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spahni/Documents/CFDS/Data/General/Financial Statements/Annual/Work Data/"/>
    </mc:Choice>
  </mc:AlternateContent>
  <xr:revisionPtr revIDLastSave="0" documentId="13_ncr:1_{3AA01749-C963-0245-B49A-1596BB8FE5B5}" xr6:coauthVersionLast="45" xr6:coauthVersionMax="45" xr10:uidLastSave="{00000000-0000-0000-0000-000000000000}"/>
  <bookViews>
    <workbookView xWindow="-38400" yWindow="460" windowWidth="38400" windowHeight="21140" activeTab="2" xr2:uid="{491B0C35-2A4F-AA4A-A78F-48ABA35BA6C5}"/>
  </bookViews>
  <sheets>
    <sheet name="NORMALIZED fix" sheetId="7" r:id="rId1"/>
    <sheet name="NORMALIZED MIN MAX formula" sheetId="9" r:id="rId2"/>
    <sheet name="Ratios Calculated fix" sheetId="6" r:id="rId3"/>
    <sheet name="Ratios Calculated formula" sheetId="10" r:id="rId4"/>
    <sheet name="Ratio Overview" sheetId="4" r:id="rId5"/>
    <sheet name="Balance Sheet Annual" sheetId="1" r:id="rId6"/>
    <sheet name="Income Statement Annual" sheetId="2" r:id="rId7"/>
    <sheet name="Cash Flow Statement Annual" sheetId="3" r:id="rId8"/>
  </sheets>
  <externalReferences>
    <externalReference r:id="rId9"/>
    <externalReference r:id="rId10"/>
  </externalReferences>
  <definedNames>
    <definedName name="_xlnm._FilterDatabase" localSheetId="5" hidden="1">'Balance Sheet Annual'!$A$1:$CT$1</definedName>
    <definedName name="_xlnm._FilterDatabase" localSheetId="7" hidden="1">'Cash Flow Statement Annual'!$A$1:$BL$1</definedName>
    <definedName name="_xlnm._FilterDatabase" localSheetId="6" hidden="1">'Income Statement Annual'!$A$1:$BS$1</definedName>
    <definedName name="_xlnm._FilterDatabase" localSheetId="0" hidden="1">'NORMALIZED fix'!$A$1:$BC$1</definedName>
    <definedName name="_xlnm._FilterDatabase" localSheetId="1" hidden="1">'NORMALIZED MIN MAX formula'!$A$1:$BC$1</definedName>
    <definedName name="_xlnm._FilterDatabase" localSheetId="2" hidden="1">'Ratios Calculated fix'!$A$1:$AH$423</definedName>
    <definedName name="_xlnm._FilterDatabase" localSheetId="3" hidden="1">'Ratios Calculated formula'!$A$1:$AH$423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B3" i="9" l="1"/>
  <c r="BC3" i="9"/>
  <c r="BB4" i="9"/>
  <c r="BC4" i="9"/>
  <c r="BB5" i="9"/>
  <c r="BC5" i="9"/>
  <c r="BB6" i="9"/>
  <c r="BC6" i="9"/>
  <c r="BB7" i="9"/>
  <c r="BC7" i="9"/>
  <c r="BB8" i="9"/>
  <c r="BC8" i="9"/>
  <c r="BB9" i="9"/>
  <c r="BC9" i="9"/>
  <c r="BB10" i="9"/>
  <c r="BC10" i="9"/>
  <c r="BB11" i="9"/>
  <c r="BC11" i="9"/>
  <c r="BB12" i="9"/>
  <c r="BC12" i="9"/>
  <c r="BB13" i="9"/>
  <c r="BC13" i="9"/>
  <c r="BB14" i="9"/>
  <c r="BC14" i="9"/>
  <c r="BB15" i="9"/>
  <c r="BC15" i="9"/>
  <c r="BB16" i="9"/>
  <c r="BC16" i="9"/>
  <c r="BB17" i="9"/>
  <c r="BC17" i="9"/>
  <c r="BB18" i="9"/>
  <c r="BC18" i="9"/>
  <c r="BB19" i="9"/>
  <c r="BC19" i="9"/>
  <c r="BB20" i="9"/>
  <c r="BC20" i="9"/>
  <c r="BB21" i="9"/>
  <c r="BC21" i="9"/>
  <c r="BB22" i="9"/>
  <c r="BC22" i="9"/>
  <c r="BB23" i="9"/>
  <c r="BC23" i="9"/>
  <c r="BB24" i="9"/>
  <c r="BC24" i="9"/>
  <c r="BB25" i="9"/>
  <c r="BC25" i="9"/>
  <c r="BB26" i="9"/>
  <c r="BC26" i="9"/>
  <c r="BB27" i="9"/>
  <c r="BC27" i="9"/>
  <c r="BB28" i="9"/>
  <c r="BC28" i="9"/>
  <c r="BB29" i="9"/>
  <c r="BC29" i="9"/>
  <c r="BB30" i="9"/>
  <c r="BC30" i="9"/>
  <c r="BB31" i="9"/>
  <c r="BC31" i="9"/>
  <c r="BB32" i="9"/>
  <c r="BC32" i="9"/>
  <c r="BB33" i="9"/>
  <c r="BC33" i="9"/>
  <c r="BB34" i="9"/>
  <c r="BC34" i="9"/>
  <c r="BB35" i="9"/>
  <c r="BC35" i="9"/>
  <c r="BB36" i="9"/>
  <c r="BC36" i="9"/>
  <c r="BB37" i="9"/>
  <c r="BC37" i="9"/>
  <c r="BB38" i="9"/>
  <c r="BC38" i="9"/>
  <c r="BB39" i="9"/>
  <c r="BC39" i="9"/>
  <c r="BB40" i="9"/>
  <c r="BC40" i="9"/>
  <c r="BB41" i="9"/>
  <c r="BC41" i="9"/>
  <c r="BB42" i="9"/>
  <c r="BC42" i="9"/>
  <c r="BB43" i="9"/>
  <c r="BC43" i="9"/>
  <c r="BB44" i="9"/>
  <c r="BC44" i="9"/>
  <c r="BB45" i="9"/>
  <c r="BC45" i="9"/>
  <c r="BB46" i="9"/>
  <c r="BC46" i="9"/>
  <c r="BB47" i="9"/>
  <c r="BC47" i="9"/>
  <c r="BB48" i="9"/>
  <c r="BC48" i="9"/>
  <c r="BB49" i="9"/>
  <c r="BC49" i="9"/>
  <c r="BB50" i="9"/>
  <c r="BC50" i="9"/>
  <c r="BB51" i="9"/>
  <c r="BC51" i="9"/>
  <c r="BB52" i="9"/>
  <c r="BC52" i="9"/>
  <c r="BB53" i="9"/>
  <c r="BC53" i="9"/>
  <c r="BB54" i="9"/>
  <c r="BC54" i="9"/>
  <c r="BB55" i="9"/>
  <c r="BC55" i="9"/>
  <c r="BB56" i="9"/>
  <c r="BC56" i="9"/>
  <c r="BB57" i="9"/>
  <c r="BC57" i="9"/>
  <c r="BB58" i="9"/>
  <c r="BC58" i="9"/>
  <c r="BB59" i="9"/>
  <c r="BC59" i="9"/>
  <c r="BB60" i="9"/>
  <c r="BC60" i="9"/>
  <c r="BB61" i="9"/>
  <c r="BC61" i="9"/>
  <c r="BB62" i="9"/>
  <c r="BC62" i="9"/>
  <c r="BB63" i="9"/>
  <c r="BC63" i="9"/>
  <c r="BB64" i="9"/>
  <c r="BC64" i="9"/>
  <c r="BB65" i="9"/>
  <c r="BC65" i="9"/>
  <c r="BB66" i="9"/>
  <c r="BC66" i="9"/>
  <c r="BB67" i="9"/>
  <c r="BC67" i="9"/>
  <c r="BB68" i="9"/>
  <c r="BC68" i="9"/>
  <c r="BB69" i="9"/>
  <c r="BC69" i="9"/>
  <c r="BB70" i="9"/>
  <c r="BC70" i="9"/>
  <c r="BB71" i="9"/>
  <c r="BC71" i="9"/>
  <c r="BB72" i="9"/>
  <c r="BC72" i="9"/>
  <c r="BB73" i="9"/>
  <c r="BC73" i="9"/>
  <c r="BB74" i="9"/>
  <c r="BC74" i="9"/>
  <c r="BB75" i="9"/>
  <c r="BC75" i="9"/>
  <c r="BB76" i="9"/>
  <c r="BC76" i="9"/>
  <c r="BB77" i="9"/>
  <c r="BC77" i="9"/>
  <c r="BB78" i="9"/>
  <c r="BC78" i="9"/>
  <c r="BB79" i="9"/>
  <c r="BC79" i="9"/>
  <c r="BB80" i="9"/>
  <c r="BC80" i="9"/>
  <c r="BB81" i="9"/>
  <c r="BC81" i="9"/>
  <c r="BB82" i="9"/>
  <c r="BC82" i="9"/>
  <c r="BB83" i="9"/>
  <c r="BC83" i="9"/>
  <c r="BB84" i="9"/>
  <c r="BC84" i="9"/>
  <c r="BB85" i="9"/>
  <c r="BC85" i="9"/>
  <c r="BB86" i="9"/>
  <c r="BC86" i="9"/>
  <c r="BB87" i="9"/>
  <c r="BC87" i="9"/>
  <c r="BB88" i="9"/>
  <c r="BC88" i="9"/>
  <c r="BB89" i="9"/>
  <c r="BC89" i="9"/>
  <c r="BB90" i="9"/>
  <c r="BC90" i="9"/>
  <c r="BB91" i="9"/>
  <c r="BC91" i="9"/>
  <c r="BB92" i="9"/>
  <c r="BC92" i="9"/>
  <c r="BB93" i="9"/>
  <c r="BC93" i="9"/>
  <c r="BB94" i="9"/>
  <c r="BC94" i="9"/>
  <c r="BB95" i="9"/>
  <c r="BC95" i="9"/>
  <c r="BB96" i="9"/>
  <c r="BC96" i="9"/>
  <c r="BB97" i="9"/>
  <c r="BC97" i="9"/>
  <c r="BB98" i="9"/>
  <c r="BC98" i="9"/>
  <c r="BB99" i="9"/>
  <c r="BC99" i="9"/>
  <c r="BB100" i="9"/>
  <c r="BC100" i="9"/>
  <c r="BB101" i="9"/>
  <c r="BC101" i="9"/>
  <c r="BB102" i="9"/>
  <c r="BC102" i="9"/>
  <c r="BB103" i="9"/>
  <c r="BC103" i="9"/>
  <c r="BB104" i="9"/>
  <c r="BC104" i="9"/>
  <c r="BB105" i="9"/>
  <c r="BC105" i="9"/>
  <c r="BB106" i="9"/>
  <c r="BC106" i="9"/>
  <c r="BB107" i="9"/>
  <c r="BC107" i="9"/>
  <c r="BB108" i="9"/>
  <c r="BC108" i="9"/>
  <c r="BB109" i="9"/>
  <c r="BC109" i="9"/>
  <c r="BB110" i="9"/>
  <c r="BC110" i="9"/>
  <c r="BB111" i="9"/>
  <c r="BC111" i="9"/>
  <c r="BB112" i="9"/>
  <c r="BC112" i="9"/>
  <c r="BB113" i="9"/>
  <c r="BC113" i="9"/>
  <c r="BB114" i="9"/>
  <c r="BC114" i="9"/>
  <c r="BB115" i="9"/>
  <c r="BC115" i="9"/>
  <c r="BB116" i="9"/>
  <c r="BC116" i="9"/>
  <c r="BB117" i="9"/>
  <c r="BC117" i="9"/>
  <c r="BB118" i="9"/>
  <c r="BC118" i="9"/>
  <c r="BB119" i="9"/>
  <c r="BC119" i="9"/>
  <c r="BB120" i="9"/>
  <c r="BC120" i="9"/>
  <c r="BB121" i="9"/>
  <c r="BC121" i="9"/>
  <c r="BB122" i="9"/>
  <c r="BC122" i="9"/>
  <c r="BB123" i="9"/>
  <c r="BC123" i="9"/>
  <c r="BB124" i="9"/>
  <c r="BC124" i="9"/>
  <c r="BB125" i="9"/>
  <c r="BC125" i="9"/>
  <c r="BB126" i="9"/>
  <c r="BC126" i="9"/>
  <c r="BB127" i="9"/>
  <c r="BC127" i="9"/>
  <c r="BB128" i="9"/>
  <c r="BC128" i="9"/>
  <c r="BB129" i="9"/>
  <c r="BC129" i="9"/>
  <c r="BB130" i="9"/>
  <c r="BC130" i="9"/>
  <c r="BB131" i="9"/>
  <c r="BC131" i="9"/>
  <c r="BB132" i="9"/>
  <c r="BC132" i="9"/>
  <c r="BB133" i="9"/>
  <c r="BC133" i="9"/>
  <c r="BB134" i="9"/>
  <c r="BC134" i="9"/>
  <c r="BB135" i="9"/>
  <c r="BC135" i="9"/>
  <c r="BB136" i="9"/>
  <c r="BC136" i="9"/>
  <c r="BB137" i="9"/>
  <c r="BC137" i="9"/>
  <c r="BB138" i="9"/>
  <c r="BC138" i="9"/>
  <c r="BB139" i="9"/>
  <c r="BC139" i="9"/>
  <c r="BB140" i="9"/>
  <c r="BC140" i="9"/>
  <c r="BB141" i="9"/>
  <c r="BC141" i="9"/>
  <c r="BB142" i="9"/>
  <c r="BC142" i="9"/>
  <c r="BB143" i="9"/>
  <c r="BC143" i="9"/>
  <c r="BB144" i="9"/>
  <c r="BC144" i="9"/>
  <c r="BB145" i="9"/>
  <c r="BC145" i="9"/>
  <c r="BB146" i="9"/>
  <c r="BC146" i="9"/>
  <c r="BB147" i="9"/>
  <c r="BC147" i="9"/>
  <c r="BB148" i="9"/>
  <c r="BC148" i="9"/>
  <c r="BB149" i="9"/>
  <c r="BC149" i="9"/>
  <c r="BB150" i="9"/>
  <c r="BC150" i="9"/>
  <c r="BB151" i="9"/>
  <c r="BC151" i="9"/>
  <c r="BB152" i="9"/>
  <c r="BC152" i="9"/>
  <c r="BB153" i="9"/>
  <c r="BC153" i="9"/>
  <c r="BB154" i="9"/>
  <c r="BC154" i="9"/>
  <c r="BB155" i="9"/>
  <c r="BC155" i="9"/>
  <c r="BB156" i="9"/>
  <c r="BC156" i="9"/>
  <c r="BB157" i="9"/>
  <c r="BC157" i="9"/>
  <c r="BB158" i="9"/>
  <c r="BC158" i="9"/>
  <c r="BB159" i="9"/>
  <c r="BC159" i="9"/>
  <c r="BB160" i="9"/>
  <c r="BC160" i="9"/>
  <c r="BB161" i="9"/>
  <c r="BC161" i="9"/>
  <c r="BB162" i="9"/>
  <c r="BC162" i="9"/>
  <c r="BB163" i="9"/>
  <c r="BC163" i="9"/>
  <c r="BB164" i="9"/>
  <c r="BC164" i="9"/>
  <c r="BB165" i="9"/>
  <c r="BC165" i="9"/>
  <c r="BB166" i="9"/>
  <c r="BC166" i="9"/>
  <c r="BB167" i="9"/>
  <c r="BC167" i="9"/>
  <c r="BB168" i="9"/>
  <c r="BC168" i="9"/>
  <c r="BB169" i="9"/>
  <c r="BC169" i="9"/>
  <c r="BB170" i="9"/>
  <c r="BC170" i="9"/>
  <c r="BB171" i="9"/>
  <c r="BC171" i="9"/>
  <c r="BB172" i="9"/>
  <c r="BC172" i="9"/>
  <c r="BB173" i="9"/>
  <c r="BC173" i="9"/>
  <c r="BB174" i="9"/>
  <c r="BC174" i="9"/>
  <c r="BB175" i="9"/>
  <c r="BC175" i="9"/>
  <c r="BB176" i="9"/>
  <c r="BC176" i="9"/>
  <c r="BB177" i="9"/>
  <c r="BC177" i="9"/>
  <c r="BB178" i="9"/>
  <c r="BC178" i="9"/>
  <c r="BB179" i="9"/>
  <c r="BC179" i="9"/>
  <c r="BB180" i="9"/>
  <c r="BC180" i="9"/>
  <c r="BB181" i="9"/>
  <c r="BC181" i="9"/>
  <c r="BB182" i="9"/>
  <c r="BC182" i="9"/>
  <c r="BB183" i="9"/>
  <c r="BC183" i="9"/>
  <c r="BB184" i="9"/>
  <c r="BC184" i="9"/>
  <c r="BB185" i="9"/>
  <c r="BC185" i="9"/>
  <c r="BB186" i="9"/>
  <c r="BC186" i="9"/>
  <c r="BB187" i="9"/>
  <c r="BC187" i="9"/>
  <c r="BB188" i="9"/>
  <c r="BC188" i="9"/>
  <c r="BB189" i="9"/>
  <c r="BC189" i="9"/>
  <c r="BB190" i="9"/>
  <c r="BC190" i="9"/>
  <c r="BB191" i="9"/>
  <c r="BC191" i="9"/>
  <c r="BB192" i="9"/>
  <c r="BC192" i="9"/>
  <c r="BB193" i="9"/>
  <c r="BC193" i="9"/>
  <c r="BB194" i="9"/>
  <c r="BC194" i="9"/>
  <c r="BB195" i="9"/>
  <c r="BC195" i="9"/>
  <c r="BB196" i="9"/>
  <c r="BC196" i="9"/>
  <c r="BB197" i="9"/>
  <c r="BC197" i="9"/>
  <c r="BB198" i="9"/>
  <c r="BC198" i="9"/>
  <c r="BB199" i="9"/>
  <c r="BC199" i="9"/>
  <c r="BB200" i="9"/>
  <c r="BC200" i="9"/>
  <c r="BB201" i="9"/>
  <c r="BC201" i="9"/>
  <c r="BB202" i="9"/>
  <c r="BC202" i="9"/>
  <c r="BB203" i="9"/>
  <c r="BC203" i="9"/>
  <c r="BB204" i="9"/>
  <c r="BC204" i="9"/>
  <c r="BB205" i="9"/>
  <c r="BC205" i="9"/>
  <c r="BB206" i="9"/>
  <c r="BC206" i="9"/>
  <c r="BB207" i="9"/>
  <c r="BC207" i="9"/>
  <c r="BB208" i="9"/>
  <c r="BC208" i="9"/>
  <c r="BB209" i="9"/>
  <c r="BC209" i="9"/>
  <c r="BB210" i="9"/>
  <c r="BC210" i="9"/>
  <c r="BB211" i="9"/>
  <c r="BC211" i="9"/>
  <c r="BB212" i="9"/>
  <c r="BC212" i="9"/>
  <c r="BB213" i="9"/>
  <c r="BC213" i="9"/>
  <c r="BB214" i="9"/>
  <c r="BC214" i="9"/>
  <c r="BB215" i="9"/>
  <c r="BC215" i="9"/>
  <c r="BB216" i="9"/>
  <c r="BC216" i="9"/>
  <c r="BB217" i="9"/>
  <c r="BC217" i="9"/>
  <c r="BB218" i="9"/>
  <c r="BC218" i="9"/>
  <c r="BB219" i="9"/>
  <c r="BC219" i="9"/>
  <c r="BB220" i="9"/>
  <c r="BC220" i="9"/>
  <c r="BB221" i="9"/>
  <c r="BC221" i="9"/>
  <c r="BB222" i="9"/>
  <c r="BC222" i="9"/>
  <c r="BB223" i="9"/>
  <c r="BC223" i="9"/>
  <c r="BB224" i="9"/>
  <c r="BC224" i="9"/>
  <c r="BB225" i="9"/>
  <c r="BC225" i="9"/>
  <c r="BB226" i="9"/>
  <c r="BC226" i="9"/>
  <c r="BB227" i="9"/>
  <c r="BC227" i="9"/>
  <c r="BB228" i="9"/>
  <c r="BC228" i="9"/>
  <c r="BB229" i="9"/>
  <c r="BC229" i="9"/>
  <c r="BB230" i="9"/>
  <c r="BC230" i="9"/>
  <c r="BB231" i="9"/>
  <c r="BC231" i="9"/>
  <c r="BB232" i="9"/>
  <c r="BC232" i="9"/>
  <c r="BB233" i="9"/>
  <c r="BC233" i="9"/>
  <c r="BB234" i="9"/>
  <c r="BC234" i="9"/>
  <c r="BB235" i="9"/>
  <c r="BC235" i="9"/>
  <c r="BB236" i="9"/>
  <c r="BC236" i="9"/>
  <c r="BB237" i="9"/>
  <c r="BC237" i="9"/>
  <c r="BB238" i="9"/>
  <c r="BC238" i="9"/>
  <c r="BB239" i="9"/>
  <c r="BC239" i="9"/>
  <c r="BB240" i="9"/>
  <c r="BC240" i="9"/>
  <c r="BB241" i="9"/>
  <c r="BC241" i="9"/>
  <c r="BB242" i="9"/>
  <c r="BC242" i="9"/>
  <c r="BB243" i="9"/>
  <c r="BC243" i="9"/>
  <c r="BB244" i="9"/>
  <c r="BC244" i="9"/>
  <c r="BB245" i="9"/>
  <c r="BC245" i="9"/>
  <c r="BB246" i="9"/>
  <c r="BC246" i="9"/>
  <c r="BB247" i="9"/>
  <c r="BC247" i="9"/>
  <c r="BB248" i="9"/>
  <c r="BC248" i="9"/>
  <c r="BB249" i="9"/>
  <c r="BC249" i="9"/>
  <c r="BB250" i="9"/>
  <c r="BC250" i="9"/>
  <c r="BB251" i="9"/>
  <c r="BC251" i="9"/>
  <c r="BB252" i="9"/>
  <c r="BC252" i="9"/>
  <c r="BB253" i="9"/>
  <c r="BC253" i="9"/>
  <c r="BB254" i="9"/>
  <c r="BC254" i="9"/>
  <c r="BB255" i="9"/>
  <c r="BC255" i="9"/>
  <c r="BB256" i="9"/>
  <c r="BC256" i="9"/>
  <c r="BB257" i="9"/>
  <c r="BC257" i="9"/>
  <c r="BB258" i="9"/>
  <c r="BC258" i="9"/>
  <c r="BB259" i="9"/>
  <c r="BC259" i="9"/>
  <c r="BB260" i="9"/>
  <c r="BC260" i="9"/>
  <c r="BB261" i="9"/>
  <c r="BC261" i="9"/>
  <c r="BB262" i="9"/>
  <c r="BC262" i="9"/>
  <c r="BB263" i="9"/>
  <c r="BC263" i="9"/>
  <c r="BB264" i="9"/>
  <c r="BC264" i="9"/>
  <c r="BB265" i="9"/>
  <c r="BC265" i="9"/>
  <c r="BB266" i="9"/>
  <c r="BC266" i="9"/>
  <c r="BB267" i="9"/>
  <c r="BC267" i="9"/>
  <c r="BB268" i="9"/>
  <c r="BC268" i="9"/>
  <c r="BB269" i="9"/>
  <c r="BC269" i="9"/>
  <c r="BB270" i="9"/>
  <c r="BC270" i="9"/>
  <c r="BB271" i="9"/>
  <c r="BC271" i="9"/>
  <c r="BB272" i="9"/>
  <c r="BC272" i="9"/>
  <c r="BB273" i="9"/>
  <c r="BC273" i="9"/>
  <c r="BB274" i="9"/>
  <c r="BC274" i="9"/>
  <c r="BB275" i="9"/>
  <c r="BC275" i="9"/>
  <c r="BB276" i="9"/>
  <c r="BC276" i="9"/>
  <c r="BB277" i="9"/>
  <c r="BC277" i="9"/>
  <c r="BB278" i="9"/>
  <c r="BC278" i="9"/>
  <c r="BB279" i="9"/>
  <c r="BC279" i="9"/>
  <c r="BB280" i="9"/>
  <c r="BC280" i="9"/>
  <c r="BB281" i="9"/>
  <c r="BC281" i="9"/>
  <c r="BB282" i="9"/>
  <c r="BC282" i="9"/>
  <c r="BB283" i="9"/>
  <c r="BC283" i="9"/>
  <c r="BB284" i="9"/>
  <c r="BC284" i="9"/>
  <c r="BB285" i="9"/>
  <c r="BC285" i="9"/>
  <c r="BB286" i="9"/>
  <c r="BC286" i="9"/>
  <c r="BB287" i="9"/>
  <c r="BC287" i="9"/>
  <c r="BB288" i="9"/>
  <c r="BC288" i="9"/>
  <c r="BB289" i="9"/>
  <c r="BC289" i="9"/>
  <c r="BB290" i="9"/>
  <c r="BC290" i="9"/>
  <c r="BB291" i="9"/>
  <c r="BC291" i="9"/>
  <c r="BB292" i="9"/>
  <c r="BC292" i="9"/>
  <c r="BB293" i="9"/>
  <c r="BC293" i="9"/>
  <c r="BB294" i="9"/>
  <c r="BC294" i="9"/>
  <c r="BB295" i="9"/>
  <c r="BC295" i="9"/>
  <c r="BB296" i="9"/>
  <c r="BC296" i="9"/>
  <c r="BB297" i="9"/>
  <c r="BC297" i="9"/>
  <c r="BB298" i="9"/>
  <c r="BC298" i="9"/>
  <c r="BB299" i="9"/>
  <c r="BC299" i="9"/>
  <c r="BB300" i="9"/>
  <c r="BC300" i="9"/>
  <c r="BB301" i="9"/>
  <c r="BC301" i="9"/>
  <c r="BB302" i="9"/>
  <c r="BC302" i="9"/>
  <c r="BB303" i="9"/>
  <c r="BC303" i="9"/>
  <c r="BB304" i="9"/>
  <c r="BC304" i="9"/>
  <c r="BB305" i="9"/>
  <c r="BC305" i="9"/>
  <c r="BB306" i="9"/>
  <c r="BC306" i="9"/>
  <c r="BB307" i="9"/>
  <c r="BC307" i="9"/>
  <c r="BB308" i="9"/>
  <c r="BC308" i="9"/>
  <c r="BB309" i="9"/>
  <c r="BC309" i="9"/>
  <c r="BB310" i="9"/>
  <c r="BC310" i="9"/>
  <c r="BB311" i="9"/>
  <c r="BC311" i="9"/>
  <c r="BB312" i="9"/>
  <c r="BC312" i="9"/>
  <c r="BB313" i="9"/>
  <c r="BC313" i="9"/>
  <c r="BB314" i="9"/>
  <c r="BC314" i="9"/>
  <c r="BB315" i="9"/>
  <c r="BC315" i="9"/>
  <c r="BB316" i="9"/>
  <c r="BC316" i="9"/>
  <c r="BB317" i="9"/>
  <c r="BC317" i="9"/>
  <c r="BB318" i="9"/>
  <c r="BC318" i="9"/>
  <c r="BB319" i="9"/>
  <c r="BC319" i="9"/>
  <c r="BB320" i="9"/>
  <c r="BC320" i="9"/>
  <c r="BB321" i="9"/>
  <c r="BC321" i="9"/>
  <c r="BB322" i="9"/>
  <c r="BC322" i="9"/>
  <c r="BB323" i="9"/>
  <c r="BC323" i="9"/>
  <c r="BB324" i="9"/>
  <c r="BC324" i="9"/>
  <c r="BB325" i="9"/>
  <c r="BC325" i="9"/>
  <c r="BB326" i="9"/>
  <c r="BC326" i="9"/>
  <c r="BB327" i="9"/>
  <c r="BC327" i="9"/>
  <c r="BB328" i="9"/>
  <c r="BC328" i="9"/>
  <c r="BB329" i="9"/>
  <c r="BC329" i="9"/>
  <c r="BB330" i="9"/>
  <c r="BC330" i="9"/>
  <c r="BB331" i="9"/>
  <c r="BC331" i="9"/>
  <c r="BB332" i="9"/>
  <c r="BC332" i="9"/>
  <c r="BB333" i="9"/>
  <c r="BC333" i="9"/>
  <c r="BB334" i="9"/>
  <c r="BC334" i="9"/>
  <c r="BB335" i="9"/>
  <c r="BC335" i="9"/>
  <c r="BB336" i="9"/>
  <c r="BC336" i="9"/>
  <c r="BB337" i="9"/>
  <c r="BC337" i="9"/>
  <c r="BB338" i="9"/>
  <c r="BC338" i="9"/>
  <c r="BB339" i="9"/>
  <c r="BC339" i="9"/>
  <c r="BB340" i="9"/>
  <c r="BC340" i="9"/>
  <c r="BB341" i="9"/>
  <c r="BC341" i="9"/>
  <c r="BB342" i="9"/>
  <c r="BC342" i="9"/>
  <c r="BB343" i="9"/>
  <c r="BC343" i="9"/>
  <c r="BB344" i="9"/>
  <c r="BC344" i="9"/>
  <c r="BB345" i="9"/>
  <c r="BC345" i="9"/>
  <c r="BB346" i="9"/>
  <c r="BC346" i="9"/>
  <c r="BB347" i="9"/>
  <c r="BC347" i="9"/>
  <c r="BB348" i="9"/>
  <c r="BC348" i="9"/>
  <c r="BB349" i="9"/>
  <c r="BC349" i="9"/>
  <c r="BB350" i="9"/>
  <c r="BC350" i="9"/>
  <c r="BB351" i="9"/>
  <c r="BC351" i="9"/>
  <c r="BB352" i="9"/>
  <c r="BC352" i="9"/>
  <c r="BB353" i="9"/>
  <c r="BC353" i="9"/>
  <c r="BB354" i="9"/>
  <c r="BC354" i="9"/>
  <c r="BB355" i="9"/>
  <c r="BC355" i="9"/>
  <c r="BB356" i="9"/>
  <c r="BC356" i="9"/>
  <c r="BB357" i="9"/>
  <c r="BC357" i="9"/>
  <c r="BB358" i="9"/>
  <c r="BC358" i="9"/>
  <c r="BB359" i="9"/>
  <c r="BC359" i="9"/>
  <c r="BB360" i="9"/>
  <c r="BC360" i="9"/>
  <c r="BB361" i="9"/>
  <c r="BC361" i="9"/>
  <c r="BB362" i="9"/>
  <c r="BC362" i="9"/>
  <c r="BB363" i="9"/>
  <c r="BC363" i="9"/>
  <c r="BB364" i="9"/>
  <c r="BC364" i="9"/>
  <c r="BB365" i="9"/>
  <c r="BC365" i="9"/>
  <c r="BB366" i="9"/>
  <c r="BC366" i="9"/>
  <c r="BB367" i="9"/>
  <c r="BC367" i="9"/>
  <c r="BB368" i="9"/>
  <c r="BC368" i="9"/>
  <c r="BB369" i="9"/>
  <c r="BC369" i="9"/>
  <c r="BB370" i="9"/>
  <c r="BC370" i="9"/>
  <c r="BB371" i="9"/>
  <c r="BC371" i="9"/>
  <c r="BB372" i="9"/>
  <c r="BC372" i="9"/>
  <c r="BB373" i="9"/>
  <c r="BC373" i="9"/>
  <c r="BB374" i="9"/>
  <c r="BC374" i="9"/>
  <c r="BB375" i="9"/>
  <c r="BC375" i="9"/>
  <c r="BB376" i="9"/>
  <c r="BC376" i="9"/>
  <c r="BB377" i="9"/>
  <c r="BC377" i="9"/>
  <c r="BB378" i="9"/>
  <c r="BC378" i="9"/>
  <c r="BB379" i="9"/>
  <c r="BC379" i="9"/>
  <c r="BB380" i="9"/>
  <c r="BC380" i="9"/>
  <c r="BB381" i="9"/>
  <c r="BC381" i="9"/>
  <c r="BB382" i="9"/>
  <c r="BC382" i="9"/>
  <c r="BB383" i="9"/>
  <c r="BC383" i="9"/>
  <c r="BB384" i="9"/>
  <c r="BC384" i="9"/>
  <c r="BB385" i="9"/>
  <c r="BC385" i="9"/>
  <c r="BB386" i="9"/>
  <c r="BC386" i="9"/>
  <c r="BB387" i="9"/>
  <c r="BC387" i="9"/>
  <c r="BB388" i="9"/>
  <c r="BC388" i="9"/>
  <c r="BB389" i="9"/>
  <c r="BC389" i="9"/>
  <c r="BB390" i="9"/>
  <c r="BC390" i="9"/>
  <c r="BB391" i="9"/>
  <c r="BC391" i="9"/>
  <c r="BB392" i="9"/>
  <c r="BC392" i="9"/>
  <c r="BB393" i="9"/>
  <c r="BC393" i="9"/>
  <c r="BB394" i="9"/>
  <c r="BC394" i="9"/>
  <c r="BB395" i="9"/>
  <c r="BC395" i="9"/>
  <c r="BB396" i="9"/>
  <c r="BC396" i="9"/>
  <c r="BB397" i="9"/>
  <c r="BC397" i="9"/>
  <c r="BB398" i="9"/>
  <c r="BC398" i="9"/>
  <c r="BB399" i="9"/>
  <c r="BC399" i="9"/>
  <c r="BB400" i="9"/>
  <c r="BC400" i="9"/>
  <c r="BB401" i="9"/>
  <c r="BC401" i="9"/>
  <c r="BB402" i="9"/>
  <c r="BC402" i="9"/>
  <c r="BB403" i="9"/>
  <c r="BC403" i="9"/>
  <c r="BB404" i="9"/>
  <c r="BC404" i="9"/>
  <c r="BB405" i="9"/>
  <c r="BC405" i="9"/>
  <c r="BB406" i="9"/>
  <c r="BC406" i="9"/>
  <c r="BB407" i="9"/>
  <c r="BC407" i="9"/>
  <c r="BB408" i="9"/>
  <c r="BC408" i="9"/>
  <c r="BB409" i="9"/>
  <c r="BC409" i="9"/>
  <c r="BB410" i="9"/>
  <c r="BC410" i="9"/>
  <c r="BB411" i="9"/>
  <c r="BC411" i="9"/>
  <c r="BB412" i="9"/>
  <c r="BC412" i="9"/>
  <c r="BB413" i="9"/>
  <c r="BC413" i="9"/>
  <c r="BB414" i="9"/>
  <c r="BC414" i="9"/>
  <c r="BB415" i="9"/>
  <c r="BC415" i="9"/>
  <c r="BB416" i="9"/>
  <c r="BC416" i="9"/>
  <c r="BB417" i="9"/>
  <c r="BC417" i="9"/>
  <c r="BB418" i="9"/>
  <c r="BC418" i="9"/>
  <c r="BB419" i="9"/>
  <c r="BC419" i="9"/>
  <c r="BB420" i="9"/>
  <c r="BC420" i="9"/>
  <c r="BB421" i="9"/>
  <c r="BC421" i="9"/>
  <c r="BB422" i="9"/>
  <c r="BC422" i="9"/>
  <c r="BB423" i="9"/>
  <c r="BC423" i="9"/>
  <c r="AU3" i="9"/>
  <c r="AV3" i="9"/>
  <c r="AW3" i="9"/>
  <c r="AX3" i="9"/>
  <c r="AY3" i="9"/>
  <c r="AZ3" i="9"/>
  <c r="BA3" i="9"/>
  <c r="AU4" i="9"/>
  <c r="AV4" i="9"/>
  <c r="AW4" i="9"/>
  <c r="AX4" i="9"/>
  <c r="AY4" i="9"/>
  <c r="AZ4" i="9"/>
  <c r="BA4" i="9"/>
  <c r="AU5" i="9"/>
  <c r="AV5" i="9"/>
  <c r="AW5" i="9"/>
  <c r="AX5" i="9"/>
  <c r="AY5" i="9"/>
  <c r="AZ5" i="9"/>
  <c r="BA5" i="9"/>
  <c r="AU6" i="9"/>
  <c r="AV6" i="9"/>
  <c r="AW6" i="9"/>
  <c r="AX6" i="9"/>
  <c r="AY6" i="9"/>
  <c r="AZ6" i="9"/>
  <c r="BA6" i="9"/>
  <c r="AU7" i="9"/>
  <c r="AV7" i="9"/>
  <c r="AW7" i="9"/>
  <c r="AX7" i="9"/>
  <c r="AY7" i="9"/>
  <c r="AZ7" i="9"/>
  <c r="BA7" i="9"/>
  <c r="AU8" i="9"/>
  <c r="AV8" i="9"/>
  <c r="AW8" i="9"/>
  <c r="AX8" i="9"/>
  <c r="AY8" i="9"/>
  <c r="AZ8" i="9"/>
  <c r="BA8" i="9"/>
  <c r="AU9" i="9"/>
  <c r="AV9" i="9"/>
  <c r="AW9" i="9"/>
  <c r="AX9" i="9"/>
  <c r="AY9" i="9"/>
  <c r="AZ9" i="9"/>
  <c r="BA9" i="9"/>
  <c r="AU10" i="9"/>
  <c r="AV10" i="9"/>
  <c r="AW10" i="9"/>
  <c r="AX10" i="9"/>
  <c r="AY10" i="9"/>
  <c r="AZ10" i="9"/>
  <c r="BA10" i="9"/>
  <c r="AU11" i="9"/>
  <c r="AV11" i="9"/>
  <c r="AW11" i="9"/>
  <c r="AX11" i="9"/>
  <c r="AY11" i="9"/>
  <c r="AZ11" i="9"/>
  <c r="BA11" i="9"/>
  <c r="AU12" i="9"/>
  <c r="AV12" i="9"/>
  <c r="AW12" i="9"/>
  <c r="AX12" i="9"/>
  <c r="AY12" i="9"/>
  <c r="AZ12" i="9"/>
  <c r="BA12" i="9"/>
  <c r="AU13" i="9"/>
  <c r="AV13" i="9"/>
  <c r="AW13" i="9"/>
  <c r="AX13" i="9"/>
  <c r="AY13" i="9"/>
  <c r="AZ13" i="9"/>
  <c r="BA13" i="9"/>
  <c r="AU14" i="9"/>
  <c r="AV14" i="9"/>
  <c r="AW14" i="9"/>
  <c r="AX14" i="9"/>
  <c r="AY14" i="9"/>
  <c r="AZ14" i="9"/>
  <c r="BA14" i="9"/>
  <c r="AU15" i="9"/>
  <c r="AV15" i="9"/>
  <c r="AW15" i="9"/>
  <c r="AX15" i="9"/>
  <c r="AY15" i="9"/>
  <c r="AZ15" i="9"/>
  <c r="BA15" i="9"/>
  <c r="AU16" i="9"/>
  <c r="AV16" i="9"/>
  <c r="AW16" i="9"/>
  <c r="AX16" i="9"/>
  <c r="AY16" i="9"/>
  <c r="AZ16" i="9"/>
  <c r="BA16" i="9"/>
  <c r="AU17" i="9"/>
  <c r="AV17" i="9"/>
  <c r="AW17" i="9"/>
  <c r="AX17" i="9"/>
  <c r="AY17" i="9"/>
  <c r="AZ17" i="9"/>
  <c r="BA17" i="9"/>
  <c r="AU18" i="9"/>
  <c r="AV18" i="9"/>
  <c r="AW18" i="9"/>
  <c r="AX18" i="9"/>
  <c r="AY18" i="9"/>
  <c r="AZ18" i="9"/>
  <c r="BA18" i="9"/>
  <c r="AU19" i="9"/>
  <c r="AV19" i="9"/>
  <c r="AW19" i="9"/>
  <c r="AX19" i="9"/>
  <c r="AY19" i="9"/>
  <c r="AZ19" i="9"/>
  <c r="BA19" i="9"/>
  <c r="AU20" i="9"/>
  <c r="AV20" i="9"/>
  <c r="AW20" i="9"/>
  <c r="AX20" i="9"/>
  <c r="AY20" i="9"/>
  <c r="AZ20" i="9"/>
  <c r="BA20" i="9"/>
  <c r="AU21" i="9"/>
  <c r="AV21" i="9"/>
  <c r="AW21" i="9"/>
  <c r="AX21" i="9"/>
  <c r="AY21" i="9"/>
  <c r="AZ21" i="9"/>
  <c r="BA21" i="9"/>
  <c r="AU22" i="9"/>
  <c r="AV22" i="9"/>
  <c r="AW22" i="9"/>
  <c r="AX22" i="9"/>
  <c r="AY22" i="9"/>
  <c r="AZ22" i="9"/>
  <c r="BA22" i="9"/>
  <c r="AU23" i="9"/>
  <c r="AV23" i="9"/>
  <c r="AW23" i="9"/>
  <c r="AX23" i="9"/>
  <c r="AY23" i="9"/>
  <c r="AZ23" i="9"/>
  <c r="BA23" i="9"/>
  <c r="AU24" i="9"/>
  <c r="AV24" i="9"/>
  <c r="AW24" i="9"/>
  <c r="AX24" i="9"/>
  <c r="AY24" i="9"/>
  <c r="AZ24" i="9"/>
  <c r="BA24" i="9"/>
  <c r="AU25" i="9"/>
  <c r="AV25" i="9"/>
  <c r="AW25" i="9"/>
  <c r="AX25" i="9"/>
  <c r="AY25" i="9"/>
  <c r="AZ25" i="9"/>
  <c r="BA25" i="9"/>
  <c r="AU26" i="9"/>
  <c r="AV26" i="9"/>
  <c r="AW26" i="9"/>
  <c r="AX26" i="9"/>
  <c r="AY26" i="9"/>
  <c r="AZ26" i="9"/>
  <c r="BA26" i="9"/>
  <c r="AU27" i="9"/>
  <c r="AV27" i="9"/>
  <c r="AW27" i="9"/>
  <c r="AX27" i="9"/>
  <c r="AY27" i="9"/>
  <c r="AZ27" i="9"/>
  <c r="BA27" i="9"/>
  <c r="AU28" i="9"/>
  <c r="AV28" i="9"/>
  <c r="AW28" i="9"/>
  <c r="AX28" i="9"/>
  <c r="AY28" i="9"/>
  <c r="AZ28" i="9"/>
  <c r="BA28" i="9"/>
  <c r="AU29" i="9"/>
  <c r="AV29" i="9"/>
  <c r="AW29" i="9"/>
  <c r="AX29" i="9"/>
  <c r="AY29" i="9"/>
  <c r="AZ29" i="9"/>
  <c r="BA29" i="9"/>
  <c r="AU30" i="9"/>
  <c r="AV30" i="9"/>
  <c r="AW30" i="9"/>
  <c r="AX30" i="9"/>
  <c r="AY30" i="9"/>
  <c r="AZ30" i="9"/>
  <c r="BA30" i="9"/>
  <c r="AU31" i="9"/>
  <c r="AV31" i="9"/>
  <c r="AW31" i="9"/>
  <c r="AX31" i="9"/>
  <c r="AY31" i="9"/>
  <c r="AZ31" i="9"/>
  <c r="BA31" i="9"/>
  <c r="AU32" i="9"/>
  <c r="AV32" i="9"/>
  <c r="AW32" i="9"/>
  <c r="AX32" i="9"/>
  <c r="AY32" i="9"/>
  <c r="AZ32" i="9"/>
  <c r="BA32" i="9"/>
  <c r="AU33" i="9"/>
  <c r="AV33" i="9"/>
  <c r="AW33" i="9"/>
  <c r="AX33" i="9"/>
  <c r="AY33" i="9"/>
  <c r="AZ33" i="9"/>
  <c r="BA33" i="9"/>
  <c r="AU34" i="9"/>
  <c r="AV34" i="9"/>
  <c r="AW34" i="9"/>
  <c r="AX34" i="9"/>
  <c r="AY34" i="9"/>
  <c r="AZ34" i="9"/>
  <c r="BA34" i="9"/>
  <c r="AU35" i="9"/>
  <c r="AV35" i="9"/>
  <c r="AW35" i="9"/>
  <c r="AX35" i="9"/>
  <c r="AY35" i="9"/>
  <c r="AZ35" i="9"/>
  <c r="BA35" i="9"/>
  <c r="AU36" i="9"/>
  <c r="AV36" i="9"/>
  <c r="AW36" i="9"/>
  <c r="AX36" i="9"/>
  <c r="AY36" i="9"/>
  <c r="AZ36" i="9"/>
  <c r="BA36" i="9"/>
  <c r="AU37" i="9"/>
  <c r="AV37" i="9"/>
  <c r="AW37" i="9"/>
  <c r="AX37" i="9"/>
  <c r="AY37" i="9"/>
  <c r="AZ37" i="9"/>
  <c r="BA37" i="9"/>
  <c r="AU38" i="9"/>
  <c r="AV38" i="9"/>
  <c r="AW38" i="9"/>
  <c r="AX38" i="9"/>
  <c r="AY38" i="9"/>
  <c r="AZ38" i="9"/>
  <c r="BA38" i="9"/>
  <c r="AU39" i="9"/>
  <c r="AV39" i="9"/>
  <c r="AW39" i="9"/>
  <c r="AX39" i="9"/>
  <c r="AY39" i="9"/>
  <c r="AZ39" i="9"/>
  <c r="BA39" i="9"/>
  <c r="AU40" i="9"/>
  <c r="AV40" i="9"/>
  <c r="AW40" i="9"/>
  <c r="AX40" i="9"/>
  <c r="AY40" i="9"/>
  <c r="AZ40" i="9"/>
  <c r="BA40" i="9"/>
  <c r="AU41" i="9"/>
  <c r="AV41" i="9"/>
  <c r="AW41" i="9"/>
  <c r="AX41" i="9"/>
  <c r="AY41" i="9"/>
  <c r="AZ41" i="9"/>
  <c r="BA41" i="9"/>
  <c r="AU42" i="9"/>
  <c r="AV42" i="9"/>
  <c r="AW42" i="9"/>
  <c r="AX42" i="9"/>
  <c r="AY42" i="9"/>
  <c r="AZ42" i="9"/>
  <c r="BA42" i="9"/>
  <c r="AU43" i="9"/>
  <c r="AV43" i="9"/>
  <c r="AW43" i="9"/>
  <c r="AX43" i="9"/>
  <c r="AY43" i="9"/>
  <c r="AZ43" i="9"/>
  <c r="BA43" i="9"/>
  <c r="AU44" i="9"/>
  <c r="AV44" i="9"/>
  <c r="AW44" i="9"/>
  <c r="AX44" i="9"/>
  <c r="AY44" i="9"/>
  <c r="AZ44" i="9"/>
  <c r="BA44" i="9"/>
  <c r="AU45" i="9"/>
  <c r="AV45" i="9"/>
  <c r="AW45" i="9"/>
  <c r="AX45" i="9"/>
  <c r="AY45" i="9"/>
  <c r="AZ45" i="9"/>
  <c r="BA45" i="9"/>
  <c r="AU46" i="9"/>
  <c r="AV46" i="9"/>
  <c r="AW46" i="9"/>
  <c r="AX46" i="9"/>
  <c r="AY46" i="9"/>
  <c r="AZ46" i="9"/>
  <c r="BA46" i="9"/>
  <c r="AU47" i="9"/>
  <c r="AV47" i="9"/>
  <c r="AW47" i="9"/>
  <c r="AX47" i="9"/>
  <c r="AY47" i="9"/>
  <c r="AZ47" i="9"/>
  <c r="BA47" i="9"/>
  <c r="AU48" i="9"/>
  <c r="AV48" i="9"/>
  <c r="AW48" i="9"/>
  <c r="AX48" i="9"/>
  <c r="AY48" i="9"/>
  <c r="AZ48" i="9"/>
  <c r="BA48" i="9"/>
  <c r="AU49" i="9"/>
  <c r="AV49" i="9"/>
  <c r="AW49" i="9"/>
  <c r="AX49" i="9"/>
  <c r="AY49" i="9"/>
  <c r="AZ49" i="9"/>
  <c r="BA49" i="9"/>
  <c r="AU50" i="9"/>
  <c r="AV50" i="9"/>
  <c r="AW50" i="9"/>
  <c r="AX50" i="9"/>
  <c r="AY50" i="9"/>
  <c r="AZ50" i="9"/>
  <c r="BA50" i="9"/>
  <c r="AU51" i="9"/>
  <c r="AV51" i="9"/>
  <c r="AW51" i="9"/>
  <c r="AX51" i="9"/>
  <c r="AY51" i="9"/>
  <c r="AZ51" i="9"/>
  <c r="BA51" i="9"/>
  <c r="AU52" i="9"/>
  <c r="AV52" i="9"/>
  <c r="AW52" i="9"/>
  <c r="AX52" i="9"/>
  <c r="AY52" i="9"/>
  <c r="AZ52" i="9"/>
  <c r="BA52" i="9"/>
  <c r="AU53" i="9"/>
  <c r="AV53" i="9"/>
  <c r="AW53" i="9"/>
  <c r="AX53" i="9"/>
  <c r="AY53" i="9"/>
  <c r="AZ53" i="9"/>
  <c r="BA53" i="9"/>
  <c r="AU54" i="9"/>
  <c r="AV54" i="9"/>
  <c r="AW54" i="9"/>
  <c r="AX54" i="9"/>
  <c r="AY54" i="9"/>
  <c r="AZ54" i="9"/>
  <c r="BA54" i="9"/>
  <c r="AU55" i="9"/>
  <c r="AV55" i="9"/>
  <c r="AW55" i="9"/>
  <c r="AX55" i="9"/>
  <c r="AY55" i="9"/>
  <c r="AZ55" i="9"/>
  <c r="BA55" i="9"/>
  <c r="AU56" i="9"/>
  <c r="AV56" i="9"/>
  <c r="AW56" i="9"/>
  <c r="AX56" i="9"/>
  <c r="AY56" i="9"/>
  <c r="AZ56" i="9"/>
  <c r="BA56" i="9"/>
  <c r="AU57" i="9"/>
  <c r="AV57" i="9"/>
  <c r="AW57" i="9"/>
  <c r="AX57" i="9"/>
  <c r="AY57" i="9"/>
  <c r="AZ57" i="9"/>
  <c r="BA57" i="9"/>
  <c r="AU58" i="9"/>
  <c r="AV58" i="9"/>
  <c r="AW58" i="9"/>
  <c r="AX58" i="9"/>
  <c r="AY58" i="9"/>
  <c r="AZ58" i="9"/>
  <c r="BA58" i="9"/>
  <c r="AU59" i="9"/>
  <c r="AV59" i="9"/>
  <c r="AW59" i="9"/>
  <c r="AX59" i="9"/>
  <c r="AY59" i="9"/>
  <c r="AZ59" i="9"/>
  <c r="BA59" i="9"/>
  <c r="AU60" i="9"/>
  <c r="AV60" i="9"/>
  <c r="AW60" i="9"/>
  <c r="AX60" i="9"/>
  <c r="AY60" i="9"/>
  <c r="AZ60" i="9"/>
  <c r="BA60" i="9"/>
  <c r="AU61" i="9"/>
  <c r="AV61" i="9"/>
  <c r="AW61" i="9"/>
  <c r="AX61" i="9"/>
  <c r="AY61" i="9"/>
  <c r="AZ61" i="9"/>
  <c r="BA61" i="9"/>
  <c r="AU62" i="9"/>
  <c r="AV62" i="9"/>
  <c r="AW62" i="9"/>
  <c r="AX62" i="9"/>
  <c r="AY62" i="9"/>
  <c r="AZ62" i="9"/>
  <c r="BA62" i="9"/>
  <c r="AU63" i="9"/>
  <c r="AV63" i="9"/>
  <c r="AW63" i="9"/>
  <c r="AX63" i="9"/>
  <c r="AY63" i="9"/>
  <c r="AZ63" i="9"/>
  <c r="BA63" i="9"/>
  <c r="AU64" i="9"/>
  <c r="AV64" i="9"/>
  <c r="AW64" i="9"/>
  <c r="AX64" i="9"/>
  <c r="AY64" i="9"/>
  <c r="AZ64" i="9"/>
  <c r="BA64" i="9"/>
  <c r="AU65" i="9"/>
  <c r="AV65" i="9"/>
  <c r="AW65" i="9"/>
  <c r="AX65" i="9"/>
  <c r="AY65" i="9"/>
  <c r="AZ65" i="9"/>
  <c r="BA65" i="9"/>
  <c r="AU66" i="9"/>
  <c r="AV66" i="9"/>
  <c r="AW66" i="9"/>
  <c r="AX66" i="9"/>
  <c r="AY66" i="9"/>
  <c r="AZ66" i="9"/>
  <c r="BA66" i="9"/>
  <c r="AU67" i="9"/>
  <c r="AV67" i="9"/>
  <c r="AW67" i="9"/>
  <c r="AX67" i="9"/>
  <c r="AY67" i="9"/>
  <c r="AZ67" i="9"/>
  <c r="BA67" i="9"/>
  <c r="AU68" i="9"/>
  <c r="AV68" i="9"/>
  <c r="AW68" i="9"/>
  <c r="AX68" i="9"/>
  <c r="AY68" i="9"/>
  <c r="AZ68" i="9"/>
  <c r="BA68" i="9"/>
  <c r="AU69" i="9"/>
  <c r="AV69" i="9"/>
  <c r="AW69" i="9"/>
  <c r="AX69" i="9"/>
  <c r="AY69" i="9"/>
  <c r="AZ69" i="9"/>
  <c r="BA69" i="9"/>
  <c r="AU70" i="9"/>
  <c r="AV70" i="9"/>
  <c r="AW70" i="9"/>
  <c r="AX70" i="9"/>
  <c r="AY70" i="9"/>
  <c r="AZ70" i="9"/>
  <c r="BA70" i="9"/>
  <c r="AU71" i="9"/>
  <c r="AV71" i="9"/>
  <c r="AW71" i="9"/>
  <c r="AX71" i="9"/>
  <c r="AY71" i="9"/>
  <c r="AZ71" i="9"/>
  <c r="BA71" i="9"/>
  <c r="AU72" i="9"/>
  <c r="AV72" i="9"/>
  <c r="AW72" i="9"/>
  <c r="AX72" i="9"/>
  <c r="AY72" i="9"/>
  <c r="AZ72" i="9"/>
  <c r="BA72" i="9"/>
  <c r="AU73" i="9"/>
  <c r="AV73" i="9"/>
  <c r="AW73" i="9"/>
  <c r="AX73" i="9"/>
  <c r="AY73" i="9"/>
  <c r="AZ73" i="9"/>
  <c r="BA73" i="9"/>
  <c r="AU74" i="9"/>
  <c r="AV74" i="9"/>
  <c r="AW74" i="9"/>
  <c r="AX74" i="9"/>
  <c r="AY74" i="9"/>
  <c r="AZ74" i="9"/>
  <c r="BA74" i="9"/>
  <c r="AU75" i="9"/>
  <c r="AV75" i="9"/>
  <c r="AW75" i="9"/>
  <c r="AX75" i="9"/>
  <c r="AY75" i="9"/>
  <c r="AZ75" i="9"/>
  <c r="BA75" i="9"/>
  <c r="AU76" i="9"/>
  <c r="AV76" i="9"/>
  <c r="AW76" i="9"/>
  <c r="AX76" i="9"/>
  <c r="AY76" i="9"/>
  <c r="AZ76" i="9"/>
  <c r="BA76" i="9"/>
  <c r="AU77" i="9"/>
  <c r="AV77" i="9"/>
  <c r="AW77" i="9"/>
  <c r="AX77" i="9"/>
  <c r="AY77" i="9"/>
  <c r="AZ77" i="9"/>
  <c r="BA77" i="9"/>
  <c r="AU78" i="9"/>
  <c r="AV78" i="9"/>
  <c r="AW78" i="9"/>
  <c r="AX78" i="9"/>
  <c r="AY78" i="9"/>
  <c r="AZ78" i="9"/>
  <c r="BA78" i="9"/>
  <c r="AU79" i="9"/>
  <c r="AV79" i="9"/>
  <c r="AW79" i="9"/>
  <c r="AX79" i="9"/>
  <c r="AY79" i="9"/>
  <c r="AZ79" i="9"/>
  <c r="BA79" i="9"/>
  <c r="AU80" i="9"/>
  <c r="AV80" i="9"/>
  <c r="AW80" i="9"/>
  <c r="AX80" i="9"/>
  <c r="AY80" i="9"/>
  <c r="AZ80" i="9"/>
  <c r="BA80" i="9"/>
  <c r="AU81" i="9"/>
  <c r="AV81" i="9"/>
  <c r="AW81" i="9"/>
  <c r="AX81" i="9"/>
  <c r="AY81" i="9"/>
  <c r="AZ81" i="9"/>
  <c r="BA81" i="9"/>
  <c r="AU82" i="9"/>
  <c r="AV82" i="9"/>
  <c r="AW82" i="9"/>
  <c r="AX82" i="9"/>
  <c r="AY82" i="9"/>
  <c r="AZ82" i="9"/>
  <c r="BA82" i="9"/>
  <c r="AU83" i="9"/>
  <c r="AV83" i="9"/>
  <c r="AW83" i="9"/>
  <c r="AX83" i="9"/>
  <c r="AY83" i="9"/>
  <c r="AZ83" i="9"/>
  <c r="BA83" i="9"/>
  <c r="AU84" i="9"/>
  <c r="AV84" i="9"/>
  <c r="AW84" i="9"/>
  <c r="AX84" i="9"/>
  <c r="AY84" i="9"/>
  <c r="AZ84" i="9"/>
  <c r="BA84" i="9"/>
  <c r="AU85" i="9"/>
  <c r="AV85" i="9"/>
  <c r="AW85" i="9"/>
  <c r="AX85" i="9"/>
  <c r="AY85" i="9"/>
  <c r="AZ85" i="9"/>
  <c r="BA85" i="9"/>
  <c r="AU86" i="9"/>
  <c r="AV86" i="9"/>
  <c r="AW86" i="9"/>
  <c r="AX86" i="9"/>
  <c r="AY86" i="9"/>
  <c r="AZ86" i="9"/>
  <c r="BA86" i="9"/>
  <c r="AU87" i="9"/>
  <c r="AV87" i="9"/>
  <c r="AW87" i="9"/>
  <c r="AX87" i="9"/>
  <c r="AY87" i="9"/>
  <c r="AZ87" i="9"/>
  <c r="BA87" i="9"/>
  <c r="AU88" i="9"/>
  <c r="AV88" i="9"/>
  <c r="AW88" i="9"/>
  <c r="AX88" i="9"/>
  <c r="AY88" i="9"/>
  <c r="AZ88" i="9"/>
  <c r="BA88" i="9"/>
  <c r="AU89" i="9"/>
  <c r="AV89" i="9"/>
  <c r="AW89" i="9"/>
  <c r="AX89" i="9"/>
  <c r="AY89" i="9"/>
  <c r="AZ89" i="9"/>
  <c r="BA89" i="9"/>
  <c r="AU90" i="9"/>
  <c r="AV90" i="9"/>
  <c r="AW90" i="9"/>
  <c r="AX90" i="9"/>
  <c r="AY90" i="9"/>
  <c r="AZ90" i="9"/>
  <c r="BA90" i="9"/>
  <c r="AU91" i="9"/>
  <c r="AV91" i="9"/>
  <c r="AW91" i="9"/>
  <c r="AX91" i="9"/>
  <c r="AY91" i="9"/>
  <c r="AZ91" i="9"/>
  <c r="BA91" i="9"/>
  <c r="AU92" i="9"/>
  <c r="AV92" i="9"/>
  <c r="AW92" i="9"/>
  <c r="AX92" i="9"/>
  <c r="AY92" i="9"/>
  <c r="AZ92" i="9"/>
  <c r="BA92" i="9"/>
  <c r="AU93" i="9"/>
  <c r="AV93" i="9"/>
  <c r="AW93" i="9"/>
  <c r="AX93" i="9"/>
  <c r="AY93" i="9"/>
  <c r="AZ93" i="9"/>
  <c r="BA93" i="9"/>
  <c r="AU94" i="9"/>
  <c r="AV94" i="9"/>
  <c r="AW94" i="9"/>
  <c r="AX94" i="9"/>
  <c r="AY94" i="9"/>
  <c r="AZ94" i="9"/>
  <c r="BA94" i="9"/>
  <c r="AU95" i="9"/>
  <c r="AV95" i="9"/>
  <c r="AW95" i="9"/>
  <c r="AX95" i="9"/>
  <c r="AY95" i="9"/>
  <c r="AZ95" i="9"/>
  <c r="BA95" i="9"/>
  <c r="AU96" i="9"/>
  <c r="AV96" i="9"/>
  <c r="AW96" i="9"/>
  <c r="AX96" i="9"/>
  <c r="AY96" i="9"/>
  <c r="AZ96" i="9"/>
  <c r="BA96" i="9"/>
  <c r="AU97" i="9"/>
  <c r="AV97" i="9"/>
  <c r="AW97" i="9"/>
  <c r="AX97" i="9"/>
  <c r="AY97" i="9"/>
  <c r="AZ97" i="9"/>
  <c r="BA97" i="9"/>
  <c r="AU98" i="9"/>
  <c r="AV98" i="9"/>
  <c r="AW98" i="9"/>
  <c r="AX98" i="9"/>
  <c r="AY98" i="9"/>
  <c r="AZ98" i="9"/>
  <c r="BA98" i="9"/>
  <c r="AU99" i="9"/>
  <c r="AV99" i="9"/>
  <c r="AW99" i="9"/>
  <c r="AX99" i="9"/>
  <c r="AY99" i="9"/>
  <c r="AZ99" i="9"/>
  <c r="BA99" i="9"/>
  <c r="AU100" i="9"/>
  <c r="AV100" i="9"/>
  <c r="AW100" i="9"/>
  <c r="AX100" i="9"/>
  <c r="AY100" i="9"/>
  <c r="AZ100" i="9"/>
  <c r="BA100" i="9"/>
  <c r="AU101" i="9"/>
  <c r="AV101" i="9"/>
  <c r="AW101" i="9"/>
  <c r="AX101" i="9"/>
  <c r="AY101" i="9"/>
  <c r="AZ101" i="9"/>
  <c r="BA101" i="9"/>
  <c r="AU102" i="9"/>
  <c r="AV102" i="9"/>
  <c r="AW102" i="9"/>
  <c r="AX102" i="9"/>
  <c r="AY102" i="9"/>
  <c r="AZ102" i="9"/>
  <c r="BA102" i="9"/>
  <c r="AU103" i="9"/>
  <c r="AV103" i="9"/>
  <c r="AW103" i="9"/>
  <c r="AX103" i="9"/>
  <c r="AY103" i="9"/>
  <c r="AZ103" i="9"/>
  <c r="BA103" i="9"/>
  <c r="AU104" i="9"/>
  <c r="AV104" i="9"/>
  <c r="AW104" i="9"/>
  <c r="AX104" i="9"/>
  <c r="AY104" i="9"/>
  <c r="AZ104" i="9"/>
  <c r="BA104" i="9"/>
  <c r="AU105" i="9"/>
  <c r="AV105" i="9"/>
  <c r="AW105" i="9"/>
  <c r="AX105" i="9"/>
  <c r="AY105" i="9"/>
  <c r="AZ105" i="9"/>
  <c r="BA105" i="9"/>
  <c r="AU106" i="9"/>
  <c r="AV106" i="9"/>
  <c r="AW106" i="9"/>
  <c r="AX106" i="9"/>
  <c r="AY106" i="9"/>
  <c r="AZ106" i="9"/>
  <c r="BA106" i="9"/>
  <c r="AU107" i="9"/>
  <c r="AV107" i="9"/>
  <c r="AW107" i="9"/>
  <c r="AX107" i="9"/>
  <c r="AY107" i="9"/>
  <c r="AZ107" i="9"/>
  <c r="BA107" i="9"/>
  <c r="AU108" i="9"/>
  <c r="AV108" i="9"/>
  <c r="AW108" i="9"/>
  <c r="AX108" i="9"/>
  <c r="AY108" i="9"/>
  <c r="AZ108" i="9"/>
  <c r="BA108" i="9"/>
  <c r="AU109" i="9"/>
  <c r="AV109" i="9"/>
  <c r="AW109" i="9"/>
  <c r="AX109" i="9"/>
  <c r="AY109" i="9"/>
  <c r="AZ109" i="9"/>
  <c r="BA109" i="9"/>
  <c r="AU110" i="9"/>
  <c r="AV110" i="9"/>
  <c r="AW110" i="9"/>
  <c r="AX110" i="9"/>
  <c r="AY110" i="9"/>
  <c r="AZ110" i="9"/>
  <c r="BA110" i="9"/>
  <c r="AU111" i="9"/>
  <c r="AV111" i="9"/>
  <c r="AW111" i="9"/>
  <c r="AX111" i="9"/>
  <c r="AY111" i="9"/>
  <c r="AZ111" i="9"/>
  <c r="BA111" i="9"/>
  <c r="AU112" i="9"/>
  <c r="AV112" i="9"/>
  <c r="AW112" i="9"/>
  <c r="AX112" i="9"/>
  <c r="AY112" i="9"/>
  <c r="AZ112" i="9"/>
  <c r="BA112" i="9"/>
  <c r="AU113" i="9"/>
  <c r="AV113" i="9"/>
  <c r="AW113" i="9"/>
  <c r="AX113" i="9"/>
  <c r="AY113" i="9"/>
  <c r="AZ113" i="9"/>
  <c r="BA113" i="9"/>
  <c r="AU114" i="9"/>
  <c r="AV114" i="9"/>
  <c r="AW114" i="9"/>
  <c r="AX114" i="9"/>
  <c r="AY114" i="9"/>
  <c r="AZ114" i="9"/>
  <c r="BA114" i="9"/>
  <c r="AU115" i="9"/>
  <c r="AV115" i="9"/>
  <c r="AW115" i="9"/>
  <c r="AX115" i="9"/>
  <c r="AY115" i="9"/>
  <c r="AZ115" i="9"/>
  <c r="BA115" i="9"/>
  <c r="AU116" i="9"/>
  <c r="AV116" i="9"/>
  <c r="AW116" i="9"/>
  <c r="AX116" i="9"/>
  <c r="AY116" i="9"/>
  <c r="AZ116" i="9"/>
  <c r="BA116" i="9"/>
  <c r="AU117" i="9"/>
  <c r="AV117" i="9"/>
  <c r="AW117" i="9"/>
  <c r="AX117" i="9"/>
  <c r="AY117" i="9"/>
  <c r="AZ117" i="9"/>
  <c r="BA117" i="9"/>
  <c r="AU118" i="9"/>
  <c r="AV118" i="9"/>
  <c r="AW118" i="9"/>
  <c r="AX118" i="9"/>
  <c r="AY118" i="9"/>
  <c r="AZ118" i="9"/>
  <c r="BA118" i="9"/>
  <c r="AU119" i="9"/>
  <c r="AV119" i="9"/>
  <c r="AW119" i="9"/>
  <c r="AX119" i="9"/>
  <c r="AY119" i="9"/>
  <c r="AZ119" i="9"/>
  <c r="BA119" i="9"/>
  <c r="AU120" i="9"/>
  <c r="AV120" i="9"/>
  <c r="AW120" i="9"/>
  <c r="AX120" i="9"/>
  <c r="AY120" i="9"/>
  <c r="AZ120" i="9"/>
  <c r="BA120" i="9"/>
  <c r="AU121" i="9"/>
  <c r="AV121" i="9"/>
  <c r="AW121" i="9"/>
  <c r="AX121" i="9"/>
  <c r="AY121" i="9"/>
  <c r="AZ121" i="9"/>
  <c r="BA121" i="9"/>
  <c r="AU122" i="9"/>
  <c r="AV122" i="9"/>
  <c r="AW122" i="9"/>
  <c r="AX122" i="9"/>
  <c r="AY122" i="9"/>
  <c r="AZ122" i="9"/>
  <c r="BA122" i="9"/>
  <c r="AU123" i="9"/>
  <c r="AV123" i="9"/>
  <c r="AW123" i="9"/>
  <c r="AX123" i="9"/>
  <c r="AY123" i="9"/>
  <c r="AZ123" i="9"/>
  <c r="BA123" i="9"/>
  <c r="AU124" i="9"/>
  <c r="AV124" i="9"/>
  <c r="AW124" i="9"/>
  <c r="AX124" i="9"/>
  <c r="AY124" i="9"/>
  <c r="AZ124" i="9"/>
  <c r="BA124" i="9"/>
  <c r="AU125" i="9"/>
  <c r="AV125" i="9"/>
  <c r="AW125" i="9"/>
  <c r="AX125" i="9"/>
  <c r="AY125" i="9"/>
  <c r="AZ125" i="9"/>
  <c r="BA125" i="9"/>
  <c r="AU126" i="9"/>
  <c r="AV126" i="9"/>
  <c r="AW126" i="9"/>
  <c r="AX126" i="9"/>
  <c r="AY126" i="9"/>
  <c r="AZ126" i="9"/>
  <c r="BA126" i="9"/>
  <c r="AU127" i="9"/>
  <c r="AV127" i="9"/>
  <c r="AW127" i="9"/>
  <c r="AX127" i="9"/>
  <c r="AY127" i="9"/>
  <c r="AZ127" i="9"/>
  <c r="BA127" i="9"/>
  <c r="AU128" i="9"/>
  <c r="AV128" i="9"/>
  <c r="AW128" i="9"/>
  <c r="AX128" i="9"/>
  <c r="AY128" i="9"/>
  <c r="AZ128" i="9"/>
  <c r="BA128" i="9"/>
  <c r="AU129" i="9"/>
  <c r="AV129" i="9"/>
  <c r="AW129" i="9"/>
  <c r="AX129" i="9"/>
  <c r="AY129" i="9"/>
  <c r="AZ129" i="9"/>
  <c r="BA129" i="9"/>
  <c r="AU130" i="9"/>
  <c r="AV130" i="9"/>
  <c r="AW130" i="9"/>
  <c r="AX130" i="9"/>
  <c r="AY130" i="9"/>
  <c r="AZ130" i="9"/>
  <c r="BA130" i="9"/>
  <c r="AU131" i="9"/>
  <c r="AV131" i="9"/>
  <c r="AW131" i="9"/>
  <c r="AX131" i="9"/>
  <c r="AY131" i="9"/>
  <c r="AZ131" i="9"/>
  <c r="BA131" i="9"/>
  <c r="AU132" i="9"/>
  <c r="AV132" i="9"/>
  <c r="AW132" i="9"/>
  <c r="AX132" i="9"/>
  <c r="AY132" i="9"/>
  <c r="AZ132" i="9"/>
  <c r="BA132" i="9"/>
  <c r="AU133" i="9"/>
  <c r="AV133" i="9"/>
  <c r="AW133" i="9"/>
  <c r="AX133" i="9"/>
  <c r="AY133" i="9"/>
  <c r="AZ133" i="9"/>
  <c r="BA133" i="9"/>
  <c r="AU134" i="9"/>
  <c r="AV134" i="9"/>
  <c r="AW134" i="9"/>
  <c r="AX134" i="9"/>
  <c r="AY134" i="9"/>
  <c r="AZ134" i="9"/>
  <c r="BA134" i="9"/>
  <c r="AU135" i="9"/>
  <c r="AV135" i="9"/>
  <c r="AW135" i="9"/>
  <c r="AX135" i="9"/>
  <c r="AY135" i="9"/>
  <c r="AZ135" i="9"/>
  <c r="BA135" i="9"/>
  <c r="AU136" i="9"/>
  <c r="AV136" i="9"/>
  <c r="AW136" i="9"/>
  <c r="AX136" i="9"/>
  <c r="AY136" i="9"/>
  <c r="AZ136" i="9"/>
  <c r="BA136" i="9"/>
  <c r="AU137" i="9"/>
  <c r="AV137" i="9"/>
  <c r="AW137" i="9"/>
  <c r="AX137" i="9"/>
  <c r="AY137" i="9"/>
  <c r="AZ137" i="9"/>
  <c r="BA137" i="9"/>
  <c r="AU138" i="9"/>
  <c r="AV138" i="9"/>
  <c r="AW138" i="9"/>
  <c r="AX138" i="9"/>
  <c r="AY138" i="9"/>
  <c r="AZ138" i="9"/>
  <c r="BA138" i="9"/>
  <c r="AU139" i="9"/>
  <c r="AV139" i="9"/>
  <c r="AW139" i="9"/>
  <c r="AX139" i="9"/>
  <c r="AY139" i="9"/>
  <c r="AZ139" i="9"/>
  <c r="BA139" i="9"/>
  <c r="AU140" i="9"/>
  <c r="AV140" i="9"/>
  <c r="AW140" i="9"/>
  <c r="AX140" i="9"/>
  <c r="AY140" i="9"/>
  <c r="AZ140" i="9"/>
  <c r="BA140" i="9"/>
  <c r="AU141" i="9"/>
  <c r="AV141" i="9"/>
  <c r="AW141" i="9"/>
  <c r="AX141" i="9"/>
  <c r="AY141" i="9"/>
  <c r="AZ141" i="9"/>
  <c r="BA141" i="9"/>
  <c r="AU142" i="9"/>
  <c r="AV142" i="9"/>
  <c r="AW142" i="9"/>
  <c r="AX142" i="9"/>
  <c r="AY142" i="9"/>
  <c r="AZ142" i="9"/>
  <c r="BA142" i="9"/>
  <c r="AU143" i="9"/>
  <c r="AV143" i="9"/>
  <c r="AW143" i="9"/>
  <c r="AX143" i="9"/>
  <c r="AY143" i="9"/>
  <c r="AZ143" i="9"/>
  <c r="BA143" i="9"/>
  <c r="AU144" i="9"/>
  <c r="AV144" i="9"/>
  <c r="AW144" i="9"/>
  <c r="AX144" i="9"/>
  <c r="AY144" i="9"/>
  <c r="AZ144" i="9"/>
  <c r="BA144" i="9"/>
  <c r="AU145" i="9"/>
  <c r="AV145" i="9"/>
  <c r="AW145" i="9"/>
  <c r="AX145" i="9"/>
  <c r="AY145" i="9"/>
  <c r="AZ145" i="9"/>
  <c r="BA145" i="9"/>
  <c r="AU146" i="9"/>
  <c r="AV146" i="9"/>
  <c r="AW146" i="9"/>
  <c r="AX146" i="9"/>
  <c r="AY146" i="9"/>
  <c r="AZ146" i="9"/>
  <c r="BA146" i="9"/>
  <c r="AU147" i="9"/>
  <c r="AV147" i="9"/>
  <c r="AW147" i="9"/>
  <c r="AX147" i="9"/>
  <c r="AY147" i="9"/>
  <c r="AZ147" i="9"/>
  <c r="BA147" i="9"/>
  <c r="AU148" i="9"/>
  <c r="AV148" i="9"/>
  <c r="AW148" i="9"/>
  <c r="AX148" i="9"/>
  <c r="AY148" i="9"/>
  <c r="AZ148" i="9"/>
  <c r="BA148" i="9"/>
  <c r="AU149" i="9"/>
  <c r="AV149" i="9"/>
  <c r="AW149" i="9"/>
  <c r="AX149" i="9"/>
  <c r="AY149" i="9"/>
  <c r="AZ149" i="9"/>
  <c r="BA149" i="9"/>
  <c r="AU150" i="9"/>
  <c r="AV150" i="9"/>
  <c r="AW150" i="9"/>
  <c r="AX150" i="9"/>
  <c r="AY150" i="9"/>
  <c r="AZ150" i="9"/>
  <c r="BA150" i="9"/>
  <c r="AU151" i="9"/>
  <c r="AV151" i="9"/>
  <c r="AW151" i="9"/>
  <c r="AX151" i="9"/>
  <c r="AY151" i="9"/>
  <c r="AZ151" i="9"/>
  <c r="BA151" i="9"/>
  <c r="AU152" i="9"/>
  <c r="AV152" i="9"/>
  <c r="AW152" i="9"/>
  <c r="AX152" i="9"/>
  <c r="AY152" i="9"/>
  <c r="AZ152" i="9"/>
  <c r="BA152" i="9"/>
  <c r="AU153" i="9"/>
  <c r="AV153" i="9"/>
  <c r="AW153" i="9"/>
  <c r="AX153" i="9"/>
  <c r="AY153" i="9"/>
  <c r="AZ153" i="9"/>
  <c r="BA153" i="9"/>
  <c r="AU154" i="9"/>
  <c r="AV154" i="9"/>
  <c r="AW154" i="9"/>
  <c r="AX154" i="9"/>
  <c r="AY154" i="9"/>
  <c r="AZ154" i="9"/>
  <c r="BA154" i="9"/>
  <c r="AU155" i="9"/>
  <c r="AV155" i="9"/>
  <c r="AW155" i="9"/>
  <c r="AX155" i="9"/>
  <c r="AY155" i="9"/>
  <c r="AZ155" i="9"/>
  <c r="BA155" i="9"/>
  <c r="AU156" i="9"/>
  <c r="AV156" i="9"/>
  <c r="AW156" i="9"/>
  <c r="AX156" i="9"/>
  <c r="AY156" i="9"/>
  <c r="AZ156" i="9"/>
  <c r="BA156" i="9"/>
  <c r="AU157" i="9"/>
  <c r="AV157" i="9"/>
  <c r="AW157" i="9"/>
  <c r="AX157" i="9"/>
  <c r="AY157" i="9"/>
  <c r="AZ157" i="9"/>
  <c r="BA157" i="9"/>
  <c r="AU158" i="9"/>
  <c r="AV158" i="9"/>
  <c r="AW158" i="9"/>
  <c r="AX158" i="9"/>
  <c r="AY158" i="9"/>
  <c r="AZ158" i="9"/>
  <c r="BA158" i="9"/>
  <c r="AU159" i="9"/>
  <c r="AV159" i="9"/>
  <c r="AW159" i="9"/>
  <c r="AX159" i="9"/>
  <c r="AY159" i="9"/>
  <c r="AZ159" i="9"/>
  <c r="BA159" i="9"/>
  <c r="AU160" i="9"/>
  <c r="AV160" i="9"/>
  <c r="AW160" i="9"/>
  <c r="AX160" i="9"/>
  <c r="AY160" i="9"/>
  <c r="AZ160" i="9"/>
  <c r="BA160" i="9"/>
  <c r="AU161" i="9"/>
  <c r="AV161" i="9"/>
  <c r="AW161" i="9"/>
  <c r="AX161" i="9"/>
  <c r="AY161" i="9"/>
  <c r="AZ161" i="9"/>
  <c r="BA161" i="9"/>
  <c r="AU162" i="9"/>
  <c r="AV162" i="9"/>
  <c r="AW162" i="9"/>
  <c r="AX162" i="9"/>
  <c r="AY162" i="9"/>
  <c r="AZ162" i="9"/>
  <c r="BA162" i="9"/>
  <c r="AU163" i="9"/>
  <c r="AV163" i="9"/>
  <c r="AW163" i="9"/>
  <c r="AX163" i="9"/>
  <c r="AY163" i="9"/>
  <c r="AZ163" i="9"/>
  <c r="BA163" i="9"/>
  <c r="AU164" i="9"/>
  <c r="AV164" i="9"/>
  <c r="AW164" i="9"/>
  <c r="AX164" i="9"/>
  <c r="AY164" i="9"/>
  <c r="AZ164" i="9"/>
  <c r="BA164" i="9"/>
  <c r="AU165" i="9"/>
  <c r="AV165" i="9"/>
  <c r="AW165" i="9"/>
  <c r="AX165" i="9"/>
  <c r="AY165" i="9"/>
  <c r="AZ165" i="9"/>
  <c r="BA165" i="9"/>
  <c r="AU166" i="9"/>
  <c r="AV166" i="9"/>
  <c r="AW166" i="9"/>
  <c r="AX166" i="9"/>
  <c r="AY166" i="9"/>
  <c r="AZ166" i="9"/>
  <c r="BA166" i="9"/>
  <c r="AU167" i="9"/>
  <c r="AV167" i="9"/>
  <c r="AW167" i="9"/>
  <c r="AX167" i="9"/>
  <c r="AY167" i="9"/>
  <c r="AZ167" i="9"/>
  <c r="BA167" i="9"/>
  <c r="AU168" i="9"/>
  <c r="AV168" i="9"/>
  <c r="AW168" i="9"/>
  <c r="AX168" i="9"/>
  <c r="AY168" i="9"/>
  <c r="AZ168" i="9"/>
  <c r="BA168" i="9"/>
  <c r="AU169" i="9"/>
  <c r="AV169" i="9"/>
  <c r="AW169" i="9"/>
  <c r="AX169" i="9"/>
  <c r="AY169" i="9"/>
  <c r="AZ169" i="9"/>
  <c r="BA169" i="9"/>
  <c r="AU170" i="9"/>
  <c r="AV170" i="9"/>
  <c r="AW170" i="9"/>
  <c r="AX170" i="9"/>
  <c r="AY170" i="9"/>
  <c r="AZ170" i="9"/>
  <c r="BA170" i="9"/>
  <c r="AU171" i="9"/>
  <c r="AV171" i="9"/>
  <c r="AW171" i="9"/>
  <c r="AX171" i="9"/>
  <c r="AY171" i="9"/>
  <c r="AZ171" i="9"/>
  <c r="BA171" i="9"/>
  <c r="AU172" i="9"/>
  <c r="AV172" i="9"/>
  <c r="AW172" i="9"/>
  <c r="AX172" i="9"/>
  <c r="AY172" i="9"/>
  <c r="AZ172" i="9"/>
  <c r="BA172" i="9"/>
  <c r="AU173" i="9"/>
  <c r="AV173" i="9"/>
  <c r="AW173" i="9"/>
  <c r="AX173" i="9"/>
  <c r="AY173" i="9"/>
  <c r="AZ173" i="9"/>
  <c r="BA173" i="9"/>
  <c r="AU174" i="9"/>
  <c r="AV174" i="9"/>
  <c r="AW174" i="9"/>
  <c r="AX174" i="9"/>
  <c r="AY174" i="9"/>
  <c r="AZ174" i="9"/>
  <c r="BA174" i="9"/>
  <c r="AU175" i="9"/>
  <c r="AV175" i="9"/>
  <c r="AW175" i="9"/>
  <c r="AX175" i="9"/>
  <c r="AY175" i="9"/>
  <c r="AZ175" i="9"/>
  <c r="BA175" i="9"/>
  <c r="AU176" i="9"/>
  <c r="AV176" i="9"/>
  <c r="AW176" i="9"/>
  <c r="AX176" i="9"/>
  <c r="AY176" i="9"/>
  <c r="AZ176" i="9"/>
  <c r="BA176" i="9"/>
  <c r="AU177" i="9"/>
  <c r="AV177" i="9"/>
  <c r="AW177" i="9"/>
  <c r="AX177" i="9"/>
  <c r="AY177" i="9"/>
  <c r="AZ177" i="9"/>
  <c r="BA177" i="9"/>
  <c r="AU178" i="9"/>
  <c r="AV178" i="9"/>
  <c r="AW178" i="9"/>
  <c r="AX178" i="9"/>
  <c r="AY178" i="9"/>
  <c r="AZ178" i="9"/>
  <c r="BA178" i="9"/>
  <c r="AU179" i="9"/>
  <c r="AV179" i="9"/>
  <c r="AW179" i="9"/>
  <c r="AX179" i="9"/>
  <c r="AY179" i="9"/>
  <c r="AZ179" i="9"/>
  <c r="BA179" i="9"/>
  <c r="AU180" i="9"/>
  <c r="AV180" i="9"/>
  <c r="AW180" i="9"/>
  <c r="AX180" i="9"/>
  <c r="AY180" i="9"/>
  <c r="AZ180" i="9"/>
  <c r="BA180" i="9"/>
  <c r="AU181" i="9"/>
  <c r="AV181" i="9"/>
  <c r="AW181" i="9"/>
  <c r="AX181" i="9"/>
  <c r="AY181" i="9"/>
  <c r="AZ181" i="9"/>
  <c r="BA181" i="9"/>
  <c r="AU182" i="9"/>
  <c r="AV182" i="9"/>
  <c r="AW182" i="9"/>
  <c r="AX182" i="9"/>
  <c r="AY182" i="9"/>
  <c r="AZ182" i="9"/>
  <c r="BA182" i="9"/>
  <c r="AU183" i="9"/>
  <c r="AV183" i="9"/>
  <c r="AW183" i="9"/>
  <c r="AX183" i="9"/>
  <c r="AY183" i="9"/>
  <c r="AZ183" i="9"/>
  <c r="BA183" i="9"/>
  <c r="AU184" i="9"/>
  <c r="AV184" i="9"/>
  <c r="AW184" i="9"/>
  <c r="AX184" i="9"/>
  <c r="AY184" i="9"/>
  <c r="AZ184" i="9"/>
  <c r="BA184" i="9"/>
  <c r="AU185" i="9"/>
  <c r="AV185" i="9"/>
  <c r="AW185" i="9"/>
  <c r="AX185" i="9"/>
  <c r="AY185" i="9"/>
  <c r="AZ185" i="9"/>
  <c r="BA185" i="9"/>
  <c r="AU186" i="9"/>
  <c r="AV186" i="9"/>
  <c r="AW186" i="9"/>
  <c r="AX186" i="9"/>
  <c r="AY186" i="9"/>
  <c r="AZ186" i="9"/>
  <c r="BA186" i="9"/>
  <c r="AU187" i="9"/>
  <c r="AV187" i="9"/>
  <c r="AW187" i="9"/>
  <c r="AX187" i="9"/>
  <c r="AY187" i="9"/>
  <c r="AZ187" i="9"/>
  <c r="BA187" i="9"/>
  <c r="AU188" i="9"/>
  <c r="AV188" i="9"/>
  <c r="AW188" i="9"/>
  <c r="AX188" i="9"/>
  <c r="AY188" i="9"/>
  <c r="AZ188" i="9"/>
  <c r="BA188" i="9"/>
  <c r="AU189" i="9"/>
  <c r="AV189" i="9"/>
  <c r="AW189" i="9"/>
  <c r="AX189" i="9"/>
  <c r="AY189" i="9"/>
  <c r="AZ189" i="9"/>
  <c r="BA189" i="9"/>
  <c r="AU190" i="9"/>
  <c r="AV190" i="9"/>
  <c r="AW190" i="9"/>
  <c r="AX190" i="9"/>
  <c r="AY190" i="9"/>
  <c r="AZ190" i="9"/>
  <c r="BA190" i="9"/>
  <c r="AU191" i="9"/>
  <c r="AV191" i="9"/>
  <c r="AW191" i="9"/>
  <c r="AX191" i="9"/>
  <c r="AY191" i="9"/>
  <c r="AZ191" i="9"/>
  <c r="BA191" i="9"/>
  <c r="AU192" i="9"/>
  <c r="AV192" i="9"/>
  <c r="AW192" i="9"/>
  <c r="AX192" i="9"/>
  <c r="AY192" i="9"/>
  <c r="AZ192" i="9"/>
  <c r="BA192" i="9"/>
  <c r="AU193" i="9"/>
  <c r="AV193" i="9"/>
  <c r="AW193" i="9"/>
  <c r="AX193" i="9"/>
  <c r="AY193" i="9"/>
  <c r="AZ193" i="9"/>
  <c r="BA193" i="9"/>
  <c r="AU194" i="9"/>
  <c r="AV194" i="9"/>
  <c r="AW194" i="9"/>
  <c r="AX194" i="9"/>
  <c r="AY194" i="9"/>
  <c r="AZ194" i="9"/>
  <c r="BA194" i="9"/>
  <c r="AU195" i="9"/>
  <c r="AV195" i="9"/>
  <c r="AW195" i="9"/>
  <c r="AX195" i="9"/>
  <c r="AY195" i="9"/>
  <c r="AZ195" i="9"/>
  <c r="BA195" i="9"/>
  <c r="AU196" i="9"/>
  <c r="AV196" i="9"/>
  <c r="AW196" i="9"/>
  <c r="AX196" i="9"/>
  <c r="AY196" i="9"/>
  <c r="AZ196" i="9"/>
  <c r="BA196" i="9"/>
  <c r="AU197" i="9"/>
  <c r="AV197" i="9"/>
  <c r="AW197" i="9"/>
  <c r="AX197" i="9"/>
  <c r="AY197" i="9"/>
  <c r="AZ197" i="9"/>
  <c r="BA197" i="9"/>
  <c r="AU198" i="9"/>
  <c r="AV198" i="9"/>
  <c r="AW198" i="9"/>
  <c r="AX198" i="9"/>
  <c r="AY198" i="9"/>
  <c r="AZ198" i="9"/>
  <c r="BA198" i="9"/>
  <c r="AU199" i="9"/>
  <c r="AV199" i="9"/>
  <c r="AW199" i="9"/>
  <c r="AX199" i="9"/>
  <c r="AY199" i="9"/>
  <c r="AZ199" i="9"/>
  <c r="BA199" i="9"/>
  <c r="AU200" i="9"/>
  <c r="AV200" i="9"/>
  <c r="AW200" i="9"/>
  <c r="AX200" i="9"/>
  <c r="AY200" i="9"/>
  <c r="AZ200" i="9"/>
  <c r="BA200" i="9"/>
  <c r="AU201" i="9"/>
  <c r="AV201" i="9"/>
  <c r="AW201" i="9"/>
  <c r="AX201" i="9"/>
  <c r="AY201" i="9"/>
  <c r="AZ201" i="9"/>
  <c r="BA201" i="9"/>
  <c r="AU202" i="9"/>
  <c r="AV202" i="9"/>
  <c r="AW202" i="9"/>
  <c r="AX202" i="9"/>
  <c r="AY202" i="9"/>
  <c r="AZ202" i="9"/>
  <c r="BA202" i="9"/>
  <c r="AU203" i="9"/>
  <c r="AV203" i="9"/>
  <c r="AW203" i="9"/>
  <c r="AX203" i="9"/>
  <c r="AY203" i="9"/>
  <c r="AZ203" i="9"/>
  <c r="BA203" i="9"/>
  <c r="AU204" i="9"/>
  <c r="AV204" i="9"/>
  <c r="AW204" i="9"/>
  <c r="AX204" i="9"/>
  <c r="AY204" i="9"/>
  <c r="AZ204" i="9"/>
  <c r="BA204" i="9"/>
  <c r="AU205" i="9"/>
  <c r="AV205" i="9"/>
  <c r="AW205" i="9"/>
  <c r="AX205" i="9"/>
  <c r="AY205" i="9"/>
  <c r="AZ205" i="9"/>
  <c r="BA205" i="9"/>
  <c r="AU206" i="9"/>
  <c r="AV206" i="9"/>
  <c r="AW206" i="9"/>
  <c r="AX206" i="9"/>
  <c r="AY206" i="9"/>
  <c r="AZ206" i="9"/>
  <c r="BA206" i="9"/>
  <c r="AU207" i="9"/>
  <c r="AV207" i="9"/>
  <c r="AW207" i="9"/>
  <c r="AX207" i="9"/>
  <c r="AY207" i="9"/>
  <c r="AZ207" i="9"/>
  <c r="BA207" i="9"/>
  <c r="AU208" i="9"/>
  <c r="AV208" i="9"/>
  <c r="AW208" i="9"/>
  <c r="AX208" i="9"/>
  <c r="AY208" i="9"/>
  <c r="AZ208" i="9"/>
  <c r="BA208" i="9"/>
  <c r="AU209" i="9"/>
  <c r="AV209" i="9"/>
  <c r="AW209" i="9"/>
  <c r="AX209" i="9"/>
  <c r="AY209" i="9"/>
  <c r="AZ209" i="9"/>
  <c r="BA209" i="9"/>
  <c r="AU210" i="9"/>
  <c r="AV210" i="9"/>
  <c r="AW210" i="9"/>
  <c r="AX210" i="9"/>
  <c r="AY210" i="9"/>
  <c r="AZ210" i="9"/>
  <c r="BA210" i="9"/>
  <c r="AU211" i="9"/>
  <c r="AV211" i="9"/>
  <c r="AW211" i="9"/>
  <c r="AX211" i="9"/>
  <c r="AY211" i="9"/>
  <c r="AZ211" i="9"/>
  <c r="BA211" i="9"/>
  <c r="AU212" i="9"/>
  <c r="AV212" i="9"/>
  <c r="AW212" i="9"/>
  <c r="AX212" i="9"/>
  <c r="AY212" i="9"/>
  <c r="AZ212" i="9"/>
  <c r="BA212" i="9"/>
  <c r="AU213" i="9"/>
  <c r="AV213" i="9"/>
  <c r="AW213" i="9"/>
  <c r="AX213" i="9"/>
  <c r="AY213" i="9"/>
  <c r="AZ213" i="9"/>
  <c r="BA213" i="9"/>
  <c r="AU214" i="9"/>
  <c r="AV214" i="9"/>
  <c r="AW214" i="9"/>
  <c r="AX214" i="9"/>
  <c r="AY214" i="9"/>
  <c r="AZ214" i="9"/>
  <c r="BA214" i="9"/>
  <c r="AU215" i="9"/>
  <c r="AV215" i="9"/>
  <c r="AW215" i="9"/>
  <c r="AX215" i="9"/>
  <c r="AY215" i="9"/>
  <c r="AZ215" i="9"/>
  <c r="BA215" i="9"/>
  <c r="AU216" i="9"/>
  <c r="AV216" i="9"/>
  <c r="AW216" i="9"/>
  <c r="AX216" i="9"/>
  <c r="AY216" i="9"/>
  <c r="AZ216" i="9"/>
  <c r="BA216" i="9"/>
  <c r="AU217" i="9"/>
  <c r="AV217" i="9"/>
  <c r="AW217" i="9"/>
  <c r="AX217" i="9"/>
  <c r="AY217" i="9"/>
  <c r="AZ217" i="9"/>
  <c r="BA217" i="9"/>
  <c r="AU218" i="9"/>
  <c r="AV218" i="9"/>
  <c r="AW218" i="9"/>
  <c r="AX218" i="9"/>
  <c r="AY218" i="9"/>
  <c r="AZ218" i="9"/>
  <c r="BA218" i="9"/>
  <c r="AU219" i="9"/>
  <c r="AV219" i="9"/>
  <c r="AW219" i="9"/>
  <c r="AX219" i="9"/>
  <c r="AY219" i="9"/>
  <c r="AZ219" i="9"/>
  <c r="BA219" i="9"/>
  <c r="AU220" i="9"/>
  <c r="AV220" i="9"/>
  <c r="AW220" i="9"/>
  <c r="AX220" i="9"/>
  <c r="AY220" i="9"/>
  <c r="AZ220" i="9"/>
  <c r="BA220" i="9"/>
  <c r="AU221" i="9"/>
  <c r="AV221" i="9"/>
  <c r="AW221" i="9"/>
  <c r="AX221" i="9"/>
  <c r="AY221" i="9"/>
  <c r="AZ221" i="9"/>
  <c r="BA221" i="9"/>
  <c r="AU222" i="9"/>
  <c r="AV222" i="9"/>
  <c r="AW222" i="9"/>
  <c r="AX222" i="9"/>
  <c r="AY222" i="9"/>
  <c r="AZ222" i="9"/>
  <c r="BA222" i="9"/>
  <c r="AU223" i="9"/>
  <c r="AV223" i="9"/>
  <c r="AW223" i="9"/>
  <c r="AX223" i="9"/>
  <c r="AY223" i="9"/>
  <c r="AZ223" i="9"/>
  <c r="BA223" i="9"/>
  <c r="AU224" i="9"/>
  <c r="AV224" i="9"/>
  <c r="AW224" i="9"/>
  <c r="AX224" i="9"/>
  <c r="AY224" i="9"/>
  <c r="AZ224" i="9"/>
  <c r="BA224" i="9"/>
  <c r="AU225" i="9"/>
  <c r="AV225" i="9"/>
  <c r="AW225" i="9"/>
  <c r="AX225" i="9"/>
  <c r="AY225" i="9"/>
  <c r="AZ225" i="9"/>
  <c r="BA225" i="9"/>
  <c r="AU226" i="9"/>
  <c r="AV226" i="9"/>
  <c r="AW226" i="9"/>
  <c r="AX226" i="9"/>
  <c r="AY226" i="9"/>
  <c r="AZ226" i="9"/>
  <c r="BA226" i="9"/>
  <c r="AU227" i="9"/>
  <c r="AV227" i="9"/>
  <c r="AW227" i="9"/>
  <c r="AX227" i="9"/>
  <c r="AY227" i="9"/>
  <c r="AZ227" i="9"/>
  <c r="BA227" i="9"/>
  <c r="AU228" i="9"/>
  <c r="AV228" i="9"/>
  <c r="AW228" i="9"/>
  <c r="AX228" i="9"/>
  <c r="AY228" i="9"/>
  <c r="AZ228" i="9"/>
  <c r="BA228" i="9"/>
  <c r="AU229" i="9"/>
  <c r="AV229" i="9"/>
  <c r="AW229" i="9"/>
  <c r="AX229" i="9"/>
  <c r="AY229" i="9"/>
  <c r="AZ229" i="9"/>
  <c r="BA229" i="9"/>
  <c r="AU230" i="9"/>
  <c r="AV230" i="9"/>
  <c r="AW230" i="9"/>
  <c r="AX230" i="9"/>
  <c r="AY230" i="9"/>
  <c r="AZ230" i="9"/>
  <c r="BA230" i="9"/>
  <c r="AU231" i="9"/>
  <c r="AV231" i="9"/>
  <c r="AW231" i="9"/>
  <c r="AX231" i="9"/>
  <c r="AY231" i="9"/>
  <c r="AZ231" i="9"/>
  <c r="BA231" i="9"/>
  <c r="AU232" i="9"/>
  <c r="AV232" i="9"/>
  <c r="AW232" i="9"/>
  <c r="AX232" i="9"/>
  <c r="AY232" i="9"/>
  <c r="AZ232" i="9"/>
  <c r="BA232" i="9"/>
  <c r="AU233" i="9"/>
  <c r="AV233" i="9"/>
  <c r="AW233" i="9"/>
  <c r="AX233" i="9"/>
  <c r="AY233" i="9"/>
  <c r="AZ233" i="9"/>
  <c r="BA233" i="9"/>
  <c r="AU234" i="9"/>
  <c r="AV234" i="9"/>
  <c r="AW234" i="9"/>
  <c r="AX234" i="9"/>
  <c r="AY234" i="9"/>
  <c r="AZ234" i="9"/>
  <c r="BA234" i="9"/>
  <c r="AU235" i="9"/>
  <c r="AV235" i="9"/>
  <c r="AW235" i="9"/>
  <c r="AX235" i="9"/>
  <c r="AY235" i="9"/>
  <c r="AZ235" i="9"/>
  <c r="BA235" i="9"/>
  <c r="AU236" i="9"/>
  <c r="AV236" i="9"/>
  <c r="AW236" i="9"/>
  <c r="AX236" i="9"/>
  <c r="AY236" i="9"/>
  <c r="AZ236" i="9"/>
  <c r="BA236" i="9"/>
  <c r="AU237" i="9"/>
  <c r="AV237" i="9"/>
  <c r="AW237" i="9"/>
  <c r="AX237" i="9"/>
  <c r="AY237" i="9"/>
  <c r="AZ237" i="9"/>
  <c r="BA237" i="9"/>
  <c r="AU238" i="9"/>
  <c r="AV238" i="9"/>
  <c r="AW238" i="9"/>
  <c r="AX238" i="9"/>
  <c r="AY238" i="9"/>
  <c r="AZ238" i="9"/>
  <c r="BA238" i="9"/>
  <c r="AU239" i="9"/>
  <c r="AV239" i="9"/>
  <c r="AW239" i="9"/>
  <c r="AX239" i="9"/>
  <c r="AY239" i="9"/>
  <c r="AZ239" i="9"/>
  <c r="BA239" i="9"/>
  <c r="AU240" i="9"/>
  <c r="AV240" i="9"/>
  <c r="AW240" i="9"/>
  <c r="AX240" i="9"/>
  <c r="AY240" i="9"/>
  <c r="AZ240" i="9"/>
  <c r="BA240" i="9"/>
  <c r="AU241" i="9"/>
  <c r="AV241" i="9"/>
  <c r="AW241" i="9"/>
  <c r="AX241" i="9"/>
  <c r="AY241" i="9"/>
  <c r="AZ241" i="9"/>
  <c r="BA241" i="9"/>
  <c r="AU242" i="9"/>
  <c r="AV242" i="9"/>
  <c r="AW242" i="9"/>
  <c r="AX242" i="9"/>
  <c r="AY242" i="9"/>
  <c r="AZ242" i="9"/>
  <c r="BA242" i="9"/>
  <c r="AU243" i="9"/>
  <c r="AV243" i="9"/>
  <c r="AW243" i="9"/>
  <c r="AX243" i="9"/>
  <c r="AY243" i="9"/>
  <c r="AZ243" i="9"/>
  <c r="BA243" i="9"/>
  <c r="AU244" i="9"/>
  <c r="AV244" i="9"/>
  <c r="AW244" i="9"/>
  <c r="AX244" i="9"/>
  <c r="AY244" i="9"/>
  <c r="AZ244" i="9"/>
  <c r="BA244" i="9"/>
  <c r="AU245" i="9"/>
  <c r="AV245" i="9"/>
  <c r="AW245" i="9"/>
  <c r="AX245" i="9"/>
  <c r="AY245" i="9"/>
  <c r="AZ245" i="9"/>
  <c r="BA245" i="9"/>
  <c r="AU246" i="9"/>
  <c r="AV246" i="9"/>
  <c r="AW246" i="9"/>
  <c r="AX246" i="9"/>
  <c r="AY246" i="9"/>
  <c r="AZ246" i="9"/>
  <c r="BA246" i="9"/>
  <c r="AU247" i="9"/>
  <c r="AV247" i="9"/>
  <c r="AW247" i="9"/>
  <c r="AX247" i="9"/>
  <c r="AY247" i="9"/>
  <c r="AZ247" i="9"/>
  <c r="BA247" i="9"/>
  <c r="AU248" i="9"/>
  <c r="AV248" i="9"/>
  <c r="AW248" i="9"/>
  <c r="AX248" i="9"/>
  <c r="AY248" i="9"/>
  <c r="AZ248" i="9"/>
  <c r="BA248" i="9"/>
  <c r="AU249" i="9"/>
  <c r="AV249" i="9"/>
  <c r="AW249" i="9"/>
  <c r="AX249" i="9"/>
  <c r="AY249" i="9"/>
  <c r="AZ249" i="9"/>
  <c r="BA249" i="9"/>
  <c r="AU250" i="9"/>
  <c r="AV250" i="9"/>
  <c r="AW250" i="9"/>
  <c r="AX250" i="9"/>
  <c r="AY250" i="9"/>
  <c r="AZ250" i="9"/>
  <c r="BA250" i="9"/>
  <c r="AU251" i="9"/>
  <c r="AV251" i="9"/>
  <c r="AW251" i="9"/>
  <c r="AX251" i="9"/>
  <c r="AY251" i="9"/>
  <c r="AZ251" i="9"/>
  <c r="BA251" i="9"/>
  <c r="AU252" i="9"/>
  <c r="AV252" i="9"/>
  <c r="AW252" i="9"/>
  <c r="AX252" i="9"/>
  <c r="AY252" i="9"/>
  <c r="AZ252" i="9"/>
  <c r="BA252" i="9"/>
  <c r="AU253" i="9"/>
  <c r="AV253" i="9"/>
  <c r="AW253" i="9"/>
  <c r="AX253" i="9"/>
  <c r="AY253" i="9"/>
  <c r="AZ253" i="9"/>
  <c r="BA253" i="9"/>
  <c r="AU254" i="9"/>
  <c r="AV254" i="9"/>
  <c r="AW254" i="9"/>
  <c r="AX254" i="9"/>
  <c r="AY254" i="9"/>
  <c r="AZ254" i="9"/>
  <c r="BA254" i="9"/>
  <c r="AU255" i="9"/>
  <c r="AV255" i="9"/>
  <c r="AW255" i="9"/>
  <c r="AX255" i="9"/>
  <c r="AY255" i="9"/>
  <c r="AZ255" i="9"/>
  <c r="BA255" i="9"/>
  <c r="AU256" i="9"/>
  <c r="AV256" i="9"/>
  <c r="AW256" i="9"/>
  <c r="AX256" i="9"/>
  <c r="AY256" i="9"/>
  <c r="AZ256" i="9"/>
  <c r="BA256" i="9"/>
  <c r="AU257" i="9"/>
  <c r="AV257" i="9"/>
  <c r="AW257" i="9"/>
  <c r="AX257" i="9"/>
  <c r="AY257" i="9"/>
  <c r="AZ257" i="9"/>
  <c r="BA257" i="9"/>
  <c r="AU258" i="9"/>
  <c r="AV258" i="9"/>
  <c r="AW258" i="9"/>
  <c r="AX258" i="9"/>
  <c r="AY258" i="9"/>
  <c r="AZ258" i="9"/>
  <c r="BA258" i="9"/>
  <c r="AU259" i="9"/>
  <c r="AV259" i="9"/>
  <c r="AW259" i="9"/>
  <c r="AX259" i="9"/>
  <c r="AY259" i="9"/>
  <c r="AZ259" i="9"/>
  <c r="BA259" i="9"/>
  <c r="AU260" i="9"/>
  <c r="AV260" i="9"/>
  <c r="AW260" i="9"/>
  <c r="AX260" i="9"/>
  <c r="AY260" i="9"/>
  <c r="AZ260" i="9"/>
  <c r="BA260" i="9"/>
  <c r="AU261" i="9"/>
  <c r="AV261" i="9"/>
  <c r="AW261" i="9"/>
  <c r="AX261" i="9"/>
  <c r="AY261" i="9"/>
  <c r="AZ261" i="9"/>
  <c r="BA261" i="9"/>
  <c r="AU262" i="9"/>
  <c r="AV262" i="9"/>
  <c r="AW262" i="9"/>
  <c r="AX262" i="9"/>
  <c r="AY262" i="9"/>
  <c r="AZ262" i="9"/>
  <c r="BA262" i="9"/>
  <c r="AU263" i="9"/>
  <c r="AV263" i="9"/>
  <c r="AW263" i="9"/>
  <c r="AX263" i="9"/>
  <c r="AY263" i="9"/>
  <c r="AZ263" i="9"/>
  <c r="BA263" i="9"/>
  <c r="AU264" i="9"/>
  <c r="AV264" i="9"/>
  <c r="AW264" i="9"/>
  <c r="AX264" i="9"/>
  <c r="AY264" i="9"/>
  <c r="AZ264" i="9"/>
  <c r="BA264" i="9"/>
  <c r="AU265" i="9"/>
  <c r="AV265" i="9"/>
  <c r="AW265" i="9"/>
  <c r="AX265" i="9"/>
  <c r="AY265" i="9"/>
  <c r="AZ265" i="9"/>
  <c r="BA265" i="9"/>
  <c r="AU266" i="9"/>
  <c r="AV266" i="9"/>
  <c r="AW266" i="9"/>
  <c r="AX266" i="9"/>
  <c r="AY266" i="9"/>
  <c r="AZ266" i="9"/>
  <c r="BA266" i="9"/>
  <c r="AU267" i="9"/>
  <c r="AV267" i="9"/>
  <c r="AW267" i="9"/>
  <c r="AX267" i="9"/>
  <c r="AY267" i="9"/>
  <c r="AZ267" i="9"/>
  <c r="BA267" i="9"/>
  <c r="AU268" i="9"/>
  <c r="AV268" i="9"/>
  <c r="AW268" i="9"/>
  <c r="AX268" i="9"/>
  <c r="AY268" i="9"/>
  <c r="AZ268" i="9"/>
  <c r="BA268" i="9"/>
  <c r="AU269" i="9"/>
  <c r="AV269" i="9"/>
  <c r="AW269" i="9"/>
  <c r="AX269" i="9"/>
  <c r="AY269" i="9"/>
  <c r="AZ269" i="9"/>
  <c r="BA269" i="9"/>
  <c r="AU270" i="9"/>
  <c r="AV270" i="9"/>
  <c r="AW270" i="9"/>
  <c r="AX270" i="9"/>
  <c r="AY270" i="9"/>
  <c r="AZ270" i="9"/>
  <c r="BA270" i="9"/>
  <c r="AU271" i="9"/>
  <c r="AV271" i="9"/>
  <c r="AW271" i="9"/>
  <c r="AX271" i="9"/>
  <c r="AY271" i="9"/>
  <c r="AZ271" i="9"/>
  <c r="BA271" i="9"/>
  <c r="AU272" i="9"/>
  <c r="AV272" i="9"/>
  <c r="AW272" i="9"/>
  <c r="AX272" i="9"/>
  <c r="AY272" i="9"/>
  <c r="AZ272" i="9"/>
  <c r="BA272" i="9"/>
  <c r="AU273" i="9"/>
  <c r="AV273" i="9"/>
  <c r="AW273" i="9"/>
  <c r="AX273" i="9"/>
  <c r="AY273" i="9"/>
  <c r="AZ273" i="9"/>
  <c r="BA273" i="9"/>
  <c r="AU274" i="9"/>
  <c r="AV274" i="9"/>
  <c r="AW274" i="9"/>
  <c r="AX274" i="9"/>
  <c r="AY274" i="9"/>
  <c r="AZ274" i="9"/>
  <c r="BA274" i="9"/>
  <c r="AU275" i="9"/>
  <c r="AV275" i="9"/>
  <c r="AW275" i="9"/>
  <c r="AX275" i="9"/>
  <c r="AY275" i="9"/>
  <c r="AZ275" i="9"/>
  <c r="BA275" i="9"/>
  <c r="AU276" i="9"/>
  <c r="AV276" i="9"/>
  <c r="AW276" i="9"/>
  <c r="AX276" i="9"/>
  <c r="AY276" i="9"/>
  <c r="AZ276" i="9"/>
  <c r="BA276" i="9"/>
  <c r="AU277" i="9"/>
  <c r="AV277" i="9"/>
  <c r="AW277" i="9"/>
  <c r="AX277" i="9"/>
  <c r="AY277" i="9"/>
  <c r="AZ277" i="9"/>
  <c r="BA277" i="9"/>
  <c r="AU278" i="9"/>
  <c r="AV278" i="9"/>
  <c r="AW278" i="9"/>
  <c r="AX278" i="9"/>
  <c r="AY278" i="9"/>
  <c r="AZ278" i="9"/>
  <c r="BA278" i="9"/>
  <c r="AU279" i="9"/>
  <c r="AV279" i="9"/>
  <c r="AW279" i="9"/>
  <c r="AX279" i="9"/>
  <c r="AY279" i="9"/>
  <c r="AZ279" i="9"/>
  <c r="BA279" i="9"/>
  <c r="AU280" i="9"/>
  <c r="AV280" i="9"/>
  <c r="AW280" i="9"/>
  <c r="AX280" i="9"/>
  <c r="AY280" i="9"/>
  <c r="AZ280" i="9"/>
  <c r="BA280" i="9"/>
  <c r="AU281" i="9"/>
  <c r="AV281" i="9"/>
  <c r="AW281" i="9"/>
  <c r="AX281" i="9"/>
  <c r="AY281" i="9"/>
  <c r="AZ281" i="9"/>
  <c r="BA281" i="9"/>
  <c r="AU282" i="9"/>
  <c r="AV282" i="9"/>
  <c r="AW282" i="9"/>
  <c r="AX282" i="9"/>
  <c r="AY282" i="9"/>
  <c r="AZ282" i="9"/>
  <c r="BA282" i="9"/>
  <c r="AU283" i="9"/>
  <c r="AV283" i="9"/>
  <c r="AW283" i="9"/>
  <c r="AX283" i="9"/>
  <c r="AY283" i="9"/>
  <c r="AZ283" i="9"/>
  <c r="BA283" i="9"/>
  <c r="AU284" i="9"/>
  <c r="AV284" i="9"/>
  <c r="AW284" i="9"/>
  <c r="AX284" i="9"/>
  <c r="AY284" i="9"/>
  <c r="AZ284" i="9"/>
  <c r="BA284" i="9"/>
  <c r="AU285" i="9"/>
  <c r="AV285" i="9"/>
  <c r="AW285" i="9"/>
  <c r="AX285" i="9"/>
  <c r="AY285" i="9"/>
  <c r="AZ285" i="9"/>
  <c r="BA285" i="9"/>
  <c r="AU286" i="9"/>
  <c r="AV286" i="9"/>
  <c r="AW286" i="9"/>
  <c r="AX286" i="9"/>
  <c r="AY286" i="9"/>
  <c r="AZ286" i="9"/>
  <c r="BA286" i="9"/>
  <c r="AU287" i="9"/>
  <c r="AV287" i="9"/>
  <c r="AW287" i="9"/>
  <c r="AX287" i="9"/>
  <c r="AY287" i="9"/>
  <c r="AZ287" i="9"/>
  <c r="BA287" i="9"/>
  <c r="AU288" i="9"/>
  <c r="AV288" i="9"/>
  <c r="AW288" i="9"/>
  <c r="AX288" i="9"/>
  <c r="AY288" i="9"/>
  <c r="AZ288" i="9"/>
  <c r="BA288" i="9"/>
  <c r="AU289" i="9"/>
  <c r="AV289" i="9"/>
  <c r="AW289" i="9"/>
  <c r="AX289" i="9"/>
  <c r="AY289" i="9"/>
  <c r="AZ289" i="9"/>
  <c r="BA289" i="9"/>
  <c r="AU290" i="9"/>
  <c r="AV290" i="9"/>
  <c r="AW290" i="9"/>
  <c r="AX290" i="9"/>
  <c r="AY290" i="9"/>
  <c r="AZ290" i="9"/>
  <c r="BA290" i="9"/>
  <c r="AU291" i="9"/>
  <c r="AV291" i="9"/>
  <c r="AW291" i="9"/>
  <c r="AX291" i="9"/>
  <c r="AY291" i="9"/>
  <c r="AZ291" i="9"/>
  <c r="BA291" i="9"/>
  <c r="AU292" i="9"/>
  <c r="AV292" i="9"/>
  <c r="AW292" i="9"/>
  <c r="AX292" i="9"/>
  <c r="AY292" i="9"/>
  <c r="AZ292" i="9"/>
  <c r="BA292" i="9"/>
  <c r="AU293" i="9"/>
  <c r="AV293" i="9"/>
  <c r="AW293" i="9"/>
  <c r="AX293" i="9"/>
  <c r="AY293" i="9"/>
  <c r="AZ293" i="9"/>
  <c r="BA293" i="9"/>
  <c r="AU294" i="9"/>
  <c r="AV294" i="9"/>
  <c r="AW294" i="9"/>
  <c r="AX294" i="9"/>
  <c r="AY294" i="9"/>
  <c r="AZ294" i="9"/>
  <c r="BA294" i="9"/>
  <c r="AU295" i="9"/>
  <c r="AV295" i="9"/>
  <c r="AW295" i="9"/>
  <c r="AX295" i="9"/>
  <c r="AY295" i="9"/>
  <c r="AZ295" i="9"/>
  <c r="BA295" i="9"/>
  <c r="AU296" i="9"/>
  <c r="AV296" i="9"/>
  <c r="AW296" i="9"/>
  <c r="AX296" i="9"/>
  <c r="AY296" i="9"/>
  <c r="AZ296" i="9"/>
  <c r="BA296" i="9"/>
  <c r="AU297" i="9"/>
  <c r="AV297" i="9"/>
  <c r="AW297" i="9"/>
  <c r="AX297" i="9"/>
  <c r="AY297" i="9"/>
  <c r="AZ297" i="9"/>
  <c r="BA297" i="9"/>
  <c r="AU298" i="9"/>
  <c r="AV298" i="9"/>
  <c r="AW298" i="9"/>
  <c r="AX298" i="9"/>
  <c r="AY298" i="9"/>
  <c r="AZ298" i="9"/>
  <c r="BA298" i="9"/>
  <c r="AU299" i="9"/>
  <c r="AV299" i="9"/>
  <c r="AW299" i="9"/>
  <c r="AX299" i="9"/>
  <c r="AY299" i="9"/>
  <c r="AZ299" i="9"/>
  <c r="BA299" i="9"/>
  <c r="AU300" i="9"/>
  <c r="AV300" i="9"/>
  <c r="AW300" i="9"/>
  <c r="AX300" i="9"/>
  <c r="AY300" i="9"/>
  <c r="AZ300" i="9"/>
  <c r="BA300" i="9"/>
  <c r="AU301" i="9"/>
  <c r="AV301" i="9"/>
  <c r="AW301" i="9"/>
  <c r="AX301" i="9"/>
  <c r="AY301" i="9"/>
  <c r="AZ301" i="9"/>
  <c r="BA301" i="9"/>
  <c r="AU302" i="9"/>
  <c r="AV302" i="9"/>
  <c r="AW302" i="9"/>
  <c r="AX302" i="9"/>
  <c r="AY302" i="9"/>
  <c r="AZ302" i="9"/>
  <c r="BA302" i="9"/>
  <c r="AU303" i="9"/>
  <c r="AV303" i="9"/>
  <c r="AW303" i="9"/>
  <c r="AX303" i="9"/>
  <c r="AY303" i="9"/>
  <c r="AZ303" i="9"/>
  <c r="BA303" i="9"/>
  <c r="AU304" i="9"/>
  <c r="AV304" i="9"/>
  <c r="AW304" i="9"/>
  <c r="AX304" i="9"/>
  <c r="AY304" i="9"/>
  <c r="AZ304" i="9"/>
  <c r="BA304" i="9"/>
  <c r="AU305" i="9"/>
  <c r="AV305" i="9"/>
  <c r="AW305" i="9"/>
  <c r="AX305" i="9"/>
  <c r="AY305" i="9"/>
  <c r="AZ305" i="9"/>
  <c r="BA305" i="9"/>
  <c r="AU306" i="9"/>
  <c r="AV306" i="9"/>
  <c r="AW306" i="9"/>
  <c r="AX306" i="9"/>
  <c r="AY306" i="9"/>
  <c r="AZ306" i="9"/>
  <c r="BA306" i="9"/>
  <c r="AU307" i="9"/>
  <c r="AV307" i="9"/>
  <c r="AW307" i="9"/>
  <c r="AX307" i="9"/>
  <c r="AY307" i="9"/>
  <c r="AZ307" i="9"/>
  <c r="BA307" i="9"/>
  <c r="AU308" i="9"/>
  <c r="AV308" i="9"/>
  <c r="AW308" i="9"/>
  <c r="AX308" i="9"/>
  <c r="AY308" i="9"/>
  <c r="AZ308" i="9"/>
  <c r="BA308" i="9"/>
  <c r="AU309" i="9"/>
  <c r="AV309" i="9"/>
  <c r="AW309" i="9"/>
  <c r="AX309" i="9"/>
  <c r="AY309" i="9"/>
  <c r="AZ309" i="9"/>
  <c r="BA309" i="9"/>
  <c r="AU310" i="9"/>
  <c r="AV310" i="9"/>
  <c r="AW310" i="9"/>
  <c r="AX310" i="9"/>
  <c r="AY310" i="9"/>
  <c r="AZ310" i="9"/>
  <c r="BA310" i="9"/>
  <c r="AU311" i="9"/>
  <c r="AV311" i="9"/>
  <c r="AW311" i="9"/>
  <c r="AX311" i="9"/>
  <c r="AY311" i="9"/>
  <c r="AZ311" i="9"/>
  <c r="BA311" i="9"/>
  <c r="AU312" i="9"/>
  <c r="AV312" i="9"/>
  <c r="AW312" i="9"/>
  <c r="AX312" i="9"/>
  <c r="AY312" i="9"/>
  <c r="AZ312" i="9"/>
  <c r="BA312" i="9"/>
  <c r="AU313" i="9"/>
  <c r="AV313" i="9"/>
  <c r="AW313" i="9"/>
  <c r="AX313" i="9"/>
  <c r="AY313" i="9"/>
  <c r="AZ313" i="9"/>
  <c r="BA313" i="9"/>
  <c r="AU314" i="9"/>
  <c r="AV314" i="9"/>
  <c r="AW314" i="9"/>
  <c r="AX314" i="9"/>
  <c r="AY314" i="9"/>
  <c r="AZ314" i="9"/>
  <c r="BA314" i="9"/>
  <c r="AU315" i="9"/>
  <c r="AV315" i="9"/>
  <c r="AW315" i="9"/>
  <c r="AX315" i="9"/>
  <c r="AY315" i="9"/>
  <c r="AZ315" i="9"/>
  <c r="BA315" i="9"/>
  <c r="AU316" i="9"/>
  <c r="AV316" i="9"/>
  <c r="AW316" i="9"/>
  <c r="AX316" i="9"/>
  <c r="AY316" i="9"/>
  <c r="AZ316" i="9"/>
  <c r="BA316" i="9"/>
  <c r="AU317" i="9"/>
  <c r="AV317" i="9"/>
  <c r="AW317" i="9"/>
  <c r="AX317" i="9"/>
  <c r="AY317" i="9"/>
  <c r="AZ317" i="9"/>
  <c r="BA317" i="9"/>
  <c r="AU318" i="9"/>
  <c r="AV318" i="9"/>
  <c r="AW318" i="9"/>
  <c r="AX318" i="9"/>
  <c r="AY318" i="9"/>
  <c r="AZ318" i="9"/>
  <c r="BA318" i="9"/>
  <c r="AU319" i="9"/>
  <c r="AV319" i="9"/>
  <c r="AW319" i="9"/>
  <c r="AX319" i="9"/>
  <c r="AY319" i="9"/>
  <c r="AZ319" i="9"/>
  <c r="BA319" i="9"/>
  <c r="AU320" i="9"/>
  <c r="AV320" i="9"/>
  <c r="AW320" i="9"/>
  <c r="AX320" i="9"/>
  <c r="AY320" i="9"/>
  <c r="AZ320" i="9"/>
  <c r="BA320" i="9"/>
  <c r="AU321" i="9"/>
  <c r="AV321" i="9"/>
  <c r="AW321" i="9"/>
  <c r="AX321" i="9"/>
  <c r="AY321" i="9"/>
  <c r="AZ321" i="9"/>
  <c r="BA321" i="9"/>
  <c r="AU322" i="9"/>
  <c r="AV322" i="9"/>
  <c r="AW322" i="9"/>
  <c r="AX322" i="9"/>
  <c r="AY322" i="9"/>
  <c r="AZ322" i="9"/>
  <c r="BA322" i="9"/>
  <c r="AU323" i="9"/>
  <c r="AV323" i="9"/>
  <c r="AW323" i="9"/>
  <c r="AX323" i="9"/>
  <c r="AY323" i="9"/>
  <c r="AZ323" i="9"/>
  <c r="BA323" i="9"/>
  <c r="AU324" i="9"/>
  <c r="AV324" i="9"/>
  <c r="AW324" i="9"/>
  <c r="AX324" i="9"/>
  <c r="AY324" i="9"/>
  <c r="AZ324" i="9"/>
  <c r="BA324" i="9"/>
  <c r="AU325" i="9"/>
  <c r="AV325" i="9"/>
  <c r="AW325" i="9"/>
  <c r="AX325" i="9"/>
  <c r="AY325" i="9"/>
  <c r="AZ325" i="9"/>
  <c r="BA325" i="9"/>
  <c r="AU326" i="9"/>
  <c r="AV326" i="9"/>
  <c r="AW326" i="9"/>
  <c r="AX326" i="9"/>
  <c r="AY326" i="9"/>
  <c r="AZ326" i="9"/>
  <c r="BA326" i="9"/>
  <c r="AU327" i="9"/>
  <c r="AV327" i="9"/>
  <c r="AW327" i="9"/>
  <c r="AX327" i="9"/>
  <c r="AY327" i="9"/>
  <c r="AZ327" i="9"/>
  <c r="BA327" i="9"/>
  <c r="AU328" i="9"/>
  <c r="AV328" i="9"/>
  <c r="AW328" i="9"/>
  <c r="AX328" i="9"/>
  <c r="AY328" i="9"/>
  <c r="AZ328" i="9"/>
  <c r="BA328" i="9"/>
  <c r="AU329" i="9"/>
  <c r="AV329" i="9"/>
  <c r="AW329" i="9"/>
  <c r="AX329" i="9"/>
  <c r="AY329" i="9"/>
  <c r="AZ329" i="9"/>
  <c r="BA329" i="9"/>
  <c r="AU330" i="9"/>
  <c r="AV330" i="9"/>
  <c r="AW330" i="9"/>
  <c r="AX330" i="9"/>
  <c r="AY330" i="9"/>
  <c r="AZ330" i="9"/>
  <c r="BA330" i="9"/>
  <c r="AU331" i="9"/>
  <c r="AV331" i="9"/>
  <c r="AW331" i="9"/>
  <c r="AX331" i="9"/>
  <c r="AY331" i="9"/>
  <c r="AZ331" i="9"/>
  <c r="BA331" i="9"/>
  <c r="AU332" i="9"/>
  <c r="AV332" i="9"/>
  <c r="AW332" i="9"/>
  <c r="AX332" i="9"/>
  <c r="AY332" i="9"/>
  <c r="AZ332" i="9"/>
  <c r="BA332" i="9"/>
  <c r="AU333" i="9"/>
  <c r="AV333" i="9"/>
  <c r="AW333" i="9"/>
  <c r="AX333" i="9"/>
  <c r="AY333" i="9"/>
  <c r="AZ333" i="9"/>
  <c r="BA333" i="9"/>
  <c r="AU334" i="9"/>
  <c r="AV334" i="9"/>
  <c r="AW334" i="9"/>
  <c r="AX334" i="9"/>
  <c r="AY334" i="9"/>
  <c r="AZ334" i="9"/>
  <c r="BA334" i="9"/>
  <c r="AU335" i="9"/>
  <c r="AV335" i="9"/>
  <c r="AW335" i="9"/>
  <c r="AX335" i="9"/>
  <c r="AY335" i="9"/>
  <c r="AZ335" i="9"/>
  <c r="BA335" i="9"/>
  <c r="AU336" i="9"/>
  <c r="AV336" i="9"/>
  <c r="AW336" i="9"/>
  <c r="AX336" i="9"/>
  <c r="AY336" i="9"/>
  <c r="AZ336" i="9"/>
  <c r="BA336" i="9"/>
  <c r="AU337" i="9"/>
  <c r="AV337" i="9"/>
  <c r="AW337" i="9"/>
  <c r="AX337" i="9"/>
  <c r="AY337" i="9"/>
  <c r="AZ337" i="9"/>
  <c r="BA337" i="9"/>
  <c r="AU338" i="9"/>
  <c r="AV338" i="9"/>
  <c r="AW338" i="9"/>
  <c r="AX338" i="9"/>
  <c r="AY338" i="9"/>
  <c r="AZ338" i="9"/>
  <c r="BA338" i="9"/>
  <c r="AU339" i="9"/>
  <c r="AV339" i="9"/>
  <c r="AW339" i="9"/>
  <c r="AX339" i="9"/>
  <c r="AY339" i="9"/>
  <c r="AZ339" i="9"/>
  <c r="BA339" i="9"/>
  <c r="AU340" i="9"/>
  <c r="AV340" i="9"/>
  <c r="AW340" i="9"/>
  <c r="AX340" i="9"/>
  <c r="AY340" i="9"/>
  <c r="AZ340" i="9"/>
  <c r="BA340" i="9"/>
  <c r="AU341" i="9"/>
  <c r="AV341" i="9"/>
  <c r="AW341" i="9"/>
  <c r="AX341" i="9"/>
  <c r="AY341" i="9"/>
  <c r="AZ341" i="9"/>
  <c r="BA341" i="9"/>
  <c r="AU342" i="9"/>
  <c r="AV342" i="9"/>
  <c r="AW342" i="9"/>
  <c r="AX342" i="9"/>
  <c r="AY342" i="9"/>
  <c r="AZ342" i="9"/>
  <c r="BA342" i="9"/>
  <c r="AU343" i="9"/>
  <c r="AV343" i="9"/>
  <c r="AW343" i="9"/>
  <c r="AX343" i="9"/>
  <c r="AY343" i="9"/>
  <c r="AZ343" i="9"/>
  <c r="BA343" i="9"/>
  <c r="AU344" i="9"/>
  <c r="AV344" i="9"/>
  <c r="AW344" i="9"/>
  <c r="AX344" i="9"/>
  <c r="AY344" i="9"/>
  <c r="AZ344" i="9"/>
  <c r="BA344" i="9"/>
  <c r="AU345" i="9"/>
  <c r="AV345" i="9"/>
  <c r="AW345" i="9"/>
  <c r="AX345" i="9"/>
  <c r="AY345" i="9"/>
  <c r="AZ345" i="9"/>
  <c r="BA345" i="9"/>
  <c r="AU346" i="9"/>
  <c r="AV346" i="9"/>
  <c r="AW346" i="9"/>
  <c r="AX346" i="9"/>
  <c r="AY346" i="9"/>
  <c r="AZ346" i="9"/>
  <c r="BA346" i="9"/>
  <c r="AU347" i="9"/>
  <c r="AV347" i="9"/>
  <c r="AW347" i="9"/>
  <c r="AX347" i="9"/>
  <c r="AY347" i="9"/>
  <c r="AZ347" i="9"/>
  <c r="BA347" i="9"/>
  <c r="AU348" i="9"/>
  <c r="AV348" i="9"/>
  <c r="AW348" i="9"/>
  <c r="AX348" i="9"/>
  <c r="AY348" i="9"/>
  <c r="AZ348" i="9"/>
  <c r="BA348" i="9"/>
  <c r="AU349" i="9"/>
  <c r="AV349" i="9"/>
  <c r="AW349" i="9"/>
  <c r="AX349" i="9"/>
  <c r="AY349" i="9"/>
  <c r="AZ349" i="9"/>
  <c r="BA349" i="9"/>
  <c r="AU350" i="9"/>
  <c r="AV350" i="9"/>
  <c r="AW350" i="9"/>
  <c r="AX350" i="9"/>
  <c r="AY350" i="9"/>
  <c r="AZ350" i="9"/>
  <c r="BA350" i="9"/>
  <c r="AU351" i="9"/>
  <c r="AV351" i="9"/>
  <c r="AW351" i="9"/>
  <c r="AX351" i="9"/>
  <c r="AY351" i="9"/>
  <c r="AZ351" i="9"/>
  <c r="BA351" i="9"/>
  <c r="AU352" i="9"/>
  <c r="AV352" i="9"/>
  <c r="AW352" i="9"/>
  <c r="AX352" i="9"/>
  <c r="AY352" i="9"/>
  <c r="AZ352" i="9"/>
  <c r="BA352" i="9"/>
  <c r="AU353" i="9"/>
  <c r="AV353" i="9"/>
  <c r="AW353" i="9"/>
  <c r="AX353" i="9"/>
  <c r="AY353" i="9"/>
  <c r="AZ353" i="9"/>
  <c r="BA353" i="9"/>
  <c r="AU354" i="9"/>
  <c r="AV354" i="9"/>
  <c r="AW354" i="9"/>
  <c r="AX354" i="9"/>
  <c r="AY354" i="9"/>
  <c r="AZ354" i="9"/>
  <c r="BA354" i="9"/>
  <c r="AU355" i="9"/>
  <c r="AV355" i="9"/>
  <c r="AW355" i="9"/>
  <c r="AX355" i="9"/>
  <c r="AY355" i="9"/>
  <c r="AZ355" i="9"/>
  <c r="BA355" i="9"/>
  <c r="AU356" i="9"/>
  <c r="AV356" i="9"/>
  <c r="AW356" i="9"/>
  <c r="AX356" i="9"/>
  <c r="AY356" i="9"/>
  <c r="AZ356" i="9"/>
  <c r="BA356" i="9"/>
  <c r="AU357" i="9"/>
  <c r="AV357" i="9"/>
  <c r="AW357" i="9"/>
  <c r="AX357" i="9"/>
  <c r="AY357" i="9"/>
  <c r="AZ357" i="9"/>
  <c r="BA357" i="9"/>
  <c r="AU358" i="9"/>
  <c r="AV358" i="9"/>
  <c r="AW358" i="9"/>
  <c r="AX358" i="9"/>
  <c r="AY358" i="9"/>
  <c r="AZ358" i="9"/>
  <c r="BA358" i="9"/>
  <c r="AU359" i="9"/>
  <c r="AV359" i="9"/>
  <c r="AW359" i="9"/>
  <c r="AX359" i="9"/>
  <c r="AY359" i="9"/>
  <c r="AZ359" i="9"/>
  <c r="BA359" i="9"/>
  <c r="AU360" i="9"/>
  <c r="AV360" i="9"/>
  <c r="AW360" i="9"/>
  <c r="AX360" i="9"/>
  <c r="AY360" i="9"/>
  <c r="AZ360" i="9"/>
  <c r="BA360" i="9"/>
  <c r="AU361" i="9"/>
  <c r="AV361" i="9"/>
  <c r="AW361" i="9"/>
  <c r="AX361" i="9"/>
  <c r="AY361" i="9"/>
  <c r="AZ361" i="9"/>
  <c r="BA361" i="9"/>
  <c r="AU362" i="9"/>
  <c r="AV362" i="9"/>
  <c r="AW362" i="9"/>
  <c r="AX362" i="9"/>
  <c r="AY362" i="9"/>
  <c r="AZ362" i="9"/>
  <c r="BA362" i="9"/>
  <c r="AU363" i="9"/>
  <c r="AV363" i="9"/>
  <c r="AW363" i="9"/>
  <c r="AX363" i="9"/>
  <c r="AY363" i="9"/>
  <c r="AZ363" i="9"/>
  <c r="BA363" i="9"/>
  <c r="AU364" i="9"/>
  <c r="AV364" i="9"/>
  <c r="AW364" i="9"/>
  <c r="AX364" i="9"/>
  <c r="AY364" i="9"/>
  <c r="AZ364" i="9"/>
  <c r="BA364" i="9"/>
  <c r="AU365" i="9"/>
  <c r="AV365" i="9"/>
  <c r="AW365" i="9"/>
  <c r="AX365" i="9"/>
  <c r="AY365" i="9"/>
  <c r="AZ365" i="9"/>
  <c r="BA365" i="9"/>
  <c r="AU366" i="9"/>
  <c r="AV366" i="9"/>
  <c r="AW366" i="9"/>
  <c r="AX366" i="9"/>
  <c r="AY366" i="9"/>
  <c r="AZ366" i="9"/>
  <c r="BA366" i="9"/>
  <c r="AU367" i="9"/>
  <c r="AV367" i="9"/>
  <c r="AW367" i="9"/>
  <c r="AX367" i="9"/>
  <c r="AY367" i="9"/>
  <c r="AZ367" i="9"/>
  <c r="BA367" i="9"/>
  <c r="AU368" i="9"/>
  <c r="AV368" i="9"/>
  <c r="AW368" i="9"/>
  <c r="AX368" i="9"/>
  <c r="AY368" i="9"/>
  <c r="AZ368" i="9"/>
  <c r="BA368" i="9"/>
  <c r="AU369" i="9"/>
  <c r="AV369" i="9"/>
  <c r="AW369" i="9"/>
  <c r="AX369" i="9"/>
  <c r="AY369" i="9"/>
  <c r="AZ369" i="9"/>
  <c r="BA369" i="9"/>
  <c r="AU370" i="9"/>
  <c r="AV370" i="9"/>
  <c r="AW370" i="9"/>
  <c r="AX370" i="9"/>
  <c r="AY370" i="9"/>
  <c r="AZ370" i="9"/>
  <c r="BA370" i="9"/>
  <c r="AU371" i="9"/>
  <c r="AV371" i="9"/>
  <c r="AW371" i="9"/>
  <c r="AX371" i="9"/>
  <c r="AY371" i="9"/>
  <c r="AZ371" i="9"/>
  <c r="BA371" i="9"/>
  <c r="AU372" i="9"/>
  <c r="AV372" i="9"/>
  <c r="AW372" i="9"/>
  <c r="AX372" i="9"/>
  <c r="AY372" i="9"/>
  <c r="AZ372" i="9"/>
  <c r="BA372" i="9"/>
  <c r="AU373" i="9"/>
  <c r="AV373" i="9"/>
  <c r="AW373" i="9"/>
  <c r="AX373" i="9"/>
  <c r="AY373" i="9"/>
  <c r="AZ373" i="9"/>
  <c r="BA373" i="9"/>
  <c r="AU374" i="9"/>
  <c r="AV374" i="9"/>
  <c r="AW374" i="9"/>
  <c r="AX374" i="9"/>
  <c r="AY374" i="9"/>
  <c r="AZ374" i="9"/>
  <c r="BA374" i="9"/>
  <c r="AU375" i="9"/>
  <c r="AV375" i="9"/>
  <c r="AW375" i="9"/>
  <c r="AX375" i="9"/>
  <c r="AY375" i="9"/>
  <c r="AZ375" i="9"/>
  <c r="BA375" i="9"/>
  <c r="AU376" i="9"/>
  <c r="AV376" i="9"/>
  <c r="AW376" i="9"/>
  <c r="AX376" i="9"/>
  <c r="AY376" i="9"/>
  <c r="AZ376" i="9"/>
  <c r="BA376" i="9"/>
  <c r="AU377" i="9"/>
  <c r="AV377" i="9"/>
  <c r="AW377" i="9"/>
  <c r="AX377" i="9"/>
  <c r="AY377" i="9"/>
  <c r="AZ377" i="9"/>
  <c r="BA377" i="9"/>
  <c r="AU378" i="9"/>
  <c r="AV378" i="9"/>
  <c r="AW378" i="9"/>
  <c r="AX378" i="9"/>
  <c r="AY378" i="9"/>
  <c r="AZ378" i="9"/>
  <c r="BA378" i="9"/>
  <c r="AU379" i="9"/>
  <c r="AV379" i="9"/>
  <c r="AW379" i="9"/>
  <c r="AX379" i="9"/>
  <c r="AY379" i="9"/>
  <c r="AZ379" i="9"/>
  <c r="BA379" i="9"/>
  <c r="AU380" i="9"/>
  <c r="AV380" i="9"/>
  <c r="AW380" i="9"/>
  <c r="AX380" i="9"/>
  <c r="AY380" i="9"/>
  <c r="AZ380" i="9"/>
  <c r="BA380" i="9"/>
  <c r="AU381" i="9"/>
  <c r="AV381" i="9"/>
  <c r="AW381" i="9"/>
  <c r="AX381" i="9"/>
  <c r="AY381" i="9"/>
  <c r="AZ381" i="9"/>
  <c r="BA381" i="9"/>
  <c r="AU382" i="9"/>
  <c r="AV382" i="9"/>
  <c r="AW382" i="9"/>
  <c r="AX382" i="9"/>
  <c r="AY382" i="9"/>
  <c r="AZ382" i="9"/>
  <c r="BA382" i="9"/>
  <c r="AU383" i="9"/>
  <c r="AV383" i="9"/>
  <c r="AW383" i="9"/>
  <c r="AX383" i="9"/>
  <c r="AY383" i="9"/>
  <c r="AZ383" i="9"/>
  <c r="BA383" i="9"/>
  <c r="AU384" i="9"/>
  <c r="AV384" i="9"/>
  <c r="AW384" i="9"/>
  <c r="AX384" i="9"/>
  <c r="AY384" i="9"/>
  <c r="AZ384" i="9"/>
  <c r="BA384" i="9"/>
  <c r="AU385" i="9"/>
  <c r="AV385" i="9"/>
  <c r="AW385" i="9"/>
  <c r="AX385" i="9"/>
  <c r="AY385" i="9"/>
  <c r="AZ385" i="9"/>
  <c r="BA385" i="9"/>
  <c r="AU386" i="9"/>
  <c r="AV386" i="9"/>
  <c r="AW386" i="9"/>
  <c r="AX386" i="9"/>
  <c r="AY386" i="9"/>
  <c r="AZ386" i="9"/>
  <c r="BA386" i="9"/>
  <c r="AU387" i="9"/>
  <c r="AV387" i="9"/>
  <c r="AW387" i="9"/>
  <c r="AX387" i="9"/>
  <c r="AY387" i="9"/>
  <c r="AZ387" i="9"/>
  <c r="BA387" i="9"/>
  <c r="AU388" i="9"/>
  <c r="AV388" i="9"/>
  <c r="AW388" i="9"/>
  <c r="AX388" i="9"/>
  <c r="AY388" i="9"/>
  <c r="AZ388" i="9"/>
  <c r="BA388" i="9"/>
  <c r="AU389" i="9"/>
  <c r="AV389" i="9"/>
  <c r="AW389" i="9"/>
  <c r="AX389" i="9"/>
  <c r="AY389" i="9"/>
  <c r="AZ389" i="9"/>
  <c r="BA389" i="9"/>
  <c r="AU390" i="9"/>
  <c r="AV390" i="9"/>
  <c r="AW390" i="9"/>
  <c r="AX390" i="9"/>
  <c r="AY390" i="9"/>
  <c r="AZ390" i="9"/>
  <c r="BA390" i="9"/>
  <c r="AU391" i="9"/>
  <c r="AV391" i="9"/>
  <c r="AW391" i="9"/>
  <c r="AX391" i="9"/>
  <c r="AY391" i="9"/>
  <c r="AZ391" i="9"/>
  <c r="BA391" i="9"/>
  <c r="AU392" i="9"/>
  <c r="AV392" i="9"/>
  <c r="AW392" i="9"/>
  <c r="AX392" i="9"/>
  <c r="AY392" i="9"/>
  <c r="AZ392" i="9"/>
  <c r="BA392" i="9"/>
  <c r="AU393" i="9"/>
  <c r="AV393" i="9"/>
  <c r="AW393" i="9"/>
  <c r="AX393" i="9"/>
  <c r="AY393" i="9"/>
  <c r="AZ393" i="9"/>
  <c r="BA393" i="9"/>
  <c r="AU394" i="9"/>
  <c r="AV394" i="9"/>
  <c r="AW394" i="9"/>
  <c r="AX394" i="9"/>
  <c r="AY394" i="9"/>
  <c r="AZ394" i="9"/>
  <c r="BA394" i="9"/>
  <c r="AU395" i="9"/>
  <c r="AV395" i="9"/>
  <c r="AW395" i="9"/>
  <c r="AX395" i="9"/>
  <c r="AY395" i="9"/>
  <c r="AZ395" i="9"/>
  <c r="BA395" i="9"/>
  <c r="AU396" i="9"/>
  <c r="AV396" i="9"/>
  <c r="AW396" i="9"/>
  <c r="AX396" i="9"/>
  <c r="AY396" i="9"/>
  <c r="AZ396" i="9"/>
  <c r="BA396" i="9"/>
  <c r="AU397" i="9"/>
  <c r="AV397" i="9"/>
  <c r="AW397" i="9"/>
  <c r="AX397" i="9"/>
  <c r="AY397" i="9"/>
  <c r="AZ397" i="9"/>
  <c r="BA397" i="9"/>
  <c r="AU398" i="9"/>
  <c r="AV398" i="9"/>
  <c r="AW398" i="9"/>
  <c r="AX398" i="9"/>
  <c r="AY398" i="9"/>
  <c r="AZ398" i="9"/>
  <c r="BA398" i="9"/>
  <c r="AU399" i="9"/>
  <c r="AV399" i="9"/>
  <c r="AW399" i="9"/>
  <c r="AX399" i="9"/>
  <c r="AY399" i="9"/>
  <c r="AZ399" i="9"/>
  <c r="BA399" i="9"/>
  <c r="AU400" i="9"/>
  <c r="AV400" i="9"/>
  <c r="AW400" i="9"/>
  <c r="AX400" i="9"/>
  <c r="AY400" i="9"/>
  <c r="AZ400" i="9"/>
  <c r="BA400" i="9"/>
  <c r="AU401" i="9"/>
  <c r="AV401" i="9"/>
  <c r="AW401" i="9"/>
  <c r="AX401" i="9"/>
  <c r="AY401" i="9"/>
  <c r="AZ401" i="9"/>
  <c r="BA401" i="9"/>
  <c r="AU402" i="9"/>
  <c r="AV402" i="9"/>
  <c r="AW402" i="9"/>
  <c r="AX402" i="9"/>
  <c r="AY402" i="9"/>
  <c r="AZ402" i="9"/>
  <c r="BA402" i="9"/>
  <c r="AU403" i="9"/>
  <c r="AV403" i="9"/>
  <c r="AW403" i="9"/>
  <c r="AX403" i="9"/>
  <c r="AY403" i="9"/>
  <c r="AZ403" i="9"/>
  <c r="BA403" i="9"/>
  <c r="AU404" i="9"/>
  <c r="AV404" i="9"/>
  <c r="AW404" i="9"/>
  <c r="AX404" i="9"/>
  <c r="AY404" i="9"/>
  <c r="AZ404" i="9"/>
  <c r="BA404" i="9"/>
  <c r="AU405" i="9"/>
  <c r="AV405" i="9"/>
  <c r="AW405" i="9"/>
  <c r="AX405" i="9"/>
  <c r="AY405" i="9"/>
  <c r="AZ405" i="9"/>
  <c r="BA405" i="9"/>
  <c r="AU406" i="9"/>
  <c r="AV406" i="9"/>
  <c r="AW406" i="9"/>
  <c r="AX406" i="9"/>
  <c r="AY406" i="9"/>
  <c r="AZ406" i="9"/>
  <c r="BA406" i="9"/>
  <c r="AU407" i="9"/>
  <c r="AV407" i="9"/>
  <c r="AW407" i="9"/>
  <c r="AX407" i="9"/>
  <c r="AY407" i="9"/>
  <c r="AZ407" i="9"/>
  <c r="BA407" i="9"/>
  <c r="AU408" i="9"/>
  <c r="AV408" i="9"/>
  <c r="AW408" i="9"/>
  <c r="AX408" i="9"/>
  <c r="AY408" i="9"/>
  <c r="AZ408" i="9"/>
  <c r="BA408" i="9"/>
  <c r="AU409" i="9"/>
  <c r="AV409" i="9"/>
  <c r="AW409" i="9"/>
  <c r="AX409" i="9"/>
  <c r="AY409" i="9"/>
  <c r="AZ409" i="9"/>
  <c r="BA409" i="9"/>
  <c r="AU410" i="9"/>
  <c r="AV410" i="9"/>
  <c r="AW410" i="9"/>
  <c r="AX410" i="9"/>
  <c r="AY410" i="9"/>
  <c r="AZ410" i="9"/>
  <c r="BA410" i="9"/>
  <c r="AU411" i="9"/>
  <c r="AV411" i="9"/>
  <c r="AW411" i="9"/>
  <c r="AX411" i="9"/>
  <c r="AY411" i="9"/>
  <c r="AZ411" i="9"/>
  <c r="BA411" i="9"/>
  <c r="AU412" i="9"/>
  <c r="AV412" i="9"/>
  <c r="AW412" i="9"/>
  <c r="AX412" i="9"/>
  <c r="AY412" i="9"/>
  <c r="AZ412" i="9"/>
  <c r="BA412" i="9"/>
  <c r="AU413" i="9"/>
  <c r="AV413" i="9"/>
  <c r="AW413" i="9"/>
  <c r="AX413" i="9"/>
  <c r="AY413" i="9"/>
  <c r="AZ413" i="9"/>
  <c r="BA413" i="9"/>
  <c r="AU414" i="9"/>
  <c r="AV414" i="9"/>
  <c r="AW414" i="9"/>
  <c r="AX414" i="9"/>
  <c r="AY414" i="9"/>
  <c r="AZ414" i="9"/>
  <c r="BA414" i="9"/>
  <c r="AU415" i="9"/>
  <c r="AV415" i="9"/>
  <c r="AW415" i="9"/>
  <c r="AX415" i="9"/>
  <c r="AY415" i="9"/>
  <c r="AZ415" i="9"/>
  <c r="BA415" i="9"/>
  <c r="AU416" i="9"/>
  <c r="AV416" i="9"/>
  <c r="AW416" i="9"/>
  <c r="AX416" i="9"/>
  <c r="AY416" i="9"/>
  <c r="AZ416" i="9"/>
  <c r="BA416" i="9"/>
  <c r="AU417" i="9"/>
  <c r="AV417" i="9"/>
  <c r="AW417" i="9"/>
  <c r="AX417" i="9"/>
  <c r="AY417" i="9"/>
  <c r="AZ417" i="9"/>
  <c r="BA417" i="9"/>
  <c r="AU418" i="9"/>
  <c r="AV418" i="9"/>
  <c r="AW418" i="9"/>
  <c r="AX418" i="9"/>
  <c r="AY418" i="9"/>
  <c r="AZ418" i="9"/>
  <c r="BA418" i="9"/>
  <c r="AU419" i="9"/>
  <c r="AV419" i="9"/>
  <c r="AW419" i="9"/>
  <c r="AX419" i="9"/>
  <c r="AY419" i="9"/>
  <c r="AZ419" i="9"/>
  <c r="BA419" i="9"/>
  <c r="AU420" i="9"/>
  <c r="AV420" i="9"/>
  <c r="AW420" i="9"/>
  <c r="AX420" i="9"/>
  <c r="AY420" i="9"/>
  <c r="AZ420" i="9"/>
  <c r="BA420" i="9"/>
  <c r="AU421" i="9"/>
  <c r="AV421" i="9"/>
  <c r="AW421" i="9"/>
  <c r="AX421" i="9"/>
  <c r="AY421" i="9"/>
  <c r="AZ421" i="9"/>
  <c r="BA421" i="9"/>
  <c r="AU422" i="9"/>
  <c r="AV422" i="9"/>
  <c r="AW422" i="9"/>
  <c r="AX422" i="9"/>
  <c r="AY422" i="9"/>
  <c r="AZ422" i="9"/>
  <c r="BA422" i="9"/>
  <c r="AU423" i="9"/>
  <c r="AV423" i="9"/>
  <c r="AW423" i="9"/>
  <c r="AX423" i="9"/>
  <c r="AY423" i="9"/>
  <c r="AZ423" i="9"/>
  <c r="BA423" i="9"/>
  <c r="AP3" i="9"/>
  <c r="AQ3" i="9"/>
  <c r="AR3" i="9"/>
  <c r="AS3" i="9"/>
  <c r="AT3" i="9"/>
  <c r="AP4" i="9"/>
  <c r="AQ4" i="9"/>
  <c r="AR4" i="9"/>
  <c r="AS4" i="9"/>
  <c r="AT4" i="9"/>
  <c r="AP5" i="9"/>
  <c r="AQ5" i="9"/>
  <c r="AR5" i="9"/>
  <c r="AS5" i="9"/>
  <c r="AT5" i="9"/>
  <c r="AP6" i="9"/>
  <c r="AQ6" i="9"/>
  <c r="AR6" i="9"/>
  <c r="AS6" i="9"/>
  <c r="AT6" i="9"/>
  <c r="AP7" i="9"/>
  <c r="AQ7" i="9"/>
  <c r="AR7" i="9"/>
  <c r="AS7" i="9"/>
  <c r="AT7" i="9"/>
  <c r="AP8" i="9"/>
  <c r="AQ8" i="9"/>
  <c r="AR8" i="9"/>
  <c r="AS8" i="9"/>
  <c r="AT8" i="9"/>
  <c r="AP9" i="9"/>
  <c r="AQ9" i="9"/>
  <c r="AR9" i="9"/>
  <c r="AS9" i="9"/>
  <c r="AT9" i="9"/>
  <c r="AP10" i="9"/>
  <c r="AQ10" i="9"/>
  <c r="AR10" i="9"/>
  <c r="AS10" i="9"/>
  <c r="AT10" i="9"/>
  <c r="AP11" i="9"/>
  <c r="AQ11" i="9"/>
  <c r="AR11" i="9"/>
  <c r="AS11" i="9"/>
  <c r="AT11" i="9"/>
  <c r="AP12" i="9"/>
  <c r="AQ12" i="9"/>
  <c r="AR12" i="9"/>
  <c r="AS12" i="9"/>
  <c r="AT12" i="9"/>
  <c r="AP13" i="9"/>
  <c r="AQ13" i="9"/>
  <c r="AR13" i="9"/>
  <c r="AS13" i="9"/>
  <c r="AT13" i="9"/>
  <c r="AP14" i="9"/>
  <c r="AQ14" i="9"/>
  <c r="AR14" i="9"/>
  <c r="AS14" i="9"/>
  <c r="AT14" i="9"/>
  <c r="AP15" i="9"/>
  <c r="AQ15" i="9"/>
  <c r="AR15" i="9"/>
  <c r="AS15" i="9"/>
  <c r="AT15" i="9"/>
  <c r="AP16" i="9"/>
  <c r="AQ16" i="9"/>
  <c r="AR16" i="9"/>
  <c r="AS16" i="9"/>
  <c r="AT16" i="9"/>
  <c r="AP17" i="9"/>
  <c r="AQ17" i="9"/>
  <c r="AR17" i="9"/>
  <c r="AS17" i="9"/>
  <c r="AT17" i="9"/>
  <c r="AP18" i="9"/>
  <c r="AQ18" i="9"/>
  <c r="AR18" i="9"/>
  <c r="AS18" i="9"/>
  <c r="AT18" i="9"/>
  <c r="AP19" i="9"/>
  <c r="AQ19" i="9"/>
  <c r="AR19" i="9"/>
  <c r="AS19" i="9"/>
  <c r="AT19" i="9"/>
  <c r="AP20" i="9"/>
  <c r="AQ20" i="9"/>
  <c r="AR20" i="9"/>
  <c r="AS20" i="9"/>
  <c r="AT20" i="9"/>
  <c r="AP21" i="9"/>
  <c r="AQ21" i="9"/>
  <c r="AR21" i="9"/>
  <c r="AS21" i="9"/>
  <c r="AT21" i="9"/>
  <c r="AP22" i="9"/>
  <c r="AQ22" i="9"/>
  <c r="AR22" i="9"/>
  <c r="AS22" i="9"/>
  <c r="AT22" i="9"/>
  <c r="AP23" i="9"/>
  <c r="AQ23" i="9"/>
  <c r="AR23" i="9"/>
  <c r="AS23" i="9"/>
  <c r="AT23" i="9"/>
  <c r="AP24" i="9"/>
  <c r="AQ24" i="9"/>
  <c r="AR24" i="9"/>
  <c r="AS24" i="9"/>
  <c r="AT24" i="9"/>
  <c r="AP25" i="9"/>
  <c r="AQ25" i="9"/>
  <c r="AR25" i="9"/>
  <c r="AS25" i="9"/>
  <c r="AT25" i="9"/>
  <c r="AP26" i="9"/>
  <c r="AQ26" i="9"/>
  <c r="AR26" i="9"/>
  <c r="AS26" i="9"/>
  <c r="AT26" i="9"/>
  <c r="AP27" i="9"/>
  <c r="AQ27" i="9"/>
  <c r="AR27" i="9"/>
  <c r="AS27" i="9"/>
  <c r="AT27" i="9"/>
  <c r="AP28" i="9"/>
  <c r="AQ28" i="9"/>
  <c r="AR28" i="9"/>
  <c r="AS28" i="9"/>
  <c r="AT28" i="9"/>
  <c r="AP29" i="9"/>
  <c r="AQ29" i="9"/>
  <c r="AR29" i="9"/>
  <c r="AS29" i="9"/>
  <c r="AT29" i="9"/>
  <c r="AP30" i="9"/>
  <c r="AQ30" i="9"/>
  <c r="AR30" i="9"/>
  <c r="AS30" i="9"/>
  <c r="AT30" i="9"/>
  <c r="AP31" i="9"/>
  <c r="AQ31" i="9"/>
  <c r="AR31" i="9"/>
  <c r="AS31" i="9"/>
  <c r="AT31" i="9"/>
  <c r="AP32" i="9"/>
  <c r="AQ32" i="9"/>
  <c r="AR32" i="9"/>
  <c r="AS32" i="9"/>
  <c r="AT32" i="9"/>
  <c r="AP33" i="9"/>
  <c r="AQ33" i="9"/>
  <c r="AR33" i="9"/>
  <c r="AS33" i="9"/>
  <c r="AT33" i="9"/>
  <c r="AP34" i="9"/>
  <c r="AQ34" i="9"/>
  <c r="AR34" i="9"/>
  <c r="AS34" i="9"/>
  <c r="AT34" i="9"/>
  <c r="AP35" i="9"/>
  <c r="AQ35" i="9"/>
  <c r="AR35" i="9"/>
  <c r="AS35" i="9"/>
  <c r="AT35" i="9"/>
  <c r="AP36" i="9"/>
  <c r="AQ36" i="9"/>
  <c r="AR36" i="9"/>
  <c r="AS36" i="9"/>
  <c r="AT36" i="9"/>
  <c r="AP37" i="9"/>
  <c r="AQ37" i="9"/>
  <c r="AR37" i="9"/>
  <c r="AS37" i="9"/>
  <c r="AT37" i="9"/>
  <c r="AP38" i="9"/>
  <c r="AQ38" i="9"/>
  <c r="AR38" i="9"/>
  <c r="AS38" i="9"/>
  <c r="AT38" i="9"/>
  <c r="AP39" i="9"/>
  <c r="AQ39" i="9"/>
  <c r="AR39" i="9"/>
  <c r="AS39" i="9"/>
  <c r="AT39" i="9"/>
  <c r="AP40" i="9"/>
  <c r="AQ40" i="9"/>
  <c r="AR40" i="9"/>
  <c r="AS40" i="9"/>
  <c r="AT40" i="9"/>
  <c r="AP41" i="9"/>
  <c r="AQ41" i="9"/>
  <c r="AR41" i="9"/>
  <c r="AS41" i="9"/>
  <c r="AT41" i="9"/>
  <c r="AP42" i="9"/>
  <c r="AQ42" i="9"/>
  <c r="AR42" i="9"/>
  <c r="AS42" i="9"/>
  <c r="AT42" i="9"/>
  <c r="AP43" i="9"/>
  <c r="AQ43" i="9"/>
  <c r="AR43" i="9"/>
  <c r="AS43" i="9"/>
  <c r="AT43" i="9"/>
  <c r="AP44" i="9"/>
  <c r="AQ44" i="9"/>
  <c r="AR44" i="9"/>
  <c r="AS44" i="9"/>
  <c r="AT44" i="9"/>
  <c r="AP45" i="9"/>
  <c r="AQ45" i="9"/>
  <c r="AR45" i="9"/>
  <c r="AS45" i="9"/>
  <c r="AT45" i="9"/>
  <c r="AP46" i="9"/>
  <c r="AQ46" i="9"/>
  <c r="AR46" i="9"/>
  <c r="AS46" i="9"/>
  <c r="AT46" i="9"/>
  <c r="AP47" i="9"/>
  <c r="AQ47" i="9"/>
  <c r="AR47" i="9"/>
  <c r="AS47" i="9"/>
  <c r="AT47" i="9"/>
  <c r="AP48" i="9"/>
  <c r="AQ48" i="9"/>
  <c r="AR48" i="9"/>
  <c r="AS48" i="9"/>
  <c r="AT48" i="9"/>
  <c r="AP49" i="9"/>
  <c r="AQ49" i="9"/>
  <c r="AR49" i="9"/>
  <c r="AS49" i="9"/>
  <c r="AT49" i="9"/>
  <c r="AP50" i="9"/>
  <c r="AQ50" i="9"/>
  <c r="AR50" i="9"/>
  <c r="AS50" i="9"/>
  <c r="AT50" i="9"/>
  <c r="AP51" i="9"/>
  <c r="AQ51" i="9"/>
  <c r="AR51" i="9"/>
  <c r="AS51" i="9"/>
  <c r="AT51" i="9"/>
  <c r="AP52" i="9"/>
  <c r="AQ52" i="9"/>
  <c r="AR52" i="9"/>
  <c r="AS52" i="9"/>
  <c r="AT52" i="9"/>
  <c r="AP53" i="9"/>
  <c r="AQ53" i="9"/>
  <c r="AR53" i="9"/>
  <c r="AS53" i="9"/>
  <c r="AT53" i="9"/>
  <c r="AP54" i="9"/>
  <c r="AQ54" i="9"/>
  <c r="AR54" i="9"/>
  <c r="AS54" i="9"/>
  <c r="AT54" i="9"/>
  <c r="AP55" i="9"/>
  <c r="AQ55" i="9"/>
  <c r="AR55" i="9"/>
  <c r="AS55" i="9"/>
  <c r="AT55" i="9"/>
  <c r="AP56" i="9"/>
  <c r="AQ56" i="9"/>
  <c r="AR56" i="9"/>
  <c r="AS56" i="9"/>
  <c r="AT56" i="9"/>
  <c r="AP57" i="9"/>
  <c r="AQ57" i="9"/>
  <c r="AR57" i="9"/>
  <c r="AS57" i="9"/>
  <c r="AT57" i="9"/>
  <c r="AP58" i="9"/>
  <c r="AQ58" i="9"/>
  <c r="AR58" i="9"/>
  <c r="AS58" i="9"/>
  <c r="AT58" i="9"/>
  <c r="AP59" i="9"/>
  <c r="AQ59" i="9"/>
  <c r="AR59" i="9"/>
  <c r="AS59" i="9"/>
  <c r="AT59" i="9"/>
  <c r="AP60" i="9"/>
  <c r="AQ60" i="9"/>
  <c r="AR60" i="9"/>
  <c r="AS60" i="9"/>
  <c r="AT60" i="9"/>
  <c r="AP61" i="9"/>
  <c r="AQ61" i="9"/>
  <c r="AR61" i="9"/>
  <c r="AS61" i="9"/>
  <c r="AT61" i="9"/>
  <c r="AP62" i="9"/>
  <c r="AQ62" i="9"/>
  <c r="AR62" i="9"/>
  <c r="AS62" i="9"/>
  <c r="AT62" i="9"/>
  <c r="AP63" i="9"/>
  <c r="AQ63" i="9"/>
  <c r="AR63" i="9"/>
  <c r="AS63" i="9"/>
  <c r="AT63" i="9"/>
  <c r="AP64" i="9"/>
  <c r="AQ64" i="9"/>
  <c r="AR64" i="9"/>
  <c r="AS64" i="9"/>
  <c r="AT64" i="9"/>
  <c r="AP65" i="9"/>
  <c r="AQ65" i="9"/>
  <c r="AR65" i="9"/>
  <c r="AS65" i="9"/>
  <c r="AT65" i="9"/>
  <c r="AP66" i="9"/>
  <c r="AQ66" i="9"/>
  <c r="AR66" i="9"/>
  <c r="AS66" i="9"/>
  <c r="AT66" i="9"/>
  <c r="AP67" i="9"/>
  <c r="AQ67" i="9"/>
  <c r="AR67" i="9"/>
  <c r="AS67" i="9"/>
  <c r="AT67" i="9"/>
  <c r="AP68" i="9"/>
  <c r="AQ68" i="9"/>
  <c r="AR68" i="9"/>
  <c r="AS68" i="9"/>
  <c r="AT68" i="9"/>
  <c r="AP69" i="9"/>
  <c r="AQ69" i="9"/>
  <c r="AR69" i="9"/>
  <c r="AS69" i="9"/>
  <c r="AT69" i="9"/>
  <c r="AP70" i="9"/>
  <c r="AQ70" i="9"/>
  <c r="AR70" i="9"/>
  <c r="AS70" i="9"/>
  <c r="AT70" i="9"/>
  <c r="AP71" i="9"/>
  <c r="AQ71" i="9"/>
  <c r="AR71" i="9"/>
  <c r="AS71" i="9"/>
  <c r="AT71" i="9"/>
  <c r="AP72" i="9"/>
  <c r="AQ72" i="9"/>
  <c r="AR72" i="9"/>
  <c r="AS72" i="9"/>
  <c r="AT72" i="9"/>
  <c r="AP73" i="9"/>
  <c r="AQ73" i="9"/>
  <c r="AR73" i="9"/>
  <c r="AS73" i="9"/>
  <c r="AT73" i="9"/>
  <c r="AP74" i="9"/>
  <c r="AQ74" i="9"/>
  <c r="AR74" i="9"/>
  <c r="AS74" i="9"/>
  <c r="AT74" i="9"/>
  <c r="AP75" i="9"/>
  <c r="AQ75" i="9"/>
  <c r="AR75" i="9"/>
  <c r="AS75" i="9"/>
  <c r="AT75" i="9"/>
  <c r="AP76" i="9"/>
  <c r="AQ76" i="9"/>
  <c r="AR76" i="9"/>
  <c r="AS76" i="9"/>
  <c r="AT76" i="9"/>
  <c r="AP77" i="9"/>
  <c r="AQ77" i="9"/>
  <c r="AR77" i="9"/>
  <c r="AS77" i="9"/>
  <c r="AT77" i="9"/>
  <c r="AP78" i="9"/>
  <c r="AQ78" i="9"/>
  <c r="AR78" i="9"/>
  <c r="AS78" i="9"/>
  <c r="AT78" i="9"/>
  <c r="AP79" i="9"/>
  <c r="AQ79" i="9"/>
  <c r="AR79" i="9"/>
  <c r="AS79" i="9"/>
  <c r="AT79" i="9"/>
  <c r="AP80" i="9"/>
  <c r="AQ80" i="9"/>
  <c r="AR80" i="9"/>
  <c r="AS80" i="9"/>
  <c r="AT80" i="9"/>
  <c r="AP81" i="9"/>
  <c r="AQ81" i="9"/>
  <c r="AR81" i="9"/>
  <c r="AS81" i="9"/>
  <c r="AT81" i="9"/>
  <c r="AP82" i="9"/>
  <c r="AQ82" i="9"/>
  <c r="AR82" i="9"/>
  <c r="AS82" i="9"/>
  <c r="AT82" i="9"/>
  <c r="AP83" i="9"/>
  <c r="AQ83" i="9"/>
  <c r="AR83" i="9"/>
  <c r="AS83" i="9"/>
  <c r="AT83" i="9"/>
  <c r="AP84" i="9"/>
  <c r="AQ84" i="9"/>
  <c r="AR84" i="9"/>
  <c r="AS84" i="9"/>
  <c r="AT84" i="9"/>
  <c r="AP85" i="9"/>
  <c r="AQ85" i="9"/>
  <c r="AR85" i="9"/>
  <c r="AS85" i="9"/>
  <c r="AT85" i="9"/>
  <c r="AP86" i="9"/>
  <c r="AQ86" i="9"/>
  <c r="AR86" i="9"/>
  <c r="AS86" i="9"/>
  <c r="AT86" i="9"/>
  <c r="AP87" i="9"/>
  <c r="AQ87" i="9"/>
  <c r="AR87" i="9"/>
  <c r="AS87" i="9"/>
  <c r="AT87" i="9"/>
  <c r="AP88" i="9"/>
  <c r="AQ88" i="9"/>
  <c r="AR88" i="9"/>
  <c r="AS88" i="9"/>
  <c r="AT88" i="9"/>
  <c r="AP89" i="9"/>
  <c r="AQ89" i="9"/>
  <c r="AR89" i="9"/>
  <c r="AS89" i="9"/>
  <c r="AT89" i="9"/>
  <c r="AP90" i="9"/>
  <c r="AQ90" i="9"/>
  <c r="AR90" i="9"/>
  <c r="AS90" i="9"/>
  <c r="AT90" i="9"/>
  <c r="AP91" i="9"/>
  <c r="AQ91" i="9"/>
  <c r="AR91" i="9"/>
  <c r="AS91" i="9"/>
  <c r="AT91" i="9"/>
  <c r="AP92" i="9"/>
  <c r="AQ92" i="9"/>
  <c r="AR92" i="9"/>
  <c r="AS92" i="9"/>
  <c r="AT92" i="9"/>
  <c r="AP93" i="9"/>
  <c r="AQ93" i="9"/>
  <c r="AR93" i="9"/>
  <c r="AS93" i="9"/>
  <c r="AT93" i="9"/>
  <c r="AP94" i="9"/>
  <c r="AQ94" i="9"/>
  <c r="AR94" i="9"/>
  <c r="AS94" i="9"/>
  <c r="AT94" i="9"/>
  <c r="AP95" i="9"/>
  <c r="AQ95" i="9"/>
  <c r="AR95" i="9"/>
  <c r="AS95" i="9"/>
  <c r="AT95" i="9"/>
  <c r="AP96" i="9"/>
  <c r="AQ96" i="9"/>
  <c r="AR96" i="9"/>
  <c r="AS96" i="9"/>
  <c r="AT96" i="9"/>
  <c r="AP97" i="9"/>
  <c r="AQ97" i="9"/>
  <c r="AR97" i="9"/>
  <c r="AS97" i="9"/>
  <c r="AT97" i="9"/>
  <c r="AP98" i="9"/>
  <c r="AQ98" i="9"/>
  <c r="AR98" i="9"/>
  <c r="AS98" i="9"/>
  <c r="AT98" i="9"/>
  <c r="AP99" i="9"/>
  <c r="AQ99" i="9"/>
  <c r="AR99" i="9"/>
  <c r="AS99" i="9"/>
  <c r="AT99" i="9"/>
  <c r="AP100" i="9"/>
  <c r="AQ100" i="9"/>
  <c r="AR100" i="9"/>
  <c r="AS100" i="9"/>
  <c r="AT100" i="9"/>
  <c r="AP101" i="9"/>
  <c r="AQ101" i="9"/>
  <c r="AR101" i="9"/>
  <c r="AS101" i="9"/>
  <c r="AT101" i="9"/>
  <c r="AP102" i="9"/>
  <c r="AQ102" i="9"/>
  <c r="AR102" i="9"/>
  <c r="AS102" i="9"/>
  <c r="AT102" i="9"/>
  <c r="AP103" i="9"/>
  <c r="AQ103" i="9"/>
  <c r="AR103" i="9"/>
  <c r="AS103" i="9"/>
  <c r="AT103" i="9"/>
  <c r="AP104" i="9"/>
  <c r="AQ104" i="9"/>
  <c r="AR104" i="9"/>
  <c r="AS104" i="9"/>
  <c r="AT104" i="9"/>
  <c r="AP105" i="9"/>
  <c r="AQ105" i="9"/>
  <c r="AR105" i="9"/>
  <c r="AS105" i="9"/>
  <c r="AT105" i="9"/>
  <c r="AP106" i="9"/>
  <c r="AQ106" i="9"/>
  <c r="AR106" i="9"/>
  <c r="AS106" i="9"/>
  <c r="AT106" i="9"/>
  <c r="AP107" i="9"/>
  <c r="AQ107" i="9"/>
  <c r="AR107" i="9"/>
  <c r="AS107" i="9"/>
  <c r="AT107" i="9"/>
  <c r="AP108" i="9"/>
  <c r="AQ108" i="9"/>
  <c r="AR108" i="9"/>
  <c r="AS108" i="9"/>
  <c r="AT108" i="9"/>
  <c r="AP109" i="9"/>
  <c r="AQ109" i="9"/>
  <c r="AR109" i="9"/>
  <c r="AS109" i="9"/>
  <c r="AT109" i="9"/>
  <c r="AP110" i="9"/>
  <c r="AQ110" i="9"/>
  <c r="AR110" i="9"/>
  <c r="AS110" i="9"/>
  <c r="AT110" i="9"/>
  <c r="AP111" i="9"/>
  <c r="AQ111" i="9"/>
  <c r="AR111" i="9"/>
  <c r="AS111" i="9"/>
  <c r="AT111" i="9"/>
  <c r="AP112" i="9"/>
  <c r="AQ112" i="9"/>
  <c r="AR112" i="9"/>
  <c r="AS112" i="9"/>
  <c r="AT112" i="9"/>
  <c r="AP113" i="9"/>
  <c r="AQ113" i="9"/>
  <c r="AR113" i="9"/>
  <c r="AS113" i="9"/>
  <c r="AT113" i="9"/>
  <c r="AP114" i="9"/>
  <c r="AQ114" i="9"/>
  <c r="AR114" i="9"/>
  <c r="AS114" i="9"/>
  <c r="AT114" i="9"/>
  <c r="AP115" i="9"/>
  <c r="AQ115" i="9"/>
  <c r="AR115" i="9"/>
  <c r="AS115" i="9"/>
  <c r="AT115" i="9"/>
  <c r="AP116" i="9"/>
  <c r="AQ116" i="9"/>
  <c r="AR116" i="9"/>
  <c r="AS116" i="9"/>
  <c r="AT116" i="9"/>
  <c r="AP117" i="9"/>
  <c r="AQ117" i="9"/>
  <c r="AR117" i="9"/>
  <c r="AS117" i="9"/>
  <c r="AT117" i="9"/>
  <c r="AP118" i="9"/>
  <c r="AQ118" i="9"/>
  <c r="AR118" i="9"/>
  <c r="AS118" i="9"/>
  <c r="AT118" i="9"/>
  <c r="AP119" i="9"/>
  <c r="AQ119" i="9"/>
  <c r="AR119" i="9"/>
  <c r="AS119" i="9"/>
  <c r="AT119" i="9"/>
  <c r="AP120" i="9"/>
  <c r="AQ120" i="9"/>
  <c r="AR120" i="9"/>
  <c r="AS120" i="9"/>
  <c r="AT120" i="9"/>
  <c r="AP121" i="9"/>
  <c r="AQ121" i="9"/>
  <c r="AR121" i="9"/>
  <c r="AS121" i="9"/>
  <c r="AT121" i="9"/>
  <c r="AP122" i="9"/>
  <c r="AQ122" i="9"/>
  <c r="AR122" i="9"/>
  <c r="AS122" i="9"/>
  <c r="AT122" i="9"/>
  <c r="AP123" i="9"/>
  <c r="AQ123" i="9"/>
  <c r="AR123" i="9"/>
  <c r="AS123" i="9"/>
  <c r="AT123" i="9"/>
  <c r="AP124" i="9"/>
  <c r="AQ124" i="9"/>
  <c r="AR124" i="9"/>
  <c r="AS124" i="9"/>
  <c r="AT124" i="9"/>
  <c r="AP125" i="9"/>
  <c r="AQ125" i="9"/>
  <c r="AR125" i="9"/>
  <c r="AS125" i="9"/>
  <c r="AT125" i="9"/>
  <c r="AP126" i="9"/>
  <c r="AQ126" i="9"/>
  <c r="AR126" i="9"/>
  <c r="AS126" i="9"/>
  <c r="AT126" i="9"/>
  <c r="AP127" i="9"/>
  <c r="AQ127" i="9"/>
  <c r="AR127" i="9"/>
  <c r="AS127" i="9"/>
  <c r="AT127" i="9"/>
  <c r="AP128" i="9"/>
  <c r="AQ128" i="9"/>
  <c r="AR128" i="9"/>
  <c r="AS128" i="9"/>
  <c r="AT128" i="9"/>
  <c r="AP129" i="9"/>
  <c r="AQ129" i="9"/>
  <c r="AR129" i="9"/>
  <c r="AS129" i="9"/>
  <c r="AT129" i="9"/>
  <c r="AP130" i="9"/>
  <c r="AQ130" i="9"/>
  <c r="AR130" i="9"/>
  <c r="AS130" i="9"/>
  <c r="AT130" i="9"/>
  <c r="AP131" i="9"/>
  <c r="AQ131" i="9"/>
  <c r="AR131" i="9"/>
  <c r="AS131" i="9"/>
  <c r="AT131" i="9"/>
  <c r="AP132" i="9"/>
  <c r="AQ132" i="9"/>
  <c r="AR132" i="9"/>
  <c r="AS132" i="9"/>
  <c r="AT132" i="9"/>
  <c r="AP133" i="9"/>
  <c r="AQ133" i="9"/>
  <c r="AR133" i="9"/>
  <c r="AS133" i="9"/>
  <c r="AT133" i="9"/>
  <c r="AP134" i="9"/>
  <c r="AQ134" i="9"/>
  <c r="AR134" i="9"/>
  <c r="AS134" i="9"/>
  <c r="AT134" i="9"/>
  <c r="AP135" i="9"/>
  <c r="AQ135" i="9"/>
  <c r="AR135" i="9"/>
  <c r="AS135" i="9"/>
  <c r="AT135" i="9"/>
  <c r="AP136" i="9"/>
  <c r="AQ136" i="9"/>
  <c r="AR136" i="9"/>
  <c r="AS136" i="9"/>
  <c r="AT136" i="9"/>
  <c r="AP137" i="9"/>
  <c r="AQ137" i="9"/>
  <c r="AR137" i="9"/>
  <c r="AS137" i="9"/>
  <c r="AT137" i="9"/>
  <c r="AP138" i="9"/>
  <c r="AQ138" i="9"/>
  <c r="AR138" i="9"/>
  <c r="AS138" i="9"/>
  <c r="AT138" i="9"/>
  <c r="AP139" i="9"/>
  <c r="AQ139" i="9"/>
  <c r="AR139" i="9"/>
  <c r="AS139" i="9"/>
  <c r="AT139" i="9"/>
  <c r="AP140" i="9"/>
  <c r="AQ140" i="9"/>
  <c r="AR140" i="9"/>
  <c r="AS140" i="9"/>
  <c r="AT140" i="9"/>
  <c r="AP141" i="9"/>
  <c r="AQ141" i="9"/>
  <c r="AR141" i="9"/>
  <c r="AS141" i="9"/>
  <c r="AT141" i="9"/>
  <c r="AP142" i="9"/>
  <c r="AQ142" i="9"/>
  <c r="AR142" i="9"/>
  <c r="AS142" i="9"/>
  <c r="AT142" i="9"/>
  <c r="AP143" i="9"/>
  <c r="AQ143" i="9"/>
  <c r="AR143" i="9"/>
  <c r="AS143" i="9"/>
  <c r="AT143" i="9"/>
  <c r="AP144" i="9"/>
  <c r="AQ144" i="9"/>
  <c r="AR144" i="9"/>
  <c r="AS144" i="9"/>
  <c r="AT144" i="9"/>
  <c r="AP145" i="9"/>
  <c r="AQ145" i="9"/>
  <c r="AR145" i="9"/>
  <c r="AS145" i="9"/>
  <c r="AT145" i="9"/>
  <c r="AP146" i="9"/>
  <c r="AQ146" i="9"/>
  <c r="AR146" i="9"/>
  <c r="AS146" i="9"/>
  <c r="AT146" i="9"/>
  <c r="AP147" i="9"/>
  <c r="AQ147" i="9"/>
  <c r="AR147" i="9"/>
  <c r="AS147" i="9"/>
  <c r="AT147" i="9"/>
  <c r="AP148" i="9"/>
  <c r="AQ148" i="9"/>
  <c r="AR148" i="9"/>
  <c r="AS148" i="9"/>
  <c r="AT148" i="9"/>
  <c r="AP149" i="9"/>
  <c r="AQ149" i="9"/>
  <c r="AR149" i="9"/>
  <c r="AS149" i="9"/>
  <c r="AT149" i="9"/>
  <c r="AP150" i="9"/>
  <c r="AQ150" i="9"/>
  <c r="AR150" i="9"/>
  <c r="AS150" i="9"/>
  <c r="AT150" i="9"/>
  <c r="AP151" i="9"/>
  <c r="AQ151" i="9"/>
  <c r="AR151" i="9"/>
  <c r="AS151" i="9"/>
  <c r="AT151" i="9"/>
  <c r="AP152" i="9"/>
  <c r="AQ152" i="9"/>
  <c r="AR152" i="9"/>
  <c r="AS152" i="9"/>
  <c r="AT152" i="9"/>
  <c r="AP153" i="9"/>
  <c r="AQ153" i="9"/>
  <c r="AR153" i="9"/>
  <c r="AS153" i="9"/>
  <c r="AT153" i="9"/>
  <c r="AP154" i="9"/>
  <c r="AQ154" i="9"/>
  <c r="AR154" i="9"/>
  <c r="AS154" i="9"/>
  <c r="AT154" i="9"/>
  <c r="AP155" i="9"/>
  <c r="AQ155" i="9"/>
  <c r="AR155" i="9"/>
  <c r="AS155" i="9"/>
  <c r="AT155" i="9"/>
  <c r="AP156" i="9"/>
  <c r="AQ156" i="9"/>
  <c r="AR156" i="9"/>
  <c r="AS156" i="9"/>
  <c r="AT156" i="9"/>
  <c r="AP157" i="9"/>
  <c r="AQ157" i="9"/>
  <c r="AR157" i="9"/>
  <c r="AS157" i="9"/>
  <c r="AT157" i="9"/>
  <c r="AP158" i="9"/>
  <c r="AQ158" i="9"/>
  <c r="AR158" i="9"/>
  <c r="AS158" i="9"/>
  <c r="AT158" i="9"/>
  <c r="AP159" i="9"/>
  <c r="AQ159" i="9"/>
  <c r="AR159" i="9"/>
  <c r="AS159" i="9"/>
  <c r="AT159" i="9"/>
  <c r="AP160" i="9"/>
  <c r="AQ160" i="9"/>
  <c r="AR160" i="9"/>
  <c r="AS160" i="9"/>
  <c r="AT160" i="9"/>
  <c r="AP161" i="9"/>
  <c r="AQ161" i="9"/>
  <c r="AR161" i="9"/>
  <c r="AS161" i="9"/>
  <c r="AT161" i="9"/>
  <c r="AP162" i="9"/>
  <c r="AQ162" i="9"/>
  <c r="AR162" i="9"/>
  <c r="AS162" i="9"/>
  <c r="AT162" i="9"/>
  <c r="AP163" i="9"/>
  <c r="AQ163" i="9"/>
  <c r="AR163" i="9"/>
  <c r="AS163" i="9"/>
  <c r="AT163" i="9"/>
  <c r="AP164" i="9"/>
  <c r="AQ164" i="9"/>
  <c r="AR164" i="9"/>
  <c r="AS164" i="9"/>
  <c r="AT164" i="9"/>
  <c r="AP165" i="9"/>
  <c r="AQ165" i="9"/>
  <c r="AR165" i="9"/>
  <c r="AS165" i="9"/>
  <c r="AT165" i="9"/>
  <c r="AP166" i="9"/>
  <c r="AQ166" i="9"/>
  <c r="AR166" i="9"/>
  <c r="AS166" i="9"/>
  <c r="AT166" i="9"/>
  <c r="AP167" i="9"/>
  <c r="AQ167" i="9"/>
  <c r="AR167" i="9"/>
  <c r="AS167" i="9"/>
  <c r="AT167" i="9"/>
  <c r="AP168" i="9"/>
  <c r="AQ168" i="9"/>
  <c r="AR168" i="9"/>
  <c r="AS168" i="9"/>
  <c r="AT168" i="9"/>
  <c r="AP169" i="9"/>
  <c r="AQ169" i="9"/>
  <c r="AR169" i="9"/>
  <c r="AS169" i="9"/>
  <c r="AT169" i="9"/>
  <c r="AP170" i="9"/>
  <c r="AQ170" i="9"/>
  <c r="AR170" i="9"/>
  <c r="AS170" i="9"/>
  <c r="AT170" i="9"/>
  <c r="AP171" i="9"/>
  <c r="AQ171" i="9"/>
  <c r="AR171" i="9"/>
  <c r="AS171" i="9"/>
  <c r="AT171" i="9"/>
  <c r="AP172" i="9"/>
  <c r="AQ172" i="9"/>
  <c r="AR172" i="9"/>
  <c r="AS172" i="9"/>
  <c r="AT172" i="9"/>
  <c r="AP173" i="9"/>
  <c r="AQ173" i="9"/>
  <c r="AR173" i="9"/>
  <c r="AS173" i="9"/>
  <c r="AT173" i="9"/>
  <c r="AP174" i="9"/>
  <c r="AQ174" i="9"/>
  <c r="AR174" i="9"/>
  <c r="AS174" i="9"/>
  <c r="AT174" i="9"/>
  <c r="AP175" i="9"/>
  <c r="AQ175" i="9"/>
  <c r="AR175" i="9"/>
  <c r="AS175" i="9"/>
  <c r="AT175" i="9"/>
  <c r="AP176" i="9"/>
  <c r="AQ176" i="9"/>
  <c r="AR176" i="9"/>
  <c r="AS176" i="9"/>
  <c r="AT176" i="9"/>
  <c r="AP177" i="9"/>
  <c r="AQ177" i="9"/>
  <c r="AR177" i="9"/>
  <c r="AS177" i="9"/>
  <c r="AT177" i="9"/>
  <c r="AP178" i="9"/>
  <c r="AQ178" i="9"/>
  <c r="AR178" i="9"/>
  <c r="AS178" i="9"/>
  <c r="AT178" i="9"/>
  <c r="AP179" i="9"/>
  <c r="AQ179" i="9"/>
  <c r="AR179" i="9"/>
  <c r="AS179" i="9"/>
  <c r="AT179" i="9"/>
  <c r="AP180" i="9"/>
  <c r="AQ180" i="9"/>
  <c r="AR180" i="9"/>
  <c r="AS180" i="9"/>
  <c r="AT180" i="9"/>
  <c r="AP181" i="9"/>
  <c r="AQ181" i="9"/>
  <c r="AR181" i="9"/>
  <c r="AS181" i="9"/>
  <c r="AT181" i="9"/>
  <c r="AP182" i="9"/>
  <c r="AQ182" i="9"/>
  <c r="AR182" i="9"/>
  <c r="AS182" i="9"/>
  <c r="AT182" i="9"/>
  <c r="AP183" i="9"/>
  <c r="AQ183" i="9"/>
  <c r="AR183" i="9"/>
  <c r="AS183" i="9"/>
  <c r="AT183" i="9"/>
  <c r="AP184" i="9"/>
  <c r="AQ184" i="9"/>
  <c r="AR184" i="9"/>
  <c r="AS184" i="9"/>
  <c r="AT184" i="9"/>
  <c r="AP185" i="9"/>
  <c r="AQ185" i="9"/>
  <c r="AR185" i="9"/>
  <c r="AS185" i="9"/>
  <c r="AT185" i="9"/>
  <c r="AP186" i="9"/>
  <c r="AQ186" i="9"/>
  <c r="AR186" i="9"/>
  <c r="AS186" i="9"/>
  <c r="AT186" i="9"/>
  <c r="AP187" i="9"/>
  <c r="AQ187" i="9"/>
  <c r="AR187" i="9"/>
  <c r="AS187" i="9"/>
  <c r="AT187" i="9"/>
  <c r="AP188" i="9"/>
  <c r="AQ188" i="9"/>
  <c r="AR188" i="9"/>
  <c r="AS188" i="9"/>
  <c r="AT188" i="9"/>
  <c r="AP189" i="9"/>
  <c r="AQ189" i="9"/>
  <c r="AR189" i="9"/>
  <c r="AS189" i="9"/>
  <c r="AT189" i="9"/>
  <c r="AP190" i="9"/>
  <c r="AQ190" i="9"/>
  <c r="AR190" i="9"/>
  <c r="AS190" i="9"/>
  <c r="AT190" i="9"/>
  <c r="AP191" i="9"/>
  <c r="AQ191" i="9"/>
  <c r="AR191" i="9"/>
  <c r="AS191" i="9"/>
  <c r="AT191" i="9"/>
  <c r="AP192" i="9"/>
  <c r="AQ192" i="9"/>
  <c r="AR192" i="9"/>
  <c r="AS192" i="9"/>
  <c r="AT192" i="9"/>
  <c r="AP193" i="9"/>
  <c r="AQ193" i="9"/>
  <c r="AR193" i="9"/>
  <c r="AS193" i="9"/>
  <c r="AT193" i="9"/>
  <c r="AP194" i="9"/>
  <c r="AQ194" i="9"/>
  <c r="AR194" i="9"/>
  <c r="AS194" i="9"/>
  <c r="AT194" i="9"/>
  <c r="AP195" i="9"/>
  <c r="AQ195" i="9"/>
  <c r="AR195" i="9"/>
  <c r="AS195" i="9"/>
  <c r="AT195" i="9"/>
  <c r="AP196" i="9"/>
  <c r="AQ196" i="9"/>
  <c r="AR196" i="9"/>
  <c r="AS196" i="9"/>
  <c r="AT196" i="9"/>
  <c r="AP197" i="9"/>
  <c r="AQ197" i="9"/>
  <c r="AR197" i="9"/>
  <c r="AS197" i="9"/>
  <c r="AT197" i="9"/>
  <c r="AP198" i="9"/>
  <c r="AQ198" i="9"/>
  <c r="AR198" i="9"/>
  <c r="AS198" i="9"/>
  <c r="AT198" i="9"/>
  <c r="AP199" i="9"/>
  <c r="AQ199" i="9"/>
  <c r="AR199" i="9"/>
  <c r="AS199" i="9"/>
  <c r="AT199" i="9"/>
  <c r="AP200" i="9"/>
  <c r="AQ200" i="9"/>
  <c r="AR200" i="9"/>
  <c r="AS200" i="9"/>
  <c r="AT200" i="9"/>
  <c r="AP201" i="9"/>
  <c r="AQ201" i="9"/>
  <c r="AR201" i="9"/>
  <c r="AS201" i="9"/>
  <c r="AT201" i="9"/>
  <c r="AP202" i="9"/>
  <c r="AQ202" i="9"/>
  <c r="AR202" i="9"/>
  <c r="AS202" i="9"/>
  <c r="AT202" i="9"/>
  <c r="AP203" i="9"/>
  <c r="AQ203" i="9"/>
  <c r="AR203" i="9"/>
  <c r="AS203" i="9"/>
  <c r="AT203" i="9"/>
  <c r="AP204" i="9"/>
  <c r="AQ204" i="9"/>
  <c r="AR204" i="9"/>
  <c r="AS204" i="9"/>
  <c r="AT204" i="9"/>
  <c r="AP205" i="9"/>
  <c r="AQ205" i="9"/>
  <c r="AR205" i="9"/>
  <c r="AS205" i="9"/>
  <c r="AT205" i="9"/>
  <c r="AP206" i="9"/>
  <c r="AQ206" i="9"/>
  <c r="AR206" i="9"/>
  <c r="AS206" i="9"/>
  <c r="AT206" i="9"/>
  <c r="AP207" i="9"/>
  <c r="AQ207" i="9"/>
  <c r="AR207" i="9"/>
  <c r="AS207" i="9"/>
  <c r="AT207" i="9"/>
  <c r="AP208" i="9"/>
  <c r="AQ208" i="9"/>
  <c r="AR208" i="9"/>
  <c r="AS208" i="9"/>
  <c r="AT208" i="9"/>
  <c r="AP209" i="9"/>
  <c r="AQ209" i="9"/>
  <c r="AR209" i="9"/>
  <c r="AS209" i="9"/>
  <c r="AT209" i="9"/>
  <c r="AP210" i="9"/>
  <c r="AQ210" i="9"/>
  <c r="AR210" i="9"/>
  <c r="AS210" i="9"/>
  <c r="AT210" i="9"/>
  <c r="AP211" i="9"/>
  <c r="AQ211" i="9"/>
  <c r="AR211" i="9"/>
  <c r="AS211" i="9"/>
  <c r="AT211" i="9"/>
  <c r="AP212" i="9"/>
  <c r="AQ212" i="9"/>
  <c r="AR212" i="9"/>
  <c r="AS212" i="9"/>
  <c r="AT212" i="9"/>
  <c r="AP213" i="9"/>
  <c r="AQ213" i="9"/>
  <c r="AR213" i="9"/>
  <c r="AS213" i="9"/>
  <c r="AT213" i="9"/>
  <c r="AP214" i="9"/>
  <c r="AQ214" i="9"/>
  <c r="AR214" i="9"/>
  <c r="AS214" i="9"/>
  <c r="AT214" i="9"/>
  <c r="AP215" i="9"/>
  <c r="AQ215" i="9"/>
  <c r="AR215" i="9"/>
  <c r="AS215" i="9"/>
  <c r="AT215" i="9"/>
  <c r="AP216" i="9"/>
  <c r="AQ216" i="9"/>
  <c r="AR216" i="9"/>
  <c r="AS216" i="9"/>
  <c r="AT216" i="9"/>
  <c r="AP217" i="9"/>
  <c r="AQ217" i="9"/>
  <c r="AR217" i="9"/>
  <c r="AS217" i="9"/>
  <c r="AT217" i="9"/>
  <c r="AP218" i="9"/>
  <c r="AQ218" i="9"/>
  <c r="AR218" i="9"/>
  <c r="AS218" i="9"/>
  <c r="AT218" i="9"/>
  <c r="AP219" i="9"/>
  <c r="AQ219" i="9"/>
  <c r="AR219" i="9"/>
  <c r="AS219" i="9"/>
  <c r="AT219" i="9"/>
  <c r="AP220" i="9"/>
  <c r="AQ220" i="9"/>
  <c r="AR220" i="9"/>
  <c r="AS220" i="9"/>
  <c r="AT220" i="9"/>
  <c r="AP221" i="9"/>
  <c r="AQ221" i="9"/>
  <c r="AR221" i="9"/>
  <c r="AS221" i="9"/>
  <c r="AT221" i="9"/>
  <c r="AP222" i="9"/>
  <c r="AQ222" i="9"/>
  <c r="AR222" i="9"/>
  <c r="AS222" i="9"/>
  <c r="AT222" i="9"/>
  <c r="AP223" i="9"/>
  <c r="AQ223" i="9"/>
  <c r="AR223" i="9"/>
  <c r="AS223" i="9"/>
  <c r="AT223" i="9"/>
  <c r="AP224" i="9"/>
  <c r="AQ224" i="9"/>
  <c r="AR224" i="9"/>
  <c r="AS224" i="9"/>
  <c r="AT224" i="9"/>
  <c r="AP225" i="9"/>
  <c r="AQ225" i="9"/>
  <c r="AR225" i="9"/>
  <c r="AS225" i="9"/>
  <c r="AT225" i="9"/>
  <c r="AP226" i="9"/>
  <c r="AQ226" i="9"/>
  <c r="AR226" i="9"/>
  <c r="AS226" i="9"/>
  <c r="AT226" i="9"/>
  <c r="AP227" i="9"/>
  <c r="AQ227" i="9"/>
  <c r="AR227" i="9"/>
  <c r="AS227" i="9"/>
  <c r="AT227" i="9"/>
  <c r="AP228" i="9"/>
  <c r="AQ228" i="9"/>
  <c r="AR228" i="9"/>
  <c r="AS228" i="9"/>
  <c r="AT228" i="9"/>
  <c r="AP229" i="9"/>
  <c r="AQ229" i="9"/>
  <c r="AR229" i="9"/>
  <c r="AS229" i="9"/>
  <c r="AT229" i="9"/>
  <c r="AP230" i="9"/>
  <c r="AQ230" i="9"/>
  <c r="AR230" i="9"/>
  <c r="AS230" i="9"/>
  <c r="AT230" i="9"/>
  <c r="AP231" i="9"/>
  <c r="AQ231" i="9"/>
  <c r="AR231" i="9"/>
  <c r="AS231" i="9"/>
  <c r="AT231" i="9"/>
  <c r="AP232" i="9"/>
  <c r="AQ232" i="9"/>
  <c r="AR232" i="9"/>
  <c r="AS232" i="9"/>
  <c r="AT232" i="9"/>
  <c r="AP233" i="9"/>
  <c r="AQ233" i="9"/>
  <c r="AR233" i="9"/>
  <c r="AS233" i="9"/>
  <c r="AT233" i="9"/>
  <c r="AP234" i="9"/>
  <c r="AQ234" i="9"/>
  <c r="AR234" i="9"/>
  <c r="AS234" i="9"/>
  <c r="AT234" i="9"/>
  <c r="AP235" i="9"/>
  <c r="AQ235" i="9"/>
  <c r="AR235" i="9"/>
  <c r="AS235" i="9"/>
  <c r="AT235" i="9"/>
  <c r="AP236" i="9"/>
  <c r="AQ236" i="9"/>
  <c r="AR236" i="9"/>
  <c r="AS236" i="9"/>
  <c r="AT236" i="9"/>
  <c r="AP237" i="9"/>
  <c r="AQ237" i="9"/>
  <c r="AR237" i="9"/>
  <c r="AS237" i="9"/>
  <c r="AT237" i="9"/>
  <c r="AP238" i="9"/>
  <c r="AQ238" i="9"/>
  <c r="AR238" i="9"/>
  <c r="AS238" i="9"/>
  <c r="AT238" i="9"/>
  <c r="AP239" i="9"/>
  <c r="AQ239" i="9"/>
  <c r="AR239" i="9"/>
  <c r="AS239" i="9"/>
  <c r="AT239" i="9"/>
  <c r="AP240" i="9"/>
  <c r="AQ240" i="9"/>
  <c r="AR240" i="9"/>
  <c r="AS240" i="9"/>
  <c r="AT240" i="9"/>
  <c r="AP241" i="9"/>
  <c r="AQ241" i="9"/>
  <c r="AR241" i="9"/>
  <c r="AS241" i="9"/>
  <c r="AT241" i="9"/>
  <c r="AP242" i="9"/>
  <c r="AQ242" i="9"/>
  <c r="AR242" i="9"/>
  <c r="AS242" i="9"/>
  <c r="AT242" i="9"/>
  <c r="AP243" i="9"/>
  <c r="AQ243" i="9"/>
  <c r="AR243" i="9"/>
  <c r="AS243" i="9"/>
  <c r="AT243" i="9"/>
  <c r="AP244" i="9"/>
  <c r="AQ244" i="9"/>
  <c r="AR244" i="9"/>
  <c r="AS244" i="9"/>
  <c r="AT244" i="9"/>
  <c r="AP245" i="9"/>
  <c r="AQ245" i="9"/>
  <c r="AR245" i="9"/>
  <c r="AS245" i="9"/>
  <c r="AT245" i="9"/>
  <c r="AP246" i="9"/>
  <c r="AQ246" i="9"/>
  <c r="AR246" i="9"/>
  <c r="AS246" i="9"/>
  <c r="AT246" i="9"/>
  <c r="AP247" i="9"/>
  <c r="AQ247" i="9"/>
  <c r="AR247" i="9"/>
  <c r="AS247" i="9"/>
  <c r="AT247" i="9"/>
  <c r="AP248" i="9"/>
  <c r="AQ248" i="9"/>
  <c r="AR248" i="9"/>
  <c r="AS248" i="9"/>
  <c r="AT248" i="9"/>
  <c r="AP249" i="9"/>
  <c r="AQ249" i="9"/>
  <c r="AR249" i="9"/>
  <c r="AS249" i="9"/>
  <c r="AT249" i="9"/>
  <c r="AP250" i="9"/>
  <c r="AQ250" i="9"/>
  <c r="AR250" i="9"/>
  <c r="AS250" i="9"/>
  <c r="AT250" i="9"/>
  <c r="AP251" i="9"/>
  <c r="AQ251" i="9"/>
  <c r="AR251" i="9"/>
  <c r="AS251" i="9"/>
  <c r="AT251" i="9"/>
  <c r="AP252" i="9"/>
  <c r="AQ252" i="9"/>
  <c r="AR252" i="9"/>
  <c r="AS252" i="9"/>
  <c r="AT252" i="9"/>
  <c r="AP253" i="9"/>
  <c r="AQ253" i="9"/>
  <c r="AR253" i="9"/>
  <c r="AS253" i="9"/>
  <c r="AT253" i="9"/>
  <c r="AP254" i="9"/>
  <c r="AQ254" i="9"/>
  <c r="AR254" i="9"/>
  <c r="AS254" i="9"/>
  <c r="AT254" i="9"/>
  <c r="AP255" i="9"/>
  <c r="AQ255" i="9"/>
  <c r="AR255" i="9"/>
  <c r="AS255" i="9"/>
  <c r="AT255" i="9"/>
  <c r="AP256" i="9"/>
  <c r="AQ256" i="9"/>
  <c r="AR256" i="9"/>
  <c r="AS256" i="9"/>
  <c r="AT256" i="9"/>
  <c r="AP257" i="9"/>
  <c r="AQ257" i="9"/>
  <c r="AR257" i="9"/>
  <c r="AS257" i="9"/>
  <c r="AT257" i="9"/>
  <c r="AP258" i="9"/>
  <c r="AQ258" i="9"/>
  <c r="AR258" i="9"/>
  <c r="AS258" i="9"/>
  <c r="AT258" i="9"/>
  <c r="AP259" i="9"/>
  <c r="AQ259" i="9"/>
  <c r="AR259" i="9"/>
  <c r="AS259" i="9"/>
  <c r="AT259" i="9"/>
  <c r="AP260" i="9"/>
  <c r="AQ260" i="9"/>
  <c r="AR260" i="9"/>
  <c r="AS260" i="9"/>
  <c r="AT260" i="9"/>
  <c r="AP261" i="9"/>
  <c r="AQ261" i="9"/>
  <c r="AR261" i="9"/>
  <c r="AS261" i="9"/>
  <c r="AT261" i="9"/>
  <c r="AP262" i="9"/>
  <c r="AQ262" i="9"/>
  <c r="AR262" i="9"/>
  <c r="AS262" i="9"/>
  <c r="AT262" i="9"/>
  <c r="AP263" i="9"/>
  <c r="AQ263" i="9"/>
  <c r="AR263" i="9"/>
  <c r="AS263" i="9"/>
  <c r="AT263" i="9"/>
  <c r="AP264" i="9"/>
  <c r="AQ264" i="9"/>
  <c r="AR264" i="9"/>
  <c r="AS264" i="9"/>
  <c r="AT264" i="9"/>
  <c r="AP265" i="9"/>
  <c r="AQ265" i="9"/>
  <c r="AR265" i="9"/>
  <c r="AS265" i="9"/>
  <c r="AT265" i="9"/>
  <c r="AP266" i="9"/>
  <c r="AQ266" i="9"/>
  <c r="AR266" i="9"/>
  <c r="AS266" i="9"/>
  <c r="AT266" i="9"/>
  <c r="AP267" i="9"/>
  <c r="AQ267" i="9"/>
  <c r="AR267" i="9"/>
  <c r="AS267" i="9"/>
  <c r="AT267" i="9"/>
  <c r="AP268" i="9"/>
  <c r="AQ268" i="9"/>
  <c r="AR268" i="9"/>
  <c r="AS268" i="9"/>
  <c r="AT268" i="9"/>
  <c r="AP269" i="9"/>
  <c r="AQ269" i="9"/>
  <c r="AR269" i="9"/>
  <c r="AS269" i="9"/>
  <c r="AT269" i="9"/>
  <c r="AP270" i="9"/>
  <c r="AQ270" i="9"/>
  <c r="AR270" i="9"/>
  <c r="AS270" i="9"/>
  <c r="AT270" i="9"/>
  <c r="AP271" i="9"/>
  <c r="AQ271" i="9"/>
  <c r="AR271" i="9"/>
  <c r="AS271" i="9"/>
  <c r="AT271" i="9"/>
  <c r="AP272" i="9"/>
  <c r="AQ272" i="9"/>
  <c r="AR272" i="9"/>
  <c r="AS272" i="9"/>
  <c r="AT272" i="9"/>
  <c r="AP273" i="9"/>
  <c r="AQ273" i="9"/>
  <c r="AR273" i="9"/>
  <c r="AS273" i="9"/>
  <c r="AT273" i="9"/>
  <c r="AP274" i="9"/>
  <c r="AQ274" i="9"/>
  <c r="AR274" i="9"/>
  <c r="AS274" i="9"/>
  <c r="AT274" i="9"/>
  <c r="AP275" i="9"/>
  <c r="AQ275" i="9"/>
  <c r="AR275" i="9"/>
  <c r="AS275" i="9"/>
  <c r="AT275" i="9"/>
  <c r="AP276" i="9"/>
  <c r="AQ276" i="9"/>
  <c r="AR276" i="9"/>
  <c r="AS276" i="9"/>
  <c r="AT276" i="9"/>
  <c r="AP277" i="9"/>
  <c r="AQ277" i="9"/>
  <c r="AR277" i="9"/>
  <c r="AS277" i="9"/>
  <c r="AT277" i="9"/>
  <c r="AP278" i="9"/>
  <c r="AQ278" i="9"/>
  <c r="AR278" i="9"/>
  <c r="AS278" i="9"/>
  <c r="AT278" i="9"/>
  <c r="AP279" i="9"/>
  <c r="AQ279" i="9"/>
  <c r="AR279" i="9"/>
  <c r="AS279" i="9"/>
  <c r="AT279" i="9"/>
  <c r="AP280" i="9"/>
  <c r="AQ280" i="9"/>
  <c r="AR280" i="9"/>
  <c r="AS280" i="9"/>
  <c r="AT280" i="9"/>
  <c r="AP281" i="9"/>
  <c r="AQ281" i="9"/>
  <c r="AR281" i="9"/>
  <c r="AS281" i="9"/>
  <c r="AT281" i="9"/>
  <c r="AP282" i="9"/>
  <c r="AQ282" i="9"/>
  <c r="AR282" i="9"/>
  <c r="AS282" i="9"/>
  <c r="AT282" i="9"/>
  <c r="AP283" i="9"/>
  <c r="AQ283" i="9"/>
  <c r="AR283" i="9"/>
  <c r="AS283" i="9"/>
  <c r="AT283" i="9"/>
  <c r="AP284" i="9"/>
  <c r="AQ284" i="9"/>
  <c r="AR284" i="9"/>
  <c r="AS284" i="9"/>
  <c r="AT284" i="9"/>
  <c r="AP285" i="9"/>
  <c r="AQ285" i="9"/>
  <c r="AR285" i="9"/>
  <c r="AS285" i="9"/>
  <c r="AT285" i="9"/>
  <c r="AP286" i="9"/>
  <c r="AQ286" i="9"/>
  <c r="AR286" i="9"/>
  <c r="AS286" i="9"/>
  <c r="AT286" i="9"/>
  <c r="AP287" i="9"/>
  <c r="AQ287" i="9"/>
  <c r="AR287" i="9"/>
  <c r="AS287" i="9"/>
  <c r="AT287" i="9"/>
  <c r="AP288" i="9"/>
  <c r="AQ288" i="9"/>
  <c r="AR288" i="9"/>
  <c r="AS288" i="9"/>
  <c r="AT288" i="9"/>
  <c r="AP289" i="9"/>
  <c r="AQ289" i="9"/>
  <c r="AR289" i="9"/>
  <c r="AS289" i="9"/>
  <c r="AT289" i="9"/>
  <c r="AP290" i="9"/>
  <c r="AQ290" i="9"/>
  <c r="AR290" i="9"/>
  <c r="AS290" i="9"/>
  <c r="AT290" i="9"/>
  <c r="AP291" i="9"/>
  <c r="AQ291" i="9"/>
  <c r="AR291" i="9"/>
  <c r="AS291" i="9"/>
  <c r="AT291" i="9"/>
  <c r="AP292" i="9"/>
  <c r="AQ292" i="9"/>
  <c r="AR292" i="9"/>
  <c r="AS292" i="9"/>
  <c r="AT292" i="9"/>
  <c r="AP293" i="9"/>
  <c r="AQ293" i="9"/>
  <c r="AR293" i="9"/>
  <c r="AS293" i="9"/>
  <c r="AT293" i="9"/>
  <c r="AP294" i="9"/>
  <c r="AQ294" i="9"/>
  <c r="AR294" i="9"/>
  <c r="AS294" i="9"/>
  <c r="AT294" i="9"/>
  <c r="AP295" i="9"/>
  <c r="AQ295" i="9"/>
  <c r="AR295" i="9"/>
  <c r="AS295" i="9"/>
  <c r="AT295" i="9"/>
  <c r="AP296" i="9"/>
  <c r="AQ296" i="9"/>
  <c r="AR296" i="9"/>
  <c r="AS296" i="9"/>
  <c r="AT296" i="9"/>
  <c r="AP297" i="9"/>
  <c r="AQ297" i="9"/>
  <c r="AR297" i="9"/>
  <c r="AS297" i="9"/>
  <c r="AT297" i="9"/>
  <c r="AP298" i="9"/>
  <c r="AQ298" i="9"/>
  <c r="AR298" i="9"/>
  <c r="AS298" i="9"/>
  <c r="AT298" i="9"/>
  <c r="AP299" i="9"/>
  <c r="AQ299" i="9"/>
  <c r="AR299" i="9"/>
  <c r="AS299" i="9"/>
  <c r="AT299" i="9"/>
  <c r="AP300" i="9"/>
  <c r="AQ300" i="9"/>
  <c r="AR300" i="9"/>
  <c r="AS300" i="9"/>
  <c r="AT300" i="9"/>
  <c r="AP301" i="9"/>
  <c r="AQ301" i="9"/>
  <c r="AR301" i="9"/>
  <c r="AS301" i="9"/>
  <c r="AT301" i="9"/>
  <c r="AP302" i="9"/>
  <c r="AQ302" i="9"/>
  <c r="AR302" i="9"/>
  <c r="AS302" i="9"/>
  <c r="AT302" i="9"/>
  <c r="AP303" i="9"/>
  <c r="AQ303" i="9"/>
  <c r="AR303" i="9"/>
  <c r="AS303" i="9"/>
  <c r="AT303" i="9"/>
  <c r="AP304" i="9"/>
  <c r="AQ304" i="9"/>
  <c r="AR304" i="9"/>
  <c r="AS304" i="9"/>
  <c r="AT304" i="9"/>
  <c r="AP305" i="9"/>
  <c r="AQ305" i="9"/>
  <c r="AR305" i="9"/>
  <c r="AS305" i="9"/>
  <c r="AT305" i="9"/>
  <c r="AP306" i="9"/>
  <c r="AQ306" i="9"/>
  <c r="AR306" i="9"/>
  <c r="AS306" i="9"/>
  <c r="AT306" i="9"/>
  <c r="AP307" i="9"/>
  <c r="AQ307" i="9"/>
  <c r="AR307" i="9"/>
  <c r="AS307" i="9"/>
  <c r="AT307" i="9"/>
  <c r="AP308" i="9"/>
  <c r="AQ308" i="9"/>
  <c r="AR308" i="9"/>
  <c r="AS308" i="9"/>
  <c r="AT308" i="9"/>
  <c r="AP309" i="9"/>
  <c r="AQ309" i="9"/>
  <c r="AR309" i="9"/>
  <c r="AS309" i="9"/>
  <c r="AT309" i="9"/>
  <c r="AP310" i="9"/>
  <c r="AQ310" i="9"/>
  <c r="AR310" i="9"/>
  <c r="AS310" i="9"/>
  <c r="AT310" i="9"/>
  <c r="AP311" i="9"/>
  <c r="AQ311" i="9"/>
  <c r="AR311" i="9"/>
  <c r="AS311" i="9"/>
  <c r="AT311" i="9"/>
  <c r="AP312" i="9"/>
  <c r="AQ312" i="9"/>
  <c r="AR312" i="9"/>
  <c r="AS312" i="9"/>
  <c r="AT312" i="9"/>
  <c r="AP313" i="9"/>
  <c r="AQ313" i="9"/>
  <c r="AR313" i="9"/>
  <c r="AS313" i="9"/>
  <c r="AT313" i="9"/>
  <c r="AP314" i="9"/>
  <c r="AQ314" i="9"/>
  <c r="AR314" i="9"/>
  <c r="AS314" i="9"/>
  <c r="AT314" i="9"/>
  <c r="AP315" i="9"/>
  <c r="AQ315" i="9"/>
  <c r="AR315" i="9"/>
  <c r="AS315" i="9"/>
  <c r="AT315" i="9"/>
  <c r="AP316" i="9"/>
  <c r="AQ316" i="9"/>
  <c r="AR316" i="9"/>
  <c r="AS316" i="9"/>
  <c r="AT316" i="9"/>
  <c r="AP317" i="9"/>
  <c r="AQ317" i="9"/>
  <c r="AR317" i="9"/>
  <c r="AS317" i="9"/>
  <c r="AT317" i="9"/>
  <c r="AP318" i="9"/>
  <c r="AQ318" i="9"/>
  <c r="AR318" i="9"/>
  <c r="AS318" i="9"/>
  <c r="AT318" i="9"/>
  <c r="AP319" i="9"/>
  <c r="AQ319" i="9"/>
  <c r="AR319" i="9"/>
  <c r="AS319" i="9"/>
  <c r="AT319" i="9"/>
  <c r="AP320" i="9"/>
  <c r="AQ320" i="9"/>
  <c r="AR320" i="9"/>
  <c r="AS320" i="9"/>
  <c r="AT320" i="9"/>
  <c r="AP321" i="9"/>
  <c r="AQ321" i="9"/>
  <c r="AR321" i="9"/>
  <c r="AS321" i="9"/>
  <c r="AT321" i="9"/>
  <c r="AP322" i="9"/>
  <c r="AQ322" i="9"/>
  <c r="AR322" i="9"/>
  <c r="AS322" i="9"/>
  <c r="AT322" i="9"/>
  <c r="AP323" i="9"/>
  <c r="AQ323" i="9"/>
  <c r="AR323" i="9"/>
  <c r="AS323" i="9"/>
  <c r="AT323" i="9"/>
  <c r="AP324" i="9"/>
  <c r="AQ324" i="9"/>
  <c r="AR324" i="9"/>
  <c r="AS324" i="9"/>
  <c r="AT324" i="9"/>
  <c r="AP325" i="9"/>
  <c r="AQ325" i="9"/>
  <c r="AR325" i="9"/>
  <c r="AS325" i="9"/>
  <c r="AT325" i="9"/>
  <c r="AP326" i="9"/>
  <c r="AQ326" i="9"/>
  <c r="AR326" i="9"/>
  <c r="AS326" i="9"/>
  <c r="AT326" i="9"/>
  <c r="AP327" i="9"/>
  <c r="AQ327" i="9"/>
  <c r="AR327" i="9"/>
  <c r="AS327" i="9"/>
  <c r="AT327" i="9"/>
  <c r="AP328" i="9"/>
  <c r="AQ328" i="9"/>
  <c r="AR328" i="9"/>
  <c r="AS328" i="9"/>
  <c r="AT328" i="9"/>
  <c r="AP329" i="9"/>
  <c r="AQ329" i="9"/>
  <c r="AR329" i="9"/>
  <c r="AS329" i="9"/>
  <c r="AT329" i="9"/>
  <c r="AP330" i="9"/>
  <c r="AQ330" i="9"/>
  <c r="AR330" i="9"/>
  <c r="AS330" i="9"/>
  <c r="AT330" i="9"/>
  <c r="AP331" i="9"/>
  <c r="AQ331" i="9"/>
  <c r="AR331" i="9"/>
  <c r="AS331" i="9"/>
  <c r="AT331" i="9"/>
  <c r="AP332" i="9"/>
  <c r="AQ332" i="9"/>
  <c r="AR332" i="9"/>
  <c r="AS332" i="9"/>
  <c r="AT332" i="9"/>
  <c r="AP333" i="9"/>
  <c r="AQ333" i="9"/>
  <c r="AR333" i="9"/>
  <c r="AS333" i="9"/>
  <c r="AT333" i="9"/>
  <c r="AP334" i="9"/>
  <c r="AQ334" i="9"/>
  <c r="AR334" i="9"/>
  <c r="AS334" i="9"/>
  <c r="AT334" i="9"/>
  <c r="AP335" i="9"/>
  <c r="AQ335" i="9"/>
  <c r="AR335" i="9"/>
  <c r="AS335" i="9"/>
  <c r="AT335" i="9"/>
  <c r="AP336" i="9"/>
  <c r="AQ336" i="9"/>
  <c r="AR336" i="9"/>
  <c r="AS336" i="9"/>
  <c r="AT336" i="9"/>
  <c r="AP337" i="9"/>
  <c r="AQ337" i="9"/>
  <c r="AR337" i="9"/>
  <c r="AS337" i="9"/>
  <c r="AT337" i="9"/>
  <c r="AP338" i="9"/>
  <c r="AQ338" i="9"/>
  <c r="AR338" i="9"/>
  <c r="AS338" i="9"/>
  <c r="AT338" i="9"/>
  <c r="AP339" i="9"/>
  <c r="AQ339" i="9"/>
  <c r="AR339" i="9"/>
  <c r="AS339" i="9"/>
  <c r="AT339" i="9"/>
  <c r="AP340" i="9"/>
  <c r="AQ340" i="9"/>
  <c r="AR340" i="9"/>
  <c r="AS340" i="9"/>
  <c r="AT340" i="9"/>
  <c r="AP341" i="9"/>
  <c r="AQ341" i="9"/>
  <c r="AR341" i="9"/>
  <c r="AS341" i="9"/>
  <c r="AT341" i="9"/>
  <c r="AP342" i="9"/>
  <c r="AQ342" i="9"/>
  <c r="AR342" i="9"/>
  <c r="AS342" i="9"/>
  <c r="AT342" i="9"/>
  <c r="AP343" i="9"/>
  <c r="AQ343" i="9"/>
  <c r="AR343" i="9"/>
  <c r="AS343" i="9"/>
  <c r="AT343" i="9"/>
  <c r="AP344" i="9"/>
  <c r="AQ344" i="9"/>
  <c r="AR344" i="9"/>
  <c r="AS344" i="9"/>
  <c r="AT344" i="9"/>
  <c r="AP345" i="9"/>
  <c r="AQ345" i="9"/>
  <c r="AR345" i="9"/>
  <c r="AS345" i="9"/>
  <c r="AT345" i="9"/>
  <c r="AP346" i="9"/>
  <c r="AQ346" i="9"/>
  <c r="AR346" i="9"/>
  <c r="AS346" i="9"/>
  <c r="AT346" i="9"/>
  <c r="AP347" i="9"/>
  <c r="AQ347" i="9"/>
  <c r="AR347" i="9"/>
  <c r="AS347" i="9"/>
  <c r="AT347" i="9"/>
  <c r="AP348" i="9"/>
  <c r="AQ348" i="9"/>
  <c r="AR348" i="9"/>
  <c r="AS348" i="9"/>
  <c r="AT348" i="9"/>
  <c r="AP349" i="9"/>
  <c r="AQ349" i="9"/>
  <c r="AR349" i="9"/>
  <c r="AS349" i="9"/>
  <c r="AT349" i="9"/>
  <c r="AP350" i="9"/>
  <c r="AQ350" i="9"/>
  <c r="AR350" i="9"/>
  <c r="AS350" i="9"/>
  <c r="AT350" i="9"/>
  <c r="AP351" i="9"/>
  <c r="AQ351" i="9"/>
  <c r="AR351" i="9"/>
  <c r="AS351" i="9"/>
  <c r="AT351" i="9"/>
  <c r="AP352" i="9"/>
  <c r="AQ352" i="9"/>
  <c r="AR352" i="9"/>
  <c r="AS352" i="9"/>
  <c r="AT352" i="9"/>
  <c r="AP353" i="9"/>
  <c r="AQ353" i="9"/>
  <c r="AR353" i="9"/>
  <c r="AS353" i="9"/>
  <c r="AT353" i="9"/>
  <c r="AP354" i="9"/>
  <c r="AQ354" i="9"/>
  <c r="AR354" i="9"/>
  <c r="AS354" i="9"/>
  <c r="AT354" i="9"/>
  <c r="AP355" i="9"/>
  <c r="AQ355" i="9"/>
  <c r="AR355" i="9"/>
  <c r="AS355" i="9"/>
  <c r="AT355" i="9"/>
  <c r="AP356" i="9"/>
  <c r="AQ356" i="9"/>
  <c r="AR356" i="9"/>
  <c r="AS356" i="9"/>
  <c r="AT356" i="9"/>
  <c r="AP357" i="9"/>
  <c r="AQ357" i="9"/>
  <c r="AR357" i="9"/>
  <c r="AS357" i="9"/>
  <c r="AT357" i="9"/>
  <c r="AP358" i="9"/>
  <c r="AQ358" i="9"/>
  <c r="AR358" i="9"/>
  <c r="AS358" i="9"/>
  <c r="AT358" i="9"/>
  <c r="AP359" i="9"/>
  <c r="AQ359" i="9"/>
  <c r="AR359" i="9"/>
  <c r="AS359" i="9"/>
  <c r="AT359" i="9"/>
  <c r="AP360" i="9"/>
  <c r="AQ360" i="9"/>
  <c r="AR360" i="9"/>
  <c r="AS360" i="9"/>
  <c r="AT360" i="9"/>
  <c r="AP361" i="9"/>
  <c r="AQ361" i="9"/>
  <c r="AR361" i="9"/>
  <c r="AS361" i="9"/>
  <c r="AT361" i="9"/>
  <c r="AP362" i="9"/>
  <c r="AQ362" i="9"/>
  <c r="AR362" i="9"/>
  <c r="AS362" i="9"/>
  <c r="AT362" i="9"/>
  <c r="AP363" i="9"/>
  <c r="AQ363" i="9"/>
  <c r="AR363" i="9"/>
  <c r="AS363" i="9"/>
  <c r="AT363" i="9"/>
  <c r="AP364" i="9"/>
  <c r="AQ364" i="9"/>
  <c r="AR364" i="9"/>
  <c r="AS364" i="9"/>
  <c r="AT364" i="9"/>
  <c r="AP365" i="9"/>
  <c r="AQ365" i="9"/>
  <c r="AR365" i="9"/>
  <c r="AS365" i="9"/>
  <c r="AT365" i="9"/>
  <c r="AP366" i="9"/>
  <c r="AQ366" i="9"/>
  <c r="AR366" i="9"/>
  <c r="AS366" i="9"/>
  <c r="AT366" i="9"/>
  <c r="AP367" i="9"/>
  <c r="AQ367" i="9"/>
  <c r="AR367" i="9"/>
  <c r="AS367" i="9"/>
  <c r="AT367" i="9"/>
  <c r="AP368" i="9"/>
  <c r="AQ368" i="9"/>
  <c r="AR368" i="9"/>
  <c r="AS368" i="9"/>
  <c r="AT368" i="9"/>
  <c r="AP369" i="9"/>
  <c r="AQ369" i="9"/>
  <c r="AR369" i="9"/>
  <c r="AS369" i="9"/>
  <c r="AT369" i="9"/>
  <c r="AP370" i="9"/>
  <c r="AQ370" i="9"/>
  <c r="AR370" i="9"/>
  <c r="AS370" i="9"/>
  <c r="AT370" i="9"/>
  <c r="AP371" i="9"/>
  <c r="AQ371" i="9"/>
  <c r="AR371" i="9"/>
  <c r="AS371" i="9"/>
  <c r="AT371" i="9"/>
  <c r="AP372" i="9"/>
  <c r="AQ372" i="9"/>
  <c r="AR372" i="9"/>
  <c r="AS372" i="9"/>
  <c r="AT372" i="9"/>
  <c r="AP373" i="9"/>
  <c r="AQ373" i="9"/>
  <c r="AR373" i="9"/>
  <c r="AS373" i="9"/>
  <c r="AT373" i="9"/>
  <c r="AP374" i="9"/>
  <c r="AQ374" i="9"/>
  <c r="AR374" i="9"/>
  <c r="AS374" i="9"/>
  <c r="AT374" i="9"/>
  <c r="AP375" i="9"/>
  <c r="AQ375" i="9"/>
  <c r="AR375" i="9"/>
  <c r="AS375" i="9"/>
  <c r="AT375" i="9"/>
  <c r="AP376" i="9"/>
  <c r="AQ376" i="9"/>
  <c r="AR376" i="9"/>
  <c r="AS376" i="9"/>
  <c r="AT376" i="9"/>
  <c r="AP377" i="9"/>
  <c r="AQ377" i="9"/>
  <c r="AR377" i="9"/>
  <c r="AS377" i="9"/>
  <c r="AT377" i="9"/>
  <c r="AP378" i="9"/>
  <c r="AQ378" i="9"/>
  <c r="AR378" i="9"/>
  <c r="AS378" i="9"/>
  <c r="AT378" i="9"/>
  <c r="AP379" i="9"/>
  <c r="AQ379" i="9"/>
  <c r="AR379" i="9"/>
  <c r="AS379" i="9"/>
  <c r="AT379" i="9"/>
  <c r="AP380" i="9"/>
  <c r="AQ380" i="9"/>
  <c r="AR380" i="9"/>
  <c r="AS380" i="9"/>
  <c r="AT380" i="9"/>
  <c r="AP381" i="9"/>
  <c r="AQ381" i="9"/>
  <c r="AR381" i="9"/>
  <c r="AS381" i="9"/>
  <c r="AT381" i="9"/>
  <c r="AP382" i="9"/>
  <c r="AQ382" i="9"/>
  <c r="AR382" i="9"/>
  <c r="AS382" i="9"/>
  <c r="AT382" i="9"/>
  <c r="AP383" i="9"/>
  <c r="AQ383" i="9"/>
  <c r="AR383" i="9"/>
  <c r="AS383" i="9"/>
  <c r="AT383" i="9"/>
  <c r="AP384" i="9"/>
  <c r="AQ384" i="9"/>
  <c r="AR384" i="9"/>
  <c r="AS384" i="9"/>
  <c r="AT384" i="9"/>
  <c r="AP385" i="9"/>
  <c r="AQ385" i="9"/>
  <c r="AR385" i="9"/>
  <c r="AS385" i="9"/>
  <c r="AT385" i="9"/>
  <c r="AP386" i="9"/>
  <c r="AQ386" i="9"/>
  <c r="AR386" i="9"/>
  <c r="AS386" i="9"/>
  <c r="AT386" i="9"/>
  <c r="AP387" i="9"/>
  <c r="AQ387" i="9"/>
  <c r="AR387" i="9"/>
  <c r="AS387" i="9"/>
  <c r="AT387" i="9"/>
  <c r="AP388" i="9"/>
  <c r="AQ388" i="9"/>
  <c r="AR388" i="9"/>
  <c r="AS388" i="9"/>
  <c r="AT388" i="9"/>
  <c r="AP389" i="9"/>
  <c r="AQ389" i="9"/>
  <c r="AR389" i="9"/>
  <c r="AS389" i="9"/>
  <c r="AT389" i="9"/>
  <c r="AP390" i="9"/>
  <c r="AQ390" i="9"/>
  <c r="AR390" i="9"/>
  <c r="AS390" i="9"/>
  <c r="AT390" i="9"/>
  <c r="AP391" i="9"/>
  <c r="AQ391" i="9"/>
  <c r="AR391" i="9"/>
  <c r="AS391" i="9"/>
  <c r="AT391" i="9"/>
  <c r="AP392" i="9"/>
  <c r="AQ392" i="9"/>
  <c r="AR392" i="9"/>
  <c r="AS392" i="9"/>
  <c r="AT392" i="9"/>
  <c r="AP393" i="9"/>
  <c r="AQ393" i="9"/>
  <c r="AR393" i="9"/>
  <c r="AS393" i="9"/>
  <c r="AT393" i="9"/>
  <c r="AP394" i="9"/>
  <c r="AQ394" i="9"/>
  <c r="AR394" i="9"/>
  <c r="AS394" i="9"/>
  <c r="AT394" i="9"/>
  <c r="AP395" i="9"/>
  <c r="AQ395" i="9"/>
  <c r="AR395" i="9"/>
  <c r="AS395" i="9"/>
  <c r="AT395" i="9"/>
  <c r="AP396" i="9"/>
  <c r="AQ396" i="9"/>
  <c r="AR396" i="9"/>
  <c r="AS396" i="9"/>
  <c r="AT396" i="9"/>
  <c r="AP397" i="9"/>
  <c r="AQ397" i="9"/>
  <c r="AR397" i="9"/>
  <c r="AS397" i="9"/>
  <c r="AT397" i="9"/>
  <c r="AP398" i="9"/>
  <c r="AQ398" i="9"/>
  <c r="AR398" i="9"/>
  <c r="AS398" i="9"/>
  <c r="AT398" i="9"/>
  <c r="AP399" i="9"/>
  <c r="AQ399" i="9"/>
  <c r="AR399" i="9"/>
  <c r="AS399" i="9"/>
  <c r="AT399" i="9"/>
  <c r="AP400" i="9"/>
  <c r="AQ400" i="9"/>
  <c r="AR400" i="9"/>
  <c r="AS400" i="9"/>
  <c r="AT400" i="9"/>
  <c r="AP401" i="9"/>
  <c r="AQ401" i="9"/>
  <c r="AR401" i="9"/>
  <c r="AS401" i="9"/>
  <c r="AT401" i="9"/>
  <c r="AP402" i="9"/>
  <c r="AQ402" i="9"/>
  <c r="AR402" i="9"/>
  <c r="AS402" i="9"/>
  <c r="AT402" i="9"/>
  <c r="AP403" i="9"/>
  <c r="AQ403" i="9"/>
  <c r="AR403" i="9"/>
  <c r="AS403" i="9"/>
  <c r="AT403" i="9"/>
  <c r="AP404" i="9"/>
  <c r="AQ404" i="9"/>
  <c r="AR404" i="9"/>
  <c r="AS404" i="9"/>
  <c r="AT404" i="9"/>
  <c r="AP405" i="9"/>
  <c r="AQ405" i="9"/>
  <c r="AR405" i="9"/>
  <c r="AS405" i="9"/>
  <c r="AT405" i="9"/>
  <c r="AP406" i="9"/>
  <c r="AQ406" i="9"/>
  <c r="AR406" i="9"/>
  <c r="AS406" i="9"/>
  <c r="AT406" i="9"/>
  <c r="AP407" i="9"/>
  <c r="AQ407" i="9"/>
  <c r="AR407" i="9"/>
  <c r="AS407" i="9"/>
  <c r="AT407" i="9"/>
  <c r="AP408" i="9"/>
  <c r="AQ408" i="9"/>
  <c r="AR408" i="9"/>
  <c r="AS408" i="9"/>
  <c r="AT408" i="9"/>
  <c r="AP409" i="9"/>
  <c r="AQ409" i="9"/>
  <c r="AR409" i="9"/>
  <c r="AS409" i="9"/>
  <c r="AT409" i="9"/>
  <c r="AP410" i="9"/>
  <c r="AQ410" i="9"/>
  <c r="AR410" i="9"/>
  <c r="AS410" i="9"/>
  <c r="AT410" i="9"/>
  <c r="AP411" i="9"/>
  <c r="AQ411" i="9"/>
  <c r="AR411" i="9"/>
  <c r="AS411" i="9"/>
  <c r="AT411" i="9"/>
  <c r="AP412" i="9"/>
  <c r="AQ412" i="9"/>
  <c r="AR412" i="9"/>
  <c r="AS412" i="9"/>
  <c r="AT412" i="9"/>
  <c r="AP413" i="9"/>
  <c r="AQ413" i="9"/>
  <c r="AR413" i="9"/>
  <c r="AS413" i="9"/>
  <c r="AT413" i="9"/>
  <c r="AP414" i="9"/>
  <c r="AQ414" i="9"/>
  <c r="AR414" i="9"/>
  <c r="AS414" i="9"/>
  <c r="AT414" i="9"/>
  <c r="AP415" i="9"/>
  <c r="AQ415" i="9"/>
  <c r="AR415" i="9"/>
  <c r="AS415" i="9"/>
  <c r="AT415" i="9"/>
  <c r="AP416" i="9"/>
  <c r="AQ416" i="9"/>
  <c r="AR416" i="9"/>
  <c r="AS416" i="9"/>
  <c r="AT416" i="9"/>
  <c r="AP417" i="9"/>
  <c r="AQ417" i="9"/>
  <c r="AR417" i="9"/>
  <c r="AS417" i="9"/>
  <c r="AT417" i="9"/>
  <c r="AP418" i="9"/>
  <c r="AQ418" i="9"/>
  <c r="AR418" i="9"/>
  <c r="AS418" i="9"/>
  <c r="AT418" i="9"/>
  <c r="AP419" i="9"/>
  <c r="AQ419" i="9"/>
  <c r="AR419" i="9"/>
  <c r="AS419" i="9"/>
  <c r="AT419" i="9"/>
  <c r="AP420" i="9"/>
  <c r="AQ420" i="9"/>
  <c r="AR420" i="9"/>
  <c r="AS420" i="9"/>
  <c r="AT420" i="9"/>
  <c r="AP421" i="9"/>
  <c r="AQ421" i="9"/>
  <c r="AR421" i="9"/>
  <c r="AS421" i="9"/>
  <c r="AT421" i="9"/>
  <c r="AP422" i="9"/>
  <c r="AQ422" i="9"/>
  <c r="AR422" i="9"/>
  <c r="AS422" i="9"/>
  <c r="AT422" i="9"/>
  <c r="AP423" i="9"/>
  <c r="AQ423" i="9"/>
  <c r="AR423" i="9"/>
  <c r="AS423" i="9"/>
  <c r="AT423" i="9"/>
  <c r="AM3" i="9"/>
  <c r="AN3" i="9"/>
  <c r="AO3" i="9"/>
  <c r="AM4" i="9"/>
  <c r="AN4" i="9"/>
  <c r="AO4" i="9"/>
  <c r="AM5" i="9"/>
  <c r="AN5" i="9"/>
  <c r="AO5" i="9"/>
  <c r="AM6" i="9"/>
  <c r="AN6" i="9"/>
  <c r="AO6" i="9"/>
  <c r="AM7" i="9"/>
  <c r="AN7" i="9"/>
  <c r="AO7" i="9"/>
  <c r="AM8" i="9"/>
  <c r="AN8" i="9"/>
  <c r="AO8" i="9"/>
  <c r="AM9" i="9"/>
  <c r="AN9" i="9"/>
  <c r="AO9" i="9"/>
  <c r="AM10" i="9"/>
  <c r="AN10" i="9"/>
  <c r="AO10" i="9"/>
  <c r="AM11" i="9"/>
  <c r="AN11" i="9"/>
  <c r="AO11" i="9"/>
  <c r="AM12" i="9"/>
  <c r="AN12" i="9"/>
  <c r="AO12" i="9"/>
  <c r="AM13" i="9"/>
  <c r="AN13" i="9"/>
  <c r="AO13" i="9"/>
  <c r="AM14" i="9"/>
  <c r="AN14" i="9"/>
  <c r="AO14" i="9"/>
  <c r="AM15" i="9"/>
  <c r="AN15" i="9"/>
  <c r="AO15" i="9"/>
  <c r="AM16" i="9"/>
  <c r="AN16" i="9"/>
  <c r="AO16" i="9"/>
  <c r="AM17" i="9"/>
  <c r="AN17" i="9"/>
  <c r="AO17" i="9"/>
  <c r="AM18" i="9"/>
  <c r="AN18" i="9"/>
  <c r="AO18" i="9"/>
  <c r="AM19" i="9"/>
  <c r="AN19" i="9"/>
  <c r="AO19" i="9"/>
  <c r="AM20" i="9"/>
  <c r="AN20" i="9"/>
  <c r="AO20" i="9"/>
  <c r="AM21" i="9"/>
  <c r="AN21" i="9"/>
  <c r="AO21" i="9"/>
  <c r="AM22" i="9"/>
  <c r="AN22" i="9"/>
  <c r="AO22" i="9"/>
  <c r="AM23" i="9"/>
  <c r="AN23" i="9"/>
  <c r="AO23" i="9"/>
  <c r="AM24" i="9"/>
  <c r="AN24" i="9"/>
  <c r="AO24" i="9"/>
  <c r="AM25" i="9"/>
  <c r="AN25" i="9"/>
  <c r="AO25" i="9"/>
  <c r="AM26" i="9"/>
  <c r="AN26" i="9"/>
  <c r="AO26" i="9"/>
  <c r="AM27" i="9"/>
  <c r="AN27" i="9"/>
  <c r="AO27" i="9"/>
  <c r="AM28" i="9"/>
  <c r="AN28" i="9"/>
  <c r="AO28" i="9"/>
  <c r="AM29" i="9"/>
  <c r="AN29" i="9"/>
  <c r="AO29" i="9"/>
  <c r="AM30" i="9"/>
  <c r="AN30" i="9"/>
  <c r="AO30" i="9"/>
  <c r="AM31" i="9"/>
  <c r="AN31" i="9"/>
  <c r="AO31" i="9"/>
  <c r="AM32" i="9"/>
  <c r="AN32" i="9"/>
  <c r="AO32" i="9"/>
  <c r="AM33" i="9"/>
  <c r="AN33" i="9"/>
  <c r="AO33" i="9"/>
  <c r="AM34" i="9"/>
  <c r="AN34" i="9"/>
  <c r="AO34" i="9"/>
  <c r="AM35" i="9"/>
  <c r="AN35" i="9"/>
  <c r="AO35" i="9"/>
  <c r="AM36" i="9"/>
  <c r="AN36" i="9"/>
  <c r="AO36" i="9"/>
  <c r="AM37" i="9"/>
  <c r="AN37" i="9"/>
  <c r="AO37" i="9"/>
  <c r="AM38" i="9"/>
  <c r="AN38" i="9"/>
  <c r="AO38" i="9"/>
  <c r="AM39" i="9"/>
  <c r="AN39" i="9"/>
  <c r="AO39" i="9"/>
  <c r="AM40" i="9"/>
  <c r="AN40" i="9"/>
  <c r="AO40" i="9"/>
  <c r="AM41" i="9"/>
  <c r="AN41" i="9"/>
  <c r="AO41" i="9"/>
  <c r="AM42" i="9"/>
  <c r="AN42" i="9"/>
  <c r="AO42" i="9"/>
  <c r="AM43" i="9"/>
  <c r="AN43" i="9"/>
  <c r="AO43" i="9"/>
  <c r="AM44" i="9"/>
  <c r="AN44" i="9"/>
  <c r="AO44" i="9"/>
  <c r="AM45" i="9"/>
  <c r="AN45" i="9"/>
  <c r="AO45" i="9"/>
  <c r="AM46" i="9"/>
  <c r="AN46" i="9"/>
  <c r="AO46" i="9"/>
  <c r="AM47" i="9"/>
  <c r="AN47" i="9"/>
  <c r="AO47" i="9"/>
  <c r="AM48" i="9"/>
  <c r="AN48" i="9"/>
  <c r="AO48" i="9"/>
  <c r="AM49" i="9"/>
  <c r="AN49" i="9"/>
  <c r="AO49" i="9"/>
  <c r="AM50" i="9"/>
  <c r="AN50" i="9"/>
  <c r="AO50" i="9"/>
  <c r="AM51" i="9"/>
  <c r="AN51" i="9"/>
  <c r="AO51" i="9"/>
  <c r="AM52" i="9"/>
  <c r="AN52" i="9"/>
  <c r="AO52" i="9"/>
  <c r="AM53" i="9"/>
  <c r="AN53" i="9"/>
  <c r="AO53" i="9"/>
  <c r="AM54" i="9"/>
  <c r="AN54" i="9"/>
  <c r="AO54" i="9"/>
  <c r="AM55" i="9"/>
  <c r="AN55" i="9"/>
  <c r="AO55" i="9"/>
  <c r="AM56" i="9"/>
  <c r="AN56" i="9"/>
  <c r="AO56" i="9"/>
  <c r="AM57" i="9"/>
  <c r="AN57" i="9"/>
  <c r="AO57" i="9"/>
  <c r="AM58" i="9"/>
  <c r="AN58" i="9"/>
  <c r="AO58" i="9"/>
  <c r="AM59" i="9"/>
  <c r="AN59" i="9"/>
  <c r="AO59" i="9"/>
  <c r="AM60" i="9"/>
  <c r="AN60" i="9"/>
  <c r="AO60" i="9"/>
  <c r="AM61" i="9"/>
  <c r="AN61" i="9"/>
  <c r="AO61" i="9"/>
  <c r="AM62" i="9"/>
  <c r="AN62" i="9"/>
  <c r="AO62" i="9"/>
  <c r="AM63" i="9"/>
  <c r="AN63" i="9"/>
  <c r="AO63" i="9"/>
  <c r="AM64" i="9"/>
  <c r="AN64" i="9"/>
  <c r="AO64" i="9"/>
  <c r="AM65" i="9"/>
  <c r="AN65" i="9"/>
  <c r="AO65" i="9"/>
  <c r="AM66" i="9"/>
  <c r="AN66" i="9"/>
  <c r="AO66" i="9"/>
  <c r="AM67" i="9"/>
  <c r="AN67" i="9"/>
  <c r="AO67" i="9"/>
  <c r="AM68" i="9"/>
  <c r="AN68" i="9"/>
  <c r="AO68" i="9"/>
  <c r="AM69" i="9"/>
  <c r="AN69" i="9"/>
  <c r="AO69" i="9"/>
  <c r="AM70" i="9"/>
  <c r="AN70" i="9"/>
  <c r="AO70" i="9"/>
  <c r="AM71" i="9"/>
  <c r="AN71" i="9"/>
  <c r="AO71" i="9"/>
  <c r="AM72" i="9"/>
  <c r="AN72" i="9"/>
  <c r="AO72" i="9"/>
  <c r="AM73" i="9"/>
  <c r="AN73" i="9"/>
  <c r="AO73" i="9"/>
  <c r="AM74" i="9"/>
  <c r="AN74" i="9"/>
  <c r="AO74" i="9"/>
  <c r="AM75" i="9"/>
  <c r="AN75" i="9"/>
  <c r="AO75" i="9"/>
  <c r="AM76" i="9"/>
  <c r="AN76" i="9"/>
  <c r="AO76" i="9"/>
  <c r="AM77" i="9"/>
  <c r="AN77" i="9"/>
  <c r="AO77" i="9"/>
  <c r="AM78" i="9"/>
  <c r="AN78" i="9"/>
  <c r="AO78" i="9"/>
  <c r="AM79" i="9"/>
  <c r="AN79" i="9"/>
  <c r="AO79" i="9"/>
  <c r="AM80" i="9"/>
  <c r="AN80" i="9"/>
  <c r="AO80" i="9"/>
  <c r="AM81" i="9"/>
  <c r="AN81" i="9"/>
  <c r="AO81" i="9"/>
  <c r="AM82" i="9"/>
  <c r="AN82" i="9"/>
  <c r="AO82" i="9"/>
  <c r="AM83" i="9"/>
  <c r="AN83" i="9"/>
  <c r="AO83" i="9"/>
  <c r="AM84" i="9"/>
  <c r="AN84" i="9"/>
  <c r="AO84" i="9"/>
  <c r="AM85" i="9"/>
  <c r="AN85" i="9"/>
  <c r="AO85" i="9"/>
  <c r="AM86" i="9"/>
  <c r="AN86" i="9"/>
  <c r="AO86" i="9"/>
  <c r="AM87" i="9"/>
  <c r="AN87" i="9"/>
  <c r="AO87" i="9"/>
  <c r="AM88" i="9"/>
  <c r="AN88" i="9"/>
  <c r="AO88" i="9"/>
  <c r="AM89" i="9"/>
  <c r="AN89" i="9"/>
  <c r="AO89" i="9"/>
  <c r="AM90" i="9"/>
  <c r="AN90" i="9"/>
  <c r="AO90" i="9"/>
  <c r="AM91" i="9"/>
  <c r="AN91" i="9"/>
  <c r="AO91" i="9"/>
  <c r="AM92" i="9"/>
  <c r="AN92" i="9"/>
  <c r="AO92" i="9"/>
  <c r="AM93" i="9"/>
  <c r="AN93" i="9"/>
  <c r="AO93" i="9"/>
  <c r="AM94" i="9"/>
  <c r="AN94" i="9"/>
  <c r="AO94" i="9"/>
  <c r="AM95" i="9"/>
  <c r="AN95" i="9"/>
  <c r="AO95" i="9"/>
  <c r="AM96" i="9"/>
  <c r="AN96" i="9"/>
  <c r="AO96" i="9"/>
  <c r="AM97" i="9"/>
  <c r="AN97" i="9"/>
  <c r="AO97" i="9"/>
  <c r="AM98" i="9"/>
  <c r="AN98" i="9"/>
  <c r="AO98" i="9"/>
  <c r="AM99" i="9"/>
  <c r="AN99" i="9"/>
  <c r="AO99" i="9"/>
  <c r="AM100" i="9"/>
  <c r="AN100" i="9"/>
  <c r="AO100" i="9"/>
  <c r="AM101" i="9"/>
  <c r="AN101" i="9"/>
  <c r="AO101" i="9"/>
  <c r="AM102" i="9"/>
  <c r="AN102" i="9"/>
  <c r="AO102" i="9"/>
  <c r="AM103" i="9"/>
  <c r="AN103" i="9"/>
  <c r="AO103" i="9"/>
  <c r="AM104" i="9"/>
  <c r="AN104" i="9"/>
  <c r="AO104" i="9"/>
  <c r="AM105" i="9"/>
  <c r="AN105" i="9"/>
  <c r="AO105" i="9"/>
  <c r="AM106" i="9"/>
  <c r="AN106" i="9"/>
  <c r="AO106" i="9"/>
  <c r="AM107" i="9"/>
  <c r="AN107" i="9"/>
  <c r="AO107" i="9"/>
  <c r="AM108" i="9"/>
  <c r="AN108" i="9"/>
  <c r="AO108" i="9"/>
  <c r="AM109" i="9"/>
  <c r="AN109" i="9"/>
  <c r="AO109" i="9"/>
  <c r="AM110" i="9"/>
  <c r="AN110" i="9"/>
  <c r="AO110" i="9"/>
  <c r="AM111" i="9"/>
  <c r="AN111" i="9"/>
  <c r="AO111" i="9"/>
  <c r="AM112" i="9"/>
  <c r="AN112" i="9"/>
  <c r="AO112" i="9"/>
  <c r="AM113" i="9"/>
  <c r="AN113" i="9"/>
  <c r="AO113" i="9"/>
  <c r="AM114" i="9"/>
  <c r="AN114" i="9"/>
  <c r="AO114" i="9"/>
  <c r="AM115" i="9"/>
  <c r="AN115" i="9"/>
  <c r="AO115" i="9"/>
  <c r="AM116" i="9"/>
  <c r="AN116" i="9"/>
  <c r="AO116" i="9"/>
  <c r="AM117" i="9"/>
  <c r="AN117" i="9"/>
  <c r="AO117" i="9"/>
  <c r="AM118" i="9"/>
  <c r="AN118" i="9"/>
  <c r="AO118" i="9"/>
  <c r="AM119" i="9"/>
  <c r="AN119" i="9"/>
  <c r="AO119" i="9"/>
  <c r="AM120" i="9"/>
  <c r="AN120" i="9"/>
  <c r="AO120" i="9"/>
  <c r="AM121" i="9"/>
  <c r="AN121" i="9"/>
  <c r="AO121" i="9"/>
  <c r="AM122" i="9"/>
  <c r="AN122" i="9"/>
  <c r="AO122" i="9"/>
  <c r="AM123" i="9"/>
  <c r="AN123" i="9"/>
  <c r="AO123" i="9"/>
  <c r="AM124" i="9"/>
  <c r="AN124" i="9"/>
  <c r="AO124" i="9"/>
  <c r="AM125" i="9"/>
  <c r="AN125" i="9"/>
  <c r="AO125" i="9"/>
  <c r="AM126" i="9"/>
  <c r="AN126" i="9"/>
  <c r="AO126" i="9"/>
  <c r="AM127" i="9"/>
  <c r="AN127" i="9"/>
  <c r="AO127" i="9"/>
  <c r="AM128" i="9"/>
  <c r="AN128" i="9"/>
  <c r="AO128" i="9"/>
  <c r="AM129" i="9"/>
  <c r="AN129" i="9"/>
  <c r="AO129" i="9"/>
  <c r="AM130" i="9"/>
  <c r="AN130" i="9"/>
  <c r="AO130" i="9"/>
  <c r="AM131" i="9"/>
  <c r="AN131" i="9"/>
  <c r="AO131" i="9"/>
  <c r="AM132" i="9"/>
  <c r="AN132" i="9"/>
  <c r="AO132" i="9"/>
  <c r="AM133" i="9"/>
  <c r="AN133" i="9"/>
  <c r="AO133" i="9"/>
  <c r="AM134" i="9"/>
  <c r="AN134" i="9"/>
  <c r="AO134" i="9"/>
  <c r="AM135" i="9"/>
  <c r="AN135" i="9"/>
  <c r="AO135" i="9"/>
  <c r="AM136" i="9"/>
  <c r="AN136" i="9"/>
  <c r="AO136" i="9"/>
  <c r="AM137" i="9"/>
  <c r="AN137" i="9"/>
  <c r="AO137" i="9"/>
  <c r="AM138" i="9"/>
  <c r="AN138" i="9"/>
  <c r="AO138" i="9"/>
  <c r="AM139" i="9"/>
  <c r="AN139" i="9"/>
  <c r="AO139" i="9"/>
  <c r="AM140" i="9"/>
  <c r="AN140" i="9"/>
  <c r="AO140" i="9"/>
  <c r="AM141" i="9"/>
  <c r="AN141" i="9"/>
  <c r="AO141" i="9"/>
  <c r="AM142" i="9"/>
  <c r="AN142" i="9"/>
  <c r="AO142" i="9"/>
  <c r="AM143" i="9"/>
  <c r="AN143" i="9"/>
  <c r="AO143" i="9"/>
  <c r="AM144" i="9"/>
  <c r="AN144" i="9"/>
  <c r="AO144" i="9"/>
  <c r="AM145" i="9"/>
  <c r="AN145" i="9"/>
  <c r="AO145" i="9"/>
  <c r="AM146" i="9"/>
  <c r="AN146" i="9"/>
  <c r="AO146" i="9"/>
  <c r="AM147" i="9"/>
  <c r="AN147" i="9"/>
  <c r="AO147" i="9"/>
  <c r="AM148" i="9"/>
  <c r="AN148" i="9"/>
  <c r="AO148" i="9"/>
  <c r="AM149" i="9"/>
  <c r="AN149" i="9"/>
  <c r="AO149" i="9"/>
  <c r="AM150" i="9"/>
  <c r="AN150" i="9"/>
  <c r="AO150" i="9"/>
  <c r="AM151" i="9"/>
  <c r="AN151" i="9"/>
  <c r="AO151" i="9"/>
  <c r="AM152" i="9"/>
  <c r="AN152" i="9"/>
  <c r="AO152" i="9"/>
  <c r="AM153" i="9"/>
  <c r="AN153" i="9"/>
  <c r="AO153" i="9"/>
  <c r="AM154" i="9"/>
  <c r="AN154" i="9"/>
  <c r="AO154" i="9"/>
  <c r="AM155" i="9"/>
  <c r="AN155" i="9"/>
  <c r="AO155" i="9"/>
  <c r="AM156" i="9"/>
  <c r="AN156" i="9"/>
  <c r="AO156" i="9"/>
  <c r="AM157" i="9"/>
  <c r="AN157" i="9"/>
  <c r="AO157" i="9"/>
  <c r="AM158" i="9"/>
  <c r="AN158" i="9"/>
  <c r="AO158" i="9"/>
  <c r="AM159" i="9"/>
  <c r="AN159" i="9"/>
  <c r="AO159" i="9"/>
  <c r="AM160" i="9"/>
  <c r="AN160" i="9"/>
  <c r="AO160" i="9"/>
  <c r="AM161" i="9"/>
  <c r="AN161" i="9"/>
  <c r="AO161" i="9"/>
  <c r="AM162" i="9"/>
  <c r="AN162" i="9"/>
  <c r="AO162" i="9"/>
  <c r="AM163" i="9"/>
  <c r="AN163" i="9"/>
  <c r="AO163" i="9"/>
  <c r="AM164" i="9"/>
  <c r="AN164" i="9"/>
  <c r="AO164" i="9"/>
  <c r="AM165" i="9"/>
  <c r="AN165" i="9"/>
  <c r="AO165" i="9"/>
  <c r="AM166" i="9"/>
  <c r="AN166" i="9"/>
  <c r="AO166" i="9"/>
  <c r="AM167" i="9"/>
  <c r="AN167" i="9"/>
  <c r="AO167" i="9"/>
  <c r="AM168" i="9"/>
  <c r="AN168" i="9"/>
  <c r="AO168" i="9"/>
  <c r="AM169" i="9"/>
  <c r="AN169" i="9"/>
  <c r="AO169" i="9"/>
  <c r="AM170" i="9"/>
  <c r="AN170" i="9"/>
  <c r="AO170" i="9"/>
  <c r="AM171" i="9"/>
  <c r="AN171" i="9"/>
  <c r="AO171" i="9"/>
  <c r="AM172" i="9"/>
  <c r="AN172" i="9"/>
  <c r="AO172" i="9"/>
  <c r="AM173" i="9"/>
  <c r="AN173" i="9"/>
  <c r="AO173" i="9"/>
  <c r="AM174" i="9"/>
  <c r="AN174" i="9"/>
  <c r="AO174" i="9"/>
  <c r="AM175" i="9"/>
  <c r="AN175" i="9"/>
  <c r="AO175" i="9"/>
  <c r="AM176" i="9"/>
  <c r="AN176" i="9"/>
  <c r="AO176" i="9"/>
  <c r="AM177" i="9"/>
  <c r="AN177" i="9"/>
  <c r="AO177" i="9"/>
  <c r="AM178" i="9"/>
  <c r="AN178" i="9"/>
  <c r="AO178" i="9"/>
  <c r="AM179" i="9"/>
  <c r="AN179" i="9"/>
  <c r="AO179" i="9"/>
  <c r="AM180" i="9"/>
  <c r="AN180" i="9"/>
  <c r="AO180" i="9"/>
  <c r="AM181" i="9"/>
  <c r="AN181" i="9"/>
  <c r="AO181" i="9"/>
  <c r="AM182" i="9"/>
  <c r="AN182" i="9"/>
  <c r="AO182" i="9"/>
  <c r="AM183" i="9"/>
  <c r="AN183" i="9"/>
  <c r="AO183" i="9"/>
  <c r="AM184" i="9"/>
  <c r="AN184" i="9"/>
  <c r="AO184" i="9"/>
  <c r="AM185" i="9"/>
  <c r="AN185" i="9"/>
  <c r="AO185" i="9"/>
  <c r="AM186" i="9"/>
  <c r="AN186" i="9"/>
  <c r="AO186" i="9"/>
  <c r="AM187" i="9"/>
  <c r="AN187" i="9"/>
  <c r="AO187" i="9"/>
  <c r="AM188" i="9"/>
  <c r="AN188" i="9"/>
  <c r="AO188" i="9"/>
  <c r="AM189" i="9"/>
  <c r="AN189" i="9"/>
  <c r="AO189" i="9"/>
  <c r="AM190" i="9"/>
  <c r="AN190" i="9"/>
  <c r="AO190" i="9"/>
  <c r="AM191" i="9"/>
  <c r="AN191" i="9"/>
  <c r="AO191" i="9"/>
  <c r="AM192" i="9"/>
  <c r="AN192" i="9"/>
  <c r="AO192" i="9"/>
  <c r="AM193" i="9"/>
  <c r="AN193" i="9"/>
  <c r="AO193" i="9"/>
  <c r="AM194" i="9"/>
  <c r="AN194" i="9"/>
  <c r="AO194" i="9"/>
  <c r="AM195" i="9"/>
  <c r="AN195" i="9"/>
  <c r="AO195" i="9"/>
  <c r="AM196" i="9"/>
  <c r="AN196" i="9"/>
  <c r="AO196" i="9"/>
  <c r="AM197" i="9"/>
  <c r="AN197" i="9"/>
  <c r="AO197" i="9"/>
  <c r="AM198" i="9"/>
  <c r="AN198" i="9"/>
  <c r="AO198" i="9"/>
  <c r="AM199" i="9"/>
  <c r="AN199" i="9"/>
  <c r="AO199" i="9"/>
  <c r="AM200" i="9"/>
  <c r="AN200" i="9"/>
  <c r="AO200" i="9"/>
  <c r="AM201" i="9"/>
  <c r="AN201" i="9"/>
  <c r="AO201" i="9"/>
  <c r="AM202" i="9"/>
  <c r="AN202" i="9"/>
  <c r="AO202" i="9"/>
  <c r="AM203" i="9"/>
  <c r="AN203" i="9"/>
  <c r="AO203" i="9"/>
  <c r="AM204" i="9"/>
  <c r="AN204" i="9"/>
  <c r="AO204" i="9"/>
  <c r="AM205" i="9"/>
  <c r="AN205" i="9"/>
  <c r="AO205" i="9"/>
  <c r="AM206" i="9"/>
  <c r="AN206" i="9"/>
  <c r="AO206" i="9"/>
  <c r="AM207" i="9"/>
  <c r="AN207" i="9"/>
  <c r="AO207" i="9"/>
  <c r="AM208" i="9"/>
  <c r="AN208" i="9"/>
  <c r="AO208" i="9"/>
  <c r="AM209" i="9"/>
  <c r="AN209" i="9"/>
  <c r="AO209" i="9"/>
  <c r="AM210" i="9"/>
  <c r="AN210" i="9"/>
  <c r="AO210" i="9"/>
  <c r="AM211" i="9"/>
  <c r="AN211" i="9"/>
  <c r="AO211" i="9"/>
  <c r="AM212" i="9"/>
  <c r="AN212" i="9"/>
  <c r="AO212" i="9"/>
  <c r="AM213" i="9"/>
  <c r="AN213" i="9"/>
  <c r="AO213" i="9"/>
  <c r="AM214" i="9"/>
  <c r="AN214" i="9"/>
  <c r="AO214" i="9"/>
  <c r="AM215" i="9"/>
  <c r="AN215" i="9"/>
  <c r="AO215" i="9"/>
  <c r="AM216" i="9"/>
  <c r="AN216" i="9"/>
  <c r="AO216" i="9"/>
  <c r="AM217" i="9"/>
  <c r="AN217" i="9"/>
  <c r="AO217" i="9"/>
  <c r="AM218" i="9"/>
  <c r="AN218" i="9"/>
  <c r="AO218" i="9"/>
  <c r="AM219" i="9"/>
  <c r="AN219" i="9"/>
  <c r="AO219" i="9"/>
  <c r="AM220" i="9"/>
  <c r="AN220" i="9"/>
  <c r="AO220" i="9"/>
  <c r="AM221" i="9"/>
  <c r="AN221" i="9"/>
  <c r="AO221" i="9"/>
  <c r="AM222" i="9"/>
  <c r="AN222" i="9"/>
  <c r="AO222" i="9"/>
  <c r="AM223" i="9"/>
  <c r="AN223" i="9"/>
  <c r="AO223" i="9"/>
  <c r="AM224" i="9"/>
  <c r="AN224" i="9"/>
  <c r="AO224" i="9"/>
  <c r="AM225" i="9"/>
  <c r="AN225" i="9"/>
  <c r="AO225" i="9"/>
  <c r="AM226" i="9"/>
  <c r="AN226" i="9"/>
  <c r="AO226" i="9"/>
  <c r="AM227" i="9"/>
  <c r="AN227" i="9"/>
  <c r="AO227" i="9"/>
  <c r="AM228" i="9"/>
  <c r="AN228" i="9"/>
  <c r="AO228" i="9"/>
  <c r="AM229" i="9"/>
  <c r="AN229" i="9"/>
  <c r="AO229" i="9"/>
  <c r="AM230" i="9"/>
  <c r="AN230" i="9"/>
  <c r="AO230" i="9"/>
  <c r="AM231" i="9"/>
  <c r="AN231" i="9"/>
  <c r="AO231" i="9"/>
  <c r="AM232" i="9"/>
  <c r="AN232" i="9"/>
  <c r="AO232" i="9"/>
  <c r="AM233" i="9"/>
  <c r="AN233" i="9"/>
  <c r="AO233" i="9"/>
  <c r="AM234" i="9"/>
  <c r="AN234" i="9"/>
  <c r="AO234" i="9"/>
  <c r="AM235" i="9"/>
  <c r="AN235" i="9"/>
  <c r="AO235" i="9"/>
  <c r="AM236" i="9"/>
  <c r="AN236" i="9"/>
  <c r="AO236" i="9"/>
  <c r="AM237" i="9"/>
  <c r="AN237" i="9"/>
  <c r="AO237" i="9"/>
  <c r="AM238" i="9"/>
  <c r="AN238" i="9"/>
  <c r="AO238" i="9"/>
  <c r="AM239" i="9"/>
  <c r="AN239" i="9"/>
  <c r="AO239" i="9"/>
  <c r="AM240" i="9"/>
  <c r="AN240" i="9"/>
  <c r="AO240" i="9"/>
  <c r="AM241" i="9"/>
  <c r="AN241" i="9"/>
  <c r="AO241" i="9"/>
  <c r="AM242" i="9"/>
  <c r="AN242" i="9"/>
  <c r="AO242" i="9"/>
  <c r="AM243" i="9"/>
  <c r="AN243" i="9"/>
  <c r="AO243" i="9"/>
  <c r="AM244" i="9"/>
  <c r="AN244" i="9"/>
  <c r="AO244" i="9"/>
  <c r="AM245" i="9"/>
  <c r="AN245" i="9"/>
  <c r="AO245" i="9"/>
  <c r="AM246" i="9"/>
  <c r="AN246" i="9"/>
  <c r="AO246" i="9"/>
  <c r="AM247" i="9"/>
  <c r="AN247" i="9"/>
  <c r="AO247" i="9"/>
  <c r="AM248" i="9"/>
  <c r="AN248" i="9"/>
  <c r="AO248" i="9"/>
  <c r="AM249" i="9"/>
  <c r="AN249" i="9"/>
  <c r="AO249" i="9"/>
  <c r="AM250" i="9"/>
  <c r="AN250" i="9"/>
  <c r="AO250" i="9"/>
  <c r="AM251" i="9"/>
  <c r="AN251" i="9"/>
  <c r="AO251" i="9"/>
  <c r="AM252" i="9"/>
  <c r="AN252" i="9"/>
  <c r="AO252" i="9"/>
  <c r="AM253" i="9"/>
  <c r="AN253" i="9"/>
  <c r="AO253" i="9"/>
  <c r="AM254" i="9"/>
  <c r="AN254" i="9"/>
  <c r="AO254" i="9"/>
  <c r="AM255" i="9"/>
  <c r="AN255" i="9"/>
  <c r="AO255" i="9"/>
  <c r="AM256" i="9"/>
  <c r="AN256" i="9"/>
  <c r="AO256" i="9"/>
  <c r="AM257" i="9"/>
  <c r="AN257" i="9"/>
  <c r="AO257" i="9"/>
  <c r="AM258" i="9"/>
  <c r="AN258" i="9"/>
  <c r="AO258" i="9"/>
  <c r="AM259" i="9"/>
  <c r="AN259" i="9"/>
  <c r="AO259" i="9"/>
  <c r="AM260" i="9"/>
  <c r="AN260" i="9"/>
  <c r="AO260" i="9"/>
  <c r="AM261" i="9"/>
  <c r="AN261" i="9"/>
  <c r="AO261" i="9"/>
  <c r="AM262" i="9"/>
  <c r="AN262" i="9"/>
  <c r="AO262" i="9"/>
  <c r="AM263" i="9"/>
  <c r="AN263" i="9"/>
  <c r="AO263" i="9"/>
  <c r="AM264" i="9"/>
  <c r="AN264" i="9"/>
  <c r="AO264" i="9"/>
  <c r="AM265" i="9"/>
  <c r="AN265" i="9"/>
  <c r="AO265" i="9"/>
  <c r="AM266" i="9"/>
  <c r="AN266" i="9"/>
  <c r="AO266" i="9"/>
  <c r="AM267" i="9"/>
  <c r="AN267" i="9"/>
  <c r="AO267" i="9"/>
  <c r="AM268" i="9"/>
  <c r="AN268" i="9"/>
  <c r="AO268" i="9"/>
  <c r="AM269" i="9"/>
  <c r="AN269" i="9"/>
  <c r="AO269" i="9"/>
  <c r="AM270" i="9"/>
  <c r="AN270" i="9"/>
  <c r="AO270" i="9"/>
  <c r="AM271" i="9"/>
  <c r="AN271" i="9"/>
  <c r="AO271" i="9"/>
  <c r="AM272" i="9"/>
  <c r="AN272" i="9"/>
  <c r="AO272" i="9"/>
  <c r="AM273" i="9"/>
  <c r="AN273" i="9"/>
  <c r="AO273" i="9"/>
  <c r="AM274" i="9"/>
  <c r="AN274" i="9"/>
  <c r="AO274" i="9"/>
  <c r="AM275" i="9"/>
  <c r="AN275" i="9"/>
  <c r="AO275" i="9"/>
  <c r="AM276" i="9"/>
  <c r="AN276" i="9"/>
  <c r="AO276" i="9"/>
  <c r="AM277" i="9"/>
  <c r="AN277" i="9"/>
  <c r="AO277" i="9"/>
  <c r="AM278" i="9"/>
  <c r="AN278" i="9"/>
  <c r="AO278" i="9"/>
  <c r="AM279" i="9"/>
  <c r="AN279" i="9"/>
  <c r="AO279" i="9"/>
  <c r="AM280" i="9"/>
  <c r="AN280" i="9"/>
  <c r="AO280" i="9"/>
  <c r="AM281" i="9"/>
  <c r="AN281" i="9"/>
  <c r="AO281" i="9"/>
  <c r="AM282" i="9"/>
  <c r="AN282" i="9"/>
  <c r="AO282" i="9"/>
  <c r="AM283" i="9"/>
  <c r="AN283" i="9"/>
  <c r="AO283" i="9"/>
  <c r="AM284" i="9"/>
  <c r="AN284" i="9"/>
  <c r="AO284" i="9"/>
  <c r="AM285" i="9"/>
  <c r="AN285" i="9"/>
  <c r="AO285" i="9"/>
  <c r="AM286" i="9"/>
  <c r="AN286" i="9"/>
  <c r="AO286" i="9"/>
  <c r="AM287" i="9"/>
  <c r="AN287" i="9"/>
  <c r="AO287" i="9"/>
  <c r="AM288" i="9"/>
  <c r="AN288" i="9"/>
  <c r="AO288" i="9"/>
  <c r="AM289" i="9"/>
  <c r="AN289" i="9"/>
  <c r="AO289" i="9"/>
  <c r="AM290" i="9"/>
  <c r="AN290" i="9"/>
  <c r="AO290" i="9"/>
  <c r="AM291" i="9"/>
  <c r="AN291" i="9"/>
  <c r="AO291" i="9"/>
  <c r="AM292" i="9"/>
  <c r="AN292" i="9"/>
  <c r="AO292" i="9"/>
  <c r="AM293" i="9"/>
  <c r="AN293" i="9"/>
  <c r="AO293" i="9"/>
  <c r="AM294" i="9"/>
  <c r="AN294" i="9"/>
  <c r="AO294" i="9"/>
  <c r="AM295" i="9"/>
  <c r="AN295" i="9"/>
  <c r="AO295" i="9"/>
  <c r="AM296" i="9"/>
  <c r="AN296" i="9"/>
  <c r="AO296" i="9"/>
  <c r="AM297" i="9"/>
  <c r="AN297" i="9"/>
  <c r="AO297" i="9"/>
  <c r="AM298" i="9"/>
  <c r="AN298" i="9"/>
  <c r="AO298" i="9"/>
  <c r="AM299" i="9"/>
  <c r="AN299" i="9"/>
  <c r="AO299" i="9"/>
  <c r="AM300" i="9"/>
  <c r="AN300" i="9"/>
  <c r="AO300" i="9"/>
  <c r="AM301" i="9"/>
  <c r="AN301" i="9"/>
  <c r="AO301" i="9"/>
  <c r="AM302" i="9"/>
  <c r="AN302" i="9"/>
  <c r="AO302" i="9"/>
  <c r="AM303" i="9"/>
  <c r="AN303" i="9"/>
  <c r="AO303" i="9"/>
  <c r="AM304" i="9"/>
  <c r="AN304" i="9"/>
  <c r="AO304" i="9"/>
  <c r="AM305" i="9"/>
  <c r="AN305" i="9"/>
  <c r="AO305" i="9"/>
  <c r="AM306" i="9"/>
  <c r="AN306" i="9"/>
  <c r="AO306" i="9"/>
  <c r="AM307" i="9"/>
  <c r="AN307" i="9"/>
  <c r="AO307" i="9"/>
  <c r="AM308" i="9"/>
  <c r="AN308" i="9"/>
  <c r="AO308" i="9"/>
  <c r="AM309" i="9"/>
  <c r="AN309" i="9"/>
  <c r="AO309" i="9"/>
  <c r="AM310" i="9"/>
  <c r="AN310" i="9"/>
  <c r="AO310" i="9"/>
  <c r="AM311" i="9"/>
  <c r="AN311" i="9"/>
  <c r="AO311" i="9"/>
  <c r="AM312" i="9"/>
  <c r="AN312" i="9"/>
  <c r="AO312" i="9"/>
  <c r="AM313" i="9"/>
  <c r="AN313" i="9"/>
  <c r="AO313" i="9"/>
  <c r="AM314" i="9"/>
  <c r="AN314" i="9"/>
  <c r="AO314" i="9"/>
  <c r="AM315" i="9"/>
  <c r="AN315" i="9"/>
  <c r="AO315" i="9"/>
  <c r="AM316" i="9"/>
  <c r="AN316" i="9"/>
  <c r="AO316" i="9"/>
  <c r="AM317" i="9"/>
  <c r="AN317" i="9"/>
  <c r="AO317" i="9"/>
  <c r="AM318" i="9"/>
  <c r="AN318" i="9"/>
  <c r="AO318" i="9"/>
  <c r="AM319" i="9"/>
  <c r="AN319" i="9"/>
  <c r="AO319" i="9"/>
  <c r="AM320" i="9"/>
  <c r="AN320" i="9"/>
  <c r="AO320" i="9"/>
  <c r="AM321" i="9"/>
  <c r="AN321" i="9"/>
  <c r="AO321" i="9"/>
  <c r="AM322" i="9"/>
  <c r="AN322" i="9"/>
  <c r="AO322" i="9"/>
  <c r="AM323" i="9"/>
  <c r="AN323" i="9"/>
  <c r="AO323" i="9"/>
  <c r="AM324" i="9"/>
  <c r="AN324" i="9"/>
  <c r="AO324" i="9"/>
  <c r="AM325" i="9"/>
  <c r="AN325" i="9"/>
  <c r="AO325" i="9"/>
  <c r="AM326" i="9"/>
  <c r="AN326" i="9"/>
  <c r="AO326" i="9"/>
  <c r="AM327" i="9"/>
  <c r="AN327" i="9"/>
  <c r="AO327" i="9"/>
  <c r="AM328" i="9"/>
  <c r="AN328" i="9"/>
  <c r="AO328" i="9"/>
  <c r="AM329" i="9"/>
  <c r="AN329" i="9"/>
  <c r="AO329" i="9"/>
  <c r="AM330" i="9"/>
  <c r="AN330" i="9"/>
  <c r="AO330" i="9"/>
  <c r="AM331" i="9"/>
  <c r="AN331" i="9"/>
  <c r="AO331" i="9"/>
  <c r="AM332" i="9"/>
  <c r="AN332" i="9"/>
  <c r="AO332" i="9"/>
  <c r="AM333" i="9"/>
  <c r="AN333" i="9"/>
  <c r="AO333" i="9"/>
  <c r="AM334" i="9"/>
  <c r="AN334" i="9"/>
  <c r="AO334" i="9"/>
  <c r="AM335" i="9"/>
  <c r="AN335" i="9"/>
  <c r="AO335" i="9"/>
  <c r="AM336" i="9"/>
  <c r="AN336" i="9"/>
  <c r="AO336" i="9"/>
  <c r="AM337" i="9"/>
  <c r="AN337" i="9"/>
  <c r="AO337" i="9"/>
  <c r="AM338" i="9"/>
  <c r="AN338" i="9"/>
  <c r="AO338" i="9"/>
  <c r="AM339" i="9"/>
  <c r="AN339" i="9"/>
  <c r="AO339" i="9"/>
  <c r="AM340" i="9"/>
  <c r="AN340" i="9"/>
  <c r="AO340" i="9"/>
  <c r="AM341" i="9"/>
  <c r="AN341" i="9"/>
  <c r="AO341" i="9"/>
  <c r="AM342" i="9"/>
  <c r="AN342" i="9"/>
  <c r="AO342" i="9"/>
  <c r="AM343" i="9"/>
  <c r="AN343" i="9"/>
  <c r="AO343" i="9"/>
  <c r="AM344" i="9"/>
  <c r="AN344" i="9"/>
  <c r="AO344" i="9"/>
  <c r="AM345" i="9"/>
  <c r="AN345" i="9"/>
  <c r="AO345" i="9"/>
  <c r="AM346" i="9"/>
  <c r="AN346" i="9"/>
  <c r="AO346" i="9"/>
  <c r="AM347" i="9"/>
  <c r="AN347" i="9"/>
  <c r="AO347" i="9"/>
  <c r="AM348" i="9"/>
  <c r="AN348" i="9"/>
  <c r="AO348" i="9"/>
  <c r="AM349" i="9"/>
  <c r="AN349" i="9"/>
  <c r="AO349" i="9"/>
  <c r="AM350" i="9"/>
  <c r="AN350" i="9"/>
  <c r="AO350" i="9"/>
  <c r="AM351" i="9"/>
  <c r="AN351" i="9"/>
  <c r="AO351" i="9"/>
  <c r="AM352" i="9"/>
  <c r="AN352" i="9"/>
  <c r="AO352" i="9"/>
  <c r="AM353" i="9"/>
  <c r="AN353" i="9"/>
  <c r="AO353" i="9"/>
  <c r="AM354" i="9"/>
  <c r="AN354" i="9"/>
  <c r="AO354" i="9"/>
  <c r="AM355" i="9"/>
  <c r="AN355" i="9"/>
  <c r="AO355" i="9"/>
  <c r="AM356" i="9"/>
  <c r="AN356" i="9"/>
  <c r="AO356" i="9"/>
  <c r="AM357" i="9"/>
  <c r="AN357" i="9"/>
  <c r="AO357" i="9"/>
  <c r="AM358" i="9"/>
  <c r="AN358" i="9"/>
  <c r="AO358" i="9"/>
  <c r="AM359" i="9"/>
  <c r="AN359" i="9"/>
  <c r="AO359" i="9"/>
  <c r="AM360" i="9"/>
  <c r="AN360" i="9"/>
  <c r="AO360" i="9"/>
  <c r="AM361" i="9"/>
  <c r="AN361" i="9"/>
  <c r="AO361" i="9"/>
  <c r="AM362" i="9"/>
  <c r="AN362" i="9"/>
  <c r="AO362" i="9"/>
  <c r="AM363" i="9"/>
  <c r="AN363" i="9"/>
  <c r="AO363" i="9"/>
  <c r="AM364" i="9"/>
  <c r="AN364" i="9"/>
  <c r="AO364" i="9"/>
  <c r="AM365" i="9"/>
  <c r="AN365" i="9"/>
  <c r="AO365" i="9"/>
  <c r="AM366" i="9"/>
  <c r="AN366" i="9"/>
  <c r="AO366" i="9"/>
  <c r="AM367" i="9"/>
  <c r="AN367" i="9"/>
  <c r="AO367" i="9"/>
  <c r="AM368" i="9"/>
  <c r="AN368" i="9"/>
  <c r="AO368" i="9"/>
  <c r="AM369" i="9"/>
  <c r="AN369" i="9"/>
  <c r="AO369" i="9"/>
  <c r="AM370" i="9"/>
  <c r="AN370" i="9"/>
  <c r="AO370" i="9"/>
  <c r="AM371" i="9"/>
  <c r="AN371" i="9"/>
  <c r="AO371" i="9"/>
  <c r="AM372" i="9"/>
  <c r="AN372" i="9"/>
  <c r="AO372" i="9"/>
  <c r="AM373" i="9"/>
  <c r="AN373" i="9"/>
  <c r="AO373" i="9"/>
  <c r="AM374" i="9"/>
  <c r="AN374" i="9"/>
  <c r="AO374" i="9"/>
  <c r="AM375" i="9"/>
  <c r="AN375" i="9"/>
  <c r="AO375" i="9"/>
  <c r="AM376" i="9"/>
  <c r="AN376" i="9"/>
  <c r="AO376" i="9"/>
  <c r="AM377" i="9"/>
  <c r="AN377" i="9"/>
  <c r="AO377" i="9"/>
  <c r="AM378" i="9"/>
  <c r="AN378" i="9"/>
  <c r="AO378" i="9"/>
  <c r="AM379" i="9"/>
  <c r="AN379" i="9"/>
  <c r="AO379" i="9"/>
  <c r="AM380" i="9"/>
  <c r="AN380" i="9"/>
  <c r="AO380" i="9"/>
  <c r="AM381" i="9"/>
  <c r="AN381" i="9"/>
  <c r="AO381" i="9"/>
  <c r="AM382" i="9"/>
  <c r="AN382" i="9"/>
  <c r="AO382" i="9"/>
  <c r="AM383" i="9"/>
  <c r="AN383" i="9"/>
  <c r="AO383" i="9"/>
  <c r="AM384" i="9"/>
  <c r="AN384" i="9"/>
  <c r="AO384" i="9"/>
  <c r="AM385" i="9"/>
  <c r="AN385" i="9"/>
  <c r="AO385" i="9"/>
  <c r="AM386" i="9"/>
  <c r="AN386" i="9"/>
  <c r="AO386" i="9"/>
  <c r="AM387" i="9"/>
  <c r="AN387" i="9"/>
  <c r="AO387" i="9"/>
  <c r="AM388" i="9"/>
  <c r="AN388" i="9"/>
  <c r="AO388" i="9"/>
  <c r="AM389" i="9"/>
  <c r="AN389" i="9"/>
  <c r="AO389" i="9"/>
  <c r="AM390" i="9"/>
  <c r="AN390" i="9"/>
  <c r="AO390" i="9"/>
  <c r="AM391" i="9"/>
  <c r="AN391" i="9"/>
  <c r="AO391" i="9"/>
  <c r="AM392" i="9"/>
  <c r="AN392" i="9"/>
  <c r="AO392" i="9"/>
  <c r="AM393" i="9"/>
  <c r="AN393" i="9"/>
  <c r="AO393" i="9"/>
  <c r="AM394" i="9"/>
  <c r="AN394" i="9"/>
  <c r="AO394" i="9"/>
  <c r="AM395" i="9"/>
  <c r="AN395" i="9"/>
  <c r="AO395" i="9"/>
  <c r="AM396" i="9"/>
  <c r="AN396" i="9"/>
  <c r="AO396" i="9"/>
  <c r="AM397" i="9"/>
  <c r="AN397" i="9"/>
  <c r="AO397" i="9"/>
  <c r="AM398" i="9"/>
  <c r="AN398" i="9"/>
  <c r="AO398" i="9"/>
  <c r="AM399" i="9"/>
  <c r="AN399" i="9"/>
  <c r="AO399" i="9"/>
  <c r="AM400" i="9"/>
  <c r="AN400" i="9"/>
  <c r="AO400" i="9"/>
  <c r="AM401" i="9"/>
  <c r="AN401" i="9"/>
  <c r="AO401" i="9"/>
  <c r="AM402" i="9"/>
  <c r="AN402" i="9"/>
  <c r="AO402" i="9"/>
  <c r="AM403" i="9"/>
  <c r="AN403" i="9"/>
  <c r="AO403" i="9"/>
  <c r="AM404" i="9"/>
  <c r="AN404" i="9"/>
  <c r="AO404" i="9"/>
  <c r="AM405" i="9"/>
  <c r="AN405" i="9"/>
  <c r="AO405" i="9"/>
  <c r="AM406" i="9"/>
  <c r="AN406" i="9"/>
  <c r="AO406" i="9"/>
  <c r="AM407" i="9"/>
  <c r="AN407" i="9"/>
  <c r="AO407" i="9"/>
  <c r="AM408" i="9"/>
  <c r="AN408" i="9"/>
  <c r="AO408" i="9"/>
  <c r="AM409" i="9"/>
  <c r="AN409" i="9"/>
  <c r="AO409" i="9"/>
  <c r="AM410" i="9"/>
  <c r="AN410" i="9"/>
  <c r="AO410" i="9"/>
  <c r="AM411" i="9"/>
  <c r="AN411" i="9"/>
  <c r="AO411" i="9"/>
  <c r="AM412" i="9"/>
  <c r="AN412" i="9"/>
  <c r="AO412" i="9"/>
  <c r="AM413" i="9"/>
  <c r="AN413" i="9"/>
  <c r="AO413" i="9"/>
  <c r="AM414" i="9"/>
  <c r="AN414" i="9"/>
  <c r="AO414" i="9"/>
  <c r="AM415" i="9"/>
  <c r="AN415" i="9"/>
  <c r="AO415" i="9"/>
  <c r="AM416" i="9"/>
  <c r="AN416" i="9"/>
  <c r="AO416" i="9"/>
  <c r="AM417" i="9"/>
  <c r="AN417" i="9"/>
  <c r="AO417" i="9"/>
  <c r="AM418" i="9"/>
  <c r="AN418" i="9"/>
  <c r="AO418" i="9"/>
  <c r="AM419" i="9"/>
  <c r="AN419" i="9"/>
  <c r="AO419" i="9"/>
  <c r="AM420" i="9"/>
  <c r="AN420" i="9"/>
  <c r="AO420" i="9"/>
  <c r="AM421" i="9"/>
  <c r="AN421" i="9"/>
  <c r="AO421" i="9"/>
  <c r="AM422" i="9"/>
  <c r="AN422" i="9"/>
  <c r="AO422" i="9"/>
  <c r="AM423" i="9"/>
  <c r="AN423" i="9"/>
  <c r="AO423" i="9"/>
  <c r="AK3" i="9"/>
  <c r="AL3" i="9"/>
  <c r="AK4" i="9"/>
  <c r="AL4" i="9"/>
  <c r="AK5" i="9"/>
  <c r="AL5" i="9"/>
  <c r="AK6" i="9"/>
  <c r="AL6" i="9"/>
  <c r="AK7" i="9"/>
  <c r="AL7" i="9"/>
  <c r="AK8" i="9"/>
  <c r="AL8" i="9"/>
  <c r="AK9" i="9"/>
  <c r="AL9" i="9"/>
  <c r="AK10" i="9"/>
  <c r="AL10" i="9"/>
  <c r="AK11" i="9"/>
  <c r="AL11" i="9"/>
  <c r="AK12" i="9"/>
  <c r="AL12" i="9"/>
  <c r="AK13" i="9"/>
  <c r="AL13" i="9"/>
  <c r="AK14" i="9"/>
  <c r="AL14" i="9"/>
  <c r="AK15" i="9"/>
  <c r="AL15" i="9"/>
  <c r="AK16" i="9"/>
  <c r="AL16" i="9"/>
  <c r="AK17" i="9"/>
  <c r="AL17" i="9"/>
  <c r="AK18" i="9"/>
  <c r="AL18" i="9"/>
  <c r="AK19" i="9"/>
  <c r="AL19" i="9"/>
  <c r="AK20" i="9"/>
  <c r="AL20" i="9"/>
  <c r="AK21" i="9"/>
  <c r="AL21" i="9"/>
  <c r="AK22" i="9"/>
  <c r="AL22" i="9"/>
  <c r="AK23" i="9"/>
  <c r="AL23" i="9"/>
  <c r="AK24" i="9"/>
  <c r="AL24" i="9"/>
  <c r="AK25" i="9"/>
  <c r="AL25" i="9"/>
  <c r="AK26" i="9"/>
  <c r="AL26" i="9"/>
  <c r="AK27" i="9"/>
  <c r="AL27" i="9"/>
  <c r="AK28" i="9"/>
  <c r="AL28" i="9"/>
  <c r="AK29" i="9"/>
  <c r="AL29" i="9"/>
  <c r="AK30" i="9"/>
  <c r="AL30" i="9"/>
  <c r="AK31" i="9"/>
  <c r="AL31" i="9"/>
  <c r="AK32" i="9"/>
  <c r="AL32" i="9"/>
  <c r="AK33" i="9"/>
  <c r="AL33" i="9"/>
  <c r="AK34" i="9"/>
  <c r="AL34" i="9"/>
  <c r="AK35" i="9"/>
  <c r="AL35" i="9"/>
  <c r="AK36" i="9"/>
  <c r="AL36" i="9"/>
  <c r="AK37" i="9"/>
  <c r="AL37" i="9"/>
  <c r="AK38" i="9"/>
  <c r="AL38" i="9"/>
  <c r="AK39" i="9"/>
  <c r="AL39" i="9"/>
  <c r="AK40" i="9"/>
  <c r="AL40" i="9"/>
  <c r="AK41" i="9"/>
  <c r="AL41" i="9"/>
  <c r="AK42" i="9"/>
  <c r="AL42" i="9"/>
  <c r="AK43" i="9"/>
  <c r="AL43" i="9"/>
  <c r="AK44" i="9"/>
  <c r="AL44" i="9"/>
  <c r="AK45" i="9"/>
  <c r="AL45" i="9"/>
  <c r="AK46" i="9"/>
  <c r="AL46" i="9"/>
  <c r="AK47" i="9"/>
  <c r="AL47" i="9"/>
  <c r="AK48" i="9"/>
  <c r="AL48" i="9"/>
  <c r="AK49" i="9"/>
  <c r="AL49" i="9"/>
  <c r="AK50" i="9"/>
  <c r="AL50" i="9"/>
  <c r="AK51" i="9"/>
  <c r="AL51" i="9"/>
  <c r="AK52" i="9"/>
  <c r="AL52" i="9"/>
  <c r="AK53" i="9"/>
  <c r="AL53" i="9"/>
  <c r="AK54" i="9"/>
  <c r="AL54" i="9"/>
  <c r="AK55" i="9"/>
  <c r="AL55" i="9"/>
  <c r="AK56" i="9"/>
  <c r="AL56" i="9"/>
  <c r="AK57" i="9"/>
  <c r="AL57" i="9"/>
  <c r="AK58" i="9"/>
  <c r="AL58" i="9"/>
  <c r="AK59" i="9"/>
  <c r="AL59" i="9"/>
  <c r="AK60" i="9"/>
  <c r="AL60" i="9"/>
  <c r="AK61" i="9"/>
  <c r="AL61" i="9"/>
  <c r="AK62" i="9"/>
  <c r="AL62" i="9"/>
  <c r="AK63" i="9"/>
  <c r="AL63" i="9"/>
  <c r="AK64" i="9"/>
  <c r="AL64" i="9"/>
  <c r="AK65" i="9"/>
  <c r="AL65" i="9"/>
  <c r="AK66" i="9"/>
  <c r="AL66" i="9"/>
  <c r="AK67" i="9"/>
  <c r="AL67" i="9"/>
  <c r="AK68" i="9"/>
  <c r="AL68" i="9"/>
  <c r="AK69" i="9"/>
  <c r="AL69" i="9"/>
  <c r="AK70" i="9"/>
  <c r="AL70" i="9"/>
  <c r="AK71" i="9"/>
  <c r="AL71" i="9"/>
  <c r="AK72" i="9"/>
  <c r="AL72" i="9"/>
  <c r="AK73" i="9"/>
  <c r="AL73" i="9"/>
  <c r="AK74" i="9"/>
  <c r="AL74" i="9"/>
  <c r="AK75" i="9"/>
  <c r="AL75" i="9"/>
  <c r="AK76" i="9"/>
  <c r="AL76" i="9"/>
  <c r="AK77" i="9"/>
  <c r="AL77" i="9"/>
  <c r="AK78" i="9"/>
  <c r="AL78" i="9"/>
  <c r="AK79" i="9"/>
  <c r="AL79" i="9"/>
  <c r="AK80" i="9"/>
  <c r="AL80" i="9"/>
  <c r="AK81" i="9"/>
  <c r="AL81" i="9"/>
  <c r="AK82" i="9"/>
  <c r="AL82" i="9"/>
  <c r="AK83" i="9"/>
  <c r="AL83" i="9"/>
  <c r="AK84" i="9"/>
  <c r="AL84" i="9"/>
  <c r="AK85" i="9"/>
  <c r="AL85" i="9"/>
  <c r="AK86" i="9"/>
  <c r="AL86" i="9"/>
  <c r="AK87" i="9"/>
  <c r="AL87" i="9"/>
  <c r="AK88" i="9"/>
  <c r="AL88" i="9"/>
  <c r="AK89" i="9"/>
  <c r="AL89" i="9"/>
  <c r="AK90" i="9"/>
  <c r="AL90" i="9"/>
  <c r="AK91" i="9"/>
  <c r="AL91" i="9"/>
  <c r="AK92" i="9"/>
  <c r="AL92" i="9"/>
  <c r="AK93" i="9"/>
  <c r="AL93" i="9"/>
  <c r="AK94" i="9"/>
  <c r="AL94" i="9"/>
  <c r="AK95" i="9"/>
  <c r="AL95" i="9"/>
  <c r="AK96" i="9"/>
  <c r="AL96" i="9"/>
  <c r="AK97" i="9"/>
  <c r="AL97" i="9"/>
  <c r="AK98" i="9"/>
  <c r="AL98" i="9"/>
  <c r="AK99" i="9"/>
  <c r="AL99" i="9"/>
  <c r="AK100" i="9"/>
  <c r="AL100" i="9"/>
  <c r="AK101" i="9"/>
  <c r="AL101" i="9"/>
  <c r="AK102" i="9"/>
  <c r="AL102" i="9"/>
  <c r="AK103" i="9"/>
  <c r="AL103" i="9"/>
  <c r="AK104" i="9"/>
  <c r="AL104" i="9"/>
  <c r="AK105" i="9"/>
  <c r="AL105" i="9"/>
  <c r="AK106" i="9"/>
  <c r="AL106" i="9"/>
  <c r="AK107" i="9"/>
  <c r="AL107" i="9"/>
  <c r="AK108" i="9"/>
  <c r="AL108" i="9"/>
  <c r="AK109" i="9"/>
  <c r="AL109" i="9"/>
  <c r="AK110" i="9"/>
  <c r="AL110" i="9"/>
  <c r="AK111" i="9"/>
  <c r="AL111" i="9"/>
  <c r="AK112" i="9"/>
  <c r="AL112" i="9"/>
  <c r="AK113" i="9"/>
  <c r="AL113" i="9"/>
  <c r="AK114" i="9"/>
  <c r="AL114" i="9"/>
  <c r="AK115" i="9"/>
  <c r="AL115" i="9"/>
  <c r="AK116" i="9"/>
  <c r="AL116" i="9"/>
  <c r="AK117" i="9"/>
  <c r="AL117" i="9"/>
  <c r="AK118" i="9"/>
  <c r="AL118" i="9"/>
  <c r="AK119" i="9"/>
  <c r="AL119" i="9"/>
  <c r="AK120" i="9"/>
  <c r="AL120" i="9"/>
  <c r="AK121" i="9"/>
  <c r="AL121" i="9"/>
  <c r="AK122" i="9"/>
  <c r="AL122" i="9"/>
  <c r="AK123" i="9"/>
  <c r="AL123" i="9"/>
  <c r="AK124" i="9"/>
  <c r="AL124" i="9"/>
  <c r="AK125" i="9"/>
  <c r="AL125" i="9"/>
  <c r="AK126" i="9"/>
  <c r="AL126" i="9"/>
  <c r="AK127" i="9"/>
  <c r="AL127" i="9"/>
  <c r="AK128" i="9"/>
  <c r="AL128" i="9"/>
  <c r="AK129" i="9"/>
  <c r="AL129" i="9"/>
  <c r="AK130" i="9"/>
  <c r="AL130" i="9"/>
  <c r="AK131" i="9"/>
  <c r="AL131" i="9"/>
  <c r="AK132" i="9"/>
  <c r="AL132" i="9"/>
  <c r="AK133" i="9"/>
  <c r="AL133" i="9"/>
  <c r="AK134" i="9"/>
  <c r="AL134" i="9"/>
  <c r="AK135" i="9"/>
  <c r="AL135" i="9"/>
  <c r="AK136" i="9"/>
  <c r="AL136" i="9"/>
  <c r="AK137" i="9"/>
  <c r="AL137" i="9"/>
  <c r="AK138" i="9"/>
  <c r="AL138" i="9"/>
  <c r="AK139" i="9"/>
  <c r="AL139" i="9"/>
  <c r="AK140" i="9"/>
  <c r="AL140" i="9"/>
  <c r="AK141" i="9"/>
  <c r="AL141" i="9"/>
  <c r="AK142" i="9"/>
  <c r="AL142" i="9"/>
  <c r="AK143" i="9"/>
  <c r="AL143" i="9"/>
  <c r="AK144" i="9"/>
  <c r="AL144" i="9"/>
  <c r="AK145" i="9"/>
  <c r="AL145" i="9"/>
  <c r="AK146" i="9"/>
  <c r="AL146" i="9"/>
  <c r="AK147" i="9"/>
  <c r="AL147" i="9"/>
  <c r="AK148" i="9"/>
  <c r="AL148" i="9"/>
  <c r="AK149" i="9"/>
  <c r="AL149" i="9"/>
  <c r="AK150" i="9"/>
  <c r="AL150" i="9"/>
  <c r="AK151" i="9"/>
  <c r="AL151" i="9"/>
  <c r="AK152" i="9"/>
  <c r="AL152" i="9"/>
  <c r="AK153" i="9"/>
  <c r="AL153" i="9"/>
  <c r="AK154" i="9"/>
  <c r="AL154" i="9"/>
  <c r="AK155" i="9"/>
  <c r="AL155" i="9"/>
  <c r="AK156" i="9"/>
  <c r="AL156" i="9"/>
  <c r="AK157" i="9"/>
  <c r="AL157" i="9"/>
  <c r="AK158" i="9"/>
  <c r="AL158" i="9"/>
  <c r="AK159" i="9"/>
  <c r="AL159" i="9"/>
  <c r="AK160" i="9"/>
  <c r="AL160" i="9"/>
  <c r="AK161" i="9"/>
  <c r="AL161" i="9"/>
  <c r="AK162" i="9"/>
  <c r="AL162" i="9"/>
  <c r="AK163" i="9"/>
  <c r="AL163" i="9"/>
  <c r="AK164" i="9"/>
  <c r="AL164" i="9"/>
  <c r="AK165" i="9"/>
  <c r="AL165" i="9"/>
  <c r="AK166" i="9"/>
  <c r="AL166" i="9"/>
  <c r="AK167" i="9"/>
  <c r="AL167" i="9"/>
  <c r="AK168" i="9"/>
  <c r="AL168" i="9"/>
  <c r="AK169" i="9"/>
  <c r="AL169" i="9"/>
  <c r="AK170" i="9"/>
  <c r="AL170" i="9"/>
  <c r="AK171" i="9"/>
  <c r="AL171" i="9"/>
  <c r="AK172" i="9"/>
  <c r="AL172" i="9"/>
  <c r="AK173" i="9"/>
  <c r="AL173" i="9"/>
  <c r="AK174" i="9"/>
  <c r="AL174" i="9"/>
  <c r="AK175" i="9"/>
  <c r="AL175" i="9"/>
  <c r="AK176" i="9"/>
  <c r="AL176" i="9"/>
  <c r="AK177" i="9"/>
  <c r="AL177" i="9"/>
  <c r="AK178" i="9"/>
  <c r="AL178" i="9"/>
  <c r="AK179" i="9"/>
  <c r="AL179" i="9"/>
  <c r="AK180" i="9"/>
  <c r="AL180" i="9"/>
  <c r="AK181" i="9"/>
  <c r="AL181" i="9"/>
  <c r="AK182" i="9"/>
  <c r="AL182" i="9"/>
  <c r="AK183" i="9"/>
  <c r="AL183" i="9"/>
  <c r="AK184" i="9"/>
  <c r="AL184" i="9"/>
  <c r="AK185" i="9"/>
  <c r="AL185" i="9"/>
  <c r="AK186" i="9"/>
  <c r="AL186" i="9"/>
  <c r="AK187" i="9"/>
  <c r="AL187" i="9"/>
  <c r="AK188" i="9"/>
  <c r="AL188" i="9"/>
  <c r="AK189" i="9"/>
  <c r="AL189" i="9"/>
  <c r="AK190" i="9"/>
  <c r="AL190" i="9"/>
  <c r="AK191" i="9"/>
  <c r="AL191" i="9"/>
  <c r="AK192" i="9"/>
  <c r="AL192" i="9"/>
  <c r="AK193" i="9"/>
  <c r="AL193" i="9"/>
  <c r="AK194" i="9"/>
  <c r="AL194" i="9"/>
  <c r="AK195" i="9"/>
  <c r="AL195" i="9"/>
  <c r="AK196" i="9"/>
  <c r="AL196" i="9"/>
  <c r="AK197" i="9"/>
  <c r="AL197" i="9"/>
  <c r="AK198" i="9"/>
  <c r="AL198" i="9"/>
  <c r="AK199" i="9"/>
  <c r="AL199" i="9"/>
  <c r="AK200" i="9"/>
  <c r="AL200" i="9"/>
  <c r="AK201" i="9"/>
  <c r="AL201" i="9"/>
  <c r="AK202" i="9"/>
  <c r="AL202" i="9"/>
  <c r="AK203" i="9"/>
  <c r="AL203" i="9"/>
  <c r="AK204" i="9"/>
  <c r="AL204" i="9"/>
  <c r="AK205" i="9"/>
  <c r="AL205" i="9"/>
  <c r="AK206" i="9"/>
  <c r="AL206" i="9"/>
  <c r="AK207" i="9"/>
  <c r="AL207" i="9"/>
  <c r="AK208" i="9"/>
  <c r="AL208" i="9"/>
  <c r="AK209" i="9"/>
  <c r="AL209" i="9"/>
  <c r="AK210" i="9"/>
  <c r="AL210" i="9"/>
  <c r="AK211" i="9"/>
  <c r="AL211" i="9"/>
  <c r="AK212" i="9"/>
  <c r="AL212" i="9"/>
  <c r="AK213" i="9"/>
  <c r="AL213" i="9"/>
  <c r="AK214" i="9"/>
  <c r="AL214" i="9"/>
  <c r="AK215" i="9"/>
  <c r="AL215" i="9"/>
  <c r="AK216" i="9"/>
  <c r="AL216" i="9"/>
  <c r="AK217" i="9"/>
  <c r="AL217" i="9"/>
  <c r="AK218" i="9"/>
  <c r="AL218" i="9"/>
  <c r="AK219" i="9"/>
  <c r="AL219" i="9"/>
  <c r="AK220" i="9"/>
  <c r="AL220" i="9"/>
  <c r="AK221" i="9"/>
  <c r="AL221" i="9"/>
  <c r="AK222" i="9"/>
  <c r="AL222" i="9"/>
  <c r="AK223" i="9"/>
  <c r="AL223" i="9"/>
  <c r="AK224" i="9"/>
  <c r="AL224" i="9"/>
  <c r="AK225" i="9"/>
  <c r="AL225" i="9"/>
  <c r="AK226" i="9"/>
  <c r="AL226" i="9"/>
  <c r="AK227" i="9"/>
  <c r="AL227" i="9"/>
  <c r="AK228" i="9"/>
  <c r="AL228" i="9"/>
  <c r="AK229" i="9"/>
  <c r="AL229" i="9"/>
  <c r="AK230" i="9"/>
  <c r="AL230" i="9"/>
  <c r="AK231" i="9"/>
  <c r="AL231" i="9"/>
  <c r="AK232" i="9"/>
  <c r="AL232" i="9"/>
  <c r="AK233" i="9"/>
  <c r="AL233" i="9"/>
  <c r="AK234" i="9"/>
  <c r="AL234" i="9"/>
  <c r="AK235" i="9"/>
  <c r="AL235" i="9"/>
  <c r="AK236" i="9"/>
  <c r="AL236" i="9"/>
  <c r="AK237" i="9"/>
  <c r="AL237" i="9"/>
  <c r="AK238" i="9"/>
  <c r="AL238" i="9"/>
  <c r="AK239" i="9"/>
  <c r="AL239" i="9"/>
  <c r="AK240" i="9"/>
  <c r="AL240" i="9"/>
  <c r="AK241" i="9"/>
  <c r="AL241" i="9"/>
  <c r="AK242" i="9"/>
  <c r="AL242" i="9"/>
  <c r="AK243" i="9"/>
  <c r="AL243" i="9"/>
  <c r="AK244" i="9"/>
  <c r="AL244" i="9"/>
  <c r="AK245" i="9"/>
  <c r="AL245" i="9"/>
  <c r="AK246" i="9"/>
  <c r="AL246" i="9"/>
  <c r="AK247" i="9"/>
  <c r="AL247" i="9"/>
  <c r="AK248" i="9"/>
  <c r="AL248" i="9"/>
  <c r="AK249" i="9"/>
  <c r="AL249" i="9"/>
  <c r="AK250" i="9"/>
  <c r="AL250" i="9"/>
  <c r="AK251" i="9"/>
  <c r="AL251" i="9"/>
  <c r="AK252" i="9"/>
  <c r="AL252" i="9"/>
  <c r="AK253" i="9"/>
  <c r="AL253" i="9"/>
  <c r="AK254" i="9"/>
  <c r="AL254" i="9"/>
  <c r="AK255" i="9"/>
  <c r="AL255" i="9"/>
  <c r="AK256" i="9"/>
  <c r="AL256" i="9"/>
  <c r="AK257" i="9"/>
  <c r="AL257" i="9"/>
  <c r="AK258" i="9"/>
  <c r="AL258" i="9"/>
  <c r="AK259" i="9"/>
  <c r="AL259" i="9"/>
  <c r="AK260" i="9"/>
  <c r="AL260" i="9"/>
  <c r="AK261" i="9"/>
  <c r="AL261" i="9"/>
  <c r="AK262" i="9"/>
  <c r="AL262" i="9"/>
  <c r="AK263" i="9"/>
  <c r="AL263" i="9"/>
  <c r="AK264" i="9"/>
  <c r="AL264" i="9"/>
  <c r="AK265" i="9"/>
  <c r="AL265" i="9"/>
  <c r="AK266" i="9"/>
  <c r="AL266" i="9"/>
  <c r="AK267" i="9"/>
  <c r="AL267" i="9"/>
  <c r="AK268" i="9"/>
  <c r="AL268" i="9"/>
  <c r="AK269" i="9"/>
  <c r="AL269" i="9"/>
  <c r="AK270" i="9"/>
  <c r="AL270" i="9"/>
  <c r="AK271" i="9"/>
  <c r="AL271" i="9"/>
  <c r="AK272" i="9"/>
  <c r="AL272" i="9"/>
  <c r="AK273" i="9"/>
  <c r="AL273" i="9"/>
  <c r="AK274" i="9"/>
  <c r="AL274" i="9"/>
  <c r="AK275" i="9"/>
  <c r="AL275" i="9"/>
  <c r="AK276" i="9"/>
  <c r="AL276" i="9"/>
  <c r="AK277" i="9"/>
  <c r="AL277" i="9"/>
  <c r="AK278" i="9"/>
  <c r="AL278" i="9"/>
  <c r="AK279" i="9"/>
  <c r="AL279" i="9"/>
  <c r="AK280" i="9"/>
  <c r="AL280" i="9"/>
  <c r="AK281" i="9"/>
  <c r="AL281" i="9"/>
  <c r="AK282" i="9"/>
  <c r="AL282" i="9"/>
  <c r="AK283" i="9"/>
  <c r="AL283" i="9"/>
  <c r="AK284" i="9"/>
  <c r="AL284" i="9"/>
  <c r="AK285" i="9"/>
  <c r="AL285" i="9"/>
  <c r="AK286" i="9"/>
  <c r="AL286" i="9"/>
  <c r="AK287" i="9"/>
  <c r="AL287" i="9"/>
  <c r="AK288" i="9"/>
  <c r="AL288" i="9"/>
  <c r="AK289" i="9"/>
  <c r="AL289" i="9"/>
  <c r="AK290" i="9"/>
  <c r="AL290" i="9"/>
  <c r="AK291" i="9"/>
  <c r="AL291" i="9"/>
  <c r="AK292" i="9"/>
  <c r="AL292" i="9"/>
  <c r="AK293" i="9"/>
  <c r="AL293" i="9"/>
  <c r="AK294" i="9"/>
  <c r="AL294" i="9"/>
  <c r="AK295" i="9"/>
  <c r="AL295" i="9"/>
  <c r="AK296" i="9"/>
  <c r="AL296" i="9"/>
  <c r="AK297" i="9"/>
  <c r="AL297" i="9"/>
  <c r="AK298" i="9"/>
  <c r="AL298" i="9"/>
  <c r="AK299" i="9"/>
  <c r="AL299" i="9"/>
  <c r="AK300" i="9"/>
  <c r="AL300" i="9"/>
  <c r="AK301" i="9"/>
  <c r="AL301" i="9"/>
  <c r="AK302" i="9"/>
  <c r="AL302" i="9"/>
  <c r="AK303" i="9"/>
  <c r="AL303" i="9"/>
  <c r="AK304" i="9"/>
  <c r="AL304" i="9"/>
  <c r="AK305" i="9"/>
  <c r="AL305" i="9"/>
  <c r="AK306" i="9"/>
  <c r="AL306" i="9"/>
  <c r="AK307" i="9"/>
  <c r="AL307" i="9"/>
  <c r="AK308" i="9"/>
  <c r="AL308" i="9"/>
  <c r="AK309" i="9"/>
  <c r="AL309" i="9"/>
  <c r="AK310" i="9"/>
  <c r="AL310" i="9"/>
  <c r="AK311" i="9"/>
  <c r="AL311" i="9"/>
  <c r="AK312" i="9"/>
  <c r="AL312" i="9"/>
  <c r="AK313" i="9"/>
  <c r="AL313" i="9"/>
  <c r="AK314" i="9"/>
  <c r="AL314" i="9"/>
  <c r="AK315" i="9"/>
  <c r="AL315" i="9"/>
  <c r="AK316" i="9"/>
  <c r="AL316" i="9"/>
  <c r="AK317" i="9"/>
  <c r="AL317" i="9"/>
  <c r="AK318" i="9"/>
  <c r="AL318" i="9"/>
  <c r="AK319" i="9"/>
  <c r="AL319" i="9"/>
  <c r="AK320" i="9"/>
  <c r="AL320" i="9"/>
  <c r="AK321" i="9"/>
  <c r="AL321" i="9"/>
  <c r="AK322" i="9"/>
  <c r="AL322" i="9"/>
  <c r="AK323" i="9"/>
  <c r="AL323" i="9"/>
  <c r="AK324" i="9"/>
  <c r="AL324" i="9"/>
  <c r="AK325" i="9"/>
  <c r="AL325" i="9"/>
  <c r="AK326" i="9"/>
  <c r="AL326" i="9"/>
  <c r="AK327" i="9"/>
  <c r="AL327" i="9"/>
  <c r="AK328" i="9"/>
  <c r="AL328" i="9"/>
  <c r="AK329" i="9"/>
  <c r="AL329" i="9"/>
  <c r="AK330" i="9"/>
  <c r="AL330" i="9"/>
  <c r="AK331" i="9"/>
  <c r="AL331" i="9"/>
  <c r="AK332" i="9"/>
  <c r="AL332" i="9"/>
  <c r="AK333" i="9"/>
  <c r="AL333" i="9"/>
  <c r="AK334" i="9"/>
  <c r="AL334" i="9"/>
  <c r="AK335" i="9"/>
  <c r="AL335" i="9"/>
  <c r="AK336" i="9"/>
  <c r="AL336" i="9"/>
  <c r="AK337" i="9"/>
  <c r="AL337" i="9"/>
  <c r="AK338" i="9"/>
  <c r="AL338" i="9"/>
  <c r="AK339" i="9"/>
  <c r="AL339" i="9"/>
  <c r="AK340" i="9"/>
  <c r="AL340" i="9"/>
  <c r="AK341" i="9"/>
  <c r="AL341" i="9"/>
  <c r="AK342" i="9"/>
  <c r="AL342" i="9"/>
  <c r="AK343" i="9"/>
  <c r="AL343" i="9"/>
  <c r="AK344" i="9"/>
  <c r="AL344" i="9"/>
  <c r="AK345" i="9"/>
  <c r="AL345" i="9"/>
  <c r="AK346" i="9"/>
  <c r="AL346" i="9"/>
  <c r="AK347" i="9"/>
  <c r="AL347" i="9"/>
  <c r="AK348" i="9"/>
  <c r="AL348" i="9"/>
  <c r="AK349" i="9"/>
  <c r="AL349" i="9"/>
  <c r="AK350" i="9"/>
  <c r="AL350" i="9"/>
  <c r="AK351" i="9"/>
  <c r="AL351" i="9"/>
  <c r="AK352" i="9"/>
  <c r="AL352" i="9"/>
  <c r="AK353" i="9"/>
  <c r="AL353" i="9"/>
  <c r="AK354" i="9"/>
  <c r="AL354" i="9"/>
  <c r="AK355" i="9"/>
  <c r="AL355" i="9"/>
  <c r="AK356" i="9"/>
  <c r="AL356" i="9"/>
  <c r="AK357" i="9"/>
  <c r="AL357" i="9"/>
  <c r="AK358" i="9"/>
  <c r="AL358" i="9"/>
  <c r="AK359" i="9"/>
  <c r="AL359" i="9"/>
  <c r="AK360" i="9"/>
  <c r="AL360" i="9"/>
  <c r="AK361" i="9"/>
  <c r="AL361" i="9"/>
  <c r="AK362" i="9"/>
  <c r="AL362" i="9"/>
  <c r="AK363" i="9"/>
  <c r="AL363" i="9"/>
  <c r="AK364" i="9"/>
  <c r="AL364" i="9"/>
  <c r="AK365" i="9"/>
  <c r="AL365" i="9"/>
  <c r="AK366" i="9"/>
  <c r="AL366" i="9"/>
  <c r="AK367" i="9"/>
  <c r="AL367" i="9"/>
  <c r="AK368" i="9"/>
  <c r="AL368" i="9"/>
  <c r="AK369" i="9"/>
  <c r="AL369" i="9"/>
  <c r="AK370" i="9"/>
  <c r="AL370" i="9"/>
  <c r="AK371" i="9"/>
  <c r="AL371" i="9"/>
  <c r="AK372" i="9"/>
  <c r="AL372" i="9"/>
  <c r="AK373" i="9"/>
  <c r="AL373" i="9"/>
  <c r="AK374" i="9"/>
  <c r="AL374" i="9"/>
  <c r="AK375" i="9"/>
  <c r="AL375" i="9"/>
  <c r="AK376" i="9"/>
  <c r="AL376" i="9"/>
  <c r="AK377" i="9"/>
  <c r="AL377" i="9"/>
  <c r="AK378" i="9"/>
  <c r="AL378" i="9"/>
  <c r="AK379" i="9"/>
  <c r="AL379" i="9"/>
  <c r="AK380" i="9"/>
  <c r="AL380" i="9"/>
  <c r="AK381" i="9"/>
  <c r="AL381" i="9"/>
  <c r="AK382" i="9"/>
  <c r="AL382" i="9"/>
  <c r="AK383" i="9"/>
  <c r="AL383" i="9"/>
  <c r="AK384" i="9"/>
  <c r="AL384" i="9"/>
  <c r="AK385" i="9"/>
  <c r="AL385" i="9"/>
  <c r="AK386" i="9"/>
  <c r="AL386" i="9"/>
  <c r="AK387" i="9"/>
  <c r="AL387" i="9"/>
  <c r="AK388" i="9"/>
  <c r="AL388" i="9"/>
  <c r="AK389" i="9"/>
  <c r="AL389" i="9"/>
  <c r="AK390" i="9"/>
  <c r="AL390" i="9"/>
  <c r="AK391" i="9"/>
  <c r="AL391" i="9"/>
  <c r="AK392" i="9"/>
  <c r="AL392" i="9"/>
  <c r="AK393" i="9"/>
  <c r="AL393" i="9"/>
  <c r="AK394" i="9"/>
  <c r="AL394" i="9"/>
  <c r="AK395" i="9"/>
  <c r="AL395" i="9"/>
  <c r="AK396" i="9"/>
  <c r="AL396" i="9"/>
  <c r="AK397" i="9"/>
  <c r="AL397" i="9"/>
  <c r="AK398" i="9"/>
  <c r="AL398" i="9"/>
  <c r="AK399" i="9"/>
  <c r="AL399" i="9"/>
  <c r="AK400" i="9"/>
  <c r="AL400" i="9"/>
  <c r="AK401" i="9"/>
  <c r="AL401" i="9"/>
  <c r="AK402" i="9"/>
  <c r="AL402" i="9"/>
  <c r="AK403" i="9"/>
  <c r="AL403" i="9"/>
  <c r="AK404" i="9"/>
  <c r="AL404" i="9"/>
  <c r="AK405" i="9"/>
  <c r="AL405" i="9"/>
  <c r="AK406" i="9"/>
  <c r="AL406" i="9"/>
  <c r="AK407" i="9"/>
  <c r="AL407" i="9"/>
  <c r="AK408" i="9"/>
  <c r="AL408" i="9"/>
  <c r="AK409" i="9"/>
  <c r="AL409" i="9"/>
  <c r="AK410" i="9"/>
  <c r="AL410" i="9"/>
  <c r="AK411" i="9"/>
  <c r="AL411" i="9"/>
  <c r="AK412" i="9"/>
  <c r="AL412" i="9"/>
  <c r="AK413" i="9"/>
  <c r="AL413" i="9"/>
  <c r="AK414" i="9"/>
  <c r="AL414" i="9"/>
  <c r="AK415" i="9"/>
  <c r="AL415" i="9"/>
  <c r="AK416" i="9"/>
  <c r="AL416" i="9"/>
  <c r="AK417" i="9"/>
  <c r="AL417" i="9"/>
  <c r="AK418" i="9"/>
  <c r="AL418" i="9"/>
  <c r="AK419" i="9"/>
  <c r="AL419" i="9"/>
  <c r="AK420" i="9"/>
  <c r="AL420" i="9"/>
  <c r="AK421" i="9"/>
  <c r="AL421" i="9"/>
  <c r="AK422" i="9"/>
  <c r="AL422" i="9"/>
  <c r="AK423" i="9"/>
  <c r="AL423" i="9"/>
  <c r="AI3" i="9"/>
  <c r="AJ3" i="9"/>
  <c r="AI4" i="9"/>
  <c r="AJ4" i="9"/>
  <c r="AI5" i="9"/>
  <c r="AJ5" i="9"/>
  <c r="AI6" i="9"/>
  <c r="AJ6" i="9"/>
  <c r="AI7" i="9"/>
  <c r="AJ7" i="9"/>
  <c r="AI8" i="9"/>
  <c r="AJ8" i="9"/>
  <c r="AI9" i="9"/>
  <c r="AJ9" i="9"/>
  <c r="AI10" i="9"/>
  <c r="AJ10" i="9"/>
  <c r="AI11" i="9"/>
  <c r="AJ11" i="9"/>
  <c r="AI12" i="9"/>
  <c r="AJ12" i="9"/>
  <c r="AI13" i="9"/>
  <c r="AJ13" i="9"/>
  <c r="AI14" i="9"/>
  <c r="AJ14" i="9"/>
  <c r="AI15" i="9"/>
  <c r="AJ15" i="9"/>
  <c r="AI16" i="9"/>
  <c r="AJ16" i="9"/>
  <c r="AI17" i="9"/>
  <c r="AJ17" i="9"/>
  <c r="AI18" i="9"/>
  <c r="AJ18" i="9"/>
  <c r="AI19" i="9"/>
  <c r="AJ19" i="9"/>
  <c r="AI20" i="9"/>
  <c r="AJ20" i="9"/>
  <c r="AI21" i="9"/>
  <c r="AJ21" i="9"/>
  <c r="AI22" i="9"/>
  <c r="AJ22" i="9"/>
  <c r="AI23" i="9"/>
  <c r="AJ23" i="9"/>
  <c r="AI24" i="9"/>
  <c r="AJ24" i="9"/>
  <c r="AI25" i="9"/>
  <c r="AJ25" i="9"/>
  <c r="AI26" i="9"/>
  <c r="AJ26" i="9"/>
  <c r="AI27" i="9"/>
  <c r="AJ27" i="9"/>
  <c r="AI28" i="9"/>
  <c r="AJ28" i="9"/>
  <c r="AI29" i="9"/>
  <c r="AJ29" i="9"/>
  <c r="AI30" i="9"/>
  <c r="AJ30" i="9"/>
  <c r="AI31" i="9"/>
  <c r="AJ31" i="9"/>
  <c r="AI32" i="9"/>
  <c r="AJ32" i="9"/>
  <c r="AI33" i="9"/>
  <c r="AJ33" i="9"/>
  <c r="AI34" i="9"/>
  <c r="AJ34" i="9"/>
  <c r="AI35" i="9"/>
  <c r="AJ35" i="9"/>
  <c r="AI36" i="9"/>
  <c r="AJ36" i="9"/>
  <c r="AI37" i="9"/>
  <c r="AJ37" i="9"/>
  <c r="AI38" i="9"/>
  <c r="AJ38" i="9"/>
  <c r="AI39" i="9"/>
  <c r="AJ39" i="9"/>
  <c r="AI40" i="9"/>
  <c r="AJ40" i="9"/>
  <c r="AI41" i="9"/>
  <c r="AJ41" i="9"/>
  <c r="AI42" i="9"/>
  <c r="AJ42" i="9"/>
  <c r="AI43" i="9"/>
  <c r="AJ43" i="9"/>
  <c r="AI44" i="9"/>
  <c r="AJ44" i="9"/>
  <c r="AI45" i="9"/>
  <c r="AJ45" i="9"/>
  <c r="AI46" i="9"/>
  <c r="AJ46" i="9"/>
  <c r="AI47" i="9"/>
  <c r="AJ47" i="9"/>
  <c r="AI48" i="9"/>
  <c r="AJ48" i="9"/>
  <c r="AI49" i="9"/>
  <c r="AJ49" i="9"/>
  <c r="AI50" i="9"/>
  <c r="AJ50" i="9"/>
  <c r="AI51" i="9"/>
  <c r="AJ51" i="9"/>
  <c r="AI52" i="9"/>
  <c r="AJ52" i="9"/>
  <c r="AI53" i="9"/>
  <c r="AJ53" i="9"/>
  <c r="AI54" i="9"/>
  <c r="AJ54" i="9"/>
  <c r="AI55" i="9"/>
  <c r="AJ55" i="9"/>
  <c r="AI56" i="9"/>
  <c r="AJ56" i="9"/>
  <c r="AI57" i="9"/>
  <c r="AJ57" i="9"/>
  <c r="AI58" i="9"/>
  <c r="AJ58" i="9"/>
  <c r="AI59" i="9"/>
  <c r="AJ59" i="9"/>
  <c r="AI60" i="9"/>
  <c r="AJ60" i="9"/>
  <c r="AI61" i="9"/>
  <c r="AJ61" i="9"/>
  <c r="AI62" i="9"/>
  <c r="AJ62" i="9"/>
  <c r="AI63" i="9"/>
  <c r="AJ63" i="9"/>
  <c r="AI64" i="9"/>
  <c r="AJ64" i="9"/>
  <c r="AI65" i="9"/>
  <c r="AJ65" i="9"/>
  <c r="AI66" i="9"/>
  <c r="AJ66" i="9"/>
  <c r="AI67" i="9"/>
  <c r="AJ67" i="9"/>
  <c r="AI68" i="9"/>
  <c r="AJ68" i="9"/>
  <c r="AI69" i="9"/>
  <c r="AJ69" i="9"/>
  <c r="AI70" i="9"/>
  <c r="AJ70" i="9"/>
  <c r="AI71" i="9"/>
  <c r="AJ71" i="9"/>
  <c r="AI72" i="9"/>
  <c r="AJ72" i="9"/>
  <c r="AI73" i="9"/>
  <c r="AJ73" i="9"/>
  <c r="AI74" i="9"/>
  <c r="AJ74" i="9"/>
  <c r="AI75" i="9"/>
  <c r="AJ75" i="9"/>
  <c r="AI76" i="9"/>
  <c r="AJ76" i="9"/>
  <c r="AI77" i="9"/>
  <c r="AJ77" i="9"/>
  <c r="AI78" i="9"/>
  <c r="AJ78" i="9"/>
  <c r="AI79" i="9"/>
  <c r="AJ79" i="9"/>
  <c r="AI80" i="9"/>
  <c r="AJ80" i="9"/>
  <c r="AI81" i="9"/>
  <c r="AJ81" i="9"/>
  <c r="AI82" i="9"/>
  <c r="AJ82" i="9"/>
  <c r="AI83" i="9"/>
  <c r="AJ83" i="9"/>
  <c r="AI84" i="9"/>
  <c r="AJ84" i="9"/>
  <c r="AI85" i="9"/>
  <c r="AJ85" i="9"/>
  <c r="AI86" i="9"/>
  <c r="AJ86" i="9"/>
  <c r="AI87" i="9"/>
  <c r="AJ87" i="9"/>
  <c r="AI88" i="9"/>
  <c r="AJ88" i="9"/>
  <c r="AI89" i="9"/>
  <c r="AJ89" i="9"/>
  <c r="AI90" i="9"/>
  <c r="AJ90" i="9"/>
  <c r="AI91" i="9"/>
  <c r="AJ91" i="9"/>
  <c r="AI92" i="9"/>
  <c r="AJ92" i="9"/>
  <c r="AI93" i="9"/>
  <c r="AJ93" i="9"/>
  <c r="AI94" i="9"/>
  <c r="AJ94" i="9"/>
  <c r="AI95" i="9"/>
  <c r="AJ95" i="9"/>
  <c r="AI96" i="9"/>
  <c r="AJ96" i="9"/>
  <c r="AI97" i="9"/>
  <c r="AJ97" i="9"/>
  <c r="AI98" i="9"/>
  <c r="AJ98" i="9"/>
  <c r="AI99" i="9"/>
  <c r="AJ99" i="9"/>
  <c r="AI100" i="9"/>
  <c r="AJ100" i="9"/>
  <c r="AI101" i="9"/>
  <c r="AJ101" i="9"/>
  <c r="AI102" i="9"/>
  <c r="AJ102" i="9"/>
  <c r="AI103" i="9"/>
  <c r="AJ103" i="9"/>
  <c r="AI104" i="9"/>
  <c r="AJ104" i="9"/>
  <c r="AI105" i="9"/>
  <c r="AJ105" i="9"/>
  <c r="AI106" i="9"/>
  <c r="AJ106" i="9"/>
  <c r="AI107" i="9"/>
  <c r="AJ107" i="9"/>
  <c r="AI108" i="9"/>
  <c r="AJ108" i="9"/>
  <c r="AI109" i="9"/>
  <c r="AJ109" i="9"/>
  <c r="AI110" i="9"/>
  <c r="AJ110" i="9"/>
  <c r="AI111" i="9"/>
  <c r="AJ111" i="9"/>
  <c r="AI112" i="9"/>
  <c r="AJ112" i="9"/>
  <c r="AI113" i="9"/>
  <c r="AJ113" i="9"/>
  <c r="AI114" i="9"/>
  <c r="AJ114" i="9"/>
  <c r="AI115" i="9"/>
  <c r="AJ115" i="9"/>
  <c r="AI116" i="9"/>
  <c r="AJ116" i="9"/>
  <c r="AI117" i="9"/>
  <c r="AJ117" i="9"/>
  <c r="AI118" i="9"/>
  <c r="AJ118" i="9"/>
  <c r="AI119" i="9"/>
  <c r="AJ119" i="9"/>
  <c r="AI120" i="9"/>
  <c r="AJ120" i="9"/>
  <c r="AI121" i="9"/>
  <c r="AJ121" i="9"/>
  <c r="AI122" i="9"/>
  <c r="AJ122" i="9"/>
  <c r="AI123" i="9"/>
  <c r="AJ123" i="9"/>
  <c r="AI124" i="9"/>
  <c r="AJ124" i="9"/>
  <c r="AI125" i="9"/>
  <c r="AJ125" i="9"/>
  <c r="AI126" i="9"/>
  <c r="AJ126" i="9"/>
  <c r="AI127" i="9"/>
  <c r="AJ127" i="9"/>
  <c r="AI128" i="9"/>
  <c r="AJ128" i="9"/>
  <c r="AI129" i="9"/>
  <c r="AJ129" i="9"/>
  <c r="AI130" i="9"/>
  <c r="AJ130" i="9"/>
  <c r="AI131" i="9"/>
  <c r="AJ131" i="9"/>
  <c r="AI132" i="9"/>
  <c r="AJ132" i="9"/>
  <c r="AI133" i="9"/>
  <c r="AJ133" i="9"/>
  <c r="AI134" i="9"/>
  <c r="AJ134" i="9"/>
  <c r="AI135" i="9"/>
  <c r="AJ135" i="9"/>
  <c r="AI136" i="9"/>
  <c r="AJ136" i="9"/>
  <c r="AI137" i="9"/>
  <c r="AJ137" i="9"/>
  <c r="AI138" i="9"/>
  <c r="AJ138" i="9"/>
  <c r="AI139" i="9"/>
  <c r="AJ139" i="9"/>
  <c r="AI140" i="9"/>
  <c r="AJ140" i="9"/>
  <c r="AI141" i="9"/>
  <c r="AJ141" i="9"/>
  <c r="AI142" i="9"/>
  <c r="AJ142" i="9"/>
  <c r="AI143" i="9"/>
  <c r="AJ143" i="9"/>
  <c r="AI144" i="9"/>
  <c r="AJ144" i="9"/>
  <c r="AI145" i="9"/>
  <c r="AJ145" i="9"/>
  <c r="AI146" i="9"/>
  <c r="AJ146" i="9"/>
  <c r="AI147" i="9"/>
  <c r="AJ147" i="9"/>
  <c r="AI148" i="9"/>
  <c r="AJ148" i="9"/>
  <c r="AI149" i="9"/>
  <c r="AJ149" i="9"/>
  <c r="AI150" i="9"/>
  <c r="AJ150" i="9"/>
  <c r="AI151" i="9"/>
  <c r="AJ151" i="9"/>
  <c r="AI152" i="9"/>
  <c r="AJ152" i="9"/>
  <c r="AI153" i="9"/>
  <c r="AJ153" i="9"/>
  <c r="AI154" i="9"/>
  <c r="AJ154" i="9"/>
  <c r="AI155" i="9"/>
  <c r="AJ155" i="9"/>
  <c r="AI156" i="9"/>
  <c r="AJ156" i="9"/>
  <c r="AI157" i="9"/>
  <c r="AJ157" i="9"/>
  <c r="AI158" i="9"/>
  <c r="AJ158" i="9"/>
  <c r="AI159" i="9"/>
  <c r="AJ159" i="9"/>
  <c r="AI160" i="9"/>
  <c r="AJ160" i="9"/>
  <c r="AI161" i="9"/>
  <c r="AJ161" i="9"/>
  <c r="AI162" i="9"/>
  <c r="AJ162" i="9"/>
  <c r="AI163" i="9"/>
  <c r="AJ163" i="9"/>
  <c r="AI164" i="9"/>
  <c r="AJ164" i="9"/>
  <c r="AI165" i="9"/>
  <c r="AJ165" i="9"/>
  <c r="AI166" i="9"/>
  <c r="AJ166" i="9"/>
  <c r="AI167" i="9"/>
  <c r="AJ167" i="9"/>
  <c r="AI168" i="9"/>
  <c r="AJ168" i="9"/>
  <c r="AI169" i="9"/>
  <c r="AJ169" i="9"/>
  <c r="AI170" i="9"/>
  <c r="AJ170" i="9"/>
  <c r="AI171" i="9"/>
  <c r="AJ171" i="9"/>
  <c r="AI172" i="9"/>
  <c r="AJ172" i="9"/>
  <c r="AI173" i="9"/>
  <c r="AJ173" i="9"/>
  <c r="AI174" i="9"/>
  <c r="AJ174" i="9"/>
  <c r="AI175" i="9"/>
  <c r="AJ175" i="9"/>
  <c r="AI176" i="9"/>
  <c r="AJ176" i="9"/>
  <c r="AI177" i="9"/>
  <c r="AJ177" i="9"/>
  <c r="AI178" i="9"/>
  <c r="AJ178" i="9"/>
  <c r="AI179" i="9"/>
  <c r="AJ179" i="9"/>
  <c r="AI180" i="9"/>
  <c r="AJ180" i="9"/>
  <c r="AI181" i="9"/>
  <c r="AJ181" i="9"/>
  <c r="AI182" i="9"/>
  <c r="AJ182" i="9"/>
  <c r="AI183" i="9"/>
  <c r="AJ183" i="9"/>
  <c r="AI184" i="9"/>
  <c r="AJ184" i="9"/>
  <c r="AI185" i="9"/>
  <c r="AJ185" i="9"/>
  <c r="AI186" i="9"/>
  <c r="AJ186" i="9"/>
  <c r="AI187" i="9"/>
  <c r="AJ187" i="9"/>
  <c r="AI188" i="9"/>
  <c r="AJ188" i="9"/>
  <c r="AI189" i="9"/>
  <c r="AJ189" i="9"/>
  <c r="AI190" i="9"/>
  <c r="AJ190" i="9"/>
  <c r="AI191" i="9"/>
  <c r="AJ191" i="9"/>
  <c r="AI192" i="9"/>
  <c r="AJ192" i="9"/>
  <c r="AI193" i="9"/>
  <c r="AJ193" i="9"/>
  <c r="AI194" i="9"/>
  <c r="AJ194" i="9"/>
  <c r="AI195" i="9"/>
  <c r="AJ195" i="9"/>
  <c r="AI196" i="9"/>
  <c r="AJ196" i="9"/>
  <c r="AI197" i="9"/>
  <c r="AJ197" i="9"/>
  <c r="AI198" i="9"/>
  <c r="AJ198" i="9"/>
  <c r="AI199" i="9"/>
  <c r="AJ199" i="9"/>
  <c r="AI200" i="9"/>
  <c r="AJ200" i="9"/>
  <c r="AI201" i="9"/>
  <c r="AJ201" i="9"/>
  <c r="AI202" i="9"/>
  <c r="AJ202" i="9"/>
  <c r="AI203" i="9"/>
  <c r="AJ203" i="9"/>
  <c r="AI204" i="9"/>
  <c r="AJ204" i="9"/>
  <c r="AI205" i="9"/>
  <c r="AJ205" i="9"/>
  <c r="AI206" i="9"/>
  <c r="AJ206" i="9"/>
  <c r="AI207" i="9"/>
  <c r="AJ207" i="9"/>
  <c r="AI208" i="9"/>
  <c r="AJ208" i="9"/>
  <c r="AI209" i="9"/>
  <c r="AJ209" i="9"/>
  <c r="AI210" i="9"/>
  <c r="AJ210" i="9"/>
  <c r="AI211" i="9"/>
  <c r="AJ211" i="9"/>
  <c r="AI212" i="9"/>
  <c r="AJ212" i="9"/>
  <c r="AI213" i="9"/>
  <c r="AJ213" i="9"/>
  <c r="AI214" i="9"/>
  <c r="AJ214" i="9"/>
  <c r="AI215" i="9"/>
  <c r="AJ215" i="9"/>
  <c r="AI216" i="9"/>
  <c r="AJ216" i="9"/>
  <c r="AI217" i="9"/>
  <c r="AJ217" i="9"/>
  <c r="AI218" i="9"/>
  <c r="AJ218" i="9"/>
  <c r="AI219" i="9"/>
  <c r="AJ219" i="9"/>
  <c r="AI220" i="9"/>
  <c r="AJ220" i="9"/>
  <c r="AI221" i="9"/>
  <c r="AJ221" i="9"/>
  <c r="AI222" i="9"/>
  <c r="AJ222" i="9"/>
  <c r="AI223" i="9"/>
  <c r="AJ223" i="9"/>
  <c r="AI224" i="9"/>
  <c r="AJ224" i="9"/>
  <c r="AI225" i="9"/>
  <c r="AJ225" i="9"/>
  <c r="AI226" i="9"/>
  <c r="AJ226" i="9"/>
  <c r="AI227" i="9"/>
  <c r="AJ227" i="9"/>
  <c r="AI228" i="9"/>
  <c r="AJ228" i="9"/>
  <c r="AI229" i="9"/>
  <c r="AJ229" i="9"/>
  <c r="AI230" i="9"/>
  <c r="AJ230" i="9"/>
  <c r="AI231" i="9"/>
  <c r="AJ231" i="9"/>
  <c r="AI232" i="9"/>
  <c r="AJ232" i="9"/>
  <c r="AI233" i="9"/>
  <c r="AJ233" i="9"/>
  <c r="AI234" i="9"/>
  <c r="AJ234" i="9"/>
  <c r="AI235" i="9"/>
  <c r="AJ235" i="9"/>
  <c r="AI236" i="9"/>
  <c r="AJ236" i="9"/>
  <c r="AI237" i="9"/>
  <c r="AJ237" i="9"/>
  <c r="AI238" i="9"/>
  <c r="AJ238" i="9"/>
  <c r="AI239" i="9"/>
  <c r="AJ239" i="9"/>
  <c r="AI240" i="9"/>
  <c r="AJ240" i="9"/>
  <c r="AI241" i="9"/>
  <c r="AJ241" i="9"/>
  <c r="AI242" i="9"/>
  <c r="AJ242" i="9"/>
  <c r="AI243" i="9"/>
  <c r="AJ243" i="9"/>
  <c r="AI244" i="9"/>
  <c r="AJ244" i="9"/>
  <c r="AI245" i="9"/>
  <c r="AJ245" i="9"/>
  <c r="AI246" i="9"/>
  <c r="AJ246" i="9"/>
  <c r="AI247" i="9"/>
  <c r="AJ247" i="9"/>
  <c r="AI248" i="9"/>
  <c r="AJ248" i="9"/>
  <c r="AI249" i="9"/>
  <c r="AJ249" i="9"/>
  <c r="AI250" i="9"/>
  <c r="AJ250" i="9"/>
  <c r="AI251" i="9"/>
  <c r="AJ251" i="9"/>
  <c r="AI252" i="9"/>
  <c r="AJ252" i="9"/>
  <c r="AI253" i="9"/>
  <c r="AJ253" i="9"/>
  <c r="AI254" i="9"/>
  <c r="AJ254" i="9"/>
  <c r="AI255" i="9"/>
  <c r="AJ255" i="9"/>
  <c r="AI256" i="9"/>
  <c r="AJ256" i="9"/>
  <c r="AI257" i="9"/>
  <c r="AJ257" i="9"/>
  <c r="AI258" i="9"/>
  <c r="AJ258" i="9"/>
  <c r="AI259" i="9"/>
  <c r="AJ259" i="9"/>
  <c r="AI260" i="9"/>
  <c r="AJ260" i="9"/>
  <c r="AI261" i="9"/>
  <c r="AJ261" i="9"/>
  <c r="AI262" i="9"/>
  <c r="AJ262" i="9"/>
  <c r="AI263" i="9"/>
  <c r="AJ263" i="9"/>
  <c r="AI264" i="9"/>
  <c r="AJ264" i="9"/>
  <c r="AI265" i="9"/>
  <c r="AJ265" i="9"/>
  <c r="AI266" i="9"/>
  <c r="AJ266" i="9"/>
  <c r="AI267" i="9"/>
  <c r="AJ267" i="9"/>
  <c r="AI268" i="9"/>
  <c r="AJ268" i="9"/>
  <c r="AI269" i="9"/>
  <c r="AJ269" i="9"/>
  <c r="AI270" i="9"/>
  <c r="AJ270" i="9"/>
  <c r="AI271" i="9"/>
  <c r="AJ271" i="9"/>
  <c r="AI272" i="9"/>
  <c r="AJ272" i="9"/>
  <c r="AI273" i="9"/>
  <c r="AJ273" i="9"/>
  <c r="AI274" i="9"/>
  <c r="AJ274" i="9"/>
  <c r="AI275" i="9"/>
  <c r="AJ275" i="9"/>
  <c r="AI276" i="9"/>
  <c r="AJ276" i="9"/>
  <c r="AI277" i="9"/>
  <c r="AJ277" i="9"/>
  <c r="AI278" i="9"/>
  <c r="AJ278" i="9"/>
  <c r="AI279" i="9"/>
  <c r="AJ279" i="9"/>
  <c r="AI280" i="9"/>
  <c r="AJ280" i="9"/>
  <c r="AI281" i="9"/>
  <c r="AJ281" i="9"/>
  <c r="AI282" i="9"/>
  <c r="AJ282" i="9"/>
  <c r="AI283" i="9"/>
  <c r="AJ283" i="9"/>
  <c r="AI284" i="9"/>
  <c r="AJ284" i="9"/>
  <c r="AI285" i="9"/>
  <c r="AJ285" i="9"/>
  <c r="AI286" i="9"/>
  <c r="AJ286" i="9"/>
  <c r="AI287" i="9"/>
  <c r="AJ287" i="9"/>
  <c r="AI288" i="9"/>
  <c r="AJ288" i="9"/>
  <c r="AI289" i="9"/>
  <c r="AJ289" i="9"/>
  <c r="AI290" i="9"/>
  <c r="AJ290" i="9"/>
  <c r="AI291" i="9"/>
  <c r="AJ291" i="9"/>
  <c r="AI292" i="9"/>
  <c r="AJ292" i="9"/>
  <c r="AI293" i="9"/>
  <c r="AJ293" i="9"/>
  <c r="AI294" i="9"/>
  <c r="AJ294" i="9"/>
  <c r="AI295" i="9"/>
  <c r="AJ295" i="9"/>
  <c r="AI296" i="9"/>
  <c r="AJ296" i="9"/>
  <c r="AI297" i="9"/>
  <c r="AJ297" i="9"/>
  <c r="AI298" i="9"/>
  <c r="AJ298" i="9"/>
  <c r="AI299" i="9"/>
  <c r="AJ299" i="9"/>
  <c r="AI300" i="9"/>
  <c r="AJ300" i="9"/>
  <c r="AI301" i="9"/>
  <c r="AJ301" i="9"/>
  <c r="AI302" i="9"/>
  <c r="AJ302" i="9"/>
  <c r="AI303" i="9"/>
  <c r="AJ303" i="9"/>
  <c r="AI304" i="9"/>
  <c r="AJ304" i="9"/>
  <c r="AI305" i="9"/>
  <c r="AJ305" i="9"/>
  <c r="AI306" i="9"/>
  <c r="AJ306" i="9"/>
  <c r="AI307" i="9"/>
  <c r="AJ307" i="9"/>
  <c r="AI308" i="9"/>
  <c r="AJ308" i="9"/>
  <c r="AI309" i="9"/>
  <c r="AJ309" i="9"/>
  <c r="AI310" i="9"/>
  <c r="AJ310" i="9"/>
  <c r="AI311" i="9"/>
  <c r="AJ311" i="9"/>
  <c r="AI312" i="9"/>
  <c r="AJ312" i="9"/>
  <c r="AI313" i="9"/>
  <c r="AJ313" i="9"/>
  <c r="AI314" i="9"/>
  <c r="AJ314" i="9"/>
  <c r="AI315" i="9"/>
  <c r="AJ315" i="9"/>
  <c r="AI316" i="9"/>
  <c r="AJ316" i="9"/>
  <c r="AI317" i="9"/>
  <c r="AJ317" i="9"/>
  <c r="AI318" i="9"/>
  <c r="AJ318" i="9"/>
  <c r="AI319" i="9"/>
  <c r="AJ319" i="9"/>
  <c r="AI320" i="9"/>
  <c r="AJ320" i="9"/>
  <c r="AI321" i="9"/>
  <c r="AJ321" i="9"/>
  <c r="AI322" i="9"/>
  <c r="AJ322" i="9"/>
  <c r="AI323" i="9"/>
  <c r="AJ323" i="9"/>
  <c r="AI324" i="9"/>
  <c r="AJ324" i="9"/>
  <c r="AI325" i="9"/>
  <c r="AJ325" i="9"/>
  <c r="AI326" i="9"/>
  <c r="AJ326" i="9"/>
  <c r="AI327" i="9"/>
  <c r="AJ327" i="9"/>
  <c r="AI328" i="9"/>
  <c r="AJ328" i="9"/>
  <c r="AI329" i="9"/>
  <c r="AJ329" i="9"/>
  <c r="AI330" i="9"/>
  <c r="AJ330" i="9"/>
  <c r="AI331" i="9"/>
  <c r="AJ331" i="9"/>
  <c r="AI332" i="9"/>
  <c r="AJ332" i="9"/>
  <c r="AI333" i="9"/>
  <c r="AJ333" i="9"/>
  <c r="AI334" i="9"/>
  <c r="AJ334" i="9"/>
  <c r="AI335" i="9"/>
  <c r="AJ335" i="9"/>
  <c r="AI336" i="9"/>
  <c r="AJ336" i="9"/>
  <c r="AI337" i="9"/>
  <c r="AJ337" i="9"/>
  <c r="AI338" i="9"/>
  <c r="AJ338" i="9"/>
  <c r="AI339" i="9"/>
  <c r="AJ339" i="9"/>
  <c r="AI340" i="9"/>
  <c r="AJ340" i="9"/>
  <c r="AI341" i="9"/>
  <c r="AJ341" i="9"/>
  <c r="AI342" i="9"/>
  <c r="AJ342" i="9"/>
  <c r="AI343" i="9"/>
  <c r="AJ343" i="9"/>
  <c r="AI344" i="9"/>
  <c r="AJ344" i="9"/>
  <c r="AI345" i="9"/>
  <c r="AJ345" i="9"/>
  <c r="AI346" i="9"/>
  <c r="AJ346" i="9"/>
  <c r="AI347" i="9"/>
  <c r="AJ347" i="9"/>
  <c r="AI348" i="9"/>
  <c r="AJ348" i="9"/>
  <c r="AI349" i="9"/>
  <c r="AJ349" i="9"/>
  <c r="AI350" i="9"/>
  <c r="AJ350" i="9"/>
  <c r="AI351" i="9"/>
  <c r="AJ351" i="9"/>
  <c r="AI352" i="9"/>
  <c r="AJ352" i="9"/>
  <c r="AI353" i="9"/>
  <c r="AJ353" i="9"/>
  <c r="AI354" i="9"/>
  <c r="AJ354" i="9"/>
  <c r="AI355" i="9"/>
  <c r="AJ355" i="9"/>
  <c r="AI356" i="9"/>
  <c r="AJ356" i="9"/>
  <c r="AI357" i="9"/>
  <c r="AJ357" i="9"/>
  <c r="AI358" i="9"/>
  <c r="AJ358" i="9"/>
  <c r="AI359" i="9"/>
  <c r="AJ359" i="9"/>
  <c r="AI360" i="9"/>
  <c r="AJ360" i="9"/>
  <c r="AI361" i="9"/>
  <c r="AJ361" i="9"/>
  <c r="AI362" i="9"/>
  <c r="AJ362" i="9"/>
  <c r="AI363" i="9"/>
  <c r="AJ363" i="9"/>
  <c r="AI364" i="9"/>
  <c r="AJ364" i="9"/>
  <c r="AI365" i="9"/>
  <c r="AJ365" i="9"/>
  <c r="AI366" i="9"/>
  <c r="AJ366" i="9"/>
  <c r="AI367" i="9"/>
  <c r="AJ367" i="9"/>
  <c r="AI368" i="9"/>
  <c r="AJ368" i="9"/>
  <c r="AI369" i="9"/>
  <c r="AJ369" i="9"/>
  <c r="AI370" i="9"/>
  <c r="AJ370" i="9"/>
  <c r="AI371" i="9"/>
  <c r="AJ371" i="9"/>
  <c r="AI372" i="9"/>
  <c r="AJ372" i="9"/>
  <c r="AI373" i="9"/>
  <c r="AJ373" i="9"/>
  <c r="AI374" i="9"/>
  <c r="AJ374" i="9"/>
  <c r="AI375" i="9"/>
  <c r="AJ375" i="9"/>
  <c r="AI376" i="9"/>
  <c r="AJ376" i="9"/>
  <c r="AI377" i="9"/>
  <c r="AJ377" i="9"/>
  <c r="AI378" i="9"/>
  <c r="AJ378" i="9"/>
  <c r="AI379" i="9"/>
  <c r="AJ379" i="9"/>
  <c r="AI380" i="9"/>
  <c r="AJ380" i="9"/>
  <c r="AI381" i="9"/>
  <c r="AJ381" i="9"/>
  <c r="AI382" i="9"/>
  <c r="AJ382" i="9"/>
  <c r="AI383" i="9"/>
  <c r="AJ383" i="9"/>
  <c r="AI384" i="9"/>
  <c r="AJ384" i="9"/>
  <c r="AI385" i="9"/>
  <c r="AJ385" i="9"/>
  <c r="AI386" i="9"/>
  <c r="AJ386" i="9"/>
  <c r="AI387" i="9"/>
  <c r="AJ387" i="9"/>
  <c r="AI388" i="9"/>
  <c r="AJ388" i="9"/>
  <c r="AI389" i="9"/>
  <c r="AJ389" i="9"/>
  <c r="AI390" i="9"/>
  <c r="AJ390" i="9"/>
  <c r="AI391" i="9"/>
  <c r="AJ391" i="9"/>
  <c r="AI392" i="9"/>
  <c r="AJ392" i="9"/>
  <c r="AI393" i="9"/>
  <c r="AJ393" i="9"/>
  <c r="AI394" i="9"/>
  <c r="AJ394" i="9"/>
  <c r="AI395" i="9"/>
  <c r="AJ395" i="9"/>
  <c r="AI396" i="9"/>
  <c r="AJ396" i="9"/>
  <c r="AI397" i="9"/>
  <c r="AJ397" i="9"/>
  <c r="AI398" i="9"/>
  <c r="AJ398" i="9"/>
  <c r="AI399" i="9"/>
  <c r="AJ399" i="9"/>
  <c r="AI400" i="9"/>
  <c r="AJ400" i="9"/>
  <c r="AI401" i="9"/>
  <c r="AJ401" i="9"/>
  <c r="AI402" i="9"/>
  <c r="AJ402" i="9"/>
  <c r="AI403" i="9"/>
  <c r="AJ403" i="9"/>
  <c r="AI404" i="9"/>
  <c r="AJ404" i="9"/>
  <c r="AI405" i="9"/>
  <c r="AJ405" i="9"/>
  <c r="AI406" i="9"/>
  <c r="AJ406" i="9"/>
  <c r="AI407" i="9"/>
  <c r="AJ407" i="9"/>
  <c r="AI408" i="9"/>
  <c r="AJ408" i="9"/>
  <c r="AI409" i="9"/>
  <c r="AJ409" i="9"/>
  <c r="AI410" i="9"/>
  <c r="AJ410" i="9"/>
  <c r="AI411" i="9"/>
  <c r="AJ411" i="9"/>
  <c r="AI412" i="9"/>
  <c r="AJ412" i="9"/>
  <c r="AI413" i="9"/>
  <c r="AJ413" i="9"/>
  <c r="AI414" i="9"/>
  <c r="AJ414" i="9"/>
  <c r="AI415" i="9"/>
  <c r="AJ415" i="9"/>
  <c r="AI416" i="9"/>
  <c r="AJ416" i="9"/>
  <c r="AI417" i="9"/>
  <c r="AJ417" i="9"/>
  <c r="AI418" i="9"/>
  <c r="AJ418" i="9"/>
  <c r="AI419" i="9"/>
  <c r="AJ419" i="9"/>
  <c r="AI420" i="9"/>
  <c r="AJ420" i="9"/>
  <c r="AI421" i="9"/>
  <c r="AJ421" i="9"/>
  <c r="AI422" i="9"/>
  <c r="AJ422" i="9"/>
  <c r="AI423" i="9"/>
  <c r="AJ423" i="9"/>
  <c r="AB3" i="9"/>
  <c r="AC3" i="9"/>
  <c r="AD3" i="9"/>
  <c r="AE3" i="9"/>
  <c r="AF3" i="9"/>
  <c r="AG3" i="9"/>
  <c r="AH3" i="9"/>
  <c r="AB4" i="9"/>
  <c r="AC4" i="9"/>
  <c r="AD4" i="9"/>
  <c r="AE4" i="9"/>
  <c r="AF4" i="9"/>
  <c r="AG4" i="9"/>
  <c r="AH4" i="9"/>
  <c r="AB5" i="9"/>
  <c r="AC5" i="9"/>
  <c r="AD5" i="9"/>
  <c r="AE5" i="9"/>
  <c r="AF5" i="9"/>
  <c r="AG5" i="9"/>
  <c r="AH5" i="9"/>
  <c r="AB6" i="9"/>
  <c r="AC6" i="9"/>
  <c r="AD6" i="9"/>
  <c r="AE6" i="9"/>
  <c r="AF6" i="9"/>
  <c r="AG6" i="9"/>
  <c r="AH6" i="9"/>
  <c r="AB7" i="9"/>
  <c r="AC7" i="9"/>
  <c r="AD7" i="9"/>
  <c r="AE7" i="9"/>
  <c r="AF7" i="9"/>
  <c r="AG7" i="9"/>
  <c r="AH7" i="9"/>
  <c r="AB8" i="9"/>
  <c r="AC8" i="9"/>
  <c r="AD8" i="9"/>
  <c r="AE8" i="9"/>
  <c r="AF8" i="9"/>
  <c r="AG8" i="9"/>
  <c r="AH8" i="9"/>
  <c r="AB9" i="9"/>
  <c r="AC9" i="9"/>
  <c r="AD9" i="9"/>
  <c r="AE9" i="9"/>
  <c r="AF9" i="9"/>
  <c r="AG9" i="9"/>
  <c r="AH9" i="9"/>
  <c r="AB10" i="9"/>
  <c r="AC10" i="9"/>
  <c r="AD10" i="9"/>
  <c r="AE10" i="9"/>
  <c r="AF10" i="9"/>
  <c r="AG10" i="9"/>
  <c r="AH10" i="9"/>
  <c r="AB11" i="9"/>
  <c r="AC11" i="9"/>
  <c r="AD11" i="9"/>
  <c r="AE11" i="9"/>
  <c r="AF11" i="9"/>
  <c r="AG11" i="9"/>
  <c r="AH11" i="9"/>
  <c r="AB12" i="9"/>
  <c r="AC12" i="9"/>
  <c r="AD12" i="9"/>
  <c r="AE12" i="9"/>
  <c r="AF12" i="9"/>
  <c r="AG12" i="9"/>
  <c r="AH12" i="9"/>
  <c r="AB13" i="9"/>
  <c r="AC13" i="9"/>
  <c r="AD13" i="9"/>
  <c r="AE13" i="9"/>
  <c r="AF13" i="9"/>
  <c r="AG13" i="9"/>
  <c r="AH13" i="9"/>
  <c r="AB14" i="9"/>
  <c r="AC14" i="9"/>
  <c r="AD14" i="9"/>
  <c r="AE14" i="9"/>
  <c r="AF14" i="9"/>
  <c r="AG14" i="9"/>
  <c r="AH14" i="9"/>
  <c r="AB15" i="9"/>
  <c r="AC15" i="9"/>
  <c r="AD15" i="9"/>
  <c r="AE15" i="9"/>
  <c r="AF15" i="9"/>
  <c r="AG15" i="9"/>
  <c r="AH15" i="9"/>
  <c r="AB16" i="9"/>
  <c r="AC16" i="9"/>
  <c r="AD16" i="9"/>
  <c r="AE16" i="9"/>
  <c r="AF16" i="9"/>
  <c r="AG16" i="9"/>
  <c r="AH16" i="9"/>
  <c r="AB17" i="9"/>
  <c r="AC17" i="9"/>
  <c r="AD17" i="9"/>
  <c r="AE17" i="9"/>
  <c r="AF17" i="9"/>
  <c r="AG17" i="9"/>
  <c r="AH17" i="9"/>
  <c r="AB18" i="9"/>
  <c r="AC18" i="9"/>
  <c r="AD18" i="9"/>
  <c r="AE18" i="9"/>
  <c r="AF18" i="9"/>
  <c r="AG18" i="9"/>
  <c r="AH18" i="9"/>
  <c r="AB19" i="9"/>
  <c r="AC19" i="9"/>
  <c r="AD19" i="9"/>
  <c r="AE19" i="9"/>
  <c r="AF19" i="9"/>
  <c r="AG19" i="9"/>
  <c r="AH19" i="9"/>
  <c r="AB20" i="9"/>
  <c r="AC20" i="9"/>
  <c r="AD20" i="9"/>
  <c r="AE20" i="9"/>
  <c r="AF20" i="9"/>
  <c r="AG20" i="9"/>
  <c r="AH20" i="9"/>
  <c r="AB21" i="9"/>
  <c r="AC21" i="9"/>
  <c r="AD21" i="9"/>
  <c r="AE21" i="9"/>
  <c r="AF21" i="9"/>
  <c r="AG21" i="9"/>
  <c r="AH21" i="9"/>
  <c r="AB22" i="9"/>
  <c r="AC22" i="9"/>
  <c r="AD22" i="9"/>
  <c r="AE22" i="9"/>
  <c r="AF22" i="9"/>
  <c r="AG22" i="9"/>
  <c r="AH22" i="9"/>
  <c r="AB23" i="9"/>
  <c r="AC23" i="9"/>
  <c r="AD23" i="9"/>
  <c r="AE23" i="9"/>
  <c r="AF23" i="9"/>
  <c r="AG23" i="9"/>
  <c r="AH23" i="9"/>
  <c r="AB24" i="9"/>
  <c r="AC24" i="9"/>
  <c r="AD24" i="9"/>
  <c r="AE24" i="9"/>
  <c r="AF24" i="9"/>
  <c r="AG24" i="9"/>
  <c r="AH24" i="9"/>
  <c r="AB25" i="9"/>
  <c r="AC25" i="9"/>
  <c r="AD25" i="9"/>
  <c r="AE25" i="9"/>
  <c r="AF25" i="9"/>
  <c r="AG25" i="9"/>
  <c r="AH25" i="9"/>
  <c r="AB26" i="9"/>
  <c r="AC26" i="9"/>
  <c r="AD26" i="9"/>
  <c r="AE26" i="9"/>
  <c r="AF26" i="9"/>
  <c r="AG26" i="9"/>
  <c r="AH26" i="9"/>
  <c r="AB27" i="9"/>
  <c r="AC27" i="9"/>
  <c r="AD27" i="9"/>
  <c r="AE27" i="9"/>
  <c r="AF27" i="9"/>
  <c r="AG27" i="9"/>
  <c r="AH27" i="9"/>
  <c r="AB28" i="9"/>
  <c r="AC28" i="9"/>
  <c r="AD28" i="9"/>
  <c r="AE28" i="9"/>
  <c r="AF28" i="9"/>
  <c r="AG28" i="9"/>
  <c r="AH28" i="9"/>
  <c r="AB29" i="9"/>
  <c r="AC29" i="9"/>
  <c r="AD29" i="9"/>
  <c r="AE29" i="9"/>
  <c r="AF29" i="9"/>
  <c r="AG29" i="9"/>
  <c r="AH29" i="9"/>
  <c r="AB30" i="9"/>
  <c r="AC30" i="9"/>
  <c r="AD30" i="9"/>
  <c r="AE30" i="9"/>
  <c r="AF30" i="9"/>
  <c r="AG30" i="9"/>
  <c r="AH30" i="9"/>
  <c r="AB31" i="9"/>
  <c r="AC31" i="9"/>
  <c r="AD31" i="9"/>
  <c r="AE31" i="9"/>
  <c r="AF31" i="9"/>
  <c r="AG31" i="9"/>
  <c r="AH31" i="9"/>
  <c r="AB32" i="9"/>
  <c r="AC32" i="9"/>
  <c r="AD32" i="9"/>
  <c r="AE32" i="9"/>
  <c r="AF32" i="9"/>
  <c r="AG32" i="9"/>
  <c r="AH32" i="9"/>
  <c r="AB33" i="9"/>
  <c r="AC33" i="9"/>
  <c r="AD33" i="9"/>
  <c r="AE33" i="9"/>
  <c r="AF33" i="9"/>
  <c r="AG33" i="9"/>
  <c r="AH33" i="9"/>
  <c r="AB34" i="9"/>
  <c r="AC34" i="9"/>
  <c r="AD34" i="9"/>
  <c r="AE34" i="9"/>
  <c r="AF34" i="9"/>
  <c r="AG34" i="9"/>
  <c r="AH34" i="9"/>
  <c r="AB35" i="9"/>
  <c r="AC35" i="9"/>
  <c r="AD35" i="9"/>
  <c r="AE35" i="9"/>
  <c r="AF35" i="9"/>
  <c r="AG35" i="9"/>
  <c r="AH35" i="9"/>
  <c r="AB36" i="9"/>
  <c r="AC36" i="9"/>
  <c r="AD36" i="9"/>
  <c r="AE36" i="9"/>
  <c r="AF36" i="9"/>
  <c r="AG36" i="9"/>
  <c r="AH36" i="9"/>
  <c r="AB37" i="9"/>
  <c r="AC37" i="9"/>
  <c r="AD37" i="9"/>
  <c r="AE37" i="9"/>
  <c r="AF37" i="9"/>
  <c r="AG37" i="9"/>
  <c r="AH37" i="9"/>
  <c r="AB38" i="9"/>
  <c r="AC38" i="9"/>
  <c r="AD38" i="9"/>
  <c r="AE38" i="9"/>
  <c r="AF38" i="9"/>
  <c r="AG38" i="9"/>
  <c r="AH38" i="9"/>
  <c r="AB39" i="9"/>
  <c r="AC39" i="9"/>
  <c r="AD39" i="9"/>
  <c r="AE39" i="9"/>
  <c r="AF39" i="9"/>
  <c r="AG39" i="9"/>
  <c r="AH39" i="9"/>
  <c r="AB40" i="9"/>
  <c r="AC40" i="9"/>
  <c r="AD40" i="9"/>
  <c r="AE40" i="9"/>
  <c r="AF40" i="9"/>
  <c r="AG40" i="9"/>
  <c r="AH40" i="9"/>
  <c r="AB41" i="9"/>
  <c r="AC41" i="9"/>
  <c r="AD41" i="9"/>
  <c r="AE41" i="9"/>
  <c r="AF41" i="9"/>
  <c r="AG41" i="9"/>
  <c r="AH41" i="9"/>
  <c r="AB42" i="9"/>
  <c r="AC42" i="9"/>
  <c r="AD42" i="9"/>
  <c r="AE42" i="9"/>
  <c r="AF42" i="9"/>
  <c r="AG42" i="9"/>
  <c r="AH42" i="9"/>
  <c r="AB43" i="9"/>
  <c r="AC43" i="9"/>
  <c r="AD43" i="9"/>
  <c r="AE43" i="9"/>
  <c r="AF43" i="9"/>
  <c r="AG43" i="9"/>
  <c r="AH43" i="9"/>
  <c r="AB44" i="9"/>
  <c r="AC44" i="9"/>
  <c r="AD44" i="9"/>
  <c r="AE44" i="9"/>
  <c r="AF44" i="9"/>
  <c r="AG44" i="9"/>
  <c r="AH44" i="9"/>
  <c r="AB45" i="9"/>
  <c r="AC45" i="9"/>
  <c r="AD45" i="9"/>
  <c r="AE45" i="9"/>
  <c r="AF45" i="9"/>
  <c r="AG45" i="9"/>
  <c r="AH45" i="9"/>
  <c r="AB46" i="9"/>
  <c r="AC46" i="9"/>
  <c r="AD46" i="9"/>
  <c r="AE46" i="9"/>
  <c r="AF46" i="9"/>
  <c r="AG46" i="9"/>
  <c r="AH46" i="9"/>
  <c r="AB47" i="9"/>
  <c r="AC47" i="9"/>
  <c r="AD47" i="9"/>
  <c r="AE47" i="9"/>
  <c r="AF47" i="9"/>
  <c r="AG47" i="9"/>
  <c r="AH47" i="9"/>
  <c r="AB48" i="9"/>
  <c r="AC48" i="9"/>
  <c r="AD48" i="9"/>
  <c r="AE48" i="9"/>
  <c r="AF48" i="9"/>
  <c r="AG48" i="9"/>
  <c r="AH48" i="9"/>
  <c r="AB49" i="9"/>
  <c r="AC49" i="9"/>
  <c r="AD49" i="9"/>
  <c r="AE49" i="9"/>
  <c r="AF49" i="9"/>
  <c r="AG49" i="9"/>
  <c r="AH49" i="9"/>
  <c r="AB50" i="9"/>
  <c r="AC50" i="9"/>
  <c r="AD50" i="9"/>
  <c r="AE50" i="9"/>
  <c r="AF50" i="9"/>
  <c r="AG50" i="9"/>
  <c r="AH50" i="9"/>
  <c r="AB51" i="9"/>
  <c r="AC51" i="9"/>
  <c r="AD51" i="9"/>
  <c r="AE51" i="9"/>
  <c r="AF51" i="9"/>
  <c r="AG51" i="9"/>
  <c r="AH51" i="9"/>
  <c r="AB52" i="9"/>
  <c r="AC52" i="9"/>
  <c r="AD52" i="9"/>
  <c r="AE52" i="9"/>
  <c r="AF52" i="9"/>
  <c r="AG52" i="9"/>
  <c r="AH52" i="9"/>
  <c r="AB53" i="9"/>
  <c r="AC53" i="9"/>
  <c r="AD53" i="9"/>
  <c r="AE53" i="9"/>
  <c r="AF53" i="9"/>
  <c r="AG53" i="9"/>
  <c r="AH53" i="9"/>
  <c r="AB54" i="9"/>
  <c r="AC54" i="9"/>
  <c r="AD54" i="9"/>
  <c r="AE54" i="9"/>
  <c r="AF54" i="9"/>
  <c r="AG54" i="9"/>
  <c r="AH54" i="9"/>
  <c r="AB55" i="9"/>
  <c r="AC55" i="9"/>
  <c r="AD55" i="9"/>
  <c r="AE55" i="9"/>
  <c r="AF55" i="9"/>
  <c r="AG55" i="9"/>
  <c r="AH55" i="9"/>
  <c r="AB56" i="9"/>
  <c r="AC56" i="9"/>
  <c r="AD56" i="9"/>
  <c r="AE56" i="9"/>
  <c r="AF56" i="9"/>
  <c r="AG56" i="9"/>
  <c r="AH56" i="9"/>
  <c r="AB57" i="9"/>
  <c r="AC57" i="9"/>
  <c r="AD57" i="9"/>
  <c r="AE57" i="9"/>
  <c r="AF57" i="9"/>
  <c r="AG57" i="9"/>
  <c r="AH57" i="9"/>
  <c r="AB58" i="9"/>
  <c r="AC58" i="9"/>
  <c r="AD58" i="9"/>
  <c r="AE58" i="9"/>
  <c r="AF58" i="9"/>
  <c r="AG58" i="9"/>
  <c r="AH58" i="9"/>
  <c r="AB59" i="9"/>
  <c r="AC59" i="9"/>
  <c r="AD59" i="9"/>
  <c r="AE59" i="9"/>
  <c r="AF59" i="9"/>
  <c r="AG59" i="9"/>
  <c r="AH59" i="9"/>
  <c r="AB60" i="9"/>
  <c r="AC60" i="9"/>
  <c r="AD60" i="9"/>
  <c r="AE60" i="9"/>
  <c r="AF60" i="9"/>
  <c r="AG60" i="9"/>
  <c r="AH60" i="9"/>
  <c r="AB61" i="9"/>
  <c r="AC61" i="9"/>
  <c r="AD61" i="9"/>
  <c r="AE61" i="9"/>
  <c r="AF61" i="9"/>
  <c r="AG61" i="9"/>
  <c r="AH61" i="9"/>
  <c r="AB62" i="9"/>
  <c r="AC62" i="9"/>
  <c r="AD62" i="9"/>
  <c r="AE62" i="9"/>
  <c r="AF62" i="9"/>
  <c r="AG62" i="9"/>
  <c r="AH62" i="9"/>
  <c r="AB63" i="9"/>
  <c r="AC63" i="9"/>
  <c r="AD63" i="9"/>
  <c r="AE63" i="9"/>
  <c r="AF63" i="9"/>
  <c r="AG63" i="9"/>
  <c r="AH63" i="9"/>
  <c r="AB64" i="9"/>
  <c r="AC64" i="9"/>
  <c r="AD64" i="9"/>
  <c r="AE64" i="9"/>
  <c r="AF64" i="9"/>
  <c r="AG64" i="9"/>
  <c r="AH64" i="9"/>
  <c r="AB65" i="9"/>
  <c r="AC65" i="9"/>
  <c r="AD65" i="9"/>
  <c r="AE65" i="9"/>
  <c r="AF65" i="9"/>
  <c r="AG65" i="9"/>
  <c r="AH65" i="9"/>
  <c r="AB66" i="9"/>
  <c r="AC66" i="9"/>
  <c r="AD66" i="9"/>
  <c r="AE66" i="9"/>
  <c r="AF66" i="9"/>
  <c r="AG66" i="9"/>
  <c r="AH66" i="9"/>
  <c r="AB67" i="9"/>
  <c r="AC67" i="9"/>
  <c r="AD67" i="9"/>
  <c r="AE67" i="9"/>
  <c r="AF67" i="9"/>
  <c r="AG67" i="9"/>
  <c r="AH67" i="9"/>
  <c r="AB68" i="9"/>
  <c r="AC68" i="9"/>
  <c r="AD68" i="9"/>
  <c r="AE68" i="9"/>
  <c r="AF68" i="9"/>
  <c r="AG68" i="9"/>
  <c r="AH68" i="9"/>
  <c r="AB69" i="9"/>
  <c r="AC69" i="9"/>
  <c r="AD69" i="9"/>
  <c r="AE69" i="9"/>
  <c r="AF69" i="9"/>
  <c r="AG69" i="9"/>
  <c r="AH69" i="9"/>
  <c r="AB70" i="9"/>
  <c r="AC70" i="9"/>
  <c r="AD70" i="9"/>
  <c r="AE70" i="9"/>
  <c r="AF70" i="9"/>
  <c r="AG70" i="9"/>
  <c r="AH70" i="9"/>
  <c r="AB71" i="9"/>
  <c r="AC71" i="9"/>
  <c r="AD71" i="9"/>
  <c r="AE71" i="9"/>
  <c r="AF71" i="9"/>
  <c r="AG71" i="9"/>
  <c r="AH71" i="9"/>
  <c r="AB72" i="9"/>
  <c r="AC72" i="9"/>
  <c r="AD72" i="9"/>
  <c r="AE72" i="9"/>
  <c r="AF72" i="9"/>
  <c r="AG72" i="9"/>
  <c r="AH72" i="9"/>
  <c r="AB73" i="9"/>
  <c r="AC73" i="9"/>
  <c r="AD73" i="9"/>
  <c r="AE73" i="9"/>
  <c r="AF73" i="9"/>
  <c r="AG73" i="9"/>
  <c r="AH73" i="9"/>
  <c r="AB74" i="9"/>
  <c r="AC74" i="9"/>
  <c r="AD74" i="9"/>
  <c r="AE74" i="9"/>
  <c r="AF74" i="9"/>
  <c r="AG74" i="9"/>
  <c r="AH74" i="9"/>
  <c r="AB75" i="9"/>
  <c r="AC75" i="9"/>
  <c r="AD75" i="9"/>
  <c r="AE75" i="9"/>
  <c r="AF75" i="9"/>
  <c r="AG75" i="9"/>
  <c r="AH75" i="9"/>
  <c r="AB76" i="9"/>
  <c r="AC76" i="9"/>
  <c r="AD76" i="9"/>
  <c r="AE76" i="9"/>
  <c r="AF76" i="9"/>
  <c r="AG76" i="9"/>
  <c r="AH76" i="9"/>
  <c r="AB77" i="9"/>
  <c r="AC77" i="9"/>
  <c r="AD77" i="9"/>
  <c r="AE77" i="9"/>
  <c r="AF77" i="9"/>
  <c r="AG77" i="9"/>
  <c r="AH77" i="9"/>
  <c r="AB78" i="9"/>
  <c r="AC78" i="9"/>
  <c r="AD78" i="9"/>
  <c r="AE78" i="9"/>
  <c r="AF78" i="9"/>
  <c r="AG78" i="9"/>
  <c r="AH78" i="9"/>
  <c r="AB79" i="9"/>
  <c r="AC79" i="9"/>
  <c r="AD79" i="9"/>
  <c r="AE79" i="9"/>
  <c r="AF79" i="9"/>
  <c r="AG79" i="9"/>
  <c r="AH79" i="9"/>
  <c r="AB80" i="9"/>
  <c r="AC80" i="9"/>
  <c r="AD80" i="9"/>
  <c r="AE80" i="9"/>
  <c r="AF80" i="9"/>
  <c r="AG80" i="9"/>
  <c r="AH80" i="9"/>
  <c r="AB81" i="9"/>
  <c r="AC81" i="9"/>
  <c r="AD81" i="9"/>
  <c r="AE81" i="9"/>
  <c r="AF81" i="9"/>
  <c r="AG81" i="9"/>
  <c r="AH81" i="9"/>
  <c r="AB82" i="9"/>
  <c r="AC82" i="9"/>
  <c r="AD82" i="9"/>
  <c r="AE82" i="9"/>
  <c r="AF82" i="9"/>
  <c r="AG82" i="9"/>
  <c r="AH82" i="9"/>
  <c r="AB83" i="9"/>
  <c r="AC83" i="9"/>
  <c r="AD83" i="9"/>
  <c r="AE83" i="9"/>
  <c r="AF83" i="9"/>
  <c r="AG83" i="9"/>
  <c r="AH83" i="9"/>
  <c r="AB84" i="9"/>
  <c r="AC84" i="9"/>
  <c r="AD84" i="9"/>
  <c r="AE84" i="9"/>
  <c r="AF84" i="9"/>
  <c r="AG84" i="9"/>
  <c r="AH84" i="9"/>
  <c r="AB85" i="9"/>
  <c r="AC85" i="9"/>
  <c r="AD85" i="9"/>
  <c r="AE85" i="9"/>
  <c r="AF85" i="9"/>
  <c r="AG85" i="9"/>
  <c r="AH85" i="9"/>
  <c r="AB86" i="9"/>
  <c r="AC86" i="9"/>
  <c r="AD86" i="9"/>
  <c r="AE86" i="9"/>
  <c r="AF86" i="9"/>
  <c r="AG86" i="9"/>
  <c r="AH86" i="9"/>
  <c r="AB87" i="9"/>
  <c r="AC87" i="9"/>
  <c r="AD87" i="9"/>
  <c r="AE87" i="9"/>
  <c r="AF87" i="9"/>
  <c r="AG87" i="9"/>
  <c r="AH87" i="9"/>
  <c r="AB88" i="9"/>
  <c r="AC88" i="9"/>
  <c r="AD88" i="9"/>
  <c r="AE88" i="9"/>
  <c r="AF88" i="9"/>
  <c r="AG88" i="9"/>
  <c r="AH88" i="9"/>
  <c r="AB89" i="9"/>
  <c r="AC89" i="9"/>
  <c r="AD89" i="9"/>
  <c r="AE89" i="9"/>
  <c r="AF89" i="9"/>
  <c r="AG89" i="9"/>
  <c r="AH89" i="9"/>
  <c r="AB90" i="9"/>
  <c r="AC90" i="9"/>
  <c r="AD90" i="9"/>
  <c r="AE90" i="9"/>
  <c r="AF90" i="9"/>
  <c r="AG90" i="9"/>
  <c r="AH90" i="9"/>
  <c r="AB91" i="9"/>
  <c r="AC91" i="9"/>
  <c r="AD91" i="9"/>
  <c r="AE91" i="9"/>
  <c r="AF91" i="9"/>
  <c r="AG91" i="9"/>
  <c r="AH91" i="9"/>
  <c r="AB92" i="9"/>
  <c r="AC92" i="9"/>
  <c r="AD92" i="9"/>
  <c r="AE92" i="9"/>
  <c r="AF92" i="9"/>
  <c r="AG92" i="9"/>
  <c r="AH92" i="9"/>
  <c r="AB93" i="9"/>
  <c r="AC93" i="9"/>
  <c r="AD93" i="9"/>
  <c r="AE93" i="9"/>
  <c r="AF93" i="9"/>
  <c r="AG93" i="9"/>
  <c r="AH93" i="9"/>
  <c r="AB94" i="9"/>
  <c r="AC94" i="9"/>
  <c r="AD94" i="9"/>
  <c r="AE94" i="9"/>
  <c r="AF94" i="9"/>
  <c r="AG94" i="9"/>
  <c r="AH94" i="9"/>
  <c r="AB95" i="9"/>
  <c r="AC95" i="9"/>
  <c r="AD95" i="9"/>
  <c r="AE95" i="9"/>
  <c r="AF95" i="9"/>
  <c r="AG95" i="9"/>
  <c r="AH95" i="9"/>
  <c r="AB96" i="9"/>
  <c r="AC96" i="9"/>
  <c r="AD96" i="9"/>
  <c r="AE96" i="9"/>
  <c r="AF96" i="9"/>
  <c r="AG96" i="9"/>
  <c r="AH96" i="9"/>
  <c r="AB97" i="9"/>
  <c r="AC97" i="9"/>
  <c r="AD97" i="9"/>
  <c r="AE97" i="9"/>
  <c r="AF97" i="9"/>
  <c r="AG97" i="9"/>
  <c r="AH97" i="9"/>
  <c r="AB98" i="9"/>
  <c r="AC98" i="9"/>
  <c r="AD98" i="9"/>
  <c r="AE98" i="9"/>
  <c r="AF98" i="9"/>
  <c r="AG98" i="9"/>
  <c r="AH98" i="9"/>
  <c r="AB99" i="9"/>
  <c r="AC99" i="9"/>
  <c r="AD99" i="9"/>
  <c r="AE99" i="9"/>
  <c r="AF99" i="9"/>
  <c r="AG99" i="9"/>
  <c r="AH99" i="9"/>
  <c r="AB100" i="9"/>
  <c r="AC100" i="9"/>
  <c r="AD100" i="9"/>
  <c r="AE100" i="9"/>
  <c r="AF100" i="9"/>
  <c r="AG100" i="9"/>
  <c r="AH100" i="9"/>
  <c r="AB101" i="9"/>
  <c r="AC101" i="9"/>
  <c r="AD101" i="9"/>
  <c r="AE101" i="9"/>
  <c r="AF101" i="9"/>
  <c r="AG101" i="9"/>
  <c r="AH101" i="9"/>
  <c r="AB102" i="9"/>
  <c r="AC102" i="9"/>
  <c r="AD102" i="9"/>
  <c r="AE102" i="9"/>
  <c r="AF102" i="9"/>
  <c r="AG102" i="9"/>
  <c r="AH102" i="9"/>
  <c r="AB103" i="9"/>
  <c r="AC103" i="9"/>
  <c r="AD103" i="9"/>
  <c r="AE103" i="9"/>
  <c r="AF103" i="9"/>
  <c r="AG103" i="9"/>
  <c r="AH103" i="9"/>
  <c r="AB104" i="9"/>
  <c r="AC104" i="9"/>
  <c r="AD104" i="9"/>
  <c r="AE104" i="9"/>
  <c r="AF104" i="9"/>
  <c r="AG104" i="9"/>
  <c r="AH104" i="9"/>
  <c r="AB105" i="9"/>
  <c r="AC105" i="9"/>
  <c r="AD105" i="9"/>
  <c r="AE105" i="9"/>
  <c r="AF105" i="9"/>
  <c r="AG105" i="9"/>
  <c r="AH105" i="9"/>
  <c r="AB106" i="9"/>
  <c r="AC106" i="9"/>
  <c r="AD106" i="9"/>
  <c r="AE106" i="9"/>
  <c r="AF106" i="9"/>
  <c r="AG106" i="9"/>
  <c r="AH106" i="9"/>
  <c r="AB107" i="9"/>
  <c r="AC107" i="9"/>
  <c r="AD107" i="9"/>
  <c r="AE107" i="9"/>
  <c r="AF107" i="9"/>
  <c r="AG107" i="9"/>
  <c r="AH107" i="9"/>
  <c r="AB108" i="9"/>
  <c r="AC108" i="9"/>
  <c r="AD108" i="9"/>
  <c r="AE108" i="9"/>
  <c r="AF108" i="9"/>
  <c r="AG108" i="9"/>
  <c r="AH108" i="9"/>
  <c r="AB109" i="9"/>
  <c r="AC109" i="9"/>
  <c r="AD109" i="9"/>
  <c r="AE109" i="9"/>
  <c r="AF109" i="9"/>
  <c r="AG109" i="9"/>
  <c r="AH109" i="9"/>
  <c r="AB110" i="9"/>
  <c r="AC110" i="9"/>
  <c r="AD110" i="9"/>
  <c r="AE110" i="9"/>
  <c r="AF110" i="9"/>
  <c r="AG110" i="9"/>
  <c r="AH110" i="9"/>
  <c r="AB111" i="9"/>
  <c r="AC111" i="9"/>
  <c r="AD111" i="9"/>
  <c r="AE111" i="9"/>
  <c r="AF111" i="9"/>
  <c r="AG111" i="9"/>
  <c r="AH111" i="9"/>
  <c r="AB112" i="9"/>
  <c r="AC112" i="9"/>
  <c r="AD112" i="9"/>
  <c r="AE112" i="9"/>
  <c r="AF112" i="9"/>
  <c r="AG112" i="9"/>
  <c r="AH112" i="9"/>
  <c r="AB113" i="9"/>
  <c r="AC113" i="9"/>
  <c r="AD113" i="9"/>
  <c r="AE113" i="9"/>
  <c r="AF113" i="9"/>
  <c r="AG113" i="9"/>
  <c r="AH113" i="9"/>
  <c r="AB114" i="9"/>
  <c r="AC114" i="9"/>
  <c r="AD114" i="9"/>
  <c r="AE114" i="9"/>
  <c r="AF114" i="9"/>
  <c r="AG114" i="9"/>
  <c r="AH114" i="9"/>
  <c r="AB115" i="9"/>
  <c r="AC115" i="9"/>
  <c r="AD115" i="9"/>
  <c r="AE115" i="9"/>
  <c r="AF115" i="9"/>
  <c r="AG115" i="9"/>
  <c r="AH115" i="9"/>
  <c r="AB116" i="9"/>
  <c r="AC116" i="9"/>
  <c r="AD116" i="9"/>
  <c r="AE116" i="9"/>
  <c r="AF116" i="9"/>
  <c r="AG116" i="9"/>
  <c r="AH116" i="9"/>
  <c r="AB117" i="9"/>
  <c r="AC117" i="9"/>
  <c r="AD117" i="9"/>
  <c r="AE117" i="9"/>
  <c r="AF117" i="9"/>
  <c r="AG117" i="9"/>
  <c r="AH117" i="9"/>
  <c r="AB118" i="9"/>
  <c r="AC118" i="9"/>
  <c r="AD118" i="9"/>
  <c r="AE118" i="9"/>
  <c r="AF118" i="9"/>
  <c r="AG118" i="9"/>
  <c r="AH118" i="9"/>
  <c r="AB119" i="9"/>
  <c r="AC119" i="9"/>
  <c r="AD119" i="9"/>
  <c r="AE119" i="9"/>
  <c r="AF119" i="9"/>
  <c r="AG119" i="9"/>
  <c r="AH119" i="9"/>
  <c r="AB120" i="9"/>
  <c r="AC120" i="9"/>
  <c r="AD120" i="9"/>
  <c r="AE120" i="9"/>
  <c r="AF120" i="9"/>
  <c r="AG120" i="9"/>
  <c r="AH120" i="9"/>
  <c r="AB121" i="9"/>
  <c r="AC121" i="9"/>
  <c r="AD121" i="9"/>
  <c r="AE121" i="9"/>
  <c r="AF121" i="9"/>
  <c r="AG121" i="9"/>
  <c r="AH121" i="9"/>
  <c r="AB122" i="9"/>
  <c r="AC122" i="9"/>
  <c r="AD122" i="9"/>
  <c r="AE122" i="9"/>
  <c r="AF122" i="9"/>
  <c r="AG122" i="9"/>
  <c r="AH122" i="9"/>
  <c r="AB123" i="9"/>
  <c r="AC123" i="9"/>
  <c r="AD123" i="9"/>
  <c r="AE123" i="9"/>
  <c r="AF123" i="9"/>
  <c r="AG123" i="9"/>
  <c r="AH123" i="9"/>
  <c r="AB124" i="9"/>
  <c r="AC124" i="9"/>
  <c r="AD124" i="9"/>
  <c r="AE124" i="9"/>
  <c r="AF124" i="9"/>
  <c r="AG124" i="9"/>
  <c r="AH124" i="9"/>
  <c r="AB125" i="9"/>
  <c r="AC125" i="9"/>
  <c r="AD125" i="9"/>
  <c r="AE125" i="9"/>
  <c r="AF125" i="9"/>
  <c r="AG125" i="9"/>
  <c r="AH125" i="9"/>
  <c r="AB126" i="9"/>
  <c r="AC126" i="9"/>
  <c r="AD126" i="9"/>
  <c r="AE126" i="9"/>
  <c r="AF126" i="9"/>
  <c r="AG126" i="9"/>
  <c r="AH126" i="9"/>
  <c r="AB127" i="9"/>
  <c r="AC127" i="9"/>
  <c r="AD127" i="9"/>
  <c r="AE127" i="9"/>
  <c r="AF127" i="9"/>
  <c r="AG127" i="9"/>
  <c r="AH127" i="9"/>
  <c r="AB128" i="9"/>
  <c r="AC128" i="9"/>
  <c r="AD128" i="9"/>
  <c r="AE128" i="9"/>
  <c r="AF128" i="9"/>
  <c r="AG128" i="9"/>
  <c r="AH128" i="9"/>
  <c r="AB129" i="9"/>
  <c r="AC129" i="9"/>
  <c r="AD129" i="9"/>
  <c r="AE129" i="9"/>
  <c r="AF129" i="9"/>
  <c r="AG129" i="9"/>
  <c r="AH129" i="9"/>
  <c r="AB130" i="9"/>
  <c r="AC130" i="9"/>
  <c r="AD130" i="9"/>
  <c r="AE130" i="9"/>
  <c r="AF130" i="9"/>
  <c r="AG130" i="9"/>
  <c r="AH130" i="9"/>
  <c r="AB131" i="9"/>
  <c r="AC131" i="9"/>
  <c r="AD131" i="9"/>
  <c r="AE131" i="9"/>
  <c r="AF131" i="9"/>
  <c r="AG131" i="9"/>
  <c r="AH131" i="9"/>
  <c r="AB132" i="9"/>
  <c r="AC132" i="9"/>
  <c r="AD132" i="9"/>
  <c r="AE132" i="9"/>
  <c r="AF132" i="9"/>
  <c r="AG132" i="9"/>
  <c r="AH132" i="9"/>
  <c r="AB133" i="9"/>
  <c r="AC133" i="9"/>
  <c r="AD133" i="9"/>
  <c r="AE133" i="9"/>
  <c r="AF133" i="9"/>
  <c r="AG133" i="9"/>
  <c r="AH133" i="9"/>
  <c r="AB134" i="9"/>
  <c r="AC134" i="9"/>
  <c r="AD134" i="9"/>
  <c r="AE134" i="9"/>
  <c r="AF134" i="9"/>
  <c r="AG134" i="9"/>
  <c r="AH134" i="9"/>
  <c r="AB135" i="9"/>
  <c r="AC135" i="9"/>
  <c r="AD135" i="9"/>
  <c r="AE135" i="9"/>
  <c r="AF135" i="9"/>
  <c r="AG135" i="9"/>
  <c r="AH135" i="9"/>
  <c r="AB136" i="9"/>
  <c r="AC136" i="9"/>
  <c r="AD136" i="9"/>
  <c r="AE136" i="9"/>
  <c r="AF136" i="9"/>
  <c r="AG136" i="9"/>
  <c r="AH136" i="9"/>
  <c r="AB137" i="9"/>
  <c r="AC137" i="9"/>
  <c r="AD137" i="9"/>
  <c r="AE137" i="9"/>
  <c r="AF137" i="9"/>
  <c r="AG137" i="9"/>
  <c r="AH137" i="9"/>
  <c r="AB138" i="9"/>
  <c r="AC138" i="9"/>
  <c r="AD138" i="9"/>
  <c r="AE138" i="9"/>
  <c r="AF138" i="9"/>
  <c r="AG138" i="9"/>
  <c r="AH138" i="9"/>
  <c r="AB139" i="9"/>
  <c r="AC139" i="9"/>
  <c r="AD139" i="9"/>
  <c r="AE139" i="9"/>
  <c r="AF139" i="9"/>
  <c r="AG139" i="9"/>
  <c r="AH139" i="9"/>
  <c r="AB140" i="9"/>
  <c r="AC140" i="9"/>
  <c r="AD140" i="9"/>
  <c r="AE140" i="9"/>
  <c r="AF140" i="9"/>
  <c r="AG140" i="9"/>
  <c r="AH140" i="9"/>
  <c r="AB141" i="9"/>
  <c r="AC141" i="9"/>
  <c r="AD141" i="9"/>
  <c r="AE141" i="9"/>
  <c r="AF141" i="9"/>
  <c r="AG141" i="9"/>
  <c r="AH141" i="9"/>
  <c r="AB142" i="9"/>
  <c r="AC142" i="9"/>
  <c r="AD142" i="9"/>
  <c r="AE142" i="9"/>
  <c r="AF142" i="9"/>
  <c r="AG142" i="9"/>
  <c r="AH142" i="9"/>
  <c r="AB143" i="9"/>
  <c r="AC143" i="9"/>
  <c r="AD143" i="9"/>
  <c r="AE143" i="9"/>
  <c r="AF143" i="9"/>
  <c r="AG143" i="9"/>
  <c r="AH143" i="9"/>
  <c r="AB144" i="9"/>
  <c r="AC144" i="9"/>
  <c r="AD144" i="9"/>
  <c r="AE144" i="9"/>
  <c r="AF144" i="9"/>
  <c r="AG144" i="9"/>
  <c r="AH144" i="9"/>
  <c r="AB145" i="9"/>
  <c r="AC145" i="9"/>
  <c r="AD145" i="9"/>
  <c r="AE145" i="9"/>
  <c r="AF145" i="9"/>
  <c r="AG145" i="9"/>
  <c r="AH145" i="9"/>
  <c r="AB146" i="9"/>
  <c r="AC146" i="9"/>
  <c r="AD146" i="9"/>
  <c r="AE146" i="9"/>
  <c r="AF146" i="9"/>
  <c r="AG146" i="9"/>
  <c r="AH146" i="9"/>
  <c r="AB147" i="9"/>
  <c r="AC147" i="9"/>
  <c r="AD147" i="9"/>
  <c r="AE147" i="9"/>
  <c r="AF147" i="9"/>
  <c r="AG147" i="9"/>
  <c r="AH147" i="9"/>
  <c r="AB148" i="9"/>
  <c r="AC148" i="9"/>
  <c r="AD148" i="9"/>
  <c r="AE148" i="9"/>
  <c r="AF148" i="9"/>
  <c r="AG148" i="9"/>
  <c r="AH148" i="9"/>
  <c r="AB149" i="9"/>
  <c r="AC149" i="9"/>
  <c r="AD149" i="9"/>
  <c r="AE149" i="9"/>
  <c r="AF149" i="9"/>
  <c r="AG149" i="9"/>
  <c r="AH149" i="9"/>
  <c r="AB150" i="9"/>
  <c r="AC150" i="9"/>
  <c r="AD150" i="9"/>
  <c r="AE150" i="9"/>
  <c r="AF150" i="9"/>
  <c r="AG150" i="9"/>
  <c r="AH150" i="9"/>
  <c r="AB151" i="9"/>
  <c r="AC151" i="9"/>
  <c r="AD151" i="9"/>
  <c r="AE151" i="9"/>
  <c r="AF151" i="9"/>
  <c r="AG151" i="9"/>
  <c r="AH151" i="9"/>
  <c r="AB152" i="9"/>
  <c r="AC152" i="9"/>
  <c r="AD152" i="9"/>
  <c r="AE152" i="9"/>
  <c r="AF152" i="9"/>
  <c r="AG152" i="9"/>
  <c r="AH152" i="9"/>
  <c r="AB153" i="9"/>
  <c r="AC153" i="9"/>
  <c r="AD153" i="9"/>
  <c r="AE153" i="9"/>
  <c r="AF153" i="9"/>
  <c r="AG153" i="9"/>
  <c r="AH153" i="9"/>
  <c r="AB154" i="9"/>
  <c r="AC154" i="9"/>
  <c r="AD154" i="9"/>
  <c r="AE154" i="9"/>
  <c r="AF154" i="9"/>
  <c r="AG154" i="9"/>
  <c r="AH154" i="9"/>
  <c r="AB155" i="9"/>
  <c r="AC155" i="9"/>
  <c r="AD155" i="9"/>
  <c r="AE155" i="9"/>
  <c r="AF155" i="9"/>
  <c r="AG155" i="9"/>
  <c r="AH155" i="9"/>
  <c r="AB156" i="9"/>
  <c r="AC156" i="9"/>
  <c r="AD156" i="9"/>
  <c r="AE156" i="9"/>
  <c r="AF156" i="9"/>
  <c r="AG156" i="9"/>
  <c r="AH156" i="9"/>
  <c r="AB157" i="9"/>
  <c r="AC157" i="9"/>
  <c r="AD157" i="9"/>
  <c r="AE157" i="9"/>
  <c r="AF157" i="9"/>
  <c r="AG157" i="9"/>
  <c r="AH157" i="9"/>
  <c r="AB158" i="9"/>
  <c r="AC158" i="9"/>
  <c r="AD158" i="9"/>
  <c r="AE158" i="9"/>
  <c r="AF158" i="9"/>
  <c r="AG158" i="9"/>
  <c r="AH158" i="9"/>
  <c r="AB159" i="9"/>
  <c r="AC159" i="9"/>
  <c r="AD159" i="9"/>
  <c r="AE159" i="9"/>
  <c r="AF159" i="9"/>
  <c r="AG159" i="9"/>
  <c r="AH159" i="9"/>
  <c r="AB160" i="9"/>
  <c r="AC160" i="9"/>
  <c r="AD160" i="9"/>
  <c r="AE160" i="9"/>
  <c r="AF160" i="9"/>
  <c r="AG160" i="9"/>
  <c r="AH160" i="9"/>
  <c r="AB161" i="9"/>
  <c r="AC161" i="9"/>
  <c r="AD161" i="9"/>
  <c r="AE161" i="9"/>
  <c r="AF161" i="9"/>
  <c r="AG161" i="9"/>
  <c r="AH161" i="9"/>
  <c r="AB162" i="9"/>
  <c r="AC162" i="9"/>
  <c r="AD162" i="9"/>
  <c r="AE162" i="9"/>
  <c r="AF162" i="9"/>
  <c r="AG162" i="9"/>
  <c r="AH162" i="9"/>
  <c r="AB163" i="9"/>
  <c r="AC163" i="9"/>
  <c r="AD163" i="9"/>
  <c r="AE163" i="9"/>
  <c r="AF163" i="9"/>
  <c r="AG163" i="9"/>
  <c r="AH163" i="9"/>
  <c r="AB164" i="9"/>
  <c r="AC164" i="9"/>
  <c r="AD164" i="9"/>
  <c r="AE164" i="9"/>
  <c r="AF164" i="9"/>
  <c r="AG164" i="9"/>
  <c r="AH164" i="9"/>
  <c r="AB165" i="9"/>
  <c r="AC165" i="9"/>
  <c r="AD165" i="9"/>
  <c r="AE165" i="9"/>
  <c r="AF165" i="9"/>
  <c r="AG165" i="9"/>
  <c r="AH165" i="9"/>
  <c r="AB166" i="9"/>
  <c r="AC166" i="9"/>
  <c r="AD166" i="9"/>
  <c r="AE166" i="9"/>
  <c r="AF166" i="9"/>
  <c r="AG166" i="9"/>
  <c r="AH166" i="9"/>
  <c r="AB167" i="9"/>
  <c r="AC167" i="9"/>
  <c r="AD167" i="9"/>
  <c r="AE167" i="9"/>
  <c r="AF167" i="9"/>
  <c r="AG167" i="9"/>
  <c r="AH167" i="9"/>
  <c r="AB168" i="9"/>
  <c r="AC168" i="9"/>
  <c r="AD168" i="9"/>
  <c r="AE168" i="9"/>
  <c r="AF168" i="9"/>
  <c r="AG168" i="9"/>
  <c r="AH168" i="9"/>
  <c r="AB169" i="9"/>
  <c r="AC169" i="9"/>
  <c r="AD169" i="9"/>
  <c r="AE169" i="9"/>
  <c r="AF169" i="9"/>
  <c r="AG169" i="9"/>
  <c r="AH169" i="9"/>
  <c r="AB170" i="9"/>
  <c r="AC170" i="9"/>
  <c r="AD170" i="9"/>
  <c r="AE170" i="9"/>
  <c r="AF170" i="9"/>
  <c r="AG170" i="9"/>
  <c r="AH170" i="9"/>
  <c r="AB171" i="9"/>
  <c r="AC171" i="9"/>
  <c r="AD171" i="9"/>
  <c r="AE171" i="9"/>
  <c r="AF171" i="9"/>
  <c r="AG171" i="9"/>
  <c r="AH171" i="9"/>
  <c r="AB172" i="9"/>
  <c r="AC172" i="9"/>
  <c r="AD172" i="9"/>
  <c r="AE172" i="9"/>
  <c r="AF172" i="9"/>
  <c r="AG172" i="9"/>
  <c r="AH172" i="9"/>
  <c r="AB173" i="9"/>
  <c r="AC173" i="9"/>
  <c r="AD173" i="9"/>
  <c r="AE173" i="9"/>
  <c r="AF173" i="9"/>
  <c r="AG173" i="9"/>
  <c r="AH173" i="9"/>
  <c r="AB174" i="9"/>
  <c r="AC174" i="9"/>
  <c r="AD174" i="9"/>
  <c r="AE174" i="9"/>
  <c r="AF174" i="9"/>
  <c r="AG174" i="9"/>
  <c r="AH174" i="9"/>
  <c r="AB175" i="9"/>
  <c r="AC175" i="9"/>
  <c r="AD175" i="9"/>
  <c r="AE175" i="9"/>
  <c r="AF175" i="9"/>
  <c r="AG175" i="9"/>
  <c r="AH175" i="9"/>
  <c r="AB176" i="9"/>
  <c r="AC176" i="9"/>
  <c r="AD176" i="9"/>
  <c r="AE176" i="9"/>
  <c r="AF176" i="9"/>
  <c r="AG176" i="9"/>
  <c r="AH176" i="9"/>
  <c r="AB177" i="9"/>
  <c r="AC177" i="9"/>
  <c r="AD177" i="9"/>
  <c r="AE177" i="9"/>
  <c r="AF177" i="9"/>
  <c r="AG177" i="9"/>
  <c r="AH177" i="9"/>
  <c r="AB178" i="9"/>
  <c r="AC178" i="9"/>
  <c r="AD178" i="9"/>
  <c r="AE178" i="9"/>
  <c r="AF178" i="9"/>
  <c r="AG178" i="9"/>
  <c r="AH178" i="9"/>
  <c r="AB179" i="9"/>
  <c r="AC179" i="9"/>
  <c r="AD179" i="9"/>
  <c r="AE179" i="9"/>
  <c r="AF179" i="9"/>
  <c r="AG179" i="9"/>
  <c r="AH179" i="9"/>
  <c r="AB180" i="9"/>
  <c r="AC180" i="9"/>
  <c r="AD180" i="9"/>
  <c r="AE180" i="9"/>
  <c r="AF180" i="9"/>
  <c r="AG180" i="9"/>
  <c r="AH180" i="9"/>
  <c r="AB181" i="9"/>
  <c r="AC181" i="9"/>
  <c r="AD181" i="9"/>
  <c r="AE181" i="9"/>
  <c r="AF181" i="9"/>
  <c r="AG181" i="9"/>
  <c r="AH181" i="9"/>
  <c r="AB182" i="9"/>
  <c r="AC182" i="9"/>
  <c r="AD182" i="9"/>
  <c r="AE182" i="9"/>
  <c r="AF182" i="9"/>
  <c r="AG182" i="9"/>
  <c r="AH182" i="9"/>
  <c r="AB183" i="9"/>
  <c r="AC183" i="9"/>
  <c r="AD183" i="9"/>
  <c r="AE183" i="9"/>
  <c r="AF183" i="9"/>
  <c r="AG183" i="9"/>
  <c r="AH183" i="9"/>
  <c r="AB184" i="9"/>
  <c r="AC184" i="9"/>
  <c r="AD184" i="9"/>
  <c r="AE184" i="9"/>
  <c r="AF184" i="9"/>
  <c r="AG184" i="9"/>
  <c r="AH184" i="9"/>
  <c r="AB185" i="9"/>
  <c r="AC185" i="9"/>
  <c r="AD185" i="9"/>
  <c r="AE185" i="9"/>
  <c r="AF185" i="9"/>
  <c r="AG185" i="9"/>
  <c r="AH185" i="9"/>
  <c r="AB186" i="9"/>
  <c r="AC186" i="9"/>
  <c r="AD186" i="9"/>
  <c r="AE186" i="9"/>
  <c r="AF186" i="9"/>
  <c r="AG186" i="9"/>
  <c r="AH186" i="9"/>
  <c r="AB187" i="9"/>
  <c r="AC187" i="9"/>
  <c r="AD187" i="9"/>
  <c r="AE187" i="9"/>
  <c r="AF187" i="9"/>
  <c r="AG187" i="9"/>
  <c r="AH187" i="9"/>
  <c r="AB188" i="9"/>
  <c r="AC188" i="9"/>
  <c r="AD188" i="9"/>
  <c r="AE188" i="9"/>
  <c r="AF188" i="9"/>
  <c r="AG188" i="9"/>
  <c r="AH188" i="9"/>
  <c r="AB189" i="9"/>
  <c r="AC189" i="9"/>
  <c r="AD189" i="9"/>
  <c r="AE189" i="9"/>
  <c r="AF189" i="9"/>
  <c r="AG189" i="9"/>
  <c r="AH189" i="9"/>
  <c r="AB190" i="9"/>
  <c r="AC190" i="9"/>
  <c r="AD190" i="9"/>
  <c r="AE190" i="9"/>
  <c r="AF190" i="9"/>
  <c r="AG190" i="9"/>
  <c r="AH190" i="9"/>
  <c r="AB191" i="9"/>
  <c r="AC191" i="9"/>
  <c r="AD191" i="9"/>
  <c r="AE191" i="9"/>
  <c r="AF191" i="9"/>
  <c r="AG191" i="9"/>
  <c r="AH191" i="9"/>
  <c r="AB192" i="9"/>
  <c r="AC192" i="9"/>
  <c r="AD192" i="9"/>
  <c r="AE192" i="9"/>
  <c r="AF192" i="9"/>
  <c r="AG192" i="9"/>
  <c r="AH192" i="9"/>
  <c r="AB193" i="9"/>
  <c r="AC193" i="9"/>
  <c r="AD193" i="9"/>
  <c r="AE193" i="9"/>
  <c r="AF193" i="9"/>
  <c r="AG193" i="9"/>
  <c r="AH193" i="9"/>
  <c r="AB194" i="9"/>
  <c r="AC194" i="9"/>
  <c r="AD194" i="9"/>
  <c r="AE194" i="9"/>
  <c r="AF194" i="9"/>
  <c r="AG194" i="9"/>
  <c r="AH194" i="9"/>
  <c r="AB195" i="9"/>
  <c r="AC195" i="9"/>
  <c r="AD195" i="9"/>
  <c r="AE195" i="9"/>
  <c r="AF195" i="9"/>
  <c r="AG195" i="9"/>
  <c r="AH195" i="9"/>
  <c r="AB196" i="9"/>
  <c r="AC196" i="9"/>
  <c r="AD196" i="9"/>
  <c r="AE196" i="9"/>
  <c r="AF196" i="9"/>
  <c r="AG196" i="9"/>
  <c r="AH196" i="9"/>
  <c r="AB197" i="9"/>
  <c r="AC197" i="9"/>
  <c r="AD197" i="9"/>
  <c r="AE197" i="9"/>
  <c r="AF197" i="9"/>
  <c r="AG197" i="9"/>
  <c r="AH197" i="9"/>
  <c r="AB198" i="9"/>
  <c r="AC198" i="9"/>
  <c r="AD198" i="9"/>
  <c r="AE198" i="9"/>
  <c r="AF198" i="9"/>
  <c r="AG198" i="9"/>
  <c r="AH198" i="9"/>
  <c r="AB199" i="9"/>
  <c r="AC199" i="9"/>
  <c r="AD199" i="9"/>
  <c r="AE199" i="9"/>
  <c r="AF199" i="9"/>
  <c r="AG199" i="9"/>
  <c r="AH199" i="9"/>
  <c r="AB200" i="9"/>
  <c r="AC200" i="9"/>
  <c r="AD200" i="9"/>
  <c r="AE200" i="9"/>
  <c r="AF200" i="9"/>
  <c r="AG200" i="9"/>
  <c r="AH200" i="9"/>
  <c r="AB201" i="9"/>
  <c r="AC201" i="9"/>
  <c r="AD201" i="9"/>
  <c r="AE201" i="9"/>
  <c r="AF201" i="9"/>
  <c r="AG201" i="9"/>
  <c r="AH201" i="9"/>
  <c r="AB202" i="9"/>
  <c r="AC202" i="9"/>
  <c r="AD202" i="9"/>
  <c r="AE202" i="9"/>
  <c r="AF202" i="9"/>
  <c r="AG202" i="9"/>
  <c r="AH202" i="9"/>
  <c r="AB203" i="9"/>
  <c r="AC203" i="9"/>
  <c r="AD203" i="9"/>
  <c r="AE203" i="9"/>
  <c r="AF203" i="9"/>
  <c r="AG203" i="9"/>
  <c r="AH203" i="9"/>
  <c r="AB204" i="9"/>
  <c r="AC204" i="9"/>
  <c r="AD204" i="9"/>
  <c r="AE204" i="9"/>
  <c r="AF204" i="9"/>
  <c r="AG204" i="9"/>
  <c r="AH204" i="9"/>
  <c r="AB205" i="9"/>
  <c r="AC205" i="9"/>
  <c r="AD205" i="9"/>
  <c r="AE205" i="9"/>
  <c r="AF205" i="9"/>
  <c r="AG205" i="9"/>
  <c r="AH205" i="9"/>
  <c r="AB206" i="9"/>
  <c r="AC206" i="9"/>
  <c r="AD206" i="9"/>
  <c r="AE206" i="9"/>
  <c r="AF206" i="9"/>
  <c r="AG206" i="9"/>
  <c r="AH206" i="9"/>
  <c r="AB207" i="9"/>
  <c r="AC207" i="9"/>
  <c r="AD207" i="9"/>
  <c r="AE207" i="9"/>
  <c r="AF207" i="9"/>
  <c r="AG207" i="9"/>
  <c r="AH207" i="9"/>
  <c r="AB208" i="9"/>
  <c r="AC208" i="9"/>
  <c r="AD208" i="9"/>
  <c r="AE208" i="9"/>
  <c r="AF208" i="9"/>
  <c r="AG208" i="9"/>
  <c r="AH208" i="9"/>
  <c r="AB209" i="9"/>
  <c r="AC209" i="9"/>
  <c r="AD209" i="9"/>
  <c r="AE209" i="9"/>
  <c r="AF209" i="9"/>
  <c r="AG209" i="9"/>
  <c r="AH209" i="9"/>
  <c r="AB210" i="9"/>
  <c r="AC210" i="9"/>
  <c r="AD210" i="9"/>
  <c r="AE210" i="9"/>
  <c r="AF210" i="9"/>
  <c r="AG210" i="9"/>
  <c r="AH210" i="9"/>
  <c r="AB211" i="9"/>
  <c r="AC211" i="9"/>
  <c r="AD211" i="9"/>
  <c r="AE211" i="9"/>
  <c r="AF211" i="9"/>
  <c r="AG211" i="9"/>
  <c r="AH211" i="9"/>
  <c r="AB212" i="9"/>
  <c r="AC212" i="9"/>
  <c r="AD212" i="9"/>
  <c r="AE212" i="9"/>
  <c r="AF212" i="9"/>
  <c r="AG212" i="9"/>
  <c r="AH212" i="9"/>
  <c r="AB213" i="9"/>
  <c r="AC213" i="9"/>
  <c r="AD213" i="9"/>
  <c r="AE213" i="9"/>
  <c r="AF213" i="9"/>
  <c r="AG213" i="9"/>
  <c r="AH213" i="9"/>
  <c r="AB214" i="9"/>
  <c r="AC214" i="9"/>
  <c r="AD214" i="9"/>
  <c r="AE214" i="9"/>
  <c r="AF214" i="9"/>
  <c r="AG214" i="9"/>
  <c r="AH214" i="9"/>
  <c r="AB215" i="9"/>
  <c r="AC215" i="9"/>
  <c r="AD215" i="9"/>
  <c r="AE215" i="9"/>
  <c r="AF215" i="9"/>
  <c r="AG215" i="9"/>
  <c r="AH215" i="9"/>
  <c r="AB216" i="9"/>
  <c r="AC216" i="9"/>
  <c r="AD216" i="9"/>
  <c r="AE216" i="9"/>
  <c r="AF216" i="9"/>
  <c r="AG216" i="9"/>
  <c r="AH216" i="9"/>
  <c r="AB217" i="9"/>
  <c r="AC217" i="9"/>
  <c r="AD217" i="9"/>
  <c r="AE217" i="9"/>
  <c r="AF217" i="9"/>
  <c r="AG217" i="9"/>
  <c r="AH217" i="9"/>
  <c r="AB218" i="9"/>
  <c r="AC218" i="9"/>
  <c r="AD218" i="9"/>
  <c r="AE218" i="9"/>
  <c r="AF218" i="9"/>
  <c r="AG218" i="9"/>
  <c r="AH218" i="9"/>
  <c r="AB219" i="9"/>
  <c r="AC219" i="9"/>
  <c r="AD219" i="9"/>
  <c r="AE219" i="9"/>
  <c r="AF219" i="9"/>
  <c r="AG219" i="9"/>
  <c r="AH219" i="9"/>
  <c r="AB220" i="9"/>
  <c r="AC220" i="9"/>
  <c r="AD220" i="9"/>
  <c r="AE220" i="9"/>
  <c r="AF220" i="9"/>
  <c r="AG220" i="9"/>
  <c r="AH220" i="9"/>
  <c r="AB221" i="9"/>
  <c r="AC221" i="9"/>
  <c r="AD221" i="9"/>
  <c r="AE221" i="9"/>
  <c r="AF221" i="9"/>
  <c r="AG221" i="9"/>
  <c r="AH221" i="9"/>
  <c r="AB222" i="9"/>
  <c r="AC222" i="9"/>
  <c r="AD222" i="9"/>
  <c r="AE222" i="9"/>
  <c r="AF222" i="9"/>
  <c r="AG222" i="9"/>
  <c r="AH222" i="9"/>
  <c r="AB223" i="9"/>
  <c r="AC223" i="9"/>
  <c r="AD223" i="9"/>
  <c r="AE223" i="9"/>
  <c r="AF223" i="9"/>
  <c r="AG223" i="9"/>
  <c r="AH223" i="9"/>
  <c r="AB224" i="9"/>
  <c r="AC224" i="9"/>
  <c r="AD224" i="9"/>
  <c r="AE224" i="9"/>
  <c r="AF224" i="9"/>
  <c r="AG224" i="9"/>
  <c r="AH224" i="9"/>
  <c r="AB225" i="9"/>
  <c r="AC225" i="9"/>
  <c r="AD225" i="9"/>
  <c r="AE225" i="9"/>
  <c r="AF225" i="9"/>
  <c r="AG225" i="9"/>
  <c r="AH225" i="9"/>
  <c r="AB226" i="9"/>
  <c r="AC226" i="9"/>
  <c r="AD226" i="9"/>
  <c r="AE226" i="9"/>
  <c r="AF226" i="9"/>
  <c r="AG226" i="9"/>
  <c r="AH226" i="9"/>
  <c r="AB227" i="9"/>
  <c r="AC227" i="9"/>
  <c r="AD227" i="9"/>
  <c r="AE227" i="9"/>
  <c r="AF227" i="9"/>
  <c r="AG227" i="9"/>
  <c r="AH227" i="9"/>
  <c r="AB228" i="9"/>
  <c r="AC228" i="9"/>
  <c r="AD228" i="9"/>
  <c r="AE228" i="9"/>
  <c r="AF228" i="9"/>
  <c r="AG228" i="9"/>
  <c r="AH228" i="9"/>
  <c r="AB229" i="9"/>
  <c r="AC229" i="9"/>
  <c r="AD229" i="9"/>
  <c r="AE229" i="9"/>
  <c r="AF229" i="9"/>
  <c r="AG229" i="9"/>
  <c r="AH229" i="9"/>
  <c r="AB230" i="9"/>
  <c r="AC230" i="9"/>
  <c r="AD230" i="9"/>
  <c r="AE230" i="9"/>
  <c r="AF230" i="9"/>
  <c r="AG230" i="9"/>
  <c r="AH230" i="9"/>
  <c r="AB231" i="9"/>
  <c r="AC231" i="9"/>
  <c r="AD231" i="9"/>
  <c r="AE231" i="9"/>
  <c r="AF231" i="9"/>
  <c r="AG231" i="9"/>
  <c r="AH231" i="9"/>
  <c r="AB232" i="9"/>
  <c r="AC232" i="9"/>
  <c r="AD232" i="9"/>
  <c r="AE232" i="9"/>
  <c r="AF232" i="9"/>
  <c r="AG232" i="9"/>
  <c r="AH232" i="9"/>
  <c r="AB233" i="9"/>
  <c r="AC233" i="9"/>
  <c r="AD233" i="9"/>
  <c r="AE233" i="9"/>
  <c r="AF233" i="9"/>
  <c r="AG233" i="9"/>
  <c r="AH233" i="9"/>
  <c r="AB234" i="9"/>
  <c r="AC234" i="9"/>
  <c r="AD234" i="9"/>
  <c r="AE234" i="9"/>
  <c r="AF234" i="9"/>
  <c r="AG234" i="9"/>
  <c r="AH234" i="9"/>
  <c r="AB235" i="9"/>
  <c r="AC235" i="9"/>
  <c r="AD235" i="9"/>
  <c r="AE235" i="9"/>
  <c r="AF235" i="9"/>
  <c r="AG235" i="9"/>
  <c r="AH235" i="9"/>
  <c r="AB236" i="9"/>
  <c r="AC236" i="9"/>
  <c r="AD236" i="9"/>
  <c r="AE236" i="9"/>
  <c r="AF236" i="9"/>
  <c r="AG236" i="9"/>
  <c r="AH236" i="9"/>
  <c r="AB237" i="9"/>
  <c r="AC237" i="9"/>
  <c r="AD237" i="9"/>
  <c r="AE237" i="9"/>
  <c r="AF237" i="9"/>
  <c r="AG237" i="9"/>
  <c r="AH237" i="9"/>
  <c r="AB238" i="9"/>
  <c r="AC238" i="9"/>
  <c r="AD238" i="9"/>
  <c r="AE238" i="9"/>
  <c r="AF238" i="9"/>
  <c r="AG238" i="9"/>
  <c r="AH238" i="9"/>
  <c r="AB239" i="9"/>
  <c r="AC239" i="9"/>
  <c r="AD239" i="9"/>
  <c r="AE239" i="9"/>
  <c r="AF239" i="9"/>
  <c r="AG239" i="9"/>
  <c r="AH239" i="9"/>
  <c r="AB240" i="9"/>
  <c r="AC240" i="9"/>
  <c r="AD240" i="9"/>
  <c r="AE240" i="9"/>
  <c r="AF240" i="9"/>
  <c r="AG240" i="9"/>
  <c r="AH240" i="9"/>
  <c r="AB241" i="9"/>
  <c r="AC241" i="9"/>
  <c r="AD241" i="9"/>
  <c r="AE241" i="9"/>
  <c r="AF241" i="9"/>
  <c r="AG241" i="9"/>
  <c r="AH241" i="9"/>
  <c r="AB242" i="9"/>
  <c r="AC242" i="9"/>
  <c r="AD242" i="9"/>
  <c r="AE242" i="9"/>
  <c r="AF242" i="9"/>
  <c r="AG242" i="9"/>
  <c r="AH242" i="9"/>
  <c r="AB243" i="9"/>
  <c r="AC243" i="9"/>
  <c r="AD243" i="9"/>
  <c r="AE243" i="9"/>
  <c r="AF243" i="9"/>
  <c r="AG243" i="9"/>
  <c r="AH243" i="9"/>
  <c r="AB244" i="9"/>
  <c r="AC244" i="9"/>
  <c r="AD244" i="9"/>
  <c r="AE244" i="9"/>
  <c r="AF244" i="9"/>
  <c r="AG244" i="9"/>
  <c r="AH244" i="9"/>
  <c r="AB245" i="9"/>
  <c r="AC245" i="9"/>
  <c r="AD245" i="9"/>
  <c r="AE245" i="9"/>
  <c r="AF245" i="9"/>
  <c r="AG245" i="9"/>
  <c r="AH245" i="9"/>
  <c r="AB246" i="9"/>
  <c r="AC246" i="9"/>
  <c r="AD246" i="9"/>
  <c r="AE246" i="9"/>
  <c r="AF246" i="9"/>
  <c r="AG246" i="9"/>
  <c r="AH246" i="9"/>
  <c r="AB247" i="9"/>
  <c r="AC247" i="9"/>
  <c r="AD247" i="9"/>
  <c r="AE247" i="9"/>
  <c r="AF247" i="9"/>
  <c r="AG247" i="9"/>
  <c r="AH247" i="9"/>
  <c r="AB248" i="9"/>
  <c r="AC248" i="9"/>
  <c r="AD248" i="9"/>
  <c r="AE248" i="9"/>
  <c r="AF248" i="9"/>
  <c r="AG248" i="9"/>
  <c r="AH248" i="9"/>
  <c r="AB249" i="9"/>
  <c r="AC249" i="9"/>
  <c r="AD249" i="9"/>
  <c r="AE249" i="9"/>
  <c r="AF249" i="9"/>
  <c r="AG249" i="9"/>
  <c r="AH249" i="9"/>
  <c r="AB250" i="9"/>
  <c r="AC250" i="9"/>
  <c r="AD250" i="9"/>
  <c r="AE250" i="9"/>
  <c r="AF250" i="9"/>
  <c r="AG250" i="9"/>
  <c r="AH250" i="9"/>
  <c r="AB251" i="9"/>
  <c r="AC251" i="9"/>
  <c r="AD251" i="9"/>
  <c r="AE251" i="9"/>
  <c r="AF251" i="9"/>
  <c r="AG251" i="9"/>
  <c r="AH251" i="9"/>
  <c r="AB252" i="9"/>
  <c r="AC252" i="9"/>
  <c r="AD252" i="9"/>
  <c r="AE252" i="9"/>
  <c r="AF252" i="9"/>
  <c r="AG252" i="9"/>
  <c r="AH252" i="9"/>
  <c r="AB253" i="9"/>
  <c r="AC253" i="9"/>
  <c r="AD253" i="9"/>
  <c r="AE253" i="9"/>
  <c r="AF253" i="9"/>
  <c r="AG253" i="9"/>
  <c r="AH253" i="9"/>
  <c r="AB254" i="9"/>
  <c r="AC254" i="9"/>
  <c r="AD254" i="9"/>
  <c r="AE254" i="9"/>
  <c r="AF254" i="9"/>
  <c r="AG254" i="9"/>
  <c r="AH254" i="9"/>
  <c r="AB255" i="9"/>
  <c r="AC255" i="9"/>
  <c r="AD255" i="9"/>
  <c r="AE255" i="9"/>
  <c r="AF255" i="9"/>
  <c r="AG255" i="9"/>
  <c r="AH255" i="9"/>
  <c r="AB256" i="9"/>
  <c r="AC256" i="9"/>
  <c r="AD256" i="9"/>
  <c r="AE256" i="9"/>
  <c r="AF256" i="9"/>
  <c r="AG256" i="9"/>
  <c r="AH256" i="9"/>
  <c r="AB257" i="9"/>
  <c r="AC257" i="9"/>
  <c r="AD257" i="9"/>
  <c r="AE257" i="9"/>
  <c r="AF257" i="9"/>
  <c r="AG257" i="9"/>
  <c r="AH257" i="9"/>
  <c r="AB258" i="9"/>
  <c r="AC258" i="9"/>
  <c r="AD258" i="9"/>
  <c r="AE258" i="9"/>
  <c r="AF258" i="9"/>
  <c r="AG258" i="9"/>
  <c r="AH258" i="9"/>
  <c r="AB259" i="9"/>
  <c r="AC259" i="9"/>
  <c r="AD259" i="9"/>
  <c r="AE259" i="9"/>
  <c r="AF259" i="9"/>
  <c r="AG259" i="9"/>
  <c r="AH259" i="9"/>
  <c r="AB260" i="9"/>
  <c r="AC260" i="9"/>
  <c r="AD260" i="9"/>
  <c r="AE260" i="9"/>
  <c r="AF260" i="9"/>
  <c r="AG260" i="9"/>
  <c r="AH260" i="9"/>
  <c r="AB261" i="9"/>
  <c r="AC261" i="9"/>
  <c r="AD261" i="9"/>
  <c r="AE261" i="9"/>
  <c r="AF261" i="9"/>
  <c r="AG261" i="9"/>
  <c r="AH261" i="9"/>
  <c r="AB262" i="9"/>
  <c r="AC262" i="9"/>
  <c r="AD262" i="9"/>
  <c r="AE262" i="9"/>
  <c r="AF262" i="9"/>
  <c r="AG262" i="9"/>
  <c r="AH262" i="9"/>
  <c r="AB263" i="9"/>
  <c r="AC263" i="9"/>
  <c r="AD263" i="9"/>
  <c r="AE263" i="9"/>
  <c r="AF263" i="9"/>
  <c r="AG263" i="9"/>
  <c r="AH263" i="9"/>
  <c r="AB264" i="9"/>
  <c r="AC264" i="9"/>
  <c r="AD264" i="9"/>
  <c r="AE264" i="9"/>
  <c r="AF264" i="9"/>
  <c r="AG264" i="9"/>
  <c r="AH264" i="9"/>
  <c r="AB265" i="9"/>
  <c r="AC265" i="9"/>
  <c r="AD265" i="9"/>
  <c r="AE265" i="9"/>
  <c r="AF265" i="9"/>
  <c r="AG265" i="9"/>
  <c r="AH265" i="9"/>
  <c r="AB266" i="9"/>
  <c r="AC266" i="9"/>
  <c r="AD266" i="9"/>
  <c r="AE266" i="9"/>
  <c r="AF266" i="9"/>
  <c r="AG266" i="9"/>
  <c r="AH266" i="9"/>
  <c r="AB267" i="9"/>
  <c r="AC267" i="9"/>
  <c r="AD267" i="9"/>
  <c r="AE267" i="9"/>
  <c r="AF267" i="9"/>
  <c r="AG267" i="9"/>
  <c r="AH267" i="9"/>
  <c r="AB268" i="9"/>
  <c r="AC268" i="9"/>
  <c r="AD268" i="9"/>
  <c r="AE268" i="9"/>
  <c r="AF268" i="9"/>
  <c r="AG268" i="9"/>
  <c r="AH268" i="9"/>
  <c r="AB269" i="9"/>
  <c r="AC269" i="9"/>
  <c r="AD269" i="9"/>
  <c r="AE269" i="9"/>
  <c r="AF269" i="9"/>
  <c r="AG269" i="9"/>
  <c r="AH269" i="9"/>
  <c r="AB270" i="9"/>
  <c r="AC270" i="9"/>
  <c r="AD270" i="9"/>
  <c r="AE270" i="9"/>
  <c r="AF270" i="9"/>
  <c r="AG270" i="9"/>
  <c r="AH270" i="9"/>
  <c r="AB271" i="9"/>
  <c r="AC271" i="9"/>
  <c r="AD271" i="9"/>
  <c r="AE271" i="9"/>
  <c r="AF271" i="9"/>
  <c r="AG271" i="9"/>
  <c r="AH271" i="9"/>
  <c r="AB272" i="9"/>
  <c r="AC272" i="9"/>
  <c r="AD272" i="9"/>
  <c r="AE272" i="9"/>
  <c r="AF272" i="9"/>
  <c r="AG272" i="9"/>
  <c r="AH272" i="9"/>
  <c r="AB273" i="9"/>
  <c r="AC273" i="9"/>
  <c r="AD273" i="9"/>
  <c r="AE273" i="9"/>
  <c r="AF273" i="9"/>
  <c r="AG273" i="9"/>
  <c r="AH273" i="9"/>
  <c r="AB274" i="9"/>
  <c r="AC274" i="9"/>
  <c r="AD274" i="9"/>
  <c r="AE274" i="9"/>
  <c r="AF274" i="9"/>
  <c r="AG274" i="9"/>
  <c r="AH274" i="9"/>
  <c r="AB275" i="9"/>
  <c r="AC275" i="9"/>
  <c r="AD275" i="9"/>
  <c r="AE275" i="9"/>
  <c r="AF275" i="9"/>
  <c r="AG275" i="9"/>
  <c r="AH275" i="9"/>
  <c r="AB276" i="9"/>
  <c r="AC276" i="9"/>
  <c r="AD276" i="9"/>
  <c r="AE276" i="9"/>
  <c r="AF276" i="9"/>
  <c r="AG276" i="9"/>
  <c r="AH276" i="9"/>
  <c r="AB277" i="9"/>
  <c r="AC277" i="9"/>
  <c r="AD277" i="9"/>
  <c r="AE277" i="9"/>
  <c r="AF277" i="9"/>
  <c r="AG277" i="9"/>
  <c r="AH277" i="9"/>
  <c r="AB278" i="9"/>
  <c r="AC278" i="9"/>
  <c r="AD278" i="9"/>
  <c r="AE278" i="9"/>
  <c r="AF278" i="9"/>
  <c r="AG278" i="9"/>
  <c r="AH278" i="9"/>
  <c r="AB279" i="9"/>
  <c r="AC279" i="9"/>
  <c r="AD279" i="9"/>
  <c r="AE279" i="9"/>
  <c r="AF279" i="9"/>
  <c r="AG279" i="9"/>
  <c r="AH279" i="9"/>
  <c r="AB280" i="9"/>
  <c r="AC280" i="9"/>
  <c r="AD280" i="9"/>
  <c r="AE280" i="9"/>
  <c r="AF280" i="9"/>
  <c r="AG280" i="9"/>
  <c r="AH280" i="9"/>
  <c r="AB281" i="9"/>
  <c r="AC281" i="9"/>
  <c r="AD281" i="9"/>
  <c r="AE281" i="9"/>
  <c r="AF281" i="9"/>
  <c r="AG281" i="9"/>
  <c r="AH281" i="9"/>
  <c r="AB282" i="9"/>
  <c r="AC282" i="9"/>
  <c r="AD282" i="9"/>
  <c r="AE282" i="9"/>
  <c r="AF282" i="9"/>
  <c r="AG282" i="9"/>
  <c r="AH282" i="9"/>
  <c r="AB283" i="9"/>
  <c r="AC283" i="9"/>
  <c r="AD283" i="9"/>
  <c r="AE283" i="9"/>
  <c r="AF283" i="9"/>
  <c r="AG283" i="9"/>
  <c r="AH283" i="9"/>
  <c r="AB284" i="9"/>
  <c r="AC284" i="9"/>
  <c r="AD284" i="9"/>
  <c r="AE284" i="9"/>
  <c r="AF284" i="9"/>
  <c r="AG284" i="9"/>
  <c r="AH284" i="9"/>
  <c r="AB285" i="9"/>
  <c r="AC285" i="9"/>
  <c r="AD285" i="9"/>
  <c r="AE285" i="9"/>
  <c r="AF285" i="9"/>
  <c r="AG285" i="9"/>
  <c r="AH285" i="9"/>
  <c r="AB286" i="9"/>
  <c r="AC286" i="9"/>
  <c r="AD286" i="9"/>
  <c r="AE286" i="9"/>
  <c r="AF286" i="9"/>
  <c r="AG286" i="9"/>
  <c r="AH286" i="9"/>
  <c r="AB287" i="9"/>
  <c r="AC287" i="9"/>
  <c r="AD287" i="9"/>
  <c r="AE287" i="9"/>
  <c r="AF287" i="9"/>
  <c r="AG287" i="9"/>
  <c r="AH287" i="9"/>
  <c r="AB288" i="9"/>
  <c r="AC288" i="9"/>
  <c r="AD288" i="9"/>
  <c r="AE288" i="9"/>
  <c r="AF288" i="9"/>
  <c r="AG288" i="9"/>
  <c r="AH288" i="9"/>
  <c r="AB289" i="9"/>
  <c r="AC289" i="9"/>
  <c r="AD289" i="9"/>
  <c r="AE289" i="9"/>
  <c r="AF289" i="9"/>
  <c r="AG289" i="9"/>
  <c r="AH289" i="9"/>
  <c r="AB290" i="9"/>
  <c r="AC290" i="9"/>
  <c r="AD290" i="9"/>
  <c r="AE290" i="9"/>
  <c r="AF290" i="9"/>
  <c r="AG290" i="9"/>
  <c r="AH290" i="9"/>
  <c r="AB291" i="9"/>
  <c r="AC291" i="9"/>
  <c r="AD291" i="9"/>
  <c r="AE291" i="9"/>
  <c r="AF291" i="9"/>
  <c r="AG291" i="9"/>
  <c r="AH291" i="9"/>
  <c r="AB292" i="9"/>
  <c r="AC292" i="9"/>
  <c r="AD292" i="9"/>
  <c r="AE292" i="9"/>
  <c r="AF292" i="9"/>
  <c r="AG292" i="9"/>
  <c r="AH292" i="9"/>
  <c r="AB293" i="9"/>
  <c r="AC293" i="9"/>
  <c r="AD293" i="9"/>
  <c r="AE293" i="9"/>
  <c r="AF293" i="9"/>
  <c r="AG293" i="9"/>
  <c r="AH293" i="9"/>
  <c r="AB294" i="9"/>
  <c r="AC294" i="9"/>
  <c r="AD294" i="9"/>
  <c r="AE294" i="9"/>
  <c r="AF294" i="9"/>
  <c r="AG294" i="9"/>
  <c r="AH294" i="9"/>
  <c r="AB295" i="9"/>
  <c r="AC295" i="9"/>
  <c r="AD295" i="9"/>
  <c r="AE295" i="9"/>
  <c r="AF295" i="9"/>
  <c r="AG295" i="9"/>
  <c r="AH295" i="9"/>
  <c r="AB296" i="9"/>
  <c r="AC296" i="9"/>
  <c r="AD296" i="9"/>
  <c r="AE296" i="9"/>
  <c r="AF296" i="9"/>
  <c r="AG296" i="9"/>
  <c r="AH296" i="9"/>
  <c r="AB297" i="9"/>
  <c r="AC297" i="9"/>
  <c r="AD297" i="9"/>
  <c r="AE297" i="9"/>
  <c r="AF297" i="9"/>
  <c r="AG297" i="9"/>
  <c r="AH297" i="9"/>
  <c r="AB298" i="9"/>
  <c r="AC298" i="9"/>
  <c r="AD298" i="9"/>
  <c r="AE298" i="9"/>
  <c r="AF298" i="9"/>
  <c r="AG298" i="9"/>
  <c r="AH298" i="9"/>
  <c r="AB299" i="9"/>
  <c r="AC299" i="9"/>
  <c r="AD299" i="9"/>
  <c r="AE299" i="9"/>
  <c r="AF299" i="9"/>
  <c r="AG299" i="9"/>
  <c r="AH299" i="9"/>
  <c r="AB300" i="9"/>
  <c r="AC300" i="9"/>
  <c r="AD300" i="9"/>
  <c r="AE300" i="9"/>
  <c r="AF300" i="9"/>
  <c r="AG300" i="9"/>
  <c r="AH300" i="9"/>
  <c r="AB301" i="9"/>
  <c r="AC301" i="9"/>
  <c r="AD301" i="9"/>
  <c r="AE301" i="9"/>
  <c r="AF301" i="9"/>
  <c r="AG301" i="9"/>
  <c r="AH301" i="9"/>
  <c r="AB302" i="9"/>
  <c r="AC302" i="9"/>
  <c r="AD302" i="9"/>
  <c r="AE302" i="9"/>
  <c r="AF302" i="9"/>
  <c r="AG302" i="9"/>
  <c r="AH302" i="9"/>
  <c r="AB303" i="9"/>
  <c r="AC303" i="9"/>
  <c r="AD303" i="9"/>
  <c r="AE303" i="9"/>
  <c r="AF303" i="9"/>
  <c r="AG303" i="9"/>
  <c r="AH303" i="9"/>
  <c r="AB304" i="9"/>
  <c r="AC304" i="9"/>
  <c r="AD304" i="9"/>
  <c r="AE304" i="9"/>
  <c r="AF304" i="9"/>
  <c r="AG304" i="9"/>
  <c r="AH304" i="9"/>
  <c r="AB305" i="9"/>
  <c r="AC305" i="9"/>
  <c r="AD305" i="9"/>
  <c r="AE305" i="9"/>
  <c r="AF305" i="9"/>
  <c r="AG305" i="9"/>
  <c r="AH305" i="9"/>
  <c r="AB306" i="9"/>
  <c r="AC306" i="9"/>
  <c r="AD306" i="9"/>
  <c r="AE306" i="9"/>
  <c r="AF306" i="9"/>
  <c r="AG306" i="9"/>
  <c r="AH306" i="9"/>
  <c r="AB307" i="9"/>
  <c r="AC307" i="9"/>
  <c r="AD307" i="9"/>
  <c r="AE307" i="9"/>
  <c r="AF307" i="9"/>
  <c r="AG307" i="9"/>
  <c r="AH307" i="9"/>
  <c r="AB308" i="9"/>
  <c r="AC308" i="9"/>
  <c r="AD308" i="9"/>
  <c r="AE308" i="9"/>
  <c r="AF308" i="9"/>
  <c r="AG308" i="9"/>
  <c r="AH308" i="9"/>
  <c r="AB309" i="9"/>
  <c r="AC309" i="9"/>
  <c r="AD309" i="9"/>
  <c r="AE309" i="9"/>
  <c r="AF309" i="9"/>
  <c r="AG309" i="9"/>
  <c r="AH309" i="9"/>
  <c r="AB310" i="9"/>
  <c r="AC310" i="9"/>
  <c r="AD310" i="9"/>
  <c r="AE310" i="9"/>
  <c r="AF310" i="9"/>
  <c r="AG310" i="9"/>
  <c r="AH310" i="9"/>
  <c r="AB311" i="9"/>
  <c r="AC311" i="9"/>
  <c r="AD311" i="9"/>
  <c r="AE311" i="9"/>
  <c r="AF311" i="9"/>
  <c r="AG311" i="9"/>
  <c r="AH311" i="9"/>
  <c r="AB312" i="9"/>
  <c r="AC312" i="9"/>
  <c r="AD312" i="9"/>
  <c r="AE312" i="9"/>
  <c r="AF312" i="9"/>
  <c r="AG312" i="9"/>
  <c r="AH312" i="9"/>
  <c r="AB313" i="9"/>
  <c r="AC313" i="9"/>
  <c r="AD313" i="9"/>
  <c r="AE313" i="9"/>
  <c r="AF313" i="9"/>
  <c r="AG313" i="9"/>
  <c r="AH313" i="9"/>
  <c r="AB314" i="9"/>
  <c r="AC314" i="9"/>
  <c r="AD314" i="9"/>
  <c r="AE314" i="9"/>
  <c r="AF314" i="9"/>
  <c r="AG314" i="9"/>
  <c r="AH314" i="9"/>
  <c r="AB315" i="9"/>
  <c r="AC315" i="9"/>
  <c r="AD315" i="9"/>
  <c r="AE315" i="9"/>
  <c r="AF315" i="9"/>
  <c r="AG315" i="9"/>
  <c r="AH315" i="9"/>
  <c r="AB316" i="9"/>
  <c r="AC316" i="9"/>
  <c r="AD316" i="9"/>
  <c r="AE316" i="9"/>
  <c r="AF316" i="9"/>
  <c r="AG316" i="9"/>
  <c r="AH316" i="9"/>
  <c r="AB317" i="9"/>
  <c r="AC317" i="9"/>
  <c r="AD317" i="9"/>
  <c r="AE317" i="9"/>
  <c r="AF317" i="9"/>
  <c r="AG317" i="9"/>
  <c r="AH317" i="9"/>
  <c r="AB318" i="9"/>
  <c r="AC318" i="9"/>
  <c r="AD318" i="9"/>
  <c r="AE318" i="9"/>
  <c r="AF318" i="9"/>
  <c r="AG318" i="9"/>
  <c r="AH318" i="9"/>
  <c r="AB319" i="9"/>
  <c r="AC319" i="9"/>
  <c r="AD319" i="9"/>
  <c r="AE319" i="9"/>
  <c r="AF319" i="9"/>
  <c r="AG319" i="9"/>
  <c r="AH319" i="9"/>
  <c r="AB320" i="9"/>
  <c r="AC320" i="9"/>
  <c r="AD320" i="9"/>
  <c r="AE320" i="9"/>
  <c r="AF320" i="9"/>
  <c r="AG320" i="9"/>
  <c r="AH320" i="9"/>
  <c r="AB321" i="9"/>
  <c r="AC321" i="9"/>
  <c r="AD321" i="9"/>
  <c r="AE321" i="9"/>
  <c r="AF321" i="9"/>
  <c r="AG321" i="9"/>
  <c r="AH321" i="9"/>
  <c r="AB322" i="9"/>
  <c r="AC322" i="9"/>
  <c r="AD322" i="9"/>
  <c r="AE322" i="9"/>
  <c r="AF322" i="9"/>
  <c r="AG322" i="9"/>
  <c r="AH322" i="9"/>
  <c r="AB323" i="9"/>
  <c r="AC323" i="9"/>
  <c r="AD323" i="9"/>
  <c r="AE323" i="9"/>
  <c r="AF323" i="9"/>
  <c r="AG323" i="9"/>
  <c r="AH323" i="9"/>
  <c r="AB324" i="9"/>
  <c r="AC324" i="9"/>
  <c r="AD324" i="9"/>
  <c r="AE324" i="9"/>
  <c r="AF324" i="9"/>
  <c r="AG324" i="9"/>
  <c r="AH324" i="9"/>
  <c r="AB325" i="9"/>
  <c r="AC325" i="9"/>
  <c r="AD325" i="9"/>
  <c r="AE325" i="9"/>
  <c r="AF325" i="9"/>
  <c r="AG325" i="9"/>
  <c r="AH325" i="9"/>
  <c r="AB326" i="9"/>
  <c r="AC326" i="9"/>
  <c r="AD326" i="9"/>
  <c r="AE326" i="9"/>
  <c r="AF326" i="9"/>
  <c r="AG326" i="9"/>
  <c r="AH326" i="9"/>
  <c r="AB327" i="9"/>
  <c r="AC327" i="9"/>
  <c r="AD327" i="9"/>
  <c r="AE327" i="9"/>
  <c r="AF327" i="9"/>
  <c r="AG327" i="9"/>
  <c r="AH327" i="9"/>
  <c r="AB328" i="9"/>
  <c r="AC328" i="9"/>
  <c r="AD328" i="9"/>
  <c r="AE328" i="9"/>
  <c r="AF328" i="9"/>
  <c r="AG328" i="9"/>
  <c r="AH328" i="9"/>
  <c r="AB329" i="9"/>
  <c r="AC329" i="9"/>
  <c r="AD329" i="9"/>
  <c r="AE329" i="9"/>
  <c r="AF329" i="9"/>
  <c r="AG329" i="9"/>
  <c r="AH329" i="9"/>
  <c r="AB330" i="9"/>
  <c r="AC330" i="9"/>
  <c r="AD330" i="9"/>
  <c r="AE330" i="9"/>
  <c r="AF330" i="9"/>
  <c r="AG330" i="9"/>
  <c r="AH330" i="9"/>
  <c r="AB331" i="9"/>
  <c r="AC331" i="9"/>
  <c r="AD331" i="9"/>
  <c r="AE331" i="9"/>
  <c r="AF331" i="9"/>
  <c r="AG331" i="9"/>
  <c r="AH331" i="9"/>
  <c r="AB332" i="9"/>
  <c r="AC332" i="9"/>
  <c r="AD332" i="9"/>
  <c r="AE332" i="9"/>
  <c r="AF332" i="9"/>
  <c r="AG332" i="9"/>
  <c r="AH332" i="9"/>
  <c r="AB333" i="9"/>
  <c r="AC333" i="9"/>
  <c r="AD333" i="9"/>
  <c r="AE333" i="9"/>
  <c r="AF333" i="9"/>
  <c r="AG333" i="9"/>
  <c r="AH333" i="9"/>
  <c r="AB334" i="9"/>
  <c r="AC334" i="9"/>
  <c r="AD334" i="9"/>
  <c r="AE334" i="9"/>
  <c r="AF334" i="9"/>
  <c r="AG334" i="9"/>
  <c r="AH334" i="9"/>
  <c r="AB335" i="9"/>
  <c r="AC335" i="9"/>
  <c r="AD335" i="9"/>
  <c r="AE335" i="9"/>
  <c r="AF335" i="9"/>
  <c r="AG335" i="9"/>
  <c r="AH335" i="9"/>
  <c r="AB336" i="9"/>
  <c r="AC336" i="9"/>
  <c r="AD336" i="9"/>
  <c r="AE336" i="9"/>
  <c r="AF336" i="9"/>
  <c r="AG336" i="9"/>
  <c r="AH336" i="9"/>
  <c r="AB337" i="9"/>
  <c r="AC337" i="9"/>
  <c r="AD337" i="9"/>
  <c r="AE337" i="9"/>
  <c r="AF337" i="9"/>
  <c r="AG337" i="9"/>
  <c r="AH337" i="9"/>
  <c r="AB338" i="9"/>
  <c r="AC338" i="9"/>
  <c r="AD338" i="9"/>
  <c r="AE338" i="9"/>
  <c r="AF338" i="9"/>
  <c r="AG338" i="9"/>
  <c r="AH338" i="9"/>
  <c r="AB339" i="9"/>
  <c r="AC339" i="9"/>
  <c r="AD339" i="9"/>
  <c r="AE339" i="9"/>
  <c r="AF339" i="9"/>
  <c r="AG339" i="9"/>
  <c r="AH339" i="9"/>
  <c r="AB340" i="9"/>
  <c r="AC340" i="9"/>
  <c r="AD340" i="9"/>
  <c r="AE340" i="9"/>
  <c r="AF340" i="9"/>
  <c r="AG340" i="9"/>
  <c r="AH340" i="9"/>
  <c r="AB341" i="9"/>
  <c r="AC341" i="9"/>
  <c r="AD341" i="9"/>
  <c r="AE341" i="9"/>
  <c r="AF341" i="9"/>
  <c r="AG341" i="9"/>
  <c r="AH341" i="9"/>
  <c r="AB342" i="9"/>
  <c r="AC342" i="9"/>
  <c r="AD342" i="9"/>
  <c r="AE342" i="9"/>
  <c r="AF342" i="9"/>
  <c r="AG342" i="9"/>
  <c r="AH342" i="9"/>
  <c r="AB343" i="9"/>
  <c r="AC343" i="9"/>
  <c r="AD343" i="9"/>
  <c r="AE343" i="9"/>
  <c r="AF343" i="9"/>
  <c r="AG343" i="9"/>
  <c r="AH343" i="9"/>
  <c r="AB344" i="9"/>
  <c r="AC344" i="9"/>
  <c r="AD344" i="9"/>
  <c r="AE344" i="9"/>
  <c r="AF344" i="9"/>
  <c r="AG344" i="9"/>
  <c r="AH344" i="9"/>
  <c r="AB345" i="9"/>
  <c r="AC345" i="9"/>
  <c r="AD345" i="9"/>
  <c r="AE345" i="9"/>
  <c r="AF345" i="9"/>
  <c r="AG345" i="9"/>
  <c r="AH345" i="9"/>
  <c r="AB346" i="9"/>
  <c r="AC346" i="9"/>
  <c r="AD346" i="9"/>
  <c r="AE346" i="9"/>
  <c r="AF346" i="9"/>
  <c r="AG346" i="9"/>
  <c r="AH346" i="9"/>
  <c r="AB347" i="9"/>
  <c r="AC347" i="9"/>
  <c r="AD347" i="9"/>
  <c r="AE347" i="9"/>
  <c r="AF347" i="9"/>
  <c r="AG347" i="9"/>
  <c r="AH347" i="9"/>
  <c r="AB348" i="9"/>
  <c r="AC348" i="9"/>
  <c r="AD348" i="9"/>
  <c r="AE348" i="9"/>
  <c r="AF348" i="9"/>
  <c r="AG348" i="9"/>
  <c r="AH348" i="9"/>
  <c r="AB349" i="9"/>
  <c r="AC349" i="9"/>
  <c r="AD349" i="9"/>
  <c r="AE349" i="9"/>
  <c r="AF349" i="9"/>
  <c r="AG349" i="9"/>
  <c r="AH349" i="9"/>
  <c r="AB350" i="9"/>
  <c r="AC350" i="9"/>
  <c r="AD350" i="9"/>
  <c r="AE350" i="9"/>
  <c r="AF350" i="9"/>
  <c r="AG350" i="9"/>
  <c r="AH350" i="9"/>
  <c r="AB351" i="9"/>
  <c r="AC351" i="9"/>
  <c r="AD351" i="9"/>
  <c r="AE351" i="9"/>
  <c r="AF351" i="9"/>
  <c r="AG351" i="9"/>
  <c r="AH351" i="9"/>
  <c r="AB352" i="9"/>
  <c r="AC352" i="9"/>
  <c r="AD352" i="9"/>
  <c r="AE352" i="9"/>
  <c r="AF352" i="9"/>
  <c r="AG352" i="9"/>
  <c r="AH352" i="9"/>
  <c r="AB353" i="9"/>
  <c r="AC353" i="9"/>
  <c r="AD353" i="9"/>
  <c r="AE353" i="9"/>
  <c r="AF353" i="9"/>
  <c r="AG353" i="9"/>
  <c r="AH353" i="9"/>
  <c r="AB354" i="9"/>
  <c r="AC354" i="9"/>
  <c r="AD354" i="9"/>
  <c r="AE354" i="9"/>
  <c r="AF354" i="9"/>
  <c r="AG354" i="9"/>
  <c r="AH354" i="9"/>
  <c r="AB355" i="9"/>
  <c r="AC355" i="9"/>
  <c r="AD355" i="9"/>
  <c r="AE355" i="9"/>
  <c r="AF355" i="9"/>
  <c r="AG355" i="9"/>
  <c r="AH355" i="9"/>
  <c r="AB356" i="9"/>
  <c r="AC356" i="9"/>
  <c r="AD356" i="9"/>
  <c r="AE356" i="9"/>
  <c r="AF356" i="9"/>
  <c r="AG356" i="9"/>
  <c r="AH356" i="9"/>
  <c r="AB357" i="9"/>
  <c r="AC357" i="9"/>
  <c r="AD357" i="9"/>
  <c r="AE357" i="9"/>
  <c r="AF357" i="9"/>
  <c r="AG357" i="9"/>
  <c r="AH357" i="9"/>
  <c r="AB358" i="9"/>
  <c r="AC358" i="9"/>
  <c r="AD358" i="9"/>
  <c r="AE358" i="9"/>
  <c r="AF358" i="9"/>
  <c r="AG358" i="9"/>
  <c r="AH358" i="9"/>
  <c r="AB359" i="9"/>
  <c r="AC359" i="9"/>
  <c r="AD359" i="9"/>
  <c r="AE359" i="9"/>
  <c r="AF359" i="9"/>
  <c r="AG359" i="9"/>
  <c r="AH359" i="9"/>
  <c r="AB360" i="9"/>
  <c r="AC360" i="9"/>
  <c r="AD360" i="9"/>
  <c r="AE360" i="9"/>
  <c r="AF360" i="9"/>
  <c r="AG360" i="9"/>
  <c r="AH360" i="9"/>
  <c r="AB361" i="9"/>
  <c r="AC361" i="9"/>
  <c r="AD361" i="9"/>
  <c r="AE361" i="9"/>
  <c r="AF361" i="9"/>
  <c r="AG361" i="9"/>
  <c r="AH361" i="9"/>
  <c r="AB362" i="9"/>
  <c r="AC362" i="9"/>
  <c r="AD362" i="9"/>
  <c r="AE362" i="9"/>
  <c r="AF362" i="9"/>
  <c r="AG362" i="9"/>
  <c r="AH362" i="9"/>
  <c r="AB363" i="9"/>
  <c r="AC363" i="9"/>
  <c r="AD363" i="9"/>
  <c r="AE363" i="9"/>
  <c r="AF363" i="9"/>
  <c r="AG363" i="9"/>
  <c r="AH363" i="9"/>
  <c r="AB364" i="9"/>
  <c r="AC364" i="9"/>
  <c r="AD364" i="9"/>
  <c r="AE364" i="9"/>
  <c r="AF364" i="9"/>
  <c r="AG364" i="9"/>
  <c r="AH364" i="9"/>
  <c r="AB365" i="9"/>
  <c r="AC365" i="9"/>
  <c r="AD365" i="9"/>
  <c r="AE365" i="9"/>
  <c r="AF365" i="9"/>
  <c r="AG365" i="9"/>
  <c r="AH365" i="9"/>
  <c r="AB366" i="9"/>
  <c r="AC366" i="9"/>
  <c r="AD366" i="9"/>
  <c r="AE366" i="9"/>
  <c r="AF366" i="9"/>
  <c r="AG366" i="9"/>
  <c r="AH366" i="9"/>
  <c r="AB367" i="9"/>
  <c r="AC367" i="9"/>
  <c r="AD367" i="9"/>
  <c r="AE367" i="9"/>
  <c r="AF367" i="9"/>
  <c r="AG367" i="9"/>
  <c r="AH367" i="9"/>
  <c r="AB368" i="9"/>
  <c r="AC368" i="9"/>
  <c r="AD368" i="9"/>
  <c r="AE368" i="9"/>
  <c r="AF368" i="9"/>
  <c r="AG368" i="9"/>
  <c r="AH368" i="9"/>
  <c r="AB369" i="9"/>
  <c r="AC369" i="9"/>
  <c r="AD369" i="9"/>
  <c r="AE369" i="9"/>
  <c r="AF369" i="9"/>
  <c r="AG369" i="9"/>
  <c r="AH369" i="9"/>
  <c r="AB370" i="9"/>
  <c r="AC370" i="9"/>
  <c r="AD370" i="9"/>
  <c r="AE370" i="9"/>
  <c r="AF370" i="9"/>
  <c r="AG370" i="9"/>
  <c r="AH370" i="9"/>
  <c r="AB371" i="9"/>
  <c r="AC371" i="9"/>
  <c r="AD371" i="9"/>
  <c r="AE371" i="9"/>
  <c r="AF371" i="9"/>
  <c r="AG371" i="9"/>
  <c r="AH371" i="9"/>
  <c r="AB372" i="9"/>
  <c r="AC372" i="9"/>
  <c r="AD372" i="9"/>
  <c r="AE372" i="9"/>
  <c r="AF372" i="9"/>
  <c r="AG372" i="9"/>
  <c r="AH372" i="9"/>
  <c r="AB373" i="9"/>
  <c r="AC373" i="9"/>
  <c r="AD373" i="9"/>
  <c r="AE373" i="9"/>
  <c r="AF373" i="9"/>
  <c r="AG373" i="9"/>
  <c r="AH373" i="9"/>
  <c r="AB374" i="9"/>
  <c r="AC374" i="9"/>
  <c r="AD374" i="9"/>
  <c r="AE374" i="9"/>
  <c r="AF374" i="9"/>
  <c r="AG374" i="9"/>
  <c r="AH374" i="9"/>
  <c r="AB375" i="9"/>
  <c r="AC375" i="9"/>
  <c r="AD375" i="9"/>
  <c r="AE375" i="9"/>
  <c r="AF375" i="9"/>
  <c r="AG375" i="9"/>
  <c r="AH375" i="9"/>
  <c r="AB376" i="9"/>
  <c r="AC376" i="9"/>
  <c r="AD376" i="9"/>
  <c r="AE376" i="9"/>
  <c r="AF376" i="9"/>
  <c r="AG376" i="9"/>
  <c r="AH376" i="9"/>
  <c r="AB377" i="9"/>
  <c r="AC377" i="9"/>
  <c r="AD377" i="9"/>
  <c r="AE377" i="9"/>
  <c r="AF377" i="9"/>
  <c r="AG377" i="9"/>
  <c r="AH377" i="9"/>
  <c r="AB378" i="9"/>
  <c r="AC378" i="9"/>
  <c r="AD378" i="9"/>
  <c r="AE378" i="9"/>
  <c r="AF378" i="9"/>
  <c r="AG378" i="9"/>
  <c r="AH378" i="9"/>
  <c r="AB379" i="9"/>
  <c r="AC379" i="9"/>
  <c r="AD379" i="9"/>
  <c r="AE379" i="9"/>
  <c r="AF379" i="9"/>
  <c r="AG379" i="9"/>
  <c r="AH379" i="9"/>
  <c r="AB380" i="9"/>
  <c r="AC380" i="9"/>
  <c r="AD380" i="9"/>
  <c r="AE380" i="9"/>
  <c r="AF380" i="9"/>
  <c r="AG380" i="9"/>
  <c r="AH380" i="9"/>
  <c r="AB381" i="9"/>
  <c r="AC381" i="9"/>
  <c r="AD381" i="9"/>
  <c r="AE381" i="9"/>
  <c r="AF381" i="9"/>
  <c r="AG381" i="9"/>
  <c r="AH381" i="9"/>
  <c r="AB382" i="9"/>
  <c r="AC382" i="9"/>
  <c r="AD382" i="9"/>
  <c r="AE382" i="9"/>
  <c r="AF382" i="9"/>
  <c r="AG382" i="9"/>
  <c r="AH382" i="9"/>
  <c r="AB383" i="9"/>
  <c r="AC383" i="9"/>
  <c r="AD383" i="9"/>
  <c r="AE383" i="9"/>
  <c r="AF383" i="9"/>
  <c r="AG383" i="9"/>
  <c r="AH383" i="9"/>
  <c r="AB384" i="9"/>
  <c r="AC384" i="9"/>
  <c r="AD384" i="9"/>
  <c r="AE384" i="9"/>
  <c r="AF384" i="9"/>
  <c r="AG384" i="9"/>
  <c r="AH384" i="9"/>
  <c r="AB385" i="9"/>
  <c r="AC385" i="9"/>
  <c r="AD385" i="9"/>
  <c r="AE385" i="9"/>
  <c r="AF385" i="9"/>
  <c r="AG385" i="9"/>
  <c r="AH385" i="9"/>
  <c r="AB386" i="9"/>
  <c r="AC386" i="9"/>
  <c r="AD386" i="9"/>
  <c r="AE386" i="9"/>
  <c r="AF386" i="9"/>
  <c r="AG386" i="9"/>
  <c r="AH386" i="9"/>
  <c r="AB387" i="9"/>
  <c r="AC387" i="9"/>
  <c r="AD387" i="9"/>
  <c r="AE387" i="9"/>
  <c r="AF387" i="9"/>
  <c r="AG387" i="9"/>
  <c r="AH387" i="9"/>
  <c r="AB388" i="9"/>
  <c r="AC388" i="9"/>
  <c r="AD388" i="9"/>
  <c r="AE388" i="9"/>
  <c r="AF388" i="9"/>
  <c r="AG388" i="9"/>
  <c r="AH388" i="9"/>
  <c r="AB389" i="9"/>
  <c r="AC389" i="9"/>
  <c r="AD389" i="9"/>
  <c r="AE389" i="9"/>
  <c r="AF389" i="9"/>
  <c r="AG389" i="9"/>
  <c r="AH389" i="9"/>
  <c r="AB390" i="9"/>
  <c r="AC390" i="9"/>
  <c r="AD390" i="9"/>
  <c r="AE390" i="9"/>
  <c r="AF390" i="9"/>
  <c r="AG390" i="9"/>
  <c r="AH390" i="9"/>
  <c r="AB391" i="9"/>
  <c r="AC391" i="9"/>
  <c r="AD391" i="9"/>
  <c r="AE391" i="9"/>
  <c r="AF391" i="9"/>
  <c r="AG391" i="9"/>
  <c r="AH391" i="9"/>
  <c r="AB392" i="9"/>
  <c r="AC392" i="9"/>
  <c r="AD392" i="9"/>
  <c r="AE392" i="9"/>
  <c r="AF392" i="9"/>
  <c r="AG392" i="9"/>
  <c r="AH392" i="9"/>
  <c r="AB393" i="9"/>
  <c r="AC393" i="9"/>
  <c r="AD393" i="9"/>
  <c r="AE393" i="9"/>
  <c r="AF393" i="9"/>
  <c r="AG393" i="9"/>
  <c r="AH393" i="9"/>
  <c r="AB394" i="9"/>
  <c r="AC394" i="9"/>
  <c r="AD394" i="9"/>
  <c r="AE394" i="9"/>
  <c r="AF394" i="9"/>
  <c r="AG394" i="9"/>
  <c r="AH394" i="9"/>
  <c r="AB395" i="9"/>
  <c r="AC395" i="9"/>
  <c r="AD395" i="9"/>
  <c r="AE395" i="9"/>
  <c r="AF395" i="9"/>
  <c r="AG395" i="9"/>
  <c r="AH395" i="9"/>
  <c r="AB396" i="9"/>
  <c r="AC396" i="9"/>
  <c r="AD396" i="9"/>
  <c r="AE396" i="9"/>
  <c r="AF396" i="9"/>
  <c r="AG396" i="9"/>
  <c r="AH396" i="9"/>
  <c r="AB397" i="9"/>
  <c r="AC397" i="9"/>
  <c r="AD397" i="9"/>
  <c r="AE397" i="9"/>
  <c r="AF397" i="9"/>
  <c r="AG397" i="9"/>
  <c r="AH397" i="9"/>
  <c r="AB398" i="9"/>
  <c r="AC398" i="9"/>
  <c r="AD398" i="9"/>
  <c r="AE398" i="9"/>
  <c r="AF398" i="9"/>
  <c r="AG398" i="9"/>
  <c r="AH398" i="9"/>
  <c r="AB399" i="9"/>
  <c r="AC399" i="9"/>
  <c r="AD399" i="9"/>
  <c r="AE399" i="9"/>
  <c r="AF399" i="9"/>
  <c r="AG399" i="9"/>
  <c r="AH399" i="9"/>
  <c r="AB400" i="9"/>
  <c r="AC400" i="9"/>
  <c r="AD400" i="9"/>
  <c r="AE400" i="9"/>
  <c r="AF400" i="9"/>
  <c r="AG400" i="9"/>
  <c r="AH400" i="9"/>
  <c r="AB401" i="9"/>
  <c r="AC401" i="9"/>
  <c r="AD401" i="9"/>
  <c r="AE401" i="9"/>
  <c r="AF401" i="9"/>
  <c r="AG401" i="9"/>
  <c r="AH401" i="9"/>
  <c r="AB402" i="9"/>
  <c r="AC402" i="9"/>
  <c r="AD402" i="9"/>
  <c r="AE402" i="9"/>
  <c r="AF402" i="9"/>
  <c r="AG402" i="9"/>
  <c r="AH402" i="9"/>
  <c r="AB403" i="9"/>
  <c r="AC403" i="9"/>
  <c r="AD403" i="9"/>
  <c r="AE403" i="9"/>
  <c r="AF403" i="9"/>
  <c r="AG403" i="9"/>
  <c r="AH403" i="9"/>
  <c r="AB404" i="9"/>
  <c r="AC404" i="9"/>
  <c r="AD404" i="9"/>
  <c r="AE404" i="9"/>
  <c r="AF404" i="9"/>
  <c r="AG404" i="9"/>
  <c r="AH404" i="9"/>
  <c r="AB405" i="9"/>
  <c r="AC405" i="9"/>
  <c r="AD405" i="9"/>
  <c r="AE405" i="9"/>
  <c r="AF405" i="9"/>
  <c r="AG405" i="9"/>
  <c r="AH405" i="9"/>
  <c r="AB406" i="9"/>
  <c r="AC406" i="9"/>
  <c r="AD406" i="9"/>
  <c r="AE406" i="9"/>
  <c r="AF406" i="9"/>
  <c r="AG406" i="9"/>
  <c r="AH406" i="9"/>
  <c r="AB407" i="9"/>
  <c r="AC407" i="9"/>
  <c r="AD407" i="9"/>
  <c r="AE407" i="9"/>
  <c r="AF407" i="9"/>
  <c r="AG407" i="9"/>
  <c r="AH407" i="9"/>
  <c r="AB408" i="9"/>
  <c r="AC408" i="9"/>
  <c r="AD408" i="9"/>
  <c r="AE408" i="9"/>
  <c r="AF408" i="9"/>
  <c r="AG408" i="9"/>
  <c r="AH408" i="9"/>
  <c r="AB409" i="9"/>
  <c r="AC409" i="9"/>
  <c r="AD409" i="9"/>
  <c r="AE409" i="9"/>
  <c r="AF409" i="9"/>
  <c r="AG409" i="9"/>
  <c r="AH409" i="9"/>
  <c r="AB410" i="9"/>
  <c r="AC410" i="9"/>
  <c r="AD410" i="9"/>
  <c r="AE410" i="9"/>
  <c r="AF410" i="9"/>
  <c r="AG410" i="9"/>
  <c r="AH410" i="9"/>
  <c r="AB411" i="9"/>
  <c r="AC411" i="9"/>
  <c r="AD411" i="9"/>
  <c r="AE411" i="9"/>
  <c r="AF411" i="9"/>
  <c r="AG411" i="9"/>
  <c r="AH411" i="9"/>
  <c r="AB412" i="9"/>
  <c r="AC412" i="9"/>
  <c r="AD412" i="9"/>
  <c r="AE412" i="9"/>
  <c r="AF412" i="9"/>
  <c r="AG412" i="9"/>
  <c r="AH412" i="9"/>
  <c r="AB413" i="9"/>
  <c r="AC413" i="9"/>
  <c r="AD413" i="9"/>
  <c r="AE413" i="9"/>
  <c r="AF413" i="9"/>
  <c r="AG413" i="9"/>
  <c r="AH413" i="9"/>
  <c r="AB414" i="9"/>
  <c r="AC414" i="9"/>
  <c r="AD414" i="9"/>
  <c r="AE414" i="9"/>
  <c r="AF414" i="9"/>
  <c r="AG414" i="9"/>
  <c r="AH414" i="9"/>
  <c r="AB415" i="9"/>
  <c r="AC415" i="9"/>
  <c r="AD415" i="9"/>
  <c r="AE415" i="9"/>
  <c r="AF415" i="9"/>
  <c r="AG415" i="9"/>
  <c r="AH415" i="9"/>
  <c r="AB416" i="9"/>
  <c r="AC416" i="9"/>
  <c r="AD416" i="9"/>
  <c r="AE416" i="9"/>
  <c r="AF416" i="9"/>
  <c r="AG416" i="9"/>
  <c r="AH416" i="9"/>
  <c r="AB417" i="9"/>
  <c r="AC417" i="9"/>
  <c r="AD417" i="9"/>
  <c r="AE417" i="9"/>
  <c r="AF417" i="9"/>
  <c r="AG417" i="9"/>
  <c r="AH417" i="9"/>
  <c r="AB418" i="9"/>
  <c r="AC418" i="9"/>
  <c r="AD418" i="9"/>
  <c r="AE418" i="9"/>
  <c r="AF418" i="9"/>
  <c r="AG418" i="9"/>
  <c r="AH418" i="9"/>
  <c r="AB419" i="9"/>
  <c r="AC419" i="9"/>
  <c r="AD419" i="9"/>
  <c r="AE419" i="9"/>
  <c r="AF419" i="9"/>
  <c r="AG419" i="9"/>
  <c r="AH419" i="9"/>
  <c r="AB420" i="9"/>
  <c r="AC420" i="9"/>
  <c r="AD420" i="9"/>
  <c r="AE420" i="9"/>
  <c r="AF420" i="9"/>
  <c r="AG420" i="9"/>
  <c r="AH420" i="9"/>
  <c r="AB421" i="9"/>
  <c r="AC421" i="9"/>
  <c r="AD421" i="9"/>
  <c r="AE421" i="9"/>
  <c r="AF421" i="9"/>
  <c r="AG421" i="9"/>
  <c r="AH421" i="9"/>
  <c r="AB422" i="9"/>
  <c r="AC422" i="9"/>
  <c r="AD422" i="9"/>
  <c r="AE422" i="9"/>
  <c r="AF422" i="9"/>
  <c r="AG422" i="9"/>
  <c r="AH422" i="9"/>
  <c r="AB423" i="9"/>
  <c r="AC423" i="9"/>
  <c r="AD423" i="9"/>
  <c r="AE423" i="9"/>
  <c r="AF423" i="9"/>
  <c r="AG423" i="9"/>
  <c r="AH423" i="9"/>
  <c r="U3" i="9"/>
  <c r="V3" i="9"/>
  <c r="W3" i="9"/>
  <c r="X3" i="9"/>
  <c r="Y3" i="9"/>
  <c r="Z3" i="9"/>
  <c r="AA3" i="9"/>
  <c r="U4" i="9"/>
  <c r="V4" i="9"/>
  <c r="W4" i="9"/>
  <c r="X4" i="9"/>
  <c r="Y4" i="9"/>
  <c r="Z4" i="9"/>
  <c r="AA4" i="9"/>
  <c r="U5" i="9"/>
  <c r="V5" i="9"/>
  <c r="W5" i="9"/>
  <c r="X5" i="9"/>
  <c r="Y5" i="9"/>
  <c r="Z5" i="9"/>
  <c r="AA5" i="9"/>
  <c r="U6" i="9"/>
  <c r="V6" i="9"/>
  <c r="W6" i="9"/>
  <c r="X6" i="9"/>
  <c r="Y6" i="9"/>
  <c r="Z6" i="9"/>
  <c r="AA6" i="9"/>
  <c r="U7" i="9"/>
  <c r="V7" i="9"/>
  <c r="W7" i="9"/>
  <c r="X7" i="9"/>
  <c r="Y7" i="9"/>
  <c r="Z7" i="9"/>
  <c r="AA7" i="9"/>
  <c r="U8" i="9"/>
  <c r="V8" i="9"/>
  <c r="W8" i="9"/>
  <c r="X8" i="9"/>
  <c r="Y8" i="9"/>
  <c r="Z8" i="9"/>
  <c r="AA8" i="9"/>
  <c r="U9" i="9"/>
  <c r="V9" i="9"/>
  <c r="W9" i="9"/>
  <c r="X9" i="9"/>
  <c r="Y9" i="9"/>
  <c r="Z9" i="9"/>
  <c r="AA9" i="9"/>
  <c r="U10" i="9"/>
  <c r="V10" i="9"/>
  <c r="W10" i="9"/>
  <c r="X10" i="9"/>
  <c r="Y10" i="9"/>
  <c r="Z10" i="9"/>
  <c r="AA10" i="9"/>
  <c r="U11" i="9"/>
  <c r="V11" i="9"/>
  <c r="W11" i="9"/>
  <c r="X11" i="9"/>
  <c r="Y11" i="9"/>
  <c r="Z11" i="9"/>
  <c r="AA11" i="9"/>
  <c r="U12" i="9"/>
  <c r="V12" i="9"/>
  <c r="W12" i="9"/>
  <c r="X12" i="9"/>
  <c r="Y12" i="9"/>
  <c r="Z12" i="9"/>
  <c r="AA12" i="9"/>
  <c r="U13" i="9"/>
  <c r="V13" i="9"/>
  <c r="W13" i="9"/>
  <c r="X13" i="9"/>
  <c r="Y13" i="9"/>
  <c r="Z13" i="9"/>
  <c r="AA13" i="9"/>
  <c r="U14" i="9"/>
  <c r="V14" i="9"/>
  <c r="W14" i="9"/>
  <c r="X14" i="9"/>
  <c r="Y14" i="9"/>
  <c r="Z14" i="9"/>
  <c r="AA14" i="9"/>
  <c r="U15" i="9"/>
  <c r="V15" i="9"/>
  <c r="W15" i="9"/>
  <c r="X15" i="9"/>
  <c r="Y15" i="9"/>
  <c r="Z15" i="9"/>
  <c r="AA15" i="9"/>
  <c r="U16" i="9"/>
  <c r="V16" i="9"/>
  <c r="W16" i="9"/>
  <c r="X16" i="9"/>
  <c r="Y16" i="9"/>
  <c r="Z16" i="9"/>
  <c r="AA16" i="9"/>
  <c r="U17" i="9"/>
  <c r="V17" i="9"/>
  <c r="W17" i="9"/>
  <c r="X17" i="9"/>
  <c r="Y17" i="9"/>
  <c r="Z17" i="9"/>
  <c r="AA17" i="9"/>
  <c r="U18" i="9"/>
  <c r="V18" i="9"/>
  <c r="W18" i="9"/>
  <c r="X18" i="9"/>
  <c r="Y18" i="9"/>
  <c r="Z18" i="9"/>
  <c r="AA18" i="9"/>
  <c r="U19" i="9"/>
  <c r="V19" i="9"/>
  <c r="W19" i="9"/>
  <c r="X19" i="9"/>
  <c r="Y19" i="9"/>
  <c r="Z19" i="9"/>
  <c r="AA19" i="9"/>
  <c r="U20" i="9"/>
  <c r="V20" i="9"/>
  <c r="W20" i="9"/>
  <c r="X20" i="9"/>
  <c r="Y20" i="9"/>
  <c r="Z20" i="9"/>
  <c r="AA20" i="9"/>
  <c r="U21" i="9"/>
  <c r="V21" i="9"/>
  <c r="W21" i="9"/>
  <c r="X21" i="9"/>
  <c r="Y21" i="9"/>
  <c r="Z21" i="9"/>
  <c r="AA21" i="9"/>
  <c r="U22" i="9"/>
  <c r="V22" i="9"/>
  <c r="W22" i="9"/>
  <c r="X22" i="9"/>
  <c r="Y22" i="9"/>
  <c r="Z22" i="9"/>
  <c r="AA22" i="9"/>
  <c r="U23" i="9"/>
  <c r="V23" i="9"/>
  <c r="W23" i="9"/>
  <c r="X23" i="9"/>
  <c r="Y23" i="9"/>
  <c r="Z23" i="9"/>
  <c r="AA23" i="9"/>
  <c r="U24" i="9"/>
  <c r="V24" i="9"/>
  <c r="W24" i="9"/>
  <c r="X24" i="9"/>
  <c r="Y24" i="9"/>
  <c r="Z24" i="9"/>
  <c r="AA24" i="9"/>
  <c r="U25" i="9"/>
  <c r="V25" i="9"/>
  <c r="W25" i="9"/>
  <c r="X25" i="9"/>
  <c r="Y25" i="9"/>
  <c r="Z25" i="9"/>
  <c r="AA25" i="9"/>
  <c r="U26" i="9"/>
  <c r="V26" i="9"/>
  <c r="W26" i="9"/>
  <c r="X26" i="9"/>
  <c r="Y26" i="9"/>
  <c r="Z26" i="9"/>
  <c r="AA26" i="9"/>
  <c r="U27" i="9"/>
  <c r="V27" i="9"/>
  <c r="W27" i="9"/>
  <c r="X27" i="9"/>
  <c r="Y27" i="9"/>
  <c r="Z27" i="9"/>
  <c r="AA27" i="9"/>
  <c r="U28" i="9"/>
  <c r="V28" i="9"/>
  <c r="W28" i="9"/>
  <c r="X28" i="9"/>
  <c r="Y28" i="9"/>
  <c r="Z28" i="9"/>
  <c r="AA28" i="9"/>
  <c r="U29" i="9"/>
  <c r="V29" i="9"/>
  <c r="W29" i="9"/>
  <c r="X29" i="9"/>
  <c r="Y29" i="9"/>
  <c r="Z29" i="9"/>
  <c r="AA29" i="9"/>
  <c r="U30" i="9"/>
  <c r="V30" i="9"/>
  <c r="W30" i="9"/>
  <c r="X30" i="9"/>
  <c r="Y30" i="9"/>
  <c r="Z30" i="9"/>
  <c r="AA30" i="9"/>
  <c r="U31" i="9"/>
  <c r="V31" i="9"/>
  <c r="W31" i="9"/>
  <c r="X31" i="9"/>
  <c r="Y31" i="9"/>
  <c r="Z31" i="9"/>
  <c r="AA31" i="9"/>
  <c r="U32" i="9"/>
  <c r="V32" i="9"/>
  <c r="W32" i="9"/>
  <c r="X32" i="9"/>
  <c r="Y32" i="9"/>
  <c r="Z32" i="9"/>
  <c r="AA32" i="9"/>
  <c r="U33" i="9"/>
  <c r="V33" i="9"/>
  <c r="W33" i="9"/>
  <c r="X33" i="9"/>
  <c r="Y33" i="9"/>
  <c r="Z33" i="9"/>
  <c r="AA33" i="9"/>
  <c r="U34" i="9"/>
  <c r="V34" i="9"/>
  <c r="W34" i="9"/>
  <c r="X34" i="9"/>
  <c r="Y34" i="9"/>
  <c r="Z34" i="9"/>
  <c r="AA34" i="9"/>
  <c r="U35" i="9"/>
  <c r="V35" i="9"/>
  <c r="W35" i="9"/>
  <c r="X35" i="9"/>
  <c r="Y35" i="9"/>
  <c r="Z35" i="9"/>
  <c r="AA35" i="9"/>
  <c r="U36" i="9"/>
  <c r="V36" i="9"/>
  <c r="W36" i="9"/>
  <c r="X36" i="9"/>
  <c r="Y36" i="9"/>
  <c r="Z36" i="9"/>
  <c r="AA36" i="9"/>
  <c r="U37" i="9"/>
  <c r="V37" i="9"/>
  <c r="W37" i="9"/>
  <c r="X37" i="9"/>
  <c r="Y37" i="9"/>
  <c r="Z37" i="9"/>
  <c r="AA37" i="9"/>
  <c r="U38" i="9"/>
  <c r="V38" i="9"/>
  <c r="W38" i="9"/>
  <c r="X38" i="9"/>
  <c r="Y38" i="9"/>
  <c r="Z38" i="9"/>
  <c r="AA38" i="9"/>
  <c r="U39" i="9"/>
  <c r="V39" i="9"/>
  <c r="W39" i="9"/>
  <c r="X39" i="9"/>
  <c r="Y39" i="9"/>
  <c r="Z39" i="9"/>
  <c r="AA39" i="9"/>
  <c r="U40" i="9"/>
  <c r="V40" i="9"/>
  <c r="W40" i="9"/>
  <c r="X40" i="9"/>
  <c r="Y40" i="9"/>
  <c r="Z40" i="9"/>
  <c r="AA40" i="9"/>
  <c r="U41" i="9"/>
  <c r="V41" i="9"/>
  <c r="W41" i="9"/>
  <c r="X41" i="9"/>
  <c r="Y41" i="9"/>
  <c r="Z41" i="9"/>
  <c r="AA41" i="9"/>
  <c r="U42" i="9"/>
  <c r="V42" i="9"/>
  <c r="W42" i="9"/>
  <c r="X42" i="9"/>
  <c r="Y42" i="9"/>
  <c r="Z42" i="9"/>
  <c r="AA42" i="9"/>
  <c r="U43" i="9"/>
  <c r="V43" i="9"/>
  <c r="W43" i="9"/>
  <c r="X43" i="9"/>
  <c r="Y43" i="9"/>
  <c r="Z43" i="9"/>
  <c r="AA43" i="9"/>
  <c r="U44" i="9"/>
  <c r="V44" i="9"/>
  <c r="W44" i="9"/>
  <c r="X44" i="9"/>
  <c r="Y44" i="9"/>
  <c r="Z44" i="9"/>
  <c r="AA44" i="9"/>
  <c r="U45" i="9"/>
  <c r="V45" i="9"/>
  <c r="W45" i="9"/>
  <c r="X45" i="9"/>
  <c r="Y45" i="9"/>
  <c r="Z45" i="9"/>
  <c r="AA45" i="9"/>
  <c r="U46" i="9"/>
  <c r="V46" i="9"/>
  <c r="W46" i="9"/>
  <c r="X46" i="9"/>
  <c r="Y46" i="9"/>
  <c r="Z46" i="9"/>
  <c r="AA46" i="9"/>
  <c r="U47" i="9"/>
  <c r="V47" i="9"/>
  <c r="W47" i="9"/>
  <c r="X47" i="9"/>
  <c r="Y47" i="9"/>
  <c r="Z47" i="9"/>
  <c r="AA47" i="9"/>
  <c r="U48" i="9"/>
  <c r="V48" i="9"/>
  <c r="W48" i="9"/>
  <c r="X48" i="9"/>
  <c r="Y48" i="9"/>
  <c r="Z48" i="9"/>
  <c r="AA48" i="9"/>
  <c r="U49" i="9"/>
  <c r="V49" i="9"/>
  <c r="W49" i="9"/>
  <c r="X49" i="9"/>
  <c r="Y49" i="9"/>
  <c r="Z49" i="9"/>
  <c r="AA49" i="9"/>
  <c r="U50" i="9"/>
  <c r="V50" i="9"/>
  <c r="W50" i="9"/>
  <c r="X50" i="9"/>
  <c r="Y50" i="9"/>
  <c r="Z50" i="9"/>
  <c r="AA50" i="9"/>
  <c r="U51" i="9"/>
  <c r="V51" i="9"/>
  <c r="W51" i="9"/>
  <c r="X51" i="9"/>
  <c r="Y51" i="9"/>
  <c r="Z51" i="9"/>
  <c r="AA51" i="9"/>
  <c r="U52" i="9"/>
  <c r="V52" i="9"/>
  <c r="W52" i="9"/>
  <c r="X52" i="9"/>
  <c r="Y52" i="9"/>
  <c r="Z52" i="9"/>
  <c r="AA52" i="9"/>
  <c r="U53" i="9"/>
  <c r="V53" i="9"/>
  <c r="W53" i="9"/>
  <c r="X53" i="9"/>
  <c r="Y53" i="9"/>
  <c r="Z53" i="9"/>
  <c r="AA53" i="9"/>
  <c r="U54" i="9"/>
  <c r="V54" i="9"/>
  <c r="W54" i="9"/>
  <c r="X54" i="9"/>
  <c r="Y54" i="9"/>
  <c r="Z54" i="9"/>
  <c r="AA54" i="9"/>
  <c r="U55" i="9"/>
  <c r="V55" i="9"/>
  <c r="W55" i="9"/>
  <c r="X55" i="9"/>
  <c r="Y55" i="9"/>
  <c r="Z55" i="9"/>
  <c r="AA55" i="9"/>
  <c r="U56" i="9"/>
  <c r="V56" i="9"/>
  <c r="W56" i="9"/>
  <c r="X56" i="9"/>
  <c r="Y56" i="9"/>
  <c r="Z56" i="9"/>
  <c r="AA56" i="9"/>
  <c r="U57" i="9"/>
  <c r="V57" i="9"/>
  <c r="W57" i="9"/>
  <c r="X57" i="9"/>
  <c r="Y57" i="9"/>
  <c r="Z57" i="9"/>
  <c r="AA57" i="9"/>
  <c r="U58" i="9"/>
  <c r="V58" i="9"/>
  <c r="W58" i="9"/>
  <c r="X58" i="9"/>
  <c r="Y58" i="9"/>
  <c r="Z58" i="9"/>
  <c r="AA58" i="9"/>
  <c r="U59" i="9"/>
  <c r="V59" i="9"/>
  <c r="W59" i="9"/>
  <c r="X59" i="9"/>
  <c r="Y59" i="9"/>
  <c r="Z59" i="9"/>
  <c r="AA59" i="9"/>
  <c r="U60" i="9"/>
  <c r="V60" i="9"/>
  <c r="W60" i="9"/>
  <c r="X60" i="9"/>
  <c r="Y60" i="9"/>
  <c r="Z60" i="9"/>
  <c r="AA60" i="9"/>
  <c r="U61" i="9"/>
  <c r="V61" i="9"/>
  <c r="W61" i="9"/>
  <c r="X61" i="9"/>
  <c r="Y61" i="9"/>
  <c r="Z61" i="9"/>
  <c r="AA61" i="9"/>
  <c r="U62" i="9"/>
  <c r="V62" i="9"/>
  <c r="W62" i="9"/>
  <c r="X62" i="9"/>
  <c r="Y62" i="9"/>
  <c r="Z62" i="9"/>
  <c r="AA62" i="9"/>
  <c r="U63" i="9"/>
  <c r="V63" i="9"/>
  <c r="W63" i="9"/>
  <c r="X63" i="9"/>
  <c r="Y63" i="9"/>
  <c r="Z63" i="9"/>
  <c r="AA63" i="9"/>
  <c r="U64" i="9"/>
  <c r="V64" i="9"/>
  <c r="W64" i="9"/>
  <c r="X64" i="9"/>
  <c r="Y64" i="9"/>
  <c r="Z64" i="9"/>
  <c r="AA64" i="9"/>
  <c r="U65" i="9"/>
  <c r="V65" i="9"/>
  <c r="W65" i="9"/>
  <c r="X65" i="9"/>
  <c r="Y65" i="9"/>
  <c r="Z65" i="9"/>
  <c r="AA65" i="9"/>
  <c r="U66" i="9"/>
  <c r="V66" i="9"/>
  <c r="W66" i="9"/>
  <c r="X66" i="9"/>
  <c r="Y66" i="9"/>
  <c r="Z66" i="9"/>
  <c r="AA66" i="9"/>
  <c r="U67" i="9"/>
  <c r="V67" i="9"/>
  <c r="W67" i="9"/>
  <c r="X67" i="9"/>
  <c r="Y67" i="9"/>
  <c r="Z67" i="9"/>
  <c r="AA67" i="9"/>
  <c r="U68" i="9"/>
  <c r="V68" i="9"/>
  <c r="W68" i="9"/>
  <c r="X68" i="9"/>
  <c r="Y68" i="9"/>
  <c r="Z68" i="9"/>
  <c r="AA68" i="9"/>
  <c r="U69" i="9"/>
  <c r="V69" i="9"/>
  <c r="W69" i="9"/>
  <c r="X69" i="9"/>
  <c r="Y69" i="9"/>
  <c r="Z69" i="9"/>
  <c r="AA69" i="9"/>
  <c r="U70" i="9"/>
  <c r="V70" i="9"/>
  <c r="W70" i="9"/>
  <c r="X70" i="9"/>
  <c r="Y70" i="9"/>
  <c r="Z70" i="9"/>
  <c r="AA70" i="9"/>
  <c r="U71" i="9"/>
  <c r="V71" i="9"/>
  <c r="W71" i="9"/>
  <c r="X71" i="9"/>
  <c r="Y71" i="9"/>
  <c r="Z71" i="9"/>
  <c r="AA71" i="9"/>
  <c r="U72" i="9"/>
  <c r="V72" i="9"/>
  <c r="W72" i="9"/>
  <c r="X72" i="9"/>
  <c r="Y72" i="9"/>
  <c r="Z72" i="9"/>
  <c r="AA72" i="9"/>
  <c r="U73" i="9"/>
  <c r="V73" i="9"/>
  <c r="W73" i="9"/>
  <c r="X73" i="9"/>
  <c r="Y73" i="9"/>
  <c r="Z73" i="9"/>
  <c r="AA73" i="9"/>
  <c r="U74" i="9"/>
  <c r="V74" i="9"/>
  <c r="W74" i="9"/>
  <c r="X74" i="9"/>
  <c r="Y74" i="9"/>
  <c r="Z74" i="9"/>
  <c r="AA74" i="9"/>
  <c r="U75" i="9"/>
  <c r="V75" i="9"/>
  <c r="W75" i="9"/>
  <c r="X75" i="9"/>
  <c r="Y75" i="9"/>
  <c r="Z75" i="9"/>
  <c r="AA75" i="9"/>
  <c r="U76" i="9"/>
  <c r="V76" i="9"/>
  <c r="W76" i="9"/>
  <c r="X76" i="9"/>
  <c r="Y76" i="9"/>
  <c r="Z76" i="9"/>
  <c r="AA76" i="9"/>
  <c r="U77" i="9"/>
  <c r="V77" i="9"/>
  <c r="W77" i="9"/>
  <c r="X77" i="9"/>
  <c r="Y77" i="9"/>
  <c r="Z77" i="9"/>
  <c r="AA77" i="9"/>
  <c r="U78" i="9"/>
  <c r="V78" i="9"/>
  <c r="W78" i="9"/>
  <c r="X78" i="9"/>
  <c r="Y78" i="9"/>
  <c r="Z78" i="9"/>
  <c r="AA78" i="9"/>
  <c r="U79" i="9"/>
  <c r="V79" i="9"/>
  <c r="W79" i="9"/>
  <c r="X79" i="9"/>
  <c r="Y79" i="9"/>
  <c r="Z79" i="9"/>
  <c r="AA79" i="9"/>
  <c r="U80" i="9"/>
  <c r="V80" i="9"/>
  <c r="W80" i="9"/>
  <c r="X80" i="9"/>
  <c r="Y80" i="9"/>
  <c r="Z80" i="9"/>
  <c r="AA80" i="9"/>
  <c r="U81" i="9"/>
  <c r="V81" i="9"/>
  <c r="W81" i="9"/>
  <c r="X81" i="9"/>
  <c r="Y81" i="9"/>
  <c r="Z81" i="9"/>
  <c r="AA81" i="9"/>
  <c r="U82" i="9"/>
  <c r="V82" i="9"/>
  <c r="W82" i="9"/>
  <c r="X82" i="9"/>
  <c r="Y82" i="9"/>
  <c r="Z82" i="9"/>
  <c r="AA82" i="9"/>
  <c r="U83" i="9"/>
  <c r="V83" i="9"/>
  <c r="W83" i="9"/>
  <c r="X83" i="9"/>
  <c r="Y83" i="9"/>
  <c r="Z83" i="9"/>
  <c r="AA83" i="9"/>
  <c r="U84" i="9"/>
  <c r="V84" i="9"/>
  <c r="W84" i="9"/>
  <c r="X84" i="9"/>
  <c r="Y84" i="9"/>
  <c r="Z84" i="9"/>
  <c r="AA84" i="9"/>
  <c r="U85" i="9"/>
  <c r="V85" i="9"/>
  <c r="W85" i="9"/>
  <c r="X85" i="9"/>
  <c r="Y85" i="9"/>
  <c r="Z85" i="9"/>
  <c r="AA85" i="9"/>
  <c r="U86" i="9"/>
  <c r="V86" i="9"/>
  <c r="W86" i="9"/>
  <c r="X86" i="9"/>
  <c r="Y86" i="9"/>
  <c r="Z86" i="9"/>
  <c r="AA86" i="9"/>
  <c r="U87" i="9"/>
  <c r="V87" i="9"/>
  <c r="W87" i="9"/>
  <c r="X87" i="9"/>
  <c r="Y87" i="9"/>
  <c r="Z87" i="9"/>
  <c r="AA87" i="9"/>
  <c r="U88" i="9"/>
  <c r="V88" i="9"/>
  <c r="W88" i="9"/>
  <c r="X88" i="9"/>
  <c r="Y88" i="9"/>
  <c r="Z88" i="9"/>
  <c r="AA88" i="9"/>
  <c r="U89" i="9"/>
  <c r="V89" i="9"/>
  <c r="W89" i="9"/>
  <c r="X89" i="9"/>
  <c r="Y89" i="9"/>
  <c r="Z89" i="9"/>
  <c r="AA89" i="9"/>
  <c r="U90" i="9"/>
  <c r="V90" i="9"/>
  <c r="W90" i="9"/>
  <c r="X90" i="9"/>
  <c r="Y90" i="9"/>
  <c r="Z90" i="9"/>
  <c r="AA90" i="9"/>
  <c r="U91" i="9"/>
  <c r="V91" i="9"/>
  <c r="W91" i="9"/>
  <c r="X91" i="9"/>
  <c r="Y91" i="9"/>
  <c r="Z91" i="9"/>
  <c r="AA91" i="9"/>
  <c r="U92" i="9"/>
  <c r="V92" i="9"/>
  <c r="W92" i="9"/>
  <c r="X92" i="9"/>
  <c r="Y92" i="9"/>
  <c r="Z92" i="9"/>
  <c r="AA92" i="9"/>
  <c r="U93" i="9"/>
  <c r="V93" i="9"/>
  <c r="W93" i="9"/>
  <c r="X93" i="9"/>
  <c r="Y93" i="9"/>
  <c r="Z93" i="9"/>
  <c r="AA93" i="9"/>
  <c r="U94" i="9"/>
  <c r="V94" i="9"/>
  <c r="W94" i="9"/>
  <c r="X94" i="9"/>
  <c r="Y94" i="9"/>
  <c r="Z94" i="9"/>
  <c r="AA94" i="9"/>
  <c r="U95" i="9"/>
  <c r="V95" i="9"/>
  <c r="W95" i="9"/>
  <c r="X95" i="9"/>
  <c r="Y95" i="9"/>
  <c r="Z95" i="9"/>
  <c r="AA95" i="9"/>
  <c r="U96" i="9"/>
  <c r="V96" i="9"/>
  <c r="W96" i="9"/>
  <c r="X96" i="9"/>
  <c r="Y96" i="9"/>
  <c r="Z96" i="9"/>
  <c r="AA96" i="9"/>
  <c r="U97" i="9"/>
  <c r="V97" i="9"/>
  <c r="W97" i="9"/>
  <c r="X97" i="9"/>
  <c r="Y97" i="9"/>
  <c r="Z97" i="9"/>
  <c r="AA97" i="9"/>
  <c r="U98" i="9"/>
  <c r="V98" i="9"/>
  <c r="W98" i="9"/>
  <c r="X98" i="9"/>
  <c r="Y98" i="9"/>
  <c r="Z98" i="9"/>
  <c r="AA98" i="9"/>
  <c r="U99" i="9"/>
  <c r="V99" i="9"/>
  <c r="W99" i="9"/>
  <c r="X99" i="9"/>
  <c r="Y99" i="9"/>
  <c r="Z99" i="9"/>
  <c r="AA99" i="9"/>
  <c r="U100" i="9"/>
  <c r="V100" i="9"/>
  <c r="W100" i="9"/>
  <c r="X100" i="9"/>
  <c r="Y100" i="9"/>
  <c r="Z100" i="9"/>
  <c r="AA100" i="9"/>
  <c r="U101" i="9"/>
  <c r="V101" i="9"/>
  <c r="W101" i="9"/>
  <c r="X101" i="9"/>
  <c r="Y101" i="9"/>
  <c r="Z101" i="9"/>
  <c r="AA101" i="9"/>
  <c r="U102" i="9"/>
  <c r="V102" i="9"/>
  <c r="W102" i="9"/>
  <c r="X102" i="9"/>
  <c r="Y102" i="9"/>
  <c r="Z102" i="9"/>
  <c r="AA102" i="9"/>
  <c r="U103" i="9"/>
  <c r="V103" i="9"/>
  <c r="W103" i="9"/>
  <c r="X103" i="9"/>
  <c r="Y103" i="9"/>
  <c r="Z103" i="9"/>
  <c r="AA103" i="9"/>
  <c r="U104" i="9"/>
  <c r="V104" i="9"/>
  <c r="W104" i="9"/>
  <c r="X104" i="9"/>
  <c r="Y104" i="9"/>
  <c r="Z104" i="9"/>
  <c r="AA104" i="9"/>
  <c r="U105" i="9"/>
  <c r="V105" i="9"/>
  <c r="W105" i="9"/>
  <c r="X105" i="9"/>
  <c r="Y105" i="9"/>
  <c r="Z105" i="9"/>
  <c r="AA105" i="9"/>
  <c r="U106" i="9"/>
  <c r="V106" i="9"/>
  <c r="W106" i="9"/>
  <c r="X106" i="9"/>
  <c r="Y106" i="9"/>
  <c r="Z106" i="9"/>
  <c r="AA106" i="9"/>
  <c r="U107" i="9"/>
  <c r="V107" i="9"/>
  <c r="W107" i="9"/>
  <c r="X107" i="9"/>
  <c r="Y107" i="9"/>
  <c r="Z107" i="9"/>
  <c r="AA107" i="9"/>
  <c r="U108" i="9"/>
  <c r="V108" i="9"/>
  <c r="W108" i="9"/>
  <c r="X108" i="9"/>
  <c r="Y108" i="9"/>
  <c r="Z108" i="9"/>
  <c r="AA108" i="9"/>
  <c r="U109" i="9"/>
  <c r="V109" i="9"/>
  <c r="W109" i="9"/>
  <c r="X109" i="9"/>
  <c r="Y109" i="9"/>
  <c r="Z109" i="9"/>
  <c r="AA109" i="9"/>
  <c r="U110" i="9"/>
  <c r="V110" i="9"/>
  <c r="W110" i="9"/>
  <c r="X110" i="9"/>
  <c r="Y110" i="9"/>
  <c r="Z110" i="9"/>
  <c r="AA110" i="9"/>
  <c r="U111" i="9"/>
  <c r="V111" i="9"/>
  <c r="W111" i="9"/>
  <c r="X111" i="9"/>
  <c r="Y111" i="9"/>
  <c r="Z111" i="9"/>
  <c r="AA111" i="9"/>
  <c r="U112" i="9"/>
  <c r="V112" i="9"/>
  <c r="W112" i="9"/>
  <c r="X112" i="9"/>
  <c r="Y112" i="9"/>
  <c r="Z112" i="9"/>
  <c r="AA112" i="9"/>
  <c r="U113" i="9"/>
  <c r="V113" i="9"/>
  <c r="W113" i="9"/>
  <c r="X113" i="9"/>
  <c r="Y113" i="9"/>
  <c r="Z113" i="9"/>
  <c r="AA113" i="9"/>
  <c r="U114" i="9"/>
  <c r="V114" i="9"/>
  <c r="W114" i="9"/>
  <c r="X114" i="9"/>
  <c r="Y114" i="9"/>
  <c r="Z114" i="9"/>
  <c r="AA114" i="9"/>
  <c r="U115" i="9"/>
  <c r="V115" i="9"/>
  <c r="W115" i="9"/>
  <c r="X115" i="9"/>
  <c r="Y115" i="9"/>
  <c r="Z115" i="9"/>
  <c r="AA115" i="9"/>
  <c r="U116" i="9"/>
  <c r="V116" i="9"/>
  <c r="W116" i="9"/>
  <c r="X116" i="9"/>
  <c r="Y116" i="9"/>
  <c r="Z116" i="9"/>
  <c r="AA116" i="9"/>
  <c r="U117" i="9"/>
  <c r="V117" i="9"/>
  <c r="W117" i="9"/>
  <c r="X117" i="9"/>
  <c r="Y117" i="9"/>
  <c r="Z117" i="9"/>
  <c r="AA117" i="9"/>
  <c r="U118" i="9"/>
  <c r="V118" i="9"/>
  <c r="W118" i="9"/>
  <c r="X118" i="9"/>
  <c r="Y118" i="9"/>
  <c r="Z118" i="9"/>
  <c r="AA118" i="9"/>
  <c r="U119" i="9"/>
  <c r="V119" i="9"/>
  <c r="W119" i="9"/>
  <c r="X119" i="9"/>
  <c r="Y119" i="9"/>
  <c r="Z119" i="9"/>
  <c r="AA119" i="9"/>
  <c r="U120" i="9"/>
  <c r="V120" i="9"/>
  <c r="W120" i="9"/>
  <c r="X120" i="9"/>
  <c r="Y120" i="9"/>
  <c r="Z120" i="9"/>
  <c r="AA120" i="9"/>
  <c r="U121" i="9"/>
  <c r="V121" i="9"/>
  <c r="W121" i="9"/>
  <c r="X121" i="9"/>
  <c r="Y121" i="9"/>
  <c r="Z121" i="9"/>
  <c r="AA121" i="9"/>
  <c r="U122" i="9"/>
  <c r="V122" i="9"/>
  <c r="W122" i="9"/>
  <c r="X122" i="9"/>
  <c r="Y122" i="9"/>
  <c r="Z122" i="9"/>
  <c r="AA122" i="9"/>
  <c r="U123" i="9"/>
  <c r="V123" i="9"/>
  <c r="W123" i="9"/>
  <c r="X123" i="9"/>
  <c r="Y123" i="9"/>
  <c r="Z123" i="9"/>
  <c r="AA123" i="9"/>
  <c r="U124" i="9"/>
  <c r="V124" i="9"/>
  <c r="W124" i="9"/>
  <c r="X124" i="9"/>
  <c r="Y124" i="9"/>
  <c r="Z124" i="9"/>
  <c r="AA124" i="9"/>
  <c r="U125" i="9"/>
  <c r="V125" i="9"/>
  <c r="W125" i="9"/>
  <c r="X125" i="9"/>
  <c r="Y125" i="9"/>
  <c r="Z125" i="9"/>
  <c r="AA125" i="9"/>
  <c r="U126" i="9"/>
  <c r="V126" i="9"/>
  <c r="W126" i="9"/>
  <c r="X126" i="9"/>
  <c r="Y126" i="9"/>
  <c r="Z126" i="9"/>
  <c r="AA126" i="9"/>
  <c r="U127" i="9"/>
  <c r="V127" i="9"/>
  <c r="W127" i="9"/>
  <c r="X127" i="9"/>
  <c r="Y127" i="9"/>
  <c r="Z127" i="9"/>
  <c r="AA127" i="9"/>
  <c r="U128" i="9"/>
  <c r="V128" i="9"/>
  <c r="W128" i="9"/>
  <c r="X128" i="9"/>
  <c r="Y128" i="9"/>
  <c r="Z128" i="9"/>
  <c r="AA128" i="9"/>
  <c r="U129" i="9"/>
  <c r="V129" i="9"/>
  <c r="W129" i="9"/>
  <c r="X129" i="9"/>
  <c r="Y129" i="9"/>
  <c r="Z129" i="9"/>
  <c r="AA129" i="9"/>
  <c r="U130" i="9"/>
  <c r="V130" i="9"/>
  <c r="W130" i="9"/>
  <c r="X130" i="9"/>
  <c r="Y130" i="9"/>
  <c r="Z130" i="9"/>
  <c r="AA130" i="9"/>
  <c r="U131" i="9"/>
  <c r="V131" i="9"/>
  <c r="W131" i="9"/>
  <c r="X131" i="9"/>
  <c r="Y131" i="9"/>
  <c r="Z131" i="9"/>
  <c r="AA131" i="9"/>
  <c r="U132" i="9"/>
  <c r="V132" i="9"/>
  <c r="W132" i="9"/>
  <c r="X132" i="9"/>
  <c r="Y132" i="9"/>
  <c r="Z132" i="9"/>
  <c r="AA132" i="9"/>
  <c r="U133" i="9"/>
  <c r="V133" i="9"/>
  <c r="W133" i="9"/>
  <c r="X133" i="9"/>
  <c r="Y133" i="9"/>
  <c r="Z133" i="9"/>
  <c r="AA133" i="9"/>
  <c r="U134" i="9"/>
  <c r="V134" i="9"/>
  <c r="W134" i="9"/>
  <c r="X134" i="9"/>
  <c r="Y134" i="9"/>
  <c r="Z134" i="9"/>
  <c r="AA134" i="9"/>
  <c r="U135" i="9"/>
  <c r="V135" i="9"/>
  <c r="W135" i="9"/>
  <c r="X135" i="9"/>
  <c r="Y135" i="9"/>
  <c r="Z135" i="9"/>
  <c r="AA135" i="9"/>
  <c r="U136" i="9"/>
  <c r="V136" i="9"/>
  <c r="W136" i="9"/>
  <c r="X136" i="9"/>
  <c r="Y136" i="9"/>
  <c r="Z136" i="9"/>
  <c r="AA136" i="9"/>
  <c r="U137" i="9"/>
  <c r="V137" i="9"/>
  <c r="W137" i="9"/>
  <c r="X137" i="9"/>
  <c r="Y137" i="9"/>
  <c r="Z137" i="9"/>
  <c r="AA137" i="9"/>
  <c r="U138" i="9"/>
  <c r="V138" i="9"/>
  <c r="W138" i="9"/>
  <c r="X138" i="9"/>
  <c r="Y138" i="9"/>
  <c r="Z138" i="9"/>
  <c r="AA138" i="9"/>
  <c r="U139" i="9"/>
  <c r="V139" i="9"/>
  <c r="W139" i="9"/>
  <c r="X139" i="9"/>
  <c r="Y139" i="9"/>
  <c r="Z139" i="9"/>
  <c r="AA139" i="9"/>
  <c r="U140" i="9"/>
  <c r="V140" i="9"/>
  <c r="W140" i="9"/>
  <c r="X140" i="9"/>
  <c r="Y140" i="9"/>
  <c r="Z140" i="9"/>
  <c r="AA140" i="9"/>
  <c r="U141" i="9"/>
  <c r="V141" i="9"/>
  <c r="W141" i="9"/>
  <c r="X141" i="9"/>
  <c r="Y141" i="9"/>
  <c r="Z141" i="9"/>
  <c r="AA141" i="9"/>
  <c r="U142" i="9"/>
  <c r="V142" i="9"/>
  <c r="W142" i="9"/>
  <c r="X142" i="9"/>
  <c r="Y142" i="9"/>
  <c r="Z142" i="9"/>
  <c r="AA142" i="9"/>
  <c r="U143" i="9"/>
  <c r="V143" i="9"/>
  <c r="W143" i="9"/>
  <c r="X143" i="9"/>
  <c r="Y143" i="9"/>
  <c r="Z143" i="9"/>
  <c r="AA143" i="9"/>
  <c r="U144" i="9"/>
  <c r="V144" i="9"/>
  <c r="W144" i="9"/>
  <c r="X144" i="9"/>
  <c r="Y144" i="9"/>
  <c r="Z144" i="9"/>
  <c r="AA144" i="9"/>
  <c r="U145" i="9"/>
  <c r="V145" i="9"/>
  <c r="W145" i="9"/>
  <c r="X145" i="9"/>
  <c r="Y145" i="9"/>
  <c r="Z145" i="9"/>
  <c r="AA145" i="9"/>
  <c r="U146" i="9"/>
  <c r="V146" i="9"/>
  <c r="W146" i="9"/>
  <c r="X146" i="9"/>
  <c r="Y146" i="9"/>
  <c r="Z146" i="9"/>
  <c r="AA146" i="9"/>
  <c r="U147" i="9"/>
  <c r="V147" i="9"/>
  <c r="W147" i="9"/>
  <c r="X147" i="9"/>
  <c r="Y147" i="9"/>
  <c r="Z147" i="9"/>
  <c r="AA147" i="9"/>
  <c r="U148" i="9"/>
  <c r="V148" i="9"/>
  <c r="W148" i="9"/>
  <c r="X148" i="9"/>
  <c r="Y148" i="9"/>
  <c r="Z148" i="9"/>
  <c r="AA148" i="9"/>
  <c r="U149" i="9"/>
  <c r="V149" i="9"/>
  <c r="W149" i="9"/>
  <c r="X149" i="9"/>
  <c r="Y149" i="9"/>
  <c r="Z149" i="9"/>
  <c r="AA149" i="9"/>
  <c r="U150" i="9"/>
  <c r="V150" i="9"/>
  <c r="W150" i="9"/>
  <c r="X150" i="9"/>
  <c r="Y150" i="9"/>
  <c r="Z150" i="9"/>
  <c r="AA150" i="9"/>
  <c r="U151" i="9"/>
  <c r="V151" i="9"/>
  <c r="W151" i="9"/>
  <c r="X151" i="9"/>
  <c r="Y151" i="9"/>
  <c r="Z151" i="9"/>
  <c r="AA151" i="9"/>
  <c r="U152" i="9"/>
  <c r="V152" i="9"/>
  <c r="W152" i="9"/>
  <c r="X152" i="9"/>
  <c r="Y152" i="9"/>
  <c r="Z152" i="9"/>
  <c r="AA152" i="9"/>
  <c r="U153" i="9"/>
  <c r="V153" i="9"/>
  <c r="W153" i="9"/>
  <c r="X153" i="9"/>
  <c r="Y153" i="9"/>
  <c r="Z153" i="9"/>
  <c r="AA153" i="9"/>
  <c r="U154" i="9"/>
  <c r="V154" i="9"/>
  <c r="W154" i="9"/>
  <c r="X154" i="9"/>
  <c r="Y154" i="9"/>
  <c r="Z154" i="9"/>
  <c r="AA154" i="9"/>
  <c r="U155" i="9"/>
  <c r="V155" i="9"/>
  <c r="W155" i="9"/>
  <c r="X155" i="9"/>
  <c r="Y155" i="9"/>
  <c r="Z155" i="9"/>
  <c r="AA155" i="9"/>
  <c r="U156" i="9"/>
  <c r="V156" i="9"/>
  <c r="W156" i="9"/>
  <c r="X156" i="9"/>
  <c r="Y156" i="9"/>
  <c r="Z156" i="9"/>
  <c r="AA156" i="9"/>
  <c r="U157" i="9"/>
  <c r="V157" i="9"/>
  <c r="W157" i="9"/>
  <c r="X157" i="9"/>
  <c r="Y157" i="9"/>
  <c r="Z157" i="9"/>
  <c r="AA157" i="9"/>
  <c r="U158" i="9"/>
  <c r="V158" i="9"/>
  <c r="W158" i="9"/>
  <c r="X158" i="9"/>
  <c r="Y158" i="9"/>
  <c r="Z158" i="9"/>
  <c r="AA158" i="9"/>
  <c r="U159" i="9"/>
  <c r="V159" i="9"/>
  <c r="W159" i="9"/>
  <c r="X159" i="9"/>
  <c r="Y159" i="9"/>
  <c r="Z159" i="9"/>
  <c r="AA159" i="9"/>
  <c r="U160" i="9"/>
  <c r="V160" i="9"/>
  <c r="W160" i="9"/>
  <c r="X160" i="9"/>
  <c r="Y160" i="9"/>
  <c r="Z160" i="9"/>
  <c r="AA160" i="9"/>
  <c r="U161" i="9"/>
  <c r="V161" i="9"/>
  <c r="W161" i="9"/>
  <c r="X161" i="9"/>
  <c r="Y161" i="9"/>
  <c r="Z161" i="9"/>
  <c r="AA161" i="9"/>
  <c r="U162" i="9"/>
  <c r="V162" i="9"/>
  <c r="W162" i="9"/>
  <c r="X162" i="9"/>
  <c r="Y162" i="9"/>
  <c r="Z162" i="9"/>
  <c r="AA162" i="9"/>
  <c r="U163" i="9"/>
  <c r="V163" i="9"/>
  <c r="W163" i="9"/>
  <c r="X163" i="9"/>
  <c r="Y163" i="9"/>
  <c r="Z163" i="9"/>
  <c r="AA163" i="9"/>
  <c r="U164" i="9"/>
  <c r="V164" i="9"/>
  <c r="W164" i="9"/>
  <c r="X164" i="9"/>
  <c r="Y164" i="9"/>
  <c r="Z164" i="9"/>
  <c r="AA164" i="9"/>
  <c r="U165" i="9"/>
  <c r="V165" i="9"/>
  <c r="W165" i="9"/>
  <c r="X165" i="9"/>
  <c r="Y165" i="9"/>
  <c r="Z165" i="9"/>
  <c r="AA165" i="9"/>
  <c r="U166" i="9"/>
  <c r="V166" i="9"/>
  <c r="W166" i="9"/>
  <c r="X166" i="9"/>
  <c r="Y166" i="9"/>
  <c r="Z166" i="9"/>
  <c r="AA166" i="9"/>
  <c r="U167" i="9"/>
  <c r="V167" i="9"/>
  <c r="W167" i="9"/>
  <c r="X167" i="9"/>
  <c r="Y167" i="9"/>
  <c r="Z167" i="9"/>
  <c r="AA167" i="9"/>
  <c r="U168" i="9"/>
  <c r="V168" i="9"/>
  <c r="W168" i="9"/>
  <c r="X168" i="9"/>
  <c r="Y168" i="9"/>
  <c r="Z168" i="9"/>
  <c r="AA168" i="9"/>
  <c r="U169" i="9"/>
  <c r="V169" i="9"/>
  <c r="W169" i="9"/>
  <c r="X169" i="9"/>
  <c r="Y169" i="9"/>
  <c r="Z169" i="9"/>
  <c r="AA169" i="9"/>
  <c r="U170" i="9"/>
  <c r="V170" i="9"/>
  <c r="W170" i="9"/>
  <c r="X170" i="9"/>
  <c r="Y170" i="9"/>
  <c r="Z170" i="9"/>
  <c r="AA170" i="9"/>
  <c r="U171" i="9"/>
  <c r="V171" i="9"/>
  <c r="W171" i="9"/>
  <c r="X171" i="9"/>
  <c r="Y171" i="9"/>
  <c r="Z171" i="9"/>
  <c r="AA171" i="9"/>
  <c r="U172" i="9"/>
  <c r="V172" i="9"/>
  <c r="W172" i="9"/>
  <c r="X172" i="9"/>
  <c r="Y172" i="9"/>
  <c r="Z172" i="9"/>
  <c r="AA172" i="9"/>
  <c r="U173" i="9"/>
  <c r="V173" i="9"/>
  <c r="W173" i="9"/>
  <c r="X173" i="9"/>
  <c r="Y173" i="9"/>
  <c r="Z173" i="9"/>
  <c r="AA173" i="9"/>
  <c r="U174" i="9"/>
  <c r="V174" i="9"/>
  <c r="W174" i="9"/>
  <c r="X174" i="9"/>
  <c r="Y174" i="9"/>
  <c r="Z174" i="9"/>
  <c r="AA174" i="9"/>
  <c r="U175" i="9"/>
  <c r="V175" i="9"/>
  <c r="W175" i="9"/>
  <c r="X175" i="9"/>
  <c r="Y175" i="9"/>
  <c r="Z175" i="9"/>
  <c r="AA175" i="9"/>
  <c r="U176" i="9"/>
  <c r="V176" i="9"/>
  <c r="W176" i="9"/>
  <c r="X176" i="9"/>
  <c r="Y176" i="9"/>
  <c r="Z176" i="9"/>
  <c r="AA176" i="9"/>
  <c r="U177" i="9"/>
  <c r="V177" i="9"/>
  <c r="W177" i="9"/>
  <c r="X177" i="9"/>
  <c r="Y177" i="9"/>
  <c r="Z177" i="9"/>
  <c r="AA177" i="9"/>
  <c r="U178" i="9"/>
  <c r="V178" i="9"/>
  <c r="W178" i="9"/>
  <c r="X178" i="9"/>
  <c r="Y178" i="9"/>
  <c r="Z178" i="9"/>
  <c r="AA178" i="9"/>
  <c r="U179" i="9"/>
  <c r="V179" i="9"/>
  <c r="W179" i="9"/>
  <c r="X179" i="9"/>
  <c r="Y179" i="9"/>
  <c r="Z179" i="9"/>
  <c r="AA179" i="9"/>
  <c r="U180" i="9"/>
  <c r="V180" i="9"/>
  <c r="W180" i="9"/>
  <c r="X180" i="9"/>
  <c r="Y180" i="9"/>
  <c r="Z180" i="9"/>
  <c r="AA180" i="9"/>
  <c r="U181" i="9"/>
  <c r="V181" i="9"/>
  <c r="W181" i="9"/>
  <c r="X181" i="9"/>
  <c r="Y181" i="9"/>
  <c r="Z181" i="9"/>
  <c r="AA181" i="9"/>
  <c r="U182" i="9"/>
  <c r="V182" i="9"/>
  <c r="W182" i="9"/>
  <c r="X182" i="9"/>
  <c r="Y182" i="9"/>
  <c r="Z182" i="9"/>
  <c r="AA182" i="9"/>
  <c r="U183" i="9"/>
  <c r="V183" i="9"/>
  <c r="W183" i="9"/>
  <c r="X183" i="9"/>
  <c r="Y183" i="9"/>
  <c r="Z183" i="9"/>
  <c r="AA183" i="9"/>
  <c r="U184" i="9"/>
  <c r="V184" i="9"/>
  <c r="W184" i="9"/>
  <c r="X184" i="9"/>
  <c r="Y184" i="9"/>
  <c r="Z184" i="9"/>
  <c r="AA184" i="9"/>
  <c r="U185" i="9"/>
  <c r="V185" i="9"/>
  <c r="W185" i="9"/>
  <c r="X185" i="9"/>
  <c r="Y185" i="9"/>
  <c r="Z185" i="9"/>
  <c r="AA185" i="9"/>
  <c r="U186" i="9"/>
  <c r="V186" i="9"/>
  <c r="W186" i="9"/>
  <c r="X186" i="9"/>
  <c r="Y186" i="9"/>
  <c r="Z186" i="9"/>
  <c r="AA186" i="9"/>
  <c r="U187" i="9"/>
  <c r="V187" i="9"/>
  <c r="W187" i="9"/>
  <c r="X187" i="9"/>
  <c r="Y187" i="9"/>
  <c r="Z187" i="9"/>
  <c r="AA187" i="9"/>
  <c r="U188" i="9"/>
  <c r="V188" i="9"/>
  <c r="W188" i="9"/>
  <c r="X188" i="9"/>
  <c r="Y188" i="9"/>
  <c r="Z188" i="9"/>
  <c r="AA188" i="9"/>
  <c r="U189" i="9"/>
  <c r="V189" i="9"/>
  <c r="W189" i="9"/>
  <c r="X189" i="9"/>
  <c r="Y189" i="9"/>
  <c r="Z189" i="9"/>
  <c r="AA189" i="9"/>
  <c r="U190" i="9"/>
  <c r="V190" i="9"/>
  <c r="W190" i="9"/>
  <c r="X190" i="9"/>
  <c r="Y190" i="9"/>
  <c r="Z190" i="9"/>
  <c r="AA190" i="9"/>
  <c r="U191" i="9"/>
  <c r="V191" i="9"/>
  <c r="W191" i="9"/>
  <c r="X191" i="9"/>
  <c r="Y191" i="9"/>
  <c r="Z191" i="9"/>
  <c r="AA191" i="9"/>
  <c r="U192" i="9"/>
  <c r="V192" i="9"/>
  <c r="W192" i="9"/>
  <c r="X192" i="9"/>
  <c r="Y192" i="9"/>
  <c r="Z192" i="9"/>
  <c r="AA192" i="9"/>
  <c r="U193" i="9"/>
  <c r="V193" i="9"/>
  <c r="W193" i="9"/>
  <c r="X193" i="9"/>
  <c r="Y193" i="9"/>
  <c r="Z193" i="9"/>
  <c r="AA193" i="9"/>
  <c r="U194" i="9"/>
  <c r="V194" i="9"/>
  <c r="W194" i="9"/>
  <c r="X194" i="9"/>
  <c r="Y194" i="9"/>
  <c r="Z194" i="9"/>
  <c r="AA194" i="9"/>
  <c r="U195" i="9"/>
  <c r="V195" i="9"/>
  <c r="W195" i="9"/>
  <c r="X195" i="9"/>
  <c r="Y195" i="9"/>
  <c r="Z195" i="9"/>
  <c r="AA195" i="9"/>
  <c r="U196" i="9"/>
  <c r="V196" i="9"/>
  <c r="W196" i="9"/>
  <c r="X196" i="9"/>
  <c r="Y196" i="9"/>
  <c r="Z196" i="9"/>
  <c r="AA196" i="9"/>
  <c r="U197" i="9"/>
  <c r="V197" i="9"/>
  <c r="W197" i="9"/>
  <c r="X197" i="9"/>
  <c r="Y197" i="9"/>
  <c r="Z197" i="9"/>
  <c r="AA197" i="9"/>
  <c r="U198" i="9"/>
  <c r="V198" i="9"/>
  <c r="W198" i="9"/>
  <c r="X198" i="9"/>
  <c r="Y198" i="9"/>
  <c r="Z198" i="9"/>
  <c r="AA198" i="9"/>
  <c r="U199" i="9"/>
  <c r="V199" i="9"/>
  <c r="W199" i="9"/>
  <c r="X199" i="9"/>
  <c r="Y199" i="9"/>
  <c r="Z199" i="9"/>
  <c r="AA199" i="9"/>
  <c r="U200" i="9"/>
  <c r="V200" i="9"/>
  <c r="W200" i="9"/>
  <c r="X200" i="9"/>
  <c r="Y200" i="9"/>
  <c r="Z200" i="9"/>
  <c r="AA200" i="9"/>
  <c r="U201" i="9"/>
  <c r="V201" i="9"/>
  <c r="W201" i="9"/>
  <c r="X201" i="9"/>
  <c r="Y201" i="9"/>
  <c r="Z201" i="9"/>
  <c r="AA201" i="9"/>
  <c r="U202" i="9"/>
  <c r="V202" i="9"/>
  <c r="W202" i="9"/>
  <c r="X202" i="9"/>
  <c r="Y202" i="9"/>
  <c r="Z202" i="9"/>
  <c r="AA202" i="9"/>
  <c r="U203" i="9"/>
  <c r="V203" i="9"/>
  <c r="W203" i="9"/>
  <c r="X203" i="9"/>
  <c r="Y203" i="9"/>
  <c r="Z203" i="9"/>
  <c r="AA203" i="9"/>
  <c r="U204" i="9"/>
  <c r="V204" i="9"/>
  <c r="W204" i="9"/>
  <c r="X204" i="9"/>
  <c r="Y204" i="9"/>
  <c r="Z204" i="9"/>
  <c r="AA204" i="9"/>
  <c r="U205" i="9"/>
  <c r="V205" i="9"/>
  <c r="W205" i="9"/>
  <c r="X205" i="9"/>
  <c r="Y205" i="9"/>
  <c r="Z205" i="9"/>
  <c r="AA205" i="9"/>
  <c r="U206" i="9"/>
  <c r="V206" i="9"/>
  <c r="W206" i="9"/>
  <c r="X206" i="9"/>
  <c r="Y206" i="9"/>
  <c r="Z206" i="9"/>
  <c r="AA206" i="9"/>
  <c r="U207" i="9"/>
  <c r="V207" i="9"/>
  <c r="W207" i="9"/>
  <c r="X207" i="9"/>
  <c r="Y207" i="9"/>
  <c r="Z207" i="9"/>
  <c r="AA207" i="9"/>
  <c r="U208" i="9"/>
  <c r="V208" i="9"/>
  <c r="W208" i="9"/>
  <c r="X208" i="9"/>
  <c r="Y208" i="9"/>
  <c r="Z208" i="9"/>
  <c r="AA208" i="9"/>
  <c r="U209" i="9"/>
  <c r="V209" i="9"/>
  <c r="W209" i="9"/>
  <c r="X209" i="9"/>
  <c r="Y209" i="9"/>
  <c r="Z209" i="9"/>
  <c r="AA209" i="9"/>
  <c r="U210" i="9"/>
  <c r="V210" i="9"/>
  <c r="W210" i="9"/>
  <c r="X210" i="9"/>
  <c r="Y210" i="9"/>
  <c r="Z210" i="9"/>
  <c r="AA210" i="9"/>
  <c r="U211" i="9"/>
  <c r="V211" i="9"/>
  <c r="W211" i="9"/>
  <c r="X211" i="9"/>
  <c r="Y211" i="9"/>
  <c r="Z211" i="9"/>
  <c r="AA211" i="9"/>
  <c r="U212" i="9"/>
  <c r="V212" i="9"/>
  <c r="W212" i="9"/>
  <c r="X212" i="9"/>
  <c r="Y212" i="9"/>
  <c r="Z212" i="9"/>
  <c r="AA212" i="9"/>
  <c r="U213" i="9"/>
  <c r="V213" i="9"/>
  <c r="W213" i="9"/>
  <c r="X213" i="9"/>
  <c r="Y213" i="9"/>
  <c r="Z213" i="9"/>
  <c r="AA213" i="9"/>
  <c r="U214" i="9"/>
  <c r="V214" i="9"/>
  <c r="W214" i="9"/>
  <c r="X214" i="9"/>
  <c r="Y214" i="9"/>
  <c r="Z214" i="9"/>
  <c r="AA214" i="9"/>
  <c r="U215" i="9"/>
  <c r="V215" i="9"/>
  <c r="W215" i="9"/>
  <c r="X215" i="9"/>
  <c r="Y215" i="9"/>
  <c r="Z215" i="9"/>
  <c r="AA215" i="9"/>
  <c r="U216" i="9"/>
  <c r="V216" i="9"/>
  <c r="W216" i="9"/>
  <c r="X216" i="9"/>
  <c r="Y216" i="9"/>
  <c r="Z216" i="9"/>
  <c r="AA216" i="9"/>
  <c r="U217" i="9"/>
  <c r="V217" i="9"/>
  <c r="W217" i="9"/>
  <c r="X217" i="9"/>
  <c r="Y217" i="9"/>
  <c r="Z217" i="9"/>
  <c r="AA217" i="9"/>
  <c r="U218" i="9"/>
  <c r="V218" i="9"/>
  <c r="W218" i="9"/>
  <c r="X218" i="9"/>
  <c r="Y218" i="9"/>
  <c r="Z218" i="9"/>
  <c r="AA218" i="9"/>
  <c r="U219" i="9"/>
  <c r="V219" i="9"/>
  <c r="W219" i="9"/>
  <c r="X219" i="9"/>
  <c r="Y219" i="9"/>
  <c r="Z219" i="9"/>
  <c r="AA219" i="9"/>
  <c r="U220" i="9"/>
  <c r="V220" i="9"/>
  <c r="W220" i="9"/>
  <c r="X220" i="9"/>
  <c r="Y220" i="9"/>
  <c r="Z220" i="9"/>
  <c r="AA220" i="9"/>
  <c r="U221" i="9"/>
  <c r="V221" i="9"/>
  <c r="W221" i="9"/>
  <c r="X221" i="9"/>
  <c r="Y221" i="9"/>
  <c r="Z221" i="9"/>
  <c r="AA221" i="9"/>
  <c r="U222" i="9"/>
  <c r="V222" i="9"/>
  <c r="W222" i="9"/>
  <c r="X222" i="9"/>
  <c r="Y222" i="9"/>
  <c r="Z222" i="9"/>
  <c r="AA222" i="9"/>
  <c r="U223" i="9"/>
  <c r="V223" i="9"/>
  <c r="W223" i="9"/>
  <c r="X223" i="9"/>
  <c r="Y223" i="9"/>
  <c r="Z223" i="9"/>
  <c r="AA223" i="9"/>
  <c r="U224" i="9"/>
  <c r="V224" i="9"/>
  <c r="W224" i="9"/>
  <c r="X224" i="9"/>
  <c r="Y224" i="9"/>
  <c r="Z224" i="9"/>
  <c r="AA224" i="9"/>
  <c r="U225" i="9"/>
  <c r="V225" i="9"/>
  <c r="W225" i="9"/>
  <c r="X225" i="9"/>
  <c r="Y225" i="9"/>
  <c r="Z225" i="9"/>
  <c r="AA225" i="9"/>
  <c r="U226" i="9"/>
  <c r="V226" i="9"/>
  <c r="W226" i="9"/>
  <c r="X226" i="9"/>
  <c r="Y226" i="9"/>
  <c r="Z226" i="9"/>
  <c r="AA226" i="9"/>
  <c r="U227" i="9"/>
  <c r="V227" i="9"/>
  <c r="W227" i="9"/>
  <c r="X227" i="9"/>
  <c r="Y227" i="9"/>
  <c r="Z227" i="9"/>
  <c r="AA227" i="9"/>
  <c r="U228" i="9"/>
  <c r="V228" i="9"/>
  <c r="W228" i="9"/>
  <c r="X228" i="9"/>
  <c r="Y228" i="9"/>
  <c r="Z228" i="9"/>
  <c r="AA228" i="9"/>
  <c r="U229" i="9"/>
  <c r="V229" i="9"/>
  <c r="W229" i="9"/>
  <c r="X229" i="9"/>
  <c r="Y229" i="9"/>
  <c r="Z229" i="9"/>
  <c r="AA229" i="9"/>
  <c r="U230" i="9"/>
  <c r="V230" i="9"/>
  <c r="W230" i="9"/>
  <c r="X230" i="9"/>
  <c r="Y230" i="9"/>
  <c r="Z230" i="9"/>
  <c r="AA230" i="9"/>
  <c r="U231" i="9"/>
  <c r="V231" i="9"/>
  <c r="W231" i="9"/>
  <c r="X231" i="9"/>
  <c r="Y231" i="9"/>
  <c r="Z231" i="9"/>
  <c r="AA231" i="9"/>
  <c r="U232" i="9"/>
  <c r="V232" i="9"/>
  <c r="W232" i="9"/>
  <c r="X232" i="9"/>
  <c r="Y232" i="9"/>
  <c r="Z232" i="9"/>
  <c r="AA232" i="9"/>
  <c r="U233" i="9"/>
  <c r="V233" i="9"/>
  <c r="W233" i="9"/>
  <c r="X233" i="9"/>
  <c r="Y233" i="9"/>
  <c r="Z233" i="9"/>
  <c r="AA233" i="9"/>
  <c r="U234" i="9"/>
  <c r="V234" i="9"/>
  <c r="W234" i="9"/>
  <c r="X234" i="9"/>
  <c r="Y234" i="9"/>
  <c r="Z234" i="9"/>
  <c r="AA234" i="9"/>
  <c r="U235" i="9"/>
  <c r="V235" i="9"/>
  <c r="W235" i="9"/>
  <c r="X235" i="9"/>
  <c r="Y235" i="9"/>
  <c r="Z235" i="9"/>
  <c r="AA235" i="9"/>
  <c r="U236" i="9"/>
  <c r="V236" i="9"/>
  <c r="W236" i="9"/>
  <c r="X236" i="9"/>
  <c r="Y236" i="9"/>
  <c r="Z236" i="9"/>
  <c r="AA236" i="9"/>
  <c r="U237" i="9"/>
  <c r="V237" i="9"/>
  <c r="W237" i="9"/>
  <c r="X237" i="9"/>
  <c r="Y237" i="9"/>
  <c r="Z237" i="9"/>
  <c r="AA237" i="9"/>
  <c r="U238" i="9"/>
  <c r="V238" i="9"/>
  <c r="W238" i="9"/>
  <c r="X238" i="9"/>
  <c r="Y238" i="9"/>
  <c r="Z238" i="9"/>
  <c r="AA238" i="9"/>
  <c r="U239" i="9"/>
  <c r="V239" i="9"/>
  <c r="W239" i="9"/>
  <c r="X239" i="9"/>
  <c r="Y239" i="9"/>
  <c r="Z239" i="9"/>
  <c r="AA239" i="9"/>
  <c r="U240" i="9"/>
  <c r="V240" i="9"/>
  <c r="W240" i="9"/>
  <c r="X240" i="9"/>
  <c r="Y240" i="9"/>
  <c r="Z240" i="9"/>
  <c r="AA240" i="9"/>
  <c r="U241" i="9"/>
  <c r="V241" i="9"/>
  <c r="W241" i="9"/>
  <c r="X241" i="9"/>
  <c r="Y241" i="9"/>
  <c r="Z241" i="9"/>
  <c r="AA241" i="9"/>
  <c r="U242" i="9"/>
  <c r="V242" i="9"/>
  <c r="W242" i="9"/>
  <c r="X242" i="9"/>
  <c r="Y242" i="9"/>
  <c r="Z242" i="9"/>
  <c r="AA242" i="9"/>
  <c r="U243" i="9"/>
  <c r="V243" i="9"/>
  <c r="W243" i="9"/>
  <c r="X243" i="9"/>
  <c r="Y243" i="9"/>
  <c r="Z243" i="9"/>
  <c r="AA243" i="9"/>
  <c r="U244" i="9"/>
  <c r="V244" i="9"/>
  <c r="W244" i="9"/>
  <c r="X244" i="9"/>
  <c r="Y244" i="9"/>
  <c r="Z244" i="9"/>
  <c r="AA244" i="9"/>
  <c r="U245" i="9"/>
  <c r="V245" i="9"/>
  <c r="W245" i="9"/>
  <c r="X245" i="9"/>
  <c r="Y245" i="9"/>
  <c r="Z245" i="9"/>
  <c r="AA245" i="9"/>
  <c r="U246" i="9"/>
  <c r="V246" i="9"/>
  <c r="W246" i="9"/>
  <c r="X246" i="9"/>
  <c r="Y246" i="9"/>
  <c r="Z246" i="9"/>
  <c r="AA246" i="9"/>
  <c r="U247" i="9"/>
  <c r="V247" i="9"/>
  <c r="W247" i="9"/>
  <c r="X247" i="9"/>
  <c r="Y247" i="9"/>
  <c r="Z247" i="9"/>
  <c r="AA247" i="9"/>
  <c r="U248" i="9"/>
  <c r="V248" i="9"/>
  <c r="W248" i="9"/>
  <c r="X248" i="9"/>
  <c r="Y248" i="9"/>
  <c r="Z248" i="9"/>
  <c r="AA248" i="9"/>
  <c r="U249" i="9"/>
  <c r="V249" i="9"/>
  <c r="W249" i="9"/>
  <c r="X249" i="9"/>
  <c r="Y249" i="9"/>
  <c r="Z249" i="9"/>
  <c r="AA249" i="9"/>
  <c r="U250" i="9"/>
  <c r="V250" i="9"/>
  <c r="W250" i="9"/>
  <c r="X250" i="9"/>
  <c r="Y250" i="9"/>
  <c r="Z250" i="9"/>
  <c r="AA250" i="9"/>
  <c r="U251" i="9"/>
  <c r="V251" i="9"/>
  <c r="W251" i="9"/>
  <c r="X251" i="9"/>
  <c r="Y251" i="9"/>
  <c r="Z251" i="9"/>
  <c r="AA251" i="9"/>
  <c r="U252" i="9"/>
  <c r="V252" i="9"/>
  <c r="W252" i="9"/>
  <c r="X252" i="9"/>
  <c r="Y252" i="9"/>
  <c r="Z252" i="9"/>
  <c r="AA252" i="9"/>
  <c r="U253" i="9"/>
  <c r="V253" i="9"/>
  <c r="W253" i="9"/>
  <c r="X253" i="9"/>
  <c r="Y253" i="9"/>
  <c r="Z253" i="9"/>
  <c r="AA253" i="9"/>
  <c r="U254" i="9"/>
  <c r="V254" i="9"/>
  <c r="W254" i="9"/>
  <c r="X254" i="9"/>
  <c r="Y254" i="9"/>
  <c r="Z254" i="9"/>
  <c r="AA254" i="9"/>
  <c r="U255" i="9"/>
  <c r="V255" i="9"/>
  <c r="W255" i="9"/>
  <c r="X255" i="9"/>
  <c r="Y255" i="9"/>
  <c r="Z255" i="9"/>
  <c r="AA255" i="9"/>
  <c r="U256" i="9"/>
  <c r="V256" i="9"/>
  <c r="W256" i="9"/>
  <c r="X256" i="9"/>
  <c r="Y256" i="9"/>
  <c r="Z256" i="9"/>
  <c r="AA256" i="9"/>
  <c r="U257" i="9"/>
  <c r="V257" i="9"/>
  <c r="W257" i="9"/>
  <c r="X257" i="9"/>
  <c r="Y257" i="9"/>
  <c r="Z257" i="9"/>
  <c r="AA257" i="9"/>
  <c r="U258" i="9"/>
  <c r="V258" i="9"/>
  <c r="W258" i="9"/>
  <c r="X258" i="9"/>
  <c r="Y258" i="9"/>
  <c r="Z258" i="9"/>
  <c r="AA258" i="9"/>
  <c r="U259" i="9"/>
  <c r="V259" i="9"/>
  <c r="W259" i="9"/>
  <c r="X259" i="9"/>
  <c r="Y259" i="9"/>
  <c r="Z259" i="9"/>
  <c r="AA259" i="9"/>
  <c r="U260" i="9"/>
  <c r="V260" i="9"/>
  <c r="W260" i="9"/>
  <c r="X260" i="9"/>
  <c r="Y260" i="9"/>
  <c r="Z260" i="9"/>
  <c r="AA260" i="9"/>
  <c r="U261" i="9"/>
  <c r="V261" i="9"/>
  <c r="W261" i="9"/>
  <c r="X261" i="9"/>
  <c r="Y261" i="9"/>
  <c r="Z261" i="9"/>
  <c r="AA261" i="9"/>
  <c r="U262" i="9"/>
  <c r="V262" i="9"/>
  <c r="W262" i="9"/>
  <c r="X262" i="9"/>
  <c r="Y262" i="9"/>
  <c r="Z262" i="9"/>
  <c r="AA262" i="9"/>
  <c r="U263" i="9"/>
  <c r="V263" i="9"/>
  <c r="W263" i="9"/>
  <c r="X263" i="9"/>
  <c r="Y263" i="9"/>
  <c r="Z263" i="9"/>
  <c r="AA263" i="9"/>
  <c r="U264" i="9"/>
  <c r="V264" i="9"/>
  <c r="W264" i="9"/>
  <c r="X264" i="9"/>
  <c r="Y264" i="9"/>
  <c r="Z264" i="9"/>
  <c r="AA264" i="9"/>
  <c r="U265" i="9"/>
  <c r="V265" i="9"/>
  <c r="W265" i="9"/>
  <c r="X265" i="9"/>
  <c r="Y265" i="9"/>
  <c r="Z265" i="9"/>
  <c r="AA265" i="9"/>
  <c r="U266" i="9"/>
  <c r="V266" i="9"/>
  <c r="W266" i="9"/>
  <c r="X266" i="9"/>
  <c r="Y266" i="9"/>
  <c r="Z266" i="9"/>
  <c r="AA266" i="9"/>
  <c r="U267" i="9"/>
  <c r="V267" i="9"/>
  <c r="W267" i="9"/>
  <c r="X267" i="9"/>
  <c r="Y267" i="9"/>
  <c r="Z267" i="9"/>
  <c r="AA267" i="9"/>
  <c r="U268" i="9"/>
  <c r="V268" i="9"/>
  <c r="W268" i="9"/>
  <c r="X268" i="9"/>
  <c r="Y268" i="9"/>
  <c r="Z268" i="9"/>
  <c r="AA268" i="9"/>
  <c r="U269" i="9"/>
  <c r="V269" i="9"/>
  <c r="W269" i="9"/>
  <c r="X269" i="9"/>
  <c r="Y269" i="9"/>
  <c r="Z269" i="9"/>
  <c r="AA269" i="9"/>
  <c r="U270" i="9"/>
  <c r="V270" i="9"/>
  <c r="W270" i="9"/>
  <c r="X270" i="9"/>
  <c r="Y270" i="9"/>
  <c r="Z270" i="9"/>
  <c r="AA270" i="9"/>
  <c r="U271" i="9"/>
  <c r="V271" i="9"/>
  <c r="W271" i="9"/>
  <c r="X271" i="9"/>
  <c r="Y271" i="9"/>
  <c r="Z271" i="9"/>
  <c r="AA271" i="9"/>
  <c r="U272" i="9"/>
  <c r="V272" i="9"/>
  <c r="W272" i="9"/>
  <c r="X272" i="9"/>
  <c r="Y272" i="9"/>
  <c r="Z272" i="9"/>
  <c r="AA272" i="9"/>
  <c r="U273" i="9"/>
  <c r="V273" i="9"/>
  <c r="W273" i="9"/>
  <c r="X273" i="9"/>
  <c r="Y273" i="9"/>
  <c r="Z273" i="9"/>
  <c r="AA273" i="9"/>
  <c r="U274" i="9"/>
  <c r="V274" i="9"/>
  <c r="W274" i="9"/>
  <c r="X274" i="9"/>
  <c r="Y274" i="9"/>
  <c r="Z274" i="9"/>
  <c r="AA274" i="9"/>
  <c r="U275" i="9"/>
  <c r="V275" i="9"/>
  <c r="W275" i="9"/>
  <c r="X275" i="9"/>
  <c r="Y275" i="9"/>
  <c r="Z275" i="9"/>
  <c r="AA275" i="9"/>
  <c r="U276" i="9"/>
  <c r="V276" i="9"/>
  <c r="W276" i="9"/>
  <c r="X276" i="9"/>
  <c r="Y276" i="9"/>
  <c r="Z276" i="9"/>
  <c r="AA276" i="9"/>
  <c r="U277" i="9"/>
  <c r="V277" i="9"/>
  <c r="W277" i="9"/>
  <c r="X277" i="9"/>
  <c r="Y277" i="9"/>
  <c r="Z277" i="9"/>
  <c r="AA277" i="9"/>
  <c r="U278" i="9"/>
  <c r="V278" i="9"/>
  <c r="W278" i="9"/>
  <c r="X278" i="9"/>
  <c r="Y278" i="9"/>
  <c r="Z278" i="9"/>
  <c r="AA278" i="9"/>
  <c r="U279" i="9"/>
  <c r="V279" i="9"/>
  <c r="W279" i="9"/>
  <c r="X279" i="9"/>
  <c r="Y279" i="9"/>
  <c r="Z279" i="9"/>
  <c r="AA279" i="9"/>
  <c r="U280" i="9"/>
  <c r="V280" i="9"/>
  <c r="W280" i="9"/>
  <c r="X280" i="9"/>
  <c r="Y280" i="9"/>
  <c r="Z280" i="9"/>
  <c r="AA280" i="9"/>
  <c r="U281" i="9"/>
  <c r="V281" i="9"/>
  <c r="W281" i="9"/>
  <c r="X281" i="9"/>
  <c r="Y281" i="9"/>
  <c r="Z281" i="9"/>
  <c r="AA281" i="9"/>
  <c r="U282" i="9"/>
  <c r="V282" i="9"/>
  <c r="W282" i="9"/>
  <c r="X282" i="9"/>
  <c r="Y282" i="9"/>
  <c r="Z282" i="9"/>
  <c r="AA282" i="9"/>
  <c r="U283" i="9"/>
  <c r="V283" i="9"/>
  <c r="W283" i="9"/>
  <c r="X283" i="9"/>
  <c r="Y283" i="9"/>
  <c r="Z283" i="9"/>
  <c r="AA283" i="9"/>
  <c r="U284" i="9"/>
  <c r="V284" i="9"/>
  <c r="W284" i="9"/>
  <c r="X284" i="9"/>
  <c r="Y284" i="9"/>
  <c r="Z284" i="9"/>
  <c r="AA284" i="9"/>
  <c r="U285" i="9"/>
  <c r="V285" i="9"/>
  <c r="W285" i="9"/>
  <c r="X285" i="9"/>
  <c r="Y285" i="9"/>
  <c r="Z285" i="9"/>
  <c r="AA285" i="9"/>
  <c r="U286" i="9"/>
  <c r="V286" i="9"/>
  <c r="W286" i="9"/>
  <c r="X286" i="9"/>
  <c r="Y286" i="9"/>
  <c r="Z286" i="9"/>
  <c r="AA286" i="9"/>
  <c r="U287" i="9"/>
  <c r="V287" i="9"/>
  <c r="W287" i="9"/>
  <c r="X287" i="9"/>
  <c r="Y287" i="9"/>
  <c r="Z287" i="9"/>
  <c r="AA287" i="9"/>
  <c r="U288" i="9"/>
  <c r="V288" i="9"/>
  <c r="W288" i="9"/>
  <c r="X288" i="9"/>
  <c r="Y288" i="9"/>
  <c r="Z288" i="9"/>
  <c r="AA288" i="9"/>
  <c r="U289" i="9"/>
  <c r="V289" i="9"/>
  <c r="W289" i="9"/>
  <c r="X289" i="9"/>
  <c r="Y289" i="9"/>
  <c r="Z289" i="9"/>
  <c r="AA289" i="9"/>
  <c r="U290" i="9"/>
  <c r="V290" i="9"/>
  <c r="W290" i="9"/>
  <c r="X290" i="9"/>
  <c r="Y290" i="9"/>
  <c r="Z290" i="9"/>
  <c r="AA290" i="9"/>
  <c r="U291" i="9"/>
  <c r="V291" i="9"/>
  <c r="W291" i="9"/>
  <c r="X291" i="9"/>
  <c r="Y291" i="9"/>
  <c r="Z291" i="9"/>
  <c r="AA291" i="9"/>
  <c r="U292" i="9"/>
  <c r="V292" i="9"/>
  <c r="W292" i="9"/>
  <c r="X292" i="9"/>
  <c r="Y292" i="9"/>
  <c r="Z292" i="9"/>
  <c r="AA292" i="9"/>
  <c r="U293" i="9"/>
  <c r="V293" i="9"/>
  <c r="W293" i="9"/>
  <c r="X293" i="9"/>
  <c r="Y293" i="9"/>
  <c r="Z293" i="9"/>
  <c r="AA293" i="9"/>
  <c r="U294" i="9"/>
  <c r="V294" i="9"/>
  <c r="W294" i="9"/>
  <c r="X294" i="9"/>
  <c r="Y294" i="9"/>
  <c r="Z294" i="9"/>
  <c r="AA294" i="9"/>
  <c r="U295" i="9"/>
  <c r="V295" i="9"/>
  <c r="W295" i="9"/>
  <c r="X295" i="9"/>
  <c r="Y295" i="9"/>
  <c r="Z295" i="9"/>
  <c r="AA295" i="9"/>
  <c r="U296" i="9"/>
  <c r="V296" i="9"/>
  <c r="W296" i="9"/>
  <c r="X296" i="9"/>
  <c r="Y296" i="9"/>
  <c r="Z296" i="9"/>
  <c r="AA296" i="9"/>
  <c r="U297" i="9"/>
  <c r="V297" i="9"/>
  <c r="W297" i="9"/>
  <c r="X297" i="9"/>
  <c r="Y297" i="9"/>
  <c r="Z297" i="9"/>
  <c r="AA297" i="9"/>
  <c r="U298" i="9"/>
  <c r="V298" i="9"/>
  <c r="W298" i="9"/>
  <c r="X298" i="9"/>
  <c r="Y298" i="9"/>
  <c r="Z298" i="9"/>
  <c r="AA298" i="9"/>
  <c r="U299" i="9"/>
  <c r="V299" i="9"/>
  <c r="W299" i="9"/>
  <c r="X299" i="9"/>
  <c r="Y299" i="9"/>
  <c r="Z299" i="9"/>
  <c r="AA299" i="9"/>
  <c r="U300" i="9"/>
  <c r="V300" i="9"/>
  <c r="W300" i="9"/>
  <c r="X300" i="9"/>
  <c r="Y300" i="9"/>
  <c r="Z300" i="9"/>
  <c r="AA300" i="9"/>
  <c r="U301" i="9"/>
  <c r="V301" i="9"/>
  <c r="W301" i="9"/>
  <c r="X301" i="9"/>
  <c r="Y301" i="9"/>
  <c r="Z301" i="9"/>
  <c r="AA301" i="9"/>
  <c r="U302" i="9"/>
  <c r="V302" i="9"/>
  <c r="W302" i="9"/>
  <c r="X302" i="9"/>
  <c r="Y302" i="9"/>
  <c r="Z302" i="9"/>
  <c r="AA302" i="9"/>
  <c r="U303" i="9"/>
  <c r="V303" i="9"/>
  <c r="W303" i="9"/>
  <c r="X303" i="9"/>
  <c r="Y303" i="9"/>
  <c r="Z303" i="9"/>
  <c r="AA303" i="9"/>
  <c r="U304" i="9"/>
  <c r="V304" i="9"/>
  <c r="W304" i="9"/>
  <c r="X304" i="9"/>
  <c r="Y304" i="9"/>
  <c r="Z304" i="9"/>
  <c r="AA304" i="9"/>
  <c r="U305" i="9"/>
  <c r="V305" i="9"/>
  <c r="W305" i="9"/>
  <c r="X305" i="9"/>
  <c r="Y305" i="9"/>
  <c r="Z305" i="9"/>
  <c r="AA305" i="9"/>
  <c r="U306" i="9"/>
  <c r="V306" i="9"/>
  <c r="W306" i="9"/>
  <c r="X306" i="9"/>
  <c r="Y306" i="9"/>
  <c r="Z306" i="9"/>
  <c r="AA306" i="9"/>
  <c r="U307" i="9"/>
  <c r="V307" i="9"/>
  <c r="W307" i="9"/>
  <c r="X307" i="9"/>
  <c r="Y307" i="9"/>
  <c r="Z307" i="9"/>
  <c r="AA307" i="9"/>
  <c r="U308" i="9"/>
  <c r="V308" i="9"/>
  <c r="W308" i="9"/>
  <c r="X308" i="9"/>
  <c r="Y308" i="9"/>
  <c r="Z308" i="9"/>
  <c r="AA308" i="9"/>
  <c r="U309" i="9"/>
  <c r="V309" i="9"/>
  <c r="W309" i="9"/>
  <c r="X309" i="9"/>
  <c r="Y309" i="9"/>
  <c r="Z309" i="9"/>
  <c r="AA309" i="9"/>
  <c r="U310" i="9"/>
  <c r="V310" i="9"/>
  <c r="W310" i="9"/>
  <c r="X310" i="9"/>
  <c r="Y310" i="9"/>
  <c r="Z310" i="9"/>
  <c r="AA310" i="9"/>
  <c r="U311" i="9"/>
  <c r="V311" i="9"/>
  <c r="W311" i="9"/>
  <c r="X311" i="9"/>
  <c r="Y311" i="9"/>
  <c r="Z311" i="9"/>
  <c r="AA311" i="9"/>
  <c r="U312" i="9"/>
  <c r="V312" i="9"/>
  <c r="W312" i="9"/>
  <c r="X312" i="9"/>
  <c r="Y312" i="9"/>
  <c r="Z312" i="9"/>
  <c r="AA312" i="9"/>
  <c r="U313" i="9"/>
  <c r="V313" i="9"/>
  <c r="W313" i="9"/>
  <c r="X313" i="9"/>
  <c r="Y313" i="9"/>
  <c r="Z313" i="9"/>
  <c r="AA313" i="9"/>
  <c r="U314" i="9"/>
  <c r="V314" i="9"/>
  <c r="W314" i="9"/>
  <c r="X314" i="9"/>
  <c r="Y314" i="9"/>
  <c r="Z314" i="9"/>
  <c r="AA314" i="9"/>
  <c r="U315" i="9"/>
  <c r="V315" i="9"/>
  <c r="W315" i="9"/>
  <c r="X315" i="9"/>
  <c r="Y315" i="9"/>
  <c r="Z315" i="9"/>
  <c r="AA315" i="9"/>
  <c r="U316" i="9"/>
  <c r="V316" i="9"/>
  <c r="W316" i="9"/>
  <c r="X316" i="9"/>
  <c r="Y316" i="9"/>
  <c r="Z316" i="9"/>
  <c r="AA316" i="9"/>
  <c r="U317" i="9"/>
  <c r="V317" i="9"/>
  <c r="W317" i="9"/>
  <c r="X317" i="9"/>
  <c r="Y317" i="9"/>
  <c r="Z317" i="9"/>
  <c r="AA317" i="9"/>
  <c r="U318" i="9"/>
  <c r="V318" i="9"/>
  <c r="W318" i="9"/>
  <c r="X318" i="9"/>
  <c r="Y318" i="9"/>
  <c r="Z318" i="9"/>
  <c r="AA318" i="9"/>
  <c r="U319" i="9"/>
  <c r="V319" i="9"/>
  <c r="W319" i="9"/>
  <c r="X319" i="9"/>
  <c r="Y319" i="9"/>
  <c r="Z319" i="9"/>
  <c r="AA319" i="9"/>
  <c r="U320" i="9"/>
  <c r="V320" i="9"/>
  <c r="W320" i="9"/>
  <c r="X320" i="9"/>
  <c r="Y320" i="9"/>
  <c r="Z320" i="9"/>
  <c r="AA320" i="9"/>
  <c r="U321" i="9"/>
  <c r="V321" i="9"/>
  <c r="W321" i="9"/>
  <c r="X321" i="9"/>
  <c r="Y321" i="9"/>
  <c r="Z321" i="9"/>
  <c r="AA321" i="9"/>
  <c r="U322" i="9"/>
  <c r="V322" i="9"/>
  <c r="W322" i="9"/>
  <c r="X322" i="9"/>
  <c r="Y322" i="9"/>
  <c r="Z322" i="9"/>
  <c r="AA322" i="9"/>
  <c r="U323" i="9"/>
  <c r="V323" i="9"/>
  <c r="W323" i="9"/>
  <c r="X323" i="9"/>
  <c r="Y323" i="9"/>
  <c r="Z323" i="9"/>
  <c r="AA323" i="9"/>
  <c r="U324" i="9"/>
  <c r="V324" i="9"/>
  <c r="W324" i="9"/>
  <c r="X324" i="9"/>
  <c r="Y324" i="9"/>
  <c r="Z324" i="9"/>
  <c r="AA324" i="9"/>
  <c r="U325" i="9"/>
  <c r="V325" i="9"/>
  <c r="W325" i="9"/>
  <c r="X325" i="9"/>
  <c r="Y325" i="9"/>
  <c r="Z325" i="9"/>
  <c r="AA325" i="9"/>
  <c r="U326" i="9"/>
  <c r="V326" i="9"/>
  <c r="W326" i="9"/>
  <c r="X326" i="9"/>
  <c r="Y326" i="9"/>
  <c r="Z326" i="9"/>
  <c r="AA326" i="9"/>
  <c r="U327" i="9"/>
  <c r="V327" i="9"/>
  <c r="W327" i="9"/>
  <c r="X327" i="9"/>
  <c r="Y327" i="9"/>
  <c r="Z327" i="9"/>
  <c r="AA327" i="9"/>
  <c r="U328" i="9"/>
  <c r="V328" i="9"/>
  <c r="W328" i="9"/>
  <c r="X328" i="9"/>
  <c r="Y328" i="9"/>
  <c r="Z328" i="9"/>
  <c r="AA328" i="9"/>
  <c r="U329" i="9"/>
  <c r="V329" i="9"/>
  <c r="W329" i="9"/>
  <c r="X329" i="9"/>
  <c r="Y329" i="9"/>
  <c r="Z329" i="9"/>
  <c r="AA329" i="9"/>
  <c r="U330" i="9"/>
  <c r="V330" i="9"/>
  <c r="W330" i="9"/>
  <c r="X330" i="9"/>
  <c r="Y330" i="9"/>
  <c r="Z330" i="9"/>
  <c r="AA330" i="9"/>
  <c r="U331" i="9"/>
  <c r="V331" i="9"/>
  <c r="W331" i="9"/>
  <c r="X331" i="9"/>
  <c r="Y331" i="9"/>
  <c r="Z331" i="9"/>
  <c r="AA331" i="9"/>
  <c r="U332" i="9"/>
  <c r="V332" i="9"/>
  <c r="W332" i="9"/>
  <c r="X332" i="9"/>
  <c r="Y332" i="9"/>
  <c r="Z332" i="9"/>
  <c r="AA332" i="9"/>
  <c r="U333" i="9"/>
  <c r="V333" i="9"/>
  <c r="W333" i="9"/>
  <c r="X333" i="9"/>
  <c r="Y333" i="9"/>
  <c r="Z333" i="9"/>
  <c r="AA333" i="9"/>
  <c r="U334" i="9"/>
  <c r="V334" i="9"/>
  <c r="W334" i="9"/>
  <c r="X334" i="9"/>
  <c r="Y334" i="9"/>
  <c r="Z334" i="9"/>
  <c r="AA334" i="9"/>
  <c r="U335" i="9"/>
  <c r="V335" i="9"/>
  <c r="W335" i="9"/>
  <c r="X335" i="9"/>
  <c r="Y335" i="9"/>
  <c r="Z335" i="9"/>
  <c r="AA335" i="9"/>
  <c r="U336" i="9"/>
  <c r="V336" i="9"/>
  <c r="W336" i="9"/>
  <c r="X336" i="9"/>
  <c r="Y336" i="9"/>
  <c r="Z336" i="9"/>
  <c r="AA336" i="9"/>
  <c r="U337" i="9"/>
  <c r="V337" i="9"/>
  <c r="W337" i="9"/>
  <c r="X337" i="9"/>
  <c r="Y337" i="9"/>
  <c r="Z337" i="9"/>
  <c r="AA337" i="9"/>
  <c r="U338" i="9"/>
  <c r="V338" i="9"/>
  <c r="W338" i="9"/>
  <c r="X338" i="9"/>
  <c r="Y338" i="9"/>
  <c r="Z338" i="9"/>
  <c r="AA338" i="9"/>
  <c r="U339" i="9"/>
  <c r="V339" i="9"/>
  <c r="W339" i="9"/>
  <c r="X339" i="9"/>
  <c r="Y339" i="9"/>
  <c r="Z339" i="9"/>
  <c r="AA339" i="9"/>
  <c r="U340" i="9"/>
  <c r="V340" i="9"/>
  <c r="W340" i="9"/>
  <c r="X340" i="9"/>
  <c r="Y340" i="9"/>
  <c r="Z340" i="9"/>
  <c r="AA340" i="9"/>
  <c r="U341" i="9"/>
  <c r="V341" i="9"/>
  <c r="W341" i="9"/>
  <c r="X341" i="9"/>
  <c r="Y341" i="9"/>
  <c r="Z341" i="9"/>
  <c r="AA341" i="9"/>
  <c r="U342" i="9"/>
  <c r="V342" i="9"/>
  <c r="W342" i="9"/>
  <c r="X342" i="9"/>
  <c r="Y342" i="9"/>
  <c r="Z342" i="9"/>
  <c r="AA342" i="9"/>
  <c r="U343" i="9"/>
  <c r="V343" i="9"/>
  <c r="W343" i="9"/>
  <c r="X343" i="9"/>
  <c r="Y343" i="9"/>
  <c r="Z343" i="9"/>
  <c r="AA343" i="9"/>
  <c r="U344" i="9"/>
  <c r="V344" i="9"/>
  <c r="W344" i="9"/>
  <c r="X344" i="9"/>
  <c r="Y344" i="9"/>
  <c r="Z344" i="9"/>
  <c r="AA344" i="9"/>
  <c r="U345" i="9"/>
  <c r="V345" i="9"/>
  <c r="W345" i="9"/>
  <c r="X345" i="9"/>
  <c r="Y345" i="9"/>
  <c r="Z345" i="9"/>
  <c r="AA345" i="9"/>
  <c r="U346" i="9"/>
  <c r="V346" i="9"/>
  <c r="W346" i="9"/>
  <c r="X346" i="9"/>
  <c r="Y346" i="9"/>
  <c r="Z346" i="9"/>
  <c r="AA346" i="9"/>
  <c r="U347" i="9"/>
  <c r="V347" i="9"/>
  <c r="W347" i="9"/>
  <c r="X347" i="9"/>
  <c r="Y347" i="9"/>
  <c r="Z347" i="9"/>
  <c r="AA347" i="9"/>
  <c r="U348" i="9"/>
  <c r="V348" i="9"/>
  <c r="W348" i="9"/>
  <c r="X348" i="9"/>
  <c r="Y348" i="9"/>
  <c r="Z348" i="9"/>
  <c r="AA348" i="9"/>
  <c r="U349" i="9"/>
  <c r="V349" i="9"/>
  <c r="W349" i="9"/>
  <c r="X349" i="9"/>
  <c r="Y349" i="9"/>
  <c r="Z349" i="9"/>
  <c r="AA349" i="9"/>
  <c r="U350" i="9"/>
  <c r="V350" i="9"/>
  <c r="W350" i="9"/>
  <c r="X350" i="9"/>
  <c r="Y350" i="9"/>
  <c r="Z350" i="9"/>
  <c r="AA350" i="9"/>
  <c r="U351" i="9"/>
  <c r="V351" i="9"/>
  <c r="W351" i="9"/>
  <c r="X351" i="9"/>
  <c r="Y351" i="9"/>
  <c r="Z351" i="9"/>
  <c r="AA351" i="9"/>
  <c r="U352" i="9"/>
  <c r="V352" i="9"/>
  <c r="W352" i="9"/>
  <c r="X352" i="9"/>
  <c r="Y352" i="9"/>
  <c r="Z352" i="9"/>
  <c r="AA352" i="9"/>
  <c r="U353" i="9"/>
  <c r="V353" i="9"/>
  <c r="W353" i="9"/>
  <c r="X353" i="9"/>
  <c r="Y353" i="9"/>
  <c r="Z353" i="9"/>
  <c r="AA353" i="9"/>
  <c r="U354" i="9"/>
  <c r="V354" i="9"/>
  <c r="W354" i="9"/>
  <c r="X354" i="9"/>
  <c r="Y354" i="9"/>
  <c r="Z354" i="9"/>
  <c r="AA354" i="9"/>
  <c r="U355" i="9"/>
  <c r="V355" i="9"/>
  <c r="W355" i="9"/>
  <c r="X355" i="9"/>
  <c r="Y355" i="9"/>
  <c r="Z355" i="9"/>
  <c r="AA355" i="9"/>
  <c r="U356" i="9"/>
  <c r="V356" i="9"/>
  <c r="W356" i="9"/>
  <c r="X356" i="9"/>
  <c r="Y356" i="9"/>
  <c r="Z356" i="9"/>
  <c r="AA356" i="9"/>
  <c r="U357" i="9"/>
  <c r="V357" i="9"/>
  <c r="W357" i="9"/>
  <c r="X357" i="9"/>
  <c r="Y357" i="9"/>
  <c r="Z357" i="9"/>
  <c r="AA357" i="9"/>
  <c r="U358" i="9"/>
  <c r="V358" i="9"/>
  <c r="W358" i="9"/>
  <c r="X358" i="9"/>
  <c r="Y358" i="9"/>
  <c r="Z358" i="9"/>
  <c r="AA358" i="9"/>
  <c r="U359" i="9"/>
  <c r="V359" i="9"/>
  <c r="W359" i="9"/>
  <c r="X359" i="9"/>
  <c r="Y359" i="9"/>
  <c r="Z359" i="9"/>
  <c r="AA359" i="9"/>
  <c r="U360" i="9"/>
  <c r="V360" i="9"/>
  <c r="W360" i="9"/>
  <c r="X360" i="9"/>
  <c r="Y360" i="9"/>
  <c r="Z360" i="9"/>
  <c r="AA360" i="9"/>
  <c r="U361" i="9"/>
  <c r="V361" i="9"/>
  <c r="W361" i="9"/>
  <c r="X361" i="9"/>
  <c r="Y361" i="9"/>
  <c r="Z361" i="9"/>
  <c r="AA361" i="9"/>
  <c r="U362" i="9"/>
  <c r="V362" i="9"/>
  <c r="W362" i="9"/>
  <c r="X362" i="9"/>
  <c r="Y362" i="9"/>
  <c r="Z362" i="9"/>
  <c r="AA362" i="9"/>
  <c r="U363" i="9"/>
  <c r="V363" i="9"/>
  <c r="W363" i="9"/>
  <c r="X363" i="9"/>
  <c r="Y363" i="9"/>
  <c r="Z363" i="9"/>
  <c r="AA363" i="9"/>
  <c r="U364" i="9"/>
  <c r="V364" i="9"/>
  <c r="W364" i="9"/>
  <c r="X364" i="9"/>
  <c r="Y364" i="9"/>
  <c r="Z364" i="9"/>
  <c r="AA364" i="9"/>
  <c r="U365" i="9"/>
  <c r="V365" i="9"/>
  <c r="W365" i="9"/>
  <c r="X365" i="9"/>
  <c r="Y365" i="9"/>
  <c r="Z365" i="9"/>
  <c r="AA365" i="9"/>
  <c r="U366" i="9"/>
  <c r="V366" i="9"/>
  <c r="W366" i="9"/>
  <c r="X366" i="9"/>
  <c r="Y366" i="9"/>
  <c r="Z366" i="9"/>
  <c r="AA366" i="9"/>
  <c r="U367" i="9"/>
  <c r="V367" i="9"/>
  <c r="W367" i="9"/>
  <c r="X367" i="9"/>
  <c r="Y367" i="9"/>
  <c r="Z367" i="9"/>
  <c r="AA367" i="9"/>
  <c r="U368" i="9"/>
  <c r="V368" i="9"/>
  <c r="W368" i="9"/>
  <c r="X368" i="9"/>
  <c r="Y368" i="9"/>
  <c r="Z368" i="9"/>
  <c r="AA368" i="9"/>
  <c r="U369" i="9"/>
  <c r="V369" i="9"/>
  <c r="W369" i="9"/>
  <c r="X369" i="9"/>
  <c r="Y369" i="9"/>
  <c r="Z369" i="9"/>
  <c r="AA369" i="9"/>
  <c r="U370" i="9"/>
  <c r="V370" i="9"/>
  <c r="W370" i="9"/>
  <c r="X370" i="9"/>
  <c r="Y370" i="9"/>
  <c r="Z370" i="9"/>
  <c r="AA370" i="9"/>
  <c r="U371" i="9"/>
  <c r="V371" i="9"/>
  <c r="W371" i="9"/>
  <c r="X371" i="9"/>
  <c r="Y371" i="9"/>
  <c r="Z371" i="9"/>
  <c r="AA371" i="9"/>
  <c r="U372" i="9"/>
  <c r="V372" i="9"/>
  <c r="W372" i="9"/>
  <c r="X372" i="9"/>
  <c r="Y372" i="9"/>
  <c r="Z372" i="9"/>
  <c r="AA372" i="9"/>
  <c r="U373" i="9"/>
  <c r="V373" i="9"/>
  <c r="W373" i="9"/>
  <c r="X373" i="9"/>
  <c r="Y373" i="9"/>
  <c r="Z373" i="9"/>
  <c r="AA373" i="9"/>
  <c r="U374" i="9"/>
  <c r="V374" i="9"/>
  <c r="W374" i="9"/>
  <c r="X374" i="9"/>
  <c r="Y374" i="9"/>
  <c r="Z374" i="9"/>
  <c r="AA374" i="9"/>
  <c r="U375" i="9"/>
  <c r="V375" i="9"/>
  <c r="W375" i="9"/>
  <c r="X375" i="9"/>
  <c r="Y375" i="9"/>
  <c r="Z375" i="9"/>
  <c r="AA375" i="9"/>
  <c r="U376" i="9"/>
  <c r="V376" i="9"/>
  <c r="W376" i="9"/>
  <c r="X376" i="9"/>
  <c r="Y376" i="9"/>
  <c r="Z376" i="9"/>
  <c r="AA376" i="9"/>
  <c r="U377" i="9"/>
  <c r="V377" i="9"/>
  <c r="W377" i="9"/>
  <c r="X377" i="9"/>
  <c r="Y377" i="9"/>
  <c r="Z377" i="9"/>
  <c r="AA377" i="9"/>
  <c r="U378" i="9"/>
  <c r="V378" i="9"/>
  <c r="W378" i="9"/>
  <c r="X378" i="9"/>
  <c r="Y378" i="9"/>
  <c r="Z378" i="9"/>
  <c r="AA378" i="9"/>
  <c r="U379" i="9"/>
  <c r="V379" i="9"/>
  <c r="W379" i="9"/>
  <c r="X379" i="9"/>
  <c r="Y379" i="9"/>
  <c r="Z379" i="9"/>
  <c r="AA379" i="9"/>
  <c r="U380" i="9"/>
  <c r="V380" i="9"/>
  <c r="W380" i="9"/>
  <c r="X380" i="9"/>
  <c r="Y380" i="9"/>
  <c r="Z380" i="9"/>
  <c r="AA380" i="9"/>
  <c r="U381" i="9"/>
  <c r="V381" i="9"/>
  <c r="W381" i="9"/>
  <c r="X381" i="9"/>
  <c r="Y381" i="9"/>
  <c r="Z381" i="9"/>
  <c r="AA381" i="9"/>
  <c r="U382" i="9"/>
  <c r="V382" i="9"/>
  <c r="W382" i="9"/>
  <c r="X382" i="9"/>
  <c r="Y382" i="9"/>
  <c r="Z382" i="9"/>
  <c r="AA382" i="9"/>
  <c r="U383" i="9"/>
  <c r="V383" i="9"/>
  <c r="W383" i="9"/>
  <c r="X383" i="9"/>
  <c r="Y383" i="9"/>
  <c r="Z383" i="9"/>
  <c r="AA383" i="9"/>
  <c r="U384" i="9"/>
  <c r="V384" i="9"/>
  <c r="W384" i="9"/>
  <c r="X384" i="9"/>
  <c r="Y384" i="9"/>
  <c r="Z384" i="9"/>
  <c r="AA384" i="9"/>
  <c r="U385" i="9"/>
  <c r="V385" i="9"/>
  <c r="W385" i="9"/>
  <c r="X385" i="9"/>
  <c r="Y385" i="9"/>
  <c r="Z385" i="9"/>
  <c r="AA385" i="9"/>
  <c r="U386" i="9"/>
  <c r="V386" i="9"/>
  <c r="W386" i="9"/>
  <c r="X386" i="9"/>
  <c r="Y386" i="9"/>
  <c r="Z386" i="9"/>
  <c r="AA386" i="9"/>
  <c r="U387" i="9"/>
  <c r="V387" i="9"/>
  <c r="W387" i="9"/>
  <c r="X387" i="9"/>
  <c r="Y387" i="9"/>
  <c r="Z387" i="9"/>
  <c r="AA387" i="9"/>
  <c r="U388" i="9"/>
  <c r="V388" i="9"/>
  <c r="W388" i="9"/>
  <c r="X388" i="9"/>
  <c r="Y388" i="9"/>
  <c r="Z388" i="9"/>
  <c r="AA388" i="9"/>
  <c r="U389" i="9"/>
  <c r="V389" i="9"/>
  <c r="W389" i="9"/>
  <c r="X389" i="9"/>
  <c r="Y389" i="9"/>
  <c r="Z389" i="9"/>
  <c r="AA389" i="9"/>
  <c r="U390" i="9"/>
  <c r="V390" i="9"/>
  <c r="W390" i="9"/>
  <c r="X390" i="9"/>
  <c r="Y390" i="9"/>
  <c r="Z390" i="9"/>
  <c r="AA390" i="9"/>
  <c r="U391" i="9"/>
  <c r="V391" i="9"/>
  <c r="W391" i="9"/>
  <c r="X391" i="9"/>
  <c r="Y391" i="9"/>
  <c r="Z391" i="9"/>
  <c r="AA391" i="9"/>
  <c r="U392" i="9"/>
  <c r="V392" i="9"/>
  <c r="W392" i="9"/>
  <c r="X392" i="9"/>
  <c r="Y392" i="9"/>
  <c r="Z392" i="9"/>
  <c r="AA392" i="9"/>
  <c r="U393" i="9"/>
  <c r="V393" i="9"/>
  <c r="W393" i="9"/>
  <c r="X393" i="9"/>
  <c r="Y393" i="9"/>
  <c r="Z393" i="9"/>
  <c r="AA393" i="9"/>
  <c r="U394" i="9"/>
  <c r="V394" i="9"/>
  <c r="W394" i="9"/>
  <c r="X394" i="9"/>
  <c r="Y394" i="9"/>
  <c r="Z394" i="9"/>
  <c r="AA394" i="9"/>
  <c r="U395" i="9"/>
  <c r="V395" i="9"/>
  <c r="W395" i="9"/>
  <c r="X395" i="9"/>
  <c r="Y395" i="9"/>
  <c r="Z395" i="9"/>
  <c r="AA395" i="9"/>
  <c r="U396" i="9"/>
  <c r="V396" i="9"/>
  <c r="W396" i="9"/>
  <c r="X396" i="9"/>
  <c r="Y396" i="9"/>
  <c r="Z396" i="9"/>
  <c r="AA396" i="9"/>
  <c r="U397" i="9"/>
  <c r="V397" i="9"/>
  <c r="W397" i="9"/>
  <c r="X397" i="9"/>
  <c r="Y397" i="9"/>
  <c r="Z397" i="9"/>
  <c r="AA397" i="9"/>
  <c r="U398" i="9"/>
  <c r="V398" i="9"/>
  <c r="W398" i="9"/>
  <c r="X398" i="9"/>
  <c r="Y398" i="9"/>
  <c r="Z398" i="9"/>
  <c r="AA398" i="9"/>
  <c r="U399" i="9"/>
  <c r="V399" i="9"/>
  <c r="W399" i="9"/>
  <c r="X399" i="9"/>
  <c r="Y399" i="9"/>
  <c r="Z399" i="9"/>
  <c r="AA399" i="9"/>
  <c r="U400" i="9"/>
  <c r="V400" i="9"/>
  <c r="W400" i="9"/>
  <c r="X400" i="9"/>
  <c r="Y400" i="9"/>
  <c r="Z400" i="9"/>
  <c r="AA400" i="9"/>
  <c r="U401" i="9"/>
  <c r="V401" i="9"/>
  <c r="W401" i="9"/>
  <c r="X401" i="9"/>
  <c r="Y401" i="9"/>
  <c r="Z401" i="9"/>
  <c r="AA401" i="9"/>
  <c r="U402" i="9"/>
  <c r="V402" i="9"/>
  <c r="W402" i="9"/>
  <c r="X402" i="9"/>
  <c r="Y402" i="9"/>
  <c r="Z402" i="9"/>
  <c r="AA402" i="9"/>
  <c r="U403" i="9"/>
  <c r="V403" i="9"/>
  <c r="W403" i="9"/>
  <c r="X403" i="9"/>
  <c r="Y403" i="9"/>
  <c r="Z403" i="9"/>
  <c r="AA403" i="9"/>
  <c r="U404" i="9"/>
  <c r="V404" i="9"/>
  <c r="W404" i="9"/>
  <c r="X404" i="9"/>
  <c r="Y404" i="9"/>
  <c r="Z404" i="9"/>
  <c r="AA404" i="9"/>
  <c r="U405" i="9"/>
  <c r="V405" i="9"/>
  <c r="W405" i="9"/>
  <c r="X405" i="9"/>
  <c r="Y405" i="9"/>
  <c r="Z405" i="9"/>
  <c r="AA405" i="9"/>
  <c r="U406" i="9"/>
  <c r="V406" i="9"/>
  <c r="W406" i="9"/>
  <c r="X406" i="9"/>
  <c r="Y406" i="9"/>
  <c r="Z406" i="9"/>
  <c r="AA406" i="9"/>
  <c r="U407" i="9"/>
  <c r="V407" i="9"/>
  <c r="W407" i="9"/>
  <c r="X407" i="9"/>
  <c r="Y407" i="9"/>
  <c r="Z407" i="9"/>
  <c r="AA407" i="9"/>
  <c r="U408" i="9"/>
  <c r="V408" i="9"/>
  <c r="W408" i="9"/>
  <c r="X408" i="9"/>
  <c r="Y408" i="9"/>
  <c r="Z408" i="9"/>
  <c r="AA408" i="9"/>
  <c r="U409" i="9"/>
  <c r="V409" i="9"/>
  <c r="W409" i="9"/>
  <c r="X409" i="9"/>
  <c r="Y409" i="9"/>
  <c r="Z409" i="9"/>
  <c r="AA409" i="9"/>
  <c r="U410" i="9"/>
  <c r="V410" i="9"/>
  <c r="W410" i="9"/>
  <c r="X410" i="9"/>
  <c r="Y410" i="9"/>
  <c r="Z410" i="9"/>
  <c r="AA410" i="9"/>
  <c r="U411" i="9"/>
  <c r="V411" i="9"/>
  <c r="W411" i="9"/>
  <c r="X411" i="9"/>
  <c r="Y411" i="9"/>
  <c r="Z411" i="9"/>
  <c r="AA411" i="9"/>
  <c r="U412" i="9"/>
  <c r="V412" i="9"/>
  <c r="W412" i="9"/>
  <c r="X412" i="9"/>
  <c r="Y412" i="9"/>
  <c r="Z412" i="9"/>
  <c r="AA412" i="9"/>
  <c r="U413" i="9"/>
  <c r="V413" i="9"/>
  <c r="W413" i="9"/>
  <c r="X413" i="9"/>
  <c r="Y413" i="9"/>
  <c r="Z413" i="9"/>
  <c r="AA413" i="9"/>
  <c r="U414" i="9"/>
  <c r="V414" i="9"/>
  <c r="W414" i="9"/>
  <c r="X414" i="9"/>
  <c r="Y414" i="9"/>
  <c r="Z414" i="9"/>
  <c r="AA414" i="9"/>
  <c r="U415" i="9"/>
  <c r="V415" i="9"/>
  <c r="W415" i="9"/>
  <c r="X415" i="9"/>
  <c r="Y415" i="9"/>
  <c r="Z415" i="9"/>
  <c r="AA415" i="9"/>
  <c r="U416" i="9"/>
  <c r="V416" i="9"/>
  <c r="W416" i="9"/>
  <c r="X416" i="9"/>
  <c r="Y416" i="9"/>
  <c r="Z416" i="9"/>
  <c r="AA416" i="9"/>
  <c r="U417" i="9"/>
  <c r="V417" i="9"/>
  <c r="W417" i="9"/>
  <c r="X417" i="9"/>
  <c r="Y417" i="9"/>
  <c r="Z417" i="9"/>
  <c r="AA417" i="9"/>
  <c r="U418" i="9"/>
  <c r="V418" i="9"/>
  <c r="W418" i="9"/>
  <c r="X418" i="9"/>
  <c r="Y418" i="9"/>
  <c r="Z418" i="9"/>
  <c r="AA418" i="9"/>
  <c r="U419" i="9"/>
  <c r="V419" i="9"/>
  <c r="W419" i="9"/>
  <c r="X419" i="9"/>
  <c r="Y419" i="9"/>
  <c r="Z419" i="9"/>
  <c r="AA419" i="9"/>
  <c r="U420" i="9"/>
  <c r="V420" i="9"/>
  <c r="W420" i="9"/>
  <c r="X420" i="9"/>
  <c r="Y420" i="9"/>
  <c r="Z420" i="9"/>
  <c r="AA420" i="9"/>
  <c r="U421" i="9"/>
  <c r="V421" i="9"/>
  <c r="W421" i="9"/>
  <c r="X421" i="9"/>
  <c r="Y421" i="9"/>
  <c r="Z421" i="9"/>
  <c r="AA421" i="9"/>
  <c r="U422" i="9"/>
  <c r="V422" i="9"/>
  <c r="W422" i="9"/>
  <c r="X422" i="9"/>
  <c r="Y422" i="9"/>
  <c r="Z422" i="9"/>
  <c r="AA422" i="9"/>
  <c r="U423" i="9"/>
  <c r="V423" i="9"/>
  <c r="W423" i="9"/>
  <c r="X423" i="9"/>
  <c r="Y423" i="9"/>
  <c r="Z423" i="9"/>
  <c r="AA423" i="9"/>
  <c r="R3" i="9"/>
  <c r="S3" i="9"/>
  <c r="T3" i="9"/>
  <c r="R4" i="9"/>
  <c r="S4" i="9"/>
  <c r="T4" i="9"/>
  <c r="R5" i="9"/>
  <c r="S5" i="9"/>
  <c r="T5" i="9"/>
  <c r="R6" i="9"/>
  <c r="S6" i="9"/>
  <c r="T6" i="9"/>
  <c r="R7" i="9"/>
  <c r="S7" i="9"/>
  <c r="T7" i="9"/>
  <c r="R8" i="9"/>
  <c r="S8" i="9"/>
  <c r="T8" i="9"/>
  <c r="R9" i="9"/>
  <c r="S9" i="9"/>
  <c r="T9" i="9"/>
  <c r="R10" i="9"/>
  <c r="S10" i="9"/>
  <c r="T10" i="9"/>
  <c r="R11" i="9"/>
  <c r="S11" i="9"/>
  <c r="T11" i="9"/>
  <c r="R12" i="9"/>
  <c r="S12" i="9"/>
  <c r="T12" i="9"/>
  <c r="R13" i="9"/>
  <c r="S13" i="9"/>
  <c r="T13" i="9"/>
  <c r="R14" i="9"/>
  <c r="S14" i="9"/>
  <c r="T14" i="9"/>
  <c r="R15" i="9"/>
  <c r="S15" i="9"/>
  <c r="T15" i="9"/>
  <c r="R16" i="9"/>
  <c r="S16" i="9"/>
  <c r="T16" i="9"/>
  <c r="R17" i="9"/>
  <c r="S17" i="9"/>
  <c r="T17" i="9"/>
  <c r="R18" i="9"/>
  <c r="S18" i="9"/>
  <c r="T18" i="9"/>
  <c r="R19" i="9"/>
  <c r="S19" i="9"/>
  <c r="T19" i="9"/>
  <c r="R20" i="9"/>
  <c r="S20" i="9"/>
  <c r="T20" i="9"/>
  <c r="R21" i="9"/>
  <c r="S21" i="9"/>
  <c r="T21" i="9"/>
  <c r="R22" i="9"/>
  <c r="S22" i="9"/>
  <c r="T22" i="9"/>
  <c r="R23" i="9"/>
  <c r="S23" i="9"/>
  <c r="T23" i="9"/>
  <c r="R24" i="9"/>
  <c r="S24" i="9"/>
  <c r="T24" i="9"/>
  <c r="R25" i="9"/>
  <c r="S25" i="9"/>
  <c r="T25" i="9"/>
  <c r="R26" i="9"/>
  <c r="S26" i="9"/>
  <c r="T26" i="9"/>
  <c r="R27" i="9"/>
  <c r="S27" i="9"/>
  <c r="T27" i="9"/>
  <c r="R28" i="9"/>
  <c r="S28" i="9"/>
  <c r="T28" i="9"/>
  <c r="R29" i="9"/>
  <c r="S29" i="9"/>
  <c r="T29" i="9"/>
  <c r="R30" i="9"/>
  <c r="S30" i="9"/>
  <c r="T30" i="9"/>
  <c r="R31" i="9"/>
  <c r="S31" i="9"/>
  <c r="T31" i="9"/>
  <c r="R32" i="9"/>
  <c r="S32" i="9"/>
  <c r="T32" i="9"/>
  <c r="R33" i="9"/>
  <c r="S33" i="9"/>
  <c r="T33" i="9"/>
  <c r="R34" i="9"/>
  <c r="S34" i="9"/>
  <c r="T34" i="9"/>
  <c r="R35" i="9"/>
  <c r="S35" i="9"/>
  <c r="T35" i="9"/>
  <c r="R36" i="9"/>
  <c r="S36" i="9"/>
  <c r="T36" i="9"/>
  <c r="R37" i="9"/>
  <c r="S37" i="9"/>
  <c r="T37" i="9"/>
  <c r="R38" i="9"/>
  <c r="S38" i="9"/>
  <c r="T38" i="9"/>
  <c r="R39" i="9"/>
  <c r="S39" i="9"/>
  <c r="T39" i="9"/>
  <c r="R40" i="9"/>
  <c r="S40" i="9"/>
  <c r="T40" i="9"/>
  <c r="R41" i="9"/>
  <c r="S41" i="9"/>
  <c r="T41" i="9"/>
  <c r="R42" i="9"/>
  <c r="S42" i="9"/>
  <c r="T42" i="9"/>
  <c r="R43" i="9"/>
  <c r="S43" i="9"/>
  <c r="T43" i="9"/>
  <c r="R44" i="9"/>
  <c r="S44" i="9"/>
  <c r="T44" i="9"/>
  <c r="R45" i="9"/>
  <c r="S45" i="9"/>
  <c r="T45" i="9"/>
  <c r="R46" i="9"/>
  <c r="S46" i="9"/>
  <c r="T46" i="9"/>
  <c r="R47" i="9"/>
  <c r="S47" i="9"/>
  <c r="T47" i="9"/>
  <c r="R48" i="9"/>
  <c r="S48" i="9"/>
  <c r="T48" i="9"/>
  <c r="R49" i="9"/>
  <c r="S49" i="9"/>
  <c r="T49" i="9"/>
  <c r="R50" i="9"/>
  <c r="S50" i="9"/>
  <c r="T50" i="9"/>
  <c r="R51" i="9"/>
  <c r="S51" i="9"/>
  <c r="T51" i="9"/>
  <c r="R52" i="9"/>
  <c r="S52" i="9"/>
  <c r="T52" i="9"/>
  <c r="R53" i="9"/>
  <c r="S53" i="9"/>
  <c r="T53" i="9"/>
  <c r="R54" i="9"/>
  <c r="S54" i="9"/>
  <c r="T54" i="9"/>
  <c r="R55" i="9"/>
  <c r="S55" i="9"/>
  <c r="T55" i="9"/>
  <c r="R56" i="9"/>
  <c r="S56" i="9"/>
  <c r="T56" i="9"/>
  <c r="R57" i="9"/>
  <c r="S57" i="9"/>
  <c r="T57" i="9"/>
  <c r="R58" i="9"/>
  <c r="S58" i="9"/>
  <c r="T58" i="9"/>
  <c r="R59" i="9"/>
  <c r="S59" i="9"/>
  <c r="T59" i="9"/>
  <c r="R60" i="9"/>
  <c r="S60" i="9"/>
  <c r="T60" i="9"/>
  <c r="R61" i="9"/>
  <c r="S61" i="9"/>
  <c r="T61" i="9"/>
  <c r="R62" i="9"/>
  <c r="S62" i="9"/>
  <c r="T62" i="9"/>
  <c r="R63" i="9"/>
  <c r="S63" i="9"/>
  <c r="T63" i="9"/>
  <c r="R64" i="9"/>
  <c r="S64" i="9"/>
  <c r="T64" i="9"/>
  <c r="R65" i="9"/>
  <c r="S65" i="9"/>
  <c r="T65" i="9"/>
  <c r="R66" i="9"/>
  <c r="S66" i="9"/>
  <c r="T66" i="9"/>
  <c r="R67" i="9"/>
  <c r="S67" i="9"/>
  <c r="T67" i="9"/>
  <c r="R68" i="9"/>
  <c r="S68" i="9"/>
  <c r="T68" i="9"/>
  <c r="R69" i="9"/>
  <c r="S69" i="9"/>
  <c r="T69" i="9"/>
  <c r="R70" i="9"/>
  <c r="S70" i="9"/>
  <c r="T70" i="9"/>
  <c r="R71" i="9"/>
  <c r="S71" i="9"/>
  <c r="T71" i="9"/>
  <c r="R72" i="9"/>
  <c r="S72" i="9"/>
  <c r="T72" i="9"/>
  <c r="R73" i="9"/>
  <c r="S73" i="9"/>
  <c r="T73" i="9"/>
  <c r="R74" i="9"/>
  <c r="S74" i="9"/>
  <c r="T74" i="9"/>
  <c r="R75" i="9"/>
  <c r="S75" i="9"/>
  <c r="T75" i="9"/>
  <c r="R76" i="9"/>
  <c r="S76" i="9"/>
  <c r="T76" i="9"/>
  <c r="R77" i="9"/>
  <c r="S77" i="9"/>
  <c r="T77" i="9"/>
  <c r="R78" i="9"/>
  <c r="S78" i="9"/>
  <c r="T78" i="9"/>
  <c r="R79" i="9"/>
  <c r="S79" i="9"/>
  <c r="T79" i="9"/>
  <c r="R80" i="9"/>
  <c r="S80" i="9"/>
  <c r="T80" i="9"/>
  <c r="R81" i="9"/>
  <c r="S81" i="9"/>
  <c r="T81" i="9"/>
  <c r="R82" i="9"/>
  <c r="S82" i="9"/>
  <c r="T82" i="9"/>
  <c r="R83" i="9"/>
  <c r="S83" i="9"/>
  <c r="T83" i="9"/>
  <c r="R84" i="9"/>
  <c r="S84" i="9"/>
  <c r="T84" i="9"/>
  <c r="R85" i="9"/>
  <c r="S85" i="9"/>
  <c r="T85" i="9"/>
  <c r="R86" i="9"/>
  <c r="S86" i="9"/>
  <c r="T86" i="9"/>
  <c r="R87" i="9"/>
  <c r="S87" i="9"/>
  <c r="T87" i="9"/>
  <c r="R88" i="9"/>
  <c r="S88" i="9"/>
  <c r="T88" i="9"/>
  <c r="R89" i="9"/>
  <c r="S89" i="9"/>
  <c r="T89" i="9"/>
  <c r="R90" i="9"/>
  <c r="S90" i="9"/>
  <c r="T90" i="9"/>
  <c r="R91" i="9"/>
  <c r="S91" i="9"/>
  <c r="T91" i="9"/>
  <c r="R92" i="9"/>
  <c r="S92" i="9"/>
  <c r="T92" i="9"/>
  <c r="R93" i="9"/>
  <c r="S93" i="9"/>
  <c r="T93" i="9"/>
  <c r="R94" i="9"/>
  <c r="S94" i="9"/>
  <c r="T94" i="9"/>
  <c r="R95" i="9"/>
  <c r="S95" i="9"/>
  <c r="T95" i="9"/>
  <c r="R96" i="9"/>
  <c r="S96" i="9"/>
  <c r="T96" i="9"/>
  <c r="R97" i="9"/>
  <c r="S97" i="9"/>
  <c r="T97" i="9"/>
  <c r="R98" i="9"/>
  <c r="S98" i="9"/>
  <c r="T98" i="9"/>
  <c r="R99" i="9"/>
  <c r="S99" i="9"/>
  <c r="T99" i="9"/>
  <c r="R100" i="9"/>
  <c r="S100" i="9"/>
  <c r="T100" i="9"/>
  <c r="R101" i="9"/>
  <c r="S101" i="9"/>
  <c r="T101" i="9"/>
  <c r="R102" i="9"/>
  <c r="S102" i="9"/>
  <c r="T102" i="9"/>
  <c r="R103" i="9"/>
  <c r="S103" i="9"/>
  <c r="T103" i="9"/>
  <c r="R104" i="9"/>
  <c r="S104" i="9"/>
  <c r="T104" i="9"/>
  <c r="R105" i="9"/>
  <c r="S105" i="9"/>
  <c r="T105" i="9"/>
  <c r="R106" i="9"/>
  <c r="S106" i="9"/>
  <c r="T106" i="9"/>
  <c r="R107" i="9"/>
  <c r="S107" i="9"/>
  <c r="T107" i="9"/>
  <c r="R108" i="9"/>
  <c r="S108" i="9"/>
  <c r="T108" i="9"/>
  <c r="R109" i="9"/>
  <c r="S109" i="9"/>
  <c r="T109" i="9"/>
  <c r="R110" i="9"/>
  <c r="S110" i="9"/>
  <c r="T110" i="9"/>
  <c r="R111" i="9"/>
  <c r="S111" i="9"/>
  <c r="T111" i="9"/>
  <c r="R112" i="9"/>
  <c r="S112" i="9"/>
  <c r="T112" i="9"/>
  <c r="R113" i="9"/>
  <c r="S113" i="9"/>
  <c r="T113" i="9"/>
  <c r="R114" i="9"/>
  <c r="S114" i="9"/>
  <c r="T114" i="9"/>
  <c r="R115" i="9"/>
  <c r="S115" i="9"/>
  <c r="T115" i="9"/>
  <c r="R116" i="9"/>
  <c r="S116" i="9"/>
  <c r="T116" i="9"/>
  <c r="R117" i="9"/>
  <c r="S117" i="9"/>
  <c r="T117" i="9"/>
  <c r="R118" i="9"/>
  <c r="S118" i="9"/>
  <c r="T118" i="9"/>
  <c r="R119" i="9"/>
  <c r="S119" i="9"/>
  <c r="T119" i="9"/>
  <c r="R120" i="9"/>
  <c r="S120" i="9"/>
  <c r="T120" i="9"/>
  <c r="R121" i="9"/>
  <c r="S121" i="9"/>
  <c r="T121" i="9"/>
  <c r="R122" i="9"/>
  <c r="S122" i="9"/>
  <c r="T122" i="9"/>
  <c r="R123" i="9"/>
  <c r="S123" i="9"/>
  <c r="T123" i="9"/>
  <c r="R124" i="9"/>
  <c r="S124" i="9"/>
  <c r="T124" i="9"/>
  <c r="R125" i="9"/>
  <c r="S125" i="9"/>
  <c r="T125" i="9"/>
  <c r="R126" i="9"/>
  <c r="S126" i="9"/>
  <c r="T126" i="9"/>
  <c r="R127" i="9"/>
  <c r="S127" i="9"/>
  <c r="T127" i="9"/>
  <c r="R128" i="9"/>
  <c r="S128" i="9"/>
  <c r="T128" i="9"/>
  <c r="R129" i="9"/>
  <c r="S129" i="9"/>
  <c r="T129" i="9"/>
  <c r="R130" i="9"/>
  <c r="S130" i="9"/>
  <c r="T130" i="9"/>
  <c r="R131" i="9"/>
  <c r="S131" i="9"/>
  <c r="T131" i="9"/>
  <c r="R132" i="9"/>
  <c r="S132" i="9"/>
  <c r="T132" i="9"/>
  <c r="R133" i="9"/>
  <c r="S133" i="9"/>
  <c r="T133" i="9"/>
  <c r="R134" i="9"/>
  <c r="S134" i="9"/>
  <c r="T134" i="9"/>
  <c r="R135" i="9"/>
  <c r="S135" i="9"/>
  <c r="T135" i="9"/>
  <c r="R136" i="9"/>
  <c r="S136" i="9"/>
  <c r="T136" i="9"/>
  <c r="R137" i="9"/>
  <c r="S137" i="9"/>
  <c r="T137" i="9"/>
  <c r="R138" i="9"/>
  <c r="S138" i="9"/>
  <c r="T138" i="9"/>
  <c r="R139" i="9"/>
  <c r="S139" i="9"/>
  <c r="T139" i="9"/>
  <c r="R140" i="9"/>
  <c r="S140" i="9"/>
  <c r="T140" i="9"/>
  <c r="R141" i="9"/>
  <c r="S141" i="9"/>
  <c r="T141" i="9"/>
  <c r="R142" i="9"/>
  <c r="S142" i="9"/>
  <c r="T142" i="9"/>
  <c r="R143" i="9"/>
  <c r="S143" i="9"/>
  <c r="T143" i="9"/>
  <c r="R144" i="9"/>
  <c r="S144" i="9"/>
  <c r="T144" i="9"/>
  <c r="R145" i="9"/>
  <c r="S145" i="9"/>
  <c r="T145" i="9"/>
  <c r="R146" i="9"/>
  <c r="S146" i="9"/>
  <c r="T146" i="9"/>
  <c r="R147" i="9"/>
  <c r="S147" i="9"/>
  <c r="T147" i="9"/>
  <c r="R148" i="9"/>
  <c r="S148" i="9"/>
  <c r="T148" i="9"/>
  <c r="R149" i="9"/>
  <c r="S149" i="9"/>
  <c r="T149" i="9"/>
  <c r="R150" i="9"/>
  <c r="S150" i="9"/>
  <c r="T150" i="9"/>
  <c r="R151" i="9"/>
  <c r="S151" i="9"/>
  <c r="T151" i="9"/>
  <c r="R152" i="9"/>
  <c r="S152" i="9"/>
  <c r="T152" i="9"/>
  <c r="R153" i="9"/>
  <c r="S153" i="9"/>
  <c r="T153" i="9"/>
  <c r="R154" i="9"/>
  <c r="S154" i="9"/>
  <c r="T154" i="9"/>
  <c r="R155" i="9"/>
  <c r="S155" i="9"/>
  <c r="T155" i="9"/>
  <c r="R156" i="9"/>
  <c r="S156" i="9"/>
  <c r="T156" i="9"/>
  <c r="R157" i="9"/>
  <c r="S157" i="9"/>
  <c r="T157" i="9"/>
  <c r="R158" i="9"/>
  <c r="S158" i="9"/>
  <c r="T158" i="9"/>
  <c r="R159" i="9"/>
  <c r="S159" i="9"/>
  <c r="T159" i="9"/>
  <c r="R160" i="9"/>
  <c r="S160" i="9"/>
  <c r="T160" i="9"/>
  <c r="R161" i="9"/>
  <c r="S161" i="9"/>
  <c r="T161" i="9"/>
  <c r="R162" i="9"/>
  <c r="S162" i="9"/>
  <c r="T162" i="9"/>
  <c r="R163" i="9"/>
  <c r="S163" i="9"/>
  <c r="T163" i="9"/>
  <c r="R164" i="9"/>
  <c r="S164" i="9"/>
  <c r="T164" i="9"/>
  <c r="R165" i="9"/>
  <c r="S165" i="9"/>
  <c r="T165" i="9"/>
  <c r="R166" i="9"/>
  <c r="S166" i="9"/>
  <c r="T166" i="9"/>
  <c r="R167" i="9"/>
  <c r="S167" i="9"/>
  <c r="T167" i="9"/>
  <c r="R168" i="9"/>
  <c r="S168" i="9"/>
  <c r="T168" i="9"/>
  <c r="R169" i="9"/>
  <c r="S169" i="9"/>
  <c r="T169" i="9"/>
  <c r="R170" i="9"/>
  <c r="S170" i="9"/>
  <c r="T170" i="9"/>
  <c r="R171" i="9"/>
  <c r="S171" i="9"/>
  <c r="T171" i="9"/>
  <c r="R172" i="9"/>
  <c r="S172" i="9"/>
  <c r="T172" i="9"/>
  <c r="R173" i="9"/>
  <c r="S173" i="9"/>
  <c r="T173" i="9"/>
  <c r="R174" i="9"/>
  <c r="S174" i="9"/>
  <c r="T174" i="9"/>
  <c r="R175" i="9"/>
  <c r="S175" i="9"/>
  <c r="T175" i="9"/>
  <c r="R176" i="9"/>
  <c r="S176" i="9"/>
  <c r="T176" i="9"/>
  <c r="R177" i="9"/>
  <c r="S177" i="9"/>
  <c r="T177" i="9"/>
  <c r="R178" i="9"/>
  <c r="S178" i="9"/>
  <c r="T178" i="9"/>
  <c r="R179" i="9"/>
  <c r="S179" i="9"/>
  <c r="T179" i="9"/>
  <c r="R180" i="9"/>
  <c r="S180" i="9"/>
  <c r="T180" i="9"/>
  <c r="R181" i="9"/>
  <c r="S181" i="9"/>
  <c r="T181" i="9"/>
  <c r="R182" i="9"/>
  <c r="S182" i="9"/>
  <c r="T182" i="9"/>
  <c r="R183" i="9"/>
  <c r="S183" i="9"/>
  <c r="T183" i="9"/>
  <c r="R184" i="9"/>
  <c r="S184" i="9"/>
  <c r="T184" i="9"/>
  <c r="R185" i="9"/>
  <c r="S185" i="9"/>
  <c r="T185" i="9"/>
  <c r="R186" i="9"/>
  <c r="S186" i="9"/>
  <c r="T186" i="9"/>
  <c r="R187" i="9"/>
  <c r="S187" i="9"/>
  <c r="T187" i="9"/>
  <c r="R188" i="9"/>
  <c r="S188" i="9"/>
  <c r="T188" i="9"/>
  <c r="R189" i="9"/>
  <c r="S189" i="9"/>
  <c r="T189" i="9"/>
  <c r="R190" i="9"/>
  <c r="S190" i="9"/>
  <c r="T190" i="9"/>
  <c r="R191" i="9"/>
  <c r="S191" i="9"/>
  <c r="T191" i="9"/>
  <c r="R192" i="9"/>
  <c r="S192" i="9"/>
  <c r="T192" i="9"/>
  <c r="R193" i="9"/>
  <c r="S193" i="9"/>
  <c r="T193" i="9"/>
  <c r="R194" i="9"/>
  <c r="S194" i="9"/>
  <c r="T194" i="9"/>
  <c r="R195" i="9"/>
  <c r="S195" i="9"/>
  <c r="T195" i="9"/>
  <c r="R196" i="9"/>
  <c r="S196" i="9"/>
  <c r="T196" i="9"/>
  <c r="R197" i="9"/>
  <c r="S197" i="9"/>
  <c r="T197" i="9"/>
  <c r="R198" i="9"/>
  <c r="S198" i="9"/>
  <c r="T198" i="9"/>
  <c r="R199" i="9"/>
  <c r="S199" i="9"/>
  <c r="T199" i="9"/>
  <c r="R200" i="9"/>
  <c r="S200" i="9"/>
  <c r="T200" i="9"/>
  <c r="R201" i="9"/>
  <c r="S201" i="9"/>
  <c r="T201" i="9"/>
  <c r="R202" i="9"/>
  <c r="S202" i="9"/>
  <c r="T202" i="9"/>
  <c r="R203" i="9"/>
  <c r="S203" i="9"/>
  <c r="T203" i="9"/>
  <c r="R204" i="9"/>
  <c r="S204" i="9"/>
  <c r="T204" i="9"/>
  <c r="R205" i="9"/>
  <c r="S205" i="9"/>
  <c r="T205" i="9"/>
  <c r="R206" i="9"/>
  <c r="S206" i="9"/>
  <c r="T206" i="9"/>
  <c r="R207" i="9"/>
  <c r="S207" i="9"/>
  <c r="T207" i="9"/>
  <c r="R208" i="9"/>
  <c r="S208" i="9"/>
  <c r="T208" i="9"/>
  <c r="R209" i="9"/>
  <c r="S209" i="9"/>
  <c r="T209" i="9"/>
  <c r="R210" i="9"/>
  <c r="S210" i="9"/>
  <c r="T210" i="9"/>
  <c r="R211" i="9"/>
  <c r="S211" i="9"/>
  <c r="T211" i="9"/>
  <c r="R212" i="9"/>
  <c r="S212" i="9"/>
  <c r="T212" i="9"/>
  <c r="R213" i="9"/>
  <c r="S213" i="9"/>
  <c r="T213" i="9"/>
  <c r="R214" i="9"/>
  <c r="S214" i="9"/>
  <c r="T214" i="9"/>
  <c r="R215" i="9"/>
  <c r="S215" i="9"/>
  <c r="T215" i="9"/>
  <c r="R216" i="9"/>
  <c r="S216" i="9"/>
  <c r="T216" i="9"/>
  <c r="R217" i="9"/>
  <c r="S217" i="9"/>
  <c r="T217" i="9"/>
  <c r="R218" i="9"/>
  <c r="S218" i="9"/>
  <c r="T218" i="9"/>
  <c r="R219" i="9"/>
  <c r="S219" i="9"/>
  <c r="T219" i="9"/>
  <c r="R220" i="9"/>
  <c r="S220" i="9"/>
  <c r="T220" i="9"/>
  <c r="R221" i="9"/>
  <c r="S221" i="9"/>
  <c r="T221" i="9"/>
  <c r="R222" i="9"/>
  <c r="S222" i="9"/>
  <c r="T222" i="9"/>
  <c r="R223" i="9"/>
  <c r="S223" i="9"/>
  <c r="T223" i="9"/>
  <c r="R224" i="9"/>
  <c r="S224" i="9"/>
  <c r="T224" i="9"/>
  <c r="R225" i="9"/>
  <c r="S225" i="9"/>
  <c r="T225" i="9"/>
  <c r="R226" i="9"/>
  <c r="S226" i="9"/>
  <c r="T226" i="9"/>
  <c r="R227" i="9"/>
  <c r="S227" i="9"/>
  <c r="T227" i="9"/>
  <c r="R228" i="9"/>
  <c r="S228" i="9"/>
  <c r="T228" i="9"/>
  <c r="R229" i="9"/>
  <c r="S229" i="9"/>
  <c r="T229" i="9"/>
  <c r="R230" i="9"/>
  <c r="S230" i="9"/>
  <c r="T230" i="9"/>
  <c r="R231" i="9"/>
  <c r="S231" i="9"/>
  <c r="T231" i="9"/>
  <c r="R232" i="9"/>
  <c r="S232" i="9"/>
  <c r="T232" i="9"/>
  <c r="R233" i="9"/>
  <c r="S233" i="9"/>
  <c r="T233" i="9"/>
  <c r="R234" i="9"/>
  <c r="S234" i="9"/>
  <c r="T234" i="9"/>
  <c r="R235" i="9"/>
  <c r="S235" i="9"/>
  <c r="T235" i="9"/>
  <c r="R236" i="9"/>
  <c r="S236" i="9"/>
  <c r="T236" i="9"/>
  <c r="R237" i="9"/>
  <c r="S237" i="9"/>
  <c r="T237" i="9"/>
  <c r="R238" i="9"/>
  <c r="S238" i="9"/>
  <c r="T238" i="9"/>
  <c r="R239" i="9"/>
  <c r="S239" i="9"/>
  <c r="T239" i="9"/>
  <c r="R240" i="9"/>
  <c r="S240" i="9"/>
  <c r="T240" i="9"/>
  <c r="R241" i="9"/>
  <c r="S241" i="9"/>
  <c r="T241" i="9"/>
  <c r="R242" i="9"/>
  <c r="S242" i="9"/>
  <c r="T242" i="9"/>
  <c r="R243" i="9"/>
  <c r="S243" i="9"/>
  <c r="T243" i="9"/>
  <c r="R244" i="9"/>
  <c r="S244" i="9"/>
  <c r="T244" i="9"/>
  <c r="R245" i="9"/>
  <c r="S245" i="9"/>
  <c r="T245" i="9"/>
  <c r="R246" i="9"/>
  <c r="S246" i="9"/>
  <c r="T246" i="9"/>
  <c r="R247" i="9"/>
  <c r="S247" i="9"/>
  <c r="T247" i="9"/>
  <c r="R248" i="9"/>
  <c r="S248" i="9"/>
  <c r="T248" i="9"/>
  <c r="R249" i="9"/>
  <c r="S249" i="9"/>
  <c r="T249" i="9"/>
  <c r="R250" i="9"/>
  <c r="S250" i="9"/>
  <c r="T250" i="9"/>
  <c r="R251" i="9"/>
  <c r="S251" i="9"/>
  <c r="T251" i="9"/>
  <c r="R252" i="9"/>
  <c r="S252" i="9"/>
  <c r="T252" i="9"/>
  <c r="R253" i="9"/>
  <c r="S253" i="9"/>
  <c r="T253" i="9"/>
  <c r="R254" i="9"/>
  <c r="S254" i="9"/>
  <c r="T254" i="9"/>
  <c r="R255" i="9"/>
  <c r="S255" i="9"/>
  <c r="T255" i="9"/>
  <c r="R256" i="9"/>
  <c r="S256" i="9"/>
  <c r="T256" i="9"/>
  <c r="R257" i="9"/>
  <c r="S257" i="9"/>
  <c r="T257" i="9"/>
  <c r="R258" i="9"/>
  <c r="S258" i="9"/>
  <c r="T258" i="9"/>
  <c r="R259" i="9"/>
  <c r="S259" i="9"/>
  <c r="T259" i="9"/>
  <c r="R260" i="9"/>
  <c r="S260" i="9"/>
  <c r="T260" i="9"/>
  <c r="R261" i="9"/>
  <c r="S261" i="9"/>
  <c r="T261" i="9"/>
  <c r="R262" i="9"/>
  <c r="S262" i="9"/>
  <c r="T262" i="9"/>
  <c r="R263" i="9"/>
  <c r="S263" i="9"/>
  <c r="T263" i="9"/>
  <c r="R264" i="9"/>
  <c r="S264" i="9"/>
  <c r="T264" i="9"/>
  <c r="R265" i="9"/>
  <c r="S265" i="9"/>
  <c r="T265" i="9"/>
  <c r="R266" i="9"/>
  <c r="S266" i="9"/>
  <c r="T266" i="9"/>
  <c r="R267" i="9"/>
  <c r="S267" i="9"/>
  <c r="T267" i="9"/>
  <c r="R268" i="9"/>
  <c r="S268" i="9"/>
  <c r="T268" i="9"/>
  <c r="R269" i="9"/>
  <c r="S269" i="9"/>
  <c r="T269" i="9"/>
  <c r="R270" i="9"/>
  <c r="S270" i="9"/>
  <c r="T270" i="9"/>
  <c r="R271" i="9"/>
  <c r="S271" i="9"/>
  <c r="T271" i="9"/>
  <c r="R272" i="9"/>
  <c r="S272" i="9"/>
  <c r="T272" i="9"/>
  <c r="R273" i="9"/>
  <c r="S273" i="9"/>
  <c r="T273" i="9"/>
  <c r="R274" i="9"/>
  <c r="S274" i="9"/>
  <c r="T274" i="9"/>
  <c r="R275" i="9"/>
  <c r="S275" i="9"/>
  <c r="T275" i="9"/>
  <c r="R276" i="9"/>
  <c r="S276" i="9"/>
  <c r="T276" i="9"/>
  <c r="R277" i="9"/>
  <c r="S277" i="9"/>
  <c r="T277" i="9"/>
  <c r="R278" i="9"/>
  <c r="S278" i="9"/>
  <c r="T278" i="9"/>
  <c r="R279" i="9"/>
  <c r="S279" i="9"/>
  <c r="T279" i="9"/>
  <c r="R280" i="9"/>
  <c r="S280" i="9"/>
  <c r="T280" i="9"/>
  <c r="R281" i="9"/>
  <c r="S281" i="9"/>
  <c r="T281" i="9"/>
  <c r="R282" i="9"/>
  <c r="S282" i="9"/>
  <c r="T282" i="9"/>
  <c r="R283" i="9"/>
  <c r="S283" i="9"/>
  <c r="T283" i="9"/>
  <c r="R284" i="9"/>
  <c r="S284" i="9"/>
  <c r="T284" i="9"/>
  <c r="R285" i="9"/>
  <c r="S285" i="9"/>
  <c r="T285" i="9"/>
  <c r="R286" i="9"/>
  <c r="S286" i="9"/>
  <c r="T286" i="9"/>
  <c r="R287" i="9"/>
  <c r="S287" i="9"/>
  <c r="T287" i="9"/>
  <c r="R288" i="9"/>
  <c r="S288" i="9"/>
  <c r="T288" i="9"/>
  <c r="R289" i="9"/>
  <c r="S289" i="9"/>
  <c r="T289" i="9"/>
  <c r="R290" i="9"/>
  <c r="S290" i="9"/>
  <c r="T290" i="9"/>
  <c r="R291" i="9"/>
  <c r="S291" i="9"/>
  <c r="T291" i="9"/>
  <c r="R292" i="9"/>
  <c r="S292" i="9"/>
  <c r="T292" i="9"/>
  <c r="R293" i="9"/>
  <c r="S293" i="9"/>
  <c r="T293" i="9"/>
  <c r="R294" i="9"/>
  <c r="S294" i="9"/>
  <c r="T294" i="9"/>
  <c r="R295" i="9"/>
  <c r="S295" i="9"/>
  <c r="T295" i="9"/>
  <c r="R296" i="9"/>
  <c r="S296" i="9"/>
  <c r="T296" i="9"/>
  <c r="R297" i="9"/>
  <c r="S297" i="9"/>
  <c r="T297" i="9"/>
  <c r="R298" i="9"/>
  <c r="S298" i="9"/>
  <c r="T298" i="9"/>
  <c r="R299" i="9"/>
  <c r="S299" i="9"/>
  <c r="T299" i="9"/>
  <c r="R300" i="9"/>
  <c r="S300" i="9"/>
  <c r="T300" i="9"/>
  <c r="R301" i="9"/>
  <c r="S301" i="9"/>
  <c r="T301" i="9"/>
  <c r="R302" i="9"/>
  <c r="S302" i="9"/>
  <c r="T302" i="9"/>
  <c r="R303" i="9"/>
  <c r="S303" i="9"/>
  <c r="T303" i="9"/>
  <c r="R304" i="9"/>
  <c r="S304" i="9"/>
  <c r="T304" i="9"/>
  <c r="R305" i="9"/>
  <c r="S305" i="9"/>
  <c r="T305" i="9"/>
  <c r="R306" i="9"/>
  <c r="S306" i="9"/>
  <c r="T306" i="9"/>
  <c r="R307" i="9"/>
  <c r="S307" i="9"/>
  <c r="T307" i="9"/>
  <c r="R308" i="9"/>
  <c r="S308" i="9"/>
  <c r="T308" i="9"/>
  <c r="R309" i="9"/>
  <c r="S309" i="9"/>
  <c r="T309" i="9"/>
  <c r="R310" i="9"/>
  <c r="S310" i="9"/>
  <c r="T310" i="9"/>
  <c r="R311" i="9"/>
  <c r="S311" i="9"/>
  <c r="T311" i="9"/>
  <c r="R312" i="9"/>
  <c r="S312" i="9"/>
  <c r="T312" i="9"/>
  <c r="R313" i="9"/>
  <c r="S313" i="9"/>
  <c r="T313" i="9"/>
  <c r="R314" i="9"/>
  <c r="S314" i="9"/>
  <c r="T314" i="9"/>
  <c r="R315" i="9"/>
  <c r="S315" i="9"/>
  <c r="T315" i="9"/>
  <c r="R316" i="9"/>
  <c r="S316" i="9"/>
  <c r="T316" i="9"/>
  <c r="R317" i="9"/>
  <c r="S317" i="9"/>
  <c r="T317" i="9"/>
  <c r="R318" i="9"/>
  <c r="S318" i="9"/>
  <c r="T318" i="9"/>
  <c r="R319" i="9"/>
  <c r="S319" i="9"/>
  <c r="T319" i="9"/>
  <c r="R320" i="9"/>
  <c r="S320" i="9"/>
  <c r="T320" i="9"/>
  <c r="R321" i="9"/>
  <c r="S321" i="9"/>
  <c r="T321" i="9"/>
  <c r="R322" i="9"/>
  <c r="S322" i="9"/>
  <c r="T322" i="9"/>
  <c r="R323" i="9"/>
  <c r="S323" i="9"/>
  <c r="T323" i="9"/>
  <c r="R324" i="9"/>
  <c r="S324" i="9"/>
  <c r="T324" i="9"/>
  <c r="R325" i="9"/>
  <c r="S325" i="9"/>
  <c r="T325" i="9"/>
  <c r="R326" i="9"/>
  <c r="S326" i="9"/>
  <c r="T326" i="9"/>
  <c r="R327" i="9"/>
  <c r="S327" i="9"/>
  <c r="T327" i="9"/>
  <c r="R328" i="9"/>
  <c r="S328" i="9"/>
  <c r="T328" i="9"/>
  <c r="R329" i="9"/>
  <c r="S329" i="9"/>
  <c r="T329" i="9"/>
  <c r="R330" i="9"/>
  <c r="S330" i="9"/>
  <c r="T330" i="9"/>
  <c r="R331" i="9"/>
  <c r="S331" i="9"/>
  <c r="T331" i="9"/>
  <c r="R332" i="9"/>
  <c r="S332" i="9"/>
  <c r="T332" i="9"/>
  <c r="R333" i="9"/>
  <c r="S333" i="9"/>
  <c r="T333" i="9"/>
  <c r="R334" i="9"/>
  <c r="S334" i="9"/>
  <c r="T334" i="9"/>
  <c r="R335" i="9"/>
  <c r="S335" i="9"/>
  <c r="T335" i="9"/>
  <c r="R336" i="9"/>
  <c r="S336" i="9"/>
  <c r="T336" i="9"/>
  <c r="R337" i="9"/>
  <c r="S337" i="9"/>
  <c r="T337" i="9"/>
  <c r="R338" i="9"/>
  <c r="S338" i="9"/>
  <c r="T338" i="9"/>
  <c r="R339" i="9"/>
  <c r="S339" i="9"/>
  <c r="T339" i="9"/>
  <c r="R340" i="9"/>
  <c r="S340" i="9"/>
  <c r="T340" i="9"/>
  <c r="R341" i="9"/>
  <c r="S341" i="9"/>
  <c r="T341" i="9"/>
  <c r="R342" i="9"/>
  <c r="S342" i="9"/>
  <c r="T342" i="9"/>
  <c r="R343" i="9"/>
  <c r="S343" i="9"/>
  <c r="T343" i="9"/>
  <c r="R344" i="9"/>
  <c r="S344" i="9"/>
  <c r="T344" i="9"/>
  <c r="R345" i="9"/>
  <c r="S345" i="9"/>
  <c r="T345" i="9"/>
  <c r="R346" i="9"/>
  <c r="S346" i="9"/>
  <c r="T346" i="9"/>
  <c r="R347" i="9"/>
  <c r="S347" i="9"/>
  <c r="T347" i="9"/>
  <c r="R348" i="9"/>
  <c r="S348" i="9"/>
  <c r="T348" i="9"/>
  <c r="R349" i="9"/>
  <c r="S349" i="9"/>
  <c r="T349" i="9"/>
  <c r="R350" i="9"/>
  <c r="S350" i="9"/>
  <c r="T350" i="9"/>
  <c r="R351" i="9"/>
  <c r="S351" i="9"/>
  <c r="T351" i="9"/>
  <c r="R352" i="9"/>
  <c r="S352" i="9"/>
  <c r="T352" i="9"/>
  <c r="R353" i="9"/>
  <c r="S353" i="9"/>
  <c r="T353" i="9"/>
  <c r="R354" i="9"/>
  <c r="S354" i="9"/>
  <c r="T354" i="9"/>
  <c r="R355" i="9"/>
  <c r="S355" i="9"/>
  <c r="T355" i="9"/>
  <c r="R356" i="9"/>
  <c r="S356" i="9"/>
  <c r="T356" i="9"/>
  <c r="R357" i="9"/>
  <c r="S357" i="9"/>
  <c r="T357" i="9"/>
  <c r="R358" i="9"/>
  <c r="S358" i="9"/>
  <c r="T358" i="9"/>
  <c r="R359" i="9"/>
  <c r="S359" i="9"/>
  <c r="T359" i="9"/>
  <c r="R360" i="9"/>
  <c r="S360" i="9"/>
  <c r="T360" i="9"/>
  <c r="R361" i="9"/>
  <c r="S361" i="9"/>
  <c r="T361" i="9"/>
  <c r="R362" i="9"/>
  <c r="S362" i="9"/>
  <c r="T362" i="9"/>
  <c r="R363" i="9"/>
  <c r="S363" i="9"/>
  <c r="T363" i="9"/>
  <c r="R364" i="9"/>
  <c r="S364" i="9"/>
  <c r="T364" i="9"/>
  <c r="R365" i="9"/>
  <c r="S365" i="9"/>
  <c r="T365" i="9"/>
  <c r="R366" i="9"/>
  <c r="S366" i="9"/>
  <c r="T366" i="9"/>
  <c r="R367" i="9"/>
  <c r="S367" i="9"/>
  <c r="T367" i="9"/>
  <c r="R368" i="9"/>
  <c r="S368" i="9"/>
  <c r="T368" i="9"/>
  <c r="R369" i="9"/>
  <c r="S369" i="9"/>
  <c r="T369" i="9"/>
  <c r="R370" i="9"/>
  <c r="S370" i="9"/>
  <c r="T370" i="9"/>
  <c r="R371" i="9"/>
  <c r="S371" i="9"/>
  <c r="T371" i="9"/>
  <c r="R372" i="9"/>
  <c r="S372" i="9"/>
  <c r="T372" i="9"/>
  <c r="R373" i="9"/>
  <c r="S373" i="9"/>
  <c r="T373" i="9"/>
  <c r="R374" i="9"/>
  <c r="S374" i="9"/>
  <c r="T374" i="9"/>
  <c r="R375" i="9"/>
  <c r="S375" i="9"/>
  <c r="T375" i="9"/>
  <c r="R376" i="9"/>
  <c r="S376" i="9"/>
  <c r="T376" i="9"/>
  <c r="R377" i="9"/>
  <c r="S377" i="9"/>
  <c r="T377" i="9"/>
  <c r="R378" i="9"/>
  <c r="S378" i="9"/>
  <c r="T378" i="9"/>
  <c r="R379" i="9"/>
  <c r="S379" i="9"/>
  <c r="T379" i="9"/>
  <c r="R380" i="9"/>
  <c r="S380" i="9"/>
  <c r="T380" i="9"/>
  <c r="R381" i="9"/>
  <c r="S381" i="9"/>
  <c r="T381" i="9"/>
  <c r="R382" i="9"/>
  <c r="S382" i="9"/>
  <c r="T382" i="9"/>
  <c r="R383" i="9"/>
  <c r="S383" i="9"/>
  <c r="T383" i="9"/>
  <c r="R384" i="9"/>
  <c r="S384" i="9"/>
  <c r="T384" i="9"/>
  <c r="R385" i="9"/>
  <c r="S385" i="9"/>
  <c r="T385" i="9"/>
  <c r="R386" i="9"/>
  <c r="S386" i="9"/>
  <c r="T386" i="9"/>
  <c r="R387" i="9"/>
  <c r="S387" i="9"/>
  <c r="T387" i="9"/>
  <c r="R388" i="9"/>
  <c r="S388" i="9"/>
  <c r="T388" i="9"/>
  <c r="R389" i="9"/>
  <c r="S389" i="9"/>
  <c r="T389" i="9"/>
  <c r="R390" i="9"/>
  <c r="S390" i="9"/>
  <c r="T390" i="9"/>
  <c r="R391" i="9"/>
  <c r="S391" i="9"/>
  <c r="T391" i="9"/>
  <c r="R392" i="9"/>
  <c r="S392" i="9"/>
  <c r="T392" i="9"/>
  <c r="R393" i="9"/>
  <c r="S393" i="9"/>
  <c r="T393" i="9"/>
  <c r="R394" i="9"/>
  <c r="S394" i="9"/>
  <c r="T394" i="9"/>
  <c r="R395" i="9"/>
  <c r="S395" i="9"/>
  <c r="T395" i="9"/>
  <c r="R396" i="9"/>
  <c r="S396" i="9"/>
  <c r="T396" i="9"/>
  <c r="R397" i="9"/>
  <c r="S397" i="9"/>
  <c r="T397" i="9"/>
  <c r="R398" i="9"/>
  <c r="S398" i="9"/>
  <c r="T398" i="9"/>
  <c r="R399" i="9"/>
  <c r="S399" i="9"/>
  <c r="T399" i="9"/>
  <c r="R400" i="9"/>
  <c r="S400" i="9"/>
  <c r="T400" i="9"/>
  <c r="R401" i="9"/>
  <c r="S401" i="9"/>
  <c r="T401" i="9"/>
  <c r="R402" i="9"/>
  <c r="S402" i="9"/>
  <c r="T402" i="9"/>
  <c r="R403" i="9"/>
  <c r="S403" i="9"/>
  <c r="T403" i="9"/>
  <c r="R404" i="9"/>
  <c r="S404" i="9"/>
  <c r="T404" i="9"/>
  <c r="R405" i="9"/>
  <c r="S405" i="9"/>
  <c r="T405" i="9"/>
  <c r="R406" i="9"/>
  <c r="S406" i="9"/>
  <c r="T406" i="9"/>
  <c r="R407" i="9"/>
  <c r="S407" i="9"/>
  <c r="T407" i="9"/>
  <c r="R408" i="9"/>
  <c r="S408" i="9"/>
  <c r="T408" i="9"/>
  <c r="R409" i="9"/>
  <c r="S409" i="9"/>
  <c r="T409" i="9"/>
  <c r="R410" i="9"/>
  <c r="S410" i="9"/>
  <c r="T410" i="9"/>
  <c r="R411" i="9"/>
  <c r="S411" i="9"/>
  <c r="T411" i="9"/>
  <c r="R412" i="9"/>
  <c r="S412" i="9"/>
  <c r="T412" i="9"/>
  <c r="R413" i="9"/>
  <c r="S413" i="9"/>
  <c r="T413" i="9"/>
  <c r="R414" i="9"/>
  <c r="S414" i="9"/>
  <c r="T414" i="9"/>
  <c r="R415" i="9"/>
  <c r="S415" i="9"/>
  <c r="T415" i="9"/>
  <c r="R416" i="9"/>
  <c r="S416" i="9"/>
  <c r="T416" i="9"/>
  <c r="R417" i="9"/>
  <c r="S417" i="9"/>
  <c r="T417" i="9"/>
  <c r="R418" i="9"/>
  <c r="S418" i="9"/>
  <c r="T418" i="9"/>
  <c r="R419" i="9"/>
  <c r="S419" i="9"/>
  <c r="T419" i="9"/>
  <c r="R420" i="9"/>
  <c r="S420" i="9"/>
  <c r="T420" i="9"/>
  <c r="R421" i="9"/>
  <c r="S421" i="9"/>
  <c r="T421" i="9"/>
  <c r="R422" i="9"/>
  <c r="S422" i="9"/>
  <c r="T422" i="9"/>
  <c r="R423" i="9"/>
  <c r="S423" i="9"/>
  <c r="T423" i="9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P2" i="9"/>
  <c r="O2" i="9"/>
  <c r="N2" i="9"/>
  <c r="C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C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C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C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C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C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C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C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C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C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C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C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C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C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C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C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C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C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C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C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C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C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C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C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C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C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C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C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C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C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C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C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C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C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C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C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C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C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C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C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C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C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C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C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C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C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C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C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C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C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C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C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C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C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C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C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C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C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C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C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C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C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C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C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C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C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C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C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C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C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C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C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C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C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C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C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C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C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C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C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C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C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C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C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C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C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C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C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C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C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C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C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C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C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C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C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C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C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C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C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C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C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C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C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C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C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C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C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C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C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C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C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C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C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C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C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C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C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C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C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C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C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C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C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C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C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C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C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C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C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C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C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C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C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C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C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C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C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C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C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C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C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C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C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C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C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C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C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C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C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C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C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C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C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C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C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C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C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C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C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C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C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C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C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C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C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C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C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C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C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C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C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C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C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C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C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C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C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C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C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C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C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C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C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C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C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C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C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C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C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C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C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C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C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C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C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C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C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C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C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C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C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C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C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C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C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C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C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C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C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C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C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C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C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C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C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C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C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C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C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C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C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C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C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C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C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C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C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C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C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C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C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C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C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BA235" i="10"/>
  <c r="BB235" i="10"/>
  <c r="BC235" i="10"/>
  <c r="C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BA236" i="10"/>
  <c r="BB236" i="10"/>
  <c r="BC236" i="10"/>
  <c r="C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BA237" i="10"/>
  <c r="BB237" i="10"/>
  <c r="BC237" i="10"/>
  <c r="C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BA238" i="10"/>
  <c r="BB238" i="10"/>
  <c r="BC238" i="10"/>
  <c r="C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BA239" i="10"/>
  <c r="BB239" i="10"/>
  <c r="BC239" i="10"/>
  <c r="C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C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C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C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C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C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C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C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C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C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C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C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C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C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C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C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C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C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C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C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C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C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C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C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C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C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C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C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C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C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C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C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C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C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C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C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C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C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C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C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Z279" i="10"/>
  <c r="BA279" i="10"/>
  <c r="BB279" i="10"/>
  <c r="BC279" i="10"/>
  <c r="C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Z280" i="10"/>
  <c r="BA280" i="10"/>
  <c r="BB280" i="10"/>
  <c r="BC280" i="10"/>
  <c r="C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Z281" i="10"/>
  <c r="BA281" i="10"/>
  <c r="BB281" i="10"/>
  <c r="BC281" i="10"/>
  <c r="C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Z282" i="10"/>
  <c r="BA282" i="10"/>
  <c r="BB282" i="10"/>
  <c r="BC282" i="10"/>
  <c r="C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Z283" i="10"/>
  <c r="BA283" i="10"/>
  <c r="BB283" i="10"/>
  <c r="BC283" i="10"/>
  <c r="C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Z284" i="10"/>
  <c r="BA284" i="10"/>
  <c r="BB284" i="10"/>
  <c r="BC284" i="10"/>
  <c r="C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Z285" i="10"/>
  <c r="BA285" i="10"/>
  <c r="BB285" i="10"/>
  <c r="BC285" i="10"/>
  <c r="C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Z286" i="10"/>
  <c r="BA286" i="10"/>
  <c r="BB286" i="10"/>
  <c r="BC286" i="10"/>
  <c r="C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AH287" i="10"/>
  <c r="AI287" i="10"/>
  <c r="AJ287" i="10"/>
  <c r="AK287" i="10"/>
  <c r="AL287" i="10"/>
  <c r="AM287" i="10"/>
  <c r="AN287" i="10"/>
  <c r="AO287" i="10"/>
  <c r="AP287" i="10"/>
  <c r="AQ287" i="10"/>
  <c r="AR287" i="10"/>
  <c r="AS287" i="10"/>
  <c r="AT287" i="10"/>
  <c r="AU287" i="10"/>
  <c r="AV287" i="10"/>
  <c r="AW287" i="10"/>
  <c r="AX287" i="10"/>
  <c r="AY287" i="10"/>
  <c r="AZ287" i="10"/>
  <c r="BA287" i="10"/>
  <c r="BB287" i="10"/>
  <c r="BC287" i="10"/>
  <c r="C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AH288" i="10"/>
  <c r="AI288" i="10"/>
  <c r="AJ288" i="10"/>
  <c r="AK288" i="10"/>
  <c r="AL288" i="10"/>
  <c r="AM288" i="10"/>
  <c r="AN288" i="10"/>
  <c r="AO288" i="10"/>
  <c r="AP288" i="10"/>
  <c r="AQ288" i="10"/>
  <c r="AR288" i="10"/>
  <c r="AS288" i="10"/>
  <c r="AT288" i="10"/>
  <c r="AU288" i="10"/>
  <c r="AV288" i="10"/>
  <c r="AW288" i="10"/>
  <c r="AX288" i="10"/>
  <c r="AY288" i="10"/>
  <c r="AZ288" i="10"/>
  <c r="BA288" i="10"/>
  <c r="BB288" i="10"/>
  <c r="BC288" i="10"/>
  <c r="C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AH289" i="10"/>
  <c r="AI289" i="10"/>
  <c r="AJ289" i="10"/>
  <c r="AK289" i="10"/>
  <c r="AL289" i="10"/>
  <c r="AM289" i="10"/>
  <c r="AN289" i="10"/>
  <c r="AO289" i="10"/>
  <c r="AP289" i="10"/>
  <c r="AQ289" i="10"/>
  <c r="AR289" i="10"/>
  <c r="AS289" i="10"/>
  <c r="AT289" i="10"/>
  <c r="AU289" i="10"/>
  <c r="AV289" i="10"/>
  <c r="AW289" i="10"/>
  <c r="AX289" i="10"/>
  <c r="AY289" i="10"/>
  <c r="AZ289" i="10"/>
  <c r="BA289" i="10"/>
  <c r="BB289" i="10"/>
  <c r="BC289" i="10"/>
  <c r="C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AH290" i="10"/>
  <c r="AI290" i="10"/>
  <c r="AJ290" i="10"/>
  <c r="AK290" i="10"/>
  <c r="AL290" i="10"/>
  <c r="AM290" i="10"/>
  <c r="AN290" i="10"/>
  <c r="AO290" i="10"/>
  <c r="AP290" i="10"/>
  <c r="AQ290" i="10"/>
  <c r="AR290" i="10"/>
  <c r="AS290" i="10"/>
  <c r="AT290" i="10"/>
  <c r="AU290" i="10"/>
  <c r="AV290" i="10"/>
  <c r="AW290" i="10"/>
  <c r="AX290" i="10"/>
  <c r="AY290" i="10"/>
  <c r="AZ290" i="10"/>
  <c r="BA290" i="10"/>
  <c r="BB290" i="10"/>
  <c r="BC290" i="10"/>
  <c r="C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AH291" i="10"/>
  <c r="AI291" i="10"/>
  <c r="AJ291" i="10"/>
  <c r="AK291" i="10"/>
  <c r="AL291" i="10"/>
  <c r="AM291" i="10"/>
  <c r="AN291" i="10"/>
  <c r="AO291" i="10"/>
  <c r="AP291" i="10"/>
  <c r="AQ291" i="10"/>
  <c r="AR291" i="10"/>
  <c r="AS291" i="10"/>
  <c r="AT291" i="10"/>
  <c r="AU291" i="10"/>
  <c r="AV291" i="10"/>
  <c r="AW291" i="10"/>
  <c r="AX291" i="10"/>
  <c r="AY291" i="10"/>
  <c r="AZ291" i="10"/>
  <c r="BA291" i="10"/>
  <c r="BB291" i="10"/>
  <c r="BC291" i="10"/>
  <c r="C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W292" i="10"/>
  <c r="AX292" i="10"/>
  <c r="AY292" i="10"/>
  <c r="AZ292" i="10"/>
  <c r="BA292" i="10"/>
  <c r="BB292" i="10"/>
  <c r="BC292" i="10"/>
  <c r="C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AH293" i="10"/>
  <c r="AI293" i="10"/>
  <c r="AJ293" i="10"/>
  <c r="AK293" i="10"/>
  <c r="AL293" i="10"/>
  <c r="AM293" i="10"/>
  <c r="AN293" i="10"/>
  <c r="AO293" i="10"/>
  <c r="AP293" i="10"/>
  <c r="AQ293" i="10"/>
  <c r="AR293" i="10"/>
  <c r="AS293" i="10"/>
  <c r="AT293" i="10"/>
  <c r="AU293" i="10"/>
  <c r="AV293" i="10"/>
  <c r="AW293" i="10"/>
  <c r="AX293" i="10"/>
  <c r="AY293" i="10"/>
  <c r="AZ293" i="10"/>
  <c r="BA293" i="10"/>
  <c r="BB293" i="10"/>
  <c r="BC293" i="10"/>
  <c r="C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AH294" i="10"/>
  <c r="AI294" i="10"/>
  <c r="AJ294" i="10"/>
  <c r="AK294" i="10"/>
  <c r="AL294" i="10"/>
  <c r="AM294" i="10"/>
  <c r="AN294" i="10"/>
  <c r="AO294" i="10"/>
  <c r="AP294" i="10"/>
  <c r="AQ294" i="10"/>
  <c r="AR294" i="10"/>
  <c r="AS294" i="10"/>
  <c r="AT294" i="10"/>
  <c r="AU294" i="10"/>
  <c r="AV294" i="10"/>
  <c r="AW294" i="10"/>
  <c r="AX294" i="10"/>
  <c r="AY294" i="10"/>
  <c r="AZ294" i="10"/>
  <c r="BA294" i="10"/>
  <c r="BB294" i="10"/>
  <c r="BC294" i="10"/>
  <c r="C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AH295" i="10"/>
  <c r="AI295" i="10"/>
  <c r="AJ295" i="10"/>
  <c r="AK295" i="10"/>
  <c r="AL295" i="10"/>
  <c r="AM295" i="10"/>
  <c r="AN295" i="10"/>
  <c r="AO295" i="10"/>
  <c r="AP295" i="10"/>
  <c r="AQ295" i="10"/>
  <c r="AR295" i="10"/>
  <c r="AS295" i="10"/>
  <c r="AT295" i="10"/>
  <c r="AU295" i="10"/>
  <c r="AV295" i="10"/>
  <c r="AW295" i="10"/>
  <c r="AX295" i="10"/>
  <c r="AY295" i="10"/>
  <c r="AZ295" i="10"/>
  <c r="BA295" i="10"/>
  <c r="BB295" i="10"/>
  <c r="BC295" i="10"/>
  <c r="C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AS296" i="10"/>
  <c r="AT296" i="10"/>
  <c r="AU296" i="10"/>
  <c r="AV296" i="10"/>
  <c r="AW296" i="10"/>
  <c r="AX296" i="10"/>
  <c r="AY296" i="10"/>
  <c r="AZ296" i="10"/>
  <c r="BA296" i="10"/>
  <c r="BB296" i="10"/>
  <c r="BC296" i="10"/>
  <c r="C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AF297" i="10"/>
  <c r="AG297" i="10"/>
  <c r="AH297" i="10"/>
  <c r="AI297" i="10"/>
  <c r="AJ297" i="10"/>
  <c r="AK297" i="10"/>
  <c r="AL297" i="10"/>
  <c r="AM297" i="10"/>
  <c r="AN297" i="10"/>
  <c r="AO297" i="10"/>
  <c r="AP297" i="10"/>
  <c r="AQ297" i="10"/>
  <c r="AR297" i="10"/>
  <c r="AS297" i="10"/>
  <c r="AT297" i="10"/>
  <c r="AU297" i="10"/>
  <c r="AV297" i="10"/>
  <c r="AW297" i="10"/>
  <c r="AX297" i="10"/>
  <c r="AY297" i="10"/>
  <c r="AZ297" i="10"/>
  <c r="BA297" i="10"/>
  <c r="BB297" i="10"/>
  <c r="BC297" i="10"/>
  <c r="C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AH298" i="10"/>
  <c r="AI298" i="10"/>
  <c r="AJ298" i="10"/>
  <c r="AK298" i="10"/>
  <c r="AL298" i="10"/>
  <c r="AM298" i="10"/>
  <c r="AN298" i="10"/>
  <c r="AO298" i="10"/>
  <c r="AP298" i="10"/>
  <c r="AQ298" i="10"/>
  <c r="AR298" i="10"/>
  <c r="AS298" i="10"/>
  <c r="AT298" i="10"/>
  <c r="AU298" i="10"/>
  <c r="AV298" i="10"/>
  <c r="AW298" i="10"/>
  <c r="AX298" i="10"/>
  <c r="AY298" i="10"/>
  <c r="AZ298" i="10"/>
  <c r="BA298" i="10"/>
  <c r="BB298" i="10"/>
  <c r="BC298" i="10"/>
  <c r="C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AH299" i="10"/>
  <c r="AI299" i="10"/>
  <c r="AJ299" i="10"/>
  <c r="AK299" i="10"/>
  <c r="AL299" i="10"/>
  <c r="AM299" i="10"/>
  <c r="AN299" i="10"/>
  <c r="AO299" i="10"/>
  <c r="AP299" i="10"/>
  <c r="AQ299" i="10"/>
  <c r="AR299" i="10"/>
  <c r="AS299" i="10"/>
  <c r="AT299" i="10"/>
  <c r="AU299" i="10"/>
  <c r="AV299" i="10"/>
  <c r="AW299" i="10"/>
  <c r="AX299" i="10"/>
  <c r="AY299" i="10"/>
  <c r="AZ299" i="10"/>
  <c r="BA299" i="10"/>
  <c r="BB299" i="10"/>
  <c r="BC299" i="10"/>
  <c r="C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AF300" i="10"/>
  <c r="AG300" i="10"/>
  <c r="AH300" i="10"/>
  <c r="AI300" i="10"/>
  <c r="AJ300" i="10"/>
  <c r="AK300" i="10"/>
  <c r="AL300" i="10"/>
  <c r="AM300" i="10"/>
  <c r="AN300" i="10"/>
  <c r="AO300" i="10"/>
  <c r="AP300" i="10"/>
  <c r="AQ300" i="10"/>
  <c r="AR300" i="10"/>
  <c r="AS300" i="10"/>
  <c r="AT300" i="10"/>
  <c r="AU300" i="10"/>
  <c r="AV300" i="10"/>
  <c r="AW300" i="10"/>
  <c r="AX300" i="10"/>
  <c r="AY300" i="10"/>
  <c r="AZ300" i="10"/>
  <c r="BA300" i="10"/>
  <c r="BB300" i="10"/>
  <c r="BC300" i="10"/>
  <c r="C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AF301" i="10"/>
  <c r="AG301" i="10"/>
  <c r="AH301" i="10"/>
  <c r="AI301" i="10"/>
  <c r="AJ301" i="10"/>
  <c r="AK301" i="10"/>
  <c r="AL301" i="10"/>
  <c r="AM301" i="10"/>
  <c r="AN301" i="10"/>
  <c r="AO301" i="10"/>
  <c r="AP301" i="10"/>
  <c r="AQ301" i="10"/>
  <c r="AR301" i="10"/>
  <c r="AS301" i="10"/>
  <c r="AT301" i="10"/>
  <c r="AU301" i="10"/>
  <c r="AV301" i="10"/>
  <c r="AW301" i="10"/>
  <c r="AX301" i="10"/>
  <c r="AY301" i="10"/>
  <c r="AZ301" i="10"/>
  <c r="BA301" i="10"/>
  <c r="BB301" i="10"/>
  <c r="BC301" i="10"/>
  <c r="C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AF302" i="10"/>
  <c r="AG302" i="10"/>
  <c r="AH302" i="10"/>
  <c r="AI302" i="10"/>
  <c r="AJ302" i="10"/>
  <c r="AK302" i="10"/>
  <c r="AL302" i="10"/>
  <c r="AM302" i="10"/>
  <c r="AN302" i="10"/>
  <c r="AO302" i="10"/>
  <c r="AP302" i="10"/>
  <c r="AQ302" i="10"/>
  <c r="AR302" i="10"/>
  <c r="AS302" i="10"/>
  <c r="AT302" i="10"/>
  <c r="AU302" i="10"/>
  <c r="AV302" i="10"/>
  <c r="AW302" i="10"/>
  <c r="AX302" i="10"/>
  <c r="AY302" i="10"/>
  <c r="AZ302" i="10"/>
  <c r="BA302" i="10"/>
  <c r="BB302" i="10"/>
  <c r="BC302" i="10"/>
  <c r="C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AF303" i="10"/>
  <c r="AG303" i="10"/>
  <c r="AH303" i="10"/>
  <c r="AI303" i="10"/>
  <c r="AJ303" i="10"/>
  <c r="AK303" i="10"/>
  <c r="AL303" i="10"/>
  <c r="AM303" i="10"/>
  <c r="AN303" i="10"/>
  <c r="AO303" i="10"/>
  <c r="AP303" i="10"/>
  <c r="AQ303" i="10"/>
  <c r="AR303" i="10"/>
  <c r="AS303" i="10"/>
  <c r="AT303" i="10"/>
  <c r="AU303" i="10"/>
  <c r="AV303" i="10"/>
  <c r="AW303" i="10"/>
  <c r="AX303" i="10"/>
  <c r="AY303" i="10"/>
  <c r="AZ303" i="10"/>
  <c r="BA303" i="10"/>
  <c r="BB303" i="10"/>
  <c r="BC303" i="10"/>
  <c r="C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AF304" i="10"/>
  <c r="AG304" i="10"/>
  <c r="AH304" i="10"/>
  <c r="AI304" i="10"/>
  <c r="AJ304" i="10"/>
  <c r="AK304" i="10"/>
  <c r="AL304" i="10"/>
  <c r="AM304" i="10"/>
  <c r="AN304" i="10"/>
  <c r="AO304" i="10"/>
  <c r="AP304" i="10"/>
  <c r="AQ304" i="10"/>
  <c r="AR304" i="10"/>
  <c r="AS304" i="10"/>
  <c r="AT304" i="10"/>
  <c r="AU304" i="10"/>
  <c r="AV304" i="10"/>
  <c r="AW304" i="10"/>
  <c r="AX304" i="10"/>
  <c r="AY304" i="10"/>
  <c r="AZ304" i="10"/>
  <c r="BA304" i="10"/>
  <c r="BB304" i="10"/>
  <c r="BC304" i="10"/>
  <c r="C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AF305" i="10"/>
  <c r="AG305" i="10"/>
  <c r="AH305" i="10"/>
  <c r="AI305" i="10"/>
  <c r="AJ305" i="10"/>
  <c r="AK305" i="10"/>
  <c r="AL305" i="10"/>
  <c r="AM305" i="10"/>
  <c r="AN305" i="10"/>
  <c r="AO305" i="10"/>
  <c r="AP305" i="10"/>
  <c r="AQ305" i="10"/>
  <c r="AR305" i="10"/>
  <c r="AS305" i="10"/>
  <c r="AT305" i="10"/>
  <c r="AU305" i="10"/>
  <c r="AV305" i="10"/>
  <c r="AW305" i="10"/>
  <c r="AX305" i="10"/>
  <c r="AY305" i="10"/>
  <c r="AZ305" i="10"/>
  <c r="BA305" i="10"/>
  <c r="BB305" i="10"/>
  <c r="BC305" i="10"/>
  <c r="C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AF306" i="10"/>
  <c r="AG306" i="10"/>
  <c r="AH306" i="10"/>
  <c r="AI306" i="10"/>
  <c r="AJ306" i="10"/>
  <c r="AK306" i="10"/>
  <c r="AL306" i="10"/>
  <c r="AM306" i="10"/>
  <c r="AN306" i="10"/>
  <c r="AO306" i="10"/>
  <c r="AP306" i="10"/>
  <c r="AQ306" i="10"/>
  <c r="AR306" i="10"/>
  <c r="AS306" i="10"/>
  <c r="AT306" i="10"/>
  <c r="AU306" i="10"/>
  <c r="AV306" i="10"/>
  <c r="AW306" i="10"/>
  <c r="AX306" i="10"/>
  <c r="AY306" i="10"/>
  <c r="AZ306" i="10"/>
  <c r="BA306" i="10"/>
  <c r="BB306" i="10"/>
  <c r="BC306" i="10"/>
  <c r="C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AF307" i="10"/>
  <c r="AG307" i="10"/>
  <c r="AH307" i="10"/>
  <c r="AI307" i="10"/>
  <c r="AJ307" i="10"/>
  <c r="AK307" i="10"/>
  <c r="AL307" i="10"/>
  <c r="AM307" i="10"/>
  <c r="AN307" i="10"/>
  <c r="AO307" i="10"/>
  <c r="AP307" i="10"/>
  <c r="AQ307" i="10"/>
  <c r="AR307" i="10"/>
  <c r="AS307" i="10"/>
  <c r="AT307" i="10"/>
  <c r="AU307" i="10"/>
  <c r="AV307" i="10"/>
  <c r="AW307" i="10"/>
  <c r="AX307" i="10"/>
  <c r="AY307" i="10"/>
  <c r="AZ307" i="10"/>
  <c r="BA307" i="10"/>
  <c r="BB307" i="10"/>
  <c r="BC307" i="10"/>
  <c r="C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AF308" i="10"/>
  <c r="AG308" i="10"/>
  <c r="AH308" i="10"/>
  <c r="AI308" i="10"/>
  <c r="AJ308" i="10"/>
  <c r="AK308" i="10"/>
  <c r="AL308" i="10"/>
  <c r="AM308" i="10"/>
  <c r="AN308" i="10"/>
  <c r="AO308" i="10"/>
  <c r="AP308" i="10"/>
  <c r="AQ308" i="10"/>
  <c r="AR308" i="10"/>
  <c r="AS308" i="10"/>
  <c r="AT308" i="10"/>
  <c r="AU308" i="10"/>
  <c r="AV308" i="10"/>
  <c r="AW308" i="10"/>
  <c r="AX308" i="10"/>
  <c r="AY308" i="10"/>
  <c r="AZ308" i="10"/>
  <c r="BA308" i="10"/>
  <c r="BB308" i="10"/>
  <c r="BC308" i="10"/>
  <c r="C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AH309" i="10"/>
  <c r="AI309" i="10"/>
  <c r="AJ309" i="10"/>
  <c r="AK309" i="10"/>
  <c r="AL309" i="10"/>
  <c r="AM309" i="10"/>
  <c r="AN309" i="10"/>
  <c r="AO309" i="10"/>
  <c r="AP309" i="10"/>
  <c r="AQ309" i="10"/>
  <c r="AR309" i="10"/>
  <c r="AS309" i="10"/>
  <c r="AT309" i="10"/>
  <c r="AU309" i="10"/>
  <c r="AV309" i="10"/>
  <c r="AW309" i="10"/>
  <c r="AX309" i="10"/>
  <c r="AY309" i="10"/>
  <c r="AZ309" i="10"/>
  <c r="BA309" i="10"/>
  <c r="BB309" i="10"/>
  <c r="BC309" i="10"/>
  <c r="C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AF310" i="10"/>
  <c r="AG310" i="10"/>
  <c r="AH310" i="10"/>
  <c r="AI310" i="10"/>
  <c r="AJ310" i="10"/>
  <c r="AK310" i="10"/>
  <c r="AL310" i="10"/>
  <c r="AM310" i="10"/>
  <c r="AN310" i="10"/>
  <c r="AO310" i="10"/>
  <c r="AP310" i="10"/>
  <c r="AQ310" i="10"/>
  <c r="AR310" i="10"/>
  <c r="AS310" i="10"/>
  <c r="AT310" i="10"/>
  <c r="AU310" i="10"/>
  <c r="AV310" i="10"/>
  <c r="AW310" i="10"/>
  <c r="AX310" i="10"/>
  <c r="AY310" i="10"/>
  <c r="AZ310" i="10"/>
  <c r="BA310" i="10"/>
  <c r="BB310" i="10"/>
  <c r="BC310" i="10"/>
  <c r="C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AF311" i="10"/>
  <c r="AG311" i="10"/>
  <c r="AH311" i="10"/>
  <c r="AI311" i="10"/>
  <c r="AJ311" i="10"/>
  <c r="AK311" i="10"/>
  <c r="AL311" i="10"/>
  <c r="AM311" i="10"/>
  <c r="AN311" i="10"/>
  <c r="AO311" i="10"/>
  <c r="AP311" i="10"/>
  <c r="AQ311" i="10"/>
  <c r="AR311" i="10"/>
  <c r="AS311" i="10"/>
  <c r="AT311" i="10"/>
  <c r="AU311" i="10"/>
  <c r="AV311" i="10"/>
  <c r="AW311" i="10"/>
  <c r="AX311" i="10"/>
  <c r="AY311" i="10"/>
  <c r="AZ311" i="10"/>
  <c r="BA311" i="10"/>
  <c r="BB311" i="10"/>
  <c r="BC311" i="10"/>
  <c r="C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AF312" i="10"/>
  <c r="AG312" i="10"/>
  <c r="AH312" i="10"/>
  <c r="AI312" i="10"/>
  <c r="AJ312" i="10"/>
  <c r="AK312" i="10"/>
  <c r="AL312" i="10"/>
  <c r="AM312" i="10"/>
  <c r="AN312" i="10"/>
  <c r="AO312" i="10"/>
  <c r="AP312" i="10"/>
  <c r="AQ312" i="10"/>
  <c r="AR312" i="10"/>
  <c r="AS312" i="10"/>
  <c r="AT312" i="10"/>
  <c r="AU312" i="10"/>
  <c r="AV312" i="10"/>
  <c r="AW312" i="10"/>
  <c r="AX312" i="10"/>
  <c r="AY312" i="10"/>
  <c r="AZ312" i="10"/>
  <c r="BA312" i="10"/>
  <c r="BB312" i="10"/>
  <c r="BC312" i="10"/>
  <c r="C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D313" i="10"/>
  <c r="AE313" i="10"/>
  <c r="AF313" i="10"/>
  <c r="AG313" i="10"/>
  <c r="AH313" i="10"/>
  <c r="AI313" i="10"/>
  <c r="AJ313" i="10"/>
  <c r="AK313" i="10"/>
  <c r="AL313" i="10"/>
  <c r="AM313" i="10"/>
  <c r="AN313" i="10"/>
  <c r="AO313" i="10"/>
  <c r="AP313" i="10"/>
  <c r="AQ313" i="10"/>
  <c r="AR313" i="10"/>
  <c r="AS313" i="10"/>
  <c r="AT313" i="10"/>
  <c r="AU313" i="10"/>
  <c r="AV313" i="10"/>
  <c r="AW313" i="10"/>
  <c r="AX313" i="10"/>
  <c r="AY313" i="10"/>
  <c r="AZ313" i="10"/>
  <c r="BA313" i="10"/>
  <c r="BB313" i="10"/>
  <c r="BC313" i="10"/>
  <c r="C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D314" i="10"/>
  <c r="AE314" i="10"/>
  <c r="AF314" i="10"/>
  <c r="AG314" i="10"/>
  <c r="AH314" i="10"/>
  <c r="AI314" i="10"/>
  <c r="AJ314" i="10"/>
  <c r="AK314" i="10"/>
  <c r="AL314" i="10"/>
  <c r="AM314" i="10"/>
  <c r="AN314" i="10"/>
  <c r="AO314" i="10"/>
  <c r="AP314" i="10"/>
  <c r="AQ314" i="10"/>
  <c r="AR314" i="10"/>
  <c r="AS314" i="10"/>
  <c r="AT314" i="10"/>
  <c r="AU314" i="10"/>
  <c r="AV314" i="10"/>
  <c r="AW314" i="10"/>
  <c r="AX314" i="10"/>
  <c r="AY314" i="10"/>
  <c r="AZ314" i="10"/>
  <c r="BA314" i="10"/>
  <c r="BB314" i="10"/>
  <c r="BC314" i="10"/>
  <c r="C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D315" i="10"/>
  <c r="AE315" i="10"/>
  <c r="AF315" i="10"/>
  <c r="AG315" i="10"/>
  <c r="AH315" i="10"/>
  <c r="AI315" i="10"/>
  <c r="AJ315" i="10"/>
  <c r="AK315" i="10"/>
  <c r="AL315" i="10"/>
  <c r="AM315" i="10"/>
  <c r="AN315" i="10"/>
  <c r="AO315" i="10"/>
  <c r="AP315" i="10"/>
  <c r="AQ315" i="10"/>
  <c r="AR315" i="10"/>
  <c r="AS315" i="10"/>
  <c r="AT315" i="10"/>
  <c r="AU315" i="10"/>
  <c r="AV315" i="10"/>
  <c r="AW315" i="10"/>
  <c r="AX315" i="10"/>
  <c r="AY315" i="10"/>
  <c r="AZ315" i="10"/>
  <c r="BA315" i="10"/>
  <c r="BB315" i="10"/>
  <c r="BC315" i="10"/>
  <c r="C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D316" i="10"/>
  <c r="AE316" i="10"/>
  <c r="AF316" i="10"/>
  <c r="AG316" i="10"/>
  <c r="AH316" i="10"/>
  <c r="AI316" i="10"/>
  <c r="AJ316" i="10"/>
  <c r="AK316" i="10"/>
  <c r="AL316" i="10"/>
  <c r="AM316" i="10"/>
  <c r="AN316" i="10"/>
  <c r="AO316" i="10"/>
  <c r="AP316" i="10"/>
  <c r="AQ316" i="10"/>
  <c r="AR316" i="10"/>
  <c r="AS316" i="10"/>
  <c r="AT316" i="10"/>
  <c r="AU316" i="10"/>
  <c r="AV316" i="10"/>
  <c r="AW316" i="10"/>
  <c r="AX316" i="10"/>
  <c r="AY316" i="10"/>
  <c r="AZ316" i="10"/>
  <c r="BA316" i="10"/>
  <c r="BB316" i="10"/>
  <c r="BC316" i="10"/>
  <c r="C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D317" i="10"/>
  <c r="AE317" i="10"/>
  <c r="AF317" i="10"/>
  <c r="AG317" i="10"/>
  <c r="AH317" i="10"/>
  <c r="AI317" i="10"/>
  <c r="AJ317" i="10"/>
  <c r="AK317" i="10"/>
  <c r="AL317" i="10"/>
  <c r="AM317" i="10"/>
  <c r="AN317" i="10"/>
  <c r="AO317" i="10"/>
  <c r="AP317" i="10"/>
  <c r="AQ317" i="10"/>
  <c r="AR317" i="10"/>
  <c r="AS317" i="10"/>
  <c r="AT317" i="10"/>
  <c r="AU317" i="10"/>
  <c r="AV317" i="10"/>
  <c r="AW317" i="10"/>
  <c r="AX317" i="10"/>
  <c r="AY317" i="10"/>
  <c r="AZ317" i="10"/>
  <c r="BA317" i="10"/>
  <c r="BB317" i="10"/>
  <c r="BC317" i="10"/>
  <c r="C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D318" i="10"/>
  <c r="AE318" i="10"/>
  <c r="AF318" i="10"/>
  <c r="AG318" i="10"/>
  <c r="AH318" i="10"/>
  <c r="AI318" i="10"/>
  <c r="AJ318" i="10"/>
  <c r="AK318" i="10"/>
  <c r="AL318" i="10"/>
  <c r="AM318" i="10"/>
  <c r="AN318" i="10"/>
  <c r="AO318" i="10"/>
  <c r="AP318" i="10"/>
  <c r="AQ318" i="10"/>
  <c r="AR318" i="10"/>
  <c r="AS318" i="10"/>
  <c r="AT318" i="10"/>
  <c r="AU318" i="10"/>
  <c r="AV318" i="10"/>
  <c r="AW318" i="10"/>
  <c r="AX318" i="10"/>
  <c r="AY318" i="10"/>
  <c r="AZ318" i="10"/>
  <c r="BA318" i="10"/>
  <c r="BB318" i="10"/>
  <c r="BC318" i="10"/>
  <c r="C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D319" i="10"/>
  <c r="AE319" i="10"/>
  <c r="AF319" i="10"/>
  <c r="AG319" i="10"/>
  <c r="AH319" i="10"/>
  <c r="AI319" i="10"/>
  <c r="AJ319" i="10"/>
  <c r="AK319" i="10"/>
  <c r="AL319" i="10"/>
  <c r="AM319" i="10"/>
  <c r="AN319" i="10"/>
  <c r="AO319" i="10"/>
  <c r="AP319" i="10"/>
  <c r="AQ319" i="10"/>
  <c r="AR319" i="10"/>
  <c r="AS319" i="10"/>
  <c r="AT319" i="10"/>
  <c r="AU319" i="10"/>
  <c r="AV319" i="10"/>
  <c r="AW319" i="10"/>
  <c r="AX319" i="10"/>
  <c r="AY319" i="10"/>
  <c r="AZ319" i="10"/>
  <c r="BA319" i="10"/>
  <c r="BB319" i="10"/>
  <c r="BC319" i="10"/>
  <c r="C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D320" i="10"/>
  <c r="AE320" i="10"/>
  <c r="AF320" i="10"/>
  <c r="AG320" i="10"/>
  <c r="AH320" i="10"/>
  <c r="AI320" i="10"/>
  <c r="AJ320" i="10"/>
  <c r="AK320" i="10"/>
  <c r="AL320" i="10"/>
  <c r="AM320" i="10"/>
  <c r="AN320" i="10"/>
  <c r="AO320" i="10"/>
  <c r="AP320" i="10"/>
  <c r="AQ320" i="10"/>
  <c r="AR320" i="10"/>
  <c r="AS320" i="10"/>
  <c r="AT320" i="10"/>
  <c r="AU320" i="10"/>
  <c r="AV320" i="10"/>
  <c r="AW320" i="10"/>
  <c r="AX320" i="10"/>
  <c r="AY320" i="10"/>
  <c r="AZ320" i="10"/>
  <c r="BA320" i="10"/>
  <c r="BB320" i="10"/>
  <c r="BC320" i="10"/>
  <c r="C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D321" i="10"/>
  <c r="AE321" i="10"/>
  <c r="AF321" i="10"/>
  <c r="AG321" i="10"/>
  <c r="AH321" i="10"/>
  <c r="AI321" i="10"/>
  <c r="AJ321" i="10"/>
  <c r="AK321" i="10"/>
  <c r="AL321" i="10"/>
  <c r="AM321" i="10"/>
  <c r="AN321" i="10"/>
  <c r="AO321" i="10"/>
  <c r="AP321" i="10"/>
  <c r="AQ321" i="10"/>
  <c r="AR321" i="10"/>
  <c r="AS321" i="10"/>
  <c r="AT321" i="10"/>
  <c r="AU321" i="10"/>
  <c r="AV321" i="10"/>
  <c r="AW321" i="10"/>
  <c r="AX321" i="10"/>
  <c r="AY321" i="10"/>
  <c r="AZ321" i="10"/>
  <c r="BA321" i="10"/>
  <c r="BB321" i="10"/>
  <c r="BC321" i="10"/>
  <c r="C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D322" i="10"/>
  <c r="AE322" i="10"/>
  <c r="AF322" i="10"/>
  <c r="AG322" i="10"/>
  <c r="AH322" i="10"/>
  <c r="AI322" i="10"/>
  <c r="AJ322" i="10"/>
  <c r="AK322" i="10"/>
  <c r="AL322" i="10"/>
  <c r="AM322" i="10"/>
  <c r="AN322" i="10"/>
  <c r="AO322" i="10"/>
  <c r="AP322" i="10"/>
  <c r="AQ322" i="10"/>
  <c r="AR322" i="10"/>
  <c r="AS322" i="10"/>
  <c r="AT322" i="10"/>
  <c r="AU322" i="10"/>
  <c r="AV322" i="10"/>
  <c r="AW322" i="10"/>
  <c r="AX322" i="10"/>
  <c r="AY322" i="10"/>
  <c r="AZ322" i="10"/>
  <c r="BA322" i="10"/>
  <c r="BB322" i="10"/>
  <c r="BC322" i="10"/>
  <c r="C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D323" i="10"/>
  <c r="AE323" i="10"/>
  <c r="AF323" i="10"/>
  <c r="AG323" i="10"/>
  <c r="AH323" i="10"/>
  <c r="AI323" i="10"/>
  <c r="AJ323" i="10"/>
  <c r="AK323" i="10"/>
  <c r="AL323" i="10"/>
  <c r="AM323" i="10"/>
  <c r="AN323" i="10"/>
  <c r="AO323" i="10"/>
  <c r="AP323" i="10"/>
  <c r="AQ323" i="10"/>
  <c r="AR323" i="10"/>
  <c r="AS323" i="10"/>
  <c r="AT323" i="10"/>
  <c r="AU323" i="10"/>
  <c r="AV323" i="10"/>
  <c r="AW323" i="10"/>
  <c r="AX323" i="10"/>
  <c r="AY323" i="10"/>
  <c r="AZ323" i="10"/>
  <c r="BA323" i="10"/>
  <c r="BB323" i="10"/>
  <c r="BC323" i="10"/>
  <c r="C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AF324" i="10"/>
  <c r="AG324" i="10"/>
  <c r="AH324" i="10"/>
  <c r="AI324" i="10"/>
  <c r="AJ324" i="10"/>
  <c r="AK324" i="10"/>
  <c r="AL324" i="10"/>
  <c r="AM324" i="10"/>
  <c r="AN324" i="10"/>
  <c r="AO324" i="10"/>
  <c r="AP324" i="10"/>
  <c r="AQ324" i="10"/>
  <c r="AR324" i="10"/>
  <c r="AS324" i="10"/>
  <c r="AT324" i="10"/>
  <c r="AU324" i="10"/>
  <c r="AV324" i="10"/>
  <c r="AW324" i="10"/>
  <c r="AX324" i="10"/>
  <c r="AY324" i="10"/>
  <c r="AZ324" i="10"/>
  <c r="BA324" i="10"/>
  <c r="BB324" i="10"/>
  <c r="BC324" i="10"/>
  <c r="C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AF325" i="10"/>
  <c r="AG325" i="10"/>
  <c r="AH325" i="10"/>
  <c r="AI325" i="10"/>
  <c r="AJ325" i="10"/>
  <c r="AK325" i="10"/>
  <c r="AL325" i="10"/>
  <c r="AM325" i="10"/>
  <c r="AN325" i="10"/>
  <c r="AO325" i="10"/>
  <c r="AP325" i="10"/>
  <c r="AQ325" i="10"/>
  <c r="AR325" i="10"/>
  <c r="AS325" i="10"/>
  <c r="AT325" i="10"/>
  <c r="AU325" i="10"/>
  <c r="AV325" i="10"/>
  <c r="AW325" i="10"/>
  <c r="AX325" i="10"/>
  <c r="AY325" i="10"/>
  <c r="AZ325" i="10"/>
  <c r="BA325" i="10"/>
  <c r="BB325" i="10"/>
  <c r="BC325" i="10"/>
  <c r="C326" i="10"/>
  <c r="N326" i="10"/>
  <c r="O326" i="10"/>
  <c r="P326" i="10"/>
  <c r="Q326" i="10"/>
  <c r="R326" i="10"/>
  <c r="S326" i="10"/>
  <c r="T326" i="10"/>
  <c r="U326" i="10"/>
  <c r="V326" i="10"/>
  <c r="W326" i="10"/>
  <c r="X326" i="10"/>
  <c r="Y326" i="10"/>
  <c r="Z326" i="10"/>
  <c r="AA326" i="10"/>
  <c r="AB326" i="10"/>
  <c r="AC326" i="10"/>
  <c r="AD326" i="10"/>
  <c r="AE326" i="10"/>
  <c r="AF326" i="10"/>
  <c r="AG326" i="10"/>
  <c r="AH326" i="10"/>
  <c r="AI326" i="10"/>
  <c r="AJ326" i="10"/>
  <c r="AK326" i="10"/>
  <c r="AL326" i="10"/>
  <c r="AM326" i="10"/>
  <c r="AN326" i="10"/>
  <c r="AO326" i="10"/>
  <c r="AP326" i="10"/>
  <c r="AQ326" i="10"/>
  <c r="AR326" i="10"/>
  <c r="AS326" i="10"/>
  <c r="AT326" i="10"/>
  <c r="AU326" i="10"/>
  <c r="AV326" i="10"/>
  <c r="AW326" i="10"/>
  <c r="AX326" i="10"/>
  <c r="AY326" i="10"/>
  <c r="AZ326" i="10"/>
  <c r="BA326" i="10"/>
  <c r="BB326" i="10"/>
  <c r="BC326" i="10"/>
  <c r="C327" i="10"/>
  <c r="N327" i="10"/>
  <c r="O327" i="10"/>
  <c r="P327" i="10"/>
  <c r="Q327" i="10"/>
  <c r="R327" i="10"/>
  <c r="S327" i="10"/>
  <c r="T327" i="10"/>
  <c r="U327" i="10"/>
  <c r="V327" i="10"/>
  <c r="W327" i="10"/>
  <c r="X327" i="10"/>
  <c r="Y327" i="10"/>
  <c r="Z327" i="10"/>
  <c r="AA327" i="10"/>
  <c r="AB327" i="10"/>
  <c r="AC327" i="10"/>
  <c r="AD327" i="10"/>
  <c r="AE327" i="10"/>
  <c r="AF327" i="10"/>
  <c r="AG327" i="10"/>
  <c r="AH327" i="10"/>
  <c r="AI327" i="10"/>
  <c r="AJ327" i="10"/>
  <c r="AK327" i="10"/>
  <c r="AL327" i="10"/>
  <c r="AM327" i="10"/>
  <c r="AN327" i="10"/>
  <c r="AO327" i="10"/>
  <c r="AP327" i="10"/>
  <c r="AQ327" i="10"/>
  <c r="AR327" i="10"/>
  <c r="AS327" i="10"/>
  <c r="AT327" i="10"/>
  <c r="AU327" i="10"/>
  <c r="AV327" i="10"/>
  <c r="AW327" i="10"/>
  <c r="AX327" i="10"/>
  <c r="AY327" i="10"/>
  <c r="AZ327" i="10"/>
  <c r="BA327" i="10"/>
  <c r="BB327" i="10"/>
  <c r="BC327" i="10"/>
  <c r="C328" i="10"/>
  <c r="N328" i="10"/>
  <c r="O328" i="10"/>
  <c r="P328" i="10"/>
  <c r="Q328" i="10"/>
  <c r="R328" i="10"/>
  <c r="S328" i="10"/>
  <c r="T328" i="10"/>
  <c r="U328" i="10"/>
  <c r="V328" i="10"/>
  <c r="W328" i="10"/>
  <c r="X328" i="10"/>
  <c r="Y328" i="10"/>
  <c r="Z328" i="10"/>
  <c r="AA328" i="10"/>
  <c r="AB328" i="10"/>
  <c r="AC328" i="10"/>
  <c r="AD328" i="10"/>
  <c r="AE328" i="10"/>
  <c r="AF328" i="10"/>
  <c r="AG328" i="10"/>
  <c r="AH328" i="10"/>
  <c r="AI328" i="10"/>
  <c r="AJ328" i="10"/>
  <c r="AK328" i="10"/>
  <c r="AL328" i="10"/>
  <c r="AM328" i="10"/>
  <c r="AN328" i="10"/>
  <c r="AO328" i="10"/>
  <c r="AP328" i="10"/>
  <c r="AQ328" i="10"/>
  <c r="AR328" i="10"/>
  <c r="AS328" i="10"/>
  <c r="AT328" i="10"/>
  <c r="AU328" i="10"/>
  <c r="AV328" i="10"/>
  <c r="AW328" i="10"/>
  <c r="AX328" i="10"/>
  <c r="AY328" i="10"/>
  <c r="AZ328" i="10"/>
  <c r="BA328" i="10"/>
  <c r="BB328" i="10"/>
  <c r="BC328" i="10"/>
  <c r="C329" i="10"/>
  <c r="N329" i="10"/>
  <c r="O329" i="10"/>
  <c r="P329" i="10"/>
  <c r="Q329" i="10"/>
  <c r="R329" i="10"/>
  <c r="S329" i="10"/>
  <c r="T329" i="10"/>
  <c r="U329" i="10"/>
  <c r="V329" i="10"/>
  <c r="W329" i="10"/>
  <c r="X329" i="10"/>
  <c r="Y329" i="10"/>
  <c r="Z329" i="10"/>
  <c r="AA329" i="10"/>
  <c r="AB329" i="10"/>
  <c r="AC329" i="10"/>
  <c r="AD329" i="10"/>
  <c r="AE329" i="10"/>
  <c r="AF329" i="10"/>
  <c r="AG329" i="10"/>
  <c r="AH329" i="10"/>
  <c r="AI329" i="10"/>
  <c r="AJ329" i="10"/>
  <c r="AK329" i="10"/>
  <c r="AL329" i="10"/>
  <c r="AM329" i="10"/>
  <c r="AN329" i="10"/>
  <c r="AO329" i="10"/>
  <c r="AP329" i="10"/>
  <c r="AQ329" i="10"/>
  <c r="AR329" i="10"/>
  <c r="AS329" i="10"/>
  <c r="AT329" i="10"/>
  <c r="AU329" i="10"/>
  <c r="AV329" i="10"/>
  <c r="AW329" i="10"/>
  <c r="AX329" i="10"/>
  <c r="AY329" i="10"/>
  <c r="AZ329" i="10"/>
  <c r="BA329" i="10"/>
  <c r="BB329" i="10"/>
  <c r="BC329" i="10"/>
  <c r="C330" i="10"/>
  <c r="N330" i="10"/>
  <c r="O330" i="10"/>
  <c r="P330" i="10"/>
  <c r="Q330" i="10"/>
  <c r="R330" i="10"/>
  <c r="S330" i="10"/>
  <c r="T330" i="10"/>
  <c r="U330" i="10"/>
  <c r="V330" i="10"/>
  <c r="W330" i="10"/>
  <c r="X330" i="10"/>
  <c r="Y330" i="10"/>
  <c r="Z330" i="10"/>
  <c r="AA330" i="10"/>
  <c r="AB330" i="10"/>
  <c r="AC330" i="10"/>
  <c r="AD330" i="10"/>
  <c r="AE330" i="10"/>
  <c r="AF330" i="10"/>
  <c r="AG330" i="10"/>
  <c r="AH330" i="10"/>
  <c r="AI330" i="10"/>
  <c r="AJ330" i="10"/>
  <c r="AK330" i="10"/>
  <c r="AL330" i="10"/>
  <c r="AM330" i="10"/>
  <c r="AN330" i="10"/>
  <c r="AO330" i="10"/>
  <c r="AP330" i="10"/>
  <c r="AQ330" i="10"/>
  <c r="AR330" i="10"/>
  <c r="AS330" i="10"/>
  <c r="AT330" i="10"/>
  <c r="AU330" i="10"/>
  <c r="AV330" i="10"/>
  <c r="AW330" i="10"/>
  <c r="AX330" i="10"/>
  <c r="AY330" i="10"/>
  <c r="AZ330" i="10"/>
  <c r="BA330" i="10"/>
  <c r="BB330" i="10"/>
  <c r="BC330" i="10"/>
  <c r="C331" i="10"/>
  <c r="N331" i="10"/>
  <c r="O331" i="10"/>
  <c r="P331" i="10"/>
  <c r="Q331" i="10"/>
  <c r="R331" i="10"/>
  <c r="S331" i="10"/>
  <c r="T331" i="10"/>
  <c r="U331" i="10"/>
  <c r="V331" i="10"/>
  <c r="W331" i="10"/>
  <c r="X331" i="10"/>
  <c r="Y331" i="10"/>
  <c r="Z331" i="10"/>
  <c r="AA331" i="10"/>
  <c r="AB331" i="10"/>
  <c r="AC331" i="10"/>
  <c r="AD331" i="10"/>
  <c r="AE331" i="10"/>
  <c r="AF331" i="10"/>
  <c r="AG331" i="10"/>
  <c r="AH331" i="10"/>
  <c r="AI331" i="10"/>
  <c r="AJ331" i="10"/>
  <c r="AK331" i="10"/>
  <c r="AL331" i="10"/>
  <c r="AM331" i="10"/>
  <c r="AN331" i="10"/>
  <c r="AO331" i="10"/>
  <c r="AP331" i="10"/>
  <c r="AQ331" i="10"/>
  <c r="AR331" i="10"/>
  <c r="AS331" i="10"/>
  <c r="AT331" i="10"/>
  <c r="AU331" i="10"/>
  <c r="AV331" i="10"/>
  <c r="AW331" i="10"/>
  <c r="AX331" i="10"/>
  <c r="AY331" i="10"/>
  <c r="AZ331" i="10"/>
  <c r="BA331" i="10"/>
  <c r="BB331" i="10"/>
  <c r="BC331" i="10"/>
  <c r="C332" i="10"/>
  <c r="N332" i="10"/>
  <c r="O332" i="10"/>
  <c r="P332" i="10"/>
  <c r="Q332" i="10"/>
  <c r="R332" i="10"/>
  <c r="S332" i="10"/>
  <c r="T332" i="10"/>
  <c r="U332" i="10"/>
  <c r="V332" i="10"/>
  <c r="W332" i="10"/>
  <c r="X332" i="10"/>
  <c r="Y332" i="10"/>
  <c r="Z332" i="10"/>
  <c r="AA332" i="10"/>
  <c r="AB332" i="10"/>
  <c r="AC332" i="10"/>
  <c r="AD332" i="10"/>
  <c r="AE332" i="10"/>
  <c r="AF332" i="10"/>
  <c r="AG332" i="10"/>
  <c r="AH332" i="10"/>
  <c r="AI332" i="10"/>
  <c r="AJ332" i="10"/>
  <c r="AK332" i="10"/>
  <c r="AL332" i="10"/>
  <c r="AM332" i="10"/>
  <c r="AN332" i="10"/>
  <c r="AO332" i="10"/>
  <c r="AP332" i="10"/>
  <c r="AQ332" i="10"/>
  <c r="AR332" i="10"/>
  <c r="AS332" i="10"/>
  <c r="AT332" i="10"/>
  <c r="AU332" i="10"/>
  <c r="AV332" i="10"/>
  <c r="AW332" i="10"/>
  <c r="AX332" i="10"/>
  <c r="AY332" i="10"/>
  <c r="AZ332" i="10"/>
  <c r="BA332" i="10"/>
  <c r="BB332" i="10"/>
  <c r="BC332" i="10"/>
  <c r="C333" i="10"/>
  <c r="N333" i="10"/>
  <c r="O333" i="10"/>
  <c r="P333" i="10"/>
  <c r="Q333" i="10"/>
  <c r="R333" i="10"/>
  <c r="S333" i="10"/>
  <c r="T333" i="10"/>
  <c r="U333" i="10"/>
  <c r="V333" i="10"/>
  <c r="W333" i="10"/>
  <c r="X333" i="10"/>
  <c r="Y333" i="10"/>
  <c r="Z333" i="10"/>
  <c r="AA333" i="10"/>
  <c r="AB333" i="10"/>
  <c r="AC333" i="10"/>
  <c r="AD333" i="10"/>
  <c r="AE333" i="10"/>
  <c r="AF333" i="10"/>
  <c r="AG333" i="10"/>
  <c r="AH333" i="10"/>
  <c r="AI333" i="10"/>
  <c r="AJ333" i="10"/>
  <c r="AK333" i="10"/>
  <c r="AL333" i="10"/>
  <c r="AM333" i="10"/>
  <c r="AN333" i="10"/>
  <c r="AO333" i="10"/>
  <c r="AP333" i="10"/>
  <c r="AQ333" i="10"/>
  <c r="AR333" i="10"/>
  <c r="AS333" i="10"/>
  <c r="AT333" i="10"/>
  <c r="AU333" i="10"/>
  <c r="AV333" i="10"/>
  <c r="AW333" i="10"/>
  <c r="AX333" i="10"/>
  <c r="AY333" i="10"/>
  <c r="AZ333" i="10"/>
  <c r="BA333" i="10"/>
  <c r="BB333" i="10"/>
  <c r="BC333" i="10"/>
  <c r="C334" i="10"/>
  <c r="N334" i="10"/>
  <c r="O334" i="10"/>
  <c r="P334" i="10"/>
  <c r="Q334" i="10"/>
  <c r="R334" i="10"/>
  <c r="S334" i="10"/>
  <c r="T334" i="10"/>
  <c r="U334" i="10"/>
  <c r="V334" i="10"/>
  <c r="W334" i="10"/>
  <c r="X334" i="10"/>
  <c r="Y334" i="10"/>
  <c r="Z334" i="10"/>
  <c r="AA334" i="10"/>
  <c r="AB334" i="10"/>
  <c r="AC334" i="10"/>
  <c r="AD334" i="10"/>
  <c r="AE334" i="10"/>
  <c r="AF334" i="10"/>
  <c r="AG334" i="10"/>
  <c r="AH334" i="10"/>
  <c r="AI334" i="10"/>
  <c r="AJ334" i="10"/>
  <c r="AK334" i="10"/>
  <c r="AL334" i="10"/>
  <c r="AM334" i="10"/>
  <c r="AN334" i="10"/>
  <c r="AO334" i="10"/>
  <c r="AP334" i="10"/>
  <c r="AQ334" i="10"/>
  <c r="AR334" i="10"/>
  <c r="AS334" i="10"/>
  <c r="AT334" i="10"/>
  <c r="AU334" i="10"/>
  <c r="AV334" i="10"/>
  <c r="AW334" i="10"/>
  <c r="AX334" i="10"/>
  <c r="AY334" i="10"/>
  <c r="AZ334" i="10"/>
  <c r="BA334" i="10"/>
  <c r="BB334" i="10"/>
  <c r="BC334" i="10"/>
  <c r="C335" i="10"/>
  <c r="N335" i="10"/>
  <c r="O335" i="10"/>
  <c r="P335" i="10"/>
  <c r="Q335" i="10"/>
  <c r="R335" i="10"/>
  <c r="S335" i="10"/>
  <c r="T335" i="10"/>
  <c r="U335" i="10"/>
  <c r="V335" i="10"/>
  <c r="W335" i="10"/>
  <c r="X335" i="10"/>
  <c r="Y335" i="10"/>
  <c r="Z335" i="10"/>
  <c r="AA335" i="10"/>
  <c r="AB335" i="10"/>
  <c r="AC335" i="10"/>
  <c r="AD335" i="10"/>
  <c r="AE335" i="10"/>
  <c r="AF335" i="10"/>
  <c r="AG335" i="10"/>
  <c r="AH335" i="10"/>
  <c r="AI335" i="10"/>
  <c r="AJ335" i="10"/>
  <c r="AK335" i="10"/>
  <c r="AL335" i="10"/>
  <c r="AM335" i="10"/>
  <c r="AN335" i="10"/>
  <c r="AO335" i="10"/>
  <c r="AP335" i="10"/>
  <c r="AQ335" i="10"/>
  <c r="AR335" i="10"/>
  <c r="AS335" i="10"/>
  <c r="AT335" i="10"/>
  <c r="AU335" i="10"/>
  <c r="AV335" i="10"/>
  <c r="AW335" i="10"/>
  <c r="AX335" i="10"/>
  <c r="AY335" i="10"/>
  <c r="AZ335" i="10"/>
  <c r="BA335" i="10"/>
  <c r="BB335" i="10"/>
  <c r="BC335" i="10"/>
  <c r="C336" i="10"/>
  <c r="N336" i="10"/>
  <c r="O336" i="10"/>
  <c r="P336" i="10"/>
  <c r="Q336" i="10"/>
  <c r="R336" i="10"/>
  <c r="S336" i="10"/>
  <c r="T336" i="10"/>
  <c r="U336" i="10"/>
  <c r="V336" i="10"/>
  <c r="W336" i="10"/>
  <c r="X336" i="10"/>
  <c r="Y336" i="10"/>
  <c r="Z336" i="10"/>
  <c r="AA336" i="10"/>
  <c r="AB336" i="10"/>
  <c r="AC336" i="10"/>
  <c r="AD336" i="10"/>
  <c r="AE336" i="10"/>
  <c r="AF336" i="10"/>
  <c r="AG336" i="10"/>
  <c r="AH336" i="10"/>
  <c r="AI336" i="10"/>
  <c r="AJ336" i="10"/>
  <c r="AK336" i="10"/>
  <c r="AL336" i="10"/>
  <c r="AM336" i="10"/>
  <c r="AN336" i="10"/>
  <c r="AO336" i="10"/>
  <c r="AP336" i="10"/>
  <c r="AQ336" i="10"/>
  <c r="AR336" i="10"/>
  <c r="AS336" i="10"/>
  <c r="AT336" i="10"/>
  <c r="AU336" i="10"/>
  <c r="AV336" i="10"/>
  <c r="AW336" i="10"/>
  <c r="AX336" i="10"/>
  <c r="AY336" i="10"/>
  <c r="AZ336" i="10"/>
  <c r="BA336" i="10"/>
  <c r="BB336" i="10"/>
  <c r="BC336" i="10"/>
  <c r="C337" i="10"/>
  <c r="N337" i="10"/>
  <c r="O337" i="10"/>
  <c r="P337" i="10"/>
  <c r="Q337" i="10"/>
  <c r="R337" i="10"/>
  <c r="S337" i="10"/>
  <c r="T337" i="10"/>
  <c r="U337" i="10"/>
  <c r="V337" i="10"/>
  <c r="W337" i="10"/>
  <c r="X337" i="10"/>
  <c r="Y337" i="10"/>
  <c r="Z337" i="10"/>
  <c r="AA337" i="10"/>
  <c r="AB337" i="10"/>
  <c r="AC337" i="10"/>
  <c r="AD337" i="10"/>
  <c r="AE337" i="10"/>
  <c r="AF337" i="10"/>
  <c r="AG337" i="10"/>
  <c r="AH337" i="10"/>
  <c r="AI337" i="10"/>
  <c r="AJ337" i="10"/>
  <c r="AK337" i="10"/>
  <c r="AL337" i="10"/>
  <c r="AM337" i="10"/>
  <c r="AN337" i="10"/>
  <c r="AO337" i="10"/>
  <c r="AP337" i="10"/>
  <c r="AQ337" i="10"/>
  <c r="AR337" i="10"/>
  <c r="AS337" i="10"/>
  <c r="AT337" i="10"/>
  <c r="AU337" i="10"/>
  <c r="AV337" i="10"/>
  <c r="AW337" i="10"/>
  <c r="AX337" i="10"/>
  <c r="AY337" i="10"/>
  <c r="AZ337" i="10"/>
  <c r="BA337" i="10"/>
  <c r="BB337" i="10"/>
  <c r="BC337" i="10"/>
  <c r="C338" i="10"/>
  <c r="N338" i="10"/>
  <c r="O338" i="10"/>
  <c r="P338" i="10"/>
  <c r="Q338" i="10"/>
  <c r="R338" i="10"/>
  <c r="S338" i="10"/>
  <c r="T338" i="10"/>
  <c r="U338" i="10"/>
  <c r="V338" i="10"/>
  <c r="W338" i="10"/>
  <c r="X338" i="10"/>
  <c r="Y338" i="10"/>
  <c r="Z338" i="10"/>
  <c r="AA338" i="10"/>
  <c r="AB338" i="10"/>
  <c r="AC338" i="10"/>
  <c r="AD338" i="10"/>
  <c r="AE338" i="10"/>
  <c r="AF338" i="10"/>
  <c r="AG338" i="10"/>
  <c r="AH338" i="10"/>
  <c r="AI338" i="10"/>
  <c r="AJ338" i="10"/>
  <c r="AK338" i="10"/>
  <c r="AL338" i="10"/>
  <c r="AM338" i="10"/>
  <c r="AN338" i="10"/>
  <c r="AO338" i="10"/>
  <c r="AP338" i="10"/>
  <c r="AQ338" i="10"/>
  <c r="AR338" i="10"/>
  <c r="AS338" i="10"/>
  <c r="AT338" i="10"/>
  <c r="AU338" i="10"/>
  <c r="AV338" i="10"/>
  <c r="AW338" i="10"/>
  <c r="AX338" i="10"/>
  <c r="AY338" i="10"/>
  <c r="AZ338" i="10"/>
  <c r="BA338" i="10"/>
  <c r="BB338" i="10"/>
  <c r="BC338" i="10"/>
  <c r="C339" i="10"/>
  <c r="N339" i="10"/>
  <c r="O339" i="10"/>
  <c r="P339" i="10"/>
  <c r="Q339" i="10"/>
  <c r="R339" i="10"/>
  <c r="S339" i="10"/>
  <c r="T339" i="10"/>
  <c r="U339" i="10"/>
  <c r="V339" i="10"/>
  <c r="W339" i="10"/>
  <c r="X339" i="10"/>
  <c r="Y339" i="10"/>
  <c r="Z339" i="10"/>
  <c r="AA339" i="10"/>
  <c r="AB339" i="10"/>
  <c r="AC339" i="10"/>
  <c r="AD339" i="10"/>
  <c r="AE339" i="10"/>
  <c r="AF339" i="10"/>
  <c r="AG339" i="10"/>
  <c r="AH339" i="10"/>
  <c r="AI339" i="10"/>
  <c r="AJ339" i="10"/>
  <c r="AK339" i="10"/>
  <c r="AL339" i="10"/>
  <c r="AM339" i="10"/>
  <c r="AN339" i="10"/>
  <c r="AO339" i="10"/>
  <c r="AP339" i="10"/>
  <c r="AQ339" i="10"/>
  <c r="AR339" i="10"/>
  <c r="AS339" i="10"/>
  <c r="AT339" i="10"/>
  <c r="AU339" i="10"/>
  <c r="AV339" i="10"/>
  <c r="AW339" i="10"/>
  <c r="AX339" i="10"/>
  <c r="AY339" i="10"/>
  <c r="AZ339" i="10"/>
  <c r="BA339" i="10"/>
  <c r="BB339" i="10"/>
  <c r="BC339" i="10"/>
  <c r="C340" i="10"/>
  <c r="N340" i="10"/>
  <c r="O340" i="10"/>
  <c r="P340" i="10"/>
  <c r="Q340" i="10"/>
  <c r="R340" i="10"/>
  <c r="S340" i="10"/>
  <c r="T340" i="10"/>
  <c r="U340" i="10"/>
  <c r="V340" i="10"/>
  <c r="W340" i="10"/>
  <c r="X340" i="10"/>
  <c r="Y340" i="10"/>
  <c r="Z340" i="10"/>
  <c r="AA340" i="10"/>
  <c r="AB340" i="10"/>
  <c r="AC340" i="10"/>
  <c r="AD340" i="10"/>
  <c r="AE340" i="10"/>
  <c r="AF340" i="10"/>
  <c r="AG340" i="10"/>
  <c r="AH340" i="10"/>
  <c r="AI340" i="10"/>
  <c r="AJ340" i="10"/>
  <c r="AK340" i="10"/>
  <c r="AL340" i="10"/>
  <c r="AM340" i="10"/>
  <c r="AN340" i="10"/>
  <c r="AO340" i="10"/>
  <c r="AP340" i="10"/>
  <c r="AQ340" i="10"/>
  <c r="AR340" i="10"/>
  <c r="AS340" i="10"/>
  <c r="AT340" i="10"/>
  <c r="AU340" i="10"/>
  <c r="AV340" i="10"/>
  <c r="AW340" i="10"/>
  <c r="AX340" i="10"/>
  <c r="AY340" i="10"/>
  <c r="AZ340" i="10"/>
  <c r="BA340" i="10"/>
  <c r="BB340" i="10"/>
  <c r="BC340" i="10"/>
  <c r="C341" i="10"/>
  <c r="N341" i="10"/>
  <c r="O341" i="10"/>
  <c r="P341" i="10"/>
  <c r="Q341" i="10"/>
  <c r="R341" i="10"/>
  <c r="S341" i="10"/>
  <c r="T341" i="10"/>
  <c r="U341" i="10"/>
  <c r="V341" i="10"/>
  <c r="W341" i="10"/>
  <c r="X341" i="10"/>
  <c r="Y341" i="10"/>
  <c r="Z341" i="10"/>
  <c r="AA341" i="10"/>
  <c r="AB341" i="10"/>
  <c r="AC341" i="10"/>
  <c r="AD341" i="10"/>
  <c r="AE341" i="10"/>
  <c r="AF341" i="10"/>
  <c r="AG341" i="10"/>
  <c r="AH341" i="10"/>
  <c r="AI341" i="10"/>
  <c r="AJ341" i="10"/>
  <c r="AK341" i="10"/>
  <c r="AL341" i="10"/>
  <c r="AM341" i="10"/>
  <c r="AN341" i="10"/>
  <c r="AO341" i="10"/>
  <c r="AP341" i="10"/>
  <c r="AQ341" i="10"/>
  <c r="AR341" i="10"/>
  <c r="AS341" i="10"/>
  <c r="AT341" i="10"/>
  <c r="AU341" i="10"/>
  <c r="AV341" i="10"/>
  <c r="AW341" i="10"/>
  <c r="AX341" i="10"/>
  <c r="AY341" i="10"/>
  <c r="AZ341" i="10"/>
  <c r="BA341" i="10"/>
  <c r="BB341" i="10"/>
  <c r="BC341" i="10"/>
  <c r="C342" i="10"/>
  <c r="N342" i="10"/>
  <c r="O342" i="10"/>
  <c r="P342" i="10"/>
  <c r="Q342" i="10"/>
  <c r="R342" i="10"/>
  <c r="S342" i="10"/>
  <c r="T342" i="10"/>
  <c r="U342" i="10"/>
  <c r="V342" i="10"/>
  <c r="W342" i="10"/>
  <c r="X342" i="10"/>
  <c r="Y342" i="10"/>
  <c r="Z342" i="10"/>
  <c r="AA342" i="10"/>
  <c r="AB342" i="10"/>
  <c r="AC342" i="10"/>
  <c r="AD342" i="10"/>
  <c r="AE342" i="10"/>
  <c r="AF342" i="10"/>
  <c r="AG342" i="10"/>
  <c r="AH342" i="10"/>
  <c r="AI342" i="10"/>
  <c r="AJ342" i="10"/>
  <c r="AK342" i="10"/>
  <c r="AL342" i="10"/>
  <c r="AM342" i="10"/>
  <c r="AN342" i="10"/>
  <c r="AO342" i="10"/>
  <c r="AP342" i="10"/>
  <c r="AQ342" i="10"/>
  <c r="AR342" i="10"/>
  <c r="AS342" i="10"/>
  <c r="AT342" i="10"/>
  <c r="AU342" i="10"/>
  <c r="AV342" i="10"/>
  <c r="AW342" i="10"/>
  <c r="AX342" i="10"/>
  <c r="AY342" i="10"/>
  <c r="AZ342" i="10"/>
  <c r="BA342" i="10"/>
  <c r="BB342" i="10"/>
  <c r="BC342" i="10"/>
  <c r="C343" i="10"/>
  <c r="N343" i="10"/>
  <c r="O343" i="10"/>
  <c r="P343" i="10"/>
  <c r="Q343" i="10"/>
  <c r="R343" i="10"/>
  <c r="S343" i="10"/>
  <c r="T343" i="10"/>
  <c r="U343" i="10"/>
  <c r="V343" i="10"/>
  <c r="W343" i="10"/>
  <c r="X343" i="10"/>
  <c r="Y343" i="10"/>
  <c r="Z343" i="10"/>
  <c r="AA343" i="10"/>
  <c r="AB343" i="10"/>
  <c r="AC343" i="10"/>
  <c r="AD343" i="10"/>
  <c r="AE343" i="10"/>
  <c r="AF343" i="10"/>
  <c r="AG343" i="10"/>
  <c r="AH343" i="10"/>
  <c r="AI343" i="10"/>
  <c r="AJ343" i="10"/>
  <c r="AK343" i="10"/>
  <c r="AL343" i="10"/>
  <c r="AM343" i="10"/>
  <c r="AN343" i="10"/>
  <c r="AO343" i="10"/>
  <c r="AP343" i="10"/>
  <c r="AQ343" i="10"/>
  <c r="AR343" i="10"/>
  <c r="AS343" i="10"/>
  <c r="AT343" i="10"/>
  <c r="AU343" i="10"/>
  <c r="AV343" i="10"/>
  <c r="AW343" i="10"/>
  <c r="AX343" i="10"/>
  <c r="AY343" i="10"/>
  <c r="AZ343" i="10"/>
  <c r="BA343" i="10"/>
  <c r="BB343" i="10"/>
  <c r="BC343" i="10"/>
  <c r="C344" i="10"/>
  <c r="N344" i="10"/>
  <c r="O344" i="10"/>
  <c r="P344" i="10"/>
  <c r="Q344" i="10"/>
  <c r="R344" i="10"/>
  <c r="S344" i="10"/>
  <c r="T344" i="10"/>
  <c r="U344" i="10"/>
  <c r="V344" i="10"/>
  <c r="W344" i="10"/>
  <c r="X344" i="10"/>
  <c r="Y344" i="10"/>
  <c r="Z344" i="10"/>
  <c r="AA344" i="10"/>
  <c r="AB344" i="10"/>
  <c r="AC344" i="10"/>
  <c r="AD344" i="10"/>
  <c r="AE344" i="10"/>
  <c r="AF344" i="10"/>
  <c r="AG344" i="10"/>
  <c r="AH344" i="10"/>
  <c r="AI344" i="10"/>
  <c r="AJ344" i="10"/>
  <c r="AK344" i="10"/>
  <c r="AL344" i="10"/>
  <c r="AM344" i="10"/>
  <c r="AN344" i="10"/>
  <c r="AO344" i="10"/>
  <c r="AP344" i="10"/>
  <c r="AQ344" i="10"/>
  <c r="AR344" i="10"/>
  <c r="AS344" i="10"/>
  <c r="AT344" i="10"/>
  <c r="AU344" i="10"/>
  <c r="AV344" i="10"/>
  <c r="AW344" i="10"/>
  <c r="AX344" i="10"/>
  <c r="AY344" i="10"/>
  <c r="AZ344" i="10"/>
  <c r="BA344" i="10"/>
  <c r="BB344" i="10"/>
  <c r="BC344" i="10"/>
  <c r="C345" i="10"/>
  <c r="N345" i="10"/>
  <c r="O345" i="10"/>
  <c r="P345" i="10"/>
  <c r="Q345" i="10"/>
  <c r="R345" i="10"/>
  <c r="S345" i="10"/>
  <c r="T345" i="10"/>
  <c r="U345" i="10"/>
  <c r="V345" i="10"/>
  <c r="W345" i="10"/>
  <c r="X345" i="10"/>
  <c r="Y345" i="10"/>
  <c r="Z345" i="10"/>
  <c r="AA345" i="10"/>
  <c r="AB345" i="10"/>
  <c r="AC345" i="10"/>
  <c r="AD345" i="10"/>
  <c r="AE345" i="10"/>
  <c r="AF345" i="10"/>
  <c r="AG345" i="10"/>
  <c r="AH345" i="10"/>
  <c r="AI345" i="10"/>
  <c r="AJ345" i="10"/>
  <c r="AK345" i="10"/>
  <c r="AL345" i="10"/>
  <c r="AM345" i="10"/>
  <c r="AN345" i="10"/>
  <c r="AO345" i="10"/>
  <c r="AP345" i="10"/>
  <c r="AQ345" i="10"/>
  <c r="AR345" i="10"/>
  <c r="AS345" i="10"/>
  <c r="AT345" i="10"/>
  <c r="AU345" i="10"/>
  <c r="AV345" i="10"/>
  <c r="AW345" i="10"/>
  <c r="AX345" i="10"/>
  <c r="AY345" i="10"/>
  <c r="AZ345" i="10"/>
  <c r="BA345" i="10"/>
  <c r="BB345" i="10"/>
  <c r="BC345" i="10"/>
  <c r="C346" i="10"/>
  <c r="N346" i="10"/>
  <c r="O346" i="10"/>
  <c r="P346" i="10"/>
  <c r="Q346" i="10"/>
  <c r="R346" i="10"/>
  <c r="S346" i="10"/>
  <c r="T346" i="10"/>
  <c r="U346" i="10"/>
  <c r="V346" i="10"/>
  <c r="W346" i="10"/>
  <c r="X346" i="10"/>
  <c r="Y346" i="10"/>
  <c r="Z346" i="10"/>
  <c r="AA346" i="10"/>
  <c r="AB346" i="10"/>
  <c r="AC346" i="10"/>
  <c r="AD346" i="10"/>
  <c r="AE346" i="10"/>
  <c r="AF346" i="10"/>
  <c r="AG346" i="10"/>
  <c r="AH346" i="10"/>
  <c r="AI346" i="10"/>
  <c r="AJ346" i="10"/>
  <c r="AK346" i="10"/>
  <c r="AL346" i="10"/>
  <c r="AM346" i="10"/>
  <c r="AN346" i="10"/>
  <c r="AO346" i="10"/>
  <c r="AP346" i="10"/>
  <c r="AQ346" i="10"/>
  <c r="AR346" i="10"/>
  <c r="AS346" i="10"/>
  <c r="AT346" i="10"/>
  <c r="AU346" i="10"/>
  <c r="AV346" i="10"/>
  <c r="AW346" i="10"/>
  <c r="AX346" i="10"/>
  <c r="AY346" i="10"/>
  <c r="AZ346" i="10"/>
  <c r="BA346" i="10"/>
  <c r="BB346" i="10"/>
  <c r="BC346" i="10"/>
  <c r="C347" i="10"/>
  <c r="N347" i="10"/>
  <c r="O347" i="10"/>
  <c r="P347" i="10"/>
  <c r="Q347" i="10"/>
  <c r="R347" i="10"/>
  <c r="S347" i="10"/>
  <c r="T347" i="10"/>
  <c r="U347" i="10"/>
  <c r="V347" i="10"/>
  <c r="W347" i="10"/>
  <c r="X347" i="10"/>
  <c r="Y347" i="10"/>
  <c r="Z347" i="10"/>
  <c r="AA347" i="10"/>
  <c r="AB347" i="10"/>
  <c r="AC347" i="10"/>
  <c r="AD347" i="10"/>
  <c r="AE347" i="10"/>
  <c r="AF347" i="10"/>
  <c r="AG347" i="10"/>
  <c r="AH347" i="10"/>
  <c r="AI347" i="10"/>
  <c r="AJ347" i="10"/>
  <c r="AK347" i="10"/>
  <c r="AL347" i="10"/>
  <c r="AM347" i="10"/>
  <c r="AN347" i="10"/>
  <c r="AO347" i="10"/>
  <c r="AP347" i="10"/>
  <c r="AQ347" i="10"/>
  <c r="AR347" i="10"/>
  <c r="AS347" i="10"/>
  <c r="AT347" i="10"/>
  <c r="AU347" i="10"/>
  <c r="AV347" i="10"/>
  <c r="AW347" i="10"/>
  <c r="AX347" i="10"/>
  <c r="AY347" i="10"/>
  <c r="AZ347" i="10"/>
  <c r="BA347" i="10"/>
  <c r="BB347" i="10"/>
  <c r="BC347" i="10"/>
  <c r="C348" i="10"/>
  <c r="N348" i="10"/>
  <c r="O348" i="10"/>
  <c r="P348" i="10"/>
  <c r="Q348" i="10"/>
  <c r="R348" i="10"/>
  <c r="S348" i="10"/>
  <c r="T348" i="10"/>
  <c r="U348" i="10"/>
  <c r="V348" i="10"/>
  <c r="W348" i="10"/>
  <c r="X348" i="10"/>
  <c r="Y348" i="10"/>
  <c r="Z348" i="10"/>
  <c r="AA348" i="10"/>
  <c r="AB348" i="10"/>
  <c r="AC348" i="10"/>
  <c r="AD348" i="10"/>
  <c r="AE348" i="10"/>
  <c r="AF348" i="10"/>
  <c r="AG348" i="10"/>
  <c r="AH348" i="10"/>
  <c r="AI348" i="10"/>
  <c r="AJ348" i="10"/>
  <c r="AK348" i="10"/>
  <c r="AL348" i="10"/>
  <c r="AM348" i="10"/>
  <c r="AN348" i="10"/>
  <c r="AO348" i="10"/>
  <c r="AP348" i="10"/>
  <c r="AQ348" i="10"/>
  <c r="AR348" i="10"/>
  <c r="AS348" i="10"/>
  <c r="AT348" i="10"/>
  <c r="AU348" i="10"/>
  <c r="AV348" i="10"/>
  <c r="AW348" i="10"/>
  <c r="AX348" i="10"/>
  <c r="AY348" i="10"/>
  <c r="AZ348" i="10"/>
  <c r="BA348" i="10"/>
  <c r="BB348" i="10"/>
  <c r="BC348" i="10"/>
  <c r="C349" i="10"/>
  <c r="N349" i="10"/>
  <c r="O349" i="10"/>
  <c r="P349" i="10"/>
  <c r="Q349" i="10"/>
  <c r="R349" i="10"/>
  <c r="S349" i="10"/>
  <c r="T349" i="10"/>
  <c r="U349" i="10"/>
  <c r="V349" i="10"/>
  <c r="W349" i="10"/>
  <c r="X349" i="10"/>
  <c r="Y349" i="10"/>
  <c r="Z349" i="10"/>
  <c r="AA349" i="10"/>
  <c r="AB349" i="10"/>
  <c r="AC349" i="10"/>
  <c r="AD349" i="10"/>
  <c r="AE349" i="10"/>
  <c r="AF349" i="10"/>
  <c r="AG349" i="10"/>
  <c r="AH349" i="10"/>
  <c r="AI349" i="10"/>
  <c r="AJ349" i="10"/>
  <c r="AK349" i="10"/>
  <c r="AL349" i="10"/>
  <c r="AM349" i="10"/>
  <c r="AN349" i="10"/>
  <c r="AO349" i="10"/>
  <c r="AP349" i="10"/>
  <c r="AQ349" i="10"/>
  <c r="AR349" i="10"/>
  <c r="AS349" i="10"/>
  <c r="AT349" i="10"/>
  <c r="AU349" i="10"/>
  <c r="AV349" i="10"/>
  <c r="AW349" i="10"/>
  <c r="AX349" i="10"/>
  <c r="AY349" i="10"/>
  <c r="AZ349" i="10"/>
  <c r="BA349" i="10"/>
  <c r="BB349" i="10"/>
  <c r="BC349" i="10"/>
  <c r="C350" i="10"/>
  <c r="N350" i="10"/>
  <c r="O350" i="10"/>
  <c r="P350" i="10"/>
  <c r="Q350" i="10"/>
  <c r="R350" i="10"/>
  <c r="S350" i="10"/>
  <c r="T350" i="10"/>
  <c r="U350" i="10"/>
  <c r="V350" i="10"/>
  <c r="W350" i="10"/>
  <c r="X350" i="10"/>
  <c r="Y350" i="10"/>
  <c r="Z350" i="10"/>
  <c r="AA350" i="10"/>
  <c r="AB350" i="10"/>
  <c r="AC350" i="10"/>
  <c r="AD350" i="10"/>
  <c r="AE350" i="10"/>
  <c r="AF350" i="10"/>
  <c r="AG350" i="10"/>
  <c r="AH350" i="10"/>
  <c r="AI350" i="10"/>
  <c r="AJ350" i="10"/>
  <c r="AK350" i="10"/>
  <c r="AL350" i="10"/>
  <c r="AM350" i="10"/>
  <c r="AN350" i="10"/>
  <c r="AO350" i="10"/>
  <c r="AP350" i="10"/>
  <c r="AQ350" i="10"/>
  <c r="AR350" i="10"/>
  <c r="AS350" i="10"/>
  <c r="AT350" i="10"/>
  <c r="AU350" i="10"/>
  <c r="AV350" i="10"/>
  <c r="AW350" i="10"/>
  <c r="AX350" i="10"/>
  <c r="AY350" i="10"/>
  <c r="AZ350" i="10"/>
  <c r="BA350" i="10"/>
  <c r="BB350" i="10"/>
  <c r="BC350" i="10"/>
  <c r="C351" i="10"/>
  <c r="N351" i="10"/>
  <c r="O351" i="10"/>
  <c r="P351" i="10"/>
  <c r="Q351" i="10"/>
  <c r="R351" i="10"/>
  <c r="S351" i="10"/>
  <c r="T351" i="10"/>
  <c r="U351" i="10"/>
  <c r="V351" i="10"/>
  <c r="W351" i="10"/>
  <c r="X351" i="10"/>
  <c r="Y351" i="10"/>
  <c r="Z351" i="10"/>
  <c r="AA351" i="10"/>
  <c r="AB351" i="10"/>
  <c r="AC351" i="10"/>
  <c r="AD351" i="10"/>
  <c r="AE351" i="10"/>
  <c r="AF351" i="10"/>
  <c r="AG351" i="10"/>
  <c r="AH351" i="10"/>
  <c r="AI351" i="10"/>
  <c r="AJ351" i="10"/>
  <c r="AK351" i="10"/>
  <c r="AL351" i="10"/>
  <c r="AM351" i="10"/>
  <c r="AN351" i="10"/>
  <c r="AO351" i="10"/>
  <c r="AP351" i="10"/>
  <c r="AQ351" i="10"/>
  <c r="AR351" i="10"/>
  <c r="AS351" i="10"/>
  <c r="AT351" i="10"/>
  <c r="AU351" i="10"/>
  <c r="AV351" i="10"/>
  <c r="AW351" i="10"/>
  <c r="AX351" i="10"/>
  <c r="AY351" i="10"/>
  <c r="AZ351" i="10"/>
  <c r="BA351" i="10"/>
  <c r="BB351" i="10"/>
  <c r="BC351" i="10"/>
  <c r="C352" i="10"/>
  <c r="N352" i="10"/>
  <c r="O352" i="10"/>
  <c r="P352" i="10"/>
  <c r="Q352" i="10"/>
  <c r="R352" i="10"/>
  <c r="S352" i="10"/>
  <c r="T352" i="10"/>
  <c r="U352" i="10"/>
  <c r="V352" i="10"/>
  <c r="W352" i="10"/>
  <c r="X352" i="10"/>
  <c r="Y352" i="10"/>
  <c r="Z352" i="10"/>
  <c r="AA352" i="10"/>
  <c r="AB352" i="10"/>
  <c r="AC352" i="10"/>
  <c r="AD352" i="10"/>
  <c r="AE352" i="10"/>
  <c r="AF352" i="10"/>
  <c r="AG352" i="10"/>
  <c r="AH352" i="10"/>
  <c r="AI352" i="10"/>
  <c r="AJ352" i="10"/>
  <c r="AK352" i="10"/>
  <c r="AL352" i="10"/>
  <c r="AM352" i="10"/>
  <c r="AN352" i="10"/>
  <c r="AO352" i="10"/>
  <c r="AP352" i="10"/>
  <c r="AQ352" i="10"/>
  <c r="AR352" i="10"/>
  <c r="AS352" i="10"/>
  <c r="AT352" i="10"/>
  <c r="AU352" i="10"/>
  <c r="AV352" i="10"/>
  <c r="AW352" i="10"/>
  <c r="AX352" i="10"/>
  <c r="AY352" i="10"/>
  <c r="AZ352" i="10"/>
  <c r="BA352" i="10"/>
  <c r="BB352" i="10"/>
  <c r="BC352" i="10"/>
  <c r="C353" i="10"/>
  <c r="N353" i="10"/>
  <c r="O353" i="10"/>
  <c r="P353" i="10"/>
  <c r="Q353" i="10"/>
  <c r="R353" i="10"/>
  <c r="S353" i="10"/>
  <c r="T353" i="10"/>
  <c r="U353" i="10"/>
  <c r="V353" i="10"/>
  <c r="W353" i="10"/>
  <c r="X353" i="10"/>
  <c r="Y353" i="10"/>
  <c r="Z353" i="10"/>
  <c r="AA353" i="10"/>
  <c r="AB353" i="10"/>
  <c r="AC353" i="10"/>
  <c r="AD353" i="10"/>
  <c r="AE353" i="10"/>
  <c r="AF353" i="10"/>
  <c r="AG353" i="10"/>
  <c r="AH353" i="10"/>
  <c r="AI353" i="10"/>
  <c r="AJ353" i="10"/>
  <c r="AK353" i="10"/>
  <c r="AL353" i="10"/>
  <c r="AM353" i="10"/>
  <c r="AN353" i="10"/>
  <c r="AO353" i="10"/>
  <c r="AP353" i="10"/>
  <c r="AQ353" i="10"/>
  <c r="AR353" i="10"/>
  <c r="AS353" i="10"/>
  <c r="AT353" i="10"/>
  <c r="AU353" i="10"/>
  <c r="AV353" i="10"/>
  <c r="AW353" i="10"/>
  <c r="AX353" i="10"/>
  <c r="AY353" i="10"/>
  <c r="AZ353" i="10"/>
  <c r="BA353" i="10"/>
  <c r="BB353" i="10"/>
  <c r="BC353" i="10"/>
  <c r="C354" i="10"/>
  <c r="N354" i="10"/>
  <c r="O354" i="10"/>
  <c r="P354" i="10"/>
  <c r="Q354" i="10"/>
  <c r="R354" i="10"/>
  <c r="S354" i="10"/>
  <c r="T354" i="10"/>
  <c r="U354" i="10"/>
  <c r="V354" i="10"/>
  <c r="W354" i="10"/>
  <c r="X354" i="10"/>
  <c r="Y354" i="10"/>
  <c r="Z354" i="10"/>
  <c r="AA354" i="10"/>
  <c r="AB354" i="10"/>
  <c r="AC354" i="10"/>
  <c r="AD354" i="10"/>
  <c r="AE354" i="10"/>
  <c r="AF354" i="10"/>
  <c r="AG354" i="10"/>
  <c r="AH354" i="10"/>
  <c r="AI354" i="10"/>
  <c r="AJ354" i="10"/>
  <c r="AK354" i="10"/>
  <c r="AL354" i="10"/>
  <c r="AM354" i="10"/>
  <c r="AN354" i="10"/>
  <c r="AO354" i="10"/>
  <c r="AP354" i="10"/>
  <c r="AQ354" i="10"/>
  <c r="AR354" i="10"/>
  <c r="AS354" i="10"/>
  <c r="AT354" i="10"/>
  <c r="AU354" i="10"/>
  <c r="AV354" i="10"/>
  <c r="AW354" i="10"/>
  <c r="AX354" i="10"/>
  <c r="AY354" i="10"/>
  <c r="AZ354" i="10"/>
  <c r="BA354" i="10"/>
  <c r="BB354" i="10"/>
  <c r="BC354" i="10"/>
  <c r="C355" i="10"/>
  <c r="N355" i="10"/>
  <c r="O355" i="10"/>
  <c r="P355" i="10"/>
  <c r="Q355" i="10"/>
  <c r="R355" i="10"/>
  <c r="S355" i="10"/>
  <c r="T355" i="10"/>
  <c r="U355" i="10"/>
  <c r="V355" i="10"/>
  <c r="W355" i="10"/>
  <c r="X355" i="10"/>
  <c r="Y355" i="10"/>
  <c r="Z355" i="10"/>
  <c r="AA355" i="10"/>
  <c r="AB355" i="10"/>
  <c r="AC355" i="10"/>
  <c r="AD355" i="10"/>
  <c r="AE355" i="10"/>
  <c r="AF355" i="10"/>
  <c r="AG355" i="10"/>
  <c r="AH355" i="10"/>
  <c r="AI355" i="10"/>
  <c r="AJ355" i="10"/>
  <c r="AK355" i="10"/>
  <c r="AL355" i="10"/>
  <c r="AM355" i="10"/>
  <c r="AN355" i="10"/>
  <c r="AO355" i="10"/>
  <c r="AP355" i="10"/>
  <c r="AQ355" i="10"/>
  <c r="AR355" i="10"/>
  <c r="AS355" i="10"/>
  <c r="AT355" i="10"/>
  <c r="AU355" i="10"/>
  <c r="AV355" i="10"/>
  <c r="AW355" i="10"/>
  <c r="AX355" i="10"/>
  <c r="AY355" i="10"/>
  <c r="AZ355" i="10"/>
  <c r="BA355" i="10"/>
  <c r="BB355" i="10"/>
  <c r="BC355" i="10"/>
  <c r="C356" i="10"/>
  <c r="N356" i="10"/>
  <c r="O356" i="10"/>
  <c r="P356" i="10"/>
  <c r="Q356" i="10"/>
  <c r="R356" i="10"/>
  <c r="S356" i="10"/>
  <c r="T356" i="10"/>
  <c r="U356" i="10"/>
  <c r="V356" i="10"/>
  <c r="W356" i="10"/>
  <c r="X356" i="10"/>
  <c r="Y356" i="10"/>
  <c r="Z356" i="10"/>
  <c r="AA356" i="10"/>
  <c r="AB356" i="10"/>
  <c r="AC356" i="10"/>
  <c r="AD356" i="10"/>
  <c r="AE356" i="10"/>
  <c r="AF356" i="10"/>
  <c r="AG356" i="10"/>
  <c r="AH356" i="10"/>
  <c r="AI356" i="10"/>
  <c r="AJ356" i="10"/>
  <c r="AK356" i="10"/>
  <c r="AL356" i="10"/>
  <c r="AM356" i="10"/>
  <c r="AN356" i="10"/>
  <c r="AO356" i="10"/>
  <c r="AP356" i="10"/>
  <c r="AQ356" i="10"/>
  <c r="AR356" i="10"/>
  <c r="AS356" i="10"/>
  <c r="AT356" i="10"/>
  <c r="AU356" i="10"/>
  <c r="AV356" i="10"/>
  <c r="AW356" i="10"/>
  <c r="AX356" i="10"/>
  <c r="AY356" i="10"/>
  <c r="AZ356" i="10"/>
  <c r="BA356" i="10"/>
  <c r="BB356" i="10"/>
  <c r="BC356" i="10"/>
  <c r="C357" i="10"/>
  <c r="N357" i="10"/>
  <c r="O357" i="10"/>
  <c r="P357" i="10"/>
  <c r="Q357" i="10"/>
  <c r="R357" i="10"/>
  <c r="S357" i="10"/>
  <c r="T357" i="10"/>
  <c r="U357" i="10"/>
  <c r="V357" i="10"/>
  <c r="W357" i="10"/>
  <c r="X357" i="10"/>
  <c r="Y357" i="10"/>
  <c r="Z357" i="10"/>
  <c r="AA357" i="10"/>
  <c r="AB357" i="10"/>
  <c r="AC357" i="10"/>
  <c r="AD357" i="10"/>
  <c r="AE357" i="10"/>
  <c r="AF357" i="10"/>
  <c r="AG357" i="10"/>
  <c r="AH357" i="10"/>
  <c r="AI357" i="10"/>
  <c r="AJ357" i="10"/>
  <c r="AK357" i="10"/>
  <c r="AL357" i="10"/>
  <c r="AM357" i="10"/>
  <c r="AN357" i="10"/>
  <c r="AO357" i="10"/>
  <c r="AP357" i="10"/>
  <c r="AQ357" i="10"/>
  <c r="AR357" i="10"/>
  <c r="AS357" i="10"/>
  <c r="AT357" i="10"/>
  <c r="AU357" i="10"/>
  <c r="AV357" i="10"/>
  <c r="AW357" i="10"/>
  <c r="AX357" i="10"/>
  <c r="AY357" i="10"/>
  <c r="AZ357" i="10"/>
  <c r="BA357" i="10"/>
  <c r="BB357" i="10"/>
  <c r="BC357" i="10"/>
  <c r="C358" i="10"/>
  <c r="N358" i="10"/>
  <c r="O358" i="10"/>
  <c r="P358" i="10"/>
  <c r="Q358" i="10"/>
  <c r="R358" i="10"/>
  <c r="S358" i="10"/>
  <c r="T358" i="10"/>
  <c r="U358" i="10"/>
  <c r="V358" i="10"/>
  <c r="W358" i="10"/>
  <c r="X358" i="10"/>
  <c r="Y358" i="10"/>
  <c r="Z358" i="10"/>
  <c r="AA358" i="10"/>
  <c r="AB358" i="10"/>
  <c r="AC358" i="10"/>
  <c r="AD358" i="10"/>
  <c r="AE358" i="10"/>
  <c r="AF358" i="10"/>
  <c r="AG358" i="10"/>
  <c r="AH358" i="10"/>
  <c r="AI358" i="10"/>
  <c r="AJ358" i="10"/>
  <c r="AK358" i="10"/>
  <c r="AL358" i="10"/>
  <c r="AM358" i="10"/>
  <c r="AN358" i="10"/>
  <c r="AO358" i="10"/>
  <c r="AP358" i="10"/>
  <c r="AQ358" i="10"/>
  <c r="AR358" i="10"/>
  <c r="AS358" i="10"/>
  <c r="AT358" i="10"/>
  <c r="AU358" i="10"/>
  <c r="AV358" i="10"/>
  <c r="AW358" i="10"/>
  <c r="AX358" i="10"/>
  <c r="AY358" i="10"/>
  <c r="AZ358" i="10"/>
  <c r="BA358" i="10"/>
  <c r="BB358" i="10"/>
  <c r="BC358" i="10"/>
  <c r="C359" i="10"/>
  <c r="N359" i="10"/>
  <c r="O359" i="10"/>
  <c r="P359" i="10"/>
  <c r="Q359" i="10"/>
  <c r="R359" i="10"/>
  <c r="S359" i="10"/>
  <c r="T359" i="10"/>
  <c r="U359" i="10"/>
  <c r="V359" i="10"/>
  <c r="W359" i="10"/>
  <c r="X359" i="10"/>
  <c r="Y359" i="10"/>
  <c r="Z359" i="10"/>
  <c r="AA359" i="10"/>
  <c r="AB359" i="10"/>
  <c r="AC359" i="10"/>
  <c r="AD359" i="10"/>
  <c r="AE359" i="10"/>
  <c r="AF359" i="10"/>
  <c r="AG359" i="10"/>
  <c r="AH359" i="10"/>
  <c r="AI359" i="10"/>
  <c r="AJ359" i="10"/>
  <c r="AK359" i="10"/>
  <c r="AL359" i="10"/>
  <c r="AM359" i="10"/>
  <c r="AN359" i="10"/>
  <c r="AO359" i="10"/>
  <c r="AP359" i="10"/>
  <c r="AQ359" i="10"/>
  <c r="AR359" i="10"/>
  <c r="AS359" i="10"/>
  <c r="AT359" i="10"/>
  <c r="AU359" i="10"/>
  <c r="AV359" i="10"/>
  <c r="AW359" i="10"/>
  <c r="AX359" i="10"/>
  <c r="AY359" i="10"/>
  <c r="AZ359" i="10"/>
  <c r="BA359" i="10"/>
  <c r="BB359" i="10"/>
  <c r="BC359" i="10"/>
  <c r="C360" i="10"/>
  <c r="N360" i="10"/>
  <c r="O360" i="10"/>
  <c r="P360" i="10"/>
  <c r="Q360" i="10"/>
  <c r="R360" i="10"/>
  <c r="S360" i="10"/>
  <c r="T360" i="10"/>
  <c r="U360" i="10"/>
  <c r="V360" i="10"/>
  <c r="W360" i="10"/>
  <c r="X360" i="10"/>
  <c r="Y360" i="10"/>
  <c r="Z360" i="10"/>
  <c r="AA360" i="10"/>
  <c r="AB360" i="10"/>
  <c r="AC360" i="10"/>
  <c r="AD360" i="10"/>
  <c r="AE360" i="10"/>
  <c r="AF360" i="10"/>
  <c r="AG360" i="10"/>
  <c r="AH360" i="10"/>
  <c r="AI360" i="10"/>
  <c r="AJ360" i="10"/>
  <c r="AK360" i="10"/>
  <c r="AL360" i="10"/>
  <c r="AM360" i="10"/>
  <c r="AN360" i="10"/>
  <c r="AO360" i="10"/>
  <c r="AP360" i="10"/>
  <c r="AQ360" i="10"/>
  <c r="AR360" i="10"/>
  <c r="AS360" i="10"/>
  <c r="AT360" i="10"/>
  <c r="AU360" i="10"/>
  <c r="AV360" i="10"/>
  <c r="AW360" i="10"/>
  <c r="AX360" i="10"/>
  <c r="AY360" i="10"/>
  <c r="AZ360" i="10"/>
  <c r="BA360" i="10"/>
  <c r="BB360" i="10"/>
  <c r="BC360" i="10"/>
  <c r="C361" i="10"/>
  <c r="N361" i="10"/>
  <c r="O361" i="10"/>
  <c r="P361" i="10"/>
  <c r="Q361" i="10"/>
  <c r="R361" i="10"/>
  <c r="S361" i="10"/>
  <c r="T361" i="10"/>
  <c r="U361" i="10"/>
  <c r="V361" i="10"/>
  <c r="W361" i="10"/>
  <c r="X361" i="10"/>
  <c r="Y361" i="10"/>
  <c r="Z361" i="10"/>
  <c r="AA361" i="10"/>
  <c r="AB361" i="10"/>
  <c r="AC361" i="10"/>
  <c r="AD361" i="10"/>
  <c r="AE361" i="10"/>
  <c r="AF361" i="10"/>
  <c r="AG361" i="10"/>
  <c r="AH361" i="10"/>
  <c r="AI361" i="10"/>
  <c r="AJ361" i="10"/>
  <c r="AK361" i="10"/>
  <c r="AL361" i="10"/>
  <c r="AM361" i="10"/>
  <c r="AN361" i="10"/>
  <c r="AO361" i="10"/>
  <c r="AP361" i="10"/>
  <c r="AQ361" i="10"/>
  <c r="AR361" i="10"/>
  <c r="AS361" i="10"/>
  <c r="AT361" i="10"/>
  <c r="AU361" i="10"/>
  <c r="AV361" i="10"/>
  <c r="AW361" i="10"/>
  <c r="AX361" i="10"/>
  <c r="AY361" i="10"/>
  <c r="AZ361" i="10"/>
  <c r="BA361" i="10"/>
  <c r="BB361" i="10"/>
  <c r="BC361" i="10"/>
  <c r="C362" i="10"/>
  <c r="N362" i="10"/>
  <c r="O362" i="10"/>
  <c r="P362" i="10"/>
  <c r="Q362" i="10"/>
  <c r="R362" i="10"/>
  <c r="S362" i="10"/>
  <c r="T362" i="10"/>
  <c r="U362" i="10"/>
  <c r="V362" i="10"/>
  <c r="W362" i="10"/>
  <c r="X362" i="10"/>
  <c r="Y362" i="10"/>
  <c r="Z362" i="10"/>
  <c r="AA362" i="10"/>
  <c r="AB362" i="10"/>
  <c r="AC362" i="10"/>
  <c r="AD362" i="10"/>
  <c r="AE362" i="10"/>
  <c r="AF362" i="10"/>
  <c r="AG362" i="10"/>
  <c r="AH362" i="10"/>
  <c r="AI362" i="10"/>
  <c r="AJ362" i="10"/>
  <c r="AK362" i="10"/>
  <c r="AL362" i="10"/>
  <c r="AM362" i="10"/>
  <c r="AN362" i="10"/>
  <c r="AO362" i="10"/>
  <c r="AP362" i="10"/>
  <c r="AQ362" i="10"/>
  <c r="AR362" i="10"/>
  <c r="AS362" i="10"/>
  <c r="AT362" i="10"/>
  <c r="AU362" i="10"/>
  <c r="AV362" i="10"/>
  <c r="AW362" i="10"/>
  <c r="AX362" i="10"/>
  <c r="AY362" i="10"/>
  <c r="AZ362" i="10"/>
  <c r="BA362" i="10"/>
  <c r="BB362" i="10"/>
  <c r="BC362" i="10"/>
  <c r="C363" i="10"/>
  <c r="N363" i="10"/>
  <c r="O363" i="10"/>
  <c r="P363" i="10"/>
  <c r="Q363" i="10"/>
  <c r="R363" i="10"/>
  <c r="S363" i="10"/>
  <c r="T363" i="10"/>
  <c r="U363" i="10"/>
  <c r="V363" i="10"/>
  <c r="W363" i="10"/>
  <c r="X363" i="10"/>
  <c r="Y363" i="10"/>
  <c r="Z363" i="10"/>
  <c r="AA363" i="10"/>
  <c r="AB363" i="10"/>
  <c r="AC363" i="10"/>
  <c r="AD363" i="10"/>
  <c r="AE363" i="10"/>
  <c r="AF363" i="10"/>
  <c r="AG363" i="10"/>
  <c r="AH363" i="10"/>
  <c r="AI363" i="10"/>
  <c r="AJ363" i="10"/>
  <c r="AK363" i="10"/>
  <c r="AL363" i="10"/>
  <c r="AM363" i="10"/>
  <c r="AN363" i="10"/>
  <c r="AO363" i="10"/>
  <c r="AP363" i="10"/>
  <c r="AQ363" i="10"/>
  <c r="AR363" i="10"/>
  <c r="AS363" i="10"/>
  <c r="AT363" i="10"/>
  <c r="AU363" i="10"/>
  <c r="AV363" i="10"/>
  <c r="AW363" i="10"/>
  <c r="AX363" i="10"/>
  <c r="AY363" i="10"/>
  <c r="AZ363" i="10"/>
  <c r="BA363" i="10"/>
  <c r="BB363" i="10"/>
  <c r="BC363" i="10"/>
  <c r="C364" i="10"/>
  <c r="N364" i="10"/>
  <c r="O364" i="10"/>
  <c r="P364" i="10"/>
  <c r="Q364" i="10"/>
  <c r="R364" i="10"/>
  <c r="S364" i="10"/>
  <c r="T364" i="10"/>
  <c r="U364" i="10"/>
  <c r="V364" i="10"/>
  <c r="W364" i="10"/>
  <c r="X364" i="10"/>
  <c r="Y364" i="10"/>
  <c r="Z364" i="10"/>
  <c r="AA364" i="10"/>
  <c r="AB364" i="10"/>
  <c r="AC364" i="10"/>
  <c r="AD364" i="10"/>
  <c r="AE364" i="10"/>
  <c r="AF364" i="10"/>
  <c r="AG364" i="10"/>
  <c r="AH364" i="10"/>
  <c r="AI364" i="10"/>
  <c r="AJ364" i="10"/>
  <c r="AK364" i="10"/>
  <c r="AL364" i="10"/>
  <c r="AM364" i="10"/>
  <c r="AN364" i="10"/>
  <c r="AO364" i="10"/>
  <c r="AP364" i="10"/>
  <c r="AQ364" i="10"/>
  <c r="AR364" i="10"/>
  <c r="AS364" i="10"/>
  <c r="AT364" i="10"/>
  <c r="AU364" i="10"/>
  <c r="AV364" i="10"/>
  <c r="AW364" i="10"/>
  <c r="AX364" i="10"/>
  <c r="AY364" i="10"/>
  <c r="AZ364" i="10"/>
  <c r="BA364" i="10"/>
  <c r="BB364" i="10"/>
  <c r="BC364" i="10"/>
  <c r="C365" i="10"/>
  <c r="N365" i="10"/>
  <c r="O365" i="10"/>
  <c r="P365" i="10"/>
  <c r="Q365" i="10"/>
  <c r="R365" i="10"/>
  <c r="S365" i="10"/>
  <c r="T365" i="10"/>
  <c r="U365" i="10"/>
  <c r="V365" i="10"/>
  <c r="W365" i="10"/>
  <c r="X365" i="10"/>
  <c r="Y365" i="10"/>
  <c r="Z365" i="10"/>
  <c r="AA365" i="10"/>
  <c r="AB365" i="10"/>
  <c r="AC365" i="10"/>
  <c r="AD365" i="10"/>
  <c r="AE365" i="10"/>
  <c r="AF365" i="10"/>
  <c r="AG365" i="10"/>
  <c r="AH365" i="10"/>
  <c r="AI365" i="10"/>
  <c r="AJ365" i="10"/>
  <c r="AK365" i="10"/>
  <c r="AL365" i="10"/>
  <c r="AM365" i="10"/>
  <c r="AN365" i="10"/>
  <c r="AO365" i="10"/>
  <c r="AP365" i="10"/>
  <c r="AQ365" i="10"/>
  <c r="AR365" i="10"/>
  <c r="AS365" i="10"/>
  <c r="AT365" i="10"/>
  <c r="AU365" i="10"/>
  <c r="AV365" i="10"/>
  <c r="AW365" i="10"/>
  <c r="AX365" i="10"/>
  <c r="AY365" i="10"/>
  <c r="AZ365" i="10"/>
  <c r="BA365" i="10"/>
  <c r="BB365" i="10"/>
  <c r="BC365" i="10"/>
  <c r="C366" i="10"/>
  <c r="N366" i="10"/>
  <c r="O366" i="10"/>
  <c r="P366" i="10"/>
  <c r="Q366" i="10"/>
  <c r="R366" i="10"/>
  <c r="S366" i="10"/>
  <c r="T366" i="10"/>
  <c r="U366" i="10"/>
  <c r="V366" i="10"/>
  <c r="W366" i="10"/>
  <c r="X366" i="10"/>
  <c r="Y366" i="10"/>
  <c r="Z366" i="10"/>
  <c r="AA366" i="10"/>
  <c r="AB366" i="10"/>
  <c r="AC366" i="10"/>
  <c r="AD366" i="10"/>
  <c r="AE366" i="10"/>
  <c r="AF366" i="10"/>
  <c r="AG366" i="10"/>
  <c r="AH366" i="10"/>
  <c r="AI366" i="10"/>
  <c r="AJ366" i="10"/>
  <c r="AK366" i="10"/>
  <c r="AL366" i="10"/>
  <c r="AM366" i="10"/>
  <c r="AN366" i="10"/>
  <c r="AO366" i="10"/>
  <c r="AP366" i="10"/>
  <c r="AQ366" i="10"/>
  <c r="AR366" i="10"/>
  <c r="AS366" i="10"/>
  <c r="AT366" i="10"/>
  <c r="AU366" i="10"/>
  <c r="AV366" i="10"/>
  <c r="AW366" i="10"/>
  <c r="AX366" i="10"/>
  <c r="AY366" i="10"/>
  <c r="AZ366" i="10"/>
  <c r="BA366" i="10"/>
  <c r="BB366" i="10"/>
  <c r="BC366" i="10"/>
  <c r="C367" i="10"/>
  <c r="N367" i="10"/>
  <c r="O367" i="10"/>
  <c r="P367" i="10"/>
  <c r="Q367" i="10"/>
  <c r="R367" i="10"/>
  <c r="S367" i="10"/>
  <c r="T367" i="10"/>
  <c r="U367" i="10"/>
  <c r="V367" i="10"/>
  <c r="W367" i="10"/>
  <c r="X367" i="10"/>
  <c r="Y367" i="10"/>
  <c r="Z367" i="10"/>
  <c r="AA367" i="10"/>
  <c r="AB367" i="10"/>
  <c r="AC367" i="10"/>
  <c r="AD367" i="10"/>
  <c r="AE367" i="10"/>
  <c r="AF367" i="10"/>
  <c r="AG367" i="10"/>
  <c r="AH367" i="10"/>
  <c r="AI367" i="10"/>
  <c r="AJ367" i="10"/>
  <c r="AK367" i="10"/>
  <c r="AL367" i="10"/>
  <c r="AM367" i="10"/>
  <c r="AN367" i="10"/>
  <c r="AO367" i="10"/>
  <c r="AP367" i="10"/>
  <c r="AQ367" i="10"/>
  <c r="AR367" i="10"/>
  <c r="AS367" i="10"/>
  <c r="AT367" i="10"/>
  <c r="AU367" i="10"/>
  <c r="AV367" i="10"/>
  <c r="AW367" i="10"/>
  <c r="AX367" i="10"/>
  <c r="AY367" i="10"/>
  <c r="AZ367" i="10"/>
  <c r="BA367" i="10"/>
  <c r="BB367" i="10"/>
  <c r="BC367" i="10"/>
  <c r="C368" i="10"/>
  <c r="N368" i="10"/>
  <c r="O368" i="10"/>
  <c r="P368" i="10"/>
  <c r="Q368" i="10"/>
  <c r="R368" i="10"/>
  <c r="S368" i="10"/>
  <c r="T368" i="10"/>
  <c r="U368" i="10"/>
  <c r="V368" i="10"/>
  <c r="W368" i="10"/>
  <c r="X368" i="10"/>
  <c r="Y368" i="10"/>
  <c r="Z368" i="10"/>
  <c r="AA368" i="10"/>
  <c r="AB368" i="10"/>
  <c r="AC368" i="10"/>
  <c r="AD368" i="10"/>
  <c r="AE368" i="10"/>
  <c r="AF368" i="10"/>
  <c r="AG368" i="10"/>
  <c r="AH368" i="10"/>
  <c r="AI368" i="10"/>
  <c r="AJ368" i="10"/>
  <c r="AK368" i="10"/>
  <c r="AL368" i="10"/>
  <c r="AM368" i="10"/>
  <c r="AN368" i="10"/>
  <c r="AO368" i="10"/>
  <c r="AP368" i="10"/>
  <c r="AQ368" i="10"/>
  <c r="AR368" i="10"/>
  <c r="AS368" i="10"/>
  <c r="AT368" i="10"/>
  <c r="AU368" i="10"/>
  <c r="AV368" i="10"/>
  <c r="AW368" i="10"/>
  <c r="AX368" i="10"/>
  <c r="AY368" i="10"/>
  <c r="AZ368" i="10"/>
  <c r="BA368" i="10"/>
  <c r="BB368" i="10"/>
  <c r="BC368" i="10"/>
  <c r="C369" i="10"/>
  <c r="N369" i="10"/>
  <c r="O369" i="10"/>
  <c r="P369" i="10"/>
  <c r="Q369" i="10"/>
  <c r="R369" i="10"/>
  <c r="S369" i="10"/>
  <c r="T369" i="10"/>
  <c r="U369" i="10"/>
  <c r="V369" i="10"/>
  <c r="W369" i="10"/>
  <c r="X369" i="10"/>
  <c r="Y369" i="10"/>
  <c r="Z369" i="10"/>
  <c r="AA369" i="10"/>
  <c r="AB369" i="10"/>
  <c r="AC369" i="10"/>
  <c r="AD369" i="10"/>
  <c r="AE369" i="10"/>
  <c r="AF369" i="10"/>
  <c r="AG369" i="10"/>
  <c r="AH369" i="10"/>
  <c r="AI369" i="10"/>
  <c r="AJ369" i="10"/>
  <c r="AK369" i="10"/>
  <c r="AL369" i="10"/>
  <c r="AM369" i="10"/>
  <c r="AN369" i="10"/>
  <c r="AO369" i="10"/>
  <c r="AP369" i="10"/>
  <c r="AQ369" i="10"/>
  <c r="AR369" i="10"/>
  <c r="AS369" i="10"/>
  <c r="AT369" i="10"/>
  <c r="AU369" i="10"/>
  <c r="AV369" i="10"/>
  <c r="AW369" i="10"/>
  <c r="AX369" i="10"/>
  <c r="AY369" i="10"/>
  <c r="AZ369" i="10"/>
  <c r="BA369" i="10"/>
  <c r="BB369" i="10"/>
  <c r="BC369" i="10"/>
  <c r="C370" i="10"/>
  <c r="N370" i="10"/>
  <c r="O370" i="10"/>
  <c r="P370" i="10"/>
  <c r="Q370" i="10"/>
  <c r="R370" i="10"/>
  <c r="S370" i="10"/>
  <c r="T370" i="10"/>
  <c r="U370" i="10"/>
  <c r="V370" i="10"/>
  <c r="W370" i="10"/>
  <c r="X370" i="10"/>
  <c r="Y370" i="10"/>
  <c r="Z370" i="10"/>
  <c r="AA370" i="10"/>
  <c r="AB370" i="10"/>
  <c r="AC370" i="10"/>
  <c r="AD370" i="10"/>
  <c r="AE370" i="10"/>
  <c r="AF370" i="10"/>
  <c r="AG370" i="10"/>
  <c r="AH370" i="10"/>
  <c r="AI370" i="10"/>
  <c r="AJ370" i="10"/>
  <c r="AK370" i="10"/>
  <c r="AL370" i="10"/>
  <c r="AM370" i="10"/>
  <c r="AN370" i="10"/>
  <c r="AO370" i="10"/>
  <c r="AP370" i="10"/>
  <c r="AQ370" i="10"/>
  <c r="AR370" i="10"/>
  <c r="AS370" i="10"/>
  <c r="AT370" i="10"/>
  <c r="AU370" i="10"/>
  <c r="AV370" i="10"/>
  <c r="AW370" i="10"/>
  <c r="AX370" i="10"/>
  <c r="AY370" i="10"/>
  <c r="AZ370" i="10"/>
  <c r="BA370" i="10"/>
  <c r="BB370" i="10"/>
  <c r="BC370" i="10"/>
  <c r="C371" i="10"/>
  <c r="N371" i="10"/>
  <c r="O371" i="10"/>
  <c r="P371" i="10"/>
  <c r="Q371" i="10"/>
  <c r="R371" i="10"/>
  <c r="S371" i="10"/>
  <c r="T371" i="10"/>
  <c r="U371" i="10"/>
  <c r="V371" i="10"/>
  <c r="W371" i="10"/>
  <c r="X371" i="10"/>
  <c r="Y371" i="10"/>
  <c r="Z371" i="10"/>
  <c r="AA371" i="10"/>
  <c r="AB371" i="10"/>
  <c r="AC371" i="10"/>
  <c r="AD371" i="10"/>
  <c r="AE371" i="10"/>
  <c r="AF371" i="10"/>
  <c r="AG371" i="10"/>
  <c r="AH371" i="10"/>
  <c r="AI371" i="10"/>
  <c r="AJ371" i="10"/>
  <c r="AK371" i="10"/>
  <c r="AL371" i="10"/>
  <c r="AM371" i="10"/>
  <c r="AN371" i="10"/>
  <c r="AO371" i="10"/>
  <c r="AP371" i="10"/>
  <c r="AQ371" i="10"/>
  <c r="AR371" i="10"/>
  <c r="AS371" i="10"/>
  <c r="AT371" i="10"/>
  <c r="AU371" i="10"/>
  <c r="AV371" i="10"/>
  <c r="AW371" i="10"/>
  <c r="AX371" i="10"/>
  <c r="AY371" i="10"/>
  <c r="AZ371" i="10"/>
  <c r="BA371" i="10"/>
  <c r="BB371" i="10"/>
  <c r="BC371" i="10"/>
  <c r="C372" i="10"/>
  <c r="N372" i="10"/>
  <c r="O372" i="10"/>
  <c r="P372" i="10"/>
  <c r="Q372" i="10"/>
  <c r="R372" i="10"/>
  <c r="S372" i="10"/>
  <c r="T372" i="10"/>
  <c r="U372" i="10"/>
  <c r="V372" i="10"/>
  <c r="W372" i="10"/>
  <c r="X372" i="10"/>
  <c r="Y372" i="10"/>
  <c r="Z372" i="10"/>
  <c r="AA372" i="10"/>
  <c r="AB372" i="10"/>
  <c r="AC372" i="10"/>
  <c r="AD372" i="10"/>
  <c r="AE372" i="10"/>
  <c r="AF372" i="10"/>
  <c r="AG372" i="10"/>
  <c r="AH372" i="10"/>
  <c r="AI372" i="10"/>
  <c r="AJ372" i="10"/>
  <c r="AK372" i="10"/>
  <c r="AL372" i="10"/>
  <c r="AM372" i="10"/>
  <c r="AN372" i="10"/>
  <c r="AO372" i="10"/>
  <c r="AP372" i="10"/>
  <c r="AQ372" i="10"/>
  <c r="AR372" i="10"/>
  <c r="AS372" i="10"/>
  <c r="AT372" i="10"/>
  <c r="AU372" i="10"/>
  <c r="AV372" i="10"/>
  <c r="AW372" i="10"/>
  <c r="AX372" i="10"/>
  <c r="AY372" i="10"/>
  <c r="AZ372" i="10"/>
  <c r="BA372" i="10"/>
  <c r="BB372" i="10"/>
  <c r="BC372" i="10"/>
  <c r="C373" i="10"/>
  <c r="N373" i="10"/>
  <c r="O373" i="10"/>
  <c r="P373" i="10"/>
  <c r="Q373" i="10"/>
  <c r="R373" i="10"/>
  <c r="S373" i="10"/>
  <c r="T373" i="10"/>
  <c r="U373" i="10"/>
  <c r="V373" i="10"/>
  <c r="W373" i="10"/>
  <c r="X373" i="10"/>
  <c r="Y373" i="10"/>
  <c r="Z373" i="10"/>
  <c r="AA373" i="10"/>
  <c r="AB373" i="10"/>
  <c r="AC373" i="10"/>
  <c r="AD373" i="10"/>
  <c r="AE373" i="10"/>
  <c r="AF373" i="10"/>
  <c r="AG373" i="10"/>
  <c r="AH373" i="10"/>
  <c r="AI373" i="10"/>
  <c r="AJ373" i="10"/>
  <c r="AK373" i="10"/>
  <c r="AL373" i="10"/>
  <c r="AM373" i="10"/>
  <c r="AN373" i="10"/>
  <c r="AO373" i="10"/>
  <c r="AP373" i="10"/>
  <c r="AQ373" i="10"/>
  <c r="AR373" i="10"/>
  <c r="AS373" i="10"/>
  <c r="AT373" i="10"/>
  <c r="AU373" i="10"/>
  <c r="AV373" i="10"/>
  <c r="AW373" i="10"/>
  <c r="AX373" i="10"/>
  <c r="AY373" i="10"/>
  <c r="AZ373" i="10"/>
  <c r="BA373" i="10"/>
  <c r="BB373" i="10"/>
  <c r="BC373" i="10"/>
  <c r="C374" i="10"/>
  <c r="N374" i="10"/>
  <c r="O374" i="10"/>
  <c r="P374" i="10"/>
  <c r="Q374" i="10"/>
  <c r="R374" i="10"/>
  <c r="S374" i="10"/>
  <c r="T374" i="10"/>
  <c r="U374" i="10"/>
  <c r="V374" i="10"/>
  <c r="W374" i="10"/>
  <c r="X374" i="10"/>
  <c r="Y374" i="10"/>
  <c r="Z374" i="10"/>
  <c r="AA374" i="10"/>
  <c r="AB374" i="10"/>
  <c r="AC374" i="10"/>
  <c r="AD374" i="10"/>
  <c r="AE374" i="10"/>
  <c r="AF374" i="10"/>
  <c r="AG374" i="10"/>
  <c r="AH374" i="10"/>
  <c r="AI374" i="10"/>
  <c r="AJ374" i="10"/>
  <c r="AK374" i="10"/>
  <c r="AL374" i="10"/>
  <c r="AM374" i="10"/>
  <c r="AN374" i="10"/>
  <c r="AO374" i="10"/>
  <c r="AP374" i="10"/>
  <c r="AQ374" i="10"/>
  <c r="AR374" i="10"/>
  <c r="AS374" i="10"/>
  <c r="AT374" i="10"/>
  <c r="AU374" i="10"/>
  <c r="AV374" i="10"/>
  <c r="AW374" i="10"/>
  <c r="AX374" i="10"/>
  <c r="AY374" i="10"/>
  <c r="AZ374" i="10"/>
  <c r="BA374" i="10"/>
  <c r="BB374" i="10"/>
  <c r="BC374" i="10"/>
  <c r="C375" i="10"/>
  <c r="N375" i="10"/>
  <c r="O375" i="10"/>
  <c r="P375" i="10"/>
  <c r="Q375" i="10"/>
  <c r="R375" i="10"/>
  <c r="S375" i="10"/>
  <c r="T375" i="10"/>
  <c r="U375" i="10"/>
  <c r="V375" i="10"/>
  <c r="W375" i="10"/>
  <c r="X375" i="10"/>
  <c r="Y375" i="10"/>
  <c r="Z375" i="10"/>
  <c r="AA375" i="10"/>
  <c r="AB375" i="10"/>
  <c r="AC375" i="10"/>
  <c r="AD375" i="10"/>
  <c r="AE375" i="10"/>
  <c r="AF375" i="10"/>
  <c r="AG375" i="10"/>
  <c r="AH375" i="10"/>
  <c r="AI375" i="10"/>
  <c r="AJ375" i="10"/>
  <c r="AK375" i="10"/>
  <c r="AL375" i="10"/>
  <c r="AM375" i="10"/>
  <c r="AN375" i="10"/>
  <c r="AO375" i="10"/>
  <c r="AP375" i="10"/>
  <c r="AQ375" i="10"/>
  <c r="AR375" i="10"/>
  <c r="AS375" i="10"/>
  <c r="AT375" i="10"/>
  <c r="AU375" i="10"/>
  <c r="AV375" i="10"/>
  <c r="AW375" i="10"/>
  <c r="AX375" i="10"/>
  <c r="AY375" i="10"/>
  <c r="AZ375" i="10"/>
  <c r="BA375" i="10"/>
  <c r="BB375" i="10"/>
  <c r="BC375" i="10"/>
  <c r="C376" i="10"/>
  <c r="N376" i="10"/>
  <c r="O376" i="10"/>
  <c r="P376" i="10"/>
  <c r="Q376" i="10"/>
  <c r="R376" i="10"/>
  <c r="S376" i="10"/>
  <c r="T376" i="10"/>
  <c r="U376" i="10"/>
  <c r="V376" i="10"/>
  <c r="W376" i="10"/>
  <c r="X376" i="10"/>
  <c r="Y376" i="10"/>
  <c r="Z376" i="10"/>
  <c r="AA376" i="10"/>
  <c r="AB376" i="10"/>
  <c r="AC376" i="10"/>
  <c r="AD376" i="10"/>
  <c r="AE376" i="10"/>
  <c r="AF376" i="10"/>
  <c r="AG376" i="10"/>
  <c r="AH376" i="10"/>
  <c r="AI376" i="10"/>
  <c r="AJ376" i="10"/>
  <c r="AK376" i="10"/>
  <c r="AL376" i="10"/>
  <c r="AM376" i="10"/>
  <c r="AN376" i="10"/>
  <c r="AO376" i="10"/>
  <c r="AP376" i="10"/>
  <c r="AQ376" i="10"/>
  <c r="AR376" i="10"/>
  <c r="AS376" i="10"/>
  <c r="AT376" i="10"/>
  <c r="AU376" i="10"/>
  <c r="AV376" i="10"/>
  <c r="AW376" i="10"/>
  <c r="AX376" i="10"/>
  <c r="AY376" i="10"/>
  <c r="AZ376" i="10"/>
  <c r="BA376" i="10"/>
  <c r="BB376" i="10"/>
  <c r="BC376" i="10"/>
  <c r="C377" i="10"/>
  <c r="N377" i="10"/>
  <c r="O377" i="10"/>
  <c r="P377" i="10"/>
  <c r="Q377" i="10"/>
  <c r="R377" i="10"/>
  <c r="S377" i="10"/>
  <c r="T377" i="10"/>
  <c r="U377" i="10"/>
  <c r="V377" i="10"/>
  <c r="W377" i="10"/>
  <c r="X377" i="10"/>
  <c r="Y377" i="10"/>
  <c r="Z377" i="10"/>
  <c r="AA377" i="10"/>
  <c r="AB377" i="10"/>
  <c r="AC377" i="10"/>
  <c r="AD377" i="10"/>
  <c r="AE377" i="10"/>
  <c r="AF377" i="10"/>
  <c r="AG377" i="10"/>
  <c r="AH377" i="10"/>
  <c r="AI377" i="10"/>
  <c r="AJ377" i="10"/>
  <c r="AK377" i="10"/>
  <c r="AL377" i="10"/>
  <c r="AM377" i="10"/>
  <c r="AN377" i="10"/>
  <c r="AO377" i="10"/>
  <c r="AP377" i="10"/>
  <c r="AQ377" i="10"/>
  <c r="AR377" i="10"/>
  <c r="AS377" i="10"/>
  <c r="AT377" i="10"/>
  <c r="AU377" i="10"/>
  <c r="AV377" i="10"/>
  <c r="AW377" i="10"/>
  <c r="AX377" i="10"/>
  <c r="AY377" i="10"/>
  <c r="AZ377" i="10"/>
  <c r="BA377" i="10"/>
  <c r="BB377" i="10"/>
  <c r="BC377" i="10"/>
  <c r="C378" i="10"/>
  <c r="N378" i="10"/>
  <c r="O378" i="10"/>
  <c r="P378" i="10"/>
  <c r="Q378" i="10"/>
  <c r="R378" i="10"/>
  <c r="S378" i="10"/>
  <c r="T378" i="10"/>
  <c r="U378" i="10"/>
  <c r="V378" i="10"/>
  <c r="W378" i="10"/>
  <c r="X378" i="10"/>
  <c r="Y378" i="10"/>
  <c r="Z378" i="10"/>
  <c r="AA378" i="10"/>
  <c r="AB378" i="10"/>
  <c r="AC378" i="10"/>
  <c r="AD378" i="10"/>
  <c r="AE378" i="10"/>
  <c r="AF378" i="10"/>
  <c r="AG378" i="10"/>
  <c r="AH378" i="10"/>
  <c r="AI378" i="10"/>
  <c r="AJ378" i="10"/>
  <c r="AK378" i="10"/>
  <c r="AL378" i="10"/>
  <c r="AM378" i="10"/>
  <c r="AN378" i="10"/>
  <c r="AO378" i="10"/>
  <c r="AP378" i="10"/>
  <c r="AQ378" i="10"/>
  <c r="AR378" i="10"/>
  <c r="AS378" i="10"/>
  <c r="AT378" i="10"/>
  <c r="AU378" i="10"/>
  <c r="AV378" i="10"/>
  <c r="AW378" i="10"/>
  <c r="AX378" i="10"/>
  <c r="AY378" i="10"/>
  <c r="AZ378" i="10"/>
  <c r="BA378" i="10"/>
  <c r="BB378" i="10"/>
  <c r="BC378" i="10"/>
  <c r="C379" i="10"/>
  <c r="N379" i="10"/>
  <c r="O379" i="10"/>
  <c r="P379" i="10"/>
  <c r="Q379" i="10"/>
  <c r="R379" i="10"/>
  <c r="S379" i="10"/>
  <c r="T379" i="10"/>
  <c r="U379" i="10"/>
  <c r="V379" i="10"/>
  <c r="W379" i="10"/>
  <c r="X379" i="10"/>
  <c r="Y379" i="10"/>
  <c r="Z379" i="10"/>
  <c r="AA379" i="10"/>
  <c r="AB379" i="10"/>
  <c r="AC379" i="10"/>
  <c r="AD379" i="10"/>
  <c r="AE379" i="10"/>
  <c r="AF379" i="10"/>
  <c r="AG379" i="10"/>
  <c r="AH379" i="10"/>
  <c r="AI379" i="10"/>
  <c r="AJ379" i="10"/>
  <c r="AK379" i="10"/>
  <c r="AL379" i="10"/>
  <c r="AM379" i="10"/>
  <c r="AN379" i="10"/>
  <c r="AO379" i="10"/>
  <c r="AP379" i="10"/>
  <c r="AQ379" i="10"/>
  <c r="AR379" i="10"/>
  <c r="AS379" i="10"/>
  <c r="AT379" i="10"/>
  <c r="AU379" i="10"/>
  <c r="AV379" i="10"/>
  <c r="AW379" i="10"/>
  <c r="AX379" i="10"/>
  <c r="AY379" i="10"/>
  <c r="AZ379" i="10"/>
  <c r="BA379" i="10"/>
  <c r="BB379" i="10"/>
  <c r="BC379" i="10"/>
  <c r="C380" i="10"/>
  <c r="N380" i="10"/>
  <c r="O380" i="10"/>
  <c r="P380" i="10"/>
  <c r="Q380" i="10"/>
  <c r="R380" i="10"/>
  <c r="S380" i="10"/>
  <c r="T380" i="10"/>
  <c r="U380" i="10"/>
  <c r="V380" i="10"/>
  <c r="W380" i="10"/>
  <c r="X380" i="10"/>
  <c r="Y380" i="10"/>
  <c r="Z380" i="10"/>
  <c r="AA380" i="10"/>
  <c r="AB380" i="10"/>
  <c r="AC380" i="10"/>
  <c r="AD380" i="10"/>
  <c r="AE380" i="10"/>
  <c r="AF380" i="10"/>
  <c r="AG380" i="10"/>
  <c r="AH380" i="10"/>
  <c r="AI380" i="10"/>
  <c r="AJ380" i="10"/>
  <c r="AK380" i="10"/>
  <c r="AL380" i="10"/>
  <c r="AM380" i="10"/>
  <c r="AN380" i="10"/>
  <c r="AO380" i="10"/>
  <c r="AP380" i="10"/>
  <c r="AQ380" i="10"/>
  <c r="AR380" i="10"/>
  <c r="AS380" i="10"/>
  <c r="AT380" i="10"/>
  <c r="AU380" i="10"/>
  <c r="AV380" i="10"/>
  <c r="AW380" i="10"/>
  <c r="AX380" i="10"/>
  <c r="AY380" i="10"/>
  <c r="AZ380" i="10"/>
  <c r="BA380" i="10"/>
  <c r="BB380" i="10"/>
  <c r="BC380" i="10"/>
  <c r="C381" i="10"/>
  <c r="N381" i="10"/>
  <c r="O381" i="10"/>
  <c r="P381" i="10"/>
  <c r="Q381" i="10"/>
  <c r="R381" i="10"/>
  <c r="S381" i="10"/>
  <c r="T381" i="10"/>
  <c r="U381" i="10"/>
  <c r="V381" i="10"/>
  <c r="W381" i="10"/>
  <c r="X381" i="10"/>
  <c r="Y381" i="10"/>
  <c r="Z381" i="10"/>
  <c r="AA381" i="10"/>
  <c r="AB381" i="10"/>
  <c r="AC381" i="10"/>
  <c r="AD381" i="10"/>
  <c r="AE381" i="10"/>
  <c r="AF381" i="10"/>
  <c r="AG381" i="10"/>
  <c r="AH381" i="10"/>
  <c r="AI381" i="10"/>
  <c r="AJ381" i="10"/>
  <c r="AK381" i="10"/>
  <c r="AL381" i="10"/>
  <c r="AM381" i="10"/>
  <c r="AN381" i="10"/>
  <c r="AO381" i="10"/>
  <c r="AP381" i="10"/>
  <c r="AQ381" i="10"/>
  <c r="AR381" i="10"/>
  <c r="AS381" i="10"/>
  <c r="AT381" i="10"/>
  <c r="AU381" i="10"/>
  <c r="AV381" i="10"/>
  <c r="AW381" i="10"/>
  <c r="AX381" i="10"/>
  <c r="AY381" i="10"/>
  <c r="AZ381" i="10"/>
  <c r="BA381" i="10"/>
  <c r="BB381" i="10"/>
  <c r="BC381" i="10"/>
  <c r="C382" i="10"/>
  <c r="N382" i="10"/>
  <c r="O382" i="10"/>
  <c r="P382" i="10"/>
  <c r="Q382" i="10"/>
  <c r="R382" i="10"/>
  <c r="S382" i="10"/>
  <c r="T382" i="10"/>
  <c r="U382" i="10"/>
  <c r="V382" i="10"/>
  <c r="W382" i="10"/>
  <c r="X382" i="10"/>
  <c r="Y382" i="10"/>
  <c r="Z382" i="10"/>
  <c r="AA382" i="10"/>
  <c r="AB382" i="10"/>
  <c r="AC382" i="10"/>
  <c r="AD382" i="10"/>
  <c r="AE382" i="10"/>
  <c r="AF382" i="10"/>
  <c r="AG382" i="10"/>
  <c r="AH382" i="10"/>
  <c r="AI382" i="10"/>
  <c r="AJ382" i="10"/>
  <c r="AK382" i="10"/>
  <c r="AL382" i="10"/>
  <c r="AM382" i="10"/>
  <c r="AN382" i="10"/>
  <c r="AO382" i="10"/>
  <c r="AP382" i="10"/>
  <c r="AQ382" i="10"/>
  <c r="AR382" i="10"/>
  <c r="AS382" i="10"/>
  <c r="AT382" i="10"/>
  <c r="AU382" i="10"/>
  <c r="AV382" i="10"/>
  <c r="AW382" i="10"/>
  <c r="AX382" i="10"/>
  <c r="AY382" i="10"/>
  <c r="AZ382" i="10"/>
  <c r="BA382" i="10"/>
  <c r="BB382" i="10"/>
  <c r="BC382" i="10"/>
  <c r="C383" i="10"/>
  <c r="N383" i="10"/>
  <c r="O383" i="10"/>
  <c r="P383" i="10"/>
  <c r="Q383" i="10"/>
  <c r="R383" i="10"/>
  <c r="S383" i="10"/>
  <c r="T383" i="10"/>
  <c r="U383" i="10"/>
  <c r="V383" i="10"/>
  <c r="W383" i="10"/>
  <c r="X383" i="10"/>
  <c r="Y383" i="10"/>
  <c r="Z383" i="10"/>
  <c r="AA383" i="10"/>
  <c r="AB383" i="10"/>
  <c r="AC383" i="10"/>
  <c r="AD383" i="10"/>
  <c r="AE383" i="10"/>
  <c r="AF383" i="10"/>
  <c r="AG383" i="10"/>
  <c r="AH383" i="10"/>
  <c r="AI383" i="10"/>
  <c r="AJ383" i="10"/>
  <c r="AK383" i="10"/>
  <c r="AL383" i="10"/>
  <c r="AM383" i="10"/>
  <c r="AN383" i="10"/>
  <c r="AO383" i="10"/>
  <c r="AP383" i="10"/>
  <c r="AQ383" i="10"/>
  <c r="AR383" i="10"/>
  <c r="AS383" i="10"/>
  <c r="AT383" i="10"/>
  <c r="AU383" i="10"/>
  <c r="AV383" i="10"/>
  <c r="AW383" i="10"/>
  <c r="AX383" i="10"/>
  <c r="AY383" i="10"/>
  <c r="AZ383" i="10"/>
  <c r="BA383" i="10"/>
  <c r="BB383" i="10"/>
  <c r="BC383" i="10"/>
  <c r="C384" i="10"/>
  <c r="N384" i="10"/>
  <c r="O384" i="10"/>
  <c r="P384" i="10"/>
  <c r="Q384" i="10"/>
  <c r="R384" i="10"/>
  <c r="S384" i="10"/>
  <c r="T384" i="10"/>
  <c r="U384" i="10"/>
  <c r="V384" i="10"/>
  <c r="W384" i="10"/>
  <c r="X384" i="10"/>
  <c r="Y384" i="10"/>
  <c r="Z384" i="10"/>
  <c r="AA384" i="10"/>
  <c r="AB384" i="10"/>
  <c r="AC384" i="10"/>
  <c r="AD384" i="10"/>
  <c r="AE384" i="10"/>
  <c r="AF384" i="10"/>
  <c r="AG384" i="10"/>
  <c r="AH384" i="10"/>
  <c r="AI384" i="10"/>
  <c r="AJ384" i="10"/>
  <c r="AK384" i="10"/>
  <c r="AL384" i="10"/>
  <c r="AM384" i="10"/>
  <c r="AN384" i="10"/>
  <c r="AO384" i="10"/>
  <c r="AP384" i="10"/>
  <c r="AQ384" i="10"/>
  <c r="AR384" i="10"/>
  <c r="AS384" i="10"/>
  <c r="AT384" i="10"/>
  <c r="AU384" i="10"/>
  <c r="AV384" i="10"/>
  <c r="AW384" i="10"/>
  <c r="AX384" i="10"/>
  <c r="AY384" i="10"/>
  <c r="AZ384" i="10"/>
  <c r="BA384" i="10"/>
  <c r="BB384" i="10"/>
  <c r="BC384" i="10"/>
  <c r="C385" i="10"/>
  <c r="N385" i="10"/>
  <c r="O385" i="10"/>
  <c r="P385" i="10"/>
  <c r="Q385" i="10"/>
  <c r="R385" i="10"/>
  <c r="S385" i="10"/>
  <c r="T385" i="10"/>
  <c r="U385" i="10"/>
  <c r="V385" i="10"/>
  <c r="W385" i="10"/>
  <c r="X385" i="10"/>
  <c r="Y385" i="10"/>
  <c r="Z385" i="10"/>
  <c r="AA385" i="10"/>
  <c r="AB385" i="10"/>
  <c r="AC385" i="10"/>
  <c r="AD385" i="10"/>
  <c r="AE385" i="10"/>
  <c r="AF385" i="10"/>
  <c r="AG385" i="10"/>
  <c r="AH385" i="10"/>
  <c r="AI385" i="10"/>
  <c r="AJ385" i="10"/>
  <c r="AK385" i="10"/>
  <c r="AL385" i="10"/>
  <c r="AM385" i="10"/>
  <c r="AN385" i="10"/>
  <c r="AO385" i="10"/>
  <c r="AP385" i="10"/>
  <c r="AQ385" i="10"/>
  <c r="AR385" i="10"/>
  <c r="AS385" i="10"/>
  <c r="AT385" i="10"/>
  <c r="AU385" i="10"/>
  <c r="AV385" i="10"/>
  <c r="AW385" i="10"/>
  <c r="AX385" i="10"/>
  <c r="AY385" i="10"/>
  <c r="AZ385" i="10"/>
  <c r="BA385" i="10"/>
  <c r="BB385" i="10"/>
  <c r="BC385" i="10"/>
  <c r="C386" i="10"/>
  <c r="N386" i="10"/>
  <c r="O386" i="10"/>
  <c r="P386" i="10"/>
  <c r="Q386" i="10"/>
  <c r="R386" i="10"/>
  <c r="S386" i="10"/>
  <c r="T386" i="10"/>
  <c r="U386" i="10"/>
  <c r="V386" i="10"/>
  <c r="W386" i="10"/>
  <c r="X386" i="10"/>
  <c r="Y386" i="10"/>
  <c r="Z386" i="10"/>
  <c r="AA386" i="10"/>
  <c r="AB386" i="10"/>
  <c r="AC386" i="10"/>
  <c r="AD386" i="10"/>
  <c r="AE386" i="10"/>
  <c r="AF386" i="10"/>
  <c r="AG386" i="10"/>
  <c r="AH386" i="10"/>
  <c r="AI386" i="10"/>
  <c r="AJ386" i="10"/>
  <c r="AK386" i="10"/>
  <c r="AL386" i="10"/>
  <c r="AM386" i="10"/>
  <c r="AN386" i="10"/>
  <c r="AO386" i="10"/>
  <c r="AP386" i="10"/>
  <c r="AQ386" i="10"/>
  <c r="AR386" i="10"/>
  <c r="AS386" i="10"/>
  <c r="AT386" i="10"/>
  <c r="AU386" i="10"/>
  <c r="AV386" i="10"/>
  <c r="AW386" i="10"/>
  <c r="AX386" i="10"/>
  <c r="AY386" i="10"/>
  <c r="AZ386" i="10"/>
  <c r="BA386" i="10"/>
  <c r="BB386" i="10"/>
  <c r="BC386" i="10"/>
  <c r="C387" i="10"/>
  <c r="N387" i="10"/>
  <c r="O387" i="10"/>
  <c r="P387" i="10"/>
  <c r="Q387" i="10"/>
  <c r="R387" i="10"/>
  <c r="S387" i="10"/>
  <c r="T387" i="10"/>
  <c r="U387" i="10"/>
  <c r="V387" i="10"/>
  <c r="W387" i="10"/>
  <c r="X387" i="10"/>
  <c r="Y387" i="10"/>
  <c r="Z387" i="10"/>
  <c r="AA387" i="10"/>
  <c r="AB387" i="10"/>
  <c r="AC387" i="10"/>
  <c r="AD387" i="10"/>
  <c r="AE387" i="10"/>
  <c r="AF387" i="10"/>
  <c r="AG387" i="10"/>
  <c r="AH387" i="10"/>
  <c r="AI387" i="10"/>
  <c r="AJ387" i="10"/>
  <c r="AK387" i="10"/>
  <c r="AL387" i="10"/>
  <c r="AM387" i="10"/>
  <c r="AN387" i="10"/>
  <c r="AO387" i="10"/>
  <c r="AP387" i="10"/>
  <c r="AQ387" i="10"/>
  <c r="AR387" i="10"/>
  <c r="AS387" i="10"/>
  <c r="AT387" i="10"/>
  <c r="AU387" i="10"/>
  <c r="AV387" i="10"/>
  <c r="AW387" i="10"/>
  <c r="AX387" i="10"/>
  <c r="AY387" i="10"/>
  <c r="AZ387" i="10"/>
  <c r="BA387" i="10"/>
  <c r="BB387" i="10"/>
  <c r="BC387" i="10"/>
  <c r="C388" i="10"/>
  <c r="N388" i="10"/>
  <c r="O388" i="10"/>
  <c r="P388" i="10"/>
  <c r="Q388" i="10"/>
  <c r="R388" i="10"/>
  <c r="S388" i="10"/>
  <c r="T388" i="10"/>
  <c r="U388" i="10"/>
  <c r="V388" i="10"/>
  <c r="W388" i="10"/>
  <c r="X388" i="10"/>
  <c r="Y388" i="10"/>
  <c r="Z388" i="10"/>
  <c r="AA388" i="10"/>
  <c r="AB388" i="10"/>
  <c r="AC388" i="10"/>
  <c r="AD388" i="10"/>
  <c r="AE388" i="10"/>
  <c r="AF388" i="10"/>
  <c r="AG388" i="10"/>
  <c r="AH388" i="10"/>
  <c r="AI388" i="10"/>
  <c r="AJ388" i="10"/>
  <c r="AK388" i="10"/>
  <c r="AL388" i="10"/>
  <c r="AM388" i="10"/>
  <c r="AN388" i="10"/>
  <c r="AO388" i="10"/>
  <c r="AP388" i="10"/>
  <c r="AQ388" i="10"/>
  <c r="AR388" i="10"/>
  <c r="AS388" i="10"/>
  <c r="AT388" i="10"/>
  <c r="AU388" i="10"/>
  <c r="AV388" i="10"/>
  <c r="AW388" i="10"/>
  <c r="AX388" i="10"/>
  <c r="AY388" i="10"/>
  <c r="AZ388" i="10"/>
  <c r="BA388" i="10"/>
  <c r="BB388" i="10"/>
  <c r="BC388" i="10"/>
  <c r="C389" i="10"/>
  <c r="N389" i="10"/>
  <c r="O389" i="10"/>
  <c r="P389" i="10"/>
  <c r="Q389" i="10"/>
  <c r="R389" i="10"/>
  <c r="S389" i="10"/>
  <c r="T389" i="10"/>
  <c r="U389" i="10"/>
  <c r="V389" i="10"/>
  <c r="W389" i="10"/>
  <c r="X389" i="10"/>
  <c r="Y389" i="10"/>
  <c r="Z389" i="10"/>
  <c r="AA389" i="10"/>
  <c r="AB389" i="10"/>
  <c r="AC389" i="10"/>
  <c r="AD389" i="10"/>
  <c r="AE389" i="10"/>
  <c r="AF389" i="10"/>
  <c r="AG389" i="10"/>
  <c r="AH389" i="10"/>
  <c r="AI389" i="10"/>
  <c r="AJ389" i="10"/>
  <c r="AK389" i="10"/>
  <c r="AL389" i="10"/>
  <c r="AM389" i="10"/>
  <c r="AN389" i="10"/>
  <c r="AO389" i="10"/>
  <c r="AP389" i="10"/>
  <c r="AQ389" i="10"/>
  <c r="AR389" i="10"/>
  <c r="AS389" i="10"/>
  <c r="AT389" i="10"/>
  <c r="AU389" i="10"/>
  <c r="AV389" i="10"/>
  <c r="AW389" i="10"/>
  <c r="AX389" i="10"/>
  <c r="AY389" i="10"/>
  <c r="AZ389" i="10"/>
  <c r="BA389" i="10"/>
  <c r="BB389" i="10"/>
  <c r="BC389" i="10"/>
  <c r="C390" i="10"/>
  <c r="N390" i="10"/>
  <c r="O390" i="10"/>
  <c r="P390" i="10"/>
  <c r="Q390" i="10"/>
  <c r="R390" i="10"/>
  <c r="S390" i="10"/>
  <c r="T390" i="10"/>
  <c r="U390" i="10"/>
  <c r="V390" i="10"/>
  <c r="W390" i="10"/>
  <c r="X390" i="10"/>
  <c r="Y390" i="10"/>
  <c r="Z390" i="10"/>
  <c r="AA390" i="10"/>
  <c r="AB390" i="10"/>
  <c r="AC390" i="10"/>
  <c r="AD390" i="10"/>
  <c r="AE390" i="10"/>
  <c r="AF390" i="10"/>
  <c r="AG390" i="10"/>
  <c r="AH390" i="10"/>
  <c r="AI390" i="10"/>
  <c r="AJ390" i="10"/>
  <c r="AK390" i="10"/>
  <c r="AL390" i="10"/>
  <c r="AM390" i="10"/>
  <c r="AN390" i="10"/>
  <c r="AO390" i="10"/>
  <c r="AP390" i="10"/>
  <c r="AQ390" i="10"/>
  <c r="AR390" i="10"/>
  <c r="AS390" i="10"/>
  <c r="AT390" i="10"/>
  <c r="AU390" i="10"/>
  <c r="AV390" i="10"/>
  <c r="AW390" i="10"/>
  <c r="AX390" i="10"/>
  <c r="AY390" i="10"/>
  <c r="AZ390" i="10"/>
  <c r="BA390" i="10"/>
  <c r="BB390" i="10"/>
  <c r="BC390" i="10"/>
  <c r="C391" i="10"/>
  <c r="N391" i="10"/>
  <c r="O391" i="10"/>
  <c r="P391" i="10"/>
  <c r="Q391" i="10"/>
  <c r="R391" i="10"/>
  <c r="S391" i="10"/>
  <c r="T391" i="10"/>
  <c r="U391" i="10"/>
  <c r="V391" i="10"/>
  <c r="W391" i="10"/>
  <c r="X391" i="10"/>
  <c r="Y391" i="10"/>
  <c r="Z391" i="10"/>
  <c r="AA391" i="10"/>
  <c r="AB391" i="10"/>
  <c r="AC391" i="10"/>
  <c r="AD391" i="10"/>
  <c r="AE391" i="10"/>
  <c r="AF391" i="10"/>
  <c r="AG391" i="10"/>
  <c r="AH391" i="10"/>
  <c r="AI391" i="10"/>
  <c r="AJ391" i="10"/>
  <c r="AK391" i="10"/>
  <c r="AL391" i="10"/>
  <c r="AM391" i="10"/>
  <c r="AN391" i="10"/>
  <c r="AO391" i="10"/>
  <c r="AP391" i="10"/>
  <c r="AQ391" i="10"/>
  <c r="AR391" i="10"/>
  <c r="AS391" i="10"/>
  <c r="AT391" i="10"/>
  <c r="AU391" i="10"/>
  <c r="AV391" i="10"/>
  <c r="AW391" i="10"/>
  <c r="AX391" i="10"/>
  <c r="AY391" i="10"/>
  <c r="AZ391" i="10"/>
  <c r="BA391" i="10"/>
  <c r="BB391" i="10"/>
  <c r="BC391" i="10"/>
  <c r="C392" i="10"/>
  <c r="N392" i="10"/>
  <c r="O392" i="10"/>
  <c r="P392" i="10"/>
  <c r="Q392" i="10"/>
  <c r="R392" i="10"/>
  <c r="S392" i="10"/>
  <c r="T392" i="10"/>
  <c r="U392" i="10"/>
  <c r="V392" i="10"/>
  <c r="W392" i="10"/>
  <c r="X392" i="10"/>
  <c r="Y392" i="10"/>
  <c r="Z392" i="10"/>
  <c r="AA392" i="10"/>
  <c r="AB392" i="10"/>
  <c r="AC392" i="10"/>
  <c r="AD392" i="10"/>
  <c r="AE392" i="10"/>
  <c r="AF392" i="10"/>
  <c r="AG392" i="10"/>
  <c r="AH392" i="10"/>
  <c r="AI392" i="10"/>
  <c r="AJ392" i="10"/>
  <c r="AK392" i="10"/>
  <c r="AL392" i="10"/>
  <c r="AM392" i="10"/>
  <c r="AN392" i="10"/>
  <c r="AO392" i="10"/>
  <c r="AP392" i="10"/>
  <c r="AQ392" i="10"/>
  <c r="AR392" i="10"/>
  <c r="AS392" i="10"/>
  <c r="AT392" i="10"/>
  <c r="AU392" i="10"/>
  <c r="AV392" i="10"/>
  <c r="AW392" i="10"/>
  <c r="AX392" i="10"/>
  <c r="AY392" i="10"/>
  <c r="AZ392" i="10"/>
  <c r="BA392" i="10"/>
  <c r="BB392" i="10"/>
  <c r="BC392" i="10"/>
  <c r="C393" i="10"/>
  <c r="N393" i="10"/>
  <c r="O393" i="10"/>
  <c r="P393" i="10"/>
  <c r="Q393" i="10"/>
  <c r="R393" i="10"/>
  <c r="S393" i="10"/>
  <c r="T393" i="10"/>
  <c r="U393" i="10"/>
  <c r="V393" i="10"/>
  <c r="W393" i="10"/>
  <c r="X393" i="10"/>
  <c r="Y393" i="10"/>
  <c r="Z393" i="10"/>
  <c r="AA393" i="10"/>
  <c r="AB393" i="10"/>
  <c r="AC393" i="10"/>
  <c r="AD393" i="10"/>
  <c r="AE393" i="10"/>
  <c r="AF393" i="10"/>
  <c r="AG393" i="10"/>
  <c r="AH393" i="10"/>
  <c r="AI393" i="10"/>
  <c r="AJ393" i="10"/>
  <c r="AK393" i="10"/>
  <c r="AL393" i="10"/>
  <c r="AM393" i="10"/>
  <c r="AN393" i="10"/>
  <c r="AO393" i="10"/>
  <c r="AP393" i="10"/>
  <c r="AQ393" i="10"/>
  <c r="AR393" i="10"/>
  <c r="AS393" i="10"/>
  <c r="AT393" i="10"/>
  <c r="AU393" i="10"/>
  <c r="AV393" i="10"/>
  <c r="AW393" i="10"/>
  <c r="AX393" i="10"/>
  <c r="AY393" i="10"/>
  <c r="AZ393" i="10"/>
  <c r="BA393" i="10"/>
  <c r="BB393" i="10"/>
  <c r="BC393" i="10"/>
  <c r="C394" i="10"/>
  <c r="N394" i="10"/>
  <c r="O394" i="10"/>
  <c r="P394" i="10"/>
  <c r="Q394" i="10"/>
  <c r="R394" i="10"/>
  <c r="S394" i="10"/>
  <c r="T394" i="10"/>
  <c r="U394" i="10"/>
  <c r="V394" i="10"/>
  <c r="W394" i="10"/>
  <c r="X394" i="10"/>
  <c r="Y394" i="10"/>
  <c r="Z394" i="10"/>
  <c r="AA394" i="10"/>
  <c r="AB394" i="10"/>
  <c r="AC394" i="10"/>
  <c r="AD394" i="10"/>
  <c r="AE394" i="10"/>
  <c r="AF394" i="10"/>
  <c r="AG394" i="10"/>
  <c r="AH394" i="10"/>
  <c r="AI394" i="10"/>
  <c r="AJ394" i="10"/>
  <c r="AK394" i="10"/>
  <c r="AL394" i="10"/>
  <c r="AM394" i="10"/>
  <c r="AN394" i="10"/>
  <c r="AO394" i="10"/>
  <c r="AP394" i="10"/>
  <c r="AQ394" i="10"/>
  <c r="AR394" i="10"/>
  <c r="AS394" i="10"/>
  <c r="AT394" i="10"/>
  <c r="AU394" i="10"/>
  <c r="AV394" i="10"/>
  <c r="AW394" i="10"/>
  <c r="AX394" i="10"/>
  <c r="AY394" i="10"/>
  <c r="AZ394" i="10"/>
  <c r="BA394" i="10"/>
  <c r="BB394" i="10"/>
  <c r="BC394" i="10"/>
  <c r="C395" i="10"/>
  <c r="N395" i="10"/>
  <c r="O395" i="10"/>
  <c r="P395" i="10"/>
  <c r="Q395" i="10"/>
  <c r="R395" i="10"/>
  <c r="S395" i="10"/>
  <c r="T395" i="10"/>
  <c r="U395" i="10"/>
  <c r="V395" i="10"/>
  <c r="W395" i="10"/>
  <c r="X395" i="10"/>
  <c r="Y395" i="10"/>
  <c r="Z395" i="10"/>
  <c r="AA395" i="10"/>
  <c r="AB395" i="10"/>
  <c r="AC395" i="10"/>
  <c r="AD395" i="10"/>
  <c r="AE395" i="10"/>
  <c r="AF395" i="10"/>
  <c r="AG395" i="10"/>
  <c r="AH395" i="10"/>
  <c r="AI395" i="10"/>
  <c r="AJ395" i="10"/>
  <c r="AK395" i="10"/>
  <c r="AL395" i="10"/>
  <c r="AM395" i="10"/>
  <c r="AN395" i="10"/>
  <c r="AO395" i="10"/>
  <c r="AP395" i="10"/>
  <c r="AQ395" i="10"/>
  <c r="AR395" i="10"/>
  <c r="AS395" i="10"/>
  <c r="AT395" i="10"/>
  <c r="AU395" i="10"/>
  <c r="AV395" i="10"/>
  <c r="AW395" i="10"/>
  <c r="AX395" i="10"/>
  <c r="AY395" i="10"/>
  <c r="AZ395" i="10"/>
  <c r="BA395" i="10"/>
  <c r="BB395" i="10"/>
  <c r="BC395" i="10"/>
  <c r="C396" i="10"/>
  <c r="N396" i="10"/>
  <c r="O396" i="10"/>
  <c r="P396" i="10"/>
  <c r="Q396" i="10"/>
  <c r="R396" i="10"/>
  <c r="S396" i="10"/>
  <c r="T396" i="10"/>
  <c r="U396" i="10"/>
  <c r="V396" i="10"/>
  <c r="W396" i="10"/>
  <c r="X396" i="10"/>
  <c r="Y396" i="10"/>
  <c r="Z396" i="10"/>
  <c r="AA396" i="10"/>
  <c r="AB396" i="10"/>
  <c r="AC396" i="10"/>
  <c r="AD396" i="10"/>
  <c r="AE396" i="10"/>
  <c r="AF396" i="10"/>
  <c r="AG396" i="10"/>
  <c r="AH396" i="10"/>
  <c r="AI396" i="10"/>
  <c r="AJ396" i="10"/>
  <c r="AK396" i="10"/>
  <c r="AL396" i="10"/>
  <c r="AM396" i="10"/>
  <c r="AN396" i="10"/>
  <c r="AO396" i="10"/>
  <c r="AP396" i="10"/>
  <c r="AQ396" i="10"/>
  <c r="AR396" i="10"/>
  <c r="AS396" i="10"/>
  <c r="AT396" i="10"/>
  <c r="AU396" i="10"/>
  <c r="AV396" i="10"/>
  <c r="AW396" i="10"/>
  <c r="AX396" i="10"/>
  <c r="AY396" i="10"/>
  <c r="AZ396" i="10"/>
  <c r="BA396" i="10"/>
  <c r="BB396" i="10"/>
  <c r="BC396" i="10"/>
  <c r="C397" i="10"/>
  <c r="N397" i="10"/>
  <c r="O397" i="10"/>
  <c r="P397" i="10"/>
  <c r="Q397" i="10"/>
  <c r="R397" i="10"/>
  <c r="S397" i="10"/>
  <c r="T397" i="10"/>
  <c r="U397" i="10"/>
  <c r="V397" i="10"/>
  <c r="W397" i="10"/>
  <c r="X397" i="10"/>
  <c r="Y397" i="10"/>
  <c r="Z397" i="10"/>
  <c r="AA397" i="10"/>
  <c r="AB397" i="10"/>
  <c r="AC397" i="10"/>
  <c r="AD397" i="10"/>
  <c r="AE397" i="10"/>
  <c r="AF397" i="10"/>
  <c r="AG397" i="10"/>
  <c r="AH397" i="10"/>
  <c r="AI397" i="10"/>
  <c r="AJ397" i="10"/>
  <c r="AK397" i="10"/>
  <c r="AL397" i="10"/>
  <c r="AM397" i="10"/>
  <c r="AN397" i="10"/>
  <c r="AO397" i="10"/>
  <c r="AP397" i="10"/>
  <c r="AQ397" i="10"/>
  <c r="AR397" i="10"/>
  <c r="AS397" i="10"/>
  <c r="AT397" i="10"/>
  <c r="AU397" i="10"/>
  <c r="AV397" i="10"/>
  <c r="AW397" i="10"/>
  <c r="AX397" i="10"/>
  <c r="AY397" i="10"/>
  <c r="AZ397" i="10"/>
  <c r="BA397" i="10"/>
  <c r="BB397" i="10"/>
  <c r="BC397" i="10"/>
  <c r="C398" i="10"/>
  <c r="N398" i="10"/>
  <c r="O398" i="10"/>
  <c r="P398" i="10"/>
  <c r="Q398" i="10"/>
  <c r="R398" i="10"/>
  <c r="S398" i="10"/>
  <c r="T398" i="10"/>
  <c r="U398" i="10"/>
  <c r="V398" i="10"/>
  <c r="W398" i="10"/>
  <c r="X398" i="10"/>
  <c r="Y398" i="10"/>
  <c r="Z398" i="10"/>
  <c r="AA398" i="10"/>
  <c r="AB398" i="10"/>
  <c r="AC398" i="10"/>
  <c r="AD398" i="10"/>
  <c r="AE398" i="10"/>
  <c r="AF398" i="10"/>
  <c r="AG398" i="10"/>
  <c r="AH398" i="10"/>
  <c r="AI398" i="10"/>
  <c r="AJ398" i="10"/>
  <c r="AK398" i="10"/>
  <c r="AL398" i="10"/>
  <c r="AM398" i="10"/>
  <c r="AN398" i="10"/>
  <c r="AO398" i="10"/>
  <c r="AP398" i="10"/>
  <c r="AQ398" i="10"/>
  <c r="AR398" i="10"/>
  <c r="AS398" i="10"/>
  <c r="AT398" i="10"/>
  <c r="AU398" i="10"/>
  <c r="AV398" i="10"/>
  <c r="AW398" i="10"/>
  <c r="AX398" i="10"/>
  <c r="AY398" i="10"/>
  <c r="AZ398" i="10"/>
  <c r="BA398" i="10"/>
  <c r="BB398" i="10"/>
  <c r="BC398" i="10"/>
  <c r="C399" i="10"/>
  <c r="N399" i="10"/>
  <c r="O399" i="10"/>
  <c r="P399" i="10"/>
  <c r="Q399" i="10"/>
  <c r="R399" i="10"/>
  <c r="S399" i="10"/>
  <c r="T399" i="10"/>
  <c r="U399" i="10"/>
  <c r="V399" i="10"/>
  <c r="W399" i="10"/>
  <c r="X399" i="10"/>
  <c r="Y399" i="10"/>
  <c r="Z399" i="10"/>
  <c r="AA399" i="10"/>
  <c r="AB399" i="10"/>
  <c r="AC399" i="10"/>
  <c r="AD399" i="10"/>
  <c r="AE399" i="10"/>
  <c r="AF399" i="10"/>
  <c r="AG399" i="10"/>
  <c r="AH399" i="10"/>
  <c r="AI399" i="10"/>
  <c r="AJ399" i="10"/>
  <c r="AK399" i="10"/>
  <c r="AL399" i="10"/>
  <c r="AM399" i="10"/>
  <c r="AN399" i="10"/>
  <c r="AO399" i="10"/>
  <c r="AP399" i="10"/>
  <c r="AQ399" i="10"/>
  <c r="AR399" i="10"/>
  <c r="AS399" i="10"/>
  <c r="AT399" i="10"/>
  <c r="AU399" i="10"/>
  <c r="AV399" i="10"/>
  <c r="AW399" i="10"/>
  <c r="AX399" i="10"/>
  <c r="AY399" i="10"/>
  <c r="AZ399" i="10"/>
  <c r="BA399" i="10"/>
  <c r="BB399" i="10"/>
  <c r="BC399" i="10"/>
  <c r="C400" i="10"/>
  <c r="N400" i="10"/>
  <c r="O400" i="10"/>
  <c r="P400" i="10"/>
  <c r="Q400" i="10"/>
  <c r="R400" i="10"/>
  <c r="S400" i="10"/>
  <c r="T400" i="10"/>
  <c r="U400" i="10"/>
  <c r="V400" i="10"/>
  <c r="W400" i="10"/>
  <c r="X400" i="10"/>
  <c r="Y400" i="10"/>
  <c r="Z400" i="10"/>
  <c r="AA400" i="10"/>
  <c r="AB400" i="10"/>
  <c r="AC400" i="10"/>
  <c r="AD400" i="10"/>
  <c r="AE400" i="10"/>
  <c r="AF400" i="10"/>
  <c r="AG400" i="10"/>
  <c r="AH400" i="10"/>
  <c r="AI400" i="10"/>
  <c r="AJ400" i="10"/>
  <c r="AK400" i="10"/>
  <c r="AL400" i="10"/>
  <c r="AM400" i="10"/>
  <c r="AN400" i="10"/>
  <c r="AO400" i="10"/>
  <c r="AP400" i="10"/>
  <c r="AQ400" i="10"/>
  <c r="AR400" i="10"/>
  <c r="AS400" i="10"/>
  <c r="AT400" i="10"/>
  <c r="AU400" i="10"/>
  <c r="AV400" i="10"/>
  <c r="AW400" i="10"/>
  <c r="AX400" i="10"/>
  <c r="AY400" i="10"/>
  <c r="AZ400" i="10"/>
  <c r="BA400" i="10"/>
  <c r="BB400" i="10"/>
  <c r="BC400" i="10"/>
  <c r="C401" i="10"/>
  <c r="N401" i="10"/>
  <c r="O401" i="10"/>
  <c r="P401" i="10"/>
  <c r="Q401" i="10"/>
  <c r="R401" i="10"/>
  <c r="S401" i="10"/>
  <c r="T401" i="10"/>
  <c r="U401" i="10"/>
  <c r="V401" i="10"/>
  <c r="W401" i="10"/>
  <c r="X401" i="10"/>
  <c r="Y401" i="10"/>
  <c r="Z401" i="10"/>
  <c r="AA401" i="10"/>
  <c r="AB401" i="10"/>
  <c r="AC401" i="10"/>
  <c r="AD401" i="10"/>
  <c r="AE401" i="10"/>
  <c r="AF401" i="10"/>
  <c r="AG401" i="10"/>
  <c r="AH401" i="10"/>
  <c r="AI401" i="10"/>
  <c r="AJ401" i="10"/>
  <c r="AK401" i="10"/>
  <c r="AL401" i="10"/>
  <c r="AM401" i="10"/>
  <c r="AN401" i="10"/>
  <c r="AO401" i="10"/>
  <c r="AP401" i="10"/>
  <c r="AQ401" i="10"/>
  <c r="AR401" i="10"/>
  <c r="AS401" i="10"/>
  <c r="AT401" i="10"/>
  <c r="AU401" i="10"/>
  <c r="AV401" i="10"/>
  <c r="AW401" i="10"/>
  <c r="AX401" i="10"/>
  <c r="AY401" i="10"/>
  <c r="AZ401" i="10"/>
  <c r="BA401" i="10"/>
  <c r="BB401" i="10"/>
  <c r="BC401" i="10"/>
  <c r="C402" i="10"/>
  <c r="N402" i="10"/>
  <c r="O402" i="10"/>
  <c r="P402" i="10"/>
  <c r="Q402" i="10"/>
  <c r="R402" i="10"/>
  <c r="S402" i="10"/>
  <c r="T402" i="10"/>
  <c r="U402" i="10"/>
  <c r="V402" i="10"/>
  <c r="W402" i="10"/>
  <c r="X402" i="10"/>
  <c r="Y402" i="10"/>
  <c r="Z402" i="10"/>
  <c r="AA402" i="10"/>
  <c r="AB402" i="10"/>
  <c r="AC402" i="10"/>
  <c r="AD402" i="10"/>
  <c r="AE402" i="10"/>
  <c r="AF402" i="10"/>
  <c r="AG402" i="10"/>
  <c r="AH402" i="10"/>
  <c r="AI402" i="10"/>
  <c r="AJ402" i="10"/>
  <c r="AK402" i="10"/>
  <c r="AL402" i="10"/>
  <c r="AM402" i="10"/>
  <c r="AN402" i="10"/>
  <c r="AO402" i="10"/>
  <c r="AP402" i="10"/>
  <c r="AQ402" i="10"/>
  <c r="AR402" i="10"/>
  <c r="AS402" i="10"/>
  <c r="AT402" i="10"/>
  <c r="AU402" i="10"/>
  <c r="AV402" i="10"/>
  <c r="AW402" i="10"/>
  <c r="AX402" i="10"/>
  <c r="AY402" i="10"/>
  <c r="AZ402" i="10"/>
  <c r="BA402" i="10"/>
  <c r="BB402" i="10"/>
  <c r="BC402" i="10"/>
  <c r="C403" i="10"/>
  <c r="N403" i="10"/>
  <c r="O403" i="10"/>
  <c r="P403" i="10"/>
  <c r="Q403" i="10"/>
  <c r="R403" i="10"/>
  <c r="S403" i="10"/>
  <c r="T403" i="10"/>
  <c r="U403" i="10"/>
  <c r="V403" i="10"/>
  <c r="W403" i="10"/>
  <c r="X403" i="10"/>
  <c r="Y403" i="10"/>
  <c r="Z403" i="10"/>
  <c r="AA403" i="10"/>
  <c r="AB403" i="10"/>
  <c r="AC403" i="10"/>
  <c r="AD403" i="10"/>
  <c r="AE403" i="10"/>
  <c r="AF403" i="10"/>
  <c r="AG403" i="10"/>
  <c r="AH403" i="10"/>
  <c r="AI403" i="10"/>
  <c r="AJ403" i="10"/>
  <c r="AK403" i="10"/>
  <c r="AL403" i="10"/>
  <c r="AM403" i="10"/>
  <c r="AN403" i="10"/>
  <c r="AO403" i="10"/>
  <c r="AP403" i="10"/>
  <c r="AQ403" i="10"/>
  <c r="AR403" i="10"/>
  <c r="AS403" i="10"/>
  <c r="AT403" i="10"/>
  <c r="AU403" i="10"/>
  <c r="AV403" i="10"/>
  <c r="AW403" i="10"/>
  <c r="AX403" i="10"/>
  <c r="AY403" i="10"/>
  <c r="AZ403" i="10"/>
  <c r="BA403" i="10"/>
  <c r="BB403" i="10"/>
  <c r="BC403" i="10"/>
  <c r="C404" i="10"/>
  <c r="N404" i="10"/>
  <c r="O404" i="10"/>
  <c r="P404" i="10"/>
  <c r="Q404" i="10"/>
  <c r="R404" i="10"/>
  <c r="S404" i="10"/>
  <c r="T404" i="10"/>
  <c r="U404" i="10"/>
  <c r="V404" i="10"/>
  <c r="W404" i="10"/>
  <c r="X404" i="10"/>
  <c r="Y404" i="10"/>
  <c r="Z404" i="10"/>
  <c r="AA404" i="10"/>
  <c r="AB404" i="10"/>
  <c r="AC404" i="10"/>
  <c r="AD404" i="10"/>
  <c r="AE404" i="10"/>
  <c r="AF404" i="10"/>
  <c r="AG404" i="10"/>
  <c r="AH404" i="10"/>
  <c r="AI404" i="10"/>
  <c r="AJ404" i="10"/>
  <c r="AK404" i="10"/>
  <c r="AL404" i="10"/>
  <c r="AM404" i="10"/>
  <c r="AN404" i="10"/>
  <c r="AO404" i="10"/>
  <c r="AP404" i="10"/>
  <c r="AQ404" i="10"/>
  <c r="AR404" i="10"/>
  <c r="AS404" i="10"/>
  <c r="AT404" i="10"/>
  <c r="AU404" i="10"/>
  <c r="AV404" i="10"/>
  <c r="AW404" i="10"/>
  <c r="AX404" i="10"/>
  <c r="AY404" i="10"/>
  <c r="AZ404" i="10"/>
  <c r="BA404" i="10"/>
  <c r="BB404" i="10"/>
  <c r="BC404" i="10"/>
  <c r="C405" i="10"/>
  <c r="N405" i="10"/>
  <c r="O405" i="10"/>
  <c r="P405" i="10"/>
  <c r="Q405" i="10"/>
  <c r="R405" i="10"/>
  <c r="S405" i="10"/>
  <c r="T405" i="10"/>
  <c r="U405" i="10"/>
  <c r="V405" i="10"/>
  <c r="W405" i="10"/>
  <c r="X405" i="10"/>
  <c r="Y405" i="10"/>
  <c r="Z405" i="10"/>
  <c r="AA405" i="10"/>
  <c r="AB405" i="10"/>
  <c r="AC405" i="10"/>
  <c r="AD405" i="10"/>
  <c r="AE405" i="10"/>
  <c r="AF405" i="10"/>
  <c r="AG405" i="10"/>
  <c r="AH405" i="10"/>
  <c r="AI405" i="10"/>
  <c r="AJ405" i="10"/>
  <c r="AK405" i="10"/>
  <c r="AL405" i="10"/>
  <c r="AM405" i="10"/>
  <c r="AN405" i="10"/>
  <c r="AO405" i="10"/>
  <c r="AP405" i="10"/>
  <c r="AQ405" i="10"/>
  <c r="AR405" i="10"/>
  <c r="AS405" i="10"/>
  <c r="AT405" i="10"/>
  <c r="AU405" i="10"/>
  <c r="AV405" i="10"/>
  <c r="AW405" i="10"/>
  <c r="AX405" i="10"/>
  <c r="AY405" i="10"/>
  <c r="AZ405" i="10"/>
  <c r="BA405" i="10"/>
  <c r="BB405" i="10"/>
  <c r="BC405" i="10"/>
  <c r="C406" i="10"/>
  <c r="N406" i="10"/>
  <c r="O406" i="10"/>
  <c r="P406" i="10"/>
  <c r="Q406" i="10"/>
  <c r="R406" i="10"/>
  <c r="S406" i="10"/>
  <c r="T406" i="10"/>
  <c r="U406" i="10"/>
  <c r="V406" i="10"/>
  <c r="W406" i="10"/>
  <c r="X406" i="10"/>
  <c r="Y406" i="10"/>
  <c r="Z406" i="10"/>
  <c r="AA406" i="10"/>
  <c r="AB406" i="10"/>
  <c r="AC406" i="10"/>
  <c r="AD406" i="10"/>
  <c r="AE406" i="10"/>
  <c r="AF406" i="10"/>
  <c r="AG406" i="10"/>
  <c r="AH406" i="10"/>
  <c r="AI406" i="10"/>
  <c r="AJ406" i="10"/>
  <c r="AK406" i="10"/>
  <c r="AL406" i="10"/>
  <c r="AM406" i="10"/>
  <c r="AN406" i="10"/>
  <c r="AO406" i="10"/>
  <c r="AP406" i="10"/>
  <c r="AQ406" i="10"/>
  <c r="AR406" i="10"/>
  <c r="AS406" i="10"/>
  <c r="AT406" i="10"/>
  <c r="AU406" i="10"/>
  <c r="AV406" i="10"/>
  <c r="AW406" i="10"/>
  <c r="AX406" i="10"/>
  <c r="AY406" i="10"/>
  <c r="AZ406" i="10"/>
  <c r="BA406" i="10"/>
  <c r="BB406" i="10"/>
  <c r="BC406" i="10"/>
  <c r="C407" i="10"/>
  <c r="N407" i="10"/>
  <c r="O407" i="10"/>
  <c r="P407" i="10"/>
  <c r="Q407" i="10"/>
  <c r="R407" i="10"/>
  <c r="S407" i="10"/>
  <c r="T407" i="10"/>
  <c r="U407" i="10"/>
  <c r="V407" i="10"/>
  <c r="W407" i="10"/>
  <c r="X407" i="10"/>
  <c r="Y407" i="10"/>
  <c r="Z407" i="10"/>
  <c r="AA407" i="10"/>
  <c r="AB407" i="10"/>
  <c r="AC407" i="10"/>
  <c r="AD407" i="10"/>
  <c r="AE407" i="10"/>
  <c r="AF407" i="10"/>
  <c r="AG407" i="10"/>
  <c r="AH407" i="10"/>
  <c r="AI407" i="10"/>
  <c r="AJ407" i="10"/>
  <c r="AK407" i="10"/>
  <c r="AL407" i="10"/>
  <c r="AM407" i="10"/>
  <c r="AN407" i="10"/>
  <c r="AO407" i="10"/>
  <c r="AP407" i="10"/>
  <c r="AQ407" i="10"/>
  <c r="AR407" i="10"/>
  <c r="AS407" i="10"/>
  <c r="AT407" i="10"/>
  <c r="AU407" i="10"/>
  <c r="AV407" i="10"/>
  <c r="AW407" i="10"/>
  <c r="AX407" i="10"/>
  <c r="AY407" i="10"/>
  <c r="AZ407" i="10"/>
  <c r="BA407" i="10"/>
  <c r="BB407" i="10"/>
  <c r="BC407" i="10"/>
  <c r="C408" i="10"/>
  <c r="N408" i="10"/>
  <c r="O408" i="10"/>
  <c r="P408" i="10"/>
  <c r="Q408" i="10"/>
  <c r="R408" i="10"/>
  <c r="S408" i="10"/>
  <c r="T408" i="10"/>
  <c r="U408" i="10"/>
  <c r="V408" i="10"/>
  <c r="W408" i="10"/>
  <c r="X408" i="10"/>
  <c r="Y408" i="10"/>
  <c r="Z408" i="10"/>
  <c r="AA408" i="10"/>
  <c r="AB408" i="10"/>
  <c r="AC408" i="10"/>
  <c r="AD408" i="10"/>
  <c r="AE408" i="10"/>
  <c r="AF408" i="10"/>
  <c r="AG408" i="10"/>
  <c r="AH408" i="10"/>
  <c r="AI408" i="10"/>
  <c r="AJ408" i="10"/>
  <c r="AK408" i="10"/>
  <c r="AL408" i="10"/>
  <c r="AM408" i="10"/>
  <c r="AN408" i="10"/>
  <c r="AO408" i="10"/>
  <c r="AP408" i="10"/>
  <c r="AQ408" i="10"/>
  <c r="AR408" i="10"/>
  <c r="AS408" i="10"/>
  <c r="AT408" i="10"/>
  <c r="AU408" i="10"/>
  <c r="AV408" i="10"/>
  <c r="AW408" i="10"/>
  <c r="AX408" i="10"/>
  <c r="AY408" i="10"/>
  <c r="AZ408" i="10"/>
  <c r="BA408" i="10"/>
  <c r="BB408" i="10"/>
  <c r="BC408" i="10"/>
  <c r="C409" i="10"/>
  <c r="N409" i="10"/>
  <c r="O409" i="10"/>
  <c r="P409" i="10"/>
  <c r="Q409" i="10"/>
  <c r="R409" i="10"/>
  <c r="S409" i="10"/>
  <c r="T409" i="10"/>
  <c r="U409" i="10"/>
  <c r="V409" i="10"/>
  <c r="W409" i="10"/>
  <c r="X409" i="10"/>
  <c r="Y409" i="10"/>
  <c r="Z409" i="10"/>
  <c r="AA409" i="10"/>
  <c r="AB409" i="10"/>
  <c r="AC409" i="10"/>
  <c r="AD409" i="10"/>
  <c r="AE409" i="10"/>
  <c r="AF409" i="10"/>
  <c r="AG409" i="10"/>
  <c r="AH409" i="10"/>
  <c r="AI409" i="10"/>
  <c r="AJ409" i="10"/>
  <c r="AK409" i="10"/>
  <c r="AL409" i="10"/>
  <c r="AM409" i="10"/>
  <c r="AN409" i="10"/>
  <c r="AO409" i="10"/>
  <c r="AP409" i="10"/>
  <c r="AQ409" i="10"/>
  <c r="AR409" i="10"/>
  <c r="AS409" i="10"/>
  <c r="AT409" i="10"/>
  <c r="AU409" i="10"/>
  <c r="AV409" i="10"/>
  <c r="AW409" i="10"/>
  <c r="AX409" i="10"/>
  <c r="AY409" i="10"/>
  <c r="AZ409" i="10"/>
  <c r="BA409" i="10"/>
  <c r="BB409" i="10"/>
  <c r="BC409" i="10"/>
  <c r="C410" i="10"/>
  <c r="N410" i="10"/>
  <c r="O410" i="10"/>
  <c r="P410" i="10"/>
  <c r="Q410" i="10"/>
  <c r="R410" i="10"/>
  <c r="S410" i="10"/>
  <c r="T410" i="10"/>
  <c r="U410" i="10"/>
  <c r="V410" i="10"/>
  <c r="W410" i="10"/>
  <c r="X410" i="10"/>
  <c r="Y410" i="10"/>
  <c r="Z410" i="10"/>
  <c r="AA410" i="10"/>
  <c r="AB410" i="10"/>
  <c r="AC410" i="10"/>
  <c r="AD410" i="10"/>
  <c r="AE410" i="10"/>
  <c r="AF410" i="10"/>
  <c r="AG410" i="10"/>
  <c r="AH410" i="10"/>
  <c r="AI410" i="10"/>
  <c r="AJ410" i="10"/>
  <c r="AK410" i="10"/>
  <c r="AL410" i="10"/>
  <c r="AM410" i="10"/>
  <c r="AN410" i="10"/>
  <c r="AO410" i="10"/>
  <c r="AP410" i="10"/>
  <c r="AQ410" i="10"/>
  <c r="AR410" i="10"/>
  <c r="AS410" i="10"/>
  <c r="AT410" i="10"/>
  <c r="AU410" i="10"/>
  <c r="AV410" i="10"/>
  <c r="AW410" i="10"/>
  <c r="AX410" i="10"/>
  <c r="AY410" i="10"/>
  <c r="AZ410" i="10"/>
  <c r="BA410" i="10"/>
  <c r="BB410" i="10"/>
  <c r="BC410" i="10"/>
  <c r="C411" i="10"/>
  <c r="N411" i="10"/>
  <c r="N426" i="10" s="1"/>
  <c r="O411" i="10"/>
  <c r="P411" i="10"/>
  <c r="Q411" i="10"/>
  <c r="R411" i="10"/>
  <c r="R426" i="10" s="1"/>
  <c r="S411" i="10"/>
  <c r="T411" i="10"/>
  <c r="U411" i="10"/>
  <c r="V411" i="10"/>
  <c r="V426" i="10" s="1"/>
  <c r="W411" i="10"/>
  <c r="X411" i="10"/>
  <c r="Y411" i="10"/>
  <c r="Z411" i="10"/>
  <c r="Z426" i="10" s="1"/>
  <c r="AA411" i="10"/>
  <c r="AB411" i="10"/>
  <c r="AC411" i="10"/>
  <c r="AD411" i="10"/>
  <c r="AD426" i="10" s="1"/>
  <c r="AE411" i="10"/>
  <c r="AF411" i="10"/>
  <c r="AG411" i="10"/>
  <c r="AH411" i="10"/>
  <c r="AI411" i="10"/>
  <c r="AJ411" i="10"/>
  <c r="AK411" i="10"/>
  <c r="AL411" i="10"/>
  <c r="AM411" i="10"/>
  <c r="AN411" i="10"/>
  <c r="AO411" i="10"/>
  <c r="AP411" i="10"/>
  <c r="AP426" i="10" s="1"/>
  <c r="AQ411" i="10"/>
  <c r="AR411" i="10"/>
  <c r="AS411" i="10"/>
  <c r="AT411" i="10"/>
  <c r="AT426" i="10" s="1"/>
  <c r="AU411" i="10"/>
  <c r="AV411" i="10"/>
  <c r="AW411" i="10"/>
  <c r="AX411" i="10"/>
  <c r="AY411" i="10"/>
  <c r="AZ411" i="10"/>
  <c r="BA411" i="10"/>
  <c r="BB411" i="10"/>
  <c r="BC411" i="10"/>
  <c r="C412" i="10"/>
  <c r="N412" i="10"/>
  <c r="O412" i="10"/>
  <c r="P412" i="10"/>
  <c r="Q412" i="10"/>
  <c r="R412" i="10"/>
  <c r="S412" i="10"/>
  <c r="T412" i="10"/>
  <c r="U412" i="10"/>
  <c r="V412" i="10"/>
  <c r="W412" i="10"/>
  <c r="X412" i="10"/>
  <c r="Y412" i="10"/>
  <c r="Z412" i="10"/>
  <c r="AA412" i="10"/>
  <c r="AB412" i="10"/>
  <c r="AC412" i="10"/>
  <c r="AD412" i="10"/>
  <c r="AE412" i="10"/>
  <c r="AF412" i="10"/>
  <c r="AG412" i="10"/>
  <c r="AH412" i="10"/>
  <c r="AI412" i="10"/>
  <c r="AJ412" i="10"/>
  <c r="AK412" i="10"/>
  <c r="AL412" i="10"/>
  <c r="AM412" i="10"/>
  <c r="AN412" i="10"/>
  <c r="AO412" i="10"/>
  <c r="AP412" i="10"/>
  <c r="AQ412" i="10"/>
  <c r="AR412" i="10"/>
  <c r="AS412" i="10"/>
  <c r="AT412" i="10"/>
  <c r="AU412" i="10"/>
  <c r="AV412" i="10"/>
  <c r="AW412" i="10"/>
  <c r="AX412" i="10"/>
  <c r="AY412" i="10"/>
  <c r="AZ412" i="10"/>
  <c r="BA412" i="10"/>
  <c r="BB412" i="10"/>
  <c r="BC412" i="10"/>
  <c r="C413" i="10"/>
  <c r="N413" i="10"/>
  <c r="O413" i="10"/>
  <c r="P413" i="10"/>
  <c r="P427" i="10" s="1"/>
  <c r="Q413" i="10"/>
  <c r="R413" i="10"/>
  <c r="S413" i="10"/>
  <c r="T413" i="10"/>
  <c r="T427" i="10" s="1"/>
  <c r="U413" i="10"/>
  <c r="V413" i="10"/>
  <c r="W413" i="10"/>
  <c r="X413" i="10"/>
  <c r="X427" i="10" s="1"/>
  <c r="Y413" i="10"/>
  <c r="Z413" i="10"/>
  <c r="AA413" i="10"/>
  <c r="AB413" i="10"/>
  <c r="AC413" i="10"/>
  <c r="AD413" i="10"/>
  <c r="AE413" i="10"/>
  <c r="AF413" i="10"/>
  <c r="AG413" i="10"/>
  <c r="AH413" i="10"/>
  <c r="AI413" i="10"/>
  <c r="AJ413" i="10"/>
  <c r="AK413" i="10"/>
  <c r="AL413" i="10"/>
  <c r="AM413" i="10"/>
  <c r="AN413" i="10"/>
  <c r="AO413" i="10"/>
  <c r="AP413" i="10"/>
  <c r="AQ413" i="10"/>
  <c r="AR413" i="10"/>
  <c r="AS413" i="10"/>
  <c r="AT413" i="10"/>
  <c r="AU413" i="10"/>
  <c r="AV413" i="10"/>
  <c r="AW413" i="10"/>
  <c r="AX413" i="10"/>
  <c r="AY413" i="10"/>
  <c r="AZ413" i="10"/>
  <c r="BA413" i="10"/>
  <c r="BB413" i="10"/>
  <c r="BC413" i="10"/>
  <c r="C414" i="10"/>
  <c r="N414" i="10"/>
  <c r="O414" i="10"/>
  <c r="P414" i="10"/>
  <c r="Q414" i="10"/>
  <c r="R414" i="10"/>
  <c r="S414" i="10"/>
  <c r="T414" i="10"/>
  <c r="U414" i="10"/>
  <c r="V414" i="10"/>
  <c r="W414" i="10"/>
  <c r="X414" i="10"/>
  <c r="Y414" i="10"/>
  <c r="Z414" i="10"/>
  <c r="AA414" i="10"/>
  <c r="AB414" i="10"/>
  <c r="AB427" i="10" s="1"/>
  <c r="AC414" i="10"/>
  <c r="AD414" i="10"/>
  <c r="AE414" i="10"/>
  <c r="AF414" i="10"/>
  <c r="AF427" i="10" s="1"/>
  <c r="AG414" i="10"/>
  <c r="AH414" i="10"/>
  <c r="AI414" i="10"/>
  <c r="AJ414" i="10"/>
  <c r="AJ427" i="10" s="1"/>
  <c r="AK414" i="10"/>
  <c r="AL414" i="10"/>
  <c r="AM414" i="10"/>
  <c r="AN414" i="10"/>
  <c r="AN427" i="10" s="1"/>
  <c r="AO414" i="10"/>
  <c r="AP414" i="10"/>
  <c r="AQ414" i="10"/>
  <c r="AR414" i="10"/>
  <c r="AR427" i="10" s="1"/>
  <c r="AS414" i="10"/>
  <c r="AT414" i="10"/>
  <c r="AU414" i="10"/>
  <c r="AV414" i="10"/>
  <c r="AW414" i="10"/>
  <c r="AX414" i="10"/>
  <c r="AY414" i="10"/>
  <c r="AZ414" i="10"/>
  <c r="BA414" i="10"/>
  <c r="BB414" i="10"/>
  <c r="BC414" i="10"/>
  <c r="C415" i="10"/>
  <c r="N415" i="10"/>
  <c r="N428" i="10" s="1"/>
  <c r="O415" i="10"/>
  <c r="P415" i="10"/>
  <c r="Q415" i="10"/>
  <c r="Q426" i="10" s="1"/>
  <c r="R415" i="10"/>
  <c r="S415" i="10"/>
  <c r="T415" i="10"/>
  <c r="U415" i="10"/>
  <c r="U426" i="10" s="1"/>
  <c r="V415" i="10"/>
  <c r="W415" i="10"/>
  <c r="X415" i="10"/>
  <c r="Y415" i="10"/>
  <c r="Y426" i="10" s="1"/>
  <c r="Z415" i="10"/>
  <c r="AA415" i="10"/>
  <c r="AB415" i="10"/>
  <c r="AC415" i="10"/>
  <c r="AC426" i="10" s="1"/>
  <c r="AD415" i="10"/>
  <c r="AE415" i="10"/>
  <c r="AF415" i="10"/>
  <c r="AG415" i="10"/>
  <c r="AH415" i="10"/>
  <c r="AI415" i="10"/>
  <c r="AJ415" i="10"/>
  <c r="AK415" i="10"/>
  <c r="AL415" i="10"/>
  <c r="AM415" i="10"/>
  <c r="AN415" i="10"/>
  <c r="AO415" i="10"/>
  <c r="AO426" i="10" s="1"/>
  <c r="AP415" i="10"/>
  <c r="AQ415" i="10"/>
  <c r="AR415" i="10"/>
  <c r="AS415" i="10"/>
  <c r="AS426" i="10" s="1"/>
  <c r="AT415" i="10"/>
  <c r="AU415" i="10"/>
  <c r="AV415" i="10"/>
  <c r="AW415" i="10"/>
  <c r="AX415" i="10"/>
  <c r="AY415" i="10"/>
  <c r="AZ415" i="10"/>
  <c r="BA415" i="10"/>
  <c r="BA426" i="10" s="1"/>
  <c r="BB415" i="10"/>
  <c r="BC415" i="10"/>
  <c r="C416" i="10"/>
  <c r="N416" i="10"/>
  <c r="O416" i="10"/>
  <c r="P416" i="10"/>
  <c r="Q416" i="10"/>
  <c r="R416" i="10"/>
  <c r="R428" i="10" s="1"/>
  <c r="S416" i="10"/>
  <c r="T416" i="10"/>
  <c r="U416" i="10"/>
  <c r="V416" i="10"/>
  <c r="V428" i="10" s="1"/>
  <c r="W416" i="10"/>
  <c r="X416" i="10"/>
  <c r="Y416" i="10"/>
  <c r="Z416" i="10"/>
  <c r="Z428" i="10" s="1"/>
  <c r="AA416" i="10"/>
  <c r="AB416" i="10"/>
  <c r="AC416" i="10"/>
  <c r="AD416" i="10"/>
  <c r="AD428" i="10" s="1"/>
  <c r="AE416" i="10"/>
  <c r="AF416" i="10"/>
  <c r="AG416" i="10"/>
  <c r="AH416" i="10"/>
  <c r="AI416" i="10"/>
  <c r="AJ416" i="10"/>
  <c r="AK416" i="10"/>
  <c r="AL416" i="10"/>
  <c r="AM416" i="10"/>
  <c r="AN416" i="10"/>
  <c r="AO416" i="10"/>
  <c r="AP416" i="10"/>
  <c r="AP428" i="10" s="1"/>
  <c r="AQ416" i="10"/>
  <c r="AR416" i="10"/>
  <c r="AS416" i="10"/>
  <c r="AT416" i="10"/>
  <c r="AT428" i="10" s="1"/>
  <c r="AU416" i="10"/>
  <c r="AV416" i="10"/>
  <c r="AW416" i="10"/>
  <c r="AX416" i="10"/>
  <c r="AY416" i="10"/>
  <c r="AZ416" i="10"/>
  <c r="BA416" i="10"/>
  <c r="BB416" i="10"/>
  <c r="BC416" i="10"/>
  <c r="C417" i="10"/>
  <c r="N417" i="10"/>
  <c r="O417" i="10"/>
  <c r="O427" i="10" s="1"/>
  <c r="P417" i="10"/>
  <c r="Q417" i="10"/>
  <c r="R417" i="10"/>
  <c r="S417" i="10"/>
  <c r="S427" i="10" s="1"/>
  <c r="T417" i="10"/>
  <c r="U417" i="10"/>
  <c r="V417" i="10"/>
  <c r="W417" i="10"/>
  <c r="W427" i="10" s="1"/>
  <c r="X417" i="10"/>
  <c r="Y417" i="10"/>
  <c r="Z417" i="10"/>
  <c r="AA417" i="10"/>
  <c r="AB417" i="10"/>
  <c r="AC417" i="10"/>
  <c r="AD417" i="10"/>
  <c r="AE417" i="10"/>
  <c r="AF417" i="10"/>
  <c r="AG417" i="10"/>
  <c r="AH417" i="10"/>
  <c r="AI417" i="10"/>
  <c r="AJ417" i="10"/>
  <c r="AK417" i="10"/>
  <c r="AL417" i="10"/>
  <c r="AM417" i="10"/>
  <c r="AN417" i="10"/>
  <c r="AO417" i="10"/>
  <c r="AP417" i="10"/>
  <c r="AQ417" i="10"/>
  <c r="AR417" i="10"/>
  <c r="AS417" i="10"/>
  <c r="AT417" i="10"/>
  <c r="AU417" i="10"/>
  <c r="AV417" i="10"/>
  <c r="AW417" i="10"/>
  <c r="AX417" i="10"/>
  <c r="AY417" i="10"/>
  <c r="AZ417" i="10"/>
  <c r="AZ427" i="10" s="1"/>
  <c r="BA417" i="10"/>
  <c r="BB417" i="10"/>
  <c r="BC417" i="10"/>
  <c r="C418" i="10"/>
  <c r="N418" i="10"/>
  <c r="O418" i="10"/>
  <c r="P418" i="10"/>
  <c r="P429" i="10" s="1"/>
  <c r="Q418" i="10"/>
  <c r="R418" i="10"/>
  <c r="S418" i="10"/>
  <c r="T418" i="10"/>
  <c r="T429" i="10" s="1"/>
  <c r="U418" i="10"/>
  <c r="V418" i="10"/>
  <c r="W418" i="10"/>
  <c r="X418" i="10"/>
  <c r="X429" i="10" s="1"/>
  <c r="Y418" i="10"/>
  <c r="Z418" i="10"/>
  <c r="AA418" i="10"/>
  <c r="AB418" i="10"/>
  <c r="AB429" i="10" s="1"/>
  <c r="AC418" i="10"/>
  <c r="AD418" i="10"/>
  <c r="AE418" i="10"/>
  <c r="AF418" i="10"/>
  <c r="AF429" i="10" s="1"/>
  <c r="AG418" i="10"/>
  <c r="AH418" i="10"/>
  <c r="AI418" i="10"/>
  <c r="AJ418" i="10"/>
  <c r="AJ429" i="10" s="1"/>
  <c r="AK418" i="10"/>
  <c r="AL418" i="10"/>
  <c r="AM418" i="10"/>
  <c r="AN418" i="10"/>
  <c r="AN429" i="10" s="1"/>
  <c r="AO418" i="10"/>
  <c r="AP418" i="10"/>
  <c r="AQ418" i="10"/>
  <c r="AR418" i="10"/>
  <c r="AR429" i="10" s="1"/>
  <c r="AS418" i="10"/>
  <c r="AT418" i="10"/>
  <c r="AU418" i="10"/>
  <c r="AV418" i="10"/>
  <c r="AW418" i="10"/>
  <c r="AX418" i="10"/>
  <c r="AY418" i="10"/>
  <c r="AZ418" i="10"/>
  <c r="AZ429" i="10" s="1"/>
  <c r="BA418" i="10"/>
  <c r="BB418" i="10"/>
  <c r="BC418" i="10"/>
  <c r="C419" i="10"/>
  <c r="N419" i="10"/>
  <c r="O419" i="10"/>
  <c r="P419" i="10"/>
  <c r="Q419" i="10"/>
  <c r="Q428" i="10" s="1"/>
  <c r="R419" i="10"/>
  <c r="S419" i="10"/>
  <c r="T419" i="10"/>
  <c r="U419" i="10"/>
  <c r="U428" i="10" s="1"/>
  <c r="V419" i="10"/>
  <c r="W419" i="10"/>
  <c r="X419" i="10"/>
  <c r="Y419" i="10"/>
  <c r="Y428" i="10" s="1"/>
  <c r="Z419" i="10"/>
  <c r="AA419" i="10"/>
  <c r="AB419" i="10"/>
  <c r="AC419" i="10"/>
  <c r="AC428" i="10" s="1"/>
  <c r="AD419" i="10"/>
  <c r="AE419" i="10"/>
  <c r="AF419" i="10"/>
  <c r="AG419" i="10"/>
  <c r="AH419" i="10"/>
  <c r="AI419" i="10"/>
  <c r="AJ419" i="10"/>
  <c r="AK419" i="10"/>
  <c r="AL419" i="10"/>
  <c r="AM419" i="10"/>
  <c r="AN419" i="10"/>
  <c r="AO419" i="10"/>
  <c r="AO428" i="10" s="1"/>
  <c r="AP419" i="10"/>
  <c r="AQ419" i="10"/>
  <c r="AR419" i="10"/>
  <c r="AS419" i="10"/>
  <c r="AT419" i="10"/>
  <c r="AU419" i="10"/>
  <c r="AV419" i="10"/>
  <c r="AW419" i="10"/>
  <c r="AX419" i="10"/>
  <c r="AY419" i="10"/>
  <c r="AZ419" i="10"/>
  <c r="BA419" i="10"/>
  <c r="BB419" i="10"/>
  <c r="BC419" i="10"/>
  <c r="C420" i="10"/>
  <c r="N420" i="10"/>
  <c r="O420" i="10"/>
  <c r="P420" i="10"/>
  <c r="Q420" i="10"/>
  <c r="R420" i="10"/>
  <c r="S420" i="10"/>
  <c r="T420" i="10"/>
  <c r="U420" i="10"/>
  <c r="V420" i="10"/>
  <c r="W420" i="10"/>
  <c r="X420" i="10"/>
  <c r="Y420" i="10"/>
  <c r="Z420" i="10"/>
  <c r="AA420" i="10"/>
  <c r="AB420" i="10"/>
  <c r="AC420" i="10"/>
  <c r="AD420" i="10"/>
  <c r="AE420" i="10"/>
  <c r="AF420" i="10"/>
  <c r="AG420" i="10"/>
  <c r="AH420" i="10"/>
  <c r="AI420" i="10"/>
  <c r="AJ420" i="10"/>
  <c r="AK420" i="10"/>
  <c r="AL420" i="10"/>
  <c r="AM420" i="10"/>
  <c r="AN420" i="10"/>
  <c r="AO420" i="10"/>
  <c r="AP420" i="10"/>
  <c r="AQ420" i="10"/>
  <c r="AR420" i="10"/>
  <c r="AS420" i="10"/>
  <c r="AT420" i="10"/>
  <c r="AU420" i="10"/>
  <c r="AV420" i="10"/>
  <c r="AW420" i="10"/>
  <c r="AX420" i="10"/>
  <c r="AY420" i="10"/>
  <c r="AZ420" i="10"/>
  <c r="BA420" i="10"/>
  <c r="BB420" i="10"/>
  <c r="BC420" i="10"/>
  <c r="C421" i="10"/>
  <c r="N421" i="10"/>
  <c r="O421" i="10"/>
  <c r="P421" i="10"/>
  <c r="Q421" i="10"/>
  <c r="R421" i="10"/>
  <c r="S421" i="10"/>
  <c r="T421" i="10"/>
  <c r="U421" i="10"/>
  <c r="V421" i="10"/>
  <c r="W421" i="10"/>
  <c r="X421" i="10"/>
  <c r="Y421" i="10"/>
  <c r="Z421" i="10"/>
  <c r="AA421" i="10"/>
  <c r="AA427" i="10" s="1"/>
  <c r="AB421" i="10"/>
  <c r="AC421" i="10"/>
  <c r="AD421" i="10"/>
  <c r="AE421" i="10"/>
  <c r="AE427" i="10" s="1"/>
  <c r="AF421" i="10"/>
  <c r="AG421" i="10"/>
  <c r="AH421" i="10"/>
  <c r="AI421" i="10"/>
  <c r="AI427" i="10" s="1"/>
  <c r="AJ421" i="10"/>
  <c r="AK421" i="10"/>
  <c r="AL421" i="10"/>
  <c r="AM421" i="10"/>
  <c r="AM427" i="10" s="1"/>
  <c r="AN421" i="10"/>
  <c r="AO421" i="10"/>
  <c r="AP421" i="10"/>
  <c r="AQ421" i="10"/>
  <c r="AQ427" i="10" s="1"/>
  <c r="AR421" i="10"/>
  <c r="AS421" i="10"/>
  <c r="AT421" i="10"/>
  <c r="AU421" i="10"/>
  <c r="AU427" i="10" s="1"/>
  <c r="AV421" i="10"/>
  <c r="AW421" i="10"/>
  <c r="AX421" i="10"/>
  <c r="AY421" i="10"/>
  <c r="AY427" i="10" s="1"/>
  <c r="AZ421" i="10"/>
  <c r="BA421" i="10"/>
  <c r="BB421" i="10"/>
  <c r="BC421" i="10"/>
  <c r="BC427" i="10" s="1"/>
  <c r="C422" i="10"/>
  <c r="N422" i="10"/>
  <c r="O422" i="10"/>
  <c r="P422" i="10"/>
  <c r="Q422" i="10"/>
  <c r="R422" i="10"/>
  <c r="S422" i="10"/>
  <c r="T422" i="10"/>
  <c r="U422" i="10"/>
  <c r="V422" i="10"/>
  <c r="W422" i="10"/>
  <c r="X422" i="10"/>
  <c r="Y422" i="10"/>
  <c r="Z422" i="10"/>
  <c r="AA422" i="10"/>
  <c r="AB422" i="10"/>
  <c r="AC422" i="10"/>
  <c r="AD422" i="10"/>
  <c r="AE422" i="10"/>
  <c r="AF422" i="10"/>
  <c r="AG422" i="10"/>
  <c r="AH422" i="10"/>
  <c r="AI422" i="10"/>
  <c r="AJ422" i="10"/>
  <c r="AK422" i="10"/>
  <c r="AL422" i="10"/>
  <c r="AM422" i="10"/>
  <c r="AN422" i="10"/>
  <c r="AO422" i="10"/>
  <c r="AP422" i="10"/>
  <c r="AQ422" i="10"/>
  <c r="AR422" i="10"/>
  <c r="AS422" i="10"/>
  <c r="AS428" i="10" s="1"/>
  <c r="AT422" i="10"/>
  <c r="AU422" i="10"/>
  <c r="AV422" i="10"/>
  <c r="AW422" i="10"/>
  <c r="AX422" i="10"/>
  <c r="AY422" i="10"/>
  <c r="AZ422" i="10"/>
  <c r="BA422" i="10"/>
  <c r="BA428" i="10" s="1"/>
  <c r="BB422" i="10"/>
  <c r="BC422" i="10"/>
  <c r="C423" i="10"/>
  <c r="N423" i="10"/>
  <c r="O423" i="10"/>
  <c r="P423" i="10"/>
  <c r="Q423" i="10"/>
  <c r="R423" i="10"/>
  <c r="S423" i="10"/>
  <c r="T423" i="10"/>
  <c r="U423" i="10"/>
  <c r="V423" i="10"/>
  <c r="W423" i="10"/>
  <c r="X423" i="10"/>
  <c r="Y423" i="10"/>
  <c r="Z423" i="10"/>
  <c r="AA423" i="10"/>
  <c r="AB423" i="10"/>
  <c r="AC423" i="10"/>
  <c r="AD423" i="10"/>
  <c r="AE423" i="10"/>
  <c r="AF423" i="10"/>
  <c r="AG423" i="10"/>
  <c r="AH423" i="10"/>
  <c r="AI423" i="10"/>
  <c r="AJ423" i="10"/>
  <c r="AK423" i="10"/>
  <c r="AL423" i="10"/>
  <c r="AM423" i="10"/>
  <c r="AN423" i="10"/>
  <c r="AO423" i="10"/>
  <c r="AP423" i="10"/>
  <c r="AQ423" i="10"/>
  <c r="AR423" i="10"/>
  <c r="AS423" i="10"/>
  <c r="AT423" i="10"/>
  <c r="AU423" i="10"/>
  <c r="AV423" i="10"/>
  <c r="AW423" i="10"/>
  <c r="AX423" i="10"/>
  <c r="AY423" i="10"/>
  <c r="AZ423" i="10"/>
  <c r="BA423" i="10"/>
  <c r="BB423" i="10"/>
  <c r="BC423" i="10"/>
  <c r="O426" i="10"/>
  <c r="P426" i="10"/>
  <c r="S426" i="10"/>
  <c r="T426" i="10"/>
  <c r="W426" i="10"/>
  <c r="X426" i="10"/>
  <c r="AA426" i="10"/>
  <c r="AB426" i="10"/>
  <c r="AE426" i="10"/>
  <c r="AF426" i="10"/>
  <c r="AG426" i="10"/>
  <c r="AH426" i="10"/>
  <c r="AI426" i="10"/>
  <c r="AJ426" i="10"/>
  <c r="AK426" i="10"/>
  <c r="AL426" i="10"/>
  <c r="AM426" i="10"/>
  <c r="AN426" i="10"/>
  <c r="AQ426" i="10"/>
  <c r="AR426" i="10"/>
  <c r="AU426" i="10"/>
  <c r="AV426" i="10"/>
  <c r="AW426" i="10"/>
  <c r="AX426" i="10"/>
  <c r="AY426" i="10"/>
  <c r="AZ426" i="10"/>
  <c r="BB426" i="10"/>
  <c r="BC426" i="10"/>
  <c r="N427" i="10"/>
  <c r="Q427" i="10"/>
  <c r="R427" i="10"/>
  <c r="U427" i="10"/>
  <c r="V427" i="10"/>
  <c r="Y427" i="10"/>
  <c r="Z427" i="10"/>
  <c r="AC427" i="10"/>
  <c r="AD427" i="10"/>
  <c r="AG427" i="10"/>
  <c r="AH427" i="10"/>
  <c r="AK427" i="10"/>
  <c r="AL427" i="10"/>
  <c r="AO427" i="10"/>
  <c r="AP427" i="10"/>
  <c r="AS427" i="10"/>
  <c r="AT427" i="10"/>
  <c r="AV427" i="10"/>
  <c r="AW427" i="10"/>
  <c r="AX427" i="10"/>
  <c r="BA427" i="10"/>
  <c r="BB427" i="10"/>
  <c r="O428" i="10"/>
  <c r="P428" i="10"/>
  <c r="S428" i="10"/>
  <c r="T428" i="10"/>
  <c r="W428" i="10"/>
  <c r="X428" i="10"/>
  <c r="AA428" i="10"/>
  <c r="AB428" i="10"/>
  <c r="AE428" i="10"/>
  <c r="AF428" i="10"/>
  <c r="AG428" i="10"/>
  <c r="AH428" i="10"/>
  <c r="AI428" i="10"/>
  <c r="AJ428" i="10"/>
  <c r="AK428" i="10"/>
  <c r="AL428" i="10"/>
  <c r="AM428" i="10"/>
  <c r="AN428" i="10"/>
  <c r="AQ428" i="10"/>
  <c r="AR428" i="10"/>
  <c r="AU428" i="10"/>
  <c r="AV428" i="10"/>
  <c r="AW428" i="10"/>
  <c r="AX428" i="10"/>
  <c r="AY428" i="10"/>
  <c r="AZ428" i="10"/>
  <c r="BB428" i="10"/>
  <c r="BC428" i="10"/>
  <c r="N429" i="10"/>
  <c r="O429" i="10"/>
  <c r="Q429" i="10"/>
  <c r="R429" i="10"/>
  <c r="S429" i="10"/>
  <c r="U429" i="10"/>
  <c r="V429" i="10"/>
  <c r="W429" i="10"/>
  <c r="Y429" i="10"/>
  <c r="Z429" i="10"/>
  <c r="AA429" i="10"/>
  <c r="AC429" i="10"/>
  <c r="AD429" i="10"/>
  <c r="AE429" i="10"/>
  <c r="AG429" i="10"/>
  <c r="AH429" i="10"/>
  <c r="AI429" i="10"/>
  <c r="AK429" i="10"/>
  <c r="AL429" i="10"/>
  <c r="AM429" i="10"/>
  <c r="AO429" i="10"/>
  <c r="AP429" i="10"/>
  <c r="AQ429" i="10"/>
  <c r="AS429" i="10"/>
  <c r="AT429" i="10"/>
  <c r="AU429" i="10"/>
  <c r="AV429" i="10"/>
  <c r="AW429" i="10"/>
  <c r="AX429" i="10"/>
  <c r="AY429" i="10"/>
  <c r="BA429" i="10"/>
  <c r="BB429" i="10"/>
  <c r="BC429" i="10"/>
  <c r="BL426" i="3" l="1"/>
  <c r="BK426" i="3"/>
  <c r="BJ426" i="3"/>
  <c r="BI426" i="3"/>
  <c r="BH426" i="3"/>
  <c r="BG426" i="3"/>
  <c r="BF426" i="3"/>
  <c r="BE426" i="3"/>
  <c r="BD426" i="3"/>
  <c r="BC426" i="3"/>
  <c r="BB426" i="3"/>
  <c r="BA426" i="3"/>
  <c r="AZ426" i="3"/>
  <c r="AY426" i="3"/>
  <c r="AX426" i="3"/>
  <c r="AW426" i="3"/>
  <c r="AV426" i="3"/>
  <c r="AU426" i="3"/>
  <c r="AT426" i="3"/>
  <c r="AS426" i="3"/>
  <c r="AR426" i="3"/>
  <c r="AQ426" i="3"/>
  <c r="AP426" i="3"/>
  <c r="AO426" i="3"/>
  <c r="AN426" i="3"/>
  <c r="AM426" i="3"/>
  <c r="AL426" i="3"/>
  <c r="AK426" i="3"/>
  <c r="AJ426" i="3"/>
  <c r="AI426" i="3"/>
  <c r="AH426" i="3"/>
  <c r="AG426" i="3"/>
  <c r="AF426" i="3"/>
  <c r="AE426" i="3"/>
  <c r="AD426" i="3"/>
  <c r="AC426" i="3"/>
  <c r="AB426" i="3"/>
  <c r="AA426" i="3"/>
  <c r="Z426" i="3"/>
  <c r="Y426" i="3"/>
  <c r="X426" i="3"/>
  <c r="W426" i="3"/>
  <c r="V426" i="3"/>
  <c r="U426" i="3"/>
  <c r="T426" i="3"/>
  <c r="S426" i="3"/>
  <c r="R426" i="3"/>
  <c r="Q426" i="3"/>
  <c r="P426" i="3"/>
  <c r="O426" i="3"/>
  <c r="N426" i="3"/>
  <c r="M426" i="3"/>
  <c r="BR425" i="2" l="1"/>
  <c r="BQ425" i="2"/>
  <c r="BN425" i="2"/>
  <c r="BM425" i="2"/>
  <c r="BL425" i="2"/>
  <c r="BK425" i="2"/>
  <c r="BJ425" i="2"/>
  <c r="BI425" i="2"/>
  <c r="BH425" i="2"/>
  <c r="BG425" i="2"/>
  <c r="BF425" i="2"/>
  <c r="BE425" i="2"/>
  <c r="BD425" i="2"/>
  <c r="BC425" i="2"/>
  <c r="BB425" i="2"/>
  <c r="BA425" i="2"/>
  <c r="AZ425" i="2"/>
  <c r="AY425" i="2"/>
  <c r="AX425" i="2"/>
  <c r="AW425" i="2"/>
  <c r="AV425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F425" i="2"/>
  <c r="AE425" i="2"/>
  <c r="AD425" i="2"/>
  <c r="AC425" i="2"/>
  <c r="AB425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BO37" i="2"/>
  <c r="BO425" i="2" s="1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BP37" i="2" l="1"/>
  <c r="BP425" i="2" l="1"/>
  <c r="BS37" i="2"/>
  <c r="BS425" i="2" s="1"/>
  <c r="C4597" i="1" l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T426" i="1"/>
  <c r="CS426" i="1"/>
  <c r="CR426" i="1"/>
  <c r="CQ426" i="1"/>
  <c r="CP426" i="1"/>
  <c r="CO426" i="1"/>
  <c r="CN426" i="1"/>
  <c r="CM426" i="1"/>
  <c r="CL426" i="1"/>
  <c r="CK426" i="1"/>
  <c r="CJ426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<sst xmlns="http://schemas.openxmlformats.org/spreadsheetml/2006/main" count="16606" uniqueCount="1607">
  <si>
    <t>Ticker</t>
  </si>
  <si>
    <t>Security</t>
  </si>
  <si>
    <t>GICS Sector</t>
  </si>
  <si>
    <t>SimFinId</t>
  </si>
  <si>
    <t>Currency</t>
  </si>
  <si>
    <t>Fiscal Year</t>
  </si>
  <si>
    <t>Fiscal Period</t>
  </si>
  <si>
    <t>Report Date</t>
  </si>
  <si>
    <t>Publish Date</t>
  </si>
  <si>
    <t>Restated Date</t>
  </si>
  <si>
    <t xml:space="preserve"> Shares (Basic) </t>
  </si>
  <si>
    <t xml:space="preserve"> Shares (Diluted) </t>
  </si>
  <si>
    <t>Source</t>
  </si>
  <si>
    <t>MMM</t>
  </si>
  <si>
    <t>3M Company</t>
  </si>
  <si>
    <t>Industrials</t>
  </si>
  <si>
    <t>USD</t>
  </si>
  <si>
    <t>Q4</t>
  </si>
  <si>
    <t>https://www.sec.gov/Archives/edgar/data/66740/000155837020000581/0001558370-20-000581-index.htm</t>
  </si>
  <si>
    <t>AOS</t>
  </si>
  <si>
    <t>A.O. Smith Corp</t>
  </si>
  <si>
    <t>https://www.sec.gov/Archives/edgar/data/91142/000119312520046736/0001193125-20-046736-index.htm</t>
  </si>
  <si>
    <t>ABT</t>
  </si>
  <si>
    <t>Abbott Laboratories</t>
  </si>
  <si>
    <t>Health Care</t>
  </si>
  <si>
    <t>https://www.sec.gov/Archives/edgar/data/1800/000110465920023904/0001104659-20-023904-index.htm</t>
  </si>
  <si>
    <t>ABBV</t>
  </si>
  <si>
    <t>AbbVie Inc.</t>
  </si>
  <si>
    <t>https://www.sec.gov/Archives/edgar/data/1551152/000155115220000007/0001551152-20-000007-index.htm</t>
  </si>
  <si>
    <t>ABMD</t>
  </si>
  <si>
    <t>ABIOMED Inc</t>
  </si>
  <si>
    <t>https://www.sec.gov/Archives/edgar/data/815094/000156459020026547/0001564590-20-026547-index.htm</t>
  </si>
  <si>
    <t>ACN</t>
  </si>
  <si>
    <t>Accenture plc</t>
  </si>
  <si>
    <t>Information Technology</t>
  </si>
  <si>
    <t>https://www.sec.gov/Archives/edgar/data/1467373/000146737319000339/0001467373-19-000339-index.htm</t>
  </si>
  <si>
    <t>ATVI</t>
  </si>
  <si>
    <t>Activision Blizzard</t>
  </si>
  <si>
    <t>Communication Services</t>
  </si>
  <si>
    <t>https://www.sec.gov/Archives/edgar/data/718877/000071887720000003/0000718877-20-000003-index.htm</t>
  </si>
  <si>
    <t>ADBE</t>
  </si>
  <si>
    <t>Adobe Inc.</t>
  </si>
  <si>
    <t>https://www.sec.gov/Archives/edgar/data/796343/000079634320000013/0000796343-20-000013-index.htm</t>
  </si>
  <si>
    <t>AAP</t>
  </si>
  <si>
    <t>Advance Auto Parts</t>
  </si>
  <si>
    <t>Consumer Discretionary</t>
  </si>
  <si>
    <t>https://www.sec.gov/Archives/edgar/data/1158449/000115844920000035/0001158449-20-000035-index.htm</t>
  </si>
  <si>
    <t>AMD</t>
  </si>
  <si>
    <t>Advanced Micro Devices Inc</t>
  </si>
  <si>
    <t>https://www.sec.gov/Archives/edgar/data/2488/000000248820000008/0000002488-20-000008-index.htm</t>
  </si>
  <si>
    <t>AES</t>
  </si>
  <si>
    <t>AES Corp</t>
  </si>
  <si>
    <t>Utilities</t>
  </si>
  <si>
    <t>https://www.sec.gov/Archives/edgar/data/874761/000087476120000012/0000874761-20-000012-index.htm</t>
  </si>
  <si>
    <t>A</t>
  </si>
  <si>
    <t>Agilent Technologies Inc</t>
  </si>
  <si>
    <t>https://www.sec.gov/Archives/edgar/data/1090872/000109087219000022/0001090872-19-000022-index.htm</t>
  </si>
  <si>
    <t>APD</t>
  </si>
  <si>
    <t>Air Products &amp; Chemicals Inc</t>
  </si>
  <si>
    <t>Materials</t>
  </si>
  <si>
    <t>https://www.sec.gov/Archives/edgar/data/2969/000000296920000010/0000002969-20-000010-index.htm</t>
  </si>
  <si>
    <t>AKAM</t>
  </si>
  <si>
    <t>Akamai Technologies Inc</t>
  </si>
  <si>
    <t>https://www.sec.gov/Archives/edgar/data/1086222/000108622220000045/0001086222-20-000045-index.htm</t>
  </si>
  <si>
    <t>ALK</t>
  </si>
  <si>
    <t>Alaska Air Group Inc</t>
  </si>
  <si>
    <t>https://www.sec.gov/Archives/edgar/data/766421/000076642120000013/0000766421-20-000013-index.htm</t>
  </si>
  <si>
    <t>ALB</t>
  </si>
  <si>
    <t>Albemarle Corp</t>
  </si>
  <si>
    <t>https://www.sec.gov/Archives/edgar/data/915913/000091591320000040/0000915913-20-000040-index.htm</t>
  </si>
  <si>
    <t>ARE</t>
  </si>
  <si>
    <t>Alexandria Real Estate Equities</t>
  </si>
  <si>
    <t>Real Estate</t>
  </si>
  <si>
    <t>https://www.sec.gov/Archives/edgar/data/1035443/000103544320000042/0001035443-20-000042-index.htm</t>
  </si>
  <si>
    <t>ALXN</t>
  </si>
  <si>
    <t>Alexion Pharmaceuticals</t>
  </si>
  <si>
    <t>https://www.sec.gov/Archives/edgar/data/899866/000089986620000012/0000899866-20-000012-index.htm</t>
  </si>
  <si>
    <t>ALGN</t>
  </si>
  <si>
    <t>Align Technology</t>
  </si>
  <si>
    <t>https://www.sec.gov/Archives/edgar/data/1097149/000109714920000008/0001097149-20-000008-index.htm</t>
  </si>
  <si>
    <t>ALLE</t>
  </si>
  <si>
    <t>Allegion</t>
  </si>
  <si>
    <t>https://www.sec.gov/Archives/edgar/data/1579241/000157924120000013/0001579241-20-000013-index.htm</t>
  </si>
  <si>
    <t>LNT</t>
  </si>
  <si>
    <t>Alliant Energy Corp</t>
  </si>
  <si>
    <t>https://www.sec.gov/Archives/edgar/data/352541/000035254120000021/0000352541-20-000021-index.htm</t>
  </si>
  <si>
    <t>GOOG</t>
  </si>
  <si>
    <t>Alphabet Inc. (Class C)</t>
  </si>
  <si>
    <t>https://www.sec.gov/Archives/edgar/data/1652044/000165204420000008/0001652044-20-000008-index.htm</t>
  </si>
  <si>
    <t>MO</t>
  </si>
  <si>
    <t>Altria Group Inc</t>
  </si>
  <si>
    <t>Consumer Staples</t>
  </si>
  <si>
    <t>https://www.sec.gov/Archives/edgar/data/764180/000076418020000018/0000764180-20-000018-index.htm</t>
  </si>
  <si>
    <t>AMZN</t>
  </si>
  <si>
    <t>Amazon.com Inc.</t>
  </si>
  <si>
    <t>https://www.sec.gov/Archives/edgar/data/1018724/000101872420000004/0001018724-20-000004-index.htm</t>
  </si>
  <si>
    <t>AEE</t>
  </si>
  <si>
    <t>Ameren Corp</t>
  </si>
  <si>
    <t>https://www.sec.gov/Archives/edgar/data/1002910/000100291020000077/0001002910-20-000077-index.htm</t>
  </si>
  <si>
    <t>AAL</t>
  </si>
  <si>
    <t>American Airlines Group</t>
  </si>
  <si>
    <t>https://www.sec.gov/Archives/edgar/data/6201/000000620120000023/0000006201-20-000023-index.htm</t>
  </si>
  <si>
    <t>AEP</t>
  </si>
  <si>
    <t>American Electric Power</t>
  </si>
  <si>
    <t>https://www.sec.gov/Archives/edgar/data/4904/000000490420000007/0000004904-20-000007-index.htm</t>
  </si>
  <si>
    <t>AMT</t>
  </si>
  <si>
    <t>American Tower Corp.</t>
  </si>
  <si>
    <t>https://www.sec.gov/Archives/edgar/data/1053507/000105350720000028/0001053507-20-000028-index.htm</t>
  </si>
  <si>
    <t>AWK</t>
  </si>
  <si>
    <t>American Water Works Company Inc</t>
  </si>
  <si>
    <t>https://www.sec.gov/Archives/edgar/data/1410636/000141063620000040/0001410636-20-000040-index.htm</t>
  </si>
  <si>
    <t>AMP</t>
  </si>
  <si>
    <t>Ameriprise Financial</t>
  </si>
  <si>
    <t>Financials</t>
  </si>
  <si>
    <t>https://www.sec.gov/Archives/edgar/data/820027/000082002720000010/0000820027-20-000010-index.htm</t>
  </si>
  <si>
    <t>ABC</t>
  </si>
  <si>
    <t>AmerisourceBergen Corp</t>
  </si>
  <si>
    <t>https://www.sec.gov/Archives/edgar/data/1140859/000114085919000040/0001140859-19-000040-index.htm</t>
  </si>
  <si>
    <t>AME</t>
  </si>
  <si>
    <t>AMETEK Inc.</t>
  </si>
  <si>
    <t>https://www.sec.gov/Archives/edgar/data/1037868/000119312520043133/0001193125-20-043133-index.htm</t>
  </si>
  <si>
    <t>AMGN</t>
  </si>
  <si>
    <t>Amgen Inc.</t>
  </si>
  <si>
    <t>https://www.sec.gov/Archives/edgar/data/318154/000031815420000017/0000318154-20-000017-index.htm</t>
  </si>
  <si>
    <t>APH</t>
  </si>
  <si>
    <t>Amphenol Corp</t>
  </si>
  <si>
    <t>https://www.sec.gov/Archives/edgar/data/820313/000155837020000728/0001558370-20-000728-index.htm</t>
  </si>
  <si>
    <t>ADI</t>
  </si>
  <si>
    <t>Analog Devices, Inc.</t>
  </si>
  <si>
    <t>https://www.sec.gov/Archives/edgar/data/6281/000000628119000144/0000006281-19-000144-index.htm</t>
  </si>
  <si>
    <t>ANSS</t>
  </si>
  <si>
    <t>ANSYS</t>
  </si>
  <si>
    <t>https://www.sec.gov/Archives/edgar/data/1013462/000101346220000004/0001013462-20-000004-index.htm</t>
  </si>
  <si>
    <t>AON</t>
  </si>
  <si>
    <t>Aon plc</t>
  </si>
  <si>
    <t>https://www.sec.gov/Archives/edgar/data/315293/000162828020001607/0001628280-20-001607-index.htm</t>
  </si>
  <si>
    <t>APA</t>
  </si>
  <si>
    <t>Apache Corporation</t>
  </si>
  <si>
    <t>Energy</t>
  </si>
  <si>
    <t>https://www.sec.gov/Archives/edgar/data/6769/000173303720000004/0001733037-20-000004-index.htm</t>
  </si>
  <si>
    <t>AAPL</t>
  </si>
  <si>
    <t>Apple Inc.</t>
  </si>
  <si>
    <t>https://www.sec.gov/Archives/edgar/data/320193/000032019319000119/0000320193-19-000119-index.htm</t>
  </si>
  <si>
    <t>AMAT</t>
  </si>
  <si>
    <t>Applied Materials Inc.</t>
  </si>
  <si>
    <t>https://www.sec.gov/Archives/edgar/data/6951/000000695119000046/0000006951-19-000046-index.htm</t>
  </si>
  <si>
    <t>APTV</t>
  </si>
  <si>
    <t>Aptiv PLC</t>
  </si>
  <si>
    <t>https://www.sec.gov/Archives/edgar/data/1521332/000152133220000012/0001521332-20-000012-index.htm</t>
  </si>
  <si>
    <t>ADM</t>
  </si>
  <si>
    <t>Archer-Daniels-Midland Co</t>
  </si>
  <si>
    <t>https://www.sec.gov/Archives/edgar/data/7084/000000708420000009/0000007084-20-000009-index.htm</t>
  </si>
  <si>
    <t>ANET</t>
  </si>
  <si>
    <t>Arista Networks</t>
  </si>
  <si>
    <t>https://www.sec.gov/Archives/edgar/data/1596532/000159653220000024/0001596532-20-000024-index.htm</t>
  </si>
  <si>
    <t>AJG</t>
  </si>
  <si>
    <t>Arthur J. Gallagher &amp; Co.</t>
  </si>
  <si>
    <t>https://www.sec.gov/Archives/edgar/data/354190/000119312520028191/0001193125-20-028191-index.htm</t>
  </si>
  <si>
    <t>T</t>
  </si>
  <si>
    <t>AT&amp;T Inc.</t>
  </si>
  <si>
    <t>https://www.sec.gov/Archives/edgar/data/732717/000156276220000064/0001562762-20-000064-index.htm</t>
  </si>
  <si>
    <t>ATO</t>
  </si>
  <si>
    <t>Atmos Energy</t>
  </si>
  <si>
    <t>https://www.sec.gov/Archives/edgar/data/731802/000073180219000037/0000731802-19-000037-index.htm</t>
  </si>
  <si>
    <t>ADSK</t>
  </si>
  <si>
    <t>Autodesk Inc.</t>
  </si>
  <si>
    <t>https://www.sec.gov/Archives/edgar/data/769397/000076939720000013/0000769397-20-000013-index.htm</t>
  </si>
  <si>
    <t>ADP</t>
  </si>
  <si>
    <t>Automatic Data Processing</t>
  </si>
  <si>
    <t>https://www.sec.gov/Archives/edgar/data/8670/000000867020000032/0000008670-20-000032-index.htm</t>
  </si>
  <si>
    <t>AZO</t>
  </si>
  <si>
    <t>AutoZone Inc</t>
  </si>
  <si>
    <t>https://www.sec.gov/Archives/edgar/data/866787/000119312520076091/0001193125-20-076091-index.htm</t>
  </si>
  <si>
    <t>AVB</t>
  </si>
  <si>
    <t>AvalonBay Communities</t>
  </si>
  <si>
    <t>https://www.sec.gov/Archives/edgar/data/915912/000091591220000004/0000915912-20-000004-index.htm</t>
  </si>
  <si>
    <t>AVY</t>
  </si>
  <si>
    <t>Avery Dennison Corp</t>
  </si>
  <si>
    <t>https://www.sec.gov/Archives/edgar/data/8818/000110465920025360/0001104659-20-025360-index.htm</t>
  </si>
  <si>
    <t>BHGE</t>
  </si>
  <si>
    <t>Baker Hughes Co</t>
  </si>
  <si>
    <t>https://www.sec.gov/Archives/edgar/data/1701605/000170160520000019/0001701605-20-000019-index.htm</t>
  </si>
  <si>
    <t>BLL</t>
  </si>
  <si>
    <t>Ball Corp</t>
  </si>
  <si>
    <t>https://www.sec.gov/Archives/edgar/data/9389/000155837020001005/0001558370-20-001005-index.htm</t>
  </si>
  <si>
    <t>BAX</t>
  </si>
  <si>
    <t>Baxter International Inc.</t>
  </si>
  <si>
    <t>https://www.sec.gov/Archives/edgar/data/10456/000162828020003693/0001628280-20-003693-index.htm</t>
  </si>
  <si>
    <t>BDX</t>
  </si>
  <si>
    <t>Becton Dickinson</t>
  </si>
  <si>
    <t>https://www.sec.gov/Archives/edgar/data/10795/000001079519000044/0000010795-19-000044-index.htm</t>
  </si>
  <si>
    <t>BRKA</t>
  </si>
  <si>
    <t>Berkshire Hathaway</t>
  </si>
  <si>
    <t>https://www.sec.gov/Archives/edgar/data/1067983/000156459020005874/0001564590-20-005874-index.htm</t>
  </si>
  <si>
    <t>BBY</t>
  </si>
  <si>
    <t>Best Buy Co. Inc.</t>
  </si>
  <si>
    <t>https://www.sec.gov/Archives/edgar/data/764478/000076447820000017/0000764478-20-000017-index.htm</t>
  </si>
  <si>
    <t>BIO</t>
  </si>
  <si>
    <t>Bio-Rad Laboratories</t>
  </si>
  <si>
    <t>https://www.sec.gov/Archives/edgar/data/12208/000001220820000012/0000012208-20-000012-index.htm</t>
  </si>
  <si>
    <t>BIIB</t>
  </si>
  <si>
    <t>Biogen Inc.</t>
  </si>
  <si>
    <t>https://www.sec.gov/Archives/edgar/data/875045/000087504520000005/0000875045-20-000005-index.htm</t>
  </si>
  <si>
    <t>BLK</t>
  </si>
  <si>
    <t>BlackRock</t>
  </si>
  <si>
    <t>https://www.sec.gov/Archives/edgar/data/1364742/000156459020007807/0001564590-20-007807-index.htm</t>
  </si>
  <si>
    <t>BA</t>
  </si>
  <si>
    <t>Boeing Company</t>
  </si>
  <si>
    <t>https://www.sec.gov/Archives/edgar/data/12927/000001292720000014/0000012927-20-000014-index.htm</t>
  </si>
  <si>
    <t>BKNG</t>
  </si>
  <si>
    <t>Booking Holdings Inc</t>
  </si>
  <si>
    <t>https://www.sec.gov/Archives/edgar/data/1075531/000107553120000011/0001075531-20-000011-index.htm</t>
  </si>
  <si>
    <t>BWA</t>
  </si>
  <si>
    <t>BorgWarner</t>
  </si>
  <si>
    <t>https://www.sec.gov/Archives/edgar/data/908255/000090825520000014/0000908255-20-000014-index.htm</t>
  </si>
  <si>
    <t>BXP</t>
  </si>
  <si>
    <t>Boston Properties</t>
  </si>
  <si>
    <t>https://www.sec.gov/Archives/edgar/data/1037540/000165642320000007/0001656423-20-000007-index.htm</t>
  </si>
  <si>
    <t>BSX</t>
  </si>
  <si>
    <t>Boston Scientific</t>
  </si>
  <si>
    <t>https://www.sec.gov/Archives/edgar/data/885725/000088572520000012/0000885725-20-000012-index.htm</t>
  </si>
  <si>
    <t>BMY</t>
  </si>
  <si>
    <t>Bristol-Myers Squibb</t>
  </si>
  <si>
    <t>https://www.sec.gov/Archives/edgar/data/14272/000001427220000082/0000014272-20-000082-index.htm</t>
  </si>
  <si>
    <t>AVGO</t>
  </si>
  <si>
    <t>Broadcom Inc.</t>
  </si>
  <si>
    <t>https://www.sec.gov/Archives/edgar/data/1730168/000173016819000144/0001730168-19-000144-index.htm</t>
  </si>
  <si>
    <t>BR</t>
  </si>
  <si>
    <t>Broadridge Financial Solutions</t>
  </si>
  <si>
    <t>https://www.sec.gov/Archives/edgar/data/1383312/000138331220000055/0001383312-20-000055-index.htm</t>
  </si>
  <si>
    <t>BFB</t>
  </si>
  <si>
    <t>Brown-Forman Corp.</t>
  </si>
  <si>
    <t>https://www.sec.gov/Archives/edgar/data/14693/000001469320000066/0000014693-20-000066-index.htm</t>
  </si>
  <si>
    <t>CHRW</t>
  </si>
  <si>
    <t>C. H. Robinson Worldwide</t>
  </si>
  <si>
    <t>https://www.sec.gov/Archives/edgar/data/1043277/000104327720000016/0001043277-20-000016-index.htm</t>
  </si>
  <si>
    <t>COG</t>
  </si>
  <si>
    <t>Cabot Oil &amp; Gas</t>
  </si>
  <si>
    <t>https://www.sec.gov/Archives/edgar/data/858470/000085847020000012/0000858470-20-000012-index.htm</t>
  </si>
  <si>
    <t>CDNS</t>
  </si>
  <si>
    <t>Cadence Design Systems</t>
  </si>
  <si>
    <t>https://www.sec.gov/Archives/edgar/data/813672/000081367220000007/0000813672-20-000007-index.htm</t>
  </si>
  <si>
    <t>CPB</t>
  </si>
  <si>
    <t>Campbell Soup</t>
  </si>
  <si>
    <t>https://www.sec.gov/Archives/edgar/data/16732/000001673219000113/0000016732-19-000113-index.htm</t>
  </si>
  <si>
    <t>CAH</t>
  </si>
  <si>
    <t>Cardinal Health Inc.</t>
  </si>
  <si>
    <t>https://www.sec.gov/Archives/edgar/data/721371/000072137120000089/0000721371-20-000089-index.htm</t>
  </si>
  <si>
    <t>KMX</t>
  </si>
  <si>
    <t>Carmax Inc</t>
  </si>
  <si>
    <t>https://www.sec.gov/Archives/edgar/data/1170010/000117001020000033/0001170010-20-000033-index.htm</t>
  </si>
  <si>
    <t>CCL</t>
  </si>
  <si>
    <t>Carnival Corp.</t>
  </si>
  <si>
    <t>https://www.sec.gov/Archives/edgar/data/815097/000081509720000003/0000815097-20-000003-index.htm</t>
  </si>
  <si>
    <t>CAT</t>
  </si>
  <si>
    <t>Caterpillar Inc.</t>
  </si>
  <si>
    <t>https://www.sec.gov/Archives/edgar/data/18230/000001823020000056/0000018230-20-000056-index.htm</t>
  </si>
  <si>
    <t>CBOE</t>
  </si>
  <si>
    <t>Cboe Global Markets</t>
  </si>
  <si>
    <t>https://www.sec.gov/Archives/edgar/data/1374310/000155837020001127/0001558370-20-001127-index.htm</t>
  </si>
  <si>
    <t>CBG</t>
  </si>
  <si>
    <t>CBRE Group</t>
  </si>
  <si>
    <t>https://www.sec.gov/Archives/edgar/data/1138118/000156459020008056/0001564590-20-008056-index.htm</t>
  </si>
  <si>
    <t>CDW</t>
  </si>
  <si>
    <t>https://www.sec.gov/Archives/edgar/data/1402057/000140205720000042/0001402057-20-000042-index.htm</t>
  </si>
  <si>
    <t>CE</t>
  </si>
  <si>
    <t>Celanese</t>
  </si>
  <si>
    <t>https://www.sec.gov/Archives/edgar/data/1306830/000130683020000018/0001306830-20-000018-index.htm</t>
  </si>
  <si>
    <t>CNC</t>
  </si>
  <si>
    <t>Centene Corporation</t>
  </si>
  <si>
    <t>https://www.sec.gov/Archives/edgar/data/1071739/000107173920000060/0001071739-20-000060-index.htm</t>
  </si>
  <si>
    <t>CNP</t>
  </si>
  <si>
    <t>CenterPoint Energy</t>
  </si>
  <si>
    <t>https://www.sec.gov/Archives/edgar/data/1130310/000113031020000016/0001130310-20-000016-index.htm</t>
  </si>
  <si>
    <t>CTL</t>
  </si>
  <si>
    <t>CenturyLink Inc</t>
  </si>
  <si>
    <t>https://www.sec.gov/Archives/edgar/data/18926/000001892620000009/0000018926-20-000009-index.htm</t>
  </si>
  <si>
    <t>CERN</t>
  </si>
  <si>
    <t>Cerner</t>
  </si>
  <si>
    <t>https://www.sec.gov/Archives/edgar/data/804753/000080475320000007/0000804753-20-000007-index.htm</t>
  </si>
  <si>
    <t>CF</t>
  </si>
  <si>
    <t>CF Industries Holdings Inc</t>
  </si>
  <si>
    <t>https://www.sec.gov/Archives/edgar/data/1324404/000132440420000006/0001324404-20-000006-index.htm</t>
  </si>
  <si>
    <t>CHTR</t>
  </si>
  <si>
    <t>Charter Communications</t>
  </si>
  <si>
    <t>https://www.sec.gov/Archives/edgar/data/1091667/000109166720000024/0001091667-20-000024-index.htm</t>
  </si>
  <si>
    <t>CVX</t>
  </si>
  <si>
    <t>Chevron Corp.</t>
  </si>
  <si>
    <t>https://www.sec.gov/ix?doc=/Archives/edgar/data/93410/000009341020000010/cvx12312019-10kdoc.htm#s489CC32132475457A7198B71D77A5677</t>
  </si>
  <si>
    <t>CMG</t>
  </si>
  <si>
    <t>Chipotle Mexican Grill</t>
  </si>
  <si>
    <t>https://www.sec.gov/Archives/edgar/data/1058090/000105809020000010/0001058090-20-000010-index.htm</t>
  </si>
  <si>
    <t>CHD</t>
  </si>
  <si>
    <t>Church &amp; Dwight</t>
  </si>
  <si>
    <t>https://www.sec.gov/Archives/edgar/data/313927/000156459020004956/0001564590-20-004956-index.htm</t>
  </si>
  <si>
    <t>CTAS</t>
  </si>
  <si>
    <t>Cintas Corporation</t>
  </si>
  <si>
    <t>https://www.sec.gov/Archives/edgar/data/723254/000072325420000025/0000723254-20-000025-index.htm</t>
  </si>
  <si>
    <t>CSCO</t>
  </si>
  <si>
    <t>Cisco Systems</t>
  </si>
  <si>
    <t>https://www.sec.gov/Archives/edgar/data/858877/000085887720000010/0000858877-20-000010-index.htm</t>
  </si>
  <si>
    <t>CTXS</t>
  </si>
  <si>
    <t>Citrix Systems</t>
  </si>
  <si>
    <t>https://www.sec.gov/Archives/edgar/data/877890/000087789020000051/0000877890-20-000051-index.htm</t>
  </si>
  <si>
    <t>CME</t>
  </si>
  <si>
    <t>CME Group Inc.</t>
  </si>
  <si>
    <t>https://www.sec.gov/Archives/edgar/data/1156375/000115637520000013/0001156375-20-000013-index.htm</t>
  </si>
  <si>
    <t>CMS</t>
  </si>
  <si>
    <t>CMS Energy</t>
  </si>
  <si>
    <t>https://www.sec.gov/Archives/edgar/data/811156/000081115620000004/0000811156-20-000004-index.htm</t>
  </si>
  <si>
    <t>KO</t>
  </si>
  <si>
    <t>Coca-Cola Company</t>
  </si>
  <si>
    <t>https://www.sec.gov/Archives/edgar/data/21344/000002134420000006/0000021344-20-000006-index.htm</t>
  </si>
  <si>
    <t>CTSH</t>
  </si>
  <si>
    <t>Cognizant Technology Solutions</t>
  </si>
  <si>
    <t>https://www.sec.gov/Archives/edgar/data/1058290/000105829020000008/0001058290-20-000008-index.htm</t>
  </si>
  <si>
    <t>CL</t>
  </si>
  <si>
    <t>Colgate-Palmolive</t>
  </si>
  <si>
    <t>https://www.sec.gov/Archives/edgar/data/21665/000002166520000004/0000021665-20-000004-index.htm</t>
  </si>
  <si>
    <t>CMCSA</t>
  </si>
  <si>
    <t>Comcast Corp.</t>
  </si>
  <si>
    <t>https://www.sec.gov/Archives/edgar/data/1166691/000116669120000008/0001166691-20-000008-index.htm</t>
  </si>
  <si>
    <t>CAG</t>
  </si>
  <si>
    <t>Conagra Brands</t>
  </si>
  <si>
    <t>https://www.sec.gov/Archives/edgar/data/23217/000156459020033366/0001564590-20-033366-index.htm</t>
  </si>
  <si>
    <t>CXO</t>
  </si>
  <si>
    <t>Concho Resources</t>
  </si>
  <si>
    <t>https://www.sec.gov/Archives/edgar/data/1358071/000135807120000011/0001358071-20-000011-index.htm</t>
  </si>
  <si>
    <t>COP</t>
  </si>
  <si>
    <t>ConocoPhillips</t>
  </si>
  <si>
    <t>https://www.sec.gov/Archives/edgar/data/1163165/000119312520039954/0001193125-20-039954-index.htm</t>
  </si>
  <si>
    <t>ED</t>
  </si>
  <si>
    <t>Consolidated Edison</t>
  </si>
  <si>
    <t>https://www.sec.gov/Archives/edgar/data/1047862/000104786220000041/0001047862-20-000041-index.htm</t>
  </si>
  <si>
    <t>STZ</t>
  </si>
  <si>
    <t>Constellation Brands</t>
  </si>
  <si>
    <t>https://www.sec.gov/Archives/edgar/data/16918/000001691820000078/0000016918-20-000078-index.htm</t>
  </si>
  <si>
    <t>CPRT</t>
  </si>
  <si>
    <t>Copart Inc</t>
  </si>
  <si>
    <t>https://www.sec.gov/Archives/edgar/data/900075/000090007519000028/0000900075-19-000028-index.htm</t>
  </si>
  <si>
    <t>GLW</t>
  </si>
  <si>
    <t>Corning Inc.</t>
  </si>
  <si>
    <t>https://www.sec.gov/Archives/edgar/data/24741/000002474120000014/0000024741-20-000014-index.htm</t>
  </si>
  <si>
    <t>Cost</t>
  </si>
  <si>
    <t>Costco Wholesale Corp.</t>
  </si>
  <si>
    <t>https://www.sec.gov/Archives/edgar/data/909832/000090983219000033/0000909832-19-000033-index.htm</t>
  </si>
  <si>
    <t>COTY</t>
  </si>
  <si>
    <t>Coty, Inc</t>
  </si>
  <si>
    <t>https://www.sec.gov/Archives/edgar/data/1024305/000102430520000084/0001024305-20-000084-index.htm</t>
  </si>
  <si>
    <t>CCI</t>
  </si>
  <si>
    <t>Crown Castle International Corp.</t>
  </si>
  <si>
    <t>https://www.sec.gov/Archives/edgar/data/1051470/000105147020000077/0001051470-20-000077-index.htm</t>
  </si>
  <si>
    <t>CSX</t>
  </si>
  <si>
    <t>CSX Corp.</t>
  </si>
  <si>
    <t>https://www.sec.gov/Archives/edgar/data/277948/000027794820000008/0000277948-20-000008-index.htm</t>
  </si>
  <si>
    <t>CMI</t>
  </si>
  <si>
    <t>Cummins Inc.</t>
  </si>
  <si>
    <t>https://www.sec.gov/Archives/edgar/data/26172/000002617220000009/0000026172-20-000009-index.htm</t>
  </si>
  <si>
    <t>CVS</t>
  </si>
  <si>
    <t>CVS Health</t>
  </si>
  <si>
    <t>https://www.sec.gov/Archives/edgar/data/64803/000006480320000007/0000064803-20-000007-index.htm</t>
  </si>
  <si>
    <t>DHR</t>
  </si>
  <si>
    <t>Danaher Corp.</t>
  </si>
  <si>
    <t>https://www.sec.gov/Archives/edgar/data/313616/000031361620000041/0000313616-20-000041-index.htm</t>
  </si>
  <si>
    <t>DRI</t>
  </si>
  <si>
    <t>Darden Restaurants</t>
  </si>
  <si>
    <t>https://www.sec.gov/Archives/edgar/data/940944/000094094420000046/0000940944-20-000046-index.htm</t>
  </si>
  <si>
    <t>DVA</t>
  </si>
  <si>
    <t>DaVita Inc.</t>
  </si>
  <si>
    <t>https://www.sec.gov/Archives/edgar/data/927066/000092706620000014/0000927066-20-000014-index.htm</t>
  </si>
  <si>
    <t>DE</t>
  </si>
  <si>
    <t>Deere &amp; Co.</t>
  </si>
  <si>
    <t>https://www.sec.gov/Archives/edgar/data/315189/000155837019011614/0001558370-19-011614-index.htm</t>
  </si>
  <si>
    <t>DAL</t>
  </si>
  <si>
    <t>Delta Air Lines Inc.</t>
  </si>
  <si>
    <t>https://www.sec.gov/Archives/edgar/data/27904/000002790420000004/0000027904-20-000004-index.htm</t>
  </si>
  <si>
    <t>XRAY</t>
  </si>
  <si>
    <t>Dentsply Sirona</t>
  </si>
  <si>
    <t>https://www.sec.gov/Archives/edgar/data/818479/000081847920000006/0000818479-20-000006-index.htm</t>
  </si>
  <si>
    <t>DVN</t>
  </si>
  <si>
    <t>Devon Energy</t>
  </si>
  <si>
    <t>https://www.sec.gov/Archives/edgar/data/1090012/000156459020005182/0001564590-20-005182-index.htm</t>
  </si>
  <si>
    <t>DXCM</t>
  </si>
  <si>
    <t>DexCom</t>
  </si>
  <si>
    <t>https://www.sec.gov/Archives/edgar/data/1093557/000109355720000029/0001093557-20-000029-index.htm</t>
  </si>
  <si>
    <t>DISCA</t>
  </si>
  <si>
    <t>Discovery, Inc. (Class A)</t>
  </si>
  <si>
    <t>https://www.sec.gov/Archives/edgar/data/1437107/000143710720000006/0001437107-20-000006-index.htm</t>
  </si>
  <si>
    <t>DISH</t>
  </si>
  <si>
    <t>Dish Network</t>
  </si>
  <si>
    <t>https://www.sec.gov/Archives/edgar/data/1001082/000155837020000945/0001558370-20-000945-index.htm</t>
  </si>
  <si>
    <t>DG</t>
  </si>
  <si>
    <t>Dollar General</t>
  </si>
  <si>
    <t>https://www.sec.gov/Archives/edgar/data/29534/000155837020002915/0001558370-20-002915-index.htm</t>
  </si>
  <si>
    <t>DLTR</t>
  </si>
  <si>
    <t>Dollar Tree</t>
  </si>
  <si>
    <t>https://www.sec.gov/Archives/edgar/data/935703/000093570320000006/0000935703-20-000006-index.htm</t>
  </si>
  <si>
    <t>D</t>
  </si>
  <si>
    <t>Dominion Energy</t>
  </si>
  <si>
    <t>https://www.sec.gov/Archives/edgar/data/715957/000119312520054469/0001193125-20-054469-index.htm</t>
  </si>
  <si>
    <t>DPZ</t>
  </si>
  <si>
    <t>Domino's Pizza</t>
  </si>
  <si>
    <t>https://www.sec.gov/Archives/edgar/data/1286681/000119312520042675/0001193125-20-042675-index.htm</t>
  </si>
  <si>
    <t>DOV</t>
  </si>
  <si>
    <t>Dover Corporation</t>
  </si>
  <si>
    <t>https://www.sec.gov/Archives/edgar/data/29905/000002990520000011/0000029905-20-000011-index.htm</t>
  </si>
  <si>
    <t>DOW</t>
  </si>
  <si>
    <t>Dow Inc.</t>
  </si>
  <si>
    <t>https://www.sec.gov/Archives/edgar/data/29915/000175178820000007/0001751788-20-000007-index.htm</t>
  </si>
  <si>
    <t>DTE</t>
  </si>
  <si>
    <t>DTE Energy Co.</t>
  </si>
  <si>
    <t>https://www.sec.gov/Archives/edgar/data/936340/000093634020000127/0000936340-20-000127-index.htm</t>
  </si>
  <si>
    <t>DUK</t>
  </si>
  <si>
    <t>Duke Energy</t>
  </si>
  <si>
    <t>https://www.sec.gov/Archives/edgar/data/1326160/000132616020000034/0001326160-20-000034-index.htm</t>
  </si>
  <si>
    <t>DRE</t>
  </si>
  <si>
    <t>Duke Realty Corp</t>
  </si>
  <si>
    <t>https://www.sec.gov/Archives/edgar/data/783280/000078328020000010/0000783280-20-000010-index.htm</t>
  </si>
  <si>
    <t>DD</t>
  </si>
  <si>
    <t>DuPont de Nemours Inc</t>
  </si>
  <si>
    <t>https://www.sec.gov/Archives/edgar/data/1666700/000166670020000006/0001666700-20-000006-index.htm</t>
  </si>
  <si>
    <t>DXC</t>
  </si>
  <si>
    <t>DXC Technology</t>
  </si>
  <si>
    <t>https://www.sec.gov/Archives/edgar/data/1688568/000168856820000032/0001688568-20-000032-index.htm</t>
  </si>
  <si>
    <t>EMN</t>
  </si>
  <si>
    <t>Eastman Chemical</t>
  </si>
  <si>
    <t>https://www.sec.gov/Archives/edgar/data/915389/000091538920000016/0000915389-20-000016-index.htm</t>
  </si>
  <si>
    <t>ETN</t>
  </si>
  <si>
    <t>Eaton Corporation</t>
  </si>
  <si>
    <t>https://www.sec.gov/Archives/edgar/data/1551182/000155118220000050/0001551182-20-000050-index.htm</t>
  </si>
  <si>
    <t>EBAY</t>
  </si>
  <si>
    <t>eBay Inc.</t>
  </si>
  <si>
    <t>https://www.sec.gov/Archives/edgar/data/1065088/000106508820000006/0001065088-20-000006-index.htm</t>
  </si>
  <si>
    <t>ECL</t>
  </si>
  <si>
    <t>Ecolab Inc.</t>
  </si>
  <si>
    <t>https://www.sec.gov/Archives/edgar/data/31462/000155837020001788/0001558370-20-001788-index.htm</t>
  </si>
  <si>
    <t>EIX</t>
  </si>
  <si>
    <t>Edison Int'l</t>
  </si>
  <si>
    <t>https://www.sec.gov/Archives/edgar/data/827052/000082705220000026/0000827052-20-000026-index.htm</t>
  </si>
  <si>
    <t>EW</t>
  </si>
  <si>
    <t>Edwards Lifesciences</t>
  </si>
  <si>
    <t>https://www.sec.gov/Archives/edgar/data/1099800/000109980020000005/0001099800-20-000005-index.htm</t>
  </si>
  <si>
    <t>EA</t>
  </si>
  <si>
    <t>Electronic Arts</t>
  </si>
  <si>
    <t>https://www.sec.gov/Archives/edgar/data/712515/000071251520000019/0000712515-20-000019-index.htm</t>
  </si>
  <si>
    <t>EMR</t>
  </si>
  <si>
    <t>Emerson Electric Company</t>
  </si>
  <si>
    <t>https://www.sec.gov/Archives/edgar/data/32604/000003260419000048/0000032604-19-000048-index.htm</t>
  </si>
  <si>
    <t>ETR</t>
  </si>
  <si>
    <t>Entergy Corp.</t>
  </si>
  <si>
    <t>https://www.sec.gov/Archives/edgar/data/65984/000006598420000069/0000065984-20-000069-index.htm</t>
  </si>
  <si>
    <t>EOG</t>
  </si>
  <si>
    <t>EOG Resources</t>
  </si>
  <si>
    <t>https://www.sec.gov/Archives/edgar/data/821189/000082118920000010/0000821189-20-000010-index.htm</t>
  </si>
  <si>
    <t>EFX</t>
  </si>
  <si>
    <t>Equifax Inc.</t>
  </si>
  <si>
    <t>https://www.sec.gov/Archives/edgar/data/33185/000003318520000011/0000033185-20-000011-index.htm</t>
  </si>
  <si>
    <t>EQIX</t>
  </si>
  <si>
    <t>Equinix</t>
  </si>
  <si>
    <t>https://www.sec.gov/Archives/edgar/data/1101239/000162828020001947/0001628280-20-001947-index.htm</t>
  </si>
  <si>
    <t>EQR</t>
  </si>
  <si>
    <t>Equity Residential</t>
  </si>
  <si>
    <t>https://www.sec.gov/Archives/edgar/data/906107/000156459019015979/0001564590-19-015979-index.htm</t>
  </si>
  <si>
    <t>ESS</t>
  </si>
  <si>
    <t>Essex Property Trust, Inc.</t>
  </si>
  <si>
    <t>https://www.sec.gov/Archives/edgar/data/920522/000092052220000026/0000920522-20-000026-index.htm</t>
  </si>
  <si>
    <t>EL</t>
  </si>
  <si>
    <t>Estée Lauder Companies</t>
  </si>
  <si>
    <t>https://www.sec.gov/Archives/edgar/data/1001250/000100125020000065/0001001250-20-000065-index.htm</t>
  </si>
  <si>
    <t>RE</t>
  </si>
  <si>
    <t>Everest Re Group Ltd.</t>
  </si>
  <si>
    <t>https://www.sec.gov/Archives/edgar/data/1095073/000109507320000006/0001095073-20-000006-index.htm</t>
  </si>
  <si>
    <t>ES</t>
  </si>
  <si>
    <t>Eversource Energy</t>
  </si>
  <si>
    <t>https://www.sec.gov/Archives/edgar/data/72741/000007274120000008/0000072741-20-000008-index.htm</t>
  </si>
  <si>
    <t>EXC</t>
  </si>
  <si>
    <t>Exelon Corp.</t>
  </si>
  <si>
    <t>https://www.sec.gov/Archives/edgar/data/1109357/000110935720000053/0001109357-20-000053-index.htm</t>
  </si>
  <si>
    <t>EXPE</t>
  </si>
  <si>
    <t>Expedia Group</t>
  </si>
  <si>
    <t>https://www.sec.gov/Archives/edgar/data/1324424/000132442420000009/0001324424-20-000009-index.htm</t>
  </si>
  <si>
    <t>EXPD</t>
  </si>
  <si>
    <t>Expeditors</t>
  </si>
  <si>
    <t>https://www.sec.gov/Archives/edgar/data/746515/000156459020005719/0001564590-20-005719-index.htm</t>
  </si>
  <si>
    <t>EXR</t>
  </si>
  <si>
    <t>Extra Space Storage</t>
  </si>
  <si>
    <t>https://www.sec.gov/Archives/edgar/data/1289490/000162828020002202/0001628280-20-002202-index.htm</t>
  </si>
  <si>
    <t>XOM</t>
  </si>
  <si>
    <t>Exxon Mobil Corp.</t>
  </si>
  <si>
    <t>https://www.sec.gov/Archives/edgar/data/34088/000003408820000016/0000034088-20-000016-index.htm</t>
  </si>
  <si>
    <t>FFIV</t>
  </si>
  <si>
    <t>F5 Networks</t>
  </si>
  <si>
    <t>https://www.sec.gov/Archives/edgar/data/1048695/000104869519000034/0001048695-19-000034-index.htm</t>
  </si>
  <si>
    <t>FB</t>
  </si>
  <si>
    <t>Facebook, Inc.</t>
  </si>
  <si>
    <t>https://www.sec.gov/Archives/edgar/data/1326801/000132680120000013/0001326801-20-000013-index.htm</t>
  </si>
  <si>
    <t>FAST</t>
  </si>
  <si>
    <t>Fastenal Co</t>
  </si>
  <si>
    <t>https://www.sec.gov/Archives/edgar/data/815556/000081555620000011/0000815556-20-000011-index.htm</t>
  </si>
  <si>
    <t>FRT</t>
  </si>
  <si>
    <t>Federal Realty Investment Trust</t>
  </si>
  <si>
    <t>https://www.sec.gov/Archives/edgar/data/34903/000003490320000008/0000034903-20-000008-index.htm</t>
  </si>
  <si>
    <t>FDX</t>
  </si>
  <si>
    <t>FedEx Corporation</t>
  </si>
  <si>
    <t>https://www.sec.gov/Archives/edgar/data/1048911/000156459020032775/0001564590-20-032775-index.htm</t>
  </si>
  <si>
    <t>FIS</t>
  </si>
  <si>
    <t>Fidelity National Information Services</t>
  </si>
  <si>
    <t>https://www.sec.gov/Archives/edgar/data/1136893/000113689320000032/0001136893-20-000032-index.htm</t>
  </si>
  <si>
    <t>FISV</t>
  </si>
  <si>
    <t>Fiserv Inc</t>
  </si>
  <si>
    <t>https://www.sec.gov/Archives/edgar/data/798354/000079835420000006/0000798354-20-000006-index.htm</t>
  </si>
  <si>
    <t>FLT</t>
  </si>
  <si>
    <t>FleetCor Technologies Inc</t>
  </si>
  <si>
    <t>https://www.sec.gov/Archives/edgar/data/1175454/000117545420000008/0001175454-20-000008-index.htm</t>
  </si>
  <si>
    <t>FLIR</t>
  </si>
  <si>
    <t>FLIR Systems</t>
  </si>
  <si>
    <t>https://www.sec.gov/Archives/edgar/data/354908/000035490820000010/0000354908-20-000010-index.htm</t>
  </si>
  <si>
    <t>FLS</t>
  </si>
  <si>
    <t>Flowserve Corporation</t>
  </si>
  <si>
    <t>https://www.sec.gov/Archives/edgar/data/30625/000003062520000007/0000030625-20-000007-index.htm</t>
  </si>
  <si>
    <t>FMC</t>
  </si>
  <si>
    <t>FMC Corporation</t>
  </si>
  <si>
    <t>https://www.sec.gov/Archives/edgar/data/37785/000003778520000035/0000037785-20-000035-index.htm</t>
  </si>
  <si>
    <t>F</t>
  </si>
  <si>
    <t>Ford Motor Company</t>
  </si>
  <si>
    <t>https://www.sec.gov/Archives/edgar/data/37996/000003799620000010/0000037996-20-000010-index.htm</t>
  </si>
  <si>
    <t>FTNT</t>
  </si>
  <si>
    <t>Fortinet</t>
  </si>
  <si>
    <t>https://www.sec.gov/Archives/edgar/data/1262039/000126203920000011/0001262039-20-000011-index.htm</t>
  </si>
  <si>
    <t>FTV</t>
  </si>
  <si>
    <t>Fortive Corp</t>
  </si>
  <si>
    <t>https://www.sec.gov/Archives/edgar/data/1659166/000165916620000071/0001659166-20-000071-index.htm</t>
  </si>
  <si>
    <t>FBHS</t>
  </si>
  <si>
    <t>Fortune Brands Home &amp; Security</t>
  </si>
  <si>
    <t>https://www.sec.gov/Archives/edgar/data/1519751/000156459020006812/0001564590-20-006812-index.htm</t>
  </si>
  <si>
    <t>FOX</t>
  </si>
  <si>
    <t>Fox Corporation (Class B)</t>
  </si>
  <si>
    <t>https://www.sec.gov/Archives/edgar/data/1754301/000156459020038975/0001564590-20-038975-index.htm</t>
  </si>
  <si>
    <t>FCX</t>
  </si>
  <si>
    <t>Freeport-McMoRan Inc.</t>
  </si>
  <si>
    <t>https://www.sec.gov/Archives/edgar/data/831259/000083125920000004/0000831259-20-000004-index.htm</t>
  </si>
  <si>
    <t>GPS</t>
  </si>
  <si>
    <t>Gap Inc.</t>
  </si>
  <si>
    <t>https://www.sec.gov/Archives/edgar/data/39911/000003991120000019/0000039911-20-000019-index.htm</t>
  </si>
  <si>
    <t>GRMN</t>
  </si>
  <si>
    <t>Garmin Ltd.</t>
  </si>
  <si>
    <t>https://www.sec.gov/Archives/edgar/data/1121788/000156459020005133/0001564590-20-005133-index.htm</t>
  </si>
  <si>
    <t>IT</t>
  </si>
  <si>
    <t>Gartner Inc</t>
  </si>
  <si>
    <t>https://www.sec.gov/Archives/edgar/data/749251/000074925120000008/0000749251-20-000008-index.htm</t>
  </si>
  <si>
    <t>GD</t>
  </si>
  <si>
    <t>General Dynamics</t>
  </si>
  <si>
    <t>https://www.sec.gov/Archives/edgar/data/40533/000004053320000015/0000040533-20-000015-index.htm</t>
  </si>
  <si>
    <t>GE</t>
  </si>
  <si>
    <t>General Electric</t>
  </si>
  <si>
    <t>https://www.sec.gov/Archives/edgar/data/40545/000004054520000009/0000040545-20-000009-index.htm</t>
  </si>
  <si>
    <t>GIS</t>
  </si>
  <si>
    <t>General Mills</t>
  </si>
  <si>
    <t>https://www.sec.gov/Archives/edgar/data/40704/000119312520186469/0001193125-20-186469-index.htm</t>
  </si>
  <si>
    <t>GM</t>
  </si>
  <si>
    <t>General Motors</t>
  </si>
  <si>
    <t>https://www.sec.gov/Archives/edgar/data/1467858/000146785820000028/0001467858-20-000028-index.htm</t>
  </si>
  <si>
    <t>GPC</t>
  </si>
  <si>
    <t>Genuine Parts</t>
  </si>
  <si>
    <t>https://www.sec.gov/Archives/edgar/data/40987/000004098720000010/0000040987-20-000010-index.htm</t>
  </si>
  <si>
    <t>GILD</t>
  </si>
  <si>
    <t>Gilead Sciences</t>
  </si>
  <si>
    <t>https://www.sec.gov/Archives/edgar/data/882095/000088209520000006/0000882095-20-000006-index.htm</t>
  </si>
  <si>
    <t>GPN</t>
  </si>
  <si>
    <t>Global Payments Inc.</t>
  </si>
  <si>
    <t>https://www.sec.gov/Archives/edgar/data/1123360/000112336020000009/0001123360-20-000009-index.htm</t>
  </si>
  <si>
    <t>GWW</t>
  </si>
  <si>
    <t>Grainger (W.W.) Inc.</t>
  </si>
  <si>
    <t>https://www.sec.gov/Archives/edgar/data/277135/000027713520000007/0000277135-20-000007-index.htm</t>
  </si>
  <si>
    <t>HRB</t>
  </si>
  <si>
    <t>H&amp;R Block</t>
  </si>
  <si>
    <t>https://www.sec.gov/Archives/edgar/data/12659/000157484220000021/0001574842-20-000021-index.htm</t>
  </si>
  <si>
    <t>HAL</t>
  </si>
  <si>
    <t>Halliburton Co.</t>
  </si>
  <si>
    <t>https://www.sec.gov/Archives/edgar/data/45012/000004501220000031/0000045012-20-000031-index.htm</t>
  </si>
  <si>
    <t>HBI</t>
  </si>
  <si>
    <t>Hanesbrands Inc</t>
  </si>
  <si>
    <t>https://www.sec.gov/Archives/edgar/data/1359841/000135984120000027/0001359841-20-000027-index.htm</t>
  </si>
  <si>
    <t>HAS</t>
  </si>
  <si>
    <t>Hasbro Inc.</t>
  </si>
  <si>
    <t>https://www.sec.gov/Archives/edgar/data/46080/000004608020000028/0000046080-20-000028-index.htm</t>
  </si>
  <si>
    <t>HCA</t>
  </si>
  <si>
    <t>HCA Healthcare</t>
  </si>
  <si>
    <t>https://www.sec.gov/Archives/edgar/data/860730/000119312520043524/0001193125-20-043524-index.htm</t>
  </si>
  <si>
    <t>HCP</t>
  </si>
  <si>
    <t>Healthpeak Properties</t>
  </si>
  <si>
    <t>https://www.sec.gov/Archives/edgar/data/765880/000162828020001456/0001628280-20-001456-index.htm</t>
  </si>
  <si>
    <t>HSIC</t>
  </si>
  <si>
    <t>Henry Schein</t>
  </si>
  <si>
    <t>https://www.sec.gov/Archives/edgar/data/1000228/000100022820000018/0001000228-20-000018-index.htm</t>
  </si>
  <si>
    <t>HES</t>
  </si>
  <si>
    <t>Hess Corporation</t>
  </si>
  <si>
    <t>https://www.sec.gov/Archives/edgar/data/4447/000156459020005545/0001564590-20-005545-index.htm</t>
  </si>
  <si>
    <t>HPE</t>
  </si>
  <si>
    <t>Hewlett Packard Enterprise</t>
  </si>
  <si>
    <t>https://www.sec.gov/Archives/edgar/data/1645590/000164559019000044/0001645590-19-000044-index.htm</t>
  </si>
  <si>
    <t>HLT</t>
  </si>
  <si>
    <t>Hilton Worldwide Holdings Inc</t>
  </si>
  <si>
    <t>https://www.sec.gov/Archives/edgar/data/1585689/000158568920000013/0001585689-20-000013-index.htm</t>
  </si>
  <si>
    <t>HFC</t>
  </si>
  <si>
    <t>HollyFrontier Corp</t>
  </si>
  <si>
    <t>http://www.sec.gov/Archives/edgar/data/48039/000004803918000036/0000048039-18-000036-index.htm</t>
  </si>
  <si>
    <t>HOLX</t>
  </si>
  <si>
    <t>Hologic</t>
  </si>
  <si>
    <t>https://www.sec.gov/Archives/edgar/data/859737/000085973719000026/0000859737-19-000026-index.htm</t>
  </si>
  <si>
    <t>HD</t>
  </si>
  <si>
    <t>Home Depot</t>
  </si>
  <si>
    <t>https://www.sec.gov/Archives/edgar/data/354950/000035495020000015/0000354950-20-000015-index.htm</t>
  </si>
  <si>
    <t>HON</t>
  </si>
  <si>
    <t>Honeywell Int'l Inc.</t>
  </si>
  <si>
    <t>https://www.sec.gov/Archives/edgar/data/773840/000077384020000009/0000773840-20-000009-index.htm</t>
  </si>
  <si>
    <t>HRL</t>
  </si>
  <si>
    <t>Hormel Foods Corp.</t>
  </si>
  <si>
    <t>https://www.sec.gov/Archives/edgar/data/48465/000004846519000057/0000048465-19-000057-index.htm</t>
  </si>
  <si>
    <t>HST</t>
  </si>
  <si>
    <t>Host Hotels &amp; Resorts</t>
  </si>
  <si>
    <t>https://www.sec.gov/Archives/edgar/data/1070750/000156459020006404/0001564590-20-006404-index.htm</t>
  </si>
  <si>
    <t>HPQ</t>
  </si>
  <si>
    <t>HP Inc.</t>
  </si>
  <si>
    <t>https://www.sec.gov/Archives/edgar/data/47217/000004721719000071/0000047217-19-000071-index.htm</t>
  </si>
  <si>
    <t>HII</t>
  </si>
  <si>
    <t>Huntington Ingalls Industries</t>
  </si>
  <si>
    <t>https://www.sec.gov/Archives/edgar/data/1501585/000150158520000011/0001501585-20-000011-index.htm</t>
  </si>
  <si>
    <t>IEX</t>
  </si>
  <si>
    <t>IDEX Corporation</t>
  </si>
  <si>
    <t>https://www.sec.gov/Archives/edgar/data/832101/000083210120000007/0000832101-20-000007-index.htm</t>
  </si>
  <si>
    <t>IDXX</t>
  </si>
  <si>
    <t>IDEXX Laboratories</t>
  </si>
  <si>
    <t>https://www.sec.gov/Archives/edgar/data/874716/000087471620000006/0000874716-20-000006-index.htm</t>
  </si>
  <si>
    <t>INFO</t>
  </si>
  <si>
    <t>IHS Markit Ltd.</t>
  </si>
  <si>
    <t>https://www.sec.gov/Archives/edgar/data/1598014/000159801420000008/0001598014-20-000008-index.htm</t>
  </si>
  <si>
    <t>ITW</t>
  </si>
  <si>
    <t>Illinois Tool Works</t>
  </si>
  <si>
    <t>https://www.sec.gov/Archives/edgar/data/49826/000004982620000020/0000049826-20-000020-index.htm</t>
  </si>
  <si>
    <t>ILMN</t>
  </si>
  <si>
    <t>Illumina Inc</t>
  </si>
  <si>
    <t>https://www.sec.gov/Archives/edgar/data/1110803/000111080320000018/0001110803-20-000018-index.htm</t>
  </si>
  <si>
    <t>INCY</t>
  </si>
  <si>
    <t>Incyte</t>
  </si>
  <si>
    <t>https://www.sec.gov/Archives/edgar/data/879169/000155837020000774/0001558370-20-000774-index.htm</t>
  </si>
  <si>
    <t>IR</t>
  </si>
  <si>
    <t>Ingersoll Rand</t>
  </si>
  <si>
    <t>https://www.sec.gov/Archives/edgar/data/1466258/000146625820000064/0001466258-20-000064-index.htm</t>
  </si>
  <si>
    <t>INTC</t>
  </si>
  <si>
    <t>Intel Corp.</t>
  </si>
  <si>
    <t>https://www.sec.gov/Archives/edgar/data/50863/000005086320000011/0000050863-20-000011-index.htm</t>
  </si>
  <si>
    <t>ICE</t>
  </si>
  <si>
    <t>Intercontinental Exchange</t>
  </si>
  <si>
    <t>https://www.sec.gov/Archives/edgar/data/1571949/000157194920000003/0001571949-20-000003-index.htm</t>
  </si>
  <si>
    <t>IBM</t>
  </si>
  <si>
    <t>International Business Machines</t>
  </si>
  <si>
    <t>https://www.sec.gov/Archives/edgar/data/51143/000155837020001334/0001558370-20-001334-index.htm</t>
  </si>
  <si>
    <t>IFF</t>
  </si>
  <si>
    <t>International Flavors &amp; Fragrances</t>
  </si>
  <si>
    <t>https://www.sec.gov/Archives/edgar/data/51253/000005125320000007/0000051253-20-000007-index.htm</t>
  </si>
  <si>
    <t>IP</t>
  </si>
  <si>
    <t>International Paper</t>
  </si>
  <si>
    <t>https://www.sec.gov/Archives/edgar/data/51434/000005143420000011/0000051434-20-000011-index.htm</t>
  </si>
  <si>
    <t>IPG</t>
  </si>
  <si>
    <t>Interpublic Group</t>
  </si>
  <si>
    <t>https://www.sec.gov/Archives/edgar/data/51644/000005164420000013/0000051644-20-000013-index.htm</t>
  </si>
  <si>
    <t>INTU</t>
  </si>
  <si>
    <t>Intuit Inc.</t>
  </si>
  <si>
    <t>https://www.sec.gov/Archives/edgar/data/896878/000089687819000132/0000896878-19-000132-index.htm</t>
  </si>
  <si>
    <t>ISRG</t>
  </si>
  <si>
    <t>Intuitive Surgical Inc.</t>
  </si>
  <si>
    <t>https://www.sec.gov/Archives/edgar/data/1035267/000103526720000032/0001035267-20-000032-index.htm</t>
  </si>
  <si>
    <t>IVZ</t>
  </si>
  <si>
    <t>Invesco Ltd.</t>
  </si>
  <si>
    <t>https://www.sec.gov/Archives/edgar/data/914208/000091420820000245/0000914208-20-000245-index.htm</t>
  </si>
  <si>
    <t>IPGP</t>
  </si>
  <si>
    <t>IPG Photonics Corp.</t>
  </si>
  <si>
    <t>https://www.sec.gov/Archives/edgar/data/1111928/000111192820000030/0001111928-20-000030-index.htm</t>
  </si>
  <si>
    <t>IQV</t>
  </si>
  <si>
    <t>IQVIA Holdings Inc.</t>
  </si>
  <si>
    <t>https://www.sec.gov/Archives/edgar/data/1478242/000156459020004901/0001564590-20-004901-index.htm</t>
  </si>
  <si>
    <t>IRM</t>
  </si>
  <si>
    <t>Iron Mountain Incorporated</t>
  </si>
  <si>
    <t>https://www.sec.gov/Archives/edgar/data/1020569/000102056920000029/0001020569-20-000029-index.htm</t>
  </si>
  <si>
    <t>JBHT</t>
  </si>
  <si>
    <t>J. B. Hunt Transport Services</t>
  </si>
  <si>
    <t>https://www.sec.gov/Archives/edgar/data/728535/000143774920004119/0001437749-20-004119-index.htm</t>
  </si>
  <si>
    <t>JKHY</t>
  </si>
  <si>
    <t>Jack Henry &amp; Associates</t>
  </si>
  <si>
    <t>https://www.sec.gov/Archives/edgar/data/779152/000077915220000064/0000779152-20-000064-index.htm</t>
  </si>
  <si>
    <t>JEC</t>
  </si>
  <si>
    <t>Jacobs Engineering Group</t>
  </si>
  <si>
    <t>https://www.sec.gov/Archives/edgar/data/52988/000005298819000069/0000052988-19-000069-index.htm</t>
  </si>
  <si>
    <t>SJM</t>
  </si>
  <si>
    <t>JM Smucker</t>
  </si>
  <si>
    <t>https://www.sec.gov/Archives/edgar/data/91419/000009141920000065/0000091419-20-000065-index.htm</t>
  </si>
  <si>
    <t>JNJ</t>
  </si>
  <si>
    <t>Johnson &amp; Johnson</t>
  </si>
  <si>
    <t>https://www.sec.gov/Archives/edgar/data/200406/000020040620000010/0000200406-20-000010-index.htm</t>
  </si>
  <si>
    <t>JCI</t>
  </si>
  <si>
    <t>Johnson Controls International</t>
  </si>
  <si>
    <t>http://www.sec.gov/Archives/edgar/data/53669/000005366916000087/0000053669-16-000087-index.htm</t>
  </si>
  <si>
    <t>JNPR</t>
  </si>
  <si>
    <t>Juniper Networks</t>
  </si>
  <si>
    <t>https://www.sec.gov/Archives/edgar/data/1043604/000104360420000021/0001043604-20-000021-index.htm</t>
  </si>
  <si>
    <t>KSU</t>
  </si>
  <si>
    <t>Kansas City Southern</t>
  </si>
  <si>
    <t>https://www.sec.gov/Archives/edgar/data/54480/000005448020000015/0000054480-20-000015-index.htm</t>
  </si>
  <si>
    <t>K</t>
  </si>
  <si>
    <t>Kellogg Co.</t>
  </si>
  <si>
    <t>https://www.sec.gov/Archives/edgar/data/55067/000162828020002113/0001628280-20-002113-index.htm</t>
  </si>
  <si>
    <t>KEYS</t>
  </si>
  <si>
    <t>Keysight Technologies</t>
  </si>
  <si>
    <t>https://www.sec.gov/Archives/edgar/data/1601046/000160104619000110/0001601046-19-000110-index.htm</t>
  </si>
  <si>
    <t>KMB</t>
  </si>
  <si>
    <t>Kimberly-Clark</t>
  </si>
  <si>
    <t>https://www.sec.gov/Archives/edgar/data/55785/000005578520000016/0000055785-20-000016-index.htm</t>
  </si>
  <si>
    <t>KIM</t>
  </si>
  <si>
    <t>Kimco Realty</t>
  </si>
  <si>
    <t>https://www.sec.gov/Archives/edgar/data/879101/000143774920003500/0001437749-20-003500-index.htm</t>
  </si>
  <si>
    <t>KMI</t>
  </si>
  <si>
    <t>Kinder Morgan</t>
  </si>
  <si>
    <t>https://www.sec.gov/Archives/edgar/data/1506307/000150630720000022/0001506307-20-000022-index.htm</t>
  </si>
  <si>
    <t>KLAC</t>
  </si>
  <si>
    <t>KLA Corporation</t>
  </si>
  <si>
    <t>https://www.sec.gov/Archives/edgar/data/319201/000031920120000047/0000319201-20-000047-index.htm</t>
  </si>
  <si>
    <t>KSS</t>
  </si>
  <si>
    <t>Kohl's Corp.</t>
  </si>
  <si>
    <t>https://www.sec.gov/Archives/edgar/data/885639/000156459020011512/0001564590-20-011512-index.htm</t>
  </si>
  <si>
    <t>KHC</t>
  </si>
  <si>
    <t>Kraft Heinz Co</t>
  </si>
  <si>
    <t>https://www.sec.gov/Archives/edgar/data/1637459/000163745920000027/0001637459-20-000027-index.htm</t>
  </si>
  <si>
    <t>KR</t>
  </si>
  <si>
    <t>Kroger Co.</t>
  </si>
  <si>
    <t>https://www.sec.gov/Archives/edgar/data/56873/000155837020003501/0001558370-20-003501-index.htm</t>
  </si>
  <si>
    <t>LB</t>
  </si>
  <si>
    <t>L Brands Inc.</t>
  </si>
  <si>
    <t>https://www.sec.gov/Archives/edgar/data/701985/000070198520000010/0000701985-20-000010-index.htm</t>
  </si>
  <si>
    <t>LH</t>
  </si>
  <si>
    <t>Laboratory Corp. of America Holding</t>
  </si>
  <si>
    <t>https://www.sec.gov/Archives/edgar/data/920148/000092014820000011/0000920148-20-000011-index.htm</t>
  </si>
  <si>
    <t>LRCX</t>
  </si>
  <si>
    <t>Lam Research</t>
  </si>
  <si>
    <t>https://www.sec.gov/Archives/edgar/data/707549/000070754920000138/0000707549-20-000138-index.htm</t>
  </si>
  <si>
    <t>LEG</t>
  </si>
  <si>
    <t>Leggett &amp; Platt</t>
  </si>
  <si>
    <t>https://www.sec.gov/Archives/edgar/data/58492/000005849220000002/0000058492-20-000002-index.htm</t>
  </si>
  <si>
    <t>LDOS</t>
  </si>
  <si>
    <t>Leidos Holdings</t>
  </si>
  <si>
    <t>https://www.sec.gov/Archives/edgar/data/1336920/000133692020000023/0001336920-20-000023-index.htm</t>
  </si>
  <si>
    <t>LLY</t>
  </si>
  <si>
    <t>Lilly (Eli) &amp; Co.</t>
  </si>
  <si>
    <t>https://www.sec.gov/Archives/edgar/data/59478/000005947820000057/0000059478-20-000057-index.htm</t>
  </si>
  <si>
    <t>LYV</t>
  </si>
  <si>
    <t>Live Nation Entertainment</t>
  </si>
  <si>
    <t>https://www.sec.gov/Archives/edgar/data/1335258/000133525820000028/0001335258-20-000028-index.htm</t>
  </si>
  <si>
    <t>LKQ</t>
  </si>
  <si>
    <t>LKQ Corporation</t>
  </si>
  <si>
    <t>https://www.sec.gov/Archives/edgar/data/1065696/000106569620000008/0001065696-20-000008-index.htm</t>
  </si>
  <si>
    <t>LMT</t>
  </si>
  <si>
    <t>Lockheed Martin Corp.</t>
  </si>
  <si>
    <t>https://www.sec.gov/Archives/edgar/data/936468/000093646820000016/0000936468-20-000016-index.htm</t>
  </si>
  <si>
    <t>low</t>
  </si>
  <si>
    <t>Lowe's Cos.</t>
  </si>
  <si>
    <t>https://www.sec.gov/Archives/edgar/data/60667/000006066720000036/0000060667-20-000036-index.htm</t>
  </si>
  <si>
    <t>LYB</t>
  </si>
  <si>
    <t>LyondellBasell</t>
  </si>
  <si>
    <t>https://www.sec.gov/Archives/edgar/data/1489393/000148939320000009/0001489393-20-000009-index.htm</t>
  </si>
  <si>
    <t>MRO</t>
  </si>
  <si>
    <t>Marathon Oil Corp.</t>
  </si>
  <si>
    <t>https://www.sec.gov/Archives/edgar/data/101778/000010177820000023/0000101778-20-000023-index.htm</t>
  </si>
  <si>
    <t>MPC</t>
  </si>
  <si>
    <t>Marathon Petroleum</t>
  </si>
  <si>
    <t>https://www.sec.gov/Archives/edgar/data/1510295/000151029520000006/0001510295-20-000006-index.htm</t>
  </si>
  <si>
    <t>MKTX</t>
  </si>
  <si>
    <t>MarketAxess</t>
  </si>
  <si>
    <t>https://www.sec.gov/Archives/edgar/data/1278021/000156459020004935/0001564590-20-004935-index.htm</t>
  </si>
  <si>
    <t>MAR</t>
  </si>
  <si>
    <t>Marriott Int'l.</t>
  </si>
  <si>
    <t>https://www.sec.gov/Archives/edgar/data/1048286/000162828020002376/0001628280-20-002376-index.htm</t>
  </si>
  <si>
    <t>MLM</t>
  </si>
  <si>
    <t>Martin Marietta Materials</t>
  </si>
  <si>
    <t>https://www.sec.gov/Archives/edgar/data/916076/000156459020005784/0001564590-20-005784-index.htm</t>
  </si>
  <si>
    <t>MAS</t>
  </si>
  <si>
    <t>Masco Corp.</t>
  </si>
  <si>
    <t>https://www.sec.gov/Archives/edgar/data/62996/000006299620000006/0000062996-20-000006-index.htm</t>
  </si>
  <si>
    <t>MA</t>
  </si>
  <si>
    <t>Mastercard Inc.</t>
  </si>
  <si>
    <t>https://www.sec.gov/Archives/edgar/data/1141391/000114139120000032/0001141391-20-000032-index.htm</t>
  </si>
  <si>
    <t>MXIM</t>
  </si>
  <si>
    <t>Maxim Integrated Products Inc</t>
  </si>
  <si>
    <t>https://www.sec.gov/Archives/edgar/data/743316/000074331620000025/0000743316-20-000025-index.htm</t>
  </si>
  <si>
    <t>MKC</t>
  </si>
  <si>
    <t>McCormick &amp; Co.</t>
  </si>
  <si>
    <t>https://www.sec.gov/Archives/edgar/data/63754/000006375420000022/0000063754-20-000022-index.htm</t>
  </si>
  <si>
    <t>MCD</t>
  </si>
  <si>
    <t>McDonald's Corp.</t>
  </si>
  <si>
    <t>https://www.sec.gov/Archives/edgar/data/63908/000006390820000022/0000063908-20-000022-index.htm</t>
  </si>
  <si>
    <t>MCK</t>
  </si>
  <si>
    <t>McKesson Corp.</t>
  </si>
  <si>
    <t>https://www.sec.gov/Archives/edgar/data/927653/000092765320000033/0000927653-20-000033-index.htm</t>
  </si>
  <si>
    <t>MDT</t>
  </si>
  <si>
    <t>Medtronic plc</t>
  </si>
  <si>
    <t>https://www.sec.gov/Archives/edgar/data/1613103/000161310320000021/0001613103-20-000021-index.htm</t>
  </si>
  <si>
    <t>MRK</t>
  </si>
  <si>
    <t>Merck &amp; Co.</t>
  </si>
  <si>
    <t>https://www.sec.gov/Archives/edgar/data/310158/000031015820000005/0000310158-20-000005-index.htm</t>
  </si>
  <si>
    <t>MTD</t>
  </si>
  <si>
    <t>Mettler Toledo</t>
  </si>
  <si>
    <t>https://www.sec.gov/Archives/edgar/data/1037646/000103764620000005/0001037646-20-000005-index.htm</t>
  </si>
  <si>
    <t>MGM</t>
  </si>
  <si>
    <t>MGM Resorts International</t>
  </si>
  <si>
    <t>https://www.sec.gov/Archives/edgar/data/789570/000156459020007393/0001564590-20-007393-index.htm</t>
  </si>
  <si>
    <t>MCHP</t>
  </si>
  <si>
    <t>Microchip Technology</t>
  </si>
  <si>
    <t>https://www.sec.gov/Archives/edgar/data/827054/000082705420000119/0000827054-20-000119-index.htm</t>
  </si>
  <si>
    <t>MU</t>
  </si>
  <si>
    <t>Micron Technology</t>
  </si>
  <si>
    <t>https://www.sec.gov/Archives/edgar/data/723125/000072312519000094/0000723125-19-000094-index.htm</t>
  </si>
  <si>
    <t>MSFT</t>
  </si>
  <si>
    <t>Microsoft Corp.</t>
  </si>
  <si>
    <t>https://www.sec.gov/Archives/edgar/data/789019/000156459020034944/0001564590-20-034944-index.htm</t>
  </si>
  <si>
    <t>MAA</t>
  </si>
  <si>
    <t>Mid-America Apartments</t>
  </si>
  <si>
    <t>http://www.sec.gov/Archives/edgar/data/912595/000091259513000027/0000912595-13-000027-index.htm</t>
  </si>
  <si>
    <t>MHK</t>
  </si>
  <si>
    <t>Mohawk Industries</t>
  </si>
  <si>
    <t>https://www.sec.gov/Archives/edgar/data/851968/000085196820000020/0000851968-20-000020-index.htm</t>
  </si>
  <si>
    <t>TAP</t>
  </si>
  <si>
    <t>Molson Coors Beverage Company</t>
  </si>
  <si>
    <t>https://www.sec.gov/Archives/edgar/data/24545/000002454520000005/0000024545-20-000005-index.htm</t>
  </si>
  <si>
    <t>MDLZ</t>
  </si>
  <si>
    <t>Mondelez International</t>
  </si>
  <si>
    <t>https://www.sec.gov/Archives/edgar/data/1103982/000110398220000003/0001103982-20-000003-index.htm</t>
  </si>
  <si>
    <t>MNST</t>
  </si>
  <si>
    <t>Monster Beverage</t>
  </si>
  <si>
    <t>https://www.sec.gov/Archives/edgar/data/865752/000110465920027209/0001104659-20-027209-index.htm</t>
  </si>
  <si>
    <t>MCO</t>
  </si>
  <si>
    <t>Moody's Corp</t>
  </si>
  <si>
    <t>https://www.sec.gov/Archives/edgar/data/1059556/000105955620000005/0001059556-20-000005-index.htm</t>
  </si>
  <si>
    <t>MSI</t>
  </si>
  <si>
    <t>Motorola Solutions Inc.</t>
  </si>
  <si>
    <t>https://www.sec.gov/Archives/edgar/data/68505/000006850520000006/0000068505-20-000006-index.htm</t>
  </si>
  <si>
    <t>MSCI</t>
  </si>
  <si>
    <t>MSCI Inc</t>
  </si>
  <si>
    <t>https://www.sec.gov/Archives/edgar/data/1408198/000156459020004992/0001564590-20-004992-index.htm</t>
  </si>
  <si>
    <t>MYL</t>
  </si>
  <si>
    <t>Mylan N.V.</t>
  </si>
  <si>
    <t>https://www.sec.gov/Archives/edgar/data/1623613/000162361320000011/0001623613-20-000011-index.htm</t>
  </si>
  <si>
    <t>NDAQ</t>
  </si>
  <si>
    <t>Nasdaq, Inc.</t>
  </si>
  <si>
    <t>https://www.sec.gov/Archives/edgar/data/1120193/000112019320000004/0001120193-20-000004-index.htm</t>
  </si>
  <si>
    <t>NOV</t>
  </si>
  <si>
    <t>National Oilwell Varco Inc.</t>
  </si>
  <si>
    <t>https://www.sec.gov/Archives/edgar/data/1021860/000156459020004552/0001564590-20-004552-index.htm</t>
  </si>
  <si>
    <t>NTAP</t>
  </si>
  <si>
    <t>NetApp</t>
  </si>
  <si>
    <t>https://www.sec.gov/Archives/edgar/data/1002047/000156459020029349/0001564590-20-029349-index.htm</t>
  </si>
  <si>
    <t>NFLX</t>
  </si>
  <si>
    <t>Netflix Inc.</t>
  </si>
  <si>
    <t>https://www.sec.gov/Archives/edgar/data/1065280/000106528020000040/0001065280-20-000040-index.htm</t>
  </si>
  <si>
    <t>NWL</t>
  </si>
  <si>
    <t>Newell Brands</t>
  </si>
  <si>
    <t>https://www.sec.gov/Archives/edgar/data/814453/000081445320000078/0000814453-20-000078-index.htm</t>
  </si>
  <si>
    <t>NEM</t>
  </si>
  <si>
    <t>Newmont Corporation</t>
  </si>
  <si>
    <t>https://www.sec.gov/Archives/edgar/data/1164727/000155837020001041/0001558370-20-001041-index.htm</t>
  </si>
  <si>
    <t>NWS</t>
  </si>
  <si>
    <t>News Corp. Class A</t>
  </si>
  <si>
    <t>https://www.sec.gov/Archives/edgar/data/1564708/000156470820000022/0001564708-20-000022-index.htm</t>
  </si>
  <si>
    <t>NEE</t>
  </si>
  <si>
    <t>NextEra Energy</t>
  </si>
  <si>
    <t>https://www.sec.gov/Archives/edgar/data/753308/000075330820000021/0000753308-20-000021-index.htm</t>
  </si>
  <si>
    <t>NLSN</t>
  </si>
  <si>
    <t>Nielsen Holdings</t>
  </si>
  <si>
    <t>https://www.sec.gov/Archives/edgar/data/1492633/000156459020007004/0001564590-20-007004-index.htm</t>
  </si>
  <si>
    <t>NKE</t>
  </si>
  <si>
    <t>Nike, Inc.</t>
  </si>
  <si>
    <t>https://www.sec.gov/Archives/edgar/data/320187/000032018720000047/0000320187-20-000047-index.htm</t>
  </si>
  <si>
    <t>NI</t>
  </si>
  <si>
    <t>NiSource Inc.</t>
  </si>
  <si>
    <t>https://www.sec.gov/Archives/edgar/data/1111711/000111171120000013/0001111711-20-000013-index.htm</t>
  </si>
  <si>
    <t>NBL</t>
  </si>
  <si>
    <t>Noble Energy</t>
  </si>
  <si>
    <t>https://www.sec.gov/Archives/edgar/data/72207/000007220720000010/0000072207-20-000010-index.htm</t>
  </si>
  <si>
    <t>NSC</t>
  </si>
  <si>
    <t>Norfolk Southern Corp.</t>
  </si>
  <si>
    <t>https://www.sec.gov/Archives/edgar/data/702165/000070216520000011/0000702165-20-000011-index.htm</t>
  </si>
  <si>
    <t>NOC</t>
  </si>
  <si>
    <t>Northrop Grumman</t>
  </si>
  <si>
    <t>https://www.sec.gov/Archives/edgar/data/1133421/000113342120000006/0001133421-20-000006-index.htm</t>
  </si>
  <si>
    <t>NCLH</t>
  </si>
  <si>
    <t>Norwegian Cruise Line Holdings</t>
  </si>
  <si>
    <t>https://www.sec.gov/Archives/edgar/data/1513761/000155837020001661/0001558370-20-001661-index.htm</t>
  </si>
  <si>
    <t>NRG</t>
  </si>
  <si>
    <t>NRG Energy</t>
  </si>
  <si>
    <t>https://www.sec.gov/Archives/edgar/data/1013871/000101387120000013/0001013871-20-000013-index.htm</t>
  </si>
  <si>
    <t>NUE</t>
  </si>
  <si>
    <t>Nucor Corp.</t>
  </si>
  <si>
    <t>https://www.sec.gov/Archives/edgar/data/73309/000156459020007794/0001564590-20-007794-index.htm</t>
  </si>
  <si>
    <t>NVDA</t>
  </si>
  <si>
    <t>Nvidia Corporation</t>
  </si>
  <si>
    <t>https://www.sec.gov/Archives/edgar/data/1045810/000104581020000010/0001045810-20-000010-index.htm</t>
  </si>
  <si>
    <t>NVR</t>
  </si>
  <si>
    <t>NVR, Inc.</t>
  </si>
  <si>
    <t>https://www.sec.gov/Archives/edgar/data/906163/000090616320000054/0000906163-20-000054-index.htm</t>
  </si>
  <si>
    <t>ORLY</t>
  </si>
  <si>
    <t>O'Reilly Automotive</t>
  </si>
  <si>
    <t>https://www.sec.gov/Archives/edgar/data/898173/000089817320000007/0000898173-20-000007-index.htm</t>
  </si>
  <si>
    <t>OXY</t>
  </si>
  <si>
    <t>Occidental Petroleum</t>
  </si>
  <si>
    <t>https://www.sec.gov/Archives/edgar/data/797468/000079746820000004/0000797468-20-000004-index.htm</t>
  </si>
  <si>
    <t>ODFL</t>
  </si>
  <si>
    <t>Old Dominion Freight Line</t>
  </si>
  <si>
    <t>https://www.sec.gov/Archives/edgar/data/878927/000156459020006626/0001564590-20-006626-index.htm</t>
  </si>
  <si>
    <t>OMC</t>
  </si>
  <si>
    <t>Omnicom Group</t>
  </si>
  <si>
    <t>https://www.sec.gov/Archives/edgar/data/29989/000002998920000005/0000029989-20-000005-index.htm</t>
  </si>
  <si>
    <t>OKE</t>
  </si>
  <si>
    <t>ONEOK</t>
  </si>
  <si>
    <t>https://www.sec.gov/Archives/edgar/data/1039684/000103968420000012/0001039684-20-000012-index.htm</t>
  </si>
  <si>
    <t>ORCL</t>
  </si>
  <si>
    <t>Oracle Corp.</t>
  </si>
  <si>
    <t>https://www.sec.gov/Archives/edgar/data/1341439/000156459020030125/0001564590-20-030125-index.htm</t>
  </si>
  <si>
    <t>PKG</t>
  </si>
  <si>
    <t>Packaging Corporation of America</t>
  </si>
  <si>
    <t>https://www.sec.gov/Archives/edgar/data/75677/000156459020006774/0001564590-20-006774-index.htm</t>
  </si>
  <si>
    <t>PH</t>
  </si>
  <si>
    <t>Parker-Hannifin</t>
  </si>
  <si>
    <t>https://www.sec.gov/Archives/edgar/data/76334/000007633420000099/0000076334-20-000099-index.htm</t>
  </si>
  <si>
    <t>PAYX</t>
  </si>
  <si>
    <t>Paychex Inc.</t>
  </si>
  <si>
    <t>https://www.sec.gov/Archives/edgar/data/723531/000072353120000048/0000723531-20-000048-index.htm</t>
  </si>
  <si>
    <t>PAYC</t>
  </si>
  <si>
    <t>Paycom</t>
  </si>
  <si>
    <t>https://www.sec.gov/Archives/edgar/data/1590955/000156459020004636/0001564590-20-004636-index.htm</t>
  </si>
  <si>
    <t>PYPL</t>
  </si>
  <si>
    <t>PayPal</t>
  </si>
  <si>
    <t>https://www.sec.gov/Archives/edgar/data/1633917/000163391720000028/0001633917-20-000028-index.htm</t>
  </si>
  <si>
    <t>PNR</t>
  </si>
  <si>
    <t>Pentair plc</t>
  </si>
  <si>
    <t>https://www.sec.gov/Archives/edgar/data/77360/000007736020000006/0000077360-20-000006-index.htm</t>
  </si>
  <si>
    <t>PEP</t>
  </si>
  <si>
    <t>PepsiCo Inc.</t>
  </si>
  <si>
    <t>https://www.sec.gov/Archives/edgar/data/77476/000007747620000060/0000077476-20-000060-index.htm</t>
  </si>
  <si>
    <t>PKI</t>
  </si>
  <si>
    <t>PerkinElmer</t>
  </si>
  <si>
    <t>https://www.sec.gov/Archives/edgar/data/31791/000003179120000003/0000031791-20-000003-index.htm</t>
  </si>
  <si>
    <t>PRGO</t>
  </si>
  <si>
    <t>Perrigo</t>
  </si>
  <si>
    <t>http://www.sec.gov/Archives/edgar/data/820096/000082009613000014/0000820096-13-000014-index.htm</t>
  </si>
  <si>
    <t>PFE</t>
  </si>
  <si>
    <t>Pfizer Inc.</t>
  </si>
  <si>
    <t>https://www.sec.gov/Archives/edgar/data/78003/000007800320000014/0000078003-20-000014-index.htm</t>
  </si>
  <si>
    <t>PM</t>
  </si>
  <si>
    <t>Philip Morris International</t>
  </si>
  <si>
    <t>https://www.sec.gov/Archives/edgar/data/1413329/000141332920000007/0001413329-20-000007-index.htm</t>
  </si>
  <si>
    <t>PSX</t>
  </si>
  <si>
    <t>Phillips 66</t>
  </si>
  <si>
    <t>https://www.sec.gov/Archives/edgar/data/1534701/000153470120000070/0001534701-20-000070-index.htm</t>
  </si>
  <si>
    <t>PNW</t>
  </si>
  <si>
    <t>Pinnacle West Capital</t>
  </si>
  <si>
    <t>https://www.sec.gov/Archives/edgar/data/764622/000076462220000017/0000764622-20-000017-index.htm</t>
  </si>
  <si>
    <t>PXD</t>
  </si>
  <si>
    <t>Pioneer Natural Resources</t>
  </si>
  <si>
    <t>https://www.sec.gov/Archives/edgar/data/1038357/000103835720000009/0001038357-20-000009-index.htm</t>
  </si>
  <si>
    <t>PPG</t>
  </si>
  <si>
    <t>PPG Industries</t>
  </si>
  <si>
    <t>https://www.sec.gov/Archives/edgar/data/79879/000007987920000008/0000079879-20-000008-index.htm</t>
  </si>
  <si>
    <t>PPL</t>
  </si>
  <si>
    <t>PPL Corp.</t>
  </si>
  <si>
    <t>https://www.sec.gov/Archives/edgar/data/922224/000092222420000005/0000922224-20-000005-index.htm</t>
  </si>
  <si>
    <t>PG</t>
  </si>
  <si>
    <t>Procter &amp; Gamble</t>
  </si>
  <si>
    <t>https://www.sec.gov/Archives/edgar/data/80424/000008042420000053/0000080424-20-000053-index.htm</t>
  </si>
  <si>
    <t>PLD</t>
  </si>
  <si>
    <t>Prologis</t>
  </si>
  <si>
    <t>https://www.sec.gov/Archives/edgar/data/1045609/000156459020004096/0001564590-20-004096-index.htm</t>
  </si>
  <si>
    <t>PEG</t>
  </si>
  <si>
    <t>Public Service Enterprise Group (PSEG)</t>
  </si>
  <si>
    <t>https://www.sec.gov/Archives/edgar/data/788784/000078878420000004/0000788784-20-000004-index.htm</t>
  </si>
  <si>
    <t>PSA</t>
  </si>
  <si>
    <t>Public Storage</t>
  </si>
  <si>
    <t>https://www.sec.gov/Archives/edgar/data/1393311/000139331120000008/0001393311-20-000008-index.htm</t>
  </si>
  <si>
    <t>PHM</t>
  </si>
  <si>
    <t>PulteGroup</t>
  </si>
  <si>
    <t>https://www.sec.gov/Archives/edgar/data/822416/000082241620000007/0000822416-20-000007-index.htm</t>
  </si>
  <si>
    <t>PVH</t>
  </si>
  <si>
    <t>PVH Corp.</t>
  </si>
  <si>
    <t>https://www.sec.gov/Archives/edgar/data/78239/000007823920000023/0000078239-20-000023-index.htm</t>
  </si>
  <si>
    <t>QRVO</t>
  </si>
  <si>
    <t>Qorvo</t>
  </si>
  <si>
    <t>https://www.sec.gov/Archives/edgar/data/1604778/000160477820000030/0001604778-20-000030-index.htm</t>
  </si>
  <si>
    <t>QCOM</t>
  </si>
  <si>
    <t>QUALCOMM Inc.</t>
  </si>
  <si>
    <t>https://www.sec.gov/Archives/edgar/data/804328/000172894919000072/0001728949-19-000072-index.htm</t>
  </si>
  <si>
    <t>PWR</t>
  </si>
  <si>
    <t>Quanta Services Inc.</t>
  </si>
  <si>
    <t>https://www.sec.gov/Archives/edgar/data/1050915/000105091520000020/0001050915-20-000020-index.htm</t>
  </si>
  <si>
    <t>DGX</t>
  </si>
  <si>
    <t>Quest Diagnostics</t>
  </si>
  <si>
    <t>https://www.sec.gov/Archives/edgar/data/1022079/000102207920000017/0001022079-20-000017-index.htm</t>
  </si>
  <si>
    <t>RL</t>
  </si>
  <si>
    <t>Ralph Lauren Corporation</t>
  </si>
  <si>
    <t>https://www.sec.gov/Archives/edgar/data/1037038/000103703820000014/0001037038-20-000014-index.htm</t>
  </si>
  <si>
    <t>O</t>
  </si>
  <si>
    <t>Realty Income Corporation</t>
  </si>
  <si>
    <t>https://www.sec.gov/Archives/edgar/data/726728/000072672820000033/0000726728-20-000033-index.htm</t>
  </si>
  <si>
    <t>REGN</t>
  </si>
  <si>
    <t>Regeneron Pharmaceuticals</t>
  </si>
  <si>
    <t>https://www.sec.gov/Archives/edgar/data/872589/000153217620000008/0001532176-20-000008-index.htm</t>
  </si>
  <si>
    <t>RSG</t>
  </si>
  <si>
    <t>Republic Services Inc</t>
  </si>
  <si>
    <t>https://www.sec.gov/Archives/edgar/data/1060391/000106039120000016/0001060391-20-000016-index.htm</t>
  </si>
  <si>
    <t>RMD</t>
  </si>
  <si>
    <t>ResMed</t>
  </si>
  <si>
    <t>https://www.sec.gov/Archives/edgar/data/943819/000094381920000013/0000943819-20-000013-index.htm</t>
  </si>
  <si>
    <t>RHI</t>
  </si>
  <si>
    <t>Robert Half International</t>
  </si>
  <si>
    <t>https://www.sec.gov/Archives/edgar/data/315213/000031521320000029/0000315213-20-000029-index.htm</t>
  </si>
  <si>
    <t>ROK</t>
  </si>
  <si>
    <t>Rockwell Automation Inc.</t>
  </si>
  <si>
    <t>https://www.sec.gov/Archives/edgar/data/1024478/000102447819000044/0001024478-19-000044-index.htm</t>
  </si>
  <si>
    <t>ROL</t>
  </si>
  <si>
    <t>Rollins Inc.</t>
  </si>
  <si>
    <t>https://www.sec.gov/Archives/edgar/data/84839/000117120020000103/0001171200-20-000103-index.htm</t>
  </si>
  <si>
    <t>ROP</t>
  </si>
  <si>
    <t>Roper Technologies</t>
  </si>
  <si>
    <t>https://www.sec.gov/Archives/edgar/data/882835/000088283520000006/0000882835-20-000006-index.htm</t>
  </si>
  <si>
    <t>ROST</t>
  </si>
  <si>
    <t>Ross Stores</t>
  </si>
  <si>
    <t>https://www.sec.gov/Archives/edgar/data/745732/000074573220000016/0000745732-20-000016-index.htm</t>
  </si>
  <si>
    <t>RCL</t>
  </si>
  <si>
    <t>Royal Caribbean Group</t>
  </si>
  <si>
    <t>https://www.sec.gov/Archives/edgar/data/884887/000088488720000009/0000884887-20-000009-index.htm</t>
  </si>
  <si>
    <t>SPGI</t>
  </si>
  <si>
    <t>S&amp;P Global, Inc.</t>
  </si>
  <si>
    <t>https://www.sec.gov/Archives/edgar/data/64040/000006404020000055/0000064040-20-000055-index.htm</t>
  </si>
  <si>
    <t>CRM</t>
  </si>
  <si>
    <t>Salesforce.com</t>
  </si>
  <si>
    <t>https://www.sec.gov/Archives/edgar/data/1108524/000110852420000014/0001108524-20-000014-index.htm</t>
  </si>
  <si>
    <t>SBAC</t>
  </si>
  <si>
    <t>SBA Communications</t>
  </si>
  <si>
    <t>https://www.sec.gov/Archives/edgar/data/1034054/000103405420000003/0001034054-20-000003-index.htm</t>
  </si>
  <si>
    <t>SLB</t>
  </si>
  <si>
    <t>Schlumberger Ltd.</t>
  </si>
  <si>
    <t>https://www.sec.gov/Archives/edgar/data/87347/000156459020001578/0001564590-20-001578-index.htm</t>
  </si>
  <si>
    <t>STX</t>
  </si>
  <si>
    <t>Seagate Technology</t>
  </si>
  <si>
    <t>https://www.sec.gov/Archives/edgar/data/1137789/000113778920000057/0001137789-20-000057-index.htm</t>
  </si>
  <si>
    <t>SEE</t>
  </si>
  <si>
    <t>Sealed Air</t>
  </si>
  <si>
    <t>https://www.sec.gov/Archives/edgar/data/1012100/000162828020002658/0001628280-20-002658-index.htm</t>
  </si>
  <si>
    <t>SRE</t>
  </si>
  <si>
    <t>Sempra Energy</t>
  </si>
  <si>
    <t>https://www.sec.gov/Archives/edgar/data/1032208/000103220820000006/0001032208-20-000006-index.htm</t>
  </si>
  <si>
    <t>NOW</t>
  </si>
  <si>
    <t>ServiceNow</t>
  </si>
  <si>
    <t>https://www.sec.gov/Archives/edgar/data/1373715/000137371520000072/0001373715-20-000072-index.htm</t>
  </si>
  <si>
    <t>SHW</t>
  </si>
  <si>
    <t>Sherwin-Williams</t>
  </si>
  <si>
    <t>https://www.sec.gov/Archives/edgar/data/89800/000008980020000005/0000089800-20-000005-index.htm</t>
  </si>
  <si>
    <t>SPG</t>
  </si>
  <si>
    <t>Simon Property Group Inc</t>
  </si>
  <si>
    <t>https://www.sec.gov/Archives/edgar/data/1063761/000155837020001135/0001558370-20-001135-index.htm</t>
  </si>
  <si>
    <t>SWKS</t>
  </si>
  <si>
    <t>Skyworks Solutions</t>
  </si>
  <si>
    <t>https://www.sec.gov/Archives/edgar/data/4127/000000412719000049/0000004127-19-000049-index.htm</t>
  </si>
  <si>
    <t>SLG</t>
  </si>
  <si>
    <t>SL Green Realty</t>
  </si>
  <si>
    <t>https://www.sec.gov/Archives/edgar/data/1040971/000104097120000006/0001040971-20-000006-index.htm</t>
  </si>
  <si>
    <t>SNA</t>
  </si>
  <si>
    <t>Snap-on</t>
  </si>
  <si>
    <t>https://www.sec.gov/Archives/edgar/data/91440/000009144020000004/0000091440-20-000004-index.htm</t>
  </si>
  <si>
    <t>SO</t>
  </si>
  <si>
    <t>Southern Company</t>
  </si>
  <si>
    <t>https://www.sec.gov/Archives/edgar/data/92122/000009212220000017/0000092122-20-000017-index.htm</t>
  </si>
  <si>
    <t>LUV</t>
  </si>
  <si>
    <t>Southwest Airlines</t>
  </si>
  <si>
    <t>https://www.sec.gov/Archives/edgar/data/92380/000009238020000024/0000092380-20-000024-index.htm</t>
  </si>
  <si>
    <t>SWK</t>
  </si>
  <si>
    <t>Stanley Black &amp; Decker</t>
  </si>
  <si>
    <t>https://www.sec.gov/Archives/edgar/data/93556/000009355620000006/0000093556-20-000006-index.htm</t>
  </si>
  <si>
    <t>SBUX</t>
  </si>
  <si>
    <t>Starbucks Corp.</t>
  </si>
  <si>
    <t>https://www.sec.gov/Archives/edgar/data/829224/000082922419000051/0000829224-19-000051-index.htm</t>
  </si>
  <si>
    <t>STE</t>
  </si>
  <si>
    <t>STERIS plc</t>
  </si>
  <si>
    <t>http://www.sec.gov/Archives/edgar/data/1624899/000162489918000006/0001624899-18-000006-index.htm</t>
  </si>
  <si>
    <t>SYK</t>
  </si>
  <si>
    <t>Stryker Corp.</t>
  </si>
  <si>
    <t>https://www.sec.gov/Archives/edgar/data/310764/000031076420000014/0000310764-20-000014-index.htm</t>
  </si>
  <si>
    <t>SNPS</t>
  </si>
  <si>
    <t>Synopsys Inc.</t>
  </si>
  <si>
    <t>https://www.sec.gov/Archives/edgar/data/883241/000088324119000019/0000883241-19-000019-index.htm</t>
  </si>
  <si>
    <t>SYY</t>
  </si>
  <si>
    <t>Sysco Corp.</t>
  </si>
  <si>
    <t>https://www.sec.gov/Archives/edgar/data/96021/000009602120000100/0000096021-20-000100-index.htm</t>
  </si>
  <si>
    <t>TMUS</t>
  </si>
  <si>
    <t>T-Mobile US</t>
  </si>
  <si>
    <t>https://www.sec.gov/Archives/edgar/data/1283699/000128369920000026/0001283699-20-000026-index.htm</t>
  </si>
  <si>
    <t>TROW</t>
  </si>
  <si>
    <t>T. Rowe Price Group</t>
  </si>
  <si>
    <t>https://www.sec.gov/Archives/edgar/data/1113169/000111316920000008/0001113169-20-000008-index.htm</t>
  </si>
  <si>
    <t>TTWO</t>
  </si>
  <si>
    <t>Take-Two Interactive</t>
  </si>
  <si>
    <t>https://www.sec.gov/Archives/edgar/data/946581/000162828019006691/0001628280-19-006691-index.htm</t>
  </si>
  <si>
    <t>TPR</t>
  </si>
  <si>
    <t>Tapestry, Inc.</t>
  </si>
  <si>
    <t>https://www.sec.gov/Archives/edgar/data/1116132/000111613220000022/0001116132-20-000022-index.htm</t>
  </si>
  <si>
    <t>TGT</t>
  </si>
  <si>
    <t>Target Corp.</t>
  </si>
  <si>
    <t>https://www.sec.gov/Archives/edgar/data/27419/000002741920000008/0000027419-20-000008-index.htm</t>
  </si>
  <si>
    <t>TEL</t>
  </si>
  <si>
    <t>TE Connectivity Ltd.</t>
  </si>
  <si>
    <t>https://www.sec.gov/Archives/edgar/data/1385157/000155837019010758/0001558370-19-010758-index.htm</t>
  </si>
  <si>
    <t>FTI</t>
  </si>
  <si>
    <t>TechnipFMC</t>
  </si>
  <si>
    <t>https://www.sec.gov/Archives/edgar/data/1681459/000168145920000004/0001681459-20-000004-index.htm</t>
  </si>
  <si>
    <t>TFX</t>
  </si>
  <si>
    <t>Teleflex</t>
  </si>
  <si>
    <t>https://www.sec.gov/Archives/edgar/data/96943/000009694320000017/0000096943-20-000017-index.htm</t>
  </si>
  <si>
    <t>TXN</t>
  </si>
  <si>
    <t>Texas Instruments</t>
  </si>
  <si>
    <t>https://www.sec.gov/Archives/edgar/data/97476/000009747620000009/0000097476-20-000009-index.htm</t>
  </si>
  <si>
    <t>CLX</t>
  </si>
  <si>
    <t>The Clorox Company</t>
  </si>
  <si>
    <t>https://www.sec.gov/Archives/edgar/data/21076/000002107620000016/0000021076-20-000016-index.htm</t>
  </si>
  <si>
    <t>COO</t>
  </si>
  <si>
    <t>The Cooper Companies</t>
  </si>
  <si>
    <t>https://www.sec.gov/Archives/edgar/data/711404/000071140419000051/0000711404-19-000051-index.htm</t>
  </si>
  <si>
    <t>HSY</t>
  </si>
  <si>
    <t>The Hershey Company</t>
  </si>
  <si>
    <t>https://www.sec.gov/Archives/edgar/data/47111/000004711120000007/0000047111-20-000007-index.htm</t>
  </si>
  <si>
    <t>MOS</t>
  </si>
  <si>
    <t>The Mosaic Company</t>
  </si>
  <si>
    <t>https://www.sec.gov/Archives/edgar/data/1285785/000161803420000003/0001618034-20-000003-index.htm</t>
  </si>
  <si>
    <t>DIS</t>
  </si>
  <si>
    <t>The Walt Disney Company</t>
  </si>
  <si>
    <t>https://www.sec.gov/Archives/edgar/data/1744489/000174448919000225/0001744489-19-000225-index.htm</t>
  </si>
  <si>
    <t>TMO</t>
  </si>
  <si>
    <t>Thermo Fisher Scientific</t>
  </si>
  <si>
    <t>https://www.sec.gov/Archives/edgar/data/97745/000009774520000009/0000097745-20-000009-index.htm</t>
  </si>
  <si>
    <t>TIF</t>
  </si>
  <si>
    <t>Tiffany &amp; Co.</t>
  </si>
  <si>
    <t>https://www.sec.gov/Archives/edgar/data/98246/000009824620000042/0000098246-20-000042-index.htm</t>
  </si>
  <si>
    <t>TJX</t>
  </si>
  <si>
    <t>TJX Companies Inc.</t>
  </si>
  <si>
    <t>https://www.sec.gov/Archives/edgar/data/109198/000010919820000004/0000109198-20-000004-index.htm</t>
  </si>
  <si>
    <t>TSCO</t>
  </si>
  <si>
    <t>Tractor Supply Company</t>
  </si>
  <si>
    <t>https://www.sec.gov/Archives/edgar/data/916365/000091636520000050/0000916365-20-000050-index.htm</t>
  </si>
  <si>
    <t>TDG</t>
  </si>
  <si>
    <t>TransDigm Group</t>
  </si>
  <si>
    <t>https://www.sec.gov/Archives/edgar/data/1260221/000126022119000043/0001260221-19-000043-index.htm</t>
  </si>
  <si>
    <t>TWTR</t>
  </si>
  <si>
    <t>Twitter, Inc.</t>
  </si>
  <si>
    <t>https://www.sec.gov/Archives/edgar/data/1418091/000141809120000037/0001418091-20-000037-index.htm</t>
  </si>
  <si>
    <t>TYL</t>
  </si>
  <si>
    <t>Tyler Technologies</t>
  </si>
  <si>
    <t>https://www.sec.gov/Archives/edgar/data/860731/000086073120000008/0000860731-20-000008-index.htm</t>
  </si>
  <si>
    <t>TSN</t>
  </si>
  <si>
    <t>Tyson Foods</t>
  </si>
  <si>
    <t>https://www.sec.gov/Archives/edgar/data/100493/000010049319000118/0000100493-19-000118-index.htm</t>
  </si>
  <si>
    <t>UDR</t>
  </si>
  <si>
    <t>UDR, Inc.</t>
  </si>
  <si>
    <t>https://www.sec.gov/Archives/edgar/data/74208/000007420820000031/0000074208-20-000031-index.htm</t>
  </si>
  <si>
    <t>ULTA</t>
  </si>
  <si>
    <t>Ulta Beauty</t>
  </si>
  <si>
    <t>https://www.sec.gov/Archives/edgar/data/1403568/000155837020003272/0001558370-20-003272-index.htm</t>
  </si>
  <si>
    <t>UA</t>
  </si>
  <si>
    <t>Under Armour (Class A)</t>
  </si>
  <si>
    <t>https://www.sec.gov/Archives/edgar/data/1336917/000133691720000010/0001336917-20-000010-index.htm</t>
  </si>
  <si>
    <t>UNP</t>
  </si>
  <si>
    <t>Union Pacific Corp</t>
  </si>
  <si>
    <t>https://www.sec.gov/Archives/edgar/data/100885/000010088520000065/0000100885-20-000065-index.htm</t>
  </si>
  <si>
    <t>UAL</t>
  </si>
  <si>
    <t>United Airlines Holdings</t>
  </si>
  <si>
    <t>https://www.sec.gov/Archives/edgar/data/100517/000010051720000010/0000100517-20-000010-index.htm</t>
  </si>
  <si>
    <t>UNH</t>
  </si>
  <si>
    <t>United Health Group Inc.</t>
  </si>
  <si>
    <t>https://www.sec.gov/Archives/edgar/data/731766/000073176620000006/0000731766-20-000006-index.htm</t>
  </si>
  <si>
    <t>UPS</t>
  </si>
  <si>
    <t>United Parcel Service</t>
  </si>
  <si>
    <t>https://www.sec.gov/Archives/edgar/data/1090727/000109072720000005/0001090727-20-000005-index.htm</t>
  </si>
  <si>
    <t>URI</t>
  </si>
  <si>
    <t>United Rentals, Inc.</t>
  </si>
  <si>
    <t>https://www.sec.gov/Archives/edgar/data/1067701/000106770120000008/0001067701-20-000008-index.htm</t>
  </si>
  <si>
    <t>UHS</t>
  </si>
  <si>
    <t>Universal Health Services</t>
  </si>
  <si>
    <t>https://www.sec.gov/Archives/edgar/data/352915/000156459020006793/0001564590-20-006793-index.htm</t>
  </si>
  <si>
    <t>VLO</t>
  </si>
  <si>
    <t>Valero Energy</t>
  </si>
  <si>
    <t>https://www.sec.gov/Archives/edgar/data/1035002/000103500219000008/0001035002-19-000008-index.htm</t>
  </si>
  <si>
    <t>VAR</t>
  </si>
  <si>
    <t>Varian Medical Systems</t>
  </si>
  <si>
    <t>https://www.sec.gov/Archives/edgar/data/203527/000020352719000025/0000203527-19-000025-index.htm</t>
  </si>
  <si>
    <t>VTR</t>
  </si>
  <si>
    <t>Ventas Inc</t>
  </si>
  <si>
    <t>https://www.sec.gov/Archives/edgar/data/740260/000074026020000042/0000740260-20-000042-index.htm</t>
  </si>
  <si>
    <t>VRSN</t>
  </si>
  <si>
    <t>Verisign Inc.</t>
  </si>
  <si>
    <t>https://www.sec.gov/Archives/edgar/data/1014473/000101447320000006/0001014473-20-000006-index.htm</t>
  </si>
  <si>
    <t>VRSK</t>
  </si>
  <si>
    <t>Verisk Analytics</t>
  </si>
  <si>
    <t>https://www.sec.gov/Archives/edgar/data/1442145/000144214520000012/0001442145-20-000012-index.htm</t>
  </si>
  <si>
    <t>VZ</t>
  </si>
  <si>
    <t>Verizon Communications</t>
  </si>
  <si>
    <t>https://www.sec.gov/Archives/edgar/data/732712/000073271220000014/0000732712-20-000014-index.htm</t>
  </si>
  <si>
    <t>VRTX</t>
  </si>
  <si>
    <t>Vertex Pharmaceuticals Inc</t>
  </si>
  <si>
    <t>https://www.sec.gov/Archives/edgar/data/875320/000087532020000007/0000875320-20-000007-index.htm</t>
  </si>
  <si>
    <t>VFC</t>
  </si>
  <si>
    <t>VF Corporation</t>
  </si>
  <si>
    <t>https://www.sec.gov/Archives/edgar/data/103379/000010337919000014/0000103379-19-000014-index.htm</t>
  </si>
  <si>
    <t>V</t>
  </si>
  <si>
    <t>Visa Inc.</t>
  </si>
  <si>
    <t>https://www.sec.gov/Archives/edgar/data/1403161/000140316119000050/0001403161-19-000050-index.htm</t>
  </si>
  <si>
    <t>VNO</t>
  </si>
  <si>
    <t>Vornado Realty Trust</t>
  </si>
  <si>
    <t>https://www.sec.gov/Archives/edgar/data/899689/000089968920000007/0000899689-20-000007-index.htm</t>
  </si>
  <si>
    <t>VMC</t>
  </si>
  <si>
    <t>Vulcan Materials</t>
  </si>
  <si>
    <t>https://www.sec.gov/Archives/edgar/data/1396009/000139600920000006/0001396009-20-000006-index.htm</t>
  </si>
  <si>
    <t>WAB</t>
  </si>
  <si>
    <t>Wabtec Corporation</t>
  </si>
  <si>
    <t>https://www.sec.gov/Archives/edgar/data/943452/000162828020002098/0001628280-20-002098-index.htm</t>
  </si>
  <si>
    <t>WBA</t>
  </si>
  <si>
    <t>Walgreens Boots Alliance</t>
  </si>
  <si>
    <t>https://www.sec.gov/Archives/edgar/data/1618921/000161892119000069/0001618921-19-000069-index.htm</t>
  </si>
  <si>
    <t>WMT</t>
  </si>
  <si>
    <t>Walmart</t>
  </si>
  <si>
    <t>https://www.sec.gov/Archives/edgar/data/104169/000010416920000011/0000104169-20-000011-index.htm</t>
  </si>
  <si>
    <t>WM</t>
  </si>
  <si>
    <t>Waste Management Inc.</t>
  </si>
  <si>
    <t>https://www.sec.gov/Archives/edgar/data/823768/000155837020000762/0001558370-20-000762-index.htm</t>
  </si>
  <si>
    <t>WAT</t>
  </si>
  <si>
    <t>Waters Corporation</t>
  </si>
  <si>
    <t>https://www.sec.gov/Archives/edgar/data/1000697/000119312520048303/0001193125-20-048303-index.htm</t>
  </si>
  <si>
    <t>WEC</t>
  </si>
  <si>
    <t>WEC Energy Group</t>
  </si>
  <si>
    <t>https://www.sec.gov/Archives/edgar/data/783325/000010781520000089/0000107815-20-000089-index.htm</t>
  </si>
  <si>
    <t>WELL</t>
  </si>
  <si>
    <t>Welltower Inc.</t>
  </si>
  <si>
    <t>https://www.sec.gov/Archives/edgar/data/766704/000076670420000015/0000766704-20-000015-index.htm</t>
  </si>
  <si>
    <t>WDC</t>
  </si>
  <si>
    <t>Western Digital</t>
  </si>
  <si>
    <t>https://www.sec.gov/Archives/edgar/data/106040/000010604020000049/0000106040-20-000049-index.htm</t>
  </si>
  <si>
    <t>WU</t>
  </si>
  <si>
    <t>Western Union Co</t>
  </si>
  <si>
    <t>https://www.sec.gov/Archives/edgar/data/1365135/000155837020001090/0001558370-20-001090-index.htm</t>
  </si>
  <si>
    <t>WRK</t>
  </si>
  <si>
    <t>WestRock</t>
  </si>
  <si>
    <t>http://www.sec.gov/Archives/edgar/data/1636023/000163602318000032/0001636023-18-000032-index.htm</t>
  </si>
  <si>
    <t>WY</t>
  </si>
  <si>
    <t>Weyerhaeuser</t>
  </si>
  <si>
    <t>https://www.sec.gov/Archives/edgar/data/106535/000156459020004822/0001564590-20-004822-index.htm</t>
  </si>
  <si>
    <t>WHR</t>
  </si>
  <si>
    <t>Whirlpool Corp.</t>
  </si>
  <si>
    <t>https://www.sec.gov/Archives/edgar/data/106640/000010664020000017/0000106640-20-000017-index.htm</t>
  </si>
  <si>
    <t>WMB</t>
  </si>
  <si>
    <t>Williams Companies</t>
  </si>
  <si>
    <t>https://www.sec.gov/Archives/edgar/data/107263/000010726320000005/0000107263-20-000005-index.htm</t>
  </si>
  <si>
    <t>WLTW</t>
  </si>
  <si>
    <t>Willis Towers Watson</t>
  </si>
  <si>
    <t>https://www.sec.gov/Archives/edgar/data/1140536/000156459020006736/0001564590-20-006736-index.htm</t>
  </si>
  <si>
    <t>WYNN</t>
  </si>
  <si>
    <t>Wynn Resorts Ltd</t>
  </si>
  <si>
    <t>https://www.sec.gov/Archives/edgar/data/1174922/000117492220000024/0001174922-20-000024-index.htm</t>
  </si>
  <si>
    <t>XEL</t>
  </si>
  <si>
    <t>Xcel Energy Inc</t>
  </si>
  <si>
    <t>https://www.sec.gov/Archives/edgar/data/72903/000007290320000011/0000072903-20-000011-index.htm</t>
  </si>
  <si>
    <t>XRX</t>
  </si>
  <si>
    <t>Xerox</t>
  </si>
  <si>
    <t>https://www.sec.gov/Archives/edgar/data/108772/000177045020000012/0001770450-20-000012-index.htm</t>
  </si>
  <si>
    <t>XLNX</t>
  </si>
  <si>
    <t>Xilinx</t>
  </si>
  <si>
    <t>https://www.sec.gov/Archives/edgar/data/743988/000074398820000020/0000743988-20-000020-index.htm</t>
  </si>
  <si>
    <t>XYL</t>
  </si>
  <si>
    <t>Xylem Inc.</t>
  </si>
  <si>
    <t>https://www.sec.gov/Archives/edgar/data/1524472/000152447220000006/0001524472-20-000006-index.htm</t>
  </si>
  <si>
    <t>YUM</t>
  </si>
  <si>
    <t>Yum! Brands Inc</t>
  </si>
  <si>
    <t>https://www.sec.gov/Archives/edgar/data/1041061/000104106120000015/0001041061-20-000015-index.htm</t>
  </si>
  <si>
    <t>ZBH</t>
  </si>
  <si>
    <t>Zimmer Biomet Holdings</t>
  </si>
  <si>
    <t>https://www.sec.gov/Archives/edgar/data/1136869/000156459020005657/0001564590-20-005657-index.htm</t>
  </si>
  <si>
    <t>ZTS</t>
  </si>
  <si>
    <t>Zoetis</t>
  </si>
  <si>
    <t>https://www.sec.gov/Archives/edgar/data/1555280/000155528020000054/0001555280-20-000054-index.htm</t>
  </si>
  <si>
    <t>Net Income/Starting Line</t>
  </si>
  <si>
    <t>FY</t>
  </si>
  <si>
    <t>https://www.sec.gov/Archives/edgar/data/2969/000000296919000051/0000002969-19-000051-index.htm</t>
  </si>
  <si>
    <t>https://www.sec.gov/Archives/edgar/data/866787/000119312519276201/0001193125-19-276201-index.htm</t>
  </si>
  <si>
    <t>https://www.sec.gov/Archives/edgar/data/16732/000001673219000070/0000016732-19-000070-index.htm</t>
  </si>
  <si>
    <t>https://www.sec.gov/Archives/edgar/data/900075/000090007519000022/0000900075-19-000022-index.htm</t>
  </si>
  <si>
    <t>https://www.sec.gov/Archives/edgar/data/909832/000090983219000019/0000909832-19-000019-index.htm</t>
  </si>
  <si>
    <t>https://www.sec.gov/Archives/edgar/data/906107/000156459019003683/0001564590-19-003683-index.htm</t>
  </si>
  <si>
    <t>http://www.sec.gov/Archives/edgar/data/48039/000004803918000012/0000048039-18-000012-index.htm</t>
  </si>
  <si>
    <t>http://www.sec.gov/Archives/edgar/data/912595/000091259513000003/0000912595-13-000003-index.htm</t>
  </si>
  <si>
    <t>https://www.sec.gov/Archives/edgar/data/906163/000090616320000026/0000906163-20-000026-index.htm</t>
  </si>
  <si>
    <t>https://www.sec.gov/Archives/edgar/data/77476/000007747620000015/0000077476-20-000015-index.htm</t>
  </si>
  <si>
    <t>http://www.sec.gov/Archives/edgar/data/820096/000082009613000011/0000820096-13-000011-index.htm</t>
  </si>
  <si>
    <t>http://www.sec.gov/Archives/edgar/data/1624899/000162489918000003/0001624899-18-000003-index.htm</t>
  </si>
  <si>
    <t>https://www.sec.gov/Archives/edgar/data/103379/000010337919000006/0000103379-19-000006-index.htm</t>
  </si>
  <si>
    <t>http://www.sec.gov/Archives/edgar/data/1636023/000163602317000167/0001636023-17-000167-index.htm</t>
  </si>
  <si>
    <t xml:space="preserve">Debt-to-Equity </t>
  </si>
  <si>
    <t>Total Liabilities / Shareholder Equity</t>
  </si>
  <si>
    <t>Current Ratio</t>
  </si>
  <si>
    <t>Current Assets / Current Liabilities</t>
  </si>
  <si>
    <t>Quick Ratio</t>
  </si>
  <si>
    <t>(Current Assets - Inventories) / Current Liabilities</t>
  </si>
  <si>
    <t>ROE</t>
  </si>
  <si>
    <t>Net Income / Shareholder's Equity</t>
  </si>
  <si>
    <t>Net Profit Margin</t>
  </si>
  <si>
    <t>Net Profit / Net Sales</t>
  </si>
  <si>
    <t>Cash Ratio</t>
  </si>
  <si>
    <t>Cash + Marketable Securities / Current Liabilities</t>
  </si>
  <si>
    <t>Inventory Turnover Ratio</t>
  </si>
  <si>
    <t>COGS / Average Inventory</t>
  </si>
  <si>
    <t>Capital Turnover Ratio</t>
  </si>
  <si>
    <t>Asset Turnover Ratio</t>
  </si>
  <si>
    <t>Turnover / Total Assets</t>
  </si>
  <si>
    <t>Net Working Capital Turnover Ratio</t>
  </si>
  <si>
    <t>Net Sales / Net Working Capital</t>
  </si>
  <si>
    <t>Cash Conversion Cycle</t>
  </si>
  <si>
    <t>Operating Leverage</t>
  </si>
  <si>
    <t>% change in EBIT / % Change in Sales</t>
  </si>
  <si>
    <t>Financial Leverage</t>
  </si>
  <si>
    <t>% change in Net Income / % change in EBIT</t>
  </si>
  <si>
    <t>Total Leverage</t>
  </si>
  <si>
    <t>% change in Net Profit / % change in Sales</t>
  </si>
  <si>
    <t xml:space="preserve">Interest Coverage </t>
  </si>
  <si>
    <t>EBITDA / Interest Expense</t>
  </si>
  <si>
    <t>Debt Service Coverage Ratio</t>
  </si>
  <si>
    <t>Operating Income / Debt Service</t>
  </si>
  <si>
    <t>Fixed Asset Ratio</t>
  </si>
  <si>
    <t>Current Assets to Fixed Assets</t>
  </si>
  <si>
    <t>Current Assets / Fixed Assets</t>
  </si>
  <si>
    <t>Proprietary Ratio</t>
  </si>
  <si>
    <t>Shareholder Fund / Total Tangible Assets</t>
  </si>
  <si>
    <t>Fixed Interest Cover</t>
  </si>
  <si>
    <t>Net Profit Before Interest and Tax / Interest Charge</t>
  </si>
  <si>
    <t>Gross Margin</t>
  </si>
  <si>
    <t>Gross Profit / Net Sales</t>
  </si>
  <si>
    <t>EBITDA Margin</t>
  </si>
  <si>
    <t>EBITDA / Net Sales</t>
  </si>
  <si>
    <t>EBIT Margin</t>
  </si>
  <si>
    <t>EBIT / Net Sales</t>
  </si>
  <si>
    <t>ROA</t>
  </si>
  <si>
    <t>Net Income / Total Assets</t>
  </si>
  <si>
    <t>Operating Cash Flow Ratio</t>
  </si>
  <si>
    <t>CFO / Sales</t>
  </si>
  <si>
    <t>FCF Ratio</t>
  </si>
  <si>
    <t>FCF / Sales</t>
  </si>
  <si>
    <t>Asset Efficiency Ratio</t>
  </si>
  <si>
    <t>CFO / Total Assets</t>
  </si>
  <si>
    <t>Current Liability Coverage 2</t>
  </si>
  <si>
    <t>FCF / Current Liabilities</t>
  </si>
  <si>
    <t>LTD Coverage Ratio 1</t>
  </si>
  <si>
    <t>CFO / LTD</t>
  </si>
  <si>
    <t>FCF / LTD</t>
  </si>
  <si>
    <t>External Financing Index Ratio</t>
  </si>
  <si>
    <t>Cash from Financing / CFO</t>
  </si>
  <si>
    <t>Debt to EBITDA</t>
  </si>
  <si>
    <t>Net Debt to EBITDA</t>
  </si>
  <si>
    <t>FCF to Net Income</t>
  </si>
  <si>
    <t>Debt to Total Assets</t>
  </si>
  <si>
    <t>Debt / Total Assets</t>
  </si>
  <si>
    <t>STD / Total Assets</t>
  </si>
  <si>
    <t>LTD / Total Assets</t>
  </si>
  <si>
    <t>Debt to Equity</t>
  </si>
  <si>
    <t>STD to Equity</t>
  </si>
  <si>
    <t>LTD to Equity</t>
  </si>
  <si>
    <t>ROCE</t>
  </si>
  <si>
    <t>EBIT / (Total Assets - Current Liabilities)</t>
  </si>
  <si>
    <t xml:space="preserve">Fixed Assets / Ttotal Assets </t>
  </si>
  <si>
    <t>Fixed Asset Turnover Ratio</t>
  </si>
  <si>
    <t>Net Sales / Average Fixed Assets</t>
  </si>
  <si>
    <t>Accounts Receivables Turnover Ratio</t>
  </si>
  <si>
    <t>Net Credit Sales / Average Accounts Receivables</t>
  </si>
  <si>
    <t>Accounts Payable Turnover Ratio</t>
  </si>
  <si>
    <t>COGS / Average accounts receivables</t>
  </si>
  <si>
    <t>DSO</t>
  </si>
  <si>
    <t>DSO + DOI - DPO</t>
  </si>
  <si>
    <t>(Average Receivables / Credit Sales) x 365</t>
  </si>
  <si>
    <t>DIO</t>
  </si>
  <si>
    <t>(Average Inventory / COGS) x 365</t>
  </si>
  <si>
    <t>DPO</t>
  </si>
  <si>
    <t>(Averace Accounts Payable / COGS) / x 365</t>
  </si>
  <si>
    <t>Goodwill to Assets</t>
  </si>
  <si>
    <t>Goodwill / Assets</t>
  </si>
  <si>
    <t>Equity / Total Assets</t>
  </si>
  <si>
    <t>Equity Ratio</t>
  </si>
  <si>
    <t>Operating Cash Flow</t>
  </si>
  <si>
    <t>CFO/current liabilities</t>
  </si>
  <si>
    <t>Cash current debt coverage</t>
  </si>
  <si>
    <t>Total debt</t>
  </si>
  <si>
    <t>CFO / Total Debt</t>
  </si>
  <si>
    <t>Cash debt coverage</t>
  </si>
  <si>
    <t>CFO - cash dividends / total debt</t>
  </si>
  <si>
    <t>Net Sales  / Equity</t>
  </si>
  <si>
    <t>Total Debt Coverage</t>
  </si>
  <si>
    <t>FCF / Total Debt</t>
  </si>
  <si>
    <t>LTD Coverage Ratio 2</t>
  </si>
  <si>
    <t>Mean</t>
  </si>
  <si>
    <t>STDEV</t>
  </si>
  <si>
    <t>MIN</t>
  </si>
  <si>
    <t>MAX</t>
  </si>
  <si>
    <t>Balance Sheet Ratios</t>
  </si>
  <si>
    <t>Income Statement Ratios</t>
  </si>
  <si>
    <t>Cash Flow Statement Ratios</t>
  </si>
  <si>
    <t>Mixed Ratios</t>
  </si>
  <si>
    <t>NOT CONSIDERED</t>
  </si>
  <si>
    <t>Shares (Basic)</t>
  </si>
  <si>
    <t>Shares (Diluted)</t>
  </si>
  <si>
    <t>Cash, Cash Equivalents &amp; Short Term Investments</t>
  </si>
  <si>
    <t>Cash &amp; Cash Equivalents</t>
  </si>
  <si>
    <t>Short Term Investments</t>
  </si>
  <si>
    <t>Accounts &amp; Notes Receivable</t>
  </si>
  <si>
    <t>Accounts Receivable, Net</t>
  </si>
  <si>
    <t>Notes Receivable, Net</t>
  </si>
  <si>
    <t>Unbilled Revenues</t>
  </si>
  <si>
    <t>Inventories</t>
  </si>
  <si>
    <t>Raw Materials</t>
  </si>
  <si>
    <t>Work In Process</t>
  </si>
  <si>
    <t>Finished Goods</t>
  </si>
  <si>
    <t>Other Inventory</t>
  </si>
  <si>
    <t>Other Short Term Assets</t>
  </si>
  <si>
    <t>Prepaid Expenses</t>
  </si>
  <si>
    <t>Derivative &amp; Hedging Assets (Short Term)</t>
  </si>
  <si>
    <t>Assets Held-for-Sale</t>
  </si>
  <si>
    <t>Deferred Tax Assets (Short Term)</t>
  </si>
  <si>
    <t>Income Taxes Receivable</t>
  </si>
  <si>
    <t>Discontinued Operations (Short Term)</t>
  </si>
  <si>
    <t>Misc. Short Term Assets</t>
  </si>
  <si>
    <t>Total Current Assets</t>
  </si>
  <si>
    <t>Property, Plant &amp; Equipment, Net</t>
  </si>
  <si>
    <t>Property, Plant &amp; Equipment</t>
  </si>
  <si>
    <t>Accumulated Depreciation</t>
  </si>
  <si>
    <t>Long Term Investments &amp; Receivables</t>
  </si>
  <si>
    <t>Long Term Investments</t>
  </si>
  <si>
    <t>Long Term Marketable Securities</t>
  </si>
  <si>
    <t>Long Term Receivables</t>
  </si>
  <si>
    <t>Other Long Term Assets</t>
  </si>
  <si>
    <t>Intangible Assets</t>
  </si>
  <si>
    <t>Goodwill</t>
  </si>
  <si>
    <t>Other Intangible Assets</t>
  </si>
  <si>
    <t>Prepaid Expense</t>
  </si>
  <si>
    <t>Deferred Tax Assets (Long Term)</t>
  </si>
  <si>
    <t>Derivative &amp; Hedging Assets (Long Term)</t>
  </si>
  <si>
    <t>Prepaid Pension Costs</t>
  </si>
  <si>
    <t>Discontinued Operations (Long Term)</t>
  </si>
  <si>
    <t>Investments in Affiliates</t>
  </si>
  <si>
    <t>Misc. Long Term Assets</t>
  </si>
  <si>
    <t>Total Noncurrent Assets</t>
  </si>
  <si>
    <t>Total Assets</t>
  </si>
  <si>
    <t>Payables &amp; Accruals</t>
  </si>
  <si>
    <t>Accounts Payable</t>
  </si>
  <si>
    <t>Accrued Taxes</t>
  </si>
  <si>
    <t>Interest &amp; Dividends Payable</t>
  </si>
  <si>
    <t>Other Payables &amp; Accruals</t>
  </si>
  <si>
    <t>Short Term Debt</t>
  </si>
  <si>
    <t>Short Term Borrowings</t>
  </si>
  <si>
    <t>Short Term Capital Leases</t>
  </si>
  <si>
    <t>Current Portion of Long Term Debt</t>
  </si>
  <si>
    <t>Other Short Term Liabilities</t>
  </si>
  <si>
    <t>Deferred Revenue (Short Term)</t>
  </si>
  <si>
    <t>Liabilities from Derivatives &amp; Hedging (Short Term)</t>
  </si>
  <si>
    <t>Deferred Tax Liabilities (Short Term)</t>
  </si>
  <si>
    <t>Liabilities from Discontinued Operations (Short Term)</t>
  </si>
  <si>
    <t>Misc. Short Term Liabilities</t>
  </si>
  <si>
    <t>Total Current Liabilities</t>
  </si>
  <si>
    <t>Long Term Debt</t>
  </si>
  <si>
    <t>Long Term Borrowings</t>
  </si>
  <si>
    <t>Long Term Capital Leases</t>
  </si>
  <si>
    <t>Other Long Term Liabilities</t>
  </si>
  <si>
    <t>Accrued Liabilities</t>
  </si>
  <si>
    <t>Pension Liabilities</t>
  </si>
  <si>
    <t>Pensions</t>
  </si>
  <si>
    <t>Other Post-Retirement Benefits</t>
  </si>
  <si>
    <t>Deferred Compensation</t>
  </si>
  <si>
    <t>Deferred Revenue (Long Term)</t>
  </si>
  <si>
    <t>Deferred Tax Liabilities (Long Term)</t>
  </si>
  <si>
    <t>Liabilities from Derivatives &amp; Hedging (Long Term)</t>
  </si>
  <si>
    <t>Liabilities from Discontinued Operations (Long Term)</t>
  </si>
  <si>
    <t>Misc. Long Term Liabilities</t>
  </si>
  <si>
    <t>Total Noncurrent Liabilities</t>
  </si>
  <si>
    <t>Total Liabilities</t>
  </si>
  <si>
    <t>Preferred Equity</t>
  </si>
  <si>
    <t>Share Capital &amp; Additional Paid-In Capital</t>
  </si>
  <si>
    <t>Common Stock</t>
  </si>
  <si>
    <t>Additional Paid in Capital</t>
  </si>
  <si>
    <t>Other Share Capital</t>
  </si>
  <si>
    <t>Treasury Stock</t>
  </si>
  <si>
    <t>Retained Earnings</t>
  </si>
  <si>
    <t>Other Equity</t>
  </si>
  <si>
    <t>Equity Before Minority Interest</t>
  </si>
  <si>
    <t>Minority Interest</t>
  </si>
  <si>
    <t>Total Equity</t>
  </si>
  <si>
    <t>Total Liabilities &amp; Equity</t>
  </si>
  <si>
    <t>Revenue</t>
  </si>
  <si>
    <t>Sales &amp; Services Revenue</t>
  </si>
  <si>
    <t>Financing Revenue</t>
  </si>
  <si>
    <t>Other Revenue</t>
  </si>
  <si>
    <t>Cost of Revenue</t>
  </si>
  <si>
    <t>Cost of Goods &amp; Services</t>
  </si>
  <si>
    <t>Cost of Financing Revenue</t>
  </si>
  <si>
    <t>Cost of Other Revenue</t>
  </si>
  <si>
    <t>Gross Profit</t>
  </si>
  <si>
    <t>Other Operating Income</t>
  </si>
  <si>
    <t>Operating Expenses</t>
  </si>
  <si>
    <t>Selling, General &amp; Administrative</t>
  </si>
  <si>
    <t>Selling &amp; Marketing</t>
  </si>
  <si>
    <t>General &amp; Administrative</t>
  </si>
  <si>
    <t>Research &amp; Development</t>
  </si>
  <si>
    <t>Depreciation &amp; Amortization</t>
  </si>
  <si>
    <t>Provision for Doubtful Accounts</t>
  </si>
  <si>
    <t>Other Operating Expenses</t>
  </si>
  <si>
    <t>Operating Income (Loss)</t>
  </si>
  <si>
    <t>Non-Operating Income (Loss)</t>
  </si>
  <si>
    <t>Interest Expense, Net</t>
  </si>
  <si>
    <t>Interest Expense</t>
  </si>
  <si>
    <t>Interest Income</t>
  </si>
  <si>
    <t>Other Investment Income (Loss)</t>
  </si>
  <si>
    <t>Foreign Exchange Gain (Loss)</t>
  </si>
  <si>
    <t>Income (Loss) from Affiliates</t>
  </si>
  <si>
    <t>Other Non-Operating Income (Loss)</t>
  </si>
  <si>
    <t>Pretax Income (Loss), Adj.</t>
  </si>
  <si>
    <t>Abnormal Gains (Losses)</t>
  </si>
  <si>
    <t>Acquired In-Process R&amp;D</t>
  </si>
  <si>
    <t>Merger &amp; Acquisition Expense</t>
  </si>
  <si>
    <t>Abnormal Derivatives</t>
  </si>
  <si>
    <t>Disposal of Assets</t>
  </si>
  <si>
    <t>Early Extinguishment of Debt</t>
  </si>
  <si>
    <t>Asset Write-Down</t>
  </si>
  <si>
    <t>Impairment of Goodwill &amp; Intangibles</t>
  </si>
  <si>
    <t>Sale of Business</t>
  </si>
  <si>
    <t>Legal Settlement</t>
  </si>
  <si>
    <t>Restructuring Charges</t>
  </si>
  <si>
    <t>Sale of Investments &amp; Unrealized Investments</t>
  </si>
  <si>
    <t>Insurance Settlement</t>
  </si>
  <si>
    <t>Other Abnormal Items</t>
  </si>
  <si>
    <t>Pretax Income (Loss)</t>
  </si>
  <si>
    <t>Income Tax (Expense) Benefit, Net</t>
  </si>
  <si>
    <t>Current Income Tax</t>
  </si>
  <si>
    <t>Deferred Income Tax</t>
  </si>
  <si>
    <t>Tax Allowance/Credit</t>
  </si>
  <si>
    <t>Income (Loss) from Affiliates, Net of Taxes</t>
  </si>
  <si>
    <t>Income (Loss) from Continuing Operations</t>
  </si>
  <si>
    <t>Net Extraordinary Gains (Losses)</t>
  </si>
  <si>
    <t>Discontinued Operations</t>
  </si>
  <si>
    <t>Accounting Charges &amp; Other</t>
  </si>
  <si>
    <t>Income (Loss) Incl. Minority Interest</t>
  </si>
  <si>
    <t>Net Income</t>
  </si>
  <si>
    <t>Preferred Dividends</t>
  </si>
  <si>
    <t>Other Adjustments</t>
  </si>
  <si>
    <t>Net Income (Common)</t>
  </si>
  <si>
    <t>Net Income from Discontinued Operations</t>
  </si>
  <si>
    <t>Non-Cash Items</t>
  </si>
  <si>
    <t>Stock-Based Compensation</t>
  </si>
  <si>
    <t>Deferred Income Taxes</t>
  </si>
  <si>
    <t>Other Non-Cash Adjustments</t>
  </si>
  <si>
    <t>Change in Working Capital</t>
  </si>
  <si>
    <t>Change in Accounts Receivable</t>
  </si>
  <si>
    <t>Change in Inventories</t>
  </si>
  <si>
    <t>Change in Accounts Payable</t>
  </si>
  <si>
    <t>Change in Other</t>
  </si>
  <si>
    <t>Net Cash from Discontinued Operations (Operating)</t>
  </si>
  <si>
    <t>Net Cash from Operating Activities</t>
  </si>
  <si>
    <t>Change in Fixed Assets &amp; Intangibles</t>
  </si>
  <si>
    <t>Disposition of Fixed Assets &amp; Intangibles</t>
  </si>
  <si>
    <t>Disposition of Fixed Assets</t>
  </si>
  <si>
    <t>Disposition of Intangible Assets</t>
  </si>
  <si>
    <t>Acquisition of Fixed Assets &amp; Intangibles</t>
  </si>
  <si>
    <t>Purchase of Fixed Assets</t>
  </si>
  <si>
    <t>Acquisition of Intangible Assets</t>
  </si>
  <si>
    <t>Other Change in Fixed Assets &amp; Intangibles</t>
  </si>
  <si>
    <t>Net Change in Long Term Investment</t>
  </si>
  <si>
    <t>Decrease in Long Term Investment</t>
  </si>
  <si>
    <t>Increase in Long Term Investment</t>
  </si>
  <si>
    <t>Net Cash from Acquisitions &amp; Divestitures</t>
  </si>
  <si>
    <t>Net Cash from Divestitures</t>
  </si>
  <si>
    <t>Cash for Acquisition of Subsidiaries</t>
  </si>
  <si>
    <t>Cash for Joint Ventures</t>
  </si>
  <si>
    <t>Net Cash from Other Acquisitions</t>
  </si>
  <si>
    <t>Other Investing Activities</t>
  </si>
  <si>
    <t>Net Cash from Discontinued Operations (Investing)</t>
  </si>
  <si>
    <t>Net Cash from Investing Activities</t>
  </si>
  <si>
    <t>Dividends Paid</t>
  </si>
  <si>
    <t>Cash from (Repayment of) Debt</t>
  </si>
  <si>
    <t>Cash from (Repayment of) Short Term Debt, Net</t>
  </si>
  <si>
    <t>Cash from (Repayment of) Long Term Debt, Net</t>
  </si>
  <si>
    <t>Repayments of Long Term Debt</t>
  </si>
  <si>
    <t>Cash from Long Term Debt</t>
  </si>
  <si>
    <t>Cash from (Repurchase of) Equity</t>
  </si>
  <si>
    <t>Increase in Capital Stock</t>
  </si>
  <si>
    <t>Decrease in Capital Stock</t>
  </si>
  <si>
    <t>Other Financing Activities</t>
  </si>
  <si>
    <t>Net Cash from Discontinued Operations (Financing)</t>
  </si>
  <si>
    <t>Net Cash from Financing Activities</t>
  </si>
  <si>
    <t>Net Cash Before Disc. Operations and FX</t>
  </si>
  <si>
    <t>Change in Cash from Disc. Operations and Other</t>
  </si>
  <si>
    <t>Net Cash Before FX</t>
  </si>
  <si>
    <t>Effect of Foreign Exchange Rates</t>
  </si>
  <si>
    <t>Net Change in Cash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</si>
</sst>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000000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98">
    <xf numFmtId="0" fontId="0" fillId="0" borderId="0" xfId="0"/>
    <xf numFmtId="0" fontId="2" fillId="0" borderId="0" xfId="0" applyFont="1"/>
    <xf numFmtId="164" fontId="2" fillId="0" borderId="0" xfId="0" applyNumberFormat="1" applyFont="1"/>
    <xf numFmtId="0" fontId="2" fillId="2" borderId="0" xfId="0" applyFont="1" applyFill="1"/>
    <xf numFmtId="14" fontId="2" fillId="2" borderId="0" xfId="0" applyNumberFormat="1" applyFont="1" applyFill="1"/>
    <xf numFmtId="164" fontId="2" fillId="2" borderId="0" xfId="0" applyNumberFormat="1" applyFont="1" applyFill="1"/>
    <xf numFmtId="0" fontId="3" fillId="2" borderId="0" xfId="2" applyFill="1"/>
    <xf numFmtId="0" fontId="2" fillId="3" borderId="0" xfId="0" applyFont="1" applyFill="1"/>
    <xf numFmtId="14" fontId="2" fillId="3" borderId="0" xfId="0" applyNumberFormat="1" applyFont="1" applyFill="1"/>
    <xf numFmtId="164" fontId="2" fillId="3" borderId="0" xfId="0" applyNumberFormat="1" applyFont="1" applyFill="1"/>
    <xf numFmtId="0" fontId="3" fillId="3" borderId="0" xfId="2" applyFill="1"/>
    <xf numFmtId="14" fontId="2" fillId="0" borderId="0" xfId="0" applyNumberFormat="1" applyFont="1"/>
    <xf numFmtId="0" fontId="0" fillId="4" borderId="0" xfId="0" applyFill="1"/>
    <xf numFmtId="0" fontId="0" fillId="0" borderId="8" xfId="0" applyBorder="1"/>
    <xf numFmtId="0" fontId="0" fillId="4" borderId="8" xfId="0" applyFill="1" applyBorder="1"/>
    <xf numFmtId="0" fontId="0" fillId="0" borderId="8" xfId="0" applyFill="1" applyBorder="1"/>
    <xf numFmtId="0" fontId="2" fillId="0" borderId="0" xfId="0" applyFont="1" applyFill="1"/>
    <xf numFmtId="0" fontId="0" fillId="0" borderId="0" xfId="0" applyFill="1"/>
    <xf numFmtId="0" fontId="0" fillId="0" borderId="0" xfId="0" applyFill="1" applyBorder="1"/>
    <xf numFmtId="0" fontId="0" fillId="0" borderId="0" xfId="0" applyBorder="1"/>
    <xf numFmtId="0" fontId="0" fillId="7" borderId="1" xfId="0" applyFill="1" applyBorder="1"/>
    <xf numFmtId="165" fontId="0" fillId="0" borderId="5" xfId="1" applyNumberFormat="1" applyFont="1" applyBorder="1"/>
    <xf numFmtId="165" fontId="0" fillId="0" borderId="0" xfId="1" applyNumberFormat="1" applyFont="1" applyBorder="1"/>
    <xf numFmtId="165" fontId="0" fillId="0" borderId="0" xfId="0" applyNumberFormat="1" applyBorder="1"/>
    <xf numFmtId="165" fontId="0" fillId="0" borderId="6" xfId="0" applyNumberFormat="1" applyBorder="1"/>
    <xf numFmtId="165" fontId="0" fillId="0" borderId="5" xfId="0" applyNumberForma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2" xfId="0" applyNumberFormat="1" applyBorder="1"/>
    <xf numFmtId="165" fontId="0" fillId="0" borderId="13" xfId="0" applyNumberFormat="1" applyBorder="1"/>
    <xf numFmtId="165" fontId="0" fillId="0" borderId="11" xfId="0" applyNumberFormat="1" applyBorder="1"/>
    <xf numFmtId="0" fontId="2" fillId="5" borderId="0" xfId="0" applyFont="1" applyFill="1"/>
    <xf numFmtId="14" fontId="2" fillId="5" borderId="0" xfId="0" applyNumberFormat="1" applyFont="1" applyFill="1"/>
    <xf numFmtId="164" fontId="2" fillId="5" borderId="0" xfId="0" applyNumberFormat="1" applyFont="1" applyFill="1"/>
    <xf numFmtId="165" fontId="0" fillId="5" borderId="0" xfId="0" applyNumberFormat="1" applyFill="1"/>
    <xf numFmtId="0" fontId="0" fillId="5" borderId="0" xfId="0" applyFill="1"/>
    <xf numFmtId="164" fontId="0" fillId="7" borderId="5" xfId="1" applyNumberFormat="1" applyFont="1" applyFill="1" applyBorder="1"/>
    <xf numFmtId="164" fontId="0" fillId="8" borderId="0" xfId="1" applyNumberFormat="1" applyFont="1" applyFill="1" applyBorder="1"/>
    <xf numFmtId="164" fontId="0" fillId="8" borderId="6" xfId="1" applyNumberFormat="1" applyFont="1" applyFill="1" applyBorder="1"/>
    <xf numFmtId="164" fontId="0" fillId="4" borderId="0" xfId="1" applyNumberFormat="1" applyFont="1" applyFill="1" applyBorder="1"/>
    <xf numFmtId="164" fontId="0" fillId="4" borderId="6" xfId="1" applyNumberFormat="1" applyFont="1" applyFill="1" applyBorder="1"/>
    <xf numFmtId="164" fontId="0" fillId="0" borderId="0" xfId="1" applyNumberFormat="1" applyFont="1" applyFill="1" applyBorder="1"/>
    <xf numFmtId="164" fontId="0" fillId="0" borderId="6" xfId="1" applyNumberFormat="1" applyFont="1" applyFill="1" applyBorder="1"/>
    <xf numFmtId="164" fontId="0" fillId="0" borderId="0" xfId="1" applyNumberFormat="1" applyFont="1"/>
    <xf numFmtId="164" fontId="0" fillId="7" borderId="1" xfId="1" applyNumberFormat="1" applyFont="1" applyFill="1" applyBorder="1"/>
    <xf numFmtId="164" fontId="0" fillId="0" borderId="2" xfId="1" applyNumberFormat="1" applyFont="1" applyBorder="1"/>
    <xf numFmtId="164" fontId="0" fillId="0" borderId="3" xfId="1" applyNumberFormat="1" applyFont="1" applyBorder="1"/>
    <xf numFmtId="164" fontId="0" fillId="7" borderId="4" xfId="1" applyNumberFormat="1" applyFont="1" applyFill="1" applyBorder="1"/>
    <xf numFmtId="164" fontId="0" fillId="7" borderId="3" xfId="1" applyNumberFormat="1" applyFont="1" applyFill="1" applyBorder="1"/>
    <xf numFmtId="164" fontId="0" fillId="7" borderId="0" xfId="1" applyNumberFormat="1" applyFont="1" applyFill="1"/>
    <xf numFmtId="164" fontId="0" fillId="0" borderId="4" xfId="1" applyNumberFormat="1" applyFont="1" applyBorder="1"/>
    <xf numFmtId="164" fontId="0" fillId="0" borderId="1" xfId="1" applyNumberFormat="1" applyFont="1" applyBorder="1"/>
    <xf numFmtId="0" fontId="0" fillId="8" borderId="0" xfId="0" applyFill="1"/>
    <xf numFmtId="14" fontId="0" fillId="8" borderId="0" xfId="0" applyNumberFormat="1" applyFill="1"/>
    <xf numFmtId="164" fontId="0" fillId="8" borderId="0" xfId="1" applyNumberFormat="1" applyFont="1" applyFill="1"/>
    <xf numFmtId="164" fontId="0" fillId="7" borderId="7" xfId="1" applyNumberFormat="1" applyFont="1" applyFill="1" applyBorder="1"/>
    <xf numFmtId="164" fontId="0" fillId="7" borderId="6" xfId="1" applyNumberFormat="1" applyFont="1" applyFill="1" applyBorder="1"/>
    <xf numFmtId="164" fontId="0" fillId="8" borderId="7" xfId="1" applyNumberFormat="1" applyFont="1" applyFill="1" applyBorder="1"/>
    <xf numFmtId="164" fontId="0" fillId="8" borderId="5" xfId="1" applyNumberFormat="1" applyFont="1" applyFill="1" applyBorder="1"/>
    <xf numFmtId="0" fontId="3" fillId="8" borderId="0" xfId="2" applyFill="1"/>
    <xf numFmtId="164" fontId="0" fillId="6" borderId="5" xfId="1" applyNumberFormat="1" applyFont="1" applyFill="1" applyBorder="1"/>
    <xf numFmtId="164" fontId="0" fillId="6" borderId="0" xfId="1" applyNumberFormat="1" applyFont="1" applyFill="1" applyBorder="1"/>
    <xf numFmtId="164" fontId="0" fillId="6" borderId="6" xfId="1" applyNumberFormat="1" applyFont="1" applyFill="1" applyBorder="1"/>
    <xf numFmtId="14" fontId="0" fillId="4" borderId="0" xfId="0" applyNumberFormat="1" applyFill="1"/>
    <xf numFmtId="164" fontId="0" fillId="4" borderId="0" xfId="1" applyNumberFormat="1" applyFont="1" applyFill="1"/>
    <xf numFmtId="0" fontId="3" fillId="4" borderId="0" xfId="2" applyFill="1"/>
    <xf numFmtId="164" fontId="0" fillId="4" borderId="7" xfId="1" applyNumberFormat="1" applyFont="1" applyFill="1" applyBorder="1"/>
    <xf numFmtId="164" fontId="0" fillId="4" borderId="5" xfId="1" applyNumberFormat="1" applyFont="1" applyFill="1" applyBorder="1"/>
    <xf numFmtId="164" fontId="0" fillId="6" borderId="7" xfId="1" applyNumberFormat="1" applyFont="1" applyFill="1" applyBorder="1"/>
    <xf numFmtId="14" fontId="0" fillId="0" borderId="0" xfId="0" applyNumberFormat="1"/>
    <xf numFmtId="164" fontId="0" fillId="0" borderId="0" xfId="1" applyNumberFormat="1" applyFont="1" applyFill="1"/>
    <xf numFmtId="164" fontId="0" fillId="0" borderId="7" xfId="1" applyNumberFormat="1" applyFont="1" applyFill="1" applyBorder="1"/>
    <xf numFmtId="164" fontId="0" fillId="0" borderId="5" xfId="1" applyNumberFormat="1" applyFont="1" applyFill="1" applyBorder="1"/>
    <xf numFmtId="164" fontId="0" fillId="7" borderId="0" xfId="1" applyNumberFormat="1" applyFont="1" applyFill="1" applyBorder="1"/>
    <xf numFmtId="164" fontId="0" fillId="9" borderId="0" xfId="1" applyNumberFormat="1" applyFont="1" applyFill="1"/>
    <xf numFmtId="164" fontId="0" fillId="9" borderId="1" xfId="1" applyNumberFormat="1" applyFont="1" applyFill="1" applyBorder="1"/>
    <xf numFmtId="164" fontId="0" fillId="9" borderId="5" xfId="1" applyNumberFormat="1" applyFont="1" applyFill="1" applyBorder="1"/>
    <xf numFmtId="164" fontId="0" fillId="6" borderId="0" xfId="1" applyNumberFormat="1" applyFont="1" applyFill="1"/>
    <xf numFmtId="164" fontId="0" fillId="10" borderId="5" xfId="1" applyNumberFormat="1" applyFont="1" applyFill="1" applyBorder="1"/>
    <xf numFmtId="164" fontId="0" fillId="10" borderId="6" xfId="1" applyNumberFormat="1" applyFont="1" applyFill="1" applyBorder="1"/>
    <xf numFmtId="164" fontId="0" fillId="11" borderId="4" xfId="1" applyNumberFormat="1" applyFont="1" applyFill="1" applyBorder="1"/>
    <xf numFmtId="164" fontId="0" fillId="0" borderId="0" xfId="1" applyNumberFormat="1" applyFont="1" applyBorder="1"/>
    <xf numFmtId="164" fontId="0" fillId="11" borderId="0" xfId="1" applyNumberFormat="1" applyFont="1" applyFill="1"/>
    <xf numFmtId="0" fontId="0" fillId="7" borderId="5" xfId="0" applyFill="1" applyBorder="1"/>
    <xf numFmtId="164" fontId="0" fillId="11" borderId="7" xfId="1" applyNumberFormat="1" applyFont="1" applyFill="1" applyBorder="1"/>
    <xf numFmtId="164" fontId="0" fillId="0" borderId="6" xfId="1" applyNumberFormat="1" applyFont="1" applyBorder="1"/>
    <xf numFmtId="164" fontId="0" fillId="0" borderId="5" xfId="1" applyNumberFormat="1" applyFont="1" applyBorder="1"/>
    <xf numFmtId="0" fontId="0" fillId="7" borderId="7" xfId="0" applyFill="1" applyBorder="1"/>
    <xf numFmtId="0" fontId="0" fillId="11" borderId="7" xfId="0" applyFill="1" applyBorder="1"/>
    <xf numFmtId="0" fontId="0" fillId="7" borderId="0" xfId="0" applyFill="1"/>
    <xf numFmtId="0" fontId="0" fillId="11" borderId="5" xfId="0" applyFill="1" applyBorder="1"/>
    <xf numFmtId="0" fontId="0" fillId="0" borderId="1" xfId="0" applyFill="1" applyBorder="1"/>
    <xf numFmtId="0" fontId="0" fillId="0" borderId="9" xfId="0" applyFill="1" applyBorder="1"/>
    <xf numFmtId="0" fontId="0" fillId="0" borderId="10" xfId="0" applyFill="1" applyBorder="1"/>
    <xf numFmtId="0" fontId="2" fillId="0" borderId="0" xfId="0" applyFont="1" applyFill="1" applyBorder="1"/>
    <xf numFmtId="164" fontId="2" fillId="0" borderId="0" xfId="0" applyNumberFormat="1" applyFont="1" applyFill="1" applyBorder="1"/>
    <xf numFmtId="0" fontId="0" fillId="0" borderId="2" xfId="0" applyFill="1" applyBorder="1"/>
    <xf numFmtId="0" fontId="0" fillId="0" borderId="3" xfId="0" applyFill="1" applyBorder="1"/>
  </cellXfs>
  <cellStyles count="3">
    <cellStyle name="Komma" xfId="1" builtinId="3"/>
    <cellStyle name="Link" xfId="2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-balance-annual-full_WORK_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s-income-annual-full_WORK%20_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. S&amp;P500 adjusted t"/>
      <sheetName val="2. S&amp;P500 t"/>
      <sheetName val="2. S&amp;P500 Adjusted t-1"/>
      <sheetName val="3. S&amp;P500 adjusted"/>
      <sheetName val="1. Only S&amp;P 500"/>
      <sheetName val="S&amp;P 500 Wikipedia"/>
      <sheetName val="2. S&amp;P500 t-1"/>
      <sheetName val="2. S&amp;P500 t-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Symbol</v>
          </cell>
          <cell r="B1" t="str">
            <v>Security</v>
          </cell>
          <cell r="C1" t="str">
            <v>GICS Sector</v>
          </cell>
          <cell r="D1" t="str">
            <v>SimFin ID</v>
          </cell>
        </row>
        <row r="2">
          <cell r="A2" t="str">
            <v>MMM</v>
          </cell>
          <cell r="B2" t="str">
            <v>3M Company</v>
          </cell>
          <cell r="C2" t="str">
            <v>Industrials</v>
          </cell>
          <cell r="D2">
            <v>22219</v>
          </cell>
        </row>
        <row r="3">
          <cell r="A3" t="str">
            <v>ABT</v>
          </cell>
          <cell r="B3" t="str">
            <v>Abbott Laboratories</v>
          </cell>
          <cell r="C3" t="str">
            <v>Health Care</v>
          </cell>
          <cell r="D3">
            <v>63877</v>
          </cell>
        </row>
        <row r="4">
          <cell r="A4" t="str">
            <v>ABBV</v>
          </cell>
          <cell r="B4" t="str">
            <v>AbbVie Inc.</v>
          </cell>
          <cell r="C4" t="str">
            <v>Health Care</v>
          </cell>
          <cell r="D4">
            <v>61199</v>
          </cell>
        </row>
        <row r="5">
          <cell r="A5" t="str">
            <v>ABMD</v>
          </cell>
          <cell r="B5" t="str">
            <v>ABIOMED Inc</v>
          </cell>
          <cell r="C5" t="str">
            <v>Health Care</v>
          </cell>
          <cell r="D5">
            <v>445587</v>
          </cell>
        </row>
        <row r="6">
          <cell r="A6" t="str">
            <v>ACN</v>
          </cell>
          <cell r="B6" t="str">
            <v>Accenture plc</v>
          </cell>
          <cell r="C6" t="str">
            <v>Information Technology</v>
          </cell>
          <cell r="D6">
            <v>61372</v>
          </cell>
        </row>
        <row r="7">
          <cell r="A7" t="str">
            <v>ATVI</v>
          </cell>
          <cell r="B7" t="str">
            <v>Activision Blizzard</v>
          </cell>
          <cell r="C7" t="str">
            <v>Communication Services</v>
          </cell>
          <cell r="D7">
            <v>243</v>
          </cell>
        </row>
        <row r="8">
          <cell r="A8" t="str">
            <v>ADBE</v>
          </cell>
          <cell r="B8" t="str">
            <v>Adobe Inc.</v>
          </cell>
          <cell r="C8" t="str">
            <v>Information Technology</v>
          </cell>
          <cell r="D8">
            <v>14099</v>
          </cell>
        </row>
        <row r="9">
          <cell r="A9" t="str">
            <v>AMD</v>
          </cell>
          <cell r="B9" t="str">
            <v>Advanced Micro Devices Inc</v>
          </cell>
          <cell r="C9" t="str">
            <v>Information Technology</v>
          </cell>
          <cell r="D9">
            <v>191397</v>
          </cell>
        </row>
        <row r="10">
          <cell r="A10" t="str">
            <v>AAP</v>
          </cell>
          <cell r="B10" t="str">
            <v>Advance Auto Parts</v>
          </cell>
          <cell r="C10" t="str">
            <v>Consumer Discretionary</v>
          </cell>
          <cell r="D10">
            <v>184955</v>
          </cell>
        </row>
        <row r="11">
          <cell r="A11" t="str">
            <v>AES</v>
          </cell>
          <cell r="B11" t="str">
            <v>AES Corp</v>
          </cell>
          <cell r="C11" t="str">
            <v>Utilities</v>
          </cell>
          <cell r="D11">
            <v>62329</v>
          </cell>
        </row>
        <row r="12">
          <cell r="A12" t="str">
            <v>AFL</v>
          </cell>
          <cell r="B12" t="str">
            <v>AFLAC Inc</v>
          </cell>
          <cell r="C12" t="str">
            <v>Financials</v>
          </cell>
          <cell r="D12" t="e">
            <v>#N/A</v>
          </cell>
        </row>
        <row r="13">
          <cell r="A13" t="str">
            <v>A</v>
          </cell>
          <cell r="B13" t="str">
            <v>Agilent Technologies Inc</v>
          </cell>
          <cell r="C13" t="str">
            <v>Health Care</v>
          </cell>
          <cell r="D13">
            <v>45846</v>
          </cell>
        </row>
        <row r="14">
          <cell r="A14" t="str">
            <v>APD</v>
          </cell>
          <cell r="B14" t="str">
            <v>Air Products &amp; Chemicals Inc</v>
          </cell>
          <cell r="C14" t="str">
            <v>Materials</v>
          </cell>
          <cell r="D14">
            <v>185217</v>
          </cell>
        </row>
        <row r="15">
          <cell r="A15" t="str">
            <v>AKAM</v>
          </cell>
          <cell r="B15" t="str">
            <v>Akamai Technologies Inc</v>
          </cell>
          <cell r="C15" t="str">
            <v>Information Technology</v>
          </cell>
          <cell r="D15">
            <v>69211</v>
          </cell>
        </row>
        <row r="16">
          <cell r="A16" t="str">
            <v>ALK</v>
          </cell>
          <cell r="B16" t="str">
            <v>Alaska Air Group Inc</v>
          </cell>
          <cell r="C16" t="str">
            <v>Industrials</v>
          </cell>
          <cell r="D16">
            <v>65470</v>
          </cell>
        </row>
        <row r="17">
          <cell r="A17" t="str">
            <v>ALB</v>
          </cell>
          <cell r="B17" t="str">
            <v>Albemarle Corp</v>
          </cell>
          <cell r="C17" t="str">
            <v>Materials</v>
          </cell>
          <cell r="D17">
            <v>132877</v>
          </cell>
        </row>
        <row r="18">
          <cell r="A18" t="str">
            <v>ARE</v>
          </cell>
          <cell r="B18" t="str">
            <v>Alexandria Real Estate Equities</v>
          </cell>
          <cell r="C18" t="str">
            <v>Real Estate</v>
          </cell>
          <cell r="D18">
            <v>445788</v>
          </cell>
        </row>
        <row r="19">
          <cell r="A19" t="str">
            <v>ALXN</v>
          </cell>
          <cell r="B19" t="str">
            <v>Alexion Pharmaceuticals</v>
          </cell>
          <cell r="C19" t="str">
            <v>Health Care</v>
          </cell>
          <cell r="D19">
            <v>65359</v>
          </cell>
        </row>
        <row r="20">
          <cell r="A20" t="str">
            <v>ALGN</v>
          </cell>
          <cell r="B20" t="str">
            <v>Align Technology</v>
          </cell>
          <cell r="C20" t="str">
            <v>Health Care</v>
          </cell>
          <cell r="D20">
            <v>445691</v>
          </cell>
        </row>
        <row r="21">
          <cell r="A21" t="str">
            <v>ALLE</v>
          </cell>
          <cell r="B21" t="str">
            <v>Allegion</v>
          </cell>
          <cell r="C21" t="str">
            <v>Industrials</v>
          </cell>
          <cell r="D21">
            <v>69109</v>
          </cell>
        </row>
        <row r="22">
          <cell r="A22" t="str">
            <v>LNT</v>
          </cell>
          <cell r="B22" t="str">
            <v>Alliant Energy Corp</v>
          </cell>
          <cell r="C22" t="str">
            <v>Utilities</v>
          </cell>
          <cell r="D22">
            <v>119577</v>
          </cell>
        </row>
        <row r="23">
          <cell r="A23" t="str">
            <v>ALL</v>
          </cell>
          <cell r="B23" t="str">
            <v>Allstate Corp</v>
          </cell>
          <cell r="C23" t="str">
            <v>Financials</v>
          </cell>
          <cell r="D23" t="e">
            <v>#N/A</v>
          </cell>
        </row>
        <row r="24">
          <cell r="A24" t="str">
            <v>GOOG</v>
          </cell>
          <cell r="B24" t="str">
            <v>Alphabet Inc. (Class C)</v>
          </cell>
          <cell r="C24" t="str">
            <v>Communication Services</v>
          </cell>
          <cell r="D24">
            <v>18</v>
          </cell>
        </row>
        <row r="25">
          <cell r="A25" t="str">
            <v>MO</v>
          </cell>
          <cell r="B25" t="str">
            <v>Altria Group Inc</v>
          </cell>
          <cell r="C25" t="str">
            <v>Consumer Staples</v>
          </cell>
          <cell r="D25">
            <v>133574</v>
          </cell>
        </row>
        <row r="26">
          <cell r="A26" t="str">
            <v>AMZN</v>
          </cell>
          <cell r="B26" t="str">
            <v>Amazon.com Inc.</v>
          </cell>
          <cell r="C26" t="str">
            <v>Consumer Discretionary</v>
          </cell>
          <cell r="D26">
            <v>62747</v>
          </cell>
        </row>
        <row r="27">
          <cell r="A27" t="str">
            <v>AEE</v>
          </cell>
          <cell r="B27" t="str">
            <v>Ameren Corp</v>
          </cell>
          <cell r="C27" t="str">
            <v>Utilities</v>
          </cell>
          <cell r="D27">
            <v>68703</v>
          </cell>
        </row>
        <row r="28">
          <cell r="A28" t="str">
            <v>AAL</v>
          </cell>
          <cell r="B28" t="str">
            <v>American Airlines Group</v>
          </cell>
          <cell r="C28" t="str">
            <v>Industrials</v>
          </cell>
          <cell r="D28">
            <v>68568</v>
          </cell>
        </row>
        <row r="29">
          <cell r="A29" t="str">
            <v>AEP</v>
          </cell>
          <cell r="B29" t="str">
            <v>American Electric Power</v>
          </cell>
          <cell r="C29" t="str">
            <v>Utilities</v>
          </cell>
          <cell r="D29">
            <v>66050</v>
          </cell>
        </row>
        <row r="30">
          <cell r="A30" t="str">
            <v>AXP</v>
          </cell>
          <cell r="B30" t="str">
            <v>American Express Co</v>
          </cell>
          <cell r="C30" t="str">
            <v>Financials</v>
          </cell>
          <cell r="D30" t="e">
            <v>#N/A</v>
          </cell>
        </row>
        <row r="31">
          <cell r="A31" t="str">
            <v>AIG</v>
          </cell>
          <cell r="B31" t="str">
            <v>American International Group</v>
          </cell>
          <cell r="C31" t="str">
            <v>Financials</v>
          </cell>
          <cell r="D31" t="e">
            <v>#N/A</v>
          </cell>
        </row>
        <row r="32">
          <cell r="A32" t="str">
            <v>AMT</v>
          </cell>
          <cell r="B32" t="str">
            <v>American Tower Corp.</v>
          </cell>
          <cell r="C32" t="str">
            <v>Real Estate</v>
          </cell>
          <cell r="D32">
            <v>68339</v>
          </cell>
        </row>
        <row r="33">
          <cell r="A33" t="str">
            <v>AWK</v>
          </cell>
          <cell r="B33" t="str">
            <v>American Water Works Company Inc</v>
          </cell>
          <cell r="C33" t="str">
            <v>Utilities</v>
          </cell>
          <cell r="D33">
            <v>168302</v>
          </cell>
        </row>
        <row r="34">
          <cell r="A34" t="str">
            <v>AMP</v>
          </cell>
          <cell r="B34" t="str">
            <v>Ameriprise Financial</v>
          </cell>
          <cell r="C34" t="str">
            <v>Financials</v>
          </cell>
          <cell r="D34">
            <v>67872</v>
          </cell>
        </row>
        <row r="35">
          <cell r="A35" t="str">
            <v>ABC</v>
          </cell>
          <cell r="B35" t="str">
            <v>AmerisourceBergen Corp</v>
          </cell>
          <cell r="C35" t="str">
            <v>Health Care</v>
          </cell>
          <cell r="D35">
            <v>187024</v>
          </cell>
        </row>
        <row r="36">
          <cell r="A36" t="str">
            <v>AME</v>
          </cell>
          <cell r="B36" t="str">
            <v>AMETEK Inc.</v>
          </cell>
          <cell r="C36" t="str">
            <v>Industrials</v>
          </cell>
          <cell r="D36">
            <v>67669</v>
          </cell>
        </row>
        <row r="37">
          <cell r="A37" t="str">
            <v>AMGN</v>
          </cell>
          <cell r="B37" t="str">
            <v>Amgen Inc.</v>
          </cell>
          <cell r="C37" t="str">
            <v>Health Care</v>
          </cell>
          <cell r="D37">
            <v>65735</v>
          </cell>
        </row>
        <row r="38">
          <cell r="A38" t="str">
            <v>APH</v>
          </cell>
          <cell r="B38" t="str">
            <v>Amphenol Corp</v>
          </cell>
          <cell r="C38" t="str">
            <v>Information Technology</v>
          </cell>
          <cell r="D38">
            <v>65820</v>
          </cell>
        </row>
        <row r="39">
          <cell r="A39" t="str">
            <v>ADI</v>
          </cell>
          <cell r="B39" t="str">
            <v>Analog Devices, Inc.</v>
          </cell>
          <cell r="C39" t="str">
            <v>Information Technology</v>
          </cell>
          <cell r="D39">
            <v>65917</v>
          </cell>
        </row>
        <row r="40">
          <cell r="A40" t="str">
            <v>ANSS</v>
          </cell>
          <cell r="B40" t="str">
            <v>ANSYS</v>
          </cell>
          <cell r="C40" t="str">
            <v>Information Technology</v>
          </cell>
          <cell r="D40">
            <v>126145</v>
          </cell>
        </row>
        <row r="41">
          <cell r="A41" t="str">
            <v>ANTM</v>
          </cell>
          <cell r="B41" t="str">
            <v>Anthem</v>
          </cell>
          <cell r="C41" t="str">
            <v>Health Care</v>
          </cell>
          <cell r="D41" t="e">
            <v>#N/A</v>
          </cell>
        </row>
        <row r="42">
          <cell r="A42" t="str">
            <v>AON</v>
          </cell>
          <cell r="B42" t="str">
            <v>Aon plc</v>
          </cell>
          <cell r="C42" t="str">
            <v>Financials</v>
          </cell>
          <cell r="D42">
            <v>67471</v>
          </cell>
        </row>
        <row r="43">
          <cell r="A43" t="str">
            <v>AOS</v>
          </cell>
          <cell r="B43" t="str">
            <v>A.O. Smith Corp</v>
          </cell>
          <cell r="C43" t="str">
            <v>Industrials</v>
          </cell>
          <cell r="D43">
            <v>445771</v>
          </cell>
        </row>
        <row r="44">
          <cell r="A44" t="str">
            <v>APA</v>
          </cell>
          <cell r="B44" t="str">
            <v>Apache Corporation</v>
          </cell>
          <cell r="C44" t="str">
            <v>Energy</v>
          </cell>
          <cell r="D44">
            <v>254576</v>
          </cell>
        </row>
        <row r="45">
          <cell r="A45" t="str">
            <v>AAPL</v>
          </cell>
          <cell r="B45" t="str">
            <v>Apple Inc.</v>
          </cell>
          <cell r="C45" t="str">
            <v>Information Technology</v>
          </cell>
          <cell r="D45">
            <v>111052</v>
          </cell>
        </row>
        <row r="46">
          <cell r="A46" t="str">
            <v>AMAT</v>
          </cell>
          <cell r="B46" t="str">
            <v>Applied Materials Inc.</v>
          </cell>
          <cell r="C46" t="str">
            <v>Information Technology</v>
          </cell>
          <cell r="D46">
            <v>67102</v>
          </cell>
        </row>
        <row r="47">
          <cell r="A47" t="str">
            <v>APTV</v>
          </cell>
          <cell r="B47" t="str">
            <v>Aptiv PLC</v>
          </cell>
          <cell r="C47" t="str">
            <v>Consumer Discretionary</v>
          </cell>
          <cell r="D47">
            <v>378125</v>
          </cell>
        </row>
        <row r="48">
          <cell r="A48" t="str">
            <v>ADM</v>
          </cell>
          <cell r="B48" t="str">
            <v>Archer-Daniels-Midland Co</v>
          </cell>
          <cell r="C48" t="str">
            <v>Consumer Staples</v>
          </cell>
          <cell r="D48">
            <v>66997</v>
          </cell>
        </row>
        <row r="49">
          <cell r="A49" t="str">
            <v>ANET</v>
          </cell>
          <cell r="B49" t="str">
            <v>Arista Networks</v>
          </cell>
          <cell r="C49" t="str">
            <v>Information Technology</v>
          </cell>
          <cell r="D49">
            <v>536189</v>
          </cell>
        </row>
        <row r="50">
          <cell r="A50" t="str">
            <v>AJG</v>
          </cell>
          <cell r="B50" t="str">
            <v>Arthur J. Gallagher &amp; Co.</v>
          </cell>
          <cell r="C50" t="str">
            <v>Financials</v>
          </cell>
          <cell r="D50">
            <v>66898</v>
          </cell>
        </row>
        <row r="51">
          <cell r="A51" t="str">
            <v>AIZ</v>
          </cell>
          <cell r="B51" t="str">
            <v>Assurant</v>
          </cell>
          <cell r="C51" t="str">
            <v>Financials</v>
          </cell>
          <cell r="D51" t="e">
            <v>#N/A</v>
          </cell>
        </row>
        <row r="52">
          <cell r="A52" t="str">
            <v>T</v>
          </cell>
          <cell r="B52" t="str">
            <v>AT&amp;T Inc.</v>
          </cell>
          <cell r="C52" t="str">
            <v>Communication Services</v>
          </cell>
          <cell r="D52">
            <v>66790</v>
          </cell>
        </row>
        <row r="53">
          <cell r="A53" t="str">
            <v>ATO</v>
          </cell>
          <cell r="B53" t="str">
            <v>Atmos Energy</v>
          </cell>
          <cell r="C53" t="str">
            <v>Utilities</v>
          </cell>
          <cell r="D53">
            <v>445830</v>
          </cell>
        </row>
        <row r="54">
          <cell r="A54" t="str">
            <v>ADSK</v>
          </cell>
          <cell r="B54" t="str">
            <v>Autodesk Inc.</v>
          </cell>
          <cell r="C54" t="str">
            <v>Information Technology</v>
          </cell>
          <cell r="D54">
            <v>185035</v>
          </cell>
        </row>
        <row r="55">
          <cell r="A55" t="str">
            <v>ADP</v>
          </cell>
          <cell r="B55" t="str">
            <v>Automatic Data Processing</v>
          </cell>
          <cell r="C55" t="str">
            <v>Information Technology</v>
          </cell>
          <cell r="D55">
            <v>591496</v>
          </cell>
        </row>
        <row r="56">
          <cell r="A56" t="str">
            <v>AZO</v>
          </cell>
          <cell r="B56" t="str">
            <v>AutoZone Inc</v>
          </cell>
          <cell r="C56" t="str">
            <v>Consumer Discretionary</v>
          </cell>
          <cell r="D56">
            <v>58197</v>
          </cell>
        </row>
        <row r="57">
          <cell r="A57" t="str">
            <v>AVB</v>
          </cell>
          <cell r="B57" t="str">
            <v>AvalonBay Communities</v>
          </cell>
          <cell r="C57" t="str">
            <v>Real Estate</v>
          </cell>
          <cell r="D57">
            <v>66223</v>
          </cell>
        </row>
        <row r="58">
          <cell r="A58" t="str">
            <v>AVY</v>
          </cell>
          <cell r="B58" t="str">
            <v>Avery Dennison Corp</v>
          </cell>
          <cell r="C58" t="str">
            <v>Materials</v>
          </cell>
          <cell r="D58">
            <v>66346</v>
          </cell>
        </row>
        <row r="59">
          <cell r="A59" t="str">
            <v>BHGE</v>
          </cell>
          <cell r="B59" t="str">
            <v>Baker Hughes Co</v>
          </cell>
          <cell r="C59" t="str">
            <v>Energy</v>
          </cell>
          <cell r="D59">
            <v>679135</v>
          </cell>
        </row>
        <row r="60">
          <cell r="A60" t="str">
            <v>BLL</v>
          </cell>
          <cell r="B60" t="str">
            <v>Ball Corp</v>
          </cell>
          <cell r="C60" t="str">
            <v>Materials</v>
          </cell>
          <cell r="D60">
            <v>247618</v>
          </cell>
        </row>
        <row r="61">
          <cell r="A61" t="str">
            <v>BAC</v>
          </cell>
          <cell r="B61" t="str">
            <v>Bank of America Corp</v>
          </cell>
          <cell r="C61" t="str">
            <v>Financials</v>
          </cell>
          <cell r="D61" t="e">
            <v>#N/A</v>
          </cell>
        </row>
        <row r="62">
          <cell r="A62" t="str">
            <v>BK</v>
          </cell>
          <cell r="B62" t="str">
            <v>The Bank of New York Mellon</v>
          </cell>
          <cell r="C62" t="str">
            <v>Financials</v>
          </cell>
          <cell r="D62" t="e">
            <v>#N/A</v>
          </cell>
        </row>
        <row r="63">
          <cell r="A63" t="str">
            <v>BAX</v>
          </cell>
          <cell r="B63" t="str">
            <v>Baxter International Inc.</v>
          </cell>
          <cell r="C63" t="str">
            <v>Health Care</v>
          </cell>
          <cell r="D63">
            <v>254808</v>
          </cell>
        </row>
        <row r="64">
          <cell r="A64" t="str">
            <v>BDX</v>
          </cell>
          <cell r="B64" t="str">
            <v>Becton Dickinson</v>
          </cell>
          <cell r="C64" t="str">
            <v>Health Care</v>
          </cell>
          <cell r="D64">
            <v>71373</v>
          </cell>
        </row>
        <row r="65">
          <cell r="A65" t="str">
            <v>BRKA</v>
          </cell>
          <cell r="B65" t="str">
            <v>Berkshire Hathaway</v>
          </cell>
          <cell r="C65" t="str">
            <v>Financials</v>
          </cell>
          <cell r="D65">
            <v>71306</v>
          </cell>
        </row>
        <row r="66">
          <cell r="A66" t="str">
            <v>BBY</v>
          </cell>
          <cell r="B66" t="str">
            <v>Best Buy Co. Inc.</v>
          </cell>
          <cell r="C66" t="str">
            <v>Consumer Discretionary</v>
          </cell>
          <cell r="D66">
            <v>71192</v>
          </cell>
        </row>
        <row r="67">
          <cell r="A67" t="str">
            <v>BIO</v>
          </cell>
          <cell r="B67" t="str">
            <v>Bio-Rad Laboratories</v>
          </cell>
          <cell r="C67" t="str">
            <v>Health Care</v>
          </cell>
          <cell r="D67">
            <v>130356</v>
          </cell>
        </row>
        <row r="68">
          <cell r="A68" t="str">
            <v>BIIB</v>
          </cell>
          <cell r="B68" t="str">
            <v>Biogen Inc.</v>
          </cell>
          <cell r="C68" t="str">
            <v>Health Care</v>
          </cell>
          <cell r="D68">
            <v>71079</v>
          </cell>
        </row>
        <row r="69">
          <cell r="A69" t="str">
            <v>BLK</v>
          </cell>
          <cell r="B69" t="str">
            <v>BlackRock</v>
          </cell>
          <cell r="C69" t="str">
            <v>Financials</v>
          </cell>
          <cell r="D69">
            <v>914</v>
          </cell>
        </row>
        <row r="70">
          <cell r="A70" t="str">
            <v>BA</v>
          </cell>
          <cell r="B70" t="str">
            <v>Boeing Company</v>
          </cell>
          <cell r="C70" t="str">
            <v>Industrials</v>
          </cell>
          <cell r="D70">
            <v>70844</v>
          </cell>
        </row>
        <row r="71">
          <cell r="A71" t="str">
            <v>BKNG</v>
          </cell>
          <cell r="B71" t="str">
            <v>Booking Holdings Inc</v>
          </cell>
          <cell r="C71" t="str">
            <v>Consumer Discretionary</v>
          </cell>
          <cell r="D71">
            <v>261036</v>
          </cell>
        </row>
        <row r="72">
          <cell r="A72" t="str">
            <v>BWA</v>
          </cell>
          <cell r="B72" t="str">
            <v>BorgWarner</v>
          </cell>
          <cell r="C72" t="str">
            <v>Consumer Discretionary</v>
          </cell>
          <cell r="D72">
            <v>70746</v>
          </cell>
        </row>
        <row r="73">
          <cell r="A73" t="str">
            <v>BXP</v>
          </cell>
          <cell r="B73" t="str">
            <v>Boston Properties</v>
          </cell>
          <cell r="C73" t="str">
            <v>Real Estate</v>
          </cell>
          <cell r="D73">
            <v>70579</v>
          </cell>
        </row>
        <row r="74">
          <cell r="A74" t="str">
            <v>BSX</v>
          </cell>
          <cell r="B74" t="str">
            <v>Boston Scientific</v>
          </cell>
          <cell r="C74" t="str">
            <v>Health Care</v>
          </cell>
          <cell r="D74">
            <v>239516</v>
          </cell>
        </row>
        <row r="75">
          <cell r="A75" t="str">
            <v>BMY</v>
          </cell>
          <cell r="B75" t="str">
            <v>Bristol-Myers Squibb</v>
          </cell>
          <cell r="C75" t="str">
            <v>Health Care</v>
          </cell>
          <cell r="D75">
            <v>255210</v>
          </cell>
        </row>
        <row r="76">
          <cell r="A76" t="str">
            <v>AVGO</v>
          </cell>
          <cell r="B76" t="str">
            <v>Broadcom Inc.</v>
          </cell>
          <cell r="C76" t="str">
            <v>Information Technology</v>
          </cell>
          <cell r="D76">
            <v>686523</v>
          </cell>
        </row>
        <row r="77">
          <cell r="A77" t="str">
            <v>BR</v>
          </cell>
          <cell r="B77" t="str">
            <v>Broadridge Financial Solutions</v>
          </cell>
          <cell r="C77" t="str">
            <v>Information Technology</v>
          </cell>
          <cell r="D77">
            <v>143497</v>
          </cell>
        </row>
        <row r="78">
          <cell r="A78" t="str">
            <v>BFB</v>
          </cell>
          <cell r="B78" t="str">
            <v>Brown-Forman Corp.</v>
          </cell>
          <cell r="C78" t="str">
            <v>Consumer Staples</v>
          </cell>
          <cell r="D78">
            <v>185450</v>
          </cell>
        </row>
        <row r="79">
          <cell r="A79" t="str">
            <v>CHRW</v>
          </cell>
          <cell r="B79" t="str">
            <v>C. H. Robinson Worldwide</v>
          </cell>
          <cell r="C79" t="str">
            <v>Industrials</v>
          </cell>
          <cell r="D79">
            <v>378101</v>
          </cell>
        </row>
        <row r="80">
          <cell r="A80" t="str">
            <v>COG</v>
          </cell>
          <cell r="B80" t="str">
            <v>Cabot Oil &amp; Gas</v>
          </cell>
          <cell r="C80" t="str">
            <v>Energy</v>
          </cell>
          <cell r="D80">
            <v>378102</v>
          </cell>
        </row>
        <row r="81">
          <cell r="A81" t="str">
            <v>CDNS</v>
          </cell>
          <cell r="B81" t="str">
            <v>Cadence Design Systems</v>
          </cell>
          <cell r="C81" t="str">
            <v>Information Technology</v>
          </cell>
          <cell r="D81">
            <v>107614</v>
          </cell>
        </row>
        <row r="82">
          <cell r="A82" t="str">
            <v>CPB</v>
          </cell>
          <cell r="B82" t="str">
            <v>Campbell Soup</v>
          </cell>
          <cell r="C82" t="str">
            <v>Consumer Staples</v>
          </cell>
          <cell r="D82">
            <v>249099</v>
          </cell>
        </row>
        <row r="83">
          <cell r="A83" t="str">
            <v>COF</v>
          </cell>
          <cell r="B83" t="str">
            <v>Capital One Financial</v>
          </cell>
          <cell r="C83" t="str">
            <v>Financials</v>
          </cell>
          <cell r="D83" t="e">
            <v>#N/A</v>
          </cell>
        </row>
        <row r="84">
          <cell r="A84" t="str">
            <v>CAH</v>
          </cell>
          <cell r="B84" t="str">
            <v>Cardinal Health Inc.</v>
          </cell>
          <cell r="C84" t="str">
            <v>Health Care</v>
          </cell>
          <cell r="D84">
            <v>159950</v>
          </cell>
        </row>
        <row r="85">
          <cell r="A85" t="str">
            <v>KMX</v>
          </cell>
          <cell r="B85" t="str">
            <v>Carmax Inc</v>
          </cell>
          <cell r="C85" t="str">
            <v>Consumer Discretionary</v>
          </cell>
          <cell r="D85">
            <v>327637</v>
          </cell>
        </row>
        <row r="86">
          <cell r="A86" t="str">
            <v>CCL</v>
          </cell>
          <cell r="B86" t="str">
            <v>Carnival Corp.</v>
          </cell>
          <cell r="C86" t="str">
            <v>Consumer Discretionary</v>
          </cell>
          <cell r="D86">
            <v>288836</v>
          </cell>
        </row>
        <row r="87">
          <cell r="A87" t="str">
            <v>CAT</v>
          </cell>
          <cell r="B87" t="str">
            <v>Caterpillar Inc.</v>
          </cell>
          <cell r="C87" t="str">
            <v>Industrials</v>
          </cell>
          <cell r="D87">
            <v>253953</v>
          </cell>
        </row>
        <row r="88">
          <cell r="A88" t="str">
            <v>CBOE</v>
          </cell>
          <cell r="B88" t="str">
            <v>Cboe Global Markets</v>
          </cell>
          <cell r="C88" t="str">
            <v>Financials</v>
          </cell>
          <cell r="D88">
            <v>120616</v>
          </cell>
        </row>
        <row r="89">
          <cell r="A89" t="str">
            <v>CBG</v>
          </cell>
          <cell r="B89" t="str">
            <v>CBRE Group</v>
          </cell>
          <cell r="C89" t="str">
            <v>Real Estate</v>
          </cell>
          <cell r="D89">
            <v>378105</v>
          </cell>
        </row>
        <row r="90">
          <cell r="A90" t="str">
            <v>CDW</v>
          </cell>
          <cell r="B90" t="str">
            <v>CDW</v>
          </cell>
          <cell r="C90" t="str">
            <v>Information Technology</v>
          </cell>
          <cell r="D90">
            <v>683318</v>
          </cell>
        </row>
        <row r="91">
          <cell r="A91" t="str">
            <v>CE</v>
          </cell>
          <cell r="B91" t="str">
            <v>Celanese</v>
          </cell>
          <cell r="C91" t="str">
            <v>Materials</v>
          </cell>
          <cell r="D91">
            <v>109593</v>
          </cell>
        </row>
        <row r="92">
          <cell r="A92" t="str">
            <v>CNC</v>
          </cell>
          <cell r="B92" t="str">
            <v>Centene Corporation</v>
          </cell>
          <cell r="C92" t="str">
            <v>Health Care</v>
          </cell>
          <cell r="D92">
            <v>378107</v>
          </cell>
        </row>
        <row r="93">
          <cell r="A93" t="str">
            <v>CNP</v>
          </cell>
          <cell r="B93" t="str">
            <v>CenterPoint Energy</v>
          </cell>
          <cell r="C93" t="str">
            <v>Utilities</v>
          </cell>
          <cell r="D93">
            <v>378108</v>
          </cell>
        </row>
        <row r="94">
          <cell r="A94" t="str">
            <v>CTL</v>
          </cell>
          <cell r="B94" t="str">
            <v>CenturyLink Inc</v>
          </cell>
          <cell r="C94" t="str">
            <v>Communication Services</v>
          </cell>
          <cell r="D94">
            <v>373834</v>
          </cell>
        </row>
        <row r="95">
          <cell r="A95" t="str">
            <v>CERN</v>
          </cell>
          <cell r="B95" t="str">
            <v>Cerner</v>
          </cell>
          <cell r="C95" t="str">
            <v>Health Care</v>
          </cell>
          <cell r="D95">
            <v>259186</v>
          </cell>
        </row>
        <row r="96">
          <cell r="A96" t="str">
            <v>CF</v>
          </cell>
          <cell r="B96" t="str">
            <v>CF Industries Holdings Inc</v>
          </cell>
          <cell r="C96" t="str">
            <v>Materials</v>
          </cell>
          <cell r="D96">
            <v>119051</v>
          </cell>
        </row>
        <row r="97">
          <cell r="A97" t="str">
            <v>SCHW</v>
          </cell>
          <cell r="B97" t="str">
            <v>Charles Schwab Corporation</v>
          </cell>
          <cell r="C97" t="str">
            <v>Financials</v>
          </cell>
          <cell r="D97" t="e">
            <v>#N/A</v>
          </cell>
        </row>
        <row r="98">
          <cell r="A98" t="str">
            <v>CHTR</v>
          </cell>
          <cell r="B98" t="str">
            <v>Charter Communications</v>
          </cell>
          <cell r="C98" t="str">
            <v>Communication Services</v>
          </cell>
          <cell r="D98">
            <v>378110</v>
          </cell>
        </row>
        <row r="99">
          <cell r="A99" t="str">
            <v>CVX</v>
          </cell>
          <cell r="B99" t="str">
            <v>Chevron Corp.</v>
          </cell>
          <cell r="C99" t="str">
            <v>Energy</v>
          </cell>
          <cell r="D99">
            <v>248396</v>
          </cell>
        </row>
        <row r="100">
          <cell r="A100" t="str">
            <v>CMG</v>
          </cell>
          <cell r="B100" t="str">
            <v>Chipotle Mexican Grill</v>
          </cell>
          <cell r="C100" t="str">
            <v>Consumer Discretionary</v>
          </cell>
          <cell r="D100">
            <v>80874</v>
          </cell>
        </row>
        <row r="101">
          <cell r="A101" t="str">
            <v>CB</v>
          </cell>
          <cell r="B101" t="str">
            <v>Chubb Limited</v>
          </cell>
          <cell r="C101" t="str">
            <v>Financials</v>
          </cell>
          <cell r="D101" t="e">
            <v>#N/A</v>
          </cell>
        </row>
        <row r="102">
          <cell r="A102" t="str">
            <v>CHD</v>
          </cell>
          <cell r="B102" t="str">
            <v>Church &amp; Dwight</v>
          </cell>
          <cell r="C102" t="str">
            <v>Consumer Staples</v>
          </cell>
          <cell r="D102">
            <v>378113</v>
          </cell>
        </row>
        <row r="103">
          <cell r="A103" t="str">
            <v>CI</v>
          </cell>
          <cell r="B103" t="str">
            <v>CIGNA Corp.</v>
          </cell>
          <cell r="C103" t="str">
            <v>Health Care</v>
          </cell>
          <cell r="D103" t="e">
            <v>#N/A</v>
          </cell>
        </row>
        <row r="104">
          <cell r="A104" t="str">
            <v>CINF</v>
          </cell>
          <cell r="B104" t="str">
            <v>Cincinnati Financial</v>
          </cell>
          <cell r="C104" t="str">
            <v>Financials</v>
          </cell>
          <cell r="D104" t="e">
            <v>#N/A</v>
          </cell>
        </row>
        <row r="105">
          <cell r="A105" t="str">
            <v>CTAS</v>
          </cell>
          <cell r="B105" t="str">
            <v>Cintas Corporation</v>
          </cell>
          <cell r="C105" t="str">
            <v>Industrials</v>
          </cell>
          <cell r="D105">
            <v>331923</v>
          </cell>
        </row>
        <row r="106">
          <cell r="A106" t="str">
            <v>CSCO</v>
          </cell>
          <cell r="B106" t="str">
            <v>Cisco Systems</v>
          </cell>
          <cell r="C106" t="str">
            <v>Information Technology</v>
          </cell>
          <cell r="D106">
            <v>82202</v>
          </cell>
        </row>
        <row r="107">
          <cell r="A107" t="str">
            <v>C</v>
          </cell>
          <cell r="B107" t="str">
            <v>Citigroup Inc.</v>
          </cell>
          <cell r="C107" t="str">
            <v>Financials</v>
          </cell>
          <cell r="D107" t="e">
            <v>#N/A</v>
          </cell>
        </row>
        <row r="108">
          <cell r="A108" t="str">
            <v>CFG</v>
          </cell>
          <cell r="B108" t="str">
            <v>Citizens Financial Group</v>
          </cell>
          <cell r="C108" t="str">
            <v>Financials</v>
          </cell>
          <cell r="D108" t="e">
            <v>#N/A</v>
          </cell>
        </row>
        <row r="109">
          <cell r="A109" t="str">
            <v>CTXS</v>
          </cell>
          <cell r="B109" t="str">
            <v>Citrix Systems</v>
          </cell>
          <cell r="C109" t="str">
            <v>Information Technology</v>
          </cell>
          <cell r="D109">
            <v>131663</v>
          </cell>
        </row>
        <row r="110">
          <cell r="A110" t="str">
            <v>CLX</v>
          </cell>
          <cell r="B110" t="str">
            <v>The Clorox Company</v>
          </cell>
          <cell r="C110" t="str">
            <v>Consumer Staples</v>
          </cell>
          <cell r="D110">
            <v>218764</v>
          </cell>
        </row>
        <row r="111">
          <cell r="A111" t="str">
            <v>CME</v>
          </cell>
          <cell r="B111" t="str">
            <v>CME Group Inc.</v>
          </cell>
          <cell r="C111" t="str">
            <v>Financials</v>
          </cell>
          <cell r="D111">
            <v>378116</v>
          </cell>
        </row>
        <row r="112">
          <cell r="A112" t="str">
            <v>CMS</v>
          </cell>
          <cell r="B112" t="str">
            <v>CMS Energy</v>
          </cell>
          <cell r="C112" t="str">
            <v>Utilities</v>
          </cell>
          <cell r="D112">
            <v>378117</v>
          </cell>
        </row>
        <row r="113">
          <cell r="A113" t="str">
            <v>KO</v>
          </cell>
          <cell r="B113" t="str">
            <v>Coca-Cola Company</v>
          </cell>
          <cell r="C113" t="str">
            <v>Consumer Staples</v>
          </cell>
          <cell r="D113">
            <v>82117</v>
          </cell>
        </row>
        <row r="114">
          <cell r="A114" t="str">
            <v>CTSH</v>
          </cell>
          <cell r="B114" t="str">
            <v>Cognizant Technology Solutions</v>
          </cell>
          <cell r="C114" t="str">
            <v>Information Technology</v>
          </cell>
          <cell r="D114">
            <v>128066</v>
          </cell>
        </row>
        <row r="115">
          <cell r="A115" t="str">
            <v>CL</v>
          </cell>
          <cell r="B115" t="str">
            <v>Colgate-Palmolive</v>
          </cell>
          <cell r="C115" t="str">
            <v>Consumer Staples</v>
          </cell>
          <cell r="D115">
            <v>255327</v>
          </cell>
        </row>
        <row r="116">
          <cell r="A116" t="str">
            <v>CMCSA</v>
          </cell>
          <cell r="B116" t="str">
            <v>Comcast Corp.</v>
          </cell>
          <cell r="C116" t="str">
            <v>Communication Services</v>
          </cell>
          <cell r="D116">
            <v>106366</v>
          </cell>
        </row>
        <row r="117">
          <cell r="A117" t="str">
            <v>CMA</v>
          </cell>
          <cell r="B117" t="str">
            <v>Comerica Inc.</v>
          </cell>
          <cell r="C117" t="str">
            <v>Financials</v>
          </cell>
          <cell r="D117" t="e">
            <v>#N/A</v>
          </cell>
        </row>
        <row r="118">
          <cell r="A118" t="str">
            <v>CAG</v>
          </cell>
          <cell r="B118" t="str">
            <v>Conagra Brands</v>
          </cell>
          <cell r="C118" t="str">
            <v>Consumer Staples</v>
          </cell>
          <cell r="D118">
            <v>326285</v>
          </cell>
        </row>
        <row r="119">
          <cell r="A119" t="str">
            <v>CXO</v>
          </cell>
          <cell r="B119" t="str">
            <v>Concho Resources</v>
          </cell>
          <cell r="C119" t="str">
            <v>Energy</v>
          </cell>
          <cell r="D119">
            <v>378119</v>
          </cell>
        </row>
        <row r="120">
          <cell r="A120" t="str">
            <v>COP</v>
          </cell>
          <cell r="B120" t="str">
            <v>ConocoPhillips</v>
          </cell>
          <cell r="C120" t="str">
            <v>Energy</v>
          </cell>
          <cell r="D120">
            <v>378120</v>
          </cell>
        </row>
        <row r="121">
          <cell r="A121" t="str">
            <v>ED</v>
          </cell>
          <cell r="B121" t="str">
            <v>Consolidated Edison</v>
          </cell>
          <cell r="C121" t="str">
            <v>Utilities</v>
          </cell>
          <cell r="D121">
            <v>378121</v>
          </cell>
        </row>
        <row r="122">
          <cell r="A122" t="str">
            <v>STZ</v>
          </cell>
          <cell r="B122" t="str">
            <v>Constellation Brands</v>
          </cell>
          <cell r="C122" t="str">
            <v>Consumer Staples</v>
          </cell>
          <cell r="D122">
            <v>256994</v>
          </cell>
        </row>
        <row r="123">
          <cell r="A123" t="str">
            <v>COO</v>
          </cell>
          <cell r="B123" t="str">
            <v>The Cooper Companies</v>
          </cell>
          <cell r="C123" t="str">
            <v>Health Care</v>
          </cell>
          <cell r="D123">
            <v>186450</v>
          </cell>
        </row>
        <row r="124">
          <cell r="A124" t="str">
            <v>CPRT</v>
          </cell>
          <cell r="B124" t="str">
            <v>Copart Inc</v>
          </cell>
          <cell r="C124" t="str">
            <v>Industrials</v>
          </cell>
          <cell r="D124">
            <v>287342</v>
          </cell>
        </row>
        <row r="125">
          <cell r="A125" t="str">
            <v>GLW</v>
          </cell>
          <cell r="B125" t="str">
            <v>Corning Inc.</v>
          </cell>
          <cell r="C125" t="str">
            <v>Information Technology</v>
          </cell>
          <cell r="D125">
            <v>261761</v>
          </cell>
        </row>
        <row r="126">
          <cell r="A126" t="str">
            <v>COST</v>
          </cell>
          <cell r="B126" t="str">
            <v>Costco Wholesale Corp.</v>
          </cell>
          <cell r="C126" t="str">
            <v>Consumer Staples</v>
          </cell>
          <cell r="D126">
            <v>217867</v>
          </cell>
        </row>
        <row r="127">
          <cell r="A127" t="str">
            <v>COTY</v>
          </cell>
          <cell r="B127" t="str">
            <v>Coty, Inc</v>
          </cell>
          <cell r="C127" t="str">
            <v>Consumer Staples</v>
          </cell>
          <cell r="D127">
            <v>376164</v>
          </cell>
        </row>
        <row r="128">
          <cell r="A128" t="str">
            <v>CCI</v>
          </cell>
          <cell r="B128" t="str">
            <v>Crown Castle International Corp.</v>
          </cell>
          <cell r="C128" t="str">
            <v>Real Estate</v>
          </cell>
          <cell r="D128">
            <v>378122</v>
          </cell>
        </row>
        <row r="129">
          <cell r="A129" t="str">
            <v>CSX</v>
          </cell>
          <cell r="B129" t="str">
            <v>CSX Corp.</v>
          </cell>
          <cell r="C129" t="str">
            <v>Industrials</v>
          </cell>
          <cell r="D129">
            <v>248102</v>
          </cell>
        </row>
        <row r="130">
          <cell r="A130" t="str">
            <v>CMI</v>
          </cell>
          <cell r="B130" t="str">
            <v>Cummins Inc.</v>
          </cell>
          <cell r="C130" t="str">
            <v>Industrials</v>
          </cell>
          <cell r="D130">
            <v>120498</v>
          </cell>
        </row>
        <row r="131">
          <cell r="A131" t="str">
            <v>CVS</v>
          </cell>
          <cell r="B131" t="str">
            <v>CVS Health</v>
          </cell>
          <cell r="C131" t="str">
            <v>Health Care</v>
          </cell>
          <cell r="D131">
            <v>256275</v>
          </cell>
        </row>
        <row r="132">
          <cell r="A132" t="str">
            <v>DHR</v>
          </cell>
          <cell r="B132" t="str">
            <v>Danaher Corp.</v>
          </cell>
          <cell r="C132" t="str">
            <v>Health Care</v>
          </cell>
          <cell r="D132">
            <v>89750</v>
          </cell>
        </row>
        <row r="133">
          <cell r="A133" t="str">
            <v>DRI</v>
          </cell>
          <cell r="B133" t="str">
            <v>Darden Restaurants</v>
          </cell>
          <cell r="C133" t="str">
            <v>Consumer Discretionary</v>
          </cell>
          <cell r="D133">
            <v>108420</v>
          </cell>
        </row>
        <row r="134">
          <cell r="A134" t="str">
            <v>DVA</v>
          </cell>
          <cell r="B134" t="str">
            <v>DaVita Inc.</v>
          </cell>
          <cell r="C134" t="str">
            <v>Health Care</v>
          </cell>
          <cell r="D134">
            <v>349826</v>
          </cell>
        </row>
        <row r="135">
          <cell r="A135" t="str">
            <v>DE</v>
          </cell>
          <cell r="B135" t="str">
            <v>Deere &amp; Co.</v>
          </cell>
          <cell r="C135" t="str">
            <v>Industrials</v>
          </cell>
          <cell r="D135">
            <v>373449</v>
          </cell>
        </row>
        <row r="136">
          <cell r="A136" t="str">
            <v>DAL</v>
          </cell>
          <cell r="B136" t="str">
            <v>Delta Air Lines Inc.</v>
          </cell>
          <cell r="C136" t="str">
            <v>Industrials</v>
          </cell>
          <cell r="D136">
            <v>231789</v>
          </cell>
        </row>
        <row r="137">
          <cell r="A137" t="str">
            <v>XRAY</v>
          </cell>
          <cell r="B137" t="str">
            <v>Dentsply Sirona</v>
          </cell>
          <cell r="C137" t="str">
            <v>Health Care</v>
          </cell>
          <cell r="D137">
            <v>378126</v>
          </cell>
        </row>
        <row r="138">
          <cell r="A138" t="str">
            <v>DVN</v>
          </cell>
          <cell r="B138" t="str">
            <v>Devon Energy</v>
          </cell>
          <cell r="C138" t="str">
            <v>Energy</v>
          </cell>
          <cell r="D138">
            <v>122079</v>
          </cell>
        </row>
        <row r="139">
          <cell r="A139" t="str">
            <v>DXCM</v>
          </cell>
          <cell r="B139" t="str">
            <v>DexCom</v>
          </cell>
          <cell r="C139" t="str">
            <v>Health Care</v>
          </cell>
          <cell r="D139">
            <v>352596</v>
          </cell>
        </row>
        <row r="140">
          <cell r="A140" t="str">
            <v>DFS</v>
          </cell>
          <cell r="B140" t="str">
            <v>Discover Financial Services</v>
          </cell>
          <cell r="C140" t="str">
            <v>Financials</v>
          </cell>
          <cell r="D140" t="e">
            <v>#N/A</v>
          </cell>
        </row>
        <row r="141">
          <cell r="A141" t="str">
            <v>DISCA</v>
          </cell>
          <cell r="B141" t="str">
            <v>Discovery, Inc. (Class A)</v>
          </cell>
          <cell r="C141" t="str">
            <v>Communication Services</v>
          </cell>
          <cell r="D141">
            <v>120376</v>
          </cell>
        </row>
        <row r="142">
          <cell r="A142" t="str">
            <v>DISH</v>
          </cell>
          <cell r="B142" t="str">
            <v>Dish Network</v>
          </cell>
          <cell r="C142" t="str">
            <v>Communication Services</v>
          </cell>
          <cell r="D142">
            <v>741324</v>
          </cell>
        </row>
        <row r="143">
          <cell r="A143" t="str">
            <v>DG</v>
          </cell>
          <cell r="B143" t="str">
            <v>Dollar General</v>
          </cell>
          <cell r="C143" t="str">
            <v>Consumer Discretionary</v>
          </cell>
          <cell r="D143">
            <v>80798</v>
          </cell>
        </row>
        <row r="144">
          <cell r="A144" t="str">
            <v>DLTR</v>
          </cell>
          <cell r="B144" t="str">
            <v>Dollar Tree</v>
          </cell>
          <cell r="C144" t="str">
            <v>Consumer Discretionary</v>
          </cell>
          <cell r="D144">
            <v>378128</v>
          </cell>
        </row>
        <row r="145">
          <cell r="A145" t="str">
            <v>D</v>
          </cell>
          <cell r="B145" t="str">
            <v>Dominion Energy</v>
          </cell>
          <cell r="C145" t="str">
            <v>Utilities</v>
          </cell>
          <cell r="D145">
            <v>189087</v>
          </cell>
        </row>
        <row r="146">
          <cell r="A146" t="str">
            <v>DPZ</v>
          </cell>
          <cell r="B146" t="str">
            <v>Domino's Pizza</v>
          </cell>
          <cell r="C146" t="str">
            <v>Consumer Discretionary</v>
          </cell>
          <cell r="D146">
            <v>338660</v>
          </cell>
        </row>
        <row r="147">
          <cell r="A147" t="str">
            <v>DOV</v>
          </cell>
          <cell r="B147" t="str">
            <v>Dover Corporation</v>
          </cell>
          <cell r="C147" t="str">
            <v>Industrials</v>
          </cell>
          <cell r="D147">
            <v>336327</v>
          </cell>
        </row>
        <row r="148">
          <cell r="A148" t="str">
            <v>DOW</v>
          </cell>
          <cell r="B148" t="str">
            <v>Dow Inc.</v>
          </cell>
          <cell r="C148" t="str">
            <v>Materials</v>
          </cell>
          <cell r="D148">
            <v>378129</v>
          </cell>
        </row>
        <row r="149">
          <cell r="A149" t="str">
            <v>DTE</v>
          </cell>
          <cell r="B149" t="str">
            <v>DTE Energy Co.</v>
          </cell>
          <cell r="C149" t="str">
            <v>Utilities</v>
          </cell>
          <cell r="D149">
            <v>378131</v>
          </cell>
        </row>
        <row r="150">
          <cell r="A150" t="str">
            <v>DUK</v>
          </cell>
          <cell r="B150" t="str">
            <v>Duke Energy</v>
          </cell>
          <cell r="C150" t="str">
            <v>Utilities</v>
          </cell>
          <cell r="D150">
            <v>191249</v>
          </cell>
        </row>
        <row r="151">
          <cell r="A151" t="str">
            <v>DRE</v>
          </cell>
          <cell r="B151" t="str">
            <v>Duke Realty Corp</v>
          </cell>
          <cell r="C151" t="str">
            <v>Real Estate</v>
          </cell>
          <cell r="D151">
            <v>446513</v>
          </cell>
        </row>
        <row r="152">
          <cell r="A152" t="str">
            <v>DD</v>
          </cell>
          <cell r="B152" t="str">
            <v>DuPont de Nemours Inc</v>
          </cell>
          <cell r="C152" t="str">
            <v>Materials</v>
          </cell>
          <cell r="D152">
            <v>546332</v>
          </cell>
        </row>
        <row r="153">
          <cell r="A153" t="str">
            <v>DXC</v>
          </cell>
          <cell r="B153" t="str">
            <v>DXC Technology</v>
          </cell>
          <cell r="C153" t="str">
            <v>Information Technology</v>
          </cell>
          <cell r="D153">
            <v>740485</v>
          </cell>
        </row>
        <row r="154">
          <cell r="A154" t="str">
            <v>ETFC</v>
          </cell>
          <cell r="B154" t="str">
            <v>E*Trade</v>
          </cell>
          <cell r="C154" t="str">
            <v>Financials</v>
          </cell>
          <cell r="D154" t="e">
            <v>#N/A</v>
          </cell>
        </row>
        <row r="155">
          <cell r="A155" t="str">
            <v>EMN</v>
          </cell>
          <cell r="B155" t="str">
            <v>Eastman Chemical</v>
          </cell>
          <cell r="C155" t="str">
            <v>Materials</v>
          </cell>
          <cell r="D155">
            <v>122948</v>
          </cell>
        </row>
        <row r="156">
          <cell r="A156" t="str">
            <v>ETN</v>
          </cell>
          <cell r="B156" t="str">
            <v>Eaton Corporation</v>
          </cell>
          <cell r="C156" t="str">
            <v>Industrials</v>
          </cell>
          <cell r="D156">
            <v>124922</v>
          </cell>
        </row>
        <row r="157">
          <cell r="A157" t="str">
            <v>EBAY</v>
          </cell>
          <cell r="B157" t="str">
            <v>eBay Inc.</v>
          </cell>
          <cell r="C157" t="str">
            <v>Consumer Discretionary</v>
          </cell>
          <cell r="D157">
            <v>104109</v>
          </cell>
        </row>
        <row r="158">
          <cell r="A158" t="str">
            <v>ECL</v>
          </cell>
          <cell r="B158" t="str">
            <v>Ecolab Inc.</v>
          </cell>
          <cell r="C158" t="str">
            <v>Materials</v>
          </cell>
          <cell r="D158">
            <v>378133</v>
          </cell>
        </row>
        <row r="159">
          <cell r="A159" t="str">
            <v>EIX</v>
          </cell>
          <cell r="B159" t="str">
            <v>Edison Int'l</v>
          </cell>
          <cell r="C159" t="str">
            <v>Utilities</v>
          </cell>
          <cell r="D159">
            <v>378134</v>
          </cell>
        </row>
        <row r="160">
          <cell r="A160" t="str">
            <v>EW</v>
          </cell>
          <cell r="B160" t="str">
            <v>Edwards Lifesciences</v>
          </cell>
          <cell r="C160" t="str">
            <v>Health Care</v>
          </cell>
          <cell r="D160">
            <v>108955</v>
          </cell>
        </row>
        <row r="161">
          <cell r="A161" t="str">
            <v>EA</v>
          </cell>
          <cell r="B161" t="str">
            <v>Electronic Arts</v>
          </cell>
          <cell r="C161" t="str">
            <v>Communication Services</v>
          </cell>
          <cell r="D161">
            <v>372651</v>
          </cell>
        </row>
        <row r="162">
          <cell r="A162" t="str">
            <v>EMR</v>
          </cell>
          <cell r="B162" t="str">
            <v>Emerson Electric Company</v>
          </cell>
          <cell r="C162" t="str">
            <v>Industrials</v>
          </cell>
          <cell r="D162">
            <v>255983</v>
          </cell>
        </row>
        <row r="163">
          <cell r="A163" t="str">
            <v>ETR</v>
          </cell>
          <cell r="B163" t="str">
            <v>Entergy Corp.</v>
          </cell>
          <cell r="C163" t="str">
            <v>Utilities</v>
          </cell>
          <cell r="D163">
            <v>354347</v>
          </cell>
        </row>
        <row r="164">
          <cell r="A164" t="str">
            <v>EOG</v>
          </cell>
          <cell r="B164" t="str">
            <v>EOG Resources</v>
          </cell>
          <cell r="C164" t="str">
            <v>Energy</v>
          </cell>
          <cell r="D164">
            <v>100699</v>
          </cell>
        </row>
        <row r="165">
          <cell r="A165" t="str">
            <v>EFX</v>
          </cell>
          <cell r="B165" t="str">
            <v>Equifax Inc.</v>
          </cell>
          <cell r="C165" t="str">
            <v>Industrials</v>
          </cell>
          <cell r="D165">
            <v>378137</v>
          </cell>
        </row>
        <row r="166">
          <cell r="A166" t="str">
            <v>EQIX</v>
          </cell>
          <cell r="B166" t="str">
            <v>Equinix</v>
          </cell>
          <cell r="C166" t="str">
            <v>Real Estate</v>
          </cell>
          <cell r="D166">
            <v>378138</v>
          </cell>
        </row>
        <row r="167">
          <cell r="A167" t="str">
            <v>EQR</v>
          </cell>
          <cell r="B167" t="str">
            <v>Equity Residential</v>
          </cell>
          <cell r="C167" t="str">
            <v>Real Estate</v>
          </cell>
          <cell r="D167">
            <v>421306</v>
          </cell>
        </row>
        <row r="168">
          <cell r="A168" t="str">
            <v>ESS</v>
          </cell>
          <cell r="B168" t="str">
            <v>Essex Property Trust, Inc.</v>
          </cell>
          <cell r="C168" t="str">
            <v>Real Estate</v>
          </cell>
          <cell r="D168">
            <v>378140</v>
          </cell>
        </row>
        <row r="169">
          <cell r="A169" t="str">
            <v>EL</v>
          </cell>
          <cell r="B169" t="str">
            <v>Estée Lauder Companies</v>
          </cell>
          <cell r="C169" t="str">
            <v>Consumer Staples</v>
          </cell>
          <cell r="D169">
            <v>172930</v>
          </cell>
        </row>
        <row r="170">
          <cell r="A170" t="str">
            <v>ES</v>
          </cell>
          <cell r="B170" t="str">
            <v>Eversource Energy</v>
          </cell>
          <cell r="C170" t="str">
            <v>Utilities</v>
          </cell>
          <cell r="D170">
            <v>378141</v>
          </cell>
        </row>
        <row r="171">
          <cell r="A171" t="str">
            <v>RE</v>
          </cell>
          <cell r="B171" t="str">
            <v>Everest Re Group Ltd.</v>
          </cell>
          <cell r="C171" t="str">
            <v>Financials</v>
          </cell>
          <cell r="D171">
            <v>741323</v>
          </cell>
        </row>
        <row r="172">
          <cell r="A172" t="str">
            <v>EXC</v>
          </cell>
          <cell r="B172" t="str">
            <v>Exelon Corp.</v>
          </cell>
          <cell r="C172" t="str">
            <v>Utilities</v>
          </cell>
          <cell r="D172">
            <v>378142</v>
          </cell>
        </row>
        <row r="173">
          <cell r="A173" t="str">
            <v>EXPE</v>
          </cell>
          <cell r="B173" t="str">
            <v>Expedia Group</v>
          </cell>
          <cell r="C173" t="str">
            <v>Consumer Discretionary</v>
          </cell>
          <cell r="D173">
            <v>112653</v>
          </cell>
        </row>
        <row r="174">
          <cell r="A174" t="str">
            <v>EXPD</v>
          </cell>
          <cell r="B174" t="str">
            <v>Expeditors</v>
          </cell>
          <cell r="C174" t="str">
            <v>Industrials</v>
          </cell>
          <cell r="D174">
            <v>378143</v>
          </cell>
        </row>
        <row r="175">
          <cell r="A175" t="str">
            <v>EXR</v>
          </cell>
          <cell r="B175" t="str">
            <v>Extra Space Storage</v>
          </cell>
          <cell r="C175" t="str">
            <v>Real Estate</v>
          </cell>
          <cell r="D175">
            <v>130051</v>
          </cell>
        </row>
        <row r="176">
          <cell r="A176" t="str">
            <v>XOM</v>
          </cell>
          <cell r="B176" t="str">
            <v>Exxon Mobil Corp.</v>
          </cell>
          <cell r="C176" t="str">
            <v>Energy</v>
          </cell>
          <cell r="D176">
            <v>121214</v>
          </cell>
        </row>
        <row r="177">
          <cell r="A177" t="str">
            <v>FFIV</v>
          </cell>
          <cell r="B177" t="str">
            <v>F5 Networks</v>
          </cell>
          <cell r="C177" t="str">
            <v>Information Technology</v>
          </cell>
          <cell r="D177">
            <v>60283</v>
          </cell>
        </row>
        <row r="178">
          <cell r="A178" t="str">
            <v>FB</v>
          </cell>
          <cell r="B178" t="str">
            <v>Facebook, Inc.</v>
          </cell>
          <cell r="C178" t="str">
            <v>Communication Services</v>
          </cell>
          <cell r="D178">
            <v>121021</v>
          </cell>
        </row>
        <row r="179">
          <cell r="A179" t="str">
            <v>FAST</v>
          </cell>
          <cell r="B179" t="str">
            <v>Fastenal Co</v>
          </cell>
          <cell r="C179" t="str">
            <v>Industrials</v>
          </cell>
          <cell r="D179">
            <v>339017</v>
          </cell>
        </row>
        <row r="180">
          <cell r="A180" t="str">
            <v>FRT</v>
          </cell>
          <cell r="B180" t="str">
            <v>Federal Realty Investment Trust</v>
          </cell>
          <cell r="C180" t="str">
            <v>Real Estate</v>
          </cell>
          <cell r="D180">
            <v>378144</v>
          </cell>
        </row>
        <row r="181">
          <cell r="A181" t="str">
            <v>FDX</v>
          </cell>
          <cell r="B181" t="str">
            <v>FedEx Corporation</v>
          </cell>
          <cell r="C181" t="str">
            <v>Industrials</v>
          </cell>
          <cell r="D181">
            <v>259098</v>
          </cell>
        </row>
        <row r="182">
          <cell r="A182" t="str">
            <v>FIS</v>
          </cell>
          <cell r="B182" t="str">
            <v>Fidelity National Information Services</v>
          </cell>
          <cell r="C182" t="str">
            <v>Information Technology</v>
          </cell>
          <cell r="D182">
            <v>88558</v>
          </cell>
        </row>
        <row r="183">
          <cell r="A183" t="str">
            <v>FITB</v>
          </cell>
          <cell r="B183" t="str">
            <v>Fifth Third Bancorp</v>
          </cell>
          <cell r="C183" t="str">
            <v>Financials</v>
          </cell>
          <cell r="D183" t="e">
            <v>#N/A</v>
          </cell>
        </row>
        <row r="184">
          <cell r="A184" t="str">
            <v>FISV</v>
          </cell>
          <cell r="B184" t="str">
            <v>Fiserv Inc</v>
          </cell>
          <cell r="C184" t="str">
            <v>Information Technology</v>
          </cell>
          <cell r="D184">
            <v>378146</v>
          </cell>
        </row>
        <row r="185">
          <cell r="A185" t="str">
            <v>FLT</v>
          </cell>
          <cell r="B185" t="str">
            <v>FleetCor Technologies Inc</v>
          </cell>
          <cell r="C185" t="str">
            <v>Information Technology</v>
          </cell>
          <cell r="D185">
            <v>740486</v>
          </cell>
        </row>
        <row r="186">
          <cell r="A186" t="str">
            <v>FLIR</v>
          </cell>
          <cell r="B186" t="str">
            <v>FLIR Systems</v>
          </cell>
          <cell r="C186" t="str">
            <v>Information Technology</v>
          </cell>
          <cell r="D186">
            <v>367930</v>
          </cell>
        </row>
        <row r="187">
          <cell r="A187" t="str">
            <v>FLS</v>
          </cell>
          <cell r="B187" t="str">
            <v>Flowserve Corporation</v>
          </cell>
          <cell r="C187" t="str">
            <v>Industrials</v>
          </cell>
          <cell r="D187">
            <v>378147</v>
          </cell>
        </row>
        <row r="188">
          <cell r="A188" t="str">
            <v>FMC</v>
          </cell>
          <cell r="B188" t="str">
            <v>FMC Corporation</v>
          </cell>
          <cell r="C188" t="str">
            <v>Materials</v>
          </cell>
          <cell r="D188">
            <v>378149</v>
          </cell>
        </row>
        <row r="189">
          <cell r="A189" t="str">
            <v>F</v>
          </cell>
          <cell r="B189" t="str">
            <v>Ford Motor Company</v>
          </cell>
          <cell r="C189" t="str">
            <v>Consumer Discretionary</v>
          </cell>
          <cell r="D189">
            <v>249937</v>
          </cell>
        </row>
        <row r="190">
          <cell r="A190" t="str">
            <v>FTNT</v>
          </cell>
          <cell r="B190" t="str">
            <v>Fortinet</v>
          </cell>
          <cell r="C190" t="str">
            <v>Information Technology</v>
          </cell>
          <cell r="D190">
            <v>130256</v>
          </cell>
        </row>
        <row r="191">
          <cell r="A191" t="str">
            <v>FTV</v>
          </cell>
          <cell r="B191" t="str">
            <v>Fortive Corp</v>
          </cell>
          <cell r="C191" t="str">
            <v>Industrials</v>
          </cell>
          <cell r="D191">
            <v>378151</v>
          </cell>
        </row>
        <row r="192">
          <cell r="A192" t="str">
            <v>FBHS</v>
          </cell>
          <cell r="B192" t="str">
            <v>Fortune Brands Home &amp; Security</v>
          </cell>
          <cell r="C192" t="str">
            <v>Industrials</v>
          </cell>
          <cell r="D192">
            <v>378152</v>
          </cell>
        </row>
        <row r="193">
          <cell r="A193" t="str">
            <v>FOX</v>
          </cell>
          <cell r="B193" t="str">
            <v>Fox Corporation (Class B)</v>
          </cell>
          <cell r="C193" t="str">
            <v>Communication Services</v>
          </cell>
          <cell r="D193">
            <v>885908</v>
          </cell>
        </row>
        <row r="194">
          <cell r="A194" t="str">
            <v>BEN</v>
          </cell>
          <cell r="B194" t="str">
            <v>Franklin Resources</v>
          </cell>
          <cell r="C194" t="str">
            <v>Financials</v>
          </cell>
          <cell r="D194" t="e">
            <v>#N/A</v>
          </cell>
        </row>
        <row r="195">
          <cell r="A195" t="str">
            <v>FCX</v>
          </cell>
          <cell r="B195" t="str">
            <v>Freeport-McMoRan Inc.</v>
          </cell>
          <cell r="C195" t="str">
            <v>Materials</v>
          </cell>
          <cell r="D195">
            <v>378154</v>
          </cell>
        </row>
        <row r="196">
          <cell r="A196" t="str">
            <v>GPS</v>
          </cell>
          <cell r="B196" t="str">
            <v>Gap Inc.</v>
          </cell>
          <cell r="C196" t="str">
            <v>Consumer Discretionary</v>
          </cell>
          <cell r="D196">
            <v>250974</v>
          </cell>
        </row>
        <row r="197">
          <cell r="A197" t="str">
            <v>GRMN</v>
          </cell>
          <cell r="B197" t="str">
            <v>Garmin Ltd.</v>
          </cell>
          <cell r="C197" t="str">
            <v>Consumer Discretionary</v>
          </cell>
          <cell r="D197">
            <v>388839</v>
          </cell>
        </row>
        <row r="198">
          <cell r="A198" t="str">
            <v>IT</v>
          </cell>
          <cell r="B198" t="str">
            <v>Gartner Inc</v>
          </cell>
          <cell r="C198" t="str">
            <v>Information Technology</v>
          </cell>
          <cell r="D198">
            <v>447532</v>
          </cell>
        </row>
        <row r="199">
          <cell r="A199" t="str">
            <v>GD</v>
          </cell>
          <cell r="B199" t="str">
            <v>General Dynamics</v>
          </cell>
          <cell r="C199" t="str">
            <v>Industrials</v>
          </cell>
          <cell r="D199">
            <v>234391</v>
          </cell>
        </row>
        <row r="200">
          <cell r="A200" t="str">
            <v>GE</v>
          </cell>
          <cell r="B200" t="str">
            <v>General Electric</v>
          </cell>
          <cell r="C200" t="str">
            <v>Industrials</v>
          </cell>
          <cell r="D200">
            <v>244314</v>
          </cell>
        </row>
        <row r="201">
          <cell r="A201" t="str">
            <v>GIS</v>
          </cell>
          <cell r="B201" t="str">
            <v>General Mills</v>
          </cell>
          <cell r="C201" t="str">
            <v>Consumer Staples</v>
          </cell>
          <cell r="D201">
            <v>78526</v>
          </cell>
        </row>
        <row r="202">
          <cell r="A202" t="str">
            <v>GM</v>
          </cell>
          <cell r="B202" t="str">
            <v>General Motors</v>
          </cell>
          <cell r="C202" t="str">
            <v>Consumer Discretionary</v>
          </cell>
          <cell r="D202">
            <v>125620</v>
          </cell>
        </row>
        <row r="203">
          <cell r="A203" t="str">
            <v>GPC</v>
          </cell>
          <cell r="B203" t="str">
            <v>Genuine Parts</v>
          </cell>
          <cell r="C203" t="str">
            <v>Consumer Discretionary</v>
          </cell>
          <cell r="D203">
            <v>115285</v>
          </cell>
        </row>
        <row r="204">
          <cell r="A204" t="str">
            <v>GILD</v>
          </cell>
          <cell r="B204" t="str">
            <v>Gilead Sciences</v>
          </cell>
          <cell r="C204" t="str">
            <v>Health Care</v>
          </cell>
          <cell r="D204">
            <v>239284</v>
          </cell>
        </row>
        <row r="205">
          <cell r="A205" t="str">
            <v>GPN</v>
          </cell>
          <cell r="B205" t="str">
            <v>Global Payments Inc.</v>
          </cell>
          <cell r="C205" t="str">
            <v>Information Technology</v>
          </cell>
          <cell r="D205">
            <v>182201</v>
          </cell>
        </row>
        <row r="206">
          <cell r="A206" t="str">
            <v>GS</v>
          </cell>
          <cell r="B206" t="str">
            <v>Goldman Sachs Group</v>
          </cell>
          <cell r="C206" t="str">
            <v>Financials</v>
          </cell>
          <cell r="D206" t="e">
            <v>#N/A</v>
          </cell>
        </row>
        <row r="207">
          <cell r="A207" t="str">
            <v>GWW</v>
          </cell>
          <cell r="B207" t="str">
            <v>Grainger (W.W.) Inc.</v>
          </cell>
          <cell r="C207" t="str">
            <v>Industrials</v>
          </cell>
          <cell r="D207">
            <v>504823</v>
          </cell>
        </row>
        <row r="208">
          <cell r="A208" t="str">
            <v>HRB</v>
          </cell>
          <cell r="B208" t="str">
            <v>H&amp;R Block</v>
          </cell>
          <cell r="C208" t="str">
            <v>Consumer Discretionary</v>
          </cell>
          <cell r="D208">
            <v>506954</v>
          </cell>
        </row>
        <row r="209">
          <cell r="A209" t="str">
            <v>HAL</v>
          </cell>
          <cell r="B209" t="str">
            <v>Halliburton Co.</v>
          </cell>
          <cell r="C209" t="str">
            <v>Energy</v>
          </cell>
          <cell r="D209">
            <v>378158</v>
          </cell>
        </row>
        <row r="210">
          <cell r="A210" t="str">
            <v>HBI</v>
          </cell>
          <cell r="B210" t="str">
            <v>Hanesbrands Inc</v>
          </cell>
          <cell r="C210" t="str">
            <v>Consumer Discretionary</v>
          </cell>
          <cell r="D210">
            <v>331419</v>
          </cell>
        </row>
        <row r="211">
          <cell r="A211" t="str">
            <v>HIG</v>
          </cell>
          <cell r="B211" t="str">
            <v>Hartford Financial Svc.Gp.</v>
          </cell>
          <cell r="C211" t="str">
            <v>Financials</v>
          </cell>
          <cell r="D211" t="e">
            <v>#N/A</v>
          </cell>
        </row>
        <row r="212">
          <cell r="A212" t="str">
            <v>HAS</v>
          </cell>
          <cell r="B212" t="str">
            <v>Hasbro Inc.</v>
          </cell>
          <cell r="C212" t="str">
            <v>Consumer Discretionary</v>
          </cell>
          <cell r="D212">
            <v>249756</v>
          </cell>
        </row>
        <row r="213">
          <cell r="A213" t="str">
            <v>HCA</v>
          </cell>
          <cell r="B213" t="str">
            <v>HCA Healthcare</v>
          </cell>
          <cell r="C213" t="str">
            <v>Health Care</v>
          </cell>
          <cell r="D213">
            <v>378161</v>
          </cell>
        </row>
        <row r="214">
          <cell r="A214" t="str">
            <v>HCP</v>
          </cell>
          <cell r="B214" t="str">
            <v>Healthpeak Properties</v>
          </cell>
          <cell r="C214" t="str">
            <v>Real Estate</v>
          </cell>
          <cell r="D214">
            <v>378162</v>
          </cell>
        </row>
        <row r="215">
          <cell r="A215" t="str">
            <v>HSIC</v>
          </cell>
          <cell r="B215" t="str">
            <v>Henry Schein</v>
          </cell>
          <cell r="C215" t="str">
            <v>Health Care</v>
          </cell>
          <cell r="D215">
            <v>378104</v>
          </cell>
        </row>
        <row r="216">
          <cell r="A216" t="str">
            <v>HSY</v>
          </cell>
          <cell r="B216" t="str">
            <v>The Hershey Company</v>
          </cell>
          <cell r="C216" t="str">
            <v>Consumer Staples</v>
          </cell>
          <cell r="D216">
            <v>248677</v>
          </cell>
        </row>
        <row r="217">
          <cell r="A217" t="str">
            <v>HES</v>
          </cell>
          <cell r="B217" t="str">
            <v>Hess Corporation</v>
          </cell>
          <cell r="C217" t="str">
            <v>Energy</v>
          </cell>
          <cell r="D217">
            <v>378163</v>
          </cell>
        </row>
        <row r="218">
          <cell r="A218" t="str">
            <v>HPE</v>
          </cell>
          <cell r="B218" t="str">
            <v>Hewlett Packard Enterprise</v>
          </cell>
          <cell r="C218" t="str">
            <v>Information Technology</v>
          </cell>
          <cell r="D218">
            <v>47023</v>
          </cell>
        </row>
        <row r="219">
          <cell r="A219" t="str">
            <v>HLT</v>
          </cell>
          <cell r="B219" t="str">
            <v>Hilton Worldwide Holdings Inc</v>
          </cell>
          <cell r="C219" t="str">
            <v>Consumer Discretionary</v>
          </cell>
          <cell r="D219">
            <v>740329</v>
          </cell>
        </row>
        <row r="220">
          <cell r="A220" t="str">
            <v>HFC</v>
          </cell>
          <cell r="B220" t="str">
            <v>HollyFrontier Corp</v>
          </cell>
          <cell r="C220" t="str">
            <v>Energy</v>
          </cell>
          <cell r="D220">
            <v>684316</v>
          </cell>
        </row>
        <row r="221">
          <cell r="A221" t="str">
            <v>HOLX</v>
          </cell>
          <cell r="B221" t="str">
            <v>Hologic</v>
          </cell>
          <cell r="C221" t="str">
            <v>Health Care</v>
          </cell>
          <cell r="D221">
            <v>362221</v>
          </cell>
        </row>
        <row r="222">
          <cell r="A222" t="str">
            <v>HD</v>
          </cell>
          <cell r="B222" t="str">
            <v>Home Depot</v>
          </cell>
          <cell r="C222" t="str">
            <v>Consumer Discretionary</v>
          </cell>
          <cell r="D222">
            <v>261673</v>
          </cell>
        </row>
        <row r="223">
          <cell r="A223" t="str">
            <v>HON</v>
          </cell>
          <cell r="B223" t="str">
            <v>Honeywell Int'l Inc.</v>
          </cell>
          <cell r="C223" t="str">
            <v>Industrials</v>
          </cell>
          <cell r="D223">
            <v>105257</v>
          </cell>
        </row>
        <row r="224">
          <cell r="A224" t="str">
            <v>HRL</v>
          </cell>
          <cell r="B224" t="str">
            <v>Hormel Foods Corp.</v>
          </cell>
          <cell r="C224" t="str">
            <v>Consumer Staples</v>
          </cell>
          <cell r="D224">
            <v>375369</v>
          </cell>
        </row>
        <row r="225">
          <cell r="A225" t="str">
            <v>HST</v>
          </cell>
          <cell r="B225" t="str">
            <v>Host Hotels &amp; Resorts</v>
          </cell>
          <cell r="C225" t="str">
            <v>Real Estate</v>
          </cell>
          <cell r="D225">
            <v>346970</v>
          </cell>
        </row>
        <row r="226">
          <cell r="A226" t="str">
            <v>HPQ</v>
          </cell>
          <cell r="B226" t="str">
            <v>HP Inc.</v>
          </cell>
          <cell r="C226" t="str">
            <v>Information Technology</v>
          </cell>
          <cell r="D226">
            <v>184360</v>
          </cell>
        </row>
        <row r="227">
          <cell r="A227" t="str">
            <v>HUM</v>
          </cell>
          <cell r="B227" t="str">
            <v>Humana Inc.</v>
          </cell>
          <cell r="C227" t="str">
            <v>Health Care</v>
          </cell>
          <cell r="D227" t="e">
            <v>#N/A</v>
          </cell>
        </row>
        <row r="228">
          <cell r="A228" t="str">
            <v>HBAN</v>
          </cell>
          <cell r="B228" t="str">
            <v>Huntington Bancshares</v>
          </cell>
          <cell r="C228" t="str">
            <v>Financials</v>
          </cell>
          <cell r="D228" t="e">
            <v>#N/A</v>
          </cell>
        </row>
        <row r="229">
          <cell r="A229" t="str">
            <v>HII</v>
          </cell>
          <cell r="B229" t="str">
            <v>Huntington Ingalls Industries</v>
          </cell>
          <cell r="C229" t="str">
            <v>Industrials</v>
          </cell>
          <cell r="D229">
            <v>903401</v>
          </cell>
        </row>
        <row r="230">
          <cell r="A230" t="str">
            <v>IEX</v>
          </cell>
          <cell r="B230" t="str">
            <v>IDEX Corporation</v>
          </cell>
          <cell r="C230" t="str">
            <v>Industrials</v>
          </cell>
          <cell r="D230">
            <v>824090</v>
          </cell>
        </row>
        <row r="231">
          <cell r="A231" t="str">
            <v>IDXX</v>
          </cell>
          <cell r="B231" t="str">
            <v>IDEXX Laboratories</v>
          </cell>
          <cell r="C231" t="str">
            <v>Health Care</v>
          </cell>
          <cell r="D231">
            <v>447447</v>
          </cell>
        </row>
        <row r="232">
          <cell r="A232" t="str">
            <v>INFO</v>
          </cell>
          <cell r="B232" t="str">
            <v>IHS Markit Ltd.</v>
          </cell>
          <cell r="C232" t="str">
            <v>Industrials</v>
          </cell>
          <cell r="D232">
            <v>330628</v>
          </cell>
        </row>
        <row r="233">
          <cell r="A233" t="str">
            <v>ITW</v>
          </cell>
          <cell r="B233" t="str">
            <v>Illinois Tool Works</v>
          </cell>
          <cell r="C233" t="str">
            <v>Industrials</v>
          </cell>
          <cell r="D233">
            <v>378165</v>
          </cell>
        </row>
        <row r="234">
          <cell r="A234" t="str">
            <v>ILMN</v>
          </cell>
          <cell r="B234" t="str">
            <v>Illumina Inc</v>
          </cell>
          <cell r="C234" t="str">
            <v>Health Care</v>
          </cell>
          <cell r="D234">
            <v>86933</v>
          </cell>
        </row>
        <row r="235">
          <cell r="A235" t="str">
            <v>INCY</v>
          </cell>
          <cell r="B235" t="str">
            <v>Incyte</v>
          </cell>
          <cell r="C235" t="str">
            <v>Health Care</v>
          </cell>
          <cell r="D235">
            <v>671924</v>
          </cell>
        </row>
        <row r="236">
          <cell r="A236" t="str">
            <v>IR</v>
          </cell>
          <cell r="B236" t="str">
            <v>Ingersoll Rand</v>
          </cell>
          <cell r="C236" t="str">
            <v>Industrials</v>
          </cell>
          <cell r="D236">
            <v>378166</v>
          </cell>
        </row>
        <row r="237">
          <cell r="A237" t="str">
            <v>INTC</v>
          </cell>
          <cell r="B237" t="str">
            <v>Intel Corp.</v>
          </cell>
          <cell r="C237" t="str">
            <v>Information Technology</v>
          </cell>
          <cell r="D237">
            <v>85652</v>
          </cell>
        </row>
        <row r="238">
          <cell r="A238" t="str">
            <v>ICE</v>
          </cell>
          <cell r="B238" t="str">
            <v>Intercontinental Exchange</v>
          </cell>
          <cell r="C238" t="str">
            <v>Financials</v>
          </cell>
          <cell r="D238">
            <v>378167</v>
          </cell>
        </row>
        <row r="239">
          <cell r="A239" t="str">
            <v>IBM</v>
          </cell>
          <cell r="B239" t="str">
            <v>International Business Machines</v>
          </cell>
          <cell r="C239" t="str">
            <v>Information Technology</v>
          </cell>
          <cell r="D239">
            <v>69543</v>
          </cell>
        </row>
        <row r="240">
          <cell r="A240" t="str">
            <v>IP</v>
          </cell>
          <cell r="B240" t="str">
            <v>International Paper</v>
          </cell>
          <cell r="C240" t="str">
            <v>Materials</v>
          </cell>
          <cell r="D240">
            <v>261549</v>
          </cell>
        </row>
        <row r="241">
          <cell r="A241" t="str">
            <v>IPG</v>
          </cell>
          <cell r="B241" t="str">
            <v>Interpublic Group</v>
          </cell>
          <cell r="C241" t="str">
            <v>Communication Services</v>
          </cell>
          <cell r="D241">
            <v>378168</v>
          </cell>
        </row>
        <row r="242">
          <cell r="A242" t="str">
            <v>IFF</v>
          </cell>
          <cell r="B242" t="str">
            <v>International Flavors &amp; Fragrances</v>
          </cell>
          <cell r="C242" t="str">
            <v>Materials</v>
          </cell>
          <cell r="D242">
            <v>378169</v>
          </cell>
        </row>
        <row r="243">
          <cell r="A243" t="str">
            <v>INTU</v>
          </cell>
          <cell r="B243" t="str">
            <v>Intuit Inc.</v>
          </cell>
          <cell r="C243" t="str">
            <v>Information Technology</v>
          </cell>
          <cell r="D243">
            <v>183557</v>
          </cell>
        </row>
        <row r="244">
          <cell r="A244" t="str">
            <v>ISRG</v>
          </cell>
          <cell r="B244" t="str">
            <v>Intuitive Surgical Inc.</v>
          </cell>
          <cell r="C244" t="str">
            <v>Health Care</v>
          </cell>
          <cell r="D244">
            <v>103498</v>
          </cell>
        </row>
        <row r="245">
          <cell r="A245" t="str">
            <v>IVZ</v>
          </cell>
          <cell r="B245" t="str">
            <v>Invesco Ltd.</v>
          </cell>
          <cell r="C245" t="str">
            <v>Financials</v>
          </cell>
          <cell r="D245">
            <v>378170</v>
          </cell>
        </row>
        <row r="246">
          <cell r="A246" t="str">
            <v>IPGP</v>
          </cell>
          <cell r="B246" t="str">
            <v>IPG Photonics Corp.</v>
          </cell>
          <cell r="C246" t="str">
            <v>Information Technology</v>
          </cell>
          <cell r="D246">
            <v>570971</v>
          </cell>
        </row>
        <row r="247">
          <cell r="A247" t="str">
            <v>IQV</v>
          </cell>
          <cell r="B247" t="str">
            <v>IQVIA Holdings Inc.</v>
          </cell>
          <cell r="C247" t="str">
            <v>Health Care</v>
          </cell>
          <cell r="D247">
            <v>744724</v>
          </cell>
        </row>
        <row r="248">
          <cell r="A248" t="str">
            <v>IRM</v>
          </cell>
          <cell r="B248" t="str">
            <v>Iron Mountain Incorporated</v>
          </cell>
          <cell r="C248" t="str">
            <v>Real Estate</v>
          </cell>
          <cell r="D248">
            <v>378171</v>
          </cell>
        </row>
        <row r="249">
          <cell r="A249" t="str">
            <v>JKHY</v>
          </cell>
          <cell r="B249" t="str">
            <v>Jack Henry &amp; Associates</v>
          </cell>
          <cell r="C249" t="str">
            <v>Information Technology</v>
          </cell>
          <cell r="D249">
            <v>447566</v>
          </cell>
        </row>
        <row r="250">
          <cell r="A250" t="str">
            <v>JEC</v>
          </cell>
          <cell r="B250" t="str">
            <v>Jacobs Engineering Group</v>
          </cell>
          <cell r="C250" t="str">
            <v>Industrials</v>
          </cell>
          <cell r="D250">
            <v>378172</v>
          </cell>
        </row>
        <row r="251">
          <cell r="A251" t="str">
            <v>JBHT</v>
          </cell>
          <cell r="B251" t="str">
            <v>J. B. Hunt Transport Services</v>
          </cell>
          <cell r="C251" t="str">
            <v>Industrials</v>
          </cell>
          <cell r="D251">
            <v>378173</v>
          </cell>
        </row>
        <row r="252">
          <cell r="A252" t="str">
            <v>SJM</v>
          </cell>
          <cell r="B252" t="str">
            <v>JM Smucker</v>
          </cell>
          <cell r="C252" t="str">
            <v>Consumer Staples</v>
          </cell>
          <cell r="D252">
            <v>254348</v>
          </cell>
        </row>
        <row r="253">
          <cell r="A253" t="str">
            <v>JNJ</v>
          </cell>
          <cell r="B253" t="str">
            <v>Johnson &amp; Johnson</v>
          </cell>
          <cell r="C253" t="str">
            <v>Health Care</v>
          </cell>
          <cell r="D253">
            <v>89661</v>
          </cell>
        </row>
        <row r="254">
          <cell r="A254" t="str">
            <v>JCI</v>
          </cell>
          <cell r="B254" t="str">
            <v>Johnson Controls International</v>
          </cell>
          <cell r="C254" t="str">
            <v>Industrials</v>
          </cell>
          <cell r="D254">
            <v>360440</v>
          </cell>
        </row>
        <row r="255">
          <cell r="A255" t="str">
            <v>JPM</v>
          </cell>
          <cell r="B255" t="str">
            <v>JPMorgan Chase &amp; Co.</v>
          </cell>
          <cell r="C255" t="str">
            <v>Financials</v>
          </cell>
          <cell r="D255" t="e">
            <v>#N/A</v>
          </cell>
        </row>
        <row r="256">
          <cell r="A256" t="str">
            <v>JNPR</v>
          </cell>
          <cell r="B256" t="str">
            <v>Juniper Networks</v>
          </cell>
          <cell r="C256" t="str">
            <v>Information Technology</v>
          </cell>
          <cell r="D256">
            <v>385619</v>
          </cell>
        </row>
        <row r="257">
          <cell r="A257" t="str">
            <v>KSU</v>
          </cell>
          <cell r="B257" t="str">
            <v>Kansas City Southern</v>
          </cell>
          <cell r="C257" t="str">
            <v>Industrials</v>
          </cell>
          <cell r="D257">
            <v>99395</v>
          </cell>
        </row>
        <row r="258">
          <cell r="A258" t="str">
            <v>K</v>
          </cell>
          <cell r="B258" t="str">
            <v>Kellogg Co.</v>
          </cell>
          <cell r="C258" t="str">
            <v>Consumer Staples</v>
          </cell>
          <cell r="D258">
            <v>97995</v>
          </cell>
        </row>
        <row r="259">
          <cell r="A259" t="str">
            <v>KEY</v>
          </cell>
          <cell r="B259" t="str">
            <v>KeyCorp</v>
          </cell>
          <cell r="C259" t="str">
            <v>Financials</v>
          </cell>
          <cell r="D259" t="e">
            <v>#N/A</v>
          </cell>
        </row>
        <row r="260">
          <cell r="A260" t="str">
            <v>KEYS</v>
          </cell>
          <cell r="B260" t="str">
            <v>Keysight Technologies</v>
          </cell>
          <cell r="C260" t="str">
            <v>Information Technology</v>
          </cell>
          <cell r="D260">
            <v>186556</v>
          </cell>
        </row>
        <row r="261">
          <cell r="A261" t="str">
            <v>KMB</v>
          </cell>
          <cell r="B261" t="str">
            <v>Kimberly-Clark</v>
          </cell>
          <cell r="C261" t="str">
            <v>Consumer Staples</v>
          </cell>
          <cell r="D261">
            <v>384594</v>
          </cell>
        </row>
        <row r="262">
          <cell r="A262" t="str">
            <v>KIM</v>
          </cell>
          <cell r="B262" t="str">
            <v>Kimco Realty</v>
          </cell>
          <cell r="C262" t="str">
            <v>Real Estate</v>
          </cell>
          <cell r="D262">
            <v>378175</v>
          </cell>
        </row>
        <row r="263">
          <cell r="A263" t="str">
            <v>KMI</v>
          </cell>
          <cell r="B263" t="str">
            <v>Kinder Morgan</v>
          </cell>
          <cell r="C263" t="str">
            <v>Energy</v>
          </cell>
          <cell r="D263">
            <v>88392</v>
          </cell>
        </row>
        <row r="264">
          <cell r="A264" t="str">
            <v>KLAC</v>
          </cell>
          <cell r="B264" t="str">
            <v>KLA Corporation</v>
          </cell>
          <cell r="C264" t="str">
            <v>Information Technology</v>
          </cell>
          <cell r="D264">
            <v>132518</v>
          </cell>
        </row>
        <row r="265">
          <cell r="A265" t="str">
            <v>KSS</v>
          </cell>
          <cell r="B265" t="str">
            <v>Kohl's Corp.</v>
          </cell>
          <cell r="C265" t="str">
            <v>Consumer Discretionary</v>
          </cell>
          <cell r="D265">
            <v>186130</v>
          </cell>
        </row>
        <row r="266">
          <cell r="A266" t="str">
            <v>KHC</v>
          </cell>
          <cell r="B266" t="str">
            <v>Kraft Heinz Co</v>
          </cell>
          <cell r="C266" t="str">
            <v>Consumer Staples</v>
          </cell>
          <cell r="D266">
            <v>693432</v>
          </cell>
        </row>
        <row r="267">
          <cell r="A267" t="str">
            <v>KR</v>
          </cell>
          <cell r="B267" t="str">
            <v>Kroger Co.</v>
          </cell>
          <cell r="C267" t="str">
            <v>Consumer Staples</v>
          </cell>
          <cell r="D267">
            <v>258154</v>
          </cell>
        </row>
        <row r="268">
          <cell r="A268" t="str">
            <v>LB</v>
          </cell>
          <cell r="B268" t="str">
            <v>L Brands Inc.</v>
          </cell>
          <cell r="C268" t="str">
            <v>Consumer Discretionary</v>
          </cell>
          <cell r="D268">
            <v>185942</v>
          </cell>
        </row>
        <row r="269">
          <cell r="A269" t="str">
            <v>LH</v>
          </cell>
          <cell r="B269" t="str">
            <v>Laboratory Corp. of America Holding</v>
          </cell>
          <cell r="C269" t="str">
            <v>Health Care</v>
          </cell>
          <cell r="D269">
            <v>378177</v>
          </cell>
        </row>
        <row r="270">
          <cell r="A270" t="str">
            <v>LRCX</v>
          </cell>
          <cell r="B270" t="str">
            <v>Lam Research</v>
          </cell>
          <cell r="C270" t="str">
            <v>Information Technology</v>
          </cell>
          <cell r="D270">
            <v>101897</v>
          </cell>
        </row>
        <row r="271">
          <cell r="A271" t="str">
            <v>LEG</v>
          </cell>
          <cell r="B271" t="str">
            <v>Leggett &amp; Platt</v>
          </cell>
          <cell r="C271" t="str">
            <v>Consumer Discretionary</v>
          </cell>
          <cell r="D271">
            <v>378178</v>
          </cell>
        </row>
        <row r="272">
          <cell r="A272" t="str">
            <v>LDOS</v>
          </cell>
          <cell r="B272" t="str">
            <v>Leidos Holdings</v>
          </cell>
          <cell r="C272" t="str">
            <v>Information Technology</v>
          </cell>
          <cell r="D272">
            <v>902720</v>
          </cell>
        </row>
        <row r="273">
          <cell r="A273" t="str">
            <v>LLY</v>
          </cell>
          <cell r="B273" t="str">
            <v>Lilly (Eli) &amp; Co.</v>
          </cell>
          <cell r="C273" t="str">
            <v>Health Care</v>
          </cell>
          <cell r="D273">
            <v>378181</v>
          </cell>
        </row>
        <row r="274">
          <cell r="A274" t="str">
            <v>LNC</v>
          </cell>
          <cell r="B274" t="str">
            <v>Lincoln National</v>
          </cell>
          <cell r="C274" t="str">
            <v>Financials</v>
          </cell>
          <cell r="D274" t="e">
            <v>#N/A</v>
          </cell>
        </row>
        <row r="275">
          <cell r="A275" t="str">
            <v>LYV</v>
          </cell>
          <cell r="B275" t="str">
            <v>Live Nation Entertainment</v>
          </cell>
          <cell r="C275" t="str">
            <v>Communication Services</v>
          </cell>
          <cell r="D275">
            <v>682157</v>
          </cell>
        </row>
        <row r="276">
          <cell r="A276" t="str">
            <v>LKQ</v>
          </cell>
          <cell r="B276" t="str">
            <v>LKQ Corporation</v>
          </cell>
          <cell r="C276" t="str">
            <v>Consumer Discretionary</v>
          </cell>
          <cell r="D276">
            <v>124743</v>
          </cell>
        </row>
        <row r="277">
          <cell r="A277" t="str">
            <v>LMT</v>
          </cell>
          <cell r="B277" t="str">
            <v>Lockheed Martin Corp.</v>
          </cell>
          <cell r="C277" t="str">
            <v>Industrials</v>
          </cell>
          <cell r="D277">
            <v>103644</v>
          </cell>
        </row>
        <row r="278">
          <cell r="A278" t="str">
            <v>L</v>
          </cell>
          <cell r="B278" t="str">
            <v>Loews Corp.</v>
          </cell>
          <cell r="C278" t="str">
            <v>Financials</v>
          </cell>
          <cell r="D278" t="e">
            <v>#N/A</v>
          </cell>
        </row>
        <row r="279">
          <cell r="A279" t="str">
            <v>LOW</v>
          </cell>
          <cell r="B279" t="str">
            <v>Lowe's Cos.</v>
          </cell>
          <cell r="C279" t="str">
            <v>Consumer Discretionary</v>
          </cell>
          <cell r="D279">
            <v>186050</v>
          </cell>
        </row>
        <row r="280">
          <cell r="A280" t="str">
            <v>LYB</v>
          </cell>
          <cell r="B280" t="str">
            <v>LyondellBasell</v>
          </cell>
          <cell r="C280" t="str">
            <v>Materials</v>
          </cell>
          <cell r="D280">
            <v>378183</v>
          </cell>
        </row>
        <row r="281">
          <cell r="A281" t="str">
            <v>MTB</v>
          </cell>
          <cell r="B281" t="str">
            <v>M&amp;T Bank Corp.</v>
          </cell>
          <cell r="C281" t="str">
            <v>Financials</v>
          </cell>
          <cell r="D281" t="e">
            <v>#N/A</v>
          </cell>
        </row>
        <row r="282">
          <cell r="A282" t="str">
            <v>MRO</v>
          </cell>
          <cell r="B282" t="str">
            <v>Marathon Oil Corp.</v>
          </cell>
          <cell r="C282" t="str">
            <v>Energy</v>
          </cell>
          <cell r="D282">
            <v>378185</v>
          </cell>
        </row>
        <row r="283">
          <cell r="A283" t="str">
            <v>MPC</v>
          </cell>
          <cell r="B283" t="str">
            <v>Marathon Petroleum</v>
          </cell>
          <cell r="C283" t="str">
            <v>Energy</v>
          </cell>
          <cell r="D283">
            <v>353184</v>
          </cell>
        </row>
        <row r="284">
          <cell r="A284" t="str">
            <v>MKTX</v>
          </cell>
          <cell r="B284" t="str">
            <v>MarketAxess</v>
          </cell>
          <cell r="C284" t="str">
            <v>Financials</v>
          </cell>
          <cell r="D284">
            <v>118024</v>
          </cell>
        </row>
        <row r="285">
          <cell r="A285" t="str">
            <v>MAR</v>
          </cell>
          <cell r="B285" t="str">
            <v>Marriott Int'l.</v>
          </cell>
          <cell r="C285" t="str">
            <v>Consumer Discretionary</v>
          </cell>
          <cell r="D285">
            <v>98192</v>
          </cell>
        </row>
        <row r="286">
          <cell r="A286" t="str">
            <v>MMC</v>
          </cell>
          <cell r="B286" t="str">
            <v>Marsh &amp; McLennan</v>
          </cell>
          <cell r="C286" t="str">
            <v>Financials</v>
          </cell>
          <cell r="D286" t="e">
            <v>#N/A</v>
          </cell>
        </row>
        <row r="287">
          <cell r="A287" t="str">
            <v>MLM</v>
          </cell>
          <cell r="B287" t="str">
            <v>Martin Marietta Materials</v>
          </cell>
          <cell r="C287" t="str">
            <v>Materials</v>
          </cell>
          <cell r="D287">
            <v>378186</v>
          </cell>
        </row>
        <row r="288">
          <cell r="A288" t="str">
            <v>MAS</v>
          </cell>
          <cell r="B288" t="str">
            <v>Masco Corp.</v>
          </cell>
          <cell r="C288" t="str">
            <v>Industrials</v>
          </cell>
          <cell r="D288">
            <v>255010</v>
          </cell>
        </row>
        <row r="289">
          <cell r="A289" t="str">
            <v>MA</v>
          </cell>
          <cell r="B289" t="str">
            <v>Mastercard Inc.</v>
          </cell>
          <cell r="C289" t="str">
            <v>Information Technology</v>
          </cell>
          <cell r="D289">
            <v>331628</v>
          </cell>
        </row>
        <row r="290">
          <cell r="A290" t="str">
            <v>MKC</v>
          </cell>
          <cell r="B290" t="str">
            <v>McCormick &amp; Co.</v>
          </cell>
          <cell r="C290" t="str">
            <v>Consumer Staples</v>
          </cell>
          <cell r="D290">
            <v>251282</v>
          </cell>
        </row>
        <row r="291">
          <cell r="A291" t="str">
            <v>MXIM</v>
          </cell>
          <cell r="B291" t="str">
            <v>Maxim Integrated Products Inc</v>
          </cell>
          <cell r="C291" t="str">
            <v>Information Technology</v>
          </cell>
          <cell r="D291">
            <v>153611</v>
          </cell>
        </row>
        <row r="292">
          <cell r="A292" t="str">
            <v>MCD</v>
          </cell>
          <cell r="B292" t="str">
            <v>McDonald's Corp.</v>
          </cell>
          <cell r="C292" t="str">
            <v>Consumer Discretionary</v>
          </cell>
          <cell r="D292">
            <v>243628</v>
          </cell>
        </row>
        <row r="293">
          <cell r="A293" t="str">
            <v>MCK</v>
          </cell>
          <cell r="B293" t="str">
            <v>McKesson Corp.</v>
          </cell>
          <cell r="C293" t="str">
            <v>Health Care</v>
          </cell>
          <cell r="D293">
            <v>380928</v>
          </cell>
        </row>
        <row r="294">
          <cell r="A294" t="str">
            <v>MDT</v>
          </cell>
          <cell r="B294" t="str">
            <v>Medtronic plc</v>
          </cell>
          <cell r="C294" t="str">
            <v>Health Care</v>
          </cell>
          <cell r="D294">
            <v>73420</v>
          </cell>
        </row>
        <row r="295">
          <cell r="A295" t="str">
            <v>MRK</v>
          </cell>
          <cell r="B295" t="str">
            <v>Merck &amp; Co.</v>
          </cell>
          <cell r="C295" t="str">
            <v>Health Care</v>
          </cell>
          <cell r="D295">
            <v>262201</v>
          </cell>
        </row>
        <row r="296">
          <cell r="A296" t="str">
            <v>MET</v>
          </cell>
          <cell r="B296" t="str">
            <v>MetLife Inc.</v>
          </cell>
          <cell r="C296" t="str">
            <v>Financials</v>
          </cell>
          <cell r="D296" t="e">
            <v>#N/A</v>
          </cell>
        </row>
        <row r="297">
          <cell r="A297" t="str">
            <v>MTD</v>
          </cell>
          <cell r="B297" t="str">
            <v>Mettler Toledo</v>
          </cell>
          <cell r="C297" t="str">
            <v>Health Care</v>
          </cell>
          <cell r="D297">
            <v>334921</v>
          </cell>
        </row>
        <row r="298">
          <cell r="A298" t="str">
            <v>MGM</v>
          </cell>
          <cell r="B298" t="str">
            <v>MGM Resorts International</v>
          </cell>
          <cell r="C298" t="str">
            <v>Consumer Discretionary</v>
          </cell>
          <cell r="D298">
            <v>139431</v>
          </cell>
        </row>
        <row r="299">
          <cell r="A299" t="str">
            <v>MCHP</v>
          </cell>
          <cell r="B299" t="str">
            <v>Microchip Technology</v>
          </cell>
          <cell r="C299" t="str">
            <v>Information Technology</v>
          </cell>
          <cell r="D299">
            <v>333440</v>
          </cell>
        </row>
        <row r="300">
          <cell r="A300" t="str">
            <v>MU</v>
          </cell>
          <cell r="B300" t="str">
            <v>Micron Technology</v>
          </cell>
          <cell r="C300" t="str">
            <v>Information Technology</v>
          </cell>
          <cell r="D300">
            <v>60906</v>
          </cell>
        </row>
        <row r="301">
          <cell r="A301" t="str">
            <v>MSFT</v>
          </cell>
          <cell r="B301" t="str">
            <v>Microsoft Corp.</v>
          </cell>
          <cell r="C301" t="str">
            <v>Information Technology</v>
          </cell>
          <cell r="D301">
            <v>59265</v>
          </cell>
        </row>
        <row r="302">
          <cell r="A302" t="str">
            <v>MAA</v>
          </cell>
          <cell r="B302" t="str">
            <v>Mid-America Apartments</v>
          </cell>
          <cell r="C302" t="str">
            <v>Real Estate</v>
          </cell>
          <cell r="D302">
            <v>744578</v>
          </cell>
        </row>
        <row r="303">
          <cell r="A303" t="str">
            <v>MHK</v>
          </cell>
          <cell r="B303" t="str">
            <v>Mohawk Industries</v>
          </cell>
          <cell r="C303" t="str">
            <v>Consumer Discretionary</v>
          </cell>
          <cell r="D303">
            <v>333439</v>
          </cell>
        </row>
        <row r="304">
          <cell r="A304" t="str">
            <v>TAP</v>
          </cell>
          <cell r="B304" t="str">
            <v>Molson Coors Beverage Company</v>
          </cell>
          <cell r="C304" t="str">
            <v>Consumer Staples</v>
          </cell>
          <cell r="D304">
            <v>248956</v>
          </cell>
        </row>
        <row r="305">
          <cell r="A305" t="str">
            <v>MDLZ</v>
          </cell>
          <cell r="B305" t="str">
            <v>Mondelez International</v>
          </cell>
          <cell r="C305" t="str">
            <v>Consumer Staples</v>
          </cell>
          <cell r="D305">
            <v>378190</v>
          </cell>
        </row>
        <row r="306">
          <cell r="A306" t="str">
            <v>MNST</v>
          </cell>
          <cell r="B306" t="str">
            <v>Monster Beverage</v>
          </cell>
          <cell r="C306" t="str">
            <v>Consumer Staples</v>
          </cell>
          <cell r="D306">
            <v>333441</v>
          </cell>
        </row>
        <row r="307">
          <cell r="A307" t="str">
            <v>MCO</v>
          </cell>
          <cell r="B307" t="str">
            <v>Moody's Corp</v>
          </cell>
          <cell r="C307" t="str">
            <v>Financials</v>
          </cell>
          <cell r="D307">
            <v>88874</v>
          </cell>
        </row>
        <row r="308">
          <cell r="A308" t="str">
            <v>MS</v>
          </cell>
          <cell r="B308" t="str">
            <v>Morgan Stanley</v>
          </cell>
          <cell r="C308" t="str">
            <v>Financials</v>
          </cell>
          <cell r="D308" t="e">
            <v>#N/A</v>
          </cell>
        </row>
        <row r="309">
          <cell r="A309" t="str">
            <v>MOS</v>
          </cell>
          <cell r="B309" t="str">
            <v>The Mosaic Company</v>
          </cell>
          <cell r="C309" t="str">
            <v>Materials</v>
          </cell>
          <cell r="D309">
            <v>94993</v>
          </cell>
        </row>
        <row r="310">
          <cell r="A310" t="str">
            <v>MSI</v>
          </cell>
          <cell r="B310" t="str">
            <v>Motorola Solutions Inc.</v>
          </cell>
          <cell r="C310" t="str">
            <v>Information Technology</v>
          </cell>
          <cell r="D310">
            <v>333970</v>
          </cell>
        </row>
        <row r="311">
          <cell r="A311" t="str">
            <v>MSCI</v>
          </cell>
          <cell r="B311" t="str">
            <v>MSCI Inc</v>
          </cell>
          <cell r="C311" t="str">
            <v>Financials</v>
          </cell>
          <cell r="D311">
            <v>549638</v>
          </cell>
        </row>
        <row r="312">
          <cell r="A312" t="str">
            <v>MYL</v>
          </cell>
          <cell r="B312" t="str">
            <v>Mylan N.V.</v>
          </cell>
          <cell r="C312" t="str">
            <v>Health Care</v>
          </cell>
          <cell r="D312">
            <v>333504</v>
          </cell>
        </row>
        <row r="313">
          <cell r="A313" t="str">
            <v>NDAQ</v>
          </cell>
          <cell r="B313" t="str">
            <v>Nasdaq, Inc.</v>
          </cell>
          <cell r="C313" t="str">
            <v>Financials</v>
          </cell>
          <cell r="D313">
            <v>378192</v>
          </cell>
        </row>
        <row r="314">
          <cell r="A314" t="str">
            <v>NOV</v>
          </cell>
          <cell r="B314" t="str">
            <v>National Oilwell Varco Inc.</v>
          </cell>
          <cell r="C314" t="str">
            <v>Energy</v>
          </cell>
          <cell r="D314">
            <v>378193</v>
          </cell>
        </row>
        <row r="315">
          <cell r="A315" t="str">
            <v>NTAP</v>
          </cell>
          <cell r="B315" t="str">
            <v>NetApp</v>
          </cell>
          <cell r="C315" t="str">
            <v>Information Technology</v>
          </cell>
          <cell r="D315">
            <v>183964</v>
          </cell>
        </row>
        <row r="316">
          <cell r="A316" t="str">
            <v>NFLX</v>
          </cell>
          <cell r="B316" t="str">
            <v>Netflix Inc.</v>
          </cell>
          <cell r="C316" t="str">
            <v>Communication Services</v>
          </cell>
          <cell r="D316">
            <v>83548</v>
          </cell>
        </row>
        <row r="317">
          <cell r="A317" t="str">
            <v>NWL</v>
          </cell>
          <cell r="B317" t="str">
            <v>Newell Brands</v>
          </cell>
          <cell r="C317" t="str">
            <v>Consumer Discretionary</v>
          </cell>
          <cell r="D317">
            <v>378194</v>
          </cell>
        </row>
        <row r="318">
          <cell r="A318" t="str">
            <v>NEM</v>
          </cell>
          <cell r="B318" t="str">
            <v>Newmont Corporation</v>
          </cell>
          <cell r="C318" t="str">
            <v>Materials</v>
          </cell>
          <cell r="D318">
            <v>103736</v>
          </cell>
        </row>
        <row r="319">
          <cell r="A319" t="str">
            <v>NWS</v>
          </cell>
          <cell r="B319" t="str">
            <v>News Corp. Class A</v>
          </cell>
          <cell r="C319" t="str">
            <v>Communication Services</v>
          </cell>
          <cell r="D319">
            <v>160346</v>
          </cell>
        </row>
        <row r="320">
          <cell r="A320" t="str">
            <v>NWS</v>
          </cell>
          <cell r="B320" t="str">
            <v>News Corp. Class B</v>
          </cell>
          <cell r="C320" t="str">
            <v>Communication Services</v>
          </cell>
          <cell r="D320" t="e">
            <v>#N/A</v>
          </cell>
        </row>
        <row r="321">
          <cell r="A321" t="str">
            <v>NEE</v>
          </cell>
          <cell r="B321" t="str">
            <v>NextEra Energy</v>
          </cell>
          <cell r="C321" t="str">
            <v>Utilities</v>
          </cell>
          <cell r="D321">
            <v>188922</v>
          </cell>
        </row>
        <row r="322">
          <cell r="A322" t="str">
            <v>NLSN</v>
          </cell>
          <cell r="B322" t="str">
            <v>Nielsen Holdings</v>
          </cell>
          <cell r="C322" t="str">
            <v>Industrials</v>
          </cell>
          <cell r="D322">
            <v>333689</v>
          </cell>
        </row>
        <row r="323">
          <cell r="A323" t="str">
            <v>NKE</v>
          </cell>
          <cell r="B323" t="str">
            <v>Nike, Inc.</v>
          </cell>
          <cell r="C323" t="str">
            <v>Consumer Discretionary</v>
          </cell>
          <cell r="D323">
            <v>101814</v>
          </cell>
        </row>
        <row r="324">
          <cell r="A324" t="str">
            <v>NI</v>
          </cell>
          <cell r="B324" t="str">
            <v>NiSource Inc.</v>
          </cell>
          <cell r="C324" t="str">
            <v>Utilities</v>
          </cell>
          <cell r="D324">
            <v>119873</v>
          </cell>
        </row>
        <row r="325">
          <cell r="A325" t="str">
            <v>NBL</v>
          </cell>
          <cell r="B325" t="str">
            <v>Noble Energy</v>
          </cell>
          <cell r="C325" t="str">
            <v>Energy</v>
          </cell>
          <cell r="D325">
            <v>249388</v>
          </cell>
        </row>
        <row r="326">
          <cell r="A326" t="str">
            <v>NSC</v>
          </cell>
          <cell r="B326" t="str">
            <v>Norfolk Southern Corp.</v>
          </cell>
          <cell r="C326" t="str">
            <v>Industrials</v>
          </cell>
          <cell r="D326">
            <v>378195</v>
          </cell>
        </row>
        <row r="327">
          <cell r="A327" t="str">
            <v>NTRS</v>
          </cell>
          <cell r="B327" t="str">
            <v>Northern Trust Corp.</v>
          </cell>
          <cell r="C327" t="str">
            <v>Financials</v>
          </cell>
          <cell r="D327" t="e">
            <v>#N/A</v>
          </cell>
        </row>
        <row r="328">
          <cell r="A328" t="str">
            <v>NOC</v>
          </cell>
          <cell r="B328" t="str">
            <v>Northrop Grumman</v>
          </cell>
          <cell r="C328" t="str">
            <v>Industrials</v>
          </cell>
          <cell r="D328">
            <v>333824</v>
          </cell>
        </row>
        <row r="329">
          <cell r="A329" t="str">
            <v>NCLH</v>
          </cell>
          <cell r="B329" t="str">
            <v>Norwegian Cruise Line Holdings</v>
          </cell>
          <cell r="C329" t="str">
            <v>Consumer Discretionary</v>
          </cell>
          <cell r="D329">
            <v>744483</v>
          </cell>
        </row>
        <row r="330">
          <cell r="A330" t="str">
            <v>NRG</v>
          </cell>
          <cell r="B330" t="str">
            <v>NRG Energy</v>
          </cell>
          <cell r="C330" t="str">
            <v>Utilities</v>
          </cell>
          <cell r="D330">
            <v>378196</v>
          </cell>
        </row>
        <row r="331">
          <cell r="A331" t="str">
            <v>NUE</v>
          </cell>
          <cell r="B331" t="str">
            <v>Nucor Corp.</v>
          </cell>
          <cell r="C331" t="str">
            <v>Materials</v>
          </cell>
          <cell r="D331">
            <v>334772</v>
          </cell>
        </row>
        <row r="332">
          <cell r="A332" t="str">
            <v>NVDA</v>
          </cell>
          <cell r="B332" t="str">
            <v>Nvidia Corporation</v>
          </cell>
          <cell r="C332" t="str">
            <v>Information Technology</v>
          </cell>
          <cell r="D332">
            <v>172199</v>
          </cell>
        </row>
        <row r="333">
          <cell r="A333" t="str">
            <v>NVR</v>
          </cell>
          <cell r="B333" t="str">
            <v>NVR, Inc.</v>
          </cell>
          <cell r="C333" t="str">
            <v>Consumer Discretionary</v>
          </cell>
          <cell r="D333">
            <v>896899</v>
          </cell>
        </row>
        <row r="334">
          <cell r="A334" t="str">
            <v>ORLY</v>
          </cell>
          <cell r="B334" t="str">
            <v>O'Reilly Automotive</v>
          </cell>
          <cell r="C334" t="str">
            <v>Consumer Discretionary</v>
          </cell>
          <cell r="D334">
            <v>334679</v>
          </cell>
        </row>
        <row r="335">
          <cell r="A335" t="str">
            <v>OXY</v>
          </cell>
          <cell r="B335" t="str">
            <v>Occidental Petroleum</v>
          </cell>
          <cell r="C335" t="str">
            <v>Energy</v>
          </cell>
          <cell r="D335">
            <v>334205</v>
          </cell>
        </row>
        <row r="336">
          <cell r="A336" t="str">
            <v>ODFL</v>
          </cell>
          <cell r="B336" t="str">
            <v>Old Dominion Freight Line</v>
          </cell>
          <cell r="C336" t="str">
            <v>Industrials</v>
          </cell>
          <cell r="D336">
            <v>782146</v>
          </cell>
        </row>
        <row r="337">
          <cell r="A337" t="str">
            <v>OMC</v>
          </cell>
          <cell r="B337" t="str">
            <v>Omnicom Group</v>
          </cell>
          <cell r="C337" t="str">
            <v>Communication Services</v>
          </cell>
          <cell r="D337">
            <v>251397</v>
          </cell>
        </row>
        <row r="338">
          <cell r="A338" t="str">
            <v>OKE</v>
          </cell>
          <cell r="B338" t="str">
            <v>ONEOK</v>
          </cell>
          <cell r="C338" t="str">
            <v>Energy</v>
          </cell>
          <cell r="D338">
            <v>334076</v>
          </cell>
        </row>
        <row r="339">
          <cell r="A339" t="str">
            <v>ORCL</v>
          </cell>
          <cell r="B339" t="str">
            <v>Oracle Corp.</v>
          </cell>
          <cell r="C339" t="str">
            <v>Information Technology</v>
          </cell>
          <cell r="D339">
            <v>257930</v>
          </cell>
        </row>
        <row r="340">
          <cell r="A340" t="str">
            <v>PKG</v>
          </cell>
          <cell r="B340" t="str">
            <v>Packaging Corporation of America</v>
          </cell>
          <cell r="C340" t="str">
            <v>Materials</v>
          </cell>
          <cell r="D340">
            <v>448316</v>
          </cell>
        </row>
        <row r="341">
          <cell r="A341" t="str">
            <v>PH</v>
          </cell>
          <cell r="B341" t="str">
            <v>Parker-Hannifin</v>
          </cell>
          <cell r="C341" t="str">
            <v>Industrials</v>
          </cell>
          <cell r="D341">
            <v>354246</v>
          </cell>
        </row>
        <row r="342">
          <cell r="A342" t="str">
            <v>PAYX</v>
          </cell>
          <cell r="B342" t="str">
            <v>Paychex Inc.</v>
          </cell>
          <cell r="C342" t="str">
            <v>Information Technology</v>
          </cell>
          <cell r="D342">
            <v>106287</v>
          </cell>
        </row>
        <row r="343">
          <cell r="A343" t="str">
            <v>PAYC</v>
          </cell>
          <cell r="B343" t="str">
            <v>Paycom</v>
          </cell>
          <cell r="C343" t="str">
            <v>Information Technology</v>
          </cell>
          <cell r="D343">
            <v>746934</v>
          </cell>
        </row>
        <row r="344">
          <cell r="A344" t="str">
            <v>PYPL</v>
          </cell>
          <cell r="B344" t="str">
            <v>PayPal</v>
          </cell>
          <cell r="C344" t="str">
            <v>Information Technology</v>
          </cell>
          <cell r="D344">
            <v>109664</v>
          </cell>
        </row>
        <row r="345">
          <cell r="A345" t="str">
            <v>PNR</v>
          </cell>
          <cell r="B345" t="str">
            <v>Pentair plc</v>
          </cell>
          <cell r="C345" t="str">
            <v>Industrials</v>
          </cell>
          <cell r="D345">
            <v>334445</v>
          </cell>
        </row>
        <row r="346">
          <cell r="A346" t="str">
            <v>PBCT</v>
          </cell>
          <cell r="B346" t="str">
            <v>People's United Financial</v>
          </cell>
          <cell r="C346" t="str">
            <v>Financials</v>
          </cell>
          <cell r="D346" t="e">
            <v>#N/A</v>
          </cell>
        </row>
        <row r="347">
          <cell r="A347" t="str">
            <v>PEP</v>
          </cell>
          <cell r="B347" t="str">
            <v>PepsiCo Inc.</v>
          </cell>
          <cell r="C347" t="str">
            <v>Consumer Staples</v>
          </cell>
          <cell r="D347">
            <v>218222</v>
          </cell>
        </row>
        <row r="348">
          <cell r="A348" t="str">
            <v>PKI</v>
          </cell>
          <cell r="B348" t="str">
            <v>PerkinElmer</v>
          </cell>
          <cell r="C348" t="str">
            <v>Health Care</v>
          </cell>
          <cell r="D348">
            <v>378197</v>
          </cell>
        </row>
        <row r="349">
          <cell r="A349" t="str">
            <v>PRGO</v>
          </cell>
          <cell r="B349" t="str">
            <v>Perrigo</v>
          </cell>
          <cell r="C349" t="str">
            <v>Health Care</v>
          </cell>
          <cell r="D349">
            <v>334568</v>
          </cell>
        </row>
        <row r="350">
          <cell r="A350" t="str">
            <v>PFE</v>
          </cell>
          <cell r="B350" t="str">
            <v>Pfizer Inc.</v>
          </cell>
          <cell r="C350" t="str">
            <v>Health Care</v>
          </cell>
          <cell r="D350">
            <v>262090</v>
          </cell>
        </row>
        <row r="351">
          <cell r="A351" t="str">
            <v>PM</v>
          </cell>
          <cell r="B351" t="str">
            <v>Philip Morris International</v>
          </cell>
          <cell r="C351" t="str">
            <v>Consumer Staples</v>
          </cell>
          <cell r="D351">
            <v>82860</v>
          </cell>
        </row>
        <row r="352">
          <cell r="A352" t="str">
            <v>PSX</v>
          </cell>
          <cell r="B352" t="str">
            <v>Phillips 66</v>
          </cell>
          <cell r="C352" t="str">
            <v>Energy</v>
          </cell>
          <cell r="D352">
            <v>353084</v>
          </cell>
        </row>
        <row r="353">
          <cell r="A353" t="str">
            <v>PNW</v>
          </cell>
          <cell r="B353" t="str">
            <v>Pinnacle West Capital</v>
          </cell>
          <cell r="C353" t="str">
            <v>Utilities</v>
          </cell>
          <cell r="D353">
            <v>327292</v>
          </cell>
        </row>
        <row r="354">
          <cell r="A354" t="str">
            <v>PXD</v>
          </cell>
          <cell r="B354" t="str">
            <v>Pioneer Natural Resources</v>
          </cell>
          <cell r="C354" t="str">
            <v>Energy</v>
          </cell>
          <cell r="D354">
            <v>378199</v>
          </cell>
        </row>
        <row r="355">
          <cell r="A355" t="str">
            <v>PNC</v>
          </cell>
          <cell r="B355" t="str">
            <v>PNC Financial Services</v>
          </cell>
          <cell r="C355" t="str">
            <v>Financials</v>
          </cell>
          <cell r="D355" t="e">
            <v>#N/A</v>
          </cell>
        </row>
        <row r="356">
          <cell r="A356" t="str">
            <v>PPG</v>
          </cell>
          <cell r="B356" t="str">
            <v>PPG Industries</v>
          </cell>
          <cell r="C356" t="str">
            <v>Materials</v>
          </cell>
          <cell r="D356">
            <v>256062</v>
          </cell>
        </row>
        <row r="357">
          <cell r="A357" t="str">
            <v>PPL</v>
          </cell>
          <cell r="B357" t="str">
            <v>PPL Corp.</v>
          </cell>
          <cell r="C357" t="str">
            <v>Utilities</v>
          </cell>
          <cell r="D357">
            <v>26853</v>
          </cell>
        </row>
        <row r="358">
          <cell r="A358" t="str">
            <v>PFG</v>
          </cell>
          <cell r="B358" t="str">
            <v>Principal Financial Group</v>
          </cell>
          <cell r="C358" t="str">
            <v>Financials</v>
          </cell>
          <cell r="D358" t="e">
            <v>#N/A</v>
          </cell>
        </row>
        <row r="359">
          <cell r="A359" t="str">
            <v>PG</v>
          </cell>
          <cell r="B359" t="str">
            <v>Procter &amp; Gamble</v>
          </cell>
          <cell r="C359" t="str">
            <v>Consumer Staples</v>
          </cell>
          <cell r="D359">
            <v>133209</v>
          </cell>
        </row>
        <row r="360">
          <cell r="A360" t="str">
            <v>PGR</v>
          </cell>
          <cell r="B360" t="str">
            <v>Progressive Corp.</v>
          </cell>
          <cell r="C360" t="str">
            <v>Financials</v>
          </cell>
          <cell r="D360" t="e">
            <v>#N/A</v>
          </cell>
        </row>
        <row r="361">
          <cell r="A361" t="str">
            <v>PLD</v>
          </cell>
          <cell r="B361" t="str">
            <v>Prologis</v>
          </cell>
          <cell r="C361" t="str">
            <v>Real Estate</v>
          </cell>
          <cell r="D361">
            <v>113992</v>
          </cell>
        </row>
        <row r="362">
          <cell r="A362" t="str">
            <v>PRU</v>
          </cell>
          <cell r="B362" t="str">
            <v>Prudential Financial</v>
          </cell>
          <cell r="C362" t="str">
            <v>Financials</v>
          </cell>
          <cell r="D362" t="e">
            <v>#N/A</v>
          </cell>
        </row>
        <row r="363">
          <cell r="A363" t="str">
            <v>PEG</v>
          </cell>
          <cell r="B363" t="str">
            <v>Public Service Enterprise Group (PSEG)</v>
          </cell>
          <cell r="C363" t="str">
            <v>Utilities</v>
          </cell>
          <cell r="D363">
            <v>117316</v>
          </cell>
        </row>
        <row r="364">
          <cell r="A364" t="str">
            <v>PSA</v>
          </cell>
          <cell r="B364" t="str">
            <v>Public Storage</v>
          </cell>
          <cell r="C364" t="str">
            <v>Real Estate</v>
          </cell>
          <cell r="D364">
            <v>378204</v>
          </cell>
        </row>
        <row r="365">
          <cell r="A365" t="str">
            <v>PHM</v>
          </cell>
          <cell r="B365" t="str">
            <v>PulteGroup</v>
          </cell>
          <cell r="C365" t="str">
            <v>Consumer Discretionary</v>
          </cell>
          <cell r="D365">
            <v>404717</v>
          </cell>
        </row>
        <row r="366">
          <cell r="A366" t="str">
            <v>PVH</v>
          </cell>
          <cell r="B366" t="str">
            <v>PVH Corp.</v>
          </cell>
          <cell r="C366" t="str">
            <v>Consumer Discretionary</v>
          </cell>
          <cell r="D366">
            <v>46764</v>
          </cell>
        </row>
        <row r="367">
          <cell r="A367" t="str">
            <v>QRVO</v>
          </cell>
          <cell r="B367" t="str">
            <v>Qorvo</v>
          </cell>
          <cell r="C367" t="str">
            <v>Information Technology</v>
          </cell>
          <cell r="D367">
            <v>35151</v>
          </cell>
        </row>
        <row r="368">
          <cell r="A368" t="str">
            <v>PWR</v>
          </cell>
          <cell r="B368" t="str">
            <v>Quanta Services Inc.</v>
          </cell>
          <cell r="C368" t="str">
            <v>Industrials</v>
          </cell>
          <cell r="D368">
            <v>378205</v>
          </cell>
        </row>
        <row r="369">
          <cell r="A369" t="str">
            <v>QCOM</v>
          </cell>
          <cell r="B369" t="str">
            <v>QUALCOMM Inc.</v>
          </cell>
          <cell r="C369" t="str">
            <v>Information Technology</v>
          </cell>
          <cell r="D369">
            <v>85758</v>
          </cell>
        </row>
        <row r="370">
          <cell r="A370" t="str">
            <v>DGX</v>
          </cell>
          <cell r="B370" t="str">
            <v>Quest Diagnostics</v>
          </cell>
          <cell r="C370" t="str">
            <v>Health Care</v>
          </cell>
          <cell r="D370">
            <v>341807</v>
          </cell>
        </row>
        <row r="371">
          <cell r="A371" t="str">
            <v>RL</v>
          </cell>
          <cell r="B371" t="str">
            <v>Ralph Lauren Corporation</v>
          </cell>
          <cell r="C371" t="str">
            <v>Consumer Discretionary</v>
          </cell>
          <cell r="D371">
            <v>331016</v>
          </cell>
        </row>
        <row r="372">
          <cell r="A372" t="str">
            <v>O</v>
          </cell>
          <cell r="B372" t="str">
            <v>Realty Income Corporation</v>
          </cell>
          <cell r="C372" t="str">
            <v>Real Estate</v>
          </cell>
          <cell r="D372">
            <v>81605</v>
          </cell>
        </row>
        <row r="373">
          <cell r="A373" t="str">
            <v>REGN</v>
          </cell>
          <cell r="B373" t="str">
            <v>Regeneron Pharmaceuticals</v>
          </cell>
          <cell r="C373" t="str">
            <v>Health Care</v>
          </cell>
          <cell r="D373">
            <v>378206</v>
          </cell>
        </row>
        <row r="374">
          <cell r="A374" t="str">
            <v>RF</v>
          </cell>
          <cell r="B374" t="str">
            <v>Regions Financial Corp.</v>
          </cell>
          <cell r="C374" t="str">
            <v>Financials</v>
          </cell>
          <cell r="D374" t="e">
            <v>#N/A</v>
          </cell>
        </row>
        <row r="375">
          <cell r="A375" t="str">
            <v>RSG</v>
          </cell>
          <cell r="B375" t="str">
            <v>Republic Services Inc</v>
          </cell>
          <cell r="C375" t="str">
            <v>Industrials</v>
          </cell>
          <cell r="D375">
            <v>101495</v>
          </cell>
        </row>
        <row r="376">
          <cell r="A376" t="str">
            <v>RMD</v>
          </cell>
          <cell r="B376" t="str">
            <v>ResMed</v>
          </cell>
          <cell r="C376" t="str">
            <v>Health Care</v>
          </cell>
          <cell r="D376">
            <v>129653</v>
          </cell>
        </row>
        <row r="377">
          <cell r="A377" t="str">
            <v>RHI</v>
          </cell>
          <cell r="B377" t="str">
            <v>Robert Half International</v>
          </cell>
          <cell r="C377" t="str">
            <v>Industrials</v>
          </cell>
          <cell r="D377">
            <v>378208</v>
          </cell>
        </row>
        <row r="378">
          <cell r="A378" t="str">
            <v>ROK</v>
          </cell>
          <cell r="B378" t="str">
            <v>Rockwell Automation Inc.</v>
          </cell>
          <cell r="C378" t="str">
            <v>Industrials</v>
          </cell>
          <cell r="D378">
            <v>121874</v>
          </cell>
        </row>
        <row r="379">
          <cell r="A379" t="str">
            <v>ROL</v>
          </cell>
          <cell r="B379" t="str">
            <v>Rollins Inc.</v>
          </cell>
          <cell r="C379" t="str">
            <v>Industrials</v>
          </cell>
          <cell r="D379">
            <v>744726</v>
          </cell>
        </row>
        <row r="380">
          <cell r="A380" t="str">
            <v>ROP</v>
          </cell>
          <cell r="B380" t="str">
            <v>Roper Technologies</v>
          </cell>
          <cell r="C380" t="str">
            <v>Industrials</v>
          </cell>
          <cell r="D380">
            <v>119446</v>
          </cell>
        </row>
        <row r="381">
          <cell r="A381" t="str">
            <v>ROST</v>
          </cell>
          <cell r="B381" t="str">
            <v>Ross Stores</v>
          </cell>
          <cell r="C381" t="str">
            <v>Consumer Discretionary</v>
          </cell>
          <cell r="D381">
            <v>200092</v>
          </cell>
        </row>
        <row r="382">
          <cell r="A382" t="str">
            <v>RCL</v>
          </cell>
          <cell r="B382" t="str">
            <v>Royal Caribbean Group</v>
          </cell>
          <cell r="C382" t="str">
            <v>Consumer Discretionary</v>
          </cell>
          <cell r="D382">
            <v>403292</v>
          </cell>
        </row>
        <row r="383">
          <cell r="A383" t="str">
            <v>SPGI</v>
          </cell>
          <cell r="B383" t="str">
            <v>S&amp;P Global, Inc.</v>
          </cell>
          <cell r="C383" t="str">
            <v>Financials</v>
          </cell>
          <cell r="D383">
            <v>378217</v>
          </cell>
        </row>
        <row r="384">
          <cell r="A384" t="str">
            <v>CRM</v>
          </cell>
          <cell r="B384" t="str">
            <v>Salesforce.com</v>
          </cell>
          <cell r="C384" t="str">
            <v>Information Technology</v>
          </cell>
          <cell r="D384">
            <v>85017</v>
          </cell>
        </row>
        <row r="385">
          <cell r="A385" t="str">
            <v>SBAC</v>
          </cell>
          <cell r="B385" t="str">
            <v>SBA Communications</v>
          </cell>
          <cell r="C385" t="str">
            <v>Real Estate</v>
          </cell>
          <cell r="D385">
            <v>100897</v>
          </cell>
        </row>
        <row r="386">
          <cell r="A386" t="str">
            <v>SLB</v>
          </cell>
          <cell r="B386" t="str">
            <v>Schlumberger Ltd.</v>
          </cell>
          <cell r="C386" t="str">
            <v>Energy</v>
          </cell>
          <cell r="D386">
            <v>353500</v>
          </cell>
        </row>
        <row r="387">
          <cell r="A387" t="str">
            <v>STX</v>
          </cell>
          <cell r="B387" t="str">
            <v>Seagate Technology</v>
          </cell>
          <cell r="C387" t="str">
            <v>Information Technology</v>
          </cell>
          <cell r="D387">
            <v>378212</v>
          </cell>
        </row>
        <row r="388">
          <cell r="A388" t="str">
            <v>SEE</v>
          </cell>
          <cell r="B388" t="str">
            <v>Sealed Air</v>
          </cell>
          <cell r="C388" t="str">
            <v>Materials</v>
          </cell>
          <cell r="D388">
            <v>378213</v>
          </cell>
        </row>
        <row r="389">
          <cell r="A389" t="str">
            <v>SRE</v>
          </cell>
          <cell r="B389" t="str">
            <v>Sempra Energy</v>
          </cell>
          <cell r="C389" t="str">
            <v>Utilities</v>
          </cell>
          <cell r="D389">
            <v>378214</v>
          </cell>
        </row>
        <row r="390">
          <cell r="A390" t="str">
            <v>NOW</v>
          </cell>
          <cell r="B390" t="str">
            <v>ServiceNow</v>
          </cell>
          <cell r="C390" t="str">
            <v>Information Technology</v>
          </cell>
          <cell r="D390">
            <v>617429</v>
          </cell>
        </row>
        <row r="391">
          <cell r="A391" t="str">
            <v>SHW</v>
          </cell>
          <cell r="B391" t="str">
            <v>Sherwin-Williams</v>
          </cell>
          <cell r="C391" t="str">
            <v>Materials</v>
          </cell>
          <cell r="D391">
            <v>378215</v>
          </cell>
        </row>
        <row r="392">
          <cell r="A392" t="str">
            <v>SPG</v>
          </cell>
          <cell r="B392" t="str">
            <v>Simon Property Group Inc</v>
          </cell>
          <cell r="C392" t="str">
            <v>Real Estate</v>
          </cell>
          <cell r="D392">
            <v>111127</v>
          </cell>
        </row>
        <row r="393">
          <cell r="A393" t="str">
            <v>SWKS</v>
          </cell>
          <cell r="B393" t="str">
            <v>Skyworks Solutions</v>
          </cell>
          <cell r="C393" t="str">
            <v>Information Technology</v>
          </cell>
          <cell r="D393">
            <v>353611</v>
          </cell>
        </row>
        <row r="394">
          <cell r="A394" t="str">
            <v>SLG</v>
          </cell>
          <cell r="B394" t="str">
            <v>SL Green Realty</v>
          </cell>
          <cell r="C394" t="str">
            <v>Real Estate</v>
          </cell>
          <cell r="D394">
            <v>127650</v>
          </cell>
        </row>
        <row r="395">
          <cell r="A395" t="str">
            <v>SNA</v>
          </cell>
          <cell r="B395" t="str">
            <v>Snap-on</v>
          </cell>
          <cell r="C395" t="str">
            <v>Industrials</v>
          </cell>
          <cell r="D395">
            <v>288357</v>
          </cell>
        </row>
        <row r="396">
          <cell r="A396" t="str">
            <v>SO</v>
          </cell>
          <cell r="B396" t="str">
            <v>Southern Company</v>
          </cell>
          <cell r="C396" t="str">
            <v>Utilities</v>
          </cell>
          <cell r="D396">
            <v>189248</v>
          </cell>
        </row>
        <row r="397">
          <cell r="A397" t="str">
            <v>LUV</v>
          </cell>
          <cell r="B397" t="str">
            <v>Southwest Airlines</v>
          </cell>
          <cell r="C397" t="str">
            <v>Industrials</v>
          </cell>
          <cell r="D397">
            <v>205563</v>
          </cell>
        </row>
        <row r="398">
          <cell r="A398" t="str">
            <v>SWK</v>
          </cell>
          <cell r="B398" t="str">
            <v>Stanley Black &amp; Decker</v>
          </cell>
          <cell r="C398" t="str">
            <v>Industrials</v>
          </cell>
          <cell r="D398">
            <v>244442</v>
          </cell>
        </row>
        <row r="399">
          <cell r="A399" t="str">
            <v>SBUX</v>
          </cell>
          <cell r="B399" t="str">
            <v>Starbucks Corp.</v>
          </cell>
          <cell r="C399" t="str">
            <v>Consumer Discretionary</v>
          </cell>
          <cell r="D399">
            <v>86689</v>
          </cell>
        </row>
        <row r="400">
          <cell r="A400" t="str">
            <v>STT</v>
          </cell>
          <cell r="B400" t="str">
            <v>State Street Corp.</v>
          </cell>
          <cell r="C400" t="str">
            <v>Financials</v>
          </cell>
          <cell r="D400" t="e">
            <v>#N/A</v>
          </cell>
        </row>
        <row r="401">
          <cell r="A401" t="str">
            <v>STE</v>
          </cell>
          <cell r="B401" t="str">
            <v>STERIS plc</v>
          </cell>
          <cell r="C401" t="str">
            <v>Health Care</v>
          </cell>
          <cell r="D401">
            <v>749030</v>
          </cell>
        </row>
        <row r="402">
          <cell r="A402" t="str">
            <v>SYK</v>
          </cell>
          <cell r="B402" t="str">
            <v>Stryker Corp.</v>
          </cell>
          <cell r="C402" t="str">
            <v>Health Care</v>
          </cell>
          <cell r="D402">
            <v>105030</v>
          </cell>
        </row>
        <row r="403">
          <cell r="A403" t="str">
            <v>SIVB</v>
          </cell>
          <cell r="B403" t="str">
            <v>SVB Financial</v>
          </cell>
          <cell r="C403" t="str">
            <v>Financials</v>
          </cell>
          <cell r="D403" t="e">
            <v>#N/A</v>
          </cell>
        </row>
        <row r="404">
          <cell r="A404" t="str">
            <v>SYF</v>
          </cell>
          <cell r="B404" t="str">
            <v>Synchrony Financial</v>
          </cell>
          <cell r="C404" t="str">
            <v>Financials</v>
          </cell>
          <cell r="D404" t="e">
            <v>#N/A</v>
          </cell>
        </row>
        <row r="405">
          <cell r="A405" t="str">
            <v>SNPS</v>
          </cell>
          <cell r="B405" t="str">
            <v>Synopsys Inc.</v>
          </cell>
          <cell r="C405" t="str">
            <v>Information Technology</v>
          </cell>
          <cell r="D405">
            <v>744723</v>
          </cell>
        </row>
        <row r="406">
          <cell r="A406" t="str">
            <v>SYY</v>
          </cell>
          <cell r="B406" t="str">
            <v>Sysco Corp.</v>
          </cell>
          <cell r="C406" t="str">
            <v>Consumer Staples</v>
          </cell>
          <cell r="D406">
            <v>247719</v>
          </cell>
        </row>
        <row r="407">
          <cell r="A407" t="str">
            <v>TMUS</v>
          </cell>
          <cell r="B407" t="str">
            <v>T-Mobile US</v>
          </cell>
          <cell r="C407" t="str">
            <v>Communication Services</v>
          </cell>
          <cell r="D407">
            <v>515267</v>
          </cell>
        </row>
        <row r="408">
          <cell r="A408" t="str">
            <v>TROW</v>
          </cell>
          <cell r="B408" t="str">
            <v>T. Rowe Price Group</v>
          </cell>
          <cell r="C408" t="str">
            <v>Financials</v>
          </cell>
          <cell r="D408">
            <v>378221</v>
          </cell>
        </row>
        <row r="409">
          <cell r="A409" t="str">
            <v>TTWO</v>
          </cell>
          <cell r="B409" t="str">
            <v>Take-Two Interactive</v>
          </cell>
          <cell r="C409" t="str">
            <v>Communication Services</v>
          </cell>
          <cell r="D409">
            <v>372538</v>
          </cell>
        </row>
        <row r="410">
          <cell r="A410" t="str">
            <v>TPR</v>
          </cell>
          <cell r="B410" t="str">
            <v>Tapestry, Inc.</v>
          </cell>
          <cell r="C410" t="str">
            <v>Consumer Discretionary</v>
          </cell>
          <cell r="D410">
            <v>331230</v>
          </cell>
        </row>
        <row r="411">
          <cell r="A411" t="str">
            <v>TGT</v>
          </cell>
          <cell r="B411" t="str">
            <v>Target Corp.</v>
          </cell>
          <cell r="C411" t="str">
            <v>Consumer Discretionary</v>
          </cell>
          <cell r="D411">
            <v>72458</v>
          </cell>
        </row>
        <row r="412">
          <cell r="A412" t="str">
            <v>TEL</v>
          </cell>
          <cell r="B412" t="str">
            <v>TE Connectivity Ltd.</v>
          </cell>
          <cell r="C412" t="str">
            <v>Information Technology</v>
          </cell>
          <cell r="D412">
            <v>104745</v>
          </cell>
        </row>
        <row r="413">
          <cell r="A413" t="str">
            <v>FTI</v>
          </cell>
          <cell r="B413" t="str">
            <v>TechnipFMC</v>
          </cell>
          <cell r="C413" t="str">
            <v>Energy</v>
          </cell>
          <cell r="D413">
            <v>637893</v>
          </cell>
        </row>
        <row r="414">
          <cell r="A414" t="str">
            <v>TFX</v>
          </cell>
          <cell r="B414" t="str">
            <v>Teleflex</v>
          </cell>
          <cell r="C414" t="str">
            <v>Health Care</v>
          </cell>
          <cell r="D414">
            <v>448874</v>
          </cell>
        </row>
        <row r="415">
          <cell r="A415" t="str">
            <v>TXN</v>
          </cell>
          <cell r="B415" t="str">
            <v>Texas Instruments</v>
          </cell>
          <cell r="C415" t="str">
            <v>Information Technology</v>
          </cell>
          <cell r="D415">
            <v>252464</v>
          </cell>
        </row>
        <row r="416">
          <cell r="A416" t="str">
            <v>TMO</v>
          </cell>
          <cell r="B416" t="str">
            <v>Thermo Fisher Scientific</v>
          </cell>
          <cell r="C416" t="str">
            <v>Health Care</v>
          </cell>
          <cell r="D416">
            <v>372802</v>
          </cell>
        </row>
        <row r="417">
          <cell r="A417" t="str">
            <v>TIF</v>
          </cell>
          <cell r="B417" t="str">
            <v>Tiffany &amp; Co.</v>
          </cell>
          <cell r="C417" t="str">
            <v>Consumer Discretionary</v>
          </cell>
          <cell r="D417">
            <v>249289</v>
          </cell>
        </row>
        <row r="418">
          <cell r="A418" t="str">
            <v>TJX</v>
          </cell>
          <cell r="B418" t="str">
            <v>TJX Companies Inc.</v>
          </cell>
          <cell r="C418" t="str">
            <v>Consumer Discretionary</v>
          </cell>
          <cell r="D418">
            <v>256569</v>
          </cell>
        </row>
        <row r="419">
          <cell r="A419" t="str">
            <v>TSCO</v>
          </cell>
          <cell r="B419" t="str">
            <v>Tractor Supply Company</v>
          </cell>
          <cell r="C419" t="str">
            <v>Consumer Discretionary</v>
          </cell>
          <cell r="D419">
            <v>378228</v>
          </cell>
        </row>
        <row r="420">
          <cell r="A420" t="str">
            <v>TDG</v>
          </cell>
          <cell r="B420" t="str">
            <v>TransDigm Group</v>
          </cell>
          <cell r="C420" t="str">
            <v>Industrials</v>
          </cell>
          <cell r="D420">
            <v>378229</v>
          </cell>
        </row>
        <row r="421">
          <cell r="A421" t="str">
            <v>TRV</v>
          </cell>
          <cell r="B421" t="str">
            <v>The Travelers Companies Inc.</v>
          </cell>
          <cell r="C421" t="str">
            <v>Financials</v>
          </cell>
          <cell r="D421" t="e">
            <v>#N/A</v>
          </cell>
        </row>
        <row r="422">
          <cell r="A422" t="str">
            <v>TWTR</v>
          </cell>
          <cell r="B422" t="str">
            <v>Twitter, Inc.</v>
          </cell>
          <cell r="C422" t="str">
            <v>Communication Services</v>
          </cell>
          <cell r="D422">
            <v>30388</v>
          </cell>
        </row>
        <row r="423">
          <cell r="A423" t="str">
            <v>TYL</v>
          </cell>
          <cell r="B423" t="str">
            <v>Tyler Technologies</v>
          </cell>
          <cell r="C423" t="str">
            <v>Information Technology</v>
          </cell>
          <cell r="D423">
            <v>693134</v>
          </cell>
        </row>
        <row r="424">
          <cell r="A424" t="str">
            <v>TSN</v>
          </cell>
          <cell r="B424" t="str">
            <v>Tyson Foods</v>
          </cell>
          <cell r="C424" t="str">
            <v>Consumer Staples</v>
          </cell>
          <cell r="D424">
            <v>138054</v>
          </cell>
        </row>
        <row r="425">
          <cell r="A425" t="str">
            <v>UDR</v>
          </cell>
          <cell r="B425" t="str">
            <v>UDR, Inc.</v>
          </cell>
          <cell r="C425" t="str">
            <v>Real Estate</v>
          </cell>
          <cell r="D425">
            <v>424210</v>
          </cell>
        </row>
        <row r="426">
          <cell r="A426" t="str">
            <v>ULTA</v>
          </cell>
          <cell r="B426" t="str">
            <v>Ulta Beauty</v>
          </cell>
          <cell r="C426" t="str">
            <v>Consumer Discretionary</v>
          </cell>
          <cell r="D426">
            <v>178804</v>
          </cell>
        </row>
        <row r="427">
          <cell r="A427" t="str">
            <v>USB</v>
          </cell>
          <cell r="B427" t="str">
            <v>U.S. Bancorp</v>
          </cell>
          <cell r="C427" t="str">
            <v>Financials</v>
          </cell>
          <cell r="D427" t="e">
            <v>#N/A</v>
          </cell>
        </row>
        <row r="428">
          <cell r="A428" t="str">
            <v>UA</v>
          </cell>
          <cell r="B428" t="str">
            <v>Under Armour (Class A)</v>
          </cell>
          <cell r="C428" t="str">
            <v>Consumer Discretionary</v>
          </cell>
          <cell r="D428">
            <v>80553</v>
          </cell>
        </row>
        <row r="429">
          <cell r="A429" t="str">
            <v>UA</v>
          </cell>
          <cell r="B429" t="str">
            <v>Under Armour (Class C)</v>
          </cell>
          <cell r="C429" t="str">
            <v>Consumer Discretionary</v>
          </cell>
          <cell r="D429" t="e">
            <v>#N/A</v>
          </cell>
        </row>
        <row r="430">
          <cell r="A430" t="str">
            <v>UNP</v>
          </cell>
          <cell r="B430" t="str">
            <v>Union Pacific Corp</v>
          </cell>
          <cell r="C430" t="str">
            <v>Industrials</v>
          </cell>
          <cell r="D430">
            <v>367644</v>
          </cell>
        </row>
        <row r="431">
          <cell r="A431" t="str">
            <v>UAL</v>
          </cell>
          <cell r="B431" t="str">
            <v>United Airlines Holdings</v>
          </cell>
          <cell r="C431" t="str">
            <v>Industrials</v>
          </cell>
          <cell r="D431">
            <v>219075</v>
          </cell>
        </row>
        <row r="432">
          <cell r="A432" t="str">
            <v>UNH</v>
          </cell>
          <cell r="B432" t="str">
            <v>United Health Group Inc.</v>
          </cell>
          <cell r="C432" t="str">
            <v>Health Care</v>
          </cell>
          <cell r="D432">
            <v>367714</v>
          </cell>
        </row>
        <row r="433">
          <cell r="A433" t="str">
            <v>UPS</v>
          </cell>
          <cell r="B433" t="str">
            <v>United Parcel Service</v>
          </cell>
          <cell r="C433" t="str">
            <v>Industrials</v>
          </cell>
          <cell r="D433">
            <v>106423</v>
          </cell>
        </row>
        <row r="434">
          <cell r="A434" t="str">
            <v>URI</v>
          </cell>
          <cell r="B434" t="str">
            <v>United Rentals, Inc.</v>
          </cell>
          <cell r="C434" t="str">
            <v>Industrials</v>
          </cell>
          <cell r="D434">
            <v>102754</v>
          </cell>
        </row>
        <row r="435">
          <cell r="A435" t="str">
            <v>UHS</v>
          </cell>
          <cell r="B435" t="str">
            <v>Universal Health Services</v>
          </cell>
          <cell r="C435" t="str">
            <v>Health Care</v>
          </cell>
          <cell r="D435">
            <v>378232</v>
          </cell>
        </row>
        <row r="436">
          <cell r="A436" t="str">
            <v>UNM</v>
          </cell>
          <cell r="B436" t="str">
            <v>Unum Group</v>
          </cell>
          <cell r="C436" t="str">
            <v>Financials</v>
          </cell>
          <cell r="D436" t="e">
            <v>#N/A</v>
          </cell>
        </row>
        <row r="437">
          <cell r="A437" t="str">
            <v>VFC</v>
          </cell>
          <cell r="B437" t="str">
            <v>VF Corporation</v>
          </cell>
          <cell r="C437" t="str">
            <v>Consumer Discretionary</v>
          </cell>
          <cell r="D437">
            <v>330907</v>
          </cell>
        </row>
        <row r="438">
          <cell r="A438" t="str">
            <v>VLO</v>
          </cell>
          <cell r="B438" t="str">
            <v>Valero Energy</v>
          </cell>
          <cell r="C438" t="str">
            <v>Energy</v>
          </cell>
          <cell r="D438">
            <v>410846</v>
          </cell>
        </row>
        <row r="439">
          <cell r="A439" t="str">
            <v>VAR</v>
          </cell>
          <cell r="B439" t="str">
            <v>Varian Medical Systems</v>
          </cell>
          <cell r="C439" t="str">
            <v>Health Care</v>
          </cell>
          <cell r="D439">
            <v>361284</v>
          </cell>
        </row>
        <row r="440">
          <cell r="A440" t="str">
            <v>VTR</v>
          </cell>
          <cell r="B440" t="str">
            <v>Ventas Inc</v>
          </cell>
          <cell r="C440" t="str">
            <v>Real Estate</v>
          </cell>
          <cell r="D440">
            <v>398980</v>
          </cell>
        </row>
        <row r="441">
          <cell r="A441" t="str">
            <v>VRSN</v>
          </cell>
          <cell r="B441" t="str">
            <v>Verisign Inc.</v>
          </cell>
          <cell r="C441" t="str">
            <v>Information Technology</v>
          </cell>
          <cell r="D441">
            <v>378234</v>
          </cell>
        </row>
        <row r="442">
          <cell r="A442" t="str">
            <v>VRSK</v>
          </cell>
          <cell r="B442" t="str">
            <v>Verisk Analytics</v>
          </cell>
          <cell r="C442" t="str">
            <v>Industrials</v>
          </cell>
          <cell r="D442">
            <v>378235</v>
          </cell>
        </row>
        <row r="443">
          <cell r="A443" t="str">
            <v>VZ</v>
          </cell>
          <cell r="B443" t="str">
            <v>Verizon Communications</v>
          </cell>
          <cell r="C443" t="str">
            <v>Communication Services</v>
          </cell>
          <cell r="D443">
            <v>101219</v>
          </cell>
        </row>
        <row r="444">
          <cell r="A444" t="str">
            <v>VRTX</v>
          </cell>
          <cell r="B444" t="str">
            <v>Vertex Pharmaceuticals Inc</v>
          </cell>
          <cell r="C444" t="str">
            <v>Health Care</v>
          </cell>
          <cell r="D444">
            <v>344083</v>
          </cell>
        </row>
        <row r="445">
          <cell r="A445" t="str">
            <v>V</v>
          </cell>
          <cell r="B445" t="str">
            <v>Visa Inc.</v>
          </cell>
          <cell r="C445" t="str">
            <v>Information Technology</v>
          </cell>
          <cell r="D445">
            <v>107326</v>
          </cell>
        </row>
        <row r="446">
          <cell r="A446" t="str">
            <v>VNO</v>
          </cell>
          <cell r="B446" t="str">
            <v>Vornado Realty Trust</v>
          </cell>
          <cell r="C446" t="str">
            <v>Real Estate</v>
          </cell>
          <cell r="D446">
            <v>378237</v>
          </cell>
        </row>
        <row r="447">
          <cell r="A447" t="str">
            <v>VMC</v>
          </cell>
          <cell r="B447" t="str">
            <v>Vulcan Materials</v>
          </cell>
          <cell r="C447" t="str">
            <v>Materials</v>
          </cell>
          <cell r="D447">
            <v>378238</v>
          </cell>
        </row>
        <row r="448">
          <cell r="A448" t="str">
            <v>WAB</v>
          </cell>
          <cell r="B448" t="str">
            <v>Wabtec Corporation</v>
          </cell>
          <cell r="C448" t="str">
            <v>Industrials</v>
          </cell>
          <cell r="D448">
            <v>749129</v>
          </cell>
        </row>
        <row r="449">
          <cell r="A449" t="str">
            <v>WMT</v>
          </cell>
          <cell r="B449" t="str">
            <v>Walmart</v>
          </cell>
          <cell r="C449" t="str">
            <v>Consumer Staples</v>
          </cell>
          <cell r="D449">
            <v>239962</v>
          </cell>
        </row>
        <row r="450">
          <cell r="A450" t="str">
            <v>WBA</v>
          </cell>
          <cell r="B450" t="str">
            <v>Walgreens Boots Alliance</v>
          </cell>
          <cell r="C450" t="str">
            <v>Consumer Staples</v>
          </cell>
          <cell r="D450">
            <v>87466</v>
          </cell>
        </row>
        <row r="451">
          <cell r="A451" t="str">
            <v>DIS</v>
          </cell>
          <cell r="B451" t="str">
            <v>The Walt Disney Company</v>
          </cell>
          <cell r="C451" t="str">
            <v>Communication Services</v>
          </cell>
          <cell r="D451">
            <v>261356</v>
          </cell>
        </row>
        <row r="452">
          <cell r="A452" t="str">
            <v>WM</v>
          </cell>
          <cell r="B452" t="str">
            <v>Waste Management Inc.</v>
          </cell>
          <cell r="C452" t="str">
            <v>Industrials</v>
          </cell>
          <cell r="D452">
            <v>378239</v>
          </cell>
        </row>
        <row r="453">
          <cell r="A453" t="str">
            <v>WAT</v>
          </cell>
          <cell r="B453" t="str">
            <v>Waters Corporation</v>
          </cell>
          <cell r="C453" t="str">
            <v>Health Care</v>
          </cell>
          <cell r="D453">
            <v>378240</v>
          </cell>
        </row>
        <row r="454">
          <cell r="A454" t="str">
            <v>WEC</v>
          </cell>
          <cell r="B454" t="str">
            <v>WEC Energy Group</v>
          </cell>
          <cell r="C454" t="str">
            <v>Utilities</v>
          </cell>
          <cell r="D454">
            <v>378244</v>
          </cell>
        </row>
        <row r="455">
          <cell r="A455" t="str">
            <v>WFC</v>
          </cell>
          <cell r="B455" t="str">
            <v>Wells Fargo</v>
          </cell>
          <cell r="C455" t="str">
            <v>Financials</v>
          </cell>
          <cell r="D455" t="e">
            <v>#N/A</v>
          </cell>
        </row>
        <row r="456">
          <cell r="A456" t="str">
            <v>WELL</v>
          </cell>
          <cell r="B456" t="str">
            <v>Welltower Inc.</v>
          </cell>
          <cell r="C456" t="str">
            <v>Real Estate</v>
          </cell>
          <cell r="D456">
            <v>378241</v>
          </cell>
        </row>
        <row r="457">
          <cell r="A457" t="str">
            <v>WDC</v>
          </cell>
          <cell r="B457" t="str">
            <v>Western Digital</v>
          </cell>
          <cell r="C457" t="str">
            <v>Information Technology</v>
          </cell>
          <cell r="D457">
            <v>250582</v>
          </cell>
        </row>
        <row r="458">
          <cell r="A458" t="str">
            <v>WU</v>
          </cell>
          <cell r="B458" t="str">
            <v>Western Union Co</v>
          </cell>
          <cell r="C458" t="str">
            <v>Information Technology</v>
          </cell>
          <cell r="D458">
            <v>378242</v>
          </cell>
        </row>
        <row r="459">
          <cell r="A459" t="str">
            <v>WRK</v>
          </cell>
          <cell r="B459" t="str">
            <v>WestRock</v>
          </cell>
          <cell r="C459" t="str">
            <v>Materials</v>
          </cell>
          <cell r="D459">
            <v>359889</v>
          </cell>
        </row>
        <row r="460">
          <cell r="A460" t="str">
            <v>WY</v>
          </cell>
          <cell r="B460" t="str">
            <v>Weyerhaeuser</v>
          </cell>
          <cell r="C460" t="str">
            <v>Real Estate</v>
          </cell>
          <cell r="D460">
            <v>57524</v>
          </cell>
        </row>
        <row r="461">
          <cell r="A461" t="str">
            <v>WHR</v>
          </cell>
          <cell r="B461" t="str">
            <v>Whirlpool Corp.</v>
          </cell>
          <cell r="C461" t="str">
            <v>Consumer Discretionary</v>
          </cell>
          <cell r="D461">
            <v>104227</v>
          </cell>
        </row>
        <row r="462">
          <cell r="A462" t="str">
            <v>WMB</v>
          </cell>
          <cell r="B462" t="str">
            <v>Williams Companies</v>
          </cell>
          <cell r="C462" t="str">
            <v>Energy</v>
          </cell>
          <cell r="D462">
            <v>344928</v>
          </cell>
        </row>
        <row r="463">
          <cell r="A463" t="str">
            <v>WLTW</v>
          </cell>
          <cell r="B463" t="str">
            <v>Willis Towers Watson</v>
          </cell>
          <cell r="C463" t="str">
            <v>Financials</v>
          </cell>
          <cell r="D463">
            <v>378243</v>
          </cell>
        </row>
        <row r="464">
          <cell r="A464" t="str">
            <v>WYNN</v>
          </cell>
          <cell r="B464" t="str">
            <v>Wynn Resorts Ltd</v>
          </cell>
          <cell r="C464" t="str">
            <v>Consumer Discretionary</v>
          </cell>
          <cell r="D464">
            <v>378245</v>
          </cell>
        </row>
        <row r="465">
          <cell r="A465" t="str">
            <v>XEL</v>
          </cell>
          <cell r="B465" t="str">
            <v>Xcel Energy Inc</v>
          </cell>
          <cell r="C465" t="str">
            <v>Utilities</v>
          </cell>
          <cell r="D465">
            <v>378246</v>
          </cell>
        </row>
        <row r="466">
          <cell r="A466" t="str">
            <v>XRX</v>
          </cell>
          <cell r="B466" t="str">
            <v>Xerox</v>
          </cell>
          <cell r="C466" t="str">
            <v>Information Technology</v>
          </cell>
          <cell r="D466">
            <v>378247</v>
          </cell>
        </row>
        <row r="467">
          <cell r="A467" t="str">
            <v>XLNX</v>
          </cell>
          <cell r="B467" t="str">
            <v>Xilinx</v>
          </cell>
          <cell r="C467" t="str">
            <v>Information Technology</v>
          </cell>
          <cell r="D467">
            <v>396684</v>
          </cell>
        </row>
        <row r="468">
          <cell r="A468" t="str">
            <v>XYL</v>
          </cell>
          <cell r="B468" t="str">
            <v>Xylem Inc.</v>
          </cell>
          <cell r="C468" t="str">
            <v>Industrials</v>
          </cell>
          <cell r="D468">
            <v>124467</v>
          </cell>
        </row>
        <row r="469">
          <cell r="A469" t="str">
            <v>YUM</v>
          </cell>
          <cell r="B469" t="str">
            <v>Yum! Brands Inc</v>
          </cell>
          <cell r="C469" t="str">
            <v>Consumer Discretionary</v>
          </cell>
          <cell r="D469">
            <v>98663</v>
          </cell>
        </row>
        <row r="470">
          <cell r="A470" t="str">
            <v>ZBH</v>
          </cell>
          <cell r="B470" t="str">
            <v>Zimmer Biomet Holdings</v>
          </cell>
          <cell r="C470" t="str">
            <v>Health Care</v>
          </cell>
          <cell r="D470">
            <v>378249</v>
          </cell>
        </row>
        <row r="471">
          <cell r="A471" t="str">
            <v>ZION</v>
          </cell>
          <cell r="B471" t="str">
            <v>Zions Bancorp</v>
          </cell>
          <cell r="C471" t="str">
            <v>Financials</v>
          </cell>
          <cell r="D471" t="e">
            <v>#N/A</v>
          </cell>
        </row>
        <row r="472">
          <cell r="A472" t="str">
            <v>ZTS</v>
          </cell>
          <cell r="B472" t="str">
            <v>Zoetis</v>
          </cell>
          <cell r="C472" t="str">
            <v>Health Care</v>
          </cell>
          <cell r="D472">
            <v>378251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 S&amp;P 500 t"/>
      <sheetName val="2. S&amp;P 500 t-1"/>
      <sheetName val="2. S&amp;P 500 t-2"/>
      <sheetName val="1. Only S&amp;P 500"/>
      <sheetName val="S&amp;P 500 Wikipedia"/>
    </sheetNames>
    <sheetDataSet>
      <sheetData sheetId="0"/>
      <sheetData sheetId="1"/>
      <sheetData sheetId="2"/>
      <sheetData sheetId="3"/>
      <sheetData sheetId="4">
        <row r="1">
          <cell r="A1" t="str">
            <v>Symbol</v>
          </cell>
          <cell r="B1" t="str">
            <v>Security</v>
          </cell>
          <cell r="C1" t="str">
            <v>GICS Sector</v>
          </cell>
          <cell r="D1" t="str">
            <v>SimFin ID</v>
          </cell>
        </row>
        <row r="2">
          <cell r="A2" t="str">
            <v>MMM</v>
          </cell>
          <cell r="B2" t="str">
            <v>3M Company</v>
          </cell>
          <cell r="C2" t="str">
            <v>Industrials</v>
          </cell>
          <cell r="D2">
            <v>22219</v>
          </cell>
        </row>
        <row r="3">
          <cell r="A3" t="str">
            <v>ABT</v>
          </cell>
          <cell r="B3" t="str">
            <v>Abbott Laboratories</v>
          </cell>
          <cell r="C3" t="str">
            <v>Health Care</v>
          </cell>
          <cell r="D3">
            <v>63877</v>
          </cell>
        </row>
        <row r="4">
          <cell r="A4" t="str">
            <v>ABBV</v>
          </cell>
          <cell r="B4" t="str">
            <v>AbbVie Inc.</v>
          </cell>
          <cell r="C4" t="str">
            <v>Health Care</v>
          </cell>
          <cell r="D4">
            <v>61199</v>
          </cell>
        </row>
        <row r="5">
          <cell r="A5" t="str">
            <v>ABMD</v>
          </cell>
          <cell r="B5" t="str">
            <v>ABIOMED Inc</v>
          </cell>
          <cell r="C5" t="str">
            <v>Health Care</v>
          </cell>
          <cell r="D5">
            <v>445587</v>
          </cell>
        </row>
        <row r="6">
          <cell r="A6" t="str">
            <v>ACN</v>
          </cell>
          <cell r="B6" t="str">
            <v>Accenture plc</v>
          </cell>
          <cell r="C6" t="str">
            <v>Information Technology</v>
          </cell>
          <cell r="D6">
            <v>61372</v>
          </cell>
        </row>
        <row r="7">
          <cell r="A7" t="str">
            <v>ATVI</v>
          </cell>
          <cell r="B7" t="str">
            <v>Activision Blizzard</v>
          </cell>
          <cell r="C7" t="str">
            <v>Communication Services</v>
          </cell>
          <cell r="D7">
            <v>243</v>
          </cell>
        </row>
        <row r="8">
          <cell r="A8" t="str">
            <v>ADBE</v>
          </cell>
          <cell r="B8" t="str">
            <v>Adobe Inc.</v>
          </cell>
          <cell r="C8" t="str">
            <v>Information Technology</v>
          </cell>
          <cell r="D8">
            <v>14099</v>
          </cell>
        </row>
        <row r="9">
          <cell r="A9" t="str">
            <v>AMD</v>
          </cell>
          <cell r="B9" t="str">
            <v>Advanced Micro Devices Inc</v>
          </cell>
          <cell r="C9" t="str">
            <v>Information Technology</v>
          </cell>
          <cell r="D9">
            <v>191397</v>
          </cell>
        </row>
        <row r="10">
          <cell r="A10" t="str">
            <v>AAP</v>
          </cell>
          <cell r="B10" t="str">
            <v>Advance Auto Parts</v>
          </cell>
          <cell r="C10" t="str">
            <v>Consumer Discretionary</v>
          </cell>
          <cell r="D10">
            <v>184955</v>
          </cell>
        </row>
        <row r="11">
          <cell r="A11" t="str">
            <v>AES</v>
          </cell>
          <cell r="B11" t="str">
            <v>AES Corp</v>
          </cell>
          <cell r="C11" t="str">
            <v>Utilities</v>
          </cell>
          <cell r="D11">
            <v>62329</v>
          </cell>
        </row>
        <row r="12">
          <cell r="A12" t="str">
            <v>AFL</v>
          </cell>
          <cell r="B12" t="str">
            <v>AFLAC Inc</v>
          </cell>
          <cell r="C12" t="str">
            <v>Financials</v>
          </cell>
          <cell r="D12" t="e">
            <v>#N/A</v>
          </cell>
        </row>
        <row r="13">
          <cell r="A13" t="str">
            <v>A</v>
          </cell>
          <cell r="B13" t="str">
            <v>Agilent Technologies Inc</v>
          </cell>
          <cell r="C13" t="str">
            <v>Health Care</v>
          </cell>
          <cell r="D13">
            <v>45846</v>
          </cell>
        </row>
        <row r="14">
          <cell r="A14" t="str">
            <v>APD</v>
          </cell>
          <cell r="B14" t="str">
            <v>Air Products &amp; Chemicals Inc</v>
          </cell>
          <cell r="C14" t="str">
            <v>Materials</v>
          </cell>
          <cell r="D14">
            <v>185217</v>
          </cell>
        </row>
        <row r="15">
          <cell r="A15" t="str">
            <v>AKAM</v>
          </cell>
          <cell r="B15" t="str">
            <v>Akamai Technologies Inc</v>
          </cell>
          <cell r="C15" t="str">
            <v>Information Technology</v>
          </cell>
          <cell r="D15">
            <v>69211</v>
          </cell>
        </row>
        <row r="16">
          <cell r="A16" t="str">
            <v>ALK</v>
          </cell>
          <cell r="B16" t="str">
            <v>Alaska Air Group Inc</v>
          </cell>
          <cell r="C16" t="str">
            <v>Industrials</v>
          </cell>
          <cell r="D16">
            <v>65470</v>
          </cell>
        </row>
        <row r="17">
          <cell r="A17" t="str">
            <v>ALB</v>
          </cell>
          <cell r="B17" t="str">
            <v>Albemarle Corp</v>
          </cell>
          <cell r="C17" t="str">
            <v>Materials</v>
          </cell>
          <cell r="D17">
            <v>132877</v>
          </cell>
        </row>
        <row r="18">
          <cell r="A18" t="str">
            <v>ARE</v>
          </cell>
          <cell r="B18" t="str">
            <v>Alexandria Real Estate Equities</v>
          </cell>
          <cell r="C18" t="str">
            <v>Real Estate</v>
          </cell>
          <cell r="D18">
            <v>445788</v>
          </cell>
        </row>
        <row r="19">
          <cell r="A19" t="str">
            <v>ALXN</v>
          </cell>
          <cell r="B19" t="str">
            <v>Alexion Pharmaceuticals</v>
          </cell>
          <cell r="C19" t="str">
            <v>Health Care</v>
          </cell>
          <cell r="D19">
            <v>65359</v>
          </cell>
        </row>
        <row r="20">
          <cell r="A20" t="str">
            <v>ALGN</v>
          </cell>
          <cell r="B20" t="str">
            <v>Align Technology</v>
          </cell>
          <cell r="C20" t="str">
            <v>Health Care</v>
          </cell>
          <cell r="D20">
            <v>445691</v>
          </cell>
        </row>
        <row r="21">
          <cell r="A21" t="str">
            <v>ALLE</v>
          </cell>
          <cell r="B21" t="str">
            <v>Allegion</v>
          </cell>
          <cell r="C21" t="str">
            <v>Industrials</v>
          </cell>
          <cell r="D21">
            <v>69109</v>
          </cell>
        </row>
        <row r="22">
          <cell r="A22" t="str">
            <v>LNT</v>
          </cell>
          <cell r="B22" t="str">
            <v>Alliant Energy Corp</v>
          </cell>
          <cell r="C22" t="str">
            <v>Utilities</v>
          </cell>
          <cell r="D22">
            <v>119577</v>
          </cell>
        </row>
        <row r="23">
          <cell r="A23" t="str">
            <v>ALL</v>
          </cell>
          <cell r="B23" t="str">
            <v>Allstate Corp</v>
          </cell>
          <cell r="C23" t="str">
            <v>Financials</v>
          </cell>
          <cell r="D23" t="e">
            <v>#N/A</v>
          </cell>
        </row>
        <row r="24">
          <cell r="A24" t="str">
            <v>GOOG</v>
          </cell>
          <cell r="B24" t="str">
            <v>Alphabet Inc. (Class C)</v>
          </cell>
          <cell r="C24" t="str">
            <v>Communication Services</v>
          </cell>
          <cell r="D24">
            <v>18</v>
          </cell>
        </row>
        <row r="25">
          <cell r="A25" t="str">
            <v>MO</v>
          </cell>
          <cell r="B25" t="str">
            <v>Altria Group Inc</v>
          </cell>
          <cell r="C25" t="str">
            <v>Consumer Staples</v>
          </cell>
          <cell r="D25">
            <v>133574</v>
          </cell>
        </row>
        <row r="26">
          <cell r="A26" t="str">
            <v>AMZN</v>
          </cell>
          <cell r="B26" t="str">
            <v>Amazon.com Inc.</v>
          </cell>
          <cell r="C26" t="str">
            <v>Consumer Discretionary</v>
          </cell>
          <cell r="D26">
            <v>62747</v>
          </cell>
        </row>
        <row r="27">
          <cell r="A27" t="str">
            <v>AEE</v>
          </cell>
          <cell r="B27" t="str">
            <v>Ameren Corp</v>
          </cell>
          <cell r="C27" t="str">
            <v>Utilities</v>
          </cell>
          <cell r="D27">
            <v>68703</v>
          </cell>
        </row>
        <row r="28">
          <cell r="A28" t="str">
            <v>AAL</v>
          </cell>
          <cell r="B28" t="str">
            <v>American Airlines Group</v>
          </cell>
          <cell r="C28" t="str">
            <v>Industrials</v>
          </cell>
          <cell r="D28">
            <v>68568</v>
          </cell>
        </row>
        <row r="29">
          <cell r="A29" t="str">
            <v>AEP</v>
          </cell>
          <cell r="B29" t="str">
            <v>American Electric Power</v>
          </cell>
          <cell r="C29" t="str">
            <v>Utilities</v>
          </cell>
          <cell r="D29">
            <v>66050</v>
          </cell>
        </row>
        <row r="30">
          <cell r="A30" t="str">
            <v>AXP</v>
          </cell>
          <cell r="B30" t="str">
            <v>American Express Co</v>
          </cell>
          <cell r="C30" t="str">
            <v>Financials</v>
          </cell>
          <cell r="D30" t="e">
            <v>#N/A</v>
          </cell>
        </row>
        <row r="31">
          <cell r="A31" t="str">
            <v>AIG</v>
          </cell>
          <cell r="B31" t="str">
            <v>American International Group</v>
          </cell>
          <cell r="C31" t="str">
            <v>Financials</v>
          </cell>
          <cell r="D31" t="e">
            <v>#N/A</v>
          </cell>
        </row>
        <row r="32">
          <cell r="A32" t="str">
            <v>AMT</v>
          </cell>
          <cell r="B32" t="str">
            <v>American Tower Corp.</v>
          </cell>
          <cell r="C32" t="str">
            <v>Real Estate</v>
          </cell>
          <cell r="D32">
            <v>68339</v>
          </cell>
        </row>
        <row r="33">
          <cell r="A33" t="str">
            <v>AWK</v>
          </cell>
          <cell r="B33" t="str">
            <v>American Water Works Company Inc</v>
          </cell>
          <cell r="C33" t="str">
            <v>Utilities</v>
          </cell>
          <cell r="D33">
            <v>168302</v>
          </cell>
        </row>
        <row r="34">
          <cell r="A34" t="str">
            <v>AMP</v>
          </cell>
          <cell r="B34" t="str">
            <v>Ameriprise Financial</v>
          </cell>
          <cell r="C34" t="str">
            <v>Financials</v>
          </cell>
          <cell r="D34">
            <v>67872</v>
          </cell>
        </row>
        <row r="35">
          <cell r="A35" t="str">
            <v>ABC</v>
          </cell>
          <cell r="B35" t="str">
            <v>AmerisourceBergen Corp</v>
          </cell>
          <cell r="C35" t="str">
            <v>Health Care</v>
          </cell>
          <cell r="D35">
            <v>187024</v>
          </cell>
        </row>
        <row r="36">
          <cell r="A36" t="str">
            <v>AME</v>
          </cell>
          <cell r="B36" t="str">
            <v>AMETEK Inc.</v>
          </cell>
          <cell r="C36" t="str">
            <v>Industrials</v>
          </cell>
          <cell r="D36">
            <v>67669</v>
          </cell>
        </row>
        <row r="37">
          <cell r="A37" t="str">
            <v>AMGN</v>
          </cell>
          <cell r="B37" t="str">
            <v>Amgen Inc.</v>
          </cell>
          <cell r="C37" t="str">
            <v>Health Care</v>
          </cell>
          <cell r="D37">
            <v>65735</v>
          </cell>
        </row>
        <row r="38">
          <cell r="A38" t="str">
            <v>APH</v>
          </cell>
          <cell r="B38" t="str">
            <v>Amphenol Corp</v>
          </cell>
          <cell r="C38" t="str">
            <v>Information Technology</v>
          </cell>
          <cell r="D38">
            <v>65820</v>
          </cell>
        </row>
        <row r="39">
          <cell r="A39" t="str">
            <v>ADI</v>
          </cell>
          <cell r="B39" t="str">
            <v>Analog Devices, Inc.</v>
          </cell>
          <cell r="C39" t="str">
            <v>Information Technology</v>
          </cell>
          <cell r="D39">
            <v>65917</v>
          </cell>
        </row>
        <row r="40">
          <cell r="A40" t="str">
            <v>ANSS</v>
          </cell>
          <cell r="B40" t="str">
            <v>ANSYS</v>
          </cell>
          <cell r="C40" t="str">
            <v>Information Technology</v>
          </cell>
          <cell r="D40">
            <v>126145</v>
          </cell>
        </row>
        <row r="41">
          <cell r="A41" t="str">
            <v>ANTM</v>
          </cell>
          <cell r="B41" t="str">
            <v>Anthem</v>
          </cell>
          <cell r="C41" t="str">
            <v>Health Care</v>
          </cell>
          <cell r="D41" t="e">
            <v>#N/A</v>
          </cell>
        </row>
        <row r="42">
          <cell r="A42" t="str">
            <v>AON</v>
          </cell>
          <cell r="B42" t="str">
            <v>Aon plc</v>
          </cell>
          <cell r="C42" t="str">
            <v>Financials</v>
          </cell>
          <cell r="D42">
            <v>67471</v>
          </cell>
        </row>
        <row r="43">
          <cell r="A43" t="str">
            <v>AOS</v>
          </cell>
          <cell r="B43" t="str">
            <v>A.O. Smith Corp</v>
          </cell>
          <cell r="C43" t="str">
            <v>Industrials</v>
          </cell>
          <cell r="D43">
            <v>445771</v>
          </cell>
        </row>
        <row r="44">
          <cell r="A44" t="str">
            <v>APA</v>
          </cell>
          <cell r="B44" t="str">
            <v>Apache Corporation</v>
          </cell>
          <cell r="C44" t="str">
            <v>Energy</v>
          </cell>
          <cell r="D44">
            <v>254576</v>
          </cell>
        </row>
        <row r="45">
          <cell r="A45" t="str">
            <v>AAPL</v>
          </cell>
          <cell r="B45" t="str">
            <v>Apple Inc.</v>
          </cell>
          <cell r="C45" t="str">
            <v>Information Technology</v>
          </cell>
          <cell r="D45">
            <v>111052</v>
          </cell>
        </row>
        <row r="46">
          <cell r="A46" t="str">
            <v>AMAT</v>
          </cell>
          <cell r="B46" t="str">
            <v>Applied Materials Inc.</v>
          </cell>
          <cell r="C46" t="str">
            <v>Information Technology</v>
          </cell>
          <cell r="D46">
            <v>67102</v>
          </cell>
        </row>
        <row r="47">
          <cell r="A47" t="str">
            <v>APTV</v>
          </cell>
          <cell r="B47" t="str">
            <v>Aptiv PLC</v>
          </cell>
          <cell r="C47" t="str">
            <v>Consumer Discretionary</v>
          </cell>
          <cell r="D47">
            <v>378125</v>
          </cell>
        </row>
        <row r="48">
          <cell r="A48" t="str">
            <v>ADM</v>
          </cell>
          <cell r="B48" t="str">
            <v>Archer-Daniels-Midland Co</v>
          </cell>
          <cell r="C48" t="str">
            <v>Consumer Staples</v>
          </cell>
          <cell r="D48">
            <v>66997</v>
          </cell>
        </row>
        <row r="49">
          <cell r="A49" t="str">
            <v>ANET</v>
          </cell>
          <cell r="B49" t="str">
            <v>Arista Networks</v>
          </cell>
          <cell r="C49" t="str">
            <v>Information Technology</v>
          </cell>
          <cell r="D49">
            <v>536189</v>
          </cell>
        </row>
        <row r="50">
          <cell r="A50" t="str">
            <v>AJG</v>
          </cell>
          <cell r="B50" t="str">
            <v>Arthur J. Gallagher &amp; Co.</v>
          </cell>
          <cell r="C50" t="str">
            <v>Financials</v>
          </cell>
          <cell r="D50">
            <v>66898</v>
          </cell>
        </row>
        <row r="51">
          <cell r="A51" t="str">
            <v>AIZ</v>
          </cell>
          <cell r="B51" t="str">
            <v>Assurant</v>
          </cell>
          <cell r="C51" t="str">
            <v>Financials</v>
          </cell>
          <cell r="D51" t="e">
            <v>#N/A</v>
          </cell>
        </row>
        <row r="52">
          <cell r="A52" t="str">
            <v>T</v>
          </cell>
          <cell r="B52" t="str">
            <v>AT&amp;T Inc.</v>
          </cell>
          <cell r="C52" t="str">
            <v>Communication Services</v>
          </cell>
          <cell r="D52">
            <v>66790</v>
          </cell>
        </row>
        <row r="53">
          <cell r="A53" t="str">
            <v>ATO</v>
          </cell>
          <cell r="B53" t="str">
            <v>Atmos Energy</v>
          </cell>
          <cell r="C53" t="str">
            <v>Utilities</v>
          </cell>
          <cell r="D53">
            <v>445830</v>
          </cell>
        </row>
        <row r="54">
          <cell r="A54" t="str">
            <v>ADSK</v>
          </cell>
          <cell r="B54" t="str">
            <v>Autodesk Inc.</v>
          </cell>
          <cell r="C54" t="str">
            <v>Information Technology</v>
          </cell>
          <cell r="D54">
            <v>185035</v>
          </cell>
        </row>
        <row r="55">
          <cell r="A55" t="str">
            <v>ADP</v>
          </cell>
          <cell r="B55" t="str">
            <v>Automatic Data Processing</v>
          </cell>
          <cell r="C55" t="str">
            <v>Information Technology</v>
          </cell>
          <cell r="D55">
            <v>591496</v>
          </cell>
        </row>
        <row r="56">
          <cell r="A56" t="str">
            <v>AZO</v>
          </cell>
          <cell r="B56" t="str">
            <v>AutoZone Inc</v>
          </cell>
          <cell r="C56" t="str">
            <v>Consumer Discretionary</v>
          </cell>
          <cell r="D56">
            <v>58197</v>
          </cell>
        </row>
        <row r="57">
          <cell r="A57" t="str">
            <v>AVB</v>
          </cell>
          <cell r="B57" t="str">
            <v>AvalonBay Communities</v>
          </cell>
          <cell r="C57" t="str">
            <v>Real Estate</v>
          </cell>
          <cell r="D57">
            <v>66223</v>
          </cell>
        </row>
        <row r="58">
          <cell r="A58" t="str">
            <v>AVY</v>
          </cell>
          <cell r="B58" t="str">
            <v>Avery Dennison Corp</v>
          </cell>
          <cell r="C58" t="str">
            <v>Materials</v>
          </cell>
          <cell r="D58">
            <v>66346</v>
          </cell>
        </row>
        <row r="59">
          <cell r="A59" t="str">
            <v>BHGE</v>
          </cell>
          <cell r="B59" t="str">
            <v>Baker Hughes Co</v>
          </cell>
          <cell r="C59" t="str">
            <v>Energy</v>
          </cell>
          <cell r="D59">
            <v>679135</v>
          </cell>
        </row>
        <row r="60">
          <cell r="A60" t="str">
            <v>BLL</v>
          </cell>
          <cell r="B60" t="str">
            <v>Ball Corp</v>
          </cell>
          <cell r="C60" t="str">
            <v>Materials</v>
          </cell>
          <cell r="D60">
            <v>247618</v>
          </cell>
        </row>
        <row r="61">
          <cell r="A61" t="str">
            <v>BAC</v>
          </cell>
          <cell r="B61" t="str">
            <v>Bank of America Corp</v>
          </cell>
          <cell r="C61" t="str">
            <v>Financials</v>
          </cell>
          <cell r="D61" t="e">
            <v>#N/A</v>
          </cell>
        </row>
        <row r="62">
          <cell r="A62" t="str">
            <v>BK</v>
          </cell>
          <cell r="B62" t="str">
            <v>The Bank of New York Mellon</v>
          </cell>
          <cell r="C62" t="str">
            <v>Financials</v>
          </cell>
          <cell r="D62" t="e">
            <v>#N/A</v>
          </cell>
        </row>
        <row r="63">
          <cell r="A63" t="str">
            <v>BAX</v>
          </cell>
          <cell r="B63" t="str">
            <v>Baxter International Inc.</v>
          </cell>
          <cell r="C63" t="str">
            <v>Health Care</v>
          </cell>
          <cell r="D63">
            <v>254808</v>
          </cell>
        </row>
        <row r="64">
          <cell r="A64" t="str">
            <v>BDX</v>
          </cell>
          <cell r="B64" t="str">
            <v>Becton Dickinson</v>
          </cell>
          <cell r="C64" t="str">
            <v>Health Care</v>
          </cell>
          <cell r="D64">
            <v>71373</v>
          </cell>
        </row>
        <row r="65">
          <cell r="A65" t="str">
            <v>BRKA</v>
          </cell>
          <cell r="B65" t="str">
            <v>Berkshire Hathaway</v>
          </cell>
          <cell r="C65" t="str">
            <v>Financials</v>
          </cell>
          <cell r="D65">
            <v>71306</v>
          </cell>
        </row>
        <row r="66">
          <cell r="A66" t="str">
            <v>BBY</v>
          </cell>
          <cell r="B66" t="str">
            <v>Best Buy Co. Inc.</v>
          </cell>
          <cell r="C66" t="str">
            <v>Consumer Discretionary</v>
          </cell>
          <cell r="D66">
            <v>71192</v>
          </cell>
        </row>
        <row r="67">
          <cell r="A67" t="str">
            <v>BIO</v>
          </cell>
          <cell r="B67" t="str">
            <v>Bio-Rad Laboratories</v>
          </cell>
          <cell r="C67" t="str">
            <v>Health Care</v>
          </cell>
          <cell r="D67">
            <v>130356</v>
          </cell>
        </row>
        <row r="68">
          <cell r="A68" t="str">
            <v>BIIB</v>
          </cell>
          <cell r="B68" t="str">
            <v>Biogen Inc.</v>
          </cell>
          <cell r="C68" t="str">
            <v>Health Care</v>
          </cell>
          <cell r="D68">
            <v>71079</v>
          </cell>
        </row>
        <row r="69">
          <cell r="A69" t="str">
            <v>BLK</v>
          </cell>
          <cell r="B69" t="str">
            <v>BlackRock</v>
          </cell>
          <cell r="C69" t="str">
            <v>Financials</v>
          </cell>
          <cell r="D69">
            <v>914</v>
          </cell>
        </row>
        <row r="70">
          <cell r="A70" t="str">
            <v>BA</v>
          </cell>
          <cell r="B70" t="str">
            <v>Boeing Company</v>
          </cell>
          <cell r="C70" t="str">
            <v>Industrials</v>
          </cell>
          <cell r="D70">
            <v>70844</v>
          </cell>
        </row>
        <row r="71">
          <cell r="A71" t="str">
            <v>BKNG</v>
          </cell>
          <cell r="B71" t="str">
            <v>Booking Holdings Inc</v>
          </cell>
          <cell r="C71" t="str">
            <v>Consumer Discretionary</v>
          </cell>
          <cell r="D71">
            <v>261036</v>
          </cell>
        </row>
        <row r="72">
          <cell r="A72" t="str">
            <v>BWA</v>
          </cell>
          <cell r="B72" t="str">
            <v>BorgWarner</v>
          </cell>
          <cell r="C72" t="str">
            <v>Consumer Discretionary</v>
          </cell>
          <cell r="D72">
            <v>70746</v>
          </cell>
        </row>
        <row r="73">
          <cell r="A73" t="str">
            <v>BXP</v>
          </cell>
          <cell r="B73" t="str">
            <v>Boston Properties</v>
          </cell>
          <cell r="C73" t="str">
            <v>Real Estate</v>
          </cell>
          <cell r="D73">
            <v>70579</v>
          </cell>
        </row>
        <row r="74">
          <cell r="A74" t="str">
            <v>BSX</v>
          </cell>
          <cell r="B74" t="str">
            <v>Boston Scientific</v>
          </cell>
          <cell r="C74" t="str">
            <v>Health Care</v>
          </cell>
          <cell r="D74">
            <v>239516</v>
          </cell>
        </row>
        <row r="75">
          <cell r="A75" t="str">
            <v>BMY</v>
          </cell>
          <cell r="B75" t="str">
            <v>Bristol-Myers Squibb</v>
          </cell>
          <cell r="C75" t="str">
            <v>Health Care</v>
          </cell>
          <cell r="D75">
            <v>255210</v>
          </cell>
        </row>
        <row r="76">
          <cell r="A76" t="str">
            <v>AVGO</v>
          </cell>
          <cell r="B76" t="str">
            <v>Broadcom Inc.</v>
          </cell>
          <cell r="C76" t="str">
            <v>Information Technology</v>
          </cell>
          <cell r="D76">
            <v>686523</v>
          </cell>
        </row>
        <row r="77">
          <cell r="A77" t="str">
            <v>BR</v>
          </cell>
          <cell r="B77" t="str">
            <v>Broadridge Financial Solutions</v>
          </cell>
          <cell r="C77" t="str">
            <v>Information Technology</v>
          </cell>
          <cell r="D77">
            <v>143497</v>
          </cell>
        </row>
        <row r="78">
          <cell r="A78" t="str">
            <v>BFB</v>
          </cell>
          <cell r="B78" t="str">
            <v>Brown-Forman Corp.</v>
          </cell>
          <cell r="C78" t="str">
            <v>Consumer Staples</v>
          </cell>
          <cell r="D78">
            <v>185450</v>
          </cell>
        </row>
        <row r="79">
          <cell r="A79" t="str">
            <v>CHRW</v>
          </cell>
          <cell r="B79" t="str">
            <v>C. H. Robinson Worldwide</v>
          </cell>
          <cell r="C79" t="str">
            <v>Industrials</v>
          </cell>
          <cell r="D79">
            <v>378101</v>
          </cell>
        </row>
        <row r="80">
          <cell r="A80" t="str">
            <v>COG</v>
          </cell>
          <cell r="B80" t="str">
            <v>Cabot Oil &amp; Gas</v>
          </cell>
          <cell r="C80" t="str">
            <v>Energy</v>
          </cell>
          <cell r="D80">
            <v>378102</v>
          </cell>
        </row>
        <row r="81">
          <cell r="A81" t="str">
            <v>CDNS</v>
          </cell>
          <cell r="B81" t="str">
            <v>Cadence Design Systems</v>
          </cell>
          <cell r="C81" t="str">
            <v>Information Technology</v>
          </cell>
          <cell r="D81">
            <v>107614</v>
          </cell>
        </row>
        <row r="82">
          <cell r="A82" t="str">
            <v>CPB</v>
          </cell>
          <cell r="B82" t="str">
            <v>Campbell Soup</v>
          </cell>
          <cell r="C82" t="str">
            <v>Consumer Staples</v>
          </cell>
          <cell r="D82">
            <v>249099</v>
          </cell>
        </row>
        <row r="83">
          <cell r="A83" t="str">
            <v>COF</v>
          </cell>
          <cell r="B83" t="str">
            <v>Capital One Financial</v>
          </cell>
          <cell r="C83" t="str">
            <v>Financials</v>
          </cell>
          <cell r="D83" t="e">
            <v>#N/A</v>
          </cell>
        </row>
        <row r="84">
          <cell r="A84" t="str">
            <v>CAH</v>
          </cell>
          <cell r="B84" t="str">
            <v>Cardinal Health Inc.</v>
          </cell>
          <cell r="C84" t="str">
            <v>Health Care</v>
          </cell>
          <cell r="D84">
            <v>159950</v>
          </cell>
        </row>
        <row r="85">
          <cell r="A85" t="str">
            <v>KMX</v>
          </cell>
          <cell r="B85" t="str">
            <v>Carmax Inc</v>
          </cell>
          <cell r="C85" t="str">
            <v>Consumer Discretionary</v>
          </cell>
          <cell r="D85">
            <v>327637</v>
          </cell>
        </row>
        <row r="86">
          <cell r="A86" t="str">
            <v>CCL</v>
          </cell>
          <cell r="B86" t="str">
            <v>Carnival Corp.</v>
          </cell>
          <cell r="C86" t="str">
            <v>Consumer Discretionary</v>
          </cell>
          <cell r="D86">
            <v>288836</v>
          </cell>
        </row>
        <row r="87">
          <cell r="A87" t="str">
            <v>CAT</v>
          </cell>
          <cell r="B87" t="str">
            <v>Caterpillar Inc.</v>
          </cell>
          <cell r="C87" t="str">
            <v>Industrials</v>
          </cell>
          <cell r="D87">
            <v>253953</v>
          </cell>
        </row>
        <row r="88">
          <cell r="A88" t="str">
            <v>CBOE</v>
          </cell>
          <cell r="B88" t="str">
            <v>Cboe Global Markets</v>
          </cell>
          <cell r="C88" t="str">
            <v>Financials</v>
          </cell>
          <cell r="D88">
            <v>120616</v>
          </cell>
        </row>
        <row r="89">
          <cell r="A89" t="str">
            <v>CBG</v>
          </cell>
          <cell r="B89" t="str">
            <v>CBRE Group</v>
          </cell>
          <cell r="C89" t="str">
            <v>Real Estate</v>
          </cell>
          <cell r="D89">
            <v>378105</v>
          </cell>
        </row>
        <row r="90">
          <cell r="A90" t="str">
            <v>CDW</v>
          </cell>
          <cell r="B90" t="str">
            <v>CDW</v>
          </cell>
          <cell r="C90" t="str">
            <v>Information Technology</v>
          </cell>
          <cell r="D90">
            <v>683318</v>
          </cell>
        </row>
        <row r="91">
          <cell r="A91" t="str">
            <v>CE</v>
          </cell>
          <cell r="B91" t="str">
            <v>Celanese</v>
          </cell>
          <cell r="C91" t="str">
            <v>Materials</v>
          </cell>
          <cell r="D91">
            <v>109593</v>
          </cell>
        </row>
        <row r="92">
          <cell r="A92" t="str">
            <v>CNC</v>
          </cell>
          <cell r="B92" t="str">
            <v>Centene Corporation</v>
          </cell>
          <cell r="C92" t="str">
            <v>Health Care</v>
          </cell>
          <cell r="D92">
            <v>378107</v>
          </cell>
        </row>
        <row r="93">
          <cell r="A93" t="str">
            <v>CNP</v>
          </cell>
          <cell r="B93" t="str">
            <v>CenterPoint Energy</v>
          </cell>
          <cell r="C93" t="str">
            <v>Utilities</v>
          </cell>
          <cell r="D93">
            <v>378108</v>
          </cell>
        </row>
        <row r="94">
          <cell r="A94" t="str">
            <v>CTL</v>
          </cell>
          <cell r="B94" t="str">
            <v>CenturyLink Inc</v>
          </cell>
          <cell r="C94" t="str">
            <v>Communication Services</v>
          </cell>
          <cell r="D94">
            <v>373834</v>
          </cell>
        </row>
        <row r="95">
          <cell r="A95" t="str">
            <v>CERN</v>
          </cell>
          <cell r="B95" t="str">
            <v>Cerner</v>
          </cell>
          <cell r="C95" t="str">
            <v>Health Care</v>
          </cell>
          <cell r="D95">
            <v>259186</v>
          </cell>
        </row>
        <row r="96">
          <cell r="A96" t="str">
            <v>CF</v>
          </cell>
          <cell r="B96" t="str">
            <v>CF Industries Holdings Inc</v>
          </cell>
          <cell r="C96" t="str">
            <v>Materials</v>
          </cell>
          <cell r="D96">
            <v>119051</v>
          </cell>
        </row>
        <row r="97">
          <cell r="A97" t="str">
            <v>SCHW</v>
          </cell>
          <cell r="B97" t="str">
            <v>Charles Schwab Corporation</v>
          </cell>
          <cell r="C97" t="str">
            <v>Financials</v>
          </cell>
          <cell r="D97" t="e">
            <v>#N/A</v>
          </cell>
        </row>
        <row r="98">
          <cell r="A98" t="str">
            <v>CHTR</v>
          </cell>
          <cell r="B98" t="str">
            <v>Charter Communications</v>
          </cell>
          <cell r="C98" t="str">
            <v>Communication Services</v>
          </cell>
          <cell r="D98">
            <v>378110</v>
          </cell>
        </row>
        <row r="99">
          <cell r="A99" t="str">
            <v>CVX</v>
          </cell>
          <cell r="B99" t="str">
            <v>Chevron Corp.</v>
          </cell>
          <cell r="C99" t="str">
            <v>Energy</v>
          </cell>
          <cell r="D99">
            <v>248396</v>
          </cell>
        </row>
        <row r="100">
          <cell r="A100" t="str">
            <v>CMG</v>
          </cell>
          <cell r="B100" t="str">
            <v>Chipotle Mexican Grill</v>
          </cell>
          <cell r="C100" t="str">
            <v>Consumer Discretionary</v>
          </cell>
          <cell r="D100">
            <v>80874</v>
          </cell>
        </row>
        <row r="101">
          <cell r="A101" t="str">
            <v>CB</v>
          </cell>
          <cell r="B101" t="str">
            <v>Chubb Limited</v>
          </cell>
          <cell r="C101" t="str">
            <v>Financials</v>
          </cell>
          <cell r="D101" t="e">
            <v>#N/A</v>
          </cell>
        </row>
        <row r="102">
          <cell r="A102" t="str">
            <v>CHD</v>
          </cell>
          <cell r="B102" t="str">
            <v>Church &amp; Dwight</v>
          </cell>
          <cell r="C102" t="str">
            <v>Consumer Staples</v>
          </cell>
          <cell r="D102">
            <v>378113</v>
          </cell>
        </row>
        <row r="103">
          <cell r="A103" t="str">
            <v>CI</v>
          </cell>
          <cell r="B103" t="str">
            <v>CIGNA Corp.</v>
          </cell>
          <cell r="C103" t="str">
            <v>Health Care</v>
          </cell>
          <cell r="D103" t="e">
            <v>#N/A</v>
          </cell>
        </row>
        <row r="104">
          <cell r="A104" t="str">
            <v>CINF</v>
          </cell>
          <cell r="B104" t="str">
            <v>Cincinnati Financial</v>
          </cell>
          <cell r="C104" t="str">
            <v>Financials</v>
          </cell>
          <cell r="D104" t="e">
            <v>#N/A</v>
          </cell>
        </row>
        <row r="105">
          <cell r="A105" t="str">
            <v>CTAS</v>
          </cell>
          <cell r="B105" t="str">
            <v>Cintas Corporation</v>
          </cell>
          <cell r="C105" t="str">
            <v>Industrials</v>
          </cell>
          <cell r="D105">
            <v>331923</v>
          </cell>
        </row>
        <row r="106">
          <cell r="A106" t="str">
            <v>CSCO</v>
          </cell>
          <cell r="B106" t="str">
            <v>Cisco Systems</v>
          </cell>
          <cell r="C106" t="str">
            <v>Information Technology</v>
          </cell>
          <cell r="D106">
            <v>82202</v>
          </cell>
        </row>
        <row r="107">
          <cell r="A107" t="str">
            <v>C</v>
          </cell>
          <cell r="B107" t="str">
            <v>Citigroup Inc.</v>
          </cell>
          <cell r="C107" t="str">
            <v>Financials</v>
          </cell>
          <cell r="D107" t="e">
            <v>#N/A</v>
          </cell>
        </row>
        <row r="108">
          <cell r="A108" t="str">
            <v>CFG</v>
          </cell>
          <cell r="B108" t="str">
            <v>Citizens Financial Group</v>
          </cell>
          <cell r="C108" t="str">
            <v>Financials</v>
          </cell>
          <cell r="D108" t="e">
            <v>#N/A</v>
          </cell>
        </row>
        <row r="109">
          <cell r="A109" t="str">
            <v>CTXS</v>
          </cell>
          <cell r="B109" t="str">
            <v>Citrix Systems</v>
          </cell>
          <cell r="C109" t="str">
            <v>Information Technology</v>
          </cell>
          <cell r="D109">
            <v>131663</v>
          </cell>
        </row>
        <row r="110">
          <cell r="A110" t="str">
            <v>CLX</v>
          </cell>
          <cell r="B110" t="str">
            <v>The Clorox Company</v>
          </cell>
          <cell r="C110" t="str">
            <v>Consumer Staples</v>
          </cell>
          <cell r="D110">
            <v>218764</v>
          </cell>
        </row>
        <row r="111">
          <cell r="A111" t="str">
            <v>CME</v>
          </cell>
          <cell r="B111" t="str">
            <v>CME Group Inc.</v>
          </cell>
          <cell r="C111" t="str">
            <v>Financials</v>
          </cell>
          <cell r="D111">
            <v>378116</v>
          </cell>
        </row>
        <row r="112">
          <cell r="A112" t="str">
            <v>CMS</v>
          </cell>
          <cell r="B112" t="str">
            <v>CMS Energy</v>
          </cell>
          <cell r="C112" t="str">
            <v>Utilities</v>
          </cell>
          <cell r="D112">
            <v>378117</v>
          </cell>
        </row>
        <row r="113">
          <cell r="A113" t="str">
            <v>KO</v>
          </cell>
          <cell r="B113" t="str">
            <v>Coca-Cola Company</v>
          </cell>
          <cell r="C113" t="str">
            <v>Consumer Staples</v>
          </cell>
          <cell r="D113">
            <v>82117</v>
          </cell>
        </row>
        <row r="114">
          <cell r="A114" t="str">
            <v>CTSH</v>
          </cell>
          <cell r="B114" t="str">
            <v>Cognizant Technology Solutions</v>
          </cell>
          <cell r="C114" t="str">
            <v>Information Technology</v>
          </cell>
          <cell r="D114">
            <v>128066</v>
          </cell>
        </row>
        <row r="115">
          <cell r="A115" t="str">
            <v>CL</v>
          </cell>
          <cell r="B115" t="str">
            <v>Colgate-Palmolive</v>
          </cell>
          <cell r="C115" t="str">
            <v>Consumer Staples</v>
          </cell>
          <cell r="D115">
            <v>255327</v>
          </cell>
        </row>
        <row r="116">
          <cell r="A116" t="str">
            <v>CMCSA</v>
          </cell>
          <cell r="B116" t="str">
            <v>Comcast Corp.</v>
          </cell>
          <cell r="C116" t="str">
            <v>Communication Services</v>
          </cell>
          <cell r="D116">
            <v>106366</v>
          </cell>
        </row>
        <row r="117">
          <cell r="A117" t="str">
            <v>CMA</v>
          </cell>
          <cell r="B117" t="str">
            <v>Comerica Inc.</v>
          </cell>
          <cell r="C117" t="str">
            <v>Financials</v>
          </cell>
          <cell r="D117" t="e">
            <v>#N/A</v>
          </cell>
        </row>
        <row r="118">
          <cell r="A118" t="str">
            <v>CAG</v>
          </cell>
          <cell r="B118" t="str">
            <v>Conagra Brands</v>
          </cell>
          <cell r="C118" t="str">
            <v>Consumer Staples</v>
          </cell>
          <cell r="D118">
            <v>326285</v>
          </cell>
        </row>
        <row r="119">
          <cell r="A119" t="str">
            <v>CXO</v>
          </cell>
          <cell r="B119" t="str">
            <v>Concho Resources</v>
          </cell>
          <cell r="C119" t="str">
            <v>Energy</v>
          </cell>
          <cell r="D119">
            <v>378119</v>
          </cell>
        </row>
        <row r="120">
          <cell r="A120" t="str">
            <v>COP</v>
          </cell>
          <cell r="B120" t="str">
            <v>ConocoPhillips</v>
          </cell>
          <cell r="C120" t="str">
            <v>Energy</v>
          </cell>
          <cell r="D120">
            <v>378120</v>
          </cell>
        </row>
        <row r="121">
          <cell r="A121" t="str">
            <v>ED</v>
          </cell>
          <cell r="B121" t="str">
            <v>Consolidated Edison</v>
          </cell>
          <cell r="C121" t="str">
            <v>Utilities</v>
          </cell>
          <cell r="D121">
            <v>378121</v>
          </cell>
        </row>
        <row r="122">
          <cell r="A122" t="str">
            <v>STZ</v>
          </cell>
          <cell r="B122" t="str">
            <v>Constellation Brands</v>
          </cell>
          <cell r="C122" t="str">
            <v>Consumer Staples</v>
          </cell>
          <cell r="D122">
            <v>256994</v>
          </cell>
        </row>
        <row r="123">
          <cell r="A123" t="str">
            <v>COO</v>
          </cell>
          <cell r="B123" t="str">
            <v>The Cooper Companies</v>
          </cell>
          <cell r="C123" t="str">
            <v>Health Care</v>
          </cell>
          <cell r="D123">
            <v>186450</v>
          </cell>
        </row>
        <row r="124">
          <cell r="A124" t="str">
            <v>CPRT</v>
          </cell>
          <cell r="B124" t="str">
            <v>Copart Inc</v>
          </cell>
          <cell r="C124" t="str">
            <v>Industrials</v>
          </cell>
          <cell r="D124">
            <v>287342</v>
          </cell>
        </row>
        <row r="125">
          <cell r="A125" t="str">
            <v>GLW</v>
          </cell>
          <cell r="B125" t="str">
            <v>Corning Inc.</v>
          </cell>
          <cell r="C125" t="str">
            <v>Information Technology</v>
          </cell>
          <cell r="D125">
            <v>261761</v>
          </cell>
        </row>
        <row r="126">
          <cell r="A126" t="str">
            <v>COST</v>
          </cell>
          <cell r="B126" t="str">
            <v>Costco Wholesale Corp.</v>
          </cell>
          <cell r="C126" t="str">
            <v>Consumer Staples</v>
          </cell>
          <cell r="D126">
            <v>217867</v>
          </cell>
        </row>
        <row r="127">
          <cell r="A127" t="str">
            <v>COTY</v>
          </cell>
          <cell r="B127" t="str">
            <v>Coty, Inc</v>
          </cell>
          <cell r="C127" t="str">
            <v>Consumer Staples</v>
          </cell>
          <cell r="D127">
            <v>376164</v>
          </cell>
        </row>
        <row r="128">
          <cell r="A128" t="str">
            <v>CCI</v>
          </cell>
          <cell r="B128" t="str">
            <v>Crown Castle International Corp.</v>
          </cell>
          <cell r="C128" t="str">
            <v>Real Estate</v>
          </cell>
          <cell r="D128">
            <v>378122</v>
          </cell>
        </row>
        <row r="129">
          <cell r="A129" t="str">
            <v>CSX</v>
          </cell>
          <cell r="B129" t="str">
            <v>CSX Corp.</v>
          </cell>
          <cell r="C129" t="str">
            <v>Industrials</v>
          </cell>
          <cell r="D129">
            <v>248102</v>
          </cell>
        </row>
        <row r="130">
          <cell r="A130" t="str">
            <v>CMI</v>
          </cell>
          <cell r="B130" t="str">
            <v>Cummins Inc.</v>
          </cell>
          <cell r="C130" t="str">
            <v>Industrials</v>
          </cell>
          <cell r="D130">
            <v>120498</v>
          </cell>
        </row>
        <row r="131">
          <cell r="A131" t="str">
            <v>CVS</v>
          </cell>
          <cell r="B131" t="str">
            <v>CVS Health</v>
          </cell>
          <cell r="C131" t="str">
            <v>Health Care</v>
          </cell>
          <cell r="D131">
            <v>256275</v>
          </cell>
        </row>
        <row r="132">
          <cell r="A132" t="str">
            <v>DHR</v>
          </cell>
          <cell r="B132" t="str">
            <v>Danaher Corp.</v>
          </cell>
          <cell r="C132" t="str">
            <v>Health Care</v>
          </cell>
          <cell r="D132">
            <v>89750</v>
          </cell>
        </row>
        <row r="133">
          <cell r="A133" t="str">
            <v>DRI</v>
          </cell>
          <cell r="B133" t="str">
            <v>Darden Restaurants</v>
          </cell>
          <cell r="C133" t="str">
            <v>Consumer Discretionary</v>
          </cell>
          <cell r="D133">
            <v>108420</v>
          </cell>
        </row>
        <row r="134">
          <cell r="A134" t="str">
            <v>DVA</v>
          </cell>
          <cell r="B134" t="str">
            <v>DaVita Inc.</v>
          </cell>
          <cell r="C134" t="str">
            <v>Health Care</v>
          </cell>
          <cell r="D134">
            <v>349826</v>
          </cell>
        </row>
        <row r="135">
          <cell r="A135" t="str">
            <v>DE</v>
          </cell>
          <cell r="B135" t="str">
            <v>Deere &amp; Co.</v>
          </cell>
          <cell r="C135" t="str">
            <v>Industrials</v>
          </cell>
          <cell r="D135">
            <v>373449</v>
          </cell>
        </row>
        <row r="136">
          <cell r="A136" t="str">
            <v>DAL</v>
          </cell>
          <cell r="B136" t="str">
            <v>Delta Air Lines Inc.</v>
          </cell>
          <cell r="C136" t="str">
            <v>Industrials</v>
          </cell>
          <cell r="D136">
            <v>231789</v>
          </cell>
        </row>
        <row r="137">
          <cell r="A137" t="str">
            <v>XRAY</v>
          </cell>
          <cell r="B137" t="str">
            <v>Dentsply Sirona</v>
          </cell>
          <cell r="C137" t="str">
            <v>Health Care</v>
          </cell>
          <cell r="D137">
            <v>378126</v>
          </cell>
        </row>
        <row r="138">
          <cell r="A138" t="str">
            <v>DVN</v>
          </cell>
          <cell r="B138" t="str">
            <v>Devon Energy</v>
          </cell>
          <cell r="C138" t="str">
            <v>Energy</v>
          </cell>
          <cell r="D138">
            <v>122079</v>
          </cell>
        </row>
        <row r="139">
          <cell r="A139" t="str">
            <v>DXCM</v>
          </cell>
          <cell r="B139" t="str">
            <v>DexCom</v>
          </cell>
          <cell r="C139" t="str">
            <v>Health Care</v>
          </cell>
          <cell r="D139">
            <v>352596</v>
          </cell>
        </row>
        <row r="140">
          <cell r="A140" t="str">
            <v>DFS</v>
          </cell>
          <cell r="B140" t="str">
            <v>Discover Financial Services</v>
          </cell>
          <cell r="C140" t="str">
            <v>Financials</v>
          </cell>
          <cell r="D140" t="e">
            <v>#N/A</v>
          </cell>
        </row>
        <row r="141">
          <cell r="A141" t="str">
            <v>DISCA</v>
          </cell>
          <cell r="B141" t="str">
            <v>Discovery, Inc. (Class A)</v>
          </cell>
          <cell r="C141" t="str">
            <v>Communication Services</v>
          </cell>
          <cell r="D141">
            <v>120376</v>
          </cell>
        </row>
        <row r="142">
          <cell r="A142" t="str">
            <v>DISH</v>
          </cell>
          <cell r="B142" t="str">
            <v>Dish Network</v>
          </cell>
          <cell r="C142" t="str">
            <v>Communication Services</v>
          </cell>
          <cell r="D142">
            <v>741324</v>
          </cell>
        </row>
        <row r="143">
          <cell r="A143" t="str">
            <v>DG</v>
          </cell>
          <cell r="B143" t="str">
            <v>Dollar General</v>
          </cell>
          <cell r="C143" t="str">
            <v>Consumer Discretionary</v>
          </cell>
          <cell r="D143">
            <v>80798</v>
          </cell>
        </row>
        <row r="144">
          <cell r="A144" t="str">
            <v>DLTR</v>
          </cell>
          <cell r="B144" t="str">
            <v>Dollar Tree</v>
          </cell>
          <cell r="C144" t="str">
            <v>Consumer Discretionary</v>
          </cell>
          <cell r="D144">
            <v>378128</v>
          </cell>
        </row>
        <row r="145">
          <cell r="A145" t="str">
            <v>D</v>
          </cell>
          <cell r="B145" t="str">
            <v>Dominion Energy</v>
          </cell>
          <cell r="C145" t="str">
            <v>Utilities</v>
          </cell>
          <cell r="D145">
            <v>189087</v>
          </cell>
        </row>
        <row r="146">
          <cell r="A146" t="str">
            <v>DPZ</v>
          </cell>
          <cell r="B146" t="str">
            <v>Domino's Pizza</v>
          </cell>
          <cell r="C146" t="str">
            <v>Consumer Discretionary</v>
          </cell>
          <cell r="D146">
            <v>338660</v>
          </cell>
        </row>
        <row r="147">
          <cell r="A147" t="str">
            <v>DOV</v>
          </cell>
          <cell r="B147" t="str">
            <v>Dover Corporation</v>
          </cell>
          <cell r="C147" t="str">
            <v>Industrials</v>
          </cell>
          <cell r="D147">
            <v>336327</v>
          </cell>
        </row>
        <row r="148">
          <cell r="A148" t="str">
            <v>DOW</v>
          </cell>
          <cell r="B148" t="str">
            <v>Dow Inc.</v>
          </cell>
          <cell r="C148" t="str">
            <v>Materials</v>
          </cell>
          <cell r="D148">
            <v>378129</v>
          </cell>
        </row>
        <row r="149">
          <cell r="A149" t="str">
            <v>DTE</v>
          </cell>
          <cell r="B149" t="str">
            <v>DTE Energy Co.</v>
          </cell>
          <cell r="C149" t="str">
            <v>Utilities</v>
          </cell>
          <cell r="D149">
            <v>378131</v>
          </cell>
        </row>
        <row r="150">
          <cell r="A150" t="str">
            <v>DUK</v>
          </cell>
          <cell r="B150" t="str">
            <v>Duke Energy</v>
          </cell>
          <cell r="C150" t="str">
            <v>Utilities</v>
          </cell>
          <cell r="D150">
            <v>191249</v>
          </cell>
        </row>
        <row r="151">
          <cell r="A151" t="str">
            <v>DRE</v>
          </cell>
          <cell r="B151" t="str">
            <v>Duke Realty Corp</v>
          </cell>
          <cell r="C151" t="str">
            <v>Real Estate</v>
          </cell>
          <cell r="D151">
            <v>446513</v>
          </cell>
        </row>
        <row r="152">
          <cell r="A152" t="str">
            <v>DD</v>
          </cell>
          <cell r="B152" t="str">
            <v>DuPont de Nemours Inc</v>
          </cell>
          <cell r="C152" t="str">
            <v>Materials</v>
          </cell>
          <cell r="D152">
            <v>546332</v>
          </cell>
        </row>
        <row r="153">
          <cell r="A153" t="str">
            <v>DXC</v>
          </cell>
          <cell r="B153" t="str">
            <v>DXC Technology</v>
          </cell>
          <cell r="C153" t="str">
            <v>Information Technology</v>
          </cell>
          <cell r="D153">
            <v>740485</v>
          </cell>
        </row>
        <row r="154">
          <cell r="A154" t="str">
            <v>ETFC</v>
          </cell>
          <cell r="B154" t="str">
            <v>E*Trade</v>
          </cell>
          <cell r="C154" t="str">
            <v>Financials</v>
          </cell>
          <cell r="D154" t="e">
            <v>#N/A</v>
          </cell>
        </row>
        <row r="155">
          <cell r="A155" t="str">
            <v>EMN</v>
          </cell>
          <cell r="B155" t="str">
            <v>Eastman Chemical</v>
          </cell>
          <cell r="C155" t="str">
            <v>Materials</v>
          </cell>
          <cell r="D155">
            <v>122948</v>
          </cell>
        </row>
        <row r="156">
          <cell r="A156" t="str">
            <v>ETN</v>
          </cell>
          <cell r="B156" t="str">
            <v>Eaton Corporation</v>
          </cell>
          <cell r="C156" t="str">
            <v>Industrials</v>
          </cell>
          <cell r="D156">
            <v>124922</v>
          </cell>
        </row>
        <row r="157">
          <cell r="A157" t="str">
            <v>EBAY</v>
          </cell>
          <cell r="B157" t="str">
            <v>eBay Inc.</v>
          </cell>
          <cell r="C157" t="str">
            <v>Consumer Discretionary</v>
          </cell>
          <cell r="D157">
            <v>104109</v>
          </cell>
        </row>
        <row r="158">
          <cell r="A158" t="str">
            <v>ECL</v>
          </cell>
          <cell r="B158" t="str">
            <v>Ecolab Inc.</v>
          </cell>
          <cell r="C158" t="str">
            <v>Materials</v>
          </cell>
          <cell r="D158">
            <v>378133</v>
          </cell>
        </row>
        <row r="159">
          <cell r="A159" t="str">
            <v>EIX</v>
          </cell>
          <cell r="B159" t="str">
            <v>Edison Int'l</v>
          </cell>
          <cell r="C159" t="str">
            <v>Utilities</v>
          </cell>
          <cell r="D159">
            <v>378134</v>
          </cell>
        </row>
        <row r="160">
          <cell r="A160" t="str">
            <v>EW</v>
          </cell>
          <cell r="B160" t="str">
            <v>Edwards Lifesciences</v>
          </cell>
          <cell r="C160" t="str">
            <v>Health Care</v>
          </cell>
          <cell r="D160">
            <v>108955</v>
          </cell>
        </row>
        <row r="161">
          <cell r="A161" t="str">
            <v>EA</v>
          </cell>
          <cell r="B161" t="str">
            <v>Electronic Arts</v>
          </cell>
          <cell r="C161" t="str">
            <v>Communication Services</v>
          </cell>
          <cell r="D161">
            <v>372651</v>
          </cell>
        </row>
        <row r="162">
          <cell r="A162" t="str">
            <v>EMR</v>
          </cell>
          <cell r="B162" t="str">
            <v>Emerson Electric Company</v>
          </cell>
          <cell r="C162" t="str">
            <v>Industrials</v>
          </cell>
          <cell r="D162">
            <v>255983</v>
          </cell>
        </row>
        <row r="163">
          <cell r="A163" t="str">
            <v>ETR</v>
          </cell>
          <cell r="B163" t="str">
            <v>Entergy Corp.</v>
          </cell>
          <cell r="C163" t="str">
            <v>Utilities</v>
          </cell>
          <cell r="D163">
            <v>354347</v>
          </cell>
        </row>
        <row r="164">
          <cell r="A164" t="str">
            <v>EOG</v>
          </cell>
          <cell r="B164" t="str">
            <v>EOG Resources</v>
          </cell>
          <cell r="C164" t="str">
            <v>Energy</v>
          </cell>
          <cell r="D164">
            <v>100699</v>
          </cell>
        </row>
        <row r="165">
          <cell r="A165" t="str">
            <v>EFX</v>
          </cell>
          <cell r="B165" t="str">
            <v>Equifax Inc.</v>
          </cell>
          <cell r="C165" t="str">
            <v>Industrials</v>
          </cell>
          <cell r="D165">
            <v>378137</v>
          </cell>
        </row>
        <row r="166">
          <cell r="A166" t="str">
            <v>EQIX</v>
          </cell>
          <cell r="B166" t="str">
            <v>Equinix</v>
          </cell>
          <cell r="C166" t="str">
            <v>Real Estate</v>
          </cell>
          <cell r="D166">
            <v>378138</v>
          </cell>
        </row>
        <row r="167">
          <cell r="A167" t="str">
            <v>EQR</v>
          </cell>
          <cell r="B167" t="str">
            <v>Equity Residential</v>
          </cell>
          <cell r="C167" t="str">
            <v>Real Estate</v>
          </cell>
          <cell r="D167">
            <v>421306</v>
          </cell>
        </row>
        <row r="168">
          <cell r="A168" t="str">
            <v>ESS</v>
          </cell>
          <cell r="B168" t="str">
            <v>Essex Property Trust, Inc.</v>
          </cell>
          <cell r="C168" t="str">
            <v>Real Estate</v>
          </cell>
          <cell r="D168">
            <v>378140</v>
          </cell>
        </row>
        <row r="169">
          <cell r="A169" t="str">
            <v>EL</v>
          </cell>
          <cell r="B169" t="str">
            <v>Estée Lauder Companies</v>
          </cell>
          <cell r="C169" t="str">
            <v>Consumer Staples</v>
          </cell>
          <cell r="D169">
            <v>172930</v>
          </cell>
        </row>
        <row r="170">
          <cell r="A170" t="str">
            <v>ES</v>
          </cell>
          <cell r="B170" t="str">
            <v>Eversource Energy</v>
          </cell>
          <cell r="C170" t="str">
            <v>Utilities</v>
          </cell>
          <cell r="D170">
            <v>378141</v>
          </cell>
        </row>
        <row r="171">
          <cell r="A171" t="str">
            <v>RE</v>
          </cell>
          <cell r="B171" t="str">
            <v>Everest Re Group Ltd.</v>
          </cell>
          <cell r="C171" t="str">
            <v>Financials</v>
          </cell>
          <cell r="D171">
            <v>741323</v>
          </cell>
        </row>
        <row r="172">
          <cell r="A172" t="str">
            <v>EXC</v>
          </cell>
          <cell r="B172" t="str">
            <v>Exelon Corp.</v>
          </cell>
          <cell r="C172" t="str">
            <v>Utilities</v>
          </cell>
          <cell r="D172">
            <v>378142</v>
          </cell>
        </row>
        <row r="173">
          <cell r="A173" t="str">
            <v>EXPE</v>
          </cell>
          <cell r="B173" t="str">
            <v>Expedia Group</v>
          </cell>
          <cell r="C173" t="str">
            <v>Consumer Discretionary</v>
          </cell>
          <cell r="D173">
            <v>112653</v>
          </cell>
        </row>
        <row r="174">
          <cell r="A174" t="str">
            <v>EXPD</v>
          </cell>
          <cell r="B174" t="str">
            <v>Expeditors</v>
          </cell>
          <cell r="C174" t="str">
            <v>Industrials</v>
          </cell>
          <cell r="D174">
            <v>378143</v>
          </cell>
        </row>
        <row r="175">
          <cell r="A175" t="str">
            <v>EXR</v>
          </cell>
          <cell r="B175" t="str">
            <v>Extra Space Storage</v>
          </cell>
          <cell r="C175" t="str">
            <v>Real Estate</v>
          </cell>
          <cell r="D175">
            <v>130051</v>
          </cell>
        </row>
        <row r="176">
          <cell r="A176" t="str">
            <v>XOM</v>
          </cell>
          <cell r="B176" t="str">
            <v>Exxon Mobil Corp.</v>
          </cell>
          <cell r="C176" t="str">
            <v>Energy</v>
          </cell>
          <cell r="D176">
            <v>121214</v>
          </cell>
        </row>
        <row r="177">
          <cell r="A177" t="str">
            <v>FFIV</v>
          </cell>
          <cell r="B177" t="str">
            <v>F5 Networks</v>
          </cell>
          <cell r="C177" t="str">
            <v>Information Technology</v>
          </cell>
          <cell r="D177">
            <v>60283</v>
          </cell>
        </row>
        <row r="178">
          <cell r="A178" t="str">
            <v>FB</v>
          </cell>
          <cell r="B178" t="str">
            <v>Facebook, Inc.</v>
          </cell>
          <cell r="C178" t="str">
            <v>Communication Services</v>
          </cell>
          <cell r="D178">
            <v>121021</v>
          </cell>
        </row>
        <row r="179">
          <cell r="A179" t="str">
            <v>FAST</v>
          </cell>
          <cell r="B179" t="str">
            <v>Fastenal Co</v>
          </cell>
          <cell r="C179" t="str">
            <v>Industrials</v>
          </cell>
          <cell r="D179">
            <v>339017</v>
          </cell>
        </row>
        <row r="180">
          <cell r="A180" t="str">
            <v>FRT</v>
          </cell>
          <cell r="B180" t="str">
            <v>Federal Realty Investment Trust</v>
          </cell>
          <cell r="C180" t="str">
            <v>Real Estate</v>
          </cell>
          <cell r="D180">
            <v>378144</v>
          </cell>
        </row>
        <row r="181">
          <cell r="A181" t="str">
            <v>FDX</v>
          </cell>
          <cell r="B181" t="str">
            <v>FedEx Corporation</v>
          </cell>
          <cell r="C181" t="str">
            <v>Industrials</v>
          </cell>
          <cell r="D181">
            <v>259098</v>
          </cell>
        </row>
        <row r="182">
          <cell r="A182" t="str">
            <v>FIS</v>
          </cell>
          <cell r="B182" t="str">
            <v>Fidelity National Information Services</v>
          </cell>
          <cell r="C182" t="str">
            <v>Information Technology</v>
          </cell>
          <cell r="D182">
            <v>88558</v>
          </cell>
        </row>
        <row r="183">
          <cell r="A183" t="str">
            <v>FITB</v>
          </cell>
          <cell r="B183" t="str">
            <v>Fifth Third Bancorp</v>
          </cell>
          <cell r="C183" t="str">
            <v>Financials</v>
          </cell>
          <cell r="D183" t="e">
            <v>#N/A</v>
          </cell>
        </row>
        <row r="184">
          <cell r="A184" t="str">
            <v>FISV</v>
          </cell>
          <cell r="B184" t="str">
            <v>Fiserv Inc</v>
          </cell>
          <cell r="C184" t="str">
            <v>Information Technology</v>
          </cell>
          <cell r="D184">
            <v>378146</v>
          </cell>
        </row>
        <row r="185">
          <cell r="A185" t="str">
            <v>FLT</v>
          </cell>
          <cell r="B185" t="str">
            <v>FleetCor Technologies Inc</v>
          </cell>
          <cell r="C185" t="str">
            <v>Information Technology</v>
          </cell>
          <cell r="D185">
            <v>740486</v>
          </cell>
        </row>
        <row r="186">
          <cell r="A186" t="str">
            <v>FLIR</v>
          </cell>
          <cell r="B186" t="str">
            <v>FLIR Systems</v>
          </cell>
          <cell r="C186" t="str">
            <v>Information Technology</v>
          </cell>
          <cell r="D186">
            <v>367930</v>
          </cell>
        </row>
        <row r="187">
          <cell r="A187" t="str">
            <v>FLS</v>
          </cell>
          <cell r="B187" t="str">
            <v>Flowserve Corporation</v>
          </cell>
          <cell r="C187" t="str">
            <v>Industrials</v>
          </cell>
          <cell r="D187">
            <v>378147</v>
          </cell>
        </row>
        <row r="188">
          <cell r="A188" t="str">
            <v>FMC</v>
          </cell>
          <cell r="B188" t="str">
            <v>FMC Corporation</v>
          </cell>
          <cell r="C188" t="str">
            <v>Materials</v>
          </cell>
          <cell r="D188">
            <v>378149</v>
          </cell>
        </row>
        <row r="189">
          <cell r="A189" t="str">
            <v>F</v>
          </cell>
          <cell r="B189" t="str">
            <v>Ford Motor Company</v>
          </cell>
          <cell r="C189" t="str">
            <v>Consumer Discretionary</v>
          </cell>
          <cell r="D189">
            <v>249937</v>
          </cell>
        </row>
        <row r="190">
          <cell r="A190" t="str">
            <v>FTNT</v>
          </cell>
          <cell r="B190" t="str">
            <v>Fortinet</v>
          </cell>
          <cell r="C190" t="str">
            <v>Information Technology</v>
          </cell>
          <cell r="D190">
            <v>130256</v>
          </cell>
        </row>
        <row r="191">
          <cell r="A191" t="str">
            <v>FTV</v>
          </cell>
          <cell r="B191" t="str">
            <v>Fortive Corp</v>
          </cell>
          <cell r="C191" t="str">
            <v>Industrials</v>
          </cell>
          <cell r="D191">
            <v>378151</v>
          </cell>
        </row>
        <row r="192">
          <cell r="A192" t="str">
            <v>FBHS</v>
          </cell>
          <cell r="B192" t="str">
            <v>Fortune Brands Home &amp; Security</v>
          </cell>
          <cell r="C192" t="str">
            <v>Industrials</v>
          </cell>
          <cell r="D192">
            <v>378152</v>
          </cell>
        </row>
        <row r="193">
          <cell r="A193" t="str">
            <v>FOX</v>
          </cell>
          <cell r="B193" t="str">
            <v>Fox Corporation (Class B)</v>
          </cell>
          <cell r="C193" t="str">
            <v>Communication Services</v>
          </cell>
          <cell r="D193">
            <v>885908</v>
          </cell>
        </row>
        <row r="194">
          <cell r="A194" t="str">
            <v>BEN</v>
          </cell>
          <cell r="B194" t="str">
            <v>Franklin Resources</v>
          </cell>
          <cell r="C194" t="str">
            <v>Financials</v>
          </cell>
          <cell r="D194" t="e">
            <v>#N/A</v>
          </cell>
        </row>
        <row r="195">
          <cell r="A195" t="str">
            <v>FCX</v>
          </cell>
          <cell r="B195" t="str">
            <v>Freeport-McMoRan Inc.</v>
          </cell>
          <cell r="C195" t="str">
            <v>Materials</v>
          </cell>
          <cell r="D195">
            <v>378154</v>
          </cell>
        </row>
        <row r="196">
          <cell r="A196" t="str">
            <v>GPS</v>
          </cell>
          <cell r="B196" t="str">
            <v>Gap Inc.</v>
          </cell>
          <cell r="C196" t="str">
            <v>Consumer Discretionary</v>
          </cell>
          <cell r="D196">
            <v>250974</v>
          </cell>
        </row>
        <row r="197">
          <cell r="A197" t="str">
            <v>GRMN</v>
          </cell>
          <cell r="B197" t="str">
            <v>Garmin Ltd.</v>
          </cell>
          <cell r="C197" t="str">
            <v>Consumer Discretionary</v>
          </cell>
          <cell r="D197">
            <v>388839</v>
          </cell>
        </row>
        <row r="198">
          <cell r="A198" t="str">
            <v>IT</v>
          </cell>
          <cell r="B198" t="str">
            <v>Gartner Inc</v>
          </cell>
          <cell r="C198" t="str">
            <v>Information Technology</v>
          </cell>
          <cell r="D198">
            <v>447532</v>
          </cell>
        </row>
        <row r="199">
          <cell r="A199" t="str">
            <v>GD</v>
          </cell>
          <cell r="B199" t="str">
            <v>General Dynamics</v>
          </cell>
          <cell r="C199" t="str">
            <v>Industrials</v>
          </cell>
          <cell r="D199">
            <v>234391</v>
          </cell>
        </row>
        <row r="200">
          <cell r="A200" t="str">
            <v>GE</v>
          </cell>
          <cell r="B200" t="str">
            <v>General Electric</v>
          </cell>
          <cell r="C200" t="str">
            <v>Industrials</v>
          </cell>
          <cell r="D200">
            <v>244314</v>
          </cell>
        </row>
        <row r="201">
          <cell r="A201" t="str">
            <v>GIS</v>
          </cell>
          <cell r="B201" t="str">
            <v>General Mills</v>
          </cell>
          <cell r="C201" t="str">
            <v>Consumer Staples</v>
          </cell>
          <cell r="D201">
            <v>78526</v>
          </cell>
        </row>
        <row r="202">
          <cell r="A202" t="str">
            <v>GM</v>
          </cell>
          <cell r="B202" t="str">
            <v>General Motors</v>
          </cell>
          <cell r="C202" t="str">
            <v>Consumer Discretionary</v>
          </cell>
          <cell r="D202">
            <v>125620</v>
          </cell>
        </row>
        <row r="203">
          <cell r="A203" t="str">
            <v>GPC</v>
          </cell>
          <cell r="B203" t="str">
            <v>Genuine Parts</v>
          </cell>
          <cell r="C203" t="str">
            <v>Consumer Discretionary</v>
          </cell>
          <cell r="D203">
            <v>115285</v>
          </cell>
        </row>
        <row r="204">
          <cell r="A204" t="str">
            <v>GILD</v>
          </cell>
          <cell r="B204" t="str">
            <v>Gilead Sciences</v>
          </cell>
          <cell r="C204" t="str">
            <v>Health Care</v>
          </cell>
          <cell r="D204">
            <v>239284</v>
          </cell>
        </row>
        <row r="205">
          <cell r="A205" t="str">
            <v>GPN</v>
          </cell>
          <cell r="B205" t="str">
            <v>Global Payments Inc.</v>
          </cell>
          <cell r="C205" t="str">
            <v>Information Technology</v>
          </cell>
          <cell r="D205">
            <v>182201</v>
          </cell>
        </row>
        <row r="206">
          <cell r="A206" t="str">
            <v>GS</v>
          </cell>
          <cell r="B206" t="str">
            <v>Goldman Sachs Group</v>
          </cell>
          <cell r="C206" t="str">
            <v>Financials</v>
          </cell>
          <cell r="D206" t="e">
            <v>#N/A</v>
          </cell>
        </row>
        <row r="207">
          <cell r="A207" t="str">
            <v>GWW</v>
          </cell>
          <cell r="B207" t="str">
            <v>Grainger (W.W.) Inc.</v>
          </cell>
          <cell r="C207" t="str">
            <v>Industrials</v>
          </cell>
          <cell r="D207">
            <v>504823</v>
          </cell>
        </row>
        <row r="208">
          <cell r="A208" t="str">
            <v>HRB</v>
          </cell>
          <cell r="B208" t="str">
            <v>H&amp;R Block</v>
          </cell>
          <cell r="C208" t="str">
            <v>Consumer Discretionary</v>
          </cell>
          <cell r="D208">
            <v>506954</v>
          </cell>
        </row>
        <row r="209">
          <cell r="A209" t="str">
            <v>HAL</v>
          </cell>
          <cell r="B209" t="str">
            <v>Halliburton Co.</v>
          </cell>
          <cell r="C209" t="str">
            <v>Energy</v>
          </cell>
          <cell r="D209">
            <v>378158</v>
          </cell>
        </row>
        <row r="210">
          <cell r="A210" t="str">
            <v>HBI</v>
          </cell>
          <cell r="B210" t="str">
            <v>Hanesbrands Inc</v>
          </cell>
          <cell r="C210" t="str">
            <v>Consumer Discretionary</v>
          </cell>
          <cell r="D210">
            <v>331419</v>
          </cell>
        </row>
        <row r="211">
          <cell r="A211" t="str">
            <v>HIG</v>
          </cell>
          <cell r="B211" t="str">
            <v>Hartford Financial Svc.Gp.</v>
          </cell>
          <cell r="C211" t="str">
            <v>Financials</v>
          </cell>
          <cell r="D211" t="e">
            <v>#N/A</v>
          </cell>
        </row>
        <row r="212">
          <cell r="A212" t="str">
            <v>HAS</v>
          </cell>
          <cell r="B212" t="str">
            <v>Hasbro Inc.</v>
          </cell>
          <cell r="C212" t="str">
            <v>Consumer Discretionary</v>
          </cell>
          <cell r="D212">
            <v>249756</v>
          </cell>
        </row>
        <row r="213">
          <cell r="A213" t="str">
            <v>HCA</v>
          </cell>
          <cell r="B213" t="str">
            <v>HCA Healthcare</v>
          </cell>
          <cell r="C213" t="str">
            <v>Health Care</v>
          </cell>
          <cell r="D213">
            <v>378161</v>
          </cell>
        </row>
        <row r="214">
          <cell r="A214" t="str">
            <v>HCP</v>
          </cell>
          <cell r="B214" t="str">
            <v>Healthpeak Properties</v>
          </cell>
          <cell r="C214" t="str">
            <v>Real Estate</v>
          </cell>
          <cell r="D214">
            <v>378162</v>
          </cell>
        </row>
        <row r="215">
          <cell r="A215" t="str">
            <v>HSIC</v>
          </cell>
          <cell r="B215" t="str">
            <v>Henry Schein</v>
          </cell>
          <cell r="C215" t="str">
            <v>Health Care</v>
          </cell>
          <cell r="D215">
            <v>378104</v>
          </cell>
        </row>
        <row r="216">
          <cell r="A216" t="str">
            <v>HSY</v>
          </cell>
          <cell r="B216" t="str">
            <v>The Hershey Company</v>
          </cell>
          <cell r="C216" t="str">
            <v>Consumer Staples</v>
          </cell>
          <cell r="D216">
            <v>248677</v>
          </cell>
        </row>
        <row r="217">
          <cell r="A217" t="str">
            <v>HES</v>
          </cell>
          <cell r="B217" t="str">
            <v>Hess Corporation</v>
          </cell>
          <cell r="C217" t="str">
            <v>Energy</v>
          </cell>
          <cell r="D217">
            <v>378163</v>
          </cell>
        </row>
        <row r="218">
          <cell r="A218" t="str">
            <v>HPE</v>
          </cell>
          <cell r="B218" t="str">
            <v>Hewlett Packard Enterprise</v>
          </cell>
          <cell r="C218" t="str">
            <v>Information Technology</v>
          </cell>
          <cell r="D218">
            <v>47023</v>
          </cell>
        </row>
        <row r="219">
          <cell r="A219" t="str">
            <v>HLT</v>
          </cell>
          <cell r="B219" t="str">
            <v>Hilton Worldwide Holdings Inc</v>
          </cell>
          <cell r="C219" t="str">
            <v>Consumer Discretionary</v>
          </cell>
          <cell r="D219">
            <v>740329</v>
          </cell>
        </row>
        <row r="220">
          <cell r="A220" t="str">
            <v>HFC</v>
          </cell>
          <cell r="B220" t="str">
            <v>HollyFrontier Corp</v>
          </cell>
          <cell r="C220" t="str">
            <v>Energy</v>
          </cell>
          <cell r="D220">
            <v>684316</v>
          </cell>
        </row>
        <row r="221">
          <cell r="A221" t="str">
            <v>HOLX</v>
          </cell>
          <cell r="B221" t="str">
            <v>Hologic</v>
          </cell>
          <cell r="C221" t="str">
            <v>Health Care</v>
          </cell>
          <cell r="D221">
            <v>362221</v>
          </cell>
        </row>
        <row r="222">
          <cell r="A222" t="str">
            <v>HD</v>
          </cell>
          <cell r="B222" t="str">
            <v>Home Depot</v>
          </cell>
          <cell r="C222" t="str">
            <v>Consumer Discretionary</v>
          </cell>
          <cell r="D222">
            <v>261673</v>
          </cell>
        </row>
        <row r="223">
          <cell r="A223" t="str">
            <v>HON</v>
          </cell>
          <cell r="B223" t="str">
            <v>Honeywell Int'l Inc.</v>
          </cell>
          <cell r="C223" t="str">
            <v>Industrials</v>
          </cell>
          <cell r="D223">
            <v>105257</v>
          </cell>
        </row>
        <row r="224">
          <cell r="A224" t="str">
            <v>HRL</v>
          </cell>
          <cell r="B224" t="str">
            <v>Hormel Foods Corp.</v>
          </cell>
          <cell r="C224" t="str">
            <v>Consumer Staples</v>
          </cell>
          <cell r="D224">
            <v>375369</v>
          </cell>
        </row>
        <row r="225">
          <cell r="A225" t="str">
            <v>HST</v>
          </cell>
          <cell r="B225" t="str">
            <v>Host Hotels &amp; Resorts</v>
          </cell>
          <cell r="C225" t="str">
            <v>Real Estate</v>
          </cell>
          <cell r="D225">
            <v>346970</v>
          </cell>
        </row>
        <row r="226">
          <cell r="A226" t="str">
            <v>HPQ</v>
          </cell>
          <cell r="B226" t="str">
            <v>HP Inc.</v>
          </cell>
          <cell r="C226" t="str">
            <v>Information Technology</v>
          </cell>
          <cell r="D226">
            <v>184360</v>
          </cell>
        </row>
        <row r="227">
          <cell r="A227" t="str">
            <v>HUM</v>
          </cell>
          <cell r="B227" t="str">
            <v>Humana Inc.</v>
          </cell>
          <cell r="C227" t="str">
            <v>Health Care</v>
          </cell>
          <cell r="D227" t="e">
            <v>#N/A</v>
          </cell>
        </row>
        <row r="228">
          <cell r="A228" t="str">
            <v>HBAN</v>
          </cell>
          <cell r="B228" t="str">
            <v>Huntington Bancshares</v>
          </cell>
          <cell r="C228" t="str">
            <v>Financials</v>
          </cell>
          <cell r="D228" t="e">
            <v>#N/A</v>
          </cell>
        </row>
        <row r="229">
          <cell r="A229" t="str">
            <v>HII</v>
          </cell>
          <cell r="B229" t="str">
            <v>Huntington Ingalls Industries</v>
          </cell>
          <cell r="C229" t="str">
            <v>Industrials</v>
          </cell>
          <cell r="D229">
            <v>903401</v>
          </cell>
        </row>
        <row r="230">
          <cell r="A230" t="str">
            <v>IEX</v>
          </cell>
          <cell r="B230" t="str">
            <v>IDEX Corporation</v>
          </cell>
          <cell r="C230" t="str">
            <v>Industrials</v>
          </cell>
          <cell r="D230">
            <v>824090</v>
          </cell>
        </row>
        <row r="231">
          <cell r="A231" t="str">
            <v>IDXX</v>
          </cell>
          <cell r="B231" t="str">
            <v>IDEXX Laboratories</v>
          </cell>
          <cell r="C231" t="str">
            <v>Health Care</v>
          </cell>
          <cell r="D231">
            <v>447447</v>
          </cell>
        </row>
        <row r="232">
          <cell r="A232" t="str">
            <v>INFO</v>
          </cell>
          <cell r="B232" t="str">
            <v>IHS Markit Ltd.</v>
          </cell>
          <cell r="C232" t="str">
            <v>Industrials</v>
          </cell>
          <cell r="D232">
            <v>330628</v>
          </cell>
        </row>
        <row r="233">
          <cell r="A233" t="str">
            <v>ITW</v>
          </cell>
          <cell r="B233" t="str">
            <v>Illinois Tool Works</v>
          </cell>
          <cell r="C233" t="str">
            <v>Industrials</v>
          </cell>
          <cell r="D233">
            <v>378165</v>
          </cell>
        </row>
        <row r="234">
          <cell r="A234" t="str">
            <v>ILMN</v>
          </cell>
          <cell r="B234" t="str">
            <v>Illumina Inc</v>
          </cell>
          <cell r="C234" t="str">
            <v>Health Care</v>
          </cell>
          <cell r="D234">
            <v>86933</v>
          </cell>
        </row>
        <row r="235">
          <cell r="A235" t="str">
            <v>INCY</v>
          </cell>
          <cell r="B235" t="str">
            <v>Incyte</v>
          </cell>
          <cell r="C235" t="str">
            <v>Health Care</v>
          </cell>
          <cell r="D235">
            <v>671924</v>
          </cell>
        </row>
        <row r="236">
          <cell r="A236" t="str">
            <v>IR</v>
          </cell>
          <cell r="B236" t="str">
            <v>Ingersoll Rand</v>
          </cell>
          <cell r="C236" t="str">
            <v>Industrials</v>
          </cell>
          <cell r="D236">
            <v>378166</v>
          </cell>
        </row>
        <row r="237">
          <cell r="A237" t="str">
            <v>INTC</v>
          </cell>
          <cell r="B237" t="str">
            <v>Intel Corp.</v>
          </cell>
          <cell r="C237" t="str">
            <v>Information Technology</v>
          </cell>
          <cell r="D237">
            <v>85652</v>
          </cell>
        </row>
        <row r="238">
          <cell r="A238" t="str">
            <v>ICE</v>
          </cell>
          <cell r="B238" t="str">
            <v>Intercontinental Exchange</v>
          </cell>
          <cell r="C238" t="str">
            <v>Financials</v>
          </cell>
          <cell r="D238">
            <v>378167</v>
          </cell>
        </row>
        <row r="239">
          <cell r="A239" t="str">
            <v>IBM</v>
          </cell>
          <cell r="B239" t="str">
            <v>International Business Machines</v>
          </cell>
          <cell r="C239" t="str">
            <v>Information Technology</v>
          </cell>
          <cell r="D239">
            <v>69543</v>
          </cell>
        </row>
        <row r="240">
          <cell r="A240" t="str">
            <v>IP</v>
          </cell>
          <cell r="B240" t="str">
            <v>International Paper</v>
          </cell>
          <cell r="C240" t="str">
            <v>Materials</v>
          </cell>
          <cell r="D240">
            <v>261549</v>
          </cell>
        </row>
        <row r="241">
          <cell r="A241" t="str">
            <v>IPG</v>
          </cell>
          <cell r="B241" t="str">
            <v>Interpublic Group</v>
          </cell>
          <cell r="C241" t="str">
            <v>Communication Services</v>
          </cell>
          <cell r="D241">
            <v>378168</v>
          </cell>
        </row>
        <row r="242">
          <cell r="A242" t="str">
            <v>IFF</v>
          </cell>
          <cell r="B242" t="str">
            <v>International Flavors &amp; Fragrances</v>
          </cell>
          <cell r="C242" t="str">
            <v>Materials</v>
          </cell>
          <cell r="D242">
            <v>378169</v>
          </cell>
        </row>
        <row r="243">
          <cell r="A243" t="str">
            <v>INTU</v>
          </cell>
          <cell r="B243" t="str">
            <v>Intuit Inc.</v>
          </cell>
          <cell r="C243" t="str">
            <v>Information Technology</v>
          </cell>
          <cell r="D243">
            <v>183557</v>
          </cell>
        </row>
        <row r="244">
          <cell r="A244" t="str">
            <v>ISRG</v>
          </cell>
          <cell r="B244" t="str">
            <v>Intuitive Surgical Inc.</v>
          </cell>
          <cell r="C244" t="str">
            <v>Health Care</v>
          </cell>
          <cell r="D244">
            <v>103498</v>
          </cell>
        </row>
        <row r="245">
          <cell r="A245" t="str">
            <v>IVZ</v>
          </cell>
          <cell r="B245" t="str">
            <v>Invesco Ltd.</v>
          </cell>
          <cell r="C245" t="str">
            <v>Financials</v>
          </cell>
          <cell r="D245">
            <v>378170</v>
          </cell>
        </row>
        <row r="246">
          <cell r="A246" t="str">
            <v>IPGP</v>
          </cell>
          <cell r="B246" t="str">
            <v>IPG Photonics Corp.</v>
          </cell>
          <cell r="C246" t="str">
            <v>Information Technology</v>
          </cell>
          <cell r="D246">
            <v>570971</v>
          </cell>
        </row>
        <row r="247">
          <cell r="A247" t="str">
            <v>IQV</v>
          </cell>
          <cell r="B247" t="str">
            <v>IQVIA Holdings Inc.</v>
          </cell>
          <cell r="C247" t="str">
            <v>Health Care</v>
          </cell>
          <cell r="D247">
            <v>744724</v>
          </cell>
        </row>
        <row r="248">
          <cell r="A248" t="str">
            <v>IRM</v>
          </cell>
          <cell r="B248" t="str">
            <v>Iron Mountain Incorporated</v>
          </cell>
          <cell r="C248" t="str">
            <v>Real Estate</v>
          </cell>
          <cell r="D248">
            <v>378171</v>
          </cell>
        </row>
        <row r="249">
          <cell r="A249" t="str">
            <v>JKHY</v>
          </cell>
          <cell r="B249" t="str">
            <v>Jack Henry &amp; Associates</v>
          </cell>
          <cell r="C249" t="str">
            <v>Information Technology</v>
          </cell>
          <cell r="D249">
            <v>447566</v>
          </cell>
        </row>
        <row r="250">
          <cell r="A250" t="str">
            <v>JEC</v>
          </cell>
          <cell r="B250" t="str">
            <v>Jacobs Engineering Group</v>
          </cell>
          <cell r="C250" t="str">
            <v>Industrials</v>
          </cell>
          <cell r="D250">
            <v>378172</v>
          </cell>
        </row>
        <row r="251">
          <cell r="A251" t="str">
            <v>JBHT</v>
          </cell>
          <cell r="B251" t="str">
            <v>J. B. Hunt Transport Services</v>
          </cell>
          <cell r="C251" t="str">
            <v>Industrials</v>
          </cell>
          <cell r="D251">
            <v>378173</v>
          </cell>
        </row>
        <row r="252">
          <cell r="A252" t="str">
            <v>SJM</v>
          </cell>
          <cell r="B252" t="str">
            <v>JM Smucker</v>
          </cell>
          <cell r="C252" t="str">
            <v>Consumer Staples</v>
          </cell>
          <cell r="D252">
            <v>254348</v>
          </cell>
        </row>
        <row r="253">
          <cell r="A253" t="str">
            <v>JNJ</v>
          </cell>
          <cell r="B253" t="str">
            <v>Johnson &amp; Johnson</v>
          </cell>
          <cell r="C253" t="str">
            <v>Health Care</v>
          </cell>
          <cell r="D253">
            <v>89661</v>
          </cell>
        </row>
        <row r="254">
          <cell r="A254" t="str">
            <v>JCI</v>
          </cell>
          <cell r="B254" t="str">
            <v>Johnson Controls International</v>
          </cell>
          <cell r="C254" t="str">
            <v>Industrials</v>
          </cell>
          <cell r="D254">
            <v>360440</v>
          </cell>
        </row>
        <row r="255">
          <cell r="A255" t="str">
            <v>JPM</v>
          </cell>
          <cell r="B255" t="str">
            <v>JPMorgan Chase &amp; Co.</v>
          </cell>
          <cell r="C255" t="str">
            <v>Financials</v>
          </cell>
          <cell r="D255" t="e">
            <v>#N/A</v>
          </cell>
        </row>
        <row r="256">
          <cell r="A256" t="str">
            <v>JNPR</v>
          </cell>
          <cell r="B256" t="str">
            <v>Juniper Networks</v>
          </cell>
          <cell r="C256" t="str">
            <v>Information Technology</v>
          </cell>
          <cell r="D256">
            <v>385619</v>
          </cell>
        </row>
        <row r="257">
          <cell r="A257" t="str">
            <v>KSU</v>
          </cell>
          <cell r="B257" t="str">
            <v>Kansas City Southern</v>
          </cell>
          <cell r="C257" t="str">
            <v>Industrials</v>
          </cell>
          <cell r="D257">
            <v>99395</v>
          </cell>
        </row>
        <row r="258">
          <cell r="A258" t="str">
            <v>K</v>
          </cell>
          <cell r="B258" t="str">
            <v>Kellogg Co.</v>
          </cell>
          <cell r="C258" t="str">
            <v>Consumer Staples</v>
          </cell>
          <cell r="D258">
            <v>97995</v>
          </cell>
        </row>
        <row r="259">
          <cell r="A259" t="str">
            <v>KEY</v>
          </cell>
          <cell r="B259" t="str">
            <v>KeyCorp</v>
          </cell>
          <cell r="C259" t="str">
            <v>Financials</v>
          </cell>
          <cell r="D259" t="e">
            <v>#N/A</v>
          </cell>
        </row>
        <row r="260">
          <cell r="A260" t="str">
            <v>KEYS</v>
          </cell>
          <cell r="B260" t="str">
            <v>Keysight Technologies</v>
          </cell>
          <cell r="C260" t="str">
            <v>Information Technology</v>
          </cell>
          <cell r="D260">
            <v>186556</v>
          </cell>
        </row>
        <row r="261">
          <cell r="A261" t="str">
            <v>KMB</v>
          </cell>
          <cell r="B261" t="str">
            <v>Kimberly-Clark</v>
          </cell>
          <cell r="C261" t="str">
            <v>Consumer Staples</v>
          </cell>
          <cell r="D261">
            <v>384594</v>
          </cell>
        </row>
        <row r="262">
          <cell r="A262" t="str">
            <v>KIM</v>
          </cell>
          <cell r="B262" t="str">
            <v>Kimco Realty</v>
          </cell>
          <cell r="C262" t="str">
            <v>Real Estate</v>
          </cell>
          <cell r="D262">
            <v>378175</v>
          </cell>
        </row>
        <row r="263">
          <cell r="A263" t="str">
            <v>KMI</v>
          </cell>
          <cell r="B263" t="str">
            <v>Kinder Morgan</v>
          </cell>
          <cell r="C263" t="str">
            <v>Energy</v>
          </cell>
          <cell r="D263">
            <v>88392</v>
          </cell>
        </row>
        <row r="264">
          <cell r="A264" t="str">
            <v>KLAC</v>
          </cell>
          <cell r="B264" t="str">
            <v>KLA Corporation</v>
          </cell>
          <cell r="C264" t="str">
            <v>Information Technology</v>
          </cell>
          <cell r="D264">
            <v>132518</v>
          </cell>
        </row>
        <row r="265">
          <cell r="A265" t="str">
            <v>KSS</v>
          </cell>
          <cell r="B265" t="str">
            <v>Kohl's Corp.</v>
          </cell>
          <cell r="C265" t="str">
            <v>Consumer Discretionary</v>
          </cell>
          <cell r="D265">
            <v>186130</v>
          </cell>
        </row>
        <row r="266">
          <cell r="A266" t="str">
            <v>KHC</v>
          </cell>
          <cell r="B266" t="str">
            <v>Kraft Heinz Co</v>
          </cell>
          <cell r="C266" t="str">
            <v>Consumer Staples</v>
          </cell>
          <cell r="D266">
            <v>693432</v>
          </cell>
        </row>
        <row r="267">
          <cell r="A267" t="str">
            <v>KR</v>
          </cell>
          <cell r="B267" t="str">
            <v>Kroger Co.</v>
          </cell>
          <cell r="C267" t="str">
            <v>Consumer Staples</v>
          </cell>
          <cell r="D267">
            <v>258154</v>
          </cell>
        </row>
        <row r="268">
          <cell r="A268" t="str">
            <v>LB</v>
          </cell>
          <cell r="B268" t="str">
            <v>L Brands Inc.</v>
          </cell>
          <cell r="C268" t="str">
            <v>Consumer Discretionary</v>
          </cell>
          <cell r="D268">
            <v>185942</v>
          </cell>
        </row>
        <row r="269">
          <cell r="A269" t="str">
            <v>LH</v>
          </cell>
          <cell r="B269" t="str">
            <v>Laboratory Corp. of America Holding</v>
          </cell>
          <cell r="C269" t="str">
            <v>Health Care</v>
          </cell>
          <cell r="D269">
            <v>378177</v>
          </cell>
        </row>
        <row r="270">
          <cell r="A270" t="str">
            <v>LRCX</v>
          </cell>
          <cell r="B270" t="str">
            <v>Lam Research</v>
          </cell>
          <cell r="C270" t="str">
            <v>Information Technology</v>
          </cell>
          <cell r="D270">
            <v>101897</v>
          </cell>
        </row>
        <row r="271">
          <cell r="A271" t="str">
            <v>LEG</v>
          </cell>
          <cell r="B271" t="str">
            <v>Leggett &amp; Platt</v>
          </cell>
          <cell r="C271" t="str">
            <v>Consumer Discretionary</v>
          </cell>
          <cell r="D271">
            <v>378178</v>
          </cell>
        </row>
        <row r="272">
          <cell r="A272" t="str">
            <v>LDOS</v>
          </cell>
          <cell r="B272" t="str">
            <v>Leidos Holdings</v>
          </cell>
          <cell r="C272" t="str">
            <v>Information Technology</v>
          </cell>
          <cell r="D272">
            <v>902720</v>
          </cell>
        </row>
        <row r="273">
          <cell r="A273" t="str">
            <v>LLY</v>
          </cell>
          <cell r="B273" t="str">
            <v>Lilly (Eli) &amp; Co.</v>
          </cell>
          <cell r="C273" t="str">
            <v>Health Care</v>
          </cell>
          <cell r="D273">
            <v>378181</v>
          </cell>
        </row>
        <row r="274">
          <cell r="A274" t="str">
            <v>LNC</v>
          </cell>
          <cell r="B274" t="str">
            <v>Lincoln National</v>
          </cell>
          <cell r="C274" t="str">
            <v>Financials</v>
          </cell>
          <cell r="D274" t="e">
            <v>#N/A</v>
          </cell>
        </row>
        <row r="275">
          <cell r="A275" t="str">
            <v>LYV</v>
          </cell>
          <cell r="B275" t="str">
            <v>Live Nation Entertainment</v>
          </cell>
          <cell r="C275" t="str">
            <v>Communication Services</v>
          </cell>
          <cell r="D275">
            <v>682157</v>
          </cell>
        </row>
        <row r="276">
          <cell r="A276" t="str">
            <v>LKQ</v>
          </cell>
          <cell r="B276" t="str">
            <v>LKQ Corporation</v>
          </cell>
          <cell r="C276" t="str">
            <v>Consumer Discretionary</v>
          </cell>
          <cell r="D276">
            <v>124743</v>
          </cell>
        </row>
        <row r="277">
          <cell r="A277" t="str">
            <v>LMT</v>
          </cell>
          <cell r="B277" t="str">
            <v>Lockheed Martin Corp.</v>
          </cell>
          <cell r="C277" t="str">
            <v>Industrials</v>
          </cell>
          <cell r="D277">
            <v>103644</v>
          </cell>
        </row>
        <row r="278">
          <cell r="A278" t="str">
            <v>L</v>
          </cell>
          <cell r="B278" t="str">
            <v>Loews Corp.</v>
          </cell>
          <cell r="C278" t="str">
            <v>Financials</v>
          </cell>
          <cell r="D278" t="e">
            <v>#N/A</v>
          </cell>
        </row>
        <row r="279">
          <cell r="A279" t="str">
            <v>LOW</v>
          </cell>
          <cell r="B279" t="str">
            <v>Lowe's Cos.</v>
          </cell>
          <cell r="C279" t="str">
            <v>Consumer Discretionary</v>
          </cell>
          <cell r="D279">
            <v>186050</v>
          </cell>
        </row>
        <row r="280">
          <cell r="A280" t="str">
            <v>LYB</v>
          </cell>
          <cell r="B280" t="str">
            <v>LyondellBasell</v>
          </cell>
          <cell r="C280" t="str">
            <v>Materials</v>
          </cell>
          <cell r="D280">
            <v>378183</v>
          </cell>
        </row>
        <row r="281">
          <cell r="A281" t="str">
            <v>MTB</v>
          </cell>
          <cell r="B281" t="str">
            <v>M&amp;T Bank Corp.</v>
          </cell>
          <cell r="C281" t="str">
            <v>Financials</v>
          </cell>
          <cell r="D281" t="e">
            <v>#N/A</v>
          </cell>
        </row>
        <row r="282">
          <cell r="A282" t="str">
            <v>MRO</v>
          </cell>
          <cell r="B282" t="str">
            <v>Marathon Oil Corp.</v>
          </cell>
          <cell r="C282" t="str">
            <v>Energy</v>
          </cell>
          <cell r="D282">
            <v>378185</v>
          </cell>
        </row>
        <row r="283">
          <cell r="A283" t="str">
            <v>MPC</v>
          </cell>
          <cell r="B283" t="str">
            <v>Marathon Petroleum</v>
          </cell>
          <cell r="C283" t="str">
            <v>Energy</v>
          </cell>
          <cell r="D283">
            <v>353184</v>
          </cell>
        </row>
        <row r="284">
          <cell r="A284" t="str">
            <v>MKTX</v>
          </cell>
          <cell r="B284" t="str">
            <v>MarketAxess</v>
          </cell>
          <cell r="C284" t="str">
            <v>Financials</v>
          </cell>
          <cell r="D284">
            <v>118024</v>
          </cell>
        </row>
        <row r="285">
          <cell r="A285" t="str">
            <v>MAR</v>
          </cell>
          <cell r="B285" t="str">
            <v>Marriott Int'l.</v>
          </cell>
          <cell r="C285" t="str">
            <v>Consumer Discretionary</v>
          </cell>
          <cell r="D285">
            <v>98192</v>
          </cell>
        </row>
        <row r="286">
          <cell r="A286" t="str">
            <v>MMC</v>
          </cell>
          <cell r="B286" t="str">
            <v>Marsh &amp; McLennan</v>
          </cell>
          <cell r="C286" t="str">
            <v>Financials</v>
          </cell>
          <cell r="D286" t="e">
            <v>#N/A</v>
          </cell>
        </row>
        <row r="287">
          <cell r="A287" t="str">
            <v>MLM</v>
          </cell>
          <cell r="B287" t="str">
            <v>Martin Marietta Materials</v>
          </cell>
          <cell r="C287" t="str">
            <v>Materials</v>
          </cell>
          <cell r="D287">
            <v>378186</v>
          </cell>
        </row>
        <row r="288">
          <cell r="A288" t="str">
            <v>MAS</v>
          </cell>
          <cell r="B288" t="str">
            <v>Masco Corp.</v>
          </cell>
          <cell r="C288" t="str">
            <v>Industrials</v>
          </cell>
          <cell r="D288">
            <v>255010</v>
          </cell>
        </row>
        <row r="289">
          <cell r="A289" t="str">
            <v>MA</v>
          </cell>
          <cell r="B289" t="str">
            <v>Mastercard Inc.</v>
          </cell>
          <cell r="C289" t="str">
            <v>Information Technology</v>
          </cell>
          <cell r="D289">
            <v>331628</v>
          </cell>
        </row>
        <row r="290">
          <cell r="A290" t="str">
            <v>MKC</v>
          </cell>
          <cell r="B290" t="str">
            <v>McCormick &amp; Co.</v>
          </cell>
          <cell r="C290" t="str">
            <v>Consumer Staples</v>
          </cell>
          <cell r="D290">
            <v>251282</v>
          </cell>
        </row>
        <row r="291">
          <cell r="A291" t="str">
            <v>MXIM</v>
          </cell>
          <cell r="B291" t="str">
            <v>Maxim Integrated Products Inc</v>
          </cell>
          <cell r="C291" t="str">
            <v>Information Technology</v>
          </cell>
          <cell r="D291">
            <v>153611</v>
          </cell>
        </row>
        <row r="292">
          <cell r="A292" t="str">
            <v>MCD</v>
          </cell>
          <cell r="B292" t="str">
            <v>McDonald's Corp.</v>
          </cell>
          <cell r="C292" t="str">
            <v>Consumer Discretionary</v>
          </cell>
          <cell r="D292">
            <v>243628</v>
          </cell>
        </row>
        <row r="293">
          <cell r="A293" t="str">
            <v>MCK</v>
          </cell>
          <cell r="B293" t="str">
            <v>McKesson Corp.</v>
          </cell>
          <cell r="C293" t="str">
            <v>Health Care</v>
          </cell>
          <cell r="D293">
            <v>380928</v>
          </cell>
        </row>
        <row r="294">
          <cell r="A294" t="str">
            <v>MDT</v>
          </cell>
          <cell r="B294" t="str">
            <v>Medtronic plc</v>
          </cell>
          <cell r="C294" t="str">
            <v>Health Care</v>
          </cell>
          <cell r="D294">
            <v>73420</v>
          </cell>
        </row>
        <row r="295">
          <cell r="A295" t="str">
            <v>MRK</v>
          </cell>
          <cell r="B295" t="str">
            <v>Merck &amp; Co.</v>
          </cell>
          <cell r="C295" t="str">
            <v>Health Care</v>
          </cell>
          <cell r="D295">
            <v>262201</v>
          </cell>
        </row>
        <row r="296">
          <cell r="A296" t="str">
            <v>MET</v>
          </cell>
          <cell r="B296" t="str">
            <v>MetLife Inc.</v>
          </cell>
          <cell r="C296" t="str">
            <v>Financials</v>
          </cell>
          <cell r="D296" t="e">
            <v>#N/A</v>
          </cell>
        </row>
        <row r="297">
          <cell r="A297" t="str">
            <v>MTD</v>
          </cell>
          <cell r="B297" t="str">
            <v>Mettler Toledo</v>
          </cell>
          <cell r="C297" t="str">
            <v>Health Care</v>
          </cell>
          <cell r="D297">
            <v>334921</v>
          </cell>
        </row>
        <row r="298">
          <cell r="A298" t="str">
            <v>MGM</v>
          </cell>
          <cell r="B298" t="str">
            <v>MGM Resorts International</v>
          </cell>
          <cell r="C298" t="str">
            <v>Consumer Discretionary</v>
          </cell>
          <cell r="D298">
            <v>139431</v>
          </cell>
        </row>
        <row r="299">
          <cell r="A299" t="str">
            <v>MCHP</v>
          </cell>
          <cell r="B299" t="str">
            <v>Microchip Technology</v>
          </cell>
          <cell r="C299" t="str">
            <v>Information Technology</v>
          </cell>
          <cell r="D299">
            <v>333440</v>
          </cell>
        </row>
        <row r="300">
          <cell r="A300" t="str">
            <v>MU</v>
          </cell>
          <cell r="B300" t="str">
            <v>Micron Technology</v>
          </cell>
          <cell r="C300" t="str">
            <v>Information Technology</v>
          </cell>
          <cell r="D300">
            <v>60906</v>
          </cell>
        </row>
        <row r="301">
          <cell r="A301" t="str">
            <v>MSFT</v>
          </cell>
          <cell r="B301" t="str">
            <v>Microsoft Corp.</v>
          </cell>
          <cell r="C301" t="str">
            <v>Information Technology</v>
          </cell>
          <cell r="D301">
            <v>59265</v>
          </cell>
        </row>
        <row r="302">
          <cell r="A302" t="str">
            <v>MAA</v>
          </cell>
          <cell r="B302" t="str">
            <v>Mid-America Apartments</v>
          </cell>
          <cell r="C302" t="str">
            <v>Real Estate</v>
          </cell>
          <cell r="D302">
            <v>744578</v>
          </cell>
        </row>
        <row r="303">
          <cell r="A303" t="str">
            <v>MHK</v>
          </cell>
          <cell r="B303" t="str">
            <v>Mohawk Industries</v>
          </cell>
          <cell r="C303" t="str">
            <v>Consumer Discretionary</v>
          </cell>
          <cell r="D303">
            <v>333439</v>
          </cell>
        </row>
        <row r="304">
          <cell r="A304" t="str">
            <v>TAP</v>
          </cell>
          <cell r="B304" t="str">
            <v>Molson Coors Beverage Company</v>
          </cell>
          <cell r="C304" t="str">
            <v>Consumer Staples</v>
          </cell>
          <cell r="D304">
            <v>248956</v>
          </cell>
        </row>
        <row r="305">
          <cell r="A305" t="str">
            <v>MDLZ</v>
          </cell>
          <cell r="B305" t="str">
            <v>Mondelez International</v>
          </cell>
          <cell r="C305" t="str">
            <v>Consumer Staples</v>
          </cell>
          <cell r="D305">
            <v>378190</v>
          </cell>
        </row>
        <row r="306">
          <cell r="A306" t="str">
            <v>MNST</v>
          </cell>
          <cell r="B306" t="str">
            <v>Monster Beverage</v>
          </cell>
          <cell r="C306" t="str">
            <v>Consumer Staples</v>
          </cell>
          <cell r="D306">
            <v>333441</v>
          </cell>
        </row>
        <row r="307">
          <cell r="A307" t="str">
            <v>MCO</v>
          </cell>
          <cell r="B307" t="str">
            <v>Moody's Corp</v>
          </cell>
          <cell r="C307" t="str">
            <v>Financials</v>
          </cell>
          <cell r="D307">
            <v>88874</v>
          </cell>
        </row>
        <row r="308">
          <cell r="A308" t="str">
            <v>MS</v>
          </cell>
          <cell r="B308" t="str">
            <v>Morgan Stanley</v>
          </cell>
          <cell r="C308" t="str">
            <v>Financials</v>
          </cell>
          <cell r="D308" t="e">
            <v>#N/A</v>
          </cell>
        </row>
        <row r="309">
          <cell r="A309" t="str">
            <v>MOS</v>
          </cell>
          <cell r="B309" t="str">
            <v>The Mosaic Company</v>
          </cell>
          <cell r="C309" t="str">
            <v>Materials</v>
          </cell>
          <cell r="D309">
            <v>94993</v>
          </cell>
        </row>
        <row r="310">
          <cell r="A310" t="str">
            <v>MSI</v>
          </cell>
          <cell r="B310" t="str">
            <v>Motorola Solutions Inc.</v>
          </cell>
          <cell r="C310" t="str">
            <v>Information Technology</v>
          </cell>
          <cell r="D310">
            <v>333970</v>
          </cell>
        </row>
        <row r="311">
          <cell r="A311" t="str">
            <v>MSCI</v>
          </cell>
          <cell r="B311" t="str">
            <v>MSCI Inc</v>
          </cell>
          <cell r="C311" t="str">
            <v>Financials</v>
          </cell>
          <cell r="D311">
            <v>549638</v>
          </cell>
        </row>
        <row r="312">
          <cell r="A312" t="str">
            <v>MYL</v>
          </cell>
          <cell r="B312" t="str">
            <v>Mylan N.V.</v>
          </cell>
          <cell r="C312" t="str">
            <v>Health Care</v>
          </cell>
          <cell r="D312">
            <v>333504</v>
          </cell>
        </row>
        <row r="313">
          <cell r="A313" t="str">
            <v>NDAQ</v>
          </cell>
          <cell r="B313" t="str">
            <v>Nasdaq, Inc.</v>
          </cell>
          <cell r="C313" t="str">
            <v>Financials</v>
          </cell>
          <cell r="D313">
            <v>378192</v>
          </cell>
        </row>
        <row r="314">
          <cell r="A314" t="str">
            <v>NOV</v>
          </cell>
          <cell r="B314" t="str">
            <v>National Oilwell Varco Inc.</v>
          </cell>
          <cell r="C314" t="str">
            <v>Energy</v>
          </cell>
          <cell r="D314">
            <v>378193</v>
          </cell>
        </row>
        <row r="315">
          <cell r="A315" t="str">
            <v>NTAP</v>
          </cell>
          <cell r="B315" t="str">
            <v>NetApp</v>
          </cell>
          <cell r="C315" t="str">
            <v>Information Technology</v>
          </cell>
          <cell r="D315">
            <v>183964</v>
          </cell>
        </row>
        <row r="316">
          <cell r="A316" t="str">
            <v>NFLX</v>
          </cell>
          <cell r="B316" t="str">
            <v>Netflix Inc.</v>
          </cell>
          <cell r="C316" t="str">
            <v>Communication Services</v>
          </cell>
          <cell r="D316">
            <v>83548</v>
          </cell>
        </row>
        <row r="317">
          <cell r="A317" t="str">
            <v>NWL</v>
          </cell>
          <cell r="B317" t="str">
            <v>Newell Brands</v>
          </cell>
          <cell r="C317" t="str">
            <v>Consumer Discretionary</v>
          </cell>
          <cell r="D317">
            <v>378194</v>
          </cell>
        </row>
        <row r="318">
          <cell r="A318" t="str">
            <v>NEM</v>
          </cell>
          <cell r="B318" t="str">
            <v>Newmont Corporation</v>
          </cell>
          <cell r="C318" t="str">
            <v>Materials</v>
          </cell>
          <cell r="D318">
            <v>103736</v>
          </cell>
        </row>
        <row r="319">
          <cell r="A319" t="str">
            <v>NWS</v>
          </cell>
          <cell r="B319" t="str">
            <v>News Corp. Class A</v>
          </cell>
          <cell r="C319" t="str">
            <v>Communication Services</v>
          </cell>
          <cell r="D319">
            <v>160346</v>
          </cell>
        </row>
        <row r="320">
          <cell r="A320" t="str">
            <v>NWS</v>
          </cell>
          <cell r="B320" t="str">
            <v>News Corp. Class B</v>
          </cell>
          <cell r="C320" t="str">
            <v>Communication Services</v>
          </cell>
          <cell r="D320" t="e">
            <v>#N/A</v>
          </cell>
        </row>
        <row r="321">
          <cell r="A321" t="str">
            <v>NEE</v>
          </cell>
          <cell r="B321" t="str">
            <v>NextEra Energy</v>
          </cell>
          <cell r="C321" t="str">
            <v>Utilities</v>
          </cell>
          <cell r="D321">
            <v>188922</v>
          </cell>
        </row>
        <row r="322">
          <cell r="A322" t="str">
            <v>NLSN</v>
          </cell>
          <cell r="B322" t="str">
            <v>Nielsen Holdings</v>
          </cell>
          <cell r="C322" t="str">
            <v>Industrials</v>
          </cell>
          <cell r="D322">
            <v>333689</v>
          </cell>
        </row>
        <row r="323">
          <cell r="A323" t="str">
            <v>NKE</v>
          </cell>
          <cell r="B323" t="str">
            <v>Nike, Inc.</v>
          </cell>
          <cell r="C323" t="str">
            <v>Consumer Discretionary</v>
          </cell>
          <cell r="D323">
            <v>101814</v>
          </cell>
        </row>
        <row r="324">
          <cell r="A324" t="str">
            <v>NI</v>
          </cell>
          <cell r="B324" t="str">
            <v>NiSource Inc.</v>
          </cell>
          <cell r="C324" t="str">
            <v>Utilities</v>
          </cell>
          <cell r="D324">
            <v>119873</v>
          </cell>
        </row>
        <row r="325">
          <cell r="A325" t="str">
            <v>NBL</v>
          </cell>
          <cell r="B325" t="str">
            <v>Noble Energy</v>
          </cell>
          <cell r="C325" t="str">
            <v>Energy</v>
          </cell>
          <cell r="D325">
            <v>249388</v>
          </cell>
        </row>
        <row r="326">
          <cell r="A326" t="str">
            <v>NSC</v>
          </cell>
          <cell r="B326" t="str">
            <v>Norfolk Southern Corp.</v>
          </cell>
          <cell r="C326" t="str">
            <v>Industrials</v>
          </cell>
          <cell r="D326">
            <v>378195</v>
          </cell>
        </row>
        <row r="327">
          <cell r="A327" t="str">
            <v>NTRS</v>
          </cell>
          <cell r="B327" t="str">
            <v>Northern Trust Corp.</v>
          </cell>
          <cell r="C327" t="str">
            <v>Financials</v>
          </cell>
          <cell r="D327" t="e">
            <v>#N/A</v>
          </cell>
        </row>
        <row r="328">
          <cell r="A328" t="str">
            <v>NOC</v>
          </cell>
          <cell r="B328" t="str">
            <v>Northrop Grumman</v>
          </cell>
          <cell r="C328" t="str">
            <v>Industrials</v>
          </cell>
          <cell r="D328">
            <v>333824</v>
          </cell>
        </row>
        <row r="329">
          <cell r="A329" t="str">
            <v>NCLH</v>
          </cell>
          <cell r="B329" t="str">
            <v>Norwegian Cruise Line Holdings</v>
          </cell>
          <cell r="C329" t="str">
            <v>Consumer Discretionary</v>
          </cell>
          <cell r="D329">
            <v>744483</v>
          </cell>
        </row>
        <row r="330">
          <cell r="A330" t="str">
            <v>NRG</v>
          </cell>
          <cell r="B330" t="str">
            <v>NRG Energy</v>
          </cell>
          <cell r="C330" t="str">
            <v>Utilities</v>
          </cell>
          <cell r="D330">
            <v>378196</v>
          </cell>
        </row>
        <row r="331">
          <cell r="A331" t="str">
            <v>NUE</v>
          </cell>
          <cell r="B331" t="str">
            <v>Nucor Corp.</v>
          </cell>
          <cell r="C331" t="str">
            <v>Materials</v>
          </cell>
          <cell r="D331">
            <v>334772</v>
          </cell>
        </row>
        <row r="332">
          <cell r="A332" t="str">
            <v>NVDA</v>
          </cell>
          <cell r="B332" t="str">
            <v>Nvidia Corporation</v>
          </cell>
          <cell r="C332" t="str">
            <v>Information Technology</v>
          </cell>
          <cell r="D332">
            <v>172199</v>
          </cell>
        </row>
        <row r="333">
          <cell r="A333" t="str">
            <v>NVR</v>
          </cell>
          <cell r="B333" t="str">
            <v>NVR, Inc.</v>
          </cell>
          <cell r="C333" t="str">
            <v>Consumer Discretionary</v>
          </cell>
          <cell r="D333">
            <v>896899</v>
          </cell>
        </row>
        <row r="334">
          <cell r="A334" t="str">
            <v>ORLY</v>
          </cell>
          <cell r="B334" t="str">
            <v>O'Reilly Automotive</v>
          </cell>
          <cell r="C334" t="str">
            <v>Consumer Discretionary</v>
          </cell>
          <cell r="D334">
            <v>334679</v>
          </cell>
        </row>
        <row r="335">
          <cell r="A335" t="str">
            <v>OXY</v>
          </cell>
          <cell r="B335" t="str">
            <v>Occidental Petroleum</v>
          </cell>
          <cell r="C335" t="str">
            <v>Energy</v>
          </cell>
          <cell r="D335">
            <v>334205</v>
          </cell>
        </row>
        <row r="336">
          <cell r="A336" t="str">
            <v>ODFL</v>
          </cell>
          <cell r="B336" t="str">
            <v>Old Dominion Freight Line</v>
          </cell>
          <cell r="C336" t="str">
            <v>Industrials</v>
          </cell>
          <cell r="D336">
            <v>782146</v>
          </cell>
        </row>
        <row r="337">
          <cell r="A337" t="str">
            <v>OMC</v>
          </cell>
          <cell r="B337" t="str">
            <v>Omnicom Group</v>
          </cell>
          <cell r="C337" t="str">
            <v>Communication Services</v>
          </cell>
          <cell r="D337">
            <v>251397</v>
          </cell>
        </row>
        <row r="338">
          <cell r="A338" t="str">
            <v>OKE</v>
          </cell>
          <cell r="B338" t="str">
            <v>ONEOK</v>
          </cell>
          <cell r="C338" t="str">
            <v>Energy</v>
          </cell>
          <cell r="D338">
            <v>334076</v>
          </cell>
        </row>
        <row r="339">
          <cell r="A339" t="str">
            <v>ORCL</v>
          </cell>
          <cell r="B339" t="str">
            <v>Oracle Corp.</v>
          </cell>
          <cell r="C339" t="str">
            <v>Information Technology</v>
          </cell>
          <cell r="D339">
            <v>257930</v>
          </cell>
        </row>
        <row r="340">
          <cell r="A340" t="str">
            <v>PKG</v>
          </cell>
          <cell r="B340" t="str">
            <v>Packaging Corporation of America</v>
          </cell>
          <cell r="C340" t="str">
            <v>Materials</v>
          </cell>
          <cell r="D340">
            <v>448316</v>
          </cell>
        </row>
        <row r="341">
          <cell r="A341" t="str">
            <v>PH</v>
          </cell>
          <cell r="B341" t="str">
            <v>Parker-Hannifin</v>
          </cell>
          <cell r="C341" t="str">
            <v>Industrials</v>
          </cell>
          <cell r="D341">
            <v>354246</v>
          </cell>
        </row>
        <row r="342">
          <cell r="A342" t="str">
            <v>PAYX</v>
          </cell>
          <cell r="B342" t="str">
            <v>Paychex Inc.</v>
          </cell>
          <cell r="C342" t="str">
            <v>Information Technology</v>
          </cell>
          <cell r="D342">
            <v>106287</v>
          </cell>
        </row>
        <row r="343">
          <cell r="A343" t="str">
            <v>PAYC</v>
          </cell>
          <cell r="B343" t="str">
            <v>Paycom</v>
          </cell>
          <cell r="C343" t="str">
            <v>Information Technology</v>
          </cell>
          <cell r="D343">
            <v>746934</v>
          </cell>
        </row>
        <row r="344">
          <cell r="A344" t="str">
            <v>PYPL</v>
          </cell>
          <cell r="B344" t="str">
            <v>PayPal</v>
          </cell>
          <cell r="C344" t="str">
            <v>Information Technology</v>
          </cell>
          <cell r="D344">
            <v>109664</v>
          </cell>
        </row>
        <row r="345">
          <cell r="A345" t="str">
            <v>PNR</v>
          </cell>
          <cell r="B345" t="str">
            <v>Pentair plc</v>
          </cell>
          <cell r="C345" t="str">
            <v>Industrials</v>
          </cell>
          <cell r="D345">
            <v>334445</v>
          </cell>
        </row>
        <row r="346">
          <cell r="A346" t="str">
            <v>PBCT</v>
          </cell>
          <cell r="B346" t="str">
            <v>People's United Financial</v>
          </cell>
          <cell r="C346" t="str">
            <v>Financials</v>
          </cell>
          <cell r="D346" t="e">
            <v>#N/A</v>
          </cell>
        </row>
        <row r="347">
          <cell r="A347" t="str">
            <v>PEP</v>
          </cell>
          <cell r="B347" t="str">
            <v>PepsiCo Inc.</v>
          </cell>
          <cell r="C347" t="str">
            <v>Consumer Staples</v>
          </cell>
          <cell r="D347">
            <v>218222</v>
          </cell>
        </row>
        <row r="348">
          <cell r="A348" t="str">
            <v>PKI</v>
          </cell>
          <cell r="B348" t="str">
            <v>PerkinElmer</v>
          </cell>
          <cell r="C348" t="str">
            <v>Health Care</v>
          </cell>
          <cell r="D348">
            <v>378197</v>
          </cell>
        </row>
        <row r="349">
          <cell r="A349" t="str">
            <v>PRGO</v>
          </cell>
          <cell r="B349" t="str">
            <v>Perrigo</v>
          </cell>
          <cell r="C349" t="str">
            <v>Health Care</v>
          </cell>
          <cell r="D349">
            <v>334568</v>
          </cell>
        </row>
        <row r="350">
          <cell r="A350" t="str">
            <v>PFE</v>
          </cell>
          <cell r="B350" t="str">
            <v>Pfizer Inc.</v>
          </cell>
          <cell r="C350" t="str">
            <v>Health Care</v>
          </cell>
          <cell r="D350">
            <v>262090</v>
          </cell>
        </row>
        <row r="351">
          <cell r="A351" t="str">
            <v>PM</v>
          </cell>
          <cell r="B351" t="str">
            <v>Philip Morris International</v>
          </cell>
          <cell r="C351" t="str">
            <v>Consumer Staples</v>
          </cell>
          <cell r="D351">
            <v>82860</v>
          </cell>
        </row>
        <row r="352">
          <cell r="A352" t="str">
            <v>PSX</v>
          </cell>
          <cell r="B352" t="str">
            <v>Phillips 66</v>
          </cell>
          <cell r="C352" t="str">
            <v>Energy</v>
          </cell>
          <cell r="D352">
            <v>353084</v>
          </cell>
        </row>
        <row r="353">
          <cell r="A353" t="str">
            <v>PNW</v>
          </cell>
          <cell r="B353" t="str">
            <v>Pinnacle West Capital</v>
          </cell>
          <cell r="C353" t="str">
            <v>Utilities</v>
          </cell>
          <cell r="D353">
            <v>327292</v>
          </cell>
        </row>
        <row r="354">
          <cell r="A354" t="str">
            <v>PXD</v>
          </cell>
          <cell r="B354" t="str">
            <v>Pioneer Natural Resources</v>
          </cell>
          <cell r="C354" t="str">
            <v>Energy</v>
          </cell>
          <cell r="D354">
            <v>378199</v>
          </cell>
        </row>
        <row r="355">
          <cell r="A355" t="str">
            <v>PNC</v>
          </cell>
          <cell r="B355" t="str">
            <v>PNC Financial Services</v>
          </cell>
          <cell r="C355" t="str">
            <v>Financials</v>
          </cell>
          <cell r="D355" t="e">
            <v>#N/A</v>
          </cell>
        </row>
        <row r="356">
          <cell r="A356" t="str">
            <v>PPG</v>
          </cell>
          <cell r="B356" t="str">
            <v>PPG Industries</v>
          </cell>
          <cell r="C356" t="str">
            <v>Materials</v>
          </cell>
          <cell r="D356">
            <v>256062</v>
          </cell>
        </row>
        <row r="357">
          <cell r="A357" t="str">
            <v>PPL</v>
          </cell>
          <cell r="B357" t="str">
            <v>PPL Corp.</v>
          </cell>
          <cell r="C357" t="str">
            <v>Utilities</v>
          </cell>
          <cell r="D357">
            <v>26853</v>
          </cell>
        </row>
        <row r="358">
          <cell r="A358" t="str">
            <v>PFG</v>
          </cell>
          <cell r="B358" t="str">
            <v>Principal Financial Group</v>
          </cell>
          <cell r="C358" t="str">
            <v>Financials</v>
          </cell>
          <cell r="D358" t="e">
            <v>#N/A</v>
          </cell>
        </row>
        <row r="359">
          <cell r="A359" t="str">
            <v>PG</v>
          </cell>
          <cell r="B359" t="str">
            <v>Procter &amp; Gamble</v>
          </cell>
          <cell r="C359" t="str">
            <v>Consumer Staples</v>
          </cell>
          <cell r="D359">
            <v>133209</v>
          </cell>
        </row>
        <row r="360">
          <cell r="A360" t="str">
            <v>PGR</v>
          </cell>
          <cell r="B360" t="str">
            <v>Progressive Corp.</v>
          </cell>
          <cell r="C360" t="str">
            <v>Financials</v>
          </cell>
          <cell r="D360" t="e">
            <v>#N/A</v>
          </cell>
        </row>
        <row r="361">
          <cell r="A361" t="str">
            <v>PLD</v>
          </cell>
          <cell r="B361" t="str">
            <v>Prologis</v>
          </cell>
          <cell r="C361" t="str">
            <v>Real Estate</v>
          </cell>
          <cell r="D361">
            <v>113992</v>
          </cell>
        </row>
        <row r="362">
          <cell r="A362" t="str">
            <v>PRU</v>
          </cell>
          <cell r="B362" t="str">
            <v>Prudential Financial</v>
          </cell>
          <cell r="C362" t="str">
            <v>Financials</v>
          </cell>
          <cell r="D362" t="e">
            <v>#N/A</v>
          </cell>
        </row>
        <row r="363">
          <cell r="A363" t="str">
            <v>PEG</v>
          </cell>
          <cell r="B363" t="str">
            <v>Public Service Enterprise Group (PSEG)</v>
          </cell>
          <cell r="C363" t="str">
            <v>Utilities</v>
          </cell>
          <cell r="D363">
            <v>117316</v>
          </cell>
        </row>
        <row r="364">
          <cell r="A364" t="str">
            <v>PSA</v>
          </cell>
          <cell r="B364" t="str">
            <v>Public Storage</v>
          </cell>
          <cell r="C364" t="str">
            <v>Real Estate</v>
          </cell>
          <cell r="D364">
            <v>378204</v>
          </cell>
        </row>
        <row r="365">
          <cell r="A365" t="str">
            <v>PHM</v>
          </cell>
          <cell r="B365" t="str">
            <v>PulteGroup</v>
          </cell>
          <cell r="C365" t="str">
            <v>Consumer Discretionary</v>
          </cell>
          <cell r="D365">
            <v>404717</v>
          </cell>
        </row>
        <row r="366">
          <cell r="A366" t="str">
            <v>PVH</v>
          </cell>
          <cell r="B366" t="str">
            <v>PVH Corp.</v>
          </cell>
          <cell r="C366" t="str">
            <v>Consumer Discretionary</v>
          </cell>
          <cell r="D366">
            <v>46764</v>
          </cell>
        </row>
        <row r="367">
          <cell r="A367" t="str">
            <v>QRVO</v>
          </cell>
          <cell r="B367" t="str">
            <v>Qorvo</v>
          </cell>
          <cell r="C367" t="str">
            <v>Information Technology</v>
          </cell>
          <cell r="D367">
            <v>35151</v>
          </cell>
        </row>
        <row r="368">
          <cell r="A368" t="str">
            <v>PWR</v>
          </cell>
          <cell r="B368" t="str">
            <v>Quanta Services Inc.</v>
          </cell>
          <cell r="C368" t="str">
            <v>Industrials</v>
          </cell>
          <cell r="D368">
            <v>378205</v>
          </cell>
        </row>
        <row r="369">
          <cell r="A369" t="str">
            <v>QCOM</v>
          </cell>
          <cell r="B369" t="str">
            <v>QUALCOMM Inc.</v>
          </cell>
          <cell r="C369" t="str">
            <v>Information Technology</v>
          </cell>
          <cell r="D369">
            <v>85758</v>
          </cell>
        </row>
        <row r="370">
          <cell r="A370" t="str">
            <v>DGX</v>
          </cell>
          <cell r="B370" t="str">
            <v>Quest Diagnostics</v>
          </cell>
          <cell r="C370" t="str">
            <v>Health Care</v>
          </cell>
          <cell r="D370">
            <v>341807</v>
          </cell>
        </row>
        <row r="371">
          <cell r="A371" t="str">
            <v>RL</v>
          </cell>
          <cell r="B371" t="str">
            <v>Ralph Lauren Corporation</v>
          </cell>
          <cell r="C371" t="str">
            <v>Consumer Discretionary</v>
          </cell>
          <cell r="D371">
            <v>331016</v>
          </cell>
        </row>
        <row r="372">
          <cell r="A372" t="str">
            <v>O</v>
          </cell>
          <cell r="B372" t="str">
            <v>Realty Income Corporation</v>
          </cell>
          <cell r="C372" t="str">
            <v>Real Estate</v>
          </cell>
          <cell r="D372">
            <v>81605</v>
          </cell>
        </row>
        <row r="373">
          <cell r="A373" t="str">
            <v>REGN</v>
          </cell>
          <cell r="B373" t="str">
            <v>Regeneron Pharmaceuticals</v>
          </cell>
          <cell r="C373" t="str">
            <v>Health Care</v>
          </cell>
          <cell r="D373">
            <v>378206</v>
          </cell>
        </row>
        <row r="374">
          <cell r="A374" t="str">
            <v>RF</v>
          </cell>
          <cell r="B374" t="str">
            <v>Regions Financial Corp.</v>
          </cell>
          <cell r="C374" t="str">
            <v>Financials</v>
          </cell>
          <cell r="D374" t="e">
            <v>#N/A</v>
          </cell>
        </row>
        <row r="375">
          <cell r="A375" t="str">
            <v>RSG</v>
          </cell>
          <cell r="B375" t="str">
            <v>Republic Services Inc</v>
          </cell>
          <cell r="C375" t="str">
            <v>Industrials</v>
          </cell>
          <cell r="D375">
            <v>101495</v>
          </cell>
        </row>
        <row r="376">
          <cell r="A376" t="str">
            <v>RMD</v>
          </cell>
          <cell r="B376" t="str">
            <v>ResMed</v>
          </cell>
          <cell r="C376" t="str">
            <v>Health Care</v>
          </cell>
          <cell r="D376">
            <v>129653</v>
          </cell>
        </row>
        <row r="377">
          <cell r="A377" t="str">
            <v>RHI</v>
          </cell>
          <cell r="B377" t="str">
            <v>Robert Half International</v>
          </cell>
          <cell r="C377" t="str">
            <v>Industrials</v>
          </cell>
          <cell r="D377">
            <v>378208</v>
          </cell>
        </row>
        <row r="378">
          <cell r="A378" t="str">
            <v>ROK</v>
          </cell>
          <cell r="B378" t="str">
            <v>Rockwell Automation Inc.</v>
          </cell>
          <cell r="C378" t="str">
            <v>Industrials</v>
          </cell>
          <cell r="D378">
            <v>121874</v>
          </cell>
        </row>
        <row r="379">
          <cell r="A379" t="str">
            <v>ROL</v>
          </cell>
          <cell r="B379" t="str">
            <v>Rollins Inc.</v>
          </cell>
          <cell r="C379" t="str">
            <v>Industrials</v>
          </cell>
          <cell r="D379">
            <v>744726</v>
          </cell>
        </row>
        <row r="380">
          <cell r="A380" t="str">
            <v>ROP</v>
          </cell>
          <cell r="B380" t="str">
            <v>Roper Technologies</v>
          </cell>
          <cell r="C380" t="str">
            <v>Industrials</v>
          </cell>
          <cell r="D380">
            <v>119446</v>
          </cell>
        </row>
        <row r="381">
          <cell r="A381" t="str">
            <v>ROST</v>
          </cell>
          <cell r="B381" t="str">
            <v>Ross Stores</v>
          </cell>
          <cell r="C381" t="str">
            <v>Consumer Discretionary</v>
          </cell>
          <cell r="D381">
            <v>200092</v>
          </cell>
        </row>
        <row r="382">
          <cell r="A382" t="str">
            <v>RCL</v>
          </cell>
          <cell r="B382" t="str">
            <v>Royal Caribbean Group</v>
          </cell>
          <cell r="C382" t="str">
            <v>Consumer Discretionary</v>
          </cell>
          <cell r="D382">
            <v>403292</v>
          </cell>
        </row>
        <row r="383">
          <cell r="A383" t="str">
            <v>SPGI</v>
          </cell>
          <cell r="B383" t="str">
            <v>S&amp;P Global, Inc.</v>
          </cell>
          <cell r="C383" t="str">
            <v>Financials</v>
          </cell>
          <cell r="D383">
            <v>378217</v>
          </cell>
        </row>
        <row r="384">
          <cell r="A384" t="str">
            <v>CRM</v>
          </cell>
          <cell r="B384" t="str">
            <v>Salesforce.com</v>
          </cell>
          <cell r="C384" t="str">
            <v>Information Technology</v>
          </cell>
          <cell r="D384">
            <v>85017</v>
          </cell>
        </row>
        <row r="385">
          <cell r="A385" t="str">
            <v>SBAC</v>
          </cell>
          <cell r="B385" t="str">
            <v>SBA Communications</v>
          </cell>
          <cell r="C385" t="str">
            <v>Real Estate</v>
          </cell>
          <cell r="D385">
            <v>100897</v>
          </cell>
        </row>
        <row r="386">
          <cell r="A386" t="str">
            <v>SLB</v>
          </cell>
          <cell r="B386" t="str">
            <v>Schlumberger Ltd.</v>
          </cell>
          <cell r="C386" t="str">
            <v>Energy</v>
          </cell>
          <cell r="D386">
            <v>353500</v>
          </cell>
        </row>
        <row r="387">
          <cell r="A387" t="str">
            <v>STX</v>
          </cell>
          <cell r="B387" t="str">
            <v>Seagate Technology</v>
          </cell>
          <cell r="C387" t="str">
            <v>Information Technology</v>
          </cell>
          <cell r="D387">
            <v>378212</v>
          </cell>
        </row>
        <row r="388">
          <cell r="A388" t="str">
            <v>SEE</v>
          </cell>
          <cell r="B388" t="str">
            <v>Sealed Air</v>
          </cell>
          <cell r="C388" t="str">
            <v>Materials</v>
          </cell>
          <cell r="D388">
            <v>378213</v>
          </cell>
        </row>
        <row r="389">
          <cell r="A389" t="str">
            <v>SRE</v>
          </cell>
          <cell r="B389" t="str">
            <v>Sempra Energy</v>
          </cell>
          <cell r="C389" t="str">
            <v>Utilities</v>
          </cell>
          <cell r="D389">
            <v>378214</v>
          </cell>
        </row>
        <row r="390">
          <cell r="A390" t="str">
            <v>NOW</v>
          </cell>
          <cell r="B390" t="str">
            <v>ServiceNow</v>
          </cell>
          <cell r="C390" t="str">
            <v>Information Technology</v>
          </cell>
          <cell r="D390">
            <v>617429</v>
          </cell>
        </row>
        <row r="391">
          <cell r="A391" t="str">
            <v>SHW</v>
          </cell>
          <cell r="B391" t="str">
            <v>Sherwin-Williams</v>
          </cell>
          <cell r="C391" t="str">
            <v>Materials</v>
          </cell>
          <cell r="D391">
            <v>378215</v>
          </cell>
        </row>
        <row r="392">
          <cell r="A392" t="str">
            <v>SPG</v>
          </cell>
          <cell r="B392" t="str">
            <v>Simon Property Group Inc</v>
          </cell>
          <cell r="C392" t="str">
            <v>Real Estate</v>
          </cell>
          <cell r="D392">
            <v>111127</v>
          </cell>
        </row>
        <row r="393">
          <cell r="A393" t="str">
            <v>SWKS</v>
          </cell>
          <cell r="B393" t="str">
            <v>Skyworks Solutions</v>
          </cell>
          <cell r="C393" t="str">
            <v>Information Technology</v>
          </cell>
          <cell r="D393">
            <v>353611</v>
          </cell>
        </row>
        <row r="394">
          <cell r="A394" t="str">
            <v>SLG</v>
          </cell>
          <cell r="B394" t="str">
            <v>SL Green Realty</v>
          </cell>
          <cell r="C394" t="str">
            <v>Real Estate</v>
          </cell>
          <cell r="D394">
            <v>127650</v>
          </cell>
        </row>
        <row r="395">
          <cell r="A395" t="str">
            <v>SNA</v>
          </cell>
          <cell r="B395" t="str">
            <v>Snap-on</v>
          </cell>
          <cell r="C395" t="str">
            <v>Industrials</v>
          </cell>
          <cell r="D395">
            <v>288357</v>
          </cell>
        </row>
        <row r="396">
          <cell r="A396" t="str">
            <v>SO</v>
          </cell>
          <cell r="B396" t="str">
            <v>Southern Company</v>
          </cell>
          <cell r="C396" t="str">
            <v>Utilities</v>
          </cell>
          <cell r="D396">
            <v>189248</v>
          </cell>
        </row>
        <row r="397">
          <cell r="A397" t="str">
            <v>LUV</v>
          </cell>
          <cell r="B397" t="str">
            <v>Southwest Airlines</v>
          </cell>
          <cell r="C397" t="str">
            <v>Industrials</v>
          </cell>
          <cell r="D397">
            <v>205563</v>
          </cell>
        </row>
        <row r="398">
          <cell r="A398" t="str">
            <v>SWK</v>
          </cell>
          <cell r="B398" t="str">
            <v>Stanley Black &amp; Decker</v>
          </cell>
          <cell r="C398" t="str">
            <v>Industrials</v>
          </cell>
          <cell r="D398">
            <v>244442</v>
          </cell>
        </row>
        <row r="399">
          <cell r="A399" t="str">
            <v>SBUX</v>
          </cell>
          <cell r="B399" t="str">
            <v>Starbucks Corp.</v>
          </cell>
          <cell r="C399" t="str">
            <v>Consumer Discretionary</v>
          </cell>
          <cell r="D399">
            <v>86689</v>
          </cell>
        </row>
        <row r="400">
          <cell r="A400" t="str">
            <v>STT</v>
          </cell>
          <cell r="B400" t="str">
            <v>State Street Corp.</v>
          </cell>
          <cell r="C400" t="str">
            <v>Financials</v>
          </cell>
          <cell r="D400" t="e">
            <v>#N/A</v>
          </cell>
        </row>
        <row r="401">
          <cell r="A401" t="str">
            <v>STE</v>
          </cell>
          <cell r="B401" t="str">
            <v>STERIS plc</v>
          </cell>
          <cell r="C401" t="str">
            <v>Health Care</v>
          </cell>
          <cell r="D401">
            <v>749030</v>
          </cell>
        </row>
        <row r="402">
          <cell r="A402" t="str">
            <v>SYK</v>
          </cell>
          <cell r="B402" t="str">
            <v>Stryker Corp.</v>
          </cell>
          <cell r="C402" t="str">
            <v>Health Care</v>
          </cell>
          <cell r="D402">
            <v>105030</v>
          </cell>
        </row>
        <row r="403">
          <cell r="A403" t="str">
            <v>SIVB</v>
          </cell>
          <cell r="B403" t="str">
            <v>SVB Financial</v>
          </cell>
          <cell r="C403" t="str">
            <v>Financials</v>
          </cell>
          <cell r="D403" t="e">
            <v>#N/A</v>
          </cell>
        </row>
        <row r="404">
          <cell r="A404" t="str">
            <v>SYF</v>
          </cell>
          <cell r="B404" t="str">
            <v>Synchrony Financial</v>
          </cell>
          <cell r="C404" t="str">
            <v>Financials</v>
          </cell>
          <cell r="D404" t="e">
            <v>#N/A</v>
          </cell>
        </row>
        <row r="405">
          <cell r="A405" t="str">
            <v>SNPS</v>
          </cell>
          <cell r="B405" t="str">
            <v>Synopsys Inc.</v>
          </cell>
          <cell r="C405" t="str">
            <v>Information Technology</v>
          </cell>
          <cell r="D405">
            <v>744723</v>
          </cell>
        </row>
        <row r="406">
          <cell r="A406" t="str">
            <v>SYY</v>
          </cell>
          <cell r="B406" t="str">
            <v>Sysco Corp.</v>
          </cell>
          <cell r="C406" t="str">
            <v>Consumer Staples</v>
          </cell>
          <cell r="D406">
            <v>247719</v>
          </cell>
        </row>
        <row r="407">
          <cell r="A407" t="str">
            <v>TMUS</v>
          </cell>
          <cell r="B407" t="str">
            <v>T-Mobile US</v>
          </cell>
          <cell r="C407" t="str">
            <v>Communication Services</v>
          </cell>
          <cell r="D407">
            <v>515267</v>
          </cell>
        </row>
        <row r="408">
          <cell r="A408" t="str">
            <v>TROW</v>
          </cell>
          <cell r="B408" t="str">
            <v>T. Rowe Price Group</v>
          </cell>
          <cell r="C408" t="str">
            <v>Financials</v>
          </cell>
          <cell r="D408">
            <v>378221</v>
          </cell>
        </row>
        <row r="409">
          <cell r="A409" t="str">
            <v>TTWO</v>
          </cell>
          <cell r="B409" t="str">
            <v>Take-Two Interactive</v>
          </cell>
          <cell r="C409" t="str">
            <v>Communication Services</v>
          </cell>
          <cell r="D409">
            <v>372538</v>
          </cell>
        </row>
        <row r="410">
          <cell r="A410" t="str">
            <v>TPR</v>
          </cell>
          <cell r="B410" t="str">
            <v>Tapestry, Inc.</v>
          </cell>
          <cell r="C410" t="str">
            <v>Consumer Discretionary</v>
          </cell>
          <cell r="D410">
            <v>331230</v>
          </cell>
        </row>
        <row r="411">
          <cell r="A411" t="str">
            <v>TGT</v>
          </cell>
          <cell r="B411" t="str">
            <v>Target Corp.</v>
          </cell>
          <cell r="C411" t="str">
            <v>Consumer Discretionary</v>
          </cell>
          <cell r="D411">
            <v>72458</v>
          </cell>
        </row>
        <row r="412">
          <cell r="A412" t="str">
            <v>TEL</v>
          </cell>
          <cell r="B412" t="str">
            <v>TE Connectivity Ltd.</v>
          </cell>
          <cell r="C412" t="str">
            <v>Information Technology</v>
          </cell>
          <cell r="D412">
            <v>104745</v>
          </cell>
        </row>
        <row r="413">
          <cell r="A413" t="str">
            <v>FTI</v>
          </cell>
          <cell r="B413" t="str">
            <v>TechnipFMC</v>
          </cell>
          <cell r="C413" t="str">
            <v>Energy</v>
          </cell>
          <cell r="D413">
            <v>637893</v>
          </cell>
        </row>
        <row r="414">
          <cell r="A414" t="str">
            <v>TFX</v>
          </cell>
          <cell r="B414" t="str">
            <v>Teleflex</v>
          </cell>
          <cell r="C414" t="str">
            <v>Health Care</v>
          </cell>
          <cell r="D414">
            <v>448874</v>
          </cell>
        </row>
        <row r="415">
          <cell r="A415" t="str">
            <v>TXN</v>
          </cell>
          <cell r="B415" t="str">
            <v>Texas Instruments</v>
          </cell>
          <cell r="C415" t="str">
            <v>Information Technology</v>
          </cell>
          <cell r="D415">
            <v>252464</v>
          </cell>
        </row>
        <row r="416">
          <cell r="A416" t="str">
            <v>TMO</v>
          </cell>
          <cell r="B416" t="str">
            <v>Thermo Fisher Scientific</v>
          </cell>
          <cell r="C416" t="str">
            <v>Health Care</v>
          </cell>
          <cell r="D416">
            <v>372802</v>
          </cell>
        </row>
        <row r="417">
          <cell r="A417" t="str">
            <v>TIF</v>
          </cell>
          <cell r="B417" t="str">
            <v>Tiffany &amp; Co.</v>
          </cell>
          <cell r="C417" t="str">
            <v>Consumer Discretionary</v>
          </cell>
          <cell r="D417">
            <v>249289</v>
          </cell>
        </row>
        <row r="418">
          <cell r="A418" t="str">
            <v>TJX</v>
          </cell>
          <cell r="B418" t="str">
            <v>TJX Companies Inc.</v>
          </cell>
          <cell r="C418" t="str">
            <v>Consumer Discretionary</v>
          </cell>
          <cell r="D418">
            <v>256569</v>
          </cell>
        </row>
        <row r="419">
          <cell r="A419" t="str">
            <v>TSCO</v>
          </cell>
          <cell r="B419" t="str">
            <v>Tractor Supply Company</v>
          </cell>
          <cell r="C419" t="str">
            <v>Consumer Discretionary</v>
          </cell>
          <cell r="D419">
            <v>378228</v>
          </cell>
        </row>
        <row r="420">
          <cell r="A420" t="str">
            <v>TDG</v>
          </cell>
          <cell r="B420" t="str">
            <v>TransDigm Group</v>
          </cell>
          <cell r="C420" t="str">
            <v>Industrials</v>
          </cell>
          <cell r="D420">
            <v>378229</v>
          </cell>
        </row>
        <row r="421">
          <cell r="A421" t="str">
            <v>TRV</v>
          </cell>
          <cell r="B421" t="str">
            <v>The Travelers Companies Inc.</v>
          </cell>
          <cell r="C421" t="str">
            <v>Financials</v>
          </cell>
          <cell r="D421" t="e">
            <v>#N/A</v>
          </cell>
        </row>
        <row r="422">
          <cell r="A422" t="str">
            <v>TWTR</v>
          </cell>
          <cell r="B422" t="str">
            <v>Twitter, Inc.</v>
          </cell>
          <cell r="C422" t="str">
            <v>Communication Services</v>
          </cell>
          <cell r="D422">
            <v>30388</v>
          </cell>
        </row>
        <row r="423">
          <cell r="A423" t="str">
            <v>TYL</v>
          </cell>
          <cell r="B423" t="str">
            <v>Tyler Technologies</v>
          </cell>
          <cell r="C423" t="str">
            <v>Information Technology</v>
          </cell>
          <cell r="D423">
            <v>693134</v>
          </cell>
        </row>
        <row r="424">
          <cell r="A424" t="str">
            <v>TSN</v>
          </cell>
          <cell r="B424" t="str">
            <v>Tyson Foods</v>
          </cell>
          <cell r="C424" t="str">
            <v>Consumer Staples</v>
          </cell>
          <cell r="D424">
            <v>138054</v>
          </cell>
        </row>
        <row r="425">
          <cell r="A425" t="str">
            <v>UDR</v>
          </cell>
          <cell r="B425" t="str">
            <v>UDR, Inc.</v>
          </cell>
          <cell r="C425" t="str">
            <v>Real Estate</v>
          </cell>
          <cell r="D425">
            <v>424210</v>
          </cell>
        </row>
        <row r="426">
          <cell r="A426" t="str">
            <v>ULTA</v>
          </cell>
          <cell r="B426" t="str">
            <v>Ulta Beauty</v>
          </cell>
          <cell r="C426" t="str">
            <v>Consumer Discretionary</v>
          </cell>
          <cell r="D426">
            <v>178804</v>
          </cell>
        </row>
        <row r="427">
          <cell r="A427" t="str">
            <v>USB</v>
          </cell>
          <cell r="B427" t="str">
            <v>U.S. Bancorp</v>
          </cell>
          <cell r="C427" t="str">
            <v>Financials</v>
          </cell>
          <cell r="D427" t="e">
            <v>#N/A</v>
          </cell>
        </row>
        <row r="428">
          <cell r="A428" t="str">
            <v>UA</v>
          </cell>
          <cell r="B428" t="str">
            <v>Under Armour (Class A)</v>
          </cell>
          <cell r="C428" t="str">
            <v>Consumer Discretionary</v>
          </cell>
          <cell r="D428">
            <v>80553</v>
          </cell>
        </row>
        <row r="429">
          <cell r="A429" t="str">
            <v>UA</v>
          </cell>
          <cell r="B429" t="str">
            <v>Under Armour (Class C)</v>
          </cell>
          <cell r="C429" t="str">
            <v>Consumer Discretionary</v>
          </cell>
          <cell r="D429" t="e">
            <v>#N/A</v>
          </cell>
        </row>
        <row r="430">
          <cell r="A430" t="str">
            <v>UNP</v>
          </cell>
          <cell r="B430" t="str">
            <v>Union Pacific Corp</v>
          </cell>
          <cell r="C430" t="str">
            <v>Industrials</v>
          </cell>
          <cell r="D430">
            <v>367644</v>
          </cell>
        </row>
        <row r="431">
          <cell r="A431" t="str">
            <v>UAL</v>
          </cell>
          <cell r="B431" t="str">
            <v>United Airlines Holdings</v>
          </cell>
          <cell r="C431" t="str">
            <v>Industrials</v>
          </cell>
          <cell r="D431">
            <v>219075</v>
          </cell>
        </row>
        <row r="432">
          <cell r="A432" t="str">
            <v>UNH</v>
          </cell>
          <cell r="B432" t="str">
            <v>United Health Group Inc.</v>
          </cell>
          <cell r="C432" t="str">
            <v>Health Care</v>
          </cell>
          <cell r="D432">
            <v>367714</v>
          </cell>
        </row>
        <row r="433">
          <cell r="A433" t="str">
            <v>UPS</v>
          </cell>
          <cell r="B433" t="str">
            <v>United Parcel Service</v>
          </cell>
          <cell r="C433" t="str">
            <v>Industrials</v>
          </cell>
          <cell r="D433">
            <v>106423</v>
          </cell>
        </row>
        <row r="434">
          <cell r="A434" t="str">
            <v>URI</v>
          </cell>
          <cell r="B434" t="str">
            <v>United Rentals, Inc.</v>
          </cell>
          <cell r="C434" t="str">
            <v>Industrials</v>
          </cell>
          <cell r="D434">
            <v>102754</v>
          </cell>
        </row>
        <row r="435">
          <cell r="A435" t="str">
            <v>UHS</v>
          </cell>
          <cell r="B435" t="str">
            <v>Universal Health Services</v>
          </cell>
          <cell r="C435" t="str">
            <v>Health Care</v>
          </cell>
          <cell r="D435">
            <v>378232</v>
          </cell>
        </row>
        <row r="436">
          <cell r="A436" t="str">
            <v>UNM</v>
          </cell>
          <cell r="B436" t="str">
            <v>Unum Group</v>
          </cell>
          <cell r="C436" t="str">
            <v>Financials</v>
          </cell>
          <cell r="D436" t="e">
            <v>#N/A</v>
          </cell>
        </row>
        <row r="437">
          <cell r="A437" t="str">
            <v>VFC</v>
          </cell>
          <cell r="B437" t="str">
            <v>VF Corporation</v>
          </cell>
          <cell r="C437" t="str">
            <v>Consumer Discretionary</v>
          </cell>
          <cell r="D437">
            <v>330907</v>
          </cell>
        </row>
        <row r="438">
          <cell r="A438" t="str">
            <v>VLO</v>
          </cell>
          <cell r="B438" t="str">
            <v>Valero Energy</v>
          </cell>
          <cell r="C438" t="str">
            <v>Energy</v>
          </cell>
          <cell r="D438">
            <v>410846</v>
          </cell>
        </row>
        <row r="439">
          <cell r="A439" t="str">
            <v>VAR</v>
          </cell>
          <cell r="B439" t="str">
            <v>Varian Medical Systems</v>
          </cell>
          <cell r="C439" t="str">
            <v>Health Care</v>
          </cell>
          <cell r="D439">
            <v>361284</v>
          </cell>
        </row>
        <row r="440">
          <cell r="A440" t="str">
            <v>VTR</v>
          </cell>
          <cell r="B440" t="str">
            <v>Ventas Inc</v>
          </cell>
          <cell r="C440" t="str">
            <v>Real Estate</v>
          </cell>
          <cell r="D440">
            <v>398980</v>
          </cell>
        </row>
        <row r="441">
          <cell r="A441" t="str">
            <v>VRSN</v>
          </cell>
          <cell r="B441" t="str">
            <v>Verisign Inc.</v>
          </cell>
          <cell r="C441" t="str">
            <v>Information Technology</v>
          </cell>
          <cell r="D441">
            <v>378234</v>
          </cell>
        </row>
        <row r="442">
          <cell r="A442" t="str">
            <v>VRSK</v>
          </cell>
          <cell r="B442" t="str">
            <v>Verisk Analytics</v>
          </cell>
          <cell r="C442" t="str">
            <v>Industrials</v>
          </cell>
          <cell r="D442">
            <v>378235</v>
          </cell>
        </row>
        <row r="443">
          <cell r="A443" t="str">
            <v>VZ</v>
          </cell>
          <cell r="B443" t="str">
            <v>Verizon Communications</v>
          </cell>
          <cell r="C443" t="str">
            <v>Communication Services</v>
          </cell>
          <cell r="D443">
            <v>101219</v>
          </cell>
        </row>
        <row r="444">
          <cell r="A444" t="str">
            <v>VRTX</v>
          </cell>
          <cell r="B444" t="str">
            <v>Vertex Pharmaceuticals Inc</v>
          </cell>
          <cell r="C444" t="str">
            <v>Health Care</v>
          </cell>
          <cell r="D444">
            <v>344083</v>
          </cell>
        </row>
        <row r="445">
          <cell r="A445" t="str">
            <v>V</v>
          </cell>
          <cell r="B445" t="str">
            <v>Visa Inc.</v>
          </cell>
          <cell r="C445" t="str">
            <v>Information Technology</v>
          </cell>
          <cell r="D445">
            <v>107326</v>
          </cell>
        </row>
        <row r="446">
          <cell r="A446" t="str">
            <v>VNO</v>
          </cell>
          <cell r="B446" t="str">
            <v>Vornado Realty Trust</v>
          </cell>
          <cell r="C446" t="str">
            <v>Real Estate</v>
          </cell>
          <cell r="D446">
            <v>378237</v>
          </cell>
        </row>
        <row r="447">
          <cell r="A447" t="str">
            <v>VMC</v>
          </cell>
          <cell r="B447" t="str">
            <v>Vulcan Materials</v>
          </cell>
          <cell r="C447" t="str">
            <v>Materials</v>
          </cell>
          <cell r="D447">
            <v>378238</v>
          </cell>
        </row>
        <row r="448">
          <cell r="A448" t="str">
            <v>WAB</v>
          </cell>
          <cell r="B448" t="str">
            <v>Wabtec Corporation</v>
          </cell>
          <cell r="C448" t="str">
            <v>Industrials</v>
          </cell>
          <cell r="D448">
            <v>749129</v>
          </cell>
        </row>
        <row r="449">
          <cell r="A449" t="str">
            <v>WMT</v>
          </cell>
          <cell r="B449" t="str">
            <v>Walmart</v>
          </cell>
          <cell r="C449" t="str">
            <v>Consumer Staples</v>
          </cell>
          <cell r="D449">
            <v>239962</v>
          </cell>
        </row>
        <row r="450">
          <cell r="A450" t="str">
            <v>WBA</v>
          </cell>
          <cell r="B450" t="str">
            <v>Walgreens Boots Alliance</v>
          </cell>
          <cell r="C450" t="str">
            <v>Consumer Staples</v>
          </cell>
          <cell r="D450">
            <v>87466</v>
          </cell>
        </row>
        <row r="451">
          <cell r="A451" t="str">
            <v>DIS</v>
          </cell>
          <cell r="B451" t="str">
            <v>The Walt Disney Company</v>
          </cell>
          <cell r="C451" t="str">
            <v>Communication Services</v>
          </cell>
          <cell r="D451">
            <v>261356</v>
          </cell>
        </row>
        <row r="452">
          <cell r="A452" t="str">
            <v>WM</v>
          </cell>
          <cell r="B452" t="str">
            <v>Waste Management Inc.</v>
          </cell>
          <cell r="C452" t="str">
            <v>Industrials</v>
          </cell>
          <cell r="D452">
            <v>378239</v>
          </cell>
        </row>
        <row r="453">
          <cell r="A453" t="str">
            <v>WAT</v>
          </cell>
          <cell r="B453" t="str">
            <v>Waters Corporation</v>
          </cell>
          <cell r="C453" t="str">
            <v>Health Care</v>
          </cell>
          <cell r="D453">
            <v>378240</v>
          </cell>
        </row>
        <row r="454">
          <cell r="A454" t="str">
            <v>WEC</v>
          </cell>
          <cell r="B454" t="str">
            <v>WEC Energy Group</v>
          </cell>
          <cell r="C454" t="str">
            <v>Utilities</v>
          </cell>
          <cell r="D454">
            <v>378244</v>
          </cell>
        </row>
        <row r="455">
          <cell r="A455" t="str">
            <v>WFC</v>
          </cell>
          <cell r="B455" t="str">
            <v>Wells Fargo</v>
          </cell>
          <cell r="C455" t="str">
            <v>Financials</v>
          </cell>
          <cell r="D455" t="e">
            <v>#N/A</v>
          </cell>
        </row>
        <row r="456">
          <cell r="A456" t="str">
            <v>WELL</v>
          </cell>
          <cell r="B456" t="str">
            <v>Welltower Inc.</v>
          </cell>
          <cell r="C456" t="str">
            <v>Real Estate</v>
          </cell>
          <cell r="D456">
            <v>378241</v>
          </cell>
        </row>
        <row r="457">
          <cell r="A457" t="str">
            <v>WDC</v>
          </cell>
          <cell r="B457" t="str">
            <v>Western Digital</v>
          </cell>
          <cell r="C457" t="str">
            <v>Information Technology</v>
          </cell>
          <cell r="D457">
            <v>250582</v>
          </cell>
        </row>
        <row r="458">
          <cell r="A458" t="str">
            <v>WU</v>
          </cell>
          <cell r="B458" t="str">
            <v>Western Union Co</v>
          </cell>
          <cell r="C458" t="str">
            <v>Information Technology</v>
          </cell>
          <cell r="D458">
            <v>378242</v>
          </cell>
        </row>
        <row r="459">
          <cell r="A459" t="str">
            <v>WRK</v>
          </cell>
          <cell r="B459" t="str">
            <v>WestRock</v>
          </cell>
          <cell r="C459" t="str">
            <v>Materials</v>
          </cell>
          <cell r="D459">
            <v>359889</v>
          </cell>
        </row>
        <row r="460">
          <cell r="A460" t="str">
            <v>WY</v>
          </cell>
          <cell r="B460" t="str">
            <v>Weyerhaeuser</v>
          </cell>
          <cell r="C460" t="str">
            <v>Real Estate</v>
          </cell>
          <cell r="D460">
            <v>57524</v>
          </cell>
        </row>
        <row r="461">
          <cell r="A461" t="str">
            <v>WHR</v>
          </cell>
          <cell r="B461" t="str">
            <v>Whirlpool Corp.</v>
          </cell>
          <cell r="C461" t="str">
            <v>Consumer Discretionary</v>
          </cell>
          <cell r="D461">
            <v>104227</v>
          </cell>
        </row>
        <row r="462">
          <cell r="A462" t="str">
            <v>WMB</v>
          </cell>
          <cell r="B462" t="str">
            <v>Williams Companies</v>
          </cell>
          <cell r="C462" t="str">
            <v>Energy</v>
          </cell>
          <cell r="D462">
            <v>344928</v>
          </cell>
        </row>
        <row r="463">
          <cell r="A463" t="str">
            <v>WLTW</v>
          </cell>
          <cell r="B463" t="str">
            <v>Willis Towers Watson</v>
          </cell>
          <cell r="C463" t="str">
            <v>Financials</v>
          </cell>
          <cell r="D463">
            <v>378243</v>
          </cell>
        </row>
        <row r="464">
          <cell r="A464" t="str">
            <v>WYNN</v>
          </cell>
          <cell r="B464" t="str">
            <v>Wynn Resorts Ltd</v>
          </cell>
          <cell r="C464" t="str">
            <v>Consumer Discretionary</v>
          </cell>
          <cell r="D464">
            <v>378245</v>
          </cell>
        </row>
        <row r="465">
          <cell r="A465" t="str">
            <v>XEL</v>
          </cell>
          <cell r="B465" t="str">
            <v>Xcel Energy Inc</v>
          </cell>
          <cell r="C465" t="str">
            <v>Utilities</v>
          </cell>
          <cell r="D465">
            <v>378246</v>
          </cell>
        </row>
        <row r="466">
          <cell r="A466" t="str">
            <v>XRX</v>
          </cell>
          <cell r="B466" t="str">
            <v>Xerox</v>
          </cell>
          <cell r="C466" t="str">
            <v>Information Technology</v>
          </cell>
          <cell r="D466">
            <v>378247</v>
          </cell>
        </row>
        <row r="467">
          <cell r="A467" t="str">
            <v>XLNX</v>
          </cell>
          <cell r="B467" t="str">
            <v>Xilinx</v>
          </cell>
          <cell r="C467" t="str">
            <v>Information Technology</v>
          </cell>
          <cell r="D467">
            <v>396684</v>
          </cell>
        </row>
        <row r="468">
          <cell r="A468" t="str">
            <v>XYL</v>
          </cell>
          <cell r="B468" t="str">
            <v>Xylem Inc.</v>
          </cell>
          <cell r="C468" t="str">
            <v>Industrials</v>
          </cell>
          <cell r="D468">
            <v>124467</v>
          </cell>
        </row>
        <row r="469">
          <cell r="A469" t="str">
            <v>YUM</v>
          </cell>
          <cell r="B469" t="str">
            <v>Yum! Brands Inc</v>
          </cell>
          <cell r="C469" t="str">
            <v>Consumer Discretionary</v>
          </cell>
          <cell r="D469">
            <v>98663</v>
          </cell>
        </row>
        <row r="470">
          <cell r="A470" t="str">
            <v>ZBH</v>
          </cell>
          <cell r="B470" t="str">
            <v>Zimmer Biomet Holdings</v>
          </cell>
          <cell r="C470" t="str">
            <v>Health Care</v>
          </cell>
          <cell r="D470">
            <v>378249</v>
          </cell>
        </row>
        <row r="471">
          <cell r="A471" t="str">
            <v>ZION</v>
          </cell>
          <cell r="B471" t="str">
            <v>Zions Bancorp</v>
          </cell>
          <cell r="C471" t="str">
            <v>Financials</v>
          </cell>
          <cell r="D471" t="e">
            <v>#N/A</v>
          </cell>
        </row>
        <row r="472">
          <cell r="A472" t="str">
            <v>ZTS</v>
          </cell>
          <cell r="B472" t="str">
            <v>Zoetis</v>
          </cell>
          <cell r="C472" t="str">
            <v>Health Care</v>
          </cell>
          <cell r="D472">
            <v>378251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39911/000003991120000019/0000039911-20-000019-index.htm" TargetMode="External"/><Relationship Id="rId13" Type="http://schemas.openxmlformats.org/officeDocument/2006/relationships/hyperlink" Target="https://www.sec.gov/Archives/edgar/data/1065280/000106528020000040/0001065280-20-000040-index.htm" TargetMode="External"/><Relationship Id="rId18" Type="http://schemas.openxmlformats.org/officeDocument/2006/relationships/hyperlink" Target="https://www.sec.gov/Archives/edgar/data/916365/000091636520000050/0000916365-20-000050-index.htm" TargetMode="External"/><Relationship Id="rId3" Type="http://schemas.openxmlformats.org/officeDocument/2006/relationships/hyperlink" Target="https://www.sec.gov/Archives/edgar/data/26172/000002617220000009/0000026172-20-000009-index.htm" TargetMode="External"/><Relationship Id="rId21" Type="http://schemas.openxmlformats.org/officeDocument/2006/relationships/hyperlink" Target="https://www.sec.gov/Archives/edgar/data/1365135/000155837020001090/0001558370-20-001090-index.htm" TargetMode="External"/><Relationship Id="rId7" Type="http://schemas.openxmlformats.org/officeDocument/2006/relationships/hyperlink" Target="https://www.sec.gov/Archives/edgar/data/1109357/000110935720000053/0001109357-20-000053-index.htm" TargetMode="External"/><Relationship Id="rId12" Type="http://schemas.openxmlformats.org/officeDocument/2006/relationships/hyperlink" Target="https://www.sec.gov/Archives/edgar/data/60667/000006066720000036/0000060667-20-000036-index.htm" TargetMode="External"/><Relationship Id="rId17" Type="http://schemas.openxmlformats.org/officeDocument/2006/relationships/hyperlink" Target="https://www.sec.gov/Archives/edgar/data/27419/000002741920000008/0000027419-20-000008-index.htm" TargetMode="External"/><Relationship Id="rId2" Type="http://schemas.openxmlformats.org/officeDocument/2006/relationships/hyperlink" Target="https://www.sec.gov/Archives/edgar/data/354190/000119312520028191/0001193125-20-028191-index.htm" TargetMode="External"/><Relationship Id="rId16" Type="http://schemas.openxmlformats.org/officeDocument/2006/relationships/hyperlink" Target="https://www.sec.gov/Archives/edgar/data/92380/000009238020000024/0000092380-20-000024-index.htm" TargetMode="External"/><Relationship Id="rId20" Type="http://schemas.openxmlformats.org/officeDocument/2006/relationships/hyperlink" Target="https://www.sec.gov/Archives/edgar/data/1014473/000101447320000006/0001014473-20-000006-index.htm" TargetMode="External"/><Relationship Id="rId1" Type="http://schemas.openxmlformats.org/officeDocument/2006/relationships/hyperlink" Target="https://www.sec.gov/Archives/edgar/data/1467373/000146737319000339/0001467373-19-000339-index.htm" TargetMode="External"/><Relationship Id="rId6" Type="http://schemas.openxmlformats.org/officeDocument/2006/relationships/hyperlink" Target="https://www.sec.gov/Archives/edgar/data/906107/000156459019015979/0001564590-19-015979-index.htm" TargetMode="External"/><Relationship Id="rId11" Type="http://schemas.openxmlformats.org/officeDocument/2006/relationships/hyperlink" Target="https://www.sec.gov/Archives/edgar/data/885639/000156459020011512/0001564590-20-011512-index.htm" TargetMode="External"/><Relationship Id="rId5" Type="http://schemas.openxmlformats.org/officeDocument/2006/relationships/hyperlink" Target="https://www.sec.gov/Archives/edgar/data/935703/000093570320000006/0000935703-20-000006-index.htm" TargetMode="External"/><Relationship Id="rId15" Type="http://schemas.openxmlformats.org/officeDocument/2006/relationships/hyperlink" Target="https://www.sec.gov/Archives/edgar/data/92122/000009212220000017/0000092122-20-000017-index.htm" TargetMode="External"/><Relationship Id="rId10" Type="http://schemas.openxmlformats.org/officeDocument/2006/relationships/hyperlink" Target="https://www.sec.gov/Archives/edgar/data/1070750/000156459020006404/0001564590-20-006404-index.htm" TargetMode="External"/><Relationship Id="rId19" Type="http://schemas.openxmlformats.org/officeDocument/2006/relationships/hyperlink" Target="https://www.sec.gov/Archives/edgar/data/740260/000074026020000042/0000740260-20-000042-index.htm" TargetMode="External"/><Relationship Id="rId4" Type="http://schemas.openxmlformats.org/officeDocument/2006/relationships/hyperlink" Target="https://www.sec.gov/Archives/edgar/data/29534/000155837020002915/0001558370-20-002915-index.htm" TargetMode="External"/><Relationship Id="rId9" Type="http://schemas.openxmlformats.org/officeDocument/2006/relationships/hyperlink" Target="https://www.sec.gov/Archives/edgar/data/4447/000156459020005545/0001564590-20-005545-index.htm" TargetMode="External"/><Relationship Id="rId14" Type="http://schemas.openxmlformats.org/officeDocument/2006/relationships/hyperlink" Target="https://www.sec.gov/Archives/edgar/data/822416/000082241620000007/0000822416-20-000007-index.ht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39911/000003991120000019/0000039911-20-000019-index.htm" TargetMode="External"/><Relationship Id="rId13" Type="http://schemas.openxmlformats.org/officeDocument/2006/relationships/hyperlink" Target="https://www.sec.gov/Archives/edgar/data/1065280/000106528020000040/0001065280-20-000040-index.htm" TargetMode="External"/><Relationship Id="rId18" Type="http://schemas.openxmlformats.org/officeDocument/2006/relationships/hyperlink" Target="https://www.sec.gov/Archives/edgar/data/916365/000091636520000050/0000916365-20-000050-index.htm" TargetMode="External"/><Relationship Id="rId3" Type="http://schemas.openxmlformats.org/officeDocument/2006/relationships/hyperlink" Target="https://www.sec.gov/Archives/edgar/data/26172/000002617220000009/0000026172-20-000009-index.htm" TargetMode="External"/><Relationship Id="rId21" Type="http://schemas.openxmlformats.org/officeDocument/2006/relationships/hyperlink" Target="https://www.sec.gov/Archives/edgar/data/1365135/000155837020001090/0001558370-20-001090-index.htm" TargetMode="External"/><Relationship Id="rId7" Type="http://schemas.openxmlformats.org/officeDocument/2006/relationships/hyperlink" Target="https://www.sec.gov/Archives/edgar/data/1109357/000110935720000053/0001109357-20-000053-index.htm" TargetMode="External"/><Relationship Id="rId12" Type="http://schemas.openxmlformats.org/officeDocument/2006/relationships/hyperlink" Target="https://www.sec.gov/Archives/edgar/data/60667/000006066720000036/0000060667-20-000036-index.htm" TargetMode="External"/><Relationship Id="rId17" Type="http://schemas.openxmlformats.org/officeDocument/2006/relationships/hyperlink" Target="https://www.sec.gov/Archives/edgar/data/27419/000002741920000008/0000027419-20-000008-index.htm" TargetMode="External"/><Relationship Id="rId2" Type="http://schemas.openxmlformats.org/officeDocument/2006/relationships/hyperlink" Target="https://www.sec.gov/Archives/edgar/data/354190/000119312520028191/0001193125-20-028191-index.htm" TargetMode="External"/><Relationship Id="rId16" Type="http://schemas.openxmlformats.org/officeDocument/2006/relationships/hyperlink" Target="https://www.sec.gov/Archives/edgar/data/92380/000009238020000024/0000092380-20-000024-index.htm" TargetMode="External"/><Relationship Id="rId20" Type="http://schemas.openxmlformats.org/officeDocument/2006/relationships/hyperlink" Target="https://www.sec.gov/Archives/edgar/data/1014473/000101447320000006/0001014473-20-000006-index.htm" TargetMode="External"/><Relationship Id="rId1" Type="http://schemas.openxmlformats.org/officeDocument/2006/relationships/hyperlink" Target="https://www.sec.gov/Archives/edgar/data/1467373/000146737319000339/0001467373-19-000339-index.htm" TargetMode="External"/><Relationship Id="rId6" Type="http://schemas.openxmlformats.org/officeDocument/2006/relationships/hyperlink" Target="https://www.sec.gov/Archives/edgar/data/906107/000156459019015979/0001564590-19-015979-index.htm" TargetMode="External"/><Relationship Id="rId11" Type="http://schemas.openxmlformats.org/officeDocument/2006/relationships/hyperlink" Target="https://www.sec.gov/Archives/edgar/data/885639/000156459020011512/0001564590-20-011512-index.htm" TargetMode="External"/><Relationship Id="rId5" Type="http://schemas.openxmlformats.org/officeDocument/2006/relationships/hyperlink" Target="https://www.sec.gov/Archives/edgar/data/935703/000093570320000006/0000935703-20-000006-index.htm" TargetMode="External"/><Relationship Id="rId15" Type="http://schemas.openxmlformats.org/officeDocument/2006/relationships/hyperlink" Target="https://www.sec.gov/Archives/edgar/data/92122/000009212220000017/0000092122-20-000017-index.htm" TargetMode="External"/><Relationship Id="rId10" Type="http://schemas.openxmlformats.org/officeDocument/2006/relationships/hyperlink" Target="https://www.sec.gov/Archives/edgar/data/1070750/000156459020006404/0001564590-20-006404-index.htm" TargetMode="External"/><Relationship Id="rId19" Type="http://schemas.openxmlformats.org/officeDocument/2006/relationships/hyperlink" Target="https://www.sec.gov/Archives/edgar/data/740260/000074026020000042/0000740260-20-000042-index.htm" TargetMode="External"/><Relationship Id="rId4" Type="http://schemas.openxmlformats.org/officeDocument/2006/relationships/hyperlink" Target="https://www.sec.gov/Archives/edgar/data/29534/000155837020002915/0001558370-20-002915-index.htm" TargetMode="External"/><Relationship Id="rId9" Type="http://schemas.openxmlformats.org/officeDocument/2006/relationships/hyperlink" Target="https://www.sec.gov/Archives/edgar/data/4447/000156459020005545/0001564590-20-005545-index.htm" TargetMode="External"/><Relationship Id="rId14" Type="http://schemas.openxmlformats.org/officeDocument/2006/relationships/hyperlink" Target="https://www.sec.gov/Archives/edgar/data/822416/000082241620000007/0000822416-20-000007-index.ht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39911/000003991120000019/0000039911-20-000019-index.htm" TargetMode="External"/><Relationship Id="rId13" Type="http://schemas.openxmlformats.org/officeDocument/2006/relationships/hyperlink" Target="https://www.sec.gov/Archives/edgar/data/1065280/000106528020000040/0001065280-20-000040-index.htm" TargetMode="External"/><Relationship Id="rId18" Type="http://schemas.openxmlformats.org/officeDocument/2006/relationships/hyperlink" Target="https://www.sec.gov/Archives/edgar/data/916365/000091636520000050/0000916365-20-000050-index.htm" TargetMode="External"/><Relationship Id="rId3" Type="http://schemas.openxmlformats.org/officeDocument/2006/relationships/hyperlink" Target="https://www.sec.gov/Archives/edgar/data/26172/000002617220000009/0000026172-20-000009-index.htm" TargetMode="External"/><Relationship Id="rId21" Type="http://schemas.openxmlformats.org/officeDocument/2006/relationships/hyperlink" Target="https://www.sec.gov/Archives/edgar/data/1365135/000155837020001090/0001558370-20-001090-index.htm" TargetMode="External"/><Relationship Id="rId7" Type="http://schemas.openxmlformats.org/officeDocument/2006/relationships/hyperlink" Target="https://www.sec.gov/Archives/edgar/data/1109357/000110935720000053/0001109357-20-000053-index.htm" TargetMode="External"/><Relationship Id="rId12" Type="http://schemas.openxmlformats.org/officeDocument/2006/relationships/hyperlink" Target="https://www.sec.gov/Archives/edgar/data/60667/000006066720000036/0000060667-20-000036-index.htm" TargetMode="External"/><Relationship Id="rId17" Type="http://schemas.openxmlformats.org/officeDocument/2006/relationships/hyperlink" Target="https://www.sec.gov/Archives/edgar/data/27419/000002741920000008/0000027419-20-000008-index.htm" TargetMode="External"/><Relationship Id="rId2" Type="http://schemas.openxmlformats.org/officeDocument/2006/relationships/hyperlink" Target="https://www.sec.gov/Archives/edgar/data/354190/000119312520028191/0001193125-20-028191-index.htm" TargetMode="External"/><Relationship Id="rId16" Type="http://schemas.openxmlformats.org/officeDocument/2006/relationships/hyperlink" Target="https://www.sec.gov/Archives/edgar/data/92380/000009238020000024/0000092380-20-000024-index.htm" TargetMode="External"/><Relationship Id="rId20" Type="http://schemas.openxmlformats.org/officeDocument/2006/relationships/hyperlink" Target="https://www.sec.gov/Archives/edgar/data/1014473/000101447320000006/0001014473-20-000006-index.htm" TargetMode="External"/><Relationship Id="rId1" Type="http://schemas.openxmlformats.org/officeDocument/2006/relationships/hyperlink" Target="https://www.sec.gov/Archives/edgar/data/1467373/000146737319000339/0001467373-19-000339-index.htm" TargetMode="External"/><Relationship Id="rId6" Type="http://schemas.openxmlformats.org/officeDocument/2006/relationships/hyperlink" Target="https://www.sec.gov/Archives/edgar/data/906107/000156459019015979/0001564590-19-015979-index.htm" TargetMode="External"/><Relationship Id="rId11" Type="http://schemas.openxmlformats.org/officeDocument/2006/relationships/hyperlink" Target="https://www.sec.gov/Archives/edgar/data/885639/000156459020011512/0001564590-20-011512-index.htm" TargetMode="External"/><Relationship Id="rId5" Type="http://schemas.openxmlformats.org/officeDocument/2006/relationships/hyperlink" Target="https://www.sec.gov/Archives/edgar/data/935703/000093570320000006/0000935703-20-000006-index.htm" TargetMode="External"/><Relationship Id="rId15" Type="http://schemas.openxmlformats.org/officeDocument/2006/relationships/hyperlink" Target="https://www.sec.gov/Archives/edgar/data/92122/000009212220000017/0000092122-20-000017-index.htm" TargetMode="External"/><Relationship Id="rId10" Type="http://schemas.openxmlformats.org/officeDocument/2006/relationships/hyperlink" Target="https://www.sec.gov/Archives/edgar/data/1070750/000156459020006404/0001564590-20-006404-index.htm" TargetMode="External"/><Relationship Id="rId19" Type="http://schemas.openxmlformats.org/officeDocument/2006/relationships/hyperlink" Target="https://www.sec.gov/Archives/edgar/data/740260/000074026020000042/0000740260-20-000042-index.htm" TargetMode="External"/><Relationship Id="rId4" Type="http://schemas.openxmlformats.org/officeDocument/2006/relationships/hyperlink" Target="https://www.sec.gov/Archives/edgar/data/29534/000155837020002915/0001558370-20-002915-index.htm" TargetMode="External"/><Relationship Id="rId9" Type="http://schemas.openxmlformats.org/officeDocument/2006/relationships/hyperlink" Target="https://www.sec.gov/Archives/edgar/data/4447/000156459020005545/0001564590-20-005545-index.htm" TargetMode="External"/><Relationship Id="rId14" Type="http://schemas.openxmlformats.org/officeDocument/2006/relationships/hyperlink" Target="https://www.sec.gov/Archives/edgar/data/822416/000082241620000007/0000822416-20-000007-index.htm" TargetMode="External"/><Relationship Id="rId22" Type="http://schemas.openxmlformats.org/officeDocument/2006/relationships/hyperlink" Target="https://www.sec.gov/Archives/edgar/data/920522/000092052220000026/0000920522-20-000026-index.htm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39911/000003991120000019/0000039911-20-000019-index.htm" TargetMode="External"/><Relationship Id="rId13" Type="http://schemas.openxmlformats.org/officeDocument/2006/relationships/hyperlink" Target="https://www.sec.gov/Archives/edgar/data/1065280/000106528020000040/0001065280-20-000040-index.htm" TargetMode="External"/><Relationship Id="rId18" Type="http://schemas.openxmlformats.org/officeDocument/2006/relationships/hyperlink" Target="https://www.sec.gov/Archives/edgar/data/916365/000091636520000050/0000916365-20-000050-index.htm" TargetMode="External"/><Relationship Id="rId3" Type="http://schemas.openxmlformats.org/officeDocument/2006/relationships/hyperlink" Target="https://www.sec.gov/Archives/edgar/data/26172/000002617220000009/0000026172-20-000009-index.htm" TargetMode="External"/><Relationship Id="rId21" Type="http://schemas.openxmlformats.org/officeDocument/2006/relationships/hyperlink" Target="https://www.sec.gov/Archives/edgar/data/1365135/000155837020001090/0001558370-20-001090-index.htm" TargetMode="External"/><Relationship Id="rId7" Type="http://schemas.openxmlformats.org/officeDocument/2006/relationships/hyperlink" Target="https://www.sec.gov/Archives/edgar/data/1109357/000110935720000053/0001109357-20-000053-index.htm" TargetMode="External"/><Relationship Id="rId12" Type="http://schemas.openxmlformats.org/officeDocument/2006/relationships/hyperlink" Target="https://www.sec.gov/Archives/edgar/data/60667/000006066720000036/0000060667-20-000036-index.htm" TargetMode="External"/><Relationship Id="rId17" Type="http://schemas.openxmlformats.org/officeDocument/2006/relationships/hyperlink" Target="https://www.sec.gov/Archives/edgar/data/27419/000002741920000008/0000027419-20-000008-index.htm" TargetMode="External"/><Relationship Id="rId2" Type="http://schemas.openxmlformats.org/officeDocument/2006/relationships/hyperlink" Target="https://www.sec.gov/Archives/edgar/data/354190/000119312520028191/0001193125-20-028191-index.htm" TargetMode="External"/><Relationship Id="rId16" Type="http://schemas.openxmlformats.org/officeDocument/2006/relationships/hyperlink" Target="https://www.sec.gov/Archives/edgar/data/92380/000009238020000024/0000092380-20-000024-index.htm" TargetMode="External"/><Relationship Id="rId20" Type="http://schemas.openxmlformats.org/officeDocument/2006/relationships/hyperlink" Target="https://www.sec.gov/Archives/edgar/data/1014473/000101447320000006/0001014473-20-000006-index.htm" TargetMode="External"/><Relationship Id="rId1" Type="http://schemas.openxmlformats.org/officeDocument/2006/relationships/hyperlink" Target="https://www.sec.gov/Archives/edgar/data/1467373/000146737319000339/0001467373-19-000339-index.htm" TargetMode="External"/><Relationship Id="rId6" Type="http://schemas.openxmlformats.org/officeDocument/2006/relationships/hyperlink" Target="https://www.sec.gov/Archives/edgar/data/906107/000156459019015979/0001564590-19-015979-index.htm" TargetMode="External"/><Relationship Id="rId11" Type="http://schemas.openxmlformats.org/officeDocument/2006/relationships/hyperlink" Target="https://www.sec.gov/Archives/edgar/data/885639/000156459020011512/0001564590-20-011512-index.htm" TargetMode="External"/><Relationship Id="rId5" Type="http://schemas.openxmlformats.org/officeDocument/2006/relationships/hyperlink" Target="https://www.sec.gov/Archives/edgar/data/935703/000093570320000006/0000935703-20-000006-index.htm" TargetMode="External"/><Relationship Id="rId15" Type="http://schemas.openxmlformats.org/officeDocument/2006/relationships/hyperlink" Target="https://www.sec.gov/Archives/edgar/data/92122/000009212220000017/0000092122-20-000017-index.htm" TargetMode="External"/><Relationship Id="rId10" Type="http://schemas.openxmlformats.org/officeDocument/2006/relationships/hyperlink" Target="https://www.sec.gov/Archives/edgar/data/1070750/000156459020006404/0001564590-20-006404-index.htm" TargetMode="External"/><Relationship Id="rId19" Type="http://schemas.openxmlformats.org/officeDocument/2006/relationships/hyperlink" Target="https://www.sec.gov/Archives/edgar/data/740260/000074026020000042/0000740260-20-000042-index.htm" TargetMode="External"/><Relationship Id="rId4" Type="http://schemas.openxmlformats.org/officeDocument/2006/relationships/hyperlink" Target="https://www.sec.gov/Archives/edgar/data/29534/000155837020002915/0001558370-20-002915-index.htm" TargetMode="External"/><Relationship Id="rId9" Type="http://schemas.openxmlformats.org/officeDocument/2006/relationships/hyperlink" Target="https://www.sec.gov/Archives/edgar/data/4447/000156459020005545/0001564590-20-005545-index.htm" TargetMode="External"/><Relationship Id="rId14" Type="http://schemas.openxmlformats.org/officeDocument/2006/relationships/hyperlink" Target="https://www.sec.gov/Archives/edgar/data/822416/000082241620000007/0000822416-20-000007-index.htm" TargetMode="External"/><Relationship Id="rId22" Type="http://schemas.openxmlformats.org/officeDocument/2006/relationships/hyperlink" Target="https://www.sec.gov/Archives/edgar/data/920522/000092052220000026/0000920522-20-000026-index.htm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39911/000003991120000019/0000039911-20-000019-index.htm" TargetMode="External"/><Relationship Id="rId13" Type="http://schemas.openxmlformats.org/officeDocument/2006/relationships/hyperlink" Target="https://www.sec.gov/Archives/edgar/data/1065280/000106528020000040/0001065280-20-000040-index.htm" TargetMode="External"/><Relationship Id="rId18" Type="http://schemas.openxmlformats.org/officeDocument/2006/relationships/hyperlink" Target="https://www.sec.gov/Archives/edgar/data/916365/000091636520000050/0000916365-20-000050-index.htm" TargetMode="External"/><Relationship Id="rId3" Type="http://schemas.openxmlformats.org/officeDocument/2006/relationships/hyperlink" Target="https://www.sec.gov/Archives/edgar/data/26172/000002617220000009/0000026172-20-000009-index.htm" TargetMode="External"/><Relationship Id="rId21" Type="http://schemas.openxmlformats.org/officeDocument/2006/relationships/hyperlink" Target="https://www.sec.gov/Archives/edgar/data/1365135/000155837020001090/0001558370-20-001090-index.htm" TargetMode="External"/><Relationship Id="rId7" Type="http://schemas.openxmlformats.org/officeDocument/2006/relationships/hyperlink" Target="https://www.sec.gov/Archives/edgar/data/1109357/000110935720000053/0001109357-20-000053-index.htm" TargetMode="External"/><Relationship Id="rId12" Type="http://schemas.openxmlformats.org/officeDocument/2006/relationships/hyperlink" Target="https://www.sec.gov/Archives/edgar/data/60667/000006066720000036/0000060667-20-000036-index.htm" TargetMode="External"/><Relationship Id="rId17" Type="http://schemas.openxmlformats.org/officeDocument/2006/relationships/hyperlink" Target="https://www.sec.gov/Archives/edgar/data/27419/000002741920000008/0000027419-20-000008-index.htm" TargetMode="External"/><Relationship Id="rId2" Type="http://schemas.openxmlformats.org/officeDocument/2006/relationships/hyperlink" Target="https://www.sec.gov/Archives/edgar/data/354190/000119312520028191/0001193125-20-028191-index.htm" TargetMode="External"/><Relationship Id="rId16" Type="http://schemas.openxmlformats.org/officeDocument/2006/relationships/hyperlink" Target="https://www.sec.gov/Archives/edgar/data/92380/000009238020000024/0000092380-20-000024-index.htm" TargetMode="External"/><Relationship Id="rId20" Type="http://schemas.openxmlformats.org/officeDocument/2006/relationships/hyperlink" Target="https://www.sec.gov/Archives/edgar/data/1014473/000101447320000006/0001014473-20-000006-index.htm" TargetMode="External"/><Relationship Id="rId1" Type="http://schemas.openxmlformats.org/officeDocument/2006/relationships/hyperlink" Target="https://www.sec.gov/Archives/edgar/data/1467373/000146737319000339/0001467373-19-000339-index.htm" TargetMode="External"/><Relationship Id="rId6" Type="http://schemas.openxmlformats.org/officeDocument/2006/relationships/hyperlink" Target="https://www.sec.gov/Archives/edgar/data/906107/000156459019015979/0001564590-19-015979-index.htm" TargetMode="External"/><Relationship Id="rId11" Type="http://schemas.openxmlformats.org/officeDocument/2006/relationships/hyperlink" Target="https://www.sec.gov/Archives/edgar/data/885639/000156459020011512/0001564590-20-011512-index.htm" TargetMode="External"/><Relationship Id="rId5" Type="http://schemas.openxmlformats.org/officeDocument/2006/relationships/hyperlink" Target="https://www.sec.gov/Archives/edgar/data/935703/000093570320000006/0000935703-20-000006-index.htm" TargetMode="External"/><Relationship Id="rId15" Type="http://schemas.openxmlformats.org/officeDocument/2006/relationships/hyperlink" Target="https://www.sec.gov/Archives/edgar/data/92122/000009212220000017/0000092122-20-000017-index.htm" TargetMode="External"/><Relationship Id="rId10" Type="http://schemas.openxmlformats.org/officeDocument/2006/relationships/hyperlink" Target="https://www.sec.gov/Archives/edgar/data/1070750/000156459020006404/0001564590-20-006404-index.htm" TargetMode="External"/><Relationship Id="rId19" Type="http://schemas.openxmlformats.org/officeDocument/2006/relationships/hyperlink" Target="https://www.sec.gov/Archives/edgar/data/740260/000074026020000042/0000740260-20-000042-index.htm" TargetMode="External"/><Relationship Id="rId4" Type="http://schemas.openxmlformats.org/officeDocument/2006/relationships/hyperlink" Target="https://www.sec.gov/Archives/edgar/data/29534/000155837020002915/0001558370-20-002915-index.htm" TargetMode="External"/><Relationship Id="rId9" Type="http://schemas.openxmlformats.org/officeDocument/2006/relationships/hyperlink" Target="https://www.sec.gov/Archives/edgar/data/4447/000156459020005545/0001564590-20-005545-index.htm" TargetMode="External"/><Relationship Id="rId14" Type="http://schemas.openxmlformats.org/officeDocument/2006/relationships/hyperlink" Target="https://www.sec.gov/Archives/edgar/data/822416/000082241620000007/0000822416-20-000007-index.htm" TargetMode="External"/><Relationship Id="rId22" Type="http://schemas.openxmlformats.org/officeDocument/2006/relationships/hyperlink" Target="https://www.sec.gov/Archives/edgar/data/920522/000092052220000026/0000920522-20-000026-index.htm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915912/000091591220000004/0000915912-20-000004-index.htm" TargetMode="External"/><Relationship Id="rId13" Type="http://schemas.openxmlformats.org/officeDocument/2006/relationships/hyperlink" Target="https://www.sec.gov/Archives/edgar/data/1095073/000109507320000006/0001095073-20-000006-index.htm" TargetMode="External"/><Relationship Id="rId18" Type="http://schemas.openxmlformats.org/officeDocument/2006/relationships/hyperlink" Target="https://www.sec.gov/Archives/edgar/data/1633917/000163391720000028/0001633917-20-000028-index.htm" TargetMode="External"/><Relationship Id="rId3" Type="http://schemas.openxmlformats.org/officeDocument/2006/relationships/hyperlink" Target="https://www.sec.gov/Archives/edgar/data/1285785/000161803420000003/0001618034-20-000003-index.htm" TargetMode="External"/><Relationship Id="rId21" Type="http://schemas.openxmlformats.org/officeDocument/2006/relationships/hyperlink" Target="https://www.sec.gov/Archives/edgar/data/352915/000156459020006793/0001564590-20-006793-index.htm" TargetMode="External"/><Relationship Id="rId7" Type="http://schemas.openxmlformats.org/officeDocument/2006/relationships/hyperlink" Target="https://www.sec.gov/Archives/edgar/data/6769/000173303720000004/0001733037-20-000004-index.htm" TargetMode="External"/><Relationship Id="rId12" Type="http://schemas.openxmlformats.org/officeDocument/2006/relationships/hyperlink" Target="https://www.sec.gov/Archives/edgar/data/821189/000082118920000010/0000821189-20-000010-index.htm" TargetMode="External"/><Relationship Id="rId17" Type="http://schemas.openxmlformats.org/officeDocument/2006/relationships/hyperlink" Target="https://www.sec.gov/Archives/edgar/data/878927/000156459020006626/0001564590-20-006626-index.htm" TargetMode="External"/><Relationship Id="rId2" Type="http://schemas.openxmlformats.org/officeDocument/2006/relationships/hyperlink" Target="https://www.sec.gov/Archives/edgar/data/1018724/000101872420000004/0001018724-20-000004-index.htm" TargetMode="External"/><Relationship Id="rId16" Type="http://schemas.openxmlformats.org/officeDocument/2006/relationships/hyperlink" Target="https://www.sec.gov/Archives/edgar/data/1141391/000114139120000032/0001141391-20-000032-index.htm" TargetMode="External"/><Relationship Id="rId20" Type="http://schemas.openxmlformats.org/officeDocument/2006/relationships/hyperlink" Target="https://www.sec.gov/Archives/edgar/data/1113169/000111316920000008/0001113169-20-000008-index.htm" TargetMode="External"/><Relationship Id="rId1" Type="http://schemas.openxmlformats.org/officeDocument/2006/relationships/hyperlink" Target="https://www.sec.gov/Archives/edgar/data/1800/000110465920023904/0001104659-20-023904-index.htm" TargetMode="External"/><Relationship Id="rId6" Type="http://schemas.openxmlformats.org/officeDocument/2006/relationships/hyperlink" Target="https://www.sec.gov/Archives/edgar/data/820027/000082002720000010/0000820027-20-000010-index.htm" TargetMode="External"/><Relationship Id="rId11" Type="http://schemas.openxmlformats.org/officeDocument/2006/relationships/hyperlink" Target="https://www.sec.gov/Archives/edgar/data/1091667/000109166720000024/0001091667-20-000024-index.htm" TargetMode="External"/><Relationship Id="rId24" Type="http://schemas.openxmlformats.org/officeDocument/2006/relationships/hyperlink" Target="https://www.sec.gov/Archives/edgar/data/1140536/000156459020006736/0001564590-20-006736-index.htm" TargetMode="External"/><Relationship Id="rId5" Type="http://schemas.openxmlformats.org/officeDocument/2006/relationships/hyperlink" Target="https://www.sec.gov/Archives/edgar/data/1410636/000141063620000040/0001410636-20-000040-index.htm" TargetMode="External"/><Relationship Id="rId15" Type="http://schemas.openxmlformats.org/officeDocument/2006/relationships/hyperlink" Target="https://www.sec.gov/Archives/edgar/data/4447/000156459020005545/0001564590-20-005545-index.htm" TargetMode="External"/><Relationship Id="rId23" Type="http://schemas.openxmlformats.org/officeDocument/2006/relationships/hyperlink" Target="https://www.sec.gov/Archives/edgar/data/766704/000076670420000015/0000766704-20-000015-index.htm" TargetMode="External"/><Relationship Id="rId10" Type="http://schemas.openxmlformats.org/officeDocument/2006/relationships/hyperlink" Target="https://www.sec.gov/Archives/edgar/data/1075531/000107553120000011/0001075531-20-000011-index.htm" TargetMode="External"/><Relationship Id="rId19" Type="http://schemas.openxmlformats.org/officeDocument/2006/relationships/hyperlink" Target="https://www.sec.gov/Archives/edgar/data/726728/000072672820000033/0000726728-20-000033-index.htm" TargetMode="External"/><Relationship Id="rId4" Type="http://schemas.openxmlformats.org/officeDocument/2006/relationships/hyperlink" Target="https://www.sec.gov/Archives/edgar/data/352541/000035254120000021/0000352541-20-000021-index.htm" TargetMode="External"/><Relationship Id="rId9" Type="http://schemas.openxmlformats.org/officeDocument/2006/relationships/hyperlink" Target="https://www.sec.gov/Archives/edgar/data/1364742/000156459020007807/0001564590-20-007807-index.htm" TargetMode="External"/><Relationship Id="rId14" Type="http://schemas.openxmlformats.org/officeDocument/2006/relationships/hyperlink" Target="https://www.sec.gov/Archives/edgar/data/1754301/000156459020038975/0001564590-20-038975-index.htm" TargetMode="External"/><Relationship Id="rId22" Type="http://schemas.openxmlformats.org/officeDocument/2006/relationships/hyperlink" Target="https://www.sec.gov/Archives/edgar/data/1403161/000140316119000050/0001403161-19-000050-index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012C2-0530-DB46-91D4-122FA5B70B05}">
  <dimension ref="A1:BC4975"/>
  <sheetViews>
    <sheetView workbookViewId="0">
      <pane ySplit="1" topLeftCell="A2" activePane="bottomLeft" state="frozen"/>
      <selection pane="bottomLeft" activeCell="K20" sqref="K20"/>
    </sheetView>
  </sheetViews>
  <sheetFormatPr baseColWidth="10" defaultRowHeight="16" x14ac:dyDescent="0.2"/>
  <cols>
    <col min="2" max="2" width="33.5" bestFit="1" customWidth="1"/>
    <col min="11" max="11" width="15.1640625" bestFit="1" customWidth="1"/>
    <col min="12" max="12" width="16.83203125" bestFit="1" customWidth="1"/>
    <col min="13" max="13" width="11.5" customWidth="1"/>
    <col min="14" max="14" width="12" customWidth="1"/>
    <col min="15" max="15" width="13" style="19" bestFit="1" customWidth="1"/>
    <col min="16" max="16" width="12.33203125" bestFit="1" customWidth="1"/>
    <col min="17" max="17" width="13.5" bestFit="1" customWidth="1"/>
    <col min="18" max="18" width="17.83203125" bestFit="1" customWidth="1"/>
    <col min="19" max="19" width="16.33203125" bestFit="1" customWidth="1"/>
    <col min="20" max="20" width="16" bestFit="1" customWidth="1"/>
    <col min="21" max="21" width="12.6640625" bestFit="1" customWidth="1"/>
    <col min="22" max="22" width="12" bestFit="1" customWidth="1"/>
    <col min="23" max="23" width="14.33203125" bestFit="1" customWidth="1"/>
    <col min="24" max="24" width="26.1640625" bestFit="1" customWidth="1"/>
    <col min="25" max="25" width="15" bestFit="1" customWidth="1"/>
    <col min="26" max="26" width="15.33203125" bestFit="1" customWidth="1"/>
    <col min="27" max="27" width="16.6640625" bestFit="1" customWidth="1"/>
    <col min="28" max="28" width="13.5" customWidth="1"/>
    <col min="29" max="29" width="12.1640625" style="13" bestFit="1" customWidth="1"/>
    <col min="30" max="30" width="13.5" bestFit="1" customWidth="1"/>
    <col min="31" max="31" width="11.1640625" bestFit="1" customWidth="1"/>
    <col min="32" max="32" width="15.5" bestFit="1" customWidth="1"/>
    <col min="33" max="33" width="17.5" bestFit="1" customWidth="1"/>
    <col min="34" max="34" width="16" bestFit="1" customWidth="1"/>
    <col min="35" max="35" width="26.1640625" bestFit="1" customWidth="1"/>
    <col min="36" max="36" width="18.33203125" bestFit="1" customWidth="1"/>
    <col min="37" max="37" width="23.6640625" bestFit="1" customWidth="1"/>
    <col min="38" max="39" width="12.83203125" bestFit="1" customWidth="1"/>
    <col min="40" max="40" width="19.5" bestFit="1" customWidth="1"/>
    <col min="41" max="41" width="18.33203125" bestFit="1" customWidth="1"/>
    <col min="42" max="42" width="30.6640625" bestFit="1" customWidth="1"/>
    <col min="43" max="43" width="12.83203125" bestFit="1" customWidth="1"/>
    <col min="44" max="44" width="23.33203125" bestFit="1" customWidth="1"/>
    <col min="45" max="45" width="12.83203125" bestFit="1" customWidth="1"/>
    <col min="46" max="46" width="19" bestFit="1" customWidth="1"/>
    <col min="47" max="48" width="23.83203125" bestFit="1" customWidth="1"/>
    <col min="49" max="50" width="18.6640625" bestFit="1" customWidth="1"/>
    <col min="51" max="51" width="13.6640625" bestFit="1" customWidth="1"/>
    <col min="52" max="52" width="17.33203125" bestFit="1" customWidth="1"/>
    <col min="53" max="53" width="16.5" bestFit="1" customWidth="1"/>
    <col min="54" max="54" width="24.5" bestFit="1" customWidth="1"/>
    <col min="55" max="55" width="12.1640625" bestFit="1" customWidth="1"/>
  </cols>
  <sheetData>
    <row r="1" spans="1:55" s="18" customFormat="1" x14ac:dyDescent="0.2">
      <c r="A1" s="94" t="s">
        <v>0</v>
      </c>
      <c r="B1" s="94" t="s">
        <v>1</v>
      </c>
      <c r="C1" s="94" t="s">
        <v>2</v>
      </c>
      <c r="D1" s="94" t="s">
        <v>3</v>
      </c>
      <c r="E1" s="94" t="s">
        <v>4</v>
      </c>
      <c r="F1" s="94" t="s">
        <v>5</v>
      </c>
      <c r="G1" s="94" t="s">
        <v>6</v>
      </c>
      <c r="H1" s="94" t="s">
        <v>7</v>
      </c>
      <c r="I1" s="94" t="s">
        <v>8</v>
      </c>
      <c r="J1" s="94" t="s">
        <v>9</v>
      </c>
      <c r="K1" s="95" t="s">
        <v>10</v>
      </c>
      <c r="L1" s="95" t="s">
        <v>11</v>
      </c>
      <c r="M1" s="94" t="s">
        <v>12</v>
      </c>
      <c r="N1" s="18" t="s">
        <v>1309</v>
      </c>
      <c r="O1" s="18" t="s">
        <v>1311</v>
      </c>
      <c r="P1" s="18" t="s">
        <v>1317</v>
      </c>
      <c r="Q1" s="18" t="s">
        <v>1307</v>
      </c>
      <c r="R1" s="18" t="s">
        <v>1368</v>
      </c>
      <c r="S1" s="18" t="s">
        <v>1370</v>
      </c>
      <c r="T1" s="18" t="s">
        <v>1371</v>
      </c>
      <c r="U1" s="18" t="s">
        <v>1372</v>
      </c>
      <c r="V1" s="18" t="s">
        <v>1373</v>
      </c>
      <c r="W1" s="18" t="s">
        <v>1374</v>
      </c>
      <c r="X1" s="18" t="s">
        <v>1338</v>
      </c>
      <c r="Y1" s="18" t="s">
        <v>1340</v>
      </c>
      <c r="Z1" s="18" t="s">
        <v>1337</v>
      </c>
      <c r="AA1" s="18" t="s">
        <v>1391</v>
      </c>
      <c r="AB1" s="18" t="s">
        <v>1394</v>
      </c>
      <c r="AC1" s="18" t="s">
        <v>1344</v>
      </c>
      <c r="AD1" s="18" t="s">
        <v>1346</v>
      </c>
      <c r="AE1" s="18" t="s">
        <v>1348</v>
      </c>
      <c r="AF1" s="18" t="s">
        <v>1315</v>
      </c>
      <c r="AG1" s="18" t="s">
        <v>1342</v>
      </c>
      <c r="AH1" s="18" t="s">
        <v>1333</v>
      </c>
      <c r="AI1" s="91" t="s">
        <v>1363</v>
      </c>
      <c r="AJ1" s="96" t="s">
        <v>1395</v>
      </c>
      <c r="AK1" s="96" t="s">
        <v>1397</v>
      </c>
      <c r="AL1" s="97" t="s">
        <v>1398</v>
      </c>
      <c r="AM1" s="91" t="s">
        <v>1313</v>
      </c>
      <c r="AN1" s="96" t="s">
        <v>1321</v>
      </c>
      <c r="AO1" s="96" t="s">
        <v>1322</v>
      </c>
      <c r="AP1" s="96" t="s">
        <v>1324</v>
      </c>
      <c r="AQ1" s="96" t="s">
        <v>1350</v>
      </c>
      <c r="AR1" s="96" t="s">
        <v>1352</v>
      </c>
      <c r="AS1" s="96" t="s">
        <v>1354</v>
      </c>
      <c r="AT1" s="96" t="s">
        <v>1356</v>
      </c>
      <c r="AU1" s="96" t="s">
        <v>1358</v>
      </c>
      <c r="AV1" s="96" t="s">
        <v>1403</v>
      </c>
      <c r="AW1" s="96" t="s">
        <v>1360</v>
      </c>
      <c r="AX1" s="96" t="s">
        <v>1405</v>
      </c>
      <c r="AY1" s="96" t="s">
        <v>1365</v>
      </c>
      <c r="AZ1" s="96" t="s">
        <v>1366</v>
      </c>
      <c r="BA1" s="96" t="s">
        <v>1367</v>
      </c>
      <c r="BB1" s="96" t="s">
        <v>1335</v>
      </c>
      <c r="BC1" s="97" t="s">
        <v>1375</v>
      </c>
    </row>
    <row r="2" spans="1:55" x14ac:dyDescent="0.2">
      <c r="A2" s="3" t="s">
        <v>54</v>
      </c>
      <c r="B2" s="3" t="s">
        <v>55</v>
      </c>
      <c r="C2" s="3" t="s">
        <v>24</v>
      </c>
      <c r="D2" s="3">
        <v>45846</v>
      </c>
      <c r="E2" s="3" t="s">
        <v>16</v>
      </c>
      <c r="F2" s="3">
        <v>2019</v>
      </c>
      <c r="G2" s="3" t="s">
        <v>17</v>
      </c>
      <c r="H2" s="4">
        <v>43769</v>
      </c>
      <c r="I2" s="4">
        <v>43818</v>
      </c>
      <c r="J2" s="4">
        <v>43818</v>
      </c>
      <c r="K2" s="5">
        <v>309000000</v>
      </c>
      <c r="L2" s="5">
        <v>313000000</v>
      </c>
      <c r="M2" s="3" t="s">
        <v>56</v>
      </c>
      <c r="N2" s="21">
        <v>5.5796596017295932E-2</v>
      </c>
      <c r="O2" s="22">
        <v>4.3857740831027427E-2</v>
      </c>
      <c r="P2" s="22">
        <v>6.8605173513187859E-2</v>
      </c>
      <c r="Q2" s="22">
        <v>0.86923324680628455</v>
      </c>
      <c r="R2" s="22">
        <v>8.5541654717033719E-2</v>
      </c>
      <c r="S2" s="22">
        <v>0.12261850985953378</v>
      </c>
      <c r="T2" s="22">
        <v>6.4328267681232273E-2</v>
      </c>
      <c r="U2" s="22">
        <v>0.80923908014351498</v>
      </c>
      <c r="V2" s="22">
        <v>0.7121252465506609</v>
      </c>
      <c r="W2" s="22">
        <v>0.82114836872994945</v>
      </c>
      <c r="X2" s="22">
        <v>0.28989333407132845</v>
      </c>
      <c r="Y2" s="22">
        <v>0.54399937910670793</v>
      </c>
      <c r="Z2" s="22">
        <v>0.71010666592867155</v>
      </c>
      <c r="AA2" s="22">
        <v>0.60980196851713397</v>
      </c>
      <c r="AB2" s="22">
        <v>0.88696018996300119</v>
      </c>
      <c r="AC2" s="22">
        <v>0.52983670500217106</v>
      </c>
      <c r="AD2" s="22">
        <v>0.27122520038017678</v>
      </c>
      <c r="AE2" s="22">
        <v>0.36624040260114255</v>
      </c>
      <c r="AF2" s="22">
        <v>0.39782596478794058</v>
      </c>
      <c r="AG2" s="22" t="e">
        <v>#DIV/0!</v>
      </c>
      <c r="AH2" s="22" t="e">
        <v>#DIV/0!</v>
      </c>
      <c r="AI2" s="22">
        <v>0.54460511620329466</v>
      </c>
      <c r="AJ2" s="22">
        <v>0.15682062228744756</v>
      </c>
      <c r="AK2" s="22" t="e">
        <v>#DIV/0!</v>
      </c>
      <c r="AL2" s="22" t="e">
        <v>#DIV/0!</v>
      </c>
      <c r="AM2" s="22">
        <v>0.71266917182793099</v>
      </c>
      <c r="AN2" s="22">
        <v>0.80533744476535496</v>
      </c>
      <c r="AO2" s="22">
        <v>0.10653152699928196</v>
      </c>
      <c r="AP2" s="22">
        <v>0.36239443067768196</v>
      </c>
      <c r="AQ2" s="22">
        <v>0.70544968674820874</v>
      </c>
      <c r="AR2" s="22">
        <v>0.39215822600433703</v>
      </c>
      <c r="AS2" s="22">
        <v>0.35909810932216396</v>
      </c>
      <c r="AT2" s="22">
        <v>0.43716699607120924</v>
      </c>
      <c r="AU2" s="22">
        <v>0.21540063554926936</v>
      </c>
      <c r="AV2" s="22" t="e">
        <v>#DIV/0!</v>
      </c>
      <c r="AW2" s="22" t="e">
        <v>#DIV/0!</v>
      </c>
      <c r="AX2" s="22" t="e">
        <v>#DIV/0!</v>
      </c>
      <c r="AY2" s="22">
        <v>0.7464940560867408</v>
      </c>
      <c r="AZ2" s="22">
        <v>0.76855958003500779</v>
      </c>
      <c r="BA2" s="22">
        <v>0.2205007392366316</v>
      </c>
      <c r="BB2" s="22" t="e">
        <v>#DIV/0!</v>
      </c>
      <c r="BC2" s="22">
        <v>0.18244449045167979</v>
      </c>
    </row>
    <row r="3" spans="1:55" x14ac:dyDescent="0.2">
      <c r="A3" s="3" t="s">
        <v>99</v>
      </c>
      <c r="B3" s="3" t="s">
        <v>100</v>
      </c>
      <c r="C3" s="3" t="s">
        <v>15</v>
      </c>
      <c r="D3" s="3">
        <v>68568</v>
      </c>
      <c r="E3" s="3" t="s">
        <v>16</v>
      </c>
      <c r="F3" s="3">
        <v>2019</v>
      </c>
      <c r="G3" s="3" t="s">
        <v>17</v>
      </c>
      <c r="H3" s="4">
        <v>43830</v>
      </c>
      <c r="I3" s="4">
        <v>43880</v>
      </c>
      <c r="J3" s="4">
        <v>43880</v>
      </c>
      <c r="K3" s="5">
        <v>434578000</v>
      </c>
      <c r="L3" s="5">
        <v>435659000</v>
      </c>
      <c r="M3" s="3" t="s">
        <v>101</v>
      </c>
      <c r="N3" s="21">
        <v>1.78003699688054E-2</v>
      </c>
      <c r="O3" s="22">
        <v>1.3723037778493905E-2</v>
      </c>
      <c r="P3" s="22">
        <v>2.3794169816913201E-2</v>
      </c>
      <c r="Q3" s="22">
        <v>0</v>
      </c>
      <c r="R3" s="22">
        <v>0.13613960491148164</v>
      </c>
      <c r="S3" s="22">
        <v>8.9722596850744282E-2</v>
      </c>
      <c r="T3" s="22">
        <v>0.12140126217928361</v>
      </c>
      <c r="U3" s="22">
        <v>0</v>
      </c>
      <c r="V3" s="22">
        <v>0</v>
      </c>
      <c r="W3" s="22">
        <v>0</v>
      </c>
      <c r="X3" s="22">
        <v>0.11566817203454113</v>
      </c>
      <c r="Y3" s="22">
        <v>0.39431160181091673</v>
      </c>
      <c r="Z3" s="22">
        <v>0.88433182796545895</v>
      </c>
      <c r="AA3" s="22">
        <v>0.10938801451044189</v>
      </c>
      <c r="AB3" s="22">
        <v>0.73654867882471964</v>
      </c>
      <c r="AC3" s="22">
        <v>0.24880520952459087</v>
      </c>
      <c r="AD3" s="22">
        <v>0.19772816446238087</v>
      </c>
      <c r="AE3" s="22">
        <v>0.23221888226529144</v>
      </c>
      <c r="AF3" s="22">
        <v>0.32455492066713104</v>
      </c>
      <c r="AG3" s="22" t="e">
        <v>#DIV/0!</v>
      </c>
      <c r="AH3" s="22" t="e">
        <v>#DIV/0!</v>
      </c>
      <c r="AI3" s="22">
        <v>0.54085575915206541</v>
      </c>
      <c r="AJ3" s="22">
        <v>0.11192705243618531</v>
      </c>
      <c r="AK3" s="22" t="e">
        <v>#DIV/0!</v>
      </c>
      <c r="AL3" s="22" t="e">
        <v>#DIV/0!</v>
      </c>
      <c r="AM3" s="22">
        <v>0.32983255734331018</v>
      </c>
      <c r="AN3" s="22">
        <v>0</v>
      </c>
      <c r="AO3" s="22">
        <v>0.15445948462340303</v>
      </c>
      <c r="AP3" s="22">
        <v>0.35607354265754249</v>
      </c>
      <c r="AQ3" s="22">
        <v>0.60124578702733322</v>
      </c>
      <c r="AR3" s="22">
        <v>0.26059724304965065</v>
      </c>
      <c r="AS3" s="22">
        <v>0.36679419231040344</v>
      </c>
      <c r="AT3" s="22">
        <v>0.35342143649671165</v>
      </c>
      <c r="AU3" s="22">
        <v>0.26063784295155695</v>
      </c>
      <c r="AV3" s="22" t="e">
        <v>#DIV/0!</v>
      </c>
      <c r="AW3" s="22" t="e">
        <v>#DIV/0!</v>
      </c>
      <c r="AX3" s="22" t="e">
        <v>#DIV/0!</v>
      </c>
      <c r="AY3" s="22">
        <v>0.74863154361870943</v>
      </c>
      <c r="AZ3" s="22">
        <v>0.77184710818086821</v>
      </c>
      <c r="BA3" s="22">
        <v>0.22239182099000904</v>
      </c>
      <c r="BB3" s="22" t="e">
        <v>#DIV/0!</v>
      </c>
      <c r="BC3" s="22">
        <v>0.13068511765936816</v>
      </c>
    </row>
    <row r="4" spans="1:55" x14ac:dyDescent="0.2">
      <c r="A4" s="3" t="s">
        <v>43</v>
      </c>
      <c r="B4" s="3" t="s">
        <v>44</v>
      </c>
      <c r="C4" s="3" t="s">
        <v>45</v>
      </c>
      <c r="D4" s="3">
        <v>184955</v>
      </c>
      <c r="E4" s="3" t="s">
        <v>16</v>
      </c>
      <c r="F4" s="3">
        <v>2019</v>
      </c>
      <c r="G4" s="3" t="s">
        <v>17</v>
      </c>
      <c r="H4" s="4">
        <v>43830</v>
      </c>
      <c r="I4" s="4">
        <v>43879</v>
      </c>
      <c r="J4" s="4">
        <v>43879</v>
      </c>
      <c r="K4" s="5">
        <v>69570000</v>
      </c>
      <c r="L4" s="5">
        <v>69885000</v>
      </c>
      <c r="M4" s="3" t="s">
        <v>46</v>
      </c>
      <c r="N4" s="21">
        <v>4.6244041239717093E-2</v>
      </c>
      <c r="O4" s="22">
        <v>1.004331594398512E-2</v>
      </c>
      <c r="P4" s="22">
        <v>9.6543630816397757E-3</v>
      </c>
      <c r="Q4" s="22">
        <v>0.87124050999545344</v>
      </c>
      <c r="R4" s="22">
        <v>2.2317024845299471E-2</v>
      </c>
      <c r="S4" s="22">
        <v>0</v>
      </c>
      <c r="T4" s="22">
        <v>2.2554905437955904E-2</v>
      </c>
      <c r="U4" s="22">
        <v>0.80807797677719295</v>
      </c>
      <c r="V4" s="22">
        <v>0.70833495319453676</v>
      </c>
      <c r="W4" s="22">
        <v>0.82039728967769976</v>
      </c>
      <c r="X4" s="22">
        <v>0.43662012659728255</v>
      </c>
      <c r="Y4" s="22">
        <v>0.45021320446764113</v>
      </c>
      <c r="Z4" s="22">
        <v>0.56337987340271745</v>
      </c>
      <c r="AA4" s="22">
        <v>0.14150652646671621</v>
      </c>
      <c r="AB4" s="22">
        <v>0.83124130081335668</v>
      </c>
      <c r="AC4" s="22">
        <v>0.42168027127225188</v>
      </c>
      <c r="AD4" s="22">
        <v>0.15635090276039437</v>
      </c>
      <c r="AE4" s="22">
        <v>0.23544991026818884</v>
      </c>
      <c r="AF4" s="22">
        <v>0.33027186020010507</v>
      </c>
      <c r="AG4" s="22" t="e">
        <v>#DIV/0!</v>
      </c>
      <c r="AH4" s="22" t="e">
        <v>#DIV/0!</v>
      </c>
      <c r="AI4" s="22">
        <v>0.52160825156076673</v>
      </c>
      <c r="AJ4" s="22">
        <v>0.10570734464082267</v>
      </c>
      <c r="AK4" s="22" t="e">
        <v>#DIV/0!</v>
      </c>
      <c r="AL4" s="22" t="e">
        <v>#DIV/0!</v>
      </c>
      <c r="AM4" s="22">
        <v>0.71033793730061623</v>
      </c>
      <c r="AN4" s="22">
        <v>0.80875016587889159</v>
      </c>
      <c r="AO4" s="22">
        <v>0.17664402427919998</v>
      </c>
      <c r="AP4" s="22">
        <v>0.36446891607139048</v>
      </c>
      <c r="AQ4" s="22">
        <v>0.61981380720218526</v>
      </c>
      <c r="AR4" s="22">
        <v>0.26742151650074553</v>
      </c>
      <c r="AS4" s="22">
        <v>0.34837761969457193</v>
      </c>
      <c r="AT4" s="22">
        <v>0.37882933940376678</v>
      </c>
      <c r="AU4" s="22">
        <v>0.26008951017204512</v>
      </c>
      <c r="AV4" s="22" t="e">
        <v>#DIV/0!</v>
      </c>
      <c r="AW4" s="22" t="e">
        <v>#DIV/0!</v>
      </c>
      <c r="AX4" s="22" t="e">
        <v>#DIV/0!</v>
      </c>
      <c r="AY4" s="22">
        <v>0.7451184300635767</v>
      </c>
      <c r="AZ4" s="22">
        <v>0.76789115792418616</v>
      </c>
      <c r="BA4" s="22">
        <v>0.22225913062522992</v>
      </c>
      <c r="BB4" s="22" t="e">
        <v>#DIV/0!</v>
      </c>
      <c r="BC4" s="22">
        <v>0.15735856962838901</v>
      </c>
    </row>
    <row r="5" spans="1:55" x14ac:dyDescent="0.2">
      <c r="A5" s="3" t="s">
        <v>140</v>
      </c>
      <c r="B5" s="3" t="s">
        <v>141</v>
      </c>
      <c r="C5" s="3" t="s">
        <v>34</v>
      </c>
      <c r="D5" s="3">
        <v>111052</v>
      </c>
      <c r="E5" s="3" t="s">
        <v>16</v>
      </c>
      <c r="F5" s="3">
        <v>2019</v>
      </c>
      <c r="G5" s="3" t="s">
        <v>17</v>
      </c>
      <c r="H5" s="4">
        <v>43738</v>
      </c>
      <c r="I5" s="4">
        <v>43769</v>
      </c>
      <c r="J5" s="4">
        <v>43769</v>
      </c>
      <c r="K5" s="5">
        <v>17963248000</v>
      </c>
      <c r="L5" s="5">
        <v>18081496000</v>
      </c>
      <c r="M5" s="3" t="s">
        <v>142</v>
      </c>
      <c r="N5" s="21">
        <v>5.605086873159483E-2</v>
      </c>
      <c r="O5" s="22">
        <v>5.463041774853767E-2</v>
      </c>
      <c r="P5" s="22">
        <v>9.8214481618126973E-2</v>
      </c>
      <c r="Q5" s="22">
        <v>0.8722139006454237</v>
      </c>
      <c r="R5" s="22">
        <v>0.10721579793263204</v>
      </c>
      <c r="S5" s="22">
        <v>9.0262188494855858E-2</v>
      </c>
      <c r="T5" s="22">
        <v>9.2071788406048599E-2</v>
      </c>
      <c r="U5" s="22">
        <v>0.81193083698585566</v>
      </c>
      <c r="V5" s="22">
        <v>0.71357817050503347</v>
      </c>
      <c r="W5" s="22">
        <v>0.82402102401247579</v>
      </c>
      <c r="X5" s="22">
        <v>0.41459726569950756</v>
      </c>
      <c r="Y5" s="22">
        <v>0.4345980995269394</v>
      </c>
      <c r="Z5" s="22">
        <v>0.5854027343004925</v>
      </c>
      <c r="AA5" s="22">
        <v>0</v>
      </c>
      <c r="AB5" s="22">
        <v>0.81686291638249853</v>
      </c>
      <c r="AC5" s="22">
        <v>0.35986237881351529</v>
      </c>
      <c r="AD5" s="22">
        <v>0.33602016143164015</v>
      </c>
      <c r="AE5" s="22">
        <v>0.44001290900344547</v>
      </c>
      <c r="AF5" s="22">
        <v>0.39994911620154394</v>
      </c>
      <c r="AG5" s="22" t="e">
        <v>#DIV/0!</v>
      </c>
      <c r="AH5" s="22" t="e">
        <v>#DIV/0!</v>
      </c>
      <c r="AI5" s="22">
        <v>0.51229573533611272</v>
      </c>
      <c r="AJ5" s="22">
        <v>0.18528028178991801</v>
      </c>
      <c r="AK5" s="22" t="e">
        <v>#DIV/0!</v>
      </c>
      <c r="AL5" s="22" t="e">
        <v>#DIV/0!</v>
      </c>
      <c r="AM5" s="22">
        <v>0.72282654655384848</v>
      </c>
      <c r="AN5" s="22">
        <v>0.80903919872051022</v>
      </c>
      <c r="AO5" s="22">
        <v>0.15572248965862104</v>
      </c>
      <c r="AP5" s="22">
        <v>0.36233240869184408</v>
      </c>
      <c r="AQ5" s="22">
        <v>0.76650025478137529</v>
      </c>
      <c r="AR5" s="22">
        <v>0.47146039801338413</v>
      </c>
      <c r="AS5" s="22">
        <v>0.26416359908612097</v>
      </c>
      <c r="AT5" s="22">
        <v>0.61993436039858352</v>
      </c>
      <c r="AU5" s="22">
        <v>0.38297318629477695</v>
      </c>
      <c r="AV5" s="22" t="e">
        <v>#DIV/0!</v>
      </c>
      <c r="AW5" s="22" t="e">
        <v>#DIV/0!</v>
      </c>
      <c r="AX5" s="22" t="e">
        <v>#DIV/0!</v>
      </c>
      <c r="AY5" s="22">
        <v>0.74567319239781737</v>
      </c>
      <c r="AZ5" s="22">
        <v>0.76748367790764016</v>
      </c>
      <c r="BA5" s="22">
        <v>0.22388285229381871</v>
      </c>
      <c r="BB5" s="22" t="e">
        <v>#DIV/0!</v>
      </c>
      <c r="BC5" s="22">
        <v>0.31587908950341342</v>
      </c>
    </row>
    <row r="6" spans="1:55" x14ac:dyDescent="0.2">
      <c r="A6" s="3" t="s">
        <v>26</v>
      </c>
      <c r="B6" s="3" t="s">
        <v>27</v>
      </c>
      <c r="C6" s="3" t="s">
        <v>24</v>
      </c>
      <c r="D6" s="3">
        <v>61199</v>
      </c>
      <c r="E6" s="3" t="s">
        <v>16</v>
      </c>
      <c r="F6" s="3">
        <v>2019</v>
      </c>
      <c r="G6" s="3" t="s">
        <v>17</v>
      </c>
      <c r="H6" s="4">
        <v>43830</v>
      </c>
      <c r="I6" s="4">
        <v>43882</v>
      </c>
      <c r="J6" s="4">
        <v>43882</v>
      </c>
      <c r="K6" s="5">
        <v>1483000000</v>
      </c>
      <c r="L6" s="5">
        <v>1486000000</v>
      </c>
      <c r="M6" s="3" t="s">
        <v>28</v>
      </c>
      <c r="N6" s="21">
        <v>0.11592847817282211</v>
      </c>
      <c r="O6" s="22">
        <v>0.11167399076525895</v>
      </c>
      <c r="P6" s="22">
        <v>0.26450835785774318</v>
      </c>
      <c r="Q6" s="22">
        <v>0.84727238099616131</v>
      </c>
      <c r="R6" s="22">
        <v>0.25152581589469114</v>
      </c>
      <c r="S6" s="22">
        <v>7.9236774393308229E-2</v>
      </c>
      <c r="T6" s="22">
        <v>0.23990944615097903</v>
      </c>
      <c r="U6" s="22">
        <v>0.77526432001424506</v>
      </c>
      <c r="V6" s="22">
        <v>0.69491802706088357</v>
      </c>
      <c r="W6" s="22">
        <v>0.78471582370265591</v>
      </c>
      <c r="X6" s="22">
        <v>0.47946918796687643</v>
      </c>
      <c r="Y6" s="22">
        <v>0.37237259836114467</v>
      </c>
      <c r="Z6" s="22">
        <v>0.52053081203312357</v>
      </c>
      <c r="AA6" s="22">
        <v>0.28089269695794189</v>
      </c>
      <c r="AB6" s="22">
        <v>0.70978422752127301</v>
      </c>
      <c r="AC6" s="22">
        <v>0.76979167700004747</v>
      </c>
      <c r="AD6" s="22">
        <v>0.46811556981096075</v>
      </c>
      <c r="AE6" s="22">
        <v>0.59041055107685114</v>
      </c>
      <c r="AF6" s="22">
        <v>0.41049642403776437</v>
      </c>
      <c r="AG6" s="22" t="e">
        <v>#DIV/0!</v>
      </c>
      <c r="AH6" s="22" t="e">
        <v>#DIV/0!</v>
      </c>
      <c r="AI6" s="22">
        <v>0.59845125786167863</v>
      </c>
      <c r="AJ6" s="22">
        <v>0.2194199798444478</v>
      </c>
      <c r="AK6" s="22" t="e">
        <v>#DIV/0!</v>
      </c>
      <c r="AL6" s="22" t="e">
        <v>#DIV/0!</v>
      </c>
      <c r="AM6" s="22">
        <v>0.68127768039049896</v>
      </c>
      <c r="AN6" s="22">
        <v>0.79465735853275066</v>
      </c>
      <c r="AO6" s="22">
        <v>6.8269541121966218E-2</v>
      </c>
      <c r="AP6" s="22">
        <v>0.3600957391837854</v>
      </c>
      <c r="AQ6" s="22">
        <v>0.6750449025228269</v>
      </c>
      <c r="AR6" s="22">
        <v>0.6253561178243523</v>
      </c>
      <c r="AS6" s="22">
        <v>0.56092981398027963</v>
      </c>
      <c r="AT6" s="22">
        <v>0.51537932840123279</v>
      </c>
      <c r="AU6" s="22">
        <v>0.35872953501726723</v>
      </c>
      <c r="AV6" s="22" t="e">
        <v>#DIV/0!</v>
      </c>
      <c r="AW6" s="22" t="e">
        <v>#DIV/0!</v>
      </c>
      <c r="AX6" s="22" t="e">
        <v>#DIV/0!</v>
      </c>
      <c r="AY6" s="22">
        <v>0.74913279969450697</v>
      </c>
      <c r="AZ6" s="22">
        <v>0.7697314687911252</v>
      </c>
      <c r="BA6" s="22">
        <v>0.2234689322453593</v>
      </c>
      <c r="BB6" s="22" t="e">
        <v>#DIV/0!</v>
      </c>
      <c r="BC6" s="22">
        <v>0.22062558112956818</v>
      </c>
    </row>
    <row r="7" spans="1:55" x14ac:dyDescent="0.2">
      <c r="A7" s="3" t="s">
        <v>115</v>
      </c>
      <c r="B7" s="3" t="s">
        <v>116</v>
      </c>
      <c r="C7" s="3" t="s">
        <v>24</v>
      </c>
      <c r="D7" s="3">
        <v>187024</v>
      </c>
      <c r="E7" s="3" t="s">
        <v>16</v>
      </c>
      <c r="F7" s="3">
        <v>2019</v>
      </c>
      <c r="G7" s="3" t="s">
        <v>17</v>
      </c>
      <c r="H7" s="4">
        <v>43738</v>
      </c>
      <c r="I7" s="4">
        <v>43788</v>
      </c>
      <c r="J7" s="4">
        <v>43788</v>
      </c>
      <c r="K7" s="5">
        <v>207967000</v>
      </c>
      <c r="L7" s="5">
        <v>209667000</v>
      </c>
      <c r="M7" s="3" t="s">
        <v>117</v>
      </c>
      <c r="N7" s="21">
        <v>3.4505293825257369E-2</v>
      </c>
      <c r="O7" s="22">
        <v>2.0831022970196813E-2</v>
      </c>
      <c r="P7" s="22">
        <v>1.1777823452243251E-2</v>
      </c>
      <c r="Q7" s="22">
        <v>0.88812975890821133</v>
      </c>
      <c r="R7" s="22">
        <v>3.8532376316947864E-2</v>
      </c>
      <c r="S7" s="22">
        <v>6.6769143060532452E-3</v>
      </c>
      <c r="T7" s="22">
        <v>3.7738321599076474E-2</v>
      </c>
      <c r="U7" s="22">
        <v>0.81313414095033243</v>
      </c>
      <c r="V7" s="22">
        <v>0.70969176154227787</v>
      </c>
      <c r="W7" s="22">
        <v>0.82600496862198347</v>
      </c>
      <c r="X7" s="22">
        <v>0.62058961043652128</v>
      </c>
      <c r="Y7" s="22">
        <v>0.40946923581478412</v>
      </c>
      <c r="Z7" s="22">
        <v>0.37941038956347867</v>
      </c>
      <c r="AA7" s="22">
        <v>0.27460688000846323</v>
      </c>
      <c r="AB7" s="22">
        <v>0.75992602745138782</v>
      </c>
      <c r="AC7" s="22">
        <v>0</v>
      </c>
      <c r="AD7" s="22">
        <v>9.9207918293399588E-2</v>
      </c>
      <c r="AE7" s="22">
        <v>0.1673964470514275</v>
      </c>
      <c r="AF7" s="22">
        <v>0.3107789580811916</v>
      </c>
      <c r="AG7" s="22" t="e">
        <v>#DIV/0!</v>
      </c>
      <c r="AH7" s="22" t="e">
        <v>#DIV/0!</v>
      </c>
      <c r="AI7" s="22">
        <v>0.5391893594864422</v>
      </c>
      <c r="AJ7" s="22">
        <v>8.6042352232752611E-2</v>
      </c>
      <c r="AK7" s="22" t="e">
        <v>#DIV/0!</v>
      </c>
      <c r="AL7" s="22" t="e">
        <v>#DIV/0!</v>
      </c>
      <c r="AM7" s="22">
        <v>0.71425710773189677</v>
      </c>
      <c r="AN7" s="22">
        <v>0.92731557432448353</v>
      </c>
      <c r="AO7" s="22">
        <v>1</v>
      </c>
      <c r="AP7" s="22">
        <v>0.28197656676828747</v>
      </c>
      <c r="AQ7" s="22">
        <v>0.59358254150239964</v>
      </c>
      <c r="AR7" s="22">
        <v>0.17974678425448243</v>
      </c>
      <c r="AS7" s="22">
        <v>0.37597318784070161</v>
      </c>
      <c r="AT7" s="22">
        <v>0.34635445727855019</v>
      </c>
      <c r="AU7" s="22">
        <v>0.25718009760675609</v>
      </c>
      <c r="AV7" s="22" t="e">
        <v>#DIV/0!</v>
      </c>
      <c r="AW7" s="22" t="e">
        <v>#DIV/0!</v>
      </c>
      <c r="AX7" s="22" t="e">
        <v>#DIV/0!</v>
      </c>
      <c r="AY7" s="22">
        <v>0.74579197559687593</v>
      </c>
      <c r="AZ7" s="22">
        <v>0.76785454082224136</v>
      </c>
      <c r="BA7" s="22">
        <v>0.22416009321833832</v>
      </c>
      <c r="BB7" s="22" t="e">
        <v>#DIV/0!</v>
      </c>
      <c r="BC7" s="22">
        <v>0.25705853211451152</v>
      </c>
    </row>
    <row r="8" spans="1:55" x14ac:dyDescent="0.2">
      <c r="A8" s="3" t="s">
        <v>29</v>
      </c>
      <c r="B8" s="3" t="s">
        <v>30</v>
      </c>
      <c r="C8" s="3" t="s">
        <v>24</v>
      </c>
      <c r="D8" s="3">
        <v>445587</v>
      </c>
      <c r="E8" s="3" t="s">
        <v>16</v>
      </c>
      <c r="F8" s="3">
        <v>2019</v>
      </c>
      <c r="G8" s="3" t="s">
        <v>17</v>
      </c>
      <c r="H8" s="4">
        <v>43921</v>
      </c>
      <c r="I8" s="4">
        <v>43972</v>
      </c>
      <c r="J8" s="4">
        <v>43972</v>
      </c>
      <c r="K8" s="5">
        <v>45042000</v>
      </c>
      <c r="L8" s="5">
        <v>45565000</v>
      </c>
      <c r="M8" s="3" t="s">
        <v>31</v>
      </c>
      <c r="N8" s="21">
        <v>0.1760536820876108</v>
      </c>
      <c r="O8" s="22">
        <v>0.15107164856002164</v>
      </c>
      <c r="P8" s="22">
        <v>0.34692387377492073</v>
      </c>
      <c r="Q8" s="22">
        <v>0.86778740312566716</v>
      </c>
      <c r="R8" s="22">
        <v>0</v>
      </c>
      <c r="S8" s="22">
        <v>0</v>
      </c>
      <c r="T8" s="22">
        <v>0</v>
      </c>
      <c r="U8" s="22">
        <v>0.80725306381245165</v>
      </c>
      <c r="V8" s="22">
        <v>0.70833495319453676</v>
      </c>
      <c r="W8" s="22">
        <v>0.81944824653588433</v>
      </c>
      <c r="X8" s="22">
        <v>0.45084413728005629</v>
      </c>
      <c r="Y8" s="22">
        <v>0.53081823477131718</v>
      </c>
      <c r="Z8" s="22">
        <v>0.54915586271994365</v>
      </c>
      <c r="AA8" s="22">
        <v>4.2158565248913565E-2</v>
      </c>
      <c r="AB8" s="22">
        <v>0.99837429744463324</v>
      </c>
      <c r="AC8" s="22">
        <v>0.81476427349813452</v>
      </c>
      <c r="AD8" s="22">
        <v>0.38774190854123369</v>
      </c>
      <c r="AE8" s="22">
        <v>0.49890086661407218</v>
      </c>
      <c r="AF8" s="22">
        <v>0.41242268544585947</v>
      </c>
      <c r="AG8" s="22" t="e">
        <v>#DIV/0!</v>
      </c>
      <c r="AH8" s="22" t="e">
        <v>#DIV/0!</v>
      </c>
      <c r="AI8" s="22">
        <v>0.54203667133110944</v>
      </c>
      <c r="AJ8" s="22">
        <v>0.48300178398505772</v>
      </c>
      <c r="AK8" s="22" t="e">
        <v>#DIV/0!</v>
      </c>
      <c r="AL8" s="22" t="e">
        <v>#DIV/0!</v>
      </c>
      <c r="AM8" s="22">
        <v>0.71174507890233463</v>
      </c>
      <c r="AN8" s="22">
        <v>0.80472003458855057</v>
      </c>
      <c r="AO8" s="22">
        <v>0.13861611484320183</v>
      </c>
      <c r="AP8" s="22">
        <v>0.3605261627766167</v>
      </c>
      <c r="AQ8" s="22">
        <v>0.77096975379670918</v>
      </c>
      <c r="AR8" s="22">
        <v>0.5954346995868498</v>
      </c>
      <c r="AS8" s="22">
        <v>0.33239135898206162</v>
      </c>
      <c r="AT8" s="22">
        <v>0.72152040706408815</v>
      </c>
      <c r="AU8" s="22">
        <v>0.42548794090050901</v>
      </c>
      <c r="AV8" s="22" t="e">
        <v>#DIV/0!</v>
      </c>
      <c r="AW8" s="22" t="e">
        <v>#DIV/0!</v>
      </c>
      <c r="AX8" s="22" t="e">
        <v>#DIV/0!</v>
      </c>
      <c r="AY8" s="22">
        <v>0.7440745832666682</v>
      </c>
      <c r="AZ8" s="22">
        <v>0.76538614621964618</v>
      </c>
      <c r="BA8" s="22">
        <v>0.22239298303800281</v>
      </c>
      <c r="BB8" s="22" t="e">
        <v>#DIV/0!</v>
      </c>
      <c r="BC8" s="22">
        <v>0.2751768085481287</v>
      </c>
    </row>
    <row r="9" spans="1:55" x14ac:dyDescent="0.2">
      <c r="A9" s="3" t="s">
        <v>22</v>
      </c>
      <c r="B9" s="3" t="s">
        <v>23</v>
      </c>
      <c r="C9" s="3" t="s">
        <v>24</v>
      </c>
      <c r="D9" s="3">
        <v>63877</v>
      </c>
      <c r="E9" s="3" t="s">
        <v>16</v>
      </c>
      <c r="F9" s="3">
        <v>2019</v>
      </c>
      <c r="G9" s="3" t="s">
        <v>17</v>
      </c>
      <c r="H9" s="4">
        <v>43830</v>
      </c>
      <c r="I9" s="4">
        <v>43882</v>
      </c>
      <c r="J9" s="4">
        <v>43882</v>
      </c>
      <c r="K9" s="5">
        <v>1768297000</v>
      </c>
      <c r="L9" s="5">
        <v>1781843000</v>
      </c>
      <c r="M9" s="3" t="s">
        <v>25</v>
      </c>
      <c r="N9" s="21">
        <v>5.247075499617837E-2</v>
      </c>
      <c r="O9" s="22">
        <v>3.7940009321865052E-2</v>
      </c>
      <c r="P9" s="22">
        <v>3.9351629494505727E-2</v>
      </c>
      <c r="Q9" s="22">
        <v>0.86953656476352237</v>
      </c>
      <c r="R9" s="22">
        <v>8.9753624025655454E-2</v>
      </c>
      <c r="S9" s="22">
        <v>4.0962537473326066E-2</v>
      </c>
      <c r="T9" s="22">
        <v>8.3319073238699179E-2</v>
      </c>
      <c r="U9" s="22">
        <v>0.8095233079540779</v>
      </c>
      <c r="V9" s="22">
        <v>0.70971444474222745</v>
      </c>
      <c r="W9" s="22">
        <v>0.82184728998260326</v>
      </c>
      <c r="X9" s="22">
        <v>0.19730682949925854</v>
      </c>
      <c r="Y9" s="22">
        <v>0.56375985010115603</v>
      </c>
      <c r="Z9" s="22">
        <v>0.8026931705007414</v>
      </c>
      <c r="AA9" s="22">
        <v>0.54810413368812771</v>
      </c>
      <c r="AB9" s="22">
        <v>0.87465615621433879</v>
      </c>
      <c r="AC9" s="22">
        <v>0.57307205940834161</v>
      </c>
      <c r="AD9" s="22">
        <v>0.29213014545875893</v>
      </c>
      <c r="AE9" s="22">
        <v>0.31950066492361795</v>
      </c>
      <c r="AF9" s="22">
        <v>0.35836769463130624</v>
      </c>
      <c r="AG9" s="22" t="e">
        <v>#DIV/0!</v>
      </c>
      <c r="AH9" s="22" t="e">
        <v>#DIV/0!</v>
      </c>
      <c r="AI9" s="22">
        <v>0.53171772416612217</v>
      </c>
      <c r="AJ9" s="22">
        <v>0.16954269504316652</v>
      </c>
      <c r="AK9" s="22" t="e">
        <v>#DIV/0!</v>
      </c>
      <c r="AL9" s="22" t="e">
        <v>#DIV/0!</v>
      </c>
      <c r="AM9" s="22">
        <v>0.70982627648496333</v>
      </c>
      <c r="AN9" s="22">
        <v>0.80519635729450889</v>
      </c>
      <c r="AO9" s="22">
        <v>8.9655925097624795E-2</v>
      </c>
      <c r="AP9" s="22">
        <v>0.36363632590774364</v>
      </c>
      <c r="AQ9" s="22">
        <v>0.63329746561981437</v>
      </c>
      <c r="AR9" s="22">
        <v>0.38591787085303919</v>
      </c>
      <c r="AS9" s="22">
        <v>0.33419892965795195</v>
      </c>
      <c r="AT9" s="22">
        <v>0.40392956138058506</v>
      </c>
      <c r="AU9" s="22">
        <v>0.29787169646147987</v>
      </c>
      <c r="AV9" s="22" t="e">
        <v>#DIV/0!</v>
      </c>
      <c r="AW9" s="22" t="e">
        <v>#DIV/0!</v>
      </c>
      <c r="AX9" s="22" t="e">
        <v>#DIV/0!</v>
      </c>
      <c r="AY9" s="22">
        <v>0.74672721896792649</v>
      </c>
      <c r="AZ9" s="22">
        <v>0.76974945042085474</v>
      </c>
      <c r="BA9" s="22">
        <v>0.22270135161416249</v>
      </c>
      <c r="BB9" s="22" t="e">
        <v>#DIV/0!</v>
      </c>
      <c r="BC9" s="22">
        <v>0.13871110518313196</v>
      </c>
    </row>
    <row r="10" spans="1:55" x14ac:dyDescent="0.2">
      <c r="A10" s="3" t="s">
        <v>32</v>
      </c>
      <c r="B10" s="3" t="s">
        <v>33</v>
      </c>
      <c r="C10" s="3" t="s">
        <v>34</v>
      </c>
      <c r="D10" s="3">
        <v>61372</v>
      </c>
      <c r="E10" s="3" t="s">
        <v>16</v>
      </c>
      <c r="F10" s="3">
        <v>2019</v>
      </c>
      <c r="G10" s="3" t="s">
        <v>17</v>
      </c>
      <c r="H10" s="4">
        <v>43708</v>
      </c>
      <c r="I10" s="4">
        <v>43767</v>
      </c>
      <c r="J10" s="4">
        <v>43767</v>
      </c>
      <c r="K10" s="5">
        <v>637043985</v>
      </c>
      <c r="L10" s="5">
        <v>650199626</v>
      </c>
      <c r="M10" s="6" t="s">
        <v>35</v>
      </c>
      <c r="N10" s="21">
        <v>5.0806906677899437E-2</v>
      </c>
      <c r="O10" s="22">
        <v>5.0806906677899437E-2</v>
      </c>
      <c r="P10" s="22">
        <v>5.7220918263682141E-2</v>
      </c>
      <c r="Q10" s="22">
        <v>0.8692644754532064</v>
      </c>
      <c r="R10" s="22">
        <v>2.5549246025229755E-4</v>
      </c>
      <c r="S10" s="22">
        <v>4.0490772069620647E-4</v>
      </c>
      <c r="T10" s="22">
        <v>1.8515455903137201E-4</v>
      </c>
      <c r="U10" s="22">
        <v>0.80725905020898647</v>
      </c>
      <c r="V10" s="22">
        <v>0.70834758469877712</v>
      </c>
      <c r="W10" s="22">
        <v>0.81945318503425402</v>
      </c>
      <c r="X10" s="22">
        <v>0.44731607111323024</v>
      </c>
      <c r="Y10" s="22">
        <v>0.48862252073642842</v>
      </c>
      <c r="Z10" s="22">
        <v>0.55268392888676976</v>
      </c>
      <c r="AA10" s="22">
        <v>0.3341695264000536</v>
      </c>
      <c r="AB10" s="22">
        <v>0.88559266350814869</v>
      </c>
      <c r="AC10" s="22">
        <v>0.28772400752266664</v>
      </c>
      <c r="AD10" s="22">
        <v>0.23410311433888598</v>
      </c>
      <c r="AE10" s="22">
        <v>0.32397493495200169</v>
      </c>
      <c r="AF10" s="22">
        <v>0.35623042270275057</v>
      </c>
      <c r="AG10" s="22" t="e">
        <v>#DIV/0!</v>
      </c>
      <c r="AH10" s="22" t="e">
        <v>#DIV/0!</v>
      </c>
      <c r="AI10" s="22">
        <v>0.53585955276846342</v>
      </c>
      <c r="AJ10" s="22">
        <v>0.1754278204063226</v>
      </c>
      <c r="AK10" s="22" t="e">
        <v>#DIV/0!</v>
      </c>
      <c r="AL10" s="22" t="e">
        <v>#DIV/0!</v>
      </c>
      <c r="AM10" s="22">
        <v>0.71522097378055016</v>
      </c>
      <c r="AN10" s="22">
        <v>0.80912046340993238</v>
      </c>
      <c r="AO10" s="22">
        <v>0.30663011585458932</v>
      </c>
      <c r="AP10" s="22">
        <v>0.36564137130169488</v>
      </c>
      <c r="AQ10" s="22">
        <v>0.76307265436065452</v>
      </c>
      <c r="AR10" s="22">
        <v>0.34109140565507107</v>
      </c>
      <c r="AS10" s="22">
        <v>0.34957716014201567</v>
      </c>
      <c r="AT10" s="22">
        <v>0.65286393464047621</v>
      </c>
      <c r="AU10" s="22">
        <v>0.30310526752663952</v>
      </c>
      <c r="AV10" s="22" t="e">
        <v>#DIV/0!</v>
      </c>
      <c r="AW10" s="22" t="e">
        <v>#DIV/0!</v>
      </c>
      <c r="AX10" s="22" t="e">
        <v>#DIV/0!</v>
      </c>
      <c r="AY10" s="22">
        <v>0.7440779823801591</v>
      </c>
      <c r="AZ10" s="22">
        <v>0.7662819162119292</v>
      </c>
      <c r="BA10" s="22">
        <v>0.2225041253192889</v>
      </c>
      <c r="BB10" s="22" t="e">
        <v>#DIV/0!</v>
      </c>
      <c r="BC10" s="22">
        <v>0.37221441998990729</v>
      </c>
    </row>
    <row r="11" spans="1:55" x14ac:dyDescent="0.2">
      <c r="A11" s="3" t="s">
        <v>40</v>
      </c>
      <c r="B11" s="3" t="s">
        <v>41</v>
      </c>
      <c r="C11" s="3" t="s">
        <v>34</v>
      </c>
      <c r="D11" s="3">
        <v>14099</v>
      </c>
      <c r="E11" s="3" t="s">
        <v>16</v>
      </c>
      <c r="F11" s="3">
        <v>2019</v>
      </c>
      <c r="G11" s="3" t="s">
        <v>17</v>
      </c>
      <c r="H11" s="4">
        <v>43830</v>
      </c>
      <c r="I11" s="4">
        <v>43851</v>
      </c>
      <c r="J11" s="4">
        <v>43851</v>
      </c>
      <c r="K11" s="5">
        <v>483725000</v>
      </c>
      <c r="L11" s="5">
        <v>488846000</v>
      </c>
      <c r="M11" s="3" t="s">
        <v>42</v>
      </c>
      <c r="N11" s="21">
        <v>4.6839768484316202E-2</v>
      </c>
      <c r="O11" s="22">
        <v>4.6839768484316202E-2</v>
      </c>
      <c r="P11" s="22">
        <v>8.5547275706893119E-2</v>
      </c>
      <c r="Q11" s="22">
        <v>0.86920084944629872</v>
      </c>
      <c r="R11" s="22">
        <v>6.6952411447057769E-2</v>
      </c>
      <c r="S11" s="22">
        <v>0</v>
      </c>
      <c r="T11" s="22">
        <v>6.7666067475368269E-2</v>
      </c>
      <c r="U11" s="22">
        <v>0.80879263997883111</v>
      </c>
      <c r="V11" s="22">
        <v>0.70833495319453676</v>
      </c>
      <c r="W11" s="22">
        <v>0.82121949303637198</v>
      </c>
      <c r="X11" s="22">
        <v>0.26855718802215889</v>
      </c>
      <c r="Y11" s="22">
        <v>0.58314107228652245</v>
      </c>
      <c r="Z11" s="22">
        <v>0.73144281197784111</v>
      </c>
      <c r="AA11" s="22">
        <v>0.82604589503285775</v>
      </c>
      <c r="AB11" s="22">
        <v>0.88840577827308587</v>
      </c>
      <c r="AC11" s="22">
        <v>0.84585597427177783</v>
      </c>
      <c r="AD11" s="22">
        <v>0.38382992867905974</v>
      </c>
      <c r="AE11" s="22">
        <v>0.4944468696559029</v>
      </c>
      <c r="AF11" s="22">
        <v>0.42220500454034715</v>
      </c>
      <c r="AG11" s="22" t="e">
        <v>#DIV/0!</v>
      </c>
      <c r="AH11" s="22" t="e">
        <v>#DIV/0!</v>
      </c>
      <c r="AI11" s="22">
        <v>0.53275651855197936</v>
      </c>
      <c r="AJ11" s="22">
        <v>0.22322720341940064</v>
      </c>
      <c r="AK11" s="22" t="e">
        <v>#DIV/0!</v>
      </c>
      <c r="AL11" s="22" t="e">
        <v>#DIV/0!</v>
      </c>
      <c r="AM11" s="22">
        <v>0.71411249110949171</v>
      </c>
      <c r="AN11" s="22">
        <v>0.80528253643296088</v>
      </c>
      <c r="AO11" s="22">
        <v>0.10472189328535078</v>
      </c>
      <c r="AP11" s="22">
        <v>0.36429027506897299</v>
      </c>
      <c r="AQ11" s="22">
        <v>0.74072523131428381</v>
      </c>
      <c r="AR11" s="22">
        <v>0.6199395499226853</v>
      </c>
      <c r="AS11" s="22">
        <v>0.29213300567882311</v>
      </c>
      <c r="AT11" s="22">
        <v>0.63498730346777288</v>
      </c>
      <c r="AU11" s="22">
        <v>0.34565056524416099</v>
      </c>
      <c r="AV11" s="22" t="e">
        <v>#DIV/0!</v>
      </c>
      <c r="AW11" s="22" t="e">
        <v>#DIV/0!</v>
      </c>
      <c r="AX11" s="22" t="e">
        <v>#DIV/0!</v>
      </c>
      <c r="AY11" s="22">
        <v>0.74527230149996104</v>
      </c>
      <c r="AZ11" s="22">
        <v>0.7673408999742366</v>
      </c>
      <c r="BA11" s="22">
        <v>0.22292340417890422</v>
      </c>
      <c r="BB11" s="22" t="e">
        <v>#DIV/0!</v>
      </c>
      <c r="BC11" s="22">
        <v>0.25529432636961991</v>
      </c>
    </row>
    <row r="12" spans="1:55" x14ac:dyDescent="0.2">
      <c r="A12" s="3" t="s">
        <v>127</v>
      </c>
      <c r="B12" s="3" t="s">
        <v>128</v>
      </c>
      <c r="C12" s="3" t="s">
        <v>34</v>
      </c>
      <c r="D12" s="3">
        <v>65917</v>
      </c>
      <c r="E12" s="3" t="s">
        <v>16</v>
      </c>
      <c r="F12" s="3">
        <v>2019</v>
      </c>
      <c r="G12" s="3" t="s">
        <v>17</v>
      </c>
      <c r="H12" s="4">
        <v>43769</v>
      </c>
      <c r="I12" s="4">
        <v>43795</v>
      </c>
      <c r="J12" s="4">
        <v>43795</v>
      </c>
      <c r="K12" s="5">
        <v>369050000</v>
      </c>
      <c r="L12" s="5">
        <v>372559000</v>
      </c>
      <c r="M12" s="3" t="s">
        <v>129</v>
      </c>
      <c r="N12" s="21">
        <v>4.784833875913657E-2</v>
      </c>
      <c r="O12" s="22">
        <v>3.3063329737400539E-2</v>
      </c>
      <c r="P12" s="22">
        <v>4.4373082850706277E-2</v>
      </c>
      <c r="Q12" s="22">
        <v>0.86895440845284555</v>
      </c>
      <c r="R12" s="22">
        <v>8.623528237229669E-2</v>
      </c>
      <c r="S12" s="22">
        <v>2.6355639090243282E-2</v>
      </c>
      <c r="T12" s="22">
        <v>8.2398886438361324E-2</v>
      </c>
      <c r="U12" s="22">
        <v>0.80909051063750115</v>
      </c>
      <c r="V12" s="22">
        <v>0.70908263181686371</v>
      </c>
      <c r="W12" s="22">
        <v>0.82144683899564985</v>
      </c>
      <c r="X12" s="22">
        <v>7.746988785140177E-2</v>
      </c>
      <c r="Y12" s="22">
        <v>0.75050899893062406</v>
      </c>
      <c r="Z12" s="22">
        <v>0.92253011214859815</v>
      </c>
      <c r="AA12" s="22">
        <v>0.91911710563743509</v>
      </c>
      <c r="AB12" s="22">
        <v>0.9003876132916967</v>
      </c>
      <c r="AC12" s="22">
        <v>0.66023481540206519</v>
      </c>
      <c r="AD12" s="22">
        <v>0.46608300388130064</v>
      </c>
      <c r="AE12" s="22">
        <v>0.58809636675409405</v>
      </c>
      <c r="AF12" s="22">
        <v>0.40644575357159507</v>
      </c>
      <c r="AG12" s="22" t="e">
        <v>#DIV/0!</v>
      </c>
      <c r="AH12" s="22" t="e">
        <v>#DIV/0!</v>
      </c>
      <c r="AI12" s="22">
        <v>0.52394505305303196</v>
      </c>
      <c r="AJ12" s="22">
        <v>0.32921714641820488</v>
      </c>
      <c r="AK12" s="22" t="e">
        <v>#DIV/0!</v>
      </c>
      <c r="AL12" s="22" t="e">
        <v>#DIV/0!</v>
      </c>
      <c r="AM12" s="22">
        <v>0.70978970368236294</v>
      </c>
      <c r="AN12" s="22">
        <v>0.80414533517531472</v>
      </c>
      <c r="AO12" s="22">
        <v>4.7640732161669815E-2</v>
      </c>
      <c r="AP12" s="22">
        <v>0.36734658123457692</v>
      </c>
      <c r="AQ12" s="22">
        <v>0.64479707402333708</v>
      </c>
      <c r="AR12" s="22">
        <v>0.59723521590720285</v>
      </c>
      <c r="AS12" s="22">
        <v>0.2624323513414768</v>
      </c>
      <c r="AT12" s="22">
        <v>0.43208128325057377</v>
      </c>
      <c r="AU12" s="22">
        <v>0.40860144760618289</v>
      </c>
      <c r="AV12" s="22" t="e">
        <v>#DIV/0!</v>
      </c>
      <c r="AW12" s="22" t="e">
        <v>#DIV/0!</v>
      </c>
      <c r="AX12" s="22" t="e">
        <v>#DIV/0!</v>
      </c>
      <c r="AY12" s="22">
        <v>0.74639850250721029</v>
      </c>
      <c r="AZ12" s="22">
        <v>0.76975222989031022</v>
      </c>
      <c r="BA12" s="22">
        <v>0.2230449954334377</v>
      </c>
      <c r="BB12" s="22" t="e">
        <v>#DIV/0!</v>
      </c>
      <c r="BC12" s="22">
        <v>0.16861919732258823</v>
      </c>
    </row>
    <row r="13" spans="1:55" x14ac:dyDescent="0.2">
      <c r="A13" s="3" t="s">
        <v>149</v>
      </c>
      <c r="B13" s="3" t="s">
        <v>150</v>
      </c>
      <c r="C13" s="3" t="s">
        <v>91</v>
      </c>
      <c r="D13" s="3">
        <v>66997</v>
      </c>
      <c r="E13" s="3" t="s">
        <v>16</v>
      </c>
      <c r="F13" s="3">
        <v>2019</v>
      </c>
      <c r="G13" s="3" t="s">
        <v>17</v>
      </c>
      <c r="H13" s="4">
        <v>43830</v>
      </c>
      <c r="I13" s="4">
        <v>43879</v>
      </c>
      <c r="J13" s="4">
        <v>43879</v>
      </c>
      <c r="K13" s="5">
        <v>560000000</v>
      </c>
      <c r="L13" s="5">
        <v>565000000</v>
      </c>
      <c r="M13" s="3" t="s">
        <v>151</v>
      </c>
      <c r="N13" s="21">
        <v>5.656991247342788E-2</v>
      </c>
      <c r="O13" s="22">
        <v>3.2150875204535113E-2</v>
      </c>
      <c r="P13" s="22">
        <v>6.4055247075629328E-3</v>
      </c>
      <c r="Q13" s="22">
        <v>0.86972866383259873</v>
      </c>
      <c r="R13" s="22">
        <v>6.7805367671023103E-2</v>
      </c>
      <c r="S13" s="22">
        <v>5.1701396170588478E-2</v>
      </c>
      <c r="T13" s="22">
        <v>5.9199155730666642E-2</v>
      </c>
      <c r="U13" s="22">
        <v>0.80905734700770515</v>
      </c>
      <c r="V13" s="22">
        <v>0.7101666539390814</v>
      </c>
      <c r="W13" s="22">
        <v>0.82124144869947879</v>
      </c>
      <c r="X13" s="22">
        <v>0.41825651682189147</v>
      </c>
      <c r="Y13" s="22">
        <v>0.46946959301207203</v>
      </c>
      <c r="Z13" s="22">
        <v>0.58174348317810853</v>
      </c>
      <c r="AA13" s="22">
        <v>0.19966212671382105</v>
      </c>
      <c r="AB13" s="22">
        <v>0.86785724780135698</v>
      </c>
      <c r="AC13" s="22">
        <v>3.6574386628626797E-2</v>
      </c>
      <c r="AD13" s="22">
        <v>0.11125699273340076</v>
      </c>
      <c r="AE13" s="22">
        <v>0.18410809738355674</v>
      </c>
      <c r="AF13" s="22">
        <v>0.317893636130957</v>
      </c>
      <c r="AG13" s="22" t="e">
        <v>#DIV/0!</v>
      </c>
      <c r="AH13" s="22" t="e">
        <v>#DIV/0!</v>
      </c>
      <c r="AI13" s="22">
        <v>0.55773897328737476</v>
      </c>
      <c r="AJ13" s="22">
        <v>4.1586783511645227E-3</v>
      </c>
      <c r="AK13" s="22" t="e">
        <v>#DIV/0!</v>
      </c>
      <c r="AL13" s="22" t="e">
        <v>#DIV/0!</v>
      </c>
      <c r="AM13" s="22">
        <v>0.70860557426367354</v>
      </c>
      <c r="AN13" s="22">
        <v>0.81002844367640281</v>
      </c>
      <c r="AO13" s="22">
        <v>0.3108102627410067</v>
      </c>
      <c r="AP13" s="22">
        <v>0.36479448644163343</v>
      </c>
      <c r="AQ13" s="22">
        <v>0.60520900576494918</v>
      </c>
      <c r="AR13" s="22">
        <v>6.7762409382328373E-2</v>
      </c>
      <c r="AS13" s="22">
        <v>0.37462028358858879</v>
      </c>
      <c r="AT13" s="22">
        <v>0</v>
      </c>
      <c r="AU13" s="22">
        <v>0.24728011719759033</v>
      </c>
      <c r="AV13" s="22" t="e">
        <v>#DIV/0!</v>
      </c>
      <c r="AW13" s="22" t="e">
        <v>#DIV/0!</v>
      </c>
      <c r="AX13" s="22" t="e">
        <v>#DIV/0!</v>
      </c>
      <c r="AY13" s="22">
        <v>0.74915337782603642</v>
      </c>
      <c r="AZ13" s="22">
        <v>0.77272660889660971</v>
      </c>
      <c r="BA13" s="22">
        <v>0.22100633576554798</v>
      </c>
      <c r="BB13" s="22" t="e">
        <v>#DIV/0!</v>
      </c>
      <c r="BC13" s="22">
        <v>0.11617602316219386</v>
      </c>
    </row>
    <row r="14" spans="1:55" x14ac:dyDescent="0.2">
      <c r="A14" s="3" t="s">
        <v>167</v>
      </c>
      <c r="B14" s="3" t="s">
        <v>168</v>
      </c>
      <c r="C14" s="3" t="s">
        <v>34</v>
      </c>
      <c r="D14" s="3">
        <v>591496</v>
      </c>
      <c r="E14" s="3" t="s">
        <v>16</v>
      </c>
      <c r="F14" s="3">
        <v>2020</v>
      </c>
      <c r="G14" s="3" t="s">
        <v>17</v>
      </c>
      <c r="H14" s="4">
        <v>44012</v>
      </c>
      <c r="I14" s="4">
        <v>44048</v>
      </c>
      <c r="J14" s="4">
        <v>44048</v>
      </c>
      <c r="K14" s="5">
        <v>429000000</v>
      </c>
      <c r="L14" s="5">
        <v>430300000</v>
      </c>
      <c r="M14" s="3" t="s">
        <v>169</v>
      </c>
      <c r="N14" s="21">
        <v>3.8042126498935909E-2</v>
      </c>
      <c r="O14" s="22">
        <v>3.8042126498935909E-2</v>
      </c>
      <c r="P14" s="22">
        <v>6.5411514107963564E-3</v>
      </c>
      <c r="Q14" s="22">
        <v>0.87743823091515538</v>
      </c>
      <c r="R14" s="22">
        <v>1.7192907254906891E-2</v>
      </c>
      <c r="S14" s="22">
        <v>4.8125625466475329E-2</v>
      </c>
      <c r="T14" s="22">
        <v>8.6924186198062362E-3</v>
      </c>
      <c r="U14" s="22">
        <v>0.8086183106639957</v>
      </c>
      <c r="V14" s="22">
        <v>0.71342298563848028</v>
      </c>
      <c r="W14" s="22">
        <v>0.8202339806491914</v>
      </c>
      <c r="X14" s="22">
        <v>0.69679652483647758</v>
      </c>
      <c r="Y14" s="22">
        <v>0.41876576071122218</v>
      </c>
      <c r="Z14" s="22">
        <v>0.30320347516352242</v>
      </c>
      <c r="AA14" s="22">
        <v>9.4591215011626137E-2</v>
      </c>
      <c r="AB14" s="22">
        <v>0.78094066778241855</v>
      </c>
      <c r="AC14" s="22">
        <v>0.40411493089103417</v>
      </c>
      <c r="AD14" s="22">
        <v>0.30499705576350994</v>
      </c>
      <c r="AE14" s="22">
        <v>0.40469145461282247</v>
      </c>
      <c r="AF14" s="22">
        <v>0.38134162534837651</v>
      </c>
      <c r="AG14" s="22" t="e">
        <v>#DIV/0!</v>
      </c>
      <c r="AH14" s="22" t="e">
        <v>#DIV/0!</v>
      </c>
      <c r="AI14" s="22">
        <v>0.49213134524993635</v>
      </c>
      <c r="AJ14" s="22">
        <v>8.9689271077100244E-2</v>
      </c>
      <c r="AK14" s="22" t="e">
        <v>#DIV/0!</v>
      </c>
      <c r="AL14" s="22" t="e">
        <v>#DIV/0!</v>
      </c>
      <c r="AM14" s="22">
        <v>0.71802972698317269</v>
      </c>
      <c r="AN14" s="22">
        <v>0.80833760700490254</v>
      </c>
      <c r="AO14" s="22">
        <v>6.8097788091231265E-2</v>
      </c>
      <c r="AP14" s="22">
        <v>0.36583060575069493</v>
      </c>
      <c r="AQ14" s="22">
        <v>0.64389494219904742</v>
      </c>
      <c r="AR14" s="22">
        <v>0.40327398046578439</v>
      </c>
      <c r="AS14" s="22">
        <v>0.24656874721495062</v>
      </c>
      <c r="AT14" s="22">
        <v>0.37920310576649918</v>
      </c>
      <c r="AU14" s="22">
        <v>0.27421684520282985</v>
      </c>
      <c r="AV14" s="22" t="e">
        <v>#DIV/0!</v>
      </c>
      <c r="AW14" s="22" t="e">
        <v>#DIV/0!</v>
      </c>
      <c r="AX14" s="22" t="e">
        <v>#DIV/0!</v>
      </c>
      <c r="AY14" s="22">
        <v>0.74467811108784987</v>
      </c>
      <c r="AZ14" s="22">
        <v>0.76738786362225575</v>
      </c>
      <c r="BA14" s="22">
        <v>0.22442572311912834</v>
      </c>
      <c r="BB14" s="22" t="e">
        <v>#DIV/0!</v>
      </c>
      <c r="BC14" s="22">
        <v>0.38211920527996346</v>
      </c>
    </row>
    <row r="15" spans="1:55" x14ac:dyDescent="0.2">
      <c r="A15" s="3" t="s">
        <v>164</v>
      </c>
      <c r="B15" s="3" t="s">
        <v>165</v>
      </c>
      <c r="C15" s="3" t="s">
        <v>34</v>
      </c>
      <c r="D15" s="3">
        <v>185035</v>
      </c>
      <c r="E15" s="3" t="s">
        <v>16</v>
      </c>
      <c r="F15" s="3">
        <v>2019</v>
      </c>
      <c r="G15" s="3" t="s">
        <v>17</v>
      </c>
      <c r="H15" s="4">
        <v>43861</v>
      </c>
      <c r="I15" s="4">
        <v>43909</v>
      </c>
      <c r="J15" s="4">
        <v>43909</v>
      </c>
      <c r="K15" s="5">
        <v>219900000</v>
      </c>
      <c r="L15" s="5">
        <v>226100000</v>
      </c>
      <c r="M15" s="3" t="s">
        <v>166</v>
      </c>
      <c r="N15" s="21">
        <v>2.9936149263070439E-2</v>
      </c>
      <c r="O15" s="22">
        <v>2.9936149263070439E-2</v>
      </c>
      <c r="P15" s="22">
        <v>5.913634183615521E-2</v>
      </c>
      <c r="Q15" s="22">
        <v>0.79019146356820869</v>
      </c>
      <c r="R15" s="22">
        <v>0.1133314349594058</v>
      </c>
      <c r="S15" s="22">
        <v>0.13692496607073326</v>
      </c>
      <c r="T15" s="22">
        <v>8.9832817611354948E-2</v>
      </c>
      <c r="U15" s="22">
        <v>0.74853730149579589</v>
      </c>
      <c r="V15" s="22">
        <v>0.61388568878093153</v>
      </c>
      <c r="W15" s="22">
        <v>0.76646818604450706</v>
      </c>
      <c r="X15" s="22">
        <v>0.37063293047793444</v>
      </c>
      <c r="Y15" s="22">
        <v>0.38896334182420761</v>
      </c>
      <c r="Z15" s="22">
        <v>0.62936706952206567</v>
      </c>
      <c r="AA15" s="22">
        <v>0.63473858715423415</v>
      </c>
      <c r="AB15" s="22">
        <v>0.73042125485077403</v>
      </c>
      <c r="AC15" s="22">
        <v>0.8978500193108534</v>
      </c>
      <c r="AD15" s="22">
        <v>0.20437979025792405</v>
      </c>
      <c r="AE15" s="22">
        <v>0.27632272637352062</v>
      </c>
      <c r="AF15" s="22">
        <v>0.33686939182736669</v>
      </c>
      <c r="AG15" s="22" t="e">
        <v>#DIV/0!</v>
      </c>
      <c r="AH15" s="22" t="e">
        <v>#DIV/0!</v>
      </c>
      <c r="AI15" s="22">
        <v>0.5434304010608263</v>
      </c>
      <c r="AJ15" s="22">
        <v>0.14800240562206421</v>
      </c>
      <c r="AK15" s="22" t="e">
        <v>#DIV/0!</v>
      </c>
      <c r="AL15" s="22" t="e">
        <v>#DIV/0!</v>
      </c>
      <c r="AM15" s="22">
        <v>0.66604348223863419</v>
      </c>
      <c r="AN15" s="22">
        <v>0.75434729389340482</v>
      </c>
      <c r="AO15" s="22">
        <v>0.10291384827386725</v>
      </c>
      <c r="AP15" s="22">
        <v>0.35582493021663492</v>
      </c>
      <c r="AQ15" s="22">
        <v>0.60932988639823937</v>
      </c>
      <c r="AR15" s="22">
        <v>0.66176015261727006</v>
      </c>
      <c r="AS15" s="22">
        <v>0.33155347150273329</v>
      </c>
      <c r="AT15" s="22">
        <v>0.66520972270735601</v>
      </c>
      <c r="AU15" s="22">
        <v>0.30082120505708287</v>
      </c>
      <c r="AV15" s="22" t="e">
        <v>#DIV/0!</v>
      </c>
      <c r="AW15" s="22" t="e">
        <v>#DIV/0!</v>
      </c>
      <c r="AX15" s="22" t="e">
        <v>#DIV/0!</v>
      </c>
      <c r="AY15" s="22">
        <v>0.74923138929192223</v>
      </c>
      <c r="AZ15" s="22">
        <v>0.76805182015123474</v>
      </c>
      <c r="BA15" s="22">
        <v>0.22936573581910044</v>
      </c>
      <c r="BB15" s="22" t="e">
        <v>#DIV/0!</v>
      </c>
      <c r="BC15" s="22">
        <v>0.17191124824768345</v>
      </c>
    </row>
    <row r="16" spans="1:55" x14ac:dyDescent="0.2">
      <c r="A16" s="3" t="s">
        <v>96</v>
      </c>
      <c r="B16" s="3" t="s">
        <v>97</v>
      </c>
      <c r="C16" s="3" t="s">
        <v>52</v>
      </c>
      <c r="D16" s="3">
        <v>68703</v>
      </c>
      <c r="E16" s="3" t="s">
        <v>16</v>
      </c>
      <c r="F16" s="3">
        <v>2019</v>
      </c>
      <c r="G16" s="3" t="s">
        <v>17</v>
      </c>
      <c r="H16" s="4">
        <v>43830</v>
      </c>
      <c r="I16" s="4">
        <v>43889</v>
      </c>
      <c r="J16" s="4">
        <v>43889</v>
      </c>
      <c r="K16" s="5">
        <v>246000000</v>
      </c>
      <c r="L16" s="5">
        <v>247300000</v>
      </c>
      <c r="M16" s="3" t="s">
        <v>98</v>
      </c>
      <c r="N16" s="21">
        <v>2.0616808709057501E-2</v>
      </c>
      <c r="O16" s="22">
        <v>1.3404480798754627E-2</v>
      </c>
      <c r="P16" s="22">
        <v>6.5951459584994755E-4</v>
      </c>
      <c r="Q16" s="22">
        <v>0.87185113478826703</v>
      </c>
      <c r="R16" s="22">
        <v>0.11374306076073541</v>
      </c>
      <c r="S16" s="22">
        <v>5.7355378866782929E-2</v>
      </c>
      <c r="T16" s="22">
        <v>0.10460630549543017</v>
      </c>
      <c r="U16" s="22">
        <v>0.81193304095074326</v>
      </c>
      <c r="V16" s="22">
        <v>0.71147694172658182</v>
      </c>
      <c r="W16" s="22">
        <v>0.82434772436656334</v>
      </c>
      <c r="X16" s="22">
        <v>3.98339794784918E-2</v>
      </c>
      <c r="Y16" s="22">
        <v>0.43762138143515766</v>
      </c>
      <c r="Z16" s="22">
        <v>0.96016602052150823</v>
      </c>
      <c r="AA16" s="22">
        <v>2.2787866817731248E-2</v>
      </c>
      <c r="AB16" s="22">
        <v>0.82167687483339991</v>
      </c>
      <c r="AC16" s="22">
        <v>0.75230390427167115</v>
      </c>
      <c r="AD16" s="22">
        <v>0.30402406781036767</v>
      </c>
      <c r="AE16" s="22">
        <v>0.40358365612297481</v>
      </c>
      <c r="AF16" s="22">
        <v>0.36890572784145026</v>
      </c>
      <c r="AG16" s="22" t="e">
        <v>#DIV/0!</v>
      </c>
      <c r="AH16" s="22" t="e">
        <v>#DIV/0!</v>
      </c>
      <c r="AI16" s="22">
        <v>0.55878168636895853</v>
      </c>
      <c r="AJ16" s="22">
        <v>0.22137036479494032</v>
      </c>
      <c r="AK16" s="22" t="e">
        <v>#DIV/0!</v>
      </c>
      <c r="AL16" s="22" t="e">
        <v>#DIV/0!</v>
      </c>
      <c r="AM16" s="22">
        <v>0.70938238200433412</v>
      </c>
      <c r="AN16" s="22">
        <v>0.80457805329561904</v>
      </c>
      <c r="AO16" s="22">
        <v>3.0873226637356626E-2</v>
      </c>
      <c r="AP16" s="22">
        <v>0.35604084683846787</v>
      </c>
      <c r="AQ16" s="22">
        <v>0.6018762168821814</v>
      </c>
      <c r="AR16" s="22">
        <v>0.58699717525288952</v>
      </c>
      <c r="AS16" s="22">
        <v>0.39633062519061657</v>
      </c>
      <c r="AT16" s="22">
        <v>0.37493180741403992</v>
      </c>
      <c r="AU16" s="22">
        <v>0.23601063467502256</v>
      </c>
      <c r="AV16" s="22" t="e">
        <v>#DIV/0!</v>
      </c>
      <c r="AW16" s="22" t="e">
        <v>#DIV/0!</v>
      </c>
      <c r="AX16" s="22" t="e">
        <v>#DIV/0!</v>
      </c>
      <c r="AY16" s="22">
        <v>0.75138851283750863</v>
      </c>
      <c r="AZ16" s="22">
        <v>0.77589808669531213</v>
      </c>
      <c r="BA16" s="22">
        <v>0.22077365363052451</v>
      </c>
      <c r="BB16" s="22" t="e">
        <v>#DIV/0!</v>
      </c>
      <c r="BC16" s="22">
        <v>0.1100816356062569</v>
      </c>
    </row>
    <row r="17" spans="1:55" x14ac:dyDescent="0.2">
      <c r="A17" s="3" t="s">
        <v>102</v>
      </c>
      <c r="B17" s="3" t="s">
        <v>103</v>
      </c>
      <c r="C17" s="3" t="s">
        <v>52</v>
      </c>
      <c r="D17" s="3">
        <v>66050</v>
      </c>
      <c r="E17" s="3" t="s">
        <v>16</v>
      </c>
      <c r="F17" s="3">
        <v>2019</v>
      </c>
      <c r="G17" s="3" t="s">
        <v>17</v>
      </c>
      <c r="H17" s="4">
        <v>43830</v>
      </c>
      <c r="I17" s="4">
        <v>43881</v>
      </c>
      <c r="J17" s="4">
        <v>43881</v>
      </c>
      <c r="K17" s="5">
        <v>494044923</v>
      </c>
      <c r="L17" s="5">
        <v>495896333</v>
      </c>
      <c r="M17" s="3" t="s">
        <v>104</v>
      </c>
      <c r="N17" s="21">
        <v>1.4541694111499295E-2</v>
      </c>
      <c r="O17" s="22">
        <v>1.02932366657109E-2</v>
      </c>
      <c r="P17" s="22">
        <v>4.611349889099301E-3</v>
      </c>
      <c r="Q17" s="22">
        <v>0.87231202254452367</v>
      </c>
      <c r="R17" s="22">
        <v>0.13514186892617108</v>
      </c>
      <c r="S17" s="22">
        <v>0.10999950952769977</v>
      </c>
      <c r="T17" s="22">
        <v>0.11673414080200814</v>
      </c>
      <c r="U17" s="22">
        <v>0.81324004961189778</v>
      </c>
      <c r="V17" s="22">
        <v>0.71482310014875294</v>
      </c>
      <c r="W17" s="22">
        <v>0.82533518248558091</v>
      </c>
      <c r="X17" s="22">
        <v>4.3544367509457879E-2</v>
      </c>
      <c r="Y17" s="22">
        <v>0.43401923956445759</v>
      </c>
      <c r="Z17" s="22">
        <v>0.95645563249054211</v>
      </c>
      <c r="AA17" s="22">
        <v>1.1097289258050497E-3</v>
      </c>
      <c r="AB17" s="22">
        <v>0.81565359316496311</v>
      </c>
      <c r="AC17" s="22">
        <v>0.66220929465186917</v>
      </c>
      <c r="AD17" s="22">
        <v>0.43046469686320882</v>
      </c>
      <c r="AE17" s="22">
        <v>0.35970429383830838</v>
      </c>
      <c r="AF17" s="22">
        <v>0.36175528909906934</v>
      </c>
      <c r="AG17" s="22" t="e">
        <v>#DIV/0!</v>
      </c>
      <c r="AH17" s="22" t="e">
        <v>#DIV/0!</v>
      </c>
      <c r="AI17" s="22">
        <v>0.57517210999038104</v>
      </c>
      <c r="AJ17" s="22">
        <v>0.14536662713865145</v>
      </c>
      <c r="AK17" s="22" t="e">
        <v>#DIV/0!</v>
      </c>
      <c r="AL17" s="22" t="e">
        <v>#DIV/0!</v>
      </c>
      <c r="AM17" s="22">
        <v>0.70925558880559547</v>
      </c>
      <c r="AN17" s="22">
        <v>0.80469865749135627</v>
      </c>
      <c r="AO17" s="22">
        <v>3.1045975408598145E-2</v>
      </c>
      <c r="AP17" s="22">
        <v>0.35785696918223586</v>
      </c>
      <c r="AQ17" s="22">
        <v>0.59783517758273153</v>
      </c>
      <c r="AR17" s="22">
        <v>0.48030797837785549</v>
      </c>
      <c r="AS17" s="22">
        <v>0.43780406961458551</v>
      </c>
      <c r="AT17" s="22">
        <v>0.33961796155794632</v>
      </c>
      <c r="AU17" s="22">
        <v>0.2139232724355587</v>
      </c>
      <c r="AV17" s="22" t="e">
        <v>#DIV/0!</v>
      </c>
      <c r="AW17" s="22" t="e">
        <v>#DIV/0!</v>
      </c>
      <c r="AX17" s="22" t="e">
        <v>#DIV/0!</v>
      </c>
      <c r="AY17" s="22">
        <v>0.7495617325177929</v>
      </c>
      <c r="AZ17" s="22">
        <v>0.77368001815785437</v>
      </c>
      <c r="BA17" s="22">
        <v>0.21925400900778777</v>
      </c>
      <c r="BB17" s="22" t="e">
        <v>#DIV/0!</v>
      </c>
      <c r="BC17" s="22">
        <v>0.10446596166309198</v>
      </c>
    </row>
    <row r="18" spans="1:55" x14ac:dyDescent="0.2">
      <c r="A18" s="3" t="s">
        <v>50</v>
      </c>
      <c r="B18" s="3" t="s">
        <v>51</v>
      </c>
      <c r="C18" s="3" t="s">
        <v>52</v>
      </c>
      <c r="D18" s="3">
        <v>62329</v>
      </c>
      <c r="E18" s="3" t="s">
        <v>16</v>
      </c>
      <c r="F18" s="3">
        <v>2019</v>
      </c>
      <c r="G18" s="3" t="s">
        <v>17</v>
      </c>
      <c r="H18" s="4">
        <v>43830</v>
      </c>
      <c r="I18" s="4">
        <v>43889</v>
      </c>
      <c r="J18" s="4">
        <v>43889</v>
      </c>
      <c r="K18" s="5">
        <v>665000000</v>
      </c>
      <c r="L18" s="5">
        <v>667000000</v>
      </c>
      <c r="M18" s="3" t="s">
        <v>53</v>
      </c>
      <c r="N18" s="21">
        <v>3.7265911016120978E-2</v>
      </c>
      <c r="O18" s="22">
        <v>3.3770841751167867E-2</v>
      </c>
      <c r="P18" s="22">
        <v>2.8954426577969067E-2</v>
      </c>
      <c r="Q18" s="22">
        <v>0.87521066443136608</v>
      </c>
      <c r="R18" s="22">
        <v>0.20138935123808149</v>
      </c>
      <c r="S18" s="22">
        <v>0.10445197384897162</v>
      </c>
      <c r="T18" s="22">
        <v>0.18468875822257408</v>
      </c>
      <c r="U18" s="22">
        <v>0.82017267498659141</v>
      </c>
      <c r="V18" s="22">
        <v>0.71725652168179266</v>
      </c>
      <c r="W18" s="22">
        <v>0.83293559300500175</v>
      </c>
      <c r="X18" s="22">
        <v>0.13189504805740687</v>
      </c>
      <c r="Y18" s="22">
        <v>0.42310774858360173</v>
      </c>
      <c r="Z18" s="22">
        <v>0.86810495194259307</v>
      </c>
      <c r="AA18" s="22">
        <v>5.0488448196833999E-2</v>
      </c>
      <c r="AB18" s="22">
        <v>0.79135738803245637</v>
      </c>
      <c r="AC18" s="22">
        <v>0.20787896533887334</v>
      </c>
      <c r="AD18" s="22">
        <v>0.3008833551954298</v>
      </c>
      <c r="AE18" s="22">
        <v>0.40000778791141323</v>
      </c>
      <c r="AF18" s="22">
        <v>0.32150552645864783</v>
      </c>
      <c r="AG18" s="22" t="e">
        <v>#DIV/0!</v>
      </c>
      <c r="AH18" s="22" t="e">
        <v>#DIV/0!</v>
      </c>
      <c r="AI18" s="22">
        <v>0.55279106371970299</v>
      </c>
      <c r="AJ18" s="22">
        <v>0.1556244750013597</v>
      </c>
      <c r="AK18" s="22" t="e">
        <v>#DIV/0!</v>
      </c>
      <c r="AL18" s="22" t="e">
        <v>#DIV/0!</v>
      </c>
      <c r="AM18" s="22">
        <v>0.70802580307756746</v>
      </c>
      <c r="AN18" s="22">
        <v>0.80653479359516411</v>
      </c>
      <c r="AO18" s="22">
        <v>5.2675977596771353E-2</v>
      </c>
      <c r="AP18" s="22">
        <v>0.40668823361608797</v>
      </c>
      <c r="AQ18" s="22">
        <v>0.57789068720360315</v>
      </c>
      <c r="AR18" s="22">
        <v>0.44307280934710952</v>
      </c>
      <c r="AS18" s="22">
        <v>0.37519536511491464</v>
      </c>
      <c r="AT18" s="22">
        <v>0.37170361281894143</v>
      </c>
      <c r="AU18" s="22">
        <v>0.24285926963988402</v>
      </c>
      <c r="AV18" s="22" t="e">
        <v>#DIV/0!</v>
      </c>
      <c r="AW18" s="22" t="e">
        <v>#DIV/0!</v>
      </c>
      <c r="AX18" s="22" t="e">
        <v>#DIV/0!</v>
      </c>
      <c r="AY18" s="22">
        <v>0.75293717492051371</v>
      </c>
      <c r="AZ18" s="22">
        <v>0.77698956523435792</v>
      </c>
      <c r="BA18" s="22">
        <v>0.22009981916326843</v>
      </c>
      <c r="BB18" s="22" t="e">
        <v>#DIV/0!</v>
      </c>
      <c r="BC18" s="22">
        <v>0.13501683137151513</v>
      </c>
    </row>
    <row r="19" spans="1:55" x14ac:dyDescent="0.2">
      <c r="A19" s="3" t="s">
        <v>155</v>
      </c>
      <c r="B19" s="3" t="s">
        <v>156</v>
      </c>
      <c r="C19" s="3" t="s">
        <v>113</v>
      </c>
      <c r="D19" s="3">
        <v>66898</v>
      </c>
      <c r="E19" s="3" t="s">
        <v>16</v>
      </c>
      <c r="F19" s="3">
        <v>2019</v>
      </c>
      <c r="G19" s="3" t="s">
        <v>17</v>
      </c>
      <c r="H19" s="4">
        <v>43830</v>
      </c>
      <c r="I19" s="4">
        <v>43868</v>
      </c>
      <c r="J19" s="4">
        <v>43868</v>
      </c>
      <c r="K19" s="5">
        <v>187400000</v>
      </c>
      <c r="L19" s="5">
        <v>187400000</v>
      </c>
      <c r="M19" s="6" t="s">
        <v>157</v>
      </c>
      <c r="N19" s="21">
        <v>3.7102625644945521E-2</v>
      </c>
      <c r="O19" s="22">
        <v>3.7102625644945521E-2</v>
      </c>
      <c r="P19" s="22">
        <v>7.0001992564102328E-3</v>
      </c>
      <c r="Q19" s="22">
        <v>0.87225425591269512</v>
      </c>
      <c r="R19" s="22">
        <v>7.5892719495919997E-2</v>
      </c>
      <c r="S19" s="22">
        <v>5.9410641579795302E-2</v>
      </c>
      <c r="T19" s="22">
        <v>6.598166162718648E-2</v>
      </c>
      <c r="U19" s="22">
        <v>0.81058520053806538</v>
      </c>
      <c r="V19" s="22">
        <v>0.71180790344461053</v>
      </c>
      <c r="W19" s="22">
        <v>0.82274600662972674</v>
      </c>
      <c r="X19" s="22">
        <v>0.40015921297423285</v>
      </c>
      <c r="Y19" s="22">
        <v>0.46128921734265005</v>
      </c>
      <c r="Z19" s="22">
        <v>0.59984078702576715</v>
      </c>
      <c r="AA19" s="22">
        <v>0.45903861550306824</v>
      </c>
      <c r="AB19" s="22">
        <v>0.81636106828372013</v>
      </c>
      <c r="AC19" s="22">
        <v>0.80264076688991681</v>
      </c>
      <c r="AD19" s="22">
        <v>0.27260151282417022</v>
      </c>
      <c r="AE19" s="22">
        <v>0.28965476330491446</v>
      </c>
      <c r="AF19" s="22">
        <v>0.34944018436400637</v>
      </c>
      <c r="AG19" s="22" t="e">
        <v>#DIV/0!</v>
      </c>
      <c r="AH19" s="22" t="e">
        <v>#DIV/0!</v>
      </c>
      <c r="AI19" s="22">
        <v>0.57199752936785575</v>
      </c>
      <c r="AJ19" s="22">
        <v>9.3989242038880816E-2</v>
      </c>
      <c r="AK19" s="22" t="e">
        <v>#DIV/0!</v>
      </c>
      <c r="AL19" s="22" t="e">
        <v>#DIV/0!</v>
      </c>
      <c r="AM19" s="22">
        <v>0.71010169517276844</v>
      </c>
      <c r="AN19" s="22">
        <v>0.80588729935025971</v>
      </c>
      <c r="AO19" s="22">
        <v>6.5191908973445137E-2</v>
      </c>
      <c r="AP19" s="22">
        <v>0.38194295612307955</v>
      </c>
      <c r="AQ19" s="22">
        <v>0.60853411524092305</v>
      </c>
      <c r="AR19" s="22">
        <v>0.3471398529553647</v>
      </c>
      <c r="AS19" s="22">
        <v>0.40737957945467268</v>
      </c>
      <c r="AT19" s="22">
        <v>0.34100441203814891</v>
      </c>
      <c r="AU19" s="22">
        <v>0.24546190961528316</v>
      </c>
      <c r="AV19" s="22" t="e">
        <v>#DIV/0!</v>
      </c>
      <c r="AW19" s="22" t="e">
        <v>#DIV/0!</v>
      </c>
      <c r="AX19" s="22" t="e">
        <v>#DIV/0!</v>
      </c>
      <c r="AY19" s="22">
        <v>0.74731323813351103</v>
      </c>
      <c r="AZ19" s="22">
        <v>0.77062691679174034</v>
      </c>
      <c r="BA19" s="22">
        <v>0.22068990478446548</v>
      </c>
      <c r="BB19" s="22" t="e">
        <v>#DIV/0!</v>
      </c>
      <c r="BC19" s="22">
        <v>0.1361449257952157</v>
      </c>
    </row>
    <row r="20" spans="1:55" x14ac:dyDescent="0.2">
      <c r="A20" s="3" t="s">
        <v>61</v>
      </c>
      <c r="B20" s="3" t="s">
        <v>62</v>
      </c>
      <c r="C20" s="3" t="s">
        <v>34</v>
      </c>
      <c r="D20" s="3">
        <v>69211</v>
      </c>
      <c r="E20" s="3" t="s">
        <v>16</v>
      </c>
      <c r="F20" s="3">
        <v>2019</v>
      </c>
      <c r="G20" s="3" t="s">
        <v>17</v>
      </c>
      <c r="H20" s="4">
        <v>43830</v>
      </c>
      <c r="I20" s="4">
        <v>43889</v>
      </c>
      <c r="J20" s="4">
        <v>43889</v>
      </c>
      <c r="K20" s="5">
        <v>161736000</v>
      </c>
      <c r="L20" s="5">
        <v>163928000</v>
      </c>
      <c r="M20" s="3" t="s">
        <v>63</v>
      </c>
      <c r="N20" s="21">
        <v>0.11743930104001554</v>
      </c>
      <c r="O20" s="22">
        <v>0.11743930104001554</v>
      </c>
      <c r="P20" s="22">
        <v>0.22889725289381294</v>
      </c>
      <c r="Q20" s="22">
        <v>0.86910515901875707</v>
      </c>
      <c r="R20" s="22">
        <v>8.8200024950894976E-2</v>
      </c>
      <c r="S20" s="22">
        <v>0</v>
      </c>
      <c r="T20" s="22">
        <v>8.9140162552258539E-2</v>
      </c>
      <c r="U20" s="22">
        <v>0.80922343120023488</v>
      </c>
      <c r="V20" s="22">
        <v>0.70833495319453676</v>
      </c>
      <c r="W20" s="22">
        <v>0.82171510829725691</v>
      </c>
      <c r="X20" s="22">
        <v>0.27347887891777301</v>
      </c>
      <c r="Y20" s="22">
        <v>0.49924870826645595</v>
      </c>
      <c r="Z20" s="22">
        <v>0.72652112108222699</v>
      </c>
      <c r="AA20" s="22">
        <v>0.36637191351138393</v>
      </c>
      <c r="AB20" s="22">
        <v>0.89284319449433069</v>
      </c>
      <c r="AC20" s="22">
        <v>0.64863569992948789</v>
      </c>
      <c r="AD20" s="22">
        <v>0.28487515267065172</v>
      </c>
      <c r="AE20" s="22">
        <v>0.3817815986509463</v>
      </c>
      <c r="AF20" s="22">
        <v>0.37968671312386332</v>
      </c>
      <c r="AG20" s="22" t="e">
        <v>#DIV/0!</v>
      </c>
      <c r="AH20" s="22" t="e">
        <v>#DIV/0!</v>
      </c>
      <c r="AI20" s="22">
        <v>0.55282796119998723</v>
      </c>
      <c r="AJ20" s="22">
        <v>0.33487801010097556</v>
      </c>
      <c r="AK20" s="22" t="e">
        <v>#DIV/0!</v>
      </c>
      <c r="AL20" s="22" t="e">
        <v>#DIV/0!</v>
      </c>
      <c r="AM20" s="22">
        <v>0.71016633125353579</v>
      </c>
      <c r="AN20" s="22">
        <v>0.8047238255424034</v>
      </c>
      <c r="AO20" s="22">
        <v>7.7047303146455276E-2</v>
      </c>
      <c r="AP20" s="22">
        <v>0.36065912525551125</v>
      </c>
      <c r="AQ20" s="22">
        <v>0.65031207523870205</v>
      </c>
      <c r="AR20" s="22">
        <v>0.58534473851785185</v>
      </c>
      <c r="AS20" s="22">
        <v>0.37392992250802848</v>
      </c>
      <c r="AT20" s="22">
        <v>0.51825002573496259</v>
      </c>
      <c r="AU20" s="22">
        <v>0.14099044273785288</v>
      </c>
      <c r="AV20" s="22" t="e">
        <v>#DIV/0!</v>
      </c>
      <c r="AW20" s="22" t="e">
        <v>#DIV/0!</v>
      </c>
      <c r="AX20" s="22" t="e">
        <v>#DIV/0!</v>
      </c>
      <c r="AY20" s="22">
        <v>0.74714878147025587</v>
      </c>
      <c r="AZ20" s="22">
        <v>0.76794603290977059</v>
      </c>
      <c r="BA20" s="22">
        <v>0.21953947157315987</v>
      </c>
      <c r="BB20" s="22" t="e">
        <v>#DIV/0!</v>
      </c>
      <c r="BC20" s="22">
        <v>0.14795751254615402</v>
      </c>
    </row>
    <row r="21" spans="1:55" x14ac:dyDescent="0.2">
      <c r="A21" s="3" t="s">
        <v>67</v>
      </c>
      <c r="B21" s="3" t="s">
        <v>68</v>
      </c>
      <c r="C21" s="3" t="s">
        <v>59</v>
      </c>
      <c r="D21" s="3">
        <v>132877</v>
      </c>
      <c r="E21" s="3" t="s">
        <v>16</v>
      </c>
      <c r="F21" s="3">
        <v>2019</v>
      </c>
      <c r="G21" s="3" t="s">
        <v>17</v>
      </c>
      <c r="H21" s="4">
        <v>43830</v>
      </c>
      <c r="I21" s="4">
        <v>43887</v>
      </c>
      <c r="J21" s="4">
        <v>43887</v>
      </c>
      <c r="K21" s="5">
        <v>106037000</v>
      </c>
      <c r="L21" s="5">
        <v>106313000</v>
      </c>
      <c r="M21" s="3" t="s">
        <v>69</v>
      </c>
      <c r="N21" s="21">
        <v>5.7480506307362747E-2</v>
      </c>
      <c r="O21" s="22">
        <v>3.7520356863899172E-2</v>
      </c>
      <c r="P21" s="22">
        <v>4.493045312154946E-2</v>
      </c>
      <c r="Q21" s="22">
        <v>0.86994530403445036</v>
      </c>
      <c r="R21" s="22">
        <v>0.10390747157434903</v>
      </c>
      <c r="S21" s="22">
        <v>3.5744181169562843E-2</v>
      </c>
      <c r="T21" s="22">
        <v>9.8565384977988155E-2</v>
      </c>
      <c r="U21" s="22">
        <v>0.81017217465278057</v>
      </c>
      <c r="V21" s="22">
        <v>0.70967192048796246</v>
      </c>
      <c r="W21" s="22">
        <v>0.82260035638025231</v>
      </c>
      <c r="X21" s="22">
        <v>0.19285153723802811</v>
      </c>
      <c r="Y21" s="22">
        <v>0.47183086226929088</v>
      </c>
      <c r="Z21" s="22">
        <v>0.80714846276197183</v>
      </c>
      <c r="AA21" s="22">
        <v>0.25684042755864939</v>
      </c>
      <c r="AB21" s="22">
        <v>0.86095374120763513</v>
      </c>
      <c r="AC21" s="22">
        <v>0.33127879645946767</v>
      </c>
      <c r="AD21" s="22">
        <v>0.27461578778831547</v>
      </c>
      <c r="AE21" s="22">
        <v>0.37010076654326779</v>
      </c>
      <c r="AF21" s="22">
        <v>0.37253650377052572</v>
      </c>
      <c r="AG21" s="22" t="e">
        <v>#DIV/0!</v>
      </c>
      <c r="AH21" s="22" t="e">
        <v>#DIV/0!</v>
      </c>
      <c r="AI21" s="22">
        <v>0.59989039756750695</v>
      </c>
      <c r="AJ21" s="22">
        <v>0.16020671171774897</v>
      </c>
      <c r="AK21" s="22" t="e">
        <v>#DIV/0!</v>
      </c>
      <c r="AL21" s="22" t="e">
        <v>#DIV/0!</v>
      </c>
      <c r="AM21" s="22">
        <v>0.71015514741753683</v>
      </c>
      <c r="AN21" s="22">
        <v>0.80490146881332802</v>
      </c>
      <c r="AO21" s="22">
        <v>6.6215174974898983E-2</v>
      </c>
      <c r="AP21" s="22">
        <v>0.36223347170745968</v>
      </c>
      <c r="AQ21" s="22">
        <v>0.63300927240563321</v>
      </c>
      <c r="AR21" s="22">
        <v>0.39521899556564283</v>
      </c>
      <c r="AS21" s="22">
        <v>0.47246199490731283</v>
      </c>
      <c r="AT21" s="22">
        <v>0.37107082751490256</v>
      </c>
      <c r="AU21" s="22">
        <v>0.16667927244682362</v>
      </c>
      <c r="AV21" s="22" t="e">
        <v>#DIV/0!</v>
      </c>
      <c r="AW21" s="22" t="e">
        <v>#DIV/0!</v>
      </c>
      <c r="AX21" s="22" t="e">
        <v>#DIV/0!</v>
      </c>
      <c r="AY21" s="22">
        <v>0.74840586350544824</v>
      </c>
      <c r="AZ21" s="22">
        <v>0.77140336392276354</v>
      </c>
      <c r="BA21" s="22">
        <v>0.21889922790357347</v>
      </c>
      <c r="BB21" s="22" t="e">
        <v>#DIV/0!</v>
      </c>
      <c r="BC21" s="22">
        <v>0.1381104404564775</v>
      </c>
    </row>
    <row r="22" spans="1:55" x14ac:dyDescent="0.2">
      <c r="A22" s="3" t="s">
        <v>77</v>
      </c>
      <c r="B22" s="3" t="s">
        <v>78</v>
      </c>
      <c r="C22" s="3" t="s">
        <v>24</v>
      </c>
      <c r="D22" s="3">
        <v>445691</v>
      </c>
      <c r="E22" s="3" t="s">
        <v>16</v>
      </c>
      <c r="F22" s="3">
        <v>2019</v>
      </c>
      <c r="G22" s="3" t="s">
        <v>17</v>
      </c>
      <c r="H22" s="4">
        <v>43830</v>
      </c>
      <c r="I22" s="4">
        <v>43889</v>
      </c>
      <c r="J22" s="4">
        <v>43889</v>
      </c>
      <c r="K22" s="5">
        <v>78561000</v>
      </c>
      <c r="L22" s="5">
        <v>79298000</v>
      </c>
      <c r="M22" s="3" t="s">
        <v>79</v>
      </c>
      <c r="N22" s="21">
        <v>6.1248909518752337E-2</v>
      </c>
      <c r="O22" s="22">
        <v>5.7028387502543333E-2</v>
      </c>
      <c r="P22" s="22">
        <v>9.2371856432718558E-2</v>
      </c>
      <c r="Q22" s="22">
        <v>0.86900659980854156</v>
      </c>
      <c r="R22" s="22">
        <v>0</v>
      </c>
      <c r="S22" s="22">
        <v>0</v>
      </c>
      <c r="T22" s="22">
        <v>0</v>
      </c>
      <c r="U22" s="22">
        <v>0.80725306381245165</v>
      </c>
      <c r="V22" s="22">
        <v>0.70833495319453676</v>
      </c>
      <c r="W22" s="22">
        <v>0.81944824653588433</v>
      </c>
      <c r="X22" s="22">
        <v>0.5641530930110118</v>
      </c>
      <c r="Y22" s="22">
        <v>0.47762178213040812</v>
      </c>
      <c r="Z22" s="22">
        <v>0.4358469069889882</v>
      </c>
      <c r="AA22" s="22">
        <v>0</v>
      </c>
      <c r="AB22" s="22">
        <v>0.89769428436065868</v>
      </c>
      <c r="AC22" s="22">
        <v>0.71645948198425258</v>
      </c>
      <c r="AD22" s="22">
        <v>0.29363847389594566</v>
      </c>
      <c r="AE22" s="22">
        <v>0.39175910555437599</v>
      </c>
      <c r="AF22" s="22">
        <v>0.38774645705398797</v>
      </c>
      <c r="AG22" s="22" t="e">
        <v>#DIV/0!</v>
      </c>
      <c r="AH22" s="22" t="e">
        <v>#DIV/0!</v>
      </c>
      <c r="AI22" s="22">
        <v>0.53328011107539486</v>
      </c>
      <c r="AJ22" s="22">
        <v>0.20475059472499949</v>
      </c>
      <c r="AK22" s="22" t="e">
        <v>#DIV/0!</v>
      </c>
      <c r="AL22" s="22" t="e">
        <v>#DIV/0!</v>
      </c>
      <c r="AM22" s="22">
        <v>0.7153952158620952</v>
      </c>
      <c r="AN22" s="22">
        <v>0.80678781202795435</v>
      </c>
      <c r="AO22" s="22">
        <v>0.19861625993432108</v>
      </c>
      <c r="AP22" s="22">
        <v>0.36175498660630251</v>
      </c>
      <c r="AQ22" s="22">
        <v>0.78341436391078545</v>
      </c>
      <c r="AR22" s="22">
        <v>0.52180097239564249</v>
      </c>
      <c r="AS22" s="22">
        <v>0.31229977570784034</v>
      </c>
      <c r="AT22" s="22">
        <v>0.79680552583317554</v>
      </c>
      <c r="AU22" s="22">
        <v>0.29921294610438504</v>
      </c>
      <c r="AV22" s="22" t="e">
        <v>#DIV/0!</v>
      </c>
      <c r="AW22" s="22" t="e">
        <v>#DIV/0!</v>
      </c>
      <c r="AX22" s="22" t="e">
        <v>#DIV/0!</v>
      </c>
      <c r="AY22" s="22">
        <v>0.7440745832666682</v>
      </c>
      <c r="AZ22" s="22">
        <v>0.76539798348003685</v>
      </c>
      <c r="BA22" s="22">
        <v>0.22234509973057817</v>
      </c>
      <c r="BB22" s="22" t="e">
        <v>#DIV/0!</v>
      </c>
      <c r="BC22" s="22">
        <v>0.35825783131462152</v>
      </c>
    </row>
    <row r="23" spans="1:55" x14ac:dyDescent="0.2">
      <c r="A23" s="3" t="s">
        <v>64</v>
      </c>
      <c r="B23" s="3" t="s">
        <v>65</v>
      </c>
      <c r="C23" s="3" t="s">
        <v>15</v>
      </c>
      <c r="D23" s="3">
        <v>65470</v>
      </c>
      <c r="E23" s="3" t="s">
        <v>16</v>
      </c>
      <c r="F23" s="3">
        <v>2019</v>
      </c>
      <c r="G23" s="3" t="s">
        <v>17</v>
      </c>
      <c r="H23" s="4">
        <v>43830</v>
      </c>
      <c r="I23" s="4">
        <v>43873</v>
      </c>
      <c r="J23" s="4">
        <v>43873</v>
      </c>
      <c r="K23" s="5">
        <v>123127000</v>
      </c>
      <c r="L23" s="5">
        <v>124873000</v>
      </c>
      <c r="M23" s="3" t="s">
        <v>66</v>
      </c>
      <c r="N23" s="21">
        <v>2.2997912181836919E-2</v>
      </c>
      <c r="O23" s="22">
        <v>2.2175284977849409E-2</v>
      </c>
      <c r="P23" s="22">
        <v>4.9063180631460181E-2</v>
      </c>
      <c r="Q23" s="22">
        <v>0.87095199496757436</v>
      </c>
      <c r="R23" s="22">
        <v>3.8754082912041916E-2</v>
      </c>
      <c r="S23" s="22">
        <v>3.4029648140981215E-2</v>
      </c>
      <c r="T23" s="22">
        <v>3.3026885355030601E-2</v>
      </c>
      <c r="U23" s="22">
        <v>0.80860897387737651</v>
      </c>
      <c r="V23" s="22">
        <v>0.70992014749030252</v>
      </c>
      <c r="W23" s="22">
        <v>0.82076363537162778</v>
      </c>
      <c r="X23" s="22">
        <v>0.13303647495233378</v>
      </c>
      <c r="Y23" s="22">
        <v>0.45388379050319927</v>
      </c>
      <c r="Z23" s="22">
        <v>0.86696352504766627</v>
      </c>
      <c r="AA23" s="22">
        <v>0.23989360999521989</v>
      </c>
      <c r="AB23" s="22">
        <v>0.83655575070222021</v>
      </c>
      <c r="AC23" s="22">
        <v>0.27160924977610124</v>
      </c>
      <c r="AD23" s="22">
        <v>0.26303821093666452</v>
      </c>
      <c r="AE23" s="22">
        <v>0.30092029853177149</v>
      </c>
      <c r="AF23" s="22">
        <v>0.34634623135166043</v>
      </c>
      <c r="AG23" s="22" t="e">
        <v>#DIV/0!</v>
      </c>
      <c r="AH23" s="22" t="e">
        <v>#DIV/0!</v>
      </c>
      <c r="AI23" s="22">
        <v>0.53891645167782287</v>
      </c>
      <c r="AJ23" s="22">
        <v>0.16491792543658793</v>
      </c>
      <c r="AK23" s="22" t="e">
        <v>#DIV/0!</v>
      </c>
      <c r="AL23" s="22" t="e">
        <v>#DIV/0!</v>
      </c>
      <c r="AM23" s="22">
        <v>0.71140274354179367</v>
      </c>
      <c r="AN23" s="22">
        <v>0.80728389273754486</v>
      </c>
      <c r="AO23" s="22">
        <v>0.13520287080179047</v>
      </c>
      <c r="AP23" s="22">
        <v>0.35476427995833221</v>
      </c>
      <c r="AQ23" s="22">
        <v>0.63925919358477934</v>
      </c>
      <c r="AR23" s="22">
        <v>0.39026296013109896</v>
      </c>
      <c r="AS23" s="22">
        <v>0.34781568570524657</v>
      </c>
      <c r="AT23" s="22">
        <v>0.48337120099919773</v>
      </c>
      <c r="AU23" s="22">
        <v>0.28473617145963265</v>
      </c>
      <c r="AV23" s="22" t="e">
        <v>#DIV/0!</v>
      </c>
      <c r="AW23" s="22" t="e">
        <v>#DIV/0!</v>
      </c>
      <c r="AX23" s="22" t="e">
        <v>#DIV/0!</v>
      </c>
      <c r="AY23" s="22">
        <v>0.74500129461825682</v>
      </c>
      <c r="AZ23" s="22">
        <v>0.76733809467634384</v>
      </c>
      <c r="BA23" s="22">
        <v>0.22275136268948556</v>
      </c>
      <c r="BB23" s="22" t="e">
        <v>#DIV/0!</v>
      </c>
      <c r="BC23" s="22">
        <v>0.16919489699609527</v>
      </c>
    </row>
    <row r="24" spans="1:55" x14ac:dyDescent="0.2">
      <c r="A24" s="3" t="s">
        <v>80</v>
      </c>
      <c r="B24" s="3" t="s">
        <v>81</v>
      </c>
      <c r="C24" s="3" t="s">
        <v>15</v>
      </c>
      <c r="D24" s="3">
        <v>69109</v>
      </c>
      <c r="E24" s="3" t="s">
        <v>16</v>
      </c>
      <c r="F24" s="3">
        <v>2019</v>
      </c>
      <c r="G24" s="3" t="s">
        <v>17</v>
      </c>
      <c r="H24" s="4">
        <v>43830</v>
      </c>
      <c r="I24" s="4">
        <v>43879</v>
      </c>
      <c r="J24" s="4">
        <v>43879</v>
      </c>
      <c r="K24" s="5">
        <v>92800000</v>
      </c>
      <c r="L24" s="5">
        <v>93600000</v>
      </c>
      <c r="M24" s="3" t="s">
        <v>82</v>
      </c>
      <c r="N24" s="21">
        <v>8.8121710185812233E-2</v>
      </c>
      <c r="O24" s="22">
        <v>6.396372184410716E-2</v>
      </c>
      <c r="P24" s="22">
        <v>8.9786078598146621E-2</v>
      </c>
      <c r="Q24" s="22">
        <v>0.87248833785787205</v>
      </c>
      <c r="R24" s="22">
        <v>0.16162755709400195</v>
      </c>
      <c r="S24" s="22">
        <v>6.3409191313792339E-5</v>
      </c>
      <c r="T24" s="22">
        <v>0.16333892852364437</v>
      </c>
      <c r="U24" s="22">
        <v>0.81460856528430026</v>
      </c>
      <c r="V24" s="22">
        <v>0.70833879522420473</v>
      </c>
      <c r="W24" s="22">
        <v>0.82790998683866579</v>
      </c>
      <c r="X24" s="22">
        <v>0.28594189158641975</v>
      </c>
      <c r="Y24" s="22">
        <v>0.46644544348576067</v>
      </c>
      <c r="Z24" s="22">
        <v>0.71405810841358019</v>
      </c>
      <c r="AA24" s="22">
        <v>0.47214126314014354</v>
      </c>
      <c r="AB24" s="22">
        <v>0.81357030197149194</v>
      </c>
      <c r="AC24" s="22">
        <v>0.42225758506065481</v>
      </c>
      <c r="AD24" s="22">
        <v>0.28730037570347072</v>
      </c>
      <c r="AE24" s="22">
        <v>0.38454284395169652</v>
      </c>
      <c r="AF24" s="22">
        <v>0.36919921669473182</v>
      </c>
      <c r="AG24" s="22" t="e">
        <v>#DIV/0!</v>
      </c>
      <c r="AH24" s="22" t="e">
        <v>#DIV/0!</v>
      </c>
      <c r="AI24" s="22">
        <v>0.53165576321331898</v>
      </c>
      <c r="AJ24" s="22">
        <v>0.27786295579169507</v>
      </c>
      <c r="AK24" s="22" t="e">
        <v>#DIV/0!</v>
      </c>
      <c r="AL24" s="22" t="e">
        <v>#DIV/0!</v>
      </c>
      <c r="AM24" s="22">
        <v>0.72065729524842215</v>
      </c>
      <c r="AN24" s="22">
        <v>0.81085724169258577</v>
      </c>
      <c r="AO24" s="22">
        <v>0.19848382595712138</v>
      </c>
      <c r="AP24" s="22">
        <v>0.36256558188521715</v>
      </c>
      <c r="AQ24" s="22">
        <v>0.73248238832919155</v>
      </c>
      <c r="AR24" s="22">
        <v>0.3614581341470261</v>
      </c>
      <c r="AS24" s="22">
        <v>0.33892762269579957</v>
      </c>
      <c r="AT24" s="22">
        <v>0.54368518588882486</v>
      </c>
      <c r="AU24" s="22">
        <v>0.37245504790330392</v>
      </c>
      <c r="AV24" s="22" t="e">
        <v>#DIV/0!</v>
      </c>
      <c r="AW24" s="22" t="e">
        <v>#DIV/0!</v>
      </c>
      <c r="AX24" s="22" t="e">
        <v>#DIV/0!</v>
      </c>
      <c r="AY24" s="22">
        <v>0.74646429729520825</v>
      </c>
      <c r="AZ24" s="22">
        <v>0.76945435117012939</v>
      </c>
      <c r="BA24" s="22">
        <v>0.22250747882778804</v>
      </c>
      <c r="BB24" s="22" t="e">
        <v>#DIV/0!</v>
      </c>
      <c r="BC24" s="22">
        <v>0.26707694103205953</v>
      </c>
    </row>
    <row r="25" spans="1:55" x14ac:dyDescent="0.2">
      <c r="A25" s="3" t="s">
        <v>74</v>
      </c>
      <c r="B25" s="3" t="s">
        <v>75</v>
      </c>
      <c r="C25" s="3" t="s">
        <v>24</v>
      </c>
      <c r="D25" s="3">
        <v>65359</v>
      </c>
      <c r="E25" s="3" t="s">
        <v>16</v>
      </c>
      <c r="F25" s="3">
        <v>2019</v>
      </c>
      <c r="G25" s="3" t="s">
        <v>17</v>
      </c>
      <c r="H25" s="4">
        <v>43830</v>
      </c>
      <c r="I25" s="4">
        <v>43865</v>
      </c>
      <c r="J25" s="4">
        <v>43865</v>
      </c>
      <c r="K25" s="5">
        <v>221500000</v>
      </c>
      <c r="L25" s="5">
        <v>223600000</v>
      </c>
      <c r="M25" s="3" t="s">
        <v>76</v>
      </c>
      <c r="N25" s="21">
        <v>0.15517725308056268</v>
      </c>
      <c r="O25" s="22">
        <v>0.13595847607560602</v>
      </c>
      <c r="P25" s="22">
        <v>0.23771273602371806</v>
      </c>
      <c r="Q25" s="22">
        <v>0.86849376912514886</v>
      </c>
      <c r="R25" s="22">
        <v>4.7897961113114243E-2</v>
      </c>
      <c r="S25" s="22">
        <v>1.3587269152604371E-2</v>
      </c>
      <c r="T25" s="22">
        <v>4.5956836540762158E-2</v>
      </c>
      <c r="U25" s="22">
        <v>0.80812254339790679</v>
      </c>
      <c r="V25" s="22">
        <v>0.70866334035085254</v>
      </c>
      <c r="W25" s="22">
        <v>0.82039790097119847</v>
      </c>
      <c r="X25" s="22">
        <v>0.24816638634177465</v>
      </c>
      <c r="Y25" s="22">
        <v>0.57853033516333818</v>
      </c>
      <c r="Z25" s="22">
        <v>0.75183361365822532</v>
      </c>
      <c r="AA25" s="22">
        <v>0.46059400864318328</v>
      </c>
      <c r="AB25" s="22">
        <v>0.92875791740328328</v>
      </c>
      <c r="AC25" s="22">
        <v>0.91863122423876242</v>
      </c>
      <c r="AD25" s="22">
        <v>0.52288798600179698</v>
      </c>
      <c r="AE25" s="22">
        <v>0.65277185755095701</v>
      </c>
      <c r="AF25" s="22">
        <v>0.51562682481506872</v>
      </c>
      <c r="AG25" s="22" t="e">
        <v>#DIV/0!</v>
      </c>
      <c r="AH25" s="22" t="e">
        <v>#DIV/0!</v>
      </c>
      <c r="AI25" s="22">
        <v>0.54264883218873938</v>
      </c>
      <c r="AJ25" s="22">
        <v>0.37258878792979672</v>
      </c>
      <c r="AK25" s="22" t="e">
        <v>#DIV/0!</v>
      </c>
      <c r="AL25" s="22" t="e">
        <v>#DIV/0!</v>
      </c>
      <c r="AM25" s="22">
        <v>0.71234561271282637</v>
      </c>
      <c r="AN25" s="22">
        <v>0.80400275883020755</v>
      </c>
      <c r="AO25" s="22">
        <v>4.8620416304432576E-2</v>
      </c>
      <c r="AP25" s="22">
        <v>0.36028672524523453</v>
      </c>
      <c r="AQ25" s="22">
        <v>0.73447024285099027</v>
      </c>
      <c r="AR25" s="22">
        <v>0.6451302516976829</v>
      </c>
      <c r="AS25" s="22">
        <v>0.32975775437669108</v>
      </c>
      <c r="AT25" s="22">
        <v>0.4575513312319342</v>
      </c>
      <c r="AU25" s="22">
        <v>0.46445979350632782</v>
      </c>
      <c r="AV25" s="22" t="e">
        <v>#DIV/0!</v>
      </c>
      <c r="AW25" s="22" t="e">
        <v>#DIV/0!</v>
      </c>
      <c r="AX25" s="22" t="e">
        <v>#DIV/0!</v>
      </c>
      <c r="AY25" s="22">
        <v>0.74518038185365765</v>
      </c>
      <c r="AZ25" s="22">
        <v>0.76722584496678192</v>
      </c>
      <c r="BA25" s="22">
        <v>0.22231275557202959</v>
      </c>
      <c r="BB25" s="22" t="e">
        <v>#DIV/0!</v>
      </c>
      <c r="BC25" s="22">
        <v>0.18537990194990686</v>
      </c>
    </row>
    <row r="26" spans="1:55" x14ac:dyDescent="0.2">
      <c r="A26" s="3" t="s">
        <v>143</v>
      </c>
      <c r="B26" s="3" t="s">
        <v>144</v>
      </c>
      <c r="C26" s="3" t="s">
        <v>34</v>
      </c>
      <c r="D26" s="3">
        <v>67102</v>
      </c>
      <c r="E26" s="3" t="s">
        <v>16</v>
      </c>
      <c r="F26" s="3">
        <v>2019</v>
      </c>
      <c r="G26" s="3" t="s">
        <v>17</v>
      </c>
      <c r="H26" s="4">
        <v>43769</v>
      </c>
      <c r="I26" s="4">
        <v>43812</v>
      </c>
      <c r="J26" s="4">
        <v>43812</v>
      </c>
      <c r="K26" s="5">
        <v>920000000</v>
      </c>
      <c r="L26" s="5">
        <v>930000000</v>
      </c>
      <c r="M26" s="3" t="s">
        <v>145</v>
      </c>
      <c r="N26" s="21">
        <v>8.3659723839917849E-2</v>
      </c>
      <c r="O26" s="22">
        <v>5.5089152205498225E-2</v>
      </c>
      <c r="P26" s="22">
        <v>8.4006635632191656E-2</v>
      </c>
      <c r="Q26" s="22">
        <v>0.86978724372128613</v>
      </c>
      <c r="R26" s="22">
        <v>9.3813048394550735E-2</v>
      </c>
      <c r="S26" s="22">
        <v>5.9340123780367321E-2</v>
      </c>
      <c r="T26" s="22">
        <v>8.4105730238595272E-2</v>
      </c>
      <c r="U26" s="22">
        <v>0.80978704013655001</v>
      </c>
      <c r="V26" s="22">
        <v>0.71046897756236582</v>
      </c>
      <c r="W26" s="22">
        <v>0.82203430299681268</v>
      </c>
      <c r="X26" s="22">
        <v>0.46279882969966096</v>
      </c>
      <c r="Y26" s="22">
        <v>0.47401596356350417</v>
      </c>
      <c r="Z26" s="22">
        <v>0.53720117030033898</v>
      </c>
      <c r="AA26" s="22">
        <v>0.28661878129822749</v>
      </c>
      <c r="AB26" s="22">
        <v>0.86591571944171519</v>
      </c>
      <c r="AC26" s="22">
        <v>0.4205796316473765</v>
      </c>
      <c r="AD26" s="22">
        <v>0.31928199576301747</v>
      </c>
      <c r="AE26" s="22">
        <v>0.42095561791300828</v>
      </c>
      <c r="AF26" s="22">
        <v>0.38829272838368456</v>
      </c>
      <c r="AG26" s="22" t="e">
        <v>#DIV/0!</v>
      </c>
      <c r="AH26" s="22" t="e">
        <v>#DIV/0!</v>
      </c>
      <c r="AI26" s="22">
        <v>0.52345620302411</v>
      </c>
      <c r="AJ26" s="22">
        <v>0.19796608801732976</v>
      </c>
      <c r="AK26" s="22" t="e">
        <v>#DIV/0!</v>
      </c>
      <c r="AL26" s="22" t="e">
        <v>#DIV/0!</v>
      </c>
      <c r="AM26" s="22">
        <v>0.71540898322630297</v>
      </c>
      <c r="AN26" s="22">
        <v>0.80676822810605076</v>
      </c>
      <c r="AO26" s="22">
        <v>0.15556760214471752</v>
      </c>
      <c r="AP26" s="22">
        <v>0.36106909524781416</v>
      </c>
      <c r="AQ26" s="22">
        <v>0.74083210417344203</v>
      </c>
      <c r="AR26" s="22">
        <v>0.42035946900424837</v>
      </c>
      <c r="AS26" s="22">
        <v>0.30855713292005688</v>
      </c>
      <c r="AT26" s="22">
        <v>0.55527122812396656</v>
      </c>
      <c r="AU26" s="22">
        <v>0.32646626753564095</v>
      </c>
      <c r="AV26" s="22" t="e">
        <v>#DIV/0!</v>
      </c>
      <c r="AW26" s="22" t="e">
        <v>#DIV/0!</v>
      </c>
      <c r="AX26" s="22" t="e">
        <v>#DIV/0!</v>
      </c>
      <c r="AY26" s="22">
        <v>0.74557471462564684</v>
      </c>
      <c r="AZ26" s="22">
        <v>0.76791400314085867</v>
      </c>
      <c r="BA26" s="22">
        <v>0.22252597327654555</v>
      </c>
      <c r="BB26" s="22" t="e">
        <v>#DIV/0!</v>
      </c>
      <c r="BC26" s="22">
        <v>0.27520366025021753</v>
      </c>
    </row>
    <row r="27" spans="1:55" x14ac:dyDescent="0.2">
      <c r="A27" s="3" t="s">
        <v>47</v>
      </c>
      <c r="B27" s="3" t="s">
        <v>48</v>
      </c>
      <c r="C27" s="3" t="s">
        <v>34</v>
      </c>
      <c r="D27" s="3">
        <v>191397</v>
      </c>
      <c r="E27" s="3" t="s">
        <v>16</v>
      </c>
      <c r="F27" s="3">
        <v>2019</v>
      </c>
      <c r="G27" s="3" t="s">
        <v>17</v>
      </c>
      <c r="H27" s="4">
        <v>43830</v>
      </c>
      <c r="I27" s="4">
        <v>43865</v>
      </c>
      <c r="J27" s="4">
        <v>43865</v>
      </c>
      <c r="K27" s="5">
        <v>1139000000</v>
      </c>
      <c r="L27" s="5">
        <v>1160000000</v>
      </c>
      <c r="M27" s="3" t="s">
        <v>49</v>
      </c>
      <c r="N27" s="21">
        <v>7.0993769184191313E-2</v>
      </c>
      <c r="O27" s="22">
        <v>5.5769382993452132E-2</v>
      </c>
      <c r="P27" s="22">
        <v>6.5787472077522002E-2</v>
      </c>
      <c r="Q27" s="22">
        <v>0.86947432350137721</v>
      </c>
      <c r="R27" s="22">
        <v>2.7082471531365313E-2</v>
      </c>
      <c r="S27" s="22">
        <v>0</v>
      </c>
      <c r="T27" s="22">
        <v>2.7371147751566727E-2</v>
      </c>
      <c r="U27" s="22">
        <v>0.8079265487639139</v>
      </c>
      <c r="V27" s="22">
        <v>0.70833495319453676</v>
      </c>
      <c r="W27" s="22">
        <v>0.82022307527736449</v>
      </c>
      <c r="X27" s="22">
        <v>0.65918460492140196</v>
      </c>
      <c r="Y27" s="22">
        <v>0.46827526551741094</v>
      </c>
      <c r="Z27" s="22">
        <v>0.34081539507859809</v>
      </c>
      <c r="AA27" s="22">
        <v>7.6909487410015978E-2</v>
      </c>
      <c r="AB27" s="22">
        <v>0.8770133394816173</v>
      </c>
      <c r="AC27" s="22">
        <v>0.40918411535545529</v>
      </c>
      <c r="AD27" s="22">
        <v>0.17175151461613283</v>
      </c>
      <c r="AE27" s="22">
        <v>0.25298432526420173</v>
      </c>
      <c r="AF27" s="22">
        <v>0.33049184641500168</v>
      </c>
      <c r="AG27" s="22" t="e">
        <v>#DIV/0!</v>
      </c>
      <c r="AH27" s="22" t="e">
        <v>#DIV/0!</v>
      </c>
      <c r="AI27" s="22">
        <v>0.55666532711979089</v>
      </c>
      <c r="AJ27" s="22">
        <v>0.10835209426207706</v>
      </c>
      <c r="AK27" s="22" t="e">
        <v>#DIV/0!</v>
      </c>
      <c r="AL27" s="22" t="e">
        <v>#DIV/0!</v>
      </c>
      <c r="AM27" s="22">
        <v>0.70990094629338374</v>
      </c>
      <c r="AN27" s="22">
        <v>0.80801581132883038</v>
      </c>
      <c r="AO27" s="22">
        <v>0.23272630728609256</v>
      </c>
      <c r="AP27" s="22">
        <v>0.3613637124387965</v>
      </c>
      <c r="AQ27" s="22">
        <v>0.63605950148531942</v>
      </c>
      <c r="AR27" s="22">
        <v>0.24896818261341641</v>
      </c>
      <c r="AS27" s="22">
        <v>0.38002042572770239</v>
      </c>
      <c r="AT27" s="22">
        <v>0.38771890776215434</v>
      </c>
      <c r="AU27" s="22">
        <v>0.26692059924535794</v>
      </c>
      <c r="AV27" s="22" t="e">
        <v>#DIV/0!</v>
      </c>
      <c r="AW27" s="22" t="e">
        <v>#DIV/0!</v>
      </c>
      <c r="AX27" s="22" t="e">
        <v>#DIV/0!</v>
      </c>
      <c r="AY27" s="22">
        <v>0.74487965474667917</v>
      </c>
      <c r="AZ27" s="22">
        <v>0.76538275143211676</v>
      </c>
      <c r="BA27" s="22">
        <v>0.22249054847667182</v>
      </c>
      <c r="BB27" s="22" t="e">
        <v>#DIV/0!</v>
      </c>
      <c r="BC27" s="22">
        <v>0.20785033571299472</v>
      </c>
    </row>
    <row r="28" spans="1:55" x14ac:dyDescent="0.2">
      <c r="A28" s="3" t="s">
        <v>118</v>
      </c>
      <c r="B28" s="3" t="s">
        <v>119</v>
      </c>
      <c r="C28" s="3" t="s">
        <v>15</v>
      </c>
      <c r="D28" s="3">
        <v>67669</v>
      </c>
      <c r="E28" s="3" t="s">
        <v>16</v>
      </c>
      <c r="F28" s="3">
        <v>2019</v>
      </c>
      <c r="G28" s="3" t="s">
        <v>17</v>
      </c>
      <c r="H28" s="4">
        <v>43830</v>
      </c>
      <c r="I28" s="4">
        <v>43881</v>
      </c>
      <c r="J28" s="4">
        <v>43881</v>
      </c>
      <c r="K28" s="5">
        <v>228557000</v>
      </c>
      <c r="L28" s="5">
        <v>230006000</v>
      </c>
      <c r="M28" s="3" t="s">
        <v>120</v>
      </c>
      <c r="N28" s="21">
        <v>5.1684558201972874E-2</v>
      </c>
      <c r="O28" s="22">
        <v>3.5664687656132239E-2</v>
      </c>
      <c r="P28" s="22">
        <v>2.8461748957701989E-2</v>
      </c>
      <c r="Q28" s="22">
        <v>0.86912038595374563</v>
      </c>
      <c r="R28" s="22">
        <v>9.4473789379709044E-2</v>
      </c>
      <c r="S28" s="22">
        <v>9.5071715570601817E-2</v>
      </c>
      <c r="T28" s="22">
        <v>7.8326133499348541E-2</v>
      </c>
      <c r="U28" s="22">
        <v>0.80937343726155864</v>
      </c>
      <c r="V28" s="22">
        <v>0.71117590570884581</v>
      </c>
      <c r="W28" s="22">
        <v>0.82144940197064464</v>
      </c>
      <c r="X28" s="22">
        <v>0.17559077327305853</v>
      </c>
      <c r="Y28" s="22">
        <v>0.64666849246094849</v>
      </c>
      <c r="Z28" s="22">
        <v>0.82440922672694139</v>
      </c>
      <c r="AA28" s="22">
        <v>0.65955359779422384</v>
      </c>
      <c r="AB28" s="22">
        <v>0.89211974519777471</v>
      </c>
      <c r="AC28" s="22">
        <v>0.32729555941791749</v>
      </c>
      <c r="AD28" s="22">
        <v>0.31817098576542574</v>
      </c>
      <c r="AE28" s="22">
        <v>0.41969067399097615</v>
      </c>
      <c r="AF28" s="22">
        <v>0.38044323720810547</v>
      </c>
      <c r="AG28" s="22" t="e">
        <v>#DIV/0!</v>
      </c>
      <c r="AH28" s="22" t="e">
        <v>#DIV/0!</v>
      </c>
      <c r="AI28" s="22">
        <v>0.55606197255281953</v>
      </c>
      <c r="AJ28" s="22">
        <v>0.2049731866019617</v>
      </c>
      <c r="AK28" s="22" t="e">
        <v>#DIV/0!</v>
      </c>
      <c r="AL28" s="22" t="e">
        <v>#DIV/0!</v>
      </c>
      <c r="AM28" s="22">
        <v>0.71116041703213284</v>
      </c>
      <c r="AN28" s="22">
        <v>0.80517390026547664</v>
      </c>
      <c r="AO28" s="22">
        <v>0.10161267046336825</v>
      </c>
      <c r="AP28" s="22">
        <v>0.36486078507178732</v>
      </c>
      <c r="AQ28" s="22">
        <v>0.67387348313657391</v>
      </c>
      <c r="AR28" s="22">
        <v>0.40978836575409261</v>
      </c>
      <c r="AS28" s="22">
        <v>0.38267079515458008</v>
      </c>
      <c r="AT28" s="22">
        <v>0.44402111728694799</v>
      </c>
      <c r="AU28" s="22">
        <v>0.24568399261726395</v>
      </c>
      <c r="AV28" s="22" t="e">
        <v>#DIV/0!</v>
      </c>
      <c r="AW28" s="22" t="e">
        <v>#DIV/0!</v>
      </c>
      <c r="AX28" s="22" t="e">
        <v>#DIV/0!</v>
      </c>
      <c r="AY28" s="22">
        <v>0.74629891705242135</v>
      </c>
      <c r="AZ28" s="22">
        <v>0.76958724956417923</v>
      </c>
      <c r="BA28" s="22">
        <v>0.22112931446320322</v>
      </c>
      <c r="BB28" s="22" t="e">
        <v>#DIV/0!</v>
      </c>
      <c r="BC28" s="22">
        <v>0.19352793733426352</v>
      </c>
    </row>
    <row r="29" spans="1:55" x14ac:dyDescent="0.2">
      <c r="A29" s="3" t="s">
        <v>121</v>
      </c>
      <c r="B29" s="3" t="s">
        <v>122</v>
      </c>
      <c r="C29" s="3" t="s">
        <v>24</v>
      </c>
      <c r="D29" s="3">
        <v>65735</v>
      </c>
      <c r="E29" s="3" t="s">
        <v>16</v>
      </c>
      <c r="F29" s="3">
        <v>2019</v>
      </c>
      <c r="G29" s="3" t="s">
        <v>17</v>
      </c>
      <c r="H29" s="4">
        <v>43830</v>
      </c>
      <c r="I29" s="4">
        <v>43873</v>
      </c>
      <c r="J29" s="4">
        <v>43873</v>
      </c>
      <c r="K29" s="5">
        <v>592000000</v>
      </c>
      <c r="L29" s="5">
        <v>598000000</v>
      </c>
      <c r="M29" s="3" t="s">
        <v>123</v>
      </c>
      <c r="N29" s="21">
        <v>5.2268194640975894E-2</v>
      </c>
      <c r="O29" s="22">
        <v>4.2055781563679596E-2</v>
      </c>
      <c r="P29" s="22">
        <v>7.1687383530703655E-2</v>
      </c>
      <c r="Q29" s="22">
        <v>0.87635472846150131</v>
      </c>
      <c r="R29" s="22">
        <v>0.16823439088137501</v>
      </c>
      <c r="S29" s="22">
        <v>9.3054468158329601E-2</v>
      </c>
      <c r="T29" s="22">
        <v>0.15323695112785929</v>
      </c>
      <c r="U29" s="22">
        <v>0.81936381295628902</v>
      </c>
      <c r="V29" s="22">
        <v>0.71725372560100298</v>
      </c>
      <c r="W29" s="22">
        <v>0.83200544745146943</v>
      </c>
      <c r="X29" s="22">
        <v>0.26510067714930463</v>
      </c>
      <c r="Y29" s="22">
        <v>0.4511426789513765</v>
      </c>
      <c r="Z29" s="22">
        <v>0.73489932285069548</v>
      </c>
      <c r="AA29" s="22">
        <v>0.39503540824774441</v>
      </c>
      <c r="AB29" s="22">
        <v>0.78545597118209176</v>
      </c>
      <c r="AC29" s="22">
        <v>0.80805142288159693</v>
      </c>
      <c r="AD29" s="22">
        <v>0.507928284368518</v>
      </c>
      <c r="AE29" s="22">
        <v>0.63573944227346246</v>
      </c>
      <c r="AF29" s="22">
        <v>0.45290212584623979</v>
      </c>
      <c r="AG29" s="22" t="e">
        <v>#DIV/0!</v>
      </c>
      <c r="AH29" s="22" t="e">
        <v>#DIV/0!</v>
      </c>
      <c r="AI29" s="22">
        <v>0.49921901502169147</v>
      </c>
      <c r="AJ29" s="22">
        <v>0.19499813490510903</v>
      </c>
      <c r="AK29" s="22" t="e">
        <v>#DIV/0!</v>
      </c>
      <c r="AL29" s="22" t="e">
        <v>#DIV/0!</v>
      </c>
      <c r="AM29" s="22">
        <v>0.72810379908652578</v>
      </c>
      <c r="AN29" s="22">
        <v>0.80808663812055215</v>
      </c>
      <c r="AO29" s="22">
        <v>7.2248486624646224E-2</v>
      </c>
      <c r="AP29" s="22">
        <v>0.36208953305490821</v>
      </c>
      <c r="AQ29" s="22">
        <v>0.72750195639785786</v>
      </c>
      <c r="AR29" s="22">
        <v>0.61515836353569286</v>
      </c>
      <c r="AS29" s="22">
        <v>0.15834040670032018</v>
      </c>
      <c r="AT29" s="22">
        <v>0.52241678399673153</v>
      </c>
      <c r="AU29" s="22">
        <v>0.39122599544734082</v>
      </c>
      <c r="AV29" s="22" t="e">
        <v>#DIV/0!</v>
      </c>
      <c r="AW29" s="22" t="e">
        <v>#DIV/0!</v>
      </c>
      <c r="AX29" s="22" t="e">
        <v>#DIV/0!</v>
      </c>
      <c r="AY29" s="22">
        <v>0.74699835160386907</v>
      </c>
      <c r="AZ29" s="22">
        <v>0.76975564003568486</v>
      </c>
      <c r="BA29" s="22">
        <v>0.22363527719224577</v>
      </c>
      <c r="BB29" s="22" t="e">
        <v>#DIV/0!</v>
      </c>
      <c r="BC29" s="22">
        <v>0.25393863522153198</v>
      </c>
    </row>
    <row r="30" spans="1:55" x14ac:dyDescent="0.2">
      <c r="A30" s="3" t="s">
        <v>111</v>
      </c>
      <c r="B30" s="3" t="s">
        <v>112</v>
      </c>
      <c r="C30" s="3" t="s">
        <v>113</v>
      </c>
      <c r="D30" s="3">
        <v>67872</v>
      </c>
      <c r="E30" s="3" t="s">
        <v>16</v>
      </c>
      <c r="F30" s="3">
        <v>2019</v>
      </c>
      <c r="G30" s="3" t="s">
        <v>17</v>
      </c>
      <c r="H30" s="4">
        <v>43830</v>
      </c>
      <c r="I30" s="4">
        <v>43887</v>
      </c>
      <c r="J30" s="4">
        <v>43887</v>
      </c>
      <c r="K30" s="5">
        <v>128800000</v>
      </c>
      <c r="L30" s="5">
        <v>131400000</v>
      </c>
      <c r="M30" s="3" t="s">
        <v>114</v>
      </c>
      <c r="N30" s="21">
        <v>1.5751558271187262E-2</v>
      </c>
      <c r="O30" s="22">
        <v>1.5751558271187262E-2</v>
      </c>
      <c r="P30" s="22">
        <v>3.166005592690458E-2</v>
      </c>
      <c r="Q30" s="22">
        <v>0.91097453556013996</v>
      </c>
      <c r="R30" s="22">
        <v>1.0898527038480236E-2</v>
      </c>
      <c r="S30" s="22">
        <v>2.4908250286984754E-3</v>
      </c>
      <c r="T30" s="22">
        <v>1.0565253577559892E-2</v>
      </c>
      <c r="U30" s="22">
        <v>0.81062153642491419</v>
      </c>
      <c r="V30" s="22">
        <v>0.70935994420740323</v>
      </c>
      <c r="W30" s="22">
        <v>0.82316546642231792</v>
      </c>
      <c r="X30" s="22">
        <v>0.35126394500708491</v>
      </c>
      <c r="Y30" s="22">
        <v>0.40027997149018701</v>
      </c>
      <c r="Z30" s="22">
        <v>0.64873605499291509</v>
      </c>
      <c r="AA30" s="22">
        <v>0</v>
      </c>
      <c r="AB30" s="22">
        <v>0.74838974849769446</v>
      </c>
      <c r="AC30" s="22">
        <v>1</v>
      </c>
      <c r="AD30" s="22">
        <v>0.33040974132138673</v>
      </c>
      <c r="AE30" s="22">
        <v>0.43362514756664883</v>
      </c>
      <c r="AF30" s="22">
        <v>0.37143304471873778</v>
      </c>
      <c r="AG30" s="22" t="e">
        <v>#DIV/0!</v>
      </c>
      <c r="AH30" s="22" t="e">
        <v>#DIV/0!</v>
      </c>
      <c r="AI30" s="22">
        <v>0.57035302703758184</v>
      </c>
      <c r="AJ30" s="22">
        <v>7.5264439996943391E-2</v>
      </c>
      <c r="AK30" s="22" t="e">
        <v>#DIV/0!</v>
      </c>
      <c r="AL30" s="22" t="e">
        <v>#DIV/0!</v>
      </c>
      <c r="AM30" s="22">
        <v>0.71543500768186952</v>
      </c>
      <c r="AN30" s="22">
        <v>0.80777237368121757</v>
      </c>
      <c r="AO30" s="22">
        <v>4.576415777330623E-3</v>
      </c>
      <c r="AP30" s="22">
        <v>0.35938047763383563</v>
      </c>
      <c r="AQ30" s="22">
        <v>0.58212583964298648</v>
      </c>
      <c r="AR30" s="22">
        <v>0.37235699713499004</v>
      </c>
      <c r="AS30" s="22">
        <v>0.40840493228517505</v>
      </c>
      <c r="AT30" s="22">
        <v>0.26262834892205283</v>
      </c>
      <c r="AU30" s="22">
        <v>0.24823048064054298</v>
      </c>
      <c r="AV30" s="22" t="e">
        <v>#DIV/0!</v>
      </c>
      <c r="AW30" s="22" t="e">
        <v>#DIV/0!</v>
      </c>
      <c r="AX30" s="22" t="e">
        <v>#DIV/0!</v>
      </c>
      <c r="AY30" s="22">
        <v>0.74557037330763209</v>
      </c>
      <c r="AZ30" s="22">
        <v>0.75370250638128222</v>
      </c>
      <c r="BA30" s="22">
        <v>0.2205776676210304</v>
      </c>
      <c r="BB30" s="22" t="e">
        <v>#DIV/0!</v>
      </c>
      <c r="BC30" s="22">
        <v>0.33708427654283013</v>
      </c>
    </row>
    <row r="31" spans="1:55" x14ac:dyDescent="0.2">
      <c r="A31" s="3" t="s">
        <v>105</v>
      </c>
      <c r="B31" s="3" t="s">
        <v>106</v>
      </c>
      <c r="C31" s="3" t="s">
        <v>72</v>
      </c>
      <c r="D31" s="3">
        <v>68339</v>
      </c>
      <c r="E31" s="3" t="s">
        <v>16</v>
      </c>
      <c r="F31" s="3">
        <v>2019</v>
      </c>
      <c r="G31" s="3" t="s">
        <v>17</v>
      </c>
      <c r="H31" s="4">
        <v>43830</v>
      </c>
      <c r="I31" s="4">
        <v>43886</v>
      </c>
      <c r="J31" s="4">
        <v>43886</v>
      </c>
      <c r="K31" s="5">
        <v>442959000</v>
      </c>
      <c r="L31" s="5">
        <v>446293000</v>
      </c>
      <c r="M31" s="3" t="s">
        <v>107</v>
      </c>
      <c r="N31" s="21">
        <v>1.6744151457542059E-2</v>
      </c>
      <c r="O31" s="22">
        <v>1.6744151457542059E-2</v>
      </c>
      <c r="P31" s="22">
        <v>2.8246221035011284E-2</v>
      </c>
      <c r="Q31" s="22">
        <v>0.87690895266923718</v>
      </c>
      <c r="R31" s="22">
        <v>0.18878950533312186</v>
      </c>
      <c r="S31" s="22">
        <v>0.12871814342729587</v>
      </c>
      <c r="T31" s="22">
        <v>0.16757603983936087</v>
      </c>
      <c r="U31" s="22">
        <v>0.82156007603195291</v>
      </c>
      <c r="V31" s="22">
        <v>0.72132236132379002</v>
      </c>
      <c r="W31" s="22">
        <v>0.83390451266501198</v>
      </c>
      <c r="X31" s="22">
        <v>4.8698398285971105E-2</v>
      </c>
      <c r="Y31" s="22">
        <v>0.4351516902824063</v>
      </c>
      <c r="Z31" s="22">
        <v>0.95130160171402889</v>
      </c>
      <c r="AA31" s="22">
        <v>0.23156040808370315</v>
      </c>
      <c r="AB31" s="22">
        <v>0.78303587128482621</v>
      </c>
      <c r="AC31" s="22">
        <v>0.69894408483359916</v>
      </c>
      <c r="AD31" s="22">
        <v>0.68678122845048117</v>
      </c>
      <c r="AE31" s="22">
        <v>0.56664783969987276</v>
      </c>
      <c r="AF31" s="22">
        <v>0.41569398238114319</v>
      </c>
      <c r="AG31" s="22" t="e">
        <v>#DIV/0!</v>
      </c>
      <c r="AH31" s="22" t="e">
        <v>#DIV/0!</v>
      </c>
      <c r="AI31" s="22">
        <v>0.5583090959373187</v>
      </c>
      <c r="AJ31" s="22">
        <v>0.18999886765459131</v>
      </c>
      <c r="AK31" s="22" t="e">
        <v>#DIV/0!</v>
      </c>
      <c r="AL31" s="22" t="e">
        <v>#DIV/0!</v>
      </c>
      <c r="AM31" s="22">
        <v>0.71427900960591861</v>
      </c>
      <c r="AN31" s="22">
        <v>0.80546873573678346</v>
      </c>
      <c r="AO31" s="22">
        <v>2.4863849400877418E-2</v>
      </c>
      <c r="AP31" s="22">
        <v>0.35786661205882536</v>
      </c>
      <c r="AQ31" s="22">
        <v>0.62081724755714662</v>
      </c>
      <c r="AR31" s="22">
        <v>0.73405366843974318</v>
      </c>
      <c r="AS31" s="22">
        <v>0.40033569377382605</v>
      </c>
      <c r="AT31" s="22">
        <v>0.39881934800729568</v>
      </c>
      <c r="AU31" s="22">
        <v>0.24374799952568008</v>
      </c>
      <c r="AV31" s="22" t="e">
        <v>#DIV/0!</v>
      </c>
      <c r="AW31" s="22" t="e">
        <v>#DIV/0!</v>
      </c>
      <c r="AX31" s="22" t="e">
        <v>#DIV/0!</v>
      </c>
      <c r="AY31" s="22">
        <v>0.74916848257823532</v>
      </c>
      <c r="AZ31" s="22">
        <v>0.77294243450772626</v>
      </c>
      <c r="BA31" s="22">
        <v>0.22102639557718615</v>
      </c>
      <c r="BB31" s="22" t="e">
        <v>#DIV/0!</v>
      </c>
      <c r="BC31" s="22">
        <v>0.13196805079233659</v>
      </c>
    </row>
    <row r="32" spans="1:55" x14ac:dyDescent="0.2">
      <c r="A32" s="3" t="s">
        <v>93</v>
      </c>
      <c r="B32" s="3" t="s">
        <v>94</v>
      </c>
      <c r="C32" s="3" t="s">
        <v>45</v>
      </c>
      <c r="D32" s="3">
        <v>62747</v>
      </c>
      <c r="E32" s="3" t="s">
        <v>16</v>
      </c>
      <c r="F32" s="3">
        <v>2019</v>
      </c>
      <c r="G32" s="3" t="s">
        <v>17</v>
      </c>
      <c r="H32" s="4">
        <v>43830</v>
      </c>
      <c r="I32" s="4">
        <v>43861</v>
      </c>
      <c r="J32" s="4">
        <v>43861</v>
      </c>
      <c r="K32" s="5">
        <v>497000000</v>
      </c>
      <c r="L32" s="5">
        <v>507000000</v>
      </c>
      <c r="M32" s="3" t="s">
        <v>95</v>
      </c>
      <c r="N32" s="21">
        <v>3.9846361763392318E-2</v>
      </c>
      <c r="O32" s="22">
        <v>3.1309609517713652E-2</v>
      </c>
      <c r="P32" s="22">
        <v>6.4697391307951366E-2</v>
      </c>
      <c r="Q32" s="22">
        <v>0.8720240462366512</v>
      </c>
      <c r="R32" s="22">
        <v>3.491724258686791E-2</v>
      </c>
      <c r="S32" s="22">
        <v>0</v>
      </c>
      <c r="T32" s="22">
        <v>3.5289430834094866E-2</v>
      </c>
      <c r="U32" s="22">
        <v>0.80873108710464436</v>
      </c>
      <c r="V32" s="22">
        <v>0.70833495319453676</v>
      </c>
      <c r="W32" s="22">
        <v>0.82114867788907431</v>
      </c>
      <c r="X32" s="22">
        <v>0.36830848241004221</v>
      </c>
      <c r="Y32" s="22">
        <v>0.43871230313470533</v>
      </c>
      <c r="Z32" s="22">
        <v>0.63169151758995767</v>
      </c>
      <c r="AA32" s="22">
        <v>0.10507615036982505</v>
      </c>
      <c r="AB32" s="22">
        <v>0.81931183358434745</v>
      </c>
      <c r="AC32" s="22">
        <v>0.39251917260598046</v>
      </c>
      <c r="AD32" s="22">
        <v>0.1380624872586996</v>
      </c>
      <c r="AE32" s="22">
        <v>0.21462757736154256</v>
      </c>
      <c r="AF32" s="22">
        <v>0.32647506393184339</v>
      </c>
      <c r="AG32" s="22" t="e">
        <v>#DIV/0!</v>
      </c>
      <c r="AH32" s="22" t="e">
        <v>#DIV/0!</v>
      </c>
      <c r="AI32" s="22">
        <v>0.54560435985427569</v>
      </c>
      <c r="AJ32" s="22">
        <v>0.14783300720055881</v>
      </c>
      <c r="AK32" s="22" t="e">
        <v>#DIV/0!</v>
      </c>
      <c r="AL32" s="22" t="e">
        <v>#DIV/0!</v>
      </c>
      <c r="AM32" s="22">
        <v>0.71164450423593095</v>
      </c>
      <c r="AN32" s="22">
        <v>0.81244510481492338</v>
      </c>
      <c r="AO32" s="22">
        <v>0.26121567266078305</v>
      </c>
      <c r="AP32" s="22">
        <v>0.38007094285281995</v>
      </c>
      <c r="AQ32" s="22">
        <v>0.62979332025192869</v>
      </c>
      <c r="AR32" s="22">
        <v>0.32262844889438824</v>
      </c>
      <c r="AS32" s="22">
        <v>0.36626597759797791</v>
      </c>
      <c r="AT32" s="22">
        <v>0.55584748000421302</v>
      </c>
      <c r="AU32" s="22">
        <v>0.26891814605960535</v>
      </c>
      <c r="AV32" s="22" t="e">
        <v>#DIV/0!</v>
      </c>
      <c r="AW32" s="22" t="e">
        <v>#DIV/0!</v>
      </c>
      <c r="AX32" s="22" t="e">
        <v>#DIV/0!</v>
      </c>
      <c r="AY32" s="22">
        <v>0.74559763838489479</v>
      </c>
      <c r="AZ32" s="22">
        <v>0.76494827540312271</v>
      </c>
      <c r="BA32" s="22">
        <v>0.22277408952705779</v>
      </c>
      <c r="BB32" s="22" t="e">
        <v>#DIV/0!</v>
      </c>
      <c r="BC32" s="22">
        <v>0.16261307960486737</v>
      </c>
    </row>
    <row r="33" spans="1:55" x14ac:dyDescent="0.2">
      <c r="A33" s="3" t="s">
        <v>152</v>
      </c>
      <c r="B33" s="3" t="s">
        <v>153</v>
      </c>
      <c r="C33" s="3" t="s">
        <v>34</v>
      </c>
      <c r="D33" s="3">
        <v>536189</v>
      </c>
      <c r="E33" s="3" t="s">
        <v>16</v>
      </c>
      <c r="F33" s="3">
        <v>2019</v>
      </c>
      <c r="G33" s="3" t="s">
        <v>17</v>
      </c>
      <c r="H33" s="4">
        <v>43830</v>
      </c>
      <c r="I33" s="4">
        <v>43875</v>
      </c>
      <c r="J33" s="4">
        <v>43875</v>
      </c>
      <c r="K33" s="5">
        <v>76350000</v>
      </c>
      <c r="L33" s="5">
        <v>80227000</v>
      </c>
      <c r="M33" s="3" t="s">
        <v>154</v>
      </c>
      <c r="N33" s="21">
        <v>0.21237289050627442</v>
      </c>
      <c r="O33" s="22">
        <v>0.19743785298446836</v>
      </c>
      <c r="P33" s="22">
        <v>0.47113977428558457</v>
      </c>
      <c r="Q33" s="22">
        <v>0.86830533417327349</v>
      </c>
      <c r="R33" s="22">
        <v>0</v>
      </c>
      <c r="S33" s="22">
        <v>0</v>
      </c>
      <c r="T33" s="22">
        <v>0</v>
      </c>
      <c r="U33" s="22">
        <v>0.80725306381245165</v>
      </c>
      <c r="V33" s="22">
        <v>0.70833495319453676</v>
      </c>
      <c r="W33" s="22">
        <v>0.81944824653588433</v>
      </c>
      <c r="X33" s="22">
        <v>0.71726579072339702</v>
      </c>
      <c r="Y33" s="22">
        <v>0.50056185598135627</v>
      </c>
      <c r="Z33" s="22">
        <v>0.28273420927660292</v>
      </c>
      <c r="AA33" s="22">
        <v>2.1025483005808667E-2</v>
      </c>
      <c r="AB33" s="22">
        <v>0.94342277896846793</v>
      </c>
      <c r="AC33" s="22">
        <v>0.63003111584227756</v>
      </c>
      <c r="AD33" s="22">
        <v>0.42640787171023092</v>
      </c>
      <c r="AE33" s="22">
        <v>0.54292412041571381</v>
      </c>
      <c r="AF33" s="22">
        <v>0.46192723453403273</v>
      </c>
      <c r="AG33" s="22" t="e">
        <v>#DIV/0!</v>
      </c>
      <c r="AH33" s="22" t="e">
        <v>#DIV/0!</v>
      </c>
      <c r="AI33" s="22">
        <v>0.54671587983428627</v>
      </c>
      <c r="AJ33" s="22">
        <v>0.34975638916624985</v>
      </c>
      <c r="AK33" s="22" t="e">
        <v>#DIV/0!</v>
      </c>
      <c r="AL33" s="22" t="e">
        <v>#DIV/0!</v>
      </c>
      <c r="AM33" s="22">
        <v>0.71455468243231679</v>
      </c>
      <c r="AN33" s="22">
        <v>0.80481028455072046</v>
      </c>
      <c r="AO33" s="22">
        <v>0.1131160348990515</v>
      </c>
      <c r="AP33" s="22">
        <v>0.36000712438773097</v>
      </c>
      <c r="AQ33" s="22">
        <v>0.81813283381548207</v>
      </c>
      <c r="AR33" s="22">
        <v>0.62415212431757916</v>
      </c>
      <c r="AS33" s="22">
        <v>0.34852217818463127</v>
      </c>
      <c r="AT33" s="22">
        <v>0.66727021415360654</v>
      </c>
      <c r="AU33" s="22">
        <v>0.38870210082954004</v>
      </c>
      <c r="AV33" s="22" t="e">
        <v>#DIV/0!</v>
      </c>
      <c r="AW33" s="22" t="e">
        <v>#DIV/0!</v>
      </c>
      <c r="AX33" s="22" t="e">
        <v>#DIV/0!</v>
      </c>
      <c r="AY33" s="22">
        <v>0.7440745832666682</v>
      </c>
      <c r="AZ33" s="22">
        <v>0.76361194633697504</v>
      </c>
      <c r="BA33" s="22">
        <v>0.22220735739539935</v>
      </c>
      <c r="BB33" s="22" t="e">
        <v>#DIV/0!</v>
      </c>
      <c r="BC33" s="22">
        <v>0.27043453869164141</v>
      </c>
    </row>
    <row r="34" spans="1:55" x14ac:dyDescent="0.2">
      <c r="A34" s="3" t="s">
        <v>130</v>
      </c>
      <c r="B34" s="3" t="s">
        <v>131</v>
      </c>
      <c r="C34" s="3" t="s">
        <v>34</v>
      </c>
      <c r="D34" s="3">
        <v>126145</v>
      </c>
      <c r="E34" s="3" t="s">
        <v>16</v>
      </c>
      <c r="F34" s="3">
        <v>2019</v>
      </c>
      <c r="G34" s="3" t="s">
        <v>17</v>
      </c>
      <c r="H34" s="4">
        <v>43830</v>
      </c>
      <c r="I34" s="4">
        <v>43888</v>
      </c>
      <c r="J34" s="4">
        <v>43888</v>
      </c>
      <c r="K34" s="5">
        <v>85185000</v>
      </c>
      <c r="L34" s="5">
        <v>86991000</v>
      </c>
      <c r="M34" s="3" t="s">
        <v>132</v>
      </c>
      <c r="N34" s="21">
        <v>8.1561171894333387E-2</v>
      </c>
      <c r="O34" s="22">
        <v>8.1561171894333387E-2</v>
      </c>
      <c r="P34" s="22">
        <v>0.12958256598515283</v>
      </c>
      <c r="Q34" s="22">
        <v>0.86822929794765624</v>
      </c>
      <c r="R34" s="22">
        <v>3.4607637923651055E-2</v>
      </c>
      <c r="S34" s="22">
        <v>2.9161832948302671E-2</v>
      </c>
      <c r="T34" s="22">
        <v>2.971458756490988E-2</v>
      </c>
      <c r="U34" s="22">
        <v>0.80781860646016035</v>
      </c>
      <c r="V34" s="22">
        <v>0.7089694359778248</v>
      </c>
      <c r="W34" s="22">
        <v>0.82000100604337611</v>
      </c>
      <c r="X34" s="22">
        <v>0.27605436340973599</v>
      </c>
      <c r="Y34" s="22">
        <v>0.6595233295652313</v>
      </c>
      <c r="Z34" s="22">
        <v>0.72394563659026401</v>
      </c>
      <c r="AA34" s="22">
        <v>0.80005077652451906</v>
      </c>
      <c r="AB34" s="22">
        <v>0.94999611777417825</v>
      </c>
      <c r="AC34" s="22">
        <v>0.88708269161966824</v>
      </c>
      <c r="AD34" s="22">
        <v>0.44225274277295656</v>
      </c>
      <c r="AE34" s="22">
        <v>0.5493319066190675</v>
      </c>
      <c r="AF34" s="22">
        <v>0.43659686718507806</v>
      </c>
      <c r="AG34" s="22" t="e">
        <v>#DIV/0!</v>
      </c>
      <c r="AH34" s="22" t="e">
        <v>#DIV/0!</v>
      </c>
      <c r="AI34" s="22">
        <v>0.58115270293589039</v>
      </c>
      <c r="AJ34" s="22">
        <v>0.19608021790576094</v>
      </c>
      <c r="AK34" s="22" t="e">
        <v>#DIV/0!</v>
      </c>
      <c r="AL34" s="22" t="e">
        <v>#DIV/0!</v>
      </c>
      <c r="AM34" s="22">
        <v>0.71016629392938735</v>
      </c>
      <c r="AN34" s="22">
        <v>0.8039948157815392</v>
      </c>
      <c r="AO34" s="22">
        <v>5.4990495034887024E-2</v>
      </c>
      <c r="AP34" s="22">
        <v>0.3605846284603359</v>
      </c>
      <c r="AQ34" s="22">
        <v>0.68093548972954276</v>
      </c>
      <c r="AR34" s="22">
        <v>0.54401177181326055</v>
      </c>
      <c r="AS34" s="22">
        <v>0.47011372371456567</v>
      </c>
      <c r="AT34" s="22">
        <v>0.42830226001565319</v>
      </c>
      <c r="AU34" s="22">
        <v>0.19004951377279364</v>
      </c>
      <c r="AV34" s="22" t="e">
        <v>#DIV/0!</v>
      </c>
      <c r="AW34" s="22" t="e">
        <v>#DIV/0!</v>
      </c>
      <c r="AX34" s="22" t="e">
        <v>#DIV/0!</v>
      </c>
      <c r="AY34" s="22">
        <v>0.74496394687475742</v>
      </c>
      <c r="AZ34" s="22">
        <v>0.76657362211795876</v>
      </c>
      <c r="BA34" s="22">
        <v>0.22023205930060155</v>
      </c>
      <c r="BB34" s="22" t="e">
        <v>#DIV/0!</v>
      </c>
      <c r="BC34" s="22">
        <v>0.17940135444921237</v>
      </c>
    </row>
    <row r="35" spans="1:55" x14ac:dyDescent="0.2">
      <c r="A35" s="3" t="s">
        <v>133</v>
      </c>
      <c r="B35" s="3" t="s">
        <v>134</v>
      </c>
      <c r="C35" s="3" t="s">
        <v>113</v>
      </c>
      <c r="D35" s="3">
        <v>67471</v>
      </c>
      <c r="E35" s="3" t="s">
        <v>16</v>
      </c>
      <c r="F35" s="3">
        <v>2019</v>
      </c>
      <c r="G35" s="3" t="s">
        <v>17</v>
      </c>
      <c r="H35" s="4">
        <v>43830</v>
      </c>
      <c r="I35" s="4">
        <v>43875</v>
      </c>
      <c r="J35" s="4">
        <v>43875</v>
      </c>
      <c r="K35" s="5">
        <v>234700000</v>
      </c>
      <c r="L35" s="5">
        <v>236800000</v>
      </c>
      <c r="M35" s="3" t="s">
        <v>135</v>
      </c>
      <c r="N35" s="21">
        <v>3.8422685154881939E-2</v>
      </c>
      <c r="O35" s="22">
        <v>3.8422685154881939E-2</v>
      </c>
      <c r="P35" s="22">
        <v>6.1538035855782476E-3</v>
      </c>
      <c r="Q35" s="22">
        <v>0.88036200910089113</v>
      </c>
      <c r="R35" s="22">
        <v>8.3838012393406366E-2</v>
      </c>
      <c r="S35" s="22">
        <v>4.5557286092839537E-2</v>
      </c>
      <c r="T35" s="22">
        <v>7.6511333322836106E-2</v>
      </c>
      <c r="U35" s="22">
        <v>0.81558912951061202</v>
      </c>
      <c r="V35" s="22">
        <v>0.71436595726529728</v>
      </c>
      <c r="W35" s="22">
        <v>0.82810826937741588</v>
      </c>
      <c r="X35" s="22">
        <v>0.48349683781329428</v>
      </c>
      <c r="Y35" s="22">
        <v>0.41984229781816296</v>
      </c>
      <c r="Z35" s="22">
        <v>0.51650316218670578</v>
      </c>
      <c r="AA35" s="22">
        <v>0.44544113795918483</v>
      </c>
      <c r="AB35" s="22">
        <v>0.77211926742013792</v>
      </c>
      <c r="AC35" s="22">
        <v>0.43409461963586077</v>
      </c>
      <c r="AD35" s="22">
        <v>0.4157393707440421</v>
      </c>
      <c r="AE35" s="22">
        <v>0.51262209970489581</v>
      </c>
      <c r="AF35" s="22">
        <v>0.36847915858956093</v>
      </c>
      <c r="AG35" s="22" t="e">
        <v>#DIV/0!</v>
      </c>
      <c r="AH35" s="22" t="e">
        <v>#DIV/0!</v>
      </c>
      <c r="AI35" s="22">
        <v>0.52808020837828074</v>
      </c>
      <c r="AJ35" s="22">
        <v>9.2680800362454269E-2</v>
      </c>
      <c r="AK35" s="22" t="e">
        <v>#DIV/0!</v>
      </c>
      <c r="AL35" s="22" t="e">
        <v>#DIV/0!</v>
      </c>
      <c r="AM35" s="22">
        <v>0.71843579050827666</v>
      </c>
      <c r="AN35" s="22">
        <v>0.80969735351235828</v>
      </c>
      <c r="AO35" s="22">
        <v>6.8542822196057659E-2</v>
      </c>
      <c r="AP35" s="22">
        <v>0.36709379636845862</v>
      </c>
      <c r="AQ35" s="22">
        <v>0.63059369832049694</v>
      </c>
      <c r="AR35" s="22">
        <v>0.35635557663090822</v>
      </c>
      <c r="AS35" s="22">
        <v>0.3338304313504834</v>
      </c>
      <c r="AT35" s="22">
        <v>0.35118924479628594</v>
      </c>
      <c r="AU35" s="22">
        <v>0.26167697979873727</v>
      </c>
      <c r="AV35" s="22" t="e">
        <v>#DIV/0!</v>
      </c>
      <c r="AW35" s="22" t="e">
        <v>#DIV/0!</v>
      </c>
      <c r="AX35" s="22" t="e">
        <v>#DIV/0!</v>
      </c>
      <c r="AY35" s="22">
        <v>0.74602124203230669</v>
      </c>
      <c r="AZ35" s="22">
        <v>0.76934377952299293</v>
      </c>
      <c r="BA35" s="22">
        <v>0.22254158998730564</v>
      </c>
      <c r="BB35" s="22" t="e">
        <v>#DIV/0!</v>
      </c>
      <c r="BC35" s="22">
        <v>0.28929742823346632</v>
      </c>
    </row>
    <row r="36" spans="1:55" x14ac:dyDescent="0.2">
      <c r="A36" s="3" t="s">
        <v>19</v>
      </c>
      <c r="B36" s="3" t="s">
        <v>20</v>
      </c>
      <c r="C36" s="3" t="s">
        <v>15</v>
      </c>
      <c r="D36" s="3">
        <v>445771</v>
      </c>
      <c r="E36" s="3" t="s">
        <v>16</v>
      </c>
      <c r="F36" s="3">
        <v>2019</v>
      </c>
      <c r="G36" s="3" t="s">
        <v>17</v>
      </c>
      <c r="H36" s="4">
        <v>43830</v>
      </c>
      <c r="I36" s="4">
        <v>43885</v>
      </c>
      <c r="J36" s="4">
        <v>43885</v>
      </c>
      <c r="K36" s="5">
        <v>162873911</v>
      </c>
      <c r="L36" s="5">
        <v>164117933</v>
      </c>
      <c r="M36" s="3" t="s">
        <v>21</v>
      </c>
      <c r="N36" s="21">
        <v>7.1314216256753146E-2</v>
      </c>
      <c r="O36" s="22">
        <v>5.6856932190849342E-2</v>
      </c>
      <c r="P36" s="22">
        <v>7.4279121992817276E-2</v>
      </c>
      <c r="Q36" s="22">
        <v>0.8689674482585481</v>
      </c>
      <c r="R36" s="22">
        <v>3.1196518410230679E-2</v>
      </c>
      <c r="S36" s="22">
        <v>4.1837956728931836E-3</v>
      </c>
      <c r="T36" s="22">
        <v>3.077412604649906E-2</v>
      </c>
      <c r="U36" s="22">
        <v>0.80792056537036483</v>
      </c>
      <c r="V36" s="22">
        <v>0.70845414001746088</v>
      </c>
      <c r="W36" s="22">
        <v>0.82019780410735266</v>
      </c>
      <c r="X36" s="22">
        <v>0.42299430766945323</v>
      </c>
      <c r="Y36" s="22">
        <v>0.50927085027201358</v>
      </c>
      <c r="Z36" s="22">
        <v>0.57700569233054677</v>
      </c>
      <c r="AA36" s="22">
        <v>0.28642470823449828</v>
      </c>
      <c r="AB36" s="22">
        <v>0.89970626322090275</v>
      </c>
      <c r="AC36" s="22">
        <v>0.37669292665903947</v>
      </c>
      <c r="AD36" s="22">
        <v>0.24381434225450194</v>
      </c>
      <c r="AE36" s="22">
        <v>0.33503168399472411</v>
      </c>
      <c r="AF36" s="22">
        <v>0.3618331446329357</v>
      </c>
      <c r="AG36" s="22" t="e">
        <v>#DIV/0!</v>
      </c>
      <c r="AH36" s="22" t="e">
        <v>#DIV/0!</v>
      </c>
      <c r="AI36" s="22">
        <v>0.52775852987361582</v>
      </c>
      <c r="AJ36" s="22">
        <v>0.17475611403052102</v>
      </c>
      <c r="AK36" s="22" t="e">
        <v>#DIV/0!</v>
      </c>
      <c r="AL36" s="22" t="e">
        <v>#DIV/0!</v>
      </c>
      <c r="AM36" s="22">
        <v>0.71257457071782893</v>
      </c>
      <c r="AN36" s="22">
        <v>0.80680352921053944</v>
      </c>
      <c r="AO36" s="22">
        <v>0.20219996751143013</v>
      </c>
      <c r="AP36" s="22">
        <v>0.3620330790405008</v>
      </c>
      <c r="AQ36" s="22">
        <v>0.71484776429874819</v>
      </c>
      <c r="AR36" s="22">
        <v>0.34004396060849196</v>
      </c>
      <c r="AS36" s="22">
        <v>0.33708258782787337</v>
      </c>
      <c r="AT36" s="22">
        <v>0.51475318075810783</v>
      </c>
      <c r="AU36" s="22">
        <v>0.32755499281832418</v>
      </c>
      <c r="AV36" s="22" t="e">
        <v>#DIV/0!</v>
      </c>
      <c r="AW36" s="22" t="e">
        <v>#DIV/0!</v>
      </c>
      <c r="AX36" s="22" t="e">
        <v>#DIV/0!</v>
      </c>
      <c r="AY36" s="22">
        <v>0.74465215546665742</v>
      </c>
      <c r="AZ36" s="22">
        <v>0.76671769194274109</v>
      </c>
      <c r="BA36" s="22">
        <v>0.22289856426995927</v>
      </c>
      <c r="BB36" s="22" t="e">
        <v>#DIV/0!</v>
      </c>
      <c r="BC36" s="22">
        <v>0.25082963465372859</v>
      </c>
    </row>
    <row r="37" spans="1:55" x14ac:dyDescent="0.2">
      <c r="A37" s="3" t="s">
        <v>136</v>
      </c>
      <c r="B37" s="3" t="s">
        <v>137</v>
      </c>
      <c r="C37" s="3" t="s">
        <v>138</v>
      </c>
      <c r="D37" s="3">
        <v>254576</v>
      </c>
      <c r="E37" s="3" t="s">
        <v>16</v>
      </c>
      <c r="F37" s="3">
        <v>2019</v>
      </c>
      <c r="G37" s="3" t="s">
        <v>17</v>
      </c>
      <c r="H37" s="4">
        <v>43830</v>
      </c>
      <c r="I37" s="4">
        <v>43889</v>
      </c>
      <c r="J37" s="4">
        <v>43889</v>
      </c>
      <c r="K37" s="5">
        <v>378000000</v>
      </c>
      <c r="L37" s="5">
        <v>378000000</v>
      </c>
      <c r="M37" s="3" t="s">
        <v>139</v>
      </c>
      <c r="N37" s="21">
        <v>3.8386916805003279E-2</v>
      </c>
      <c r="O37" s="22">
        <v>3.8386916805003279E-2</v>
      </c>
      <c r="P37" s="22">
        <v>1.3748812785148832E-2</v>
      </c>
      <c r="Q37" s="22">
        <v>0.87198564824154401</v>
      </c>
      <c r="R37" s="22">
        <v>0.15891205291293189</v>
      </c>
      <c r="S37" s="22">
        <v>1.1429973364605571E-3</v>
      </c>
      <c r="T37" s="22">
        <v>0.16039967932056498</v>
      </c>
      <c r="U37" s="22">
        <v>0.81393791568495222</v>
      </c>
      <c r="V37" s="22">
        <v>0.70839896967452709</v>
      </c>
      <c r="W37" s="22">
        <v>0.82712913675700328</v>
      </c>
      <c r="X37" s="22">
        <v>9.0936304242705962E-2</v>
      </c>
      <c r="Y37" s="22">
        <v>0.43608293499326811</v>
      </c>
      <c r="Z37" s="22">
        <v>0.90906369575729407</v>
      </c>
      <c r="AA37" s="22">
        <v>0</v>
      </c>
      <c r="AB37" s="22">
        <v>0.81982553101166356</v>
      </c>
      <c r="AC37" s="22">
        <v>1</v>
      </c>
      <c r="AD37" s="22">
        <v>0.64190638844329329</v>
      </c>
      <c r="AE37" s="22">
        <v>0.30233106111922892</v>
      </c>
      <c r="AF37" s="22">
        <v>7.0707618393890739E-2</v>
      </c>
      <c r="AG37" s="22" t="e">
        <v>#DIV/0!</v>
      </c>
      <c r="AH37" s="22" t="e">
        <v>#DIV/0!</v>
      </c>
      <c r="AI37" s="22">
        <v>0.55513727161634907</v>
      </c>
      <c r="AJ37" s="22">
        <v>0.33817226945032186</v>
      </c>
      <c r="AK37" s="22" t="e">
        <v>#DIV/0!</v>
      </c>
      <c r="AL37" s="22" t="e">
        <v>#DIV/0!</v>
      </c>
      <c r="AM37" s="22">
        <v>0.68804997090674047</v>
      </c>
      <c r="AN37" s="22">
        <v>0.80573019668010237</v>
      </c>
      <c r="AO37" s="22">
        <v>6.4014815121985869E-2</v>
      </c>
      <c r="AP37" s="22">
        <v>0.39731082304194876</v>
      </c>
      <c r="AQ37" s="22">
        <v>0.32690781296649646</v>
      </c>
      <c r="AR37" s="22">
        <v>0.67902914276028503</v>
      </c>
      <c r="AS37" s="22">
        <v>0.38362620600266029</v>
      </c>
      <c r="AT37" s="22">
        <v>0.53200727445670437</v>
      </c>
      <c r="AU37" s="22">
        <v>0.21066220845390768</v>
      </c>
      <c r="AV37" s="22" t="e">
        <v>#DIV/0!</v>
      </c>
      <c r="AW37" s="22" t="e">
        <v>#DIV/0!</v>
      </c>
      <c r="AX37" s="22" t="e">
        <v>#DIV/0!</v>
      </c>
      <c r="AY37" s="22">
        <v>0.74639219631298837</v>
      </c>
      <c r="AZ37" s="22">
        <v>0.76998766017193043</v>
      </c>
      <c r="BA37" s="22">
        <v>0.22139771090077129</v>
      </c>
      <c r="BB37" s="22" t="e">
        <v>#DIV/0!</v>
      </c>
      <c r="BC37" s="22">
        <v>0.11214041460245283</v>
      </c>
    </row>
    <row r="38" spans="1:55" x14ac:dyDescent="0.2">
      <c r="A38" s="3" t="s">
        <v>57</v>
      </c>
      <c r="B38" s="3" t="s">
        <v>58</v>
      </c>
      <c r="C38" s="3" t="s">
        <v>59</v>
      </c>
      <c r="D38" s="3">
        <v>185217</v>
      </c>
      <c r="E38" s="3" t="s">
        <v>16</v>
      </c>
      <c r="F38" s="3">
        <v>2019</v>
      </c>
      <c r="G38" s="3" t="s">
        <v>17</v>
      </c>
      <c r="H38" s="4">
        <v>43738</v>
      </c>
      <c r="I38" s="4">
        <v>43795</v>
      </c>
      <c r="J38" s="4">
        <v>43854</v>
      </c>
      <c r="K38" s="5">
        <v>220500000</v>
      </c>
      <c r="L38" s="5">
        <v>222100000</v>
      </c>
      <c r="M38" s="3" t="s">
        <v>60</v>
      </c>
      <c r="N38" s="21">
        <v>9.2482612742714271E-2</v>
      </c>
      <c r="O38" s="22">
        <v>8.4683637535627798E-2</v>
      </c>
      <c r="P38" s="22">
        <v>0.13692704795603017</v>
      </c>
      <c r="Q38" s="22">
        <v>0.86867573521795138</v>
      </c>
      <c r="R38" s="22">
        <v>5.8979806120316128E-2</v>
      </c>
      <c r="S38" s="22">
        <v>9.793361273505323E-3</v>
      </c>
      <c r="T38" s="22">
        <v>5.7841374424891331E-2</v>
      </c>
      <c r="U38" s="22">
        <v>0.80839720805918558</v>
      </c>
      <c r="V38" s="22">
        <v>0.70858789513042919</v>
      </c>
      <c r="W38" s="22">
        <v>0.82072553549096572</v>
      </c>
      <c r="X38" s="22">
        <v>0.20861594339043946</v>
      </c>
      <c r="Y38" s="22">
        <v>0.49067740658243564</v>
      </c>
      <c r="Z38" s="22">
        <v>0.79138405660956057</v>
      </c>
      <c r="AA38" s="22">
        <v>6.7503136551530701E-2</v>
      </c>
      <c r="AB38" s="22">
        <v>0.91644826479611485</v>
      </c>
      <c r="AC38" s="22">
        <v>0.3102844749571258</v>
      </c>
      <c r="AD38" s="22">
        <v>0.33062216218201335</v>
      </c>
      <c r="AE38" s="22">
        <v>0.43386700000465112</v>
      </c>
      <c r="AF38" s="22">
        <v>0.39348647654508212</v>
      </c>
      <c r="AG38" s="22" t="e">
        <v>#DIV/0!</v>
      </c>
      <c r="AH38" s="22" t="e">
        <v>#DIV/0!</v>
      </c>
      <c r="AI38" s="22">
        <v>0.53925477512611741</v>
      </c>
      <c r="AJ38" s="22">
        <v>0.35286595239092905</v>
      </c>
      <c r="AK38" s="22" t="e">
        <v>#DIV/0!</v>
      </c>
      <c r="AL38" s="22" t="e">
        <v>#DIV/0!</v>
      </c>
      <c r="AM38" s="22">
        <v>0.71079572729547924</v>
      </c>
      <c r="AN38" s="22">
        <v>0.80470750216793707</v>
      </c>
      <c r="AO38" s="22">
        <v>8.9849693653342014E-2</v>
      </c>
      <c r="AP38" s="22">
        <v>0.36147672334395026</v>
      </c>
      <c r="AQ38" s="22">
        <v>0.68050388055331501</v>
      </c>
      <c r="AR38" s="22">
        <v>0.54768371073230382</v>
      </c>
      <c r="AS38" s="22">
        <v>0.3279424840897564</v>
      </c>
      <c r="AT38" s="22">
        <v>0.52907815616014364</v>
      </c>
      <c r="AU38" s="22">
        <v>0.30679035276742245</v>
      </c>
      <c r="AV38" s="22" t="e">
        <v>#DIV/0!</v>
      </c>
      <c r="AW38" s="22" t="e">
        <v>#DIV/0!</v>
      </c>
      <c r="AX38" s="22" t="e">
        <v>#DIV/0!</v>
      </c>
      <c r="AY38" s="22">
        <v>0.74554165289791052</v>
      </c>
      <c r="AZ38" s="22">
        <v>0.76782435144016525</v>
      </c>
      <c r="BA38" s="22">
        <v>0.22181592060940045</v>
      </c>
      <c r="BB38" s="22" t="e">
        <v>#DIV/0!</v>
      </c>
      <c r="BC38" s="22">
        <v>0.18026368410719326</v>
      </c>
    </row>
    <row r="39" spans="1:55" x14ac:dyDescent="0.2">
      <c r="A39" s="3" t="s">
        <v>124</v>
      </c>
      <c r="B39" s="3" t="s">
        <v>125</v>
      </c>
      <c r="C39" s="3" t="s">
        <v>34</v>
      </c>
      <c r="D39" s="3">
        <v>65820</v>
      </c>
      <c r="E39" s="3" t="s">
        <v>16</v>
      </c>
      <c r="F39" s="3">
        <v>2019</v>
      </c>
      <c r="G39" s="3" t="s">
        <v>17</v>
      </c>
      <c r="H39" s="4">
        <v>43830</v>
      </c>
      <c r="I39" s="4">
        <v>43873</v>
      </c>
      <c r="J39" s="4">
        <v>43873</v>
      </c>
      <c r="K39" s="5">
        <v>297300000</v>
      </c>
      <c r="L39" s="5">
        <v>308100000</v>
      </c>
      <c r="M39" s="3" t="s">
        <v>126</v>
      </c>
      <c r="N39" s="21">
        <v>7.1940236999440479E-2</v>
      </c>
      <c r="O39" s="22">
        <v>4.9473969645845509E-2</v>
      </c>
      <c r="P39" s="22">
        <v>4.3990117552928865E-2</v>
      </c>
      <c r="Q39" s="22">
        <v>0.86985041318292333</v>
      </c>
      <c r="R39" s="22">
        <v>0.11201822529795441</v>
      </c>
      <c r="S39" s="22">
        <v>7.0158558152330075E-2</v>
      </c>
      <c r="T39" s="22">
        <v>0.10055288902282628</v>
      </c>
      <c r="U39" s="22">
        <v>0.81032723846126209</v>
      </c>
      <c r="V39" s="22">
        <v>0.71089844613590081</v>
      </c>
      <c r="W39" s="22">
        <v>0.82258953279160152</v>
      </c>
      <c r="X39" s="22">
        <v>0.33503501190446855</v>
      </c>
      <c r="Y39" s="22">
        <v>0.52650893352157169</v>
      </c>
      <c r="Z39" s="22">
        <v>0.66496498809553151</v>
      </c>
      <c r="AA39" s="22">
        <v>0.72190323086310826</v>
      </c>
      <c r="AB39" s="22">
        <v>0.8638856861878571</v>
      </c>
      <c r="AC39" s="22">
        <v>0.29795261021365949</v>
      </c>
      <c r="AD39" s="22">
        <v>0.28927994676813729</v>
      </c>
      <c r="AE39" s="22">
        <v>0.38679669080447787</v>
      </c>
      <c r="AF39" s="22">
        <v>0.36904195400099254</v>
      </c>
      <c r="AG39" s="22" t="e">
        <v>#DIV/0!</v>
      </c>
      <c r="AH39" s="22" t="e">
        <v>#DIV/0!</v>
      </c>
      <c r="AI39" s="22">
        <v>0.54020222782199756</v>
      </c>
      <c r="AJ39" s="22">
        <v>0.19353963830471235</v>
      </c>
      <c r="AK39" s="22" t="e">
        <v>#DIV/0!</v>
      </c>
      <c r="AL39" s="22" t="e">
        <v>#DIV/0!</v>
      </c>
      <c r="AM39" s="22">
        <v>0.71334775886407942</v>
      </c>
      <c r="AN39" s="22">
        <v>0.8067913802468496</v>
      </c>
      <c r="AO39" s="22">
        <v>0.15394090167285485</v>
      </c>
      <c r="AP39" s="22">
        <v>0.36195775523820922</v>
      </c>
      <c r="AQ39" s="22">
        <v>0.69747828791102595</v>
      </c>
      <c r="AR39" s="22">
        <v>0.37477938052722193</v>
      </c>
      <c r="AS39" s="22">
        <v>0.35229207973642634</v>
      </c>
      <c r="AT39" s="22">
        <v>0.49537695365634643</v>
      </c>
      <c r="AU39" s="22">
        <v>0.2647605379377263</v>
      </c>
      <c r="AV39" s="22" t="e">
        <v>#DIV/0!</v>
      </c>
      <c r="AW39" s="22" t="e">
        <v>#DIV/0!</v>
      </c>
      <c r="AX39" s="22" t="e">
        <v>#DIV/0!</v>
      </c>
      <c r="AY39" s="22">
        <v>0.74614894271949217</v>
      </c>
      <c r="AZ39" s="22">
        <v>0.76916976008365834</v>
      </c>
      <c r="BA39" s="22">
        <v>0.22149310800874394</v>
      </c>
      <c r="BB39" s="22" t="e">
        <v>#DIV/0!</v>
      </c>
      <c r="BC39" s="22">
        <v>0.23851983652998732</v>
      </c>
    </row>
    <row r="40" spans="1:55" x14ac:dyDescent="0.2">
      <c r="A40" s="3" t="s">
        <v>146</v>
      </c>
      <c r="B40" s="3" t="s">
        <v>147</v>
      </c>
      <c r="C40" s="3" t="s">
        <v>45</v>
      </c>
      <c r="D40" s="3">
        <v>378125</v>
      </c>
      <c r="E40" s="3" t="s">
        <v>16</v>
      </c>
      <c r="F40" s="3">
        <v>2019</v>
      </c>
      <c r="G40" s="3" t="s">
        <v>17</v>
      </c>
      <c r="H40" s="4">
        <v>43830</v>
      </c>
      <c r="I40" s="4">
        <v>43864</v>
      </c>
      <c r="J40" s="4">
        <v>43864</v>
      </c>
      <c r="K40" s="5">
        <v>255250000</v>
      </c>
      <c r="L40" s="5">
        <v>256310000</v>
      </c>
      <c r="M40" s="3" t="s">
        <v>148</v>
      </c>
      <c r="N40" s="21">
        <v>4.7709085174403157E-2</v>
      </c>
      <c r="O40" s="22">
        <v>3.6107603207231741E-2</v>
      </c>
      <c r="P40" s="22">
        <v>1.0493627186002974E-2</v>
      </c>
      <c r="Q40" s="22">
        <v>0.87155743761718796</v>
      </c>
      <c r="R40" s="22">
        <v>0.10891738817488228</v>
      </c>
      <c r="S40" s="22">
        <v>5.4938752299019136E-2</v>
      </c>
      <c r="T40" s="22">
        <v>0.10016524954541564</v>
      </c>
      <c r="U40" s="22">
        <v>0.81151541780387704</v>
      </c>
      <c r="V40" s="22">
        <v>0.71119743484077536</v>
      </c>
      <c r="W40" s="22">
        <v>0.82391037928396782</v>
      </c>
      <c r="X40" s="22">
        <v>0.3401009257883828</v>
      </c>
      <c r="Y40" s="22">
        <v>0.4554124872391212</v>
      </c>
      <c r="Z40" s="22">
        <v>0.6598990742116172</v>
      </c>
      <c r="AA40" s="22">
        <v>0.28689211679632343</v>
      </c>
      <c r="AB40" s="22">
        <v>0.82602201484990989</v>
      </c>
      <c r="AC40" s="22">
        <v>0.16027452980394127</v>
      </c>
      <c r="AD40" s="22">
        <v>0.19678962217246079</v>
      </c>
      <c r="AE40" s="22">
        <v>0.26967007512116753</v>
      </c>
      <c r="AF40" s="22">
        <v>0.33834930083138332</v>
      </c>
      <c r="AG40" s="22" t="e">
        <v>#DIV/0!</v>
      </c>
      <c r="AH40" s="22" t="e">
        <v>#DIV/0!</v>
      </c>
      <c r="AI40" s="22">
        <v>0.54121681963734591</v>
      </c>
      <c r="AJ40" s="22">
        <v>0.14129827031851611</v>
      </c>
      <c r="AK40" s="22" t="e">
        <v>#DIV/0!</v>
      </c>
      <c r="AL40" s="22" t="e">
        <v>#DIV/0!</v>
      </c>
      <c r="AM40" s="22">
        <v>0.7132297638073466</v>
      </c>
      <c r="AN40" s="22">
        <v>0.81049721516556761</v>
      </c>
      <c r="AO40" s="22">
        <v>0.22168597795183309</v>
      </c>
      <c r="AP40" s="22">
        <v>0.36658113988726859</v>
      </c>
      <c r="AQ40" s="22">
        <v>0.65683422091182331</v>
      </c>
      <c r="AR40" s="22">
        <v>0.29482250501747326</v>
      </c>
      <c r="AS40" s="22">
        <v>0.36323296879149147</v>
      </c>
      <c r="AT40" s="22">
        <v>0.46099772398179961</v>
      </c>
      <c r="AU40" s="22">
        <v>0.26455175782519891</v>
      </c>
      <c r="AV40" s="22" t="e">
        <v>#DIV/0!</v>
      </c>
      <c r="AW40" s="22" t="e">
        <v>#DIV/0!</v>
      </c>
      <c r="AX40" s="22" t="e">
        <v>#DIV/0!</v>
      </c>
      <c r="AY40" s="22">
        <v>0.74670375751771834</v>
      </c>
      <c r="AZ40" s="22">
        <v>0.77013997514518151</v>
      </c>
      <c r="BA40" s="22">
        <v>0.2218566632685661</v>
      </c>
      <c r="BB40" s="22" t="e">
        <v>#DIV/0!</v>
      </c>
      <c r="BC40" s="22">
        <v>0.20401953273295645</v>
      </c>
    </row>
    <row r="41" spans="1:55" x14ac:dyDescent="0.2">
      <c r="A41" s="3" t="s">
        <v>70</v>
      </c>
      <c r="B41" s="3" t="s">
        <v>71</v>
      </c>
      <c r="C41" s="3" t="s">
        <v>72</v>
      </c>
      <c r="D41" s="3">
        <v>445788</v>
      </c>
      <c r="E41" s="3" t="s">
        <v>16</v>
      </c>
      <c r="F41" s="3">
        <v>2019</v>
      </c>
      <c r="G41" s="3" t="s">
        <v>17</v>
      </c>
      <c r="H41" s="4">
        <v>43830</v>
      </c>
      <c r="I41" s="4">
        <v>43865</v>
      </c>
      <c r="J41" s="4">
        <v>43865</v>
      </c>
      <c r="K41" s="5">
        <v>114209000</v>
      </c>
      <c r="L41" s="5">
        <v>115421000</v>
      </c>
      <c r="M41" s="3" t="s">
        <v>73</v>
      </c>
      <c r="N41" s="21">
        <v>4.8843843686655888E-3</v>
      </c>
      <c r="O41" s="22">
        <v>4.8843843686655888E-3</v>
      </c>
      <c r="P41" s="22">
        <v>1.0905719488203529E-2</v>
      </c>
      <c r="Q41" s="22">
        <v>0.8689236518314466</v>
      </c>
      <c r="R41" s="22">
        <v>0.12379407025632833</v>
      </c>
      <c r="S41" s="22">
        <v>3.5741161413367251E-2</v>
      </c>
      <c r="T41" s="22">
        <v>0.11866450284963133</v>
      </c>
      <c r="U41" s="22">
        <v>0.80986471451141451</v>
      </c>
      <c r="V41" s="22">
        <v>0.70933886492996789</v>
      </c>
      <c r="W41" s="22">
        <v>0.82229801243032619</v>
      </c>
      <c r="X41" s="22">
        <v>8.8456960759091593E-3</v>
      </c>
      <c r="Y41" s="22">
        <v>0.4772768224371029</v>
      </c>
      <c r="Z41" s="22">
        <v>0.99115430392409087</v>
      </c>
      <c r="AA41" s="22">
        <v>0</v>
      </c>
      <c r="AB41" s="22">
        <v>0.90201754241009058</v>
      </c>
      <c r="AC41" s="22">
        <v>0.70050622010273134</v>
      </c>
      <c r="AD41" s="22">
        <v>0.73655019718069403</v>
      </c>
      <c r="AE41" s="22">
        <v>0.48259977781977298</v>
      </c>
      <c r="AF41" s="22">
        <v>0.40717891356685587</v>
      </c>
      <c r="AG41" s="22" t="e">
        <v>#DIV/0!</v>
      </c>
      <c r="AH41" s="22" t="e">
        <v>#DIV/0!</v>
      </c>
      <c r="AI41" s="22">
        <v>0.68973490939657434</v>
      </c>
      <c r="AJ41" s="22">
        <v>0.13789306191665535</v>
      </c>
      <c r="AK41" s="22" t="e">
        <v>#DIV/0!</v>
      </c>
      <c r="AL41" s="22" t="e">
        <v>#DIV/0!</v>
      </c>
      <c r="AM41" s="22">
        <v>0.70762989261821274</v>
      </c>
      <c r="AN41" s="22">
        <v>0.80339780462339916</v>
      </c>
      <c r="AO41" s="22">
        <v>4.1028954368088353E-3</v>
      </c>
      <c r="AP41" s="22">
        <v>0.35886169168916332</v>
      </c>
      <c r="AQ41" s="22">
        <v>0.59021884490379417</v>
      </c>
      <c r="AR41" s="22">
        <v>0.67832411709230955</v>
      </c>
      <c r="AS41" s="22">
        <v>1</v>
      </c>
      <c r="AT41" s="22">
        <v>0.303655119655734</v>
      </c>
      <c r="AU41" s="22">
        <v>4.6703040211270745E-2</v>
      </c>
      <c r="AV41" s="22" t="e">
        <v>#DIV/0!</v>
      </c>
      <c r="AW41" s="22" t="e">
        <v>#DIV/0!</v>
      </c>
      <c r="AX41" s="22" t="e">
        <v>#DIV/0!</v>
      </c>
      <c r="AY41" s="22">
        <v>0.75063628285908146</v>
      </c>
      <c r="AZ41" s="22">
        <v>0.77481699628350631</v>
      </c>
      <c r="BA41" s="22">
        <v>0.21030068311221284</v>
      </c>
      <c r="BB41" s="22" t="e">
        <v>#DIV/0!</v>
      </c>
      <c r="BC41" s="22">
        <v>9.0210628069164342E-2</v>
      </c>
    </row>
    <row r="42" spans="1:55" x14ac:dyDescent="0.2">
      <c r="A42" s="3" t="s">
        <v>161</v>
      </c>
      <c r="B42" s="3" t="s">
        <v>162</v>
      </c>
      <c r="C42" s="3" t="s">
        <v>52</v>
      </c>
      <c r="D42" s="3">
        <v>445830</v>
      </c>
      <c r="E42" s="3" t="s">
        <v>16</v>
      </c>
      <c r="F42" s="3">
        <v>2019</v>
      </c>
      <c r="G42" s="3" t="s">
        <v>17</v>
      </c>
      <c r="H42" s="4">
        <v>43738</v>
      </c>
      <c r="I42" s="4">
        <v>43781</v>
      </c>
      <c r="J42" s="4">
        <v>43781</v>
      </c>
      <c r="K42" s="5">
        <v>119344000</v>
      </c>
      <c r="L42" s="5">
        <v>119826000</v>
      </c>
      <c r="M42" s="3" t="s">
        <v>163</v>
      </c>
      <c r="N42" s="21">
        <v>1.3574960205847078E-2</v>
      </c>
      <c r="O42" s="22">
        <v>1.3574960205847078E-2</v>
      </c>
      <c r="P42" s="22">
        <v>2.0959423233547713E-3</v>
      </c>
      <c r="Q42" s="22">
        <v>0.86980200396417462</v>
      </c>
      <c r="R42" s="22">
        <v>0.10037352488465674</v>
      </c>
      <c r="S42" s="22">
        <v>6.5436269793343688E-2</v>
      </c>
      <c r="T42" s="22">
        <v>8.9636152003705769E-2</v>
      </c>
      <c r="U42" s="22">
        <v>0.80997439070245769</v>
      </c>
      <c r="V42" s="22">
        <v>0.71069701737265456</v>
      </c>
      <c r="W42" s="22">
        <v>0.82221466486748851</v>
      </c>
      <c r="X42" s="22">
        <v>2.663763383440667E-2</v>
      </c>
      <c r="Y42" s="22">
        <v>0.46266047308711955</v>
      </c>
      <c r="Z42" s="22">
        <v>0.97336236616559346</v>
      </c>
      <c r="AA42" s="22">
        <v>8.7688760702027357E-2</v>
      </c>
      <c r="AB42" s="22">
        <v>0.86543557954758865</v>
      </c>
      <c r="AC42" s="22">
        <v>0.69532057192879915</v>
      </c>
      <c r="AD42" s="22">
        <v>0.48536928072529162</v>
      </c>
      <c r="AE42" s="22">
        <v>0.45323877842023297</v>
      </c>
      <c r="AF42" s="22">
        <v>0.38442456960849203</v>
      </c>
      <c r="AG42" s="22" t="e">
        <v>#DIV/0!</v>
      </c>
      <c r="AH42" s="22" t="e">
        <v>#DIV/0!</v>
      </c>
      <c r="AI42" s="22">
        <v>0.57766656151469409</v>
      </c>
      <c r="AJ42" s="22">
        <v>0.21014881117431555</v>
      </c>
      <c r="AK42" s="22" t="e">
        <v>#DIV/0!</v>
      </c>
      <c r="AL42" s="22" t="e">
        <v>#DIV/0!</v>
      </c>
      <c r="AM42" s="22">
        <v>0.70906514994573322</v>
      </c>
      <c r="AN42" s="22">
        <v>0.80413083028711896</v>
      </c>
      <c r="AO42" s="22">
        <v>3.3708542593211439E-2</v>
      </c>
      <c r="AP42" s="22">
        <v>0.35706716708891417</v>
      </c>
      <c r="AQ42" s="22">
        <v>0.61366451601198313</v>
      </c>
      <c r="AR42" s="22">
        <v>0.54866818243891957</v>
      </c>
      <c r="AS42" s="22">
        <v>0.45931103888004587</v>
      </c>
      <c r="AT42" s="22">
        <v>0.37016399133117789</v>
      </c>
      <c r="AU42" s="22">
        <v>0.17639233789684694</v>
      </c>
      <c r="AV42" s="22" t="e">
        <v>#DIV/0!</v>
      </c>
      <c r="AW42" s="22" t="e">
        <v>#DIV/0!</v>
      </c>
      <c r="AX42" s="22" t="e">
        <v>#DIV/0!</v>
      </c>
      <c r="AY42" s="22">
        <v>0.74739601626045193</v>
      </c>
      <c r="AZ42" s="22">
        <v>0.77121654273267992</v>
      </c>
      <c r="BA42" s="22">
        <v>0.21938105697855162</v>
      </c>
      <c r="BB42" s="22" t="e">
        <v>#DIV/0!</v>
      </c>
      <c r="BC42" s="22">
        <v>0.12226661926359343</v>
      </c>
    </row>
    <row r="43" spans="1:55" x14ac:dyDescent="0.2">
      <c r="A43" s="3" t="s">
        <v>36</v>
      </c>
      <c r="B43" s="3" t="s">
        <v>37</v>
      </c>
      <c r="C43" s="3" t="s">
        <v>38</v>
      </c>
      <c r="D43" s="3">
        <v>243</v>
      </c>
      <c r="E43" s="3" t="s">
        <v>16</v>
      </c>
      <c r="F43" s="3">
        <v>2019</v>
      </c>
      <c r="G43" s="3" t="s">
        <v>17</v>
      </c>
      <c r="H43" s="4">
        <v>43830</v>
      </c>
      <c r="I43" s="4">
        <v>43888</v>
      </c>
      <c r="J43" s="4">
        <v>43888</v>
      </c>
      <c r="K43" s="5">
        <v>771000000</v>
      </c>
      <c r="L43" s="5">
        <v>773000000</v>
      </c>
      <c r="M43" s="3" t="s">
        <v>39</v>
      </c>
      <c r="N43" s="21">
        <v>9.1212462257901278E-2</v>
      </c>
      <c r="O43" s="22">
        <v>9.0810978792307359E-2</v>
      </c>
      <c r="P43" s="22">
        <v>0.20523531429520289</v>
      </c>
      <c r="Q43" s="22">
        <v>0.86848232757107635</v>
      </c>
      <c r="R43" s="22">
        <v>4.5279117398118601E-2</v>
      </c>
      <c r="S43" s="22">
        <v>0</v>
      </c>
      <c r="T43" s="22">
        <v>4.5761754459119737E-2</v>
      </c>
      <c r="U43" s="22">
        <v>0.80807145630912491</v>
      </c>
      <c r="V43" s="22">
        <v>0.70833495319453676</v>
      </c>
      <c r="W43" s="22">
        <v>0.82038978803114326</v>
      </c>
      <c r="X43" s="22">
        <v>0.31599860533984964</v>
      </c>
      <c r="Y43" s="22">
        <v>0.59507562523795077</v>
      </c>
      <c r="Z43" s="22">
        <v>0.68400139466015031</v>
      </c>
      <c r="AA43" s="22">
        <v>0.78928161225455329</v>
      </c>
      <c r="AB43" s="22">
        <v>0.92958863631710442</v>
      </c>
      <c r="AC43" s="22">
        <v>0.66779516514588888</v>
      </c>
      <c r="AD43" s="22">
        <v>0.35875984846974812</v>
      </c>
      <c r="AE43" s="22">
        <v>0.46590325109768299</v>
      </c>
      <c r="AF43" s="22">
        <v>0.40821330380541471</v>
      </c>
      <c r="AG43" s="22" t="e">
        <v>#DIV/0!</v>
      </c>
      <c r="AH43" s="22" t="e">
        <v>#DIV/0!</v>
      </c>
      <c r="AI43" s="22">
        <v>0.54979043721895093</v>
      </c>
      <c r="AJ43" s="22">
        <v>0.18042309891446545</v>
      </c>
      <c r="AK43" s="22" t="e">
        <v>#DIV/0!</v>
      </c>
      <c r="AL43" s="22" t="e">
        <v>#DIV/0!</v>
      </c>
      <c r="AM43" s="22">
        <v>0.70981531029387179</v>
      </c>
      <c r="AN43" s="22">
        <v>0.80413518985168719</v>
      </c>
      <c r="AO43" s="22">
        <v>5.8024021379792637E-2</v>
      </c>
      <c r="AP43" s="22">
        <v>0.36040984740627641</v>
      </c>
      <c r="AQ43" s="22">
        <v>0.65950053724933821</v>
      </c>
      <c r="AR43" s="22">
        <v>0.48923966517060846</v>
      </c>
      <c r="AS43" s="22">
        <v>0.36605765269821405</v>
      </c>
      <c r="AT43" s="22">
        <v>0.40747225552047989</v>
      </c>
      <c r="AU43" s="22">
        <v>0.32524341488376618</v>
      </c>
      <c r="AV43" s="22" t="e">
        <v>#DIV/0!</v>
      </c>
      <c r="AW43" s="22" t="e">
        <v>#DIV/0!</v>
      </c>
      <c r="AX43" s="22" t="e">
        <v>#DIV/0!</v>
      </c>
      <c r="AY43" s="22">
        <v>0.74552956816333271</v>
      </c>
      <c r="AZ43" s="22">
        <v>0.7653689458753089</v>
      </c>
      <c r="BA43" s="22">
        <v>0.22274222761499471</v>
      </c>
      <c r="BB43" s="22" t="e">
        <v>#DIV/0!</v>
      </c>
      <c r="BC43" s="22">
        <v>0.15981229669398456</v>
      </c>
    </row>
    <row r="44" spans="1:55" x14ac:dyDescent="0.2">
      <c r="A44" s="3" t="s">
        <v>173</v>
      </c>
      <c r="B44" s="3" t="s">
        <v>174</v>
      </c>
      <c r="C44" s="3" t="s">
        <v>72</v>
      </c>
      <c r="D44" s="3">
        <v>66223</v>
      </c>
      <c r="E44" s="3" t="s">
        <v>16</v>
      </c>
      <c r="F44" s="3">
        <v>2019</v>
      </c>
      <c r="G44" s="3" t="s">
        <v>17</v>
      </c>
      <c r="H44" s="4">
        <v>43830</v>
      </c>
      <c r="I44" s="4">
        <v>43882</v>
      </c>
      <c r="J44" s="4">
        <v>43882</v>
      </c>
      <c r="K44" s="5">
        <v>139431984</v>
      </c>
      <c r="L44" s="5">
        <v>139983094</v>
      </c>
      <c r="M44" s="3" t="s">
        <v>175</v>
      </c>
      <c r="N44" s="21">
        <v>2.6009687210378088E-3</v>
      </c>
      <c r="O44" s="22">
        <v>4.7570865907870305E-4</v>
      </c>
      <c r="P44" s="22">
        <v>9.6870768917242591E-4</v>
      </c>
      <c r="Q44" s="22">
        <v>0.86880508710612603</v>
      </c>
      <c r="R44" s="22">
        <v>1.6472160390339829E-2</v>
      </c>
      <c r="S44" s="22">
        <v>9.2262310747454238E-2</v>
      </c>
      <c r="T44" s="22">
        <v>0</v>
      </c>
      <c r="U44" s="22">
        <v>0.80758719766832221</v>
      </c>
      <c r="V44" s="22">
        <v>0.71082671124105967</v>
      </c>
      <c r="W44" s="22">
        <v>0.81944824653588433</v>
      </c>
      <c r="X44" s="22">
        <v>2.5024286140810734E-2</v>
      </c>
      <c r="Y44" s="22">
        <v>0.48058469393822251</v>
      </c>
      <c r="Z44" s="22">
        <v>0.97497571385918935</v>
      </c>
      <c r="AA44" s="22">
        <v>0</v>
      </c>
      <c r="AB44" s="22">
        <v>0.90861756559302631</v>
      </c>
      <c r="AC44" s="22">
        <v>1</v>
      </c>
      <c r="AD44" s="22">
        <v>0.74161570405359112</v>
      </c>
      <c r="AE44" s="22">
        <v>0.5709709763312566</v>
      </c>
      <c r="AF44" s="22">
        <v>0.45394768212670294</v>
      </c>
      <c r="AG44" s="22" t="e">
        <v>#DIV/0!</v>
      </c>
      <c r="AH44" s="22" t="e">
        <v>#DIV/0!</v>
      </c>
      <c r="AI44" s="22">
        <v>0.54865988981234304</v>
      </c>
      <c r="AJ44" s="22">
        <v>0.10126653819456558</v>
      </c>
      <c r="AK44" s="22" t="e">
        <v>#DIV/0!</v>
      </c>
      <c r="AL44" s="22" t="e">
        <v>#DIV/0!</v>
      </c>
      <c r="AM44" s="22">
        <v>0.70860507269607043</v>
      </c>
      <c r="AN44" s="22">
        <v>0.80352376232189238</v>
      </c>
      <c r="AO44" s="22">
        <v>1.2578419149923262E-2</v>
      </c>
      <c r="AP44" s="22">
        <v>0.35928228880235097</v>
      </c>
      <c r="AQ44" s="22">
        <v>0.61714759024682941</v>
      </c>
      <c r="AR44" s="22">
        <v>0.81865312175154303</v>
      </c>
      <c r="AS44" s="22">
        <v>0.34740184856706569</v>
      </c>
      <c r="AT44" s="22">
        <v>0.36386271914720797</v>
      </c>
      <c r="AU44" s="22">
        <v>0.25100137959106833</v>
      </c>
      <c r="AV44" s="22" t="e">
        <v>#DIV/0!</v>
      </c>
      <c r="AW44" s="22" t="e">
        <v>#DIV/0!</v>
      </c>
      <c r="AX44" s="22" t="e">
        <v>#DIV/0!</v>
      </c>
      <c r="AY44" s="22">
        <v>0.74466795544277531</v>
      </c>
      <c r="AZ44" s="22">
        <v>0.76799358614118995</v>
      </c>
      <c r="BA44" s="22">
        <v>0.2213974675899601</v>
      </c>
      <c r="BB44" s="22" t="e">
        <v>#DIV/0!</v>
      </c>
      <c r="BC44" s="22">
        <v>0.13383043873114459</v>
      </c>
    </row>
    <row r="45" spans="1:55" x14ac:dyDescent="0.2">
      <c r="A45" s="3" t="s">
        <v>224</v>
      </c>
      <c r="B45" s="3" t="s">
        <v>225</v>
      </c>
      <c r="C45" s="3" t="s">
        <v>34</v>
      </c>
      <c r="D45" s="3">
        <v>686523</v>
      </c>
      <c r="E45" s="3" t="s">
        <v>16</v>
      </c>
      <c r="F45" s="3">
        <v>2019</v>
      </c>
      <c r="G45" s="3" t="s">
        <v>17</v>
      </c>
      <c r="H45" s="4">
        <v>43799</v>
      </c>
      <c r="I45" s="4">
        <v>43819</v>
      </c>
      <c r="J45" s="4">
        <v>43819</v>
      </c>
      <c r="K45" s="5">
        <v>396000000</v>
      </c>
      <c r="L45" s="5">
        <v>417000000</v>
      </c>
      <c r="M45" s="3" t="s">
        <v>226</v>
      </c>
      <c r="N45" s="21">
        <v>5.2295922939458929E-2</v>
      </c>
      <c r="O45" s="22">
        <v>4.7662717764215025E-2</v>
      </c>
      <c r="P45" s="22">
        <v>7.5656661621827617E-2</v>
      </c>
      <c r="Q45" s="22">
        <v>0.87044615180491836</v>
      </c>
      <c r="R45" s="22">
        <v>0.16323523119057545</v>
      </c>
      <c r="S45" s="22">
        <v>7.7692173428879338E-2</v>
      </c>
      <c r="T45" s="22">
        <v>0.15095646515326594</v>
      </c>
      <c r="U45" s="22">
        <v>0.81239878504265195</v>
      </c>
      <c r="V45" s="22">
        <v>0.71159573131832055</v>
      </c>
      <c r="W45" s="22">
        <v>0.82486522595763589</v>
      </c>
      <c r="X45" s="22">
        <v>0.1244881185923806</v>
      </c>
      <c r="Y45" s="22">
        <v>0.67688221689656158</v>
      </c>
      <c r="Z45" s="22">
        <v>0.87551188140761937</v>
      </c>
      <c r="AA45" s="22">
        <v>0.87262628144954146</v>
      </c>
      <c r="AB45" s="22">
        <v>0.84748134922569307</v>
      </c>
      <c r="AC45" s="22">
        <v>0.53923528971614498</v>
      </c>
      <c r="AD45" s="22">
        <v>0.35976224404957463</v>
      </c>
      <c r="AE45" s="22">
        <v>0.46704453173325056</v>
      </c>
      <c r="AF45" s="22">
        <v>0.35995602791645875</v>
      </c>
      <c r="AG45" s="22" t="e">
        <v>#DIV/0!</v>
      </c>
      <c r="AH45" s="22" t="e">
        <v>#DIV/0!</v>
      </c>
      <c r="AI45" s="22">
        <v>0.57512832778038336</v>
      </c>
      <c r="AJ45" s="22">
        <v>0.314101825087929</v>
      </c>
      <c r="AK45" s="22" t="e">
        <v>#DIV/0!</v>
      </c>
      <c r="AL45" s="22" t="e">
        <v>#DIV/0!</v>
      </c>
      <c r="AM45" s="22">
        <v>0.70956613408909852</v>
      </c>
      <c r="AN45" s="22">
        <v>0.80495969830360348</v>
      </c>
      <c r="AO45" s="22">
        <v>5.9754358257941537E-2</v>
      </c>
      <c r="AP45" s="22">
        <v>0.36416563377208766</v>
      </c>
      <c r="AQ45" s="22">
        <v>0.61571050132911032</v>
      </c>
      <c r="AR45" s="22">
        <v>0.65824541618022769</v>
      </c>
      <c r="AS45" s="22">
        <v>0.47136523433046656</v>
      </c>
      <c r="AT45" s="22">
        <v>0.50437082367449992</v>
      </c>
      <c r="AU45" s="22">
        <v>0.14706404275522664</v>
      </c>
      <c r="AV45" s="22" t="e">
        <v>#DIV/0!</v>
      </c>
      <c r="AW45" s="22" t="e">
        <v>#DIV/0!</v>
      </c>
      <c r="AX45" s="22" t="e">
        <v>#DIV/0!</v>
      </c>
      <c r="AY45" s="22">
        <v>0.74917870409345022</v>
      </c>
      <c r="AZ45" s="22">
        <v>0.77240586861018723</v>
      </c>
      <c r="BA45" s="22">
        <v>0.21844251981868923</v>
      </c>
      <c r="BB45" s="22" t="e">
        <v>#DIV/0!</v>
      </c>
      <c r="BC45" s="22">
        <v>0.15762415895078308</v>
      </c>
    </row>
    <row r="46" spans="1:55" x14ac:dyDescent="0.2">
      <c r="A46" s="3" t="s">
        <v>176</v>
      </c>
      <c r="B46" s="3" t="s">
        <v>177</v>
      </c>
      <c r="C46" s="3" t="s">
        <v>59</v>
      </c>
      <c r="D46" s="3">
        <v>66346</v>
      </c>
      <c r="E46" s="3" t="s">
        <v>16</v>
      </c>
      <c r="F46" s="3">
        <v>2019</v>
      </c>
      <c r="G46" s="3" t="s">
        <v>17</v>
      </c>
      <c r="H46" s="4">
        <v>43830</v>
      </c>
      <c r="I46" s="4">
        <v>43887</v>
      </c>
      <c r="J46" s="4">
        <v>43887</v>
      </c>
      <c r="K46" s="5">
        <v>83400000</v>
      </c>
      <c r="L46" s="5">
        <v>85800000</v>
      </c>
      <c r="M46" s="3" t="s">
        <v>178</v>
      </c>
      <c r="N46" s="21">
        <v>3.770556412345185E-2</v>
      </c>
      <c r="O46" s="22">
        <v>2.6946997863652688E-2</v>
      </c>
      <c r="P46" s="22">
        <v>1.1622973607980546E-2</v>
      </c>
      <c r="Q46" s="22">
        <v>0.8736065861978306</v>
      </c>
      <c r="R46" s="22">
        <v>0.12544673203360299</v>
      </c>
      <c r="S46" s="22">
        <v>0.15089389417661148</v>
      </c>
      <c r="T46" s="22">
        <v>9.9556710960875011E-2</v>
      </c>
      <c r="U46" s="22">
        <v>0.81392270449075554</v>
      </c>
      <c r="V46" s="22">
        <v>0.71901630879318656</v>
      </c>
      <c r="W46" s="22">
        <v>0.82547365839287024</v>
      </c>
      <c r="X46" s="22">
        <v>0.36722488305272893</v>
      </c>
      <c r="Y46" s="22">
        <v>0.43525335645922203</v>
      </c>
      <c r="Z46" s="22">
        <v>0.63277511694727107</v>
      </c>
      <c r="AA46" s="22">
        <v>0.27204095203881173</v>
      </c>
      <c r="AB46" s="22">
        <v>0.8025606540942376</v>
      </c>
      <c r="AC46" s="22">
        <v>0.24779556285881515</v>
      </c>
      <c r="AD46" s="22">
        <v>0.20409022835820723</v>
      </c>
      <c r="AE46" s="22">
        <v>0.28980366935925533</v>
      </c>
      <c r="AF46" s="22">
        <v>0.32717629366109741</v>
      </c>
      <c r="AG46" s="22" t="e">
        <v>#DIV/0!</v>
      </c>
      <c r="AH46" s="22" t="e">
        <v>#DIV/0!</v>
      </c>
      <c r="AI46" s="22">
        <v>0.53418683624725793</v>
      </c>
      <c r="AJ46" s="22">
        <v>0.12804210400579985</v>
      </c>
      <c r="AK46" s="22" t="e">
        <v>#DIV/0!</v>
      </c>
      <c r="AL46" s="22" t="e">
        <v>#DIV/0!</v>
      </c>
      <c r="AM46" s="22">
        <v>0.71337057339392707</v>
      </c>
      <c r="AN46" s="22">
        <v>0.81524446927696304</v>
      </c>
      <c r="AO46" s="22">
        <v>0.27066365487147453</v>
      </c>
      <c r="AP46" s="22">
        <v>0.41042763574926799</v>
      </c>
      <c r="AQ46" s="22">
        <v>0.63452261257023779</v>
      </c>
      <c r="AR46" s="22">
        <v>0.28333242729008845</v>
      </c>
      <c r="AS46" s="22">
        <v>0.35709815934973704</v>
      </c>
      <c r="AT46" s="22">
        <v>0.48393898001612684</v>
      </c>
      <c r="AU46" s="22">
        <v>0.27506612626501631</v>
      </c>
      <c r="AV46" s="22" t="e">
        <v>#DIV/0!</v>
      </c>
      <c r="AW46" s="22" t="e">
        <v>#DIV/0!</v>
      </c>
      <c r="AX46" s="22" t="e">
        <v>#DIV/0!</v>
      </c>
      <c r="AY46" s="22">
        <v>0.74642842199237125</v>
      </c>
      <c r="AZ46" s="22">
        <v>0.76976735726992562</v>
      </c>
      <c r="BA46" s="22">
        <v>0.22322179503063999</v>
      </c>
      <c r="BB46" s="22" t="e">
        <v>#DIV/0!</v>
      </c>
      <c r="BC46" s="22">
        <v>0.29772614795256364</v>
      </c>
    </row>
    <row r="47" spans="1:55" x14ac:dyDescent="0.2">
      <c r="A47" s="3" t="s">
        <v>108</v>
      </c>
      <c r="B47" s="3" t="s">
        <v>109</v>
      </c>
      <c r="C47" s="3" t="s">
        <v>52</v>
      </c>
      <c r="D47" s="3">
        <v>168302</v>
      </c>
      <c r="E47" s="3" t="s">
        <v>16</v>
      </c>
      <c r="F47" s="3">
        <v>2019</v>
      </c>
      <c r="G47" s="3" t="s">
        <v>17</v>
      </c>
      <c r="H47" s="4">
        <v>43830</v>
      </c>
      <c r="I47" s="4">
        <v>43879</v>
      </c>
      <c r="J47" s="4">
        <v>43879</v>
      </c>
      <c r="K47" s="5">
        <v>181000000</v>
      </c>
      <c r="L47" s="5">
        <v>181000000</v>
      </c>
      <c r="M47" s="3" t="s">
        <v>110</v>
      </c>
      <c r="N47" s="21">
        <v>2.2705266073816913E-2</v>
      </c>
      <c r="O47" s="22">
        <v>2.1918373205585338E-2</v>
      </c>
      <c r="P47" s="22">
        <v>3.0294940023302911E-3</v>
      </c>
      <c r="Q47" s="22">
        <v>0.87214846387651179</v>
      </c>
      <c r="R47" s="22">
        <v>0.13999534058938939</v>
      </c>
      <c r="S47" s="22">
        <v>6.7521501855019692E-2</v>
      </c>
      <c r="T47" s="22">
        <v>0.12930404506924253</v>
      </c>
      <c r="U47" s="22">
        <v>0.81329825583852267</v>
      </c>
      <c r="V47" s="22">
        <v>0.71221690585317243</v>
      </c>
      <c r="W47" s="22">
        <v>0.82580421513288171</v>
      </c>
      <c r="X47" s="22">
        <v>4.6081565548411432E-2</v>
      </c>
      <c r="Y47" s="22">
        <v>0.43787386917748794</v>
      </c>
      <c r="Z47" s="22">
        <v>0.95391843445158864</v>
      </c>
      <c r="AA47" s="22">
        <v>0.10615847322976285</v>
      </c>
      <c r="AB47" s="22">
        <v>0.81769032507790773</v>
      </c>
      <c r="AC47" s="22">
        <v>1</v>
      </c>
      <c r="AD47" s="22">
        <v>0.59026801961349928</v>
      </c>
      <c r="AE47" s="22">
        <v>0.5420753585175393</v>
      </c>
      <c r="AF47" s="22">
        <v>0.38261536643869914</v>
      </c>
      <c r="AG47" s="22" t="e">
        <v>#DIV/0!</v>
      </c>
      <c r="AH47" s="22" t="e">
        <v>#DIV/0!</v>
      </c>
      <c r="AI47" s="22">
        <v>0.56520903043585657</v>
      </c>
      <c r="AJ47" s="22">
        <v>0.18870296892826352</v>
      </c>
      <c r="AK47" s="22" t="e">
        <v>#DIV/0!</v>
      </c>
      <c r="AL47" s="22" t="e">
        <v>#DIV/0!</v>
      </c>
      <c r="AM47" s="22">
        <v>0.70939314162433331</v>
      </c>
      <c r="AN47" s="22">
        <v>0.80430608410554916</v>
      </c>
      <c r="AO47" s="22">
        <v>2.0893381279788539E-2</v>
      </c>
      <c r="AP47" s="22">
        <v>0.35651168517130127</v>
      </c>
      <c r="AQ47" s="22">
        <v>0.60036061127155904</v>
      </c>
      <c r="AR47" s="22">
        <v>0.60531506651939815</v>
      </c>
      <c r="AS47" s="22">
        <v>0.42237783302604759</v>
      </c>
      <c r="AT47" s="22">
        <v>0.34849222121972973</v>
      </c>
      <c r="AU47" s="22">
        <v>0.21524597897410885</v>
      </c>
      <c r="AV47" s="22" t="e">
        <v>#DIV/0!</v>
      </c>
      <c r="AW47" s="22" t="e">
        <v>#DIV/0!</v>
      </c>
      <c r="AX47" s="22" t="e">
        <v>#DIV/0!</v>
      </c>
      <c r="AY47" s="22">
        <v>0.74908094797342972</v>
      </c>
      <c r="AZ47" s="22">
        <v>0.77317479206846951</v>
      </c>
      <c r="BA47" s="22">
        <v>0.2200178950644866</v>
      </c>
      <c r="BB47" s="22" t="e">
        <v>#DIV/0!</v>
      </c>
      <c r="BC47" s="22">
        <v>0.11952400825109531</v>
      </c>
    </row>
    <row r="48" spans="1:55" x14ac:dyDescent="0.2">
      <c r="A48" s="3" t="s">
        <v>170</v>
      </c>
      <c r="B48" s="3" t="s">
        <v>171</v>
      </c>
      <c r="C48" s="3" t="s">
        <v>45</v>
      </c>
      <c r="D48" s="3">
        <v>58197</v>
      </c>
      <c r="E48" s="3" t="s">
        <v>16</v>
      </c>
      <c r="F48" s="3">
        <v>2019</v>
      </c>
      <c r="G48" s="3" t="s">
        <v>17</v>
      </c>
      <c r="H48" s="4">
        <v>43708</v>
      </c>
      <c r="I48" s="4">
        <v>43766</v>
      </c>
      <c r="J48" s="4">
        <v>43907</v>
      </c>
      <c r="K48" s="5">
        <v>24233000</v>
      </c>
      <c r="L48" s="5">
        <v>24858000</v>
      </c>
      <c r="M48" s="3" t="s">
        <v>172</v>
      </c>
      <c r="N48" s="21">
        <v>3.308935835247058E-2</v>
      </c>
      <c r="O48" s="22">
        <v>4.4323735490902766E-3</v>
      </c>
      <c r="P48" s="22">
        <v>3.3025100890596111E-3</v>
      </c>
      <c r="Q48" s="22">
        <v>0.85601002897462775</v>
      </c>
      <c r="R48" s="22">
        <v>0.17672673788957607</v>
      </c>
      <c r="S48" s="22">
        <v>0</v>
      </c>
      <c r="T48" s="22">
        <v>0.17861049530969944</v>
      </c>
      <c r="U48" s="22">
        <v>0.79535223431472546</v>
      </c>
      <c r="V48" s="22">
        <v>0.70833495319453676</v>
      </c>
      <c r="W48" s="22">
        <v>0.80575661954069655</v>
      </c>
      <c r="X48" s="22">
        <v>0.4382015178059403</v>
      </c>
      <c r="Y48" s="22">
        <v>0.36793348659386604</v>
      </c>
      <c r="Z48" s="22">
        <v>0.5617984821940597</v>
      </c>
      <c r="AA48" s="22">
        <v>4.9060610992750074E-2</v>
      </c>
      <c r="AB48" s="22">
        <v>0.68548009734723081</v>
      </c>
      <c r="AC48" s="22">
        <v>0.52285688817323495</v>
      </c>
      <c r="AD48" s="22">
        <v>0.27586135390248873</v>
      </c>
      <c r="AE48" s="22">
        <v>0.37151890975442509</v>
      </c>
      <c r="AF48" s="22">
        <v>0.36727998737398221</v>
      </c>
      <c r="AG48" s="22" t="e">
        <v>#DIV/0!</v>
      </c>
      <c r="AH48" s="22" t="e">
        <v>#DIV/0!</v>
      </c>
      <c r="AI48" s="22">
        <v>0.52894070475852895</v>
      </c>
      <c r="AJ48" s="22">
        <v>0.13881498417389526</v>
      </c>
      <c r="AK48" s="22" t="e">
        <v>#DIV/0!</v>
      </c>
      <c r="AL48" s="22" t="e">
        <v>#DIV/0!</v>
      </c>
      <c r="AM48" s="22">
        <v>0.68182883413687301</v>
      </c>
      <c r="AN48" s="22">
        <v>0.78875314591846435</v>
      </c>
      <c r="AO48" s="22">
        <v>0.25091923645428893</v>
      </c>
      <c r="AP48" s="22">
        <v>0.34413427640604699</v>
      </c>
      <c r="AQ48" s="22">
        <v>0.76673631323405489</v>
      </c>
      <c r="AR48" s="22">
        <v>0.37106674783604615</v>
      </c>
      <c r="AS48" s="22">
        <v>0.33202697833810491</v>
      </c>
      <c r="AT48" s="22">
        <v>0.63897933923033445</v>
      </c>
      <c r="AU48" s="22">
        <v>0.28548231754958303</v>
      </c>
      <c r="AV48" s="22" t="e">
        <v>#DIV/0!</v>
      </c>
      <c r="AW48" s="22" t="e">
        <v>#DIV/0!</v>
      </c>
      <c r="AX48" s="22" t="e">
        <v>#DIV/0!</v>
      </c>
      <c r="AY48" s="22">
        <v>0.7462967187594497</v>
      </c>
      <c r="AZ48" s="22">
        <v>0.76986609053631971</v>
      </c>
      <c r="BA48" s="22">
        <v>0.22249471740572324</v>
      </c>
      <c r="BB48" s="22" t="e">
        <v>#DIV/0!</v>
      </c>
      <c r="BC48" s="22">
        <v>0.5255278984477032</v>
      </c>
    </row>
    <row r="49" spans="1:55" x14ac:dyDescent="0.2">
      <c r="A49" s="3" t="s">
        <v>206</v>
      </c>
      <c r="B49" s="3" t="s">
        <v>207</v>
      </c>
      <c r="C49" s="3" t="s">
        <v>15</v>
      </c>
      <c r="D49" s="3">
        <v>70844</v>
      </c>
      <c r="E49" s="3" t="s">
        <v>16</v>
      </c>
      <c r="F49" s="3">
        <v>2019</v>
      </c>
      <c r="G49" s="3" t="s">
        <v>17</v>
      </c>
      <c r="H49" s="4">
        <v>43830</v>
      </c>
      <c r="I49" s="4">
        <v>43861</v>
      </c>
      <c r="J49" s="4">
        <v>43861</v>
      </c>
      <c r="K49" s="5">
        <v>565800000</v>
      </c>
      <c r="L49" s="5">
        <v>565800000</v>
      </c>
      <c r="M49" s="3" t="s">
        <v>208</v>
      </c>
      <c r="N49" s="21">
        <v>3.814500129278113E-2</v>
      </c>
      <c r="O49" s="22">
        <v>9.3482609486927014E-3</v>
      </c>
      <c r="P49" s="22">
        <v>1.0642574366418909E-2</v>
      </c>
      <c r="Q49" s="22">
        <v>0.83842635750527184</v>
      </c>
      <c r="R49" s="22">
        <v>6.863284688744907E-2</v>
      </c>
      <c r="S49" s="22">
        <v>0.10334926122376271</v>
      </c>
      <c r="T49" s="22">
        <v>5.0716154528332232E-2</v>
      </c>
      <c r="U49" s="22">
        <v>0.79436659861055348</v>
      </c>
      <c r="V49" s="22">
        <v>0.68249922006302355</v>
      </c>
      <c r="W49" s="22">
        <v>0.8086084477627894</v>
      </c>
      <c r="X49" s="22">
        <v>0.66130032413065376</v>
      </c>
      <c r="Y49" s="22">
        <v>0.38448829652015182</v>
      </c>
      <c r="Z49" s="22">
        <v>0.33869967586934629</v>
      </c>
      <c r="AA49" s="22">
        <v>9.6761510949134363E-2</v>
      </c>
      <c r="AB49" s="22">
        <v>0.7186090668589854</v>
      </c>
      <c r="AC49" s="22">
        <v>3.0598044049958938E-2</v>
      </c>
      <c r="AD49" s="22">
        <v>4.9637044698573343E-2</v>
      </c>
      <c r="AE49" s="22">
        <v>0.11395051202289369</v>
      </c>
      <c r="AF49" s="22">
        <v>0.30516541064264924</v>
      </c>
      <c r="AG49" s="22" t="e">
        <v>#DIV/0!</v>
      </c>
      <c r="AH49" s="22" t="e">
        <v>#DIV/0!</v>
      </c>
      <c r="AI49" s="22">
        <v>0.47944682470786187</v>
      </c>
      <c r="AJ49" s="22">
        <v>6.8095131926790009E-2</v>
      </c>
      <c r="AK49" s="22" t="e">
        <v>#DIV/0!</v>
      </c>
      <c r="AL49" s="22" t="e">
        <v>#DIV/0!</v>
      </c>
      <c r="AM49" s="22">
        <v>0.70874043598127934</v>
      </c>
      <c r="AN49" s="22">
        <v>0.78398739297886255</v>
      </c>
      <c r="AO49" s="22">
        <v>0.11243996423634696</v>
      </c>
      <c r="AP49" s="22">
        <v>0.36922109745599646</v>
      </c>
      <c r="AQ49" s="22">
        <v>0.56105729479757382</v>
      </c>
      <c r="AR49" s="22">
        <v>0.12799394741768094</v>
      </c>
      <c r="AS49" s="22">
        <v>0.40233311462591576</v>
      </c>
      <c r="AT49" s="22">
        <v>0.19906411599908325</v>
      </c>
      <c r="AU49" s="22">
        <v>0.24398712762976796</v>
      </c>
      <c r="AV49" s="22" t="e">
        <v>#DIV/0!</v>
      </c>
      <c r="AW49" s="22" t="e">
        <v>#DIV/0!</v>
      </c>
      <c r="AX49" s="22" t="e">
        <v>#DIV/0!</v>
      </c>
      <c r="AY49" s="22">
        <v>0.73437348972992</v>
      </c>
      <c r="AZ49" s="22">
        <v>0.76017287358092733</v>
      </c>
      <c r="BA49" s="22">
        <v>0.22926431538828398</v>
      </c>
      <c r="BB49" s="22" t="e">
        <v>#DIV/0!</v>
      </c>
      <c r="BC49" s="22">
        <v>0</v>
      </c>
    </row>
    <row r="50" spans="1:55" x14ac:dyDescent="0.2">
      <c r="A50" s="3" t="s">
        <v>185</v>
      </c>
      <c r="B50" s="3" t="s">
        <v>186</v>
      </c>
      <c r="C50" s="3" t="s">
        <v>24</v>
      </c>
      <c r="D50" s="3">
        <v>254808</v>
      </c>
      <c r="E50" s="3" t="s">
        <v>16</v>
      </c>
      <c r="F50" s="3">
        <v>2019</v>
      </c>
      <c r="G50" s="3" t="s">
        <v>17</v>
      </c>
      <c r="H50" s="4">
        <v>43830</v>
      </c>
      <c r="I50" s="4">
        <v>43907</v>
      </c>
      <c r="J50" s="4">
        <v>43907</v>
      </c>
      <c r="K50" s="5">
        <v>503000000</v>
      </c>
      <c r="L50" s="5">
        <v>515000000</v>
      </c>
      <c r="M50" s="3" t="s">
        <v>187</v>
      </c>
      <c r="N50" s="21">
        <v>8.4679363737831886E-2</v>
      </c>
      <c r="O50" s="22">
        <v>6.5962780228283682E-2</v>
      </c>
      <c r="P50" s="22">
        <v>0.10661184885419379</v>
      </c>
      <c r="Q50" s="22">
        <v>0.86975892820354983</v>
      </c>
      <c r="R50" s="22">
        <v>9.8781298825445354E-2</v>
      </c>
      <c r="S50" s="22">
        <v>5.5948955138932548E-2</v>
      </c>
      <c r="T50" s="22">
        <v>8.973883784845009E-2</v>
      </c>
      <c r="U50" s="22">
        <v>0.80990208199240643</v>
      </c>
      <c r="V50" s="22">
        <v>0.71033257747856204</v>
      </c>
      <c r="W50" s="22">
        <v>0.82218769894293275</v>
      </c>
      <c r="X50" s="22">
        <v>0.35504833176820472</v>
      </c>
      <c r="Y50" s="22">
        <v>0.48102060240231603</v>
      </c>
      <c r="Z50" s="22">
        <v>0.64495166823179528</v>
      </c>
      <c r="AA50" s="22">
        <v>0.26717365191143638</v>
      </c>
      <c r="AB50" s="22">
        <v>0.86684693479068986</v>
      </c>
      <c r="AC50" s="22">
        <v>0.40191626281692633</v>
      </c>
      <c r="AD50" s="22">
        <v>0.24437278908009427</v>
      </c>
      <c r="AE50" s="22">
        <v>0.33566750538187845</v>
      </c>
      <c r="AF50" s="22">
        <v>0.34657181719093733</v>
      </c>
      <c r="AG50" s="22" t="e">
        <v>#DIV/0!</v>
      </c>
      <c r="AH50" s="22" t="e">
        <v>#DIV/0!</v>
      </c>
      <c r="AI50" s="22">
        <v>0.56138689876293535</v>
      </c>
      <c r="AJ50" s="22">
        <v>0.1847425108893071</v>
      </c>
      <c r="AK50" s="22" t="e">
        <v>#DIV/0!</v>
      </c>
      <c r="AL50" s="22" t="e">
        <v>#DIV/0!</v>
      </c>
      <c r="AM50" s="22">
        <v>0.71005641888365878</v>
      </c>
      <c r="AN50" s="22">
        <v>0.80605931795287045</v>
      </c>
      <c r="AO50" s="22">
        <v>0.12385318731697546</v>
      </c>
      <c r="AP50" s="22">
        <v>0.36114569489704862</v>
      </c>
      <c r="AQ50" s="22">
        <v>0.63416615368681684</v>
      </c>
      <c r="AR50" s="22">
        <v>0.37830440991799191</v>
      </c>
      <c r="AS50" s="22">
        <v>0.39220343368247074</v>
      </c>
      <c r="AT50" s="22">
        <v>0.45216892429333955</v>
      </c>
      <c r="AU50" s="22">
        <v>0.28719180303582548</v>
      </c>
      <c r="AV50" s="22" t="e">
        <v>#DIV/0!</v>
      </c>
      <c r="AW50" s="22" t="e">
        <v>#DIV/0!</v>
      </c>
      <c r="AX50" s="22" t="e">
        <v>#DIV/0!</v>
      </c>
      <c r="AY50" s="22">
        <v>0.74693036062027962</v>
      </c>
      <c r="AZ50" s="22">
        <v>0.76861255732260492</v>
      </c>
      <c r="BA50" s="22">
        <v>0.22248305392273773</v>
      </c>
      <c r="BB50" s="22" t="e">
        <v>#DIV/0!</v>
      </c>
      <c r="BC50" s="22">
        <v>0.17407393149820163</v>
      </c>
    </row>
    <row r="51" spans="1:55" x14ac:dyDescent="0.2">
      <c r="A51" s="3" t="s">
        <v>194</v>
      </c>
      <c r="B51" s="3" t="s">
        <v>195</v>
      </c>
      <c r="C51" s="3" t="s">
        <v>45</v>
      </c>
      <c r="D51" s="3">
        <v>71192</v>
      </c>
      <c r="E51" s="3" t="s">
        <v>16</v>
      </c>
      <c r="F51" s="3">
        <v>2019</v>
      </c>
      <c r="G51" s="3" t="s">
        <v>17</v>
      </c>
      <c r="H51" s="4">
        <v>43890</v>
      </c>
      <c r="I51" s="4">
        <v>43913</v>
      </c>
      <c r="J51" s="4">
        <v>43913</v>
      </c>
      <c r="K51" s="5">
        <v>261700000</v>
      </c>
      <c r="L51" s="5">
        <v>266300000</v>
      </c>
      <c r="M51" s="3" t="s">
        <v>196</v>
      </c>
      <c r="N51" s="21">
        <v>3.991347749474964E-2</v>
      </c>
      <c r="O51" s="22">
        <v>1.6436205706539954E-2</v>
      </c>
      <c r="P51" s="22">
        <v>2.8555330145351894E-2</v>
      </c>
      <c r="Q51" s="22">
        <v>0.8734748722896134</v>
      </c>
      <c r="R51" s="22">
        <v>2.7383997639116229E-2</v>
      </c>
      <c r="S51" s="22">
        <v>1.6894801709498974E-3</v>
      </c>
      <c r="T51" s="22">
        <v>2.7371039382826964E-2</v>
      </c>
      <c r="U51" s="22">
        <v>0.80868429093316729</v>
      </c>
      <c r="V51" s="22">
        <v>0.70845251775628959</v>
      </c>
      <c r="W51" s="22">
        <v>0.82107670284172107</v>
      </c>
      <c r="X51" s="22">
        <v>0.49024598615696696</v>
      </c>
      <c r="Y51" s="22">
        <v>0.43024291593342123</v>
      </c>
      <c r="Z51" s="22">
        <v>0.50975401384303298</v>
      </c>
      <c r="AA51" s="22">
        <v>0.10124566672100888</v>
      </c>
      <c r="AB51" s="22">
        <v>0.80368980496204556</v>
      </c>
      <c r="AC51" s="22">
        <v>0.20758586923506991</v>
      </c>
      <c r="AD51" s="22">
        <v>0.1331023296198808</v>
      </c>
      <c r="AE51" s="22">
        <v>0.20898017430383323</v>
      </c>
      <c r="AF51" s="22">
        <v>0.32390007246144198</v>
      </c>
      <c r="AG51" s="22" t="e">
        <v>#DIV/0!</v>
      </c>
      <c r="AH51" s="22" t="e">
        <v>#DIV/0!</v>
      </c>
      <c r="AI51" s="22">
        <v>0.53536601489903402</v>
      </c>
      <c r="AJ51" s="22">
        <v>0.12713767690181785</v>
      </c>
      <c r="AK51" s="22" t="e">
        <v>#DIV/0!</v>
      </c>
      <c r="AL51" s="22" t="e">
        <v>#DIV/0!</v>
      </c>
      <c r="AM51" s="22">
        <v>0.7184029940241502</v>
      </c>
      <c r="AN51" s="22">
        <v>0.82905716574959043</v>
      </c>
      <c r="AO51" s="22">
        <v>0.60492413457049865</v>
      </c>
      <c r="AP51" s="22">
        <v>0.39372802352938957</v>
      </c>
      <c r="AQ51" s="22">
        <v>0.68775326179112473</v>
      </c>
      <c r="AR51" s="22">
        <v>0.23233399557967063</v>
      </c>
      <c r="AS51" s="22">
        <v>0.36677202242284923</v>
      </c>
      <c r="AT51" s="22">
        <v>0.54365836862863404</v>
      </c>
      <c r="AU51" s="22">
        <v>0.27445992478516801</v>
      </c>
      <c r="AV51" s="22" t="e">
        <v>#DIV/0!</v>
      </c>
      <c r="AW51" s="22" t="e">
        <v>#DIV/0!</v>
      </c>
      <c r="AX51" s="22" t="e">
        <v>#DIV/0!</v>
      </c>
      <c r="AY51" s="22">
        <v>0.74466102648756005</v>
      </c>
      <c r="AZ51" s="22">
        <v>0.76683679515642211</v>
      </c>
      <c r="BA51" s="22">
        <v>0.22258733910874867</v>
      </c>
      <c r="BB51" s="22" t="e">
        <v>#DIV/0!</v>
      </c>
      <c r="BC51" s="22">
        <v>0.31369327051996021</v>
      </c>
    </row>
    <row r="52" spans="1:55" x14ac:dyDescent="0.2">
      <c r="A52" s="3" t="s">
        <v>188</v>
      </c>
      <c r="B52" s="3" t="s">
        <v>189</v>
      </c>
      <c r="C52" s="3" t="s">
        <v>24</v>
      </c>
      <c r="D52" s="3">
        <v>71373</v>
      </c>
      <c r="E52" s="3" t="s">
        <v>16</v>
      </c>
      <c r="F52" s="3">
        <v>2019</v>
      </c>
      <c r="G52" s="3" t="s">
        <v>17</v>
      </c>
      <c r="H52" s="4">
        <v>43738</v>
      </c>
      <c r="I52" s="4">
        <v>43796</v>
      </c>
      <c r="J52" s="4">
        <v>43796</v>
      </c>
      <c r="K52" s="5">
        <v>270606000</v>
      </c>
      <c r="L52" s="5">
        <v>280626000</v>
      </c>
      <c r="M52" s="3" t="s">
        <v>190</v>
      </c>
      <c r="N52" s="21">
        <v>4.2816099816858043E-2</v>
      </c>
      <c r="O52" s="22">
        <v>2.6136908971423303E-2</v>
      </c>
      <c r="P52" s="22">
        <v>1.0334654945114182E-2</v>
      </c>
      <c r="Q52" s="22">
        <v>0.87002466087494323</v>
      </c>
      <c r="R52" s="22">
        <v>0.12582740795288913</v>
      </c>
      <c r="S52" s="22">
        <v>4.7578511702798587E-2</v>
      </c>
      <c r="T52" s="22">
        <v>0.11858359191455325</v>
      </c>
      <c r="U52" s="22">
        <v>0.81085622288223236</v>
      </c>
      <c r="V52" s="22">
        <v>0.71014892553191533</v>
      </c>
      <c r="W52" s="22">
        <v>0.82331374850175199</v>
      </c>
      <c r="X52" s="22">
        <v>0.1086689164327668</v>
      </c>
      <c r="Y52" s="22">
        <v>0.62964761915253575</v>
      </c>
      <c r="Z52" s="22">
        <v>0.89133108356723323</v>
      </c>
      <c r="AA52" s="22">
        <v>0.72443210316201523</v>
      </c>
      <c r="AB52" s="22">
        <v>0.85860394215107527</v>
      </c>
      <c r="AC52" s="22">
        <v>0.46401694354185868</v>
      </c>
      <c r="AD52" s="22">
        <v>0.25603425593096291</v>
      </c>
      <c r="AE52" s="22">
        <v>0.34894470508931652</v>
      </c>
      <c r="AF52" s="22">
        <v>0.33558585833977406</v>
      </c>
      <c r="AG52" s="22" t="e">
        <v>#DIV/0!</v>
      </c>
      <c r="AH52" s="22" t="e">
        <v>#DIV/0!</v>
      </c>
      <c r="AI52" s="22">
        <v>0.5231578350609718</v>
      </c>
      <c r="AJ52" s="22">
        <v>0.1736097148007241</v>
      </c>
      <c r="AK52" s="22" t="e">
        <v>#DIV/0!</v>
      </c>
      <c r="AL52" s="22" t="e">
        <v>#DIV/0!</v>
      </c>
      <c r="AM52" s="22">
        <v>0.70807174980655574</v>
      </c>
      <c r="AN52" s="22">
        <v>0.80478404457564567</v>
      </c>
      <c r="AO52" s="22">
        <v>5.9579759027723361E-2</v>
      </c>
      <c r="AP52" s="22">
        <v>0.37021088709948197</v>
      </c>
      <c r="AQ52" s="22">
        <v>0.59241718675286326</v>
      </c>
      <c r="AR52" s="22">
        <v>0.38609523055777695</v>
      </c>
      <c r="AS52" s="22">
        <v>0.31726868471327724</v>
      </c>
      <c r="AT52" s="22">
        <v>0.3547467768077518</v>
      </c>
      <c r="AU52" s="22">
        <v>0.30520555771384383</v>
      </c>
      <c r="AV52" s="22" t="e">
        <v>#DIV/0!</v>
      </c>
      <c r="AW52" s="22" t="e">
        <v>#DIV/0!</v>
      </c>
      <c r="AX52" s="22" t="e">
        <v>#DIV/0!</v>
      </c>
      <c r="AY52" s="22">
        <v>0.75041201892503473</v>
      </c>
      <c r="AZ52" s="22">
        <v>0.77455300501013458</v>
      </c>
      <c r="BA52" s="22">
        <v>0.22427916444654311</v>
      </c>
      <c r="BB52" s="22" t="e">
        <v>#DIV/0!</v>
      </c>
      <c r="BC52" s="22">
        <v>0.12353920078317</v>
      </c>
    </row>
    <row r="53" spans="1:55" x14ac:dyDescent="0.2">
      <c r="A53" s="3" t="s">
        <v>230</v>
      </c>
      <c r="B53" s="3" t="s">
        <v>231</v>
      </c>
      <c r="C53" s="3" t="s">
        <v>91</v>
      </c>
      <c r="D53" s="3">
        <v>185450</v>
      </c>
      <c r="E53" s="3" t="s">
        <v>16</v>
      </c>
      <c r="F53" s="3">
        <v>2020</v>
      </c>
      <c r="G53" s="3" t="s">
        <v>17</v>
      </c>
      <c r="H53" s="4">
        <v>43951</v>
      </c>
      <c r="I53" s="4">
        <v>44001</v>
      </c>
      <c r="J53" s="4">
        <v>44001</v>
      </c>
      <c r="K53" s="5">
        <v>478113000</v>
      </c>
      <c r="L53" s="5">
        <v>480310000</v>
      </c>
      <c r="M53" s="3" t="s">
        <v>232</v>
      </c>
      <c r="N53" s="21">
        <v>0.1354172032850989</v>
      </c>
      <c r="O53" s="22">
        <v>0.11077223484730431</v>
      </c>
      <c r="P53" s="22">
        <v>7.9201473171717343E-2</v>
      </c>
      <c r="Q53" s="22">
        <v>0.87081489537258494</v>
      </c>
      <c r="R53" s="22">
        <v>0.15158559188800977</v>
      </c>
      <c r="S53" s="22">
        <v>0.10865973217355668</v>
      </c>
      <c r="T53" s="22">
        <v>0.13359488831534866</v>
      </c>
      <c r="U53" s="22">
        <v>0.81241434627758036</v>
      </c>
      <c r="V53" s="22">
        <v>0.71326078927925995</v>
      </c>
      <c r="W53" s="22">
        <v>0.82462625382198262</v>
      </c>
      <c r="X53" s="22">
        <v>0.48865345146184291</v>
      </c>
      <c r="Y53" s="22">
        <v>0.46212153698227665</v>
      </c>
      <c r="Z53" s="22">
        <v>0.51134654853815698</v>
      </c>
      <c r="AA53" s="22">
        <v>0.21033060700738712</v>
      </c>
      <c r="AB53" s="22">
        <v>0.83929731336935232</v>
      </c>
      <c r="AC53" s="22">
        <v>0.62164572180327837</v>
      </c>
      <c r="AD53" s="22">
        <v>0.41970544262608389</v>
      </c>
      <c r="AE53" s="22">
        <v>0.53529304873209171</v>
      </c>
      <c r="AF53" s="22">
        <v>0.41435015248613083</v>
      </c>
      <c r="AG53" s="22" t="e">
        <v>#DIV/0!</v>
      </c>
      <c r="AH53" s="22" t="e">
        <v>#DIV/0!</v>
      </c>
      <c r="AI53" s="22">
        <v>0.54552653374774207</v>
      </c>
      <c r="AJ53" s="22">
        <v>0.21388370355684003</v>
      </c>
      <c r="AK53" s="22" t="e">
        <v>#DIV/0!</v>
      </c>
      <c r="AL53" s="22" t="e">
        <v>#DIV/0!</v>
      </c>
      <c r="AM53" s="22">
        <v>0.71776441361914156</v>
      </c>
      <c r="AN53" s="22">
        <v>0.80661160832176659</v>
      </c>
      <c r="AO53" s="22">
        <v>0.11472041376056952</v>
      </c>
      <c r="AP53" s="22">
        <v>0.36036452732305058</v>
      </c>
      <c r="AQ53" s="22">
        <v>0.74228204140965981</v>
      </c>
      <c r="AR53" s="22">
        <v>0.41231905590960605</v>
      </c>
      <c r="AS53" s="22">
        <v>0.35946173809145737</v>
      </c>
      <c r="AT53" s="22">
        <v>0.47023518791233432</v>
      </c>
      <c r="AU53" s="22">
        <v>0.3303927811156146</v>
      </c>
      <c r="AV53" s="22" t="e">
        <v>#DIV/0!</v>
      </c>
      <c r="AW53" s="22" t="e">
        <v>#DIV/0!</v>
      </c>
      <c r="AX53" s="22" t="e">
        <v>#DIV/0!</v>
      </c>
      <c r="AY53" s="22">
        <v>0.74630794966904612</v>
      </c>
      <c r="AZ53" s="22">
        <v>0.76928935524987374</v>
      </c>
      <c r="BA53" s="22">
        <v>0.2220979813149104</v>
      </c>
      <c r="BB53" s="22" t="e">
        <v>#DIV/0!</v>
      </c>
      <c r="BC53" s="22">
        <v>0.27132536206689734</v>
      </c>
    </row>
    <row r="54" spans="1:55" x14ac:dyDescent="0.2">
      <c r="A54" s="3" t="s">
        <v>179</v>
      </c>
      <c r="B54" s="3" t="s">
        <v>180</v>
      </c>
      <c r="C54" s="3" t="s">
        <v>138</v>
      </c>
      <c r="D54" s="3">
        <v>679135</v>
      </c>
      <c r="E54" s="3" t="s">
        <v>16</v>
      </c>
      <c r="F54" s="3">
        <v>2019</v>
      </c>
      <c r="G54" s="3" t="s">
        <v>17</v>
      </c>
      <c r="H54" s="4">
        <v>43830</v>
      </c>
      <c r="I54" s="4">
        <v>43874</v>
      </c>
      <c r="J54" s="4">
        <v>43874</v>
      </c>
      <c r="K54" s="5">
        <v>652000000</v>
      </c>
      <c r="L54" s="5">
        <v>656000000</v>
      </c>
      <c r="M54" s="3" t="s">
        <v>181</v>
      </c>
      <c r="N54" s="21">
        <v>5.5317451438798605E-2</v>
      </c>
      <c r="O54" s="22">
        <v>3.8488342239907311E-2</v>
      </c>
      <c r="P54" s="22">
        <v>3.3500730972892835E-2</v>
      </c>
      <c r="Q54" s="22">
        <v>0.86847753735722377</v>
      </c>
      <c r="R54" s="22">
        <v>4.167977643445029E-2</v>
      </c>
      <c r="S54" s="22">
        <v>1.131657489210541E-2</v>
      </c>
      <c r="T54" s="22">
        <v>4.0082093585687921E-2</v>
      </c>
      <c r="U54" s="22">
        <v>0.80800503310341132</v>
      </c>
      <c r="V54" s="22">
        <v>0.70860678567501967</v>
      </c>
      <c r="W54" s="22">
        <v>0.82027143302590177</v>
      </c>
      <c r="X54" s="22">
        <v>0.24458755401216281</v>
      </c>
      <c r="Y54" s="22">
        <v>0.58355841580248591</v>
      </c>
      <c r="Z54" s="22">
        <v>0.75541244598783719</v>
      </c>
      <c r="AA54" s="22">
        <v>0.6219088587011169</v>
      </c>
      <c r="AB54" s="22">
        <v>0.92993857473316921</v>
      </c>
      <c r="AC54" s="22">
        <v>0.16194358027827274</v>
      </c>
      <c r="AD54" s="22">
        <v>0.15366778679268941</v>
      </c>
      <c r="AE54" s="22">
        <v>0.23239504015647727</v>
      </c>
      <c r="AF54" s="22">
        <v>0.31103951972254779</v>
      </c>
      <c r="AG54" s="22" t="e">
        <v>#DIV/0!</v>
      </c>
      <c r="AH54" s="22" t="e">
        <v>#DIV/0!</v>
      </c>
      <c r="AI54" s="22">
        <v>0.53100207740245342</v>
      </c>
      <c r="AJ54" s="22">
        <v>0.10892226053823371</v>
      </c>
      <c r="AK54" s="22" t="e">
        <v>#DIV/0!</v>
      </c>
      <c r="AL54" s="22" t="e">
        <v>#DIV/0!</v>
      </c>
      <c r="AM54" s="22">
        <v>0.70681708056744674</v>
      </c>
      <c r="AN54" s="22">
        <v>0.80451662623498688</v>
      </c>
      <c r="AO54" s="22">
        <v>8.4502361257263084E-2</v>
      </c>
      <c r="AP54" s="22">
        <v>0.36234542215247328</v>
      </c>
      <c r="AQ54" s="22">
        <v>0.56981115073600153</v>
      </c>
      <c r="AR54" s="22">
        <v>0.26730208118402815</v>
      </c>
      <c r="AS54" s="22">
        <v>0.35700297277516602</v>
      </c>
      <c r="AT54" s="22">
        <v>0.30865096883767346</v>
      </c>
      <c r="AU54" s="22">
        <v>0.26226768091365349</v>
      </c>
      <c r="AV54" s="22" t="e">
        <v>#DIV/0!</v>
      </c>
      <c r="AW54" s="22" t="e">
        <v>#DIV/0!</v>
      </c>
      <c r="AX54" s="22" t="e">
        <v>#DIV/0!</v>
      </c>
      <c r="AY54" s="22">
        <v>0.74798932823516229</v>
      </c>
      <c r="AZ54" s="22">
        <v>0.76968722481454765</v>
      </c>
      <c r="BA54" s="22">
        <v>0.23209867038594012</v>
      </c>
      <c r="BB54" s="22" t="e">
        <v>#DIV/0!</v>
      </c>
      <c r="BC54" s="22">
        <v>0.10006118827423374</v>
      </c>
    </row>
    <row r="55" spans="1:55" x14ac:dyDescent="0.2">
      <c r="A55" s="3" t="s">
        <v>200</v>
      </c>
      <c r="B55" s="3" t="s">
        <v>201</v>
      </c>
      <c r="C55" s="3" t="s">
        <v>24</v>
      </c>
      <c r="D55" s="3">
        <v>71079</v>
      </c>
      <c r="E55" s="3" t="s">
        <v>16</v>
      </c>
      <c r="F55" s="3">
        <v>2019</v>
      </c>
      <c r="G55" s="3" t="s">
        <v>17</v>
      </c>
      <c r="H55" s="4">
        <v>43830</v>
      </c>
      <c r="I55" s="4">
        <v>43867</v>
      </c>
      <c r="J55" s="4">
        <v>43867</v>
      </c>
      <c r="K55" s="5">
        <v>177500000</v>
      </c>
      <c r="L55" s="5">
        <v>178000000</v>
      </c>
      <c r="M55" s="3" t="s">
        <v>202</v>
      </c>
      <c r="N55" s="21">
        <v>6.2750139683446352E-2</v>
      </c>
      <c r="O55" s="22">
        <v>5.6703075120795671E-2</v>
      </c>
      <c r="P55" s="22">
        <v>9.5020393722626523E-2</v>
      </c>
      <c r="Q55" s="22">
        <v>0.86932002407685693</v>
      </c>
      <c r="R55" s="22">
        <v>7.3447367130427973E-2</v>
      </c>
      <c r="S55" s="22">
        <v>0.10333711831736764</v>
      </c>
      <c r="T55" s="22">
        <v>5.5584184538026722E-2</v>
      </c>
      <c r="U55" s="22">
        <v>0.80900193606258186</v>
      </c>
      <c r="V55" s="22">
        <v>0.71161099792471116</v>
      </c>
      <c r="W55" s="22">
        <v>0.82095487512886378</v>
      </c>
      <c r="X55" s="22">
        <v>0.26416689469438426</v>
      </c>
      <c r="Y55" s="22">
        <v>0.50573165071047443</v>
      </c>
      <c r="Z55" s="22">
        <v>0.73583310530561585</v>
      </c>
      <c r="AA55" s="22">
        <v>0.33915301014117855</v>
      </c>
      <c r="AB55" s="22">
        <v>0.88322085738624456</v>
      </c>
      <c r="AC55" s="22">
        <v>0.8599938227385111</v>
      </c>
      <c r="AD55" s="22">
        <v>0.61954802485722227</v>
      </c>
      <c r="AE55" s="22">
        <v>0.72321542192918631</v>
      </c>
      <c r="AF55" s="22">
        <v>0.48463245218195616</v>
      </c>
      <c r="AG55" s="22" t="e">
        <v>#DIV/0!</v>
      </c>
      <c r="AH55" s="22" t="e">
        <v>#DIV/0!</v>
      </c>
      <c r="AI55" s="22">
        <v>0.52977566041928081</v>
      </c>
      <c r="AJ55" s="22">
        <v>0.32266452185113176</v>
      </c>
      <c r="AK55" s="22" t="e">
        <v>#DIV/0!</v>
      </c>
      <c r="AL55" s="22" t="e">
        <v>#DIV/0!</v>
      </c>
      <c r="AM55" s="22">
        <v>0.71836351203512472</v>
      </c>
      <c r="AN55" s="22">
        <v>0.8053177148564723</v>
      </c>
      <c r="AO55" s="22">
        <v>0.10248275534783516</v>
      </c>
      <c r="AP55" s="22">
        <v>0.36203880151509993</v>
      </c>
      <c r="AQ55" s="22">
        <v>0.8312997402110065</v>
      </c>
      <c r="AR55" s="22">
        <v>0.73092404689608248</v>
      </c>
      <c r="AS55" s="22">
        <v>0.25616299383655472</v>
      </c>
      <c r="AT55" s="22">
        <v>0.72346742493359795</v>
      </c>
      <c r="AU55" s="22">
        <v>0.42757171926416448</v>
      </c>
      <c r="AV55" s="22" t="e">
        <v>#DIV/0!</v>
      </c>
      <c r="AW55" s="22" t="e">
        <v>#DIV/0!</v>
      </c>
      <c r="AX55" s="22" t="e">
        <v>#DIV/0!</v>
      </c>
      <c r="AY55" s="22">
        <v>0.74482302902166686</v>
      </c>
      <c r="AZ55" s="22">
        <v>0.76757150753565773</v>
      </c>
      <c r="BA55" s="22">
        <v>0.22273837551937939</v>
      </c>
      <c r="BB55" s="22" t="e">
        <v>#DIV/0!</v>
      </c>
      <c r="BC55" s="22">
        <v>0.35209719707101866</v>
      </c>
    </row>
    <row r="56" spans="1:55" x14ac:dyDescent="0.2">
      <c r="A56" s="3" t="s">
        <v>197</v>
      </c>
      <c r="B56" s="3" t="s">
        <v>198</v>
      </c>
      <c r="C56" s="3" t="s">
        <v>24</v>
      </c>
      <c r="D56" s="3">
        <v>130356</v>
      </c>
      <c r="E56" s="3" t="s">
        <v>16</v>
      </c>
      <c r="F56" s="3">
        <v>2019</v>
      </c>
      <c r="G56" s="3" t="s">
        <v>17</v>
      </c>
      <c r="H56" s="4">
        <v>43830</v>
      </c>
      <c r="I56" s="4">
        <v>43892</v>
      </c>
      <c r="J56" s="4">
        <v>43892</v>
      </c>
      <c r="K56" s="5">
        <v>29926000</v>
      </c>
      <c r="L56" s="5">
        <v>30647000</v>
      </c>
      <c r="M56" s="3" t="s">
        <v>199</v>
      </c>
      <c r="N56" s="21">
        <v>8.778013495670127E-2</v>
      </c>
      <c r="O56" s="22">
        <v>6.5403981040460427E-2</v>
      </c>
      <c r="P56" s="22">
        <v>0.12710501162081017</v>
      </c>
      <c r="Q56" s="22">
        <v>0.86821297938556941</v>
      </c>
      <c r="R56" s="22">
        <v>5.6953761235348016E-4</v>
      </c>
      <c r="S56" s="22">
        <v>0</v>
      </c>
      <c r="T56" s="22">
        <v>5.7560840116632284E-4</v>
      </c>
      <c r="U56" s="22">
        <v>0.80726230729433424</v>
      </c>
      <c r="V56" s="22">
        <v>0.70833495319453676</v>
      </c>
      <c r="W56" s="22">
        <v>0.8194588809463762</v>
      </c>
      <c r="X56" s="22">
        <v>0.23329407479774561</v>
      </c>
      <c r="Y56" s="22">
        <v>0.50784854264537138</v>
      </c>
      <c r="Z56" s="22">
        <v>0.76670592520225433</v>
      </c>
      <c r="AA56" s="22">
        <v>5.2905892554146454E-2</v>
      </c>
      <c r="AB56" s="22">
        <v>0.95146183580905552</v>
      </c>
      <c r="AC56" s="22">
        <v>0.53032549588573186</v>
      </c>
      <c r="AD56" s="22">
        <v>0.18657411022044826</v>
      </c>
      <c r="AE56" s="22">
        <v>0.26986063804182026</v>
      </c>
      <c r="AF56" s="22">
        <v>0.63548383579676238</v>
      </c>
      <c r="AG56" s="22" t="e">
        <v>#DIV/0!</v>
      </c>
      <c r="AH56" s="22" t="e">
        <v>#DIV/0!</v>
      </c>
      <c r="AI56" s="22">
        <v>0.55232058650991955</v>
      </c>
      <c r="AJ56" s="22">
        <v>0.15936916407095492</v>
      </c>
      <c r="AK56" s="22" t="e">
        <v>#DIV/0!</v>
      </c>
      <c r="AL56" s="22" t="e">
        <v>#DIV/0!</v>
      </c>
      <c r="AM56" s="22">
        <v>0.71477988334067966</v>
      </c>
      <c r="AN56" s="22">
        <v>0.80391761664940387</v>
      </c>
      <c r="AO56" s="22">
        <v>4.9540136272541453E-2</v>
      </c>
      <c r="AP56" s="22">
        <v>0.36061689003697811</v>
      </c>
      <c r="AQ56" s="22">
        <v>0.83542706105824271</v>
      </c>
      <c r="AR56" s="22">
        <v>0.39253578794792149</v>
      </c>
      <c r="AS56" s="22">
        <v>0.37473839521683805</v>
      </c>
      <c r="AT56" s="22">
        <v>0.34133044793912781</v>
      </c>
      <c r="AU56" s="22">
        <v>0.28278903443589304</v>
      </c>
      <c r="AV56" s="22" t="e">
        <v>#DIV/0!</v>
      </c>
      <c r="AW56" s="22" t="e">
        <v>#DIV/0!</v>
      </c>
      <c r="AX56" s="22" t="e">
        <v>#DIV/0!</v>
      </c>
      <c r="AY56" s="22">
        <v>0.74413050940307668</v>
      </c>
      <c r="AZ56" s="22">
        <v>0.76204779650690768</v>
      </c>
      <c r="BA56" s="22">
        <v>0.22137009725823426</v>
      </c>
      <c r="BB56" s="22" t="e">
        <v>#DIV/0!</v>
      </c>
      <c r="BC56" s="22">
        <v>9.5909068584798265E-2</v>
      </c>
    </row>
    <row r="57" spans="1:55" x14ac:dyDescent="0.2">
      <c r="A57" s="3" t="s">
        <v>209</v>
      </c>
      <c r="B57" s="3" t="s">
        <v>210</v>
      </c>
      <c r="C57" s="3" t="s">
        <v>45</v>
      </c>
      <c r="D57" s="3">
        <v>261036</v>
      </c>
      <c r="E57" s="3" t="s">
        <v>16</v>
      </c>
      <c r="F57" s="3">
        <v>2019</v>
      </c>
      <c r="G57" s="3" t="s">
        <v>17</v>
      </c>
      <c r="H57" s="4">
        <v>43830</v>
      </c>
      <c r="I57" s="4">
        <v>43887</v>
      </c>
      <c r="J57" s="4">
        <v>43887</v>
      </c>
      <c r="K57" s="5">
        <v>41681000</v>
      </c>
      <c r="L57" s="5">
        <v>42168000</v>
      </c>
      <c r="M57" s="3" t="s">
        <v>211</v>
      </c>
      <c r="N57" s="21">
        <v>6.6742441107682182E-2</v>
      </c>
      <c r="O57" s="22">
        <v>6.6742441107682182E-2</v>
      </c>
      <c r="P57" s="22">
        <v>0.14066267351887005</v>
      </c>
      <c r="Q57" s="22">
        <v>0.87198617479268103</v>
      </c>
      <c r="R57" s="22">
        <v>0.13593739668238558</v>
      </c>
      <c r="S57" s="22">
        <v>0</v>
      </c>
      <c r="T57" s="22">
        <v>0.13738637425493999</v>
      </c>
      <c r="U57" s="22">
        <v>0.8129719456806821</v>
      </c>
      <c r="V57" s="22">
        <v>0.70833495319453676</v>
      </c>
      <c r="W57" s="22">
        <v>0.82602768685005012</v>
      </c>
      <c r="X57" s="22">
        <v>0.39589408571822388</v>
      </c>
      <c r="Y57" s="22">
        <v>0.44827706310608928</v>
      </c>
      <c r="Z57" s="22">
        <v>0.60410591428177607</v>
      </c>
      <c r="AA57" s="22">
        <v>0.21834409072517716</v>
      </c>
      <c r="AB57" s="22">
        <v>0.81981844325893871</v>
      </c>
      <c r="AC57" s="22">
        <v>1</v>
      </c>
      <c r="AD57" s="22">
        <v>0.47914687427587299</v>
      </c>
      <c r="AE57" s="22">
        <v>0.56678290360343075</v>
      </c>
      <c r="AF57" s="22">
        <v>0.44742147344281558</v>
      </c>
      <c r="AG57" s="22" t="e">
        <v>#DIV/0!</v>
      </c>
      <c r="AH57" s="22" t="e">
        <v>#DIV/0!</v>
      </c>
      <c r="AI57" s="22">
        <v>0.50028359451266646</v>
      </c>
      <c r="AJ57" s="22">
        <v>0.22831138377385912</v>
      </c>
      <c r="AK57" s="22" t="e">
        <v>#DIV/0!</v>
      </c>
      <c r="AL57" s="22" t="e">
        <v>#DIV/0!</v>
      </c>
      <c r="AM57" s="22">
        <v>0.72834857427303301</v>
      </c>
      <c r="AN57" s="22">
        <v>0.80834375662208435</v>
      </c>
      <c r="AO57" s="22">
        <v>0.14142588587907934</v>
      </c>
      <c r="AP57" s="22">
        <v>0.36159208939602688</v>
      </c>
      <c r="AQ57" s="22">
        <v>0.8448731243665083</v>
      </c>
      <c r="AR57" s="22">
        <v>0.53609490542245908</v>
      </c>
      <c r="AS57" s="22">
        <v>0.20041255062896207</v>
      </c>
      <c r="AT57" s="22">
        <v>0.66202183889331423</v>
      </c>
      <c r="AU57" s="22">
        <v>0.52178420284240257</v>
      </c>
      <c r="AV57" s="22" t="e">
        <v>#DIV/0!</v>
      </c>
      <c r="AW57" s="22" t="e">
        <v>#DIV/0!</v>
      </c>
      <c r="AX57" s="22" t="e">
        <v>#DIV/0!</v>
      </c>
      <c r="AY57" s="22">
        <v>0.74548363614685298</v>
      </c>
      <c r="AZ57" s="22">
        <v>0.76761119004868972</v>
      </c>
      <c r="BA57" s="22">
        <v>0.22435148126498597</v>
      </c>
      <c r="BB57" s="22" t="e">
        <v>#DIV/0!</v>
      </c>
      <c r="BC57" s="22">
        <v>0.36916989120668298</v>
      </c>
    </row>
    <row r="58" spans="1:55" x14ac:dyDescent="0.2">
      <c r="A58" s="3" t="s">
        <v>203</v>
      </c>
      <c r="B58" s="3" t="s">
        <v>204</v>
      </c>
      <c r="C58" s="3" t="s">
        <v>113</v>
      </c>
      <c r="D58" s="3">
        <v>914</v>
      </c>
      <c r="E58" s="3" t="s">
        <v>16</v>
      </c>
      <c r="F58" s="3">
        <v>2019</v>
      </c>
      <c r="G58" s="3" t="s">
        <v>17</v>
      </c>
      <c r="H58" s="4">
        <v>43890</v>
      </c>
      <c r="I58" s="4">
        <v>43890</v>
      </c>
      <c r="J58" s="4">
        <v>43890</v>
      </c>
      <c r="K58" s="5">
        <v>155153909</v>
      </c>
      <c r="L58" s="5">
        <v>157681625</v>
      </c>
      <c r="M58" s="3" t="s">
        <v>205</v>
      </c>
      <c r="N58" s="21">
        <v>4.0509272024798003E-2</v>
      </c>
      <c r="O58" s="22">
        <v>4.0509272024798003E-2</v>
      </c>
      <c r="P58" s="22">
        <v>4.4019671334902316E-3</v>
      </c>
      <c r="Q58" s="22">
        <v>0.87406427637295248</v>
      </c>
      <c r="R58" s="22">
        <v>9.8708531841198606E-3</v>
      </c>
      <c r="S58" s="22">
        <v>0</v>
      </c>
      <c r="T58" s="22">
        <v>9.9760681230169519E-3</v>
      </c>
      <c r="U58" s="22">
        <v>0.80780880801646826</v>
      </c>
      <c r="V58" s="22">
        <v>0.70833495319453676</v>
      </c>
      <c r="W58" s="22">
        <v>0.8200876172913083</v>
      </c>
      <c r="X58" s="22">
        <v>0.64747020462478821</v>
      </c>
      <c r="Y58" s="22">
        <v>0.43311936286116853</v>
      </c>
      <c r="Z58" s="22">
        <v>0.35252979537521173</v>
      </c>
      <c r="AA58" s="22">
        <v>0.13853582915573301</v>
      </c>
      <c r="AB58" s="22">
        <v>0.79891828975742585</v>
      </c>
      <c r="AC58" s="22">
        <v>1</v>
      </c>
      <c r="AD58" s="22">
        <v>0.48177122422862617</v>
      </c>
      <c r="AE58" s="22">
        <v>0.5982025681757247</v>
      </c>
      <c r="AF58" s="22">
        <v>0.44095723971957412</v>
      </c>
      <c r="AG58" s="22" t="e">
        <v>#DIV/0!</v>
      </c>
      <c r="AH58" s="22" t="e">
        <v>#DIV/0!</v>
      </c>
      <c r="AI58" s="22">
        <v>0.52547800466169758</v>
      </c>
      <c r="AJ58" s="22">
        <v>7.6795110352703644E-2</v>
      </c>
      <c r="AK58" s="22" t="e">
        <v>#DIV/0!</v>
      </c>
      <c r="AL58" s="22" t="e">
        <v>#DIV/0!</v>
      </c>
      <c r="AM58" s="22">
        <v>0.71009938754838842</v>
      </c>
      <c r="AN58" s="22">
        <v>0.80394778429669111</v>
      </c>
      <c r="AO58" s="22">
        <v>4.7570797017146725E-3</v>
      </c>
      <c r="AP58" s="22">
        <v>0.36017962926131064</v>
      </c>
      <c r="AQ58" s="22">
        <v>0.59934072118970527</v>
      </c>
      <c r="AR58" s="22">
        <v>0.39285948938305798</v>
      </c>
      <c r="AS58" s="22">
        <v>0.32013404031575077</v>
      </c>
      <c r="AT58" s="22">
        <v>0.26580353382271577</v>
      </c>
      <c r="AU58" s="22">
        <v>0.24994999937285098</v>
      </c>
      <c r="AV58" s="22" t="e">
        <v>#DIV/0!</v>
      </c>
      <c r="AW58" s="22" t="e">
        <v>#DIV/0!</v>
      </c>
      <c r="AX58" s="22" t="e">
        <v>#DIV/0!</v>
      </c>
      <c r="AY58" s="22">
        <v>0.74490440203195174</v>
      </c>
      <c r="AZ58" s="22">
        <v>0.7673786998154829</v>
      </c>
      <c r="BA58" s="22">
        <v>0.22143829206286625</v>
      </c>
      <c r="BB58" s="22" t="e">
        <v>#DIV/0!</v>
      </c>
      <c r="BC58" s="22">
        <v>0.157607915235602</v>
      </c>
    </row>
    <row r="59" spans="1:55" x14ac:dyDescent="0.2">
      <c r="A59" s="3" t="s">
        <v>182</v>
      </c>
      <c r="B59" s="3" t="s">
        <v>183</v>
      </c>
      <c r="C59" s="3" t="s">
        <v>59</v>
      </c>
      <c r="D59" s="3">
        <v>247618</v>
      </c>
      <c r="E59" s="3" t="s">
        <v>16</v>
      </c>
      <c r="F59" s="3">
        <v>2019</v>
      </c>
      <c r="G59" s="3" t="s">
        <v>17</v>
      </c>
      <c r="H59" s="4">
        <v>43830</v>
      </c>
      <c r="I59" s="4">
        <v>43880</v>
      </c>
      <c r="J59" s="4">
        <v>43880</v>
      </c>
      <c r="K59" s="5">
        <v>326196000</v>
      </c>
      <c r="L59" s="5">
        <v>335539000</v>
      </c>
      <c r="M59" s="3" t="s">
        <v>184</v>
      </c>
      <c r="N59" s="21">
        <v>3.1752523439263179E-2</v>
      </c>
      <c r="O59" s="22">
        <v>2.3397935617569508E-2</v>
      </c>
      <c r="P59" s="22">
        <v>3.3289034702373647E-2</v>
      </c>
      <c r="Q59" s="22">
        <v>0.87563557636498035</v>
      </c>
      <c r="R59" s="22">
        <v>0.15125706211751566</v>
      </c>
      <c r="S59" s="22">
        <v>0.16040246178001225</v>
      </c>
      <c r="T59" s="22">
        <v>0.12392643876260136</v>
      </c>
      <c r="U59" s="22">
        <v>0.81739671798349522</v>
      </c>
      <c r="V59" s="22">
        <v>0.72265687917050847</v>
      </c>
      <c r="W59" s="22">
        <v>0.82890878499135034</v>
      </c>
      <c r="X59" s="22">
        <v>0.24121322922826485</v>
      </c>
      <c r="Y59" s="22">
        <v>0.44288585408802439</v>
      </c>
      <c r="Z59" s="22">
        <v>0.75878677077173518</v>
      </c>
      <c r="AA59" s="22">
        <v>0.40834721546676517</v>
      </c>
      <c r="AB59" s="22">
        <v>0.78900460248246784</v>
      </c>
      <c r="AC59" s="22">
        <v>0.17430125955177606</v>
      </c>
      <c r="AD59" s="22">
        <v>0.25011519057015907</v>
      </c>
      <c r="AE59" s="22">
        <v>0.27351497804249786</v>
      </c>
      <c r="AF59" s="22">
        <v>0.32991967687380058</v>
      </c>
      <c r="AG59" s="22" t="e">
        <v>#DIV/0!</v>
      </c>
      <c r="AH59" s="22" t="e">
        <v>#DIV/0!</v>
      </c>
      <c r="AI59" s="22">
        <v>0.55295475128583671</v>
      </c>
      <c r="AJ59" s="22">
        <v>0.12014460424477602</v>
      </c>
      <c r="AK59" s="22" t="e">
        <v>#DIV/0!</v>
      </c>
      <c r="AL59" s="22" t="e">
        <v>#DIV/0!</v>
      </c>
      <c r="AM59" s="22">
        <v>0.71166446604007227</v>
      </c>
      <c r="AN59" s="22">
        <v>0.81095519544861483</v>
      </c>
      <c r="AO59" s="22">
        <v>0.13191060396409024</v>
      </c>
      <c r="AP59" s="22">
        <v>0.34912693886016594</v>
      </c>
      <c r="AQ59" s="22">
        <v>0.6067507058813062</v>
      </c>
      <c r="AR59" s="22">
        <v>0.31989100634986872</v>
      </c>
      <c r="AS59" s="22">
        <v>0.37663727460076651</v>
      </c>
      <c r="AT59" s="22">
        <v>0.40163949106228003</v>
      </c>
      <c r="AU59" s="22">
        <v>0.27380940341055759</v>
      </c>
      <c r="AV59" s="22" t="e">
        <v>#DIV/0!</v>
      </c>
      <c r="AW59" s="22" t="e">
        <v>#DIV/0!</v>
      </c>
      <c r="AX59" s="22" t="e">
        <v>#DIV/0!</v>
      </c>
      <c r="AY59" s="22">
        <v>0.74806267062591925</v>
      </c>
      <c r="AZ59" s="22">
        <v>0.77094714092135386</v>
      </c>
      <c r="BA59" s="22">
        <v>0.22375750487898449</v>
      </c>
      <c r="BB59" s="22" t="e">
        <v>#DIV/0!</v>
      </c>
      <c r="BC59" s="22">
        <v>0.15716825019085148</v>
      </c>
    </row>
    <row r="60" spans="1:55" x14ac:dyDescent="0.2">
      <c r="A60" s="3" t="s">
        <v>221</v>
      </c>
      <c r="B60" s="3" t="s">
        <v>222</v>
      </c>
      <c r="C60" s="3" t="s">
        <v>24</v>
      </c>
      <c r="D60" s="3">
        <v>255210</v>
      </c>
      <c r="E60" s="3" t="s">
        <v>16</v>
      </c>
      <c r="F60" s="3">
        <v>2019</v>
      </c>
      <c r="G60" s="3" t="s">
        <v>17</v>
      </c>
      <c r="H60" s="4">
        <v>43830</v>
      </c>
      <c r="I60" s="4">
        <v>43885</v>
      </c>
      <c r="J60" s="4">
        <v>43885</v>
      </c>
      <c r="K60" s="5">
        <v>1918000000</v>
      </c>
      <c r="L60" s="5">
        <v>1940000000</v>
      </c>
      <c r="M60" s="3" t="s">
        <v>223</v>
      </c>
      <c r="N60" s="21">
        <v>5.8375702034573242E-2</v>
      </c>
      <c r="O60" s="22">
        <v>4.9797996633138865E-2</v>
      </c>
      <c r="P60" s="22">
        <v>8.6833922829931978E-2</v>
      </c>
      <c r="Q60" s="22">
        <v>0.8701235371610222</v>
      </c>
      <c r="R60" s="22">
        <v>0.12080716689275138</v>
      </c>
      <c r="S60" s="22">
        <v>4.8447206469878441E-2</v>
      </c>
      <c r="T60" s="22">
        <v>0.11335309272562356</v>
      </c>
      <c r="U60" s="22">
        <v>0.81079440160700289</v>
      </c>
      <c r="V60" s="22">
        <v>0.71022579422070431</v>
      </c>
      <c r="W60" s="22">
        <v>0.82323076573343612</v>
      </c>
      <c r="X60" s="22">
        <v>0.19306585540865831</v>
      </c>
      <c r="Y60" s="22">
        <v>0.57235038888238843</v>
      </c>
      <c r="Z60" s="22">
        <v>0.80693414459134172</v>
      </c>
      <c r="AA60" s="22">
        <v>0.27761946889070277</v>
      </c>
      <c r="AB60" s="22">
        <v>0.85579807143960462</v>
      </c>
      <c r="AC60" s="22">
        <v>0.68193033732292418</v>
      </c>
      <c r="AD60" s="22">
        <v>0.36037461838951279</v>
      </c>
      <c r="AE60" s="22">
        <v>0.41727685415048826</v>
      </c>
      <c r="AF60" s="22">
        <v>0.36522676642079693</v>
      </c>
      <c r="AG60" s="22" t="e">
        <v>#DIV/0!</v>
      </c>
      <c r="AH60" s="22" t="e">
        <v>#DIV/0!</v>
      </c>
      <c r="AI60" s="22">
        <v>0.5838747879319296</v>
      </c>
      <c r="AJ60" s="22">
        <v>0.14819878375375728</v>
      </c>
      <c r="AK60" s="22" t="e">
        <v>#DIV/0!</v>
      </c>
      <c r="AL60" s="22" t="e">
        <v>#DIV/0!</v>
      </c>
      <c r="AM60" s="22">
        <v>0.70847387567872355</v>
      </c>
      <c r="AN60" s="22">
        <v>0.80413305800269486</v>
      </c>
      <c r="AO60" s="22">
        <v>3.0195564689043282E-2</v>
      </c>
      <c r="AP60" s="22">
        <v>0.36096246259016301</v>
      </c>
      <c r="AQ60" s="22">
        <v>0.5992437016056873</v>
      </c>
      <c r="AR60" s="22">
        <v>0.51957585768673131</v>
      </c>
      <c r="AS60" s="22">
        <v>0.4727878155459439</v>
      </c>
      <c r="AT60" s="22">
        <v>0.35057899665295877</v>
      </c>
      <c r="AU60" s="22">
        <v>0.23757677176000838</v>
      </c>
      <c r="AV60" s="22" t="e">
        <v>#DIV/0!</v>
      </c>
      <c r="AW60" s="22" t="e">
        <v>#DIV/0!</v>
      </c>
      <c r="AX60" s="22" t="e">
        <v>#DIV/0!</v>
      </c>
      <c r="AY60" s="22">
        <v>0.75034638104090323</v>
      </c>
      <c r="AZ60" s="22">
        <v>0.77227544275723115</v>
      </c>
      <c r="BA60" s="22">
        <v>0.22054735153219801</v>
      </c>
      <c r="BB60" s="22" t="e">
        <v>#DIV/0!</v>
      </c>
      <c r="BC60" s="22">
        <v>0.11464229793475979</v>
      </c>
    </row>
    <row r="61" spans="1:55" x14ac:dyDescent="0.2">
      <c r="A61" s="3" t="s">
        <v>227</v>
      </c>
      <c r="B61" s="3" t="s">
        <v>228</v>
      </c>
      <c r="C61" s="3" t="s">
        <v>34</v>
      </c>
      <c r="D61" s="3">
        <v>143497</v>
      </c>
      <c r="E61" s="3" t="s">
        <v>16</v>
      </c>
      <c r="F61" s="3">
        <v>2020</v>
      </c>
      <c r="G61" s="3" t="s">
        <v>17</v>
      </c>
      <c r="H61" s="4">
        <v>44012</v>
      </c>
      <c r="I61" s="4">
        <v>44054</v>
      </c>
      <c r="J61" s="4">
        <v>44054</v>
      </c>
      <c r="K61" s="5">
        <v>115100000</v>
      </c>
      <c r="L61" s="5">
        <v>116700000</v>
      </c>
      <c r="M61" s="3" t="s">
        <v>229</v>
      </c>
      <c r="N61" s="21">
        <v>3.5942507424995725E-2</v>
      </c>
      <c r="O61" s="22">
        <v>3.5942507424995725E-2</v>
      </c>
      <c r="P61" s="22">
        <v>3.669757942939611E-2</v>
      </c>
      <c r="Q61" s="22">
        <v>0.87202694050984608</v>
      </c>
      <c r="R61" s="22">
        <v>0.12279487007810069</v>
      </c>
      <c r="S61" s="22">
        <v>0.15387190930358546</v>
      </c>
      <c r="T61" s="22">
        <v>9.6339231665835176E-2</v>
      </c>
      <c r="U61" s="22">
        <v>0.8124533216322356</v>
      </c>
      <c r="V61" s="22">
        <v>0.71701087474427139</v>
      </c>
      <c r="W61" s="22">
        <v>0.82409255377524715</v>
      </c>
      <c r="X61" s="22">
        <v>0.23274504531499346</v>
      </c>
      <c r="Y61" s="22">
        <v>0.47113475408692457</v>
      </c>
      <c r="Z61" s="22">
        <v>0.76725495468500648</v>
      </c>
      <c r="AA61" s="22">
        <v>0.54935030935460205</v>
      </c>
      <c r="AB61" s="22">
        <v>0.81927337186782845</v>
      </c>
      <c r="AC61" s="22">
        <v>0.25783373130297882</v>
      </c>
      <c r="AD61" s="22">
        <v>0.22601407625372427</v>
      </c>
      <c r="AE61" s="22">
        <v>0.31476513523544508</v>
      </c>
      <c r="AF61" s="22">
        <v>0.35259285105863991</v>
      </c>
      <c r="AG61" s="22" t="e">
        <v>#DIV/0!</v>
      </c>
      <c r="AH61" s="22" t="e">
        <v>#DIV/0!</v>
      </c>
      <c r="AI61" s="22">
        <v>0.55661357339153428</v>
      </c>
      <c r="AJ61" s="22">
        <v>0.14912071404299343</v>
      </c>
      <c r="AK61" s="22" t="e">
        <v>#DIV/0!</v>
      </c>
      <c r="AL61" s="22" t="e">
        <v>#DIV/0!</v>
      </c>
      <c r="AM61" s="22">
        <v>0.71577879846191039</v>
      </c>
      <c r="AN61" s="22">
        <v>0.81004972890447535</v>
      </c>
      <c r="AO61" s="22">
        <v>0.19059963845435671</v>
      </c>
      <c r="AP61" s="22">
        <v>0.14158369597156048</v>
      </c>
      <c r="AQ61" s="22">
        <v>0.68255030947715645</v>
      </c>
      <c r="AR61" s="22">
        <v>0.31663460911397984</v>
      </c>
      <c r="AS61" s="22">
        <v>0.38162019855248758</v>
      </c>
      <c r="AT61" s="22">
        <v>0.4641520965119405</v>
      </c>
      <c r="AU61" s="22">
        <v>0.26335237967324421</v>
      </c>
      <c r="AV61" s="22" t="e">
        <v>#DIV/0!</v>
      </c>
      <c r="AW61" s="22" t="e">
        <v>#DIV/0!</v>
      </c>
      <c r="AX61" s="22" t="e">
        <v>#DIV/0!</v>
      </c>
      <c r="AY61" s="22">
        <v>0.74678022199426919</v>
      </c>
      <c r="AZ61" s="22">
        <v>0.76967577042724133</v>
      </c>
      <c r="BA61" s="22">
        <v>0.22162463308059546</v>
      </c>
      <c r="BB61" s="22" t="e">
        <v>#DIV/0!</v>
      </c>
      <c r="BC61" s="22">
        <v>0.22642547151807182</v>
      </c>
    </row>
    <row r="62" spans="1:55" x14ac:dyDescent="0.2">
      <c r="A62" s="3" t="s">
        <v>191</v>
      </c>
      <c r="B62" s="3" t="s">
        <v>192</v>
      </c>
      <c r="C62" s="3" t="s">
        <v>113</v>
      </c>
      <c r="D62" s="3">
        <v>71306</v>
      </c>
      <c r="E62" s="3" t="s">
        <v>16</v>
      </c>
      <c r="F62" s="3">
        <v>2019</v>
      </c>
      <c r="G62" s="3" t="s">
        <v>17</v>
      </c>
      <c r="H62" s="4">
        <v>43830</v>
      </c>
      <c r="I62" s="4">
        <v>43885</v>
      </c>
      <c r="J62" s="4">
        <v>43885</v>
      </c>
      <c r="K62" s="5">
        <v>3259440</v>
      </c>
      <c r="L62" s="5">
        <v>3259440</v>
      </c>
      <c r="M62" s="3" t="s">
        <v>193</v>
      </c>
      <c r="N62" s="21">
        <v>8.1451812268096238E-2</v>
      </c>
      <c r="O62" s="22">
        <v>7.3388375178534915E-2</v>
      </c>
      <c r="P62" s="22">
        <v>7.3593206648651252E-2</v>
      </c>
      <c r="Q62" s="22">
        <v>0.86909247773990961</v>
      </c>
      <c r="R62" s="22">
        <v>4.2462150304305675E-2</v>
      </c>
      <c r="S62" s="22">
        <v>0</v>
      </c>
      <c r="T62" s="22">
        <v>4.2914760880754542E-2</v>
      </c>
      <c r="U62" s="22">
        <v>0.80819797039701746</v>
      </c>
      <c r="V62" s="22">
        <v>0.70833495319453676</v>
      </c>
      <c r="W62" s="22">
        <v>0.82053533954092595</v>
      </c>
      <c r="X62" s="22">
        <v>0.21057725302420463</v>
      </c>
      <c r="Y62" s="22">
        <v>0.48553672708699736</v>
      </c>
      <c r="Z62" s="22">
        <v>0.78942274697579529</v>
      </c>
      <c r="AA62" s="22">
        <v>0.16063284814351111</v>
      </c>
      <c r="AB62" s="22">
        <v>0.89345087147807678</v>
      </c>
      <c r="AC62" s="22">
        <v>0.28983037806816203</v>
      </c>
      <c r="AD62" s="22">
        <v>0.32432187126563566</v>
      </c>
      <c r="AE62" s="22">
        <v>0.42669378399491098</v>
      </c>
      <c r="AF62" s="22">
        <v>0.44606916035508037</v>
      </c>
      <c r="AG62" s="22" t="e">
        <v>#DIV/0!</v>
      </c>
      <c r="AH62" s="22" t="e">
        <v>#DIV/0!</v>
      </c>
      <c r="AI62" s="22">
        <v>0.55449642845146241</v>
      </c>
      <c r="AJ62" s="22">
        <v>0.14629643093104874</v>
      </c>
      <c r="AK62" s="22" t="e">
        <v>#DIV/0!</v>
      </c>
      <c r="AL62" s="22" t="e">
        <v>#DIV/0!</v>
      </c>
      <c r="AM62" s="22">
        <v>0.71173034245977251</v>
      </c>
      <c r="AN62" s="22">
        <v>0.80431607264523719</v>
      </c>
      <c r="AO62" s="22">
        <v>5.4569422964883006E-2</v>
      </c>
      <c r="AP62" s="22">
        <v>0.36091509486674839</v>
      </c>
      <c r="AQ62" s="22">
        <v>0.68864075209802023</v>
      </c>
      <c r="AR62" s="22">
        <v>0.33947462185872262</v>
      </c>
      <c r="AS62" s="22">
        <v>0.37887465496364248</v>
      </c>
      <c r="AT62" s="22">
        <v>0.32273917462876961</v>
      </c>
      <c r="AU62" s="22">
        <v>0.2941199957573753</v>
      </c>
      <c r="AV62" s="22" t="e">
        <v>#DIV/0!</v>
      </c>
      <c r="AW62" s="22" t="e">
        <v>#DIV/0!</v>
      </c>
      <c r="AX62" s="22" t="e">
        <v>#DIV/0!</v>
      </c>
      <c r="AY62" s="22">
        <v>0.74571378267634436</v>
      </c>
      <c r="AZ62" s="22">
        <v>0.76808125020753415</v>
      </c>
      <c r="BA62" s="22">
        <v>0.22171189194449362</v>
      </c>
      <c r="BB62" s="22" t="e">
        <v>#DIV/0!</v>
      </c>
      <c r="BC62" s="22">
        <v>0.14097405707547964</v>
      </c>
    </row>
    <row r="63" spans="1:55" x14ac:dyDescent="0.2">
      <c r="A63" s="3" t="s">
        <v>218</v>
      </c>
      <c r="B63" s="3" t="s">
        <v>219</v>
      </c>
      <c r="C63" s="3" t="s">
        <v>24</v>
      </c>
      <c r="D63" s="3">
        <v>239516</v>
      </c>
      <c r="E63" s="3" t="s">
        <v>16</v>
      </c>
      <c r="F63" s="3">
        <v>2019</v>
      </c>
      <c r="G63" s="3" t="s">
        <v>17</v>
      </c>
      <c r="H63" s="4">
        <v>43830</v>
      </c>
      <c r="I63" s="4">
        <v>43886</v>
      </c>
      <c r="J63" s="4">
        <v>43886</v>
      </c>
      <c r="K63" s="5">
        <v>1394200000</v>
      </c>
      <c r="L63" s="5">
        <v>1413200000</v>
      </c>
      <c r="M63" s="3" t="s">
        <v>220</v>
      </c>
      <c r="N63" s="21">
        <v>3.503463106601621E-2</v>
      </c>
      <c r="O63" s="22">
        <v>2.3169377360039475E-2</v>
      </c>
      <c r="P63" s="22">
        <v>4.6037374356006485E-3</v>
      </c>
      <c r="Q63" s="22">
        <v>0.86959411313620516</v>
      </c>
      <c r="R63" s="22">
        <v>0.10998872463109581</v>
      </c>
      <c r="S63" s="22">
        <v>8.7164147715445464E-2</v>
      </c>
      <c r="T63" s="22">
        <v>9.5433280227205791E-2</v>
      </c>
      <c r="U63" s="22">
        <v>0.81007839357079903</v>
      </c>
      <c r="V63" s="22">
        <v>0.71131601161720315</v>
      </c>
      <c r="W63" s="22">
        <v>0.82223882309190499</v>
      </c>
      <c r="X63" s="22">
        <v>0.13039736668294702</v>
      </c>
      <c r="Y63" s="22">
        <v>0.5605527521167788</v>
      </c>
      <c r="Z63" s="22">
        <v>0.8696026333170529</v>
      </c>
      <c r="AA63" s="22">
        <v>0.53408209173990151</v>
      </c>
      <c r="AB63" s="22">
        <v>0.87254630213037687</v>
      </c>
      <c r="AC63" s="22">
        <v>0.7011849646842595</v>
      </c>
      <c r="AD63" s="22">
        <v>0.32329384939624406</v>
      </c>
      <c r="AE63" s="22">
        <v>0.34983004834145559</v>
      </c>
      <c r="AF63" s="22">
        <v>0.49673332916915836</v>
      </c>
      <c r="AG63" s="22" t="e">
        <v>#DIV/0!</v>
      </c>
      <c r="AH63" s="22" t="e">
        <v>#DIV/0!</v>
      </c>
      <c r="AI63" s="22">
        <v>0.60522389708132995</v>
      </c>
      <c r="AJ63" s="22">
        <v>0.13735263481468626</v>
      </c>
      <c r="AK63" s="22" t="e">
        <v>#DIV/0!</v>
      </c>
      <c r="AL63" s="22" t="e">
        <v>#DIV/0!</v>
      </c>
      <c r="AM63" s="22">
        <v>0.71565113775904221</v>
      </c>
      <c r="AN63" s="22">
        <v>0.80468766390601298</v>
      </c>
      <c r="AO63" s="22">
        <v>6.3385764570714417E-2</v>
      </c>
      <c r="AP63" s="22">
        <v>0.31951676636697174</v>
      </c>
      <c r="AQ63" s="22">
        <v>0.75489181573959852</v>
      </c>
      <c r="AR63" s="22">
        <v>0.36163924719697799</v>
      </c>
      <c r="AS63" s="22">
        <v>0.46805504440928614</v>
      </c>
      <c r="AT63" s="22">
        <v>0.34691022931372367</v>
      </c>
      <c r="AU63" s="22">
        <v>0.16813472736280072</v>
      </c>
      <c r="AV63" s="22" t="e">
        <v>#DIV/0!</v>
      </c>
      <c r="AW63" s="22" t="e">
        <v>#DIV/0!</v>
      </c>
      <c r="AX63" s="22" t="e">
        <v>#DIV/0!</v>
      </c>
      <c r="AY63" s="22">
        <v>0.74785506594901263</v>
      </c>
      <c r="AZ63" s="22">
        <v>0.77168165047060278</v>
      </c>
      <c r="BA63" s="22">
        <v>0.22030620242033547</v>
      </c>
      <c r="BB63" s="22" t="e">
        <v>#DIV/0!</v>
      </c>
      <c r="BC63" s="22">
        <v>0.13032539774200944</v>
      </c>
    </row>
    <row r="64" spans="1:55" x14ac:dyDescent="0.2">
      <c r="A64" s="3" t="s">
        <v>212</v>
      </c>
      <c r="B64" s="3" t="s">
        <v>213</v>
      </c>
      <c r="C64" s="3" t="s">
        <v>45</v>
      </c>
      <c r="D64" s="3">
        <v>70746</v>
      </c>
      <c r="E64" s="3" t="s">
        <v>16</v>
      </c>
      <c r="F64" s="3">
        <v>2019</v>
      </c>
      <c r="G64" s="3" t="s">
        <v>17</v>
      </c>
      <c r="H64" s="4">
        <v>43830</v>
      </c>
      <c r="I64" s="4">
        <v>43874</v>
      </c>
      <c r="J64" s="4">
        <v>43874</v>
      </c>
      <c r="K64" s="5">
        <v>205300000</v>
      </c>
      <c r="L64" s="5">
        <v>207000000</v>
      </c>
      <c r="M64" s="3" t="s">
        <v>214</v>
      </c>
      <c r="N64" s="21">
        <v>5.9961697796305134E-2</v>
      </c>
      <c r="O64" s="22">
        <v>4.7289256406754507E-2</v>
      </c>
      <c r="P64" s="22">
        <v>3.688637666612888E-2</v>
      </c>
      <c r="Q64" s="22">
        <v>0.86925395016923368</v>
      </c>
      <c r="R64" s="22">
        <v>6.7860971189703662E-2</v>
      </c>
      <c r="S64" s="22">
        <v>5.5463056282578235E-2</v>
      </c>
      <c r="T64" s="22">
        <v>5.8576600907484962E-2</v>
      </c>
      <c r="U64" s="22">
        <v>0.80883821018896951</v>
      </c>
      <c r="V64" s="22">
        <v>0.71005985636719082</v>
      </c>
      <c r="W64" s="22">
        <v>0.82100581297356445</v>
      </c>
      <c r="X64" s="22">
        <v>0.34025912481808246</v>
      </c>
      <c r="Y64" s="22">
        <v>0.49173099616365679</v>
      </c>
      <c r="Z64" s="22">
        <v>0.65974087518191749</v>
      </c>
      <c r="AA64" s="22">
        <v>0.30456758053601318</v>
      </c>
      <c r="AB64" s="22">
        <v>0.88605077613031802</v>
      </c>
      <c r="AC64" s="22">
        <v>0.18326049035410935</v>
      </c>
      <c r="AD64" s="22">
        <v>0.21597721611870704</v>
      </c>
      <c r="AE64" s="22">
        <v>0.30333763660663227</v>
      </c>
      <c r="AF64" s="22">
        <v>0.34024400942088506</v>
      </c>
      <c r="AG64" s="22" t="e">
        <v>#DIV/0!</v>
      </c>
      <c r="AH64" s="22" t="e">
        <v>#DIV/0!</v>
      </c>
      <c r="AI64" s="22">
        <v>0.54067623872675574</v>
      </c>
      <c r="AJ64" s="22">
        <v>0.14683702890062278</v>
      </c>
      <c r="AK64" s="22" t="e">
        <v>#DIV/0!</v>
      </c>
      <c r="AL64" s="22" t="e">
        <v>#DIV/0!</v>
      </c>
      <c r="AM64" s="22">
        <v>0.71078149336832031</v>
      </c>
      <c r="AN64" s="22">
        <v>0.80743217461249472</v>
      </c>
      <c r="AO64" s="22">
        <v>0.21755097821464395</v>
      </c>
      <c r="AP64" s="22">
        <v>0.36370265380820815</v>
      </c>
      <c r="AQ64" s="22">
        <v>0.66091231195196565</v>
      </c>
      <c r="AR64" s="22">
        <v>0.27874394674528302</v>
      </c>
      <c r="AS64" s="22">
        <v>0.36450143588457995</v>
      </c>
      <c r="AT64" s="22">
        <v>0.42939506613304856</v>
      </c>
      <c r="AU64" s="22">
        <v>0.2763820415366704</v>
      </c>
      <c r="AV64" s="22" t="e">
        <v>#DIV/0!</v>
      </c>
      <c r="AW64" s="22" t="e">
        <v>#DIV/0!</v>
      </c>
      <c r="AX64" s="22" t="e">
        <v>#DIV/0!</v>
      </c>
      <c r="AY64" s="22">
        <v>0.74549739008090354</v>
      </c>
      <c r="AZ64" s="22">
        <v>0.76831213638340901</v>
      </c>
      <c r="BA64" s="22">
        <v>0.22208603372335442</v>
      </c>
      <c r="BB64" s="22" t="e">
        <v>#DIV/0!</v>
      </c>
      <c r="BC64" s="22">
        <v>0.22700489333036983</v>
      </c>
    </row>
    <row r="65" spans="1:55" x14ac:dyDescent="0.2">
      <c r="A65" s="3" t="s">
        <v>215</v>
      </c>
      <c r="B65" s="3" t="s">
        <v>216</v>
      </c>
      <c r="C65" s="3" t="s">
        <v>72</v>
      </c>
      <c r="D65" s="3">
        <v>70579</v>
      </c>
      <c r="E65" s="3" t="s">
        <v>16</v>
      </c>
      <c r="F65" s="3">
        <v>2019</v>
      </c>
      <c r="G65" s="3" t="s">
        <v>17</v>
      </c>
      <c r="H65" s="4">
        <v>43830</v>
      </c>
      <c r="I65" s="4">
        <v>43892</v>
      </c>
      <c r="J65" s="4">
        <v>43892</v>
      </c>
      <c r="K65" s="5">
        <v>154671000</v>
      </c>
      <c r="L65" s="5">
        <v>154994000</v>
      </c>
      <c r="M65" s="3" t="s">
        <v>217</v>
      </c>
      <c r="N65" s="21">
        <v>3.2903922150661468E-3</v>
      </c>
      <c r="O65" s="22">
        <v>3.2903922150661468E-3</v>
      </c>
      <c r="P65" s="22">
        <v>5.3812104712685294E-3</v>
      </c>
      <c r="Q65" s="22">
        <v>0.87036126603408315</v>
      </c>
      <c r="R65" s="22">
        <v>0.18641028005474425</v>
      </c>
      <c r="S65" s="22">
        <v>1</v>
      </c>
      <c r="T65" s="22">
        <v>7.9580327030423035E-3</v>
      </c>
      <c r="U65" s="22">
        <v>0.81302097477196411</v>
      </c>
      <c r="V65" s="22">
        <v>0.74953145223259832</v>
      </c>
      <c r="W65" s="22">
        <v>0.81972854939022588</v>
      </c>
      <c r="X65" s="22">
        <v>4.6114061199006705E-2</v>
      </c>
      <c r="Y65" s="22">
        <v>0.45098281889549963</v>
      </c>
      <c r="Z65" s="22">
        <v>0.95388593880099337</v>
      </c>
      <c r="AA65" s="22">
        <v>0</v>
      </c>
      <c r="AB65" s="22">
        <v>0.84955449090157886</v>
      </c>
      <c r="AC65" s="22">
        <v>0.62306386225596544</v>
      </c>
      <c r="AD65" s="22">
        <v>0.68017062367526937</v>
      </c>
      <c r="AE65" s="22">
        <v>0.56572097817311084</v>
      </c>
      <c r="AF65" s="22">
        <v>0.38286949118125774</v>
      </c>
      <c r="AG65" s="22" t="e">
        <v>#DIV/0!</v>
      </c>
      <c r="AH65" s="22" t="e">
        <v>#DIV/0!</v>
      </c>
      <c r="AI65" s="22">
        <v>0.55085180137393797</v>
      </c>
      <c r="AJ65" s="22">
        <v>8.8828735036167228E-2</v>
      </c>
      <c r="AK65" s="22" t="e">
        <v>#DIV/0!</v>
      </c>
      <c r="AL65" s="22" t="e">
        <v>#DIV/0!</v>
      </c>
      <c r="AM65" s="22">
        <v>0.70839944715157177</v>
      </c>
      <c r="AN65" s="22">
        <v>0.80385002061510802</v>
      </c>
      <c r="AO65" s="22">
        <v>1.6454143558800399E-2</v>
      </c>
      <c r="AP65" s="22">
        <v>0.35931680324885934</v>
      </c>
      <c r="AQ65" s="22">
        <v>0.59624010622323331</v>
      </c>
      <c r="AR65" s="22">
        <v>0.62355909693722578</v>
      </c>
      <c r="AS65" s="22">
        <v>0.36548071533003684</v>
      </c>
      <c r="AT65" s="22">
        <v>0.33816252178327522</v>
      </c>
      <c r="AU65" s="22">
        <v>0.25065503120679822</v>
      </c>
      <c r="AV65" s="22" t="e">
        <v>#DIV/0!</v>
      </c>
      <c r="AW65" s="22" t="e">
        <v>#DIV/0!</v>
      </c>
      <c r="AX65" s="22" t="e">
        <v>#DIV/0!</v>
      </c>
      <c r="AY65" s="22">
        <v>0.75054995295759386</v>
      </c>
      <c r="AZ65" s="22">
        <v>0.77451714906460589</v>
      </c>
      <c r="BA65" s="22">
        <v>0.2216070381344441</v>
      </c>
      <c r="BB65" s="22" t="e">
        <v>#DIV/0!</v>
      </c>
      <c r="BC65" s="22">
        <v>0.17331021958275616</v>
      </c>
    </row>
    <row r="66" spans="1:55" x14ac:dyDescent="0.2">
      <c r="A66" s="3" t="s">
        <v>322</v>
      </c>
      <c r="B66" s="3" t="s">
        <v>323</v>
      </c>
      <c r="C66" s="3" t="s">
        <v>91</v>
      </c>
      <c r="D66" s="3">
        <v>326285</v>
      </c>
      <c r="E66" s="3" t="s">
        <v>16</v>
      </c>
      <c r="F66" s="3">
        <v>2020</v>
      </c>
      <c r="G66" s="3" t="s">
        <v>17</v>
      </c>
      <c r="H66" s="4">
        <v>43982</v>
      </c>
      <c r="I66" s="4">
        <v>44036</v>
      </c>
      <c r="J66" s="4">
        <v>44036</v>
      </c>
      <c r="K66" s="5">
        <v>487700000</v>
      </c>
      <c r="L66" s="5">
        <v>489400000</v>
      </c>
      <c r="M66" s="3" t="s">
        <v>324</v>
      </c>
      <c r="N66" s="21">
        <v>3.1830326686319986E-2</v>
      </c>
      <c r="O66" s="22">
        <v>1.6501059484181072E-2</v>
      </c>
      <c r="P66" s="22">
        <v>1.7378819732897937E-2</v>
      </c>
      <c r="Q66" s="22">
        <v>0.87062040621467451</v>
      </c>
      <c r="R66" s="22">
        <v>0.14680177328478575</v>
      </c>
      <c r="S66" s="22">
        <v>7.141583896967206E-2</v>
      </c>
      <c r="T66" s="22">
        <v>0.13548033741168342</v>
      </c>
      <c r="U66" s="22">
        <v>0.81205593409296872</v>
      </c>
      <c r="V66" s="22">
        <v>0.71144577919199847</v>
      </c>
      <c r="W66" s="22">
        <v>0.82449391762826763</v>
      </c>
      <c r="X66" s="22">
        <v>0.1092512681477105</v>
      </c>
      <c r="Y66" s="22">
        <v>0.5760369722180978</v>
      </c>
      <c r="Z66" s="22">
        <v>0.89074873185228942</v>
      </c>
      <c r="AA66" s="22">
        <v>0.82254203388770619</v>
      </c>
      <c r="AB66" s="22">
        <v>0.84345643160479566</v>
      </c>
      <c r="AC66" s="22">
        <v>0.25640593829106822</v>
      </c>
      <c r="AD66" s="22">
        <v>0.21970960339175646</v>
      </c>
      <c r="AE66" s="22">
        <v>0.30758715785841939</v>
      </c>
      <c r="AF66" s="22">
        <v>0.34137334019325638</v>
      </c>
      <c r="AG66" s="22" t="e">
        <v>#DIV/0!</v>
      </c>
      <c r="AH66" s="22" t="e">
        <v>#DIV/0!</v>
      </c>
      <c r="AI66" s="22">
        <v>0.53029799210393891</v>
      </c>
      <c r="AJ66" s="22">
        <v>0.16879481807211802</v>
      </c>
      <c r="AK66" s="22" t="e">
        <v>#DIV/0!</v>
      </c>
      <c r="AL66" s="22" t="e">
        <v>#DIV/0!</v>
      </c>
      <c r="AM66" s="22">
        <v>0.70950636606802975</v>
      </c>
      <c r="AN66" s="22">
        <v>0.80596473939844637</v>
      </c>
      <c r="AO66" s="22">
        <v>9.5334508085898911E-2</v>
      </c>
      <c r="AP66" s="22">
        <v>0.3422620988516627</v>
      </c>
      <c r="AQ66" s="22">
        <v>0.61294152607692598</v>
      </c>
      <c r="AR66" s="22">
        <v>0.35642859563186546</v>
      </c>
      <c r="AS66" s="22">
        <v>0.33760433731852635</v>
      </c>
      <c r="AT66" s="22">
        <v>0.38927952945096767</v>
      </c>
      <c r="AU66" s="22">
        <v>0.31211544524802548</v>
      </c>
      <c r="AV66" s="22" t="e">
        <v>#DIV/0!</v>
      </c>
      <c r="AW66" s="22" t="e">
        <v>#DIV/0!</v>
      </c>
      <c r="AX66" s="22" t="e">
        <v>#DIV/0!</v>
      </c>
      <c r="AY66" s="22">
        <v>0.75040254023892861</v>
      </c>
      <c r="AZ66" s="22">
        <v>0.77433807310315483</v>
      </c>
      <c r="BA66" s="22">
        <v>0.22378442744211469</v>
      </c>
      <c r="BB66" s="22" t="e">
        <v>#DIV/0!</v>
      </c>
      <c r="BC66" s="22">
        <v>0.13611629349155602</v>
      </c>
    </row>
    <row r="67" spans="1:55" x14ac:dyDescent="0.2">
      <c r="A67" s="3" t="s">
        <v>245</v>
      </c>
      <c r="B67" s="3" t="s">
        <v>246</v>
      </c>
      <c r="C67" s="3" t="s">
        <v>24</v>
      </c>
      <c r="D67" s="3">
        <v>159950</v>
      </c>
      <c r="E67" s="3" t="s">
        <v>16</v>
      </c>
      <c r="F67" s="3">
        <v>2020</v>
      </c>
      <c r="G67" s="3" t="s">
        <v>17</v>
      </c>
      <c r="H67" s="4">
        <v>44012</v>
      </c>
      <c r="I67" s="4">
        <v>44056</v>
      </c>
      <c r="J67" s="4">
        <v>44056</v>
      </c>
      <c r="K67" s="5">
        <v>292000000</v>
      </c>
      <c r="L67" s="5">
        <v>288000000</v>
      </c>
      <c r="M67" s="3" t="s">
        <v>247</v>
      </c>
      <c r="N67" s="21">
        <v>3.9897787744283389E-2</v>
      </c>
      <c r="O67" s="22">
        <v>1.9457998229518086E-2</v>
      </c>
      <c r="P67" s="22">
        <v>1.2116041015975049E-2</v>
      </c>
      <c r="Q67" s="22">
        <v>0.90458368601472905</v>
      </c>
      <c r="R67" s="22">
        <v>5.5825994580304662E-2</v>
      </c>
      <c r="S67" s="22">
        <v>4.6153106134103083E-4</v>
      </c>
      <c r="T67" s="22">
        <v>5.6337774117582215E-2</v>
      </c>
      <c r="U67" s="22">
        <v>0.82206421208459191</v>
      </c>
      <c r="V67" s="22">
        <v>0.70849798217665494</v>
      </c>
      <c r="W67" s="22">
        <v>0.83646297634198841</v>
      </c>
      <c r="X67" s="22">
        <v>0.54950228736926954</v>
      </c>
      <c r="Y67" s="22">
        <v>0.40372275239827005</v>
      </c>
      <c r="Z67" s="22">
        <v>0.45049771263073035</v>
      </c>
      <c r="AA67" s="22">
        <v>0.44368400056418916</v>
      </c>
      <c r="AB67" s="22">
        <v>0.75024633952901565</v>
      </c>
      <c r="AC67" s="22">
        <v>1.6780389957971792E-2</v>
      </c>
      <c r="AD67" s="22">
        <v>9.6969084399043864E-2</v>
      </c>
      <c r="AE67" s="22">
        <v>0.16784055447640572</v>
      </c>
      <c r="AF67" s="22">
        <v>0.29835287612686057</v>
      </c>
      <c r="AG67" s="22" t="e">
        <v>#DIV/0!</v>
      </c>
      <c r="AH67" s="22" t="e">
        <v>#DIV/0!</v>
      </c>
      <c r="AI67" s="22">
        <v>0.51828074385944622</v>
      </c>
      <c r="AJ67" s="22">
        <v>8.6688542766937438E-2</v>
      </c>
      <c r="AK67" s="22" t="e">
        <v>#DIV/0!</v>
      </c>
      <c r="AL67" s="22" t="e">
        <v>#DIV/0!</v>
      </c>
      <c r="AM67" s="22">
        <v>0.65231542309655688</v>
      </c>
      <c r="AN67" s="22">
        <v>0.97977678561737735</v>
      </c>
      <c r="AO67" s="22">
        <v>0.81561243646904558</v>
      </c>
      <c r="AP67" s="22">
        <v>0.40062058777962994</v>
      </c>
      <c r="AQ67" s="22">
        <v>0.45600076742077866</v>
      </c>
      <c r="AR67" s="22">
        <v>0.17947634279390789</v>
      </c>
      <c r="AS67" s="22">
        <v>0.37326065103799561</v>
      </c>
      <c r="AT67" s="22">
        <v>0.3241886015744555</v>
      </c>
      <c r="AU67" s="22">
        <v>0.26176717458601823</v>
      </c>
      <c r="AV67" s="22" t="e">
        <v>#DIV/0!</v>
      </c>
      <c r="AW67" s="22" t="e">
        <v>#DIV/0!</v>
      </c>
      <c r="AX67" s="22" t="e">
        <v>#DIV/0!</v>
      </c>
      <c r="AY67" s="22">
        <v>0.7476910115976434</v>
      </c>
      <c r="AZ67" s="22">
        <v>0.76985486625393496</v>
      </c>
      <c r="BA67" s="22">
        <v>0.22032966126284012</v>
      </c>
      <c r="BB67" s="22" t="e">
        <v>#DIV/0!</v>
      </c>
      <c r="BC67" s="22">
        <v>0.16035750917506858</v>
      </c>
    </row>
    <row r="68" spans="1:55" x14ac:dyDescent="0.2">
      <c r="A68" s="3" t="s">
        <v>254</v>
      </c>
      <c r="B68" s="3" t="s">
        <v>255</v>
      </c>
      <c r="C68" s="3" t="s">
        <v>15</v>
      </c>
      <c r="D68" s="3">
        <v>253953</v>
      </c>
      <c r="E68" s="3" t="s">
        <v>16</v>
      </c>
      <c r="F68" s="3">
        <v>2019</v>
      </c>
      <c r="G68" s="3" t="s">
        <v>17</v>
      </c>
      <c r="H68" s="4">
        <v>43830</v>
      </c>
      <c r="I68" s="4">
        <v>43880</v>
      </c>
      <c r="J68" s="4">
        <v>43880</v>
      </c>
      <c r="K68" s="5">
        <v>549900000</v>
      </c>
      <c r="L68" s="5">
        <v>556900000</v>
      </c>
      <c r="M68" s="3" t="s">
        <v>256</v>
      </c>
      <c r="N68" s="21">
        <v>5.3568798353898689E-2</v>
      </c>
      <c r="O68" s="22">
        <v>3.8091269348771849E-2</v>
      </c>
      <c r="P68" s="22">
        <v>3.2131269426891644E-2</v>
      </c>
      <c r="Q68" s="22">
        <v>0.87497583431562465</v>
      </c>
      <c r="R68" s="22">
        <v>0.12200689523090895</v>
      </c>
      <c r="S68" s="22">
        <v>0.27231816874493797</v>
      </c>
      <c r="T68" s="22">
        <v>7.4170506637117231E-2</v>
      </c>
      <c r="U68" s="22">
        <v>0.8148838881611582</v>
      </c>
      <c r="V68" s="22">
        <v>0.73101141647143986</v>
      </c>
      <c r="W68" s="22">
        <v>0.82472894584672685</v>
      </c>
      <c r="X68" s="22">
        <v>0.43074587530700537</v>
      </c>
      <c r="Y68" s="22">
        <v>0.42557394728794029</v>
      </c>
      <c r="Z68" s="22">
        <v>0.56925412469299452</v>
      </c>
      <c r="AA68" s="22">
        <v>0.12669432773500397</v>
      </c>
      <c r="AB68" s="22">
        <v>0.79275160030179737</v>
      </c>
      <c r="AC68" s="22">
        <v>0.29909091597801263</v>
      </c>
      <c r="AD68" s="22">
        <v>0.25677356817847696</v>
      </c>
      <c r="AE68" s="22">
        <v>0.34978645137063175</v>
      </c>
      <c r="AF68" s="22">
        <v>0.35737442786839152</v>
      </c>
      <c r="AG68" s="22" t="e">
        <v>#DIV/0!</v>
      </c>
      <c r="AH68" s="22" t="e">
        <v>#DIV/0!</v>
      </c>
      <c r="AI68" s="22">
        <v>0.53306473105435803</v>
      </c>
      <c r="AJ68" s="22">
        <v>0.11706261291321682</v>
      </c>
      <c r="AK68" s="22" t="e">
        <v>#DIV/0!</v>
      </c>
      <c r="AL68" s="22" t="e">
        <v>#DIV/0!</v>
      </c>
      <c r="AM68" s="22">
        <v>0.71770552016385125</v>
      </c>
      <c r="AN68" s="22">
        <v>0.81070058288774038</v>
      </c>
      <c r="AO68" s="22">
        <v>0.13740102537328311</v>
      </c>
      <c r="AP68" s="22">
        <v>0.36215913788452292</v>
      </c>
      <c r="AQ68" s="22">
        <v>0.66185761726527137</v>
      </c>
      <c r="AR68" s="22">
        <v>0.31248726181217507</v>
      </c>
      <c r="AS68" s="22">
        <v>0.35049581483065867</v>
      </c>
      <c r="AT68" s="22">
        <v>0.39962872780376724</v>
      </c>
      <c r="AU68" s="22">
        <v>0.27200599936187425</v>
      </c>
      <c r="AV68" s="22" t="e">
        <v>#DIV/0!</v>
      </c>
      <c r="AW68" s="22" t="e">
        <v>#DIV/0!</v>
      </c>
      <c r="AX68" s="22" t="e">
        <v>#DIV/0!</v>
      </c>
      <c r="AY68" s="22">
        <v>0.74705476252993208</v>
      </c>
      <c r="AZ68" s="22">
        <v>0.76982736027343013</v>
      </c>
      <c r="BA68" s="22">
        <v>0.22224401850279993</v>
      </c>
      <c r="BB68" s="22" t="e">
        <v>#DIV/0!</v>
      </c>
      <c r="BC68" s="22">
        <v>0.2249720254844812</v>
      </c>
    </row>
    <row r="69" spans="1:55" x14ac:dyDescent="0.2">
      <c r="A69" s="3" t="s">
        <v>260</v>
      </c>
      <c r="B69" s="3" t="s">
        <v>261</v>
      </c>
      <c r="C69" s="3" t="s">
        <v>72</v>
      </c>
      <c r="D69" s="3">
        <v>378105</v>
      </c>
      <c r="E69" s="3" t="s">
        <v>16</v>
      </c>
      <c r="F69" s="3">
        <v>2019</v>
      </c>
      <c r="G69" s="3" t="s">
        <v>17</v>
      </c>
      <c r="H69" s="4">
        <v>43830</v>
      </c>
      <c r="I69" s="4">
        <v>43892</v>
      </c>
      <c r="J69" s="4">
        <v>43892</v>
      </c>
      <c r="K69" s="5">
        <v>334735967</v>
      </c>
      <c r="L69" s="5">
        <v>340323972</v>
      </c>
      <c r="M69" s="3" t="s">
        <v>262</v>
      </c>
      <c r="N69" s="21">
        <v>4.2536084648989454E-2</v>
      </c>
      <c r="O69" s="22">
        <v>4.2536084648989454E-2</v>
      </c>
      <c r="P69" s="22">
        <v>1.5589568521937526E-2</v>
      </c>
      <c r="Q69" s="22">
        <v>0.87024016055157005</v>
      </c>
      <c r="R69" s="22">
        <v>5.6923431669505128E-2</v>
      </c>
      <c r="S69" s="22">
        <v>0.11424671402932807</v>
      </c>
      <c r="T69" s="22">
        <v>3.6915598938248258E-2</v>
      </c>
      <c r="U69" s="22">
        <v>0.80896717912960148</v>
      </c>
      <c r="V69" s="22">
        <v>0.71291536263749045</v>
      </c>
      <c r="W69" s="22">
        <v>0.82071365866525892</v>
      </c>
      <c r="X69" s="22">
        <v>0.40086856385401526</v>
      </c>
      <c r="Y69" s="22">
        <v>0.47939425079157444</v>
      </c>
      <c r="Z69" s="22">
        <v>0.59913143614598474</v>
      </c>
      <c r="AA69" s="22">
        <v>0.37175009695365541</v>
      </c>
      <c r="AB69" s="22">
        <v>0.85265077843335579</v>
      </c>
      <c r="AC69" s="22">
        <v>0.19480160898653617</v>
      </c>
      <c r="AD69" s="22">
        <v>0.16073132377737737</v>
      </c>
      <c r="AE69" s="22">
        <v>0.21906857035683278</v>
      </c>
      <c r="AF69" s="22">
        <v>0.33178343576686098</v>
      </c>
      <c r="AG69" s="22" t="e">
        <v>#DIV/0!</v>
      </c>
      <c r="AH69" s="22" t="e">
        <v>#DIV/0!</v>
      </c>
      <c r="AI69" s="22">
        <v>0.54684399173287623</v>
      </c>
      <c r="AJ69" s="22">
        <v>0.10509947330394515</v>
      </c>
      <c r="AK69" s="22" t="e">
        <v>#DIV/0!</v>
      </c>
      <c r="AL69" s="22" t="e">
        <v>#DIV/0!</v>
      </c>
      <c r="AM69" s="22">
        <v>0.71211135232930678</v>
      </c>
      <c r="AN69" s="22">
        <v>0.81097253216868892</v>
      </c>
      <c r="AO69" s="22">
        <v>0.3120590676220617</v>
      </c>
      <c r="AP69" s="22">
        <v>0.37309325381523395</v>
      </c>
      <c r="AQ69" s="22">
        <v>0.6637008582223306</v>
      </c>
      <c r="AR69" s="22">
        <v>0.22361800240610097</v>
      </c>
      <c r="AS69" s="22">
        <v>0.37423842489668596</v>
      </c>
      <c r="AT69" s="22">
        <v>0.37592982381313411</v>
      </c>
      <c r="AU69" s="22">
        <v>0.25859451394651767</v>
      </c>
      <c r="AV69" s="22" t="e">
        <v>#DIV/0!</v>
      </c>
      <c r="AW69" s="22" t="e">
        <v>#DIV/0!</v>
      </c>
      <c r="AX69" s="22" t="e">
        <v>#DIV/0!</v>
      </c>
      <c r="AY69" s="22">
        <v>0.74554214084832338</v>
      </c>
      <c r="AZ69" s="22">
        <v>0.76846323322021703</v>
      </c>
      <c r="BA69" s="22">
        <v>0.22169330348871324</v>
      </c>
      <c r="BB69" s="22" t="e">
        <v>#DIV/0!</v>
      </c>
      <c r="BC69" s="22">
        <v>0.19025158201461081</v>
      </c>
    </row>
    <row r="70" spans="1:55" x14ac:dyDescent="0.2">
      <c r="A70" s="3" t="s">
        <v>257</v>
      </c>
      <c r="B70" s="3" t="s">
        <v>258</v>
      </c>
      <c r="C70" s="3" t="s">
        <v>113</v>
      </c>
      <c r="D70" s="3">
        <v>120616</v>
      </c>
      <c r="E70" s="3" t="s">
        <v>16</v>
      </c>
      <c r="F70" s="3">
        <v>2019</v>
      </c>
      <c r="G70" s="3" t="s">
        <v>17</v>
      </c>
      <c r="H70" s="4">
        <v>43830</v>
      </c>
      <c r="I70" s="4">
        <v>43882</v>
      </c>
      <c r="J70" s="4">
        <v>43882</v>
      </c>
      <c r="K70" s="5">
        <v>111000000</v>
      </c>
      <c r="L70" s="5">
        <v>112000000</v>
      </c>
      <c r="M70" s="3" t="s">
        <v>259</v>
      </c>
      <c r="N70" s="21">
        <v>7.8636110320281269E-2</v>
      </c>
      <c r="O70" s="22">
        <v>7.8636110320281269E-2</v>
      </c>
      <c r="P70" s="22">
        <v>0.11011204811790147</v>
      </c>
      <c r="Q70" s="22">
        <v>0.8684383987086115</v>
      </c>
      <c r="R70" s="22">
        <v>5.6989202778842993E-2</v>
      </c>
      <c r="S70" s="22">
        <v>0</v>
      </c>
      <c r="T70" s="22">
        <v>5.7596659436978323E-2</v>
      </c>
      <c r="U70" s="22">
        <v>0.80826596432994124</v>
      </c>
      <c r="V70" s="22">
        <v>0.70833495319453676</v>
      </c>
      <c r="W70" s="22">
        <v>0.82061356497619564</v>
      </c>
      <c r="X70" s="22">
        <v>0.1000663666348684</v>
      </c>
      <c r="Y70" s="22">
        <v>0.99045209719245242</v>
      </c>
      <c r="Z70" s="22">
        <v>0.89993363336513166</v>
      </c>
      <c r="AA70" s="22">
        <v>0.84135262208383021</v>
      </c>
      <c r="AB70" s="22">
        <v>0.93284615705981633</v>
      </c>
      <c r="AC70" s="22">
        <v>0.43943183380548712</v>
      </c>
      <c r="AD70" s="22">
        <v>0.39695004958166535</v>
      </c>
      <c r="AE70" s="22">
        <v>0.42713955917524637</v>
      </c>
      <c r="AF70" s="22">
        <v>0.37286194697109803</v>
      </c>
      <c r="AG70" s="22" t="e">
        <v>#DIV/0!</v>
      </c>
      <c r="AH70" s="22" t="e">
        <v>#DIV/0!</v>
      </c>
      <c r="AI70" s="22">
        <v>0.52065687744964351</v>
      </c>
      <c r="AJ70" s="22">
        <v>0.45881230643459187</v>
      </c>
      <c r="AK70" s="22" t="e">
        <v>#DIV/0!</v>
      </c>
      <c r="AL70" s="22" t="e">
        <v>#DIV/0!</v>
      </c>
      <c r="AM70" s="22">
        <v>0.70964892148775782</v>
      </c>
      <c r="AN70" s="22">
        <v>0.80462612523536758</v>
      </c>
      <c r="AO70" s="22">
        <v>9.3670083721788436E-2</v>
      </c>
      <c r="AP70" s="22">
        <v>0.36427154806338846</v>
      </c>
      <c r="AQ70" s="22">
        <v>0.6560063699157862</v>
      </c>
      <c r="AR70" s="22">
        <v>0.45628636763656899</v>
      </c>
      <c r="AS70" s="22">
        <v>0.29152817848702722</v>
      </c>
      <c r="AT70" s="22">
        <v>0.46680009558391261</v>
      </c>
      <c r="AU70" s="22">
        <v>0.51812751257872602</v>
      </c>
      <c r="AV70" s="22" t="e">
        <v>#DIV/0!</v>
      </c>
      <c r="AW70" s="22" t="e">
        <v>#DIV/0!</v>
      </c>
      <c r="AX70" s="22" t="e">
        <v>#DIV/0!</v>
      </c>
      <c r="AY70" s="22">
        <v>0.74515111764786146</v>
      </c>
      <c r="AZ70" s="22">
        <v>0.76817766418508859</v>
      </c>
      <c r="BA70" s="22">
        <v>0.2233257370157945</v>
      </c>
      <c r="BB70" s="22" t="e">
        <v>#DIV/0!</v>
      </c>
      <c r="BC70" s="22">
        <v>0.17659768761497899</v>
      </c>
    </row>
    <row r="71" spans="1:55" x14ac:dyDescent="0.2">
      <c r="A71" s="3" t="s">
        <v>349</v>
      </c>
      <c r="B71" s="3" t="s">
        <v>350</v>
      </c>
      <c r="C71" s="3" t="s">
        <v>72</v>
      </c>
      <c r="D71" s="3">
        <v>378122</v>
      </c>
      <c r="E71" s="3" t="s">
        <v>16</v>
      </c>
      <c r="F71" s="3">
        <v>2019</v>
      </c>
      <c r="G71" s="3" t="s">
        <v>17</v>
      </c>
      <c r="H71" s="4">
        <v>43830</v>
      </c>
      <c r="I71" s="4">
        <v>43900</v>
      </c>
      <c r="J71" s="4">
        <v>43900</v>
      </c>
      <c r="K71" s="5">
        <v>417000000</v>
      </c>
      <c r="L71" s="5">
        <v>419000000</v>
      </c>
      <c r="M71" s="3" t="s">
        <v>351</v>
      </c>
      <c r="N71" s="21">
        <v>2.2658507051580616E-2</v>
      </c>
      <c r="O71" s="22">
        <v>2.2658507051580616E-2</v>
      </c>
      <c r="P71" s="22">
        <v>1.0540640503593986E-2</v>
      </c>
      <c r="Q71" s="22">
        <v>0.87208687312608091</v>
      </c>
      <c r="R71" s="22">
        <v>0.1582821817015542</v>
      </c>
      <c r="S71" s="22">
        <v>4.8924188695500066E-3</v>
      </c>
      <c r="T71" s="22">
        <v>0.15908655150665157</v>
      </c>
      <c r="U71" s="22">
        <v>0.81402114423081706</v>
      </c>
      <c r="V71" s="22">
        <v>0.70861348111517342</v>
      </c>
      <c r="W71" s="22">
        <v>0.82719179574437485</v>
      </c>
      <c r="X71" s="22">
        <v>2.4069972738538694E-2</v>
      </c>
      <c r="Y71" s="22">
        <v>0.45003049527922023</v>
      </c>
      <c r="Z71" s="22">
        <v>0.97593002726146139</v>
      </c>
      <c r="AA71" s="22">
        <v>0.42039183218466841</v>
      </c>
      <c r="AB71" s="22">
        <v>0.81848494714895847</v>
      </c>
      <c r="AC71" s="22">
        <v>0.64523752980806992</v>
      </c>
      <c r="AD71" s="22">
        <v>0.64551395811818979</v>
      </c>
      <c r="AE71" s="22">
        <v>0.47529544160441139</v>
      </c>
      <c r="AF71" s="22">
        <v>0.36440399972259852</v>
      </c>
      <c r="AG71" s="22" t="e">
        <v>#DIV/0!</v>
      </c>
      <c r="AH71" s="22" t="e">
        <v>#DIV/0!</v>
      </c>
      <c r="AI71" s="22">
        <v>0.54575899416604723</v>
      </c>
      <c r="AJ71" s="22">
        <v>0.31404032078201299</v>
      </c>
      <c r="AK71" s="22" t="e">
        <v>#DIV/0!</v>
      </c>
      <c r="AL71" s="22" t="e">
        <v>#DIV/0!</v>
      </c>
      <c r="AM71" s="22">
        <v>0.7085977585113421</v>
      </c>
      <c r="AN71" s="22">
        <v>0.80422355514611865</v>
      </c>
      <c r="AO71" s="22">
        <v>1.8835516969264422E-2</v>
      </c>
      <c r="AP71" s="22">
        <v>0.35444838249569371</v>
      </c>
      <c r="AQ71" s="22">
        <v>0.59063296745198968</v>
      </c>
      <c r="AR71" s="22">
        <v>0.70313237449485921</v>
      </c>
      <c r="AS71" s="22">
        <v>0.33887085719572768</v>
      </c>
      <c r="AT71" s="22">
        <v>0.36580047914708125</v>
      </c>
      <c r="AU71" s="22">
        <v>0.28848394189726884</v>
      </c>
      <c r="AV71" s="22" t="e">
        <v>#DIV/0!</v>
      </c>
      <c r="AW71" s="22" t="e">
        <v>#DIV/0!</v>
      </c>
      <c r="AX71" s="22" t="e">
        <v>#DIV/0!</v>
      </c>
      <c r="AY71" s="22">
        <v>0.74949355953755337</v>
      </c>
      <c r="AZ71" s="22">
        <v>0.7736261890740137</v>
      </c>
      <c r="BA71" s="22">
        <v>0.22225433229873678</v>
      </c>
      <c r="BB71" s="22" t="e">
        <v>#DIV/0!</v>
      </c>
      <c r="BC71" s="22">
        <v>0.10608989290825582</v>
      </c>
    </row>
    <row r="72" spans="1:55" x14ac:dyDescent="0.2">
      <c r="A72" s="3" t="s">
        <v>251</v>
      </c>
      <c r="B72" s="3" t="s">
        <v>252</v>
      </c>
      <c r="C72" s="3" t="s">
        <v>45</v>
      </c>
      <c r="D72" s="3">
        <v>288836</v>
      </c>
      <c r="E72" s="3" t="s">
        <v>16</v>
      </c>
      <c r="F72" s="3">
        <v>2019</v>
      </c>
      <c r="G72" s="3" t="s">
        <v>17</v>
      </c>
      <c r="H72" s="4">
        <v>43799</v>
      </c>
      <c r="I72" s="4">
        <v>43858</v>
      </c>
      <c r="J72" s="4">
        <v>43858</v>
      </c>
      <c r="K72" s="5">
        <v>687000000</v>
      </c>
      <c r="L72" s="5">
        <v>689000000</v>
      </c>
      <c r="M72" s="3" t="s">
        <v>253</v>
      </c>
      <c r="N72" s="21">
        <v>7.9790057853370462E-3</v>
      </c>
      <c r="O72" s="22">
        <v>6.267981910288903E-3</v>
      </c>
      <c r="P72" s="22">
        <v>5.8602192973384844E-3</v>
      </c>
      <c r="Q72" s="22">
        <v>0.86886815189955469</v>
      </c>
      <c r="R72" s="22">
        <v>8.5744731659757198E-2</v>
      </c>
      <c r="S72" s="22">
        <v>7.6286272471349753E-2</v>
      </c>
      <c r="T72" s="22">
        <v>7.2893662172628909E-2</v>
      </c>
      <c r="U72" s="22">
        <v>0.80902952585335652</v>
      </c>
      <c r="V72" s="22">
        <v>0.71043924761200672</v>
      </c>
      <c r="W72" s="22">
        <v>0.82116738702261283</v>
      </c>
      <c r="X72" s="22">
        <v>3.6583915230252076E-2</v>
      </c>
      <c r="Y72" s="22">
        <v>0.48717873571681647</v>
      </c>
      <c r="Z72" s="22">
        <v>0.96341608476974794</v>
      </c>
      <c r="AA72" s="22">
        <v>0.10367057349088275</v>
      </c>
      <c r="AB72" s="22">
        <v>0.90504259382630492</v>
      </c>
      <c r="AC72" s="22">
        <v>0.36191139025608249</v>
      </c>
      <c r="AD72" s="22">
        <v>0.35170310055318393</v>
      </c>
      <c r="AE72" s="22">
        <v>0.33729552945443847</v>
      </c>
      <c r="AF72" s="22">
        <v>0.37041922423548512</v>
      </c>
      <c r="AG72" s="22" t="e">
        <v>#DIV/0!</v>
      </c>
      <c r="AH72" s="22" t="e">
        <v>#DIV/0!</v>
      </c>
      <c r="AI72" s="22">
        <v>0.55010867288313303</v>
      </c>
      <c r="AJ72" s="22">
        <v>0.17560120344089328</v>
      </c>
      <c r="AK72" s="22" t="e">
        <v>#DIV/0!</v>
      </c>
      <c r="AL72" s="22" t="e">
        <v>#DIV/0!</v>
      </c>
      <c r="AM72" s="22">
        <v>0.70982961661765909</v>
      </c>
      <c r="AN72" s="22">
        <v>0.80478587138553626</v>
      </c>
      <c r="AO72" s="22">
        <v>8.7931140769817021E-2</v>
      </c>
      <c r="AP72" s="22">
        <v>0.35763950878240797</v>
      </c>
      <c r="AQ72" s="22">
        <v>0.64805519554427382</v>
      </c>
      <c r="AR72" s="22">
        <v>0.46719520775611351</v>
      </c>
      <c r="AS72" s="22">
        <v>0.36772322267295904</v>
      </c>
      <c r="AT72" s="22">
        <v>0.4626682537986137</v>
      </c>
      <c r="AU72" s="22">
        <v>0.25169840838635554</v>
      </c>
      <c r="AV72" s="22" t="e">
        <v>#DIV/0!</v>
      </c>
      <c r="AW72" s="22" t="e">
        <v>#DIV/0!</v>
      </c>
      <c r="AX72" s="22" t="e">
        <v>#DIV/0!</v>
      </c>
      <c r="AY72" s="22">
        <v>0.74607558889913239</v>
      </c>
      <c r="AZ72" s="22">
        <v>0.76958994693665073</v>
      </c>
      <c r="BA72" s="22">
        <v>0.22127355608693436</v>
      </c>
      <c r="BB72" s="22" t="e">
        <v>#DIV/0!</v>
      </c>
      <c r="BC72" s="22">
        <v>0.14935368663014939</v>
      </c>
    </row>
    <row r="73" spans="1:55" x14ac:dyDescent="0.2">
      <c r="A73" s="3" t="s">
        <v>239</v>
      </c>
      <c r="B73" s="3" t="s">
        <v>240</v>
      </c>
      <c r="C73" s="3" t="s">
        <v>34</v>
      </c>
      <c r="D73" s="3">
        <v>107614</v>
      </c>
      <c r="E73" s="3" t="s">
        <v>16</v>
      </c>
      <c r="F73" s="3">
        <v>2019</v>
      </c>
      <c r="G73" s="3" t="s">
        <v>17</v>
      </c>
      <c r="H73" s="4">
        <v>43830</v>
      </c>
      <c r="I73" s="4">
        <v>43885</v>
      </c>
      <c r="J73" s="4">
        <v>43885</v>
      </c>
      <c r="K73" s="5">
        <v>273402000</v>
      </c>
      <c r="L73" s="5">
        <v>279725000</v>
      </c>
      <c r="M73" s="3" t="s">
        <v>241</v>
      </c>
      <c r="N73" s="21">
        <v>6.3327223163049465E-2</v>
      </c>
      <c r="O73" s="22">
        <v>6.0292045495232663E-2</v>
      </c>
      <c r="P73" s="22">
        <v>0.10829508070723085</v>
      </c>
      <c r="Q73" s="22">
        <v>0.86856184458860508</v>
      </c>
      <c r="R73" s="22">
        <v>3.462141133851495E-2</v>
      </c>
      <c r="S73" s="22">
        <v>0</v>
      </c>
      <c r="T73" s="22">
        <v>3.4990446275066658E-2</v>
      </c>
      <c r="U73" s="22">
        <v>0.80789767820835245</v>
      </c>
      <c r="V73" s="22">
        <v>0.70833495319453676</v>
      </c>
      <c r="W73" s="22">
        <v>0.82018986037600272</v>
      </c>
      <c r="X73" s="22">
        <v>0.29937489237214215</v>
      </c>
      <c r="Y73" s="22">
        <v>0.51923453940157649</v>
      </c>
      <c r="Z73" s="22">
        <v>0.7006251076278579</v>
      </c>
      <c r="AA73" s="22">
        <v>0.31625571297830762</v>
      </c>
      <c r="AB73" s="22">
        <v>0.92395983014593919</v>
      </c>
      <c r="AC73" s="22">
        <v>0.88263488746900631</v>
      </c>
      <c r="AD73" s="22">
        <v>0.30912811019265468</v>
      </c>
      <c r="AE73" s="22">
        <v>0.40336040819061392</v>
      </c>
      <c r="AF73" s="22">
        <v>0.49053981915361655</v>
      </c>
      <c r="AG73" s="22" t="e">
        <v>#DIV/0!</v>
      </c>
      <c r="AH73" s="22" t="e">
        <v>#DIV/0!</v>
      </c>
      <c r="AI73" s="22">
        <v>0.53459237721932806</v>
      </c>
      <c r="AJ73" s="22">
        <v>0.2589953088223651</v>
      </c>
      <c r="AK73" s="22" t="e">
        <v>#DIV/0!</v>
      </c>
      <c r="AL73" s="22" t="e">
        <v>#DIV/0!</v>
      </c>
      <c r="AM73" s="22">
        <v>0.71912444488827221</v>
      </c>
      <c r="AN73" s="22">
        <v>0.80538630223016328</v>
      </c>
      <c r="AO73" s="22">
        <v>0.13964595580300596</v>
      </c>
      <c r="AP73" s="22">
        <v>0.36242304622641136</v>
      </c>
      <c r="AQ73" s="22">
        <v>0.92713738554216307</v>
      </c>
      <c r="AR73" s="22">
        <v>0.52387425122645759</v>
      </c>
      <c r="AS73" s="22">
        <v>0.31612086685635032</v>
      </c>
      <c r="AT73" s="22">
        <v>0.6431867700153665</v>
      </c>
      <c r="AU73" s="22">
        <v>0.36299286781407436</v>
      </c>
      <c r="AV73" s="22" t="e">
        <v>#DIV/0!</v>
      </c>
      <c r="AW73" s="22" t="e">
        <v>#DIV/0!</v>
      </c>
      <c r="AX73" s="22" t="e">
        <v>#DIV/0!</v>
      </c>
      <c r="AY73" s="22">
        <v>0.74471314402514066</v>
      </c>
      <c r="AZ73" s="22">
        <v>0.76657838372276488</v>
      </c>
      <c r="BA73" s="22">
        <v>0.22200222569474087</v>
      </c>
      <c r="BB73" s="22" t="e">
        <v>#DIV/0!</v>
      </c>
      <c r="BC73" s="22">
        <v>0.23577582138695219</v>
      </c>
    </row>
    <row r="74" spans="1:55" x14ac:dyDescent="0.2">
      <c r="A74" s="3" t="s">
        <v>263</v>
      </c>
      <c r="B74" s="3" t="s">
        <v>263</v>
      </c>
      <c r="C74" s="3" t="s">
        <v>34</v>
      </c>
      <c r="D74" s="3">
        <v>683318</v>
      </c>
      <c r="E74" s="3" t="s">
        <v>16</v>
      </c>
      <c r="F74" s="3">
        <v>2019</v>
      </c>
      <c r="G74" s="3" t="s">
        <v>17</v>
      </c>
      <c r="H74" s="4">
        <v>43830</v>
      </c>
      <c r="I74" s="4">
        <v>43889</v>
      </c>
      <c r="J74" s="4">
        <v>43889</v>
      </c>
      <c r="K74" s="5">
        <v>143200000</v>
      </c>
      <c r="L74" s="5">
        <v>146500000</v>
      </c>
      <c r="M74" s="3" t="s">
        <v>264</v>
      </c>
      <c r="N74" s="21">
        <v>4.5124387445612049E-2</v>
      </c>
      <c r="O74" s="22">
        <v>3.8722029030036915E-2</v>
      </c>
      <c r="P74" s="22">
        <v>4.5544220377397729E-3</v>
      </c>
      <c r="Q74" s="22">
        <v>0.88002898641470972</v>
      </c>
      <c r="R74" s="22">
        <v>0.13930047736725748</v>
      </c>
      <c r="S74" s="22">
        <v>8.0203994788362945E-3</v>
      </c>
      <c r="T74" s="22">
        <v>0.13933810788175516</v>
      </c>
      <c r="U74" s="22">
        <v>0.82078610037757826</v>
      </c>
      <c r="V74" s="22">
        <v>0.7093723628182057</v>
      </c>
      <c r="W74" s="22">
        <v>0.83485764450314104</v>
      </c>
      <c r="X74" s="22">
        <v>0.4674216259319135</v>
      </c>
      <c r="Y74" s="22">
        <v>0.42422351933373353</v>
      </c>
      <c r="Z74" s="22">
        <v>0.5325783740680865</v>
      </c>
      <c r="AA74" s="22">
        <v>0.51197495778647173</v>
      </c>
      <c r="AB74" s="22">
        <v>0.7729405377699361</v>
      </c>
      <c r="AC74" s="22">
        <v>0.14409104411897677</v>
      </c>
      <c r="AD74" s="22">
        <v>0.14932329486724108</v>
      </c>
      <c r="AE74" s="22">
        <v>0.22744860523030561</v>
      </c>
      <c r="AF74" s="22">
        <v>0.32628225780595066</v>
      </c>
      <c r="AG74" s="22" t="e">
        <v>#DIV/0!</v>
      </c>
      <c r="AH74" s="22" t="e">
        <v>#DIV/0!</v>
      </c>
      <c r="AI74" s="22">
        <v>0.53073544821423724</v>
      </c>
      <c r="AJ74" s="22">
        <v>0.123005830806393</v>
      </c>
      <c r="AK74" s="22" t="e">
        <v>#DIV/0!</v>
      </c>
      <c r="AL74" s="22" t="e">
        <v>#DIV/0!</v>
      </c>
      <c r="AM74" s="22">
        <v>0.72695769275907007</v>
      </c>
      <c r="AN74" s="22">
        <v>0.84196615519545903</v>
      </c>
      <c r="AO74" s="22">
        <v>0.4844120887803407</v>
      </c>
      <c r="AP74" s="22">
        <v>0.37286630924377934</v>
      </c>
      <c r="AQ74" s="22">
        <v>0.6795201607210738</v>
      </c>
      <c r="AR74" s="22">
        <v>0.23024679288072947</v>
      </c>
      <c r="AS74" s="22">
        <v>0.36441206854783581</v>
      </c>
      <c r="AT74" s="22">
        <v>0.47559944309846525</v>
      </c>
      <c r="AU74" s="22">
        <v>0.27348865158114755</v>
      </c>
      <c r="AV74" s="22" t="e">
        <v>#DIV/0!</v>
      </c>
      <c r="AW74" s="22" t="e">
        <v>#DIV/0!</v>
      </c>
      <c r="AX74" s="22" t="e">
        <v>#DIV/0!</v>
      </c>
      <c r="AY74" s="22">
        <v>0.74684253933108291</v>
      </c>
      <c r="AZ74" s="22">
        <v>0.77044244847175869</v>
      </c>
      <c r="BA74" s="22">
        <v>0.22240728597386877</v>
      </c>
      <c r="BB74" s="22" t="e">
        <v>#DIV/0!</v>
      </c>
      <c r="BC74" s="22">
        <v>0.29485966729198482</v>
      </c>
    </row>
    <row r="75" spans="1:55" x14ac:dyDescent="0.2">
      <c r="A75" s="3" t="s">
        <v>265</v>
      </c>
      <c r="B75" s="3" t="s">
        <v>266</v>
      </c>
      <c r="C75" s="3" t="s">
        <v>59</v>
      </c>
      <c r="D75" s="3">
        <v>109593</v>
      </c>
      <c r="E75" s="3" t="s">
        <v>16</v>
      </c>
      <c r="F75" s="3">
        <v>2019</v>
      </c>
      <c r="G75" s="3" t="s">
        <v>17</v>
      </c>
      <c r="H75" s="4">
        <v>43830</v>
      </c>
      <c r="I75" s="4">
        <v>43867</v>
      </c>
      <c r="J75" s="4">
        <v>43867</v>
      </c>
      <c r="K75" s="5">
        <v>120170634</v>
      </c>
      <c r="L75" s="5">
        <v>121243778</v>
      </c>
      <c r="M75" s="3" t="s">
        <v>267</v>
      </c>
      <c r="N75" s="21">
        <v>5.7377401707587199E-2</v>
      </c>
      <c r="O75" s="22">
        <v>3.573407528066893E-2</v>
      </c>
      <c r="P75" s="22">
        <v>2.9610828231537618E-2</v>
      </c>
      <c r="Q75" s="22">
        <v>0.87141152565558166</v>
      </c>
      <c r="R75" s="22">
        <v>0.1384271430829648</v>
      </c>
      <c r="S75" s="22">
        <v>9.8481727757785117E-2</v>
      </c>
      <c r="T75" s="22">
        <v>0.1221326927949944</v>
      </c>
      <c r="U75" s="22">
        <v>0.8125319231827185</v>
      </c>
      <c r="V75" s="22">
        <v>0.71333513870986032</v>
      </c>
      <c r="W75" s="22">
        <v>0.82475005313517746</v>
      </c>
      <c r="X75" s="22">
        <v>0.25029170980515708</v>
      </c>
      <c r="Y75" s="22">
        <v>0.44818817718418891</v>
      </c>
      <c r="Z75" s="22">
        <v>0.74970829019484286</v>
      </c>
      <c r="AA75" s="22">
        <v>0.18181702489901164</v>
      </c>
      <c r="AB75" s="22">
        <v>0.8283511510881999</v>
      </c>
      <c r="AC75" s="22">
        <v>0.2330999161172681</v>
      </c>
      <c r="AD75" s="22">
        <v>0.22344507090220003</v>
      </c>
      <c r="AE75" s="22">
        <v>0.30740961476726819</v>
      </c>
      <c r="AF75" s="22">
        <v>0.36684459966930072</v>
      </c>
      <c r="AG75" s="22" t="e">
        <v>#DIV/0!</v>
      </c>
      <c r="AH75" s="22" t="e">
        <v>#DIV/0!</v>
      </c>
      <c r="AI75" s="22">
        <v>0.53349265205837482</v>
      </c>
      <c r="AJ75" s="22">
        <v>0.21495581811229703</v>
      </c>
      <c r="AK75" s="22" t="e">
        <v>#DIV/0!</v>
      </c>
      <c r="AL75" s="22" t="e">
        <v>#DIV/0!</v>
      </c>
      <c r="AM75" s="22">
        <v>0.71447411677103234</v>
      </c>
      <c r="AN75" s="22">
        <v>0.80758495132536312</v>
      </c>
      <c r="AO75" s="22">
        <v>0.13270181348457927</v>
      </c>
      <c r="AP75" s="22">
        <v>0.36337823456368434</v>
      </c>
      <c r="AQ75" s="22">
        <v>0.67683510951990689</v>
      </c>
      <c r="AR75" s="22">
        <v>0.43028207157235315</v>
      </c>
      <c r="AS75" s="22">
        <v>0.32962766071404231</v>
      </c>
      <c r="AT75" s="22">
        <v>0.52277850094224743</v>
      </c>
      <c r="AU75" s="22">
        <v>0.31631331968357573</v>
      </c>
      <c r="AV75" s="22" t="e">
        <v>#DIV/0!</v>
      </c>
      <c r="AW75" s="22" t="e">
        <v>#DIV/0!</v>
      </c>
      <c r="AX75" s="22" t="e">
        <v>#DIV/0!</v>
      </c>
      <c r="AY75" s="22">
        <v>0.7484047666376602</v>
      </c>
      <c r="AZ75" s="22">
        <v>0.77176812585262911</v>
      </c>
      <c r="BA75" s="22">
        <v>0.22264447530618564</v>
      </c>
      <c r="BB75" s="22" t="e">
        <v>#DIV/0!</v>
      </c>
      <c r="BC75" s="22">
        <v>0.16402362372023821</v>
      </c>
    </row>
    <row r="76" spans="1:55" x14ac:dyDescent="0.2">
      <c r="A76" s="3" t="s">
        <v>277</v>
      </c>
      <c r="B76" s="3" t="s">
        <v>278</v>
      </c>
      <c r="C76" s="3" t="s">
        <v>24</v>
      </c>
      <c r="D76" s="3">
        <v>259186</v>
      </c>
      <c r="E76" s="3" t="s">
        <v>16</v>
      </c>
      <c r="F76" s="3">
        <v>2019</v>
      </c>
      <c r="G76" s="3" t="s">
        <v>17</v>
      </c>
      <c r="H76" s="4">
        <v>43830</v>
      </c>
      <c r="I76" s="4">
        <v>43871</v>
      </c>
      <c r="J76" s="4">
        <v>43871</v>
      </c>
      <c r="K76" s="5">
        <v>311187000</v>
      </c>
      <c r="L76" s="5">
        <v>314162000</v>
      </c>
      <c r="M76" s="3" t="s">
        <v>279</v>
      </c>
      <c r="N76" s="21">
        <v>7.4355019880919609E-2</v>
      </c>
      <c r="O76" s="22">
        <v>7.3529842536976642E-2</v>
      </c>
      <c r="P76" s="22">
        <v>5.4446562680865833E-2</v>
      </c>
      <c r="Q76" s="22">
        <v>0.86856267324406888</v>
      </c>
      <c r="R76" s="22">
        <v>5.0590848110344408E-2</v>
      </c>
      <c r="S76" s="22">
        <v>0</v>
      </c>
      <c r="T76" s="22">
        <v>5.1130103724159576E-2</v>
      </c>
      <c r="U76" s="22">
        <v>0.80819529948427815</v>
      </c>
      <c r="V76" s="22">
        <v>0.70833495319453676</v>
      </c>
      <c r="W76" s="22">
        <v>0.82053226671806345</v>
      </c>
      <c r="X76" s="22">
        <v>0.26097895470283894</v>
      </c>
      <c r="Y76" s="22">
        <v>0.50892598457212146</v>
      </c>
      <c r="Z76" s="22">
        <v>0.73902104529716106</v>
      </c>
      <c r="AA76" s="22">
        <v>0.20548648544844453</v>
      </c>
      <c r="AB76" s="22">
        <v>0.92390290471673187</v>
      </c>
      <c r="AC76" s="22">
        <v>0.67300774183642498</v>
      </c>
      <c r="AD76" s="22">
        <v>0.20862284568979808</v>
      </c>
      <c r="AE76" s="22">
        <v>0.29496429505742333</v>
      </c>
      <c r="AF76" s="22">
        <v>0.34867922798913975</v>
      </c>
      <c r="AG76" s="22" t="e">
        <v>#DIV/0!</v>
      </c>
      <c r="AH76" s="22" t="e">
        <v>#DIV/0!</v>
      </c>
      <c r="AI76" s="22">
        <v>0.53936513960873078</v>
      </c>
      <c r="AJ76" s="22">
        <v>0.2921704899144652</v>
      </c>
      <c r="AK76" s="22" t="e">
        <v>#DIV/0!</v>
      </c>
      <c r="AL76" s="22" t="e">
        <v>#DIV/0!</v>
      </c>
      <c r="AM76" s="22">
        <v>0.7099540201250707</v>
      </c>
      <c r="AN76" s="22">
        <v>0.80581603046924399</v>
      </c>
      <c r="AO76" s="22">
        <v>0.16835228111118819</v>
      </c>
      <c r="AP76" s="22">
        <v>0.36281269727302518</v>
      </c>
      <c r="AQ76" s="22">
        <v>0.66079118446064478</v>
      </c>
      <c r="AR76" s="22">
        <v>0.43001087782237257</v>
      </c>
      <c r="AS76" s="22">
        <v>0.34356741450399486</v>
      </c>
      <c r="AT76" s="22">
        <v>0.59254136115513101</v>
      </c>
      <c r="AU76" s="22">
        <v>0.32943705858892253</v>
      </c>
      <c r="AV76" s="22" t="e">
        <v>#DIV/0!</v>
      </c>
      <c r="AW76" s="22" t="e">
        <v>#DIV/0!</v>
      </c>
      <c r="AX76" s="22" t="e">
        <v>#DIV/0!</v>
      </c>
      <c r="AY76" s="22">
        <v>0.7455011638821154</v>
      </c>
      <c r="AZ76" s="22">
        <v>0.76815232929822852</v>
      </c>
      <c r="BA76" s="22">
        <v>0.22282872105752582</v>
      </c>
      <c r="BB76" s="22" t="e">
        <v>#DIV/0!</v>
      </c>
      <c r="BC76" s="22">
        <v>0.17309337337517433</v>
      </c>
    </row>
    <row r="77" spans="1:55" x14ac:dyDescent="0.2">
      <c r="A77" s="3" t="s">
        <v>280</v>
      </c>
      <c r="B77" s="3" t="s">
        <v>281</v>
      </c>
      <c r="C77" s="3" t="s">
        <v>59</v>
      </c>
      <c r="D77" s="3">
        <v>119051</v>
      </c>
      <c r="E77" s="3" t="s">
        <v>16</v>
      </c>
      <c r="F77" s="3">
        <v>2019</v>
      </c>
      <c r="G77" s="3" t="s">
        <v>17</v>
      </c>
      <c r="H77" s="4">
        <v>43830</v>
      </c>
      <c r="I77" s="4">
        <v>43885</v>
      </c>
      <c r="J77" s="4">
        <v>43885</v>
      </c>
      <c r="K77" s="5">
        <v>217300000</v>
      </c>
      <c r="L77" s="5">
        <v>218800000</v>
      </c>
      <c r="M77" s="3" t="s">
        <v>282</v>
      </c>
      <c r="N77" s="21">
        <v>5.3290952796445419E-2</v>
      </c>
      <c r="O77" s="22">
        <v>3.398720138317534E-2</v>
      </c>
      <c r="P77" s="22">
        <v>4.4562793793926886E-2</v>
      </c>
      <c r="Q77" s="22">
        <v>0.86952031871488045</v>
      </c>
      <c r="R77" s="22">
        <v>0.10920169420295796</v>
      </c>
      <c r="S77" s="22">
        <v>0</v>
      </c>
      <c r="T77" s="22">
        <v>0.11036569181985166</v>
      </c>
      <c r="U77" s="22">
        <v>0.81000308127020648</v>
      </c>
      <c r="V77" s="22">
        <v>0.70833495319453676</v>
      </c>
      <c r="W77" s="22">
        <v>0.82261207753346544</v>
      </c>
      <c r="X77" s="22">
        <v>6.6375063499026998E-2</v>
      </c>
      <c r="Y77" s="22">
        <v>0.48056285168681939</v>
      </c>
      <c r="Z77" s="22">
        <v>0.933624936500973</v>
      </c>
      <c r="AA77" s="22">
        <v>0.31169118431786208</v>
      </c>
      <c r="AB77" s="22">
        <v>0.87526372609218683</v>
      </c>
      <c r="AC77" s="22">
        <v>0.23385279403688861</v>
      </c>
      <c r="AD77" s="22">
        <v>0.30935928105614668</v>
      </c>
      <c r="AE77" s="22">
        <v>0.4096580799199005</v>
      </c>
      <c r="AF77" s="22">
        <v>0.35486388728141244</v>
      </c>
      <c r="AG77" s="22" t="e">
        <v>#DIV/0!</v>
      </c>
      <c r="AH77" s="22" t="e">
        <v>#DIV/0!</v>
      </c>
      <c r="AI77" s="22">
        <v>0.520521673847402</v>
      </c>
      <c r="AJ77" s="22">
        <v>0.46156327325464502</v>
      </c>
      <c r="AK77" s="22" t="e">
        <v>#DIV/0!</v>
      </c>
      <c r="AL77" s="22" t="e">
        <v>#DIV/0!</v>
      </c>
      <c r="AM77" s="22">
        <v>0.70902614125310393</v>
      </c>
      <c r="AN77" s="22">
        <v>0.80477189466581822</v>
      </c>
      <c r="AO77" s="22">
        <v>6.9110716599657632E-2</v>
      </c>
      <c r="AP77" s="22">
        <v>0.36877333578928967</v>
      </c>
      <c r="AQ77" s="22">
        <v>0.61641091707706974</v>
      </c>
      <c r="AR77" s="22">
        <v>0.54181536587557066</v>
      </c>
      <c r="AS77" s="22">
        <v>0.26572332829160561</v>
      </c>
      <c r="AT77" s="22">
        <v>0.46661774334182438</v>
      </c>
      <c r="AU77" s="22">
        <v>0.46809950680663248</v>
      </c>
      <c r="AV77" s="22" t="e">
        <v>#DIV/0!</v>
      </c>
      <c r="AW77" s="22" t="e">
        <v>#DIV/0!</v>
      </c>
      <c r="AX77" s="22" t="e">
        <v>#DIV/0!</v>
      </c>
      <c r="AY77" s="22">
        <v>0.74778771022690438</v>
      </c>
      <c r="AZ77" s="22">
        <v>0.7713836288798499</v>
      </c>
      <c r="BA77" s="22">
        <v>0.2242953470246678</v>
      </c>
      <c r="BB77" s="22" t="e">
        <v>#DIV/0!</v>
      </c>
      <c r="BC77" s="22">
        <v>0.14608646963046953</v>
      </c>
    </row>
    <row r="78" spans="1:55" x14ac:dyDescent="0.2">
      <c r="A78" s="3" t="s">
        <v>292</v>
      </c>
      <c r="B78" s="3" t="s">
        <v>293</v>
      </c>
      <c r="C78" s="3" t="s">
        <v>91</v>
      </c>
      <c r="D78" s="3">
        <v>378113</v>
      </c>
      <c r="E78" s="3" t="s">
        <v>16</v>
      </c>
      <c r="F78" s="3">
        <v>2019</v>
      </c>
      <c r="G78" s="3" t="s">
        <v>17</v>
      </c>
      <c r="H78" s="4">
        <v>43830</v>
      </c>
      <c r="I78" s="4">
        <v>43879</v>
      </c>
      <c r="J78" s="4">
        <v>43879</v>
      </c>
      <c r="K78" s="5">
        <v>245500000</v>
      </c>
      <c r="L78" s="5">
        <v>250900000</v>
      </c>
      <c r="M78" s="3" t="s">
        <v>294</v>
      </c>
      <c r="N78" s="21">
        <v>3.174681759262403E-2</v>
      </c>
      <c r="O78" s="22">
        <v>1.7771336848412242E-2</v>
      </c>
      <c r="P78" s="22">
        <v>1.47183402309039E-2</v>
      </c>
      <c r="Q78" s="22">
        <v>0.87009278770533038</v>
      </c>
      <c r="R78" s="22">
        <v>0.10409764319769194</v>
      </c>
      <c r="S78" s="22">
        <v>7.1473197642808586E-2</v>
      </c>
      <c r="T78" s="22">
        <v>9.2310667694080376E-2</v>
      </c>
      <c r="U78" s="22">
        <v>0.81028265791173726</v>
      </c>
      <c r="V78" s="22">
        <v>0.71110443415275026</v>
      </c>
      <c r="W78" s="22">
        <v>0.82250646533501537</v>
      </c>
      <c r="X78" s="22">
        <v>0.12164467701710636</v>
      </c>
      <c r="Y78" s="22">
        <v>0.6128123221033579</v>
      </c>
      <c r="Z78" s="22">
        <v>0.87835532298289365</v>
      </c>
      <c r="AA78" s="22">
        <v>0.50108290986168258</v>
      </c>
      <c r="AB78" s="22">
        <v>0.85665667830844949</v>
      </c>
      <c r="AC78" s="22">
        <v>0.43924191119102624</v>
      </c>
      <c r="AD78" s="22">
        <v>0.28199657893356916</v>
      </c>
      <c r="AE78" s="22">
        <v>0.37850418948204884</v>
      </c>
      <c r="AF78" s="22">
        <v>0.36943593624941468</v>
      </c>
      <c r="AG78" s="22" t="e">
        <v>#DIV/0!</v>
      </c>
      <c r="AH78" s="22" t="e">
        <v>#DIV/0!</v>
      </c>
      <c r="AI78" s="22">
        <v>0.53653989427597892</v>
      </c>
      <c r="AJ78" s="22">
        <v>0.20850549882507008</v>
      </c>
      <c r="AK78" s="22" t="e">
        <v>#DIV/0!</v>
      </c>
      <c r="AL78" s="22" t="e">
        <v>#DIV/0!</v>
      </c>
      <c r="AM78" s="22">
        <v>0.71280886024263468</v>
      </c>
      <c r="AN78" s="22">
        <v>0.8064680344299705</v>
      </c>
      <c r="AO78" s="22">
        <v>0.13049910289221273</v>
      </c>
      <c r="AP78" s="22">
        <v>0.3394270757258393</v>
      </c>
      <c r="AQ78" s="22">
        <v>0.68001751714822134</v>
      </c>
      <c r="AR78" s="22">
        <v>0.39288415205660793</v>
      </c>
      <c r="AS78" s="22">
        <v>0.34263092739078604</v>
      </c>
      <c r="AT78" s="22">
        <v>0.47832469149145612</v>
      </c>
      <c r="AU78" s="22">
        <v>0.28398357269356439</v>
      </c>
      <c r="AV78" s="22" t="e">
        <v>#DIV/0!</v>
      </c>
      <c r="AW78" s="22" t="e">
        <v>#DIV/0!</v>
      </c>
      <c r="AX78" s="22" t="e">
        <v>#DIV/0!</v>
      </c>
      <c r="AY78" s="22">
        <v>0.7463971696881464</v>
      </c>
      <c r="AZ78" s="22">
        <v>0.76986657601006103</v>
      </c>
      <c r="BA78" s="22">
        <v>0.22183957021857806</v>
      </c>
      <c r="BB78" s="22" t="e">
        <v>#DIV/0!</v>
      </c>
      <c r="BC78" s="22">
        <v>0.20362713576520669</v>
      </c>
    </row>
    <row r="79" spans="1:55" x14ac:dyDescent="0.2">
      <c r="A79" s="3" t="s">
        <v>233</v>
      </c>
      <c r="B79" s="3" t="s">
        <v>234</v>
      </c>
      <c r="C79" s="3" t="s">
        <v>15</v>
      </c>
      <c r="D79" s="3">
        <v>378101</v>
      </c>
      <c r="E79" s="3" t="s">
        <v>16</v>
      </c>
      <c r="F79" s="3">
        <v>2019</v>
      </c>
      <c r="G79" s="3" t="s">
        <v>17</v>
      </c>
      <c r="H79" s="4">
        <v>43830</v>
      </c>
      <c r="I79" s="4">
        <v>43880</v>
      </c>
      <c r="J79" s="4">
        <v>43880</v>
      </c>
      <c r="K79" s="5">
        <v>136401000</v>
      </c>
      <c r="L79" s="5">
        <v>136253000</v>
      </c>
      <c r="M79" s="3" t="s">
        <v>235</v>
      </c>
      <c r="N79" s="21">
        <v>6.1776932000554556E-2</v>
      </c>
      <c r="O79" s="22">
        <v>6.1776932000554556E-2</v>
      </c>
      <c r="P79" s="22">
        <v>2.9718870301920462E-2</v>
      </c>
      <c r="Q79" s="22">
        <v>0.87057370402933598</v>
      </c>
      <c r="R79" s="22">
        <v>8.9411242422488935E-2</v>
      </c>
      <c r="S79" s="22">
        <v>5.7925326565795486E-2</v>
      </c>
      <c r="T79" s="22">
        <v>7.9912289651453583E-2</v>
      </c>
      <c r="U79" s="22">
        <v>0.81014970837391831</v>
      </c>
      <c r="V79" s="22">
        <v>0.71083347526746565</v>
      </c>
      <c r="W79" s="22">
        <v>0.82239531187215686</v>
      </c>
      <c r="X79" s="22">
        <v>0.49092065255132039</v>
      </c>
      <c r="Y79" s="22">
        <v>0.47128828291410929</v>
      </c>
      <c r="Z79" s="22">
        <v>0.50907934744867955</v>
      </c>
      <c r="AA79" s="22">
        <v>0.44649846168909507</v>
      </c>
      <c r="AB79" s="22">
        <v>0.84450606997865807</v>
      </c>
      <c r="AC79" s="22">
        <v>0.14445649749719039</v>
      </c>
      <c r="AD79" s="22">
        <v>0.13782239249613207</v>
      </c>
      <c r="AE79" s="22">
        <v>0.21435421671557187</v>
      </c>
      <c r="AF79" s="22">
        <v>0.32491953364721471</v>
      </c>
      <c r="AG79" s="22" t="e">
        <v>#DIV/0!</v>
      </c>
      <c r="AH79" s="22" t="e">
        <v>#DIV/0!</v>
      </c>
      <c r="AI79" s="22">
        <v>0.5291613445826322</v>
      </c>
      <c r="AJ79" s="22">
        <v>0.164734228067621</v>
      </c>
      <c r="AK79" s="22" t="e">
        <v>#DIV/0!</v>
      </c>
      <c r="AL79" s="22" t="e">
        <v>#DIV/0!</v>
      </c>
      <c r="AM79" s="22">
        <v>0.71582842175954375</v>
      </c>
      <c r="AN79" s="22">
        <v>0.8220589825528033</v>
      </c>
      <c r="AO79" s="22">
        <v>0.71549870040867414</v>
      </c>
      <c r="AP79" s="22">
        <v>0.36831534711849595</v>
      </c>
      <c r="AQ79" s="22">
        <v>0.71891289560662619</v>
      </c>
      <c r="AR79" s="22">
        <v>0.22749190840278802</v>
      </c>
      <c r="AS79" s="22">
        <v>0.3641002174810708</v>
      </c>
      <c r="AT79" s="22">
        <v>0.57285112106965286</v>
      </c>
      <c r="AU79" s="22">
        <v>0.30603825633246617</v>
      </c>
      <c r="AV79" s="22" t="e">
        <v>#DIV/0!</v>
      </c>
      <c r="AW79" s="22" t="e">
        <v>#DIV/0!</v>
      </c>
      <c r="AX79" s="22" t="e">
        <v>#DIV/0!</v>
      </c>
      <c r="AY79" s="22">
        <v>0.74555370673083976</v>
      </c>
      <c r="AZ79" s="22">
        <v>0.76845727806978448</v>
      </c>
      <c r="BA79" s="22">
        <v>0.22280482900671311</v>
      </c>
      <c r="BB79" s="22" t="e">
        <v>#DIV/0!</v>
      </c>
      <c r="BC79" s="22">
        <v>0.29903975272307615</v>
      </c>
    </row>
    <row r="80" spans="1:55" x14ac:dyDescent="0.2">
      <c r="A80" s="3" t="s">
        <v>283</v>
      </c>
      <c r="B80" s="3" t="s">
        <v>284</v>
      </c>
      <c r="C80" s="3" t="s">
        <v>38</v>
      </c>
      <c r="D80" s="3">
        <v>378110</v>
      </c>
      <c r="E80" s="3" t="s">
        <v>16</v>
      </c>
      <c r="F80" s="3">
        <v>2019</v>
      </c>
      <c r="G80" s="3" t="s">
        <v>17</v>
      </c>
      <c r="H80" s="4">
        <v>43830</v>
      </c>
      <c r="I80" s="4">
        <v>43861</v>
      </c>
      <c r="J80" s="4">
        <v>43861</v>
      </c>
      <c r="K80" s="5">
        <v>212505331</v>
      </c>
      <c r="L80" s="5">
        <v>219252116</v>
      </c>
      <c r="M80" s="3" t="s">
        <v>285</v>
      </c>
      <c r="N80" s="21">
        <v>1.8833139173701281E-2</v>
      </c>
      <c r="O80" s="22">
        <v>1.8833139173701281E-2</v>
      </c>
      <c r="P80" s="22">
        <v>2.903819534744724E-2</v>
      </c>
      <c r="Q80" s="22">
        <v>0.87234535526544843</v>
      </c>
      <c r="R80" s="22">
        <v>0.17925360963580023</v>
      </c>
      <c r="S80" s="22">
        <v>4.4437952710880517E-2</v>
      </c>
      <c r="T80" s="22">
        <v>0.1731459517048381</v>
      </c>
      <c r="U80" s="22">
        <v>0.81523518430593311</v>
      </c>
      <c r="V80" s="22">
        <v>0.71096956136192557</v>
      </c>
      <c r="W80" s="22">
        <v>0.82822503888628274</v>
      </c>
      <c r="X80" s="22">
        <v>3.4804136794154165E-2</v>
      </c>
      <c r="Y80" s="22">
        <v>0.44682178737427913</v>
      </c>
      <c r="Z80" s="22">
        <v>0.96519586320584594</v>
      </c>
      <c r="AA80" s="22">
        <v>0.31993264025598339</v>
      </c>
      <c r="AB80" s="22">
        <v>0.81525108266007418</v>
      </c>
      <c r="AC80" s="22">
        <v>1</v>
      </c>
      <c r="AD80" s="22">
        <v>0.45185202656427087</v>
      </c>
      <c r="AE80" s="22">
        <v>0.31975902322541794</v>
      </c>
      <c r="AF80" s="22">
        <v>0.32438737503347703</v>
      </c>
      <c r="AG80" s="22" t="e">
        <v>#DIV/0!</v>
      </c>
      <c r="AH80" s="22" t="e">
        <v>#DIV/0!</v>
      </c>
      <c r="AI80" s="22">
        <v>0.54948692853465175</v>
      </c>
      <c r="AJ80" s="22">
        <v>0.23552159651006066</v>
      </c>
      <c r="AK80" s="22" t="e">
        <v>#DIV/0!</v>
      </c>
      <c r="AL80" s="22" t="e">
        <v>#DIV/0!</v>
      </c>
      <c r="AM80" s="22">
        <v>0.70785285629242256</v>
      </c>
      <c r="AN80" s="22">
        <v>0.8055274058243127</v>
      </c>
      <c r="AO80" s="22">
        <v>5.4006196314660491E-2</v>
      </c>
      <c r="AP80" s="22">
        <v>0.35464267037075853</v>
      </c>
      <c r="AQ80" s="22">
        <v>0.58064352194056368</v>
      </c>
      <c r="AR80" s="22">
        <v>0.45995822965389543</v>
      </c>
      <c r="AS80" s="22">
        <v>0.36633106542011762</v>
      </c>
      <c r="AT80" s="22">
        <v>0.3829929629530231</v>
      </c>
      <c r="AU80" s="22">
        <v>0.29281884559990323</v>
      </c>
      <c r="AV80" s="22" t="e">
        <v>#DIV/0!</v>
      </c>
      <c r="AW80" s="22" t="e">
        <v>#DIV/0!</v>
      </c>
      <c r="AX80" s="22" t="e">
        <v>#DIV/0!</v>
      </c>
      <c r="AY80" s="22">
        <v>0.74862517006451901</v>
      </c>
      <c r="AZ80" s="22">
        <v>0.77244414121486349</v>
      </c>
      <c r="BA80" s="22">
        <v>0.22460853515414575</v>
      </c>
      <c r="BB80" s="22" t="e">
        <v>#DIV/0!</v>
      </c>
      <c r="BC80" s="22">
        <v>0.11008424293954881</v>
      </c>
    </row>
    <row r="81" spans="1:55" x14ac:dyDescent="0.2">
      <c r="A81" s="3" t="s">
        <v>316</v>
      </c>
      <c r="B81" s="3" t="s">
        <v>317</v>
      </c>
      <c r="C81" s="3" t="s">
        <v>91</v>
      </c>
      <c r="D81" s="3">
        <v>255327</v>
      </c>
      <c r="E81" s="3" t="s">
        <v>16</v>
      </c>
      <c r="F81" s="3">
        <v>2019</v>
      </c>
      <c r="G81" s="3" t="s">
        <v>17</v>
      </c>
      <c r="H81" s="4">
        <v>43830</v>
      </c>
      <c r="I81" s="4">
        <v>43882</v>
      </c>
      <c r="J81" s="4">
        <v>43882</v>
      </c>
      <c r="K81" s="5">
        <v>856300000</v>
      </c>
      <c r="L81" s="5">
        <v>858100000</v>
      </c>
      <c r="M81" s="3" t="s">
        <v>318</v>
      </c>
      <c r="N81" s="21">
        <v>3.7574105336890137E-2</v>
      </c>
      <c r="O81" s="22">
        <v>2.4894142924427869E-2</v>
      </c>
      <c r="P81" s="22">
        <v>2.2579095890283507E-2</v>
      </c>
      <c r="Q81" s="22">
        <v>0.91172553381239996</v>
      </c>
      <c r="R81" s="22">
        <v>0.1753292505375644</v>
      </c>
      <c r="S81" s="22">
        <v>6.4326157222076824E-2</v>
      </c>
      <c r="T81" s="22">
        <v>0.16559115008920461</v>
      </c>
      <c r="U81" s="22">
        <v>0.86234485453597387</v>
      </c>
      <c r="V81" s="22">
        <v>0.73524607130946196</v>
      </c>
      <c r="W81" s="22">
        <v>0.87867838492299288</v>
      </c>
      <c r="X81" s="22">
        <v>0.23828953934290983</v>
      </c>
      <c r="Y81" s="22">
        <v>0.40405498354477865</v>
      </c>
      <c r="Z81" s="22">
        <v>0.76171046065709014</v>
      </c>
      <c r="AA81" s="22">
        <v>0.37431769384950686</v>
      </c>
      <c r="AB81" s="22">
        <v>0.74820553717162674</v>
      </c>
      <c r="AC81" s="22">
        <v>0.58226186296235505</v>
      </c>
      <c r="AD81" s="22">
        <v>0.31636600309543006</v>
      </c>
      <c r="AE81" s="22">
        <v>0.41763560530326543</v>
      </c>
      <c r="AF81" s="22">
        <v>0.37351419524524559</v>
      </c>
      <c r="AG81" s="22" t="e">
        <v>#DIV/0!</v>
      </c>
      <c r="AH81" s="22" t="e">
        <v>#DIV/0!</v>
      </c>
      <c r="AI81" s="22">
        <v>0.5450861976739928</v>
      </c>
      <c r="AJ81" s="22">
        <v>0.20582824904675109</v>
      </c>
      <c r="AK81" s="22" t="e">
        <v>#DIV/0!</v>
      </c>
      <c r="AL81" s="22" t="e">
        <v>#DIV/0!</v>
      </c>
      <c r="AM81" s="22">
        <v>0.81861126974542919</v>
      </c>
      <c r="AN81" s="22">
        <v>0.86131688585648492</v>
      </c>
      <c r="AO81" s="22">
        <v>0.21662234046315704</v>
      </c>
      <c r="AP81" s="22">
        <v>0.42909440744775018</v>
      </c>
      <c r="AQ81" s="22">
        <v>0.75942308135286984</v>
      </c>
      <c r="AR81" s="22">
        <v>0.39433167414473336</v>
      </c>
      <c r="AS81" s="22">
        <v>0.35990289284940791</v>
      </c>
      <c r="AT81" s="22">
        <v>0.62635874122968516</v>
      </c>
      <c r="AU81" s="22">
        <v>0.28046363499913957</v>
      </c>
      <c r="AV81" s="22" t="e">
        <v>#DIV/0!</v>
      </c>
      <c r="AW81" s="22" t="e">
        <v>#DIV/0!</v>
      </c>
      <c r="AX81" s="22" t="e">
        <v>#DIV/0!</v>
      </c>
      <c r="AY81" s="22">
        <v>0.7461630160885403</v>
      </c>
      <c r="AZ81" s="22">
        <v>0.76952271106348757</v>
      </c>
      <c r="BA81" s="22">
        <v>0.22175156790357745</v>
      </c>
      <c r="BB81" s="22" t="e">
        <v>#DIV/0!</v>
      </c>
      <c r="BC81" s="22">
        <v>0.35999637384584049</v>
      </c>
    </row>
    <row r="82" spans="1:55" x14ac:dyDescent="0.2">
      <c r="A82" s="3" t="s">
        <v>1126</v>
      </c>
      <c r="B82" s="3" t="s">
        <v>1127</v>
      </c>
      <c r="C82" s="3" t="s">
        <v>91</v>
      </c>
      <c r="D82" s="3">
        <v>218764</v>
      </c>
      <c r="E82" s="3" t="s">
        <v>16</v>
      </c>
      <c r="F82" s="3">
        <v>2020</v>
      </c>
      <c r="G82" s="3" t="s">
        <v>17</v>
      </c>
      <c r="H82" s="4">
        <v>44012</v>
      </c>
      <c r="I82" s="4">
        <v>44056</v>
      </c>
      <c r="J82" s="4">
        <v>44056</v>
      </c>
      <c r="K82" s="5">
        <v>126388000</v>
      </c>
      <c r="L82" s="5">
        <v>129012000</v>
      </c>
      <c r="M82" s="3" t="s">
        <v>1128</v>
      </c>
      <c r="N82" s="21">
        <v>5.1823657011549486E-2</v>
      </c>
      <c r="O82" s="22">
        <v>4.0114223980836576E-2</v>
      </c>
      <c r="P82" s="22">
        <v>6.3424066401982879E-2</v>
      </c>
      <c r="Q82" s="22">
        <v>0.87749566314189587</v>
      </c>
      <c r="R82" s="22">
        <v>0.15030336786439918</v>
      </c>
      <c r="S82" s="22">
        <v>0</v>
      </c>
      <c r="T82" s="22">
        <v>0.15190547452842307</v>
      </c>
      <c r="U82" s="22">
        <v>0.81924740456642486</v>
      </c>
      <c r="V82" s="22">
        <v>0.70833495319453676</v>
      </c>
      <c r="W82" s="22">
        <v>0.83324745605215866</v>
      </c>
      <c r="X82" s="22">
        <v>0.27924222661979409</v>
      </c>
      <c r="Y82" s="22">
        <v>0.43091224041394344</v>
      </c>
      <c r="Z82" s="22">
        <v>0.72075777338020586</v>
      </c>
      <c r="AA82" s="22">
        <v>0.40717926816004607</v>
      </c>
      <c r="AB82" s="22">
        <v>0.78072476350286357</v>
      </c>
      <c r="AC82" s="22">
        <v>0.43970486522084679</v>
      </c>
      <c r="AD82" s="22">
        <v>0.28019436493221966</v>
      </c>
      <c r="AE82" s="22">
        <v>0.37645227307072043</v>
      </c>
      <c r="AF82" s="22">
        <v>0.36873815303515017</v>
      </c>
      <c r="AG82" s="22" t="e">
        <v>#DIV/0!</v>
      </c>
      <c r="AH82" s="22" t="e">
        <v>#DIV/0!</v>
      </c>
      <c r="AI82" s="22">
        <v>0.54316316874018533</v>
      </c>
      <c r="AJ82" s="22">
        <v>0.25988686886240853</v>
      </c>
      <c r="AK82" s="22" t="e">
        <v>#DIV/0!</v>
      </c>
      <c r="AL82" s="22" t="e">
        <v>#DIV/0!</v>
      </c>
      <c r="AM82" s="22">
        <v>0.73399736481076672</v>
      </c>
      <c r="AN82" s="22">
        <v>0.81841198324116149</v>
      </c>
      <c r="AO82" s="22">
        <v>0.22501411852540021</v>
      </c>
      <c r="AP82" s="22">
        <v>0.36646545867755004</v>
      </c>
      <c r="AQ82" s="22">
        <v>0.75170821068927107</v>
      </c>
      <c r="AR82" s="22">
        <v>0.42927198921902698</v>
      </c>
      <c r="AS82" s="22">
        <v>0.3526217559937091</v>
      </c>
      <c r="AT82" s="22">
        <v>0.70257987865030436</v>
      </c>
      <c r="AU82" s="22">
        <v>0.36111109978659756</v>
      </c>
      <c r="AV82" s="22" t="e">
        <v>#DIV/0!</v>
      </c>
      <c r="AW82" s="22" t="e">
        <v>#DIV/0!</v>
      </c>
      <c r="AX82" s="22" t="e">
        <v>#DIV/0!</v>
      </c>
      <c r="AY82" s="22">
        <v>0.74612250829189108</v>
      </c>
      <c r="AZ82" s="22">
        <v>0.76899951496939978</v>
      </c>
      <c r="BA82" s="22">
        <v>0.22296764489835891</v>
      </c>
      <c r="BB82" s="22" t="e">
        <v>#DIV/0!</v>
      </c>
      <c r="BC82" s="22">
        <v>0.30967193731002068</v>
      </c>
    </row>
    <row r="83" spans="1:55" x14ac:dyDescent="0.2">
      <c r="A83" s="3" t="s">
        <v>319</v>
      </c>
      <c r="B83" s="3" t="s">
        <v>320</v>
      </c>
      <c r="C83" s="3" t="s">
        <v>38</v>
      </c>
      <c r="D83" s="3">
        <v>106366</v>
      </c>
      <c r="E83" s="3" t="s">
        <v>16</v>
      </c>
      <c r="F83" s="3">
        <v>2019</v>
      </c>
      <c r="G83" s="3" t="s">
        <v>17</v>
      </c>
      <c r="H83" s="4">
        <v>43830</v>
      </c>
      <c r="I83" s="4">
        <v>43860</v>
      </c>
      <c r="J83" s="4">
        <v>43860</v>
      </c>
      <c r="K83" s="5">
        <v>4560000000</v>
      </c>
      <c r="L83" s="5">
        <v>4620000000</v>
      </c>
      <c r="M83" s="3" t="s">
        <v>321</v>
      </c>
      <c r="N83" s="21">
        <v>3.0381103584833438E-2</v>
      </c>
      <c r="O83" s="22">
        <v>3.0381103584833438E-2</v>
      </c>
      <c r="P83" s="22">
        <v>1.8747652730759467E-2</v>
      </c>
      <c r="Q83" s="22">
        <v>0.87110533907918497</v>
      </c>
      <c r="R83" s="22">
        <v>0.13693735949059863</v>
      </c>
      <c r="S83" s="22">
        <v>3.1799137250863634E-2</v>
      </c>
      <c r="T83" s="22">
        <v>0.13265918419831099</v>
      </c>
      <c r="U83" s="22">
        <v>0.81218797065173109</v>
      </c>
      <c r="V83" s="22">
        <v>0.70986070526604184</v>
      </c>
      <c r="W83" s="22">
        <v>0.82489035813742206</v>
      </c>
      <c r="X83" s="22">
        <v>8.0597243032024646E-2</v>
      </c>
      <c r="Y83" s="22">
        <v>0.52310291216801452</v>
      </c>
      <c r="Z83" s="22">
        <v>0.91940275696797535</v>
      </c>
      <c r="AA83" s="22">
        <v>0.41853445192033256</v>
      </c>
      <c r="AB83" s="22">
        <v>0.83365859521419905</v>
      </c>
      <c r="AC83" s="22">
        <v>0.67455706761200818</v>
      </c>
      <c r="AD83" s="22">
        <v>0.40451799322336096</v>
      </c>
      <c r="AE83" s="22">
        <v>0.37978568427853454</v>
      </c>
      <c r="AF83" s="22">
        <v>0.36020906131093122</v>
      </c>
      <c r="AG83" s="22" t="e">
        <v>#DIV/0!</v>
      </c>
      <c r="AH83" s="22" t="e">
        <v>#DIV/0!</v>
      </c>
      <c r="AI83" s="22">
        <v>0.54256069349436453</v>
      </c>
      <c r="AJ83" s="22">
        <v>0.21828257253091421</v>
      </c>
      <c r="AK83" s="22" t="e">
        <v>#DIV/0!</v>
      </c>
      <c r="AL83" s="22" t="e">
        <v>#DIV/0!</v>
      </c>
      <c r="AM83" s="22">
        <v>0.71075942910429835</v>
      </c>
      <c r="AN83" s="22">
        <v>0.80573201948078788</v>
      </c>
      <c r="AO83" s="22">
        <v>7.7182149193508132E-2</v>
      </c>
      <c r="AP83" s="22">
        <v>0.34557681707068855</v>
      </c>
      <c r="AQ83" s="22">
        <v>0.62749765048025896</v>
      </c>
      <c r="AR83" s="22">
        <v>0.43600254313635745</v>
      </c>
      <c r="AS83" s="22">
        <v>0.35052029717450317</v>
      </c>
      <c r="AT83" s="22">
        <v>0.41744049775049086</v>
      </c>
      <c r="AU83" s="22">
        <v>0.29303227453258834</v>
      </c>
      <c r="AV83" s="22" t="e">
        <v>#DIV/0!</v>
      </c>
      <c r="AW83" s="22" t="e">
        <v>#DIV/0!</v>
      </c>
      <c r="AX83" s="22" t="e">
        <v>#DIV/0!</v>
      </c>
      <c r="AY83" s="22">
        <v>0.74705512848593913</v>
      </c>
      <c r="AZ83" s="22">
        <v>0.77066292830111793</v>
      </c>
      <c r="BA83" s="22">
        <v>0.22226138784548485</v>
      </c>
      <c r="BB83" s="22" t="e">
        <v>#DIV/0!</v>
      </c>
      <c r="BC83" s="22">
        <v>0.14882736042862352</v>
      </c>
    </row>
    <row r="84" spans="1:55" x14ac:dyDescent="0.2">
      <c r="A84" s="3" t="s">
        <v>304</v>
      </c>
      <c r="B84" s="3" t="s">
        <v>305</v>
      </c>
      <c r="C84" s="3" t="s">
        <v>113</v>
      </c>
      <c r="D84" s="3">
        <v>378116</v>
      </c>
      <c r="E84" s="3" t="s">
        <v>16</v>
      </c>
      <c r="F84" s="3">
        <v>2019</v>
      </c>
      <c r="G84" s="3" t="s">
        <v>17</v>
      </c>
      <c r="H84" s="4">
        <v>43830</v>
      </c>
      <c r="I84" s="4">
        <v>43889</v>
      </c>
      <c r="J84" s="4">
        <v>43889</v>
      </c>
      <c r="K84" s="5">
        <v>357463000</v>
      </c>
      <c r="L84" s="5">
        <v>358385000</v>
      </c>
      <c r="M84" s="3" t="s">
        <v>306</v>
      </c>
      <c r="N84" s="21">
        <v>1</v>
      </c>
      <c r="O84" s="22">
        <v>1</v>
      </c>
      <c r="P84" s="22">
        <v>0.11666623214612101</v>
      </c>
      <c r="Q84" s="22">
        <v>0.87073960017685736</v>
      </c>
      <c r="R84" s="22">
        <v>1.6717145014626397E-2</v>
      </c>
      <c r="S84" s="22">
        <v>0</v>
      </c>
      <c r="T84" s="22">
        <v>1.6895335628795131E-2</v>
      </c>
      <c r="U84" s="22">
        <v>0.80781363961726993</v>
      </c>
      <c r="V84" s="22">
        <v>0.70833495319453676</v>
      </c>
      <c r="W84" s="22">
        <v>0.82009317593543296</v>
      </c>
      <c r="X84" s="22">
        <v>0.45374958710802582</v>
      </c>
      <c r="Y84" s="22">
        <v>0.487348310392131</v>
      </c>
      <c r="Z84" s="22">
        <v>0.54625041289197407</v>
      </c>
      <c r="AA84" s="22">
        <v>0.2291155090777143</v>
      </c>
      <c r="AB84" s="22">
        <v>0.84086829263603413</v>
      </c>
      <c r="AC84" s="22">
        <v>0.69410321393309771</v>
      </c>
      <c r="AD84" s="22">
        <v>0.72716880272677664</v>
      </c>
      <c r="AE84" s="22">
        <v>0.77233308694884728</v>
      </c>
      <c r="AF84" s="22">
        <v>0.49546679430797935</v>
      </c>
      <c r="AG84" s="22" t="e">
        <v>#DIV/0!</v>
      </c>
      <c r="AH84" s="22" t="e">
        <v>#DIV/0!</v>
      </c>
      <c r="AI84" s="22">
        <v>0.52610772715125476</v>
      </c>
      <c r="AJ84" s="22">
        <v>0.39009419777901122</v>
      </c>
      <c r="AK84" s="22" t="e">
        <v>#DIV/0!</v>
      </c>
      <c r="AL84" s="22" t="e">
        <v>#DIV/0!</v>
      </c>
      <c r="AM84" s="22">
        <v>0.70885337487948308</v>
      </c>
      <c r="AN84" s="22">
        <v>0.80347124337982256</v>
      </c>
      <c r="AO84" s="22">
        <v>0</v>
      </c>
      <c r="AP84" s="22">
        <v>0.35956246597888164</v>
      </c>
      <c r="AQ84" s="22">
        <v>0.60129088918797735</v>
      </c>
      <c r="AR84" s="22">
        <v>0.7961651706250914</v>
      </c>
      <c r="AS84" s="22">
        <v>0.22147946219987744</v>
      </c>
      <c r="AT84" s="22">
        <v>0.30054509279760105</v>
      </c>
      <c r="AU84" s="22">
        <v>0.45540212085441401</v>
      </c>
      <c r="AV84" s="22" t="e">
        <v>#DIV/0!</v>
      </c>
      <c r="AW84" s="22" t="e">
        <v>#DIV/0!</v>
      </c>
      <c r="AX84" s="22" t="e">
        <v>#DIV/0!</v>
      </c>
      <c r="AY84" s="22">
        <v>0.74523122749662696</v>
      </c>
      <c r="AZ84" s="22">
        <v>0.76811639561036227</v>
      </c>
      <c r="BA84" s="22">
        <v>0.22267092438381489</v>
      </c>
      <c r="BB84" s="22" t="e">
        <v>#DIV/0!</v>
      </c>
      <c r="BC84" s="22">
        <v>9.8404581274598182E-2</v>
      </c>
    </row>
    <row r="85" spans="1:55" x14ac:dyDescent="0.2">
      <c r="A85" s="3" t="s">
        <v>289</v>
      </c>
      <c r="B85" s="3" t="s">
        <v>290</v>
      </c>
      <c r="C85" s="3" t="s">
        <v>45</v>
      </c>
      <c r="D85" s="3">
        <v>80874</v>
      </c>
      <c r="E85" s="3" t="s">
        <v>16</v>
      </c>
      <c r="F85" s="3">
        <v>2019</v>
      </c>
      <c r="G85" s="3" t="s">
        <v>17</v>
      </c>
      <c r="H85" s="4">
        <v>43830</v>
      </c>
      <c r="I85" s="4">
        <v>43866</v>
      </c>
      <c r="J85" s="4">
        <v>43866</v>
      </c>
      <c r="K85" s="5">
        <v>27769000</v>
      </c>
      <c r="L85" s="5">
        <v>28374000</v>
      </c>
      <c r="M85" s="3" t="s">
        <v>291</v>
      </c>
      <c r="N85" s="21">
        <v>3.6596340632368711E-2</v>
      </c>
      <c r="O85" s="22">
        <v>3.5164583220500929E-2</v>
      </c>
      <c r="P85" s="22">
        <v>7.4448966111364714E-2</v>
      </c>
      <c r="Q85" s="22">
        <v>0.87100817884540493</v>
      </c>
      <c r="R85" s="22">
        <v>0</v>
      </c>
      <c r="S85" s="22">
        <v>0</v>
      </c>
      <c r="T85" s="22">
        <v>0</v>
      </c>
      <c r="U85" s="22">
        <v>0.80725306381245165</v>
      </c>
      <c r="V85" s="22">
        <v>0.70833495319453676</v>
      </c>
      <c r="W85" s="22">
        <v>0.81944824653588433</v>
      </c>
      <c r="X85" s="22">
        <v>0.11121915852706216</v>
      </c>
      <c r="Y85" s="22">
        <v>0.44413869383889931</v>
      </c>
      <c r="Z85" s="22">
        <v>0.88878084147293779</v>
      </c>
      <c r="AA85" s="22">
        <v>6.8946161040404292E-3</v>
      </c>
      <c r="AB85" s="22">
        <v>0.8354742917910718</v>
      </c>
      <c r="AC85" s="22">
        <v>0.32128912884342103</v>
      </c>
      <c r="AD85" s="22">
        <v>0.20938896518928005</v>
      </c>
      <c r="AE85" s="22">
        <v>0.25155945036384358</v>
      </c>
      <c r="AF85" s="22">
        <v>0.33565418921361773</v>
      </c>
      <c r="AG85" s="22" t="e">
        <v>#DIV/0!</v>
      </c>
      <c r="AH85" s="22" t="e">
        <v>#DIV/0!</v>
      </c>
      <c r="AI85" s="22">
        <v>0.54502702713017592</v>
      </c>
      <c r="AJ85" s="22">
        <v>0.25856280530685649</v>
      </c>
      <c r="AK85" s="22" t="e">
        <v>#DIV/0!</v>
      </c>
      <c r="AL85" s="22" t="e">
        <v>#DIV/0!</v>
      </c>
      <c r="AM85" s="22">
        <v>0.71220714129237805</v>
      </c>
      <c r="AN85" s="22">
        <v>0.80995853383706884</v>
      </c>
      <c r="AO85" s="22">
        <v>0.22780498991757869</v>
      </c>
      <c r="AP85" s="22">
        <v>1</v>
      </c>
      <c r="AQ85" s="22">
        <v>0.65076811868546314</v>
      </c>
      <c r="AR85" s="22">
        <v>0.31329395139109917</v>
      </c>
      <c r="AS85" s="22">
        <v>0.36619149593976624</v>
      </c>
      <c r="AT85" s="22">
        <v>0.50002565815947231</v>
      </c>
      <c r="AU85" s="22">
        <v>0.32818868261737516</v>
      </c>
      <c r="AV85" s="22" t="e">
        <v>#DIV/0!</v>
      </c>
      <c r="AW85" s="22" t="e">
        <v>#DIV/0!</v>
      </c>
      <c r="AX85" s="22" t="e">
        <v>#DIV/0!</v>
      </c>
      <c r="AY85" s="22">
        <v>0.7440745832666682</v>
      </c>
      <c r="AZ85" s="22">
        <v>0.76657154305584185</v>
      </c>
      <c r="BA85" s="22">
        <v>0.22277252230626821</v>
      </c>
      <c r="BB85" s="22" t="e">
        <v>#DIV/0!</v>
      </c>
      <c r="BC85" s="22">
        <v>0.16210198906390907</v>
      </c>
    </row>
    <row r="86" spans="1:55" x14ac:dyDescent="0.2">
      <c r="A86" s="3" t="s">
        <v>355</v>
      </c>
      <c r="B86" s="3" t="s">
        <v>356</v>
      </c>
      <c r="C86" s="3" t="s">
        <v>15</v>
      </c>
      <c r="D86" s="3">
        <v>120498</v>
      </c>
      <c r="E86" s="3" t="s">
        <v>16</v>
      </c>
      <c r="F86" s="3">
        <v>2019</v>
      </c>
      <c r="G86" s="3" t="s">
        <v>17</v>
      </c>
      <c r="H86" s="4">
        <v>43830</v>
      </c>
      <c r="I86" s="4">
        <v>43872</v>
      </c>
      <c r="J86" s="4">
        <v>43872</v>
      </c>
      <c r="K86" s="5">
        <v>151100000</v>
      </c>
      <c r="L86" s="5">
        <v>152100000</v>
      </c>
      <c r="M86" s="6" t="s">
        <v>357</v>
      </c>
      <c r="N86" s="21">
        <v>5.4565842379988877E-2</v>
      </c>
      <c r="O86" s="22">
        <v>3.419967565928738E-2</v>
      </c>
      <c r="P86" s="22">
        <v>2.4246840775040478E-2</v>
      </c>
      <c r="Q86" s="22">
        <v>0.86981373325420108</v>
      </c>
      <c r="R86" s="22">
        <v>4.0284908957280312E-2</v>
      </c>
      <c r="S86" s="22">
        <v>7.5403998683098314E-2</v>
      </c>
      <c r="T86" s="22">
        <v>2.7108473040523641E-2</v>
      </c>
      <c r="U86" s="22">
        <v>0.80834850415481374</v>
      </c>
      <c r="V86" s="22">
        <v>0.7110648884259726</v>
      </c>
      <c r="W86" s="22">
        <v>0.82028736738523289</v>
      </c>
      <c r="X86" s="22">
        <v>0.40992961490474028</v>
      </c>
      <c r="Y86" s="22">
        <v>0.46716329448481908</v>
      </c>
      <c r="Z86" s="22">
        <v>0.59007038509525966</v>
      </c>
      <c r="AA86" s="22">
        <v>0.10452378915583227</v>
      </c>
      <c r="AB86" s="22">
        <v>0.86505657975402228</v>
      </c>
      <c r="AC86" s="22">
        <v>0.23171993160126933</v>
      </c>
      <c r="AD86" s="22">
        <v>0.19295220410302449</v>
      </c>
      <c r="AE86" s="22">
        <v>0.27712243686307625</v>
      </c>
      <c r="AF86" s="22">
        <v>0.34991319336447313</v>
      </c>
      <c r="AG86" s="22" t="e">
        <v>#DIV/0!</v>
      </c>
      <c r="AH86" s="22" t="e">
        <v>#DIV/0!</v>
      </c>
      <c r="AI86" s="22">
        <v>0.53299940954151015</v>
      </c>
      <c r="AJ86" s="22">
        <v>0.15979216030694562</v>
      </c>
      <c r="AK86" s="22" t="e">
        <v>#DIV/0!</v>
      </c>
      <c r="AL86" s="22" t="e">
        <v>#DIV/0!</v>
      </c>
      <c r="AM86" s="22">
        <v>0.71376154793481383</v>
      </c>
      <c r="AN86" s="22">
        <v>0.80885138574685467</v>
      </c>
      <c r="AO86" s="22">
        <v>0.2499018810299489</v>
      </c>
      <c r="AP86" s="22">
        <v>0.36419721103540276</v>
      </c>
      <c r="AQ86" s="22">
        <v>0.70691282161184787</v>
      </c>
      <c r="AR86" s="22">
        <v>0.31993729600237952</v>
      </c>
      <c r="AS86" s="22">
        <v>0.34902151323661318</v>
      </c>
      <c r="AT86" s="22">
        <v>0.53734672619800594</v>
      </c>
      <c r="AU86" s="22">
        <v>0.28886313803779534</v>
      </c>
      <c r="AV86" s="22" t="e">
        <v>#DIV/0!</v>
      </c>
      <c r="AW86" s="22" t="e">
        <v>#DIV/0!</v>
      </c>
      <c r="AX86" s="22" t="e">
        <v>#DIV/0!</v>
      </c>
      <c r="AY86" s="22">
        <v>0.74497409667654335</v>
      </c>
      <c r="AZ86" s="22">
        <v>0.76775287420513239</v>
      </c>
      <c r="BA86" s="22">
        <v>0.22234826472027341</v>
      </c>
      <c r="BB86" s="22" t="e">
        <v>#DIV/0!</v>
      </c>
      <c r="BC86" s="22">
        <v>0.23423098354162394</v>
      </c>
    </row>
    <row r="87" spans="1:55" x14ac:dyDescent="0.2">
      <c r="A87" s="3" t="s">
        <v>307</v>
      </c>
      <c r="B87" s="3" t="s">
        <v>308</v>
      </c>
      <c r="C87" s="3" t="s">
        <v>52</v>
      </c>
      <c r="D87" s="3">
        <v>378117</v>
      </c>
      <c r="E87" s="3" t="s">
        <v>16</v>
      </c>
      <c r="F87" s="3">
        <v>2019</v>
      </c>
      <c r="G87" s="3" t="s">
        <v>17</v>
      </c>
      <c r="H87" s="4">
        <v>43830</v>
      </c>
      <c r="I87" s="4">
        <v>43867</v>
      </c>
      <c r="J87" s="4">
        <v>43867</v>
      </c>
      <c r="K87" s="5">
        <v>285000000</v>
      </c>
      <c r="L87" s="5">
        <v>285000000</v>
      </c>
      <c r="M87" s="3" t="s">
        <v>309</v>
      </c>
      <c r="N87" s="21">
        <v>3.1252084284519852E-2</v>
      </c>
      <c r="O87" s="22">
        <v>2.9358530726031586E-2</v>
      </c>
      <c r="P87" s="22">
        <v>5.3460560457788608E-3</v>
      </c>
      <c r="Q87" s="22">
        <v>0.8748841466868571</v>
      </c>
      <c r="R87" s="22">
        <v>0.16468277563876399</v>
      </c>
      <c r="S87" s="22">
        <v>7.9221582250960099E-2</v>
      </c>
      <c r="T87" s="22">
        <v>0.1521434738601615</v>
      </c>
      <c r="U87" s="22">
        <v>0.8174496113934081</v>
      </c>
      <c r="V87" s="22">
        <v>0.71486565878563579</v>
      </c>
      <c r="W87" s="22">
        <v>0.83017161952721186</v>
      </c>
      <c r="X87" s="22">
        <v>7.2313665661604784E-2</v>
      </c>
      <c r="Y87" s="22">
        <v>0.42279640877169966</v>
      </c>
      <c r="Z87" s="22">
        <v>0.9276863343383952</v>
      </c>
      <c r="AA87" s="22">
        <v>0</v>
      </c>
      <c r="AB87" s="22">
        <v>0.7933156194103953</v>
      </c>
      <c r="AC87" s="22">
        <v>0.57393077357251732</v>
      </c>
      <c r="AD87" s="22">
        <v>0.41791635275557182</v>
      </c>
      <c r="AE87" s="22">
        <v>0.3647869162600198</v>
      </c>
      <c r="AF87" s="22">
        <v>0.35140011598065729</v>
      </c>
      <c r="AG87" s="22" t="e">
        <v>#DIV/0!</v>
      </c>
      <c r="AH87" s="22" t="e">
        <v>#DIV/0!</v>
      </c>
      <c r="AI87" s="22">
        <v>0.57176655798891141</v>
      </c>
      <c r="AJ87" s="22">
        <v>0.18624387292688541</v>
      </c>
      <c r="AK87" s="22" t="e">
        <v>#DIV/0!</v>
      </c>
      <c r="AL87" s="22" t="e">
        <v>#DIV/0!</v>
      </c>
      <c r="AM87" s="22">
        <v>0.71026753443078117</v>
      </c>
      <c r="AN87" s="22">
        <v>0.80588965505626631</v>
      </c>
      <c r="AO87" s="22">
        <v>4.2110908071736966E-2</v>
      </c>
      <c r="AP87" s="22">
        <v>0.3480047425679017</v>
      </c>
      <c r="AQ87" s="22">
        <v>0.59786532216206345</v>
      </c>
      <c r="AR87" s="22">
        <v>0.46547424537547977</v>
      </c>
      <c r="AS87" s="22">
        <v>0.42585803344709378</v>
      </c>
      <c r="AT87" s="22">
        <v>0.35928394533208596</v>
      </c>
      <c r="AU87" s="22">
        <v>0.2023935432670029</v>
      </c>
      <c r="AV87" s="22" t="e">
        <v>#DIV/0!</v>
      </c>
      <c r="AW87" s="22" t="e">
        <v>#DIV/0!</v>
      </c>
      <c r="AX87" s="22" t="e">
        <v>#DIV/0!</v>
      </c>
      <c r="AY87" s="22">
        <v>0.74965275120616781</v>
      </c>
      <c r="AZ87" s="22">
        <v>0.77381159026834745</v>
      </c>
      <c r="BA87" s="22">
        <v>0.21923773291024293</v>
      </c>
      <c r="BB87" s="22" t="e">
        <v>#DIV/0!</v>
      </c>
      <c r="BC87" s="22">
        <v>0.11316750634634368</v>
      </c>
    </row>
    <row r="88" spans="1:55" x14ac:dyDescent="0.2">
      <c r="A88" s="3" t="s">
        <v>268</v>
      </c>
      <c r="B88" s="3" t="s">
        <v>269</v>
      </c>
      <c r="C88" s="3" t="s">
        <v>24</v>
      </c>
      <c r="D88" s="3">
        <v>378107</v>
      </c>
      <c r="E88" s="3" t="s">
        <v>16</v>
      </c>
      <c r="F88" s="3">
        <v>2019</v>
      </c>
      <c r="G88" s="3" t="s">
        <v>17</v>
      </c>
      <c r="H88" s="4">
        <v>43830</v>
      </c>
      <c r="I88" s="4">
        <v>43879</v>
      </c>
      <c r="J88" s="4">
        <v>43879</v>
      </c>
      <c r="K88" s="5">
        <v>414038000</v>
      </c>
      <c r="L88" s="5">
        <v>422257000</v>
      </c>
      <c r="M88" s="3" t="s">
        <v>270</v>
      </c>
      <c r="N88" s="21">
        <v>5.7199336326618888E-2</v>
      </c>
      <c r="O88" s="22">
        <v>5.7199336326618888E-2</v>
      </c>
      <c r="P88" s="22">
        <v>0.10368641565968666</v>
      </c>
      <c r="Q88" s="22">
        <v>0.87134352165645268</v>
      </c>
      <c r="R88" s="22">
        <v>0.11247317822661533</v>
      </c>
      <c r="S88" s="22">
        <v>4.0388842799026804E-3</v>
      </c>
      <c r="T88" s="22">
        <v>0.11294327395197484</v>
      </c>
      <c r="U88" s="22">
        <v>0.81148979945626176</v>
      </c>
      <c r="V88" s="22">
        <v>0.70853751400736464</v>
      </c>
      <c r="W88" s="22">
        <v>0.82429126231423999</v>
      </c>
      <c r="X88" s="22">
        <v>0.4274304643493399</v>
      </c>
      <c r="Y88" s="22">
        <v>0.45380345423155188</v>
      </c>
      <c r="Z88" s="22">
        <v>0.57256953565066016</v>
      </c>
      <c r="AA88" s="22">
        <v>0.26856475640103766</v>
      </c>
      <c r="AB88" s="22">
        <v>0.82947888943301795</v>
      </c>
      <c r="AC88" s="22">
        <v>0.15415077875599309</v>
      </c>
      <c r="AD88" s="22">
        <v>0.11320792396136618</v>
      </c>
      <c r="AE88" s="22">
        <v>0.18632933626031478</v>
      </c>
      <c r="AF88" s="22">
        <v>0.31633469492226352</v>
      </c>
      <c r="AG88" s="22" t="e">
        <v>#DIV/0!</v>
      </c>
      <c r="AH88" s="22" t="e">
        <v>#DIV/0!</v>
      </c>
      <c r="AI88" s="22">
        <v>0.70008058425964204</v>
      </c>
      <c r="AJ88" s="22">
        <v>9.2135636720601266E-2</v>
      </c>
      <c r="AK88" s="22" t="e">
        <v>#DIV/0!</v>
      </c>
      <c r="AL88" s="22" t="e">
        <v>#DIV/0!</v>
      </c>
      <c r="AM88" s="22">
        <v>0.70946462771264895</v>
      </c>
      <c r="AN88" s="22">
        <v>0.81526230685351531</v>
      </c>
      <c r="AO88" s="22">
        <v>0.38850545075393961</v>
      </c>
      <c r="AP88" s="22">
        <v>0.36579883725629886</v>
      </c>
      <c r="AQ88" s="22">
        <v>0.60628664692613266</v>
      </c>
      <c r="AR88" s="22">
        <v>0.1875863150858941</v>
      </c>
      <c r="AS88" s="22">
        <v>0.40772541523435035</v>
      </c>
      <c r="AT88" s="22">
        <v>0.30175272235614709</v>
      </c>
      <c r="AU88" s="22">
        <v>0.24854098062884095</v>
      </c>
      <c r="AV88" s="22" t="e">
        <v>#DIV/0!</v>
      </c>
      <c r="AW88" s="22" t="e">
        <v>#DIV/0!</v>
      </c>
      <c r="AX88" s="22" t="e">
        <v>#DIV/0!</v>
      </c>
      <c r="AY88" s="22">
        <v>0.75040162820312839</v>
      </c>
      <c r="AZ88" s="22">
        <v>0.76775313771074127</v>
      </c>
      <c r="BA88" s="22">
        <v>0.2211392372530363</v>
      </c>
      <c r="BB88" s="22" t="e">
        <v>#DIV/0!</v>
      </c>
      <c r="BC88" s="22">
        <v>0.13294456910391905</v>
      </c>
    </row>
    <row r="89" spans="1:55" x14ac:dyDescent="0.2">
      <c r="A89" s="3" t="s">
        <v>271</v>
      </c>
      <c r="B89" s="3" t="s">
        <v>272</v>
      </c>
      <c r="C89" s="3" t="s">
        <v>52</v>
      </c>
      <c r="D89" s="3">
        <v>378108</v>
      </c>
      <c r="E89" s="3" t="s">
        <v>16</v>
      </c>
      <c r="F89" s="3">
        <v>2019</v>
      </c>
      <c r="G89" s="3" t="s">
        <v>17</v>
      </c>
      <c r="H89" s="4">
        <v>43830</v>
      </c>
      <c r="I89" s="4">
        <v>43888</v>
      </c>
      <c r="J89" s="4">
        <v>43888</v>
      </c>
      <c r="K89" s="5">
        <v>502479000</v>
      </c>
      <c r="L89" s="5">
        <v>506056000</v>
      </c>
      <c r="M89" s="3" t="s">
        <v>273</v>
      </c>
      <c r="N89" s="21">
        <v>2.9968382433767531E-2</v>
      </c>
      <c r="O89" s="22">
        <v>2.5675893524396545E-2</v>
      </c>
      <c r="P89" s="22">
        <v>2.3594225044983048E-2</v>
      </c>
      <c r="Q89" s="22">
        <v>0.87306302985294137</v>
      </c>
      <c r="R89" s="22">
        <v>0.13616944679451592</v>
      </c>
      <c r="S89" s="22">
        <v>4.5073913441089096E-2</v>
      </c>
      <c r="T89" s="22">
        <v>0.12948779589991513</v>
      </c>
      <c r="U89" s="22">
        <v>0.81398591432805467</v>
      </c>
      <c r="V89" s="22">
        <v>0.71130221719293929</v>
      </c>
      <c r="W89" s="22">
        <v>0.82673646278015056</v>
      </c>
      <c r="X89" s="22">
        <v>9.11552178681415E-2</v>
      </c>
      <c r="Y89" s="22">
        <v>0.43635505623319737</v>
      </c>
      <c r="Z89" s="22">
        <v>0.90884478213185849</v>
      </c>
      <c r="AA89" s="22">
        <v>0.23375456052078022</v>
      </c>
      <c r="AB89" s="22">
        <v>0.80748623339194803</v>
      </c>
      <c r="AC89" s="22">
        <v>0.52197035974976103</v>
      </c>
      <c r="AD89" s="22">
        <v>0.29770612828136178</v>
      </c>
      <c r="AE89" s="22">
        <v>0.2747660569348202</v>
      </c>
      <c r="AF89" s="22">
        <v>0.33226614963425688</v>
      </c>
      <c r="AG89" s="22" t="e">
        <v>#DIV/0!</v>
      </c>
      <c r="AH89" s="22" t="e">
        <v>#DIV/0!</v>
      </c>
      <c r="AI89" s="22">
        <v>0.60767453752071654</v>
      </c>
      <c r="AJ89" s="22">
        <v>0.13296129134403681</v>
      </c>
      <c r="AK89" s="22" t="e">
        <v>#DIV/0!</v>
      </c>
      <c r="AL89" s="22" t="e">
        <v>#DIV/0!</v>
      </c>
      <c r="AM89" s="22">
        <v>0.70884608216627809</v>
      </c>
      <c r="AN89" s="22">
        <v>0.80613290675309401</v>
      </c>
      <c r="AO89" s="22">
        <v>6.2475294618133219E-2</v>
      </c>
      <c r="AP89" s="22">
        <v>0.34992517781809251</v>
      </c>
      <c r="AQ89" s="22">
        <v>0.59013682069805951</v>
      </c>
      <c r="AR89" s="22">
        <v>0.31787407299203418</v>
      </c>
      <c r="AS89" s="22">
        <v>0.45137200900195784</v>
      </c>
      <c r="AT89" s="22">
        <v>0.32068463112818579</v>
      </c>
      <c r="AU89" s="22">
        <v>6.9884974043132347E-2</v>
      </c>
      <c r="AV89" s="22" t="e">
        <v>#DIV/0!</v>
      </c>
      <c r="AW89" s="22" t="e">
        <v>#DIV/0!</v>
      </c>
      <c r="AX89" s="22" t="e">
        <v>#DIV/0!</v>
      </c>
      <c r="AY89" s="22">
        <v>0.74938050163986736</v>
      </c>
      <c r="AZ89" s="22">
        <v>0.77310309173992053</v>
      </c>
      <c r="BA89" s="22">
        <v>0.20818453911508175</v>
      </c>
      <c r="BB89" s="22" t="e">
        <v>#DIV/0!</v>
      </c>
      <c r="BC89" s="22">
        <v>0.10412538172218515</v>
      </c>
    </row>
    <row r="90" spans="1:55" x14ac:dyDescent="0.2">
      <c r="A90" s="3" t="s">
        <v>236</v>
      </c>
      <c r="B90" s="3" t="s">
        <v>237</v>
      </c>
      <c r="C90" s="3" t="s">
        <v>138</v>
      </c>
      <c r="D90" s="3">
        <v>378102</v>
      </c>
      <c r="E90" s="3" t="s">
        <v>16</v>
      </c>
      <c r="F90" s="3">
        <v>2019</v>
      </c>
      <c r="G90" s="3" t="s">
        <v>17</v>
      </c>
      <c r="H90" s="4">
        <v>43830</v>
      </c>
      <c r="I90" s="4">
        <v>43886</v>
      </c>
      <c r="J90" s="4">
        <v>43886</v>
      </c>
      <c r="K90" s="5">
        <v>404343000</v>
      </c>
      <c r="L90" s="5">
        <v>405804000</v>
      </c>
      <c r="M90" s="3" t="s">
        <v>238</v>
      </c>
      <c r="N90" s="21">
        <v>6.3078601484618455E-2</v>
      </c>
      <c r="O90" s="22">
        <v>6.1525317547364893E-2</v>
      </c>
      <c r="P90" s="22">
        <v>6.3025447743799978E-2</v>
      </c>
      <c r="Q90" s="22">
        <v>0.8693948843387761</v>
      </c>
      <c r="R90" s="22">
        <v>9.133015977728097E-2</v>
      </c>
      <c r="S90" s="22">
        <v>3.6478628790197018E-2</v>
      </c>
      <c r="T90" s="22">
        <v>8.5721486526227478E-2</v>
      </c>
      <c r="U90" s="22">
        <v>0.80947456954968589</v>
      </c>
      <c r="V90" s="22">
        <v>0.70951631615086208</v>
      </c>
      <c r="W90" s="22">
        <v>0.82182178365328573</v>
      </c>
      <c r="X90" s="22">
        <v>0.10686030006957732</v>
      </c>
      <c r="Y90" s="22">
        <v>0.46631292229829724</v>
      </c>
      <c r="Z90" s="22">
        <v>0.89313969993042264</v>
      </c>
      <c r="AA90" s="22">
        <v>0</v>
      </c>
      <c r="AB90" s="22">
        <v>0.88014184528370054</v>
      </c>
      <c r="AC90" s="22">
        <v>0.66684830002016382</v>
      </c>
      <c r="AD90" s="22">
        <v>0.71883328986036377</v>
      </c>
      <c r="AE90" s="22">
        <v>0.64760380966827169</v>
      </c>
      <c r="AF90" s="22">
        <v>0.4502989065589309</v>
      </c>
      <c r="AG90" s="22" t="e">
        <v>#DIV/0!</v>
      </c>
      <c r="AH90" s="22" t="e">
        <v>#DIV/0!</v>
      </c>
      <c r="AI90" s="22">
        <v>0.53874558419671592</v>
      </c>
      <c r="AJ90" s="22">
        <v>0.83026932926141483</v>
      </c>
      <c r="AK90" s="22" t="e">
        <v>#DIV/0!</v>
      </c>
      <c r="AL90" s="22" t="e">
        <v>#DIV/0!</v>
      </c>
      <c r="AM90" s="22">
        <v>0.715069246615051</v>
      </c>
      <c r="AN90" s="22">
        <v>0.80507446560119134</v>
      </c>
      <c r="AO90" s="22">
        <v>8.7558633922960871E-2</v>
      </c>
      <c r="AP90" s="22">
        <v>0.36486264624696679</v>
      </c>
      <c r="AQ90" s="22">
        <v>0.75249625606239978</v>
      </c>
      <c r="AR90" s="22">
        <v>0.96942054139329004</v>
      </c>
      <c r="AS90" s="22">
        <v>0.26922521908106611</v>
      </c>
      <c r="AT90" s="22">
        <v>0.84086594041068707</v>
      </c>
      <c r="AU90" s="22">
        <v>0.586755034565971</v>
      </c>
      <c r="AV90" s="22" t="e">
        <v>#DIV/0!</v>
      </c>
      <c r="AW90" s="22" t="e">
        <v>#DIV/0!</v>
      </c>
      <c r="AX90" s="22" t="e">
        <v>#DIV/0!</v>
      </c>
      <c r="AY90" s="22">
        <v>0.74497441832087563</v>
      </c>
      <c r="AZ90" s="22">
        <v>0.76823411022123511</v>
      </c>
      <c r="BA90" s="22">
        <v>0.22289806033828086</v>
      </c>
      <c r="BB90" s="22" t="e">
        <v>#DIV/0!</v>
      </c>
      <c r="BC90" s="22">
        <v>0.2579307994257114</v>
      </c>
    </row>
    <row r="91" spans="1:55" x14ac:dyDescent="0.2">
      <c r="A91" s="3" t="s">
        <v>1129</v>
      </c>
      <c r="B91" s="3" t="s">
        <v>1130</v>
      </c>
      <c r="C91" s="3" t="s">
        <v>24</v>
      </c>
      <c r="D91" s="3">
        <v>186450</v>
      </c>
      <c r="E91" s="3" t="s">
        <v>16</v>
      </c>
      <c r="F91" s="3">
        <v>2019</v>
      </c>
      <c r="G91" s="3" t="s">
        <v>17</v>
      </c>
      <c r="H91" s="4">
        <v>43769</v>
      </c>
      <c r="I91" s="4">
        <v>43819</v>
      </c>
      <c r="J91" s="4">
        <v>43819</v>
      </c>
      <c r="K91" s="5">
        <v>49400000</v>
      </c>
      <c r="L91" s="5">
        <v>50000000</v>
      </c>
      <c r="M91" s="3" t="s">
        <v>1131</v>
      </c>
      <c r="N91" s="21">
        <v>3.8035783384857663E-2</v>
      </c>
      <c r="O91" s="22">
        <v>2.1343303284339393E-2</v>
      </c>
      <c r="P91" s="22">
        <v>8.2745521323927696E-3</v>
      </c>
      <c r="Q91" s="22">
        <v>0.86878782967158719</v>
      </c>
      <c r="R91" s="22">
        <v>9.7772847849962735E-2</v>
      </c>
      <c r="S91" s="22">
        <v>0.16903161696588515</v>
      </c>
      <c r="T91" s="22">
        <v>6.8315089989299721E-2</v>
      </c>
      <c r="U91" s="22">
        <v>0.80922480749614778</v>
      </c>
      <c r="V91" s="22">
        <v>0.71287344714532463</v>
      </c>
      <c r="W91" s="22">
        <v>0.82101652056324625</v>
      </c>
      <c r="X91" s="22">
        <v>0.15790993094331879</v>
      </c>
      <c r="Y91" s="22">
        <v>0.61691709842611153</v>
      </c>
      <c r="Z91" s="22">
        <v>0.84209006905668116</v>
      </c>
      <c r="AA91" s="22">
        <v>0.62099174779903166</v>
      </c>
      <c r="AB91" s="22">
        <v>0.90962252669306187</v>
      </c>
      <c r="AC91" s="22">
        <v>0.65214115121690963</v>
      </c>
      <c r="AD91" s="22">
        <v>0.34444945426890528</v>
      </c>
      <c r="AE91" s="22">
        <v>0.38573421360760751</v>
      </c>
      <c r="AF91" s="22">
        <v>0.38427551374118535</v>
      </c>
      <c r="AG91" s="22" t="e">
        <v>#DIV/0!</v>
      </c>
      <c r="AH91" s="22" t="e">
        <v>#DIV/0!</v>
      </c>
      <c r="AI91" s="22">
        <v>0.53826330798554323</v>
      </c>
      <c r="AJ91" s="22">
        <v>0.18283811948466533</v>
      </c>
      <c r="AK91" s="22" t="e">
        <v>#DIV/0!</v>
      </c>
      <c r="AL91" s="22" t="e">
        <v>#DIV/0!</v>
      </c>
      <c r="AM91" s="22">
        <v>0.71011182275332385</v>
      </c>
      <c r="AN91" s="22">
        <v>0.80460000588403424</v>
      </c>
      <c r="AO91" s="22">
        <v>7.9241743881059964E-2</v>
      </c>
      <c r="AP91" s="22">
        <v>0.39091407945257955</v>
      </c>
      <c r="AQ91" s="22">
        <v>0.65784156576721642</v>
      </c>
      <c r="AR91" s="22">
        <v>0.47384928852911784</v>
      </c>
      <c r="AS91" s="22">
        <v>0.33484992352326448</v>
      </c>
      <c r="AT91" s="22">
        <v>0.44781068306425759</v>
      </c>
      <c r="AU91" s="22">
        <v>0.28903745845518747</v>
      </c>
      <c r="AV91" s="22" t="e">
        <v>#DIV/0!</v>
      </c>
      <c r="AW91" s="22" t="e">
        <v>#DIV/0!</v>
      </c>
      <c r="AX91" s="22" t="e">
        <v>#DIV/0!</v>
      </c>
      <c r="AY91" s="22">
        <v>0.74663795117880905</v>
      </c>
      <c r="AZ91" s="22">
        <v>0.77020724643999583</v>
      </c>
      <c r="BA91" s="22">
        <v>0.22218905180381993</v>
      </c>
      <c r="BB91" s="22" t="e">
        <v>#DIV/0!</v>
      </c>
      <c r="BC91" s="22">
        <v>0.15940428253439062</v>
      </c>
    </row>
    <row r="92" spans="1:55" x14ac:dyDescent="0.2">
      <c r="A92" s="3" t="s">
        <v>328</v>
      </c>
      <c r="B92" s="3" t="s">
        <v>329</v>
      </c>
      <c r="C92" s="3" t="s">
        <v>138</v>
      </c>
      <c r="D92" s="3">
        <v>378120</v>
      </c>
      <c r="E92" s="3" t="s">
        <v>16</v>
      </c>
      <c r="F92" s="3">
        <v>2019</v>
      </c>
      <c r="G92" s="3" t="s">
        <v>17</v>
      </c>
      <c r="H92" s="4">
        <v>43830</v>
      </c>
      <c r="I92" s="4">
        <v>43879</v>
      </c>
      <c r="J92" s="4">
        <v>43879</v>
      </c>
      <c r="K92" s="5">
        <v>1095027000</v>
      </c>
      <c r="L92" s="5">
        <v>1103137000</v>
      </c>
      <c r="M92" s="3" t="s">
        <v>330</v>
      </c>
      <c r="N92" s="21">
        <v>8.7549629285006952E-2</v>
      </c>
      <c r="O92" s="22">
        <v>8.222185377180416E-2</v>
      </c>
      <c r="P92" s="22">
        <v>0.1189861764526394</v>
      </c>
      <c r="Q92" s="22">
        <v>0.86926914322750759</v>
      </c>
      <c r="R92" s="22">
        <v>7.0956212540199792E-2</v>
      </c>
      <c r="S92" s="22">
        <v>2.8016442137674628E-3</v>
      </c>
      <c r="T92" s="22">
        <v>7.1207019193366569E-2</v>
      </c>
      <c r="U92" s="22">
        <v>0.80891789391766233</v>
      </c>
      <c r="V92" s="22">
        <v>0.7084224725476761</v>
      </c>
      <c r="W92" s="22">
        <v>0.82135009282270066</v>
      </c>
      <c r="X92" s="22">
        <v>0.20518606815730589</v>
      </c>
      <c r="Y92" s="22">
        <v>0.4689434499844361</v>
      </c>
      <c r="Z92" s="22">
        <v>0.79481393184269411</v>
      </c>
      <c r="AA92" s="22">
        <v>0</v>
      </c>
      <c r="AB92" s="22">
        <v>0.88539039974114986</v>
      </c>
      <c r="AC92" s="22">
        <v>0.62567024654650327</v>
      </c>
      <c r="AD92" s="22">
        <v>0.49743479638427229</v>
      </c>
      <c r="AE92" s="22">
        <v>0.40641097684454025</v>
      </c>
      <c r="AF92" s="22">
        <v>0.40354137380115912</v>
      </c>
      <c r="AG92" s="22" t="e">
        <v>#DIV/0!</v>
      </c>
      <c r="AH92" s="22" t="e">
        <v>#DIV/0!</v>
      </c>
      <c r="AI92" s="22">
        <v>0.53895497531399561</v>
      </c>
      <c r="AJ92" s="22">
        <v>0.34351097465116487</v>
      </c>
      <c r="AK92" s="22" t="e">
        <v>#DIV/0!</v>
      </c>
      <c r="AL92" s="22" t="e">
        <v>#DIV/0!</v>
      </c>
      <c r="AM92" s="22">
        <v>0.71212944216869511</v>
      </c>
      <c r="AN92" s="22">
        <v>0.80500978943000856</v>
      </c>
      <c r="AO92" s="22">
        <v>8.7862551954662985E-2</v>
      </c>
      <c r="AP92" s="22">
        <v>0.36154634446364226</v>
      </c>
      <c r="AQ92" s="22">
        <v>0.69155946289403492</v>
      </c>
      <c r="AR92" s="22">
        <v>0.55684845112199177</v>
      </c>
      <c r="AS92" s="22">
        <v>0.3256977075255606</v>
      </c>
      <c r="AT92" s="22">
        <v>0.53037823448841581</v>
      </c>
      <c r="AU92" s="22">
        <v>0.32725335535873851</v>
      </c>
      <c r="AV92" s="22" t="e">
        <v>#DIV/0!</v>
      </c>
      <c r="AW92" s="22" t="e">
        <v>#DIV/0!</v>
      </c>
      <c r="AX92" s="22" t="e">
        <v>#DIV/0!</v>
      </c>
      <c r="AY92" s="22">
        <v>0.74514589536794151</v>
      </c>
      <c r="AZ92" s="22">
        <v>0.76792452186593352</v>
      </c>
      <c r="BA92" s="22">
        <v>0.22199339392108081</v>
      </c>
      <c r="BB92" s="22" t="e">
        <v>#DIV/0!</v>
      </c>
      <c r="BC92" s="22">
        <v>0.1675572144055068</v>
      </c>
    </row>
    <row r="93" spans="1:55" x14ac:dyDescent="0.2">
      <c r="A93" s="3" t="s">
        <v>343</v>
      </c>
      <c r="B93" s="3" t="s">
        <v>344</v>
      </c>
      <c r="C93" s="3" t="s">
        <v>91</v>
      </c>
      <c r="D93" s="3">
        <v>217867</v>
      </c>
      <c r="E93" s="3" t="s">
        <v>16</v>
      </c>
      <c r="F93" s="3">
        <v>2019</v>
      </c>
      <c r="G93" s="3" t="s">
        <v>17</v>
      </c>
      <c r="H93" s="4">
        <v>43738</v>
      </c>
      <c r="I93" s="4">
        <v>43749</v>
      </c>
      <c r="J93" s="4">
        <v>43822</v>
      </c>
      <c r="K93" s="5">
        <v>439720000</v>
      </c>
      <c r="L93" s="5">
        <v>443964000</v>
      </c>
      <c r="M93" s="3" t="s">
        <v>345</v>
      </c>
      <c r="N93" s="21">
        <v>3.6687378327360548E-2</v>
      </c>
      <c r="O93" s="22">
        <v>1.8752826987310178E-2</v>
      </c>
      <c r="P93" s="22">
        <v>4.1965082323539231E-2</v>
      </c>
      <c r="Q93" s="22">
        <v>0.87080425299284259</v>
      </c>
      <c r="R93" s="22">
        <v>5.0482957308708665E-2</v>
      </c>
      <c r="S93" s="22">
        <v>7.0410359348065554E-2</v>
      </c>
      <c r="T93" s="22">
        <v>3.8316272356573498E-2</v>
      </c>
      <c r="U93" s="22">
        <v>0.80896826025456059</v>
      </c>
      <c r="V93" s="22">
        <v>0.71152001058152925</v>
      </c>
      <c r="W93" s="22">
        <v>0.82093016886818193</v>
      </c>
      <c r="X93" s="22">
        <v>0.44613327321666252</v>
      </c>
      <c r="Y93" s="22">
        <v>0.44595185184695402</v>
      </c>
      <c r="Z93" s="22">
        <v>0.55386672678333748</v>
      </c>
      <c r="AA93" s="22">
        <v>0</v>
      </c>
      <c r="AB93" s="22">
        <v>0.83951646519781498</v>
      </c>
      <c r="AC93" s="22">
        <v>0.1041429716038678</v>
      </c>
      <c r="AD93" s="22">
        <v>0.11681072391775452</v>
      </c>
      <c r="AE93" s="22">
        <v>0.1904313154657313</v>
      </c>
      <c r="AF93" s="22">
        <v>0.31902460972658775</v>
      </c>
      <c r="AG93" s="22" t="e">
        <v>#DIV/0!</v>
      </c>
      <c r="AH93" s="22" t="e">
        <v>#DIV/0!</v>
      </c>
      <c r="AI93" s="22">
        <v>0.54817143709389682</v>
      </c>
      <c r="AJ93" s="22">
        <v>0.11945005354047533</v>
      </c>
      <c r="AK93" s="22" t="e">
        <v>#DIV/0!</v>
      </c>
      <c r="AL93" s="22" t="e">
        <v>#DIV/0!</v>
      </c>
      <c r="AM93" s="22">
        <v>0.71291246383472739</v>
      </c>
      <c r="AN93" s="22">
        <v>0.82337447330950186</v>
      </c>
      <c r="AO93" s="22">
        <v>0.72983369409119081</v>
      </c>
      <c r="AP93" s="22">
        <v>0.74459894818996308</v>
      </c>
      <c r="AQ93" s="22">
        <v>0.66544132451267712</v>
      </c>
      <c r="AR93" s="22">
        <v>0.21260438528039591</v>
      </c>
      <c r="AS93" s="22">
        <v>0.37549769947121953</v>
      </c>
      <c r="AT93" s="22">
        <v>0.49744557707469372</v>
      </c>
      <c r="AU93" s="22">
        <v>0.26746236041761273</v>
      </c>
      <c r="AV93" s="22" t="e">
        <v>#DIV/0!</v>
      </c>
      <c r="AW93" s="22" t="e">
        <v>#DIV/0!</v>
      </c>
      <c r="AX93" s="22" t="e">
        <v>#DIV/0!</v>
      </c>
      <c r="AY93" s="22">
        <v>0.7454369883876939</v>
      </c>
      <c r="AZ93" s="22">
        <v>0.76674162739536955</v>
      </c>
      <c r="BA93" s="22">
        <v>0.2224198597169737</v>
      </c>
      <c r="BB93" s="22" t="e">
        <v>#DIV/0!</v>
      </c>
      <c r="BC93" s="22">
        <v>0.26060509580855995</v>
      </c>
    </row>
    <row r="94" spans="1:55" x14ac:dyDescent="0.2">
      <c r="A94" s="3" t="s">
        <v>346</v>
      </c>
      <c r="B94" s="3" t="s">
        <v>347</v>
      </c>
      <c r="C94" s="3" t="s">
        <v>91</v>
      </c>
      <c r="D94" s="3">
        <v>376164</v>
      </c>
      <c r="E94" s="3" t="s">
        <v>16</v>
      </c>
      <c r="F94" s="3">
        <v>2020</v>
      </c>
      <c r="G94" s="3" t="s">
        <v>17</v>
      </c>
      <c r="H94" s="4">
        <v>44012</v>
      </c>
      <c r="I94" s="4">
        <v>44070</v>
      </c>
      <c r="J94" s="4">
        <v>44070</v>
      </c>
      <c r="K94" s="5">
        <v>763300000</v>
      </c>
      <c r="L94" s="5">
        <v>758600000</v>
      </c>
      <c r="M94" s="3" t="s">
        <v>348</v>
      </c>
      <c r="N94" s="21">
        <v>6.5970690428966638E-2</v>
      </c>
      <c r="O94" s="22">
        <v>5.9053335190133685E-2</v>
      </c>
      <c r="P94" s="22">
        <v>8.8779303291695102E-3</v>
      </c>
      <c r="Q94" s="22">
        <v>0.87292329199428664</v>
      </c>
      <c r="R94" s="22">
        <v>0.162253226078759</v>
      </c>
      <c r="S94" s="22">
        <v>2.1177981558391158E-2</v>
      </c>
      <c r="T94" s="22">
        <v>0.16016136957540839</v>
      </c>
      <c r="U94" s="22">
        <v>0.81512034553638413</v>
      </c>
      <c r="V94" s="22">
        <v>0.70970213902699142</v>
      </c>
      <c r="W94" s="22">
        <v>0.8282884497359202</v>
      </c>
      <c r="X94" s="22">
        <v>0.33406708306642208</v>
      </c>
      <c r="Y94" s="22">
        <v>0.46639177693642331</v>
      </c>
      <c r="Z94" s="22">
        <v>0.66593291693357792</v>
      </c>
      <c r="AA94" s="22">
        <v>0.38107237173074776</v>
      </c>
      <c r="AB94" s="22">
        <v>0.8088747099532696</v>
      </c>
      <c r="AC94" s="22">
        <v>0.56550738103539777</v>
      </c>
      <c r="AD94" s="22">
        <v>0</v>
      </c>
      <c r="AE94" s="22">
        <v>0</v>
      </c>
      <c r="AF94" s="22">
        <v>0.21649528487181188</v>
      </c>
      <c r="AG94" s="22" t="e">
        <v>#DIV/0!</v>
      </c>
      <c r="AH94" s="22" t="e">
        <v>#DIV/0!</v>
      </c>
      <c r="AI94" s="22">
        <v>0</v>
      </c>
      <c r="AJ94" s="22">
        <v>6.9976309828766625E-2</v>
      </c>
      <c r="AK94" s="22" t="e">
        <v>#DIV/0!</v>
      </c>
      <c r="AL94" s="22" t="e">
        <v>#DIV/0!</v>
      </c>
      <c r="AM94" s="22">
        <v>0.70007712257223476</v>
      </c>
      <c r="AN94" s="22">
        <v>0.80551364232942058</v>
      </c>
      <c r="AO94" s="22">
        <v>4.8075260778070242E-2</v>
      </c>
      <c r="AP94" s="22">
        <v>0.3604968512743616</v>
      </c>
      <c r="AQ94" s="22">
        <v>0.49280859706851876</v>
      </c>
      <c r="AR94" s="22">
        <v>0.15232887345419824</v>
      </c>
      <c r="AS94" s="22">
        <v>0.43922106946569933</v>
      </c>
      <c r="AT94" s="22">
        <v>0.22783129872718191</v>
      </c>
      <c r="AU94" s="22">
        <v>0.21832632488680848</v>
      </c>
      <c r="AV94" s="22" t="e">
        <v>#DIV/0!</v>
      </c>
      <c r="AW94" s="22" t="e">
        <v>#DIV/0!</v>
      </c>
      <c r="AX94" s="22" t="e">
        <v>#DIV/0!</v>
      </c>
      <c r="AY94" s="22">
        <v>0.72464637344126315</v>
      </c>
      <c r="AZ94" s="22">
        <v>0.74548835029650729</v>
      </c>
      <c r="BA94" s="22">
        <v>0.22232909222740171</v>
      </c>
      <c r="BB94" s="22" t="e">
        <v>#DIV/0!</v>
      </c>
      <c r="BC94" s="22">
        <v>2.3278082019206867E-2</v>
      </c>
    </row>
    <row r="95" spans="1:55" x14ac:dyDescent="0.2">
      <c r="A95" s="3" t="s">
        <v>242</v>
      </c>
      <c r="B95" s="3" t="s">
        <v>243</v>
      </c>
      <c r="C95" s="3" t="s">
        <v>91</v>
      </c>
      <c r="D95" s="3">
        <v>249099</v>
      </c>
      <c r="E95" s="3" t="s">
        <v>16</v>
      </c>
      <c r="F95" s="3">
        <v>2019</v>
      </c>
      <c r="G95" s="3" t="s">
        <v>17</v>
      </c>
      <c r="H95" s="4">
        <v>43677</v>
      </c>
      <c r="I95" s="4">
        <v>43734</v>
      </c>
      <c r="J95" s="4">
        <v>43803</v>
      </c>
      <c r="K95" s="5">
        <v>301000000</v>
      </c>
      <c r="L95" s="5">
        <v>303000000</v>
      </c>
      <c r="M95" s="3" t="s">
        <v>244</v>
      </c>
      <c r="N95" s="21">
        <v>2.0976521509468497E-2</v>
      </c>
      <c r="O95" s="22">
        <v>1.1652390482843883E-2</v>
      </c>
      <c r="P95" s="22">
        <v>9.4561680097355401E-4</v>
      </c>
      <c r="Q95" s="22">
        <v>0.88597853178390229</v>
      </c>
      <c r="R95" s="22">
        <v>0.21649807239235372</v>
      </c>
      <c r="S95" s="22">
        <v>0.19618996701496519</v>
      </c>
      <c r="T95" s="22">
        <v>0.18340539333552638</v>
      </c>
      <c r="U95" s="22">
        <v>0.83710696615402491</v>
      </c>
      <c r="V95" s="22">
        <v>0.74435427155743294</v>
      </c>
      <c r="W95" s="22">
        <v>0.84823762498298838</v>
      </c>
      <c r="X95" s="22">
        <v>0.12680759057563129</v>
      </c>
      <c r="Y95" s="22">
        <v>0.42372057264801027</v>
      </c>
      <c r="Z95" s="22">
        <v>0.8731924094243686</v>
      </c>
      <c r="AA95" s="22">
        <v>0.49011439030082177</v>
      </c>
      <c r="AB95" s="22">
        <v>0.76236093927471626</v>
      </c>
      <c r="AC95" s="22">
        <v>0.31251199680066333</v>
      </c>
      <c r="AD95" s="22">
        <v>0.21233892253978884</v>
      </c>
      <c r="AE95" s="22">
        <v>0.29919524602581193</v>
      </c>
      <c r="AF95" s="22">
        <v>0.31991165718990994</v>
      </c>
      <c r="AG95" s="22" t="e">
        <v>#DIV/0!</v>
      </c>
      <c r="AH95" s="22" t="e">
        <v>#DIV/0!</v>
      </c>
      <c r="AI95" s="22">
        <v>0.51778556243304052</v>
      </c>
      <c r="AJ95" s="22">
        <v>0.14343154924921547</v>
      </c>
      <c r="AK95" s="22" t="e">
        <v>#DIV/0!</v>
      </c>
      <c r="AL95" s="22" t="e">
        <v>#DIV/0!</v>
      </c>
      <c r="AM95" s="22">
        <v>0.7117243142621309</v>
      </c>
      <c r="AN95" s="22">
        <v>0.81818108829883895</v>
      </c>
      <c r="AO95" s="22">
        <v>0.12209867457285946</v>
      </c>
      <c r="AP95" s="22">
        <v>0.35590674050569471</v>
      </c>
      <c r="AQ95" s="22">
        <v>0.58650401496317384</v>
      </c>
      <c r="AR95" s="22">
        <v>0.36305138685047345</v>
      </c>
      <c r="AS95" s="22">
        <v>0.3140851330049233</v>
      </c>
      <c r="AT95" s="22">
        <v>0.43397875306681444</v>
      </c>
      <c r="AU95" s="22">
        <v>0.30529482686567061</v>
      </c>
      <c r="AV95" s="22" t="e">
        <v>#DIV/0!</v>
      </c>
      <c r="AW95" s="22" t="e">
        <v>#DIV/0!</v>
      </c>
      <c r="AX95" s="22" t="e">
        <v>#DIV/0!</v>
      </c>
      <c r="AY95" s="22">
        <v>0.75201057792306858</v>
      </c>
      <c r="AZ95" s="22">
        <v>0.77660597355285887</v>
      </c>
      <c r="BA95" s="22">
        <v>0.23068442381640283</v>
      </c>
      <c r="BB95" s="22" t="e">
        <v>#DIV/0!</v>
      </c>
      <c r="BC95" s="22">
        <v>0.16047936479861272</v>
      </c>
    </row>
    <row r="96" spans="1:55" x14ac:dyDescent="0.2">
      <c r="A96" s="3" t="s">
        <v>337</v>
      </c>
      <c r="B96" s="3" t="s">
        <v>338</v>
      </c>
      <c r="C96" s="3" t="s">
        <v>15</v>
      </c>
      <c r="D96" s="3">
        <v>287342</v>
      </c>
      <c r="E96" s="3" t="s">
        <v>16</v>
      </c>
      <c r="F96" s="3">
        <v>2019</v>
      </c>
      <c r="G96" s="3" t="s">
        <v>17</v>
      </c>
      <c r="H96" s="4">
        <v>43677</v>
      </c>
      <c r="I96" s="4">
        <v>43738</v>
      </c>
      <c r="J96" s="4">
        <v>43794</v>
      </c>
      <c r="K96" s="5">
        <v>229286000</v>
      </c>
      <c r="L96" s="5">
        <v>238434000</v>
      </c>
      <c r="M96" s="3" t="s">
        <v>339</v>
      </c>
      <c r="N96" s="21">
        <v>8.8841974353828235E-2</v>
      </c>
      <c r="O96" s="22">
        <v>8.6126170542922556E-2</v>
      </c>
      <c r="P96" s="22">
        <v>6.8220364440827255E-2</v>
      </c>
      <c r="Q96" s="22">
        <v>0.86828267727789388</v>
      </c>
      <c r="R96" s="22">
        <v>5.2903383266360043E-2</v>
      </c>
      <c r="S96" s="22">
        <v>8.4044086024952691E-4</v>
      </c>
      <c r="T96" s="22">
        <v>5.331564005137767E-2</v>
      </c>
      <c r="U96" s="22">
        <v>0.80813692678607107</v>
      </c>
      <c r="V96" s="22">
        <v>0.70835364797091582</v>
      </c>
      <c r="W96" s="22">
        <v>0.82046222617318643</v>
      </c>
      <c r="X96" s="22">
        <v>0.23113278516310606</v>
      </c>
      <c r="Y96" s="22">
        <v>0.51776374711986139</v>
      </c>
      <c r="Z96" s="22">
        <v>0.76886721483689391</v>
      </c>
      <c r="AA96" s="22">
        <v>0.20988618594040867</v>
      </c>
      <c r="AB96" s="22">
        <v>0.94533861251793738</v>
      </c>
      <c r="AC96" s="22">
        <v>0.42344559271217497</v>
      </c>
      <c r="AD96" s="22">
        <v>0.44338568590019561</v>
      </c>
      <c r="AE96" s="22">
        <v>0.56225426408277279</v>
      </c>
      <c r="AF96" s="22">
        <v>0.43318602133752349</v>
      </c>
      <c r="AG96" s="22" t="e">
        <v>#DIV/0!</v>
      </c>
      <c r="AH96" s="22" t="e">
        <v>#DIV/0!</v>
      </c>
      <c r="AI96" s="22">
        <v>0.53572655528248669</v>
      </c>
      <c r="AJ96" s="22">
        <v>0.46670117419573692</v>
      </c>
      <c r="AK96" s="22" t="e">
        <v>#DIV/0!</v>
      </c>
      <c r="AL96" s="22" t="e">
        <v>#DIV/0!</v>
      </c>
      <c r="AM96" s="22">
        <v>0.71549541924724958</v>
      </c>
      <c r="AN96" s="22">
        <v>0.80546334554933496</v>
      </c>
      <c r="AO96" s="22">
        <v>0.16301118566801903</v>
      </c>
      <c r="AP96" s="22">
        <v>0.36263479004477073</v>
      </c>
      <c r="AQ96" s="22">
        <v>0.85091242926719368</v>
      </c>
      <c r="AR96" s="22">
        <v>0.52892680346946497</v>
      </c>
      <c r="AS96" s="22">
        <v>0.31893418331476414</v>
      </c>
      <c r="AT96" s="22">
        <v>0.71198675353053398</v>
      </c>
      <c r="AU96" s="22">
        <v>0.37550207795600304</v>
      </c>
      <c r="AV96" s="22" t="e">
        <v>#DIV/0!</v>
      </c>
      <c r="AW96" s="22" t="e">
        <v>#DIV/0!</v>
      </c>
      <c r="AX96" s="22" t="e">
        <v>#DIV/0!</v>
      </c>
      <c r="AY96" s="22">
        <v>0.74460427787833716</v>
      </c>
      <c r="AZ96" s="22">
        <v>0.76768599074388466</v>
      </c>
      <c r="BA96" s="22">
        <v>0.22182123318531058</v>
      </c>
      <c r="BB96" s="22" t="e">
        <v>#DIV/0!</v>
      </c>
      <c r="BC96" s="22">
        <v>0.3536687450099969</v>
      </c>
    </row>
    <row r="97" spans="1:55" x14ac:dyDescent="0.2">
      <c r="A97" s="3" t="s">
        <v>1039</v>
      </c>
      <c r="B97" s="3" t="s">
        <v>1040</v>
      </c>
      <c r="C97" s="3" t="s">
        <v>34</v>
      </c>
      <c r="D97" s="3">
        <v>85017</v>
      </c>
      <c r="E97" s="3" t="s">
        <v>16</v>
      </c>
      <c r="F97" s="3">
        <v>2019</v>
      </c>
      <c r="G97" s="3" t="s">
        <v>17</v>
      </c>
      <c r="H97" s="4">
        <v>43861</v>
      </c>
      <c r="I97" s="4">
        <v>43895</v>
      </c>
      <c r="J97" s="4">
        <v>43895</v>
      </c>
      <c r="K97" s="5">
        <v>890000000</v>
      </c>
      <c r="L97" s="5">
        <v>933000000</v>
      </c>
      <c r="M97" s="3" t="s">
        <v>1041</v>
      </c>
      <c r="N97" s="21">
        <v>3.9051393866353104E-2</v>
      </c>
      <c r="O97" s="22">
        <v>3.9051393866353104E-2</v>
      </c>
      <c r="P97" s="22">
        <v>5.5275816964950035E-2</v>
      </c>
      <c r="Q97" s="22">
        <v>0.86861357572413933</v>
      </c>
      <c r="R97" s="22">
        <v>1.6287999512950069E-2</v>
      </c>
      <c r="S97" s="22">
        <v>0</v>
      </c>
      <c r="T97" s="22">
        <v>1.646161579935862E-2</v>
      </c>
      <c r="U97" s="22">
        <v>0.80756209969168469</v>
      </c>
      <c r="V97" s="22">
        <v>0.70833495319453676</v>
      </c>
      <c r="W97" s="22">
        <v>0.81980378511303953</v>
      </c>
      <c r="X97" s="22">
        <v>0.24836647262141523</v>
      </c>
      <c r="Y97" s="22">
        <v>0.59510350794196132</v>
      </c>
      <c r="Z97" s="22">
        <v>0.7516335273785848</v>
      </c>
      <c r="AA97" s="22">
        <v>0.73140924873108082</v>
      </c>
      <c r="AB97" s="22">
        <v>0.92047139420213198</v>
      </c>
      <c r="AC97" s="22">
        <v>0.74501469786523988</v>
      </c>
      <c r="AD97" s="22">
        <v>0.11278610579040901</v>
      </c>
      <c r="AE97" s="22">
        <v>0.18584907385699562</v>
      </c>
      <c r="AF97" s="22">
        <v>0.31189837575871576</v>
      </c>
      <c r="AG97" s="22" t="e">
        <v>#DIV/0!</v>
      </c>
      <c r="AH97" s="22" t="e">
        <v>#DIV/0!</v>
      </c>
      <c r="AI97" s="22">
        <v>0.55509923571805808</v>
      </c>
      <c r="AJ97" s="22">
        <v>0.12258274112606718</v>
      </c>
      <c r="AK97" s="22" t="e">
        <v>#DIV/0!</v>
      </c>
      <c r="AL97" s="22" t="e">
        <v>#DIV/0!</v>
      </c>
      <c r="AM97" s="22">
        <v>0.70681729704900997</v>
      </c>
      <c r="AN97" s="22">
        <v>0.80413070482410332</v>
      </c>
      <c r="AO97" s="22">
        <v>5.4302274795425251E-2</v>
      </c>
      <c r="AP97" s="22">
        <v>0.36904791810681875</v>
      </c>
      <c r="AQ97" s="22">
        <v>0.56967329585543758</v>
      </c>
      <c r="AR97" s="22">
        <v>0.45604370699785779</v>
      </c>
      <c r="AS97" s="22">
        <v>0.38106276441703485</v>
      </c>
      <c r="AT97" s="22">
        <v>0.38165055965021116</v>
      </c>
      <c r="AU97" s="22">
        <v>0.26018642697571132</v>
      </c>
      <c r="AV97" s="22" t="e">
        <v>#DIV/0!</v>
      </c>
      <c r="AW97" s="22" t="e">
        <v>#DIV/0!</v>
      </c>
      <c r="AX97" s="22" t="e">
        <v>#DIV/0!</v>
      </c>
      <c r="AY97" s="22">
        <v>0.74953533268993866</v>
      </c>
      <c r="AZ97" s="22">
        <v>0.75474683710510959</v>
      </c>
      <c r="BA97" s="22">
        <v>0.23504048205987982</v>
      </c>
      <c r="BB97" s="22" t="e">
        <v>#DIV/0!</v>
      </c>
      <c r="BC97" s="22">
        <v>7.6991116025748305E-2</v>
      </c>
    </row>
    <row r="98" spans="1:55" x14ac:dyDescent="0.2">
      <c r="A98" s="3" t="s">
        <v>298</v>
      </c>
      <c r="B98" s="3" t="s">
        <v>299</v>
      </c>
      <c r="C98" s="3" t="s">
        <v>34</v>
      </c>
      <c r="D98" s="3">
        <v>82202</v>
      </c>
      <c r="E98" s="3" t="s">
        <v>16</v>
      </c>
      <c r="F98" s="3">
        <v>2020</v>
      </c>
      <c r="G98" s="3" t="s">
        <v>17</v>
      </c>
      <c r="H98" s="4">
        <v>44043</v>
      </c>
      <c r="I98" s="4">
        <v>44077</v>
      </c>
      <c r="J98" s="4">
        <v>44077</v>
      </c>
      <c r="K98" s="5">
        <v>4226000000</v>
      </c>
      <c r="L98" s="5">
        <v>4240000000</v>
      </c>
      <c r="M98" s="3" t="s">
        <v>300</v>
      </c>
      <c r="N98" s="21">
        <v>6.2634661925015767E-2</v>
      </c>
      <c r="O98" s="22">
        <v>6.0783723653445865E-2</v>
      </c>
      <c r="P98" s="22">
        <v>0.1199189260139517</v>
      </c>
      <c r="Q98" s="22">
        <v>0.87010289183521561</v>
      </c>
      <c r="R98" s="22">
        <v>5.1644142906964147E-2</v>
      </c>
      <c r="S98" s="22">
        <v>5.9606337823915459E-2</v>
      </c>
      <c r="T98" s="22">
        <v>4.1439304460858216E-2</v>
      </c>
      <c r="U98" s="22">
        <v>0.80875965694171459</v>
      </c>
      <c r="V98" s="22">
        <v>0.71065010231781522</v>
      </c>
      <c r="W98" s="22">
        <v>0.82082437975257405</v>
      </c>
      <c r="X98" s="22">
        <v>0.39583410545878667</v>
      </c>
      <c r="Y98" s="22">
        <v>0.4899547766979695</v>
      </c>
      <c r="Z98" s="22">
        <v>0.60416589454121339</v>
      </c>
      <c r="AA98" s="22">
        <v>0.57173928421008269</v>
      </c>
      <c r="AB98" s="22">
        <v>0.85637317665722412</v>
      </c>
      <c r="AC98" s="22">
        <v>0.63211852180200112</v>
      </c>
      <c r="AD98" s="22">
        <v>0.3771650918627627</v>
      </c>
      <c r="AE98" s="22">
        <v>0.48685859876690496</v>
      </c>
      <c r="AF98" s="22">
        <v>0.40642539266101102</v>
      </c>
      <c r="AG98" s="22" t="e">
        <v>#DIV/0!</v>
      </c>
      <c r="AH98" s="22" t="e">
        <v>#DIV/0!</v>
      </c>
      <c r="AI98" s="22">
        <v>0.51504897003956474</v>
      </c>
      <c r="AJ98" s="22">
        <v>0.17712973607238267</v>
      </c>
      <c r="AK98" s="22" t="e">
        <v>#DIV/0!</v>
      </c>
      <c r="AL98" s="22" t="e">
        <v>#DIV/0!</v>
      </c>
      <c r="AM98" s="22">
        <v>0.71451980247267144</v>
      </c>
      <c r="AN98" s="22">
        <v>0.80577790221535017</v>
      </c>
      <c r="AO98" s="22">
        <v>0.10067489415203673</v>
      </c>
      <c r="AP98" s="22">
        <v>0.36117295697853691</v>
      </c>
      <c r="AQ98" s="22">
        <v>0.71146132957032382</v>
      </c>
      <c r="AR98" s="22">
        <v>0.52457362917922312</v>
      </c>
      <c r="AS98" s="22">
        <v>0.25329522153627604</v>
      </c>
      <c r="AT98" s="22">
        <v>0.54010090911873432</v>
      </c>
      <c r="AU98" s="22">
        <v>0.34079152900783827</v>
      </c>
      <c r="AV98" s="22" t="e">
        <v>#DIV/0!</v>
      </c>
      <c r="AW98" s="22" t="e">
        <v>#DIV/0!</v>
      </c>
      <c r="AX98" s="22" t="e">
        <v>#DIV/0!</v>
      </c>
      <c r="AY98" s="22">
        <v>0.74505279134276747</v>
      </c>
      <c r="AZ98" s="22">
        <v>0.7661895467015053</v>
      </c>
      <c r="BA98" s="22">
        <v>0.22336771875184325</v>
      </c>
      <c r="BB98" s="22" t="e">
        <v>#DIV/0!</v>
      </c>
      <c r="BC98" s="22">
        <v>0.25070288573324018</v>
      </c>
    </row>
    <row r="99" spans="1:55" x14ac:dyDescent="0.2">
      <c r="A99" s="3" t="s">
        <v>352</v>
      </c>
      <c r="B99" s="3" t="s">
        <v>353</v>
      </c>
      <c r="C99" s="3" t="s">
        <v>15</v>
      </c>
      <c r="D99" s="3">
        <v>248102</v>
      </c>
      <c r="E99" s="3" t="s">
        <v>16</v>
      </c>
      <c r="F99" s="3">
        <v>2019</v>
      </c>
      <c r="G99" s="3" t="s">
        <v>17</v>
      </c>
      <c r="H99" s="4">
        <v>43830</v>
      </c>
      <c r="I99" s="4">
        <v>43873</v>
      </c>
      <c r="J99" s="4">
        <v>43873</v>
      </c>
      <c r="K99" s="5">
        <v>775000000</v>
      </c>
      <c r="L99" s="5">
        <v>776000000</v>
      </c>
      <c r="M99" s="3" t="s">
        <v>354</v>
      </c>
      <c r="N99" s="21">
        <v>5.5459004103449852E-2</v>
      </c>
      <c r="O99" s="22">
        <v>5.1021320426151116E-2</v>
      </c>
      <c r="P99" s="22">
        <v>9.3798589560914913E-2</v>
      </c>
      <c r="Q99" s="22">
        <v>0.87133499379320134</v>
      </c>
      <c r="R99" s="22">
        <v>0.14257615412560107</v>
      </c>
      <c r="S99" s="22">
        <v>1.2049088886802346E-2</v>
      </c>
      <c r="T99" s="22">
        <v>0.14192176699433917</v>
      </c>
      <c r="U99" s="22">
        <v>0.81261541733313225</v>
      </c>
      <c r="V99" s="22">
        <v>0.70893831022319032</v>
      </c>
      <c r="W99" s="22">
        <v>0.82552442705716989</v>
      </c>
      <c r="X99" s="22">
        <v>7.1294051335840533E-2</v>
      </c>
      <c r="Y99" s="22">
        <v>0.44099297698359441</v>
      </c>
      <c r="Z99" s="22">
        <v>0.92870594866415945</v>
      </c>
      <c r="AA99" s="22">
        <v>0</v>
      </c>
      <c r="AB99" s="22">
        <v>0.82962228126462012</v>
      </c>
      <c r="AC99" s="22">
        <v>0.50722111810394321</v>
      </c>
      <c r="AD99" s="22">
        <v>0.61740989030736326</v>
      </c>
      <c r="AE99" s="22">
        <v>0.62901923882350264</v>
      </c>
      <c r="AF99" s="22">
        <v>0.42858218601130138</v>
      </c>
      <c r="AG99" s="22" t="e">
        <v>#DIV/0!</v>
      </c>
      <c r="AH99" s="22" t="e">
        <v>#DIV/0!</v>
      </c>
      <c r="AI99" s="22">
        <v>0.53657295902277002</v>
      </c>
      <c r="AJ99" s="22">
        <v>0.46012016820033025</v>
      </c>
      <c r="AK99" s="22" t="e">
        <v>#DIV/0!</v>
      </c>
      <c r="AL99" s="22" t="e">
        <v>#DIV/0!</v>
      </c>
      <c r="AM99" s="22">
        <v>0.71412575179269577</v>
      </c>
      <c r="AN99" s="22">
        <v>0.80516938513228753</v>
      </c>
      <c r="AO99" s="22">
        <v>5.4713600734407584E-2</v>
      </c>
      <c r="AP99" s="22">
        <v>0.36610731370344968</v>
      </c>
      <c r="AQ99" s="22">
        <v>0.67335909243759484</v>
      </c>
      <c r="AR99" s="22">
        <v>0.63199255217900574</v>
      </c>
      <c r="AS99" s="22">
        <v>0.30576144810520278</v>
      </c>
      <c r="AT99" s="22">
        <v>0.47251686971703771</v>
      </c>
      <c r="AU99" s="22">
        <v>0.40594942942934004</v>
      </c>
      <c r="AV99" s="22" t="e">
        <v>#DIV/0!</v>
      </c>
      <c r="AW99" s="22" t="e">
        <v>#DIV/0!</v>
      </c>
      <c r="AX99" s="22" t="e">
        <v>#DIV/0!</v>
      </c>
      <c r="AY99" s="22">
        <v>0.74654270750423712</v>
      </c>
      <c r="AZ99" s="22">
        <v>0.76989444695445042</v>
      </c>
      <c r="BA99" s="22">
        <v>0.22225304923991682</v>
      </c>
      <c r="BB99" s="22" t="e">
        <v>#DIV/0!</v>
      </c>
      <c r="BC99" s="22">
        <v>0.18911416810238033</v>
      </c>
    </row>
    <row r="100" spans="1:55" x14ac:dyDescent="0.2">
      <c r="A100" s="3" t="s">
        <v>295</v>
      </c>
      <c r="B100" s="3" t="s">
        <v>296</v>
      </c>
      <c r="C100" s="3" t="s">
        <v>15</v>
      </c>
      <c r="D100" s="3">
        <v>331923</v>
      </c>
      <c r="E100" s="3" t="s">
        <v>16</v>
      </c>
      <c r="F100" s="3">
        <v>2020</v>
      </c>
      <c r="G100" s="3" t="s">
        <v>17</v>
      </c>
      <c r="H100" s="4">
        <v>43982</v>
      </c>
      <c r="I100" s="4">
        <v>44041</v>
      </c>
      <c r="J100" s="4">
        <v>44041</v>
      </c>
      <c r="K100" s="5">
        <v>103517000</v>
      </c>
      <c r="L100" s="5">
        <v>106042000</v>
      </c>
      <c r="M100" s="3" t="s">
        <v>297</v>
      </c>
      <c r="N100" s="21">
        <v>9.5151727001451747E-2</v>
      </c>
      <c r="O100" s="22">
        <v>7.8257735193025216E-2</v>
      </c>
      <c r="P100" s="22">
        <v>1.6960692761959516E-2</v>
      </c>
      <c r="Q100" s="22">
        <v>0.86988041890927381</v>
      </c>
      <c r="R100" s="22">
        <v>0.1112294247938482</v>
      </c>
      <c r="S100" s="22">
        <v>0</v>
      </c>
      <c r="T100" s="22">
        <v>0.11241503630229117</v>
      </c>
      <c r="U100" s="22">
        <v>0.81032844750376887</v>
      </c>
      <c r="V100" s="22">
        <v>0.70833495319453676</v>
      </c>
      <c r="W100" s="22">
        <v>0.82298640380270716</v>
      </c>
      <c r="X100" s="22">
        <v>0.25841097055632811</v>
      </c>
      <c r="Y100" s="22">
        <v>0.4953957145341476</v>
      </c>
      <c r="Z100" s="22">
        <v>0.741589029443672</v>
      </c>
      <c r="AA100" s="22">
        <v>0.60027656487919945</v>
      </c>
      <c r="AB100" s="22">
        <v>0.86294366686858126</v>
      </c>
      <c r="AC100" s="22">
        <v>0.44040309470149558</v>
      </c>
      <c r="AD100" s="22">
        <v>0.25268937082907644</v>
      </c>
      <c r="AE100" s="22">
        <v>0.34513637565150884</v>
      </c>
      <c r="AF100" s="22">
        <v>0.36183763184302359</v>
      </c>
      <c r="AG100" s="22" t="e">
        <v>#DIV/0!</v>
      </c>
      <c r="AH100" s="22" t="e">
        <v>#DIV/0!</v>
      </c>
      <c r="AI100" s="22">
        <v>0.53042845333473021</v>
      </c>
      <c r="AJ100" s="22">
        <v>0.32328649932985137</v>
      </c>
      <c r="AK100" s="22" t="e">
        <v>#DIV/0!</v>
      </c>
      <c r="AL100" s="22" t="e">
        <v>#DIV/0!</v>
      </c>
      <c r="AM100" s="22">
        <v>0.71386181163601725</v>
      </c>
      <c r="AN100" s="22">
        <v>0.80762042098027498</v>
      </c>
      <c r="AO100" s="22">
        <v>0.19005638809186537</v>
      </c>
      <c r="AP100" s="22">
        <v>0.3625934502786663</v>
      </c>
      <c r="AQ100" s="22">
        <v>0.70656061011071347</v>
      </c>
      <c r="AR100" s="22">
        <v>0.37436474985502211</v>
      </c>
      <c r="AS100" s="22">
        <v>0.3340739193932834</v>
      </c>
      <c r="AT100" s="22">
        <v>0.55094450767281067</v>
      </c>
      <c r="AU100" s="22">
        <v>0.3886308432016865</v>
      </c>
      <c r="AV100" s="22" t="e">
        <v>#DIV/0!</v>
      </c>
      <c r="AW100" s="22" t="e">
        <v>#DIV/0!</v>
      </c>
      <c r="AX100" s="22" t="e">
        <v>#DIV/0!</v>
      </c>
      <c r="AY100" s="22">
        <v>0.74614068345094964</v>
      </c>
      <c r="AZ100" s="22">
        <v>0.76963315152525558</v>
      </c>
      <c r="BA100" s="22">
        <v>0.22267098247894088</v>
      </c>
      <c r="BB100" s="22" t="e">
        <v>#DIV/0!</v>
      </c>
      <c r="BC100" s="22">
        <v>0.2221427718245593</v>
      </c>
    </row>
    <row r="101" spans="1:55" x14ac:dyDescent="0.2">
      <c r="A101" s="3" t="s">
        <v>274</v>
      </c>
      <c r="B101" s="3" t="s">
        <v>275</v>
      </c>
      <c r="C101" s="3" t="s">
        <v>38</v>
      </c>
      <c r="D101" s="3">
        <v>373834</v>
      </c>
      <c r="E101" s="3" t="s">
        <v>16</v>
      </c>
      <c r="F101" s="3">
        <v>2019</v>
      </c>
      <c r="G101" s="3" t="s">
        <v>17</v>
      </c>
      <c r="H101" s="4">
        <v>43830</v>
      </c>
      <c r="I101" s="4">
        <v>43889</v>
      </c>
      <c r="J101" s="4">
        <v>43889</v>
      </c>
      <c r="K101" s="5">
        <v>1073002000</v>
      </c>
      <c r="L101" s="5">
        <v>1069283000</v>
      </c>
      <c r="M101" s="3" t="s">
        <v>276</v>
      </c>
      <c r="N101" s="21">
        <v>2.3750088661169531E-2</v>
      </c>
      <c r="O101" s="22">
        <v>2.3750088661169531E-2</v>
      </c>
      <c r="P101" s="22">
        <v>2.4042625945516677E-2</v>
      </c>
      <c r="Q101" s="22">
        <v>0.87402820765868505</v>
      </c>
      <c r="R101" s="22">
        <v>0.18000871529386048</v>
      </c>
      <c r="S101" s="22">
        <v>6.6840664587509591E-2</v>
      </c>
      <c r="T101" s="22">
        <v>0.16986677822287827</v>
      </c>
      <c r="U101" s="22">
        <v>0.8173433669526956</v>
      </c>
      <c r="V101" s="22">
        <v>0.71332337377878585</v>
      </c>
      <c r="W101" s="22">
        <v>0.83028732208634104</v>
      </c>
      <c r="X101" s="22">
        <v>6.0839803321353338E-2</v>
      </c>
      <c r="Y101" s="22">
        <v>0.45449412517439919</v>
      </c>
      <c r="Z101" s="22">
        <v>0.93916019667864659</v>
      </c>
      <c r="AA101" s="22">
        <v>0.53357308581319951</v>
      </c>
      <c r="AB101" s="22">
        <v>0.79919054412796409</v>
      </c>
      <c r="AC101" s="22">
        <v>0.53690414037337586</v>
      </c>
      <c r="AD101" s="22">
        <v>0.47752466634366519</v>
      </c>
      <c r="AE101" s="22">
        <v>0.35052854696015823</v>
      </c>
      <c r="AF101" s="22">
        <v>0.2077115006986808</v>
      </c>
      <c r="AG101" s="22" t="e">
        <v>#DIV/0!</v>
      </c>
      <c r="AH101" s="22" t="e">
        <v>#DIV/0!</v>
      </c>
      <c r="AI101" s="22">
        <v>0.54482001117220646</v>
      </c>
      <c r="AJ101" s="22">
        <v>0.23067212570020523</v>
      </c>
      <c r="AK101" s="22" t="e">
        <v>#DIV/0!</v>
      </c>
      <c r="AL101" s="22" t="e">
        <v>#DIV/0!</v>
      </c>
      <c r="AM101" s="22">
        <v>0.69640120644621506</v>
      </c>
      <c r="AN101" s="22">
        <v>0.80652929252011718</v>
      </c>
      <c r="AO101" s="22">
        <v>6.2232074179075593E-2</v>
      </c>
      <c r="AP101" s="22">
        <v>0.35385576209171377</v>
      </c>
      <c r="AQ101" s="22">
        <v>0.46734878291176074</v>
      </c>
      <c r="AR101" s="22">
        <v>0.50767593471167571</v>
      </c>
      <c r="AS101" s="22">
        <v>0.35018369065609156</v>
      </c>
      <c r="AT101" s="22">
        <v>0.42804299981776739</v>
      </c>
      <c r="AU101" s="22">
        <v>0.30164561949371715</v>
      </c>
      <c r="AV101" s="22" t="e">
        <v>#DIV/0!</v>
      </c>
      <c r="AW101" s="22" t="e">
        <v>#DIV/0!</v>
      </c>
      <c r="AX101" s="22" t="e">
        <v>#DIV/0!</v>
      </c>
      <c r="AY101" s="22">
        <v>0.74788643453739823</v>
      </c>
      <c r="AZ101" s="22">
        <v>0.77159700300925538</v>
      </c>
      <c r="BA101" s="22">
        <v>0.22042455446937795</v>
      </c>
      <c r="BB101" s="22" t="e">
        <v>#DIV/0!</v>
      </c>
      <c r="BC101" s="22">
        <v>0.12625664378333706</v>
      </c>
    </row>
    <row r="102" spans="1:55" x14ac:dyDescent="0.2">
      <c r="A102" s="3" t="s">
        <v>313</v>
      </c>
      <c r="B102" s="3" t="s">
        <v>314</v>
      </c>
      <c r="C102" s="3" t="s">
        <v>34</v>
      </c>
      <c r="D102" s="3">
        <v>128066</v>
      </c>
      <c r="E102" s="3" t="s">
        <v>16</v>
      </c>
      <c r="F102" s="3">
        <v>2019</v>
      </c>
      <c r="G102" s="3" t="s">
        <v>17</v>
      </c>
      <c r="H102" s="4">
        <v>43830</v>
      </c>
      <c r="I102" s="4">
        <v>43875</v>
      </c>
      <c r="J102" s="4">
        <v>43875</v>
      </c>
      <c r="K102" s="5">
        <v>548000000</v>
      </c>
      <c r="L102" s="5">
        <v>550000000</v>
      </c>
      <c r="M102" s="3" t="s">
        <v>315</v>
      </c>
      <c r="N102" s="21">
        <v>9.3037967905406471E-2</v>
      </c>
      <c r="O102" s="22">
        <v>9.3037967905406471E-2</v>
      </c>
      <c r="P102" s="22">
        <v>0.118520278041328</v>
      </c>
      <c r="Q102" s="22">
        <v>0.86834671244676398</v>
      </c>
      <c r="R102" s="22">
        <v>1.5298871504141352E-2</v>
      </c>
      <c r="S102" s="22">
        <v>4.4122528966420741E-3</v>
      </c>
      <c r="T102" s="22">
        <v>1.4665801038369708E-2</v>
      </c>
      <c r="U102" s="22">
        <v>0.80751537293249143</v>
      </c>
      <c r="V102" s="22">
        <v>0.70843567558218246</v>
      </c>
      <c r="W102" s="22">
        <v>0.81973448823066819</v>
      </c>
      <c r="X102" s="22">
        <v>0.40480097151683664</v>
      </c>
      <c r="Y102" s="22">
        <v>0.54195990947592509</v>
      </c>
      <c r="Z102" s="22">
        <v>0.59519902848316342</v>
      </c>
      <c r="AA102" s="22">
        <v>0.3939190849194496</v>
      </c>
      <c r="AB102" s="22">
        <v>0.94001338458518158</v>
      </c>
      <c r="AC102" s="22">
        <v>0.34771993315884936</v>
      </c>
      <c r="AD102" s="22">
        <v>0.27841341721939672</v>
      </c>
      <c r="AE102" s="22">
        <v>0.33930731521353702</v>
      </c>
      <c r="AF102" s="22">
        <v>0.3558716931916604</v>
      </c>
      <c r="AG102" s="22" t="e">
        <v>#DIV/0!</v>
      </c>
      <c r="AH102" s="22" t="e">
        <v>#DIV/0!</v>
      </c>
      <c r="AI102" s="22">
        <v>0.5212773912236901</v>
      </c>
      <c r="AJ102" s="22">
        <v>0.21646636013832848</v>
      </c>
      <c r="AK102" s="22" t="e">
        <v>#DIV/0!</v>
      </c>
      <c r="AL102" s="22" t="e">
        <v>#DIV/0!</v>
      </c>
      <c r="AM102" s="22">
        <v>0.71112744476737466</v>
      </c>
      <c r="AN102" s="22">
        <v>0.80623869937576098</v>
      </c>
      <c r="AO102" s="22">
        <v>0.21482981330452558</v>
      </c>
      <c r="AP102" s="22">
        <v>0.3617507492646731</v>
      </c>
      <c r="AQ102" s="22">
        <v>0.7058976326390114</v>
      </c>
      <c r="AR102" s="22">
        <v>0.33597639771307486</v>
      </c>
      <c r="AS102" s="22">
        <v>0.32813474905077916</v>
      </c>
      <c r="AT102" s="22">
        <v>0.52425040055924144</v>
      </c>
      <c r="AU102" s="22">
        <v>0.41731917776122612</v>
      </c>
      <c r="AV102" s="22" t="e">
        <v>#DIV/0!</v>
      </c>
      <c r="AW102" s="22" t="e">
        <v>#DIV/0!</v>
      </c>
      <c r="AX102" s="22" t="e">
        <v>#DIV/0!</v>
      </c>
      <c r="AY102" s="22">
        <v>0.74429430520815199</v>
      </c>
      <c r="AZ102" s="22">
        <v>0.76641828599225237</v>
      </c>
      <c r="BA102" s="22">
        <v>0.22405387429452267</v>
      </c>
      <c r="BB102" s="22" t="e">
        <v>#DIV/0!</v>
      </c>
      <c r="BC102" s="22">
        <v>0.24990716515764602</v>
      </c>
    </row>
    <row r="103" spans="1:55" x14ac:dyDescent="0.2">
      <c r="A103" s="3" t="s">
        <v>301</v>
      </c>
      <c r="B103" s="3" t="s">
        <v>302</v>
      </c>
      <c r="C103" s="3" t="s">
        <v>34</v>
      </c>
      <c r="D103" s="3">
        <v>131663</v>
      </c>
      <c r="E103" s="3" t="s">
        <v>16</v>
      </c>
      <c r="F103" s="3">
        <v>2019</v>
      </c>
      <c r="G103" s="3" t="s">
        <v>17</v>
      </c>
      <c r="H103" s="4">
        <v>43830</v>
      </c>
      <c r="I103" s="4">
        <v>43875</v>
      </c>
      <c r="J103" s="4">
        <v>43875</v>
      </c>
      <c r="K103" s="5">
        <v>130343000</v>
      </c>
      <c r="L103" s="5">
        <v>134023000</v>
      </c>
      <c r="M103" s="3" t="s">
        <v>303</v>
      </c>
      <c r="N103" s="21">
        <v>2.9979797480783072E-2</v>
      </c>
      <c r="O103" s="22">
        <v>2.9661829704357975E-2</v>
      </c>
      <c r="P103" s="22">
        <v>3.3248812108964007E-2</v>
      </c>
      <c r="Q103" s="22">
        <v>0.87476584449923733</v>
      </c>
      <c r="R103" s="22">
        <v>5.6860748031820271E-2</v>
      </c>
      <c r="S103" s="22">
        <v>0</v>
      </c>
      <c r="T103" s="22">
        <v>5.7466835471094081E-2</v>
      </c>
      <c r="U103" s="22">
        <v>0.81072760360047458</v>
      </c>
      <c r="V103" s="22">
        <v>0.70833495319453676</v>
      </c>
      <c r="W103" s="22">
        <v>0.82344562358986517</v>
      </c>
      <c r="X103" s="22">
        <v>0.29621693740544991</v>
      </c>
      <c r="Y103" s="22">
        <v>0.44508886908380724</v>
      </c>
      <c r="Z103" s="22">
        <v>0.70378306259455004</v>
      </c>
      <c r="AA103" s="22">
        <v>0.65733277214052044</v>
      </c>
      <c r="AB103" s="22">
        <v>0.79406048551674902</v>
      </c>
      <c r="AC103" s="22">
        <v>0.84132038031453094</v>
      </c>
      <c r="AD103" s="22">
        <v>0.27450283122443775</v>
      </c>
      <c r="AE103" s="22">
        <v>0.36997215949270973</v>
      </c>
      <c r="AF103" s="22">
        <v>0.4060017518287663</v>
      </c>
      <c r="AG103" s="22" t="e">
        <v>#DIV/0!</v>
      </c>
      <c r="AH103" s="22" t="e">
        <v>#DIV/0!</v>
      </c>
      <c r="AI103" s="22">
        <v>0.4772907054008429</v>
      </c>
      <c r="AJ103" s="22">
        <v>0.14605190979731461</v>
      </c>
      <c r="AK103" s="22" t="e">
        <v>#DIV/0!</v>
      </c>
      <c r="AL103" s="22" t="e">
        <v>#DIV/0!</v>
      </c>
      <c r="AM103" s="22">
        <v>0.72818934785982026</v>
      </c>
      <c r="AN103" s="22">
        <v>0.81052750125309814</v>
      </c>
      <c r="AO103" s="22">
        <v>0.13744186460083146</v>
      </c>
      <c r="AP103" s="22">
        <v>0.35352108778510133</v>
      </c>
      <c r="AQ103" s="22">
        <v>0.75686143557004049</v>
      </c>
      <c r="AR103" s="22">
        <v>0.46386726566276854</v>
      </c>
      <c r="AS103" s="22">
        <v>0.17361413872707257</v>
      </c>
      <c r="AT103" s="22">
        <v>0.56986066683686121</v>
      </c>
      <c r="AU103" s="22">
        <v>0.37119751036019688</v>
      </c>
      <c r="AV103" s="22" t="e">
        <v>#DIV/0!</v>
      </c>
      <c r="AW103" s="22" t="e">
        <v>#DIV/0!</v>
      </c>
      <c r="AX103" s="22" t="e">
        <v>#DIV/0!</v>
      </c>
      <c r="AY103" s="22">
        <v>0.74533310769794792</v>
      </c>
      <c r="AZ103" s="22">
        <v>0.76765948089456226</v>
      </c>
      <c r="BA103" s="22">
        <v>0.22463378113581181</v>
      </c>
      <c r="BB103" s="22" t="e">
        <v>#DIV/0!</v>
      </c>
      <c r="BC103" s="22">
        <v>0.26455250493832649</v>
      </c>
    </row>
    <row r="104" spans="1:55" x14ac:dyDescent="0.2">
      <c r="A104" s="3" t="s">
        <v>358</v>
      </c>
      <c r="B104" s="3" t="s">
        <v>359</v>
      </c>
      <c r="C104" s="3" t="s">
        <v>24</v>
      </c>
      <c r="D104" s="3">
        <v>256275</v>
      </c>
      <c r="E104" s="3" t="s">
        <v>16</v>
      </c>
      <c r="F104" s="3">
        <v>2019</v>
      </c>
      <c r="G104" s="3" t="s">
        <v>17</v>
      </c>
      <c r="H104" s="4">
        <v>43830</v>
      </c>
      <c r="I104" s="4">
        <v>43879</v>
      </c>
      <c r="J104" s="4">
        <v>43879</v>
      </c>
      <c r="K104" s="5">
        <v>1303000000</v>
      </c>
      <c r="L104" s="5">
        <v>1311000000</v>
      </c>
      <c r="M104" s="3" t="s">
        <v>360</v>
      </c>
      <c r="N104" s="21">
        <v>3.423798446061585E-2</v>
      </c>
      <c r="O104" s="22">
        <v>2.2219781640509362E-2</v>
      </c>
      <c r="P104" s="22">
        <v>1.5605581778158335E-2</v>
      </c>
      <c r="Q104" s="22">
        <v>0.87174652697712607</v>
      </c>
      <c r="R104" s="22">
        <v>0.10792564941133288</v>
      </c>
      <c r="S104" s="22">
        <v>5.7277694199644846E-2</v>
      </c>
      <c r="T104" s="22">
        <v>9.8740902826686627E-2</v>
      </c>
      <c r="U104" s="22">
        <v>0.8116163656279346</v>
      </c>
      <c r="V104" s="22">
        <v>0.71141805405520797</v>
      </c>
      <c r="W104" s="22">
        <v>0.82399248161792271</v>
      </c>
      <c r="X104" s="22">
        <v>0.19326640892647137</v>
      </c>
      <c r="Y104" s="22">
        <v>0.48217900180409445</v>
      </c>
      <c r="Z104" s="22">
        <v>0.8067335910735286</v>
      </c>
      <c r="AA104" s="22">
        <v>0.57510892315395934</v>
      </c>
      <c r="AB104" s="22">
        <v>0.82317493701250055</v>
      </c>
      <c r="AC104" s="22">
        <v>0.15307447437544405</v>
      </c>
      <c r="AD104" s="22">
        <v>0.13280144565289764</v>
      </c>
      <c r="AE104" s="22">
        <v>0.20863760191825853</v>
      </c>
      <c r="AF104" s="22">
        <v>0.31982956315536898</v>
      </c>
      <c r="AG104" s="22" t="e">
        <v>#DIV/0!</v>
      </c>
      <c r="AH104" s="22" t="e">
        <v>#DIV/0!</v>
      </c>
      <c r="AI104" s="22">
        <v>0.53457182071027098</v>
      </c>
      <c r="AJ104" s="22">
        <v>0.1138630763969163</v>
      </c>
      <c r="AK104" s="22" t="e">
        <v>#DIV/0!</v>
      </c>
      <c r="AL104" s="22" t="e">
        <v>#DIV/0!</v>
      </c>
      <c r="AM104" s="22">
        <v>0.70944617213891914</v>
      </c>
      <c r="AN104" s="22">
        <v>0.81137116505826146</v>
      </c>
      <c r="AO104" s="22">
        <v>0.24106532477697809</v>
      </c>
      <c r="AP104" s="22">
        <v>0.30596649056696951</v>
      </c>
      <c r="AQ104" s="22">
        <v>0.60334953494248733</v>
      </c>
      <c r="AR104" s="22">
        <v>0.22227905065620315</v>
      </c>
      <c r="AS104" s="22">
        <v>0.36802600207998831</v>
      </c>
      <c r="AT104" s="22">
        <v>0.3424297819472425</v>
      </c>
      <c r="AU104" s="22">
        <v>0.27086420513158277</v>
      </c>
      <c r="AV104" s="22" t="e">
        <v>#DIV/0!</v>
      </c>
      <c r="AW104" s="22" t="e">
        <v>#DIV/0!</v>
      </c>
      <c r="AX104" s="22" t="e">
        <v>#DIV/0!</v>
      </c>
      <c r="AY104" s="22">
        <v>0.74971425251054868</v>
      </c>
      <c r="AZ104" s="22">
        <v>0.77320918612911638</v>
      </c>
      <c r="BA104" s="22">
        <v>0.22303423984118323</v>
      </c>
      <c r="BB104" s="22" t="e">
        <v>#DIV/0!</v>
      </c>
      <c r="BC104" s="22">
        <v>0.13089632323275177</v>
      </c>
    </row>
    <row r="105" spans="1:55" x14ac:dyDescent="0.2">
      <c r="A105" s="3" t="s">
        <v>286</v>
      </c>
      <c r="B105" s="3" t="s">
        <v>287</v>
      </c>
      <c r="C105" s="3" t="s">
        <v>138</v>
      </c>
      <c r="D105" s="3">
        <v>248396</v>
      </c>
      <c r="E105" s="3" t="s">
        <v>16</v>
      </c>
      <c r="F105" s="3">
        <v>2019</v>
      </c>
      <c r="G105" s="3" t="s">
        <v>17</v>
      </c>
      <c r="H105" s="4">
        <v>43830</v>
      </c>
      <c r="I105" s="4">
        <v>43868</v>
      </c>
      <c r="J105" s="4">
        <v>43868</v>
      </c>
      <c r="K105" s="5">
        <v>1870126000</v>
      </c>
      <c r="L105" s="5">
        <v>1882347000</v>
      </c>
      <c r="M105" s="3" t="s">
        <v>288</v>
      </c>
      <c r="N105" s="21">
        <v>3.8777043286256065E-2</v>
      </c>
      <c r="O105" s="22">
        <v>3.071534836623387E-2</v>
      </c>
      <c r="P105" s="22">
        <v>2.2375215029945057E-2</v>
      </c>
      <c r="Q105" s="22">
        <v>0.86862759698952619</v>
      </c>
      <c r="R105" s="22">
        <v>3.8161249644963487E-2</v>
      </c>
      <c r="S105" s="22">
        <v>2.6007923395486049E-2</v>
      </c>
      <c r="T105" s="22">
        <v>3.3875166768451134E-2</v>
      </c>
      <c r="U105" s="22">
        <v>0.80798077012792324</v>
      </c>
      <c r="V105" s="22">
        <v>0.70899526772666099</v>
      </c>
      <c r="W105" s="22">
        <v>0.82018358639954969</v>
      </c>
      <c r="X105" s="22">
        <v>0.10050298426371675</v>
      </c>
      <c r="Y105" s="22">
        <v>0.48781447280070556</v>
      </c>
      <c r="Z105" s="22">
        <v>0.89949701573628327</v>
      </c>
      <c r="AA105" s="22">
        <v>3.0154370762293714E-2</v>
      </c>
      <c r="AB105" s="22">
        <v>0.91954821156730338</v>
      </c>
      <c r="AC105" s="22">
        <v>0.25294000500571895</v>
      </c>
      <c r="AD105" s="22">
        <v>0.29611388125864735</v>
      </c>
      <c r="AE105" s="22">
        <v>0.15173558836335563</v>
      </c>
      <c r="AF105" s="22">
        <v>0.31771222463926685</v>
      </c>
      <c r="AG105" s="22" t="e">
        <v>#DIV/0!</v>
      </c>
      <c r="AH105" s="22" t="e">
        <v>#DIV/0!</v>
      </c>
      <c r="AI105" s="22">
        <v>0.53094424671819784</v>
      </c>
      <c r="AJ105" s="22">
        <v>0.24944676556160625</v>
      </c>
      <c r="AK105" s="22" t="e">
        <v>#DIV/0!</v>
      </c>
      <c r="AL105" s="22" t="e">
        <v>#DIV/0!</v>
      </c>
      <c r="AM105" s="22">
        <v>0.70725036894513493</v>
      </c>
      <c r="AN105" s="22">
        <v>0.80508028312047109</v>
      </c>
      <c r="AO105" s="22">
        <v>0.11601186264861499</v>
      </c>
      <c r="AP105" s="22">
        <v>0.40810920227752417</v>
      </c>
      <c r="AQ105" s="22">
        <v>0.58193904197228075</v>
      </c>
      <c r="AR105" s="22">
        <v>0.38932348670971006</v>
      </c>
      <c r="AS105" s="22">
        <v>0.33197648087910059</v>
      </c>
      <c r="AT105" s="22">
        <v>0.45040190980776856</v>
      </c>
      <c r="AU105" s="22">
        <v>0.32242773455987456</v>
      </c>
      <c r="AV105" s="22" t="e">
        <v>#DIV/0!</v>
      </c>
      <c r="AW105" s="22" t="e">
        <v>#DIV/0!</v>
      </c>
      <c r="AX105" s="22" t="e">
        <v>#DIV/0!</v>
      </c>
      <c r="AY105" s="22">
        <v>0.74495735956289622</v>
      </c>
      <c r="AZ105" s="22">
        <v>0.76816678887260925</v>
      </c>
      <c r="BA105" s="22">
        <v>0.22819340734542276</v>
      </c>
      <c r="BB105" s="22" t="e">
        <v>#DIV/0!</v>
      </c>
      <c r="BC105" s="22">
        <v>6.5190824900788688E-2</v>
      </c>
    </row>
    <row r="106" spans="1:55" x14ac:dyDescent="0.2">
      <c r="A106" s="3" t="s">
        <v>325</v>
      </c>
      <c r="B106" s="3" t="s">
        <v>326</v>
      </c>
      <c r="C106" s="3" t="s">
        <v>138</v>
      </c>
      <c r="D106" s="3">
        <v>378119</v>
      </c>
      <c r="E106" s="3" t="s">
        <v>16</v>
      </c>
      <c r="F106" s="3">
        <v>2019</v>
      </c>
      <c r="G106" s="3" t="s">
        <v>17</v>
      </c>
      <c r="H106" s="4">
        <v>43830</v>
      </c>
      <c r="I106" s="4">
        <v>43880</v>
      </c>
      <c r="J106" s="4">
        <v>43880</v>
      </c>
      <c r="K106" s="5">
        <v>198155000</v>
      </c>
      <c r="L106" s="5">
        <v>198149000</v>
      </c>
      <c r="M106" s="3" t="s">
        <v>327</v>
      </c>
      <c r="N106" s="21">
        <v>3.236750496239222E-2</v>
      </c>
      <c r="O106" s="22">
        <v>3.1439265509500214E-2</v>
      </c>
      <c r="P106" s="22">
        <v>6.1149473552394411E-3</v>
      </c>
      <c r="Q106" s="22">
        <v>0.86821165708551762</v>
      </c>
      <c r="R106" s="22">
        <v>5.3717095189375147E-2</v>
      </c>
      <c r="S106" s="22">
        <v>0</v>
      </c>
      <c r="T106" s="22">
        <v>5.4289673950567947E-2</v>
      </c>
      <c r="U106" s="22">
        <v>0.80812439511698853</v>
      </c>
      <c r="V106" s="22">
        <v>0.70833495319453676</v>
      </c>
      <c r="W106" s="22">
        <v>0.82045069289588213</v>
      </c>
      <c r="X106" s="22">
        <v>3.3926790025837199E-2</v>
      </c>
      <c r="Y106" s="22">
        <v>0.511235434606648</v>
      </c>
      <c r="Z106" s="22">
        <v>0.96607320997416279</v>
      </c>
      <c r="AA106" s="22">
        <v>0.12434209855410887</v>
      </c>
      <c r="AB106" s="22">
        <v>0.95158148813990195</v>
      </c>
      <c r="AC106" s="22">
        <v>0.8394840518151534</v>
      </c>
      <c r="AD106" s="22">
        <v>0.72660283743406762</v>
      </c>
      <c r="AE106" s="22">
        <v>0.38752272136853988</v>
      </c>
      <c r="AF106" s="22">
        <v>0.24279443450187602</v>
      </c>
      <c r="AG106" s="22" t="e">
        <v>#DIV/0!</v>
      </c>
      <c r="AH106" s="22" t="e">
        <v>#DIV/0!</v>
      </c>
      <c r="AI106" s="22">
        <v>0.54524872996219254</v>
      </c>
      <c r="AJ106" s="22">
        <v>0.48497666020037666</v>
      </c>
      <c r="AK106" s="22" t="e">
        <v>#DIV/0!</v>
      </c>
      <c r="AL106" s="22" t="e">
        <v>#DIV/0!</v>
      </c>
      <c r="AM106" s="22">
        <v>0.7056734248982085</v>
      </c>
      <c r="AN106" s="22">
        <v>0.8036206283011299</v>
      </c>
      <c r="AO106" s="22">
        <v>2.6759284813299797E-2</v>
      </c>
      <c r="AP106" s="22">
        <v>0.33686771949464916</v>
      </c>
      <c r="AQ106" s="22">
        <v>0.53201713848705057</v>
      </c>
      <c r="AR106" s="22">
        <v>0.87498897537183529</v>
      </c>
      <c r="AS106" s="22">
        <v>0.32316787022094728</v>
      </c>
      <c r="AT106" s="22">
        <v>0.44970086345267157</v>
      </c>
      <c r="AU106" s="22">
        <v>0.33662088899991727</v>
      </c>
      <c r="AV106" s="22" t="e">
        <v>#DIV/0!</v>
      </c>
      <c r="AW106" s="22" t="e">
        <v>#DIV/0!</v>
      </c>
      <c r="AX106" s="22" t="e">
        <v>#DIV/0!</v>
      </c>
      <c r="AY106" s="22">
        <v>0.74537126965266221</v>
      </c>
      <c r="AZ106" s="22">
        <v>0.76884441216696353</v>
      </c>
      <c r="BA106" s="22">
        <v>0.21964223687567044</v>
      </c>
      <c r="BB106" s="22" t="e">
        <v>#DIV/0!</v>
      </c>
      <c r="BC106" s="22">
        <v>0.10206188686470528</v>
      </c>
    </row>
    <row r="107" spans="1:55" x14ac:dyDescent="0.2">
      <c r="A107" s="3" t="s">
        <v>397</v>
      </c>
      <c r="B107" s="3" t="s">
        <v>398</v>
      </c>
      <c r="C107" s="3" t="s">
        <v>52</v>
      </c>
      <c r="D107" s="3">
        <v>189087</v>
      </c>
      <c r="E107" s="3" t="s">
        <v>16</v>
      </c>
      <c r="F107" s="3">
        <v>2019</v>
      </c>
      <c r="G107" s="3" t="s">
        <v>17</v>
      </c>
      <c r="H107" s="4">
        <v>43830</v>
      </c>
      <c r="I107" s="4">
        <v>43889</v>
      </c>
      <c r="J107" s="4">
        <v>43889</v>
      </c>
      <c r="K107" s="5">
        <v>826600000</v>
      </c>
      <c r="L107" s="5">
        <v>826900000</v>
      </c>
      <c r="M107" s="3" t="s">
        <v>399</v>
      </c>
      <c r="N107" s="21">
        <v>2.2126490027363031E-2</v>
      </c>
      <c r="O107" s="22">
        <v>1.5716435776296347E-2</v>
      </c>
      <c r="P107" s="22">
        <v>1.7245570127294226E-3</v>
      </c>
      <c r="Q107" s="22">
        <v>0.87103826166561626</v>
      </c>
      <c r="R107" s="22">
        <v>0.12261300255841373</v>
      </c>
      <c r="S107" s="22">
        <v>7.381079296448545E-2</v>
      </c>
      <c r="T107" s="22">
        <v>0.1106015912278001</v>
      </c>
      <c r="U107" s="22">
        <v>0.8116154291452361</v>
      </c>
      <c r="V107" s="22">
        <v>0.71183132008299199</v>
      </c>
      <c r="W107" s="22">
        <v>0.82392764805742957</v>
      </c>
      <c r="X107" s="22">
        <v>4.7805838371323385E-2</v>
      </c>
      <c r="Y107" s="22">
        <v>0.44871171095717044</v>
      </c>
      <c r="Z107" s="22">
        <v>0.95219416162867643</v>
      </c>
      <c r="AA107" s="22">
        <v>0.13822628556987401</v>
      </c>
      <c r="AB107" s="22">
        <v>0.83490485598076181</v>
      </c>
      <c r="AC107" s="22">
        <v>0.71660812022873543</v>
      </c>
      <c r="AD107" s="22">
        <v>0.48819322277248539</v>
      </c>
      <c r="AE107" s="22">
        <v>0.42703052982422723</v>
      </c>
      <c r="AF107" s="22">
        <v>0.34392819627712368</v>
      </c>
      <c r="AG107" s="22" t="e">
        <v>#DIV/0!</v>
      </c>
      <c r="AH107" s="22" t="e">
        <v>#DIV/0!</v>
      </c>
      <c r="AI107" s="22">
        <v>0.54960502758917373</v>
      </c>
      <c r="AJ107" s="22">
        <v>0.16244823819807111</v>
      </c>
      <c r="AK107" s="22" t="e">
        <v>#DIV/0!</v>
      </c>
      <c r="AL107" s="22" t="e">
        <v>#DIV/0!</v>
      </c>
      <c r="AM107" s="22">
        <v>0.70777174363767614</v>
      </c>
      <c r="AN107" s="22">
        <v>0.8040941601209497</v>
      </c>
      <c r="AO107" s="22">
        <v>2.0995323671645461E-2</v>
      </c>
      <c r="AP107" s="22">
        <v>0.35679107726891923</v>
      </c>
      <c r="AQ107" s="22">
        <v>0.5828741594975807</v>
      </c>
      <c r="AR107" s="22">
        <v>0.52587246235464336</v>
      </c>
      <c r="AS107" s="22">
        <v>0.36411903325158118</v>
      </c>
      <c r="AT107" s="22">
        <v>0.32804215677316229</v>
      </c>
      <c r="AU107" s="22">
        <v>0.2562000480533117</v>
      </c>
      <c r="AV107" s="22" t="e">
        <v>#DIV/0!</v>
      </c>
      <c r="AW107" s="22" t="e">
        <v>#DIV/0!</v>
      </c>
      <c r="AX107" s="22" t="e">
        <v>#DIV/0!</v>
      </c>
      <c r="AY107" s="22">
        <v>0.74955392734171189</v>
      </c>
      <c r="AZ107" s="22">
        <v>0.77373732466907275</v>
      </c>
      <c r="BA107" s="22">
        <v>0.22174088490120733</v>
      </c>
      <c r="BB107" s="22" t="e">
        <v>#DIV/0!</v>
      </c>
      <c r="BC107" s="22">
        <v>0.10414449613551841</v>
      </c>
    </row>
    <row r="108" spans="1:55" x14ac:dyDescent="0.2">
      <c r="A108" s="3" t="s">
        <v>373</v>
      </c>
      <c r="B108" s="3" t="s">
        <v>374</v>
      </c>
      <c r="C108" s="3" t="s">
        <v>15</v>
      </c>
      <c r="D108" s="3">
        <v>231789</v>
      </c>
      <c r="E108" s="3" t="s">
        <v>16</v>
      </c>
      <c r="F108" s="3">
        <v>2019</v>
      </c>
      <c r="G108" s="3" t="s">
        <v>17</v>
      </c>
      <c r="H108" s="4">
        <v>43830</v>
      </c>
      <c r="I108" s="4">
        <v>43874</v>
      </c>
      <c r="J108" s="4">
        <v>43874</v>
      </c>
      <c r="K108" s="5">
        <v>643000000</v>
      </c>
      <c r="L108" s="5">
        <v>645000000</v>
      </c>
      <c r="M108" s="3" t="s">
        <v>375</v>
      </c>
      <c r="N108" s="21">
        <v>1.465649343789281E-2</v>
      </c>
      <c r="O108" s="22">
        <v>1.239197325924626E-2</v>
      </c>
      <c r="P108" s="22">
        <v>1.4728847840851657E-2</v>
      </c>
      <c r="Q108" s="22">
        <v>0.8729987040928131</v>
      </c>
      <c r="R108" s="22">
        <v>9.3649496788199574E-2</v>
      </c>
      <c r="S108" s="22">
        <v>0.11149150893061929</v>
      </c>
      <c r="T108" s="22">
        <v>7.4530279888708528E-2</v>
      </c>
      <c r="U108" s="22">
        <v>0.8118422753388489</v>
      </c>
      <c r="V108" s="22">
        <v>0.71560916667998398</v>
      </c>
      <c r="W108" s="22">
        <v>0.82360580621478741</v>
      </c>
      <c r="X108" s="22">
        <v>0.10789532696888939</v>
      </c>
      <c r="Y108" s="22">
        <v>0.44093691742545821</v>
      </c>
      <c r="Z108" s="22">
        <v>0.89210467303111063</v>
      </c>
      <c r="AA108" s="22">
        <v>0.24314394090698727</v>
      </c>
      <c r="AB108" s="22">
        <v>0.80811865708230091</v>
      </c>
      <c r="AC108" s="22">
        <v>0.29041745378543798</v>
      </c>
      <c r="AD108" s="22">
        <v>0.28494333444322917</v>
      </c>
      <c r="AE108" s="22">
        <v>0.31803175337035611</v>
      </c>
      <c r="AF108" s="22">
        <v>0.35228823645640789</v>
      </c>
      <c r="AG108" s="22" t="e">
        <v>#DIV/0!</v>
      </c>
      <c r="AH108" s="22" t="e">
        <v>#DIV/0!</v>
      </c>
      <c r="AI108" s="22">
        <v>0.54305060475296529</v>
      </c>
      <c r="AJ108" s="22">
        <v>0.14411901763861373</v>
      </c>
      <c r="AK108" s="22" t="e">
        <v>#DIV/0!</v>
      </c>
      <c r="AL108" s="22" t="e">
        <v>#DIV/0!</v>
      </c>
      <c r="AM108" s="22">
        <v>0.71490660695713815</v>
      </c>
      <c r="AN108" s="22">
        <v>0.80942331985260596</v>
      </c>
      <c r="AO108" s="22">
        <v>0.14684112961654022</v>
      </c>
      <c r="AP108" s="22">
        <v>0.35702331050233382</v>
      </c>
      <c r="AQ108" s="22">
        <v>0.65721773805287531</v>
      </c>
      <c r="AR108" s="22">
        <v>0.37085439433737649</v>
      </c>
      <c r="AS108" s="22">
        <v>0.35800631507159758</v>
      </c>
      <c r="AT108" s="22">
        <v>0.47964386988268454</v>
      </c>
      <c r="AU108" s="22">
        <v>0.27248874643514143</v>
      </c>
      <c r="AV108" s="22" t="e">
        <v>#DIV/0!</v>
      </c>
      <c r="AW108" s="22" t="e">
        <v>#DIV/0!</v>
      </c>
      <c r="AX108" s="22" t="e">
        <v>#DIV/0!</v>
      </c>
      <c r="AY108" s="22">
        <v>0.74592448630435215</v>
      </c>
      <c r="AZ108" s="22">
        <v>0.76917184064054056</v>
      </c>
      <c r="BA108" s="22">
        <v>0.22223389589366963</v>
      </c>
      <c r="BB108" s="22" t="e">
        <v>#DIV/0!</v>
      </c>
      <c r="BC108" s="22">
        <v>0.20210144075200132</v>
      </c>
    </row>
    <row r="109" spans="1:55" x14ac:dyDescent="0.2">
      <c r="A109" s="3" t="s">
        <v>418</v>
      </c>
      <c r="B109" s="3" t="s">
        <v>419</v>
      </c>
      <c r="C109" s="3" t="s">
        <v>59</v>
      </c>
      <c r="D109" s="3">
        <v>546332</v>
      </c>
      <c r="E109" s="3" t="s">
        <v>16</v>
      </c>
      <c r="F109" s="3">
        <v>2019</v>
      </c>
      <c r="G109" s="3" t="s">
        <v>17</v>
      </c>
      <c r="H109" s="4">
        <v>43830</v>
      </c>
      <c r="I109" s="4">
        <v>43875</v>
      </c>
      <c r="J109" s="4">
        <v>43875</v>
      </c>
      <c r="K109" s="5">
        <v>746300000</v>
      </c>
      <c r="L109" s="5">
        <v>746300000</v>
      </c>
      <c r="M109" s="3" t="s">
        <v>420</v>
      </c>
      <c r="N109" s="21">
        <v>4.3540589570797317E-2</v>
      </c>
      <c r="O109" s="22">
        <v>2.4614492259103414E-2</v>
      </c>
      <c r="P109" s="22">
        <v>1.9052610954426844E-2</v>
      </c>
      <c r="Q109" s="22">
        <v>0.86868694603032859</v>
      </c>
      <c r="R109" s="22">
        <v>8.4452321510122497E-2</v>
      </c>
      <c r="S109" s="22">
        <v>0.10383968700586059</v>
      </c>
      <c r="T109" s="22">
        <v>6.6615759311581119E-2</v>
      </c>
      <c r="U109" s="22">
        <v>0.80889783109645452</v>
      </c>
      <c r="V109" s="22">
        <v>0.7110275285018588</v>
      </c>
      <c r="W109" s="22">
        <v>0.82092511889078124</v>
      </c>
      <c r="X109" s="22">
        <v>0.1220150179168227</v>
      </c>
      <c r="Y109" s="22">
        <v>0.66887713833895701</v>
      </c>
      <c r="Z109" s="22">
        <v>0.87798498208317732</v>
      </c>
      <c r="AA109" s="22">
        <v>0.76633297385269861</v>
      </c>
      <c r="AB109" s="22">
        <v>0.91574139095985707</v>
      </c>
      <c r="AC109" s="22">
        <v>0.32735176819492207</v>
      </c>
      <c r="AD109" s="22">
        <v>0.26729807128398836</v>
      </c>
      <c r="AE109" s="22">
        <v>0.30502897903438336</v>
      </c>
      <c r="AF109" s="22">
        <v>0.31867600170165156</v>
      </c>
      <c r="AG109" s="22" t="e">
        <v>#DIV/0!</v>
      </c>
      <c r="AH109" s="22" t="e">
        <v>#DIV/0!</v>
      </c>
      <c r="AI109" s="22">
        <v>0.29378537870268373</v>
      </c>
      <c r="AJ109" s="22">
        <v>0.10144605456012766</v>
      </c>
      <c r="AK109" s="22" t="e">
        <v>#DIV/0!</v>
      </c>
      <c r="AL109" s="22" t="e">
        <v>#DIV/0!</v>
      </c>
      <c r="AM109" s="22">
        <v>0.70703531762063221</v>
      </c>
      <c r="AN109" s="22">
        <v>0.80415777468181704</v>
      </c>
      <c r="AO109" s="22">
        <v>5.4263971900880906E-2</v>
      </c>
      <c r="AP109" s="22">
        <v>0.367622214105086</v>
      </c>
      <c r="AQ109" s="22">
        <v>0.57565417275229813</v>
      </c>
      <c r="AR109" s="22">
        <v>0.24006135708695114</v>
      </c>
      <c r="AS109" s="22">
        <v>0.20324004854560615</v>
      </c>
      <c r="AT109" s="22">
        <v>0.27183585338811711</v>
      </c>
      <c r="AU109" s="22">
        <v>0.23570020726546395</v>
      </c>
      <c r="AV109" s="22" t="e">
        <v>#DIV/0!</v>
      </c>
      <c r="AW109" s="22" t="e">
        <v>#DIV/0!</v>
      </c>
      <c r="AX109" s="22" t="e">
        <v>#DIV/0!</v>
      </c>
      <c r="AY109" s="22">
        <v>0.74837440124768184</v>
      </c>
      <c r="AZ109" s="22">
        <v>0.77194114755433452</v>
      </c>
      <c r="BA109" s="22">
        <v>0.21884180967733197</v>
      </c>
      <c r="BB109" s="22" t="e">
        <v>#DIV/0!</v>
      </c>
      <c r="BC109" s="22">
        <v>0.10801698836140101</v>
      </c>
    </row>
    <row r="110" spans="1:55" x14ac:dyDescent="0.2">
      <c r="A110" s="3" t="s">
        <v>370</v>
      </c>
      <c r="B110" s="3" t="s">
        <v>371</v>
      </c>
      <c r="C110" s="3" t="s">
        <v>15</v>
      </c>
      <c r="D110" s="3">
        <v>373449</v>
      </c>
      <c r="E110" s="3" t="s">
        <v>16</v>
      </c>
      <c r="F110" s="3">
        <v>2019</v>
      </c>
      <c r="G110" s="3" t="s">
        <v>17</v>
      </c>
      <c r="H110" s="4">
        <v>43769</v>
      </c>
      <c r="I110" s="4">
        <v>43818</v>
      </c>
      <c r="J110" s="4">
        <v>43818</v>
      </c>
      <c r="K110" s="5">
        <v>313700000</v>
      </c>
      <c r="L110" s="5">
        <v>317700000</v>
      </c>
      <c r="M110" s="3" t="s">
        <v>372</v>
      </c>
      <c r="N110" s="21">
        <v>5.8931699235411847E-2</v>
      </c>
      <c r="O110" s="22">
        <v>5.1961539087328222E-2</v>
      </c>
      <c r="P110" s="22">
        <v>1.4616657103914306E-2</v>
      </c>
      <c r="Q110" s="22">
        <v>0.87672012229023621</v>
      </c>
      <c r="R110" s="22">
        <v>0.20857440490028117</v>
      </c>
      <c r="S110" s="22">
        <v>0.38925255112287593</v>
      </c>
      <c r="T110" s="22">
        <v>0.14056120356302823</v>
      </c>
      <c r="U110" s="22">
        <v>0.82278970911172578</v>
      </c>
      <c r="V110" s="22">
        <v>0.74693957722228943</v>
      </c>
      <c r="W110" s="22">
        <v>0.83136710924156632</v>
      </c>
      <c r="X110" s="22">
        <v>0.60060407939844329</v>
      </c>
      <c r="Y110" s="22">
        <v>0.41950724843141574</v>
      </c>
      <c r="Z110" s="22">
        <v>0.39939592060155671</v>
      </c>
      <c r="AA110" s="22">
        <v>6.4091944809747822E-2</v>
      </c>
      <c r="AB110" s="22">
        <v>0.78383272693685591</v>
      </c>
      <c r="AC110" s="22">
        <v>0.2974390460121667</v>
      </c>
      <c r="AD110" s="22">
        <v>0.22958440705262842</v>
      </c>
      <c r="AE110" s="22">
        <v>0.31883014657963427</v>
      </c>
      <c r="AF110" s="22">
        <v>0.34432188595715402</v>
      </c>
      <c r="AG110" s="22" t="e">
        <v>#DIV/0!</v>
      </c>
      <c r="AH110" s="22" t="e">
        <v>#DIV/0!</v>
      </c>
      <c r="AI110" s="22">
        <v>0.55863135280266452</v>
      </c>
      <c r="AJ110" s="22">
        <v>9.1130682128558904E-2</v>
      </c>
      <c r="AK110" s="22" t="e">
        <v>#DIV/0!</v>
      </c>
      <c r="AL110" s="22" t="e">
        <v>#DIV/0!</v>
      </c>
      <c r="AM110" s="22">
        <v>0.71422567063848308</v>
      </c>
      <c r="AN110" s="22">
        <v>0.81019686073126473</v>
      </c>
      <c r="AO110" s="22">
        <v>0.10464347922488583</v>
      </c>
      <c r="AP110" s="22">
        <v>0.3607480766413238</v>
      </c>
      <c r="AQ110" s="22">
        <v>0.62136647709182757</v>
      </c>
      <c r="AR110" s="22">
        <v>0.26468793783668382</v>
      </c>
      <c r="AS110" s="22">
        <v>0.38216052650681215</v>
      </c>
      <c r="AT110" s="22">
        <v>0.32165046394365299</v>
      </c>
      <c r="AU110" s="22">
        <v>0.2470002094613262</v>
      </c>
      <c r="AV110" s="22" t="e">
        <v>#DIV/0!</v>
      </c>
      <c r="AW110" s="22" t="e">
        <v>#DIV/0!</v>
      </c>
      <c r="AX110" s="22" t="e">
        <v>#DIV/0!</v>
      </c>
      <c r="AY110" s="22">
        <v>0.75179520803461031</v>
      </c>
      <c r="AZ110" s="22">
        <v>0.77550355661999748</v>
      </c>
      <c r="BA110" s="22">
        <v>0.22098380722876479</v>
      </c>
      <c r="BB110" s="22" t="e">
        <v>#DIV/0!</v>
      </c>
      <c r="BC110" s="22">
        <v>0.18759426806684018</v>
      </c>
    </row>
    <row r="111" spans="1:55" x14ac:dyDescent="0.2">
      <c r="A111" s="3" t="s">
        <v>391</v>
      </c>
      <c r="B111" s="3" t="s">
        <v>392</v>
      </c>
      <c r="C111" s="3" t="s">
        <v>45</v>
      </c>
      <c r="D111" s="3">
        <v>80798</v>
      </c>
      <c r="E111" s="3" t="s">
        <v>16</v>
      </c>
      <c r="F111" s="3">
        <v>2019</v>
      </c>
      <c r="G111" s="3" t="s">
        <v>17</v>
      </c>
      <c r="H111" s="4">
        <v>43890</v>
      </c>
      <c r="I111" s="4">
        <v>43909</v>
      </c>
      <c r="J111" s="4">
        <v>43909</v>
      </c>
      <c r="K111" s="5">
        <v>253357000</v>
      </c>
      <c r="L111" s="5">
        <v>255146000</v>
      </c>
      <c r="M111" s="6" t="s">
        <v>393</v>
      </c>
      <c r="N111" s="21">
        <v>4.1402809273226308E-2</v>
      </c>
      <c r="O111" s="22">
        <v>3.7572951270734962E-3</v>
      </c>
      <c r="P111" s="22">
        <v>5.4614228975327413E-3</v>
      </c>
      <c r="Q111" s="22">
        <v>0.87164247687248231</v>
      </c>
      <c r="R111" s="22">
        <v>4.2855168976999723E-2</v>
      </c>
      <c r="S111" s="22">
        <v>4.5748792258021031E-5</v>
      </c>
      <c r="T111" s="22">
        <v>4.3303713923260184E-2</v>
      </c>
      <c r="U111" s="22">
        <v>0.80895510842557994</v>
      </c>
      <c r="V111" s="22">
        <v>0.70833737232328653</v>
      </c>
      <c r="W111" s="22">
        <v>0.82140603598971329</v>
      </c>
      <c r="X111" s="22">
        <v>0.19389315384384448</v>
      </c>
      <c r="Y111" s="22">
        <v>0.4525995844178094</v>
      </c>
      <c r="Z111" s="22">
        <v>0.80610684615615547</v>
      </c>
      <c r="AA111" s="22">
        <v>0.30492388475184867</v>
      </c>
      <c r="AB111" s="22">
        <v>0.824718624342058</v>
      </c>
      <c r="AC111" s="22">
        <v>0.28542319710899716</v>
      </c>
      <c r="AD111" s="22">
        <v>0.16983473261168838</v>
      </c>
      <c r="AE111" s="22">
        <v>0.25080196709313368</v>
      </c>
      <c r="AF111" s="22">
        <v>0.33523503711516661</v>
      </c>
      <c r="AG111" s="22" t="e">
        <v>#DIV/0!</v>
      </c>
      <c r="AH111" s="22" t="e">
        <v>#DIV/0!</v>
      </c>
      <c r="AI111" s="22">
        <v>0.53332921328486493</v>
      </c>
      <c r="AJ111" s="22">
        <v>0.15711284433664738</v>
      </c>
      <c r="AK111" s="22" t="e">
        <v>#DIV/0!</v>
      </c>
      <c r="AL111" s="22" t="e">
        <v>#DIV/0!</v>
      </c>
      <c r="AM111" s="22">
        <v>0.71345894930888776</v>
      </c>
      <c r="AN111" s="22">
        <v>0.81165967911901982</v>
      </c>
      <c r="AO111" s="22">
        <v>0.25470005859413691</v>
      </c>
      <c r="AP111" s="22">
        <v>0.38684920894616004</v>
      </c>
      <c r="AQ111" s="22">
        <v>0.65863536667314448</v>
      </c>
      <c r="AR111" s="22">
        <v>0.25747129309832889</v>
      </c>
      <c r="AS111" s="22">
        <v>0.36093418300763863</v>
      </c>
      <c r="AT111" s="22">
        <v>0.41837590113913814</v>
      </c>
      <c r="AU111" s="22">
        <v>0.28836013808760574</v>
      </c>
      <c r="AV111" s="22" t="e">
        <v>#DIV/0!</v>
      </c>
      <c r="AW111" s="22" t="e">
        <v>#DIV/0!</v>
      </c>
      <c r="AX111" s="22" t="e">
        <v>#DIV/0!</v>
      </c>
      <c r="AY111" s="22">
        <v>0.7452709434192516</v>
      </c>
      <c r="AZ111" s="22">
        <v>0.76863834659475361</v>
      </c>
      <c r="BA111" s="22">
        <v>0.22228525904996338</v>
      </c>
      <c r="BB111" s="22" t="e">
        <v>#DIV/0!</v>
      </c>
      <c r="BC111" s="22">
        <v>0.18089285809645408</v>
      </c>
    </row>
    <row r="112" spans="1:55" x14ac:dyDescent="0.2">
      <c r="A112" s="3" t="s">
        <v>1000</v>
      </c>
      <c r="B112" s="3" t="s">
        <v>1001</v>
      </c>
      <c r="C112" s="3" t="s">
        <v>24</v>
      </c>
      <c r="D112" s="3">
        <v>341807</v>
      </c>
      <c r="E112" s="3" t="s">
        <v>16</v>
      </c>
      <c r="F112" s="3">
        <v>2019</v>
      </c>
      <c r="G112" s="3" t="s">
        <v>17</v>
      </c>
      <c r="H112" s="4">
        <v>43830</v>
      </c>
      <c r="I112" s="4">
        <v>43881</v>
      </c>
      <c r="J112" s="4">
        <v>43881</v>
      </c>
      <c r="K112" s="5">
        <v>132000000</v>
      </c>
      <c r="L112" s="5">
        <v>135000000</v>
      </c>
      <c r="M112" s="3" t="s">
        <v>1002</v>
      </c>
      <c r="N112" s="21">
        <v>4.5486156111279416E-2</v>
      </c>
      <c r="O112" s="22">
        <v>4.3225636494894887E-2</v>
      </c>
      <c r="P112" s="22">
        <v>6.1849378223119013E-2</v>
      </c>
      <c r="Q112" s="22">
        <v>0.8696382018384905</v>
      </c>
      <c r="R112" s="22">
        <v>0.12855302758834367</v>
      </c>
      <c r="S112" s="22">
        <v>0.13902687618975637</v>
      </c>
      <c r="T112" s="22">
        <v>0.10483739250309737</v>
      </c>
      <c r="U112" s="22">
        <v>0.81059418584269716</v>
      </c>
      <c r="V112" s="22">
        <v>0.71314578767696013</v>
      </c>
      <c r="W112" s="22">
        <v>0.82254994340432952</v>
      </c>
      <c r="X112" s="22">
        <v>0.16525962051205645</v>
      </c>
      <c r="Y112" s="22">
        <v>0.5634590650877358</v>
      </c>
      <c r="Z112" s="22">
        <v>0.83474037948794355</v>
      </c>
      <c r="AA112" s="22">
        <v>0.82676334990613221</v>
      </c>
      <c r="AB112" s="22">
        <v>0.87097319887078273</v>
      </c>
      <c r="AC112" s="22">
        <v>0.32884273952993504</v>
      </c>
      <c r="AD112" s="22">
        <v>0.26050393304639013</v>
      </c>
      <c r="AE112" s="22">
        <v>0.33958929628970091</v>
      </c>
      <c r="AF112" s="22">
        <v>0.3564298892328101</v>
      </c>
      <c r="AG112" s="22" t="e">
        <v>#DIV/0!</v>
      </c>
      <c r="AH112" s="22" t="e">
        <v>#DIV/0!</v>
      </c>
      <c r="AI112" s="22">
        <v>0.559641501548652</v>
      </c>
      <c r="AJ112" s="22">
        <v>0.17982003422880791</v>
      </c>
      <c r="AK112" s="22" t="e">
        <v>#DIV/0!</v>
      </c>
      <c r="AL112" s="22" t="e">
        <v>#DIV/0!</v>
      </c>
      <c r="AM112" s="22">
        <v>0.71064633026271795</v>
      </c>
      <c r="AN112" s="22">
        <v>0.805861736733678</v>
      </c>
      <c r="AO112" s="22">
        <v>0.11877497021518642</v>
      </c>
      <c r="AP112" s="22">
        <v>0.36914712713035236</v>
      </c>
      <c r="AQ112" s="22">
        <v>0.64857942324742557</v>
      </c>
      <c r="AR112" s="22">
        <v>0.34975908056178873</v>
      </c>
      <c r="AS112" s="22">
        <v>0.38741773135197771</v>
      </c>
      <c r="AT112" s="22">
        <v>0.41599025407652446</v>
      </c>
      <c r="AU112" s="22">
        <v>0.30036773188805693</v>
      </c>
      <c r="AV112" s="22" t="e">
        <v>#DIV/0!</v>
      </c>
      <c r="AW112" s="22" t="e">
        <v>#DIV/0!</v>
      </c>
      <c r="AX112" s="22" t="e">
        <v>#DIV/0!</v>
      </c>
      <c r="AY112" s="22">
        <v>0.74757796031249513</v>
      </c>
      <c r="AZ112" s="22">
        <v>0.77045914526584403</v>
      </c>
      <c r="BA112" s="22">
        <v>0.22244002963163451</v>
      </c>
      <c r="BB112" s="22" t="e">
        <v>#DIV/0!</v>
      </c>
      <c r="BC112" s="22">
        <v>0.16953389671376914</v>
      </c>
    </row>
    <row r="113" spans="1:55" x14ac:dyDescent="0.2">
      <c r="A113" s="3" t="s">
        <v>361</v>
      </c>
      <c r="B113" s="3" t="s">
        <v>362</v>
      </c>
      <c r="C113" s="3" t="s">
        <v>24</v>
      </c>
      <c r="D113" s="3">
        <v>89750</v>
      </c>
      <c r="E113" s="3" t="s">
        <v>16</v>
      </c>
      <c r="F113" s="3">
        <v>2019</v>
      </c>
      <c r="G113" s="3" t="s">
        <v>17</v>
      </c>
      <c r="H113" s="4">
        <v>43830</v>
      </c>
      <c r="I113" s="4">
        <v>43882</v>
      </c>
      <c r="J113" s="4">
        <v>43882</v>
      </c>
      <c r="K113" s="5">
        <v>716000000</v>
      </c>
      <c r="L113" s="5">
        <v>726300000</v>
      </c>
      <c r="M113" s="3" t="s">
        <v>363</v>
      </c>
      <c r="N113" s="21">
        <v>0.189528982489336</v>
      </c>
      <c r="O113" s="22">
        <v>0.17745477055829742</v>
      </c>
      <c r="P113" s="22">
        <v>0.4168710270446665</v>
      </c>
      <c r="Q113" s="22">
        <v>0.86933438499212712</v>
      </c>
      <c r="R113" s="22">
        <v>0.11757205442412955</v>
      </c>
      <c r="S113" s="22">
        <v>6.4371057807528888E-3</v>
      </c>
      <c r="T113" s="22">
        <v>0.11766376662884928</v>
      </c>
      <c r="U113" s="22">
        <v>0.81006416224536248</v>
      </c>
      <c r="V113" s="22">
        <v>0.70853986841318883</v>
      </c>
      <c r="W113" s="22">
        <v>0.82265073670339839</v>
      </c>
      <c r="X113" s="22">
        <v>0.35495659713526134</v>
      </c>
      <c r="Y113" s="22">
        <v>0.54746877373040359</v>
      </c>
      <c r="Z113" s="22">
        <v>0.64504340286473871</v>
      </c>
      <c r="AA113" s="22">
        <v>0.58689087453726074</v>
      </c>
      <c r="AB113" s="22">
        <v>0.88261995566327522</v>
      </c>
      <c r="AC113" s="22">
        <v>0.54436659264246601</v>
      </c>
      <c r="AD113" s="22">
        <v>0.27150748418850046</v>
      </c>
      <c r="AE113" s="22">
        <v>0.36656179771765912</v>
      </c>
      <c r="AF113" s="22">
        <v>0.37922697820779094</v>
      </c>
      <c r="AG113" s="22" t="e">
        <v>#DIV/0!</v>
      </c>
      <c r="AH113" s="22" t="e">
        <v>#DIV/0!</v>
      </c>
      <c r="AI113" s="22">
        <v>0.68531626723299421</v>
      </c>
      <c r="AJ113" s="22">
        <v>0.21018217760901742</v>
      </c>
      <c r="AK113" s="22" t="e">
        <v>#DIV/0!</v>
      </c>
      <c r="AL113" s="22" t="e">
        <v>#DIV/0!</v>
      </c>
      <c r="AM113" s="22">
        <v>0.70927997883831262</v>
      </c>
      <c r="AN113" s="22">
        <v>0.80431061276200821</v>
      </c>
      <c r="AO113" s="22">
        <v>4.9511651144749293E-2</v>
      </c>
      <c r="AP113" s="22">
        <v>0.36002471393357188</v>
      </c>
      <c r="AQ113" s="22">
        <v>0.62478936110220429</v>
      </c>
      <c r="AR113" s="22">
        <v>0.41845904777526061</v>
      </c>
      <c r="AS113" s="22">
        <v>0.67525455238459309</v>
      </c>
      <c r="AT113" s="22">
        <v>0.35354032849539646</v>
      </c>
      <c r="AU113" s="22">
        <v>0.31659350862711272</v>
      </c>
      <c r="AV113" s="22" t="e">
        <v>#DIV/0!</v>
      </c>
      <c r="AW113" s="22" t="e">
        <v>#DIV/0!</v>
      </c>
      <c r="AX113" s="22" t="e">
        <v>#DIV/0!</v>
      </c>
      <c r="AY113" s="22">
        <v>0.75036106938875535</v>
      </c>
      <c r="AZ113" s="22">
        <v>0.76796904090622309</v>
      </c>
      <c r="BA113" s="22">
        <v>0.2223797246291801</v>
      </c>
      <c r="BB113" s="22" t="e">
        <v>#DIV/0!</v>
      </c>
      <c r="BC113" s="22">
        <v>0.11849448283340672</v>
      </c>
    </row>
    <row r="114" spans="1:55" x14ac:dyDescent="0.2">
      <c r="A114" s="3" t="s">
        <v>1138</v>
      </c>
      <c r="B114" s="3" t="s">
        <v>1139</v>
      </c>
      <c r="C114" s="3" t="s">
        <v>38</v>
      </c>
      <c r="D114" s="3">
        <v>261356</v>
      </c>
      <c r="E114" s="3" t="s">
        <v>16</v>
      </c>
      <c r="F114" s="3">
        <v>2019</v>
      </c>
      <c r="G114" s="3" t="s">
        <v>17</v>
      </c>
      <c r="H114" s="4">
        <v>43769</v>
      </c>
      <c r="I114" s="4">
        <v>43789</v>
      </c>
      <c r="J114" s="4">
        <v>43789</v>
      </c>
      <c r="K114" s="5">
        <v>1802000000</v>
      </c>
      <c r="L114" s="5">
        <v>1815000000</v>
      </c>
      <c r="M114" s="3" t="s">
        <v>1140</v>
      </c>
      <c r="N114" s="21">
        <v>3.2543050352176722E-2</v>
      </c>
      <c r="O114" s="22">
        <v>3.061878902681809E-2</v>
      </c>
      <c r="P114" s="22">
        <v>1.7850003691628209E-2</v>
      </c>
      <c r="Q114" s="22">
        <v>0.86905497500677298</v>
      </c>
      <c r="R114" s="22">
        <v>8.1363164910410707E-2</v>
      </c>
      <c r="S114" s="22">
        <v>8.5905262474940361E-2</v>
      </c>
      <c r="T114" s="22">
        <v>6.6729748547314241E-2</v>
      </c>
      <c r="U114" s="22">
        <v>0.80904273467973709</v>
      </c>
      <c r="V114" s="22">
        <v>0.71085075674600928</v>
      </c>
      <c r="W114" s="22">
        <v>0.82111909835341024</v>
      </c>
      <c r="X114" s="22">
        <v>0.1227922275920649</v>
      </c>
      <c r="Y114" s="22">
        <v>0.564573029459422</v>
      </c>
      <c r="Z114" s="22">
        <v>0.87720777240793524</v>
      </c>
      <c r="AA114" s="22">
        <v>0.66399849074178319</v>
      </c>
      <c r="AB114" s="22">
        <v>0.89527605198764193</v>
      </c>
      <c r="AC114" s="22">
        <v>0.37824337858064677</v>
      </c>
      <c r="AD114" s="22">
        <v>0.32011504203714791</v>
      </c>
      <c r="AE114" s="22">
        <v>0.35239308889171611</v>
      </c>
      <c r="AF114" s="22">
        <v>0.37697535684992811</v>
      </c>
      <c r="AG114" s="22" t="e">
        <v>#DIV/0!</v>
      </c>
      <c r="AH114" s="22" t="e">
        <v>#DIV/0!</v>
      </c>
      <c r="AI114" s="22">
        <v>0.55143721557241132</v>
      </c>
      <c r="AJ114" s="22">
        <v>0.10524759334823267</v>
      </c>
      <c r="AK114" s="22" t="e">
        <v>#DIV/0!</v>
      </c>
      <c r="AL114" s="22" t="e">
        <v>#DIV/0!</v>
      </c>
      <c r="AM114" s="22">
        <v>0.70955414026958064</v>
      </c>
      <c r="AN114" s="22">
        <v>0.80448646327450379</v>
      </c>
      <c r="AO114" s="22">
        <v>6.5027194261293025E-2</v>
      </c>
      <c r="AP114" s="22">
        <v>0.34595667025350013</v>
      </c>
      <c r="AQ114" s="22">
        <v>0.63656670537142745</v>
      </c>
      <c r="AR114" s="22">
        <v>0.26365505715987625</v>
      </c>
      <c r="AS114" s="22">
        <v>0.3757715982513512</v>
      </c>
      <c r="AT114" s="22">
        <v>0.2917100017517229</v>
      </c>
      <c r="AU114" s="22">
        <v>0.21329015845710289</v>
      </c>
      <c r="AV114" s="22" t="e">
        <v>#DIV/0!</v>
      </c>
      <c r="AW114" s="22" t="e">
        <v>#DIV/0!</v>
      </c>
      <c r="AX114" s="22" t="e">
        <v>#DIV/0!</v>
      </c>
      <c r="AY114" s="22">
        <v>0.74685035850756376</v>
      </c>
      <c r="AZ114" s="22">
        <v>0.77022742974379299</v>
      </c>
      <c r="BA114" s="22">
        <v>0.22012212868178435</v>
      </c>
      <c r="BB114" s="22" t="e">
        <v>#DIV/0!</v>
      </c>
      <c r="BC114" s="22">
        <v>0.1327097064635584</v>
      </c>
    </row>
    <row r="115" spans="1:55" x14ac:dyDescent="0.2">
      <c r="A115" s="3" t="s">
        <v>385</v>
      </c>
      <c r="B115" s="3" t="s">
        <v>386</v>
      </c>
      <c r="C115" s="3" t="s">
        <v>38</v>
      </c>
      <c r="D115" s="3">
        <v>120376</v>
      </c>
      <c r="E115" s="3" t="s">
        <v>16</v>
      </c>
      <c r="F115" s="3">
        <v>2019</v>
      </c>
      <c r="G115" s="3" t="s">
        <v>17</v>
      </c>
      <c r="H115" s="4">
        <v>43830</v>
      </c>
      <c r="I115" s="4">
        <v>43888</v>
      </c>
      <c r="J115" s="4">
        <v>43888</v>
      </c>
      <c r="K115" s="5">
        <v>25000000</v>
      </c>
      <c r="L115" s="5">
        <v>6000000</v>
      </c>
      <c r="M115" s="3" t="s">
        <v>387</v>
      </c>
      <c r="N115" s="21">
        <v>5.863131284104986E-2</v>
      </c>
      <c r="O115" s="22">
        <v>5.863131284104986E-2</v>
      </c>
      <c r="P115" s="22">
        <v>4.9475811692682774E-2</v>
      </c>
      <c r="Q115" s="22">
        <v>0.87064416303531489</v>
      </c>
      <c r="R115" s="22">
        <v>0.15353265623629767</v>
      </c>
      <c r="S115" s="22">
        <v>3.3965312361632534E-2</v>
      </c>
      <c r="T115" s="22">
        <v>0.14904050980462216</v>
      </c>
      <c r="U115" s="22">
        <v>0.81230112540656196</v>
      </c>
      <c r="V115" s="22">
        <v>0.70982181674958511</v>
      </c>
      <c r="W115" s="22">
        <v>0.82502653952867766</v>
      </c>
      <c r="X115" s="22">
        <v>0.13118643894147194</v>
      </c>
      <c r="Y115" s="22">
        <v>0.54347840709669648</v>
      </c>
      <c r="Z115" s="22">
        <v>0.86881356105852803</v>
      </c>
      <c r="AA115" s="22">
        <v>0.6205619097047228</v>
      </c>
      <c r="AB115" s="22">
        <v>0.8429303295334496</v>
      </c>
      <c r="AC115" s="22">
        <v>0.64721054082093321</v>
      </c>
      <c r="AD115" s="22">
        <v>0.50081559057852731</v>
      </c>
      <c r="AE115" s="22">
        <v>0.48713079470651988</v>
      </c>
      <c r="AF115" s="22">
        <v>0.38847289195229412</v>
      </c>
      <c r="AG115" s="22" t="e">
        <v>#DIV/0!</v>
      </c>
      <c r="AH115" s="22" t="e">
        <v>#DIV/0!</v>
      </c>
      <c r="AI115" s="22">
        <v>0.5318938439499109</v>
      </c>
      <c r="AJ115" s="22">
        <v>0.25285933904186464</v>
      </c>
      <c r="AK115" s="22" t="e">
        <v>#DIV/0!</v>
      </c>
      <c r="AL115" s="22" t="e">
        <v>#DIV/0!</v>
      </c>
      <c r="AM115" s="22">
        <v>0.71128007249025282</v>
      </c>
      <c r="AN115" s="22">
        <v>0.80501423490508139</v>
      </c>
      <c r="AO115" s="22">
        <v>5.8766355725010003E-2</v>
      </c>
      <c r="AP115" s="22">
        <v>0.36300639347381414</v>
      </c>
      <c r="AQ115" s="22">
        <v>0.6418827224695508</v>
      </c>
      <c r="AR115" s="22">
        <v>0.51550326223765419</v>
      </c>
      <c r="AS115" s="22">
        <v>0.30912179509979798</v>
      </c>
      <c r="AT115" s="22">
        <v>0.42347622964775739</v>
      </c>
      <c r="AU115" s="22">
        <v>0.3613098850029719</v>
      </c>
      <c r="AV115" s="22" t="e">
        <v>#DIV/0!</v>
      </c>
      <c r="AW115" s="22" t="e">
        <v>#DIV/0!</v>
      </c>
      <c r="AX115" s="22" t="e">
        <v>#DIV/0!</v>
      </c>
      <c r="AY115" s="22">
        <v>0.74728914455234519</v>
      </c>
      <c r="AZ115" s="22">
        <v>0.77073677756186032</v>
      </c>
      <c r="BA115" s="22">
        <v>0.22303620511012559</v>
      </c>
      <c r="BB115" s="22" t="e">
        <v>#DIV/0!</v>
      </c>
      <c r="BC115" s="22">
        <v>0.16152533316282247</v>
      </c>
    </row>
    <row r="116" spans="1:55" x14ac:dyDescent="0.2">
      <c r="A116" s="3" t="s">
        <v>388</v>
      </c>
      <c r="B116" s="3" t="s">
        <v>389</v>
      </c>
      <c r="C116" s="3" t="s">
        <v>38</v>
      </c>
      <c r="D116" s="3">
        <v>741324</v>
      </c>
      <c r="E116" s="3" t="s">
        <v>16</v>
      </c>
      <c r="F116" s="3">
        <v>2019</v>
      </c>
      <c r="G116" s="3" t="s">
        <v>17</v>
      </c>
      <c r="H116" s="4">
        <v>43830</v>
      </c>
      <c r="I116" s="4">
        <v>43880</v>
      </c>
      <c r="J116" s="4">
        <v>43880</v>
      </c>
      <c r="K116" s="5">
        <v>503525000</v>
      </c>
      <c r="L116" s="5">
        <v>561908000</v>
      </c>
      <c r="M116" s="3" t="s">
        <v>390</v>
      </c>
      <c r="N116" s="21">
        <v>3.2384518177755235E-2</v>
      </c>
      <c r="O116" s="22">
        <v>2.9757963128784728E-2</v>
      </c>
      <c r="P116" s="22">
        <v>6.5689474648888094E-2</v>
      </c>
      <c r="Q116" s="22">
        <v>0.87051381863947475</v>
      </c>
      <c r="R116" s="22">
        <v>0.14292877742377505</v>
      </c>
      <c r="S116" s="22">
        <v>6.6320697932640768E-2</v>
      </c>
      <c r="T116" s="22">
        <v>0.13248542198390909</v>
      </c>
      <c r="U116" s="22">
        <v>0.81182489169267602</v>
      </c>
      <c r="V116" s="22">
        <v>0.71115938375937549</v>
      </c>
      <c r="W116" s="22">
        <v>0.82427229206938379</v>
      </c>
      <c r="X116" s="22">
        <v>0.10181263690463213</v>
      </c>
      <c r="Y116" s="22">
        <v>0.4491425594855144</v>
      </c>
      <c r="Z116" s="22">
        <v>0.89818736309536795</v>
      </c>
      <c r="AA116" s="22">
        <v>0</v>
      </c>
      <c r="AB116" s="22">
        <v>0.84588271744713639</v>
      </c>
      <c r="AC116" s="22">
        <v>0.92006212793628384</v>
      </c>
      <c r="AD116" s="22">
        <v>0.28518749412263728</v>
      </c>
      <c r="AE116" s="22">
        <v>0.32490379451540569</v>
      </c>
      <c r="AF116" s="22">
        <v>0.35566440366006802</v>
      </c>
      <c r="AG116" s="22" t="e">
        <v>#DIV/0!</v>
      </c>
      <c r="AH116" s="22" t="e">
        <v>#DIV/0!</v>
      </c>
      <c r="AI116" s="22">
        <v>0.54984157220148977</v>
      </c>
      <c r="AJ116" s="22">
        <v>0.17423789489631397</v>
      </c>
      <c r="AK116" s="22" t="e">
        <v>#DIV/0!</v>
      </c>
      <c r="AL116" s="22" t="e">
        <v>#DIV/0!</v>
      </c>
      <c r="AM116" s="22">
        <v>0.70976603648800174</v>
      </c>
      <c r="AN116" s="22">
        <v>0.80527464639810753</v>
      </c>
      <c r="AO116" s="22">
        <v>7.0951356175841432E-2</v>
      </c>
      <c r="AP116" s="22">
        <v>0.34282816833060903</v>
      </c>
      <c r="AQ116" s="22">
        <v>0.6183822401348773</v>
      </c>
      <c r="AR116" s="22">
        <v>0.40379886053376757</v>
      </c>
      <c r="AS116" s="22">
        <v>0.36929570533499334</v>
      </c>
      <c r="AT116" s="22">
        <v>0.38457713349961098</v>
      </c>
      <c r="AU116" s="22">
        <v>0.30247017252846564</v>
      </c>
      <c r="AV116" s="22" t="e">
        <v>#DIV/0!</v>
      </c>
      <c r="AW116" s="22" t="e">
        <v>#DIV/0!</v>
      </c>
      <c r="AX116" s="22" t="e">
        <v>#DIV/0!</v>
      </c>
      <c r="AY116" s="22">
        <v>0.74940415344038347</v>
      </c>
      <c r="AZ116" s="22">
        <v>0.7723286257366061</v>
      </c>
      <c r="BA116" s="22">
        <v>0.22299359217409598</v>
      </c>
      <c r="BB116" s="22" t="e">
        <v>#DIV/0!</v>
      </c>
      <c r="BC116" s="22">
        <v>0.12592004003313309</v>
      </c>
    </row>
    <row r="117" spans="1:55" x14ac:dyDescent="0.2">
      <c r="A117" s="3" t="s">
        <v>394</v>
      </c>
      <c r="B117" s="3" t="s">
        <v>395</v>
      </c>
      <c r="C117" s="3" t="s">
        <v>45</v>
      </c>
      <c r="D117" s="3">
        <v>378128</v>
      </c>
      <c r="E117" s="3" t="s">
        <v>16</v>
      </c>
      <c r="F117" s="3">
        <v>2019</v>
      </c>
      <c r="G117" s="3" t="s">
        <v>17</v>
      </c>
      <c r="H117" s="4">
        <v>43890</v>
      </c>
      <c r="I117" s="4">
        <v>43910</v>
      </c>
      <c r="J117" s="4">
        <v>43910</v>
      </c>
      <c r="K117" s="5">
        <v>236500000</v>
      </c>
      <c r="L117" s="5">
        <v>238300000</v>
      </c>
      <c r="M117" s="6" t="s">
        <v>396</v>
      </c>
      <c r="N117" s="21">
        <v>4.3751826388073657E-2</v>
      </c>
      <c r="O117" s="22">
        <v>7.4318437258507897E-3</v>
      </c>
      <c r="P117" s="22">
        <v>1.5698641734036036E-2</v>
      </c>
      <c r="Q117" s="22">
        <v>0.87117258452980872</v>
      </c>
      <c r="R117" s="22">
        <v>6.4733201180760314E-2</v>
      </c>
      <c r="S117" s="22">
        <v>2.4029578186308357E-2</v>
      </c>
      <c r="T117" s="22">
        <v>6.1087323886105396E-2</v>
      </c>
      <c r="U117" s="22">
        <v>0.80961571015706391</v>
      </c>
      <c r="V117" s="22">
        <v>0.70950264814863517</v>
      </c>
      <c r="W117" s="22">
        <v>0.82198627124878765</v>
      </c>
      <c r="X117" s="22">
        <v>0.18630207489649392</v>
      </c>
      <c r="Y117" s="22">
        <v>0.45916110712061697</v>
      </c>
      <c r="Z117" s="22">
        <v>0.81369792510350603</v>
      </c>
      <c r="AA117" s="22">
        <v>0.16253647375531466</v>
      </c>
      <c r="AB117" s="22">
        <v>0.8324407014844778</v>
      </c>
      <c r="AC117" s="22">
        <v>0.27752724765185394</v>
      </c>
      <c r="AD117" s="22">
        <v>0.15325479666190958</v>
      </c>
      <c r="AE117" s="22">
        <v>0.23192482894602762</v>
      </c>
      <c r="AF117" s="22">
        <v>0.32377684485385472</v>
      </c>
      <c r="AG117" s="22" t="e">
        <v>#DIV/0!</v>
      </c>
      <c r="AH117" s="22" t="e">
        <v>#DIV/0!</v>
      </c>
      <c r="AI117" s="22">
        <v>0.54185201180370535</v>
      </c>
      <c r="AJ117" s="22">
        <v>0.16307242778369344</v>
      </c>
      <c r="AK117" s="22" t="e">
        <v>#DIV/0!</v>
      </c>
      <c r="AL117" s="22" t="e">
        <v>#DIV/0!</v>
      </c>
      <c r="AM117" s="22">
        <v>0.71020681793558371</v>
      </c>
      <c r="AN117" s="22">
        <v>0.81090184342687877</v>
      </c>
      <c r="AO117" s="22">
        <v>0.2525438236830384</v>
      </c>
      <c r="AP117" s="22">
        <v>0.37991072338169013</v>
      </c>
      <c r="AQ117" s="22">
        <v>0.61854598573896391</v>
      </c>
      <c r="AR117" s="22">
        <v>0.25581012493377808</v>
      </c>
      <c r="AS117" s="22">
        <v>0.36815990340637</v>
      </c>
      <c r="AT117" s="22">
        <v>0.41361064150745575</v>
      </c>
      <c r="AU117" s="22">
        <v>0.27843576657430619</v>
      </c>
      <c r="AV117" s="22" t="e">
        <v>#DIV/0!</v>
      </c>
      <c r="AW117" s="22" t="e">
        <v>#DIV/0!</v>
      </c>
      <c r="AX117" s="22" t="e">
        <v>#DIV/0!</v>
      </c>
      <c r="AY117" s="22">
        <v>0.7463397140824668</v>
      </c>
      <c r="AZ117" s="22">
        <v>0.76962559171126976</v>
      </c>
      <c r="BA117" s="22">
        <v>0.22251448964444334</v>
      </c>
      <c r="BB117" s="22" t="e">
        <v>#DIV/0!</v>
      </c>
      <c r="BC117" s="22">
        <v>0.15578152106769025</v>
      </c>
    </row>
    <row r="118" spans="1:55" x14ac:dyDescent="0.2">
      <c r="A118" s="3" t="s">
        <v>403</v>
      </c>
      <c r="B118" s="3" t="s">
        <v>404</v>
      </c>
      <c r="C118" s="3" t="s">
        <v>15</v>
      </c>
      <c r="D118" s="3">
        <v>336327</v>
      </c>
      <c r="E118" s="3" t="s">
        <v>16</v>
      </c>
      <c r="F118" s="3">
        <v>2019</v>
      </c>
      <c r="G118" s="3" t="s">
        <v>17</v>
      </c>
      <c r="H118" s="4">
        <v>43830</v>
      </c>
      <c r="I118" s="4">
        <v>43875</v>
      </c>
      <c r="J118" s="4">
        <v>43875</v>
      </c>
      <c r="K118" s="5">
        <v>144967000</v>
      </c>
      <c r="L118" s="5">
        <v>146827000</v>
      </c>
      <c r="M118" s="3" t="s">
        <v>405</v>
      </c>
      <c r="N118" s="21">
        <v>5.298647717025156E-2</v>
      </c>
      <c r="O118" s="22">
        <v>3.6138170559567778E-2</v>
      </c>
      <c r="P118" s="22">
        <v>2.3440579660450062E-2</v>
      </c>
      <c r="Q118" s="22">
        <v>0.87071137243624963</v>
      </c>
      <c r="R118" s="22">
        <v>0.1189678440805836</v>
      </c>
      <c r="S118" s="22">
        <v>1.8381863904701871E-2</v>
      </c>
      <c r="T118" s="22">
        <v>0.11691913134504628</v>
      </c>
      <c r="U118" s="22">
        <v>0.81121941288199495</v>
      </c>
      <c r="V118" s="22">
        <v>0.70915090124593239</v>
      </c>
      <c r="W118" s="22">
        <v>0.82388555922450579</v>
      </c>
      <c r="X118" s="22">
        <v>0.25217152920645519</v>
      </c>
      <c r="Y118" s="22">
        <v>0.51297034908545935</v>
      </c>
      <c r="Z118" s="22">
        <v>0.74782847079354486</v>
      </c>
      <c r="AA118" s="22">
        <v>0.70006536933334418</v>
      </c>
      <c r="AB118" s="22">
        <v>0.84146976775559812</v>
      </c>
      <c r="AC118" s="22">
        <v>0.348626708701752</v>
      </c>
      <c r="AD118" s="22">
        <v>0.23133313958874788</v>
      </c>
      <c r="AE118" s="22">
        <v>0.32082117150075928</v>
      </c>
      <c r="AF118" s="22">
        <v>0.34953262264949786</v>
      </c>
      <c r="AG118" s="22" t="e">
        <v>#DIV/0!</v>
      </c>
      <c r="AH118" s="22" t="e">
        <v>#DIV/0!</v>
      </c>
      <c r="AI118" s="22">
        <v>0.53516566615056027</v>
      </c>
      <c r="AJ118" s="22">
        <v>0.16530508692800719</v>
      </c>
      <c r="AK118" s="22" t="e">
        <v>#DIV/0!</v>
      </c>
      <c r="AL118" s="22" t="e">
        <v>#DIV/0!</v>
      </c>
      <c r="AM118" s="22">
        <v>0.71261563614632761</v>
      </c>
      <c r="AN118" s="22">
        <v>0.80795827429102651</v>
      </c>
      <c r="AO118" s="22">
        <v>0.16780044672082067</v>
      </c>
      <c r="AP118" s="22">
        <v>0.36507217340147641</v>
      </c>
      <c r="AQ118" s="22">
        <v>0.66250775830021091</v>
      </c>
      <c r="AR118" s="22">
        <v>0.31707220000222647</v>
      </c>
      <c r="AS118" s="22">
        <v>0.35249784939280593</v>
      </c>
      <c r="AT118" s="22">
        <v>0.43908755621843026</v>
      </c>
      <c r="AU118" s="22">
        <v>0.28839381803874153</v>
      </c>
      <c r="AV118" s="22" t="e">
        <v>#DIV/0!</v>
      </c>
      <c r="AW118" s="22" t="e">
        <v>#DIV/0!</v>
      </c>
      <c r="AX118" s="22" t="e">
        <v>#DIV/0!</v>
      </c>
      <c r="AY118" s="22">
        <v>0.74691674378500905</v>
      </c>
      <c r="AZ118" s="22">
        <v>0.77024935915083259</v>
      </c>
      <c r="BA118" s="22">
        <v>0.22225644913695319</v>
      </c>
      <c r="BB118" s="22" t="e">
        <v>#DIV/0!</v>
      </c>
      <c r="BC118" s="22">
        <v>0.20062829951770367</v>
      </c>
    </row>
    <row r="119" spans="1:55" x14ac:dyDescent="0.2">
      <c r="A119" s="3" t="s">
        <v>406</v>
      </c>
      <c r="B119" s="3" t="s">
        <v>407</v>
      </c>
      <c r="C119" s="3" t="s">
        <v>59</v>
      </c>
      <c r="D119" s="3">
        <v>378129</v>
      </c>
      <c r="E119" s="3" t="s">
        <v>16</v>
      </c>
      <c r="F119" s="3">
        <v>2019</v>
      </c>
      <c r="G119" s="3" t="s">
        <v>17</v>
      </c>
      <c r="H119" s="4">
        <v>43830</v>
      </c>
      <c r="I119" s="4">
        <v>43868</v>
      </c>
      <c r="J119" s="4">
        <v>43868</v>
      </c>
      <c r="K119" s="5">
        <v>740200000</v>
      </c>
      <c r="L119" s="5">
        <v>731900000</v>
      </c>
      <c r="M119" s="3" t="s">
        <v>408</v>
      </c>
      <c r="N119" s="21">
        <v>5.7311162378365692E-2</v>
      </c>
      <c r="O119" s="22">
        <v>3.6029923457617248E-2</v>
      </c>
      <c r="P119" s="22">
        <v>2.3089572651340453E-2</v>
      </c>
      <c r="Q119" s="22">
        <v>0.87315616113369288</v>
      </c>
      <c r="R119" s="22">
        <v>9.4328813006146442E-2</v>
      </c>
      <c r="S119" s="22">
        <v>3.1739286112629141E-2</v>
      </c>
      <c r="T119" s="22">
        <v>8.9607266170946109E-2</v>
      </c>
      <c r="U119" s="22">
        <v>0.81197728138431269</v>
      </c>
      <c r="V119" s="22">
        <v>0.71045133635482394</v>
      </c>
      <c r="W119" s="22">
        <v>0.8245568460878242</v>
      </c>
      <c r="X119" s="22">
        <v>0.23816251508452038</v>
      </c>
      <c r="Y119" s="22">
        <v>0.43856050008182895</v>
      </c>
      <c r="Z119" s="22">
        <v>0.76183748491547965</v>
      </c>
      <c r="AA119" s="22">
        <v>0.23313791911574561</v>
      </c>
      <c r="AB119" s="22">
        <v>0.80659032029566746</v>
      </c>
      <c r="AC119" s="22">
        <v>0.12140103874657218</v>
      </c>
      <c r="AD119" s="22">
        <v>0.17877377848894915</v>
      </c>
      <c r="AE119" s="22">
        <v>0.2496392879770456</v>
      </c>
      <c r="AF119" s="22">
        <v>0.29514392163584036</v>
      </c>
      <c r="AG119" s="22" t="e">
        <v>#DIV/0!</v>
      </c>
      <c r="AH119" s="22" t="e">
        <v>#DIV/0!</v>
      </c>
      <c r="AI119" s="22">
        <v>0.53119872047259376</v>
      </c>
      <c r="AJ119" s="22">
        <v>0.16789925951038981</v>
      </c>
      <c r="AK119" s="22" t="e">
        <v>#DIV/0!</v>
      </c>
      <c r="AL119" s="22" t="e">
        <v>#DIV/0!</v>
      </c>
      <c r="AM119" s="22">
        <v>0.70417577952869459</v>
      </c>
      <c r="AN119" s="22">
        <v>0.80939581677953409</v>
      </c>
      <c r="AO119" s="22">
        <v>0.14268685566141615</v>
      </c>
      <c r="AP119" s="22">
        <v>0.36386067951778983</v>
      </c>
      <c r="AQ119" s="22">
        <v>0.53941803616578266</v>
      </c>
      <c r="AR119" s="22">
        <v>0.32351427085974449</v>
      </c>
      <c r="AS119" s="22">
        <v>0.345805646091982</v>
      </c>
      <c r="AT119" s="22">
        <v>0.4182396769587412</v>
      </c>
      <c r="AU119" s="22">
        <v>0.29200703100354136</v>
      </c>
      <c r="AV119" s="22" t="e">
        <v>#DIV/0!</v>
      </c>
      <c r="AW119" s="22" t="e">
        <v>#DIV/0!</v>
      </c>
      <c r="AX119" s="22" t="e">
        <v>#DIV/0!</v>
      </c>
      <c r="AY119" s="22">
        <v>0.74815585040597765</v>
      </c>
      <c r="AZ119" s="22">
        <v>0.77145853799127739</v>
      </c>
      <c r="BA119" s="22">
        <v>0.21763339571965509</v>
      </c>
      <c r="BB119" s="22" t="e">
        <v>#DIV/0!</v>
      </c>
      <c r="BC119" s="22">
        <v>0.13067039018930063</v>
      </c>
    </row>
    <row r="120" spans="1:55" x14ac:dyDescent="0.2">
      <c r="A120" s="3" t="s">
        <v>400</v>
      </c>
      <c r="B120" s="3" t="s">
        <v>401</v>
      </c>
      <c r="C120" s="3" t="s">
        <v>45</v>
      </c>
      <c r="D120" s="3">
        <v>338660</v>
      </c>
      <c r="E120" s="3" t="s">
        <v>16</v>
      </c>
      <c r="F120" s="3">
        <v>2019</v>
      </c>
      <c r="G120" s="3" t="s">
        <v>17</v>
      </c>
      <c r="H120" s="4">
        <v>43830</v>
      </c>
      <c r="I120" s="4">
        <v>43881</v>
      </c>
      <c r="J120" s="4">
        <v>43881</v>
      </c>
      <c r="K120" s="5"/>
      <c r="L120" s="5"/>
      <c r="M120" s="3" t="s">
        <v>402</v>
      </c>
      <c r="N120" s="21">
        <v>7.3620926361478628E-2</v>
      </c>
      <c r="O120" s="22">
        <v>6.8652534840130522E-2</v>
      </c>
      <c r="P120" s="22">
        <v>5.0491913199113031E-2</v>
      </c>
      <c r="Q120" s="22">
        <v>0.8651540368068904</v>
      </c>
      <c r="R120" s="22">
        <v>1</v>
      </c>
      <c r="S120" s="22">
        <v>5.9073372615730028E-2</v>
      </c>
      <c r="T120" s="22">
        <v>1</v>
      </c>
      <c r="U120" s="22">
        <v>0.80253415160581021</v>
      </c>
      <c r="V120" s="22">
        <v>0.7079638067660895</v>
      </c>
      <c r="W120" s="22">
        <v>0.81407650621807126</v>
      </c>
      <c r="X120" s="22">
        <v>0.49179960747036389</v>
      </c>
      <c r="Y120" s="22">
        <v>0</v>
      </c>
      <c r="Z120" s="22">
        <v>0.50820039252963611</v>
      </c>
      <c r="AA120" s="22">
        <v>1.7518379759569654E-2</v>
      </c>
      <c r="AB120" s="22">
        <v>0</v>
      </c>
      <c r="AC120" s="22">
        <v>0.36952302347116178</v>
      </c>
      <c r="AD120" s="22">
        <v>0.37298080125313859</v>
      </c>
      <c r="AE120" s="22">
        <v>0.48209456155199848</v>
      </c>
      <c r="AF120" s="22">
        <v>0.35629116790137494</v>
      </c>
      <c r="AG120" s="22" t="e">
        <v>#DIV/0!</v>
      </c>
      <c r="AH120" s="22" t="e">
        <v>#DIV/0!</v>
      </c>
      <c r="AI120" s="22">
        <v>0.53967187246523018</v>
      </c>
      <c r="AJ120" s="22">
        <v>0.29162855945195987</v>
      </c>
      <c r="AK120" s="22" t="e">
        <v>#DIV/0!</v>
      </c>
      <c r="AL120" s="22" t="e">
        <v>#DIV/0!</v>
      </c>
      <c r="AM120" s="22">
        <v>0.70362480860547227</v>
      </c>
      <c r="AN120" s="22">
        <v>0.80089234227098516</v>
      </c>
      <c r="AO120" s="22">
        <v>0.56496940909676274</v>
      </c>
      <c r="AP120" s="22">
        <v>0.36517216914797751</v>
      </c>
      <c r="AQ120" s="22">
        <v>0.92144705258279247</v>
      </c>
      <c r="AR120" s="22">
        <v>0.32266463963023717</v>
      </c>
      <c r="AS120" s="22">
        <v>0.35790930798467807</v>
      </c>
      <c r="AT120" s="22">
        <v>0.91129056348841109</v>
      </c>
      <c r="AU120" s="22">
        <v>0.39684234680910307</v>
      </c>
      <c r="AV120" s="22" t="e">
        <v>#DIV/0!</v>
      </c>
      <c r="AW120" s="22" t="e">
        <v>#DIV/0!</v>
      </c>
      <c r="AX120" s="22" t="e">
        <v>#DIV/0!</v>
      </c>
      <c r="AY120" s="22">
        <v>0.74788926307825887</v>
      </c>
      <c r="AZ120" s="22">
        <v>0.77161078993274135</v>
      </c>
      <c r="BA120" s="22">
        <v>0.22269968423320341</v>
      </c>
      <c r="BB120" s="22" t="e">
        <v>#DIV/0!</v>
      </c>
      <c r="BC120" s="22">
        <v>1</v>
      </c>
    </row>
    <row r="121" spans="1:55" x14ac:dyDescent="0.2">
      <c r="A121" s="3" t="s">
        <v>415</v>
      </c>
      <c r="B121" s="3" t="s">
        <v>416</v>
      </c>
      <c r="C121" s="3" t="s">
        <v>72</v>
      </c>
      <c r="D121" s="3">
        <v>446513</v>
      </c>
      <c r="E121" s="3" t="s">
        <v>16</v>
      </c>
      <c r="F121" s="3">
        <v>2019</v>
      </c>
      <c r="G121" s="3" t="s">
        <v>17</v>
      </c>
      <c r="H121" s="4">
        <v>43830</v>
      </c>
      <c r="I121" s="4">
        <v>43886</v>
      </c>
      <c r="J121" s="4">
        <v>43886</v>
      </c>
      <c r="K121" s="5">
        <v>367700000</v>
      </c>
      <c r="L121" s="5">
        <v>376797000</v>
      </c>
      <c r="M121" s="3" t="s">
        <v>417</v>
      </c>
      <c r="N121" s="21">
        <v>1.334836565783739E-2</v>
      </c>
      <c r="O121" s="22">
        <v>1.334836565783739E-2</v>
      </c>
      <c r="P121" s="22">
        <v>2.6907362606869871E-2</v>
      </c>
      <c r="Q121" s="22">
        <v>0.86866577262504363</v>
      </c>
      <c r="R121" s="22">
        <v>0.11627537203149804</v>
      </c>
      <c r="S121" s="22">
        <v>0</v>
      </c>
      <c r="T121" s="22">
        <v>0.11751476906591168</v>
      </c>
      <c r="U121" s="22">
        <v>0.80950074671456451</v>
      </c>
      <c r="V121" s="22">
        <v>0.70833495319453676</v>
      </c>
      <c r="W121" s="22">
        <v>0.82203415333381558</v>
      </c>
      <c r="X121" s="22">
        <v>1.3229387388540183E-2</v>
      </c>
      <c r="Y121" s="22">
        <v>0.48482656376311717</v>
      </c>
      <c r="Z121" s="22">
        <v>0.98677061261145993</v>
      </c>
      <c r="AA121" s="22">
        <v>0</v>
      </c>
      <c r="AB121" s="22">
        <v>0.91708114683365927</v>
      </c>
      <c r="AC121" s="22">
        <v>0.92009288839562575</v>
      </c>
      <c r="AD121" s="22">
        <v>0.9455318401037357</v>
      </c>
      <c r="AE121" s="22">
        <v>0.74333631207341622</v>
      </c>
      <c r="AF121" s="22">
        <v>0.4979380263611628</v>
      </c>
      <c r="AG121" s="22" t="e">
        <v>#DIV/0!</v>
      </c>
      <c r="AH121" s="22" t="e">
        <v>#DIV/0!</v>
      </c>
      <c r="AI121" s="22">
        <v>0.56319624249681377</v>
      </c>
      <c r="AJ121" s="22">
        <v>0.27248250394696844</v>
      </c>
      <c r="AK121" s="22" t="e">
        <v>#DIV/0!</v>
      </c>
      <c r="AL121" s="22" t="e">
        <v>#DIV/0!</v>
      </c>
      <c r="AM121" s="22">
        <v>0.70894651039929946</v>
      </c>
      <c r="AN121" s="22">
        <v>0.8034828061164152</v>
      </c>
      <c r="AO121" s="22">
        <v>1.126565882406444E-2</v>
      </c>
      <c r="AP121" s="22">
        <v>0.35720168384034284</v>
      </c>
      <c r="AQ121" s="22">
        <v>0.62917924688366622</v>
      </c>
      <c r="AR121" s="22">
        <v>0.74948385157101782</v>
      </c>
      <c r="AS121" s="22">
        <v>0.4264239189570721</v>
      </c>
      <c r="AT121" s="22">
        <v>0.34439377089767448</v>
      </c>
      <c r="AU121" s="22">
        <v>0.23480995039289912</v>
      </c>
      <c r="AV121" s="22" t="e">
        <v>#DIV/0!</v>
      </c>
      <c r="AW121" s="22" t="e">
        <v>#DIV/0!</v>
      </c>
      <c r="AX121" s="22" t="e">
        <v>#DIV/0!</v>
      </c>
      <c r="AY121" s="22">
        <v>0.74743441832617064</v>
      </c>
      <c r="AZ121" s="22">
        <v>0.77113579694367218</v>
      </c>
      <c r="BA121" s="22">
        <v>0.22103904922990675</v>
      </c>
      <c r="BB121" s="22" t="e">
        <v>#DIV/0!</v>
      </c>
      <c r="BC121" s="22">
        <v>0.12257994121714948</v>
      </c>
    </row>
    <row r="122" spans="1:55" x14ac:dyDescent="0.2">
      <c r="A122" s="3" t="s">
        <v>364</v>
      </c>
      <c r="B122" s="3" t="s">
        <v>365</v>
      </c>
      <c r="C122" s="3" t="s">
        <v>45</v>
      </c>
      <c r="D122" s="3">
        <v>108420</v>
      </c>
      <c r="E122" s="3" t="s">
        <v>16</v>
      </c>
      <c r="F122" s="3">
        <v>2020</v>
      </c>
      <c r="G122" s="3" t="s">
        <v>17</v>
      </c>
      <c r="H122" s="4">
        <v>43982</v>
      </c>
      <c r="I122" s="4">
        <v>44036</v>
      </c>
      <c r="J122" s="4">
        <v>44036</v>
      </c>
      <c r="K122" s="5">
        <v>124400000</v>
      </c>
      <c r="L122" s="5">
        <v>119700000</v>
      </c>
      <c r="M122" s="3" t="s">
        <v>366</v>
      </c>
      <c r="N122" s="21">
        <v>2.2192679236136909E-2</v>
      </c>
      <c r="O122" s="22">
        <v>1.7971975272252388E-2</v>
      </c>
      <c r="P122" s="22">
        <v>4.3961811307233228E-2</v>
      </c>
      <c r="Q122" s="22">
        <v>0.87310882796571532</v>
      </c>
      <c r="R122" s="22">
        <v>4.0487334201141444E-2</v>
      </c>
      <c r="S122" s="22">
        <v>5.1075188431542871E-2</v>
      </c>
      <c r="T122" s="22">
        <v>3.170292758768474E-2</v>
      </c>
      <c r="U122" s="22">
        <v>0.80926764435574849</v>
      </c>
      <c r="V122" s="22">
        <v>0.7117186158021237</v>
      </c>
      <c r="W122" s="22">
        <v>0.82124396369906361</v>
      </c>
      <c r="X122" s="22">
        <v>9.3052091485277447E-2</v>
      </c>
      <c r="Y122" s="22">
        <v>0.43764688150090186</v>
      </c>
      <c r="Z122" s="22">
        <v>0.90694790851472262</v>
      </c>
      <c r="AA122" s="22">
        <v>0.16732034061431936</v>
      </c>
      <c r="AB122" s="22">
        <v>0.8070427902321019</v>
      </c>
      <c r="AC122" s="22">
        <v>0.15626395383876532</v>
      </c>
      <c r="AD122" s="22">
        <v>0.18897950803852176</v>
      </c>
      <c r="AE122" s="22">
        <v>0.21960471858064065</v>
      </c>
      <c r="AF122" s="22">
        <v>0.30585058139653148</v>
      </c>
      <c r="AG122" s="22" t="e">
        <v>#DIV/0!</v>
      </c>
      <c r="AH122" s="22" t="e">
        <v>#DIV/0!</v>
      </c>
      <c r="AI122" s="22">
        <v>0.56003254004766778</v>
      </c>
      <c r="AJ122" s="22">
        <v>0.14122333050889513</v>
      </c>
      <c r="AK122" s="22" t="e">
        <v>#DIV/0!</v>
      </c>
      <c r="AL122" s="22" t="e">
        <v>#DIV/0!</v>
      </c>
      <c r="AM122" s="22">
        <v>0.70612630552128874</v>
      </c>
      <c r="AN122" s="22">
        <v>0.81001989419331644</v>
      </c>
      <c r="AO122" s="22">
        <v>0.15933948429550157</v>
      </c>
      <c r="AP122" s="22">
        <v>0.35242031026208609</v>
      </c>
      <c r="AQ122" s="22">
        <v>0.56043504782229436</v>
      </c>
      <c r="AR122" s="22">
        <v>0.27041605201695035</v>
      </c>
      <c r="AS122" s="22">
        <v>0.38372263721748762</v>
      </c>
      <c r="AT122" s="22">
        <v>0.3695183420760183</v>
      </c>
      <c r="AU122" s="22">
        <v>0.26088827084557625</v>
      </c>
      <c r="AV122" s="22" t="e">
        <v>#DIV/0!</v>
      </c>
      <c r="AW122" s="22" t="e">
        <v>#DIV/0!</v>
      </c>
      <c r="AX122" s="22" t="e">
        <v>#DIV/0!</v>
      </c>
      <c r="AY122" s="22">
        <v>0.74550268949321652</v>
      </c>
      <c r="AZ122" s="22">
        <v>0.76796106148456178</v>
      </c>
      <c r="BA122" s="22">
        <v>0.21691166275789189</v>
      </c>
      <c r="BB122" s="22" t="e">
        <v>#DIV/0!</v>
      </c>
      <c r="BC122" s="22">
        <v>0.11533952617768417</v>
      </c>
    </row>
    <row r="123" spans="1:55" x14ac:dyDescent="0.2">
      <c r="A123" s="3" t="s">
        <v>409</v>
      </c>
      <c r="B123" s="3" t="s">
        <v>410</v>
      </c>
      <c r="C123" s="3" t="s">
        <v>52</v>
      </c>
      <c r="D123" s="3">
        <v>378131</v>
      </c>
      <c r="E123" s="3" t="s">
        <v>16</v>
      </c>
      <c r="F123" s="3">
        <v>2019</v>
      </c>
      <c r="G123" s="3" t="s">
        <v>17</v>
      </c>
      <c r="H123" s="4">
        <v>43830</v>
      </c>
      <c r="I123" s="4">
        <v>43866</v>
      </c>
      <c r="J123" s="4">
        <v>43866</v>
      </c>
      <c r="K123" s="5">
        <v>192000000</v>
      </c>
      <c r="L123" s="5">
        <v>189000000</v>
      </c>
      <c r="M123" s="3" t="s">
        <v>411</v>
      </c>
      <c r="N123" s="21">
        <v>2.7961382733091688E-2</v>
      </c>
      <c r="O123" s="22">
        <v>2.44294745781348E-2</v>
      </c>
      <c r="P123" s="22">
        <v>2.4024865183603803E-3</v>
      </c>
      <c r="Q123" s="22">
        <v>0.87186908769632609</v>
      </c>
      <c r="R123" s="22">
        <v>0.1398683446124194</v>
      </c>
      <c r="S123" s="22">
        <v>6.8058794944468079E-2</v>
      </c>
      <c r="T123" s="22">
        <v>0.12907874667500963</v>
      </c>
      <c r="U123" s="22">
        <v>0.81302516660441404</v>
      </c>
      <c r="V123" s="22">
        <v>0.71207442702837453</v>
      </c>
      <c r="W123" s="22">
        <v>0.82551201309620559</v>
      </c>
      <c r="X123" s="22">
        <v>6.0871971935274542E-2</v>
      </c>
      <c r="Y123" s="22">
        <v>0.44242637474062024</v>
      </c>
      <c r="Z123" s="22">
        <v>0.93912802806472551</v>
      </c>
      <c r="AA123" s="22">
        <v>9.4377530381127464E-2</v>
      </c>
      <c r="AB123" s="22">
        <v>0.82142500480324965</v>
      </c>
      <c r="AC123" s="22">
        <v>0.44330326140545778</v>
      </c>
      <c r="AD123" s="22">
        <v>0.32570218775199222</v>
      </c>
      <c r="AE123" s="22">
        <v>0.31237608452048921</v>
      </c>
      <c r="AF123" s="22">
        <v>0.34836356484857822</v>
      </c>
      <c r="AG123" s="22" t="e">
        <v>#DIV/0!</v>
      </c>
      <c r="AH123" s="22" t="e">
        <v>#DIV/0!</v>
      </c>
      <c r="AI123" s="22">
        <v>0.59103149548696976</v>
      </c>
      <c r="AJ123" s="22">
        <v>0.18637538099698356</v>
      </c>
      <c r="AK123" s="22" t="e">
        <v>#DIV/0!</v>
      </c>
      <c r="AL123" s="22" t="e">
        <v>#DIV/0!</v>
      </c>
      <c r="AM123" s="22">
        <v>0.7093244351231125</v>
      </c>
      <c r="AN123" s="22">
        <v>0.80530219039106432</v>
      </c>
      <c r="AO123" s="22">
        <v>5.2605457982856013E-2</v>
      </c>
      <c r="AP123" s="22">
        <v>0.35078458389083578</v>
      </c>
      <c r="AQ123" s="22">
        <v>0.60101270526693706</v>
      </c>
      <c r="AR123" s="22">
        <v>0.40519933461239588</v>
      </c>
      <c r="AS123" s="22">
        <v>0.45756050280064992</v>
      </c>
      <c r="AT123" s="22">
        <v>0.35278152182988914</v>
      </c>
      <c r="AU123" s="22">
        <v>0.15425084400324104</v>
      </c>
      <c r="AV123" s="22" t="e">
        <v>#DIV/0!</v>
      </c>
      <c r="AW123" s="22" t="e">
        <v>#DIV/0!</v>
      </c>
      <c r="AX123" s="22" t="e">
        <v>#DIV/0!</v>
      </c>
      <c r="AY123" s="22">
        <v>0.74960059144148516</v>
      </c>
      <c r="AZ123" s="22">
        <v>0.773785527933738</v>
      </c>
      <c r="BA123" s="22">
        <v>0.21777972343739505</v>
      </c>
      <c r="BB123" s="22" t="e">
        <v>#DIV/0!</v>
      </c>
      <c r="BC123" s="22">
        <v>0.10782257067654846</v>
      </c>
    </row>
    <row r="124" spans="1:55" x14ac:dyDescent="0.2">
      <c r="A124" s="3" t="s">
        <v>412</v>
      </c>
      <c r="B124" s="3" t="s">
        <v>413</v>
      </c>
      <c r="C124" s="3" t="s">
        <v>52</v>
      </c>
      <c r="D124" s="3">
        <v>191249</v>
      </c>
      <c r="E124" s="3" t="s">
        <v>16</v>
      </c>
      <c r="F124" s="3">
        <v>2019</v>
      </c>
      <c r="G124" s="3" t="s">
        <v>17</v>
      </c>
      <c r="H124" s="4">
        <v>43830</v>
      </c>
      <c r="I124" s="4">
        <v>43881</v>
      </c>
      <c r="J124" s="4">
        <v>43881</v>
      </c>
      <c r="K124" s="5">
        <v>732000000</v>
      </c>
      <c r="L124" s="5">
        <v>732000000</v>
      </c>
      <c r="M124" s="3" t="s">
        <v>414</v>
      </c>
      <c r="N124" s="21">
        <v>2.2441001687660552E-2</v>
      </c>
      <c r="O124" s="22">
        <v>1.4428342080635783E-2</v>
      </c>
      <c r="P124" s="22">
        <v>2.1768156159752954E-3</v>
      </c>
      <c r="Q124" s="22">
        <v>0.87148418314946441</v>
      </c>
      <c r="R124" s="22">
        <v>0.13289873833680618</v>
      </c>
      <c r="S124" s="22">
        <v>7.4340856374318642E-2</v>
      </c>
      <c r="T124" s="22">
        <v>0.12090132001244901</v>
      </c>
      <c r="U124" s="22">
        <v>0.81238722814288811</v>
      </c>
      <c r="V124" s="22">
        <v>0.71215869085602168</v>
      </c>
      <c r="W124" s="22">
        <v>0.82476508005427218</v>
      </c>
      <c r="X124" s="22">
        <v>4.6980309027896745E-2</v>
      </c>
      <c r="Y124" s="22">
        <v>0.43976706670609839</v>
      </c>
      <c r="Z124" s="22">
        <v>0.95301969097210326</v>
      </c>
      <c r="AA124" s="22">
        <v>0</v>
      </c>
      <c r="AB124" s="22">
        <v>0.82717628653691255</v>
      </c>
      <c r="AC124" s="22">
        <v>0.44523011204226071</v>
      </c>
      <c r="AD124" s="22">
        <v>0.50271740971454482</v>
      </c>
      <c r="AE124" s="22">
        <v>0.41899599265656812</v>
      </c>
      <c r="AF124" s="22">
        <v>0.37291984969139697</v>
      </c>
      <c r="AG124" s="22" t="e">
        <v>#DIV/0!</v>
      </c>
      <c r="AH124" s="22" t="e">
        <v>#DIV/0!</v>
      </c>
      <c r="AI124" s="22">
        <v>0.56831578991502985</v>
      </c>
      <c r="AJ124" s="22">
        <v>0.16810069349867807</v>
      </c>
      <c r="AK124" s="22" t="e">
        <v>#DIV/0!</v>
      </c>
      <c r="AL124" s="22" t="e">
        <v>#DIV/0!</v>
      </c>
      <c r="AM124" s="22">
        <v>0.70878096829069637</v>
      </c>
      <c r="AN124" s="22">
        <v>0.80416885236956415</v>
      </c>
      <c r="AO124" s="22">
        <v>2.0613151789367897E-2</v>
      </c>
      <c r="AP124" s="22">
        <v>0.35667605035913741</v>
      </c>
      <c r="AQ124" s="22">
        <v>0.59573520779829614</v>
      </c>
      <c r="AR124" s="22">
        <v>0.54117013193066943</v>
      </c>
      <c r="AS124" s="22">
        <v>0.42633610001324396</v>
      </c>
      <c r="AT124" s="22">
        <v>0.33097841583309812</v>
      </c>
      <c r="AU124" s="22">
        <v>0.21779498405861678</v>
      </c>
      <c r="AV124" s="22" t="e">
        <v>#DIV/0!</v>
      </c>
      <c r="AW124" s="22" t="e">
        <v>#DIV/0!</v>
      </c>
      <c r="AX124" s="22" t="e">
        <v>#DIV/0!</v>
      </c>
      <c r="AY124" s="22">
        <v>0.74986972315339995</v>
      </c>
      <c r="AZ124" s="22">
        <v>0.77410136405940733</v>
      </c>
      <c r="BA124" s="22">
        <v>0.21989514281287964</v>
      </c>
      <c r="BB124" s="22" t="e">
        <v>#DIV/0!</v>
      </c>
      <c r="BC124" s="22">
        <v>0.10252844736271657</v>
      </c>
    </row>
    <row r="125" spans="1:55" x14ac:dyDescent="0.2">
      <c r="A125" s="3" t="s">
        <v>367</v>
      </c>
      <c r="B125" s="3" t="s">
        <v>368</v>
      </c>
      <c r="C125" s="3" t="s">
        <v>24</v>
      </c>
      <c r="D125" s="3">
        <v>349826</v>
      </c>
      <c r="E125" s="3" t="s">
        <v>16</v>
      </c>
      <c r="F125" s="3">
        <v>2019</v>
      </c>
      <c r="G125" s="3" t="s">
        <v>17</v>
      </c>
      <c r="H125" s="4">
        <v>43830</v>
      </c>
      <c r="I125" s="4">
        <v>43882</v>
      </c>
      <c r="J125" s="4">
        <v>43882</v>
      </c>
      <c r="K125" s="5">
        <v>129314168</v>
      </c>
      <c r="L125" s="5">
        <v>130372124</v>
      </c>
      <c r="M125" s="3" t="s">
        <v>369</v>
      </c>
      <c r="N125" s="21">
        <v>5.6618879082393464E-2</v>
      </c>
      <c r="O125" s="22">
        <v>5.5108716782543317E-2</v>
      </c>
      <c r="P125" s="22">
        <v>4.8488962329799462E-2</v>
      </c>
      <c r="Q125" s="22">
        <v>0.87426707922528268</v>
      </c>
      <c r="R125" s="22">
        <v>0.15733288362989195</v>
      </c>
      <c r="S125" s="22">
        <v>1.4205913417118882E-2</v>
      </c>
      <c r="T125" s="22">
        <v>0.15644661500033721</v>
      </c>
      <c r="U125" s="22">
        <v>0.81632966111084782</v>
      </c>
      <c r="V125" s="22">
        <v>0.70942610292610497</v>
      </c>
      <c r="W125" s="22">
        <v>0.8297223242858478</v>
      </c>
      <c r="X125" s="22">
        <v>0.18200751730835724</v>
      </c>
      <c r="Y125" s="22">
        <v>0.44499934384074302</v>
      </c>
      <c r="Z125" s="22">
        <v>0.81799248269164271</v>
      </c>
      <c r="AA125" s="22">
        <v>0.62898712721407246</v>
      </c>
      <c r="AB125" s="22">
        <v>0.79743089798713929</v>
      </c>
      <c r="AC125" s="22">
        <v>0.2845752166690611</v>
      </c>
      <c r="AD125" s="22">
        <v>0.29767598821898517</v>
      </c>
      <c r="AE125" s="22">
        <v>0.33356481293159768</v>
      </c>
      <c r="AF125" s="22">
        <v>0.33931769250599036</v>
      </c>
      <c r="AG125" s="22" t="e">
        <v>#DIV/0!</v>
      </c>
      <c r="AH125" s="22" t="e">
        <v>#DIV/0!</v>
      </c>
      <c r="AI125" s="22">
        <v>0.48198665651295419</v>
      </c>
      <c r="AJ125" s="22">
        <v>0.22263771904941906</v>
      </c>
      <c r="AK125" s="22" t="e">
        <v>#DIV/0!</v>
      </c>
      <c r="AL125" s="22" t="e">
        <v>#DIV/0!</v>
      </c>
      <c r="AM125" s="22">
        <v>0.71283180259471846</v>
      </c>
      <c r="AN125" s="22">
        <v>0.809823877278806</v>
      </c>
      <c r="AO125" s="22">
        <v>0.13122820254200562</v>
      </c>
      <c r="AP125" s="22">
        <v>0.36488668752997977</v>
      </c>
      <c r="AQ125" s="22">
        <v>0.62416914861128536</v>
      </c>
      <c r="AR125" s="22">
        <v>0.37400639319166334</v>
      </c>
      <c r="AS125" s="22">
        <v>0.24375800441956452</v>
      </c>
      <c r="AT125" s="22">
        <v>0.45920279795924956</v>
      </c>
      <c r="AU125" s="22">
        <v>0.5114545366076193</v>
      </c>
      <c r="AV125" s="22" t="e">
        <v>#DIV/0!</v>
      </c>
      <c r="AW125" s="22" t="e">
        <v>#DIV/0!</v>
      </c>
      <c r="AX125" s="22" t="e">
        <v>#DIV/0!</v>
      </c>
      <c r="AY125" s="22">
        <v>0.74730967986014962</v>
      </c>
      <c r="AZ125" s="22">
        <v>0.7706193525665781</v>
      </c>
      <c r="BA125" s="22">
        <v>0.22926079231858865</v>
      </c>
      <c r="BB125" s="22" t="e">
        <v>#DIV/0!</v>
      </c>
      <c r="BC125" s="22">
        <v>0.17324360502187097</v>
      </c>
    </row>
    <row r="126" spans="1:55" x14ac:dyDescent="0.2">
      <c r="A126" s="3" t="s">
        <v>379</v>
      </c>
      <c r="B126" s="3" t="s">
        <v>380</v>
      </c>
      <c r="C126" s="3" t="s">
        <v>138</v>
      </c>
      <c r="D126" s="3">
        <v>122079</v>
      </c>
      <c r="E126" s="3" t="s">
        <v>16</v>
      </c>
      <c r="F126" s="3">
        <v>2019</v>
      </c>
      <c r="G126" s="3" t="s">
        <v>17</v>
      </c>
      <c r="H126" s="4">
        <v>43830</v>
      </c>
      <c r="I126" s="4">
        <v>43880</v>
      </c>
      <c r="J126" s="4">
        <v>43880</v>
      </c>
      <c r="K126" s="5">
        <v>377000000</v>
      </c>
      <c r="L126" s="5">
        <v>371000000</v>
      </c>
      <c r="M126" s="3" t="s">
        <v>381</v>
      </c>
      <c r="N126" s="21">
        <v>7.2812749265649374E-2</v>
      </c>
      <c r="O126" s="22">
        <v>7.2812749265649374E-2</v>
      </c>
      <c r="P126" s="22">
        <v>7.8446129594331532E-2</v>
      </c>
      <c r="Q126" s="22">
        <v>0.86978897229257768</v>
      </c>
      <c r="R126" s="22">
        <v>0.10515457468313104</v>
      </c>
      <c r="S126" s="22">
        <v>0</v>
      </c>
      <c r="T126" s="22">
        <v>0.10627543343198111</v>
      </c>
      <c r="U126" s="22">
        <v>0.81009462995036874</v>
      </c>
      <c r="V126" s="22">
        <v>0.70833495319453676</v>
      </c>
      <c r="W126" s="22">
        <v>0.82271740215650313</v>
      </c>
      <c r="X126" s="22">
        <v>0.24070092846398494</v>
      </c>
      <c r="Y126" s="22">
        <v>0.46290194449768057</v>
      </c>
      <c r="Z126" s="22">
        <v>0.75929907153601506</v>
      </c>
      <c r="AA126" s="22">
        <v>8.8062529372413878E-2</v>
      </c>
      <c r="AB126" s="22">
        <v>0.86585930458054938</v>
      </c>
      <c r="AC126" s="22">
        <v>0.8018879867665164</v>
      </c>
      <c r="AD126" s="22">
        <v>0.36058023640107162</v>
      </c>
      <c r="AE126" s="22">
        <v>0.18819783277868921</v>
      </c>
      <c r="AF126" s="22">
        <v>0.2842205609503401</v>
      </c>
      <c r="AG126" s="22" t="e">
        <v>#DIV/0!</v>
      </c>
      <c r="AH126" s="22" t="e">
        <v>#DIV/0!</v>
      </c>
      <c r="AI126" s="22">
        <v>0.52188665507591414</v>
      </c>
      <c r="AJ126" s="22">
        <v>0.25471624900459311</v>
      </c>
      <c r="AK126" s="22" t="e">
        <v>#DIV/0!</v>
      </c>
      <c r="AL126" s="22" t="e">
        <v>#DIV/0!</v>
      </c>
      <c r="AM126" s="22">
        <v>0.70513744845779058</v>
      </c>
      <c r="AN126" s="22">
        <v>0.80526139503610927</v>
      </c>
      <c r="AO126" s="22">
        <v>8.6004189839817835E-2</v>
      </c>
      <c r="AP126" s="22">
        <v>0.36150459753215997</v>
      </c>
      <c r="AQ126" s="22">
        <v>0.5352277307030171</v>
      </c>
      <c r="AR126" s="22">
        <v>0.54247074548731133</v>
      </c>
      <c r="AS126" s="22">
        <v>0.27012567124194564</v>
      </c>
      <c r="AT126" s="22">
        <v>0.51429478511980109</v>
      </c>
      <c r="AU126" s="22">
        <v>0.28037171929203503</v>
      </c>
      <c r="AV126" s="22" t="e">
        <v>#DIV/0!</v>
      </c>
      <c r="AW126" s="22" t="e">
        <v>#DIV/0!</v>
      </c>
      <c r="AX126" s="22" t="e">
        <v>#DIV/0!</v>
      </c>
      <c r="AY126" s="22">
        <v>0.74649507923970615</v>
      </c>
      <c r="AZ126" s="22">
        <v>0.7692206166210741</v>
      </c>
      <c r="BA126" s="22">
        <v>0.21939653248535676</v>
      </c>
      <c r="BB126" s="22" t="e">
        <v>#DIV/0!</v>
      </c>
      <c r="BC126" s="22">
        <v>8.0493557835878665E-2</v>
      </c>
    </row>
    <row r="127" spans="1:55" x14ac:dyDescent="0.2">
      <c r="A127" s="3" t="s">
        <v>421</v>
      </c>
      <c r="B127" s="3" t="s">
        <v>422</v>
      </c>
      <c r="C127" s="3" t="s">
        <v>34</v>
      </c>
      <c r="D127" s="3">
        <v>740485</v>
      </c>
      <c r="E127" s="3" t="s">
        <v>16</v>
      </c>
      <c r="F127" s="3">
        <v>2019</v>
      </c>
      <c r="G127" s="3" t="s">
        <v>17</v>
      </c>
      <c r="H127" s="4">
        <v>43921</v>
      </c>
      <c r="I127" s="4">
        <v>43983</v>
      </c>
      <c r="J127" s="4">
        <v>43983</v>
      </c>
      <c r="K127" s="5">
        <v>253480000</v>
      </c>
      <c r="L127" s="5">
        <v>250550000</v>
      </c>
      <c r="M127" s="3" t="s">
        <v>423</v>
      </c>
      <c r="N127" s="21">
        <v>4.1355610157315516E-2</v>
      </c>
      <c r="O127" s="22">
        <v>4.1355610157315516E-2</v>
      </c>
      <c r="P127" s="22">
        <v>4.8116032823943576E-2</v>
      </c>
      <c r="Q127" s="22">
        <v>0.87447779006219017</v>
      </c>
      <c r="R127" s="22">
        <v>0.12849537260271099</v>
      </c>
      <c r="S127" s="22">
        <v>9.2315824097123425E-2</v>
      </c>
      <c r="T127" s="22">
        <v>0.11320762891548329</v>
      </c>
      <c r="U127" s="22">
        <v>0.81485143513120739</v>
      </c>
      <c r="V127" s="22">
        <v>0.71560305158173909</v>
      </c>
      <c r="W127" s="22">
        <v>0.82706871782918046</v>
      </c>
      <c r="X127" s="22">
        <v>0.29700194935582291</v>
      </c>
      <c r="Y127" s="22">
        <v>0.4366326106002813</v>
      </c>
      <c r="Z127" s="22">
        <v>0.70299805064417709</v>
      </c>
      <c r="AA127" s="22">
        <v>0.12441927253505532</v>
      </c>
      <c r="AB127" s="22">
        <v>0.79595951607748672</v>
      </c>
      <c r="AC127" s="22">
        <v>0.21643267133392144</v>
      </c>
      <c r="AD127" s="22">
        <v>0.2596433747183487</v>
      </c>
      <c r="AE127" s="22">
        <v>0.23773901974105607</v>
      </c>
      <c r="AF127" s="22">
        <v>0.19094515295228504</v>
      </c>
      <c r="AG127" s="22" t="e">
        <v>#DIV/0!</v>
      </c>
      <c r="AH127" s="22" t="e">
        <v>#DIV/0!</v>
      </c>
      <c r="AI127" s="22">
        <v>0.5627689781935723</v>
      </c>
      <c r="AJ127" s="22">
        <v>0.12359872874650088</v>
      </c>
      <c r="AK127" s="22" t="e">
        <v>#DIV/0!</v>
      </c>
      <c r="AL127" s="22" t="e">
        <v>#DIV/0!</v>
      </c>
      <c r="AM127" s="22">
        <v>0.67910733777258292</v>
      </c>
      <c r="AN127" s="22">
        <v>0.81098900135268936</v>
      </c>
      <c r="AO127" s="22">
        <v>0.1522302903051419</v>
      </c>
      <c r="AP127" s="22">
        <v>0.37069553835823149</v>
      </c>
      <c r="AQ127" s="22">
        <v>0.31439715630438647</v>
      </c>
      <c r="AR127" s="22">
        <v>0.30278445724181652</v>
      </c>
      <c r="AS127" s="22">
        <v>0.38886157192608539</v>
      </c>
      <c r="AT127" s="22">
        <v>0.40388860102985563</v>
      </c>
      <c r="AU127" s="22">
        <v>0.25232076444003976</v>
      </c>
      <c r="AV127" s="22" t="e">
        <v>#DIV/0!</v>
      </c>
      <c r="AW127" s="22" t="e">
        <v>#DIV/0!</v>
      </c>
      <c r="AX127" s="22" t="e">
        <v>#DIV/0!</v>
      </c>
      <c r="AY127" s="22">
        <v>0.74688676977797319</v>
      </c>
      <c r="AZ127" s="22">
        <v>0.76942763718622065</v>
      </c>
      <c r="BA127" s="22">
        <v>0.22113590503027436</v>
      </c>
      <c r="BB127" s="22" t="e">
        <v>#DIV/0!</v>
      </c>
      <c r="BC127" s="22">
        <v>0.13693764937169409</v>
      </c>
    </row>
    <row r="128" spans="1:55" x14ac:dyDescent="0.2">
      <c r="A128" s="3" t="s">
        <v>382</v>
      </c>
      <c r="B128" s="3" t="s">
        <v>383</v>
      </c>
      <c r="C128" s="3" t="s">
        <v>24</v>
      </c>
      <c r="D128" s="3">
        <v>352596</v>
      </c>
      <c r="E128" s="3" t="s">
        <v>16</v>
      </c>
      <c r="F128" s="3">
        <v>2019</v>
      </c>
      <c r="G128" s="3" t="s">
        <v>17</v>
      </c>
      <c r="H128" s="4">
        <v>43830</v>
      </c>
      <c r="I128" s="4">
        <v>43874</v>
      </c>
      <c r="J128" s="4">
        <v>43874</v>
      </c>
      <c r="K128" s="5">
        <v>91700000</v>
      </c>
      <c r="L128" s="5">
        <v>95300000</v>
      </c>
      <c r="M128" s="3" t="s">
        <v>384</v>
      </c>
      <c r="N128" s="21">
        <v>0.19968595633053973</v>
      </c>
      <c r="O128" s="22">
        <v>0.18752215398077687</v>
      </c>
      <c r="P128" s="22">
        <v>0.43953714831879775</v>
      </c>
      <c r="Q128" s="22">
        <v>0.87046422024119907</v>
      </c>
      <c r="R128" s="22">
        <v>0.14862870241760268</v>
      </c>
      <c r="S128" s="22">
        <v>0</v>
      </c>
      <c r="T128" s="22">
        <v>0.15021295856563052</v>
      </c>
      <c r="U128" s="22">
        <v>0.81195672949871822</v>
      </c>
      <c r="V128" s="22">
        <v>0.70833495319453676</v>
      </c>
      <c r="W128" s="22">
        <v>0.8248597042917265</v>
      </c>
      <c r="X128" s="22">
        <v>0.71102257759042153</v>
      </c>
      <c r="Y128" s="22">
        <v>0.45015871416611153</v>
      </c>
      <c r="Z128" s="22">
        <v>0.28897742240957852</v>
      </c>
      <c r="AA128" s="22">
        <v>1.2458413586553472E-2</v>
      </c>
      <c r="AB128" s="22">
        <v>0.8470499001110231</v>
      </c>
      <c r="AC128" s="22">
        <v>0.62023182091462303</v>
      </c>
      <c r="AD128" s="22">
        <v>0.18357257152400339</v>
      </c>
      <c r="AE128" s="22">
        <v>0.26644322673225301</v>
      </c>
      <c r="AF128" s="22">
        <v>0.33815174551527899</v>
      </c>
      <c r="AG128" s="22" t="e">
        <v>#DIV/0!</v>
      </c>
      <c r="AH128" s="22" t="e">
        <v>#DIV/0!</v>
      </c>
      <c r="AI128" s="22">
        <v>0.55497725095707373</v>
      </c>
      <c r="AJ128" s="22">
        <v>0.22254968515305171</v>
      </c>
      <c r="AK128" s="22" t="e">
        <v>#DIV/0!</v>
      </c>
      <c r="AL128" s="22" t="e">
        <v>#DIV/0!</v>
      </c>
      <c r="AM128" s="22">
        <v>0.70974071185906384</v>
      </c>
      <c r="AN128" s="22">
        <v>0.80654855425903305</v>
      </c>
      <c r="AO128" s="22">
        <v>0.12202970080363247</v>
      </c>
      <c r="AP128" s="22">
        <v>0.36005627999210843</v>
      </c>
      <c r="AQ128" s="22">
        <v>0.61850234515085978</v>
      </c>
      <c r="AR128" s="22">
        <v>0.40977968824205052</v>
      </c>
      <c r="AS128" s="22">
        <v>0.38030057147157681</v>
      </c>
      <c r="AT128" s="22">
        <v>0.48107608753201053</v>
      </c>
      <c r="AU128" s="22">
        <v>1.003063009295062E-2</v>
      </c>
      <c r="AV128" s="22" t="e">
        <v>#DIV/0!</v>
      </c>
      <c r="AW128" s="22" t="e">
        <v>#DIV/0!</v>
      </c>
      <c r="AX128" s="22" t="e">
        <v>#DIV/0!</v>
      </c>
      <c r="AY128" s="22">
        <v>0.7511184692093511</v>
      </c>
      <c r="AZ128" s="22">
        <v>0.76367046952286199</v>
      </c>
      <c r="BA128" s="22">
        <v>0.21223248337358283</v>
      </c>
      <c r="BB128" s="22" t="e">
        <v>#DIV/0!</v>
      </c>
      <c r="BC128" s="22">
        <v>0.13004779271909397</v>
      </c>
    </row>
    <row r="129" spans="1:55" x14ac:dyDescent="0.2">
      <c r="A129" s="3" t="s">
        <v>442</v>
      </c>
      <c r="B129" s="3" t="s">
        <v>443</v>
      </c>
      <c r="C129" s="3" t="s">
        <v>38</v>
      </c>
      <c r="D129" s="3">
        <v>372651</v>
      </c>
      <c r="E129" s="3" t="s">
        <v>16</v>
      </c>
      <c r="F129" s="3">
        <v>2019</v>
      </c>
      <c r="G129" s="3" t="s">
        <v>17</v>
      </c>
      <c r="H129" s="4">
        <v>43921</v>
      </c>
      <c r="I129" s="4">
        <v>43971</v>
      </c>
      <c r="J129" s="4">
        <v>43971</v>
      </c>
      <c r="K129" s="5">
        <v>288000000</v>
      </c>
      <c r="L129" s="5">
        <v>291000000</v>
      </c>
      <c r="M129" s="3" t="s">
        <v>444</v>
      </c>
      <c r="N129" s="21">
        <v>8.919283295280285E-2</v>
      </c>
      <c r="O129" s="22">
        <v>8.919283295280285E-2</v>
      </c>
      <c r="P129" s="22">
        <v>0.22228561606218608</v>
      </c>
      <c r="Q129" s="22">
        <v>0.86837939916173346</v>
      </c>
      <c r="R129" s="22">
        <v>3.0108725716295626E-2</v>
      </c>
      <c r="S129" s="22">
        <v>0.10142233956740866</v>
      </c>
      <c r="T129" s="22">
        <v>1.2129091084312951E-2</v>
      </c>
      <c r="U129" s="22">
        <v>0.80777603737372272</v>
      </c>
      <c r="V129" s="22">
        <v>0.71068043789682223</v>
      </c>
      <c r="W129" s="22">
        <v>0.81968806837441288</v>
      </c>
      <c r="X129" s="22">
        <v>0.50622496556641039</v>
      </c>
      <c r="Y129" s="22">
        <v>0.51621270854018264</v>
      </c>
      <c r="Z129" s="22">
        <v>0.49377503443358955</v>
      </c>
      <c r="AA129" s="22">
        <v>0.27212875800991393</v>
      </c>
      <c r="AB129" s="22">
        <v>0.93739878580694136</v>
      </c>
      <c r="AC129" s="22">
        <v>0.74547176247682378</v>
      </c>
      <c r="AD129" s="22">
        <v>0.35657075315873749</v>
      </c>
      <c r="AE129" s="22">
        <v>0.45879203712934119</v>
      </c>
      <c r="AF129" s="22">
        <v>0.54446103422676517</v>
      </c>
      <c r="AG129" s="22" t="e">
        <v>#DIV/0!</v>
      </c>
      <c r="AH129" s="22" t="e">
        <v>#DIV/0!</v>
      </c>
      <c r="AI129" s="22">
        <v>0.52991809471730222</v>
      </c>
      <c r="AJ129" s="22">
        <v>0.18840479873860078</v>
      </c>
      <c r="AK129" s="22" t="e">
        <v>#DIV/0!</v>
      </c>
      <c r="AL129" s="22" t="e">
        <v>#DIV/0!</v>
      </c>
      <c r="AM129" s="22">
        <v>0.71746328373997947</v>
      </c>
      <c r="AN129" s="22">
        <v>0.80462253226471792</v>
      </c>
      <c r="AO129" s="22">
        <v>9.5924350478135814E-2</v>
      </c>
      <c r="AP129" s="22">
        <v>0.3603814140680392</v>
      </c>
      <c r="AQ129" s="22">
        <v>0.9013402853574124</v>
      </c>
      <c r="AR129" s="22">
        <v>0.53797112865581243</v>
      </c>
      <c r="AS129" s="22">
        <v>0.29813839332146813</v>
      </c>
      <c r="AT129" s="22">
        <v>0.53837903212923688</v>
      </c>
      <c r="AU129" s="22">
        <v>0.26929654720555474</v>
      </c>
      <c r="AV129" s="22" t="e">
        <v>#DIV/0!</v>
      </c>
      <c r="AW129" s="22" t="e">
        <v>#DIV/0!</v>
      </c>
      <c r="AX129" s="22" t="e">
        <v>#DIV/0!</v>
      </c>
      <c r="AY129" s="22">
        <v>0.74471459186590594</v>
      </c>
      <c r="AZ129" s="22">
        <v>0.7637908316956673</v>
      </c>
      <c r="BA129" s="22">
        <v>0.2213742266258788</v>
      </c>
      <c r="BB129" s="22" t="e">
        <v>#DIV/0!</v>
      </c>
      <c r="BC129" s="22">
        <v>0.2223858310991812</v>
      </c>
    </row>
    <row r="130" spans="1:55" x14ac:dyDescent="0.2">
      <c r="A130" s="3" t="s">
        <v>430</v>
      </c>
      <c r="B130" s="3" t="s">
        <v>431</v>
      </c>
      <c r="C130" s="3" t="s">
        <v>45</v>
      </c>
      <c r="D130" s="3">
        <v>104109</v>
      </c>
      <c r="E130" s="3" t="s">
        <v>16</v>
      </c>
      <c r="F130" s="3">
        <v>2019</v>
      </c>
      <c r="G130" s="3" t="s">
        <v>17</v>
      </c>
      <c r="H130" s="4">
        <v>43830</v>
      </c>
      <c r="I130" s="4">
        <v>43861</v>
      </c>
      <c r="J130" s="4">
        <v>43861</v>
      </c>
      <c r="K130" s="5">
        <v>806000000</v>
      </c>
      <c r="L130" s="5">
        <v>812000000</v>
      </c>
      <c r="M130" s="3" t="s">
        <v>432</v>
      </c>
      <c r="N130" s="21">
        <v>4.2053688980157544E-2</v>
      </c>
      <c r="O130" s="22">
        <v>4.2053688980157544E-2</v>
      </c>
      <c r="P130" s="22">
        <v>7.174030799398419E-2</v>
      </c>
      <c r="Q130" s="22">
        <v>0.87662696821017394</v>
      </c>
      <c r="R130" s="22">
        <v>0.14342883379216997</v>
      </c>
      <c r="S130" s="22">
        <v>0.10580334710055182</v>
      </c>
      <c r="T130" s="22">
        <v>0.12586658998675143</v>
      </c>
      <c r="U130" s="22">
        <v>0.81784553423329687</v>
      </c>
      <c r="V130" s="22">
        <v>0.71873826993832879</v>
      </c>
      <c r="W130" s="22">
        <v>0.83002967672894534</v>
      </c>
      <c r="X130" s="22">
        <v>0.22176371722165797</v>
      </c>
      <c r="Y130" s="22">
        <v>0.42775841754362232</v>
      </c>
      <c r="Z130" s="22">
        <v>0.778236282778342</v>
      </c>
      <c r="AA130" s="22">
        <v>0.45484658303533748</v>
      </c>
      <c r="AB130" s="22">
        <v>0.78423611215604583</v>
      </c>
      <c r="AC130" s="22">
        <v>0.76093784928686159</v>
      </c>
      <c r="AD130" s="22">
        <v>0.33292141761120475</v>
      </c>
      <c r="AE130" s="22">
        <v>0.4364848244946733</v>
      </c>
      <c r="AF130" s="22">
        <v>0.37975847988556688</v>
      </c>
      <c r="AG130" s="22" t="e">
        <v>#DIV/0!</v>
      </c>
      <c r="AH130" s="22" t="e">
        <v>#DIV/0!</v>
      </c>
      <c r="AI130" s="22">
        <v>0.48164086786830129</v>
      </c>
      <c r="AJ130" s="22">
        <v>0.20410603366295729</v>
      </c>
      <c r="AK130" s="22" t="e">
        <v>#DIV/0!</v>
      </c>
      <c r="AL130" s="22" t="e">
        <v>#DIV/0!</v>
      </c>
      <c r="AM130" s="22">
        <v>0.72313398128187312</v>
      </c>
      <c r="AN130" s="22">
        <v>0.81087748831126394</v>
      </c>
      <c r="AO130" s="22">
        <v>0.11715606315569278</v>
      </c>
      <c r="AP130" s="22">
        <v>0.37003714959880746</v>
      </c>
      <c r="AQ130" s="22">
        <v>0.68706007333456798</v>
      </c>
      <c r="AR130" s="22">
        <v>0.49632787182875598</v>
      </c>
      <c r="AS130" s="22">
        <v>0.16430317440191317</v>
      </c>
      <c r="AT130" s="22">
        <v>0.55652377965093924</v>
      </c>
      <c r="AU130" s="22">
        <v>0.42729514809995983</v>
      </c>
      <c r="AV130" s="22" t="e">
        <v>#DIV/0!</v>
      </c>
      <c r="AW130" s="22" t="e">
        <v>#DIV/0!</v>
      </c>
      <c r="AX130" s="22" t="e">
        <v>#DIV/0!</v>
      </c>
      <c r="AY130" s="22">
        <v>0.74687504073434319</v>
      </c>
      <c r="AZ130" s="22">
        <v>0.76943791771188186</v>
      </c>
      <c r="BA130" s="22">
        <v>0.2254560350878419</v>
      </c>
      <c r="BB130" s="22" t="e">
        <v>#DIV/0!</v>
      </c>
      <c r="BC130" s="22">
        <v>0.2352261308918111</v>
      </c>
    </row>
    <row r="131" spans="1:55" x14ac:dyDescent="0.2">
      <c r="A131" s="3" t="s">
        <v>433</v>
      </c>
      <c r="B131" s="3" t="s">
        <v>434</v>
      </c>
      <c r="C131" s="3" t="s">
        <v>59</v>
      </c>
      <c r="D131" s="3">
        <v>378133</v>
      </c>
      <c r="E131" s="3" t="s">
        <v>16</v>
      </c>
      <c r="F131" s="3">
        <v>2019</v>
      </c>
      <c r="G131" s="3" t="s">
        <v>17</v>
      </c>
      <c r="H131" s="4">
        <v>43830</v>
      </c>
      <c r="I131" s="4">
        <v>43889</v>
      </c>
      <c r="J131" s="4">
        <v>43889</v>
      </c>
      <c r="K131" s="5">
        <v>288500000</v>
      </c>
      <c r="L131" s="5">
        <v>292800000</v>
      </c>
      <c r="M131" s="3" t="s">
        <v>435</v>
      </c>
      <c r="N131" s="21">
        <v>4.8363019460755767E-2</v>
      </c>
      <c r="O131" s="22">
        <v>3.3196446878041283E-2</v>
      </c>
      <c r="P131" s="22">
        <v>5.301266823483166E-3</v>
      </c>
      <c r="Q131" s="22">
        <v>0.86991600308601147</v>
      </c>
      <c r="R131" s="22">
        <v>0.10227643814686092</v>
      </c>
      <c r="S131" s="22">
        <v>3.4313427310553847E-2</v>
      </c>
      <c r="T131" s="22">
        <v>9.7175130229709E-2</v>
      </c>
      <c r="U131" s="22">
        <v>0.81010583031482497</v>
      </c>
      <c r="V131" s="22">
        <v>0.70960923755155592</v>
      </c>
      <c r="W131" s="22">
        <v>0.82253369910617824</v>
      </c>
      <c r="X131" s="22">
        <v>0.19781525899097305</v>
      </c>
      <c r="Y131" s="22">
        <v>0.52580041812055611</v>
      </c>
      <c r="Z131" s="22">
        <v>0.80218474100902692</v>
      </c>
      <c r="AA131" s="22">
        <v>0.55743139750434012</v>
      </c>
      <c r="AB131" s="22">
        <v>0.86184450461564011</v>
      </c>
      <c r="AC131" s="22">
        <v>0.39754727225481856</v>
      </c>
      <c r="AD131" s="22">
        <v>0.23756687943575813</v>
      </c>
      <c r="AE131" s="22">
        <v>0.32791861558145868</v>
      </c>
      <c r="AF131" s="22">
        <v>0.35364951558306179</v>
      </c>
      <c r="AG131" s="22" t="e">
        <v>#DIV/0!</v>
      </c>
      <c r="AH131" s="22" t="e">
        <v>#DIV/0!</v>
      </c>
      <c r="AI131" s="22">
        <v>0.5362066098868653</v>
      </c>
      <c r="AJ131" s="22">
        <v>0.18706355882896858</v>
      </c>
      <c r="AK131" s="22" t="e">
        <v>#DIV/0!</v>
      </c>
      <c r="AL131" s="22" t="e">
        <v>#DIV/0!</v>
      </c>
      <c r="AM131" s="22">
        <v>0.71143167871006918</v>
      </c>
      <c r="AN131" s="22">
        <v>0.80662303146613312</v>
      </c>
      <c r="AO131" s="22">
        <v>0.14370983249740393</v>
      </c>
      <c r="AP131" s="22">
        <v>0.36726621632154116</v>
      </c>
      <c r="AQ131" s="22">
        <v>0.65823110966897602</v>
      </c>
      <c r="AR131" s="22">
        <v>0.35149458971300629</v>
      </c>
      <c r="AS131" s="22">
        <v>0.34848186553508265</v>
      </c>
      <c r="AT131" s="22">
        <v>0.45219868157556964</v>
      </c>
      <c r="AU131" s="22">
        <v>0.29034128762278016</v>
      </c>
      <c r="AV131" s="22" t="e">
        <v>#DIV/0!</v>
      </c>
      <c r="AW131" s="22" t="e">
        <v>#DIV/0!</v>
      </c>
      <c r="AX131" s="22" t="e">
        <v>#DIV/0!</v>
      </c>
      <c r="AY131" s="22">
        <v>0.74677530750752175</v>
      </c>
      <c r="AZ131" s="22">
        <v>0.77042143226946103</v>
      </c>
      <c r="BA131" s="22">
        <v>0.22219962681673919</v>
      </c>
      <c r="BB131" s="22" t="e">
        <v>#DIV/0!</v>
      </c>
      <c r="BC131" s="22">
        <v>0.18376059570160061</v>
      </c>
    </row>
    <row r="132" spans="1:55" x14ac:dyDescent="0.2">
      <c r="A132" s="3" t="s">
        <v>331</v>
      </c>
      <c r="B132" s="3" t="s">
        <v>332</v>
      </c>
      <c r="C132" s="3" t="s">
        <v>52</v>
      </c>
      <c r="D132" s="3">
        <v>378121</v>
      </c>
      <c r="E132" s="3" t="s">
        <v>16</v>
      </c>
      <c r="F132" s="3">
        <v>2019</v>
      </c>
      <c r="G132" s="3" t="s">
        <v>17</v>
      </c>
      <c r="H132" s="4">
        <v>43830</v>
      </c>
      <c r="I132" s="4">
        <v>43881</v>
      </c>
      <c r="J132" s="4">
        <v>43881</v>
      </c>
      <c r="K132" s="5">
        <v>331000000</v>
      </c>
      <c r="L132" s="5">
        <v>332200000</v>
      </c>
      <c r="M132" s="3" t="s">
        <v>333</v>
      </c>
      <c r="N132" s="21">
        <v>2.4575426656818299E-2</v>
      </c>
      <c r="O132" s="22">
        <v>2.4575426656818299E-2</v>
      </c>
      <c r="P132" s="22">
        <v>1.6111564194117231E-2</v>
      </c>
      <c r="Q132" s="22">
        <v>0.8712736446318573</v>
      </c>
      <c r="R132" s="22">
        <v>0.11551794157924825</v>
      </c>
      <c r="S132" s="22">
        <v>4.6843377135668239E-2</v>
      </c>
      <c r="T132" s="22">
        <v>0.10829688246690926</v>
      </c>
      <c r="U132" s="22">
        <v>0.81154921196724472</v>
      </c>
      <c r="V132" s="22">
        <v>0.71065442783019306</v>
      </c>
      <c r="W132" s="22">
        <v>0.82403303048684662</v>
      </c>
      <c r="X132" s="22">
        <v>6.0760616512235646E-2</v>
      </c>
      <c r="Y132" s="22">
        <v>0.44319106366860139</v>
      </c>
      <c r="Z132" s="22">
        <v>0.93923938348776426</v>
      </c>
      <c r="AA132" s="22">
        <v>1.2318874940592434E-2</v>
      </c>
      <c r="AB132" s="22">
        <v>0.83066711071542809</v>
      </c>
      <c r="AC132" s="22">
        <v>0.78443192242786852</v>
      </c>
      <c r="AD132" s="22">
        <v>0.43916956019950026</v>
      </c>
      <c r="AE132" s="22">
        <v>0.40176753007033666</v>
      </c>
      <c r="AF132" s="22">
        <v>0.35460631744669568</v>
      </c>
      <c r="AG132" s="22" t="e">
        <v>#DIV/0!</v>
      </c>
      <c r="AH132" s="22" t="e">
        <v>#DIV/0!</v>
      </c>
      <c r="AI132" s="22">
        <v>0.56259774374811233</v>
      </c>
      <c r="AJ132" s="22">
        <v>0.15810413065457044</v>
      </c>
      <c r="AK132" s="22" t="e">
        <v>#DIV/0!</v>
      </c>
      <c r="AL132" s="22" t="e">
        <v>#DIV/0!</v>
      </c>
      <c r="AM132" s="22">
        <v>0.70866425834074853</v>
      </c>
      <c r="AN132" s="22">
        <v>0.80451540345702577</v>
      </c>
      <c r="AO132" s="22">
        <v>3.3579739955580397E-2</v>
      </c>
      <c r="AP132" s="22">
        <v>0.35557963305788154</v>
      </c>
      <c r="AQ132" s="22">
        <v>0.59515712888210714</v>
      </c>
      <c r="AR132" s="22">
        <v>0.45128312376520219</v>
      </c>
      <c r="AS132" s="22">
        <v>0.40017054136189273</v>
      </c>
      <c r="AT132" s="22">
        <v>0.33524228855457366</v>
      </c>
      <c r="AU132" s="22">
        <v>0.2363250669864915</v>
      </c>
      <c r="AV132" s="22" t="e">
        <v>#DIV/0!</v>
      </c>
      <c r="AW132" s="22" t="e">
        <v>#DIV/0!</v>
      </c>
      <c r="AX132" s="22" t="e">
        <v>#DIV/0!</v>
      </c>
      <c r="AY132" s="22">
        <v>0.74840760725707722</v>
      </c>
      <c r="AZ132" s="22">
        <v>0.77217507147651787</v>
      </c>
      <c r="BA132" s="22">
        <v>0.22056279843946905</v>
      </c>
      <c r="BB132" s="22" t="e">
        <v>#DIV/0!</v>
      </c>
      <c r="BC132" s="22">
        <v>0.113465046165247</v>
      </c>
    </row>
    <row r="133" spans="1:55" x14ac:dyDescent="0.2">
      <c r="A133" s="3" t="s">
        <v>454</v>
      </c>
      <c r="B133" s="3" t="s">
        <v>455</v>
      </c>
      <c r="C133" s="3" t="s">
        <v>15</v>
      </c>
      <c r="D133" s="3">
        <v>378137</v>
      </c>
      <c r="E133" s="3" t="s">
        <v>16</v>
      </c>
      <c r="F133" s="3">
        <v>2019</v>
      </c>
      <c r="G133" s="3" t="s">
        <v>17</v>
      </c>
      <c r="H133" s="4">
        <v>43830</v>
      </c>
      <c r="I133" s="4">
        <v>43881</v>
      </c>
      <c r="J133" s="4">
        <v>43881</v>
      </c>
      <c r="K133" s="5">
        <v>121100000</v>
      </c>
      <c r="L133" s="5">
        <v>122100000</v>
      </c>
      <c r="M133" s="3" t="s">
        <v>456</v>
      </c>
      <c r="N133" s="21">
        <v>3.2268707210112144E-2</v>
      </c>
      <c r="O133" s="22">
        <v>3.2268707210112144E-2</v>
      </c>
      <c r="P133" s="22">
        <v>3.0488068129784086E-2</v>
      </c>
      <c r="Q133" s="22">
        <v>0.87097816049302057</v>
      </c>
      <c r="R133" s="22">
        <v>0.14366611198307541</v>
      </c>
      <c r="S133" s="22">
        <v>7.3746116151913316E-4</v>
      </c>
      <c r="T133" s="22">
        <v>0.14506440419901334</v>
      </c>
      <c r="U133" s="22">
        <v>0.81230533142815098</v>
      </c>
      <c r="V133" s="22">
        <v>0.708369482097715</v>
      </c>
      <c r="W133" s="22">
        <v>0.82525543577925653</v>
      </c>
      <c r="X133" s="22">
        <v>0.12968214920194387</v>
      </c>
      <c r="Y133" s="22">
        <v>0.55394637896260579</v>
      </c>
      <c r="Z133" s="22">
        <v>0.87031785079805624</v>
      </c>
      <c r="AA133" s="22">
        <v>0.87385561090469444</v>
      </c>
      <c r="AB133" s="22">
        <v>0.8360491577286483</v>
      </c>
      <c r="AC133" s="22">
        <v>0.55339248681855513</v>
      </c>
      <c r="AD133" s="22">
        <v>8.3886389780003484E-2</v>
      </c>
      <c r="AE133" s="22">
        <v>4.3213713825188377E-2</v>
      </c>
      <c r="AF133" s="22">
        <v>0.25990189200877289</v>
      </c>
      <c r="AG133" s="22" t="e">
        <v>#DIV/0!</v>
      </c>
      <c r="AH133" s="22" t="e">
        <v>#DIV/0!</v>
      </c>
      <c r="AI133" s="22">
        <v>0.61031250949809435</v>
      </c>
      <c r="AJ133" s="22">
        <v>0.11211797292270068</v>
      </c>
      <c r="AK133" s="22" t="e">
        <v>#DIV/0!</v>
      </c>
      <c r="AL133" s="22" t="e">
        <v>#DIV/0!</v>
      </c>
      <c r="AM133" s="22">
        <v>0.70270861981881494</v>
      </c>
      <c r="AN133" s="22">
        <v>0.80585485677989177</v>
      </c>
      <c r="AO133" s="22">
        <v>8.3801231808113719E-2</v>
      </c>
      <c r="AP133" s="22">
        <v>0.34482764675670502</v>
      </c>
      <c r="AQ133" s="22">
        <v>0.50521253832182311</v>
      </c>
      <c r="AR133" s="22">
        <v>0.26762126717843704</v>
      </c>
      <c r="AS133" s="22">
        <v>0.42969556147826843</v>
      </c>
      <c r="AT133" s="22">
        <v>0.30835025639433994</v>
      </c>
      <c r="AU133" s="22">
        <v>0.21432431035619795</v>
      </c>
      <c r="AV133" s="22" t="e">
        <v>#DIV/0!</v>
      </c>
      <c r="AW133" s="22" t="e">
        <v>#DIV/0!</v>
      </c>
      <c r="AX133" s="22" t="e">
        <v>#DIV/0!</v>
      </c>
      <c r="AY133" s="22">
        <v>0</v>
      </c>
      <c r="AZ133" s="22">
        <v>0</v>
      </c>
      <c r="BA133" s="22">
        <v>0.22243026124036586</v>
      </c>
      <c r="BB133" s="22" t="e">
        <v>#DIV/0!</v>
      </c>
      <c r="BC133" s="22">
        <v>2.0064760123467119E-2</v>
      </c>
    </row>
    <row r="134" spans="1:55" x14ac:dyDescent="0.2">
      <c r="A134" s="3" t="s">
        <v>436</v>
      </c>
      <c r="B134" s="3" t="s">
        <v>437</v>
      </c>
      <c r="C134" s="3" t="s">
        <v>52</v>
      </c>
      <c r="D134" s="3">
        <v>378134</v>
      </c>
      <c r="E134" s="3" t="s">
        <v>16</v>
      </c>
      <c r="F134" s="3">
        <v>2019</v>
      </c>
      <c r="G134" s="3" t="s">
        <v>17</v>
      </c>
      <c r="H134" s="4">
        <v>43830</v>
      </c>
      <c r="I134" s="4">
        <v>43888</v>
      </c>
      <c r="J134" s="4">
        <v>43888</v>
      </c>
      <c r="K134" s="5">
        <v>361000000</v>
      </c>
      <c r="L134" s="5">
        <v>361000000</v>
      </c>
      <c r="M134" s="3" t="s">
        <v>438</v>
      </c>
      <c r="N134" s="21">
        <v>2.3298304665953402E-2</v>
      </c>
      <c r="O134" s="22">
        <v>2.0887940925668067E-2</v>
      </c>
      <c r="P134" s="22">
        <v>1.2712940912669752E-3</v>
      </c>
      <c r="Q134" s="22">
        <v>0.87291849506728059</v>
      </c>
      <c r="R134" s="22">
        <v>9.8573852583035679E-2</v>
      </c>
      <c r="S134" s="22">
        <v>3.007114368733604E-2</v>
      </c>
      <c r="T134" s="22">
        <v>9.4198552599437019E-2</v>
      </c>
      <c r="U134" s="22">
        <v>0.81202944250468445</v>
      </c>
      <c r="V134" s="22">
        <v>0.71027493916574558</v>
      </c>
      <c r="W134" s="22">
        <v>0.82464406972230986</v>
      </c>
      <c r="X134" s="22">
        <v>4.490227065457908E-2</v>
      </c>
      <c r="Y134" s="22">
        <v>0.43061885982153364</v>
      </c>
      <c r="Z134" s="22">
        <v>0.95509772934542092</v>
      </c>
      <c r="AA134" s="22">
        <v>0</v>
      </c>
      <c r="AB134" s="22">
        <v>0.80892334729789328</v>
      </c>
      <c r="AC134" s="22">
        <v>0.58386603227781897</v>
      </c>
      <c r="AD134" s="22">
        <v>0.41086479345872695</v>
      </c>
      <c r="AE134" s="22">
        <v>0.36234784436250439</v>
      </c>
      <c r="AF134" s="22">
        <v>0.35339737410524497</v>
      </c>
      <c r="AG134" s="22" t="e">
        <v>#DIV/0!</v>
      </c>
      <c r="AH134" s="22" t="e">
        <v>#DIV/0!</v>
      </c>
      <c r="AI134" s="22">
        <v>0.10180205915195986</v>
      </c>
      <c r="AJ134" s="22">
        <v>6.2859291937217607E-2</v>
      </c>
      <c r="AK134" s="22" t="e">
        <v>#DIV/0!</v>
      </c>
      <c r="AL134" s="22" t="e">
        <v>#DIV/0!</v>
      </c>
      <c r="AM134" s="22">
        <v>0.70890486301275013</v>
      </c>
      <c r="AN134" s="22">
        <v>0.80473570871460431</v>
      </c>
      <c r="AO134" s="22">
        <v>2.8110378229419111E-2</v>
      </c>
      <c r="AP134" s="22">
        <v>0.35554857049550437</v>
      </c>
      <c r="AQ134" s="22">
        <v>0.59126788679780495</v>
      </c>
      <c r="AR134" s="22">
        <v>0.13614175389151281</v>
      </c>
      <c r="AS134" s="22">
        <v>0.49321096289155192</v>
      </c>
      <c r="AT134" s="22">
        <v>0.22457850254356959</v>
      </c>
      <c r="AU134" s="22">
        <v>0.14989229631960957</v>
      </c>
      <c r="AV134" s="22" t="e">
        <v>#DIV/0!</v>
      </c>
      <c r="AW134" s="22" t="e">
        <v>#DIV/0!</v>
      </c>
      <c r="AX134" s="22" t="e">
        <v>#DIV/0!</v>
      </c>
      <c r="AY134" s="22">
        <v>0.74861137898701258</v>
      </c>
      <c r="AZ134" s="22">
        <v>0.77264342288367127</v>
      </c>
      <c r="BA134" s="22">
        <v>0.21670333149440388</v>
      </c>
      <c r="BB134" s="22" t="e">
        <v>#DIV/0!</v>
      </c>
      <c r="BC134" s="22">
        <v>0.10062930167063545</v>
      </c>
    </row>
    <row r="135" spans="1:55" x14ac:dyDescent="0.2">
      <c r="A135" s="3" t="s">
        <v>466</v>
      </c>
      <c r="B135" s="3" t="s">
        <v>467</v>
      </c>
      <c r="C135" s="3" t="s">
        <v>91</v>
      </c>
      <c r="D135" s="3">
        <v>172930</v>
      </c>
      <c r="E135" s="3" t="s">
        <v>16</v>
      </c>
      <c r="F135" s="3">
        <v>2020</v>
      </c>
      <c r="G135" s="3" t="s">
        <v>17</v>
      </c>
      <c r="H135" s="4">
        <v>44012</v>
      </c>
      <c r="I135" s="4">
        <v>44071</v>
      </c>
      <c r="J135" s="4">
        <v>44071</v>
      </c>
      <c r="K135" s="5">
        <v>360600000</v>
      </c>
      <c r="L135" s="5">
        <v>372100000</v>
      </c>
      <c r="M135" s="3" t="s">
        <v>468</v>
      </c>
      <c r="N135" s="21">
        <v>6.2517208706873245E-2</v>
      </c>
      <c r="O135" s="22">
        <v>4.7955947416389748E-2</v>
      </c>
      <c r="P135" s="22">
        <v>0.10012509850354658</v>
      </c>
      <c r="Q135" s="22">
        <v>0.87348581336834652</v>
      </c>
      <c r="R135" s="22">
        <v>0.11591895001063536</v>
      </c>
      <c r="S135" s="22">
        <v>0.1293046248882514</v>
      </c>
      <c r="T135" s="22">
        <v>9.3822921825584271E-2</v>
      </c>
      <c r="U135" s="22">
        <v>0.81332026386571599</v>
      </c>
      <c r="V135" s="22">
        <v>0.71734567449029629</v>
      </c>
      <c r="W135" s="22">
        <v>0.82503829975106691</v>
      </c>
      <c r="X135" s="22">
        <v>0.43118998385344887</v>
      </c>
      <c r="Y135" s="22">
        <v>0.43681731317797617</v>
      </c>
      <c r="Z135" s="22">
        <v>0.56881001614655113</v>
      </c>
      <c r="AA135" s="22">
        <v>0.12639714693723936</v>
      </c>
      <c r="AB135" s="22">
        <v>0.80359452760791328</v>
      </c>
      <c r="AC135" s="22">
        <v>0.7441848711575838</v>
      </c>
      <c r="AD135" s="22">
        <v>0.23549628213510959</v>
      </c>
      <c r="AE135" s="22">
        <v>0.32556113052182012</v>
      </c>
      <c r="AF135" s="22">
        <v>0.32928545904974765</v>
      </c>
      <c r="AG135" s="22" t="e">
        <v>#DIV/0!</v>
      </c>
      <c r="AH135" s="22" t="e">
        <v>#DIV/0!</v>
      </c>
      <c r="AI135" s="22">
        <v>0.57423085341450553</v>
      </c>
      <c r="AJ135" s="22">
        <v>0.14811557614066298</v>
      </c>
      <c r="AK135" s="22" t="e">
        <v>#DIV/0!</v>
      </c>
      <c r="AL135" s="22" t="e">
        <v>#DIV/0!</v>
      </c>
      <c r="AM135" s="22">
        <v>0.71127304318180551</v>
      </c>
      <c r="AN135" s="22">
        <v>0.81055595042177653</v>
      </c>
      <c r="AO135" s="22">
        <v>0.16353670930714909</v>
      </c>
      <c r="AP135" s="22">
        <v>0.36189042131963928</v>
      </c>
      <c r="AQ135" s="22">
        <v>0.61392250078801935</v>
      </c>
      <c r="AR135" s="22">
        <v>0.34817452974945923</v>
      </c>
      <c r="AS135" s="22">
        <v>0.41119947366590986</v>
      </c>
      <c r="AT135" s="22">
        <v>0.47525475672688189</v>
      </c>
      <c r="AU135" s="22">
        <v>0.26281165300827647</v>
      </c>
      <c r="AV135" s="22" t="e">
        <v>#DIV/0!</v>
      </c>
      <c r="AW135" s="22" t="e">
        <v>#DIV/0!</v>
      </c>
      <c r="AX135" s="22" t="e">
        <v>#DIV/0!</v>
      </c>
      <c r="AY135" s="22">
        <v>0.74683177857997185</v>
      </c>
      <c r="AZ135" s="22">
        <v>0.7679397311882511</v>
      </c>
      <c r="BA135" s="22">
        <v>0.22228651216766915</v>
      </c>
      <c r="BB135" s="22" t="e">
        <v>#DIV/0!</v>
      </c>
      <c r="BC135" s="22">
        <v>0.21820833037595944</v>
      </c>
    </row>
    <row r="136" spans="1:55" x14ac:dyDescent="0.2">
      <c r="A136" s="3" t="s">
        <v>424</v>
      </c>
      <c r="B136" s="3" t="s">
        <v>425</v>
      </c>
      <c r="C136" s="3" t="s">
        <v>59</v>
      </c>
      <c r="D136" s="3">
        <v>122948</v>
      </c>
      <c r="E136" s="3" t="s">
        <v>16</v>
      </c>
      <c r="F136" s="3">
        <v>2019</v>
      </c>
      <c r="G136" s="3" t="s">
        <v>17</v>
      </c>
      <c r="H136" s="4">
        <v>43830</v>
      </c>
      <c r="I136" s="4">
        <v>43887</v>
      </c>
      <c r="J136" s="4">
        <v>43887</v>
      </c>
      <c r="K136" s="5">
        <v>136000000</v>
      </c>
      <c r="L136" s="5">
        <v>137000000</v>
      </c>
      <c r="M136" s="3" t="s">
        <v>426</v>
      </c>
      <c r="N136" s="21">
        <v>6.7615819988647491E-2</v>
      </c>
      <c r="O136" s="22">
        <v>3.363945417208173E-2</v>
      </c>
      <c r="P136" s="22">
        <v>1.1774215650197045E-2</v>
      </c>
      <c r="Q136" s="22">
        <v>0.87036250650580926</v>
      </c>
      <c r="R136" s="22">
        <v>0.12132946466288042</v>
      </c>
      <c r="S136" s="22">
        <v>2.0098241923872235E-2</v>
      </c>
      <c r="T136" s="22">
        <v>0.11899622288716735</v>
      </c>
      <c r="U136" s="22">
        <v>0.81100827347610649</v>
      </c>
      <c r="V136" s="22">
        <v>0.70916315772120186</v>
      </c>
      <c r="W136" s="22">
        <v>0.82364075740435794</v>
      </c>
      <c r="X136" s="22">
        <v>0.17705247685365616</v>
      </c>
      <c r="Y136" s="22">
        <v>0.4889001378139578</v>
      </c>
      <c r="Z136" s="22">
        <v>0.82294752314634378</v>
      </c>
      <c r="AA136" s="22">
        <v>0.4440378510067351</v>
      </c>
      <c r="AB136" s="22">
        <v>0.849523634491132</v>
      </c>
      <c r="AC136" s="22">
        <v>0.21855619778840227</v>
      </c>
      <c r="AD136" s="22">
        <v>0.2226596978392664</v>
      </c>
      <c r="AE136" s="22">
        <v>0.31094599715679427</v>
      </c>
      <c r="AF136" s="22">
        <v>0.34388743052394982</v>
      </c>
      <c r="AG136" s="22" t="e">
        <v>#DIV/0!</v>
      </c>
      <c r="AH136" s="22" t="e">
        <v>#DIV/0!</v>
      </c>
      <c r="AI136" s="22">
        <v>0.53189242251697488</v>
      </c>
      <c r="AJ136" s="22">
        <v>0.21697290091604837</v>
      </c>
      <c r="AK136" s="22" t="e">
        <v>#DIV/0!</v>
      </c>
      <c r="AL136" s="22" t="e">
        <v>#DIV/0!</v>
      </c>
      <c r="AM136" s="22">
        <v>0.71003827713731804</v>
      </c>
      <c r="AN136" s="22">
        <v>0.80626896880820043</v>
      </c>
      <c r="AO136" s="22">
        <v>0.11384124667872088</v>
      </c>
      <c r="AP136" s="22">
        <v>0.36326839554348395</v>
      </c>
      <c r="AQ136" s="22">
        <v>0.62486272315911917</v>
      </c>
      <c r="AR136" s="22">
        <v>0.35126100091404339</v>
      </c>
      <c r="AS136" s="22">
        <v>0.34134353515988186</v>
      </c>
      <c r="AT136" s="22">
        <v>0.41065382834140474</v>
      </c>
      <c r="AU136" s="22">
        <v>0.31932262022093921</v>
      </c>
      <c r="AV136" s="22" t="e">
        <v>#DIV/0!</v>
      </c>
      <c r="AW136" s="22" t="e">
        <v>#DIV/0!</v>
      </c>
      <c r="AX136" s="22" t="e">
        <v>#DIV/0!</v>
      </c>
      <c r="AY136" s="22">
        <v>0.7484533310432081</v>
      </c>
      <c r="AZ136" s="22">
        <v>0.77229682698980306</v>
      </c>
      <c r="BA136" s="22">
        <v>0.22293028207564883</v>
      </c>
      <c r="BB136" s="22" t="e">
        <v>#DIV/0!</v>
      </c>
      <c r="BC136" s="22">
        <v>0.14630560117504851</v>
      </c>
    </row>
    <row r="137" spans="1:55" x14ac:dyDescent="0.2">
      <c r="A137" s="3" t="s">
        <v>445</v>
      </c>
      <c r="B137" s="3" t="s">
        <v>446</v>
      </c>
      <c r="C137" s="3" t="s">
        <v>15</v>
      </c>
      <c r="D137" s="3">
        <v>255983</v>
      </c>
      <c r="E137" s="3" t="s">
        <v>16</v>
      </c>
      <c r="F137" s="3">
        <v>2019</v>
      </c>
      <c r="G137" s="3" t="s">
        <v>17</v>
      </c>
      <c r="H137" s="4">
        <v>43738</v>
      </c>
      <c r="I137" s="4">
        <v>43787</v>
      </c>
      <c r="J137" s="4">
        <v>43787</v>
      </c>
      <c r="K137" s="5">
        <v>612600000</v>
      </c>
      <c r="L137" s="5">
        <v>617500000</v>
      </c>
      <c r="M137" s="3" t="s">
        <v>447</v>
      </c>
      <c r="N137" s="21">
        <v>4.341451748470658E-2</v>
      </c>
      <c r="O137" s="22">
        <v>3.190907023661152E-2</v>
      </c>
      <c r="P137" s="22">
        <v>2.5813813478189354E-2</v>
      </c>
      <c r="Q137" s="22">
        <v>0.8700623271401644</v>
      </c>
      <c r="R137" s="22">
        <v>9.3757693812394932E-2</v>
      </c>
      <c r="S137" s="22">
        <v>0.13254883864044251</v>
      </c>
      <c r="T137" s="22">
        <v>7.0840061987475639E-2</v>
      </c>
      <c r="U137" s="22">
        <v>0.80996217206247367</v>
      </c>
      <c r="V137" s="22">
        <v>0.71343421125715223</v>
      </c>
      <c r="W137" s="22">
        <v>0.82177833005033341</v>
      </c>
      <c r="X137" s="22">
        <v>0.29936486901026521</v>
      </c>
      <c r="Y137" s="22">
        <v>0.50363780820542015</v>
      </c>
      <c r="Z137" s="22">
        <v>0.70063513098973484</v>
      </c>
      <c r="AA137" s="22">
        <v>0.51153700942362879</v>
      </c>
      <c r="AB137" s="22">
        <v>0.85751955769707422</v>
      </c>
      <c r="AC137" s="22">
        <v>0.4084504471202951</v>
      </c>
      <c r="AD137" s="22">
        <v>0.27175588299095876</v>
      </c>
      <c r="AE137" s="22">
        <v>0.36684461295432735</v>
      </c>
      <c r="AF137" s="22">
        <v>0.36264184026729523</v>
      </c>
      <c r="AG137" s="22" t="e">
        <v>#DIV/0!</v>
      </c>
      <c r="AH137" s="22" t="e">
        <v>#DIV/0!</v>
      </c>
      <c r="AI137" s="22">
        <v>0.53921422755952875</v>
      </c>
      <c r="AJ137" s="22">
        <v>0.15890922021236109</v>
      </c>
      <c r="AK137" s="22" t="e">
        <v>#DIV/0!</v>
      </c>
      <c r="AL137" s="22" t="e">
        <v>#DIV/0!</v>
      </c>
      <c r="AM137" s="22">
        <v>0.71407165281541496</v>
      </c>
      <c r="AN137" s="22">
        <v>0.80768400592336431</v>
      </c>
      <c r="AO137" s="22">
        <v>0.18398723443381038</v>
      </c>
      <c r="AP137" s="22">
        <v>0.36936295696990046</v>
      </c>
      <c r="AQ137" s="22">
        <v>0.7044651098907877</v>
      </c>
      <c r="AR137" s="22">
        <v>0.35290236913788081</v>
      </c>
      <c r="AS137" s="22">
        <v>0.35330595997051911</v>
      </c>
      <c r="AT137" s="22">
        <v>0.50999041525779965</v>
      </c>
      <c r="AU137" s="22">
        <v>0.28666646607157609</v>
      </c>
      <c r="AV137" s="22" t="e">
        <v>#DIV/0!</v>
      </c>
      <c r="AW137" s="22" t="e">
        <v>#DIV/0!</v>
      </c>
      <c r="AX137" s="22" t="e">
        <v>#DIV/0!</v>
      </c>
      <c r="AY137" s="22">
        <v>0.74568606555582007</v>
      </c>
      <c r="AZ137" s="22">
        <v>0.76874719825502302</v>
      </c>
      <c r="BA137" s="22">
        <v>0.22221360618367322</v>
      </c>
      <c r="BB137" s="22" t="e">
        <v>#DIV/0!</v>
      </c>
      <c r="BC137" s="22">
        <v>0.2765084943823426</v>
      </c>
    </row>
    <row r="138" spans="1:55" x14ac:dyDescent="0.2">
      <c r="A138" s="3" t="s">
        <v>451</v>
      </c>
      <c r="B138" s="3" t="s">
        <v>452</v>
      </c>
      <c r="C138" s="3" t="s">
        <v>138</v>
      </c>
      <c r="D138" s="3">
        <v>100699</v>
      </c>
      <c r="E138" s="3" t="s">
        <v>16</v>
      </c>
      <c r="F138" s="3">
        <v>2019</v>
      </c>
      <c r="G138" s="3" t="s">
        <v>17</v>
      </c>
      <c r="H138" s="4">
        <v>43830</v>
      </c>
      <c r="I138" s="4">
        <v>43888</v>
      </c>
      <c r="J138" s="4">
        <v>43888</v>
      </c>
      <c r="K138" s="5">
        <v>578174000</v>
      </c>
      <c r="L138" s="5">
        <v>581368000</v>
      </c>
      <c r="M138" s="3" t="s">
        <v>453</v>
      </c>
      <c r="N138" s="21">
        <v>4.6562095377007236E-2</v>
      </c>
      <c r="O138" s="22">
        <v>3.9746980760896077E-2</v>
      </c>
      <c r="P138" s="22">
        <v>5.0854282625670801E-2</v>
      </c>
      <c r="Q138" s="22">
        <v>0.86876453111224117</v>
      </c>
      <c r="R138" s="22">
        <v>4.6828572901535283E-2</v>
      </c>
      <c r="S138" s="22">
        <v>5.1416141666224449E-2</v>
      </c>
      <c r="T138" s="22">
        <v>3.8050237187738631E-2</v>
      </c>
      <c r="U138" s="22">
        <v>0.80818996402953069</v>
      </c>
      <c r="V138" s="22">
        <v>0.70970455248403175</v>
      </c>
      <c r="W138" s="22">
        <v>0.82031483498740343</v>
      </c>
      <c r="X138" s="22">
        <v>0.12024175761733273</v>
      </c>
      <c r="Y138" s="22">
        <v>0.48177780538256726</v>
      </c>
      <c r="Z138" s="22">
        <v>0.8797582423826672</v>
      </c>
      <c r="AA138" s="22">
        <v>0</v>
      </c>
      <c r="AB138" s="22">
        <v>0.91099811852255697</v>
      </c>
      <c r="AC138" s="22">
        <v>1</v>
      </c>
      <c r="AD138" s="22">
        <v>0.55314618042467156</v>
      </c>
      <c r="AE138" s="22">
        <v>0.43642095095153921</v>
      </c>
      <c r="AF138" s="22">
        <v>0.37631803186207491</v>
      </c>
      <c r="AG138" s="22" t="e">
        <v>#DIV/0!</v>
      </c>
      <c r="AH138" s="22" t="e">
        <v>#DIV/0!</v>
      </c>
      <c r="AI138" s="22">
        <v>0.54801518029508511</v>
      </c>
      <c r="AJ138" s="22">
        <v>0.41330431337378215</v>
      </c>
      <c r="AK138" s="22" t="e">
        <v>#DIV/0!</v>
      </c>
      <c r="AL138" s="22" t="e">
        <v>#DIV/0!</v>
      </c>
      <c r="AM138" s="22">
        <v>0.71005276025029462</v>
      </c>
      <c r="AN138" s="22">
        <v>0.80474881154525535</v>
      </c>
      <c r="AO138" s="22">
        <v>8.9256566282918046E-2</v>
      </c>
      <c r="AP138" s="22">
        <v>0.36888835966092343</v>
      </c>
      <c r="AQ138" s="22">
        <v>0.65697077481337907</v>
      </c>
      <c r="AR138" s="22">
        <v>0.70489183921654153</v>
      </c>
      <c r="AS138" s="22">
        <v>0.34960971412174036</v>
      </c>
      <c r="AT138" s="22">
        <v>0.6480188074997687</v>
      </c>
      <c r="AU138" s="22">
        <v>0.30825801046195866</v>
      </c>
      <c r="AV138" s="22" t="e">
        <v>#DIV/0!</v>
      </c>
      <c r="AW138" s="22" t="e">
        <v>#DIV/0!</v>
      </c>
      <c r="AX138" s="22" t="e">
        <v>#DIV/0!</v>
      </c>
      <c r="AY138" s="22">
        <v>0.74468906389905531</v>
      </c>
      <c r="AZ138" s="22">
        <v>0.76779127602332797</v>
      </c>
      <c r="BA138" s="22">
        <v>0.22212538682152388</v>
      </c>
      <c r="BB138" s="22" t="e">
        <v>#DIV/0!</v>
      </c>
      <c r="BC138" s="22">
        <v>0.18254696937732037</v>
      </c>
    </row>
    <row r="139" spans="1:55" x14ac:dyDescent="0.2">
      <c r="A139" s="3" t="s">
        <v>457</v>
      </c>
      <c r="B139" s="3" t="s">
        <v>458</v>
      </c>
      <c r="C139" s="3" t="s">
        <v>72</v>
      </c>
      <c r="D139" s="3">
        <v>378138</v>
      </c>
      <c r="E139" s="3" t="s">
        <v>16</v>
      </c>
      <c r="F139" s="3">
        <v>2019</v>
      </c>
      <c r="G139" s="3" t="s">
        <v>17</v>
      </c>
      <c r="H139" s="4">
        <v>43830</v>
      </c>
      <c r="I139" s="4">
        <v>43882</v>
      </c>
      <c r="J139" s="4">
        <v>43882</v>
      </c>
      <c r="K139" s="5">
        <v>85335000</v>
      </c>
      <c r="L139" s="5">
        <v>86288000</v>
      </c>
      <c r="M139" s="3" t="s">
        <v>459</v>
      </c>
      <c r="N139" s="21">
        <v>2.1145817389785961E-2</v>
      </c>
      <c r="O139" s="22">
        <v>2.1145817389785961E-2</v>
      </c>
      <c r="P139" s="22">
        <v>3.9579467255123568E-2</v>
      </c>
      <c r="Q139" s="22">
        <v>0.86898039306417851</v>
      </c>
      <c r="R139" s="22">
        <v>0.14464839237697569</v>
      </c>
      <c r="S139" s="22">
        <v>5.6590235621749974E-2</v>
      </c>
      <c r="T139" s="22">
        <v>0.13597912363690273</v>
      </c>
      <c r="U139" s="22">
        <v>0.81036088065365863</v>
      </c>
      <c r="V139" s="22">
        <v>0.70995375965354846</v>
      </c>
      <c r="W139" s="22">
        <v>0.8227739778112888</v>
      </c>
      <c r="X139" s="22">
        <v>0.10097881377447369</v>
      </c>
      <c r="Y139" s="22">
        <v>0.50848498929582797</v>
      </c>
      <c r="Z139" s="22">
        <v>0.89902118622552618</v>
      </c>
      <c r="AA139" s="22">
        <v>0.32008359404775655</v>
      </c>
      <c r="AB139" s="22">
        <v>0.8990354792066928</v>
      </c>
      <c r="AC139" s="22">
        <v>0.47988439215610429</v>
      </c>
      <c r="AD139" s="22">
        <v>0.29915358182692642</v>
      </c>
      <c r="AE139" s="22">
        <v>0.39803834901012125</v>
      </c>
      <c r="AF139" s="22">
        <v>0.3479170633307167</v>
      </c>
      <c r="AG139" s="22" t="e">
        <v>#DIV/0!</v>
      </c>
      <c r="AH139" s="22" t="e">
        <v>#DIV/0!</v>
      </c>
      <c r="AI139" s="22">
        <v>0.57303917527612669</v>
      </c>
      <c r="AJ139" s="22">
        <v>0.14228219952223015</v>
      </c>
      <c r="AK139" s="22" t="e">
        <v>#DIV/0!</v>
      </c>
      <c r="AL139" s="22" t="e">
        <v>#DIV/0!</v>
      </c>
      <c r="AM139" s="22">
        <v>0.70774815176124695</v>
      </c>
      <c r="AN139" s="22">
        <v>0.80397122569820556</v>
      </c>
      <c r="AO139" s="22">
        <v>3.7028953848931005E-2</v>
      </c>
      <c r="AP139" s="22">
        <v>0.35777037378762094</v>
      </c>
      <c r="AQ139" s="22">
        <v>0.59277287801081224</v>
      </c>
      <c r="AR139" s="22">
        <v>0.57675288815188452</v>
      </c>
      <c r="AS139" s="22">
        <v>0.44826326155633006</v>
      </c>
      <c r="AT139" s="22">
        <v>0.39029071131380577</v>
      </c>
      <c r="AU139" s="22">
        <v>0.25021281006022233</v>
      </c>
      <c r="AV139" s="22" t="e">
        <v>#DIV/0!</v>
      </c>
      <c r="AW139" s="22" t="e">
        <v>#DIV/0!</v>
      </c>
      <c r="AX139" s="22" t="e">
        <v>#DIV/0!</v>
      </c>
      <c r="AY139" s="22">
        <v>0.75244703935311119</v>
      </c>
      <c r="AZ139" s="22">
        <v>0.7753660361472845</v>
      </c>
      <c r="BA139" s="22">
        <v>0.22130978509331414</v>
      </c>
      <c r="BB139" s="22" t="e">
        <v>#DIV/0!</v>
      </c>
      <c r="BC139" s="22">
        <v>0.12208779088059947</v>
      </c>
    </row>
    <row r="140" spans="1:55" x14ac:dyDescent="0.2">
      <c r="A140" s="7" t="s">
        <v>460</v>
      </c>
      <c r="B140" s="7" t="s">
        <v>461</v>
      </c>
      <c r="C140" s="3" t="s">
        <v>72</v>
      </c>
      <c r="D140" s="7">
        <v>421306</v>
      </c>
      <c r="E140" s="7" t="s">
        <v>16</v>
      </c>
      <c r="F140" s="7">
        <v>2018</v>
      </c>
      <c r="G140" s="7" t="s">
        <v>17</v>
      </c>
      <c r="H140" s="8">
        <v>43465</v>
      </c>
      <c r="I140" s="8">
        <v>43517</v>
      </c>
      <c r="J140" s="8">
        <v>43591</v>
      </c>
      <c r="K140" s="9">
        <v>368450000</v>
      </c>
      <c r="L140" s="9">
        <v>384455000</v>
      </c>
      <c r="M140" s="10" t="s">
        <v>462</v>
      </c>
      <c r="N140" s="21">
        <v>9.011751396357416E-4</v>
      </c>
      <c r="O140" s="22">
        <v>9.011751396357416E-4</v>
      </c>
      <c r="P140" s="22">
        <v>1.3551197003878485E-3</v>
      </c>
      <c r="Q140" s="22">
        <v>0.86906523501178312</v>
      </c>
      <c r="R140" s="22">
        <v>0.14523975050644247</v>
      </c>
      <c r="S140" s="22">
        <v>0.26612504490619143</v>
      </c>
      <c r="T140" s="22">
        <v>9.8768486936643848E-2</v>
      </c>
      <c r="U140" s="22">
        <v>0.8104579744529764</v>
      </c>
      <c r="V140" s="22">
        <v>0.71615353168434115</v>
      </c>
      <c r="W140" s="22">
        <v>0.82192921899745841</v>
      </c>
      <c r="X140" s="22">
        <v>1.8331852447036115E-3</v>
      </c>
      <c r="Y140" s="22">
        <v>0.47364567165069316</v>
      </c>
      <c r="Z140" s="22">
        <v>0.99816681475529645</v>
      </c>
      <c r="AA140" s="22">
        <v>0</v>
      </c>
      <c r="AB140" s="22">
        <v>0.89477249695928396</v>
      </c>
      <c r="AC140" s="22">
        <v>0.79166043799335295</v>
      </c>
      <c r="AD140" s="22">
        <v>0.73651942105388535</v>
      </c>
      <c r="AE140" s="22">
        <v>0.541763300127445</v>
      </c>
      <c r="AF140" s="22">
        <v>0.41774464779158343</v>
      </c>
      <c r="AG140" s="22" t="e">
        <v>#DIV/0!</v>
      </c>
      <c r="AH140" s="22" t="e">
        <v>#DIV/0!</v>
      </c>
      <c r="AI140" s="22">
        <v>0.53134664660366004</v>
      </c>
      <c r="AJ140" s="22">
        <v>0.13693124340690138</v>
      </c>
      <c r="AK140" s="22" t="e">
        <v>#DIV/0!</v>
      </c>
      <c r="AL140" s="22" t="e">
        <v>#DIV/0!</v>
      </c>
      <c r="AM140" s="22">
        <v>0.70832076026226665</v>
      </c>
      <c r="AN140" s="22">
        <v>0.80358123804484394</v>
      </c>
      <c r="AO140" s="22">
        <v>1.3652675134813861E-2</v>
      </c>
      <c r="AP140" s="22">
        <v>0.35902164181481738</v>
      </c>
      <c r="AQ140" s="22">
        <v>0.60612218306347254</v>
      </c>
      <c r="AR140" s="22">
        <v>0.76966847988373088</v>
      </c>
      <c r="AS140" s="22">
        <v>0.25630339478050918</v>
      </c>
      <c r="AT140" s="22">
        <v>0.358916337443281</v>
      </c>
      <c r="AU140" s="22">
        <v>0.28229152370129407</v>
      </c>
      <c r="AV140" s="22" t="e">
        <v>#DIV/0!</v>
      </c>
      <c r="AW140" s="22" t="e">
        <v>#DIV/0!</v>
      </c>
      <c r="AX140" s="22" t="e">
        <v>#DIV/0!</v>
      </c>
      <c r="AY140" s="22">
        <v>0.74914494449414126</v>
      </c>
      <c r="AZ140" s="22">
        <v>0.77325493652179345</v>
      </c>
      <c r="BA140" s="22">
        <v>0.22312080968258882</v>
      </c>
      <c r="BB140" s="22" t="e">
        <v>#DIV/0!</v>
      </c>
      <c r="BC140" s="22">
        <v>0.11304871686050792</v>
      </c>
    </row>
    <row r="141" spans="1:55" x14ac:dyDescent="0.2">
      <c r="A141" s="3" t="s">
        <v>472</v>
      </c>
      <c r="B141" s="3" t="s">
        <v>473</v>
      </c>
      <c r="C141" s="3" t="s">
        <v>52</v>
      </c>
      <c r="D141" s="3">
        <v>378141</v>
      </c>
      <c r="E141" s="3" t="s">
        <v>16</v>
      </c>
      <c r="F141" s="3">
        <v>2019</v>
      </c>
      <c r="G141" s="3" t="s">
        <v>17</v>
      </c>
      <c r="H141" s="4">
        <v>43830</v>
      </c>
      <c r="I141" s="4">
        <v>43888</v>
      </c>
      <c r="J141" s="4">
        <v>43888</v>
      </c>
      <c r="K141" s="5">
        <v>324337584</v>
      </c>
      <c r="L141" s="5">
        <v>327053630</v>
      </c>
      <c r="M141" s="3" t="s">
        <v>474</v>
      </c>
      <c r="N141" s="21">
        <v>2.4216030134790019E-2</v>
      </c>
      <c r="O141" s="22">
        <v>2.1827555767499774E-2</v>
      </c>
      <c r="P141" s="22">
        <v>4.4193793823091494E-4</v>
      </c>
      <c r="Q141" s="22">
        <v>0.87132057382182315</v>
      </c>
      <c r="R141" s="22">
        <v>0.11515841678722843</v>
      </c>
      <c r="S141" s="22">
        <v>1.4979518312577661E-2</v>
      </c>
      <c r="T141" s="22">
        <v>0.11368301537704202</v>
      </c>
      <c r="U141" s="22">
        <v>0.81157285161223802</v>
      </c>
      <c r="V141" s="22">
        <v>0.7090830816921081</v>
      </c>
      <c r="W141" s="22">
        <v>0.82430264503355899</v>
      </c>
      <c r="X141" s="22">
        <v>4.7871394406084539E-2</v>
      </c>
      <c r="Y141" s="22">
        <v>0.44672206150315552</v>
      </c>
      <c r="Z141" s="22">
        <v>0.95212860559391543</v>
      </c>
      <c r="AA141" s="22">
        <v>0.17270164769509522</v>
      </c>
      <c r="AB141" s="22">
        <v>0.82986576180333504</v>
      </c>
      <c r="AC141" s="22">
        <v>0.63294240233755528</v>
      </c>
      <c r="AD141" s="22">
        <v>0.49372948420692558</v>
      </c>
      <c r="AE141" s="22">
        <v>0.4988774334779737</v>
      </c>
      <c r="AF141" s="22">
        <v>0.35452372644630492</v>
      </c>
      <c r="AG141" s="22" t="e">
        <v>#DIV/0!</v>
      </c>
      <c r="AH141" s="22" t="e">
        <v>#DIV/0!</v>
      </c>
      <c r="AI141" s="22">
        <v>0.57241079358085611</v>
      </c>
      <c r="AJ141" s="22">
        <v>0.16825332269737944</v>
      </c>
      <c r="AK141" s="22" t="e">
        <v>#DIV/0!</v>
      </c>
      <c r="AL141" s="22" t="e">
        <v>#DIV/0!</v>
      </c>
      <c r="AM141" s="22">
        <v>0.70859465880428074</v>
      </c>
      <c r="AN141" s="22">
        <v>0.80446673889722864</v>
      </c>
      <c r="AO141" s="22">
        <v>3.1552669978246177E-2</v>
      </c>
      <c r="AP141" s="22">
        <v>0.35500500125880557</v>
      </c>
      <c r="AQ141" s="22">
        <v>0.59391160222826422</v>
      </c>
      <c r="AR141" s="22">
        <v>0.43578295718761439</v>
      </c>
      <c r="AS141" s="22">
        <v>0.42268433936439392</v>
      </c>
      <c r="AT141" s="22">
        <v>0.32567217203070886</v>
      </c>
      <c r="AU141" s="22">
        <v>0.20591573344734673</v>
      </c>
      <c r="AV141" s="22" t="e">
        <v>#DIV/0!</v>
      </c>
      <c r="AW141" s="22" t="e">
        <v>#DIV/0!</v>
      </c>
      <c r="AX141" s="22" t="e">
        <v>#DIV/0!</v>
      </c>
      <c r="AY141" s="22">
        <v>0.74798271781788661</v>
      </c>
      <c r="AZ141" s="22">
        <v>0.77192192525137304</v>
      </c>
      <c r="BA141" s="22">
        <v>0.21938965297042234</v>
      </c>
      <c r="BB141" s="22" t="e">
        <v>#DIV/0!</v>
      </c>
      <c r="BC141" s="22">
        <v>0.12770309589453893</v>
      </c>
    </row>
    <row r="142" spans="1:55" x14ac:dyDescent="0.2">
      <c r="A142" s="3" t="s">
        <v>463</v>
      </c>
      <c r="B142" s="3" t="s">
        <v>464</v>
      </c>
      <c r="C142" s="3" t="s">
        <v>72</v>
      </c>
      <c r="D142" s="3">
        <v>378140</v>
      </c>
      <c r="E142" s="3" t="s">
        <v>16</v>
      </c>
      <c r="F142" s="3">
        <v>2019</v>
      </c>
      <c r="G142" s="3" t="s">
        <v>17</v>
      </c>
      <c r="H142" s="4">
        <v>43830</v>
      </c>
      <c r="I142" s="4">
        <v>43881</v>
      </c>
      <c r="J142" s="4">
        <v>43881</v>
      </c>
      <c r="K142" s="5">
        <v>66089570</v>
      </c>
      <c r="L142" s="5">
        <v>66179051</v>
      </c>
      <c r="M142" s="3" t="s">
        <v>465</v>
      </c>
      <c r="N142" s="21">
        <v>2.0372273358805544E-4</v>
      </c>
      <c r="O142" s="22">
        <v>2.0372273358805544E-4</v>
      </c>
      <c r="P142" s="22">
        <v>1.1695446343887189E-3</v>
      </c>
      <c r="Q142" s="22">
        <v>0.8692023823601972</v>
      </c>
      <c r="R142" s="22">
        <v>0.15212375197146083</v>
      </c>
      <c r="S142" s="22">
        <v>0.85206120775090488</v>
      </c>
      <c r="T142" s="22">
        <v>0</v>
      </c>
      <c r="U142" s="22">
        <v>0.81075275889140364</v>
      </c>
      <c r="V142" s="22">
        <v>0.73443345599556498</v>
      </c>
      <c r="W142" s="22">
        <v>0.81944824653588433</v>
      </c>
      <c r="X142" s="22">
        <v>2.4232271251976227E-3</v>
      </c>
      <c r="Y142" s="22">
        <v>0.47042013407581834</v>
      </c>
      <c r="Z142" s="22">
        <v>0.9975767728748024</v>
      </c>
      <c r="AA142" s="22">
        <v>0</v>
      </c>
      <c r="AB142" s="22">
        <v>0.88833675035776127</v>
      </c>
      <c r="AC142" s="22">
        <v>0.86740556379543343</v>
      </c>
      <c r="AD142" s="22">
        <v>0.7621437263198011</v>
      </c>
      <c r="AE142" s="22">
        <v>0.54005002058451557</v>
      </c>
      <c r="AF142" s="22">
        <v>0.43794533219990567</v>
      </c>
      <c r="AG142" s="22" t="e">
        <v>#DIV/0!</v>
      </c>
      <c r="AH142" s="22" t="e">
        <v>#DIV/0!</v>
      </c>
      <c r="AI142" s="22">
        <v>0.53795773931890511</v>
      </c>
      <c r="AJ142" s="22">
        <v>9.7956984316057469E-2</v>
      </c>
      <c r="AK142" s="22" t="e">
        <v>#DIV/0!</v>
      </c>
      <c r="AL142" s="22" t="e">
        <v>#DIV/0!</v>
      </c>
      <c r="AM142" s="22">
        <v>0.70851822917109153</v>
      </c>
      <c r="AN142" s="22">
        <v>0.80355532639160954</v>
      </c>
      <c r="AO142" s="22">
        <v>1.1107094841352744E-2</v>
      </c>
      <c r="AP142" s="22">
        <v>0.35933304468151278</v>
      </c>
      <c r="AQ142" s="22">
        <v>0.60916119810189384</v>
      </c>
      <c r="AR142" s="22">
        <v>0.888609357679643</v>
      </c>
      <c r="AS142" s="22">
        <v>0.27505806970992158</v>
      </c>
      <c r="AT142" s="22">
        <v>0.3699120215382829</v>
      </c>
      <c r="AU142" s="22">
        <v>0.25677679903785727</v>
      </c>
      <c r="AV142" s="22" t="e">
        <v>#DIV/0!</v>
      </c>
      <c r="AW142" s="22" t="e">
        <v>#DIV/0!</v>
      </c>
      <c r="AX142" s="22" t="e">
        <v>#DIV/0!</v>
      </c>
      <c r="AY142" s="22">
        <v>0.74969582375573263</v>
      </c>
      <c r="AZ142" s="22">
        <v>0.7738513233167178</v>
      </c>
      <c r="BA142" s="22">
        <v>0.22233830506807484</v>
      </c>
      <c r="BB142" s="22" t="e">
        <v>#DIV/0!</v>
      </c>
      <c r="BC142" s="22">
        <v>0.13403783854748944</v>
      </c>
    </row>
    <row r="143" spans="1:55" x14ac:dyDescent="0.2">
      <c r="A143" s="3" t="s">
        <v>427</v>
      </c>
      <c r="B143" s="3" t="s">
        <v>428</v>
      </c>
      <c r="C143" s="3" t="s">
        <v>15</v>
      </c>
      <c r="D143" s="3">
        <v>124922</v>
      </c>
      <c r="E143" s="3" t="s">
        <v>16</v>
      </c>
      <c r="F143" s="3">
        <v>2019</v>
      </c>
      <c r="G143" s="3" t="s">
        <v>17</v>
      </c>
      <c r="H143" s="4">
        <v>43830</v>
      </c>
      <c r="I143" s="4">
        <v>43887</v>
      </c>
      <c r="J143" s="4">
        <v>43887</v>
      </c>
      <c r="K143" s="5">
        <v>413800000</v>
      </c>
      <c r="L143" s="5">
        <v>415800000</v>
      </c>
      <c r="M143" s="3" t="s">
        <v>429</v>
      </c>
      <c r="N143" s="21">
        <v>6.192355109507252E-2</v>
      </c>
      <c r="O143" s="22">
        <v>4.193402661820872E-2</v>
      </c>
      <c r="P143" s="22">
        <v>1.1890852506321051E-2</v>
      </c>
      <c r="Q143" s="22">
        <v>0.8693054948119987</v>
      </c>
      <c r="R143" s="22">
        <v>8.5214389912864924E-2</v>
      </c>
      <c r="S143" s="22">
        <v>2.8848748511062696E-2</v>
      </c>
      <c r="T143" s="22">
        <v>8.0917257402455298E-2</v>
      </c>
      <c r="U143" s="22">
        <v>0.80927364440402372</v>
      </c>
      <c r="V143" s="22">
        <v>0.70924570876804627</v>
      </c>
      <c r="W143" s="22">
        <v>0.82163237161008151</v>
      </c>
      <c r="X143" s="22">
        <v>0.2279434767403368</v>
      </c>
      <c r="Y143" s="22">
        <v>0.55859518823385412</v>
      </c>
      <c r="Z143" s="22">
        <v>0.77205652325966323</v>
      </c>
      <c r="AA143" s="22">
        <v>0.65800812173512946</v>
      </c>
      <c r="AB143" s="22">
        <v>0.88383387602317287</v>
      </c>
      <c r="AC143" s="22">
        <v>0.30994320441460166</v>
      </c>
      <c r="AD143" s="22">
        <v>0.22179743202465149</v>
      </c>
      <c r="AE143" s="22">
        <v>0.30996426170550445</v>
      </c>
      <c r="AF143" s="22">
        <v>0.35312816296073779</v>
      </c>
      <c r="AG143" s="22" t="e">
        <v>#DIV/0!</v>
      </c>
      <c r="AH143" s="22" t="e">
        <v>#DIV/0!</v>
      </c>
      <c r="AI143" s="22">
        <v>0.53981115602221086</v>
      </c>
      <c r="AJ143" s="22">
        <v>0.18804333583355867</v>
      </c>
      <c r="AK143" s="22" t="e">
        <v>#DIV/0!</v>
      </c>
      <c r="AL143" s="22" t="e">
        <v>#DIV/0!</v>
      </c>
      <c r="AM143" s="22">
        <v>0.71033376913834889</v>
      </c>
      <c r="AN143" s="22">
        <v>0.8058308201412353</v>
      </c>
      <c r="AO143" s="22">
        <v>0.1299393361447492</v>
      </c>
      <c r="AP143" s="22">
        <v>0.36320297532658735</v>
      </c>
      <c r="AQ143" s="22">
        <v>0.64930272668426836</v>
      </c>
      <c r="AR143" s="22">
        <v>0.35027860702330865</v>
      </c>
      <c r="AS143" s="22">
        <v>0.35463703628807458</v>
      </c>
      <c r="AT143" s="22">
        <v>0.43184777644178574</v>
      </c>
      <c r="AU143" s="22">
        <v>0.28785702857054318</v>
      </c>
      <c r="AV143" s="22" t="e">
        <v>#DIV/0!</v>
      </c>
      <c r="AW143" s="22" t="e">
        <v>#DIV/0!</v>
      </c>
      <c r="AX143" s="22" t="e">
        <v>#DIV/0!</v>
      </c>
      <c r="AY143" s="22">
        <v>0.74682400046060105</v>
      </c>
      <c r="AZ143" s="22">
        <v>0.77034264398313634</v>
      </c>
      <c r="BA143" s="22">
        <v>0.22213557818902344</v>
      </c>
      <c r="BB143" s="22" t="e">
        <v>#DIV/0!</v>
      </c>
      <c r="BC143" s="22">
        <v>0.16048520863415747</v>
      </c>
    </row>
    <row r="144" spans="1:55" x14ac:dyDescent="0.2">
      <c r="A144" s="3" t="s">
        <v>448</v>
      </c>
      <c r="B144" s="3" t="s">
        <v>449</v>
      </c>
      <c r="C144" s="3" t="s">
        <v>52</v>
      </c>
      <c r="D144" s="3">
        <v>354347</v>
      </c>
      <c r="E144" s="3" t="s">
        <v>16</v>
      </c>
      <c r="F144" s="3">
        <v>2019</v>
      </c>
      <c r="G144" s="3" t="s">
        <v>17</v>
      </c>
      <c r="H144" s="4">
        <v>43830</v>
      </c>
      <c r="I144" s="4">
        <v>43882</v>
      </c>
      <c r="J144" s="4">
        <v>43882</v>
      </c>
      <c r="K144" s="5">
        <v>199256589</v>
      </c>
      <c r="L144" s="5">
        <v>201031695</v>
      </c>
      <c r="M144" s="3" t="s">
        <v>450</v>
      </c>
      <c r="N144" s="21">
        <v>1.9544840147702858E-2</v>
      </c>
      <c r="O144" s="22">
        <v>1.8598220524307544E-2</v>
      </c>
      <c r="P144" s="22">
        <v>7.8210697599551699E-3</v>
      </c>
      <c r="Q144" s="22">
        <v>0.87424960226531845</v>
      </c>
      <c r="R144" s="22">
        <v>0.12871996883687103</v>
      </c>
      <c r="S144" s="22">
        <v>9.9731828230463074E-2</v>
      </c>
      <c r="T144" s="22">
        <v>0.11209648113079335</v>
      </c>
      <c r="U144" s="22">
        <v>0.81466356427340803</v>
      </c>
      <c r="V144" s="22">
        <v>0.71597941675614685</v>
      </c>
      <c r="W144" s="22">
        <v>0.82679451346483845</v>
      </c>
      <c r="X144" s="22">
        <v>4.8023978495555009E-2</v>
      </c>
      <c r="Y144" s="22">
        <v>0.42514421708041505</v>
      </c>
      <c r="Z144" s="22">
        <v>0.95197602150444505</v>
      </c>
      <c r="AA144" s="22">
        <v>1.1697778624552136E-2</v>
      </c>
      <c r="AB144" s="22">
        <v>0.79755625130797303</v>
      </c>
      <c r="AC144" s="22">
        <v>0.69505341124768139</v>
      </c>
      <c r="AD144" s="22">
        <v>0.38176749115567066</v>
      </c>
      <c r="AE144" s="22">
        <v>0.33394740814187984</v>
      </c>
      <c r="AF144" s="22">
        <v>0.35773709040023727</v>
      </c>
      <c r="AG144" s="22" t="e">
        <v>#DIV/0!</v>
      </c>
      <c r="AH144" s="22" t="e">
        <v>#DIV/0!</v>
      </c>
      <c r="AI144" s="22">
        <v>0.57235507107560757</v>
      </c>
      <c r="AJ144" s="22">
        <v>0.1585869628916558</v>
      </c>
      <c r="AK144" s="22" t="e">
        <v>#DIV/0!</v>
      </c>
      <c r="AL144" s="22" t="e">
        <v>#DIV/0!</v>
      </c>
      <c r="AM144" s="22">
        <v>0.70984388293668577</v>
      </c>
      <c r="AN144" s="22">
        <v>0.80523562799388193</v>
      </c>
      <c r="AO144" s="22">
        <v>3.2213276833649142E-2</v>
      </c>
      <c r="AP144" s="22">
        <v>0.35683967660673083</v>
      </c>
      <c r="AQ144" s="22">
        <v>0.59622533208527229</v>
      </c>
      <c r="AR144" s="22">
        <v>0.46249335981188849</v>
      </c>
      <c r="AS144" s="22">
        <v>0.42694557583604958</v>
      </c>
      <c r="AT144" s="22">
        <v>0.33620593865373571</v>
      </c>
      <c r="AU144" s="22">
        <v>0.21198886364071012</v>
      </c>
      <c r="AV144" s="22" t="e">
        <v>#DIV/0!</v>
      </c>
      <c r="AW144" s="22" t="e">
        <v>#DIV/0!</v>
      </c>
      <c r="AX144" s="22" t="e">
        <v>#DIV/0!</v>
      </c>
      <c r="AY144" s="22">
        <v>0.75000636292140443</v>
      </c>
      <c r="AZ144" s="22">
        <v>0.77414572355792777</v>
      </c>
      <c r="BA144" s="22">
        <v>0.21942424114604578</v>
      </c>
      <c r="BB144" s="22" t="e">
        <v>#DIV/0!</v>
      </c>
      <c r="BC144" s="22">
        <v>9.9649483969225336E-2</v>
      </c>
    </row>
    <row r="145" spans="1:55" x14ac:dyDescent="0.2">
      <c r="A145" s="3" t="s">
        <v>439</v>
      </c>
      <c r="B145" s="3" t="s">
        <v>440</v>
      </c>
      <c r="C145" s="3" t="s">
        <v>24</v>
      </c>
      <c r="D145" s="3">
        <v>108955</v>
      </c>
      <c r="E145" s="3" t="s">
        <v>16</v>
      </c>
      <c r="F145" s="3">
        <v>2019</v>
      </c>
      <c r="G145" s="3" t="s">
        <v>17</v>
      </c>
      <c r="H145" s="4">
        <v>43830</v>
      </c>
      <c r="I145" s="4">
        <v>43875</v>
      </c>
      <c r="J145" s="4">
        <v>43875</v>
      </c>
      <c r="K145" s="5">
        <v>627000000</v>
      </c>
      <c r="L145" s="5">
        <v>637200000</v>
      </c>
      <c r="M145" s="3" t="s">
        <v>441</v>
      </c>
      <c r="N145" s="21">
        <v>0.12066052256752884</v>
      </c>
      <c r="O145" s="22">
        <v>9.4686008588002926E-2</v>
      </c>
      <c r="P145" s="22">
        <v>0.17356814567848153</v>
      </c>
      <c r="Q145" s="22">
        <v>0.86850660002412772</v>
      </c>
      <c r="R145" s="22">
        <v>3.0774183245024168E-2</v>
      </c>
      <c r="S145" s="22">
        <v>0</v>
      </c>
      <c r="T145" s="22">
        <v>3.1102209986921436E-2</v>
      </c>
      <c r="U145" s="22">
        <v>0.80781440392793091</v>
      </c>
      <c r="V145" s="22">
        <v>0.70833495319453676</v>
      </c>
      <c r="W145" s="22">
        <v>0.8200940552570366</v>
      </c>
      <c r="X145" s="22">
        <v>0.39630737981724984</v>
      </c>
      <c r="Y145" s="22">
        <v>0.51906242982201589</v>
      </c>
      <c r="Z145" s="22">
        <v>0.60369262018275005</v>
      </c>
      <c r="AA145" s="22">
        <v>0.28871481055821541</v>
      </c>
      <c r="AB145" s="22">
        <v>0.92783481409197333</v>
      </c>
      <c r="AC145" s="22">
        <v>0.7361490795094161</v>
      </c>
      <c r="AD145" s="22">
        <v>0.36816937616369066</v>
      </c>
      <c r="AE145" s="22">
        <v>0.47661649840548959</v>
      </c>
      <c r="AF145" s="22">
        <v>0.41214513529563018</v>
      </c>
      <c r="AG145" s="22" t="e">
        <v>#DIV/0!</v>
      </c>
      <c r="AH145" s="22" t="e">
        <v>#DIV/0!</v>
      </c>
      <c r="AI145" s="22">
        <v>0.54984582189342157</v>
      </c>
      <c r="AJ145" s="22">
        <v>0.29714655458675288</v>
      </c>
      <c r="AK145" s="22" t="e">
        <v>#DIV/0!</v>
      </c>
      <c r="AL145" s="22" t="e">
        <v>#DIV/0!</v>
      </c>
      <c r="AM145" s="22">
        <v>0.7133760855633795</v>
      </c>
      <c r="AN145" s="22">
        <v>0.80525614525498013</v>
      </c>
      <c r="AO145" s="22">
        <v>0.13394720867197576</v>
      </c>
      <c r="AP145" s="22">
        <v>0.36078903299632265</v>
      </c>
      <c r="AQ145" s="22">
        <v>0.76420948307142167</v>
      </c>
      <c r="AR145" s="22">
        <v>0.47668288129825548</v>
      </c>
      <c r="AS145" s="22">
        <v>0.36667156499365644</v>
      </c>
      <c r="AT145" s="22">
        <v>0.57619272470356886</v>
      </c>
      <c r="AU145" s="22">
        <v>0.33321892210042164</v>
      </c>
      <c r="AV145" s="22" t="e">
        <v>#DIV/0!</v>
      </c>
      <c r="AW145" s="22" t="e">
        <v>#DIV/0!</v>
      </c>
      <c r="AX145" s="22" t="e">
        <v>#DIV/0!</v>
      </c>
      <c r="AY145" s="22">
        <v>0.7445410470442555</v>
      </c>
      <c r="AZ145" s="22">
        <v>0.76650691865834408</v>
      </c>
      <c r="BA145" s="22">
        <v>0.22195060027173613</v>
      </c>
      <c r="BB145" s="22" t="e">
        <v>#DIV/0!</v>
      </c>
      <c r="BC145" s="22">
        <v>0.2624649811418947</v>
      </c>
    </row>
    <row r="146" spans="1:55" x14ac:dyDescent="0.2">
      <c r="A146" s="3" t="s">
        <v>475</v>
      </c>
      <c r="B146" s="3" t="s">
        <v>476</v>
      </c>
      <c r="C146" s="3" t="s">
        <v>52</v>
      </c>
      <c r="D146" s="3">
        <v>378142</v>
      </c>
      <c r="E146" s="3" t="s">
        <v>16</v>
      </c>
      <c r="F146" s="3">
        <v>2019</v>
      </c>
      <c r="G146" s="3" t="s">
        <v>17</v>
      </c>
      <c r="H146" s="4">
        <v>43830</v>
      </c>
      <c r="I146" s="4">
        <v>43872</v>
      </c>
      <c r="J146" s="4">
        <v>43872</v>
      </c>
      <c r="K146" s="5">
        <v>976000000</v>
      </c>
      <c r="L146" s="5">
        <v>976000000</v>
      </c>
      <c r="M146" s="6" t="s">
        <v>477</v>
      </c>
      <c r="N146" s="21">
        <v>3.0758947024711266E-2</v>
      </c>
      <c r="O146" s="22">
        <v>2.6200581307623195E-2</v>
      </c>
      <c r="P146" s="22">
        <v>4.2728822028049772E-3</v>
      </c>
      <c r="Q146" s="22">
        <v>0.87199910298290173</v>
      </c>
      <c r="R146" s="22">
        <v>0.10054749916077631</v>
      </c>
      <c r="S146" s="22">
        <v>9.1531908670796261E-2</v>
      </c>
      <c r="T146" s="22">
        <v>8.5103303892104659E-2</v>
      </c>
      <c r="U146" s="22">
        <v>0.8114919959924991</v>
      </c>
      <c r="V146" s="22">
        <v>0.7134726602220185</v>
      </c>
      <c r="W146" s="22">
        <v>0.82353242515867231</v>
      </c>
      <c r="X146" s="22">
        <v>8.052597099477371E-2</v>
      </c>
      <c r="Y146" s="22">
        <v>0.43832637014722037</v>
      </c>
      <c r="Z146" s="22">
        <v>0.91947402900522635</v>
      </c>
      <c r="AA146" s="22">
        <v>8.5705086683999315E-2</v>
      </c>
      <c r="AB146" s="22">
        <v>0.81964480097427606</v>
      </c>
      <c r="AC146" s="22">
        <v>0.53674858241308587</v>
      </c>
      <c r="AD146" s="22">
        <v>0.33993035822511081</v>
      </c>
      <c r="AE146" s="22">
        <v>0.30093658234976967</v>
      </c>
      <c r="AF146" s="22">
        <v>0.34534947359545903</v>
      </c>
      <c r="AG146" s="22" t="e">
        <v>#DIV/0!</v>
      </c>
      <c r="AH146" s="22" t="e">
        <v>#DIV/0!</v>
      </c>
      <c r="AI146" s="22">
        <v>0.55362129401809679</v>
      </c>
      <c r="AJ146" s="22">
        <v>0.15313648664819168</v>
      </c>
      <c r="AK146" s="22" t="e">
        <v>#DIV/0!</v>
      </c>
      <c r="AL146" s="22" t="e">
        <v>#DIV/0!</v>
      </c>
      <c r="AM146" s="22">
        <v>0.70895924482559713</v>
      </c>
      <c r="AN146" s="22">
        <v>0.80514838441549264</v>
      </c>
      <c r="AO146" s="22">
        <v>4.6645599034971161E-2</v>
      </c>
      <c r="AP146" s="22">
        <v>0.3494549337821749</v>
      </c>
      <c r="AQ146" s="22">
        <v>0.59560796471097222</v>
      </c>
      <c r="AR146" s="22">
        <v>0.38710815326354842</v>
      </c>
      <c r="AS146" s="22">
        <v>0.3773937522677111</v>
      </c>
      <c r="AT146" s="22">
        <v>0.33399458721937458</v>
      </c>
      <c r="AU146" s="22">
        <v>0.24380157552579462</v>
      </c>
      <c r="AV146" s="22" t="e">
        <v>#DIV/0!</v>
      </c>
      <c r="AW146" s="22" t="e">
        <v>#DIV/0!</v>
      </c>
      <c r="AX146" s="22" t="e">
        <v>#DIV/0!</v>
      </c>
      <c r="AY146" s="22">
        <v>0.74819190714047834</v>
      </c>
      <c r="AZ146" s="22">
        <v>0.77209610751095137</v>
      </c>
      <c r="BA146" s="22">
        <v>0.22092268553882366</v>
      </c>
      <c r="BB146" s="22" t="e">
        <v>#DIV/0!</v>
      </c>
      <c r="BC146" s="22">
        <v>0.10213658434157141</v>
      </c>
    </row>
    <row r="147" spans="1:55" x14ac:dyDescent="0.2">
      <c r="A147" s="3" t="s">
        <v>481</v>
      </c>
      <c r="B147" s="3" t="s">
        <v>482</v>
      </c>
      <c r="C147" s="3" t="s">
        <v>15</v>
      </c>
      <c r="D147" s="3">
        <v>378143</v>
      </c>
      <c r="E147" s="3" t="s">
        <v>16</v>
      </c>
      <c r="F147" s="3">
        <v>2019</v>
      </c>
      <c r="G147" s="3" t="s">
        <v>17</v>
      </c>
      <c r="H147" s="4">
        <v>43830</v>
      </c>
      <c r="I147" s="4">
        <v>43882</v>
      </c>
      <c r="J147" s="4">
        <v>43882</v>
      </c>
      <c r="K147" s="5">
        <v>170360000</v>
      </c>
      <c r="L147" s="5">
        <v>173499000</v>
      </c>
      <c r="M147" s="3" t="s">
        <v>483</v>
      </c>
      <c r="N147" s="21">
        <v>8.6433157208343395E-2</v>
      </c>
      <c r="O147" s="22">
        <v>8.6433157208343395E-2</v>
      </c>
      <c r="P147" s="22">
        <v>0.10875006688449788</v>
      </c>
      <c r="Q147" s="22">
        <v>0.86870450995957182</v>
      </c>
      <c r="R147" s="22">
        <v>0</v>
      </c>
      <c r="S147" s="22">
        <v>0</v>
      </c>
      <c r="T147" s="22">
        <v>0</v>
      </c>
      <c r="U147" s="22">
        <v>0.80725306381245165</v>
      </c>
      <c r="V147" s="22">
        <v>0.70833495319453676</v>
      </c>
      <c r="W147" s="22">
        <v>0.81944824653588433</v>
      </c>
      <c r="X147" s="22">
        <v>0.64847263215316087</v>
      </c>
      <c r="Y147" s="22">
        <v>0.48379705934040357</v>
      </c>
      <c r="Z147" s="22">
        <v>0.35152736784683919</v>
      </c>
      <c r="AA147" s="22">
        <v>3.4444202119667169E-3</v>
      </c>
      <c r="AB147" s="22">
        <v>0.91464507161977504</v>
      </c>
      <c r="AC147" s="22">
        <v>0.30253129506044907</v>
      </c>
      <c r="AD147" s="22">
        <v>0.18725120424171512</v>
      </c>
      <c r="AE147" s="22">
        <v>0.26338691934246916</v>
      </c>
      <c r="AF147" s="22">
        <v>0.33974939919626784</v>
      </c>
      <c r="AG147" s="22" t="e">
        <v>#DIV/0!</v>
      </c>
      <c r="AH147" s="22" t="e">
        <v>#DIV/0!</v>
      </c>
      <c r="AI147" s="22">
        <v>0.53671348501571814</v>
      </c>
      <c r="AJ147" s="22">
        <v>0.18602741001769799</v>
      </c>
      <c r="AK147" s="22" t="e">
        <v>#DIV/0!</v>
      </c>
      <c r="AL147" s="22" t="e">
        <v>#DIV/0!</v>
      </c>
      <c r="AM147" s="22">
        <v>0.71380689990616619</v>
      </c>
      <c r="AN147" s="22">
        <v>0.81078998752164755</v>
      </c>
      <c r="AO147" s="22">
        <v>0.47560945756657969</v>
      </c>
      <c r="AP147" s="22">
        <v>0.362675244488179</v>
      </c>
      <c r="AQ147" s="22">
        <v>0.76244849708539975</v>
      </c>
      <c r="AR147" s="22">
        <v>0.27332368000940394</v>
      </c>
      <c r="AS147" s="22">
        <v>0.36130359185640859</v>
      </c>
      <c r="AT147" s="22">
        <v>0.62766949761315716</v>
      </c>
      <c r="AU147" s="22">
        <v>0.32533610234324478</v>
      </c>
      <c r="AV147" s="22" t="e">
        <v>#DIV/0!</v>
      </c>
      <c r="AW147" s="22" t="e">
        <v>#DIV/0!</v>
      </c>
      <c r="AX147" s="22" t="e">
        <v>#DIV/0!</v>
      </c>
      <c r="AY147" s="22">
        <v>0.7440745832666682</v>
      </c>
      <c r="AZ147" s="22">
        <v>0.76568839724851812</v>
      </c>
      <c r="BA147" s="22">
        <v>0.22277576442704974</v>
      </c>
      <c r="BB147" s="22" t="e">
        <v>#DIV/0!</v>
      </c>
      <c r="BC147" s="22">
        <v>0.34238720108983217</v>
      </c>
    </row>
    <row r="148" spans="1:55" x14ac:dyDescent="0.2">
      <c r="A148" s="3" t="s">
        <v>478</v>
      </c>
      <c r="B148" s="3" t="s">
        <v>479</v>
      </c>
      <c r="C148" s="3" t="s">
        <v>45</v>
      </c>
      <c r="D148" s="3">
        <v>112653</v>
      </c>
      <c r="E148" s="3" t="s">
        <v>16</v>
      </c>
      <c r="F148" s="3">
        <v>2019</v>
      </c>
      <c r="G148" s="3" t="s">
        <v>17</v>
      </c>
      <c r="H148" s="4">
        <v>43830</v>
      </c>
      <c r="I148" s="4">
        <v>43875</v>
      </c>
      <c r="J148" s="4">
        <v>43875</v>
      </c>
      <c r="K148" s="5">
        <v>144613000</v>
      </c>
      <c r="L148" s="5">
        <v>149458000</v>
      </c>
      <c r="M148" s="3" t="s">
        <v>480</v>
      </c>
      <c r="N148" s="21">
        <v>2.6128125527468554E-2</v>
      </c>
      <c r="O148" s="22">
        <v>2.6128125527468554E-2</v>
      </c>
      <c r="P148" s="22">
        <v>3.7017307287558456E-2</v>
      </c>
      <c r="Q148" s="22">
        <v>0.87241321461024257</v>
      </c>
      <c r="R148" s="22">
        <v>7.7452955962226636E-2</v>
      </c>
      <c r="S148" s="22">
        <v>6.5802515220978325E-2</v>
      </c>
      <c r="T148" s="22">
        <v>6.6405184179240906E-2</v>
      </c>
      <c r="U148" s="22">
        <v>0.81073801976801563</v>
      </c>
      <c r="V148" s="22">
        <v>0.71227692408322163</v>
      </c>
      <c r="W148" s="22">
        <v>0.82284946395257985</v>
      </c>
      <c r="X148" s="22">
        <v>0.31055400584043713</v>
      </c>
      <c r="Y148" s="22">
        <v>0.46688976311981428</v>
      </c>
      <c r="Z148" s="22">
        <v>0.68944599415956287</v>
      </c>
      <c r="AA148" s="22">
        <v>0.60876155724922421</v>
      </c>
      <c r="AB148" s="22">
        <v>0.8144442655012567</v>
      </c>
      <c r="AC148" s="22">
        <v>0.81547115971183759</v>
      </c>
      <c r="AD148" s="22">
        <v>0.17829535129595522</v>
      </c>
      <c r="AE148" s="22">
        <v>0.24136055497318978</v>
      </c>
      <c r="AF148" s="22">
        <v>0.32884293918352209</v>
      </c>
      <c r="AG148" s="22" t="e">
        <v>#DIV/0!</v>
      </c>
      <c r="AH148" s="22" t="e">
        <v>#DIV/0!</v>
      </c>
      <c r="AI148" s="22">
        <v>0.55590454333643535</v>
      </c>
      <c r="AJ148" s="22">
        <v>0.11682456407150379</v>
      </c>
      <c r="AK148" s="22" t="e">
        <v>#DIV/0!</v>
      </c>
      <c r="AL148" s="22" t="e">
        <v>#DIV/0!</v>
      </c>
      <c r="AM148" s="22">
        <v>0.70940401599202918</v>
      </c>
      <c r="AN148" s="22">
        <v>0.80758694877674797</v>
      </c>
      <c r="AO148" s="22">
        <v>0.11034214127955935</v>
      </c>
      <c r="AP148" s="22">
        <v>0.35694907326589953</v>
      </c>
      <c r="AQ148" s="22">
        <v>0.59914207156797095</v>
      </c>
      <c r="AR148" s="22">
        <v>0.42844139762185302</v>
      </c>
      <c r="AS148" s="22">
        <v>0.38266059316117362</v>
      </c>
      <c r="AT148" s="22">
        <v>0.47709381943700263</v>
      </c>
      <c r="AU148" s="22">
        <v>0.26292624268492243</v>
      </c>
      <c r="AV148" s="22" t="e">
        <v>#DIV/0!</v>
      </c>
      <c r="AW148" s="22" t="e">
        <v>#DIV/0!</v>
      </c>
      <c r="AX148" s="22" t="e">
        <v>#DIV/0!</v>
      </c>
      <c r="AY148" s="22">
        <v>0.74831685074310328</v>
      </c>
      <c r="AZ148" s="22">
        <v>0.76845676104977112</v>
      </c>
      <c r="BA148" s="22">
        <v>0.22396328904756016</v>
      </c>
      <c r="BB148" s="22" t="e">
        <v>#DIV/0!</v>
      </c>
      <c r="BC148" s="22">
        <v>0.14316112479590509</v>
      </c>
    </row>
    <row r="149" spans="1:55" x14ac:dyDescent="0.2">
      <c r="A149" s="3" t="s">
        <v>484</v>
      </c>
      <c r="B149" s="3" t="s">
        <v>485</v>
      </c>
      <c r="C149" s="3" t="s">
        <v>72</v>
      </c>
      <c r="D149" s="3">
        <v>130051</v>
      </c>
      <c r="E149" s="3" t="s">
        <v>16</v>
      </c>
      <c r="F149" s="3">
        <v>2019</v>
      </c>
      <c r="G149" s="3" t="s">
        <v>17</v>
      </c>
      <c r="H149" s="4">
        <v>43830</v>
      </c>
      <c r="I149" s="4">
        <v>43886</v>
      </c>
      <c r="J149" s="4">
        <v>43886</v>
      </c>
      <c r="K149" s="5">
        <v>129415040</v>
      </c>
      <c r="L149" s="5">
        <v>138472124</v>
      </c>
      <c r="M149" s="3" t="s">
        <v>486</v>
      </c>
      <c r="N149" s="21">
        <v>2.4221994272585377E-4</v>
      </c>
      <c r="O149" s="22">
        <v>2.4221994272585377E-4</v>
      </c>
      <c r="P149" s="22">
        <v>1.358836600157839E-3</v>
      </c>
      <c r="Q149" s="22">
        <v>0.87081635829298798</v>
      </c>
      <c r="R149" s="22">
        <v>2.8641515339631343E-2</v>
      </c>
      <c r="S149" s="22">
        <v>3.4840636893649884E-2</v>
      </c>
      <c r="T149" s="22">
        <v>2.2660192192462198E-2</v>
      </c>
      <c r="U149" s="22">
        <v>0.80822855525717419</v>
      </c>
      <c r="V149" s="22">
        <v>0.70991483712081438</v>
      </c>
      <c r="W149" s="22">
        <v>0.82032679186589552</v>
      </c>
      <c r="X149" s="22">
        <v>4.0796788644637946E-3</v>
      </c>
      <c r="Y149" s="22">
        <v>0.44582695332212813</v>
      </c>
      <c r="Z149" s="22">
        <v>0.9959203211355363</v>
      </c>
      <c r="AA149" s="22">
        <v>0</v>
      </c>
      <c r="AB149" s="22">
        <v>0.83926726169668564</v>
      </c>
      <c r="AC149" s="22">
        <v>0.73560545764785901</v>
      </c>
      <c r="AD149" s="22">
        <v>0.75122345556222681</v>
      </c>
      <c r="AE149" s="22">
        <v>0.71741613840053209</v>
      </c>
      <c r="AF149" s="22">
        <v>0.44658472322402853</v>
      </c>
      <c r="AG149" s="22" t="e">
        <v>#DIV/0!</v>
      </c>
      <c r="AH149" s="22" t="e">
        <v>#DIV/0!</v>
      </c>
      <c r="AI149" s="22">
        <v>0.54995132079275044</v>
      </c>
      <c r="AJ149" s="22">
        <v>9.6774184884127853E-2</v>
      </c>
      <c r="AK149" s="22" t="e">
        <v>#DIV/0!</v>
      </c>
      <c r="AL149" s="22" t="e">
        <v>#DIV/0!</v>
      </c>
      <c r="AM149" s="22">
        <v>0.71051075296859856</v>
      </c>
      <c r="AN149" s="22">
        <v>0.8040132058715268</v>
      </c>
      <c r="AO149" s="22">
        <v>1.9608974334905299E-2</v>
      </c>
      <c r="AP149" s="22">
        <v>0.35931643392448254</v>
      </c>
      <c r="AQ149" s="22">
        <v>0.62707211149292363</v>
      </c>
      <c r="AR149" s="22">
        <v>0.78673673508966468</v>
      </c>
      <c r="AS149" s="22">
        <v>0.35605485543833004</v>
      </c>
      <c r="AT149" s="22">
        <v>0.3898982588991326</v>
      </c>
      <c r="AU149" s="22">
        <v>0.25112253701271348</v>
      </c>
      <c r="AV149" s="22" t="e">
        <v>#DIV/0!</v>
      </c>
      <c r="AW149" s="22" t="e">
        <v>#DIV/0!</v>
      </c>
      <c r="AX149" s="22" t="e">
        <v>#DIV/0!</v>
      </c>
      <c r="AY149" s="22">
        <v>0.74488073268475763</v>
      </c>
      <c r="AZ149" s="22">
        <v>0.76821204238128615</v>
      </c>
      <c r="BA149" s="22">
        <v>0.22145191171170572</v>
      </c>
      <c r="BB149" s="22" t="e">
        <v>#DIV/0!</v>
      </c>
      <c r="BC149" s="22">
        <v>0.22925560197101286</v>
      </c>
    </row>
    <row r="150" spans="1:55" x14ac:dyDescent="0.2">
      <c r="A150" s="3" t="s">
        <v>523</v>
      </c>
      <c r="B150" s="3" t="s">
        <v>524</v>
      </c>
      <c r="C150" s="3" t="s">
        <v>45</v>
      </c>
      <c r="D150" s="3">
        <v>249937</v>
      </c>
      <c r="E150" s="3" t="s">
        <v>16</v>
      </c>
      <c r="F150" s="3">
        <v>2019</v>
      </c>
      <c r="G150" s="3" t="s">
        <v>17</v>
      </c>
      <c r="H150" s="4">
        <v>43830</v>
      </c>
      <c r="I150" s="4">
        <v>43866</v>
      </c>
      <c r="J150" s="4">
        <v>43866</v>
      </c>
      <c r="K150" s="5">
        <v>3961000000</v>
      </c>
      <c r="L150" s="5">
        <v>3999000000</v>
      </c>
      <c r="M150" s="3" t="s">
        <v>525</v>
      </c>
      <c r="N150" s="21">
        <v>4.2228384034167482E-2</v>
      </c>
      <c r="O150" s="22">
        <v>3.8208569548450401E-2</v>
      </c>
      <c r="P150" s="22">
        <v>3.6460051800951347E-2</v>
      </c>
      <c r="Q150" s="22">
        <v>0.87909256512117018</v>
      </c>
      <c r="R150" s="22">
        <v>0.20178719127308112</v>
      </c>
      <c r="S150" s="22">
        <v>0.3925866956971803</v>
      </c>
      <c r="T150" s="22">
        <v>0.1331000335273885</v>
      </c>
      <c r="U150" s="22">
        <v>0.82556263296061028</v>
      </c>
      <c r="V150" s="22">
        <v>0.75576261661034105</v>
      </c>
      <c r="W150" s="22">
        <v>0.83319612887336869</v>
      </c>
      <c r="X150" s="22">
        <v>0.37998490442106142</v>
      </c>
      <c r="Y150" s="22">
        <v>0.41385290463580615</v>
      </c>
      <c r="Z150" s="22">
        <v>0.62001509557893852</v>
      </c>
      <c r="AA150" s="22">
        <v>0</v>
      </c>
      <c r="AB150" s="22">
        <v>0.77547111287088799</v>
      </c>
      <c r="AC150" s="22">
        <v>4.8035470479984278E-2</v>
      </c>
      <c r="AD150" s="22">
        <v>8.8897245686507365E-2</v>
      </c>
      <c r="AE150" s="22">
        <v>0.15865033715956842</v>
      </c>
      <c r="AF150" s="22">
        <v>0.30886281333891397</v>
      </c>
      <c r="AG150" s="22" t="e">
        <v>#DIV/0!</v>
      </c>
      <c r="AH150" s="22" t="e">
        <v>#DIV/0!</v>
      </c>
      <c r="AI150" s="22">
        <v>0.54709202042382399</v>
      </c>
      <c r="AJ150" s="22">
        <v>9.7980215655295758E-2</v>
      </c>
      <c r="AK150" s="22" t="e">
        <v>#DIV/0!</v>
      </c>
      <c r="AL150" s="22" t="e">
        <v>#DIV/0!</v>
      </c>
      <c r="AM150" s="22">
        <v>0.70675652109409126</v>
      </c>
      <c r="AN150" s="22">
        <v>0.81279993150772123</v>
      </c>
      <c r="AO150" s="22">
        <v>0.11909259295449667</v>
      </c>
      <c r="AP150" s="22">
        <v>0.36560942237556332</v>
      </c>
      <c r="AQ150" s="22">
        <v>0.56710035534580461</v>
      </c>
      <c r="AR150" s="22">
        <v>0.27235517013123167</v>
      </c>
      <c r="AS150" s="22">
        <v>0.3714111241937128</v>
      </c>
      <c r="AT150" s="22">
        <v>0.33992670098729594</v>
      </c>
      <c r="AU150" s="22">
        <v>0.2844728312387248</v>
      </c>
      <c r="AV150" s="22" t="e">
        <v>#DIV/0!</v>
      </c>
      <c r="AW150" s="22" t="e">
        <v>#DIV/0!</v>
      </c>
      <c r="AX150" s="22" t="e">
        <v>#DIV/0!</v>
      </c>
      <c r="AY150" s="22">
        <v>1</v>
      </c>
      <c r="AZ150" s="22">
        <v>1</v>
      </c>
      <c r="BA150" s="22">
        <v>1</v>
      </c>
      <c r="BB150" s="22" t="e">
        <v>#DIV/0!</v>
      </c>
      <c r="BC150" s="22">
        <v>6.9804352720337151E-2</v>
      </c>
    </row>
    <row r="151" spans="1:55" x14ac:dyDescent="0.2">
      <c r="A151" s="3" t="s">
        <v>496</v>
      </c>
      <c r="B151" s="3" t="s">
        <v>497</v>
      </c>
      <c r="C151" s="3" t="s">
        <v>15</v>
      </c>
      <c r="D151" s="3">
        <v>339017</v>
      </c>
      <c r="E151" s="3" t="s">
        <v>16</v>
      </c>
      <c r="F151" s="3">
        <v>2019</v>
      </c>
      <c r="G151" s="3" t="s">
        <v>17</v>
      </c>
      <c r="H151" s="4">
        <v>43830</v>
      </c>
      <c r="I151" s="4">
        <v>43867</v>
      </c>
      <c r="J151" s="4">
        <v>43867</v>
      </c>
      <c r="K151" s="5">
        <v>573927398</v>
      </c>
      <c r="L151" s="5">
        <v>575606038</v>
      </c>
      <c r="M151" s="3" t="s">
        <v>498</v>
      </c>
      <c r="N151" s="21">
        <v>0.16470748593235085</v>
      </c>
      <c r="O151" s="22">
        <v>7.296368621836867E-2</v>
      </c>
      <c r="P151" s="22">
        <v>3.315466111500142E-2</v>
      </c>
      <c r="Q151" s="22">
        <v>0.86827072965917074</v>
      </c>
      <c r="R151" s="22">
        <v>3.0498058777656371E-2</v>
      </c>
      <c r="S151" s="22">
        <v>1.4854160830518009E-3</v>
      </c>
      <c r="T151" s="22">
        <v>3.0555114942424806E-2</v>
      </c>
      <c r="U151" s="22">
        <v>0.80776010302893719</v>
      </c>
      <c r="V151" s="22">
        <v>0.70836783298924966</v>
      </c>
      <c r="W151" s="22">
        <v>0.82002651084426226</v>
      </c>
      <c r="X151" s="22">
        <v>0.5584771078034978</v>
      </c>
      <c r="Y151" s="22">
        <v>0.49950250535402263</v>
      </c>
      <c r="Z151" s="22">
        <v>0.44152289219650209</v>
      </c>
      <c r="AA151" s="22">
        <v>0</v>
      </c>
      <c r="AB151" s="22">
        <v>0.94636328632988875</v>
      </c>
      <c r="AC151" s="22">
        <v>0.45604160758862244</v>
      </c>
      <c r="AD151" s="22">
        <v>0.28728361622712484</v>
      </c>
      <c r="AE151" s="22">
        <v>0.38452376239726771</v>
      </c>
      <c r="AF151" s="22">
        <v>0.37241984029197173</v>
      </c>
      <c r="AG151" s="22" t="e">
        <v>#DIV/0!</v>
      </c>
      <c r="AH151" s="22" t="e">
        <v>#DIV/0!</v>
      </c>
      <c r="AI151" s="22">
        <v>0.53148948179992972</v>
      </c>
      <c r="AJ151" s="22">
        <v>0.33843665381158611</v>
      </c>
      <c r="AK151" s="22" t="e">
        <v>#DIV/0!</v>
      </c>
      <c r="AL151" s="22" t="e">
        <v>#DIV/0!</v>
      </c>
      <c r="AM151" s="22">
        <v>0.71454560858062</v>
      </c>
      <c r="AN151" s="22">
        <v>0.80722894399195799</v>
      </c>
      <c r="AO151" s="22">
        <v>0.29622754606784296</v>
      </c>
      <c r="AP151" s="22">
        <v>0.36122690458784118</v>
      </c>
      <c r="AQ151" s="22">
        <v>0.82141921147557351</v>
      </c>
      <c r="AR151" s="22">
        <v>0.3464355747744115</v>
      </c>
      <c r="AS151" s="22">
        <v>0.34163752097370848</v>
      </c>
      <c r="AT151" s="22">
        <v>0.65156805182058541</v>
      </c>
      <c r="AU151" s="22">
        <v>0.3850022556404295</v>
      </c>
      <c r="AV151" s="22" t="e">
        <v>#DIV/0!</v>
      </c>
      <c r="AW151" s="22" t="e">
        <v>#DIV/0!</v>
      </c>
      <c r="AX151" s="22" t="e">
        <v>#DIV/0!</v>
      </c>
      <c r="AY151" s="22">
        <v>0.74438360530846881</v>
      </c>
      <c r="AZ151" s="22">
        <v>0.76753228754487646</v>
      </c>
      <c r="BA151" s="22">
        <v>0.22217222705594955</v>
      </c>
      <c r="BB151" s="22" t="e">
        <v>#DIV/0!</v>
      </c>
      <c r="BC151" s="22">
        <v>0.36108185075263882</v>
      </c>
    </row>
    <row r="152" spans="1:55" x14ac:dyDescent="0.2">
      <c r="A152" s="3" t="s">
        <v>493</v>
      </c>
      <c r="B152" s="3" t="s">
        <v>494</v>
      </c>
      <c r="C152" s="3" t="s">
        <v>38</v>
      </c>
      <c r="D152" s="3">
        <v>121021</v>
      </c>
      <c r="E152" s="3" t="s">
        <v>16</v>
      </c>
      <c r="F152" s="3">
        <v>2019</v>
      </c>
      <c r="G152" s="3" t="s">
        <v>17</v>
      </c>
      <c r="H152" s="4">
        <v>43830</v>
      </c>
      <c r="I152" s="4">
        <v>43860</v>
      </c>
      <c r="J152" s="4">
        <v>43860</v>
      </c>
      <c r="K152" s="5">
        <v>2851000000</v>
      </c>
      <c r="L152" s="5">
        <v>2886000000</v>
      </c>
      <c r="M152" s="3" t="s">
        <v>495</v>
      </c>
      <c r="N152" s="21">
        <v>0.1606240864422365</v>
      </c>
      <c r="O152" s="22">
        <v>0.1606240864422365</v>
      </c>
      <c r="P152" s="22">
        <v>0.37627495870486333</v>
      </c>
      <c r="Q152" s="22">
        <v>0.86809075346720999</v>
      </c>
      <c r="R152" s="22">
        <v>0</v>
      </c>
      <c r="S152" s="22">
        <v>0</v>
      </c>
      <c r="T152" s="22">
        <v>0</v>
      </c>
      <c r="U152" s="22">
        <v>0.80725306381245165</v>
      </c>
      <c r="V152" s="22">
        <v>0.70833495319453676</v>
      </c>
      <c r="W152" s="22">
        <v>0.81944824653588433</v>
      </c>
      <c r="X152" s="22">
        <v>0.42810191095137579</v>
      </c>
      <c r="Y152" s="22">
        <v>0.52742077143973243</v>
      </c>
      <c r="Z152" s="22">
        <v>0.57189808904862427</v>
      </c>
      <c r="AA152" s="22">
        <v>0.22509583570445926</v>
      </c>
      <c r="AB152" s="22">
        <v>0.96311674541050418</v>
      </c>
      <c r="AC152" s="22">
        <v>0.81404966811690405</v>
      </c>
      <c r="AD152" s="22">
        <v>0.43154430767452406</v>
      </c>
      <c r="AE152" s="22">
        <v>0.54877222571451745</v>
      </c>
      <c r="AF152" s="22">
        <v>0.42103156345745191</v>
      </c>
      <c r="AG152" s="22" t="e">
        <v>#DIV/0!</v>
      </c>
      <c r="AH152" s="22" t="e">
        <v>#DIV/0!</v>
      </c>
      <c r="AI152" s="22">
        <v>0.54751975399169417</v>
      </c>
      <c r="AJ152" s="22">
        <v>0.48722682792717603</v>
      </c>
      <c r="AK152" s="22" t="e">
        <v>#DIV/0!</v>
      </c>
      <c r="AL152" s="22" t="e">
        <v>#DIV/0!</v>
      </c>
      <c r="AM152" s="22">
        <v>0.7115442555397119</v>
      </c>
      <c r="AN152" s="22">
        <v>0.80453447361691266</v>
      </c>
      <c r="AO152" s="22">
        <v>0.10295275525968059</v>
      </c>
      <c r="AP152" s="22">
        <v>0.36034669774422839</v>
      </c>
      <c r="AQ152" s="22">
        <v>0.73637050297084561</v>
      </c>
      <c r="AR152" s="22">
        <v>0.75545627002675553</v>
      </c>
      <c r="AS152" s="22">
        <v>0.34434802038299278</v>
      </c>
      <c r="AT152" s="22">
        <v>0.7467509816779283</v>
      </c>
      <c r="AU152" s="22">
        <v>0.38325463354050221</v>
      </c>
      <c r="AV152" s="22" t="e">
        <v>#DIV/0!</v>
      </c>
      <c r="AW152" s="22" t="e">
        <v>#DIV/0!</v>
      </c>
      <c r="AX152" s="22" t="e">
        <v>#DIV/0!</v>
      </c>
      <c r="AY152" s="22">
        <v>0.7440745832666682</v>
      </c>
      <c r="AZ152" s="22">
        <v>0.76482286460100546</v>
      </c>
      <c r="BA152" s="22">
        <v>0.22233694426806005</v>
      </c>
      <c r="BB152" s="22" t="e">
        <v>#DIV/0!</v>
      </c>
      <c r="BC152" s="22">
        <v>0.25060157474697042</v>
      </c>
    </row>
    <row r="153" spans="1:55" x14ac:dyDescent="0.2">
      <c r="A153" s="3" t="s">
        <v>532</v>
      </c>
      <c r="B153" s="3" t="s">
        <v>533</v>
      </c>
      <c r="C153" s="3" t="s">
        <v>15</v>
      </c>
      <c r="D153" s="3">
        <v>378152</v>
      </c>
      <c r="E153" s="3" t="s">
        <v>16</v>
      </c>
      <c r="F153" s="3">
        <v>2019</v>
      </c>
      <c r="G153" s="3" t="s">
        <v>17</v>
      </c>
      <c r="H153" s="4">
        <v>43830</v>
      </c>
      <c r="I153" s="4">
        <v>43887</v>
      </c>
      <c r="J153" s="4">
        <v>43887</v>
      </c>
      <c r="K153" s="5">
        <v>139500000</v>
      </c>
      <c r="L153" s="5">
        <v>141100000</v>
      </c>
      <c r="M153" s="3" t="s">
        <v>534</v>
      </c>
      <c r="N153" s="21">
        <v>4.8984457769491375E-2</v>
      </c>
      <c r="O153" s="22">
        <v>3.0336125184932599E-2</v>
      </c>
      <c r="P153" s="22">
        <v>2.8420288790717806E-2</v>
      </c>
      <c r="Q153" s="22">
        <v>0.87025609199753995</v>
      </c>
      <c r="R153" s="22">
        <v>0.11662647797432407</v>
      </c>
      <c r="S153" s="22">
        <v>0.11953436755642549</v>
      </c>
      <c r="T153" s="22">
        <v>9.6300929081189313E-2</v>
      </c>
      <c r="U153" s="22">
        <v>0.8107777204376706</v>
      </c>
      <c r="V153" s="22">
        <v>0.71314472047361799</v>
      </c>
      <c r="W153" s="22">
        <v>0.82276126032029329</v>
      </c>
      <c r="X153" s="22">
        <v>0.2589143130546378</v>
      </c>
      <c r="Y153" s="22">
        <v>0.51432860780573186</v>
      </c>
      <c r="Z153" s="22">
        <v>0.74108568694536225</v>
      </c>
      <c r="AA153" s="22">
        <v>0.53297000268061501</v>
      </c>
      <c r="AB153" s="22">
        <v>0.85223375379964716</v>
      </c>
      <c r="AC153" s="22">
        <v>0.33706761604893487</v>
      </c>
      <c r="AD153" s="22">
        <v>0.22614071963866458</v>
      </c>
      <c r="AE153" s="22">
        <v>0.30656073127836642</v>
      </c>
      <c r="AF153" s="22">
        <v>0.34091203063268433</v>
      </c>
      <c r="AG153" s="22" t="e">
        <v>#DIV/0!</v>
      </c>
      <c r="AH153" s="22" t="e">
        <v>#DIV/0!</v>
      </c>
      <c r="AI153" s="22">
        <v>0.5344912954434089</v>
      </c>
      <c r="AJ153" s="22">
        <v>0.15016174890977704</v>
      </c>
      <c r="AK153" s="22" t="e">
        <v>#DIV/0!</v>
      </c>
      <c r="AL153" s="22" t="e">
        <v>#DIV/0!</v>
      </c>
      <c r="AM153" s="22">
        <v>0.71141172614143189</v>
      </c>
      <c r="AN153" s="22">
        <v>0.80800223655106096</v>
      </c>
      <c r="AO153" s="22">
        <v>0.18840212983121543</v>
      </c>
      <c r="AP153" s="22">
        <v>0.36685731090818036</v>
      </c>
      <c r="AQ153" s="22">
        <v>0.65083397724745218</v>
      </c>
      <c r="AR153" s="22">
        <v>0.2918567789761069</v>
      </c>
      <c r="AS153" s="22">
        <v>0.35594507644312151</v>
      </c>
      <c r="AT153" s="22">
        <v>0.42446923062375591</v>
      </c>
      <c r="AU153" s="22">
        <v>0.29342778218499616</v>
      </c>
      <c r="AV153" s="22" t="e">
        <v>#DIV/0!</v>
      </c>
      <c r="AW153" s="22" t="e">
        <v>#DIV/0!</v>
      </c>
      <c r="AX153" s="22" t="e">
        <v>#DIV/0!</v>
      </c>
      <c r="AY153" s="22">
        <v>0.74666983173074142</v>
      </c>
      <c r="AZ153" s="22">
        <v>0.76985144273973505</v>
      </c>
      <c r="BA153" s="22">
        <v>0.22271161959758068</v>
      </c>
      <c r="BB153" s="22" t="e">
        <v>#DIV/0!</v>
      </c>
      <c r="BC153" s="22">
        <v>0.20690616247990404</v>
      </c>
    </row>
    <row r="154" spans="1:55" x14ac:dyDescent="0.2">
      <c r="A154" s="3" t="s">
        <v>538</v>
      </c>
      <c r="B154" s="3" t="s">
        <v>539</v>
      </c>
      <c r="C154" s="3" t="s">
        <v>59</v>
      </c>
      <c r="D154" s="3">
        <v>378154</v>
      </c>
      <c r="E154" s="3" t="s">
        <v>16</v>
      </c>
      <c r="F154" s="3">
        <v>2019</v>
      </c>
      <c r="G154" s="3" t="s">
        <v>17</v>
      </c>
      <c r="H154" s="4">
        <v>43830</v>
      </c>
      <c r="I154" s="4">
        <v>43875</v>
      </c>
      <c r="J154" s="4">
        <v>43875</v>
      </c>
      <c r="K154" s="5">
        <v>1450000000</v>
      </c>
      <c r="L154" s="5">
        <v>1444000000</v>
      </c>
      <c r="M154" s="3" t="s">
        <v>540</v>
      </c>
      <c r="N154" s="21">
        <v>8.9930837487021728E-2</v>
      </c>
      <c r="O154" s="22">
        <v>5.8110708048725139E-2</v>
      </c>
      <c r="P154" s="22">
        <v>6.4997074759666554E-2</v>
      </c>
      <c r="Q154" s="22">
        <v>0.86982615128878304</v>
      </c>
      <c r="R154" s="22">
        <v>8.0880918900356286E-2</v>
      </c>
      <c r="S154" s="22">
        <v>2.305223755376077E-4</v>
      </c>
      <c r="T154" s="22">
        <v>8.1701445748760579E-2</v>
      </c>
      <c r="U154" s="22">
        <v>0.80945928241724474</v>
      </c>
      <c r="V154" s="22">
        <v>0.70834332515510401</v>
      </c>
      <c r="W154" s="22">
        <v>0.82198515805110139</v>
      </c>
      <c r="X154" s="22">
        <v>0.16532248047452761</v>
      </c>
      <c r="Y154" s="22">
        <v>0.45855243863391731</v>
      </c>
      <c r="Z154" s="22">
        <v>0.83467751952547242</v>
      </c>
      <c r="AA154" s="22">
        <v>0</v>
      </c>
      <c r="AB154" s="22">
        <v>0.86465775768284747</v>
      </c>
      <c r="AC154" s="22">
        <v>6.3255257415035501E-2</v>
      </c>
      <c r="AD154" s="22">
        <v>0.14036404526107421</v>
      </c>
      <c r="AE154" s="22">
        <v>0.217248023453494</v>
      </c>
      <c r="AF154" s="22">
        <v>0.30160595843228649</v>
      </c>
      <c r="AG154" s="22" t="e">
        <v>#DIV/0!</v>
      </c>
      <c r="AH154" s="22" t="e">
        <v>#DIV/0!</v>
      </c>
      <c r="AI154" s="22">
        <v>0.52058179602219457</v>
      </c>
      <c r="AJ154" s="22">
        <v>0.15182736962603688</v>
      </c>
      <c r="AK154" s="22" t="e">
        <v>#DIV/0!</v>
      </c>
      <c r="AL154" s="22" t="e">
        <v>#DIV/0!</v>
      </c>
      <c r="AM154" s="22">
        <v>0.70635789681989314</v>
      </c>
      <c r="AN154" s="22">
        <v>0.80479500431933837</v>
      </c>
      <c r="AO154" s="22">
        <v>6.3760469865765598E-2</v>
      </c>
      <c r="AP154" s="22">
        <v>0.36139670670588342</v>
      </c>
      <c r="AQ154" s="22">
        <v>0.55971576425919889</v>
      </c>
      <c r="AR154" s="22">
        <v>0.28307706271926208</v>
      </c>
      <c r="AS154" s="22">
        <v>0.34278711159760289</v>
      </c>
      <c r="AT154" s="22">
        <v>0.30201564582121243</v>
      </c>
      <c r="AU154" s="22">
        <v>0.22523326614338998</v>
      </c>
      <c r="AV154" s="22" t="e">
        <v>#DIV/0!</v>
      </c>
      <c r="AW154" s="22" t="e">
        <v>#DIV/0!</v>
      </c>
      <c r="AX154" s="22" t="e">
        <v>#DIV/0!</v>
      </c>
      <c r="AY154" s="22">
        <v>0.75600549363248826</v>
      </c>
      <c r="AZ154" s="22">
        <v>0.77844447088245539</v>
      </c>
      <c r="BA154" s="22">
        <v>0.22454425049979715</v>
      </c>
      <c r="BB154" s="22" t="e">
        <v>#DIV/0!</v>
      </c>
      <c r="BC154" s="22">
        <v>8.5365431766571048E-2</v>
      </c>
    </row>
    <row r="155" spans="1:55" x14ac:dyDescent="0.2">
      <c r="A155" s="3" t="s">
        <v>502</v>
      </c>
      <c r="B155" s="3" t="s">
        <v>503</v>
      </c>
      <c r="C155" s="3" t="s">
        <v>15</v>
      </c>
      <c r="D155" s="3">
        <v>259098</v>
      </c>
      <c r="E155" s="3" t="s">
        <v>16</v>
      </c>
      <c r="F155" s="3">
        <v>2020</v>
      </c>
      <c r="G155" s="3" t="s">
        <v>17</v>
      </c>
      <c r="H155" s="4">
        <v>43982</v>
      </c>
      <c r="I155" s="4">
        <v>44032</v>
      </c>
      <c r="J155" s="4">
        <v>44032</v>
      </c>
      <c r="K155" s="5">
        <v>262000000</v>
      </c>
      <c r="L155" s="5">
        <v>262000000</v>
      </c>
      <c r="M155" s="3" t="s">
        <v>504</v>
      </c>
      <c r="N155" s="21">
        <v>5.7648766926172351E-2</v>
      </c>
      <c r="O155" s="22">
        <v>5.7648766926172351E-2</v>
      </c>
      <c r="P155" s="22">
        <v>4.8722824279598696E-2</v>
      </c>
      <c r="Q155" s="22">
        <v>0.87268819252312924</v>
      </c>
      <c r="R155" s="22">
        <v>0.10050814553192131</v>
      </c>
      <c r="S155" s="22">
        <v>1.3048581497450964E-3</v>
      </c>
      <c r="T155" s="22">
        <v>0.10134402968855531</v>
      </c>
      <c r="U155" s="22">
        <v>0.81196464761754805</v>
      </c>
      <c r="V155" s="22">
        <v>0.70841639372328091</v>
      </c>
      <c r="W155" s="22">
        <v>0.82485624975549132</v>
      </c>
      <c r="X155" s="22">
        <v>0.19036359981821968</v>
      </c>
      <c r="Y155" s="22">
        <v>0.43535763661608018</v>
      </c>
      <c r="Z155" s="22">
        <v>0.80963640018178029</v>
      </c>
      <c r="AA155" s="22">
        <v>0.13900332101094112</v>
      </c>
      <c r="AB155" s="22">
        <v>0.81133864786551657</v>
      </c>
      <c r="AC155" s="22">
        <v>0.22277446950378835</v>
      </c>
      <c r="AD155" s="22">
        <v>0.18053159342066905</v>
      </c>
      <c r="AE155" s="22">
        <v>0.20226846747244892</v>
      </c>
      <c r="AF155" s="22">
        <v>0.31671296023380729</v>
      </c>
      <c r="AG155" s="22" t="e">
        <v>#DIV/0!</v>
      </c>
      <c r="AH155" s="22" t="e">
        <v>#DIV/0!</v>
      </c>
      <c r="AI155" s="22">
        <v>0.57494614047290127</v>
      </c>
      <c r="AJ155" s="22">
        <v>0.15714457892564559</v>
      </c>
      <c r="AK155" s="22" t="e">
        <v>#DIV/0!</v>
      </c>
      <c r="AL155" s="22" t="e">
        <v>#DIV/0!</v>
      </c>
      <c r="AM155" s="22">
        <v>0.70857335827858503</v>
      </c>
      <c r="AN155" s="22">
        <v>0.81091955581275332</v>
      </c>
      <c r="AO155" s="22">
        <v>0.19392720855250425</v>
      </c>
      <c r="AP155" s="22">
        <v>0.36665135266781723</v>
      </c>
      <c r="AQ155" s="22">
        <v>0.58826472899924187</v>
      </c>
      <c r="AR155" s="22">
        <v>0.24942218612003375</v>
      </c>
      <c r="AS155" s="22">
        <v>0.39383558176834305</v>
      </c>
      <c r="AT155" s="22">
        <v>0.36420922758356306</v>
      </c>
      <c r="AU155" s="22">
        <v>0.2401111906786213</v>
      </c>
      <c r="AV155" s="22" t="e">
        <v>#DIV/0!</v>
      </c>
      <c r="AW155" s="22" t="e">
        <v>#DIV/0!</v>
      </c>
      <c r="AX155" s="22" t="e">
        <v>#DIV/0!</v>
      </c>
      <c r="AY155" s="22">
        <v>0.74729278540189681</v>
      </c>
      <c r="AZ155" s="22">
        <v>0.77028429616221539</v>
      </c>
      <c r="BA155" s="22">
        <v>0.22043465638286594</v>
      </c>
      <c r="BB155" s="22" t="e">
        <v>#DIV/0!</v>
      </c>
      <c r="BC155" s="22">
        <v>0.10753044063028304</v>
      </c>
    </row>
    <row r="156" spans="1:55" x14ac:dyDescent="0.2">
      <c r="A156" s="3" t="s">
        <v>490</v>
      </c>
      <c r="B156" s="3" t="s">
        <v>491</v>
      </c>
      <c r="C156" s="3" t="s">
        <v>34</v>
      </c>
      <c r="D156" s="3">
        <v>60283</v>
      </c>
      <c r="E156" s="3" t="s">
        <v>16</v>
      </c>
      <c r="F156" s="3">
        <v>2019</v>
      </c>
      <c r="G156" s="3" t="s">
        <v>17</v>
      </c>
      <c r="H156" s="4">
        <v>43738</v>
      </c>
      <c r="I156" s="4">
        <v>43784</v>
      </c>
      <c r="J156" s="4">
        <v>43784</v>
      </c>
      <c r="K156" s="5">
        <v>60293000</v>
      </c>
      <c r="L156" s="5">
        <v>60954000</v>
      </c>
      <c r="M156" s="3" t="s">
        <v>492</v>
      </c>
      <c r="N156" s="21">
        <v>4.9730190542010021E-2</v>
      </c>
      <c r="O156" s="22">
        <v>4.8592148381530628E-2</v>
      </c>
      <c r="P156" s="22">
        <v>9.0810369710711103E-2</v>
      </c>
      <c r="Q156" s="22">
        <v>0.8691207192352246</v>
      </c>
      <c r="R156" s="22">
        <v>0</v>
      </c>
      <c r="S156" s="22">
        <v>0</v>
      </c>
      <c r="T156" s="22">
        <v>0</v>
      </c>
      <c r="U156" s="22">
        <v>0.80725306381245165</v>
      </c>
      <c r="V156" s="22">
        <v>0.70833495319453676</v>
      </c>
      <c r="W156" s="22">
        <v>0.81944824653588433</v>
      </c>
      <c r="X156" s="22">
        <v>0.38409706070396532</v>
      </c>
      <c r="Y156" s="22">
        <v>0.50789985339319266</v>
      </c>
      <c r="Z156" s="22">
        <v>0.61590293929603468</v>
      </c>
      <c r="AA156" s="22">
        <v>0.50410908302767743</v>
      </c>
      <c r="AB156" s="22">
        <v>0.89210398578238725</v>
      </c>
      <c r="AC156" s="22">
        <v>0.83630395561080573</v>
      </c>
      <c r="AD156" s="22">
        <v>0.32119917202164328</v>
      </c>
      <c r="AE156" s="22">
        <v>0.42313842496341281</v>
      </c>
      <c r="AF156" s="22">
        <v>0.39065636698412626</v>
      </c>
      <c r="AG156" s="22" t="e">
        <v>#DIV/0!</v>
      </c>
      <c r="AH156" s="22" t="e">
        <v>#DIV/0!</v>
      </c>
      <c r="AI156" s="22">
        <v>0.5473019439826875</v>
      </c>
      <c r="AJ156" s="22">
        <v>0.18873281245720688</v>
      </c>
      <c r="AK156" s="22" t="e">
        <v>#DIV/0!</v>
      </c>
      <c r="AL156" s="22" t="e">
        <v>#DIV/0!</v>
      </c>
      <c r="AM156" s="22">
        <v>0.71312432996785724</v>
      </c>
      <c r="AN156" s="22">
        <v>0.80572179689598067</v>
      </c>
      <c r="AO156" s="22">
        <v>0.13201910923258239</v>
      </c>
      <c r="AP156" s="22">
        <v>0.3629366418789009</v>
      </c>
      <c r="AQ156" s="22">
        <v>0.72117148236215212</v>
      </c>
      <c r="AR156" s="22">
        <v>0.5482630758291609</v>
      </c>
      <c r="AS156" s="22">
        <v>0.3553860690232899</v>
      </c>
      <c r="AT156" s="22">
        <v>0.64933483544762249</v>
      </c>
      <c r="AU156" s="22">
        <v>0.28603278934614657</v>
      </c>
      <c r="AV156" s="22" t="e">
        <v>#DIV/0!</v>
      </c>
      <c r="AW156" s="22" t="e">
        <v>#DIV/0!</v>
      </c>
      <c r="AX156" s="22" t="e">
        <v>#DIV/0!</v>
      </c>
      <c r="AY156" s="22">
        <v>0.7440745832666682</v>
      </c>
      <c r="AZ156" s="22">
        <v>0.76527845992334886</v>
      </c>
      <c r="BA156" s="22">
        <v>0.22219365212311434</v>
      </c>
      <c r="BB156" s="22" t="e">
        <v>#DIV/0!</v>
      </c>
      <c r="BC156" s="22">
        <v>0.27257919819454585</v>
      </c>
    </row>
    <row r="157" spans="1:55" x14ac:dyDescent="0.2">
      <c r="A157" s="3" t="s">
        <v>505</v>
      </c>
      <c r="B157" s="3" t="s">
        <v>506</v>
      </c>
      <c r="C157" s="3" t="s">
        <v>34</v>
      </c>
      <c r="D157" s="3">
        <v>88558</v>
      </c>
      <c r="E157" s="3" t="s">
        <v>16</v>
      </c>
      <c r="F157" s="3">
        <v>2019</v>
      </c>
      <c r="G157" s="3" t="s">
        <v>17</v>
      </c>
      <c r="H157" s="4">
        <v>43830</v>
      </c>
      <c r="I157" s="4">
        <v>43881</v>
      </c>
      <c r="J157" s="4">
        <v>43881</v>
      </c>
      <c r="K157" s="5">
        <v>617000000</v>
      </c>
      <c r="L157" s="5">
        <v>627000000</v>
      </c>
      <c r="M157" s="3" t="s">
        <v>507</v>
      </c>
      <c r="N157" s="21">
        <v>3.0343694995405901E-2</v>
      </c>
      <c r="O157" s="22">
        <v>3.0343694995405901E-2</v>
      </c>
      <c r="P157" s="22">
        <v>1.1457335051771966E-2</v>
      </c>
      <c r="Q157" s="22">
        <v>0.86872886867398813</v>
      </c>
      <c r="R157" s="22">
        <v>8.0933718526112183E-2</v>
      </c>
      <c r="S157" s="22">
        <v>6.6520510531179314E-2</v>
      </c>
      <c r="T157" s="22">
        <v>6.9793494209475657E-2</v>
      </c>
      <c r="U157" s="22">
        <v>0.80885254002356988</v>
      </c>
      <c r="V157" s="22">
        <v>0.71008526525826421</v>
      </c>
      <c r="W157" s="22">
        <v>0.82101837918577947</v>
      </c>
      <c r="X157" s="22">
        <v>8.6954412592550323E-2</v>
      </c>
      <c r="Y157" s="22">
        <v>0.98315811234762196</v>
      </c>
      <c r="Z157" s="22">
        <v>0.91304558740744968</v>
      </c>
      <c r="AA157" s="22">
        <v>1</v>
      </c>
      <c r="AB157" s="22">
        <v>0.91314671794853386</v>
      </c>
      <c r="AC157" s="22">
        <v>0.34146012677714416</v>
      </c>
      <c r="AD157" s="22">
        <v>0.18948178545775676</v>
      </c>
      <c r="AE157" s="22">
        <v>0.2731711808151972</v>
      </c>
      <c r="AF157" s="22">
        <v>0.32111970890039587</v>
      </c>
      <c r="AG157" s="22" t="e">
        <v>#DIV/0!</v>
      </c>
      <c r="AH157" s="22" t="e">
        <v>#DIV/0!</v>
      </c>
      <c r="AI157" s="22">
        <v>0.65371348807813079</v>
      </c>
      <c r="AJ157" s="22">
        <v>0.11233195385439017</v>
      </c>
      <c r="AK157" s="22" t="e">
        <v>#DIV/0!</v>
      </c>
      <c r="AL157" s="22" t="e">
        <v>#DIV/0!</v>
      </c>
      <c r="AM157" s="22">
        <v>0.70687815276116028</v>
      </c>
      <c r="AN157" s="22">
        <v>0.80351853970258147</v>
      </c>
      <c r="AO157" s="22">
        <v>1.2959507939614905E-2</v>
      </c>
      <c r="AP157" s="22">
        <v>0.35565843871680547</v>
      </c>
      <c r="AQ157" s="22">
        <v>0.57122663598791235</v>
      </c>
      <c r="AR157" s="22">
        <v>0.43296132098647588</v>
      </c>
      <c r="AS157" s="22">
        <v>0.61666573001711167</v>
      </c>
      <c r="AT157" s="22">
        <v>0.28776874911670602</v>
      </c>
      <c r="AU157" s="22">
        <v>0.18876608482928561</v>
      </c>
      <c r="AV157" s="22" t="e">
        <v>#DIV/0!</v>
      </c>
      <c r="AW157" s="22" t="e">
        <v>#DIV/0!</v>
      </c>
      <c r="AX157" s="22" t="e">
        <v>#DIV/0!</v>
      </c>
      <c r="AY157" s="22">
        <v>0.76216088201460508</v>
      </c>
      <c r="AZ157" s="22">
        <v>0.78730946099385091</v>
      </c>
      <c r="BA157" s="22">
        <v>0.1991144405291605</v>
      </c>
      <c r="BB157" s="22" t="e">
        <v>#DIV/0!</v>
      </c>
      <c r="BC157" s="22">
        <v>7.9613099396971351E-2</v>
      </c>
    </row>
    <row r="158" spans="1:55" x14ac:dyDescent="0.2">
      <c r="A158" s="3" t="s">
        <v>508</v>
      </c>
      <c r="B158" s="3" t="s">
        <v>509</v>
      </c>
      <c r="C158" s="3" t="s">
        <v>34</v>
      </c>
      <c r="D158" s="3">
        <v>378146</v>
      </c>
      <c r="E158" s="3" t="s">
        <v>16</v>
      </c>
      <c r="F158" s="3">
        <v>2019</v>
      </c>
      <c r="G158" s="3" t="s">
        <v>17</v>
      </c>
      <c r="H158" s="4">
        <v>43830</v>
      </c>
      <c r="I158" s="4">
        <v>43888</v>
      </c>
      <c r="J158" s="4">
        <v>43888</v>
      </c>
      <c r="K158" s="5">
        <v>680200000</v>
      </c>
      <c r="L158" s="5">
        <v>694800000</v>
      </c>
      <c r="M158" s="3" t="s">
        <v>510</v>
      </c>
      <c r="N158" s="21">
        <v>3.9364344205206514E-2</v>
      </c>
      <c r="O158" s="22">
        <v>3.9364344205206514E-2</v>
      </c>
      <c r="P158" s="22">
        <v>5.8629707982509292E-3</v>
      </c>
      <c r="Q158" s="22">
        <v>0.86963132494574147</v>
      </c>
      <c r="R158" s="22">
        <v>9.4870099820895754E-2</v>
      </c>
      <c r="S158" s="22">
        <v>6.964031643150374E-3</v>
      </c>
      <c r="T158" s="22">
        <v>9.4624750314336772E-2</v>
      </c>
      <c r="U158" s="22">
        <v>0.80971429104960846</v>
      </c>
      <c r="V158" s="22">
        <v>0.70857549729649416</v>
      </c>
      <c r="W158" s="22">
        <v>0.82224272143969657</v>
      </c>
      <c r="X158" s="22">
        <v>0.18780329763186082</v>
      </c>
      <c r="Y158" s="22">
        <v>0.6130319314638103</v>
      </c>
      <c r="Z158" s="22">
        <v>0.81219670236813912</v>
      </c>
      <c r="AA158" s="22">
        <v>0.74558266665748141</v>
      </c>
      <c r="AB158" s="22">
        <v>0.87121615899302818</v>
      </c>
      <c r="AC158" s="22">
        <v>0.46349538166316384</v>
      </c>
      <c r="AD158" s="22">
        <v>0.24489909730425188</v>
      </c>
      <c r="AE158" s="22">
        <v>0.33626673526343381</v>
      </c>
      <c r="AF158" s="22">
        <v>0.34638286571938631</v>
      </c>
      <c r="AG158" s="22" t="e">
        <v>#DIV/0!</v>
      </c>
      <c r="AH158" s="22" t="e">
        <v>#DIV/0!</v>
      </c>
      <c r="AI158" s="22">
        <v>0.71500714976239244</v>
      </c>
      <c r="AJ158" s="22">
        <v>0.10297578494777848</v>
      </c>
      <c r="AK158" s="22" t="e">
        <v>#DIV/0!</v>
      </c>
      <c r="AL158" s="22" t="e">
        <v>#DIV/0!</v>
      </c>
      <c r="AM158" s="22">
        <v>0.7073949795170924</v>
      </c>
      <c r="AN158" s="22">
        <v>0.80369105235547178</v>
      </c>
      <c r="AO158" s="22">
        <v>1.474768287508081E-2</v>
      </c>
      <c r="AP158" s="22">
        <v>0.36431315754711369</v>
      </c>
      <c r="AQ158" s="22">
        <v>0.58096248310505716</v>
      </c>
      <c r="AR158" s="22">
        <v>0.48026883473262655</v>
      </c>
      <c r="AS158" s="22">
        <v>0.83121768786965766</v>
      </c>
      <c r="AT158" s="22">
        <v>0.30150835295836642</v>
      </c>
      <c r="AU158" s="22">
        <v>0.1411567409291167</v>
      </c>
      <c r="AV158" s="22" t="e">
        <v>#DIV/0!</v>
      </c>
      <c r="AW158" s="22" t="e">
        <v>#DIV/0!</v>
      </c>
      <c r="AX158" s="22" t="e">
        <v>#DIV/0!</v>
      </c>
      <c r="AY158" s="22">
        <v>0.75706940264408318</v>
      </c>
      <c r="AZ158" s="22">
        <v>0.78193924926681058</v>
      </c>
      <c r="BA158" s="22">
        <v>0.20121077626185518</v>
      </c>
      <c r="BB158" s="22" t="e">
        <v>#DIV/0!</v>
      </c>
      <c r="BC158" s="22">
        <v>8.9968291260589348E-2</v>
      </c>
    </row>
    <row r="159" spans="1:55" x14ac:dyDescent="0.2">
      <c r="A159" s="3" t="s">
        <v>514</v>
      </c>
      <c r="B159" s="3" t="s">
        <v>515</v>
      </c>
      <c r="C159" s="3" t="s">
        <v>34</v>
      </c>
      <c r="D159" s="3">
        <v>367930</v>
      </c>
      <c r="E159" s="3" t="s">
        <v>16</v>
      </c>
      <c r="F159" s="3">
        <v>2019</v>
      </c>
      <c r="G159" s="3" t="s">
        <v>17</v>
      </c>
      <c r="H159" s="4">
        <v>43830</v>
      </c>
      <c r="I159" s="4">
        <v>43888</v>
      </c>
      <c r="J159" s="4">
        <v>43888</v>
      </c>
      <c r="K159" s="5">
        <v>134263000</v>
      </c>
      <c r="L159" s="5">
        <v>136249000</v>
      </c>
      <c r="M159" s="3" t="s">
        <v>516</v>
      </c>
      <c r="N159" s="21">
        <v>9.7893724958606418E-2</v>
      </c>
      <c r="O159" s="22">
        <v>6.3472036535280593E-2</v>
      </c>
      <c r="P159" s="22">
        <v>7.1142146255436828E-2</v>
      </c>
      <c r="Q159" s="22">
        <v>0.86869819463541098</v>
      </c>
      <c r="R159" s="22">
        <v>7.2466391255050736E-2</v>
      </c>
      <c r="S159" s="22">
        <v>1.7056907530932666E-2</v>
      </c>
      <c r="T159" s="22">
        <v>7.0161086496377742E-2</v>
      </c>
      <c r="U159" s="22">
        <v>0.8086699792320402</v>
      </c>
      <c r="V159" s="22">
        <v>0.70877899024477187</v>
      </c>
      <c r="W159" s="22">
        <v>0.82100987138132753</v>
      </c>
      <c r="X159" s="22">
        <v>0.30377833242505126</v>
      </c>
      <c r="Y159" s="22">
        <v>0.57803195836534138</v>
      </c>
      <c r="Z159" s="22">
        <v>0.69622166757494874</v>
      </c>
      <c r="AA159" s="22">
        <v>0.69770205470446744</v>
      </c>
      <c r="AB159" s="22">
        <v>0.91503771349802399</v>
      </c>
      <c r="AC159" s="22">
        <v>0.47762982074781968</v>
      </c>
      <c r="AD159" s="22">
        <v>0.23845423898981719</v>
      </c>
      <c r="AE159" s="22">
        <v>0.32892892158860276</v>
      </c>
      <c r="AF159" s="22">
        <v>0.3477891965525941</v>
      </c>
      <c r="AG159" s="22" t="e">
        <v>#DIV/0!</v>
      </c>
      <c r="AH159" s="22" t="e">
        <v>#DIV/0!</v>
      </c>
      <c r="AI159" s="22">
        <v>0.55852752722087606</v>
      </c>
      <c r="AJ159" s="22">
        <v>0.2265971846757856</v>
      </c>
      <c r="AK159" s="22" t="e">
        <v>#DIV/0!</v>
      </c>
      <c r="AL159" s="22" t="e">
        <v>#DIV/0!</v>
      </c>
      <c r="AM159" s="22">
        <v>0.70913784954524095</v>
      </c>
      <c r="AN159" s="22">
        <v>0.80517372131473752</v>
      </c>
      <c r="AO159" s="22">
        <v>0.11874440525370425</v>
      </c>
      <c r="AP159" s="22">
        <v>0.36117914017127095</v>
      </c>
      <c r="AQ159" s="22">
        <v>0.63376306237236946</v>
      </c>
      <c r="AR159" s="22">
        <v>0.39045574871024269</v>
      </c>
      <c r="AS159" s="22">
        <v>0.38725998902587905</v>
      </c>
      <c r="AT159" s="22">
        <v>0.45606422954945541</v>
      </c>
      <c r="AU159" s="22">
        <v>0.16542967536992145</v>
      </c>
      <c r="AV159" s="22" t="e">
        <v>#DIV/0!</v>
      </c>
      <c r="AW159" s="22" t="e">
        <v>#DIV/0!</v>
      </c>
      <c r="AX159" s="22" t="e">
        <v>#DIV/0!</v>
      </c>
      <c r="AY159" s="22">
        <v>0.74633400886152534</v>
      </c>
      <c r="AZ159" s="22">
        <v>0.76888618180628276</v>
      </c>
      <c r="BA159" s="22">
        <v>0.21907130035960254</v>
      </c>
      <c r="BB159" s="22" t="e">
        <v>#DIV/0!</v>
      </c>
      <c r="BC159" s="22">
        <v>0.16098121916495545</v>
      </c>
    </row>
    <row r="160" spans="1:55" x14ac:dyDescent="0.2">
      <c r="A160" s="3" t="s">
        <v>517</v>
      </c>
      <c r="B160" s="3" t="s">
        <v>518</v>
      </c>
      <c r="C160" s="3" t="s">
        <v>15</v>
      </c>
      <c r="D160" s="3">
        <v>378147</v>
      </c>
      <c r="E160" s="3" t="s">
        <v>16</v>
      </c>
      <c r="F160" s="3">
        <v>2019</v>
      </c>
      <c r="G160" s="3" t="s">
        <v>17</v>
      </c>
      <c r="H160" s="4">
        <v>43830</v>
      </c>
      <c r="I160" s="4">
        <v>43879</v>
      </c>
      <c r="J160" s="4">
        <v>43879</v>
      </c>
      <c r="K160" s="5">
        <v>130862000</v>
      </c>
      <c r="L160" s="5">
        <v>131744000</v>
      </c>
      <c r="M160" s="3" t="s">
        <v>519</v>
      </c>
      <c r="N160" s="21">
        <v>8.2057932819192159E-2</v>
      </c>
      <c r="O160" s="22">
        <v>6.034096756479717E-2</v>
      </c>
      <c r="P160" s="22">
        <v>6.2254431955760116E-2</v>
      </c>
      <c r="Q160" s="22">
        <v>0.87045662772772336</v>
      </c>
      <c r="R160" s="22">
        <v>9.403818424485734E-2</v>
      </c>
      <c r="S160" s="22">
        <v>4.3108857632322851E-3</v>
      </c>
      <c r="T160" s="22">
        <v>9.4262698803938505E-2</v>
      </c>
      <c r="U160" s="22">
        <v>0.81022420891548341</v>
      </c>
      <c r="V160" s="22">
        <v>0.70851629492824841</v>
      </c>
      <c r="W160" s="22">
        <v>0.82283850344087195</v>
      </c>
      <c r="X160" s="22">
        <v>0.43915756692228625</v>
      </c>
      <c r="Y160" s="22">
        <v>0.47119700171278345</v>
      </c>
      <c r="Z160" s="22">
        <v>0.56084243307771375</v>
      </c>
      <c r="AA160" s="22">
        <v>0.38901460019889539</v>
      </c>
      <c r="AB160" s="22">
        <v>0.84723078709337929</v>
      </c>
      <c r="AC160" s="22">
        <v>0.30858754750463996</v>
      </c>
      <c r="AD160" s="22">
        <v>0.18751624583224571</v>
      </c>
      <c r="AE160" s="22">
        <v>0.27093330950153394</v>
      </c>
      <c r="AF160" s="22">
        <v>0.33635116766629108</v>
      </c>
      <c r="AG160" s="22" t="e">
        <v>#DIV/0!</v>
      </c>
      <c r="AH160" s="22" t="e">
        <v>#DIV/0!</v>
      </c>
      <c r="AI160" s="22">
        <v>0.53059643259561629</v>
      </c>
      <c r="AJ160" s="22">
        <v>0.12073763865935098</v>
      </c>
      <c r="AK160" s="22" t="e">
        <v>#DIV/0!</v>
      </c>
      <c r="AL160" s="22" t="e">
        <v>#DIV/0!</v>
      </c>
      <c r="AM160" s="22">
        <v>0.71040385117362481</v>
      </c>
      <c r="AN160" s="22">
        <v>0.8075838030638901</v>
      </c>
      <c r="AO160" s="22">
        <v>0.16308655246730094</v>
      </c>
      <c r="AP160" s="22">
        <v>0.36125448731998999</v>
      </c>
      <c r="AQ160" s="22">
        <v>0.62993612489459705</v>
      </c>
      <c r="AR160" s="22">
        <v>0.25590871300532075</v>
      </c>
      <c r="AS160" s="22">
        <v>0.35899916380577096</v>
      </c>
      <c r="AT160" s="22">
        <v>0.35338607125624283</v>
      </c>
      <c r="AU160" s="22">
        <v>0.28089741982644117</v>
      </c>
      <c r="AV160" s="22" t="e">
        <v>#DIV/0!</v>
      </c>
      <c r="AW160" s="22" t="e">
        <v>#DIV/0!</v>
      </c>
      <c r="AX160" s="22" t="e">
        <v>#DIV/0!</v>
      </c>
      <c r="AY160" s="22">
        <v>0.74736793163173865</v>
      </c>
      <c r="AZ160" s="22">
        <v>0.76933015771715729</v>
      </c>
      <c r="BA160" s="22">
        <v>0.22265865095519044</v>
      </c>
      <c r="BB160" s="22" t="e">
        <v>#DIV/0!</v>
      </c>
      <c r="BC160" s="22">
        <v>0.16089468764533149</v>
      </c>
    </row>
    <row r="161" spans="1:55" x14ac:dyDescent="0.2">
      <c r="A161" s="3" t="s">
        <v>511</v>
      </c>
      <c r="B161" s="3" t="s">
        <v>512</v>
      </c>
      <c r="C161" s="3" t="s">
        <v>34</v>
      </c>
      <c r="D161" s="3">
        <v>740486</v>
      </c>
      <c r="E161" s="3" t="s">
        <v>16</v>
      </c>
      <c r="F161" s="3">
        <v>2019</v>
      </c>
      <c r="G161" s="3" t="s">
        <v>17</v>
      </c>
      <c r="H161" s="4">
        <v>43830</v>
      </c>
      <c r="I161" s="4">
        <v>43892</v>
      </c>
      <c r="J161" s="4">
        <v>43892</v>
      </c>
      <c r="K161" s="5">
        <v>86641000</v>
      </c>
      <c r="L161" s="5">
        <v>90383000</v>
      </c>
      <c r="M161" s="3" t="s">
        <v>513</v>
      </c>
      <c r="N161" s="21">
        <v>3.757132213951981E-2</v>
      </c>
      <c r="O161" s="22">
        <v>3.757132213951981E-2</v>
      </c>
      <c r="P161" s="22">
        <v>2.9416633539652001E-2</v>
      </c>
      <c r="Q161" s="22">
        <v>0.87146298049426385</v>
      </c>
      <c r="R161" s="22">
        <v>0.11685419009007515</v>
      </c>
      <c r="S161" s="22">
        <v>0.14914950903576663</v>
      </c>
      <c r="T161" s="22">
        <v>9.1187335293796828E-2</v>
      </c>
      <c r="U161" s="22">
        <v>0.81175042510222595</v>
      </c>
      <c r="V161" s="22">
        <v>0.71597765539807323</v>
      </c>
      <c r="W161" s="22">
        <v>0.82344328646898357</v>
      </c>
      <c r="X161" s="22">
        <v>0.32435626611872398</v>
      </c>
      <c r="Y161" s="22">
        <v>0.50399617585687706</v>
      </c>
      <c r="Z161" s="22">
        <v>0.67564373388127608</v>
      </c>
      <c r="AA161" s="22">
        <v>0.63298289752135417</v>
      </c>
      <c r="AB161" s="22">
        <v>0.82751599235570739</v>
      </c>
      <c r="AC161" s="22">
        <v>0.79375960765930409</v>
      </c>
      <c r="AD161" s="22">
        <v>0.66549206004442762</v>
      </c>
      <c r="AE161" s="22">
        <v>0.69479460867443388</v>
      </c>
      <c r="AF161" s="22">
        <v>0.45386288771093897</v>
      </c>
      <c r="AG161" s="22" t="e">
        <v>#DIV/0!</v>
      </c>
      <c r="AH161" s="22" t="e">
        <v>#DIV/0!</v>
      </c>
      <c r="AI161" s="22">
        <v>0.54542816283212603</v>
      </c>
      <c r="AJ161" s="22">
        <v>0.11718818407769006</v>
      </c>
      <c r="AK161" s="22" t="e">
        <v>#DIV/0!</v>
      </c>
      <c r="AL161" s="22" t="e">
        <v>#DIV/0!</v>
      </c>
      <c r="AM161" s="22">
        <v>0.71308028949805635</v>
      </c>
      <c r="AN161" s="22">
        <v>0.80456360205543642</v>
      </c>
      <c r="AO161" s="22">
        <v>3.3526647871110947E-2</v>
      </c>
      <c r="AP161" s="22">
        <v>0.3701366367553458</v>
      </c>
      <c r="AQ161" s="22">
        <v>0.65624617688180686</v>
      </c>
      <c r="AR161" s="22">
        <v>0.66926304400202885</v>
      </c>
      <c r="AS161" s="22">
        <v>0.33984043100338457</v>
      </c>
      <c r="AT161" s="22">
        <v>0.41239018254093623</v>
      </c>
      <c r="AU161" s="22">
        <v>0.26657775324809646</v>
      </c>
      <c r="AV161" s="22" t="e">
        <v>#DIV/0!</v>
      </c>
      <c r="AW161" s="22" t="e">
        <v>#DIV/0!</v>
      </c>
      <c r="AX161" s="22" t="e">
        <v>#DIV/0!</v>
      </c>
      <c r="AY161" s="22">
        <v>0.74675138692444465</v>
      </c>
      <c r="AZ161" s="22">
        <v>0.76955149044619786</v>
      </c>
      <c r="BA161" s="22">
        <v>0.22210863479351872</v>
      </c>
      <c r="BB161" s="22" t="e">
        <v>#DIV/0!</v>
      </c>
      <c r="BC161" s="22">
        <v>0.21015820469482949</v>
      </c>
    </row>
    <row r="162" spans="1:55" x14ac:dyDescent="0.2">
      <c r="A162" s="3" t="s">
        <v>520</v>
      </c>
      <c r="B162" s="3" t="s">
        <v>521</v>
      </c>
      <c r="C162" s="3" t="s">
        <v>59</v>
      </c>
      <c r="D162" s="3">
        <v>378149</v>
      </c>
      <c r="E162" s="3" t="s">
        <v>16</v>
      </c>
      <c r="F162" s="3">
        <v>2019</v>
      </c>
      <c r="G162" s="3" t="s">
        <v>17</v>
      </c>
      <c r="H162" s="4">
        <v>43830</v>
      </c>
      <c r="I162" s="4">
        <v>43889</v>
      </c>
      <c r="J162" s="4">
        <v>43889</v>
      </c>
      <c r="K162" s="5">
        <v>129669000</v>
      </c>
      <c r="L162" s="5">
        <v>130925000</v>
      </c>
      <c r="M162" s="3" t="s">
        <v>522</v>
      </c>
      <c r="N162" s="21">
        <v>5.4435005601399737E-2</v>
      </c>
      <c r="O162" s="22">
        <v>4.0780183754235082E-2</v>
      </c>
      <c r="P162" s="22">
        <v>1.2854310584755696E-2</v>
      </c>
      <c r="Q162" s="22">
        <v>0.87240703617606685</v>
      </c>
      <c r="R162" s="22">
        <v>0.11087842210533908</v>
      </c>
      <c r="S162" s="22">
        <v>4.3393644328879648E-2</v>
      </c>
      <c r="T162" s="22">
        <v>0.10423037675061081</v>
      </c>
      <c r="U162" s="22">
        <v>0.81223728994459388</v>
      </c>
      <c r="V162" s="22">
        <v>0.71093205185219022</v>
      </c>
      <c r="W162" s="22">
        <v>0.82478181802584905</v>
      </c>
      <c r="X162" s="22">
        <v>0.35532862122939279</v>
      </c>
      <c r="Y162" s="22">
        <v>0.46092740695581497</v>
      </c>
      <c r="Z162" s="22">
        <v>0.64467137877060732</v>
      </c>
      <c r="AA162" s="22">
        <v>0.23845008812805288</v>
      </c>
      <c r="AB162" s="22">
        <v>0.8145170340236767</v>
      </c>
      <c r="AC162" s="22">
        <v>0.43585246760710439</v>
      </c>
      <c r="AD162" s="22">
        <v>0.30319127945708274</v>
      </c>
      <c r="AE162" s="22">
        <v>0.40263548232786006</v>
      </c>
      <c r="AF162" s="22">
        <v>0.35321230794540409</v>
      </c>
      <c r="AG162" s="22" t="e">
        <v>#DIV/0!</v>
      </c>
      <c r="AH162" s="22" t="e">
        <v>#DIV/0!</v>
      </c>
      <c r="AI162" s="22">
        <v>0.54621382702486632</v>
      </c>
      <c r="AJ162" s="22">
        <v>0.10479436982635477</v>
      </c>
      <c r="AK162" s="22" t="e">
        <v>#DIV/0!</v>
      </c>
      <c r="AL162" s="22" t="e">
        <v>#DIV/0!</v>
      </c>
      <c r="AM162" s="22">
        <v>0.71163553375688993</v>
      </c>
      <c r="AN162" s="22">
        <v>0.8068123135321289</v>
      </c>
      <c r="AO162" s="22">
        <v>8.8984785924600587E-2</v>
      </c>
      <c r="AP162" s="22">
        <v>0.36161689391613649</v>
      </c>
      <c r="AQ162" s="22">
        <v>0.62601446460861665</v>
      </c>
      <c r="AR162" s="22">
        <v>0.29269197234663996</v>
      </c>
      <c r="AS162" s="22">
        <v>0.36917507270848376</v>
      </c>
      <c r="AT162" s="22">
        <v>0.33148686045837217</v>
      </c>
      <c r="AU162" s="22">
        <v>0.26261756808743236</v>
      </c>
      <c r="AV162" s="22" t="e">
        <v>#DIV/0!</v>
      </c>
      <c r="AW162" s="22" t="e">
        <v>#DIV/0!</v>
      </c>
      <c r="AX162" s="22" t="e">
        <v>#DIV/0!</v>
      </c>
      <c r="AY162" s="22">
        <v>0.74720553424594782</v>
      </c>
      <c r="AZ162" s="22">
        <v>0.77063633005867904</v>
      </c>
      <c r="BA162" s="22">
        <v>0.22200394374429452</v>
      </c>
      <c r="BB162" s="22" t="e">
        <v>#DIV/0!</v>
      </c>
      <c r="BC162" s="22">
        <v>0.19158729323921339</v>
      </c>
    </row>
    <row r="163" spans="1:55" x14ac:dyDescent="0.2">
      <c r="A163" s="3" t="s">
        <v>535</v>
      </c>
      <c r="B163" s="3" t="s">
        <v>536</v>
      </c>
      <c r="C163" s="3" t="s">
        <v>38</v>
      </c>
      <c r="D163" s="3">
        <v>885908</v>
      </c>
      <c r="E163" s="3" t="s">
        <v>16</v>
      </c>
      <c r="F163" s="3">
        <v>2020</v>
      </c>
      <c r="G163" s="3" t="s">
        <v>17</v>
      </c>
      <c r="H163" s="4">
        <v>44012</v>
      </c>
      <c r="I163" s="4">
        <v>44053</v>
      </c>
      <c r="J163" s="4">
        <v>44053</v>
      </c>
      <c r="K163" s="5">
        <v>608000000</v>
      </c>
      <c r="L163" s="5">
        <v>608000000</v>
      </c>
      <c r="M163" s="3" t="s">
        <v>537</v>
      </c>
      <c r="N163" s="21">
        <v>0.14336698912402729</v>
      </c>
      <c r="O163" s="22">
        <v>0.12694192349757571</v>
      </c>
      <c r="P163" s="22">
        <v>0.2516372793414261</v>
      </c>
      <c r="Q163" s="22">
        <v>0.86939911695238448</v>
      </c>
      <c r="R163" s="22">
        <v>0.12271978029946011</v>
      </c>
      <c r="S163" s="22">
        <v>0</v>
      </c>
      <c r="T163" s="22">
        <v>0.12402786927057811</v>
      </c>
      <c r="U163" s="22">
        <v>0.81024164476984062</v>
      </c>
      <c r="V163" s="22">
        <v>0.70833495319453676</v>
      </c>
      <c r="W163" s="22">
        <v>0.82288653928021016</v>
      </c>
      <c r="X163" s="22">
        <v>0.29579460627042803</v>
      </c>
      <c r="Y163" s="22">
        <v>0.4974620865914483</v>
      </c>
      <c r="Z163" s="22">
        <v>0.70420539372957203</v>
      </c>
      <c r="AA163" s="22">
        <v>0.25143345183577576</v>
      </c>
      <c r="AB163" s="22">
        <v>0.87997162940295492</v>
      </c>
      <c r="AC163" s="22">
        <v>1</v>
      </c>
      <c r="AD163" s="22">
        <v>0.31377133966722826</v>
      </c>
      <c r="AE163" s="22">
        <v>0.39030384746326885</v>
      </c>
      <c r="AF163" s="22">
        <v>0.3436079061908508</v>
      </c>
      <c r="AG163" s="22" t="e">
        <v>#DIV/0!</v>
      </c>
      <c r="AH163" s="22" t="e">
        <v>#DIV/0!</v>
      </c>
      <c r="AI163" s="22">
        <v>0.55585657246613729</v>
      </c>
      <c r="AJ163" s="22">
        <v>0.28577376598420112</v>
      </c>
      <c r="AK163" s="22" t="e">
        <v>#DIV/0!</v>
      </c>
      <c r="AL163" s="22" t="e">
        <v>#DIV/0!</v>
      </c>
      <c r="AM163" s="22">
        <v>0.709249091824532</v>
      </c>
      <c r="AN163" s="22">
        <v>0.80553157453868951</v>
      </c>
      <c r="AO163" s="22">
        <v>0.11082842198623091</v>
      </c>
      <c r="AP163" s="22">
        <v>0.36086162383334913</v>
      </c>
      <c r="AQ163" s="22">
        <v>0.62304938374689511</v>
      </c>
      <c r="AR163" s="22">
        <v>0.38580580817056104</v>
      </c>
      <c r="AS163" s="22">
        <v>0.38180309695729542</v>
      </c>
      <c r="AT163" s="22">
        <v>0.43851686206758972</v>
      </c>
      <c r="AU163" s="22">
        <v>0.3305394115311811</v>
      </c>
      <c r="AV163" s="22" t="e">
        <v>#DIV/0!</v>
      </c>
      <c r="AW163" s="22" t="e">
        <v>#DIV/0!</v>
      </c>
      <c r="AX163" s="22" t="e">
        <v>#DIV/0!</v>
      </c>
      <c r="AY163" s="22">
        <v>0.74680268925180193</v>
      </c>
      <c r="AZ163" s="22">
        <v>0.76868012795382745</v>
      </c>
      <c r="BA163" s="22">
        <v>0.22282320293458308</v>
      </c>
      <c r="BB163" s="22" t="e">
        <v>#DIV/0!</v>
      </c>
      <c r="BC163" s="22">
        <v>0.1807978704756196</v>
      </c>
    </row>
    <row r="164" spans="1:55" x14ac:dyDescent="0.2">
      <c r="A164" s="3" t="s">
        <v>499</v>
      </c>
      <c r="B164" s="3" t="s">
        <v>500</v>
      </c>
      <c r="C164" s="3" t="s">
        <v>72</v>
      </c>
      <c r="D164" s="3">
        <v>378144</v>
      </c>
      <c r="E164" s="3" t="s">
        <v>16</v>
      </c>
      <c r="F164" s="3">
        <v>2019</v>
      </c>
      <c r="G164" s="3" t="s">
        <v>17</v>
      </c>
      <c r="H164" s="4">
        <v>43830</v>
      </c>
      <c r="I164" s="4">
        <v>43871</v>
      </c>
      <c r="J164" s="4">
        <v>43871</v>
      </c>
      <c r="K164" s="5">
        <v>75319000</v>
      </c>
      <c r="L164" s="5">
        <v>75319000</v>
      </c>
      <c r="M164" s="3" t="s">
        <v>501</v>
      </c>
      <c r="N164" s="21">
        <v>2.4967817104357901E-3</v>
      </c>
      <c r="O164" s="22">
        <v>2.4967817104357901E-3</v>
      </c>
      <c r="P164" s="22">
        <v>3.562217688149895E-3</v>
      </c>
      <c r="Q164" s="22">
        <v>0.87001172012032291</v>
      </c>
      <c r="R164" s="22">
        <v>0.16574699052882572</v>
      </c>
      <c r="S164" s="22">
        <v>0.9283664063029673</v>
      </c>
      <c r="T164" s="22">
        <v>0</v>
      </c>
      <c r="U164" s="22">
        <v>0.81198484349088662</v>
      </c>
      <c r="V164" s="22">
        <v>0.74362156028616444</v>
      </c>
      <c r="W164" s="22">
        <v>0.81944824653588433</v>
      </c>
      <c r="X164" s="22">
        <v>3.2667608637305265E-2</v>
      </c>
      <c r="Y164" s="22">
        <v>0.45570730936471776</v>
      </c>
      <c r="Z164" s="22">
        <v>0.96733239136269478</v>
      </c>
      <c r="AA164" s="22">
        <v>0</v>
      </c>
      <c r="AB164" s="22">
        <v>0.85898101989880404</v>
      </c>
      <c r="AC164" s="22">
        <v>0.79336834957517199</v>
      </c>
      <c r="AD164" s="22">
        <v>0.73353296885736841</v>
      </c>
      <c r="AE164" s="22">
        <v>0.59476593095605401</v>
      </c>
      <c r="AF164" s="22">
        <v>0.46745349639591227</v>
      </c>
      <c r="AG164" s="22" t="e">
        <v>#DIV/0!</v>
      </c>
      <c r="AH164" s="22" t="e">
        <v>#DIV/0!</v>
      </c>
      <c r="AI164" s="22">
        <v>0.54702097928816074</v>
      </c>
      <c r="AJ164" s="22">
        <v>9.3919886212647199E-2</v>
      </c>
      <c r="AK164" s="22" t="e">
        <v>#DIV/0!</v>
      </c>
      <c r="AL164" s="22" t="e">
        <v>#DIV/0!</v>
      </c>
      <c r="AM164" s="22">
        <v>0.71000536826469673</v>
      </c>
      <c r="AN164" s="22">
        <v>0.80378393973223372</v>
      </c>
      <c r="AO164" s="22">
        <v>1.6149981063242537E-2</v>
      </c>
      <c r="AP164" s="22">
        <v>0.35931114567391892</v>
      </c>
      <c r="AQ164" s="22">
        <v>0.62911878350745509</v>
      </c>
      <c r="AR164" s="22">
        <v>0.7324075603635799</v>
      </c>
      <c r="AS164" s="22">
        <v>0.3431341446555467</v>
      </c>
      <c r="AT164" s="22">
        <v>0.36169725193655522</v>
      </c>
      <c r="AU164" s="22">
        <v>0.25384172744840472</v>
      </c>
      <c r="AV164" s="22" t="e">
        <v>#DIV/0!</v>
      </c>
      <c r="AW164" s="22" t="e">
        <v>#DIV/0!</v>
      </c>
      <c r="AX164" s="22" t="e">
        <v>#DIV/0!</v>
      </c>
      <c r="AY164" s="22">
        <v>0.74941106983988914</v>
      </c>
      <c r="AZ164" s="22">
        <v>0.77336092249786792</v>
      </c>
      <c r="BA164" s="22">
        <v>0.22173033693435379</v>
      </c>
      <c r="BB164" s="22" t="e">
        <v>#DIV/0!</v>
      </c>
      <c r="BC164" s="22">
        <v>0.17034268456696935</v>
      </c>
    </row>
    <row r="165" spans="1:55" x14ac:dyDescent="0.2">
      <c r="A165" s="3" t="s">
        <v>1117</v>
      </c>
      <c r="B165" s="3" t="s">
        <v>1118</v>
      </c>
      <c r="C165" s="3" t="s">
        <v>138</v>
      </c>
      <c r="D165" s="3">
        <v>637893</v>
      </c>
      <c r="E165" s="3" t="s">
        <v>16</v>
      </c>
      <c r="F165" s="3">
        <v>2019</v>
      </c>
      <c r="G165" s="3" t="s">
        <v>17</v>
      </c>
      <c r="H165" s="4">
        <v>43830</v>
      </c>
      <c r="I165" s="4">
        <v>43893</v>
      </c>
      <c r="J165" s="4">
        <v>43893</v>
      </c>
      <c r="K165" s="5">
        <v>447500000</v>
      </c>
      <c r="L165" s="5">
        <v>440600000</v>
      </c>
      <c r="M165" s="3" t="s">
        <v>1119</v>
      </c>
      <c r="N165" s="21">
        <v>4.2602678607901338E-2</v>
      </c>
      <c r="O165" s="22">
        <v>3.6618465785457965E-2</v>
      </c>
      <c r="P165" s="22">
        <v>5.2859960038861509E-2</v>
      </c>
      <c r="Q165" s="22">
        <v>0.87102496792211259</v>
      </c>
      <c r="R165" s="22">
        <v>6.3920765633828217E-2</v>
      </c>
      <c r="S165" s="22">
        <v>3.9631442323501798E-2</v>
      </c>
      <c r="T165" s="22">
        <v>5.7451040219645325E-2</v>
      </c>
      <c r="U165" s="22">
        <v>0.80952143826659961</v>
      </c>
      <c r="V165" s="22">
        <v>0.71020746377095478</v>
      </c>
      <c r="W165" s="22">
        <v>0.82176907898582063</v>
      </c>
      <c r="X165" s="22">
        <v>0.43580641931606612</v>
      </c>
      <c r="Y165" s="22">
        <v>0.46327502492855382</v>
      </c>
      <c r="Z165" s="22">
        <v>0.56419358068393388</v>
      </c>
      <c r="AA165" s="22">
        <v>0.38185310500612901</v>
      </c>
      <c r="AB165" s="22">
        <v>0.83515567712207139</v>
      </c>
      <c r="AC165" s="22">
        <v>0.17217418377533841</v>
      </c>
      <c r="AD165" s="22">
        <v>0.17919734176040056</v>
      </c>
      <c r="AE165" s="22">
        <v>0.26146179514391432</v>
      </c>
      <c r="AF165" s="22">
        <v>0.23137485436033714</v>
      </c>
      <c r="AG165" s="22" t="e">
        <v>#DIV/0!</v>
      </c>
      <c r="AH165" s="22" t="e">
        <v>#DIV/0!</v>
      </c>
      <c r="AI165" s="22">
        <v>0.52456338208105191</v>
      </c>
      <c r="AJ165" s="22">
        <v>8.6807808217795601E-2</v>
      </c>
      <c r="AK165" s="22" t="e">
        <v>#DIV/0!</v>
      </c>
      <c r="AL165" s="22" t="e">
        <v>#DIV/0!</v>
      </c>
      <c r="AM165" s="22">
        <v>0.69847681178120724</v>
      </c>
      <c r="AN165" s="22">
        <v>0.80667802643246311</v>
      </c>
      <c r="AO165" s="22">
        <v>0.11182152012884061</v>
      </c>
      <c r="AP165" s="22">
        <v>0.3642805304563228</v>
      </c>
      <c r="AQ165" s="22">
        <v>0.44129048378585944</v>
      </c>
      <c r="AR165" s="22">
        <v>0.23750783092994388</v>
      </c>
      <c r="AS165" s="22">
        <v>0.35890759031341546</v>
      </c>
      <c r="AT165" s="22">
        <v>0.3015670553630635</v>
      </c>
      <c r="AU165" s="22">
        <v>0.25420102541454698</v>
      </c>
      <c r="AV165" s="22" t="e">
        <v>#DIV/0!</v>
      </c>
      <c r="AW165" s="22" t="e">
        <v>#DIV/0!</v>
      </c>
      <c r="AX165" s="22" t="e">
        <v>#DIV/0!</v>
      </c>
      <c r="AY165" s="22">
        <v>0.74750142223588767</v>
      </c>
      <c r="AZ165" s="22">
        <v>0.76671358056778627</v>
      </c>
      <c r="BA165" s="22">
        <v>0.22095782775032752</v>
      </c>
      <c r="BB165" s="22" t="e">
        <v>#DIV/0!</v>
      </c>
      <c r="BC165" s="22">
        <v>0.15037425525677339</v>
      </c>
    </row>
    <row r="166" spans="1:55" x14ac:dyDescent="0.2">
      <c r="A166" s="3" t="s">
        <v>526</v>
      </c>
      <c r="B166" s="3" t="s">
        <v>527</v>
      </c>
      <c r="C166" s="3" t="s">
        <v>34</v>
      </c>
      <c r="D166" s="3">
        <v>130256</v>
      </c>
      <c r="E166" s="3" t="s">
        <v>16</v>
      </c>
      <c r="F166" s="3">
        <v>2019</v>
      </c>
      <c r="G166" s="3" t="s">
        <v>17</v>
      </c>
      <c r="H166" s="4">
        <v>43830</v>
      </c>
      <c r="I166" s="4">
        <v>43887</v>
      </c>
      <c r="J166" s="4">
        <v>43887</v>
      </c>
      <c r="K166" s="5">
        <v>171400000</v>
      </c>
      <c r="L166" s="5">
        <v>175300000</v>
      </c>
      <c r="M166" s="3" t="s">
        <v>528</v>
      </c>
      <c r="N166" s="21">
        <v>6.8447018496115744E-2</v>
      </c>
      <c r="O166" s="22">
        <v>6.5520909917844108E-2</v>
      </c>
      <c r="P166" s="22">
        <v>0.14473673485490751</v>
      </c>
      <c r="Q166" s="22">
        <v>0.87084867555860301</v>
      </c>
      <c r="R166" s="22">
        <v>0</v>
      </c>
      <c r="S166" s="22">
        <v>0</v>
      </c>
      <c r="T166" s="22">
        <v>0</v>
      </c>
      <c r="U166" s="22">
        <v>0.80725306381245165</v>
      </c>
      <c r="V166" s="22">
        <v>0.70833495319453676</v>
      </c>
      <c r="W166" s="22">
        <v>0.81944824653588433</v>
      </c>
      <c r="X166" s="22">
        <v>0.61579721197985349</v>
      </c>
      <c r="Y166" s="22">
        <v>0.44681651346414097</v>
      </c>
      <c r="Z166" s="22">
        <v>0.38420278802014651</v>
      </c>
      <c r="AA166" s="22">
        <v>2.7744549507532999E-2</v>
      </c>
      <c r="AB166" s="22">
        <v>0.83860787256015579</v>
      </c>
      <c r="AC166" s="22">
        <v>0.7584635475550886</v>
      </c>
      <c r="AD166" s="22">
        <v>0.24812420412630137</v>
      </c>
      <c r="AE166" s="22">
        <v>0.33993869076455346</v>
      </c>
      <c r="AF166" s="22">
        <v>0.37376854870061071</v>
      </c>
      <c r="AG166" s="22" t="e">
        <v>#DIV/0!</v>
      </c>
      <c r="AH166" s="22" t="e">
        <v>#DIV/0!</v>
      </c>
      <c r="AI166" s="22">
        <v>0.5462161516214763</v>
      </c>
      <c r="AJ166" s="22">
        <v>0.16669933683519289</v>
      </c>
      <c r="AK166" s="22" t="e">
        <v>#DIV/0!</v>
      </c>
      <c r="AL166" s="22" t="e">
        <v>#DIV/0!</v>
      </c>
      <c r="AM166" s="22">
        <v>0.71323429344939293</v>
      </c>
      <c r="AN166" s="22">
        <v>0.80646325918767725</v>
      </c>
      <c r="AO166" s="22">
        <v>0.10845665755097145</v>
      </c>
      <c r="AP166" s="22">
        <v>0.36052366951932147</v>
      </c>
      <c r="AQ166" s="22">
        <v>0.6696429590458105</v>
      </c>
      <c r="AR166" s="22">
        <v>0.59569029071074919</v>
      </c>
      <c r="AS166" s="22">
        <v>0.34842451749527109</v>
      </c>
      <c r="AT166" s="22">
        <v>0.62552627399360539</v>
      </c>
      <c r="AU166" s="22">
        <v>0.27449126439133592</v>
      </c>
      <c r="AV166" s="22" t="e">
        <v>#DIV/0!</v>
      </c>
      <c r="AW166" s="22" t="e">
        <v>#DIV/0!</v>
      </c>
      <c r="AX166" s="22" t="e">
        <v>#DIV/0!</v>
      </c>
      <c r="AY166" s="22">
        <v>0.7440745832666682</v>
      </c>
      <c r="AZ166" s="22">
        <v>0.76071208507454424</v>
      </c>
      <c r="BA166" s="22">
        <v>0.22239687238031774</v>
      </c>
      <c r="BB166" s="22" t="e">
        <v>#DIV/0!</v>
      </c>
      <c r="BC166" s="22">
        <v>0.19612102430632342</v>
      </c>
    </row>
    <row r="167" spans="1:55" x14ac:dyDescent="0.2">
      <c r="A167" s="3" t="s">
        <v>529</v>
      </c>
      <c r="B167" s="3" t="s">
        <v>530</v>
      </c>
      <c r="C167" s="3" t="s">
        <v>15</v>
      </c>
      <c r="D167" s="3">
        <v>378151</v>
      </c>
      <c r="E167" s="3" t="s">
        <v>16</v>
      </c>
      <c r="F167" s="3">
        <v>2019</v>
      </c>
      <c r="G167" s="3" t="s">
        <v>17</v>
      </c>
      <c r="H167" s="4">
        <v>43830</v>
      </c>
      <c r="I167" s="4">
        <v>43888</v>
      </c>
      <c r="J167" s="4">
        <v>43888</v>
      </c>
      <c r="K167" s="5">
        <v>336400000</v>
      </c>
      <c r="L167" s="5">
        <v>340900000</v>
      </c>
      <c r="M167" s="3" t="s">
        <v>531</v>
      </c>
      <c r="N167" s="21">
        <v>3.8634527692826673E-2</v>
      </c>
      <c r="O167" s="22">
        <v>3.1880530855477283E-2</v>
      </c>
      <c r="P167" s="22">
        <v>3.5891564379226824E-2</v>
      </c>
      <c r="Q167" s="22">
        <v>0.8698562345714882</v>
      </c>
      <c r="R167" s="22">
        <v>0.12189829014741427</v>
      </c>
      <c r="S167" s="22">
        <v>0.16183360783268935</v>
      </c>
      <c r="T167" s="22">
        <v>9.3996492254658781E-2</v>
      </c>
      <c r="U167" s="22">
        <v>0.81060324194845568</v>
      </c>
      <c r="V167" s="22">
        <v>0.71425671076776054</v>
      </c>
      <c r="W167" s="22">
        <v>0.82238897581285741</v>
      </c>
      <c r="X167" s="22">
        <v>0.18058466160539538</v>
      </c>
      <c r="Y167" s="22">
        <v>0.60759202417896363</v>
      </c>
      <c r="Z167" s="22">
        <v>0.81941533839460456</v>
      </c>
      <c r="AA167" s="22">
        <v>0.77263936906928088</v>
      </c>
      <c r="AB167" s="22">
        <v>0.86370182435578402</v>
      </c>
      <c r="AC167" s="22">
        <v>0.48812778848305188</v>
      </c>
      <c r="AD167" s="22">
        <v>0.22519181069145258</v>
      </c>
      <c r="AE167" s="22">
        <v>0.31382894219708674</v>
      </c>
      <c r="AF167" s="22">
        <v>0.34803883385940199</v>
      </c>
      <c r="AG167" s="22" t="e">
        <v>#DIV/0!</v>
      </c>
      <c r="AH167" s="22" t="e">
        <v>#DIV/0!</v>
      </c>
      <c r="AI167" s="22">
        <v>0.6238521162435976</v>
      </c>
      <c r="AJ167" s="22">
        <v>0.13546949486884438</v>
      </c>
      <c r="AK167" s="22" t="e">
        <v>#DIV/0!</v>
      </c>
      <c r="AL167" s="22" t="e">
        <v>#DIV/0!</v>
      </c>
      <c r="AM167" s="22">
        <v>0.70910703376054562</v>
      </c>
      <c r="AN167" s="22">
        <v>0.80513402990147287</v>
      </c>
      <c r="AO167" s="22">
        <v>7.8547604357999859E-2</v>
      </c>
      <c r="AP167" s="22">
        <v>0.38014293315563769</v>
      </c>
      <c r="AQ167" s="22">
        <v>0.61385630521561285</v>
      </c>
      <c r="AR167" s="22">
        <v>0.36448312270519601</v>
      </c>
      <c r="AS167" s="22">
        <v>0.50253442694137906</v>
      </c>
      <c r="AT167" s="22">
        <v>0.37098246219051223</v>
      </c>
      <c r="AU167" s="22">
        <v>0.1503941564939727</v>
      </c>
      <c r="AV167" s="22" t="e">
        <v>#DIV/0!</v>
      </c>
      <c r="AW167" s="22" t="e">
        <v>#DIV/0!</v>
      </c>
      <c r="AX167" s="22" t="e">
        <v>#DIV/0!</v>
      </c>
      <c r="AY167" s="22">
        <v>0.75003602406759773</v>
      </c>
      <c r="AZ167" s="22">
        <v>0.77300107533862816</v>
      </c>
      <c r="BA167" s="22">
        <v>0.21581927368512316</v>
      </c>
      <c r="BB167" s="22" t="e">
        <v>#DIV/0!</v>
      </c>
      <c r="BC167" s="22">
        <v>0.13180278546816851</v>
      </c>
    </row>
    <row r="168" spans="1:55" x14ac:dyDescent="0.2">
      <c r="A168" s="3" t="s">
        <v>550</v>
      </c>
      <c r="B168" s="3" t="s">
        <v>551</v>
      </c>
      <c r="C168" s="3" t="s">
        <v>15</v>
      </c>
      <c r="D168" s="3">
        <v>234391</v>
      </c>
      <c r="E168" s="3" t="s">
        <v>16</v>
      </c>
      <c r="F168" s="3">
        <v>2019</v>
      </c>
      <c r="G168" s="3" t="s">
        <v>17</v>
      </c>
      <c r="H168" s="4">
        <v>43830</v>
      </c>
      <c r="I168" s="4">
        <v>43871</v>
      </c>
      <c r="J168" s="4">
        <v>43871</v>
      </c>
      <c r="K168" s="5">
        <v>288754000</v>
      </c>
      <c r="L168" s="5">
        <v>290746000</v>
      </c>
      <c r="M168" s="3" t="s">
        <v>552</v>
      </c>
      <c r="N168" s="21">
        <v>4.2781777770273151E-2</v>
      </c>
      <c r="O168" s="22">
        <v>2.9054795280926349E-2</v>
      </c>
      <c r="P168" s="22">
        <v>5.5434937818765063E-3</v>
      </c>
      <c r="Q168" s="22">
        <v>0.87196923439248231</v>
      </c>
      <c r="R168" s="22">
        <v>8.205048754430018E-2</v>
      </c>
      <c r="S168" s="22">
        <v>0.11248570610789113</v>
      </c>
      <c r="T168" s="22">
        <v>6.262824285895463E-2</v>
      </c>
      <c r="U168" s="22">
        <v>0.81069540617193736</v>
      </c>
      <c r="V168" s="22">
        <v>0.7146181672550137</v>
      </c>
      <c r="W168" s="22">
        <v>0.82243924530468138</v>
      </c>
      <c r="X168" s="22">
        <v>0.34860099961134106</v>
      </c>
      <c r="Y168" s="22">
        <v>0.47023134554151191</v>
      </c>
      <c r="Z168" s="22">
        <v>0.65139900038865894</v>
      </c>
      <c r="AA168" s="22">
        <v>0.64629330342011415</v>
      </c>
      <c r="AB168" s="22">
        <v>0.82004708405503357</v>
      </c>
      <c r="AC168" s="22">
        <v>0.1552196497133255</v>
      </c>
      <c r="AD168" s="22">
        <v>0.2057388733440271</v>
      </c>
      <c r="AE168" s="22">
        <v>0.29168073928564853</v>
      </c>
      <c r="AF168" s="22">
        <v>0.34675996373244</v>
      </c>
      <c r="AG168" s="22" t="e">
        <v>#DIV/0!</v>
      </c>
      <c r="AH168" s="22" t="e">
        <v>#DIV/0!</v>
      </c>
      <c r="AI168" s="22">
        <v>0.53227047342348521</v>
      </c>
      <c r="AJ168" s="22">
        <v>0.10240397720328831</v>
      </c>
      <c r="AK168" s="22" t="e">
        <v>#DIV/0!</v>
      </c>
      <c r="AL168" s="22" t="e">
        <v>#DIV/0!</v>
      </c>
      <c r="AM168" s="22">
        <v>0.71348797942869324</v>
      </c>
      <c r="AN168" s="22">
        <v>0.80908692820016237</v>
      </c>
      <c r="AO168" s="22">
        <v>0.16393135556131744</v>
      </c>
      <c r="AP168" s="22">
        <v>0.36774431323227819</v>
      </c>
      <c r="AQ168" s="22">
        <v>0.65411533797228749</v>
      </c>
      <c r="AR168" s="22">
        <v>0.25036750400007901</v>
      </c>
      <c r="AS168" s="22">
        <v>0.36142863333116859</v>
      </c>
      <c r="AT168" s="22">
        <v>0.34663964242102557</v>
      </c>
      <c r="AU168" s="22">
        <v>0.26316229963586357</v>
      </c>
      <c r="AV168" s="22" t="e">
        <v>#DIV/0!</v>
      </c>
      <c r="AW168" s="22" t="e">
        <v>#DIV/0!</v>
      </c>
      <c r="AX168" s="22" t="e">
        <v>#DIV/0!</v>
      </c>
      <c r="AY168" s="22">
        <v>0.74650235921790642</v>
      </c>
      <c r="AZ168" s="22">
        <v>0.76997997555025421</v>
      </c>
      <c r="BA168" s="22">
        <v>0.2219051156840379</v>
      </c>
      <c r="BB168" s="22" t="e">
        <v>#DIV/0!</v>
      </c>
      <c r="BC168" s="22">
        <v>0.19826330169159104</v>
      </c>
    </row>
    <row r="169" spans="1:55" x14ac:dyDescent="0.2">
      <c r="A169" s="3" t="s">
        <v>553</v>
      </c>
      <c r="B169" s="3" t="s">
        <v>554</v>
      </c>
      <c r="C169" s="3" t="s">
        <v>15</v>
      </c>
      <c r="D169" s="3">
        <v>244314</v>
      </c>
      <c r="E169" s="3" t="s">
        <v>16</v>
      </c>
      <c r="F169" s="3">
        <v>2019</v>
      </c>
      <c r="G169" s="3" t="s">
        <v>17</v>
      </c>
      <c r="H169" s="4">
        <v>43830</v>
      </c>
      <c r="I169" s="4">
        <v>43885</v>
      </c>
      <c r="J169" s="4">
        <v>43885</v>
      </c>
      <c r="K169" s="5">
        <v>8731000000</v>
      </c>
      <c r="L169" s="5">
        <v>8716000000</v>
      </c>
      <c r="M169" s="3" t="s">
        <v>555</v>
      </c>
      <c r="N169" s="21">
        <v>3.4387550708411041E-2</v>
      </c>
      <c r="O169" s="22">
        <v>3.0631923051272159E-2</v>
      </c>
      <c r="P169" s="22">
        <v>6.383818885152677E-2</v>
      </c>
      <c r="Q169" s="22">
        <v>0.88101581452872513</v>
      </c>
      <c r="R169" s="22">
        <v>0.11265787691657618</v>
      </c>
      <c r="S169" s="22">
        <v>0.15609202822181842</v>
      </c>
      <c r="T169" s="22">
        <v>8.5693590205681222E-2</v>
      </c>
      <c r="U169" s="22">
        <v>0.81895908697816655</v>
      </c>
      <c r="V169" s="22">
        <v>0.72992930449695959</v>
      </c>
      <c r="W169" s="22">
        <v>0.82958430874256639</v>
      </c>
      <c r="X169" s="22">
        <v>0.42181659193074483</v>
      </c>
      <c r="Y169" s="22">
        <v>0.41416081169873165</v>
      </c>
      <c r="Z169" s="22">
        <v>0.57818340806925517</v>
      </c>
      <c r="AA169" s="22">
        <v>0.16119785665463526</v>
      </c>
      <c r="AB169" s="22">
        <v>0.7706117787823048</v>
      </c>
      <c r="AC169" s="22">
        <v>0.24284610667195486</v>
      </c>
      <c r="AD169" s="22">
        <v>0.20071367726592948</v>
      </c>
      <c r="AE169" s="22">
        <v>0.28595928650863645</v>
      </c>
      <c r="AF169" s="22">
        <v>0.28420359830927461</v>
      </c>
      <c r="AG169" s="22" t="e">
        <v>#DIV/0!</v>
      </c>
      <c r="AH169" s="22" t="e">
        <v>#DIV/0!</v>
      </c>
      <c r="AI169" s="22">
        <v>0.4955388686848588</v>
      </c>
      <c r="AJ169" s="22">
        <v>8.339913797178404E-2</v>
      </c>
      <c r="AK169" s="22" t="e">
        <v>#DIV/0!</v>
      </c>
      <c r="AL169" s="22" t="e">
        <v>#DIV/0!</v>
      </c>
      <c r="AM169" s="22">
        <v>0.70191557744314237</v>
      </c>
      <c r="AN169" s="22">
        <v>0.80968798285243959</v>
      </c>
      <c r="AO169" s="22">
        <v>6.4860147124140732E-2</v>
      </c>
      <c r="AP169" s="22">
        <v>0.35117802627509037</v>
      </c>
      <c r="AQ169" s="22">
        <v>0.54188103508388974</v>
      </c>
      <c r="AR169" s="22">
        <v>0.27068773437801102</v>
      </c>
      <c r="AS169" s="22">
        <v>0.32280892916109727</v>
      </c>
      <c r="AT169" s="22">
        <v>0.29571265310448858</v>
      </c>
      <c r="AU169" s="22">
        <v>0.26484871561857976</v>
      </c>
      <c r="AV169" s="22" t="e">
        <v>#DIV/0!</v>
      </c>
      <c r="AW169" s="22" t="e">
        <v>#DIV/0!</v>
      </c>
      <c r="AX169" s="22" t="e">
        <v>#DIV/0!</v>
      </c>
      <c r="AY169" s="22">
        <v>0.75190513553720162</v>
      </c>
      <c r="AZ169" s="22">
        <v>0.76779680039515075</v>
      </c>
      <c r="BA169" s="22">
        <v>0.21697895177306831</v>
      </c>
      <c r="BB169" s="22" t="e">
        <v>#DIV/0!</v>
      </c>
      <c r="BC169" s="22">
        <v>0.14258650623561961</v>
      </c>
    </row>
    <row r="170" spans="1:55" x14ac:dyDescent="0.2">
      <c r="A170" s="3" t="s">
        <v>565</v>
      </c>
      <c r="B170" s="3" t="s">
        <v>566</v>
      </c>
      <c r="C170" s="3" t="s">
        <v>24</v>
      </c>
      <c r="D170" s="3">
        <v>239284</v>
      </c>
      <c r="E170" s="3" t="s">
        <v>16</v>
      </c>
      <c r="F170" s="3">
        <v>2019</v>
      </c>
      <c r="G170" s="3" t="s">
        <v>17</v>
      </c>
      <c r="H170" s="4">
        <v>43830</v>
      </c>
      <c r="I170" s="4">
        <v>43886</v>
      </c>
      <c r="J170" s="4">
        <v>43886</v>
      </c>
      <c r="K170" s="5">
        <v>1267000000</v>
      </c>
      <c r="L170" s="5">
        <v>1281000000</v>
      </c>
      <c r="M170" s="3" t="s">
        <v>567</v>
      </c>
      <c r="N170" s="21">
        <v>0.11326110501532445</v>
      </c>
      <c r="O170" s="22">
        <v>0.10980583613968996</v>
      </c>
      <c r="P170" s="22">
        <v>0.25765672131196521</v>
      </c>
      <c r="Q170" s="22">
        <v>0.87047659283788459</v>
      </c>
      <c r="R170" s="22">
        <v>0.13404967107142149</v>
      </c>
      <c r="S170" s="22">
        <v>7.6294681456706523E-2</v>
      </c>
      <c r="T170" s="22">
        <v>0.12171197403570234</v>
      </c>
      <c r="U170" s="22">
        <v>0.81150670388619695</v>
      </c>
      <c r="V170" s="22">
        <v>0.71155825426276442</v>
      </c>
      <c r="W170" s="22">
        <v>0.82384468910783037</v>
      </c>
      <c r="X170" s="22">
        <v>0.42382389470951659</v>
      </c>
      <c r="Y170" s="22">
        <v>0.47207633370638818</v>
      </c>
      <c r="Z170" s="22">
        <v>0.57617610529048346</v>
      </c>
      <c r="AA170" s="22">
        <v>0.10716800791506373</v>
      </c>
      <c r="AB170" s="22">
        <v>0.84675640069620373</v>
      </c>
      <c r="AC170" s="22">
        <v>0.7856163499305433</v>
      </c>
      <c r="AD170" s="22">
        <v>0.28011594184243854</v>
      </c>
      <c r="AE170" s="22">
        <v>0.37636298421555214</v>
      </c>
      <c r="AF170" s="22">
        <v>0.41177758996330038</v>
      </c>
      <c r="AG170" s="22" t="e">
        <v>#DIV/0!</v>
      </c>
      <c r="AH170" s="22" t="e">
        <v>#DIV/0!</v>
      </c>
      <c r="AI170" s="22">
        <v>0.52740621929072196</v>
      </c>
      <c r="AJ170" s="22">
        <v>0.23352947824317982</v>
      </c>
      <c r="AK170" s="22" t="e">
        <v>#DIV/0!</v>
      </c>
      <c r="AL170" s="22" t="e">
        <v>#DIV/0!</v>
      </c>
      <c r="AM170" s="22">
        <v>0.71299160717179277</v>
      </c>
      <c r="AN170" s="22">
        <v>0.80513809512894174</v>
      </c>
      <c r="AO170" s="22">
        <v>6.6273752230950514E-2</v>
      </c>
      <c r="AP170" s="22">
        <v>0.36016628145740015</v>
      </c>
      <c r="AQ170" s="22">
        <v>0.67375988342368942</v>
      </c>
      <c r="AR170" s="22">
        <v>0.63316963554967909</v>
      </c>
      <c r="AS170" s="22">
        <v>0.26729183563921932</v>
      </c>
      <c r="AT170" s="22">
        <v>0.51323408608444876</v>
      </c>
      <c r="AU170" s="22">
        <v>0.26571086613039047</v>
      </c>
      <c r="AV170" s="22" t="e">
        <v>#DIV/0!</v>
      </c>
      <c r="AW170" s="22" t="e">
        <v>#DIV/0!</v>
      </c>
      <c r="AX170" s="22" t="e">
        <v>#DIV/0!</v>
      </c>
      <c r="AY170" s="22">
        <v>0.74950073966274722</v>
      </c>
      <c r="AZ170" s="22">
        <v>0.76741622792621422</v>
      </c>
      <c r="BA170" s="22">
        <v>0.22150548938682335</v>
      </c>
      <c r="BB170" s="22" t="e">
        <v>#DIV/0!</v>
      </c>
      <c r="BC170" s="22">
        <v>0.14159532888008272</v>
      </c>
    </row>
    <row r="171" spans="1:55" x14ac:dyDescent="0.2">
      <c r="A171" s="3" t="s">
        <v>556</v>
      </c>
      <c r="B171" s="3" t="s">
        <v>557</v>
      </c>
      <c r="C171" s="3" t="s">
        <v>91</v>
      </c>
      <c r="D171" s="3">
        <v>78526</v>
      </c>
      <c r="E171" s="3" t="s">
        <v>16</v>
      </c>
      <c r="F171" s="3">
        <v>2020</v>
      </c>
      <c r="G171" s="3" t="s">
        <v>17</v>
      </c>
      <c r="H171" s="4">
        <v>43982</v>
      </c>
      <c r="I171" s="4">
        <v>44014</v>
      </c>
      <c r="J171" s="4">
        <v>44014</v>
      </c>
      <c r="K171" s="5">
        <v>611100000</v>
      </c>
      <c r="L171" s="5">
        <v>616600000</v>
      </c>
      <c r="M171" s="3" t="s">
        <v>558</v>
      </c>
      <c r="N171" s="21">
        <v>2.4726010377948054E-2</v>
      </c>
      <c r="O171" s="22">
        <v>1.7762979141560362E-2</v>
      </c>
      <c r="P171" s="22">
        <v>2.3125097112036894E-2</v>
      </c>
      <c r="Q171" s="22">
        <v>0.8721264392652891</v>
      </c>
      <c r="R171" s="22">
        <v>0.14763275249032887</v>
      </c>
      <c r="S171" s="22">
        <v>0.15943275580092514</v>
      </c>
      <c r="T171" s="22">
        <v>0.12043847005643682</v>
      </c>
      <c r="U171" s="22">
        <v>0.81360578204215162</v>
      </c>
      <c r="V171" s="22">
        <v>0.71746905927050086</v>
      </c>
      <c r="W171" s="22">
        <v>0.82534774670883448</v>
      </c>
      <c r="X171" s="22">
        <v>0.1412549119494475</v>
      </c>
      <c r="Y171" s="22">
        <v>0.52215982746842615</v>
      </c>
      <c r="Z171" s="22">
        <v>0.8587450880505525</v>
      </c>
      <c r="AA171" s="22">
        <v>0.72501868622923438</v>
      </c>
      <c r="AB171" s="22">
        <v>0.81797268950702373</v>
      </c>
      <c r="AC171" s="22">
        <v>0.32855306567890968</v>
      </c>
      <c r="AD171" s="22">
        <v>0.25765381160633627</v>
      </c>
      <c r="AE171" s="22">
        <v>0.35078865528994196</v>
      </c>
      <c r="AF171" s="22">
        <v>0.36188065423972171</v>
      </c>
      <c r="AG171" s="22" t="e">
        <v>#DIV/0!</v>
      </c>
      <c r="AH171" s="22" t="e">
        <v>#DIV/0!</v>
      </c>
      <c r="AI171" s="22">
        <v>0.53713944505960109</v>
      </c>
      <c r="AJ171" s="22">
        <v>0.15679496078594973</v>
      </c>
      <c r="AK171" s="22" t="e">
        <v>#DIV/0!</v>
      </c>
      <c r="AL171" s="22" t="e">
        <v>#DIV/0!</v>
      </c>
      <c r="AM171" s="22">
        <v>0.71361002211723346</v>
      </c>
      <c r="AN171" s="22">
        <v>0.80745703097046539</v>
      </c>
      <c r="AO171" s="22">
        <v>0.11226928537794885</v>
      </c>
      <c r="AP171" s="22">
        <v>0.35483123994570342</v>
      </c>
      <c r="AQ171" s="22">
        <v>0.65346628074775026</v>
      </c>
      <c r="AR171" s="22">
        <v>0.40458605742824266</v>
      </c>
      <c r="AS171" s="22">
        <v>0.34210202266204315</v>
      </c>
      <c r="AT171" s="22">
        <v>0.45848791293010033</v>
      </c>
      <c r="AU171" s="22">
        <v>0.3013167851998636</v>
      </c>
      <c r="AV171" s="22" t="e">
        <v>#DIV/0!</v>
      </c>
      <c r="AW171" s="22" t="e">
        <v>#DIV/0!</v>
      </c>
      <c r="AX171" s="22" t="e">
        <v>#DIV/0!</v>
      </c>
      <c r="AY171" s="22">
        <v>0.7483745833691654</v>
      </c>
      <c r="AZ171" s="22">
        <v>0.77176196288235244</v>
      </c>
      <c r="BA171" s="22">
        <v>0.22307673777591744</v>
      </c>
      <c r="BB171" s="22" t="e">
        <v>#DIV/0!</v>
      </c>
      <c r="BC171" s="22">
        <v>0.18253124714236477</v>
      </c>
    </row>
    <row r="172" spans="1:55" x14ac:dyDescent="0.2">
      <c r="A172" s="3" t="s">
        <v>340</v>
      </c>
      <c r="B172" s="3" t="s">
        <v>341</v>
      </c>
      <c r="C172" s="3" t="s">
        <v>34</v>
      </c>
      <c r="D172" s="3">
        <v>261761</v>
      </c>
      <c r="E172" s="3" t="s">
        <v>16</v>
      </c>
      <c r="F172" s="3">
        <v>2019</v>
      </c>
      <c r="G172" s="3" t="s">
        <v>17</v>
      </c>
      <c r="H172" s="4">
        <v>43830</v>
      </c>
      <c r="I172" s="4">
        <v>43879</v>
      </c>
      <c r="J172" s="4">
        <v>43879</v>
      </c>
      <c r="K172" s="5">
        <v>764000000</v>
      </c>
      <c r="L172" s="5">
        <v>1002000000</v>
      </c>
      <c r="M172" s="3" t="s">
        <v>342</v>
      </c>
      <c r="N172" s="21">
        <v>7.7242614313639602E-2</v>
      </c>
      <c r="O172" s="22">
        <v>5.314476940879672E-2</v>
      </c>
      <c r="P172" s="22">
        <v>7.1378383420520192E-2</v>
      </c>
      <c r="Q172" s="22">
        <v>0.86962953266294452</v>
      </c>
      <c r="R172" s="22">
        <v>8.9970149809368002E-2</v>
      </c>
      <c r="S172" s="22">
        <v>7.1618287671435074E-4</v>
      </c>
      <c r="T172" s="22">
        <v>9.0799927961350044E-2</v>
      </c>
      <c r="U172" s="22">
        <v>0.80958606670442124</v>
      </c>
      <c r="V172" s="22">
        <v>0.70835967911048281</v>
      </c>
      <c r="W172" s="22">
        <v>0.82212849743050043</v>
      </c>
      <c r="X172" s="22">
        <v>0.2211660526050194</v>
      </c>
      <c r="Y172" s="22">
        <v>0.47000856758062415</v>
      </c>
      <c r="Z172" s="22">
        <v>0.77883394739498057</v>
      </c>
      <c r="AA172" s="22">
        <v>0.10741588238145815</v>
      </c>
      <c r="AB172" s="22">
        <v>0.87127962519035329</v>
      </c>
      <c r="AC172" s="22">
        <v>0.33165572061162107</v>
      </c>
      <c r="AD172" s="22">
        <v>0.21108862814653861</v>
      </c>
      <c r="AE172" s="22">
        <v>0.286352155733966</v>
      </c>
      <c r="AF172" s="22">
        <v>0.34457717468861343</v>
      </c>
      <c r="AG172" s="22" t="e">
        <v>#DIV/0!</v>
      </c>
      <c r="AH172" s="22" t="e">
        <v>#DIV/0!</v>
      </c>
      <c r="AI172" s="22">
        <v>0.55316336818680667</v>
      </c>
      <c r="AJ172" s="22">
        <v>0.17160119011981939</v>
      </c>
      <c r="AK172" s="22" t="e">
        <v>#DIV/0!</v>
      </c>
      <c r="AL172" s="22" t="e">
        <v>#DIV/0!</v>
      </c>
      <c r="AM172" s="22">
        <v>0.70866754659267828</v>
      </c>
      <c r="AN172" s="22">
        <v>0.80491846247940479</v>
      </c>
      <c r="AO172" s="22">
        <v>7.3748035667605141E-2</v>
      </c>
      <c r="AP172" s="22">
        <v>0.36130771284402918</v>
      </c>
      <c r="AQ172" s="22">
        <v>0.60750478338574554</v>
      </c>
      <c r="AR172" s="22">
        <v>0.36778843133685712</v>
      </c>
      <c r="AS172" s="22">
        <v>0.37661227644602058</v>
      </c>
      <c r="AT172" s="22">
        <v>0.36603684330288283</v>
      </c>
      <c r="AU172" s="22">
        <v>0.25389103905700255</v>
      </c>
      <c r="AV172" s="22" t="e">
        <v>#DIV/0!</v>
      </c>
      <c r="AW172" s="22" t="e">
        <v>#DIV/0!</v>
      </c>
      <c r="AX172" s="22" t="e">
        <v>#DIV/0!</v>
      </c>
      <c r="AY172" s="22">
        <v>0.74923390779064392</v>
      </c>
      <c r="AZ172" s="22">
        <v>0.77149251318106626</v>
      </c>
      <c r="BA172" s="22">
        <v>0.22137558177955916</v>
      </c>
      <c r="BB172" s="22" t="e">
        <v>#DIV/0!</v>
      </c>
      <c r="BC172" s="22">
        <v>0.1132795737769427</v>
      </c>
    </row>
    <row r="173" spans="1:55" x14ac:dyDescent="0.2">
      <c r="A173" s="3" t="s">
        <v>559</v>
      </c>
      <c r="B173" s="3" t="s">
        <v>560</v>
      </c>
      <c r="C173" s="3" t="s">
        <v>45</v>
      </c>
      <c r="D173" s="3">
        <v>125620</v>
      </c>
      <c r="E173" s="3" t="s">
        <v>16</v>
      </c>
      <c r="F173" s="3">
        <v>2019</v>
      </c>
      <c r="G173" s="3" t="s">
        <v>17</v>
      </c>
      <c r="H173" s="4">
        <v>43830</v>
      </c>
      <c r="I173" s="4">
        <v>43866</v>
      </c>
      <c r="J173" s="4">
        <v>43866</v>
      </c>
      <c r="K173" s="5">
        <v>1431000000</v>
      </c>
      <c r="L173" s="5">
        <v>1440000000</v>
      </c>
      <c r="M173" s="3" t="s">
        <v>561</v>
      </c>
      <c r="N173" s="21">
        <v>3.2027049915647914E-2</v>
      </c>
      <c r="O173" s="22">
        <v>2.7548135211588821E-2</v>
      </c>
      <c r="P173" s="22">
        <v>2.8266437391133863E-2</v>
      </c>
      <c r="Q173" s="22">
        <v>0.874293155019921</v>
      </c>
      <c r="R173" s="22">
        <v>0.15220228115027151</v>
      </c>
      <c r="S173" s="22">
        <v>0.30857825450427101</v>
      </c>
      <c r="T173" s="22">
        <v>9.8145008103679057E-2</v>
      </c>
      <c r="U173" s="22">
        <v>0.81606085429606201</v>
      </c>
      <c r="V173" s="22">
        <v>0.73211007516670001</v>
      </c>
      <c r="W173" s="22">
        <v>0.8259135236023647</v>
      </c>
      <c r="X173" s="22">
        <v>0.28248525767532195</v>
      </c>
      <c r="Y173" s="22">
        <v>0.42548767227388323</v>
      </c>
      <c r="Z173" s="22">
        <v>0.71751474232467805</v>
      </c>
      <c r="AA173" s="22">
        <v>0</v>
      </c>
      <c r="AB173" s="22">
        <v>0.79724483358006659</v>
      </c>
      <c r="AC173" s="22">
        <v>7.5353755998834093E-2</v>
      </c>
      <c r="AD173" s="22">
        <v>0.12591525862158537</v>
      </c>
      <c r="AE173" s="22">
        <v>0.20079731204677534</v>
      </c>
      <c r="AF173" s="22">
        <v>0.32932896417598778</v>
      </c>
      <c r="AG173" s="22" t="e">
        <v>#DIV/0!</v>
      </c>
      <c r="AH173" s="22" t="e">
        <v>#DIV/0!</v>
      </c>
      <c r="AI173" s="22">
        <v>0.54401764196956415</v>
      </c>
      <c r="AJ173" s="22">
        <v>0.10283745791268761</v>
      </c>
      <c r="AK173" s="22" t="e">
        <v>#DIV/0!</v>
      </c>
      <c r="AL173" s="22" t="e">
        <v>#DIV/0!</v>
      </c>
      <c r="AM173" s="22">
        <v>0.71049646031503799</v>
      </c>
      <c r="AN173" s="22">
        <v>0.80926897074582405</v>
      </c>
      <c r="AO173" s="22">
        <v>0.11882943190045936</v>
      </c>
      <c r="AP173" s="22">
        <v>0.35082370728038653</v>
      </c>
      <c r="AQ173" s="22">
        <v>0.60217157217278117</v>
      </c>
      <c r="AR173" s="22">
        <v>0.29061045437611854</v>
      </c>
      <c r="AS173" s="22">
        <v>0.36685276599200911</v>
      </c>
      <c r="AT173" s="22">
        <v>0.35772315378592195</v>
      </c>
      <c r="AU173" s="22">
        <v>0.25497049153447077</v>
      </c>
      <c r="AV173" s="22" t="e">
        <v>#DIV/0!</v>
      </c>
      <c r="AW173" s="22" t="e">
        <v>#DIV/0!</v>
      </c>
      <c r="AX173" s="22" t="e">
        <v>#DIV/0!</v>
      </c>
      <c r="AY173" s="22">
        <v>0.76190558283568799</v>
      </c>
      <c r="AZ173" s="22">
        <v>0.78352468699482691</v>
      </c>
      <c r="BA173" s="22">
        <v>0.22199641682898055</v>
      </c>
      <c r="BB173" s="22" t="e">
        <v>#DIV/0!</v>
      </c>
      <c r="BC173" s="22">
        <v>0.10132198789532743</v>
      </c>
    </row>
    <row r="174" spans="1:55" x14ac:dyDescent="0.2">
      <c r="A174" s="3" t="s">
        <v>86</v>
      </c>
      <c r="B174" s="3" t="s">
        <v>87</v>
      </c>
      <c r="C174" s="3" t="s">
        <v>38</v>
      </c>
      <c r="D174" s="3">
        <v>18</v>
      </c>
      <c r="E174" s="3" t="s">
        <v>16</v>
      </c>
      <c r="F174" s="3">
        <v>2019</v>
      </c>
      <c r="G174" s="3" t="s">
        <v>17</v>
      </c>
      <c r="H174" s="4">
        <v>43830</v>
      </c>
      <c r="I174" s="4">
        <v>43865</v>
      </c>
      <c r="J174" s="4">
        <v>43865</v>
      </c>
      <c r="K174" s="5">
        <v>688805000</v>
      </c>
      <c r="L174" s="5">
        <v>741678000</v>
      </c>
      <c r="M174" s="3" t="s">
        <v>88</v>
      </c>
      <c r="N174" s="21">
        <v>0.12312238348487763</v>
      </c>
      <c r="O174" s="22">
        <v>0.12231443890582142</v>
      </c>
      <c r="P174" s="22">
        <v>0.27325960310495662</v>
      </c>
      <c r="Q174" s="22">
        <v>0.86817559677860845</v>
      </c>
      <c r="R174" s="22">
        <v>5.5443728578975573E-3</v>
      </c>
      <c r="S174" s="22">
        <v>0</v>
      </c>
      <c r="T174" s="22">
        <v>5.6034711790441906E-3</v>
      </c>
      <c r="U174" s="22">
        <v>0.80734162846782698</v>
      </c>
      <c r="V174" s="22">
        <v>0.70833495319453676</v>
      </c>
      <c r="W174" s="22">
        <v>0.81955013810794564</v>
      </c>
      <c r="X174" s="22">
        <v>0.47714682057054392</v>
      </c>
      <c r="Y174" s="22">
        <v>0.51351821716644619</v>
      </c>
      <c r="Z174" s="22">
        <v>0.52285317942945608</v>
      </c>
      <c r="AA174" s="22">
        <v>0.11991191827287136</v>
      </c>
      <c r="AB174" s="22">
        <v>0.95489681034745388</v>
      </c>
      <c r="AC174" s="22">
        <v>0.54272202091483446</v>
      </c>
      <c r="AD174" s="22">
        <v>0.31177485628367857</v>
      </c>
      <c r="AE174" s="22">
        <v>0.41240834068164101</v>
      </c>
      <c r="AF174" s="22">
        <v>0.39986329428307682</v>
      </c>
      <c r="AG174" s="22" t="e">
        <v>#DIV/0!</v>
      </c>
      <c r="AH174" s="22" t="e">
        <v>#DIV/0!</v>
      </c>
      <c r="AI174" s="22">
        <v>0.54038969342890431</v>
      </c>
      <c r="AJ174" s="22">
        <v>0.27972395181253223</v>
      </c>
      <c r="AK174" s="22" t="e">
        <v>#DIV/0!</v>
      </c>
      <c r="AL174" s="22" t="e">
        <v>#DIV/0!</v>
      </c>
      <c r="AM174" s="22">
        <v>0.71121621836739057</v>
      </c>
      <c r="AN174" s="22">
        <v>0.80474959278864977</v>
      </c>
      <c r="AO174" s="22">
        <v>0.11546936837971672</v>
      </c>
      <c r="AP174" s="22">
        <v>0.36042556494283373</v>
      </c>
      <c r="AQ174" s="22">
        <v>0.71910128822874286</v>
      </c>
      <c r="AR174" s="22">
        <v>0.55211252660722399</v>
      </c>
      <c r="AS174" s="22">
        <v>0.33128431936724689</v>
      </c>
      <c r="AT174" s="22">
        <v>0.60601567536044854</v>
      </c>
      <c r="AU174" s="22">
        <v>0.31700018999458118</v>
      </c>
      <c r="AV174" s="22" t="e">
        <v>#DIV/0!</v>
      </c>
      <c r="AW174" s="22" t="e">
        <v>#DIV/0!</v>
      </c>
      <c r="AX174" s="22" t="e">
        <v>#DIV/0!</v>
      </c>
      <c r="AY174" s="22">
        <v>0.74419447638749503</v>
      </c>
      <c r="AZ174" s="22">
        <v>0.76380767164952301</v>
      </c>
      <c r="BA174" s="22">
        <v>0.22212877934689632</v>
      </c>
      <c r="BB174" s="22" t="e">
        <v>#DIV/0!</v>
      </c>
      <c r="BC174" s="22">
        <v>0.20795436732129507</v>
      </c>
    </row>
    <row r="175" spans="1:55" x14ac:dyDescent="0.2">
      <c r="A175" s="3" t="s">
        <v>562</v>
      </c>
      <c r="B175" s="3" t="s">
        <v>563</v>
      </c>
      <c r="C175" s="3" t="s">
        <v>45</v>
      </c>
      <c r="D175" s="3">
        <v>115285</v>
      </c>
      <c r="E175" s="3" t="s">
        <v>16</v>
      </c>
      <c r="F175" s="3">
        <v>2019</v>
      </c>
      <c r="G175" s="3" t="s">
        <v>17</v>
      </c>
      <c r="H175" s="4">
        <v>43830</v>
      </c>
      <c r="I175" s="4">
        <v>43882</v>
      </c>
      <c r="J175" s="4">
        <v>43882</v>
      </c>
      <c r="K175" s="5">
        <v>145316000</v>
      </c>
      <c r="L175" s="5">
        <v>146049000</v>
      </c>
      <c r="M175" s="3" t="s">
        <v>564</v>
      </c>
      <c r="N175" s="21">
        <v>4.5131150746648273E-2</v>
      </c>
      <c r="O175" s="22">
        <v>2.321782172766591E-2</v>
      </c>
      <c r="P175" s="22">
        <v>4.4729969552968199E-3</v>
      </c>
      <c r="Q175" s="22">
        <v>0.87259211891607846</v>
      </c>
      <c r="R175" s="22">
        <v>7.858092727760338E-2</v>
      </c>
      <c r="S175" s="22">
        <v>8.0168825724260581E-2</v>
      </c>
      <c r="T175" s="22">
        <v>6.4952932807458175E-2</v>
      </c>
      <c r="U175" s="22">
        <v>0.81088504957069596</v>
      </c>
      <c r="V175" s="22">
        <v>0.71326832822897501</v>
      </c>
      <c r="W175" s="22">
        <v>0.82286567053696513</v>
      </c>
      <c r="X175" s="22">
        <v>0.46763322249844935</v>
      </c>
      <c r="Y175" s="22">
        <v>0.44586957863745241</v>
      </c>
      <c r="Z175" s="22">
        <v>0.53236677750155059</v>
      </c>
      <c r="AA175" s="22">
        <v>0.25121735083667224</v>
      </c>
      <c r="AB175" s="22">
        <v>0.81239494615955521</v>
      </c>
      <c r="AC175" s="22">
        <v>0.30584937323473876</v>
      </c>
      <c r="AD175" s="22">
        <v>0.15790590244813721</v>
      </c>
      <c r="AE175" s="22">
        <v>0.2210179537397868</v>
      </c>
      <c r="AF175" s="22">
        <v>0.322488821910214</v>
      </c>
      <c r="AG175" s="22" t="e">
        <v>#DIV/0!</v>
      </c>
      <c r="AH175" s="22" t="e">
        <v>#DIV/0!</v>
      </c>
      <c r="AI175" s="22">
        <v>0.54016785943271539</v>
      </c>
      <c r="AJ175" s="22">
        <v>9.6404762056729779E-2</v>
      </c>
      <c r="AK175" s="22" t="e">
        <v>#DIV/0!</v>
      </c>
      <c r="AL175" s="22" t="e">
        <v>#DIV/0!</v>
      </c>
      <c r="AM175" s="22">
        <v>0.71115236921036362</v>
      </c>
      <c r="AN175" s="22">
        <v>0.81395115157617726</v>
      </c>
      <c r="AO175" s="22">
        <v>0.27862977426525493</v>
      </c>
      <c r="AP175" s="22">
        <v>0.36733565281553804</v>
      </c>
      <c r="AQ175" s="22">
        <v>0.61874031859309897</v>
      </c>
      <c r="AR175" s="22">
        <v>0.21763559740931215</v>
      </c>
      <c r="AS175" s="22">
        <v>0.37146569598908796</v>
      </c>
      <c r="AT175" s="22">
        <v>0.34836549801464378</v>
      </c>
      <c r="AU175" s="22">
        <v>0.25532361509081242</v>
      </c>
      <c r="AV175" s="22" t="e">
        <v>#DIV/0!</v>
      </c>
      <c r="AW175" s="22" t="e">
        <v>#DIV/0!</v>
      </c>
      <c r="AX175" s="22" t="e">
        <v>#DIV/0!</v>
      </c>
      <c r="AY175" s="22">
        <v>0.74641932003374412</v>
      </c>
      <c r="AZ175" s="22">
        <v>0.76987578132297096</v>
      </c>
      <c r="BA175" s="22">
        <v>0.22187116070830085</v>
      </c>
      <c r="BB175" s="22" t="e">
        <v>#DIV/0!</v>
      </c>
      <c r="BC175" s="22">
        <v>0.18888653388835061</v>
      </c>
    </row>
    <row r="176" spans="1:55" x14ac:dyDescent="0.2">
      <c r="A176" s="3" t="s">
        <v>568</v>
      </c>
      <c r="B176" s="3" t="s">
        <v>569</v>
      </c>
      <c r="C176" s="3" t="s">
        <v>34</v>
      </c>
      <c r="D176" s="3">
        <v>182201</v>
      </c>
      <c r="E176" s="3" t="s">
        <v>16</v>
      </c>
      <c r="F176" s="3">
        <v>2019</v>
      </c>
      <c r="G176" s="3" t="s">
        <v>17</v>
      </c>
      <c r="H176" s="4">
        <v>43830</v>
      </c>
      <c r="I176" s="4">
        <v>43882</v>
      </c>
      <c r="J176" s="4">
        <v>43882</v>
      </c>
      <c r="K176" s="5">
        <v>301866000</v>
      </c>
      <c r="L176" s="5">
        <v>303713000</v>
      </c>
      <c r="M176" s="3" t="s">
        <v>570</v>
      </c>
      <c r="N176" s="21">
        <v>4.433941327024446E-2</v>
      </c>
      <c r="O176" s="22">
        <v>4.433941327024446E-2</v>
      </c>
      <c r="P176" s="22">
        <v>4.8414013272236087E-2</v>
      </c>
      <c r="Q176" s="22">
        <v>0.86854308651588519</v>
      </c>
      <c r="R176" s="22">
        <v>6.8915296087285596E-2</v>
      </c>
      <c r="S176" s="22">
        <v>1.4862687726739491E-3</v>
      </c>
      <c r="T176" s="22">
        <v>6.9381693621496474E-2</v>
      </c>
      <c r="U176" s="22">
        <v>0.80852734141472071</v>
      </c>
      <c r="V176" s="22">
        <v>0.70837154277233227</v>
      </c>
      <c r="W176" s="22">
        <v>0.82090862840438106</v>
      </c>
      <c r="X176" s="22">
        <v>8.2134789539151265E-2</v>
      </c>
      <c r="Y176" s="22">
        <v>0.94895514608389575</v>
      </c>
      <c r="Z176" s="22">
        <v>0.91786521046084868</v>
      </c>
      <c r="AA176" s="22">
        <v>0.85690098359702394</v>
      </c>
      <c r="AB176" s="22">
        <v>0.92525778530654124</v>
      </c>
      <c r="AC176" s="22">
        <v>0.56536396033684722</v>
      </c>
      <c r="AD176" s="22">
        <v>0.24964545566082783</v>
      </c>
      <c r="AE176" s="22">
        <v>0.34167071647688058</v>
      </c>
      <c r="AF176" s="22">
        <v>0.34638574180199971</v>
      </c>
      <c r="AG176" s="22" t="e">
        <v>#DIV/0!</v>
      </c>
      <c r="AH176" s="22" t="e">
        <v>#DIV/0!</v>
      </c>
      <c r="AI176" s="22">
        <v>0.55324369577349064</v>
      </c>
      <c r="AJ176" s="22">
        <v>0.13925279753304382</v>
      </c>
      <c r="AK176" s="22" t="e">
        <v>#DIV/0!</v>
      </c>
      <c r="AL176" s="22" t="e">
        <v>#DIV/0!</v>
      </c>
      <c r="AM176" s="22">
        <v>0.70712407989223103</v>
      </c>
      <c r="AN176" s="22">
        <v>0.80344844736931975</v>
      </c>
      <c r="AO176" s="22">
        <v>1.0112583571874617E-2</v>
      </c>
      <c r="AP176" s="22">
        <v>0.36338573404750979</v>
      </c>
      <c r="AQ176" s="22">
        <v>0.57871742518372304</v>
      </c>
      <c r="AR176" s="22">
        <v>0.49047828803188115</v>
      </c>
      <c r="AS176" s="22">
        <v>0.37604227607616114</v>
      </c>
      <c r="AT176" s="22">
        <v>0.29252183234562457</v>
      </c>
      <c r="AU176" s="22">
        <v>0.26528127172696275</v>
      </c>
      <c r="AV176" s="22" t="e">
        <v>#DIV/0!</v>
      </c>
      <c r="AW176" s="22" t="e">
        <v>#DIV/0!</v>
      </c>
      <c r="AX176" s="22" t="e">
        <v>#DIV/0!</v>
      </c>
      <c r="AY176" s="22">
        <v>0.75498108877369974</v>
      </c>
      <c r="AZ176" s="22">
        <v>0.77776873430556837</v>
      </c>
      <c r="BA176" s="22">
        <v>0.22260993699967974</v>
      </c>
      <c r="BB176" s="22" t="e">
        <v>#DIV/0!</v>
      </c>
      <c r="BC176" s="22">
        <v>8.4123041431412984E-2</v>
      </c>
    </row>
    <row r="177" spans="1:55" x14ac:dyDescent="0.2">
      <c r="A177" s="3" t="s">
        <v>541</v>
      </c>
      <c r="B177" s="3" t="s">
        <v>542</v>
      </c>
      <c r="C177" s="3" t="s">
        <v>45</v>
      </c>
      <c r="D177" s="3">
        <v>250974</v>
      </c>
      <c r="E177" s="3" t="s">
        <v>16</v>
      </c>
      <c r="F177" s="3">
        <v>2019</v>
      </c>
      <c r="G177" s="3" t="s">
        <v>17</v>
      </c>
      <c r="H177" s="4">
        <v>43890</v>
      </c>
      <c r="I177" s="4">
        <v>43907</v>
      </c>
      <c r="J177" s="4">
        <v>43907</v>
      </c>
      <c r="K177" s="5">
        <v>372000000</v>
      </c>
      <c r="L177" s="5">
        <v>376000000</v>
      </c>
      <c r="M177" s="6" t="s">
        <v>543</v>
      </c>
      <c r="N177" s="21">
        <v>5.1192793088465104E-2</v>
      </c>
      <c r="O177" s="22">
        <v>2.6621088550869323E-2</v>
      </c>
      <c r="P177" s="22">
        <v>5.3220377055687371E-2</v>
      </c>
      <c r="Q177" s="22">
        <v>0.87286808924856818</v>
      </c>
      <c r="R177" s="22">
        <v>3.0671382954083077E-2</v>
      </c>
      <c r="S177" s="22">
        <v>0</v>
      </c>
      <c r="T177" s="22">
        <v>3.0998313931903197E-2</v>
      </c>
      <c r="U177" s="22">
        <v>0.8087286526182369</v>
      </c>
      <c r="V177" s="22">
        <v>0.70833495319453676</v>
      </c>
      <c r="W177" s="22">
        <v>0.82114587706919684</v>
      </c>
      <c r="X177" s="22">
        <v>0.2835987958316486</v>
      </c>
      <c r="Y177" s="22">
        <v>0.43087702041890413</v>
      </c>
      <c r="Z177" s="22">
        <v>0.7164012041683514</v>
      </c>
      <c r="AA177" s="22">
        <v>0</v>
      </c>
      <c r="AB177" s="22">
        <v>0.80943844164995293</v>
      </c>
      <c r="AC177" s="22">
        <v>0.35592346123499446</v>
      </c>
      <c r="AD177" s="22">
        <v>0.12091039178396586</v>
      </c>
      <c r="AE177" s="22">
        <v>0.19509900519035625</v>
      </c>
      <c r="AF177" s="22">
        <v>0.31793503358854536</v>
      </c>
      <c r="AG177" s="22" t="e">
        <v>#DIV/0!</v>
      </c>
      <c r="AH177" s="22" t="e">
        <v>#DIV/0!</v>
      </c>
      <c r="AI177" s="22">
        <v>0.54625154337146986</v>
      </c>
      <c r="AJ177" s="22">
        <v>0.14802296701839232</v>
      </c>
      <c r="AK177" s="22" t="e">
        <v>#DIV/0!</v>
      </c>
      <c r="AL177" s="22" t="e">
        <v>#DIV/0!</v>
      </c>
      <c r="AM177" s="22">
        <v>0.70951129260984491</v>
      </c>
      <c r="AN177" s="22">
        <v>0.81331559206059922</v>
      </c>
      <c r="AO177" s="22">
        <v>0.25065871557472846</v>
      </c>
      <c r="AP177" s="22">
        <v>0.36732255764536575</v>
      </c>
      <c r="AQ177" s="22">
        <v>0.59825864472075041</v>
      </c>
      <c r="AR177" s="22">
        <v>0.26378360228743508</v>
      </c>
      <c r="AS177" s="22">
        <v>0.37118899710079406</v>
      </c>
      <c r="AT177" s="22">
        <v>0.42799030687940098</v>
      </c>
      <c r="AU177" s="22">
        <v>0.26037624124570835</v>
      </c>
      <c r="AV177" s="22" t="e">
        <v>#DIV/0!</v>
      </c>
      <c r="AW177" s="22" t="e">
        <v>#DIV/0!</v>
      </c>
      <c r="AX177" s="22" t="e">
        <v>#DIV/0!</v>
      </c>
      <c r="AY177" s="22">
        <v>0.74613277024793712</v>
      </c>
      <c r="AZ177" s="22">
        <v>0.76657309782084737</v>
      </c>
      <c r="BA177" s="22">
        <v>0.2222804095116416</v>
      </c>
      <c r="BB177" s="22" t="e">
        <v>#DIV/0!</v>
      </c>
      <c r="BC177" s="22">
        <v>0.11632955491092327</v>
      </c>
    </row>
    <row r="178" spans="1:55" x14ac:dyDescent="0.2">
      <c r="A178" s="3" t="s">
        <v>544</v>
      </c>
      <c r="B178" s="3" t="s">
        <v>545</v>
      </c>
      <c r="C178" s="3" t="s">
        <v>45</v>
      </c>
      <c r="D178" s="3">
        <v>388839</v>
      </c>
      <c r="E178" s="3" t="s">
        <v>16</v>
      </c>
      <c r="F178" s="3">
        <v>2019</v>
      </c>
      <c r="G178" s="3" t="s">
        <v>17</v>
      </c>
      <c r="H178" s="4">
        <v>43830</v>
      </c>
      <c r="I178" s="4">
        <v>43880</v>
      </c>
      <c r="J178" s="4">
        <v>43880</v>
      </c>
      <c r="K178" s="5">
        <v>190166000</v>
      </c>
      <c r="L178" s="5">
        <v>191321000</v>
      </c>
      <c r="M178" s="3" t="s">
        <v>546</v>
      </c>
      <c r="N178" s="21">
        <v>0.10767891868047129</v>
      </c>
      <c r="O178" s="22">
        <v>8.1098214084786485E-2</v>
      </c>
      <c r="P178" s="22">
        <v>0.13994483634668342</v>
      </c>
      <c r="Q178" s="22">
        <v>0.868033949644757</v>
      </c>
      <c r="R178" s="22">
        <v>0</v>
      </c>
      <c r="S178" s="22">
        <v>0</v>
      </c>
      <c r="T178" s="22">
        <v>0</v>
      </c>
      <c r="U178" s="22">
        <v>0.80725306381245165</v>
      </c>
      <c r="V178" s="22">
        <v>0.70833495319453676</v>
      </c>
      <c r="W178" s="22">
        <v>0.81944824653588433</v>
      </c>
      <c r="X178" s="22">
        <v>0.4275185712549664</v>
      </c>
      <c r="Y178" s="22">
        <v>0.52475334066159252</v>
      </c>
      <c r="Z178" s="22">
        <v>0.5724814287450336</v>
      </c>
      <c r="AA178" s="22">
        <v>0</v>
      </c>
      <c r="AB178" s="22">
        <v>0.96897592427449863</v>
      </c>
      <c r="AC178" s="22">
        <v>0.58259446493466782</v>
      </c>
      <c r="AD178" s="22">
        <v>0.34207724074354112</v>
      </c>
      <c r="AE178" s="22">
        <v>0.44690921567707037</v>
      </c>
      <c r="AF178" s="22">
        <v>0.41760465006068126</v>
      </c>
      <c r="AG178" s="22" t="e">
        <v>#DIV/0!</v>
      </c>
      <c r="AH178" s="22" t="e">
        <v>#DIV/0!</v>
      </c>
      <c r="AI178" s="22">
        <v>0.53499968703869427</v>
      </c>
      <c r="AJ178" s="22">
        <v>0.1883651055766139</v>
      </c>
      <c r="AK178" s="22" t="e">
        <v>#DIV/0!</v>
      </c>
      <c r="AL178" s="22" t="e">
        <v>#DIV/0!</v>
      </c>
      <c r="AM178" s="22">
        <v>0.71196054212772208</v>
      </c>
      <c r="AN178" s="22">
        <v>0.80470897694858579</v>
      </c>
      <c r="AO178" s="22">
        <v>0.1204872214334903</v>
      </c>
      <c r="AP178" s="22">
        <v>0.36064493410490417</v>
      </c>
      <c r="AQ178" s="22">
        <v>0.75576737340007671</v>
      </c>
      <c r="AR178" s="22">
        <v>0.37853548315698543</v>
      </c>
      <c r="AS178" s="22">
        <v>0.34191551764723105</v>
      </c>
      <c r="AT178" s="22">
        <v>0.4470743801757886</v>
      </c>
      <c r="AU178" s="22">
        <v>0.27839245372044397</v>
      </c>
      <c r="AV178" s="22" t="e">
        <v>#DIV/0!</v>
      </c>
      <c r="AW178" s="22" t="e">
        <v>#DIV/0!</v>
      </c>
      <c r="AX178" s="22" t="e">
        <v>#DIV/0!</v>
      </c>
      <c r="AY178" s="22">
        <v>0.7440745832666682</v>
      </c>
      <c r="AZ178" s="22">
        <v>0.76571064457872373</v>
      </c>
      <c r="BA178" s="22">
        <v>0.22152329981237331</v>
      </c>
      <c r="BB178" s="22" t="e">
        <v>#DIV/0!</v>
      </c>
      <c r="BC178" s="22">
        <v>0.23387565572903093</v>
      </c>
    </row>
    <row r="179" spans="1:55" x14ac:dyDescent="0.2">
      <c r="A179" s="3" t="s">
        <v>571</v>
      </c>
      <c r="B179" s="3" t="s">
        <v>572</v>
      </c>
      <c r="C179" s="3" t="s">
        <v>15</v>
      </c>
      <c r="D179" s="3">
        <v>504823</v>
      </c>
      <c r="E179" s="3" t="s">
        <v>16</v>
      </c>
      <c r="F179" s="3">
        <v>2019</v>
      </c>
      <c r="G179" s="3" t="s">
        <v>17</v>
      </c>
      <c r="H179" s="4">
        <v>43830</v>
      </c>
      <c r="I179" s="4">
        <v>43881</v>
      </c>
      <c r="J179" s="4">
        <v>43881</v>
      </c>
      <c r="K179" s="5">
        <v>53891818</v>
      </c>
      <c r="L179" s="5">
        <v>53918532</v>
      </c>
      <c r="M179" s="3" t="s">
        <v>573</v>
      </c>
      <c r="N179" s="21">
        <v>7.7206965478612527E-2</v>
      </c>
      <c r="O179" s="22">
        <v>4.1135624593792178E-2</v>
      </c>
      <c r="P179" s="22">
        <v>2.2152497859709578E-2</v>
      </c>
      <c r="Q179" s="22">
        <v>0.87080732546913675</v>
      </c>
      <c r="R179" s="22">
        <v>0.12390418873717043</v>
      </c>
      <c r="S179" s="22">
        <v>9.4308865099669723E-2</v>
      </c>
      <c r="T179" s="22">
        <v>0.10820788414637125</v>
      </c>
      <c r="U179" s="22">
        <v>0.8114654089286083</v>
      </c>
      <c r="V179" s="22">
        <v>0.71260371672476475</v>
      </c>
      <c r="W179" s="22">
        <v>0.82363589265742643</v>
      </c>
      <c r="X179" s="22">
        <v>0.51102204703434462</v>
      </c>
      <c r="Y179" s="22">
        <v>0.45304998446734523</v>
      </c>
      <c r="Z179" s="22">
        <v>0.48897795296565533</v>
      </c>
      <c r="AA179" s="22">
        <v>0.11460395308186097</v>
      </c>
      <c r="AB179" s="22">
        <v>0.83945309914798039</v>
      </c>
      <c r="AC179" s="22">
        <v>0.36463511320005393</v>
      </c>
      <c r="AD179" s="22">
        <v>0.19731908270315476</v>
      </c>
      <c r="AE179" s="22">
        <v>0.28209436020801537</v>
      </c>
      <c r="AF179" s="22">
        <v>0.34047964750826515</v>
      </c>
      <c r="AG179" s="22" t="e">
        <v>#DIV/0!</v>
      </c>
      <c r="AH179" s="22" t="e">
        <v>#DIV/0!</v>
      </c>
      <c r="AI179" s="22">
        <v>0.52274482376968057</v>
      </c>
      <c r="AJ179" s="22">
        <v>0.17919315179045486</v>
      </c>
      <c r="AK179" s="22" t="e">
        <v>#DIV/0!</v>
      </c>
      <c r="AL179" s="22" t="e">
        <v>#DIV/0!</v>
      </c>
      <c r="AM179" s="22">
        <v>0.7175903675232892</v>
      </c>
      <c r="AN179" s="22">
        <v>0.814630664156199</v>
      </c>
      <c r="AO179" s="22">
        <v>0.40886195271075298</v>
      </c>
      <c r="AP179" s="22">
        <v>0.36330996785419212</v>
      </c>
      <c r="AQ179" s="22">
        <v>0.73978134837089748</v>
      </c>
      <c r="AR179" s="22">
        <v>0.26906599655081093</v>
      </c>
      <c r="AS179" s="22">
        <v>0.34896146536062955</v>
      </c>
      <c r="AT179" s="22">
        <v>0.56062971766776037</v>
      </c>
      <c r="AU179" s="22">
        <v>0.31050330793533215</v>
      </c>
      <c r="AV179" s="22" t="e">
        <v>#DIV/0!</v>
      </c>
      <c r="AW179" s="22" t="e">
        <v>#DIV/0!</v>
      </c>
      <c r="AX179" s="22" t="e">
        <v>#DIV/0!</v>
      </c>
      <c r="AY179" s="22">
        <v>0.7457347383383357</v>
      </c>
      <c r="AZ179" s="22">
        <v>0.76898084253671461</v>
      </c>
      <c r="BA179" s="22">
        <v>0.22246548541715508</v>
      </c>
      <c r="BB179" s="22" t="e">
        <v>#DIV/0!</v>
      </c>
      <c r="BC179" s="22">
        <v>0.33135086104566269</v>
      </c>
    </row>
    <row r="180" spans="1:55" x14ac:dyDescent="0.2">
      <c r="A180" s="3" t="s">
        <v>577</v>
      </c>
      <c r="B180" s="3" t="s">
        <v>578</v>
      </c>
      <c r="C180" s="3" t="s">
        <v>138</v>
      </c>
      <c r="D180" s="3">
        <v>378158</v>
      </c>
      <c r="E180" s="3" t="s">
        <v>16</v>
      </c>
      <c r="F180" s="3">
        <v>2019</v>
      </c>
      <c r="G180" s="3" t="s">
        <v>17</v>
      </c>
      <c r="H180" s="4">
        <v>43830</v>
      </c>
      <c r="I180" s="4">
        <v>43872</v>
      </c>
      <c r="J180" s="4">
        <v>43872</v>
      </c>
      <c r="K180" s="5">
        <v>877000000</v>
      </c>
      <c r="L180" s="5">
        <v>876000000</v>
      </c>
      <c r="M180" s="3" t="s">
        <v>579</v>
      </c>
      <c r="N180" s="21">
        <v>8.3785995515499298E-2</v>
      </c>
      <c r="O180" s="22">
        <v>6.0251452768565604E-2</v>
      </c>
      <c r="P180" s="22">
        <v>4.8007977833975771E-2</v>
      </c>
      <c r="Q180" s="22">
        <v>0.87122828937266494</v>
      </c>
      <c r="R180" s="22">
        <v>0.13655145230032179</v>
      </c>
      <c r="S180" s="22">
        <v>0</v>
      </c>
      <c r="T180" s="22">
        <v>0.1380069751859424</v>
      </c>
      <c r="U180" s="22">
        <v>0.81228904069449448</v>
      </c>
      <c r="V180" s="22">
        <v>0.70833495319453676</v>
      </c>
      <c r="W180" s="22">
        <v>0.82524202057814688</v>
      </c>
      <c r="X180" s="22">
        <v>0.38058668040616239</v>
      </c>
      <c r="Y180" s="22">
        <v>0.44780238999921274</v>
      </c>
      <c r="Z180" s="22">
        <v>0.61941331959383761</v>
      </c>
      <c r="AA180" s="22">
        <v>0.17775849081423137</v>
      </c>
      <c r="AB180" s="22">
        <v>0.83145485556170251</v>
      </c>
      <c r="AC180" s="22">
        <v>7.5521794821989036E-2</v>
      </c>
      <c r="AD180" s="22">
        <v>0.17890961562679042</v>
      </c>
      <c r="AE180" s="22">
        <v>0.26113420365085049</v>
      </c>
      <c r="AF180" s="22">
        <v>0.28705559470255965</v>
      </c>
      <c r="AG180" s="22" t="e">
        <v>#DIV/0!</v>
      </c>
      <c r="AH180" s="22" t="e">
        <v>#DIV/0!</v>
      </c>
      <c r="AI180" s="22">
        <v>0.54487789776084583</v>
      </c>
      <c r="AJ180" s="22">
        <v>0.158602802203515</v>
      </c>
      <c r="AK180" s="22" t="e">
        <v>#DIV/0!</v>
      </c>
      <c r="AL180" s="22" t="e">
        <v>#DIV/0!</v>
      </c>
      <c r="AM180" s="22">
        <v>0.70300169775522636</v>
      </c>
      <c r="AN180" s="22">
        <v>0.80886743161041652</v>
      </c>
      <c r="AO180" s="22">
        <v>0.18103983025745085</v>
      </c>
      <c r="AP180" s="22">
        <v>0.36169528915377025</v>
      </c>
      <c r="AQ180" s="22">
        <v>0.51237370729092901</v>
      </c>
      <c r="AR180" s="22">
        <v>0.29021924560803752</v>
      </c>
      <c r="AS180" s="22">
        <v>0.36784974919871294</v>
      </c>
      <c r="AT180" s="22">
        <v>0.41516628242304698</v>
      </c>
      <c r="AU180" s="22">
        <v>0.27419040033003567</v>
      </c>
      <c r="AV180" s="22" t="e">
        <v>#DIV/0!</v>
      </c>
      <c r="AW180" s="22" t="e">
        <v>#DIV/0!</v>
      </c>
      <c r="AX180" s="22" t="e">
        <v>#DIV/0!</v>
      </c>
      <c r="AY180" s="22">
        <v>0.74881591392493396</v>
      </c>
      <c r="AZ180" s="22">
        <v>0.77168214745436758</v>
      </c>
      <c r="BA180" s="22">
        <v>0.22004479316610653</v>
      </c>
      <c r="BB180" s="22" t="e">
        <v>#DIV/0!</v>
      </c>
      <c r="BC180" s="22">
        <v>0.15770421768617437</v>
      </c>
    </row>
    <row r="181" spans="1:55" x14ac:dyDescent="0.2">
      <c r="A181" s="3" t="s">
        <v>583</v>
      </c>
      <c r="B181" s="3" t="s">
        <v>584</v>
      </c>
      <c r="C181" s="3" t="s">
        <v>45</v>
      </c>
      <c r="D181" s="3">
        <v>249756</v>
      </c>
      <c r="E181" s="3" t="s">
        <v>16</v>
      </c>
      <c r="F181" s="3">
        <v>2019</v>
      </c>
      <c r="G181" s="3" t="s">
        <v>17</v>
      </c>
      <c r="H181" s="4">
        <v>43830</v>
      </c>
      <c r="I181" s="4">
        <v>43888</v>
      </c>
      <c r="J181" s="4">
        <v>43888</v>
      </c>
      <c r="K181" s="5">
        <v>132515000</v>
      </c>
      <c r="L181" s="5">
        <v>131986000</v>
      </c>
      <c r="M181" s="3" t="s">
        <v>585</v>
      </c>
      <c r="N181" s="21">
        <v>0.19603191293840902</v>
      </c>
      <c r="O181" s="22">
        <v>0.18305325674206224</v>
      </c>
      <c r="P181" s="22">
        <v>0.37622618421799275</v>
      </c>
      <c r="Q181" s="22">
        <v>0.87087754272684037</v>
      </c>
      <c r="R181" s="22">
        <v>0.15350934434363342</v>
      </c>
      <c r="S181" s="22">
        <v>1.0686799342806762E-4</v>
      </c>
      <c r="T181" s="22">
        <v>0.15512634082523513</v>
      </c>
      <c r="U181" s="22">
        <v>0.81254570770196577</v>
      </c>
      <c r="V181" s="22">
        <v>0.70833985885102446</v>
      </c>
      <c r="W181" s="22">
        <v>0.8255365531740424</v>
      </c>
      <c r="X181" s="22">
        <v>0.65861086934122948</v>
      </c>
      <c r="Y181" s="22">
        <v>0.45268270939450034</v>
      </c>
      <c r="Z181" s="22">
        <v>0.34138913065877058</v>
      </c>
      <c r="AA181" s="22">
        <v>8.9593399500879536E-2</v>
      </c>
      <c r="AB181" s="22">
        <v>0.83802603603660719</v>
      </c>
      <c r="AC181" s="22">
        <v>0.60571857797357109</v>
      </c>
      <c r="AD181" s="22">
        <v>0.25491432944725168</v>
      </c>
      <c r="AE181" s="22">
        <v>0.31495353041849122</v>
      </c>
      <c r="AF181" s="22">
        <v>0.35608921233416074</v>
      </c>
      <c r="AG181" s="22" t="e">
        <v>#DIV/0!</v>
      </c>
      <c r="AH181" s="22" t="e">
        <v>#DIV/0!</v>
      </c>
      <c r="AI181" s="22">
        <v>0.69046003550998958</v>
      </c>
      <c r="AJ181" s="22">
        <v>0.16174523913081842</v>
      </c>
      <c r="AK181" s="22" t="e">
        <v>#DIV/0!</v>
      </c>
      <c r="AL181" s="22" t="e">
        <v>#DIV/0!</v>
      </c>
      <c r="AM181" s="22">
        <v>0.71130214990264296</v>
      </c>
      <c r="AN181" s="22">
        <v>0.80634859283419524</v>
      </c>
      <c r="AO181" s="22">
        <v>0.1036081086032874</v>
      </c>
      <c r="AP181" s="22">
        <v>0.36002031110187016</v>
      </c>
      <c r="AQ181" s="22">
        <v>0.63875200184128611</v>
      </c>
      <c r="AR181" s="22">
        <v>0.32384711387546722</v>
      </c>
      <c r="AS181" s="22">
        <v>0.57168561898230996</v>
      </c>
      <c r="AT181" s="22">
        <v>0.37256526663639344</v>
      </c>
      <c r="AU181" s="22">
        <v>0.30686951757094261</v>
      </c>
      <c r="AV181" s="22" t="e">
        <v>#DIV/0!</v>
      </c>
      <c r="AW181" s="22" t="e">
        <v>#DIV/0!</v>
      </c>
      <c r="AX181" s="22" t="e">
        <v>#DIV/0!</v>
      </c>
      <c r="AY181" s="22">
        <v>0.74895157684225566</v>
      </c>
      <c r="AZ181" s="22">
        <v>0.76660185314963236</v>
      </c>
      <c r="BA181" s="22">
        <v>0.22265705678117062</v>
      </c>
      <c r="BB181" s="22" t="e">
        <v>#DIV/0!</v>
      </c>
      <c r="BC181" s="22">
        <v>0.14446461283984413</v>
      </c>
    </row>
    <row r="182" spans="1:55" x14ac:dyDescent="0.2">
      <c r="A182" s="3" t="s">
        <v>580</v>
      </c>
      <c r="B182" s="3" t="s">
        <v>581</v>
      </c>
      <c r="C182" s="3" t="s">
        <v>45</v>
      </c>
      <c r="D182" s="3">
        <v>331419</v>
      </c>
      <c r="E182" s="3" t="s">
        <v>16</v>
      </c>
      <c r="F182" s="3">
        <v>2019</v>
      </c>
      <c r="G182" s="3" t="s">
        <v>17</v>
      </c>
      <c r="H182" s="4">
        <v>43830</v>
      </c>
      <c r="I182" s="4">
        <v>43872</v>
      </c>
      <c r="J182" s="4">
        <v>43872</v>
      </c>
      <c r="K182" s="5">
        <v>364886000</v>
      </c>
      <c r="L182" s="5">
        <v>365643000</v>
      </c>
      <c r="M182" s="3" t="s">
        <v>582</v>
      </c>
      <c r="N182" s="21">
        <v>6.6297885199966988E-2</v>
      </c>
      <c r="O182" s="22">
        <v>2.6950342048992056E-2</v>
      </c>
      <c r="P182" s="22">
        <v>1.9169824580926583E-2</v>
      </c>
      <c r="Q182" s="22">
        <v>0.87597057650156007</v>
      </c>
      <c r="R182" s="22">
        <v>0.15402586026767343</v>
      </c>
      <c r="S182" s="22">
        <v>2.9462551164106655E-2</v>
      </c>
      <c r="T182" s="22">
        <v>0.15035144570589545</v>
      </c>
      <c r="U182" s="22">
        <v>0.81793576600296036</v>
      </c>
      <c r="V182" s="22">
        <v>0.71105558298915816</v>
      </c>
      <c r="W182" s="22">
        <v>0.83131872430189868</v>
      </c>
      <c r="X182" s="22">
        <v>0.37768696990789191</v>
      </c>
      <c r="Y182" s="22">
        <v>0.43484695548090357</v>
      </c>
      <c r="Z182" s="22">
        <v>0.62231303009210814</v>
      </c>
      <c r="AA182" s="22">
        <v>0.26955626596587756</v>
      </c>
      <c r="AB182" s="22">
        <v>0.78728885305682372</v>
      </c>
      <c r="AC182" s="22">
        <v>0.37236243128950536</v>
      </c>
      <c r="AD182" s="22">
        <v>0.21552859878377992</v>
      </c>
      <c r="AE182" s="22">
        <v>0.30282686193100877</v>
      </c>
      <c r="AF182" s="22">
        <v>0.34576604504317099</v>
      </c>
      <c r="AG182" s="22" t="e">
        <v>#DIV/0!</v>
      </c>
      <c r="AH182" s="22" t="e">
        <v>#DIV/0!</v>
      </c>
      <c r="AI182" s="22">
        <v>0.52135350172403128</v>
      </c>
      <c r="AJ182" s="22">
        <v>0.15040390239078585</v>
      </c>
      <c r="AK182" s="22" t="e">
        <v>#DIV/0!</v>
      </c>
      <c r="AL182" s="22" t="e">
        <v>#DIV/0!</v>
      </c>
      <c r="AM182" s="22">
        <v>0.71953306796228889</v>
      </c>
      <c r="AN182" s="22">
        <v>0.81475122878858441</v>
      </c>
      <c r="AO182" s="22">
        <v>0.19527963608987353</v>
      </c>
      <c r="AP182" s="22">
        <v>0.3624813018732993</v>
      </c>
      <c r="AQ182" s="22">
        <v>0.66677629538629701</v>
      </c>
      <c r="AR182" s="22">
        <v>0.29735874350804731</v>
      </c>
      <c r="AS182" s="22">
        <v>0.33945711867090311</v>
      </c>
      <c r="AT182" s="22">
        <v>0.4394886837116373</v>
      </c>
      <c r="AU182" s="22">
        <v>0.29711875609279309</v>
      </c>
      <c r="AV182" s="22" t="e">
        <v>#DIV/0!</v>
      </c>
      <c r="AW182" s="22" t="e">
        <v>#DIV/0!</v>
      </c>
      <c r="AX182" s="22" t="e">
        <v>#DIV/0!</v>
      </c>
      <c r="AY182" s="22">
        <v>0.74765940215021076</v>
      </c>
      <c r="AZ182" s="22">
        <v>0.77113951517906798</v>
      </c>
      <c r="BA182" s="22">
        <v>0.22267931656634626</v>
      </c>
      <c r="BB182" s="22" t="e">
        <v>#DIV/0!</v>
      </c>
      <c r="BC182" s="22">
        <v>0.211253903553273</v>
      </c>
    </row>
    <row r="183" spans="1:55" x14ac:dyDescent="0.2">
      <c r="A183" s="3" t="s">
        <v>586</v>
      </c>
      <c r="B183" s="3" t="s">
        <v>587</v>
      </c>
      <c r="C183" s="3" t="s">
        <v>24</v>
      </c>
      <c r="D183" s="3">
        <v>378161</v>
      </c>
      <c r="E183" s="3" t="s">
        <v>16</v>
      </c>
      <c r="F183" s="3">
        <v>2019</v>
      </c>
      <c r="G183" s="3" t="s">
        <v>17</v>
      </c>
      <c r="H183" s="4">
        <v>43830</v>
      </c>
      <c r="I183" s="4">
        <v>43881</v>
      </c>
      <c r="J183" s="4">
        <v>43881</v>
      </c>
      <c r="K183" s="5">
        <v>339005000</v>
      </c>
      <c r="L183" s="5">
        <v>346728000</v>
      </c>
      <c r="M183" s="3" t="s">
        <v>588</v>
      </c>
      <c r="N183" s="21">
        <v>5.2511218519885876E-2</v>
      </c>
      <c r="O183" s="22">
        <v>4.3793569804293012E-2</v>
      </c>
      <c r="P183" s="22">
        <v>8.2662772566484913E-3</v>
      </c>
      <c r="Q183" s="22">
        <v>0.73003376382195795</v>
      </c>
      <c r="R183" s="22">
        <v>0.25140081603206921</v>
      </c>
      <c r="S183" s="22">
        <v>6.0547348101583007E-3</v>
      </c>
      <c r="T183" s="22">
        <v>0.25298802426537109</v>
      </c>
      <c r="U183" s="22">
        <v>0.57343271092126846</v>
      </c>
      <c r="V183" s="22">
        <v>0.70083735129832581</v>
      </c>
      <c r="W183" s="22">
        <v>0.55160006381571369</v>
      </c>
      <c r="X183" s="22">
        <v>0.21267809053274861</v>
      </c>
      <c r="Y183" s="22">
        <v>0.3923435669380238</v>
      </c>
      <c r="Z183" s="22">
        <v>0.78732190946725145</v>
      </c>
      <c r="AA183" s="22">
        <v>0</v>
      </c>
      <c r="AB183" s="22">
        <v>0.73339529212284182</v>
      </c>
      <c r="AC183" s="22">
        <v>0.82992828836658505</v>
      </c>
      <c r="AD183" s="22">
        <v>0.28032596014458128</v>
      </c>
      <c r="AE183" s="22">
        <v>0.31781732774506394</v>
      </c>
      <c r="AF183" s="22">
        <v>0.33805714532932712</v>
      </c>
      <c r="AG183" s="22" t="e">
        <v>#DIV/0!</v>
      </c>
      <c r="AH183" s="22" t="e">
        <v>#DIV/0!</v>
      </c>
      <c r="AI183" s="22">
        <v>0.54650535834535074</v>
      </c>
      <c r="AJ183" s="22">
        <v>0.2409295820565375</v>
      </c>
      <c r="AK183" s="22" t="e">
        <v>#DIV/0!</v>
      </c>
      <c r="AL183" s="22" t="e">
        <v>#DIV/0!</v>
      </c>
      <c r="AM183" s="22">
        <v>0.54308475127261024</v>
      </c>
      <c r="AN183" s="22">
        <v>0.61495696927255883</v>
      </c>
      <c r="AO183" s="22">
        <v>0.23775054635876733</v>
      </c>
      <c r="AP183" s="22">
        <v>0.36881913554439166</v>
      </c>
      <c r="AQ183" s="22">
        <v>0.66200962250746398</v>
      </c>
      <c r="AR183" s="22">
        <v>0.33503629938932156</v>
      </c>
      <c r="AS183" s="22">
        <v>0.36671660027911995</v>
      </c>
      <c r="AT183" s="22">
        <v>0.55157076394401217</v>
      </c>
      <c r="AU183" s="22">
        <v>0.2788116104352612</v>
      </c>
      <c r="AV183" s="22" t="e">
        <v>#DIV/0!</v>
      </c>
      <c r="AW183" s="22" t="e">
        <v>#DIV/0!</v>
      </c>
      <c r="AX183" s="22" t="e">
        <v>#DIV/0!</v>
      </c>
      <c r="AY183" s="22">
        <v>0.7473247193946021</v>
      </c>
      <c r="AZ183" s="22">
        <v>0.77108697134706883</v>
      </c>
      <c r="BA183" s="22">
        <v>0.22188090853067563</v>
      </c>
      <c r="BB183" s="22" t="e">
        <v>#DIV/0!</v>
      </c>
      <c r="BC183" s="22">
        <v>0.24224034655344276</v>
      </c>
    </row>
    <row r="184" spans="1:55" x14ac:dyDescent="0.2">
      <c r="A184" s="3" t="s">
        <v>589</v>
      </c>
      <c r="B184" s="3" t="s">
        <v>590</v>
      </c>
      <c r="C184" s="3" t="s">
        <v>72</v>
      </c>
      <c r="D184" s="3">
        <v>378162</v>
      </c>
      <c r="E184" s="3" t="s">
        <v>16</v>
      </c>
      <c r="F184" s="3">
        <v>2019</v>
      </c>
      <c r="G184" s="3" t="s">
        <v>17</v>
      </c>
      <c r="H184" s="4">
        <v>43830</v>
      </c>
      <c r="I184" s="4">
        <v>43874</v>
      </c>
      <c r="J184" s="4">
        <v>43874</v>
      </c>
      <c r="K184" s="5">
        <v>497312000</v>
      </c>
      <c r="L184" s="5">
        <v>508267000</v>
      </c>
      <c r="M184" s="3" t="s">
        <v>591</v>
      </c>
      <c r="N184" s="21">
        <v>1.8801931131090324E-2</v>
      </c>
      <c r="O184" s="22">
        <v>1.8801931131090324E-2</v>
      </c>
      <c r="P184" s="22">
        <v>1.4960873522111567E-2</v>
      </c>
      <c r="Q184" s="22">
        <v>0.86942729276213027</v>
      </c>
      <c r="R184" s="22">
        <v>0.15204150040541747</v>
      </c>
      <c r="S184" s="22">
        <v>1.2469092063327842E-2</v>
      </c>
      <c r="T184" s="22">
        <v>0.15141222080584349</v>
      </c>
      <c r="U184" s="22">
        <v>0.81098505090903217</v>
      </c>
      <c r="V184" s="22">
        <v>0.70874245021730564</v>
      </c>
      <c r="W184" s="22">
        <v>0.82367894456658997</v>
      </c>
      <c r="X184" s="22">
        <v>2.9016065747868445E-2</v>
      </c>
      <c r="Y184" s="22">
        <v>0.46738430763212457</v>
      </c>
      <c r="Z184" s="22">
        <v>0.9709839342521317</v>
      </c>
      <c r="AA184" s="22">
        <v>0</v>
      </c>
      <c r="AB184" s="22">
        <v>0.87884877591213717</v>
      </c>
      <c r="AC184" s="22">
        <v>0.54677136390538505</v>
      </c>
      <c r="AD184" s="22">
        <v>0.60911395106326716</v>
      </c>
      <c r="AE184" s="22">
        <v>0.3668330015858583</v>
      </c>
      <c r="AF184" s="22">
        <v>0.3181917271398309</v>
      </c>
      <c r="AG184" s="22" t="e">
        <v>#DIV/0!</v>
      </c>
      <c r="AH184" s="22" t="e">
        <v>#DIV/0!</v>
      </c>
      <c r="AI184" s="22">
        <v>0.57817317671272084</v>
      </c>
      <c r="AJ184" s="22">
        <v>0.21856380533775852</v>
      </c>
      <c r="AK184" s="22" t="e">
        <v>#DIV/0!</v>
      </c>
      <c r="AL184" s="22" t="e">
        <v>#DIV/0!</v>
      </c>
      <c r="AM184" s="22">
        <v>0.70689323264767501</v>
      </c>
      <c r="AN184" s="22">
        <v>0.80370620860136166</v>
      </c>
      <c r="AO184" s="22">
        <v>1.7171795948306014E-2</v>
      </c>
      <c r="AP184" s="22">
        <v>0.3568591035841957</v>
      </c>
      <c r="AQ184" s="22">
        <v>0.5707114476227414</v>
      </c>
      <c r="AR184" s="22">
        <v>0.65187772013730449</v>
      </c>
      <c r="AS184" s="22">
        <v>0.48338548976501994</v>
      </c>
      <c r="AT184" s="22">
        <v>0.34720803143682849</v>
      </c>
      <c r="AU184" s="22">
        <v>0.17462690941251172</v>
      </c>
      <c r="AV184" s="22" t="e">
        <v>#DIV/0!</v>
      </c>
      <c r="AW184" s="22" t="e">
        <v>#DIV/0!</v>
      </c>
      <c r="AX184" s="22" t="e">
        <v>#DIV/0!</v>
      </c>
      <c r="AY184" s="22">
        <v>0.74993562118159185</v>
      </c>
      <c r="AZ184" s="22">
        <v>0.77405629829135292</v>
      </c>
      <c r="BA184" s="22">
        <v>0.20348405477154022</v>
      </c>
      <c r="BB184" s="22" t="e">
        <v>#DIV/0!</v>
      </c>
      <c r="BC184" s="22">
        <v>9.1977341525466758E-2</v>
      </c>
    </row>
    <row r="185" spans="1:55" x14ac:dyDescent="0.2">
      <c r="A185" s="3" t="s">
        <v>610</v>
      </c>
      <c r="B185" s="3" t="s">
        <v>611</v>
      </c>
      <c r="C185" s="3" t="s">
        <v>45</v>
      </c>
      <c r="D185" s="3">
        <v>261673</v>
      </c>
      <c r="E185" s="3" t="s">
        <v>16</v>
      </c>
      <c r="F185" s="3">
        <v>2019</v>
      </c>
      <c r="G185" s="3" t="s">
        <v>17</v>
      </c>
      <c r="H185" s="4">
        <v>43890</v>
      </c>
      <c r="I185" s="4">
        <v>43915</v>
      </c>
      <c r="J185" s="4">
        <v>43915</v>
      </c>
      <c r="K185" s="5">
        <v>1087000000</v>
      </c>
      <c r="L185" s="5">
        <v>1089000000</v>
      </c>
      <c r="M185" s="3" t="s">
        <v>612</v>
      </c>
      <c r="N185" s="21">
        <v>3.9153200574304971E-2</v>
      </c>
      <c r="O185" s="22">
        <v>1.0231461738660838E-2</v>
      </c>
      <c r="P185" s="22">
        <v>1.1986038454199269E-2</v>
      </c>
      <c r="Q185" s="22">
        <v>0.83784142610589452</v>
      </c>
      <c r="R185" s="22">
        <v>0.20640782715334785</v>
      </c>
      <c r="S185" s="22">
        <v>0.1032983893527322</v>
      </c>
      <c r="T185" s="22">
        <v>0.18996887873309071</v>
      </c>
      <c r="U185" s="22">
        <v>0.76767121316445419</v>
      </c>
      <c r="V185" s="22">
        <v>0.68196100762830836</v>
      </c>
      <c r="W185" s="22">
        <v>0.77797906105515846</v>
      </c>
      <c r="X185" s="22">
        <v>0.33266850269360898</v>
      </c>
      <c r="Y185" s="22">
        <v>0.38512977484818256</v>
      </c>
      <c r="Z185" s="22">
        <v>0.66733149730639096</v>
      </c>
      <c r="AA185" s="22">
        <v>7.0572257888962486E-2</v>
      </c>
      <c r="AB185" s="22">
        <v>0.71899606451964682</v>
      </c>
      <c r="AC185" s="22">
        <v>0.32145213228767716</v>
      </c>
      <c r="AD185" s="22">
        <v>0.25031476919096596</v>
      </c>
      <c r="AE185" s="22">
        <v>0.32145608020247984</v>
      </c>
      <c r="AF185" s="22">
        <v>0.35253775077213723</v>
      </c>
      <c r="AG185" s="22" t="e">
        <v>#DIV/0!</v>
      </c>
      <c r="AH185" s="22" t="e">
        <v>#DIV/0!</v>
      </c>
      <c r="AI185" s="22">
        <v>0.52884641048078962</v>
      </c>
      <c r="AJ185" s="22">
        <v>0.20083328626353614</v>
      </c>
      <c r="AK185" s="22" t="e">
        <v>#DIV/0!</v>
      </c>
      <c r="AL185" s="22" t="e">
        <v>#DIV/0!</v>
      </c>
      <c r="AM185" s="22">
        <v>0.61155331947079128</v>
      </c>
      <c r="AN185" s="22">
        <v>0.72984316819122985</v>
      </c>
      <c r="AO185" s="22">
        <v>0.46164621032665665</v>
      </c>
      <c r="AP185" s="22">
        <v>0.40752495019076468</v>
      </c>
      <c r="AQ185" s="22">
        <v>0.83521283743785046</v>
      </c>
      <c r="AR185" s="22">
        <v>0.30791480786198855</v>
      </c>
      <c r="AS185" s="22">
        <v>0.34595982786273977</v>
      </c>
      <c r="AT185" s="22">
        <v>0.73840324452696471</v>
      </c>
      <c r="AU185" s="22">
        <v>0.32301567633144368</v>
      </c>
      <c r="AV185" s="22" t="e">
        <v>#DIV/0!</v>
      </c>
      <c r="AW185" s="22" t="e">
        <v>#DIV/0!</v>
      </c>
      <c r="AX185" s="22" t="e">
        <v>#DIV/0!</v>
      </c>
      <c r="AY185" s="22">
        <v>0.74574455967039144</v>
      </c>
      <c r="AZ185" s="22">
        <v>0.76917566599619835</v>
      </c>
      <c r="BA185" s="22">
        <v>0.22245941413758499</v>
      </c>
      <c r="BB185" s="22" t="e">
        <v>#DIV/0!</v>
      </c>
      <c r="BC185" s="22">
        <v>0.50427366382145211</v>
      </c>
    </row>
    <row r="186" spans="1:55" x14ac:dyDescent="0.2">
      <c r="A186" s="3" t="s">
        <v>595</v>
      </c>
      <c r="B186" s="3" t="s">
        <v>596</v>
      </c>
      <c r="C186" s="3" t="s">
        <v>138</v>
      </c>
      <c r="D186" s="3">
        <v>378163</v>
      </c>
      <c r="E186" s="3" t="s">
        <v>16</v>
      </c>
      <c r="F186" s="3">
        <v>2019</v>
      </c>
      <c r="G186" s="3" t="s">
        <v>17</v>
      </c>
      <c r="H186" s="4">
        <v>43830</v>
      </c>
      <c r="I186" s="4">
        <v>43881</v>
      </c>
      <c r="J186" s="4">
        <v>43881</v>
      </c>
      <c r="K186" s="5">
        <v>302700000</v>
      </c>
      <c r="L186" s="5">
        <v>300400000</v>
      </c>
      <c r="M186" s="6" t="s">
        <v>597</v>
      </c>
      <c r="N186" s="21">
        <v>4.5709769848474968E-2</v>
      </c>
      <c r="O186" s="22">
        <v>4.1906798697132507E-2</v>
      </c>
      <c r="P186" s="22">
        <v>6.3557516850681353E-2</v>
      </c>
      <c r="Q186" s="22">
        <v>0.86966485675703764</v>
      </c>
      <c r="R186" s="22">
        <v>0.12232359086446656</v>
      </c>
      <c r="S186" s="22">
        <v>1.7189148260394201E-2</v>
      </c>
      <c r="T186" s="22">
        <v>0.120525860233159</v>
      </c>
      <c r="U186" s="22">
        <v>0.81045461060696389</v>
      </c>
      <c r="V186" s="22">
        <v>0.70893393773250502</v>
      </c>
      <c r="W186" s="22">
        <v>0.82303914383622401</v>
      </c>
      <c r="X186" s="22">
        <v>0.12271341104611631</v>
      </c>
      <c r="Y186" s="22">
        <v>0.46236924125548179</v>
      </c>
      <c r="Z186" s="22">
        <v>0.87728658895388356</v>
      </c>
      <c r="AA186" s="22">
        <v>2.6513072830003676E-2</v>
      </c>
      <c r="AB186" s="22">
        <v>0.87003974506967219</v>
      </c>
      <c r="AC186" s="22">
        <v>1</v>
      </c>
      <c r="AD186" s="22">
        <v>0.51083289250415498</v>
      </c>
      <c r="AE186" s="22">
        <v>0.25925222031372186</v>
      </c>
      <c r="AF186" s="22">
        <v>0.28148922974202584</v>
      </c>
      <c r="AG186" s="22" t="e">
        <v>#DIV/0!</v>
      </c>
      <c r="AH186" s="22" t="e">
        <v>#DIV/0!</v>
      </c>
      <c r="AI186" s="22">
        <v>0.55490256906330204</v>
      </c>
      <c r="AJ186" s="22">
        <v>0.18490285144734281</v>
      </c>
      <c r="AK186" s="22" t="e">
        <v>#DIV/0!</v>
      </c>
      <c r="AL186" s="22" t="e">
        <v>#DIV/0!</v>
      </c>
      <c r="AM186" s="22">
        <v>0.7055995376550388</v>
      </c>
      <c r="AN186" s="22">
        <v>0.80447148273551894</v>
      </c>
      <c r="AO186" s="22">
        <v>5.1651736738824665E-2</v>
      </c>
      <c r="AP186" s="22">
        <v>0.36577103333805122</v>
      </c>
      <c r="AQ186" s="22">
        <v>0.54374630312784478</v>
      </c>
      <c r="AR186" s="22">
        <v>0.45547487283854787</v>
      </c>
      <c r="AS186" s="22">
        <v>0.38054683369487108</v>
      </c>
      <c r="AT186" s="22">
        <v>0.37565272567750507</v>
      </c>
      <c r="AU186" s="22">
        <v>0.19022574259515321</v>
      </c>
      <c r="AV186" s="22" t="e">
        <v>#DIV/0!</v>
      </c>
      <c r="AW186" s="22" t="e">
        <v>#DIV/0!</v>
      </c>
      <c r="AX186" s="22" t="e">
        <v>#DIV/0!</v>
      </c>
      <c r="AY186" s="22">
        <v>0.7468451481569065</v>
      </c>
      <c r="AZ186" s="22">
        <v>0.7699644074798232</v>
      </c>
      <c r="BA186" s="22">
        <v>0.22495346172533309</v>
      </c>
      <c r="BB186" s="22" t="e">
        <v>#DIV/0!</v>
      </c>
      <c r="BC186" s="22">
        <v>9.4161821482658406E-2</v>
      </c>
    </row>
    <row r="187" spans="1:55" x14ac:dyDescent="0.2">
      <c r="A187" s="7" t="s">
        <v>604</v>
      </c>
      <c r="B187" s="7" t="s">
        <v>605</v>
      </c>
      <c r="C187" s="3" t="s">
        <v>138</v>
      </c>
      <c r="D187" s="7">
        <v>684316</v>
      </c>
      <c r="E187" s="7" t="s">
        <v>16</v>
      </c>
      <c r="F187" s="7">
        <v>2017</v>
      </c>
      <c r="G187" s="7" t="s">
        <v>17</v>
      </c>
      <c r="H187" s="8">
        <v>43100</v>
      </c>
      <c r="I187" s="8">
        <v>43152</v>
      </c>
      <c r="J187" s="8">
        <v>43222</v>
      </c>
      <c r="K187" s="9">
        <v>176190000</v>
      </c>
      <c r="L187" s="9">
        <v>179742000</v>
      </c>
      <c r="M187" s="7" t="s">
        <v>606</v>
      </c>
      <c r="N187" s="21">
        <v>7.8458445418166961E-2</v>
      </c>
      <c r="O187" s="22">
        <v>3.6554783515179844E-2</v>
      </c>
      <c r="P187" s="22">
        <v>4.5778109517926449E-2</v>
      </c>
      <c r="Q187" s="22">
        <v>0.86893086283570342</v>
      </c>
      <c r="R187" s="22">
        <v>7.851002288991929E-2</v>
      </c>
      <c r="S187" s="22">
        <v>0</v>
      </c>
      <c r="T187" s="22">
        <v>7.9346873272261267E-2</v>
      </c>
      <c r="U187" s="22">
        <v>0.80891324606171644</v>
      </c>
      <c r="V187" s="22">
        <v>0.70833495319453676</v>
      </c>
      <c r="W187" s="22">
        <v>0.82135824752407671</v>
      </c>
      <c r="X187" s="22">
        <v>0.24565916247179004</v>
      </c>
      <c r="Y187" s="22">
        <v>0.50472587325490414</v>
      </c>
      <c r="Z187" s="22">
        <v>0.75434083752820991</v>
      </c>
      <c r="AA187" s="22">
        <v>0.33678825045073529</v>
      </c>
      <c r="AB187" s="22">
        <v>0.90163248545570995</v>
      </c>
      <c r="AC187" s="22">
        <v>0.1794651110905322</v>
      </c>
      <c r="AD187" s="22">
        <v>0.18064383440602264</v>
      </c>
      <c r="AE187" s="22">
        <v>0.22967035277249823</v>
      </c>
      <c r="AF187" s="22">
        <v>0.33300552005691664</v>
      </c>
      <c r="AG187" s="22" t="e">
        <v>#DIV/0!</v>
      </c>
      <c r="AH187" s="22" t="e">
        <v>#DIV/0!</v>
      </c>
      <c r="AI187" s="22">
        <v>0.5514752671067209</v>
      </c>
      <c r="AJ187" s="22">
        <v>0.18740185798779202</v>
      </c>
      <c r="AK187" s="22" t="e">
        <v>#DIV/0!</v>
      </c>
      <c r="AL187" s="22" t="e">
        <v>#DIV/0!</v>
      </c>
      <c r="AM187" s="22">
        <v>0.71032182442182412</v>
      </c>
      <c r="AN187" s="22">
        <v>0.80808985068559136</v>
      </c>
      <c r="AO187" s="22">
        <v>0.28057064855646896</v>
      </c>
      <c r="AP187" s="22">
        <v>0.36491729457689936</v>
      </c>
      <c r="AQ187" s="22">
        <v>0.65899770126941937</v>
      </c>
      <c r="AR187" s="22">
        <v>0.24151016071322781</v>
      </c>
      <c r="AS187" s="22">
        <v>0.37628348035388542</v>
      </c>
      <c r="AT187" s="22">
        <v>0.40128079040605807</v>
      </c>
      <c r="AU187" s="22">
        <v>0.24829149885685178</v>
      </c>
      <c r="AV187" s="22" t="e">
        <v>#DIV/0!</v>
      </c>
      <c r="AW187" s="22" t="e">
        <v>#DIV/0!</v>
      </c>
      <c r="AX187" s="22" t="e">
        <v>#DIV/0!</v>
      </c>
      <c r="AY187" s="22">
        <v>0.74584772758580831</v>
      </c>
      <c r="AZ187" s="22">
        <v>0.76890509207657676</v>
      </c>
      <c r="BA187" s="22">
        <v>0.22117387944933273</v>
      </c>
      <c r="BB187" s="22" t="e">
        <v>#DIV/0!</v>
      </c>
      <c r="BC187" s="22">
        <v>0.15697284537564629</v>
      </c>
    </row>
    <row r="188" spans="1:55" x14ac:dyDescent="0.2">
      <c r="A188" s="3" t="s">
        <v>625</v>
      </c>
      <c r="B188" s="3" t="s">
        <v>626</v>
      </c>
      <c r="C188" s="3" t="s">
        <v>15</v>
      </c>
      <c r="D188" s="3">
        <v>903401</v>
      </c>
      <c r="E188" s="3" t="s">
        <v>16</v>
      </c>
      <c r="F188" s="3">
        <v>2019</v>
      </c>
      <c r="G188" s="3" t="s">
        <v>17</v>
      </c>
      <c r="H188" s="4">
        <v>43830</v>
      </c>
      <c r="I188" s="4">
        <v>43874</v>
      </c>
      <c r="J188" s="4">
        <v>43874</v>
      </c>
      <c r="K188" s="5">
        <v>41300000</v>
      </c>
      <c r="L188" s="5">
        <v>41300000</v>
      </c>
      <c r="M188" s="3" t="s">
        <v>627</v>
      </c>
      <c r="N188" s="21">
        <v>3.4265238954971411E-2</v>
      </c>
      <c r="O188" s="22">
        <v>3.1633557323026182E-2</v>
      </c>
      <c r="P188" s="22">
        <v>4.0974307108237072E-3</v>
      </c>
      <c r="Q188" s="22">
        <v>0.87338311929680446</v>
      </c>
      <c r="R188" s="22">
        <v>6.1439707623708803E-2</v>
      </c>
      <c r="S188" s="22">
        <v>0</v>
      </c>
      <c r="T188" s="22">
        <v>6.2094602895971948E-2</v>
      </c>
      <c r="U188" s="22">
        <v>0.81042560965227672</v>
      </c>
      <c r="V188" s="22">
        <v>0.70833495319453676</v>
      </c>
      <c r="W188" s="22">
        <v>0.8230981865902578</v>
      </c>
      <c r="X188" s="22">
        <v>0.21736433428574323</v>
      </c>
      <c r="Y188" s="22">
        <v>0.44059048026866515</v>
      </c>
      <c r="Z188" s="22">
        <v>0.78263566571425669</v>
      </c>
      <c r="AA188" s="22">
        <v>0.31326275068429149</v>
      </c>
      <c r="AB188" s="22">
        <v>0.80449969283289613</v>
      </c>
      <c r="AC188" s="22">
        <v>0.14765492504186392</v>
      </c>
      <c r="AD188" s="22">
        <v>0.17004034046063096</v>
      </c>
      <c r="AE188" s="22">
        <v>0.25103606255528599</v>
      </c>
      <c r="AF188" s="22">
        <v>0.33508486507557683</v>
      </c>
      <c r="AG188" s="22" t="e">
        <v>#DIV/0!</v>
      </c>
      <c r="AH188" s="22" t="e">
        <v>#DIV/0!</v>
      </c>
      <c r="AI188" s="22">
        <v>0.53852775525831054</v>
      </c>
      <c r="AJ188" s="22">
        <v>0.15393338530012785</v>
      </c>
      <c r="AK188" s="22" t="e">
        <v>#DIV/0!</v>
      </c>
      <c r="AL188" s="22" t="e">
        <v>#DIV/0!</v>
      </c>
      <c r="AM188" s="22">
        <v>0.71578858767424447</v>
      </c>
      <c r="AN188" s="22">
        <v>0.8146890037479968</v>
      </c>
      <c r="AO188" s="22">
        <v>0.26570443890674506</v>
      </c>
      <c r="AP188" s="22">
        <v>0.30647379579848144</v>
      </c>
      <c r="AQ188" s="22">
        <v>0.66184754062215667</v>
      </c>
      <c r="AR188" s="22">
        <v>0.28052756042010951</v>
      </c>
      <c r="AS188" s="22">
        <v>0.36207294461217487</v>
      </c>
      <c r="AT188" s="22">
        <v>0.47376361852744608</v>
      </c>
      <c r="AU188" s="22">
        <v>0.26649106868090444</v>
      </c>
      <c r="AV188" s="22" t="e">
        <v>#DIV/0!</v>
      </c>
      <c r="AW188" s="22" t="e">
        <v>#DIV/0!</v>
      </c>
      <c r="AX188" s="22" t="e">
        <v>#DIV/0!</v>
      </c>
      <c r="AY188" s="22">
        <v>0.74571836265216718</v>
      </c>
      <c r="AZ188" s="22">
        <v>0.76916522805879139</v>
      </c>
      <c r="BA188" s="22">
        <v>0.22182370666158102</v>
      </c>
      <c r="BB188" s="22" t="e">
        <v>#DIV/0!</v>
      </c>
      <c r="BC188" s="22">
        <v>0.19723937531602592</v>
      </c>
    </row>
    <row r="189" spans="1:55" x14ac:dyDescent="0.2">
      <c r="A189" s="3" t="s">
        <v>601</v>
      </c>
      <c r="B189" s="3" t="s">
        <v>602</v>
      </c>
      <c r="C189" s="3" t="s">
        <v>45</v>
      </c>
      <c r="D189" s="3">
        <v>740329</v>
      </c>
      <c r="E189" s="3" t="s">
        <v>16</v>
      </c>
      <c r="F189" s="3">
        <v>2019</v>
      </c>
      <c r="G189" s="3" t="s">
        <v>17</v>
      </c>
      <c r="H189" s="4">
        <v>43830</v>
      </c>
      <c r="I189" s="4">
        <v>43872</v>
      </c>
      <c r="J189" s="4">
        <v>43872</v>
      </c>
      <c r="K189" s="5">
        <v>280000000</v>
      </c>
      <c r="L189" s="5">
        <v>285000000</v>
      </c>
      <c r="M189" s="3" t="s">
        <v>603</v>
      </c>
      <c r="N189" s="21">
        <v>3.6667720571972283E-2</v>
      </c>
      <c r="O189" s="22">
        <v>3.6667720571972283E-2</v>
      </c>
      <c r="P189" s="22">
        <v>2.6810485813254577E-2</v>
      </c>
      <c r="Q189" s="22">
        <v>0.81187853470475269</v>
      </c>
      <c r="R189" s="22">
        <v>0.17951080273186748</v>
      </c>
      <c r="S189" s="22">
        <v>4.654320278968063E-3</v>
      </c>
      <c r="T189" s="22">
        <v>0.18058441399104186</v>
      </c>
      <c r="U189" s="22">
        <v>0.74091156947713466</v>
      </c>
      <c r="V189" s="22">
        <v>0.70604481047623913</v>
      </c>
      <c r="W189" s="22">
        <v>0.74347721258604393</v>
      </c>
      <c r="X189" s="22">
        <v>0.11840943327438348</v>
      </c>
      <c r="Y189" s="22">
        <v>0.3756723254441941</v>
      </c>
      <c r="Z189" s="22">
        <v>0.88159056672561664</v>
      </c>
      <c r="AA189" s="22">
        <v>0.5533199792264899</v>
      </c>
      <c r="AB189" s="22">
        <v>0.72772303671446348</v>
      </c>
      <c r="AC189" s="22">
        <v>0.86342196214018763</v>
      </c>
      <c r="AD189" s="22">
        <v>0.30053042615003484</v>
      </c>
      <c r="AE189" s="22">
        <v>0.35705252934112869</v>
      </c>
      <c r="AF189" s="22">
        <v>0.34876527267856056</v>
      </c>
      <c r="AG189" s="22" t="e">
        <v>#DIV/0!</v>
      </c>
      <c r="AH189" s="22" t="e">
        <v>#DIV/0!</v>
      </c>
      <c r="AI189" s="22">
        <v>0.52843473256435836</v>
      </c>
      <c r="AJ189" s="22">
        <v>0.18751960810159451</v>
      </c>
      <c r="AK189" s="22" t="e">
        <v>#DIV/0!</v>
      </c>
      <c r="AL189" s="22" t="e">
        <v>#DIV/0!</v>
      </c>
      <c r="AM189" s="22">
        <v>0.65748476112310139</v>
      </c>
      <c r="AN189" s="22">
        <v>0.76162264206918684</v>
      </c>
      <c r="AO189" s="22">
        <v>0.12549459058945325</v>
      </c>
      <c r="AP189" s="22">
        <v>0.64099691466853759</v>
      </c>
      <c r="AQ189" s="22">
        <v>0.6389124516964898</v>
      </c>
      <c r="AR189" s="22">
        <v>0.3334932077319479</v>
      </c>
      <c r="AS189" s="22">
        <v>0.33962688410462682</v>
      </c>
      <c r="AT189" s="22">
        <v>0.40835332154492388</v>
      </c>
      <c r="AU189" s="22">
        <v>0.3239480418216289</v>
      </c>
      <c r="AV189" s="22" t="e">
        <v>#DIV/0!</v>
      </c>
      <c r="AW189" s="22" t="e">
        <v>#DIV/0!</v>
      </c>
      <c r="AX189" s="22" t="e">
        <v>#DIV/0!</v>
      </c>
      <c r="AY189" s="22">
        <v>0.74786615205738627</v>
      </c>
      <c r="AZ189" s="22">
        <v>0.77149191901373926</v>
      </c>
      <c r="BA189" s="22">
        <v>0.22304086556614189</v>
      </c>
      <c r="BB189" s="22" t="e">
        <v>#DIV/0!</v>
      </c>
      <c r="BC189" s="22">
        <v>0.18267647328954023</v>
      </c>
    </row>
    <row r="190" spans="1:55" x14ac:dyDescent="0.2">
      <c r="A190" s="3" t="s">
        <v>607</v>
      </c>
      <c r="B190" s="3" t="s">
        <v>608</v>
      </c>
      <c r="C190" s="3" t="s">
        <v>24</v>
      </c>
      <c r="D190" s="3">
        <v>362221</v>
      </c>
      <c r="E190" s="3" t="s">
        <v>16</v>
      </c>
      <c r="F190" s="3">
        <v>2019</v>
      </c>
      <c r="G190" s="3" t="s">
        <v>17</v>
      </c>
      <c r="H190" s="4">
        <v>43738</v>
      </c>
      <c r="I190" s="4">
        <v>43796</v>
      </c>
      <c r="J190" s="4">
        <v>43796</v>
      </c>
      <c r="K190" s="5">
        <v>268895000</v>
      </c>
      <c r="L190" s="5">
        <v>265256000</v>
      </c>
      <c r="M190" s="3" t="s">
        <v>609</v>
      </c>
      <c r="N190" s="21">
        <v>6.1006905921296581E-2</v>
      </c>
      <c r="O190" s="22">
        <v>4.5801630653460844E-2</v>
      </c>
      <c r="P190" s="22">
        <v>5.8068415853375771E-2</v>
      </c>
      <c r="Q190" s="22">
        <v>0.87102846225187525</v>
      </c>
      <c r="R190" s="22">
        <v>0.16039253031288958</v>
      </c>
      <c r="S190" s="22">
        <v>7.9790698644524247E-2</v>
      </c>
      <c r="T190" s="22">
        <v>0.14770480723103863</v>
      </c>
      <c r="U190" s="22">
        <v>0.81294879757143235</v>
      </c>
      <c r="V190" s="22">
        <v>0.71210745478281134</v>
      </c>
      <c r="W190" s="22">
        <v>0.82541905698324036</v>
      </c>
      <c r="X190" s="22">
        <v>0.23861172457500879</v>
      </c>
      <c r="Y190" s="22">
        <v>0.52540393751523751</v>
      </c>
      <c r="Z190" s="22">
        <v>0.76138827542499121</v>
      </c>
      <c r="AA190" s="22">
        <v>0.63840320564233544</v>
      </c>
      <c r="AB190" s="22">
        <v>0.8350896228826804</v>
      </c>
      <c r="AC190" s="22">
        <v>0.32851445155155579</v>
      </c>
      <c r="AD190" s="22">
        <v>9.7721370259218274E-2</v>
      </c>
      <c r="AE190" s="22">
        <v>0.1507454488517265</v>
      </c>
      <c r="AF190" s="22">
        <v>0.28276462034683647</v>
      </c>
      <c r="AG190" s="22" t="e">
        <v>#DIV/0!</v>
      </c>
      <c r="AH190" s="22" t="e">
        <v>#DIV/0!</v>
      </c>
      <c r="AI190" s="22">
        <v>0.53281665947960288</v>
      </c>
      <c r="AJ190" s="22">
        <v>0.17678162310055345</v>
      </c>
      <c r="AK190" s="22" t="e">
        <v>#DIV/0!</v>
      </c>
      <c r="AL190" s="22" t="e">
        <v>#DIV/0!</v>
      </c>
      <c r="AM190" s="22">
        <v>0.70418081988998482</v>
      </c>
      <c r="AN190" s="22">
        <v>0.80638134944415574</v>
      </c>
      <c r="AO190" s="22">
        <v>0.10132536446836275</v>
      </c>
      <c r="AP190" s="22">
        <v>0.36239559038812613</v>
      </c>
      <c r="AQ190" s="22">
        <v>0.52822719105677107</v>
      </c>
      <c r="AR190" s="22">
        <v>0.38655904132953545</v>
      </c>
      <c r="AS190" s="22">
        <v>0.33624570558893191</v>
      </c>
      <c r="AT190" s="22">
        <v>0.42359925262596387</v>
      </c>
      <c r="AU190" s="22">
        <v>0.29134462778053766</v>
      </c>
      <c r="AV190" s="22" t="e">
        <v>#DIV/0!</v>
      </c>
      <c r="AW190" s="22" t="e">
        <v>#DIV/0!</v>
      </c>
      <c r="AX190" s="22" t="e">
        <v>#DIV/0!</v>
      </c>
      <c r="AY190" s="22">
        <v>0.81418338029206572</v>
      </c>
      <c r="AZ190" s="22">
        <v>0.83333901312327108</v>
      </c>
      <c r="BA190" s="22">
        <v>0.21884680482125776</v>
      </c>
      <c r="BB190" s="22" t="e">
        <v>#DIV/0!</v>
      </c>
      <c r="BC190" s="22">
        <v>6.4780923545594379E-2</v>
      </c>
    </row>
    <row r="191" spans="1:55" x14ac:dyDescent="0.2">
      <c r="A191" s="3" t="s">
        <v>613</v>
      </c>
      <c r="B191" s="3" t="s">
        <v>614</v>
      </c>
      <c r="C191" s="3" t="s">
        <v>15</v>
      </c>
      <c r="D191" s="3">
        <v>105257</v>
      </c>
      <c r="E191" s="3" t="s">
        <v>16</v>
      </c>
      <c r="F191" s="3">
        <v>2019</v>
      </c>
      <c r="G191" s="3" t="s">
        <v>17</v>
      </c>
      <c r="H191" s="4">
        <v>43830</v>
      </c>
      <c r="I191" s="4">
        <v>43875</v>
      </c>
      <c r="J191" s="4">
        <v>43875</v>
      </c>
      <c r="K191" s="5">
        <v>713500000</v>
      </c>
      <c r="L191" s="5">
        <v>722700000</v>
      </c>
      <c r="M191" s="3" t="s">
        <v>615</v>
      </c>
      <c r="N191" s="21">
        <v>4.8836183194392278E-2</v>
      </c>
      <c r="O191" s="22">
        <v>3.9902178504554742E-2</v>
      </c>
      <c r="P191" s="22">
        <v>5.9426827536483658E-2</v>
      </c>
      <c r="Q191" s="22">
        <v>0.87118314632411764</v>
      </c>
      <c r="R191" s="22">
        <v>9.1604504879757812E-2</v>
      </c>
      <c r="S191" s="22">
        <v>0.15685659351131825</v>
      </c>
      <c r="T191" s="22">
        <v>6.4277849478543106E-2</v>
      </c>
      <c r="U191" s="22">
        <v>0.8106030906317353</v>
      </c>
      <c r="V191" s="22">
        <v>0.71597235875588872</v>
      </c>
      <c r="W191" s="22">
        <v>0.82212412203226015</v>
      </c>
      <c r="X191" s="22">
        <v>0.35657445234351509</v>
      </c>
      <c r="Y191" s="22">
        <v>0.46566999469662046</v>
      </c>
      <c r="Z191" s="22">
        <v>0.64342554765648496</v>
      </c>
      <c r="AA191" s="22">
        <v>0.4254670490833749</v>
      </c>
      <c r="AB191" s="22">
        <v>0.83225220218146478</v>
      </c>
      <c r="AC191" s="22">
        <v>0.31744567580113586</v>
      </c>
      <c r="AD191" s="22">
        <v>0.27568864118239395</v>
      </c>
      <c r="AE191" s="22">
        <v>0.37132226714453404</v>
      </c>
      <c r="AF191" s="22">
        <v>0.38060577530707068</v>
      </c>
      <c r="AG191" s="22" t="e">
        <v>#DIV/0!</v>
      </c>
      <c r="AH191" s="22" t="e">
        <v>#DIV/0!</v>
      </c>
      <c r="AI191" s="22">
        <v>0.52353265330316656</v>
      </c>
      <c r="AJ191" s="22">
        <v>0.13794524882222284</v>
      </c>
      <c r="AK191" s="22" t="e">
        <v>#DIV/0!</v>
      </c>
      <c r="AL191" s="22" t="e">
        <v>#DIV/0!</v>
      </c>
      <c r="AM191" s="22">
        <v>0.71537830386615486</v>
      </c>
      <c r="AN191" s="22">
        <v>0.80714766836853635</v>
      </c>
      <c r="AO191" s="22">
        <v>0.12408862533825968</v>
      </c>
      <c r="AP191" s="22">
        <v>0.36318281040287964</v>
      </c>
      <c r="AQ191" s="22">
        <v>0.69490647286865959</v>
      </c>
      <c r="AR191" s="22">
        <v>0.38080726050016944</v>
      </c>
      <c r="AS191" s="22">
        <v>0.31944021305417364</v>
      </c>
      <c r="AT191" s="22">
        <v>0.45510762997055304</v>
      </c>
      <c r="AU191" s="22">
        <v>0.29220460514942997</v>
      </c>
      <c r="AV191" s="22" t="e">
        <v>#DIV/0!</v>
      </c>
      <c r="AW191" s="22" t="e">
        <v>#DIV/0!</v>
      </c>
      <c r="AX191" s="22" t="e">
        <v>#DIV/0!</v>
      </c>
      <c r="AY191" s="22">
        <v>0.74628388269098389</v>
      </c>
      <c r="AZ191" s="22">
        <v>0.76825642239696379</v>
      </c>
      <c r="BA191" s="22">
        <v>0.22252566330923323</v>
      </c>
      <c r="BB191" s="22" t="e">
        <v>#DIV/0!</v>
      </c>
      <c r="BC191" s="22">
        <v>0.21982972133527509</v>
      </c>
    </row>
    <row r="192" spans="1:55" x14ac:dyDescent="0.2">
      <c r="A192" s="3" t="s">
        <v>598</v>
      </c>
      <c r="B192" s="3" t="s">
        <v>599</v>
      </c>
      <c r="C192" s="3" t="s">
        <v>34</v>
      </c>
      <c r="D192" s="3">
        <v>47023</v>
      </c>
      <c r="E192" s="3" t="s">
        <v>16</v>
      </c>
      <c r="F192" s="3">
        <v>2019</v>
      </c>
      <c r="G192" s="3" t="s">
        <v>17</v>
      </c>
      <c r="H192" s="4">
        <v>43769</v>
      </c>
      <c r="I192" s="4">
        <v>43812</v>
      </c>
      <c r="J192" s="4">
        <v>43812</v>
      </c>
      <c r="K192" s="5">
        <v>1310000000</v>
      </c>
      <c r="L192" s="5">
        <v>1336000000</v>
      </c>
      <c r="M192" s="3" t="s">
        <v>600</v>
      </c>
      <c r="N192" s="21">
        <v>2.8630905524867953E-2</v>
      </c>
      <c r="O192" s="22">
        <v>2.4074358814825874E-2</v>
      </c>
      <c r="P192" s="22">
        <v>2.0226367134744953E-2</v>
      </c>
      <c r="Q192" s="22">
        <v>0.87098734724080107</v>
      </c>
      <c r="R192" s="22">
        <v>8.9614523832913892E-2</v>
      </c>
      <c r="S192" s="22">
        <v>0.16071536487526003</v>
      </c>
      <c r="T192" s="22">
        <v>6.157038321117235E-2</v>
      </c>
      <c r="U192" s="22">
        <v>0.81041015174407749</v>
      </c>
      <c r="V192" s="22">
        <v>0.71587332054309594</v>
      </c>
      <c r="W192" s="22">
        <v>0.82191742934898748</v>
      </c>
      <c r="X192" s="22">
        <v>0.2507512997421083</v>
      </c>
      <c r="Y192" s="22">
        <v>0.47383651314164277</v>
      </c>
      <c r="Z192" s="22">
        <v>0.7492487002578917</v>
      </c>
      <c r="AA192" s="22">
        <v>0.56688356289563679</v>
      </c>
      <c r="AB192" s="22">
        <v>0.83587251464469714</v>
      </c>
      <c r="AC192" s="22">
        <v>0.30597082088960298</v>
      </c>
      <c r="AD192" s="22">
        <v>0.1812988298748327</v>
      </c>
      <c r="AE192" s="22">
        <v>0.25320129161811972</v>
      </c>
      <c r="AF192" s="22">
        <v>0.32419708555941984</v>
      </c>
      <c r="AG192" s="22" t="e">
        <v>#DIV/0!</v>
      </c>
      <c r="AH192" s="22" t="e">
        <v>#DIV/0!</v>
      </c>
      <c r="AI192" s="22">
        <v>0.5416083880563034</v>
      </c>
      <c r="AJ192" s="22">
        <v>0.10828945705018451</v>
      </c>
      <c r="AK192" s="22" t="e">
        <v>#DIV/0!</v>
      </c>
      <c r="AL192" s="22" t="e">
        <v>#DIV/0!</v>
      </c>
      <c r="AM192" s="22">
        <v>0.7083327238632634</v>
      </c>
      <c r="AN192" s="22">
        <v>0.80660363277942426</v>
      </c>
      <c r="AO192" s="22">
        <v>0.11011247658901019</v>
      </c>
      <c r="AP192" s="22">
        <v>0.35494508859026946</v>
      </c>
      <c r="AQ192" s="22">
        <v>0.59164251305120952</v>
      </c>
      <c r="AR192" s="22">
        <v>0.32250758476927061</v>
      </c>
      <c r="AS192" s="22">
        <v>0.36065347485161692</v>
      </c>
      <c r="AT192" s="22">
        <v>0.3789971124265733</v>
      </c>
      <c r="AU192" s="22">
        <v>0.25246892888172684</v>
      </c>
      <c r="AV192" s="22" t="e">
        <v>#DIV/0!</v>
      </c>
      <c r="AW192" s="22" t="e">
        <v>#DIV/0!</v>
      </c>
      <c r="AX192" s="22" t="e">
        <v>#DIV/0!</v>
      </c>
      <c r="AY192" s="22">
        <v>0.74883843478595136</v>
      </c>
      <c r="AZ192" s="22">
        <v>0.7714144622050666</v>
      </c>
      <c r="BA192" s="22">
        <v>0.2218522628556317</v>
      </c>
      <c r="BB192" s="22" t="e">
        <v>#DIV/0!</v>
      </c>
      <c r="BC192" s="22">
        <v>0.13544618192800384</v>
      </c>
    </row>
    <row r="193" spans="1:55" x14ac:dyDescent="0.2">
      <c r="A193" s="3" t="s">
        <v>622</v>
      </c>
      <c r="B193" s="3" t="s">
        <v>623</v>
      </c>
      <c r="C193" s="3" t="s">
        <v>34</v>
      </c>
      <c r="D193" s="3">
        <v>184360</v>
      </c>
      <c r="E193" s="3" t="s">
        <v>16</v>
      </c>
      <c r="F193" s="3">
        <v>2019</v>
      </c>
      <c r="G193" s="3" t="s">
        <v>17</v>
      </c>
      <c r="H193" s="4">
        <v>43769</v>
      </c>
      <c r="I193" s="4">
        <v>43811</v>
      </c>
      <c r="J193" s="4">
        <v>43811</v>
      </c>
      <c r="K193" s="5">
        <v>1476000000</v>
      </c>
      <c r="L193" s="5">
        <v>1485000000</v>
      </c>
      <c r="M193" s="3" t="s">
        <v>624</v>
      </c>
      <c r="N193" s="21">
        <v>2.889952705909489E-2</v>
      </c>
      <c r="O193" s="22">
        <v>2.0608399636425408E-2</v>
      </c>
      <c r="P193" s="22">
        <v>1.8521689281705625E-2</v>
      </c>
      <c r="Q193" s="22">
        <v>0.81807009793690777</v>
      </c>
      <c r="R193" s="22">
        <v>5.1560610588264957E-2</v>
      </c>
      <c r="S193" s="22">
        <v>2.007014301564634E-2</v>
      </c>
      <c r="T193" s="22">
        <v>4.8488762035226611E-2</v>
      </c>
      <c r="U193" s="22">
        <v>0.79038417182397269</v>
      </c>
      <c r="V193" s="22">
        <v>0.699592554775742</v>
      </c>
      <c r="W193" s="22">
        <v>0.80138970326159409</v>
      </c>
      <c r="X193" s="22">
        <v>0.52047602173307472</v>
      </c>
      <c r="Y193" s="22">
        <v>0.38805744670837161</v>
      </c>
      <c r="Z193" s="22">
        <v>0.47952397826692533</v>
      </c>
      <c r="AA193" s="22">
        <v>0.30543183485766806</v>
      </c>
      <c r="AB193" s="22">
        <v>0.72650317029552469</v>
      </c>
      <c r="AC193" s="22">
        <v>0.16625350012492998</v>
      </c>
      <c r="AD193" s="22">
        <v>0.15991160331333723</v>
      </c>
      <c r="AE193" s="22">
        <v>0.23720892924659914</v>
      </c>
      <c r="AF193" s="22">
        <v>0.33177364836341394</v>
      </c>
      <c r="AG193" s="22" t="e">
        <v>#DIV/0!</v>
      </c>
      <c r="AH193" s="22" t="e">
        <v>#DIV/0!</v>
      </c>
      <c r="AI193" s="22">
        <v>0.52086396976515204</v>
      </c>
      <c r="AJ193" s="22">
        <v>0.10405624507775126</v>
      </c>
      <c r="AK193" s="22" t="e">
        <v>#DIV/0!</v>
      </c>
      <c r="AL193" s="22" t="e">
        <v>#DIV/0!</v>
      </c>
      <c r="AM193" s="22">
        <v>0.6370275283561927</v>
      </c>
      <c r="AN193" s="22">
        <v>0.70111089963342144</v>
      </c>
      <c r="AO193" s="22">
        <v>0.37410472061072919</v>
      </c>
      <c r="AP193" s="22">
        <v>0.35229939977085994</v>
      </c>
      <c r="AQ193" s="22">
        <v>0.68205829630116677</v>
      </c>
      <c r="AR193" s="22">
        <v>0.25582893820102059</v>
      </c>
      <c r="AS193" s="22">
        <v>0.35111071825100365</v>
      </c>
      <c r="AT193" s="22">
        <v>0.49567826406209164</v>
      </c>
      <c r="AU193" s="22">
        <v>0.26948343107143391</v>
      </c>
      <c r="AV193" s="22" t="e">
        <v>#DIV/0!</v>
      </c>
      <c r="AW193" s="22" t="e">
        <v>#DIV/0!</v>
      </c>
      <c r="AX193" s="22" t="e">
        <v>#DIV/0!</v>
      </c>
      <c r="AY193" s="22">
        <v>0.74520378750741612</v>
      </c>
      <c r="AZ193" s="22">
        <v>0.76750833482660097</v>
      </c>
      <c r="BA193" s="22">
        <v>0.22291532028583616</v>
      </c>
      <c r="BB193" s="22" t="e">
        <v>#DIV/0!</v>
      </c>
      <c r="BC193" s="22">
        <v>0.53161256912951649</v>
      </c>
    </row>
    <row r="194" spans="1:55" x14ac:dyDescent="0.2">
      <c r="A194" s="3" t="s">
        <v>574</v>
      </c>
      <c r="B194" s="3" t="s">
        <v>575</v>
      </c>
      <c r="C194" s="3" t="s">
        <v>45</v>
      </c>
      <c r="D194" s="3">
        <v>506954</v>
      </c>
      <c r="E194" s="3" t="s">
        <v>16</v>
      </c>
      <c r="F194" s="3">
        <v>2020</v>
      </c>
      <c r="G194" s="3" t="s">
        <v>17</v>
      </c>
      <c r="H194" s="4">
        <v>43951</v>
      </c>
      <c r="I194" s="4">
        <v>43999</v>
      </c>
      <c r="J194" s="4">
        <v>43999</v>
      </c>
      <c r="K194" s="5">
        <v>192611000</v>
      </c>
      <c r="L194" s="5">
        <v>198239000</v>
      </c>
      <c r="M194" s="3" t="s">
        <v>576</v>
      </c>
      <c r="N194" s="21">
        <v>7.1372628364321247E-2</v>
      </c>
      <c r="O194" s="22">
        <v>7.1372628364321247E-2</v>
      </c>
      <c r="P194" s="22">
        <v>0.17444390382169497</v>
      </c>
      <c r="Q194" s="22">
        <v>0.98838705750526912</v>
      </c>
      <c r="R194" s="22">
        <v>0.22967278981573719</v>
      </c>
      <c r="S194" s="22">
        <v>0.23900433639903113</v>
      </c>
      <c r="T194" s="22">
        <v>0.18899515054312754</v>
      </c>
      <c r="U194" s="22">
        <v>1</v>
      </c>
      <c r="V194" s="22">
        <v>0.97538664903598526</v>
      </c>
      <c r="W194" s="22">
        <v>1</v>
      </c>
      <c r="X194" s="22">
        <v>0.52127818122795555</v>
      </c>
      <c r="Y194" s="22">
        <v>0.39730429301867681</v>
      </c>
      <c r="Z194" s="22">
        <v>0.47872181877204451</v>
      </c>
      <c r="AA194" s="22">
        <v>0.22347278441092436</v>
      </c>
      <c r="AB194" s="22">
        <v>0.74128018080348523</v>
      </c>
      <c r="AC194" s="22">
        <v>0.33223607655168763</v>
      </c>
      <c r="AD194" s="22">
        <v>0.15595203805230734</v>
      </c>
      <c r="AE194" s="22">
        <v>0.23499578160210893</v>
      </c>
      <c r="AF194" s="22">
        <v>0.30750882663610896</v>
      </c>
      <c r="AG194" s="22" t="e">
        <v>#DIV/0!</v>
      </c>
      <c r="AH194" s="22" t="e">
        <v>#DIV/0!</v>
      </c>
      <c r="AI194" s="22">
        <v>1</v>
      </c>
      <c r="AJ194" s="22">
        <v>8.4308167409314808E-2</v>
      </c>
      <c r="AK194" s="22" t="e">
        <v>#DIV/0!</v>
      </c>
      <c r="AL194" s="22" t="e">
        <v>#DIV/0!</v>
      </c>
      <c r="AM194" s="22">
        <v>0.70392480162152926</v>
      </c>
      <c r="AN194" s="22">
        <v>0.88002216470389538</v>
      </c>
      <c r="AO194" s="22">
        <v>9.9924933342563041E-2</v>
      </c>
      <c r="AP194" s="22">
        <v>0.3605751807934473</v>
      </c>
      <c r="AQ194" s="22">
        <v>0.56507759527983015</v>
      </c>
      <c r="AR194" s="22">
        <v>0.21220670807808911</v>
      </c>
      <c r="AS194" s="22">
        <v>0.56676427226911807</v>
      </c>
      <c r="AT194" s="22">
        <v>0.27374104272796496</v>
      </c>
      <c r="AU194" s="22">
        <v>0.22083903466659061</v>
      </c>
      <c r="AV194" s="22" t="e">
        <v>#DIV/0!</v>
      </c>
      <c r="AW194" s="22" t="e">
        <v>#DIV/0!</v>
      </c>
      <c r="AX194" s="22" t="e">
        <v>#DIV/0!</v>
      </c>
      <c r="AY194" s="22">
        <v>0.76213240555989703</v>
      </c>
      <c r="AZ194" s="22">
        <v>0.77239173240029857</v>
      </c>
      <c r="BA194" s="22">
        <v>0.28320787327326158</v>
      </c>
      <c r="BB194" s="22" t="e">
        <v>#DIV/0!</v>
      </c>
      <c r="BC194" s="22">
        <v>0.11355796511958346</v>
      </c>
    </row>
    <row r="195" spans="1:55" x14ac:dyDescent="0.2">
      <c r="A195" s="3" t="s">
        <v>616</v>
      </c>
      <c r="B195" s="3" t="s">
        <v>617</v>
      </c>
      <c r="C195" s="3" t="s">
        <v>91</v>
      </c>
      <c r="D195" s="3">
        <v>375369</v>
      </c>
      <c r="E195" s="3" t="s">
        <v>16</v>
      </c>
      <c r="F195" s="3">
        <v>2019</v>
      </c>
      <c r="G195" s="3" t="s">
        <v>17</v>
      </c>
      <c r="H195" s="4">
        <v>43769</v>
      </c>
      <c r="I195" s="4">
        <v>43805</v>
      </c>
      <c r="J195" s="4">
        <v>43805</v>
      </c>
      <c r="K195" s="5">
        <v>534149000</v>
      </c>
      <c r="L195" s="5">
        <v>543802000</v>
      </c>
      <c r="M195" s="3" t="s">
        <v>618</v>
      </c>
      <c r="N195" s="21">
        <v>7.7877598453621411E-2</v>
      </c>
      <c r="O195" s="22">
        <v>4.3379649146161617E-2</v>
      </c>
      <c r="P195" s="22">
        <v>6.4252474808634524E-2</v>
      </c>
      <c r="Q195" s="22">
        <v>0.86817357879823909</v>
      </c>
      <c r="R195" s="22">
        <v>1.0356136443792392E-2</v>
      </c>
      <c r="S195" s="22">
        <v>0</v>
      </c>
      <c r="T195" s="22">
        <v>1.0466524091427202E-2</v>
      </c>
      <c r="U195" s="22">
        <v>0.80741834745539787</v>
      </c>
      <c r="V195" s="22">
        <v>0.70833495319453676</v>
      </c>
      <c r="W195" s="22">
        <v>0.81963840151525436</v>
      </c>
      <c r="X195" s="22">
        <v>0.24978710539261015</v>
      </c>
      <c r="Y195" s="22">
        <v>0.58747363096877081</v>
      </c>
      <c r="Z195" s="22">
        <v>0.75021289460738982</v>
      </c>
      <c r="AA195" s="22">
        <v>0.49093891533783429</v>
      </c>
      <c r="AB195" s="22">
        <v>0.95508537137935312</v>
      </c>
      <c r="AC195" s="22">
        <v>0.17483070630448544</v>
      </c>
      <c r="AD195" s="22">
        <v>0.20952801259750276</v>
      </c>
      <c r="AE195" s="22">
        <v>0.29599487568298705</v>
      </c>
      <c r="AF195" s="22">
        <v>0.35299727903185657</v>
      </c>
      <c r="AG195" s="22" t="e">
        <v>#DIV/0!</v>
      </c>
      <c r="AH195" s="22" t="e">
        <v>#DIV/0!</v>
      </c>
      <c r="AI195" s="22">
        <v>0.52205456512836568</v>
      </c>
      <c r="AJ195" s="22">
        <v>0.21603755981689451</v>
      </c>
      <c r="AK195" s="22" t="e">
        <v>#DIV/0!</v>
      </c>
      <c r="AL195" s="22" t="e">
        <v>#DIV/0!</v>
      </c>
      <c r="AM195" s="22">
        <v>0.71107638050401256</v>
      </c>
      <c r="AN195" s="22">
        <v>0.80640454090375746</v>
      </c>
      <c r="AO195" s="22">
        <v>0.24480264186418244</v>
      </c>
      <c r="AP195" s="22">
        <v>0.36421064055642827</v>
      </c>
      <c r="AQ195" s="22">
        <v>0.7144955005091268</v>
      </c>
      <c r="AR195" s="22">
        <v>0.2765018301748926</v>
      </c>
      <c r="AS195" s="22">
        <v>0.34620807931423792</v>
      </c>
      <c r="AT195" s="22">
        <v>0.44810692337656277</v>
      </c>
      <c r="AU195" s="22">
        <v>0.37608928168648498</v>
      </c>
      <c r="AV195" s="22" t="e">
        <v>#DIV/0!</v>
      </c>
      <c r="AW195" s="22" t="e">
        <v>#DIV/0!</v>
      </c>
      <c r="AX195" s="22" t="e">
        <v>#DIV/0!</v>
      </c>
      <c r="AY195" s="22">
        <v>0.744278953155181</v>
      </c>
      <c r="AZ195" s="22">
        <v>0.76693539366690899</v>
      </c>
      <c r="BA195" s="22">
        <v>0.22269611374800488</v>
      </c>
      <c r="BB195" s="22" t="e">
        <v>#DIV/0!</v>
      </c>
      <c r="BC195" s="22">
        <v>0.21654191657413718</v>
      </c>
    </row>
    <row r="196" spans="1:55" x14ac:dyDescent="0.2">
      <c r="A196" s="3" t="s">
        <v>592</v>
      </c>
      <c r="B196" s="3" t="s">
        <v>593</v>
      </c>
      <c r="C196" s="3" t="s">
        <v>24</v>
      </c>
      <c r="D196" s="3">
        <v>378104</v>
      </c>
      <c r="E196" s="3" t="s">
        <v>16</v>
      </c>
      <c r="F196" s="3">
        <v>2019</v>
      </c>
      <c r="G196" s="3" t="s">
        <v>17</v>
      </c>
      <c r="H196" s="4">
        <v>43830</v>
      </c>
      <c r="I196" s="4">
        <v>43875</v>
      </c>
      <c r="J196" s="4">
        <v>43881</v>
      </c>
      <c r="K196" s="5">
        <v>145727000</v>
      </c>
      <c r="L196" s="5">
        <v>147874000</v>
      </c>
      <c r="M196" s="3" t="s">
        <v>594</v>
      </c>
      <c r="N196" s="21">
        <v>5.7614661244585266E-2</v>
      </c>
      <c r="O196" s="22">
        <v>3.1978996887016151E-2</v>
      </c>
      <c r="P196" s="22">
        <v>5.3744305738469451E-3</v>
      </c>
      <c r="Q196" s="22">
        <v>0.86895181559185519</v>
      </c>
      <c r="R196" s="22">
        <v>3.4420116321523885E-2</v>
      </c>
      <c r="S196" s="22">
        <v>2.8901622925852816E-2</v>
      </c>
      <c r="T196" s="22">
        <v>2.9572019235550549E-2</v>
      </c>
      <c r="U196" s="22">
        <v>0.80798585467726769</v>
      </c>
      <c r="V196" s="22">
        <v>0.70915417511667656</v>
      </c>
      <c r="W196" s="22">
        <v>0.82016492079338543</v>
      </c>
      <c r="X196" s="22">
        <v>0.38872614266025918</v>
      </c>
      <c r="Y196" s="22">
        <v>0.53692162816874034</v>
      </c>
      <c r="Z196" s="22">
        <v>0.61127385733974082</v>
      </c>
      <c r="AA196" s="22">
        <v>0.55240520644020807</v>
      </c>
      <c r="AB196" s="22">
        <v>0.90052377558610386</v>
      </c>
      <c r="AC196" s="22">
        <v>0.28919071175313071</v>
      </c>
      <c r="AD196" s="22">
        <v>0.16008081819610698</v>
      </c>
      <c r="AE196" s="22">
        <v>0.23969661720181304</v>
      </c>
      <c r="AF196" s="22">
        <v>0.33861397987399267</v>
      </c>
      <c r="AG196" s="22" t="e">
        <v>#DIV/0!</v>
      </c>
      <c r="AH196" s="22" t="e">
        <v>#DIV/0!</v>
      </c>
      <c r="AI196" s="22">
        <v>0.54341992834969022</v>
      </c>
      <c r="AJ196" s="22">
        <v>0.12759320600319005</v>
      </c>
      <c r="AK196" s="22" t="e">
        <v>#DIV/0!</v>
      </c>
      <c r="AL196" s="22" t="e">
        <v>#DIV/0!</v>
      </c>
      <c r="AM196" s="22">
        <v>0.71139717176723849</v>
      </c>
      <c r="AN196" s="22">
        <v>0.80836391648178341</v>
      </c>
      <c r="AO196" s="22">
        <v>0.29462542878595194</v>
      </c>
      <c r="AP196" s="22">
        <v>0.36473930627896345</v>
      </c>
      <c r="AQ196" s="22">
        <v>0.6856883852771769</v>
      </c>
      <c r="AR196" s="22">
        <v>0.24006522835490424</v>
      </c>
      <c r="AS196" s="22">
        <v>0.37090412796183775</v>
      </c>
      <c r="AT196" s="22">
        <v>0.40596731510429573</v>
      </c>
      <c r="AU196" s="22">
        <v>0.26285073023579791</v>
      </c>
      <c r="AV196" s="22" t="e">
        <v>#DIV/0!</v>
      </c>
      <c r="AW196" s="22" t="e">
        <v>#DIV/0!</v>
      </c>
      <c r="AX196" s="22" t="e">
        <v>#DIV/0!</v>
      </c>
      <c r="AY196" s="22">
        <v>0.74502018971959061</v>
      </c>
      <c r="AZ196" s="22">
        <v>0.76830026078935665</v>
      </c>
      <c r="BA196" s="22">
        <v>0.22161436888710268</v>
      </c>
      <c r="BB196" s="22" t="e">
        <v>#DIV/0!</v>
      </c>
      <c r="BC196" s="22">
        <v>0.19671284757445298</v>
      </c>
    </row>
    <row r="197" spans="1:55" x14ac:dyDescent="0.2">
      <c r="A197" s="3" t="s">
        <v>619</v>
      </c>
      <c r="B197" s="3" t="s">
        <v>620</v>
      </c>
      <c r="C197" s="3" t="s">
        <v>72</v>
      </c>
      <c r="D197" s="3">
        <v>346970</v>
      </c>
      <c r="E197" s="3" t="s">
        <v>16</v>
      </c>
      <c r="F197" s="3">
        <v>2019</v>
      </c>
      <c r="G197" s="3" t="s">
        <v>17</v>
      </c>
      <c r="H197" s="4">
        <v>43830</v>
      </c>
      <c r="I197" s="4">
        <v>43886</v>
      </c>
      <c r="J197" s="4">
        <v>43886</v>
      </c>
      <c r="K197" s="5">
        <v>714800000</v>
      </c>
      <c r="L197" s="5">
        <v>718000000</v>
      </c>
      <c r="M197" s="6" t="s">
        <v>621</v>
      </c>
      <c r="N197" s="21">
        <v>7.7879156467146909E-2</v>
      </c>
      <c r="O197" s="22">
        <v>7.7879156467146909E-2</v>
      </c>
      <c r="P197" s="22">
        <v>0.15557520536855116</v>
      </c>
      <c r="Q197" s="22">
        <v>0.86864944354487772</v>
      </c>
      <c r="R197" s="22">
        <v>0.10357166982803671</v>
      </c>
      <c r="S197" s="22">
        <v>0</v>
      </c>
      <c r="T197" s="22">
        <v>0.10467565615111951</v>
      </c>
      <c r="U197" s="22">
        <v>0.80924359327730477</v>
      </c>
      <c r="V197" s="22">
        <v>0.70833495319453676</v>
      </c>
      <c r="W197" s="22">
        <v>0.8217383042970603</v>
      </c>
      <c r="X197" s="22">
        <v>0.15434158828936753</v>
      </c>
      <c r="Y197" s="22">
        <v>0.48535132903191813</v>
      </c>
      <c r="Z197" s="22">
        <v>0.8456584117106325</v>
      </c>
      <c r="AA197" s="22">
        <v>0</v>
      </c>
      <c r="AB197" s="22">
        <v>0.91812818355758086</v>
      </c>
      <c r="AC197" s="22">
        <v>0.33609707519921778</v>
      </c>
      <c r="AD197" s="22">
        <v>0.35957229071437546</v>
      </c>
      <c r="AE197" s="22">
        <v>0.32314010763637302</v>
      </c>
      <c r="AF197" s="22">
        <v>0.38098274975471347</v>
      </c>
      <c r="AG197" s="22" t="e">
        <v>#DIV/0!</v>
      </c>
      <c r="AH197" s="22" t="e">
        <v>#DIV/0!</v>
      </c>
      <c r="AI197" s="22">
        <v>0.52051619200253896</v>
      </c>
      <c r="AJ197" s="22">
        <v>0.27829393659686513</v>
      </c>
      <c r="AK197" s="22" t="e">
        <v>#DIV/0!</v>
      </c>
      <c r="AL197" s="22" t="e">
        <v>#DIV/0!</v>
      </c>
      <c r="AM197" s="22">
        <v>0.70996916448433278</v>
      </c>
      <c r="AN197" s="22">
        <v>0.80460244176024531</v>
      </c>
      <c r="AO197" s="22">
        <v>8.4013342615068556E-2</v>
      </c>
      <c r="AP197" s="22">
        <v>0.36236432634713844</v>
      </c>
      <c r="AQ197" s="22">
        <v>0.65831353442025986</v>
      </c>
      <c r="AR197" s="22">
        <v>0.4275879872496669</v>
      </c>
      <c r="AS197" s="22">
        <v>0.29970447042379011</v>
      </c>
      <c r="AT197" s="22">
        <v>0.42503845204793356</v>
      </c>
      <c r="AU197" s="22">
        <v>0.40291857015406995</v>
      </c>
      <c r="AV197" s="22" t="e">
        <v>#DIV/0!</v>
      </c>
      <c r="AW197" s="22" t="e">
        <v>#DIV/0!</v>
      </c>
      <c r="AX197" s="22" t="e">
        <v>#DIV/0!</v>
      </c>
      <c r="AY197" s="22">
        <v>0.74651584460094933</v>
      </c>
      <c r="AZ197" s="22">
        <v>0.76902621501399049</v>
      </c>
      <c r="BA197" s="22">
        <v>0.22302407690087517</v>
      </c>
      <c r="BB197" s="22" t="e">
        <v>#DIV/0!</v>
      </c>
      <c r="BC197" s="22">
        <v>0.13057044599472589</v>
      </c>
    </row>
    <row r="198" spans="1:55" x14ac:dyDescent="0.2">
      <c r="A198" s="3" t="s">
        <v>1132</v>
      </c>
      <c r="B198" s="3" t="s">
        <v>1133</v>
      </c>
      <c r="C198" s="3" t="s">
        <v>91</v>
      </c>
      <c r="D198" s="3">
        <v>248677</v>
      </c>
      <c r="E198" s="3" t="s">
        <v>16</v>
      </c>
      <c r="F198" s="3">
        <v>2019</v>
      </c>
      <c r="G198" s="3" t="s">
        <v>17</v>
      </c>
      <c r="H198" s="4">
        <v>43830</v>
      </c>
      <c r="I198" s="4">
        <v>43881</v>
      </c>
      <c r="J198" s="4">
        <v>43881</v>
      </c>
      <c r="K198" s="5">
        <v>210357000</v>
      </c>
      <c r="L198" s="5">
        <v>210357000</v>
      </c>
      <c r="M198" s="3" t="s">
        <v>1134</v>
      </c>
      <c r="N198" s="21">
        <v>3.8268955238950034E-2</v>
      </c>
      <c r="O198" s="22">
        <v>2.342627269124084E-2</v>
      </c>
      <c r="P198" s="22">
        <v>2.5354475575887884E-2</v>
      </c>
      <c r="Q198" s="22">
        <v>0.87378743250707414</v>
      </c>
      <c r="R198" s="22">
        <v>0.17605566898758587</v>
      </c>
      <c r="S198" s="22">
        <v>0.17003478744259529</v>
      </c>
      <c r="T198" s="22">
        <v>0.14725132842943173</v>
      </c>
      <c r="U198" s="22">
        <v>0.8168314803752571</v>
      </c>
      <c r="V198" s="22">
        <v>0.72065161768395491</v>
      </c>
      <c r="W198" s="22">
        <v>0.82856785179172743</v>
      </c>
      <c r="X198" s="22">
        <v>0.22274706844397762</v>
      </c>
      <c r="Y198" s="22">
        <v>0.448833630780336</v>
      </c>
      <c r="Z198" s="22">
        <v>0.77725293155602238</v>
      </c>
      <c r="AA198" s="22">
        <v>0.39136252956332068</v>
      </c>
      <c r="AB198" s="22">
        <v>0.80107129991556691</v>
      </c>
      <c r="AC198" s="22">
        <v>0.43749513089711956</v>
      </c>
      <c r="AD198" s="22">
        <v>0.30459133260773824</v>
      </c>
      <c r="AE198" s="22">
        <v>0.40422951723959133</v>
      </c>
      <c r="AF198" s="22">
        <v>0.37056243520422621</v>
      </c>
      <c r="AG198" s="22" t="e">
        <v>#DIV/0!</v>
      </c>
      <c r="AH198" s="22" t="e">
        <v>#DIV/0!</v>
      </c>
      <c r="AI198" s="22">
        <v>0.53444268450202093</v>
      </c>
      <c r="AJ198" s="22">
        <v>0.22340082873381123</v>
      </c>
      <c r="AK198" s="22" t="e">
        <v>#DIV/0!</v>
      </c>
      <c r="AL198" s="22" t="e">
        <v>#DIV/0!</v>
      </c>
      <c r="AM198" s="22">
        <v>0.72409813243475218</v>
      </c>
      <c r="AN198" s="22">
        <v>0.81256207008049075</v>
      </c>
      <c r="AO198" s="22">
        <v>0.20273499129477396</v>
      </c>
      <c r="AP198" s="22">
        <v>0.40560102854882557</v>
      </c>
      <c r="AQ198" s="22">
        <v>0.73959884571129486</v>
      </c>
      <c r="AR198" s="22">
        <v>0.41873587515779237</v>
      </c>
      <c r="AS198" s="22">
        <v>0.3338800433221441</v>
      </c>
      <c r="AT198" s="22">
        <v>0.64197887748376048</v>
      </c>
      <c r="AU198" s="22">
        <v>0.3091456330745086</v>
      </c>
      <c r="AV198" s="22" t="e">
        <v>#DIV/0!</v>
      </c>
      <c r="AW198" s="22" t="e">
        <v>#DIV/0!</v>
      </c>
      <c r="AX198" s="22" t="e">
        <v>#DIV/0!</v>
      </c>
      <c r="AY198" s="22">
        <v>0.74642555982494896</v>
      </c>
      <c r="AZ198" s="22">
        <v>0.76978685612891395</v>
      </c>
      <c r="BA198" s="22">
        <v>0.2222922955579073</v>
      </c>
      <c r="BB198" s="22" t="e">
        <v>#DIV/0!</v>
      </c>
      <c r="BC198" s="22">
        <v>0.32072308338195654</v>
      </c>
    </row>
    <row r="199" spans="1:55" x14ac:dyDescent="0.2">
      <c r="A199" s="3" t="s">
        <v>655</v>
      </c>
      <c r="B199" s="3" t="s">
        <v>656</v>
      </c>
      <c r="C199" s="3" t="s">
        <v>34</v>
      </c>
      <c r="D199" s="3">
        <v>69543</v>
      </c>
      <c r="E199" s="3" t="s">
        <v>16</v>
      </c>
      <c r="F199" s="3">
        <v>2019</v>
      </c>
      <c r="G199" s="3" t="s">
        <v>17</v>
      </c>
      <c r="H199" s="4">
        <v>43830</v>
      </c>
      <c r="I199" s="4">
        <v>43886</v>
      </c>
      <c r="J199" s="4">
        <v>43886</v>
      </c>
      <c r="K199" s="5">
        <v>887058878</v>
      </c>
      <c r="L199" s="5">
        <v>893742978</v>
      </c>
      <c r="M199" s="3" t="s">
        <v>657</v>
      </c>
      <c r="N199" s="21">
        <v>4.3683891172793164E-2</v>
      </c>
      <c r="O199" s="22">
        <v>4.1831460464347825E-2</v>
      </c>
      <c r="P199" s="22">
        <v>2.8646839935500337E-2</v>
      </c>
      <c r="Q199" s="22">
        <v>0.87819424967654913</v>
      </c>
      <c r="R199" s="22">
        <v>0.13883168694616393</v>
      </c>
      <c r="S199" s="22">
        <v>0.10875599774265421</v>
      </c>
      <c r="T199" s="22">
        <v>0.1206876674589768</v>
      </c>
      <c r="U199" s="22">
        <v>0.81899645682790778</v>
      </c>
      <c r="V199" s="22">
        <v>0.72058308450370701</v>
      </c>
      <c r="W199" s="22">
        <v>0.83106917962749838</v>
      </c>
      <c r="X199" s="22">
        <v>0.21612695318747724</v>
      </c>
      <c r="Y199" s="22">
        <v>0.43447958697022154</v>
      </c>
      <c r="Z199" s="22">
        <v>0.78387304681252268</v>
      </c>
      <c r="AA199" s="22">
        <v>0.61370834390598727</v>
      </c>
      <c r="AB199" s="22">
        <v>0.77825932548059906</v>
      </c>
      <c r="AC199" s="22">
        <v>0.45744384300940039</v>
      </c>
      <c r="AD199" s="22">
        <v>0.2160941236573638</v>
      </c>
      <c r="AE199" s="22">
        <v>0.30347074205193347</v>
      </c>
      <c r="AF199" s="22">
        <v>0.36124299099416224</v>
      </c>
      <c r="AG199" s="22" t="e">
        <v>#DIV/0!</v>
      </c>
      <c r="AH199" s="22" t="e">
        <v>#DIV/0!</v>
      </c>
      <c r="AI199" s="22">
        <v>0.57332408433890181</v>
      </c>
      <c r="AJ199" s="22">
        <v>0.15187680712583948</v>
      </c>
      <c r="AK199" s="22" t="e">
        <v>#DIV/0!</v>
      </c>
      <c r="AL199" s="22" t="e">
        <v>#DIV/0!</v>
      </c>
      <c r="AM199" s="22">
        <v>0.71857611991481452</v>
      </c>
      <c r="AN199" s="22">
        <v>0.8106985462386459</v>
      </c>
      <c r="AO199" s="22">
        <v>9.7833446090080628E-2</v>
      </c>
      <c r="AP199" s="22">
        <v>0.36695657057662551</v>
      </c>
      <c r="AQ199" s="22">
        <v>0.64267154366844137</v>
      </c>
      <c r="AR199" s="22">
        <v>0.38492730862211116</v>
      </c>
      <c r="AS199" s="22">
        <v>0.41608252868764312</v>
      </c>
      <c r="AT199" s="22">
        <v>0.4165054713358462</v>
      </c>
      <c r="AU199" s="22">
        <v>0.20225269423193937</v>
      </c>
      <c r="AV199" s="22" t="e">
        <v>#DIV/0!</v>
      </c>
      <c r="AW199" s="22" t="e">
        <v>#DIV/0!</v>
      </c>
      <c r="AX199" s="22" t="e">
        <v>#DIV/0!</v>
      </c>
      <c r="AY199" s="22">
        <v>0.75008718202962765</v>
      </c>
      <c r="AZ199" s="22">
        <v>0.77339747040728724</v>
      </c>
      <c r="BA199" s="22">
        <v>0.21952076948917526</v>
      </c>
      <c r="BB199" s="22" t="e">
        <v>#DIV/0!</v>
      </c>
      <c r="BC199" s="22">
        <v>0.14127990721458314</v>
      </c>
    </row>
    <row r="200" spans="1:55" x14ac:dyDescent="0.2">
      <c r="A200" s="3" t="s">
        <v>652</v>
      </c>
      <c r="B200" s="3" t="s">
        <v>653</v>
      </c>
      <c r="C200" s="3" t="s">
        <v>113</v>
      </c>
      <c r="D200" s="3">
        <v>378167</v>
      </c>
      <c r="E200" s="3" t="s">
        <v>16</v>
      </c>
      <c r="F200" s="3">
        <v>2019</v>
      </c>
      <c r="G200" s="3" t="s">
        <v>17</v>
      </c>
      <c r="H200" s="4">
        <v>43830</v>
      </c>
      <c r="I200" s="4">
        <v>43867</v>
      </c>
      <c r="J200" s="4">
        <v>43867</v>
      </c>
      <c r="K200" s="5">
        <v>554000000</v>
      </c>
      <c r="L200" s="5">
        <v>561000000</v>
      </c>
      <c r="M200" s="3" t="s">
        <v>654</v>
      </c>
      <c r="N200" s="21">
        <v>3.5852223814243508E-2</v>
      </c>
      <c r="O200" s="22">
        <v>3.5852223814243508E-2</v>
      </c>
      <c r="P200" s="22">
        <v>1.2618819539152084E-3</v>
      </c>
      <c r="Q200" s="22">
        <v>0.87511045440440294</v>
      </c>
      <c r="R200" s="22">
        <v>2.7795650704018821E-2</v>
      </c>
      <c r="S200" s="22">
        <v>5.1152103974462147E-2</v>
      </c>
      <c r="T200" s="22">
        <v>1.8862082907655283E-2</v>
      </c>
      <c r="U200" s="22">
        <v>0.80901714622977894</v>
      </c>
      <c r="V200" s="22">
        <v>0.71265727551353275</v>
      </c>
      <c r="W200" s="22">
        <v>0.82081096075491844</v>
      </c>
      <c r="X200" s="22">
        <v>0.62166652134575884</v>
      </c>
      <c r="Y200" s="22">
        <v>0.43125329466733364</v>
      </c>
      <c r="Z200" s="22">
        <v>0.37833347865424111</v>
      </c>
      <c r="AA200" s="22">
        <v>0.22650438634184117</v>
      </c>
      <c r="AB200" s="22">
        <v>0.79194370348788001</v>
      </c>
      <c r="AC200" s="22">
        <v>0.78851138697642742</v>
      </c>
      <c r="AD200" s="22">
        <v>0.60523269331917151</v>
      </c>
      <c r="AE200" s="22">
        <v>0.62898239449388893</v>
      </c>
      <c r="AF200" s="22">
        <v>0.43554054566780276</v>
      </c>
      <c r="AG200" s="22" t="e">
        <v>#DIV/0!</v>
      </c>
      <c r="AH200" s="22" t="e">
        <v>#DIV/0!</v>
      </c>
      <c r="AI200" s="22">
        <v>0.53290646925230334</v>
      </c>
      <c r="AJ200" s="22">
        <v>7.9061119137386809E-2</v>
      </c>
      <c r="AK200" s="22" t="e">
        <v>#DIV/0!</v>
      </c>
      <c r="AL200" s="22" t="e">
        <v>#DIV/0!</v>
      </c>
      <c r="AM200" s="22">
        <v>0.70965562695334894</v>
      </c>
      <c r="AN200" s="22">
        <v>0.80386661957713312</v>
      </c>
      <c r="AO200" s="22">
        <v>1.0099056643944481E-3</v>
      </c>
      <c r="AP200" s="22">
        <v>0.35459029786545526</v>
      </c>
      <c r="AQ200" s="22">
        <v>0.5918953570387373</v>
      </c>
      <c r="AR200" s="22">
        <v>0.63180909577827826</v>
      </c>
      <c r="AS200" s="22">
        <v>0.29052001619951195</v>
      </c>
      <c r="AT200" s="22">
        <v>0.28660534221856804</v>
      </c>
      <c r="AU200" s="22">
        <v>0.2527035129320726</v>
      </c>
      <c r="AV200" s="22" t="e">
        <v>#DIV/0!</v>
      </c>
      <c r="AW200" s="22" t="e">
        <v>#DIV/0!</v>
      </c>
      <c r="AX200" s="22" t="e">
        <v>#DIV/0!</v>
      </c>
      <c r="AY200" s="22">
        <v>0.74629221616513208</v>
      </c>
      <c r="AZ200" s="22">
        <v>0.76966976970232426</v>
      </c>
      <c r="BA200" s="22">
        <v>0.22257142109801412</v>
      </c>
      <c r="BB200" s="22" t="e">
        <v>#DIV/0!</v>
      </c>
      <c r="BC200" s="22">
        <v>0.16106871755801666</v>
      </c>
    </row>
    <row r="201" spans="1:55" x14ac:dyDescent="0.2">
      <c r="A201" s="3" t="s">
        <v>631</v>
      </c>
      <c r="B201" s="3" t="s">
        <v>632</v>
      </c>
      <c r="C201" s="3" t="s">
        <v>24</v>
      </c>
      <c r="D201" s="3">
        <v>447447</v>
      </c>
      <c r="E201" s="3" t="s">
        <v>16</v>
      </c>
      <c r="F201" s="3">
        <v>2019</v>
      </c>
      <c r="G201" s="3" t="s">
        <v>17</v>
      </c>
      <c r="H201" s="4">
        <v>43830</v>
      </c>
      <c r="I201" s="4">
        <v>43875</v>
      </c>
      <c r="J201" s="4">
        <v>43875</v>
      </c>
      <c r="K201" s="5">
        <v>85843000</v>
      </c>
      <c r="L201" s="5">
        <v>87337000</v>
      </c>
      <c r="M201" s="3" t="s">
        <v>633</v>
      </c>
      <c r="N201" s="21">
        <v>3.3992886813899101E-2</v>
      </c>
      <c r="O201" s="22">
        <v>2.4159721545032823E-2</v>
      </c>
      <c r="P201" s="22">
        <v>1.2858345934267419E-2</v>
      </c>
      <c r="Q201" s="22">
        <v>0.88339205514387331</v>
      </c>
      <c r="R201" s="22">
        <v>0.12811750299582214</v>
      </c>
      <c r="S201" s="22">
        <v>0</v>
      </c>
      <c r="T201" s="22">
        <v>0.12948312712150964</v>
      </c>
      <c r="U201" s="22">
        <v>0.82265040993075433</v>
      </c>
      <c r="V201" s="22">
        <v>0.70833495319453676</v>
      </c>
      <c r="W201" s="22">
        <v>0.83716253441874855</v>
      </c>
      <c r="X201" s="22">
        <v>0.31898450680947971</v>
      </c>
      <c r="Y201" s="22">
        <v>0.41196491572220328</v>
      </c>
      <c r="Z201" s="22">
        <v>0.68101549319052035</v>
      </c>
      <c r="AA201" s="22">
        <v>0.20985956824073065</v>
      </c>
      <c r="AB201" s="22">
        <v>0.76607885216129989</v>
      </c>
      <c r="AC201" s="22">
        <v>0.55460223850254775</v>
      </c>
      <c r="AD201" s="22">
        <v>0.31965463810886435</v>
      </c>
      <c r="AE201" s="22">
        <v>0.42137989102620499</v>
      </c>
      <c r="AF201" s="22">
        <v>0.38505617076263915</v>
      </c>
      <c r="AG201" s="22" t="e">
        <v>#DIV/0!</v>
      </c>
      <c r="AH201" s="22" t="e">
        <v>#DIV/0!</v>
      </c>
      <c r="AI201" s="22">
        <v>0.53410454905252536</v>
      </c>
      <c r="AJ201" s="22">
        <v>0.18126509020813353</v>
      </c>
      <c r="AK201" s="22" t="e">
        <v>#DIV/0!</v>
      </c>
      <c r="AL201" s="22" t="e">
        <v>#DIV/0!</v>
      </c>
      <c r="AM201" s="22">
        <v>0.77016487581303761</v>
      </c>
      <c r="AN201" s="22">
        <v>0.83111113964955763</v>
      </c>
      <c r="AO201" s="22">
        <v>0.2762783916498302</v>
      </c>
      <c r="AP201" s="22">
        <v>0.32653995892169491</v>
      </c>
      <c r="AQ201" s="22">
        <v>0.85232809550057675</v>
      </c>
      <c r="AR201" s="22">
        <v>0.38412355347603055</v>
      </c>
      <c r="AS201" s="22">
        <v>0.33922284825952348</v>
      </c>
      <c r="AT201" s="22">
        <v>0.70584828272062194</v>
      </c>
      <c r="AU201" s="22">
        <v>0.29196270413925318</v>
      </c>
      <c r="AV201" s="22" t="e">
        <v>#DIV/0!</v>
      </c>
      <c r="AW201" s="22" t="e">
        <v>#DIV/0!</v>
      </c>
      <c r="AX201" s="22" t="e">
        <v>#DIV/0!</v>
      </c>
      <c r="AY201" s="22">
        <v>0.7452703634819412</v>
      </c>
      <c r="AZ201" s="22">
        <v>0.76857236700626896</v>
      </c>
      <c r="BA201" s="22">
        <v>0.22195330577069655</v>
      </c>
      <c r="BB201" s="22" t="e">
        <v>#DIV/0!</v>
      </c>
      <c r="BC201" s="22">
        <v>0.51991251162495766</v>
      </c>
    </row>
    <row r="202" spans="1:55" x14ac:dyDescent="0.2">
      <c r="A202" s="3" t="s">
        <v>628</v>
      </c>
      <c r="B202" s="3" t="s">
        <v>629</v>
      </c>
      <c r="C202" s="3" t="s">
        <v>15</v>
      </c>
      <c r="D202" s="3">
        <v>824090</v>
      </c>
      <c r="E202" s="3" t="s">
        <v>16</v>
      </c>
      <c r="F202" s="3">
        <v>2019</v>
      </c>
      <c r="G202" s="3" t="s">
        <v>17</v>
      </c>
      <c r="H202" s="4">
        <v>43830</v>
      </c>
      <c r="I202" s="4">
        <v>43882</v>
      </c>
      <c r="J202" s="4">
        <v>43882</v>
      </c>
      <c r="K202" s="5">
        <v>75776000</v>
      </c>
      <c r="L202" s="5">
        <v>76568000</v>
      </c>
      <c r="M202" s="3" t="s">
        <v>630</v>
      </c>
      <c r="N202" s="21">
        <v>0.12863565479358022</v>
      </c>
      <c r="O202" s="22">
        <v>9.8645291310145586E-2</v>
      </c>
      <c r="P202" s="22">
        <v>0.18251329863440791</v>
      </c>
      <c r="Q202" s="22">
        <v>0.86871287306057865</v>
      </c>
      <c r="R202" s="22">
        <v>7.4798205687166136E-2</v>
      </c>
      <c r="S202" s="22">
        <v>1.9140800300824571E-4</v>
      </c>
      <c r="T202" s="22">
        <v>7.5560953728954147E-2</v>
      </c>
      <c r="U202" s="22">
        <v>0.8087230914990966</v>
      </c>
      <c r="V202" s="22">
        <v>0.70833996167574431</v>
      </c>
      <c r="W202" s="22">
        <v>0.82113870645333042</v>
      </c>
      <c r="X202" s="22">
        <v>0.28412616001255142</v>
      </c>
      <c r="Y202" s="22">
        <v>0.60016351808183432</v>
      </c>
      <c r="Z202" s="22">
        <v>0.71587383998744858</v>
      </c>
      <c r="AA202" s="22">
        <v>0.74858725893600664</v>
      </c>
      <c r="AB202" s="22">
        <v>0.9141277730583407</v>
      </c>
      <c r="AC202" s="22">
        <v>0.43482202084290578</v>
      </c>
      <c r="AD202" s="22">
        <v>0.33073215433418873</v>
      </c>
      <c r="AE202" s="22">
        <v>0.43399223191495534</v>
      </c>
      <c r="AF202" s="22">
        <v>0.38199540919518854</v>
      </c>
      <c r="AG202" s="22" t="e">
        <v>#DIV/0!</v>
      </c>
      <c r="AH202" s="22" t="e">
        <v>#DIV/0!</v>
      </c>
      <c r="AI202" s="22">
        <v>0.54022200550199118</v>
      </c>
      <c r="AJ202" s="22">
        <v>0.32613381234372868</v>
      </c>
      <c r="AK202" s="22" t="e">
        <v>#DIV/0!</v>
      </c>
      <c r="AL202" s="22" t="e">
        <v>#DIV/0!</v>
      </c>
      <c r="AM202" s="22">
        <v>0.71167859657124699</v>
      </c>
      <c r="AN202" s="22">
        <v>0.8053681162549251</v>
      </c>
      <c r="AO202" s="22">
        <v>0.13039006126341729</v>
      </c>
      <c r="AP202" s="22">
        <v>0.36120935431024032</v>
      </c>
      <c r="AQ202" s="22">
        <v>0.70332345594143764</v>
      </c>
      <c r="AR202" s="22">
        <v>0.40817935927737381</v>
      </c>
      <c r="AS202" s="22">
        <v>0.34825632675507923</v>
      </c>
      <c r="AT202" s="22">
        <v>0.49453684782870044</v>
      </c>
      <c r="AU202" s="22">
        <v>0.38323989860942576</v>
      </c>
      <c r="AV202" s="22" t="e">
        <v>#DIV/0!</v>
      </c>
      <c r="AW202" s="22" t="e">
        <v>#DIV/0!</v>
      </c>
      <c r="AX202" s="22" t="e">
        <v>#DIV/0!</v>
      </c>
      <c r="AY202" s="22">
        <v>0.74541329043952265</v>
      </c>
      <c r="AZ202" s="22">
        <v>0.76775365376164295</v>
      </c>
      <c r="BA202" s="22">
        <v>0.22237450751616597</v>
      </c>
      <c r="BB202" s="22" t="e">
        <v>#DIV/0!</v>
      </c>
      <c r="BC202" s="22">
        <v>0.22418773511981221</v>
      </c>
    </row>
    <row r="203" spans="1:55" x14ac:dyDescent="0.2">
      <c r="A203" s="3" t="s">
        <v>658</v>
      </c>
      <c r="B203" s="3" t="s">
        <v>659</v>
      </c>
      <c r="C203" s="3" t="s">
        <v>59</v>
      </c>
      <c r="D203" s="3">
        <v>378169</v>
      </c>
      <c r="E203" s="3" t="s">
        <v>16</v>
      </c>
      <c r="F203" s="3">
        <v>2019</v>
      </c>
      <c r="G203" s="3" t="s">
        <v>17</v>
      </c>
      <c r="H203" s="4">
        <v>43830</v>
      </c>
      <c r="I203" s="4">
        <v>43893</v>
      </c>
      <c r="J203" s="4">
        <v>43893</v>
      </c>
      <c r="K203" s="5">
        <v>112006000</v>
      </c>
      <c r="L203" s="5">
        <v>113474000</v>
      </c>
      <c r="M203" s="3" t="s">
        <v>660</v>
      </c>
      <c r="N203" s="21">
        <v>6.905651350797648E-2</v>
      </c>
      <c r="O203" s="22">
        <v>4.2594833288614076E-2</v>
      </c>
      <c r="P203" s="22">
        <v>4.0367263637248789E-2</v>
      </c>
      <c r="Q203" s="22">
        <v>0.86941861723083469</v>
      </c>
      <c r="R203" s="22">
        <v>0.11078896867527235</v>
      </c>
      <c r="S203" s="22">
        <v>5.4509477048550692E-2</v>
      </c>
      <c r="T203" s="22">
        <v>0.10213423760228224</v>
      </c>
      <c r="U203" s="22">
        <v>0.80996589034659294</v>
      </c>
      <c r="V203" s="22">
        <v>0.71011204204622069</v>
      </c>
      <c r="W203" s="22">
        <v>0.822295131827111</v>
      </c>
      <c r="X203" s="22">
        <v>0.18920654691854263</v>
      </c>
      <c r="Y203" s="22">
        <v>0.58622660274353411</v>
      </c>
      <c r="Z203" s="22">
        <v>0.81079345308145734</v>
      </c>
      <c r="AA203" s="22">
        <v>0.66372438072534745</v>
      </c>
      <c r="AB203" s="22">
        <v>0.87919262487513661</v>
      </c>
      <c r="AC203" s="22">
        <v>0.39368619781331599</v>
      </c>
      <c r="AD203" s="22">
        <v>0.21775501049741297</v>
      </c>
      <c r="AE203" s="22">
        <v>0.30536174997990667</v>
      </c>
      <c r="AF203" s="22">
        <v>0.34682483452447266</v>
      </c>
      <c r="AG203" s="22" t="e">
        <v>#DIV/0!</v>
      </c>
      <c r="AH203" s="22" t="e">
        <v>#DIV/0!</v>
      </c>
      <c r="AI203" s="22">
        <v>0.53096921693775001</v>
      </c>
      <c r="AJ203" s="22">
        <v>0.14984700762292366</v>
      </c>
      <c r="AK203" s="22" t="e">
        <v>#DIV/0!</v>
      </c>
      <c r="AL203" s="22" t="e">
        <v>#DIV/0!</v>
      </c>
      <c r="AM203" s="22">
        <v>0.70861929369876619</v>
      </c>
      <c r="AN203" s="22">
        <v>0.80476762413377789</v>
      </c>
      <c r="AO203" s="22">
        <v>7.1266439102767101E-2</v>
      </c>
      <c r="AP203" s="22">
        <v>0.36179487895275403</v>
      </c>
      <c r="AQ203" s="22">
        <v>0.60883577826964685</v>
      </c>
      <c r="AR203" s="22">
        <v>0.32112092491939026</v>
      </c>
      <c r="AS203" s="22">
        <v>0.34597002887224987</v>
      </c>
      <c r="AT203" s="22">
        <v>0.33271618047246243</v>
      </c>
      <c r="AU203" s="22">
        <v>0.28644963379843791</v>
      </c>
      <c r="AV203" s="22" t="e">
        <v>#DIV/0!</v>
      </c>
      <c r="AW203" s="22" t="e">
        <v>#DIV/0!</v>
      </c>
      <c r="AX203" s="22" t="e">
        <v>#DIV/0!</v>
      </c>
      <c r="AY203" s="22">
        <v>0.75028335227143927</v>
      </c>
      <c r="AZ203" s="22">
        <v>0.77361295234951355</v>
      </c>
      <c r="BA203" s="22">
        <v>0.22252800306890394</v>
      </c>
      <c r="BB203" s="22" t="e">
        <v>#DIV/0!</v>
      </c>
      <c r="BC203" s="22">
        <v>0.11820747600790667</v>
      </c>
    </row>
    <row r="204" spans="1:55" x14ac:dyDescent="0.2">
      <c r="A204" s="3" t="s">
        <v>640</v>
      </c>
      <c r="B204" s="3" t="s">
        <v>641</v>
      </c>
      <c r="C204" s="3" t="s">
        <v>24</v>
      </c>
      <c r="D204" s="3">
        <v>86933</v>
      </c>
      <c r="E204" s="3" t="s">
        <v>16</v>
      </c>
      <c r="F204" s="3">
        <v>2019</v>
      </c>
      <c r="G204" s="3" t="s">
        <v>17</v>
      </c>
      <c r="H204" s="4">
        <v>43830</v>
      </c>
      <c r="I204" s="4">
        <v>43872</v>
      </c>
      <c r="J204" s="4">
        <v>43872</v>
      </c>
      <c r="K204" s="5">
        <v>147000000</v>
      </c>
      <c r="L204" s="5">
        <v>150000000</v>
      </c>
      <c r="M204" s="3" t="s">
        <v>642</v>
      </c>
      <c r="N204" s="21">
        <v>0.24451358431764225</v>
      </c>
      <c r="O204" s="22">
        <v>0.22476986136218935</v>
      </c>
      <c r="P204" s="22">
        <v>0.53009539377165993</v>
      </c>
      <c r="Q204" s="22">
        <v>0.86854391962160926</v>
      </c>
      <c r="R204" s="22">
        <v>5.2388651207064901E-2</v>
      </c>
      <c r="S204" s="22">
        <v>0</v>
      </c>
      <c r="T204" s="22">
        <v>5.2947069879983689E-2</v>
      </c>
      <c r="U204" s="22">
        <v>0.80822205454887974</v>
      </c>
      <c r="V204" s="22">
        <v>0.70833495319453676</v>
      </c>
      <c r="W204" s="22">
        <v>0.82056304779637634</v>
      </c>
      <c r="X204" s="22">
        <v>0.52525276617110195</v>
      </c>
      <c r="Y204" s="22">
        <v>0.50328568132388618</v>
      </c>
      <c r="Z204" s="22">
        <v>0.474747233828898</v>
      </c>
      <c r="AA204" s="22">
        <v>0.18067948027295858</v>
      </c>
      <c r="AB204" s="22">
        <v>0.92519975639598062</v>
      </c>
      <c r="AC204" s="22">
        <v>0.6873573921613706</v>
      </c>
      <c r="AD204" s="22">
        <v>0.36899136027443996</v>
      </c>
      <c r="AE204" s="22">
        <v>0.47755237099633319</v>
      </c>
      <c r="AF204" s="22">
        <v>0.43019829327530196</v>
      </c>
      <c r="AG204" s="22" t="e">
        <v>#DIV/0!</v>
      </c>
      <c r="AH204" s="22" t="e">
        <v>#DIV/0!</v>
      </c>
      <c r="AI204" s="22">
        <v>0.52681574492285954</v>
      </c>
      <c r="AJ204" s="22">
        <v>0.34417301809334411</v>
      </c>
      <c r="AK204" s="22" t="e">
        <v>#DIV/0!</v>
      </c>
      <c r="AL204" s="22" t="e">
        <v>#DIV/0!</v>
      </c>
      <c r="AM204" s="22">
        <v>0.71244874919070944</v>
      </c>
      <c r="AN204" s="22">
        <v>0.80467620275766649</v>
      </c>
      <c r="AO204" s="22">
        <v>9.2824927180159333E-2</v>
      </c>
      <c r="AP204" s="22">
        <v>0.36006790733447269</v>
      </c>
      <c r="AQ204" s="22">
        <v>0.73437334919424069</v>
      </c>
      <c r="AR204" s="22">
        <v>0.50588222590564269</v>
      </c>
      <c r="AS204" s="22">
        <v>0.29556261929411132</v>
      </c>
      <c r="AT204" s="22">
        <v>0.50433987000147484</v>
      </c>
      <c r="AU204" s="22">
        <v>0.58078648951346024</v>
      </c>
      <c r="AV204" s="22" t="e">
        <v>#DIV/0!</v>
      </c>
      <c r="AW204" s="22" t="e">
        <v>#DIV/0!</v>
      </c>
      <c r="AX204" s="22" t="e">
        <v>#DIV/0!</v>
      </c>
      <c r="AY204" s="22">
        <v>0.74517026316684443</v>
      </c>
      <c r="AZ204" s="22">
        <v>0.76480000403526172</v>
      </c>
      <c r="BA204" s="22">
        <v>0.22350299755758887</v>
      </c>
      <c r="BB204" s="22" t="e">
        <v>#DIV/0!</v>
      </c>
      <c r="BC204" s="22">
        <v>0.20101366275912905</v>
      </c>
    </row>
    <row r="205" spans="1:55" x14ac:dyDescent="0.2">
      <c r="A205" s="3" t="s">
        <v>643</v>
      </c>
      <c r="B205" s="3" t="s">
        <v>644</v>
      </c>
      <c r="C205" s="3" t="s">
        <v>24</v>
      </c>
      <c r="D205" s="3">
        <v>671924</v>
      </c>
      <c r="E205" s="3" t="s">
        <v>16</v>
      </c>
      <c r="F205" s="3">
        <v>2019</v>
      </c>
      <c r="G205" s="3" t="s">
        <v>17</v>
      </c>
      <c r="H205" s="4">
        <v>43830</v>
      </c>
      <c r="I205" s="4">
        <v>43874</v>
      </c>
      <c r="J205" s="4">
        <v>43874</v>
      </c>
      <c r="K205" s="5">
        <v>215768000</v>
      </c>
      <c r="L205" s="5">
        <v>218293000</v>
      </c>
      <c r="M205" s="3" t="s">
        <v>645</v>
      </c>
      <c r="N205" s="21">
        <v>0.18305213549996702</v>
      </c>
      <c r="O205" s="22">
        <v>0.18220992470354455</v>
      </c>
      <c r="P205" s="22">
        <v>0.44167860363601952</v>
      </c>
      <c r="Q205" s="22">
        <v>0.86808894916516322</v>
      </c>
      <c r="R205" s="22">
        <v>1.7938822718959093E-3</v>
      </c>
      <c r="S205" s="22">
        <v>0</v>
      </c>
      <c r="T205" s="22">
        <v>1.813003538326024E-3</v>
      </c>
      <c r="U205" s="22">
        <v>0.80728065443594166</v>
      </c>
      <c r="V205" s="22">
        <v>0.70833495319453676</v>
      </c>
      <c r="W205" s="22">
        <v>0.81947998890522611</v>
      </c>
      <c r="X205" s="22">
        <v>0.62578677771753355</v>
      </c>
      <c r="Y205" s="22">
        <v>0.52086080768252951</v>
      </c>
      <c r="Z205" s="22">
        <v>0.37421322228246651</v>
      </c>
      <c r="AA205" s="22">
        <v>7.2838828268240813E-2</v>
      </c>
      <c r="AB205" s="22">
        <v>0.96329829716464499</v>
      </c>
      <c r="AC205" s="22">
        <v>0.94551771773389182</v>
      </c>
      <c r="AD205" s="22">
        <v>0.28457975027290877</v>
      </c>
      <c r="AE205" s="22">
        <v>0.38144526732324568</v>
      </c>
      <c r="AF205" s="22">
        <v>0.39764657920759722</v>
      </c>
      <c r="AG205" s="22" t="e">
        <v>#DIV/0!</v>
      </c>
      <c r="AH205" s="22" t="e">
        <v>#DIV/0!</v>
      </c>
      <c r="AI205" s="22">
        <v>0.55593871391357363</v>
      </c>
      <c r="AJ205" s="22">
        <v>0.31925797948569457</v>
      </c>
      <c r="AK205" s="22" t="e">
        <v>#DIV/0!</v>
      </c>
      <c r="AL205" s="22" t="e">
        <v>#DIV/0!</v>
      </c>
      <c r="AM205" s="22">
        <v>0.71125595806687614</v>
      </c>
      <c r="AN205" s="22">
        <v>0.80480613788586119</v>
      </c>
      <c r="AO205" s="22">
        <v>0.12505825561047609</v>
      </c>
      <c r="AP205" s="22">
        <v>0.36016230544892069</v>
      </c>
      <c r="AQ205" s="22">
        <v>0.72637131914058894</v>
      </c>
      <c r="AR205" s="22">
        <v>0.54332171034418686</v>
      </c>
      <c r="AS205" s="22">
        <v>0.38483165291029059</v>
      </c>
      <c r="AT205" s="22">
        <v>0.62445604622715223</v>
      </c>
      <c r="AU205" s="22">
        <v>0.40365794465684501</v>
      </c>
      <c r="AV205" s="22" t="e">
        <v>#DIV/0!</v>
      </c>
      <c r="AW205" s="22" t="e">
        <v>#DIV/0!</v>
      </c>
      <c r="AX205" s="22" t="e">
        <v>#DIV/0!</v>
      </c>
      <c r="AY205" s="22">
        <v>0.74411563146765547</v>
      </c>
      <c r="AZ205" s="22">
        <v>0.76184425404389844</v>
      </c>
      <c r="BA205" s="22">
        <v>0.22298885908041541</v>
      </c>
      <c r="BB205" s="22" t="e">
        <v>#DIV/0!</v>
      </c>
      <c r="BC205" s="22">
        <v>0.1971449590220343</v>
      </c>
    </row>
    <row r="206" spans="1:55" x14ac:dyDescent="0.2">
      <c r="A206" s="3" t="s">
        <v>634</v>
      </c>
      <c r="B206" s="3" t="s">
        <v>635</v>
      </c>
      <c r="C206" s="3" t="s">
        <v>15</v>
      </c>
      <c r="D206" s="3">
        <v>330628</v>
      </c>
      <c r="E206" s="3" t="s">
        <v>16</v>
      </c>
      <c r="F206" s="3">
        <v>2019</v>
      </c>
      <c r="G206" s="3" t="s">
        <v>17</v>
      </c>
      <c r="H206" s="4">
        <v>43799</v>
      </c>
      <c r="I206" s="4">
        <v>43847</v>
      </c>
      <c r="J206" s="4">
        <v>43847</v>
      </c>
      <c r="K206" s="5">
        <v>398300000</v>
      </c>
      <c r="L206" s="5">
        <v>408600000</v>
      </c>
      <c r="M206" s="3" t="s">
        <v>636</v>
      </c>
      <c r="N206" s="21">
        <v>2.4013312176047231E-2</v>
      </c>
      <c r="O206" s="22">
        <v>2.4013312176047231E-2</v>
      </c>
      <c r="P206" s="22">
        <v>5.846516763798726E-3</v>
      </c>
      <c r="Q206" s="22">
        <v>0.86909256600316642</v>
      </c>
      <c r="R206" s="22">
        <v>0.10702396742580991</v>
      </c>
      <c r="S206" s="22">
        <v>2.9367385650880248E-2</v>
      </c>
      <c r="T206" s="22">
        <v>0.10286572406646992</v>
      </c>
      <c r="U206" s="22">
        <v>0.80963472366107281</v>
      </c>
      <c r="V206" s="22">
        <v>0.70920506607357103</v>
      </c>
      <c r="W206" s="22">
        <v>0.82205405498727402</v>
      </c>
      <c r="X206" s="22">
        <v>6.7482130617937716E-2</v>
      </c>
      <c r="Y206" s="22">
        <v>1</v>
      </c>
      <c r="Z206" s="22">
        <v>0.93251786938206227</v>
      </c>
      <c r="AA206" s="22">
        <v>0.98085909307577168</v>
      </c>
      <c r="AB206" s="22">
        <v>0.89344662558065446</v>
      </c>
      <c r="AC206" s="22">
        <v>0.61359904145975053</v>
      </c>
      <c r="AD206" s="22">
        <v>0.47003373551294769</v>
      </c>
      <c r="AE206" s="22">
        <v>0.44168336662960178</v>
      </c>
      <c r="AF206" s="22">
        <v>0.35764043910314969</v>
      </c>
      <c r="AG206" s="22" t="e">
        <v>#DIV/0!</v>
      </c>
      <c r="AH206" s="22" t="e">
        <v>#DIV/0!</v>
      </c>
      <c r="AI206" s="22">
        <v>0.52960395905904412</v>
      </c>
      <c r="AJ206" s="22">
        <v>0.1816792412438924</v>
      </c>
      <c r="AK206" s="22" t="e">
        <v>#DIV/0!</v>
      </c>
      <c r="AL206" s="22" t="e">
        <v>#DIV/0!</v>
      </c>
      <c r="AM206" s="22">
        <v>0.70829200087782429</v>
      </c>
      <c r="AN206" s="22">
        <v>0.80417011200780197</v>
      </c>
      <c r="AO206" s="22">
        <v>4.6393873942143483E-2</v>
      </c>
      <c r="AP206" s="22">
        <v>0.3553079159766524</v>
      </c>
      <c r="AQ206" s="22">
        <v>0.60509331453029136</v>
      </c>
      <c r="AR206" s="22">
        <v>0.49070711589001487</v>
      </c>
      <c r="AS206" s="22">
        <v>0.30733112490949199</v>
      </c>
      <c r="AT206" s="22">
        <v>0.38017447164001245</v>
      </c>
      <c r="AU206" s="22">
        <v>0.31013065246172528</v>
      </c>
      <c r="AV206" s="22" t="e">
        <v>#DIV/0!</v>
      </c>
      <c r="AW206" s="22" t="e">
        <v>#DIV/0!</v>
      </c>
      <c r="AX206" s="22" t="e">
        <v>#DIV/0!</v>
      </c>
      <c r="AY206" s="22">
        <v>0.74698774771328924</v>
      </c>
      <c r="AZ206" s="22">
        <v>0.77068855998049346</v>
      </c>
      <c r="BA206" s="22">
        <v>0.22370540510084874</v>
      </c>
      <c r="BB206" s="22" t="e">
        <v>#DIV/0!</v>
      </c>
      <c r="BC206" s="22">
        <v>0.13672190504787915</v>
      </c>
    </row>
    <row r="207" spans="1:55" x14ac:dyDescent="0.2">
      <c r="A207" s="3" t="s">
        <v>649</v>
      </c>
      <c r="B207" s="3" t="s">
        <v>650</v>
      </c>
      <c r="C207" s="3" t="s">
        <v>34</v>
      </c>
      <c r="D207" s="3">
        <v>85652</v>
      </c>
      <c r="E207" s="3" t="s">
        <v>16</v>
      </c>
      <c r="F207" s="3">
        <v>2019</v>
      </c>
      <c r="G207" s="3" t="s">
        <v>17</v>
      </c>
      <c r="H207" s="4">
        <v>43830</v>
      </c>
      <c r="I207" s="4">
        <v>43854</v>
      </c>
      <c r="J207" s="4">
        <v>43854</v>
      </c>
      <c r="K207" s="5">
        <v>4319000000</v>
      </c>
      <c r="L207" s="5">
        <v>4372000000</v>
      </c>
      <c r="M207" s="3" t="s">
        <v>651</v>
      </c>
      <c r="N207" s="21">
        <v>5.0934302223919301E-2</v>
      </c>
      <c r="O207" s="22">
        <v>3.6600321247771711E-2</v>
      </c>
      <c r="P207" s="22">
        <v>2.4418409665787007E-2</v>
      </c>
      <c r="Q207" s="22">
        <v>0.86884288621882799</v>
      </c>
      <c r="R207" s="22">
        <v>7.135579331172065E-2</v>
      </c>
      <c r="S207" s="22">
        <v>5.0894322599542144E-2</v>
      </c>
      <c r="T207" s="22">
        <v>6.2933053631297656E-2</v>
      </c>
      <c r="U207" s="22">
        <v>0.80871897038341456</v>
      </c>
      <c r="V207" s="22">
        <v>0.70972701338173327</v>
      </c>
      <c r="W207" s="22">
        <v>0.82091997933922989</v>
      </c>
      <c r="X207" s="22">
        <v>0.19560145149331326</v>
      </c>
      <c r="Y207" s="22">
        <v>0.51117159149357405</v>
      </c>
      <c r="Z207" s="22">
        <v>0.80439854850668668</v>
      </c>
      <c r="AA207" s="22">
        <v>0.30874900509188835</v>
      </c>
      <c r="AB207" s="22">
        <v>0.90645678951832964</v>
      </c>
      <c r="AC207" s="22">
        <v>0.57335548344258169</v>
      </c>
      <c r="AD207" s="22">
        <v>0.40617404220467052</v>
      </c>
      <c r="AE207" s="22">
        <v>0.51665617327196023</v>
      </c>
      <c r="AF207" s="22">
        <v>0.43434904048729878</v>
      </c>
      <c r="AG207" s="22" t="e">
        <v>#DIV/0!</v>
      </c>
      <c r="AH207" s="22" t="e">
        <v>#DIV/0!</v>
      </c>
      <c r="AI207" s="22">
        <v>0.53708177903859589</v>
      </c>
      <c r="AJ207" s="22">
        <v>0.32787327162882562</v>
      </c>
      <c r="AK207" s="22" t="e">
        <v>#DIV/0!</v>
      </c>
      <c r="AL207" s="22" t="e">
        <v>#DIV/0!</v>
      </c>
      <c r="AM207" s="22">
        <v>0.71388265778211113</v>
      </c>
      <c r="AN207" s="22">
        <v>0.80500849405437802</v>
      </c>
      <c r="AO207" s="22">
        <v>0.10230352851668764</v>
      </c>
      <c r="AP207" s="22">
        <v>0.36452357182198586</v>
      </c>
      <c r="AQ207" s="22">
        <v>0.7554210591623669</v>
      </c>
      <c r="AR207" s="22">
        <v>0.69440615229609792</v>
      </c>
      <c r="AS207" s="22">
        <v>0.29852305679299163</v>
      </c>
      <c r="AT207" s="22">
        <v>0.69116659804439184</v>
      </c>
      <c r="AU207" s="22">
        <v>0.35219597155023902</v>
      </c>
      <c r="AV207" s="22" t="e">
        <v>#DIV/0!</v>
      </c>
      <c r="AW207" s="22" t="e">
        <v>#DIV/0!</v>
      </c>
      <c r="AX207" s="22" t="e">
        <v>#DIV/0!</v>
      </c>
      <c r="AY207" s="22">
        <v>0.74528685808526907</v>
      </c>
      <c r="AZ207" s="22">
        <v>0.76851443811053999</v>
      </c>
      <c r="BA207" s="22">
        <v>0.22233750647438039</v>
      </c>
      <c r="BB207" s="22" t="e">
        <v>#DIV/0!</v>
      </c>
      <c r="BC207" s="22">
        <v>0.24483816080747928</v>
      </c>
    </row>
    <row r="208" spans="1:55" x14ac:dyDescent="0.2">
      <c r="A208" s="3" t="s">
        <v>667</v>
      </c>
      <c r="B208" s="3" t="s">
        <v>668</v>
      </c>
      <c r="C208" s="3" t="s">
        <v>34</v>
      </c>
      <c r="D208" s="3">
        <v>183557</v>
      </c>
      <c r="E208" s="3" t="s">
        <v>16</v>
      </c>
      <c r="F208" s="3">
        <v>2019</v>
      </c>
      <c r="G208" s="3" t="s">
        <v>17</v>
      </c>
      <c r="H208" s="4">
        <v>43677</v>
      </c>
      <c r="I208" s="4">
        <v>43707</v>
      </c>
      <c r="J208" s="4">
        <v>43707</v>
      </c>
      <c r="K208" s="5">
        <v>260000000</v>
      </c>
      <c r="L208" s="5">
        <v>264000000</v>
      </c>
      <c r="M208" s="3" t="s">
        <v>669</v>
      </c>
      <c r="N208" s="21">
        <v>6.6582020888455981E-2</v>
      </c>
      <c r="O208" s="22">
        <v>6.6582020888455981E-2</v>
      </c>
      <c r="P208" s="22">
        <v>0.14390610158746456</v>
      </c>
      <c r="Q208" s="22">
        <v>0.86869711992447407</v>
      </c>
      <c r="R208" s="22">
        <v>2.3310130196023945E-2</v>
      </c>
      <c r="S208" s="22">
        <v>1.4972764003365002E-2</v>
      </c>
      <c r="T208" s="22">
        <v>2.0856922546085059E-2</v>
      </c>
      <c r="U208" s="22">
        <v>0.80770866881526382</v>
      </c>
      <c r="V208" s="22">
        <v>0.70872458767834012</v>
      </c>
      <c r="W208" s="22">
        <v>0.8199122990453247</v>
      </c>
      <c r="X208" s="22">
        <v>0.49366393631918248</v>
      </c>
      <c r="Y208" s="22">
        <v>0.51716284891976039</v>
      </c>
      <c r="Z208" s="22">
        <v>0.50633606368081763</v>
      </c>
      <c r="AA208" s="22">
        <v>0.4225579297726213</v>
      </c>
      <c r="AB208" s="22">
        <v>0.91510470438398805</v>
      </c>
      <c r="AC208" s="22">
        <v>0.82594575317862118</v>
      </c>
      <c r="AD208" s="22">
        <v>0.36808231468659269</v>
      </c>
      <c r="AE208" s="22">
        <v>0.47206214873396335</v>
      </c>
      <c r="AF208" s="22">
        <v>0.40730616091048849</v>
      </c>
      <c r="AG208" s="22" t="e">
        <v>#DIV/0!</v>
      </c>
      <c r="AH208" s="22" t="e">
        <v>#DIV/0!</v>
      </c>
      <c r="AI208" s="22">
        <v>0.53977963871450374</v>
      </c>
      <c r="AJ208" s="22">
        <v>0.27567647417096258</v>
      </c>
      <c r="AK208" s="22" t="e">
        <v>#DIV/0!</v>
      </c>
      <c r="AL208" s="22" t="e">
        <v>#DIV/0!</v>
      </c>
      <c r="AM208" s="22">
        <v>0.71767411182982632</v>
      </c>
      <c r="AN208" s="22">
        <v>0.8068326675091726</v>
      </c>
      <c r="AO208" s="22">
        <v>0.22456608621312063</v>
      </c>
      <c r="AP208" s="22">
        <v>0.36208891506703084</v>
      </c>
      <c r="AQ208" s="22">
        <v>0.86993913322289051</v>
      </c>
      <c r="AR208" s="22">
        <v>0.55870242933231939</v>
      </c>
      <c r="AS208" s="22">
        <v>0.32834758510998852</v>
      </c>
      <c r="AT208" s="22">
        <v>0.93074860720680763</v>
      </c>
      <c r="AU208" s="22">
        <v>0.35885667187771447</v>
      </c>
      <c r="AV208" s="22" t="e">
        <v>#DIV/0!</v>
      </c>
      <c r="AW208" s="22" t="e">
        <v>#DIV/0!</v>
      </c>
      <c r="AX208" s="22" t="e">
        <v>#DIV/0!</v>
      </c>
      <c r="AY208" s="22">
        <v>0.74429394603632237</v>
      </c>
      <c r="AZ208" s="22">
        <v>0.76599762346834888</v>
      </c>
      <c r="BA208" s="22">
        <v>0.22264597422968402</v>
      </c>
      <c r="BB208" s="22" t="e">
        <v>#DIV/0!</v>
      </c>
      <c r="BC208" s="22">
        <v>0.4564666022311869</v>
      </c>
    </row>
    <row r="209" spans="1:55" x14ac:dyDescent="0.2">
      <c r="A209" s="3" t="s">
        <v>661</v>
      </c>
      <c r="B209" s="3" t="s">
        <v>662</v>
      </c>
      <c r="C209" s="3" t="s">
        <v>59</v>
      </c>
      <c r="D209" s="3">
        <v>261549</v>
      </c>
      <c r="E209" s="3" t="s">
        <v>16</v>
      </c>
      <c r="F209" s="3">
        <v>2019</v>
      </c>
      <c r="G209" s="3" t="s">
        <v>17</v>
      </c>
      <c r="H209" s="4">
        <v>43830</v>
      </c>
      <c r="I209" s="4">
        <v>43880</v>
      </c>
      <c r="J209" s="4">
        <v>43880</v>
      </c>
      <c r="K209" s="5">
        <v>392000000</v>
      </c>
      <c r="L209" s="5">
        <v>398400000</v>
      </c>
      <c r="M209" s="3" t="s">
        <v>663</v>
      </c>
      <c r="N209" s="21">
        <v>2.7807429341536804E-2</v>
      </c>
      <c r="O209" s="22">
        <v>1.8467575437739671E-2</v>
      </c>
      <c r="P209" s="22">
        <v>6.1026410767313259E-3</v>
      </c>
      <c r="Q209" s="22">
        <v>0.87322842760643848</v>
      </c>
      <c r="R209" s="22">
        <v>0.16432792370075675</v>
      </c>
      <c r="S209" s="22">
        <v>0.24665899967794716</v>
      </c>
      <c r="T209" s="22">
        <v>0.12157256197683078</v>
      </c>
      <c r="U209" s="22">
        <v>0.81556433488759161</v>
      </c>
      <c r="V209" s="22">
        <v>0.72494476328748914</v>
      </c>
      <c r="W209" s="22">
        <v>0.8264477101525608</v>
      </c>
      <c r="X209" s="22">
        <v>0.16914245736635711</v>
      </c>
      <c r="Y209" s="22">
        <v>0.43293877330943087</v>
      </c>
      <c r="Z209" s="22">
        <v>0.83085754263364286</v>
      </c>
      <c r="AA209" s="22">
        <v>0.1604140273359666</v>
      </c>
      <c r="AB209" s="22">
        <v>0.80591069366623203</v>
      </c>
      <c r="AC209" s="22">
        <v>0.29756402849187008</v>
      </c>
      <c r="AD209" s="22">
        <v>0.25373933371894064</v>
      </c>
      <c r="AE209" s="22">
        <v>0.27848289863356818</v>
      </c>
      <c r="AF209" s="22">
        <v>0.33224633431394118</v>
      </c>
      <c r="AG209" s="22" t="e">
        <v>#DIV/0!</v>
      </c>
      <c r="AH209" s="22" t="e">
        <v>#DIV/0!</v>
      </c>
      <c r="AI209" s="22">
        <v>0.53289866447814682</v>
      </c>
      <c r="AJ209" s="22">
        <v>0.14421143734555963</v>
      </c>
      <c r="AK209" s="22" t="e">
        <v>#DIV/0!</v>
      </c>
      <c r="AL209" s="22" t="e">
        <v>#DIV/0!</v>
      </c>
      <c r="AM209" s="22">
        <v>0.7109058616463334</v>
      </c>
      <c r="AN209" s="22">
        <v>0.80908881822519507</v>
      </c>
      <c r="AO209" s="22">
        <v>0.13358637161209364</v>
      </c>
      <c r="AP209" s="22">
        <v>0.3525094120111455</v>
      </c>
      <c r="AQ209" s="22">
        <v>0.61163658630392592</v>
      </c>
      <c r="AR209" s="22">
        <v>0.35027457995292233</v>
      </c>
      <c r="AS209" s="22">
        <v>0.34320177159524112</v>
      </c>
      <c r="AT209" s="22">
        <v>0.43685617240400554</v>
      </c>
      <c r="AU209" s="22">
        <v>0.28182824873220391</v>
      </c>
      <c r="AV209" s="22" t="e">
        <v>#DIV/0!</v>
      </c>
      <c r="AW209" s="22" t="e">
        <v>#DIV/0!</v>
      </c>
      <c r="AX209" s="22" t="e">
        <v>#DIV/0!</v>
      </c>
      <c r="AY209" s="22">
        <v>0.74826613300645783</v>
      </c>
      <c r="AZ209" s="22">
        <v>0.77210549472467804</v>
      </c>
      <c r="BA209" s="22">
        <v>0.22362354183130159</v>
      </c>
      <c r="BB209" s="22" t="e">
        <v>#DIV/0!</v>
      </c>
      <c r="BC209" s="22">
        <v>0.15392598728640156</v>
      </c>
    </row>
    <row r="210" spans="1:55" x14ac:dyDescent="0.2">
      <c r="A210" s="3" t="s">
        <v>664</v>
      </c>
      <c r="B210" s="3" t="s">
        <v>665</v>
      </c>
      <c r="C210" s="3" t="s">
        <v>38</v>
      </c>
      <c r="D210" s="3">
        <v>378168</v>
      </c>
      <c r="E210" s="3" t="s">
        <v>16</v>
      </c>
      <c r="F210" s="3">
        <v>2019</v>
      </c>
      <c r="G210" s="3" t="s">
        <v>17</v>
      </c>
      <c r="H210" s="4">
        <v>43830</v>
      </c>
      <c r="I210" s="4">
        <v>43882</v>
      </c>
      <c r="J210" s="4">
        <v>43882</v>
      </c>
      <c r="K210" s="5">
        <v>387000000</v>
      </c>
      <c r="L210" s="5">
        <v>397300000</v>
      </c>
      <c r="M210" s="3" t="s">
        <v>666</v>
      </c>
      <c r="N210" s="21">
        <v>3.3774734392459212E-2</v>
      </c>
      <c r="O210" s="22">
        <v>3.3774734392459212E-2</v>
      </c>
      <c r="P210" s="22">
        <v>1.3067482666849539E-2</v>
      </c>
      <c r="Q210" s="22">
        <v>0.87595274750268737</v>
      </c>
      <c r="R210" s="22">
        <v>6.2942189000509297E-2</v>
      </c>
      <c r="S210" s="22">
        <v>5.8759408270274281E-2</v>
      </c>
      <c r="T210" s="22">
        <v>5.301059747225096E-2</v>
      </c>
      <c r="U210" s="22">
        <v>0.81161083166112724</v>
      </c>
      <c r="V210" s="22">
        <v>0.71375136009999429</v>
      </c>
      <c r="W210" s="22">
        <v>0.82362614671086365</v>
      </c>
      <c r="X210" s="22">
        <v>0.42596759124649469</v>
      </c>
      <c r="Y210" s="22">
        <v>0.43238316514549979</v>
      </c>
      <c r="Z210" s="22">
        <v>0.57403240875350525</v>
      </c>
      <c r="AA210" s="22">
        <v>0.44229286618835179</v>
      </c>
      <c r="AB210" s="22">
        <v>0.78737730194161804</v>
      </c>
      <c r="AC210" s="22">
        <v>0.12083502247836714</v>
      </c>
      <c r="AD210" s="22">
        <v>0.22482446418694421</v>
      </c>
      <c r="AE210" s="22">
        <v>0.28173681982037541</v>
      </c>
      <c r="AF210" s="22">
        <v>0.3362979611930787</v>
      </c>
      <c r="AG210" s="22" t="e">
        <v>#DIV/0!</v>
      </c>
      <c r="AH210" s="22" t="e">
        <v>#DIV/0!</v>
      </c>
      <c r="AI210" s="22">
        <v>0.53640512327810719</v>
      </c>
      <c r="AJ210" s="22">
        <v>0.10032928058049172</v>
      </c>
      <c r="AK210" s="22" t="e">
        <v>#DIV/0!</v>
      </c>
      <c r="AL210" s="22" t="e">
        <v>#DIV/0!</v>
      </c>
      <c r="AM210" s="22">
        <v>0.71250582387109951</v>
      </c>
      <c r="AN210" s="22">
        <v>0.81016333222928716</v>
      </c>
      <c r="AO210" s="22">
        <v>0.11306985719092567</v>
      </c>
      <c r="AP210" s="22">
        <v>0.34964272692949799</v>
      </c>
      <c r="AQ210" s="22">
        <v>0.61207066513158437</v>
      </c>
      <c r="AR210" s="22">
        <v>0.33679116525995978</v>
      </c>
      <c r="AS210" s="22">
        <v>0.35110578273976378</v>
      </c>
      <c r="AT210" s="22">
        <v>0.39593288370988189</v>
      </c>
      <c r="AU210" s="22">
        <v>0.26683941996738103</v>
      </c>
      <c r="AV210" s="22" t="e">
        <v>#DIV/0!</v>
      </c>
      <c r="AW210" s="22" t="e">
        <v>#DIV/0!</v>
      </c>
      <c r="AX210" s="22" t="e">
        <v>#DIV/0!</v>
      </c>
      <c r="AY210" s="22">
        <v>0.74632448878732394</v>
      </c>
      <c r="AZ210" s="22">
        <v>0.76904305667286976</v>
      </c>
      <c r="BA210" s="22">
        <v>0.22388051077173907</v>
      </c>
      <c r="BB210" s="22" t="e">
        <v>#DIV/0!</v>
      </c>
      <c r="BC210" s="22">
        <v>0.18859317677097706</v>
      </c>
    </row>
    <row r="211" spans="1:55" x14ac:dyDescent="0.2">
      <c r="A211" s="3" t="s">
        <v>676</v>
      </c>
      <c r="B211" s="3" t="s">
        <v>677</v>
      </c>
      <c r="C211" s="3" t="s">
        <v>34</v>
      </c>
      <c r="D211" s="3">
        <v>570971</v>
      </c>
      <c r="E211" s="3" t="s">
        <v>16</v>
      </c>
      <c r="F211" s="3">
        <v>2019</v>
      </c>
      <c r="G211" s="3" t="s">
        <v>17</v>
      </c>
      <c r="H211" s="4">
        <v>43830</v>
      </c>
      <c r="I211" s="4">
        <v>43885</v>
      </c>
      <c r="J211" s="4">
        <v>43885</v>
      </c>
      <c r="K211" s="5">
        <v>53273000</v>
      </c>
      <c r="L211" s="5">
        <v>54012000</v>
      </c>
      <c r="M211" s="3" t="s">
        <v>678</v>
      </c>
      <c r="N211" s="21">
        <v>0.36118067668587317</v>
      </c>
      <c r="O211" s="22">
        <v>0.28861057147748914</v>
      </c>
      <c r="P211" s="22">
        <v>0.63631459146911751</v>
      </c>
      <c r="Q211" s="22">
        <v>0.86777855878109078</v>
      </c>
      <c r="R211" s="22">
        <v>5.1311254549023652E-3</v>
      </c>
      <c r="S211" s="22">
        <v>2.5771437024120123E-3</v>
      </c>
      <c r="T211" s="22">
        <v>4.7208011009949643E-3</v>
      </c>
      <c r="U211" s="22">
        <v>0.807321075524562</v>
      </c>
      <c r="V211" s="22">
        <v>0.70838043328627975</v>
      </c>
      <c r="W211" s="22">
        <v>0.81951947603488406</v>
      </c>
      <c r="X211" s="22">
        <v>0.60014488951563882</v>
      </c>
      <c r="Y211" s="22">
        <v>0.534158025346127</v>
      </c>
      <c r="Z211" s="22">
        <v>0.39985511048436118</v>
      </c>
      <c r="AA211" s="22">
        <v>4.8230765270370263E-2</v>
      </c>
      <c r="AB211" s="22">
        <v>0.99956806175999457</v>
      </c>
      <c r="AC211" s="22">
        <v>0.44527073102303538</v>
      </c>
      <c r="AD211" s="22">
        <v>0.31105065631157769</v>
      </c>
      <c r="AE211" s="22">
        <v>0.41158380052895954</v>
      </c>
      <c r="AF211" s="22">
        <v>0.36761821523730898</v>
      </c>
      <c r="AG211" s="22" t="e">
        <v>#DIV/0!</v>
      </c>
      <c r="AH211" s="22" t="e">
        <v>#DIV/0!</v>
      </c>
      <c r="AI211" s="22">
        <v>0.55026208583843195</v>
      </c>
      <c r="AJ211" s="22">
        <v>0.36229585187855551</v>
      </c>
      <c r="AK211" s="22" t="e">
        <v>#DIV/0!</v>
      </c>
      <c r="AL211" s="22" t="e">
        <v>#DIV/0!</v>
      </c>
      <c r="AM211" s="22">
        <v>0.70869809014744167</v>
      </c>
      <c r="AN211" s="22">
        <v>0.80421890132457552</v>
      </c>
      <c r="AO211" s="22">
        <v>9.2199600834070652E-2</v>
      </c>
      <c r="AP211" s="22">
        <v>0.35996490815524607</v>
      </c>
      <c r="AQ211" s="22">
        <v>0.64760401955252844</v>
      </c>
      <c r="AR211" s="22">
        <v>0.44776064109560532</v>
      </c>
      <c r="AS211" s="22">
        <v>0.3687669709317532</v>
      </c>
      <c r="AT211" s="22">
        <v>0.45689663236107897</v>
      </c>
      <c r="AU211" s="22">
        <v>0.3665033685737894</v>
      </c>
      <c r="AV211" s="22" t="e">
        <v>#DIV/0!</v>
      </c>
      <c r="AW211" s="22" t="e">
        <v>#DIV/0!</v>
      </c>
      <c r="AX211" s="22" t="e">
        <v>#DIV/0!</v>
      </c>
      <c r="AY211" s="22">
        <v>0.74421021293970113</v>
      </c>
      <c r="AZ211" s="22">
        <v>0.76301280463989163</v>
      </c>
      <c r="BA211" s="22">
        <v>0.22250292402965505</v>
      </c>
      <c r="BB211" s="22" t="e">
        <v>#DIV/0!</v>
      </c>
      <c r="BC211" s="22">
        <v>0.17058443806149889</v>
      </c>
    </row>
    <row r="212" spans="1:55" x14ac:dyDescent="0.2">
      <c r="A212" s="3" t="s">
        <v>679</v>
      </c>
      <c r="B212" s="3" t="s">
        <v>680</v>
      </c>
      <c r="C212" s="3" t="s">
        <v>24</v>
      </c>
      <c r="D212" s="3">
        <v>744724</v>
      </c>
      <c r="E212" s="3" t="s">
        <v>16</v>
      </c>
      <c r="F212" s="3">
        <v>2019</v>
      </c>
      <c r="G212" s="3" t="s">
        <v>17</v>
      </c>
      <c r="H212" s="4">
        <v>43830</v>
      </c>
      <c r="I212" s="4">
        <v>43879</v>
      </c>
      <c r="J212" s="4">
        <v>43879</v>
      </c>
      <c r="K212" s="5">
        <v>192700000</v>
      </c>
      <c r="L212" s="5">
        <v>197100000</v>
      </c>
      <c r="M212" s="3" t="s">
        <v>681</v>
      </c>
      <c r="N212" s="21">
        <v>3.7975035968064411E-2</v>
      </c>
      <c r="O212" s="22">
        <v>3.7975035968064411E-2</v>
      </c>
      <c r="P212" s="22">
        <v>2.3530157989244339E-2</v>
      </c>
      <c r="Q212" s="22">
        <v>0.872165253353266</v>
      </c>
      <c r="R212" s="22">
        <v>0.16823762406112816</v>
      </c>
      <c r="S212" s="22">
        <v>8.0920284059302662E-3</v>
      </c>
      <c r="T212" s="22">
        <v>0.16857077539504906</v>
      </c>
      <c r="U212" s="22">
        <v>0.8145371406194073</v>
      </c>
      <c r="V212" s="22">
        <v>0.70880141964185561</v>
      </c>
      <c r="W212" s="22">
        <v>0.82775644355628453</v>
      </c>
      <c r="X212" s="22">
        <v>0.15099477181860088</v>
      </c>
      <c r="Y212" s="22">
        <v>0.56248265147109644</v>
      </c>
      <c r="Z212" s="22">
        <v>0.84900522818139901</v>
      </c>
      <c r="AA212" s="22">
        <v>0.83890259931790256</v>
      </c>
      <c r="AB212" s="22">
        <v>0.8174763986783522</v>
      </c>
      <c r="AC212" s="22">
        <v>0.32223882270012211</v>
      </c>
      <c r="AD212" s="22">
        <v>0.27427488135811945</v>
      </c>
      <c r="AE212" s="22">
        <v>0.2436943784371467</v>
      </c>
      <c r="AF212" s="22">
        <v>0.31613167757333893</v>
      </c>
      <c r="AG212" s="22" t="e">
        <v>#DIV/0!</v>
      </c>
      <c r="AH212" s="22" t="e">
        <v>#DIV/0!</v>
      </c>
      <c r="AI212" s="22">
        <v>0.54771709698760473</v>
      </c>
      <c r="AJ212" s="22">
        <v>0.13417906790337478</v>
      </c>
      <c r="AK212" s="22" t="e">
        <v>#DIV/0!</v>
      </c>
      <c r="AL212" s="22" t="e">
        <v>#DIV/0!</v>
      </c>
      <c r="AM212" s="22">
        <v>0.70752363913052885</v>
      </c>
      <c r="AN212" s="22">
        <v>0.80675160275820934</v>
      </c>
      <c r="AO212" s="22">
        <v>9.1188099003861892E-2</v>
      </c>
      <c r="AP212" s="22">
        <v>0.39779776254842575</v>
      </c>
      <c r="AQ212" s="22">
        <v>0.57692419921274429</v>
      </c>
      <c r="AR212" s="22">
        <v>0.31170521841239152</v>
      </c>
      <c r="AS212" s="22">
        <v>0.36984237820809385</v>
      </c>
      <c r="AT212" s="22">
        <v>0.34843597006103655</v>
      </c>
      <c r="AU212" s="22">
        <v>0.25607523428706408</v>
      </c>
      <c r="AV212" s="22" t="e">
        <v>#DIV/0!</v>
      </c>
      <c r="AW212" s="22" t="e">
        <v>#DIV/0!</v>
      </c>
      <c r="AX212" s="22" t="e">
        <v>#DIV/0!</v>
      </c>
      <c r="AY212" s="22">
        <v>0.74943715771407704</v>
      </c>
      <c r="AZ212" s="22">
        <v>0.7731443607025188</v>
      </c>
      <c r="BA212" s="22">
        <v>0.22272270372934397</v>
      </c>
      <c r="BB212" s="22" t="e">
        <v>#DIV/0!</v>
      </c>
      <c r="BC212" s="22">
        <v>0.10662233842442921</v>
      </c>
    </row>
    <row r="213" spans="1:55" x14ac:dyDescent="0.2">
      <c r="A213" s="3" t="s">
        <v>646</v>
      </c>
      <c r="B213" s="3" t="s">
        <v>647</v>
      </c>
      <c r="C213" s="3" t="s">
        <v>15</v>
      </c>
      <c r="D213" s="3">
        <v>378166</v>
      </c>
      <c r="E213" s="3" t="s">
        <v>16</v>
      </c>
      <c r="F213" s="3">
        <v>2019</v>
      </c>
      <c r="G213" s="3" t="s">
        <v>17</v>
      </c>
      <c r="H213" s="4">
        <v>43830</v>
      </c>
      <c r="I213" s="4">
        <v>43879</v>
      </c>
      <c r="J213" s="4">
        <v>43879</v>
      </c>
      <c r="K213" s="5">
        <v>240100000</v>
      </c>
      <c r="L213" s="5">
        <v>242900000</v>
      </c>
      <c r="M213" s="3" t="s">
        <v>648</v>
      </c>
      <c r="N213" s="21">
        <v>4.649201515491181E-2</v>
      </c>
      <c r="O213" s="22">
        <v>3.3612345746877471E-2</v>
      </c>
      <c r="P213" s="22">
        <v>2.7685379995612946E-2</v>
      </c>
      <c r="Q213" s="22">
        <v>0.87061549579663011</v>
      </c>
      <c r="R213" s="22">
        <v>9.1359723764635359E-2</v>
      </c>
      <c r="S213" s="22">
        <v>5.9724927401667044E-2</v>
      </c>
      <c r="T213" s="22">
        <v>8.1556821578469468E-2</v>
      </c>
      <c r="U213" s="22">
        <v>0.8102389806561987</v>
      </c>
      <c r="V213" s="22">
        <v>0.71093385686965371</v>
      </c>
      <c r="W213" s="22">
        <v>0.82248253129192117</v>
      </c>
      <c r="X213" s="22">
        <v>0.26036792885552379</v>
      </c>
      <c r="Y213" s="22">
        <v>0.50897561122873902</v>
      </c>
      <c r="Z213" s="22">
        <v>0.73963207114447627</v>
      </c>
      <c r="AA213" s="22">
        <v>0.53099793515804006</v>
      </c>
      <c r="AB213" s="22">
        <v>0.84356582752118414</v>
      </c>
      <c r="AC213" s="22">
        <v>0.28978455193005581</v>
      </c>
      <c r="AD213" s="22">
        <v>0.20924172738602512</v>
      </c>
      <c r="AE213" s="22">
        <v>0.2956689247563426</v>
      </c>
      <c r="AF213" s="22">
        <v>0.34523993090071819</v>
      </c>
      <c r="AG213" s="22" t="e">
        <v>#DIV/0!</v>
      </c>
      <c r="AH213" s="22" t="e">
        <v>#DIV/0!</v>
      </c>
      <c r="AI213" s="22">
        <v>0.55836933824512447</v>
      </c>
      <c r="AJ213" s="22">
        <v>0.14030311833486664</v>
      </c>
      <c r="AK213" s="22" t="e">
        <v>#DIV/0!</v>
      </c>
      <c r="AL213" s="22" t="e">
        <v>#DIV/0!</v>
      </c>
      <c r="AM213" s="22">
        <v>0.71180867052050079</v>
      </c>
      <c r="AN213" s="22">
        <v>0.80778597569719612</v>
      </c>
      <c r="AO213" s="22">
        <v>0.16488958872427564</v>
      </c>
      <c r="AP213" s="22">
        <v>0.36714279346655587</v>
      </c>
      <c r="AQ213" s="22">
        <v>0.65107843591686709</v>
      </c>
      <c r="AR213" s="22">
        <v>0.29772591148757521</v>
      </c>
      <c r="AS213" s="22">
        <v>0.38324429881180672</v>
      </c>
      <c r="AT213" s="22">
        <v>0.41011910699643661</v>
      </c>
      <c r="AU213" s="22">
        <v>0.25253124923026737</v>
      </c>
      <c r="AV213" s="22" t="e">
        <v>#DIV/0!</v>
      </c>
      <c r="AW213" s="22" t="e">
        <v>#DIV/0!</v>
      </c>
      <c r="AX213" s="22" t="e">
        <v>#DIV/0!</v>
      </c>
      <c r="AY213" s="22">
        <v>0.74668746302744982</v>
      </c>
      <c r="AZ213" s="22">
        <v>0.76969624696707861</v>
      </c>
      <c r="BA213" s="22">
        <v>0.22131490819215549</v>
      </c>
      <c r="BB213" s="22" t="e">
        <v>#DIV/0!</v>
      </c>
      <c r="BC213" s="22">
        <v>0.18374882070278517</v>
      </c>
    </row>
    <row r="214" spans="1:55" x14ac:dyDescent="0.2">
      <c r="A214" s="3" t="s">
        <v>682</v>
      </c>
      <c r="B214" s="3" t="s">
        <v>683</v>
      </c>
      <c r="C214" s="3" t="s">
        <v>72</v>
      </c>
      <c r="D214" s="3">
        <v>378171</v>
      </c>
      <c r="E214" s="3" t="s">
        <v>16</v>
      </c>
      <c r="F214" s="3">
        <v>2019</v>
      </c>
      <c r="G214" s="3" t="s">
        <v>17</v>
      </c>
      <c r="H214" s="4">
        <v>43830</v>
      </c>
      <c r="I214" s="4">
        <v>43874</v>
      </c>
      <c r="J214" s="4">
        <v>43874</v>
      </c>
      <c r="K214" s="5">
        <v>287279000</v>
      </c>
      <c r="L214" s="5">
        <v>288084000</v>
      </c>
      <c r="M214" s="3" t="s">
        <v>684</v>
      </c>
      <c r="N214" s="21">
        <v>2.2918039260848858E-2</v>
      </c>
      <c r="O214" s="22">
        <v>2.2918039260848858E-2</v>
      </c>
      <c r="P214" s="22">
        <v>1.0251591898823633E-2</v>
      </c>
      <c r="Q214" s="22">
        <v>0.88120273910668645</v>
      </c>
      <c r="R214" s="22">
        <v>0.21065159962722679</v>
      </c>
      <c r="S214" s="22">
        <v>5.2973073991986856E-2</v>
      </c>
      <c r="T214" s="22">
        <v>0.20333854703668711</v>
      </c>
      <c r="U214" s="22">
        <v>0.82941113399082111</v>
      </c>
      <c r="V214" s="22">
        <v>0.71575375842448019</v>
      </c>
      <c r="W214" s="22">
        <v>0.84379606193046819</v>
      </c>
      <c r="X214" s="22">
        <v>7.4591713922126796E-2</v>
      </c>
      <c r="Y214" s="22">
        <v>0.4234862248530411</v>
      </c>
      <c r="Z214" s="22">
        <v>0.92540828607787329</v>
      </c>
      <c r="AA214" s="22">
        <v>0.52075089927428342</v>
      </c>
      <c r="AB214" s="22">
        <v>0.77020437513055195</v>
      </c>
      <c r="AC214" s="22">
        <v>0.55723713703700706</v>
      </c>
      <c r="AD214" s="22">
        <v>0.42948441959683931</v>
      </c>
      <c r="AE214" s="22">
        <v>0.36692556083823991</v>
      </c>
      <c r="AF214" s="22">
        <v>0.33567382545852836</v>
      </c>
      <c r="AG214" s="22" t="e">
        <v>#DIV/0!</v>
      </c>
      <c r="AH214" s="22" t="e">
        <v>#DIV/0!</v>
      </c>
      <c r="AI214" s="22">
        <v>0.54736618135214854</v>
      </c>
      <c r="AJ214" s="22">
        <v>0.15767692120737786</v>
      </c>
      <c r="AK214" s="22" t="e">
        <v>#DIV/0!</v>
      </c>
      <c r="AL214" s="22" t="e">
        <v>#DIV/0!</v>
      </c>
      <c r="AM214" s="22">
        <v>0.7113231172110942</v>
      </c>
      <c r="AN214" s="22">
        <v>0.80884725773290833</v>
      </c>
      <c r="AO214" s="22">
        <v>5.3936071173923593E-2</v>
      </c>
      <c r="AP214" s="22">
        <v>0.35574428090347998</v>
      </c>
      <c r="AQ214" s="22">
        <v>0.59054402475466483</v>
      </c>
      <c r="AR214" s="22">
        <v>0.42553608710709834</v>
      </c>
      <c r="AS214" s="22">
        <v>0.36275317962966591</v>
      </c>
      <c r="AT214" s="22">
        <v>0.36543469118768657</v>
      </c>
      <c r="AU214" s="22">
        <v>0.26386337774635577</v>
      </c>
      <c r="AV214" s="22" t="e">
        <v>#DIV/0!</v>
      </c>
      <c r="AW214" s="22" t="e">
        <v>#DIV/0!</v>
      </c>
      <c r="AX214" s="22" t="e">
        <v>#DIV/0!</v>
      </c>
      <c r="AY214" s="22">
        <v>0.74977546684468943</v>
      </c>
      <c r="AZ214" s="22">
        <v>0.77387561989388498</v>
      </c>
      <c r="BA214" s="22">
        <v>0.22232645035302362</v>
      </c>
      <c r="BB214" s="22" t="e">
        <v>#DIV/0!</v>
      </c>
      <c r="BC214" s="22">
        <v>0.12618323123322081</v>
      </c>
    </row>
    <row r="215" spans="1:55" x14ac:dyDescent="0.2">
      <c r="A215" s="3" t="s">
        <v>670</v>
      </c>
      <c r="B215" s="3" t="s">
        <v>671</v>
      </c>
      <c r="C215" s="3" t="s">
        <v>24</v>
      </c>
      <c r="D215" s="3">
        <v>103498</v>
      </c>
      <c r="E215" s="3" t="s">
        <v>16</v>
      </c>
      <c r="F215" s="3">
        <v>2019</v>
      </c>
      <c r="G215" s="3" t="s">
        <v>17</v>
      </c>
      <c r="H215" s="4">
        <v>43830</v>
      </c>
      <c r="I215" s="4">
        <v>43868</v>
      </c>
      <c r="J215" s="4">
        <v>43868</v>
      </c>
      <c r="K215" s="5">
        <v>115800000</v>
      </c>
      <c r="L215" s="5">
        <v>119800000</v>
      </c>
      <c r="M215" s="3" t="s">
        <v>672</v>
      </c>
      <c r="N215" s="21">
        <v>0.16524913638478439</v>
      </c>
      <c r="O215" s="22">
        <v>0.14410857745315064</v>
      </c>
      <c r="P215" s="22">
        <v>0.3229056994085911</v>
      </c>
      <c r="Q215" s="22">
        <v>0.86784380895240198</v>
      </c>
      <c r="R215" s="22">
        <v>0</v>
      </c>
      <c r="S215" s="22">
        <v>0</v>
      </c>
      <c r="T215" s="22">
        <v>0</v>
      </c>
      <c r="U215" s="22">
        <v>0.80725306381245165</v>
      </c>
      <c r="V215" s="22">
        <v>0.70833495319453676</v>
      </c>
      <c r="W215" s="22">
        <v>0.81944824653588433</v>
      </c>
      <c r="X215" s="22">
        <v>0.41291422202169115</v>
      </c>
      <c r="Y215" s="22">
        <v>0.53248026608976939</v>
      </c>
      <c r="Z215" s="22">
        <v>0.58708577797830885</v>
      </c>
      <c r="AA215" s="22">
        <v>5.0631510229620896E-2</v>
      </c>
      <c r="AB215" s="22">
        <v>0.9910092261479938</v>
      </c>
      <c r="AC215" s="22">
        <v>0.6854745487999192</v>
      </c>
      <c r="AD215" s="22">
        <v>0.39849624030124581</v>
      </c>
      <c r="AE215" s="22">
        <v>0.51114524481483758</v>
      </c>
      <c r="AF215" s="22">
        <v>0.44100919523235432</v>
      </c>
      <c r="AG215" s="22" t="e">
        <v>#DIV/0!</v>
      </c>
      <c r="AH215" s="22" t="e">
        <v>#DIV/0!</v>
      </c>
      <c r="AI215" s="22">
        <v>0.55055417910453586</v>
      </c>
      <c r="AJ215" s="22">
        <v>0.33916900066376604</v>
      </c>
      <c r="AK215" s="22" t="e">
        <v>#DIV/0!</v>
      </c>
      <c r="AL215" s="22" t="e">
        <v>#DIV/0!</v>
      </c>
      <c r="AM215" s="22">
        <v>0.71111075610913921</v>
      </c>
      <c r="AN215" s="22">
        <v>0.80420521448227</v>
      </c>
      <c r="AO215" s="22">
        <v>8.7480822723259091E-2</v>
      </c>
      <c r="AP215" s="22">
        <v>0.36025373954162587</v>
      </c>
      <c r="AQ215" s="22">
        <v>0.74018328775851361</v>
      </c>
      <c r="AR215" s="22">
        <v>0.57513610203399068</v>
      </c>
      <c r="AS215" s="22">
        <v>0.36570671699200169</v>
      </c>
      <c r="AT215" s="22">
        <v>0.54306065994636221</v>
      </c>
      <c r="AU215" s="22">
        <v>0.30192785377413717</v>
      </c>
      <c r="AV215" s="22" t="e">
        <v>#DIV/0!</v>
      </c>
      <c r="AW215" s="22" t="e">
        <v>#DIV/0!</v>
      </c>
      <c r="AX215" s="22" t="e">
        <v>#DIV/0!</v>
      </c>
      <c r="AY215" s="22">
        <v>0.7440745832666682</v>
      </c>
      <c r="AZ215" s="22">
        <v>0.76475983629811928</v>
      </c>
      <c r="BA215" s="22">
        <v>0.22160287911452622</v>
      </c>
      <c r="BB215" s="22" t="e">
        <v>#DIV/0!</v>
      </c>
      <c r="BC215" s="22">
        <v>0.2099437794586724</v>
      </c>
    </row>
    <row r="216" spans="1:55" x14ac:dyDescent="0.2">
      <c r="A216" s="3" t="s">
        <v>547</v>
      </c>
      <c r="B216" s="3" t="s">
        <v>548</v>
      </c>
      <c r="C216" s="3" t="s">
        <v>34</v>
      </c>
      <c r="D216" s="3">
        <v>447532</v>
      </c>
      <c r="E216" s="3" t="s">
        <v>16</v>
      </c>
      <c r="F216" s="3">
        <v>2019</v>
      </c>
      <c r="G216" s="3" t="s">
        <v>17</v>
      </c>
      <c r="H216" s="4">
        <v>43830</v>
      </c>
      <c r="I216" s="4">
        <v>43880</v>
      </c>
      <c r="J216" s="4">
        <v>43880</v>
      </c>
      <c r="K216" s="5">
        <v>89428000</v>
      </c>
      <c r="L216" s="5">
        <v>90805000</v>
      </c>
      <c r="M216" s="3" t="s">
        <v>549</v>
      </c>
      <c r="N216" s="21">
        <v>2.5570662190927507E-2</v>
      </c>
      <c r="O216" s="22">
        <v>2.5570662190927507E-2</v>
      </c>
      <c r="P216" s="22">
        <v>1.0151390632088798E-2</v>
      </c>
      <c r="Q216" s="22">
        <v>0.87881827729726525</v>
      </c>
      <c r="R216" s="22">
        <v>0.10256871526824894</v>
      </c>
      <c r="S216" s="22">
        <v>3.6759260182960392E-2</v>
      </c>
      <c r="T216" s="22">
        <v>9.702919859437531E-2</v>
      </c>
      <c r="U216" s="22">
        <v>0.81636717669943415</v>
      </c>
      <c r="V216" s="22">
        <v>0.71268383767544308</v>
      </c>
      <c r="W216" s="22">
        <v>0.82926290167392336</v>
      </c>
      <c r="X216" s="22">
        <v>0.24204166975855695</v>
      </c>
      <c r="Y216" s="22">
        <v>0.43730536433784806</v>
      </c>
      <c r="Z216" s="22">
        <v>0.75795833024144299</v>
      </c>
      <c r="AA216" s="22">
        <v>0.65899477593282518</v>
      </c>
      <c r="AB216" s="22">
        <v>0.77628150952960007</v>
      </c>
      <c r="AC216" s="22">
        <v>0.62400044704181767</v>
      </c>
      <c r="AD216" s="22">
        <v>0.2273537466350766</v>
      </c>
      <c r="AE216" s="22">
        <v>0.2583002291903046</v>
      </c>
      <c r="AF216" s="22">
        <v>0.33233485562983417</v>
      </c>
      <c r="AG216" s="22" t="e">
        <v>#DIV/0!</v>
      </c>
      <c r="AH216" s="22" t="e">
        <v>#DIV/0!</v>
      </c>
      <c r="AI216" s="22">
        <v>0.53784821924994719</v>
      </c>
      <c r="AJ216" s="22">
        <v>0.10645342813407854</v>
      </c>
      <c r="AK216" s="22" t="e">
        <v>#DIV/0!</v>
      </c>
      <c r="AL216" s="22" t="e">
        <v>#DIV/0!</v>
      </c>
      <c r="AM216" s="22">
        <v>0.71327544045268665</v>
      </c>
      <c r="AN216" s="22">
        <v>0.81245109917140845</v>
      </c>
      <c r="AO216" s="22">
        <v>0.1170207112637686</v>
      </c>
      <c r="AP216" s="22">
        <v>0.3563132488059591</v>
      </c>
      <c r="AQ216" s="22">
        <v>0.60677318551180048</v>
      </c>
      <c r="AR216" s="22">
        <v>0.31790914172088014</v>
      </c>
      <c r="AS216" s="22">
        <v>0.3560218215839982</v>
      </c>
      <c r="AT216" s="22">
        <v>0.38259709525187147</v>
      </c>
      <c r="AU216" s="22">
        <v>0.26640445981466038</v>
      </c>
      <c r="AV216" s="22" t="e">
        <v>#DIV/0!</v>
      </c>
      <c r="AW216" s="22" t="e">
        <v>#DIV/0!</v>
      </c>
      <c r="AX216" s="22" t="e">
        <v>#DIV/0!</v>
      </c>
      <c r="AY216" s="22">
        <v>0.74756742881321114</v>
      </c>
      <c r="AZ216" s="22">
        <v>0.77091536727666909</v>
      </c>
      <c r="BA216" s="22">
        <v>0.22342766879150164</v>
      </c>
      <c r="BB216" s="22" t="e">
        <v>#DIV/0!</v>
      </c>
      <c r="BC216" s="22">
        <v>0.14679125714527097</v>
      </c>
    </row>
    <row r="217" spans="1:55" x14ac:dyDescent="0.2">
      <c r="A217" s="3" t="s">
        <v>637</v>
      </c>
      <c r="B217" s="3" t="s">
        <v>638</v>
      </c>
      <c r="C217" s="3" t="s">
        <v>15</v>
      </c>
      <c r="D217" s="3">
        <v>378165</v>
      </c>
      <c r="E217" s="3" t="s">
        <v>16</v>
      </c>
      <c r="F217" s="3">
        <v>2019</v>
      </c>
      <c r="G217" s="3" t="s">
        <v>17</v>
      </c>
      <c r="H217" s="4">
        <v>43830</v>
      </c>
      <c r="I217" s="4">
        <v>43875</v>
      </c>
      <c r="J217" s="4">
        <v>43875</v>
      </c>
      <c r="K217" s="5">
        <v>321200000</v>
      </c>
      <c r="L217" s="5">
        <v>322200000</v>
      </c>
      <c r="M217" s="3" t="s">
        <v>639</v>
      </c>
      <c r="N217" s="21">
        <v>0.10589372263224853</v>
      </c>
      <c r="O217" s="22">
        <v>8.6130237723821571E-2</v>
      </c>
      <c r="P217" s="22">
        <v>9.4962236769346536E-2</v>
      </c>
      <c r="Q217" s="22">
        <v>0.87431184141551055</v>
      </c>
      <c r="R217" s="22">
        <v>0.1729495488269259</v>
      </c>
      <c r="S217" s="22">
        <v>4.9946310715764442E-4</v>
      </c>
      <c r="T217" s="22">
        <v>0.17470292187413336</v>
      </c>
      <c r="U217" s="22">
        <v>0.81728361000246363</v>
      </c>
      <c r="V217" s="22">
        <v>0.7083735205788213</v>
      </c>
      <c r="W217" s="22">
        <v>0.83098220623089891</v>
      </c>
      <c r="X217" s="22">
        <v>0.35728381024355543</v>
      </c>
      <c r="Y217" s="22">
        <v>0.44121437757629223</v>
      </c>
      <c r="Z217" s="22">
        <v>0.64271618975644451</v>
      </c>
      <c r="AA217" s="22">
        <v>0.47823290411340164</v>
      </c>
      <c r="AB217" s="22">
        <v>0.79711220115632497</v>
      </c>
      <c r="AC217" s="22">
        <v>0.4026407369351549</v>
      </c>
      <c r="AD217" s="22">
        <v>0.33132609609174896</v>
      </c>
      <c r="AE217" s="22">
        <v>0.43466846616837834</v>
      </c>
      <c r="AF217" s="22">
        <v>0.38547496911353496</v>
      </c>
      <c r="AG217" s="22" t="e">
        <v>#DIV/0!</v>
      </c>
      <c r="AH217" s="22" t="e">
        <v>#DIV/0!</v>
      </c>
      <c r="AI217" s="22">
        <v>0.52925415345385451</v>
      </c>
      <c r="AJ217" s="22">
        <v>0.31150031178774346</v>
      </c>
      <c r="AK217" s="22" t="e">
        <v>#DIV/0!</v>
      </c>
      <c r="AL217" s="22" t="e">
        <v>#DIV/0!</v>
      </c>
      <c r="AM217" s="22">
        <v>0.7286657203882535</v>
      </c>
      <c r="AN217" s="22">
        <v>0.8127272389513831</v>
      </c>
      <c r="AO217" s="22">
        <v>0.1928433651393221</v>
      </c>
      <c r="AP217" s="22">
        <v>0.3616354494772982</v>
      </c>
      <c r="AQ217" s="22">
        <v>0.77148757186995431</v>
      </c>
      <c r="AR217" s="22">
        <v>0.40885963304251238</v>
      </c>
      <c r="AS217" s="22">
        <v>0.32429920612250834</v>
      </c>
      <c r="AT217" s="22">
        <v>0.6082100447016151</v>
      </c>
      <c r="AU217" s="22">
        <v>0.40938090448994563</v>
      </c>
      <c r="AV217" s="22" t="e">
        <v>#DIV/0!</v>
      </c>
      <c r="AW217" s="22" t="e">
        <v>#DIV/0!</v>
      </c>
      <c r="AX217" s="22" t="e">
        <v>#DIV/0!</v>
      </c>
      <c r="AY217" s="22">
        <v>0.74623158128855249</v>
      </c>
      <c r="AZ217" s="22">
        <v>0.76923344098585344</v>
      </c>
      <c r="BA217" s="22">
        <v>0.2226283200401451</v>
      </c>
      <c r="BB217" s="22" t="e">
        <v>#DIV/0!</v>
      </c>
      <c r="BC217" s="22">
        <v>0.30572810701094266</v>
      </c>
    </row>
    <row r="218" spans="1:55" x14ac:dyDescent="0.2">
      <c r="A218" s="3" t="s">
        <v>673</v>
      </c>
      <c r="B218" s="3" t="s">
        <v>674</v>
      </c>
      <c r="C218" s="3" t="s">
        <v>113</v>
      </c>
      <c r="D218" s="3">
        <v>378170</v>
      </c>
      <c r="E218" s="3" t="s">
        <v>16</v>
      </c>
      <c r="F218" s="3">
        <v>2019</v>
      </c>
      <c r="G218" s="3" t="s">
        <v>17</v>
      </c>
      <c r="H218" s="4">
        <v>43830</v>
      </c>
      <c r="I218" s="4">
        <v>43892</v>
      </c>
      <c r="J218" s="4">
        <v>43892</v>
      </c>
      <c r="K218" s="5">
        <v>455200000</v>
      </c>
      <c r="L218" s="5">
        <v>459400000</v>
      </c>
      <c r="M218" s="3" t="s">
        <v>675</v>
      </c>
      <c r="N218" s="21">
        <v>2.5132140264351201E-2</v>
      </c>
      <c r="O218" s="22">
        <v>2.5132140264351201E-2</v>
      </c>
      <c r="P218" s="22">
        <v>1.2470260377342108E-2</v>
      </c>
      <c r="Q218" s="22">
        <v>0.87040930161485108</v>
      </c>
      <c r="R218" s="22">
        <v>7.2167656967563928E-2</v>
      </c>
      <c r="S218" s="22">
        <v>0.29756901330692515</v>
      </c>
      <c r="T218" s="22">
        <v>1.9243781508422316E-2</v>
      </c>
      <c r="U218" s="22">
        <v>0.80950981763043384</v>
      </c>
      <c r="V218" s="22">
        <v>0.7207240859640619</v>
      </c>
      <c r="W218" s="22">
        <v>0.82013326946722742</v>
      </c>
      <c r="X218" s="22">
        <v>0.31759807883755498</v>
      </c>
      <c r="Y218" s="22">
        <v>0.48795011775776415</v>
      </c>
      <c r="Z218" s="22">
        <v>0.68240192116244502</v>
      </c>
      <c r="AA218" s="22">
        <v>0.34628551984983286</v>
      </c>
      <c r="AB218" s="22">
        <v>0.84837186358320549</v>
      </c>
      <c r="AC218" s="22">
        <v>0.39379425902821685</v>
      </c>
      <c r="AD218" s="22">
        <v>0.33235355767854319</v>
      </c>
      <c r="AE218" s="22">
        <v>0.43583828578490214</v>
      </c>
      <c r="AF218" s="22">
        <v>0.34837987803423232</v>
      </c>
      <c r="AG218" s="22" t="e">
        <v>#DIV/0!</v>
      </c>
      <c r="AH218" s="22" t="e">
        <v>#DIV/0!</v>
      </c>
      <c r="AI218" s="22">
        <v>0.55961820251320171</v>
      </c>
      <c r="AJ218" s="22">
        <v>8.1579751111283572E-2</v>
      </c>
      <c r="AK218" s="22" t="e">
        <v>#DIV/0!</v>
      </c>
      <c r="AL218" s="22" t="e">
        <v>#DIV/0!</v>
      </c>
      <c r="AM218" s="22">
        <v>0.70773238338760613</v>
      </c>
      <c r="AN218" s="22">
        <v>0.80394748267710381</v>
      </c>
      <c r="AO218" s="22">
        <v>2.0014373027090495E-2</v>
      </c>
      <c r="AP218" s="22">
        <v>0.35888447881022173</v>
      </c>
      <c r="AQ218" s="22">
        <v>0.58439691943045746</v>
      </c>
      <c r="AR218" s="22">
        <v>0.37464937161060063</v>
      </c>
      <c r="AS218" s="22">
        <v>0.38864888382621837</v>
      </c>
      <c r="AT218" s="22">
        <v>0.28695565494536301</v>
      </c>
      <c r="AU218" s="22">
        <v>0.24719609266293108</v>
      </c>
      <c r="AV218" s="22" t="e">
        <v>#DIV/0!</v>
      </c>
      <c r="AW218" s="22" t="e">
        <v>#DIV/0!</v>
      </c>
      <c r="AX218" s="22" t="e">
        <v>#DIV/0!</v>
      </c>
      <c r="AY218" s="22">
        <v>0.74948284670831489</v>
      </c>
      <c r="AZ218" s="22">
        <v>0.77179126302330481</v>
      </c>
      <c r="BA218" s="22">
        <v>0.22048063560601253</v>
      </c>
      <c r="BB218" s="22" t="e">
        <v>#DIV/0!</v>
      </c>
      <c r="BC218" s="22">
        <v>0.13938099195284853</v>
      </c>
    </row>
    <row r="219" spans="1:55" x14ac:dyDescent="0.2">
      <c r="A219" s="3" t="s">
        <v>685</v>
      </c>
      <c r="B219" s="3" t="s">
        <v>686</v>
      </c>
      <c r="C219" s="3" t="s">
        <v>15</v>
      </c>
      <c r="D219" s="3">
        <v>378173</v>
      </c>
      <c r="E219" s="3" t="s">
        <v>16</v>
      </c>
      <c r="F219" s="3">
        <v>2019</v>
      </c>
      <c r="G219" s="3" t="s">
        <v>17</v>
      </c>
      <c r="H219" s="4">
        <v>43830</v>
      </c>
      <c r="I219" s="4">
        <v>43892</v>
      </c>
      <c r="J219" s="4">
        <v>43892</v>
      </c>
      <c r="K219" s="5">
        <v>106464000</v>
      </c>
      <c r="L219" s="5">
        <v>107499000</v>
      </c>
      <c r="M219" s="3" t="s">
        <v>687</v>
      </c>
      <c r="N219" s="21">
        <v>0.22284832717596739</v>
      </c>
      <c r="O219" s="22">
        <v>0.22210307967549536</v>
      </c>
      <c r="P219" s="22">
        <v>3.4891412606192036E-3</v>
      </c>
      <c r="Q219" s="22">
        <v>0.86995273891095981</v>
      </c>
      <c r="R219" s="22">
        <v>7.9558760900266354E-2</v>
      </c>
      <c r="S219" s="22">
        <v>0</v>
      </c>
      <c r="T219" s="22">
        <v>8.040678994200276E-2</v>
      </c>
      <c r="U219" s="22">
        <v>0.80949218822785118</v>
      </c>
      <c r="V219" s="22">
        <v>0.70833495319453676</v>
      </c>
      <c r="W219" s="22">
        <v>0.8220243069943024</v>
      </c>
      <c r="X219" s="22">
        <v>1</v>
      </c>
      <c r="Y219" s="22">
        <v>0.45896876493098543</v>
      </c>
      <c r="Z219" s="22">
        <v>0</v>
      </c>
      <c r="AA219" s="22">
        <v>2.8245139178584847E-2</v>
      </c>
      <c r="AB219" s="22">
        <v>0.86072973767585892</v>
      </c>
      <c r="AC219" s="22">
        <v>0.1957950165563892</v>
      </c>
      <c r="AD219" s="22">
        <v>0.22249059281400532</v>
      </c>
      <c r="AE219" s="22">
        <v>0.24744464231022151</v>
      </c>
      <c r="AF219" s="22">
        <v>0.33292850347668185</v>
      </c>
      <c r="AG219" s="22" t="e">
        <v>#DIV/0!</v>
      </c>
      <c r="AH219" s="22" t="e">
        <v>#DIV/0!</v>
      </c>
      <c r="AI219" s="22">
        <v>0.54618442938300305</v>
      </c>
      <c r="AJ219" s="22">
        <v>0.25475456250894613</v>
      </c>
      <c r="AK219" s="22" t="e">
        <v>#DIV/0!</v>
      </c>
      <c r="AL219" s="22" t="e">
        <v>#DIV/0!</v>
      </c>
      <c r="AM219" s="22">
        <v>0.71272675854966649</v>
      </c>
      <c r="AN219" s="22">
        <v>0.81145678963730217</v>
      </c>
      <c r="AO219" s="22">
        <v>0.35632747283374916</v>
      </c>
      <c r="AP219" s="22">
        <v>0.36056761491844247</v>
      </c>
      <c r="AQ219" s="22">
        <v>0.6822957461207334</v>
      </c>
      <c r="AR219" s="22">
        <v>0.30255360923930824</v>
      </c>
      <c r="AS219" s="22">
        <v>0.36846329157843022</v>
      </c>
      <c r="AT219" s="22">
        <v>0.6119755240828999</v>
      </c>
      <c r="AU219" s="22">
        <v>0.28392206143579801</v>
      </c>
      <c r="AV219" s="22" t="e">
        <v>#DIV/0!</v>
      </c>
      <c r="AW219" s="22" t="e">
        <v>#DIV/0!</v>
      </c>
      <c r="AX219" s="22" t="e">
        <v>#DIV/0!</v>
      </c>
      <c r="AY219" s="22">
        <v>0.74506861359919396</v>
      </c>
      <c r="AZ219" s="22">
        <v>0.76848570970623298</v>
      </c>
      <c r="BA219" s="22">
        <v>0.22192382006303923</v>
      </c>
      <c r="BB219" s="22" t="e">
        <v>#DIV/0!</v>
      </c>
      <c r="BC219" s="22">
        <v>0.21677563804044056</v>
      </c>
    </row>
    <row r="220" spans="1:55" x14ac:dyDescent="0.2">
      <c r="A220" s="7" t="s">
        <v>700</v>
      </c>
      <c r="B220" s="7" t="s">
        <v>701</v>
      </c>
      <c r="C220" s="3" t="s">
        <v>15</v>
      </c>
      <c r="D220" s="7">
        <v>360440</v>
      </c>
      <c r="E220" s="7" t="s">
        <v>16</v>
      </c>
      <c r="F220" s="7">
        <v>2016</v>
      </c>
      <c r="G220" s="7" t="s">
        <v>17</v>
      </c>
      <c r="H220" s="8">
        <v>42643</v>
      </c>
      <c r="I220" s="8">
        <v>42697</v>
      </c>
      <c r="J220" s="8">
        <v>42697</v>
      </c>
      <c r="K220" s="9">
        <v>615879500</v>
      </c>
      <c r="L220" s="9">
        <v>620463500</v>
      </c>
      <c r="M220" s="7" t="s">
        <v>702</v>
      </c>
      <c r="N220" s="21">
        <v>3.5680091810617209E-2</v>
      </c>
      <c r="O220" s="22">
        <v>2.8009038381679032E-2</v>
      </c>
      <c r="P220" s="22">
        <v>1.7202786200886357E-2</v>
      </c>
      <c r="Q220" s="22">
        <v>0.88548839270992341</v>
      </c>
      <c r="R220" s="22">
        <v>9.1012904842005748E-2</v>
      </c>
      <c r="S220" s="22">
        <v>6.934588590900205E-2</v>
      </c>
      <c r="T220" s="22">
        <v>7.947030758085348E-2</v>
      </c>
      <c r="U220" s="22">
        <v>0.81949774859592417</v>
      </c>
      <c r="V220" s="22">
        <v>0.72075653649654681</v>
      </c>
      <c r="W220" s="22">
        <v>0.83161914501009337</v>
      </c>
      <c r="X220" s="22">
        <v>0.32369898095220545</v>
      </c>
      <c r="Y220" s="22">
        <v>0.41182866450032385</v>
      </c>
      <c r="Z220" s="22">
        <v>0.6763010190477946</v>
      </c>
      <c r="AA220" s="22">
        <v>0.32546686902164107</v>
      </c>
      <c r="AB220" s="22">
        <v>0.76299030450792982</v>
      </c>
      <c r="AC220" s="22">
        <v>0.16766282054523832</v>
      </c>
      <c r="AD220" s="22">
        <v>0.13939274392668</v>
      </c>
      <c r="AE220" s="22">
        <v>0.21614214526871889</v>
      </c>
      <c r="AF220" s="22">
        <v>0.2988657254556516</v>
      </c>
      <c r="AG220" s="22" t="e">
        <v>#DIV/0!</v>
      </c>
      <c r="AH220" s="22" t="e">
        <v>#DIV/0!</v>
      </c>
      <c r="AI220" s="22">
        <v>0.53792870371888579</v>
      </c>
      <c r="AJ220" s="22">
        <v>9.6084598375134084E-2</v>
      </c>
      <c r="AK220" s="22" t="e">
        <v>#DIV/0!</v>
      </c>
      <c r="AL220" s="22" t="e">
        <v>#DIV/0!</v>
      </c>
      <c r="AM220" s="22">
        <v>0.69935539527585755</v>
      </c>
      <c r="AN220" s="22">
        <v>0.82824488806254892</v>
      </c>
      <c r="AO220" s="22">
        <v>0.21871979662592553</v>
      </c>
      <c r="AP220" s="22">
        <v>0.25745594103676422</v>
      </c>
      <c r="AQ220" s="22">
        <v>0.53728264661710257</v>
      </c>
      <c r="AR220" s="22">
        <v>0.22225968279350855</v>
      </c>
      <c r="AS220" s="22">
        <v>0.3697511176312695</v>
      </c>
      <c r="AT220" s="22">
        <v>0.33287104644056814</v>
      </c>
      <c r="AU220" s="22">
        <v>0.25374722147776657</v>
      </c>
      <c r="AV220" s="22" t="e">
        <v>#DIV/0!</v>
      </c>
      <c r="AW220" s="22" t="e">
        <v>#DIV/0!</v>
      </c>
      <c r="AX220" s="22" t="e">
        <v>#DIV/0!</v>
      </c>
      <c r="AY220" s="22">
        <v>0.74865331917843847</v>
      </c>
      <c r="AZ220" s="22">
        <v>0.77145059444185116</v>
      </c>
      <c r="BA220" s="22">
        <v>0.2203985270187872</v>
      </c>
      <c r="BB220" s="22" t="e">
        <v>#DIV/0!</v>
      </c>
      <c r="BC220" s="22">
        <v>0.14888552197372901</v>
      </c>
    </row>
    <row r="221" spans="1:55" x14ac:dyDescent="0.2">
      <c r="A221" s="3" t="s">
        <v>691</v>
      </c>
      <c r="B221" s="3" t="s">
        <v>692</v>
      </c>
      <c r="C221" s="3" t="s">
        <v>15</v>
      </c>
      <c r="D221" s="3">
        <v>378172</v>
      </c>
      <c r="E221" s="3" t="s">
        <v>16</v>
      </c>
      <c r="F221" s="3">
        <v>2019</v>
      </c>
      <c r="G221" s="3" t="s">
        <v>17</v>
      </c>
      <c r="H221" s="4">
        <v>43738</v>
      </c>
      <c r="I221" s="4">
        <v>43794</v>
      </c>
      <c r="J221" s="4">
        <v>43794</v>
      </c>
      <c r="K221" s="5">
        <v>134528000</v>
      </c>
      <c r="L221" s="5">
        <v>136107000</v>
      </c>
      <c r="M221" s="3" t="s">
        <v>693</v>
      </c>
      <c r="N221" s="21">
        <v>4.8648481184689153E-2</v>
      </c>
      <c r="O221" s="22">
        <v>4.8648481184689153E-2</v>
      </c>
      <c r="P221" s="22">
        <v>2.1199518293622096E-2</v>
      </c>
      <c r="Q221" s="22">
        <v>0.86922700414347076</v>
      </c>
      <c r="R221" s="22">
        <v>4.1060224346222654E-2</v>
      </c>
      <c r="S221" s="22">
        <v>3.2811543330162264E-2</v>
      </c>
      <c r="T221" s="22">
        <v>3.5577402190424656E-2</v>
      </c>
      <c r="U221" s="22">
        <v>0.80820460158863794</v>
      </c>
      <c r="V221" s="22">
        <v>0.70934733188894883</v>
      </c>
      <c r="W221" s="22">
        <v>0.82038678496991857</v>
      </c>
      <c r="X221" s="22">
        <v>0.3084085332603711</v>
      </c>
      <c r="Y221" s="22">
        <v>0.55536967064516918</v>
      </c>
      <c r="Z221" s="22">
        <v>0.6915914667396289</v>
      </c>
      <c r="AA221" s="22">
        <v>0.76027590563545888</v>
      </c>
      <c r="AB221" s="22">
        <v>0.88723658810729567</v>
      </c>
      <c r="AC221" s="22">
        <v>0.17073522676465092</v>
      </c>
      <c r="AD221" s="22">
        <v>0.11758899778444531</v>
      </c>
      <c r="AE221" s="22">
        <v>0.19131742162092427</v>
      </c>
      <c r="AF221" s="22">
        <v>0.33732521798953363</v>
      </c>
      <c r="AG221" s="22" t="e">
        <v>#DIV/0!</v>
      </c>
      <c r="AH221" s="22" t="e">
        <v>#DIV/0!</v>
      </c>
      <c r="AI221" s="22">
        <v>0.72440385438849708</v>
      </c>
      <c r="AJ221" s="22">
        <v>5.1918117181161398E-2</v>
      </c>
      <c r="AK221" s="22" t="e">
        <v>#DIV/0!</v>
      </c>
      <c r="AL221" s="22" t="e">
        <v>#DIV/0!</v>
      </c>
      <c r="AM221" s="22">
        <v>0.71059665674939954</v>
      </c>
      <c r="AN221" s="22">
        <v>0.8076579137814941</v>
      </c>
      <c r="AO221" s="22">
        <v>0.23153634940792692</v>
      </c>
      <c r="AP221" s="22">
        <v>0.36715743980526105</v>
      </c>
      <c r="AQ221" s="22">
        <v>0.65734840908468151</v>
      </c>
      <c r="AR221" s="22">
        <v>0.1316530655067854</v>
      </c>
      <c r="AS221" s="22">
        <v>0.32764412228063139</v>
      </c>
      <c r="AT221" s="22">
        <v>0.17331194866407101</v>
      </c>
      <c r="AU221" s="22">
        <v>0.32038431704493942</v>
      </c>
      <c r="AV221" s="22" t="e">
        <v>#DIV/0!</v>
      </c>
      <c r="AW221" s="22" t="e">
        <v>#DIV/0!</v>
      </c>
      <c r="AX221" s="22" t="e">
        <v>#DIV/0!</v>
      </c>
      <c r="AY221" s="22">
        <v>0.74734815947594746</v>
      </c>
      <c r="AZ221" s="22">
        <v>0.76945923174799569</v>
      </c>
      <c r="BA221" s="22">
        <v>0.22390826073721121</v>
      </c>
      <c r="BB221" s="22" t="e">
        <v>#DIV/0!</v>
      </c>
      <c r="BC221" s="22">
        <v>0.11037047397397864</v>
      </c>
    </row>
    <row r="222" spans="1:55" x14ac:dyDescent="0.2">
      <c r="A222" s="3" t="s">
        <v>688</v>
      </c>
      <c r="B222" s="3" t="s">
        <v>689</v>
      </c>
      <c r="C222" s="3" t="s">
        <v>34</v>
      </c>
      <c r="D222" s="3">
        <v>447566</v>
      </c>
      <c r="E222" s="3" t="s">
        <v>16</v>
      </c>
      <c r="F222" s="3">
        <v>2020</v>
      </c>
      <c r="G222" s="3" t="s">
        <v>17</v>
      </c>
      <c r="H222" s="4">
        <v>44012</v>
      </c>
      <c r="I222" s="4">
        <v>44068</v>
      </c>
      <c r="J222" s="4">
        <v>44068</v>
      </c>
      <c r="K222" s="5">
        <v>76614000</v>
      </c>
      <c r="L222" s="5">
        <v>76850000</v>
      </c>
      <c r="M222" s="3" t="s">
        <v>690</v>
      </c>
      <c r="N222" s="21">
        <v>4.9175834199651443E-2</v>
      </c>
      <c r="O222" s="22">
        <v>4.9175834199651443E-2</v>
      </c>
      <c r="P222" s="22">
        <v>4.4516954088688838E-2</v>
      </c>
      <c r="Q222" s="22">
        <v>0.86851176780456663</v>
      </c>
      <c r="R222" s="22">
        <v>4.4678062761494544E-5</v>
      </c>
      <c r="S222" s="22">
        <v>8.9097068914975957E-5</v>
      </c>
      <c r="T222" s="22">
        <v>2.9077687190365219E-5</v>
      </c>
      <c r="U222" s="22">
        <v>0.80725388034911094</v>
      </c>
      <c r="V222" s="22">
        <v>0.70833712118013359</v>
      </c>
      <c r="W222" s="22">
        <v>0.81944885147870383</v>
      </c>
      <c r="X222" s="22">
        <v>0.23616464141097276</v>
      </c>
      <c r="Y222" s="22">
        <v>0.57609599327365091</v>
      </c>
      <c r="Z222" s="22">
        <v>0.76383535858902729</v>
      </c>
      <c r="AA222" s="22">
        <v>0.45337479618445575</v>
      </c>
      <c r="AB222" s="22">
        <v>0.92746553196744463</v>
      </c>
      <c r="AC222" s="22">
        <v>0.38825777757326824</v>
      </c>
      <c r="AD222" s="22">
        <v>0.31413489001080097</v>
      </c>
      <c r="AE222" s="22">
        <v>0.41509536449365475</v>
      </c>
      <c r="AF222" s="22">
        <v>0.38381366026323771</v>
      </c>
      <c r="AG222" s="22" t="e">
        <v>#DIV/0!</v>
      </c>
      <c r="AH222" s="22" t="e">
        <v>#DIV/0!</v>
      </c>
      <c r="AI222" s="22">
        <v>0.54190766908769994</v>
      </c>
      <c r="AJ222" s="22">
        <v>0.24981634851969708</v>
      </c>
      <c r="AK222" s="22" t="e">
        <v>#DIV/0!</v>
      </c>
      <c r="AL222" s="22" t="e">
        <v>#DIV/0!</v>
      </c>
      <c r="AM222" s="22">
        <v>0.71176886714669496</v>
      </c>
      <c r="AN222" s="22">
        <v>0.80535338195729445</v>
      </c>
      <c r="AO222" s="22">
        <v>0.14029033794756332</v>
      </c>
      <c r="AP222" s="22">
        <v>0.36557385896959377</v>
      </c>
      <c r="AQ222" s="22">
        <v>0.71627641286572852</v>
      </c>
      <c r="AR222" s="22">
        <v>0.51070164895493642</v>
      </c>
      <c r="AS222" s="22">
        <v>0.34095472882612954</v>
      </c>
      <c r="AT222" s="22">
        <v>0.62981402682955756</v>
      </c>
      <c r="AU222" s="22">
        <v>0.32661713153852734</v>
      </c>
      <c r="AV222" s="22" t="e">
        <v>#DIV/0!</v>
      </c>
      <c r="AW222" s="22" t="e">
        <v>#DIV/0!</v>
      </c>
      <c r="AX222" s="22" t="e">
        <v>#DIV/0!</v>
      </c>
      <c r="AY222" s="22">
        <v>0.7440753859370004</v>
      </c>
      <c r="AZ222" s="22">
        <v>0.76673459164905033</v>
      </c>
      <c r="BA222" s="22">
        <v>0.22254868045757298</v>
      </c>
      <c r="BB222" s="22" t="e">
        <v>#DIV/0!</v>
      </c>
      <c r="BC222" s="22">
        <v>0.24527187324818367</v>
      </c>
    </row>
    <row r="223" spans="1:55" x14ac:dyDescent="0.2">
      <c r="A223" s="3" t="s">
        <v>697</v>
      </c>
      <c r="B223" s="3" t="s">
        <v>698</v>
      </c>
      <c r="C223" s="3" t="s">
        <v>24</v>
      </c>
      <c r="D223" s="3">
        <v>89661</v>
      </c>
      <c r="E223" s="3" t="s">
        <v>16</v>
      </c>
      <c r="F223" s="3">
        <v>2019</v>
      </c>
      <c r="G223" s="3" t="s">
        <v>17</v>
      </c>
      <c r="H223" s="4">
        <v>43861</v>
      </c>
      <c r="I223" s="4">
        <v>43879</v>
      </c>
      <c r="J223" s="4">
        <v>43879</v>
      </c>
      <c r="K223" s="5">
        <v>2631900000</v>
      </c>
      <c r="L223" s="5">
        <v>2676800000</v>
      </c>
      <c r="M223" s="3" t="s">
        <v>699</v>
      </c>
      <c r="N223" s="21">
        <v>4.5669018363668892E-2</v>
      </c>
      <c r="O223" s="22">
        <v>3.6496368973045458E-2</v>
      </c>
      <c r="P223" s="22">
        <v>5.5374376660420208E-2</v>
      </c>
      <c r="Q223" s="22">
        <v>0.87035967492060118</v>
      </c>
      <c r="R223" s="22">
        <v>5.8983905314507645E-2</v>
      </c>
      <c r="S223" s="22">
        <v>1.4338202377794313E-2</v>
      </c>
      <c r="T223" s="22">
        <v>5.7025449714898237E-2</v>
      </c>
      <c r="U223" s="22">
        <v>0.80907750238145859</v>
      </c>
      <c r="V223" s="22">
        <v>0.70892542892055255</v>
      </c>
      <c r="W223" s="22">
        <v>0.82145612560303594</v>
      </c>
      <c r="X223" s="22">
        <v>0.24564772133630186</v>
      </c>
      <c r="Y223" s="22">
        <v>0.51093154964377363</v>
      </c>
      <c r="Z223" s="22">
        <v>0.75435227866369814</v>
      </c>
      <c r="AA223" s="22">
        <v>0.34212877165500888</v>
      </c>
      <c r="AB223" s="22">
        <v>0.84959409424721277</v>
      </c>
      <c r="AC223" s="22">
        <v>0.65430189291704532</v>
      </c>
      <c r="AD223" s="22">
        <v>0.34605428059063303</v>
      </c>
      <c r="AE223" s="22">
        <v>0.45143728688539742</v>
      </c>
      <c r="AF223" s="22">
        <v>0.38786517747487609</v>
      </c>
      <c r="AG223" s="22" t="e">
        <v>#DIV/0!</v>
      </c>
      <c r="AH223" s="22" t="e">
        <v>#DIV/0!</v>
      </c>
      <c r="AI223" s="22">
        <v>0.52994325074878379</v>
      </c>
      <c r="AJ223" s="22">
        <v>0.18437192210572767</v>
      </c>
      <c r="AK223" s="22" t="e">
        <v>#DIV/0!</v>
      </c>
      <c r="AL223" s="22" t="e">
        <v>#DIV/0!</v>
      </c>
      <c r="AM223" s="22">
        <v>0.71342505050719307</v>
      </c>
      <c r="AN223" s="22">
        <v>0.80594288954002569</v>
      </c>
      <c r="AO223" s="22">
        <v>0.10078423983679663</v>
      </c>
      <c r="AP223" s="22">
        <v>0.36505162985777384</v>
      </c>
      <c r="AQ223" s="22">
        <v>0.68410375397453571</v>
      </c>
      <c r="AR223" s="22">
        <v>0.49290346242975874</v>
      </c>
      <c r="AS223" s="22">
        <v>0.30784816913008728</v>
      </c>
      <c r="AT223" s="22">
        <v>0.51338785575490986</v>
      </c>
      <c r="AU223" s="22">
        <v>0.30667950462857174</v>
      </c>
      <c r="AV223" s="22" t="e">
        <v>#DIV/0!</v>
      </c>
      <c r="AW223" s="22" t="e">
        <v>#DIV/0!</v>
      </c>
      <c r="AX223" s="22" t="e">
        <v>#DIV/0!</v>
      </c>
      <c r="AY223" s="22">
        <v>0.74532384345755698</v>
      </c>
      <c r="AZ223" s="22">
        <v>0.76779782660095519</v>
      </c>
      <c r="BA223" s="22">
        <v>0.22263001276703839</v>
      </c>
      <c r="BB223" s="22" t="e">
        <v>#DIV/0!</v>
      </c>
      <c r="BC223" s="22">
        <v>0.22291253293213095</v>
      </c>
    </row>
    <row r="224" spans="1:55" x14ac:dyDescent="0.2">
      <c r="A224" s="3" t="s">
        <v>703</v>
      </c>
      <c r="B224" s="3" t="s">
        <v>704</v>
      </c>
      <c r="C224" s="3" t="s">
        <v>34</v>
      </c>
      <c r="D224" s="3">
        <v>385619</v>
      </c>
      <c r="E224" s="3" t="s">
        <v>16</v>
      </c>
      <c r="F224" s="3">
        <v>2019</v>
      </c>
      <c r="G224" s="3" t="s">
        <v>17</v>
      </c>
      <c r="H224" s="4">
        <v>43830</v>
      </c>
      <c r="I224" s="4">
        <v>43881</v>
      </c>
      <c r="J224" s="4">
        <v>43881</v>
      </c>
      <c r="K224" s="5">
        <v>336200000</v>
      </c>
      <c r="L224" s="5">
        <v>345500000</v>
      </c>
      <c r="M224" s="3" t="s">
        <v>705</v>
      </c>
      <c r="N224" s="21">
        <v>7.5759680206960334E-2</v>
      </c>
      <c r="O224" s="22">
        <v>7.5759680206960334E-2</v>
      </c>
      <c r="P224" s="22">
        <v>0.13066915933334117</v>
      </c>
      <c r="Q224" s="22">
        <v>0.86910737911860259</v>
      </c>
      <c r="R224" s="22">
        <v>6.4003291859012296E-2</v>
      </c>
      <c r="S224" s="22">
        <v>0</v>
      </c>
      <c r="T224" s="22">
        <v>6.4685512769054029E-2</v>
      </c>
      <c r="U224" s="22">
        <v>0.80868385509815788</v>
      </c>
      <c r="V224" s="22">
        <v>0.70833495319453676</v>
      </c>
      <c r="W224" s="22">
        <v>0.82109433856632619</v>
      </c>
      <c r="X224" s="22">
        <v>0.31230440125303854</v>
      </c>
      <c r="Y224" s="22">
        <v>0.52431864184647725</v>
      </c>
      <c r="Z224" s="22">
        <v>0.6876955987469614</v>
      </c>
      <c r="AA224" s="22">
        <v>0.60573864758609153</v>
      </c>
      <c r="AB224" s="22">
        <v>0.89273729468970964</v>
      </c>
      <c r="AC224" s="22">
        <v>0.5765375402145283</v>
      </c>
      <c r="AD224" s="22">
        <v>0.19480895358729147</v>
      </c>
      <c r="AE224" s="22">
        <v>0.27923644481975618</v>
      </c>
      <c r="AF224" s="22">
        <v>0.34206543380111237</v>
      </c>
      <c r="AG224" s="22" t="e">
        <v>#DIV/0!</v>
      </c>
      <c r="AH224" s="22" t="e">
        <v>#DIV/0!</v>
      </c>
      <c r="AI224" s="22">
        <v>0.48017560420226585</v>
      </c>
      <c r="AJ224" s="22">
        <v>0.13132217373628111</v>
      </c>
      <c r="AK224" s="22" t="e">
        <v>#DIV/0!</v>
      </c>
      <c r="AL224" s="22" t="e">
        <v>#DIV/0!</v>
      </c>
      <c r="AM224" s="22">
        <v>0.70869298440813233</v>
      </c>
      <c r="AN224" s="22">
        <v>0.80508228121716907</v>
      </c>
      <c r="AO224" s="22">
        <v>9.6967300523736283E-2</v>
      </c>
      <c r="AP224" s="22">
        <v>0.3611516027764286</v>
      </c>
      <c r="AQ224" s="22">
        <v>0.61461869973412941</v>
      </c>
      <c r="AR224" s="22">
        <v>0.30156324115626348</v>
      </c>
      <c r="AS224" s="22">
        <v>0.28799897645223649</v>
      </c>
      <c r="AT224" s="22">
        <v>0.34636691526808422</v>
      </c>
      <c r="AU224" s="22">
        <v>0.24906215380298655</v>
      </c>
      <c r="AV224" s="22" t="e">
        <v>#DIV/0!</v>
      </c>
      <c r="AW224" s="22" t="e">
        <v>#DIV/0!</v>
      </c>
      <c r="AX224" s="22" t="e">
        <v>#DIV/0!</v>
      </c>
      <c r="AY224" s="22">
        <v>0.74741020812618475</v>
      </c>
      <c r="AZ224" s="22">
        <v>0.76672842157588961</v>
      </c>
      <c r="BA224" s="22">
        <v>0.22118978376347218</v>
      </c>
      <c r="BB224" s="22" t="e">
        <v>#DIV/0!</v>
      </c>
      <c r="BC224" s="22">
        <v>0.1259925652166107</v>
      </c>
    </row>
    <row r="225" spans="1:55" x14ac:dyDescent="0.2">
      <c r="A225" s="3" t="s">
        <v>709</v>
      </c>
      <c r="B225" s="3" t="s">
        <v>710</v>
      </c>
      <c r="C225" s="3" t="s">
        <v>91</v>
      </c>
      <c r="D225" s="3">
        <v>97995</v>
      </c>
      <c r="E225" s="3" t="s">
        <v>16</v>
      </c>
      <c r="F225" s="3">
        <v>2019</v>
      </c>
      <c r="G225" s="3" t="s">
        <v>17</v>
      </c>
      <c r="H225" s="4">
        <v>43830</v>
      </c>
      <c r="I225" s="4">
        <v>43885</v>
      </c>
      <c r="J225" s="4">
        <v>43885</v>
      </c>
      <c r="K225" s="5">
        <v>342000000</v>
      </c>
      <c r="L225" s="5">
        <v>344000000</v>
      </c>
      <c r="M225" s="3" t="s">
        <v>711</v>
      </c>
      <c r="N225" s="21">
        <v>2.5986600201486503E-2</v>
      </c>
      <c r="O225" s="22">
        <v>1.6602328575643834E-2</v>
      </c>
      <c r="P225" s="22">
        <v>8.5793921731613012E-3</v>
      </c>
      <c r="Q225" s="22">
        <v>0.87486871552832357</v>
      </c>
      <c r="R225" s="22">
        <v>0.15150838864358462</v>
      </c>
      <c r="S225" s="22">
        <v>7.7877144182981625E-2</v>
      </c>
      <c r="T225" s="22">
        <v>0.13907124841276139</v>
      </c>
      <c r="U225" s="22">
        <v>0.81661789103848881</v>
      </c>
      <c r="V225" s="22">
        <v>0.71474387140334383</v>
      </c>
      <c r="W225" s="22">
        <v>0.82923353325522975</v>
      </c>
      <c r="X225" s="22">
        <v>0.16653003359802496</v>
      </c>
      <c r="Y225" s="22">
        <v>0.44891744010282714</v>
      </c>
      <c r="Z225" s="22">
        <v>0.83346996640197502</v>
      </c>
      <c r="AA225" s="22">
        <v>0.53530784823717448</v>
      </c>
      <c r="AB225" s="22">
        <v>0.79341167123097256</v>
      </c>
      <c r="AC225" s="22">
        <v>0.30270359239374006</v>
      </c>
      <c r="AD225" s="22">
        <v>0.19048724520608093</v>
      </c>
      <c r="AE225" s="22">
        <v>0.27431595016943117</v>
      </c>
      <c r="AF225" s="22">
        <v>0.33909949219012248</v>
      </c>
      <c r="AG225" s="22" t="e">
        <v>#DIV/0!</v>
      </c>
      <c r="AH225" s="22" t="e">
        <v>#DIV/0!</v>
      </c>
      <c r="AI225" s="22">
        <v>0.50249596735658364</v>
      </c>
      <c r="AJ225" s="22">
        <v>0.11473846461883447</v>
      </c>
      <c r="AK225" s="22" t="e">
        <v>#DIV/0!</v>
      </c>
      <c r="AL225" s="22" t="e">
        <v>#DIV/0!</v>
      </c>
      <c r="AM225" s="22">
        <v>0.71436027860464646</v>
      </c>
      <c r="AN225" s="22">
        <v>0.81156924779154638</v>
      </c>
      <c r="AO225" s="22">
        <v>0.15671505183901691</v>
      </c>
      <c r="AP225" s="22">
        <v>0.35317789856871579</v>
      </c>
      <c r="AQ225" s="22">
        <v>0.63372111183124491</v>
      </c>
      <c r="AR225" s="22">
        <v>0.2643411722352379</v>
      </c>
      <c r="AS225" s="22">
        <v>0.33229025011978292</v>
      </c>
      <c r="AT225" s="22">
        <v>0.35976679758004454</v>
      </c>
      <c r="AU225" s="22">
        <v>0.29914295678036329</v>
      </c>
      <c r="AV225" s="22" t="e">
        <v>#DIV/0!</v>
      </c>
      <c r="AW225" s="22" t="e">
        <v>#DIV/0!</v>
      </c>
      <c r="AX225" s="22" t="e">
        <v>#DIV/0!</v>
      </c>
      <c r="AY225" s="22">
        <v>0.74942307074785164</v>
      </c>
      <c r="AZ225" s="22">
        <v>0.77329866755818466</v>
      </c>
      <c r="BA225" s="22">
        <v>0.22381157680655001</v>
      </c>
      <c r="BB225" s="22" t="e">
        <v>#DIV/0!</v>
      </c>
      <c r="BC225" s="22">
        <v>0.16603676729028868</v>
      </c>
    </row>
    <row r="226" spans="1:55" x14ac:dyDescent="0.2">
      <c r="A226" s="3" t="s">
        <v>712</v>
      </c>
      <c r="B226" s="3" t="s">
        <v>713</v>
      </c>
      <c r="C226" s="3" t="s">
        <v>34</v>
      </c>
      <c r="D226" s="3">
        <v>186556</v>
      </c>
      <c r="E226" s="3" t="s">
        <v>16</v>
      </c>
      <c r="F226" s="3">
        <v>2019</v>
      </c>
      <c r="G226" s="3" t="s">
        <v>17</v>
      </c>
      <c r="H226" s="4">
        <v>43769</v>
      </c>
      <c r="I226" s="4">
        <v>43817</v>
      </c>
      <c r="J226" s="4">
        <v>43817</v>
      </c>
      <c r="K226" s="5">
        <v>189000000</v>
      </c>
      <c r="L226" s="5">
        <v>192000000</v>
      </c>
      <c r="M226" s="3" t="s">
        <v>714</v>
      </c>
      <c r="N226" s="21">
        <v>0.11695374927774646</v>
      </c>
      <c r="O226" s="22">
        <v>9.1247161757326667E-2</v>
      </c>
      <c r="P226" s="22">
        <v>0.16450837064066434</v>
      </c>
      <c r="Q226" s="22">
        <v>0.86959767160930845</v>
      </c>
      <c r="R226" s="22">
        <v>9.0685537009148609E-2</v>
      </c>
      <c r="S226" s="22">
        <v>0</v>
      </c>
      <c r="T226" s="22">
        <v>9.1652168064974435E-2</v>
      </c>
      <c r="U226" s="22">
        <v>0.80958483011343141</v>
      </c>
      <c r="V226" s="22">
        <v>0.70833495319453676</v>
      </c>
      <c r="W226" s="22">
        <v>0.82213088932469702</v>
      </c>
      <c r="X226" s="22">
        <v>0.41846268495311828</v>
      </c>
      <c r="Y226" s="22">
        <v>0.48583665251636954</v>
      </c>
      <c r="Z226" s="22">
        <v>0.58153731504688166</v>
      </c>
      <c r="AA226" s="22">
        <v>0.29283761665207791</v>
      </c>
      <c r="AB226" s="22">
        <v>0.87241796372498626</v>
      </c>
      <c r="AC226" s="22">
        <v>0.57678258280871431</v>
      </c>
      <c r="AD226" s="22">
        <v>0.25384273459980228</v>
      </c>
      <c r="AE226" s="22">
        <v>0.34644954159496055</v>
      </c>
      <c r="AF226" s="22">
        <v>0.3707166330757346</v>
      </c>
      <c r="AG226" s="22" t="e">
        <v>#DIV/0!</v>
      </c>
      <c r="AH226" s="22" t="e">
        <v>#DIV/0!</v>
      </c>
      <c r="AI226" s="22">
        <v>0.55001868079210214</v>
      </c>
      <c r="AJ226" s="22">
        <v>0.24350827442533862</v>
      </c>
      <c r="AK226" s="22" t="e">
        <v>#DIV/0!</v>
      </c>
      <c r="AL226" s="22" t="e">
        <v>#DIV/0!</v>
      </c>
      <c r="AM226" s="22">
        <v>0.71217210469743231</v>
      </c>
      <c r="AN226" s="22">
        <v>0.80605181625511269</v>
      </c>
      <c r="AO226" s="22">
        <v>0.12942402052703583</v>
      </c>
      <c r="AP226" s="22">
        <v>0.36069929303113812</v>
      </c>
      <c r="AQ226" s="22">
        <v>0.68154689091102405</v>
      </c>
      <c r="AR226" s="22">
        <v>0.43146384720186648</v>
      </c>
      <c r="AS226" s="22">
        <v>0.3687163752904607</v>
      </c>
      <c r="AT226" s="22">
        <v>0.51758899312224882</v>
      </c>
      <c r="AU226" s="22">
        <v>0.34723529078627358</v>
      </c>
      <c r="AV226" s="22" t="e">
        <v>#DIV/0!</v>
      </c>
      <c r="AW226" s="22" t="e">
        <v>#DIV/0!</v>
      </c>
      <c r="AX226" s="22" t="e">
        <v>#DIV/0!</v>
      </c>
      <c r="AY226" s="22">
        <v>0.74645324230880494</v>
      </c>
      <c r="AZ226" s="22">
        <v>0.76764977117311217</v>
      </c>
      <c r="BA226" s="22">
        <v>0.22285576067790899</v>
      </c>
      <c r="BB226" s="22" t="e">
        <v>#DIV/0!</v>
      </c>
      <c r="BC226" s="22">
        <v>0.18141612295970061</v>
      </c>
    </row>
    <row r="227" spans="1:55" x14ac:dyDescent="0.2">
      <c r="A227" s="3" t="s">
        <v>730</v>
      </c>
      <c r="B227" s="3" t="s">
        <v>731</v>
      </c>
      <c r="C227" s="3" t="s">
        <v>91</v>
      </c>
      <c r="D227" s="3">
        <v>693432</v>
      </c>
      <c r="E227" s="3" t="s">
        <v>16</v>
      </c>
      <c r="F227" s="3">
        <v>2019</v>
      </c>
      <c r="G227" s="3" t="s">
        <v>17</v>
      </c>
      <c r="H227" s="4">
        <v>43830</v>
      </c>
      <c r="I227" s="4">
        <v>43875</v>
      </c>
      <c r="J227" s="4">
        <v>43875</v>
      </c>
      <c r="K227" s="5">
        <v>1223000000</v>
      </c>
      <c r="L227" s="5">
        <v>1227000000</v>
      </c>
      <c r="M227" s="3" t="s">
        <v>732</v>
      </c>
      <c r="N227" s="21">
        <v>3.7328051960150016E-2</v>
      </c>
      <c r="O227" s="22">
        <v>2.4691335982756545E-2</v>
      </c>
      <c r="P227" s="22">
        <v>2.9881742687895129E-2</v>
      </c>
      <c r="Q227" s="22">
        <v>0.86918163229772782</v>
      </c>
      <c r="R227" s="22">
        <v>9.6830013753424191E-2</v>
      </c>
      <c r="S227" s="22">
        <v>1.906514436030957E-2</v>
      </c>
      <c r="T227" s="22">
        <v>9.442203989250661E-2</v>
      </c>
      <c r="U227" s="22">
        <v>0.80946693449313734</v>
      </c>
      <c r="V227" s="22">
        <v>0.70891530852152385</v>
      </c>
      <c r="W227" s="22">
        <v>0.8219057194853896</v>
      </c>
      <c r="X227" s="22">
        <v>6.6195287999653629E-2</v>
      </c>
      <c r="Y227" s="22">
        <v>0.84303627579471208</v>
      </c>
      <c r="Z227" s="22">
        <v>0.93380471200034643</v>
      </c>
      <c r="AA227" s="22">
        <v>0.56207465544633628</v>
      </c>
      <c r="AB227" s="22">
        <v>0.88927651500784877</v>
      </c>
      <c r="AC227" s="22">
        <v>0.30633323387623679</v>
      </c>
      <c r="AD227" s="22">
        <v>0.28826035185939941</v>
      </c>
      <c r="AE227" s="22">
        <v>0.3856358278189615</v>
      </c>
      <c r="AF227" s="22">
        <v>0.34200657602801904</v>
      </c>
      <c r="AG227" s="22" t="e">
        <v>#DIV/0!</v>
      </c>
      <c r="AH227" s="22" t="e">
        <v>#DIV/0!</v>
      </c>
      <c r="AI227" s="22">
        <v>0.51894126875283819</v>
      </c>
      <c r="AJ227" s="22">
        <v>0.14997402593531398</v>
      </c>
      <c r="AK227" s="22" t="e">
        <v>#DIV/0!</v>
      </c>
      <c r="AL227" s="22" t="e">
        <v>#DIV/0!</v>
      </c>
      <c r="AM227" s="22">
        <v>0.70770552477620541</v>
      </c>
      <c r="AN227" s="22">
        <v>0.80408529311104127</v>
      </c>
      <c r="AO227" s="22">
        <v>4.0151085887077963E-2</v>
      </c>
      <c r="AP227" s="22">
        <v>0.42985191893573971</v>
      </c>
      <c r="AQ227" s="22">
        <v>0.59020388709209837</v>
      </c>
      <c r="AR227" s="22">
        <v>0.32828289463848548</v>
      </c>
      <c r="AS227" s="22">
        <v>0.32696578471589638</v>
      </c>
      <c r="AT227" s="22">
        <v>0.29955931142645414</v>
      </c>
      <c r="AU227" s="22">
        <v>0.32798750928482351</v>
      </c>
      <c r="AV227" s="22" t="e">
        <v>#DIV/0!</v>
      </c>
      <c r="AW227" s="22" t="e">
        <v>#DIV/0!</v>
      </c>
      <c r="AX227" s="22" t="e">
        <v>#DIV/0!</v>
      </c>
      <c r="AY227" s="22">
        <v>0.74964133764437868</v>
      </c>
      <c r="AZ227" s="22">
        <v>0.77336007325419875</v>
      </c>
      <c r="BA227" s="22">
        <v>0.22456777960558358</v>
      </c>
      <c r="BB227" s="22" t="e">
        <v>#DIV/0!</v>
      </c>
      <c r="BC227" s="22">
        <v>0.11476659202824142</v>
      </c>
    </row>
    <row r="228" spans="1:55" x14ac:dyDescent="0.2">
      <c r="A228" s="3" t="s">
        <v>718</v>
      </c>
      <c r="B228" s="3" t="s">
        <v>719</v>
      </c>
      <c r="C228" s="3" t="s">
        <v>72</v>
      </c>
      <c r="D228" s="3">
        <v>378175</v>
      </c>
      <c r="E228" s="3" t="s">
        <v>16</v>
      </c>
      <c r="F228" s="3">
        <v>2019</v>
      </c>
      <c r="G228" s="3" t="s">
        <v>17</v>
      </c>
      <c r="H228" s="4">
        <v>43830</v>
      </c>
      <c r="I228" s="4">
        <v>43886</v>
      </c>
      <c r="J228" s="4">
        <v>43886</v>
      </c>
      <c r="K228" s="5">
        <v>422496000</v>
      </c>
      <c r="L228" s="5">
        <v>424785000</v>
      </c>
      <c r="M228" s="3" t="s">
        <v>720</v>
      </c>
      <c r="N228" s="21">
        <v>1.7953258103382203E-3</v>
      </c>
      <c r="O228" s="22">
        <v>1.7953258103382203E-3</v>
      </c>
      <c r="P228" s="22">
        <v>2.1150459429752954E-3</v>
      </c>
      <c r="Q228" s="22">
        <v>0.86962914081552156</v>
      </c>
      <c r="R228" s="22">
        <v>1.4783230427386615E-2</v>
      </c>
      <c r="S228" s="22">
        <v>8.2802435577463793E-2</v>
      </c>
      <c r="T228" s="22">
        <v>0</v>
      </c>
      <c r="U228" s="22">
        <v>0.80763636594336374</v>
      </c>
      <c r="V228" s="22">
        <v>0.71119337700334639</v>
      </c>
      <c r="W228" s="22">
        <v>0.81944824653588433</v>
      </c>
      <c r="X228" s="22">
        <v>2.3937160729664002E-2</v>
      </c>
      <c r="Y228" s="22">
        <v>0.46187821666640272</v>
      </c>
      <c r="Z228" s="22">
        <v>0.97606283927033588</v>
      </c>
      <c r="AA228" s="22">
        <v>0</v>
      </c>
      <c r="AB228" s="22">
        <v>0.87129350883227163</v>
      </c>
      <c r="AC228" s="22">
        <v>0.7006813151386726</v>
      </c>
      <c r="AD228" s="22">
        <v>0.72387425190714338</v>
      </c>
      <c r="AE228" s="22">
        <v>0.60286626709825086</v>
      </c>
      <c r="AF228" s="22">
        <v>0.43473551479577921</v>
      </c>
      <c r="AG228" s="22" t="e">
        <v>#DIV/0!</v>
      </c>
      <c r="AH228" s="22" t="e">
        <v>#DIV/0!</v>
      </c>
      <c r="AI228" s="22">
        <v>0.52764594634759132</v>
      </c>
      <c r="AJ228" s="22">
        <v>8.900178538449012E-2</v>
      </c>
      <c r="AK228" s="22" t="e">
        <v>#DIV/0!</v>
      </c>
      <c r="AL228" s="22" t="e">
        <v>#DIV/0!</v>
      </c>
      <c r="AM228" s="22">
        <v>0.70853209715005028</v>
      </c>
      <c r="AN228" s="22">
        <v>0.803570994299872</v>
      </c>
      <c r="AO228" s="22">
        <v>8.9941315225767864E-3</v>
      </c>
      <c r="AP228" s="22">
        <v>0.35935562001079219</v>
      </c>
      <c r="AQ228" s="22">
        <v>0.60468429716609673</v>
      </c>
      <c r="AR228" s="22">
        <v>0.7439044933688046</v>
      </c>
      <c r="AS228" s="22">
        <v>0.24237283916639091</v>
      </c>
      <c r="AT228" s="22">
        <v>0.33359043211316247</v>
      </c>
      <c r="AU228" s="22">
        <v>0.25841044827679271</v>
      </c>
      <c r="AV228" s="22" t="e">
        <v>#DIV/0!</v>
      </c>
      <c r="AW228" s="22" t="e">
        <v>#DIV/0!</v>
      </c>
      <c r="AX228" s="22" t="e">
        <v>#DIV/0!</v>
      </c>
      <c r="AY228" s="22">
        <v>0.74470605542255719</v>
      </c>
      <c r="AZ228" s="22">
        <v>0.76790367902764933</v>
      </c>
      <c r="BA228" s="22">
        <v>0.22294743751635171</v>
      </c>
      <c r="BB228" s="22" t="e">
        <v>#DIV/0!</v>
      </c>
      <c r="BC228" s="22">
        <v>0.1486143535270201</v>
      </c>
    </row>
    <row r="229" spans="1:55" x14ac:dyDescent="0.2">
      <c r="A229" s="3" t="s">
        <v>724</v>
      </c>
      <c r="B229" s="3" t="s">
        <v>725</v>
      </c>
      <c r="C229" s="3" t="s">
        <v>34</v>
      </c>
      <c r="D229" s="3">
        <v>132518</v>
      </c>
      <c r="E229" s="3" t="s">
        <v>16</v>
      </c>
      <c r="F229" s="3">
        <v>2020</v>
      </c>
      <c r="G229" s="3" t="s">
        <v>17</v>
      </c>
      <c r="H229" s="4">
        <v>44012</v>
      </c>
      <c r="I229" s="4">
        <v>44053</v>
      </c>
      <c r="J229" s="4">
        <v>44053</v>
      </c>
      <c r="K229" s="5">
        <v>155134000</v>
      </c>
      <c r="L229" s="5">
        <v>156097000</v>
      </c>
      <c r="M229" s="3" t="s">
        <v>726</v>
      </c>
      <c r="N229" s="21">
        <v>0.10135631976604337</v>
      </c>
      <c r="O229" s="22">
        <v>7.3149136528568248E-2</v>
      </c>
      <c r="P229" s="22">
        <v>0.12030581451259541</v>
      </c>
      <c r="Q229" s="22">
        <v>0.87173768788174089</v>
      </c>
      <c r="R229" s="22">
        <v>0.12559355005231773</v>
      </c>
      <c r="S229" s="22">
        <v>0</v>
      </c>
      <c r="T229" s="22">
        <v>0.12693227097624785</v>
      </c>
      <c r="U229" s="22">
        <v>0.81232305462764476</v>
      </c>
      <c r="V229" s="22">
        <v>0.70833495319453676</v>
      </c>
      <c r="W229" s="22">
        <v>0.82528115281556125</v>
      </c>
      <c r="X229" s="22">
        <v>0.43893722433104998</v>
      </c>
      <c r="Y229" s="22">
        <v>0.46322794026298814</v>
      </c>
      <c r="Z229" s="22">
        <v>0.56106277566895002</v>
      </c>
      <c r="AA229" s="22">
        <v>0.35358016142669535</v>
      </c>
      <c r="AB229" s="22">
        <v>0.8233039556734546</v>
      </c>
      <c r="AC229" s="22">
        <v>0.56570327080567617</v>
      </c>
      <c r="AD229" s="22">
        <v>0.39441598856425109</v>
      </c>
      <c r="AE229" s="22">
        <v>0.50649966138511116</v>
      </c>
      <c r="AF229" s="22">
        <v>0.39873686312921708</v>
      </c>
      <c r="AG229" s="22" t="e">
        <v>#DIV/0!</v>
      </c>
      <c r="AH229" s="22" t="e">
        <v>#DIV/0!</v>
      </c>
      <c r="AI229" s="22">
        <v>0.53071455118121735</v>
      </c>
      <c r="AJ229" s="22">
        <v>0.25236346225341538</v>
      </c>
      <c r="AK229" s="22" t="e">
        <v>#DIV/0!</v>
      </c>
      <c r="AL229" s="22" t="e">
        <v>#DIV/0!</v>
      </c>
      <c r="AM229" s="22">
        <v>0.71869076930061693</v>
      </c>
      <c r="AN229" s="22">
        <v>0.80757021342279056</v>
      </c>
      <c r="AO229" s="22">
        <v>0.12411182570447442</v>
      </c>
      <c r="AP229" s="22">
        <v>0.36068363690498123</v>
      </c>
      <c r="AQ229" s="22">
        <v>0.72723077300655459</v>
      </c>
      <c r="AR229" s="22">
        <v>0.51705784507329344</v>
      </c>
      <c r="AS229" s="22">
        <v>0.30511204338411324</v>
      </c>
      <c r="AT229" s="22">
        <v>0.59486840561957177</v>
      </c>
      <c r="AU229" s="22">
        <v>0.35885847419802452</v>
      </c>
      <c r="AV229" s="22" t="e">
        <v>#DIV/0!</v>
      </c>
      <c r="AW229" s="22" t="e">
        <v>#DIV/0!</v>
      </c>
      <c r="AX229" s="22" t="e">
        <v>#DIV/0!</v>
      </c>
      <c r="AY229" s="22">
        <v>0.74594050596930661</v>
      </c>
      <c r="AZ229" s="22">
        <v>0.76829110095702979</v>
      </c>
      <c r="BA229" s="22">
        <v>0.22280111919685516</v>
      </c>
      <c r="BB229" s="22" t="e">
        <v>#DIV/0!</v>
      </c>
      <c r="BC229" s="22">
        <v>0.27721814610835682</v>
      </c>
    </row>
    <row r="230" spans="1:55" x14ac:dyDescent="0.2">
      <c r="A230" s="3" t="s">
        <v>715</v>
      </c>
      <c r="B230" s="3" t="s">
        <v>716</v>
      </c>
      <c r="C230" s="3" t="s">
        <v>91</v>
      </c>
      <c r="D230" s="3">
        <v>384594</v>
      </c>
      <c r="E230" s="3" t="s">
        <v>16</v>
      </c>
      <c r="F230" s="3">
        <v>2019</v>
      </c>
      <c r="G230" s="3" t="s">
        <v>17</v>
      </c>
      <c r="H230" s="4">
        <v>43830</v>
      </c>
      <c r="I230" s="4">
        <v>43874</v>
      </c>
      <c r="J230" s="4">
        <v>43874</v>
      </c>
      <c r="K230" s="5">
        <v>342100000</v>
      </c>
      <c r="L230" s="5">
        <v>344500000</v>
      </c>
      <c r="M230" s="3" t="s">
        <v>717</v>
      </c>
      <c r="N230" s="21">
        <v>2.6454842797003834E-2</v>
      </c>
      <c r="O230" s="22">
        <v>1.6993213131638738E-2</v>
      </c>
      <c r="P230" s="22">
        <v>6.5961587266134963E-3</v>
      </c>
      <c r="Q230" s="22">
        <v>1</v>
      </c>
      <c r="R230" s="22">
        <v>0.17027473479309296</v>
      </c>
      <c r="S230" s="22">
        <v>0.18884947476495492</v>
      </c>
      <c r="T230" s="22">
        <v>0.13801386680624966</v>
      </c>
      <c r="U230" s="22">
        <v>0.96369358762298341</v>
      </c>
      <c r="V230" s="22">
        <v>0.93934265100701231</v>
      </c>
      <c r="W230" s="22">
        <v>0.96379096655729646</v>
      </c>
      <c r="X230" s="22">
        <v>0.28424966425893872</v>
      </c>
      <c r="Y230" s="22">
        <v>0.39673838281689633</v>
      </c>
      <c r="Z230" s="22">
        <v>0.71575033574106128</v>
      </c>
      <c r="AA230" s="22">
        <v>0.15398443309306389</v>
      </c>
      <c r="AB230" s="22">
        <v>0.74092139073017638</v>
      </c>
      <c r="AC230" s="22">
        <v>0.30728052255721511</v>
      </c>
      <c r="AD230" s="22">
        <v>0.25065746025601365</v>
      </c>
      <c r="AE230" s="22">
        <v>0.34282293748706394</v>
      </c>
      <c r="AF230" s="22">
        <v>0.35894541325656565</v>
      </c>
      <c r="AG230" s="22" t="e">
        <v>#DIV/0!</v>
      </c>
      <c r="AH230" s="22" t="e">
        <v>#DIV/0!</v>
      </c>
      <c r="AI230" s="22">
        <v>0.53311450473794997</v>
      </c>
      <c r="AJ230" s="22">
        <v>0.14041116474090226</v>
      </c>
      <c r="AK230" s="22" t="e">
        <v>#DIV/0!</v>
      </c>
      <c r="AL230" s="22" t="e">
        <v>#DIV/0!</v>
      </c>
      <c r="AM230" s="22">
        <v>1</v>
      </c>
      <c r="AN230" s="22">
        <v>1</v>
      </c>
      <c r="AO230" s="22">
        <v>0.25277124606297191</v>
      </c>
      <c r="AP230" s="22">
        <v>0.3532851502487328</v>
      </c>
      <c r="AQ230" s="22">
        <v>0.73948176206226945</v>
      </c>
      <c r="AR230" s="22">
        <v>0.33527719171197512</v>
      </c>
      <c r="AS230" s="22">
        <v>0.34633808342885491</v>
      </c>
      <c r="AT230" s="22">
        <v>0.57099711823986987</v>
      </c>
      <c r="AU230" s="22">
        <v>0.27908353276928188</v>
      </c>
      <c r="AV230" s="22" t="e">
        <v>#DIV/0!</v>
      </c>
      <c r="AW230" s="22" t="e">
        <v>#DIV/0!</v>
      </c>
      <c r="AX230" s="22" t="e">
        <v>#DIV/0!</v>
      </c>
      <c r="AY230" s="22">
        <v>0.74652450056277675</v>
      </c>
      <c r="AZ230" s="22">
        <v>0.7700571105317251</v>
      </c>
      <c r="BA230" s="22">
        <v>0.2222018497890062</v>
      </c>
      <c r="BB230" s="22" t="e">
        <v>#DIV/0!</v>
      </c>
      <c r="BC230" s="22">
        <v>0.3912241131608919</v>
      </c>
    </row>
    <row r="231" spans="1:55" x14ac:dyDescent="0.2">
      <c r="A231" s="3" t="s">
        <v>721</v>
      </c>
      <c r="B231" s="3" t="s">
        <v>722</v>
      </c>
      <c r="C231" s="3" t="s">
        <v>138</v>
      </c>
      <c r="D231" s="3">
        <v>88392</v>
      </c>
      <c r="E231" s="3" t="s">
        <v>16</v>
      </c>
      <c r="F231" s="3">
        <v>2019</v>
      </c>
      <c r="G231" s="3" t="s">
        <v>17</v>
      </c>
      <c r="H231" s="4">
        <v>43830</v>
      </c>
      <c r="I231" s="4">
        <v>43873</v>
      </c>
      <c r="J231" s="4">
        <v>43873</v>
      </c>
      <c r="K231" s="5">
        <v>2268000000</v>
      </c>
      <c r="L231" s="5">
        <v>2268000000</v>
      </c>
      <c r="M231" s="3" t="s">
        <v>723</v>
      </c>
      <c r="N231" s="21">
        <v>2.2944454855198713E-2</v>
      </c>
      <c r="O231" s="22">
        <v>2.0283974977021554E-2</v>
      </c>
      <c r="P231" s="22">
        <v>2.2473202322188378E-2</v>
      </c>
      <c r="Q231" s="22">
        <v>0.86946277163013352</v>
      </c>
      <c r="R231" s="22">
        <v>0.15111207161155582</v>
      </c>
      <c r="S231" s="22">
        <v>6.2845312358777591E-2</v>
      </c>
      <c r="T231" s="22">
        <v>0.14138303903330604</v>
      </c>
      <c r="U231" s="22">
        <v>0.81099895325770066</v>
      </c>
      <c r="V231" s="22">
        <v>0.71040910389350354</v>
      </c>
      <c r="W231" s="22">
        <v>0.82343781774374913</v>
      </c>
      <c r="X231" s="22">
        <v>3.480119664584725E-2</v>
      </c>
      <c r="Y231" s="22">
        <v>0.49888504481739004</v>
      </c>
      <c r="Z231" s="22">
        <v>0.96519880335415253</v>
      </c>
      <c r="AA231" s="22">
        <v>0.46403496771754288</v>
      </c>
      <c r="AB231" s="22">
        <v>0.87745974758807543</v>
      </c>
      <c r="AC231" s="22">
        <v>0.74569542152850199</v>
      </c>
      <c r="AD231" s="22">
        <v>0.57535145291205969</v>
      </c>
      <c r="AE231" s="22">
        <v>0.50032185377037142</v>
      </c>
      <c r="AF231" s="22">
        <v>0.37994130481958777</v>
      </c>
      <c r="AG231" s="22" t="e">
        <v>#DIV/0!</v>
      </c>
      <c r="AH231" s="22" t="e">
        <v>#DIV/0!</v>
      </c>
      <c r="AI231" s="22">
        <v>0.51256258556439083</v>
      </c>
      <c r="AJ231" s="22">
        <v>0.23249764138146078</v>
      </c>
      <c r="AK231" s="22" t="e">
        <v>#DIV/0!</v>
      </c>
      <c r="AL231" s="22" t="e">
        <v>#DIV/0!</v>
      </c>
      <c r="AM231" s="22">
        <v>0.70837494788368516</v>
      </c>
      <c r="AN231" s="22">
        <v>0.80386984183389532</v>
      </c>
      <c r="AO231" s="22">
        <v>2.5089274312056847E-2</v>
      </c>
      <c r="AP231" s="22">
        <v>0.3550456280509483</v>
      </c>
      <c r="AQ231" s="22">
        <v>0.60299411260625446</v>
      </c>
      <c r="AR231" s="22">
        <v>0.57811620760007554</v>
      </c>
      <c r="AS231" s="22">
        <v>0.22558359667240122</v>
      </c>
      <c r="AT231" s="22">
        <v>0.35424641776677879</v>
      </c>
      <c r="AU231" s="22">
        <v>0.32208854556542521</v>
      </c>
      <c r="AV231" s="22" t="e">
        <v>#DIV/0!</v>
      </c>
      <c r="AW231" s="22" t="e">
        <v>#DIV/0!</v>
      </c>
      <c r="AX231" s="22" t="e">
        <v>#DIV/0!</v>
      </c>
      <c r="AY231" s="22">
        <v>0.74905005295897897</v>
      </c>
      <c r="AZ231" s="22">
        <v>0.77298211188191202</v>
      </c>
      <c r="BA231" s="22">
        <v>0.22297711069808362</v>
      </c>
      <c r="BB231" s="22" t="e">
        <v>#DIV/0!</v>
      </c>
      <c r="BC231" s="22">
        <v>0.11823676705815499</v>
      </c>
    </row>
    <row r="232" spans="1:55" x14ac:dyDescent="0.2">
      <c r="A232" s="3" t="s">
        <v>248</v>
      </c>
      <c r="B232" s="3" t="s">
        <v>249</v>
      </c>
      <c r="C232" s="3" t="s">
        <v>45</v>
      </c>
      <c r="D232" s="3">
        <v>327637</v>
      </c>
      <c r="E232" s="3" t="s">
        <v>16</v>
      </c>
      <c r="F232" s="3">
        <v>2019</v>
      </c>
      <c r="G232" s="3" t="s">
        <v>17</v>
      </c>
      <c r="H232" s="4">
        <v>43890</v>
      </c>
      <c r="I232" s="4">
        <v>43942</v>
      </c>
      <c r="J232" s="4">
        <v>43942</v>
      </c>
      <c r="K232" s="5">
        <v>163393000</v>
      </c>
      <c r="L232" s="5">
        <v>165831000</v>
      </c>
      <c r="M232" s="3" t="s">
        <v>250</v>
      </c>
      <c r="N232" s="21">
        <v>8.7031431426962402E-2</v>
      </c>
      <c r="O232" s="22">
        <v>1.9200287212858064E-2</v>
      </c>
      <c r="P232" s="22">
        <v>3.9164424124706037E-3</v>
      </c>
      <c r="Q232" s="22">
        <v>0.87536908169119865</v>
      </c>
      <c r="R232" s="22">
        <v>0.25203816384568156</v>
      </c>
      <c r="S232" s="22">
        <v>3.8683743548474189E-2</v>
      </c>
      <c r="T232" s="22">
        <v>0.24774461267876927</v>
      </c>
      <c r="U232" s="22">
        <v>0.82369535356560741</v>
      </c>
      <c r="V232" s="22">
        <v>0.71169492867071082</v>
      </c>
      <c r="W232" s="22">
        <v>0.83784636122156864</v>
      </c>
      <c r="X232" s="22">
        <v>0.14780441110164705</v>
      </c>
      <c r="Y232" s="22">
        <v>0.42136303032010858</v>
      </c>
      <c r="Z232" s="22">
        <v>0.8521955888983529</v>
      </c>
      <c r="AA232" s="22">
        <v>0</v>
      </c>
      <c r="AB232" s="22">
        <v>0.79045567427431018</v>
      </c>
      <c r="AC232" s="22">
        <v>0.10846536099933135</v>
      </c>
      <c r="AD232" s="22">
        <v>0.12444450009727001</v>
      </c>
      <c r="AE232" s="22">
        <v>0.19912277530980407</v>
      </c>
      <c r="AF232" s="22">
        <v>0.32751160759114495</v>
      </c>
      <c r="AG232" s="22" t="e">
        <v>#DIV/0!</v>
      </c>
      <c r="AH232" s="22" t="e">
        <v>#DIV/0!</v>
      </c>
      <c r="AI232" s="22">
        <v>0.46176575384765495</v>
      </c>
      <c r="AJ232" s="22">
        <v>4.5907871713286717E-2</v>
      </c>
      <c r="AK232" s="22" t="e">
        <v>#DIV/0!</v>
      </c>
      <c r="AL232" s="22" t="e">
        <v>#DIV/0!</v>
      </c>
      <c r="AM232" s="22">
        <v>0.71293717620587305</v>
      </c>
      <c r="AN232" s="22">
        <v>0.81424926726655145</v>
      </c>
      <c r="AO232" s="22">
        <v>0.19892563339199026</v>
      </c>
      <c r="AP232" s="22">
        <v>0.36545223330984716</v>
      </c>
      <c r="AQ232" s="22">
        <v>0.61841487033703124</v>
      </c>
      <c r="AR232" s="22">
        <v>0.15134551150416517</v>
      </c>
      <c r="AS232" s="22">
        <v>0.38894241372795457</v>
      </c>
      <c r="AT232" s="22">
        <v>0.21241250048510124</v>
      </c>
      <c r="AU232" s="22">
        <v>0.1989000083941137</v>
      </c>
      <c r="AV232" s="22" t="e">
        <v>#DIV/0!</v>
      </c>
      <c r="AW232" s="22" t="e">
        <v>#DIV/0!</v>
      </c>
      <c r="AX232" s="22" t="e">
        <v>#DIV/0!</v>
      </c>
      <c r="AY232" s="22">
        <v>0.76320095249759268</v>
      </c>
      <c r="AZ232" s="22">
        <v>0.78965148184684453</v>
      </c>
      <c r="BA232" s="22">
        <v>0.22027683428990733</v>
      </c>
      <c r="BB232" s="22" t="e">
        <v>#DIV/0!</v>
      </c>
      <c r="BC232" s="22">
        <v>0.10288884983426494</v>
      </c>
    </row>
    <row r="233" spans="1:55" x14ac:dyDescent="0.2">
      <c r="A233" s="3" t="s">
        <v>310</v>
      </c>
      <c r="B233" s="3" t="s">
        <v>311</v>
      </c>
      <c r="C233" s="3" t="s">
        <v>91</v>
      </c>
      <c r="D233" s="3">
        <v>82117</v>
      </c>
      <c r="E233" s="3" t="s">
        <v>16</v>
      </c>
      <c r="F233" s="3">
        <v>2019</v>
      </c>
      <c r="G233" s="3" t="s">
        <v>17</v>
      </c>
      <c r="H233" s="4">
        <v>43830</v>
      </c>
      <c r="I233" s="4">
        <v>43885</v>
      </c>
      <c r="J233" s="4">
        <v>43885</v>
      </c>
      <c r="K233" s="5">
        <v>4284000000</v>
      </c>
      <c r="L233" s="5">
        <v>4324000000</v>
      </c>
      <c r="M233" s="3" t="s">
        <v>312</v>
      </c>
      <c r="N233" s="21">
        <v>2.7399649865625986E-2</v>
      </c>
      <c r="O233" s="22">
        <v>2.2818070813014513E-2</v>
      </c>
      <c r="P233" s="22">
        <v>4.2778981295186452E-2</v>
      </c>
      <c r="Q233" s="22">
        <v>0.87281550769145566</v>
      </c>
      <c r="R233" s="22">
        <v>0.16629347448370851</v>
      </c>
      <c r="S233" s="22">
        <v>0.3320971951995742</v>
      </c>
      <c r="T233" s="22">
        <v>0.10814266224133839</v>
      </c>
      <c r="U233" s="22">
        <v>0.81519349913356087</v>
      </c>
      <c r="V233" s="22">
        <v>0.72944775810267082</v>
      </c>
      <c r="W233" s="22">
        <v>0.8253263777191262</v>
      </c>
      <c r="X233" s="22">
        <v>0.20209196629333773</v>
      </c>
      <c r="Y233" s="22">
        <v>0.44754302521334288</v>
      </c>
      <c r="Z233" s="22">
        <v>0.7979080337066623</v>
      </c>
      <c r="AA233" s="22">
        <v>0.31132553458100226</v>
      </c>
      <c r="AB233" s="22">
        <v>0.80998370646488416</v>
      </c>
      <c r="AC233" s="22">
        <v>0.59615758336513214</v>
      </c>
      <c r="AD233" s="22">
        <v>0.36147252456689377</v>
      </c>
      <c r="AE233" s="22">
        <v>0.46899177698760691</v>
      </c>
      <c r="AF233" s="22">
        <v>0.41153650559324911</v>
      </c>
      <c r="AG233" s="22" t="e">
        <v>#DIV/0!</v>
      </c>
      <c r="AH233" s="22" t="e">
        <v>#DIV/0!</v>
      </c>
      <c r="AI233" s="22">
        <v>0.52661184228434776</v>
      </c>
      <c r="AJ233" s="22">
        <v>0.13916800477128258</v>
      </c>
      <c r="AK233" s="22" t="e">
        <v>#DIV/0!</v>
      </c>
      <c r="AL233" s="22" t="e">
        <v>#DIV/0!</v>
      </c>
      <c r="AM233" s="22">
        <v>0.71787136718977884</v>
      </c>
      <c r="AN233" s="22">
        <v>0.80674317773767956</v>
      </c>
      <c r="AO233" s="22">
        <v>8.1128514460183029E-2</v>
      </c>
      <c r="AP233" s="22">
        <v>0.35593059915753983</v>
      </c>
      <c r="AQ233" s="22">
        <v>0.69316405085581378</v>
      </c>
      <c r="AR233" s="22">
        <v>0.48787131103912523</v>
      </c>
      <c r="AS233" s="22">
        <v>0.29932436057881034</v>
      </c>
      <c r="AT233" s="22">
        <v>0.46204576403326375</v>
      </c>
      <c r="AU233" s="22">
        <v>0.27858763311478413</v>
      </c>
      <c r="AV233" s="22" t="e">
        <v>#DIV/0!</v>
      </c>
      <c r="AW233" s="22" t="e">
        <v>#DIV/0!</v>
      </c>
      <c r="AX233" s="22" t="e">
        <v>#DIV/0!</v>
      </c>
      <c r="AY233" s="22">
        <v>0.74808494439563655</v>
      </c>
      <c r="AZ233" s="22">
        <v>0.77082027362372663</v>
      </c>
      <c r="BA233" s="22">
        <v>0.22212793205100745</v>
      </c>
      <c r="BB233" s="22" t="e">
        <v>#DIV/0!</v>
      </c>
      <c r="BC233" s="22">
        <v>0.22069428377858072</v>
      </c>
    </row>
    <row r="234" spans="1:55" x14ac:dyDescent="0.2">
      <c r="A234" s="3" t="s">
        <v>733</v>
      </c>
      <c r="B234" s="3" t="s">
        <v>734</v>
      </c>
      <c r="C234" s="3" t="s">
        <v>91</v>
      </c>
      <c r="D234" s="3">
        <v>258154</v>
      </c>
      <c r="E234" s="3" t="s">
        <v>16</v>
      </c>
      <c r="F234" s="3">
        <v>2019</v>
      </c>
      <c r="G234" s="3" t="s">
        <v>17</v>
      </c>
      <c r="H234" s="4">
        <v>43890</v>
      </c>
      <c r="I234" s="4">
        <v>43922</v>
      </c>
      <c r="J234" s="4">
        <v>43922</v>
      </c>
      <c r="K234" s="5">
        <v>796000000</v>
      </c>
      <c r="L234" s="5">
        <v>805000000</v>
      </c>
      <c r="M234" s="3" t="s">
        <v>735</v>
      </c>
      <c r="N234" s="21">
        <v>2.7687345928202958E-2</v>
      </c>
      <c r="O234" s="22">
        <v>9.4973197819623757E-3</v>
      </c>
      <c r="P234" s="22">
        <v>2.8925680201636037E-3</v>
      </c>
      <c r="Q234" s="22">
        <v>0.87483288377889545</v>
      </c>
      <c r="R234" s="22">
        <v>0.10447884481191511</v>
      </c>
      <c r="S234" s="22">
        <v>8.1693108890809898E-2</v>
      </c>
      <c r="T234" s="22">
        <v>9.0851859748723784E-2</v>
      </c>
      <c r="U234" s="22">
        <v>0.81368532794483561</v>
      </c>
      <c r="V234" s="22">
        <v>0.71503121697796324</v>
      </c>
      <c r="W234" s="22">
        <v>0.82581535783721982</v>
      </c>
      <c r="X234" s="22">
        <v>0.20586173839484664</v>
      </c>
      <c r="Y234" s="22">
        <v>0.4258098083077787</v>
      </c>
      <c r="Z234" s="22">
        <v>0.79413826160515333</v>
      </c>
      <c r="AA234" s="22">
        <v>0.10903488833466764</v>
      </c>
      <c r="AB234" s="22">
        <v>0.79363597911811101</v>
      </c>
      <c r="AC234" s="22">
        <v>0.19777560709895856</v>
      </c>
      <c r="AD234" s="22">
        <v>0.12604981795298084</v>
      </c>
      <c r="AE234" s="22">
        <v>0.17576867813648037</v>
      </c>
      <c r="AF234" s="22">
        <v>0.3145600515400499</v>
      </c>
      <c r="AG234" s="22" t="e">
        <v>#DIV/0!</v>
      </c>
      <c r="AH234" s="22" t="e">
        <v>#DIV/0!</v>
      </c>
      <c r="AI234" s="22">
        <v>0.53895045553364918</v>
      </c>
      <c r="AJ234" s="22">
        <v>0.1258016536848261</v>
      </c>
      <c r="AK234" s="22" t="e">
        <v>#DIV/0!</v>
      </c>
      <c r="AL234" s="22" t="e">
        <v>#DIV/0!</v>
      </c>
      <c r="AM234" s="22">
        <v>0.71182366074988657</v>
      </c>
      <c r="AN234" s="22">
        <v>0.83262019092618611</v>
      </c>
      <c r="AO234" s="22">
        <v>0.58350164096098922</v>
      </c>
      <c r="AP234" s="22">
        <v>0.3366718626341722</v>
      </c>
      <c r="AQ234" s="22">
        <v>0.6117090777769042</v>
      </c>
      <c r="AR234" s="22">
        <v>0.20632275788033969</v>
      </c>
      <c r="AS234" s="22">
        <v>0.3723992235546833</v>
      </c>
      <c r="AT234" s="22">
        <v>0.41773668343888032</v>
      </c>
      <c r="AU234" s="22">
        <v>0.26671378333928325</v>
      </c>
      <c r="AV234" s="22" t="e">
        <v>#DIV/0!</v>
      </c>
      <c r="AW234" s="22" t="e">
        <v>#DIV/0!</v>
      </c>
      <c r="AX234" s="22" t="e">
        <v>#DIV/0!</v>
      </c>
      <c r="AY234" s="22">
        <v>0.7467917573210705</v>
      </c>
      <c r="AZ234" s="22">
        <v>0.77044326086189208</v>
      </c>
      <c r="BA234" s="22">
        <v>0.22278602662379629</v>
      </c>
      <c r="BB234" s="22" t="e">
        <v>#DIV/0!</v>
      </c>
      <c r="BC234" s="22">
        <v>0.13245309397316535</v>
      </c>
    </row>
    <row r="235" spans="1:55" x14ac:dyDescent="0.2">
      <c r="A235" s="3" t="s">
        <v>727</v>
      </c>
      <c r="B235" s="3" t="s">
        <v>728</v>
      </c>
      <c r="C235" s="3" t="s">
        <v>45</v>
      </c>
      <c r="D235" s="3">
        <v>186130</v>
      </c>
      <c r="E235" s="3" t="s">
        <v>16</v>
      </c>
      <c r="F235" s="3">
        <v>2019</v>
      </c>
      <c r="G235" s="3" t="s">
        <v>17</v>
      </c>
      <c r="H235" s="4">
        <v>43890</v>
      </c>
      <c r="I235" s="4">
        <v>43908</v>
      </c>
      <c r="J235" s="4">
        <v>43908</v>
      </c>
      <c r="K235" s="5">
        <v>152000000</v>
      </c>
      <c r="L235" s="5">
        <v>154000000</v>
      </c>
      <c r="M235" s="6" t="s">
        <v>729</v>
      </c>
      <c r="N235" s="21">
        <v>4.0833261232474383E-2</v>
      </c>
      <c r="O235" s="22">
        <v>9.5572921734239577E-3</v>
      </c>
      <c r="P235" s="22">
        <v>1.8049697432041493E-2</v>
      </c>
      <c r="Q235" s="22">
        <v>0.87039110961567678</v>
      </c>
      <c r="R235" s="22">
        <v>0.10613936119424001</v>
      </c>
      <c r="S235" s="22">
        <v>1.6029076816090206E-2</v>
      </c>
      <c r="T235" s="22">
        <v>0.10437844276539222</v>
      </c>
      <c r="U235" s="22">
        <v>0.81055892293724796</v>
      </c>
      <c r="V235" s="22">
        <v>0.70899965675524346</v>
      </c>
      <c r="W235" s="22">
        <v>0.82314901401179197</v>
      </c>
      <c r="X235" s="22">
        <v>0.27427838009851074</v>
      </c>
      <c r="Y235" s="22">
        <v>0.45061309912043812</v>
      </c>
      <c r="Z235" s="22">
        <v>0.72572161990148931</v>
      </c>
      <c r="AA235" s="22">
        <v>0</v>
      </c>
      <c r="AB235" s="22">
        <v>0.84881680835079976</v>
      </c>
      <c r="AC235" s="22">
        <v>0.37430787806642679</v>
      </c>
      <c r="AD235" s="22">
        <v>0.19396576406792435</v>
      </c>
      <c r="AE235" s="22">
        <v>0.22490774678251363</v>
      </c>
      <c r="AF235" s="22">
        <v>0.32359157498331964</v>
      </c>
      <c r="AG235" s="22" t="e">
        <v>#DIV/0!</v>
      </c>
      <c r="AH235" s="22" t="e">
        <v>#DIV/0!</v>
      </c>
      <c r="AI235" s="22">
        <v>0.53415408882802451</v>
      </c>
      <c r="AJ235" s="22">
        <v>0.14130456685806822</v>
      </c>
      <c r="AK235" s="22" t="e">
        <v>#DIV/0!</v>
      </c>
      <c r="AL235" s="22" t="e">
        <v>#DIV/0!</v>
      </c>
      <c r="AM235" s="22">
        <v>0.71006360169555038</v>
      </c>
      <c r="AN235" s="22">
        <v>0.81067434405468553</v>
      </c>
      <c r="AO235" s="22">
        <v>0.28929592729551568</v>
      </c>
      <c r="AP235" s="22">
        <v>0.38383510758000311</v>
      </c>
      <c r="AQ235" s="22">
        <v>0.62493769165438784</v>
      </c>
      <c r="AR235" s="22">
        <v>0.26014029381210191</v>
      </c>
      <c r="AS235" s="22">
        <v>0.36114638892635254</v>
      </c>
      <c r="AT235" s="22">
        <v>0.44814545590956978</v>
      </c>
      <c r="AU235" s="22">
        <v>0.27336205799498337</v>
      </c>
      <c r="AV235" s="22" t="e">
        <v>#DIV/0!</v>
      </c>
      <c r="AW235" s="22" t="e">
        <v>#DIV/0!</v>
      </c>
      <c r="AX235" s="22" t="e">
        <v>#DIV/0!</v>
      </c>
      <c r="AY235" s="22">
        <v>0.74611783571964618</v>
      </c>
      <c r="AZ235" s="22">
        <v>0.76936897007821847</v>
      </c>
      <c r="BA235" s="22">
        <v>0.22272038363317517</v>
      </c>
      <c r="BB235" s="22" t="e">
        <v>#DIV/0!</v>
      </c>
      <c r="BC235" s="22">
        <v>0.17216778994064841</v>
      </c>
    </row>
    <row r="236" spans="1:55" x14ac:dyDescent="0.2">
      <c r="A236" s="3" t="s">
        <v>706</v>
      </c>
      <c r="B236" s="3" t="s">
        <v>707</v>
      </c>
      <c r="C236" s="3" t="s">
        <v>15</v>
      </c>
      <c r="D236" s="3">
        <v>99395</v>
      </c>
      <c r="E236" s="3" t="s">
        <v>16</v>
      </c>
      <c r="F236" s="3">
        <v>2019</v>
      </c>
      <c r="G236" s="3" t="s">
        <v>17</v>
      </c>
      <c r="H236" s="4">
        <v>43830</v>
      </c>
      <c r="I236" s="4">
        <v>43854</v>
      </c>
      <c r="J236" s="4">
        <v>43854</v>
      </c>
      <c r="K236" s="5">
        <v>97440000</v>
      </c>
      <c r="L236" s="5">
        <v>97952000</v>
      </c>
      <c r="M236" s="3" t="s">
        <v>708</v>
      </c>
      <c r="N236" s="21">
        <v>5.3961790741182097E-2</v>
      </c>
      <c r="O236" s="22">
        <v>4.2751046293272317E-2</v>
      </c>
      <c r="P236" s="22">
        <v>3.1272912237366786E-2</v>
      </c>
      <c r="Q236" s="22">
        <v>0.8693548828624772</v>
      </c>
      <c r="R236" s="22">
        <v>0.11141228254228161</v>
      </c>
      <c r="S236" s="22">
        <v>3.4604360407826085E-3</v>
      </c>
      <c r="T236" s="22">
        <v>0.11197544476862387</v>
      </c>
      <c r="U236" s="22">
        <v>0.80993252436608631</v>
      </c>
      <c r="V236" s="22">
        <v>0.70844575752769179</v>
      </c>
      <c r="W236" s="22">
        <v>0.8225138092437202</v>
      </c>
      <c r="X236" s="22">
        <v>6.1535493707029446E-2</v>
      </c>
      <c r="Y236" s="22">
        <v>0.46712932945164592</v>
      </c>
      <c r="Z236" s="22">
        <v>0.93846450629297051</v>
      </c>
      <c r="AA236" s="22">
        <v>0</v>
      </c>
      <c r="AB236" s="22">
        <v>0.88177077982272112</v>
      </c>
      <c r="AC236" s="22">
        <v>0.47550276426109089</v>
      </c>
      <c r="AD236" s="22">
        <v>0.58595179125545327</v>
      </c>
      <c r="AE236" s="22">
        <v>0.58232679290761535</v>
      </c>
      <c r="AF236" s="22">
        <v>0.38946152600666689</v>
      </c>
      <c r="AG236" s="22" t="e">
        <v>#DIV/0!</v>
      </c>
      <c r="AH236" s="22" t="e">
        <v>#DIV/0!</v>
      </c>
      <c r="AI236" s="22">
        <v>0.54300230100726987</v>
      </c>
      <c r="AJ236" s="22">
        <v>0.45862707219522036</v>
      </c>
      <c r="AK236" s="22" t="e">
        <v>#DIV/0!</v>
      </c>
      <c r="AL236" s="22" t="e">
        <v>#DIV/0!</v>
      </c>
      <c r="AM236" s="22">
        <v>0.70971329434031183</v>
      </c>
      <c r="AN236" s="22">
        <v>0.8043363100088804</v>
      </c>
      <c r="AO236" s="22">
        <v>5.0470614669600969E-2</v>
      </c>
      <c r="AP236" s="22">
        <v>0.36703655360501619</v>
      </c>
      <c r="AQ236" s="22">
        <v>0.63419350622192605</v>
      </c>
      <c r="AR236" s="22">
        <v>0.60753336669406754</v>
      </c>
      <c r="AS236" s="22">
        <v>0.33492433699991253</v>
      </c>
      <c r="AT236" s="22">
        <v>0.4460907286502378</v>
      </c>
      <c r="AU236" s="22">
        <v>0.35582583215635372</v>
      </c>
      <c r="AV236" s="22" t="e">
        <v>#DIV/0!</v>
      </c>
      <c r="AW236" s="22" t="e">
        <v>#DIV/0!</v>
      </c>
      <c r="AX236" s="22" t="e">
        <v>#DIV/0!</v>
      </c>
      <c r="AY236" s="22">
        <v>0.74625861657454839</v>
      </c>
      <c r="AZ236" s="22">
        <v>0.76979240515041314</v>
      </c>
      <c r="BA236" s="22">
        <v>0.22221175985052768</v>
      </c>
      <c r="BB236" s="22" t="e">
        <v>#DIV/0!</v>
      </c>
      <c r="BC236" s="22">
        <v>0.16960805028104298</v>
      </c>
    </row>
    <row r="237" spans="1:55" x14ac:dyDescent="0.2">
      <c r="A237" s="3" t="s">
        <v>736</v>
      </c>
      <c r="B237" s="3" t="s">
        <v>737</v>
      </c>
      <c r="C237" s="3" t="s">
        <v>45</v>
      </c>
      <c r="D237" s="3">
        <v>185942</v>
      </c>
      <c r="E237" s="3" t="s">
        <v>16</v>
      </c>
      <c r="F237" s="3">
        <v>2019</v>
      </c>
      <c r="G237" s="3" t="s">
        <v>17</v>
      </c>
      <c r="H237" s="4">
        <v>43890</v>
      </c>
      <c r="I237" s="4">
        <v>43920</v>
      </c>
      <c r="J237" s="4">
        <v>43920</v>
      </c>
      <c r="K237" s="5">
        <v>276000000</v>
      </c>
      <c r="L237" s="5">
        <v>272000000</v>
      </c>
      <c r="M237" s="3" t="s">
        <v>738</v>
      </c>
      <c r="N237" s="21">
        <v>4.975738497692158E-2</v>
      </c>
      <c r="O237" s="22">
        <v>2.9913801279890857E-2</v>
      </c>
      <c r="P237" s="22">
        <v>6.5252793261055375E-2</v>
      </c>
      <c r="Q237" s="22">
        <v>0.85430962506151131</v>
      </c>
      <c r="R237" s="22">
        <v>0.18406308221178824</v>
      </c>
      <c r="S237" s="22">
        <v>1.1335321383153938E-2</v>
      </c>
      <c r="T237" s="22">
        <v>0.18397970226754856</v>
      </c>
      <c r="U237" s="22">
        <v>0.79271479498524255</v>
      </c>
      <c r="V237" s="22">
        <v>0.7071429114491653</v>
      </c>
      <c r="W237" s="22">
        <v>0.80290620797686407</v>
      </c>
      <c r="X237" s="22">
        <v>0.27522040387248492</v>
      </c>
      <c r="Y237" s="22">
        <v>0.37004311688502906</v>
      </c>
      <c r="Z237" s="22">
        <v>0.72477959612751519</v>
      </c>
      <c r="AA237" s="22">
        <v>9.9499278051196696E-2</v>
      </c>
      <c r="AB237" s="22">
        <v>0.69309573458409524</v>
      </c>
      <c r="AC237" s="22">
        <v>0.32528258739545218</v>
      </c>
      <c r="AD237" s="22">
        <v>0.16246074234499341</v>
      </c>
      <c r="AE237" s="22">
        <v>0.24240628731599476</v>
      </c>
      <c r="AF237" s="22">
        <v>0.29656097339221382</v>
      </c>
      <c r="AG237" s="22" t="e">
        <v>#DIV/0!</v>
      </c>
      <c r="AH237" s="22" t="e">
        <v>#DIV/0!</v>
      </c>
      <c r="AI237" s="22">
        <v>0.5367407038938361</v>
      </c>
      <c r="AJ237" s="22">
        <v>0.1623783001056909</v>
      </c>
      <c r="AK237" s="22" t="e">
        <v>#DIV/0!</v>
      </c>
      <c r="AL237" s="22" t="e">
        <v>#DIV/0!</v>
      </c>
      <c r="AM237" s="22">
        <v>0.71317687176819444</v>
      </c>
      <c r="AN237" s="22">
        <v>0.78520041210301339</v>
      </c>
      <c r="AO237" s="22">
        <v>0.26786736613282702</v>
      </c>
      <c r="AP237" s="22">
        <v>0.36873474523163807</v>
      </c>
      <c r="AQ237" s="22">
        <v>0.52267066079701641</v>
      </c>
      <c r="AR237" s="22">
        <v>0.27525098837748158</v>
      </c>
      <c r="AS237" s="22">
        <v>0.36103510378332265</v>
      </c>
      <c r="AT237" s="22">
        <v>0.46458864594573268</v>
      </c>
      <c r="AU237" s="22">
        <v>0.28841909576009539</v>
      </c>
      <c r="AV237" s="22" t="e">
        <v>#DIV/0!</v>
      </c>
      <c r="AW237" s="22" t="e">
        <v>#DIV/0!</v>
      </c>
      <c r="AX237" s="22" t="e">
        <v>#DIV/0!</v>
      </c>
      <c r="AY237" s="22">
        <v>0.74944035111004226</v>
      </c>
      <c r="AZ237" s="22">
        <v>0.7719361396652914</v>
      </c>
      <c r="BA237" s="22">
        <v>0.21850075022429327</v>
      </c>
      <c r="BB237" s="22" t="e">
        <v>#DIV/0!</v>
      </c>
      <c r="BC237" s="22">
        <v>0.18108225428806271</v>
      </c>
    </row>
    <row r="238" spans="1:55" x14ac:dyDescent="0.2">
      <c r="A238" s="3" t="s">
        <v>748</v>
      </c>
      <c r="B238" s="3" t="s">
        <v>749</v>
      </c>
      <c r="C238" s="3" t="s">
        <v>34</v>
      </c>
      <c r="D238" s="3">
        <v>902720</v>
      </c>
      <c r="E238" s="3" t="s">
        <v>16</v>
      </c>
      <c r="F238" s="3">
        <v>2019</v>
      </c>
      <c r="G238" s="3" t="s">
        <v>17</v>
      </c>
      <c r="H238" s="4">
        <v>43861</v>
      </c>
      <c r="I238" s="4">
        <v>43879</v>
      </c>
      <c r="J238" s="4">
        <v>43879</v>
      </c>
      <c r="K238" s="5">
        <v>140000000</v>
      </c>
      <c r="L238" s="5">
        <v>142000000</v>
      </c>
      <c r="M238" s="3" t="s">
        <v>750</v>
      </c>
      <c r="N238" s="21">
        <v>4.3805964066497213E-2</v>
      </c>
      <c r="O238" s="22">
        <v>4.3805964066497213E-2</v>
      </c>
      <c r="P238" s="22">
        <v>2.9564727652688368E-2</v>
      </c>
      <c r="Q238" s="22">
        <v>0.87051142647652602</v>
      </c>
      <c r="R238" s="22">
        <v>0.10708152630123337</v>
      </c>
      <c r="S238" s="22">
        <v>1.2252602648065936E-2</v>
      </c>
      <c r="T238" s="22">
        <v>0.10601207461991147</v>
      </c>
      <c r="U238" s="22">
        <v>0.81067650018056436</v>
      </c>
      <c r="V238" s="22">
        <v>0.70885649326165134</v>
      </c>
      <c r="W238" s="22">
        <v>0.82330637027965736</v>
      </c>
      <c r="X238" s="22">
        <v>0.25759822336073307</v>
      </c>
      <c r="Y238" s="22">
        <v>0.52477773963910168</v>
      </c>
      <c r="Z238" s="22">
        <v>0.74240177663926687</v>
      </c>
      <c r="AA238" s="22">
        <v>0.84122690761478947</v>
      </c>
      <c r="AB238" s="22">
        <v>0.84593844217925507</v>
      </c>
      <c r="AC238" s="22">
        <v>0.1141905398077773</v>
      </c>
      <c r="AD238" s="22">
        <v>0.16787517471115979</v>
      </c>
      <c r="AE238" s="22">
        <v>0.24857090629123563</v>
      </c>
      <c r="AF238" s="22">
        <v>0.33455546556261206</v>
      </c>
      <c r="AG238" s="22" t="e">
        <v>#DIV/0!</v>
      </c>
      <c r="AH238" s="22" t="e">
        <v>#DIV/0!</v>
      </c>
      <c r="AI238" s="22">
        <v>0.5283717726097048</v>
      </c>
      <c r="AJ238" s="22">
        <v>0.14553019136822479</v>
      </c>
      <c r="AK238" s="22" t="e">
        <v>#DIV/0!</v>
      </c>
      <c r="AL238" s="22" t="e">
        <v>#DIV/0!</v>
      </c>
      <c r="AM238" s="22">
        <v>0.71186813194847842</v>
      </c>
      <c r="AN238" s="22">
        <v>0.8098083510209112</v>
      </c>
      <c r="AO238" s="22">
        <v>0.24771515898316279</v>
      </c>
      <c r="AP238" s="22">
        <v>0.37396860435963314</v>
      </c>
      <c r="AQ238" s="22">
        <v>0.65396114791967896</v>
      </c>
      <c r="AR238" s="22">
        <v>0.26756931196995892</v>
      </c>
      <c r="AS238" s="22">
        <v>0.35453664886932512</v>
      </c>
      <c r="AT238" s="22">
        <v>0.43317909670123417</v>
      </c>
      <c r="AU238" s="22">
        <v>0.30935064204668911</v>
      </c>
      <c r="AV238" s="22" t="e">
        <v>#DIV/0!</v>
      </c>
      <c r="AW238" s="22" t="e">
        <v>#DIV/0!</v>
      </c>
      <c r="AX238" s="22" t="e">
        <v>#DIV/0!</v>
      </c>
      <c r="AY238" s="22">
        <v>0.74721628095510917</v>
      </c>
      <c r="AZ238" s="22">
        <v>0.77020773512293828</v>
      </c>
      <c r="BA238" s="22">
        <v>0.2234070337938342</v>
      </c>
      <c r="BB238" s="22" t="e">
        <v>#DIV/0!</v>
      </c>
      <c r="BC238" s="22">
        <v>0.18259215758440822</v>
      </c>
    </row>
    <row r="239" spans="1:55" x14ac:dyDescent="0.2">
      <c r="A239" s="3" t="s">
        <v>745</v>
      </c>
      <c r="B239" s="3" t="s">
        <v>746</v>
      </c>
      <c r="C239" s="3" t="s">
        <v>45</v>
      </c>
      <c r="D239" s="3">
        <v>378178</v>
      </c>
      <c r="E239" s="3" t="s">
        <v>16</v>
      </c>
      <c r="F239" s="3">
        <v>2019</v>
      </c>
      <c r="G239" s="3" t="s">
        <v>17</v>
      </c>
      <c r="H239" s="4">
        <v>43830</v>
      </c>
      <c r="I239" s="4">
        <v>43881</v>
      </c>
      <c r="J239" s="4">
        <v>43881</v>
      </c>
      <c r="K239" s="5">
        <v>135200000</v>
      </c>
      <c r="L239" s="5">
        <v>136000000</v>
      </c>
      <c r="M239" s="3" t="s">
        <v>747</v>
      </c>
      <c r="N239" s="21">
        <v>6.0334663240066311E-2</v>
      </c>
      <c r="O239" s="22">
        <v>3.5244913912989902E-2</v>
      </c>
      <c r="P239" s="22">
        <v>2.7546601517938519E-2</v>
      </c>
      <c r="Q239" s="22">
        <v>0.8720923663229333</v>
      </c>
      <c r="R239" s="22">
        <v>0.14768849001889722</v>
      </c>
      <c r="S239" s="22">
        <v>1.996169369451695E-2</v>
      </c>
      <c r="T239" s="22">
        <v>0.14566085179600571</v>
      </c>
      <c r="U239" s="22">
        <v>0.81357371831341707</v>
      </c>
      <c r="V239" s="22">
        <v>0.70947238249185796</v>
      </c>
      <c r="W239" s="22">
        <v>0.82654453659427851</v>
      </c>
      <c r="X239" s="22">
        <v>0.27422389386258483</v>
      </c>
      <c r="Y239" s="22">
        <v>0.46878627868583106</v>
      </c>
      <c r="Z239" s="22">
        <v>0.72577610613741517</v>
      </c>
      <c r="AA239" s="22">
        <v>0.46839337828184829</v>
      </c>
      <c r="AB239" s="22">
        <v>0.81841343967962277</v>
      </c>
      <c r="AC239" s="22">
        <v>0.1981195913986645</v>
      </c>
      <c r="AD239" s="22">
        <v>0.20963542787624545</v>
      </c>
      <c r="AE239" s="22">
        <v>0.2806338650245766</v>
      </c>
      <c r="AF239" s="22">
        <v>0.3388993966078433</v>
      </c>
      <c r="AG239" s="22" t="e">
        <v>#DIV/0!</v>
      </c>
      <c r="AH239" s="22" t="e">
        <v>#DIV/0!</v>
      </c>
      <c r="AI239" s="22">
        <v>0.5886265103987417</v>
      </c>
      <c r="AJ239" s="22">
        <v>0.19617694313648865</v>
      </c>
      <c r="AK239" s="22" t="e">
        <v>#DIV/0!</v>
      </c>
      <c r="AL239" s="22" t="e">
        <v>#DIV/0!</v>
      </c>
      <c r="AM239" s="22">
        <v>0.71342766350677422</v>
      </c>
      <c r="AN239" s="22">
        <v>0.81058323699773493</v>
      </c>
      <c r="AO239" s="22">
        <v>0.20398908691368733</v>
      </c>
      <c r="AP239" s="22">
        <v>0.36435550610339051</v>
      </c>
      <c r="AQ239" s="22">
        <v>0.65163441819037171</v>
      </c>
      <c r="AR239" s="22">
        <v>0.32638163060750969</v>
      </c>
      <c r="AS239" s="22">
        <v>0.42799712282720326</v>
      </c>
      <c r="AT239" s="22">
        <v>0.49498169742097303</v>
      </c>
      <c r="AU239" s="22">
        <v>0.14970677543251243</v>
      </c>
      <c r="AV239" s="22" t="e">
        <v>#DIV/0!</v>
      </c>
      <c r="AW239" s="22" t="e">
        <v>#DIV/0!</v>
      </c>
      <c r="AX239" s="22" t="e">
        <v>#DIV/0!</v>
      </c>
      <c r="AY239" s="22">
        <v>0.74753098941368223</v>
      </c>
      <c r="AZ239" s="22">
        <v>0.77092547660594124</v>
      </c>
      <c r="BA239" s="22">
        <v>0.21828340852915956</v>
      </c>
      <c r="BB239" s="22" t="e">
        <v>#DIV/0!</v>
      </c>
      <c r="BC239" s="22">
        <v>0.18708576728352549</v>
      </c>
    </row>
    <row r="240" spans="1:55" x14ac:dyDescent="0.2">
      <c r="A240" s="3" t="s">
        <v>739</v>
      </c>
      <c r="B240" s="3" t="s">
        <v>740</v>
      </c>
      <c r="C240" s="3" t="s">
        <v>24</v>
      </c>
      <c r="D240" s="3">
        <v>378177</v>
      </c>
      <c r="E240" s="3" t="s">
        <v>16</v>
      </c>
      <c r="F240" s="3">
        <v>2019</v>
      </c>
      <c r="G240" s="3" t="s">
        <v>17</v>
      </c>
      <c r="H240" s="4">
        <v>43830</v>
      </c>
      <c r="I240" s="4">
        <v>43889</v>
      </c>
      <c r="J240" s="4">
        <v>43889</v>
      </c>
      <c r="K240" s="5">
        <v>97300000</v>
      </c>
      <c r="L240" s="5">
        <v>97800000</v>
      </c>
      <c r="M240" s="3" t="s">
        <v>741</v>
      </c>
      <c r="N240" s="21">
        <v>3.3247458306901699E-2</v>
      </c>
      <c r="O240" s="22">
        <v>3.0495852216496682E-2</v>
      </c>
      <c r="P240" s="22">
        <v>1.0714748553546805E-2</v>
      </c>
      <c r="Q240" s="22">
        <v>0.86989370951730305</v>
      </c>
      <c r="R240" s="22">
        <v>0.11949863752642377</v>
      </c>
      <c r="S240" s="22">
        <v>6.5692824512925532E-2</v>
      </c>
      <c r="T240" s="22">
        <v>0.10891882962181973</v>
      </c>
      <c r="U240" s="22">
        <v>0.81056795968177697</v>
      </c>
      <c r="V240" s="22">
        <v>0.71076120847581359</v>
      </c>
      <c r="W240" s="22">
        <v>0.82288764913403023</v>
      </c>
      <c r="X240" s="22">
        <v>0.14034872190052519</v>
      </c>
      <c r="Y240" s="22">
        <v>0.57914929200578646</v>
      </c>
      <c r="Z240" s="22">
        <v>0.85965127809947484</v>
      </c>
      <c r="AA240" s="22">
        <v>0.69913889758459002</v>
      </c>
      <c r="AB240" s="22">
        <v>0.86253087281994323</v>
      </c>
      <c r="AC240" s="22">
        <v>0.26032143211755854</v>
      </c>
      <c r="AD240" s="22">
        <v>0.22899169031257266</v>
      </c>
      <c r="AE240" s="22">
        <v>0.29368816042861451</v>
      </c>
      <c r="AF240" s="22">
        <v>0.33935393965426214</v>
      </c>
      <c r="AG240" s="22" t="e">
        <v>#DIV/0!</v>
      </c>
      <c r="AH240" s="22" t="e">
        <v>#DIV/0!</v>
      </c>
      <c r="AI240" s="22">
        <v>0.54834736262437678</v>
      </c>
      <c r="AJ240" s="22">
        <v>0.14879573949009214</v>
      </c>
      <c r="AK240" s="22" t="e">
        <v>#DIV/0!</v>
      </c>
      <c r="AL240" s="22" t="e">
        <v>#DIV/0!</v>
      </c>
      <c r="AM240" s="22">
        <v>0.7095832668659886</v>
      </c>
      <c r="AN240" s="22">
        <v>0.80623926157758452</v>
      </c>
      <c r="AO240" s="22">
        <v>0.12733930010785169</v>
      </c>
      <c r="AP240" s="22">
        <v>0.33283433882938518</v>
      </c>
      <c r="AQ240" s="22">
        <v>0.6227044620240888</v>
      </c>
      <c r="AR240" s="22">
        <v>0.30852478717843834</v>
      </c>
      <c r="AS240" s="22">
        <v>0.37082571277035314</v>
      </c>
      <c r="AT240" s="22">
        <v>0.38445763162890206</v>
      </c>
      <c r="AU240" s="22">
        <v>0.25511029270726482</v>
      </c>
      <c r="AV240" s="22" t="e">
        <v>#DIV/0!</v>
      </c>
      <c r="AW240" s="22" t="e">
        <v>#DIV/0!</v>
      </c>
      <c r="AX240" s="22" t="e">
        <v>#DIV/0!</v>
      </c>
      <c r="AY240" s="22">
        <v>0.74780457735579775</v>
      </c>
      <c r="AZ240" s="22">
        <v>0.7714890433825794</v>
      </c>
      <c r="BA240" s="22">
        <v>0.22144061013223712</v>
      </c>
      <c r="BB240" s="22" t="e">
        <v>#DIV/0!</v>
      </c>
      <c r="BC240" s="22">
        <v>0.15153991785186896</v>
      </c>
    </row>
    <row r="241" spans="1:55" x14ac:dyDescent="0.2">
      <c r="A241" s="3" t="s">
        <v>757</v>
      </c>
      <c r="B241" s="3" t="s">
        <v>758</v>
      </c>
      <c r="C241" s="3" t="s">
        <v>45</v>
      </c>
      <c r="D241" s="3">
        <v>124743</v>
      </c>
      <c r="E241" s="3" t="s">
        <v>16</v>
      </c>
      <c r="F241" s="3">
        <v>2019</v>
      </c>
      <c r="G241" s="3" t="s">
        <v>17</v>
      </c>
      <c r="H241" s="4">
        <v>43830</v>
      </c>
      <c r="I241" s="4">
        <v>43888</v>
      </c>
      <c r="J241" s="4">
        <v>43888</v>
      </c>
      <c r="K241" s="5">
        <v>306453000</v>
      </c>
      <c r="L241" s="5">
        <v>307179000</v>
      </c>
      <c r="M241" s="3" t="s">
        <v>759</v>
      </c>
      <c r="N241" s="21">
        <v>7.8423038716743498E-2</v>
      </c>
      <c r="O241" s="22">
        <v>3.1873944832671343E-2</v>
      </c>
      <c r="P241" s="22">
        <v>2.4789655921771552E-2</v>
      </c>
      <c r="Q241" s="22">
        <v>0.87013351694325103</v>
      </c>
      <c r="R241" s="22">
        <v>0.13613550996073936</v>
      </c>
      <c r="S241" s="22">
        <v>4.8048066463737368E-2</v>
      </c>
      <c r="T241" s="22">
        <v>0.12891684346733154</v>
      </c>
      <c r="U241" s="22">
        <v>0.81125304040075275</v>
      </c>
      <c r="V241" s="22">
        <v>0.71021458837219786</v>
      </c>
      <c r="W241" s="22">
        <v>0.82376014774720774</v>
      </c>
      <c r="X241" s="22">
        <v>0.31544498965275036</v>
      </c>
      <c r="Y241" s="22">
        <v>0.49543452737219773</v>
      </c>
      <c r="Z241" s="22">
        <v>0.68455501034724964</v>
      </c>
      <c r="AA241" s="22">
        <v>0.5531248663592252</v>
      </c>
      <c r="AB241" s="22">
        <v>0.85552205464200815</v>
      </c>
      <c r="AC241" s="22">
        <v>0.36992656852197675</v>
      </c>
      <c r="AD241" s="22">
        <v>0.1889437011523861</v>
      </c>
      <c r="AE241" s="22">
        <v>0.24553081310165389</v>
      </c>
      <c r="AF241" s="22">
        <v>0.32732156794091322</v>
      </c>
      <c r="AG241" s="22" t="e">
        <v>#DIV/0!</v>
      </c>
      <c r="AH241" s="22" t="e">
        <v>#DIV/0!</v>
      </c>
      <c r="AI241" s="22">
        <v>0.53598460581549845</v>
      </c>
      <c r="AJ241" s="22">
        <v>0.1564004716586804</v>
      </c>
      <c r="AK241" s="22" t="e">
        <v>#DIV/0!</v>
      </c>
      <c r="AL241" s="22" t="e">
        <v>#DIV/0!</v>
      </c>
      <c r="AM241" s="22">
        <v>0.70953374141898928</v>
      </c>
      <c r="AN241" s="22">
        <v>0.80819062002143205</v>
      </c>
      <c r="AO241" s="22">
        <v>0.20218358985125062</v>
      </c>
      <c r="AP241" s="22">
        <v>0.36259979509962181</v>
      </c>
      <c r="AQ241" s="22">
        <v>0.61867272023265929</v>
      </c>
      <c r="AR241" s="22">
        <v>0.26258204951293357</v>
      </c>
      <c r="AS241" s="22">
        <v>0.3623135587643837</v>
      </c>
      <c r="AT241" s="22">
        <v>0.39049520387216158</v>
      </c>
      <c r="AU241" s="22">
        <v>0.29407257956892435</v>
      </c>
      <c r="AV241" s="22" t="e">
        <v>#DIV/0!</v>
      </c>
      <c r="AW241" s="22" t="e">
        <v>#DIV/0!</v>
      </c>
      <c r="AX241" s="22" t="e">
        <v>#DIV/0!</v>
      </c>
      <c r="AY241" s="22">
        <v>0.74792755193270855</v>
      </c>
      <c r="AZ241" s="22">
        <v>0.77140711782532678</v>
      </c>
      <c r="BA241" s="22">
        <v>0.2230948519497355</v>
      </c>
      <c r="BB241" s="22" t="e">
        <v>#DIV/0!</v>
      </c>
      <c r="BC241" s="22">
        <v>0.15054396464615682</v>
      </c>
    </row>
    <row r="242" spans="1:55" x14ac:dyDescent="0.2">
      <c r="A242" s="3" t="s">
        <v>751</v>
      </c>
      <c r="B242" s="3" t="s">
        <v>752</v>
      </c>
      <c r="C242" s="3" t="s">
        <v>24</v>
      </c>
      <c r="D242" s="3">
        <v>378181</v>
      </c>
      <c r="E242" s="3" t="s">
        <v>16</v>
      </c>
      <c r="F242" s="3">
        <v>2019</v>
      </c>
      <c r="G242" s="3" t="s">
        <v>17</v>
      </c>
      <c r="H242" s="4">
        <v>43830</v>
      </c>
      <c r="I242" s="4">
        <v>43880</v>
      </c>
      <c r="J242" s="4">
        <v>43880</v>
      </c>
      <c r="K242" s="5">
        <v>909636000</v>
      </c>
      <c r="L242" s="5">
        <v>915636000</v>
      </c>
      <c r="M242" s="3" t="s">
        <v>753</v>
      </c>
      <c r="N242" s="21">
        <v>4.230511163623249E-2</v>
      </c>
      <c r="O242" s="22">
        <v>3.2395105460516202E-2</v>
      </c>
      <c r="P242" s="22">
        <v>2.1382901068878572E-2</v>
      </c>
      <c r="Q242" s="22">
        <v>0.89063021615009841</v>
      </c>
      <c r="R242" s="22">
        <v>0.1309681626870394</v>
      </c>
      <c r="S242" s="22">
        <v>7.1804003266473529E-2</v>
      </c>
      <c r="T242" s="22">
        <v>0.11940791386454426</v>
      </c>
      <c r="U242" s="22">
        <v>0.82948502846502536</v>
      </c>
      <c r="V242" s="22">
        <v>0.72456322930059192</v>
      </c>
      <c r="W242" s="22">
        <v>0.84252200443317882</v>
      </c>
      <c r="X242" s="22">
        <v>0.29994964482397268</v>
      </c>
      <c r="Y242" s="22">
        <v>0.40855778182952307</v>
      </c>
      <c r="Z242" s="22">
        <v>0.70005035517602732</v>
      </c>
      <c r="AA242" s="22">
        <v>0.15024270841330403</v>
      </c>
      <c r="AB242" s="22">
        <v>0.75762696180861566</v>
      </c>
      <c r="AC242" s="22">
        <v>0.7822415669624011</v>
      </c>
      <c r="AD242" s="22">
        <v>0.34997921055382059</v>
      </c>
      <c r="AE242" s="22">
        <v>0.45590602822174703</v>
      </c>
      <c r="AF242" s="22">
        <v>0.46880327317706277</v>
      </c>
      <c r="AG242" s="22" t="e">
        <v>#DIV/0!</v>
      </c>
      <c r="AH242" s="22" t="e">
        <v>#DIV/0!</v>
      </c>
      <c r="AI242" s="22">
        <v>0.53864734439185413</v>
      </c>
      <c r="AJ242" s="22">
        <v>0.14304399379860236</v>
      </c>
      <c r="AK242" s="22" t="e">
        <v>#DIV/0!</v>
      </c>
      <c r="AL242" s="22" t="e">
        <v>#DIV/0!</v>
      </c>
      <c r="AM242" s="22">
        <v>0.788012750594283</v>
      </c>
      <c r="AN242" s="22">
        <v>0.82020766414317392</v>
      </c>
      <c r="AO242" s="22">
        <v>0.11137533062946382</v>
      </c>
      <c r="AP242" s="22">
        <v>0.36669922325597987</v>
      </c>
      <c r="AQ242" s="22">
        <v>0.82582422270489797</v>
      </c>
      <c r="AR242" s="22">
        <v>0.41394569023816474</v>
      </c>
      <c r="AS242" s="22">
        <v>0.34405414048915928</v>
      </c>
      <c r="AT242" s="22">
        <v>0.46561465505506866</v>
      </c>
      <c r="AU242" s="22">
        <v>0.21513873833481018</v>
      </c>
      <c r="AV242" s="22" t="e">
        <v>#DIV/0!</v>
      </c>
      <c r="AW242" s="22" t="e">
        <v>#DIV/0!</v>
      </c>
      <c r="AX242" s="22" t="e">
        <v>#DIV/0!</v>
      </c>
      <c r="AY242" s="22">
        <v>0.74657707473566393</v>
      </c>
      <c r="AZ242" s="22">
        <v>0.76981601734581195</v>
      </c>
      <c r="BA242" s="22">
        <v>0.22068294478349235</v>
      </c>
      <c r="BB242" s="22" t="e">
        <v>#DIV/0!</v>
      </c>
      <c r="BC242" s="22">
        <v>0.25761743144067734</v>
      </c>
    </row>
    <row r="243" spans="1:55" x14ac:dyDescent="0.2">
      <c r="A243" s="3" t="s">
        <v>760</v>
      </c>
      <c r="B243" s="3" t="s">
        <v>761</v>
      </c>
      <c r="C243" s="3" t="s">
        <v>15</v>
      </c>
      <c r="D243" s="3">
        <v>103644</v>
      </c>
      <c r="E243" s="3" t="s">
        <v>16</v>
      </c>
      <c r="F243" s="3">
        <v>2019</v>
      </c>
      <c r="G243" s="3" t="s">
        <v>17</v>
      </c>
      <c r="H243" s="4">
        <v>43830</v>
      </c>
      <c r="I243" s="4">
        <v>43868</v>
      </c>
      <c r="J243" s="4">
        <v>43868</v>
      </c>
      <c r="K243" s="5">
        <v>281300000</v>
      </c>
      <c r="L243" s="5">
        <v>283100000</v>
      </c>
      <c r="M243" s="3" t="s">
        <v>762</v>
      </c>
      <c r="N243" s="21">
        <v>4.4471711109926974E-2</v>
      </c>
      <c r="O243" s="22">
        <v>3.4998739162271954E-2</v>
      </c>
      <c r="P243" s="22">
        <v>1.1188695564265296E-2</v>
      </c>
      <c r="Q243" s="22">
        <v>0.89136772434575762</v>
      </c>
      <c r="R243" s="22">
        <v>8.943418638909327E-2</v>
      </c>
      <c r="S243" s="22">
        <v>4.9483397277995236E-2</v>
      </c>
      <c r="T243" s="22">
        <v>8.1458733343760373E-2</v>
      </c>
      <c r="U243" s="22">
        <v>0.82288630483143277</v>
      </c>
      <c r="V243" s="22">
        <v>0.71985134928235617</v>
      </c>
      <c r="W243" s="22">
        <v>0.83565724674617836</v>
      </c>
      <c r="X243" s="22">
        <v>0.3092549046438251</v>
      </c>
      <c r="Y243" s="22">
        <v>0.40870062423139369</v>
      </c>
      <c r="Z243" s="22">
        <v>0.6907450953561749</v>
      </c>
      <c r="AA243" s="22">
        <v>0.35791137190888744</v>
      </c>
      <c r="AB243" s="22">
        <v>0.7570348763305087</v>
      </c>
      <c r="AC243" s="22">
        <v>0.11455438291225906</v>
      </c>
      <c r="AD243" s="22">
        <v>0.23100356543843209</v>
      </c>
      <c r="AE243" s="22">
        <v>0.320445933816846</v>
      </c>
      <c r="AF243" s="22">
        <v>0.35346902513411482</v>
      </c>
      <c r="AG243" s="22" t="e">
        <v>#DIV/0!</v>
      </c>
      <c r="AH243" s="22" t="e">
        <v>#DIV/0!</v>
      </c>
      <c r="AI243" s="22">
        <v>0.53077291061640608</v>
      </c>
      <c r="AJ243" s="22">
        <v>0.16239095954303773</v>
      </c>
      <c r="AK243" s="22" t="e">
        <v>#DIV/0!</v>
      </c>
      <c r="AL243" s="22" t="e">
        <v>#DIV/0!</v>
      </c>
      <c r="AM243" s="22">
        <v>0.75854274427968094</v>
      </c>
      <c r="AN243" s="22">
        <v>0.84214071491679976</v>
      </c>
      <c r="AO243" s="22">
        <v>0.26410653356842639</v>
      </c>
      <c r="AP243" s="22">
        <v>0.37146137152256398</v>
      </c>
      <c r="AQ243" s="22">
        <v>0.72718306293349666</v>
      </c>
      <c r="AR243" s="22">
        <v>0.30530782085741709</v>
      </c>
      <c r="AS243" s="22">
        <v>0.34895685599747239</v>
      </c>
      <c r="AT243" s="22">
        <v>0.52350387401782306</v>
      </c>
      <c r="AU243" s="22">
        <v>0.30237626741248186</v>
      </c>
      <c r="AV243" s="22" t="e">
        <v>#DIV/0!</v>
      </c>
      <c r="AW243" s="22" t="e">
        <v>#DIV/0!</v>
      </c>
      <c r="AX243" s="22" t="e">
        <v>#DIV/0!</v>
      </c>
      <c r="AY243" s="22">
        <v>0.74547529911958466</v>
      </c>
      <c r="AZ243" s="22">
        <v>0.76879689388319472</v>
      </c>
      <c r="BA243" s="22">
        <v>0.22244599985629884</v>
      </c>
      <c r="BB243" s="22" t="e">
        <v>#DIV/0!</v>
      </c>
      <c r="BC243" s="22">
        <v>0.29775122036484708</v>
      </c>
    </row>
    <row r="244" spans="1:55" x14ac:dyDescent="0.2">
      <c r="A244" s="3" t="s">
        <v>83</v>
      </c>
      <c r="B244" s="3" t="s">
        <v>84</v>
      </c>
      <c r="C244" s="3" t="s">
        <v>52</v>
      </c>
      <c r="D244" s="3">
        <v>119577</v>
      </c>
      <c r="E244" s="3" t="s">
        <v>16</v>
      </c>
      <c r="F244" s="3">
        <v>2019</v>
      </c>
      <c r="G244" s="3" t="s">
        <v>17</v>
      </c>
      <c r="H244" s="4">
        <v>43830</v>
      </c>
      <c r="I244" s="4">
        <v>43882</v>
      </c>
      <c r="J244" s="4">
        <v>43882</v>
      </c>
      <c r="K244" s="5">
        <v>240900000</v>
      </c>
      <c r="L244" s="5">
        <v>241400000</v>
      </c>
      <c r="M244" s="3" t="s">
        <v>85</v>
      </c>
      <c r="N244" s="21">
        <v>1.5312432459829122E-2</v>
      </c>
      <c r="O244" s="22">
        <v>1.1265424130580964E-2</v>
      </c>
      <c r="P244" s="22">
        <v>8.1936645673430985E-4</v>
      </c>
      <c r="Q244" s="22">
        <v>0.87110492831206709</v>
      </c>
      <c r="R244" s="22">
        <v>0.13129377295039446</v>
      </c>
      <c r="S244" s="22">
        <v>0.1120502461591231</v>
      </c>
      <c r="T244" s="22">
        <v>0.11247499405606048</v>
      </c>
      <c r="U244" s="22">
        <v>0.81198421945993016</v>
      </c>
      <c r="V244" s="22">
        <v>0.71371080816672305</v>
      </c>
      <c r="W244" s="22">
        <v>0.82406197677641646</v>
      </c>
      <c r="X244" s="22">
        <v>4.240801026396826E-2</v>
      </c>
      <c r="Y244" s="22">
        <v>0.44301971730717665</v>
      </c>
      <c r="Z244" s="22">
        <v>0.95759198973603177</v>
      </c>
      <c r="AA244" s="22">
        <v>0</v>
      </c>
      <c r="AB244" s="22">
        <v>0.83366613034307013</v>
      </c>
      <c r="AC244" s="22">
        <v>1</v>
      </c>
      <c r="AD244" s="22">
        <v>0.46158151706734213</v>
      </c>
      <c r="AE244" s="22">
        <v>0.40221244866417233</v>
      </c>
      <c r="AF244" s="22">
        <v>0.3743397674726478</v>
      </c>
      <c r="AG244" s="22" t="e">
        <v>#DIV/0!</v>
      </c>
      <c r="AH244" s="22" t="e">
        <v>#DIV/0!</v>
      </c>
      <c r="AI244" s="22">
        <v>0.58364470687487868</v>
      </c>
      <c r="AJ244" s="22">
        <v>0.1276991089136067</v>
      </c>
      <c r="AK244" s="22" t="e">
        <v>#DIV/0!</v>
      </c>
      <c r="AL244" s="22" t="e">
        <v>#DIV/0!</v>
      </c>
      <c r="AM244" s="22">
        <v>0.70943842192535767</v>
      </c>
      <c r="AN244" s="22">
        <v>0.80448326183609686</v>
      </c>
      <c r="AO244" s="22">
        <v>3.4004035426336142E-2</v>
      </c>
      <c r="AP244" s="22">
        <v>0.35754684875562692</v>
      </c>
      <c r="AQ244" s="22">
        <v>0.60768037319477097</v>
      </c>
      <c r="AR244" s="22">
        <v>0.37294395493063687</v>
      </c>
      <c r="AS244" s="22">
        <v>0.43316700444109685</v>
      </c>
      <c r="AT244" s="22">
        <v>0.30809944769510034</v>
      </c>
      <c r="AU244" s="22">
        <v>0.21151414097899471</v>
      </c>
      <c r="AV244" s="22" t="e">
        <v>#DIV/0!</v>
      </c>
      <c r="AW244" s="22" t="e">
        <v>#DIV/0!</v>
      </c>
      <c r="AX244" s="22" t="e">
        <v>#DIV/0!</v>
      </c>
      <c r="AY244" s="22">
        <v>0.74866548314013759</v>
      </c>
      <c r="AZ244" s="22">
        <v>0.77271242292121345</v>
      </c>
      <c r="BA244" s="22">
        <v>0.21973352444157757</v>
      </c>
      <c r="BB244" s="22" t="e">
        <v>#DIV/0!</v>
      </c>
      <c r="BC244" s="22">
        <v>0.11476283080580087</v>
      </c>
    </row>
    <row r="245" spans="1:55" x14ac:dyDescent="0.2">
      <c r="A245" s="3" t="s">
        <v>763</v>
      </c>
      <c r="B245" s="3" t="s">
        <v>764</v>
      </c>
      <c r="C245" s="3" t="s">
        <v>45</v>
      </c>
      <c r="D245" s="3">
        <v>186050</v>
      </c>
      <c r="E245" s="3" t="s">
        <v>16</v>
      </c>
      <c r="F245" s="3">
        <v>2019</v>
      </c>
      <c r="G245" s="3" t="s">
        <v>17</v>
      </c>
      <c r="H245" s="4">
        <v>43890</v>
      </c>
      <c r="I245" s="4">
        <v>43913</v>
      </c>
      <c r="J245" s="4">
        <v>43913</v>
      </c>
      <c r="K245" s="5">
        <v>762000000</v>
      </c>
      <c r="L245" s="5">
        <v>764000000</v>
      </c>
      <c r="M245" s="6" t="s">
        <v>765</v>
      </c>
      <c r="N245" s="21">
        <v>3.6624668781398709E-2</v>
      </c>
      <c r="O245" s="22">
        <v>4.8771553222531558E-3</v>
      </c>
      <c r="P245" s="22">
        <v>5.9578186291381566E-3</v>
      </c>
      <c r="Q245" s="22">
        <v>0.8999291990862186</v>
      </c>
      <c r="R245" s="22">
        <v>0.16430071073579777</v>
      </c>
      <c r="S245" s="22">
        <v>0.12097970554569948</v>
      </c>
      <c r="T245" s="22">
        <v>0.14422253314193256</v>
      </c>
      <c r="U245" s="22">
        <v>0.84560637168331942</v>
      </c>
      <c r="V245" s="22">
        <v>0.74593492588499455</v>
      </c>
      <c r="W245" s="22">
        <v>0.85777213927402951</v>
      </c>
      <c r="X245" s="22">
        <v>0.3339192648088285</v>
      </c>
      <c r="Y245" s="22">
        <v>0.40216554641866364</v>
      </c>
      <c r="Z245" s="22">
        <v>0.6660807351911715</v>
      </c>
      <c r="AA245" s="22">
        <v>1.2314586023218976E-2</v>
      </c>
      <c r="AB245" s="22">
        <v>0.75203666215324716</v>
      </c>
      <c r="AC245" s="22">
        <v>0.29791129681757478</v>
      </c>
      <c r="AD245" s="22">
        <v>0.19235033706250715</v>
      </c>
      <c r="AE245" s="22">
        <v>0.25610344022262993</v>
      </c>
      <c r="AF245" s="22">
        <v>0.33421778885897596</v>
      </c>
      <c r="AG245" s="22" t="e">
        <v>#DIV/0!</v>
      </c>
      <c r="AH245" s="22" t="e">
        <v>#DIV/0!</v>
      </c>
      <c r="AI245" s="22">
        <v>0.53369620648720018</v>
      </c>
      <c r="AJ245" s="22">
        <v>0.12107279581953742</v>
      </c>
      <c r="AK245" s="22" t="e">
        <v>#DIV/0!</v>
      </c>
      <c r="AL245" s="22" t="e">
        <v>#DIV/0!</v>
      </c>
      <c r="AM245" s="22">
        <v>0.76398213630859257</v>
      </c>
      <c r="AN245" s="22">
        <v>0.87883887437585206</v>
      </c>
      <c r="AO245" s="22">
        <v>0.39008596200624579</v>
      </c>
      <c r="AP245" s="22">
        <v>0.69128647522090592</v>
      </c>
      <c r="AQ245" s="22">
        <v>0.69951840782772234</v>
      </c>
      <c r="AR245" s="22">
        <v>0.23321402504062241</v>
      </c>
      <c r="AS245" s="22">
        <v>0.36560704766490465</v>
      </c>
      <c r="AT245" s="22">
        <v>0.43871245110676549</v>
      </c>
      <c r="AU245" s="22">
        <v>0.27269068660960427</v>
      </c>
      <c r="AV245" s="22" t="e">
        <v>#DIV/0!</v>
      </c>
      <c r="AW245" s="22" t="e">
        <v>#DIV/0!</v>
      </c>
      <c r="AX245" s="22" t="e">
        <v>#DIV/0!</v>
      </c>
      <c r="AY245" s="22">
        <v>0.74648496938040154</v>
      </c>
      <c r="AZ245" s="22">
        <v>0.7700464358982072</v>
      </c>
      <c r="BA245" s="22">
        <v>0.22207054021555803</v>
      </c>
      <c r="BB245" s="22" t="e">
        <v>#DIV/0!</v>
      </c>
      <c r="BC245" s="22">
        <v>0.30256683014015251</v>
      </c>
    </row>
    <row r="246" spans="1:55" x14ac:dyDescent="0.2">
      <c r="A246" s="3" t="s">
        <v>742</v>
      </c>
      <c r="B246" s="3" t="s">
        <v>743</v>
      </c>
      <c r="C246" s="3" t="s">
        <v>34</v>
      </c>
      <c r="D246" s="3">
        <v>101897</v>
      </c>
      <c r="E246" s="3" t="s">
        <v>16</v>
      </c>
      <c r="F246" s="3">
        <v>2020</v>
      </c>
      <c r="G246" s="3" t="s">
        <v>17</v>
      </c>
      <c r="H246" s="4">
        <v>44012</v>
      </c>
      <c r="I246" s="4">
        <v>44061</v>
      </c>
      <c r="J246" s="4">
        <v>44061</v>
      </c>
      <c r="K246" s="5">
        <v>145295000</v>
      </c>
      <c r="L246" s="5">
        <v>147416000</v>
      </c>
      <c r="M246" s="3" t="s">
        <v>744</v>
      </c>
      <c r="N246" s="21">
        <v>0.12524209279410128</v>
      </c>
      <c r="O246" s="22">
        <v>0.1032689204207513</v>
      </c>
      <c r="P246" s="22">
        <v>0.21909295856764752</v>
      </c>
      <c r="Q246" s="22">
        <v>0.87063644450820332</v>
      </c>
      <c r="R246" s="22">
        <v>0.13406723235323298</v>
      </c>
      <c r="S246" s="22">
        <v>0.10853799008831123</v>
      </c>
      <c r="T246" s="22">
        <v>0.11591176494516073</v>
      </c>
      <c r="U246" s="22">
        <v>0.81165402726703539</v>
      </c>
      <c r="V246" s="22">
        <v>0.7130786673874725</v>
      </c>
      <c r="W246" s="22">
        <v>0.82377962117240155</v>
      </c>
      <c r="X246" s="22">
        <v>0.64431292082883618</v>
      </c>
      <c r="Y246" s="22">
        <v>0.45455024141865619</v>
      </c>
      <c r="Z246" s="22">
        <v>0.35568707917116382</v>
      </c>
      <c r="AA246" s="22">
        <v>0.16356254062749109</v>
      </c>
      <c r="AB246" s="22">
        <v>0.84310068676115746</v>
      </c>
      <c r="AC246" s="22">
        <v>0.44287659708580779</v>
      </c>
      <c r="AD246" s="22">
        <v>0.35691936910212479</v>
      </c>
      <c r="AE246" s="22">
        <v>0.46380776753340613</v>
      </c>
      <c r="AF246" s="22">
        <v>0.40501346249380021</v>
      </c>
      <c r="AG246" s="22" t="e">
        <v>#DIV/0!</v>
      </c>
      <c r="AH246" s="22" t="e">
        <v>#DIV/0!</v>
      </c>
      <c r="AI246" s="22">
        <v>0.54458723169568468</v>
      </c>
      <c r="AJ246" s="22">
        <v>0.18803654664450117</v>
      </c>
      <c r="AK246" s="22" t="e">
        <v>#DIV/0!</v>
      </c>
      <c r="AL246" s="22" t="e">
        <v>#DIV/0!</v>
      </c>
      <c r="AM246" s="22">
        <v>0.71820222856223359</v>
      </c>
      <c r="AN246" s="22">
        <v>0.80710681218169078</v>
      </c>
      <c r="AO246" s="22">
        <v>0.13832360408121569</v>
      </c>
      <c r="AP246" s="22">
        <v>0.36029945437217659</v>
      </c>
      <c r="AQ246" s="22">
        <v>0.75602372071812118</v>
      </c>
      <c r="AR246" s="22">
        <v>0.40819514143807983</v>
      </c>
      <c r="AS246" s="22">
        <v>0.35773050314905902</v>
      </c>
      <c r="AT246" s="22">
        <v>0.50886216259898986</v>
      </c>
      <c r="AU246" s="22">
        <v>0.32212832563763139</v>
      </c>
      <c r="AV246" s="22" t="e">
        <v>#DIV/0!</v>
      </c>
      <c r="AW246" s="22" t="e">
        <v>#DIV/0!</v>
      </c>
      <c r="AX246" s="22" t="e">
        <v>#DIV/0!</v>
      </c>
      <c r="AY246" s="22">
        <v>0.74613016788575093</v>
      </c>
      <c r="AZ246" s="22">
        <v>0.76698166579467686</v>
      </c>
      <c r="BA246" s="22">
        <v>0.22226723402250081</v>
      </c>
      <c r="BB246" s="22" t="e">
        <v>#DIV/0!</v>
      </c>
      <c r="BC246" s="22">
        <v>0.27956141063594658</v>
      </c>
    </row>
    <row r="247" spans="1:55" x14ac:dyDescent="0.2">
      <c r="A247" s="3" t="s">
        <v>1078</v>
      </c>
      <c r="B247" s="3" t="s">
        <v>1079</v>
      </c>
      <c r="C247" s="3" t="s">
        <v>15</v>
      </c>
      <c r="D247" s="3">
        <v>205563</v>
      </c>
      <c r="E247" s="3" t="s">
        <v>16</v>
      </c>
      <c r="F247" s="3">
        <v>2019</v>
      </c>
      <c r="G247" s="3" t="s">
        <v>17</v>
      </c>
      <c r="H247" s="4">
        <v>43830</v>
      </c>
      <c r="I247" s="4">
        <v>43865</v>
      </c>
      <c r="J247" s="4">
        <v>43865</v>
      </c>
      <c r="K247" s="5">
        <v>526000000</v>
      </c>
      <c r="L247" s="5">
        <v>528000000</v>
      </c>
      <c r="M247" s="6" t="s">
        <v>1080</v>
      </c>
      <c r="N247" s="21">
        <v>2.413068632122712E-2</v>
      </c>
      <c r="O247" s="22">
        <v>2.1969501823813496E-2</v>
      </c>
      <c r="P247" s="22">
        <v>4.6967760716348103E-2</v>
      </c>
      <c r="Q247" s="22">
        <v>0.87032827822947179</v>
      </c>
      <c r="R247" s="22">
        <v>3.4570572183501576E-2</v>
      </c>
      <c r="S247" s="22">
        <v>5.9506858184934196E-2</v>
      </c>
      <c r="T247" s="22">
        <v>2.42016939556738E-2</v>
      </c>
      <c r="U247" s="22">
        <v>0.80831493730303872</v>
      </c>
      <c r="V247" s="22">
        <v>0.710768528861215</v>
      </c>
      <c r="W247" s="22">
        <v>0.82029447004832046</v>
      </c>
      <c r="X247" s="22">
        <v>0.19723765186335668</v>
      </c>
      <c r="Y247" s="22">
        <v>0.45360604785090447</v>
      </c>
      <c r="Z247" s="22">
        <v>0.80276234813664338</v>
      </c>
      <c r="AA247" s="22">
        <v>6.0091235954135909E-2</v>
      </c>
      <c r="AB247" s="22">
        <v>0.85038131598572464</v>
      </c>
      <c r="AC247" s="22">
        <v>0.30112046457597447</v>
      </c>
      <c r="AD247" s="22">
        <v>0.27524536561783347</v>
      </c>
      <c r="AE247" s="22">
        <v>0.30763528687150554</v>
      </c>
      <c r="AF247" s="22">
        <v>0.35277783738807</v>
      </c>
      <c r="AG247" s="22" t="e">
        <v>#DIV/0!</v>
      </c>
      <c r="AH247" s="22" t="e">
        <v>#DIV/0!</v>
      </c>
      <c r="AI247" s="22">
        <v>0.53010107902561665</v>
      </c>
      <c r="AJ247" s="22">
        <v>0.14899868646337391</v>
      </c>
      <c r="AK247" s="22" t="e">
        <v>#DIV/0!</v>
      </c>
      <c r="AL247" s="22" t="e">
        <v>#DIV/0!</v>
      </c>
      <c r="AM247" s="22">
        <v>0.71288972450009591</v>
      </c>
      <c r="AN247" s="22">
        <v>0.80780907617315145</v>
      </c>
      <c r="AO247" s="22">
        <v>0.1773027751950437</v>
      </c>
      <c r="AP247" s="22">
        <v>0.35477215157237235</v>
      </c>
      <c r="AQ247" s="22">
        <v>0.67550072518516469</v>
      </c>
      <c r="AR247" s="22">
        <v>0.36917562340283622</v>
      </c>
      <c r="AS247" s="22">
        <v>0.3345630521137849</v>
      </c>
      <c r="AT247" s="22">
        <v>0.52377309475031875</v>
      </c>
      <c r="AU247" s="22">
        <v>0.29956157089213842</v>
      </c>
      <c r="AV247" s="22" t="e">
        <v>#DIV/0!</v>
      </c>
      <c r="AW247" s="22" t="e">
        <v>#DIV/0!</v>
      </c>
      <c r="AX247" s="22" t="e">
        <v>#DIV/0!</v>
      </c>
      <c r="AY247" s="22">
        <v>0.74467821352856289</v>
      </c>
      <c r="AZ247" s="22">
        <v>0.7669811092597496</v>
      </c>
      <c r="BA247" s="22">
        <v>0.22325664040400447</v>
      </c>
      <c r="BB247" s="22" t="e">
        <v>#DIV/0!</v>
      </c>
      <c r="BC247" s="22">
        <v>0.22500793251167708</v>
      </c>
    </row>
    <row r="248" spans="1:55" x14ac:dyDescent="0.2">
      <c r="A248" s="3" t="s">
        <v>766</v>
      </c>
      <c r="B248" s="3" t="s">
        <v>767</v>
      </c>
      <c r="C248" s="3" t="s">
        <v>59</v>
      </c>
      <c r="D248" s="3">
        <v>378183</v>
      </c>
      <c r="E248" s="3" t="s">
        <v>16</v>
      </c>
      <c r="F248" s="3">
        <v>2019</v>
      </c>
      <c r="G248" s="3" t="s">
        <v>17</v>
      </c>
      <c r="H248" s="4">
        <v>43830</v>
      </c>
      <c r="I248" s="4">
        <v>43881</v>
      </c>
      <c r="J248" s="4">
        <v>43881</v>
      </c>
      <c r="K248" s="5">
        <v>372000000</v>
      </c>
      <c r="L248" s="5">
        <v>372000000</v>
      </c>
      <c r="M248" s="3" t="s">
        <v>768</v>
      </c>
      <c r="N248" s="21">
        <v>6.6635874550294821E-2</v>
      </c>
      <c r="O248" s="22">
        <v>3.4355142186151218E-2</v>
      </c>
      <c r="P248" s="22">
        <v>2.0937098427096252E-2</v>
      </c>
      <c r="Q248" s="22">
        <v>0.87218002986228782</v>
      </c>
      <c r="R248" s="22">
        <v>0.13312857633404035</v>
      </c>
      <c r="S248" s="22">
        <v>2.7695151340527524E-2</v>
      </c>
      <c r="T248" s="22">
        <v>0.12955032266699412</v>
      </c>
      <c r="U248" s="22">
        <v>0.81303051854440589</v>
      </c>
      <c r="V248" s="22">
        <v>0.70993517663637806</v>
      </c>
      <c r="W248" s="22">
        <v>0.8258482008646304</v>
      </c>
      <c r="X248" s="22">
        <v>0.26825122664094236</v>
      </c>
      <c r="Y248" s="22">
        <v>0.43881802435814782</v>
      </c>
      <c r="Z248" s="22">
        <v>0.73174877335905752</v>
      </c>
      <c r="AA248" s="22">
        <v>9.9672084383523873E-2</v>
      </c>
      <c r="AB248" s="22">
        <v>0.81728905876310354</v>
      </c>
      <c r="AC248" s="22">
        <v>0.13139520794788567</v>
      </c>
      <c r="AD248" s="22">
        <v>0.20615243250111726</v>
      </c>
      <c r="AE248" s="22">
        <v>0.29215159836279087</v>
      </c>
      <c r="AF248" s="22">
        <v>0.35065966505919349</v>
      </c>
      <c r="AG248" s="22" t="e">
        <v>#DIV/0!</v>
      </c>
      <c r="AH248" s="22" t="e">
        <v>#DIV/0!</v>
      </c>
      <c r="AI248" s="22">
        <v>0.53516326472607256</v>
      </c>
      <c r="AJ248" s="22">
        <v>0.23652555539273076</v>
      </c>
      <c r="AK248" s="22" t="e">
        <v>#DIV/0!</v>
      </c>
      <c r="AL248" s="22" t="e">
        <v>#DIV/0!</v>
      </c>
      <c r="AM248" s="22">
        <v>0.7176520957117446</v>
      </c>
      <c r="AN248" s="22">
        <v>0.81187715677140504</v>
      </c>
      <c r="AO248" s="22">
        <v>0.23812451890457081</v>
      </c>
      <c r="AP248" s="22">
        <v>0.36451974297024592</v>
      </c>
      <c r="AQ248" s="22">
        <v>0.70309620070032397</v>
      </c>
      <c r="AR248" s="22">
        <v>0.32902616800932916</v>
      </c>
      <c r="AS248" s="22">
        <v>0.35049771769407195</v>
      </c>
      <c r="AT248" s="22">
        <v>0.54080306293841007</v>
      </c>
      <c r="AU248" s="22">
        <v>0.32983325640249556</v>
      </c>
      <c r="AV248" s="22" t="e">
        <v>#DIV/0!</v>
      </c>
      <c r="AW248" s="22" t="e">
        <v>#DIV/0!</v>
      </c>
      <c r="AX248" s="22" t="e">
        <v>#DIV/0!</v>
      </c>
      <c r="AY248" s="22">
        <v>0.74684648760943684</v>
      </c>
      <c r="AZ248" s="22">
        <v>0.77031400827963792</v>
      </c>
      <c r="BA248" s="22">
        <v>0.2224906155370856</v>
      </c>
      <c r="BB248" s="22" t="e">
        <v>#DIV/0!</v>
      </c>
      <c r="BC248" s="22">
        <v>0.21462838314990851</v>
      </c>
    </row>
    <row r="249" spans="1:55" x14ac:dyDescent="0.2">
      <c r="A249" s="3" t="s">
        <v>754</v>
      </c>
      <c r="B249" s="3" t="s">
        <v>755</v>
      </c>
      <c r="C249" s="3" t="s">
        <v>38</v>
      </c>
      <c r="D249" s="3">
        <v>682157</v>
      </c>
      <c r="E249" s="3" t="s">
        <v>16</v>
      </c>
      <c r="F249" s="3">
        <v>2019</v>
      </c>
      <c r="G249" s="3" t="s">
        <v>17</v>
      </c>
      <c r="H249" s="4">
        <v>43830</v>
      </c>
      <c r="I249" s="4">
        <v>43888</v>
      </c>
      <c r="J249" s="4">
        <v>43888</v>
      </c>
      <c r="K249" s="5">
        <v>210802442</v>
      </c>
      <c r="L249" s="5">
        <v>202467037</v>
      </c>
      <c r="M249" s="3" t="s">
        <v>756</v>
      </c>
      <c r="N249" s="21">
        <v>3.7056533544916448E-2</v>
      </c>
      <c r="O249" s="22">
        <v>3.7056533544916448E-2</v>
      </c>
      <c r="P249" s="22">
        <v>6.2099015888948082E-2</v>
      </c>
      <c r="Q249" s="22">
        <v>0.87561136012112606</v>
      </c>
      <c r="R249" s="22">
        <v>0.101274627218915</v>
      </c>
      <c r="S249" s="22">
        <v>6.4789483819022694E-3</v>
      </c>
      <c r="T249" s="22">
        <v>0.10118507259956228</v>
      </c>
      <c r="U249" s="22">
        <v>0.81402798287713352</v>
      </c>
      <c r="V249" s="22">
        <v>0.70891201137208448</v>
      </c>
      <c r="W249" s="22">
        <v>0.82715360802266347</v>
      </c>
      <c r="X249" s="22">
        <v>0.32865381075252781</v>
      </c>
      <c r="Y249" s="22">
        <v>0.43160409468071442</v>
      </c>
      <c r="Z249" s="22">
        <v>0.67134618924747225</v>
      </c>
      <c r="AA249" s="22">
        <v>0.29209906792927387</v>
      </c>
      <c r="AB249" s="22">
        <v>0.78913319025685524</v>
      </c>
      <c r="AC249" s="22">
        <v>0.24518533174457591</v>
      </c>
      <c r="AD249" s="22">
        <v>0.15290437206227009</v>
      </c>
      <c r="AE249" s="22">
        <v>0.18683169550826262</v>
      </c>
      <c r="AF249" s="22">
        <v>0.30855176124337858</v>
      </c>
      <c r="AG249" s="22" t="e">
        <v>#DIV/0!</v>
      </c>
      <c r="AH249" s="22" t="e">
        <v>#DIV/0!</v>
      </c>
      <c r="AI249" s="22">
        <v>0.5761124517468087</v>
      </c>
      <c r="AJ249" s="22">
        <v>9.2082758338666276E-2</v>
      </c>
      <c r="AK249" s="22" t="e">
        <v>#DIV/0!</v>
      </c>
      <c r="AL249" s="22" t="e">
        <v>#DIV/0!</v>
      </c>
      <c r="AM249" s="22">
        <v>0.70665191297783181</v>
      </c>
      <c r="AN249" s="22">
        <v>0.81558191120124524</v>
      </c>
      <c r="AO249" s="22">
        <v>0.21846171578038392</v>
      </c>
      <c r="AP249" s="22">
        <v>0.44415709794436842</v>
      </c>
      <c r="AQ249" s="22">
        <v>0.56633405938940351</v>
      </c>
      <c r="AR249" s="22">
        <v>0.21152074203863669</v>
      </c>
      <c r="AS249" s="22">
        <v>0.38720877066651399</v>
      </c>
      <c r="AT249" s="22">
        <v>0.31424251675215376</v>
      </c>
      <c r="AU249" s="22">
        <v>0.24239044721383438</v>
      </c>
      <c r="AV249" s="22" t="e">
        <v>#DIV/0!</v>
      </c>
      <c r="AW249" s="22" t="e">
        <v>#DIV/0!</v>
      </c>
      <c r="AX249" s="22" t="e">
        <v>#DIV/0!</v>
      </c>
      <c r="AY249" s="22">
        <v>0.74815822751440786</v>
      </c>
      <c r="AZ249" s="22">
        <v>0.76856508664837442</v>
      </c>
      <c r="BA249" s="22">
        <v>0.2797321580320859</v>
      </c>
      <c r="BB249" s="22" t="e">
        <v>#DIV/0!</v>
      </c>
      <c r="BC249" s="22">
        <v>0.10918371594733435</v>
      </c>
    </row>
    <row r="250" spans="1:55" x14ac:dyDescent="0.2">
      <c r="A250" s="3" t="s">
        <v>787</v>
      </c>
      <c r="B250" s="3" t="s">
        <v>788</v>
      </c>
      <c r="C250" s="3" t="s">
        <v>34</v>
      </c>
      <c r="D250" s="3">
        <v>331628</v>
      </c>
      <c r="E250" s="3" t="s">
        <v>16</v>
      </c>
      <c r="F250" s="3">
        <v>2019</v>
      </c>
      <c r="G250" s="3" t="s">
        <v>17</v>
      </c>
      <c r="H250" s="4">
        <v>43830</v>
      </c>
      <c r="I250" s="4">
        <v>43875</v>
      </c>
      <c r="J250" s="4">
        <v>43875</v>
      </c>
      <c r="K250" s="5">
        <v>1009000000</v>
      </c>
      <c r="L250" s="5">
        <v>1012000000</v>
      </c>
      <c r="M250" s="3" t="s">
        <v>789</v>
      </c>
      <c r="N250" s="21">
        <v>5.1652396985585596E-2</v>
      </c>
      <c r="O250" s="22">
        <v>5.1652396985585596E-2</v>
      </c>
      <c r="P250" s="22">
        <v>6.6581596861082476E-2</v>
      </c>
      <c r="Q250" s="22">
        <v>0.8741535495618058</v>
      </c>
      <c r="R250" s="22">
        <v>9.7972362211187769E-2</v>
      </c>
      <c r="S250" s="22">
        <v>0</v>
      </c>
      <c r="T250" s="22">
        <v>9.9016664655097841E-2</v>
      </c>
      <c r="U250" s="22">
        <v>0.81282895613997708</v>
      </c>
      <c r="V250" s="22">
        <v>0.70833495319453676</v>
      </c>
      <c r="W250" s="22">
        <v>0.82586318071575759</v>
      </c>
      <c r="X250" s="22">
        <v>0.49896433858589001</v>
      </c>
      <c r="Y250" s="22">
        <v>0.43227149370336043</v>
      </c>
      <c r="Z250" s="22">
        <v>0.50103566141411005</v>
      </c>
      <c r="AA250" s="22">
        <v>0.22063349146529831</v>
      </c>
      <c r="AB250" s="22">
        <v>0.79825459997898141</v>
      </c>
      <c r="AC250" s="22">
        <v>1</v>
      </c>
      <c r="AD250" s="22">
        <v>0.70114120220943155</v>
      </c>
      <c r="AE250" s="22">
        <v>0.81978054801949996</v>
      </c>
      <c r="AF250" s="22">
        <v>0.51524941202973074</v>
      </c>
      <c r="AG250" s="22" t="e">
        <v>#DIV/0!</v>
      </c>
      <c r="AH250" s="22" t="e">
        <v>#DIV/0!</v>
      </c>
      <c r="AI250" s="22">
        <v>0.53114704533317536</v>
      </c>
      <c r="AJ250" s="22">
        <v>0.19061716185474253</v>
      </c>
      <c r="AK250" s="22" t="e">
        <v>#DIV/0!</v>
      </c>
      <c r="AL250" s="22" t="e">
        <v>#DIV/0!</v>
      </c>
      <c r="AM250" s="22">
        <v>0.74246171297621555</v>
      </c>
      <c r="AN250" s="22">
        <v>0.80892082294770218</v>
      </c>
      <c r="AO250" s="22">
        <v>0.11344303393791777</v>
      </c>
      <c r="AP250" s="22">
        <v>0.36159535289661843</v>
      </c>
      <c r="AQ250" s="22">
        <v>0.90645618184726995</v>
      </c>
      <c r="AR250" s="22">
        <v>0.72214210306154836</v>
      </c>
      <c r="AS250" s="22">
        <v>0.26486784390058982</v>
      </c>
      <c r="AT250" s="22">
        <v>0.76112632810597647</v>
      </c>
      <c r="AU250" s="22">
        <v>0.31652911832173974</v>
      </c>
      <c r="AV250" s="22" t="e">
        <v>#DIV/0!</v>
      </c>
      <c r="AW250" s="22" t="e">
        <v>#DIV/0!</v>
      </c>
      <c r="AX250" s="22" t="e">
        <v>#DIV/0!</v>
      </c>
      <c r="AY250" s="22">
        <v>0.74486640400489612</v>
      </c>
      <c r="AZ250" s="22">
        <v>0.76744647556117185</v>
      </c>
      <c r="BA250" s="22">
        <v>0.22222851277221456</v>
      </c>
      <c r="BB250" s="22" t="e">
        <v>#DIV/0!</v>
      </c>
      <c r="BC250" s="22">
        <v>0.57278350232380582</v>
      </c>
    </row>
    <row r="251" spans="1:55" x14ac:dyDescent="0.2">
      <c r="A251" s="7" t="s">
        <v>823</v>
      </c>
      <c r="B251" s="7" t="s">
        <v>824</v>
      </c>
      <c r="C251" s="3" t="s">
        <v>72</v>
      </c>
      <c r="D251" s="7">
        <v>744578</v>
      </c>
      <c r="E251" s="7" t="s">
        <v>16</v>
      </c>
      <c r="F251" s="7">
        <v>2012</v>
      </c>
      <c r="G251" s="7" t="s">
        <v>17</v>
      </c>
      <c r="H251" s="8">
        <v>41274</v>
      </c>
      <c r="I251" s="8">
        <v>41327</v>
      </c>
      <c r="J251" s="8">
        <v>41585</v>
      </c>
      <c r="K251" s="9">
        <v>42263000</v>
      </c>
      <c r="L251" s="9">
        <v>47892000</v>
      </c>
      <c r="M251" s="7" t="s">
        <v>825</v>
      </c>
      <c r="N251" s="21">
        <v>0</v>
      </c>
      <c r="O251" s="22">
        <v>0</v>
      </c>
      <c r="P251" s="22">
        <v>7.1443929231571296E-4</v>
      </c>
      <c r="Q251" s="22">
        <v>0.87080016568069574</v>
      </c>
      <c r="R251" s="22">
        <v>0.20438073758064809</v>
      </c>
      <c r="S251" s="22">
        <v>0.8144305219971667</v>
      </c>
      <c r="T251" s="22">
        <v>5.9604052541690163E-2</v>
      </c>
      <c r="U251" s="22">
        <v>0.81419133219123796</v>
      </c>
      <c r="V251" s="22">
        <v>0.7451458836933248</v>
      </c>
      <c r="W251" s="22">
        <v>0.82175159705840173</v>
      </c>
      <c r="X251" s="22">
        <v>0</v>
      </c>
      <c r="Y251" s="22">
        <v>0.44607092335724935</v>
      </c>
      <c r="Z251" s="22">
        <v>1</v>
      </c>
      <c r="AA251" s="22">
        <v>2.3942689724753895E-3</v>
      </c>
      <c r="AB251" s="22">
        <v>0.83960088274401745</v>
      </c>
      <c r="AC251" s="22">
        <v>0.62855454858671311</v>
      </c>
      <c r="AD251" s="22">
        <v>0.61496770076141283</v>
      </c>
      <c r="AE251" s="22">
        <v>0.46267832174799745</v>
      </c>
      <c r="AF251" s="22">
        <v>0.39963347781426223</v>
      </c>
      <c r="AG251" s="22" t="e">
        <v>#DIV/0!</v>
      </c>
      <c r="AH251" s="22" t="e">
        <v>#DIV/0!</v>
      </c>
      <c r="AI251" s="22">
        <v>0.56442844856579544</v>
      </c>
      <c r="AJ251" s="22">
        <v>0.10007504417301993</v>
      </c>
      <c r="AK251" s="22" t="e">
        <v>#DIV/0!</v>
      </c>
      <c r="AL251" s="22" t="e">
        <v>#DIV/0!</v>
      </c>
      <c r="AM251" s="22">
        <v>0.70965593964511009</v>
      </c>
      <c r="AN251" s="22">
        <v>0.80417511825943766</v>
      </c>
      <c r="AO251" s="22">
        <v>2.5663400229190218E-2</v>
      </c>
      <c r="AP251" s="22">
        <v>0.35924371189071724</v>
      </c>
      <c r="AQ251" s="22">
        <v>0.61365348517051455</v>
      </c>
      <c r="AR251" s="22">
        <v>0.65273936639736607</v>
      </c>
      <c r="AS251" s="22">
        <v>0.42376442015898447</v>
      </c>
      <c r="AT251" s="22">
        <v>0.37810708009263</v>
      </c>
      <c r="AU251" s="22">
        <v>0.23793014053035144</v>
      </c>
      <c r="AV251" s="22" t="e">
        <v>#DIV/0!</v>
      </c>
      <c r="AW251" s="22" t="e">
        <v>#DIV/0!</v>
      </c>
      <c r="AX251" s="22" t="e">
        <v>#DIV/0!</v>
      </c>
      <c r="AY251" s="22">
        <v>0.75021138900648054</v>
      </c>
      <c r="AZ251" s="22">
        <v>0.77449577549578807</v>
      </c>
      <c r="BA251" s="22">
        <v>0.21973511230960543</v>
      </c>
      <c r="BB251" s="22" t="e">
        <v>#DIV/0!</v>
      </c>
      <c r="BC251" s="22">
        <v>0.14971881577134055</v>
      </c>
    </row>
    <row r="252" spans="1:55" x14ac:dyDescent="0.2">
      <c r="A252" s="3" t="s">
        <v>778</v>
      </c>
      <c r="B252" s="3" t="s">
        <v>779</v>
      </c>
      <c r="C252" s="3" t="s">
        <v>45</v>
      </c>
      <c r="D252" s="3">
        <v>98192</v>
      </c>
      <c r="E252" s="3" t="s">
        <v>16</v>
      </c>
      <c r="F252" s="3">
        <v>2019</v>
      </c>
      <c r="G252" s="3" t="s">
        <v>17</v>
      </c>
      <c r="H252" s="4">
        <v>43830</v>
      </c>
      <c r="I252" s="4">
        <v>43888</v>
      </c>
      <c r="J252" s="4">
        <v>43888</v>
      </c>
      <c r="K252" s="5">
        <v>327500000</v>
      </c>
      <c r="L252" s="5">
        <v>330300000</v>
      </c>
      <c r="M252" s="3" t="s">
        <v>780</v>
      </c>
      <c r="N252" s="21">
        <v>1.6852263560284426E-2</v>
      </c>
      <c r="O252" s="22">
        <v>1.6852263560284426E-2</v>
      </c>
      <c r="P252" s="22">
        <v>3.4794716385158631E-3</v>
      </c>
      <c r="Q252" s="22">
        <v>0.92652733107239005</v>
      </c>
      <c r="R252" s="22">
        <v>0.14669574758836065</v>
      </c>
      <c r="S252" s="22">
        <v>7.3378449626585796E-2</v>
      </c>
      <c r="T252" s="22">
        <v>0.13501904962884143</v>
      </c>
      <c r="U252" s="22">
        <v>0.86821790297370738</v>
      </c>
      <c r="V252" s="22">
        <v>0.74893645154856514</v>
      </c>
      <c r="W252" s="22">
        <v>0.88332312202574892</v>
      </c>
      <c r="X252" s="22">
        <v>0.1052875639471447</v>
      </c>
      <c r="Y252" s="22">
        <v>0.40120615230185935</v>
      </c>
      <c r="Z252" s="22">
        <v>0.89471243605285533</v>
      </c>
      <c r="AA252" s="22">
        <v>0.57940580588517765</v>
      </c>
      <c r="AB252" s="22">
        <v>0.74550534197123208</v>
      </c>
      <c r="AC252" s="22">
        <v>0.12845889818901998</v>
      </c>
      <c r="AD252" s="22">
        <v>0.19608959826696828</v>
      </c>
      <c r="AE252" s="22">
        <v>0.26179300741211187</v>
      </c>
      <c r="AF252" s="22">
        <v>0.33480345050625215</v>
      </c>
      <c r="AG252" s="22" t="e">
        <v>#DIV/0!</v>
      </c>
      <c r="AH252" s="22" t="e">
        <v>#DIV/0!</v>
      </c>
      <c r="AI252" s="22">
        <v>0.52549944174098373</v>
      </c>
      <c r="AJ252" s="22">
        <v>0.11580983252875474</v>
      </c>
      <c r="AK252" s="22" t="e">
        <v>#DIV/0!</v>
      </c>
      <c r="AL252" s="22" t="e">
        <v>#DIV/0!</v>
      </c>
      <c r="AM252" s="22">
        <v>0.75448404743507136</v>
      </c>
      <c r="AN252" s="22">
        <v>0.86485437445556845</v>
      </c>
      <c r="AO252" s="22">
        <v>0.17089977342117443</v>
      </c>
      <c r="AP252" s="22">
        <v>0.35578765493680037</v>
      </c>
      <c r="AQ252" s="22">
        <v>0.62902386081930739</v>
      </c>
      <c r="AR252" s="22">
        <v>0.25713570400584546</v>
      </c>
      <c r="AS252" s="22">
        <v>0.35454490571753339</v>
      </c>
      <c r="AT252" s="22">
        <v>0.36034666939951482</v>
      </c>
      <c r="AU252" s="22">
        <v>0.27478285858011442</v>
      </c>
      <c r="AV252" s="22" t="e">
        <v>#DIV/0!</v>
      </c>
      <c r="AW252" s="22" t="e">
        <v>#DIV/0!</v>
      </c>
      <c r="AX252" s="22" t="e">
        <v>#DIV/0!</v>
      </c>
      <c r="AY252" s="22">
        <v>0.74861512087976778</v>
      </c>
      <c r="AZ252" s="22">
        <v>0.77255763885884787</v>
      </c>
      <c r="BA252" s="22">
        <v>0.22260909414118427</v>
      </c>
      <c r="BB252" s="22" t="e">
        <v>#DIV/0!</v>
      </c>
      <c r="BC252" s="22">
        <v>0.16231633673542908</v>
      </c>
    </row>
    <row r="253" spans="1:55" x14ac:dyDescent="0.2">
      <c r="A253" s="3" t="s">
        <v>784</v>
      </c>
      <c r="B253" s="3" t="s">
        <v>785</v>
      </c>
      <c r="C253" s="3" t="s">
        <v>15</v>
      </c>
      <c r="D253" s="3">
        <v>255010</v>
      </c>
      <c r="E253" s="3" t="s">
        <v>16</v>
      </c>
      <c r="F253" s="3">
        <v>2019</v>
      </c>
      <c r="G253" s="3" t="s">
        <v>17</v>
      </c>
      <c r="H253" s="4">
        <v>43830</v>
      </c>
      <c r="I253" s="4">
        <v>43872</v>
      </c>
      <c r="J253" s="4">
        <v>43872</v>
      </c>
      <c r="K253" s="5">
        <v>280000000</v>
      </c>
      <c r="L253" s="5">
        <v>281000000</v>
      </c>
      <c r="M253" s="3" t="s">
        <v>786</v>
      </c>
      <c r="N253" s="21">
        <v>6.3773779278283413E-2</v>
      </c>
      <c r="O253" s="22">
        <v>4.595997671320956E-2</v>
      </c>
      <c r="P253" s="22">
        <v>4.6491545204904339E-2</v>
      </c>
      <c r="Q253" s="22">
        <v>0.71297142645446354</v>
      </c>
      <c r="R253" s="22">
        <v>0.18516244644420346</v>
      </c>
      <c r="S253" s="22">
        <v>0</v>
      </c>
      <c r="T253" s="22">
        <v>0.187136121376377</v>
      </c>
      <c r="U253" s="22">
        <v>0.61340300630880318</v>
      </c>
      <c r="V253" s="22">
        <v>0.70833495319453676</v>
      </c>
      <c r="W253" s="22">
        <v>0.59642827294137446</v>
      </c>
      <c r="X253" s="22">
        <v>0.46523716410579408</v>
      </c>
      <c r="Y253" s="22">
        <v>0.39267381485188335</v>
      </c>
      <c r="Z253" s="22">
        <v>0.53476283589420592</v>
      </c>
      <c r="AA253" s="22">
        <v>0.16242924096712105</v>
      </c>
      <c r="AB253" s="22">
        <v>0.7338127234150289</v>
      </c>
      <c r="AC253" s="22">
        <v>0.33446942390193568</v>
      </c>
      <c r="AD253" s="22">
        <v>0.25213448841628944</v>
      </c>
      <c r="AE253" s="22">
        <v>0.34450461253774856</v>
      </c>
      <c r="AF253" s="22">
        <v>0.36860726023573787</v>
      </c>
      <c r="AG253" s="22" t="e">
        <v>#DIV/0!</v>
      </c>
      <c r="AH253" s="22" t="e">
        <v>#DIV/0!</v>
      </c>
      <c r="AI253" s="22">
        <v>0.50471964477041076</v>
      </c>
      <c r="AJ253" s="22">
        <v>0.16494488806505481</v>
      </c>
      <c r="AK253" s="22" t="e">
        <v>#DIV/0!</v>
      </c>
      <c r="AL253" s="22" t="e">
        <v>#DIV/0!</v>
      </c>
      <c r="AM253" s="22">
        <v>0.26630758023564227</v>
      </c>
      <c r="AN253" s="22">
        <v>0.55510267229014687</v>
      </c>
      <c r="AO253" s="22">
        <v>0.28086288548606847</v>
      </c>
      <c r="AP253" s="22">
        <v>0.3630895841381524</v>
      </c>
      <c r="AQ253" s="22">
        <v>0.79434135009799367</v>
      </c>
      <c r="AR253" s="22">
        <v>0.30756831806837276</v>
      </c>
      <c r="AS253" s="22">
        <v>0.31531010264671289</v>
      </c>
      <c r="AT253" s="22">
        <v>0.54589606679271374</v>
      </c>
      <c r="AU253" s="22">
        <v>0.36129903106381928</v>
      </c>
      <c r="AV253" s="22" t="e">
        <v>#DIV/0!</v>
      </c>
      <c r="AW253" s="22" t="e">
        <v>#DIV/0!</v>
      </c>
      <c r="AX253" s="22" t="e">
        <v>#DIV/0!</v>
      </c>
      <c r="AY253" s="22">
        <v>0.74646384748446371</v>
      </c>
      <c r="AZ253" s="22">
        <v>0.76944648593057674</v>
      </c>
      <c r="BA253" s="22">
        <v>0.22314246445491073</v>
      </c>
      <c r="BB253" s="22" t="e">
        <v>#DIV/0!</v>
      </c>
      <c r="BC253" s="22">
        <v>0.35283490986605215</v>
      </c>
    </row>
    <row r="254" spans="1:55" x14ac:dyDescent="0.2">
      <c r="A254" s="3" t="s">
        <v>796</v>
      </c>
      <c r="B254" s="3" t="s">
        <v>797</v>
      </c>
      <c r="C254" s="3" t="s">
        <v>45</v>
      </c>
      <c r="D254" s="3">
        <v>243628</v>
      </c>
      <c r="E254" s="3" t="s">
        <v>16</v>
      </c>
      <c r="F254" s="3">
        <v>2019</v>
      </c>
      <c r="G254" s="3" t="s">
        <v>17</v>
      </c>
      <c r="H254" s="4">
        <v>43830</v>
      </c>
      <c r="I254" s="4">
        <v>43887</v>
      </c>
      <c r="J254" s="4">
        <v>43887</v>
      </c>
      <c r="K254" s="5">
        <v>749100000</v>
      </c>
      <c r="L254" s="5">
        <v>755400000</v>
      </c>
      <c r="M254" s="3" t="s">
        <v>798</v>
      </c>
      <c r="N254" s="21">
        <v>3.5659732666347824E-2</v>
      </c>
      <c r="O254" s="22">
        <v>3.5152705257044857E-2</v>
      </c>
      <c r="P254" s="22">
        <v>2.5621332681748835E-2</v>
      </c>
      <c r="Q254" s="22">
        <v>0.85598848444738707</v>
      </c>
      <c r="R254" s="22">
        <v>0.24164032227401905</v>
      </c>
      <c r="S254" s="22">
        <v>2.3404220031566342E-3</v>
      </c>
      <c r="T254" s="22">
        <v>0.24379369962385372</v>
      </c>
      <c r="U254" s="22">
        <v>0.7909452821237043</v>
      </c>
      <c r="V254" s="22">
        <v>0.70812465706631988</v>
      </c>
      <c r="W254" s="22">
        <v>0.80071896694879185</v>
      </c>
      <c r="X254" s="22">
        <v>6.1916680994940243E-2</v>
      </c>
      <c r="Y254" s="22">
        <v>0.3672641381557275</v>
      </c>
      <c r="Z254" s="22">
        <v>0.9380833190050597</v>
      </c>
      <c r="AA254" s="22">
        <v>9.0401624252369944E-2</v>
      </c>
      <c r="AB254" s="22">
        <v>0.68559302794939736</v>
      </c>
      <c r="AC254" s="22">
        <v>0.51345813817326835</v>
      </c>
      <c r="AD254" s="22">
        <v>0.52450572444937082</v>
      </c>
      <c r="AE254" s="22">
        <v>0.65461373874116413</v>
      </c>
      <c r="AF254" s="22">
        <v>0.43151734885043758</v>
      </c>
      <c r="AG254" s="22" t="e">
        <v>#DIV/0!</v>
      </c>
      <c r="AH254" s="22" t="e">
        <v>#DIV/0!</v>
      </c>
      <c r="AI254" s="22">
        <v>0.53438397367700263</v>
      </c>
      <c r="AJ254" s="22">
        <v>0.45810651272351921</v>
      </c>
      <c r="AK254" s="22" t="e">
        <v>#DIV/0!</v>
      </c>
      <c r="AL254" s="22" t="e">
        <v>#DIV/0!</v>
      </c>
      <c r="AM254" s="22">
        <v>0.68736114308960372</v>
      </c>
      <c r="AN254" s="22">
        <v>0.79777071283989687</v>
      </c>
      <c r="AO254" s="22">
        <v>8.3827819214071467E-2</v>
      </c>
      <c r="AP254" s="22">
        <v>0.15056972228585441</v>
      </c>
      <c r="AQ254" s="22">
        <v>0.72197459896413274</v>
      </c>
      <c r="AR254" s="22">
        <v>0.60791453455678091</v>
      </c>
      <c r="AS254" s="22">
        <v>0.30083089456911949</v>
      </c>
      <c r="AT254" s="22">
        <v>0.55578686257005538</v>
      </c>
      <c r="AU254" s="22">
        <v>0.42036840868698266</v>
      </c>
      <c r="AV254" s="22" t="e">
        <v>#DIV/0!</v>
      </c>
      <c r="AW254" s="22" t="e">
        <v>#DIV/0!</v>
      </c>
      <c r="AX254" s="22" t="e">
        <v>#DIV/0!</v>
      </c>
      <c r="AY254" s="22">
        <v>0.74763887341516289</v>
      </c>
      <c r="AZ254" s="22">
        <v>0.77141495477456301</v>
      </c>
      <c r="BA254" s="22">
        <v>0.22227024228627676</v>
      </c>
      <c r="BB254" s="22" t="e">
        <v>#DIV/0!</v>
      </c>
      <c r="BC254" s="22">
        <v>0.25417242415210906</v>
      </c>
    </row>
    <row r="255" spans="1:55" x14ac:dyDescent="0.2">
      <c r="A255" s="3" t="s">
        <v>814</v>
      </c>
      <c r="B255" s="3" t="s">
        <v>815</v>
      </c>
      <c r="C255" s="3" t="s">
        <v>34</v>
      </c>
      <c r="D255" s="3">
        <v>333440</v>
      </c>
      <c r="E255" s="3" t="s">
        <v>16</v>
      </c>
      <c r="F255" s="3">
        <v>2019</v>
      </c>
      <c r="G255" s="3" t="s">
        <v>17</v>
      </c>
      <c r="H255" s="4">
        <v>43921</v>
      </c>
      <c r="I255" s="4">
        <v>43973</v>
      </c>
      <c r="J255" s="4">
        <v>43973</v>
      </c>
      <c r="K255" s="5">
        <v>240200000</v>
      </c>
      <c r="L255" s="5">
        <v>257300000</v>
      </c>
      <c r="M255" s="3" t="s">
        <v>816</v>
      </c>
      <c r="N255" s="21">
        <v>4.9247347234672965E-2</v>
      </c>
      <c r="O255" s="22">
        <v>3.3931691049127043E-2</v>
      </c>
      <c r="P255" s="22">
        <v>2.5413379337267155E-2</v>
      </c>
      <c r="Q255" s="22">
        <v>0.8711561497398308</v>
      </c>
      <c r="R255" s="22">
        <v>0.18278231732999869</v>
      </c>
      <c r="S255" s="22">
        <v>6.5731489949830468E-2</v>
      </c>
      <c r="T255" s="22">
        <v>0.17287008311870664</v>
      </c>
      <c r="U255" s="22">
        <v>0.81390371989914401</v>
      </c>
      <c r="V255" s="22">
        <v>0.71151926370227803</v>
      </c>
      <c r="W255" s="22">
        <v>0.82660841539521313</v>
      </c>
      <c r="X255" s="22">
        <v>0.10737978507615589</v>
      </c>
      <c r="Y255" s="22">
        <v>0.55968249408767834</v>
      </c>
      <c r="Z255" s="22">
        <v>0.89262021492384402</v>
      </c>
      <c r="AA255" s="22">
        <v>0.61353908920832534</v>
      </c>
      <c r="AB255" s="22">
        <v>0.83273550817986819</v>
      </c>
      <c r="AC255" s="22">
        <v>0.60336089718520403</v>
      </c>
      <c r="AD255" s="22">
        <v>0.41185189641368714</v>
      </c>
      <c r="AE255" s="22">
        <v>0.30728874612834634</v>
      </c>
      <c r="AF255" s="22">
        <v>0.35519872572165778</v>
      </c>
      <c r="AG255" s="22" t="e">
        <v>#DIV/0!</v>
      </c>
      <c r="AH255" s="22" t="e">
        <v>#DIV/0!</v>
      </c>
      <c r="AI255" s="22">
        <v>0.52433674222052351</v>
      </c>
      <c r="AJ255" s="22">
        <v>0.23453622780546138</v>
      </c>
      <c r="AK255" s="22" t="e">
        <v>#DIV/0!</v>
      </c>
      <c r="AL255" s="22" t="e">
        <v>#DIV/0!</v>
      </c>
      <c r="AM255" s="22">
        <v>0.70941387882086748</v>
      </c>
      <c r="AN255" s="22">
        <v>0.80504107115988588</v>
      </c>
      <c r="AO255" s="22">
        <v>5.2642678532007513E-2</v>
      </c>
      <c r="AP255" s="22">
        <v>0.36517210104443482</v>
      </c>
      <c r="AQ255" s="22">
        <v>0.60692228675974913</v>
      </c>
      <c r="AR255" s="22">
        <v>0.50135874497971611</v>
      </c>
      <c r="AS255" s="22">
        <v>0.28921417591346738</v>
      </c>
      <c r="AT255" s="22">
        <v>0.40054767933678925</v>
      </c>
      <c r="AU255" s="22">
        <v>0.35483788269738248</v>
      </c>
      <c r="AV255" s="22" t="e">
        <v>#DIV/0!</v>
      </c>
      <c r="AW255" s="22" t="e">
        <v>#DIV/0!</v>
      </c>
      <c r="AX255" s="22" t="e">
        <v>#DIV/0!</v>
      </c>
      <c r="AY255" s="22">
        <v>0.74938890865046126</v>
      </c>
      <c r="AZ255" s="22">
        <v>0.77330803708452578</v>
      </c>
      <c r="BA255" s="22">
        <v>0.22438120828392136</v>
      </c>
      <c r="BB255" s="22" t="e">
        <v>#DIV/0!</v>
      </c>
      <c r="BC255" s="22">
        <v>0.10645116456775439</v>
      </c>
    </row>
    <row r="256" spans="1:55" x14ac:dyDescent="0.2">
      <c r="A256" s="3" t="s">
        <v>799</v>
      </c>
      <c r="B256" s="3" t="s">
        <v>800</v>
      </c>
      <c r="C256" s="3" t="s">
        <v>24</v>
      </c>
      <c r="D256" s="3">
        <v>380928</v>
      </c>
      <c r="E256" s="3" t="s">
        <v>16</v>
      </c>
      <c r="F256" s="3">
        <v>2019</v>
      </c>
      <c r="G256" s="3" t="s">
        <v>17</v>
      </c>
      <c r="H256" s="4">
        <v>43921</v>
      </c>
      <c r="I256" s="4">
        <v>43973</v>
      </c>
      <c r="J256" s="4">
        <v>43973</v>
      </c>
      <c r="K256" s="5">
        <v>174000000</v>
      </c>
      <c r="L256" s="5">
        <v>176000000</v>
      </c>
      <c r="M256" s="3" t="s">
        <v>801</v>
      </c>
      <c r="N256" s="21">
        <v>3.5952124261765597E-2</v>
      </c>
      <c r="O256" s="22">
        <v>2.1593864483589659E-2</v>
      </c>
      <c r="P256" s="22">
        <v>9.7262069364611719E-3</v>
      </c>
      <c r="Q256" s="22">
        <v>0.8813849813422201</v>
      </c>
      <c r="R256" s="22">
        <v>4.0514319414547452E-2</v>
      </c>
      <c r="S256" s="22">
        <v>3.2316919293113366E-2</v>
      </c>
      <c r="T256" s="22">
        <v>3.5114927951295109E-2</v>
      </c>
      <c r="U256" s="22">
        <v>0.81156525785851141</v>
      </c>
      <c r="V256" s="22">
        <v>0.712914593019086</v>
      </c>
      <c r="W256" s="22">
        <v>0.8237028064281755</v>
      </c>
      <c r="X256" s="22">
        <v>0.59558171244110036</v>
      </c>
      <c r="Y256" s="22">
        <v>0.41522582555156129</v>
      </c>
      <c r="Z256" s="22">
        <v>0.40441828755889964</v>
      </c>
      <c r="AA256" s="22">
        <v>0.24515815569679561</v>
      </c>
      <c r="AB256" s="22">
        <v>0.7698166113471584</v>
      </c>
      <c r="AC256" s="22">
        <v>2.4114577579486953E-2</v>
      </c>
      <c r="AD256" s="22">
        <v>9.7329989930857008E-2</v>
      </c>
      <c r="AE256" s="22">
        <v>0.16825146460312318</v>
      </c>
      <c r="AF256" s="22">
        <v>0.31040630595384766</v>
      </c>
      <c r="AG256" s="22" t="e">
        <v>#DIV/0!</v>
      </c>
      <c r="AH256" s="22" t="e">
        <v>#DIV/0!</v>
      </c>
      <c r="AI256" s="22">
        <v>0.53406370672215409</v>
      </c>
      <c r="AJ256" s="22">
        <v>9.0062193632758761E-2</v>
      </c>
      <c r="AK256" s="22" t="e">
        <v>#DIV/0!</v>
      </c>
      <c r="AL256" s="22" t="e">
        <v>#DIV/0!</v>
      </c>
      <c r="AM256" s="22">
        <v>0.71025666431999213</v>
      </c>
      <c r="AN256" s="22">
        <v>0.87437168404139898</v>
      </c>
      <c r="AO256" s="22">
        <v>0.82030982169437139</v>
      </c>
      <c r="AP256" s="22">
        <v>0</v>
      </c>
      <c r="AQ256" s="22">
        <v>0.58484878799566331</v>
      </c>
      <c r="AR256" s="22">
        <v>0.18650749224163654</v>
      </c>
      <c r="AS256" s="22">
        <v>0.37409152965061371</v>
      </c>
      <c r="AT256" s="22">
        <v>0.36817438344026926</v>
      </c>
      <c r="AU256" s="22">
        <v>0.25994408291399762</v>
      </c>
      <c r="AV256" s="22" t="e">
        <v>#DIV/0!</v>
      </c>
      <c r="AW256" s="22" t="e">
        <v>#DIV/0!</v>
      </c>
      <c r="AX256" s="22" t="e">
        <v>#DIV/0!</v>
      </c>
      <c r="AY256" s="22">
        <v>0.74660709041203899</v>
      </c>
      <c r="AZ256" s="22">
        <v>0.76870668699873379</v>
      </c>
      <c r="BA256" s="22">
        <v>0.22663517767208965</v>
      </c>
      <c r="BB256" s="22" t="e">
        <v>#DIV/0!</v>
      </c>
      <c r="BC256" s="22">
        <v>0.2010609702926778</v>
      </c>
    </row>
    <row r="257" spans="1:55" x14ac:dyDescent="0.2">
      <c r="A257" s="3" t="s">
        <v>838</v>
      </c>
      <c r="B257" s="3" t="s">
        <v>839</v>
      </c>
      <c r="C257" s="3" t="s">
        <v>113</v>
      </c>
      <c r="D257" s="3">
        <v>88874</v>
      </c>
      <c r="E257" s="3" t="s">
        <v>16</v>
      </c>
      <c r="F257" s="3">
        <v>2019</v>
      </c>
      <c r="G257" s="3" t="s">
        <v>17</v>
      </c>
      <c r="H257" s="4">
        <v>43830</v>
      </c>
      <c r="I257" s="4">
        <v>43885</v>
      </c>
      <c r="J257" s="4">
        <v>43885</v>
      </c>
      <c r="K257" s="5">
        <v>188400000</v>
      </c>
      <c r="L257" s="5">
        <v>191200000</v>
      </c>
      <c r="M257" s="3" t="s">
        <v>840</v>
      </c>
      <c r="N257" s="21">
        <v>7.0096134125268036E-2</v>
      </c>
      <c r="O257" s="22">
        <v>7.0096134125268036E-2</v>
      </c>
      <c r="P257" s="22">
        <v>0.10422732220273107</v>
      </c>
      <c r="Q257" s="22">
        <v>0.8867283432810863</v>
      </c>
      <c r="R257" s="22">
        <v>0.18263261539582989</v>
      </c>
      <c r="S257" s="22">
        <v>0</v>
      </c>
      <c r="T257" s="22">
        <v>0.1845793244706242</v>
      </c>
      <c r="U257" s="22">
        <v>0.83337491794167118</v>
      </c>
      <c r="V257" s="22">
        <v>0.70833495319453676</v>
      </c>
      <c r="W257" s="22">
        <v>0.8495008309568538</v>
      </c>
      <c r="X257" s="22">
        <v>0.3081429328941736</v>
      </c>
      <c r="Y257" s="22">
        <v>0.41944007507483788</v>
      </c>
      <c r="Z257" s="22">
        <v>0.6918570671058264</v>
      </c>
      <c r="AA257" s="22">
        <v>0.58166473301132415</v>
      </c>
      <c r="AB257" s="22">
        <v>0.76145530158119035</v>
      </c>
      <c r="AC257" s="22">
        <v>0.70345731517316745</v>
      </c>
      <c r="AD257" s="22">
        <v>0.56457682444390445</v>
      </c>
      <c r="AE257" s="22">
        <v>0.65195140906004712</v>
      </c>
      <c r="AF257" s="22">
        <v>0.43557377545910458</v>
      </c>
      <c r="AG257" s="22" t="e">
        <v>#DIV/0!</v>
      </c>
      <c r="AH257" s="22" t="e">
        <v>#DIV/0!</v>
      </c>
      <c r="AI257" s="22">
        <v>0.52428797189897747</v>
      </c>
      <c r="AJ257" s="22">
        <v>0.22305177138590143</v>
      </c>
      <c r="AK257" s="22" t="e">
        <v>#DIV/0!</v>
      </c>
      <c r="AL257" s="22" t="e">
        <v>#DIV/0!</v>
      </c>
      <c r="AM257" s="22">
        <v>0.75153276172716543</v>
      </c>
      <c r="AN257" s="22">
        <v>0.8149970656570521</v>
      </c>
      <c r="AO257" s="22">
        <v>8.9459510691493049E-2</v>
      </c>
      <c r="AP257" s="22">
        <v>0.36118693476712477</v>
      </c>
      <c r="AQ257" s="22">
        <v>0.73629202846362651</v>
      </c>
      <c r="AR257" s="22">
        <v>0.56479813131798295</v>
      </c>
      <c r="AS257" s="22">
        <v>0.27231872257707468</v>
      </c>
      <c r="AT257" s="22">
        <v>0.54112861241453125</v>
      </c>
      <c r="AU257" s="22">
        <v>0.35893935458350329</v>
      </c>
      <c r="AV257" s="22" t="e">
        <v>#DIV/0!</v>
      </c>
      <c r="AW257" s="22" t="e">
        <v>#DIV/0!</v>
      </c>
      <c r="AX257" s="22" t="e">
        <v>#DIV/0!</v>
      </c>
      <c r="AY257" s="22">
        <v>0.74640936206551378</v>
      </c>
      <c r="AZ257" s="22">
        <v>0.76914119530087999</v>
      </c>
      <c r="BA257" s="22">
        <v>0.22274176515740252</v>
      </c>
      <c r="BB257" s="22" t="e">
        <v>#DIV/0!</v>
      </c>
      <c r="BC257" s="22">
        <v>0.29056860142992635</v>
      </c>
    </row>
    <row r="258" spans="1:55" x14ac:dyDescent="0.2">
      <c r="A258" s="3" t="s">
        <v>832</v>
      </c>
      <c r="B258" s="3" t="s">
        <v>833</v>
      </c>
      <c r="C258" s="3" t="s">
        <v>91</v>
      </c>
      <c r="D258" s="3">
        <v>378190</v>
      </c>
      <c r="E258" s="3" t="s">
        <v>16</v>
      </c>
      <c r="F258" s="3">
        <v>2019</v>
      </c>
      <c r="G258" s="3" t="s">
        <v>17</v>
      </c>
      <c r="H258" s="4">
        <v>43830</v>
      </c>
      <c r="I258" s="4">
        <v>43868</v>
      </c>
      <c r="J258" s="4">
        <v>43868</v>
      </c>
      <c r="K258" s="5">
        <v>1441000000</v>
      </c>
      <c r="L258" s="5">
        <v>1455000000</v>
      </c>
      <c r="M258" s="3" t="s">
        <v>834</v>
      </c>
      <c r="N258" s="21">
        <v>1.9669655325378444E-2</v>
      </c>
      <c r="O258" s="22">
        <v>1.3592516094580682E-2</v>
      </c>
      <c r="P258" s="22">
        <v>8.7000739329963338E-3</v>
      </c>
      <c r="Q258" s="22">
        <v>0.86986213614907437</v>
      </c>
      <c r="R258" s="22">
        <v>9.5888564702014359E-2</v>
      </c>
      <c r="S258" s="22">
        <v>0.12297562590516582</v>
      </c>
      <c r="T258" s="22">
        <v>7.472102922576486E-2</v>
      </c>
      <c r="U258" s="22">
        <v>0.80989228198370333</v>
      </c>
      <c r="V258" s="22">
        <v>0.71284145073319172</v>
      </c>
      <c r="W258" s="22">
        <v>0.82178937061713553</v>
      </c>
      <c r="X258" s="22">
        <v>0.10930571880100458</v>
      </c>
      <c r="Y258" s="22">
        <v>0.55345646197023002</v>
      </c>
      <c r="Z258" s="22">
        <v>0.89069428119899541</v>
      </c>
      <c r="AA258" s="22">
        <v>0.5181198100015193</v>
      </c>
      <c r="AB258" s="22">
        <v>0.8635159735321406</v>
      </c>
      <c r="AC258" s="22">
        <v>0.38192153382813299</v>
      </c>
      <c r="AD258" s="22">
        <v>0.25095110347839567</v>
      </c>
      <c r="AE258" s="22">
        <v>0.33533795316628084</v>
      </c>
      <c r="AF258" s="22">
        <v>0.37298768583656722</v>
      </c>
      <c r="AG258" s="22" t="e">
        <v>#DIV/0!</v>
      </c>
      <c r="AH258" s="22" t="e">
        <v>#DIV/0!</v>
      </c>
      <c r="AI258" s="22">
        <v>0.53159362854714409</v>
      </c>
      <c r="AJ258" s="22">
        <v>0.1169136345042394</v>
      </c>
      <c r="AK258" s="22" t="e">
        <v>#DIV/0!</v>
      </c>
      <c r="AL258" s="22" t="e">
        <v>#DIV/0!</v>
      </c>
      <c r="AM258" s="22">
        <v>0.710451482164976</v>
      </c>
      <c r="AN258" s="22">
        <v>0.80504420293101475</v>
      </c>
      <c r="AO258" s="22">
        <v>7.4344195830352802E-2</v>
      </c>
      <c r="AP258" s="22">
        <v>0.35715999091994205</v>
      </c>
      <c r="AQ258" s="22">
        <v>0.64019932137687252</v>
      </c>
      <c r="AR258" s="22">
        <v>0.34101065509967071</v>
      </c>
      <c r="AS258" s="22">
        <v>0.34288513612226251</v>
      </c>
      <c r="AT258" s="22">
        <v>0.34934557719347059</v>
      </c>
      <c r="AU258" s="22">
        <v>0.2730996603588246</v>
      </c>
      <c r="AV258" s="22" t="e">
        <v>#DIV/0!</v>
      </c>
      <c r="AW258" s="22" t="e">
        <v>#DIV/0!</v>
      </c>
      <c r="AX258" s="22" t="e">
        <v>#DIV/0!</v>
      </c>
      <c r="AY258" s="22">
        <v>0.74822328933056781</v>
      </c>
      <c r="AZ258" s="22">
        <v>0.77186830440425025</v>
      </c>
      <c r="BA258" s="22">
        <v>0.22219039702478585</v>
      </c>
      <c r="BB258" s="22" t="e">
        <v>#DIV/0!</v>
      </c>
      <c r="BC258" s="22">
        <v>0.14082595981779059</v>
      </c>
    </row>
    <row r="259" spans="1:55" x14ac:dyDescent="0.2">
      <c r="A259" s="3" t="s">
        <v>802</v>
      </c>
      <c r="B259" s="3" t="s">
        <v>803</v>
      </c>
      <c r="C259" s="3" t="s">
        <v>24</v>
      </c>
      <c r="D259" s="3">
        <v>73420</v>
      </c>
      <c r="E259" s="3" t="s">
        <v>16</v>
      </c>
      <c r="F259" s="3">
        <v>2020</v>
      </c>
      <c r="G259" s="3" t="s">
        <v>17</v>
      </c>
      <c r="H259" s="4">
        <v>43951</v>
      </c>
      <c r="I259" s="4">
        <v>44001</v>
      </c>
      <c r="J259" s="4">
        <v>44001</v>
      </c>
      <c r="K259" s="5">
        <v>1340700000</v>
      </c>
      <c r="L259" s="5">
        <v>1349600000</v>
      </c>
      <c r="M259" s="3" t="s">
        <v>804</v>
      </c>
      <c r="N259" s="21">
        <v>7.745273216375767E-2</v>
      </c>
      <c r="O259" s="22">
        <v>6.2532254538497936E-2</v>
      </c>
      <c r="P259" s="22">
        <v>0.10905252940737682</v>
      </c>
      <c r="Q259" s="22">
        <v>0.86887895642363655</v>
      </c>
      <c r="R259" s="22">
        <v>9.1848020022559027E-2</v>
      </c>
      <c r="S259" s="22">
        <v>5.7592228478250518E-2</v>
      </c>
      <c r="T259" s="22">
        <v>8.2435145198061208E-2</v>
      </c>
      <c r="U259" s="22">
        <v>0.80916264340797517</v>
      </c>
      <c r="V259" s="22">
        <v>0.70992915564424053</v>
      </c>
      <c r="W259" s="22">
        <v>0.82139922954065625</v>
      </c>
      <c r="X259" s="22">
        <v>0.20785753767265425</v>
      </c>
      <c r="Y259" s="22">
        <v>0.63389197368230221</v>
      </c>
      <c r="Z259" s="22">
        <v>0.79214246232734575</v>
      </c>
      <c r="AA259" s="22">
        <v>0.7047432667534308</v>
      </c>
      <c r="AB259" s="22">
        <v>0.90444501770669594</v>
      </c>
      <c r="AC259" s="22">
        <v>0.6644562399476015</v>
      </c>
      <c r="AD259" s="22">
        <v>0.33155279667076321</v>
      </c>
      <c r="AE259" s="22">
        <v>0.36432513952826123</v>
      </c>
      <c r="AF259" s="22">
        <v>0.37987206539512169</v>
      </c>
      <c r="AG259" s="22" t="e">
        <v>#DIV/0!</v>
      </c>
      <c r="AH259" s="22" t="e">
        <v>#DIV/0!</v>
      </c>
      <c r="AI259" s="22">
        <v>0.5354834344643653</v>
      </c>
      <c r="AJ259" s="22">
        <v>0.19241271261830231</v>
      </c>
      <c r="AK259" s="22" t="e">
        <v>#DIV/0!</v>
      </c>
      <c r="AL259" s="22" t="e">
        <v>#DIV/0!</v>
      </c>
      <c r="AM259" s="22">
        <v>0.70920235312719881</v>
      </c>
      <c r="AN259" s="22">
        <v>0.80426271983453068</v>
      </c>
      <c r="AO259" s="22">
        <v>5.6216622690266303E-2</v>
      </c>
      <c r="AP259" s="22">
        <v>0.3610328562258221</v>
      </c>
      <c r="AQ259" s="22">
        <v>0.63145815554808993</v>
      </c>
      <c r="AR259" s="22">
        <v>0.45247217108352317</v>
      </c>
      <c r="AS259" s="22">
        <v>0.33069791368392815</v>
      </c>
      <c r="AT259" s="22">
        <v>0.38391548860224306</v>
      </c>
      <c r="AU259" s="22">
        <v>0.29677776557509</v>
      </c>
      <c r="AV259" s="22" t="e">
        <v>#DIV/0!</v>
      </c>
      <c r="AW259" s="22" t="e">
        <v>#DIV/0!</v>
      </c>
      <c r="AX259" s="22" t="e">
        <v>#DIV/0!</v>
      </c>
      <c r="AY259" s="22">
        <v>0.74743584597907686</v>
      </c>
      <c r="AZ259" s="22">
        <v>0.76955058383454111</v>
      </c>
      <c r="BA259" s="22">
        <v>0.22227468168390391</v>
      </c>
      <c r="BB259" s="22" t="e">
        <v>#DIV/0!</v>
      </c>
      <c r="BC259" s="22">
        <v>0.12558033451628023</v>
      </c>
    </row>
    <row r="260" spans="1:55" x14ac:dyDescent="0.2">
      <c r="A260" s="3" t="s">
        <v>811</v>
      </c>
      <c r="B260" s="3" t="s">
        <v>812</v>
      </c>
      <c r="C260" s="3" t="s">
        <v>45</v>
      </c>
      <c r="D260" s="3">
        <v>139431</v>
      </c>
      <c r="E260" s="3" t="s">
        <v>16</v>
      </c>
      <c r="F260" s="3">
        <v>2019</v>
      </c>
      <c r="G260" s="3" t="s">
        <v>17</v>
      </c>
      <c r="H260" s="4">
        <v>43830</v>
      </c>
      <c r="I260" s="4">
        <v>43888</v>
      </c>
      <c r="J260" s="4">
        <v>43888</v>
      </c>
      <c r="K260" s="5">
        <v>511125000</v>
      </c>
      <c r="L260" s="5">
        <v>518674000</v>
      </c>
      <c r="M260" s="3" t="s">
        <v>813</v>
      </c>
      <c r="N260" s="21">
        <v>4.5651231703713817E-2</v>
      </c>
      <c r="O260" s="22">
        <v>4.4472169820450901E-2</v>
      </c>
      <c r="P260" s="22">
        <v>7.5371974362588523E-2</v>
      </c>
      <c r="Q260" s="22">
        <v>0.87036145831312195</v>
      </c>
      <c r="R260" s="22">
        <v>0.1107488281559741</v>
      </c>
      <c r="S260" s="22">
        <v>0</v>
      </c>
      <c r="T260" s="22">
        <v>0.11192931691110032</v>
      </c>
      <c r="U260" s="22">
        <v>0.81068000230713944</v>
      </c>
      <c r="V260" s="22">
        <v>0.70833495319453676</v>
      </c>
      <c r="W260" s="22">
        <v>0.82339085941120371</v>
      </c>
      <c r="X260" s="22">
        <v>9.9623544912282633E-2</v>
      </c>
      <c r="Y260" s="22">
        <v>0.46288932452823461</v>
      </c>
      <c r="Z260" s="22">
        <v>0.90037645508771724</v>
      </c>
      <c r="AA260" s="22">
        <v>9.8712889106589721E-2</v>
      </c>
      <c r="AB260" s="22">
        <v>0.84954970690111131</v>
      </c>
      <c r="AC260" s="22">
        <v>0.60692259146368199</v>
      </c>
      <c r="AD260" s="22">
        <v>0.50026836376544992</v>
      </c>
      <c r="AE260" s="22">
        <v>0.50944802963411717</v>
      </c>
      <c r="AF260" s="22">
        <v>0.3769591392056994</v>
      </c>
      <c r="AG260" s="22" t="e">
        <v>#DIV/0!</v>
      </c>
      <c r="AH260" s="22" t="e">
        <v>#DIV/0!</v>
      </c>
      <c r="AI260" s="22">
        <v>0.47450610577104252</v>
      </c>
      <c r="AJ260" s="22">
        <v>0.16995839791886896</v>
      </c>
      <c r="AK260" s="22" t="e">
        <v>#DIV/0!</v>
      </c>
      <c r="AL260" s="22" t="e">
        <v>#DIV/0!</v>
      </c>
      <c r="AM260" s="22">
        <v>0.71095258487334911</v>
      </c>
      <c r="AN260" s="22">
        <v>0.805177827819753</v>
      </c>
      <c r="AO260" s="22">
        <v>6.9927527579353416E-2</v>
      </c>
      <c r="AP260" s="22">
        <v>0.36936678228075343</v>
      </c>
      <c r="AQ260" s="22">
        <v>0.64085301286971086</v>
      </c>
      <c r="AR260" s="22">
        <v>0.32613682411130607</v>
      </c>
      <c r="AS260" s="22">
        <v>0.2636864021882761</v>
      </c>
      <c r="AT260" s="22">
        <v>0.33429546405710114</v>
      </c>
      <c r="AU260" s="22">
        <v>0.45416752477197153</v>
      </c>
      <c r="AV260" s="22" t="e">
        <v>#DIV/0!</v>
      </c>
      <c r="AW260" s="22" t="e">
        <v>#DIV/0!</v>
      </c>
      <c r="AX260" s="22" t="e">
        <v>#DIV/0!</v>
      </c>
      <c r="AY260" s="22">
        <v>0.74608882044372504</v>
      </c>
      <c r="AZ260" s="22">
        <v>0.7692192811163755</v>
      </c>
      <c r="BA260" s="22">
        <v>0.22454770883817474</v>
      </c>
      <c r="BB260" s="22" t="e">
        <v>#DIV/0!</v>
      </c>
      <c r="BC260" s="22">
        <v>0.18313780123612028</v>
      </c>
    </row>
    <row r="261" spans="1:55" x14ac:dyDescent="0.2">
      <c r="A261" s="3" t="s">
        <v>826</v>
      </c>
      <c r="B261" s="3" t="s">
        <v>827</v>
      </c>
      <c r="C261" s="3" t="s">
        <v>45</v>
      </c>
      <c r="D261" s="3">
        <v>333439</v>
      </c>
      <c r="E261" s="3" t="s">
        <v>16</v>
      </c>
      <c r="F261" s="3">
        <v>2019</v>
      </c>
      <c r="G261" s="3" t="s">
        <v>17</v>
      </c>
      <c r="H261" s="4">
        <v>43830</v>
      </c>
      <c r="I261" s="4">
        <v>43889</v>
      </c>
      <c r="J261" s="4">
        <v>43889</v>
      </c>
      <c r="K261" s="5">
        <v>71094000</v>
      </c>
      <c r="L261" s="5">
        <v>71338000</v>
      </c>
      <c r="M261" s="3" t="s">
        <v>828</v>
      </c>
      <c r="N261" s="21">
        <v>5.9444953882844306E-2</v>
      </c>
      <c r="O261" s="22">
        <v>2.8673269615421146E-2</v>
      </c>
      <c r="P261" s="22">
        <v>5.1306298825256258E-3</v>
      </c>
      <c r="Q261" s="22">
        <v>0.86864838822855839</v>
      </c>
      <c r="R261" s="22">
        <v>6.4486119862712243E-2</v>
      </c>
      <c r="S261" s="22">
        <v>0.14778644549865491</v>
      </c>
      <c r="T261" s="22">
        <v>3.8507015895054682E-2</v>
      </c>
      <c r="U261" s="22">
        <v>0.80849194749589193</v>
      </c>
      <c r="V261" s="22">
        <v>0.71211511606965339</v>
      </c>
      <c r="W261" s="22">
        <v>0.82029037289909679</v>
      </c>
      <c r="X261" s="22">
        <v>0.28424520946078907</v>
      </c>
      <c r="Y261" s="22">
        <v>0.51474994377764594</v>
      </c>
      <c r="Z261" s="22">
        <v>0.71575479053921087</v>
      </c>
      <c r="AA261" s="22">
        <v>0.30797830304576063</v>
      </c>
      <c r="AB261" s="22">
        <v>0.91819627081870314</v>
      </c>
      <c r="AC261" s="22">
        <v>0.24684246606534418</v>
      </c>
      <c r="AD261" s="22">
        <v>0.1698466667435343</v>
      </c>
      <c r="AE261" s="22">
        <v>0.25081555473642758</v>
      </c>
      <c r="AF261" s="22">
        <v>0.3407905702572655</v>
      </c>
      <c r="AG261" s="22" t="e">
        <v>#DIV/0!</v>
      </c>
      <c r="AH261" s="22" t="e">
        <v>#DIV/0!</v>
      </c>
      <c r="AI261" s="22">
        <v>0.53623159845616886</v>
      </c>
      <c r="AJ261" s="22">
        <v>0.16235119107004448</v>
      </c>
      <c r="AK261" s="22" t="e">
        <v>#DIV/0!</v>
      </c>
      <c r="AL261" s="22" t="e">
        <v>#DIV/0!</v>
      </c>
      <c r="AM261" s="22">
        <v>0.70913484362790336</v>
      </c>
      <c r="AN261" s="22">
        <v>0.80562635809365657</v>
      </c>
      <c r="AO261" s="22">
        <v>0.15046754555742231</v>
      </c>
      <c r="AP261" s="22">
        <v>0.36311489949058301</v>
      </c>
      <c r="AQ261" s="22">
        <v>0.63486596696515574</v>
      </c>
      <c r="AR261" s="22">
        <v>0.32837786875221636</v>
      </c>
      <c r="AS261" s="22">
        <v>0.35216484053712466</v>
      </c>
      <c r="AT261" s="22">
        <v>0.43332862650921627</v>
      </c>
      <c r="AU261" s="22">
        <v>0.28535985104714423</v>
      </c>
      <c r="AV261" s="22" t="e">
        <v>#DIV/0!</v>
      </c>
      <c r="AW261" s="22" t="e">
        <v>#DIV/0!</v>
      </c>
      <c r="AX261" s="22" t="e">
        <v>#DIV/0!</v>
      </c>
      <c r="AY261" s="22">
        <v>0.74701307865404898</v>
      </c>
      <c r="AZ261" s="22">
        <v>0.77061201892380515</v>
      </c>
      <c r="BA261" s="22">
        <v>0.22258075358999635</v>
      </c>
      <c r="BB261" s="22" t="e">
        <v>#DIV/0!</v>
      </c>
      <c r="BC261" s="22">
        <v>0.13691614776645744</v>
      </c>
    </row>
    <row r="262" spans="1:55" x14ac:dyDescent="0.2">
      <c r="A262" s="3" t="s">
        <v>793</v>
      </c>
      <c r="B262" s="3" t="s">
        <v>794</v>
      </c>
      <c r="C262" s="3" t="s">
        <v>91</v>
      </c>
      <c r="D262" s="3">
        <v>251282</v>
      </c>
      <c r="E262" s="3" t="s">
        <v>16</v>
      </c>
      <c r="F262" s="3">
        <v>2019</v>
      </c>
      <c r="G262" s="3" t="s">
        <v>17</v>
      </c>
      <c r="H262" s="4">
        <v>43799</v>
      </c>
      <c r="I262" s="4">
        <v>43858</v>
      </c>
      <c r="J262" s="4">
        <v>43858</v>
      </c>
      <c r="K262" s="5">
        <v>133100000</v>
      </c>
      <c r="L262" s="5">
        <v>134500000</v>
      </c>
      <c r="M262" s="3" t="s">
        <v>795</v>
      </c>
      <c r="N262" s="21">
        <v>2.6040281773994731E-2</v>
      </c>
      <c r="O262" s="22">
        <v>1.2439281627091403E-2</v>
      </c>
      <c r="P262" s="22">
        <v>7.4479513823071403E-3</v>
      </c>
      <c r="Q262" s="22">
        <v>0.87094805371339012</v>
      </c>
      <c r="R262" s="22">
        <v>0.14017909859117911</v>
      </c>
      <c r="S262" s="22">
        <v>0.12681057924788719</v>
      </c>
      <c r="T262" s="22">
        <v>0.11879168671068302</v>
      </c>
      <c r="U262" s="22">
        <v>0.81215380218518374</v>
      </c>
      <c r="V262" s="22">
        <v>0.71423758051167541</v>
      </c>
      <c r="W262" s="22">
        <v>0.82417581052938504</v>
      </c>
      <c r="X262" s="22">
        <v>0.1268061811643858</v>
      </c>
      <c r="Y262" s="22">
        <v>0.56631540876691133</v>
      </c>
      <c r="Z262" s="22">
        <v>0.87319381883561409</v>
      </c>
      <c r="AA262" s="22">
        <v>0.69746370749508158</v>
      </c>
      <c r="AB262" s="22">
        <v>0.83663250768575181</v>
      </c>
      <c r="AC262" s="22">
        <v>0.38354800202621731</v>
      </c>
      <c r="AD262" s="22">
        <v>0.27196823562730216</v>
      </c>
      <c r="AE262" s="22">
        <v>0.36708638771535779</v>
      </c>
      <c r="AF262" s="22">
        <v>0.36517264645076553</v>
      </c>
      <c r="AG262" s="22" t="e">
        <v>#DIV/0!</v>
      </c>
      <c r="AH262" s="22" t="e">
        <v>#DIV/0!</v>
      </c>
      <c r="AI262" s="22">
        <v>0.5295729130276875</v>
      </c>
      <c r="AJ262" s="22">
        <v>0.14798373970636808</v>
      </c>
      <c r="AK262" s="22" t="e">
        <v>#DIV/0!</v>
      </c>
      <c r="AL262" s="22" t="e">
        <v>#DIV/0!</v>
      </c>
      <c r="AM262" s="22">
        <v>0.71208141862788121</v>
      </c>
      <c r="AN262" s="22">
        <v>0.80628898195443832</v>
      </c>
      <c r="AO262" s="22">
        <v>9.9854421166667026E-2</v>
      </c>
      <c r="AP262" s="22">
        <v>0.35394708157023319</v>
      </c>
      <c r="AQ262" s="22">
        <v>0.64981168990901339</v>
      </c>
      <c r="AR262" s="22">
        <v>0.36835812496195564</v>
      </c>
      <c r="AS262" s="22">
        <v>0.33377757069983854</v>
      </c>
      <c r="AT262" s="22">
        <v>0.405787925100414</v>
      </c>
      <c r="AU262" s="22">
        <v>0.29324379423718555</v>
      </c>
      <c r="AV262" s="22" t="e">
        <v>#DIV/0!</v>
      </c>
      <c r="AW262" s="22" t="e">
        <v>#DIV/0!</v>
      </c>
      <c r="AX262" s="22" t="e">
        <v>#DIV/0!</v>
      </c>
      <c r="AY262" s="22">
        <v>0.74825461157823914</v>
      </c>
      <c r="AZ262" s="22">
        <v>0.77206930301310883</v>
      </c>
      <c r="BA262" s="22">
        <v>0.22261358706265161</v>
      </c>
      <c r="BB262" s="22" t="e">
        <v>#DIV/0!</v>
      </c>
      <c r="BC262" s="22">
        <v>0.17479287093693407</v>
      </c>
    </row>
    <row r="263" spans="1:55" x14ac:dyDescent="0.2">
      <c r="A263" s="3" t="s">
        <v>775</v>
      </c>
      <c r="B263" s="3" t="s">
        <v>776</v>
      </c>
      <c r="C263" s="3" t="s">
        <v>113</v>
      </c>
      <c r="D263" s="3">
        <v>118024</v>
      </c>
      <c r="E263" s="3" t="s">
        <v>16</v>
      </c>
      <c r="F263" s="3">
        <v>2019</v>
      </c>
      <c r="G263" s="3" t="s">
        <v>17</v>
      </c>
      <c r="H263" s="4">
        <v>43830</v>
      </c>
      <c r="I263" s="4">
        <v>43879</v>
      </c>
      <c r="J263" s="4">
        <v>43879</v>
      </c>
      <c r="K263" s="5">
        <v>37174000</v>
      </c>
      <c r="L263" s="5">
        <v>38087000</v>
      </c>
      <c r="M263" s="3" t="s">
        <v>777</v>
      </c>
      <c r="N263" s="21">
        <v>0.13323919676802837</v>
      </c>
      <c r="O263" s="22">
        <v>0.13323919676802837</v>
      </c>
      <c r="P263" s="22">
        <v>0.27964706238391396</v>
      </c>
      <c r="Q263" s="22">
        <v>0.86795481158043264</v>
      </c>
      <c r="R263" s="22">
        <v>0</v>
      </c>
      <c r="S263" s="22">
        <v>0</v>
      </c>
      <c r="T263" s="22">
        <v>0</v>
      </c>
      <c r="U263" s="22">
        <v>0.80725306381245165</v>
      </c>
      <c r="V263" s="22">
        <v>0.70833495319453676</v>
      </c>
      <c r="W263" s="22">
        <v>0.81944824653588433</v>
      </c>
      <c r="X263" s="22">
        <v>0.6105737330798745</v>
      </c>
      <c r="Y263" s="22">
        <v>0.54872894197491751</v>
      </c>
      <c r="Z263" s="22">
        <v>0.38942626692012561</v>
      </c>
      <c r="AA263" s="22">
        <v>0.24671199291728282</v>
      </c>
      <c r="AB263" s="22">
        <v>0.97766431430257061</v>
      </c>
      <c r="AC263" s="22">
        <v>0.73611165694086522</v>
      </c>
      <c r="AD263" s="22">
        <v>0.63969453964208112</v>
      </c>
      <c r="AE263" s="22">
        <v>0.72470753807495347</v>
      </c>
      <c r="AF263" s="22">
        <v>0.48083325860052628</v>
      </c>
      <c r="AG263" s="22" t="e">
        <v>#DIV/0!</v>
      </c>
      <c r="AH263" s="22" t="e">
        <v>#DIV/0!</v>
      </c>
      <c r="AI263" s="22">
        <v>0.53980594617429267</v>
      </c>
      <c r="AJ263" s="22">
        <v>0.31980578870433068</v>
      </c>
      <c r="AK263" s="22" t="e">
        <v>#DIV/0!</v>
      </c>
      <c r="AL263" s="22" t="e">
        <v>#DIV/0!</v>
      </c>
      <c r="AM263" s="22">
        <v>0.71373763292466341</v>
      </c>
      <c r="AN263" s="22">
        <v>0.80446080153026123</v>
      </c>
      <c r="AO263" s="22">
        <v>0.1041537728383813</v>
      </c>
      <c r="AP263" s="22">
        <v>0.36013537523058764</v>
      </c>
      <c r="AQ263" s="22">
        <v>0.82928979825469362</v>
      </c>
      <c r="AR263" s="22">
        <v>0.76282292125694395</v>
      </c>
      <c r="AS263" s="22">
        <v>0.30279229278101227</v>
      </c>
      <c r="AT263" s="22">
        <v>0.75847194863438827</v>
      </c>
      <c r="AU263" s="22">
        <v>0.34463431874225392</v>
      </c>
      <c r="AV263" s="22" t="e">
        <v>#DIV/0!</v>
      </c>
      <c r="AW263" s="22" t="e">
        <v>#DIV/0!</v>
      </c>
      <c r="AX263" s="22" t="e">
        <v>#DIV/0!</v>
      </c>
      <c r="AY263" s="22">
        <v>0.7440745832666682</v>
      </c>
      <c r="AZ263" s="22">
        <v>0.7653591446257455</v>
      </c>
      <c r="BA263" s="22">
        <v>0.22209442978915914</v>
      </c>
      <c r="BB263" s="22" t="e">
        <v>#DIV/0!</v>
      </c>
      <c r="BC263" s="22">
        <v>0.36233316115904141</v>
      </c>
    </row>
    <row r="264" spans="1:55" x14ac:dyDescent="0.2">
      <c r="A264" s="3" t="s">
        <v>781</v>
      </c>
      <c r="B264" s="3" t="s">
        <v>782</v>
      </c>
      <c r="C264" s="3" t="s">
        <v>59</v>
      </c>
      <c r="D264" s="3">
        <v>378186</v>
      </c>
      <c r="E264" s="3" t="s">
        <v>16</v>
      </c>
      <c r="F264" s="3">
        <v>2019</v>
      </c>
      <c r="G264" s="3" t="s">
        <v>17</v>
      </c>
      <c r="H264" s="4">
        <v>43830</v>
      </c>
      <c r="I264" s="4">
        <v>43882</v>
      </c>
      <c r="J264" s="4">
        <v>43882</v>
      </c>
      <c r="K264" s="5">
        <v>62343000</v>
      </c>
      <c r="L264" s="5">
        <v>62624000</v>
      </c>
      <c r="M264" s="3" t="s">
        <v>783</v>
      </c>
      <c r="N264" s="21">
        <v>6.1952417012346161E-2</v>
      </c>
      <c r="O264" s="22">
        <v>3.1821974705993114E-2</v>
      </c>
      <c r="P264" s="22">
        <v>2.5859992035395418E-3</v>
      </c>
      <c r="Q264" s="22">
        <v>0.86906611199933403</v>
      </c>
      <c r="R264" s="22">
        <v>9.1958327310022348E-2</v>
      </c>
      <c r="S264" s="22">
        <v>6.3139322356327493E-2</v>
      </c>
      <c r="T264" s="22">
        <v>8.1545714957819038E-2</v>
      </c>
      <c r="U264" s="22">
        <v>0.80928280040818157</v>
      </c>
      <c r="V264" s="22">
        <v>0.71019044977094714</v>
      </c>
      <c r="W264" s="22">
        <v>0.82149715650704536</v>
      </c>
      <c r="X264" s="22">
        <v>0.11917574927369405</v>
      </c>
      <c r="Y264" s="22">
        <v>0.50504810359692298</v>
      </c>
      <c r="Z264" s="22">
        <v>0.88082425072630588</v>
      </c>
      <c r="AA264" s="22">
        <v>0.37949763910052325</v>
      </c>
      <c r="AB264" s="22">
        <v>0.89472960365448639</v>
      </c>
      <c r="AC264" s="22">
        <v>0.22665484353623833</v>
      </c>
      <c r="AD264" s="22">
        <v>0.27589155721524106</v>
      </c>
      <c r="AE264" s="22">
        <v>0.37155329783101682</v>
      </c>
      <c r="AF264" s="22">
        <v>0.36418811732940709</v>
      </c>
      <c r="AG264" s="22" t="e">
        <v>#DIV/0!</v>
      </c>
      <c r="AH264" s="22" t="e">
        <v>#DIV/0!</v>
      </c>
      <c r="AI264" s="22">
        <v>0.53405607745645767</v>
      </c>
      <c r="AJ264" s="22">
        <v>0.27053193291579342</v>
      </c>
      <c r="AK264" s="22" t="e">
        <v>#DIV/0!</v>
      </c>
      <c r="AL264" s="22" t="e">
        <v>#DIV/0!</v>
      </c>
      <c r="AM264" s="22">
        <v>0.70973425990824734</v>
      </c>
      <c r="AN264" s="22">
        <v>0.80491891102988811</v>
      </c>
      <c r="AO264" s="22">
        <v>8.9168508888700523E-2</v>
      </c>
      <c r="AP264" s="22">
        <v>0.36452185825195493</v>
      </c>
      <c r="AQ264" s="22">
        <v>0.64073833159198901</v>
      </c>
      <c r="AR264" s="22">
        <v>0.39917802987313206</v>
      </c>
      <c r="AS264" s="22">
        <v>0.33646460745073653</v>
      </c>
      <c r="AT264" s="22">
        <v>0.41329658546755332</v>
      </c>
      <c r="AU264" s="22">
        <v>0.33401062265383979</v>
      </c>
      <c r="AV264" s="22" t="e">
        <v>#DIV/0!</v>
      </c>
      <c r="AW264" s="22" t="e">
        <v>#DIV/0!</v>
      </c>
      <c r="AX264" s="22" t="e">
        <v>#DIV/0!</v>
      </c>
      <c r="AY264" s="22">
        <v>0.74703763061808537</v>
      </c>
      <c r="AZ264" s="22">
        <v>0.77079483045253772</v>
      </c>
      <c r="BA264" s="22">
        <v>0.22241224756928887</v>
      </c>
      <c r="BB264" s="22" t="e">
        <v>#DIV/0!</v>
      </c>
      <c r="BC264" s="22">
        <v>0.15305563230958677</v>
      </c>
    </row>
    <row r="265" spans="1:55" x14ac:dyDescent="0.2">
      <c r="A265" s="3" t="s">
        <v>13</v>
      </c>
      <c r="B265" s="3" t="s">
        <v>14</v>
      </c>
      <c r="C265" s="3" t="s">
        <v>15</v>
      </c>
      <c r="D265" s="3">
        <v>22219</v>
      </c>
      <c r="E265" s="3" t="s">
        <v>16</v>
      </c>
      <c r="F265" s="3">
        <v>2019</v>
      </c>
      <c r="G265" s="3" t="s">
        <v>17</v>
      </c>
      <c r="H265" s="4">
        <v>43830</v>
      </c>
      <c r="I265" s="4">
        <v>43867</v>
      </c>
      <c r="J265" s="4">
        <v>43867</v>
      </c>
      <c r="K265" s="5">
        <v>576300000</v>
      </c>
      <c r="L265" s="5">
        <v>582800000</v>
      </c>
      <c r="M265" s="3" t="s">
        <v>18</v>
      </c>
      <c r="N265" s="21">
        <v>5.116484709244664E-2</v>
      </c>
      <c r="O265" s="22">
        <v>3.4770217858954164E-2</v>
      </c>
      <c r="P265" s="22">
        <v>2.7442922071152509E-2</v>
      </c>
      <c r="Q265" s="22">
        <v>0.87335373968177687</v>
      </c>
      <c r="R265" s="22">
        <v>0.15278838629376901</v>
      </c>
      <c r="S265" s="22">
        <v>0.1177529653918058</v>
      </c>
      <c r="T265" s="22">
        <v>0.13316972755358739</v>
      </c>
      <c r="U265" s="22">
        <v>0.81511181575778913</v>
      </c>
      <c r="V265" s="22">
        <v>0.71639888249531158</v>
      </c>
      <c r="W265" s="22">
        <v>0.82724550373879424</v>
      </c>
      <c r="X265" s="22">
        <v>0.24912412583686511</v>
      </c>
      <c r="Y265" s="22">
        <v>0.45558691752325836</v>
      </c>
      <c r="Z265" s="22">
        <v>0.75087587416313495</v>
      </c>
      <c r="AA265" s="22">
        <v>0.48291959459701628</v>
      </c>
      <c r="AB265" s="22">
        <v>0.8047632041236481</v>
      </c>
      <c r="AC265" s="22">
        <v>0.45106024974624825</v>
      </c>
      <c r="AD265" s="22">
        <v>0.2776730513316113</v>
      </c>
      <c r="AE265" s="22">
        <v>0.37358162355222846</v>
      </c>
      <c r="AF265" s="22">
        <v>0.36981049122022375</v>
      </c>
      <c r="AG265" s="22" t="e">
        <v>#DIV/0!</v>
      </c>
      <c r="AH265" s="22" t="e">
        <v>#DIV/0!</v>
      </c>
      <c r="AI265" s="22">
        <v>0.54885295866358941</v>
      </c>
      <c r="AJ265" s="22">
        <v>0.20424044961080406</v>
      </c>
      <c r="AK265" s="22" t="e">
        <v>#DIV/0!</v>
      </c>
      <c r="AL265" s="22" t="e">
        <v>#DIV/0!</v>
      </c>
      <c r="AM265" s="22">
        <v>0.71862377649974452</v>
      </c>
      <c r="AN265" s="22">
        <v>0.80965700511124328</v>
      </c>
      <c r="AO265" s="22">
        <v>0.14488464990735553</v>
      </c>
      <c r="AP265" s="22">
        <v>0.36484392530934212</v>
      </c>
      <c r="AQ265" s="22">
        <v>0.69202370880257147</v>
      </c>
      <c r="AR265" s="22">
        <v>0.41774548269204831</v>
      </c>
      <c r="AS265" s="22">
        <v>0.36656102040205046</v>
      </c>
      <c r="AT265" s="22">
        <v>0.53195864509357427</v>
      </c>
      <c r="AU265" s="22">
        <v>0.25734547058667012</v>
      </c>
      <c r="AV265" s="22" t="e">
        <v>#DIV/0!</v>
      </c>
      <c r="AW265" s="22" t="e">
        <v>#DIV/0!</v>
      </c>
      <c r="AX265" s="22" t="e">
        <v>#DIV/0!</v>
      </c>
      <c r="AY265" s="22">
        <v>0.74724514143391429</v>
      </c>
      <c r="AZ265" s="22">
        <v>0.77061624976696408</v>
      </c>
      <c r="BA265" s="22">
        <v>0.22136414349639505</v>
      </c>
      <c r="BB265" s="22" t="e">
        <v>#DIV/0!</v>
      </c>
      <c r="BC265" s="22">
        <v>0.22181335144293421</v>
      </c>
    </row>
    <row r="266" spans="1:55" x14ac:dyDescent="0.2">
      <c r="A266" s="3" t="s">
        <v>835</v>
      </c>
      <c r="B266" s="3" t="s">
        <v>836</v>
      </c>
      <c r="C266" s="3" t="s">
        <v>91</v>
      </c>
      <c r="D266" s="3">
        <v>333441</v>
      </c>
      <c r="E266" s="3" t="s">
        <v>16</v>
      </c>
      <c r="F266" s="3">
        <v>2019</v>
      </c>
      <c r="G266" s="3" t="s">
        <v>17</v>
      </c>
      <c r="H266" s="4">
        <v>43830</v>
      </c>
      <c r="I266" s="4">
        <v>43889</v>
      </c>
      <c r="J266" s="4">
        <v>43889</v>
      </c>
      <c r="K266" s="5">
        <v>537371000</v>
      </c>
      <c r="L266" s="5">
        <v>541519000</v>
      </c>
      <c r="M266" s="3" t="s">
        <v>837</v>
      </c>
      <c r="N266" s="21">
        <v>0.12786525362512829</v>
      </c>
      <c r="O266" s="22">
        <v>0.10790920633464199</v>
      </c>
      <c r="P266" s="22">
        <v>0.20788902091971129</v>
      </c>
      <c r="Q266" s="22">
        <v>0.86794577703880837</v>
      </c>
      <c r="R266" s="22">
        <v>0</v>
      </c>
      <c r="S266" s="22">
        <v>0</v>
      </c>
      <c r="T266" s="22">
        <v>0</v>
      </c>
      <c r="U266" s="22">
        <v>0.80725306381245165</v>
      </c>
      <c r="V266" s="22">
        <v>0.70833495319453676</v>
      </c>
      <c r="W266" s="22">
        <v>0.81944824653588433</v>
      </c>
      <c r="X266" s="22">
        <v>0.38746551407475793</v>
      </c>
      <c r="Y266" s="22">
        <v>0.62002307864843409</v>
      </c>
      <c r="Z266" s="22">
        <v>0.61253448592524218</v>
      </c>
      <c r="AA266" s="22">
        <v>0.41476893009057209</v>
      </c>
      <c r="AB266" s="22">
        <v>0.97869778928392359</v>
      </c>
      <c r="AC266" s="22">
        <v>0.5877511219118503</v>
      </c>
      <c r="AD266" s="22">
        <v>0.42612181614166089</v>
      </c>
      <c r="AE266" s="22">
        <v>0.54259843094972293</v>
      </c>
      <c r="AF266" s="22">
        <v>0.42199828760998875</v>
      </c>
      <c r="AG266" s="22" t="e">
        <v>#DIV/0!</v>
      </c>
      <c r="AH266" s="22" t="e">
        <v>#DIV/0!</v>
      </c>
      <c r="AI266" s="22">
        <v>0.53595529114691831</v>
      </c>
      <c r="AJ266" s="22">
        <v>0.36210152348543145</v>
      </c>
      <c r="AK266" s="22" t="e">
        <v>#DIV/0!</v>
      </c>
      <c r="AL266" s="22" t="e">
        <v>#DIV/0!</v>
      </c>
      <c r="AM266" s="22">
        <v>0.71372474037011635</v>
      </c>
      <c r="AN266" s="22">
        <v>0.80517113141007757</v>
      </c>
      <c r="AO266" s="22">
        <v>0.16613531663742534</v>
      </c>
      <c r="AP266" s="22">
        <v>0.36106996002000319</v>
      </c>
      <c r="AQ266" s="22">
        <v>0.82993318533518945</v>
      </c>
      <c r="AR266" s="22">
        <v>0.46964307448560966</v>
      </c>
      <c r="AS266" s="22">
        <v>0.32916143849121987</v>
      </c>
      <c r="AT266" s="22">
        <v>0.64116497067286449</v>
      </c>
      <c r="AU266" s="22">
        <v>0.39549158952066948</v>
      </c>
      <c r="AV266" s="22" t="e">
        <v>#DIV/0!</v>
      </c>
      <c r="AW266" s="22" t="e">
        <v>#DIV/0!</v>
      </c>
      <c r="AX266" s="22" t="e">
        <v>#DIV/0!</v>
      </c>
      <c r="AY266" s="22">
        <v>0.7440745832666682</v>
      </c>
      <c r="AZ266" s="22">
        <v>0.76630397270575545</v>
      </c>
      <c r="BA266" s="22">
        <v>0.22210652555337282</v>
      </c>
      <c r="BB266" s="22" t="e">
        <v>#DIV/0!</v>
      </c>
      <c r="BC266" s="22">
        <v>0.35028365076279605</v>
      </c>
    </row>
    <row r="267" spans="1:55" x14ac:dyDescent="0.2">
      <c r="A267" s="3" t="s">
        <v>89</v>
      </c>
      <c r="B267" s="3" t="s">
        <v>90</v>
      </c>
      <c r="C267" s="3" t="s">
        <v>91</v>
      </c>
      <c r="D267" s="3">
        <v>133574</v>
      </c>
      <c r="E267" s="3" t="s">
        <v>16</v>
      </c>
      <c r="F267" s="3">
        <v>2019</v>
      </c>
      <c r="G267" s="3" t="s">
        <v>17</v>
      </c>
      <c r="H267" s="4">
        <v>43830</v>
      </c>
      <c r="I267" s="4">
        <v>43886</v>
      </c>
      <c r="J267" s="4">
        <v>43886</v>
      </c>
      <c r="K267" s="5">
        <v>1864000000</v>
      </c>
      <c r="L267" s="5">
        <v>1864000000</v>
      </c>
      <c r="M267" s="3" t="s">
        <v>92</v>
      </c>
      <c r="N267" s="21">
        <v>2.1308267371460934E-2</v>
      </c>
      <c r="O267" s="22">
        <v>1.1048779876970439E-2</v>
      </c>
      <c r="P267" s="22">
        <v>2.6742277041021223E-2</v>
      </c>
      <c r="Q267" s="22">
        <v>0.87904222516312314</v>
      </c>
      <c r="R267" s="22">
        <v>0.19118018515563451</v>
      </c>
      <c r="S267" s="22">
        <v>3.8186306847087466E-2</v>
      </c>
      <c r="T267" s="22">
        <v>0.18632769654639314</v>
      </c>
      <c r="U267" s="22">
        <v>0.82453427624739328</v>
      </c>
      <c r="V267" s="22">
        <v>0.71293064197785916</v>
      </c>
      <c r="W267" s="22">
        <v>0.83862088391376455</v>
      </c>
      <c r="X267" s="22">
        <v>8.191011722753555E-2</v>
      </c>
      <c r="Y267" s="22">
        <v>0.42489634907665758</v>
      </c>
      <c r="Z267" s="22">
        <v>0.91808988277246439</v>
      </c>
      <c r="AA267" s="22">
        <v>0.16855518087535806</v>
      </c>
      <c r="AB267" s="22">
        <v>0.77561732120157978</v>
      </c>
      <c r="AC267" s="22">
        <v>0.49166853480609113</v>
      </c>
      <c r="AD267" s="22">
        <v>0.51147267545307129</v>
      </c>
      <c r="AE267" s="22">
        <v>0.63977491987441049</v>
      </c>
      <c r="AF267" s="22">
        <v>0.28661734876028416</v>
      </c>
      <c r="AG267" s="22" t="e">
        <v>#DIV/0!</v>
      </c>
      <c r="AH267" s="22" t="e">
        <v>#DIV/0!</v>
      </c>
      <c r="AI267" s="22">
        <v>0.53376320418178558</v>
      </c>
      <c r="AJ267" s="22">
        <v>0.22863051474435486</v>
      </c>
      <c r="AK267" s="22" t="e">
        <v>#DIV/0!</v>
      </c>
      <c r="AL267" s="22" t="e">
        <v>#DIV/0!</v>
      </c>
      <c r="AM267" s="22">
        <v>0.70135406744413697</v>
      </c>
      <c r="AN267" s="22">
        <v>0.81126449199586503</v>
      </c>
      <c r="AO267" s="22">
        <v>9.843331172380948E-2</v>
      </c>
      <c r="AP267" s="22">
        <v>0.35479448445941114</v>
      </c>
      <c r="AQ267" s="22">
        <v>0.53478462804999527</v>
      </c>
      <c r="AR267" s="22">
        <v>0.504844308356866</v>
      </c>
      <c r="AS267" s="22">
        <v>0.31688207810578051</v>
      </c>
      <c r="AT267" s="22">
        <v>0.51764640709147558</v>
      </c>
      <c r="AU267" s="22">
        <v>0.3307493448326459</v>
      </c>
      <c r="AV267" s="22" t="e">
        <v>#DIV/0!</v>
      </c>
      <c r="AW267" s="22" t="e">
        <v>#DIV/0!</v>
      </c>
      <c r="AX267" s="22" t="e">
        <v>#DIV/0!</v>
      </c>
      <c r="AY267" s="22">
        <v>0.74660431711075437</v>
      </c>
      <c r="AZ267" s="22">
        <v>0.77009059361808585</v>
      </c>
      <c r="BA267" s="22">
        <v>0.21575228690511111</v>
      </c>
      <c r="BB267" s="22" t="e">
        <v>#DIV/0!</v>
      </c>
      <c r="BC267" s="22">
        <v>0.29818625554448625</v>
      </c>
    </row>
    <row r="268" spans="1:55" x14ac:dyDescent="0.2">
      <c r="A268" s="3" t="s">
        <v>1135</v>
      </c>
      <c r="B268" s="3" t="s">
        <v>1136</v>
      </c>
      <c r="C268" s="3" t="s">
        <v>59</v>
      </c>
      <c r="D268" s="3">
        <v>94993</v>
      </c>
      <c r="E268" s="3" t="s">
        <v>16</v>
      </c>
      <c r="F268" s="3">
        <v>2019</v>
      </c>
      <c r="G268" s="3" t="s">
        <v>17</v>
      </c>
      <c r="H268" s="4">
        <v>43830</v>
      </c>
      <c r="I268" s="4">
        <v>43881</v>
      </c>
      <c r="J268" s="4">
        <v>43881</v>
      </c>
      <c r="K268" s="5">
        <v>378900000</v>
      </c>
      <c r="L268" s="5">
        <v>377000000</v>
      </c>
      <c r="M268" s="3" t="s">
        <v>1137</v>
      </c>
      <c r="N268" s="21">
        <v>5.2193595831586913E-2</v>
      </c>
      <c r="O268" s="22">
        <v>2.2892589480772055E-2</v>
      </c>
      <c r="P268" s="22">
        <v>2.0681329747313491E-2</v>
      </c>
      <c r="Q268" s="22">
        <v>0.86935143245112434</v>
      </c>
      <c r="R268" s="22">
        <v>8.0317011831759752E-2</v>
      </c>
      <c r="S268" s="22">
        <v>8.6574191875047665E-3</v>
      </c>
      <c r="T268" s="22">
        <v>7.9610985194000922E-2</v>
      </c>
      <c r="U268" s="22">
        <v>0.80918278659562204</v>
      </c>
      <c r="V268" s="22">
        <v>0.70861189431833449</v>
      </c>
      <c r="W268" s="22">
        <v>0.82162562284153406</v>
      </c>
      <c r="X268" s="22">
        <v>0.16420693477468795</v>
      </c>
      <c r="Y268" s="22">
        <v>0.47182789566077654</v>
      </c>
      <c r="Z268" s="22">
        <v>0.83579306522531205</v>
      </c>
      <c r="AA268" s="22">
        <v>9.6167335793520894E-2</v>
      </c>
      <c r="AB268" s="22">
        <v>0.88191302721909082</v>
      </c>
      <c r="AC268" s="22">
        <v>7.4262152824044095E-2</v>
      </c>
      <c r="AD268" s="22">
        <v>0.12723341298430102</v>
      </c>
      <c r="AE268" s="22">
        <v>0.20229810083628361</v>
      </c>
      <c r="AF268" s="22">
        <v>0.25725975824073782</v>
      </c>
      <c r="AG268" s="22" t="e">
        <v>#DIV/0!</v>
      </c>
      <c r="AH268" s="22" t="e">
        <v>#DIV/0!</v>
      </c>
      <c r="AI268" s="22">
        <v>0.55151651328851747</v>
      </c>
      <c r="AJ268" s="22">
        <v>0.14509229804058899</v>
      </c>
      <c r="AK268" s="22" t="e">
        <v>#DIV/0!</v>
      </c>
      <c r="AL268" s="22" t="e">
        <v>#DIV/0!</v>
      </c>
      <c r="AM268" s="22">
        <v>0.70371359312409998</v>
      </c>
      <c r="AN268" s="22">
        <v>0.80505450765923481</v>
      </c>
      <c r="AO268" s="22">
        <v>8.7785258810072458E-2</v>
      </c>
      <c r="AP268" s="22">
        <v>0.36442754972899488</v>
      </c>
      <c r="AQ268" s="22">
        <v>0.49923667943240074</v>
      </c>
      <c r="AR268" s="22">
        <v>0.30618022468220529</v>
      </c>
      <c r="AS268" s="22">
        <v>0.37493865457045544</v>
      </c>
      <c r="AT268" s="22">
        <v>0.34055214719971916</v>
      </c>
      <c r="AU268" s="22">
        <v>0.2364216830200645</v>
      </c>
      <c r="AV268" s="22" t="e">
        <v>#DIV/0!</v>
      </c>
      <c r="AW268" s="22" t="e">
        <v>#DIV/0!</v>
      </c>
      <c r="AX268" s="22" t="e">
        <v>#DIV/0!</v>
      </c>
      <c r="AY268" s="22">
        <v>0.755960630046842</v>
      </c>
      <c r="AZ268" s="22">
        <v>0.7796973005731862</v>
      </c>
      <c r="BA268" s="22">
        <v>0.22150853305147097</v>
      </c>
      <c r="BB268" s="22" t="e">
        <v>#DIV/0!</v>
      </c>
      <c r="BC268" s="22">
        <v>8.6510283725150627E-2</v>
      </c>
    </row>
    <row r="269" spans="1:55" x14ac:dyDescent="0.2">
      <c r="A269" s="3" t="s">
        <v>772</v>
      </c>
      <c r="B269" s="3" t="s">
        <v>773</v>
      </c>
      <c r="C269" s="3" t="s">
        <v>138</v>
      </c>
      <c r="D269" s="3">
        <v>353184</v>
      </c>
      <c r="E269" s="3" t="s">
        <v>16</v>
      </c>
      <c r="F269" s="3">
        <v>2019</v>
      </c>
      <c r="G269" s="3" t="s">
        <v>17</v>
      </c>
      <c r="H269" s="4">
        <v>43830</v>
      </c>
      <c r="I269" s="4">
        <v>43889</v>
      </c>
      <c r="J269" s="4">
        <v>43889</v>
      </c>
      <c r="K269" s="5">
        <v>645000000</v>
      </c>
      <c r="L269" s="5">
        <v>657000000</v>
      </c>
      <c r="M269" s="3" t="s">
        <v>774</v>
      </c>
      <c r="N269" s="21">
        <v>4.5409067113591134E-2</v>
      </c>
      <c r="O269" s="22">
        <v>2.2208875461313567E-2</v>
      </c>
      <c r="P269" s="22">
        <v>9.7647100219719184E-3</v>
      </c>
      <c r="Q269" s="22">
        <v>0.86973660606275283</v>
      </c>
      <c r="R269" s="22">
        <v>9.8289548089258272E-2</v>
      </c>
      <c r="S269" s="22">
        <v>1.3573303705865536E-2</v>
      </c>
      <c r="T269" s="22">
        <v>9.6888075090073023E-2</v>
      </c>
      <c r="U269" s="22">
        <v>0.80987386920323745</v>
      </c>
      <c r="V269" s="22">
        <v>0.70881681735224789</v>
      </c>
      <c r="W269" s="22">
        <v>0.82238908300209734</v>
      </c>
      <c r="X269" s="22">
        <v>0.17461766925140268</v>
      </c>
      <c r="Y269" s="22">
        <v>0.47671035300556175</v>
      </c>
      <c r="Z269" s="22">
        <v>0.82538233074859735</v>
      </c>
      <c r="AA269" s="22">
        <v>0.32618949175421208</v>
      </c>
      <c r="AB269" s="22">
        <v>0.86759059292259932</v>
      </c>
      <c r="AC269" s="22">
        <v>8.4380483045498042E-2</v>
      </c>
      <c r="AD269" s="22">
        <v>0.16512241421783413</v>
      </c>
      <c r="AE269" s="22">
        <v>0.21131730532721288</v>
      </c>
      <c r="AF269" s="22">
        <v>0.31787070938860557</v>
      </c>
      <c r="AG269" s="22" t="e">
        <v>#DIV/0!</v>
      </c>
      <c r="AH269" s="22" t="e">
        <v>#DIV/0!</v>
      </c>
      <c r="AI269" s="22">
        <v>0.5425508510777034</v>
      </c>
      <c r="AJ269" s="22">
        <v>0.17295371619988836</v>
      </c>
      <c r="AK269" s="22" t="e">
        <v>#DIV/0!</v>
      </c>
      <c r="AL269" s="22" t="e">
        <v>#DIV/0!</v>
      </c>
      <c r="AM269" s="22">
        <v>0.70833281913407375</v>
      </c>
      <c r="AN269" s="22">
        <v>0.80903950473225561</v>
      </c>
      <c r="AO269" s="22">
        <v>0.26392783542803849</v>
      </c>
      <c r="AP269" s="22">
        <v>0.37875292258146781</v>
      </c>
      <c r="AQ269" s="22">
        <v>0.59959972101116765</v>
      </c>
      <c r="AR269" s="22">
        <v>0.25233226892230559</v>
      </c>
      <c r="AS269" s="22">
        <v>0.36907927703422938</v>
      </c>
      <c r="AT269" s="22">
        <v>0.41412239214398194</v>
      </c>
      <c r="AU269" s="22">
        <v>0.27320007408922076</v>
      </c>
      <c r="AV269" s="22" t="e">
        <v>#DIV/0!</v>
      </c>
      <c r="AW269" s="22" t="e">
        <v>#DIV/0!</v>
      </c>
      <c r="AX269" s="22" t="e">
        <v>#DIV/0!</v>
      </c>
      <c r="AY269" s="22">
        <v>0.74688376728116612</v>
      </c>
      <c r="AZ269" s="22">
        <v>0.77046699324343715</v>
      </c>
      <c r="BA269" s="22">
        <v>0.22274522897498111</v>
      </c>
      <c r="BB269" s="22" t="e">
        <v>#DIV/0!</v>
      </c>
      <c r="BC269" s="22">
        <v>0.13345070089957475</v>
      </c>
    </row>
    <row r="270" spans="1:55" x14ac:dyDescent="0.2">
      <c r="A270" s="3" t="s">
        <v>805</v>
      </c>
      <c r="B270" s="3" t="s">
        <v>806</v>
      </c>
      <c r="C270" s="3" t="s">
        <v>24</v>
      </c>
      <c r="D270" s="3">
        <v>262201</v>
      </c>
      <c r="E270" s="3" t="s">
        <v>16</v>
      </c>
      <c r="F270" s="3">
        <v>2019</v>
      </c>
      <c r="G270" s="3" t="s">
        <v>17</v>
      </c>
      <c r="H270" s="4">
        <v>43830</v>
      </c>
      <c r="I270" s="4">
        <v>43887</v>
      </c>
      <c r="J270" s="4">
        <v>43887</v>
      </c>
      <c r="K270" s="5">
        <v>2543000000</v>
      </c>
      <c r="L270" s="5">
        <v>2557000000</v>
      </c>
      <c r="M270" s="3" t="s">
        <v>807</v>
      </c>
      <c r="N270" s="21">
        <v>4.4959598112779969E-2</v>
      </c>
      <c r="O270" s="22">
        <v>3.512020978218134E-2</v>
      </c>
      <c r="P270" s="22">
        <v>4.8560639216395814E-2</v>
      </c>
      <c r="Q270" s="22">
        <v>0.87137077766327276</v>
      </c>
      <c r="R270" s="22">
        <v>0.10486074715299676</v>
      </c>
      <c r="S270" s="22">
        <v>8.0478380321964943E-2</v>
      </c>
      <c r="T270" s="22">
        <v>9.1457017524747608E-2</v>
      </c>
      <c r="U270" s="22">
        <v>0.81122262107859167</v>
      </c>
      <c r="V270" s="22">
        <v>0.71239115891278004</v>
      </c>
      <c r="W270" s="22">
        <v>0.8233893630151663</v>
      </c>
      <c r="X270" s="22">
        <v>0.27968931536373992</v>
      </c>
      <c r="Y270" s="22">
        <v>0.47118696666359838</v>
      </c>
      <c r="Z270" s="22">
        <v>0.72031068463626002</v>
      </c>
      <c r="AA270" s="22">
        <v>0.36922350090256284</v>
      </c>
      <c r="AB270" s="22">
        <v>0.82902355988277965</v>
      </c>
      <c r="AC270" s="22">
        <v>0.68984504270085412</v>
      </c>
      <c r="AD270" s="22">
        <v>0.35196451151032077</v>
      </c>
      <c r="AE270" s="22">
        <v>0.45816639886087096</v>
      </c>
      <c r="AF270" s="22">
        <v>0.39898703840828259</v>
      </c>
      <c r="AG270" s="22" t="e">
        <v>#DIV/0!</v>
      </c>
      <c r="AH270" s="22" t="e">
        <v>#DIV/0!</v>
      </c>
      <c r="AI270" s="22">
        <v>0.53297711280301974</v>
      </c>
      <c r="AJ270" s="22">
        <v>0.17642188404849479</v>
      </c>
      <c r="AK270" s="22" t="e">
        <v>#DIV/0!</v>
      </c>
      <c r="AL270" s="22" t="e">
        <v>#DIV/0!</v>
      </c>
      <c r="AM270" s="22">
        <v>0.71670477776820007</v>
      </c>
      <c r="AN270" s="22">
        <v>0.80681593752450853</v>
      </c>
      <c r="AO270" s="22">
        <v>0.10847015691041458</v>
      </c>
      <c r="AP270" s="22">
        <v>0.36504906276643295</v>
      </c>
      <c r="AQ270" s="22">
        <v>0.70950745357017397</v>
      </c>
      <c r="AR270" s="22">
        <v>0.49471888008197096</v>
      </c>
      <c r="AS270" s="22">
        <v>0.31638697504099977</v>
      </c>
      <c r="AT270" s="22">
        <v>0.53372401994680096</v>
      </c>
      <c r="AU270" s="22">
        <v>0.30877702187683376</v>
      </c>
      <c r="AV270" s="22" t="e">
        <v>#DIV/0!</v>
      </c>
      <c r="AW270" s="22" t="e">
        <v>#DIV/0!</v>
      </c>
      <c r="AX270" s="22" t="e">
        <v>#DIV/0!</v>
      </c>
      <c r="AY270" s="22">
        <v>0.74611036901809824</v>
      </c>
      <c r="AZ270" s="22">
        <v>0.76879124972897273</v>
      </c>
      <c r="BA270" s="22">
        <v>0.22260624409954269</v>
      </c>
      <c r="BB270" s="22" t="e">
        <v>#DIV/0!</v>
      </c>
      <c r="BC270" s="22">
        <v>0.24529685076831531</v>
      </c>
    </row>
    <row r="271" spans="1:55" x14ac:dyDescent="0.2">
      <c r="A271" s="3" t="s">
        <v>769</v>
      </c>
      <c r="B271" s="3" t="s">
        <v>770</v>
      </c>
      <c r="C271" s="3" t="s">
        <v>138</v>
      </c>
      <c r="D271" s="3">
        <v>378185</v>
      </c>
      <c r="E271" s="3" t="s">
        <v>16</v>
      </c>
      <c r="F271" s="3">
        <v>2019</v>
      </c>
      <c r="G271" s="3" t="s">
        <v>17</v>
      </c>
      <c r="H271" s="4">
        <v>43830</v>
      </c>
      <c r="I271" s="4">
        <v>43881</v>
      </c>
      <c r="J271" s="4">
        <v>43881</v>
      </c>
      <c r="K271" s="5">
        <v>806000000</v>
      </c>
      <c r="L271" s="5">
        <v>803000000</v>
      </c>
      <c r="M271" s="3" t="s">
        <v>771</v>
      </c>
      <c r="N271" s="21">
        <v>4.4470878588883399E-2</v>
      </c>
      <c r="O271" s="22">
        <v>4.2961864445637543E-2</v>
      </c>
      <c r="P271" s="22">
        <v>5.0769632009825712E-2</v>
      </c>
      <c r="Q271" s="22">
        <v>0.8686799714718163</v>
      </c>
      <c r="R271" s="22">
        <v>9.1274430844508342E-2</v>
      </c>
      <c r="S271" s="22">
        <v>0</v>
      </c>
      <c r="T271" s="22">
        <v>9.2247339010098489E-2</v>
      </c>
      <c r="U271" s="22">
        <v>0.80902633673457547</v>
      </c>
      <c r="V271" s="22">
        <v>0.70833495319453676</v>
      </c>
      <c r="W271" s="22">
        <v>0.8214883557076883</v>
      </c>
      <c r="X271" s="22">
        <v>8.8467652084617432E-2</v>
      </c>
      <c r="Y271" s="22">
        <v>0.48479823995491816</v>
      </c>
      <c r="Z271" s="22">
        <v>0.91153234791538262</v>
      </c>
      <c r="AA271" s="22">
        <v>7.5276798765673688E-3</v>
      </c>
      <c r="AB271" s="22">
        <v>0.91618050016016994</v>
      </c>
      <c r="AC271" s="22">
        <v>0.85877236664456025</v>
      </c>
      <c r="AD271" s="22">
        <v>0.68652910487090701</v>
      </c>
      <c r="AE271" s="22">
        <v>0.30219899821241991</v>
      </c>
      <c r="AF271" s="22">
        <v>0.34845507786846092</v>
      </c>
      <c r="AG271" s="22" t="e">
        <v>#DIV/0!</v>
      </c>
      <c r="AH271" s="22" t="e">
        <v>#DIV/0!</v>
      </c>
      <c r="AI271" s="22">
        <v>0.54772222083218636</v>
      </c>
      <c r="AJ271" s="22">
        <v>0.34329729209457693</v>
      </c>
      <c r="AK271" s="22" t="e">
        <v>#DIV/0!</v>
      </c>
      <c r="AL271" s="22" t="e">
        <v>#DIV/0!</v>
      </c>
      <c r="AM271" s="22">
        <v>0.70776103362219289</v>
      </c>
      <c r="AN271" s="22">
        <v>0.80397016813553424</v>
      </c>
      <c r="AO271" s="22">
        <v>4.2398807710326211E-2</v>
      </c>
      <c r="AP271" s="22">
        <v>0.36780595915745357</v>
      </c>
      <c r="AQ271" s="22">
        <v>0.5958736326199745</v>
      </c>
      <c r="AR271" s="22">
        <v>0.77387462903208259</v>
      </c>
      <c r="AS271" s="22">
        <v>0.3444002664377897</v>
      </c>
      <c r="AT271" s="22">
        <v>0.48950396681981556</v>
      </c>
      <c r="AU271" s="22">
        <v>0.244148883478085</v>
      </c>
      <c r="AV271" s="22" t="e">
        <v>#DIV/0!</v>
      </c>
      <c r="AW271" s="22" t="e">
        <v>#DIV/0!</v>
      </c>
      <c r="AX271" s="22" t="e">
        <v>#DIV/0!</v>
      </c>
      <c r="AY271" s="22">
        <v>0.74577666529845466</v>
      </c>
      <c r="AZ271" s="22">
        <v>0.76903498611935661</v>
      </c>
      <c r="BA271" s="22">
        <v>0.22100143447707105</v>
      </c>
      <c r="BB271" s="22" t="e">
        <v>#DIV/0!</v>
      </c>
      <c r="BC271" s="22">
        <v>9.894542574169099E-2</v>
      </c>
    </row>
    <row r="272" spans="1:55" x14ac:dyDescent="0.2">
      <c r="A272" s="3" t="s">
        <v>844</v>
      </c>
      <c r="B272" s="3" t="s">
        <v>845</v>
      </c>
      <c r="C272" s="3" t="s">
        <v>113</v>
      </c>
      <c r="D272" s="3">
        <v>549638</v>
      </c>
      <c r="E272" s="3" t="s">
        <v>16</v>
      </c>
      <c r="F272" s="3">
        <v>2019</v>
      </c>
      <c r="G272" s="3" t="s">
        <v>17</v>
      </c>
      <c r="H272" s="4">
        <v>43830</v>
      </c>
      <c r="I272" s="4">
        <v>43879</v>
      </c>
      <c r="J272" s="4">
        <v>43879</v>
      </c>
      <c r="K272" s="5">
        <v>84808000</v>
      </c>
      <c r="L272" s="5">
        <v>85552000</v>
      </c>
      <c r="M272" s="3" t="s">
        <v>846</v>
      </c>
      <c r="N272" s="21">
        <v>8.4246234276638687E-2</v>
      </c>
      <c r="O272" s="22">
        <v>8.4246234276638687E-2</v>
      </c>
      <c r="P272" s="22">
        <v>0.17269468899558962</v>
      </c>
      <c r="Q272" s="22">
        <v>0.77250916019769655</v>
      </c>
      <c r="R272" s="22">
        <v>0.24543017863390645</v>
      </c>
      <c r="S272" s="22">
        <v>0</v>
      </c>
      <c r="T272" s="22">
        <v>0.24804625657233759</v>
      </c>
      <c r="U272" s="22">
        <v>0.65037812952316032</v>
      </c>
      <c r="V272" s="22">
        <v>0.70833495319453676</v>
      </c>
      <c r="W272" s="22">
        <v>0.63896729051563783</v>
      </c>
      <c r="X272" s="22">
        <v>0.42689409566906844</v>
      </c>
      <c r="Y272" s="22">
        <v>0.38982117482055739</v>
      </c>
      <c r="Z272" s="22">
        <v>0.57310590433093145</v>
      </c>
      <c r="AA272" s="22">
        <v>0.59630652399069795</v>
      </c>
      <c r="AB272" s="22">
        <v>0.73169324590733731</v>
      </c>
      <c r="AC272" s="22">
        <v>0.80507791048806088</v>
      </c>
      <c r="AD272" s="22">
        <v>0.63248409357843571</v>
      </c>
      <c r="AE272" s="22">
        <v>0.71829562230537924</v>
      </c>
      <c r="AF272" s="22">
        <v>0.4641336247433136</v>
      </c>
      <c r="AG272" s="22" t="e">
        <v>#DIV/0!</v>
      </c>
      <c r="AH272" s="22" t="e">
        <v>#DIV/0!</v>
      </c>
      <c r="AI272" s="22">
        <v>0.55225784558502922</v>
      </c>
      <c r="AJ272" s="22">
        <v>0.20785583591927587</v>
      </c>
      <c r="AK272" s="22" t="e">
        <v>#DIV/0!</v>
      </c>
      <c r="AL272" s="22" t="e">
        <v>#DIV/0!</v>
      </c>
      <c r="AM272" s="22">
        <v>0.5129126231798129</v>
      </c>
      <c r="AN272" s="22">
        <v>0.76104057919670576</v>
      </c>
      <c r="AO272" s="22">
        <v>6.7654324497026047E-2</v>
      </c>
      <c r="AP272" s="22">
        <v>0.36030760805524503</v>
      </c>
      <c r="AQ272" s="22">
        <v>0.73082695169843737</v>
      </c>
      <c r="AR272" s="22">
        <v>0.68853504797743736</v>
      </c>
      <c r="AS272" s="22">
        <v>0.37028295868229594</v>
      </c>
      <c r="AT272" s="22">
        <v>0.55164580295574694</v>
      </c>
      <c r="AU272" s="22">
        <v>0.3359590817651168</v>
      </c>
      <c r="AV272" s="22" t="e">
        <v>#DIV/0!</v>
      </c>
      <c r="AW272" s="22" t="e">
        <v>#DIV/0!</v>
      </c>
      <c r="AX272" s="22" t="e">
        <v>#DIV/0!</v>
      </c>
      <c r="AY272" s="22">
        <v>0.74755395912980849</v>
      </c>
      <c r="AZ272" s="22">
        <v>0.76942858249333135</v>
      </c>
      <c r="BA272" s="22">
        <v>0.22264866576729653</v>
      </c>
      <c r="BB272" s="22" t="e">
        <v>#DIV/0!</v>
      </c>
      <c r="BC272" s="22">
        <v>0.27423492772047608</v>
      </c>
    </row>
    <row r="273" spans="1:55" x14ac:dyDescent="0.2">
      <c r="A273" s="3" t="s">
        <v>820</v>
      </c>
      <c r="B273" s="3" t="s">
        <v>821</v>
      </c>
      <c r="C273" s="3" t="s">
        <v>34</v>
      </c>
      <c r="D273" s="3">
        <v>59265</v>
      </c>
      <c r="E273" s="3" t="s">
        <v>16</v>
      </c>
      <c r="F273" s="3">
        <v>2020</v>
      </c>
      <c r="G273" s="3" t="s">
        <v>17</v>
      </c>
      <c r="H273" s="4">
        <v>44012</v>
      </c>
      <c r="I273" s="4">
        <v>44043</v>
      </c>
      <c r="J273" s="4">
        <v>44043</v>
      </c>
      <c r="K273" s="5">
        <v>7583000000</v>
      </c>
      <c r="L273" s="5">
        <v>7656000000</v>
      </c>
      <c r="M273" s="3" t="s">
        <v>822</v>
      </c>
      <c r="N273" s="21">
        <v>9.1732587842289742E-2</v>
      </c>
      <c r="O273" s="22">
        <v>9.0774143059116255E-2</v>
      </c>
      <c r="P273" s="22">
        <v>0.19495408727626928</v>
      </c>
      <c r="Q273" s="22">
        <v>0.87018041736804186</v>
      </c>
      <c r="R273" s="22">
        <v>7.0599105331452555E-2</v>
      </c>
      <c r="S273" s="22">
        <v>2.3409896220055064E-2</v>
      </c>
      <c r="T273" s="22">
        <v>6.7127568541918009E-2</v>
      </c>
      <c r="U273" s="22">
        <v>0.8093501048101398</v>
      </c>
      <c r="V273" s="22">
        <v>0.70926075672772104</v>
      </c>
      <c r="W273" s="22">
        <v>0.82171801601813088</v>
      </c>
      <c r="X273" s="22">
        <v>0.52121645283613116</v>
      </c>
      <c r="Y273" s="22">
        <v>0.46511852229484779</v>
      </c>
      <c r="Z273" s="22">
        <v>0.47878354716386884</v>
      </c>
      <c r="AA273" s="22">
        <v>0.23080193787925934</v>
      </c>
      <c r="AB273" s="22">
        <v>0.85424191261499205</v>
      </c>
      <c r="AC273" s="22">
        <v>0.66832015972815151</v>
      </c>
      <c r="AD273" s="22">
        <v>0.46322097982157184</v>
      </c>
      <c r="AE273" s="22">
        <v>0.58483780027232413</v>
      </c>
      <c r="AF273" s="22">
        <v>0.44171454078578487</v>
      </c>
      <c r="AG273" s="22" t="e">
        <v>#DIV/0!</v>
      </c>
      <c r="AH273" s="22" t="e">
        <v>#DIV/0!</v>
      </c>
      <c r="AI273" s="22">
        <v>0.52917564798278871</v>
      </c>
      <c r="AJ273" s="22">
        <v>0.21669820255431838</v>
      </c>
      <c r="AK273" s="22" t="e">
        <v>#DIV/0!</v>
      </c>
      <c r="AL273" s="22" t="e">
        <v>#DIV/0!</v>
      </c>
      <c r="AM273" s="22">
        <v>0.71659230514414407</v>
      </c>
      <c r="AN273" s="22">
        <v>0.80558895632040461</v>
      </c>
      <c r="AO273" s="22">
        <v>9.0692461577278852E-2</v>
      </c>
      <c r="AP273" s="22">
        <v>0.36029870379264683</v>
      </c>
      <c r="AQ273" s="22">
        <v>0.74660410204406158</v>
      </c>
      <c r="AR273" s="22">
        <v>0.65264298146070621</v>
      </c>
      <c r="AS273" s="22">
        <v>0.2703897942874221</v>
      </c>
      <c r="AT273" s="22">
        <v>0.61311898617308325</v>
      </c>
      <c r="AU273" s="22">
        <v>0.33342977291235854</v>
      </c>
      <c r="AV273" s="22" t="e">
        <v>#DIV/0!</v>
      </c>
      <c r="AW273" s="22" t="e">
        <v>#DIV/0!</v>
      </c>
      <c r="AX273" s="22" t="e">
        <v>#DIV/0!</v>
      </c>
      <c r="AY273" s="22">
        <v>0.74520563747383095</v>
      </c>
      <c r="AZ273" s="22">
        <v>0.76582422600027189</v>
      </c>
      <c r="BA273" s="22">
        <v>0.22263709166014947</v>
      </c>
      <c r="BB273" s="22" t="e">
        <v>#DIV/0!</v>
      </c>
      <c r="BC273" s="22">
        <v>0.27651730793516338</v>
      </c>
    </row>
    <row r="274" spans="1:55" x14ac:dyDescent="0.2">
      <c r="A274" s="3" t="s">
        <v>841</v>
      </c>
      <c r="B274" s="3" t="s">
        <v>842</v>
      </c>
      <c r="C274" s="3" t="s">
        <v>34</v>
      </c>
      <c r="D274" s="3">
        <v>333970</v>
      </c>
      <c r="E274" s="3" t="s">
        <v>16</v>
      </c>
      <c r="F274" s="3">
        <v>2019</v>
      </c>
      <c r="G274" s="3" t="s">
        <v>17</v>
      </c>
      <c r="H274" s="4">
        <v>43830</v>
      </c>
      <c r="I274" s="4">
        <v>43875</v>
      </c>
      <c r="J274" s="4">
        <v>43875</v>
      </c>
      <c r="K274" s="5">
        <v>170800000</v>
      </c>
      <c r="L274" s="5">
        <v>175300000</v>
      </c>
      <c r="M274" s="3" t="s">
        <v>843</v>
      </c>
      <c r="N274" s="21">
        <v>4.4156074036650172E-2</v>
      </c>
      <c r="O274" s="22">
        <v>3.9402375985925164E-2</v>
      </c>
      <c r="P274" s="22">
        <v>3.0054815110982895E-2</v>
      </c>
      <c r="Q274" s="22">
        <v>0.83930872999689388</v>
      </c>
      <c r="R274" s="22">
        <v>0.16189547642344962</v>
      </c>
      <c r="S274" s="22">
        <v>2.8287577893822157E-3</v>
      </c>
      <c r="T274" s="22">
        <v>0.16311072629361056</v>
      </c>
      <c r="U274" s="22">
        <v>0.77783396054173892</v>
      </c>
      <c r="V274" s="22">
        <v>0.70765056564324935</v>
      </c>
      <c r="W274" s="22">
        <v>0.78570783695000457</v>
      </c>
      <c r="X274" s="22">
        <v>0.33783867363871717</v>
      </c>
      <c r="Y274" s="22">
        <v>0.38055286367715063</v>
      </c>
      <c r="Z274" s="22">
        <v>0.66216132636128289</v>
      </c>
      <c r="AA274" s="22">
        <v>0.31158212850966571</v>
      </c>
      <c r="AB274" s="22">
        <v>0.71799299611984713</v>
      </c>
      <c r="AC274" s="22">
        <v>0.48364131309346331</v>
      </c>
      <c r="AD274" s="22">
        <v>0.28980556457669798</v>
      </c>
      <c r="AE274" s="22">
        <v>0.38739513461118708</v>
      </c>
      <c r="AF274" s="22">
        <v>0.35600079934732765</v>
      </c>
      <c r="AG274" s="22" t="e">
        <v>#DIV/0!</v>
      </c>
      <c r="AH274" s="22" t="e">
        <v>#DIV/0!</v>
      </c>
      <c r="AI274" s="22">
        <v>0.53398501682545185</v>
      </c>
      <c r="AJ274" s="22">
        <v>0.16356625197483163</v>
      </c>
      <c r="AK274" s="22" t="e">
        <v>#DIV/0!</v>
      </c>
      <c r="AL274" s="22" t="e">
        <v>#DIV/0!</v>
      </c>
      <c r="AM274" s="22">
        <v>0.67319688131182798</v>
      </c>
      <c r="AN274" s="22">
        <v>0.77917628604952316</v>
      </c>
      <c r="AO274" s="22">
        <v>0.14964888215111305</v>
      </c>
      <c r="AP274" s="22">
        <v>0.36615778398919424</v>
      </c>
      <c r="AQ274" s="22">
        <v>0.66662624330588593</v>
      </c>
      <c r="AR274" s="22">
        <v>0.43055376052562094</v>
      </c>
      <c r="AS274" s="22">
        <v>0.33074522084630709</v>
      </c>
      <c r="AT274" s="22">
        <v>0.55644595219268778</v>
      </c>
      <c r="AU274" s="22">
        <v>0.28076313906076761</v>
      </c>
      <c r="AV274" s="22" t="e">
        <v>#DIV/0!</v>
      </c>
      <c r="AW274" s="22" t="e">
        <v>#DIV/0!</v>
      </c>
      <c r="AX274" s="22" t="e">
        <v>#DIV/0!</v>
      </c>
      <c r="AY274" s="22">
        <v>0.74714314673196636</v>
      </c>
      <c r="AZ274" s="22">
        <v>0.7702437995694672</v>
      </c>
      <c r="BA274" s="22">
        <v>0.22251044027190528</v>
      </c>
      <c r="BB274" s="22" t="e">
        <v>#DIV/0!</v>
      </c>
      <c r="BC274" s="22">
        <v>0.26583212542400486</v>
      </c>
    </row>
    <row r="275" spans="1:55" x14ac:dyDescent="0.2">
      <c r="A275" s="3" t="s">
        <v>808</v>
      </c>
      <c r="B275" s="3" t="s">
        <v>809</v>
      </c>
      <c r="C275" s="3" t="s">
        <v>24</v>
      </c>
      <c r="D275" s="3">
        <v>334921</v>
      </c>
      <c r="E275" s="3" t="s">
        <v>16</v>
      </c>
      <c r="F275" s="3">
        <v>2019</v>
      </c>
      <c r="G275" s="3" t="s">
        <v>17</v>
      </c>
      <c r="H275" s="4">
        <v>43830</v>
      </c>
      <c r="I275" s="4">
        <v>43868</v>
      </c>
      <c r="J275" s="4">
        <v>43868</v>
      </c>
      <c r="K275" s="5">
        <v>24233796</v>
      </c>
      <c r="L275" s="5">
        <v>24588772</v>
      </c>
      <c r="M275" s="3" t="s">
        <v>810</v>
      </c>
      <c r="N275" s="21">
        <v>5.3511122177657452E-2</v>
      </c>
      <c r="O275" s="22">
        <v>4.0216005548024812E-2</v>
      </c>
      <c r="P275" s="22">
        <v>2.8435456207803588E-2</v>
      </c>
      <c r="Q275" s="22">
        <v>0.87713194112621529</v>
      </c>
      <c r="R275" s="22">
        <v>0.15549855040465138</v>
      </c>
      <c r="S275" s="22">
        <v>3.7684578557958689E-2</v>
      </c>
      <c r="T275" s="22">
        <v>0.15035625723751472</v>
      </c>
      <c r="U275" s="22">
        <v>0.81927465396750687</v>
      </c>
      <c r="V275" s="22">
        <v>0.7122138735058583</v>
      </c>
      <c r="W275" s="22">
        <v>0.83268038971580272</v>
      </c>
      <c r="X275" s="22">
        <v>0.34237590751995745</v>
      </c>
      <c r="Y275" s="22">
        <v>0.42536606458861403</v>
      </c>
      <c r="Z275" s="22">
        <v>0.65762409248004261</v>
      </c>
      <c r="AA275" s="22">
        <v>0.30825107179067257</v>
      </c>
      <c r="AB275" s="22">
        <v>0.78212919795752511</v>
      </c>
      <c r="AC275" s="22">
        <v>0.56632654482556888</v>
      </c>
      <c r="AD275" s="22">
        <v>0.3491843364520506</v>
      </c>
      <c r="AE275" s="22">
        <v>0.4358019945019555</v>
      </c>
      <c r="AF275" s="22">
        <v>0.38883281717320733</v>
      </c>
      <c r="AG275" s="22" t="e">
        <v>#DIV/0!</v>
      </c>
      <c r="AH275" s="22" t="e">
        <v>#DIV/0!</v>
      </c>
      <c r="AI275" s="22">
        <v>0.52879604658804424</v>
      </c>
      <c r="AJ275" s="22">
        <v>0.20993941629253818</v>
      </c>
      <c r="AK275" s="22" t="e">
        <v>#DIV/0!</v>
      </c>
      <c r="AL275" s="22" t="e">
        <v>#DIV/0!</v>
      </c>
      <c r="AM275" s="22">
        <v>0.74189366528473344</v>
      </c>
      <c r="AN275" s="22">
        <v>0.81789061453897827</v>
      </c>
      <c r="AO275" s="22">
        <v>0.224321262693357</v>
      </c>
      <c r="AP275" s="22">
        <v>0.3647813601254164</v>
      </c>
      <c r="AQ275" s="22">
        <v>0.81289064992077487</v>
      </c>
      <c r="AR275" s="22">
        <v>0.39539935865683262</v>
      </c>
      <c r="AS275" s="22">
        <v>0.32631470938421647</v>
      </c>
      <c r="AT275" s="22">
        <v>0.64134080540097971</v>
      </c>
      <c r="AU275" s="22">
        <v>0.33112591293103261</v>
      </c>
      <c r="AV275" s="22" t="e">
        <v>#DIV/0!</v>
      </c>
      <c r="AW275" s="22" t="e">
        <v>#DIV/0!</v>
      </c>
      <c r="AX275" s="22" t="e">
        <v>#DIV/0!</v>
      </c>
      <c r="AY275" s="22">
        <v>0.74564426179129739</v>
      </c>
      <c r="AZ275" s="22">
        <v>0.76889513263926046</v>
      </c>
      <c r="BA275" s="22">
        <v>0.22234852660838486</v>
      </c>
      <c r="BB275" s="22" t="e">
        <v>#DIV/0!</v>
      </c>
      <c r="BC275" s="22">
        <v>0.39155077688298823</v>
      </c>
    </row>
    <row r="276" spans="1:55" x14ac:dyDescent="0.2">
      <c r="A276" s="3" t="s">
        <v>817</v>
      </c>
      <c r="B276" s="3" t="s">
        <v>818</v>
      </c>
      <c r="C276" s="3" t="s">
        <v>34</v>
      </c>
      <c r="D276" s="3">
        <v>60906</v>
      </c>
      <c r="E276" s="3" t="s">
        <v>16</v>
      </c>
      <c r="F276" s="3">
        <v>2019</v>
      </c>
      <c r="G276" s="3" t="s">
        <v>17</v>
      </c>
      <c r="H276" s="4">
        <v>43708</v>
      </c>
      <c r="I276" s="4">
        <v>43755</v>
      </c>
      <c r="J276" s="4">
        <v>43755</v>
      </c>
      <c r="K276" s="5">
        <v>1104000000</v>
      </c>
      <c r="L276" s="5">
        <v>1128000000</v>
      </c>
      <c r="M276" s="3" t="s">
        <v>819</v>
      </c>
      <c r="N276" s="21">
        <v>9.4177967806178556E-2</v>
      </c>
      <c r="O276" s="22">
        <v>6.4885519749197443E-2</v>
      </c>
      <c r="P276" s="22">
        <v>0.12854390373646093</v>
      </c>
      <c r="Q276" s="22">
        <v>0.86810123024458774</v>
      </c>
      <c r="R276" s="22">
        <v>4.0203325731446658E-2</v>
      </c>
      <c r="S276" s="22">
        <v>5.0416993419688853E-2</v>
      </c>
      <c r="T276" s="22">
        <v>3.1534656024736284E-2</v>
      </c>
      <c r="U276" s="22">
        <v>0.80787478827372583</v>
      </c>
      <c r="V276" s="22">
        <v>0.70937301817257215</v>
      </c>
      <c r="W276" s="22">
        <v>0.82000337971424808</v>
      </c>
      <c r="X276" s="22">
        <v>0.29005443055467972</v>
      </c>
      <c r="Y276" s="22">
        <v>0.51110936486106895</v>
      </c>
      <c r="Z276" s="22">
        <v>0.70994556944532028</v>
      </c>
      <c r="AA276" s="22">
        <v>4.0295847789942794E-2</v>
      </c>
      <c r="AB276" s="22">
        <v>0.96206828864622873</v>
      </c>
      <c r="AC276" s="22">
        <v>0.4412464054745423</v>
      </c>
      <c r="AD276" s="22">
        <v>0.40689104046628966</v>
      </c>
      <c r="AE276" s="22">
        <v>0.52070317090773033</v>
      </c>
      <c r="AF276" s="22">
        <v>0.42457452874445706</v>
      </c>
      <c r="AG276" s="22" t="e">
        <v>#DIV/0!</v>
      </c>
      <c r="AH276" s="22" t="e">
        <v>#DIV/0!</v>
      </c>
      <c r="AI276" s="22">
        <v>0.54803208514644441</v>
      </c>
      <c r="AJ276" s="22">
        <v>0.427319491918141</v>
      </c>
      <c r="AK276" s="22" t="e">
        <v>#DIV/0!</v>
      </c>
      <c r="AL276" s="22" t="e">
        <v>#DIV/0!</v>
      </c>
      <c r="AM276" s="22">
        <v>0.71123591472216585</v>
      </c>
      <c r="AN276" s="22">
        <v>0.80440043404536055</v>
      </c>
      <c r="AO276" s="22">
        <v>9.1607327517230247E-2</v>
      </c>
      <c r="AP276" s="22">
        <v>0.3609301787315421</v>
      </c>
      <c r="AQ276" s="22">
        <v>0.72480309075782479</v>
      </c>
      <c r="AR276" s="22">
        <v>0.8127634581717591</v>
      </c>
      <c r="AS276" s="22">
        <v>0.34404934827208233</v>
      </c>
      <c r="AT276" s="22">
        <v>0.74207192871341809</v>
      </c>
      <c r="AU276" s="22">
        <v>0.30868062902657734</v>
      </c>
      <c r="AV276" s="22" t="e">
        <v>#DIV/0!</v>
      </c>
      <c r="AW276" s="22" t="e">
        <v>#DIV/0!</v>
      </c>
      <c r="AX276" s="22" t="e">
        <v>#DIV/0!</v>
      </c>
      <c r="AY276" s="22">
        <v>0.74482489799390883</v>
      </c>
      <c r="AZ276" s="22">
        <v>0.76703830267092876</v>
      </c>
      <c r="BA276" s="22">
        <v>0.22182242734829027</v>
      </c>
      <c r="BB276" s="22" t="e">
        <v>#DIV/0!</v>
      </c>
      <c r="BC276" s="22">
        <v>0.22413529530057208</v>
      </c>
    </row>
    <row r="277" spans="1:55" x14ac:dyDescent="0.2">
      <c r="A277" s="3" t="s">
        <v>790</v>
      </c>
      <c r="B277" s="3" t="s">
        <v>791</v>
      </c>
      <c r="C277" s="3" t="s">
        <v>34</v>
      </c>
      <c r="D277" s="3">
        <v>153611</v>
      </c>
      <c r="E277" s="3" t="s">
        <v>16</v>
      </c>
      <c r="F277" s="3">
        <v>2020</v>
      </c>
      <c r="G277" s="3" t="s">
        <v>17</v>
      </c>
      <c r="H277" s="4">
        <v>44012</v>
      </c>
      <c r="I277" s="4">
        <v>44062</v>
      </c>
      <c r="J277" s="4">
        <v>44062</v>
      </c>
      <c r="K277" s="5">
        <v>266643000</v>
      </c>
      <c r="L277" s="5">
        <v>268828000</v>
      </c>
      <c r="M277" s="3" t="s">
        <v>792</v>
      </c>
      <c r="N277" s="21">
        <v>0.1867148323745817</v>
      </c>
      <c r="O277" s="22">
        <v>0.16576955408055655</v>
      </c>
      <c r="P277" s="22">
        <v>0.36766545283939989</v>
      </c>
      <c r="Q277" s="22">
        <v>0.86957204964413859</v>
      </c>
      <c r="R277" s="22">
        <v>9.2002163116295749E-2</v>
      </c>
      <c r="S277" s="22">
        <v>0</v>
      </c>
      <c r="T277" s="22">
        <v>9.298282829185063E-2</v>
      </c>
      <c r="U277" s="22">
        <v>0.80960254061651171</v>
      </c>
      <c r="V277" s="22">
        <v>0.70833495319453676</v>
      </c>
      <c r="W277" s="22">
        <v>0.82215126484575785</v>
      </c>
      <c r="X277" s="22">
        <v>0.55152447209332411</v>
      </c>
      <c r="Y277" s="22">
        <v>0.47781581325860861</v>
      </c>
      <c r="Z277" s="22">
        <v>0.44847552790667583</v>
      </c>
      <c r="AA277" s="22">
        <v>0.24864830261532278</v>
      </c>
      <c r="AB277" s="22">
        <v>0.87334750237152092</v>
      </c>
      <c r="AC277" s="22">
        <v>0.64356439777440322</v>
      </c>
      <c r="AD277" s="22">
        <v>0.40637452535830093</v>
      </c>
      <c r="AE277" s="22">
        <v>0.51848230174508259</v>
      </c>
      <c r="AF277" s="22">
        <v>0.4370467699056666</v>
      </c>
      <c r="AG277" s="22" t="e">
        <v>#DIV/0!</v>
      </c>
      <c r="AH277" s="22" t="e">
        <v>#DIV/0!</v>
      </c>
      <c r="AI277" s="22">
        <v>0.51662450128173354</v>
      </c>
      <c r="AJ277" s="22">
        <v>0.37617915925227724</v>
      </c>
      <c r="AK277" s="22" t="e">
        <v>#DIV/0!</v>
      </c>
      <c r="AL277" s="22" t="e">
        <v>#DIV/0!</v>
      </c>
      <c r="AM277" s="22">
        <v>0.71713833899160773</v>
      </c>
      <c r="AN277" s="22">
        <v>0.80582347679480182</v>
      </c>
      <c r="AO277" s="22">
        <v>0.11926904635539731</v>
      </c>
      <c r="AP277" s="22">
        <v>0.36021771182067175</v>
      </c>
      <c r="AQ277" s="22">
        <v>0.78748731218278478</v>
      </c>
      <c r="AR277" s="22">
        <v>0.58501929287152477</v>
      </c>
      <c r="AS277" s="22">
        <v>0.23826129376043345</v>
      </c>
      <c r="AT277" s="22">
        <v>0.64948451356507308</v>
      </c>
      <c r="AU277" s="22">
        <v>0.45734231649216844</v>
      </c>
      <c r="AV277" s="22" t="e">
        <v>#DIV/0!</v>
      </c>
      <c r="AW277" s="22" t="e">
        <v>#DIV/0!</v>
      </c>
      <c r="AX277" s="22" t="e">
        <v>#DIV/0!</v>
      </c>
      <c r="AY277" s="22">
        <v>0.74543826694784454</v>
      </c>
      <c r="AZ277" s="22">
        <v>0.76635846045905232</v>
      </c>
      <c r="BA277" s="22">
        <v>0.22270437843122065</v>
      </c>
      <c r="BB277" s="22" t="e">
        <v>#DIV/0!</v>
      </c>
      <c r="BC277" s="22">
        <v>0.26277182092165341</v>
      </c>
    </row>
    <row r="278" spans="1:55" x14ac:dyDescent="0.2">
      <c r="A278" s="3" t="s">
        <v>847</v>
      </c>
      <c r="B278" s="3" t="s">
        <v>848</v>
      </c>
      <c r="C278" s="3" t="s">
        <v>24</v>
      </c>
      <c r="D278" s="3">
        <v>333504</v>
      </c>
      <c r="E278" s="3" t="s">
        <v>16</v>
      </c>
      <c r="F278" s="3">
        <v>2019</v>
      </c>
      <c r="G278" s="3" t="s">
        <v>17</v>
      </c>
      <c r="H278" s="4">
        <v>43830</v>
      </c>
      <c r="I278" s="4">
        <v>43889</v>
      </c>
      <c r="J278" s="4">
        <v>43889</v>
      </c>
      <c r="K278" s="5">
        <v>516300000</v>
      </c>
      <c r="L278" s="5">
        <v>519300000</v>
      </c>
      <c r="M278" s="3" t="s">
        <v>849</v>
      </c>
      <c r="N278" s="21">
        <v>4.4100037066326779E-2</v>
      </c>
      <c r="O278" s="22">
        <v>2.6560066633701758E-2</v>
      </c>
      <c r="P278" s="22">
        <v>8.8179775477020394E-3</v>
      </c>
      <c r="Q278" s="22">
        <v>0.87032205579215249</v>
      </c>
      <c r="R278" s="22">
        <v>0.13673127540196878</v>
      </c>
      <c r="S278" s="22">
        <v>9.0782622416663891E-2</v>
      </c>
      <c r="T278" s="22">
        <v>0.12180796918671169</v>
      </c>
      <c r="U278" s="22">
        <v>0.81144709008962357</v>
      </c>
      <c r="V278" s="22">
        <v>0.71204242304605692</v>
      </c>
      <c r="W278" s="22">
        <v>0.82370141022104459</v>
      </c>
      <c r="X278" s="22">
        <v>0.18464013599566528</v>
      </c>
      <c r="Y278" s="22">
        <v>0.57201928542634162</v>
      </c>
      <c r="Z278" s="22">
        <v>0.81535986400433469</v>
      </c>
      <c r="AA278" s="22">
        <v>0.49223744176631512</v>
      </c>
      <c r="AB278" s="22">
        <v>0.85053864403828994</v>
      </c>
      <c r="AC278" s="22">
        <v>0.31943501391712853</v>
      </c>
      <c r="AD278" s="22">
        <v>0.14675982733426765</v>
      </c>
      <c r="AE278" s="22">
        <v>0.22452996121972929</v>
      </c>
      <c r="AF278" s="22">
        <v>0.30936073589446311</v>
      </c>
      <c r="AG278" s="22" t="e">
        <v>#DIV/0!</v>
      </c>
      <c r="AH278" s="22" t="e">
        <v>#DIV/0!</v>
      </c>
      <c r="AI278" s="22">
        <v>0.53333213634904408</v>
      </c>
      <c r="AJ278" s="22">
        <v>0.1281071515680153</v>
      </c>
      <c r="AK278" s="22" t="e">
        <v>#DIV/0!</v>
      </c>
      <c r="AL278" s="22" t="e">
        <v>#DIV/0!</v>
      </c>
      <c r="AM278" s="22">
        <v>0.70675650275194901</v>
      </c>
      <c r="AN278" s="22">
        <v>0.80508968644581846</v>
      </c>
      <c r="AO278" s="22">
        <v>6.7087726087664112E-2</v>
      </c>
      <c r="AP278" s="22">
        <v>0.36553632918441126</v>
      </c>
      <c r="AQ278" s="22">
        <v>0.56753537479165594</v>
      </c>
      <c r="AR278" s="22">
        <v>0.3451030044162896</v>
      </c>
      <c r="AS278" s="22">
        <v>0.34486722385399865</v>
      </c>
      <c r="AT278" s="22">
        <v>0.34233777180460939</v>
      </c>
      <c r="AU278" s="22">
        <v>0.27720413230914465</v>
      </c>
      <c r="AV278" s="22" t="e">
        <v>#DIV/0!</v>
      </c>
      <c r="AW278" s="22" t="e">
        <v>#DIV/0!</v>
      </c>
      <c r="AX278" s="22" t="e">
        <v>#DIV/0!</v>
      </c>
      <c r="AY278" s="22">
        <v>0.76141187600935911</v>
      </c>
      <c r="AZ278" s="22">
        <v>0.78688207006040012</v>
      </c>
      <c r="BA278" s="22">
        <v>0.31949600025426378</v>
      </c>
      <c r="BB278" s="22" t="e">
        <v>#DIV/0!</v>
      </c>
      <c r="BC278" s="22">
        <v>9.1088829241069522E-2</v>
      </c>
    </row>
    <row r="279" spans="1:55" x14ac:dyDescent="0.2">
      <c r="A279" s="3" t="s">
        <v>883</v>
      </c>
      <c r="B279" s="3" t="s">
        <v>884</v>
      </c>
      <c r="C279" s="3" t="s">
        <v>138</v>
      </c>
      <c r="D279" s="3">
        <v>249388</v>
      </c>
      <c r="E279" s="3" t="s">
        <v>16</v>
      </c>
      <c r="F279" s="3">
        <v>2019</v>
      </c>
      <c r="G279" s="3" t="s">
        <v>17</v>
      </c>
      <c r="H279" s="4">
        <v>43830</v>
      </c>
      <c r="I279" s="4">
        <v>43873</v>
      </c>
      <c r="J279" s="4">
        <v>43873</v>
      </c>
      <c r="K279" s="5">
        <v>478000000</v>
      </c>
      <c r="L279" s="5">
        <v>476000000</v>
      </c>
      <c r="M279" s="3" t="s">
        <v>885</v>
      </c>
      <c r="N279" s="21">
        <v>2.5022501899658139E-2</v>
      </c>
      <c r="O279" s="22">
        <v>2.5022501899658139E-2</v>
      </c>
      <c r="P279" s="22">
        <v>2.5381179732744837E-2</v>
      </c>
      <c r="Q279" s="22">
        <v>0.86968122975222573</v>
      </c>
      <c r="R279" s="22">
        <v>0.121645400486647</v>
      </c>
      <c r="S279" s="22">
        <v>0</v>
      </c>
      <c r="T279" s="22">
        <v>0.12294203747846304</v>
      </c>
      <c r="U279" s="22">
        <v>0.81045050034636068</v>
      </c>
      <c r="V279" s="22">
        <v>0.70833495319453676</v>
      </c>
      <c r="W279" s="22">
        <v>0.82312682275373816</v>
      </c>
      <c r="X279" s="22">
        <v>5.4169785294369707E-2</v>
      </c>
      <c r="Y279" s="22">
        <v>0.46096568979120572</v>
      </c>
      <c r="Z279" s="22">
        <v>0.94583021470563022</v>
      </c>
      <c r="AA279" s="22">
        <v>0</v>
      </c>
      <c r="AB279" s="22">
        <v>0.86947279163412361</v>
      </c>
      <c r="AC279" s="22">
        <v>0.58942451545479413</v>
      </c>
      <c r="AD279" s="22">
        <v>0.55400083778305176</v>
      </c>
      <c r="AE279" s="22">
        <v>0.11272250077099971</v>
      </c>
      <c r="AF279" s="22">
        <v>0.16240819541232537</v>
      </c>
      <c r="AG279" s="22" t="e">
        <v>#DIV/0!</v>
      </c>
      <c r="AH279" s="22" t="e">
        <v>#DIV/0!</v>
      </c>
      <c r="AI279" s="22">
        <v>0.56827052859636829</v>
      </c>
      <c r="AJ279" s="22">
        <v>0.24689794821006672</v>
      </c>
      <c r="AK279" s="22" t="e">
        <v>#DIV/0!</v>
      </c>
      <c r="AL279" s="22" t="e">
        <v>#DIV/0!</v>
      </c>
      <c r="AM279" s="22">
        <v>0.70236565732423484</v>
      </c>
      <c r="AN279" s="22">
        <v>0.8040889957616344</v>
      </c>
      <c r="AO279" s="22">
        <v>3.3236428425126668E-2</v>
      </c>
      <c r="AP279" s="22">
        <v>0.35490966513007394</v>
      </c>
      <c r="AQ279" s="22">
        <v>0.47732022026951121</v>
      </c>
      <c r="AR279" s="22">
        <v>0.68248229672684491</v>
      </c>
      <c r="AS279" s="22">
        <v>0.44429425201646083</v>
      </c>
      <c r="AT279" s="22">
        <v>0.41596248270742775</v>
      </c>
      <c r="AU279" s="22">
        <v>0.17788105942596794</v>
      </c>
      <c r="AV279" s="22" t="e">
        <v>#DIV/0!</v>
      </c>
      <c r="AW279" s="22" t="e">
        <v>#DIV/0!</v>
      </c>
      <c r="AX279" s="22" t="e">
        <v>#DIV/0!</v>
      </c>
      <c r="AY279" s="22">
        <v>0.74754480704916271</v>
      </c>
      <c r="AZ279" s="22">
        <v>0.77115168488832353</v>
      </c>
      <c r="BA279" s="22">
        <v>0.22216130393243755</v>
      </c>
      <c r="BB279" s="22" t="e">
        <v>#DIV/0!</v>
      </c>
      <c r="BC279" s="22">
        <v>5.8826817096293289E-2</v>
      </c>
    </row>
    <row r="280" spans="1:55" x14ac:dyDescent="0.2">
      <c r="A280" s="3" t="s">
        <v>892</v>
      </c>
      <c r="B280" s="3" t="s">
        <v>893</v>
      </c>
      <c r="C280" s="3" t="s">
        <v>45</v>
      </c>
      <c r="D280" s="3">
        <v>744483</v>
      </c>
      <c r="E280" s="3" t="s">
        <v>16</v>
      </c>
      <c r="F280" s="3">
        <v>2019</v>
      </c>
      <c r="G280" s="3" t="s">
        <v>17</v>
      </c>
      <c r="H280" s="4">
        <v>43830</v>
      </c>
      <c r="I280" s="4">
        <v>43888</v>
      </c>
      <c r="J280" s="4">
        <v>43888</v>
      </c>
      <c r="K280" s="5">
        <v>212844278</v>
      </c>
      <c r="L280" s="5">
        <v>214716804</v>
      </c>
      <c r="M280" s="3" t="s">
        <v>894</v>
      </c>
      <c r="N280" s="21">
        <v>7.1743117090570119E-3</v>
      </c>
      <c r="O280" s="22">
        <v>6.2006406556609486E-3</v>
      </c>
      <c r="P280" s="22">
        <v>7.2845799671471135E-3</v>
      </c>
      <c r="Q280" s="22">
        <v>0.87020392244611866</v>
      </c>
      <c r="R280" s="22">
        <v>0.13693880140213949</v>
      </c>
      <c r="S280" s="22">
        <v>8.4164791874968808E-2</v>
      </c>
      <c r="T280" s="22">
        <v>0.12321182344014046</v>
      </c>
      <c r="U280" s="22">
        <v>0.81134266959591916</v>
      </c>
      <c r="V280" s="22">
        <v>0.71168150074133341</v>
      </c>
      <c r="W280" s="22">
        <v>0.82363695776553625</v>
      </c>
      <c r="X280" s="22">
        <v>3.4885870279581233E-2</v>
      </c>
      <c r="Y280" s="22">
        <v>0.46191226698676069</v>
      </c>
      <c r="Z280" s="22">
        <v>0.96511412972041866</v>
      </c>
      <c r="AA280" s="22">
        <v>0.13354271938405043</v>
      </c>
      <c r="AB280" s="22">
        <v>0.85361070216478474</v>
      </c>
      <c r="AC280" s="22">
        <v>0.41644380339455878</v>
      </c>
      <c r="AD280" s="22">
        <v>0.37335836471270034</v>
      </c>
      <c r="AE280" s="22">
        <v>0.36628624383163583</v>
      </c>
      <c r="AF280" s="22">
        <v>0.37055655363983209</v>
      </c>
      <c r="AG280" s="22" t="e">
        <v>#DIV/0!</v>
      </c>
      <c r="AH280" s="22" t="e">
        <v>#DIV/0!</v>
      </c>
      <c r="AI280" s="22">
        <v>0.55296819344841397</v>
      </c>
      <c r="AJ280" s="22">
        <v>0.1598501146111467</v>
      </c>
      <c r="AK280" s="22" t="e">
        <v>#DIV/0!</v>
      </c>
      <c r="AL280" s="22" t="e">
        <v>#DIV/0!</v>
      </c>
      <c r="AM280" s="22">
        <v>0.71048513737109176</v>
      </c>
      <c r="AN280" s="22">
        <v>0.80513956244526586</v>
      </c>
      <c r="AO280" s="22">
        <v>7.1374224627999985E-2</v>
      </c>
      <c r="AP280" s="22">
        <v>0.35806648625421594</v>
      </c>
      <c r="AQ280" s="22">
        <v>0.63506200160339077</v>
      </c>
      <c r="AR280" s="22">
        <v>0.48908261582537377</v>
      </c>
      <c r="AS280" s="22">
        <v>0.37525364698091268</v>
      </c>
      <c r="AT280" s="22">
        <v>0.43946519431489411</v>
      </c>
      <c r="AU280" s="22">
        <v>0.25388735550849356</v>
      </c>
      <c r="AV280" s="22" t="e">
        <v>#DIV/0!</v>
      </c>
      <c r="AW280" s="22" t="e">
        <v>#DIV/0!</v>
      </c>
      <c r="AX280" s="22" t="e">
        <v>#DIV/0!</v>
      </c>
      <c r="AY280" s="22">
        <v>0.74760124155090857</v>
      </c>
      <c r="AZ280" s="22">
        <v>0.7713271454205054</v>
      </c>
      <c r="BA280" s="22">
        <v>0.22138496363912455</v>
      </c>
      <c r="BB280" s="22" t="e">
        <v>#DIV/0!</v>
      </c>
      <c r="BC280" s="22">
        <v>0.14820119929387529</v>
      </c>
    </row>
    <row r="281" spans="1:55" x14ac:dyDescent="0.2">
      <c r="A281" s="3" t="s">
        <v>850</v>
      </c>
      <c r="B281" s="3" t="s">
        <v>851</v>
      </c>
      <c r="C281" s="3" t="s">
        <v>113</v>
      </c>
      <c r="D281" s="3">
        <v>378192</v>
      </c>
      <c r="E281" s="3" t="s">
        <v>16</v>
      </c>
      <c r="F281" s="3">
        <v>2019</v>
      </c>
      <c r="G281" s="3" t="s">
        <v>17</v>
      </c>
      <c r="H281" s="4">
        <v>43830</v>
      </c>
      <c r="I281" s="4">
        <v>43886</v>
      </c>
      <c r="J281" s="4">
        <v>43886</v>
      </c>
      <c r="K281" s="5">
        <v>164454538</v>
      </c>
      <c r="L281" s="5">
        <v>166782726</v>
      </c>
      <c r="M281" s="3" t="s">
        <v>852</v>
      </c>
      <c r="N281" s="21">
        <v>3.6842137375889684E-2</v>
      </c>
      <c r="O281" s="22">
        <v>3.6842137375889684E-2</v>
      </c>
      <c r="P281" s="22">
        <v>1.5218363659249556E-2</v>
      </c>
      <c r="Q281" s="22">
        <v>0.87004811498259604</v>
      </c>
      <c r="R281" s="22">
        <v>8.1710233526763529E-2</v>
      </c>
      <c r="S281" s="22">
        <v>5.2833791449524055E-2</v>
      </c>
      <c r="T281" s="22">
        <v>7.3047907161029796E-2</v>
      </c>
      <c r="U281" s="22">
        <v>0.80960611046324349</v>
      </c>
      <c r="V281" s="22">
        <v>0.71036066418866184</v>
      </c>
      <c r="W281" s="22">
        <v>0.82184285754996578</v>
      </c>
      <c r="X281" s="22">
        <v>0.26445766907872859</v>
      </c>
      <c r="Y281" s="22">
        <v>0.55341704054740182</v>
      </c>
      <c r="Z281" s="22">
        <v>0.73554233092127141</v>
      </c>
      <c r="AA281" s="22">
        <v>0.73342876242280897</v>
      </c>
      <c r="AB281" s="22">
        <v>0.8579264332681712</v>
      </c>
      <c r="AC281" s="22">
        <v>0.58285606095771136</v>
      </c>
      <c r="AD281" s="22">
        <v>0.3908174089305228</v>
      </c>
      <c r="AE281" s="22">
        <v>0.45057951202884805</v>
      </c>
      <c r="AF281" s="22">
        <v>0.38673106187774731</v>
      </c>
      <c r="AG281" s="22" t="e">
        <v>#DIV/0!</v>
      </c>
      <c r="AH281" s="22" t="e">
        <v>#DIV/0!</v>
      </c>
      <c r="AI281" s="22">
        <v>0.52302294345571598</v>
      </c>
      <c r="AJ281" s="22">
        <v>0.11159061821293095</v>
      </c>
      <c r="AK281" s="22" t="e">
        <v>#DIV/0!</v>
      </c>
      <c r="AL281" s="22" t="e">
        <v>#DIV/0!</v>
      </c>
      <c r="AM281" s="22">
        <v>0.71033975898178947</v>
      </c>
      <c r="AN281" s="22">
        <v>0.80465086139024755</v>
      </c>
      <c r="AO281" s="22">
        <v>5.3401378195787171E-2</v>
      </c>
      <c r="AP281" s="22">
        <v>0.40179512373994991</v>
      </c>
      <c r="AQ281" s="22">
        <v>0.63485872592838022</v>
      </c>
      <c r="AR281" s="22">
        <v>0.4245855836732812</v>
      </c>
      <c r="AS281" s="22">
        <v>0.30640617830525674</v>
      </c>
      <c r="AT281" s="22">
        <v>0.3639248289880897</v>
      </c>
      <c r="AU281" s="22">
        <v>0.27001865926178636</v>
      </c>
      <c r="AV281" s="22" t="e">
        <v>#DIV/0!</v>
      </c>
      <c r="AW281" s="22" t="e">
        <v>#DIV/0!</v>
      </c>
      <c r="AX281" s="22" t="e">
        <v>#DIV/0!</v>
      </c>
      <c r="AY281" s="22">
        <v>0.74658530627855113</v>
      </c>
      <c r="AZ281" s="22">
        <v>0.76975143889722131</v>
      </c>
      <c r="BA281" s="22">
        <v>0.22239404867122406</v>
      </c>
      <c r="BB281" s="22" t="e">
        <v>#DIV/0!</v>
      </c>
      <c r="BC281" s="22">
        <v>0.16823427490480081</v>
      </c>
    </row>
    <row r="282" spans="1:55" x14ac:dyDescent="0.2">
      <c r="A282" s="3" t="s">
        <v>871</v>
      </c>
      <c r="B282" s="3" t="s">
        <v>872</v>
      </c>
      <c r="C282" s="3" t="s">
        <v>52</v>
      </c>
      <c r="D282" s="3">
        <v>188922</v>
      </c>
      <c r="E282" s="3" t="s">
        <v>16</v>
      </c>
      <c r="F282" s="3">
        <v>2019</v>
      </c>
      <c r="G282" s="3" t="s">
        <v>17</v>
      </c>
      <c r="H282" s="4">
        <v>43830</v>
      </c>
      <c r="I282" s="4">
        <v>43875</v>
      </c>
      <c r="J282" s="4">
        <v>43875</v>
      </c>
      <c r="K282" s="5">
        <v>488900000</v>
      </c>
      <c r="L282" s="5">
        <v>491400000</v>
      </c>
      <c r="M282" s="3" t="s">
        <v>873</v>
      </c>
      <c r="N282" s="21">
        <v>2.3862877617723648E-2</v>
      </c>
      <c r="O282" s="22">
        <v>1.9535680669972518E-2</v>
      </c>
      <c r="P282" s="22">
        <v>5.5197035234902398E-3</v>
      </c>
      <c r="Q282" s="22">
        <v>0.87063253865437451</v>
      </c>
      <c r="R282" s="22">
        <v>0.12039805737984709</v>
      </c>
      <c r="S282" s="22">
        <v>7.4177768176288822E-2</v>
      </c>
      <c r="T282" s="22">
        <v>0.10829681988653651</v>
      </c>
      <c r="U282" s="22">
        <v>0.81120209505241547</v>
      </c>
      <c r="V282" s="22">
        <v>0.71157429274775419</v>
      </c>
      <c r="W282" s="22">
        <v>0.82349176942377944</v>
      </c>
      <c r="X282" s="22">
        <v>5.1545684861649642E-2</v>
      </c>
      <c r="Y282" s="22">
        <v>0.44976050606659485</v>
      </c>
      <c r="Z282" s="22">
        <v>0.94845431513835043</v>
      </c>
      <c r="AA282" s="22">
        <v>5.7302658633831174E-2</v>
      </c>
      <c r="AB282" s="22">
        <v>0.84318710291008669</v>
      </c>
      <c r="AC282" s="22">
        <v>0.75312216965503587</v>
      </c>
      <c r="AD282" s="22">
        <v>0.59865112850060109</v>
      </c>
      <c r="AE282" s="22">
        <v>0.4833601253167723</v>
      </c>
      <c r="AF282" s="22">
        <v>0.39317972953178315</v>
      </c>
      <c r="AG282" s="22" t="e">
        <v>#DIV/0!</v>
      </c>
      <c r="AH282" s="22" t="e">
        <v>#DIV/0!</v>
      </c>
      <c r="AI282" s="22">
        <v>0.56896768142528886</v>
      </c>
      <c r="AJ282" s="22">
        <v>0.1973492936517717</v>
      </c>
      <c r="AK282" s="22" t="e">
        <v>#DIV/0!</v>
      </c>
      <c r="AL282" s="22" t="e">
        <v>#DIV/0!</v>
      </c>
      <c r="AM282" s="22">
        <v>0.70909494261642947</v>
      </c>
      <c r="AN282" s="22">
        <v>0.80403439276755451</v>
      </c>
      <c r="AO282" s="22">
        <v>2.1716102652807056E-2</v>
      </c>
      <c r="AP282" s="22">
        <v>0.35634073402676969</v>
      </c>
      <c r="AQ282" s="22">
        <v>0.60604243717272199</v>
      </c>
      <c r="AR282" s="22">
        <v>0.65398882817680259</v>
      </c>
      <c r="AS282" s="22">
        <v>0.443683924185998</v>
      </c>
      <c r="AT282" s="22">
        <v>0.36417072492066094</v>
      </c>
      <c r="AU282" s="22">
        <v>0.16120523318856192</v>
      </c>
      <c r="AV282" s="22" t="e">
        <v>#DIV/0!</v>
      </c>
      <c r="AW282" s="22" t="e">
        <v>#DIV/0!</v>
      </c>
      <c r="AX282" s="22" t="e">
        <v>#DIV/0!</v>
      </c>
      <c r="AY282" s="22">
        <v>0.74821314712647446</v>
      </c>
      <c r="AZ282" s="22">
        <v>0.77212767778420588</v>
      </c>
      <c r="BA282" s="22">
        <v>0.21843720734693098</v>
      </c>
      <c r="BB282" s="22" t="e">
        <v>#DIV/0!</v>
      </c>
      <c r="BC282" s="22">
        <v>0.11281730015147559</v>
      </c>
    </row>
    <row r="283" spans="1:55" x14ac:dyDescent="0.2">
      <c r="A283" s="3" t="s">
        <v>865</v>
      </c>
      <c r="B283" s="3" t="s">
        <v>866</v>
      </c>
      <c r="C283" s="3" t="s">
        <v>59</v>
      </c>
      <c r="D283" s="3">
        <v>103736</v>
      </c>
      <c r="E283" s="3" t="s">
        <v>16</v>
      </c>
      <c r="F283" s="3">
        <v>2019</v>
      </c>
      <c r="G283" s="3" t="s">
        <v>17</v>
      </c>
      <c r="H283" s="4">
        <v>43830</v>
      </c>
      <c r="I283" s="4">
        <v>43881</v>
      </c>
      <c r="J283" s="4">
        <v>43881</v>
      </c>
      <c r="K283" s="5">
        <v>820000000</v>
      </c>
      <c r="L283" s="5">
        <v>824000000</v>
      </c>
      <c r="M283" s="3" t="s">
        <v>867</v>
      </c>
      <c r="N283" s="21">
        <v>8.0214882188212683E-2</v>
      </c>
      <c r="O283" s="22">
        <v>5.2214198542660011E-2</v>
      </c>
      <c r="P283" s="22">
        <v>0.10736814662626347</v>
      </c>
      <c r="Q283" s="22">
        <v>0.86887982555219656</v>
      </c>
      <c r="R283" s="22">
        <v>6.631850662716389E-2</v>
      </c>
      <c r="S283" s="22">
        <v>4.7067532012379206E-3</v>
      </c>
      <c r="T283" s="22">
        <v>6.6176122875604412E-2</v>
      </c>
      <c r="U283" s="22">
        <v>0.80863226308736535</v>
      </c>
      <c r="V283" s="22">
        <v>0.70846527747341248</v>
      </c>
      <c r="W283" s="22">
        <v>0.82101487752637003</v>
      </c>
      <c r="X283" s="22">
        <v>0.11091960926157546</v>
      </c>
      <c r="Y283" s="22">
        <v>0.48447914836958145</v>
      </c>
      <c r="Z283" s="22">
        <v>0.88908039073842449</v>
      </c>
      <c r="AA283" s="22">
        <v>0.10730973256731574</v>
      </c>
      <c r="AB283" s="22">
        <v>0.90439713277167699</v>
      </c>
      <c r="AC283" s="22">
        <v>0.45092250883778329</v>
      </c>
      <c r="AD283" s="22">
        <v>0.45590839171328212</v>
      </c>
      <c r="AE283" s="22">
        <v>0.34258559550138862</v>
      </c>
      <c r="AF283" s="22">
        <v>0.43242155653364384</v>
      </c>
      <c r="AG283" s="22" t="e">
        <v>#DIV/0!</v>
      </c>
      <c r="AH283" s="22" t="e">
        <v>#DIV/0!</v>
      </c>
      <c r="AI283" s="22">
        <v>0.52315160723836751</v>
      </c>
      <c r="AJ283" s="22">
        <v>0.27904348343115126</v>
      </c>
      <c r="AK283" s="22" t="e">
        <v>#DIV/0!</v>
      </c>
      <c r="AL283" s="22" t="e">
        <v>#DIV/0!</v>
      </c>
      <c r="AM283" s="22">
        <v>0.71001979536969184</v>
      </c>
      <c r="AN283" s="22">
        <v>0.80398556592584436</v>
      </c>
      <c r="AO283" s="22">
        <v>3.9588746899230962E-2</v>
      </c>
      <c r="AP283" s="22">
        <v>0.36160966756539342</v>
      </c>
      <c r="AQ283" s="22">
        <v>0.65269316975116398</v>
      </c>
      <c r="AR283" s="22">
        <v>0.50313279499079389</v>
      </c>
      <c r="AS283" s="22">
        <v>0.28517062088982592</v>
      </c>
      <c r="AT283" s="22">
        <v>0.3687037630142006</v>
      </c>
      <c r="AU283" s="22">
        <v>0.33348005956857102</v>
      </c>
      <c r="AV283" s="22" t="e">
        <v>#DIV/0!</v>
      </c>
      <c r="AW283" s="22" t="e">
        <v>#DIV/0!</v>
      </c>
      <c r="AX283" s="22" t="e">
        <v>#DIV/0!</v>
      </c>
      <c r="AY283" s="22">
        <v>0.74618508784010795</v>
      </c>
      <c r="AZ283" s="22">
        <v>0.76904749373050274</v>
      </c>
      <c r="BA283" s="22">
        <v>0.22194256759285527</v>
      </c>
      <c r="BB283" s="22" t="e">
        <v>#DIV/0!</v>
      </c>
      <c r="BC283" s="22">
        <v>0.10464530023560961</v>
      </c>
    </row>
    <row r="284" spans="1:55" x14ac:dyDescent="0.2">
      <c r="A284" s="3" t="s">
        <v>859</v>
      </c>
      <c r="B284" s="3" t="s">
        <v>860</v>
      </c>
      <c r="C284" s="3" t="s">
        <v>38</v>
      </c>
      <c r="D284" s="3">
        <v>83548</v>
      </c>
      <c r="E284" s="3" t="s">
        <v>16</v>
      </c>
      <c r="F284" s="3">
        <v>2019</v>
      </c>
      <c r="G284" s="3" t="s">
        <v>17</v>
      </c>
      <c r="H284" s="4">
        <v>43830</v>
      </c>
      <c r="I284" s="4">
        <v>43859</v>
      </c>
      <c r="J284" s="4">
        <v>43859</v>
      </c>
      <c r="K284" s="5">
        <v>438572000</v>
      </c>
      <c r="L284" s="5">
        <v>451391000</v>
      </c>
      <c r="M284" s="6" t="s">
        <v>861</v>
      </c>
      <c r="N284" s="21">
        <v>3.2684479971721615E-2</v>
      </c>
      <c r="O284" s="22">
        <v>3.2684479971721615E-2</v>
      </c>
      <c r="P284" s="22">
        <v>7.5583862919268385E-2</v>
      </c>
      <c r="Q284" s="22">
        <v>0.87347410353408361</v>
      </c>
      <c r="R284" s="22">
        <v>0.14592217235431773</v>
      </c>
      <c r="S284" s="22">
        <v>0</v>
      </c>
      <c r="T284" s="22">
        <v>0.14747757918304966</v>
      </c>
      <c r="U284" s="22">
        <v>0.81487893115011201</v>
      </c>
      <c r="V284" s="22">
        <v>0.70833495319453676</v>
      </c>
      <c r="W284" s="22">
        <v>0.82822162919143627</v>
      </c>
      <c r="X284" s="22">
        <v>0.15481247466714579</v>
      </c>
      <c r="Y284" s="22">
        <v>0.42799921644233835</v>
      </c>
      <c r="Z284" s="22">
        <v>0.84518752533285424</v>
      </c>
      <c r="AA284" s="22">
        <v>0</v>
      </c>
      <c r="AB284" s="22">
        <v>0.8036965097294263</v>
      </c>
      <c r="AC284" s="22">
        <v>0.3646385204441045</v>
      </c>
      <c r="AD284" s="22">
        <v>0.21705428518153591</v>
      </c>
      <c r="AE284" s="22">
        <v>0.30456393697079409</v>
      </c>
      <c r="AF284" s="22">
        <v>0.34851337478001276</v>
      </c>
      <c r="AG284" s="22" t="e">
        <v>#DIV/0!</v>
      </c>
      <c r="AH284" s="22" t="e">
        <v>#DIV/0!</v>
      </c>
      <c r="AI284" s="22">
        <v>0.50438079436948302</v>
      </c>
      <c r="AJ284" s="22">
        <v>0</v>
      </c>
      <c r="AK284" s="22" t="e">
        <v>#DIV/0!</v>
      </c>
      <c r="AL284" s="22" t="e">
        <v>#DIV/0!</v>
      </c>
      <c r="AM284" s="22">
        <v>0.7132140342753821</v>
      </c>
      <c r="AN284" s="22">
        <v>0.80859025196943901</v>
      </c>
      <c r="AO284" s="22">
        <v>0.116935913544247</v>
      </c>
      <c r="AP284" s="22">
        <v>0.34086608795765228</v>
      </c>
      <c r="AQ284" s="22">
        <v>0.63407734892552847</v>
      </c>
      <c r="AR284" s="22">
        <v>0</v>
      </c>
      <c r="AS284" s="22">
        <v>0.45067628146979799</v>
      </c>
      <c r="AT284" s="22">
        <v>7.3387849661028015E-2</v>
      </c>
      <c r="AU284" s="22">
        <v>0.1903327000657728</v>
      </c>
      <c r="AV284" s="22" t="e">
        <v>#DIV/0!</v>
      </c>
      <c r="AW284" s="22" t="e">
        <v>#DIV/0!</v>
      </c>
      <c r="AX284" s="22" t="e">
        <v>#DIV/0!</v>
      </c>
      <c r="AY284" s="22">
        <v>0.74943520946269881</v>
      </c>
      <c r="AZ284" s="22">
        <v>0.77149372797566462</v>
      </c>
      <c r="BA284" s="22">
        <v>0.21892108793738388</v>
      </c>
      <c r="BB284" s="22" t="e">
        <v>#DIV/0!</v>
      </c>
      <c r="BC284" s="22">
        <v>0.15373839048202392</v>
      </c>
    </row>
    <row r="285" spans="1:55" x14ac:dyDescent="0.2">
      <c r="A285" s="3" t="s">
        <v>880</v>
      </c>
      <c r="B285" s="3" t="s">
        <v>881</v>
      </c>
      <c r="C285" s="3" t="s">
        <v>52</v>
      </c>
      <c r="D285" s="3">
        <v>119873</v>
      </c>
      <c r="E285" s="3" t="s">
        <v>16</v>
      </c>
      <c r="F285" s="3">
        <v>2019</v>
      </c>
      <c r="G285" s="3" t="s">
        <v>17</v>
      </c>
      <c r="H285" s="4">
        <v>43830</v>
      </c>
      <c r="I285" s="4">
        <v>43889</v>
      </c>
      <c r="J285" s="4">
        <v>43889</v>
      </c>
      <c r="K285" s="5">
        <v>377000000</v>
      </c>
      <c r="L285" s="5">
        <v>380000000</v>
      </c>
      <c r="M285" s="3" t="s">
        <v>882</v>
      </c>
      <c r="N285" s="21">
        <v>1.7825225639601087E-2</v>
      </c>
      <c r="O285" s="22">
        <v>1.3678608669035834E-2</v>
      </c>
      <c r="P285" s="22">
        <v>3.83988917455473E-3</v>
      </c>
      <c r="Q285" s="22">
        <v>0.87228886376781645</v>
      </c>
      <c r="R285" s="22">
        <v>0.14294611498296406</v>
      </c>
      <c r="S285" s="22">
        <v>0.14834410478303611</v>
      </c>
      <c r="T285" s="22">
        <v>0.11770270453592706</v>
      </c>
      <c r="U285" s="22">
        <v>0.81356311814706306</v>
      </c>
      <c r="V285" s="22">
        <v>0.71705347094853544</v>
      </c>
      <c r="W285" s="22">
        <v>0.82536277732012941</v>
      </c>
      <c r="X285" s="22">
        <v>6.7933776318053751E-2</v>
      </c>
      <c r="Y285" s="22">
        <v>0.43690492083764243</v>
      </c>
      <c r="Z285" s="22">
        <v>0.93206622368194625</v>
      </c>
      <c r="AA285" s="22">
        <v>0.10519348131763785</v>
      </c>
      <c r="AB285" s="22">
        <v>0.81593569875731886</v>
      </c>
      <c r="AC285" s="22">
        <v>0.69667178027092913</v>
      </c>
      <c r="AD285" s="22">
        <v>0.48159210754673504</v>
      </c>
      <c r="AE285" s="22">
        <v>0.44565201704665802</v>
      </c>
      <c r="AF285" s="22">
        <v>0.33577803860114369</v>
      </c>
      <c r="AG285" s="22" t="e">
        <v>#DIV/0!</v>
      </c>
      <c r="AH285" s="22" t="e">
        <v>#DIV/0!</v>
      </c>
      <c r="AI285" s="22">
        <v>0.56124082116519247</v>
      </c>
      <c r="AJ285" s="22">
        <v>0.14509742195594086</v>
      </c>
      <c r="AK285" s="22" t="e">
        <v>#DIV/0!</v>
      </c>
      <c r="AL285" s="22" t="e">
        <v>#DIV/0!</v>
      </c>
      <c r="AM285" s="22">
        <v>0.7081643917092314</v>
      </c>
      <c r="AN285" s="22">
        <v>0.80488746303976566</v>
      </c>
      <c r="AO285" s="22">
        <v>3.6539054929242781E-2</v>
      </c>
      <c r="AP285" s="22">
        <v>0.3577605537444537</v>
      </c>
      <c r="AQ285" s="22">
        <v>0.58458019887838253</v>
      </c>
      <c r="AR285" s="22">
        <v>0.51429958574423584</v>
      </c>
      <c r="AS285" s="22">
        <v>0.40082963072903177</v>
      </c>
      <c r="AT285" s="22">
        <v>0.36526585860270477</v>
      </c>
      <c r="AU285" s="22">
        <v>0.23788532908223864</v>
      </c>
      <c r="AV285" s="22" t="e">
        <v>#DIV/0!</v>
      </c>
      <c r="AW285" s="22" t="e">
        <v>#DIV/0!</v>
      </c>
      <c r="AX285" s="22" t="e">
        <v>#DIV/0!</v>
      </c>
      <c r="AY285" s="22">
        <v>0.74858407335959898</v>
      </c>
      <c r="AZ285" s="22">
        <v>0.77255435359941715</v>
      </c>
      <c r="BA285" s="22">
        <v>0.21985141898353114</v>
      </c>
      <c r="BB285" s="22" t="e">
        <v>#DIV/0!</v>
      </c>
      <c r="BC285" s="22">
        <v>0.12920700641702315</v>
      </c>
    </row>
    <row r="286" spans="1:55" x14ac:dyDescent="0.2">
      <c r="A286" s="3" t="s">
        <v>877</v>
      </c>
      <c r="B286" s="3" t="s">
        <v>878</v>
      </c>
      <c r="C286" s="3" t="s">
        <v>45</v>
      </c>
      <c r="D286" s="3">
        <v>101814</v>
      </c>
      <c r="E286" s="3" t="s">
        <v>16</v>
      </c>
      <c r="F286" s="3">
        <v>2020</v>
      </c>
      <c r="G286" s="3" t="s">
        <v>17</v>
      </c>
      <c r="H286" s="4">
        <v>43982</v>
      </c>
      <c r="I286" s="4">
        <v>44036</v>
      </c>
      <c r="J286" s="4">
        <v>44036</v>
      </c>
      <c r="K286" s="5">
        <v>1555900000</v>
      </c>
      <c r="L286" s="5">
        <v>1582900000</v>
      </c>
      <c r="M286" s="3" t="s">
        <v>879</v>
      </c>
      <c r="N286" s="21">
        <v>9.047611642870429E-2</v>
      </c>
      <c r="O286" s="22">
        <v>5.7951901321444392E-2</v>
      </c>
      <c r="P286" s="22">
        <v>0.10952485708973918</v>
      </c>
      <c r="Q286" s="22">
        <v>0.87247117151642795</v>
      </c>
      <c r="R286" s="22">
        <v>0.10350010605436452</v>
      </c>
      <c r="S286" s="22">
        <v>1.5067668262726513E-2</v>
      </c>
      <c r="T286" s="22">
        <v>0.1018845312124368</v>
      </c>
      <c r="U286" s="22">
        <v>0.81195152777977098</v>
      </c>
      <c r="V286" s="22">
        <v>0.70924564782847743</v>
      </c>
      <c r="W286" s="22">
        <v>0.82471322342874032</v>
      </c>
      <c r="X286" s="22">
        <v>0.56647796031196118</v>
      </c>
      <c r="Y286" s="22">
        <v>0.43366220959208462</v>
      </c>
      <c r="Z286" s="22">
        <v>0.43352203968803882</v>
      </c>
      <c r="AA286" s="22">
        <v>1.1413884526747941E-2</v>
      </c>
      <c r="AB286" s="22">
        <v>0.81376826425953064</v>
      </c>
      <c r="AC286" s="22">
        <v>0.41755178530030029</v>
      </c>
      <c r="AD286" s="22">
        <v>0.17016968060522522</v>
      </c>
      <c r="AE286" s="22">
        <v>0.25118332318312359</v>
      </c>
      <c r="AF286" s="22">
        <v>0.33788817545276423</v>
      </c>
      <c r="AG286" s="22" t="e">
        <v>#DIV/0!</v>
      </c>
      <c r="AH286" s="22" t="e">
        <v>#DIV/0!</v>
      </c>
      <c r="AI286" s="22">
        <v>0.58570573877155152</v>
      </c>
      <c r="AJ286" s="22">
        <v>0.1239974961202619</v>
      </c>
      <c r="AK286" s="22" t="e">
        <v>#DIV/0!</v>
      </c>
      <c r="AL286" s="22" t="e">
        <v>#DIV/0!</v>
      </c>
      <c r="AM286" s="22">
        <v>0.71503673836625503</v>
      </c>
      <c r="AN286" s="22">
        <v>0.81270393650936845</v>
      </c>
      <c r="AO286" s="22">
        <v>0.24970900884492458</v>
      </c>
      <c r="AP286" s="22">
        <v>0.36138887849409712</v>
      </c>
      <c r="AQ286" s="22">
        <v>0.6659485971975353</v>
      </c>
      <c r="AR286" s="22">
        <v>0.2411426071139646</v>
      </c>
      <c r="AS286" s="22">
        <v>0.39961197580338925</v>
      </c>
      <c r="AT286" s="22">
        <v>0.38300974945114136</v>
      </c>
      <c r="AU286" s="22">
        <v>0.27061298504909326</v>
      </c>
      <c r="AV286" s="22" t="e">
        <v>#DIV/0!</v>
      </c>
      <c r="AW286" s="22" t="e">
        <v>#DIV/0!</v>
      </c>
      <c r="AX286" s="22" t="e">
        <v>#DIV/0!</v>
      </c>
      <c r="AY286" s="22">
        <v>0.74700695119715699</v>
      </c>
      <c r="AZ286" s="22">
        <v>0.76766312381937962</v>
      </c>
      <c r="BA286" s="22">
        <v>0.22192858502220231</v>
      </c>
      <c r="BB286" s="22" t="e">
        <v>#DIV/0!</v>
      </c>
      <c r="BC286" s="22">
        <v>0.18920740608734074</v>
      </c>
    </row>
    <row r="287" spans="1:55" x14ac:dyDescent="0.2">
      <c r="A287" s="3" t="s">
        <v>874</v>
      </c>
      <c r="B287" s="3" t="s">
        <v>875</v>
      </c>
      <c r="C287" s="3" t="s">
        <v>15</v>
      </c>
      <c r="D287" s="3">
        <v>333689</v>
      </c>
      <c r="E287" s="3" t="s">
        <v>16</v>
      </c>
      <c r="F287" s="3">
        <v>2019</v>
      </c>
      <c r="G287" s="3" t="s">
        <v>17</v>
      </c>
      <c r="H287" s="4">
        <v>43830</v>
      </c>
      <c r="I287" s="4">
        <v>43888</v>
      </c>
      <c r="J287" s="4">
        <v>43888</v>
      </c>
      <c r="K287" s="5">
        <v>356073091</v>
      </c>
      <c r="L287" s="5">
        <v>354163383</v>
      </c>
      <c r="M287" s="3" t="s">
        <v>876</v>
      </c>
      <c r="N287" s="21">
        <v>2.8634492823846506E-2</v>
      </c>
      <c r="O287" s="22">
        <v>2.8634492823846506E-2</v>
      </c>
      <c r="P287" s="22">
        <v>1.8743656647897591E-2</v>
      </c>
      <c r="Q287" s="22">
        <v>0.87605447675345538</v>
      </c>
      <c r="R287" s="22">
        <v>0.19492221576894173</v>
      </c>
      <c r="S287" s="22">
        <v>0.12009710577148135</v>
      </c>
      <c r="T287" s="22">
        <v>0.17532969311408092</v>
      </c>
      <c r="U287" s="22">
        <v>0.82088419419621783</v>
      </c>
      <c r="V287" s="22">
        <v>0.71951682980524045</v>
      </c>
      <c r="W287" s="22">
        <v>0.8334054727404302</v>
      </c>
      <c r="X287" s="22">
        <v>0.11678870755108525</v>
      </c>
      <c r="Y287" s="22">
        <v>0.49825973597761342</v>
      </c>
      <c r="Z287" s="22">
        <v>0.88321129244891483</v>
      </c>
      <c r="AA287" s="22">
        <v>0.67140861016678655</v>
      </c>
      <c r="AB287" s="22">
        <v>0.78687677415073209</v>
      </c>
      <c r="AC287" s="22">
        <v>0.55292092054733899</v>
      </c>
      <c r="AD287" s="22">
        <v>0.35963788215393055</v>
      </c>
      <c r="AE287" s="22">
        <v>0.33165698700065749</v>
      </c>
      <c r="AF287" s="22">
        <v>0.2813035200137492</v>
      </c>
      <c r="AG287" s="22" t="e">
        <v>#DIV/0!</v>
      </c>
      <c r="AH287" s="22" t="e">
        <v>#DIV/0!</v>
      </c>
      <c r="AI287" s="22">
        <v>0.53770451617493309</v>
      </c>
      <c r="AJ287" s="22">
        <v>0.1457065944309163</v>
      </c>
      <c r="AK287" s="22" t="e">
        <v>#DIV/0!</v>
      </c>
      <c r="AL287" s="22" t="e">
        <v>#DIV/0!</v>
      </c>
      <c r="AM287" s="22">
        <v>0.70213516697700884</v>
      </c>
      <c r="AN287" s="22">
        <v>0.80872007466460061</v>
      </c>
      <c r="AO287" s="22">
        <v>8.6081784086542545E-2</v>
      </c>
      <c r="AP287" s="22">
        <v>0.35172647695616011</v>
      </c>
      <c r="AQ287" s="22">
        <v>0.53143392468333683</v>
      </c>
      <c r="AR287" s="22">
        <v>0.35339909743370612</v>
      </c>
      <c r="AS287" s="22">
        <v>0.35070125413591346</v>
      </c>
      <c r="AT287" s="22">
        <v>0.37388698761094552</v>
      </c>
      <c r="AU287" s="22">
        <v>0.27278017995821446</v>
      </c>
      <c r="AV287" s="22" t="e">
        <v>#DIV/0!</v>
      </c>
      <c r="AW287" s="22" t="e">
        <v>#DIV/0!</v>
      </c>
      <c r="AX287" s="22" t="e">
        <v>#DIV/0!</v>
      </c>
      <c r="AY287" s="22">
        <v>0.74857331539953265</v>
      </c>
      <c r="AZ287" s="22">
        <v>0.77233036946860223</v>
      </c>
      <c r="BA287" s="22">
        <v>0.21968032511922608</v>
      </c>
      <c r="BB287" s="22" t="e">
        <v>#DIV/0!</v>
      </c>
      <c r="BC287" s="22">
        <v>0.14268754992005728</v>
      </c>
    </row>
    <row r="288" spans="1:55" x14ac:dyDescent="0.2">
      <c r="A288" s="3" t="s">
        <v>889</v>
      </c>
      <c r="B288" s="3" t="s">
        <v>890</v>
      </c>
      <c r="C288" s="3" t="s">
        <v>15</v>
      </c>
      <c r="D288" s="3">
        <v>333824</v>
      </c>
      <c r="E288" s="3" t="s">
        <v>16</v>
      </c>
      <c r="F288" s="3">
        <v>2019</v>
      </c>
      <c r="G288" s="3" t="s">
        <v>17</v>
      </c>
      <c r="H288" s="4">
        <v>43830</v>
      </c>
      <c r="I288" s="4">
        <v>43860</v>
      </c>
      <c r="J288" s="4">
        <v>43860</v>
      </c>
      <c r="K288" s="5">
        <v>168400000</v>
      </c>
      <c r="L288" s="5">
        <v>169100000</v>
      </c>
      <c r="M288" s="3" t="s">
        <v>891</v>
      </c>
      <c r="N288" s="21">
        <v>4.1146783343783279E-2</v>
      </c>
      <c r="O288" s="22">
        <v>3.8111339971978249E-2</v>
      </c>
      <c r="P288" s="22">
        <v>2.4571554487400935E-2</v>
      </c>
      <c r="Q288" s="22">
        <v>0.87377746364613718</v>
      </c>
      <c r="R288" s="22">
        <v>0.10439761932288333</v>
      </c>
      <c r="S288" s="22">
        <v>0</v>
      </c>
      <c r="T288" s="22">
        <v>0.10551040956838412</v>
      </c>
      <c r="U288" s="22">
        <v>0.81292575301671388</v>
      </c>
      <c r="V288" s="22">
        <v>0.70833495319453676</v>
      </c>
      <c r="W288" s="22">
        <v>0.8259745432666481</v>
      </c>
      <c r="X288" s="22">
        <v>0.22272244469361499</v>
      </c>
      <c r="Y288" s="22">
        <v>0.45641320185525708</v>
      </c>
      <c r="Z288" s="22">
        <v>0.77727755530638498</v>
      </c>
      <c r="AA288" s="22">
        <v>0.73039384909612093</v>
      </c>
      <c r="AB288" s="22">
        <v>0.80115163006340173</v>
      </c>
      <c r="AC288" s="22">
        <v>0.19136690577184437</v>
      </c>
      <c r="AD288" s="22">
        <v>0.20488564534477344</v>
      </c>
      <c r="AE288" s="22">
        <v>0.29070929386742267</v>
      </c>
      <c r="AF288" s="22">
        <v>0.33726371286270218</v>
      </c>
      <c r="AG288" s="22" t="e">
        <v>#DIV/0!</v>
      </c>
      <c r="AH288" s="22" t="e">
        <v>#DIV/0!</v>
      </c>
      <c r="AI288" s="22">
        <v>0.53599750549660552</v>
      </c>
      <c r="AJ288" s="22">
        <v>0.15073619684229744</v>
      </c>
      <c r="AK288" s="22" t="e">
        <v>#DIV/0!</v>
      </c>
      <c r="AL288" s="22" t="e">
        <v>#DIV/0!</v>
      </c>
      <c r="AM288" s="22">
        <v>0.71344297239362497</v>
      </c>
      <c r="AN288" s="22">
        <v>0.81103115690522598</v>
      </c>
      <c r="AO288" s="22">
        <v>0.1678975565513659</v>
      </c>
      <c r="AP288" s="22">
        <v>0.37640187919635726</v>
      </c>
      <c r="AQ288" s="22">
        <v>0.63378623756489161</v>
      </c>
      <c r="AR288" s="22">
        <v>0.31076258397222356</v>
      </c>
      <c r="AS288" s="22">
        <v>0.35463481209911368</v>
      </c>
      <c r="AT288" s="22">
        <v>0.43068008992244278</v>
      </c>
      <c r="AU288" s="22">
        <v>0.28924369377522813</v>
      </c>
      <c r="AV288" s="22" t="e">
        <v>#DIV/0!</v>
      </c>
      <c r="AW288" s="22" t="e">
        <v>#DIV/0!</v>
      </c>
      <c r="AX288" s="22" t="e">
        <v>#DIV/0!</v>
      </c>
      <c r="AY288" s="22">
        <v>0.747117878453881</v>
      </c>
      <c r="AZ288" s="22">
        <v>0.77028895122335728</v>
      </c>
      <c r="BA288" s="22">
        <v>0.22296311429297094</v>
      </c>
      <c r="BB288" s="22" t="e">
        <v>#DIV/0!</v>
      </c>
      <c r="BC288" s="22">
        <v>0.18039072303872916</v>
      </c>
    </row>
    <row r="289" spans="1:55" x14ac:dyDescent="0.2">
      <c r="A289" s="3" t="s">
        <v>853</v>
      </c>
      <c r="B289" s="3" t="s">
        <v>854</v>
      </c>
      <c r="C289" s="3" t="s">
        <v>138</v>
      </c>
      <c r="D289" s="3">
        <v>378193</v>
      </c>
      <c r="E289" s="3" t="s">
        <v>16</v>
      </c>
      <c r="F289" s="3">
        <v>2019</v>
      </c>
      <c r="G289" s="3" t="s">
        <v>17</v>
      </c>
      <c r="H289" s="4">
        <v>43830</v>
      </c>
      <c r="I289" s="4">
        <v>43874</v>
      </c>
      <c r="J289" s="4">
        <v>43874</v>
      </c>
      <c r="K289" s="5">
        <v>384000000</v>
      </c>
      <c r="L289" s="5">
        <v>384000000</v>
      </c>
      <c r="M289" s="3" t="s">
        <v>855</v>
      </c>
      <c r="N289" s="21">
        <v>9.9220863621953828E-2</v>
      </c>
      <c r="O289" s="22">
        <v>6.3462039468261525E-2</v>
      </c>
      <c r="P289" s="22">
        <v>5.3810370419153951E-2</v>
      </c>
      <c r="Q289" s="22">
        <v>0.86869707262411255</v>
      </c>
      <c r="R289" s="22">
        <v>5.081212144625348E-2</v>
      </c>
      <c r="S289" s="22">
        <v>0</v>
      </c>
      <c r="T289" s="22">
        <v>5.1353735646513299E-2</v>
      </c>
      <c r="U289" s="22">
        <v>0.80824618881285348</v>
      </c>
      <c r="V289" s="22">
        <v>0.70833495319453676</v>
      </c>
      <c r="W289" s="22">
        <v>0.82059081370464304</v>
      </c>
      <c r="X289" s="22">
        <v>0.40063528220566941</v>
      </c>
      <c r="Y289" s="22">
        <v>0.51822902829746653</v>
      </c>
      <c r="Z289" s="22">
        <v>0.59936471779433065</v>
      </c>
      <c r="AA289" s="22">
        <v>0.34245617768555997</v>
      </c>
      <c r="AB289" s="22">
        <v>0.91510765395745164</v>
      </c>
      <c r="AC289" s="22">
        <v>7.313909078512125E-2</v>
      </c>
      <c r="AD289" s="22">
        <v>2.9987518083159879E-2</v>
      </c>
      <c r="AE289" s="22">
        <v>9.1578481782973176E-2</v>
      </c>
      <c r="AF289" s="22">
        <v>0</v>
      </c>
      <c r="AG289" s="22" t="e">
        <v>#DIV/0!</v>
      </c>
      <c r="AH289" s="22" t="e">
        <v>#DIV/0!</v>
      </c>
      <c r="AI289" s="22">
        <v>0.52514382818306404</v>
      </c>
      <c r="AJ289" s="22">
        <v>0.12705493469185755</v>
      </c>
      <c r="AK289" s="22" t="e">
        <v>#DIV/0!</v>
      </c>
      <c r="AL289" s="22" t="e">
        <v>#DIV/0!</v>
      </c>
      <c r="AM289" s="22">
        <v>0.68622833331397592</v>
      </c>
      <c r="AN289" s="22">
        <v>0.80532351593836937</v>
      </c>
      <c r="AO289" s="22">
        <v>0.12834752528550802</v>
      </c>
      <c r="AP289" s="22">
        <v>0.36085435871053417</v>
      </c>
      <c r="AQ289" s="22">
        <v>0</v>
      </c>
      <c r="AR289" s="22">
        <v>0.26157805684892599</v>
      </c>
      <c r="AS289" s="22">
        <v>0.35311296616922172</v>
      </c>
      <c r="AT289" s="22">
        <v>0.33591506966687379</v>
      </c>
      <c r="AU289" s="22">
        <v>0.27082045895982554</v>
      </c>
      <c r="AV289" s="22" t="e">
        <v>#DIV/0!</v>
      </c>
      <c r="AW289" s="22" t="e">
        <v>#DIV/0!</v>
      </c>
      <c r="AX289" s="22" t="e">
        <v>#DIV/0!</v>
      </c>
      <c r="AY289" s="22">
        <v>0.73996683722372558</v>
      </c>
      <c r="AZ289" s="22">
        <v>0.76537728354589052</v>
      </c>
      <c r="BA289" s="22">
        <v>0.22110258216555892</v>
      </c>
      <c r="BB289" s="22" t="e">
        <v>#DIV/0!</v>
      </c>
      <c r="BC289" s="22">
        <v>2.8414032511893811E-2</v>
      </c>
    </row>
    <row r="290" spans="1:55" x14ac:dyDescent="0.2">
      <c r="A290" s="3" t="s">
        <v>1057</v>
      </c>
      <c r="B290" s="3" t="s">
        <v>1058</v>
      </c>
      <c r="C290" s="3" t="s">
        <v>34</v>
      </c>
      <c r="D290" s="3">
        <v>617429</v>
      </c>
      <c r="E290" s="3" t="s">
        <v>16</v>
      </c>
      <c r="F290" s="3">
        <v>2019</v>
      </c>
      <c r="G290" s="3" t="s">
        <v>17</v>
      </c>
      <c r="H290" s="4">
        <v>43830</v>
      </c>
      <c r="I290" s="4">
        <v>43881</v>
      </c>
      <c r="J290" s="4">
        <v>43881</v>
      </c>
      <c r="K290" s="5">
        <v>189050496</v>
      </c>
      <c r="L290" s="5">
        <v>222274584</v>
      </c>
      <c r="M290" s="3" t="s">
        <v>1059</v>
      </c>
      <c r="N290" s="21">
        <v>3.7281733810743289E-2</v>
      </c>
      <c r="O290" s="22">
        <v>3.7281733810743289E-2</v>
      </c>
      <c r="P290" s="22">
        <v>6.3431922077312422E-2</v>
      </c>
      <c r="Q290" s="22">
        <v>0.87066277631310829</v>
      </c>
      <c r="R290" s="22">
        <v>3.8763808597366452E-2</v>
      </c>
      <c r="S290" s="22">
        <v>0</v>
      </c>
      <c r="T290" s="22">
        <v>3.9176997982003636E-2</v>
      </c>
      <c r="U290" s="22">
        <v>0.80853253580777806</v>
      </c>
      <c r="V290" s="22">
        <v>0.70833495319453676</v>
      </c>
      <c r="W290" s="22">
        <v>0.82092024924915274</v>
      </c>
      <c r="X290" s="22">
        <v>0.40453745098520538</v>
      </c>
      <c r="Y290" s="22">
        <v>0.45023300040165248</v>
      </c>
      <c r="Z290" s="22">
        <v>0.59546254901479467</v>
      </c>
      <c r="AA290" s="22">
        <v>4.1754927105177135E-2</v>
      </c>
      <c r="AB290" s="22">
        <v>0.84252175643971061</v>
      </c>
      <c r="AC290" s="22">
        <v>0.7630040451394805</v>
      </c>
      <c r="AD290" s="22">
        <v>9.7566509795295034E-2</v>
      </c>
      <c r="AE290" s="22">
        <v>0.16852075503760106</v>
      </c>
      <c r="AF290" s="22">
        <v>0.38651581615690889</v>
      </c>
      <c r="AG290" s="22" t="e">
        <v>#DIV/0!</v>
      </c>
      <c r="AH290" s="22" t="e">
        <v>#DIV/0!</v>
      </c>
      <c r="AI290" s="22">
        <v>0.54614804357679725</v>
      </c>
      <c r="AJ290" s="22">
        <v>0.149620163339067</v>
      </c>
      <c r="AK290" s="22" t="e">
        <v>#DIV/0!</v>
      </c>
      <c r="AL290" s="22" t="e">
        <v>#DIV/0!</v>
      </c>
      <c r="AM290" s="22">
        <v>0.71448765496799471</v>
      </c>
      <c r="AN290" s="22">
        <v>0.80645301687123216</v>
      </c>
      <c r="AO290" s="22">
        <v>0.11280552253952941</v>
      </c>
      <c r="AP290" s="22">
        <v>0.38868476104286537</v>
      </c>
      <c r="AQ290" s="22">
        <v>0.69413899150348202</v>
      </c>
      <c r="AR290" s="22">
        <v>0.57549453587574217</v>
      </c>
      <c r="AS290" s="22">
        <v>0.34955833234095179</v>
      </c>
      <c r="AT290" s="22">
        <v>0.62039095202580219</v>
      </c>
      <c r="AU290" s="22">
        <v>0.27183270995704195</v>
      </c>
      <c r="AV290" s="22" t="e">
        <v>#DIV/0!</v>
      </c>
      <c r="AW290" s="22" t="e">
        <v>#DIV/0!</v>
      </c>
      <c r="AX290" s="22" t="e">
        <v>#DIV/0!</v>
      </c>
      <c r="AY290" s="22">
        <v>0.75968045087936131</v>
      </c>
      <c r="AZ290" s="22">
        <v>0.74118132324057107</v>
      </c>
      <c r="BA290" s="22">
        <v>0.22224167576386716</v>
      </c>
      <c r="BB290" s="22" t="e">
        <v>#DIV/0!</v>
      </c>
      <c r="BC290" s="22">
        <v>7.8252004699673403E-2</v>
      </c>
    </row>
    <row r="291" spans="1:55" x14ac:dyDescent="0.2">
      <c r="A291" s="3" t="s">
        <v>895</v>
      </c>
      <c r="B291" s="3" t="s">
        <v>896</v>
      </c>
      <c r="C291" s="3" t="s">
        <v>52</v>
      </c>
      <c r="D291" s="3">
        <v>378196</v>
      </c>
      <c r="E291" s="3" t="s">
        <v>16</v>
      </c>
      <c r="F291" s="3">
        <v>2019</v>
      </c>
      <c r="G291" s="3" t="s">
        <v>17</v>
      </c>
      <c r="H291" s="4">
        <v>43830</v>
      </c>
      <c r="I291" s="4">
        <v>43888</v>
      </c>
      <c r="J291" s="4">
        <v>43888</v>
      </c>
      <c r="K291" s="5">
        <v>251000000</v>
      </c>
      <c r="L291" s="5">
        <v>253000000</v>
      </c>
      <c r="M291" s="3" t="s">
        <v>897</v>
      </c>
      <c r="N291" s="21">
        <v>4.7599065760743825E-2</v>
      </c>
      <c r="O291" s="22">
        <v>4.1661245077390358E-2</v>
      </c>
      <c r="P291" s="22">
        <v>1.5100916744341377E-2</v>
      </c>
      <c r="Q291" s="22">
        <v>0.8785605415140032</v>
      </c>
      <c r="R291" s="22">
        <v>0.15791688271716497</v>
      </c>
      <c r="S291" s="22">
        <v>1.3212833945441742E-2</v>
      </c>
      <c r="T291" s="22">
        <v>0.15721602951188313</v>
      </c>
      <c r="U291" s="22">
        <v>0.82100660402702363</v>
      </c>
      <c r="V291" s="22">
        <v>0.70986707586224296</v>
      </c>
      <c r="W291" s="22">
        <v>0.83503500750587034</v>
      </c>
      <c r="X291" s="22">
        <v>0.21089695535203482</v>
      </c>
      <c r="Y291" s="22">
        <v>0.41710976636935648</v>
      </c>
      <c r="Z291" s="22">
        <v>0.78910304464796521</v>
      </c>
      <c r="AA291" s="22">
        <v>7.4122174480585501E-2</v>
      </c>
      <c r="AB291" s="22">
        <v>0.77707485879133642</v>
      </c>
      <c r="AC291" s="22">
        <v>0.23448688559071296</v>
      </c>
      <c r="AD291" s="22">
        <v>0.26093720527271308</v>
      </c>
      <c r="AE291" s="22">
        <v>0.31037650583088439</v>
      </c>
      <c r="AF291" s="22">
        <v>0.50281567806719651</v>
      </c>
      <c r="AG291" s="22" t="e">
        <v>#DIV/0!</v>
      </c>
      <c r="AH291" s="22" t="e">
        <v>#DIV/0!</v>
      </c>
      <c r="AI291" s="22">
        <v>0.50566048463838675</v>
      </c>
      <c r="AJ291" s="22">
        <v>0.17541119504181082</v>
      </c>
      <c r="AK291" s="22" t="e">
        <v>#DIV/0!</v>
      </c>
      <c r="AL291" s="22" t="e">
        <v>#DIV/0!</v>
      </c>
      <c r="AM291" s="22">
        <v>0.77648307902470304</v>
      </c>
      <c r="AN291" s="22">
        <v>0.8152043524445971</v>
      </c>
      <c r="AO291" s="22">
        <v>0.15907744605481397</v>
      </c>
      <c r="AP291" s="22">
        <v>0.36790865072480383</v>
      </c>
      <c r="AQ291" s="22">
        <v>1</v>
      </c>
      <c r="AR291" s="22">
        <v>0.33019715678707873</v>
      </c>
      <c r="AS291" s="22">
        <v>0.30677543600386797</v>
      </c>
      <c r="AT291" s="22">
        <v>0.44610286877053318</v>
      </c>
      <c r="AU291" s="22">
        <v>0.35154409953901233</v>
      </c>
      <c r="AV291" s="22" t="e">
        <v>#DIV/0!</v>
      </c>
      <c r="AW291" s="22" t="e">
        <v>#DIV/0!</v>
      </c>
      <c r="AX291" s="22" t="e">
        <v>#DIV/0!</v>
      </c>
      <c r="AY291" s="22">
        <v>0.74736976746219497</v>
      </c>
      <c r="AZ291" s="22">
        <v>0.77098391021845547</v>
      </c>
      <c r="BA291" s="22">
        <v>0.22176039037753512</v>
      </c>
      <c r="BB291" s="22" t="e">
        <v>#DIV/0!</v>
      </c>
      <c r="BC291" s="22">
        <v>0.18419331308213313</v>
      </c>
    </row>
    <row r="292" spans="1:55" x14ac:dyDescent="0.2">
      <c r="A292" s="3" t="s">
        <v>886</v>
      </c>
      <c r="B292" s="3" t="s">
        <v>887</v>
      </c>
      <c r="C292" s="3" t="s">
        <v>15</v>
      </c>
      <c r="D292" s="3">
        <v>378195</v>
      </c>
      <c r="E292" s="3" t="s">
        <v>16</v>
      </c>
      <c r="F292" s="3">
        <v>2019</v>
      </c>
      <c r="G292" s="3" t="s">
        <v>17</v>
      </c>
      <c r="H292" s="4">
        <v>43830</v>
      </c>
      <c r="I292" s="4">
        <v>43867</v>
      </c>
      <c r="J292" s="4">
        <v>43867</v>
      </c>
      <c r="K292" s="5">
        <v>259200000</v>
      </c>
      <c r="L292" s="5">
        <v>261600000</v>
      </c>
      <c r="M292" s="3" t="s">
        <v>888</v>
      </c>
      <c r="N292" s="21">
        <v>3.2814701134755056E-2</v>
      </c>
      <c r="O292" s="22">
        <v>2.8934821654614827E-2</v>
      </c>
      <c r="P292" s="22">
        <v>2.6038281421477957E-2</v>
      </c>
      <c r="Q292" s="22">
        <v>0.87009636188637074</v>
      </c>
      <c r="R292" s="22">
        <v>0.1080289112917398</v>
      </c>
      <c r="S292" s="22">
        <v>1.5677739044734317E-2</v>
      </c>
      <c r="T292" s="22">
        <v>0.10635152898187769</v>
      </c>
      <c r="U292" s="22">
        <v>0.81039971538270061</v>
      </c>
      <c r="V292" s="22">
        <v>0.70894295337737412</v>
      </c>
      <c r="W292" s="22">
        <v>0.82297459728137834</v>
      </c>
      <c r="X292" s="22">
        <v>4.4536984224533817E-2</v>
      </c>
      <c r="Y292" s="22">
        <v>0.45449203175684311</v>
      </c>
      <c r="Z292" s="22">
        <v>0.95546301577546611</v>
      </c>
      <c r="AA292" s="22">
        <v>0</v>
      </c>
      <c r="AB292" s="22">
        <v>0.85655623998127683</v>
      </c>
      <c r="AC292" s="22">
        <v>0.43779185629734907</v>
      </c>
      <c r="AD292" s="22">
        <v>0.54855030806567595</v>
      </c>
      <c r="AE292" s="22">
        <v>0.56487821510501401</v>
      </c>
      <c r="AF292" s="22">
        <v>0.41222797819124241</v>
      </c>
      <c r="AG292" s="22" t="e">
        <v>#DIV/0!</v>
      </c>
      <c r="AH292" s="22" t="e">
        <v>#DIV/0!</v>
      </c>
      <c r="AI292" s="22">
        <v>0.53764060772445899</v>
      </c>
      <c r="AJ292" s="22">
        <v>0.36338355898777341</v>
      </c>
      <c r="AK292" s="22" t="e">
        <v>#DIV/0!</v>
      </c>
      <c r="AL292" s="22" t="e">
        <v>#DIV/0!</v>
      </c>
      <c r="AM292" s="22">
        <v>0.71144786252381986</v>
      </c>
      <c r="AN292" s="22">
        <v>0.80462629084082327</v>
      </c>
      <c r="AO292" s="22">
        <v>5.1581988603294632E-2</v>
      </c>
      <c r="AP292" s="22">
        <v>0.3272216845267748</v>
      </c>
      <c r="AQ292" s="22">
        <v>0.65465772977515824</v>
      </c>
      <c r="AR292" s="22">
        <v>0.56097487043188499</v>
      </c>
      <c r="AS292" s="22">
        <v>0.32050413961596569</v>
      </c>
      <c r="AT292" s="22">
        <v>0.42700678398461245</v>
      </c>
      <c r="AU292" s="22">
        <v>0.36266689920891426</v>
      </c>
      <c r="AV292" s="22" t="e">
        <v>#DIV/0!</v>
      </c>
      <c r="AW292" s="22" t="e">
        <v>#DIV/0!</v>
      </c>
      <c r="AX292" s="22" t="e">
        <v>#DIV/0!</v>
      </c>
      <c r="AY292" s="22">
        <v>0.74632461363152902</v>
      </c>
      <c r="AZ292" s="22">
        <v>0.76986157191337434</v>
      </c>
      <c r="BA292" s="22">
        <v>0.22219723480034201</v>
      </c>
      <c r="BB292" s="22" t="e">
        <v>#DIV/0!</v>
      </c>
      <c r="BC292" s="22">
        <v>0.16822048962637584</v>
      </c>
    </row>
    <row r="293" spans="1:55" x14ac:dyDescent="0.2">
      <c r="A293" s="3" t="s">
        <v>856</v>
      </c>
      <c r="B293" s="3" t="s">
        <v>857</v>
      </c>
      <c r="C293" s="3" t="s">
        <v>34</v>
      </c>
      <c r="D293" s="3">
        <v>183964</v>
      </c>
      <c r="E293" s="3" t="s">
        <v>16</v>
      </c>
      <c r="F293" s="3">
        <v>2020</v>
      </c>
      <c r="G293" s="3" t="s">
        <v>17</v>
      </c>
      <c r="H293" s="4">
        <v>43951</v>
      </c>
      <c r="I293" s="4">
        <v>43997</v>
      </c>
      <c r="J293" s="4">
        <v>43997</v>
      </c>
      <c r="K293" s="5">
        <v>220000000</v>
      </c>
      <c r="L293" s="5">
        <v>224000000</v>
      </c>
      <c r="M293" s="3" t="s">
        <v>858</v>
      </c>
      <c r="N293" s="21">
        <v>4.2952138667720088E-2</v>
      </c>
      <c r="O293" s="22">
        <v>4.1485592209099517E-2</v>
      </c>
      <c r="P293" s="22">
        <v>8.2295808013431102E-2</v>
      </c>
      <c r="Q293" s="22">
        <v>0.91877580269945702</v>
      </c>
      <c r="R293" s="22">
        <v>0.23963078415973835</v>
      </c>
      <c r="S293" s="22">
        <v>0.60431397229266637</v>
      </c>
      <c r="T293" s="22">
        <v>0.13314310177307345</v>
      </c>
      <c r="U293" s="22">
        <v>0.89411964669063249</v>
      </c>
      <c r="V293" s="22">
        <v>1</v>
      </c>
      <c r="W293" s="22">
        <v>0.87438992352365463</v>
      </c>
      <c r="X293" s="22">
        <v>0.49034655163761748</v>
      </c>
      <c r="Y293" s="22">
        <v>0.40098594125589243</v>
      </c>
      <c r="Z293" s="22">
        <v>0.50965344836238258</v>
      </c>
      <c r="AA293" s="22">
        <v>0.37918726688278198</v>
      </c>
      <c r="AB293" s="22">
        <v>0.74673105960600328</v>
      </c>
      <c r="AC293" s="22">
        <v>0.6597018420316858</v>
      </c>
      <c r="AD293" s="22">
        <v>0.26021101046896006</v>
      </c>
      <c r="AE293" s="22">
        <v>0.3537001620862042</v>
      </c>
      <c r="AF293" s="22">
        <v>0.37372842381624383</v>
      </c>
      <c r="AG293" s="22" t="e">
        <v>#DIV/0!</v>
      </c>
      <c r="AH293" s="22" t="e">
        <v>#DIV/0!</v>
      </c>
      <c r="AI293" s="22">
        <v>0.49522443170780478</v>
      </c>
      <c r="AJ293" s="22">
        <v>0.12282235614553388</v>
      </c>
      <c r="AK293" s="22" t="e">
        <v>#DIV/0!</v>
      </c>
      <c r="AL293" s="22" t="e">
        <v>#DIV/0!</v>
      </c>
      <c r="AM293" s="22">
        <v>0.79598884279299742</v>
      </c>
      <c r="AN293" s="22">
        <v>0.84939057703539045</v>
      </c>
      <c r="AO293" s="22">
        <v>0.14486325563302124</v>
      </c>
      <c r="AP293" s="22">
        <v>0.36462691630082911</v>
      </c>
      <c r="AQ293" s="22">
        <v>0.70003356519751769</v>
      </c>
      <c r="AR293" s="22">
        <v>0.38998214894810662</v>
      </c>
      <c r="AS293" s="22">
        <v>0.26010134889369507</v>
      </c>
      <c r="AT293" s="22">
        <v>0.4991795810347871</v>
      </c>
      <c r="AU293" s="22">
        <v>0.32813016243674525</v>
      </c>
      <c r="AV293" s="22" t="e">
        <v>#DIV/0!</v>
      </c>
      <c r="AW293" s="22" t="e">
        <v>#DIV/0!</v>
      </c>
      <c r="AX293" s="22" t="e">
        <v>#DIV/0!</v>
      </c>
      <c r="AY293" s="22">
        <v>0.74954394909555078</v>
      </c>
      <c r="AZ293" s="22">
        <v>0.77031653496802655</v>
      </c>
      <c r="BA293" s="22">
        <v>0.22486129332061949</v>
      </c>
      <c r="BB293" s="22" t="e">
        <v>#DIV/0!</v>
      </c>
      <c r="BC293" s="22">
        <v>0.28225723812677517</v>
      </c>
    </row>
    <row r="294" spans="1:55" x14ac:dyDescent="0.2">
      <c r="A294" s="3" t="s">
        <v>898</v>
      </c>
      <c r="B294" s="3" t="s">
        <v>899</v>
      </c>
      <c r="C294" s="3" t="s">
        <v>59</v>
      </c>
      <c r="D294" s="3">
        <v>334772</v>
      </c>
      <c r="E294" s="3" t="s">
        <v>16</v>
      </c>
      <c r="F294" s="3">
        <v>2019</v>
      </c>
      <c r="G294" s="3" t="s">
        <v>17</v>
      </c>
      <c r="H294" s="4">
        <v>43830</v>
      </c>
      <c r="I294" s="4">
        <v>43889</v>
      </c>
      <c r="J294" s="4">
        <v>43889</v>
      </c>
      <c r="K294" s="5">
        <v>303477000</v>
      </c>
      <c r="L294" s="5">
        <v>303900000</v>
      </c>
      <c r="M294" s="3" t="s">
        <v>900</v>
      </c>
      <c r="N294" s="21">
        <v>0.12183789986427793</v>
      </c>
      <c r="O294" s="22">
        <v>6.4805259721997063E-2</v>
      </c>
      <c r="P294" s="22">
        <v>7.6888844234402509E-2</v>
      </c>
      <c r="Q294" s="22">
        <v>0.86873808571741939</v>
      </c>
      <c r="R294" s="22">
        <v>8.0257905758131479E-2</v>
      </c>
      <c r="S294" s="22">
        <v>9.4058153379178618E-3</v>
      </c>
      <c r="T294" s="22">
        <v>7.941620907968637E-2</v>
      </c>
      <c r="U294" s="22">
        <v>0.8088442500800691</v>
      </c>
      <c r="V294" s="22">
        <v>0.70858323292707592</v>
      </c>
      <c r="W294" s="22">
        <v>0.82124056617419794</v>
      </c>
      <c r="X294" s="22">
        <v>0.38633293375969907</v>
      </c>
      <c r="Y294" s="22">
        <v>0.4993782975259774</v>
      </c>
      <c r="Z294" s="22">
        <v>0.61366706624030098</v>
      </c>
      <c r="AA294" s="22">
        <v>0.19247661932897239</v>
      </c>
      <c r="AB294" s="22">
        <v>0.91258633453248583</v>
      </c>
      <c r="AC294" s="22">
        <v>9.2641151539177166E-2</v>
      </c>
      <c r="AD294" s="22">
        <v>0.1740835006527312</v>
      </c>
      <c r="AE294" s="22">
        <v>0.25563941529008188</v>
      </c>
      <c r="AF294" s="22">
        <v>0.33290210406941212</v>
      </c>
      <c r="AG294" s="22" t="e">
        <v>#DIV/0!</v>
      </c>
      <c r="AH294" s="22" t="e">
        <v>#DIV/0!</v>
      </c>
      <c r="AI294" s="22">
        <v>0.54395371767330669</v>
      </c>
      <c r="AJ294" s="22">
        <v>0.26848779969168601</v>
      </c>
      <c r="AK294" s="22" t="e">
        <v>#DIV/0!</v>
      </c>
      <c r="AL294" s="22" t="e">
        <v>#DIV/0!</v>
      </c>
      <c r="AM294" s="22">
        <v>0.70982635310373898</v>
      </c>
      <c r="AN294" s="22">
        <v>0.80742012317267575</v>
      </c>
      <c r="AO294" s="22">
        <v>0.25811088014153361</v>
      </c>
      <c r="AP294" s="22">
        <v>0.3619343237854436</v>
      </c>
      <c r="AQ294" s="22">
        <v>0.65161896626037241</v>
      </c>
      <c r="AR294" s="22">
        <v>0.30776730462947488</v>
      </c>
      <c r="AS294" s="22">
        <v>0.3652597911503972</v>
      </c>
      <c r="AT294" s="22">
        <v>0.52222392538784912</v>
      </c>
      <c r="AU294" s="22">
        <v>0.29962687158089601</v>
      </c>
      <c r="AV294" s="22" t="e">
        <v>#DIV/0!</v>
      </c>
      <c r="AW294" s="22" t="e">
        <v>#DIV/0!</v>
      </c>
      <c r="AX294" s="22" t="e">
        <v>#DIV/0!</v>
      </c>
      <c r="AY294" s="22">
        <v>0.74618135518635775</v>
      </c>
      <c r="AZ294" s="22">
        <v>0.76878728853209377</v>
      </c>
      <c r="BA294" s="22">
        <v>0.22221905764924782</v>
      </c>
      <c r="BB294" s="22" t="e">
        <v>#DIV/0!</v>
      </c>
      <c r="BC294" s="22">
        <v>0.17905539339223195</v>
      </c>
    </row>
    <row r="295" spans="1:55" x14ac:dyDescent="0.2">
      <c r="A295" s="3" t="s">
        <v>901</v>
      </c>
      <c r="B295" s="3" t="s">
        <v>902</v>
      </c>
      <c r="C295" s="3" t="s">
        <v>34</v>
      </c>
      <c r="D295" s="3">
        <v>172199</v>
      </c>
      <c r="E295" s="3" t="s">
        <v>16</v>
      </c>
      <c r="F295" s="3">
        <v>2019</v>
      </c>
      <c r="G295" s="3" t="s">
        <v>17</v>
      </c>
      <c r="H295" s="4">
        <v>43861</v>
      </c>
      <c r="I295" s="4">
        <v>43881</v>
      </c>
      <c r="J295" s="4">
        <v>43881</v>
      </c>
      <c r="K295" s="5">
        <v>610000000</v>
      </c>
      <c r="L295" s="5">
        <v>622000000</v>
      </c>
      <c r="M295" s="3" t="s">
        <v>903</v>
      </c>
      <c r="N295" s="21">
        <v>0.28037428611058013</v>
      </c>
      <c r="O295" s="22">
        <v>0.2603044379487966</v>
      </c>
      <c r="P295" s="22">
        <v>0.63070207504894482</v>
      </c>
      <c r="Q295" s="22">
        <v>0.86825925916133873</v>
      </c>
      <c r="R295" s="22">
        <v>3.8625492839247183E-2</v>
      </c>
      <c r="S295" s="22">
        <v>0</v>
      </c>
      <c r="T295" s="22">
        <v>3.9037207894992272E-2</v>
      </c>
      <c r="U295" s="22">
        <v>0.80789218982894151</v>
      </c>
      <c r="V295" s="22">
        <v>0.70833495319453676</v>
      </c>
      <c r="W295" s="22">
        <v>0.82018354612339384</v>
      </c>
      <c r="X295" s="22">
        <v>0.68353322637017244</v>
      </c>
      <c r="Y295" s="22">
        <v>0.50422160711295272</v>
      </c>
      <c r="Z295" s="22">
        <v>0.31646677362982756</v>
      </c>
      <c r="AA295" s="22">
        <v>5.7256038594150946E-2</v>
      </c>
      <c r="AB295" s="22">
        <v>0.94735657522655425</v>
      </c>
      <c r="AC295" s="22">
        <v>0.608698013765262</v>
      </c>
      <c r="AD295" s="22">
        <v>0.35128450824435881</v>
      </c>
      <c r="AE295" s="22">
        <v>0.45739217900676965</v>
      </c>
      <c r="AF295" s="22">
        <v>0.41872214725375151</v>
      </c>
      <c r="AG295" s="22" t="e">
        <v>#DIV/0!</v>
      </c>
      <c r="AH295" s="22" t="e">
        <v>#DIV/0!</v>
      </c>
      <c r="AI295" s="22">
        <v>0.54861909806974696</v>
      </c>
      <c r="AJ295" s="22">
        <v>0.53129931946025166</v>
      </c>
      <c r="AK295" s="22" t="e">
        <v>#DIV/0!</v>
      </c>
      <c r="AL295" s="22" t="e">
        <v>#DIV/0!</v>
      </c>
      <c r="AM295" s="22">
        <v>0.71276245753615053</v>
      </c>
      <c r="AN295" s="22">
        <v>0.80493828641574039</v>
      </c>
      <c r="AO295" s="22">
        <v>0.12518631799606952</v>
      </c>
      <c r="AP295" s="22">
        <v>0.36005614907154682</v>
      </c>
      <c r="AQ295" s="22">
        <v>0.76435812170066175</v>
      </c>
      <c r="AR295" s="22">
        <v>0.66622789535304239</v>
      </c>
      <c r="AS295" s="22">
        <v>0.35433816961913028</v>
      </c>
      <c r="AT295" s="22">
        <v>0.75183259969000549</v>
      </c>
      <c r="AU295" s="22">
        <v>1</v>
      </c>
      <c r="AV295" s="22" t="e">
        <v>#DIV/0!</v>
      </c>
      <c r="AW295" s="22" t="e">
        <v>#DIV/0!</v>
      </c>
      <c r="AX295" s="22" t="e">
        <v>#DIV/0!</v>
      </c>
      <c r="AY295" s="22">
        <v>0.74473629775717887</v>
      </c>
      <c r="AZ295" s="22">
        <v>0.76389057967672203</v>
      </c>
      <c r="BA295" s="22">
        <v>0.22622677752889767</v>
      </c>
      <c r="BB295" s="22" t="e">
        <v>#DIV/0!</v>
      </c>
      <c r="BC295" s="22">
        <v>0.23292487111054247</v>
      </c>
    </row>
    <row r="296" spans="1:55" x14ac:dyDescent="0.2">
      <c r="A296" s="3" t="s">
        <v>904</v>
      </c>
      <c r="B296" s="3" t="s">
        <v>905</v>
      </c>
      <c r="C296" s="3" t="s">
        <v>45</v>
      </c>
      <c r="D296" s="3">
        <v>896899</v>
      </c>
      <c r="E296" s="3" t="s">
        <v>16</v>
      </c>
      <c r="F296" s="3">
        <v>2019</v>
      </c>
      <c r="G296" s="3" t="s">
        <v>17</v>
      </c>
      <c r="H296" s="4">
        <v>43830</v>
      </c>
      <c r="I296" s="4">
        <v>43880</v>
      </c>
      <c r="J296" s="4">
        <v>43958</v>
      </c>
      <c r="K296" s="5">
        <v>3673000</v>
      </c>
      <c r="L296" s="5">
        <v>3990000</v>
      </c>
      <c r="M296" s="3" t="s">
        <v>906</v>
      </c>
      <c r="N296" s="21">
        <v>0.12854594986889104</v>
      </c>
      <c r="O296" s="22">
        <v>0.12769231674563339</v>
      </c>
      <c r="P296" s="22">
        <v>0.15001073911696619</v>
      </c>
      <c r="Q296" s="22">
        <v>0.86861426616932125</v>
      </c>
      <c r="R296" s="22">
        <v>5.2752264945323049E-2</v>
      </c>
      <c r="S296" s="22">
        <v>0</v>
      </c>
      <c r="T296" s="22">
        <v>5.3314559432879063E-2</v>
      </c>
      <c r="U296" s="22">
        <v>0.80825419383785413</v>
      </c>
      <c r="V296" s="22">
        <v>0.70833495319453676</v>
      </c>
      <c r="W296" s="22">
        <v>0.82060002329935389</v>
      </c>
      <c r="X296" s="22">
        <v>0.62710452747162848</v>
      </c>
      <c r="Y296" s="22">
        <v>0.48650283111135834</v>
      </c>
      <c r="Z296" s="22">
        <v>0.37289547252837146</v>
      </c>
      <c r="AA296" s="22">
        <v>0</v>
      </c>
      <c r="AB296" s="22">
        <v>0.92042571549524277</v>
      </c>
      <c r="AC296" s="22">
        <v>0.1849453128723588</v>
      </c>
      <c r="AD296" s="22">
        <v>0.22489861013386792</v>
      </c>
      <c r="AE296" s="22">
        <v>0.31349511778141348</v>
      </c>
      <c r="AF296" s="22">
        <v>0.35980141743620708</v>
      </c>
      <c r="AG296" s="22" t="e">
        <v>#DIV/0!</v>
      </c>
      <c r="AH296" s="22" t="e">
        <v>#DIV/0!</v>
      </c>
      <c r="AI296" s="22">
        <v>0.5383515813527594</v>
      </c>
      <c r="AJ296" s="22">
        <v>0.26218390544050624</v>
      </c>
      <c r="AK296" s="22" t="e">
        <v>#DIV/0!</v>
      </c>
      <c r="AL296" s="22" t="e">
        <v>#DIV/0!</v>
      </c>
      <c r="AM296" s="22">
        <v>0.71661726126350134</v>
      </c>
      <c r="AN296" s="22">
        <v>0.80962027075267051</v>
      </c>
      <c r="AO296" s="22">
        <v>0.41475514205864722</v>
      </c>
      <c r="AP296" s="22">
        <v>0.36181684225801736</v>
      </c>
      <c r="AQ296" s="22">
        <v>0.84888887205027475</v>
      </c>
      <c r="AR296" s="22">
        <v>0.29956293785230087</v>
      </c>
      <c r="AS296" s="22">
        <v>0.35925241062172564</v>
      </c>
      <c r="AT296" s="22">
        <v>0.66212084809595673</v>
      </c>
      <c r="AU296" s="22">
        <v>0.38250487728020161</v>
      </c>
      <c r="AV296" s="22" t="e">
        <v>#DIV/0!</v>
      </c>
      <c r="AW296" s="22" t="e">
        <v>#DIV/0!</v>
      </c>
      <c r="AX296" s="22" t="e">
        <v>#DIV/0!</v>
      </c>
      <c r="AY296" s="22">
        <v>0.74463412482555835</v>
      </c>
      <c r="AZ296" s="22">
        <v>0.7667608945182014</v>
      </c>
      <c r="BA296" s="22">
        <v>0.22244154203459454</v>
      </c>
      <c r="BB296" s="22" t="e">
        <v>#DIV/0!</v>
      </c>
      <c r="BC296" s="22">
        <v>0.3701160956157088</v>
      </c>
    </row>
    <row r="297" spans="1:55" x14ac:dyDescent="0.2">
      <c r="A297" s="3" t="s">
        <v>862</v>
      </c>
      <c r="B297" s="3" t="s">
        <v>863</v>
      </c>
      <c r="C297" s="3" t="s">
        <v>45</v>
      </c>
      <c r="D297" s="3">
        <v>378194</v>
      </c>
      <c r="E297" s="3" t="s">
        <v>16</v>
      </c>
      <c r="F297" s="3">
        <v>2019</v>
      </c>
      <c r="G297" s="3" t="s">
        <v>17</v>
      </c>
      <c r="H297" s="4">
        <v>43830</v>
      </c>
      <c r="I297" s="4">
        <v>43892</v>
      </c>
      <c r="J297" s="4">
        <v>43892</v>
      </c>
      <c r="K297" s="5">
        <v>423500000</v>
      </c>
      <c r="L297" s="5">
        <v>425700000</v>
      </c>
      <c r="M297" s="3" t="s">
        <v>864</v>
      </c>
      <c r="N297" s="21">
        <v>5.0197846112308299E-2</v>
      </c>
      <c r="O297" s="22">
        <v>3.0466062445053087E-2</v>
      </c>
      <c r="P297" s="22">
        <v>1.2086897754864753E-2</v>
      </c>
      <c r="Q297" s="22">
        <v>0.87117492134876484</v>
      </c>
      <c r="R297" s="22">
        <v>0.12291640531598319</v>
      </c>
      <c r="S297" s="22">
        <v>3.9982299526782387E-2</v>
      </c>
      <c r="T297" s="22">
        <v>0.11701221507761035</v>
      </c>
      <c r="U297" s="22">
        <v>0.81174126037124927</v>
      </c>
      <c r="V297" s="22">
        <v>0.71027870767635637</v>
      </c>
      <c r="W297" s="22">
        <v>0.82431194151090759</v>
      </c>
      <c r="X297" s="22">
        <v>0.22506946151141893</v>
      </c>
      <c r="Y297" s="22">
        <v>0.50107409924290258</v>
      </c>
      <c r="Z297" s="22">
        <v>0.77493053848858107</v>
      </c>
      <c r="AA297" s="22">
        <v>0.38036141159104936</v>
      </c>
      <c r="AB297" s="22">
        <v>0.83239893128541909</v>
      </c>
      <c r="AC297" s="22">
        <v>0.31169440757849798</v>
      </c>
      <c r="AD297" s="22">
        <v>0.16589462951801681</v>
      </c>
      <c r="AE297" s="22">
        <v>0.24631595034141815</v>
      </c>
      <c r="AF297" s="22">
        <v>0.31344607050939483</v>
      </c>
      <c r="AG297" s="22" t="e">
        <v>#DIV/0!</v>
      </c>
      <c r="AH297" s="22" t="e">
        <v>#DIV/0!</v>
      </c>
      <c r="AI297" s="22">
        <v>0.4960394525657143</v>
      </c>
      <c r="AJ297" s="22">
        <v>0.13269721869551501</v>
      </c>
      <c r="AK297" s="22" t="e">
        <v>#DIV/0!</v>
      </c>
      <c r="AL297" s="22" t="e">
        <v>#DIV/0!</v>
      </c>
      <c r="AM297" s="22">
        <v>0.70728203361438391</v>
      </c>
      <c r="AN297" s="22">
        <v>0.80711216129602459</v>
      </c>
      <c r="AO297" s="22">
        <v>0.12309032906907844</v>
      </c>
      <c r="AP297" s="22">
        <v>0.36485076747540718</v>
      </c>
      <c r="AQ297" s="22">
        <v>0.5752124178030702</v>
      </c>
      <c r="AR297" s="22">
        <v>0.28832282156727657</v>
      </c>
      <c r="AS297" s="22">
        <v>0.31418395903262758</v>
      </c>
      <c r="AT297" s="22">
        <v>0.35936767576417583</v>
      </c>
      <c r="AU297" s="22">
        <v>0.32240956395020187</v>
      </c>
      <c r="AV297" s="22" t="e">
        <v>#DIV/0!</v>
      </c>
      <c r="AW297" s="22" t="e">
        <v>#DIV/0!</v>
      </c>
      <c r="AX297" s="22" t="e">
        <v>#DIV/0!</v>
      </c>
      <c r="AY297" s="22">
        <v>0.75112027742675558</v>
      </c>
      <c r="AZ297" s="22">
        <v>0.77509609047643979</v>
      </c>
      <c r="BA297" s="22">
        <v>0.24275394867601513</v>
      </c>
      <c r="BB297" s="22" t="e">
        <v>#DIV/0!</v>
      </c>
      <c r="BC297" s="22">
        <v>0.12164315407126346</v>
      </c>
    </row>
    <row r="298" spans="1:55" x14ac:dyDescent="0.2">
      <c r="A298" s="3" t="s">
        <v>868</v>
      </c>
      <c r="B298" s="3" t="s">
        <v>869</v>
      </c>
      <c r="C298" s="3" t="s">
        <v>38</v>
      </c>
      <c r="D298" s="3">
        <v>160346</v>
      </c>
      <c r="E298" s="3" t="s">
        <v>16</v>
      </c>
      <c r="F298" s="3">
        <v>2020</v>
      </c>
      <c r="G298" s="3" t="s">
        <v>17</v>
      </c>
      <c r="H298" s="4">
        <v>44012</v>
      </c>
      <c r="I298" s="4">
        <v>44054</v>
      </c>
      <c r="J298" s="4">
        <v>44054</v>
      </c>
      <c r="K298" s="5">
        <v>588400000</v>
      </c>
      <c r="L298" s="5">
        <v>586300000</v>
      </c>
      <c r="M298" s="3" t="s">
        <v>870</v>
      </c>
      <c r="N298" s="21">
        <v>4.691975228978898E-2</v>
      </c>
      <c r="O298" s="22">
        <v>4.2174309789232395E-2</v>
      </c>
      <c r="P298" s="22">
        <v>5.8403512373472403E-2</v>
      </c>
      <c r="Q298" s="22">
        <v>0.86873807740006859</v>
      </c>
      <c r="R298" s="22">
        <v>2.9655211100399183E-2</v>
      </c>
      <c r="S298" s="22">
        <v>1.0026806806982423E-2</v>
      </c>
      <c r="T298" s="22">
        <v>2.8162081315721562E-2</v>
      </c>
      <c r="U298" s="22">
        <v>0.80784100376243761</v>
      </c>
      <c r="V298" s="22">
        <v>0.70859962411041033</v>
      </c>
      <c r="W298" s="22">
        <v>0.82008382593417306</v>
      </c>
      <c r="X298" s="22">
        <v>0.20764973113841062</v>
      </c>
      <c r="Y298" s="22">
        <v>0.54311636523765161</v>
      </c>
      <c r="Z298" s="22">
        <v>0.79235026886158932</v>
      </c>
      <c r="AA298" s="22">
        <v>0.44443921060268993</v>
      </c>
      <c r="AB298" s="22">
        <v>0.91258683860730094</v>
      </c>
      <c r="AC298" s="22">
        <v>0.42858890013283119</v>
      </c>
      <c r="AD298" s="22">
        <v>0.1999560448896949</v>
      </c>
      <c r="AE298" s="22">
        <v>0.201989285374123</v>
      </c>
      <c r="AF298" s="22">
        <v>0.24822883034139823</v>
      </c>
      <c r="AG298" s="22" t="e">
        <v>#DIV/0!</v>
      </c>
      <c r="AH298" s="22" t="e">
        <v>#DIV/0!</v>
      </c>
      <c r="AI298" s="22">
        <v>0.53469608119091772</v>
      </c>
      <c r="AJ298" s="22">
        <v>0.12242449319746818</v>
      </c>
      <c r="AK298" s="22" t="e">
        <v>#DIV/0!</v>
      </c>
      <c r="AL298" s="22" t="e">
        <v>#DIV/0!</v>
      </c>
      <c r="AM298" s="22">
        <v>0.70272908688784697</v>
      </c>
      <c r="AN298" s="22">
        <v>0.80530924800034154</v>
      </c>
      <c r="AO298" s="22">
        <v>0.12542995443993377</v>
      </c>
      <c r="AP298" s="22">
        <v>0.3667150722503848</v>
      </c>
      <c r="AQ298" s="22">
        <v>0.45805513509388535</v>
      </c>
      <c r="AR298" s="22">
        <v>0.26431702656408251</v>
      </c>
      <c r="AS298" s="22">
        <v>0.36089234019061806</v>
      </c>
      <c r="AT298" s="22">
        <v>0.33665754015524196</v>
      </c>
      <c r="AU298" s="22">
        <v>0.26517539306629662</v>
      </c>
      <c r="AV298" s="22" t="e">
        <v>#DIV/0!</v>
      </c>
      <c r="AW298" s="22" t="e">
        <v>#DIV/0!</v>
      </c>
      <c r="AX298" s="22" t="e">
        <v>#DIV/0!</v>
      </c>
      <c r="AY298" s="22">
        <v>0.74525015887266588</v>
      </c>
      <c r="AZ298" s="22">
        <v>0.7670721261123129</v>
      </c>
      <c r="BA298" s="22">
        <v>0.2208277589098345</v>
      </c>
      <c r="BB298" s="22" t="e">
        <v>#DIV/0!</v>
      </c>
      <c r="BC298" s="22">
        <v>9.5488471191981436E-2</v>
      </c>
    </row>
    <row r="299" spans="1:55" x14ac:dyDescent="0.2">
      <c r="A299" s="3" t="s">
        <v>1006</v>
      </c>
      <c r="B299" s="3" t="s">
        <v>1007</v>
      </c>
      <c r="C299" s="3" t="s">
        <v>72</v>
      </c>
      <c r="D299" s="3">
        <v>81605</v>
      </c>
      <c r="E299" s="3" t="s">
        <v>16</v>
      </c>
      <c r="F299" s="3">
        <v>2019</v>
      </c>
      <c r="G299" s="3" t="s">
        <v>17</v>
      </c>
      <c r="H299" s="4">
        <v>43830</v>
      </c>
      <c r="I299" s="4">
        <v>43885</v>
      </c>
      <c r="J299" s="4">
        <v>43885</v>
      </c>
      <c r="K299" s="5">
        <v>328840808</v>
      </c>
      <c r="L299" s="5">
        <v>329232051</v>
      </c>
      <c r="M299" s="3" t="s">
        <v>1008</v>
      </c>
      <c r="N299" s="21">
        <v>1.1992510011267403E-3</v>
      </c>
      <c r="O299" s="22">
        <v>1.1992510011267403E-3</v>
      </c>
      <c r="P299" s="22">
        <v>6.758596604585661E-4</v>
      </c>
      <c r="Q299" s="22">
        <v>0.86906603355013201</v>
      </c>
      <c r="R299" s="22">
        <v>9.0345790924703604E-3</v>
      </c>
      <c r="S299" s="22">
        <v>0</v>
      </c>
      <c r="T299" s="22">
        <v>9.1308800574876978E-3</v>
      </c>
      <c r="U299" s="22">
        <v>0.80745247337110138</v>
      </c>
      <c r="V299" s="22">
        <v>0.70833495319453676</v>
      </c>
      <c r="W299" s="22">
        <v>0.8196776625859864</v>
      </c>
      <c r="X299" s="22">
        <v>1.2454962357861185E-2</v>
      </c>
      <c r="Y299" s="22">
        <v>0.4805397950402569</v>
      </c>
      <c r="Z299" s="22">
        <v>0.98754503764213886</v>
      </c>
      <c r="AA299" s="22">
        <v>0</v>
      </c>
      <c r="AB299" s="22">
        <v>0.89473343964030327</v>
      </c>
      <c r="AC299" s="22">
        <v>1</v>
      </c>
      <c r="AD299" s="22">
        <v>1</v>
      </c>
      <c r="AE299" s="22">
        <v>0.73308584809258759</v>
      </c>
      <c r="AF299" s="22">
        <v>0.43441473819546572</v>
      </c>
      <c r="AG299" s="22" t="e">
        <v>#DIV/0!</v>
      </c>
      <c r="AH299" s="22" t="e">
        <v>#DIV/0!</v>
      </c>
      <c r="AI299" s="22">
        <v>0.62891552664886918</v>
      </c>
      <c r="AJ299" s="22">
        <v>9.4387575000303411E-2</v>
      </c>
      <c r="AK299" s="22" t="e">
        <v>#DIV/0!</v>
      </c>
      <c r="AL299" s="22" t="e">
        <v>#DIV/0!</v>
      </c>
      <c r="AM299" s="22">
        <v>0.70789354594799059</v>
      </c>
      <c r="AN299" s="22">
        <v>0.803400944667372</v>
      </c>
      <c r="AO299" s="22">
        <v>3.4663446470123999E-3</v>
      </c>
      <c r="AP299" s="22">
        <v>0.35936478584816073</v>
      </c>
      <c r="AQ299" s="22">
        <v>0.5956466372964323</v>
      </c>
      <c r="AR299" s="22">
        <v>0.97763602706349995</v>
      </c>
      <c r="AS299" s="22">
        <v>0.92169160572121578</v>
      </c>
      <c r="AT299" s="22">
        <v>0.34066869335831024</v>
      </c>
      <c r="AU299" s="22">
        <v>0.21278657832585288</v>
      </c>
      <c r="AV299" s="22" t="e">
        <v>#DIV/0!</v>
      </c>
      <c r="AW299" s="22" t="e">
        <v>#DIV/0!</v>
      </c>
      <c r="AX299" s="22" t="e">
        <v>#DIV/0!</v>
      </c>
      <c r="AY299" s="22">
        <v>0.74442776373849917</v>
      </c>
      <c r="AZ299" s="22">
        <v>0.7677225403094754</v>
      </c>
      <c r="BA299" s="22">
        <v>0.21398567865765308</v>
      </c>
      <c r="BB299" s="22" t="e">
        <v>#DIV/0!</v>
      </c>
      <c r="BC299" s="22">
        <v>0.1319887283194596</v>
      </c>
    </row>
    <row r="300" spans="1:55" x14ac:dyDescent="0.2">
      <c r="A300" s="3" t="s">
        <v>913</v>
      </c>
      <c r="B300" s="3" t="s">
        <v>914</v>
      </c>
      <c r="C300" s="3" t="s">
        <v>15</v>
      </c>
      <c r="D300" s="3">
        <v>782146</v>
      </c>
      <c r="E300" s="3" t="s">
        <v>16</v>
      </c>
      <c r="F300" s="3">
        <v>2019</v>
      </c>
      <c r="G300" s="3" t="s">
        <v>17</v>
      </c>
      <c r="H300" s="4">
        <v>43830</v>
      </c>
      <c r="I300" s="4">
        <v>43887</v>
      </c>
      <c r="J300" s="4">
        <v>43887</v>
      </c>
      <c r="K300" s="5">
        <v>119503329</v>
      </c>
      <c r="L300" s="5">
        <v>119770865</v>
      </c>
      <c r="M300" s="3" t="s">
        <v>915</v>
      </c>
      <c r="N300" s="21">
        <v>8.6322893314764532E-2</v>
      </c>
      <c r="O300" s="22">
        <v>8.6322893314764532E-2</v>
      </c>
      <c r="P300" s="22">
        <v>0.11382828052726941</v>
      </c>
      <c r="Q300" s="22">
        <v>0.86805177532184419</v>
      </c>
      <c r="R300" s="22">
        <v>3.7831996183037035E-3</v>
      </c>
      <c r="S300" s="22">
        <v>0</v>
      </c>
      <c r="T300" s="22">
        <v>3.8235253236151455E-3</v>
      </c>
      <c r="U300" s="22">
        <v>0.80731028780349567</v>
      </c>
      <c r="V300" s="22">
        <v>0.70833495319453676</v>
      </c>
      <c r="W300" s="22">
        <v>0.81951408140400839</v>
      </c>
      <c r="X300" s="22">
        <v>0.18529438278103147</v>
      </c>
      <c r="Y300" s="22">
        <v>0.51046215288855823</v>
      </c>
      <c r="Z300" s="22">
        <v>0.8147056172189685</v>
      </c>
      <c r="AA300" s="22">
        <v>7.814236913829032E-3</v>
      </c>
      <c r="AB300" s="22">
        <v>0.96710479976159891</v>
      </c>
      <c r="AC300" s="22">
        <v>1</v>
      </c>
      <c r="AD300" s="22">
        <v>0.3515983747798288</v>
      </c>
      <c r="AE300" s="22">
        <v>0.38598295201363497</v>
      </c>
      <c r="AF300" s="22">
        <v>0.37306833603352552</v>
      </c>
      <c r="AG300" s="22" t="e">
        <v>#DIV/0!</v>
      </c>
      <c r="AH300" s="22" t="e">
        <v>#DIV/0!</v>
      </c>
      <c r="AI300" s="22">
        <v>0.54432039547822364</v>
      </c>
      <c r="AJ300" s="22">
        <v>0.5345444027439844</v>
      </c>
      <c r="AK300" s="22" t="e">
        <v>#DIV/0!</v>
      </c>
      <c r="AL300" s="22" t="e">
        <v>#DIV/0!</v>
      </c>
      <c r="AM300" s="22">
        <v>0.71198937727829692</v>
      </c>
      <c r="AN300" s="22">
        <v>0.80584764725920321</v>
      </c>
      <c r="AO300" s="22">
        <v>0.21321148802930159</v>
      </c>
      <c r="AP300" s="22">
        <v>0.36461503609917839</v>
      </c>
      <c r="AQ300" s="22">
        <v>0.75527368434603881</v>
      </c>
      <c r="AR300" s="22">
        <v>0.44009985472913354</v>
      </c>
      <c r="AS300" s="22">
        <v>0.35442670173653829</v>
      </c>
      <c r="AT300" s="22">
        <v>0.69770140479040976</v>
      </c>
      <c r="AU300" s="22">
        <v>0.42023090860584961</v>
      </c>
      <c r="AV300" s="22" t="e">
        <v>#DIV/0!</v>
      </c>
      <c r="AW300" s="22" t="e">
        <v>#DIV/0!</v>
      </c>
      <c r="AX300" s="22" t="e">
        <v>#DIV/0!</v>
      </c>
      <c r="AY300" s="22">
        <v>0.74411427456031753</v>
      </c>
      <c r="AZ300" s="22">
        <v>0.7669839405214175</v>
      </c>
      <c r="BA300" s="22">
        <v>0.22225821403660551</v>
      </c>
      <c r="BB300" s="22" t="e">
        <v>#DIV/0!</v>
      </c>
      <c r="BC300" s="22">
        <v>0.27135133145773666</v>
      </c>
    </row>
    <row r="301" spans="1:55" x14ac:dyDescent="0.2">
      <c r="A301" s="3" t="s">
        <v>919</v>
      </c>
      <c r="B301" s="3" t="s">
        <v>920</v>
      </c>
      <c r="C301" s="3" t="s">
        <v>138</v>
      </c>
      <c r="D301" s="3">
        <v>334076</v>
      </c>
      <c r="E301" s="3" t="s">
        <v>16</v>
      </c>
      <c r="F301" s="3">
        <v>2019</v>
      </c>
      <c r="G301" s="3" t="s">
        <v>17</v>
      </c>
      <c r="H301" s="4">
        <v>43830</v>
      </c>
      <c r="I301" s="4">
        <v>43886</v>
      </c>
      <c r="J301" s="4">
        <v>43886</v>
      </c>
      <c r="K301" s="5">
        <v>413910000</v>
      </c>
      <c r="L301" s="5">
        <v>415916000</v>
      </c>
      <c r="M301" s="3" t="s">
        <v>921</v>
      </c>
      <c r="N301" s="21">
        <v>2.6341276975487288E-2</v>
      </c>
      <c r="O301" s="22">
        <v>1.7169145162811289E-2</v>
      </c>
      <c r="P301" s="22">
        <v>1.0711407977949639E-3</v>
      </c>
      <c r="Q301" s="22">
        <v>0.87180930237819343</v>
      </c>
      <c r="R301" s="22">
        <v>0.19569706460907912</v>
      </c>
      <c r="S301" s="22">
        <v>1.963671293082855E-2</v>
      </c>
      <c r="T301" s="22">
        <v>0.19423979642680211</v>
      </c>
      <c r="U301" s="22">
        <v>0.81524898817083724</v>
      </c>
      <c r="V301" s="22">
        <v>0.70940318321466278</v>
      </c>
      <c r="W301" s="22">
        <v>0.82848257116593504</v>
      </c>
      <c r="X301" s="22">
        <v>5.5423021615711353E-2</v>
      </c>
      <c r="Y301" s="22">
        <v>0.43926765917024996</v>
      </c>
      <c r="Z301" s="22">
        <v>0.94457697838428856</v>
      </c>
      <c r="AA301" s="22">
        <v>0</v>
      </c>
      <c r="AB301" s="22">
        <v>0.82226964294118798</v>
      </c>
      <c r="AC301" s="22">
        <v>0.31250253533152106</v>
      </c>
      <c r="AD301" s="22">
        <v>0.32556063729279572</v>
      </c>
      <c r="AE301" s="22">
        <v>0.37360416599521912</v>
      </c>
      <c r="AF301" s="22">
        <v>0.3627126260371612</v>
      </c>
      <c r="AG301" s="22" t="e">
        <v>#DIV/0!</v>
      </c>
      <c r="AH301" s="22" t="e">
        <v>#DIV/0!</v>
      </c>
      <c r="AI301" s="22">
        <v>0.58374136894444273</v>
      </c>
      <c r="AJ301" s="22">
        <v>0.23810821608701122</v>
      </c>
      <c r="AK301" s="22" t="e">
        <v>#DIV/0!</v>
      </c>
      <c r="AL301" s="22" t="e">
        <v>#DIV/0!</v>
      </c>
      <c r="AM301" s="22">
        <v>0.71213152210213571</v>
      </c>
      <c r="AN301" s="22">
        <v>0.80646624826929436</v>
      </c>
      <c r="AO301" s="22">
        <v>8.8779544367103669E-2</v>
      </c>
      <c r="AP301" s="22">
        <v>0.34792301401168613</v>
      </c>
      <c r="AQ301" s="22">
        <v>0.63850290067083237</v>
      </c>
      <c r="AR301" s="22">
        <v>0.38500107017353913</v>
      </c>
      <c r="AS301" s="22">
        <v>0.43655489487153298</v>
      </c>
      <c r="AT301" s="22">
        <v>0.40179340255131435</v>
      </c>
      <c r="AU301" s="22">
        <v>0.13821825837671348</v>
      </c>
      <c r="AV301" s="22" t="e">
        <v>#DIV/0!</v>
      </c>
      <c r="AW301" s="22" t="e">
        <v>#DIV/0!</v>
      </c>
      <c r="AX301" s="22" t="e">
        <v>#DIV/0!</v>
      </c>
      <c r="AY301" s="22">
        <v>0.7490964421261509</v>
      </c>
      <c r="AZ301" s="22">
        <v>0.77322041216105419</v>
      </c>
      <c r="BA301" s="22">
        <v>0.21934444234547004</v>
      </c>
      <c r="BB301" s="22" t="e">
        <v>#DIV/0!</v>
      </c>
      <c r="BC301" s="22">
        <v>0.15448971044236329</v>
      </c>
    </row>
    <row r="302" spans="1:55" x14ac:dyDescent="0.2">
      <c r="A302" s="3" t="s">
        <v>916</v>
      </c>
      <c r="B302" s="3" t="s">
        <v>917</v>
      </c>
      <c r="C302" s="3" t="s">
        <v>38</v>
      </c>
      <c r="D302" s="3">
        <v>251397</v>
      </c>
      <c r="E302" s="3" t="s">
        <v>16</v>
      </c>
      <c r="F302" s="3">
        <v>2019</v>
      </c>
      <c r="G302" s="3" t="s">
        <v>17</v>
      </c>
      <c r="H302" s="4">
        <v>43830</v>
      </c>
      <c r="I302" s="4">
        <v>43872</v>
      </c>
      <c r="J302" s="4">
        <v>43872</v>
      </c>
      <c r="K302" s="5">
        <v>218200000</v>
      </c>
      <c r="L302" s="5">
        <v>219100000</v>
      </c>
      <c r="M302" s="3" t="s">
        <v>918</v>
      </c>
      <c r="N302" s="21">
        <v>3.3101818156093428E-2</v>
      </c>
      <c r="O302" s="22">
        <v>3.0223773422899121E-2</v>
      </c>
      <c r="P302" s="22">
        <v>2.7843104311161791E-2</v>
      </c>
      <c r="Q302" s="22">
        <v>0.87858010625785654</v>
      </c>
      <c r="R302" s="22">
        <v>6.4519990065941668E-2</v>
      </c>
      <c r="S302" s="22">
        <v>4.3026836915999962E-2</v>
      </c>
      <c r="T302" s="22">
        <v>5.7443989514436099E-2</v>
      </c>
      <c r="U302" s="22">
        <v>0.81288098288672894</v>
      </c>
      <c r="V302" s="22">
        <v>0.7133318984828062</v>
      </c>
      <c r="W302" s="22">
        <v>0.82515213807244903</v>
      </c>
      <c r="X302" s="22">
        <v>0.46980070420012704</v>
      </c>
      <c r="Y302" s="22">
        <v>0.42611940210092486</v>
      </c>
      <c r="Z302" s="22">
        <v>0.53019929579987302</v>
      </c>
      <c r="AA302" s="22">
        <v>0.565437499053418</v>
      </c>
      <c r="AB302" s="22">
        <v>0.77701350946403769</v>
      </c>
      <c r="AC302" s="22">
        <v>0.16053117473753592</v>
      </c>
      <c r="AD302" s="22">
        <v>0.24585059659363695</v>
      </c>
      <c r="AE302" s="22">
        <v>0.31935371412370406</v>
      </c>
      <c r="AF302" s="22">
        <v>0.34719417469128872</v>
      </c>
      <c r="AG302" s="22" t="e">
        <v>#DIV/0!</v>
      </c>
      <c r="AH302" s="22" t="e">
        <v>#DIV/0!</v>
      </c>
      <c r="AI302" s="22">
        <v>0.53300552586594074</v>
      </c>
      <c r="AJ302" s="22">
        <v>9.2387002703080395E-2</v>
      </c>
      <c r="AK302" s="22" t="e">
        <v>#DIV/0!</v>
      </c>
      <c r="AL302" s="22" t="e">
        <v>#DIV/0!</v>
      </c>
      <c r="AM302" s="22">
        <v>0.7165830046033238</v>
      </c>
      <c r="AN302" s="22">
        <v>0.81173215976304902</v>
      </c>
      <c r="AO302" s="22">
        <v>0.10920549812706286</v>
      </c>
      <c r="AP302" s="22">
        <v>0.35278379506497304</v>
      </c>
      <c r="AQ302" s="22">
        <v>0.62802232820778181</v>
      </c>
      <c r="AR302" s="22">
        <v>0.30747383283146901</v>
      </c>
      <c r="AS302" s="22">
        <v>0.35135174892538457</v>
      </c>
      <c r="AT302" s="22">
        <v>0.36418021386544236</v>
      </c>
      <c r="AU302" s="22">
        <v>0.26303623941352056</v>
      </c>
      <c r="AV302" s="22" t="e">
        <v>#DIV/0!</v>
      </c>
      <c r="AW302" s="22" t="e">
        <v>#DIV/0!</v>
      </c>
      <c r="AX302" s="22" t="e">
        <v>#DIV/0!</v>
      </c>
      <c r="AY302" s="22">
        <v>0.74614186397511517</v>
      </c>
      <c r="AZ302" s="22">
        <v>0.76774667882798842</v>
      </c>
      <c r="BA302" s="22">
        <v>0.22294809478145597</v>
      </c>
      <c r="BB302" s="22" t="e">
        <v>#DIV/0!</v>
      </c>
      <c r="BC302" s="22">
        <v>0.24492492014523382</v>
      </c>
    </row>
    <row r="303" spans="1:55" x14ac:dyDescent="0.2">
      <c r="A303" s="3" t="s">
        <v>922</v>
      </c>
      <c r="B303" s="3" t="s">
        <v>923</v>
      </c>
      <c r="C303" s="3" t="s">
        <v>34</v>
      </c>
      <c r="D303" s="3">
        <v>257930</v>
      </c>
      <c r="E303" s="3" t="s">
        <v>16</v>
      </c>
      <c r="F303" s="3">
        <v>2020</v>
      </c>
      <c r="G303" s="3" t="s">
        <v>17</v>
      </c>
      <c r="H303" s="4">
        <v>43982</v>
      </c>
      <c r="I303" s="4">
        <v>44004</v>
      </c>
      <c r="J303" s="4">
        <v>44004</v>
      </c>
      <c r="K303" s="5">
        <v>3092000000</v>
      </c>
      <c r="L303" s="5">
        <v>3164000000</v>
      </c>
      <c r="M303" s="3" t="s">
        <v>924</v>
      </c>
      <c r="N303" s="21">
        <v>0.11059053148378788</v>
      </c>
      <c r="O303" s="22">
        <v>0.11059053148378788</v>
      </c>
      <c r="P303" s="22">
        <v>0.25848031789079046</v>
      </c>
      <c r="Q303" s="22">
        <v>0.88130169889281318</v>
      </c>
      <c r="R303" s="22">
        <v>0.2083393481663976</v>
      </c>
      <c r="S303" s="22">
        <v>3.8643975215922041E-2</v>
      </c>
      <c r="T303" s="22">
        <v>0.20358718038405363</v>
      </c>
      <c r="U303" s="22">
        <v>0.82930910628168075</v>
      </c>
      <c r="V303" s="22">
        <v>0.71378185699379126</v>
      </c>
      <c r="W303" s="22">
        <v>0.84398289433922791</v>
      </c>
      <c r="X303" s="22">
        <v>0.38914429758552194</v>
      </c>
      <c r="Y303" s="22">
        <v>0.42262379878413747</v>
      </c>
      <c r="Z303" s="22">
        <v>0.61085570241447806</v>
      </c>
      <c r="AA303" s="22">
        <v>0.6082374380393144</v>
      </c>
      <c r="AB303" s="22">
        <v>0.76999268021978662</v>
      </c>
      <c r="AC303" s="22">
        <v>0.790831172892412</v>
      </c>
      <c r="AD303" s="22">
        <v>0.49774336938042213</v>
      </c>
      <c r="AE303" s="22">
        <v>0.57695183085579971</v>
      </c>
      <c r="AF303" s="22">
        <v>0.42015175851457048</v>
      </c>
      <c r="AG303" s="22" t="e">
        <v>#DIV/0!</v>
      </c>
      <c r="AH303" s="22" t="e">
        <v>#DIV/0!</v>
      </c>
      <c r="AI303" s="22">
        <v>0.53908853929218326</v>
      </c>
      <c r="AJ303" s="22">
        <v>0.20376765536199118</v>
      </c>
      <c r="AK303" s="22" t="e">
        <v>#DIV/0!</v>
      </c>
      <c r="AL303" s="22" t="e">
        <v>#DIV/0!</v>
      </c>
      <c r="AM303" s="22">
        <v>0.72774122502442451</v>
      </c>
      <c r="AN303" s="22">
        <v>0.80944683717822563</v>
      </c>
      <c r="AO303" s="22">
        <v>6.0556954392404529E-2</v>
      </c>
      <c r="AP303" s="22">
        <v>0.36018194606176562</v>
      </c>
      <c r="AQ303" s="22">
        <v>0.67424819316574691</v>
      </c>
      <c r="AR303" s="22">
        <v>0.55150359015900352</v>
      </c>
      <c r="AS303" s="22">
        <v>0.32687045719847013</v>
      </c>
      <c r="AT303" s="22">
        <v>0.44809764357485626</v>
      </c>
      <c r="AU303" s="22">
        <v>0.41315042557186399</v>
      </c>
      <c r="AV303" s="22" t="e">
        <v>#DIV/0!</v>
      </c>
      <c r="AW303" s="22" t="e">
        <v>#DIV/0!</v>
      </c>
      <c r="AX303" s="22" t="e">
        <v>#DIV/0!</v>
      </c>
      <c r="AY303" s="22">
        <v>0.7483640370051341</v>
      </c>
      <c r="AZ303" s="22">
        <v>0.76935472481800904</v>
      </c>
      <c r="BA303" s="22">
        <v>0.22411692954375323</v>
      </c>
      <c r="BB303" s="22" t="e">
        <v>#DIV/0!</v>
      </c>
      <c r="BC303" s="22">
        <v>0.19780809090450735</v>
      </c>
    </row>
    <row r="304" spans="1:55" x14ac:dyDescent="0.2">
      <c r="A304" s="3" t="s">
        <v>907</v>
      </c>
      <c r="B304" s="3" t="s">
        <v>908</v>
      </c>
      <c r="C304" s="3" t="s">
        <v>45</v>
      </c>
      <c r="D304" s="3">
        <v>334679</v>
      </c>
      <c r="E304" s="3" t="s">
        <v>16</v>
      </c>
      <c r="F304" s="3">
        <v>2019</v>
      </c>
      <c r="G304" s="3" t="s">
        <v>17</v>
      </c>
      <c r="H304" s="4">
        <v>43830</v>
      </c>
      <c r="I304" s="4">
        <v>43889</v>
      </c>
      <c r="J304" s="4">
        <v>43889</v>
      </c>
      <c r="K304" s="5">
        <v>75671000</v>
      </c>
      <c r="L304" s="5">
        <v>76474000</v>
      </c>
      <c r="M304" s="3" t="s">
        <v>909</v>
      </c>
      <c r="N304" s="21">
        <v>3.1094684665602466E-2</v>
      </c>
      <c r="O304" s="22">
        <v>2.8303805273417909E-3</v>
      </c>
      <c r="P304" s="22">
        <v>9.3348247764173705E-4</v>
      </c>
      <c r="Q304" s="22">
        <v>0.91177596416667062</v>
      </c>
      <c r="R304" s="22">
        <v>0.12194218956009176</v>
      </c>
      <c r="S304" s="22">
        <v>0</v>
      </c>
      <c r="T304" s="22">
        <v>0.12324199007218767</v>
      </c>
      <c r="U304" s="22">
        <v>0.84561173743437945</v>
      </c>
      <c r="V304" s="22">
        <v>0.70833495319453676</v>
      </c>
      <c r="W304" s="22">
        <v>0.863579006611216</v>
      </c>
      <c r="X304" s="22">
        <v>0.30754381916300749</v>
      </c>
      <c r="Y304" s="22">
        <v>0.40071241714355754</v>
      </c>
      <c r="Z304" s="22">
        <v>0.69245618083699256</v>
      </c>
      <c r="AA304" s="22">
        <v>0.14022613877107654</v>
      </c>
      <c r="AB304" s="22">
        <v>0.74819338300898619</v>
      </c>
      <c r="AC304" s="22">
        <v>0.51769804990286006</v>
      </c>
      <c r="AD304" s="22">
        <v>0.27834773910072413</v>
      </c>
      <c r="AE304" s="22">
        <v>0.37434979143069813</v>
      </c>
      <c r="AF304" s="22">
        <v>0.36759455621647197</v>
      </c>
      <c r="AG304" s="22" t="e">
        <v>#DIV/0!</v>
      </c>
      <c r="AH304" s="22" t="e">
        <v>#DIV/0!</v>
      </c>
      <c r="AI304" s="22">
        <v>0.53712983667322467</v>
      </c>
      <c r="AJ304" s="22">
        <v>0.13814595283248723</v>
      </c>
      <c r="AK304" s="22" t="e">
        <v>#DIV/0!</v>
      </c>
      <c r="AL304" s="22" t="e">
        <v>#DIV/0!</v>
      </c>
      <c r="AM304" s="22">
        <v>0.79906416362605759</v>
      </c>
      <c r="AN304" s="22">
        <v>0.85597735419195031</v>
      </c>
      <c r="AO304" s="22">
        <v>0.19521568633152869</v>
      </c>
      <c r="AP304" s="22">
        <v>0.34949721049177207</v>
      </c>
      <c r="AQ304" s="22">
        <v>0.7256117443796184</v>
      </c>
      <c r="AR304" s="22">
        <v>0.35831296716041366</v>
      </c>
      <c r="AS304" s="22">
        <v>0.34899983482731417</v>
      </c>
      <c r="AT304" s="22">
        <v>0.53404050093810751</v>
      </c>
      <c r="AU304" s="22">
        <v>0.27406647365353437</v>
      </c>
      <c r="AV304" s="22" t="e">
        <v>#DIV/0!</v>
      </c>
      <c r="AW304" s="22" t="e">
        <v>#DIV/0!</v>
      </c>
      <c r="AX304" s="22" t="e">
        <v>#DIV/0!</v>
      </c>
      <c r="AY304" s="22">
        <v>0.74599050295003433</v>
      </c>
      <c r="AZ304" s="22">
        <v>0.76957255029413818</v>
      </c>
      <c r="BA304" s="22">
        <v>0.22203399276580282</v>
      </c>
      <c r="BB304" s="22" t="e">
        <v>#DIV/0!</v>
      </c>
      <c r="BC304" s="22">
        <v>0.34566901606790146</v>
      </c>
    </row>
    <row r="305" spans="1:55" x14ac:dyDescent="0.2">
      <c r="A305" s="3" t="s">
        <v>910</v>
      </c>
      <c r="B305" s="3" t="s">
        <v>911</v>
      </c>
      <c r="C305" s="3" t="s">
        <v>138</v>
      </c>
      <c r="D305" s="3">
        <v>334205</v>
      </c>
      <c r="E305" s="3" t="s">
        <v>16</v>
      </c>
      <c r="F305" s="3">
        <v>2019</v>
      </c>
      <c r="G305" s="3" t="s">
        <v>17</v>
      </c>
      <c r="H305" s="4">
        <v>43830</v>
      </c>
      <c r="I305" s="4">
        <v>43889</v>
      </c>
      <c r="J305" s="4">
        <v>43889</v>
      </c>
      <c r="K305" s="5">
        <v>895100000</v>
      </c>
      <c r="L305" s="5">
        <v>892300000</v>
      </c>
      <c r="M305" s="3" t="s">
        <v>912</v>
      </c>
      <c r="N305" s="21">
        <v>4.5427366498653123E-2</v>
      </c>
      <c r="O305" s="22">
        <v>4.1887290102881627E-2</v>
      </c>
      <c r="P305" s="22">
        <v>2.0942533270685695E-2</v>
      </c>
      <c r="Q305" s="22">
        <v>0.87128202186845682</v>
      </c>
      <c r="R305" s="22">
        <v>0.11856000021520177</v>
      </c>
      <c r="S305" s="22">
        <v>8.7766718885763434E-4</v>
      </c>
      <c r="T305" s="22">
        <v>0.11966538386630315</v>
      </c>
      <c r="U305" s="22">
        <v>0.81166914889125596</v>
      </c>
      <c r="V305" s="22">
        <v>0.70837847838948231</v>
      </c>
      <c r="W305" s="22">
        <v>0.82452213470347069</v>
      </c>
      <c r="X305" s="22">
        <v>0.14527438244381299</v>
      </c>
      <c r="Y305" s="22">
        <v>0.44144443385346716</v>
      </c>
      <c r="Z305" s="22">
        <v>0.85472561755618703</v>
      </c>
      <c r="AA305" s="22">
        <v>0</v>
      </c>
      <c r="AB305" s="22">
        <v>0.83052304957023515</v>
      </c>
      <c r="AC305" s="22">
        <v>0.85910818531259492</v>
      </c>
      <c r="AD305" s="22">
        <v>0.60958527993641876</v>
      </c>
      <c r="AE305" s="22">
        <v>0.41054375690344685</v>
      </c>
      <c r="AF305" s="22">
        <v>0.28798851773268086</v>
      </c>
      <c r="AG305" s="22" t="e">
        <v>#DIV/0!</v>
      </c>
      <c r="AH305" s="22" t="e">
        <v>#DIV/0!</v>
      </c>
      <c r="AI305" s="22">
        <v>0.64938459461204268</v>
      </c>
      <c r="AJ305" s="22">
        <v>0.15724682219994912</v>
      </c>
      <c r="AK305" s="22" t="e">
        <v>#DIV/0!</v>
      </c>
      <c r="AL305" s="22" t="e">
        <v>#DIV/0!</v>
      </c>
      <c r="AM305" s="22">
        <v>0.70596021761070449</v>
      </c>
      <c r="AN305" s="22">
        <v>0.80431941336288248</v>
      </c>
      <c r="AO305" s="22">
        <v>2.6948811165107934E-2</v>
      </c>
      <c r="AP305" s="22">
        <v>0.36290030915108601</v>
      </c>
      <c r="AQ305" s="22">
        <v>0.55585996269303728</v>
      </c>
      <c r="AR305" s="22">
        <v>0.58063685341050886</v>
      </c>
      <c r="AS305" s="22">
        <v>0.73204577856355546</v>
      </c>
      <c r="AT305" s="22">
        <v>0.36071146553301114</v>
      </c>
      <c r="AU305" s="22">
        <v>7.107552987727625E-2</v>
      </c>
      <c r="AV305" s="22" t="e">
        <v>#DIV/0!</v>
      </c>
      <c r="AW305" s="22" t="e">
        <v>#DIV/0!</v>
      </c>
      <c r="AX305" s="22" t="e">
        <v>#DIV/0!</v>
      </c>
      <c r="AY305" s="22">
        <v>0.74755901948312464</v>
      </c>
      <c r="AZ305" s="22">
        <v>0.77111080328551629</v>
      </c>
      <c r="BA305" s="22">
        <v>0.24958797992702389</v>
      </c>
      <c r="BB305" s="22" t="e">
        <v>#DIV/0!</v>
      </c>
      <c r="BC305" s="22">
        <v>0.10978560462431552</v>
      </c>
    </row>
    <row r="306" spans="1:55" x14ac:dyDescent="0.2">
      <c r="A306" s="3" t="s">
        <v>934</v>
      </c>
      <c r="B306" s="3" t="s">
        <v>935</v>
      </c>
      <c r="C306" s="3" t="s">
        <v>34</v>
      </c>
      <c r="D306" s="3">
        <v>746934</v>
      </c>
      <c r="E306" s="3" t="s">
        <v>16</v>
      </c>
      <c r="F306" s="3">
        <v>2019</v>
      </c>
      <c r="G306" s="3" t="s">
        <v>17</v>
      </c>
      <c r="H306" s="4">
        <v>43830</v>
      </c>
      <c r="I306" s="4">
        <v>43874</v>
      </c>
      <c r="J306" s="4">
        <v>43874</v>
      </c>
      <c r="K306" s="5">
        <v>57663510</v>
      </c>
      <c r="L306" s="5">
        <v>58470846</v>
      </c>
      <c r="M306" s="3" t="s">
        <v>936</v>
      </c>
      <c r="N306" s="21">
        <v>3.8749337843542127E-2</v>
      </c>
      <c r="O306" s="22">
        <v>3.8725185816543835E-2</v>
      </c>
      <c r="P306" s="22">
        <v>7.8709135241853516E-3</v>
      </c>
      <c r="Q306" s="22">
        <v>0.87388508429279144</v>
      </c>
      <c r="R306" s="22">
        <v>4.4077908553145596E-3</v>
      </c>
      <c r="S306" s="22">
        <v>1.3428765842513248E-3</v>
      </c>
      <c r="T306" s="22">
        <v>4.2124665668458287E-3</v>
      </c>
      <c r="U306" s="22">
        <v>0.80749582010165522</v>
      </c>
      <c r="V306" s="22">
        <v>0.70843342167443557</v>
      </c>
      <c r="W306" s="22">
        <v>0.81971234087358114</v>
      </c>
      <c r="X306" s="22">
        <v>0.65029969849832703</v>
      </c>
      <c r="Y306" s="22">
        <v>0.42696893152213289</v>
      </c>
      <c r="Z306" s="22">
        <v>0.34970030150167303</v>
      </c>
      <c r="AA306" s="22">
        <v>3.3471049321318044E-2</v>
      </c>
      <c r="AB306" s="22">
        <v>0.80029494179112182</v>
      </c>
      <c r="AC306" s="22">
        <v>0.84490453584172409</v>
      </c>
      <c r="AD306" s="22">
        <v>0.42650453596006699</v>
      </c>
      <c r="AE306" s="22">
        <v>0.51086916271701488</v>
      </c>
      <c r="AF306" s="22">
        <v>0.41386940834037766</v>
      </c>
      <c r="AG306" s="22" t="e">
        <v>#DIV/0!</v>
      </c>
      <c r="AH306" s="22" t="e">
        <v>#DIV/0!</v>
      </c>
      <c r="AI306" s="22">
        <v>0.64596263860262515</v>
      </c>
      <c r="AJ306" s="22">
        <v>9.4408126068371748E-2</v>
      </c>
      <c r="AK306" s="22" t="e">
        <v>#DIV/0!</v>
      </c>
      <c r="AL306" s="22" t="e">
        <v>#DIV/0!</v>
      </c>
      <c r="AM306" s="22">
        <v>0.71576385292046729</v>
      </c>
      <c r="AN306" s="22">
        <v>0.80598622290405664</v>
      </c>
      <c r="AO306" s="22">
        <v>5.1306307202599155E-2</v>
      </c>
      <c r="AP306" s="22">
        <v>0.36340662998584677</v>
      </c>
      <c r="AQ306" s="22">
        <v>0.65567689068091894</v>
      </c>
      <c r="AR306" s="22">
        <v>0.51436215232283666</v>
      </c>
      <c r="AS306" s="22">
        <v>0.66495066331927988</v>
      </c>
      <c r="AT306" s="22">
        <v>0.40353679838191775</v>
      </c>
      <c r="AU306" s="22">
        <v>0.24933698624463635</v>
      </c>
      <c r="AV306" s="22" t="e">
        <v>#DIV/0!</v>
      </c>
      <c r="AW306" s="22" t="e">
        <v>#DIV/0!</v>
      </c>
      <c r="AX306" s="22" t="e">
        <v>#DIV/0!</v>
      </c>
      <c r="AY306" s="22">
        <v>0.74419973491512981</v>
      </c>
      <c r="AZ306" s="22">
        <v>0.76690061963847522</v>
      </c>
      <c r="BA306" s="22">
        <v>0.22122091951720477</v>
      </c>
      <c r="BB306" s="22" t="e">
        <v>#DIV/0!</v>
      </c>
      <c r="BC306" s="22">
        <v>0.34660747923060431</v>
      </c>
    </row>
    <row r="307" spans="1:55" x14ac:dyDescent="0.2">
      <c r="A307" s="3" t="s">
        <v>931</v>
      </c>
      <c r="B307" s="3" t="s">
        <v>932</v>
      </c>
      <c r="C307" s="3" t="s">
        <v>34</v>
      </c>
      <c r="D307" s="3">
        <v>106287</v>
      </c>
      <c r="E307" s="3" t="s">
        <v>16</v>
      </c>
      <c r="F307" s="3">
        <v>2020</v>
      </c>
      <c r="G307" s="3" t="s">
        <v>17</v>
      </c>
      <c r="H307" s="4">
        <v>43982</v>
      </c>
      <c r="I307" s="4">
        <v>44029</v>
      </c>
      <c r="J307" s="4">
        <v>44029</v>
      </c>
      <c r="K307" s="5">
        <v>358800000</v>
      </c>
      <c r="L307" s="5">
        <v>360900000</v>
      </c>
      <c r="M307" s="3" t="s">
        <v>933</v>
      </c>
      <c r="N307" s="21">
        <v>4.4869963670091405E-2</v>
      </c>
      <c r="O307" s="22">
        <v>4.4869963670091405E-2</v>
      </c>
      <c r="P307" s="22">
        <v>2.1747769036629474E-2</v>
      </c>
      <c r="Q307" s="22">
        <v>0.87107842864011398</v>
      </c>
      <c r="R307" s="22">
        <v>3.150241247444837E-2</v>
      </c>
      <c r="S307" s="22">
        <v>1.1221929638252442E-3</v>
      </c>
      <c r="T307" s="22">
        <v>3.1635713896859208E-2</v>
      </c>
      <c r="U307" s="22">
        <v>0.80838253250819603</v>
      </c>
      <c r="V307" s="22">
        <v>0.70838852170224409</v>
      </c>
      <c r="W307" s="22">
        <v>0.82073940972649462</v>
      </c>
      <c r="X307" s="22">
        <v>0.55190587797413115</v>
      </c>
      <c r="Y307" s="22">
        <v>0.45931192162033296</v>
      </c>
      <c r="Z307" s="22">
        <v>0.44809412202586879</v>
      </c>
      <c r="AA307" s="22">
        <v>0.33602646414050641</v>
      </c>
      <c r="AB307" s="22">
        <v>0.83415474010053703</v>
      </c>
      <c r="AC307" s="22">
        <v>0.67367281588503858</v>
      </c>
      <c r="AD307" s="22">
        <v>0.45419665387360447</v>
      </c>
      <c r="AE307" s="22">
        <v>0.5745631256221746</v>
      </c>
      <c r="AF307" s="22">
        <v>0.42545761834753792</v>
      </c>
      <c r="AG307" s="22" t="e">
        <v>#DIV/0!</v>
      </c>
      <c r="AH307" s="22" t="e">
        <v>#DIV/0!</v>
      </c>
      <c r="AI307" s="22">
        <v>0.52112458840182574</v>
      </c>
      <c r="AJ307" s="22">
        <v>0.12838415543389048</v>
      </c>
      <c r="AK307" s="22" t="e">
        <v>#DIV/0!</v>
      </c>
      <c r="AL307" s="22" t="e">
        <v>#DIV/0!</v>
      </c>
      <c r="AM307" s="22">
        <v>0.71713311868914931</v>
      </c>
      <c r="AN307" s="22">
        <v>0.8060937699320142</v>
      </c>
      <c r="AO307" s="22">
        <v>9.0226065682962778E-2</v>
      </c>
      <c r="AP307" s="22">
        <v>0.3619179351023058</v>
      </c>
      <c r="AQ307" s="22">
        <v>0.72393198321477215</v>
      </c>
      <c r="AR307" s="22">
        <v>0.57485287820318853</v>
      </c>
      <c r="AS307" s="22">
        <v>0.25809614329108965</v>
      </c>
      <c r="AT307" s="22">
        <v>0.55118746439721822</v>
      </c>
      <c r="AU307" s="22">
        <v>0.3104120597774937</v>
      </c>
      <c r="AV307" s="22" t="e">
        <v>#DIV/0!</v>
      </c>
      <c r="AW307" s="22" t="e">
        <v>#DIV/0!</v>
      </c>
      <c r="AX307" s="22" t="e">
        <v>#DIV/0!</v>
      </c>
      <c r="AY307" s="22">
        <v>0.74459392465310592</v>
      </c>
      <c r="AZ307" s="22">
        <v>0.7672551156169618</v>
      </c>
      <c r="BA307" s="22">
        <v>0.22379073268281038</v>
      </c>
      <c r="BB307" s="22" t="e">
        <v>#DIV/0!</v>
      </c>
      <c r="BC307" s="22">
        <v>0.38810059115951501</v>
      </c>
    </row>
    <row r="308" spans="1:55" x14ac:dyDescent="0.2">
      <c r="A308" s="3" t="s">
        <v>979</v>
      </c>
      <c r="B308" s="3" t="s">
        <v>980</v>
      </c>
      <c r="C308" s="3" t="s">
        <v>52</v>
      </c>
      <c r="D308" s="3">
        <v>117316</v>
      </c>
      <c r="E308" s="3" t="s">
        <v>16</v>
      </c>
      <c r="F308" s="3">
        <v>2019</v>
      </c>
      <c r="G308" s="3" t="s">
        <v>17</v>
      </c>
      <c r="H308" s="4">
        <v>43830</v>
      </c>
      <c r="I308" s="4">
        <v>43887</v>
      </c>
      <c r="J308" s="4">
        <v>43887</v>
      </c>
      <c r="K308" s="5">
        <v>504000000</v>
      </c>
      <c r="L308" s="5">
        <v>507000000</v>
      </c>
      <c r="M308" s="3" t="s">
        <v>981</v>
      </c>
      <c r="N308" s="21">
        <v>2.3137570277593469E-2</v>
      </c>
      <c r="O308" s="22">
        <v>1.8883927238442375E-2</v>
      </c>
      <c r="P308" s="22">
        <v>3.0074345799832257E-3</v>
      </c>
      <c r="Q308" s="22">
        <v>0.87122997275945002</v>
      </c>
      <c r="R308" s="22">
        <v>0.11417341821228336</v>
      </c>
      <c r="S308" s="22">
        <v>9.7759569687070155E-2</v>
      </c>
      <c r="T308" s="22">
        <v>9.775074939013445E-2</v>
      </c>
      <c r="U308" s="22">
        <v>0.81146506170331001</v>
      </c>
      <c r="V308" s="22">
        <v>0.71313664237983987</v>
      </c>
      <c r="W308" s="22">
        <v>0.82355327666729639</v>
      </c>
      <c r="X308" s="22">
        <v>5.5669877287408603E-2</v>
      </c>
      <c r="Y308" s="22">
        <v>0.44204466052078079</v>
      </c>
      <c r="Z308" s="22">
        <v>0.94433012271259154</v>
      </c>
      <c r="AA308" s="22">
        <v>0</v>
      </c>
      <c r="AB308" s="22">
        <v>0.83142538092250051</v>
      </c>
      <c r="AC308" s="22">
        <v>0.65548633496230935</v>
      </c>
      <c r="AD308" s="22">
        <v>0.4492189891027672</v>
      </c>
      <c r="AE308" s="22">
        <v>0.42491365326294345</v>
      </c>
      <c r="AF308" s="22">
        <v>0.38089777217146015</v>
      </c>
      <c r="AG308" s="22" t="e">
        <v>#DIV/0!</v>
      </c>
      <c r="AH308" s="22" t="e">
        <v>#DIV/0!</v>
      </c>
      <c r="AI308" s="22">
        <v>0.55148424480327229</v>
      </c>
      <c r="AJ308" s="22">
        <v>0.18753767869755628</v>
      </c>
      <c r="AK308" s="22" t="e">
        <v>#DIV/0!</v>
      </c>
      <c r="AL308" s="22" t="e">
        <v>#DIV/0!</v>
      </c>
      <c r="AM308" s="22">
        <v>0.70967880402585615</v>
      </c>
      <c r="AN308" s="22">
        <v>0.8044685788487852</v>
      </c>
      <c r="AO308" s="22">
        <v>3.2386332860911936E-2</v>
      </c>
      <c r="AP308" s="22">
        <v>0.35601228552729208</v>
      </c>
      <c r="AQ308" s="22">
        <v>0.61025649635620483</v>
      </c>
      <c r="AR308" s="22">
        <v>0.55039988807298534</v>
      </c>
      <c r="AS308" s="22">
        <v>0.36964246943156148</v>
      </c>
      <c r="AT308" s="22">
        <v>0.36700258406871078</v>
      </c>
      <c r="AU308" s="22">
        <v>0.25470216839019838</v>
      </c>
      <c r="AV308" s="22" t="e">
        <v>#DIV/0!</v>
      </c>
      <c r="AW308" s="22" t="e">
        <v>#DIV/0!</v>
      </c>
      <c r="AX308" s="22" t="e">
        <v>#DIV/0!</v>
      </c>
      <c r="AY308" s="22">
        <v>0.74834537341082363</v>
      </c>
      <c r="AZ308" s="22">
        <v>0.77230599407879608</v>
      </c>
      <c r="BA308" s="22">
        <v>0.22136574027474923</v>
      </c>
      <c r="BB308" s="22" t="e">
        <v>#DIV/0!</v>
      </c>
      <c r="BC308" s="22">
        <v>0.11643541706393717</v>
      </c>
    </row>
    <row r="309" spans="1:55" x14ac:dyDescent="0.2">
      <c r="A309" s="3" t="s">
        <v>943</v>
      </c>
      <c r="B309" s="3" t="s">
        <v>944</v>
      </c>
      <c r="C309" s="3" t="s">
        <v>91</v>
      </c>
      <c r="D309" s="3">
        <v>218222</v>
      </c>
      <c r="E309" s="3" t="s">
        <v>16</v>
      </c>
      <c r="F309" s="3">
        <v>2019</v>
      </c>
      <c r="G309" s="3" t="s">
        <v>17</v>
      </c>
      <c r="H309" s="4">
        <v>43830</v>
      </c>
      <c r="I309" s="4">
        <v>43874</v>
      </c>
      <c r="J309" s="4">
        <v>44025</v>
      </c>
      <c r="K309" s="5">
        <v>1392000000</v>
      </c>
      <c r="L309" s="5">
        <v>1401000000</v>
      </c>
      <c r="M309" s="3" t="s">
        <v>945</v>
      </c>
      <c r="N309" s="21">
        <v>3.1263645078987511E-2</v>
      </c>
      <c r="O309" s="22">
        <v>2.5297198973035333E-2</v>
      </c>
      <c r="P309" s="22">
        <v>2.8956485360021603E-2</v>
      </c>
      <c r="Q309" s="22">
        <v>0.8748397941059175</v>
      </c>
      <c r="R309" s="22">
        <v>0.1371410727252666</v>
      </c>
      <c r="S309" s="22">
        <v>6.9944292869435001E-2</v>
      </c>
      <c r="T309" s="22">
        <v>0.12598218659747573</v>
      </c>
      <c r="U309" s="22">
        <v>0.81570267563686516</v>
      </c>
      <c r="V309" s="22">
        <v>0.71407259089288855</v>
      </c>
      <c r="W309" s="22">
        <v>0.82828416032190566</v>
      </c>
      <c r="X309" s="22">
        <v>0.19197614817531469</v>
      </c>
      <c r="Y309" s="22">
        <v>0.44192475105023754</v>
      </c>
      <c r="Z309" s="22">
        <v>0.80802385182468528</v>
      </c>
      <c r="AA309" s="22">
        <v>0.31658142646692261</v>
      </c>
      <c r="AB309" s="22">
        <v>0.79359258118892761</v>
      </c>
      <c r="AC309" s="22">
        <v>0.53813202476178923</v>
      </c>
      <c r="AD309" s="22">
        <v>0.2415857966592922</v>
      </c>
      <c r="AE309" s="22">
        <v>0.3324943664082553</v>
      </c>
      <c r="AF309" s="22">
        <v>0.35550601152131533</v>
      </c>
      <c r="AG309" s="22" t="e">
        <v>#DIV/0!</v>
      </c>
      <c r="AH309" s="22" t="e">
        <v>#DIV/0!</v>
      </c>
      <c r="AI309" s="22">
        <v>0.52599083858184503</v>
      </c>
      <c r="AJ309" s="22">
        <v>0.15350454716381726</v>
      </c>
      <c r="AK309" s="22" t="e">
        <v>#DIV/0!</v>
      </c>
      <c r="AL309" s="22" t="e">
        <v>#DIV/0!</v>
      </c>
      <c r="AM309" s="22">
        <v>0.71969511635941119</v>
      </c>
      <c r="AN309" s="22">
        <v>0.81243884539379918</v>
      </c>
      <c r="AO309" s="22">
        <v>0.17485340130577182</v>
      </c>
      <c r="AP309" s="22">
        <v>0.34456562788948603</v>
      </c>
      <c r="AQ309" s="22">
        <v>0.68075450281133632</v>
      </c>
      <c r="AR309" s="22">
        <v>0.32996061918111003</v>
      </c>
      <c r="AS309" s="22">
        <v>0.33682850663626562</v>
      </c>
      <c r="AT309" s="22">
        <v>0.46510838739879168</v>
      </c>
      <c r="AU309" s="22">
        <v>0.26829121534043232</v>
      </c>
      <c r="AV309" s="22" t="e">
        <v>#DIV/0!</v>
      </c>
      <c r="AW309" s="22" t="e">
        <v>#DIV/0!</v>
      </c>
      <c r="AX309" s="22" t="e">
        <v>#DIV/0!</v>
      </c>
      <c r="AY309" s="22">
        <v>0.74702204772944047</v>
      </c>
      <c r="AZ309" s="22">
        <v>0.77018573893487741</v>
      </c>
      <c r="BA309" s="22">
        <v>0.22175456267276702</v>
      </c>
      <c r="BB309" s="22" t="e">
        <v>#DIV/0!</v>
      </c>
      <c r="BC309" s="22">
        <v>0.22740658892392954</v>
      </c>
    </row>
    <row r="310" spans="1:55" x14ac:dyDescent="0.2">
      <c r="A310" s="3" t="s">
        <v>952</v>
      </c>
      <c r="B310" s="3" t="s">
        <v>953</v>
      </c>
      <c r="C310" s="3" t="s">
        <v>24</v>
      </c>
      <c r="D310" s="3">
        <v>262090</v>
      </c>
      <c r="E310" s="3" t="s">
        <v>16</v>
      </c>
      <c r="F310" s="3">
        <v>2019</v>
      </c>
      <c r="G310" s="3" t="s">
        <v>17</v>
      </c>
      <c r="H310" s="4">
        <v>43830</v>
      </c>
      <c r="I310" s="4">
        <v>43888</v>
      </c>
      <c r="J310" s="4">
        <v>43888</v>
      </c>
      <c r="K310" s="5">
        <v>5534000000</v>
      </c>
      <c r="L310" s="5">
        <v>5629000000</v>
      </c>
      <c r="M310" s="3" t="s">
        <v>954</v>
      </c>
      <c r="N310" s="21">
        <v>3.1885040425355046E-2</v>
      </c>
      <c r="O310" s="22">
        <v>2.3763997824443717E-2</v>
      </c>
      <c r="P310" s="22">
        <v>2.7210314352109952E-2</v>
      </c>
      <c r="Q310" s="22">
        <v>0.8703385318773541</v>
      </c>
      <c r="R310" s="22">
        <v>0.10459137822015953</v>
      </c>
      <c r="S310" s="22">
        <v>0.18192663660629296</v>
      </c>
      <c r="T310" s="22">
        <v>7.2879532794891747E-2</v>
      </c>
      <c r="U310" s="22">
        <v>0.81047304853596558</v>
      </c>
      <c r="V310" s="22">
        <v>0.71579198229364815</v>
      </c>
      <c r="W310" s="22">
        <v>0.82200233901067776</v>
      </c>
      <c r="X310" s="22">
        <v>0.16696784845026919</v>
      </c>
      <c r="Y310" s="22">
        <v>0.5237427157505089</v>
      </c>
      <c r="Z310" s="22">
        <v>0.83303215154973076</v>
      </c>
      <c r="AA310" s="22">
        <v>0.56177427969181726</v>
      </c>
      <c r="AB310" s="22">
        <v>0.8501230130199694</v>
      </c>
      <c r="AC310" s="22">
        <v>0.79671511394736327</v>
      </c>
      <c r="AD310" s="22">
        <v>0.45074747787759234</v>
      </c>
      <c r="AE310" s="22">
        <v>0.46708065359418122</v>
      </c>
      <c r="AF310" s="22">
        <v>0.44378865846273652</v>
      </c>
      <c r="AG310" s="22" t="e">
        <v>#DIV/0!</v>
      </c>
      <c r="AH310" s="22" t="e">
        <v>#DIV/0!</v>
      </c>
      <c r="AI310" s="22">
        <v>0.53250642434384932</v>
      </c>
      <c r="AJ310" s="22">
        <v>0.13044313928383983</v>
      </c>
      <c r="AK310" s="22" t="e">
        <v>#DIV/0!</v>
      </c>
      <c r="AL310" s="22" t="e">
        <v>#DIV/0!</v>
      </c>
      <c r="AM310" s="22">
        <v>0.71348447915932867</v>
      </c>
      <c r="AN310" s="22">
        <v>0.80477472226894142</v>
      </c>
      <c r="AO310" s="22">
        <v>5.4040142403842126E-2</v>
      </c>
      <c r="AP310" s="22">
        <v>0.35228986390491202</v>
      </c>
      <c r="AQ310" s="22">
        <v>0.68569885971829014</v>
      </c>
      <c r="AR310" s="22">
        <v>0.44447660584888471</v>
      </c>
      <c r="AS310" s="22">
        <v>0.32458509919839512</v>
      </c>
      <c r="AT310" s="22">
        <v>0.37522727528845995</v>
      </c>
      <c r="AU310" s="22">
        <v>0.27746729460231451</v>
      </c>
      <c r="AV310" s="22" t="e">
        <v>#DIV/0!</v>
      </c>
      <c r="AW310" s="22" t="e">
        <v>#DIV/0!</v>
      </c>
      <c r="AX310" s="22" t="e">
        <v>#DIV/0!</v>
      </c>
      <c r="AY310" s="22">
        <v>0.74673647101618579</v>
      </c>
      <c r="AZ310" s="22">
        <v>0.76988159158844216</v>
      </c>
      <c r="BA310" s="22">
        <v>0.22187330694312479</v>
      </c>
      <c r="BB310" s="22" t="e">
        <v>#DIV/0!</v>
      </c>
      <c r="BC310" s="22">
        <v>0.16363868649868343</v>
      </c>
    </row>
    <row r="311" spans="1:55" x14ac:dyDescent="0.2">
      <c r="A311" s="3" t="s">
        <v>973</v>
      </c>
      <c r="B311" s="3" t="s">
        <v>974</v>
      </c>
      <c r="C311" s="3" t="s">
        <v>91</v>
      </c>
      <c r="D311" s="3">
        <v>133209</v>
      </c>
      <c r="E311" s="3" t="s">
        <v>16</v>
      </c>
      <c r="F311" s="3">
        <v>2020</v>
      </c>
      <c r="G311" s="3" t="s">
        <v>17</v>
      </c>
      <c r="H311" s="4">
        <v>44012</v>
      </c>
      <c r="I311" s="4">
        <v>44049</v>
      </c>
      <c r="J311" s="4">
        <v>44049</v>
      </c>
      <c r="K311" s="5">
        <v>2481200000</v>
      </c>
      <c r="L311" s="5">
        <v>2612300000</v>
      </c>
      <c r="M311" s="3" t="s">
        <v>975</v>
      </c>
      <c r="N311" s="21">
        <v>3.0763910505810399E-2</v>
      </c>
      <c r="O311" s="22">
        <v>2.4666253295329801E-2</v>
      </c>
      <c r="P311" s="22">
        <v>5.0666341083282621E-2</v>
      </c>
      <c r="Q311" s="22">
        <v>0.87022783997917075</v>
      </c>
      <c r="R311" s="22">
        <v>9.6626826450267045E-2</v>
      </c>
      <c r="S311" s="22">
        <v>0.17432115292713016</v>
      </c>
      <c r="T311" s="22">
        <v>6.6202413212047659E-2</v>
      </c>
      <c r="U311" s="22">
        <v>0.81015460057332567</v>
      </c>
      <c r="V311" s="22">
        <v>0.71530429994097156</v>
      </c>
      <c r="W311" s="22">
        <v>0.82171120870602665</v>
      </c>
      <c r="X311" s="22">
        <v>0.19825507129279904</v>
      </c>
      <c r="Y311" s="22">
        <v>0.51756457114495191</v>
      </c>
      <c r="Z311" s="22">
        <v>0.80174492870720093</v>
      </c>
      <c r="AA311" s="22">
        <v>0.53031245576359365</v>
      </c>
      <c r="AB311" s="22">
        <v>0.85297536212256775</v>
      </c>
      <c r="AC311" s="22">
        <v>0.48853753526984683</v>
      </c>
      <c r="AD311" s="22">
        <v>0.31115555652900356</v>
      </c>
      <c r="AE311" s="22">
        <v>0.41170323500096279</v>
      </c>
      <c r="AF311" s="22">
        <v>0.387591459556347</v>
      </c>
      <c r="AG311" s="22" t="e">
        <v>#DIV/0!</v>
      </c>
      <c r="AH311" s="22" t="e">
        <v>#DIV/0!</v>
      </c>
      <c r="AI311" s="22">
        <v>0.53864185596098946</v>
      </c>
      <c r="AJ311" s="22">
        <v>0.16316243050189097</v>
      </c>
      <c r="AK311" s="22" t="e">
        <v>#DIV/0!</v>
      </c>
      <c r="AL311" s="22" t="e">
        <v>#DIV/0!</v>
      </c>
      <c r="AM311" s="22">
        <v>0.71404932377740904</v>
      </c>
      <c r="AN311" s="22">
        <v>0.80621969442590724</v>
      </c>
      <c r="AO311" s="22">
        <v>0.11573247541339461</v>
      </c>
      <c r="AP311" s="22">
        <v>0.35058782144340389</v>
      </c>
      <c r="AQ311" s="22">
        <v>0.69886947851392633</v>
      </c>
      <c r="AR311" s="22">
        <v>0.44682155387034878</v>
      </c>
      <c r="AS311" s="22">
        <v>0.3395698567315823</v>
      </c>
      <c r="AT311" s="22">
        <v>0.50533166159951548</v>
      </c>
      <c r="AU311" s="22">
        <v>0.32518250054797088</v>
      </c>
      <c r="AV311" s="22" t="e">
        <v>#DIV/0!</v>
      </c>
      <c r="AW311" s="22" t="e">
        <v>#DIV/0!</v>
      </c>
      <c r="AX311" s="22" t="e">
        <v>#DIV/0!</v>
      </c>
      <c r="AY311" s="22">
        <v>0.74616555616683033</v>
      </c>
      <c r="AZ311" s="22">
        <v>0.76866041832842924</v>
      </c>
      <c r="BA311" s="22">
        <v>0.22321519742904136</v>
      </c>
      <c r="BB311" s="22" t="e">
        <v>#DIV/0!</v>
      </c>
      <c r="BC311" s="22">
        <v>0.22910478552380059</v>
      </c>
    </row>
    <row r="312" spans="1:55" x14ac:dyDescent="0.2">
      <c r="A312" s="3" t="s">
        <v>928</v>
      </c>
      <c r="B312" s="3" t="s">
        <v>929</v>
      </c>
      <c r="C312" s="3" t="s">
        <v>15</v>
      </c>
      <c r="D312" s="3">
        <v>354246</v>
      </c>
      <c r="E312" s="3" t="s">
        <v>16</v>
      </c>
      <c r="F312" s="3">
        <v>2020</v>
      </c>
      <c r="G312" s="3" t="s">
        <v>17</v>
      </c>
      <c r="H312" s="4">
        <v>44012</v>
      </c>
      <c r="I312" s="4">
        <v>44069</v>
      </c>
      <c r="J312" s="4">
        <v>44069</v>
      </c>
      <c r="K312" s="5">
        <v>128523335</v>
      </c>
      <c r="L312" s="5">
        <v>128848132</v>
      </c>
      <c r="M312" s="3" t="s">
        <v>930</v>
      </c>
      <c r="N312" s="21">
        <v>5.6472706279144941E-2</v>
      </c>
      <c r="O312" s="22">
        <v>3.5393299165168965E-2</v>
      </c>
      <c r="P312" s="22">
        <v>2.4804529318490146E-2</v>
      </c>
      <c r="Q312" s="22">
        <v>0.87132784961722221</v>
      </c>
      <c r="R312" s="22">
        <v>0.14400578964399469</v>
      </c>
      <c r="S312" s="22">
        <v>7.7165672041279429E-2</v>
      </c>
      <c r="T312" s="22">
        <v>0.13161705553959599</v>
      </c>
      <c r="U312" s="22">
        <v>0.81266214096823275</v>
      </c>
      <c r="V312" s="22">
        <v>0.71219399059888555</v>
      </c>
      <c r="W312" s="22">
        <v>0.82507591502439137</v>
      </c>
      <c r="X312" s="22">
        <v>0.21182731271227326</v>
      </c>
      <c r="Y312" s="22">
        <v>0.5081713495719089</v>
      </c>
      <c r="Z312" s="22">
        <v>0.78817268728772671</v>
      </c>
      <c r="AA312" s="22">
        <v>0.6396157656684105</v>
      </c>
      <c r="AB312" s="22">
        <v>0.82974275031974765</v>
      </c>
      <c r="AC312" s="22">
        <v>0.22679098388138122</v>
      </c>
      <c r="AD312" s="22">
        <v>0.21578393972778109</v>
      </c>
      <c r="AE312" s="22">
        <v>0.30311758116473342</v>
      </c>
      <c r="AF312" s="22">
        <v>0.34656417432355935</v>
      </c>
      <c r="AG312" s="22" t="e">
        <v>#DIV/0!</v>
      </c>
      <c r="AH312" s="22" t="e">
        <v>#DIV/0!</v>
      </c>
      <c r="AI312" s="22">
        <v>0.56078208302337884</v>
      </c>
      <c r="AJ312" s="22">
        <v>0.18552197025918216</v>
      </c>
      <c r="AK312" s="22" t="e">
        <v>#DIV/0!</v>
      </c>
      <c r="AL312" s="22" t="e">
        <v>#DIV/0!</v>
      </c>
      <c r="AM312" s="22">
        <v>0.71191138467079229</v>
      </c>
      <c r="AN312" s="22">
        <v>0.80771298863113217</v>
      </c>
      <c r="AO312" s="22">
        <v>0.13919267556093737</v>
      </c>
      <c r="AP312" s="22">
        <v>0.36441452791888757</v>
      </c>
      <c r="AQ312" s="22">
        <v>0.64162118807985857</v>
      </c>
      <c r="AR312" s="22">
        <v>0.3386363381800393</v>
      </c>
      <c r="AS312" s="22">
        <v>0.38861665193074518</v>
      </c>
      <c r="AT312" s="22">
        <v>0.43132669797337214</v>
      </c>
      <c r="AU312" s="22">
        <v>0.13378076998281663</v>
      </c>
      <c r="AV312" s="22" t="e">
        <v>#DIV/0!</v>
      </c>
      <c r="AW312" s="22" t="e">
        <v>#DIV/0!</v>
      </c>
      <c r="AX312" s="22" t="e">
        <v>#DIV/0!</v>
      </c>
      <c r="AY312" s="22">
        <v>0.74864179219864657</v>
      </c>
      <c r="AZ312" s="22">
        <v>0.77222045678278894</v>
      </c>
      <c r="BA312" s="22">
        <v>0.21802438299452331</v>
      </c>
      <c r="BB312" s="22" t="e">
        <v>#DIV/0!</v>
      </c>
      <c r="BC312" s="22">
        <v>0.16246059730314844</v>
      </c>
    </row>
    <row r="313" spans="1:55" x14ac:dyDescent="0.2">
      <c r="A313" s="3" t="s">
        <v>985</v>
      </c>
      <c r="B313" s="3" t="s">
        <v>986</v>
      </c>
      <c r="C313" s="3" t="s">
        <v>45</v>
      </c>
      <c r="D313" s="3">
        <v>404717</v>
      </c>
      <c r="E313" s="3" t="s">
        <v>16</v>
      </c>
      <c r="F313" s="3">
        <v>2019</v>
      </c>
      <c r="G313" s="3" t="s">
        <v>17</v>
      </c>
      <c r="H313" s="4">
        <v>43830</v>
      </c>
      <c r="I313" s="4">
        <v>43860</v>
      </c>
      <c r="J313" s="4">
        <v>43860</v>
      </c>
      <c r="K313" s="5">
        <v>270699000</v>
      </c>
      <c r="L313" s="5">
        <v>271332000</v>
      </c>
      <c r="M313" s="6" t="s">
        <v>987</v>
      </c>
      <c r="N313" s="21">
        <v>6.6022097463831364E-2</v>
      </c>
      <c r="O313" s="22">
        <v>1.2055256772196663E-2</v>
      </c>
      <c r="P313" s="22">
        <v>2.408506272712594E-2</v>
      </c>
      <c r="Q313" s="22">
        <v>0.8691863897106441</v>
      </c>
      <c r="R313" s="22">
        <v>0</v>
      </c>
      <c r="S313" s="22">
        <v>0</v>
      </c>
      <c r="T313" s="22">
        <v>0</v>
      </c>
      <c r="U313" s="22">
        <v>0.80725306381245165</v>
      </c>
      <c r="V313" s="22">
        <v>0.70833495319453676</v>
      </c>
      <c r="W313" s="22">
        <v>0.81944824653588433</v>
      </c>
      <c r="X313" s="22">
        <v>0.76399922113432195</v>
      </c>
      <c r="Y313" s="22">
        <v>0.47168128654516694</v>
      </c>
      <c r="Z313" s="22">
        <v>0.23600077886567805</v>
      </c>
      <c r="AA313" s="22">
        <v>0</v>
      </c>
      <c r="AB313" s="22">
        <v>0.88906002241686044</v>
      </c>
      <c r="AC313" s="22">
        <v>0.22538126170603351</v>
      </c>
      <c r="AD313" s="22">
        <v>0.22040505470928318</v>
      </c>
      <c r="AE313" s="22">
        <v>0.30837896614014643</v>
      </c>
      <c r="AF313" s="22">
        <v>0.35148920407221623</v>
      </c>
      <c r="AG313" s="22" t="e">
        <v>#DIV/0!</v>
      </c>
      <c r="AH313" s="22" t="e">
        <v>#DIV/0!</v>
      </c>
      <c r="AI313" s="22">
        <v>0.53229586661756534</v>
      </c>
      <c r="AJ313" s="22">
        <v>0.10790280057821164</v>
      </c>
      <c r="AK313" s="22" t="e">
        <v>#DIV/0!</v>
      </c>
      <c r="AL313" s="22" t="e">
        <v>#DIV/0!</v>
      </c>
      <c r="AM313" s="22">
        <v>0.71163259092475317</v>
      </c>
      <c r="AN313" s="22">
        <v>0.80696016975629836</v>
      </c>
      <c r="AO313" s="22">
        <v>0.19654642357949623</v>
      </c>
      <c r="AP313" s="22">
        <v>0.36098781874599073</v>
      </c>
      <c r="AQ313" s="22">
        <v>0.68291198749504889</v>
      </c>
      <c r="AR313" s="22">
        <v>0.28607319207153031</v>
      </c>
      <c r="AS313" s="22">
        <v>0.3545706082011349</v>
      </c>
      <c r="AT313" s="22">
        <v>0.42310428822692409</v>
      </c>
      <c r="AU313" s="22">
        <v>0.26903621368671804</v>
      </c>
      <c r="AV313" s="22" t="e">
        <v>#DIV/0!</v>
      </c>
      <c r="AW313" s="22" t="e">
        <v>#DIV/0!</v>
      </c>
      <c r="AX313" s="22" t="e">
        <v>#DIV/0!</v>
      </c>
      <c r="AY313" s="22">
        <v>0.7440745832666682</v>
      </c>
      <c r="AZ313" s="22">
        <v>0.7663577774421183</v>
      </c>
      <c r="BA313" s="22">
        <v>0.22226901222077644</v>
      </c>
      <c r="BB313" s="22" t="e">
        <v>#DIV/0!</v>
      </c>
      <c r="BC313" s="22">
        <v>0.29014024109195308</v>
      </c>
    </row>
    <row r="314" spans="1:55" x14ac:dyDescent="0.2">
      <c r="A314" s="3" t="s">
        <v>925</v>
      </c>
      <c r="B314" s="3" t="s">
        <v>926</v>
      </c>
      <c r="C314" s="3" t="s">
        <v>59</v>
      </c>
      <c r="D314" s="3">
        <v>448316</v>
      </c>
      <c r="E314" s="3" t="s">
        <v>16</v>
      </c>
      <c r="F314" s="3">
        <v>2019</v>
      </c>
      <c r="G314" s="3" t="s">
        <v>17</v>
      </c>
      <c r="H314" s="4">
        <v>43830</v>
      </c>
      <c r="I314" s="4">
        <v>43887</v>
      </c>
      <c r="J314" s="4">
        <v>43887</v>
      </c>
      <c r="K314" s="5">
        <v>93800000</v>
      </c>
      <c r="L314" s="5">
        <v>94100000</v>
      </c>
      <c r="M314" s="3" t="s">
        <v>927</v>
      </c>
      <c r="N314" s="21">
        <v>0.12495461538851239</v>
      </c>
      <c r="O314" s="22">
        <v>8.4829817085201376E-2</v>
      </c>
      <c r="P314" s="22">
        <v>0.10947510617940046</v>
      </c>
      <c r="Q314" s="22">
        <v>0.86985557500839894</v>
      </c>
      <c r="R314" s="22">
        <v>0.12694530491518713</v>
      </c>
      <c r="S314" s="22">
        <v>1.6667501773250843E-2</v>
      </c>
      <c r="T314" s="22">
        <v>0.12529096333009745</v>
      </c>
      <c r="U314" s="22">
        <v>0.81074137761726062</v>
      </c>
      <c r="V314" s="22">
        <v>0.70894474422985965</v>
      </c>
      <c r="W314" s="22">
        <v>0.82336739543821391</v>
      </c>
      <c r="X314" s="22">
        <v>0.29434880050943479</v>
      </c>
      <c r="Y314" s="22">
        <v>0.47142891705856216</v>
      </c>
      <c r="Z314" s="22">
        <v>0.70565119949056521</v>
      </c>
      <c r="AA314" s="22">
        <v>0.20367722992865364</v>
      </c>
      <c r="AB314" s="22">
        <v>0.86372262909535058</v>
      </c>
      <c r="AC314" s="22">
        <v>0.21355981507382887</v>
      </c>
      <c r="AD314" s="22">
        <v>0.23961667577595125</v>
      </c>
      <c r="AE314" s="22">
        <v>0.3302524176422425</v>
      </c>
      <c r="AF314" s="22">
        <v>0.35168061958332408</v>
      </c>
      <c r="AG314" s="22" t="e">
        <v>#DIV/0!</v>
      </c>
      <c r="AH314" s="22" t="e">
        <v>#DIV/0!</v>
      </c>
      <c r="AI314" s="22">
        <v>0.54488861431137614</v>
      </c>
      <c r="AJ314" s="22">
        <v>0.35925103261546382</v>
      </c>
      <c r="AK314" s="22" t="e">
        <v>#DIV/0!</v>
      </c>
      <c r="AL314" s="22" t="e">
        <v>#DIV/0!</v>
      </c>
      <c r="AM314" s="22">
        <v>0.71270076862783616</v>
      </c>
      <c r="AN314" s="22">
        <v>0.80778141402101356</v>
      </c>
      <c r="AO314" s="22">
        <v>0.19862291685446501</v>
      </c>
      <c r="AP314" s="22">
        <v>0.36196513163938265</v>
      </c>
      <c r="AQ314" s="22">
        <v>0.6845792220015231</v>
      </c>
      <c r="AR314" s="22">
        <v>0.36411669637663241</v>
      </c>
      <c r="AS314" s="22">
        <v>0.36192556576026136</v>
      </c>
      <c r="AT314" s="22">
        <v>0.54808167333105717</v>
      </c>
      <c r="AU314" s="22">
        <v>0.36116103593602072</v>
      </c>
      <c r="AV314" s="22" t="e">
        <v>#DIV/0!</v>
      </c>
      <c r="AW314" s="22" t="e">
        <v>#DIV/0!</v>
      </c>
      <c r="AX314" s="22" t="e">
        <v>#DIV/0!</v>
      </c>
      <c r="AY314" s="22">
        <v>0.74652926521312557</v>
      </c>
      <c r="AZ314" s="22">
        <v>0.76942018833035386</v>
      </c>
      <c r="BA314" s="22">
        <v>0.22241313364228063</v>
      </c>
      <c r="BB314" s="22" t="e">
        <v>#DIV/0!</v>
      </c>
      <c r="BC314" s="22">
        <v>0.21346182079154893</v>
      </c>
    </row>
    <row r="315" spans="1:55" x14ac:dyDescent="0.2">
      <c r="A315" s="3" t="s">
        <v>946</v>
      </c>
      <c r="B315" s="3" t="s">
        <v>947</v>
      </c>
      <c r="C315" s="3" t="s">
        <v>24</v>
      </c>
      <c r="D315" s="3">
        <v>378197</v>
      </c>
      <c r="E315" s="3" t="s">
        <v>16</v>
      </c>
      <c r="F315" s="3">
        <v>2019</v>
      </c>
      <c r="G315" s="3" t="s">
        <v>17</v>
      </c>
      <c r="H315" s="4">
        <v>43861</v>
      </c>
      <c r="I315" s="4">
        <v>43886</v>
      </c>
      <c r="J315" s="4">
        <v>43886</v>
      </c>
      <c r="K315" s="5">
        <v>110974000</v>
      </c>
      <c r="L315" s="5">
        <v>111624000</v>
      </c>
      <c r="M315" s="3" t="s">
        <v>948</v>
      </c>
      <c r="N315" s="21">
        <v>6.5616593997131753E-2</v>
      </c>
      <c r="O315" s="22">
        <v>4.850387924405597E-2</v>
      </c>
      <c r="P315" s="22">
        <v>2.5972046735084731E-2</v>
      </c>
      <c r="Q315" s="22">
        <v>0.86980032773644012</v>
      </c>
      <c r="R315" s="22">
        <v>0.106550326218718</v>
      </c>
      <c r="S315" s="22">
        <v>2.8700272461946123E-3</v>
      </c>
      <c r="T315" s="22">
        <v>0.10716819701070537</v>
      </c>
      <c r="U315" s="22">
        <v>0.81014063299965144</v>
      </c>
      <c r="V315" s="22">
        <v>0.70843850919211249</v>
      </c>
      <c r="W315" s="22">
        <v>0.8227543516057334</v>
      </c>
      <c r="X315" s="22">
        <v>0.17942955482325684</v>
      </c>
      <c r="Y315" s="22">
        <v>0.59082260242056561</v>
      </c>
      <c r="Z315" s="22">
        <v>0.82057044517674316</v>
      </c>
      <c r="AA315" s="22">
        <v>0.76331647808794256</v>
      </c>
      <c r="AB315" s="22">
        <v>0.86548992572468608</v>
      </c>
      <c r="AC315" s="22">
        <v>0.46892915600622687</v>
      </c>
      <c r="AD315" s="22">
        <v>0.22371940670352644</v>
      </c>
      <c r="AE315" s="22">
        <v>0.31215253201235366</v>
      </c>
      <c r="AF315" s="22">
        <v>0.34262559334128267</v>
      </c>
      <c r="AG315" s="22" t="e">
        <v>#DIV/0!</v>
      </c>
      <c r="AH315" s="22" t="e">
        <v>#DIV/0!</v>
      </c>
      <c r="AI315" s="22">
        <v>0.56700427412200349</v>
      </c>
      <c r="AJ315" s="22">
        <v>0.15434590995485248</v>
      </c>
      <c r="AK315" s="22" t="e">
        <v>#DIV/0!</v>
      </c>
      <c r="AL315" s="22" t="e">
        <v>#DIV/0!</v>
      </c>
      <c r="AM315" s="22">
        <v>0.70885240714237874</v>
      </c>
      <c r="AN315" s="22">
        <v>0.80520786729044058</v>
      </c>
      <c r="AO315" s="22">
        <v>8.3254910371180074E-2</v>
      </c>
      <c r="AP315" s="22">
        <v>0.36243185086988777</v>
      </c>
      <c r="AQ315" s="22">
        <v>0.60943967444591407</v>
      </c>
      <c r="AR315" s="22">
        <v>0.30969031059982338</v>
      </c>
      <c r="AS315" s="22">
        <v>0.3948819163698335</v>
      </c>
      <c r="AT315" s="22">
        <v>0.33834237883091528</v>
      </c>
      <c r="AU315" s="22">
        <v>0.22902061375750479</v>
      </c>
      <c r="AV315" s="22" t="e">
        <v>#DIV/0!</v>
      </c>
      <c r="AW315" s="22" t="e">
        <v>#DIV/0!</v>
      </c>
      <c r="AX315" s="22" t="e">
        <v>#DIV/0!</v>
      </c>
      <c r="AY315" s="22">
        <v>0.74908673538084802</v>
      </c>
      <c r="AZ315" s="22">
        <v>0.77267617086677587</v>
      </c>
      <c r="BA315" s="22">
        <v>0.2204825296830582</v>
      </c>
      <c r="BB315" s="22" t="e">
        <v>#DIV/0!</v>
      </c>
      <c r="BC315" s="22">
        <v>0.12808065736408442</v>
      </c>
    </row>
    <row r="316" spans="1:55" x14ac:dyDescent="0.2">
      <c r="A316" s="3" t="s">
        <v>976</v>
      </c>
      <c r="B316" s="3" t="s">
        <v>977</v>
      </c>
      <c r="C316" s="3" t="s">
        <v>72</v>
      </c>
      <c r="D316" s="3">
        <v>113992</v>
      </c>
      <c r="E316" s="3" t="s">
        <v>16</v>
      </c>
      <c r="F316" s="3">
        <v>2019</v>
      </c>
      <c r="G316" s="3" t="s">
        <v>17</v>
      </c>
      <c r="H316" s="4">
        <v>43830</v>
      </c>
      <c r="I316" s="4">
        <v>43872</v>
      </c>
      <c r="J316" s="4">
        <v>43872</v>
      </c>
      <c r="K316" s="5">
        <v>631444000</v>
      </c>
      <c r="L316" s="5">
        <v>654547000</v>
      </c>
      <c r="M316" s="3" t="s">
        <v>978</v>
      </c>
      <c r="N316" s="21">
        <v>3.1941338632870596E-2</v>
      </c>
      <c r="O316" s="22">
        <v>3.1941338632870596E-2</v>
      </c>
      <c r="P316" s="22">
        <v>5.4732061898479387E-2</v>
      </c>
      <c r="Q316" s="22">
        <v>0.86845791051414389</v>
      </c>
      <c r="R316" s="22">
        <v>9.9903568324259798E-2</v>
      </c>
      <c r="S316" s="22">
        <v>0</v>
      </c>
      <c r="T316" s="22">
        <v>0.10096845579049717</v>
      </c>
      <c r="U316" s="22">
        <v>0.80904205449018241</v>
      </c>
      <c r="V316" s="22">
        <v>0.70833495319453676</v>
      </c>
      <c r="W316" s="22">
        <v>0.82150643861922079</v>
      </c>
      <c r="X316" s="22">
        <v>3.6137246816122459E-2</v>
      </c>
      <c r="Y316" s="22">
        <v>0.49199590499372942</v>
      </c>
      <c r="Z316" s="22">
        <v>0.9638627531838776</v>
      </c>
      <c r="AA316" s="22">
        <v>0</v>
      </c>
      <c r="AB316" s="22">
        <v>0.93138575882127794</v>
      </c>
      <c r="AC316" s="22">
        <v>0.71597089728246588</v>
      </c>
      <c r="AD316" s="22">
        <v>0.73865314794806258</v>
      </c>
      <c r="AE316" s="22">
        <v>0.50058529355435144</v>
      </c>
      <c r="AF316" s="22">
        <v>0.51079520258737598</v>
      </c>
      <c r="AG316" s="22" t="e">
        <v>#DIV/0!</v>
      </c>
      <c r="AH316" s="22" t="e">
        <v>#DIV/0!</v>
      </c>
      <c r="AI316" s="22">
        <v>0.54213032031224528</v>
      </c>
      <c r="AJ316" s="22">
        <v>0.261930764297991</v>
      </c>
      <c r="AK316" s="22" t="e">
        <v>#DIV/0!</v>
      </c>
      <c r="AL316" s="22" t="e">
        <v>#DIV/0!</v>
      </c>
      <c r="AM316" s="22">
        <v>0.70830454269794341</v>
      </c>
      <c r="AN316" s="22">
        <v>0.80335044332298311</v>
      </c>
      <c r="AO316" s="22">
        <v>4.0882252433438277E-3</v>
      </c>
      <c r="AP316" s="22">
        <v>0.35096772996846354</v>
      </c>
      <c r="AQ316" s="22">
        <v>0.61474744777408852</v>
      </c>
      <c r="AR316" s="22">
        <v>0.9464833512411317</v>
      </c>
      <c r="AS316" s="22">
        <v>0.2959174353151337</v>
      </c>
      <c r="AT316" s="22">
        <v>0.34016561918232663</v>
      </c>
      <c r="AU316" s="22">
        <v>0.34341697065535431</v>
      </c>
      <c r="AV316" s="22" t="e">
        <v>#DIV/0!</v>
      </c>
      <c r="AW316" s="22" t="e">
        <v>#DIV/0!</v>
      </c>
      <c r="AX316" s="22" t="e">
        <v>#DIV/0!</v>
      </c>
      <c r="AY316" s="22">
        <v>0.74935713445430296</v>
      </c>
      <c r="AZ316" s="22">
        <v>0.7729698435076946</v>
      </c>
      <c r="BA316" s="22">
        <v>0.22248885693763937</v>
      </c>
      <c r="BB316" s="22" t="e">
        <v>#DIV/0!</v>
      </c>
      <c r="BC316" s="22">
        <v>9.0269147942039302E-2</v>
      </c>
    </row>
    <row r="317" spans="1:55" x14ac:dyDescent="0.2">
      <c r="A317" s="3" t="s">
        <v>955</v>
      </c>
      <c r="B317" s="3" t="s">
        <v>956</v>
      </c>
      <c r="C317" s="3" t="s">
        <v>91</v>
      </c>
      <c r="D317" s="3">
        <v>82860</v>
      </c>
      <c r="E317" s="3" t="s">
        <v>16</v>
      </c>
      <c r="F317" s="3">
        <v>2019</v>
      </c>
      <c r="G317" s="3" t="s">
        <v>17</v>
      </c>
      <c r="H317" s="4">
        <v>43830</v>
      </c>
      <c r="I317" s="4">
        <v>43868</v>
      </c>
      <c r="J317" s="4">
        <v>43868</v>
      </c>
      <c r="K317" s="5">
        <v>1553000000</v>
      </c>
      <c r="L317" s="5">
        <v>1556000000</v>
      </c>
      <c r="M317" s="3" t="s">
        <v>957</v>
      </c>
      <c r="N317" s="21">
        <v>3.9561460119616476E-2</v>
      </c>
      <c r="O317" s="22">
        <v>2.1627605763442234E-2</v>
      </c>
      <c r="P317" s="22">
        <v>3.7616646158096352E-2</v>
      </c>
      <c r="Q317" s="22">
        <v>0.85823660513735733</v>
      </c>
      <c r="R317" s="22">
        <v>0.24322756992169176</v>
      </c>
      <c r="S317" s="22">
        <v>0.19260186252467015</v>
      </c>
      <c r="T317" s="22">
        <v>0.21106723946776168</v>
      </c>
      <c r="U317" s="22">
        <v>0.79458287438526887</v>
      </c>
      <c r="V317" s="22">
        <v>0.69497692328610861</v>
      </c>
      <c r="W317" s="22">
        <v>0.80693228414883433</v>
      </c>
      <c r="X317" s="22">
        <v>0.41241036215166715</v>
      </c>
      <c r="Y317" s="22">
        <v>0.35352902387783658</v>
      </c>
      <c r="Z317" s="22">
        <v>0.58758963784833285</v>
      </c>
      <c r="AA317" s="22">
        <v>0.2191798129873945</v>
      </c>
      <c r="AB317" s="22">
        <v>0.67035955370214673</v>
      </c>
      <c r="AC317" s="22">
        <v>0.22542225469898222</v>
      </c>
      <c r="AD317" s="22">
        <v>0.22399170174282454</v>
      </c>
      <c r="AE317" s="22">
        <v>0.31147792769153404</v>
      </c>
      <c r="AF317" s="22">
        <v>0.34833620600406418</v>
      </c>
      <c r="AG317" s="22" t="e">
        <v>#DIV/0!</v>
      </c>
      <c r="AH317" s="22" t="e">
        <v>#DIV/0!</v>
      </c>
      <c r="AI317" s="22">
        <v>0.52854711018985479</v>
      </c>
      <c r="AJ317" s="22">
        <v>0.16454046567436417</v>
      </c>
      <c r="AK317" s="22" t="e">
        <v>#DIV/0!</v>
      </c>
      <c r="AL317" s="22" t="e">
        <v>#DIV/0!</v>
      </c>
      <c r="AM317" s="22">
        <v>0.68697517501229677</v>
      </c>
      <c r="AN317" s="22">
        <v>0.78627814646897976</v>
      </c>
      <c r="AO317" s="22">
        <v>0.38776861145986102</v>
      </c>
      <c r="AP317" s="22">
        <v>0.38847491008196872</v>
      </c>
      <c r="AQ317" s="22">
        <v>0.77182018012123421</v>
      </c>
      <c r="AR317" s="22">
        <v>0.31365372170148376</v>
      </c>
      <c r="AS317" s="22">
        <v>0.34428049934318172</v>
      </c>
      <c r="AT317" s="22">
        <v>0.67713849137295967</v>
      </c>
      <c r="AU317" s="22">
        <v>0.3030102075203307</v>
      </c>
      <c r="AV317" s="22" t="e">
        <v>#DIV/0!</v>
      </c>
      <c r="AW317" s="22" t="e">
        <v>#DIV/0!</v>
      </c>
      <c r="AX317" s="22" t="e">
        <v>#DIV/0!</v>
      </c>
      <c r="AY317" s="22">
        <v>0.74684562464365389</v>
      </c>
      <c r="AZ317" s="22">
        <v>0.76987983687544503</v>
      </c>
      <c r="BA317" s="22">
        <v>0.22267590675967572</v>
      </c>
      <c r="BB317" s="22" t="e">
        <v>#DIV/0!</v>
      </c>
      <c r="BC317" s="22">
        <v>0.4642384213747342</v>
      </c>
    </row>
    <row r="318" spans="1:55" x14ac:dyDescent="0.2">
      <c r="A318" s="3" t="s">
        <v>940</v>
      </c>
      <c r="B318" s="3" t="s">
        <v>941</v>
      </c>
      <c r="C318" s="3" t="s">
        <v>15</v>
      </c>
      <c r="D318" s="3">
        <v>334445</v>
      </c>
      <c r="E318" s="3" t="s">
        <v>16</v>
      </c>
      <c r="F318" s="3">
        <v>2019</v>
      </c>
      <c r="G318" s="3" t="s">
        <v>17</v>
      </c>
      <c r="H318" s="4">
        <v>43830</v>
      </c>
      <c r="I318" s="4">
        <v>43886</v>
      </c>
      <c r="J318" s="4">
        <v>43886</v>
      </c>
      <c r="K318" s="5">
        <v>168100000</v>
      </c>
      <c r="L318" s="5">
        <v>170000000</v>
      </c>
      <c r="M318" s="3" t="s">
        <v>942</v>
      </c>
      <c r="N318" s="21">
        <v>5.1575526368834348E-2</v>
      </c>
      <c r="O318" s="22">
        <v>3.3147606156358055E-2</v>
      </c>
      <c r="P318" s="22">
        <v>1.1373242253407859E-2</v>
      </c>
      <c r="Q318" s="22">
        <v>0.86945097178600894</v>
      </c>
      <c r="R318" s="22">
        <v>8.3509322619653104E-2</v>
      </c>
      <c r="S318" s="22">
        <v>0</v>
      </c>
      <c r="T318" s="22">
        <v>8.4399461305020212E-2</v>
      </c>
      <c r="U318" s="22">
        <v>0.80931641275954569</v>
      </c>
      <c r="V318" s="22">
        <v>0.70833495319453676</v>
      </c>
      <c r="W318" s="22">
        <v>0.82182208141436264</v>
      </c>
      <c r="X318" s="22">
        <v>0.2196682835259563</v>
      </c>
      <c r="Y318" s="22">
        <v>0.58405596504209201</v>
      </c>
      <c r="Z318" s="22">
        <v>0.78033171647404365</v>
      </c>
      <c r="AA318" s="22">
        <v>0.87516323576844024</v>
      </c>
      <c r="AB318" s="22">
        <v>0.87791868967303566</v>
      </c>
      <c r="AC318" s="22">
        <v>0.33659172851238289</v>
      </c>
      <c r="AD318" s="22">
        <v>0.23446366177421551</v>
      </c>
      <c r="AE318" s="22">
        <v>0.32438543736684311</v>
      </c>
      <c r="AF318" s="22">
        <v>0.36039371432377115</v>
      </c>
      <c r="AG318" s="22" t="e">
        <v>#DIV/0!</v>
      </c>
      <c r="AH318" s="22" t="e">
        <v>#DIV/0!</v>
      </c>
      <c r="AI318" s="22">
        <v>0.55236054298155912</v>
      </c>
      <c r="AJ318" s="22">
        <v>0.15345553862032751</v>
      </c>
      <c r="AK318" s="22" t="e">
        <v>#DIV/0!</v>
      </c>
      <c r="AL318" s="22" t="e">
        <v>#DIV/0!</v>
      </c>
      <c r="AM318" s="22">
        <v>0.7115211530391411</v>
      </c>
      <c r="AN318" s="22">
        <v>0.80621965863264144</v>
      </c>
      <c r="AO318" s="22">
        <v>0.14373409508003523</v>
      </c>
      <c r="AP318" s="22">
        <v>0.36539373588051799</v>
      </c>
      <c r="AQ318" s="22">
        <v>0.6719639746060404</v>
      </c>
      <c r="AR318" s="22">
        <v>0.30201491934607427</v>
      </c>
      <c r="AS318" s="22">
        <v>0.37606022818931895</v>
      </c>
      <c r="AT318" s="22">
        <v>0.39429891991246752</v>
      </c>
      <c r="AU318" s="22">
        <v>0.25246717307557653</v>
      </c>
      <c r="AV318" s="22" t="e">
        <v>#DIV/0!</v>
      </c>
      <c r="AW318" s="22" t="e">
        <v>#DIV/0!</v>
      </c>
      <c r="AX318" s="22" t="e">
        <v>#DIV/0!</v>
      </c>
      <c r="AY318" s="22">
        <v>0.74632522178473581</v>
      </c>
      <c r="AZ318" s="22">
        <v>0.76977637041874813</v>
      </c>
      <c r="BA318" s="22">
        <v>0.22126380441877597</v>
      </c>
      <c r="BB318" s="22" t="e">
        <v>#DIV/0!</v>
      </c>
      <c r="BC318" s="22">
        <v>0.18236928244198852</v>
      </c>
    </row>
    <row r="319" spans="1:55" x14ac:dyDescent="0.2">
      <c r="A319" s="3" t="s">
        <v>961</v>
      </c>
      <c r="B319" s="3" t="s">
        <v>962</v>
      </c>
      <c r="C319" s="3" t="s">
        <v>52</v>
      </c>
      <c r="D319" s="3">
        <v>327292</v>
      </c>
      <c r="E319" s="3" t="s">
        <v>16</v>
      </c>
      <c r="F319" s="3">
        <v>2019</v>
      </c>
      <c r="G319" s="3" t="s">
        <v>17</v>
      </c>
      <c r="H319" s="4">
        <v>43830</v>
      </c>
      <c r="I319" s="4">
        <v>43882</v>
      </c>
      <c r="J319" s="4">
        <v>43882</v>
      </c>
      <c r="K319" s="5">
        <v>112635000</v>
      </c>
      <c r="L319" s="5">
        <v>112900000</v>
      </c>
      <c r="M319" s="3" t="s">
        <v>963</v>
      </c>
      <c r="N319" s="21">
        <v>2.0301293911525395E-2</v>
      </c>
      <c r="O319" s="22">
        <v>1.3390861131966655E-2</v>
      </c>
      <c r="P319" s="22">
        <v>5.7996972589493027E-4</v>
      </c>
      <c r="Q319" s="22">
        <v>0.87151002748764961</v>
      </c>
      <c r="R319" s="22">
        <v>0.10447197467060725</v>
      </c>
      <c r="S319" s="22">
        <v>9.3128278163660511E-2</v>
      </c>
      <c r="T319" s="22">
        <v>8.8781563317528428E-2</v>
      </c>
      <c r="U319" s="22">
        <v>0.81130753168294611</v>
      </c>
      <c r="V319" s="22">
        <v>0.71314697132394955</v>
      </c>
      <c r="W319" s="22">
        <v>0.82337044856359487</v>
      </c>
      <c r="X319" s="22">
        <v>4.5288625856694298E-2</v>
      </c>
      <c r="Y319" s="22">
        <v>0.44027888642358592</v>
      </c>
      <c r="Z319" s="22">
        <v>0.95471137414330576</v>
      </c>
      <c r="AA319" s="22">
        <v>0</v>
      </c>
      <c r="AB319" s="22">
        <v>0.82676565000956859</v>
      </c>
      <c r="AC319" s="22">
        <v>0.69090443815084224</v>
      </c>
      <c r="AD319" s="22">
        <v>0.45659911676748138</v>
      </c>
      <c r="AE319" s="22">
        <v>0.37940258874647553</v>
      </c>
      <c r="AF319" s="22">
        <v>0.37533946187583755</v>
      </c>
      <c r="AG319" s="22" t="e">
        <v>#DIV/0!</v>
      </c>
      <c r="AH319" s="22" t="e">
        <v>#DIV/0!</v>
      </c>
      <c r="AI319" s="22">
        <v>0.55982682081467794</v>
      </c>
      <c r="AJ319" s="22">
        <v>0.16227557624753286</v>
      </c>
      <c r="AK319" s="22" t="e">
        <v>#DIV/0!</v>
      </c>
      <c r="AL319" s="22" t="e">
        <v>#DIV/0!</v>
      </c>
      <c r="AM319" s="22">
        <v>0.70927622838846482</v>
      </c>
      <c r="AN319" s="22">
        <v>0.80438019356756185</v>
      </c>
      <c r="AO319" s="22">
        <v>2.7240102610377976E-2</v>
      </c>
      <c r="AP319" s="22">
        <v>0.35677114655269904</v>
      </c>
      <c r="AQ319" s="22">
        <v>0.60250385419094299</v>
      </c>
      <c r="AR319" s="22">
        <v>0.481704324158026</v>
      </c>
      <c r="AS319" s="22">
        <v>0.39469909529353242</v>
      </c>
      <c r="AT319" s="22">
        <v>0.33115070923393264</v>
      </c>
      <c r="AU319" s="22">
        <v>0.23731377235626758</v>
      </c>
      <c r="AV319" s="22" t="e">
        <v>#DIV/0!</v>
      </c>
      <c r="AW319" s="22" t="e">
        <v>#DIV/0!</v>
      </c>
      <c r="AX319" s="22" t="e">
        <v>#DIV/0!</v>
      </c>
      <c r="AY319" s="22">
        <v>0.74837913473267093</v>
      </c>
      <c r="AZ319" s="22">
        <v>0.77238176776009904</v>
      </c>
      <c r="BA319" s="22">
        <v>0.22076894321681922</v>
      </c>
      <c r="BB319" s="22" t="e">
        <v>#DIV/0!</v>
      </c>
      <c r="BC319" s="22">
        <v>0.10319975492183463</v>
      </c>
    </row>
    <row r="320" spans="1:55" x14ac:dyDescent="0.2">
      <c r="A320" s="3" t="s">
        <v>967</v>
      </c>
      <c r="B320" s="3" t="s">
        <v>968</v>
      </c>
      <c r="C320" s="3" t="s">
        <v>59</v>
      </c>
      <c r="D320" s="3">
        <v>256062</v>
      </c>
      <c r="E320" s="3" t="s">
        <v>16</v>
      </c>
      <c r="F320" s="3">
        <v>2019</v>
      </c>
      <c r="G320" s="3" t="s">
        <v>17</v>
      </c>
      <c r="H320" s="4">
        <v>43830</v>
      </c>
      <c r="I320" s="4">
        <v>43881</v>
      </c>
      <c r="J320" s="4">
        <v>43881</v>
      </c>
      <c r="K320" s="5">
        <v>236900000</v>
      </c>
      <c r="L320" s="5">
        <v>238000000</v>
      </c>
      <c r="M320" s="3" t="s">
        <v>969</v>
      </c>
      <c r="N320" s="21">
        <v>5.1302281425779195E-2</v>
      </c>
      <c r="O320" s="22">
        <v>3.7007606020260216E-2</v>
      </c>
      <c r="P320" s="22">
        <v>3.0044328738500613E-2</v>
      </c>
      <c r="Q320" s="22">
        <v>0.87142446341738267</v>
      </c>
      <c r="R320" s="22">
        <v>9.5833885866805718E-2</v>
      </c>
      <c r="S320" s="22">
        <v>5.4506323139374299E-2</v>
      </c>
      <c r="T320" s="22">
        <v>8.7020315360034711E-2</v>
      </c>
      <c r="U320" s="22">
        <v>0.81091613880383517</v>
      </c>
      <c r="V320" s="22">
        <v>0.71110881755036359</v>
      </c>
      <c r="W320" s="22">
        <v>0.82323459409465372</v>
      </c>
      <c r="X320" s="22">
        <v>0.29948230021225009</v>
      </c>
      <c r="Y320" s="22">
        <v>0.46735674334478211</v>
      </c>
      <c r="Z320" s="22">
        <v>0.70051769978774991</v>
      </c>
      <c r="AA320" s="22">
        <v>0.40494246999984873</v>
      </c>
      <c r="AB320" s="22">
        <v>0.82813971031764233</v>
      </c>
      <c r="AC320" s="22">
        <v>0.41186666332585886</v>
      </c>
      <c r="AD320" s="22">
        <v>0.25076694014463391</v>
      </c>
      <c r="AE320" s="22">
        <v>0.30372780782450909</v>
      </c>
      <c r="AF320" s="22">
        <v>0.34398077570580521</v>
      </c>
      <c r="AG320" s="22" t="e">
        <v>#DIV/0!</v>
      </c>
      <c r="AH320" s="22" t="e">
        <v>#DIV/0!</v>
      </c>
      <c r="AI320" s="22">
        <v>0.54233400348584004</v>
      </c>
      <c r="AJ320" s="22">
        <v>0.1541662887921757</v>
      </c>
      <c r="AK320" s="22" t="e">
        <v>#DIV/0!</v>
      </c>
      <c r="AL320" s="22" t="e">
        <v>#DIV/0!</v>
      </c>
      <c r="AM320" s="22">
        <v>0.71278757333595366</v>
      </c>
      <c r="AN320" s="22">
        <v>0.80889017290516796</v>
      </c>
      <c r="AO320" s="22">
        <v>0.17491477987819093</v>
      </c>
      <c r="AP320" s="22">
        <v>0.36476011257031349</v>
      </c>
      <c r="AQ320" s="22">
        <v>0.65272209445090423</v>
      </c>
      <c r="AR320" s="22">
        <v>0.32266978486171927</v>
      </c>
      <c r="AS320" s="22">
        <v>0.36165752963245723</v>
      </c>
      <c r="AT320" s="22">
        <v>0.45496295664419961</v>
      </c>
      <c r="AU320" s="22">
        <v>0.27907947041075082</v>
      </c>
      <c r="AV320" s="22" t="e">
        <v>#DIV/0!</v>
      </c>
      <c r="AW320" s="22" t="e">
        <v>#DIV/0!</v>
      </c>
      <c r="AX320" s="22" t="e">
        <v>#DIV/0!</v>
      </c>
      <c r="AY320" s="22">
        <v>0.74601946172580791</v>
      </c>
      <c r="AZ320" s="22">
        <v>0.76905628623942757</v>
      </c>
      <c r="BA320" s="22">
        <v>0.22230039867343732</v>
      </c>
      <c r="BB320" s="22" t="e">
        <v>#DIV/0!</v>
      </c>
      <c r="BC320" s="22">
        <v>0.19906677912670748</v>
      </c>
    </row>
    <row r="321" spans="1:55" x14ac:dyDescent="0.2">
      <c r="A321" s="3" t="s">
        <v>970</v>
      </c>
      <c r="B321" s="3" t="s">
        <v>971</v>
      </c>
      <c r="C321" s="3" t="s">
        <v>52</v>
      </c>
      <c r="D321" s="3">
        <v>26853</v>
      </c>
      <c r="E321" s="3" t="s">
        <v>16</v>
      </c>
      <c r="F321" s="3">
        <v>2019</v>
      </c>
      <c r="G321" s="3" t="s">
        <v>17</v>
      </c>
      <c r="H321" s="4">
        <v>43830</v>
      </c>
      <c r="I321" s="4">
        <v>43875</v>
      </c>
      <c r="J321" s="4">
        <v>43875</v>
      </c>
      <c r="K321" s="5">
        <v>748981000</v>
      </c>
      <c r="L321" s="5">
        <v>754997000</v>
      </c>
      <c r="M321" s="3" t="s">
        <v>972</v>
      </c>
      <c r="N321" s="21">
        <v>2.037676029209743E-2</v>
      </c>
      <c r="O321" s="22">
        <v>1.789877771344648E-2</v>
      </c>
      <c r="P321" s="22">
        <v>1.7174088150795366E-2</v>
      </c>
      <c r="Q321" s="22">
        <v>0.87183120345327403</v>
      </c>
      <c r="R321" s="22">
        <v>0.1694560352336445</v>
      </c>
      <c r="S321" s="22">
        <v>9.568021650157163E-2</v>
      </c>
      <c r="T321" s="22">
        <v>0.15399782918355689</v>
      </c>
      <c r="U321" s="22">
        <v>0.81420223034134842</v>
      </c>
      <c r="V321" s="22">
        <v>0.71355902874857668</v>
      </c>
      <c r="W321" s="22">
        <v>0.82663716220775074</v>
      </c>
      <c r="X321" s="22">
        <v>4.9486591092960941E-2</v>
      </c>
      <c r="Y321" s="22">
        <v>0.44116476334659988</v>
      </c>
      <c r="Z321" s="22">
        <v>0.95051340890703917</v>
      </c>
      <c r="AA321" s="22">
        <v>0.11230722125664537</v>
      </c>
      <c r="AB321" s="22">
        <v>0.82195827025007973</v>
      </c>
      <c r="AC321" s="22">
        <v>0.81024862039778212</v>
      </c>
      <c r="AD321" s="22">
        <v>0.61594624006900389</v>
      </c>
      <c r="AE321" s="22">
        <v>0.57931792018504924</v>
      </c>
      <c r="AF321" s="22">
        <v>0.40525694395863726</v>
      </c>
      <c r="AG321" s="22" t="e">
        <v>#DIV/0!</v>
      </c>
      <c r="AH321" s="22" t="e">
        <v>#DIV/0!</v>
      </c>
      <c r="AI321" s="22">
        <v>0.56482783229654421</v>
      </c>
      <c r="AJ321" s="22">
        <v>0.15758419952536487</v>
      </c>
      <c r="AK321" s="22" t="e">
        <v>#DIV/0!</v>
      </c>
      <c r="AL321" s="22" t="e">
        <v>#DIV/0!</v>
      </c>
      <c r="AM321" s="22">
        <v>0.71026438130633329</v>
      </c>
      <c r="AN321" s="22">
        <v>0.80432417613191309</v>
      </c>
      <c r="AO321" s="22">
        <v>2.3308782083779584E-2</v>
      </c>
      <c r="AP321" s="22">
        <v>0.35720450927209207</v>
      </c>
      <c r="AQ321" s="22">
        <v>0.61362213103023522</v>
      </c>
      <c r="AR321" s="22">
        <v>0.52399994446425846</v>
      </c>
      <c r="AS321" s="22">
        <v>0.41295538759454203</v>
      </c>
      <c r="AT321" s="22">
        <v>0.33370935064391621</v>
      </c>
      <c r="AU321" s="22">
        <v>0.23263517421781169</v>
      </c>
      <c r="AV321" s="22" t="e">
        <v>#DIV/0!</v>
      </c>
      <c r="AW321" s="22" t="e">
        <v>#DIV/0!</v>
      </c>
      <c r="AX321" s="22" t="e">
        <v>#DIV/0!</v>
      </c>
      <c r="AY321" s="22">
        <v>0.74947115922455976</v>
      </c>
      <c r="AZ321" s="22">
        <v>0.77344523367558715</v>
      </c>
      <c r="BA321" s="22">
        <v>0.22070394995593778</v>
      </c>
      <c r="BB321" s="22" t="e">
        <v>#DIV/0!</v>
      </c>
      <c r="BC321" s="22">
        <v>0.12978342899226217</v>
      </c>
    </row>
    <row r="322" spans="1:55" x14ac:dyDescent="0.2">
      <c r="A322" s="7" t="s">
        <v>949</v>
      </c>
      <c r="B322" s="7" t="s">
        <v>950</v>
      </c>
      <c r="C322" s="3" t="s">
        <v>24</v>
      </c>
      <c r="D322" s="7">
        <v>334568</v>
      </c>
      <c r="E322" s="7" t="s">
        <v>16</v>
      </c>
      <c r="F322" s="7">
        <v>2013</v>
      </c>
      <c r="G322" s="7" t="s">
        <v>17</v>
      </c>
      <c r="H322" s="8">
        <v>41455</v>
      </c>
      <c r="I322" s="8">
        <v>41501</v>
      </c>
      <c r="J322" s="8">
        <v>41582</v>
      </c>
      <c r="K322" s="9">
        <v>94097000</v>
      </c>
      <c r="L322" s="9">
        <v>94750000</v>
      </c>
      <c r="M322" s="7" t="s">
        <v>951</v>
      </c>
      <c r="N322" s="21">
        <v>0.10889085200014183</v>
      </c>
      <c r="O322" s="22">
        <v>7.4538733792118478E-2</v>
      </c>
      <c r="P322" s="22">
        <v>0.10745766283234523</v>
      </c>
      <c r="Q322" s="22">
        <v>0.86974956587511176</v>
      </c>
      <c r="R322" s="22">
        <v>0.12392350822044393</v>
      </c>
      <c r="S322" s="22">
        <v>1.6245096366790664E-2</v>
      </c>
      <c r="T322" s="22">
        <v>0.12231317534404115</v>
      </c>
      <c r="U322" s="22">
        <v>0.81056837510134827</v>
      </c>
      <c r="V322" s="22">
        <v>0.70891358796437121</v>
      </c>
      <c r="W322" s="22">
        <v>0.8231731666737504</v>
      </c>
      <c r="X322" s="22">
        <v>0.35994501901561798</v>
      </c>
      <c r="Y322" s="22">
        <v>0.51013427021795288</v>
      </c>
      <c r="Z322" s="22">
        <v>0.64005498098438207</v>
      </c>
      <c r="AA322" s="22">
        <v>0.35199920887896552</v>
      </c>
      <c r="AB322" s="22">
        <v>0.86715780433954348</v>
      </c>
      <c r="AC322" s="22">
        <v>0.34279883441175829</v>
      </c>
      <c r="AD322" s="22">
        <v>0.2844476461367349</v>
      </c>
      <c r="AE322" s="22">
        <v>0.38129485974411442</v>
      </c>
      <c r="AF322" s="22">
        <v>0.36234998808770857</v>
      </c>
      <c r="AG322" s="22" t="e">
        <v>#DIV/0!</v>
      </c>
      <c r="AH322" s="22" t="e">
        <v>#DIV/0!</v>
      </c>
      <c r="AI322" s="22">
        <v>0.58696964696064391</v>
      </c>
      <c r="AJ322" s="22">
        <v>0.19950837335557403</v>
      </c>
      <c r="AK322" s="22" t="e">
        <v>#DIV/0!</v>
      </c>
      <c r="AL322" s="22" t="e">
        <v>#DIV/0!</v>
      </c>
      <c r="AM322" s="22">
        <v>0.71171632324312228</v>
      </c>
      <c r="AN322" s="22">
        <v>0.80622804063211051</v>
      </c>
      <c r="AO322" s="22">
        <v>0.13204362361036082</v>
      </c>
      <c r="AP322" s="22">
        <v>0.36097099012533507</v>
      </c>
      <c r="AQ322" s="22">
        <v>0.66787630068573678</v>
      </c>
      <c r="AR322" s="22">
        <v>0.34469026834336286</v>
      </c>
      <c r="AS322" s="22">
        <v>0.43100805760943528</v>
      </c>
      <c r="AT322" s="22">
        <v>0.42868094681908114</v>
      </c>
      <c r="AU322" s="22">
        <v>0.18443540456200605</v>
      </c>
      <c r="AV322" s="22" t="e">
        <v>#DIV/0!</v>
      </c>
      <c r="AW322" s="22" t="e">
        <v>#DIV/0!</v>
      </c>
      <c r="AX322" s="22" t="e">
        <v>#DIV/0!</v>
      </c>
      <c r="AY322" s="22">
        <v>0.74677669548841463</v>
      </c>
      <c r="AZ322" s="22">
        <v>0.7692665960297006</v>
      </c>
      <c r="BA322" s="22">
        <v>0.2200354843701727</v>
      </c>
      <c r="BB322" s="22" t="e">
        <v>#DIV/0!</v>
      </c>
      <c r="BC322" s="22">
        <v>0.20289633515444191</v>
      </c>
    </row>
    <row r="323" spans="1:55" x14ac:dyDescent="0.2">
      <c r="A323" s="3" t="s">
        <v>982</v>
      </c>
      <c r="B323" s="3" t="s">
        <v>983</v>
      </c>
      <c r="C323" s="3" t="s">
        <v>72</v>
      </c>
      <c r="D323" s="3">
        <v>378204</v>
      </c>
      <c r="E323" s="3" t="s">
        <v>16</v>
      </c>
      <c r="F323" s="3">
        <v>2019</v>
      </c>
      <c r="G323" s="3" t="s">
        <v>17</v>
      </c>
      <c r="H323" s="4">
        <v>43830</v>
      </c>
      <c r="I323" s="4">
        <v>43886</v>
      </c>
      <c r="J323" s="4">
        <v>43886</v>
      </c>
      <c r="K323" s="5">
        <v>174384000</v>
      </c>
      <c r="L323" s="5">
        <v>174591000</v>
      </c>
      <c r="M323" s="3" t="s">
        <v>984</v>
      </c>
      <c r="N323" s="21">
        <v>3.8821747335434711E-2</v>
      </c>
      <c r="O323" s="22">
        <v>3.8821747335434711E-2</v>
      </c>
      <c r="P323" s="22">
        <v>0.11038320802322812</v>
      </c>
      <c r="Q323" s="22">
        <v>0.86797477802087086</v>
      </c>
      <c r="R323" s="22">
        <v>5.6229203379558591E-2</v>
      </c>
      <c r="S323" s="22">
        <v>0</v>
      </c>
      <c r="T323" s="22">
        <v>5.6828559087465404E-2</v>
      </c>
      <c r="U323" s="22">
        <v>0.80807392662627986</v>
      </c>
      <c r="V323" s="22">
        <v>0.70833495319453676</v>
      </c>
      <c r="W323" s="22">
        <v>0.82039263007346075</v>
      </c>
      <c r="X323" s="22">
        <v>2.8189970826541819E-2</v>
      </c>
      <c r="Y323" s="22">
        <v>0.51626494653951149</v>
      </c>
      <c r="Z323" s="22">
        <v>0.97181002917345816</v>
      </c>
      <c r="AA323" s="22">
        <v>0</v>
      </c>
      <c r="AB323" s="22">
        <v>0.97541139585875392</v>
      </c>
      <c r="AC323" s="22">
        <v>0.71187122074872633</v>
      </c>
      <c r="AD323" s="22">
        <v>0.79456424298068951</v>
      </c>
      <c r="AE323" s="22">
        <v>0.75264487507290001</v>
      </c>
      <c r="AF323" s="22">
        <v>0.50075174988425375</v>
      </c>
      <c r="AG323" s="22" t="e">
        <v>#DIV/0!</v>
      </c>
      <c r="AH323" s="22" t="e">
        <v>#DIV/0!</v>
      </c>
      <c r="AI323" s="22">
        <v>0.53688476429581011</v>
      </c>
      <c r="AJ323" s="22">
        <v>1</v>
      </c>
      <c r="AK323" s="22" t="e">
        <v>#DIV/0!</v>
      </c>
      <c r="AL323" s="22" t="e">
        <v>#DIV/0!</v>
      </c>
      <c r="AM323" s="22">
        <v>0.71041676411936128</v>
      </c>
      <c r="AN323" s="22">
        <v>0.80373512791560342</v>
      </c>
      <c r="AO323" s="22">
        <v>4.1098114179439843E-2</v>
      </c>
      <c r="AP323" s="22">
        <v>0.42677764486161784</v>
      </c>
      <c r="AQ323" s="22">
        <v>0.70383090436629214</v>
      </c>
      <c r="AR323" s="22">
        <v>1</v>
      </c>
      <c r="AS323" s="22">
        <v>0.25123499694241824</v>
      </c>
      <c r="AT323" s="22">
        <v>0.57646545507982794</v>
      </c>
      <c r="AU323" s="22">
        <v>0.62019862570705098</v>
      </c>
      <c r="AV323" s="22" t="e">
        <v>#DIV/0!</v>
      </c>
      <c r="AW323" s="22" t="e">
        <v>#DIV/0!</v>
      </c>
      <c r="AX323" s="22" t="e">
        <v>#DIV/0!</v>
      </c>
      <c r="AY323" s="22">
        <v>0.7449843258971679</v>
      </c>
      <c r="AZ323" s="22">
        <v>0.76818924047163595</v>
      </c>
      <c r="BA323" s="22">
        <v>0.22236280154816074</v>
      </c>
      <c r="BB323" s="22" t="e">
        <v>#DIV/0!</v>
      </c>
      <c r="BC323" s="22">
        <v>0.18767914932028318</v>
      </c>
    </row>
    <row r="324" spans="1:55" x14ac:dyDescent="0.2">
      <c r="A324" s="3" t="s">
        <v>958</v>
      </c>
      <c r="B324" s="3" t="s">
        <v>959</v>
      </c>
      <c r="C324" s="3" t="s">
        <v>138</v>
      </c>
      <c r="D324" s="3">
        <v>353084</v>
      </c>
      <c r="E324" s="3" t="s">
        <v>16</v>
      </c>
      <c r="F324" s="3">
        <v>2019</v>
      </c>
      <c r="G324" s="3" t="s">
        <v>17</v>
      </c>
      <c r="H324" s="4">
        <v>43830</v>
      </c>
      <c r="I324" s="4">
        <v>43882</v>
      </c>
      <c r="J324" s="4">
        <v>43882</v>
      </c>
      <c r="K324" s="5">
        <v>445171000</v>
      </c>
      <c r="L324" s="5">
        <v>449677000</v>
      </c>
      <c r="M324" s="3" t="s">
        <v>960</v>
      </c>
      <c r="N324" s="21">
        <v>4.4929902064333969E-2</v>
      </c>
      <c r="O324" s="22">
        <v>3.307190209349975E-2</v>
      </c>
      <c r="P324" s="22">
        <v>1.4309975941541342E-2</v>
      </c>
      <c r="Q324" s="22">
        <v>0.86952369427751386</v>
      </c>
      <c r="R324" s="22">
        <v>6.7291052287418204E-2</v>
      </c>
      <c r="S324" s="22">
        <v>1.7526706505289119E-2</v>
      </c>
      <c r="T324" s="22">
        <v>6.4845812634505895E-2</v>
      </c>
      <c r="U324" s="22">
        <v>0.80894920452485364</v>
      </c>
      <c r="V324" s="22">
        <v>0.70892314164817072</v>
      </c>
      <c r="W324" s="22">
        <v>0.8213088747753341</v>
      </c>
      <c r="X324" s="22">
        <v>0.20978322636450589</v>
      </c>
      <c r="Y324" s="22">
        <v>0.4690495158680954</v>
      </c>
      <c r="Z324" s="22">
        <v>0.79021677363549403</v>
      </c>
      <c r="AA324" s="22">
        <v>8.933405002520757E-2</v>
      </c>
      <c r="AB324" s="22">
        <v>0.87513704533012948</v>
      </c>
      <c r="AC324" s="22">
        <v>0.10140045818609181</v>
      </c>
      <c r="AD324" s="22">
        <v>0.14786880555095186</v>
      </c>
      <c r="AE324" s="22">
        <v>0.21154849622580663</v>
      </c>
      <c r="AF324" s="22">
        <v>0.32080492829779861</v>
      </c>
      <c r="AG324" s="22" t="e">
        <v>#DIV/0!</v>
      </c>
      <c r="AH324" s="22" t="e">
        <v>#DIV/0!</v>
      </c>
      <c r="AI324" s="22">
        <v>0.53732578146583976</v>
      </c>
      <c r="AJ324" s="22">
        <v>0.14340525652271258</v>
      </c>
      <c r="AK324" s="22" t="e">
        <v>#DIV/0!</v>
      </c>
      <c r="AL324" s="22" t="e">
        <v>#DIV/0!</v>
      </c>
      <c r="AM324" s="22">
        <v>0.70970561233016061</v>
      </c>
      <c r="AN324" s="22">
        <v>0.81142629145494638</v>
      </c>
      <c r="AO324" s="22">
        <v>0.39802563408253144</v>
      </c>
      <c r="AP324" s="22">
        <v>0.38438248565281402</v>
      </c>
      <c r="AQ324" s="22">
        <v>0.6309412767936573</v>
      </c>
      <c r="AR324" s="22">
        <v>0.21526033688107882</v>
      </c>
      <c r="AS324" s="22">
        <v>0.37047612696785492</v>
      </c>
      <c r="AT324" s="22">
        <v>0.38789816790872866</v>
      </c>
      <c r="AU324" s="22">
        <v>0.26082072261900424</v>
      </c>
      <c r="AV324" s="22" t="e">
        <v>#DIV/0!</v>
      </c>
      <c r="AW324" s="22" t="e">
        <v>#DIV/0!</v>
      </c>
      <c r="AX324" s="22" t="e">
        <v>#DIV/0!</v>
      </c>
      <c r="AY324" s="22">
        <v>0.74572930386485081</v>
      </c>
      <c r="AZ324" s="22">
        <v>0.7690245383295613</v>
      </c>
      <c r="BA324" s="22">
        <v>0.22165759848967942</v>
      </c>
      <c r="BB324" s="22" t="e">
        <v>#DIV/0!</v>
      </c>
      <c r="BC324" s="22">
        <v>0.17037553078576037</v>
      </c>
    </row>
    <row r="325" spans="1:55" x14ac:dyDescent="0.2">
      <c r="A325" s="3" t="s">
        <v>988</v>
      </c>
      <c r="B325" s="3" t="s">
        <v>989</v>
      </c>
      <c r="C325" s="3" t="s">
        <v>45</v>
      </c>
      <c r="D325" s="3">
        <v>46764</v>
      </c>
      <c r="E325" s="3" t="s">
        <v>16</v>
      </c>
      <c r="F325" s="3">
        <v>2019</v>
      </c>
      <c r="G325" s="3" t="s">
        <v>17</v>
      </c>
      <c r="H325" s="4">
        <v>43890</v>
      </c>
      <c r="I325" s="4">
        <v>43922</v>
      </c>
      <c r="J325" s="4">
        <v>43922</v>
      </c>
      <c r="K325" s="5">
        <v>72900000</v>
      </c>
      <c r="L325" s="5">
        <v>73200000</v>
      </c>
      <c r="M325" s="3" t="s">
        <v>990</v>
      </c>
      <c r="N325" s="21">
        <v>3.4805620257079908E-2</v>
      </c>
      <c r="O325" s="22">
        <v>1.8106339355262322E-2</v>
      </c>
      <c r="P325" s="22">
        <v>1.4689471476524539E-2</v>
      </c>
      <c r="Q325" s="22">
        <v>0.86983881553403397</v>
      </c>
      <c r="R325" s="22">
        <v>6.7948765792222227E-2</v>
      </c>
      <c r="S325" s="22">
        <v>8.7510582542457971E-3</v>
      </c>
      <c r="T325" s="22">
        <v>6.7094007961406077E-2</v>
      </c>
      <c r="U325" s="22">
        <v>0.80911242045732468</v>
      </c>
      <c r="V325" s="22">
        <v>0.70865377889622527</v>
      </c>
      <c r="W325" s="22">
        <v>0.82153820654237508</v>
      </c>
      <c r="X325" s="22">
        <v>0.21313508561364677</v>
      </c>
      <c r="Y325" s="22">
        <v>0.52880872238946897</v>
      </c>
      <c r="Z325" s="22">
        <v>0.7868649143863532</v>
      </c>
      <c r="AA325" s="22">
        <v>0.43280482196713282</v>
      </c>
      <c r="AB325" s="22">
        <v>0.86425358137820463</v>
      </c>
      <c r="AC325" s="22">
        <v>0.53035111251023936</v>
      </c>
      <c r="AD325" s="22">
        <v>0.15450349476643074</v>
      </c>
      <c r="AE325" s="22">
        <v>0.23334653809463202</v>
      </c>
      <c r="AF325" s="22">
        <v>0.32682060148275499</v>
      </c>
      <c r="AG325" s="22" t="e">
        <v>#DIV/0!</v>
      </c>
      <c r="AH325" s="22" t="e">
        <v>#DIV/0!</v>
      </c>
      <c r="AI325" s="22">
        <v>0.53985286316098702</v>
      </c>
      <c r="AJ325" s="22">
        <v>0.1219971634642142</v>
      </c>
      <c r="AK325" s="22" t="e">
        <v>#DIV/0!</v>
      </c>
      <c r="AL325" s="22" t="e">
        <v>#DIV/0!</v>
      </c>
      <c r="AM325" s="22">
        <v>0.70861393210102275</v>
      </c>
      <c r="AN325" s="22">
        <v>0.80661755017343795</v>
      </c>
      <c r="AO325" s="22">
        <v>0.14651294279390498</v>
      </c>
      <c r="AP325" s="22">
        <v>0.31653295250310898</v>
      </c>
      <c r="AQ325" s="22">
        <v>0.60431746971643063</v>
      </c>
      <c r="AR325" s="22">
        <v>0.28315138331496342</v>
      </c>
      <c r="AS325" s="22">
        <v>0.36311247911209898</v>
      </c>
      <c r="AT325" s="22">
        <v>0.37465016807733231</v>
      </c>
      <c r="AU325" s="22">
        <v>0.26686505151183187</v>
      </c>
      <c r="AV325" s="22" t="e">
        <v>#DIV/0!</v>
      </c>
      <c r="AW325" s="22" t="e">
        <v>#DIV/0!</v>
      </c>
      <c r="AX325" s="22" t="e">
        <v>#DIV/0!</v>
      </c>
      <c r="AY325" s="22">
        <v>0.74794871330750645</v>
      </c>
      <c r="AZ325" s="22">
        <v>0.77105952834672231</v>
      </c>
      <c r="BA325" s="22">
        <v>0.22277981698634344</v>
      </c>
      <c r="BB325" s="22" t="e">
        <v>#DIV/0!</v>
      </c>
      <c r="BC325" s="22">
        <v>0.12711512583033518</v>
      </c>
    </row>
    <row r="326" spans="1:55" x14ac:dyDescent="0.2">
      <c r="A326" s="3" t="s">
        <v>997</v>
      </c>
      <c r="B326" s="3" t="s">
        <v>998</v>
      </c>
      <c r="C326" s="3" t="s">
        <v>15</v>
      </c>
      <c r="D326" s="3">
        <v>378205</v>
      </c>
      <c r="E326" s="3" t="s">
        <v>16</v>
      </c>
      <c r="F326" s="3">
        <v>2019</v>
      </c>
      <c r="G326" s="3" t="s">
        <v>17</v>
      </c>
      <c r="H326" s="4">
        <v>43830</v>
      </c>
      <c r="I326" s="4">
        <v>43889</v>
      </c>
      <c r="J326" s="4">
        <v>43889</v>
      </c>
      <c r="K326" s="5">
        <v>145882000</v>
      </c>
      <c r="L326" s="5">
        <v>148999000</v>
      </c>
      <c r="M326" s="3" t="s">
        <v>999</v>
      </c>
      <c r="N326" s="21">
        <v>6.1636135106927163E-2</v>
      </c>
      <c r="O326" s="22">
        <v>6.0735672669488927E-2</v>
      </c>
      <c r="P326" s="22">
        <v>7.5191740586768542E-3</v>
      </c>
      <c r="Q326" s="22">
        <v>0.86934313735091762</v>
      </c>
      <c r="R326" s="22">
        <v>5.5116474567378018E-2</v>
      </c>
      <c r="S326" s="22">
        <v>1.690707120050701E-2</v>
      </c>
      <c r="T326" s="22">
        <v>5.2653270735225681E-2</v>
      </c>
      <c r="U326" s="22">
        <v>0.80857417952259625</v>
      </c>
      <c r="V326" s="22">
        <v>0.70887451280144353</v>
      </c>
      <c r="W326" s="22">
        <v>0.82088491941147679</v>
      </c>
      <c r="X326" s="22">
        <v>0.39621228836520839</v>
      </c>
      <c r="Y326" s="22">
        <v>0.49743189370797569</v>
      </c>
      <c r="Z326" s="22">
        <v>0.60378771163479161</v>
      </c>
      <c r="AA326" s="22">
        <v>0.38944733723486907</v>
      </c>
      <c r="AB326" s="22">
        <v>0.8822561504026849</v>
      </c>
      <c r="AC326" s="22">
        <v>0.1065567757567138</v>
      </c>
      <c r="AD326" s="22">
        <v>0.13944674844923399</v>
      </c>
      <c r="AE326" s="22">
        <v>0.21024441126533691</v>
      </c>
      <c r="AF326" s="22">
        <v>0.32298962760286765</v>
      </c>
      <c r="AG326" s="22" t="e">
        <v>#DIV/0!</v>
      </c>
      <c r="AH326" s="22" t="e">
        <v>#DIV/0!</v>
      </c>
      <c r="AI326" s="22">
        <v>0.56460559515822806</v>
      </c>
      <c r="AJ326" s="22">
        <v>0.11242493111419995</v>
      </c>
      <c r="AK326" s="22" t="e">
        <v>#DIV/0!</v>
      </c>
      <c r="AL326" s="22" t="e">
        <v>#DIV/0!</v>
      </c>
      <c r="AM326" s="22">
        <v>0.70933524687158844</v>
      </c>
      <c r="AN326" s="22">
        <v>0.80927233696731782</v>
      </c>
      <c r="AO326" s="22">
        <v>0.30731277847039473</v>
      </c>
      <c r="AP326" s="22">
        <v>0.36431417237244401</v>
      </c>
      <c r="AQ326" s="22">
        <v>0.6258912839889037</v>
      </c>
      <c r="AR326" s="22">
        <v>0.2147315535856506</v>
      </c>
      <c r="AS326" s="22">
        <v>0.38271518600124399</v>
      </c>
      <c r="AT326" s="22">
        <v>0.35268636494803468</v>
      </c>
      <c r="AU326" s="22">
        <v>0.24406417111838005</v>
      </c>
      <c r="AV326" s="22" t="e">
        <v>#DIV/0!</v>
      </c>
      <c r="AW326" s="22" t="e">
        <v>#DIV/0!</v>
      </c>
      <c r="AX326" s="22" t="e">
        <v>#DIV/0!</v>
      </c>
      <c r="AY326" s="22">
        <v>0.74608164756285378</v>
      </c>
      <c r="AZ326" s="22">
        <v>0.76941937620801171</v>
      </c>
      <c r="BA326" s="22">
        <v>0.22089457760262771</v>
      </c>
      <c r="BB326" s="22" t="e">
        <v>#DIV/0!</v>
      </c>
      <c r="BC326" s="22">
        <v>0.15365121977798271</v>
      </c>
    </row>
    <row r="327" spans="1:55" x14ac:dyDescent="0.2">
      <c r="A327" s="3" t="s">
        <v>964</v>
      </c>
      <c r="B327" s="3" t="s">
        <v>965</v>
      </c>
      <c r="C327" s="3" t="s">
        <v>138</v>
      </c>
      <c r="D327" s="3">
        <v>378199</v>
      </c>
      <c r="E327" s="3" t="s">
        <v>16</v>
      </c>
      <c r="F327" s="3">
        <v>2019</v>
      </c>
      <c r="G327" s="3" t="s">
        <v>17</v>
      </c>
      <c r="H327" s="4">
        <v>43830</v>
      </c>
      <c r="I327" s="4">
        <v>43885</v>
      </c>
      <c r="J327" s="4">
        <v>43885</v>
      </c>
      <c r="K327" s="5">
        <v>164000000</v>
      </c>
      <c r="L327" s="5">
        <v>164000000</v>
      </c>
      <c r="M327" s="3" t="s">
        <v>966</v>
      </c>
      <c r="N327" s="21">
        <v>3.028426292698647E-2</v>
      </c>
      <c r="O327" s="22">
        <v>2.7107402731643811E-2</v>
      </c>
      <c r="P327" s="22">
        <v>2.760765475379234E-2</v>
      </c>
      <c r="Q327" s="22">
        <v>0.86852239733757297</v>
      </c>
      <c r="R327" s="22">
        <v>4.0326329633056948E-2</v>
      </c>
      <c r="S327" s="22">
        <v>4.4404724712764507E-2</v>
      </c>
      <c r="T327" s="22">
        <v>3.2743820138559587E-2</v>
      </c>
      <c r="U327" s="22">
        <v>0.80799300370572658</v>
      </c>
      <c r="V327" s="22">
        <v>0.70941975038225946</v>
      </c>
      <c r="W327" s="22">
        <v>0.82013217425390339</v>
      </c>
      <c r="X327" s="22">
        <v>8.6701722378270799E-2</v>
      </c>
      <c r="Y327" s="22">
        <v>0.49097132464837295</v>
      </c>
      <c r="Z327" s="22">
        <v>0.9132982776217291</v>
      </c>
      <c r="AA327" s="22">
        <v>2.195904549629079E-2</v>
      </c>
      <c r="AB327" s="22">
        <v>0.92671043936739328</v>
      </c>
      <c r="AC327" s="22">
        <v>0.40848426979948244</v>
      </c>
      <c r="AD327" s="22">
        <v>0.44475124951626566</v>
      </c>
      <c r="AE327" s="22">
        <v>0.35003128422732199</v>
      </c>
      <c r="AF327" s="22">
        <v>0.34363181453436814</v>
      </c>
      <c r="AG327" s="22" t="e">
        <v>#DIV/0!</v>
      </c>
      <c r="AH327" s="22" t="e">
        <v>#DIV/0!</v>
      </c>
      <c r="AI327" s="22">
        <v>0.5458705868066337</v>
      </c>
      <c r="AJ327" s="22">
        <v>0.29937432242991113</v>
      </c>
      <c r="AK327" s="22" t="e">
        <v>#DIV/0!</v>
      </c>
      <c r="AL327" s="22" t="e">
        <v>#DIV/0!</v>
      </c>
      <c r="AM327" s="22">
        <v>0.70836468393600127</v>
      </c>
      <c r="AN327" s="22">
        <v>0.80467552628301164</v>
      </c>
      <c r="AO327" s="22">
        <v>9.3639649307627679E-2</v>
      </c>
      <c r="AP327" s="22">
        <v>0.34448457235399316</v>
      </c>
      <c r="AQ327" s="22">
        <v>0.61536757354093796</v>
      </c>
      <c r="AR327" s="22">
        <v>0.54976841421566536</v>
      </c>
      <c r="AS327" s="22">
        <v>0.35038345570685314</v>
      </c>
      <c r="AT327" s="22">
        <v>0.54149696815204629</v>
      </c>
      <c r="AU327" s="22">
        <v>0.28377848314792475</v>
      </c>
      <c r="AV327" s="22" t="e">
        <v>#DIV/0!</v>
      </c>
      <c r="AW327" s="22" t="e">
        <v>#DIV/0!</v>
      </c>
      <c r="AX327" s="22" t="e">
        <v>#DIV/0!</v>
      </c>
      <c r="AY327" s="22">
        <v>0.74473528224026797</v>
      </c>
      <c r="AZ327" s="22">
        <v>0.76791398146502787</v>
      </c>
      <c r="BA327" s="22">
        <v>0.22232878793674876</v>
      </c>
      <c r="BB327" s="22" t="e">
        <v>#DIV/0!</v>
      </c>
      <c r="BC327" s="22">
        <v>0.15165581125578081</v>
      </c>
    </row>
    <row r="328" spans="1:55" x14ac:dyDescent="0.2">
      <c r="A328" s="3" t="s">
        <v>937</v>
      </c>
      <c r="B328" s="3" t="s">
        <v>938</v>
      </c>
      <c r="C328" s="3" t="s">
        <v>34</v>
      </c>
      <c r="D328" s="3">
        <v>109664</v>
      </c>
      <c r="E328" s="3" t="s">
        <v>16</v>
      </c>
      <c r="F328" s="3">
        <v>2019</v>
      </c>
      <c r="G328" s="3" t="s">
        <v>17</v>
      </c>
      <c r="H328" s="4">
        <v>43830</v>
      </c>
      <c r="I328" s="4">
        <v>43867</v>
      </c>
      <c r="J328" s="4">
        <v>43867</v>
      </c>
      <c r="K328" s="5">
        <v>1175000000</v>
      </c>
      <c r="L328" s="5">
        <v>1189000000</v>
      </c>
      <c r="M328" s="3" t="s">
        <v>939</v>
      </c>
      <c r="N328" s="21">
        <v>5.2024412443363387E-2</v>
      </c>
      <c r="O328" s="22">
        <v>5.2024412443363387E-2</v>
      </c>
      <c r="P328" s="22">
        <v>4.1276785443559665E-2</v>
      </c>
      <c r="Q328" s="22">
        <v>0.87100691964123245</v>
      </c>
      <c r="R328" s="22">
        <v>3.2489862733262223E-2</v>
      </c>
      <c r="S328" s="22">
        <v>0</v>
      </c>
      <c r="T328" s="22">
        <v>3.2836177166117385E-2</v>
      </c>
      <c r="U328" s="22">
        <v>0.80840202506607239</v>
      </c>
      <c r="V328" s="22">
        <v>0.70833495319453676</v>
      </c>
      <c r="W328" s="22">
        <v>0.82077009968229775</v>
      </c>
      <c r="X328" s="22">
        <v>0.64815467876143551</v>
      </c>
      <c r="Y328" s="22">
        <v>0.4517091483343334</v>
      </c>
      <c r="Z328" s="22">
        <v>0.3518453212385646</v>
      </c>
      <c r="AA328" s="22">
        <v>0.19412886651883376</v>
      </c>
      <c r="AB328" s="22">
        <v>0.8354982718574151</v>
      </c>
      <c r="AC328" s="22">
        <v>1</v>
      </c>
      <c r="AD328" s="22">
        <v>0.24542449126229496</v>
      </c>
      <c r="AE328" s="22">
        <v>0.33686492420443309</v>
      </c>
      <c r="AF328" s="22">
        <v>0.36815935574135233</v>
      </c>
      <c r="AG328" s="22" t="e">
        <v>#DIV/0!</v>
      </c>
      <c r="AH328" s="22" t="e">
        <v>#DIV/0!</v>
      </c>
      <c r="AI328" s="22">
        <v>0.5795555532839286</v>
      </c>
      <c r="AJ328" s="22">
        <v>0.10155108747613015</v>
      </c>
      <c r="AK328" s="22" t="e">
        <v>#DIV/0!</v>
      </c>
      <c r="AL328" s="22" t="e">
        <v>#DIV/0!</v>
      </c>
      <c r="AM328" s="22">
        <v>0.71055065649374616</v>
      </c>
      <c r="AN328" s="22">
        <v>0.80525957406888993</v>
      </c>
      <c r="AO328" s="22">
        <v>6.2277628382037833E-2</v>
      </c>
      <c r="AP328" s="22">
        <v>0.36044282330767469</v>
      </c>
      <c r="AQ328" s="22">
        <v>0.6254608867048167</v>
      </c>
      <c r="AR328" s="22">
        <v>0.45987925515264183</v>
      </c>
      <c r="AS328" s="22">
        <v>0.44546457895563923</v>
      </c>
      <c r="AT328" s="22">
        <v>0.40103769428404779</v>
      </c>
      <c r="AU328" s="22">
        <v>0.24365792747608636</v>
      </c>
      <c r="AV328" s="22" t="e">
        <v>#DIV/0!</v>
      </c>
      <c r="AW328" s="22" t="e">
        <v>#DIV/0!</v>
      </c>
      <c r="AX328" s="22" t="e">
        <v>#DIV/0!</v>
      </c>
      <c r="AY328" s="22">
        <v>0.74575783600786849</v>
      </c>
      <c r="AZ328" s="22">
        <v>0.76505477748105211</v>
      </c>
      <c r="BA328" s="22">
        <v>0.22057136446695624</v>
      </c>
      <c r="BB328" s="22" t="e">
        <v>#DIV/0!</v>
      </c>
      <c r="BC328" s="22">
        <v>0.17030909161297456</v>
      </c>
    </row>
    <row r="329" spans="1:55" x14ac:dyDescent="0.2">
      <c r="A329" s="3" t="s">
        <v>994</v>
      </c>
      <c r="B329" s="3" t="s">
        <v>995</v>
      </c>
      <c r="C329" s="3" t="s">
        <v>34</v>
      </c>
      <c r="D329" s="3">
        <v>85758</v>
      </c>
      <c r="E329" s="3" t="s">
        <v>16</v>
      </c>
      <c r="F329" s="3">
        <v>2019</v>
      </c>
      <c r="G329" s="3" t="s">
        <v>17</v>
      </c>
      <c r="H329" s="4">
        <v>43738</v>
      </c>
      <c r="I329" s="4">
        <v>43775</v>
      </c>
      <c r="J329" s="4">
        <v>43775</v>
      </c>
      <c r="K329" s="5">
        <v>1197000000</v>
      </c>
      <c r="L329" s="5">
        <v>1209000000</v>
      </c>
      <c r="M329" s="3" t="s">
        <v>996</v>
      </c>
      <c r="N329" s="21">
        <v>6.8346713725140021E-2</v>
      </c>
      <c r="O329" s="22">
        <v>6.2616250577795574E-2</v>
      </c>
      <c r="P329" s="22">
        <v>0.14167984476445505</v>
      </c>
      <c r="Q329" s="22">
        <v>0.87727611033633934</v>
      </c>
      <c r="R329" s="22">
        <v>0.16239593491912083</v>
      </c>
      <c r="S329" s="22">
        <v>0.1424937919579593</v>
      </c>
      <c r="T329" s="22">
        <v>0.13841546898885151</v>
      </c>
      <c r="U329" s="22">
        <v>0.81996822761814803</v>
      </c>
      <c r="V329" s="22">
        <v>0.72318932777481149</v>
      </c>
      <c r="W329" s="22">
        <v>0.83178510397943772</v>
      </c>
      <c r="X329" s="22">
        <v>0.43866648443820111</v>
      </c>
      <c r="Y329" s="22">
        <v>0.4245877666811752</v>
      </c>
      <c r="Z329" s="22">
        <v>0.56133351556179889</v>
      </c>
      <c r="AA329" s="22">
        <v>0.30577753676262381</v>
      </c>
      <c r="AB329" s="22">
        <v>0.7815618293921005</v>
      </c>
      <c r="AC329" s="22">
        <v>0.6353035476273875</v>
      </c>
      <c r="AD329" s="22">
        <v>0.40763892111876537</v>
      </c>
      <c r="AE329" s="22">
        <v>0.52155467277342482</v>
      </c>
      <c r="AF329" s="22">
        <v>0.38634010386819884</v>
      </c>
      <c r="AG329" s="22" t="e">
        <v>#DIV/0!</v>
      </c>
      <c r="AH329" s="22" t="e">
        <v>#DIV/0!</v>
      </c>
      <c r="AI329" s="22">
        <v>0.52608584072030562</v>
      </c>
      <c r="AJ329" s="22">
        <v>0.21263150859019775</v>
      </c>
      <c r="AK329" s="22" t="e">
        <v>#DIV/0!</v>
      </c>
      <c r="AL329" s="22" t="e">
        <v>#DIV/0!</v>
      </c>
      <c r="AM329" s="22">
        <v>0.73028656527950675</v>
      </c>
      <c r="AN329" s="22">
        <v>0.8133238752120151</v>
      </c>
      <c r="AO329" s="22">
        <v>0.14862785541827669</v>
      </c>
      <c r="AP329" s="22">
        <v>0.36142150694036135</v>
      </c>
      <c r="AQ329" s="22">
        <v>0.72963125598413192</v>
      </c>
      <c r="AR329" s="22">
        <v>0.50993911957598914</v>
      </c>
      <c r="AS329" s="22">
        <v>0.29233630794726806</v>
      </c>
      <c r="AT329" s="22">
        <v>0.65026176159248272</v>
      </c>
      <c r="AU329" s="22">
        <v>0.33809995300998674</v>
      </c>
      <c r="AV329" s="22" t="e">
        <v>#DIV/0!</v>
      </c>
      <c r="AW329" s="22" t="e">
        <v>#DIV/0!</v>
      </c>
      <c r="AX329" s="22" t="e">
        <v>#DIV/0!</v>
      </c>
      <c r="AY329" s="22">
        <v>0.74604023409499209</v>
      </c>
      <c r="AZ329" s="22">
        <v>0.76788422649701238</v>
      </c>
      <c r="BA329" s="22">
        <v>0.22309602823746655</v>
      </c>
      <c r="BB329" s="22" t="e">
        <v>#DIV/0!</v>
      </c>
      <c r="BC329" s="22">
        <v>0.35632603014684844</v>
      </c>
    </row>
    <row r="330" spans="1:55" x14ac:dyDescent="0.2">
      <c r="A330" s="3" t="s">
        <v>991</v>
      </c>
      <c r="B330" s="3" t="s">
        <v>992</v>
      </c>
      <c r="C330" s="3" t="s">
        <v>34</v>
      </c>
      <c r="D330" s="3">
        <v>35151</v>
      </c>
      <c r="E330" s="3" t="s">
        <v>16</v>
      </c>
      <c r="F330" s="3">
        <v>2019</v>
      </c>
      <c r="G330" s="3" t="s">
        <v>17</v>
      </c>
      <c r="H330" s="4">
        <v>43921</v>
      </c>
      <c r="I330" s="4">
        <v>43971</v>
      </c>
      <c r="J330" s="4">
        <v>43971</v>
      </c>
      <c r="K330" s="5">
        <v>115849000</v>
      </c>
      <c r="L330" s="5">
        <v>118165000</v>
      </c>
      <c r="M330" s="3" t="s">
        <v>993</v>
      </c>
      <c r="N330" s="21">
        <v>0.11442899556727354</v>
      </c>
      <c r="O330" s="22">
        <v>7.9335882191022694E-2</v>
      </c>
      <c r="P330" s="22">
        <v>0.13695880723694095</v>
      </c>
      <c r="Q330" s="22">
        <v>0.86844581909174068</v>
      </c>
      <c r="R330" s="22">
        <v>8.0596321829720513E-2</v>
      </c>
      <c r="S330" s="22">
        <v>1.976779941094691E-3</v>
      </c>
      <c r="T330" s="22">
        <v>8.1098721755753181E-2</v>
      </c>
      <c r="U330" s="22">
        <v>0.80868964236539742</v>
      </c>
      <c r="V330" s="22">
        <v>0.70838186521125701</v>
      </c>
      <c r="W330" s="22">
        <v>0.82109375938296603</v>
      </c>
      <c r="X330" s="22">
        <v>0.22066105351603113</v>
      </c>
      <c r="Y330" s="22">
        <v>0.5991618819535276</v>
      </c>
      <c r="Z330" s="22">
        <v>0.77933894648396884</v>
      </c>
      <c r="AA330" s="22">
        <v>0.6392304192078071</v>
      </c>
      <c r="AB330" s="22">
        <v>0.93228818417840387</v>
      </c>
      <c r="AC330" s="22">
        <v>0.39062458008807027</v>
      </c>
      <c r="AD330" s="22">
        <v>0.21853967323545148</v>
      </c>
      <c r="AE330" s="22">
        <v>0.30625513020463763</v>
      </c>
      <c r="AF330" s="22">
        <v>0.35306289486004622</v>
      </c>
      <c r="AG330" s="22" t="e">
        <v>#DIV/0!</v>
      </c>
      <c r="AH330" s="22" t="e">
        <v>#DIV/0!</v>
      </c>
      <c r="AI330" s="22">
        <v>0.55945305963128933</v>
      </c>
      <c r="AJ330" s="22">
        <v>0.37408933255187909</v>
      </c>
      <c r="AK330" s="22" t="e">
        <v>#DIV/0!</v>
      </c>
      <c r="AL330" s="22" t="e">
        <v>#DIV/0!</v>
      </c>
      <c r="AM330" s="22">
        <v>0.70877357541050889</v>
      </c>
      <c r="AN330" s="22">
        <v>0.80464831050057839</v>
      </c>
      <c r="AO330" s="22">
        <v>9.4913274262026143E-2</v>
      </c>
      <c r="AP330" s="22">
        <v>0.36124198740236169</v>
      </c>
      <c r="AQ330" s="22">
        <v>0.62919818533901029</v>
      </c>
      <c r="AR330" s="22">
        <v>0.50047960786796353</v>
      </c>
      <c r="AS330" s="22">
        <v>0.39457277986302625</v>
      </c>
      <c r="AT330" s="22">
        <v>0.5052457904618527</v>
      </c>
      <c r="AU330" s="22">
        <v>0.21251805187651018</v>
      </c>
      <c r="AV330" s="22" t="e">
        <v>#DIV/0!</v>
      </c>
      <c r="AW330" s="22" t="e">
        <v>#DIV/0!</v>
      </c>
      <c r="AX330" s="22" t="e">
        <v>#DIV/0!</v>
      </c>
      <c r="AY330" s="22">
        <v>0.74759270727138316</v>
      </c>
      <c r="AZ330" s="22">
        <v>0.76960090598492914</v>
      </c>
      <c r="BA330" s="22">
        <v>0.22056846146633083</v>
      </c>
      <c r="BB330" s="22" t="e">
        <v>#DIV/0!</v>
      </c>
      <c r="BC330" s="22">
        <v>0.13036455555881998</v>
      </c>
    </row>
    <row r="331" spans="1:55" x14ac:dyDescent="0.2">
      <c r="A331" s="3" t="s">
        <v>1033</v>
      </c>
      <c r="B331" s="3" t="s">
        <v>1034</v>
      </c>
      <c r="C331" s="3" t="s">
        <v>45</v>
      </c>
      <c r="D331" s="3">
        <v>403292</v>
      </c>
      <c r="E331" s="3" t="s">
        <v>16</v>
      </c>
      <c r="F331" s="3">
        <v>2019</v>
      </c>
      <c r="G331" s="3" t="s">
        <v>17</v>
      </c>
      <c r="H331" s="4">
        <v>43830</v>
      </c>
      <c r="I331" s="4">
        <v>43886</v>
      </c>
      <c r="J331" s="4">
        <v>43886</v>
      </c>
      <c r="K331" s="5">
        <v>209192000</v>
      </c>
      <c r="L331" s="5">
        <v>209673000</v>
      </c>
      <c r="M331" s="3" t="s">
        <v>1035</v>
      </c>
      <c r="N331" s="21">
        <v>5.070943988229641E-3</v>
      </c>
      <c r="O331" s="22">
        <v>4.3254696287253099E-3</v>
      </c>
      <c r="P331" s="22">
        <v>3.1645364252453029E-3</v>
      </c>
      <c r="Q331" s="22">
        <v>0.86989799794141776</v>
      </c>
      <c r="R331" s="22">
        <v>0.12225298224363151</v>
      </c>
      <c r="S331" s="22">
        <v>0.16262751121989982</v>
      </c>
      <c r="T331" s="22">
        <v>9.4211713757930041E-2</v>
      </c>
      <c r="U331" s="22">
        <v>0.81064795569178927</v>
      </c>
      <c r="V331" s="22">
        <v>0.71434768901640033</v>
      </c>
      <c r="W331" s="22">
        <v>0.82242638236393406</v>
      </c>
      <c r="X331" s="22">
        <v>3.0181590503302168E-2</v>
      </c>
      <c r="Y331" s="22">
        <v>0.46042648417566057</v>
      </c>
      <c r="Z331" s="22">
        <v>0.96981840949669784</v>
      </c>
      <c r="AA331" s="22">
        <v>7.3311772266892686E-2</v>
      </c>
      <c r="AB331" s="22">
        <v>0.86239825574725837</v>
      </c>
      <c r="AC331" s="22">
        <v>0.43004909746159309</v>
      </c>
      <c r="AD331" s="22">
        <v>0.39549092243152911</v>
      </c>
      <c r="AE331" s="22">
        <v>0.37546013202758488</v>
      </c>
      <c r="AF331" s="22">
        <v>0.38242438703910642</v>
      </c>
      <c r="AG331" s="22" t="e">
        <v>#DIV/0!</v>
      </c>
      <c r="AH331" s="22" t="e">
        <v>#DIV/0!</v>
      </c>
      <c r="AI331" s="22">
        <v>0.548105108161698</v>
      </c>
      <c r="AJ331" s="22">
        <v>0.15188224212198906</v>
      </c>
      <c r="AK331" s="22" t="e">
        <v>#DIV/0!</v>
      </c>
      <c r="AL331" s="22" t="e">
        <v>#DIV/0!</v>
      </c>
      <c r="AM331" s="22">
        <v>0.71061124961573829</v>
      </c>
      <c r="AN331" s="22">
        <v>0.80486652486068488</v>
      </c>
      <c r="AO331" s="22">
        <v>6.5586574929665506E-2</v>
      </c>
      <c r="AP331" s="22">
        <v>0.35847392553761442</v>
      </c>
      <c r="AQ331" s="22">
        <v>0.64266177362207266</v>
      </c>
      <c r="AR331" s="22">
        <v>0.55072274505235941</v>
      </c>
      <c r="AS331" s="22">
        <v>0.35800564066391882</v>
      </c>
      <c r="AT331" s="22">
        <v>0.46204607274400167</v>
      </c>
      <c r="AU331" s="22">
        <v>0.25866894601351065</v>
      </c>
      <c r="AV331" s="22" t="e">
        <v>#DIV/0!</v>
      </c>
      <c r="AW331" s="22" t="e">
        <v>#DIV/0!</v>
      </c>
      <c r="AX331" s="22" t="e">
        <v>#DIV/0!</v>
      </c>
      <c r="AY331" s="22">
        <v>0.74721028336039075</v>
      </c>
      <c r="AZ331" s="22">
        <v>0.77094205974321361</v>
      </c>
      <c r="BA331" s="22">
        <v>0.22161730960447265</v>
      </c>
      <c r="BB331" s="22" t="e">
        <v>#DIV/0!</v>
      </c>
      <c r="BC331" s="22">
        <v>0.15109302271027425</v>
      </c>
    </row>
    <row r="332" spans="1:55" x14ac:dyDescent="0.2">
      <c r="A332" s="3" t="s">
        <v>469</v>
      </c>
      <c r="B332" s="3" t="s">
        <v>470</v>
      </c>
      <c r="C332" s="3" t="s">
        <v>113</v>
      </c>
      <c r="D332" s="3">
        <v>741323</v>
      </c>
      <c r="E332" s="3" t="s">
        <v>16</v>
      </c>
      <c r="F332" s="3">
        <v>2019</v>
      </c>
      <c r="G332" s="3" t="s">
        <v>17</v>
      </c>
      <c r="H332" s="4">
        <v>43830</v>
      </c>
      <c r="I332" s="4">
        <v>43892</v>
      </c>
      <c r="J332" s="4">
        <v>43892</v>
      </c>
      <c r="K332" s="5">
        <v>40296000</v>
      </c>
      <c r="L332" s="5">
        <v>40420000</v>
      </c>
      <c r="M332" s="3" t="s">
        <v>471</v>
      </c>
      <c r="N332" s="21">
        <v>1.0004192805444604E-2</v>
      </c>
      <c r="O332" s="22">
        <v>1.0004192805444604E-2</v>
      </c>
      <c r="P332" s="22">
        <v>0</v>
      </c>
      <c r="Q332" s="22">
        <v>0.87093806159121911</v>
      </c>
      <c r="R332" s="22">
        <v>7.7920968856706367E-3</v>
      </c>
      <c r="S332" s="22">
        <v>0</v>
      </c>
      <c r="T332" s="22">
        <v>7.8751540421710502E-3</v>
      </c>
      <c r="U332" s="22">
        <v>0.80752494659476315</v>
      </c>
      <c r="V332" s="22">
        <v>0.70833495319453676</v>
      </c>
      <c r="W332" s="22">
        <v>0.81976104134086281</v>
      </c>
      <c r="X332" s="22">
        <v>0.15373434228617114</v>
      </c>
      <c r="Y332" s="22">
        <v>0.44460423671130123</v>
      </c>
      <c r="Z332" s="22">
        <v>0.84626565771382889</v>
      </c>
      <c r="AA332" s="22">
        <v>0</v>
      </c>
      <c r="AB332" s="22">
        <v>0.83682763912522629</v>
      </c>
      <c r="AC332" s="22">
        <v>1</v>
      </c>
      <c r="AD332" s="22">
        <v>0.8278611401368362</v>
      </c>
      <c r="AE332" s="22">
        <v>1</v>
      </c>
      <c r="AF332" s="22">
        <v>0.3627257092981595</v>
      </c>
      <c r="AG332" s="22" t="e">
        <v>#DIV/0!</v>
      </c>
      <c r="AH332" s="22" t="e">
        <v>#DIV/0!</v>
      </c>
      <c r="AI332" s="22">
        <v>0.54917416665493068</v>
      </c>
      <c r="AJ332" s="22">
        <v>9.055484197342227E-2</v>
      </c>
      <c r="AK332" s="22" t="e">
        <v>#DIV/0!</v>
      </c>
      <c r="AL332" s="22" t="e">
        <v>#DIV/0!</v>
      </c>
      <c r="AM332" s="22">
        <v>0.70963472515195669</v>
      </c>
      <c r="AN332" s="22">
        <v>0.80490640761114873</v>
      </c>
      <c r="AO332" s="22">
        <v>5.069941551923185E-2</v>
      </c>
      <c r="AP332" s="22">
        <v>0.35908470145126825</v>
      </c>
      <c r="AQ332" s="22">
        <v>0.61205874778643277</v>
      </c>
      <c r="AR332" s="22">
        <v>0.42997603519402483</v>
      </c>
      <c r="AS332" s="22">
        <v>0.36677053654725777</v>
      </c>
      <c r="AT332" s="22">
        <v>0.36132001552027337</v>
      </c>
      <c r="AU332" s="22">
        <v>0.25208167907465434</v>
      </c>
      <c r="AV332" s="22" t="e">
        <v>#DIV/0!</v>
      </c>
      <c r="AW332" s="22" t="e">
        <v>#DIV/0!</v>
      </c>
      <c r="AX332" s="22" t="e">
        <v>#DIV/0!</v>
      </c>
      <c r="AY332" s="22">
        <v>0.74417721906303858</v>
      </c>
      <c r="AZ332" s="22">
        <v>0.76747410355861112</v>
      </c>
      <c r="BA332" s="22">
        <v>0.22174969562039415</v>
      </c>
      <c r="BB332" s="22" t="e">
        <v>#DIV/0!</v>
      </c>
      <c r="BC332" s="22">
        <v>0.60955212226573174</v>
      </c>
    </row>
    <row r="333" spans="1:55" x14ac:dyDescent="0.2">
      <c r="A333" s="3" t="s">
        <v>1009</v>
      </c>
      <c r="B333" s="3" t="s">
        <v>1010</v>
      </c>
      <c r="C333" s="3" t="s">
        <v>24</v>
      </c>
      <c r="D333" s="3">
        <v>378206</v>
      </c>
      <c r="E333" s="3" t="s">
        <v>16</v>
      </c>
      <c r="F333" s="3">
        <v>2019</v>
      </c>
      <c r="G333" s="3" t="s">
        <v>17</v>
      </c>
      <c r="H333" s="4">
        <v>43830</v>
      </c>
      <c r="I333" s="4">
        <v>43868</v>
      </c>
      <c r="J333" s="4">
        <v>43868</v>
      </c>
      <c r="K333" s="5">
        <v>109300000</v>
      </c>
      <c r="L333" s="5">
        <v>114100000</v>
      </c>
      <c r="M333" s="3" t="s">
        <v>1011</v>
      </c>
      <c r="N333" s="21">
        <v>9.9781575871550621E-2</v>
      </c>
      <c r="O333" s="22">
        <v>8.1361876865891927E-2</v>
      </c>
      <c r="P333" s="22">
        <v>0.1180905044126583</v>
      </c>
      <c r="Q333" s="22">
        <v>0.86811662464657802</v>
      </c>
      <c r="R333" s="22">
        <v>0</v>
      </c>
      <c r="S333" s="22">
        <v>0</v>
      </c>
      <c r="T333" s="22">
        <v>0</v>
      </c>
      <c r="U333" s="22">
        <v>0.80725306381245165</v>
      </c>
      <c r="V333" s="22">
        <v>0.70833495319453676</v>
      </c>
      <c r="W333" s="22">
        <v>0.81944824653588433</v>
      </c>
      <c r="X333" s="22">
        <v>0.44792281461895661</v>
      </c>
      <c r="Y333" s="22">
        <v>0.50661036861583919</v>
      </c>
      <c r="Z333" s="22">
        <v>0.55207718538104344</v>
      </c>
      <c r="AA333" s="22">
        <v>0</v>
      </c>
      <c r="AB333" s="22">
        <v>0.96054523453835094</v>
      </c>
      <c r="AC333" s="22">
        <v>0.89759657341751842</v>
      </c>
      <c r="AD333" s="22">
        <v>0.37206509533886656</v>
      </c>
      <c r="AE333" s="22">
        <v>0.48105198170740826</v>
      </c>
      <c r="AF333" s="22">
        <v>0.42429630112789829</v>
      </c>
      <c r="AG333" s="22" t="e">
        <v>#DIV/0!</v>
      </c>
      <c r="AH333" s="22" t="e">
        <v>#DIV/0!</v>
      </c>
      <c r="AI333" s="22">
        <v>0.55060570093776862</v>
      </c>
      <c r="AJ333" s="22">
        <v>0.22108619827621337</v>
      </c>
      <c r="AK333" s="22" t="e">
        <v>#DIV/0!</v>
      </c>
      <c r="AL333" s="22" t="e">
        <v>#DIV/0!</v>
      </c>
      <c r="AM333" s="22">
        <v>0.71175178521436822</v>
      </c>
      <c r="AN333" s="22">
        <v>0.8045540942477466</v>
      </c>
      <c r="AO333" s="22">
        <v>0.10318867113914232</v>
      </c>
      <c r="AP333" s="22">
        <v>0.36049071410308664</v>
      </c>
      <c r="AQ333" s="22">
        <v>0.74164887420278935</v>
      </c>
      <c r="AR333" s="22">
        <v>0.52012574369227871</v>
      </c>
      <c r="AS333" s="22">
        <v>0.36750997868452173</v>
      </c>
      <c r="AT333" s="22">
        <v>0.54292993016063174</v>
      </c>
      <c r="AU333" s="22">
        <v>0.26658666432614186</v>
      </c>
      <c r="AV333" s="22" t="e">
        <v>#DIV/0!</v>
      </c>
      <c r="AW333" s="22" t="e">
        <v>#DIV/0!</v>
      </c>
      <c r="AX333" s="22" t="e">
        <v>#DIV/0!</v>
      </c>
      <c r="AY333" s="22">
        <v>0.7440745832666682</v>
      </c>
      <c r="AZ333" s="22">
        <v>0.76574413470836755</v>
      </c>
      <c r="BA333" s="22">
        <v>0.22143276688173608</v>
      </c>
      <c r="BB333" s="22" t="e">
        <v>#DIV/0!</v>
      </c>
      <c r="BC333" s="22">
        <v>0.23381911472211139</v>
      </c>
    </row>
    <row r="334" spans="1:55" x14ac:dyDescent="0.2">
      <c r="A334" s="3" t="s">
        <v>1018</v>
      </c>
      <c r="B334" s="3" t="s">
        <v>1019</v>
      </c>
      <c r="C334" s="3" t="s">
        <v>15</v>
      </c>
      <c r="D334" s="3">
        <v>378208</v>
      </c>
      <c r="E334" s="3" t="s">
        <v>16</v>
      </c>
      <c r="F334" s="3">
        <v>2019</v>
      </c>
      <c r="G334" s="3" t="s">
        <v>17</v>
      </c>
      <c r="H334" s="4">
        <v>43830</v>
      </c>
      <c r="I334" s="4">
        <v>43875</v>
      </c>
      <c r="J334" s="4">
        <v>43875</v>
      </c>
      <c r="K334" s="5">
        <v>113994000</v>
      </c>
      <c r="L334" s="5">
        <v>114822000</v>
      </c>
      <c r="M334" s="3" t="s">
        <v>1020</v>
      </c>
      <c r="N334" s="21">
        <v>6.3051520393357763E-2</v>
      </c>
      <c r="O334" s="22">
        <v>6.3051520393357763E-2</v>
      </c>
      <c r="P334" s="22">
        <v>2.9689074179236986E-2</v>
      </c>
      <c r="Q334" s="22">
        <v>0.86928482731502876</v>
      </c>
      <c r="R334" s="22">
        <v>6.6414798242797523E-5</v>
      </c>
      <c r="S334" s="22">
        <v>1.7745119008695154E-4</v>
      </c>
      <c r="T334" s="22">
        <v>3.5103568885997818E-5</v>
      </c>
      <c r="U334" s="22">
        <v>0.80725462922196856</v>
      </c>
      <c r="V334" s="22">
        <v>0.70834052189233487</v>
      </c>
      <c r="W334" s="22">
        <v>0.819449188398364</v>
      </c>
      <c r="X334" s="22">
        <v>0.60889311963309345</v>
      </c>
      <c r="Y334" s="22">
        <v>0.47607844197869792</v>
      </c>
      <c r="Z334" s="22">
        <v>0.39110688036690655</v>
      </c>
      <c r="AA334" s="22">
        <v>0.14599908226011407</v>
      </c>
      <c r="AB334" s="22">
        <v>0.88471479641316397</v>
      </c>
      <c r="AC334" s="22">
        <v>0.39940125179528463</v>
      </c>
      <c r="AD334" s="22">
        <v>0.18964368515076477</v>
      </c>
      <c r="AE334" s="22">
        <v>0.27309505605658058</v>
      </c>
      <c r="AF334" s="22">
        <v>0.34086391727284199</v>
      </c>
      <c r="AG334" s="22" t="e">
        <v>#DIV/0!</v>
      </c>
      <c r="AH334" s="22" t="e">
        <v>#DIV/0!</v>
      </c>
      <c r="AI334" s="22">
        <v>0.52804458358203288</v>
      </c>
      <c r="AJ334" s="22">
        <v>0.16739970086583916</v>
      </c>
      <c r="AK334" s="22" t="e">
        <v>#DIV/0!</v>
      </c>
      <c r="AL334" s="22" t="e">
        <v>#DIV/0!</v>
      </c>
      <c r="AM334" s="22">
        <v>0.71720013272784366</v>
      </c>
      <c r="AN334" s="22">
        <v>0.81408313616215389</v>
      </c>
      <c r="AO334" s="22">
        <v>0.56711362029140555</v>
      </c>
      <c r="AP334" s="22">
        <v>0.36500355150748875</v>
      </c>
      <c r="AQ334" s="22">
        <v>0.80731536041565233</v>
      </c>
      <c r="AR334" s="22">
        <v>0.26311402585512667</v>
      </c>
      <c r="AS334" s="22">
        <v>0.3552636801073164</v>
      </c>
      <c r="AT334" s="22">
        <v>0.65730101421961551</v>
      </c>
      <c r="AU334" s="22">
        <v>0.30352763280819589</v>
      </c>
      <c r="AV334" s="22" t="e">
        <v>#DIV/0!</v>
      </c>
      <c r="AW334" s="22" t="e">
        <v>#DIV/0!</v>
      </c>
      <c r="AX334" s="22" t="e">
        <v>#DIV/0!</v>
      </c>
      <c r="AY334" s="22">
        <v>0.74407527850544763</v>
      </c>
      <c r="AZ334" s="22">
        <v>0.7668733472784206</v>
      </c>
      <c r="BA334" s="22">
        <v>0.22237415022923396</v>
      </c>
      <c r="BB334" s="22" t="e">
        <v>#DIV/0!</v>
      </c>
      <c r="BC334" s="22">
        <v>0.4774735586516784</v>
      </c>
    </row>
    <row r="335" spans="1:55" x14ac:dyDescent="0.2">
      <c r="A335" s="3" t="s">
        <v>1003</v>
      </c>
      <c r="B335" s="3" t="s">
        <v>1004</v>
      </c>
      <c r="C335" s="3" t="s">
        <v>45</v>
      </c>
      <c r="D335" s="3">
        <v>331016</v>
      </c>
      <c r="E335" s="3" t="s">
        <v>16</v>
      </c>
      <c r="F335" s="3">
        <v>2019</v>
      </c>
      <c r="G335" s="3" t="s">
        <v>17</v>
      </c>
      <c r="H335" s="4">
        <v>43921</v>
      </c>
      <c r="I335" s="4">
        <v>43978</v>
      </c>
      <c r="J335" s="4">
        <v>43978</v>
      </c>
      <c r="K335" s="5">
        <v>73600000</v>
      </c>
      <c r="L335" s="5">
        <v>75200000</v>
      </c>
      <c r="M335" s="3" t="s">
        <v>1005</v>
      </c>
      <c r="N335" s="21">
        <v>5.8730132533396907E-2</v>
      </c>
      <c r="O335" s="22">
        <v>4.5859781922674092E-2</v>
      </c>
      <c r="P335" s="22">
        <v>0.10445463377417234</v>
      </c>
      <c r="Q335" s="22">
        <v>0.87044649886499481</v>
      </c>
      <c r="R335" s="22">
        <v>5.4032710126864086E-2</v>
      </c>
      <c r="S335" s="22">
        <v>0.2001940260997872</v>
      </c>
      <c r="T335" s="22">
        <v>1.8485798530632175E-2</v>
      </c>
      <c r="U335" s="22">
        <v>0.80895648423816469</v>
      </c>
      <c r="V335" s="22">
        <v>0.71673782687881749</v>
      </c>
      <c r="W335" s="22">
        <v>0.82011164800233438</v>
      </c>
      <c r="X335" s="22">
        <v>0.39953272781283694</v>
      </c>
      <c r="Y335" s="22">
        <v>0.45932752073738142</v>
      </c>
      <c r="Z335" s="22">
        <v>0.60046727218716311</v>
      </c>
      <c r="AA335" s="22">
        <v>0.20173825163454803</v>
      </c>
      <c r="AB335" s="22">
        <v>0.84747303001098773</v>
      </c>
      <c r="AC335" s="22">
        <v>0.5811021386496944</v>
      </c>
      <c r="AD335" s="22">
        <v>0.15405828823921558</v>
      </c>
      <c r="AE335" s="22">
        <v>0.23283964680484109</v>
      </c>
      <c r="AF335" s="22">
        <v>0.33552860730967182</v>
      </c>
      <c r="AG335" s="22" t="e">
        <v>#DIV/0!</v>
      </c>
      <c r="AH335" s="22" t="e">
        <v>#DIV/0!</v>
      </c>
      <c r="AI335" s="22">
        <v>0.53547106456372928</v>
      </c>
      <c r="AJ335" s="22">
        <v>0.13444019034080454</v>
      </c>
      <c r="AK335" s="22" t="e">
        <v>#DIV/0!</v>
      </c>
      <c r="AL335" s="22" t="e">
        <v>#DIV/0!</v>
      </c>
      <c r="AM335" s="22">
        <v>0.71048324325696965</v>
      </c>
      <c r="AN335" s="22">
        <v>0.807821768009365</v>
      </c>
      <c r="AO335" s="22">
        <v>0.17288340387305876</v>
      </c>
      <c r="AP335" s="22">
        <v>0.36248499490848607</v>
      </c>
      <c r="AQ335" s="22">
        <v>0.63143655983404057</v>
      </c>
      <c r="AR335" s="22">
        <v>0.30561945624680054</v>
      </c>
      <c r="AS335" s="22">
        <v>0.35479438541720443</v>
      </c>
      <c r="AT335" s="22">
        <v>0.42894112979561949</v>
      </c>
      <c r="AU335" s="22">
        <v>0.3345473917146396</v>
      </c>
      <c r="AV335" s="22" t="e">
        <v>#DIV/0!</v>
      </c>
      <c r="AW335" s="22" t="e">
        <v>#DIV/0!</v>
      </c>
      <c r="AX335" s="22" t="e">
        <v>#DIV/0!</v>
      </c>
      <c r="AY335" s="22">
        <v>0.74673841440316535</v>
      </c>
      <c r="AZ335" s="22">
        <v>0.76483781742029522</v>
      </c>
      <c r="BA335" s="22">
        <v>0.22608459852255416</v>
      </c>
      <c r="BB335" s="22" t="e">
        <v>#DIV/0!</v>
      </c>
      <c r="BC335" s="22">
        <v>0.13932187494516363</v>
      </c>
    </row>
    <row r="336" spans="1:55" x14ac:dyDescent="0.2">
      <c r="A336" s="3" t="s">
        <v>1015</v>
      </c>
      <c r="B336" s="3" t="s">
        <v>1016</v>
      </c>
      <c r="C336" s="3" t="s">
        <v>24</v>
      </c>
      <c r="D336" s="3">
        <v>129653</v>
      </c>
      <c r="E336" s="3" t="s">
        <v>16</v>
      </c>
      <c r="F336" s="3">
        <v>2020</v>
      </c>
      <c r="G336" s="3" t="s">
        <v>17</v>
      </c>
      <c r="H336" s="4">
        <v>44012</v>
      </c>
      <c r="I336" s="4">
        <v>44056</v>
      </c>
      <c r="J336" s="4">
        <v>44056</v>
      </c>
      <c r="K336" s="5">
        <v>144783000</v>
      </c>
      <c r="L336" s="5">
        <v>146254000</v>
      </c>
      <c r="M336" s="3" t="s">
        <v>1017</v>
      </c>
      <c r="N336" s="21">
        <v>9.2160572325627924E-2</v>
      </c>
      <c r="O336" s="22">
        <v>6.6864178084465639E-2</v>
      </c>
      <c r="P336" s="22">
        <v>7.9340385959305718E-2</v>
      </c>
      <c r="Q336" s="22">
        <v>0.86897167484018523</v>
      </c>
      <c r="R336" s="22">
        <v>8.6121694604146176E-2</v>
      </c>
      <c r="S336" s="22">
        <v>4.9163772684283E-3</v>
      </c>
      <c r="T336" s="22">
        <v>8.6152571668449598E-2</v>
      </c>
      <c r="U336" s="22">
        <v>0.80909827395148382</v>
      </c>
      <c r="V336" s="22">
        <v>0.70847519906726064</v>
      </c>
      <c r="W336" s="22">
        <v>0.82154948152251639</v>
      </c>
      <c r="X336" s="22">
        <v>0.28529843255874943</v>
      </c>
      <c r="Y336" s="22">
        <v>0.56061955452835621</v>
      </c>
      <c r="Z336" s="22">
        <v>0.71470156744125057</v>
      </c>
      <c r="AA336" s="22">
        <v>0.66103922089417344</v>
      </c>
      <c r="AB336" s="22">
        <v>0.8994866366042763</v>
      </c>
      <c r="AC336" s="22">
        <v>0.56857562465905509</v>
      </c>
      <c r="AD336" s="22">
        <v>0.36449266134641878</v>
      </c>
      <c r="AE336" s="22">
        <v>0.47243036320307469</v>
      </c>
      <c r="AF336" s="22">
        <v>0.39902837680245618</v>
      </c>
      <c r="AG336" s="22" t="e">
        <v>#DIV/0!</v>
      </c>
      <c r="AH336" s="22" t="e">
        <v>#DIV/0!</v>
      </c>
      <c r="AI336" s="22">
        <v>0.54134811919546644</v>
      </c>
      <c r="AJ336" s="22">
        <v>0.30127465115072927</v>
      </c>
      <c r="AK336" s="22" t="e">
        <v>#DIV/0!</v>
      </c>
      <c r="AL336" s="22" t="e">
        <v>#DIV/0!</v>
      </c>
      <c r="AM336" s="22">
        <v>0.71328632867115638</v>
      </c>
      <c r="AN336" s="22">
        <v>0.8055378893987728</v>
      </c>
      <c r="AO336" s="22">
        <v>0.1282939848505637</v>
      </c>
      <c r="AP336" s="22">
        <v>0.36149137517797636</v>
      </c>
      <c r="AQ336" s="22">
        <v>0.73261027619148056</v>
      </c>
      <c r="AR336" s="22">
        <v>0.47674581689001783</v>
      </c>
      <c r="AS336" s="22">
        <v>0.34302823906148122</v>
      </c>
      <c r="AT336" s="22">
        <v>0.5631952584466523</v>
      </c>
      <c r="AU336" s="22">
        <v>0.37585509459951277</v>
      </c>
      <c r="AV336" s="22" t="e">
        <v>#DIV/0!</v>
      </c>
      <c r="AW336" s="22" t="e">
        <v>#DIV/0!</v>
      </c>
      <c r="AX336" s="22" t="e">
        <v>#DIV/0!</v>
      </c>
      <c r="AY336" s="22">
        <v>0.74544959284261836</v>
      </c>
      <c r="AZ336" s="22">
        <v>0.76832932640879203</v>
      </c>
      <c r="BA336" s="22">
        <v>0.22248067810603839</v>
      </c>
      <c r="BB336" s="22" t="e">
        <v>#DIV/0!</v>
      </c>
      <c r="BC336" s="22">
        <v>0.25090065605788947</v>
      </c>
    </row>
    <row r="337" spans="1:55" x14ac:dyDescent="0.2">
      <c r="A337" s="3" t="s">
        <v>1021</v>
      </c>
      <c r="B337" s="3" t="s">
        <v>1022</v>
      </c>
      <c r="C337" s="3" t="s">
        <v>15</v>
      </c>
      <c r="D337" s="3">
        <v>121874</v>
      </c>
      <c r="E337" s="3" t="s">
        <v>16</v>
      </c>
      <c r="F337" s="3">
        <v>2019</v>
      </c>
      <c r="G337" s="3" t="s">
        <v>17</v>
      </c>
      <c r="H337" s="4">
        <v>43738</v>
      </c>
      <c r="I337" s="4">
        <v>43781</v>
      </c>
      <c r="J337" s="4">
        <v>43781</v>
      </c>
      <c r="K337" s="5">
        <v>116400000</v>
      </c>
      <c r="L337" s="5">
        <v>117100000</v>
      </c>
      <c r="M337" s="3" t="s">
        <v>1023</v>
      </c>
      <c r="N337" s="21">
        <v>5.6103452365970016E-2</v>
      </c>
      <c r="O337" s="22">
        <v>4.5232497363192757E-2</v>
      </c>
      <c r="P337" s="22">
        <v>5.6404408632640103E-2</v>
      </c>
      <c r="Q337" s="22">
        <v>0.89159825389023972</v>
      </c>
      <c r="R337" s="22">
        <v>0.12401756226015197</v>
      </c>
      <c r="S337" s="22">
        <v>9.2488793744672892E-2</v>
      </c>
      <c r="T337" s="22">
        <v>0.10865087839647661</v>
      </c>
      <c r="U337" s="22">
        <v>0.82912732748281492</v>
      </c>
      <c r="V337" s="22">
        <v>0.73005451152079082</v>
      </c>
      <c r="W337" s="22">
        <v>0.84126331630319828</v>
      </c>
      <c r="X337" s="22">
        <v>0.42105817092334269</v>
      </c>
      <c r="Y337" s="22">
        <v>0.40710318471138746</v>
      </c>
      <c r="Z337" s="22">
        <v>0.57894182907665737</v>
      </c>
      <c r="AA337" s="22">
        <v>0.28108064488139178</v>
      </c>
      <c r="AB337" s="22">
        <v>0.75685675907011252</v>
      </c>
      <c r="AC337" s="22">
        <v>0.41649190489338483</v>
      </c>
      <c r="AD337" s="22">
        <v>0.23752357168974336</v>
      </c>
      <c r="AE337" s="22">
        <v>0.32786930741121983</v>
      </c>
      <c r="AF337" s="22">
        <v>0.35337097614356666</v>
      </c>
      <c r="AG337" s="22" t="e">
        <v>#DIV/0!</v>
      </c>
      <c r="AH337" s="22" t="e">
        <v>#DIV/0!</v>
      </c>
      <c r="AI337" s="22">
        <v>0.52743064099673331</v>
      </c>
      <c r="AJ337" s="22">
        <v>0.1773546209643462</v>
      </c>
      <c r="AK337" s="22" t="e">
        <v>#DIV/0!</v>
      </c>
      <c r="AL337" s="22" t="e">
        <v>#DIV/0!</v>
      </c>
      <c r="AM337" s="22">
        <v>0.75212626568698104</v>
      </c>
      <c r="AN337" s="22">
        <v>0.83738035111236853</v>
      </c>
      <c r="AO337" s="22">
        <v>0.22798103179647491</v>
      </c>
      <c r="AP337" s="22">
        <v>0.36347467971079722</v>
      </c>
      <c r="AQ337" s="22">
        <v>0.70607785205223483</v>
      </c>
      <c r="AR337" s="22">
        <v>0.36777957879657214</v>
      </c>
      <c r="AS337" s="22">
        <v>0.33002458244231819</v>
      </c>
      <c r="AT337" s="22">
        <v>0.59801831013084306</v>
      </c>
      <c r="AU337" s="22">
        <v>0.33824960325619968</v>
      </c>
      <c r="AV337" s="22" t="e">
        <v>#DIV/0!</v>
      </c>
      <c r="AW337" s="22" t="e">
        <v>#DIV/0!</v>
      </c>
      <c r="AX337" s="22" t="e">
        <v>#DIV/0!</v>
      </c>
      <c r="AY337" s="22">
        <v>0.74621104034399288</v>
      </c>
      <c r="AZ337" s="22">
        <v>0.76868198154392198</v>
      </c>
      <c r="BA337" s="22">
        <v>0.22379979720255319</v>
      </c>
      <c r="BB337" s="22" t="e">
        <v>#DIV/0!</v>
      </c>
      <c r="BC337" s="22">
        <v>0.28378011887925647</v>
      </c>
    </row>
    <row r="338" spans="1:55" x14ac:dyDescent="0.2">
      <c r="A338" s="3" t="s">
        <v>1024</v>
      </c>
      <c r="B338" s="3" t="s">
        <v>1025</v>
      </c>
      <c r="C338" s="3" t="s">
        <v>15</v>
      </c>
      <c r="D338" s="3">
        <v>744726</v>
      </c>
      <c r="E338" s="3" t="s">
        <v>16</v>
      </c>
      <c r="F338" s="3">
        <v>2019</v>
      </c>
      <c r="G338" s="3" t="s">
        <v>17</v>
      </c>
      <c r="H338" s="4">
        <v>43830</v>
      </c>
      <c r="I338" s="4">
        <v>43889</v>
      </c>
      <c r="J338" s="4">
        <v>43889</v>
      </c>
      <c r="K338" s="5">
        <v>327437000</v>
      </c>
      <c r="L338" s="5">
        <v>327437000</v>
      </c>
      <c r="M338" s="3" t="s">
        <v>1026</v>
      </c>
      <c r="N338" s="21">
        <v>2.7355538553374879E-2</v>
      </c>
      <c r="O338" s="22">
        <v>2.5618397508268317E-2</v>
      </c>
      <c r="P338" s="22">
        <v>2.3740637550158202E-2</v>
      </c>
      <c r="Q338" s="22">
        <v>0.86948466920192702</v>
      </c>
      <c r="R338" s="22">
        <v>9.4987861222106701E-2</v>
      </c>
      <c r="S338" s="22">
        <v>8.4796006455270537E-2</v>
      </c>
      <c r="T338" s="22">
        <v>8.0699825882324716E-2</v>
      </c>
      <c r="U338" s="22">
        <v>0.80962194508793761</v>
      </c>
      <c r="V338" s="22">
        <v>0.71115049647140305</v>
      </c>
      <c r="W338" s="22">
        <v>0.82173922441554237</v>
      </c>
      <c r="X338" s="22">
        <v>0.15111387360651016</v>
      </c>
      <c r="Y338" s="22">
        <v>0.49872818513806666</v>
      </c>
      <c r="Z338" s="22">
        <v>0.84888612639348993</v>
      </c>
      <c r="AA338" s="22">
        <v>0.52680981532368509</v>
      </c>
      <c r="AB338" s="22">
        <v>0.87661594645047924</v>
      </c>
      <c r="AC338" s="22">
        <v>0.49249804179313572</v>
      </c>
      <c r="AD338" s="22">
        <v>0.26173660444561636</v>
      </c>
      <c r="AE338" s="22">
        <v>0.30865455971462247</v>
      </c>
      <c r="AF338" s="22">
        <v>0.35206589447816222</v>
      </c>
      <c r="AG338" s="22" t="e">
        <v>#DIV/0!</v>
      </c>
      <c r="AH338" s="22" t="e">
        <v>#DIV/0!</v>
      </c>
      <c r="AI338" s="22">
        <v>0.56699869494380717</v>
      </c>
      <c r="AJ338" s="22">
        <v>0.20207522929615843</v>
      </c>
      <c r="AK338" s="22" t="e">
        <v>#DIV/0!</v>
      </c>
      <c r="AL338" s="22" t="e">
        <v>#DIV/0!</v>
      </c>
      <c r="AM338" s="22">
        <v>0.71329451776146147</v>
      </c>
      <c r="AN338" s="22">
        <v>0.80820161065205087</v>
      </c>
      <c r="AO338" s="22">
        <v>0.24130875710935229</v>
      </c>
      <c r="AP338" s="22">
        <v>0.34690788001027589</v>
      </c>
      <c r="AQ338" s="22">
        <v>0.70944086333284628</v>
      </c>
      <c r="AR338" s="22">
        <v>0.34115864010224417</v>
      </c>
      <c r="AS338" s="22">
        <v>0.39855071299090256</v>
      </c>
      <c r="AT338" s="22">
        <v>0.56765346547478868</v>
      </c>
      <c r="AU338" s="22">
        <v>0.20528883864753036</v>
      </c>
      <c r="AV338" s="22" t="e">
        <v>#DIV/0!</v>
      </c>
      <c r="AW338" s="22" t="e">
        <v>#DIV/0!</v>
      </c>
      <c r="AX338" s="22" t="e">
        <v>#DIV/0!</v>
      </c>
      <c r="AY338" s="22">
        <v>0.74541296844836835</v>
      </c>
      <c r="AZ338" s="22">
        <v>0.76862074655589763</v>
      </c>
      <c r="BA338" s="22">
        <v>0.22026002694519503</v>
      </c>
      <c r="BB338" s="22" t="e">
        <v>#DIV/0!</v>
      </c>
      <c r="BC338" s="22">
        <v>0.24856261410927361</v>
      </c>
    </row>
    <row r="339" spans="1:55" x14ac:dyDescent="0.2">
      <c r="A339" s="3" t="s">
        <v>1027</v>
      </c>
      <c r="B339" s="3" t="s">
        <v>1028</v>
      </c>
      <c r="C339" s="3" t="s">
        <v>15</v>
      </c>
      <c r="D339" s="3">
        <v>119446</v>
      </c>
      <c r="E339" s="3" t="s">
        <v>16</v>
      </c>
      <c r="F339" s="3">
        <v>2019</v>
      </c>
      <c r="G339" s="3" t="s">
        <v>17</v>
      </c>
      <c r="H339" s="4">
        <v>43830</v>
      </c>
      <c r="I339" s="4">
        <v>43889</v>
      </c>
      <c r="J339" s="4">
        <v>43889</v>
      </c>
      <c r="K339" s="5">
        <v>104100000</v>
      </c>
      <c r="L339" s="5">
        <v>105400000</v>
      </c>
      <c r="M339" s="3" t="s">
        <v>1029</v>
      </c>
      <c r="N339" s="21">
        <v>3.0227038112426528E-2</v>
      </c>
      <c r="O339" s="22">
        <v>2.719737047224657E-2</v>
      </c>
      <c r="P339" s="22">
        <v>3.0566552807993631E-2</v>
      </c>
      <c r="Q339" s="22">
        <v>0.86909206019721363</v>
      </c>
      <c r="R339" s="22">
        <v>9.7854400737723807E-2</v>
      </c>
      <c r="S339" s="22">
        <v>6.2567343425164748E-2</v>
      </c>
      <c r="T339" s="22">
        <v>8.7607842971001507E-2</v>
      </c>
      <c r="U339" s="22">
        <v>0.809430329576867</v>
      </c>
      <c r="V339" s="22">
        <v>0.71018844392908498</v>
      </c>
      <c r="W339" s="22">
        <v>0.82166719482656903</v>
      </c>
      <c r="X339" s="22">
        <v>9.2772832948907688E-2</v>
      </c>
      <c r="Y339" s="22">
        <v>0.93500984063794557</v>
      </c>
      <c r="Z339" s="22">
        <v>0.90722716705109219</v>
      </c>
      <c r="AA339" s="22">
        <v>0.95808895459086918</v>
      </c>
      <c r="AB339" s="22">
        <v>0.8934709604654949</v>
      </c>
      <c r="AC339" s="22">
        <v>0.62792867546417142</v>
      </c>
      <c r="AD339" s="22">
        <v>0.37020130404935436</v>
      </c>
      <c r="AE339" s="22">
        <v>0.47892995628125073</v>
      </c>
      <c r="AF339" s="22">
        <v>0.45021387938131552</v>
      </c>
      <c r="AG339" s="22" t="e">
        <v>#DIV/0!</v>
      </c>
      <c r="AH339" s="22" t="e">
        <v>#DIV/0!</v>
      </c>
      <c r="AI339" s="22">
        <v>0.55773983329012322</v>
      </c>
      <c r="AJ339" s="22">
        <v>0.17726157682926111</v>
      </c>
      <c r="AK339" s="22" t="e">
        <v>#DIV/0!</v>
      </c>
      <c r="AL339" s="22" t="e">
        <v>#DIV/0!</v>
      </c>
      <c r="AM339" s="22">
        <v>0.71163213356340715</v>
      </c>
      <c r="AN339" s="22">
        <v>0.80425663327622376</v>
      </c>
      <c r="AO339" s="22">
        <v>5.1249201339111435E-2</v>
      </c>
      <c r="AP339" s="22">
        <v>0.35104657756620766</v>
      </c>
      <c r="AQ339" s="22">
        <v>0.68626976905402659</v>
      </c>
      <c r="AR339" s="22">
        <v>0.47797916540568142</v>
      </c>
      <c r="AS339" s="22">
        <v>0.3886730957907315</v>
      </c>
      <c r="AT339" s="22">
        <v>0.38571669557760668</v>
      </c>
      <c r="AU339" s="22">
        <v>0.25750235897808793</v>
      </c>
      <c r="AV339" s="22" t="e">
        <v>#DIV/0!</v>
      </c>
      <c r="AW339" s="22" t="e">
        <v>#DIV/0!</v>
      </c>
      <c r="AX339" s="22" t="e">
        <v>#DIV/0!</v>
      </c>
      <c r="AY339" s="22">
        <v>0.7474046556914169</v>
      </c>
      <c r="AZ339" s="22">
        <v>0.77072632796337193</v>
      </c>
      <c r="BA339" s="22">
        <v>0.22130833249178652</v>
      </c>
      <c r="BB339" s="22" t="e">
        <v>#DIV/0!</v>
      </c>
      <c r="BC339" s="22">
        <v>0.1531415602509108</v>
      </c>
    </row>
    <row r="340" spans="1:55" x14ac:dyDescent="0.2">
      <c r="A340" s="3" t="s">
        <v>1030</v>
      </c>
      <c r="B340" s="3" t="s">
        <v>1031</v>
      </c>
      <c r="C340" s="3" t="s">
        <v>45</v>
      </c>
      <c r="D340" s="3">
        <v>200092</v>
      </c>
      <c r="E340" s="3" t="s">
        <v>16</v>
      </c>
      <c r="F340" s="3">
        <v>2019</v>
      </c>
      <c r="G340" s="3" t="s">
        <v>17</v>
      </c>
      <c r="H340" s="4">
        <v>43890</v>
      </c>
      <c r="I340" s="4">
        <v>43921</v>
      </c>
      <c r="J340" s="4">
        <v>43921</v>
      </c>
      <c r="K340" s="5">
        <v>354090000</v>
      </c>
      <c r="L340" s="5">
        <v>357443000</v>
      </c>
      <c r="M340" s="3" t="s">
        <v>1032</v>
      </c>
      <c r="N340" s="21">
        <v>4.6190231857186619E-2</v>
      </c>
      <c r="O340" s="22">
        <v>2.1388195825076561E-2</v>
      </c>
      <c r="P340" s="22">
        <v>5.1636722200907717E-2</v>
      </c>
      <c r="Q340" s="22">
        <v>0.87058223677822577</v>
      </c>
      <c r="R340" s="22">
        <v>1.1243009749805712E-2</v>
      </c>
      <c r="S340" s="22">
        <v>0</v>
      </c>
      <c r="T340" s="22">
        <v>1.136285071611127E-2</v>
      </c>
      <c r="U340" s="22">
        <v>0.80761795914656964</v>
      </c>
      <c r="V340" s="22">
        <v>0.70833495319453676</v>
      </c>
      <c r="W340" s="22">
        <v>0.81986805011411246</v>
      </c>
      <c r="X340" s="22">
        <v>0.31579346693426324</v>
      </c>
      <c r="Y340" s="22">
        <v>0.44835570642370903</v>
      </c>
      <c r="Z340" s="22">
        <v>0.68420653306573664</v>
      </c>
      <c r="AA340" s="22">
        <v>0</v>
      </c>
      <c r="AB340" s="22">
        <v>0.84431275064288713</v>
      </c>
      <c r="AC340" s="22">
        <v>0.25955966457780255</v>
      </c>
      <c r="AD340" s="22">
        <v>0.22175864523264574</v>
      </c>
      <c r="AE340" s="22">
        <v>0.30992010088165123</v>
      </c>
      <c r="AF340" s="22">
        <v>0.35320935960996208</v>
      </c>
      <c r="AG340" s="22" t="e">
        <v>#DIV/0!</v>
      </c>
      <c r="AH340" s="22" t="e">
        <v>#DIV/0!</v>
      </c>
      <c r="AI340" s="22">
        <v>0.5293014070063804</v>
      </c>
      <c r="AJ340" s="22">
        <v>0.2106121013499149</v>
      </c>
      <c r="AK340" s="22" t="e">
        <v>#DIV/0!</v>
      </c>
      <c r="AL340" s="22" t="e">
        <v>#DIV/0!</v>
      </c>
      <c r="AM340" s="22">
        <v>0.71976120137504707</v>
      </c>
      <c r="AN340" s="22">
        <v>0.81297190379449713</v>
      </c>
      <c r="AO340" s="22">
        <v>0.36527017081182994</v>
      </c>
      <c r="AP340" s="22">
        <v>0.37320786773367753</v>
      </c>
      <c r="AQ340" s="22">
        <v>0.78416000558462884</v>
      </c>
      <c r="AR340" s="22">
        <v>0.32043988458101597</v>
      </c>
      <c r="AS340" s="22">
        <v>0.34379377562397806</v>
      </c>
      <c r="AT340" s="22">
        <v>0.67140138250120773</v>
      </c>
      <c r="AU340" s="22">
        <v>0.3225065714176617</v>
      </c>
      <c r="AV340" s="22" t="e">
        <v>#DIV/0!</v>
      </c>
      <c r="AW340" s="22" t="e">
        <v>#DIV/0!</v>
      </c>
      <c r="AX340" s="22" t="e">
        <v>#DIV/0!</v>
      </c>
      <c r="AY340" s="22">
        <v>0.74421248216733571</v>
      </c>
      <c r="AZ340" s="22">
        <v>0.76681855686334854</v>
      </c>
      <c r="BA340" s="22">
        <v>0.22244468386601471</v>
      </c>
      <c r="BB340" s="22" t="e">
        <v>#DIV/0!</v>
      </c>
      <c r="BC340" s="22">
        <v>0.3597230056506468</v>
      </c>
    </row>
    <row r="341" spans="1:55" x14ac:dyDescent="0.2">
      <c r="A341" s="3" t="s">
        <v>1012</v>
      </c>
      <c r="B341" s="3" t="s">
        <v>1013</v>
      </c>
      <c r="C341" s="3" t="s">
        <v>15</v>
      </c>
      <c r="D341" s="3">
        <v>101495</v>
      </c>
      <c r="E341" s="3" t="s">
        <v>16</v>
      </c>
      <c r="F341" s="3">
        <v>2019</v>
      </c>
      <c r="G341" s="3" t="s">
        <v>17</v>
      </c>
      <c r="H341" s="4">
        <v>43830</v>
      </c>
      <c r="I341" s="4">
        <v>43875</v>
      </c>
      <c r="J341" s="4">
        <v>43875</v>
      </c>
      <c r="K341" s="5">
        <v>319800000</v>
      </c>
      <c r="L341" s="5">
        <v>320000000</v>
      </c>
      <c r="M341" s="3" t="s">
        <v>1014</v>
      </c>
      <c r="N341" s="21">
        <v>1.8890263295977174E-2</v>
      </c>
      <c r="O341" s="22">
        <v>1.8890263295977174E-2</v>
      </c>
      <c r="P341" s="22">
        <v>1.5869354758503145E-3</v>
      </c>
      <c r="Q341" s="22">
        <v>0.87059992675619802</v>
      </c>
      <c r="R341" s="22">
        <v>0.13275771049130577</v>
      </c>
      <c r="S341" s="22">
        <v>7.7129314761370693E-2</v>
      </c>
      <c r="T341" s="22">
        <v>0.12025564166440024</v>
      </c>
      <c r="U341" s="22">
        <v>0.81157783929815364</v>
      </c>
      <c r="V341" s="22">
        <v>0.71168025193784479</v>
      </c>
      <c r="W341" s="22">
        <v>0.82390770768523902</v>
      </c>
      <c r="X341" s="22">
        <v>5.8367485993988624E-2</v>
      </c>
      <c r="Y341" s="22">
        <v>0.50584346377670075</v>
      </c>
      <c r="Z341" s="22">
        <v>0.94163251400601145</v>
      </c>
      <c r="AA341" s="22">
        <v>0.82270885029233076</v>
      </c>
      <c r="AB341" s="22">
        <v>0.84391417304391625</v>
      </c>
      <c r="AC341" s="22">
        <v>0.37045705870241741</v>
      </c>
      <c r="AD341" s="22">
        <v>0.37352500412878215</v>
      </c>
      <c r="AE341" s="22">
        <v>0.36527516494648909</v>
      </c>
      <c r="AF341" s="22">
        <v>0.35349060861466858</v>
      </c>
      <c r="AG341" s="22" t="e">
        <v>#DIV/0!</v>
      </c>
      <c r="AH341" s="22" t="e">
        <v>#DIV/0!</v>
      </c>
      <c r="AI341" s="22">
        <v>0.54595165999713813</v>
      </c>
      <c r="AJ341" s="22">
        <v>0.20438856303801664</v>
      </c>
      <c r="AK341" s="22" t="e">
        <v>#DIV/0!</v>
      </c>
      <c r="AL341" s="22" t="e">
        <v>#DIV/0!</v>
      </c>
      <c r="AM341" s="22">
        <v>0.71020541195392028</v>
      </c>
      <c r="AN341" s="22">
        <v>0.80571190727302433</v>
      </c>
      <c r="AO341" s="22">
        <v>8.6134761238100113E-2</v>
      </c>
      <c r="AP341" s="22">
        <v>0.35506616200803853</v>
      </c>
      <c r="AQ341" s="22">
        <v>0.62474276691786168</v>
      </c>
      <c r="AR341" s="22">
        <v>0.42737126041643253</v>
      </c>
      <c r="AS341" s="22">
        <v>0.35933377483226336</v>
      </c>
      <c r="AT341" s="22">
        <v>0.42900798485920744</v>
      </c>
      <c r="AU341" s="22">
        <v>0.27438484576280853</v>
      </c>
      <c r="AV341" s="22" t="e">
        <v>#DIV/0!</v>
      </c>
      <c r="AW341" s="22" t="e">
        <v>#DIV/0!</v>
      </c>
      <c r="AX341" s="22" t="e">
        <v>#DIV/0!</v>
      </c>
      <c r="AY341" s="22">
        <v>0.74698949846341778</v>
      </c>
      <c r="AZ341" s="22">
        <v>0.77074684210678657</v>
      </c>
      <c r="BA341" s="22">
        <v>0.22194927680120133</v>
      </c>
      <c r="BB341" s="22" t="e">
        <v>#DIV/0!</v>
      </c>
      <c r="BC341" s="22">
        <v>0.15302698446744206</v>
      </c>
    </row>
    <row r="342" spans="1:55" x14ac:dyDescent="0.2">
      <c r="A342" s="3" t="s">
        <v>1042</v>
      </c>
      <c r="B342" s="3" t="s">
        <v>1043</v>
      </c>
      <c r="C342" s="3" t="s">
        <v>72</v>
      </c>
      <c r="D342" s="3">
        <v>100897</v>
      </c>
      <c r="E342" s="3" t="s">
        <v>16</v>
      </c>
      <c r="F342" s="3">
        <v>2019</v>
      </c>
      <c r="G342" s="3" t="s">
        <v>17</v>
      </c>
      <c r="H342" s="4">
        <v>43830</v>
      </c>
      <c r="I342" s="4">
        <v>43885</v>
      </c>
      <c r="J342" s="4">
        <v>43885</v>
      </c>
      <c r="K342" s="5">
        <v>112286000</v>
      </c>
      <c r="L342" s="5">
        <v>114304000</v>
      </c>
      <c r="M342" s="3" t="s">
        <v>1044</v>
      </c>
      <c r="N342" s="21">
        <v>1.1386396665773032E-2</v>
      </c>
      <c r="O342" s="22">
        <v>1.1386396665773032E-2</v>
      </c>
      <c r="P342" s="22">
        <v>1.0668270508375847E-2</v>
      </c>
      <c r="Q342" s="22">
        <v>0.86129062740629436</v>
      </c>
      <c r="R342" s="22">
        <v>0.35568405383561325</v>
      </c>
      <c r="S342" s="22">
        <v>0.1006461617802019</v>
      </c>
      <c r="T342" s="22">
        <v>0.34131482950665326</v>
      </c>
      <c r="U342" s="22">
        <v>0.79616393896237292</v>
      </c>
      <c r="V342" s="22">
        <v>0.7041572102236382</v>
      </c>
      <c r="W342" s="22">
        <v>0.80733498349380239</v>
      </c>
      <c r="X342" s="22">
        <v>2.6624665594269955E-2</v>
      </c>
      <c r="Y342" s="22">
        <v>0.30565333852900145</v>
      </c>
      <c r="Z342" s="22">
        <v>0.97337533440572999</v>
      </c>
      <c r="AA342" s="22">
        <v>0</v>
      </c>
      <c r="AB342" s="22">
        <v>0.62556304741790247</v>
      </c>
      <c r="AC342" s="22">
        <v>0.74806834346544226</v>
      </c>
      <c r="AD342" s="22">
        <v>0.73411955399322437</v>
      </c>
      <c r="AE342" s="22">
        <v>0.49104895238644503</v>
      </c>
      <c r="AF342" s="22">
        <v>0.34006955607537337</v>
      </c>
      <c r="AG342" s="22" t="e">
        <v>#DIV/0!</v>
      </c>
      <c r="AH342" s="22" t="e">
        <v>#DIV/0!</v>
      </c>
      <c r="AI342" s="22">
        <v>0.55185930253482784</v>
      </c>
      <c r="AJ342" s="22">
        <v>0.23153066519964205</v>
      </c>
      <c r="AK342" s="22" t="e">
        <v>#DIV/0!</v>
      </c>
      <c r="AL342" s="22" t="e">
        <v>#DIV/0!</v>
      </c>
      <c r="AM342" s="22">
        <v>0.70565722538998121</v>
      </c>
      <c r="AN342" s="22">
        <v>0.80194338951221578</v>
      </c>
      <c r="AO342" s="22">
        <v>3.1349954636503009E-2</v>
      </c>
      <c r="AP342" s="22">
        <v>0.3577178471766958</v>
      </c>
      <c r="AQ342" s="22">
        <v>0.58529644515728718</v>
      </c>
      <c r="AR342" s="22">
        <v>0.71847121339736653</v>
      </c>
      <c r="AS342" s="22">
        <v>0.36787747103675905</v>
      </c>
      <c r="AT342" s="22">
        <v>0.42090258801922092</v>
      </c>
      <c r="AU342" s="22">
        <v>0.25168853528738644</v>
      </c>
      <c r="AV342" s="22" t="e">
        <v>#DIV/0!</v>
      </c>
      <c r="AW342" s="22" t="e">
        <v>#DIV/0!</v>
      </c>
      <c r="AX342" s="22" t="e">
        <v>#DIV/0!</v>
      </c>
      <c r="AY342" s="22">
        <v>0.75170799401083077</v>
      </c>
      <c r="AZ342" s="22">
        <v>0.77619227957379977</v>
      </c>
      <c r="BA342" s="22">
        <v>0.22138833411123568</v>
      </c>
      <c r="BB342" s="22" t="e">
        <v>#DIV/0!</v>
      </c>
      <c r="BC342" s="22">
        <v>0.12736472158009587</v>
      </c>
    </row>
    <row r="343" spans="1:55" x14ac:dyDescent="0.2">
      <c r="A343" s="3" t="s">
        <v>1084</v>
      </c>
      <c r="B343" s="3" t="s">
        <v>1085</v>
      </c>
      <c r="C343" s="3" t="s">
        <v>45</v>
      </c>
      <c r="D343" s="3">
        <v>86689</v>
      </c>
      <c r="E343" s="3" t="s">
        <v>16</v>
      </c>
      <c r="F343" s="3">
        <v>2019</v>
      </c>
      <c r="G343" s="3" t="s">
        <v>17</v>
      </c>
      <c r="H343" s="4">
        <v>43738</v>
      </c>
      <c r="I343" s="4">
        <v>43784</v>
      </c>
      <c r="J343" s="4">
        <v>43784</v>
      </c>
      <c r="K343" s="5">
        <v>1192600000</v>
      </c>
      <c r="L343" s="5">
        <v>1205700000</v>
      </c>
      <c r="M343" s="3" t="s">
        <v>1086</v>
      </c>
      <c r="N343" s="21">
        <v>3.3244935291881876E-2</v>
      </c>
      <c r="O343" s="22">
        <v>2.417751636754302E-2</v>
      </c>
      <c r="P343" s="22">
        <v>4.6149927952869076E-2</v>
      </c>
      <c r="Q343" s="22">
        <v>0.86059027227916385</v>
      </c>
      <c r="R343" s="22">
        <v>0.21774773849183893</v>
      </c>
      <c r="S343" s="22">
        <v>0.12644927670747563</v>
      </c>
      <c r="T343" s="22">
        <v>0.19725233579764326</v>
      </c>
      <c r="U343" s="22">
        <v>0.79941998651031143</v>
      </c>
      <c r="V343" s="22">
        <v>0.70227866224807378</v>
      </c>
      <c r="W343" s="22">
        <v>0.81137080122687832</v>
      </c>
      <c r="X343" s="22">
        <v>0.25236203838191285</v>
      </c>
      <c r="Y343" s="22">
        <v>0.33232273682928792</v>
      </c>
      <c r="Z343" s="22">
        <v>0.74763796161808715</v>
      </c>
      <c r="AA343" s="22">
        <v>0.29136403318878551</v>
      </c>
      <c r="AB343" s="22">
        <v>0.64043889791450226</v>
      </c>
      <c r="AC343" s="22">
        <v>0.66886016847682717</v>
      </c>
      <c r="AD343" s="22">
        <v>0.28900366827086293</v>
      </c>
      <c r="AE343" s="22">
        <v>0.32608394045412181</v>
      </c>
      <c r="AF343" s="22">
        <v>0.36704743991797428</v>
      </c>
      <c r="AG343" s="22" t="e">
        <v>#DIV/0!</v>
      </c>
      <c r="AH343" s="22" t="e">
        <v>#DIV/0!</v>
      </c>
      <c r="AI343" s="22">
        <v>0.49066803390757269</v>
      </c>
      <c r="AJ343" s="22">
        <v>0.21309882622318349</v>
      </c>
      <c r="AK343" s="22" t="e">
        <v>#DIV/0!</v>
      </c>
      <c r="AL343" s="22" t="e">
        <v>#DIV/0!</v>
      </c>
      <c r="AM343" s="22">
        <v>0.69148277580430551</v>
      </c>
      <c r="AN343" s="22">
        <v>0.79427725059546495</v>
      </c>
      <c r="AO343" s="22">
        <v>0.29083054851402274</v>
      </c>
      <c r="AP343" s="22">
        <v>0.32727603761899648</v>
      </c>
      <c r="AQ343" s="22">
        <v>0.79589638112304073</v>
      </c>
      <c r="AR343" s="22">
        <v>0.38369148775315753</v>
      </c>
      <c r="AS343" s="22">
        <v>0.25449681650323663</v>
      </c>
      <c r="AT343" s="22">
        <v>0.72852190006499506</v>
      </c>
      <c r="AU343" s="22">
        <v>0.32938582351062323</v>
      </c>
      <c r="AV343" s="22" t="e">
        <v>#DIV/0!</v>
      </c>
      <c r="AW343" s="22" t="e">
        <v>#DIV/0!</v>
      </c>
      <c r="AX343" s="22" t="e">
        <v>#DIV/0!</v>
      </c>
      <c r="AY343" s="22">
        <v>0.74630099311903741</v>
      </c>
      <c r="AZ343" s="22">
        <v>0.76938262583420935</v>
      </c>
      <c r="BA343" s="22">
        <v>0.22263605340380321</v>
      </c>
      <c r="BB343" s="22" t="e">
        <v>#DIV/0!</v>
      </c>
      <c r="BC343" s="22">
        <v>0.33895534897876806</v>
      </c>
    </row>
    <row r="344" spans="1:55" x14ac:dyDescent="0.2">
      <c r="A344" s="3" t="s">
        <v>1051</v>
      </c>
      <c r="B344" s="3" t="s">
        <v>1052</v>
      </c>
      <c r="C344" s="3" t="s">
        <v>59</v>
      </c>
      <c r="D344" s="3">
        <v>378213</v>
      </c>
      <c r="E344" s="3" t="s">
        <v>16</v>
      </c>
      <c r="F344" s="3">
        <v>2019</v>
      </c>
      <c r="G344" s="3" t="s">
        <v>17</v>
      </c>
      <c r="H344" s="4">
        <v>43830</v>
      </c>
      <c r="I344" s="4">
        <v>43892</v>
      </c>
      <c r="J344" s="4">
        <v>43892</v>
      </c>
      <c r="K344" s="5">
        <v>153900000</v>
      </c>
      <c r="L344" s="5">
        <v>155300000</v>
      </c>
      <c r="M344" s="3" t="s">
        <v>1053</v>
      </c>
      <c r="N344" s="21">
        <v>3.9551461311159955E-2</v>
      </c>
      <c r="O344" s="22">
        <v>2.5028850655692977E-2</v>
      </c>
      <c r="P344" s="22">
        <v>1.886518495105664E-2</v>
      </c>
      <c r="Q344" s="22">
        <v>0.81580260857192632</v>
      </c>
      <c r="R344" s="22">
        <v>0.22223597026005171</v>
      </c>
      <c r="S344" s="22">
        <v>3.7726150324537751E-2</v>
      </c>
      <c r="T344" s="22">
        <v>0.21779754031559112</v>
      </c>
      <c r="U344" s="22">
        <v>0.73109394785850879</v>
      </c>
      <c r="V344" s="22">
        <v>0.6911217516672733</v>
      </c>
      <c r="W344" s="22">
        <v>0.73448450608652249</v>
      </c>
      <c r="X344" s="22">
        <v>0.23248200186825915</v>
      </c>
      <c r="Y344" s="22">
        <v>0.38592651934274541</v>
      </c>
      <c r="Z344" s="22">
        <v>0.76751799813174093</v>
      </c>
      <c r="AA344" s="22">
        <v>0.61686061592648955</v>
      </c>
      <c r="AB344" s="22">
        <v>0.72698494538678016</v>
      </c>
      <c r="AC344" s="22">
        <v>0.30677126202479466</v>
      </c>
      <c r="AD344" s="22">
        <v>0.22350713092360244</v>
      </c>
      <c r="AE344" s="22">
        <v>0.30489879814559256</v>
      </c>
      <c r="AF344" s="22">
        <v>0.33230959481666122</v>
      </c>
      <c r="AG344" s="22" t="e">
        <v>#DIV/0!</v>
      </c>
      <c r="AH344" s="22" t="e">
        <v>#DIV/0!</v>
      </c>
      <c r="AI344" s="22">
        <v>0.56258331348361501</v>
      </c>
      <c r="AJ344" s="22">
        <v>0.13360833878381875</v>
      </c>
      <c r="AK344" s="22" t="e">
        <v>#DIV/0!</v>
      </c>
      <c r="AL344" s="22" t="e">
        <v>#DIV/0!</v>
      </c>
      <c r="AM344" s="22">
        <v>0.67136086687116592</v>
      </c>
      <c r="AN344" s="22">
        <v>0.75252462573515821</v>
      </c>
      <c r="AO344" s="22">
        <v>0.16954261823119454</v>
      </c>
      <c r="AP344" s="22">
        <v>0.38293030740414075</v>
      </c>
      <c r="AQ344" s="22">
        <v>0.6226672172262524</v>
      </c>
      <c r="AR344" s="22">
        <v>0.28741794590086656</v>
      </c>
      <c r="AS344" s="22">
        <v>0.38744295876905804</v>
      </c>
      <c r="AT344" s="22">
        <v>0.40066332300178392</v>
      </c>
      <c r="AU344" s="22">
        <v>0.23579109141501176</v>
      </c>
      <c r="AV344" s="22" t="e">
        <v>#DIV/0!</v>
      </c>
      <c r="AW344" s="22" t="e">
        <v>#DIV/0!</v>
      </c>
      <c r="AX344" s="22" t="e">
        <v>#DIV/0!</v>
      </c>
      <c r="AY344" s="22">
        <v>0.74963096838892362</v>
      </c>
      <c r="AZ344" s="22">
        <v>0.77340827706311954</v>
      </c>
      <c r="BA344" s="22">
        <v>0.22042816224865336</v>
      </c>
      <c r="BB344" s="22" t="e">
        <v>#DIV/0!</v>
      </c>
      <c r="BC344" s="22">
        <v>0.19666891985913729</v>
      </c>
    </row>
    <row r="345" spans="1:55" x14ac:dyDescent="0.2">
      <c r="A345" s="3" t="s">
        <v>1060</v>
      </c>
      <c r="B345" s="3" t="s">
        <v>1061</v>
      </c>
      <c r="C345" s="3" t="s">
        <v>59</v>
      </c>
      <c r="D345" s="3">
        <v>378215</v>
      </c>
      <c r="E345" s="3" t="s">
        <v>16</v>
      </c>
      <c r="F345" s="3">
        <v>2019</v>
      </c>
      <c r="G345" s="3" t="s">
        <v>17</v>
      </c>
      <c r="H345" s="4">
        <v>43830</v>
      </c>
      <c r="I345" s="4">
        <v>43882</v>
      </c>
      <c r="J345" s="4">
        <v>43882</v>
      </c>
      <c r="K345" s="5">
        <v>91662416</v>
      </c>
      <c r="L345" s="5">
        <v>92952655</v>
      </c>
      <c r="M345" s="3" t="s">
        <v>1062</v>
      </c>
      <c r="N345" s="21">
        <v>5.3513783391786696E-2</v>
      </c>
      <c r="O345" s="22">
        <v>3.1569273660655615E-2</v>
      </c>
      <c r="P345" s="22">
        <v>5.3050616293294009E-3</v>
      </c>
      <c r="Q345" s="22">
        <v>0.87430824312527644</v>
      </c>
      <c r="R345" s="22">
        <v>0.14234156719466198</v>
      </c>
      <c r="S345" s="22">
        <v>5.8244820473969616E-2</v>
      </c>
      <c r="T345" s="22">
        <v>0.13334915764561564</v>
      </c>
      <c r="U345" s="22">
        <v>0.81550493281652503</v>
      </c>
      <c r="V345" s="22">
        <v>0.71283057236762526</v>
      </c>
      <c r="W345" s="22">
        <v>0.82824827284852243</v>
      </c>
      <c r="X345" s="22">
        <v>0.1931363445638101</v>
      </c>
      <c r="Y345" s="22">
        <v>0.46502670576367494</v>
      </c>
      <c r="Z345" s="22">
        <v>0.80686365543618999</v>
      </c>
      <c r="AA345" s="22">
        <v>0.54824882226047045</v>
      </c>
      <c r="AB345" s="22">
        <v>0.79713769560293046</v>
      </c>
      <c r="AC345" s="22">
        <v>0.43269254911119259</v>
      </c>
      <c r="AD345" s="22">
        <v>0.24039838659271298</v>
      </c>
      <c r="AE345" s="22">
        <v>0.31082932363576998</v>
      </c>
      <c r="AF345" s="22">
        <v>0.34571352618396811</v>
      </c>
      <c r="AG345" s="22" t="e">
        <v>#DIV/0!</v>
      </c>
      <c r="AH345" s="22" t="e">
        <v>#DIV/0!</v>
      </c>
      <c r="AI345" s="22">
        <v>0.52865796242288765</v>
      </c>
      <c r="AJ345" s="22">
        <v>0.19916158872761786</v>
      </c>
      <c r="AK345" s="22" t="e">
        <v>#DIV/0!</v>
      </c>
      <c r="AL345" s="22" t="e">
        <v>#DIV/0!</v>
      </c>
      <c r="AM345" s="22">
        <v>0.71657922500030724</v>
      </c>
      <c r="AN345" s="22">
        <v>0.81207489983645653</v>
      </c>
      <c r="AO345" s="22">
        <v>0.17890867065492072</v>
      </c>
      <c r="AP345" s="22">
        <v>0.36703480210397349</v>
      </c>
      <c r="AQ345" s="22">
        <v>0.65884301067030249</v>
      </c>
      <c r="AR345" s="22">
        <v>0.31386721759155412</v>
      </c>
      <c r="AS345" s="22">
        <v>0.34437964476148075</v>
      </c>
      <c r="AT345" s="22">
        <v>0.44703546664286703</v>
      </c>
      <c r="AU345" s="22">
        <v>0.32151256707292936</v>
      </c>
      <c r="AV345" s="22" t="e">
        <v>#DIV/0!</v>
      </c>
      <c r="AW345" s="22" t="e">
        <v>#DIV/0!</v>
      </c>
      <c r="AX345" s="22" t="e">
        <v>#DIV/0!</v>
      </c>
      <c r="AY345" s="22">
        <v>0.74709251928978737</v>
      </c>
      <c r="AZ345" s="22">
        <v>0.77081952049681102</v>
      </c>
      <c r="BA345" s="22">
        <v>0.22274524738059517</v>
      </c>
      <c r="BB345" s="22" t="e">
        <v>#DIV/0!</v>
      </c>
      <c r="BC345" s="22">
        <v>0.19265239398379855</v>
      </c>
    </row>
    <row r="346" spans="1:55" x14ac:dyDescent="0.2">
      <c r="A346" s="3" t="s">
        <v>694</v>
      </c>
      <c r="B346" s="3" t="s">
        <v>695</v>
      </c>
      <c r="C346" s="3" t="s">
        <v>91</v>
      </c>
      <c r="D346" s="3">
        <v>254348</v>
      </c>
      <c r="E346" s="3" t="s">
        <v>16</v>
      </c>
      <c r="F346" s="3">
        <v>2020</v>
      </c>
      <c r="G346" s="3" t="s">
        <v>17</v>
      </c>
      <c r="H346" s="4">
        <v>43951</v>
      </c>
      <c r="I346" s="4">
        <v>44001</v>
      </c>
      <c r="J346" s="4">
        <v>44001</v>
      </c>
      <c r="K346" s="5">
        <v>113600000</v>
      </c>
      <c r="L346" s="5">
        <v>113500000</v>
      </c>
      <c r="M346" s="3" t="s">
        <v>696</v>
      </c>
      <c r="N346" s="21">
        <v>4.5182697396801592E-2</v>
      </c>
      <c r="O346" s="22">
        <v>2.4551685099111643E-2</v>
      </c>
      <c r="P346" s="22">
        <v>2.5444603241937765E-2</v>
      </c>
      <c r="Q346" s="22">
        <v>0.86937140388540068</v>
      </c>
      <c r="R346" s="22">
        <v>0.11126791607009687</v>
      </c>
      <c r="S346" s="22">
        <v>2.749531101897338E-2</v>
      </c>
      <c r="T346" s="22">
        <v>0.10749270530287386</v>
      </c>
      <c r="U346" s="22">
        <v>0.8099416414071926</v>
      </c>
      <c r="V346" s="22">
        <v>0.70921950419768709</v>
      </c>
      <c r="W346" s="22">
        <v>0.82240492927602848</v>
      </c>
      <c r="X346" s="22">
        <v>9.7834517944940691E-2</v>
      </c>
      <c r="Y346" s="22">
        <v>0.68362982126509575</v>
      </c>
      <c r="Z346" s="22">
        <v>0.90216548205505942</v>
      </c>
      <c r="AA346" s="22">
        <v>0.59595557639240904</v>
      </c>
      <c r="AB346" s="22">
        <v>0.88109353585272188</v>
      </c>
      <c r="AC346" s="22">
        <v>0.36670287323909789</v>
      </c>
      <c r="AD346" s="22">
        <v>0.28516440537819027</v>
      </c>
      <c r="AE346" s="22">
        <v>0.34689852788950576</v>
      </c>
      <c r="AF346" s="22">
        <v>0.35164943613328908</v>
      </c>
      <c r="AG346" s="22" t="e">
        <v>#DIV/0!</v>
      </c>
      <c r="AH346" s="22" t="e">
        <v>#DIV/0!</v>
      </c>
      <c r="AI346" s="22">
        <v>0.53648179376896332</v>
      </c>
      <c r="AJ346" s="22">
        <v>0.20836367136768388</v>
      </c>
      <c r="AK346" s="22" t="e">
        <v>#DIV/0!</v>
      </c>
      <c r="AL346" s="22" t="e">
        <v>#DIV/0!</v>
      </c>
      <c r="AM346" s="22">
        <v>0.70922947873892472</v>
      </c>
      <c r="AN346" s="22">
        <v>0.80505790870954363</v>
      </c>
      <c r="AO346" s="22">
        <v>8.7382717988982325E-2</v>
      </c>
      <c r="AP346" s="22">
        <v>0.37213605720550319</v>
      </c>
      <c r="AQ346" s="22">
        <v>0.62305168779737186</v>
      </c>
      <c r="AR346" s="22">
        <v>0.34971980783681811</v>
      </c>
      <c r="AS346" s="22">
        <v>0.34921571873485729</v>
      </c>
      <c r="AT346" s="22">
        <v>0.37293319320255575</v>
      </c>
      <c r="AU346" s="22">
        <v>0.32511743418664435</v>
      </c>
      <c r="AV346" s="22" t="e">
        <v>#DIV/0!</v>
      </c>
      <c r="AW346" s="22" t="e">
        <v>#DIV/0!</v>
      </c>
      <c r="AX346" s="22" t="e">
        <v>#DIV/0!</v>
      </c>
      <c r="AY346" s="22">
        <v>0.74755364737289587</v>
      </c>
      <c r="AZ346" s="22">
        <v>0.77114164496719084</v>
      </c>
      <c r="BA346" s="22">
        <v>0.22281697976902187</v>
      </c>
      <c r="BB346" s="22" t="e">
        <v>#DIV/0!</v>
      </c>
      <c r="BC346" s="22">
        <v>0.14280743325485687</v>
      </c>
    </row>
    <row r="347" spans="1:55" x14ac:dyDescent="0.2">
      <c r="A347" s="3" t="s">
        <v>1045</v>
      </c>
      <c r="B347" s="3" t="s">
        <v>1046</v>
      </c>
      <c r="C347" s="3" t="s">
        <v>138</v>
      </c>
      <c r="D347" s="3">
        <v>353500</v>
      </c>
      <c r="E347" s="3" t="s">
        <v>16</v>
      </c>
      <c r="F347" s="3">
        <v>2019</v>
      </c>
      <c r="G347" s="3" t="s">
        <v>17</v>
      </c>
      <c r="H347" s="4">
        <v>43830</v>
      </c>
      <c r="I347" s="4">
        <v>43852</v>
      </c>
      <c r="J347" s="4">
        <v>43852</v>
      </c>
      <c r="K347" s="5">
        <v>1386000000</v>
      </c>
      <c r="L347" s="5">
        <v>1363000000</v>
      </c>
      <c r="M347" s="3" t="s">
        <v>1047</v>
      </c>
      <c r="N347" s="21">
        <v>4.3087756435862948E-2</v>
      </c>
      <c r="O347" s="22">
        <v>3.1555844674258753E-2</v>
      </c>
      <c r="P347" s="22">
        <v>1.7083076441360919E-2</v>
      </c>
      <c r="Q347" s="22">
        <v>0.86980973373836845</v>
      </c>
      <c r="R347" s="22">
        <v>9.1231623494244088E-2</v>
      </c>
      <c r="S347" s="22">
        <v>1.7507711019380087E-2</v>
      </c>
      <c r="T347" s="22">
        <v>8.9044997594529968E-2</v>
      </c>
      <c r="U347" s="22">
        <v>0.80973136493875542</v>
      </c>
      <c r="V347" s="22">
        <v>0.70896816596108558</v>
      </c>
      <c r="W347" s="22">
        <v>0.82220178602769667</v>
      </c>
      <c r="X347" s="22">
        <v>0.2363919059455783</v>
      </c>
      <c r="Y347" s="22">
        <v>0.50355620342183627</v>
      </c>
      <c r="Z347" s="22">
        <v>0.76360809405442176</v>
      </c>
      <c r="AA347" s="22">
        <v>0.45699650379089968</v>
      </c>
      <c r="AB347" s="22">
        <v>0.86518556128719248</v>
      </c>
      <c r="AC347" s="22">
        <v>0.10952849576429682</v>
      </c>
      <c r="AD347" s="22">
        <v>0.18870592441440806</v>
      </c>
      <c r="AE347" s="22">
        <v>0.27228782178759814</v>
      </c>
      <c r="AF347" s="22">
        <v>0.17646872561102048</v>
      </c>
      <c r="AG347" s="22" t="e">
        <v>#DIV/0!</v>
      </c>
      <c r="AH347" s="22" t="e">
        <v>#DIV/0!</v>
      </c>
      <c r="AI347" s="22">
        <v>0.53217469180268251</v>
      </c>
      <c r="AJ347" s="22">
        <v>0.1437143928441085</v>
      </c>
      <c r="AK347" s="22" t="e">
        <v>#DIV/0!</v>
      </c>
      <c r="AL347" s="22" t="e">
        <v>#DIV/0!</v>
      </c>
      <c r="AM347" s="22">
        <v>0.69565908390507103</v>
      </c>
      <c r="AN347" s="22">
        <v>0.80590508480934497</v>
      </c>
      <c r="AO347" s="22">
        <v>0.11500807281274956</v>
      </c>
      <c r="AP347" s="22">
        <v>0.36794809902943126</v>
      </c>
      <c r="AQ347" s="22">
        <v>0.34672881953462753</v>
      </c>
      <c r="AR347" s="22">
        <v>0.35448041961619253</v>
      </c>
      <c r="AS347" s="22">
        <v>0.3411894103027428</v>
      </c>
      <c r="AT347" s="22">
        <v>0.4153504731228973</v>
      </c>
      <c r="AU347" s="22">
        <v>0.28108293348048563</v>
      </c>
      <c r="AV347" s="22" t="e">
        <v>#DIV/0!</v>
      </c>
      <c r="AW347" s="22" t="e">
        <v>#DIV/0!</v>
      </c>
      <c r="AX347" s="22" t="e">
        <v>#DIV/0!</v>
      </c>
      <c r="AY347" s="22">
        <v>0.74840708702011993</v>
      </c>
      <c r="AZ347" s="22">
        <v>0.77170519465467757</v>
      </c>
      <c r="BA347" s="22">
        <v>0.22075126343289619</v>
      </c>
      <c r="BB347" s="22" t="e">
        <v>#DIV/0!</v>
      </c>
      <c r="BC347" s="22">
        <v>0.13670584308702649</v>
      </c>
    </row>
    <row r="348" spans="1:55" x14ac:dyDescent="0.2">
      <c r="A348" s="3" t="s">
        <v>1069</v>
      </c>
      <c r="B348" s="3" t="s">
        <v>1070</v>
      </c>
      <c r="C348" s="3" t="s">
        <v>72</v>
      </c>
      <c r="D348" s="3">
        <v>127650</v>
      </c>
      <c r="E348" s="3" t="s">
        <v>16</v>
      </c>
      <c r="F348" s="3">
        <v>2019</v>
      </c>
      <c r="G348" s="3" t="s">
        <v>17</v>
      </c>
      <c r="H348" s="4">
        <v>43830</v>
      </c>
      <c r="I348" s="4">
        <v>43889</v>
      </c>
      <c r="J348" s="4">
        <v>43889</v>
      </c>
      <c r="K348" s="5">
        <v>78356000</v>
      </c>
      <c r="L348" s="5">
        <v>84326000</v>
      </c>
      <c r="M348" s="3" t="s">
        <v>1071</v>
      </c>
      <c r="N348" s="21">
        <v>4.5188915255311463E-2</v>
      </c>
      <c r="O348" s="22">
        <v>4.5188915255311463E-2</v>
      </c>
      <c r="P348" s="22">
        <v>1.8659180205760264E-2</v>
      </c>
      <c r="Q348" s="22">
        <v>0.86934380505890752</v>
      </c>
      <c r="R348" s="22">
        <v>0.14493199724089689</v>
      </c>
      <c r="S348" s="22">
        <v>0</v>
      </c>
      <c r="T348" s="22">
        <v>0.14647684964113994</v>
      </c>
      <c r="U348" s="22">
        <v>0.81072767682715574</v>
      </c>
      <c r="V348" s="22">
        <v>0.70833495319453676</v>
      </c>
      <c r="W348" s="22">
        <v>0.82344570783545534</v>
      </c>
      <c r="X348" s="22">
        <v>7.45973715456624E-2</v>
      </c>
      <c r="Y348" s="22">
        <v>0.46735871998881684</v>
      </c>
      <c r="Z348" s="22">
        <v>0.92540262845433763</v>
      </c>
      <c r="AA348" s="22">
        <v>0</v>
      </c>
      <c r="AB348" s="22">
        <v>0.8822284707767869</v>
      </c>
      <c r="AC348" s="22">
        <v>0.64651107485437564</v>
      </c>
      <c r="AD348" s="22">
        <v>0.63547808445280196</v>
      </c>
      <c r="AE348" s="22">
        <v>0.52542526918833787</v>
      </c>
      <c r="AF348" s="22">
        <v>0.39729557362503465</v>
      </c>
      <c r="AG348" s="22" t="e">
        <v>#DIV/0!</v>
      </c>
      <c r="AH348" s="22" t="e">
        <v>#DIV/0!</v>
      </c>
      <c r="AI348" s="22">
        <v>0.50933981854651911</v>
      </c>
      <c r="AJ348" s="22">
        <v>0.14285741301284918</v>
      </c>
      <c r="AK348" s="22" t="e">
        <v>#DIV/0!</v>
      </c>
      <c r="AL348" s="22" t="e">
        <v>#DIV/0!</v>
      </c>
      <c r="AM348" s="22">
        <v>0.70780434654694346</v>
      </c>
      <c r="AN348" s="22">
        <v>0.80349901836066395</v>
      </c>
      <c r="AO348" s="22">
        <v>7.1530163295279378E-3</v>
      </c>
      <c r="AP348" s="22">
        <v>0.36295090962172466</v>
      </c>
      <c r="AQ348" s="22">
        <v>0.59135212666959269</v>
      </c>
      <c r="AR348" s="22">
        <v>0.51417652969501226</v>
      </c>
      <c r="AS348" s="22">
        <v>0.23910813997940644</v>
      </c>
      <c r="AT348" s="22">
        <v>0.28914969854705314</v>
      </c>
      <c r="AU348" s="22">
        <v>0.31463716138557357</v>
      </c>
      <c r="AV348" s="22" t="e">
        <v>#DIV/0!</v>
      </c>
      <c r="AW348" s="22" t="e">
        <v>#DIV/0!</v>
      </c>
      <c r="AX348" s="22" t="e">
        <v>#DIV/0!</v>
      </c>
      <c r="AY348" s="22">
        <v>0.75187588790647641</v>
      </c>
      <c r="AZ348" s="22">
        <v>0.77620712385140023</v>
      </c>
      <c r="BA348" s="22">
        <v>0.22367005325463732</v>
      </c>
      <c r="BB348" s="22" t="e">
        <v>#DIV/0!</v>
      </c>
      <c r="BC348" s="22">
        <v>9.6862494494239004E-2</v>
      </c>
    </row>
    <row r="349" spans="1:55" x14ac:dyDescent="0.2">
      <c r="A349" s="3" t="s">
        <v>1072</v>
      </c>
      <c r="B349" s="3" t="s">
        <v>1073</v>
      </c>
      <c r="C349" s="3" t="s">
        <v>15</v>
      </c>
      <c r="D349" s="3">
        <v>288357</v>
      </c>
      <c r="E349" s="3" t="s">
        <v>16</v>
      </c>
      <c r="F349" s="3">
        <v>2019</v>
      </c>
      <c r="G349" s="3" t="s">
        <v>17</v>
      </c>
      <c r="H349" s="4">
        <v>43830</v>
      </c>
      <c r="I349" s="4">
        <v>43874</v>
      </c>
      <c r="J349" s="4">
        <v>43874</v>
      </c>
      <c r="K349" s="5">
        <v>54700000</v>
      </c>
      <c r="L349" s="5">
        <v>55600000</v>
      </c>
      <c r="M349" s="3" t="s">
        <v>1074</v>
      </c>
      <c r="N349" s="21">
        <v>9.1599846296570878E-2</v>
      </c>
      <c r="O349" s="22">
        <v>6.2252198310948678E-2</v>
      </c>
      <c r="P349" s="22">
        <v>2.0104046377061782E-2</v>
      </c>
      <c r="Q349" s="22">
        <v>0.86866921153328958</v>
      </c>
      <c r="R349" s="22">
        <v>6.7837252329131514E-2</v>
      </c>
      <c r="S349" s="22">
        <v>6.7050459252496974E-2</v>
      </c>
      <c r="T349" s="22">
        <v>5.6461807233907285E-2</v>
      </c>
      <c r="U349" s="22">
        <v>0.80856600217561392</v>
      </c>
      <c r="V349" s="22">
        <v>0.71006273727420999</v>
      </c>
      <c r="W349" s="22">
        <v>0.82069219954910777</v>
      </c>
      <c r="X349" s="22">
        <v>0.35999602597636443</v>
      </c>
      <c r="Y349" s="22">
        <v>0.50770784582077766</v>
      </c>
      <c r="Z349" s="22">
        <v>0.64000397402363551</v>
      </c>
      <c r="AA349" s="22">
        <v>0.25747030440546886</v>
      </c>
      <c r="AB349" s="22">
        <v>0.91686218303189515</v>
      </c>
      <c r="AC349" s="22">
        <v>0.21408456409002824</v>
      </c>
      <c r="AD349" s="22">
        <v>0.32667857437611858</v>
      </c>
      <c r="AE349" s="22">
        <v>0.42937701572288967</v>
      </c>
      <c r="AF349" s="22">
        <v>0.38195698162581931</v>
      </c>
      <c r="AG349" s="22" t="e">
        <v>#DIV/0!</v>
      </c>
      <c r="AH349" s="22" t="e">
        <v>#DIV/0!</v>
      </c>
      <c r="AI349" s="22">
        <v>0.63154773446546175</v>
      </c>
      <c r="AJ349" s="22">
        <v>4.2059472653658982E-2</v>
      </c>
      <c r="AK349" s="22" t="e">
        <v>#DIV/0!</v>
      </c>
      <c r="AL349" s="22" t="e">
        <v>#DIV/0!</v>
      </c>
      <c r="AM349" s="22">
        <v>0.71205115771855798</v>
      </c>
      <c r="AN349" s="22">
        <v>0.80554084687759986</v>
      </c>
      <c r="AO349" s="22">
        <v>0.14374748097668053</v>
      </c>
      <c r="AP349" s="22">
        <v>0.36125813088281455</v>
      </c>
      <c r="AQ349" s="22">
        <v>0.71583991697985982</v>
      </c>
      <c r="AR349" s="22">
        <v>0.11743706014860841</v>
      </c>
      <c r="AS349" s="22">
        <v>0.34519299730285974</v>
      </c>
      <c r="AT349" s="22">
        <v>0.17818103123578624</v>
      </c>
      <c r="AU349" s="22">
        <v>0.30766875594606702</v>
      </c>
      <c r="AV349" s="22" t="e">
        <v>#DIV/0!</v>
      </c>
      <c r="AW349" s="22" t="e">
        <v>#DIV/0!</v>
      </c>
      <c r="AX349" s="22" t="e">
        <v>#DIV/0!</v>
      </c>
      <c r="AY349" s="22">
        <v>0.74520476049007345</v>
      </c>
      <c r="AZ349" s="22">
        <v>0.76846423357595528</v>
      </c>
      <c r="BA349" s="22">
        <v>0.22203018988755027</v>
      </c>
      <c r="BB349" s="22" t="e">
        <v>#DIV/0!</v>
      </c>
      <c r="BC349" s="22">
        <v>0.25064514232880741</v>
      </c>
    </row>
    <row r="350" spans="1:55" x14ac:dyDescent="0.2">
      <c r="A350" s="3" t="s">
        <v>1093</v>
      </c>
      <c r="B350" s="3" t="s">
        <v>1094</v>
      </c>
      <c r="C350" s="3" t="s">
        <v>34</v>
      </c>
      <c r="D350" s="3">
        <v>744723</v>
      </c>
      <c r="E350" s="3" t="s">
        <v>16</v>
      </c>
      <c r="F350" s="3">
        <v>2019</v>
      </c>
      <c r="G350" s="3" t="s">
        <v>17</v>
      </c>
      <c r="H350" s="4">
        <v>43769</v>
      </c>
      <c r="I350" s="4">
        <v>43819</v>
      </c>
      <c r="J350" s="4">
        <v>43819</v>
      </c>
      <c r="K350" s="5">
        <v>150365000</v>
      </c>
      <c r="L350" s="5">
        <v>155595000</v>
      </c>
      <c r="M350" s="3" t="s">
        <v>1095</v>
      </c>
      <c r="N350" s="21">
        <v>3.6014563844527683E-2</v>
      </c>
      <c r="O350" s="22">
        <v>3.3061168757048495E-2</v>
      </c>
      <c r="P350" s="22">
        <v>4.2929235896810532E-2</v>
      </c>
      <c r="Q350" s="22">
        <v>0.86851076548896688</v>
      </c>
      <c r="R350" s="22">
        <v>7.221897229752511E-3</v>
      </c>
      <c r="S350" s="22">
        <v>5.1740073814567277E-3</v>
      </c>
      <c r="T350" s="22">
        <v>6.3652826682173928E-3</v>
      </c>
      <c r="U350" s="22">
        <v>0.80738500169572425</v>
      </c>
      <c r="V350" s="22">
        <v>0.7084608042534567</v>
      </c>
      <c r="W350" s="22">
        <v>0.81958062246304908</v>
      </c>
      <c r="X350" s="22">
        <v>0.23265919239916527</v>
      </c>
      <c r="Y350" s="22">
        <v>0.60151259663636536</v>
      </c>
      <c r="Z350" s="22">
        <v>0.76734080760083467</v>
      </c>
      <c r="AA350" s="22">
        <v>0.79422964223576231</v>
      </c>
      <c r="AB350" s="22">
        <v>0.92753704415405103</v>
      </c>
      <c r="AC350" s="22">
        <v>0.76935613586828944</v>
      </c>
      <c r="AD350" s="22">
        <v>0.27006871271906507</v>
      </c>
      <c r="AE350" s="22">
        <v>0.35064103574521244</v>
      </c>
      <c r="AF350" s="22">
        <v>0.37676899228267519</v>
      </c>
      <c r="AG350" s="22" t="e">
        <v>#DIV/0!</v>
      </c>
      <c r="AH350" s="22" t="e">
        <v>#DIV/0!</v>
      </c>
      <c r="AI350" s="22">
        <v>0.53162489929394863</v>
      </c>
      <c r="AJ350" s="22">
        <v>0.15096239908060033</v>
      </c>
      <c r="AK350" s="22" t="e">
        <v>#DIV/0!</v>
      </c>
      <c r="AL350" s="22" t="e">
        <v>#DIV/0!</v>
      </c>
      <c r="AM350" s="22">
        <v>0.71015354588351165</v>
      </c>
      <c r="AN350" s="22">
        <v>0.80478773122564773</v>
      </c>
      <c r="AO350" s="22">
        <v>0.10176413122044764</v>
      </c>
      <c r="AP350" s="22">
        <v>0.20419574108931524</v>
      </c>
      <c r="AQ350" s="22">
        <v>0.66852391431958524</v>
      </c>
      <c r="AR350" s="22">
        <v>0.43867165566626132</v>
      </c>
      <c r="AS350" s="22">
        <v>0.32353913603239287</v>
      </c>
      <c r="AT350" s="22">
        <v>0.46913394909201184</v>
      </c>
      <c r="AU350" s="22">
        <v>0.28858754482686788</v>
      </c>
      <c r="AV350" s="22" t="e">
        <v>#DIV/0!</v>
      </c>
      <c r="AW350" s="22" t="e">
        <v>#DIV/0!</v>
      </c>
      <c r="AX350" s="22" t="e">
        <v>#DIV/0!</v>
      </c>
      <c r="AY350" s="22">
        <v>0.74428856726021009</v>
      </c>
      <c r="AZ350" s="22">
        <v>0.76627963336972182</v>
      </c>
      <c r="BA350" s="22">
        <v>0.22255749646305939</v>
      </c>
      <c r="BB350" s="22" t="e">
        <v>#DIV/0!</v>
      </c>
      <c r="BC350" s="22">
        <v>0.17727765231423565</v>
      </c>
    </row>
    <row r="351" spans="1:55" x14ac:dyDescent="0.2">
      <c r="A351" s="3" t="s">
        <v>1075</v>
      </c>
      <c r="B351" s="3" t="s">
        <v>1076</v>
      </c>
      <c r="C351" s="3" t="s">
        <v>52</v>
      </c>
      <c r="D351" s="3">
        <v>189248</v>
      </c>
      <c r="E351" s="3" t="s">
        <v>16</v>
      </c>
      <c r="F351" s="3">
        <v>2019</v>
      </c>
      <c r="G351" s="3" t="s">
        <v>17</v>
      </c>
      <c r="H351" s="4">
        <v>43830</v>
      </c>
      <c r="I351" s="4">
        <v>43881</v>
      </c>
      <c r="J351" s="4">
        <v>43881</v>
      </c>
      <c r="K351" s="5">
        <v>1054000000</v>
      </c>
      <c r="L351" s="5">
        <v>1062000000</v>
      </c>
      <c r="M351" s="6" t="s">
        <v>1077</v>
      </c>
      <c r="N351" s="21">
        <v>3.2195571767055516E-2</v>
      </c>
      <c r="O351" s="22">
        <v>2.7604560045232658E-2</v>
      </c>
      <c r="P351" s="22">
        <v>1.8443440940372244E-2</v>
      </c>
      <c r="Q351" s="22">
        <v>0.87215018212352113</v>
      </c>
      <c r="R351" s="22">
        <v>0.13255923236492914</v>
      </c>
      <c r="S351" s="22">
        <v>7.9950906776743019E-2</v>
      </c>
      <c r="T351" s="22">
        <v>0.11954592205796118</v>
      </c>
      <c r="U351" s="22">
        <v>0.81297871426772761</v>
      </c>
      <c r="V351" s="22">
        <v>0.71293275097600661</v>
      </c>
      <c r="W351" s="22">
        <v>0.82532615378849095</v>
      </c>
      <c r="X351" s="22">
        <v>6.870654878581077E-2</v>
      </c>
      <c r="Y351" s="22">
        <v>0.43708134058641951</v>
      </c>
      <c r="Z351" s="22">
        <v>0.93129345121418938</v>
      </c>
      <c r="AA351" s="22">
        <v>7.1357318463516325E-2</v>
      </c>
      <c r="AB351" s="22">
        <v>0.81766837938203174</v>
      </c>
      <c r="AC351" s="22">
        <v>0.7023959737276193</v>
      </c>
      <c r="AD351" s="22">
        <v>0.48540879213056437</v>
      </c>
      <c r="AE351" s="22">
        <v>0.44521874556399188</v>
      </c>
      <c r="AF351" s="22">
        <v>0.40375922619367255</v>
      </c>
      <c r="AG351" s="22" t="e">
        <v>#DIV/0!</v>
      </c>
      <c r="AH351" s="22" t="e">
        <v>#DIV/0!</v>
      </c>
      <c r="AI351" s="22">
        <v>0.5433040593116889</v>
      </c>
      <c r="AJ351" s="22">
        <v>0.16231795116690201</v>
      </c>
      <c r="AK351" s="22" t="e">
        <v>#DIV/0!</v>
      </c>
      <c r="AL351" s="22" t="e">
        <v>#DIV/0!</v>
      </c>
      <c r="AM351" s="22">
        <v>0.71061947584651231</v>
      </c>
      <c r="AN351" s="22">
        <v>0.80446967272758907</v>
      </c>
      <c r="AO351" s="22">
        <v>2.5603535077939384E-2</v>
      </c>
      <c r="AP351" s="22">
        <v>0.34867887006428117</v>
      </c>
      <c r="AQ351" s="22">
        <v>0.61570330033114717</v>
      </c>
      <c r="AR351" s="22">
        <v>0.47512965984703365</v>
      </c>
      <c r="AS351" s="22">
        <v>0.34862242654496073</v>
      </c>
      <c r="AT351" s="22">
        <v>0.32536348630494921</v>
      </c>
      <c r="AU351" s="22">
        <v>0.27554911254906317</v>
      </c>
      <c r="AV351" s="22" t="e">
        <v>#DIV/0!</v>
      </c>
      <c r="AW351" s="22" t="e">
        <v>#DIV/0!</v>
      </c>
      <c r="AX351" s="22" t="e">
        <v>#DIV/0!</v>
      </c>
      <c r="AY351" s="22">
        <v>0.74935107858815742</v>
      </c>
      <c r="AZ351" s="22">
        <v>0.77326773808069893</v>
      </c>
      <c r="BA351" s="22">
        <v>0.22183848839716322</v>
      </c>
      <c r="BB351" s="22" t="e">
        <v>#DIV/0!</v>
      </c>
      <c r="BC351" s="22">
        <v>0.11175522196083514</v>
      </c>
    </row>
    <row r="352" spans="1:55" x14ac:dyDescent="0.2">
      <c r="A352" s="3" t="s">
        <v>1063</v>
      </c>
      <c r="B352" s="3" t="s">
        <v>1064</v>
      </c>
      <c r="C352" s="3" t="s">
        <v>72</v>
      </c>
      <c r="D352" s="3">
        <v>111127</v>
      </c>
      <c r="E352" s="3" t="s">
        <v>16</v>
      </c>
      <c r="F352" s="3">
        <v>2019</v>
      </c>
      <c r="G352" s="3" t="s">
        <v>17</v>
      </c>
      <c r="H352" s="4">
        <v>43830</v>
      </c>
      <c r="I352" s="4">
        <v>43882</v>
      </c>
      <c r="J352" s="4">
        <v>43882</v>
      </c>
      <c r="K352" s="5">
        <v>306838367</v>
      </c>
      <c r="L352" s="5">
        <v>306838367</v>
      </c>
      <c r="M352" s="3" t="s">
        <v>1065</v>
      </c>
      <c r="N352" s="21">
        <v>1.3668919135529601E-2</v>
      </c>
      <c r="O352" s="22">
        <v>1.3668919135529601E-2</v>
      </c>
      <c r="P352" s="22">
        <v>1.7550715353904945E-2</v>
      </c>
      <c r="Q352" s="22">
        <v>0.88283387474950803</v>
      </c>
      <c r="R352" s="22">
        <v>0.25988762871668586</v>
      </c>
      <c r="S352" s="22">
        <v>0</v>
      </c>
      <c r="T352" s="22">
        <v>0.26265781083422834</v>
      </c>
      <c r="U352" s="22">
        <v>0.83749328307933801</v>
      </c>
      <c r="V352" s="22">
        <v>0.70833495319453676</v>
      </c>
      <c r="W352" s="22">
        <v>0.85423891407162267</v>
      </c>
      <c r="X352" s="22">
        <v>3.863369246866874E-2</v>
      </c>
      <c r="Y352" s="22">
        <v>0.40962214753390275</v>
      </c>
      <c r="Z352" s="22">
        <v>0.96136630753133134</v>
      </c>
      <c r="AA352" s="22">
        <v>0</v>
      </c>
      <c r="AB352" s="22">
        <v>0.76702970426584349</v>
      </c>
      <c r="AC352" s="22">
        <v>0.81725435167505556</v>
      </c>
      <c r="AD352" s="22">
        <v>0.83881970717210985</v>
      </c>
      <c r="AE352" s="22">
        <v>0.74171324406050942</v>
      </c>
      <c r="AF352" s="22">
        <v>0.4653188044715858</v>
      </c>
      <c r="AG352" s="22" t="e">
        <v>#DIV/0!</v>
      </c>
      <c r="AH352" s="22" t="e">
        <v>#DIV/0!</v>
      </c>
      <c r="AI352" s="22">
        <v>0.5324306147228457</v>
      </c>
      <c r="AJ352" s="22">
        <v>0.23867800576533332</v>
      </c>
      <c r="AK352" s="22" t="e">
        <v>#DIV/0!</v>
      </c>
      <c r="AL352" s="22" t="e">
        <v>#DIV/0!</v>
      </c>
      <c r="AM352" s="22">
        <v>0.72440011113439418</v>
      </c>
      <c r="AN352" s="22">
        <v>0.80689268529184388</v>
      </c>
      <c r="AO352" s="22">
        <v>2.6450425734142146E-2</v>
      </c>
      <c r="AP352" s="22">
        <v>0.35800526594915399</v>
      </c>
      <c r="AQ352" s="22">
        <v>0.64903995711297402</v>
      </c>
      <c r="AR352" s="22">
        <v>0.92563457610048216</v>
      </c>
      <c r="AS352" s="22">
        <v>0.2322963736391743</v>
      </c>
      <c r="AT352" s="22">
        <v>0.46337171283719947</v>
      </c>
      <c r="AU352" s="22">
        <v>0.33420289610453452</v>
      </c>
      <c r="AV352" s="22" t="e">
        <v>#DIV/0!</v>
      </c>
      <c r="AW352" s="22" t="e">
        <v>#DIV/0!</v>
      </c>
      <c r="AX352" s="22" t="e">
        <v>#DIV/0!</v>
      </c>
      <c r="AY352" s="22">
        <v>0.74945443882217178</v>
      </c>
      <c r="AZ352" s="22">
        <v>0.77347461204310464</v>
      </c>
      <c r="BA352" s="22">
        <v>0.22286888294947674</v>
      </c>
      <c r="BB352" s="22" t="e">
        <v>#DIV/0!</v>
      </c>
      <c r="BC352" s="22">
        <v>0.16328237357911426</v>
      </c>
    </row>
    <row r="353" spans="1:55" x14ac:dyDescent="0.2">
      <c r="A353" s="3" t="s">
        <v>1036</v>
      </c>
      <c r="B353" s="3" t="s">
        <v>1037</v>
      </c>
      <c r="C353" s="3" t="s">
        <v>113</v>
      </c>
      <c r="D353" s="3">
        <v>378217</v>
      </c>
      <c r="E353" s="3" t="s">
        <v>16</v>
      </c>
      <c r="F353" s="3">
        <v>2019</v>
      </c>
      <c r="G353" s="3" t="s">
        <v>17</v>
      </c>
      <c r="H353" s="4">
        <v>43830</v>
      </c>
      <c r="I353" s="4">
        <v>43871</v>
      </c>
      <c r="J353" s="4">
        <v>43871</v>
      </c>
      <c r="K353" s="5">
        <v>243800000</v>
      </c>
      <c r="L353" s="5">
        <v>245400000</v>
      </c>
      <c r="M353" s="3" t="s">
        <v>1038</v>
      </c>
      <c r="N353" s="21">
        <v>5.544063269891937E-2</v>
      </c>
      <c r="O353" s="22">
        <v>5.544063269891937E-2</v>
      </c>
      <c r="P353" s="22">
        <v>9.6611931724384079E-2</v>
      </c>
      <c r="Q353" s="22">
        <v>0.87273512982322887</v>
      </c>
      <c r="R353" s="22">
        <v>0.11686462950052018</v>
      </c>
      <c r="S353" s="22">
        <v>0</v>
      </c>
      <c r="T353" s="22">
        <v>0.11811030752072516</v>
      </c>
      <c r="U353" s="22">
        <v>0.81276896617513383</v>
      </c>
      <c r="V353" s="22">
        <v>0.70833495319453676</v>
      </c>
      <c r="W353" s="22">
        <v>0.82579416365923686</v>
      </c>
      <c r="X353" s="22">
        <v>0.35749394023444425</v>
      </c>
      <c r="Y353" s="22">
        <v>0.4606589347384506</v>
      </c>
      <c r="Z353" s="22">
        <v>0.64250605976555575</v>
      </c>
      <c r="AA353" s="22">
        <v>0.50537300130461693</v>
      </c>
      <c r="AB353" s="22">
        <v>0.81083329574693774</v>
      </c>
      <c r="AC353" s="22">
        <v>0.7232352467868689</v>
      </c>
      <c r="AD353" s="22">
        <v>0.5855063506989634</v>
      </c>
      <c r="AE353" s="22">
        <v>0.6886662654993666</v>
      </c>
      <c r="AF353" s="22">
        <v>0.44484472011589365</v>
      </c>
      <c r="AG353" s="22" t="e">
        <v>#DIV/0!</v>
      </c>
      <c r="AH353" s="22" t="e">
        <v>#DIV/0!</v>
      </c>
      <c r="AI353" s="22">
        <v>0.53388263017124638</v>
      </c>
      <c r="AJ353" s="22">
        <v>0.22674255225828022</v>
      </c>
      <c r="AK353" s="22" t="e">
        <v>#DIV/0!</v>
      </c>
      <c r="AL353" s="22" t="e">
        <v>#DIV/0!</v>
      </c>
      <c r="AM353" s="22">
        <v>0.7266905519879383</v>
      </c>
      <c r="AN353" s="22">
        <v>0.80803261948512473</v>
      </c>
      <c r="AO353" s="22">
        <v>0.11628630132626322</v>
      </c>
      <c r="AP353" s="22">
        <v>0.36207056620507988</v>
      </c>
      <c r="AQ353" s="22">
        <v>0.79566922952794117</v>
      </c>
      <c r="AR353" s="22">
        <v>0.6412968166171793</v>
      </c>
      <c r="AS353" s="22">
        <v>0.29289218750070978</v>
      </c>
      <c r="AT353" s="22">
        <v>0.69464749959428118</v>
      </c>
      <c r="AU353" s="22">
        <v>0.35406014652090856</v>
      </c>
      <c r="AV353" s="22" t="e">
        <v>#DIV/0!</v>
      </c>
      <c r="AW353" s="22" t="e">
        <v>#DIV/0!</v>
      </c>
      <c r="AX353" s="22" t="e">
        <v>#DIV/0!</v>
      </c>
      <c r="AY353" s="22">
        <v>0.74521205481417152</v>
      </c>
      <c r="AZ353" s="22">
        <v>0.76770933610865477</v>
      </c>
      <c r="BA353" s="22">
        <v>0.22279686151000755</v>
      </c>
      <c r="BB353" s="22" t="e">
        <v>#DIV/0!</v>
      </c>
      <c r="BC353" s="22">
        <v>0.40518947544578177</v>
      </c>
    </row>
    <row r="354" spans="1:55" x14ac:dyDescent="0.2">
      <c r="A354" s="3" t="s">
        <v>1054</v>
      </c>
      <c r="B354" s="3" t="s">
        <v>1055</v>
      </c>
      <c r="C354" s="3" t="s">
        <v>52</v>
      </c>
      <c r="D354" s="3">
        <v>378214</v>
      </c>
      <c r="E354" s="3" t="s">
        <v>16</v>
      </c>
      <c r="F354" s="3">
        <v>2019</v>
      </c>
      <c r="G354" s="3" t="s">
        <v>17</v>
      </c>
      <c r="H354" s="4">
        <v>43830</v>
      </c>
      <c r="I354" s="4">
        <v>43888</v>
      </c>
      <c r="J354" s="4">
        <v>43888</v>
      </c>
      <c r="K354" s="5">
        <v>284595000</v>
      </c>
      <c r="L354" s="5">
        <v>275496000</v>
      </c>
      <c r="M354" s="3" t="s">
        <v>1056</v>
      </c>
      <c r="N354" s="21">
        <v>1.3070431350808461E-2</v>
      </c>
      <c r="O354" s="22">
        <v>1.1963259794418002E-2</v>
      </c>
      <c r="P354" s="22">
        <v>1.2187505379866448E-3</v>
      </c>
      <c r="Q354" s="22">
        <v>0.87097151992363164</v>
      </c>
      <c r="R354" s="22">
        <v>0.1320627308239592</v>
      </c>
      <c r="S354" s="22">
        <v>0.14415157887122182</v>
      </c>
      <c r="T354" s="22">
        <v>0.10745980883347431</v>
      </c>
      <c r="U354" s="22">
        <v>0.81189127262571237</v>
      </c>
      <c r="V354" s="22">
        <v>0.71507559188196468</v>
      </c>
      <c r="W354" s="22">
        <v>0.82374449311279563</v>
      </c>
      <c r="X354" s="22">
        <v>4.1041080199096559E-2</v>
      </c>
      <c r="Y354" s="22">
        <v>0.445689296674114</v>
      </c>
      <c r="Z354" s="22">
        <v>0.95895891980090342</v>
      </c>
      <c r="AA354" s="22">
        <v>3.9136670952637981E-2</v>
      </c>
      <c r="AB354" s="22">
        <v>0.83617723687300494</v>
      </c>
      <c r="AC354" s="22">
        <v>0.74608253131242341</v>
      </c>
      <c r="AD354" s="22">
        <v>0.48075601977378057</v>
      </c>
      <c r="AE354" s="22">
        <v>0.43637341121799661</v>
      </c>
      <c r="AF354" s="22">
        <v>0.39023714368889845</v>
      </c>
      <c r="AG354" s="22" t="e">
        <v>#DIV/0!</v>
      </c>
      <c r="AH354" s="22" t="e">
        <v>#DIV/0!</v>
      </c>
      <c r="AI354" s="22">
        <v>0.56905437429641448</v>
      </c>
      <c r="AJ354" s="22">
        <v>0.13044735898111987</v>
      </c>
      <c r="AK354" s="22" t="e">
        <v>#DIV/0!</v>
      </c>
      <c r="AL354" s="22" t="e">
        <v>#DIV/0!</v>
      </c>
      <c r="AM354" s="22">
        <v>0.70920515469335532</v>
      </c>
      <c r="AN354" s="22">
        <v>0.80411422371983299</v>
      </c>
      <c r="AO354" s="22">
        <v>2.2166808507650137E-2</v>
      </c>
      <c r="AP354" s="22">
        <v>0.35831703934777276</v>
      </c>
      <c r="AQ354" s="22">
        <v>0.60515050525213121</v>
      </c>
      <c r="AR354" s="22">
        <v>0.49267870002202258</v>
      </c>
      <c r="AS354" s="22">
        <v>0.42226174666228339</v>
      </c>
      <c r="AT354" s="22">
        <v>0.32220440348683727</v>
      </c>
      <c r="AU354" s="22">
        <v>0.22880042643329462</v>
      </c>
      <c r="AV354" s="22" t="e">
        <v>#DIV/0!</v>
      </c>
      <c r="AW354" s="22" t="e">
        <v>#DIV/0!</v>
      </c>
      <c r="AX354" s="22" t="e">
        <v>#DIV/0!</v>
      </c>
      <c r="AY354" s="22">
        <v>0.7498941111544204</v>
      </c>
      <c r="AZ354" s="22">
        <v>0.77413497173052925</v>
      </c>
      <c r="BA354" s="22">
        <v>0.22024093877589965</v>
      </c>
      <c r="BB354" s="22" t="e">
        <v>#DIV/0!</v>
      </c>
      <c r="BC354" s="22">
        <v>0.10875760662581224</v>
      </c>
    </row>
    <row r="355" spans="1:55" x14ac:dyDescent="0.2">
      <c r="A355" s="7" t="s">
        <v>1087</v>
      </c>
      <c r="B355" s="7" t="s">
        <v>1088</v>
      </c>
      <c r="C355" s="3" t="s">
        <v>24</v>
      </c>
      <c r="D355" s="7">
        <v>749030</v>
      </c>
      <c r="E355" s="7" t="s">
        <v>16</v>
      </c>
      <c r="F355" s="7">
        <v>2017</v>
      </c>
      <c r="G355" s="7" t="s">
        <v>17</v>
      </c>
      <c r="H355" s="8">
        <v>43190</v>
      </c>
      <c r="I355" s="8">
        <v>43250</v>
      </c>
      <c r="J355" s="8">
        <v>43320</v>
      </c>
      <c r="K355" s="9">
        <v>84819000</v>
      </c>
      <c r="L355" s="9">
        <v>85544000</v>
      </c>
      <c r="M355" s="7" t="s">
        <v>1089</v>
      </c>
      <c r="N355" s="21">
        <v>9.0559587980779205E-2</v>
      </c>
      <c r="O355" s="22">
        <v>7.1676671525038871E-2</v>
      </c>
      <c r="P355" s="22">
        <v>5.2224413725910253E-2</v>
      </c>
      <c r="Q355" s="22">
        <v>0.86859571221017495</v>
      </c>
      <c r="R355" s="22">
        <v>8.5006131228450896E-2</v>
      </c>
      <c r="S355" s="22">
        <v>0</v>
      </c>
      <c r="T355" s="22">
        <v>8.5912224626483458E-2</v>
      </c>
      <c r="U355" s="22">
        <v>0.8088555049875249</v>
      </c>
      <c r="V355" s="22">
        <v>0.70833495319453676</v>
      </c>
      <c r="W355" s="22">
        <v>0.82129181776384164</v>
      </c>
      <c r="X355" s="22">
        <v>0.16215612750923306</v>
      </c>
      <c r="Y355" s="22">
        <v>0.63044437541266696</v>
      </c>
      <c r="Z355" s="22">
        <v>0.83784387249076697</v>
      </c>
      <c r="AA355" s="22">
        <v>0</v>
      </c>
      <c r="AB355" s="22">
        <v>0.92166118066328528</v>
      </c>
      <c r="AC355" s="22">
        <v>0.40049012275413487</v>
      </c>
      <c r="AD355" s="22">
        <v>0.24240343579449239</v>
      </c>
      <c r="AE355" s="22">
        <v>0.33342529201354149</v>
      </c>
      <c r="AF355" s="22">
        <v>0.35642252077866127</v>
      </c>
      <c r="AG355" s="22" t="e">
        <v>#DIV/0!</v>
      </c>
      <c r="AH355" s="22" t="e">
        <v>#DIV/0!</v>
      </c>
      <c r="AI355" s="22">
        <v>0.5292004643173851</v>
      </c>
      <c r="AJ355" s="22">
        <v>0.26989907061714752</v>
      </c>
      <c r="AK355" s="22" t="e">
        <v>#DIV/0!</v>
      </c>
      <c r="AL355" s="22" t="e">
        <v>#DIV/0!</v>
      </c>
      <c r="AM355" s="22">
        <v>0.70910433039052867</v>
      </c>
      <c r="AN355" s="22">
        <v>0.80477206711035032</v>
      </c>
      <c r="AO355" s="22">
        <v>9.7146253055466925E-2</v>
      </c>
      <c r="AP355" s="22">
        <v>0.36225442231861055</v>
      </c>
      <c r="AQ355" s="22">
        <v>0.63529180214904768</v>
      </c>
      <c r="AR355" s="22">
        <v>0.3656106612603367</v>
      </c>
      <c r="AS355" s="22">
        <v>0.33370638135548264</v>
      </c>
      <c r="AT355" s="22">
        <v>0.39943420370307653</v>
      </c>
      <c r="AU355" s="22">
        <v>0.32725484355961887</v>
      </c>
      <c r="AV355" s="22" t="e">
        <v>#DIV/0!</v>
      </c>
      <c r="AW355" s="22" t="e">
        <v>#DIV/0!</v>
      </c>
      <c r="AX355" s="22" t="e">
        <v>#DIV/0!</v>
      </c>
      <c r="AY355" s="22">
        <v>0.74715908923739183</v>
      </c>
      <c r="AZ355" s="22">
        <v>0.7704104842169609</v>
      </c>
      <c r="BA355" s="22">
        <v>0.22231435893170742</v>
      </c>
      <c r="BB355" s="22" t="e">
        <v>#DIV/0!</v>
      </c>
      <c r="BC355" s="22">
        <v>0.14285683923220327</v>
      </c>
    </row>
    <row r="356" spans="1:55" x14ac:dyDescent="0.2">
      <c r="A356" s="3" t="s">
        <v>1048</v>
      </c>
      <c r="B356" s="3" t="s">
        <v>1049</v>
      </c>
      <c r="C356" s="3" t="s">
        <v>34</v>
      </c>
      <c r="D356" s="3">
        <v>378212</v>
      </c>
      <c r="E356" s="3" t="s">
        <v>16</v>
      </c>
      <c r="F356" s="3">
        <v>2020</v>
      </c>
      <c r="G356" s="3" t="s">
        <v>17</v>
      </c>
      <c r="H356" s="4">
        <v>44012</v>
      </c>
      <c r="I356" s="4">
        <v>44053</v>
      </c>
      <c r="J356" s="4">
        <v>44053</v>
      </c>
      <c r="K356" s="5">
        <v>259000000</v>
      </c>
      <c r="L356" s="5">
        <v>262000000</v>
      </c>
      <c r="M356" s="3" t="s">
        <v>1050</v>
      </c>
      <c r="N356" s="21">
        <v>5.4999883407251128E-2</v>
      </c>
      <c r="O356" s="22">
        <v>3.9656037509020088E-2</v>
      </c>
      <c r="P356" s="22">
        <v>6.5321655855168359E-2</v>
      </c>
      <c r="Q356" s="22">
        <v>0.87435316342625913</v>
      </c>
      <c r="R356" s="22">
        <v>0.15704723357773945</v>
      </c>
      <c r="S356" s="22">
        <v>4.0031436694954181E-3</v>
      </c>
      <c r="T356" s="22">
        <v>0.15799890000751668</v>
      </c>
      <c r="U356" s="22">
        <v>0.81640576665919795</v>
      </c>
      <c r="V356" s="22">
        <v>0.70864557495072933</v>
      </c>
      <c r="W356" s="22">
        <v>0.82993029703502674</v>
      </c>
      <c r="X356" s="22">
        <v>0.39698075962393536</v>
      </c>
      <c r="Y356" s="22">
        <v>0.42962706731421335</v>
      </c>
      <c r="Z356" s="22">
        <v>0.60301924037606458</v>
      </c>
      <c r="AA356" s="22">
        <v>0.22221509571293524</v>
      </c>
      <c r="AB356" s="22">
        <v>0.79682097367420957</v>
      </c>
      <c r="AC356" s="22">
        <v>0.24894608059081361</v>
      </c>
      <c r="AD356" s="22">
        <v>0.22076716107625963</v>
      </c>
      <c r="AE356" s="22">
        <v>0.30724260933585218</v>
      </c>
      <c r="AF356" s="22">
        <v>0.34976571782252158</v>
      </c>
      <c r="AG356" s="22" t="e">
        <v>#DIV/0!</v>
      </c>
      <c r="AH356" s="22" t="e">
        <v>#DIV/0!</v>
      </c>
      <c r="AI356" s="22">
        <v>0.52422118106626814</v>
      </c>
      <c r="AJ356" s="22">
        <v>0.18069025420855075</v>
      </c>
      <c r="AK356" s="22" t="e">
        <v>#DIV/0!</v>
      </c>
      <c r="AL356" s="22" t="e">
        <v>#DIV/0!</v>
      </c>
      <c r="AM356" s="22">
        <v>0.72153908180429427</v>
      </c>
      <c r="AN356" s="22">
        <v>0.81526233743596599</v>
      </c>
      <c r="AO356" s="22">
        <v>0.24604455999805999</v>
      </c>
      <c r="AP356" s="22">
        <v>0.36420451210849258</v>
      </c>
      <c r="AQ356" s="22">
        <v>0.70437429642526617</v>
      </c>
      <c r="AR356" s="22">
        <v>0.35230406327021857</v>
      </c>
      <c r="AS356" s="22">
        <v>0.32830903729123828</v>
      </c>
      <c r="AT356" s="22">
        <v>0.59533969668825881</v>
      </c>
      <c r="AU356" s="22">
        <v>0.29765795136671558</v>
      </c>
      <c r="AV356" s="22" t="e">
        <v>#DIV/0!</v>
      </c>
      <c r="AW356" s="22" t="e">
        <v>#DIV/0!</v>
      </c>
      <c r="AX356" s="22" t="e">
        <v>#DIV/0!</v>
      </c>
      <c r="AY356" s="22">
        <v>0.74690340345247974</v>
      </c>
      <c r="AZ356" s="22">
        <v>0.76929878991974732</v>
      </c>
      <c r="BA356" s="22">
        <v>0.22257441026260955</v>
      </c>
      <c r="BB356" s="22" t="e">
        <v>#DIV/0!</v>
      </c>
      <c r="BC356" s="22">
        <v>0.2686684961968453</v>
      </c>
    </row>
    <row r="357" spans="1:55" x14ac:dyDescent="0.2">
      <c r="A357" s="3" t="s">
        <v>334</v>
      </c>
      <c r="B357" s="3" t="s">
        <v>335</v>
      </c>
      <c r="C357" s="3" t="s">
        <v>91</v>
      </c>
      <c r="D357" s="3">
        <v>256994</v>
      </c>
      <c r="E357" s="3" t="s">
        <v>16</v>
      </c>
      <c r="F357" s="3">
        <v>2019</v>
      </c>
      <c r="G357" s="3" t="s">
        <v>17</v>
      </c>
      <c r="H357" s="4">
        <v>43890</v>
      </c>
      <c r="I357" s="4">
        <v>43942</v>
      </c>
      <c r="J357" s="4">
        <v>43942</v>
      </c>
      <c r="K357" s="5">
        <v>191847000</v>
      </c>
      <c r="L357" s="5">
        <v>165337000</v>
      </c>
      <c r="M357" s="3" t="s">
        <v>336</v>
      </c>
      <c r="N357" s="21">
        <v>5.484281690680709E-2</v>
      </c>
      <c r="O357" s="22">
        <v>3.3112489598128791E-2</v>
      </c>
      <c r="P357" s="22">
        <v>3.6356854695468697E-3</v>
      </c>
      <c r="Q357" s="22">
        <v>0.86957325273012487</v>
      </c>
      <c r="R357" s="22">
        <v>0.14979764479681784</v>
      </c>
      <c r="S357" s="22">
        <v>6.7055938305787016E-2</v>
      </c>
      <c r="T357" s="22">
        <v>0.13929483946664878</v>
      </c>
      <c r="U357" s="22">
        <v>0.81107975108804486</v>
      </c>
      <c r="V357" s="22">
        <v>0.71061564631650054</v>
      </c>
      <c r="W357" s="22">
        <v>0.82349890966093708</v>
      </c>
      <c r="X357" s="22">
        <v>0.10762288037118474</v>
      </c>
      <c r="Y357" s="22">
        <v>0.50532163539071273</v>
      </c>
      <c r="Z357" s="22">
        <v>0.89237711962881527</v>
      </c>
      <c r="AA357" s="22">
        <v>0.45543158541004386</v>
      </c>
      <c r="AB357" s="22">
        <v>0.87330356991821101</v>
      </c>
      <c r="AC357" s="22">
        <v>0.48282370923572487</v>
      </c>
      <c r="AD357" s="22">
        <v>0.39475041812602529</v>
      </c>
      <c r="AE357" s="22">
        <v>0.50688042721298954</v>
      </c>
      <c r="AF357" s="22">
        <v>0.30812591356134877</v>
      </c>
      <c r="AG357" s="22" t="e">
        <v>#DIV/0!</v>
      </c>
      <c r="AH357" s="22" t="e">
        <v>#DIV/0!</v>
      </c>
      <c r="AI357" s="22">
        <v>0.52863043239556606</v>
      </c>
      <c r="AJ357" s="22">
        <v>0.26216422609377921</v>
      </c>
      <c r="AK357" s="22" t="e">
        <v>#DIV/0!</v>
      </c>
      <c r="AL357" s="22" t="e">
        <v>#DIV/0!</v>
      </c>
      <c r="AM357" s="22">
        <v>0.70669426067929242</v>
      </c>
      <c r="AN357" s="22">
        <v>0.80447085649300565</v>
      </c>
      <c r="AO357" s="22">
        <v>5.3240535076341931E-2</v>
      </c>
      <c r="AP357" s="22">
        <v>0.36393408821203621</v>
      </c>
      <c r="AQ357" s="22">
        <v>0.56634988045651269</v>
      </c>
      <c r="AR357" s="22">
        <v>0.51636784794290824</v>
      </c>
      <c r="AS357" s="22">
        <v>0.29872024474262143</v>
      </c>
      <c r="AT357" s="22">
        <v>0.40955028059625626</v>
      </c>
      <c r="AU357" s="22">
        <v>0.35635302463970375</v>
      </c>
      <c r="AV357" s="22" t="e">
        <v>#DIV/0!</v>
      </c>
      <c r="AW357" s="22" t="e">
        <v>#DIV/0!</v>
      </c>
      <c r="AX357" s="22" t="e">
        <v>#DIV/0!</v>
      </c>
      <c r="AY357" s="22">
        <v>0.74862978768245658</v>
      </c>
      <c r="AZ357" s="22">
        <v>0.77264846166683365</v>
      </c>
      <c r="BA357" s="22">
        <v>0</v>
      </c>
      <c r="BB357" s="22" t="e">
        <v>#DIV/0!</v>
      </c>
      <c r="BC357" s="22">
        <v>0.15839670083731147</v>
      </c>
    </row>
    <row r="358" spans="1:55" x14ac:dyDescent="0.2">
      <c r="A358" s="3" t="s">
        <v>1081</v>
      </c>
      <c r="B358" s="3" t="s">
        <v>1082</v>
      </c>
      <c r="C358" s="3" t="s">
        <v>15</v>
      </c>
      <c r="D358" s="3">
        <v>244442</v>
      </c>
      <c r="E358" s="3" t="s">
        <v>16</v>
      </c>
      <c r="F358" s="3">
        <v>2019</v>
      </c>
      <c r="G358" s="3" t="s">
        <v>17</v>
      </c>
      <c r="H358" s="4">
        <v>43830</v>
      </c>
      <c r="I358" s="4">
        <v>43882</v>
      </c>
      <c r="J358" s="4">
        <v>43882</v>
      </c>
      <c r="K358" s="5">
        <v>149148000</v>
      </c>
      <c r="L358" s="5">
        <v>151343000</v>
      </c>
      <c r="M358" s="3" t="s">
        <v>1083</v>
      </c>
      <c r="N358" s="21">
        <v>3.671958349408147E-2</v>
      </c>
      <c r="O358" s="22">
        <v>1.800035824699352E-2</v>
      </c>
      <c r="P358" s="22">
        <v>6.9771180720039688E-3</v>
      </c>
      <c r="Q358" s="22">
        <v>0.86967973420563471</v>
      </c>
      <c r="R358" s="22">
        <v>5.7355808445362429E-2</v>
      </c>
      <c r="S358" s="22">
        <v>3.1095178301041578E-2</v>
      </c>
      <c r="T358" s="22">
        <v>5.2356382993709719E-2</v>
      </c>
      <c r="U358" s="22">
        <v>0.80876006775400111</v>
      </c>
      <c r="V358" s="22">
        <v>0.70942273466288519</v>
      </c>
      <c r="W358" s="22">
        <v>0.82101420316886919</v>
      </c>
      <c r="X358" s="22">
        <v>0.18479643400931867</v>
      </c>
      <c r="Y358" s="22">
        <v>0.53142952671880939</v>
      </c>
      <c r="Z358" s="22">
        <v>0.81520356599068133</v>
      </c>
      <c r="AA358" s="22">
        <v>0.71947255893357476</v>
      </c>
      <c r="AB358" s="22">
        <v>0.86952437763417589</v>
      </c>
      <c r="AC358" s="22">
        <v>0.31308653455043933</v>
      </c>
      <c r="AD358" s="22">
        <v>0.19227093965000203</v>
      </c>
      <c r="AE358" s="22">
        <v>0.27634678108048627</v>
      </c>
      <c r="AF358" s="22">
        <v>0.33715752357375944</v>
      </c>
      <c r="AG358" s="22" t="e">
        <v>#DIV/0!</v>
      </c>
      <c r="AH358" s="22" t="e">
        <v>#DIV/0!</v>
      </c>
      <c r="AI358" s="22">
        <v>0.5477330576397067</v>
      </c>
      <c r="AJ358" s="22">
        <v>0.13117861579977105</v>
      </c>
      <c r="AK358" s="22" t="e">
        <v>#DIV/0!</v>
      </c>
      <c r="AL358" s="22" t="e">
        <v>#DIV/0!</v>
      </c>
      <c r="AM358" s="22">
        <v>0.70947694152147112</v>
      </c>
      <c r="AN358" s="22">
        <v>0.80635681759111932</v>
      </c>
      <c r="AO358" s="22">
        <v>0.1408153644705345</v>
      </c>
      <c r="AP358" s="22">
        <v>0.53694715902745394</v>
      </c>
      <c r="AQ358" s="22">
        <v>0.62362989720208573</v>
      </c>
      <c r="AR358" s="22">
        <v>0.28462692144732588</v>
      </c>
      <c r="AS358" s="22">
        <v>0.37135171269351219</v>
      </c>
      <c r="AT358" s="22">
        <v>0.37134791070732137</v>
      </c>
      <c r="AU358" s="22">
        <v>0.25728791862251305</v>
      </c>
      <c r="AV358" s="22" t="e">
        <v>#DIV/0!</v>
      </c>
      <c r="AW358" s="22" t="e">
        <v>#DIV/0!</v>
      </c>
      <c r="AX358" s="22" t="e">
        <v>#DIV/0!</v>
      </c>
      <c r="AY358" s="22">
        <v>0.74626968508076663</v>
      </c>
      <c r="AZ358" s="22">
        <v>0.7697050799641465</v>
      </c>
      <c r="BA358" s="22">
        <v>0.22158863724872382</v>
      </c>
      <c r="BB358" s="22" t="e">
        <v>#DIV/0!</v>
      </c>
      <c r="BC358" s="22">
        <v>0.15153108356629252</v>
      </c>
    </row>
    <row r="359" spans="1:55" x14ac:dyDescent="0.2">
      <c r="A359" s="3" t="s">
        <v>1066</v>
      </c>
      <c r="B359" s="3" t="s">
        <v>1067</v>
      </c>
      <c r="C359" s="3" t="s">
        <v>34</v>
      </c>
      <c r="D359" s="3">
        <v>353611</v>
      </c>
      <c r="E359" s="3" t="s">
        <v>16</v>
      </c>
      <c r="F359" s="3">
        <v>2019</v>
      </c>
      <c r="G359" s="3" t="s">
        <v>17</v>
      </c>
      <c r="H359" s="4">
        <v>43738</v>
      </c>
      <c r="I359" s="4">
        <v>43783</v>
      </c>
      <c r="J359" s="4">
        <v>43783</v>
      </c>
      <c r="K359" s="5">
        <v>171000000</v>
      </c>
      <c r="L359" s="5">
        <v>172300000</v>
      </c>
      <c r="M359" s="3" t="s">
        <v>1068</v>
      </c>
      <c r="N359" s="21">
        <v>0.21824101894862857</v>
      </c>
      <c r="O359" s="22">
        <v>0.15861980178158819</v>
      </c>
      <c r="P359" s="22">
        <v>0.29115772934864698</v>
      </c>
      <c r="Q359" s="22">
        <v>0.86784238601263952</v>
      </c>
      <c r="R359" s="22">
        <v>0</v>
      </c>
      <c r="S359" s="22">
        <v>0</v>
      </c>
      <c r="T359" s="22">
        <v>0</v>
      </c>
      <c r="U359" s="22">
        <v>0.80725306381245165</v>
      </c>
      <c r="V359" s="22">
        <v>0.70833495319453676</v>
      </c>
      <c r="W359" s="22">
        <v>0.81944824653588433</v>
      </c>
      <c r="X359" s="22">
        <v>0.39788230929076635</v>
      </c>
      <c r="Y359" s="22">
        <v>0.56862098618171031</v>
      </c>
      <c r="Z359" s="22">
        <v>0.60211769070923371</v>
      </c>
      <c r="AA359" s="22">
        <v>0.3943844783920733</v>
      </c>
      <c r="AB359" s="22">
        <v>0.99118991384368837</v>
      </c>
      <c r="AC359" s="22">
        <v>0.45948165034228095</v>
      </c>
      <c r="AD359" s="22">
        <v>0.38187361365099187</v>
      </c>
      <c r="AE359" s="22">
        <v>0.48443939910263595</v>
      </c>
      <c r="AF359" s="22">
        <v>0.41730175116826007</v>
      </c>
      <c r="AG359" s="22" t="e">
        <v>#DIV/0!</v>
      </c>
      <c r="AH359" s="22" t="e">
        <v>#DIV/0!</v>
      </c>
      <c r="AI359" s="22">
        <v>0.5327224915765526</v>
      </c>
      <c r="AJ359" s="22">
        <v>0.70108582555792609</v>
      </c>
      <c r="AK359" s="22" t="e">
        <v>#DIV/0!</v>
      </c>
      <c r="AL359" s="22" t="e">
        <v>#DIV/0!</v>
      </c>
      <c r="AM359" s="22">
        <v>0.71218119182670847</v>
      </c>
      <c r="AN359" s="22">
        <v>0.8047820225725234</v>
      </c>
      <c r="AO359" s="22">
        <v>0.14005212205624476</v>
      </c>
      <c r="AP359" s="22">
        <v>0.36061773372843742</v>
      </c>
      <c r="AQ359" s="22">
        <v>0.7825797394332058</v>
      </c>
      <c r="AR359" s="22">
        <v>0.63042833858076153</v>
      </c>
      <c r="AS359" s="22">
        <v>0.29001450795692629</v>
      </c>
      <c r="AT359" s="22">
        <v>0.76611998311873686</v>
      </c>
      <c r="AU359" s="22">
        <v>0.58749342470538046</v>
      </c>
      <c r="AV359" s="22" t="e">
        <v>#DIV/0!</v>
      </c>
      <c r="AW359" s="22" t="e">
        <v>#DIV/0!</v>
      </c>
      <c r="AX359" s="22" t="e">
        <v>#DIV/0!</v>
      </c>
      <c r="AY359" s="22">
        <v>0.7440745832666682</v>
      </c>
      <c r="AZ359" s="22">
        <v>0.76616468486042644</v>
      </c>
      <c r="BA359" s="22">
        <v>0.22274693975293677</v>
      </c>
      <c r="BB359" s="22" t="e">
        <v>#DIV/0!</v>
      </c>
      <c r="BC359" s="22">
        <v>0.26148883393134065</v>
      </c>
    </row>
    <row r="360" spans="1:55" x14ac:dyDescent="0.2">
      <c r="A360" s="3" t="s">
        <v>1090</v>
      </c>
      <c r="B360" s="3" t="s">
        <v>1091</v>
      </c>
      <c r="C360" s="3" t="s">
        <v>24</v>
      </c>
      <c r="D360" s="3">
        <v>105030</v>
      </c>
      <c r="E360" s="3" t="s">
        <v>16</v>
      </c>
      <c r="F360" s="3">
        <v>2019</v>
      </c>
      <c r="G360" s="3" t="s">
        <v>17</v>
      </c>
      <c r="H360" s="4">
        <v>43830</v>
      </c>
      <c r="I360" s="4">
        <v>43867</v>
      </c>
      <c r="J360" s="4">
        <v>43867</v>
      </c>
      <c r="K360" s="5">
        <v>374600000</v>
      </c>
      <c r="L360" s="5">
        <v>380500000</v>
      </c>
      <c r="M360" s="3" t="s">
        <v>1092</v>
      </c>
      <c r="N360" s="21">
        <v>9.4148310100056712E-2</v>
      </c>
      <c r="O360" s="22">
        <v>6.6868449589823367E-2</v>
      </c>
      <c r="P360" s="22">
        <v>0.10384193149180716</v>
      </c>
      <c r="Q360" s="22">
        <v>0.86985444777681376</v>
      </c>
      <c r="R360" s="22">
        <v>0.12348798170001583</v>
      </c>
      <c r="S360" s="22">
        <v>5.3574740401279047E-2</v>
      </c>
      <c r="T360" s="22">
        <v>0.11513727451014941</v>
      </c>
      <c r="U360" s="22">
        <v>0.81064542098720649</v>
      </c>
      <c r="V360" s="22">
        <v>0.71029446812376318</v>
      </c>
      <c r="W360" s="22">
        <v>0.82304877241189167</v>
      </c>
      <c r="X360" s="22">
        <v>0.32392143076344765</v>
      </c>
      <c r="Y360" s="22">
        <v>0.50811604906367736</v>
      </c>
      <c r="Z360" s="22">
        <v>0.67607856923655241</v>
      </c>
      <c r="AA360" s="22">
        <v>0.4822615041420073</v>
      </c>
      <c r="AB360" s="22">
        <v>0.8637582014403844</v>
      </c>
      <c r="AC360" s="22">
        <v>0.6411711512861229</v>
      </c>
      <c r="AD360" s="22">
        <v>0.3162435257184949</v>
      </c>
      <c r="AE360" s="22">
        <v>0.38125679938337598</v>
      </c>
      <c r="AF360" s="22">
        <v>0.36884019416418423</v>
      </c>
      <c r="AG360" s="22" t="e">
        <v>#DIV/0!</v>
      </c>
      <c r="AH360" s="22" t="e">
        <v>#DIV/0!</v>
      </c>
      <c r="AI360" s="22">
        <v>0.55394112335361734</v>
      </c>
      <c r="AJ360" s="22">
        <v>0.15803959130916434</v>
      </c>
      <c r="AK360" s="22" t="e">
        <v>#DIV/0!</v>
      </c>
      <c r="AL360" s="22" t="e">
        <v>#DIV/0!</v>
      </c>
      <c r="AM360" s="22">
        <v>0.71100940828517545</v>
      </c>
      <c r="AN360" s="22">
        <v>0.80549226203836966</v>
      </c>
      <c r="AO360" s="22">
        <v>9.4839522396921977E-2</v>
      </c>
      <c r="AP360" s="22">
        <v>0.36082013555009579</v>
      </c>
      <c r="AQ360" s="22">
        <v>0.65132144793032876</v>
      </c>
      <c r="AR360" s="22">
        <v>0.33402638607300633</v>
      </c>
      <c r="AS360" s="22">
        <v>0.37800734312517742</v>
      </c>
      <c r="AT360" s="22">
        <v>0.37046125381322659</v>
      </c>
      <c r="AU360" s="22">
        <v>0.26955545548722853</v>
      </c>
      <c r="AV360" s="22" t="e">
        <v>#DIV/0!</v>
      </c>
      <c r="AW360" s="22" t="e">
        <v>#DIV/0!</v>
      </c>
      <c r="AX360" s="22" t="e">
        <v>#DIV/0!</v>
      </c>
      <c r="AY360" s="22">
        <v>0.7471881975868413</v>
      </c>
      <c r="AZ360" s="22">
        <v>0.76954357326428457</v>
      </c>
      <c r="BA360" s="22">
        <v>0.22164367995301265</v>
      </c>
      <c r="BB360" s="22" t="e">
        <v>#DIV/0!</v>
      </c>
      <c r="BC360" s="22">
        <v>0.16891311427939767</v>
      </c>
    </row>
    <row r="361" spans="1:55" x14ac:dyDescent="0.2">
      <c r="A361" s="3" t="s">
        <v>1096</v>
      </c>
      <c r="B361" s="3" t="s">
        <v>1097</v>
      </c>
      <c r="C361" s="3" t="s">
        <v>91</v>
      </c>
      <c r="D361" s="3">
        <v>247719</v>
      </c>
      <c r="E361" s="3" t="s">
        <v>16</v>
      </c>
      <c r="F361" s="3">
        <v>2020</v>
      </c>
      <c r="G361" s="3" t="s">
        <v>17</v>
      </c>
      <c r="H361" s="4">
        <v>44012</v>
      </c>
      <c r="I361" s="4">
        <v>44069</v>
      </c>
      <c r="J361" s="4">
        <v>44069</v>
      </c>
      <c r="K361" s="5">
        <v>508257992</v>
      </c>
      <c r="L361" s="5">
        <v>509166991</v>
      </c>
      <c r="M361" s="3" t="s">
        <v>1098</v>
      </c>
      <c r="N361" s="21">
        <v>6.6949373926522379E-2</v>
      </c>
      <c r="O361" s="22">
        <v>5.0099435072853395E-2</v>
      </c>
      <c r="P361" s="22">
        <v>9.3135064648008511E-2</v>
      </c>
      <c r="Q361" s="22">
        <v>0.89814747373467152</v>
      </c>
      <c r="R361" s="22">
        <v>0.21446085334248183</v>
      </c>
      <c r="S361" s="22">
        <v>0.12841207542036814</v>
      </c>
      <c r="T361" s="22">
        <v>0.19357624936014256</v>
      </c>
      <c r="U361" s="22">
        <v>0.85469860903405459</v>
      </c>
      <c r="V361" s="22">
        <v>0.74615873059696403</v>
      </c>
      <c r="W361" s="22">
        <v>0.86819801923252005</v>
      </c>
      <c r="X361" s="22">
        <v>0.4708054592970855</v>
      </c>
      <c r="Y361" s="22">
        <v>0.40448269620296906</v>
      </c>
      <c r="Z361" s="22">
        <v>0.5291945407029145</v>
      </c>
      <c r="AA361" s="22">
        <v>0.26460634370473562</v>
      </c>
      <c r="AB361" s="22">
        <v>0.75285853587153995</v>
      </c>
      <c r="AC361" s="22">
        <v>0.16326030356789023</v>
      </c>
      <c r="AD361" s="22">
        <v>9.9605858172285927E-2</v>
      </c>
      <c r="AE361" s="22">
        <v>0.17084266153706784</v>
      </c>
      <c r="AF361" s="22">
        <v>0.3104829799133848</v>
      </c>
      <c r="AG361" s="22" t="e">
        <v>#DIV/0!</v>
      </c>
      <c r="AH361" s="22" t="e">
        <v>#DIV/0!</v>
      </c>
      <c r="AI361" s="22">
        <v>0.64642126812083078</v>
      </c>
      <c r="AJ361" s="22">
        <v>0.11384844237380677</v>
      </c>
      <c r="AK361" s="22" t="e">
        <v>#DIV/0!</v>
      </c>
      <c r="AL361" s="22" t="e">
        <v>#DIV/0!</v>
      </c>
      <c r="AM361" s="22">
        <v>0.71148391848041992</v>
      </c>
      <c r="AN361" s="22">
        <v>0.89489526494893767</v>
      </c>
      <c r="AO361" s="22">
        <v>0.50283488867928749</v>
      </c>
      <c r="AP361" s="22">
        <v>0.36535829065066183</v>
      </c>
      <c r="AQ361" s="22">
        <v>0.57852342854506966</v>
      </c>
      <c r="AR361" s="22">
        <v>0.199930448128329</v>
      </c>
      <c r="AS361" s="22">
        <v>0.4069765574448726</v>
      </c>
      <c r="AT361" s="22">
        <v>0.36839641615115076</v>
      </c>
      <c r="AU361" s="22">
        <v>0.2647764015057103</v>
      </c>
      <c r="AV361" s="22" t="e">
        <v>#DIV/0!</v>
      </c>
      <c r="AW361" s="22" t="e">
        <v>#DIV/0!</v>
      </c>
      <c r="AX361" s="22" t="e">
        <v>#DIV/0!</v>
      </c>
      <c r="AY361" s="22">
        <v>0.76230656100121075</v>
      </c>
      <c r="AZ361" s="22">
        <v>0.7797395236509097</v>
      </c>
      <c r="BA361" s="22">
        <v>0.22635807629887056</v>
      </c>
      <c r="BB361" s="22" t="e">
        <v>#DIV/0!</v>
      </c>
      <c r="BC361" s="22">
        <v>0.10932467498041262</v>
      </c>
    </row>
    <row r="362" spans="1:55" x14ac:dyDescent="0.2">
      <c r="A362" s="3" t="s">
        <v>158</v>
      </c>
      <c r="B362" s="3" t="s">
        <v>159</v>
      </c>
      <c r="C362" s="3" t="s">
        <v>38</v>
      </c>
      <c r="D362" s="3">
        <v>66790</v>
      </c>
      <c r="E362" s="3" t="s">
        <v>16</v>
      </c>
      <c r="F362" s="3">
        <v>2019</v>
      </c>
      <c r="G362" s="3" t="s">
        <v>17</v>
      </c>
      <c r="H362" s="4">
        <v>43830</v>
      </c>
      <c r="I362" s="4">
        <v>43881</v>
      </c>
      <c r="J362" s="4">
        <v>43881</v>
      </c>
      <c r="K362" s="5">
        <v>7313000000</v>
      </c>
      <c r="L362" s="5">
        <v>7341000000</v>
      </c>
      <c r="M362" s="3" t="s">
        <v>160</v>
      </c>
      <c r="N362" s="21">
        <v>2.8787325268633601E-2</v>
      </c>
      <c r="O362" s="22">
        <v>2.8787325268633601E-2</v>
      </c>
      <c r="P362" s="22">
        <v>1.8175418002376216E-2</v>
      </c>
      <c r="Q362" s="22">
        <v>0.87049547603266442</v>
      </c>
      <c r="R362" s="22">
        <v>9.9340371926098056E-2</v>
      </c>
      <c r="S362" s="22">
        <v>4.0373722172097358E-2</v>
      </c>
      <c r="T362" s="22">
        <v>9.311425313174361E-2</v>
      </c>
      <c r="U362" s="22">
        <v>0.81041816121548782</v>
      </c>
      <c r="V362" s="22">
        <v>0.71004761538408612</v>
      </c>
      <c r="W362" s="22">
        <v>0.82282539827384749</v>
      </c>
      <c r="X362" s="22">
        <v>8.3088410974224147E-2</v>
      </c>
      <c r="Y362" s="22">
        <v>0.49991962860537198</v>
      </c>
      <c r="Z362" s="22">
        <v>0.91691158902577596</v>
      </c>
      <c r="AA362" s="22">
        <v>0.42525153074006528</v>
      </c>
      <c r="AB362" s="22">
        <v>0.84631146800271417</v>
      </c>
      <c r="AC362" s="22">
        <v>0.52195002566750093</v>
      </c>
      <c r="AD362" s="22">
        <v>0.40987827602409166</v>
      </c>
      <c r="AE362" s="22">
        <v>0.34307385622900033</v>
      </c>
      <c r="AF362" s="22">
        <v>0.34168123921643001</v>
      </c>
      <c r="AG362" s="22" t="e">
        <v>#DIV/0!</v>
      </c>
      <c r="AH362" s="22" t="e">
        <v>#DIV/0!</v>
      </c>
      <c r="AI362" s="22">
        <v>0.53754360473299767</v>
      </c>
      <c r="AJ362" s="22">
        <v>0.19385465421416137</v>
      </c>
      <c r="AK362" s="22" t="e">
        <v>#DIV/0!</v>
      </c>
      <c r="AL362" s="22" t="e">
        <v>#DIV/0!</v>
      </c>
      <c r="AM362" s="22">
        <v>0.70853489821502158</v>
      </c>
      <c r="AN362" s="22">
        <v>0.80494380129961629</v>
      </c>
      <c r="AO362" s="22">
        <v>5.8347260132439516E-2</v>
      </c>
      <c r="AP362" s="22">
        <v>0.35147354567276778</v>
      </c>
      <c r="AQ362" s="22">
        <v>0.5976918045378159</v>
      </c>
      <c r="AR362" s="22">
        <v>0.47363119300934825</v>
      </c>
      <c r="AS362" s="22">
        <v>0.33289806252958665</v>
      </c>
      <c r="AT362" s="22">
        <v>0.39984710874875429</v>
      </c>
      <c r="AU362" s="22">
        <v>0.30601347091920217</v>
      </c>
      <c r="AV362" s="22" t="e">
        <v>#DIV/0!</v>
      </c>
      <c r="AW362" s="22" t="e">
        <v>#DIV/0!</v>
      </c>
      <c r="AX362" s="22" t="e">
        <v>#DIV/0!</v>
      </c>
      <c r="AY362" s="22">
        <v>0.74675230074577159</v>
      </c>
      <c r="AZ362" s="22">
        <v>0.77025426123260798</v>
      </c>
      <c r="BA362" s="22">
        <v>0.22415955064523999</v>
      </c>
      <c r="BB362" s="22" t="e">
        <v>#DIV/0!</v>
      </c>
      <c r="BC362" s="22">
        <v>0.12187110514072524</v>
      </c>
    </row>
    <row r="363" spans="1:55" x14ac:dyDescent="0.2">
      <c r="A363" s="3" t="s">
        <v>829</v>
      </c>
      <c r="B363" s="3" t="s">
        <v>830</v>
      </c>
      <c r="C363" s="3" t="s">
        <v>91</v>
      </c>
      <c r="D363" s="3">
        <v>248956</v>
      </c>
      <c r="E363" s="3" t="s">
        <v>16</v>
      </c>
      <c r="F363" s="3">
        <v>2019</v>
      </c>
      <c r="G363" s="3" t="s">
        <v>17</v>
      </c>
      <c r="H363" s="4">
        <v>43830</v>
      </c>
      <c r="I363" s="4">
        <v>43873</v>
      </c>
      <c r="J363" s="4">
        <v>43873</v>
      </c>
      <c r="K363" s="5">
        <v>216700000</v>
      </c>
      <c r="L363" s="5">
        <v>217200000</v>
      </c>
      <c r="M363" s="3" t="s">
        <v>831</v>
      </c>
      <c r="N363" s="21">
        <v>1.3141938685713426E-2</v>
      </c>
      <c r="O363" s="22">
        <v>9.358816878215135E-3</v>
      </c>
      <c r="P363" s="22">
        <v>9.0767370212017327E-3</v>
      </c>
      <c r="Q363" s="22">
        <v>0.86943754519456795</v>
      </c>
      <c r="R363" s="22">
        <v>0.10519373459413664</v>
      </c>
      <c r="S363" s="22">
        <v>6.0512804606825198E-2</v>
      </c>
      <c r="T363" s="22">
        <v>9.5396127301583158E-2</v>
      </c>
      <c r="U363" s="22">
        <v>0.8098425188021976</v>
      </c>
      <c r="V363" s="22">
        <v>0.71031820289032022</v>
      </c>
      <c r="W363" s="22">
        <v>0.82212139050437238</v>
      </c>
      <c r="X363" s="22">
        <v>6.2614871915260634E-2</v>
      </c>
      <c r="Y363" s="22">
        <v>0.66455841221288448</v>
      </c>
      <c r="Z363" s="22">
        <v>0.93738512808473939</v>
      </c>
      <c r="AA363" s="22">
        <v>0.42419565754447125</v>
      </c>
      <c r="AB363" s="22">
        <v>0.87844456729622855</v>
      </c>
      <c r="AC363" s="22">
        <v>0.37935374239045</v>
      </c>
      <c r="AD363" s="22">
        <v>0.22731512036775192</v>
      </c>
      <c r="AE363" s="22">
        <v>0.31624644309757266</v>
      </c>
      <c r="AF363" s="22">
        <v>0.31854561513784024</v>
      </c>
      <c r="AG363" s="22" t="e">
        <v>#DIV/0!</v>
      </c>
      <c r="AH363" s="22" t="e">
        <v>#DIV/0!</v>
      </c>
      <c r="AI363" s="22">
        <v>0.52033154651677072</v>
      </c>
      <c r="AJ363" s="22">
        <v>0.12720923476402024</v>
      </c>
      <c r="AK363" s="22" t="e">
        <v>#DIV/0!</v>
      </c>
      <c r="AL363" s="22" t="e">
        <v>#DIV/0!</v>
      </c>
      <c r="AM363" s="22">
        <v>0.70718549095819239</v>
      </c>
      <c r="AN363" s="22">
        <v>0.80468798697032196</v>
      </c>
      <c r="AO363" s="22">
        <v>6.6784152754692433E-2</v>
      </c>
      <c r="AP363" s="22">
        <v>0.35772730061282565</v>
      </c>
      <c r="AQ363" s="22">
        <v>0.57712020256989571</v>
      </c>
      <c r="AR363" s="22">
        <v>0.37098143498408004</v>
      </c>
      <c r="AS363" s="22">
        <v>0.31621374621694842</v>
      </c>
      <c r="AT363" s="22">
        <v>0.35748015290093099</v>
      </c>
      <c r="AU363" s="22">
        <v>0.27921226704394447</v>
      </c>
      <c r="AV363" s="22" t="e">
        <v>#DIV/0!</v>
      </c>
      <c r="AW363" s="22" t="e">
        <v>#DIV/0!</v>
      </c>
      <c r="AX363" s="22" t="e">
        <v>#DIV/0!</v>
      </c>
      <c r="AY363" s="22">
        <v>0.74987728825980871</v>
      </c>
      <c r="AZ363" s="22">
        <v>0.77375055878143362</v>
      </c>
      <c r="BA363" s="22">
        <v>0.22901304763721725</v>
      </c>
      <c r="BB363" s="22" t="e">
        <v>#DIV/0!</v>
      </c>
      <c r="BC363" s="22">
        <v>0.12494785244676651</v>
      </c>
    </row>
    <row r="364" spans="1:55" x14ac:dyDescent="0.2">
      <c r="A364" s="3" t="s">
        <v>1153</v>
      </c>
      <c r="B364" s="3" t="s">
        <v>1154</v>
      </c>
      <c r="C364" s="3" t="s">
        <v>15</v>
      </c>
      <c r="D364" s="3">
        <v>378229</v>
      </c>
      <c r="E364" s="3" t="s">
        <v>16</v>
      </c>
      <c r="F364" s="3">
        <v>2019</v>
      </c>
      <c r="G364" s="3" t="s">
        <v>17</v>
      </c>
      <c r="H364" s="4">
        <v>43921</v>
      </c>
      <c r="I364" s="4">
        <v>43921</v>
      </c>
      <c r="J364" s="4">
        <v>43921</v>
      </c>
      <c r="K364" s="5">
        <v>56264000</v>
      </c>
      <c r="L364" s="5">
        <v>56264000</v>
      </c>
      <c r="M364" s="3" t="s">
        <v>1155</v>
      </c>
      <c r="N364" s="21">
        <v>0.1153599698977924</v>
      </c>
      <c r="O364" s="22">
        <v>8.6062783550708108E-2</v>
      </c>
      <c r="P364" s="22">
        <v>9.8472818005854557E-2</v>
      </c>
      <c r="Q364" s="22">
        <v>0.85624847842276763</v>
      </c>
      <c r="R364" s="22">
        <v>0.34922496380975632</v>
      </c>
      <c r="S364" s="22">
        <v>4.9741278377871297E-2</v>
      </c>
      <c r="T364" s="22">
        <v>0.34397212866381599</v>
      </c>
      <c r="U364" s="22">
        <v>0.78430643334969252</v>
      </c>
      <c r="V364" s="22">
        <v>0.7039834209573651</v>
      </c>
      <c r="W364" s="22">
        <v>0.79372001076540044</v>
      </c>
      <c r="X364" s="22">
        <v>0.25682513814016267</v>
      </c>
      <c r="Y364" s="22">
        <v>0.31885413241312344</v>
      </c>
      <c r="Z364" s="22">
        <v>0.74317486185983739</v>
      </c>
      <c r="AA364" s="22">
        <v>0.7717701980861672</v>
      </c>
      <c r="AB364" s="22">
        <v>0.68419634030544163</v>
      </c>
      <c r="AC364" s="22">
        <v>0.52423206096205777</v>
      </c>
      <c r="AD364" s="22">
        <v>0.48811007415432683</v>
      </c>
      <c r="AE364" s="22">
        <v>0.58314056627155764</v>
      </c>
      <c r="AF364" s="22">
        <v>0.37276798268439482</v>
      </c>
      <c r="AG364" s="22" t="e">
        <v>#DIV/0!</v>
      </c>
      <c r="AH364" s="22" t="e">
        <v>#DIV/0!</v>
      </c>
      <c r="AI364" s="22">
        <v>0.62487286723676971</v>
      </c>
      <c r="AJ364" s="22">
        <v>0.18589107645611661</v>
      </c>
      <c r="AK364" s="22" t="e">
        <v>#DIV/0!</v>
      </c>
      <c r="AL364" s="22" t="e">
        <v>#DIV/0!</v>
      </c>
      <c r="AM364" s="22">
        <v>0.6995993049297542</v>
      </c>
      <c r="AN364" s="22">
        <v>0.79933740932081987</v>
      </c>
      <c r="AO364" s="22">
        <v>5.6774039623229744E-2</v>
      </c>
      <c r="AP364" s="22">
        <v>0.36046467588083142</v>
      </c>
      <c r="AQ364" s="22">
        <v>0.62546841854962576</v>
      </c>
      <c r="AR364" s="22">
        <v>0.3883198094519833</v>
      </c>
      <c r="AS364" s="22">
        <v>0.51943760589603771</v>
      </c>
      <c r="AT364" s="22">
        <v>0.35131749673644891</v>
      </c>
      <c r="AU364" s="22">
        <v>1.9598638364128975E-2</v>
      </c>
      <c r="AV364" s="22" t="e">
        <v>#DIV/0!</v>
      </c>
      <c r="AW364" s="22" t="e">
        <v>#DIV/0!</v>
      </c>
      <c r="AX364" s="22" t="e">
        <v>#DIV/0!</v>
      </c>
      <c r="AY364" s="22">
        <v>0.75182832196434113</v>
      </c>
      <c r="AZ364" s="22">
        <v>0.77563882450741151</v>
      </c>
      <c r="BA364" s="22">
        <v>0.21641973623663713</v>
      </c>
      <c r="BB364" s="22" t="e">
        <v>#DIV/0!</v>
      </c>
      <c r="BC364" s="22">
        <v>0.18541344733715931</v>
      </c>
    </row>
    <row r="365" spans="1:55" x14ac:dyDescent="0.2">
      <c r="A365" s="3" t="s">
        <v>1114</v>
      </c>
      <c r="B365" s="3" t="s">
        <v>1115</v>
      </c>
      <c r="C365" s="3" t="s">
        <v>34</v>
      </c>
      <c r="D365" s="3">
        <v>104745</v>
      </c>
      <c r="E365" s="3" t="s">
        <v>16</v>
      </c>
      <c r="F365" s="3">
        <v>2019</v>
      </c>
      <c r="G365" s="3" t="s">
        <v>17</v>
      </c>
      <c r="H365" s="4">
        <v>43738</v>
      </c>
      <c r="I365" s="4">
        <v>43781</v>
      </c>
      <c r="J365" s="4">
        <v>43781</v>
      </c>
      <c r="K365" s="5">
        <v>335000000</v>
      </c>
      <c r="L365" s="5">
        <v>337000000</v>
      </c>
      <c r="M365" s="3" t="s">
        <v>1116</v>
      </c>
      <c r="N365" s="21">
        <v>5.7104194852545948E-2</v>
      </c>
      <c r="O365" s="22">
        <v>3.8136014954500023E-2</v>
      </c>
      <c r="P365" s="22">
        <v>2.7038875812747491E-2</v>
      </c>
      <c r="Q365" s="22">
        <v>0.86901605859344633</v>
      </c>
      <c r="R365" s="22">
        <v>6.7629243236392633E-2</v>
      </c>
      <c r="S365" s="22">
        <v>5.4455275162883232E-2</v>
      </c>
      <c r="T365" s="22">
        <v>5.8524246172684688E-2</v>
      </c>
      <c r="U365" s="22">
        <v>0.80872261811876411</v>
      </c>
      <c r="V365" s="22">
        <v>0.70991039617935037</v>
      </c>
      <c r="W365" s="22">
        <v>0.82089588479563391</v>
      </c>
      <c r="X365" s="22">
        <v>0.24180242002225158</v>
      </c>
      <c r="Y365" s="22">
        <v>0.5224970556671279</v>
      </c>
      <c r="Z365" s="22">
        <v>0.7581975799777485</v>
      </c>
      <c r="AA365" s="22">
        <v>0.46755561460896489</v>
      </c>
      <c r="AB365" s="22">
        <v>0.89721564892797401</v>
      </c>
      <c r="AC365" s="22">
        <v>0.30690967679117048</v>
      </c>
      <c r="AD365" s="22">
        <v>0.25672317136490019</v>
      </c>
      <c r="AE365" s="22">
        <v>0.34972907192025598</v>
      </c>
      <c r="AF365" s="22">
        <v>0.36762551653600672</v>
      </c>
      <c r="AG365" s="22" t="e">
        <v>#DIV/0!</v>
      </c>
      <c r="AH365" s="22" t="e">
        <v>#DIV/0!</v>
      </c>
      <c r="AI365" s="22">
        <v>0.53237217202485942</v>
      </c>
      <c r="AJ365" s="22">
        <v>0.19006087414539824</v>
      </c>
      <c r="AK365" s="22" t="e">
        <v>#DIV/0!</v>
      </c>
      <c r="AL365" s="22" t="e">
        <v>#DIV/0!</v>
      </c>
      <c r="AM365" s="22">
        <v>0.71132094296373638</v>
      </c>
      <c r="AN365" s="22">
        <v>0.80572023411403426</v>
      </c>
      <c r="AO365" s="22">
        <v>0.13675646944662598</v>
      </c>
      <c r="AP365" s="22">
        <v>0.36365892159303909</v>
      </c>
      <c r="AQ365" s="22">
        <v>0.68138597912613863</v>
      </c>
      <c r="AR365" s="22">
        <v>0.37185779930521073</v>
      </c>
      <c r="AS365" s="22">
        <v>0.33818821758218209</v>
      </c>
      <c r="AT365" s="22">
        <v>0.4653684423808831</v>
      </c>
      <c r="AU365" s="22">
        <v>0.30904199248756975</v>
      </c>
      <c r="AV365" s="22" t="e">
        <v>#DIV/0!</v>
      </c>
      <c r="AW365" s="22" t="e">
        <v>#DIV/0!</v>
      </c>
      <c r="AX365" s="22" t="e">
        <v>#DIV/0!</v>
      </c>
      <c r="AY365" s="22">
        <v>0.74573405184419916</v>
      </c>
      <c r="AZ365" s="22">
        <v>0.76884178616770582</v>
      </c>
      <c r="BA365" s="22">
        <v>0.22239930634681579</v>
      </c>
      <c r="BB365" s="22" t="e">
        <v>#DIV/0!</v>
      </c>
      <c r="BC365" s="22">
        <v>0.19357378599111352</v>
      </c>
    </row>
    <row r="366" spans="1:55" x14ac:dyDescent="0.2">
      <c r="A366" s="3" t="s">
        <v>1120</v>
      </c>
      <c r="B366" s="3" t="s">
        <v>1121</v>
      </c>
      <c r="C366" s="3" t="s">
        <v>24</v>
      </c>
      <c r="D366" s="3">
        <v>448874</v>
      </c>
      <c r="E366" s="3" t="s">
        <v>16</v>
      </c>
      <c r="F366" s="3">
        <v>2019</v>
      </c>
      <c r="G366" s="3" t="s">
        <v>17</v>
      </c>
      <c r="H366" s="4">
        <v>43830</v>
      </c>
      <c r="I366" s="4">
        <v>43882</v>
      </c>
      <c r="J366" s="4">
        <v>43882</v>
      </c>
      <c r="K366" s="5">
        <v>46330000</v>
      </c>
      <c r="L366" s="5">
        <v>47206000</v>
      </c>
      <c r="M366" s="3" t="s">
        <v>1122</v>
      </c>
      <c r="N366" s="21">
        <v>8.4575813400085798E-2</v>
      </c>
      <c r="O366" s="22">
        <v>5.3621563899232456E-2</v>
      </c>
      <c r="P366" s="22">
        <v>5.521379192763539E-2</v>
      </c>
      <c r="Q366" s="22">
        <v>0.86944976129779272</v>
      </c>
      <c r="R366" s="22">
        <v>0.1016251641619956</v>
      </c>
      <c r="S366" s="22">
        <v>1.4909122008732789E-2</v>
      </c>
      <c r="T366" s="22">
        <v>0.10001821198960494</v>
      </c>
      <c r="U366" s="22">
        <v>0.80976317664616282</v>
      </c>
      <c r="V366" s="22">
        <v>0.70882524617406861</v>
      </c>
      <c r="W366" s="22">
        <v>0.82226043344765276</v>
      </c>
      <c r="X366" s="22">
        <v>0.17668147265019807</v>
      </c>
      <c r="Y366" s="22">
        <v>0.62803166162704116</v>
      </c>
      <c r="Z366" s="22">
        <v>0.82331852734980193</v>
      </c>
      <c r="AA366" s="22">
        <v>0.57083907128739464</v>
      </c>
      <c r="AB366" s="22">
        <v>0.87796594012773932</v>
      </c>
      <c r="AC366" s="22">
        <v>0.56219590382248685</v>
      </c>
      <c r="AD366" s="22">
        <v>0.25956315932691032</v>
      </c>
      <c r="AE366" s="22">
        <v>0.35296254913376107</v>
      </c>
      <c r="AF366" s="22">
        <v>0.38509865874954563</v>
      </c>
      <c r="AG366" s="22" t="e">
        <v>#DIV/0!</v>
      </c>
      <c r="AH366" s="22" t="e">
        <v>#DIV/0!</v>
      </c>
      <c r="AI366" s="22">
        <v>0.52348988349403491</v>
      </c>
      <c r="AJ366" s="22">
        <v>0.20589096472679111</v>
      </c>
      <c r="AK366" s="22" t="e">
        <v>#DIV/0!</v>
      </c>
      <c r="AL366" s="22" t="e">
        <v>#DIV/0!</v>
      </c>
      <c r="AM366" s="22">
        <v>0.71080483099289593</v>
      </c>
      <c r="AN366" s="22">
        <v>0.80488963078725972</v>
      </c>
      <c r="AO366" s="22">
        <v>7.6683018902472713E-2</v>
      </c>
      <c r="AP366" s="22">
        <v>0.3616665495835597</v>
      </c>
      <c r="AQ366" s="22">
        <v>0.65631794838477986</v>
      </c>
      <c r="AR366" s="22">
        <v>0.35840517628223334</v>
      </c>
      <c r="AS366" s="22">
        <v>0.32543175846603689</v>
      </c>
      <c r="AT366" s="22">
        <v>0.36412602275796219</v>
      </c>
      <c r="AU366" s="22">
        <v>0.32833383102161723</v>
      </c>
      <c r="AV366" s="22" t="e">
        <v>#DIV/0!</v>
      </c>
      <c r="AW366" s="22" t="e">
        <v>#DIV/0!</v>
      </c>
      <c r="AX366" s="22" t="e">
        <v>#DIV/0!</v>
      </c>
      <c r="AY366" s="22">
        <v>0.74814697159029908</v>
      </c>
      <c r="AZ366" s="22">
        <v>0.77136755940287949</v>
      </c>
      <c r="BA366" s="22">
        <v>0.22220513863714561</v>
      </c>
      <c r="BB366" s="22" t="e">
        <v>#DIV/0!</v>
      </c>
      <c r="BC366" s="22">
        <v>0.13660297224003967</v>
      </c>
    </row>
    <row r="367" spans="1:55" x14ac:dyDescent="0.2">
      <c r="A367" s="3" t="s">
        <v>1111</v>
      </c>
      <c r="B367" s="3" t="s">
        <v>1112</v>
      </c>
      <c r="C367" s="3" t="s">
        <v>45</v>
      </c>
      <c r="D367" s="3">
        <v>72458</v>
      </c>
      <c r="E367" s="3" t="s">
        <v>16</v>
      </c>
      <c r="F367" s="3">
        <v>2019</v>
      </c>
      <c r="G367" s="3" t="s">
        <v>17</v>
      </c>
      <c r="H367" s="4">
        <v>43861</v>
      </c>
      <c r="I367" s="4">
        <v>43901</v>
      </c>
      <c r="J367" s="4">
        <v>43901</v>
      </c>
      <c r="K367" s="5">
        <v>506100000</v>
      </c>
      <c r="L367" s="5">
        <v>512000000</v>
      </c>
      <c r="M367" s="6" t="s">
        <v>1113</v>
      </c>
      <c r="N367" s="21">
        <v>3.2295697275855594E-2</v>
      </c>
      <c r="O367" s="22">
        <v>9.5952673096823919E-3</v>
      </c>
      <c r="P367" s="22">
        <v>1.8367418329065775E-2</v>
      </c>
      <c r="Q367" s="22">
        <v>0.87199970876273192</v>
      </c>
      <c r="R367" s="22">
        <v>9.0293131517017525E-2</v>
      </c>
      <c r="S367" s="22">
        <v>7.0809949150451917E-3</v>
      </c>
      <c r="T367" s="22">
        <v>8.9977890640997787E-2</v>
      </c>
      <c r="U367" s="22">
        <v>0.81106006177910583</v>
      </c>
      <c r="V367" s="22">
        <v>0.70873245017492104</v>
      </c>
      <c r="W367" s="22">
        <v>0.82376678556999416</v>
      </c>
      <c r="X367" s="22">
        <v>0.25880864758481298</v>
      </c>
      <c r="Y367" s="22">
        <v>0.43598828581695831</v>
      </c>
      <c r="Z367" s="22">
        <v>0.74119135241518697</v>
      </c>
      <c r="AA367" s="22">
        <v>0</v>
      </c>
      <c r="AB367" s="22">
        <v>0.81963668245521903</v>
      </c>
      <c r="AC367" s="22">
        <v>0.27693597286799465</v>
      </c>
      <c r="AD367" s="22">
        <v>0.17683160490420322</v>
      </c>
      <c r="AE367" s="22">
        <v>0.22369115128081754</v>
      </c>
      <c r="AF367" s="22">
        <v>0.32677359753187502</v>
      </c>
      <c r="AG367" s="22" t="e">
        <v>#DIV/0!</v>
      </c>
      <c r="AH367" s="22" t="e">
        <v>#DIV/0!</v>
      </c>
      <c r="AI367" s="22">
        <v>0.53984434897444455</v>
      </c>
      <c r="AJ367" s="22">
        <v>0.15688985705549779</v>
      </c>
      <c r="AK367" s="22" t="e">
        <v>#DIV/0!</v>
      </c>
      <c r="AL367" s="22" t="e">
        <v>#DIV/0!</v>
      </c>
      <c r="AM367" s="22">
        <v>0.71403307169524965</v>
      </c>
      <c r="AN367" s="22">
        <v>0.81675393721161471</v>
      </c>
      <c r="AO367" s="22">
        <v>0.38965874241855325</v>
      </c>
      <c r="AP367" s="22">
        <v>0.32865891116491103</v>
      </c>
      <c r="AQ367" s="22">
        <v>0.66067401695293637</v>
      </c>
      <c r="AR367" s="22">
        <v>0.26951867615035624</v>
      </c>
      <c r="AS367" s="22">
        <v>0.3648117686258307</v>
      </c>
      <c r="AT367" s="22">
        <v>0.54714286505172494</v>
      </c>
      <c r="AU367" s="22">
        <v>0.28439278209083024</v>
      </c>
      <c r="AV367" s="22" t="e">
        <v>#DIV/0!</v>
      </c>
      <c r="AW367" s="22" t="e">
        <v>#DIV/0!</v>
      </c>
      <c r="AX367" s="22" t="e">
        <v>#DIV/0!</v>
      </c>
      <c r="AY367" s="22">
        <v>0.74562506509064819</v>
      </c>
      <c r="AZ367" s="22">
        <v>0.76876165387550899</v>
      </c>
      <c r="BA367" s="22">
        <v>0.22283044091360391</v>
      </c>
      <c r="BB367" s="22" t="e">
        <v>#DIV/0!</v>
      </c>
      <c r="BC367" s="22">
        <v>0.21603227851964535</v>
      </c>
    </row>
    <row r="368" spans="1:55" x14ac:dyDescent="0.2">
      <c r="A368" s="3" t="s">
        <v>1144</v>
      </c>
      <c r="B368" s="3" t="s">
        <v>1145</v>
      </c>
      <c r="C368" s="3" t="s">
        <v>45</v>
      </c>
      <c r="D368" s="3">
        <v>249289</v>
      </c>
      <c r="E368" s="3" t="s">
        <v>16</v>
      </c>
      <c r="F368" s="3">
        <v>2019</v>
      </c>
      <c r="G368" s="3" t="s">
        <v>17</v>
      </c>
      <c r="H368" s="4">
        <v>43861</v>
      </c>
      <c r="I368" s="4">
        <v>43910</v>
      </c>
      <c r="J368" s="4">
        <v>43910</v>
      </c>
      <c r="K368" s="5">
        <v>121600000</v>
      </c>
      <c r="L368" s="5">
        <v>122500000</v>
      </c>
      <c r="M368" s="3" t="s">
        <v>1146</v>
      </c>
      <c r="N368" s="21">
        <v>0.14578505725900834</v>
      </c>
      <c r="O368" s="22">
        <v>5.2925088167463143E-2</v>
      </c>
      <c r="P368" s="22">
        <v>9.5487700805140671E-2</v>
      </c>
      <c r="Q368" s="22">
        <v>0.86924356516439516</v>
      </c>
      <c r="R368" s="22">
        <v>5.2050417445005659E-2</v>
      </c>
      <c r="S368" s="22">
        <v>4.1781733892529385E-2</v>
      </c>
      <c r="T368" s="22">
        <v>4.5066167227596141E-2</v>
      </c>
      <c r="U368" s="22">
        <v>0.80846519383531457</v>
      </c>
      <c r="V368" s="22">
        <v>0.70963041040290353</v>
      </c>
      <c r="W368" s="22">
        <v>0.82064291865238126</v>
      </c>
      <c r="X368" s="22">
        <v>0.50224309227310171</v>
      </c>
      <c r="Y368" s="22">
        <v>0.46950235945399005</v>
      </c>
      <c r="Z368" s="22">
        <v>0.49775690772689829</v>
      </c>
      <c r="AA368" s="22">
        <v>0</v>
      </c>
      <c r="AB368" s="22">
        <v>0.88650556260493396</v>
      </c>
      <c r="AC368" s="22">
        <v>0.61323329833111628</v>
      </c>
      <c r="AD368" s="22">
        <v>0.25421355125258538</v>
      </c>
      <c r="AE368" s="22">
        <v>0.34687173605958554</v>
      </c>
      <c r="AF368" s="22">
        <v>0.3612644766161846</v>
      </c>
      <c r="AG368" s="22" t="e">
        <v>#DIV/0!</v>
      </c>
      <c r="AH368" s="22" t="e">
        <v>#DIV/0!</v>
      </c>
      <c r="AI368" s="22">
        <v>0.53933497924878815</v>
      </c>
      <c r="AJ368" s="22">
        <v>0.19129608093465922</v>
      </c>
      <c r="AK368" s="22" t="e">
        <v>#DIV/0!</v>
      </c>
      <c r="AL368" s="22" t="e">
        <v>#DIV/0!</v>
      </c>
      <c r="AM368" s="22">
        <v>0.71099843492810244</v>
      </c>
      <c r="AN368" s="22">
        <v>0.80583224498032557</v>
      </c>
      <c r="AO368" s="22">
        <v>0.13264282900921789</v>
      </c>
      <c r="AP368" s="22">
        <v>0.36043506379393786</v>
      </c>
      <c r="AQ368" s="22">
        <v>0.66623662431594588</v>
      </c>
      <c r="AR368" s="22">
        <v>0.33913830459581695</v>
      </c>
      <c r="AS368" s="22">
        <v>0.35529580975138425</v>
      </c>
      <c r="AT368" s="22">
        <v>0.42343538810782616</v>
      </c>
      <c r="AU368" s="22">
        <v>0.29858085396857842</v>
      </c>
      <c r="AV368" s="22" t="e">
        <v>#DIV/0!</v>
      </c>
      <c r="AW368" s="22" t="e">
        <v>#DIV/0!</v>
      </c>
      <c r="AX368" s="22" t="e">
        <v>#DIV/0!</v>
      </c>
      <c r="AY368" s="22">
        <v>0.74540702143201931</v>
      </c>
      <c r="AZ368" s="22">
        <v>0.76755735555217375</v>
      </c>
      <c r="BA368" s="22">
        <v>0.22212221091867945</v>
      </c>
      <c r="BB368" s="22" t="e">
        <v>#DIV/0!</v>
      </c>
      <c r="BC368" s="22">
        <v>0.18345574718828386</v>
      </c>
    </row>
    <row r="369" spans="1:55" x14ac:dyDescent="0.2">
      <c r="A369" s="3" t="s">
        <v>1147</v>
      </c>
      <c r="B369" s="3" t="s">
        <v>1148</v>
      </c>
      <c r="C369" s="3" t="s">
        <v>45</v>
      </c>
      <c r="D369" s="3">
        <v>256569</v>
      </c>
      <c r="E369" s="3" t="s">
        <v>16</v>
      </c>
      <c r="F369" s="3">
        <v>2019</v>
      </c>
      <c r="G369" s="3" t="s">
        <v>17</v>
      </c>
      <c r="H369" s="4">
        <v>43861</v>
      </c>
      <c r="I369" s="4">
        <v>43917</v>
      </c>
      <c r="J369" s="4">
        <v>43917</v>
      </c>
      <c r="K369" s="5">
        <v>1201227000</v>
      </c>
      <c r="L369" s="5">
        <v>1219395000</v>
      </c>
      <c r="M369" s="3" t="s">
        <v>1149</v>
      </c>
      <c r="N369" s="21">
        <v>4.5198856164914245E-2</v>
      </c>
      <c r="O369" s="22">
        <v>2.0276147059831641E-2</v>
      </c>
      <c r="P369" s="22">
        <v>4.6452457451381782E-2</v>
      </c>
      <c r="Q369" s="22">
        <v>0.87275578323081893</v>
      </c>
      <c r="R369" s="22">
        <v>3.1116531491070687E-2</v>
      </c>
      <c r="S369" s="22">
        <v>0</v>
      </c>
      <c r="T369" s="22">
        <v>3.1448207375460245E-2</v>
      </c>
      <c r="U369" s="22">
        <v>0.80872613648054958</v>
      </c>
      <c r="V369" s="22">
        <v>0.70833495319453676</v>
      </c>
      <c r="W369" s="22">
        <v>0.82114298231142469</v>
      </c>
      <c r="X369" s="22">
        <v>0.31666747544799156</v>
      </c>
      <c r="Y369" s="22">
        <v>0.43161205813657066</v>
      </c>
      <c r="Z369" s="22">
        <v>0.68333252455200855</v>
      </c>
      <c r="AA369" s="22">
        <v>6.3480532952879523E-3</v>
      </c>
      <c r="AB369" s="22">
        <v>0.81061310433738865</v>
      </c>
      <c r="AC369" s="22">
        <v>0.26349254182271414</v>
      </c>
      <c r="AD369" s="22">
        <v>0.19322311288626404</v>
      </c>
      <c r="AE369" s="22">
        <v>0.2774308809090586</v>
      </c>
      <c r="AF369" s="22">
        <v>0.3424217433131978</v>
      </c>
      <c r="AG369" s="22" t="e">
        <v>#DIV/0!</v>
      </c>
      <c r="AH369" s="22" t="e">
        <v>#DIV/0!</v>
      </c>
      <c r="AI369" s="22">
        <v>0.53505429658224435</v>
      </c>
      <c r="AJ369" s="22">
        <v>0.1702088286842226</v>
      </c>
      <c r="AK369" s="22" t="e">
        <v>#DIV/0!</v>
      </c>
      <c r="AL369" s="22" t="e">
        <v>#DIV/0!</v>
      </c>
      <c r="AM369" s="22">
        <v>0.72122988986966785</v>
      </c>
      <c r="AN369" s="22">
        <v>0.81760733656173601</v>
      </c>
      <c r="AO369" s="22">
        <v>0.36793837269962271</v>
      </c>
      <c r="AP369" s="22">
        <v>0.37447482049421499</v>
      </c>
      <c r="AQ369" s="22">
        <v>0.73261534455888022</v>
      </c>
      <c r="AR369" s="22">
        <v>0.27684032726831925</v>
      </c>
      <c r="AS369" s="22">
        <v>0.35910626284882852</v>
      </c>
      <c r="AT369" s="22">
        <v>0.55101609176889232</v>
      </c>
      <c r="AU369" s="22">
        <v>0.29375515110249717</v>
      </c>
      <c r="AV369" s="22" t="e">
        <v>#DIV/0!</v>
      </c>
      <c r="AW369" s="22" t="e">
        <v>#DIV/0!</v>
      </c>
      <c r="AX369" s="22" t="e">
        <v>#DIV/0!</v>
      </c>
      <c r="AY369" s="22">
        <v>0.74455362994957275</v>
      </c>
      <c r="AZ369" s="22">
        <v>0.76710837347743011</v>
      </c>
      <c r="BA369" s="22">
        <v>0.22221557161293498</v>
      </c>
      <c r="BB369" s="22" t="e">
        <v>#DIV/0!</v>
      </c>
      <c r="BC369" s="22">
        <v>0.30247975629706941</v>
      </c>
    </row>
    <row r="370" spans="1:55" x14ac:dyDescent="0.2">
      <c r="A370" s="3" t="s">
        <v>1141</v>
      </c>
      <c r="B370" s="3" t="s">
        <v>1142</v>
      </c>
      <c r="C370" s="3" t="s">
        <v>24</v>
      </c>
      <c r="D370" s="3">
        <v>372802</v>
      </c>
      <c r="E370" s="3" t="s">
        <v>16</v>
      </c>
      <c r="F370" s="3">
        <v>2019</v>
      </c>
      <c r="G370" s="3" t="s">
        <v>17</v>
      </c>
      <c r="H370" s="4">
        <v>43830</v>
      </c>
      <c r="I370" s="4">
        <v>43887</v>
      </c>
      <c r="J370" s="4">
        <v>43887</v>
      </c>
      <c r="K370" s="5">
        <v>399000000</v>
      </c>
      <c r="L370" s="5">
        <v>402000000</v>
      </c>
      <c r="M370" s="3" t="s">
        <v>1143</v>
      </c>
      <c r="N370" s="21">
        <v>6.6354245334969933E-2</v>
      </c>
      <c r="O370" s="22">
        <v>4.6465625345282383E-2</v>
      </c>
      <c r="P370" s="22">
        <v>3.9972463149379543E-2</v>
      </c>
      <c r="Q370" s="22">
        <v>0.86919342005423328</v>
      </c>
      <c r="R370" s="22">
        <v>0.10214121725852789</v>
      </c>
      <c r="S370" s="22">
        <v>2.1785834546720406E-2</v>
      </c>
      <c r="T370" s="22">
        <v>9.9298937107218904E-2</v>
      </c>
      <c r="U370" s="22">
        <v>0.80959661258912208</v>
      </c>
      <c r="V370" s="22">
        <v>0.70900046963836527</v>
      </c>
      <c r="W370" s="22">
        <v>0.82204177297571523</v>
      </c>
      <c r="X370" s="22">
        <v>0.16482963896445432</v>
      </c>
      <c r="Y370" s="22">
        <v>0.63245594143684847</v>
      </c>
      <c r="Z370" s="22">
        <v>0.83517036103554565</v>
      </c>
      <c r="AA370" s="22">
        <v>0.7065671263282034</v>
      </c>
      <c r="AB370" s="22">
        <v>0.8887412226253375</v>
      </c>
      <c r="AC370" s="22">
        <v>0.42711367425733671</v>
      </c>
      <c r="AD370" s="22">
        <v>0.25226795051646828</v>
      </c>
      <c r="AE370" s="22">
        <v>0.34465656623106256</v>
      </c>
      <c r="AF370" s="22">
        <v>0.37088195489059417</v>
      </c>
      <c r="AG370" s="22" t="e">
        <v>#DIV/0!</v>
      </c>
      <c r="AH370" s="22" t="e">
        <v>#DIV/0!</v>
      </c>
      <c r="AI370" s="22">
        <v>0.53400251049895187</v>
      </c>
      <c r="AJ370" s="22">
        <v>0.21040309217791911</v>
      </c>
      <c r="AK370" s="22" t="e">
        <v>#DIV/0!</v>
      </c>
      <c r="AL370" s="22" t="e">
        <v>#DIV/0!</v>
      </c>
      <c r="AM370" s="22">
        <v>0.71000452361331667</v>
      </c>
      <c r="AN370" s="22">
        <v>0.80486809494808687</v>
      </c>
      <c r="AO370" s="22">
        <v>8.2476116401819691E-2</v>
      </c>
      <c r="AP370" s="22">
        <v>0.36261932756812143</v>
      </c>
      <c r="AQ370" s="22">
        <v>0.64430086875298798</v>
      </c>
      <c r="AR370" s="22">
        <v>0.38864567571541092</v>
      </c>
      <c r="AS370" s="22">
        <v>0.33822103363324885</v>
      </c>
      <c r="AT370" s="22">
        <v>0.39412141081336183</v>
      </c>
      <c r="AU370" s="22">
        <v>0.31811176961115345</v>
      </c>
      <c r="AV370" s="22" t="e">
        <v>#DIV/0!</v>
      </c>
      <c r="AW370" s="22" t="e">
        <v>#DIV/0!</v>
      </c>
      <c r="AX370" s="22" t="e">
        <v>#DIV/0!</v>
      </c>
      <c r="AY370" s="22">
        <v>0.74809065445556144</v>
      </c>
      <c r="AZ370" s="22">
        <v>0.77141817679942726</v>
      </c>
      <c r="BA370" s="22">
        <v>0.22240577153984356</v>
      </c>
      <c r="BB370" s="22" t="e">
        <v>#DIV/0!</v>
      </c>
      <c r="BC370" s="22">
        <v>0.13929673213226429</v>
      </c>
    </row>
    <row r="371" spans="1:55" x14ac:dyDescent="0.2">
      <c r="A371" s="3" t="s">
        <v>1099</v>
      </c>
      <c r="B371" s="3" t="s">
        <v>1100</v>
      </c>
      <c r="C371" s="3" t="s">
        <v>38</v>
      </c>
      <c r="D371" s="3">
        <v>515267</v>
      </c>
      <c r="E371" s="3" t="s">
        <v>16</v>
      </c>
      <c r="F371" s="3">
        <v>2019</v>
      </c>
      <c r="G371" s="3" t="s">
        <v>17</v>
      </c>
      <c r="H371" s="4">
        <v>43830</v>
      </c>
      <c r="I371" s="4">
        <v>43867</v>
      </c>
      <c r="J371" s="4">
        <v>43867</v>
      </c>
      <c r="K371" s="5">
        <v>856404822</v>
      </c>
      <c r="L371" s="5">
        <v>872264219</v>
      </c>
      <c r="M371" s="3" t="s">
        <v>1101</v>
      </c>
      <c r="N371" s="21">
        <v>2.6936025044158669E-2</v>
      </c>
      <c r="O371" s="22">
        <v>2.411689665746726E-2</v>
      </c>
      <c r="P371" s="22">
        <v>1.2615866622316754E-2</v>
      </c>
      <c r="Q371" s="22">
        <v>0.87098476594029639</v>
      </c>
      <c r="R371" s="22">
        <v>0.10903095709744243</v>
      </c>
      <c r="S371" s="22">
        <v>7.0760230877726274E-2</v>
      </c>
      <c r="T371" s="22">
        <v>9.7425213712979561E-2</v>
      </c>
      <c r="U371" s="22">
        <v>0.81109225839901555</v>
      </c>
      <c r="V371" s="22">
        <v>0.71165230219116571</v>
      </c>
      <c r="W371" s="22">
        <v>0.82335337009319265</v>
      </c>
      <c r="X371" s="22">
        <v>8.9851210463969489E-2</v>
      </c>
      <c r="Y371" s="22">
        <v>0.44534329828049257</v>
      </c>
      <c r="Z371" s="22">
        <v>0.91014878953603051</v>
      </c>
      <c r="AA371" s="22">
        <v>3.5619507691513633E-2</v>
      </c>
      <c r="AB371" s="22">
        <v>0.83592208421104497</v>
      </c>
      <c r="AC371" s="22">
        <v>0.57628068062756743</v>
      </c>
      <c r="AD371" s="22">
        <v>0.36508802930297207</v>
      </c>
      <c r="AE371" s="22">
        <v>0.30219153178449804</v>
      </c>
      <c r="AF371" s="22">
        <v>0.34183427200532784</v>
      </c>
      <c r="AG371" s="22" t="e">
        <v>#DIV/0!</v>
      </c>
      <c r="AH371" s="22" t="e">
        <v>#DIV/0!</v>
      </c>
      <c r="AI371" s="22">
        <v>0.54285862828294362</v>
      </c>
      <c r="AJ371" s="22">
        <v>0.16624213279161723</v>
      </c>
      <c r="AK371" s="22" t="e">
        <v>#DIV/0!</v>
      </c>
      <c r="AL371" s="22" t="e">
        <v>#DIV/0!</v>
      </c>
      <c r="AM371" s="22">
        <v>0.70989672874338916</v>
      </c>
      <c r="AN371" s="22">
        <v>0.80632223633501798</v>
      </c>
      <c r="AO371" s="22">
        <v>0.10021610551421344</v>
      </c>
      <c r="AP371" s="22">
        <v>0.35069027397133595</v>
      </c>
      <c r="AQ371" s="22">
        <v>0.61567165021010606</v>
      </c>
      <c r="AR371" s="22">
        <v>0.33913956281988911</v>
      </c>
      <c r="AS371" s="22">
        <v>0.36077519166908117</v>
      </c>
      <c r="AT371" s="22">
        <v>0.38154237355242787</v>
      </c>
      <c r="AU371" s="22">
        <v>0.27551891485587648</v>
      </c>
      <c r="AV371" s="22" t="e">
        <v>#DIV/0!</v>
      </c>
      <c r="AW371" s="22" t="e">
        <v>#DIV/0!</v>
      </c>
      <c r="AX371" s="22" t="e">
        <v>#DIV/0!</v>
      </c>
      <c r="AY371" s="22">
        <v>0.74623749493623126</v>
      </c>
      <c r="AZ371" s="22">
        <v>0.76974777113994575</v>
      </c>
      <c r="BA371" s="22">
        <v>0.22219268722496208</v>
      </c>
      <c r="BB371" s="22" t="e">
        <v>#DIV/0!</v>
      </c>
      <c r="BC371" s="22">
        <v>0.13636671794382602</v>
      </c>
    </row>
    <row r="372" spans="1:55" x14ac:dyDescent="0.2">
      <c r="A372" s="3" t="s">
        <v>1108</v>
      </c>
      <c r="B372" s="3" t="s">
        <v>1109</v>
      </c>
      <c r="C372" s="3" t="s">
        <v>45</v>
      </c>
      <c r="D372" s="3">
        <v>331230</v>
      </c>
      <c r="E372" s="3" t="s">
        <v>16</v>
      </c>
      <c r="F372" s="3">
        <v>2020</v>
      </c>
      <c r="G372" s="3" t="s">
        <v>17</v>
      </c>
      <c r="H372" s="4">
        <v>44012</v>
      </c>
      <c r="I372" s="4">
        <v>44056</v>
      </c>
      <c r="J372" s="4">
        <v>44056</v>
      </c>
      <c r="K372" s="5">
        <v>277900000</v>
      </c>
      <c r="L372" s="5">
        <v>275400000</v>
      </c>
      <c r="M372" s="3" t="s">
        <v>1110</v>
      </c>
      <c r="N372" s="21">
        <v>5.3322714418093865E-2</v>
      </c>
      <c r="O372" s="22">
        <v>3.7852664293679152E-2</v>
      </c>
      <c r="P372" s="22">
        <v>8.501770059839231E-2</v>
      </c>
      <c r="Q372" s="22">
        <v>0.87177116053633064</v>
      </c>
      <c r="R372" s="22">
        <v>9.7473007989493293E-2</v>
      </c>
      <c r="S372" s="22">
        <v>0.16893456232775739</v>
      </c>
      <c r="T372" s="22">
        <v>6.8029566553248613E-2</v>
      </c>
      <c r="U372" s="22">
        <v>0.81121022176248936</v>
      </c>
      <c r="V372" s="22">
        <v>0.71746618041438182</v>
      </c>
      <c r="W372" s="22">
        <v>0.82259215456657042</v>
      </c>
      <c r="X372" s="22">
        <v>0.27669370408683569</v>
      </c>
      <c r="Y372" s="22">
        <v>0.45953429157473136</v>
      </c>
      <c r="Z372" s="22">
        <v>0.72330629591316442</v>
      </c>
      <c r="AA372" s="22">
        <v>0.26339684364411953</v>
      </c>
      <c r="AB372" s="22">
        <v>0.82281740684316629</v>
      </c>
      <c r="AC372" s="22">
        <v>0.64267683669238862</v>
      </c>
      <c r="AD372" s="22">
        <v>7.0094790494402495E-2</v>
      </c>
      <c r="AE372" s="22">
        <v>0.13724274274899592</v>
      </c>
      <c r="AF372" s="22">
        <v>0.25228327283981528</v>
      </c>
      <c r="AG372" s="22" t="e">
        <v>#DIV/0!</v>
      </c>
      <c r="AH372" s="22" t="e">
        <v>#DIV/0!</v>
      </c>
      <c r="AI372" s="22">
        <v>0.55435766450744561</v>
      </c>
      <c r="AJ372" s="22">
        <v>0.1125887665872219</v>
      </c>
      <c r="AK372" s="22" t="e">
        <v>#DIV/0!</v>
      </c>
      <c r="AL372" s="22" t="e">
        <v>#DIV/0!</v>
      </c>
      <c r="AM372" s="22">
        <v>0.69916305867342377</v>
      </c>
      <c r="AN372" s="22">
        <v>0.80759865015812438</v>
      </c>
      <c r="AO372" s="22">
        <v>0.1242030729030968</v>
      </c>
      <c r="AP372" s="22">
        <v>0.3633089003157523</v>
      </c>
      <c r="AQ372" s="22">
        <v>0.46623877718716716</v>
      </c>
      <c r="AR372" s="22">
        <v>0.25907703748472527</v>
      </c>
      <c r="AS372" s="22">
        <v>0.37832869927039331</v>
      </c>
      <c r="AT372" s="22">
        <v>0.33037538395965066</v>
      </c>
      <c r="AU372" s="22">
        <v>0.28083067851227189</v>
      </c>
      <c r="AV372" s="22" t="e">
        <v>#DIV/0!</v>
      </c>
      <c r="AW372" s="22" t="e">
        <v>#DIV/0!</v>
      </c>
      <c r="AX372" s="22" t="e">
        <v>#DIV/0!</v>
      </c>
      <c r="AY372" s="22">
        <v>0.71432153745847715</v>
      </c>
      <c r="AZ372" s="22">
        <v>0.75425744798824645</v>
      </c>
      <c r="BA372" s="22">
        <v>0.22029299208129757</v>
      </c>
      <c r="BB372" s="22" t="e">
        <v>#DIV/0!</v>
      </c>
      <c r="BC372" s="22">
        <v>5.5820059652806689E-2</v>
      </c>
    </row>
    <row r="373" spans="1:55" x14ac:dyDescent="0.2">
      <c r="A373" s="3" t="s">
        <v>1102</v>
      </c>
      <c r="B373" s="3" t="s">
        <v>1103</v>
      </c>
      <c r="C373" s="3" t="s">
        <v>113</v>
      </c>
      <c r="D373" s="3">
        <v>378221</v>
      </c>
      <c r="E373" s="3" t="s">
        <v>16</v>
      </c>
      <c r="F373" s="3">
        <v>2019</v>
      </c>
      <c r="G373" s="3" t="s">
        <v>17</v>
      </c>
      <c r="H373" s="4">
        <v>43830</v>
      </c>
      <c r="I373" s="4">
        <v>43874</v>
      </c>
      <c r="J373" s="4">
        <v>43874</v>
      </c>
      <c r="K373" s="5">
        <v>234200000</v>
      </c>
      <c r="L373" s="5">
        <v>237400000</v>
      </c>
      <c r="M373" s="3" t="s">
        <v>1104</v>
      </c>
      <c r="N373" s="21">
        <v>0.34871879983305953</v>
      </c>
      <c r="O373" s="22">
        <v>0.34871879983305953</v>
      </c>
      <c r="P373" s="22">
        <v>0.36453380507578986</v>
      </c>
      <c r="Q373" s="22">
        <v>0.8677753784344695</v>
      </c>
      <c r="R373" s="22">
        <v>0</v>
      </c>
      <c r="S373" s="22">
        <v>0</v>
      </c>
      <c r="T373" s="22">
        <v>0</v>
      </c>
      <c r="U373" s="22">
        <v>0.80725306381245165</v>
      </c>
      <c r="V373" s="22">
        <v>0.70833495319453676</v>
      </c>
      <c r="W373" s="22">
        <v>0.81944824653588433</v>
      </c>
      <c r="X373" s="22">
        <v>0.44516248610711917</v>
      </c>
      <c r="Y373" s="22">
        <v>0.53650660058609012</v>
      </c>
      <c r="Z373" s="22">
        <v>0.55483751389288083</v>
      </c>
      <c r="AA373" s="22">
        <v>0.11445469491645478</v>
      </c>
      <c r="AB373" s="22">
        <v>1</v>
      </c>
      <c r="AC373" s="22">
        <v>1</v>
      </c>
      <c r="AD373" s="22">
        <v>0.59661406141569573</v>
      </c>
      <c r="AE373" s="22">
        <v>0.73671291225995872</v>
      </c>
      <c r="AF373" s="22">
        <v>0.47167232469700299</v>
      </c>
      <c r="AG373" s="22" t="e">
        <v>#DIV/0!</v>
      </c>
      <c r="AH373" s="22" t="e">
        <v>#DIV/0!</v>
      </c>
      <c r="AI373" s="22">
        <v>0.53654509328321931</v>
      </c>
      <c r="AJ373" s="22">
        <v>0.59119197553000868</v>
      </c>
      <c r="AK373" s="22" t="e">
        <v>#DIV/0!</v>
      </c>
      <c r="AL373" s="22" t="e">
        <v>#DIV/0!</v>
      </c>
      <c r="AM373" s="22">
        <v>0.71355587663343545</v>
      </c>
      <c r="AN373" s="22">
        <v>0.80450049393503453</v>
      </c>
      <c r="AO373" s="22">
        <v>0.11889316942080767</v>
      </c>
      <c r="AP373" s="22">
        <v>0.36029758545221108</v>
      </c>
      <c r="AQ373" s="22">
        <v>0.8462307919965425</v>
      </c>
      <c r="AR373" s="22">
        <v>0.47644504451790748</v>
      </c>
      <c r="AS373" s="22">
        <v>0.32971250758056303</v>
      </c>
      <c r="AT373" s="22">
        <v>0.5411698511907076</v>
      </c>
      <c r="AU373" s="22">
        <v>0.54065618016751638</v>
      </c>
      <c r="AV373" s="22" t="e">
        <v>#DIV/0!</v>
      </c>
      <c r="AW373" s="22" t="e">
        <v>#DIV/0!</v>
      </c>
      <c r="AX373" s="22" t="e">
        <v>#DIV/0!</v>
      </c>
      <c r="AY373" s="22">
        <v>0.7440745832666682</v>
      </c>
      <c r="AZ373" s="22">
        <v>0.76665328487588824</v>
      </c>
      <c r="BA373" s="22">
        <v>0.22191352539541659</v>
      </c>
      <c r="BB373" s="22" t="e">
        <v>#DIV/0!</v>
      </c>
      <c r="BC373" s="22">
        <v>0.35606255025905253</v>
      </c>
    </row>
    <row r="374" spans="1:55" x14ac:dyDescent="0.2">
      <c r="A374" s="3" t="s">
        <v>1150</v>
      </c>
      <c r="B374" s="3" t="s">
        <v>1151</v>
      </c>
      <c r="C374" s="3" t="s">
        <v>45</v>
      </c>
      <c r="D374" s="3">
        <v>378228</v>
      </c>
      <c r="E374" s="3" t="s">
        <v>16</v>
      </c>
      <c r="F374" s="3">
        <v>2019</v>
      </c>
      <c r="G374" s="3" t="s">
        <v>17</v>
      </c>
      <c r="H374" s="4">
        <v>43830</v>
      </c>
      <c r="I374" s="4">
        <v>43881</v>
      </c>
      <c r="J374" s="4">
        <v>43881</v>
      </c>
      <c r="K374" s="5">
        <v>118370000</v>
      </c>
      <c r="L374" s="5">
        <v>119254000</v>
      </c>
      <c r="M374" s="6" t="s">
        <v>1152</v>
      </c>
      <c r="N374" s="21">
        <v>5.2135236450471467E-2</v>
      </c>
      <c r="O374" s="22">
        <v>5.1506872306091777E-3</v>
      </c>
      <c r="P374" s="22">
        <v>6.9720470061434741E-3</v>
      </c>
      <c r="Q374" s="22">
        <v>0.87159085509581669</v>
      </c>
      <c r="R374" s="22">
        <v>2.5436043975882106E-2</v>
      </c>
      <c r="S374" s="22">
        <v>1.2107151505543798E-2</v>
      </c>
      <c r="T374" s="22">
        <v>2.3522565660080586E-2</v>
      </c>
      <c r="U374" s="22">
        <v>0.8082542946585104</v>
      </c>
      <c r="V374" s="22">
        <v>0.70896946287553764</v>
      </c>
      <c r="W374" s="22">
        <v>0.82050225101250163</v>
      </c>
      <c r="X374" s="22">
        <v>0.29044283390472692</v>
      </c>
      <c r="Y374" s="22">
        <v>0.43999712014584041</v>
      </c>
      <c r="Z374" s="22">
        <v>0.7095571660952732</v>
      </c>
      <c r="AA374" s="22">
        <v>0</v>
      </c>
      <c r="AB374" s="22">
        <v>0.82550522751910027</v>
      </c>
      <c r="AC374" s="22">
        <v>0.32451848994614196</v>
      </c>
      <c r="AD374" s="22">
        <v>0.19995318792479574</v>
      </c>
      <c r="AE374" s="22">
        <v>0.25781605169547339</v>
      </c>
      <c r="AF374" s="22">
        <v>0.33765193712353392</v>
      </c>
      <c r="AG374" s="22" t="e">
        <v>#DIV/0!</v>
      </c>
      <c r="AH374" s="22" t="e">
        <v>#DIV/0!</v>
      </c>
      <c r="AI374" s="22">
        <v>0.53048899106276626</v>
      </c>
      <c r="AJ374" s="22">
        <v>0.18429049672698006</v>
      </c>
      <c r="AK374" s="22" t="e">
        <v>#DIV/0!</v>
      </c>
      <c r="AL374" s="22" t="e">
        <v>#DIV/0!</v>
      </c>
      <c r="AM374" s="22">
        <v>0.71618467689316889</v>
      </c>
      <c r="AN374" s="22">
        <v>0.81412077328888188</v>
      </c>
      <c r="AO374" s="22">
        <v>0.33503170337162819</v>
      </c>
      <c r="AP374" s="22">
        <v>0.3691510819301419</v>
      </c>
      <c r="AQ374" s="22">
        <v>0.6969018340851395</v>
      </c>
      <c r="AR374" s="22">
        <v>0.27650654594037483</v>
      </c>
      <c r="AS374" s="22">
        <v>0.35461253561746908</v>
      </c>
      <c r="AT374" s="22">
        <v>0.52282457366010782</v>
      </c>
      <c r="AU374" s="22">
        <v>0.30776706051969094</v>
      </c>
      <c r="AV374" s="22" t="e">
        <v>#DIV/0!</v>
      </c>
      <c r="AW374" s="22" t="e">
        <v>#DIV/0!</v>
      </c>
      <c r="AX374" s="22" t="e">
        <v>#DIV/0!</v>
      </c>
      <c r="AY374" s="22">
        <v>0.74447794713370319</v>
      </c>
      <c r="AZ374" s="22">
        <v>0.76772671494123634</v>
      </c>
      <c r="BA374" s="22">
        <v>0.22255821871592577</v>
      </c>
      <c r="BB374" s="22" t="e">
        <v>#DIV/0!</v>
      </c>
      <c r="BC374" s="22">
        <v>0.23350866292921793</v>
      </c>
    </row>
    <row r="375" spans="1:55" x14ac:dyDescent="0.2">
      <c r="A375" s="3" t="s">
        <v>1162</v>
      </c>
      <c r="B375" s="3" t="s">
        <v>1163</v>
      </c>
      <c r="C375" s="3" t="s">
        <v>91</v>
      </c>
      <c r="D375" s="3">
        <v>138054</v>
      </c>
      <c r="E375" s="3" t="s">
        <v>16</v>
      </c>
      <c r="F375" s="3">
        <v>2019</v>
      </c>
      <c r="G375" s="3" t="s">
        <v>17</v>
      </c>
      <c r="H375" s="4">
        <v>43738</v>
      </c>
      <c r="I375" s="4">
        <v>43781</v>
      </c>
      <c r="J375" s="4">
        <v>43781</v>
      </c>
      <c r="K375" s="5">
        <v>361000000</v>
      </c>
      <c r="L375" s="5">
        <v>365000000</v>
      </c>
      <c r="M375" s="3" t="s">
        <v>1164</v>
      </c>
      <c r="N375" s="21">
        <v>4.7282773481389498E-2</v>
      </c>
      <c r="O375" s="22">
        <v>2.003075420046713E-2</v>
      </c>
      <c r="P375" s="22">
        <v>9.0650358958415719E-3</v>
      </c>
      <c r="Q375" s="22">
        <v>0.86980507217553127</v>
      </c>
      <c r="R375" s="22">
        <v>0.12110160092352611</v>
      </c>
      <c r="S375" s="22">
        <v>0.11949317934680796</v>
      </c>
      <c r="T375" s="22">
        <v>0.10083118502121691</v>
      </c>
      <c r="U375" s="22">
        <v>0.81053891488561536</v>
      </c>
      <c r="V375" s="22">
        <v>0.71265166176601924</v>
      </c>
      <c r="W375" s="22">
        <v>0.82256258618420386</v>
      </c>
      <c r="X375" s="22">
        <v>0.18499637077611469</v>
      </c>
      <c r="Y375" s="22">
        <v>0.53439919674702574</v>
      </c>
      <c r="Z375" s="22">
        <v>0.81500362922388525</v>
      </c>
      <c r="AA375" s="22">
        <v>0.52560101677919535</v>
      </c>
      <c r="AB375" s="22">
        <v>0.86533622199746318</v>
      </c>
      <c r="AC375" s="22">
        <v>9.246344154613842E-2</v>
      </c>
      <c r="AD375" s="22">
        <v>0.15320521108540519</v>
      </c>
      <c r="AE375" s="22">
        <v>0.23186837313216851</v>
      </c>
      <c r="AF375" s="22">
        <v>0.32921279363862771</v>
      </c>
      <c r="AG375" s="22" t="e">
        <v>#DIV/0!</v>
      </c>
      <c r="AH375" s="22" t="e">
        <v>#DIV/0!</v>
      </c>
      <c r="AI375" s="22">
        <v>0.56868379793192558</v>
      </c>
      <c r="AJ375" s="22">
        <v>0.15079663537654694</v>
      </c>
      <c r="AK375" s="22" t="e">
        <v>#DIV/0!</v>
      </c>
      <c r="AL375" s="22" t="e">
        <v>#DIV/0!</v>
      </c>
      <c r="AM375" s="22">
        <v>0.71046836931642787</v>
      </c>
      <c r="AN375" s="22">
        <v>0.80925780082111753</v>
      </c>
      <c r="AO375" s="22">
        <v>0.26914552450807461</v>
      </c>
      <c r="AP375" s="22">
        <v>0.37549855016348704</v>
      </c>
      <c r="AQ375" s="22">
        <v>0.64159189096834301</v>
      </c>
      <c r="AR375" s="22">
        <v>0.2328892679029721</v>
      </c>
      <c r="AS375" s="22">
        <v>0.38692712555246472</v>
      </c>
      <c r="AT375" s="22">
        <v>0.37667994722742748</v>
      </c>
      <c r="AU375" s="22">
        <v>0.22781513149565369</v>
      </c>
      <c r="AV375" s="22" t="e">
        <v>#DIV/0!</v>
      </c>
      <c r="AW375" s="22" t="e">
        <v>#DIV/0!</v>
      </c>
      <c r="AX375" s="22" t="e">
        <v>#DIV/0!</v>
      </c>
      <c r="AY375" s="22">
        <v>0.74806686992166671</v>
      </c>
      <c r="AZ375" s="22">
        <v>0.77183591103873705</v>
      </c>
      <c r="BA375" s="22">
        <v>0.22057949140022842</v>
      </c>
      <c r="BB375" s="22" t="e">
        <v>#DIV/0!</v>
      </c>
      <c r="BC375" s="22">
        <v>0.15960336957379478</v>
      </c>
    </row>
    <row r="376" spans="1:55" x14ac:dyDescent="0.2">
      <c r="A376" s="7" t="s">
        <v>1105</v>
      </c>
      <c r="B376" s="7" t="s">
        <v>1106</v>
      </c>
      <c r="C376" s="3" t="s">
        <v>38</v>
      </c>
      <c r="D376" s="7">
        <v>372538</v>
      </c>
      <c r="E376" s="7" t="s">
        <v>16</v>
      </c>
      <c r="F376" s="7">
        <v>2018</v>
      </c>
      <c r="G376" s="7" t="s">
        <v>17</v>
      </c>
      <c r="H376" s="8">
        <v>43555</v>
      </c>
      <c r="I376" s="8">
        <v>43599</v>
      </c>
      <c r="J376" s="8">
        <v>43599</v>
      </c>
      <c r="K376" s="9">
        <v>112595000</v>
      </c>
      <c r="L376" s="9">
        <v>113975000</v>
      </c>
      <c r="M376" s="7" t="s">
        <v>1107</v>
      </c>
      <c r="N376" s="21">
        <v>5.2712271644675367E-2</v>
      </c>
      <c r="O376" s="22">
        <v>5.218386122261278E-2</v>
      </c>
      <c r="P376" s="22">
        <v>8.3110736301823362E-2</v>
      </c>
      <c r="Q376" s="22">
        <v>0.86938414616785564</v>
      </c>
      <c r="R376" s="22">
        <v>0</v>
      </c>
      <c r="S376" s="22">
        <v>0</v>
      </c>
      <c r="T376" s="22">
        <v>0</v>
      </c>
      <c r="U376" s="22">
        <v>0.80725306381245165</v>
      </c>
      <c r="V376" s="22">
        <v>0.70833495319453676</v>
      </c>
      <c r="W376" s="22">
        <v>0.81944824653588433</v>
      </c>
      <c r="X376" s="22">
        <v>0.57568317184051065</v>
      </c>
      <c r="Y376" s="22">
        <v>0.47516181300560423</v>
      </c>
      <c r="Z376" s="22">
        <v>0.4243168281594894</v>
      </c>
      <c r="AA376" s="22">
        <v>0.1443168812039535</v>
      </c>
      <c r="AB376" s="22">
        <v>0.88057550990726663</v>
      </c>
      <c r="AC376" s="22">
        <v>0.41218509250396451</v>
      </c>
      <c r="AD376" s="22">
        <v>0.17771383080772377</v>
      </c>
      <c r="AE376" s="22">
        <v>0.24224588971887262</v>
      </c>
      <c r="AF376" s="22">
        <v>0.36246606884941374</v>
      </c>
      <c r="AG376" s="22" t="e">
        <v>#DIV/0!</v>
      </c>
      <c r="AH376" s="22" t="e">
        <v>#DIV/0!</v>
      </c>
      <c r="AI376" s="22">
        <v>0.53201765241312649</v>
      </c>
      <c r="AJ376" s="22">
        <v>0.13165906940394606</v>
      </c>
      <c r="AK376" s="22" t="e">
        <v>#DIV/0!</v>
      </c>
      <c r="AL376" s="22" t="e">
        <v>#DIV/0!</v>
      </c>
      <c r="AM376" s="22">
        <v>0.71103456318621383</v>
      </c>
      <c r="AN376" s="22">
        <v>0.80579349877415463</v>
      </c>
      <c r="AO376" s="22">
        <v>0.12481729655043944</v>
      </c>
      <c r="AP376" s="22">
        <v>0.36138771317480073</v>
      </c>
      <c r="AQ376" s="22">
        <v>0.66309760610915314</v>
      </c>
      <c r="AR376" s="22">
        <v>0.45455330675395689</v>
      </c>
      <c r="AS376" s="22">
        <v>0.32140003418748786</v>
      </c>
      <c r="AT376" s="22">
        <v>0.53228522508827558</v>
      </c>
      <c r="AU376" s="22">
        <v>0.28802585101080314</v>
      </c>
      <c r="AV376" s="22" t="e">
        <v>#DIV/0!</v>
      </c>
      <c r="AW376" s="22" t="e">
        <v>#DIV/0!</v>
      </c>
      <c r="AX376" s="22" t="e">
        <v>#DIV/0!</v>
      </c>
      <c r="AY376" s="22">
        <v>0.7440745832666682</v>
      </c>
      <c r="AZ376" s="22">
        <v>0.760167482334278</v>
      </c>
      <c r="BA376" s="22">
        <v>0.22358645670027316</v>
      </c>
      <c r="BB376" s="22" t="e">
        <v>#DIV/0!</v>
      </c>
      <c r="BC376" s="22">
        <v>0.1464832231862461</v>
      </c>
    </row>
    <row r="377" spans="1:55" x14ac:dyDescent="0.2">
      <c r="A377" s="3" t="s">
        <v>1156</v>
      </c>
      <c r="B377" s="3" t="s">
        <v>1157</v>
      </c>
      <c r="C377" s="3" t="s">
        <v>38</v>
      </c>
      <c r="D377" s="3">
        <v>30388</v>
      </c>
      <c r="E377" s="3" t="s">
        <v>16</v>
      </c>
      <c r="F377" s="3">
        <v>2019</v>
      </c>
      <c r="G377" s="3" t="s">
        <v>17</v>
      </c>
      <c r="H377" s="4">
        <v>43830</v>
      </c>
      <c r="I377" s="4">
        <v>43880</v>
      </c>
      <c r="J377" s="4">
        <v>43880</v>
      </c>
      <c r="K377" s="5">
        <v>776822000</v>
      </c>
      <c r="L377" s="5">
        <v>788856000</v>
      </c>
      <c r="M377" s="3" t="s">
        <v>1158</v>
      </c>
      <c r="N377" s="21">
        <v>0.40625878125014553</v>
      </c>
      <c r="O377" s="22">
        <v>0.40625878125014553</v>
      </c>
      <c r="P377" s="22">
        <v>1</v>
      </c>
      <c r="Q377" s="22">
        <v>0.86832844522799724</v>
      </c>
      <c r="R377" s="22">
        <v>6.6339426618960209E-2</v>
      </c>
      <c r="S377" s="22">
        <v>0</v>
      </c>
      <c r="T377" s="22">
        <v>6.7046548747917739E-2</v>
      </c>
      <c r="U377" s="22">
        <v>0.80838219742178963</v>
      </c>
      <c r="V377" s="22">
        <v>0.70833495319453676</v>
      </c>
      <c r="W377" s="22">
        <v>0.82074728843962219</v>
      </c>
      <c r="X377" s="22">
        <v>0.51783016136722793</v>
      </c>
      <c r="Y377" s="22">
        <v>0.50886250053770976</v>
      </c>
      <c r="Z377" s="22">
        <v>0.48216983863277213</v>
      </c>
      <c r="AA377" s="22">
        <v>0.15869636898384179</v>
      </c>
      <c r="AB377" s="22">
        <v>0.9415045298205984</v>
      </c>
      <c r="AC377" s="22">
        <v>0.66163042726356336</v>
      </c>
      <c r="AD377" s="22">
        <v>0.19327160574980184</v>
      </c>
      <c r="AE377" s="22">
        <v>0.27748609261113782</v>
      </c>
      <c r="AF377" s="22">
        <v>0.49070153992463805</v>
      </c>
      <c r="AG377" s="22" t="e">
        <v>#DIV/0!</v>
      </c>
      <c r="AH377" s="22" t="e">
        <v>#DIV/0!</v>
      </c>
      <c r="AI377" s="22">
        <v>0.54693051419130656</v>
      </c>
      <c r="AJ377" s="22">
        <v>0.39934005431451081</v>
      </c>
      <c r="AK377" s="22" t="e">
        <v>#DIV/0!</v>
      </c>
      <c r="AL377" s="22" t="e">
        <v>#DIV/0!</v>
      </c>
      <c r="AM377" s="22">
        <v>0.71116071639217127</v>
      </c>
      <c r="AN377" s="22">
        <v>0.80390881539126147</v>
      </c>
      <c r="AO377" s="22">
        <v>4.59289341958211E-2</v>
      </c>
      <c r="AP377" s="22">
        <v>0.35979460689234666</v>
      </c>
      <c r="AQ377" s="22">
        <v>0.70797639891495245</v>
      </c>
      <c r="AR377" s="22">
        <v>0.59803006581300899</v>
      </c>
      <c r="AS377" s="22">
        <v>0.35102419319157652</v>
      </c>
      <c r="AT377" s="22">
        <v>0.42695155107228661</v>
      </c>
      <c r="AU377" s="22">
        <v>0.28258746430279758</v>
      </c>
      <c r="AV377" s="22" t="e">
        <v>#DIV/0!</v>
      </c>
      <c r="AW377" s="22" t="e">
        <v>#DIV/0!</v>
      </c>
      <c r="AX377" s="22" t="e">
        <v>#DIV/0!</v>
      </c>
      <c r="AY377" s="22">
        <v>0.75055162747313042</v>
      </c>
      <c r="AZ377" s="22">
        <v>0.7548769672189154</v>
      </c>
      <c r="BA377" s="22">
        <v>0.22135235180853116</v>
      </c>
      <c r="BB377" s="22" t="e">
        <v>#DIV/0!</v>
      </c>
      <c r="BC377" s="22">
        <v>9.423342953063607E-2</v>
      </c>
    </row>
    <row r="378" spans="1:55" x14ac:dyDescent="0.2">
      <c r="A378" s="3" t="s">
        <v>1123</v>
      </c>
      <c r="B378" s="3" t="s">
        <v>1124</v>
      </c>
      <c r="C378" s="3" t="s">
        <v>34</v>
      </c>
      <c r="D378" s="3">
        <v>252464</v>
      </c>
      <c r="E378" s="3" t="s">
        <v>16</v>
      </c>
      <c r="F378" s="3">
        <v>2019</v>
      </c>
      <c r="G378" s="3" t="s">
        <v>17</v>
      </c>
      <c r="H378" s="4">
        <v>43830</v>
      </c>
      <c r="I378" s="4">
        <v>43881</v>
      </c>
      <c r="J378" s="4">
        <v>43881</v>
      </c>
      <c r="K378" s="5">
        <v>933000000</v>
      </c>
      <c r="L378" s="5">
        <v>949000000</v>
      </c>
      <c r="M378" s="3" t="s">
        <v>1125</v>
      </c>
      <c r="N378" s="21">
        <v>0.15064898200267091</v>
      </c>
      <c r="O378" s="22">
        <v>0.11617802509153881</v>
      </c>
      <c r="P378" s="22">
        <v>0.26200473519925777</v>
      </c>
      <c r="Q378" s="22">
        <v>0.86928803191540216</v>
      </c>
      <c r="R378" s="22">
        <v>0.10818604830050835</v>
      </c>
      <c r="S378" s="22">
        <v>5.2211053520447512E-2</v>
      </c>
      <c r="T378" s="22">
        <v>9.9918298055635929E-2</v>
      </c>
      <c r="U378" s="22">
        <v>0.80980540397054157</v>
      </c>
      <c r="V378" s="22">
        <v>0.70997494385332083</v>
      </c>
      <c r="W378" s="22">
        <v>0.82213164666345517</v>
      </c>
      <c r="X378" s="22">
        <v>0.4191630414335436</v>
      </c>
      <c r="Y378" s="22">
        <v>0.49515044984049444</v>
      </c>
      <c r="Z378" s="22">
        <v>0.58083695856645645</v>
      </c>
      <c r="AA378" s="22">
        <v>0.38835991414376619</v>
      </c>
      <c r="AB378" s="22">
        <v>0.88457751283162211</v>
      </c>
      <c r="AC378" s="22">
        <v>0.62645333618713139</v>
      </c>
      <c r="AD378" s="22">
        <v>0.50928594217740841</v>
      </c>
      <c r="AE378" s="22">
        <v>0.63728520783567888</v>
      </c>
      <c r="AF378" s="22">
        <v>0.45854618242226586</v>
      </c>
      <c r="AG378" s="22" t="e">
        <v>#DIV/0!</v>
      </c>
      <c r="AH378" s="22" t="e">
        <v>#DIV/0!</v>
      </c>
      <c r="AI378" s="22">
        <v>0.53132439379729479</v>
      </c>
      <c r="AJ378" s="22">
        <v>0.61094006555844682</v>
      </c>
      <c r="AK378" s="22" t="e">
        <v>#DIV/0!</v>
      </c>
      <c r="AL378" s="22" t="e">
        <v>#DIV/0!</v>
      </c>
      <c r="AM378" s="22">
        <v>0.72157678513205026</v>
      </c>
      <c r="AN378" s="22">
        <v>0.80642942740937074</v>
      </c>
      <c r="AO378" s="22">
        <v>0.16229011401023938</v>
      </c>
      <c r="AP378" s="22">
        <v>0.3608378117537025</v>
      </c>
      <c r="AQ378" s="22">
        <v>0.90740080587705318</v>
      </c>
      <c r="AR378" s="22">
        <v>0.69637356234063708</v>
      </c>
      <c r="AS378" s="22">
        <v>0.2709358841451423</v>
      </c>
      <c r="AT378" s="22">
        <v>0.92911419970040865</v>
      </c>
      <c r="AU378" s="22">
        <v>0.52264979387935606</v>
      </c>
      <c r="AV378" s="22" t="e">
        <v>#DIV/0!</v>
      </c>
      <c r="AW378" s="22" t="e">
        <v>#DIV/0!</v>
      </c>
      <c r="AX378" s="22" t="e">
        <v>#DIV/0!</v>
      </c>
      <c r="AY378" s="22">
        <v>0.74499323086036118</v>
      </c>
      <c r="AZ378" s="22">
        <v>0.76743106638992176</v>
      </c>
      <c r="BA378" s="22">
        <v>0.22240501358724465</v>
      </c>
      <c r="BB378" s="22" t="e">
        <v>#DIV/0!</v>
      </c>
      <c r="BC378" s="22">
        <v>0.40783900260989869</v>
      </c>
    </row>
    <row r="379" spans="1:55" x14ac:dyDescent="0.2">
      <c r="A379" s="3" t="s">
        <v>1159</v>
      </c>
      <c r="B379" s="3" t="s">
        <v>1160</v>
      </c>
      <c r="C379" s="3" t="s">
        <v>34</v>
      </c>
      <c r="D379" s="3">
        <v>693134</v>
      </c>
      <c r="E379" s="3" t="s">
        <v>16</v>
      </c>
      <c r="F379" s="3">
        <v>2019</v>
      </c>
      <c r="G379" s="3" t="s">
        <v>17</v>
      </c>
      <c r="H379" s="4">
        <v>43830</v>
      </c>
      <c r="I379" s="4">
        <v>43880</v>
      </c>
      <c r="J379" s="4">
        <v>43880</v>
      </c>
      <c r="K379" s="5">
        <v>39085000</v>
      </c>
      <c r="L379" s="5">
        <v>40742000</v>
      </c>
      <c r="M379" s="3" t="s">
        <v>1161</v>
      </c>
      <c r="N379" s="21">
        <v>4.8553040034223754E-2</v>
      </c>
      <c r="O379" s="22">
        <v>4.8553040034223754E-2</v>
      </c>
      <c r="P379" s="22">
        <v>5.5184009090356673E-2</v>
      </c>
      <c r="Q379" s="22">
        <v>0.86815114179487363</v>
      </c>
      <c r="R379" s="22">
        <v>0</v>
      </c>
      <c r="S379" s="22">
        <v>0</v>
      </c>
      <c r="T379" s="22">
        <v>0</v>
      </c>
      <c r="U379" s="22">
        <v>0.80725306381245165</v>
      </c>
      <c r="V379" s="22">
        <v>0.70833495319453676</v>
      </c>
      <c r="W379" s="22">
        <v>0.81944824653588433</v>
      </c>
      <c r="X379" s="22">
        <v>0.2662243530971023</v>
      </c>
      <c r="Y379" s="22">
        <v>0.64318091922452436</v>
      </c>
      <c r="Z379" s="22">
        <v>0.73377564690289765</v>
      </c>
      <c r="AA379" s="22">
        <v>0.61493756606478966</v>
      </c>
      <c r="AB379" s="22">
        <v>0.95720410928204336</v>
      </c>
      <c r="AC379" s="22">
        <v>0.46033927403088587</v>
      </c>
      <c r="AD379" s="22">
        <v>0.25224303445017165</v>
      </c>
      <c r="AE379" s="22">
        <v>0.32168216107471043</v>
      </c>
      <c r="AF379" s="22">
        <v>0.36665906735080467</v>
      </c>
      <c r="AG379" s="22" t="e">
        <v>#DIV/0!</v>
      </c>
      <c r="AH379" s="22" t="e">
        <v>#DIV/0!</v>
      </c>
      <c r="AI379" s="22">
        <v>0.56494712578522899</v>
      </c>
      <c r="AJ379" s="22">
        <v>0.15844990405027376</v>
      </c>
      <c r="AK379" s="22" t="e">
        <v>#DIV/0!</v>
      </c>
      <c r="AL379" s="22" t="e">
        <v>#DIV/0!</v>
      </c>
      <c r="AM379" s="22">
        <v>0.70910937459501144</v>
      </c>
      <c r="AN379" s="22">
        <v>0.80447703251641489</v>
      </c>
      <c r="AO379" s="22">
        <v>9.5355735495237487E-2</v>
      </c>
      <c r="AP379" s="22">
        <v>0.36346556987966377</v>
      </c>
      <c r="AQ379" s="22">
        <v>0.64864205252119722</v>
      </c>
      <c r="AR379" s="22">
        <v>0.43436813628004667</v>
      </c>
      <c r="AS379" s="22">
        <v>0.40450672365829116</v>
      </c>
      <c r="AT379" s="22">
        <v>0.45263292412368999</v>
      </c>
      <c r="AU379" s="22">
        <v>0.25134833160922421</v>
      </c>
      <c r="AV379" s="22" t="e">
        <v>#DIV/0!</v>
      </c>
      <c r="AW379" s="22" t="e">
        <v>#DIV/0!</v>
      </c>
      <c r="AX379" s="22" t="e">
        <v>#DIV/0!</v>
      </c>
      <c r="AY379" s="22">
        <v>0.7440745832666682</v>
      </c>
      <c r="AZ379" s="22">
        <v>0.76566046815640321</v>
      </c>
      <c r="BA379" s="22">
        <v>0.22127273728052402</v>
      </c>
      <c r="BB379" s="22" t="e">
        <v>#DIV/0!</v>
      </c>
      <c r="BC379" s="22">
        <v>0.15093218783078982</v>
      </c>
    </row>
    <row r="380" spans="1:55" x14ac:dyDescent="0.2">
      <c r="A380" s="3" t="s">
        <v>1171</v>
      </c>
      <c r="B380" s="3" t="s">
        <v>1172</v>
      </c>
      <c r="C380" s="3" t="s">
        <v>45</v>
      </c>
      <c r="D380" s="3">
        <v>80553</v>
      </c>
      <c r="E380" s="3" t="s">
        <v>16</v>
      </c>
      <c r="F380" s="3">
        <v>2019</v>
      </c>
      <c r="G380" s="3" t="s">
        <v>17</v>
      </c>
      <c r="H380" s="4">
        <v>43830</v>
      </c>
      <c r="I380" s="4">
        <v>43887</v>
      </c>
      <c r="J380" s="4">
        <v>43887</v>
      </c>
      <c r="K380" s="5">
        <v>451656000</v>
      </c>
      <c r="L380" s="5">
        <v>458105000</v>
      </c>
      <c r="M380" s="3" t="s">
        <v>1173</v>
      </c>
      <c r="N380" s="21">
        <v>6.9222502251143875E-2</v>
      </c>
      <c r="O380" s="22">
        <v>4.6274528178064704E-2</v>
      </c>
      <c r="P380" s="22">
        <v>5.7223670498241973E-2</v>
      </c>
      <c r="Q380" s="22">
        <v>0.86967939175040909</v>
      </c>
      <c r="R380" s="22">
        <v>4.1104425962378253E-2</v>
      </c>
      <c r="S380" s="22">
        <v>0</v>
      </c>
      <c r="T380" s="22">
        <v>4.1542564346706501E-2</v>
      </c>
      <c r="U380" s="22">
        <v>0.80833297192467124</v>
      </c>
      <c r="V380" s="22">
        <v>0.70833495319453676</v>
      </c>
      <c r="W380" s="22">
        <v>0.82069065565235921</v>
      </c>
      <c r="X380" s="22">
        <v>0.48140187076963808</v>
      </c>
      <c r="Y380" s="22">
        <v>0.47014017101051592</v>
      </c>
      <c r="Z380" s="22">
        <v>0.51859812923036197</v>
      </c>
      <c r="AA380" s="22">
        <v>0.18222017286255465</v>
      </c>
      <c r="AB380" s="22">
        <v>0.8695361956271892</v>
      </c>
      <c r="AC380" s="22">
        <v>0.45340828914177056</v>
      </c>
      <c r="AD380" s="22">
        <v>0.13103474103343463</v>
      </c>
      <c r="AE380" s="22">
        <v>0.20662611482519902</v>
      </c>
      <c r="AF380" s="22">
        <v>0.31624651132958537</v>
      </c>
      <c r="AG380" s="22" t="e">
        <v>#DIV/0!</v>
      </c>
      <c r="AH380" s="22" t="e">
        <v>#DIV/0!</v>
      </c>
      <c r="AI380" s="22">
        <v>0.5453531475234985</v>
      </c>
      <c r="AJ380" s="22">
        <v>0.13396881679801043</v>
      </c>
      <c r="AK380" s="22" t="e">
        <v>#DIV/0!</v>
      </c>
      <c r="AL380" s="22" t="e">
        <v>#DIV/0!</v>
      </c>
      <c r="AM380" s="22">
        <v>0.70784958832952782</v>
      </c>
      <c r="AN380" s="22">
        <v>0.80815818215781332</v>
      </c>
      <c r="AO380" s="22">
        <v>0.22627366195571938</v>
      </c>
      <c r="AP380" s="22">
        <v>0.36205590846052443</v>
      </c>
      <c r="AQ380" s="22">
        <v>0.59014233610188316</v>
      </c>
      <c r="AR380" s="22">
        <v>0.27587851048784617</v>
      </c>
      <c r="AS380" s="22">
        <v>0.36947408433368717</v>
      </c>
      <c r="AT380" s="22">
        <v>0.43165485082288291</v>
      </c>
      <c r="AU380" s="22">
        <v>0.2802725326025321</v>
      </c>
      <c r="AV380" s="22" t="e">
        <v>#DIV/0!</v>
      </c>
      <c r="AW380" s="22" t="e">
        <v>#DIV/0!</v>
      </c>
      <c r="AX380" s="22" t="e">
        <v>#DIV/0!</v>
      </c>
      <c r="AY380" s="22">
        <v>0.74644231779916503</v>
      </c>
      <c r="AZ380" s="22">
        <v>0.76644068880854765</v>
      </c>
      <c r="BA380" s="22">
        <v>0.22626215874294042</v>
      </c>
      <c r="BB380" s="22" t="e">
        <v>#DIV/0!</v>
      </c>
      <c r="BC380" s="22">
        <v>0.12938233398732851</v>
      </c>
    </row>
    <row r="381" spans="1:55" x14ac:dyDescent="0.2">
      <c r="A381" s="3" t="s">
        <v>1177</v>
      </c>
      <c r="B381" s="3" t="s">
        <v>1178</v>
      </c>
      <c r="C381" s="3" t="s">
        <v>15</v>
      </c>
      <c r="D381" s="3">
        <v>219075</v>
      </c>
      <c r="E381" s="3" t="s">
        <v>16</v>
      </c>
      <c r="F381" s="3">
        <v>2019</v>
      </c>
      <c r="G381" s="3" t="s">
        <v>17</v>
      </c>
      <c r="H381" s="4">
        <v>43830</v>
      </c>
      <c r="I381" s="4">
        <v>43886</v>
      </c>
      <c r="J381" s="4">
        <v>43886</v>
      </c>
      <c r="K381" s="5">
        <v>252100000</v>
      </c>
      <c r="L381" s="5">
        <v>253300000</v>
      </c>
      <c r="M381" s="3" t="s">
        <v>1179</v>
      </c>
      <c r="N381" s="21">
        <v>1.9785748813885687E-2</v>
      </c>
      <c r="O381" s="22">
        <v>1.7161176305925535E-2</v>
      </c>
      <c r="P381" s="22">
        <v>3.4174184987593566E-2</v>
      </c>
      <c r="Q381" s="22">
        <v>0.87361300038009659</v>
      </c>
      <c r="R381" s="22">
        <v>0.13056958546892716</v>
      </c>
      <c r="S381" s="22">
        <v>7.6495037639539798E-2</v>
      </c>
      <c r="T381" s="22">
        <v>0.1181586415527273</v>
      </c>
      <c r="U381" s="22">
        <v>0.81420080729667921</v>
      </c>
      <c r="V381" s="22">
        <v>0.7137542961397233</v>
      </c>
      <c r="W381" s="22">
        <v>0.82660540036740349</v>
      </c>
      <c r="X381" s="22">
        <v>0.13214209606970645</v>
      </c>
      <c r="Y381" s="22">
        <v>0.43287714126054583</v>
      </c>
      <c r="Z381" s="22">
        <v>0.86785790393029349</v>
      </c>
      <c r="AA381" s="22">
        <v>0.13791304543562619</v>
      </c>
      <c r="AB381" s="22">
        <v>0.80250664441584085</v>
      </c>
      <c r="AC381" s="22">
        <v>0.43188328411818433</v>
      </c>
      <c r="AD381" s="22">
        <v>0.3556192142522604</v>
      </c>
      <c r="AE381" s="22">
        <v>0.40084352629533793</v>
      </c>
      <c r="AF381" s="22">
        <v>0.33860779875092412</v>
      </c>
      <c r="AG381" s="22" t="e">
        <v>#DIV/0!</v>
      </c>
      <c r="AH381" s="22" t="e">
        <v>#DIV/0!</v>
      </c>
      <c r="AI381" s="22">
        <v>0.54801892981501221</v>
      </c>
      <c r="AJ381" s="22">
        <v>0.15194525754558813</v>
      </c>
      <c r="AK381" s="22" t="e">
        <v>#DIV/0!</v>
      </c>
      <c r="AL381" s="22" t="e">
        <v>#DIV/0!</v>
      </c>
      <c r="AM381" s="22">
        <v>0.71360241342142094</v>
      </c>
      <c r="AN381" s="22">
        <v>0.81085362154313756</v>
      </c>
      <c r="AO381" s="22">
        <v>0.16759668159598101</v>
      </c>
      <c r="AP381" s="22">
        <v>0.35547065130382577</v>
      </c>
      <c r="AQ381" s="22">
        <v>0.63682264607839867</v>
      </c>
      <c r="AR381" s="22">
        <v>0.34841022124785048</v>
      </c>
      <c r="AS381" s="22">
        <v>0.36831390605410119</v>
      </c>
      <c r="AT381" s="22">
        <v>0.48108948309081939</v>
      </c>
      <c r="AU381" s="22">
        <v>0.26832418654732326</v>
      </c>
      <c r="AV381" s="22" t="e">
        <v>#DIV/0!</v>
      </c>
      <c r="AW381" s="22" t="e">
        <v>#DIV/0!</v>
      </c>
      <c r="AX381" s="22" t="e">
        <v>#DIV/0!</v>
      </c>
      <c r="AY381" s="22">
        <v>0.74576246874029861</v>
      </c>
      <c r="AZ381" s="22">
        <v>0.76885153275752716</v>
      </c>
      <c r="BA381" s="22">
        <v>0.22219578763723388</v>
      </c>
      <c r="BB381" s="22" t="e">
        <v>#DIV/0!</v>
      </c>
      <c r="BC381" s="22">
        <v>0.28759594618284945</v>
      </c>
    </row>
    <row r="382" spans="1:55" x14ac:dyDescent="0.2">
      <c r="A382" s="3" t="s">
        <v>1165</v>
      </c>
      <c r="B382" s="3" t="s">
        <v>1166</v>
      </c>
      <c r="C382" s="3" t="s">
        <v>72</v>
      </c>
      <c r="D382" s="3">
        <v>424210</v>
      </c>
      <c r="E382" s="3" t="s">
        <v>16</v>
      </c>
      <c r="F382" s="3">
        <v>2019</v>
      </c>
      <c r="G382" s="3" t="s">
        <v>17</v>
      </c>
      <c r="H382" s="4">
        <v>43830</v>
      </c>
      <c r="I382" s="4">
        <v>43879</v>
      </c>
      <c r="J382" s="4">
        <v>43879</v>
      </c>
      <c r="K382" s="5">
        <v>293320000</v>
      </c>
      <c r="L382" s="5">
        <v>294399000</v>
      </c>
      <c r="M382" s="3" t="s">
        <v>1167</v>
      </c>
      <c r="N382" s="21">
        <v>1.284789485504223E-2</v>
      </c>
      <c r="O382" s="22">
        <v>1.284789485504223E-2</v>
      </c>
      <c r="P382" s="22">
        <v>1.606596723061855E-3</v>
      </c>
      <c r="Q382" s="22">
        <v>0.86956602391480398</v>
      </c>
      <c r="R382" s="22">
        <v>0.1640966626756401</v>
      </c>
      <c r="S382" s="22">
        <v>0</v>
      </c>
      <c r="T382" s="22">
        <v>0.16584579418581297</v>
      </c>
      <c r="U382" s="22">
        <v>0.81143686038603458</v>
      </c>
      <c r="V382" s="22">
        <v>0.70833495319453676</v>
      </c>
      <c r="W382" s="22">
        <v>0.82426160699283291</v>
      </c>
      <c r="X382" s="22">
        <v>1.372786740913024E-2</v>
      </c>
      <c r="Y382" s="22">
        <v>0.4630181477801894</v>
      </c>
      <c r="Z382" s="22">
        <v>0.98627213259086977</v>
      </c>
      <c r="AA382" s="22">
        <v>0</v>
      </c>
      <c r="AB382" s="22">
        <v>0.87356796798464942</v>
      </c>
      <c r="AC382" s="22">
        <v>0.67606571942499927</v>
      </c>
      <c r="AD382" s="22">
        <v>0.72685776149828074</v>
      </c>
      <c r="AE382" s="22">
        <v>0.37254834916854279</v>
      </c>
      <c r="AF382" s="22">
        <v>0.37615106473609905</v>
      </c>
      <c r="AG382" s="22" t="e">
        <v>#DIV/0!</v>
      </c>
      <c r="AH382" s="22" t="e">
        <v>#DIV/0!</v>
      </c>
      <c r="AI382" s="22">
        <v>0.59819076304676067</v>
      </c>
      <c r="AJ382" s="22">
        <v>0.28058399982457477</v>
      </c>
      <c r="AK382" s="22" t="e">
        <v>#DIV/0!</v>
      </c>
      <c r="AL382" s="22" t="e">
        <v>#DIV/0!</v>
      </c>
      <c r="AM382" s="22">
        <v>0.70780149570716999</v>
      </c>
      <c r="AN382" s="22">
        <v>0.80362714930510704</v>
      </c>
      <c r="AO382" s="22">
        <v>1.2134091232652303E-2</v>
      </c>
      <c r="AP382" s="22">
        <v>0.35732515790788272</v>
      </c>
      <c r="AQ382" s="22">
        <v>0.58983082391375075</v>
      </c>
      <c r="AR382" s="22">
        <v>0.79425537664782631</v>
      </c>
      <c r="AS382" s="22">
        <v>0.62656537480141572</v>
      </c>
      <c r="AT382" s="22">
        <v>0.35692923463048981</v>
      </c>
      <c r="AU382" s="22">
        <v>0</v>
      </c>
      <c r="AV382" s="22" t="e">
        <v>#DIV/0!</v>
      </c>
      <c r="AW382" s="22" t="e">
        <v>#DIV/0!</v>
      </c>
      <c r="AX382" s="22" t="e">
        <v>#DIV/0!</v>
      </c>
      <c r="AY382" s="22">
        <v>0.75022330862069198</v>
      </c>
      <c r="AZ382" s="22">
        <v>0.77453626519565499</v>
      </c>
      <c r="BA382" s="22">
        <v>0.21364352054232344</v>
      </c>
      <c r="BB382" s="22" t="e">
        <v>#DIV/0!</v>
      </c>
      <c r="BC382" s="22">
        <v>8.8093784958964111E-2</v>
      </c>
    </row>
    <row r="383" spans="1:55" x14ac:dyDescent="0.2">
      <c r="A383" s="3" t="s">
        <v>1189</v>
      </c>
      <c r="B383" s="3" t="s">
        <v>1190</v>
      </c>
      <c r="C383" s="3" t="s">
        <v>24</v>
      </c>
      <c r="D383" s="3">
        <v>378232</v>
      </c>
      <c r="E383" s="3" t="s">
        <v>16</v>
      </c>
      <c r="F383" s="3">
        <v>2019</v>
      </c>
      <c r="G383" s="3" t="s">
        <v>17</v>
      </c>
      <c r="H383" s="4">
        <v>43830</v>
      </c>
      <c r="I383" s="4">
        <v>43887</v>
      </c>
      <c r="J383" s="4">
        <v>43887</v>
      </c>
      <c r="K383" s="5">
        <v>87184000</v>
      </c>
      <c r="L383" s="5">
        <v>87603000</v>
      </c>
      <c r="M383" s="3" t="s">
        <v>1191</v>
      </c>
      <c r="N383" s="21">
        <v>4.630060524276982E-2</v>
      </c>
      <c r="O383" s="22">
        <v>4.2413717658804383E-2</v>
      </c>
      <c r="P383" s="22">
        <v>4.2050678871886097E-3</v>
      </c>
      <c r="Q383" s="22">
        <v>0.86940209815015668</v>
      </c>
      <c r="R383" s="22">
        <v>0.11469717407815623</v>
      </c>
      <c r="S383" s="22">
        <v>1.4117229000426989E-2</v>
      </c>
      <c r="T383" s="22">
        <v>0.11337244702475135</v>
      </c>
      <c r="U383" s="22">
        <v>0.8100486128367631</v>
      </c>
      <c r="V383" s="22">
        <v>0.70879306921166474</v>
      </c>
      <c r="W383" s="22">
        <v>0.82259378519826987</v>
      </c>
      <c r="X383" s="22">
        <v>0.13948393724307159</v>
      </c>
      <c r="Y383" s="22">
        <v>0.50166135586716432</v>
      </c>
      <c r="Z383" s="22">
        <v>0.86051606275692838</v>
      </c>
      <c r="AA383" s="22">
        <v>0.53202693916829857</v>
      </c>
      <c r="AB383" s="22">
        <v>0.87985198260857667</v>
      </c>
      <c r="AC383" s="22">
        <v>1</v>
      </c>
      <c r="AD383" s="22">
        <v>0.23824978006017539</v>
      </c>
      <c r="AE383" s="22">
        <v>0.27859474728181077</v>
      </c>
      <c r="AF383" s="22">
        <v>0.33949135635498984</v>
      </c>
      <c r="AG383" s="22" t="e">
        <v>#DIV/0!</v>
      </c>
      <c r="AH383" s="22" t="e">
        <v>#DIV/0!</v>
      </c>
      <c r="AI383" s="22">
        <v>0.53525687331230831</v>
      </c>
      <c r="AJ383" s="22">
        <v>0.2368261278992328</v>
      </c>
      <c r="AK383" s="22" t="e">
        <v>#DIV/0!</v>
      </c>
      <c r="AL383" s="22" t="e">
        <v>#DIV/0!</v>
      </c>
      <c r="AM383" s="22">
        <v>0.71056895394814368</v>
      </c>
      <c r="AN383" s="22">
        <v>0.80730556709086121</v>
      </c>
      <c r="AO383" s="22">
        <v>0.20142579858908813</v>
      </c>
      <c r="AP383" s="22">
        <v>0.37677681688545001</v>
      </c>
      <c r="AQ383" s="22">
        <v>0.65228291905626168</v>
      </c>
      <c r="AR383" s="22">
        <v>0.31012597354636362</v>
      </c>
      <c r="AS383" s="22">
        <v>0.35377628294475122</v>
      </c>
      <c r="AT383" s="22">
        <v>0.46593200030146159</v>
      </c>
      <c r="AU383" s="22">
        <v>0.31025392270717306</v>
      </c>
      <c r="AV383" s="22" t="e">
        <v>#DIV/0!</v>
      </c>
      <c r="AW383" s="22" t="e">
        <v>#DIV/0!</v>
      </c>
      <c r="AX383" s="22" t="e">
        <v>#DIV/0!</v>
      </c>
      <c r="AY383" s="22">
        <v>0.74628315781896526</v>
      </c>
      <c r="AZ383" s="22">
        <v>0.76989852894666666</v>
      </c>
      <c r="BA383" s="22">
        <v>0.22237644382148955</v>
      </c>
      <c r="BB383" s="22" t="e">
        <v>#DIV/0!</v>
      </c>
      <c r="BC383" s="22">
        <v>0.17516848713566244</v>
      </c>
    </row>
    <row r="384" spans="1:55" x14ac:dyDescent="0.2">
      <c r="A384" s="3" t="s">
        <v>1168</v>
      </c>
      <c r="B384" s="3" t="s">
        <v>1169</v>
      </c>
      <c r="C384" s="3" t="s">
        <v>45</v>
      </c>
      <c r="D384" s="3">
        <v>178804</v>
      </c>
      <c r="E384" s="3" t="s">
        <v>16</v>
      </c>
      <c r="F384" s="3">
        <v>2019</v>
      </c>
      <c r="G384" s="3" t="s">
        <v>17</v>
      </c>
      <c r="H384" s="4">
        <v>43861</v>
      </c>
      <c r="I384" s="4">
        <v>43917</v>
      </c>
      <c r="J384" s="4">
        <v>43917</v>
      </c>
      <c r="K384" s="5">
        <v>56990000</v>
      </c>
      <c r="L384" s="5">
        <v>57218000</v>
      </c>
      <c r="M384" s="3" t="s">
        <v>1170</v>
      </c>
      <c r="N384" s="21">
        <v>6.5820377308710862E-2</v>
      </c>
      <c r="O384" s="22">
        <v>2.4216863469085869E-2</v>
      </c>
      <c r="P384" s="22">
        <v>4.5607556595826174E-2</v>
      </c>
      <c r="Q384" s="22">
        <v>0.87019777559134048</v>
      </c>
      <c r="R384" s="22">
        <v>0</v>
      </c>
      <c r="S384" s="22">
        <v>0</v>
      </c>
      <c r="T384" s="22">
        <v>0</v>
      </c>
      <c r="U384" s="22">
        <v>0.80725306381245165</v>
      </c>
      <c r="V384" s="22">
        <v>0.70833495319453676</v>
      </c>
      <c r="W384" s="22">
        <v>0.81944824653588433</v>
      </c>
      <c r="X384" s="22">
        <v>0.363869156319299</v>
      </c>
      <c r="Y384" s="22">
        <v>0.45327006311104356</v>
      </c>
      <c r="Z384" s="22">
        <v>0.63613084368070105</v>
      </c>
      <c r="AA384" s="22">
        <v>3.5851119736639244E-3</v>
      </c>
      <c r="AB384" s="22">
        <v>0.85377511314982002</v>
      </c>
      <c r="AC384" s="22">
        <v>0.34362055658287399</v>
      </c>
      <c r="AD384" s="22">
        <v>0.20949803725659746</v>
      </c>
      <c r="AE384" s="22">
        <v>0.2959607471644578</v>
      </c>
      <c r="AF384" s="22">
        <v>0.34971663875114323</v>
      </c>
      <c r="AG384" s="22" t="e">
        <v>#DIV/0!</v>
      </c>
      <c r="AH384" s="22" t="e">
        <v>#DIV/0!</v>
      </c>
      <c r="AI384" s="22">
        <v>0.53526324751988752</v>
      </c>
      <c r="AJ384" s="22">
        <v>0.23892725926178462</v>
      </c>
      <c r="AK384" s="22" t="e">
        <v>#DIV/0!</v>
      </c>
      <c r="AL384" s="22" t="e">
        <v>#DIV/0!</v>
      </c>
      <c r="AM384" s="22">
        <v>0.71650901909973053</v>
      </c>
      <c r="AN384" s="22">
        <v>0.81113913579885744</v>
      </c>
      <c r="AO384" s="22">
        <v>0.32219758674224719</v>
      </c>
      <c r="AP384" s="22">
        <v>0.36452276679161727</v>
      </c>
      <c r="AQ384" s="22">
        <v>0.7443776301088082</v>
      </c>
      <c r="AR384" s="22">
        <v>0.33593220235651883</v>
      </c>
      <c r="AS384" s="22">
        <v>0.34949670964048785</v>
      </c>
      <c r="AT384" s="22">
        <v>0.66034036348828562</v>
      </c>
      <c r="AU384" s="22">
        <v>0.3170390499405788</v>
      </c>
      <c r="AV384" s="22" t="e">
        <v>#DIV/0!</v>
      </c>
      <c r="AW384" s="22" t="e">
        <v>#DIV/0!</v>
      </c>
      <c r="AX384" s="22" t="e">
        <v>#DIV/0!</v>
      </c>
      <c r="AY384" s="22">
        <v>0.7440745832666682</v>
      </c>
      <c r="AZ384" s="22">
        <v>0.76673702600338256</v>
      </c>
      <c r="BA384" s="22">
        <v>0.22233984506630491</v>
      </c>
      <c r="BB384" s="22" t="e">
        <v>#DIV/0!</v>
      </c>
      <c r="BC384" s="22">
        <v>0.28608553379712792</v>
      </c>
    </row>
    <row r="385" spans="1:55" x14ac:dyDescent="0.2">
      <c r="A385" s="3" t="s">
        <v>1180</v>
      </c>
      <c r="B385" s="3" t="s">
        <v>1181</v>
      </c>
      <c r="C385" s="3" t="s">
        <v>24</v>
      </c>
      <c r="D385" s="3">
        <v>367714</v>
      </c>
      <c r="E385" s="3" t="s">
        <v>16</v>
      </c>
      <c r="F385" s="3">
        <v>2019</v>
      </c>
      <c r="G385" s="3" t="s">
        <v>17</v>
      </c>
      <c r="H385" s="4">
        <v>43830</v>
      </c>
      <c r="I385" s="4">
        <v>43875</v>
      </c>
      <c r="J385" s="4">
        <v>43875</v>
      </c>
      <c r="K385" s="5">
        <v>947000000</v>
      </c>
      <c r="L385" s="5">
        <v>962000000</v>
      </c>
      <c r="M385" s="3" t="s">
        <v>1182</v>
      </c>
      <c r="N385" s="21">
        <v>2.4962151776782172E-2</v>
      </c>
      <c r="O385" s="22">
        <v>2.4962151776782172E-2</v>
      </c>
      <c r="P385" s="22">
        <v>2.3807437311631693E-2</v>
      </c>
      <c r="Q385" s="22">
        <v>0.87060689231469557</v>
      </c>
      <c r="R385" s="22">
        <v>7.8580131583775234E-2</v>
      </c>
      <c r="S385" s="22">
        <v>4.1873367610632158E-2</v>
      </c>
      <c r="T385" s="22">
        <v>7.1862131343784483E-2</v>
      </c>
      <c r="U385" s="22">
        <v>0.80981667435186966</v>
      </c>
      <c r="V385" s="22">
        <v>0.71015376937186203</v>
      </c>
      <c r="W385" s="22">
        <v>0.82211702486560101</v>
      </c>
      <c r="X385" s="22">
        <v>0.20981183238584952</v>
      </c>
      <c r="Y385" s="22">
        <v>0.48957442334359025</v>
      </c>
      <c r="Z385" s="22">
        <v>0.79018816761415045</v>
      </c>
      <c r="AA385" s="22">
        <v>0.60572775215039143</v>
      </c>
      <c r="AB385" s="22">
        <v>0.84375804246697661</v>
      </c>
      <c r="AC385" s="22">
        <v>0.21540754593501593</v>
      </c>
      <c r="AD385" s="22">
        <v>0.17960511009881358</v>
      </c>
      <c r="AE385" s="22">
        <v>0.24886863274736445</v>
      </c>
      <c r="AF385" s="22">
        <v>0.33327848364461626</v>
      </c>
      <c r="AG385" s="22" t="e">
        <v>#DIV/0!</v>
      </c>
      <c r="AH385" s="22" t="e">
        <v>#DIV/0!</v>
      </c>
      <c r="AI385" s="22">
        <v>0.54423026518429229</v>
      </c>
      <c r="AJ385" s="22">
        <v>0.12380237425338683</v>
      </c>
      <c r="AK385" s="22" t="e">
        <v>#DIV/0!</v>
      </c>
      <c r="AL385" s="22" t="e">
        <v>#DIV/0!</v>
      </c>
      <c r="AM385" s="22">
        <v>0.71259160353953099</v>
      </c>
      <c r="AN385" s="22">
        <v>0.81115179438123297</v>
      </c>
      <c r="AO385" s="22">
        <v>0.29378094188572823</v>
      </c>
      <c r="AP385" s="22">
        <v>0.35157278568952122</v>
      </c>
      <c r="AQ385" s="22">
        <v>0.66420680435398749</v>
      </c>
      <c r="AR385" s="22">
        <v>0.25241982055761986</v>
      </c>
      <c r="AS385" s="22">
        <v>0.37038344311716764</v>
      </c>
      <c r="AT385" s="22">
        <v>0.43369408445919172</v>
      </c>
      <c r="AU385" s="22">
        <v>0.2604675886433141</v>
      </c>
      <c r="AV385" s="22" t="e">
        <v>#DIV/0!</v>
      </c>
      <c r="AW385" s="22" t="e">
        <v>#DIV/0!</v>
      </c>
      <c r="AX385" s="22" t="e">
        <v>#DIV/0!</v>
      </c>
      <c r="AY385" s="22">
        <v>0.74579189415921388</v>
      </c>
      <c r="AZ385" s="22">
        <v>0.76865975910434925</v>
      </c>
      <c r="BA385" s="22">
        <v>0.22172529365544355</v>
      </c>
      <c r="BB385" s="22" t="e">
        <v>#DIV/0!</v>
      </c>
      <c r="BC385" s="22">
        <v>0.22597468533565179</v>
      </c>
    </row>
    <row r="386" spans="1:55" x14ac:dyDescent="0.2">
      <c r="A386" s="3" t="s">
        <v>1174</v>
      </c>
      <c r="B386" s="3" t="s">
        <v>1175</v>
      </c>
      <c r="C386" s="3" t="s">
        <v>15</v>
      </c>
      <c r="D386" s="3">
        <v>367644</v>
      </c>
      <c r="E386" s="3" t="s">
        <v>16</v>
      </c>
      <c r="F386" s="3">
        <v>2019</v>
      </c>
      <c r="G386" s="3" t="s">
        <v>17</v>
      </c>
      <c r="H386" s="4">
        <v>43830</v>
      </c>
      <c r="I386" s="4">
        <v>43868</v>
      </c>
      <c r="J386" s="4">
        <v>43868</v>
      </c>
      <c r="K386" s="5">
        <v>692400000</v>
      </c>
      <c r="L386" s="5">
        <v>695000000</v>
      </c>
      <c r="M386" s="3" t="s">
        <v>1176</v>
      </c>
      <c r="N386" s="21">
        <v>2.8799283667982813E-2</v>
      </c>
      <c r="O386" s="22">
        <v>2.2486700706042452E-2</v>
      </c>
      <c r="P386" s="22">
        <v>2.114466357992803E-2</v>
      </c>
      <c r="Q386" s="22">
        <v>0.87163673261310082</v>
      </c>
      <c r="R386" s="22">
        <v>0.13725580961204475</v>
      </c>
      <c r="S386" s="22">
        <v>3.8347692645099116E-2</v>
      </c>
      <c r="T386" s="22">
        <v>0.13179941248048713</v>
      </c>
      <c r="U386" s="22">
        <v>0.81269894401597864</v>
      </c>
      <c r="V386" s="22">
        <v>0.71036071420235036</v>
      </c>
      <c r="W386" s="22">
        <v>0.82540108275988466</v>
      </c>
      <c r="X386" s="22">
        <v>4.5589383683656323E-2</v>
      </c>
      <c r="Y386" s="22">
        <v>0.4385788306421653</v>
      </c>
      <c r="Z386" s="22">
        <v>0.95441061631634372</v>
      </c>
      <c r="AA386" s="22">
        <v>0</v>
      </c>
      <c r="AB386" s="22">
        <v>0.82480546119919784</v>
      </c>
      <c r="AC386" s="22">
        <v>0.57822157782803452</v>
      </c>
      <c r="AD386" s="22">
        <v>0.59169091256190598</v>
      </c>
      <c r="AE386" s="22">
        <v>0.61244005353683861</v>
      </c>
      <c r="AF386" s="22">
        <v>0.42584036393023189</v>
      </c>
      <c r="AG386" s="22" t="e">
        <v>#DIV/0!</v>
      </c>
      <c r="AH386" s="22" t="e">
        <v>#DIV/0!</v>
      </c>
      <c r="AI386" s="22">
        <v>0.53308738898205199</v>
      </c>
      <c r="AJ386" s="22">
        <v>0.41263843478688472</v>
      </c>
      <c r="AK386" s="22" t="e">
        <v>#DIV/0!</v>
      </c>
      <c r="AL386" s="22" t="e">
        <v>#DIV/0!</v>
      </c>
      <c r="AM386" s="22">
        <v>0.71533180049195244</v>
      </c>
      <c r="AN386" s="22">
        <v>0.80556536761964292</v>
      </c>
      <c r="AO386" s="22">
        <v>6.3555404639931409E-2</v>
      </c>
      <c r="AP386" s="22">
        <v>0.34426132155311717</v>
      </c>
      <c r="AQ386" s="22">
        <v>0.68424933095393758</v>
      </c>
      <c r="AR386" s="22">
        <v>0.62081676904841454</v>
      </c>
      <c r="AS386" s="22">
        <v>0.29331318510773241</v>
      </c>
      <c r="AT386" s="22">
        <v>0.49667480259414543</v>
      </c>
      <c r="AU386" s="22">
        <v>0.39509053921483106</v>
      </c>
      <c r="AV386" s="22" t="e">
        <v>#DIV/0!</v>
      </c>
      <c r="AW386" s="22" t="e">
        <v>#DIV/0!</v>
      </c>
      <c r="AX386" s="22" t="e">
        <v>#DIV/0!</v>
      </c>
      <c r="AY386" s="22">
        <v>0.74628777540230118</v>
      </c>
      <c r="AZ386" s="22">
        <v>0.76985210970815487</v>
      </c>
      <c r="BA386" s="22">
        <v>0.22231656060136984</v>
      </c>
      <c r="BB386" s="22" t="e">
        <v>#DIV/0!</v>
      </c>
      <c r="BC386" s="22">
        <v>0.20203881099316084</v>
      </c>
    </row>
    <row r="387" spans="1:55" x14ac:dyDescent="0.2">
      <c r="A387" s="3" t="s">
        <v>1183</v>
      </c>
      <c r="B387" s="3" t="s">
        <v>1184</v>
      </c>
      <c r="C387" s="3" t="s">
        <v>15</v>
      </c>
      <c r="D387" s="3">
        <v>106423</v>
      </c>
      <c r="E387" s="3" t="s">
        <v>16</v>
      </c>
      <c r="F387" s="3">
        <v>2019</v>
      </c>
      <c r="G387" s="3" t="s">
        <v>17</v>
      </c>
      <c r="H387" s="4">
        <v>43830</v>
      </c>
      <c r="I387" s="4">
        <v>43881</v>
      </c>
      <c r="J387" s="4">
        <v>43881</v>
      </c>
      <c r="K387" s="5">
        <v>861000000</v>
      </c>
      <c r="L387" s="5">
        <v>868000000</v>
      </c>
      <c r="M387" s="3" t="s">
        <v>1185</v>
      </c>
      <c r="N387" s="21">
        <v>4.0307157229117041E-2</v>
      </c>
      <c r="O387" s="22">
        <v>4.0307157229117041E-2</v>
      </c>
      <c r="P387" s="22">
        <v>3.8460287595739981E-2</v>
      </c>
      <c r="Q387" s="22">
        <v>0.89585483498120866</v>
      </c>
      <c r="R387" s="22">
        <v>0.16353471280444712</v>
      </c>
      <c r="S387" s="22">
        <v>0.12871196298832546</v>
      </c>
      <c r="T387" s="22">
        <v>0.14205316779506139</v>
      </c>
      <c r="U387" s="22">
        <v>0.84086450592470474</v>
      </c>
      <c r="V387" s="22">
        <v>0.74355644361528206</v>
      </c>
      <c r="W387" s="22">
        <v>0.85268367094448727</v>
      </c>
      <c r="X387" s="22">
        <v>0.25360784702246536</v>
      </c>
      <c r="Y387" s="22">
        <v>0.4040994576839223</v>
      </c>
      <c r="Z387" s="22">
        <v>0.7463921529775347</v>
      </c>
      <c r="AA387" s="22">
        <v>0.10572220493039894</v>
      </c>
      <c r="AB387" s="22">
        <v>0.75405965519331708</v>
      </c>
      <c r="AC387" s="22">
        <v>0.21325820984682778</v>
      </c>
      <c r="AD387" s="22">
        <v>0.2251142039162396</v>
      </c>
      <c r="AE387" s="22">
        <v>0.2767142117031049</v>
      </c>
      <c r="AF387" s="22">
        <v>0.33447012205727572</v>
      </c>
      <c r="AG387" s="22" t="e">
        <v>#DIV/0!</v>
      </c>
      <c r="AH387" s="22" t="e">
        <v>#DIV/0!</v>
      </c>
      <c r="AI387" s="22">
        <v>0.54755432426292805</v>
      </c>
      <c r="AJ387" s="22">
        <v>0.1687943253242814</v>
      </c>
      <c r="AK387" s="22" t="e">
        <v>#DIV/0!</v>
      </c>
      <c r="AL387" s="22" t="e">
        <v>#DIV/0!</v>
      </c>
      <c r="AM387" s="22">
        <v>0.74239284151897622</v>
      </c>
      <c r="AN387" s="22">
        <v>0.84981577213105253</v>
      </c>
      <c r="AO387" s="22">
        <v>0.26901416131371847</v>
      </c>
      <c r="AP387" s="22">
        <v>0.38690417214283601</v>
      </c>
      <c r="AQ387" s="22">
        <v>0.66072834069611186</v>
      </c>
      <c r="AR387" s="22">
        <v>0.29882412261720293</v>
      </c>
      <c r="AS387" s="22">
        <v>0.37035763807681227</v>
      </c>
      <c r="AT387" s="22">
        <v>0.51500564892013778</v>
      </c>
      <c r="AU387" s="22">
        <v>0.26955406429569539</v>
      </c>
      <c r="AV387" s="22" t="e">
        <v>#DIV/0!</v>
      </c>
      <c r="AW387" s="22" t="e">
        <v>#DIV/0!</v>
      </c>
      <c r="AX387" s="22" t="e">
        <v>#DIV/0!</v>
      </c>
      <c r="AY387" s="22">
        <v>0.74669739227194321</v>
      </c>
      <c r="AZ387" s="22">
        <v>0.76979745171497682</v>
      </c>
      <c r="BA387" s="22">
        <v>0.22193734834961806</v>
      </c>
      <c r="BB387" s="22" t="e">
        <v>#DIV/0!</v>
      </c>
      <c r="BC387" s="22">
        <v>0.23335887129000052</v>
      </c>
    </row>
    <row r="388" spans="1:55" x14ac:dyDescent="0.2">
      <c r="A388" s="3" t="s">
        <v>1186</v>
      </c>
      <c r="B388" s="3" t="s">
        <v>1187</v>
      </c>
      <c r="C388" s="3" t="s">
        <v>15</v>
      </c>
      <c r="D388" s="3">
        <v>102754</v>
      </c>
      <c r="E388" s="3" t="s">
        <v>16</v>
      </c>
      <c r="F388" s="3">
        <v>2019</v>
      </c>
      <c r="G388" s="3" t="s">
        <v>17</v>
      </c>
      <c r="H388" s="4">
        <v>43830</v>
      </c>
      <c r="I388" s="4">
        <v>43859</v>
      </c>
      <c r="J388" s="4">
        <v>43859</v>
      </c>
      <c r="K388" s="5">
        <v>75000000</v>
      </c>
      <c r="L388" s="5">
        <v>75469000</v>
      </c>
      <c r="M388" s="3" t="s">
        <v>1188</v>
      </c>
      <c r="N388" s="21">
        <v>3.0373549767603921E-2</v>
      </c>
      <c r="O388" s="22">
        <v>2.8376863628717042E-2</v>
      </c>
      <c r="P388" s="22">
        <v>2.4427994556248341E-3</v>
      </c>
      <c r="Q388" s="22">
        <v>0.87427789331524108</v>
      </c>
      <c r="R388" s="22">
        <v>0.20236163072440014</v>
      </c>
      <c r="S388" s="22">
        <v>9.8884190410588171E-2</v>
      </c>
      <c r="T388" s="22">
        <v>0.1866760479033453</v>
      </c>
      <c r="U388" s="22">
        <v>0.81894237426682148</v>
      </c>
      <c r="V388" s="22">
        <v>0.71593995298952207</v>
      </c>
      <c r="W388" s="22">
        <v>0.83172327287598102</v>
      </c>
      <c r="X388" s="22">
        <v>8.1209427830627137E-2</v>
      </c>
      <c r="Y388" s="22">
        <v>0.43894945192398704</v>
      </c>
      <c r="Z388" s="22">
        <v>0.91879057216937299</v>
      </c>
      <c r="AA388" s="22">
        <v>0.43584533412152282</v>
      </c>
      <c r="AB388" s="22">
        <v>0.79735359419116081</v>
      </c>
      <c r="AC388" s="22">
        <v>0.3745771015554436</v>
      </c>
      <c r="AD388" s="22">
        <v>0.36662206768658284</v>
      </c>
      <c r="AE388" s="22">
        <v>0.42425853106755174</v>
      </c>
      <c r="AF388" s="22">
        <v>0.36265514526556053</v>
      </c>
      <c r="AG388" s="22" t="e">
        <v>#DIV/0!</v>
      </c>
      <c r="AH388" s="22" t="e">
        <v>#DIV/0!</v>
      </c>
      <c r="AI388" s="22">
        <v>0.54020404455786664</v>
      </c>
      <c r="AJ388" s="22">
        <v>0.30898295128406883</v>
      </c>
      <c r="AK388" s="22" t="e">
        <v>#DIV/0!</v>
      </c>
      <c r="AL388" s="22" t="e">
        <v>#DIV/0!</v>
      </c>
      <c r="AM388" s="22">
        <v>0.71480466907957718</v>
      </c>
      <c r="AN388" s="22">
        <v>0.80814117201053437</v>
      </c>
      <c r="AO388" s="22">
        <v>9.4739830477313061E-2</v>
      </c>
      <c r="AP388" s="22">
        <v>0.34305386124265314</v>
      </c>
      <c r="AQ388" s="22">
        <v>0.64256296188977113</v>
      </c>
      <c r="AR388" s="22">
        <v>0.53664157667677259</v>
      </c>
      <c r="AS388" s="22">
        <v>0.33253208171763365</v>
      </c>
      <c r="AT388" s="22">
        <v>0.53402979478897483</v>
      </c>
      <c r="AU388" s="22">
        <v>0.32244655151447327</v>
      </c>
      <c r="AV388" s="22" t="e">
        <v>#DIV/0!</v>
      </c>
      <c r="AW388" s="22" t="e">
        <v>#DIV/0!</v>
      </c>
      <c r="AX388" s="22" t="e">
        <v>#DIV/0!</v>
      </c>
      <c r="AY388" s="22">
        <v>0.74826755176459891</v>
      </c>
      <c r="AZ388" s="22">
        <v>0.77223789162041012</v>
      </c>
      <c r="BA388" s="22">
        <v>0.2226332556076254</v>
      </c>
      <c r="BB388" s="22" t="e">
        <v>#DIV/0!</v>
      </c>
      <c r="BC388" s="22">
        <v>0.18407578964911583</v>
      </c>
    </row>
    <row r="389" spans="1:55" x14ac:dyDescent="0.2">
      <c r="A389" s="3" t="s">
        <v>1216</v>
      </c>
      <c r="B389" s="3" t="s">
        <v>1217</v>
      </c>
      <c r="C389" s="3" t="s">
        <v>34</v>
      </c>
      <c r="D389" s="3">
        <v>107326</v>
      </c>
      <c r="E389" s="3" t="s">
        <v>16</v>
      </c>
      <c r="F389" s="3">
        <v>2019</v>
      </c>
      <c r="G389" s="3" t="s">
        <v>17</v>
      </c>
      <c r="H389" s="4">
        <v>43738</v>
      </c>
      <c r="I389" s="4">
        <v>43783</v>
      </c>
      <c r="J389" s="4">
        <v>43783</v>
      </c>
      <c r="K389" s="5">
        <v>2177250000</v>
      </c>
      <c r="L389" s="5">
        <v>2705250000</v>
      </c>
      <c r="M389" s="3" t="s">
        <v>1218</v>
      </c>
      <c r="N389" s="21">
        <v>5.6893865488692227E-2</v>
      </c>
      <c r="O389" s="22">
        <v>5.6893865488692227E-2</v>
      </c>
      <c r="P389" s="22">
        <v>9.2933577021441158E-2</v>
      </c>
      <c r="Q389" s="22">
        <v>0.86938895934415517</v>
      </c>
      <c r="R389" s="22">
        <v>7.6639398500118652E-2</v>
      </c>
      <c r="S389" s="22">
        <v>0</v>
      </c>
      <c r="T389" s="22">
        <v>7.7456309610018703E-2</v>
      </c>
      <c r="U389" s="22">
        <v>0.80911412317696685</v>
      </c>
      <c r="V389" s="22">
        <v>0.70833495319453676</v>
      </c>
      <c r="W389" s="22">
        <v>0.8215893519638473</v>
      </c>
      <c r="X389" s="22">
        <v>0.24782235359877383</v>
      </c>
      <c r="Y389" s="22">
        <v>0.56752174500153041</v>
      </c>
      <c r="Z389" s="22">
        <v>0.7521776464012262</v>
      </c>
      <c r="AA389" s="22">
        <v>0.34606292165048547</v>
      </c>
      <c r="AB389" s="22">
        <v>0.88038080336889968</v>
      </c>
      <c r="AC389" s="22">
        <v>1</v>
      </c>
      <c r="AD389" s="22">
        <v>0.79864788873568482</v>
      </c>
      <c r="AE389" s="22">
        <v>0.93355027281558112</v>
      </c>
      <c r="AF389" s="22">
        <v>0.53453547347798835</v>
      </c>
      <c r="AG389" s="22" t="e">
        <v>#DIV/0!</v>
      </c>
      <c r="AH389" s="22" t="e">
        <v>#DIV/0!</v>
      </c>
      <c r="AI389" s="22">
        <v>0.52396080154065838</v>
      </c>
      <c r="AJ389" s="22">
        <v>0.23627753038509344</v>
      </c>
      <c r="AK389" s="22" t="e">
        <v>#DIV/0!</v>
      </c>
      <c r="AL389" s="22" t="e">
        <v>#DIV/0!</v>
      </c>
      <c r="AM389" s="22">
        <v>0.71586112521015888</v>
      </c>
      <c r="AN389" s="22">
        <v>0.80445086654112496</v>
      </c>
      <c r="AO389" s="22">
        <v>5.5726819787924632E-2</v>
      </c>
      <c r="AP389" s="22">
        <v>0.36138479095180054</v>
      </c>
      <c r="AQ389" s="22">
        <v>0.77043900518626152</v>
      </c>
      <c r="AR389" s="22">
        <v>0.80459190478719</v>
      </c>
      <c r="AS389" s="22">
        <v>0.2071425105989507</v>
      </c>
      <c r="AT389" s="22">
        <v>0.56558532188378385</v>
      </c>
      <c r="AU389" s="22">
        <v>0.36066332726741462</v>
      </c>
      <c r="AV389" s="22" t="e">
        <v>#DIV/0!</v>
      </c>
      <c r="AW389" s="22" t="e">
        <v>#DIV/0!</v>
      </c>
      <c r="AX389" s="22" t="e">
        <v>#DIV/0!</v>
      </c>
      <c r="AY389" s="22">
        <v>0.7450499720380741</v>
      </c>
      <c r="AZ389" s="22">
        <v>0.76766308111293746</v>
      </c>
      <c r="BA389" s="22">
        <v>0.22249126768017971</v>
      </c>
      <c r="BB389" s="22" t="e">
        <v>#DIV/0!</v>
      </c>
      <c r="BC389" s="22">
        <v>0.30291115984792716</v>
      </c>
    </row>
    <row r="390" spans="1:55" x14ac:dyDescent="0.2">
      <c r="A390" s="3" t="s">
        <v>1195</v>
      </c>
      <c r="B390" s="3" t="s">
        <v>1196</v>
      </c>
      <c r="C390" s="3" t="s">
        <v>24</v>
      </c>
      <c r="D390" s="3">
        <v>361284</v>
      </c>
      <c r="E390" s="3" t="s">
        <v>16</v>
      </c>
      <c r="F390" s="3">
        <v>2019</v>
      </c>
      <c r="G390" s="3" t="s">
        <v>17</v>
      </c>
      <c r="H390" s="4">
        <v>43738</v>
      </c>
      <c r="I390" s="4">
        <v>43794</v>
      </c>
      <c r="J390" s="4">
        <v>43794</v>
      </c>
      <c r="K390" s="5">
        <v>91000000</v>
      </c>
      <c r="L390" s="5">
        <v>91900000</v>
      </c>
      <c r="M390" s="3" t="s">
        <v>1197</v>
      </c>
      <c r="N390" s="21">
        <v>4.6224464535172878E-2</v>
      </c>
      <c r="O390" s="22">
        <v>3.5518621702988418E-2</v>
      </c>
      <c r="P390" s="22">
        <v>2.9124119919978392E-2</v>
      </c>
      <c r="Q390" s="22">
        <v>0.86977258325282447</v>
      </c>
      <c r="R390" s="22">
        <v>3.3577258461004851E-2</v>
      </c>
      <c r="S390" s="22">
        <v>0.18806977231678743</v>
      </c>
      <c r="T390" s="22">
        <v>0</v>
      </c>
      <c r="U390" s="22">
        <v>0.80815664514592223</v>
      </c>
      <c r="V390" s="22">
        <v>0.71507328880107812</v>
      </c>
      <c r="W390" s="22">
        <v>0.81944824653588433</v>
      </c>
      <c r="X390" s="22">
        <v>0.50407000023505188</v>
      </c>
      <c r="Y390" s="22">
        <v>0.4779704027114221</v>
      </c>
      <c r="Z390" s="22">
        <v>0.49592999976494812</v>
      </c>
      <c r="AA390" s="22">
        <v>0.23943340973049004</v>
      </c>
      <c r="AB390" s="22">
        <v>0.86639618433121757</v>
      </c>
      <c r="AC390" s="22">
        <v>0.40794650716152114</v>
      </c>
      <c r="AD390" s="22">
        <v>0.24330222940936627</v>
      </c>
      <c r="AE390" s="22">
        <v>0.33444861630653666</v>
      </c>
      <c r="AF390" s="22">
        <v>0.34760609037210843</v>
      </c>
      <c r="AG390" s="22" t="e">
        <v>#DIV/0!</v>
      </c>
      <c r="AH390" s="22" t="e">
        <v>#DIV/0!</v>
      </c>
      <c r="AI390" s="22">
        <v>0.57772613248442006</v>
      </c>
      <c r="AJ390" s="22">
        <v>0.10635048100506138</v>
      </c>
      <c r="AK390" s="22" t="e">
        <v>#DIV/0!</v>
      </c>
      <c r="AL390" s="22" t="e">
        <v>#DIV/0!</v>
      </c>
      <c r="AM390" s="22">
        <v>0.71105068243552338</v>
      </c>
      <c r="AN390" s="22">
        <v>0.80684250454147566</v>
      </c>
      <c r="AO390" s="22">
        <v>0.15964104203607493</v>
      </c>
      <c r="AP390" s="22">
        <v>0.3634269744702428</v>
      </c>
      <c r="AQ390" s="22">
        <v>0.65391000894775919</v>
      </c>
      <c r="AR390" s="22">
        <v>0.29731541357222147</v>
      </c>
      <c r="AS390" s="22">
        <v>0.40611054911625422</v>
      </c>
      <c r="AT390" s="22">
        <v>0.40441933767208355</v>
      </c>
      <c r="AU390" s="22">
        <v>0.23205952884434311</v>
      </c>
      <c r="AV390" s="22" t="e">
        <v>#DIV/0!</v>
      </c>
      <c r="AW390" s="22" t="e">
        <v>#DIV/0!</v>
      </c>
      <c r="AX390" s="22" t="e">
        <v>#DIV/0!</v>
      </c>
      <c r="AY390" s="22">
        <v>0.74485082271166192</v>
      </c>
      <c r="AZ390" s="22">
        <v>0.7670850694313659</v>
      </c>
      <c r="BA390" s="22">
        <v>0.22003678249351868</v>
      </c>
      <c r="BB390" s="22" t="e">
        <v>#DIV/0!</v>
      </c>
      <c r="BC390" s="22">
        <v>0.27108574522565304</v>
      </c>
    </row>
    <row r="391" spans="1:55" x14ac:dyDescent="0.2">
      <c r="A391" s="7" t="s">
        <v>1213</v>
      </c>
      <c r="B391" s="7" t="s">
        <v>1214</v>
      </c>
      <c r="C391" s="3" t="s">
        <v>45</v>
      </c>
      <c r="D391" s="7">
        <v>330907</v>
      </c>
      <c r="E391" s="7" t="s">
        <v>16</v>
      </c>
      <c r="F391" s="7">
        <v>2018</v>
      </c>
      <c r="G391" s="7" t="s">
        <v>17</v>
      </c>
      <c r="H391" s="8">
        <v>43555</v>
      </c>
      <c r="I391" s="8">
        <v>43609</v>
      </c>
      <c r="J391" s="8">
        <v>43769</v>
      </c>
      <c r="K391" s="9">
        <v>321913238</v>
      </c>
      <c r="L391" s="9">
        <v>326252252</v>
      </c>
      <c r="M391" s="7" t="s">
        <v>1215</v>
      </c>
      <c r="N391" s="21">
        <v>6.3941571721848195E-2</v>
      </c>
      <c r="O391" s="22">
        <v>4.4255641560012736E-2</v>
      </c>
      <c r="P391" s="22">
        <v>1.7268111772597527E-2</v>
      </c>
      <c r="Q391" s="22">
        <v>0.86994619930106321</v>
      </c>
      <c r="R391" s="22">
        <v>9.0173191611647982E-2</v>
      </c>
      <c r="S391" s="22">
        <v>0.12068501891432487</v>
      </c>
      <c r="T391" s="22">
        <v>6.935805044246407E-2</v>
      </c>
      <c r="U391" s="22">
        <v>0.80978688533198273</v>
      </c>
      <c r="V391" s="22">
        <v>0.71285001358416811</v>
      </c>
      <c r="W391" s="22">
        <v>0.82166679320118319</v>
      </c>
      <c r="X391" s="22">
        <v>0.38877510567259238</v>
      </c>
      <c r="Y391" s="22">
        <v>0.48853929236537574</v>
      </c>
      <c r="Z391" s="22">
        <v>0.61122489432740768</v>
      </c>
      <c r="AA391" s="22">
        <v>0.23873796095363436</v>
      </c>
      <c r="AB391" s="22">
        <v>0.86092672495361033</v>
      </c>
      <c r="AC391" s="22">
        <v>0.49247225023634</v>
      </c>
      <c r="AD391" s="22">
        <v>0.20869116211557159</v>
      </c>
      <c r="AE391" s="22">
        <v>0.29504207693854456</v>
      </c>
      <c r="AF391" s="22">
        <v>0.34780352371069567</v>
      </c>
      <c r="AG391" s="22" t="e">
        <v>#DIV/0!</v>
      </c>
      <c r="AH391" s="22" t="e">
        <v>#DIV/0!</v>
      </c>
      <c r="AI391" s="22">
        <v>0.52356226207484169</v>
      </c>
      <c r="AJ391" s="22">
        <v>0.1799313855024581</v>
      </c>
      <c r="AK391" s="22" t="e">
        <v>#DIV/0!</v>
      </c>
      <c r="AL391" s="22" t="e">
        <v>#DIV/0!</v>
      </c>
      <c r="AM391" s="22">
        <v>0.71444985386286841</v>
      </c>
      <c r="AN391" s="22">
        <v>0.80975663499029527</v>
      </c>
      <c r="AO391" s="22">
        <v>0.28151839790522698</v>
      </c>
      <c r="AP391" s="22">
        <v>0.36378793766498463</v>
      </c>
      <c r="AQ391" s="22">
        <v>0.7156367854873591</v>
      </c>
      <c r="AR391" s="22">
        <v>0.30293776876366374</v>
      </c>
      <c r="AS391" s="22">
        <v>0.34055999839332357</v>
      </c>
      <c r="AT391" s="22">
        <v>0.53644157258818526</v>
      </c>
      <c r="AU391" s="22">
        <v>0.31563591402539581</v>
      </c>
      <c r="AV391" s="22" t="e">
        <v>#DIV/0!</v>
      </c>
      <c r="AW391" s="22" t="e">
        <v>#DIV/0!</v>
      </c>
      <c r="AX391" s="22" t="e">
        <v>#DIV/0!</v>
      </c>
      <c r="AY391" s="22">
        <v>0.74564378529595021</v>
      </c>
      <c r="AZ391" s="22">
        <v>0.76889616837478947</v>
      </c>
      <c r="BA391" s="22">
        <v>0.2226676826041934</v>
      </c>
      <c r="BB391" s="22" t="e">
        <v>#DIV/0!</v>
      </c>
      <c r="BC391" s="22">
        <v>0.26427596246268814</v>
      </c>
    </row>
    <row r="392" spans="1:55" x14ac:dyDescent="0.2">
      <c r="A392" s="7" t="s">
        <v>1192</v>
      </c>
      <c r="B392" s="7" t="s">
        <v>1193</v>
      </c>
      <c r="C392" s="3" t="s">
        <v>138</v>
      </c>
      <c r="D392" s="7">
        <v>410846</v>
      </c>
      <c r="E392" s="7" t="s">
        <v>16</v>
      </c>
      <c r="F392" s="7">
        <v>2018</v>
      </c>
      <c r="G392" s="7" t="s">
        <v>17</v>
      </c>
      <c r="H392" s="8">
        <v>43465</v>
      </c>
      <c r="I392" s="8">
        <v>43524</v>
      </c>
      <c r="J392" s="8">
        <v>43524</v>
      </c>
      <c r="K392" s="9">
        <v>419000000</v>
      </c>
      <c r="L392" s="9">
        <v>422000000</v>
      </c>
      <c r="M392" s="7" t="s">
        <v>1194</v>
      </c>
      <c r="N392" s="21">
        <v>6.0002421433184051E-2</v>
      </c>
      <c r="O392" s="22">
        <v>3.7725990233272909E-2</v>
      </c>
      <c r="P392" s="22">
        <v>2.8711970082790247E-2</v>
      </c>
      <c r="Q392" s="22">
        <v>0.86960061963234314</v>
      </c>
      <c r="R392" s="22">
        <v>6.1007290469678059E-2</v>
      </c>
      <c r="S392" s="22">
        <v>8.9281557346178337E-3</v>
      </c>
      <c r="T392" s="22">
        <v>6.0046587056364231E-2</v>
      </c>
      <c r="U392" s="22">
        <v>0.80882295515873159</v>
      </c>
      <c r="V392" s="22">
        <v>0.70864084034757657</v>
      </c>
      <c r="W392" s="22">
        <v>0.82120717954243561</v>
      </c>
      <c r="X392" s="22">
        <v>0.30293660801720601</v>
      </c>
      <c r="Y392" s="22">
        <v>0.46238858778656255</v>
      </c>
      <c r="Z392" s="22">
        <v>0.69706339198279399</v>
      </c>
      <c r="AA392" s="22">
        <v>0</v>
      </c>
      <c r="AB392" s="22">
        <v>0.87231182566344712</v>
      </c>
      <c r="AC392" s="22">
        <v>1.9752114573938027E-2</v>
      </c>
      <c r="AD392" s="22">
        <v>0.12547828229649299</v>
      </c>
      <c r="AE392" s="22">
        <v>0.19978328311246518</v>
      </c>
      <c r="AF392" s="22">
        <v>0.32019054581390949</v>
      </c>
      <c r="AG392" s="22" t="e">
        <v>#DIV/0!</v>
      </c>
      <c r="AH392" s="22" t="e">
        <v>#DIV/0!</v>
      </c>
      <c r="AI392" s="22">
        <v>0.53089945359860902</v>
      </c>
      <c r="AJ392" s="22">
        <v>0.14250164063776863</v>
      </c>
      <c r="AK392" s="22" t="e">
        <v>#DIV/0!</v>
      </c>
      <c r="AL392" s="22" t="e">
        <v>#DIV/0!</v>
      </c>
      <c r="AM392" s="22">
        <v>0.71034205637000536</v>
      </c>
      <c r="AN392" s="22">
        <v>0.81374629713900393</v>
      </c>
      <c r="AO392" s="22">
        <v>0.50193618608165103</v>
      </c>
      <c r="AP392" s="22">
        <v>0.37001329349788409</v>
      </c>
      <c r="AQ392" s="22">
        <v>0.64300303292039651</v>
      </c>
      <c r="AR392" s="22">
        <v>0.20768819739509034</v>
      </c>
      <c r="AS392" s="22">
        <v>0.36913385061147003</v>
      </c>
      <c r="AT392" s="22">
        <v>0.39783082395911851</v>
      </c>
      <c r="AU392" s="22">
        <v>0.25408117981960249</v>
      </c>
      <c r="AV392" s="22" t="e">
        <v>#DIV/0!</v>
      </c>
      <c r="AW392" s="22" t="e">
        <v>#DIV/0!</v>
      </c>
      <c r="AX392" s="22" t="e">
        <v>#DIV/0!</v>
      </c>
      <c r="AY392" s="22">
        <v>0.74593790203100585</v>
      </c>
      <c r="AZ392" s="22">
        <v>0.76882053110755566</v>
      </c>
      <c r="BA392" s="22">
        <v>0.22137049495298913</v>
      </c>
      <c r="BB392" s="22" t="e">
        <v>#DIV/0!</v>
      </c>
      <c r="BC392" s="22">
        <v>0.17182590840214151</v>
      </c>
    </row>
    <row r="393" spans="1:55" x14ac:dyDescent="0.2">
      <c r="A393" s="3" t="s">
        <v>1222</v>
      </c>
      <c r="B393" s="3" t="s">
        <v>1223</v>
      </c>
      <c r="C393" s="3" t="s">
        <v>59</v>
      </c>
      <c r="D393" s="3">
        <v>378238</v>
      </c>
      <c r="E393" s="3" t="s">
        <v>16</v>
      </c>
      <c r="F393" s="3">
        <v>2019</v>
      </c>
      <c r="G393" s="3" t="s">
        <v>17</v>
      </c>
      <c r="H393" s="4">
        <v>43830</v>
      </c>
      <c r="I393" s="4">
        <v>43887</v>
      </c>
      <c r="J393" s="4">
        <v>43887</v>
      </c>
      <c r="K393" s="5">
        <v>132474000</v>
      </c>
      <c r="L393" s="5">
        <v>133757000</v>
      </c>
      <c r="M393" s="3" t="s">
        <v>1224</v>
      </c>
      <c r="N393" s="21">
        <v>9.3916110346860066E-2</v>
      </c>
      <c r="O393" s="22">
        <v>6.2619080965189866E-2</v>
      </c>
      <c r="P393" s="22">
        <v>5.2361703767646151E-2</v>
      </c>
      <c r="Q393" s="22">
        <v>0.86906881549286763</v>
      </c>
      <c r="R393" s="22">
        <v>8.7830863252349872E-2</v>
      </c>
      <c r="S393" s="22">
        <v>4.4171145139708472E-6</v>
      </c>
      <c r="T393" s="22">
        <v>8.8766268881804708E-2</v>
      </c>
      <c r="U393" s="22">
        <v>0.80919332370960706</v>
      </c>
      <c r="V393" s="22">
        <v>0.70833508311065518</v>
      </c>
      <c r="W393" s="22">
        <v>0.82168045028826175</v>
      </c>
      <c r="X393" s="22">
        <v>0.10937242984483844</v>
      </c>
      <c r="Y393" s="22">
        <v>0.52615019870056845</v>
      </c>
      <c r="Z393" s="22">
        <v>0.89062757015516147</v>
      </c>
      <c r="AA393" s="22">
        <v>0.47710213619992736</v>
      </c>
      <c r="AB393" s="22">
        <v>0.89459752303722151</v>
      </c>
      <c r="AC393" s="22">
        <v>0.23284350840924237</v>
      </c>
      <c r="AD393" s="22">
        <v>0.26197349827039712</v>
      </c>
      <c r="AE393" s="22">
        <v>0.35570684810785674</v>
      </c>
      <c r="AF393" s="22">
        <v>0.36255255681795268</v>
      </c>
      <c r="AG393" s="22" t="e">
        <v>#DIV/0!</v>
      </c>
      <c r="AH393" s="22" t="e">
        <v>#DIV/0!</v>
      </c>
      <c r="AI393" s="22">
        <v>0.54252531775854673</v>
      </c>
      <c r="AJ393" s="22">
        <v>0.37537237435560039</v>
      </c>
      <c r="AK393" s="22" t="e">
        <v>#DIV/0!</v>
      </c>
      <c r="AL393" s="22" t="e">
        <v>#DIV/0!</v>
      </c>
      <c r="AM393" s="22">
        <v>0.70961726578310114</v>
      </c>
      <c r="AN393" s="22">
        <v>0.8049013277536945</v>
      </c>
      <c r="AO393" s="22">
        <v>8.8089876300312439E-2</v>
      </c>
      <c r="AP393" s="22">
        <v>0.36313638562344008</v>
      </c>
      <c r="AQ393" s="22">
        <v>0.63781279884533992</v>
      </c>
      <c r="AR393" s="22">
        <v>0.3848930399875628</v>
      </c>
      <c r="AS393" s="22">
        <v>0.35561735680913931</v>
      </c>
      <c r="AT393" s="22">
        <v>0.4005861074074612</v>
      </c>
      <c r="AU393" s="22">
        <v>0.37935950240676491</v>
      </c>
      <c r="AV393" s="22" t="e">
        <v>#DIV/0!</v>
      </c>
      <c r="AW393" s="22" t="e">
        <v>#DIV/0!</v>
      </c>
      <c r="AX393" s="22" t="e">
        <v>#DIV/0!</v>
      </c>
      <c r="AY393" s="22">
        <v>0.74715953386433587</v>
      </c>
      <c r="AZ393" s="22">
        <v>0.77061162335840738</v>
      </c>
      <c r="BA393" s="22">
        <v>0.222375895400376</v>
      </c>
      <c r="BB393" s="22" t="e">
        <v>#DIV/0!</v>
      </c>
      <c r="BC393" s="22">
        <v>0.14319564272342858</v>
      </c>
    </row>
    <row r="394" spans="1:55" x14ac:dyDescent="0.2">
      <c r="A394" s="3" t="s">
        <v>1219</v>
      </c>
      <c r="B394" s="3" t="s">
        <v>1220</v>
      </c>
      <c r="C394" s="3" t="s">
        <v>72</v>
      </c>
      <c r="D394" s="3">
        <v>378237</v>
      </c>
      <c r="E394" s="3" t="s">
        <v>16</v>
      </c>
      <c r="F394" s="3">
        <v>2019</v>
      </c>
      <c r="G394" s="3" t="s">
        <v>17</v>
      </c>
      <c r="H394" s="4">
        <v>43830</v>
      </c>
      <c r="I394" s="4">
        <v>43869</v>
      </c>
      <c r="J394" s="4">
        <v>43879</v>
      </c>
      <c r="K394" s="5">
        <v>190920000</v>
      </c>
      <c r="L394" s="5">
        <v>191134000</v>
      </c>
      <c r="M394" s="3" t="s">
        <v>1221</v>
      </c>
      <c r="N394" s="21">
        <v>8.745823791109315E-3</v>
      </c>
      <c r="O394" s="22">
        <v>8.745823791109315E-3</v>
      </c>
      <c r="P394" s="22">
        <v>2.2660331715750732E-2</v>
      </c>
      <c r="Q394" s="22">
        <v>0.86964097057006906</v>
      </c>
      <c r="R394" s="22">
        <v>4.9259290642193088E-2</v>
      </c>
      <c r="S394" s="22">
        <v>0</v>
      </c>
      <c r="T394" s="22">
        <v>4.9784352980610853E-2</v>
      </c>
      <c r="U394" s="22">
        <v>0.80853425784599242</v>
      </c>
      <c r="V394" s="22">
        <v>0.70833495319453676</v>
      </c>
      <c r="W394" s="22">
        <v>0.82092223041398726</v>
      </c>
      <c r="X394" s="22">
        <v>7.77512332894673E-2</v>
      </c>
      <c r="Y394" s="22">
        <v>0.4617824706932262</v>
      </c>
      <c r="Z394" s="22">
        <v>0.92224876671053269</v>
      </c>
      <c r="AA394" s="22">
        <v>0</v>
      </c>
      <c r="AB394" s="22">
        <v>0.87087562822008746</v>
      </c>
      <c r="AC394" s="22">
        <v>0.50900429655869395</v>
      </c>
      <c r="AD394" s="22">
        <v>0.52288163859057946</v>
      </c>
      <c r="AE394" s="22">
        <v>0.39963437643543576</v>
      </c>
      <c r="AF394" s="22">
        <v>1</v>
      </c>
      <c r="AG394" s="22" t="e">
        <v>#DIV/0!</v>
      </c>
      <c r="AH394" s="22" t="e">
        <v>#DIV/0!</v>
      </c>
      <c r="AI394" s="22">
        <v>0.44682703291725556</v>
      </c>
      <c r="AJ394" s="22">
        <v>8.891957100474239E-2</v>
      </c>
      <c r="AK394" s="22" t="e">
        <v>#DIV/0!</v>
      </c>
      <c r="AL394" s="22" t="e">
        <v>#DIV/0!</v>
      </c>
      <c r="AM394" s="22">
        <v>0.71668430311419007</v>
      </c>
      <c r="AN394" s="22">
        <v>0.80357193746106503</v>
      </c>
      <c r="AO394" s="22">
        <v>8.966704477165785E-3</v>
      </c>
      <c r="AP394" s="22">
        <v>0.35925111698949941</v>
      </c>
      <c r="AQ394" s="22">
        <v>0.77404479849434604</v>
      </c>
      <c r="AR394" s="22">
        <v>0.56061032059466653</v>
      </c>
      <c r="AS394" s="22">
        <v>0</v>
      </c>
      <c r="AT394" s="22">
        <v>0.30185450932044255</v>
      </c>
      <c r="AU394" s="22">
        <v>0.30463105030836368</v>
      </c>
      <c r="AV394" s="22" t="e">
        <v>#DIV/0!</v>
      </c>
      <c r="AW394" s="22" t="e">
        <v>#DIV/0!</v>
      </c>
      <c r="AX394" s="22" t="e">
        <v>#DIV/0!</v>
      </c>
      <c r="AY394" s="22">
        <v>0.74714845670315855</v>
      </c>
      <c r="AZ394" s="22">
        <v>0.76891877323038804</v>
      </c>
      <c r="BA394" s="22">
        <v>0.222490863608517</v>
      </c>
      <c r="BB394" s="22" t="e">
        <v>#DIV/0!</v>
      </c>
      <c r="BC394" s="22">
        <v>9.8942579139800674E-2</v>
      </c>
    </row>
    <row r="395" spans="1:55" x14ac:dyDescent="0.2">
      <c r="A395" s="3" t="s">
        <v>1204</v>
      </c>
      <c r="B395" s="3" t="s">
        <v>1205</v>
      </c>
      <c r="C395" s="3" t="s">
        <v>15</v>
      </c>
      <c r="D395" s="3">
        <v>378235</v>
      </c>
      <c r="E395" s="3" t="s">
        <v>16</v>
      </c>
      <c r="F395" s="3">
        <v>2019</v>
      </c>
      <c r="G395" s="3" t="s">
        <v>17</v>
      </c>
      <c r="H395" s="4">
        <v>43830</v>
      </c>
      <c r="I395" s="4">
        <v>43879</v>
      </c>
      <c r="J395" s="4">
        <v>43879</v>
      </c>
      <c r="K395" s="5">
        <v>163289011</v>
      </c>
      <c r="L395" s="5">
        <v>166218621</v>
      </c>
      <c r="M395" s="3" t="s">
        <v>1206</v>
      </c>
      <c r="N395" s="21">
        <v>1.7986218981791913E-2</v>
      </c>
      <c r="O395" s="22">
        <v>1.7986218981791913E-2</v>
      </c>
      <c r="P395" s="22">
        <v>1.2777128215776257E-2</v>
      </c>
      <c r="Q395" s="22">
        <v>0.87115748386833747</v>
      </c>
      <c r="R395" s="22">
        <v>0.15002524451225244</v>
      </c>
      <c r="S395" s="22">
        <v>0.13317976468656104</v>
      </c>
      <c r="T395" s="22">
        <v>0.12759353333959542</v>
      </c>
      <c r="U395" s="22">
        <v>0.81271320275319692</v>
      </c>
      <c r="V395" s="22">
        <v>0.71478836257247058</v>
      </c>
      <c r="W395" s="22">
        <v>0.82473441655363511</v>
      </c>
      <c r="X395" s="22">
        <v>8.857496133298047E-2</v>
      </c>
      <c r="Y395" s="22">
        <v>0.58323177778387991</v>
      </c>
      <c r="Z395" s="22">
        <v>0.91142503866701963</v>
      </c>
      <c r="AA395" s="22">
        <v>0.87865184053927448</v>
      </c>
      <c r="AB395" s="22">
        <v>0.83271150862804566</v>
      </c>
      <c r="AC395" s="22">
        <v>0.61429523255333074</v>
      </c>
      <c r="AD395" s="22">
        <v>0.48483124888890966</v>
      </c>
      <c r="AE395" s="22">
        <v>0.46510872212753934</v>
      </c>
      <c r="AF395" s="22">
        <v>0.38284946484305532</v>
      </c>
      <c r="AG395" s="22" t="e">
        <v>#DIV/0!</v>
      </c>
      <c r="AH395" s="22" t="e">
        <v>#DIV/0!</v>
      </c>
      <c r="AI395" s="22">
        <v>0.55425935357426037</v>
      </c>
      <c r="AJ395" s="22">
        <v>0.18264248909781647</v>
      </c>
      <c r="AK395" s="22" t="e">
        <v>#DIV/0!</v>
      </c>
      <c r="AL395" s="22" t="e">
        <v>#DIV/0!</v>
      </c>
      <c r="AM395" s="22">
        <v>0.71196836379259942</v>
      </c>
      <c r="AN395" s="22">
        <v>0.80547362503371123</v>
      </c>
      <c r="AO395" s="22">
        <v>6.7436763608255471E-2</v>
      </c>
      <c r="AP395" s="22">
        <v>0.35729940760323192</v>
      </c>
      <c r="AQ395" s="22">
        <v>0.64486379227384705</v>
      </c>
      <c r="AR395" s="22">
        <v>0.58657367604244004</v>
      </c>
      <c r="AS395" s="22">
        <v>0.37930215337456868</v>
      </c>
      <c r="AT395" s="22">
        <v>0.4890493391930934</v>
      </c>
      <c r="AU395" s="22">
        <v>0.2513451486258178</v>
      </c>
      <c r="AV395" s="22" t="e">
        <v>#DIV/0!</v>
      </c>
      <c r="AW395" s="22" t="e">
        <v>#DIV/0!</v>
      </c>
      <c r="AX395" s="22" t="e">
        <v>#DIV/0!</v>
      </c>
      <c r="AY395" s="22">
        <v>0.74699488092369215</v>
      </c>
      <c r="AZ395" s="22">
        <v>0.77057087298376836</v>
      </c>
      <c r="BA395" s="22">
        <v>0.22126872118272403</v>
      </c>
      <c r="BB395" s="22" t="e">
        <v>#DIV/0!</v>
      </c>
      <c r="BC395" s="22">
        <v>0.18028367237632748</v>
      </c>
    </row>
    <row r="396" spans="1:55" x14ac:dyDescent="0.2">
      <c r="A396" s="3" t="s">
        <v>1201</v>
      </c>
      <c r="B396" s="3" t="s">
        <v>1202</v>
      </c>
      <c r="C396" s="3" t="s">
        <v>34</v>
      </c>
      <c r="D396" s="3">
        <v>378234</v>
      </c>
      <c r="E396" s="3" t="s">
        <v>16</v>
      </c>
      <c r="F396" s="3">
        <v>2019</v>
      </c>
      <c r="G396" s="3" t="s">
        <v>17</v>
      </c>
      <c r="H396" s="4">
        <v>43830</v>
      </c>
      <c r="I396" s="4">
        <v>43875</v>
      </c>
      <c r="J396" s="4">
        <v>43875</v>
      </c>
      <c r="K396" s="5">
        <v>117136000</v>
      </c>
      <c r="L396" s="5">
        <v>117625000</v>
      </c>
      <c r="M396" s="6" t="s">
        <v>1203</v>
      </c>
      <c r="N396" s="21">
        <v>4.8173459566852636E-2</v>
      </c>
      <c r="O396" s="22">
        <v>4.8173459566852636E-2</v>
      </c>
      <c r="P396" s="22">
        <v>0.13031021744002524</v>
      </c>
      <c r="Q396" s="22">
        <v>0.8637242334610713</v>
      </c>
      <c r="R396" s="22">
        <v>0.32387339542331084</v>
      </c>
      <c r="S396" s="22">
        <v>0</v>
      </c>
      <c r="T396" s="22">
        <v>0.32732561164760626</v>
      </c>
      <c r="U396" s="22">
        <v>0.80255343169208126</v>
      </c>
      <c r="V396" s="22">
        <v>0.70833495319453676</v>
      </c>
      <c r="W396" s="22">
        <v>0.81404142930360579</v>
      </c>
      <c r="X396" s="22">
        <v>0.59580941865929471</v>
      </c>
      <c r="Y396" s="22">
        <v>0.27099177368312138</v>
      </c>
      <c r="Z396" s="22">
        <v>0.40419058134070535</v>
      </c>
      <c r="AA396" s="22">
        <v>4.5449182629266269E-2</v>
      </c>
      <c r="AB396" s="22">
        <v>0.49741737621844079</v>
      </c>
      <c r="AC396" s="22">
        <v>0.84916099650581889</v>
      </c>
      <c r="AD396" s="22">
        <v>0.7533914246012523</v>
      </c>
      <c r="AE396" s="22">
        <v>0.91521227149495332</v>
      </c>
      <c r="AF396" s="22">
        <v>0.52224755318126903</v>
      </c>
      <c r="AG396" s="22" t="e">
        <v>#DIV/0!</v>
      </c>
      <c r="AH396" s="22" t="e">
        <v>#DIV/0!</v>
      </c>
      <c r="AI396" s="22">
        <v>0.52147548540218747</v>
      </c>
      <c r="AJ396" s="22">
        <v>0.20672611474498478</v>
      </c>
      <c r="AK396" s="22" t="e">
        <v>#DIV/0!</v>
      </c>
      <c r="AL396" s="22" t="e">
        <v>#DIV/0!</v>
      </c>
      <c r="AM396" s="22">
        <v>0.69588035985642149</v>
      </c>
      <c r="AN396" s="22">
        <v>0.8013745117071569</v>
      </c>
      <c r="AO396" s="22">
        <v>0.13265805191152452</v>
      </c>
      <c r="AP396" s="22">
        <v>0.36194045221797305</v>
      </c>
      <c r="AQ396" s="22">
        <v>0.97076547965218596</v>
      </c>
      <c r="AR396" s="22">
        <v>0.86866144153941061</v>
      </c>
      <c r="AS396" s="22">
        <v>0.17444084625826259</v>
      </c>
      <c r="AT396" s="22">
        <v>1</v>
      </c>
      <c r="AU396" s="22">
        <v>0.36624332083155203</v>
      </c>
      <c r="AV396" s="22" t="e">
        <v>#DIV/0!</v>
      </c>
      <c r="AW396" s="22" t="e">
        <v>#DIV/0!</v>
      </c>
      <c r="AX396" s="22" t="e">
        <v>#DIV/0!</v>
      </c>
      <c r="AY396" s="22">
        <v>0.74617203828656997</v>
      </c>
      <c r="AZ396" s="22">
        <v>0.76813591295723183</v>
      </c>
      <c r="BA396" s="22">
        <v>0.22313075899794074</v>
      </c>
      <c r="BB396" s="22" t="e">
        <v>#DIV/0!</v>
      </c>
      <c r="BC396" s="22">
        <v>0.88996588379583552</v>
      </c>
    </row>
    <row r="397" spans="1:55" x14ac:dyDescent="0.2">
      <c r="A397" s="3" t="s">
        <v>1210</v>
      </c>
      <c r="B397" s="3" t="s">
        <v>1211</v>
      </c>
      <c r="C397" s="3" t="s">
        <v>24</v>
      </c>
      <c r="D397" s="3">
        <v>344083</v>
      </c>
      <c r="E397" s="3" t="s">
        <v>16</v>
      </c>
      <c r="F397" s="3">
        <v>2019</v>
      </c>
      <c r="G397" s="3" t="s">
        <v>17</v>
      </c>
      <c r="H397" s="4">
        <v>43830</v>
      </c>
      <c r="I397" s="4">
        <v>43874</v>
      </c>
      <c r="J397" s="4">
        <v>43874</v>
      </c>
      <c r="K397" s="5">
        <v>258117000</v>
      </c>
      <c r="L397" s="5">
        <v>262222000</v>
      </c>
      <c r="M397" s="3" t="s">
        <v>1212</v>
      </c>
      <c r="N397" s="21">
        <v>0.13186405960365533</v>
      </c>
      <c r="O397" s="22">
        <v>0.12727470876296237</v>
      </c>
      <c r="P397" s="22">
        <v>0.29458975878104848</v>
      </c>
      <c r="Q397" s="22">
        <v>0.86817103261581452</v>
      </c>
      <c r="R397" s="22">
        <v>2.8875816822036309E-2</v>
      </c>
      <c r="S397" s="22">
        <v>0</v>
      </c>
      <c r="T397" s="22">
        <v>2.9183608584902557E-2</v>
      </c>
      <c r="U397" s="22">
        <v>0.80771341751524939</v>
      </c>
      <c r="V397" s="22">
        <v>0.70833495319453676</v>
      </c>
      <c r="W397" s="22">
        <v>0.81997787274267642</v>
      </c>
      <c r="X397" s="22">
        <v>0.50039823174404596</v>
      </c>
      <c r="Y397" s="22">
        <v>0.51897228525751671</v>
      </c>
      <c r="Z397" s="22">
        <v>0.49960176825595404</v>
      </c>
      <c r="AA397" s="22">
        <v>0.1932628242352615</v>
      </c>
      <c r="AB397" s="22">
        <v>0.95532375431883054</v>
      </c>
      <c r="AC397" s="22">
        <v>0.86454094609500165</v>
      </c>
      <c r="AD397" s="22">
        <v>0.37995649320175412</v>
      </c>
      <c r="AE397" s="22">
        <v>0.49003675752817932</v>
      </c>
      <c r="AF397" s="22">
        <v>0.43014853219022975</v>
      </c>
      <c r="AG397" s="22" t="e">
        <v>#DIV/0!</v>
      </c>
      <c r="AH397" s="22" t="e">
        <v>#DIV/0!</v>
      </c>
      <c r="AI397" s="22">
        <v>0.55646099284347517</v>
      </c>
      <c r="AJ397" s="22">
        <v>0.27457339471186565</v>
      </c>
      <c r="AK397" s="22" t="e">
        <v>#DIV/0!</v>
      </c>
      <c r="AL397" s="22" t="e">
        <v>#DIV/0!</v>
      </c>
      <c r="AM397" s="22">
        <v>0.71182030966837762</v>
      </c>
      <c r="AN397" s="22">
        <v>0.80450235598628606</v>
      </c>
      <c r="AO397" s="22">
        <v>9.6398088612305824E-2</v>
      </c>
      <c r="AP397" s="22">
        <v>0.36022905736337935</v>
      </c>
      <c r="AQ397" s="22">
        <v>0.73988826911756844</v>
      </c>
      <c r="AR397" s="22">
        <v>0.59828224343542591</v>
      </c>
      <c r="AS397" s="22">
        <v>0.38785087702554805</v>
      </c>
      <c r="AT397" s="22">
        <v>0.58915532739296406</v>
      </c>
      <c r="AU397" s="22">
        <v>0.27974636916889806</v>
      </c>
      <c r="AV397" s="22" t="e">
        <v>#DIV/0!</v>
      </c>
      <c r="AW397" s="22" t="e">
        <v>#DIV/0!</v>
      </c>
      <c r="AX397" s="22" t="e">
        <v>#DIV/0!</v>
      </c>
      <c r="AY397" s="22">
        <v>0.74463727817146597</v>
      </c>
      <c r="AZ397" s="22">
        <v>0.76450590685165587</v>
      </c>
      <c r="BA397" s="22">
        <v>0.22155387398219328</v>
      </c>
      <c r="BB397" s="22" t="e">
        <v>#DIV/0!</v>
      </c>
      <c r="BC397" s="22">
        <v>0.22282336453747123</v>
      </c>
    </row>
    <row r="398" spans="1:55" x14ac:dyDescent="0.2">
      <c r="A398" s="3" t="s">
        <v>1198</v>
      </c>
      <c r="B398" s="3" t="s">
        <v>1199</v>
      </c>
      <c r="C398" s="3" t="s">
        <v>72</v>
      </c>
      <c r="D398" s="3">
        <v>398980</v>
      </c>
      <c r="E398" s="3" t="s">
        <v>16</v>
      </c>
      <c r="F398" s="3">
        <v>2019</v>
      </c>
      <c r="G398" s="3" t="s">
        <v>17</v>
      </c>
      <c r="H398" s="4">
        <v>43830</v>
      </c>
      <c r="I398" s="4">
        <v>43885</v>
      </c>
      <c r="J398" s="4">
        <v>43885</v>
      </c>
      <c r="K398" s="5">
        <v>372907000</v>
      </c>
      <c r="L398" s="5">
        <v>376747000</v>
      </c>
      <c r="M398" s="6" t="s">
        <v>1200</v>
      </c>
      <c r="N398" s="21">
        <v>5.4643778671147987E-3</v>
      </c>
      <c r="O398" s="22">
        <v>5.4643778671147987E-3</v>
      </c>
      <c r="P398" s="22">
        <v>7.256509574609553E-3</v>
      </c>
      <c r="Q398" s="22">
        <v>0.86972972976587293</v>
      </c>
      <c r="R398" s="22">
        <v>0.16540746028313777</v>
      </c>
      <c r="S398" s="22">
        <v>0</v>
      </c>
      <c r="T398" s="22">
        <v>0.16717056378616746</v>
      </c>
      <c r="U398" s="22">
        <v>0.8116557207579953</v>
      </c>
      <c r="V398" s="22">
        <v>0.70833495319453676</v>
      </c>
      <c r="W398" s="22">
        <v>0.82451340075035939</v>
      </c>
      <c r="X398" s="22">
        <v>5.2346474634578271E-3</v>
      </c>
      <c r="Y398" s="22">
        <v>0.46305031856209966</v>
      </c>
      <c r="Z398" s="22">
        <v>0.99476535253654208</v>
      </c>
      <c r="AA398" s="22">
        <v>6.8291182125913064E-2</v>
      </c>
      <c r="AB398" s="22">
        <v>0.86782139651299917</v>
      </c>
      <c r="AC398" s="22">
        <v>0.51934222763699855</v>
      </c>
      <c r="AD398" s="22">
        <v>0.58505716986807721</v>
      </c>
      <c r="AE398" s="22">
        <v>0.40969431770974013</v>
      </c>
      <c r="AF398" s="22">
        <v>0.35675518674177825</v>
      </c>
      <c r="AG398" s="22" t="e">
        <v>#DIV/0!</v>
      </c>
      <c r="AH398" s="22" t="e">
        <v>#DIV/0!</v>
      </c>
      <c r="AI398" s="22">
        <v>0.55744370340280658</v>
      </c>
      <c r="AJ398" s="22">
        <v>0.23576606477834022</v>
      </c>
      <c r="AK398" s="22" t="e">
        <v>#DIV/0!</v>
      </c>
      <c r="AL398" s="22" t="e">
        <v>#DIV/0!</v>
      </c>
      <c r="AM398" s="22">
        <v>0.70777492829803645</v>
      </c>
      <c r="AN398" s="22">
        <v>0.80382709199130209</v>
      </c>
      <c r="AO398" s="22">
        <v>2.0380967134212644E-2</v>
      </c>
      <c r="AP398" s="22">
        <v>0.35758420563150833</v>
      </c>
      <c r="AQ398" s="22">
        <v>0.58832434665720101</v>
      </c>
      <c r="AR398" s="22">
        <v>0.59169166061094136</v>
      </c>
      <c r="AS398" s="22">
        <v>0.3914413966393735</v>
      </c>
      <c r="AT398" s="22">
        <v>0.34331782657655058</v>
      </c>
      <c r="AU398" s="22">
        <v>0.23703271793403735</v>
      </c>
      <c r="AV398" s="22" t="e">
        <v>#DIV/0!</v>
      </c>
      <c r="AW398" s="22" t="e">
        <v>#DIV/0!</v>
      </c>
      <c r="AX398" s="22" t="e">
        <v>#DIV/0!</v>
      </c>
      <c r="AY398" s="22">
        <v>0.75013962376484244</v>
      </c>
      <c r="AZ398" s="22">
        <v>0.77438865287765501</v>
      </c>
      <c r="BA398" s="22">
        <v>0.22074700869393782</v>
      </c>
      <c r="BB398" s="22" t="e">
        <v>#DIV/0!</v>
      </c>
      <c r="BC398" s="22">
        <v>9.9873351744063282E-2</v>
      </c>
    </row>
    <row r="399" spans="1:55" x14ac:dyDescent="0.2">
      <c r="A399" s="3" t="s">
        <v>1207</v>
      </c>
      <c r="B399" s="3" t="s">
        <v>1208</v>
      </c>
      <c r="C399" s="3" t="s">
        <v>38</v>
      </c>
      <c r="D399" s="3">
        <v>101219</v>
      </c>
      <c r="E399" s="3" t="s">
        <v>16</v>
      </c>
      <c r="F399" s="3">
        <v>2019</v>
      </c>
      <c r="G399" s="3" t="s">
        <v>17</v>
      </c>
      <c r="H399" s="4">
        <v>43830</v>
      </c>
      <c r="I399" s="4">
        <v>43882</v>
      </c>
      <c r="J399" s="4">
        <v>43882</v>
      </c>
      <c r="K399" s="5">
        <v>4138000000</v>
      </c>
      <c r="L399" s="5">
        <v>4141000000</v>
      </c>
      <c r="M399" s="3" t="s">
        <v>1209</v>
      </c>
      <c r="N399" s="21">
        <v>3.0269267551691459E-2</v>
      </c>
      <c r="O399" s="22">
        <v>2.911017229049663E-2</v>
      </c>
      <c r="P399" s="22">
        <v>5.9696025820115163E-3</v>
      </c>
      <c r="Q399" s="22">
        <v>0.87377757114400223</v>
      </c>
      <c r="R399" s="22">
        <v>0.12837506125245834</v>
      </c>
      <c r="S399" s="22">
        <v>6.9505679225068284E-2</v>
      </c>
      <c r="T399" s="22">
        <v>0.11720187996836867</v>
      </c>
      <c r="U399" s="22">
        <v>0.8142287180002602</v>
      </c>
      <c r="V399" s="22">
        <v>0.7133634270031638</v>
      </c>
      <c r="W399" s="22">
        <v>0.82669781188480196</v>
      </c>
      <c r="X399" s="22">
        <v>0.10843745541304939</v>
      </c>
      <c r="Y399" s="22">
        <v>0.43093999307729847</v>
      </c>
      <c r="Z399" s="22">
        <v>0.89156254458695061</v>
      </c>
      <c r="AA399" s="22">
        <v>0.13411355834652491</v>
      </c>
      <c r="AB399" s="22">
        <v>0.80115076275751285</v>
      </c>
      <c r="AC399" s="22">
        <v>0.57277040220100894</v>
      </c>
      <c r="AD399" s="22">
        <v>0.4509471546854294</v>
      </c>
      <c r="AE399" s="22">
        <v>0.42380464324585682</v>
      </c>
      <c r="AF399" s="22">
        <v>0.37147904255282532</v>
      </c>
      <c r="AG399" s="22" t="e">
        <v>#DIV/0!</v>
      </c>
      <c r="AH399" s="22" t="e">
        <v>#DIV/0!</v>
      </c>
      <c r="AI399" s="22">
        <v>0.53777363292824221</v>
      </c>
      <c r="AJ399" s="22">
        <v>0.20940707262135738</v>
      </c>
      <c r="AK399" s="22" t="e">
        <v>#DIV/0!</v>
      </c>
      <c r="AL399" s="22" t="e">
        <v>#DIV/0!</v>
      </c>
      <c r="AM399" s="22">
        <v>0.71483516930058932</v>
      </c>
      <c r="AN399" s="22">
        <v>0.80744664462798599</v>
      </c>
      <c r="AO399" s="22">
        <v>8.5688570931610544E-2</v>
      </c>
      <c r="AP399" s="22">
        <v>0.34832945238142404</v>
      </c>
      <c r="AQ399" s="22">
        <v>0.64763891043649535</v>
      </c>
      <c r="AR399" s="22">
        <v>0.4764792739485107</v>
      </c>
      <c r="AS399" s="22">
        <v>0.33312215298536629</v>
      </c>
      <c r="AT399" s="22">
        <v>0.46452167027516533</v>
      </c>
      <c r="AU399" s="22">
        <v>0.29874169904527043</v>
      </c>
      <c r="AV399" s="22" t="e">
        <v>#DIV/0!</v>
      </c>
      <c r="AW399" s="22" t="e">
        <v>#DIV/0!</v>
      </c>
      <c r="AX399" s="22" t="e">
        <v>#DIV/0!</v>
      </c>
      <c r="AY399" s="22">
        <v>0.74630661957675748</v>
      </c>
      <c r="AZ399" s="22">
        <v>0.76990495605890674</v>
      </c>
      <c r="BA399" s="22">
        <v>0.22240540953783547</v>
      </c>
      <c r="BB399" s="22" t="e">
        <v>#DIV/0!</v>
      </c>
      <c r="BC399" s="22">
        <v>0.17896398813265807</v>
      </c>
    </row>
    <row r="400" spans="1:55" x14ac:dyDescent="0.2">
      <c r="A400" s="3" t="s">
        <v>1225</v>
      </c>
      <c r="B400" s="3" t="s">
        <v>1226</v>
      </c>
      <c r="C400" s="3" t="s">
        <v>15</v>
      </c>
      <c r="D400" s="3">
        <v>749129</v>
      </c>
      <c r="E400" s="3" t="s">
        <v>16</v>
      </c>
      <c r="F400" s="3">
        <v>2019</v>
      </c>
      <c r="G400" s="3" t="s">
        <v>17</v>
      </c>
      <c r="H400" s="4">
        <v>43830</v>
      </c>
      <c r="I400" s="4">
        <v>43885</v>
      </c>
      <c r="J400" s="4">
        <v>43885</v>
      </c>
      <c r="K400" s="5">
        <v>193826000</v>
      </c>
      <c r="L400" s="5">
        <v>205021000</v>
      </c>
      <c r="M400" s="3" t="s">
        <v>1227</v>
      </c>
      <c r="N400" s="21">
        <v>4.6782778754984537E-2</v>
      </c>
      <c r="O400" s="22">
        <v>2.6878868953708172E-2</v>
      </c>
      <c r="P400" s="22">
        <v>1.9148810440174347E-2</v>
      </c>
      <c r="Q400" s="22">
        <v>0.86907129512762094</v>
      </c>
      <c r="R400" s="22">
        <v>7.8538770096823543E-2</v>
      </c>
      <c r="S400" s="22">
        <v>9.5046187809585195E-3</v>
      </c>
      <c r="T400" s="22">
        <v>7.7660920871036196E-2</v>
      </c>
      <c r="U400" s="22">
        <v>0.80898938701683587</v>
      </c>
      <c r="V400" s="22">
        <v>0.70861471781860585</v>
      </c>
      <c r="W400" s="22">
        <v>0.82140268554082696</v>
      </c>
      <c r="X400" s="22">
        <v>0.18906168695260225</v>
      </c>
      <c r="Y400" s="22">
        <v>0.62519399612333026</v>
      </c>
      <c r="Z400" s="22">
        <v>0.81093831304739772</v>
      </c>
      <c r="AA400" s="22">
        <v>0.70797267099259931</v>
      </c>
      <c r="AB400" s="22">
        <v>0.89447657366594524</v>
      </c>
      <c r="AC400" s="22">
        <v>0.25653317139054471</v>
      </c>
      <c r="AD400" s="22">
        <v>0.19738660769618574</v>
      </c>
      <c r="AE400" s="22">
        <v>0.24837451850234096</v>
      </c>
      <c r="AF400" s="22">
        <v>0.32584489716025555</v>
      </c>
      <c r="AG400" s="22" t="e">
        <v>#DIV/0!</v>
      </c>
      <c r="AH400" s="22" t="e">
        <v>#DIV/0!</v>
      </c>
      <c r="AI400" s="22">
        <v>0.56831822033100377</v>
      </c>
      <c r="AJ400" s="22">
        <v>0.12601246068854863</v>
      </c>
      <c r="AK400" s="22" t="e">
        <v>#DIV/0!</v>
      </c>
      <c r="AL400" s="22" t="e">
        <v>#DIV/0!</v>
      </c>
      <c r="AM400" s="22">
        <v>0.70758152093958182</v>
      </c>
      <c r="AN400" s="22">
        <v>0.80478486081838918</v>
      </c>
      <c r="AO400" s="22">
        <v>8.1446185576261515E-2</v>
      </c>
      <c r="AP400" s="22">
        <v>0.36497315528082697</v>
      </c>
      <c r="AQ400" s="22">
        <v>0.58796827195847612</v>
      </c>
      <c r="AR400" s="22">
        <v>0.30715760271625853</v>
      </c>
      <c r="AS400" s="22">
        <v>0.39625451967131586</v>
      </c>
      <c r="AT400" s="22">
        <v>0.33460338205635598</v>
      </c>
      <c r="AU400" s="22">
        <v>0.16747401714912988</v>
      </c>
      <c r="AV400" s="22" t="e">
        <v>#DIV/0!</v>
      </c>
      <c r="AW400" s="22" t="e">
        <v>#DIV/0!</v>
      </c>
      <c r="AX400" s="22" t="e">
        <v>#DIV/0!</v>
      </c>
      <c r="AY400" s="22">
        <v>0.74872191470047289</v>
      </c>
      <c r="AZ400" s="22">
        <v>0.7720500903304609</v>
      </c>
      <c r="BA400" s="22">
        <v>0.21263578889756271</v>
      </c>
      <c r="BB400" s="22" t="e">
        <v>#DIV/0!</v>
      </c>
      <c r="BC400" s="22">
        <v>0.10493497723201169</v>
      </c>
    </row>
    <row r="401" spans="1:55" x14ac:dyDescent="0.2">
      <c r="A401" s="3" t="s">
        <v>1237</v>
      </c>
      <c r="B401" s="3" t="s">
        <v>1238</v>
      </c>
      <c r="C401" s="3" t="s">
        <v>24</v>
      </c>
      <c r="D401" s="3">
        <v>378240</v>
      </c>
      <c r="E401" s="3" t="s">
        <v>16</v>
      </c>
      <c r="F401" s="3">
        <v>2019</v>
      </c>
      <c r="G401" s="3" t="s">
        <v>17</v>
      </c>
      <c r="H401" s="4">
        <v>43830</v>
      </c>
      <c r="I401" s="4">
        <v>43886</v>
      </c>
      <c r="J401" s="4">
        <v>43886</v>
      </c>
      <c r="K401" s="5">
        <v>63589000</v>
      </c>
      <c r="L401" s="5">
        <v>63987000</v>
      </c>
      <c r="M401" s="3" t="s">
        <v>1239</v>
      </c>
      <c r="N401" s="21">
        <v>8.0898937441475291E-2</v>
      </c>
      <c r="O401" s="22">
        <v>6.1073602616078929E-2</v>
      </c>
      <c r="P401" s="22">
        <v>5.8870095961271775E-2</v>
      </c>
      <c r="Q401" s="22">
        <v>0.84570919771385322</v>
      </c>
      <c r="R401" s="22">
        <v>0.22084878966059357</v>
      </c>
      <c r="S401" s="22">
        <v>7.3849163682561086E-2</v>
      </c>
      <c r="T401" s="22">
        <v>0.2098775650776683</v>
      </c>
      <c r="U401" s="22">
        <v>0.77680154982720728</v>
      </c>
      <c r="V401" s="22">
        <v>0.69477771990074755</v>
      </c>
      <c r="W401" s="22">
        <v>0.78650601651003482</v>
      </c>
      <c r="X401" s="22">
        <v>0.4426520181018081</v>
      </c>
      <c r="Y401" s="22">
        <v>0.37815005618023584</v>
      </c>
      <c r="Z401" s="22">
        <v>0.5573479818981919</v>
      </c>
      <c r="AA401" s="22">
        <v>0.22341965099249689</v>
      </c>
      <c r="AB401" s="22">
        <v>0.71190774845335558</v>
      </c>
      <c r="AC401" s="22">
        <v>0.56765930057967229</v>
      </c>
      <c r="AD401" s="22">
        <v>0.38981588379106474</v>
      </c>
      <c r="AE401" s="22">
        <v>0.49658013512037102</v>
      </c>
      <c r="AF401" s="22">
        <v>0.41441951007617644</v>
      </c>
      <c r="AG401" s="22" t="e">
        <v>#DIV/0!</v>
      </c>
      <c r="AH401" s="22" t="e">
        <v>#DIV/0!</v>
      </c>
      <c r="AI401" s="22">
        <v>0.46149527133704932</v>
      </c>
      <c r="AJ401" s="22">
        <v>0.25941419747815331</v>
      </c>
      <c r="AK401" s="22" t="e">
        <v>#DIV/0!</v>
      </c>
      <c r="AL401" s="22" t="e">
        <v>#DIV/0!</v>
      </c>
      <c r="AM401" s="22">
        <v>0.63449484253779342</v>
      </c>
      <c r="AN401" s="22">
        <v>0.78004676215165292</v>
      </c>
      <c r="AO401" s="22">
        <v>0.19390623483300035</v>
      </c>
      <c r="AP401" s="22">
        <v>0.36156982224777245</v>
      </c>
      <c r="AQ401" s="22">
        <v>0.85010559211742642</v>
      </c>
      <c r="AR401" s="22">
        <v>0.4720452334142346</v>
      </c>
      <c r="AS401" s="22">
        <v>0.124746318839876</v>
      </c>
      <c r="AT401" s="22">
        <v>0.70759751594677878</v>
      </c>
      <c r="AU401" s="22">
        <v>0.54232077426743097</v>
      </c>
      <c r="AV401" s="22" t="e">
        <v>#DIV/0!</v>
      </c>
      <c r="AW401" s="22" t="e">
        <v>#DIV/0!</v>
      </c>
      <c r="AX401" s="22" t="e">
        <v>#DIV/0!</v>
      </c>
      <c r="AY401" s="22">
        <v>0.74628884492142245</v>
      </c>
      <c r="AZ401" s="22">
        <v>0.76942533662679091</v>
      </c>
      <c r="BA401" s="22">
        <v>0.22426753077636363</v>
      </c>
      <c r="BB401" s="22" t="e">
        <v>#DIV/0!</v>
      </c>
      <c r="BC401" s="22">
        <v>0.39376773600773568</v>
      </c>
    </row>
    <row r="402" spans="1:55" x14ac:dyDescent="0.2">
      <c r="A402" s="3" t="s">
        <v>1228</v>
      </c>
      <c r="B402" s="3" t="s">
        <v>1229</v>
      </c>
      <c r="C402" s="3" t="s">
        <v>91</v>
      </c>
      <c r="D402" s="3">
        <v>87466</v>
      </c>
      <c r="E402" s="3" t="s">
        <v>16</v>
      </c>
      <c r="F402" s="3">
        <v>2019</v>
      </c>
      <c r="G402" s="3" t="s">
        <v>17</v>
      </c>
      <c r="H402" s="4">
        <v>43708</v>
      </c>
      <c r="I402" s="4">
        <v>43766</v>
      </c>
      <c r="J402" s="4">
        <v>43766</v>
      </c>
      <c r="K402" s="5">
        <v>899500000</v>
      </c>
      <c r="L402" s="5">
        <v>900700000</v>
      </c>
      <c r="M402" s="3" t="s">
        <v>1230</v>
      </c>
      <c r="N402" s="21">
        <v>2.626437888854706E-2</v>
      </c>
      <c r="O402" s="22">
        <v>1.3018525449712166E-2</v>
      </c>
      <c r="P402" s="22">
        <v>4.0991161765202705E-3</v>
      </c>
      <c r="Q402" s="22">
        <v>0.87060939922226255</v>
      </c>
      <c r="R402" s="22">
        <v>8.3662404053400419E-2</v>
      </c>
      <c r="S402" s="22">
        <v>0.15970765461279049</v>
      </c>
      <c r="T402" s="22">
        <v>5.5736649330404807E-2</v>
      </c>
      <c r="U402" s="22">
        <v>0.80998383474321134</v>
      </c>
      <c r="V402" s="22">
        <v>0.71527547758701138</v>
      </c>
      <c r="W402" s="22">
        <v>0.82151919313483135</v>
      </c>
      <c r="X402" s="22">
        <v>0.23713053447225646</v>
      </c>
      <c r="Y402" s="22">
        <v>0.48453855643249405</v>
      </c>
      <c r="Z402" s="22">
        <v>0.7628694655277436</v>
      </c>
      <c r="AA402" s="22">
        <v>0.39299027500258055</v>
      </c>
      <c r="AB402" s="22">
        <v>0.8437019626775526</v>
      </c>
      <c r="AC402" s="22">
        <v>0.19676604836237913</v>
      </c>
      <c r="AD402" s="22">
        <v>0.12119923395718102</v>
      </c>
      <c r="AE402" s="22">
        <v>0.19542786735381751</v>
      </c>
      <c r="AF402" s="22">
        <v>0.32122901896240547</v>
      </c>
      <c r="AG402" s="22" t="e">
        <v>#DIV/0!</v>
      </c>
      <c r="AH402" s="22" t="e">
        <v>#DIV/0!</v>
      </c>
      <c r="AI402" s="22">
        <v>0.53661952188702167</v>
      </c>
      <c r="AJ402" s="22">
        <v>0.10974413290168065</v>
      </c>
      <c r="AK402" s="22" t="e">
        <v>#DIV/0!</v>
      </c>
      <c r="AL402" s="22" t="e">
        <v>#DIV/0!</v>
      </c>
      <c r="AM402" s="22">
        <v>0.71106797234619934</v>
      </c>
      <c r="AN402" s="22">
        <v>0.81481886959173</v>
      </c>
      <c r="AO402" s="22">
        <v>0.43363358149693532</v>
      </c>
      <c r="AP402" s="22">
        <v>0.34737288864356924</v>
      </c>
      <c r="AQ402" s="22">
        <v>0.63891842212433037</v>
      </c>
      <c r="AR402" s="22">
        <v>0.21174049807714715</v>
      </c>
      <c r="AS402" s="22">
        <v>0.37070022997121638</v>
      </c>
      <c r="AT402" s="22">
        <v>0.38954518696436441</v>
      </c>
      <c r="AU402" s="22">
        <v>0.26467640837925216</v>
      </c>
      <c r="AV402" s="22" t="e">
        <v>#DIV/0!</v>
      </c>
      <c r="AW402" s="22" t="e">
        <v>#DIV/0!</v>
      </c>
      <c r="AX402" s="22" t="e">
        <v>#DIV/0!</v>
      </c>
      <c r="AY402" s="22">
        <v>0.74736890909945741</v>
      </c>
      <c r="AZ402" s="22">
        <v>0.77097448917614408</v>
      </c>
      <c r="BA402" s="22">
        <v>0.22225367859089015</v>
      </c>
      <c r="BB402" s="22" t="e">
        <v>#DIV/0!</v>
      </c>
      <c r="BC402" s="22">
        <v>0.17147761613309034</v>
      </c>
    </row>
    <row r="403" spans="1:55" x14ac:dyDescent="0.2">
      <c r="A403" s="3" t="s">
        <v>1246</v>
      </c>
      <c r="B403" s="3" t="s">
        <v>1247</v>
      </c>
      <c r="C403" s="3" t="s">
        <v>34</v>
      </c>
      <c r="D403" s="3">
        <v>250582</v>
      </c>
      <c r="E403" s="3" t="s">
        <v>16</v>
      </c>
      <c r="F403" s="3">
        <v>2020</v>
      </c>
      <c r="G403" s="3" t="s">
        <v>17</v>
      </c>
      <c r="H403" s="4">
        <v>44012</v>
      </c>
      <c r="I403" s="4">
        <v>44071</v>
      </c>
      <c r="J403" s="4">
        <v>44071</v>
      </c>
      <c r="K403" s="5">
        <v>299000000</v>
      </c>
      <c r="L403" s="5">
        <v>295000000</v>
      </c>
      <c r="M403" s="3" t="s">
        <v>1248</v>
      </c>
      <c r="N403" s="21">
        <v>7.4828638245815565E-2</v>
      </c>
      <c r="O403" s="22">
        <v>4.9345663270120972E-2</v>
      </c>
      <c r="P403" s="22">
        <v>7.1430325448498547E-2</v>
      </c>
      <c r="Q403" s="22">
        <v>0.87041869234984237</v>
      </c>
      <c r="R403" s="22">
        <v>0.12533534236419577</v>
      </c>
      <c r="S403" s="22">
        <v>2.0968847792595044E-2</v>
      </c>
      <c r="T403" s="22">
        <v>0.12288770840704566</v>
      </c>
      <c r="U403" s="22">
        <v>0.81118048404375509</v>
      </c>
      <c r="V403" s="22">
        <v>0.70920977582759459</v>
      </c>
      <c r="W403" s="22">
        <v>0.82383168969241005</v>
      </c>
      <c r="X403" s="22">
        <v>0.3030895027303146</v>
      </c>
      <c r="Y403" s="22">
        <v>0.49206936444498051</v>
      </c>
      <c r="Z403" s="22">
        <v>0.69691049726968535</v>
      </c>
      <c r="AA403" s="22">
        <v>0.62931036630481196</v>
      </c>
      <c r="AB403" s="22">
        <v>0.84814356705182414</v>
      </c>
      <c r="AC403" s="22">
        <v>0.20312024097272016</v>
      </c>
      <c r="AD403" s="22">
        <v>0.10752749481998664</v>
      </c>
      <c r="AE403" s="22">
        <v>0.17986186582125682</v>
      </c>
      <c r="AF403" s="22">
        <v>0.30231765092057966</v>
      </c>
      <c r="AG403" s="22" t="e">
        <v>#DIV/0!</v>
      </c>
      <c r="AH403" s="22" t="e">
        <v>#DIV/0!</v>
      </c>
      <c r="AI403" s="22">
        <v>0.49582604461922758</v>
      </c>
      <c r="AJ403" s="22">
        <v>0.10457453569810155</v>
      </c>
      <c r="AK403" s="22" t="e">
        <v>#DIV/0!</v>
      </c>
      <c r="AL403" s="22" t="e">
        <v>#DIV/0!</v>
      </c>
      <c r="AM403" s="22">
        <v>0.70602877236618966</v>
      </c>
      <c r="AN403" s="22">
        <v>0.80671408403363931</v>
      </c>
      <c r="AO403" s="22">
        <v>0.12996937518615137</v>
      </c>
      <c r="AP403" s="22">
        <v>0.36173757595042072</v>
      </c>
      <c r="AQ403" s="22">
        <v>0.55496401741394985</v>
      </c>
      <c r="AR403" s="22">
        <v>0.22135828383842443</v>
      </c>
      <c r="AS403" s="22">
        <v>0.34862299658419516</v>
      </c>
      <c r="AT403" s="22">
        <v>0.29408836350286149</v>
      </c>
      <c r="AU403" s="22">
        <v>0.27973221719812275</v>
      </c>
      <c r="AV403" s="22" t="e">
        <v>#DIV/0!</v>
      </c>
      <c r="AW403" s="22" t="e">
        <v>#DIV/0!</v>
      </c>
      <c r="AX403" s="22" t="e">
        <v>#DIV/0!</v>
      </c>
      <c r="AY403" s="22">
        <v>0.76875241503268699</v>
      </c>
      <c r="AZ403" s="22">
        <v>0.78703767973744665</v>
      </c>
      <c r="BA403" s="22">
        <v>0.21549194048696507</v>
      </c>
      <c r="BB403" s="22" t="e">
        <v>#DIV/0!</v>
      </c>
      <c r="BC403" s="22">
        <v>8.2231023899856259E-2</v>
      </c>
    </row>
    <row r="404" spans="1:55" x14ac:dyDescent="0.2">
      <c r="A404" s="3" t="s">
        <v>1240</v>
      </c>
      <c r="B404" s="3" t="s">
        <v>1241</v>
      </c>
      <c r="C404" s="3" t="s">
        <v>52</v>
      </c>
      <c r="D404" s="3">
        <v>378244</v>
      </c>
      <c r="E404" s="3" t="s">
        <v>16</v>
      </c>
      <c r="F404" s="3">
        <v>2019</v>
      </c>
      <c r="G404" s="3" t="s">
        <v>17</v>
      </c>
      <c r="H404" s="4">
        <v>43830</v>
      </c>
      <c r="I404" s="4">
        <v>43888</v>
      </c>
      <c r="J404" s="4">
        <v>43888</v>
      </c>
      <c r="K404" s="5">
        <v>315300000</v>
      </c>
      <c r="L404" s="5">
        <v>316600000</v>
      </c>
      <c r="M404" s="3" t="s">
        <v>1242</v>
      </c>
      <c r="N404" s="21">
        <v>2.3000732717659813E-2</v>
      </c>
      <c r="O404" s="22">
        <v>1.6682941402964481E-2</v>
      </c>
      <c r="P404" s="22">
        <v>1.2165997491841527E-3</v>
      </c>
      <c r="Q404" s="22">
        <v>0.87164749010173281</v>
      </c>
      <c r="R404" s="22">
        <v>0.12239246239390639</v>
      </c>
      <c r="S404" s="22">
        <v>8.2037884961180196E-2</v>
      </c>
      <c r="T404" s="22">
        <v>0.10889421020330045</v>
      </c>
      <c r="U404" s="22">
        <v>0.81211822977999981</v>
      </c>
      <c r="V404" s="22">
        <v>0.71267674570128148</v>
      </c>
      <c r="W404" s="22">
        <v>0.82437568136882722</v>
      </c>
      <c r="X404" s="22">
        <v>4.7211661464067911E-2</v>
      </c>
      <c r="Y404" s="22">
        <v>0.44269470153689688</v>
      </c>
      <c r="Z404" s="22">
        <v>0.95278833853593203</v>
      </c>
      <c r="AA404" s="22">
        <v>0.14011483643786665</v>
      </c>
      <c r="AB404" s="22">
        <v>0.82464297903683004</v>
      </c>
      <c r="AC404" s="22">
        <v>0.63343541738506348</v>
      </c>
      <c r="AD404" s="22">
        <v>0.41868803034758617</v>
      </c>
      <c r="AE404" s="22">
        <v>0.39100257958915441</v>
      </c>
      <c r="AF404" s="22">
        <v>0.37347302977684715</v>
      </c>
      <c r="AG404" s="22" t="e">
        <v>#DIV/0!</v>
      </c>
      <c r="AH404" s="22" t="e">
        <v>#DIV/0!</v>
      </c>
      <c r="AI404" s="22">
        <v>0.55505572788011481</v>
      </c>
      <c r="AJ404" s="22">
        <v>0.1991349478713916</v>
      </c>
      <c r="AK404" s="22" t="e">
        <v>#DIV/0!</v>
      </c>
      <c r="AL404" s="22" t="e">
        <v>#DIV/0!</v>
      </c>
      <c r="AM404" s="22">
        <v>0.70963616667665097</v>
      </c>
      <c r="AN404" s="22">
        <v>0.80460494519225645</v>
      </c>
      <c r="AO404" s="22">
        <v>3.3301839514826695E-2</v>
      </c>
      <c r="AP404" s="22">
        <v>0.3554160848705093</v>
      </c>
      <c r="AQ404" s="22">
        <v>0.60655624991674184</v>
      </c>
      <c r="AR404" s="22">
        <v>0.52328422976247868</v>
      </c>
      <c r="AS404" s="22">
        <v>0.38164407013566082</v>
      </c>
      <c r="AT404" s="22">
        <v>0.36005247658092349</v>
      </c>
      <c r="AU404" s="22">
        <v>0.24323984686532241</v>
      </c>
      <c r="AV404" s="22" t="e">
        <v>#DIV/0!</v>
      </c>
      <c r="AW404" s="22" t="e">
        <v>#DIV/0!</v>
      </c>
      <c r="AX404" s="22" t="e">
        <v>#DIV/0!</v>
      </c>
      <c r="AY404" s="22">
        <v>0.74897580511325335</v>
      </c>
      <c r="AZ404" s="22">
        <v>0.77307205833916937</v>
      </c>
      <c r="BA404" s="22">
        <v>0.22101694383767437</v>
      </c>
      <c r="BB404" s="22" t="e">
        <v>#DIV/0!</v>
      </c>
      <c r="BC404" s="22">
        <v>0.1103199551319365</v>
      </c>
    </row>
    <row r="405" spans="1:55" x14ac:dyDescent="0.2">
      <c r="A405" s="3" t="s">
        <v>1243</v>
      </c>
      <c r="B405" s="3" t="s">
        <v>1244</v>
      </c>
      <c r="C405" s="3" t="s">
        <v>72</v>
      </c>
      <c r="D405" s="3">
        <v>378241</v>
      </c>
      <c r="E405" s="3" t="s">
        <v>16</v>
      </c>
      <c r="F405" s="3">
        <v>2019</v>
      </c>
      <c r="G405" s="3" t="s">
        <v>17</v>
      </c>
      <c r="H405" s="4">
        <v>43830</v>
      </c>
      <c r="I405" s="4">
        <v>43875</v>
      </c>
      <c r="J405" s="4">
        <v>43875</v>
      </c>
      <c r="K405" s="5">
        <v>406276000</v>
      </c>
      <c r="L405" s="5">
        <v>408216000</v>
      </c>
      <c r="M405" s="3" t="s">
        <v>1245</v>
      </c>
      <c r="N405" s="21">
        <v>0.17181910269603401</v>
      </c>
      <c r="O405" s="22">
        <v>0.17181910269603401</v>
      </c>
      <c r="P405" s="22">
        <v>2.9142844725375098E-2</v>
      </c>
      <c r="Q405" s="22">
        <v>0.86919044034431037</v>
      </c>
      <c r="R405" s="22">
        <v>0.15009095489965343</v>
      </c>
      <c r="S405" s="22">
        <v>0</v>
      </c>
      <c r="T405" s="22">
        <v>0.15169079742128863</v>
      </c>
      <c r="U405" s="22">
        <v>0.81069371831039905</v>
      </c>
      <c r="V405" s="22">
        <v>0.70833495319453676</v>
      </c>
      <c r="W405" s="22">
        <v>0.82340663935331027</v>
      </c>
      <c r="X405" s="22">
        <v>0.12046632631301935</v>
      </c>
      <c r="Y405" s="22">
        <v>0.47084646471938757</v>
      </c>
      <c r="Z405" s="22">
        <v>0.87953367368698065</v>
      </c>
      <c r="AA405" s="22">
        <v>3.2833216390162263E-3</v>
      </c>
      <c r="AB405" s="22">
        <v>0.88887617782001771</v>
      </c>
      <c r="AC405" s="22">
        <v>1</v>
      </c>
      <c r="AD405" s="22">
        <v>0.54461675276027977</v>
      </c>
      <c r="AE405" s="22">
        <v>0.44437873848622539</v>
      </c>
      <c r="AF405" s="22">
        <v>0.41208956858488371</v>
      </c>
      <c r="AG405" s="22" t="e">
        <v>#DIV/0!</v>
      </c>
      <c r="AH405" s="22" t="e">
        <v>#DIV/0!</v>
      </c>
      <c r="AI405" s="22">
        <v>0.5658209741828325</v>
      </c>
      <c r="AJ405" s="22">
        <v>0.33404347998381156</v>
      </c>
      <c r="AK405" s="22" t="e">
        <v>#DIV/0!</v>
      </c>
      <c r="AL405" s="22" t="e">
        <v>#DIV/0!</v>
      </c>
      <c r="AM405" s="22">
        <v>0.70863345325673865</v>
      </c>
      <c r="AN405" s="22">
        <v>0.8037103341054751</v>
      </c>
      <c r="AO405" s="22">
        <v>1.9624305360175103E-2</v>
      </c>
      <c r="AP405" s="22">
        <v>0.36033889357993265</v>
      </c>
      <c r="AQ405" s="22">
        <v>0.61202987817117016</v>
      </c>
      <c r="AR405" s="22">
        <v>0.50964969857727227</v>
      </c>
      <c r="AS405" s="22">
        <v>0.41461117038140483</v>
      </c>
      <c r="AT405" s="22">
        <v>0.32029506700701349</v>
      </c>
      <c r="AU405" s="22">
        <v>0.18659928701046108</v>
      </c>
      <c r="AV405" s="22" t="e">
        <v>#DIV/0!</v>
      </c>
      <c r="AW405" s="22" t="e">
        <v>#DIV/0!</v>
      </c>
      <c r="AX405" s="22" t="e">
        <v>#DIV/0!</v>
      </c>
      <c r="AY405" s="22">
        <v>0.75019586553809214</v>
      </c>
      <c r="AZ405" s="22">
        <v>0.77437971940476102</v>
      </c>
      <c r="BA405" s="22">
        <v>0.22064954454287983</v>
      </c>
      <c r="BB405" s="22" t="e">
        <v>#DIV/0!</v>
      </c>
      <c r="BC405" s="22">
        <v>0.10238883409696094</v>
      </c>
    </row>
    <row r="406" spans="1:55" x14ac:dyDescent="0.2">
      <c r="A406" s="3" t="s">
        <v>1258</v>
      </c>
      <c r="B406" s="3" t="s">
        <v>1259</v>
      </c>
      <c r="C406" s="3" t="s">
        <v>45</v>
      </c>
      <c r="D406" s="3">
        <v>104227</v>
      </c>
      <c r="E406" s="3" t="s">
        <v>16</v>
      </c>
      <c r="F406" s="3">
        <v>2019</v>
      </c>
      <c r="G406" s="3" t="s">
        <v>17</v>
      </c>
      <c r="H406" s="4">
        <v>43830</v>
      </c>
      <c r="I406" s="4">
        <v>43872</v>
      </c>
      <c r="J406" s="4">
        <v>43872</v>
      </c>
      <c r="K406" s="5">
        <v>63400000</v>
      </c>
      <c r="L406" s="5">
        <v>63800000</v>
      </c>
      <c r="M406" s="3" t="s">
        <v>1260</v>
      </c>
      <c r="N406" s="21">
        <v>3.2053769861691367E-2</v>
      </c>
      <c r="O406" s="22">
        <v>2.1399679435793732E-2</v>
      </c>
      <c r="P406" s="22">
        <v>2.408343358079848E-2</v>
      </c>
      <c r="Q406" s="22">
        <v>0.87365118472901349</v>
      </c>
      <c r="R406" s="22">
        <v>8.3599893168850525E-2</v>
      </c>
      <c r="S406" s="22">
        <v>5.5703931798449825E-2</v>
      </c>
      <c r="T406" s="22">
        <v>7.4439823080388823E-2</v>
      </c>
      <c r="U406" s="22">
        <v>0.81172336246097587</v>
      </c>
      <c r="V406" s="22">
        <v>0.71230073017849238</v>
      </c>
      <c r="W406" s="22">
        <v>0.82397940509899348</v>
      </c>
      <c r="X406" s="22">
        <v>0.33716742214339546</v>
      </c>
      <c r="Y406" s="22">
        <v>0.43794145698626741</v>
      </c>
      <c r="Z406" s="22">
        <v>0.66283257785660454</v>
      </c>
      <c r="AA406" s="22">
        <v>0.2073099523646437</v>
      </c>
      <c r="AB406" s="22">
        <v>0.80218695522395755</v>
      </c>
      <c r="AC406" s="22">
        <v>0.14866720922795473</v>
      </c>
      <c r="AD406" s="22">
        <v>0.15469196130738067</v>
      </c>
      <c r="AE406" s="22">
        <v>0.22963288816521896</v>
      </c>
      <c r="AF406" s="22">
        <v>0.33363747974784591</v>
      </c>
      <c r="AG406" s="22" t="e">
        <v>#DIV/0!</v>
      </c>
      <c r="AH406" s="22" t="e">
        <v>#DIV/0!</v>
      </c>
      <c r="AI406" s="22">
        <v>0.51716142979331881</v>
      </c>
      <c r="AJ406" s="22">
        <v>9.7688567782059615E-2</v>
      </c>
      <c r="AK406" s="22" t="e">
        <v>#DIV/0!</v>
      </c>
      <c r="AL406" s="22" t="e">
        <v>#DIV/0!</v>
      </c>
      <c r="AM406" s="22">
        <v>0.71430325203462985</v>
      </c>
      <c r="AN406" s="22">
        <v>0.81335262128987806</v>
      </c>
      <c r="AO406" s="22">
        <v>0.22494630891486084</v>
      </c>
      <c r="AP406" s="22">
        <v>0.34633000560422678</v>
      </c>
      <c r="AQ406" s="22">
        <v>0.64356743501427072</v>
      </c>
      <c r="AR406" s="22">
        <v>0.23401184954882093</v>
      </c>
      <c r="AS406" s="22">
        <v>0.35524982669724919</v>
      </c>
      <c r="AT406" s="22">
        <v>0.35635468551688332</v>
      </c>
      <c r="AU406" s="22">
        <v>0.27639718678069242</v>
      </c>
      <c r="AV406" s="22" t="e">
        <v>#DIV/0!</v>
      </c>
      <c r="AW406" s="22" t="e">
        <v>#DIV/0!</v>
      </c>
      <c r="AX406" s="22" t="e">
        <v>#DIV/0!</v>
      </c>
      <c r="AY406" s="22">
        <v>0.74726989030380908</v>
      </c>
      <c r="AZ406" s="22">
        <v>0.76953970663855142</v>
      </c>
      <c r="BA406" s="22">
        <v>0.22322340240627461</v>
      </c>
      <c r="BB406" s="22" t="e">
        <v>#DIV/0!</v>
      </c>
      <c r="BC406" s="22">
        <v>0.18073390840585027</v>
      </c>
    </row>
    <row r="407" spans="1:55" x14ac:dyDescent="0.2">
      <c r="A407" s="3" t="s">
        <v>1264</v>
      </c>
      <c r="B407" s="3" t="s">
        <v>1265</v>
      </c>
      <c r="C407" s="3" t="s">
        <v>113</v>
      </c>
      <c r="D407" s="3">
        <v>378243</v>
      </c>
      <c r="E407" s="3" t="s">
        <v>16</v>
      </c>
      <c r="F407" s="3">
        <v>2019</v>
      </c>
      <c r="G407" s="3" t="s">
        <v>17</v>
      </c>
      <c r="H407" s="4">
        <v>43830</v>
      </c>
      <c r="I407" s="4">
        <v>43887</v>
      </c>
      <c r="J407" s="4">
        <v>43887</v>
      </c>
      <c r="K407" s="5">
        <v>130000000</v>
      </c>
      <c r="L407" s="5">
        <v>130000000</v>
      </c>
      <c r="M407" s="3" t="s">
        <v>1266</v>
      </c>
      <c r="N407" s="21">
        <v>3.8497782378346557E-2</v>
      </c>
      <c r="O407" s="22">
        <v>3.8497782378346557E-2</v>
      </c>
      <c r="P407" s="22">
        <v>5.6992787940644577E-3</v>
      </c>
      <c r="Q407" s="22">
        <v>0.87166133174413529</v>
      </c>
      <c r="R407" s="22">
        <v>5.3260786487444228E-2</v>
      </c>
      <c r="S407" s="22">
        <v>1.6782783768798607E-2</v>
      </c>
      <c r="T407" s="22">
        <v>5.0800228918891785E-2</v>
      </c>
      <c r="U407" s="22">
        <v>0.8093752573358165</v>
      </c>
      <c r="V407" s="22">
        <v>0.70922528734211154</v>
      </c>
      <c r="W407" s="22">
        <v>0.82175242541295901</v>
      </c>
      <c r="X407" s="22">
        <v>0.41454448626882184</v>
      </c>
      <c r="Y407" s="22">
        <v>0.46932465677663465</v>
      </c>
      <c r="Z407" s="22">
        <v>0.58545551373117821</v>
      </c>
      <c r="AA407" s="22">
        <v>0.5068955773362368</v>
      </c>
      <c r="AB407" s="22">
        <v>0.8244347974293027</v>
      </c>
      <c r="AC407" s="22">
        <v>1</v>
      </c>
      <c r="AD407" s="22">
        <v>0.31906949227144621</v>
      </c>
      <c r="AE407" s="22">
        <v>0.32695977434147661</v>
      </c>
      <c r="AF407" s="22">
        <v>0.35833937217410106</v>
      </c>
      <c r="AG407" s="22" t="e">
        <v>#DIV/0!</v>
      </c>
      <c r="AH407" s="22" t="e">
        <v>#DIV/0!</v>
      </c>
      <c r="AI407" s="22">
        <v>0.56555113051142147</v>
      </c>
      <c r="AJ407" s="22">
        <v>8.3983814733576342E-2</v>
      </c>
      <c r="AK407" s="22" t="e">
        <v>#DIV/0!</v>
      </c>
      <c r="AL407" s="22" t="e">
        <v>#DIV/0!</v>
      </c>
      <c r="AM407" s="22">
        <v>0.70937503416069847</v>
      </c>
      <c r="AN407" s="22">
        <v>0.80489088847945967</v>
      </c>
      <c r="AO407" s="22">
        <v>4.2131543129986744E-2</v>
      </c>
      <c r="AP407" s="22">
        <v>0.36532901604705059</v>
      </c>
      <c r="AQ407" s="22">
        <v>0.60291821864364992</v>
      </c>
      <c r="AR407" s="22">
        <v>0.30227160711068146</v>
      </c>
      <c r="AS407" s="22">
        <v>0.39223287315282079</v>
      </c>
      <c r="AT407" s="22">
        <v>0.29108122735898156</v>
      </c>
      <c r="AU407" s="22">
        <v>0.2449319310637651</v>
      </c>
      <c r="AV407" s="22" t="e">
        <v>#DIV/0!</v>
      </c>
      <c r="AW407" s="22" t="e">
        <v>#DIV/0!</v>
      </c>
      <c r="AX407" s="22" t="e">
        <v>#DIV/0!</v>
      </c>
      <c r="AY407" s="22">
        <v>0.74664000403250497</v>
      </c>
      <c r="AZ407" s="22">
        <v>0.76988179086565212</v>
      </c>
      <c r="BA407" s="22">
        <v>0.22052753931191682</v>
      </c>
      <c r="BB407" s="22" t="e">
        <v>#DIV/0!</v>
      </c>
      <c r="BC407" s="22">
        <v>0.12950245701189697</v>
      </c>
    </row>
    <row r="408" spans="1:55" x14ac:dyDescent="0.2">
      <c r="A408" s="3" t="s">
        <v>1234</v>
      </c>
      <c r="B408" s="3" t="s">
        <v>1235</v>
      </c>
      <c r="C408" s="3" t="s">
        <v>15</v>
      </c>
      <c r="D408" s="3">
        <v>378239</v>
      </c>
      <c r="E408" s="3" t="s">
        <v>16</v>
      </c>
      <c r="F408" s="3">
        <v>2019</v>
      </c>
      <c r="G408" s="3" t="s">
        <v>17</v>
      </c>
      <c r="H408" s="4">
        <v>43830</v>
      </c>
      <c r="I408" s="4">
        <v>43874</v>
      </c>
      <c r="J408" s="4">
        <v>43874</v>
      </c>
      <c r="K408" s="5">
        <v>424600000</v>
      </c>
      <c r="L408" s="5">
        <v>428200000</v>
      </c>
      <c r="M408" s="3" t="s">
        <v>1236</v>
      </c>
      <c r="N408" s="21">
        <v>7.1950717555554419E-2</v>
      </c>
      <c r="O408" s="22">
        <v>7.0717670719976131E-2</v>
      </c>
      <c r="P408" s="22">
        <v>0.11695036869698763</v>
      </c>
      <c r="Q408" s="22">
        <v>0.87252561324729283</v>
      </c>
      <c r="R408" s="22">
        <v>0.16343357157254693</v>
      </c>
      <c r="S408" s="22">
        <v>1.4784345614263075E-2</v>
      </c>
      <c r="T408" s="22">
        <v>0.16250795925571254</v>
      </c>
      <c r="U408" s="22">
        <v>0.81473247561627338</v>
      </c>
      <c r="V408" s="22">
        <v>0.70923577709889829</v>
      </c>
      <c r="W408" s="22">
        <v>0.8279141619021354</v>
      </c>
      <c r="X408" s="22">
        <v>0.19124804811249882</v>
      </c>
      <c r="Y408" s="22">
        <v>0.44572030715703714</v>
      </c>
      <c r="Z408" s="22">
        <v>0.80875195188750115</v>
      </c>
      <c r="AA408" s="22">
        <v>0.37770094544035837</v>
      </c>
      <c r="AB408" s="22">
        <v>0.81314394411751889</v>
      </c>
      <c r="AC408" s="22">
        <v>0.36747347528330737</v>
      </c>
      <c r="AD408" s="22">
        <v>0.37105975688627679</v>
      </c>
      <c r="AE408" s="22">
        <v>0.36151656394743165</v>
      </c>
      <c r="AF408" s="22">
        <v>0.35514229991706286</v>
      </c>
      <c r="AG408" s="22" t="e">
        <v>#DIV/0!</v>
      </c>
      <c r="AH408" s="22" t="e">
        <v>#DIV/0!</v>
      </c>
      <c r="AI408" s="22">
        <v>0.56998455314416563</v>
      </c>
      <c r="AJ408" s="22">
        <v>0.28428982259922148</v>
      </c>
      <c r="AK408" s="22" t="e">
        <v>#DIV/0!</v>
      </c>
      <c r="AL408" s="22" t="e">
        <v>#DIV/0!</v>
      </c>
      <c r="AM408" s="22">
        <v>0.71294984723777044</v>
      </c>
      <c r="AN408" s="22">
        <v>0.80761211531541777</v>
      </c>
      <c r="AO408" s="22">
        <v>0.1089306596918546</v>
      </c>
      <c r="AP408" s="22">
        <v>0.36263639971587686</v>
      </c>
      <c r="AQ408" s="22">
        <v>0.64049394392226877</v>
      </c>
      <c r="AR408" s="22">
        <v>0.45300617892614908</v>
      </c>
      <c r="AS408" s="22">
        <v>0.41929108533464765</v>
      </c>
      <c r="AT408" s="22">
        <v>0.49676482085292956</v>
      </c>
      <c r="AU408" s="22">
        <v>0.30753865367892869</v>
      </c>
      <c r="AV408" s="22" t="e">
        <v>#DIV/0!</v>
      </c>
      <c r="AW408" s="22" t="e">
        <v>#DIV/0!</v>
      </c>
      <c r="AX408" s="22" t="e">
        <v>#DIV/0!</v>
      </c>
      <c r="AY408" s="22">
        <v>0.7470245454765837</v>
      </c>
      <c r="AZ408" s="22">
        <v>0.76989513728154446</v>
      </c>
      <c r="BA408" s="22">
        <v>0.22234611146861349</v>
      </c>
      <c r="BB408" s="22" t="e">
        <v>#DIV/0!</v>
      </c>
      <c r="BC408" s="22">
        <v>0.1682001111235949</v>
      </c>
    </row>
    <row r="409" spans="1:55" x14ac:dyDescent="0.2">
      <c r="A409" s="3" t="s">
        <v>1261</v>
      </c>
      <c r="B409" s="3" t="s">
        <v>1262</v>
      </c>
      <c r="C409" s="3" t="s">
        <v>138</v>
      </c>
      <c r="D409" s="3">
        <v>344928</v>
      </c>
      <c r="E409" s="3" t="s">
        <v>16</v>
      </c>
      <c r="F409" s="3">
        <v>2019</v>
      </c>
      <c r="G409" s="3" t="s">
        <v>17</v>
      </c>
      <c r="H409" s="4">
        <v>43830</v>
      </c>
      <c r="I409" s="4">
        <v>43885</v>
      </c>
      <c r="J409" s="4">
        <v>43885</v>
      </c>
      <c r="K409" s="5">
        <v>1212344000</v>
      </c>
      <c r="L409" s="5">
        <v>1214222000</v>
      </c>
      <c r="M409" s="3" t="s">
        <v>1263</v>
      </c>
      <c r="N409" s="21">
        <v>1.4287109678188425E-2</v>
      </c>
      <c r="O409" s="22">
        <v>1.3134997958054076E-2</v>
      </c>
      <c r="P409" s="22">
        <v>7.5203549346741158E-3</v>
      </c>
      <c r="Q409" s="22">
        <v>0.8706343798203815</v>
      </c>
      <c r="R409" s="22">
        <v>0.16261516861613318</v>
      </c>
      <c r="S409" s="22">
        <v>8.7453560008220924E-2</v>
      </c>
      <c r="T409" s="22">
        <v>0.14856845622560086</v>
      </c>
      <c r="U409" s="22">
        <v>0.81258885792678881</v>
      </c>
      <c r="V409" s="22">
        <v>0.71215551407785027</v>
      </c>
      <c r="W409" s="22">
        <v>0.82499754051572016</v>
      </c>
      <c r="X409" s="22">
        <v>2.6684329233838996E-2</v>
      </c>
      <c r="Y409" s="22">
        <v>0.45887575569511524</v>
      </c>
      <c r="Z409" s="22">
        <v>0.9733156707661611</v>
      </c>
      <c r="AA409" s="22">
        <v>0</v>
      </c>
      <c r="AB409" s="22">
        <v>0.84314634996696425</v>
      </c>
      <c r="AC409" s="22">
        <v>0.74065937632999046</v>
      </c>
      <c r="AD409" s="22">
        <v>0.59570399162543275</v>
      </c>
      <c r="AE409" s="22">
        <v>0.49272155277838237</v>
      </c>
      <c r="AF409" s="22">
        <v>0.35324835094028983</v>
      </c>
      <c r="AG409" s="22" t="e">
        <v>#DIV/0!</v>
      </c>
      <c r="AH409" s="22" t="e">
        <v>#DIV/0!</v>
      </c>
      <c r="AI409" s="22">
        <v>0.54759950283353465</v>
      </c>
      <c r="AJ409" s="22">
        <v>0.23244866575818743</v>
      </c>
      <c r="AK409" s="22" t="e">
        <v>#DIV/0!</v>
      </c>
      <c r="AL409" s="22" t="e">
        <v>#DIV/0!</v>
      </c>
      <c r="AM409" s="22">
        <v>0.70808935210668833</v>
      </c>
      <c r="AN409" s="22">
        <v>0.80412360710863284</v>
      </c>
      <c r="AO409" s="22">
        <v>2.5090518300310349E-2</v>
      </c>
      <c r="AP409" s="22">
        <v>0.35733462470967181</v>
      </c>
      <c r="AQ409" s="22">
        <v>0.58945638540452905</v>
      </c>
      <c r="AR409" s="22">
        <v>0.6826066649483935</v>
      </c>
      <c r="AS409" s="22">
        <v>0.34885916619875057</v>
      </c>
      <c r="AT409" s="22">
        <v>0.38475564679680047</v>
      </c>
      <c r="AU409" s="22">
        <v>0.27544586569228041</v>
      </c>
      <c r="AV409" s="22" t="e">
        <v>#DIV/0!</v>
      </c>
      <c r="AW409" s="22" t="e">
        <v>#DIV/0!</v>
      </c>
      <c r="AX409" s="22" t="e">
        <v>#DIV/0!</v>
      </c>
      <c r="AY409" s="22">
        <v>0.74921520455779256</v>
      </c>
      <c r="AZ409" s="22">
        <v>0.77329107281041654</v>
      </c>
      <c r="BA409" s="22">
        <v>0.2224852618281235</v>
      </c>
      <c r="BB409" s="22" t="e">
        <v>#DIV/0!</v>
      </c>
      <c r="BC409" s="22">
        <v>0.11806615558352394</v>
      </c>
    </row>
    <row r="410" spans="1:55" x14ac:dyDescent="0.2">
      <c r="A410" s="3" t="s">
        <v>1231</v>
      </c>
      <c r="B410" s="3" t="s">
        <v>1232</v>
      </c>
      <c r="C410" s="3" t="s">
        <v>91</v>
      </c>
      <c r="D410" s="3">
        <v>239962</v>
      </c>
      <c r="E410" s="3" t="s">
        <v>16</v>
      </c>
      <c r="F410" s="3">
        <v>2019</v>
      </c>
      <c r="G410" s="3" t="s">
        <v>17</v>
      </c>
      <c r="H410" s="4">
        <v>43861</v>
      </c>
      <c r="I410" s="4">
        <v>43910</v>
      </c>
      <c r="J410" s="4">
        <v>43910</v>
      </c>
      <c r="K410" s="5">
        <v>2835000000</v>
      </c>
      <c r="L410" s="5">
        <v>2856000000</v>
      </c>
      <c r="M410" s="3" t="s">
        <v>1233</v>
      </c>
      <c r="N410" s="21">
        <v>2.8782243020231326E-2</v>
      </c>
      <c r="O410" s="22">
        <v>7.8913185888560208E-3</v>
      </c>
      <c r="P410" s="22">
        <v>1.2563452606816414E-2</v>
      </c>
      <c r="Q410" s="22">
        <v>0.87078157718539839</v>
      </c>
      <c r="R410" s="22">
        <v>7.0523085683303594E-2</v>
      </c>
      <c r="S410" s="22">
        <v>4.7232846630682751E-2</v>
      </c>
      <c r="T410" s="22">
        <v>6.275214392382393E-2</v>
      </c>
      <c r="U410" s="22">
        <v>0.80963818702465373</v>
      </c>
      <c r="V410" s="22">
        <v>0.71046179532688125</v>
      </c>
      <c r="W410" s="22">
        <v>0.82186415899194065</v>
      </c>
      <c r="X410" s="22">
        <v>0.22384834199380862</v>
      </c>
      <c r="Y410" s="22">
        <v>0.45398484656117877</v>
      </c>
      <c r="Z410" s="22">
        <v>0.77615165800619135</v>
      </c>
      <c r="AA410" s="22">
        <v>0.21077375831062095</v>
      </c>
      <c r="AB410" s="22">
        <v>0.83998656416667705</v>
      </c>
      <c r="AC410" s="22">
        <v>0.22470286241640194</v>
      </c>
      <c r="AD410" s="22">
        <v>0.12521729409095131</v>
      </c>
      <c r="AE410" s="22">
        <v>0.20000264233837184</v>
      </c>
      <c r="AF410" s="22">
        <v>0.32093123355745246</v>
      </c>
      <c r="AG410" s="22" t="e">
        <v>#DIV/0!</v>
      </c>
      <c r="AH410" s="22" t="e">
        <v>#DIV/0!</v>
      </c>
      <c r="AI410" s="22">
        <v>0.53593180821797448</v>
      </c>
      <c r="AJ410" s="22">
        <v>0.1282412258507912</v>
      </c>
      <c r="AK410" s="22" t="e">
        <v>#DIV/0!</v>
      </c>
      <c r="AL410" s="22" t="e">
        <v>#DIV/0!</v>
      </c>
      <c r="AM410" s="22">
        <v>0.71153239962220138</v>
      </c>
      <c r="AN410" s="22">
        <v>0.81638891632296906</v>
      </c>
      <c r="AO410" s="22">
        <v>0.47585447570664191</v>
      </c>
      <c r="AP410" s="22">
        <v>0.33897984963026923</v>
      </c>
      <c r="AQ410" s="22">
        <v>0.6438298350653856</v>
      </c>
      <c r="AR410" s="22">
        <v>0.22016765365394683</v>
      </c>
      <c r="AS410" s="22">
        <v>0.36906202060960774</v>
      </c>
      <c r="AT410" s="22">
        <v>0.43484723345471632</v>
      </c>
      <c r="AU410" s="22">
        <v>0.27447448649753825</v>
      </c>
      <c r="AV410" s="22" t="e">
        <v>#DIV/0!</v>
      </c>
      <c r="AW410" s="22" t="e">
        <v>#DIV/0!</v>
      </c>
      <c r="AX410" s="22" t="e">
        <v>#DIV/0!</v>
      </c>
      <c r="AY410" s="22">
        <v>0.74635792133335677</v>
      </c>
      <c r="AZ410" s="22">
        <v>0.76951643507740719</v>
      </c>
      <c r="BA410" s="22">
        <v>0.2225873637303184</v>
      </c>
      <c r="BB410" s="22" t="e">
        <v>#DIV/0!</v>
      </c>
      <c r="BC410" s="22">
        <v>0.18421834300658266</v>
      </c>
    </row>
    <row r="411" spans="1:55" x14ac:dyDescent="0.2">
      <c r="A411" s="7" t="s">
        <v>1252</v>
      </c>
      <c r="B411" s="7" t="s">
        <v>1253</v>
      </c>
      <c r="C411" s="3" t="s">
        <v>59</v>
      </c>
      <c r="D411" s="7">
        <v>359889</v>
      </c>
      <c r="E411" s="7" t="s">
        <v>16</v>
      </c>
      <c r="F411" s="7">
        <v>2017</v>
      </c>
      <c r="G411" s="7" t="s">
        <v>17</v>
      </c>
      <c r="H411" s="8">
        <v>43008</v>
      </c>
      <c r="I411" s="8">
        <v>43059</v>
      </c>
      <c r="J411" s="8">
        <v>43138</v>
      </c>
      <c r="K411" s="9">
        <v>254300000</v>
      </c>
      <c r="L411" s="9">
        <v>257600000</v>
      </c>
      <c r="M411" s="7" t="s">
        <v>1254</v>
      </c>
      <c r="N411" s="21">
        <v>5.4294171015759188E-2</v>
      </c>
      <c r="O411" s="22">
        <v>3.2454847510509047E-2</v>
      </c>
      <c r="P411" s="22">
        <v>1.0226723101665555E-2</v>
      </c>
      <c r="Q411" s="22">
        <v>0.86995497573671798</v>
      </c>
      <c r="R411" s="22">
        <v>8.7760959586816317E-2</v>
      </c>
      <c r="S411" s="22">
        <v>4.564770892671189E-2</v>
      </c>
      <c r="T411" s="22">
        <v>8.0459779986509106E-2</v>
      </c>
      <c r="U411" s="22">
        <v>0.80972437761491201</v>
      </c>
      <c r="V411" s="22">
        <v>0.71004637530463699</v>
      </c>
      <c r="W411" s="22">
        <v>0.82202740772149474</v>
      </c>
      <c r="X411" s="22">
        <v>0.15233572172883392</v>
      </c>
      <c r="Y411" s="22">
        <v>0.49033520217453958</v>
      </c>
      <c r="Z411" s="22">
        <v>0.84766427827116608</v>
      </c>
      <c r="AA411" s="22">
        <v>0.35347896017950681</v>
      </c>
      <c r="AB411" s="22">
        <v>0.86066250342989259</v>
      </c>
      <c r="AC411" s="22">
        <v>0.16038206480399891</v>
      </c>
      <c r="AD411" s="22">
        <v>0.16147466750851527</v>
      </c>
      <c r="AE411" s="22">
        <v>0.24128358871402389</v>
      </c>
      <c r="AF411" s="22">
        <v>0.3292025067119671</v>
      </c>
      <c r="AG411" s="22" t="e">
        <v>#DIV/0!</v>
      </c>
      <c r="AH411" s="22" t="e">
        <v>#DIV/0!</v>
      </c>
      <c r="AI411" s="22">
        <v>0.54295487560451516</v>
      </c>
      <c r="AJ411" s="22">
        <v>0.18099172235432393</v>
      </c>
      <c r="AK411" s="22" t="e">
        <v>#DIV/0!</v>
      </c>
      <c r="AL411" s="22" t="e">
        <v>#DIV/0!</v>
      </c>
      <c r="AM411" s="22">
        <v>0.70851701616962104</v>
      </c>
      <c r="AN411" s="22">
        <v>0.80604696902449335</v>
      </c>
      <c r="AO411" s="22">
        <v>0.11671887621749132</v>
      </c>
      <c r="AP411" s="22">
        <v>0.36575771202231511</v>
      </c>
      <c r="AQ411" s="22">
        <v>0.60139886145988819</v>
      </c>
      <c r="AR411" s="22">
        <v>0.31182072840748565</v>
      </c>
      <c r="AS411" s="22">
        <v>0.36359042233602212</v>
      </c>
      <c r="AT411" s="22">
        <v>0.37634443778456556</v>
      </c>
      <c r="AU411" s="22">
        <v>0.27409590489308922</v>
      </c>
      <c r="AV411" s="22" t="e">
        <v>#DIV/0!</v>
      </c>
      <c r="AW411" s="22" t="e">
        <v>#DIV/0!</v>
      </c>
      <c r="AX411" s="22" t="e">
        <v>#DIV/0!</v>
      </c>
      <c r="AY411" s="22">
        <v>0.74965516748940009</v>
      </c>
      <c r="AZ411" s="22">
        <v>0.7735869041144241</v>
      </c>
      <c r="BA411" s="22">
        <v>0.22230860305864936</v>
      </c>
      <c r="BB411" s="22" t="e">
        <v>#DIV/0!</v>
      </c>
      <c r="BC411" s="22">
        <v>0.11223996319654932</v>
      </c>
    </row>
    <row r="412" spans="1:55" x14ac:dyDescent="0.2">
      <c r="A412" s="3" t="s">
        <v>1249</v>
      </c>
      <c r="B412" s="3" t="s">
        <v>1250</v>
      </c>
      <c r="C412" s="3" t="s">
        <v>34</v>
      </c>
      <c r="D412" s="3">
        <v>378242</v>
      </c>
      <c r="E412" s="3" t="s">
        <v>16</v>
      </c>
      <c r="F412" s="3">
        <v>2019</v>
      </c>
      <c r="G412" s="3" t="s">
        <v>17</v>
      </c>
      <c r="H412" s="4">
        <v>43830</v>
      </c>
      <c r="I412" s="4">
        <v>43881</v>
      </c>
      <c r="J412" s="4">
        <v>43881</v>
      </c>
      <c r="K412" s="5">
        <v>419400000</v>
      </c>
      <c r="L412" s="5">
        <v>424600000</v>
      </c>
      <c r="M412" s="6" t="s">
        <v>1251</v>
      </c>
      <c r="N412" s="21">
        <v>9.5181269218258223E-3</v>
      </c>
      <c r="O412" s="22">
        <v>9.5181269218258223E-3</v>
      </c>
      <c r="P412" s="22">
        <v>2.7650508769422634E-2</v>
      </c>
      <c r="Q412" s="22">
        <v>0.48823718216222561</v>
      </c>
      <c r="R412" s="22">
        <v>0.12385225776119252</v>
      </c>
      <c r="S412" s="22">
        <v>0</v>
      </c>
      <c r="T412" s="22">
        <v>0.12517241798336814</v>
      </c>
      <c r="U412" s="22">
        <v>0.48697386579861224</v>
      </c>
      <c r="V412" s="22">
        <v>0.70833495319453676</v>
      </c>
      <c r="W412" s="22">
        <v>0.45097449314237348</v>
      </c>
      <c r="X412" s="22">
        <v>0.14070841495738551</v>
      </c>
      <c r="Y412" s="22">
        <v>0.39360289229757267</v>
      </c>
      <c r="Z412" s="22">
        <v>0.85929158504261449</v>
      </c>
      <c r="AA412" s="22">
        <v>0.47009298816596168</v>
      </c>
      <c r="AB412" s="22">
        <v>0.73579017817016867</v>
      </c>
      <c r="AC412" s="22">
        <v>0.39959363879979332</v>
      </c>
      <c r="AD412" s="22">
        <v>0.26533511847113478</v>
      </c>
      <c r="AE412" s="22">
        <v>0.35953423134502022</v>
      </c>
      <c r="AF412" s="22">
        <v>0.39462186824696116</v>
      </c>
      <c r="AG412" s="22" t="e">
        <v>#DIV/0!</v>
      </c>
      <c r="AH412" s="22" t="e">
        <v>#DIV/0!</v>
      </c>
      <c r="AI412" s="22">
        <v>0.51678166492627164</v>
      </c>
      <c r="AJ412" s="22">
        <v>0.10145085544033093</v>
      </c>
      <c r="AK412" s="22" t="e">
        <v>#DIV/0!</v>
      </c>
      <c r="AL412" s="22" t="e">
        <v>#DIV/0!</v>
      </c>
      <c r="AM412" s="22">
        <v>0</v>
      </c>
      <c r="AN412" s="22">
        <v>0.52568173183376354</v>
      </c>
      <c r="AO412" s="22">
        <v>0.11936162513880272</v>
      </c>
      <c r="AP412" s="22">
        <v>0.35864803088523112</v>
      </c>
      <c r="AQ412" s="22">
        <v>0.71464851979001187</v>
      </c>
      <c r="AR412" s="22">
        <v>0.36348848434836639</v>
      </c>
      <c r="AS412" s="22">
        <v>0.31216529654984837</v>
      </c>
      <c r="AT412" s="22">
        <v>0.43039058793437424</v>
      </c>
      <c r="AU412" s="22">
        <v>0.28408980346053303</v>
      </c>
      <c r="AV412" s="22" t="e">
        <v>#DIV/0!</v>
      </c>
      <c r="AW412" s="22" t="e">
        <v>#DIV/0!</v>
      </c>
      <c r="AX412" s="22" t="e">
        <v>#DIV/0!</v>
      </c>
      <c r="AY412" s="22">
        <v>0.74734494503572635</v>
      </c>
      <c r="AZ412" s="22">
        <v>0.76946185461471361</v>
      </c>
      <c r="BA412" s="22">
        <v>0.22307568623342006</v>
      </c>
      <c r="BB412" s="22" t="e">
        <v>#DIV/0!</v>
      </c>
      <c r="BC412" s="22">
        <v>0.32029690343791362</v>
      </c>
    </row>
    <row r="413" spans="1:55" x14ac:dyDescent="0.2">
      <c r="A413" s="3" t="s">
        <v>1255</v>
      </c>
      <c r="B413" s="3" t="s">
        <v>1256</v>
      </c>
      <c r="C413" s="3" t="s">
        <v>72</v>
      </c>
      <c r="D413" s="3">
        <v>57524</v>
      </c>
      <c r="E413" s="3" t="s">
        <v>16</v>
      </c>
      <c r="F413" s="3">
        <v>2019</v>
      </c>
      <c r="G413" s="3" t="s">
        <v>17</v>
      </c>
      <c r="H413" s="4">
        <v>43830</v>
      </c>
      <c r="I413" s="4">
        <v>43875</v>
      </c>
      <c r="J413" s="4">
        <v>43875</v>
      </c>
      <c r="K413" s="5">
        <v>745873000</v>
      </c>
      <c r="L413" s="5">
        <v>744239000</v>
      </c>
      <c r="M413" s="3" t="s">
        <v>1257</v>
      </c>
      <c r="N413" s="21">
        <v>5.8291528956361222E-2</v>
      </c>
      <c r="O413" s="22">
        <v>4.3168053878149475E-2</v>
      </c>
      <c r="P413" s="22">
        <v>1.4266879019754751E-2</v>
      </c>
      <c r="Q413" s="22">
        <v>0.86925985797699279</v>
      </c>
      <c r="R413" s="22">
        <v>0.12585943435452804</v>
      </c>
      <c r="S413" s="22">
        <v>0</v>
      </c>
      <c r="T413" s="22">
        <v>0.12720098938003871</v>
      </c>
      <c r="U413" s="22">
        <v>0.81019807297810231</v>
      </c>
      <c r="V413" s="22">
        <v>0.70833495319453676</v>
      </c>
      <c r="W413" s="22">
        <v>0.82283641094923077</v>
      </c>
      <c r="X413" s="22">
        <v>8.2160490093775226E-2</v>
      </c>
      <c r="Y413" s="22">
        <v>0.46914537566480902</v>
      </c>
      <c r="Z413" s="22">
        <v>0.91783950990622476</v>
      </c>
      <c r="AA413" s="22">
        <v>0</v>
      </c>
      <c r="AB413" s="22">
        <v>0.88579329150137698</v>
      </c>
      <c r="AC413" s="22">
        <v>0.14992274436039352</v>
      </c>
      <c r="AD413" s="22">
        <v>0.17596003939225327</v>
      </c>
      <c r="AE413" s="22">
        <v>0.25777595436548323</v>
      </c>
      <c r="AF413" s="22">
        <v>0.303752962380896</v>
      </c>
      <c r="AG413" s="22" t="e">
        <v>#DIV/0!</v>
      </c>
      <c r="AH413" s="22" t="e">
        <v>#DIV/0!</v>
      </c>
      <c r="AI413" s="22">
        <v>0.50961818052260954</v>
      </c>
      <c r="AJ413" s="22">
        <v>0.23752853453104747</v>
      </c>
      <c r="AK413" s="22" t="e">
        <v>#DIV/0!</v>
      </c>
      <c r="AL413" s="22" t="e">
        <v>#DIV/0!</v>
      </c>
      <c r="AM413" s="22">
        <v>0.70647405010603381</v>
      </c>
      <c r="AN413" s="22">
        <v>0.80474550270934664</v>
      </c>
      <c r="AO413" s="22">
        <v>7.4065025169653409E-2</v>
      </c>
      <c r="AP413" s="22">
        <v>0.36625818665748455</v>
      </c>
      <c r="AQ413" s="22">
        <v>0.561212776797546</v>
      </c>
      <c r="AR413" s="22">
        <v>0.33424012328973773</v>
      </c>
      <c r="AS413" s="22">
        <v>0.3110181402459421</v>
      </c>
      <c r="AT413" s="22">
        <v>0.34454805115240017</v>
      </c>
      <c r="AU413" s="22">
        <v>0.38980458534573742</v>
      </c>
      <c r="AV413" s="22" t="e">
        <v>#DIV/0!</v>
      </c>
      <c r="AW413" s="22" t="e">
        <v>#DIV/0!</v>
      </c>
      <c r="AX413" s="22" t="e">
        <v>#DIV/0!</v>
      </c>
      <c r="AY413" s="22">
        <v>0.75404765491725878</v>
      </c>
      <c r="AZ413" s="22">
        <v>0.77875965566345806</v>
      </c>
      <c r="BA413" s="22">
        <v>0.20158586701827091</v>
      </c>
      <c r="BB413" s="22" t="e">
        <v>#DIV/0!</v>
      </c>
      <c r="BC413" s="22">
        <v>0.10092597943073657</v>
      </c>
    </row>
    <row r="414" spans="1:55" x14ac:dyDescent="0.2">
      <c r="A414" s="3" t="s">
        <v>1267</v>
      </c>
      <c r="B414" s="3" t="s">
        <v>1268</v>
      </c>
      <c r="C414" s="3" t="s">
        <v>45</v>
      </c>
      <c r="D414" s="3">
        <v>378245</v>
      </c>
      <c r="E414" s="3" t="s">
        <v>16</v>
      </c>
      <c r="F414" s="3">
        <v>2019</v>
      </c>
      <c r="G414" s="3" t="s">
        <v>17</v>
      </c>
      <c r="H414" s="4">
        <v>43830</v>
      </c>
      <c r="I414" s="4">
        <v>43889</v>
      </c>
      <c r="J414" s="4">
        <v>43889</v>
      </c>
      <c r="K414" s="5">
        <v>106605000</v>
      </c>
      <c r="L414" s="5">
        <v>107019000</v>
      </c>
      <c r="M414" s="3" t="s">
        <v>1269</v>
      </c>
      <c r="N414" s="21">
        <v>5.2407160928502852E-2</v>
      </c>
      <c r="O414" s="22">
        <v>5.0774502120250045E-2</v>
      </c>
      <c r="P414" s="22">
        <v>0.12247133200854403</v>
      </c>
      <c r="Q414" s="22">
        <v>0.88116762189574438</v>
      </c>
      <c r="R414" s="22">
        <v>0.25194349970349955</v>
      </c>
      <c r="S414" s="22">
        <v>4.393000291593141E-2</v>
      </c>
      <c r="T414" s="22">
        <v>0.24670230853234579</v>
      </c>
      <c r="U414" s="22">
        <v>0.83369396497193771</v>
      </c>
      <c r="V414" s="22">
        <v>0.71447322264773616</v>
      </c>
      <c r="W414" s="22">
        <v>0.8489209124048166</v>
      </c>
      <c r="X414" s="22">
        <v>0.17571376764137361</v>
      </c>
      <c r="Y414" s="22">
        <v>0.41142845613622359</v>
      </c>
      <c r="Z414" s="22">
        <v>0.82428623235862641</v>
      </c>
      <c r="AA414" s="22">
        <v>0</v>
      </c>
      <c r="AB414" s="22">
        <v>0.77028015517910564</v>
      </c>
      <c r="AC414" s="22">
        <v>0.36669456242127973</v>
      </c>
      <c r="AD414" s="22">
        <v>0.31728719087583201</v>
      </c>
      <c r="AE414" s="22">
        <v>0.3088081936553615</v>
      </c>
      <c r="AF414" s="22">
        <v>0.31672307751567963</v>
      </c>
      <c r="AG414" s="22" t="e">
        <v>#DIV/0!</v>
      </c>
      <c r="AH414" s="22" t="e">
        <v>#DIV/0!</v>
      </c>
      <c r="AI414" s="22">
        <v>0.56442747200201282</v>
      </c>
      <c r="AJ414" s="22">
        <v>0.15055458200225355</v>
      </c>
      <c r="AK414" s="22" t="e">
        <v>#DIV/0!</v>
      </c>
      <c r="AL414" s="22" t="e">
        <v>#DIV/0!</v>
      </c>
      <c r="AM414" s="22">
        <v>0.70882372646631231</v>
      </c>
      <c r="AN414" s="22">
        <v>0.81196608284718685</v>
      </c>
      <c r="AO414" s="22">
        <v>9.1126291500111159E-2</v>
      </c>
      <c r="AP414" s="22">
        <v>0.36421661754341161</v>
      </c>
      <c r="AQ414" s="22">
        <v>0.57772090185769553</v>
      </c>
      <c r="AR414" s="22">
        <v>0.32148130454943041</v>
      </c>
      <c r="AS414" s="22">
        <v>0.39265847553685307</v>
      </c>
      <c r="AT414" s="22">
        <v>0.35600511859721418</v>
      </c>
      <c r="AU414" s="22">
        <v>0.23862745173903419</v>
      </c>
      <c r="AV414" s="22" t="e">
        <v>#DIV/0!</v>
      </c>
      <c r="AW414" s="22" t="e">
        <v>#DIV/0!</v>
      </c>
      <c r="AX414" s="22" t="e">
        <v>#DIV/0!</v>
      </c>
      <c r="AY414" s="22">
        <v>0.75062119949935058</v>
      </c>
      <c r="AZ414" s="22">
        <v>0.77328255275915481</v>
      </c>
      <c r="BA414" s="22">
        <v>0.21942719612923309</v>
      </c>
      <c r="BB414" s="22" t="e">
        <v>#DIV/0!</v>
      </c>
      <c r="BC414" s="22">
        <v>0.13363037925491944</v>
      </c>
    </row>
    <row r="415" spans="1:55" x14ac:dyDescent="0.2">
      <c r="A415" s="3" t="s">
        <v>1270</v>
      </c>
      <c r="B415" s="3" t="s">
        <v>1271</v>
      </c>
      <c r="C415" s="3" t="s">
        <v>52</v>
      </c>
      <c r="D415" s="3">
        <v>378246</v>
      </c>
      <c r="E415" s="3" t="s">
        <v>16</v>
      </c>
      <c r="F415" s="3">
        <v>2019</v>
      </c>
      <c r="G415" s="3" t="s">
        <v>17</v>
      </c>
      <c r="H415" s="4">
        <v>43830</v>
      </c>
      <c r="I415" s="4">
        <v>43882</v>
      </c>
      <c r="J415" s="4">
        <v>43882</v>
      </c>
      <c r="K415" s="5">
        <v>526000000</v>
      </c>
      <c r="L415" s="5">
        <v>525000000</v>
      </c>
      <c r="M415" s="3" t="s">
        <v>1272</v>
      </c>
      <c r="N415" s="21">
        <v>2.4647931332537898E-2</v>
      </c>
      <c r="O415" s="22">
        <v>2.0292521276166195E-2</v>
      </c>
      <c r="P415" s="22">
        <v>5.6058018761742205E-3</v>
      </c>
      <c r="Q415" s="22">
        <v>0.87233235113548913</v>
      </c>
      <c r="R415" s="22">
        <v>0.12454199265391049</v>
      </c>
      <c r="S415" s="22">
        <v>4.8372112858541705E-2</v>
      </c>
      <c r="T415" s="22">
        <v>0.11714127840061914</v>
      </c>
      <c r="U415" s="22">
        <v>0.81278779773060017</v>
      </c>
      <c r="V415" s="22">
        <v>0.71119707173018654</v>
      </c>
      <c r="W415" s="22">
        <v>0.82537427875606895</v>
      </c>
      <c r="X415" s="22">
        <v>5.0471048273297181E-2</v>
      </c>
      <c r="Y415" s="22">
        <v>0.4338687195321817</v>
      </c>
      <c r="Z415" s="22">
        <v>0.94952895172670293</v>
      </c>
      <c r="AA415" s="22">
        <v>0</v>
      </c>
      <c r="AB415" s="22">
        <v>0.81540762258618849</v>
      </c>
      <c r="AC415" s="22">
        <v>0.60104072050980573</v>
      </c>
      <c r="AD415" s="22">
        <v>0.42777640396803152</v>
      </c>
      <c r="AE415" s="22">
        <v>0.36651699718901959</v>
      </c>
      <c r="AF415" s="22">
        <v>0.35984463120577581</v>
      </c>
      <c r="AG415" s="22" t="e">
        <v>#DIV/0!</v>
      </c>
      <c r="AH415" s="22" t="e">
        <v>#DIV/0!</v>
      </c>
      <c r="AI415" s="22">
        <v>0.56538245641316554</v>
      </c>
      <c r="AJ415" s="22">
        <v>0.19524274138484432</v>
      </c>
      <c r="AK415" s="22" t="e">
        <v>#DIV/0!</v>
      </c>
      <c r="AL415" s="22" t="e">
        <v>#DIV/0!</v>
      </c>
      <c r="AM415" s="22">
        <v>0.70945280775039032</v>
      </c>
      <c r="AN415" s="22">
        <v>0.80488903145064072</v>
      </c>
      <c r="AO415" s="22">
        <v>3.6242212633824537E-2</v>
      </c>
      <c r="AP415" s="22">
        <v>0.35452667153730671</v>
      </c>
      <c r="AQ415" s="22">
        <v>0.60013776891898973</v>
      </c>
      <c r="AR415" s="22">
        <v>0.49022361575523454</v>
      </c>
      <c r="AS415" s="22">
        <v>0.41127321024908903</v>
      </c>
      <c r="AT415" s="22">
        <v>0.35547937601668084</v>
      </c>
      <c r="AU415" s="22">
        <v>0.21996200089676635</v>
      </c>
      <c r="AV415" s="22" t="e">
        <v>#DIV/0!</v>
      </c>
      <c r="AW415" s="22" t="e">
        <v>#DIV/0!</v>
      </c>
      <c r="AX415" s="22" t="e">
        <v>#DIV/0!</v>
      </c>
      <c r="AY415" s="22">
        <v>0.74864725520972342</v>
      </c>
      <c r="AZ415" s="22">
        <v>0.77263356497306168</v>
      </c>
      <c r="BA415" s="22">
        <v>0.22017012071583458</v>
      </c>
      <c r="BB415" s="22" t="e">
        <v>#DIV/0!</v>
      </c>
      <c r="BC415" s="22">
        <v>0.10819064810060434</v>
      </c>
    </row>
    <row r="416" spans="1:55" x14ac:dyDescent="0.2">
      <c r="A416" s="3" t="s">
        <v>1276</v>
      </c>
      <c r="B416" s="3" t="s">
        <v>1277</v>
      </c>
      <c r="C416" s="3" t="s">
        <v>34</v>
      </c>
      <c r="D416" s="3">
        <v>396684</v>
      </c>
      <c r="E416" s="3" t="s">
        <v>16</v>
      </c>
      <c r="F416" s="3">
        <v>2019</v>
      </c>
      <c r="G416" s="3" t="s">
        <v>17</v>
      </c>
      <c r="H416" s="4">
        <v>43921</v>
      </c>
      <c r="I416" s="4">
        <v>43959</v>
      </c>
      <c r="J416" s="4">
        <v>43959</v>
      </c>
      <c r="K416" s="5">
        <v>250715000</v>
      </c>
      <c r="L416" s="5">
        <v>253767000</v>
      </c>
      <c r="M416" s="3" t="s">
        <v>1278</v>
      </c>
      <c r="N416" s="21">
        <v>9.7722770955241553E-2</v>
      </c>
      <c r="O416" s="22">
        <v>8.7470665993774829E-2</v>
      </c>
      <c r="P416" s="22">
        <v>0.21562684043937974</v>
      </c>
      <c r="Q416" s="22">
        <v>0.86929554515591123</v>
      </c>
      <c r="R416" s="22">
        <v>8.9205328104811896E-2</v>
      </c>
      <c r="S416" s="22">
        <v>0.20014481580965102</v>
      </c>
      <c r="T416" s="22">
        <v>5.404220630781343E-2</v>
      </c>
      <c r="U416" s="22">
        <v>0.80936219811370658</v>
      </c>
      <c r="V416" s="22">
        <v>0.71463537182521342</v>
      </c>
      <c r="W416" s="22">
        <v>0.8209027662873063</v>
      </c>
      <c r="X416" s="22">
        <v>0.53519915730213075</v>
      </c>
      <c r="Y416" s="22">
        <v>0.48397478861330068</v>
      </c>
      <c r="Z416" s="22">
        <v>0.46480084269786925</v>
      </c>
      <c r="AA416" s="22">
        <v>0.21164206880358324</v>
      </c>
      <c r="AB416" s="22">
        <v>0.88425664832015383</v>
      </c>
      <c r="AC416" s="22">
        <v>0.65899429694637301</v>
      </c>
      <c r="AD416" s="22">
        <v>0.3528100223337241</v>
      </c>
      <c r="AE416" s="22">
        <v>0.4558618124013985</v>
      </c>
      <c r="AF416" s="22">
        <v>0.41638517776118689</v>
      </c>
      <c r="AG416" s="22" t="e">
        <v>#DIV/0!</v>
      </c>
      <c r="AH416" s="22" t="e">
        <v>#DIV/0!</v>
      </c>
      <c r="AI416" s="22">
        <v>0.51025554293018283</v>
      </c>
      <c r="AJ416" s="22">
        <v>0.26101971156390541</v>
      </c>
      <c r="AK416" s="22" t="e">
        <v>#DIV/0!</v>
      </c>
      <c r="AL416" s="22" t="e">
        <v>#DIV/0!</v>
      </c>
      <c r="AM416" s="22">
        <v>0.71575145104330073</v>
      </c>
      <c r="AN416" s="22">
        <v>0.80591456078249057</v>
      </c>
      <c r="AO416" s="22">
        <v>0.13476878104447654</v>
      </c>
      <c r="AP416" s="22">
        <v>0.36056740513207053</v>
      </c>
      <c r="AQ416" s="22">
        <v>0.77343866035573694</v>
      </c>
      <c r="AR416" s="22">
        <v>0.59775555897090993</v>
      </c>
      <c r="AS416" s="22">
        <v>0.20943758680018315</v>
      </c>
      <c r="AT416" s="22">
        <v>0.7118083668945453</v>
      </c>
      <c r="AU416" s="22">
        <v>0.46071890391627129</v>
      </c>
      <c r="AV416" s="22" t="e">
        <v>#DIV/0!</v>
      </c>
      <c r="AW416" s="22" t="e">
        <v>#DIV/0!</v>
      </c>
      <c r="AX416" s="22" t="e">
        <v>#DIV/0!</v>
      </c>
      <c r="AY416" s="22">
        <v>0.74549643373195851</v>
      </c>
      <c r="AZ416" s="22">
        <v>0.76599133675216946</v>
      </c>
      <c r="BA416" s="22">
        <v>0.22423668422992565</v>
      </c>
      <c r="BB416" s="22" t="e">
        <v>#DIV/0!</v>
      </c>
      <c r="BC416" s="22">
        <v>0.27297911845751871</v>
      </c>
    </row>
    <row r="417" spans="1:55" x14ac:dyDescent="0.2">
      <c r="A417" s="3" t="s">
        <v>487</v>
      </c>
      <c r="B417" s="3" t="s">
        <v>488</v>
      </c>
      <c r="C417" s="3" t="s">
        <v>138</v>
      </c>
      <c r="D417" s="3">
        <v>121214</v>
      </c>
      <c r="E417" s="3" t="s">
        <v>16</v>
      </c>
      <c r="F417" s="3">
        <v>2019</v>
      </c>
      <c r="G417" s="3" t="s">
        <v>17</v>
      </c>
      <c r="H417" s="4">
        <v>43830</v>
      </c>
      <c r="I417" s="4">
        <v>43866</v>
      </c>
      <c r="J417" s="4">
        <v>43887</v>
      </c>
      <c r="K417" s="5">
        <v>4268000000</v>
      </c>
      <c r="L417" s="5">
        <v>4268000000</v>
      </c>
      <c r="M417" s="3" t="s">
        <v>489</v>
      </c>
      <c r="N417" s="21">
        <v>2.8331420289106044E-2</v>
      </c>
      <c r="O417" s="22">
        <v>1.7741822530469274E-2</v>
      </c>
      <c r="P417" s="22">
        <v>4.9845360817719871E-3</v>
      </c>
      <c r="Q417" s="22">
        <v>0.86894702988337724</v>
      </c>
      <c r="R417" s="22">
        <v>4.3466939888342805E-2</v>
      </c>
      <c r="S417" s="22">
        <v>0.10677706793633718</v>
      </c>
      <c r="T417" s="22">
        <v>2.4663489484225167E-2</v>
      </c>
      <c r="U417" s="22">
        <v>0.80817703343124281</v>
      </c>
      <c r="V417" s="22">
        <v>0.71135690989767975</v>
      </c>
      <c r="W417" s="22">
        <v>0.82004504302449521</v>
      </c>
      <c r="X417" s="22">
        <v>0.11676199761723903</v>
      </c>
      <c r="Y417" s="22">
        <v>0.47665441790664237</v>
      </c>
      <c r="Z417" s="22">
        <v>0.88323800238276096</v>
      </c>
      <c r="AA417" s="22">
        <v>0</v>
      </c>
      <c r="AB417" s="22">
        <v>0.90077569116864609</v>
      </c>
      <c r="AC417" s="22">
        <v>0.27245853378100304</v>
      </c>
      <c r="AD417" s="22">
        <v>0.32903762556702087</v>
      </c>
      <c r="AE417" s="22">
        <v>0.34565409440478506</v>
      </c>
      <c r="AF417" s="22">
        <v>0.33283081257911706</v>
      </c>
      <c r="AG417" s="22" t="e">
        <v>#DIV/0!</v>
      </c>
      <c r="AH417" s="22" t="e">
        <v>#DIV/0!</v>
      </c>
      <c r="AI417" s="22">
        <v>0.54683081841390868</v>
      </c>
      <c r="AJ417" s="22">
        <v>0.1522686238857342</v>
      </c>
      <c r="AK417" s="22" t="e">
        <v>#DIV/0!</v>
      </c>
      <c r="AL417" s="22" t="e">
        <v>#DIV/0!</v>
      </c>
      <c r="AM417" s="22">
        <v>0.70862058287389451</v>
      </c>
      <c r="AN417" s="22">
        <v>0.80574602656464411</v>
      </c>
      <c r="AO417" s="22">
        <v>0.14162833184465839</v>
      </c>
      <c r="AP417" s="22">
        <v>0.34801272014055024</v>
      </c>
      <c r="AQ417" s="22">
        <v>0.61524329946444078</v>
      </c>
      <c r="AR417" s="22">
        <v>0.298447348085355</v>
      </c>
      <c r="AS417" s="22">
        <v>0.3695163546491555</v>
      </c>
      <c r="AT417" s="22">
        <v>0.38803601444021418</v>
      </c>
      <c r="AU417" s="22">
        <v>0.26173869338530947</v>
      </c>
      <c r="AV417" s="22" t="e">
        <v>#DIV/0!</v>
      </c>
      <c r="AW417" s="22" t="e">
        <v>#DIV/0!</v>
      </c>
      <c r="AX417" s="22" t="e">
        <v>#DIV/0!</v>
      </c>
      <c r="AY417" s="22">
        <v>0.74480148911321786</v>
      </c>
      <c r="AZ417" s="22">
        <v>0.76814856741382631</v>
      </c>
      <c r="BA417" s="22">
        <v>0.22178469875105861</v>
      </c>
      <c r="BB417" s="22" t="e">
        <v>#DIV/0!</v>
      </c>
      <c r="BC417" s="22">
        <v>0.19442424803229508</v>
      </c>
    </row>
    <row r="418" spans="1:55" x14ac:dyDescent="0.2">
      <c r="A418" s="3" t="s">
        <v>376</v>
      </c>
      <c r="B418" s="3" t="s">
        <v>377</v>
      </c>
      <c r="C418" s="3" t="s">
        <v>24</v>
      </c>
      <c r="D418" s="3">
        <v>378126</v>
      </c>
      <c r="E418" s="3" t="s">
        <v>16</v>
      </c>
      <c r="F418" s="3">
        <v>2019</v>
      </c>
      <c r="G418" s="3" t="s">
        <v>17</v>
      </c>
      <c r="H418" s="4">
        <v>43830</v>
      </c>
      <c r="I418" s="4">
        <v>43892</v>
      </c>
      <c r="J418" s="4">
        <v>43892</v>
      </c>
      <c r="K418" s="5">
        <v>221800000</v>
      </c>
      <c r="L418" s="5">
        <v>222000000</v>
      </c>
      <c r="M418" s="3" t="s">
        <v>378</v>
      </c>
      <c r="N418" s="21">
        <v>7.3196654225238328E-2</v>
      </c>
      <c r="O418" s="22">
        <v>5.2560944765505761E-2</v>
      </c>
      <c r="P418" s="22">
        <v>4.1997038984706657E-2</v>
      </c>
      <c r="Q418" s="22">
        <v>0.86871860811450408</v>
      </c>
      <c r="R418" s="22">
        <v>5.6047124612191024E-2</v>
      </c>
      <c r="S418" s="22">
        <v>5.0301622786787551E-4</v>
      </c>
      <c r="T418" s="22">
        <v>5.655377565719398E-2</v>
      </c>
      <c r="U418" s="22">
        <v>0.80835677314035581</v>
      </c>
      <c r="V418" s="22">
        <v>0.70834814168209681</v>
      </c>
      <c r="W418" s="22">
        <v>0.82071600375701137</v>
      </c>
      <c r="X418" s="22">
        <v>0.19877242975621873</v>
      </c>
      <c r="Y418" s="22">
        <v>0.64598930733098703</v>
      </c>
      <c r="Z418" s="22">
        <v>0.80122757024378133</v>
      </c>
      <c r="AA418" s="22">
        <v>0.63334750199523648</v>
      </c>
      <c r="AB418" s="22">
        <v>0.91377477125409912</v>
      </c>
      <c r="AC418" s="22">
        <v>0.52372539358624037</v>
      </c>
      <c r="AD418" s="22">
        <v>0.17659083795813463</v>
      </c>
      <c r="AE418" s="22">
        <v>0.25849415205377396</v>
      </c>
      <c r="AF418" s="22">
        <v>0.3367570794977473</v>
      </c>
      <c r="AG418" s="22" t="e">
        <v>#DIV/0!</v>
      </c>
      <c r="AH418" s="22" t="e">
        <v>#DIV/0!</v>
      </c>
      <c r="AI418" s="22">
        <v>0.53052531770847877</v>
      </c>
      <c r="AJ418" s="22">
        <v>0.18171788871642419</v>
      </c>
      <c r="AK418" s="22" t="e">
        <v>#DIV/0!</v>
      </c>
      <c r="AL418" s="22" t="e">
        <v>#DIV/0!</v>
      </c>
      <c r="AM418" s="22">
        <v>0.70808031329825172</v>
      </c>
      <c r="AN418" s="22">
        <v>0.80472337616283374</v>
      </c>
      <c r="AO418" s="22">
        <v>8.9301109360711728E-2</v>
      </c>
      <c r="AP418" s="22">
        <v>0.3619916399371983</v>
      </c>
      <c r="AQ418" s="22">
        <v>0.60425072231754828</v>
      </c>
      <c r="AR418" s="22">
        <v>0.34535238812684899</v>
      </c>
      <c r="AS418" s="22">
        <v>0.34030118495559247</v>
      </c>
      <c r="AT418" s="22">
        <v>0.37220956675188743</v>
      </c>
      <c r="AU418" s="22">
        <v>0.31865488042699203</v>
      </c>
      <c r="AV418" s="22" t="e">
        <v>#DIV/0!</v>
      </c>
      <c r="AW418" s="22" t="e">
        <v>#DIV/0!</v>
      </c>
      <c r="AX418" s="22" t="e">
        <v>#DIV/0!</v>
      </c>
      <c r="AY418" s="22">
        <v>0.74783659668861613</v>
      </c>
      <c r="AZ418" s="22">
        <v>0.77051424607706875</v>
      </c>
      <c r="BA418" s="22">
        <v>0.22396090051836254</v>
      </c>
      <c r="BB418" s="22" t="e">
        <v>#DIV/0!</v>
      </c>
      <c r="BC418" s="22">
        <v>0.10962684386553168</v>
      </c>
    </row>
    <row r="419" spans="1:55" x14ac:dyDescent="0.2">
      <c r="A419" s="3" t="s">
        <v>1273</v>
      </c>
      <c r="B419" s="3" t="s">
        <v>1274</v>
      </c>
      <c r="C419" s="3" t="s">
        <v>34</v>
      </c>
      <c r="D419" s="3">
        <v>378247</v>
      </c>
      <c r="E419" s="3" t="s">
        <v>16</v>
      </c>
      <c r="F419" s="3">
        <v>2019</v>
      </c>
      <c r="G419" s="3" t="s">
        <v>17</v>
      </c>
      <c r="H419" s="4">
        <v>43830</v>
      </c>
      <c r="I419" s="4">
        <v>43889</v>
      </c>
      <c r="J419" s="4">
        <v>43889</v>
      </c>
      <c r="K419" s="5">
        <v>215434000</v>
      </c>
      <c r="L419" s="5">
        <v>226612000</v>
      </c>
      <c r="M419" s="3" t="s">
        <v>1275</v>
      </c>
      <c r="N419" s="21">
        <v>6.509733616329455E-2</v>
      </c>
      <c r="O419" s="22">
        <v>5.7708279888448066E-2</v>
      </c>
      <c r="P419" s="22">
        <v>8.2363725100714796E-2</v>
      </c>
      <c r="Q419" s="22">
        <v>0.87025503357497402</v>
      </c>
      <c r="R419" s="22">
        <v>9.5592102029629811E-2</v>
      </c>
      <c r="S419" s="22">
        <v>0.13116700494260156</v>
      </c>
      <c r="T419" s="22">
        <v>7.2943360442349794E-2</v>
      </c>
      <c r="U419" s="22">
        <v>0.81014133182621395</v>
      </c>
      <c r="V419" s="22">
        <v>0.71361152318106635</v>
      </c>
      <c r="W419" s="22">
        <v>0.82195709458251509</v>
      </c>
      <c r="X419" s="22">
        <v>0.35126473647879691</v>
      </c>
      <c r="Y419" s="22">
        <v>0.47394277177146898</v>
      </c>
      <c r="Z419" s="22">
        <v>0.64873526352120314</v>
      </c>
      <c r="AA419" s="22">
        <v>0.41578613571812878</v>
      </c>
      <c r="AB419" s="22">
        <v>0.85226136587741796</v>
      </c>
      <c r="AC419" s="22">
        <v>0.39988245694938745</v>
      </c>
      <c r="AD419" s="22">
        <v>0.22467347533808019</v>
      </c>
      <c r="AE419" s="22">
        <v>0.30746874769625382</v>
      </c>
      <c r="AF419" s="22">
        <v>0.37283015879330705</v>
      </c>
      <c r="AG419" s="22" t="e">
        <v>#DIV/0!</v>
      </c>
      <c r="AH419" s="22" t="e">
        <v>#DIV/0!</v>
      </c>
      <c r="AI419" s="22">
        <v>0.51024015414589852</v>
      </c>
      <c r="AJ419" s="22">
        <v>0.13914410890313314</v>
      </c>
      <c r="AK419" s="22" t="e">
        <v>#DIV/0!</v>
      </c>
      <c r="AL419" s="22" t="e">
        <v>#DIV/0!</v>
      </c>
      <c r="AM419" s="22">
        <v>0.71286399371115927</v>
      </c>
      <c r="AN419" s="22">
        <v>0.80631793556525266</v>
      </c>
      <c r="AO419" s="22">
        <v>0.11898278138680649</v>
      </c>
      <c r="AP419" s="22">
        <v>0.3615788533836708</v>
      </c>
      <c r="AQ419" s="22">
        <v>0.67684354925409485</v>
      </c>
      <c r="AR419" s="22">
        <v>0.33382837154587652</v>
      </c>
      <c r="AS419" s="22">
        <v>0.31211847015426974</v>
      </c>
      <c r="AT419" s="22">
        <v>0.40054360140478279</v>
      </c>
      <c r="AU419" s="22">
        <v>0.37349885608215599</v>
      </c>
      <c r="AV419" s="22" t="e">
        <v>#DIV/0!</v>
      </c>
      <c r="AW419" s="22" t="e">
        <v>#DIV/0!</v>
      </c>
      <c r="AX419" s="22" t="e">
        <v>#DIV/0!</v>
      </c>
      <c r="AY419" s="22">
        <v>0.74734354349976351</v>
      </c>
      <c r="AZ419" s="22">
        <v>0.7687314456296237</v>
      </c>
      <c r="BA419" s="22">
        <v>0.22451127147399072</v>
      </c>
      <c r="BB419" s="22" t="e">
        <v>#DIV/0!</v>
      </c>
      <c r="BC419" s="22">
        <v>0.15990998113341101</v>
      </c>
    </row>
    <row r="420" spans="1:55" x14ac:dyDescent="0.2">
      <c r="A420" s="3" t="s">
        <v>1279</v>
      </c>
      <c r="B420" s="3" t="s">
        <v>1280</v>
      </c>
      <c r="C420" s="3" t="s">
        <v>15</v>
      </c>
      <c r="D420" s="3">
        <v>124467</v>
      </c>
      <c r="E420" s="3" t="s">
        <v>16</v>
      </c>
      <c r="F420" s="3">
        <v>2019</v>
      </c>
      <c r="G420" s="3" t="s">
        <v>17</v>
      </c>
      <c r="H420" s="4">
        <v>43830</v>
      </c>
      <c r="I420" s="4">
        <v>43889</v>
      </c>
      <c r="J420" s="4">
        <v>43889</v>
      </c>
      <c r="K420" s="5">
        <v>180200000</v>
      </c>
      <c r="L420" s="5">
        <v>181300000</v>
      </c>
      <c r="M420" s="3" t="s">
        <v>1281</v>
      </c>
      <c r="N420" s="21">
        <v>5.9419923456852569E-2</v>
      </c>
      <c r="O420" s="22">
        <v>4.6286912154196863E-2</v>
      </c>
      <c r="P420" s="22">
        <v>4.9804666111150142E-2</v>
      </c>
      <c r="Q420" s="22">
        <v>0.87026839762993369</v>
      </c>
      <c r="R420" s="22">
        <v>0.10090424720012979</v>
      </c>
      <c r="S420" s="22">
        <v>6.7352502828397609E-2</v>
      </c>
      <c r="T420" s="22">
        <v>8.9826767769597027E-2</v>
      </c>
      <c r="U420" s="22">
        <v>0.81031107059364804</v>
      </c>
      <c r="V420" s="22">
        <v>0.71105260841273021</v>
      </c>
      <c r="W420" s="22">
        <v>0.82254714882208602</v>
      </c>
      <c r="X420" s="22">
        <v>0.27285407804284467</v>
      </c>
      <c r="Y420" s="22">
        <v>0.51460811994588984</v>
      </c>
      <c r="Z420" s="22">
        <v>0.72714592195715533</v>
      </c>
      <c r="AA420" s="22">
        <v>0.59069913136465435</v>
      </c>
      <c r="AB420" s="22">
        <v>0.85191369452537891</v>
      </c>
      <c r="AC420" s="22">
        <v>0.37181521760739683</v>
      </c>
      <c r="AD420" s="22">
        <v>0.22071476113669974</v>
      </c>
      <c r="AE420" s="22">
        <v>0.30873158336575562</v>
      </c>
      <c r="AF420" s="22">
        <v>0.3415445422359823</v>
      </c>
      <c r="AG420" s="22" t="e">
        <v>#DIV/0!</v>
      </c>
      <c r="AH420" s="22" t="e">
        <v>#DIV/0!</v>
      </c>
      <c r="AI420" s="22">
        <v>0.54720343669231908</v>
      </c>
      <c r="AJ420" s="22">
        <v>0.16852949350247645</v>
      </c>
      <c r="AK420" s="22" t="e">
        <v>#DIV/0!</v>
      </c>
      <c r="AL420" s="22" t="e">
        <v>#DIV/0!</v>
      </c>
      <c r="AM420" s="22">
        <v>0.71028423346907521</v>
      </c>
      <c r="AN420" s="22">
        <v>0.80674897212845809</v>
      </c>
      <c r="AO420" s="22">
        <v>0.13630437678798984</v>
      </c>
      <c r="AP420" s="22">
        <v>0.36294204143572667</v>
      </c>
      <c r="AQ420" s="22">
        <v>0.63048411362427526</v>
      </c>
      <c r="AR420" s="22">
        <v>0.34855689552378777</v>
      </c>
      <c r="AS420" s="22">
        <v>0.36696958593725021</v>
      </c>
      <c r="AT420" s="22">
        <v>0.43867534510749207</v>
      </c>
      <c r="AU420" s="22">
        <v>0.29876738052042734</v>
      </c>
      <c r="AV420" s="22" t="e">
        <v>#DIV/0!</v>
      </c>
      <c r="AW420" s="22" t="e">
        <v>#DIV/0!</v>
      </c>
      <c r="AX420" s="22" t="e">
        <v>#DIV/0!</v>
      </c>
      <c r="AY420" s="22">
        <v>0.74721755197955209</v>
      </c>
      <c r="AZ420" s="22">
        <v>0.76988196108096973</v>
      </c>
      <c r="BA420" s="22">
        <v>0.2231461344263107</v>
      </c>
      <c r="BB420" s="22" t="e">
        <v>#DIV/0!</v>
      </c>
      <c r="BC420" s="22">
        <v>0.16847305435523724</v>
      </c>
    </row>
    <row r="421" spans="1:55" x14ac:dyDescent="0.2">
      <c r="A421" s="3" t="s">
        <v>1282</v>
      </c>
      <c r="B421" s="3" t="s">
        <v>1283</v>
      </c>
      <c r="C421" s="3" t="s">
        <v>45</v>
      </c>
      <c r="D421" s="3">
        <v>98663</v>
      </c>
      <c r="E421" s="3" t="s">
        <v>16</v>
      </c>
      <c r="F421" s="3">
        <v>2019</v>
      </c>
      <c r="G421" s="3" t="s">
        <v>17</v>
      </c>
      <c r="H421" s="4">
        <v>43830</v>
      </c>
      <c r="I421" s="4">
        <v>43881</v>
      </c>
      <c r="J421" s="4">
        <v>43881</v>
      </c>
      <c r="K421" s="5">
        <v>303000000</v>
      </c>
      <c r="L421" s="5">
        <v>310000000</v>
      </c>
      <c r="M421" s="3" t="s">
        <v>1284</v>
      </c>
      <c r="N421" s="21">
        <v>3.596478923971598E-2</v>
      </c>
      <c r="O421" s="22">
        <v>3.596478923971598E-2</v>
      </c>
      <c r="P421" s="22">
        <v>4.0538240504359661E-2</v>
      </c>
      <c r="Q421" s="22">
        <v>0.86473179024545599</v>
      </c>
      <c r="R421" s="22">
        <v>0.6782451748505004</v>
      </c>
      <c r="S421" s="22">
        <v>0.15502137509647998</v>
      </c>
      <c r="T421" s="22">
        <v>0.65750275776300615</v>
      </c>
      <c r="U421" s="22">
        <v>0.80209120775139631</v>
      </c>
      <c r="V421" s="22">
        <v>0.70676414780036323</v>
      </c>
      <c r="W421" s="22">
        <v>0.81375198569509677</v>
      </c>
      <c r="X421" s="22">
        <v>0.25039923316226925</v>
      </c>
      <c r="Y421" s="22">
        <v>0.12578616108287269</v>
      </c>
      <c r="Z421" s="22">
        <v>0.7496007668377308</v>
      </c>
      <c r="AA421" s="22">
        <v>0.16253483971784885</v>
      </c>
      <c r="AB421" s="22">
        <v>0.28007876112230295</v>
      </c>
      <c r="AC421" s="22">
        <v>0.7728468852352951</v>
      </c>
      <c r="AD421" s="22">
        <v>0.43191936924257135</v>
      </c>
      <c r="AE421" s="22">
        <v>0.54919925324074825</v>
      </c>
      <c r="AF421" s="22">
        <v>0.4080297121348837</v>
      </c>
      <c r="AG421" s="22" t="e">
        <v>#DIV/0!</v>
      </c>
      <c r="AH421" s="22" t="e">
        <v>#DIV/0!</v>
      </c>
      <c r="AI421" s="22">
        <v>0.53124615463062252</v>
      </c>
      <c r="AJ421" s="22">
        <v>0.21903626856510389</v>
      </c>
      <c r="AK421" s="22" t="e">
        <v>#DIV/0!</v>
      </c>
      <c r="AL421" s="22" t="e">
        <v>#DIV/0!</v>
      </c>
      <c r="AM421" s="22">
        <v>0.70246115313921997</v>
      </c>
      <c r="AN421" s="22">
        <v>0.80164023166554765</v>
      </c>
      <c r="AO421" s="22">
        <v>0.22240421118343293</v>
      </c>
      <c r="AP421" s="22">
        <v>0.1094346215335701</v>
      </c>
      <c r="AQ421" s="22">
        <v>0.86940089405120191</v>
      </c>
      <c r="AR421" s="22">
        <v>0.4347269544290629</v>
      </c>
      <c r="AS421" s="22">
        <v>0.32341075515667855</v>
      </c>
      <c r="AT421" s="22">
        <v>0.70703134997548556</v>
      </c>
      <c r="AU421" s="22">
        <v>0.34674219217646979</v>
      </c>
      <c r="AV421" s="22" t="e">
        <v>#DIV/0!</v>
      </c>
      <c r="AW421" s="22" t="e">
        <v>#DIV/0!</v>
      </c>
      <c r="AX421" s="22" t="e">
        <v>#DIV/0!</v>
      </c>
      <c r="AY421" s="22">
        <v>0.74932989311976772</v>
      </c>
      <c r="AZ421" s="22">
        <v>0.77315103084061554</v>
      </c>
      <c r="BA421" s="22">
        <v>0.22241128581427846</v>
      </c>
      <c r="BB421" s="22" t="e">
        <v>#DIV/0!</v>
      </c>
      <c r="BC421" s="22">
        <v>0.5342838277488261</v>
      </c>
    </row>
    <row r="422" spans="1:55" x14ac:dyDescent="0.2">
      <c r="A422" s="3" t="s">
        <v>1285</v>
      </c>
      <c r="B422" s="3" t="s">
        <v>1286</v>
      </c>
      <c r="C422" s="3" t="s">
        <v>24</v>
      </c>
      <c r="D422" s="3">
        <v>378249</v>
      </c>
      <c r="E422" s="3" t="s">
        <v>16</v>
      </c>
      <c r="F422" s="3">
        <v>2019</v>
      </c>
      <c r="G422" s="3" t="s">
        <v>17</v>
      </c>
      <c r="H422" s="4">
        <v>43830</v>
      </c>
      <c r="I422" s="4">
        <v>43882</v>
      </c>
      <c r="J422" s="4">
        <v>43882</v>
      </c>
      <c r="K422" s="5">
        <v>205900000</v>
      </c>
      <c r="L422" s="5">
        <v>207800000</v>
      </c>
      <c r="M422" s="3" t="s">
        <v>1287</v>
      </c>
      <c r="N422" s="21">
        <v>4.9925047449899347E-2</v>
      </c>
      <c r="O422" s="22">
        <v>2.4579781388935174E-2</v>
      </c>
      <c r="P422" s="22">
        <v>1.8538841026497981E-2</v>
      </c>
      <c r="Q422" s="22">
        <v>0.86922884191756067</v>
      </c>
      <c r="R422" s="22">
        <v>0.11208648724438371</v>
      </c>
      <c r="S422" s="22">
        <v>0.11454404197438459</v>
      </c>
      <c r="T422" s="22">
        <v>9.2612996364547714E-2</v>
      </c>
      <c r="U422" s="22">
        <v>0.80985198897019706</v>
      </c>
      <c r="V422" s="22">
        <v>0.71187105402674344</v>
      </c>
      <c r="W422" s="22">
        <v>0.82189272132181135</v>
      </c>
      <c r="X422" s="22">
        <v>0.16338971210598718</v>
      </c>
      <c r="Y422" s="22">
        <v>0.63271326463961408</v>
      </c>
      <c r="Z422" s="22">
        <v>0.83661028789401282</v>
      </c>
      <c r="AA422" s="22">
        <v>0.62502183450250004</v>
      </c>
      <c r="AB422" s="22">
        <v>0.8871551135473893</v>
      </c>
      <c r="AC422" s="22">
        <v>0.70948502725575546</v>
      </c>
      <c r="AD422" s="22">
        <v>0.33283678111278414</v>
      </c>
      <c r="AE422" s="22">
        <v>0.35129514137524998</v>
      </c>
      <c r="AF422" s="22">
        <v>0.3696203607869667</v>
      </c>
      <c r="AG422" s="22" t="e">
        <v>#DIV/0!</v>
      </c>
      <c r="AH422" s="22" t="e">
        <v>#DIV/0!</v>
      </c>
      <c r="AI422" s="22">
        <v>0.53829207802112178</v>
      </c>
      <c r="AJ422" s="22">
        <v>0.15164877266871696</v>
      </c>
      <c r="AK422" s="22" t="e">
        <v>#DIV/0!</v>
      </c>
      <c r="AL422" s="22" t="e">
        <v>#DIV/0!</v>
      </c>
      <c r="AM422" s="22">
        <v>0.70912777982980357</v>
      </c>
      <c r="AN422" s="22">
        <v>0.80441956639099421</v>
      </c>
      <c r="AO422" s="22">
        <v>5.735716883056418E-2</v>
      </c>
      <c r="AP422" s="22">
        <v>0.3633756929084902</v>
      </c>
      <c r="AQ422" s="22">
        <v>0.62304536431265889</v>
      </c>
      <c r="AR422" s="22">
        <v>0.39320911006241455</v>
      </c>
      <c r="AS422" s="22">
        <v>0.34615016707333718</v>
      </c>
      <c r="AT422" s="22">
        <v>0.35487942548788026</v>
      </c>
      <c r="AU422" s="22">
        <v>0.27957995485226883</v>
      </c>
      <c r="AV422" s="22" t="e">
        <v>#DIV/0!</v>
      </c>
      <c r="AW422" s="22" t="e">
        <v>#DIV/0!</v>
      </c>
      <c r="AX422" s="22" t="e">
        <v>#DIV/0!</v>
      </c>
      <c r="AY422" s="22">
        <v>0.74809029526473647</v>
      </c>
      <c r="AZ422" s="22">
        <v>0.77169965751496816</v>
      </c>
      <c r="BA422" s="22">
        <v>0.22216508262558998</v>
      </c>
      <c r="BB422" s="22" t="e">
        <v>#DIV/0!</v>
      </c>
      <c r="BC422" s="22">
        <v>0.12447172723785532</v>
      </c>
    </row>
    <row r="423" spans="1:55" x14ac:dyDescent="0.2">
      <c r="A423" s="3" t="s">
        <v>1288</v>
      </c>
      <c r="B423" s="3" t="s">
        <v>1289</v>
      </c>
      <c r="C423" s="3" t="s">
        <v>24</v>
      </c>
      <c r="D423" s="3">
        <v>378251</v>
      </c>
      <c r="E423" s="3" t="s">
        <v>16</v>
      </c>
      <c r="F423" s="3">
        <v>2019</v>
      </c>
      <c r="G423" s="3" t="s">
        <v>17</v>
      </c>
      <c r="H423" s="4">
        <v>43830</v>
      </c>
      <c r="I423" s="4">
        <v>43874</v>
      </c>
      <c r="J423" s="4">
        <v>43874</v>
      </c>
      <c r="K423" s="5">
        <v>476312000</v>
      </c>
      <c r="L423" s="5">
        <v>480248000</v>
      </c>
      <c r="M423" s="3" t="s">
        <v>1290</v>
      </c>
      <c r="N423" s="21">
        <v>9.5874400005152974E-2</v>
      </c>
      <c r="O423" s="22">
        <v>6.7321014309714378E-2</v>
      </c>
      <c r="P423" s="22">
        <v>0.11057345574046117</v>
      </c>
      <c r="Q423" s="22">
        <v>0.87310334244501386</v>
      </c>
      <c r="R423" s="22">
        <v>0.18758106732239901</v>
      </c>
      <c r="S423" s="22">
        <v>8.1484518175090781E-2</v>
      </c>
      <c r="T423" s="22">
        <v>0.17487751954873376</v>
      </c>
      <c r="U423" s="22">
        <v>0.81657973026775932</v>
      </c>
      <c r="V423" s="22">
        <v>0.71372911744778278</v>
      </c>
      <c r="W423" s="22">
        <v>0.82934618022103535</v>
      </c>
      <c r="X423" s="22">
        <v>0.35404864852066614</v>
      </c>
      <c r="Y423" s="22">
        <v>0.45195319679324447</v>
      </c>
      <c r="Z423" s="22">
        <v>0.6459513514793338</v>
      </c>
      <c r="AA423" s="22">
        <v>0.36016074639745416</v>
      </c>
      <c r="AB423" s="22">
        <v>0.80709560922212931</v>
      </c>
      <c r="AC423" s="22">
        <v>0.67241647905092383</v>
      </c>
      <c r="AD423" s="22">
        <v>0.43955483161277109</v>
      </c>
      <c r="AE423" s="22">
        <v>0.52910940131087159</v>
      </c>
      <c r="AF423" s="22">
        <v>0.41164660082676197</v>
      </c>
      <c r="AG423" s="22" t="e">
        <v>#DIV/0!</v>
      </c>
      <c r="AH423" s="22" t="e">
        <v>#DIV/0!</v>
      </c>
      <c r="AI423" s="22">
        <v>0.53708619512694367</v>
      </c>
      <c r="AJ423" s="22">
        <v>0.24331814028329043</v>
      </c>
      <c r="AK423" s="22" t="e">
        <v>#DIV/0!</v>
      </c>
      <c r="AL423" s="22" t="e">
        <v>#DIV/0!</v>
      </c>
      <c r="AM423" s="22">
        <v>0.72133014090251835</v>
      </c>
      <c r="AN423" s="22">
        <v>0.80787232321238001</v>
      </c>
      <c r="AO423" s="22">
        <v>0.10564488743748533</v>
      </c>
      <c r="AP423" s="22">
        <v>0.36081344222318096</v>
      </c>
      <c r="AQ423" s="22">
        <v>0.7257714717361119</v>
      </c>
      <c r="AR423" s="22">
        <v>0.49449688995703223</v>
      </c>
      <c r="AS423" s="22">
        <v>0.3285104461978533</v>
      </c>
      <c r="AT423" s="22">
        <v>0.52662038025355729</v>
      </c>
      <c r="AU423" s="22">
        <v>0.33682253723986461</v>
      </c>
      <c r="AV423" s="22" t="e">
        <v>#DIV/0!</v>
      </c>
      <c r="AW423" s="22" t="e">
        <v>#DIV/0!</v>
      </c>
      <c r="AX423" s="22" t="e">
        <v>#DIV/0!</v>
      </c>
      <c r="AY423" s="22">
        <v>0.74688087117330093</v>
      </c>
      <c r="AZ423" s="22">
        <v>0.76965261301126497</v>
      </c>
      <c r="BA423" s="22">
        <v>0.2222991603581902</v>
      </c>
      <c r="BB423" s="22" t="e">
        <v>#DIV/0!</v>
      </c>
      <c r="BC423" s="22">
        <v>0.25467971436589498</v>
      </c>
    </row>
    <row r="424" spans="1:55" x14ac:dyDescent="0.2">
      <c r="A424" s="1"/>
      <c r="B424" s="1"/>
      <c r="C424" s="16"/>
      <c r="D424" s="1"/>
      <c r="E424" s="1"/>
      <c r="F424" s="1"/>
      <c r="G424" s="1"/>
      <c r="H424" s="11"/>
      <c r="I424" s="11"/>
      <c r="J424" s="11"/>
      <c r="K424" s="2"/>
      <c r="L424" s="2"/>
      <c r="M424" s="1"/>
    </row>
    <row r="425" spans="1:55" x14ac:dyDescent="0.2">
      <c r="A425" s="1"/>
      <c r="B425" s="1"/>
      <c r="C425" s="16"/>
      <c r="D425" s="1"/>
      <c r="E425" s="1"/>
      <c r="F425" s="1"/>
      <c r="G425" s="1"/>
      <c r="H425" s="11"/>
      <c r="I425" s="11"/>
      <c r="J425" s="11"/>
      <c r="K425" s="2"/>
      <c r="L425" s="2"/>
      <c r="M425" s="1"/>
    </row>
    <row r="426" spans="1:55" x14ac:dyDescent="0.2">
      <c r="A426" s="1"/>
      <c r="B426" s="1"/>
      <c r="C426" s="16"/>
      <c r="D426" s="1"/>
      <c r="E426" s="1"/>
      <c r="F426" s="1"/>
      <c r="G426" s="1"/>
      <c r="H426" s="11"/>
      <c r="I426" s="11"/>
      <c r="J426" s="11"/>
      <c r="K426" s="2"/>
      <c r="L426" s="2"/>
      <c r="M426" s="1"/>
    </row>
    <row r="427" spans="1:55" x14ac:dyDescent="0.2">
      <c r="A427" s="1"/>
      <c r="B427" s="1"/>
      <c r="C427" s="16"/>
      <c r="D427" s="1"/>
      <c r="E427" s="1"/>
      <c r="F427" s="1"/>
      <c r="G427" s="1"/>
      <c r="H427" s="11"/>
      <c r="I427" s="11"/>
      <c r="J427" s="11"/>
      <c r="K427" s="2"/>
      <c r="L427" s="2"/>
      <c r="M427" s="1"/>
    </row>
    <row r="428" spans="1:55" x14ac:dyDescent="0.2">
      <c r="A428" s="1"/>
      <c r="B428" s="1"/>
      <c r="C428" s="16"/>
      <c r="D428" s="1"/>
      <c r="E428" s="1"/>
      <c r="F428" s="1"/>
      <c r="G428" s="1"/>
      <c r="H428" s="11"/>
      <c r="I428" s="11"/>
      <c r="J428" s="11"/>
      <c r="K428" s="2"/>
      <c r="L428" s="2"/>
      <c r="M428" s="1"/>
    </row>
    <row r="429" spans="1:55" x14ac:dyDescent="0.2">
      <c r="A429" s="1"/>
      <c r="B429" s="1"/>
      <c r="C429" s="16"/>
      <c r="D429" s="1"/>
      <c r="E429" s="1"/>
      <c r="F429" s="1"/>
      <c r="G429" s="1"/>
      <c r="H429" s="11"/>
      <c r="I429" s="11"/>
      <c r="J429" s="11"/>
      <c r="K429" s="2"/>
      <c r="L429" s="2"/>
      <c r="M429" s="1"/>
    </row>
    <row r="430" spans="1:55" x14ac:dyDescent="0.2">
      <c r="A430" s="1"/>
      <c r="B430" s="1"/>
      <c r="C430" s="16"/>
      <c r="D430" s="1"/>
      <c r="E430" s="1"/>
      <c r="F430" s="1"/>
      <c r="G430" s="1"/>
      <c r="H430" s="11"/>
      <c r="I430" s="11"/>
      <c r="J430" s="11"/>
      <c r="K430" s="2"/>
      <c r="L430" s="2"/>
      <c r="M430" s="1"/>
    </row>
    <row r="431" spans="1:55" x14ac:dyDescent="0.2">
      <c r="A431" s="1"/>
      <c r="B431" s="1"/>
      <c r="C431" s="16"/>
      <c r="D431" s="1"/>
      <c r="E431" s="1"/>
      <c r="F431" s="1"/>
      <c r="G431" s="1"/>
      <c r="H431" s="11"/>
      <c r="I431" s="11"/>
      <c r="J431" s="11"/>
      <c r="K431" s="2"/>
      <c r="L431" s="2"/>
      <c r="M431" s="1"/>
    </row>
    <row r="432" spans="1:55" x14ac:dyDescent="0.2">
      <c r="A432" s="1"/>
      <c r="B432" s="1"/>
      <c r="C432" s="16"/>
      <c r="D432" s="1"/>
      <c r="E432" s="1"/>
      <c r="F432" s="1"/>
      <c r="G432" s="1"/>
      <c r="H432" s="11"/>
      <c r="I432" s="11"/>
      <c r="J432" s="11"/>
      <c r="K432" s="2"/>
      <c r="L432" s="2"/>
      <c r="M432" s="1"/>
    </row>
    <row r="433" spans="1:13" x14ac:dyDescent="0.2">
      <c r="A433" s="1"/>
      <c r="B433" s="1"/>
      <c r="C433" s="16"/>
      <c r="D433" s="1"/>
      <c r="E433" s="1"/>
      <c r="F433" s="1"/>
      <c r="G433" s="1"/>
      <c r="H433" s="11"/>
      <c r="I433" s="11"/>
      <c r="J433" s="11"/>
      <c r="K433" s="2"/>
      <c r="L433" s="2"/>
      <c r="M433" s="1"/>
    </row>
    <row r="434" spans="1:13" x14ac:dyDescent="0.2">
      <c r="A434" s="1"/>
      <c r="B434" s="1"/>
      <c r="C434" s="16"/>
      <c r="D434" s="1"/>
      <c r="E434" s="1"/>
      <c r="F434" s="1"/>
      <c r="G434" s="1"/>
      <c r="H434" s="11"/>
      <c r="I434" s="11"/>
      <c r="J434" s="11"/>
      <c r="K434" s="2"/>
      <c r="L434" s="2"/>
      <c r="M434" s="1"/>
    </row>
    <row r="435" spans="1:13" x14ac:dyDescent="0.2">
      <c r="A435" s="1"/>
      <c r="B435" s="1"/>
      <c r="C435" s="16"/>
      <c r="D435" s="1"/>
      <c r="E435" s="1"/>
      <c r="F435" s="1"/>
      <c r="G435" s="1"/>
      <c r="H435" s="11"/>
      <c r="I435" s="11"/>
      <c r="J435" s="11"/>
      <c r="K435" s="2"/>
      <c r="L435" s="2"/>
      <c r="M435" s="1"/>
    </row>
    <row r="436" spans="1:13" x14ac:dyDescent="0.2">
      <c r="A436" s="1"/>
      <c r="B436" s="1"/>
      <c r="C436" s="16"/>
      <c r="D436" s="1"/>
      <c r="E436" s="1"/>
      <c r="F436" s="1"/>
      <c r="G436" s="1"/>
      <c r="H436" s="11"/>
      <c r="I436" s="11"/>
      <c r="J436" s="11"/>
      <c r="K436" s="2"/>
      <c r="L436" s="2"/>
      <c r="M436" s="1"/>
    </row>
    <row r="437" spans="1:13" x14ac:dyDescent="0.2">
      <c r="A437" s="1"/>
      <c r="B437" s="1"/>
      <c r="C437" s="16"/>
      <c r="D437" s="1"/>
      <c r="E437" s="1"/>
      <c r="F437" s="1"/>
      <c r="G437" s="1"/>
      <c r="H437" s="11"/>
      <c r="I437" s="11"/>
      <c r="J437" s="11"/>
      <c r="K437" s="2"/>
      <c r="L437" s="2"/>
      <c r="M437" s="1"/>
    </row>
    <row r="438" spans="1:13" x14ac:dyDescent="0.2">
      <c r="A438" s="1"/>
      <c r="B438" s="1"/>
      <c r="C438" s="16"/>
      <c r="D438" s="1"/>
      <c r="E438" s="1"/>
      <c r="F438" s="1"/>
      <c r="G438" s="1"/>
      <c r="H438" s="11"/>
      <c r="I438" s="11"/>
      <c r="J438" s="11"/>
      <c r="K438" s="2"/>
      <c r="L438" s="2"/>
      <c r="M438" s="1"/>
    </row>
    <row r="439" spans="1:13" x14ac:dyDescent="0.2">
      <c r="A439" s="1"/>
      <c r="B439" s="1"/>
      <c r="C439" s="16"/>
      <c r="D439" s="1"/>
      <c r="E439" s="1"/>
      <c r="F439" s="1"/>
      <c r="G439" s="1"/>
      <c r="H439" s="11"/>
      <c r="I439" s="11"/>
      <c r="J439" s="11"/>
      <c r="K439" s="2"/>
      <c r="L439" s="2"/>
      <c r="M439" s="1"/>
    </row>
    <row r="440" spans="1:13" x14ac:dyDescent="0.2">
      <c r="A440" s="1"/>
      <c r="B440" s="1"/>
      <c r="C440" s="16"/>
      <c r="D440" s="1"/>
      <c r="E440" s="1"/>
      <c r="F440" s="1"/>
      <c r="G440" s="1"/>
      <c r="H440" s="11"/>
      <c r="I440" s="11"/>
      <c r="J440" s="11"/>
      <c r="K440" s="2"/>
      <c r="L440" s="2"/>
      <c r="M440" s="1"/>
    </row>
    <row r="441" spans="1:13" x14ac:dyDescent="0.2">
      <c r="A441" s="1"/>
      <c r="B441" s="1"/>
      <c r="C441" s="16"/>
      <c r="D441" s="1"/>
      <c r="E441" s="1"/>
      <c r="F441" s="1"/>
      <c r="G441" s="1"/>
      <c r="H441" s="11"/>
      <c r="I441" s="11"/>
      <c r="J441" s="11"/>
      <c r="K441" s="2"/>
      <c r="L441" s="2"/>
      <c r="M441" s="1"/>
    </row>
    <row r="442" spans="1:13" x14ac:dyDescent="0.2">
      <c r="A442" s="1"/>
      <c r="B442" s="1"/>
      <c r="C442" s="16"/>
      <c r="D442" s="1"/>
      <c r="E442" s="1"/>
      <c r="F442" s="1"/>
      <c r="G442" s="1"/>
      <c r="H442" s="11"/>
      <c r="I442" s="11"/>
      <c r="J442" s="11"/>
      <c r="K442" s="2"/>
      <c r="L442" s="2"/>
      <c r="M442" s="1"/>
    </row>
    <row r="443" spans="1:13" x14ac:dyDescent="0.2">
      <c r="A443" s="1"/>
      <c r="B443" s="1"/>
      <c r="C443" s="16"/>
      <c r="D443" s="1"/>
      <c r="E443" s="1"/>
      <c r="F443" s="1"/>
      <c r="G443" s="1"/>
      <c r="H443" s="11"/>
      <c r="I443" s="11"/>
      <c r="J443" s="11"/>
      <c r="K443" s="2"/>
      <c r="L443" s="2"/>
      <c r="M443" s="1"/>
    </row>
    <row r="444" spans="1:13" x14ac:dyDescent="0.2">
      <c r="A444" s="1"/>
      <c r="B444" s="1"/>
      <c r="C444" s="16"/>
      <c r="D444" s="1"/>
      <c r="E444" s="1"/>
      <c r="F444" s="1"/>
      <c r="G444" s="1"/>
      <c r="H444" s="11"/>
      <c r="I444" s="11"/>
      <c r="J444" s="11"/>
      <c r="K444" s="2"/>
      <c r="L444" s="2"/>
      <c r="M444" s="1"/>
    </row>
    <row r="445" spans="1:13" x14ac:dyDescent="0.2">
      <c r="A445" s="1"/>
      <c r="B445" s="1"/>
      <c r="C445" s="16"/>
      <c r="D445" s="1"/>
      <c r="E445" s="1"/>
      <c r="F445" s="1"/>
      <c r="G445" s="1"/>
      <c r="H445" s="11"/>
      <c r="I445" s="11"/>
      <c r="J445" s="11"/>
      <c r="K445" s="2"/>
      <c r="L445" s="2"/>
      <c r="M445" s="1"/>
    </row>
    <row r="446" spans="1:13" x14ac:dyDescent="0.2">
      <c r="A446" s="1"/>
      <c r="B446" s="1"/>
      <c r="C446" s="16"/>
      <c r="D446" s="1"/>
      <c r="E446" s="1"/>
      <c r="F446" s="1"/>
      <c r="G446" s="1"/>
      <c r="H446" s="11"/>
      <c r="I446" s="11"/>
      <c r="J446" s="11"/>
      <c r="K446" s="2"/>
      <c r="L446" s="2"/>
      <c r="M446" s="1"/>
    </row>
    <row r="447" spans="1:13" x14ac:dyDescent="0.2">
      <c r="A447" s="1"/>
      <c r="B447" s="1"/>
      <c r="C447" s="16"/>
      <c r="D447" s="1"/>
      <c r="E447" s="1"/>
      <c r="F447" s="1"/>
      <c r="G447" s="1"/>
      <c r="H447" s="11"/>
      <c r="I447" s="11"/>
      <c r="J447" s="11"/>
      <c r="K447" s="2"/>
      <c r="L447" s="2"/>
      <c r="M447" s="1"/>
    </row>
    <row r="448" spans="1:13" x14ac:dyDescent="0.2">
      <c r="A448" s="1"/>
      <c r="B448" s="1"/>
      <c r="C448" s="16"/>
      <c r="D448" s="1"/>
      <c r="E448" s="1"/>
      <c r="F448" s="1"/>
      <c r="G448" s="1"/>
      <c r="H448" s="11"/>
      <c r="I448" s="11"/>
      <c r="J448" s="11"/>
      <c r="K448" s="2"/>
      <c r="L448" s="2"/>
      <c r="M448" s="1"/>
    </row>
    <row r="449" spans="1:13" x14ac:dyDescent="0.2">
      <c r="A449" s="1"/>
      <c r="B449" s="1"/>
      <c r="C449" s="16"/>
      <c r="D449" s="1"/>
      <c r="E449" s="1"/>
      <c r="F449" s="1"/>
      <c r="G449" s="1"/>
      <c r="H449" s="11"/>
      <c r="I449" s="11"/>
      <c r="J449" s="11"/>
      <c r="K449" s="2"/>
      <c r="L449" s="2"/>
      <c r="M449" s="1"/>
    </row>
    <row r="450" spans="1:13" x14ac:dyDescent="0.2">
      <c r="A450" s="1"/>
      <c r="B450" s="1"/>
      <c r="C450" s="16"/>
      <c r="D450" s="1"/>
      <c r="E450" s="1"/>
      <c r="F450" s="1"/>
      <c r="G450" s="1"/>
      <c r="H450" s="11"/>
      <c r="I450" s="11"/>
      <c r="J450" s="11"/>
      <c r="K450" s="2"/>
      <c r="L450" s="2"/>
      <c r="M450" s="1"/>
    </row>
    <row r="451" spans="1:13" x14ac:dyDescent="0.2">
      <c r="A451" s="1"/>
      <c r="B451" s="1"/>
      <c r="C451" s="16"/>
      <c r="D451" s="1"/>
      <c r="E451" s="1"/>
      <c r="F451" s="1"/>
      <c r="G451" s="1"/>
      <c r="H451" s="11"/>
      <c r="I451" s="11"/>
      <c r="J451" s="11"/>
      <c r="K451" s="2"/>
      <c r="L451" s="2"/>
      <c r="M451" s="1"/>
    </row>
    <row r="452" spans="1:13" x14ac:dyDescent="0.2">
      <c r="A452" s="1"/>
      <c r="B452" s="1"/>
      <c r="C452" s="16"/>
      <c r="D452" s="1"/>
      <c r="E452" s="1"/>
      <c r="F452" s="1"/>
      <c r="G452" s="1"/>
      <c r="H452" s="11"/>
      <c r="I452" s="11"/>
      <c r="J452" s="11"/>
      <c r="K452" s="2"/>
      <c r="L452" s="2"/>
      <c r="M452" s="1"/>
    </row>
    <row r="453" spans="1:13" x14ac:dyDescent="0.2">
      <c r="A453" s="1"/>
      <c r="B453" s="1"/>
      <c r="C453" s="16"/>
      <c r="D453" s="1"/>
      <c r="E453" s="1"/>
      <c r="F453" s="1"/>
      <c r="G453" s="1"/>
      <c r="H453" s="11"/>
      <c r="I453" s="11"/>
      <c r="J453" s="11"/>
      <c r="K453" s="2"/>
      <c r="L453" s="2"/>
      <c r="M453" s="1"/>
    </row>
    <row r="454" spans="1:13" x14ac:dyDescent="0.2">
      <c r="A454" s="1"/>
      <c r="B454" s="1"/>
      <c r="C454" s="16"/>
      <c r="D454" s="1"/>
      <c r="E454" s="1"/>
      <c r="F454" s="1"/>
      <c r="G454" s="1"/>
      <c r="H454" s="11"/>
      <c r="I454" s="11"/>
      <c r="J454" s="11"/>
      <c r="K454" s="2"/>
      <c r="L454" s="2"/>
      <c r="M454" s="1"/>
    </row>
    <row r="455" spans="1:13" x14ac:dyDescent="0.2">
      <c r="A455" s="1"/>
      <c r="B455" s="1"/>
      <c r="C455" s="16"/>
      <c r="D455" s="1"/>
      <c r="E455" s="1"/>
      <c r="F455" s="1"/>
      <c r="G455" s="1"/>
      <c r="H455" s="11"/>
      <c r="I455" s="11"/>
      <c r="J455" s="11"/>
      <c r="K455" s="2"/>
      <c r="L455" s="2"/>
      <c r="M455" s="1"/>
    </row>
    <row r="456" spans="1:13" x14ac:dyDescent="0.2">
      <c r="A456" s="1"/>
      <c r="B456" s="1"/>
      <c r="C456" s="16"/>
      <c r="D456" s="1"/>
      <c r="E456" s="1"/>
      <c r="F456" s="1"/>
      <c r="G456" s="1"/>
      <c r="H456" s="11"/>
      <c r="I456" s="11"/>
      <c r="J456" s="11"/>
      <c r="K456" s="2"/>
      <c r="L456" s="2"/>
      <c r="M456" s="1"/>
    </row>
    <row r="457" spans="1:13" x14ac:dyDescent="0.2">
      <c r="A457" s="1"/>
      <c r="B457" s="1"/>
      <c r="C457" s="16"/>
      <c r="D457" s="1"/>
      <c r="E457" s="1"/>
      <c r="F457" s="1"/>
      <c r="G457" s="1"/>
      <c r="H457" s="11"/>
      <c r="I457" s="11"/>
      <c r="J457" s="11"/>
      <c r="K457" s="2"/>
      <c r="L457" s="2"/>
      <c r="M457" s="1"/>
    </row>
    <row r="458" spans="1:13" x14ac:dyDescent="0.2">
      <c r="A458" s="1"/>
      <c r="B458" s="1"/>
      <c r="C458" s="16"/>
      <c r="D458" s="1"/>
      <c r="E458" s="1"/>
      <c r="F458" s="1"/>
      <c r="G458" s="1"/>
      <c r="H458" s="11"/>
      <c r="I458" s="11"/>
      <c r="J458" s="11"/>
      <c r="K458" s="2"/>
      <c r="L458" s="2"/>
      <c r="M458" s="1"/>
    </row>
    <row r="459" spans="1:13" x14ac:dyDescent="0.2">
      <c r="A459" s="1"/>
      <c r="B459" s="1"/>
      <c r="C459" s="16"/>
      <c r="D459" s="1"/>
      <c r="E459" s="1"/>
      <c r="F459" s="1"/>
      <c r="G459" s="1"/>
      <c r="H459" s="11"/>
      <c r="I459" s="11"/>
      <c r="J459" s="11"/>
      <c r="K459" s="2"/>
      <c r="L459" s="2"/>
      <c r="M459" s="1"/>
    </row>
    <row r="460" spans="1:13" x14ac:dyDescent="0.2">
      <c r="A460" s="1"/>
      <c r="B460" s="1"/>
      <c r="C460" s="16"/>
      <c r="D460" s="1"/>
      <c r="E460" s="1"/>
      <c r="F460" s="1"/>
      <c r="G460" s="1"/>
      <c r="H460" s="11"/>
      <c r="I460" s="11"/>
      <c r="J460" s="11"/>
      <c r="K460" s="2"/>
      <c r="L460" s="2"/>
      <c r="M460" s="1"/>
    </row>
    <row r="461" spans="1:13" x14ac:dyDescent="0.2">
      <c r="A461" s="1"/>
      <c r="B461" s="1"/>
      <c r="C461" s="16"/>
      <c r="D461" s="1"/>
      <c r="E461" s="1"/>
      <c r="F461" s="1"/>
      <c r="G461" s="1"/>
      <c r="H461" s="11"/>
      <c r="I461" s="11"/>
      <c r="J461" s="11"/>
      <c r="K461" s="2"/>
      <c r="L461" s="2"/>
      <c r="M461" s="1"/>
    </row>
    <row r="462" spans="1:13" x14ac:dyDescent="0.2">
      <c r="A462" s="1"/>
      <c r="B462" s="1"/>
      <c r="C462" s="16"/>
      <c r="D462" s="1"/>
      <c r="E462" s="1"/>
      <c r="F462" s="1"/>
      <c r="G462" s="1"/>
      <c r="H462" s="11"/>
      <c r="I462" s="11"/>
      <c r="J462" s="11"/>
      <c r="K462" s="2"/>
      <c r="L462" s="2"/>
      <c r="M462" s="1"/>
    </row>
    <row r="463" spans="1:13" x14ac:dyDescent="0.2">
      <c r="A463" s="1"/>
      <c r="B463" s="1"/>
      <c r="C463" s="16"/>
      <c r="D463" s="1"/>
      <c r="E463" s="1"/>
      <c r="F463" s="1"/>
      <c r="G463" s="1"/>
      <c r="H463" s="11"/>
      <c r="I463" s="11"/>
      <c r="J463" s="11"/>
      <c r="K463" s="2"/>
      <c r="L463" s="2"/>
      <c r="M463" s="1"/>
    </row>
    <row r="464" spans="1:13" x14ac:dyDescent="0.2">
      <c r="A464" s="1"/>
      <c r="B464" s="1"/>
      <c r="C464" s="16"/>
      <c r="D464" s="1"/>
      <c r="E464" s="1"/>
      <c r="F464" s="1"/>
      <c r="G464" s="1"/>
      <c r="H464" s="11"/>
      <c r="I464" s="11"/>
      <c r="J464" s="11"/>
      <c r="K464" s="2"/>
      <c r="L464" s="2"/>
      <c r="M464" s="1"/>
    </row>
    <row r="465" spans="1:13" x14ac:dyDescent="0.2">
      <c r="A465" s="1"/>
      <c r="B465" s="1"/>
      <c r="C465" s="16"/>
      <c r="D465" s="1"/>
      <c r="E465" s="1"/>
      <c r="F465" s="1"/>
      <c r="G465" s="1"/>
      <c r="H465" s="11"/>
      <c r="I465" s="11"/>
      <c r="J465" s="11"/>
      <c r="K465" s="2"/>
      <c r="L465" s="2"/>
      <c r="M465" s="1"/>
    </row>
    <row r="466" spans="1:13" x14ac:dyDescent="0.2">
      <c r="A466" s="1"/>
      <c r="B466" s="1"/>
      <c r="C466" s="16"/>
      <c r="D466" s="1"/>
      <c r="E466" s="1"/>
      <c r="F466" s="1"/>
      <c r="G466" s="1"/>
      <c r="H466" s="11"/>
      <c r="I466" s="11"/>
      <c r="J466" s="11"/>
      <c r="K466" s="2"/>
      <c r="L466" s="2"/>
      <c r="M466" s="1"/>
    </row>
    <row r="467" spans="1:13" x14ac:dyDescent="0.2">
      <c r="A467" s="1"/>
      <c r="B467" s="1"/>
      <c r="C467" s="16"/>
      <c r="D467" s="1"/>
      <c r="E467" s="1"/>
      <c r="F467" s="1"/>
      <c r="G467" s="1"/>
      <c r="H467" s="11"/>
      <c r="I467" s="11"/>
      <c r="J467" s="11"/>
      <c r="K467" s="2"/>
      <c r="L467" s="2"/>
      <c r="M467" s="1"/>
    </row>
    <row r="468" spans="1:13" x14ac:dyDescent="0.2">
      <c r="A468" s="1"/>
      <c r="B468" s="1"/>
      <c r="C468" s="16"/>
      <c r="D468" s="1"/>
      <c r="E468" s="1"/>
      <c r="F468" s="1"/>
      <c r="G468" s="1"/>
      <c r="H468" s="11"/>
      <c r="I468" s="11"/>
      <c r="J468" s="11"/>
      <c r="K468" s="2"/>
      <c r="L468" s="2"/>
      <c r="M468" s="1"/>
    </row>
    <row r="469" spans="1:13" x14ac:dyDescent="0.2">
      <c r="A469" s="1"/>
      <c r="B469" s="1"/>
      <c r="C469" s="16"/>
      <c r="D469" s="1"/>
      <c r="E469" s="1"/>
      <c r="F469" s="1"/>
      <c r="G469" s="1"/>
      <c r="H469" s="11"/>
      <c r="I469" s="11"/>
      <c r="J469" s="11"/>
      <c r="K469" s="2"/>
      <c r="L469" s="2"/>
      <c r="M469" s="1"/>
    </row>
    <row r="470" spans="1:13" x14ac:dyDescent="0.2">
      <c r="A470" s="1"/>
      <c r="B470" s="1"/>
      <c r="C470" s="16"/>
      <c r="D470" s="1"/>
      <c r="E470" s="1"/>
      <c r="F470" s="1"/>
      <c r="G470" s="1"/>
      <c r="H470" s="11"/>
      <c r="I470" s="11"/>
      <c r="J470" s="11"/>
      <c r="K470" s="2"/>
      <c r="L470" s="2"/>
      <c r="M470" s="1"/>
    </row>
    <row r="471" spans="1:13" x14ac:dyDescent="0.2">
      <c r="A471" s="1"/>
      <c r="B471" s="1"/>
      <c r="C471" s="16"/>
      <c r="D471" s="1"/>
      <c r="E471" s="1"/>
      <c r="F471" s="1"/>
      <c r="G471" s="1"/>
      <c r="H471" s="11"/>
      <c r="I471" s="11"/>
      <c r="J471" s="11"/>
      <c r="K471" s="2"/>
      <c r="L471" s="2"/>
      <c r="M471" s="1"/>
    </row>
    <row r="472" spans="1:13" x14ac:dyDescent="0.2">
      <c r="A472" s="1"/>
      <c r="B472" s="1"/>
      <c r="C472" s="16"/>
      <c r="D472" s="1"/>
      <c r="E472" s="1"/>
      <c r="F472" s="1"/>
      <c r="G472" s="1"/>
      <c r="H472" s="11"/>
      <c r="I472" s="11"/>
      <c r="J472" s="11"/>
      <c r="K472" s="2"/>
      <c r="L472" s="2"/>
      <c r="M472" s="1"/>
    </row>
    <row r="473" spans="1:13" x14ac:dyDescent="0.2">
      <c r="A473" s="1"/>
      <c r="B473" s="1"/>
      <c r="C473" s="16"/>
      <c r="D473" s="1"/>
      <c r="E473" s="1"/>
      <c r="F473" s="1"/>
      <c r="G473" s="1"/>
      <c r="H473" s="11"/>
      <c r="I473" s="11"/>
      <c r="J473" s="11"/>
      <c r="K473" s="2"/>
      <c r="L473" s="2"/>
      <c r="M473" s="1"/>
    </row>
    <row r="474" spans="1:13" x14ac:dyDescent="0.2">
      <c r="A474" s="1"/>
      <c r="B474" s="1"/>
      <c r="C474" s="16"/>
      <c r="D474" s="1"/>
      <c r="E474" s="1"/>
      <c r="F474" s="1"/>
      <c r="G474" s="1"/>
      <c r="H474" s="11"/>
      <c r="I474" s="11"/>
      <c r="J474" s="11"/>
      <c r="K474" s="2"/>
      <c r="L474" s="2"/>
      <c r="M474" s="1"/>
    </row>
    <row r="475" spans="1:13" x14ac:dyDescent="0.2">
      <c r="A475" s="1"/>
      <c r="B475" s="1"/>
      <c r="C475" s="16"/>
      <c r="D475" s="1"/>
      <c r="E475" s="1"/>
      <c r="F475" s="1"/>
      <c r="G475" s="1"/>
      <c r="H475" s="11"/>
      <c r="I475" s="11"/>
      <c r="J475" s="11"/>
      <c r="K475" s="2"/>
      <c r="L475" s="2"/>
      <c r="M475" s="1"/>
    </row>
    <row r="476" spans="1:13" x14ac:dyDescent="0.2">
      <c r="A476" s="1"/>
      <c r="B476" s="1"/>
      <c r="C476" s="16"/>
      <c r="D476" s="1"/>
      <c r="E476" s="1"/>
      <c r="F476" s="1"/>
      <c r="G476" s="1"/>
      <c r="H476" s="11"/>
      <c r="I476" s="11"/>
      <c r="J476" s="11"/>
      <c r="K476" s="2"/>
      <c r="L476" s="2"/>
      <c r="M476" s="1"/>
    </row>
    <row r="477" spans="1:13" x14ac:dyDescent="0.2">
      <c r="A477" s="1"/>
      <c r="B477" s="1"/>
      <c r="C477" s="16"/>
      <c r="D477" s="1"/>
      <c r="E477" s="1"/>
      <c r="F477" s="1"/>
      <c r="G477" s="1"/>
      <c r="H477" s="11"/>
      <c r="I477" s="11"/>
      <c r="J477" s="11"/>
      <c r="K477" s="2"/>
      <c r="L477" s="2"/>
      <c r="M477" s="1"/>
    </row>
    <row r="478" spans="1:13" x14ac:dyDescent="0.2">
      <c r="A478" s="1"/>
      <c r="B478" s="1"/>
      <c r="C478" s="16"/>
      <c r="D478" s="1"/>
      <c r="E478" s="1"/>
      <c r="F478" s="1"/>
      <c r="G478" s="1"/>
      <c r="H478" s="11"/>
      <c r="I478" s="11"/>
      <c r="J478" s="11"/>
      <c r="K478" s="2"/>
      <c r="L478" s="2"/>
      <c r="M478" s="1"/>
    </row>
    <row r="479" spans="1:13" x14ac:dyDescent="0.2">
      <c r="A479" s="1"/>
      <c r="B479" s="1"/>
      <c r="C479" s="16"/>
      <c r="D479" s="1"/>
      <c r="E479" s="1"/>
      <c r="F479" s="1"/>
      <c r="G479" s="1"/>
      <c r="H479" s="11"/>
      <c r="I479" s="11"/>
      <c r="J479" s="11"/>
      <c r="K479" s="2"/>
      <c r="L479" s="2"/>
      <c r="M479" s="1"/>
    </row>
    <row r="480" spans="1:13" x14ac:dyDescent="0.2">
      <c r="A480" s="1"/>
      <c r="B480" s="1"/>
      <c r="C480" s="16"/>
      <c r="D480" s="1"/>
      <c r="E480" s="1"/>
      <c r="F480" s="1"/>
      <c r="G480" s="1"/>
      <c r="H480" s="11"/>
      <c r="I480" s="11"/>
      <c r="J480" s="11"/>
      <c r="K480" s="2"/>
      <c r="L480" s="2"/>
      <c r="M480" s="1"/>
    </row>
    <row r="481" spans="1:13" x14ac:dyDescent="0.2">
      <c r="A481" s="1"/>
      <c r="B481" s="1"/>
      <c r="C481" s="16"/>
      <c r="D481" s="1"/>
      <c r="E481" s="1"/>
      <c r="F481" s="1"/>
      <c r="G481" s="1"/>
      <c r="H481" s="11"/>
      <c r="I481" s="11"/>
      <c r="J481" s="11"/>
      <c r="K481" s="2"/>
      <c r="L481" s="2"/>
      <c r="M481" s="1"/>
    </row>
    <row r="482" spans="1:13" x14ac:dyDescent="0.2">
      <c r="A482" s="1"/>
      <c r="B482" s="1"/>
      <c r="C482" s="16"/>
      <c r="D482" s="1"/>
      <c r="E482" s="1"/>
      <c r="F482" s="1"/>
      <c r="G482" s="1"/>
      <c r="H482" s="11"/>
      <c r="I482" s="11"/>
      <c r="J482" s="11"/>
      <c r="K482" s="2"/>
      <c r="L482" s="2"/>
      <c r="M482" s="1"/>
    </row>
    <row r="483" spans="1:13" x14ac:dyDescent="0.2">
      <c r="A483" s="1"/>
      <c r="B483" s="1"/>
      <c r="C483" s="16"/>
      <c r="D483" s="1"/>
      <c r="E483" s="1"/>
      <c r="F483" s="1"/>
      <c r="G483" s="1"/>
      <c r="H483" s="11"/>
      <c r="I483" s="11"/>
      <c r="J483" s="11"/>
      <c r="K483" s="2"/>
      <c r="L483" s="2"/>
      <c r="M483" s="1"/>
    </row>
    <row r="484" spans="1:13" x14ac:dyDescent="0.2">
      <c r="A484" s="1"/>
      <c r="B484" s="1"/>
      <c r="C484" s="16"/>
      <c r="D484" s="1"/>
      <c r="E484" s="1"/>
      <c r="F484" s="1"/>
      <c r="G484" s="1"/>
      <c r="H484" s="11"/>
      <c r="I484" s="11"/>
      <c r="J484" s="11"/>
      <c r="K484" s="2"/>
      <c r="L484" s="2"/>
      <c r="M484" s="1"/>
    </row>
    <row r="485" spans="1:13" x14ac:dyDescent="0.2">
      <c r="A485" s="1"/>
      <c r="B485" s="1"/>
      <c r="C485" s="16"/>
      <c r="D485" s="1"/>
      <c r="E485" s="1"/>
      <c r="F485" s="1"/>
      <c r="G485" s="1"/>
      <c r="H485" s="11"/>
      <c r="I485" s="11"/>
      <c r="J485" s="11"/>
      <c r="K485" s="2"/>
      <c r="L485" s="2"/>
      <c r="M485" s="1"/>
    </row>
    <row r="486" spans="1:13" x14ac:dyDescent="0.2">
      <c r="A486" s="1"/>
      <c r="B486" s="1"/>
      <c r="C486" s="16"/>
      <c r="D486" s="1"/>
      <c r="E486" s="1"/>
      <c r="F486" s="1"/>
      <c r="G486" s="1"/>
      <c r="H486" s="11"/>
      <c r="I486" s="11"/>
      <c r="J486" s="11"/>
      <c r="K486" s="2"/>
      <c r="L486" s="2"/>
      <c r="M486" s="1"/>
    </row>
    <row r="487" spans="1:13" x14ac:dyDescent="0.2">
      <c r="A487" s="1"/>
      <c r="B487" s="1"/>
      <c r="C487" s="16"/>
      <c r="D487" s="1"/>
      <c r="E487" s="1"/>
      <c r="F487" s="1"/>
      <c r="G487" s="1"/>
      <c r="H487" s="11"/>
      <c r="I487" s="11"/>
      <c r="J487" s="11"/>
      <c r="K487" s="2"/>
      <c r="L487" s="2"/>
      <c r="M487" s="1"/>
    </row>
    <row r="488" spans="1:13" x14ac:dyDescent="0.2">
      <c r="A488" s="1"/>
      <c r="B488" s="1"/>
      <c r="C488" s="16"/>
      <c r="D488" s="1"/>
      <c r="E488" s="1"/>
      <c r="F488" s="1"/>
      <c r="G488" s="1"/>
      <c r="H488" s="11"/>
      <c r="I488" s="11"/>
      <c r="J488" s="11"/>
      <c r="K488" s="2"/>
      <c r="L488" s="2"/>
      <c r="M488" s="1"/>
    </row>
    <row r="489" spans="1:13" x14ac:dyDescent="0.2">
      <c r="A489" s="1"/>
      <c r="B489" s="1"/>
      <c r="C489" s="16"/>
      <c r="D489" s="1"/>
      <c r="E489" s="1"/>
      <c r="F489" s="1"/>
      <c r="G489" s="1"/>
      <c r="H489" s="11"/>
      <c r="I489" s="11"/>
      <c r="J489" s="11"/>
      <c r="K489" s="2"/>
      <c r="L489" s="2"/>
      <c r="M489" s="1"/>
    </row>
    <row r="490" spans="1:13" x14ac:dyDescent="0.2">
      <c r="A490" s="1"/>
      <c r="B490" s="1"/>
      <c r="C490" s="16"/>
      <c r="D490" s="1"/>
      <c r="E490" s="1"/>
      <c r="F490" s="1"/>
      <c r="G490" s="1"/>
      <c r="H490" s="11"/>
      <c r="I490" s="11"/>
      <c r="J490" s="11"/>
      <c r="K490" s="2"/>
      <c r="L490" s="2"/>
      <c r="M490" s="1"/>
    </row>
    <row r="491" spans="1:13" x14ac:dyDescent="0.2">
      <c r="A491" s="1"/>
      <c r="B491" s="1"/>
      <c r="C491" s="16"/>
      <c r="D491" s="1"/>
      <c r="E491" s="1"/>
      <c r="F491" s="1"/>
      <c r="G491" s="1"/>
      <c r="H491" s="11"/>
      <c r="I491" s="11"/>
      <c r="J491" s="11"/>
      <c r="K491" s="2"/>
      <c r="L491" s="2"/>
      <c r="M491" s="1"/>
    </row>
    <row r="492" spans="1:13" x14ac:dyDescent="0.2">
      <c r="A492" s="1"/>
      <c r="B492" s="1"/>
      <c r="C492" s="16"/>
      <c r="D492" s="1"/>
      <c r="E492" s="1"/>
      <c r="F492" s="1"/>
      <c r="G492" s="1"/>
      <c r="H492" s="11"/>
      <c r="I492" s="11"/>
      <c r="J492" s="11"/>
      <c r="K492" s="2"/>
      <c r="L492" s="2"/>
      <c r="M492" s="1"/>
    </row>
    <row r="493" spans="1:13" x14ac:dyDescent="0.2">
      <c r="A493" s="1"/>
      <c r="B493" s="1"/>
      <c r="C493" s="16"/>
      <c r="D493" s="1"/>
      <c r="E493" s="1"/>
      <c r="F493" s="1"/>
      <c r="G493" s="1"/>
      <c r="H493" s="11"/>
      <c r="I493" s="11"/>
      <c r="J493" s="11"/>
      <c r="K493" s="2"/>
      <c r="L493" s="2"/>
      <c r="M493" s="1"/>
    </row>
    <row r="494" spans="1:13" x14ac:dyDescent="0.2">
      <c r="A494" s="1"/>
      <c r="B494" s="1"/>
      <c r="C494" s="16"/>
      <c r="D494" s="1"/>
      <c r="E494" s="1"/>
      <c r="F494" s="1"/>
      <c r="G494" s="1"/>
      <c r="H494" s="11"/>
      <c r="I494" s="11"/>
      <c r="J494" s="11"/>
      <c r="K494" s="2"/>
      <c r="L494" s="2"/>
      <c r="M494" s="1"/>
    </row>
    <row r="495" spans="1:13" x14ac:dyDescent="0.2">
      <c r="A495" s="1"/>
      <c r="B495" s="1"/>
      <c r="C495" s="16"/>
      <c r="D495" s="1"/>
      <c r="E495" s="1"/>
      <c r="F495" s="1"/>
      <c r="G495" s="1"/>
      <c r="H495" s="11"/>
      <c r="I495" s="11"/>
      <c r="J495" s="11"/>
      <c r="K495" s="2"/>
      <c r="L495" s="2"/>
      <c r="M495" s="1"/>
    </row>
    <row r="496" spans="1:13" x14ac:dyDescent="0.2">
      <c r="A496" s="1"/>
      <c r="B496" s="1"/>
      <c r="C496" s="16"/>
      <c r="D496" s="1"/>
      <c r="E496" s="1"/>
      <c r="F496" s="1"/>
      <c r="G496" s="1"/>
      <c r="H496" s="11"/>
      <c r="I496" s="11"/>
      <c r="J496" s="11"/>
      <c r="K496" s="2"/>
      <c r="L496" s="2"/>
      <c r="M496" s="1"/>
    </row>
    <row r="497" spans="1:13" x14ac:dyDescent="0.2">
      <c r="A497" s="1"/>
      <c r="B497" s="1"/>
      <c r="C497" s="16"/>
      <c r="D497" s="1"/>
      <c r="E497" s="1"/>
      <c r="F497" s="1"/>
      <c r="G497" s="1"/>
      <c r="H497" s="11"/>
      <c r="I497" s="11"/>
      <c r="J497" s="11"/>
      <c r="K497" s="2"/>
      <c r="L497" s="2"/>
      <c r="M497" s="1"/>
    </row>
    <row r="498" spans="1:13" x14ac:dyDescent="0.2">
      <c r="A498" s="1"/>
      <c r="B498" s="1"/>
      <c r="C498" s="16"/>
      <c r="D498" s="1"/>
      <c r="E498" s="1"/>
      <c r="F498" s="1"/>
      <c r="G498" s="1"/>
      <c r="H498" s="11"/>
      <c r="I498" s="11"/>
      <c r="J498" s="11"/>
      <c r="K498" s="2"/>
      <c r="L498" s="2"/>
      <c r="M498" s="1"/>
    </row>
    <row r="499" spans="1:13" x14ac:dyDescent="0.2">
      <c r="A499" s="1"/>
      <c r="B499" s="1"/>
      <c r="C499" s="16"/>
      <c r="D499" s="1"/>
      <c r="E499" s="1"/>
      <c r="F499" s="1"/>
      <c r="G499" s="1"/>
      <c r="H499" s="11"/>
      <c r="I499" s="11"/>
      <c r="J499" s="11"/>
      <c r="K499" s="2"/>
      <c r="L499" s="2"/>
      <c r="M499" s="1"/>
    </row>
    <row r="500" spans="1:13" x14ac:dyDescent="0.2">
      <c r="A500" s="1"/>
      <c r="B500" s="1"/>
      <c r="C500" s="16"/>
      <c r="D500" s="1"/>
      <c r="E500" s="1"/>
      <c r="F500" s="1"/>
      <c r="G500" s="1"/>
      <c r="H500" s="11"/>
      <c r="I500" s="11"/>
      <c r="J500" s="11"/>
      <c r="K500" s="2"/>
      <c r="L500" s="2"/>
      <c r="M500" s="1"/>
    </row>
    <row r="501" spans="1:13" x14ac:dyDescent="0.2">
      <c r="A501" s="1"/>
      <c r="B501" s="1"/>
      <c r="C501" s="16"/>
      <c r="D501" s="1"/>
      <c r="E501" s="1"/>
      <c r="F501" s="1"/>
      <c r="G501" s="1"/>
      <c r="H501" s="11"/>
      <c r="I501" s="11"/>
      <c r="J501" s="11"/>
      <c r="K501" s="2"/>
      <c r="L501" s="2"/>
      <c r="M501" s="1"/>
    </row>
    <row r="502" spans="1:13" x14ac:dyDescent="0.2">
      <c r="A502" s="1"/>
      <c r="B502" s="1"/>
      <c r="C502" s="16"/>
      <c r="D502" s="1"/>
      <c r="E502" s="1"/>
      <c r="F502" s="1"/>
      <c r="G502" s="1"/>
      <c r="H502" s="11"/>
      <c r="I502" s="11"/>
      <c r="J502" s="11"/>
      <c r="K502" s="2"/>
      <c r="L502" s="2"/>
      <c r="M502" s="1"/>
    </row>
    <row r="503" spans="1:13" x14ac:dyDescent="0.2">
      <c r="A503" s="1"/>
      <c r="B503" s="1"/>
      <c r="C503" s="16"/>
      <c r="D503" s="1"/>
      <c r="E503" s="1"/>
      <c r="F503" s="1"/>
      <c r="G503" s="1"/>
      <c r="H503" s="11"/>
      <c r="I503" s="11"/>
      <c r="J503" s="11"/>
      <c r="K503" s="2"/>
      <c r="L503" s="2"/>
      <c r="M503" s="1"/>
    </row>
    <row r="504" spans="1:13" x14ac:dyDescent="0.2">
      <c r="A504" s="1"/>
      <c r="B504" s="1"/>
      <c r="C504" s="16"/>
      <c r="D504" s="1"/>
      <c r="E504" s="1"/>
      <c r="F504" s="1"/>
      <c r="G504" s="1"/>
      <c r="H504" s="11"/>
      <c r="I504" s="11"/>
      <c r="J504" s="11"/>
      <c r="K504" s="2"/>
      <c r="L504" s="2"/>
      <c r="M504" s="1"/>
    </row>
    <row r="505" spans="1:13" x14ac:dyDescent="0.2">
      <c r="A505" s="1"/>
      <c r="B505" s="1"/>
      <c r="C505" s="16"/>
      <c r="D505" s="1"/>
      <c r="E505" s="1"/>
      <c r="F505" s="1"/>
      <c r="G505" s="1"/>
      <c r="H505" s="11"/>
      <c r="I505" s="11"/>
      <c r="J505" s="11"/>
      <c r="K505" s="2"/>
      <c r="L505" s="2"/>
      <c r="M505" s="1"/>
    </row>
    <row r="506" spans="1:13" x14ac:dyDescent="0.2">
      <c r="A506" s="1"/>
      <c r="B506" s="1"/>
      <c r="C506" s="16"/>
      <c r="D506" s="1"/>
      <c r="E506" s="1"/>
      <c r="F506" s="1"/>
      <c r="G506" s="1"/>
      <c r="H506" s="11"/>
      <c r="I506" s="11"/>
      <c r="J506" s="11"/>
      <c r="K506" s="2"/>
      <c r="L506" s="2"/>
      <c r="M506" s="1"/>
    </row>
    <row r="507" spans="1:13" x14ac:dyDescent="0.2">
      <c r="A507" s="1"/>
      <c r="B507" s="1"/>
      <c r="C507" s="16"/>
      <c r="D507" s="1"/>
      <c r="E507" s="1"/>
      <c r="F507" s="1"/>
      <c r="G507" s="1"/>
      <c r="H507" s="11"/>
      <c r="I507" s="11"/>
      <c r="J507" s="11"/>
      <c r="K507" s="2"/>
      <c r="L507" s="2"/>
      <c r="M507" s="1"/>
    </row>
    <row r="508" spans="1:13" x14ac:dyDescent="0.2">
      <c r="A508" s="1"/>
      <c r="B508" s="1"/>
      <c r="C508" s="16"/>
      <c r="D508" s="1"/>
      <c r="E508" s="1"/>
      <c r="F508" s="1"/>
      <c r="G508" s="1"/>
      <c r="H508" s="11"/>
      <c r="I508" s="11"/>
      <c r="J508" s="11"/>
      <c r="K508" s="2"/>
      <c r="L508" s="2"/>
      <c r="M508" s="1"/>
    </row>
    <row r="509" spans="1:13" x14ac:dyDescent="0.2">
      <c r="A509" s="1"/>
      <c r="B509" s="1"/>
      <c r="C509" s="16"/>
      <c r="D509" s="1"/>
      <c r="E509" s="1"/>
      <c r="F509" s="1"/>
      <c r="G509" s="1"/>
      <c r="H509" s="11"/>
      <c r="I509" s="11"/>
      <c r="J509" s="11"/>
      <c r="K509" s="2"/>
      <c r="L509" s="2"/>
      <c r="M509" s="1"/>
    </row>
    <row r="510" spans="1:13" x14ac:dyDescent="0.2">
      <c r="A510" s="1"/>
      <c r="B510" s="1"/>
      <c r="C510" s="16"/>
      <c r="D510" s="1"/>
      <c r="E510" s="1"/>
      <c r="F510" s="1"/>
      <c r="G510" s="1"/>
      <c r="H510" s="11"/>
      <c r="I510" s="11"/>
      <c r="J510" s="11"/>
      <c r="K510" s="2"/>
      <c r="L510" s="2"/>
      <c r="M510" s="1"/>
    </row>
    <row r="511" spans="1:13" x14ac:dyDescent="0.2">
      <c r="A511" s="1"/>
      <c r="B511" s="1"/>
      <c r="C511" s="16"/>
      <c r="D511" s="1"/>
      <c r="E511" s="1"/>
      <c r="F511" s="1"/>
      <c r="G511" s="1"/>
      <c r="H511" s="11"/>
      <c r="I511" s="11"/>
      <c r="J511" s="11"/>
      <c r="K511" s="2"/>
      <c r="L511" s="2"/>
      <c r="M511" s="1"/>
    </row>
    <row r="512" spans="1:13" x14ac:dyDescent="0.2">
      <c r="A512" s="1"/>
      <c r="B512" s="1"/>
      <c r="C512" s="16"/>
      <c r="D512" s="1"/>
      <c r="E512" s="1"/>
      <c r="F512" s="1"/>
      <c r="G512" s="1"/>
      <c r="H512" s="11"/>
      <c r="I512" s="11"/>
      <c r="J512" s="11"/>
      <c r="K512" s="2"/>
      <c r="L512" s="2"/>
      <c r="M512" s="1"/>
    </row>
    <row r="513" spans="1:13" x14ac:dyDescent="0.2">
      <c r="A513" s="1"/>
      <c r="B513" s="1"/>
      <c r="C513" s="16"/>
      <c r="D513" s="1"/>
      <c r="E513" s="1"/>
      <c r="F513" s="1"/>
      <c r="G513" s="1"/>
      <c r="H513" s="11"/>
      <c r="I513" s="11"/>
      <c r="J513" s="11"/>
      <c r="K513" s="2"/>
      <c r="L513" s="2"/>
      <c r="M513" s="1"/>
    </row>
    <row r="514" spans="1:13" x14ac:dyDescent="0.2">
      <c r="A514" s="1"/>
      <c r="B514" s="1"/>
      <c r="C514" s="16"/>
      <c r="D514" s="1"/>
      <c r="E514" s="1"/>
      <c r="F514" s="1"/>
      <c r="G514" s="1"/>
      <c r="H514" s="11"/>
      <c r="I514" s="11"/>
      <c r="J514" s="11"/>
      <c r="K514" s="2"/>
      <c r="L514" s="2"/>
      <c r="M514" s="1"/>
    </row>
    <row r="515" spans="1:13" x14ac:dyDescent="0.2">
      <c r="A515" s="1"/>
      <c r="B515" s="1"/>
      <c r="C515" s="16"/>
      <c r="D515" s="1"/>
      <c r="E515" s="1"/>
      <c r="F515" s="1"/>
      <c r="G515" s="1"/>
      <c r="H515" s="11"/>
      <c r="I515" s="11"/>
      <c r="J515" s="11"/>
      <c r="K515" s="2"/>
      <c r="L515" s="2"/>
      <c r="M515" s="1"/>
    </row>
    <row r="516" spans="1:13" x14ac:dyDescent="0.2">
      <c r="A516" s="1"/>
      <c r="B516" s="1"/>
      <c r="C516" s="16"/>
      <c r="D516" s="1"/>
      <c r="E516" s="1"/>
      <c r="F516" s="1"/>
      <c r="G516" s="1"/>
      <c r="H516" s="11"/>
      <c r="I516" s="11"/>
      <c r="J516" s="11"/>
      <c r="K516" s="2"/>
      <c r="L516" s="2"/>
      <c r="M516" s="1"/>
    </row>
    <row r="517" spans="1:13" x14ac:dyDescent="0.2">
      <c r="A517" s="1"/>
      <c r="B517" s="1"/>
      <c r="C517" s="16"/>
      <c r="D517" s="1"/>
      <c r="E517" s="1"/>
      <c r="F517" s="1"/>
      <c r="G517" s="1"/>
      <c r="H517" s="11"/>
      <c r="I517" s="11"/>
      <c r="J517" s="11"/>
      <c r="K517" s="2"/>
      <c r="L517" s="2"/>
      <c r="M517" s="1"/>
    </row>
    <row r="518" spans="1:13" x14ac:dyDescent="0.2">
      <c r="A518" s="1"/>
      <c r="B518" s="1"/>
      <c r="C518" s="16"/>
      <c r="D518" s="1"/>
      <c r="E518" s="1"/>
      <c r="F518" s="1"/>
      <c r="G518" s="1"/>
      <c r="H518" s="11"/>
      <c r="I518" s="11"/>
      <c r="J518" s="11"/>
      <c r="K518" s="2"/>
      <c r="L518" s="2"/>
      <c r="M518" s="1"/>
    </row>
    <row r="519" spans="1:13" x14ac:dyDescent="0.2">
      <c r="A519" s="1"/>
      <c r="B519" s="1"/>
      <c r="C519" s="16"/>
      <c r="D519" s="1"/>
      <c r="E519" s="1"/>
      <c r="F519" s="1"/>
      <c r="G519" s="1"/>
      <c r="H519" s="11"/>
      <c r="I519" s="11"/>
      <c r="J519" s="11"/>
      <c r="K519" s="2"/>
      <c r="L519" s="2"/>
      <c r="M519" s="1"/>
    </row>
    <row r="520" spans="1:13" x14ac:dyDescent="0.2">
      <c r="A520" s="1"/>
      <c r="B520" s="1"/>
      <c r="C520" s="16"/>
      <c r="D520" s="1"/>
      <c r="E520" s="1"/>
      <c r="F520" s="1"/>
      <c r="G520" s="1"/>
      <c r="H520" s="11"/>
      <c r="I520" s="11"/>
      <c r="J520" s="11"/>
      <c r="K520" s="2"/>
      <c r="L520" s="2"/>
      <c r="M520" s="1"/>
    </row>
    <row r="521" spans="1:13" x14ac:dyDescent="0.2">
      <c r="A521" s="1"/>
      <c r="B521" s="1"/>
      <c r="C521" s="16"/>
      <c r="D521" s="1"/>
      <c r="E521" s="1"/>
      <c r="F521" s="1"/>
      <c r="G521" s="1"/>
      <c r="H521" s="11"/>
      <c r="I521" s="11"/>
      <c r="J521" s="11"/>
      <c r="K521" s="2"/>
      <c r="L521" s="2"/>
      <c r="M521" s="1"/>
    </row>
    <row r="522" spans="1:13" x14ac:dyDescent="0.2">
      <c r="A522" s="1"/>
      <c r="B522" s="1"/>
      <c r="C522" s="16"/>
      <c r="D522" s="1"/>
      <c r="E522" s="1"/>
      <c r="F522" s="1"/>
      <c r="G522" s="1"/>
      <c r="H522" s="11"/>
      <c r="I522" s="11"/>
      <c r="J522" s="11"/>
      <c r="K522" s="2"/>
      <c r="L522" s="2"/>
      <c r="M522" s="1"/>
    </row>
    <row r="523" spans="1:13" x14ac:dyDescent="0.2">
      <c r="A523" s="1"/>
      <c r="B523" s="1"/>
      <c r="C523" s="16"/>
      <c r="D523" s="1"/>
      <c r="E523" s="1"/>
      <c r="F523" s="1"/>
      <c r="G523" s="1"/>
      <c r="H523" s="11"/>
      <c r="I523" s="11"/>
      <c r="J523" s="11"/>
      <c r="K523" s="2"/>
      <c r="L523" s="2"/>
      <c r="M523" s="1"/>
    </row>
    <row r="524" spans="1:13" x14ac:dyDescent="0.2">
      <c r="A524" s="1"/>
      <c r="B524" s="1"/>
      <c r="C524" s="16"/>
      <c r="D524" s="1"/>
      <c r="E524" s="1"/>
      <c r="F524" s="1"/>
      <c r="G524" s="1"/>
      <c r="H524" s="11"/>
      <c r="I524" s="11"/>
      <c r="J524" s="11"/>
      <c r="K524" s="2"/>
      <c r="L524" s="2"/>
      <c r="M524" s="1"/>
    </row>
    <row r="525" spans="1:13" x14ac:dyDescent="0.2">
      <c r="A525" s="1"/>
      <c r="B525" s="1"/>
      <c r="C525" s="16"/>
      <c r="D525" s="1"/>
      <c r="E525" s="1"/>
      <c r="F525" s="1"/>
      <c r="G525" s="1"/>
      <c r="H525" s="11"/>
      <c r="I525" s="11"/>
      <c r="J525" s="11"/>
      <c r="K525" s="2"/>
      <c r="L525" s="2"/>
      <c r="M525" s="1"/>
    </row>
    <row r="526" spans="1:13" x14ac:dyDescent="0.2">
      <c r="A526" s="1"/>
      <c r="B526" s="1"/>
      <c r="C526" s="16"/>
      <c r="D526" s="1"/>
      <c r="E526" s="1"/>
      <c r="F526" s="1"/>
      <c r="G526" s="1"/>
      <c r="H526" s="11"/>
      <c r="I526" s="11"/>
      <c r="J526" s="11"/>
      <c r="K526" s="2"/>
      <c r="L526" s="2"/>
      <c r="M526" s="1"/>
    </row>
    <row r="527" spans="1:13" x14ac:dyDescent="0.2">
      <c r="A527" s="1"/>
      <c r="B527" s="1"/>
      <c r="C527" s="16"/>
      <c r="D527" s="1"/>
      <c r="E527" s="1"/>
      <c r="F527" s="1"/>
      <c r="G527" s="1"/>
      <c r="H527" s="11"/>
      <c r="I527" s="11"/>
      <c r="J527" s="11"/>
      <c r="K527" s="2"/>
      <c r="L527" s="2"/>
      <c r="M527" s="1"/>
    </row>
    <row r="528" spans="1:13" x14ac:dyDescent="0.2">
      <c r="A528" s="1"/>
      <c r="B528" s="1"/>
      <c r="C528" s="16"/>
      <c r="D528" s="1"/>
      <c r="E528" s="1"/>
      <c r="F528" s="1"/>
      <c r="G528" s="1"/>
      <c r="H528" s="11"/>
      <c r="I528" s="11"/>
      <c r="J528" s="11"/>
      <c r="K528" s="2"/>
      <c r="L528" s="2"/>
      <c r="M528" s="1"/>
    </row>
    <row r="529" spans="1:13" x14ac:dyDescent="0.2">
      <c r="A529" s="1"/>
      <c r="B529" s="1"/>
      <c r="C529" s="16"/>
      <c r="D529" s="1"/>
      <c r="E529" s="1"/>
      <c r="F529" s="1"/>
      <c r="G529" s="1"/>
      <c r="H529" s="11"/>
      <c r="I529" s="11"/>
      <c r="J529" s="11"/>
      <c r="K529" s="2"/>
      <c r="L529" s="2"/>
      <c r="M529" s="1"/>
    </row>
    <row r="530" spans="1:13" x14ac:dyDescent="0.2">
      <c r="A530" s="1"/>
      <c r="B530" s="1"/>
      <c r="C530" s="16"/>
      <c r="D530" s="1"/>
      <c r="E530" s="1"/>
      <c r="F530" s="1"/>
      <c r="G530" s="1"/>
      <c r="H530" s="11"/>
      <c r="I530" s="11"/>
      <c r="J530" s="11"/>
      <c r="K530" s="2"/>
      <c r="L530" s="2"/>
      <c r="M530" s="1"/>
    </row>
    <row r="531" spans="1:13" x14ac:dyDescent="0.2">
      <c r="A531" s="1"/>
      <c r="B531" s="1"/>
      <c r="C531" s="16"/>
      <c r="D531" s="1"/>
      <c r="E531" s="1"/>
      <c r="F531" s="1"/>
      <c r="G531" s="1"/>
      <c r="H531" s="11"/>
      <c r="I531" s="11"/>
      <c r="J531" s="11"/>
      <c r="K531" s="2"/>
      <c r="L531" s="2"/>
      <c r="M531" s="1"/>
    </row>
    <row r="532" spans="1:13" x14ac:dyDescent="0.2">
      <c r="A532" s="1"/>
      <c r="B532" s="1"/>
      <c r="C532" s="16"/>
      <c r="D532" s="1"/>
      <c r="E532" s="1"/>
      <c r="F532" s="1"/>
      <c r="G532" s="1"/>
      <c r="H532" s="11"/>
      <c r="I532" s="11"/>
      <c r="J532" s="11"/>
      <c r="K532" s="2"/>
      <c r="L532" s="2"/>
      <c r="M532" s="1"/>
    </row>
    <row r="533" spans="1:13" x14ac:dyDescent="0.2">
      <c r="A533" s="1"/>
      <c r="B533" s="1"/>
      <c r="C533" s="16"/>
      <c r="D533" s="1"/>
      <c r="E533" s="1"/>
      <c r="F533" s="1"/>
      <c r="G533" s="1"/>
      <c r="H533" s="11"/>
      <c r="I533" s="11"/>
      <c r="J533" s="11"/>
      <c r="K533" s="2"/>
      <c r="L533" s="2"/>
      <c r="M533" s="1"/>
    </row>
    <row r="534" spans="1:13" x14ac:dyDescent="0.2">
      <c r="A534" s="1"/>
      <c r="B534" s="1"/>
      <c r="C534" s="16"/>
      <c r="D534" s="1"/>
      <c r="E534" s="1"/>
      <c r="F534" s="1"/>
      <c r="G534" s="1"/>
      <c r="H534" s="11"/>
      <c r="I534" s="11"/>
      <c r="J534" s="11"/>
      <c r="K534" s="2"/>
      <c r="L534" s="2"/>
      <c r="M534" s="1"/>
    </row>
    <row r="535" spans="1:13" x14ac:dyDescent="0.2">
      <c r="A535" s="1"/>
      <c r="B535" s="1"/>
      <c r="C535" s="16"/>
      <c r="D535" s="1"/>
      <c r="E535" s="1"/>
      <c r="F535" s="1"/>
      <c r="G535" s="1"/>
      <c r="H535" s="11"/>
      <c r="I535" s="11"/>
      <c r="J535" s="11"/>
      <c r="K535" s="2"/>
      <c r="L535" s="2"/>
      <c r="M535" s="1"/>
    </row>
    <row r="536" spans="1:13" x14ac:dyDescent="0.2">
      <c r="A536" s="1"/>
      <c r="B536" s="1"/>
      <c r="C536" s="16"/>
      <c r="D536" s="1"/>
      <c r="E536" s="1"/>
      <c r="F536" s="1"/>
      <c r="G536" s="1"/>
      <c r="H536" s="11"/>
      <c r="I536" s="11"/>
      <c r="J536" s="11"/>
      <c r="K536" s="2"/>
      <c r="L536" s="2"/>
      <c r="M536" s="1"/>
    </row>
    <row r="537" spans="1:13" x14ac:dyDescent="0.2">
      <c r="A537" s="1"/>
      <c r="B537" s="1"/>
      <c r="C537" s="16"/>
      <c r="D537" s="1"/>
      <c r="E537" s="1"/>
      <c r="F537" s="1"/>
      <c r="G537" s="1"/>
      <c r="H537" s="11"/>
      <c r="I537" s="11"/>
      <c r="J537" s="11"/>
      <c r="K537" s="2"/>
      <c r="L537" s="2"/>
      <c r="M537" s="1"/>
    </row>
    <row r="538" spans="1:13" x14ac:dyDescent="0.2">
      <c r="A538" s="1"/>
      <c r="B538" s="1"/>
      <c r="C538" s="16"/>
      <c r="D538" s="1"/>
      <c r="E538" s="1"/>
      <c r="F538" s="1"/>
      <c r="G538" s="1"/>
      <c r="H538" s="11"/>
      <c r="I538" s="11"/>
      <c r="J538" s="11"/>
      <c r="K538" s="2"/>
      <c r="L538" s="2"/>
      <c r="M538" s="1"/>
    </row>
    <row r="539" spans="1:13" x14ac:dyDescent="0.2">
      <c r="A539" s="1"/>
      <c r="B539" s="1"/>
      <c r="C539" s="16"/>
      <c r="D539" s="1"/>
      <c r="E539" s="1"/>
      <c r="F539" s="1"/>
      <c r="G539" s="1"/>
      <c r="H539" s="11"/>
      <c r="I539" s="11"/>
      <c r="J539" s="11"/>
      <c r="K539" s="2"/>
      <c r="L539" s="2"/>
      <c r="M539" s="1"/>
    </row>
    <row r="540" spans="1:13" x14ac:dyDescent="0.2">
      <c r="A540" s="1"/>
      <c r="B540" s="1"/>
      <c r="C540" s="16"/>
      <c r="D540" s="1"/>
      <c r="E540" s="1"/>
      <c r="F540" s="1"/>
      <c r="G540" s="1"/>
      <c r="H540" s="11"/>
      <c r="I540" s="11"/>
      <c r="J540" s="11"/>
      <c r="K540" s="2"/>
      <c r="L540" s="2"/>
      <c r="M540" s="1"/>
    </row>
    <row r="541" spans="1:13" x14ac:dyDescent="0.2">
      <c r="A541" s="1"/>
      <c r="B541" s="1"/>
      <c r="C541" s="16"/>
      <c r="D541" s="1"/>
      <c r="E541" s="1"/>
      <c r="F541" s="1"/>
      <c r="G541" s="1"/>
      <c r="H541" s="11"/>
      <c r="I541" s="11"/>
      <c r="J541" s="11"/>
      <c r="K541" s="2"/>
      <c r="L541" s="2"/>
      <c r="M541" s="1"/>
    </row>
    <row r="542" spans="1:13" x14ac:dyDescent="0.2">
      <c r="A542" s="1"/>
      <c r="B542" s="1"/>
      <c r="C542" s="16"/>
      <c r="D542" s="1"/>
      <c r="E542" s="1"/>
      <c r="F542" s="1"/>
      <c r="G542" s="1"/>
      <c r="H542" s="11"/>
      <c r="I542" s="11"/>
      <c r="J542" s="11"/>
      <c r="K542" s="2"/>
      <c r="L542" s="2"/>
      <c r="M542" s="1"/>
    </row>
    <row r="543" spans="1:13" x14ac:dyDescent="0.2">
      <c r="A543" s="1"/>
      <c r="B543" s="1"/>
      <c r="C543" s="16"/>
      <c r="D543" s="1"/>
      <c r="E543" s="1"/>
      <c r="F543" s="1"/>
      <c r="G543" s="1"/>
      <c r="H543" s="11"/>
      <c r="I543" s="11"/>
      <c r="J543" s="11"/>
      <c r="K543" s="2"/>
      <c r="L543" s="2"/>
      <c r="M543" s="1"/>
    </row>
    <row r="544" spans="1:13" x14ac:dyDescent="0.2">
      <c r="A544" s="1"/>
      <c r="B544" s="1"/>
      <c r="C544" s="16"/>
      <c r="D544" s="1"/>
      <c r="E544" s="1"/>
      <c r="F544" s="1"/>
      <c r="G544" s="1"/>
      <c r="H544" s="11"/>
      <c r="I544" s="11"/>
      <c r="J544" s="11"/>
      <c r="K544" s="2"/>
      <c r="L544" s="2"/>
      <c r="M544" s="1"/>
    </row>
    <row r="545" spans="1:13" x14ac:dyDescent="0.2">
      <c r="A545" s="1"/>
      <c r="B545" s="1"/>
      <c r="C545" s="16"/>
      <c r="D545" s="1"/>
      <c r="E545" s="1"/>
      <c r="F545" s="1"/>
      <c r="G545" s="1"/>
      <c r="H545" s="11"/>
      <c r="I545" s="11"/>
      <c r="J545" s="11"/>
      <c r="K545" s="2"/>
      <c r="L545" s="2"/>
      <c r="M545" s="1"/>
    </row>
    <row r="546" spans="1:13" x14ac:dyDescent="0.2">
      <c r="A546" s="1"/>
      <c r="B546" s="1"/>
      <c r="C546" s="16"/>
      <c r="D546" s="1"/>
      <c r="E546" s="1"/>
      <c r="F546" s="1"/>
      <c r="G546" s="1"/>
      <c r="H546" s="11"/>
      <c r="I546" s="11"/>
      <c r="J546" s="11"/>
      <c r="K546" s="2"/>
      <c r="L546" s="2"/>
      <c r="M546" s="1"/>
    </row>
    <row r="547" spans="1:13" x14ac:dyDescent="0.2">
      <c r="A547" s="1"/>
      <c r="B547" s="1"/>
      <c r="C547" s="16"/>
      <c r="D547" s="1"/>
      <c r="E547" s="1"/>
      <c r="F547" s="1"/>
      <c r="G547" s="1"/>
      <c r="H547" s="11"/>
      <c r="I547" s="11"/>
      <c r="J547" s="11"/>
      <c r="K547" s="2"/>
      <c r="L547" s="2"/>
      <c r="M547" s="1"/>
    </row>
    <row r="548" spans="1:13" x14ac:dyDescent="0.2">
      <c r="A548" s="1"/>
      <c r="B548" s="1"/>
      <c r="C548" s="16"/>
      <c r="D548" s="1"/>
      <c r="E548" s="1"/>
      <c r="F548" s="1"/>
      <c r="G548" s="1"/>
      <c r="H548" s="11"/>
      <c r="I548" s="11"/>
      <c r="J548" s="11"/>
      <c r="K548" s="2"/>
      <c r="L548" s="2"/>
      <c r="M548" s="1"/>
    </row>
    <row r="549" spans="1:13" x14ac:dyDescent="0.2">
      <c r="A549" s="1"/>
      <c r="B549" s="1"/>
      <c r="C549" s="16"/>
      <c r="D549" s="1"/>
      <c r="E549" s="1"/>
      <c r="F549" s="1"/>
      <c r="G549" s="1"/>
      <c r="H549" s="11"/>
      <c r="I549" s="11"/>
      <c r="J549" s="11"/>
      <c r="K549" s="2"/>
      <c r="L549" s="2"/>
      <c r="M549" s="1"/>
    </row>
    <row r="550" spans="1:13" x14ac:dyDescent="0.2">
      <c r="A550" s="1"/>
      <c r="B550" s="1"/>
      <c r="C550" s="16"/>
      <c r="D550" s="1"/>
      <c r="E550" s="1"/>
      <c r="F550" s="1"/>
      <c r="G550" s="1"/>
      <c r="H550" s="11"/>
      <c r="I550" s="11"/>
      <c r="J550" s="11"/>
      <c r="K550" s="2"/>
      <c r="L550" s="2"/>
      <c r="M550" s="1"/>
    </row>
    <row r="551" spans="1:13" x14ac:dyDescent="0.2">
      <c r="A551" s="1"/>
      <c r="B551" s="1"/>
      <c r="C551" s="16"/>
      <c r="D551" s="1"/>
      <c r="E551" s="1"/>
      <c r="F551" s="1"/>
      <c r="G551" s="1"/>
      <c r="H551" s="11"/>
      <c r="I551" s="11"/>
      <c r="J551" s="11"/>
      <c r="K551" s="2"/>
      <c r="L551" s="2"/>
      <c r="M551" s="1"/>
    </row>
    <row r="552" spans="1:13" x14ac:dyDescent="0.2">
      <c r="A552" s="1"/>
      <c r="B552" s="1"/>
      <c r="C552" s="16"/>
      <c r="D552" s="1"/>
      <c r="E552" s="1"/>
      <c r="F552" s="1"/>
      <c r="G552" s="1"/>
      <c r="H552" s="11"/>
      <c r="I552" s="11"/>
      <c r="J552" s="11"/>
      <c r="K552" s="2"/>
      <c r="L552" s="2"/>
      <c r="M552" s="1"/>
    </row>
    <row r="553" spans="1:13" x14ac:dyDescent="0.2">
      <c r="A553" s="1"/>
      <c r="B553" s="1"/>
      <c r="C553" s="16"/>
      <c r="D553" s="1"/>
      <c r="E553" s="1"/>
      <c r="F553" s="1"/>
      <c r="G553" s="1"/>
      <c r="H553" s="11"/>
      <c r="I553" s="11"/>
      <c r="J553" s="11"/>
      <c r="K553" s="2"/>
      <c r="L553" s="2"/>
      <c r="M553" s="1"/>
    </row>
    <row r="554" spans="1:13" x14ac:dyDescent="0.2">
      <c r="A554" s="1"/>
      <c r="B554" s="1"/>
      <c r="C554" s="16"/>
      <c r="D554" s="1"/>
      <c r="E554" s="1"/>
      <c r="F554" s="1"/>
      <c r="G554" s="1"/>
      <c r="H554" s="11"/>
      <c r="I554" s="11"/>
      <c r="J554" s="11"/>
      <c r="K554" s="2"/>
      <c r="L554" s="2"/>
      <c r="M554" s="1"/>
    </row>
    <row r="555" spans="1:13" x14ac:dyDescent="0.2">
      <c r="A555" s="1"/>
      <c r="B555" s="1"/>
      <c r="C555" s="16"/>
      <c r="D555" s="1"/>
      <c r="E555" s="1"/>
      <c r="F555" s="1"/>
      <c r="G555" s="1"/>
      <c r="H555" s="11"/>
      <c r="I555" s="11"/>
      <c r="J555" s="11"/>
      <c r="K555" s="2"/>
      <c r="L555" s="2"/>
      <c r="M555" s="1"/>
    </row>
    <row r="556" spans="1:13" x14ac:dyDescent="0.2">
      <c r="A556" s="1"/>
      <c r="B556" s="1"/>
      <c r="C556" s="16"/>
      <c r="D556" s="1"/>
      <c r="E556" s="1"/>
      <c r="F556" s="1"/>
      <c r="G556" s="1"/>
      <c r="H556" s="11"/>
      <c r="I556" s="11"/>
      <c r="J556" s="11"/>
      <c r="K556" s="2"/>
      <c r="L556" s="2"/>
      <c r="M556" s="1"/>
    </row>
    <row r="557" spans="1:13" x14ac:dyDescent="0.2">
      <c r="A557" s="1"/>
      <c r="B557" s="1"/>
      <c r="C557" s="16"/>
      <c r="D557" s="1"/>
      <c r="E557" s="1"/>
      <c r="F557" s="1"/>
      <c r="G557" s="1"/>
      <c r="H557" s="11"/>
      <c r="I557" s="11"/>
      <c r="J557" s="11"/>
      <c r="K557" s="2"/>
      <c r="L557" s="2"/>
      <c r="M557" s="1"/>
    </row>
    <row r="558" spans="1:13" x14ac:dyDescent="0.2">
      <c r="A558" s="1"/>
      <c r="B558" s="1"/>
      <c r="C558" s="16"/>
      <c r="D558" s="1"/>
      <c r="E558" s="1"/>
      <c r="F558" s="1"/>
      <c r="G558" s="1"/>
      <c r="H558" s="11"/>
      <c r="I558" s="11"/>
      <c r="J558" s="11"/>
      <c r="K558" s="2"/>
      <c r="L558" s="2"/>
      <c r="M558" s="1"/>
    </row>
    <row r="559" spans="1:13" x14ac:dyDescent="0.2">
      <c r="A559" s="1"/>
      <c r="B559" s="1"/>
      <c r="C559" s="16"/>
      <c r="D559" s="1"/>
      <c r="E559" s="1"/>
      <c r="F559" s="1"/>
      <c r="G559" s="1"/>
      <c r="H559" s="11"/>
      <c r="I559" s="11"/>
      <c r="J559" s="11"/>
      <c r="K559" s="2"/>
      <c r="L559" s="2"/>
      <c r="M559" s="1"/>
    </row>
    <row r="560" spans="1:13" x14ac:dyDescent="0.2">
      <c r="A560" s="1"/>
      <c r="B560" s="1"/>
      <c r="C560" s="16"/>
      <c r="D560" s="1"/>
      <c r="E560" s="1"/>
      <c r="F560" s="1"/>
      <c r="G560" s="1"/>
      <c r="H560" s="11"/>
      <c r="I560" s="11"/>
      <c r="J560" s="11"/>
      <c r="K560" s="2"/>
      <c r="L560" s="2"/>
      <c r="M560" s="1"/>
    </row>
    <row r="561" spans="1:13" x14ac:dyDescent="0.2">
      <c r="A561" s="1"/>
      <c r="B561" s="1"/>
      <c r="C561" s="16"/>
      <c r="D561" s="1"/>
      <c r="E561" s="1"/>
      <c r="F561" s="1"/>
      <c r="G561" s="1"/>
      <c r="H561" s="11"/>
      <c r="I561" s="11"/>
      <c r="J561" s="11"/>
      <c r="K561" s="2"/>
      <c r="L561" s="2"/>
      <c r="M561" s="1"/>
    </row>
    <row r="562" spans="1:13" x14ac:dyDescent="0.2">
      <c r="A562" s="1"/>
      <c r="B562" s="1"/>
      <c r="C562" s="16"/>
      <c r="D562" s="1"/>
      <c r="E562" s="1"/>
      <c r="F562" s="1"/>
      <c r="G562" s="1"/>
      <c r="H562" s="11"/>
      <c r="I562" s="11"/>
      <c r="J562" s="11"/>
      <c r="K562" s="2"/>
      <c r="L562" s="2"/>
      <c r="M562" s="1"/>
    </row>
    <row r="563" spans="1:13" x14ac:dyDescent="0.2">
      <c r="A563" s="1"/>
      <c r="B563" s="1"/>
      <c r="C563" s="16"/>
      <c r="D563" s="1"/>
      <c r="E563" s="1"/>
      <c r="F563" s="1"/>
      <c r="G563" s="1"/>
      <c r="H563" s="11"/>
      <c r="I563" s="11"/>
      <c r="J563" s="11"/>
      <c r="K563" s="2"/>
      <c r="L563" s="2"/>
      <c r="M563" s="1"/>
    </row>
    <row r="564" spans="1:13" x14ac:dyDescent="0.2">
      <c r="A564" s="1"/>
      <c r="B564" s="1"/>
      <c r="C564" s="16"/>
      <c r="D564" s="1"/>
      <c r="E564" s="1"/>
      <c r="F564" s="1"/>
      <c r="G564" s="1"/>
      <c r="H564" s="11"/>
      <c r="I564" s="11"/>
      <c r="J564" s="11"/>
      <c r="K564" s="2"/>
      <c r="L564" s="2"/>
      <c r="M564" s="1"/>
    </row>
    <row r="565" spans="1:13" x14ac:dyDescent="0.2">
      <c r="A565" s="1"/>
      <c r="B565" s="1"/>
      <c r="C565" s="16"/>
      <c r="D565" s="1"/>
      <c r="E565" s="1"/>
      <c r="F565" s="1"/>
      <c r="G565" s="1"/>
      <c r="H565" s="11"/>
      <c r="I565" s="11"/>
      <c r="J565" s="11"/>
      <c r="K565" s="2"/>
      <c r="L565" s="2"/>
      <c r="M565" s="1"/>
    </row>
    <row r="566" spans="1:13" x14ac:dyDescent="0.2">
      <c r="A566" s="1"/>
      <c r="B566" s="1"/>
      <c r="C566" s="16"/>
      <c r="D566" s="1"/>
      <c r="E566" s="1"/>
      <c r="F566" s="1"/>
      <c r="G566" s="1"/>
      <c r="H566" s="11"/>
      <c r="I566" s="11"/>
      <c r="J566" s="11"/>
      <c r="K566" s="2"/>
      <c r="L566" s="2"/>
      <c r="M566" s="1"/>
    </row>
    <row r="567" spans="1:13" x14ac:dyDescent="0.2">
      <c r="A567" s="1"/>
      <c r="B567" s="1"/>
      <c r="C567" s="16"/>
      <c r="D567" s="1"/>
      <c r="E567" s="1"/>
      <c r="F567" s="1"/>
      <c r="G567" s="1"/>
      <c r="H567" s="11"/>
      <c r="I567" s="11"/>
      <c r="J567" s="11"/>
      <c r="K567" s="2"/>
      <c r="L567" s="2"/>
      <c r="M567" s="1"/>
    </row>
    <row r="568" spans="1:13" x14ac:dyDescent="0.2">
      <c r="A568" s="1"/>
      <c r="B568" s="1"/>
      <c r="C568" s="16"/>
      <c r="D568" s="1"/>
      <c r="E568" s="1"/>
      <c r="F568" s="1"/>
      <c r="G568" s="1"/>
      <c r="H568" s="11"/>
      <c r="I568" s="11"/>
      <c r="J568" s="11"/>
      <c r="K568" s="2"/>
      <c r="L568" s="2"/>
      <c r="M568" s="1"/>
    </row>
    <row r="569" spans="1:13" x14ac:dyDescent="0.2">
      <c r="A569" s="1"/>
      <c r="B569" s="1"/>
      <c r="C569" s="16"/>
      <c r="D569" s="1"/>
      <c r="E569" s="1"/>
      <c r="F569" s="1"/>
      <c r="G569" s="1"/>
      <c r="H569" s="11"/>
      <c r="I569" s="11"/>
      <c r="J569" s="11"/>
      <c r="K569" s="2"/>
      <c r="L569" s="2"/>
      <c r="M569" s="1"/>
    </row>
    <row r="570" spans="1:13" x14ac:dyDescent="0.2">
      <c r="A570" s="1"/>
      <c r="B570" s="1"/>
      <c r="C570" s="16"/>
      <c r="D570" s="1"/>
      <c r="E570" s="1"/>
      <c r="F570" s="1"/>
      <c r="G570" s="1"/>
      <c r="H570" s="11"/>
      <c r="I570" s="11"/>
      <c r="J570" s="11"/>
      <c r="K570" s="2"/>
      <c r="L570" s="2"/>
      <c r="M570" s="1"/>
    </row>
    <row r="571" spans="1:13" x14ac:dyDescent="0.2">
      <c r="A571" s="1"/>
      <c r="B571" s="1"/>
      <c r="C571" s="16"/>
      <c r="D571" s="1"/>
      <c r="E571" s="1"/>
      <c r="F571" s="1"/>
      <c r="G571" s="1"/>
      <c r="H571" s="11"/>
      <c r="I571" s="11"/>
      <c r="J571" s="11"/>
      <c r="K571" s="2"/>
      <c r="L571" s="2"/>
      <c r="M571" s="1"/>
    </row>
    <row r="572" spans="1:13" x14ac:dyDescent="0.2">
      <c r="A572" s="1"/>
      <c r="B572" s="1"/>
      <c r="C572" s="16"/>
      <c r="D572" s="1"/>
      <c r="E572" s="1"/>
      <c r="F572" s="1"/>
      <c r="G572" s="1"/>
      <c r="H572" s="11"/>
      <c r="I572" s="11"/>
      <c r="J572" s="11"/>
      <c r="K572" s="2"/>
      <c r="L572" s="2"/>
      <c r="M572" s="1"/>
    </row>
    <row r="573" spans="1:13" x14ac:dyDescent="0.2">
      <c r="A573" s="1"/>
      <c r="B573" s="1"/>
      <c r="C573" s="16"/>
      <c r="D573" s="1"/>
      <c r="E573" s="1"/>
      <c r="F573" s="1"/>
      <c r="G573" s="1"/>
      <c r="H573" s="11"/>
      <c r="I573" s="11"/>
      <c r="J573" s="11"/>
      <c r="K573" s="2"/>
      <c r="L573" s="2"/>
      <c r="M573" s="1"/>
    </row>
    <row r="574" spans="1:13" x14ac:dyDescent="0.2">
      <c r="A574" s="1"/>
      <c r="B574" s="1"/>
      <c r="C574" s="16"/>
      <c r="D574" s="1"/>
      <c r="E574" s="1"/>
      <c r="F574" s="1"/>
      <c r="G574" s="1"/>
      <c r="H574" s="11"/>
      <c r="I574" s="11"/>
      <c r="J574" s="11"/>
      <c r="K574" s="2"/>
      <c r="L574" s="2"/>
      <c r="M574" s="1"/>
    </row>
    <row r="575" spans="1:13" x14ac:dyDescent="0.2">
      <c r="A575" s="1"/>
      <c r="B575" s="1"/>
      <c r="C575" s="16"/>
      <c r="D575" s="1"/>
      <c r="E575" s="1"/>
      <c r="F575" s="1"/>
      <c r="G575" s="1"/>
      <c r="H575" s="11"/>
      <c r="I575" s="11"/>
      <c r="J575" s="11"/>
      <c r="K575" s="2"/>
      <c r="L575" s="2"/>
      <c r="M575" s="1"/>
    </row>
    <row r="576" spans="1:13" x14ac:dyDescent="0.2">
      <c r="A576" s="1"/>
      <c r="B576" s="1"/>
      <c r="C576" s="16"/>
      <c r="D576" s="1"/>
      <c r="E576" s="1"/>
      <c r="F576" s="1"/>
      <c r="G576" s="1"/>
      <c r="H576" s="11"/>
      <c r="I576" s="11"/>
      <c r="J576" s="11"/>
      <c r="K576" s="2"/>
      <c r="L576" s="2"/>
      <c r="M576" s="1"/>
    </row>
    <row r="577" spans="1:13" x14ac:dyDescent="0.2">
      <c r="A577" s="1"/>
      <c r="B577" s="1"/>
      <c r="C577" s="16"/>
      <c r="D577" s="1"/>
      <c r="E577" s="1"/>
      <c r="F577" s="1"/>
      <c r="G577" s="1"/>
      <c r="H577" s="11"/>
      <c r="I577" s="11"/>
      <c r="J577" s="11"/>
      <c r="K577" s="2"/>
      <c r="L577" s="2"/>
      <c r="M577" s="1"/>
    </row>
    <row r="578" spans="1:13" x14ac:dyDescent="0.2">
      <c r="A578" s="1"/>
      <c r="B578" s="1"/>
      <c r="C578" s="16"/>
      <c r="D578" s="1"/>
      <c r="E578" s="1"/>
      <c r="F578" s="1"/>
      <c r="G578" s="1"/>
      <c r="H578" s="11"/>
      <c r="I578" s="11"/>
      <c r="J578" s="11"/>
      <c r="K578" s="2"/>
      <c r="L578" s="2"/>
      <c r="M578" s="1"/>
    </row>
    <row r="579" spans="1:13" x14ac:dyDescent="0.2">
      <c r="A579" s="1"/>
      <c r="B579" s="1"/>
      <c r="C579" s="16"/>
      <c r="D579" s="1"/>
      <c r="E579" s="1"/>
      <c r="F579" s="1"/>
      <c r="G579" s="1"/>
      <c r="H579" s="11"/>
      <c r="I579" s="11"/>
      <c r="J579" s="11"/>
      <c r="K579" s="2"/>
      <c r="L579" s="2"/>
      <c r="M579" s="1"/>
    </row>
    <row r="580" spans="1:13" x14ac:dyDescent="0.2">
      <c r="A580" s="1"/>
      <c r="B580" s="1"/>
      <c r="C580" s="16"/>
      <c r="D580" s="1"/>
      <c r="E580" s="1"/>
      <c r="F580" s="1"/>
      <c r="G580" s="1"/>
      <c r="H580" s="11"/>
      <c r="I580" s="11"/>
      <c r="J580" s="11"/>
      <c r="K580" s="2"/>
      <c r="L580" s="2"/>
      <c r="M580" s="1"/>
    </row>
    <row r="581" spans="1:13" x14ac:dyDescent="0.2">
      <c r="A581" s="1"/>
      <c r="B581" s="1"/>
      <c r="C581" s="16"/>
      <c r="D581" s="1"/>
      <c r="E581" s="1"/>
      <c r="F581" s="1"/>
      <c r="G581" s="1"/>
      <c r="H581" s="11"/>
      <c r="I581" s="11"/>
      <c r="J581" s="11"/>
      <c r="K581" s="2"/>
      <c r="L581" s="2"/>
      <c r="M581" s="1"/>
    </row>
    <row r="582" spans="1:13" x14ac:dyDescent="0.2">
      <c r="A582" s="1"/>
      <c r="B582" s="1"/>
      <c r="C582" s="16"/>
      <c r="D582" s="1"/>
      <c r="E582" s="1"/>
      <c r="F582" s="1"/>
      <c r="G582" s="1"/>
      <c r="H582" s="11"/>
      <c r="I582" s="11"/>
      <c r="J582" s="11"/>
      <c r="K582" s="2"/>
      <c r="L582" s="2"/>
      <c r="M582" s="1"/>
    </row>
    <row r="583" spans="1:13" x14ac:dyDescent="0.2">
      <c r="A583" s="1"/>
      <c r="B583" s="1"/>
      <c r="C583" s="16"/>
      <c r="D583" s="1"/>
      <c r="E583" s="1"/>
      <c r="F583" s="1"/>
      <c r="G583" s="1"/>
      <c r="H583" s="11"/>
      <c r="I583" s="11"/>
      <c r="J583" s="11"/>
      <c r="K583" s="2"/>
      <c r="L583" s="2"/>
      <c r="M583" s="1"/>
    </row>
    <row r="584" spans="1:13" x14ac:dyDescent="0.2">
      <c r="A584" s="1"/>
      <c r="B584" s="1"/>
      <c r="C584" s="16"/>
      <c r="D584" s="1"/>
      <c r="E584" s="1"/>
      <c r="F584" s="1"/>
      <c r="G584" s="1"/>
      <c r="H584" s="11"/>
      <c r="I584" s="11"/>
      <c r="J584" s="11"/>
      <c r="K584" s="2"/>
      <c r="L584" s="2"/>
      <c r="M584" s="1"/>
    </row>
    <row r="585" spans="1:13" x14ac:dyDescent="0.2">
      <c r="A585" s="1"/>
      <c r="B585" s="1"/>
      <c r="C585" s="16"/>
      <c r="D585" s="1"/>
      <c r="E585" s="1"/>
      <c r="F585" s="1"/>
      <c r="G585" s="1"/>
      <c r="H585" s="11"/>
      <c r="I585" s="11"/>
      <c r="J585" s="11"/>
      <c r="K585" s="2"/>
      <c r="L585" s="2"/>
      <c r="M585" s="1"/>
    </row>
    <row r="586" spans="1:13" x14ac:dyDescent="0.2">
      <c r="A586" s="1"/>
      <c r="B586" s="1"/>
      <c r="C586" s="16"/>
      <c r="D586" s="1"/>
      <c r="E586" s="1"/>
      <c r="F586" s="1"/>
      <c r="G586" s="1"/>
      <c r="H586" s="11"/>
      <c r="I586" s="11"/>
      <c r="J586" s="11"/>
      <c r="K586" s="2"/>
      <c r="L586" s="2"/>
      <c r="M586" s="1"/>
    </row>
    <row r="587" spans="1:13" x14ac:dyDescent="0.2">
      <c r="A587" s="1"/>
      <c r="B587" s="1"/>
      <c r="C587" s="16"/>
      <c r="D587" s="1"/>
      <c r="E587" s="1"/>
      <c r="F587" s="1"/>
      <c r="G587" s="1"/>
      <c r="H587" s="11"/>
      <c r="I587" s="11"/>
      <c r="J587" s="11"/>
      <c r="K587" s="2"/>
      <c r="L587" s="2"/>
      <c r="M587" s="1"/>
    </row>
    <row r="588" spans="1:13" x14ac:dyDescent="0.2">
      <c r="A588" s="1"/>
      <c r="B588" s="1"/>
      <c r="C588" s="16"/>
      <c r="D588" s="1"/>
      <c r="E588" s="1"/>
      <c r="F588" s="1"/>
      <c r="G588" s="1"/>
      <c r="H588" s="11"/>
      <c r="I588" s="11"/>
      <c r="J588" s="11"/>
      <c r="K588" s="2"/>
      <c r="L588" s="2"/>
      <c r="M588" s="1"/>
    </row>
    <row r="589" spans="1:13" x14ac:dyDescent="0.2">
      <c r="A589" s="1"/>
      <c r="B589" s="1"/>
      <c r="C589" s="16"/>
      <c r="D589" s="1"/>
      <c r="E589" s="1"/>
      <c r="F589" s="1"/>
      <c r="G589" s="1"/>
      <c r="H589" s="11"/>
      <c r="I589" s="11"/>
      <c r="J589" s="11"/>
      <c r="K589" s="2"/>
      <c r="L589" s="2"/>
      <c r="M589" s="1"/>
    </row>
    <row r="590" spans="1:13" x14ac:dyDescent="0.2">
      <c r="A590" s="1"/>
      <c r="B590" s="1"/>
      <c r="C590" s="16"/>
      <c r="D590" s="1"/>
      <c r="E590" s="1"/>
      <c r="F590" s="1"/>
      <c r="G590" s="1"/>
      <c r="H590" s="11"/>
      <c r="I590" s="11"/>
      <c r="J590" s="11"/>
      <c r="K590" s="2"/>
      <c r="L590" s="2"/>
      <c r="M590" s="1"/>
    </row>
    <row r="591" spans="1:13" x14ac:dyDescent="0.2">
      <c r="A591" s="1"/>
      <c r="B591" s="1"/>
      <c r="C591" s="16"/>
      <c r="D591" s="1"/>
      <c r="E591" s="1"/>
      <c r="F591" s="1"/>
      <c r="G591" s="1"/>
      <c r="H591" s="11"/>
      <c r="I591" s="11"/>
      <c r="J591" s="11"/>
      <c r="K591" s="2"/>
      <c r="L591" s="2"/>
      <c r="M591" s="1"/>
    </row>
    <row r="592" spans="1:13" x14ac:dyDescent="0.2">
      <c r="A592" s="1"/>
      <c r="B592" s="1"/>
      <c r="C592" s="16"/>
      <c r="D592" s="1"/>
      <c r="E592" s="1"/>
      <c r="F592" s="1"/>
      <c r="G592" s="1"/>
      <c r="H592" s="11"/>
      <c r="I592" s="11"/>
      <c r="J592" s="11"/>
      <c r="K592" s="2"/>
      <c r="L592" s="2"/>
      <c r="M592" s="1"/>
    </row>
    <row r="593" spans="1:13" x14ac:dyDescent="0.2">
      <c r="A593" s="1"/>
      <c r="B593" s="1"/>
      <c r="C593" s="16"/>
      <c r="D593" s="1"/>
      <c r="E593" s="1"/>
      <c r="F593" s="1"/>
      <c r="G593" s="1"/>
      <c r="H593" s="11"/>
      <c r="I593" s="11"/>
      <c r="J593" s="11"/>
      <c r="K593" s="2"/>
      <c r="L593" s="2"/>
      <c r="M593" s="1"/>
    </row>
    <row r="594" spans="1:13" x14ac:dyDescent="0.2">
      <c r="A594" s="1"/>
      <c r="B594" s="1"/>
      <c r="C594" s="16"/>
      <c r="D594" s="1"/>
      <c r="E594" s="1"/>
      <c r="F594" s="1"/>
      <c r="G594" s="1"/>
      <c r="H594" s="11"/>
      <c r="I594" s="11"/>
      <c r="J594" s="11"/>
      <c r="K594" s="2"/>
      <c r="L594" s="2"/>
      <c r="M594" s="1"/>
    </row>
    <row r="595" spans="1:13" x14ac:dyDescent="0.2">
      <c r="A595" s="1"/>
      <c r="B595" s="1"/>
      <c r="C595" s="16"/>
      <c r="D595" s="1"/>
      <c r="E595" s="1"/>
      <c r="F595" s="1"/>
      <c r="G595" s="1"/>
      <c r="H595" s="11"/>
      <c r="I595" s="11"/>
      <c r="J595" s="11"/>
      <c r="K595" s="2"/>
      <c r="L595" s="2"/>
      <c r="M595" s="1"/>
    </row>
    <row r="596" spans="1:13" x14ac:dyDescent="0.2">
      <c r="A596" s="1"/>
      <c r="B596" s="1"/>
      <c r="C596" s="16"/>
      <c r="D596" s="1"/>
      <c r="E596" s="1"/>
      <c r="F596" s="1"/>
      <c r="G596" s="1"/>
      <c r="H596" s="11"/>
      <c r="I596" s="11"/>
      <c r="J596" s="11"/>
      <c r="K596" s="2"/>
      <c r="L596" s="2"/>
      <c r="M596" s="1"/>
    </row>
    <row r="597" spans="1:13" x14ac:dyDescent="0.2">
      <c r="A597" s="1"/>
      <c r="B597" s="1"/>
      <c r="C597" s="16"/>
      <c r="D597" s="1"/>
      <c r="E597" s="1"/>
      <c r="F597" s="1"/>
      <c r="G597" s="1"/>
      <c r="H597" s="11"/>
      <c r="I597" s="11"/>
      <c r="J597" s="11"/>
      <c r="K597" s="2"/>
      <c r="L597" s="2"/>
      <c r="M597" s="1"/>
    </row>
    <row r="598" spans="1:13" x14ac:dyDescent="0.2">
      <c r="A598" s="1"/>
      <c r="B598" s="1"/>
      <c r="C598" s="16"/>
      <c r="D598" s="1"/>
      <c r="E598" s="1"/>
      <c r="F598" s="1"/>
      <c r="G598" s="1"/>
      <c r="H598" s="11"/>
      <c r="I598" s="11"/>
      <c r="J598" s="11"/>
      <c r="K598" s="2"/>
      <c r="L598" s="2"/>
      <c r="M598" s="1"/>
    </row>
    <row r="599" spans="1:13" x14ac:dyDescent="0.2">
      <c r="A599" s="1"/>
      <c r="B599" s="1"/>
      <c r="C599" s="16"/>
      <c r="D599" s="1"/>
      <c r="E599" s="1"/>
      <c r="F599" s="1"/>
      <c r="G599" s="1"/>
      <c r="H599" s="11"/>
      <c r="I599" s="11"/>
      <c r="J599" s="11"/>
      <c r="K599" s="2"/>
      <c r="L599" s="2"/>
      <c r="M599" s="1"/>
    </row>
    <row r="600" spans="1:13" x14ac:dyDescent="0.2">
      <c r="A600" s="1"/>
      <c r="B600" s="1"/>
      <c r="C600" s="16"/>
      <c r="D600" s="1"/>
      <c r="E600" s="1"/>
      <c r="F600" s="1"/>
      <c r="G600" s="1"/>
      <c r="H600" s="11"/>
      <c r="I600" s="11"/>
      <c r="J600" s="11"/>
      <c r="K600" s="2"/>
      <c r="L600" s="2"/>
      <c r="M600" s="1"/>
    </row>
    <row r="601" spans="1:13" x14ac:dyDescent="0.2">
      <c r="A601" s="1"/>
      <c r="B601" s="1"/>
      <c r="C601" s="16"/>
      <c r="D601" s="1"/>
      <c r="E601" s="1"/>
      <c r="F601" s="1"/>
      <c r="G601" s="1"/>
      <c r="H601" s="11"/>
      <c r="I601" s="11"/>
      <c r="J601" s="11"/>
      <c r="K601" s="2"/>
      <c r="L601" s="2"/>
      <c r="M601" s="1"/>
    </row>
    <row r="602" spans="1:13" x14ac:dyDescent="0.2">
      <c r="A602" s="1"/>
      <c r="B602" s="1"/>
      <c r="C602" s="16"/>
      <c r="D602" s="1"/>
      <c r="E602" s="1"/>
      <c r="F602" s="1"/>
      <c r="G602" s="1"/>
      <c r="H602" s="11"/>
      <c r="I602" s="11"/>
      <c r="J602" s="11"/>
      <c r="K602" s="2"/>
      <c r="L602" s="2"/>
      <c r="M602" s="1"/>
    </row>
    <row r="603" spans="1:13" x14ac:dyDescent="0.2">
      <c r="A603" s="1"/>
      <c r="B603" s="1"/>
      <c r="C603" s="16"/>
      <c r="D603" s="1"/>
      <c r="E603" s="1"/>
      <c r="F603" s="1"/>
      <c r="G603" s="1"/>
      <c r="H603" s="11"/>
      <c r="I603" s="11"/>
      <c r="J603" s="11"/>
      <c r="K603" s="2"/>
      <c r="L603" s="2"/>
      <c r="M603" s="1"/>
    </row>
    <row r="604" spans="1:13" x14ac:dyDescent="0.2">
      <c r="A604" s="1"/>
      <c r="B604" s="1"/>
      <c r="C604" s="16"/>
      <c r="D604" s="1"/>
      <c r="E604" s="1"/>
      <c r="F604" s="1"/>
      <c r="G604" s="1"/>
      <c r="H604" s="11"/>
      <c r="I604" s="11"/>
      <c r="J604" s="11"/>
      <c r="K604" s="2"/>
      <c r="L604" s="2"/>
      <c r="M604" s="1"/>
    </row>
    <row r="605" spans="1:13" x14ac:dyDescent="0.2">
      <c r="A605" s="1"/>
      <c r="B605" s="1"/>
      <c r="C605" s="16"/>
      <c r="D605" s="1"/>
      <c r="E605" s="1"/>
      <c r="F605" s="1"/>
      <c r="G605" s="1"/>
      <c r="H605" s="11"/>
      <c r="I605" s="11"/>
      <c r="J605" s="11"/>
      <c r="K605" s="2"/>
      <c r="L605" s="2"/>
      <c r="M605" s="1"/>
    </row>
    <row r="606" spans="1:13" x14ac:dyDescent="0.2">
      <c r="A606" s="1"/>
      <c r="B606" s="1"/>
      <c r="C606" s="16"/>
      <c r="D606" s="1"/>
      <c r="E606" s="1"/>
      <c r="F606" s="1"/>
      <c r="G606" s="1"/>
      <c r="H606" s="11"/>
      <c r="I606" s="11"/>
      <c r="J606" s="11"/>
      <c r="K606" s="2"/>
      <c r="L606" s="2"/>
      <c r="M606" s="1"/>
    </row>
    <row r="607" spans="1:13" x14ac:dyDescent="0.2">
      <c r="A607" s="1"/>
      <c r="B607" s="1"/>
      <c r="C607" s="16"/>
      <c r="D607" s="1"/>
      <c r="E607" s="1"/>
      <c r="F607" s="1"/>
      <c r="G607" s="1"/>
      <c r="H607" s="11"/>
      <c r="I607" s="11"/>
      <c r="J607" s="11"/>
      <c r="K607" s="2"/>
      <c r="L607" s="2"/>
      <c r="M607" s="1"/>
    </row>
    <row r="608" spans="1:13" x14ac:dyDescent="0.2">
      <c r="A608" s="1"/>
      <c r="B608" s="1"/>
      <c r="C608" s="16"/>
      <c r="D608" s="1"/>
      <c r="E608" s="1"/>
      <c r="F608" s="1"/>
      <c r="G608" s="1"/>
      <c r="H608" s="11"/>
      <c r="I608" s="11"/>
      <c r="J608" s="11"/>
      <c r="K608" s="2"/>
      <c r="L608" s="2"/>
      <c r="M608" s="1"/>
    </row>
    <row r="609" spans="1:13" x14ac:dyDescent="0.2">
      <c r="A609" s="1"/>
      <c r="B609" s="1"/>
      <c r="C609" s="16"/>
      <c r="D609" s="1"/>
      <c r="E609" s="1"/>
      <c r="F609" s="1"/>
      <c r="G609" s="1"/>
      <c r="H609" s="11"/>
      <c r="I609" s="11"/>
      <c r="J609" s="11"/>
      <c r="K609" s="2"/>
      <c r="L609" s="2"/>
      <c r="M609" s="1"/>
    </row>
    <row r="610" spans="1:13" x14ac:dyDescent="0.2">
      <c r="A610" s="1"/>
      <c r="B610" s="1"/>
      <c r="C610" s="16"/>
      <c r="D610" s="1"/>
      <c r="E610" s="1"/>
      <c r="F610" s="1"/>
      <c r="G610" s="1"/>
      <c r="H610" s="11"/>
      <c r="I610" s="11"/>
      <c r="J610" s="11"/>
      <c r="K610" s="2"/>
      <c r="L610" s="2"/>
      <c r="M610" s="1"/>
    </row>
    <row r="611" spans="1:13" x14ac:dyDescent="0.2">
      <c r="A611" s="1"/>
      <c r="B611" s="1"/>
      <c r="C611" s="16"/>
      <c r="D611" s="1"/>
      <c r="E611" s="1"/>
      <c r="F611" s="1"/>
      <c r="G611" s="1"/>
      <c r="H611" s="11"/>
      <c r="I611" s="11"/>
      <c r="J611" s="11"/>
      <c r="K611" s="2"/>
      <c r="L611" s="2"/>
      <c r="M611" s="1"/>
    </row>
    <row r="612" spans="1:13" x14ac:dyDescent="0.2">
      <c r="A612" s="1"/>
      <c r="B612" s="1"/>
      <c r="C612" s="16"/>
      <c r="D612" s="1"/>
      <c r="E612" s="1"/>
      <c r="F612" s="1"/>
      <c r="G612" s="1"/>
      <c r="H612" s="11"/>
      <c r="I612" s="11"/>
      <c r="J612" s="11"/>
      <c r="K612" s="2"/>
      <c r="L612" s="2"/>
      <c r="M612" s="1"/>
    </row>
    <row r="613" spans="1:13" x14ac:dyDescent="0.2">
      <c r="A613" s="1"/>
      <c r="B613" s="1"/>
      <c r="C613" s="16"/>
      <c r="D613" s="1"/>
      <c r="E613" s="1"/>
      <c r="F613" s="1"/>
      <c r="G613" s="1"/>
      <c r="H613" s="11"/>
      <c r="I613" s="11"/>
      <c r="J613" s="11"/>
      <c r="K613" s="2"/>
      <c r="L613" s="2"/>
      <c r="M613" s="1"/>
    </row>
    <row r="614" spans="1:13" x14ac:dyDescent="0.2">
      <c r="A614" s="1"/>
      <c r="B614" s="1"/>
      <c r="C614" s="16"/>
      <c r="D614" s="1"/>
      <c r="E614" s="1"/>
      <c r="F614" s="1"/>
      <c r="G614" s="1"/>
      <c r="H614" s="11"/>
      <c r="I614" s="11"/>
      <c r="J614" s="11"/>
      <c r="K614" s="2"/>
      <c r="L614" s="2"/>
      <c r="M614" s="1"/>
    </row>
    <row r="615" spans="1:13" x14ac:dyDescent="0.2">
      <c r="A615" s="1"/>
      <c r="B615" s="1"/>
      <c r="C615" s="16"/>
      <c r="D615" s="1"/>
      <c r="E615" s="1"/>
      <c r="F615" s="1"/>
      <c r="G615" s="1"/>
      <c r="H615" s="11"/>
      <c r="I615" s="11"/>
      <c r="J615" s="11"/>
      <c r="K615" s="2"/>
      <c r="L615" s="2"/>
      <c r="M615" s="1"/>
    </row>
    <row r="616" spans="1:13" x14ac:dyDescent="0.2">
      <c r="A616" s="1"/>
      <c r="B616" s="1"/>
      <c r="C616" s="16"/>
      <c r="D616" s="1"/>
      <c r="E616" s="1"/>
      <c r="F616" s="1"/>
      <c r="G616" s="1"/>
      <c r="H616" s="11"/>
      <c r="I616" s="11"/>
      <c r="J616" s="11"/>
      <c r="K616" s="2"/>
      <c r="L616" s="2"/>
      <c r="M616" s="1"/>
    </row>
    <row r="617" spans="1:13" x14ac:dyDescent="0.2">
      <c r="A617" s="1"/>
      <c r="B617" s="1"/>
      <c r="C617" s="16"/>
      <c r="D617" s="1"/>
      <c r="E617" s="1"/>
      <c r="F617" s="1"/>
      <c r="G617" s="1"/>
      <c r="H617" s="11"/>
      <c r="I617" s="11"/>
      <c r="J617" s="11"/>
      <c r="K617" s="2"/>
      <c r="L617" s="2"/>
      <c r="M617" s="1"/>
    </row>
    <row r="618" spans="1:13" x14ac:dyDescent="0.2">
      <c r="A618" s="1"/>
      <c r="B618" s="1"/>
      <c r="C618" s="16"/>
      <c r="D618" s="1"/>
      <c r="E618" s="1"/>
      <c r="F618" s="1"/>
      <c r="G618" s="1"/>
      <c r="H618" s="11"/>
      <c r="I618" s="11"/>
      <c r="J618" s="11"/>
      <c r="K618" s="2"/>
      <c r="L618" s="2"/>
      <c r="M618" s="1"/>
    </row>
    <row r="619" spans="1:13" x14ac:dyDescent="0.2">
      <c r="A619" s="1"/>
      <c r="B619" s="1"/>
      <c r="C619" s="16"/>
      <c r="D619" s="1"/>
      <c r="E619" s="1"/>
      <c r="F619" s="1"/>
      <c r="G619" s="1"/>
      <c r="H619" s="11"/>
      <c r="I619" s="11"/>
      <c r="J619" s="11"/>
      <c r="K619" s="2"/>
      <c r="L619" s="2"/>
      <c r="M619" s="1"/>
    </row>
    <row r="620" spans="1:13" x14ac:dyDescent="0.2">
      <c r="A620" s="1"/>
      <c r="B620" s="1"/>
      <c r="C620" s="16"/>
      <c r="D620" s="1"/>
      <c r="E620" s="1"/>
      <c r="F620" s="1"/>
      <c r="G620" s="1"/>
      <c r="H620" s="11"/>
      <c r="I620" s="11"/>
      <c r="J620" s="11"/>
      <c r="K620" s="2"/>
      <c r="L620" s="2"/>
      <c r="M620" s="1"/>
    </row>
    <row r="621" spans="1:13" x14ac:dyDescent="0.2">
      <c r="A621" s="1"/>
      <c r="B621" s="1"/>
      <c r="C621" s="16"/>
      <c r="D621" s="1"/>
      <c r="E621" s="1"/>
      <c r="F621" s="1"/>
      <c r="G621" s="1"/>
      <c r="H621" s="11"/>
      <c r="I621" s="11"/>
      <c r="J621" s="11"/>
      <c r="K621" s="2"/>
      <c r="L621" s="2"/>
      <c r="M621" s="1"/>
    </row>
    <row r="622" spans="1:13" x14ac:dyDescent="0.2">
      <c r="A622" s="1"/>
      <c r="B622" s="1"/>
      <c r="C622" s="16"/>
      <c r="D622" s="1"/>
      <c r="E622" s="1"/>
      <c r="F622" s="1"/>
      <c r="G622" s="1"/>
      <c r="H622" s="11"/>
      <c r="I622" s="11"/>
      <c r="J622" s="11"/>
      <c r="K622" s="2"/>
      <c r="L622" s="2"/>
      <c r="M622" s="1"/>
    </row>
    <row r="623" spans="1:13" x14ac:dyDescent="0.2">
      <c r="A623" s="1"/>
      <c r="B623" s="1"/>
      <c r="C623" s="16"/>
      <c r="D623" s="1"/>
      <c r="E623" s="1"/>
      <c r="F623" s="1"/>
      <c r="G623" s="1"/>
      <c r="H623" s="11"/>
      <c r="I623" s="11"/>
      <c r="J623" s="11"/>
      <c r="K623" s="2"/>
      <c r="L623" s="2"/>
      <c r="M623" s="1"/>
    </row>
    <row r="624" spans="1:13" x14ac:dyDescent="0.2">
      <c r="A624" s="1"/>
      <c r="B624" s="1"/>
      <c r="C624" s="16"/>
      <c r="D624" s="1"/>
      <c r="E624" s="1"/>
      <c r="F624" s="1"/>
      <c r="G624" s="1"/>
      <c r="H624" s="11"/>
      <c r="I624" s="11"/>
      <c r="J624" s="11"/>
      <c r="K624" s="2"/>
      <c r="L624" s="2"/>
      <c r="M624" s="1"/>
    </row>
    <row r="625" spans="1:13" x14ac:dyDescent="0.2">
      <c r="A625" s="1"/>
      <c r="B625" s="1"/>
      <c r="C625" s="16"/>
      <c r="D625" s="1"/>
      <c r="E625" s="1"/>
      <c r="F625" s="1"/>
      <c r="G625" s="1"/>
      <c r="H625" s="11"/>
      <c r="I625" s="11"/>
      <c r="J625" s="11"/>
      <c r="K625" s="2"/>
      <c r="L625" s="2"/>
      <c r="M625" s="1"/>
    </row>
    <row r="626" spans="1:13" x14ac:dyDescent="0.2">
      <c r="A626" s="1"/>
      <c r="B626" s="1"/>
      <c r="C626" s="16"/>
      <c r="D626" s="1"/>
      <c r="E626" s="1"/>
      <c r="F626" s="1"/>
      <c r="G626" s="1"/>
      <c r="H626" s="11"/>
      <c r="I626" s="11"/>
      <c r="J626" s="11"/>
      <c r="K626" s="2"/>
      <c r="L626" s="2"/>
      <c r="M626" s="1"/>
    </row>
    <row r="627" spans="1:13" x14ac:dyDescent="0.2">
      <c r="A627" s="1"/>
      <c r="B627" s="1"/>
      <c r="C627" s="16"/>
      <c r="D627" s="1"/>
      <c r="E627" s="1"/>
      <c r="F627" s="1"/>
      <c r="G627" s="1"/>
      <c r="H627" s="11"/>
      <c r="I627" s="11"/>
      <c r="J627" s="11"/>
      <c r="K627" s="2"/>
      <c r="L627" s="2"/>
      <c r="M627" s="1"/>
    </row>
    <row r="628" spans="1:13" x14ac:dyDescent="0.2">
      <c r="A628" s="1"/>
      <c r="B628" s="1"/>
      <c r="C628" s="16"/>
      <c r="D628" s="1"/>
      <c r="E628" s="1"/>
      <c r="F628" s="1"/>
      <c r="G628" s="1"/>
      <c r="H628" s="11"/>
      <c r="I628" s="11"/>
      <c r="J628" s="11"/>
      <c r="K628" s="2"/>
      <c r="L628" s="2"/>
      <c r="M628" s="1"/>
    </row>
    <row r="629" spans="1:13" x14ac:dyDescent="0.2">
      <c r="A629" s="1"/>
      <c r="B629" s="1"/>
      <c r="C629" s="16"/>
      <c r="D629" s="1"/>
      <c r="E629" s="1"/>
      <c r="F629" s="1"/>
      <c r="G629" s="1"/>
      <c r="H629" s="11"/>
      <c r="I629" s="11"/>
      <c r="J629" s="11"/>
      <c r="K629" s="2"/>
      <c r="L629" s="2"/>
      <c r="M629" s="1"/>
    </row>
    <row r="630" spans="1:13" x14ac:dyDescent="0.2">
      <c r="A630" s="1"/>
      <c r="B630" s="1"/>
      <c r="C630" s="16"/>
      <c r="D630" s="1"/>
      <c r="E630" s="1"/>
      <c r="F630" s="1"/>
      <c r="G630" s="1"/>
      <c r="H630" s="11"/>
      <c r="I630" s="11"/>
      <c r="J630" s="11"/>
      <c r="K630" s="2"/>
      <c r="L630" s="2"/>
      <c r="M630" s="1"/>
    </row>
    <row r="631" spans="1:13" x14ac:dyDescent="0.2">
      <c r="A631" s="1"/>
      <c r="B631" s="1"/>
      <c r="C631" s="16"/>
      <c r="D631" s="1"/>
      <c r="E631" s="1"/>
      <c r="F631" s="1"/>
      <c r="G631" s="1"/>
      <c r="H631" s="11"/>
      <c r="I631" s="11"/>
      <c r="J631" s="11"/>
      <c r="K631" s="2"/>
      <c r="L631" s="2"/>
      <c r="M631" s="1"/>
    </row>
    <row r="632" spans="1:13" x14ac:dyDescent="0.2">
      <c r="A632" s="1"/>
      <c r="B632" s="1"/>
      <c r="C632" s="16"/>
      <c r="D632" s="1"/>
      <c r="E632" s="1"/>
      <c r="F632" s="1"/>
      <c r="G632" s="1"/>
      <c r="H632" s="11"/>
      <c r="I632" s="11"/>
      <c r="J632" s="11"/>
      <c r="K632" s="2"/>
      <c r="L632" s="2"/>
      <c r="M632" s="1"/>
    </row>
    <row r="633" spans="1:13" x14ac:dyDescent="0.2">
      <c r="A633" s="1"/>
      <c r="B633" s="1"/>
      <c r="C633" s="16"/>
      <c r="D633" s="1"/>
      <c r="E633" s="1"/>
      <c r="F633" s="1"/>
      <c r="G633" s="1"/>
      <c r="H633" s="11"/>
      <c r="I633" s="11"/>
      <c r="J633" s="11"/>
      <c r="K633" s="2"/>
      <c r="L633" s="2"/>
      <c r="M633" s="1"/>
    </row>
    <row r="634" spans="1:13" x14ac:dyDescent="0.2">
      <c r="A634" s="1"/>
      <c r="B634" s="1"/>
      <c r="C634" s="16"/>
      <c r="D634" s="1"/>
      <c r="E634" s="1"/>
      <c r="F634" s="1"/>
      <c r="G634" s="1"/>
      <c r="H634" s="11"/>
      <c r="I634" s="11"/>
      <c r="J634" s="11"/>
      <c r="K634" s="2"/>
      <c r="L634" s="2"/>
      <c r="M634" s="1"/>
    </row>
    <row r="635" spans="1:13" x14ac:dyDescent="0.2">
      <c r="A635" s="1"/>
      <c r="B635" s="1"/>
      <c r="C635" s="16"/>
      <c r="D635" s="1"/>
      <c r="E635" s="1"/>
      <c r="F635" s="1"/>
      <c r="G635" s="1"/>
      <c r="H635" s="11"/>
      <c r="I635" s="11"/>
      <c r="J635" s="11"/>
      <c r="K635" s="2"/>
      <c r="L635" s="2"/>
      <c r="M635" s="1"/>
    </row>
    <row r="636" spans="1:13" x14ac:dyDescent="0.2">
      <c r="A636" s="1"/>
      <c r="B636" s="1"/>
      <c r="C636" s="16"/>
      <c r="D636" s="1"/>
      <c r="E636" s="1"/>
      <c r="F636" s="1"/>
      <c r="G636" s="1"/>
      <c r="H636" s="11"/>
      <c r="I636" s="11"/>
      <c r="J636" s="11"/>
      <c r="K636" s="2"/>
      <c r="L636" s="2"/>
      <c r="M636" s="1"/>
    </row>
    <row r="637" spans="1:13" x14ac:dyDescent="0.2">
      <c r="A637" s="1"/>
      <c r="B637" s="1"/>
      <c r="C637" s="16"/>
      <c r="D637" s="1"/>
      <c r="E637" s="1"/>
      <c r="F637" s="1"/>
      <c r="G637" s="1"/>
      <c r="H637" s="11"/>
      <c r="I637" s="11"/>
      <c r="J637" s="11"/>
      <c r="K637" s="2"/>
      <c r="L637" s="2"/>
      <c r="M637" s="1"/>
    </row>
    <row r="638" spans="1:13" x14ac:dyDescent="0.2">
      <c r="A638" s="1"/>
      <c r="B638" s="1"/>
      <c r="C638" s="16"/>
      <c r="D638" s="1"/>
      <c r="E638" s="1"/>
      <c r="F638" s="1"/>
      <c r="G638" s="1"/>
      <c r="H638" s="11"/>
      <c r="I638" s="11"/>
      <c r="J638" s="11"/>
      <c r="K638" s="2"/>
      <c r="L638" s="2"/>
      <c r="M638" s="1"/>
    </row>
    <row r="639" spans="1:13" x14ac:dyDescent="0.2">
      <c r="A639" s="1"/>
      <c r="B639" s="1"/>
      <c r="C639" s="16"/>
      <c r="D639" s="1"/>
      <c r="E639" s="1"/>
      <c r="F639" s="1"/>
      <c r="G639" s="1"/>
      <c r="H639" s="11"/>
      <c r="I639" s="11"/>
      <c r="J639" s="11"/>
      <c r="K639" s="2"/>
      <c r="L639" s="2"/>
      <c r="M639" s="1"/>
    </row>
    <row r="640" spans="1:13" x14ac:dyDescent="0.2">
      <c r="A640" s="1"/>
      <c r="B640" s="1"/>
      <c r="C640" s="16"/>
      <c r="D640" s="1"/>
      <c r="E640" s="1"/>
      <c r="F640" s="1"/>
      <c r="G640" s="1"/>
      <c r="H640" s="11"/>
      <c r="I640" s="11"/>
      <c r="J640" s="11"/>
      <c r="K640" s="2"/>
      <c r="L640" s="2"/>
      <c r="M640" s="1"/>
    </row>
    <row r="641" spans="1:13" x14ac:dyDescent="0.2">
      <c r="A641" s="1"/>
      <c r="B641" s="1"/>
      <c r="C641" s="16"/>
      <c r="D641" s="1"/>
      <c r="E641" s="1"/>
      <c r="F641" s="1"/>
      <c r="G641" s="1"/>
      <c r="H641" s="11"/>
      <c r="I641" s="11"/>
      <c r="J641" s="11"/>
      <c r="K641" s="2"/>
      <c r="L641" s="2"/>
      <c r="M641" s="1"/>
    </row>
    <row r="642" spans="1:13" x14ac:dyDescent="0.2">
      <c r="A642" s="1"/>
      <c r="B642" s="1"/>
      <c r="C642" s="16"/>
      <c r="D642" s="1"/>
      <c r="E642" s="1"/>
      <c r="F642" s="1"/>
      <c r="G642" s="1"/>
      <c r="H642" s="11"/>
      <c r="I642" s="11"/>
      <c r="J642" s="11"/>
      <c r="K642" s="2"/>
      <c r="L642" s="2"/>
      <c r="M642" s="1"/>
    </row>
    <row r="643" spans="1:13" x14ac:dyDescent="0.2">
      <c r="A643" s="1"/>
      <c r="B643" s="1"/>
      <c r="C643" s="16"/>
      <c r="D643" s="1"/>
      <c r="E643" s="1"/>
      <c r="F643" s="1"/>
      <c r="G643" s="1"/>
      <c r="H643" s="11"/>
      <c r="I643" s="11"/>
      <c r="J643" s="11"/>
      <c r="K643" s="2"/>
      <c r="L643" s="2"/>
      <c r="M643" s="1"/>
    </row>
    <row r="644" spans="1:13" x14ac:dyDescent="0.2">
      <c r="A644" s="1"/>
      <c r="B644" s="1"/>
      <c r="C644" s="16"/>
      <c r="D644" s="1"/>
      <c r="E644" s="1"/>
      <c r="F644" s="1"/>
      <c r="G644" s="1"/>
      <c r="H644" s="11"/>
      <c r="I644" s="11"/>
      <c r="J644" s="11"/>
      <c r="K644" s="2"/>
      <c r="L644" s="2"/>
      <c r="M644" s="1"/>
    </row>
    <row r="645" spans="1:13" x14ac:dyDescent="0.2">
      <c r="A645" s="1"/>
      <c r="B645" s="1"/>
      <c r="C645" s="16"/>
      <c r="D645" s="1"/>
      <c r="E645" s="1"/>
      <c r="F645" s="1"/>
      <c r="G645" s="1"/>
      <c r="H645" s="11"/>
      <c r="I645" s="11"/>
      <c r="J645" s="11"/>
      <c r="K645" s="2"/>
      <c r="L645" s="2"/>
      <c r="M645" s="1"/>
    </row>
    <row r="646" spans="1:13" x14ac:dyDescent="0.2">
      <c r="A646" s="1"/>
      <c r="B646" s="1"/>
      <c r="C646" s="16"/>
      <c r="D646" s="1"/>
      <c r="E646" s="1"/>
      <c r="F646" s="1"/>
      <c r="G646" s="1"/>
      <c r="H646" s="11"/>
      <c r="I646" s="11"/>
      <c r="J646" s="11"/>
      <c r="K646" s="2"/>
      <c r="L646" s="2"/>
      <c r="M646" s="1"/>
    </row>
    <row r="647" spans="1:13" x14ac:dyDescent="0.2">
      <c r="A647" s="1"/>
      <c r="B647" s="1"/>
      <c r="C647" s="16"/>
      <c r="D647" s="1"/>
      <c r="E647" s="1"/>
      <c r="F647" s="1"/>
      <c r="G647" s="1"/>
      <c r="H647" s="11"/>
      <c r="I647" s="11"/>
      <c r="J647" s="11"/>
      <c r="K647" s="2"/>
      <c r="L647" s="2"/>
      <c r="M647" s="1"/>
    </row>
    <row r="648" spans="1:13" x14ac:dyDescent="0.2">
      <c r="A648" s="1"/>
      <c r="B648" s="1"/>
      <c r="C648" s="16"/>
      <c r="D648" s="1"/>
      <c r="E648" s="1"/>
      <c r="F648" s="1"/>
      <c r="G648" s="1"/>
      <c r="H648" s="11"/>
      <c r="I648" s="11"/>
      <c r="J648" s="11"/>
      <c r="K648" s="2"/>
      <c r="L648" s="2"/>
      <c r="M648" s="1"/>
    </row>
    <row r="649" spans="1:13" x14ac:dyDescent="0.2">
      <c r="A649" s="1"/>
      <c r="B649" s="1"/>
      <c r="C649" s="16"/>
      <c r="D649" s="1"/>
      <c r="E649" s="1"/>
      <c r="F649" s="1"/>
      <c r="G649" s="1"/>
      <c r="H649" s="11"/>
      <c r="I649" s="11"/>
      <c r="J649" s="11"/>
      <c r="K649" s="2"/>
      <c r="L649" s="2"/>
      <c r="M649" s="1"/>
    </row>
    <row r="650" spans="1:13" x14ac:dyDescent="0.2">
      <c r="A650" s="1"/>
      <c r="B650" s="1"/>
      <c r="C650" s="16"/>
      <c r="D650" s="1"/>
      <c r="E650" s="1"/>
      <c r="F650" s="1"/>
      <c r="G650" s="1"/>
      <c r="H650" s="11"/>
      <c r="I650" s="11"/>
      <c r="J650" s="11"/>
      <c r="K650" s="2"/>
      <c r="L650" s="2"/>
      <c r="M650" s="1"/>
    </row>
    <row r="651" spans="1:13" x14ac:dyDescent="0.2">
      <c r="A651" s="1"/>
      <c r="B651" s="1"/>
      <c r="C651" s="16"/>
      <c r="D651" s="1"/>
      <c r="E651" s="1"/>
      <c r="F651" s="1"/>
      <c r="G651" s="1"/>
      <c r="H651" s="11"/>
      <c r="I651" s="11"/>
      <c r="J651" s="11"/>
      <c r="K651" s="2"/>
      <c r="L651" s="2"/>
      <c r="M651" s="1"/>
    </row>
    <row r="652" spans="1:13" x14ac:dyDescent="0.2">
      <c r="A652" s="1"/>
      <c r="B652" s="1"/>
      <c r="C652" s="16"/>
      <c r="D652" s="1"/>
      <c r="E652" s="1"/>
      <c r="F652" s="1"/>
      <c r="G652" s="1"/>
      <c r="H652" s="11"/>
      <c r="I652" s="11"/>
      <c r="J652" s="11"/>
      <c r="K652" s="2"/>
      <c r="L652" s="2"/>
      <c r="M652" s="1"/>
    </row>
    <row r="653" spans="1:13" x14ac:dyDescent="0.2">
      <c r="A653" s="1"/>
      <c r="B653" s="1"/>
      <c r="C653" s="16"/>
      <c r="D653" s="1"/>
      <c r="E653" s="1"/>
      <c r="F653" s="1"/>
      <c r="G653" s="1"/>
      <c r="H653" s="11"/>
      <c r="I653" s="11"/>
      <c r="J653" s="11"/>
      <c r="K653" s="2"/>
      <c r="L653" s="2"/>
      <c r="M653" s="1"/>
    </row>
    <row r="654" spans="1:13" x14ac:dyDescent="0.2">
      <c r="A654" s="1"/>
      <c r="B654" s="1"/>
      <c r="C654" s="16"/>
      <c r="D654" s="1"/>
      <c r="E654" s="1"/>
      <c r="F654" s="1"/>
      <c r="G654" s="1"/>
      <c r="H654" s="11"/>
      <c r="I654" s="11"/>
      <c r="J654" s="11"/>
      <c r="K654" s="2"/>
      <c r="L654" s="2"/>
      <c r="M654" s="1"/>
    </row>
    <row r="655" spans="1:13" x14ac:dyDescent="0.2">
      <c r="A655" s="1"/>
      <c r="B655" s="1"/>
      <c r="C655" s="16"/>
      <c r="D655" s="1"/>
      <c r="E655" s="1"/>
      <c r="F655" s="1"/>
      <c r="G655" s="1"/>
      <c r="H655" s="11"/>
      <c r="I655" s="11"/>
      <c r="J655" s="11"/>
      <c r="K655" s="2"/>
      <c r="L655" s="2"/>
      <c r="M655" s="1"/>
    </row>
    <row r="656" spans="1:13" x14ac:dyDescent="0.2">
      <c r="A656" s="1"/>
      <c r="B656" s="1"/>
      <c r="C656" s="16"/>
      <c r="D656" s="1"/>
      <c r="E656" s="1"/>
      <c r="F656" s="1"/>
      <c r="G656" s="1"/>
      <c r="H656" s="11"/>
      <c r="I656" s="11"/>
      <c r="J656" s="11"/>
      <c r="K656" s="2"/>
      <c r="L656" s="2"/>
      <c r="M656" s="1"/>
    </row>
    <row r="657" spans="1:13" x14ac:dyDescent="0.2">
      <c r="A657" s="1"/>
      <c r="B657" s="1"/>
      <c r="C657" s="16"/>
      <c r="D657" s="1"/>
      <c r="E657" s="1"/>
      <c r="F657" s="1"/>
      <c r="G657" s="1"/>
      <c r="H657" s="11"/>
      <c r="I657" s="11"/>
      <c r="J657" s="11"/>
      <c r="K657" s="2"/>
      <c r="L657" s="2"/>
      <c r="M657" s="1"/>
    </row>
    <row r="658" spans="1:13" x14ac:dyDescent="0.2">
      <c r="A658" s="1"/>
      <c r="B658" s="1"/>
      <c r="C658" s="16"/>
      <c r="D658" s="1"/>
      <c r="E658" s="1"/>
      <c r="F658" s="1"/>
      <c r="G658" s="1"/>
      <c r="H658" s="11"/>
      <c r="I658" s="11"/>
      <c r="J658" s="11"/>
      <c r="K658" s="2"/>
      <c r="L658" s="2"/>
      <c r="M658" s="1"/>
    </row>
    <row r="659" spans="1:13" x14ac:dyDescent="0.2">
      <c r="A659" s="1"/>
      <c r="B659" s="1"/>
      <c r="C659" s="16"/>
      <c r="D659" s="1"/>
      <c r="E659" s="1"/>
      <c r="F659" s="1"/>
      <c r="G659" s="1"/>
      <c r="H659" s="11"/>
      <c r="I659" s="11"/>
      <c r="J659" s="11"/>
      <c r="K659" s="2"/>
      <c r="L659" s="2"/>
      <c r="M659" s="1"/>
    </row>
    <row r="660" spans="1:13" x14ac:dyDescent="0.2">
      <c r="A660" s="1"/>
      <c r="B660" s="1"/>
      <c r="C660" s="16"/>
      <c r="D660" s="1"/>
      <c r="E660" s="1"/>
      <c r="F660" s="1"/>
      <c r="G660" s="1"/>
      <c r="H660" s="11"/>
      <c r="I660" s="11"/>
      <c r="J660" s="11"/>
      <c r="K660" s="2"/>
      <c r="L660" s="2"/>
      <c r="M660" s="1"/>
    </row>
    <row r="661" spans="1:13" x14ac:dyDescent="0.2">
      <c r="A661" s="1"/>
      <c r="B661" s="1"/>
      <c r="C661" s="16"/>
      <c r="D661" s="1"/>
      <c r="E661" s="1"/>
      <c r="F661" s="1"/>
      <c r="G661" s="1"/>
      <c r="H661" s="11"/>
      <c r="I661" s="11"/>
      <c r="J661" s="11"/>
      <c r="K661" s="2"/>
      <c r="L661" s="2"/>
      <c r="M661" s="1"/>
    </row>
    <row r="662" spans="1:13" x14ac:dyDescent="0.2">
      <c r="A662" s="1"/>
      <c r="B662" s="1"/>
      <c r="C662" s="16"/>
      <c r="D662" s="1"/>
      <c r="E662" s="1"/>
      <c r="F662" s="1"/>
      <c r="G662" s="1"/>
      <c r="H662" s="11"/>
      <c r="I662" s="11"/>
      <c r="J662" s="11"/>
      <c r="K662" s="2"/>
      <c r="L662" s="2"/>
      <c r="M662" s="1"/>
    </row>
    <row r="663" spans="1:13" x14ac:dyDescent="0.2">
      <c r="A663" s="1"/>
      <c r="B663" s="1"/>
      <c r="C663" s="16"/>
      <c r="D663" s="1"/>
      <c r="E663" s="1"/>
      <c r="F663" s="1"/>
      <c r="G663" s="1"/>
      <c r="H663" s="11"/>
      <c r="I663" s="11"/>
      <c r="J663" s="11"/>
      <c r="K663" s="2"/>
      <c r="L663" s="2"/>
      <c r="M663" s="1"/>
    </row>
    <row r="664" spans="1:13" x14ac:dyDescent="0.2">
      <c r="A664" s="1"/>
      <c r="B664" s="1"/>
      <c r="C664" s="16"/>
      <c r="D664" s="1"/>
      <c r="E664" s="1"/>
      <c r="F664" s="1"/>
      <c r="G664" s="1"/>
      <c r="H664" s="11"/>
      <c r="I664" s="11"/>
      <c r="J664" s="11"/>
      <c r="K664" s="2"/>
      <c r="L664" s="2"/>
      <c r="M664" s="1"/>
    </row>
    <row r="665" spans="1:13" x14ac:dyDescent="0.2">
      <c r="A665" s="1"/>
      <c r="B665" s="1"/>
      <c r="C665" s="16"/>
      <c r="D665" s="1"/>
      <c r="E665" s="1"/>
      <c r="F665" s="1"/>
      <c r="G665" s="1"/>
      <c r="H665" s="11"/>
      <c r="I665" s="11"/>
      <c r="J665" s="11"/>
      <c r="K665" s="2"/>
      <c r="L665" s="2"/>
      <c r="M665" s="1"/>
    </row>
    <row r="666" spans="1:13" x14ac:dyDescent="0.2">
      <c r="A666" s="1"/>
      <c r="B666" s="1"/>
      <c r="C666" s="16"/>
      <c r="D666" s="1"/>
      <c r="E666" s="1"/>
      <c r="F666" s="1"/>
      <c r="G666" s="1"/>
      <c r="H666" s="11"/>
      <c r="I666" s="11"/>
      <c r="J666" s="11"/>
      <c r="K666" s="2"/>
      <c r="L666" s="2"/>
      <c r="M666" s="1"/>
    </row>
    <row r="667" spans="1:13" x14ac:dyDescent="0.2">
      <c r="A667" s="1"/>
      <c r="B667" s="1"/>
      <c r="C667" s="16"/>
      <c r="D667" s="1"/>
      <c r="E667" s="1"/>
      <c r="F667" s="1"/>
      <c r="G667" s="1"/>
      <c r="H667" s="11"/>
      <c r="I667" s="11"/>
      <c r="J667" s="11"/>
      <c r="K667" s="2"/>
      <c r="L667" s="2"/>
      <c r="M667" s="1"/>
    </row>
    <row r="668" spans="1:13" x14ac:dyDescent="0.2">
      <c r="A668" s="1"/>
      <c r="B668" s="1"/>
      <c r="C668" s="16"/>
      <c r="D668" s="1"/>
      <c r="E668" s="1"/>
      <c r="F668" s="1"/>
      <c r="G668" s="1"/>
      <c r="H668" s="11"/>
      <c r="I668" s="11"/>
      <c r="J668" s="11"/>
      <c r="K668" s="2"/>
      <c r="L668" s="2"/>
      <c r="M668" s="1"/>
    </row>
    <row r="669" spans="1:13" x14ac:dyDescent="0.2">
      <c r="A669" s="1"/>
      <c r="B669" s="1"/>
      <c r="C669" s="16"/>
      <c r="D669" s="1"/>
      <c r="E669" s="1"/>
      <c r="F669" s="1"/>
      <c r="G669" s="1"/>
      <c r="H669" s="11"/>
      <c r="I669" s="11"/>
      <c r="J669" s="11"/>
      <c r="K669" s="2"/>
      <c r="L669" s="2"/>
      <c r="M669" s="1"/>
    </row>
    <row r="670" spans="1:13" x14ac:dyDescent="0.2">
      <c r="A670" s="1"/>
      <c r="B670" s="1"/>
      <c r="C670" s="16"/>
      <c r="D670" s="1"/>
      <c r="E670" s="1"/>
      <c r="F670" s="1"/>
      <c r="G670" s="1"/>
      <c r="H670" s="11"/>
      <c r="I670" s="11"/>
      <c r="J670" s="11"/>
      <c r="K670" s="2"/>
      <c r="L670" s="2"/>
      <c r="M670" s="1"/>
    </row>
    <row r="671" spans="1:13" x14ac:dyDescent="0.2">
      <c r="A671" s="1"/>
      <c r="B671" s="1"/>
      <c r="C671" s="16"/>
      <c r="D671" s="1"/>
      <c r="E671" s="1"/>
      <c r="F671" s="1"/>
      <c r="G671" s="1"/>
      <c r="H671" s="11"/>
      <c r="I671" s="11"/>
      <c r="J671" s="11"/>
      <c r="K671" s="2"/>
      <c r="L671" s="2"/>
      <c r="M671" s="1"/>
    </row>
    <row r="672" spans="1:13" x14ac:dyDescent="0.2">
      <c r="A672" s="1"/>
      <c r="B672" s="1"/>
      <c r="C672" s="16"/>
      <c r="D672" s="1"/>
      <c r="E672" s="1"/>
      <c r="F672" s="1"/>
      <c r="G672" s="1"/>
      <c r="H672" s="11"/>
      <c r="I672" s="11"/>
      <c r="J672" s="11"/>
      <c r="K672" s="2"/>
      <c r="L672" s="2"/>
      <c r="M672" s="1"/>
    </row>
    <row r="673" spans="1:13" x14ac:dyDescent="0.2">
      <c r="A673" s="1"/>
      <c r="B673" s="1"/>
      <c r="C673" s="16"/>
      <c r="D673" s="1"/>
      <c r="E673" s="1"/>
      <c r="F673" s="1"/>
      <c r="G673" s="1"/>
      <c r="H673" s="11"/>
      <c r="I673" s="11"/>
      <c r="J673" s="11"/>
      <c r="K673" s="2"/>
      <c r="L673" s="2"/>
      <c r="M673" s="1"/>
    </row>
    <row r="674" spans="1:13" x14ac:dyDescent="0.2">
      <c r="A674" s="1"/>
      <c r="B674" s="1"/>
      <c r="C674" s="16"/>
      <c r="D674" s="1"/>
      <c r="E674" s="1"/>
      <c r="F674" s="1"/>
      <c r="G674" s="1"/>
      <c r="H674" s="11"/>
      <c r="I674" s="11"/>
      <c r="J674" s="11"/>
      <c r="K674" s="2"/>
      <c r="L674" s="2"/>
      <c r="M674" s="1"/>
    </row>
    <row r="675" spans="1:13" x14ac:dyDescent="0.2">
      <c r="A675" s="1"/>
      <c r="B675" s="1"/>
      <c r="C675" s="16"/>
      <c r="D675" s="1"/>
      <c r="E675" s="1"/>
      <c r="F675" s="1"/>
      <c r="G675" s="1"/>
      <c r="H675" s="11"/>
      <c r="I675" s="11"/>
      <c r="J675" s="11"/>
      <c r="K675" s="2"/>
      <c r="L675" s="2"/>
      <c r="M675" s="1"/>
    </row>
    <row r="676" spans="1:13" x14ac:dyDescent="0.2">
      <c r="A676" s="1"/>
      <c r="B676" s="1"/>
      <c r="C676" s="16"/>
      <c r="D676" s="1"/>
      <c r="E676" s="1"/>
      <c r="F676" s="1"/>
      <c r="G676" s="1"/>
      <c r="H676" s="11"/>
      <c r="I676" s="11"/>
      <c r="J676" s="11"/>
      <c r="K676" s="2"/>
      <c r="L676" s="2"/>
      <c r="M676" s="1"/>
    </row>
    <row r="677" spans="1:13" x14ac:dyDescent="0.2">
      <c r="A677" s="1"/>
      <c r="B677" s="1"/>
      <c r="C677" s="16"/>
      <c r="D677" s="1"/>
      <c r="E677" s="1"/>
      <c r="F677" s="1"/>
      <c r="G677" s="1"/>
      <c r="H677" s="11"/>
      <c r="I677" s="11"/>
      <c r="J677" s="11"/>
      <c r="K677" s="2"/>
      <c r="L677" s="2"/>
      <c r="M677" s="1"/>
    </row>
    <row r="678" spans="1:13" x14ac:dyDescent="0.2">
      <c r="A678" s="1"/>
      <c r="B678" s="1"/>
      <c r="C678" s="16"/>
      <c r="D678" s="1"/>
      <c r="E678" s="1"/>
      <c r="F678" s="1"/>
      <c r="G678" s="1"/>
      <c r="H678" s="11"/>
      <c r="I678" s="11"/>
      <c r="J678" s="11"/>
      <c r="K678" s="2"/>
      <c r="L678" s="2"/>
      <c r="M678" s="1"/>
    </row>
    <row r="679" spans="1:13" x14ac:dyDescent="0.2">
      <c r="A679" s="1"/>
      <c r="B679" s="1"/>
      <c r="C679" s="16"/>
      <c r="D679" s="1"/>
      <c r="E679" s="1"/>
      <c r="F679" s="1"/>
      <c r="G679" s="1"/>
      <c r="H679" s="11"/>
      <c r="I679" s="11"/>
      <c r="J679" s="11"/>
      <c r="K679" s="2"/>
      <c r="L679" s="2"/>
      <c r="M679" s="1"/>
    </row>
    <row r="680" spans="1:13" x14ac:dyDescent="0.2">
      <c r="A680" s="1"/>
      <c r="B680" s="1"/>
      <c r="C680" s="16"/>
      <c r="D680" s="1"/>
      <c r="E680" s="1"/>
      <c r="F680" s="1"/>
      <c r="G680" s="1"/>
      <c r="H680" s="11"/>
      <c r="I680" s="11"/>
      <c r="J680" s="11"/>
      <c r="K680" s="2"/>
      <c r="L680" s="2"/>
      <c r="M680" s="1"/>
    </row>
    <row r="681" spans="1:13" x14ac:dyDescent="0.2">
      <c r="A681" s="1"/>
      <c r="B681" s="1"/>
      <c r="C681" s="16"/>
      <c r="D681" s="1"/>
      <c r="E681" s="1"/>
      <c r="F681" s="1"/>
      <c r="G681" s="1"/>
      <c r="H681" s="11"/>
      <c r="I681" s="11"/>
      <c r="J681" s="11"/>
      <c r="K681" s="2"/>
      <c r="L681" s="2"/>
      <c r="M681" s="1"/>
    </row>
    <row r="682" spans="1:13" x14ac:dyDescent="0.2">
      <c r="A682" s="1"/>
      <c r="B682" s="1"/>
      <c r="C682" s="16"/>
      <c r="D682" s="1"/>
      <c r="E682" s="1"/>
      <c r="F682" s="1"/>
      <c r="G682" s="1"/>
      <c r="H682" s="11"/>
      <c r="I682" s="11"/>
      <c r="J682" s="11"/>
      <c r="K682" s="2"/>
      <c r="L682" s="2"/>
      <c r="M682" s="1"/>
    </row>
    <row r="683" spans="1:13" x14ac:dyDescent="0.2">
      <c r="A683" s="1"/>
      <c r="B683" s="1"/>
      <c r="C683" s="16"/>
      <c r="D683" s="1"/>
      <c r="E683" s="1"/>
      <c r="F683" s="1"/>
      <c r="G683" s="1"/>
      <c r="H683" s="11"/>
      <c r="I683" s="11"/>
      <c r="J683" s="11"/>
      <c r="K683" s="2"/>
      <c r="L683" s="2"/>
      <c r="M683" s="1"/>
    </row>
    <row r="684" spans="1:13" x14ac:dyDescent="0.2">
      <c r="A684" s="1"/>
      <c r="B684" s="1"/>
      <c r="C684" s="16"/>
      <c r="D684" s="1"/>
      <c r="E684" s="1"/>
      <c r="F684" s="1"/>
      <c r="G684" s="1"/>
      <c r="H684" s="11"/>
      <c r="I684" s="11"/>
      <c r="J684" s="11"/>
      <c r="K684" s="2"/>
      <c r="L684" s="2"/>
      <c r="M684" s="1"/>
    </row>
    <row r="685" spans="1:13" x14ac:dyDescent="0.2">
      <c r="A685" s="1"/>
      <c r="B685" s="1"/>
      <c r="C685" s="16"/>
      <c r="D685" s="1"/>
      <c r="E685" s="1"/>
      <c r="F685" s="1"/>
      <c r="G685" s="1"/>
      <c r="H685" s="11"/>
      <c r="I685" s="11"/>
      <c r="J685" s="11"/>
      <c r="K685" s="2"/>
      <c r="L685" s="2"/>
      <c r="M685" s="1"/>
    </row>
    <row r="686" spans="1:13" x14ac:dyDescent="0.2">
      <c r="A686" s="1"/>
      <c r="B686" s="1"/>
      <c r="C686" s="16"/>
      <c r="D686" s="1"/>
      <c r="E686" s="1"/>
      <c r="F686" s="1"/>
      <c r="G686" s="1"/>
      <c r="H686" s="11"/>
      <c r="I686" s="11"/>
      <c r="J686" s="11"/>
      <c r="K686" s="2"/>
      <c r="L686" s="2"/>
      <c r="M686" s="1"/>
    </row>
    <row r="687" spans="1:13" x14ac:dyDescent="0.2">
      <c r="A687" s="1"/>
      <c r="B687" s="1"/>
      <c r="C687" s="16"/>
      <c r="D687" s="1"/>
      <c r="E687" s="1"/>
      <c r="F687" s="1"/>
      <c r="G687" s="1"/>
      <c r="H687" s="11"/>
      <c r="I687" s="11"/>
      <c r="J687" s="11"/>
      <c r="K687" s="2"/>
      <c r="L687" s="2"/>
      <c r="M687" s="1"/>
    </row>
    <row r="688" spans="1:13" x14ac:dyDescent="0.2">
      <c r="A688" s="1"/>
      <c r="B688" s="1"/>
      <c r="C688" s="16"/>
      <c r="D688" s="1"/>
      <c r="E688" s="1"/>
      <c r="F688" s="1"/>
      <c r="G688" s="1"/>
      <c r="H688" s="11"/>
      <c r="I688" s="11"/>
      <c r="J688" s="11"/>
      <c r="K688" s="2"/>
      <c r="L688" s="2"/>
      <c r="M688" s="1"/>
    </row>
    <row r="689" spans="1:13" x14ac:dyDescent="0.2">
      <c r="A689" s="1"/>
      <c r="B689" s="1"/>
      <c r="C689" s="16"/>
      <c r="D689" s="1"/>
      <c r="E689" s="1"/>
      <c r="F689" s="1"/>
      <c r="G689" s="1"/>
      <c r="H689" s="11"/>
      <c r="I689" s="11"/>
      <c r="J689" s="11"/>
      <c r="K689" s="2"/>
      <c r="L689" s="2"/>
      <c r="M689" s="1"/>
    </row>
    <row r="690" spans="1:13" x14ac:dyDescent="0.2">
      <c r="A690" s="1"/>
      <c r="B690" s="1"/>
      <c r="C690" s="16"/>
      <c r="D690" s="1"/>
      <c r="E690" s="1"/>
      <c r="F690" s="1"/>
      <c r="G690" s="1"/>
      <c r="H690" s="11"/>
      <c r="I690" s="11"/>
      <c r="J690" s="11"/>
      <c r="K690" s="2"/>
      <c r="L690" s="2"/>
      <c r="M690" s="1"/>
    </row>
    <row r="691" spans="1:13" x14ac:dyDescent="0.2">
      <c r="A691" s="1"/>
      <c r="B691" s="1"/>
      <c r="C691" s="16"/>
      <c r="D691" s="1"/>
      <c r="E691" s="1"/>
      <c r="F691" s="1"/>
      <c r="G691" s="1"/>
      <c r="H691" s="11"/>
      <c r="I691" s="11"/>
      <c r="J691" s="11"/>
      <c r="K691" s="2"/>
      <c r="L691" s="2"/>
      <c r="M691" s="1"/>
    </row>
    <row r="692" spans="1:13" x14ac:dyDescent="0.2">
      <c r="A692" s="1"/>
      <c r="B692" s="1"/>
      <c r="C692" s="16"/>
      <c r="D692" s="1"/>
      <c r="E692" s="1"/>
      <c r="F692" s="1"/>
      <c r="G692" s="1"/>
      <c r="H692" s="11"/>
      <c r="I692" s="11"/>
      <c r="J692" s="11"/>
      <c r="K692" s="2"/>
      <c r="L692" s="2"/>
      <c r="M692" s="1"/>
    </row>
    <row r="693" spans="1:13" x14ac:dyDescent="0.2">
      <c r="A693" s="1"/>
      <c r="B693" s="1"/>
      <c r="C693" s="16"/>
      <c r="D693" s="1"/>
      <c r="E693" s="1"/>
      <c r="F693" s="1"/>
      <c r="G693" s="1"/>
      <c r="H693" s="11"/>
      <c r="I693" s="11"/>
      <c r="J693" s="11"/>
      <c r="K693" s="2"/>
      <c r="L693" s="2"/>
      <c r="M693" s="1"/>
    </row>
    <row r="694" spans="1:13" x14ac:dyDescent="0.2">
      <c r="A694" s="1"/>
      <c r="B694" s="1"/>
      <c r="C694" s="16"/>
      <c r="D694" s="1"/>
      <c r="E694" s="1"/>
      <c r="F694" s="1"/>
      <c r="G694" s="1"/>
      <c r="H694" s="11"/>
      <c r="I694" s="11"/>
      <c r="J694" s="11"/>
      <c r="K694" s="2"/>
      <c r="L694" s="2"/>
      <c r="M694" s="1"/>
    </row>
    <row r="695" spans="1:13" x14ac:dyDescent="0.2">
      <c r="A695" s="1"/>
      <c r="B695" s="1"/>
      <c r="C695" s="16"/>
      <c r="D695" s="1"/>
      <c r="E695" s="1"/>
      <c r="F695" s="1"/>
      <c r="G695" s="1"/>
      <c r="H695" s="11"/>
      <c r="I695" s="11"/>
      <c r="J695" s="11"/>
      <c r="K695" s="2"/>
      <c r="L695" s="2"/>
      <c r="M695" s="1"/>
    </row>
    <row r="696" spans="1:13" x14ac:dyDescent="0.2">
      <c r="A696" s="1"/>
      <c r="B696" s="1"/>
      <c r="C696" s="16"/>
      <c r="D696" s="1"/>
      <c r="E696" s="1"/>
      <c r="F696" s="1"/>
      <c r="G696" s="1"/>
      <c r="H696" s="11"/>
      <c r="I696" s="11"/>
      <c r="J696" s="11"/>
      <c r="K696" s="2"/>
      <c r="L696" s="2"/>
      <c r="M696" s="1"/>
    </row>
    <row r="697" spans="1:13" x14ac:dyDescent="0.2">
      <c r="A697" s="1"/>
      <c r="B697" s="1"/>
      <c r="C697" s="16"/>
      <c r="D697" s="1"/>
      <c r="E697" s="1"/>
      <c r="F697" s="1"/>
      <c r="G697" s="1"/>
      <c r="H697" s="11"/>
      <c r="I697" s="11"/>
      <c r="J697" s="11"/>
      <c r="K697" s="2"/>
      <c r="L697" s="2"/>
      <c r="M697" s="1"/>
    </row>
    <row r="698" spans="1:13" x14ac:dyDescent="0.2">
      <c r="A698" s="1"/>
      <c r="B698" s="1"/>
      <c r="C698" s="16"/>
      <c r="D698" s="1"/>
      <c r="E698" s="1"/>
      <c r="F698" s="1"/>
      <c r="G698" s="1"/>
      <c r="H698" s="11"/>
      <c r="I698" s="11"/>
      <c r="J698" s="11"/>
      <c r="K698" s="2"/>
      <c r="L698" s="2"/>
      <c r="M698" s="1"/>
    </row>
    <row r="699" spans="1:13" x14ac:dyDescent="0.2">
      <c r="A699" s="1"/>
      <c r="B699" s="1"/>
      <c r="C699" s="16"/>
      <c r="D699" s="1"/>
      <c r="E699" s="1"/>
      <c r="F699" s="1"/>
      <c r="G699" s="1"/>
      <c r="H699" s="11"/>
      <c r="I699" s="11"/>
      <c r="J699" s="11"/>
      <c r="K699" s="2"/>
      <c r="L699" s="2"/>
      <c r="M699" s="1"/>
    </row>
    <row r="700" spans="1:13" x14ac:dyDescent="0.2">
      <c r="A700" s="1"/>
      <c r="B700" s="1"/>
      <c r="C700" s="16"/>
      <c r="D700" s="1"/>
      <c r="E700" s="1"/>
      <c r="F700" s="1"/>
      <c r="G700" s="1"/>
      <c r="H700" s="11"/>
      <c r="I700" s="11"/>
      <c r="J700" s="11"/>
      <c r="K700" s="2"/>
      <c r="L700" s="2"/>
      <c r="M700" s="1"/>
    </row>
    <row r="701" spans="1:13" x14ac:dyDescent="0.2">
      <c r="A701" s="1"/>
      <c r="B701" s="1"/>
      <c r="C701" s="16"/>
      <c r="D701" s="1"/>
      <c r="E701" s="1"/>
      <c r="F701" s="1"/>
      <c r="G701" s="1"/>
      <c r="H701" s="11"/>
      <c r="I701" s="11"/>
      <c r="J701" s="11"/>
      <c r="K701" s="2"/>
      <c r="L701" s="2"/>
      <c r="M701" s="1"/>
    </row>
    <row r="702" spans="1:13" x14ac:dyDescent="0.2">
      <c r="A702" s="1"/>
      <c r="B702" s="1"/>
      <c r="C702" s="16"/>
      <c r="D702" s="1"/>
      <c r="E702" s="1"/>
      <c r="F702" s="1"/>
      <c r="G702" s="1"/>
      <c r="H702" s="11"/>
      <c r="I702" s="11"/>
      <c r="J702" s="11"/>
      <c r="K702" s="2"/>
      <c r="L702" s="2"/>
      <c r="M702" s="1"/>
    </row>
    <row r="703" spans="1:13" x14ac:dyDescent="0.2">
      <c r="A703" s="1"/>
      <c r="B703" s="1"/>
      <c r="C703" s="16"/>
      <c r="D703" s="1"/>
      <c r="E703" s="1"/>
      <c r="F703" s="1"/>
      <c r="G703" s="1"/>
      <c r="H703" s="11"/>
      <c r="I703" s="11"/>
      <c r="J703" s="11"/>
      <c r="K703" s="2"/>
      <c r="L703" s="2"/>
      <c r="M703" s="1"/>
    </row>
    <row r="704" spans="1:13" x14ac:dyDescent="0.2">
      <c r="A704" s="1"/>
      <c r="B704" s="1"/>
      <c r="C704" s="16"/>
      <c r="D704" s="1"/>
      <c r="E704" s="1"/>
      <c r="F704" s="1"/>
      <c r="G704" s="1"/>
      <c r="H704" s="11"/>
      <c r="I704" s="11"/>
      <c r="J704" s="11"/>
      <c r="K704" s="2"/>
      <c r="L704" s="2"/>
      <c r="M704" s="1"/>
    </row>
    <row r="705" spans="1:13" x14ac:dyDescent="0.2">
      <c r="A705" s="1"/>
      <c r="B705" s="1"/>
      <c r="C705" s="16"/>
      <c r="D705" s="1"/>
      <c r="E705" s="1"/>
      <c r="F705" s="1"/>
      <c r="G705" s="1"/>
      <c r="H705" s="11"/>
      <c r="I705" s="11"/>
      <c r="J705" s="11"/>
      <c r="K705" s="2"/>
      <c r="L705" s="2"/>
      <c r="M705" s="1"/>
    </row>
    <row r="706" spans="1:13" x14ac:dyDescent="0.2">
      <c r="A706" s="1"/>
      <c r="B706" s="1"/>
      <c r="C706" s="16"/>
      <c r="D706" s="1"/>
      <c r="E706" s="1"/>
      <c r="F706" s="1"/>
      <c r="G706" s="1"/>
      <c r="H706" s="11"/>
      <c r="I706" s="11"/>
      <c r="J706" s="11"/>
      <c r="K706" s="2"/>
      <c r="L706" s="2"/>
      <c r="M706" s="1"/>
    </row>
    <row r="707" spans="1:13" x14ac:dyDescent="0.2">
      <c r="A707" s="1"/>
      <c r="B707" s="1"/>
      <c r="C707" s="16"/>
      <c r="D707" s="1"/>
      <c r="E707" s="1"/>
      <c r="F707" s="1"/>
      <c r="G707" s="1"/>
      <c r="H707" s="11"/>
      <c r="I707" s="11"/>
      <c r="J707" s="11"/>
      <c r="K707" s="2"/>
      <c r="L707" s="2"/>
      <c r="M707" s="1"/>
    </row>
    <row r="708" spans="1:13" x14ac:dyDescent="0.2">
      <c r="A708" s="1"/>
      <c r="B708" s="1"/>
      <c r="C708" s="16"/>
      <c r="D708" s="1"/>
      <c r="E708" s="1"/>
      <c r="F708" s="1"/>
      <c r="G708" s="1"/>
      <c r="H708" s="11"/>
      <c r="I708" s="11"/>
      <c r="J708" s="11"/>
      <c r="K708" s="2"/>
      <c r="L708" s="2"/>
      <c r="M708" s="1"/>
    </row>
    <row r="709" spans="1:13" x14ac:dyDescent="0.2">
      <c r="A709" s="1"/>
      <c r="B709" s="1"/>
      <c r="C709" s="16"/>
      <c r="D709" s="1"/>
      <c r="E709" s="1"/>
      <c r="F709" s="1"/>
      <c r="G709" s="1"/>
      <c r="H709" s="11"/>
      <c r="I709" s="11"/>
      <c r="J709" s="11"/>
      <c r="K709" s="2"/>
      <c r="L709" s="2"/>
      <c r="M709" s="1"/>
    </row>
    <row r="710" spans="1:13" x14ac:dyDescent="0.2">
      <c r="A710" s="1"/>
      <c r="B710" s="1"/>
      <c r="C710" s="16"/>
      <c r="D710" s="1"/>
      <c r="E710" s="1"/>
      <c r="F710" s="1"/>
      <c r="G710" s="1"/>
      <c r="H710" s="11"/>
      <c r="I710" s="11"/>
      <c r="J710" s="11"/>
      <c r="K710" s="2"/>
      <c r="L710" s="2"/>
      <c r="M710" s="1"/>
    </row>
    <row r="711" spans="1:13" x14ac:dyDescent="0.2">
      <c r="A711" s="1"/>
      <c r="B711" s="1"/>
      <c r="C711" s="16"/>
      <c r="D711" s="1"/>
      <c r="E711" s="1"/>
      <c r="F711" s="1"/>
      <c r="G711" s="1"/>
      <c r="H711" s="11"/>
      <c r="I711" s="11"/>
      <c r="J711" s="11"/>
      <c r="K711" s="2"/>
      <c r="L711" s="2"/>
      <c r="M711" s="1"/>
    </row>
    <row r="712" spans="1:13" x14ac:dyDescent="0.2">
      <c r="A712" s="1"/>
      <c r="B712" s="1"/>
      <c r="C712" s="16"/>
      <c r="D712" s="1"/>
      <c r="E712" s="1"/>
      <c r="F712" s="1"/>
      <c r="G712" s="1"/>
      <c r="H712" s="11"/>
      <c r="I712" s="11"/>
      <c r="J712" s="11"/>
      <c r="K712" s="2"/>
      <c r="L712" s="2"/>
      <c r="M712" s="1"/>
    </row>
    <row r="713" spans="1:13" x14ac:dyDescent="0.2">
      <c r="A713" s="1"/>
      <c r="B713" s="1"/>
      <c r="C713" s="16"/>
      <c r="D713" s="1"/>
      <c r="E713" s="1"/>
      <c r="F713" s="1"/>
      <c r="G713" s="1"/>
      <c r="H713" s="11"/>
      <c r="I713" s="11"/>
      <c r="J713" s="11"/>
      <c r="K713" s="2"/>
      <c r="L713" s="2"/>
      <c r="M713" s="1"/>
    </row>
    <row r="714" spans="1:13" x14ac:dyDescent="0.2">
      <c r="A714" s="1"/>
      <c r="B714" s="1"/>
      <c r="C714" s="16"/>
      <c r="D714" s="1"/>
      <c r="E714" s="1"/>
      <c r="F714" s="1"/>
      <c r="G714" s="1"/>
      <c r="H714" s="11"/>
      <c r="I714" s="11"/>
      <c r="J714" s="11"/>
      <c r="K714" s="2"/>
      <c r="L714" s="2"/>
      <c r="M714" s="1"/>
    </row>
    <row r="715" spans="1:13" x14ac:dyDescent="0.2">
      <c r="A715" s="1"/>
      <c r="B715" s="1"/>
      <c r="C715" s="16"/>
      <c r="D715" s="1"/>
      <c r="E715" s="1"/>
      <c r="F715" s="1"/>
      <c r="G715" s="1"/>
      <c r="H715" s="11"/>
      <c r="I715" s="11"/>
      <c r="J715" s="11"/>
      <c r="K715" s="2"/>
      <c r="L715" s="2"/>
      <c r="M715" s="1"/>
    </row>
    <row r="716" spans="1:13" x14ac:dyDescent="0.2">
      <c r="A716" s="1"/>
      <c r="B716" s="1"/>
      <c r="C716" s="16"/>
      <c r="D716" s="1"/>
      <c r="E716" s="1"/>
      <c r="F716" s="1"/>
      <c r="G716" s="1"/>
      <c r="H716" s="11"/>
      <c r="I716" s="11"/>
      <c r="J716" s="11"/>
      <c r="K716" s="2"/>
      <c r="L716" s="2"/>
      <c r="M716" s="1"/>
    </row>
    <row r="717" spans="1:13" x14ac:dyDescent="0.2">
      <c r="A717" s="1"/>
      <c r="B717" s="1"/>
      <c r="C717" s="16"/>
      <c r="D717" s="1"/>
      <c r="E717" s="1"/>
      <c r="F717" s="1"/>
      <c r="G717" s="1"/>
      <c r="H717" s="11"/>
      <c r="I717" s="11"/>
      <c r="J717" s="11"/>
      <c r="K717" s="2"/>
      <c r="L717" s="2"/>
      <c r="M717" s="1"/>
    </row>
    <row r="718" spans="1:13" x14ac:dyDescent="0.2">
      <c r="A718" s="1"/>
      <c r="B718" s="1"/>
      <c r="C718" s="16"/>
      <c r="D718" s="1"/>
      <c r="E718" s="1"/>
      <c r="F718" s="1"/>
      <c r="G718" s="1"/>
      <c r="H718" s="11"/>
      <c r="I718" s="11"/>
      <c r="J718" s="11"/>
      <c r="K718" s="2"/>
      <c r="L718" s="2"/>
      <c r="M718" s="1"/>
    </row>
    <row r="719" spans="1:13" x14ac:dyDescent="0.2">
      <c r="A719" s="1"/>
      <c r="B719" s="1"/>
      <c r="C719" s="16"/>
      <c r="D719" s="1"/>
      <c r="E719" s="1"/>
      <c r="F719" s="1"/>
      <c r="G719" s="1"/>
      <c r="H719" s="11"/>
      <c r="I719" s="11"/>
      <c r="J719" s="11"/>
      <c r="K719" s="2"/>
      <c r="L719" s="2"/>
      <c r="M719" s="1"/>
    </row>
    <row r="720" spans="1:13" x14ac:dyDescent="0.2">
      <c r="A720" s="1"/>
      <c r="B720" s="1"/>
      <c r="C720" s="16"/>
      <c r="D720" s="1"/>
      <c r="E720" s="1"/>
      <c r="F720" s="1"/>
      <c r="G720" s="1"/>
      <c r="H720" s="11"/>
      <c r="I720" s="11"/>
      <c r="J720" s="11"/>
      <c r="K720" s="2"/>
      <c r="L720" s="2"/>
      <c r="M720" s="1"/>
    </row>
    <row r="721" spans="1:13" x14ac:dyDescent="0.2">
      <c r="A721" s="1"/>
      <c r="B721" s="1"/>
      <c r="C721" s="16"/>
      <c r="D721" s="1"/>
      <c r="E721" s="1"/>
      <c r="F721" s="1"/>
      <c r="G721" s="1"/>
      <c r="H721" s="11"/>
      <c r="I721" s="11"/>
      <c r="J721" s="11"/>
      <c r="K721" s="2"/>
      <c r="L721" s="2"/>
      <c r="M721" s="1"/>
    </row>
    <row r="722" spans="1:13" x14ac:dyDescent="0.2">
      <c r="A722" s="1"/>
      <c r="B722" s="1"/>
      <c r="C722" s="16"/>
      <c r="D722" s="1"/>
      <c r="E722" s="1"/>
      <c r="F722" s="1"/>
      <c r="G722" s="1"/>
      <c r="H722" s="11"/>
      <c r="I722" s="11"/>
      <c r="J722" s="11"/>
      <c r="K722" s="2"/>
      <c r="L722" s="2"/>
      <c r="M722" s="1"/>
    </row>
    <row r="723" spans="1:13" x14ac:dyDescent="0.2">
      <c r="A723" s="1"/>
      <c r="B723" s="1"/>
      <c r="C723" s="16"/>
      <c r="D723" s="1"/>
      <c r="E723" s="1"/>
      <c r="F723" s="1"/>
      <c r="G723" s="1"/>
      <c r="H723" s="11"/>
      <c r="I723" s="11"/>
      <c r="J723" s="11"/>
      <c r="K723" s="2"/>
      <c r="L723" s="2"/>
      <c r="M723" s="1"/>
    </row>
    <row r="724" spans="1:13" x14ac:dyDescent="0.2">
      <c r="A724" s="1"/>
      <c r="B724" s="1"/>
      <c r="C724" s="16"/>
      <c r="D724" s="1"/>
      <c r="E724" s="1"/>
      <c r="F724" s="1"/>
      <c r="G724" s="1"/>
      <c r="H724" s="11"/>
      <c r="I724" s="11"/>
      <c r="J724" s="11"/>
      <c r="K724" s="2"/>
      <c r="L724" s="2"/>
      <c r="M724" s="1"/>
    </row>
    <row r="725" spans="1:13" x14ac:dyDescent="0.2">
      <c r="A725" s="1"/>
      <c r="B725" s="1"/>
      <c r="C725" s="16"/>
      <c r="D725" s="1"/>
      <c r="E725" s="1"/>
      <c r="F725" s="1"/>
      <c r="G725" s="1"/>
      <c r="H725" s="11"/>
      <c r="I725" s="11"/>
      <c r="J725" s="11"/>
      <c r="K725" s="2"/>
      <c r="L725" s="2"/>
      <c r="M725" s="1"/>
    </row>
    <row r="726" spans="1:13" x14ac:dyDescent="0.2">
      <c r="A726" s="1"/>
      <c r="B726" s="1"/>
      <c r="C726" s="16"/>
      <c r="D726" s="1"/>
      <c r="E726" s="1"/>
      <c r="F726" s="1"/>
      <c r="G726" s="1"/>
      <c r="H726" s="11"/>
      <c r="I726" s="11"/>
      <c r="J726" s="11"/>
      <c r="K726" s="2"/>
      <c r="L726" s="2"/>
      <c r="M726" s="1"/>
    </row>
    <row r="727" spans="1:13" x14ac:dyDescent="0.2">
      <c r="A727" s="1"/>
      <c r="B727" s="1"/>
      <c r="C727" s="16"/>
      <c r="D727" s="1"/>
      <c r="E727" s="1"/>
      <c r="F727" s="1"/>
      <c r="G727" s="1"/>
      <c r="H727" s="11"/>
      <c r="I727" s="11"/>
      <c r="J727" s="11"/>
      <c r="K727" s="2"/>
      <c r="L727" s="2"/>
      <c r="M727" s="1"/>
    </row>
    <row r="728" spans="1:13" x14ac:dyDescent="0.2">
      <c r="A728" s="1"/>
      <c r="B728" s="1"/>
      <c r="C728" s="16"/>
      <c r="D728" s="1"/>
      <c r="E728" s="1"/>
      <c r="F728" s="1"/>
      <c r="G728" s="1"/>
      <c r="H728" s="11"/>
      <c r="I728" s="11"/>
      <c r="J728" s="11"/>
      <c r="K728" s="2"/>
      <c r="L728" s="2"/>
      <c r="M728" s="1"/>
    </row>
    <row r="729" spans="1:13" x14ac:dyDescent="0.2">
      <c r="A729" s="1"/>
      <c r="B729" s="1"/>
      <c r="C729" s="16"/>
      <c r="D729" s="1"/>
      <c r="E729" s="1"/>
      <c r="F729" s="1"/>
      <c r="G729" s="1"/>
      <c r="H729" s="11"/>
      <c r="I729" s="11"/>
      <c r="J729" s="11"/>
      <c r="K729" s="2"/>
      <c r="L729" s="2"/>
      <c r="M729" s="1"/>
    </row>
    <row r="730" spans="1:13" x14ac:dyDescent="0.2">
      <c r="A730" s="1"/>
      <c r="B730" s="1"/>
      <c r="C730" s="16"/>
      <c r="D730" s="1"/>
      <c r="E730" s="1"/>
      <c r="F730" s="1"/>
      <c r="G730" s="1"/>
      <c r="H730" s="11"/>
      <c r="I730" s="11"/>
      <c r="J730" s="11"/>
      <c r="K730" s="2"/>
      <c r="L730" s="2"/>
      <c r="M730" s="1"/>
    </row>
    <row r="731" spans="1:13" x14ac:dyDescent="0.2">
      <c r="A731" s="1"/>
      <c r="B731" s="1"/>
      <c r="C731" s="16"/>
      <c r="D731" s="1"/>
      <c r="E731" s="1"/>
      <c r="F731" s="1"/>
      <c r="G731" s="1"/>
      <c r="H731" s="11"/>
      <c r="I731" s="11"/>
      <c r="J731" s="11"/>
      <c r="K731" s="2"/>
      <c r="L731" s="2"/>
      <c r="M731" s="1"/>
    </row>
    <row r="732" spans="1:13" x14ac:dyDescent="0.2">
      <c r="A732" s="1"/>
      <c r="B732" s="1"/>
      <c r="C732" s="16"/>
      <c r="D732" s="1"/>
      <c r="E732" s="1"/>
      <c r="F732" s="1"/>
      <c r="G732" s="1"/>
      <c r="H732" s="11"/>
      <c r="I732" s="11"/>
      <c r="J732" s="11"/>
      <c r="K732" s="2"/>
      <c r="L732" s="2"/>
      <c r="M732" s="1"/>
    </row>
    <row r="733" spans="1:13" x14ac:dyDescent="0.2">
      <c r="A733" s="1"/>
      <c r="B733" s="1"/>
      <c r="C733" s="16"/>
      <c r="D733" s="1"/>
      <c r="E733" s="1"/>
      <c r="F733" s="1"/>
      <c r="G733" s="1"/>
      <c r="H733" s="11"/>
      <c r="I733" s="11"/>
      <c r="J733" s="11"/>
      <c r="K733" s="2"/>
      <c r="L733" s="2"/>
      <c r="M733" s="1"/>
    </row>
    <row r="734" spans="1:13" x14ac:dyDescent="0.2">
      <c r="A734" s="1"/>
      <c r="B734" s="1"/>
      <c r="C734" s="16"/>
      <c r="D734" s="1"/>
      <c r="E734" s="1"/>
      <c r="F734" s="1"/>
      <c r="G734" s="1"/>
      <c r="H734" s="11"/>
      <c r="I734" s="11"/>
      <c r="J734" s="11"/>
      <c r="K734" s="2"/>
      <c r="L734" s="2"/>
      <c r="M734" s="1"/>
    </row>
    <row r="735" spans="1:13" x14ac:dyDescent="0.2">
      <c r="A735" s="1"/>
      <c r="B735" s="1"/>
      <c r="C735" s="16"/>
      <c r="D735" s="1"/>
      <c r="E735" s="1"/>
      <c r="F735" s="1"/>
      <c r="G735" s="1"/>
      <c r="H735" s="11"/>
      <c r="I735" s="11"/>
      <c r="J735" s="11"/>
      <c r="K735" s="2"/>
      <c r="L735" s="2"/>
      <c r="M735" s="1"/>
    </row>
    <row r="736" spans="1:13" x14ac:dyDescent="0.2">
      <c r="A736" s="1"/>
      <c r="B736" s="1"/>
      <c r="C736" s="16"/>
      <c r="D736" s="1"/>
      <c r="E736" s="1"/>
      <c r="F736" s="1"/>
      <c r="G736" s="1"/>
      <c r="H736" s="11"/>
      <c r="I736" s="11"/>
      <c r="J736" s="11"/>
      <c r="K736" s="2"/>
      <c r="L736" s="2"/>
      <c r="M736" s="1"/>
    </row>
    <row r="737" spans="1:13" x14ac:dyDescent="0.2">
      <c r="A737" s="1"/>
      <c r="B737" s="1"/>
      <c r="C737" s="16"/>
      <c r="D737" s="1"/>
      <c r="E737" s="1"/>
      <c r="F737" s="1"/>
      <c r="G737" s="1"/>
      <c r="H737" s="11"/>
      <c r="I737" s="11"/>
      <c r="J737" s="11"/>
      <c r="K737" s="2"/>
      <c r="L737" s="2"/>
      <c r="M737" s="1"/>
    </row>
    <row r="738" spans="1:13" x14ac:dyDescent="0.2">
      <c r="A738" s="1"/>
      <c r="B738" s="1"/>
      <c r="C738" s="16"/>
      <c r="D738" s="1"/>
      <c r="E738" s="1"/>
      <c r="F738" s="1"/>
      <c r="G738" s="1"/>
      <c r="H738" s="11"/>
      <c r="I738" s="11"/>
      <c r="J738" s="11"/>
      <c r="K738" s="2"/>
      <c r="L738" s="2"/>
      <c r="M738" s="1"/>
    </row>
    <row r="739" spans="1:13" x14ac:dyDescent="0.2">
      <c r="A739" s="1"/>
      <c r="B739" s="1"/>
      <c r="C739" s="16"/>
      <c r="D739" s="1"/>
      <c r="E739" s="1"/>
      <c r="F739" s="1"/>
      <c r="G739" s="1"/>
      <c r="H739" s="11"/>
      <c r="I739" s="11"/>
      <c r="J739" s="11"/>
      <c r="K739" s="2"/>
      <c r="L739" s="2"/>
      <c r="M739" s="1"/>
    </row>
    <row r="740" spans="1:13" x14ac:dyDescent="0.2">
      <c r="A740" s="1"/>
      <c r="B740" s="1"/>
      <c r="C740" s="16"/>
      <c r="D740" s="1"/>
      <c r="E740" s="1"/>
      <c r="F740" s="1"/>
      <c r="G740" s="1"/>
      <c r="H740" s="11"/>
      <c r="I740" s="11"/>
      <c r="J740" s="11"/>
      <c r="K740" s="2"/>
      <c r="L740" s="2"/>
      <c r="M740" s="1"/>
    </row>
    <row r="741" spans="1:13" x14ac:dyDescent="0.2">
      <c r="A741" s="1"/>
      <c r="B741" s="1"/>
      <c r="C741" s="16"/>
      <c r="D741" s="1"/>
      <c r="E741" s="1"/>
      <c r="F741" s="1"/>
      <c r="G741" s="1"/>
      <c r="H741" s="11"/>
      <c r="I741" s="11"/>
      <c r="J741" s="11"/>
      <c r="K741" s="2"/>
      <c r="L741" s="2"/>
      <c r="M741" s="1"/>
    </row>
    <row r="742" spans="1:13" x14ac:dyDescent="0.2">
      <c r="A742" s="1"/>
      <c r="B742" s="1"/>
      <c r="C742" s="16"/>
      <c r="D742" s="1"/>
      <c r="E742" s="1"/>
      <c r="F742" s="1"/>
      <c r="G742" s="1"/>
      <c r="H742" s="11"/>
      <c r="I742" s="11"/>
      <c r="J742" s="11"/>
      <c r="K742" s="2"/>
      <c r="L742" s="2"/>
      <c r="M742" s="1"/>
    </row>
    <row r="743" spans="1:13" x14ac:dyDescent="0.2">
      <c r="A743" s="1"/>
      <c r="B743" s="1"/>
      <c r="C743" s="16"/>
      <c r="D743" s="1"/>
      <c r="E743" s="1"/>
      <c r="F743" s="1"/>
      <c r="G743" s="1"/>
      <c r="H743" s="11"/>
      <c r="I743" s="11"/>
      <c r="J743" s="11"/>
      <c r="K743" s="2"/>
      <c r="L743" s="2"/>
      <c r="M743" s="1"/>
    </row>
    <row r="744" spans="1:13" x14ac:dyDescent="0.2">
      <c r="A744" s="1"/>
      <c r="B744" s="1"/>
      <c r="C744" s="16"/>
      <c r="D744" s="1"/>
      <c r="E744" s="1"/>
      <c r="F744" s="1"/>
      <c r="G744" s="1"/>
      <c r="H744" s="11"/>
      <c r="I744" s="11"/>
      <c r="J744" s="11"/>
      <c r="K744" s="2"/>
      <c r="L744" s="2"/>
      <c r="M744" s="1"/>
    </row>
    <row r="745" spans="1:13" x14ac:dyDescent="0.2">
      <c r="A745" s="1"/>
      <c r="B745" s="1"/>
      <c r="C745" s="16"/>
      <c r="D745" s="1"/>
      <c r="E745" s="1"/>
      <c r="F745" s="1"/>
      <c r="G745" s="1"/>
      <c r="H745" s="11"/>
      <c r="I745" s="11"/>
      <c r="J745" s="11"/>
      <c r="K745" s="2"/>
      <c r="L745" s="2"/>
      <c r="M745" s="1"/>
    </row>
    <row r="746" spans="1:13" x14ac:dyDescent="0.2">
      <c r="A746" s="1"/>
      <c r="B746" s="1"/>
      <c r="C746" s="16"/>
      <c r="D746" s="1"/>
      <c r="E746" s="1"/>
      <c r="F746" s="1"/>
      <c r="G746" s="1"/>
      <c r="H746" s="11"/>
      <c r="I746" s="11"/>
      <c r="J746" s="11"/>
      <c r="K746" s="2"/>
      <c r="L746" s="2"/>
      <c r="M746" s="1"/>
    </row>
    <row r="747" spans="1:13" x14ac:dyDescent="0.2">
      <c r="A747" s="1"/>
      <c r="B747" s="1"/>
      <c r="C747" s="16"/>
      <c r="D747" s="1"/>
      <c r="E747" s="1"/>
      <c r="F747" s="1"/>
      <c r="G747" s="1"/>
      <c r="H747" s="11"/>
      <c r="I747" s="11"/>
      <c r="J747" s="11"/>
      <c r="K747" s="2"/>
      <c r="L747" s="2"/>
      <c r="M747" s="1"/>
    </row>
    <row r="748" spans="1:13" x14ac:dyDescent="0.2">
      <c r="A748" s="1"/>
      <c r="B748" s="1"/>
      <c r="C748" s="16"/>
      <c r="D748" s="1"/>
      <c r="E748" s="1"/>
      <c r="F748" s="1"/>
      <c r="G748" s="1"/>
      <c r="H748" s="11"/>
      <c r="I748" s="11"/>
      <c r="J748" s="11"/>
      <c r="K748" s="2"/>
      <c r="L748" s="2"/>
      <c r="M748" s="1"/>
    </row>
    <row r="749" spans="1:13" x14ac:dyDescent="0.2">
      <c r="A749" s="1"/>
      <c r="B749" s="1"/>
      <c r="C749" s="16"/>
      <c r="D749" s="1"/>
      <c r="E749" s="1"/>
      <c r="F749" s="1"/>
      <c r="G749" s="1"/>
      <c r="H749" s="11"/>
      <c r="I749" s="11"/>
      <c r="J749" s="11"/>
      <c r="K749" s="2"/>
      <c r="L749" s="2"/>
      <c r="M749" s="1"/>
    </row>
    <row r="750" spans="1:13" x14ac:dyDescent="0.2">
      <c r="A750" s="1"/>
      <c r="B750" s="1"/>
      <c r="C750" s="16"/>
      <c r="D750" s="1"/>
      <c r="E750" s="1"/>
      <c r="F750" s="1"/>
      <c r="G750" s="1"/>
      <c r="H750" s="11"/>
      <c r="I750" s="11"/>
      <c r="J750" s="11"/>
      <c r="K750" s="2"/>
      <c r="L750" s="2"/>
      <c r="M750" s="1"/>
    </row>
    <row r="751" spans="1:13" x14ac:dyDescent="0.2">
      <c r="A751" s="1"/>
      <c r="B751" s="1"/>
      <c r="C751" s="16"/>
      <c r="D751" s="1"/>
      <c r="E751" s="1"/>
      <c r="F751" s="1"/>
      <c r="G751" s="1"/>
      <c r="H751" s="11"/>
      <c r="I751" s="11"/>
      <c r="J751" s="11"/>
      <c r="K751" s="2"/>
      <c r="L751" s="2"/>
      <c r="M751" s="1"/>
    </row>
    <row r="752" spans="1:13" x14ac:dyDescent="0.2">
      <c r="A752" s="1"/>
      <c r="B752" s="1"/>
      <c r="C752" s="16"/>
      <c r="D752" s="1"/>
      <c r="E752" s="1"/>
      <c r="F752" s="1"/>
      <c r="G752" s="1"/>
      <c r="H752" s="11"/>
      <c r="I752" s="11"/>
      <c r="J752" s="11"/>
      <c r="K752" s="2"/>
      <c r="L752" s="2"/>
      <c r="M752" s="1"/>
    </row>
    <row r="753" spans="1:13" x14ac:dyDescent="0.2">
      <c r="A753" s="1"/>
      <c r="B753" s="1"/>
      <c r="C753" s="16"/>
      <c r="D753" s="1"/>
      <c r="E753" s="1"/>
      <c r="F753" s="1"/>
      <c r="G753" s="1"/>
      <c r="H753" s="11"/>
      <c r="I753" s="11"/>
      <c r="J753" s="11"/>
      <c r="K753" s="2"/>
      <c r="L753" s="2"/>
      <c r="M753" s="1"/>
    </row>
    <row r="754" spans="1:13" x14ac:dyDescent="0.2">
      <c r="A754" s="1"/>
      <c r="B754" s="1"/>
      <c r="C754" s="16"/>
      <c r="D754" s="1"/>
      <c r="E754" s="1"/>
      <c r="F754" s="1"/>
      <c r="G754" s="1"/>
      <c r="H754" s="11"/>
      <c r="I754" s="11"/>
      <c r="J754" s="11"/>
      <c r="K754" s="2"/>
      <c r="L754" s="2"/>
      <c r="M754" s="1"/>
    </row>
    <row r="755" spans="1:13" x14ac:dyDescent="0.2">
      <c r="A755" s="1"/>
      <c r="B755" s="1"/>
      <c r="C755" s="16"/>
      <c r="D755" s="1"/>
      <c r="E755" s="1"/>
      <c r="F755" s="1"/>
      <c r="G755" s="1"/>
      <c r="H755" s="11"/>
      <c r="I755" s="11"/>
      <c r="J755" s="11"/>
      <c r="K755" s="2"/>
      <c r="L755" s="2"/>
      <c r="M755" s="1"/>
    </row>
    <row r="756" spans="1:13" x14ac:dyDescent="0.2">
      <c r="A756" s="1"/>
      <c r="B756" s="1"/>
      <c r="C756" s="16"/>
      <c r="D756" s="1"/>
      <c r="E756" s="1"/>
      <c r="F756" s="1"/>
      <c r="G756" s="1"/>
      <c r="H756" s="11"/>
      <c r="I756" s="11"/>
      <c r="J756" s="11"/>
      <c r="K756" s="2"/>
      <c r="L756" s="2"/>
      <c r="M756" s="1"/>
    </row>
    <row r="757" spans="1:13" x14ac:dyDescent="0.2">
      <c r="A757" s="1"/>
      <c r="B757" s="1"/>
      <c r="C757" s="16"/>
      <c r="D757" s="1"/>
      <c r="E757" s="1"/>
      <c r="F757" s="1"/>
      <c r="G757" s="1"/>
      <c r="H757" s="11"/>
      <c r="I757" s="11"/>
      <c r="J757" s="11"/>
      <c r="K757" s="2"/>
      <c r="L757" s="2"/>
      <c r="M757" s="1"/>
    </row>
    <row r="758" spans="1:13" x14ac:dyDescent="0.2">
      <c r="A758" s="1"/>
      <c r="B758" s="1"/>
      <c r="C758" s="16"/>
      <c r="D758" s="1"/>
      <c r="E758" s="1"/>
      <c r="F758" s="1"/>
      <c r="G758" s="1"/>
      <c r="H758" s="11"/>
      <c r="I758" s="11"/>
      <c r="J758" s="11"/>
      <c r="K758" s="2"/>
      <c r="L758" s="2"/>
      <c r="M758" s="1"/>
    </row>
    <row r="759" spans="1:13" x14ac:dyDescent="0.2">
      <c r="A759" s="1"/>
      <c r="B759" s="1"/>
      <c r="C759" s="16"/>
      <c r="D759" s="1"/>
      <c r="E759" s="1"/>
      <c r="F759" s="1"/>
      <c r="G759" s="1"/>
      <c r="H759" s="11"/>
      <c r="I759" s="11"/>
      <c r="J759" s="11"/>
      <c r="K759" s="2"/>
      <c r="L759" s="2"/>
      <c r="M759" s="1"/>
    </row>
    <row r="760" spans="1:13" x14ac:dyDescent="0.2">
      <c r="A760" s="1"/>
      <c r="B760" s="1"/>
      <c r="C760" s="16"/>
      <c r="D760" s="1"/>
      <c r="E760" s="1"/>
      <c r="F760" s="1"/>
      <c r="G760" s="1"/>
      <c r="H760" s="11"/>
      <c r="I760" s="11"/>
      <c r="J760" s="11"/>
      <c r="K760" s="2"/>
      <c r="L760" s="2"/>
      <c r="M760" s="1"/>
    </row>
    <row r="761" spans="1:13" x14ac:dyDescent="0.2">
      <c r="A761" s="1"/>
      <c r="B761" s="1"/>
      <c r="C761" s="16"/>
      <c r="D761" s="1"/>
      <c r="E761" s="1"/>
      <c r="F761" s="1"/>
      <c r="G761" s="1"/>
      <c r="H761" s="11"/>
      <c r="I761" s="11"/>
      <c r="J761" s="11"/>
      <c r="K761" s="2"/>
      <c r="L761" s="2"/>
      <c r="M761" s="1"/>
    </row>
    <row r="762" spans="1:13" x14ac:dyDescent="0.2">
      <c r="A762" s="1"/>
      <c r="B762" s="1"/>
      <c r="C762" s="16"/>
      <c r="D762" s="1"/>
      <c r="E762" s="1"/>
      <c r="F762" s="1"/>
      <c r="G762" s="1"/>
      <c r="H762" s="11"/>
      <c r="I762" s="11"/>
      <c r="J762" s="11"/>
      <c r="K762" s="2"/>
      <c r="L762" s="2"/>
      <c r="M762" s="1"/>
    </row>
    <row r="763" spans="1:13" x14ac:dyDescent="0.2">
      <c r="A763" s="1"/>
      <c r="B763" s="1"/>
      <c r="C763" s="16"/>
      <c r="D763" s="1"/>
      <c r="E763" s="1"/>
      <c r="F763" s="1"/>
      <c r="G763" s="1"/>
      <c r="H763" s="11"/>
      <c r="I763" s="11"/>
      <c r="J763" s="11"/>
      <c r="K763" s="2"/>
      <c r="L763" s="2"/>
      <c r="M763" s="1"/>
    </row>
    <row r="764" spans="1:13" x14ac:dyDescent="0.2">
      <c r="A764" s="1"/>
      <c r="B764" s="1"/>
      <c r="C764" s="16"/>
      <c r="D764" s="1"/>
      <c r="E764" s="1"/>
      <c r="F764" s="1"/>
      <c r="G764" s="1"/>
      <c r="H764" s="11"/>
      <c r="I764" s="11"/>
      <c r="J764" s="11"/>
      <c r="K764" s="2"/>
      <c r="L764" s="2"/>
      <c r="M764" s="1"/>
    </row>
    <row r="765" spans="1:13" x14ac:dyDescent="0.2">
      <c r="A765" s="1"/>
      <c r="B765" s="1"/>
      <c r="C765" s="16"/>
      <c r="D765" s="1"/>
      <c r="E765" s="1"/>
      <c r="F765" s="1"/>
      <c r="G765" s="1"/>
      <c r="H765" s="11"/>
      <c r="I765" s="11"/>
      <c r="J765" s="11"/>
      <c r="K765" s="2"/>
      <c r="L765" s="2"/>
      <c r="M765" s="1"/>
    </row>
    <row r="766" spans="1:13" x14ac:dyDescent="0.2">
      <c r="A766" s="1"/>
      <c r="B766" s="1"/>
      <c r="C766" s="16"/>
      <c r="D766" s="1"/>
      <c r="E766" s="1"/>
      <c r="F766" s="1"/>
      <c r="G766" s="1"/>
      <c r="H766" s="11"/>
      <c r="I766" s="11"/>
      <c r="J766" s="11"/>
      <c r="K766" s="2"/>
      <c r="L766" s="2"/>
      <c r="M766" s="1"/>
    </row>
    <row r="767" spans="1:13" x14ac:dyDescent="0.2">
      <c r="A767" s="1"/>
      <c r="B767" s="1"/>
      <c r="C767" s="16"/>
      <c r="D767" s="1"/>
      <c r="E767" s="1"/>
      <c r="F767" s="1"/>
      <c r="G767" s="1"/>
      <c r="H767" s="11"/>
      <c r="I767" s="11"/>
      <c r="J767" s="11"/>
      <c r="K767" s="2"/>
      <c r="L767" s="2"/>
      <c r="M767" s="1"/>
    </row>
    <row r="768" spans="1:13" x14ac:dyDescent="0.2">
      <c r="A768" s="1"/>
      <c r="B768" s="1"/>
      <c r="C768" s="16"/>
      <c r="D768" s="1"/>
      <c r="E768" s="1"/>
      <c r="F768" s="1"/>
      <c r="G768" s="1"/>
      <c r="H768" s="11"/>
      <c r="I768" s="11"/>
      <c r="J768" s="11"/>
      <c r="K768" s="2"/>
      <c r="L768" s="2"/>
      <c r="M768" s="1"/>
    </row>
    <row r="769" spans="1:13" x14ac:dyDescent="0.2">
      <c r="A769" s="1"/>
      <c r="B769" s="1"/>
      <c r="C769" s="16"/>
      <c r="D769" s="1"/>
      <c r="E769" s="1"/>
      <c r="F769" s="1"/>
      <c r="G769" s="1"/>
      <c r="H769" s="11"/>
      <c r="I769" s="11"/>
      <c r="J769" s="11"/>
      <c r="K769" s="2"/>
      <c r="L769" s="2"/>
      <c r="M769" s="1"/>
    </row>
    <row r="770" spans="1:13" x14ac:dyDescent="0.2">
      <c r="A770" s="1"/>
      <c r="B770" s="1"/>
      <c r="C770" s="16"/>
      <c r="D770" s="1"/>
      <c r="E770" s="1"/>
      <c r="F770" s="1"/>
      <c r="G770" s="1"/>
      <c r="H770" s="11"/>
      <c r="I770" s="11"/>
      <c r="J770" s="11"/>
      <c r="K770" s="2"/>
      <c r="L770" s="2"/>
      <c r="M770" s="1"/>
    </row>
    <row r="771" spans="1:13" x14ac:dyDescent="0.2">
      <c r="A771" s="1"/>
      <c r="B771" s="1"/>
      <c r="C771" s="16"/>
      <c r="D771" s="1"/>
      <c r="E771" s="1"/>
      <c r="F771" s="1"/>
      <c r="G771" s="1"/>
      <c r="H771" s="11"/>
      <c r="I771" s="11"/>
      <c r="J771" s="11"/>
      <c r="K771" s="2"/>
      <c r="L771" s="2"/>
      <c r="M771" s="1"/>
    </row>
    <row r="772" spans="1:13" x14ac:dyDescent="0.2">
      <c r="A772" s="1"/>
      <c r="B772" s="1"/>
      <c r="C772" s="16"/>
      <c r="D772" s="1"/>
      <c r="E772" s="1"/>
      <c r="F772" s="1"/>
      <c r="G772" s="1"/>
      <c r="H772" s="11"/>
      <c r="I772" s="11"/>
      <c r="J772" s="11"/>
      <c r="K772" s="2"/>
      <c r="L772" s="2"/>
      <c r="M772" s="1"/>
    </row>
    <row r="773" spans="1:13" x14ac:dyDescent="0.2">
      <c r="A773" s="1"/>
      <c r="B773" s="1"/>
      <c r="C773" s="16"/>
      <c r="D773" s="1"/>
      <c r="E773" s="1"/>
      <c r="F773" s="1"/>
      <c r="G773" s="1"/>
      <c r="H773" s="11"/>
      <c r="I773" s="11"/>
      <c r="J773" s="11"/>
      <c r="K773" s="2"/>
      <c r="L773" s="2"/>
      <c r="M773" s="1"/>
    </row>
    <row r="774" spans="1:13" x14ac:dyDescent="0.2">
      <c r="A774" s="1"/>
      <c r="B774" s="1"/>
      <c r="C774" s="16"/>
      <c r="D774" s="1"/>
      <c r="E774" s="1"/>
      <c r="F774" s="1"/>
      <c r="G774" s="1"/>
      <c r="H774" s="11"/>
      <c r="I774" s="11"/>
      <c r="J774" s="11"/>
      <c r="K774" s="2"/>
      <c r="L774" s="2"/>
      <c r="M774" s="1"/>
    </row>
    <row r="775" spans="1:13" x14ac:dyDescent="0.2">
      <c r="A775" s="1"/>
      <c r="B775" s="1"/>
      <c r="C775" s="16"/>
      <c r="D775" s="1"/>
      <c r="E775" s="1"/>
      <c r="F775" s="1"/>
      <c r="G775" s="1"/>
      <c r="H775" s="11"/>
      <c r="I775" s="11"/>
      <c r="J775" s="11"/>
      <c r="K775" s="2"/>
      <c r="L775" s="2"/>
      <c r="M775" s="1"/>
    </row>
    <row r="776" spans="1:13" x14ac:dyDescent="0.2">
      <c r="A776" s="1"/>
      <c r="B776" s="1"/>
      <c r="C776" s="16"/>
      <c r="D776" s="1"/>
      <c r="E776" s="1"/>
      <c r="F776" s="1"/>
      <c r="G776" s="1"/>
      <c r="H776" s="11"/>
      <c r="I776" s="11"/>
      <c r="J776" s="11"/>
      <c r="K776" s="2"/>
      <c r="L776" s="2"/>
      <c r="M776" s="1"/>
    </row>
    <row r="777" spans="1:13" x14ac:dyDescent="0.2">
      <c r="A777" s="1"/>
      <c r="B777" s="1"/>
      <c r="C777" s="16"/>
      <c r="D777" s="1"/>
      <c r="E777" s="1"/>
      <c r="F777" s="1"/>
      <c r="G777" s="1"/>
      <c r="H777" s="11"/>
      <c r="I777" s="11"/>
      <c r="J777" s="11"/>
      <c r="K777" s="2"/>
      <c r="L777" s="2"/>
      <c r="M777" s="1"/>
    </row>
    <row r="778" spans="1:13" x14ac:dyDescent="0.2">
      <c r="A778" s="1"/>
      <c r="B778" s="1"/>
      <c r="C778" s="16"/>
      <c r="D778" s="1"/>
      <c r="E778" s="1"/>
      <c r="F778" s="1"/>
      <c r="G778" s="1"/>
      <c r="H778" s="11"/>
      <c r="I778" s="11"/>
      <c r="J778" s="11"/>
      <c r="K778" s="2"/>
      <c r="L778" s="2"/>
      <c r="M778" s="1"/>
    </row>
    <row r="779" spans="1:13" x14ac:dyDescent="0.2">
      <c r="A779" s="1"/>
      <c r="B779" s="1"/>
      <c r="C779" s="16"/>
      <c r="D779" s="1"/>
      <c r="E779" s="1"/>
      <c r="F779" s="1"/>
      <c r="G779" s="1"/>
      <c r="H779" s="11"/>
      <c r="I779" s="11"/>
      <c r="J779" s="11"/>
      <c r="K779" s="2"/>
      <c r="L779" s="2"/>
      <c r="M779" s="1"/>
    </row>
    <row r="780" spans="1:13" x14ac:dyDescent="0.2">
      <c r="A780" s="1"/>
      <c r="B780" s="1"/>
      <c r="C780" s="16"/>
      <c r="D780" s="1"/>
      <c r="E780" s="1"/>
      <c r="F780" s="1"/>
      <c r="G780" s="1"/>
      <c r="H780" s="11"/>
      <c r="I780" s="11"/>
      <c r="J780" s="11"/>
      <c r="K780" s="2"/>
      <c r="L780" s="2"/>
      <c r="M780" s="1"/>
    </row>
    <row r="781" spans="1:13" x14ac:dyDescent="0.2">
      <c r="A781" s="1"/>
      <c r="B781" s="1"/>
      <c r="C781" s="16"/>
      <c r="D781" s="1"/>
      <c r="E781" s="1"/>
      <c r="F781" s="1"/>
      <c r="G781" s="1"/>
      <c r="H781" s="11"/>
      <c r="I781" s="11"/>
      <c r="J781" s="11"/>
      <c r="K781" s="2"/>
      <c r="L781" s="2"/>
      <c r="M781" s="1"/>
    </row>
    <row r="782" spans="1:13" x14ac:dyDescent="0.2">
      <c r="A782" s="1"/>
      <c r="B782" s="1"/>
      <c r="C782" s="16"/>
      <c r="D782" s="1"/>
      <c r="E782" s="1"/>
      <c r="F782" s="1"/>
      <c r="G782" s="1"/>
      <c r="H782" s="11"/>
      <c r="I782" s="11"/>
      <c r="J782" s="11"/>
      <c r="K782" s="2"/>
      <c r="L782" s="2"/>
      <c r="M782" s="1"/>
    </row>
    <row r="783" spans="1:13" x14ac:dyDescent="0.2">
      <c r="A783" s="1"/>
      <c r="B783" s="1"/>
      <c r="C783" s="16"/>
      <c r="D783" s="1"/>
      <c r="E783" s="1"/>
      <c r="F783" s="1"/>
      <c r="G783" s="1"/>
      <c r="H783" s="11"/>
      <c r="I783" s="11"/>
      <c r="J783" s="11"/>
      <c r="K783" s="2"/>
      <c r="L783" s="2"/>
      <c r="M783" s="1"/>
    </row>
    <row r="784" spans="1:13" x14ac:dyDescent="0.2">
      <c r="A784" s="1"/>
      <c r="B784" s="1"/>
      <c r="C784" s="16"/>
      <c r="D784" s="1"/>
      <c r="E784" s="1"/>
      <c r="F784" s="1"/>
      <c r="G784" s="1"/>
      <c r="H784" s="11"/>
      <c r="I784" s="11"/>
      <c r="J784" s="11"/>
      <c r="K784" s="2"/>
      <c r="L784" s="2"/>
      <c r="M784" s="1"/>
    </row>
    <row r="785" spans="1:13" x14ac:dyDescent="0.2">
      <c r="A785" s="1"/>
      <c r="B785" s="1"/>
      <c r="C785" s="16"/>
      <c r="D785" s="1"/>
      <c r="E785" s="1"/>
      <c r="F785" s="1"/>
      <c r="G785" s="1"/>
      <c r="H785" s="11"/>
      <c r="I785" s="11"/>
      <c r="J785" s="11"/>
      <c r="K785" s="2"/>
      <c r="L785" s="2"/>
      <c r="M785" s="1"/>
    </row>
    <row r="786" spans="1:13" x14ac:dyDescent="0.2">
      <c r="A786" s="1"/>
      <c r="B786" s="1"/>
      <c r="C786" s="16"/>
      <c r="D786" s="1"/>
      <c r="E786" s="1"/>
      <c r="F786" s="1"/>
      <c r="G786" s="1"/>
      <c r="H786" s="11"/>
      <c r="I786" s="11"/>
      <c r="J786" s="11"/>
      <c r="K786" s="2"/>
      <c r="L786" s="2"/>
      <c r="M786" s="1"/>
    </row>
    <row r="787" spans="1:13" x14ac:dyDescent="0.2">
      <c r="A787" s="1"/>
      <c r="B787" s="1"/>
      <c r="C787" s="16"/>
      <c r="D787" s="1"/>
      <c r="E787" s="1"/>
      <c r="F787" s="1"/>
      <c r="G787" s="1"/>
      <c r="H787" s="11"/>
      <c r="I787" s="11"/>
      <c r="J787" s="11"/>
      <c r="K787" s="2"/>
      <c r="L787" s="2"/>
      <c r="M787" s="1"/>
    </row>
    <row r="788" spans="1:13" x14ac:dyDescent="0.2">
      <c r="A788" s="1"/>
      <c r="B788" s="1"/>
      <c r="C788" s="16"/>
      <c r="D788" s="1"/>
      <c r="E788" s="1"/>
      <c r="F788" s="1"/>
      <c r="G788" s="1"/>
      <c r="H788" s="11"/>
      <c r="I788" s="11"/>
      <c r="J788" s="11"/>
      <c r="K788" s="2"/>
      <c r="L788" s="2"/>
      <c r="M788" s="1"/>
    </row>
    <row r="789" spans="1:13" x14ac:dyDescent="0.2">
      <c r="A789" s="1"/>
      <c r="B789" s="1"/>
      <c r="C789" s="16"/>
      <c r="D789" s="1"/>
      <c r="E789" s="1"/>
      <c r="F789" s="1"/>
      <c r="G789" s="1"/>
      <c r="H789" s="11"/>
      <c r="I789" s="11"/>
      <c r="J789" s="11"/>
      <c r="K789" s="2"/>
      <c r="L789" s="2"/>
      <c r="M789" s="1"/>
    </row>
    <row r="790" spans="1:13" x14ac:dyDescent="0.2">
      <c r="A790" s="1"/>
      <c r="B790" s="1"/>
      <c r="C790" s="16"/>
      <c r="D790" s="1"/>
      <c r="E790" s="1"/>
      <c r="F790" s="1"/>
      <c r="G790" s="1"/>
      <c r="H790" s="11"/>
      <c r="I790" s="11"/>
      <c r="J790" s="11"/>
      <c r="K790" s="2"/>
      <c r="L790" s="2"/>
      <c r="M790" s="1"/>
    </row>
    <row r="791" spans="1:13" x14ac:dyDescent="0.2">
      <c r="A791" s="1"/>
      <c r="B791" s="1"/>
      <c r="C791" s="16"/>
      <c r="D791" s="1"/>
      <c r="E791" s="1"/>
      <c r="F791" s="1"/>
      <c r="G791" s="1"/>
      <c r="H791" s="11"/>
      <c r="I791" s="11"/>
      <c r="J791" s="11"/>
      <c r="K791" s="2"/>
      <c r="L791" s="2"/>
      <c r="M791" s="1"/>
    </row>
    <row r="792" spans="1:13" x14ac:dyDescent="0.2">
      <c r="A792" s="1"/>
      <c r="B792" s="1"/>
      <c r="C792" s="16"/>
      <c r="D792" s="1"/>
      <c r="E792" s="1"/>
      <c r="F792" s="1"/>
      <c r="G792" s="1"/>
      <c r="H792" s="11"/>
      <c r="I792" s="11"/>
      <c r="J792" s="11"/>
      <c r="K792" s="2"/>
      <c r="L792" s="2"/>
      <c r="M792" s="1"/>
    </row>
    <row r="793" spans="1:13" x14ac:dyDescent="0.2">
      <c r="A793" s="1"/>
      <c r="B793" s="1"/>
      <c r="C793" s="16"/>
      <c r="D793" s="1"/>
      <c r="E793" s="1"/>
      <c r="F793" s="1"/>
      <c r="G793" s="1"/>
      <c r="H793" s="11"/>
      <c r="I793" s="11"/>
      <c r="J793" s="11"/>
      <c r="K793" s="2"/>
      <c r="L793" s="2"/>
      <c r="M793" s="1"/>
    </row>
    <row r="794" spans="1:13" x14ac:dyDescent="0.2">
      <c r="A794" s="1"/>
      <c r="B794" s="1"/>
      <c r="C794" s="16"/>
      <c r="D794" s="1"/>
      <c r="E794" s="1"/>
      <c r="F794" s="1"/>
      <c r="G794" s="1"/>
      <c r="H794" s="11"/>
      <c r="I794" s="11"/>
      <c r="J794" s="11"/>
      <c r="K794" s="2"/>
      <c r="L794" s="2"/>
      <c r="M794" s="1"/>
    </row>
    <row r="795" spans="1:13" x14ac:dyDescent="0.2">
      <c r="A795" s="1"/>
      <c r="B795" s="1"/>
      <c r="C795" s="16"/>
      <c r="D795" s="1"/>
      <c r="E795" s="1"/>
      <c r="F795" s="1"/>
      <c r="G795" s="1"/>
      <c r="H795" s="11"/>
      <c r="I795" s="11"/>
      <c r="J795" s="11"/>
      <c r="K795" s="2"/>
      <c r="L795" s="2"/>
      <c r="M795" s="1"/>
    </row>
    <row r="796" spans="1:13" x14ac:dyDescent="0.2">
      <c r="A796" s="1"/>
      <c r="B796" s="1"/>
      <c r="C796" s="16"/>
      <c r="D796" s="1"/>
      <c r="E796" s="1"/>
      <c r="F796" s="1"/>
      <c r="G796" s="1"/>
      <c r="H796" s="11"/>
      <c r="I796" s="11"/>
      <c r="J796" s="11"/>
      <c r="K796" s="2"/>
      <c r="L796" s="2"/>
      <c r="M796" s="1"/>
    </row>
    <row r="797" spans="1:13" x14ac:dyDescent="0.2">
      <c r="A797" s="1"/>
      <c r="B797" s="1"/>
      <c r="C797" s="16"/>
      <c r="D797" s="1"/>
      <c r="E797" s="1"/>
      <c r="F797" s="1"/>
      <c r="G797" s="1"/>
      <c r="H797" s="11"/>
      <c r="I797" s="11"/>
      <c r="J797" s="11"/>
      <c r="K797" s="2"/>
      <c r="L797" s="2"/>
      <c r="M797" s="1"/>
    </row>
    <row r="798" spans="1:13" x14ac:dyDescent="0.2">
      <c r="A798" s="1"/>
      <c r="B798" s="1"/>
      <c r="C798" s="16"/>
      <c r="D798" s="1"/>
      <c r="E798" s="1"/>
      <c r="F798" s="1"/>
      <c r="G798" s="1"/>
      <c r="H798" s="11"/>
      <c r="I798" s="11"/>
      <c r="J798" s="11"/>
      <c r="K798" s="2"/>
      <c r="L798" s="2"/>
      <c r="M798" s="1"/>
    </row>
    <row r="799" spans="1:13" x14ac:dyDescent="0.2">
      <c r="A799" s="1"/>
      <c r="B799" s="1"/>
      <c r="C799" s="16"/>
      <c r="D799" s="1"/>
      <c r="E799" s="1"/>
      <c r="F799" s="1"/>
      <c r="G799" s="1"/>
      <c r="H799" s="11"/>
      <c r="I799" s="11"/>
      <c r="J799" s="11"/>
      <c r="K799" s="2"/>
      <c r="L799" s="2"/>
      <c r="M799" s="1"/>
    </row>
    <row r="800" spans="1:13" x14ac:dyDescent="0.2">
      <c r="A800" s="1"/>
      <c r="B800" s="1"/>
      <c r="C800" s="16"/>
      <c r="D800" s="1"/>
      <c r="E800" s="1"/>
      <c r="F800" s="1"/>
      <c r="G800" s="1"/>
      <c r="H800" s="11"/>
      <c r="I800" s="11"/>
      <c r="J800" s="11"/>
      <c r="K800" s="2"/>
      <c r="L800" s="2"/>
      <c r="M800" s="1"/>
    </row>
    <row r="801" spans="1:13" x14ac:dyDescent="0.2">
      <c r="A801" s="1"/>
      <c r="B801" s="1"/>
      <c r="C801" s="16"/>
      <c r="D801" s="1"/>
      <c r="E801" s="1"/>
      <c r="F801" s="1"/>
      <c r="G801" s="1"/>
      <c r="H801" s="11"/>
      <c r="I801" s="11"/>
      <c r="J801" s="11"/>
      <c r="K801" s="2"/>
      <c r="L801" s="2"/>
      <c r="M801" s="1"/>
    </row>
    <row r="802" spans="1:13" x14ac:dyDescent="0.2">
      <c r="A802" s="1"/>
      <c r="B802" s="1"/>
      <c r="C802" s="16"/>
      <c r="D802" s="1"/>
      <c r="E802" s="1"/>
      <c r="F802" s="1"/>
      <c r="G802" s="1"/>
      <c r="H802" s="11"/>
      <c r="I802" s="11"/>
      <c r="J802" s="11"/>
      <c r="K802" s="2"/>
      <c r="L802" s="2"/>
      <c r="M802" s="1"/>
    </row>
    <row r="803" spans="1:13" x14ac:dyDescent="0.2">
      <c r="A803" s="1"/>
      <c r="B803" s="1"/>
      <c r="C803" s="16"/>
      <c r="D803" s="1"/>
      <c r="E803" s="1"/>
      <c r="F803" s="1"/>
      <c r="G803" s="1"/>
      <c r="H803" s="11"/>
      <c r="I803" s="11"/>
      <c r="J803" s="11"/>
      <c r="K803" s="2"/>
      <c r="L803" s="2"/>
      <c r="M803" s="1"/>
    </row>
    <row r="804" spans="1:13" x14ac:dyDescent="0.2">
      <c r="A804" s="1"/>
      <c r="B804" s="1"/>
      <c r="C804" s="16"/>
      <c r="D804" s="1"/>
      <c r="E804" s="1"/>
      <c r="F804" s="1"/>
      <c r="G804" s="1"/>
      <c r="H804" s="11"/>
      <c r="I804" s="11"/>
      <c r="J804" s="11"/>
      <c r="K804" s="2"/>
      <c r="L804" s="2"/>
      <c r="M804" s="1"/>
    </row>
    <row r="805" spans="1:13" x14ac:dyDescent="0.2">
      <c r="A805" s="1"/>
      <c r="B805" s="1"/>
      <c r="C805" s="16"/>
      <c r="D805" s="1"/>
      <c r="E805" s="1"/>
      <c r="F805" s="1"/>
      <c r="G805" s="1"/>
      <c r="H805" s="11"/>
      <c r="I805" s="11"/>
      <c r="J805" s="11"/>
      <c r="K805" s="2"/>
      <c r="L805" s="2"/>
      <c r="M805" s="1"/>
    </row>
    <row r="806" spans="1:13" x14ac:dyDescent="0.2">
      <c r="A806" s="1"/>
      <c r="B806" s="1"/>
      <c r="C806" s="16"/>
      <c r="D806" s="1"/>
      <c r="E806" s="1"/>
      <c r="F806" s="1"/>
      <c r="G806" s="1"/>
      <c r="H806" s="11"/>
      <c r="I806" s="11"/>
      <c r="J806" s="11"/>
      <c r="K806" s="2"/>
      <c r="L806" s="2"/>
      <c r="M806" s="1"/>
    </row>
    <row r="807" spans="1:13" x14ac:dyDescent="0.2">
      <c r="A807" s="1"/>
      <c r="B807" s="1"/>
      <c r="C807" s="16"/>
      <c r="D807" s="1"/>
      <c r="E807" s="1"/>
      <c r="F807" s="1"/>
      <c r="G807" s="1"/>
      <c r="H807" s="11"/>
      <c r="I807" s="11"/>
      <c r="J807" s="11"/>
      <c r="K807" s="2"/>
      <c r="L807" s="2"/>
      <c r="M807" s="1"/>
    </row>
    <row r="808" spans="1:13" x14ac:dyDescent="0.2">
      <c r="A808" s="1"/>
      <c r="B808" s="1"/>
      <c r="C808" s="16"/>
      <c r="D808" s="1"/>
      <c r="E808" s="1"/>
      <c r="F808" s="1"/>
      <c r="G808" s="1"/>
      <c r="H808" s="11"/>
      <c r="I808" s="11"/>
      <c r="J808" s="11"/>
      <c r="K808" s="2"/>
      <c r="L808" s="2"/>
      <c r="M808" s="1"/>
    </row>
    <row r="809" spans="1:13" x14ac:dyDescent="0.2">
      <c r="A809" s="1"/>
      <c r="B809" s="1"/>
      <c r="C809" s="16"/>
      <c r="D809" s="1"/>
      <c r="E809" s="1"/>
      <c r="F809" s="1"/>
      <c r="G809" s="1"/>
      <c r="H809" s="11"/>
      <c r="I809" s="11"/>
      <c r="J809" s="11"/>
      <c r="K809" s="2"/>
      <c r="L809" s="2"/>
      <c r="M809" s="1"/>
    </row>
    <row r="810" spans="1:13" x14ac:dyDescent="0.2">
      <c r="A810" s="1"/>
      <c r="B810" s="1"/>
      <c r="C810" s="16"/>
      <c r="D810" s="1"/>
      <c r="E810" s="1"/>
      <c r="F810" s="1"/>
      <c r="G810" s="1"/>
      <c r="H810" s="11"/>
      <c r="I810" s="11"/>
      <c r="J810" s="11"/>
      <c r="K810" s="2"/>
      <c r="L810" s="2"/>
      <c r="M810" s="1"/>
    </row>
    <row r="811" spans="1:13" x14ac:dyDescent="0.2">
      <c r="A811" s="1"/>
      <c r="B811" s="1"/>
      <c r="C811" s="16"/>
      <c r="D811" s="1"/>
      <c r="E811" s="1"/>
      <c r="F811" s="1"/>
      <c r="G811" s="1"/>
      <c r="H811" s="11"/>
      <c r="I811" s="11"/>
      <c r="J811" s="11"/>
      <c r="K811" s="2"/>
      <c r="L811" s="2"/>
      <c r="M811" s="1"/>
    </row>
    <row r="812" spans="1:13" x14ac:dyDescent="0.2">
      <c r="A812" s="1"/>
      <c r="B812" s="1"/>
      <c r="C812" s="16"/>
      <c r="D812" s="1"/>
      <c r="E812" s="1"/>
      <c r="F812" s="1"/>
      <c r="G812" s="1"/>
      <c r="H812" s="11"/>
      <c r="I812" s="11"/>
      <c r="J812" s="11"/>
      <c r="K812" s="2"/>
      <c r="L812" s="2"/>
      <c r="M812" s="1"/>
    </row>
    <row r="813" spans="1:13" x14ac:dyDescent="0.2">
      <c r="A813" s="1"/>
      <c r="B813" s="1"/>
      <c r="C813" s="16"/>
      <c r="D813" s="1"/>
      <c r="E813" s="1"/>
      <c r="F813" s="1"/>
      <c r="G813" s="1"/>
      <c r="H813" s="11"/>
      <c r="I813" s="11"/>
      <c r="J813" s="11"/>
      <c r="K813" s="2"/>
      <c r="L813" s="2"/>
      <c r="M813" s="1"/>
    </row>
    <row r="814" spans="1:13" x14ac:dyDescent="0.2">
      <c r="A814" s="1"/>
      <c r="B814" s="1"/>
      <c r="C814" s="16"/>
      <c r="D814" s="1"/>
      <c r="E814" s="1"/>
      <c r="F814" s="1"/>
      <c r="G814" s="1"/>
      <c r="H814" s="11"/>
      <c r="I814" s="11"/>
      <c r="J814" s="11"/>
      <c r="K814" s="2"/>
      <c r="L814" s="2"/>
      <c r="M814" s="1"/>
    </row>
    <row r="815" spans="1:13" x14ac:dyDescent="0.2">
      <c r="A815" s="1"/>
      <c r="B815" s="1"/>
      <c r="C815" s="16"/>
      <c r="D815" s="1"/>
      <c r="E815" s="1"/>
      <c r="F815" s="1"/>
      <c r="G815" s="1"/>
      <c r="H815" s="11"/>
      <c r="I815" s="11"/>
      <c r="J815" s="11"/>
      <c r="K815" s="2"/>
      <c r="L815" s="2"/>
      <c r="M815" s="1"/>
    </row>
    <row r="816" spans="1:13" x14ac:dyDescent="0.2">
      <c r="A816" s="1"/>
      <c r="B816" s="1"/>
      <c r="C816" s="16"/>
      <c r="D816" s="1"/>
      <c r="E816" s="1"/>
      <c r="F816" s="1"/>
      <c r="G816" s="1"/>
      <c r="H816" s="11"/>
      <c r="I816" s="11"/>
      <c r="J816" s="11"/>
      <c r="K816" s="2"/>
      <c r="L816" s="2"/>
      <c r="M816" s="1"/>
    </row>
    <row r="817" spans="1:13" x14ac:dyDescent="0.2">
      <c r="A817" s="1"/>
      <c r="B817" s="1"/>
      <c r="C817" s="16"/>
      <c r="D817" s="1"/>
      <c r="E817" s="1"/>
      <c r="F817" s="1"/>
      <c r="G817" s="1"/>
      <c r="H817" s="11"/>
      <c r="I817" s="11"/>
      <c r="J817" s="11"/>
      <c r="K817" s="2"/>
      <c r="L817" s="2"/>
      <c r="M817" s="1"/>
    </row>
    <row r="818" spans="1:13" x14ac:dyDescent="0.2">
      <c r="A818" s="1"/>
      <c r="B818" s="1"/>
      <c r="C818" s="16"/>
      <c r="D818" s="1"/>
      <c r="E818" s="1"/>
      <c r="F818" s="1"/>
      <c r="G818" s="1"/>
      <c r="H818" s="11"/>
      <c r="I818" s="11"/>
      <c r="J818" s="11"/>
      <c r="K818" s="2"/>
      <c r="L818" s="2"/>
      <c r="M818" s="1"/>
    </row>
    <row r="819" spans="1:13" x14ac:dyDescent="0.2">
      <c r="A819" s="1"/>
      <c r="B819" s="1"/>
      <c r="C819" s="16"/>
      <c r="D819" s="1"/>
      <c r="E819" s="1"/>
      <c r="F819" s="1"/>
      <c r="G819" s="1"/>
      <c r="H819" s="11"/>
      <c r="I819" s="11"/>
      <c r="J819" s="11"/>
      <c r="K819" s="2"/>
      <c r="L819" s="2"/>
      <c r="M819" s="1"/>
    </row>
    <row r="820" spans="1:13" x14ac:dyDescent="0.2">
      <c r="A820" s="1"/>
      <c r="B820" s="1"/>
      <c r="C820" s="16"/>
      <c r="D820" s="1"/>
      <c r="E820" s="1"/>
      <c r="F820" s="1"/>
      <c r="G820" s="1"/>
      <c r="H820" s="11"/>
      <c r="I820" s="11"/>
      <c r="J820" s="11"/>
      <c r="K820" s="2"/>
      <c r="L820" s="2"/>
      <c r="M820" s="1"/>
    </row>
    <row r="821" spans="1:13" x14ac:dyDescent="0.2">
      <c r="A821" s="1"/>
      <c r="B821" s="1"/>
      <c r="C821" s="16"/>
      <c r="D821" s="1"/>
      <c r="E821" s="1"/>
      <c r="F821" s="1"/>
      <c r="G821" s="1"/>
      <c r="H821" s="11"/>
      <c r="I821" s="11"/>
      <c r="J821" s="11"/>
      <c r="K821" s="2"/>
      <c r="L821" s="2"/>
      <c r="M821" s="1"/>
    </row>
    <row r="822" spans="1:13" x14ac:dyDescent="0.2">
      <c r="A822" s="1"/>
      <c r="B822" s="1"/>
      <c r="C822" s="16"/>
      <c r="D822" s="1"/>
      <c r="E822" s="1"/>
      <c r="F822" s="1"/>
      <c r="G822" s="1"/>
      <c r="H822" s="11"/>
      <c r="I822" s="11"/>
      <c r="J822" s="11"/>
      <c r="K822" s="2"/>
      <c r="L822" s="2"/>
      <c r="M822" s="1"/>
    </row>
    <row r="823" spans="1:13" x14ac:dyDescent="0.2">
      <c r="A823" s="1"/>
      <c r="B823" s="1"/>
      <c r="C823" s="16"/>
      <c r="D823" s="1"/>
      <c r="E823" s="1"/>
      <c r="F823" s="1"/>
      <c r="G823" s="1"/>
      <c r="H823" s="11"/>
      <c r="I823" s="11"/>
      <c r="J823" s="11"/>
      <c r="K823" s="2"/>
      <c r="L823" s="2"/>
      <c r="M823" s="1"/>
    </row>
    <row r="824" spans="1:13" x14ac:dyDescent="0.2">
      <c r="A824" s="1"/>
      <c r="B824" s="1"/>
      <c r="C824" s="16"/>
      <c r="D824" s="1"/>
      <c r="E824" s="1"/>
      <c r="F824" s="1"/>
      <c r="G824" s="1"/>
      <c r="H824" s="11"/>
      <c r="I824" s="11"/>
      <c r="J824" s="11"/>
      <c r="K824" s="2"/>
      <c r="L824" s="2"/>
      <c r="M824" s="1"/>
    </row>
    <row r="825" spans="1:13" x14ac:dyDescent="0.2">
      <c r="A825" s="1"/>
      <c r="B825" s="1"/>
      <c r="C825" s="16"/>
      <c r="D825" s="1"/>
      <c r="E825" s="1"/>
      <c r="F825" s="1"/>
      <c r="G825" s="1"/>
      <c r="H825" s="11"/>
      <c r="I825" s="11"/>
      <c r="J825" s="11"/>
      <c r="K825" s="2"/>
      <c r="L825" s="2"/>
      <c r="M825" s="1"/>
    </row>
    <row r="826" spans="1:13" x14ac:dyDescent="0.2">
      <c r="A826" s="1"/>
      <c r="B826" s="1"/>
      <c r="C826" s="16"/>
      <c r="D826" s="1"/>
      <c r="E826" s="1"/>
      <c r="F826" s="1"/>
      <c r="G826" s="1"/>
      <c r="H826" s="11"/>
      <c r="I826" s="11"/>
      <c r="J826" s="11"/>
      <c r="K826" s="2"/>
      <c r="L826" s="2"/>
      <c r="M826" s="1"/>
    </row>
    <row r="827" spans="1:13" x14ac:dyDescent="0.2">
      <c r="A827" s="1"/>
      <c r="B827" s="1"/>
      <c r="C827" s="16"/>
      <c r="D827" s="1"/>
      <c r="E827" s="1"/>
      <c r="F827" s="1"/>
      <c r="G827" s="1"/>
      <c r="H827" s="11"/>
      <c r="I827" s="11"/>
      <c r="J827" s="11"/>
      <c r="K827" s="2"/>
      <c r="L827" s="2"/>
      <c r="M827" s="1"/>
    </row>
    <row r="828" spans="1:13" x14ac:dyDescent="0.2">
      <c r="A828" s="1"/>
      <c r="B828" s="1"/>
      <c r="C828" s="16"/>
      <c r="D828" s="1"/>
      <c r="E828" s="1"/>
      <c r="F828" s="1"/>
      <c r="G828" s="1"/>
      <c r="H828" s="11"/>
      <c r="I828" s="11"/>
      <c r="J828" s="11"/>
      <c r="K828" s="2"/>
      <c r="L828" s="2"/>
      <c r="M828" s="1"/>
    </row>
    <row r="829" spans="1:13" x14ac:dyDescent="0.2">
      <c r="A829" s="1"/>
      <c r="B829" s="1"/>
      <c r="C829" s="16"/>
      <c r="D829" s="1"/>
      <c r="E829" s="1"/>
      <c r="F829" s="1"/>
      <c r="G829" s="1"/>
      <c r="H829" s="11"/>
      <c r="I829" s="11"/>
      <c r="J829" s="11"/>
      <c r="K829" s="2"/>
      <c r="L829" s="2"/>
      <c r="M829" s="1"/>
    </row>
    <row r="830" spans="1:13" x14ac:dyDescent="0.2">
      <c r="A830" s="1"/>
      <c r="B830" s="1"/>
      <c r="C830" s="16"/>
      <c r="D830" s="1"/>
      <c r="E830" s="1"/>
      <c r="F830" s="1"/>
      <c r="G830" s="1"/>
      <c r="H830" s="11"/>
      <c r="I830" s="11"/>
      <c r="J830" s="11"/>
      <c r="K830" s="2"/>
      <c r="L830" s="2"/>
      <c r="M830" s="1"/>
    </row>
    <row r="831" spans="1:13" x14ac:dyDescent="0.2">
      <c r="A831" s="1"/>
      <c r="B831" s="1"/>
      <c r="C831" s="16"/>
      <c r="D831" s="1"/>
      <c r="E831" s="1"/>
      <c r="F831" s="1"/>
      <c r="G831" s="1"/>
      <c r="H831" s="11"/>
      <c r="I831" s="11"/>
      <c r="J831" s="11"/>
      <c r="K831" s="2"/>
      <c r="L831" s="2"/>
      <c r="M831" s="1"/>
    </row>
    <row r="832" spans="1:13" x14ac:dyDescent="0.2">
      <c r="A832" s="1"/>
      <c r="B832" s="1"/>
      <c r="C832" s="16"/>
      <c r="D832" s="1"/>
      <c r="E832" s="1"/>
      <c r="F832" s="1"/>
      <c r="G832" s="1"/>
      <c r="H832" s="11"/>
      <c r="I832" s="11"/>
      <c r="J832" s="11"/>
      <c r="K832" s="2"/>
      <c r="L832" s="2"/>
      <c r="M832" s="1"/>
    </row>
    <row r="833" spans="1:13" x14ac:dyDescent="0.2">
      <c r="A833" s="1"/>
      <c r="B833" s="1"/>
      <c r="C833" s="16"/>
      <c r="D833" s="1"/>
      <c r="E833" s="1"/>
      <c r="F833" s="1"/>
      <c r="G833" s="1"/>
      <c r="H833" s="11"/>
      <c r="I833" s="11"/>
      <c r="J833" s="11"/>
      <c r="K833" s="2"/>
      <c r="L833" s="2"/>
      <c r="M833" s="1"/>
    </row>
    <row r="834" spans="1:13" x14ac:dyDescent="0.2">
      <c r="A834" s="1"/>
      <c r="B834" s="1"/>
      <c r="C834" s="16"/>
      <c r="D834" s="1"/>
      <c r="E834" s="1"/>
      <c r="F834" s="1"/>
      <c r="G834" s="1"/>
      <c r="H834" s="11"/>
      <c r="I834" s="11"/>
      <c r="J834" s="11"/>
      <c r="K834" s="2"/>
      <c r="L834" s="2"/>
      <c r="M834" s="1"/>
    </row>
    <row r="835" spans="1:13" x14ac:dyDescent="0.2">
      <c r="A835" s="1"/>
      <c r="B835" s="1"/>
      <c r="C835" s="16"/>
      <c r="D835" s="1"/>
      <c r="E835" s="1"/>
      <c r="F835" s="1"/>
      <c r="G835" s="1"/>
      <c r="H835" s="11"/>
      <c r="I835" s="11"/>
      <c r="J835" s="11"/>
      <c r="K835" s="2"/>
      <c r="L835" s="2"/>
      <c r="M835" s="1"/>
    </row>
    <row r="836" spans="1:13" x14ac:dyDescent="0.2">
      <c r="A836" s="1"/>
      <c r="B836" s="1"/>
      <c r="C836" s="16"/>
      <c r="D836" s="1"/>
      <c r="E836" s="1"/>
      <c r="F836" s="1"/>
      <c r="G836" s="1"/>
      <c r="H836" s="11"/>
      <c r="I836" s="11"/>
      <c r="J836" s="11"/>
      <c r="K836" s="2"/>
      <c r="L836" s="2"/>
      <c r="M836" s="1"/>
    </row>
    <row r="837" spans="1:13" x14ac:dyDescent="0.2">
      <c r="A837" s="1"/>
      <c r="B837" s="1"/>
      <c r="C837" s="16"/>
      <c r="D837" s="1"/>
      <c r="E837" s="1"/>
      <c r="F837" s="1"/>
      <c r="G837" s="1"/>
      <c r="H837" s="11"/>
      <c r="I837" s="11"/>
      <c r="J837" s="11"/>
      <c r="K837" s="2"/>
      <c r="L837" s="2"/>
      <c r="M837" s="1"/>
    </row>
    <row r="838" spans="1:13" x14ac:dyDescent="0.2">
      <c r="A838" s="1"/>
      <c r="B838" s="1"/>
      <c r="C838" s="16"/>
      <c r="D838" s="1"/>
      <c r="E838" s="1"/>
      <c r="F838" s="1"/>
      <c r="G838" s="1"/>
      <c r="H838" s="11"/>
      <c r="I838" s="11"/>
      <c r="J838" s="11"/>
      <c r="K838" s="2"/>
      <c r="L838" s="2"/>
      <c r="M838" s="1"/>
    </row>
    <row r="839" spans="1:13" x14ac:dyDescent="0.2">
      <c r="A839" s="1"/>
      <c r="B839" s="1"/>
      <c r="C839" s="16"/>
      <c r="D839" s="1"/>
      <c r="E839" s="1"/>
      <c r="F839" s="1"/>
      <c r="G839" s="1"/>
      <c r="H839" s="11"/>
      <c r="I839" s="11"/>
      <c r="J839" s="11"/>
      <c r="K839" s="2"/>
      <c r="L839" s="2"/>
      <c r="M839" s="1"/>
    </row>
    <row r="840" spans="1:13" x14ac:dyDescent="0.2">
      <c r="A840" s="1"/>
      <c r="B840" s="1"/>
      <c r="C840" s="16"/>
      <c r="D840" s="1"/>
      <c r="E840" s="1"/>
      <c r="F840" s="1"/>
      <c r="G840" s="1"/>
      <c r="H840" s="11"/>
      <c r="I840" s="11"/>
      <c r="J840" s="11"/>
      <c r="K840" s="2"/>
      <c r="L840" s="2"/>
      <c r="M840" s="1"/>
    </row>
    <row r="841" spans="1:13" x14ac:dyDescent="0.2">
      <c r="A841" s="1"/>
      <c r="B841" s="1"/>
      <c r="C841" s="16"/>
      <c r="D841" s="1"/>
      <c r="E841" s="1"/>
      <c r="F841" s="1"/>
      <c r="G841" s="1"/>
      <c r="H841" s="11"/>
      <c r="I841" s="11"/>
      <c r="J841" s="11"/>
      <c r="K841" s="2"/>
      <c r="L841" s="2"/>
      <c r="M841" s="1"/>
    </row>
    <row r="842" spans="1:13" x14ac:dyDescent="0.2">
      <c r="A842" s="1"/>
      <c r="B842" s="1"/>
      <c r="C842" s="16"/>
      <c r="D842" s="1"/>
      <c r="E842" s="1"/>
      <c r="F842" s="1"/>
      <c r="G842" s="1"/>
      <c r="H842" s="11"/>
      <c r="I842" s="11"/>
      <c r="J842" s="11"/>
      <c r="K842" s="2"/>
      <c r="L842" s="2"/>
      <c r="M842" s="1"/>
    </row>
    <row r="843" spans="1:13" x14ac:dyDescent="0.2">
      <c r="A843" s="1"/>
      <c r="B843" s="1"/>
      <c r="C843" s="16"/>
      <c r="D843" s="1"/>
      <c r="E843" s="1"/>
      <c r="F843" s="1"/>
      <c r="G843" s="1"/>
      <c r="H843" s="11"/>
      <c r="I843" s="11"/>
      <c r="J843" s="11"/>
      <c r="K843" s="2"/>
      <c r="L843" s="2"/>
      <c r="M843" s="1"/>
    </row>
    <row r="844" spans="1:13" x14ac:dyDescent="0.2">
      <c r="A844" s="1"/>
      <c r="B844" s="1"/>
      <c r="C844" s="16"/>
      <c r="D844" s="1"/>
      <c r="E844" s="1"/>
      <c r="F844" s="1"/>
      <c r="G844" s="1"/>
      <c r="H844" s="11"/>
      <c r="I844" s="11"/>
      <c r="J844" s="11"/>
      <c r="K844" s="2"/>
      <c r="L844" s="2"/>
      <c r="M844" s="1"/>
    </row>
    <row r="845" spans="1:13" x14ac:dyDescent="0.2">
      <c r="A845" s="1"/>
      <c r="B845" s="1"/>
      <c r="C845" s="16"/>
      <c r="D845" s="1"/>
      <c r="E845" s="1"/>
      <c r="F845" s="1"/>
      <c r="G845" s="1"/>
      <c r="H845" s="11"/>
      <c r="I845" s="11"/>
      <c r="J845" s="11"/>
      <c r="K845" s="2"/>
      <c r="L845" s="2"/>
      <c r="M845" s="1"/>
    </row>
    <row r="846" spans="1:13" x14ac:dyDescent="0.2">
      <c r="A846" s="1"/>
      <c r="B846" s="1"/>
      <c r="C846" s="16"/>
      <c r="D846" s="1"/>
      <c r="E846" s="1"/>
      <c r="F846" s="1"/>
      <c r="G846" s="1"/>
      <c r="H846" s="11"/>
      <c r="I846" s="11"/>
      <c r="J846" s="11"/>
      <c r="K846" s="2"/>
      <c r="L846" s="2"/>
      <c r="M846" s="1"/>
    </row>
    <row r="847" spans="1:13" x14ac:dyDescent="0.2">
      <c r="A847" s="1"/>
      <c r="B847" s="1"/>
      <c r="C847" s="16"/>
      <c r="D847" s="1"/>
      <c r="E847" s="1"/>
      <c r="F847" s="1"/>
      <c r="G847" s="1"/>
      <c r="H847" s="11"/>
      <c r="I847" s="11"/>
      <c r="J847" s="11"/>
      <c r="K847" s="2"/>
      <c r="L847" s="2"/>
      <c r="M847" s="1"/>
    </row>
    <row r="848" spans="1:13" x14ac:dyDescent="0.2">
      <c r="A848" s="1"/>
      <c r="B848" s="1"/>
      <c r="C848" s="16"/>
      <c r="D848" s="1"/>
      <c r="E848" s="1"/>
      <c r="F848" s="1"/>
      <c r="G848" s="1"/>
      <c r="H848" s="11"/>
      <c r="I848" s="11"/>
      <c r="J848" s="11"/>
      <c r="K848" s="2"/>
      <c r="L848" s="2"/>
      <c r="M848" s="1"/>
    </row>
    <row r="849" spans="1:13" x14ac:dyDescent="0.2">
      <c r="A849" s="1"/>
      <c r="B849" s="1"/>
      <c r="C849" s="16"/>
      <c r="D849" s="1"/>
      <c r="E849" s="1"/>
      <c r="F849" s="1"/>
      <c r="G849" s="1"/>
      <c r="H849" s="11"/>
      <c r="I849" s="11"/>
      <c r="J849" s="11"/>
      <c r="K849" s="2"/>
      <c r="L849" s="2"/>
      <c r="M849" s="1"/>
    </row>
    <row r="850" spans="1:13" x14ac:dyDescent="0.2">
      <c r="A850" s="1"/>
      <c r="B850" s="1"/>
      <c r="C850" s="16"/>
      <c r="D850" s="1"/>
      <c r="E850" s="1"/>
      <c r="F850" s="1"/>
      <c r="G850" s="1"/>
      <c r="H850" s="11"/>
      <c r="I850" s="11"/>
      <c r="J850" s="11"/>
      <c r="K850" s="2"/>
      <c r="L850" s="2"/>
      <c r="M850" s="1"/>
    </row>
    <row r="851" spans="1:13" x14ac:dyDescent="0.2">
      <c r="A851" s="1"/>
      <c r="B851" s="1"/>
      <c r="C851" s="16"/>
      <c r="D851" s="1"/>
      <c r="E851" s="1"/>
      <c r="F851" s="1"/>
      <c r="G851" s="1"/>
      <c r="H851" s="11"/>
      <c r="I851" s="11"/>
      <c r="J851" s="11"/>
      <c r="K851" s="2"/>
      <c r="L851" s="2"/>
      <c r="M851" s="1"/>
    </row>
    <row r="852" spans="1:13" x14ac:dyDescent="0.2">
      <c r="A852" s="1"/>
      <c r="B852" s="1"/>
      <c r="C852" s="16"/>
      <c r="D852" s="1"/>
      <c r="E852" s="1"/>
      <c r="F852" s="1"/>
      <c r="G852" s="1"/>
      <c r="H852" s="11"/>
      <c r="I852" s="11"/>
      <c r="J852" s="11"/>
      <c r="K852" s="2"/>
      <c r="L852" s="2"/>
      <c r="M852" s="1"/>
    </row>
    <row r="853" spans="1:13" x14ac:dyDescent="0.2">
      <c r="A853" s="1"/>
      <c r="B853" s="1"/>
      <c r="C853" s="16"/>
      <c r="D853" s="1"/>
      <c r="E853" s="1"/>
      <c r="F853" s="1"/>
      <c r="G853" s="1"/>
      <c r="H853" s="11"/>
      <c r="I853" s="11"/>
      <c r="J853" s="11"/>
      <c r="K853" s="2"/>
      <c r="L853" s="2"/>
      <c r="M853" s="1"/>
    </row>
    <row r="854" spans="1:13" x14ac:dyDescent="0.2">
      <c r="A854" s="1"/>
      <c r="B854" s="1"/>
      <c r="C854" s="16"/>
      <c r="D854" s="1"/>
      <c r="E854" s="1"/>
      <c r="F854" s="1"/>
      <c r="G854" s="1"/>
      <c r="H854" s="11"/>
      <c r="I854" s="11"/>
      <c r="J854" s="11"/>
      <c r="K854" s="2"/>
      <c r="L854" s="2"/>
      <c r="M854" s="1"/>
    </row>
    <row r="855" spans="1:13" x14ac:dyDescent="0.2">
      <c r="A855" s="1"/>
      <c r="B855" s="1"/>
      <c r="C855" s="16"/>
      <c r="D855" s="1"/>
      <c r="E855" s="1"/>
      <c r="F855" s="1"/>
      <c r="G855" s="1"/>
      <c r="H855" s="11"/>
      <c r="I855" s="11"/>
      <c r="J855" s="11"/>
      <c r="K855" s="2"/>
      <c r="L855" s="2"/>
      <c r="M855" s="1"/>
    </row>
    <row r="856" spans="1:13" x14ac:dyDescent="0.2">
      <c r="A856" s="1"/>
      <c r="B856" s="1"/>
      <c r="C856" s="16"/>
      <c r="D856" s="1"/>
      <c r="E856" s="1"/>
      <c r="F856" s="1"/>
      <c r="G856" s="1"/>
      <c r="H856" s="11"/>
      <c r="I856" s="11"/>
      <c r="J856" s="11"/>
      <c r="K856" s="2"/>
      <c r="L856" s="2"/>
      <c r="M856" s="1"/>
    </row>
    <row r="857" spans="1:13" x14ac:dyDescent="0.2">
      <c r="A857" s="1"/>
      <c r="B857" s="1"/>
      <c r="C857" s="16"/>
      <c r="D857" s="1"/>
      <c r="E857" s="1"/>
      <c r="F857" s="1"/>
      <c r="G857" s="1"/>
      <c r="H857" s="11"/>
      <c r="I857" s="11"/>
      <c r="J857" s="11"/>
      <c r="K857" s="2"/>
      <c r="L857" s="2"/>
      <c r="M857" s="1"/>
    </row>
    <row r="858" spans="1:13" x14ac:dyDescent="0.2">
      <c r="A858" s="1"/>
      <c r="B858" s="1"/>
      <c r="C858" s="16"/>
      <c r="D858" s="1"/>
      <c r="E858" s="1"/>
      <c r="F858" s="1"/>
      <c r="G858" s="1"/>
      <c r="H858" s="11"/>
      <c r="I858" s="11"/>
      <c r="J858" s="11"/>
      <c r="K858" s="2"/>
      <c r="L858" s="2"/>
      <c r="M858" s="1"/>
    </row>
    <row r="859" spans="1:13" x14ac:dyDescent="0.2">
      <c r="A859" s="1"/>
      <c r="B859" s="1"/>
      <c r="C859" s="16"/>
      <c r="D859" s="1"/>
      <c r="E859" s="1"/>
      <c r="F859" s="1"/>
      <c r="G859" s="1"/>
      <c r="H859" s="11"/>
      <c r="I859" s="11"/>
      <c r="J859" s="11"/>
      <c r="K859" s="2"/>
      <c r="L859" s="2"/>
      <c r="M859" s="1"/>
    </row>
    <row r="860" spans="1:13" x14ac:dyDescent="0.2">
      <c r="A860" s="1"/>
      <c r="B860" s="1"/>
      <c r="C860" s="16"/>
      <c r="D860" s="1"/>
      <c r="E860" s="1"/>
      <c r="F860" s="1"/>
      <c r="G860" s="1"/>
      <c r="H860" s="11"/>
      <c r="I860" s="11"/>
      <c r="J860" s="11"/>
      <c r="K860" s="2"/>
      <c r="L860" s="2"/>
      <c r="M860" s="1"/>
    </row>
    <row r="861" spans="1:13" x14ac:dyDescent="0.2">
      <c r="A861" s="1"/>
      <c r="B861" s="1"/>
      <c r="C861" s="16"/>
      <c r="D861" s="1"/>
      <c r="E861" s="1"/>
      <c r="F861" s="1"/>
      <c r="G861" s="1"/>
      <c r="H861" s="11"/>
      <c r="I861" s="11"/>
      <c r="J861" s="11"/>
      <c r="K861" s="2"/>
      <c r="L861" s="2"/>
      <c r="M861" s="1"/>
    </row>
    <row r="862" spans="1:13" x14ac:dyDescent="0.2">
      <c r="A862" s="1"/>
      <c r="B862" s="1"/>
      <c r="C862" s="16"/>
      <c r="D862" s="1"/>
      <c r="E862" s="1"/>
      <c r="F862" s="1"/>
      <c r="G862" s="1"/>
      <c r="H862" s="11"/>
      <c r="I862" s="11"/>
      <c r="J862" s="11"/>
      <c r="K862" s="2"/>
      <c r="L862" s="2"/>
      <c r="M862" s="1"/>
    </row>
    <row r="863" spans="1:13" x14ac:dyDescent="0.2">
      <c r="A863" s="1"/>
      <c r="B863" s="1"/>
      <c r="C863" s="16"/>
      <c r="D863" s="1"/>
      <c r="E863" s="1"/>
      <c r="F863" s="1"/>
      <c r="G863" s="1"/>
      <c r="H863" s="11"/>
      <c r="I863" s="11"/>
      <c r="J863" s="11"/>
      <c r="K863" s="2"/>
      <c r="L863" s="2"/>
      <c r="M863" s="1"/>
    </row>
    <row r="864" spans="1:13" x14ac:dyDescent="0.2">
      <c r="A864" s="1"/>
      <c r="B864" s="1"/>
      <c r="C864" s="16"/>
      <c r="D864" s="1"/>
      <c r="E864" s="1"/>
      <c r="F864" s="1"/>
      <c r="G864" s="1"/>
      <c r="H864" s="11"/>
      <c r="I864" s="11"/>
      <c r="J864" s="11"/>
      <c r="K864" s="2"/>
      <c r="L864" s="2"/>
      <c r="M864" s="1"/>
    </row>
    <row r="865" spans="1:13" x14ac:dyDescent="0.2">
      <c r="A865" s="1"/>
      <c r="B865" s="1"/>
      <c r="C865" s="16"/>
      <c r="D865" s="1"/>
      <c r="E865" s="1"/>
      <c r="F865" s="1"/>
      <c r="G865" s="1"/>
      <c r="H865" s="11"/>
      <c r="I865" s="11"/>
      <c r="J865" s="11"/>
      <c r="K865" s="2"/>
      <c r="L865" s="2"/>
      <c r="M865" s="1"/>
    </row>
    <row r="866" spans="1:13" x14ac:dyDescent="0.2">
      <c r="A866" s="1"/>
      <c r="B866" s="1"/>
      <c r="C866" s="16"/>
      <c r="D866" s="1"/>
      <c r="E866" s="1"/>
      <c r="F866" s="1"/>
      <c r="G866" s="1"/>
      <c r="H866" s="11"/>
      <c r="I866" s="11"/>
      <c r="J866" s="11"/>
      <c r="K866" s="2"/>
      <c r="L866" s="2"/>
      <c r="M866" s="1"/>
    </row>
    <row r="867" spans="1:13" x14ac:dyDescent="0.2">
      <c r="A867" s="1"/>
      <c r="B867" s="1"/>
      <c r="C867" s="16"/>
      <c r="D867" s="1"/>
      <c r="E867" s="1"/>
      <c r="F867" s="1"/>
      <c r="G867" s="1"/>
      <c r="H867" s="11"/>
      <c r="I867" s="11"/>
      <c r="J867" s="11"/>
      <c r="K867" s="2"/>
      <c r="L867" s="2"/>
      <c r="M867" s="1"/>
    </row>
    <row r="868" spans="1:13" x14ac:dyDescent="0.2">
      <c r="A868" s="1"/>
      <c r="B868" s="1"/>
      <c r="C868" s="16"/>
      <c r="D868" s="1"/>
      <c r="E868" s="1"/>
      <c r="F868" s="1"/>
      <c r="G868" s="1"/>
      <c r="H868" s="11"/>
      <c r="I868" s="11"/>
      <c r="J868" s="11"/>
      <c r="K868" s="2"/>
      <c r="L868" s="2"/>
      <c r="M868" s="1"/>
    </row>
    <row r="869" spans="1:13" x14ac:dyDescent="0.2">
      <c r="A869" s="1"/>
      <c r="B869" s="1"/>
      <c r="C869" s="16"/>
      <c r="D869" s="1"/>
      <c r="E869" s="1"/>
      <c r="F869" s="1"/>
      <c r="G869" s="1"/>
      <c r="H869" s="11"/>
      <c r="I869" s="11"/>
      <c r="J869" s="11"/>
      <c r="K869" s="2"/>
      <c r="L869" s="2"/>
      <c r="M869" s="1"/>
    </row>
    <row r="870" spans="1:13" x14ac:dyDescent="0.2">
      <c r="A870" s="1"/>
      <c r="B870" s="1"/>
      <c r="C870" s="16"/>
      <c r="D870" s="1"/>
      <c r="E870" s="1"/>
      <c r="F870" s="1"/>
      <c r="G870" s="1"/>
      <c r="H870" s="11"/>
      <c r="I870" s="11"/>
      <c r="J870" s="11"/>
      <c r="K870" s="2"/>
      <c r="L870" s="2"/>
      <c r="M870" s="1"/>
    </row>
    <row r="871" spans="1:13" x14ac:dyDescent="0.2">
      <c r="A871" s="1"/>
      <c r="B871" s="1"/>
      <c r="C871" s="16"/>
      <c r="D871" s="1"/>
      <c r="E871" s="1"/>
      <c r="F871" s="1"/>
      <c r="G871" s="1"/>
      <c r="H871" s="11"/>
      <c r="I871" s="11"/>
      <c r="J871" s="11"/>
      <c r="K871" s="2"/>
      <c r="L871" s="2"/>
      <c r="M871" s="1"/>
    </row>
    <row r="872" spans="1:13" x14ac:dyDescent="0.2">
      <c r="A872" s="1"/>
      <c r="B872" s="1"/>
      <c r="C872" s="16"/>
      <c r="D872" s="1"/>
      <c r="E872" s="1"/>
      <c r="F872" s="1"/>
      <c r="G872" s="1"/>
      <c r="H872" s="11"/>
      <c r="I872" s="11"/>
      <c r="J872" s="11"/>
      <c r="K872" s="2"/>
      <c r="L872" s="2"/>
      <c r="M872" s="1"/>
    </row>
    <row r="873" spans="1:13" x14ac:dyDescent="0.2">
      <c r="A873" s="1"/>
      <c r="B873" s="1"/>
      <c r="C873" s="16"/>
      <c r="D873" s="1"/>
      <c r="E873" s="1"/>
      <c r="F873" s="1"/>
      <c r="G873" s="1"/>
      <c r="H873" s="11"/>
      <c r="I873" s="11"/>
      <c r="J873" s="11"/>
      <c r="K873" s="2"/>
      <c r="L873" s="2"/>
      <c r="M873" s="1"/>
    </row>
    <row r="874" spans="1:13" x14ac:dyDescent="0.2">
      <c r="A874" s="1"/>
      <c r="B874" s="1"/>
      <c r="C874" s="16"/>
      <c r="D874" s="1"/>
      <c r="E874" s="1"/>
      <c r="F874" s="1"/>
      <c r="G874" s="1"/>
      <c r="H874" s="11"/>
      <c r="I874" s="11"/>
      <c r="J874" s="11"/>
      <c r="K874" s="2"/>
      <c r="L874" s="2"/>
      <c r="M874" s="1"/>
    </row>
    <row r="875" spans="1:13" x14ac:dyDescent="0.2">
      <c r="A875" s="1"/>
      <c r="B875" s="1"/>
      <c r="C875" s="16"/>
      <c r="D875" s="1"/>
      <c r="E875" s="1"/>
      <c r="F875" s="1"/>
      <c r="G875" s="1"/>
      <c r="H875" s="11"/>
      <c r="I875" s="11"/>
      <c r="J875" s="11"/>
      <c r="K875" s="2"/>
      <c r="L875" s="2"/>
      <c r="M875" s="1"/>
    </row>
    <row r="876" spans="1:13" x14ac:dyDescent="0.2">
      <c r="A876" s="1"/>
      <c r="B876" s="1"/>
      <c r="C876" s="16"/>
      <c r="D876" s="1"/>
      <c r="E876" s="1"/>
      <c r="F876" s="1"/>
      <c r="G876" s="1"/>
      <c r="H876" s="11"/>
      <c r="I876" s="11"/>
      <c r="J876" s="11"/>
      <c r="K876" s="2"/>
      <c r="L876" s="2"/>
      <c r="M876" s="1"/>
    </row>
    <row r="877" spans="1:13" x14ac:dyDescent="0.2">
      <c r="A877" s="1"/>
      <c r="B877" s="1"/>
      <c r="C877" s="16"/>
      <c r="D877" s="1"/>
      <c r="E877" s="1"/>
      <c r="F877" s="1"/>
      <c r="G877" s="1"/>
      <c r="H877" s="11"/>
      <c r="I877" s="11"/>
      <c r="J877" s="11"/>
      <c r="K877" s="2"/>
      <c r="L877" s="2"/>
      <c r="M877" s="1"/>
    </row>
    <row r="878" spans="1:13" x14ac:dyDescent="0.2">
      <c r="A878" s="1"/>
      <c r="B878" s="1"/>
      <c r="C878" s="16"/>
      <c r="D878" s="1"/>
      <c r="E878" s="1"/>
      <c r="F878" s="1"/>
      <c r="G878" s="1"/>
      <c r="H878" s="11"/>
      <c r="I878" s="11"/>
      <c r="J878" s="11"/>
      <c r="K878" s="2"/>
      <c r="L878" s="2"/>
      <c r="M878" s="1"/>
    </row>
    <row r="879" spans="1:13" x14ac:dyDescent="0.2">
      <c r="A879" s="1"/>
      <c r="B879" s="1"/>
      <c r="C879" s="16"/>
      <c r="D879" s="1"/>
      <c r="E879" s="1"/>
      <c r="F879" s="1"/>
      <c r="G879" s="1"/>
      <c r="H879" s="11"/>
      <c r="I879" s="11"/>
      <c r="J879" s="11"/>
      <c r="K879" s="2"/>
      <c r="L879" s="2"/>
      <c r="M879" s="1"/>
    </row>
    <row r="880" spans="1:13" x14ac:dyDescent="0.2">
      <c r="A880" s="1"/>
      <c r="B880" s="1"/>
      <c r="C880" s="16"/>
      <c r="D880" s="1"/>
      <c r="E880" s="1"/>
      <c r="F880" s="1"/>
      <c r="G880" s="1"/>
      <c r="H880" s="11"/>
      <c r="I880" s="11"/>
      <c r="J880" s="11"/>
      <c r="K880" s="2"/>
      <c r="L880" s="2"/>
      <c r="M880" s="1"/>
    </row>
    <row r="881" spans="1:13" x14ac:dyDescent="0.2">
      <c r="A881" s="1"/>
      <c r="B881" s="1"/>
      <c r="C881" s="16"/>
      <c r="D881" s="1"/>
      <c r="E881" s="1"/>
      <c r="F881" s="1"/>
      <c r="G881" s="1"/>
      <c r="H881" s="11"/>
      <c r="I881" s="11"/>
      <c r="J881" s="11"/>
      <c r="K881" s="2"/>
      <c r="L881" s="2"/>
      <c r="M881" s="1"/>
    </row>
    <row r="882" spans="1:13" x14ac:dyDescent="0.2">
      <c r="A882" s="1"/>
      <c r="B882" s="1"/>
      <c r="C882" s="16"/>
      <c r="D882" s="1"/>
      <c r="E882" s="1"/>
      <c r="F882" s="1"/>
      <c r="G882" s="1"/>
      <c r="H882" s="11"/>
      <c r="I882" s="11"/>
      <c r="J882" s="11"/>
      <c r="K882" s="2"/>
      <c r="L882" s="2"/>
      <c r="M882" s="1"/>
    </row>
    <row r="883" spans="1:13" x14ac:dyDescent="0.2">
      <c r="A883" s="1"/>
      <c r="B883" s="1"/>
      <c r="C883" s="16"/>
      <c r="D883" s="1"/>
      <c r="E883" s="1"/>
      <c r="F883" s="1"/>
      <c r="G883" s="1"/>
      <c r="H883" s="11"/>
      <c r="I883" s="11"/>
      <c r="J883" s="11"/>
      <c r="K883" s="2"/>
      <c r="L883" s="2"/>
      <c r="M883" s="1"/>
    </row>
    <row r="884" spans="1:13" x14ac:dyDescent="0.2">
      <c r="A884" s="1"/>
      <c r="B884" s="1"/>
      <c r="C884" s="16"/>
      <c r="D884" s="1"/>
      <c r="E884" s="1"/>
      <c r="F884" s="1"/>
      <c r="G884" s="1"/>
      <c r="H884" s="11"/>
      <c r="I884" s="11"/>
      <c r="J884" s="11"/>
      <c r="K884" s="2"/>
      <c r="L884" s="2"/>
      <c r="M884" s="1"/>
    </row>
    <row r="885" spans="1:13" x14ac:dyDescent="0.2">
      <c r="A885" s="1"/>
      <c r="B885" s="1"/>
      <c r="C885" s="16"/>
      <c r="D885" s="1"/>
      <c r="E885" s="1"/>
      <c r="F885" s="1"/>
      <c r="G885" s="1"/>
      <c r="H885" s="11"/>
      <c r="I885" s="11"/>
      <c r="J885" s="11"/>
      <c r="K885" s="2"/>
      <c r="L885" s="2"/>
      <c r="M885" s="1"/>
    </row>
    <row r="886" spans="1:13" x14ac:dyDescent="0.2">
      <c r="A886" s="1"/>
      <c r="B886" s="1"/>
      <c r="C886" s="16"/>
      <c r="D886" s="1"/>
      <c r="E886" s="1"/>
      <c r="F886" s="1"/>
      <c r="G886" s="1"/>
      <c r="H886" s="11"/>
      <c r="I886" s="11"/>
      <c r="J886" s="11"/>
      <c r="K886" s="2"/>
      <c r="L886" s="2"/>
      <c r="M886" s="1"/>
    </row>
    <row r="887" spans="1:13" x14ac:dyDescent="0.2">
      <c r="A887" s="1"/>
      <c r="B887" s="1"/>
      <c r="C887" s="16"/>
      <c r="D887" s="1"/>
      <c r="E887" s="1"/>
      <c r="F887" s="1"/>
      <c r="G887" s="1"/>
      <c r="H887" s="11"/>
      <c r="I887" s="11"/>
      <c r="J887" s="11"/>
      <c r="K887" s="2"/>
      <c r="L887" s="2"/>
      <c r="M887" s="1"/>
    </row>
    <row r="888" spans="1:13" x14ac:dyDescent="0.2">
      <c r="A888" s="1"/>
      <c r="B888" s="1"/>
      <c r="C888" s="16"/>
      <c r="D888" s="1"/>
      <c r="E888" s="1"/>
      <c r="F888" s="1"/>
      <c r="G888" s="1"/>
      <c r="H888" s="11"/>
      <c r="I888" s="11"/>
      <c r="J888" s="11"/>
      <c r="K888" s="2"/>
      <c r="L888" s="2"/>
      <c r="M888" s="1"/>
    </row>
    <row r="889" spans="1:13" x14ac:dyDescent="0.2">
      <c r="A889" s="1"/>
      <c r="B889" s="1"/>
      <c r="C889" s="16"/>
      <c r="D889" s="1"/>
      <c r="E889" s="1"/>
      <c r="F889" s="1"/>
      <c r="G889" s="1"/>
      <c r="H889" s="11"/>
      <c r="I889" s="11"/>
      <c r="J889" s="11"/>
      <c r="K889" s="2"/>
      <c r="L889" s="2"/>
      <c r="M889" s="1"/>
    </row>
    <row r="890" spans="1:13" x14ac:dyDescent="0.2">
      <c r="A890" s="1"/>
      <c r="B890" s="1"/>
      <c r="C890" s="16"/>
      <c r="D890" s="1"/>
      <c r="E890" s="1"/>
      <c r="F890" s="1"/>
      <c r="G890" s="1"/>
      <c r="H890" s="11"/>
      <c r="I890" s="11"/>
      <c r="J890" s="11"/>
      <c r="K890" s="2"/>
      <c r="L890" s="2"/>
      <c r="M890" s="1"/>
    </row>
    <row r="891" spans="1:13" x14ac:dyDescent="0.2">
      <c r="A891" s="1"/>
      <c r="B891" s="1"/>
      <c r="C891" s="16"/>
      <c r="D891" s="1"/>
      <c r="E891" s="1"/>
      <c r="F891" s="1"/>
      <c r="G891" s="1"/>
      <c r="H891" s="11"/>
      <c r="I891" s="11"/>
      <c r="J891" s="11"/>
      <c r="K891" s="2"/>
      <c r="L891" s="2"/>
      <c r="M891" s="1"/>
    </row>
    <row r="892" spans="1:13" x14ac:dyDescent="0.2">
      <c r="A892" s="1"/>
      <c r="B892" s="1"/>
      <c r="C892" s="16"/>
      <c r="D892" s="1"/>
      <c r="E892" s="1"/>
      <c r="F892" s="1"/>
      <c r="G892" s="1"/>
      <c r="H892" s="11"/>
      <c r="I892" s="11"/>
      <c r="J892" s="11"/>
      <c r="K892" s="2"/>
      <c r="L892" s="2"/>
      <c r="M892" s="1"/>
    </row>
    <row r="893" spans="1:13" x14ac:dyDescent="0.2">
      <c r="A893" s="1"/>
      <c r="B893" s="1"/>
      <c r="C893" s="16"/>
      <c r="D893" s="1"/>
      <c r="E893" s="1"/>
      <c r="F893" s="1"/>
      <c r="G893" s="1"/>
      <c r="H893" s="11"/>
      <c r="I893" s="11"/>
      <c r="J893" s="11"/>
      <c r="K893" s="2"/>
      <c r="L893" s="2"/>
      <c r="M893" s="1"/>
    </row>
    <row r="894" spans="1:13" x14ac:dyDescent="0.2">
      <c r="A894" s="1"/>
      <c r="B894" s="1"/>
      <c r="C894" s="16"/>
      <c r="D894" s="1"/>
      <c r="E894" s="1"/>
      <c r="F894" s="1"/>
      <c r="G894" s="1"/>
      <c r="H894" s="11"/>
      <c r="I894" s="11"/>
      <c r="J894" s="11"/>
      <c r="K894" s="2"/>
      <c r="L894" s="2"/>
      <c r="M894" s="1"/>
    </row>
    <row r="895" spans="1:13" x14ac:dyDescent="0.2">
      <c r="A895" s="1"/>
      <c r="B895" s="1"/>
      <c r="C895" s="16"/>
      <c r="D895" s="1"/>
      <c r="E895" s="1"/>
      <c r="F895" s="1"/>
      <c r="G895" s="1"/>
      <c r="H895" s="11"/>
      <c r="I895" s="11"/>
      <c r="J895" s="11"/>
      <c r="K895" s="2"/>
      <c r="L895" s="2"/>
      <c r="M895" s="1"/>
    </row>
    <row r="896" spans="1:13" x14ac:dyDescent="0.2">
      <c r="A896" s="1"/>
      <c r="B896" s="1"/>
      <c r="C896" s="16"/>
      <c r="D896" s="1"/>
      <c r="E896" s="1"/>
      <c r="F896" s="1"/>
      <c r="G896" s="1"/>
      <c r="H896" s="11"/>
      <c r="I896" s="11"/>
      <c r="J896" s="11"/>
      <c r="K896" s="2"/>
      <c r="L896" s="2"/>
      <c r="M896" s="1"/>
    </row>
    <row r="897" spans="1:13" x14ac:dyDescent="0.2">
      <c r="A897" s="1"/>
      <c r="B897" s="1"/>
      <c r="C897" s="16"/>
      <c r="D897" s="1"/>
      <c r="E897" s="1"/>
      <c r="F897" s="1"/>
      <c r="G897" s="1"/>
      <c r="H897" s="11"/>
      <c r="I897" s="11"/>
      <c r="J897" s="11"/>
      <c r="K897" s="2"/>
      <c r="L897" s="2"/>
      <c r="M897" s="1"/>
    </row>
    <row r="898" spans="1:13" x14ac:dyDescent="0.2">
      <c r="A898" s="1"/>
      <c r="B898" s="1"/>
      <c r="C898" s="16"/>
      <c r="D898" s="1"/>
      <c r="E898" s="1"/>
      <c r="F898" s="1"/>
      <c r="G898" s="1"/>
      <c r="H898" s="11"/>
      <c r="I898" s="11"/>
      <c r="J898" s="11"/>
      <c r="K898" s="2"/>
      <c r="L898" s="2"/>
      <c r="M898" s="1"/>
    </row>
    <row r="899" spans="1:13" x14ac:dyDescent="0.2">
      <c r="A899" s="1"/>
      <c r="B899" s="1"/>
      <c r="C899" s="16"/>
      <c r="D899" s="1"/>
      <c r="E899" s="1"/>
      <c r="F899" s="1"/>
      <c r="G899" s="1"/>
      <c r="H899" s="11"/>
      <c r="I899" s="11"/>
      <c r="J899" s="11"/>
      <c r="K899" s="2"/>
      <c r="L899" s="2"/>
      <c r="M899" s="1"/>
    </row>
    <row r="900" spans="1:13" x14ac:dyDescent="0.2">
      <c r="A900" s="1"/>
      <c r="B900" s="1"/>
      <c r="C900" s="16"/>
      <c r="D900" s="1"/>
      <c r="E900" s="1"/>
      <c r="F900" s="1"/>
      <c r="G900" s="1"/>
      <c r="H900" s="11"/>
      <c r="I900" s="11"/>
      <c r="J900" s="11"/>
      <c r="K900" s="2"/>
      <c r="L900" s="2"/>
      <c r="M900" s="1"/>
    </row>
    <row r="901" spans="1:13" x14ac:dyDescent="0.2">
      <c r="A901" s="1"/>
      <c r="B901" s="1"/>
      <c r="C901" s="16"/>
      <c r="D901" s="1"/>
      <c r="E901" s="1"/>
      <c r="F901" s="1"/>
      <c r="G901" s="1"/>
      <c r="H901" s="11"/>
      <c r="I901" s="11"/>
      <c r="J901" s="11"/>
      <c r="K901" s="2"/>
      <c r="L901" s="2"/>
      <c r="M901" s="1"/>
    </row>
    <row r="902" spans="1:13" x14ac:dyDescent="0.2">
      <c r="A902" s="1"/>
      <c r="B902" s="1"/>
      <c r="C902" s="16"/>
      <c r="D902" s="1"/>
      <c r="E902" s="1"/>
      <c r="F902" s="1"/>
      <c r="G902" s="1"/>
      <c r="H902" s="11"/>
      <c r="I902" s="11"/>
      <c r="J902" s="11"/>
      <c r="K902" s="2"/>
      <c r="L902" s="2"/>
      <c r="M902" s="1"/>
    </row>
    <row r="903" spans="1:13" x14ac:dyDescent="0.2">
      <c r="A903" s="1"/>
      <c r="B903" s="1"/>
      <c r="C903" s="16"/>
      <c r="D903" s="1"/>
      <c r="E903" s="1"/>
      <c r="F903" s="1"/>
      <c r="G903" s="1"/>
      <c r="H903" s="11"/>
      <c r="I903" s="11"/>
      <c r="J903" s="11"/>
      <c r="K903" s="2"/>
      <c r="L903" s="2"/>
      <c r="M903" s="1"/>
    </row>
    <row r="904" spans="1:13" x14ac:dyDescent="0.2">
      <c r="A904" s="1"/>
      <c r="B904" s="1"/>
      <c r="C904" s="16"/>
      <c r="D904" s="1"/>
      <c r="E904" s="1"/>
      <c r="F904" s="1"/>
      <c r="G904" s="1"/>
      <c r="H904" s="11"/>
      <c r="I904" s="11"/>
      <c r="J904" s="11"/>
      <c r="K904" s="2"/>
      <c r="L904" s="2"/>
      <c r="M904" s="1"/>
    </row>
    <row r="905" spans="1:13" x14ac:dyDescent="0.2">
      <c r="A905" s="1"/>
      <c r="B905" s="1"/>
      <c r="C905" s="16"/>
      <c r="D905" s="1"/>
      <c r="E905" s="1"/>
      <c r="F905" s="1"/>
      <c r="G905" s="1"/>
      <c r="H905" s="11"/>
      <c r="I905" s="11"/>
      <c r="J905" s="11"/>
      <c r="K905" s="2"/>
      <c r="L905" s="2"/>
      <c r="M905" s="1"/>
    </row>
    <row r="906" spans="1:13" x14ac:dyDescent="0.2">
      <c r="A906" s="1"/>
      <c r="B906" s="1"/>
      <c r="C906" s="16"/>
      <c r="D906" s="1"/>
      <c r="E906" s="1"/>
      <c r="F906" s="1"/>
      <c r="G906" s="1"/>
      <c r="H906" s="11"/>
      <c r="I906" s="11"/>
      <c r="J906" s="11"/>
      <c r="K906" s="2"/>
      <c r="L906" s="2"/>
      <c r="M906" s="1"/>
    </row>
    <row r="907" spans="1:13" x14ac:dyDescent="0.2">
      <c r="A907" s="1"/>
      <c r="B907" s="1"/>
      <c r="C907" s="16"/>
      <c r="D907" s="1"/>
      <c r="E907" s="1"/>
      <c r="F907" s="1"/>
      <c r="G907" s="1"/>
      <c r="H907" s="11"/>
      <c r="I907" s="11"/>
      <c r="J907" s="11"/>
      <c r="K907" s="2"/>
      <c r="L907" s="2"/>
      <c r="M907" s="1"/>
    </row>
    <row r="908" spans="1:13" x14ac:dyDescent="0.2">
      <c r="A908" s="1"/>
      <c r="B908" s="1"/>
      <c r="C908" s="16"/>
      <c r="D908" s="1"/>
      <c r="E908" s="1"/>
      <c r="F908" s="1"/>
      <c r="G908" s="1"/>
      <c r="H908" s="11"/>
      <c r="I908" s="11"/>
      <c r="J908" s="11"/>
      <c r="K908" s="2"/>
      <c r="L908" s="2"/>
      <c r="M908" s="1"/>
    </row>
    <row r="909" spans="1:13" x14ac:dyDescent="0.2">
      <c r="A909" s="1"/>
      <c r="B909" s="1"/>
      <c r="C909" s="16"/>
      <c r="D909" s="1"/>
      <c r="E909" s="1"/>
      <c r="F909" s="1"/>
      <c r="G909" s="1"/>
      <c r="H909" s="11"/>
      <c r="I909" s="11"/>
      <c r="J909" s="11"/>
      <c r="K909" s="2"/>
      <c r="L909" s="2"/>
      <c r="M909" s="1"/>
    </row>
    <row r="910" spans="1:13" x14ac:dyDescent="0.2">
      <c r="A910" s="1"/>
      <c r="B910" s="1"/>
      <c r="C910" s="16"/>
      <c r="D910" s="1"/>
      <c r="E910" s="1"/>
      <c r="F910" s="1"/>
      <c r="G910" s="1"/>
      <c r="H910" s="11"/>
      <c r="I910" s="11"/>
      <c r="J910" s="11"/>
      <c r="K910" s="2"/>
      <c r="L910" s="2"/>
      <c r="M910" s="1"/>
    </row>
    <row r="911" spans="1:13" x14ac:dyDescent="0.2">
      <c r="A911" s="1"/>
      <c r="B911" s="1"/>
      <c r="C911" s="16"/>
      <c r="D911" s="1"/>
      <c r="E911" s="1"/>
      <c r="F911" s="1"/>
      <c r="G911" s="1"/>
      <c r="H911" s="11"/>
      <c r="I911" s="11"/>
      <c r="J911" s="11"/>
      <c r="K911" s="2"/>
      <c r="L911" s="2"/>
      <c r="M911" s="1"/>
    </row>
    <row r="912" spans="1:13" x14ac:dyDescent="0.2">
      <c r="A912" s="1"/>
      <c r="B912" s="1"/>
      <c r="C912" s="16"/>
      <c r="D912" s="1"/>
      <c r="E912" s="1"/>
      <c r="F912" s="1"/>
      <c r="G912" s="1"/>
      <c r="H912" s="11"/>
      <c r="I912" s="11"/>
      <c r="J912" s="11"/>
      <c r="K912" s="2"/>
      <c r="L912" s="2"/>
      <c r="M912" s="1"/>
    </row>
    <row r="913" spans="1:13" x14ac:dyDescent="0.2">
      <c r="A913" s="1"/>
      <c r="B913" s="1"/>
      <c r="C913" s="16"/>
      <c r="D913" s="1"/>
      <c r="E913" s="1"/>
      <c r="F913" s="1"/>
      <c r="G913" s="1"/>
      <c r="H913" s="11"/>
      <c r="I913" s="11"/>
      <c r="J913" s="11"/>
      <c r="K913" s="2"/>
      <c r="L913" s="2"/>
      <c r="M913" s="1"/>
    </row>
    <row r="914" spans="1:13" x14ac:dyDescent="0.2">
      <c r="A914" s="1"/>
      <c r="B914" s="1"/>
      <c r="C914" s="16"/>
      <c r="D914" s="1"/>
      <c r="E914" s="1"/>
      <c r="F914" s="1"/>
      <c r="G914" s="1"/>
      <c r="H914" s="11"/>
      <c r="I914" s="11"/>
      <c r="J914" s="11"/>
      <c r="K914" s="2"/>
      <c r="L914" s="2"/>
      <c r="M914" s="1"/>
    </row>
    <row r="915" spans="1:13" x14ac:dyDescent="0.2">
      <c r="A915" s="1"/>
      <c r="B915" s="1"/>
      <c r="C915" s="16"/>
      <c r="D915" s="1"/>
      <c r="E915" s="1"/>
      <c r="F915" s="1"/>
      <c r="G915" s="1"/>
      <c r="H915" s="11"/>
      <c r="I915" s="11"/>
      <c r="J915" s="11"/>
      <c r="K915" s="2"/>
      <c r="L915" s="2"/>
      <c r="M915" s="1"/>
    </row>
    <row r="916" spans="1:13" x14ac:dyDescent="0.2">
      <c r="A916" s="1"/>
      <c r="B916" s="1"/>
      <c r="C916" s="16"/>
      <c r="D916" s="1"/>
      <c r="E916" s="1"/>
      <c r="F916" s="1"/>
      <c r="G916" s="1"/>
      <c r="H916" s="11"/>
      <c r="I916" s="11"/>
      <c r="J916" s="11"/>
      <c r="K916" s="2"/>
      <c r="L916" s="2"/>
      <c r="M916" s="1"/>
    </row>
    <row r="917" spans="1:13" x14ac:dyDescent="0.2">
      <c r="A917" s="1"/>
      <c r="B917" s="1"/>
      <c r="C917" s="16"/>
      <c r="D917" s="1"/>
      <c r="E917" s="1"/>
      <c r="F917" s="1"/>
      <c r="G917" s="1"/>
      <c r="H917" s="11"/>
      <c r="I917" s="11"/>
      <c r="J917" s="11"/>
      <c r="K917" s="2"/>
      <c r="L917" s="2"/>
      <c r="M917" s="1"/>
    </row>
    <row r="918" spans="1:13" x14ac:dyDescent="0.2">
      <c r="A918" s="1"/>
      <c r="B918" s="1"/>
      <c r="C918" s="16"/>
      <c r="D918" s="1"/>
      <c r="E918" s="1"/>
      <c r="F918" s="1"/>
      <c r="G918" s="1"/>
      <c r="H918" s="11"/>
      <c r="I918" s="11"/>
      <c r="J918" s="11"/>
      <c r="K918" s="2"/>
      <c r="L918" s="2"/>
      <c r="M918" s="1"/>
    </row>
    <row r="919" spans="1:13" x14ac:dyDescent="0.2">
      <c r="A919" s="1"/>
      <c r="B919" s="1"/>
      <c r="C919" s="16"/>
      <c r="D919" s="1"/>
      <c r="E919" s="1"/>
      <c r="F919" s="1"/>
      <c r="G919" s="1"/>
      <c r="H919" s="11"/>
      <c r="I919" s="11"/>
      <c r="J919" s="11"/>
      <c r="K919" s="2"/>
      <c r="L919" s="2"/>
      <c r="M919" s="1"/>
    </row>
    <row r="920" spans="1:13" x14ac:dyDescent="0.2">
      <c r="A920" s="1"/>
      <c r="B920" s="1"/>
      <c r="C920" s="16"/>
      <c r="D920" s="1"/>
      <c r="E920" s="1"/>
      <c r="F920" s="1"/>
      <c r="G920" s="1"/>
      <c r="H920" s="11"/>
      <c r="I920" s="11"/>
      <c r="J920" s="11"/>
      <c r="K920" s="2"/>
      <c r="L920" s="2"/>
      <c r="M920" s="1"/>
    </row>
    <row r="921" spans="1:13" x14ac:dyDescent="0.2">
      <c r="A921" s="1"/>
      <c r="B921" s="1"/>
      <c r="C921" s="16"/>
      <c r="D921" s="1"/>
      <c r="E921" s="1"/>
      <c r="F921" s="1"/>
      <c r="G921" s="1"/>
      <c r="H921" s="11"/>
      <c r="I921" s="11"/>
      <c r="J921" s="11"/>
      <c r="K921" s="2"/>
      <c r="L921" s="2"/>
      <c r="M921" s="1"/>
    </row>
    <row r="922" spans="1:13" x14ac:dyDescent="0.2">
      <c r="A922" s="1"/>
      <c r="B922" s="1"/>
      <c r="C922" s="16"/>
      <c r="D922" s="1"/>
      <c r="E922" s="1"/>
      <c r="F922" s="1"/>
      <c r="G922" s="1"/>
      <c r="H922" s="11"/>
      <c r="I922" s="11"/>
      <c r="J922" s="11"/>
      <c r="K922" s="2"/>
      <c r="L922" s="2"/>
      <c r="M922" s="1"/>
    </row>
    <row r="923" spans="1:13" x14ac:dyDescent="0.2">
      <c r="A923" s="1"/>
      <c r="B923" s="1"/>
      <c r="C923" s="16"/>
      <c r="D923" s="1"/>
      <c r="E923" s="1"/>
      <c r="F923" s="1"/>
      <c r="G923" s="1"/>
      <c r="H923" s="11"/>
      <c r="I923" s="11"/>
      <c r="J923" s="11"/>
      <c r="K923" s="2"/>
      <c r="L923" s="2"/>
      <c r="M923" s="1"/>
    </row>
    <row r="924" spans="1:13" x14ac:dyDescent="0.2">
      <c r="A924" s="1"/>
      <c r="B924" s="1"/>
      <c r="C924" s="16"/>
      <c r="D924" s="1"/>
      <c r="E924" s="1"/>
      <c r="F924" s="1"/>
      <c r="G924" s="1"/>
      <c r="H924" s="11"/>
      <c r="I924" s="11"/>
      <c r="J924" s="11"/>
      <c r="K924" s="2"/>
      <c r="L924" s="2"/>
      <c r="M924" s="1"/>
    </row>
    <row r="925" spans="1:13" x14ac:dyDescent="0.2">
      <c r="A925" s="1"/>
      <c r="B925" s="1"/>
      <c r="C925" s="16"/>
      <c r="D925" s="1"/>
      <c r="E925" s="1"/>
      <c r="F925" s="1"/>
      <c r="G925" s="1"/>
      <c r="H925" s="11"/>
      <c r="I925" s="11"/>
      <c r="J925" s="11"/>
      <c r="K925" s="2"/>
      <c r="L925" s="2"/>
      <c r="M925" s="1"/>
    </row>
    <row r="926" spans="1:13" x14ac:dyDescent="0.2">
      <c r="A926" s="1"/>
      <c r="B926" s="1"/>
      <c r="C926" s="16"/>
      <c r="D926" s="1"/>
      <c r="E926" s="1"/>
      <c r="F926" s="1"/>
      <c r="G926" s="1"/>
      <c r="H926" s="11"/>
      <c r="I926" s="11"/>
      <c r="J926" s="11"/>
      <c r="K926" s="2"/>
      <c r="L926" s="2"/>
      <c r="M926" s="1"/>
    </row>
    <row r="927" spans="1:13" x14ac:dyDescent="0.2">
      <c r="A927" s="1"/>
      <c r="B927" s="1"/>
      <c r="C927" s="16"/>
      <c r="D927" s="1"/>
      <c r="E927" s="1"/>
      <c r="F927" s="1"/>
      <c r="G927" s="1"/>
      <c r="H927" s="11"/>
      <c r="I927" s="11"/>
      <c r="J927" s="11"/>
      <c r="K927" s="2"/>
      <c r="L927" s="2"/>
      <c r="M927" s="1"/>
    </row>
    <row r="928" spans="1:13" x14ac:dyDescent="0.2">
      <c r="A928" s="1"/>
      <c r="B928" s="1"/>
      <c r="C928" s="16"/>
      <c r="D928" s="1"/>
      <c r="E928" s="1"/>
      <c r="F928" s="1"/>
      <c r="G928" s="1"/>
      <c r="H928" s="11"/>
      <c r="I928" s="11"/>
      <c r="J928" s="11"/>
      <c r="K928" s="2"/>
      <c r="L928" s="2"/>
      <c r="M928" s="1"/>
    </row>
    <row r="929" spans="1:13" x14ac:dyDescent="0.2">
      <c r="A929" s="1"/>
      <c r="B929" s="1"/>
      <c r="C929" s="16"/>
      <c r="D929" s="1"/>
      <c r="E929" s="1"/>
      <c r="F929" s="1"/>
      <c r="G929" s="1"/>
      <c r="H929" s="11"/>
      <c r="I929" s="11"/>
      <c r="J929" s="11"/>
      <c r="K929" s="2"/>
      <c r="L929" s="2"/>
      <c r="M929" s="1"/>
    </row>
    <row r="930" spans="1:13" x14ac:dyDescent="0.2">
      <c r="A930" s="1"/>
      <c r="B930" s="1"/>
      <c r="C930" s="16"/>
      <c r="D930" s="1"/>
      <c r="E930" s="1"/>
      <c r="F930" s="1"/>
      <c r="G930" s="1"/>
      <c r="H930" s="11"/>
      <c r="I930" s="11"/>
      <c r="J930" s="11"/>
      <c r="K930" s="2"/>
      <c r="L930" s="2"/>
      <c r="M930" s="1"/>
    </row>
    <row r="931" spans="1:13" x14ac:dyDescent="0.2">
      <c r="A931" s="1"/>
      <c r="B931" s="1"/>
      <c r="C931" s="16"/>
      <c r="D931" s="1"/>
      <c r="E931" s="1"/>
      <c r="F931" s="1"/>
      <c r="G931" s="1"/>
      <c r="H931" s="11"/>
      <c r="I931" s="11"/>
      <c r="J931" s="11"/>
      <c r="K931" s="2"/>
      <c r="L931" s="2"/>
      <c r="M931" s="1"/>
    </row>
    <row r="932" spans="1:13" x14ac:dyDescent="0.2">
      <c r="A932" s="1"/>
      <c r="B932" s="1"/>
      <c r="C932" s="16"/>
      <c r="D932" s="1"/>
      <c r="E932" s="1"/>
      <c r="F932" s="1"/>
      <c r="G932" s="1"/>
      <c r="H932" s="11"/>
      <c r="I932" s="11"/>
      <c r="J932" s="11"/>
      <c r="K932" s="2"/>
      <c r="L932" s="2"/>
      <c r="M932" s="1"/>
    </row>
    <row r="933" spans="1:13" x14ac:dyDescent="0.2">
      <c r="A933" s="1"/>
      <c r="B933" s="1"/>
      <c r="C933" s="16"/>
      <c r="D933" s="1"/>
      <c r="E933" s="1"/>
      <c r="F933" s="1"/>
      <c r="G933" s="1"/>
      <c r="H933" s="11"/>
      <c r="I933" s="11"/>
      <c r="J933" s="11"/>
      <c r="K933" s="2"/>
      <c r="L933" s="2"/>
      <c r="M933" s="1"/>
    </row>
    <row r="934" spans="1:13" x14ac:dyDescent="0.2">
      <c r="A934" s="1"/>
      <c r="B934" s="1"/>
      <c r="C934" s="16"/>
      <c r="D934" s="1"/>
      <c r="E934" s="1"/>
      <c r="F934" s="1"/>
      <c r="G934" s="1"/>
      <c r="H934" s="11"/>
      <c r="I934" s="11"/>
      <c r="J934" s="11"/>
      <c r="K934" s="2"/>
      <c r="L934" s="2"/>
      <c r="M934" s="1"/>
    </row>
    <row r="935" spans="1:13" x14ac:dyDescent="0.2">
      <c r="A935" s="1"/>
      <c r="B935" s="1"/>
      <c r="C935" s="16"/>
      <c r="D935" s="1"/>
      <c r="E935" s="1"/>
      <c r="F935" s="1"/>
      <c r="G935" s="1"/>
      <c r="H935" s="11"/>
      <c r="I935" s="11"/>
      <c r="J935" s="11"/>
      <c r="K935" s="2"/>
      <c r="L935" s="2"/>
      <c r="M935" s="1"/>
    </row>
    <row r="936" spans="1:13" x14ac:dyDescent="0.2">
      <c r="A936" s="1"/>
      <c r="B936" s="1"/>
      <c r="C936" s="16"/>
      <c r="D936" s="1"/>
      <c r="E936" s="1"/>
      <c r="F936" s="1"/>
      <c r="G936" s="1"/>
      <c r="H936" s="11"/>
      <c r="I936" s="11"/>
      <c r="J936" s="11"/>
      <c r="K936" s="2"/>
      <c r="L936" s="2"/>
      <c r="M936" s="1"/>
    </row>
    <row r="937" spans="1:13" x14ac:dyDescent="0.2">
      <c r="A937" s="1"/>
      <c r="B937" s="1"/>
      <c r="C937" s="16"/>
      <c r="D937" s="1"/>
      <c r="E937" s="1"/>
      <c r="F937" s="1"/>
      <c r="G937" s="1"/>
      <c r="H937" s="11"/>
      <c r="I937" s="11"/>
      <c r="J937" s="11"/>
      <c r="K937" s="2"/>
      <c r="L937" s="2"/>
      <c r="M937" s="1"/>
    </row>
    <row r="938" spans="1:13" x14ac:dyDescent="0.2">
      <c r="A938" s="1"/>
      <c r="B938" s="1"/>
      <c r="C938" s="16"/>
      <c r="D938" s="1"/>
      <c r="E938" s="1"/>
      <c r="F938" s="1"/>
      <c r="G938" s="1"/>
      <c r="H938" s="11"/>
      <c r="I938" s="11"/>
      <c r="J938" s="11"/>
      <c r="K938" s="2"/>
      <c r="L938" s="2"/>
      <c r="M938" s="1"/>
    </row>
    <row r="939" spans="1:13" x14ac:dyDescent="0.2">
      <c r="A939" s="1"/>
      <c r="B939" s="1"/>
      <c r="C939" s="16"/>
      <c r="D939" s="1"/>
      <c r="E939" s="1"/>
      <c r="F939" s="1"/>
      <c r="G939" s="1"/>
      <c r="H939" s="11"/>
      <c r="I939" s="11"/>
      <c r="J939" s="11"/>
      <c r="K939" s="2"/>
      <c r="L939" s="2"/>
      <c r="M939" s="1"/>
    </row>
    <row r="940" spans="1:13" x14ac:dyDescent="0.2">
      <c r="A940" s="1"/>
      <c r="B940" s="1"/>
      <c r="C940" s="16"/>
      <c r="D940" s="1"/>
      <c r="E940" s="1"/>
      <c r="F940" s="1"/>
      <c r="G940" s="1"/>
      <c r="H940" s="11"/>
      <c r="I940" s="11"/>
      <c r="J940" s="11"/>
      <c r="K940" s="2"/>
      <c r="L940" s="2"/>
      <c r="M940" s="1"/>
    </row>
    <row r="941" spans="1:13" x14ac:dyDescent="0.2">
      <c r="A941" s="1"/>
      <c r="B941" s="1"/>
      <c r="C941" s="16"/>
      <c r="D941" s="1"/>
      <c r="E941" s="1"/>
      <c r="F941" s="1"/>
      <c r="G941" s="1"/>
      <c r="H941" s="11"/>
      <c r="I941" s="11"/>
      <c r="J941" s="11"/>
      <c r="K941" s="2"/>
      <c r="L941" s="2"/>
      <c r="M941" s="1"/>
    </row>
    <row r="942" spans="1:13" x14ac:dyDescent="0.2">
      <c r="A942" s="1"/>
      <c r="B942" s="1"/>
      <c r="C942" s="16"/>
      <c r="D942" s="1"/>
      <c r="E942" s="1"/>
      <c r="F942" s="1"/>
      <c r="G942" s="1"/>
      <c r="H942" s="11"/>
      <c r="I942" s="11"/>
      <c r="J942" s="11"/>
      <c r="K942" s="2"/>
      <c r="L942" s="2"/>
      <c r="M942" s="1"/>
    </row>
    <row r="943" spans="1:13" x14ac:dyDescent="0.2">
      <c r="A943" s="1"/>
      <c r="B943" s="1"/>
      <c r="C943" s="16"/>
      <c r="D943" s="1"/>
      <c r="E943" s="1"/>
      <c r="F943" s="1"/>
      <c r="G943" s="1"/>
      <c r="H943" s="11"/>
      <c r="I943" s="11"/>
      <c r="J943" s="11"/>
      <c r="K943" s="2"/>
      <c r="L943" s="2"/>
      <c r="M943" s="1"/>
    </row>
    <row r="944" spans="1:13" x14ac:dyDescent="0.2">
      <c r="A944" s="1"/>
      <c r="B944" s="1"/>
      <c r="C944" s="16"/>
      <c r="D944" s="1"/>
      <c r="E944" s="1"/>
      <c r="F944" s="1"/>
      <c r="G944" s="1"/>
      <c r="H944" s="11"/>
      <c r="I944" s="11"/>
      <c r="J944" s="11"/>
      <c r="K944" s="2"/>
      <c r="L944" s="2"/>
      <c r="M944" s="1"/>
    </row>
    <row r="945" spans="1:13" x14ac:dyDescent="0.2">
      <c r="A945" s="1"/>
      <c r="B945" s="1"/>
      <c r="C945" s="16"/>
      <c r="D945" s="1"/>
      <c r="E945" s="1"/>
      <c r="F945" s="1"/>
      <c r="G945" s="1"/>
      <c r="H945" s="11"/>
      <c r="I945" s="11"/>
      <c r="J945" s="11"/>
      <c r="K945" s="2"/>
      <c r="L945" s="2"/>
      <c r="M945" s="1"/>
    </row>
    <row r="946" spans="1:13" x14ac:dyDescent="0.2">
      <c r="A946" s="1"/>
      <c r="B946" s="1"/>
      <c r="C946" s="16"/>
      <c r="D946" s="1"/>
      <c r="E946" s="1"/>
      <c r="F946" s="1"/>
      <c r="G946" s="1"/>
      <c r="H946" s="11"/>
      <c r="I946" s="11"/>
      <c r="J946" s="11"/>
      <c r="K946" s="2"/>
      <c r="L946" s="2"/>
      <c r="M946" s="1"/>
    </row>
    <row r="947" spans="1:13" x14ac:dyDescent="0.2">
      <c r="A947" s="1"/>
      <c r="B947" s="1"/>
      <c r="C947" s="16"/>
      <c r="D947" s="1"/>
      <c r="E947" s="1"/>
      <c r="F947" s="1"/>
      <c r="G947" s="1"/>
      <c r="H947" s="11"/>
      <c r="I947" s="11"/>
      <c r="J947" s="11"/>
      <c r="K947" s="2"/>
      <c r="L947" s="2"/>
      <c r="M947" s="1"/>
    </row>
    <row r="948" spans="1:13" x14ac:dyDescent="0.2">
      <c r="A948" s="1"/>
      <c r="B948" s="1"/>
      <c r="C948" s="16"/>
      <c r="D948" s="1"/>
      <c r="E948" s="1"/>
      <c r="F948" s="1"/>
      <c r="G948" s="1"/>
      <c r="H948" s="11"/>
      <c r="I948" s="11"/>
      <c r="J948" s="11"/>
      <c r="K948" s="2"/>
      <c r="L948" s="2"/>
      <c r="M948" s="1"/>
    </row>
    <row r="949" spans="1:13" x14ac:dyDescent="0.2">
      <c r="A949" s="1"/>
      <c r="B949" s="1"/>
      <c r="C949" s="16"/>
      <c r="D949" s="1"/>
      <c r="E949" s="1"/>
      <c r="F949" s="1"/>
      <c r="G949" s="1"/>
      <c r="H949" s="11"/>
      <c r="I949" s="11"/>
      <c r="J949" s="11"/>
      <c r="K949" s="2"/>
      <c r="L949" s="2"/>
      <c r="M949" s="1"/>
    </row>
    <row r="950" spans="1:13" x14ac:dyDescent="0.2">
      <c r="A950" s="1"/>
      <c r="B950" s="1"/>
      <c r="C950" s="16"/>
      <c r="D950" s="1"/>
      <c r="E950" s="1"/>
      <c r="F950" s="1"/>
      <c r="G950" s="1"/>
      <c r="H950" s="11"/>
      <c r="I950" s="11"/>
      <c r="J950" s="11"/>
      <c r="K950" s="2"/>
      <c r="L950" s="2"/>
      <c r="M950" s="1"/>
    </row>
    <row r="951" spans="1:13" x14ac:dyDescent="0.2">
      <c r="A951" s="1"/>
      <c r="B951" s="1"/>
      <c r="C951" s="16"/>
      <c r="D951" s="1"/>
      <c r="E951" s="1"/>
      <c r="F951" s="1"/>
      <c r="G951" s="1"/>
      <c r="H951" s="11"/>
      <c r="I951" s="11"/>
      <c r="J951" s="11"/>
      <c r="K951" s="2"/>
      <c r="L951" s="2"/>
      <c r="M951" s="1"/>
    </row>
    <row r="952" spans="1:13" x14ac:dyDescent="0.2">
      <c r="A952" s="1"/>
      <c r="B952" s="1"/>
      <c r="C952" s="16"/>
      <c r="D952" s="1"/>
      <c r="E952" s="1"/>
      <c r="F952" s="1"/>
      <c r="G952" s="1"/>
      <c r="H952" s="11"/>
      <c r="I952" s="11"/>
      <c r="J952" s="11"/>
      <c r="K952" s="2"/>
      <c r="L952" s="2"/>
      <c r="M952" s="1"/>
    </row>
    <row r="953" spans="1:13" x14ac:dyDescent="0.2">
      <c r="A953" s="1"/>
      <c r="B953" s="1"/>
      <c r="C953" s="16"/>
      <c r="D953" s="1"/>
      <c r="E953" s="1"/>
      <c r="F953" s="1"/>
      <c r="G953" s="1"/>
      <c r="H953" s="11"/>
      <c r="I953" s="11"/>
      <c r="J953" s="11"/>
      <c r="K953" s="2"/>
      <c r="L953" s="2"/>
      <c r="M953" s="1"/>
    </row>
    <row r="954" spans="1:13" x14ac:dyDescent="0.2">
      <c r="A954" s="1"/>
      <c r="B954" s="1"/>
      <c r="C954" s="16"/>
      <c r="D954" s="1"/>
      <c r="E954" s="1"/>
      <c r="F954" s="1"/>
      <c r="G954" s="1"/>
      <c r="H954" s="11"/>
      <c r="I954" s="11"/>
      <c r="J954" s="11"/>
      <c r="K954" s="2"/>
      <c r="L954" s="2"/>
      <c r="M954" s="1"/>
    </row>
    <row r="955" spans="1:13" x14ac:dyDescent="0.2">
      <c r="A955" s="1"/>
      <c r="B955" s="1"/>
      <c r="C955" s="16"/>
      <c r="D955" s="1"/>
      <c r="E955" s="1"/>
      <c r="F955" s="1"/>
      <c r="G955" s="1"/>
      <c r="H955" s="11"/>
      <c r="I955" s="11"/>
      <c r="J955" s="11"/>
      <c r="K955" s="2"/>
      <c r="L955" s="2"/>
      <c r="M955" s="1"/>
    </row>
    <row r="956" spans="1:13" x14ac:dyDescent="0.2">
      <c r="A956" s="1"/>
      <c r="B956" s="1"/>
      <c r="C956" s="16"/>
      <c r="D956" s="1"/>
      <c r="E956" s="1"/>
      <c r="F956" s="1"/>
      <c r="G956" s="1"/>
      <c r="H956" s="11"/>
      <c r="I956" s="11"/>
      <c r="J956" s="11"/>
      <c r="K956" s="2"/>
      <c r="L956" s="2"/>
      <c r="M956" s="1"/>
    </row>
    <row r="957" spans="1:13" x14ac:dyDescent="0.2">
      <c r="A957" s="1"/>
      <c r="B957" s="1"/>
      <c r="C957" s="16"/>
      <c r="D957" s="1"/>
      <c r="E957" s="1"/>
      <c r="F957" s="1"/>
      <c r="G957" s="1"/>
      <c r="H957" s="11"/>
      <c r="I957" s="11"/>
      <c r="J957" s="11"/>
      <c r="K957" s="2"/>
      <c r="L957" s="2"/>
      <c r="M957" s="1"/>
    </row>
    <row r="958" spans="1:13" x14ac:dyDescent="0.2">
      <c r="A958" s="1"/>
      <c r="B958" s="1"/>
      <c r="C958" s="16"/>
      <c r="D958" s="1"/>
      <c r="E958" s="1"/>
      <c r="F958" s="1"/>
      <c r="G958" s="1"/>
      <c r="H958" s="11"/>
      <c r="I958" s="11"/>
      <c r="J958" s="11"/>
      <c r="K958" s="2"/>
      <c r="L958" s="2"/>
      <c r="M958" s="1"/>
    </row>
    <row r="959" spans="1:13" x14ac:dyDescent="0.2">
      <c r="A959" s="1"/>
      <c r="B959" s="1"/>
      <c r="C959" s="16"/>
      <c r="D959" s="1"/>
      <c r="E959" s="1"/>
      <c r="F959" s="1"/>
      <c r="G959" s="1"/>
      <c r="H959" s="11"/>
      <c r="I959" s="11"/>
      <c r="J959" s="11"/>
      <c r="K959" s="2"/>
      <c r="L959" s="2"/>
      <c r="M959" s="1"/>
    </row>
    <row r="960" spans="1:13" x14ac:dyDescent="0.2">
      <c r="A960" s="1"/>
      <c r="B960" s="1"/>
      <c r="C960" s="16"/>
      <c r="D960" s="1"/>
      <c r="E960" s="1"/>
      <c r="F960" s="1"/>
      <c r="G960" s="1"/>
      <c r="H960" s="11"/>
      <c r="I960" s="11"/>
      <c r="J960" s="11"/>
      <c r="K960" s="2"/>
      <c r="L960" s="2"/>
      <c r="M960" s="1"/>
    </row>
    <row r="961" spans="1:13" x14ac:dyDescent="0.2">
      <c r="A961" s="1"/>
      <c r="B961" s="1"/>
      <c r="C961" s="16"/>
      <c r="D961" s="1"/>
      <c r="E961" s="1"/>
      <c r="F961" s="1"/>
      <c r="G961" s="1"/>
      <c r="H961" s="11"/>
      <c r="I961" s="11"/>
      <c r="J961" s="11"/>
      <c r="K961" s="2"/>
      <c r="L961" s="2"/>
      <c r="M961" s="1"/>
    </row>
    <row r="962" spans="1:13" x14ac:dyDescent="0.2">
      <c r="A962" s="1"/>
      <c r="B962" s="1"/>
      <c r="C962" s="16"/>
      <c r="D962" s="1"/>
      <c r="E962" s="1"/>
      <c r="F962" s="1"/>
      <c r="G962" s="1"/>
      <c r="H962" s="11"/>
      <c r="I962" s="11"/>
      <c r="J962" s="11"/>
      <c r="K962" s="2"/>
      <c r="L962" s="2"/>
      <c r="M962" s="1"/>
    </row>
    <row r="963" spans="1:13" x14ac:dyDescent="0.2">
      <c r="A963" s="1"/>
      <c r="B963" s="1"/>
      <c r="C963" s="16"/>
      <c r="D963" s="1"/>
      <c r="E963" s="1"/>
      <c r="F963" s="1"/>
      <c r="G963" s="1"/>
      <c r="H963" s="11"/>
      <c r="I963" s="11"/>
      <c r="J963" s="11"/>
      <c r="K963" s="2"/>
      <c r="L963" s="2"/>
      <c r="M963" s="1"/>
    </row>
    <row r="964" spans="1:13" x14ac:dyDescent="0.2">
      <c r="A964" s="1"/>
      <c r="B964" s="1"/>
      <c r="C964" s="16"/>
      <c r="D964" s="1"/>
      <c r="E964" s="1"/>
      <c r="F964" s="1"/>
      <c r="G964" s="1"/>
      <c r="H964" s="11"/>
      <c r="I964" s="11"/>
      <c r="J964" s="11"/>
      <c r="K964" s="2"/>
      <c r="L964" s="2"/>
      <c r="M964" s="1"/>
    </row>
    <row r="965" spans="1:13" x14ac:dyDescent="0.2">
      <c r="A965" s="1"/>
      <c r="B965" s="1"/>
      <c r="C965" s="16"/>
      <c r="D965" s="1"/>
      <c r="E965" s="1"/>
      <c r="F965" s="1"/>
      <c r="G965" s="1"/>
      <c r="H965" s="11"/>
      <c r="I965" s="11"/>
      <c r="J965" s="11"/>
      <c r="K965" s="2"/>
      <c r="L965" s="2"/>
      <c r="M965" s="1"/>
    </row>
    <row r="966" spans="1:13" x14ac:dyDescent="0.2">
      <c r="A966" s="1"/>
      <c r="B966" s="1"/>
      <c r="C966" s="16"/>
      <c r="D966" s="1"/>
      <c r="E966" s="1"/>
      <c r="F966" s="1"/>
      <c r="G966" s="1"/>
      <c r="H966" s="11"/>
      <c r="I966" s="11"/>
      <c r="J966" s="11"/>
      <c r="K966" s="2"/>
      <c r="L966" s="2"/>
      <c r="M966" s="1"/>
    </row>
    <row r="967" spans="1:13" x14ac:dyDescent="0.2">
      <c r="A967" s="1"/>
      <c r="B967" s="1"/>
      <c r="C967" s="16"/>
      <c r="D967" s="1"/>
      <c r="E967" s="1"/>
      <c r="F967" s="1"/>
      <c r="G967" s="1"/>
      <c r="H967" s="11"/>
      <c r="I967" s="11"/>
      <c r="J967" s="11"/>
      <c r="K967" s="2"/>
      <c r="L967" s="2"/>
      <c r="M967" s="1"/>
    </row>
    <row r="968" spans="1:13" x14ac:dyDescent="0.2">
      <c r="A968" s="1"/>
      <c r="B968" s="1"/>
      <c r="C968" s="16"/>
      <c r="D968" s="1"/>
      <c r="E968" s="1"/>
      <c r="F968" s="1"/>
      <c r="G968" s="1"/>
      <c r="H968" s="11"/>
      <c r="I968" s="11"/>
      <c r="J968" s="11"/>
      <c r="K968" s="2"/>
      <c r="L968" s="2"/>
      <c r="M968" s="1"/>
    </row>
    <row r="969" spans="1:13" x14ac:dyDescent="0.2">
      <c r="A969" s="1"/>
      <c r="B969" s="1"/>
      <c r="C969" s="16"/>
      <c r="D969" s="1"/>
      <c r="E969" s="1"/>
      <c r="F969" s="1"/>
      <c r="G969" s="1"/>
      <c r="H969" s="11"/>
      <c r="I969" s="11"/>
      <c r="J969" s="11"/>
      <c r="K969" s="2"/>
      <c r="L969" s="2"/>
      <c r="M969" s="1"/>
    </row>
    <row r="970" spans="1:13" x14ac:dyDescent="0.2">
      <c r="A970" s="1"/>
      <c r="B970" s="1"/>
      <c r="C970" s="16"/>
      <c r="D970" s="1"/>
      <c r="E970" s="1"/>
      <c r="F970" s="1"/>
      <c r="G970" s="1"/>
      <c r="H970" s="11"/>
      <c r="I970" s="11"/>
      <c r="J970" s="11"/>
      <c r="K970" s="2"/>
      <c r="L970" s="2"/>
      <c r="M970" s="1"/>
    </row>
    <row r="971" spans="1:13" x14ac:dyDescent="0.2">
      <c r="A971" s="1"/>
      <c r="B971" s="1"/>
      <c r="C971" s="16"/>
      <c r="D971" s="1"/>
      <c r="E971" s="1"/>
      <c r="F971" s="1"/>
      <c r="G971" s="1"/>
      <c r="H971" s="11"/>
      <c r="I971" s="11"/>
      <c r="J971" s="11"/>
      <c r="K971" s="2"/>
      <c r="L971" s="2"/>
      <c r="M971" s="1"/>
    </row>
    <row r="972" spans="1:13" x14ac:dyDescent="0.2">
      <c r="A972" s="1"/>
      <c r="B972" s="1"/>
      <c r="C972" s="16"/>
      <c r="D972" s="1"/>
      <c r="E972" s="1"/>
      <c r="F972" s="1"/>
      <c r="G972" s="1"/>
      <c r="H972" s="11"/>
      <c r="I972" s="11"/>
      <c r="J972" s="11"/>
      <c r="K972" s="2"/>
      <c r="L972" s="2"/>
      <c r="M972" s="1"/>
    </row>
    <row r="973" spans="1:13" x14ac:dyDescent="0.2">
      <c r="A973" s="1"/>
      <c r="B973" s="1"/>
      <c r="C973" s="16"/>
      <c r="D973" s="1"/>
      <c r="E973" s="1"/>
      <c r="F973" s="1"/>
      <c r="G973" s="1"/>
      <c r="H973" s="11"/>
      <c r="I973" s="11"/>
      <c r="J973" s="11"/>
      <c r="K973" s="2"/>
      <c r="L973" s="2"/>
      <c r="M973" s="1"/>
    </row>
    <row r="974" spans="1:13" x14ac:dyDescent="0.2">
      <c r="A974" s="1"/>
      <c r="B974" s="1"/>
      <c r="C974" s="16"/>
      <c r="D974" s="1"/>
      <c r="E974" s="1"/>
      <c r="F974" s="1"/>
      <c r="G974" s="1"/>
      <c r="H974" s="11"/>
      <c r="I974" s="11"/>
      <c r="J974" s="11"/>
      <c r="K974" s="2"/>
      <c r="L974" s="2"/>
      <c r="M974" s="1"/>
    </row>
    <row r="975" spans="1:13" x14ac:dyDescent="0.2">
      <c r="A975" s="1"/>
      <c r="B975" s="1"/>
      <c r="C975" s="16"/>
      <c r="D975" s="1"/>
      <c r="E975" s="1"/>
      <c r="F975" s="1"/>
      <c r="G975" s="1"/>
      <c r="H975" s="11"/>
      <c r="I975" s="11"/>
      <c r="J975" s="11"/>
      <c r="K975" s="2"/>
      <c r="L975" s="2"/>
      <c r="M975" s="1"/>
    </row>
    <row r="976" spans="1:13" x14ac:dyDescent="0.2">
      <c r="A976" s="1"/>
      <c r="B976" s="1"/>
      <c r="C976" s="16"/>
      <c r="D976" s="1"/>
      <c r="E976" s="1"/>
      <c r="F976" s="1"/>
      <c r="G976" s="1"/>
      <c r="H976" s="11"/>
      <c r="I976" s="11"/>
      <c r="J976" s="11"/>
      <c r="K976" s="2"/>
      <c r="L976" s="2"/>
      <c r="M976" s="1"/>
    </row>
    <row r="977" spans="1:13" x14ac:dyDescent="0.2">
      <c r="A977" s="1"/>
      <c r="B977" s="1"/>
      <c r="C977" s="16"/>
      <c r="D977" s="1"/>
      <c r="E977" s="1"/>
      <c r="F977" s="1"/>
      <c r="G977" s="1"/>
      <c r="H977" s="11"/>
      <c r="I977" s="11"/>
      <c r="J977" s="11"/>
      <c r="K977" s="2"/>
      <c r="L977" s="2"/>
      <c r="M977" s="1"/>
    </row>
    <row r="978" spans="1:13" x14ac:dyDescent="0.2">
      <c r="A978" s="1"/>
      <c r="B978" s="1"/>
      <c r="C978" s="16"/>
      <c r="D978" s="1"/>
      <c r="E978" s="1"/>
      <c r="F978" s="1"/>
      <c r="G978" s="1"/>
      <c r="H978" s="11"/>
      <c r="I978" s="11"/>
      <c r="J978" s="11"/>
      <c r="K978" s="2"/>
      <c r="L978" s="2"/>
      <c r="M978" s="1"/>
    </row>
    <row r="979" spans="1:13" x14ac:dyDescent="0.2">
      <c r="A979" s="1"/>
      <c r="B979" s="1"/>
      <c r="C979" s="16"/>
      <c r="D979" s="1"/>
      <c r="E979" s="1"/>
      <c r="F979" s="1"/>
      <c r="G979" s="1"/>
      <c r="H979" s="11"/>
      <c r="I979" s="11"/>
      <c r="J979" s="11"/>
      <c r="K979" s="2"/>
      <c r="L979" s="2"/>
      <c r="M979" s="1"/>
    </row>
    <row r="980" spans="1:13" x14ac:dyDescent="0.2">
      <c r="A980" s="1"/>
      <c r="B980" s="1"/>
      <c r="C980" s="16"/>
      <c r="D980" s="1"/>
      <c r="E980" s="1"/>
      <c r="F980" s="1"/>
      <c r="G980" s="1"/>
      <c r="H980" s="11"/>
      <c r="I980" s="11"/>
      <c r="J980" s="11"/>
      <c r="K980" s="2"/>
      <c r="L980" s="2"/>
      <c r="M980" s="1"/>
    </row>
    <row r="981" spans="1:13" x14ac:dyDescent="0.2">
      <c r="A981" s="1"/>
      <c r="B981" s="1"/>
      <c r="C981" s="16"/>
      <c r="D981" s="1"/>
      <c r="E981" s="1"/>
      <c r="F981" s="1"/>
      <c r="G981" s="1"/>
      <c r="H981" s="11"/>
      <c r="I981" s="11"/>
      <c r="J981" s="11"/>
      <c r="K981" s="2"/>
      <c r="L981" s="2"/>
      <c r="M981" s="1"/>
    </row>
    <row r="982" spans="1:13" x14ac:dyDescent="0.2">
      <c r="A982" s="1"/>
      <c r="B982" s="1"/>
      <c r="C982" s="16"/>
      <c r="D982" s="1"/>
      <c r="E982" s="1"/>
      <c r="F982" s="1"/>
      <c r="G982" s="1"/>
      <c r="H982" s="11"/>
      <c r="I982" s="11"/>
      <c r="J982" s="11"/>
      <c r="K982" s="2"/>
      <c r="L982" s="2"/>
      <c r="M982" s="1"/>
    </row>
    <row r="983" spans="1:13" x14ac:dyDescent="0.2">
      <c r="A983" s="1"/>
      <c r="B983" s="1"/>
      <c r="C983" s="16"/>
      <c r="D983" s="1"/>
      <c r="E983" s="1"/>
      <c r="F983" s="1"/>
      <c r="G983" s="1"/>
      <c r="H983" s="11"/>
      <c r="I983" s="11"/>
      <c r="J983" s="11"/>
      <c r="K983" s="2"/>
      <c r="L983" s="2"/>
      <c r="M983" s="1"/>
    </row>
    <row r="984" spans="1:13" x14ac:dyDescent="0.2">
      <c r="A984" s="1"/>
      <c r="B984" s="1"/>
      <c r="C984" s="16"/>
      <c r="D984" s="1"/>
      <c r="E984" s="1"/>
      <c r="F984" s="1"/>
      <c r="G984" s="1"/>
      <c r="H984" s="11"/>
      <c r="I984" s="11"/>
      <c r="J984" s="11"/>
      <c r="K984" s="2"/>
      <c r="L984" s="2"/>
      <c r="M984" s="1"/>
    </row>
    <row r="985" spans="1:13" x14ac:dyDescent="0.2">
      <c r="A985" s="1"/>
      <c r="B985" s="1"/>
      <c r="C985" s="16"/>
      <c r="D985" s="1"/>
      <c r="E985" s="1"/>
      <c r="F985" s="1"/>
      <c r="G985" s="1"/>
      <c r="H985" s="11"/>
      <c r="I985" s="11"/>
      <c r="J985" s="11"/>
      <c r="K985" s="2"/>
      <c r="L985" s="2"/>
      <c r="M985" s="1"/>
    </row>
    <row r="986" spans="1:13" x14ac:dyDescent="0.2">
      <c r="A986" s="1"/>
      <c r="B986" s="1"/>
      <c r="C986" s="16"/>
      <c r="D986" s="1"/>
      <c r="E986" s="1"/>
      <c r="F986" s="1"/>
      <c r="G986" s="1"/>
      <c r="H986" s="11"/>
      <c r="I986" s="11"/>
      <c r="J986" s="11"/>
      <c r="K986" s="2"/>
      <c r="L986" s="2"/>
      <c r="M986" s="1"/>
    </row>
    <row r="987" spans="1:13" x14ac:dyDescent="0.2">
      <c r="A987" s="1"/>
      <c r="B987" s="1"/>
      <c r="C987" s="16"/>
      <c r="D987" s="1"/>
      <c r="E987" s="1"/>
      <c r="F987" s="1"/>
      <c r="G987" s="1"/>
      <c r="H987" s="11"/>
      <c r="I987" s="11"/>
      <c r="J987" s="11"/>
      <c r="K987" s="2"/>
      <c r="L987" s="2"/>
      <c r="M987" s="1"/>
    </row>
    <row r="988" spans="1:13" x14ac:dyDescent="0.2">
      <c r="A988" s="1"/>
      <c r="B988" s="1"/>
      <c r="C988" s="16"/>
      <c r="D988" s="1"/>
      <c r="E988" s="1"/>
      <c r="F988" s="1"/>
      <c r="G988" s="1"/>
      <c r="H988" s="11"/>
      <c r="I988" s="11"/>
      <c r="J988" s="11"/>
      <c r="K988" s="2"/>
      <c r="L988" s="2"/>
      <c r="M988" s="1"/>
    </row>
    <row r="989" spans="1:13" x14ac:dyDescent="0.2">
      <c r="A989" s="1"/>
      <c r="B989" s="1"/>
      <c r="C989" s="16"/>
      <c r="D989" s="1"/>
      <c r="E989" s="1"/>
      <c r="F989" s="1"/>
      <c r="G989" s="1"/>
      <c r="H989" s="11"/>
      <c r="I989" s="11"/>
      <c r="J989" s="11"/>
      <c r="K989" s="2"/>
      <c r="L989" s="2"/>
      <c r="M989" s="1"/>
    </row>
    <row r="990" spans="1:13" x14ac:dyDescent="0.2">
      <c r="A990" s="1"/>
      <c r="B990" s="1"/>
      <c r="C990" s="16"/>
      <c r="D990" s="1"/>
      <c r="E990" s="1"/>
      <c r="F990" s="1"/>
      <c r="G990" s="1"/>
      <c r="H990" s="11"/>
      <c r="I990" s="11"/>
      <c r="J990" s="11"/>
      <c r="K990" s="2"/>
      <c r="L990" s="2"/>
      <c r="M990" s="1"/>
    </row>
    <row r="991" spans="1:13" x14ac:dyDescent="0.2">
      <c r="A991" s="1"/>
      <c r="B991" s="1"/>
      <c r="C991" s="16"/>
      <c r="D991" s="1"/>
      <c r="E991" s="1"/>
      <c r="F991" s="1"/>
      <c r="G991" s="1"/>
      <c r="H991" s="11"/>
      <c r="I991" s="11"/>
      <c r="J991" s="11"/>
      <c r="K991" s="2"/>
      <c r="L991" s="2"/>
      <c r="M991" s="1"/>
    </row>
    <row r="992" spans="1:13" x14ac:dyDescent="0.2">
      <c r="A992" s="1"/>
      <c r="B992" s="1"/>
      <c r="C992" s="16"/>
      <c r="D992" s="1"/>
      <c r="E992" s="1"/>
      <c r="F992" s="1"/>
      <c r="G992" s="1"/>
      <c r="H992" s="11"/>
      <c r="I992" s="11"/>
      <c r="J992" s="11"/>
      <c r="K992" s="2"/>
      <c r="L992" s="2"/>
      <c r="M992" s="1"/>
    </row>
    <row r="993" spans="1:13" x14ac:dyDescent="0.2">
      <c r="A993" s="1"/>
      <c r="B993" s="1"/>
      <c r="C993" s="16"/>
      <c r="D993" s="1"/>
      <c r="E993" s="1"/>
      <c r="F993" s="1"/>
      <c r="G993" s="1"/>
      <c r="H993" s="11"/>
      <c r="I993" s="11"/>
      <c r="J993" s="11"/>
      <c r="K993" s="2"/>
      <c r="L993" s="2"/>
      <c r="M993" s="1"/>
    </row>
    <row r="994" spans="1:13" x14ac:dyDescent="0.2">
      <c r="A994" s="1"/>
      <c r="B994" s="1"/>
      <c r="C994" s="16"/>
      <c r="D994" s="1"/>
      <c r="E994" s="1"/>
      <c r="F994" s="1"/>
      <c r="G994" s="1"/>
      <c r="H994" s="11"/>
      <c r="I994" s="11"/>
      <c r="J994" s="11"/>
      <c r="K994" s="2"/>
      <c r="L994" s="2"/>
      <c r="M994" s="1"/>
    </row>
    <row r="995" spans="1:13" x14ac:dyDescent="0.2">
      <c r="A995" s="1"/>
      <c r="B995" s="1"/>
      <c r="C995" s="16"/>
      <c r="D995" s="1"/>
      <c r="E995" s="1"/>
      <c r="F995" s="1"/>
      <c r="G995" s="1"/>
      <c r="H995" s="11"/>
      <c r="I995" s="11"/>
      <c r="J995" s="11"/>
      <c r="K995" s="2"/>
      <c r="L995" s="2"/>
      <c r="M995" s="1"/>
    </row>
    <row r="996" spans="1:13" x14ac:dyDescent="0.2">
      <c r="A996" s="1"/>
      <c r="B996" s="1"/>
      <c r="C996" s="16"/>
      <c r="D996" s="1"/>
      <c r="E996" s="1"/>
      <c r="F996" s="1"/>
      <c r="G996" s="1"/>
      <c r="H996" s="11"/>
      <c r="I996" s="11"/>
      <c r="J996" s="11"/>
      <c r="K996" s="2"/>
      <c r="L996" s="2"/>
      <c r="M996" s="1"/>
    </row>
    <row r="997" spans="1:13" x14ac:dyDescent="0.2">
      <c r="A997" s="1"/>
      <c r="B997" s="1"/>
      <c r="C997" s="16"/>
      <c r="D997" s="1"/>
      <c r="E997" s="1"/>
      <c r="F997" s="1"/>
      <c r="G997" s="1"/>
      <c r="H997" s="11"/>
      <c r="I997" s="11"/>
      <c r="J997" s="11"/>
      <c r="K997" s="2"/>
      <c r="L997" s="2"/>
      <c r="M997" s="1"/>
    </row>
    <row r="998" spans="1:13" x14ac:dyDescent="0.2">
      <c r="A998" s="1"/>
      <c r="B998" s="1"/>
      <c r="C998" s="16"/>
      <c r="D998" s="1"/>
      <c r="E998" s="1"/>
      <c r="F998" s="1"/>
      <c r="G998" s="1"/>
      <c r="H998" s="11"/>
      <c r="I998" s="11"/>
      <c r="J998" s="11"/>
      <c r="K998" s="2"/>
      <c r="L998" s="2"/>
      <c r="M998" s="1"/>
    </row>
    <row r="999" spans="1:13" x14ac:dyDescent="0.2">
      <c r="A999" s="1"/>
      <c r="B999" s="1"/>
      <c r="C999" s="16"/>
      <c r="D999" s="1"/>
      <c r="E999" s="1"/>
      <c r="F999" s="1"/>
      <c r="G999" s="1"/>
      <c r="H999" s="11"/>
      <c r="I999" s="11"/>
      <c r="J999" s="11"/>
      <c r="K999" s="2"/>
      <c r="L999" s="2"/>
      <c r="M999" s="1"/>
    </row>
    <row r="1000" spans="1:13" x14ac:dyDescent="0.2">
      <c r="A1000" s="1"/>
      <c r="B1000" s="1"/>
      <c r="C1000" s="16"/>
      <c r="D1000" s="1"/>
      <c r="E1000" s="1"/>
      <c r="F1000" s="1"/>
      <c r="G1000" s="1"/>
      <c r="H1000" s="11"/>
      <c r="I1000" s="11"/>
      <c r="J1000" s="11"/>
      <c r="K1000" s="2"/>
      <c r="L1000" s="2"/>
      <c r="M1000" s="1"/>
    </row>
    <row r="1001" spans="1:13" x14ac:dyDescent="0.2">
      <c r="A1001" s="1"/>
      <c r="B1001" s="1"/>
      <c r="C1001" s="16"/>
      <c r="D1001" s="1"/>
      <c r="E1001" s="1"/>
      <c r="F1001" s="1"/>
      <c r="G1001" s="1"/>
      <c r="H1001" s="11"/>
      <c r="I1001" s="11"/>
      <c r="J1001" s="11"/>
      <c r="K1001" s="2"/>
      <c r="L1001" s="2"/>
      <c r="M1001" s="1"/>
    </row>
    <row r="1002" spans="1:13" x14ac:dyDescent="0.2">
      <c r="A1002" s="1"/>
      <c r="B1002" s="1"/>
      <c r="C1002" s="16"/>
      <c r="D1002" s="1"/>
      <c r="E1002" s="1"/>
      <c r="F1002" s="1"/>
      <c r="G1002" s="1"/>
      <c r="H1002" s="11"/>
      <c r="I1002" s="11"/>
      <c r="J1002" s="11"/>
      <c r="K1002" s="2"/>
      <c r="L1002" s="2"/>
      <c r="M1002" s="1"/>
    </row>
    <row r="1003" spans="1:13" x14ac:dyDescent="0.2">
      <c r="A1003" s="1"/>
      <c r="B1003" s="1"/>
      <c r="C1003" s="16"/>
      <c r="D1003" s="1"/>
      <c r="E1003" s="1"/>
      <c r="F1003" s="1"/>
      <c r="G1003" s="1"/>
      <c r="H1003" s="11"/>
      <c r="I1003" s="11"/>
      <c r="J1003" s="11"/>
      <c r="K1003" s="2"/>
      <c r="L1003" s="2"/>
      <c r="M1003" s="1"/>
    </row>
    <row r="1004" spans="1:13" x14ac:dyDescent="0.2">
      <c r="A1004" s="1"/>
      <c r="B1004" s="1"/>
      <c r="C1004" s="16"/>
      <c r="D1004" s="1"/>
      <c r="E1004" s="1"/>
      <c r="F1004" s="1"/>
      <c r="G1004" s="1"/>
      <c r="H1004" s="11"/>
      <c r="I1004" s="11"/>
      <c r="J1004" s="11"/>
      <c r="K1004" s="2"/>
      <c r="L1004" s="2"/>
      <c r="M1004" s="1"/>
    </row>
    <row r="1005" spans="1:13" x14ac:dyDescent="0.2">
      <c r="A1005" s="1"/>
      <c r="B1005" s="1"/>
      <c r="C1005" s="16"/>
      <c r="D1005" s="1"/>
      <c r="E1005" s="1"/>
      <c r="F1005" s="1"/>
      <c r="G1005" s="1"/>
      <c r="H1005" s="11"/>
      <c r="I1005" s="11"/>
      <c r="J1005" s="11"/>
      <c r="K1005" s="2"/>
      <c r="L1005" s="2"/>
      <c r="M1005" s="1"/>
    </row>
    <row r="1006" spans="1:13" x14ac:dyDescent="0.2">
      <c r="A1006" s="1"/>
      <c r="B1006" s="1"/>
      <c r="C1006" s="16"/>
      <c r="D1006" s="1"/>
      <c r="E1006" s="1"/>
      <c r="F1006" s="1"/>
      <c r="G1006" s="1"/>
      <c r="H1006" s="11"/>
      <c r="I1006" s="11"/>
      <c r="J1006" s="11"/>
      <c r="K1006" s="2"/>
      <c r="L1006" s="2"/>
      <c r="M1006" s="1"/>
    </row>
    <row r="1007" spans="1:13" x14ac:dyDescent="0.2">
      <c r="A1007" s="1"/>
      <c r="B1007" s="1"/>
      <c r="C1007" s="16"/>
      <c r="D1007" s="1"/>
      <c r="E1007" s="1"/>
      <c r="F1007" s="1"/>
      <c r="G1007" s="1"/>
      <c r="H1007" s="11"/>
      <c r="I1007" s="11"/>
      <c r="J1007" s="11"/>
      <c r="K1007" s="2"/>
      <c r="L1007" s="2"/>
      <c r="M1007" s="1"/>
    </row>
    <row r="1008" spans="1:13" x14ac:dyDescent="0.2">
      <c r="A1008" s="1"/>
      <c r="B1008" s="1"/>
      <c r="C1008" s="16"/>
      <c r="D1008" s="1"/>
      <c r="E1008" s="1"/>
      <c r="F1008" s="1"/>
      <c r="G1008" s="1"/>
      <c r="H1008" s="11"/>
      <c r="I1008" s="11"/>
      <c r="J1008" s="11"/>
      <c r="K1008" s="2"/>
      <c r="L1008" s="2"/>
      <c r="M1008" s="1"/>
    </row>
    <row r="1009" spans="1:13" x14ac:dyDescent="0.2">
      <c r="A1009" s="1"/>
      <c r="B1009" s="1"/>
      <c r="C1009" s="16"/>
      <c r="D1009" s="1"/>
      <c r="E1009" s="1"/>
      <c r="F1009" s="1"/>
      <c r="G1009" s="1"/>
      <c r="H1009" s="11"/>
      <c r="I1009" s="11"/>
      <c r="J1009" s="11"/>
      <c r="K1009" s="2"/>
      <c r="L1009" s="2"/>
      <c r="M1009" s="1"/>
    </row>
    <row r="1010" spans="1:13" x14ac:dyDescent="0.2">
      <c r="A1010" s="1"/>
      <c r="B1010" s="1"/>
      <c r="C1010" s="16"/>
      <c r="D1010" s="1"/>
      <c r="E1010" s="1"/>
      <c r="F1010" s="1"/>
      <c r="G1010" s="1"/>
      <c r="H1010" s="11"/>
      <c r="I1010" s="11"/>
      <c r="J1010" s="11"/>
      <c r="K1010" s="2"/>
      <c r="L1010" s="2"/>
      <c r="M1010" s="1"/>
    </row>
    <row r="1011" spans="1:13" x14ac:dyDescent="0.2">
      <c r="A1011" s="1"/>
      <c r="B1011" s="1"/>
      <c r="C1011" s="16"/>
      <c r="D1011" s="1"/>
      <c r="E1011" s="1"/>
      <c r="F1011" s="1"/>
      <c r="G1011" s="1"/>
      <c r="H1011" s="11"/>
      <c r="I1011" s="11"/>
      <c r="J1011" s="11"/>
      <c r="K1011" s="2"/>
      <c r="L1011" s="2"/>
      <c r="M1011" s="1"/>
    </row>
    <row r="1012" spans="1:13" x14ac:dyDescent="0.2">
      <c r="A1012" s="1"/>
      <c r="B1012" s="1"/>
      <c r="C1012" s="16"/>
      <c r="D1012" s="1"/>
      <c r="E1012" s="1"/>
      <c r="F1012" s="1"/>
      <c r="G1012" s="1"/>
      <c r="H1012" s="11"/>
      <c r="I1012" s="11"/>
      <c r="J1012" s="11"/>
      <c r="K1012" s="2"/>
      <c r="L1012" s="2"/>
      <c r="M1012" s="1"/>
    </row>
    <row r="1013" spans="1:13" x14ac:dyDescent="0.2">
      <c r="A1013" s="1"/>
      <c r="B1013" s="1"/>
      <c r="C1013" s="16"/>
      <c r="D1013" s="1"/>
      <c r="E1013" s="1"/>
      <c r="F1013" s="1"/>
      <c r="G1013" s="1"/>
      <c r="H1013" s="11"/>
      <c r="I1013" s="11"/>
      <c r="J1013" s="11"/>
      <c r="K1013" s="2"/>
      <c r="L1013" s="2"/>
      <c r="M1013" s="1"/>
    </row>
    <row r="1014" spans="1:13" x14ac:dyDescent="0.2">
      <c r="A1014" s="1"/>
      <c r="B1014" s="1"/>
      <c r="C1014" s="16"/>
      <c r="D1014" s="1"/>
      <c r="E1014" s="1"/>
      <c r="F1014" s="1"/>
      <c r="G1014" s="1"/>
      <c r="H1014" s="11"/>
      <c r="I1014" s="11"/>
      <c r="J1014" s="11"/>
      <c r="K1014" s="2"/>
      <c r="L1014" s="2"/>
      <c r="M1014" s="1"/>
    </row>
    <row r="1015" spans="1:13" x14ac:dyDescent="0.2">
      <c r="A1015" s="1"/>
      <c r="B1015" s="1"/>
      <c r="C1015" s="16"/>
      <c r="D1015" s="1"/>
      <c r="E1015" s="1"/>
      <c r="F1015" s="1"/>
      <c r="G1015" s="1"/>
      <c r="H1015" s="11"/>
      <c r="I1015" s="11"/>
      <c r="J1015" s="11"/>
      <c r="K1015" s="2"/>
      <c r="L1015" s="2"/>
      <c r="M1015" s="1"/>
    </row>
    <row r="1016" spans="1:13" x14ac:dyDescent="0.2">
      <c r="A1016" s="1"/>
      <c r="B1016" s="1"/>
      <c r="C1016" s="16"/>
      <c r="D1016" s="1"/>
      <c r="E1016" s="1"/>
      <c r="F1016" s="1"/>
      <c r="G1016" s="1"/>
      <c r="H1016" s="11"/>
      <c r="I1016" s="11"/>
      <c r="J1016" s="11"/>
      <c r="K1016" s="2"/>
      <c r="L1016" s="2"/>
      <c r="M1016" s="1"/>
    </row>
    <row r="1017" spans="1:13" x14ac:dyDescent="0.2">
      <c r="A1017" s="1"/>
      <c r="B1017" s="1"/>
      <c r="C1017" s="16"/>
      <c r="D1017" s="1"/>
      <c r="E1017" s="1"/>
      <c r="F1017" s="1"/>
      <c r="G1017" s="1"/>
      <c r="H1017" s="11"/>
      <c r="I1017" s="11"/>
      <c r="J1017" s="11"/>
      <c r="K1017" s="2"/>
      <c r="L1017" s="2"/>
      <c r="M1017" s="1"/>
    </row>
    <row r="1018" spans="1:13" x14ac:dyDescent="0.2">
      <c r="A1018" s="1"/>
      <c r="B1018" s="1"/>
      <c r="C1018" s="16"/>
      <c r="D1018" s="1"/>
      <c r="E1018" s="1"/>
      <c r="F1018" s="1"/>
      <c r="G1018" s="1"/>
      <c r="H1018" s="11"/>
      <c r="I1018" s="11"/>
      <c r="J1018" s="11"/>
      <c r="K1018" s="2"/>
      <c r="L1018" s="2"/>
      <c r="M1018" s="1"/>
    </row>
    <row r="1019" spans="1:13" x14ac:dyDescent="0.2">
      <c r="A1019" s="1"/>
      <c r="B1019" s="1"/>
      <c r="C1019" s="16"/>
      <c r="D1019" s="1"/>
      <c r="E1019" s="1"/>
      <c r="F1019" s="1"/>
      <c r="G1019" s="1"/>
      <c r="H1019" s="11"/>
      <c r="I1019" s="11"/>
      <c r="J1019" s="11"/>
      <c r="K1019" s="2"/>
      <c r="L1019" s="2"/>
      <c r="M1019" s="1"/>
    </row>
    <row r="1020" spans="1:13" x14ac:dyDescent="0.2">
      <c r="A1020" s="1"/>
      <c r="B1020" s="1"/>
      <c r="C1020" s="16"/>
      <c r="D1020" s="1"/>
      <c r="E1020" s="1"/>
      <c r="F1020" s="1"/>
      <c r="G1020" s="1"/>
      <c r="H1020" s="11"/>
      <c r="I1020" s="11"/>
      <c r="J1020" s="11"/>
      <c r="K1020" s="2"/>
      <c r="L1020" s="2"/>
      <c r="M1020" s="1"/>
    </row>
    <row r="1021" spans="1:13" x14ac:dyDescent="0.2">
      <c r="A1021" s="1"/>
      <c r="B1021" s="1"/>
      <c r="C1021" s="16"/>
      <c r="D1021" s="1"/>
      <c r="E1021" s="1"/>
      <c r="F1021" s="1"/>
      <c r="G1021" s="1"/>
      <c r="H1021" s="11"/>
      <c r="I1021" s="11"/>
      <c r="J1021" s="11"/>
      <c r="K1021" s="2"/>
      <c r="L1021" s="2"/>
      <c r="M1021" s="1"/>
    </row>
    <row r="1022" spans="1:13" x14ac:dyDescent="0.2">
      <c r="A1022" s="1"/>
      <c r="B1022" s="1"/>
      <c r="C1022" s="16"/>
      <c r="D1022" s="1"/>
      <c r="E1022" s="1"/>
      <c r="F1022" s="1"/>
      <c r="G1022" s="1"/>
      <c r="H1022" s="11"/>
      <c r="I1022" s="11"/>
      <c r="J1022" s="11"/>
      <c r="K1022" s="2"/>
      <c r="L1022" s="2"/>
      <c r="M1022" s="1"/>
    </row>
    <row r="1023" spans="1:13" x14ac:dyDescent="0.2">
      <c r="A1023" s="1"/>
      <c r="B1023" s="1"/>
      <c r="C1023" s="16"/>
      <c r="D1023" s="1"/>
      <c r="E1023" s="1"/>
      <c r="F1023" s="1"/>
      <c r="G1023" s="1"/>
      <c r="H1023" s="11"/>
      <c r="I1023" s="11"/>
      <c r="J1023" s="11"/>
      <c r="K1023" s="2"/>
      <c r="L1023" s="2"/>
      <c r="M1023" s="1"/>
    </row>
    <row r="1024" spans="1:13" x14ac:dyDescent="0.2">
      <c r="A1024" s="1"/>
      <c r="B1024" s="1"/>
      <c r="C1024" s="16"/>
      <c r="D1024" s="1"/>
      <c r="E1024" s="1"/>
      <c r="F1024" s="1"/>
      <c r="G1024" s="1"/>
      <c r="H1024" s="11"/>
      <c r="I1024" s="11"/>
      <c r="J1024" s="11"/>
      <c r="K1024" s="2"/>
      <c r="L1024" s="2"/>
      <c r="M1024" s="1"/>
    </row>
    <row r="1025" spans="1:13" x14ac:dyDescent="0.2">
      <c r="A1025" s="1"/>
      <c r="B1025" s="1"/>
      <c r="C1025" s="16"/>
      <c r="D1025" s="1"/>
      <c r="E1025" s="1"/>
      <c r="F1025" s="1"/>
      <c r="G1025" s="1"/>
      <c r="H1025" s="11"/>
      <c r="I1025" s="11"/>
      <c r="J1025" s="11"/>
      <c r="K1025" s="2"/>
      <c r="L1025" s="2"/>
      <c r="M1025" s="1"/>
    </row>
    <row r="1026" spans="1:13" x14ac:dyDescent="0.2">
      <c r="A1026" s="1"/>
      <c r="B1026" s="1"/>
      <c r="C1026" s="16"/>
      <c r="D1026" s="1"/>
      <c r="E1026" s="1"/>
      <c r="F1026" s="1"/>
      <c r="G1026" s="1"/>
      <c r="H1026" s="11"/>
      <c r="I1026" s="11"/>
      <c r="J1026" s="11"/>
      <c r="K1026" s="2"/>
      <c r="L1026" s="2"/>
      <c r="M1026" s="1"/>
    </row>
    <row r="1027" spans="1:13" x14ac:dyDescent="0.2">
      <c r="A1027" s="1"/>
      <c r="B1027" s="1"/>
      <c r="C1027" s="16"/>
      <c r="D1027" s="1"/>
      <c r="E1027" s="1"/>
      <c r="F1027" s="1"/>
      <c r="G1027" s="1"/>
      <c r="H1027" s="11"/>
      <c r="I1027" s="11"/>
      <c r="J1027" s="11"/>
      <c r="K1027" s="2"/>
      <c r="L1027" s="2"/>
      <c r="M1027" s="1"/>
    </row>
    <row r="1028" spans="1:13" x14ac:dyDescent="0.2">
      <c r="A1028" s="1"/>
      <c r="B1028" s="1"/>
      <c r="C1028" s="16"/>
      <c r="D1028" s="1"/>
      <c r="E1028" s="1"/>
      <c r="F1028" s="1"/>
      <c r="G1028" s="1"/>
      <c r="H1028" s="11"/>
      <c r="I1028" s="11"/>
      <c r="J1028" s="11"/>
      <c r="K1028" s="2"/>
      <c r="L1028" s="2"/>
      <c r="M1028" s="1"/>
    </row>
    <row r="1029" spans="1:13" x14ac:dyDescent="0.2">
      <c r="A1029" s="1"/>
      <c r="B1029" s="1"/>
      <c r="C1029" s="16"/>
      <c r="D1029" s="1"/>
      <c r="E1029" s="1"/>
      <c r="F1029" s="1"/>
      <c r="G1029" s="1"/>
      <c r="H1029" s="11"/>
      <c r="I1029" s="11"/>
      <c r="J1029" s="11"/>
      <c r="K1029" s="2"/>
      <c r="L1029" s="2"/>
      <c r="M1029" s="1"/>
    </row>
    <row r="1030" spans="1:13" x14ac:dyDescent="0.2">
      <c r="A1030" s="1"/>
      <c r="B1030" s="1"/>
      <c r="C1030" s="16"/>
      <c r="D1030" s="1"/>
      <c r="E1030" s="1"/>
      <c r="F1030" s="1"/>
      <c r="G1030" s="1"/>
      <c r="H1030" s="11"/>
      <c r="I1030" s="11"/>
      <c r="J1030" s="11"/>
      <c r="K1030" s="2"/>
      <c r="L1030" s="2"/>
      <c r="M1030" s="1"/>
    </row>
    <row r="1031" spans="1:13" x14ac:dyDescent="0.2">
      <c r="A1031" s="1"/>
      <c r="B1031" s="1"/>
      <c r="C1031" s="16"/>
      <c r="D1031" s="1"/>
      <c r="E1031" s="1"/>
      <c r="F1031" s="1"/>
      <c r="G1031" s="1"/>
      <c r="H1031" s="11"/>
      <c r="I1031" s="11"/>
      <c r="J1031" s="11"/>
      <c r="K1031" s="2"/>
      <c r="L1031" s="2"/>
      <c r="M1031" s="1"/>
    </row>
    <row r="1032" spans="1:13" x14ac:dyDescent="0.2">
      <c r="A1032" s="1"/>
      <c r="B1032" s="1"/>
      <c r="C1032" s="16"/>
      <c r="D1032" s="1"/>
      <c r="E1032" s="1"/>
      <c r="F1032" s="1"/>
      <c r="G1032" s="1"/>
      <c r="H1032" s="11"/>
      <c r="I1032" s="11"/>
      <c r="J1032" s="11"/>
      <c r="K1032" s="2"/>
      <c r="L1032" s="2"/>
      <c r="M1032" s="1"/>
    </row>
    <row r="1033" spans="1:13" x14ac:dyDescent="0.2">
      <c r="A1033" s="1"/>
      <c r="B1033" s="1"/>
      <c r="C1033" s="16"/>
      <c r="D1033" s="1"/>
      <c r="E1033" s="1"/>
      <c r="F1033" s="1"/>
      <c r="G1033" s="1"/>
      <c r="H1033" s="11"/>
      <c r="I1033" s="11"/>
      <c r="J1033" s="11"/>
      <c r="K1033" s="2"/>
      <c r="L1033" s="2"/>
      <c r="M1033" s="1"/>
    </row>
    <row r="1034" spans="1:13" x14ac:dyDescent="0.2">
      <c r="A1034" s="1"/>
      <c r="B1034" s="1"/>
      <c r="C1034" s="16"/>
      <c r="D1034" s="1"/>
      <c r="E1034" s="1"/>
      <c r="F1034" s="1"/>
      <c r="G1034" s="1"/>
      <c r="H1034" s="11"/>
      <c r="I1034" s="11"/>
      <c r="J1034" s="11"/>
      <c r="K1034" s="2"/>
      <c r="L1034" s="2"/>
      <c r="M1034" s="1"/>
    </row>
    <row r="1035" spans="1:13" x14ac:dyDescent="0.2">
      <c r="A1035" s="1"/>
      <c r="B1035" s="1"/>
      <c r="C1035" s="16"/>
      <c r="D1035" s="1"/>
      <c r="E1035" s="1"/>
      <c r="F1035" s="1"/>
      <c r="G1035" s="1"/>
      <c r="H1035" s="11"/>
      <c r="I1035" s="11"/>
      <c r="J1035" s="11"/>
      <c r="K1035" s="2"/>
      <c r="L1035" s="2"/>
      <c r="M1035" s="1"/>
    </row>
    <row r="1036" spans="1:13" x14ac:dyDescent="0.2">
      <c r="A1036" s="1"/>
      <c r="B1036" s="1"/>
      <c r="C1036" s="16"/>
      <c r="D1036" s="1"/>
      <c r="E1036" s="1"/>
      <c r="F1036" s="1"/>
      <c r="G1036" s="1"/>
      <c r="H1036" s="11"/>
      <c r="I1036" s="11"/>
      <c r="J1036" s="11"/>
      <c r="K1036" s="2"/>
      <c r="L1036" s="2"/>
      <c r="M1036" s="1"/>
    </row>
    <row r="1037" spans="1:13" x14ac:dyDescent="0.2">
      <c r="A1037" s="1"/>
      <c r="B1037" s="1"/>
      <c r="C1037" s="16"/>
      <c r="D1037" s="1"/>
      <c r="E1037" s="1"/>
      <c r="F1037" s="1"/>
      <c r="G1037" s="1"/>
      <c r="H1037" s="11"/>
      <c r="I1037" s="11"/>
      <c r="J1037" s="11"/>
      <c r="K1037" s="2"/>
      <c r="L1037" s="2"/>
      <c r="M1037" s="1"/>
    </row>
    <row r="1038" spans="1:13" x14ac:dyDescent="0.2">
      <c r="A1038" s="1"/>
      <c r="B1038" s="1"/>
      <c r="C1038" s="16"/>
      <c r="D1038" s="1"/>
      <c r="E1038" s="1"/>
      <c r="F1038" s="1"/>
      <c r="G1038" s="1"/>
      <c r="H1038" s="11"/>
      <c r="I1038" s="11"/>
      <c r="J1038" s="11"/>
      <c r="K1038" s="2"/>
      <c r="L1038" s="2"/>
      <c r="M1038" s="1"/>
    </row>
    <row r="1039" spans="1:13" x14ac:dyDescent="0.2">
      <c r="A1039" s="1"/>
      <c r="B1039" s="1"/>
      <c r="C1039" s="16"/>
      <c r="D1039" s="1"/>
      <c r="E1039" s="1"/>
      <c r="F1039" s="1"/>
      <c r="G1039" s="1"/>
      <c r="H1039" s="11"/>
      <c r="I1039" s="11"/>
      <c r="J1039" s="11"/>
      <c r="K1039" s="2"/>
      <c r="L1039" s="2"/>
      <c r="M1039" s="1"/>
    </row>
    <row r="1040" spans="1:13" x14ac:dyDescent="0.2">
      <c r="A1040" s="1"/>
      <c r="B1040" s="1"/>
      <c r="C1040" s="16"/>
      <c r="D1040" s="1"/>
      <c r="E1040" s="1"/>
      <c r="F1040" s="1"/>
      <c r="G1040" s="1"/>
      <c r="H1040" s="11"/>
      <c r="I1040" s="11"/>
      <c r="J1040" s="11"/>
      <c r="K1040" s="2"/>
      <c r="L1040" s="2"/>
      <c r="M1040" s="1"/>
    </row>
    <row r="1041" spans="1:13" x14ac:dyDescent="0.2">
      <c r="A1041" s="1"/>
      <c r="B1041" s="1"/>
      <c r="C1041" s="16"/>
      <c r="D1041" s="1"/>
      <c r="E1041" s="1"/>
      <c r="F1041" s="1"/>
      <c r="G1041" s="1"/>
      <c r="H1041" s="11"/>
      <c r="I1041" s="11"/>
      <c r="J1041" s="11"/>
      <c r="K1041" s="2"/>
      <c r="L1041" s="2"/>
      <c r="M1041" s="1"/>
    </row>
    <row r="1042" spans="1:13" x14ac:dyDescent="0.2">
      <c r="A1042" s="1"/>
      <c r="B1042" s="1"/>
      <c r="C1042" s="16"/>
      <c r="D1042" s="1"/>
      <c r="E1042" s="1"/>
      <c r="F1042" s="1"/>
      <c r="G1042" s="1"/>
      <c r="H1042" s="11"/>
      <c r="I1042" s="11"/>
      <c r="J1042" s="11"/>
      <c r="K1042" s="2"/>
      <c r="L1042" s="2"/>
      <c r="M1042" s="1"/>
    </row>
    <row r="1043" spans="1:13" x14ac:dyDescent="0.2">
      <c r="A1043" s="1"/>
      <c r="B1043" s="1"/>
      <c r="C1043" s="16"/>
      <c r="D1043" s="1"/>
      <c r="E1043" s="1"/>
      <c r="F1043" s="1"/>
      <c r="G1043" s="1"/>
      <c r="H1043" s="11"/>
      <c r="I1043" s="11"/>
      <c r="J1043" s="11"/>
      <c r="K1043" s="2"/>
      <c r="L1043" s="2"/>
      <c r="M1043" s="1"/>
    </row>
    <row r="1044" spans="1:13" x14ac:dyDescent="0.2">
      <c r="A1044" s="1"/>
      <c r="B1044" s="1"/>
      <c r="C1044" s="16"/>
      <c r="D1044" s="1"/>
      <c r="E1044" s="1"/>
      <c r="F1044" s="1"/>
      <c r="G1044" s="1"/>
      <c r="H1044" s="11"/>
      <c r="I1044" s="11"/>
      <c r="J1044" s="11"/>
      <c r="K1044" s="2"/>
      <c r="L1044" s="2"/>
      <c r="M1044" s="1"/>
    </row>
    <row r="1045" spans="1:13" x14ac:dyDescent="0.2">
      <c r="A1045" s="1"/>
      <c r="B1045" s="1"/>
      <c r="C1045" s="16"/>
      <c r="D1045" s="1"/>
      <c r="E1045" s="1"/>
      <c r="F1045" s="1"/>
      <c r="G1045" s="1"/>
      <c r="H1045" s="11"/>
      <c r="I1045" s="11"/>
      <c r="J1045" s="11"/>
      <c r="K1045" s="2"/>
      <c r="L1045" s="2"/>
      <c r="M1045" s="1"/>
    </row>
    <row r="1046" spans="1:13" x14ac:dyDescent="0.2">
      <c r="A1046" s="1"/>
      <c r="B1046" s="1"/>
      <c r="C1046" s="16"/>
      <c r="D1046" s="1"/>
      <c r="E1046" s="1"/>
      <c r="F1046" s="1"/>
      <c r="G1046" s="1"/>
      <c r="H1046" s="11"/>
      <c r="I1046" s="11"/>
      <c r="J1046" s="11"/>
      <c r="K1046" s="2"/>
      <c r="L1046" s="2"/>
      <c r="M1046" s="1"/>
    </row>
    <row r="1047" spans="1:13" x14ac:dyDescent="0.2">
      <c r="A1047" s="1"/>
      <c r="B1047" s="1"/>
      <c r="C1047" s="16"/>
      <c r="D1047" s="1"/>
      <c r="E1047" s="1"/>
      <c r="F1047" s="1"/>
      <c r="G1047" s="1"/>
      <c r="H1047" s="11"/>
      <c r="I1047" s="11"/>
      <c r="J1047" s="11"/>
      <c r="K1047" s="2"/>
      <c r="L1047" s="2"/>
      <c r="M1047" s="1"/>
    </row>
    <row r="1048" spans="1:13" x14ac:dyDescent="0.2">
      <c r="A1048" s="1"/>
      <c r="B1048" s="1"/>
      <c r="C1048" s="16"/>
      <c r="D1048" s="1"/>
      <c r="E1048" s="1"/>
      <c r="F1048" s="1"/>
      <c r="G1048" s="1"/>
      <c r="H1048" s="11"/>
      <c r="I1048" s="11"/>
      <c r="J1048" s="11"/>
      <c r="K1048" s="2"/>
      <c r="L1048" s="2"/>
      <c r="M1048" s="1"/>
    </row>
    <row r="1049" spans="1:13" x14ac:dyDescent="0.2">
      <c r="A1049" s="1"/>
      <c r="B1049" s="1"/>
      <c r="C1049" s="16"/>
      <c r="D1049" s="1"/>
      <c r="E1049" s="1"/>
      <c r="F1049" s="1"/>
      <c r="G1049" s="1"/>
      <c r="H1049" s="11"/>
      <c r="I1049" s="11"/>
      <c r="J1049" s="11"/>
      <c r="K1049" s="2"/>
      <c r="L1049" s="2"/>
      <c r="M1049" s="1"/>
    </row>
    <row r="1050" spans="1:13" x14ac:dyDescent="0.2">
      <c r="A1050" s="1"/>
      <c r="B1050" s="1"/>
      <c r="C1050" s="16"/>
      <c r="D1050" s="1"/>
      <c r="E1050" s="1"/>
      <c r="F1050" s="1"/>
      <c r="G1050" s="1"/>
      <c r="H1050" s="11"/>
      <c r="I1050" s="11"/>
      <c r="J1050" s="11"/>
      <c r="K1050" s="2"/>
      <c r="L1050" s="2"/>
      <c r="M1050" s="1"/>
    </row>
    <row r="1051" spans="1:13" x14ac:dyDescent="0.2">
      <c r="A1051" s="1"/>
      <c r="B1051" s="1"/>
      <c r="C1051" s="16"/>
      <c r="D1051" s="1"/>
      <c r="E1051" s="1"/>
      <c r="F1051" s="1"/>
      <c r="G1051" s="1"/>
      <c r="H1051" s="11"/>
      <c r="I1051" s="11"/>
      <c r="J1051" s="11"/>
      <c r="K1051" s="2"/>
      <c r="L1051" s="2"/>
      <c r="M1051" s="1"/>
    </row>
    <row r="1052" spans="1:13" x14ac:dyDescent="0.2">
      <c r="A1052" s="1"/>
      <c r="B1052" s="1"/>
      <c r="C1052" s="16"/>
      <c r="D1052" s="1"/>
      <c r="E1052" s="1"/>
      <c r="F1052" s="1"/>
      <c r="G1052" s="1"/>
      <c r="H1052" s="11"/>
      <c r="I1052" s="11"/>
      <c r="J1052" s="11"/>
      <c r="K1052" s="2"/>
      <c r="L1052" s="2"/>
      <c r="M1052" s="1"/>
    </row>
    <row r="1053" spans="1:13" x14ac:dyDescent="0.2">
      <c r="A1053" s="1"/>
      <c r="B1053" s="1"/>
      <c r="C1053" s="16"/>
      <c r="D1053" s="1"/>
      <c r="E1053" s="1"/>
      <c r="F1053" s="1"/>
      <c r="G1053" s="1"/>
      <c r="H1053" s="11"/>
      <c r="I1053" s="11"/>
      <c r="J1053" s="11"/>
      <c r="K1053" s="2"/>
      <c r="L1053" s="2"/>
      <c r="M1053" s="1"/>
    </row>
    <row r="1054" spans="1:13" x14ac:dyDescent="0.2">
      <c r="A1054" s="1"/>
      <c r="B1054" s="1"/>
      <c r="C1054" s="16"/>
      <c r="D1054" s="1"/>
      <c r="E1054" s="1"/>
      <c r="F1054" s="1"/>
      <c r="G1054" s="1"/>
      <c r="H1054" s="11"/>
      <c r="I1054" s="11"/>
      <c r="J1054" s="11"/>
      <c r="K1054" s="2"/>
      <c r="L1054" s="2"/>
      <c r="M1054" s="1"/>
    </row>
    <row r="1055" spans="1:13" x14ac:dyDescent="0.2">
      <c r="A1055" s="1"/>
      <c r="B1055" s="1"/>
      <c r="C1055" s="16"/>
      <c r="D1055" s="1"/>
      <c r="E1055" s="1"/>
      <c r="F1055" s="1"/>
      <c r="G1055" s="1"/>
      <c r="H1055" s="11"/>
      <c r="I1055" s="11"/>
      <c r="J1055" s="11"/>
      <c r="K1055" s="2"/>
      <c r="L1055" s="2"/>
      <c r="M1055" s="1"/>
    </row>
    <row r="1056" spans="1:13" x14ac:dyDescent="0.2">
      <c r="A1056" s="1"/>
      <c r="B1056" s="1"/>
      <c r="C1056" s="16"/>
      <c r="D1056" s="1"/>
      <c r="E1056" s="1"/>
      <c r="F1056" s="1"/>
      <c r="G1056" s="1"/>
      <c r="H1056" s="11"/>
      <c r="I1056" s="11"/>
      <c r="J1056" s="11"/>
      <c r="K1056" s="2"/>
      <c r="L1056" s="2"/>
      <c r="M1056" s="1"/>
    </row>
    <row r="1057" spans="1:13" x14ac:dyDescent="0.2">
      <c r="A1057" s="1"/>
      <c r="B1057" s="1"/>
      <c r="C1057" s="16"/>
      <c r="D1057" s="1"/>
      <c r="E1057" s="1"/>
      <c r="F1057" s="1"/>
      <c r="G1057" s="1"/>
      <c r="H1057" s="11"/>
      <c r="I1057" s="11"/>
      <c r="J1057" s="11"/>
      <c r="K1057" s="2"/>
      <c r="L1057" s="2"/>
      <c r="M1057" s="1"/>
    </row>
    <row r="1058" spans="1:13" x14ac:dyDescent="0.2">
      <c r="A1058" s="1"/>
      <c r="B1058" s="1"/>
      <c r="C1058" s="16"/>
      <c r="D1058" s="1"/>
      <c r="E1058" s="1"/>
      <c r="F1058" s="1"/>
      <c r="G1058" s="1"/>
      <c r="H1058" s="11"/>
      <c r="I1058" s="11"/>
      <c r="J1058" s="11"/>
      <c r="K1058" s="2"/>
      <c r="L1058" s="2"/>
      <c r="M1058" s="1"/>
    </row>
    <row r="1059" spans="1:13" x14ac:dyDescent="0.2">
      <c r="A1059" s="1"/>
      <c r="B1059" s="1"/>
      <c r="C1059" s="16"/>
      <c r="D1059" s="1"/>
      <c r="E1059" s="1"/>
      <c r="F1059" s="1"/>
      <c r="G1059" s="1"/>
      <c r="H1059" s="11"/>
      <c r="I1059" s="11"/>
      <c r="J1059" s="11"/>
      <c r="K1059" s="2"/>
      <c r="L1059" s="2"/>
      <c r="M1059" s="1"/>
    </row>
    <row r="1060" spans="1:13" x14ac:dyDescent="0.2">
      <c r="A1060" s="1"/>
      <c r="B1060" s="1"/>
      <c r="C1060" s="16"/>
      <c r="D1060" s="1"/>
      <c r="E1060" s="1"/>
      <c r="F1060" s="1"/>
      <c r="G1060" s="1"/>
      <c r="H1060" s="11"/>
      <c r="I1060" s="11"/>
      <c r="J1060" s="11"/>
      <c r="K1060" s="2"/>
      <c r="L1060" s="2"/>
      <c r="M1060" s="1"/>
    </row>
    <row r="1061" spans="1:13" x14ac:dyDescent="0.2">
      <c r="A1061" s="1"/>
      <c r="B1061" s="1"/>
      <c r="C1061" s="16"/>
      <c r="D1061" s="1"/>
      <c r="E1061" s="1"/>
      <c r="F1061" s="1"/>
      <c r="G1061" s="1"/>
      <c r="H1061" s="11"/>
      <c r="I1061" s="11"/>
      <c r="J1061" s="11"/>
      <c r="K1061" s="2"/>
      <c r="L1061" s="2"/>
      <c r="M1061" s="1"/>
    </row>
    <row r="1062" spans="1:13" x14ac:dyDescent="0.2">
      <c r="A1062" s="1"/>
      <c r="B1062" s="1"/>
      <c r="C1062" s="16"/>
      <c r="D1062" s="1"/>
      <c r="E1062" s="1"/>
      <c r="F1062" s="1"/>
      <c r="G1062" s="1"/>
      <c r="H1062" s="11"/>
      <c r="I1062" s="11"/>
      <c r="J1062" s="11"/>
      <c r="K1062" s="2"/>
      <c r="L1062" s="2"/>
      <c r="M1062" s="1"/>
    </row>
    <row r="1063" spans="1:13" x14ac:dyDescent="0.2">
      <c r="A1063" s="1"/>
      <c r="B1063" s="1"/>
      <c r="C1063" s="16"/>
      <c r="D1063" s="1"/>
      <c r="E1063" s="1"/>
      <c r="F1063" s="1"/>
      <c r="G1063" s="1"/>
      <c r="H1063" s="11"/>
      <c r="I1063" s="11"/>
      <c r="J1063" s="11"/>
      <c r="K1063" s="2"/>
      <c r="L1063" s="2"/>
      <c r="M1063" s="1"/>
    </row>
    <row r="1064" spans="1:13" x14ac:dyDescent="0.2">
      <c r="A1064" s="1"/>
      <c r="B1064" s="1"/>
      <c r="C1064" s="16"/>
      <c r="D1064" s="1"/>
      <c r="E1064" s="1"/>
      <c r="F1064" s="1"/>
      <c r="G1064" s="1"/>
      <c r="H1064" s="11"/>
      <c r="I1064" s="11"/>
      <c r="J1064" s="11"/>
      <c r="K1064" s="2"/>
      <c r="L1064" s="2"/>
      <c r="M1064" s="1"/>
    </row>
    <row r="1065" spans="1:13" x14ac:dyDescent="0.2">
      <c r="A1065" s="1"/>
      <c r="B1065" s="1"/>
      <c r="C1065" s="16"/>
      <c r="D1065" s="1"/>
      <c r="E1065" s="1"/>
      <c r="F1065" s="1"/>
      <c r="G1065" s="1"/>
      <c r="H1065" s="11"/>
      <c r="I1065" s="11"/>
      <c r="J1065" s="11"/>
      <c r="K1065" s="2"/>
      <c r="L1065" s="2"/>
      <c r="M1065" s="1"/>
    </row>
    <row r="1066" spans="1:13" x14ac:dyDescent="0.2">
      <c r="A1066" s="1"/>
      <c r="B1066" s="1"/>
      <c r="C1066" s="16"/>
      <c r="D1066" s="1"/>
      <c r="E1066" s="1"/>
      <c r="F1066" s="1"/>
      <c r="G1066" s="1"/>
      <c r="H1066" s="11"/>
      <c r="I1066" s="11"/>
      <c r="J1066" s="11"/>
      <c r="K1066" s="2"/>
      <c r="L1066" s="2"/>
      <c r="M1066" s="1"/>
    </row>
    <row r="1067" spans="1:13" x14ac:dyDescent="0.2">
      <c r="A1067" s="1"/>
      <c r="B1067" s="1"/>
      <c r="C1067" s="16"/>
      <c r="D1067" s="1"/>
      <c r="E1067" s="1"/>
      <c r="F1067" s="1"/>
      <c r="G1067" s="1"/>
      <c r="H1067" s="11"/>
      <c r="I1067" s="11"/>
      <c r="J1067" s="11"/>
      <c r="K1067" s="2"/>
      <c r="L1067" s="2"/>
      <c r="M1067" s="1"/>
    </row>
    <row r="1068" spans="1:13" x14ac:dyDescent="0.2">
      <c r="A1068" s="1"/>
      <c r="B1068" s="1"/>
      <c r="C1068" s="16"/>
      <c r="D1068" s="1"/>
      <c r="E1068" s="1"/>
      <c r="F1068" s="1"/>
      <c r="G1068" s="1"/>
      <c r="H1068" s="11"/>
      <c r="I1068" s="11"/>
      <c r="J1068" s="11"/>
      <c r="K1068" s="2"/>
      <c r="L1068" s="2"/>
      <c r="M1068" s="1"/>
    </row>
    <row r="1069" spans="1:13" x14ac:dyDescent="0.2">
      <c r="A1069" s="1"/>
      <c r="B1069" s="1"/>
      <c r="C1069" s="16"/>
      <c r="D1069" s="1"/>
      <c r="E1069" s="1"/>
      <c r="F1069" s="1"/>
      <c r="G1069" s="1"/>
      <c r="H1069" s="11"/>
      <c r="I1069" s="11"/>
      <c r="J1069" s="11"/>
      <c r="K1069" s="2"/>
      <c r="L1069" s="2"/>
      <c r="M1069" s="1"/>
    </row>
    <row r="1070" spans="1:13" x14ac:dyDescent="0.2">
      <c r="A1070" s="1"/>
      <c r="B1070" s="1"/>
      <c r="C1070" s="16"/>
      <c r="D1070" s="1"/>
      <c r="E1070" s="1"/>
      <c r="F1070" s="1"/>
      <c r="G1070" s="1"/>
      <c r="H1070" s="11"/>
      <c r="I1070" s="11"/>
      <c r="J1070" s="11"/>
      <c r="K1070" s="2"/>
      <c r="L1070" s="2"/>
      <c r="M1070" s="1"/>
    </row>
    <row r="1071" spans="1:13" x14ac:dyDescent="0.2">
      <c r="A1071" s="1"/>
      <c r="B1071" s="1"/>
      <c r="C1071" s="16"/>
      <c r="D1071" s="1"/>
      <c r="E1071" s="1"/>
      <c r="F1071" s="1"/>
      <c r="G1071" s="1"/>
      <c r="H1071" s="11"/>
      <c r="I1071" s="11"/>
      <c r="J1071" s="11"/>
      <c r="K1071" s="2"/>
      <c r="L1071" s="2"/>
      <c r="M1071" s="1"/>
    </row>
    <row r="1072" spans="1:13" x14ac:dyDescent="0.2">
      <c r="A1072" s="1"/>
      <c r="B1072" s="1"/>
      <c r="C1072" s="16"/>
      <c r="D1072" s="1"/>
      <c r="E1072" s="1"/>
      <c r="F1072" s="1"/>
      <c r="G1072" s="1"/>
      <c r="H1072" s="11"/>
      <c r="I1072" s="11"/>
      <c r="J1072" s="11"/>
      <c r="K1072" s="2"/>
      <c r="L1072" s="2"/>
      <c r="M1072" s="1"/>
    </row>
    <row r="1073" spans="1:13" x14ac:dyDescent="0.2">
      <c r="A1073" s="1"/>
      <c r="B1073" s="1"/>
      <c r="C1073" s="16"/>
      <c r="D1073" s="1"/>
      <c r="E1073" s="1"/>
      <c r="F1073" s="1"/>
      <c r="G1073" s="1"/>
      <c r="H1073" s="11"/>
      <c r="I1073" s="11"/>
      <c r="J1073" s="11"/>
      <c r="K1073" s="2"/>
      <c r="L1073" s="2"/>
      <c r="M1073" s="1"/>
    </row>
    <row r="1074" spans="1:13" x14ac:dyDescent="0.2">
      <c r="A1074" s="1"/>
      <c r="B1074" s="1"/>
      <c r="C1074" s="16"/>
      <c r="D1074" s="1"/>
      <c r="E1074" s="1"/>
      <c r="F1074" s="1"/>
      <c r="G1074" s="1"/>
      <c r="H1074" s="11"/>
      <c r="I1074" s="11"/>
      <c r="J1074" s="11"/>
      <c r="K1074" s="2"/>
      <c r="L1074" s="2"/>
      <c r="M1074" s="1"/>
    </row>
    <row r="1075" spans="1:13" x14ac:dyDescent="0.2">
      <c r="A1075" s="1"/>
      <c r="B1075" s="1"/>
      <c r="C1075" s="16"/>
      <c r="D1075" s="1"/>
      <c r="E1075" s="1"/>
      <c r="F1075" s="1"/>
      <c r="G1075" s="1"/>
      <c r="H1075" s="11"/>
      <c r="I1075" s="11"/>
      <c r="J1075" s="11"/>
      <c r="K1075" s="2"/>
      <c r="L1075" s="2"/>
      <c r="M1075" s="1"/>
    </row>
    <row r="1076" spans="1:13" x14ac:dyDescent="0.2">
      <c r="A1076" s="1"/>
      <c r="B1076" s="1"/>
      <c r="C1076" s="16"/>
      <c r="D1076" s="1"/>
      <c r="E1076" s="1"/>
      <c r="F1076" s="1"/>
      <c r="G1076" s="1"/>
      <c r="H1076" s="11"/>
      <c r="I1076" s="11"/>
      <c r="J1076" s="11"/>
      <c r="K1076" s="2"/>
      <c r="L1076" s="2"/>
      <c r="M1076" s="1"/>
    </row>
    <row r="1077" spans="1:13" x14ac:dyDescent="0.2">
      <c r="A1077" s="1"/>
      <c r="B1077" s="1"/>
      <c r="C1077" s="16"/>
      <c r="D1077" s="1"/>
      <c r="E1077" s="1"/>
      <c r="F1077" s="1"/>
      <c r="G1077" s="1"/>
      <c r="H1077" s="11"/>
      <c r="I1077" s="11"/>
      <c r="J1077" s="11"/>
      <c r="K1077" s="2"/>
      <c r="L1077" s="2"/>
      <c r="M1077" s="1"/>
    </row>
    <row r="1078" spans="1:13" x14ac:dyDescent="0.2">
      <c r="A1078" s="1"/>
      <c r="B1078" s="1"/>
      <c r="C1078" s="16"/>
      <c r="D1078" s="1"/>
      <c r="E1078" s="1"/>
      <c r="F1078" s="1"/>
      <c r="G1078" s="1"/>
      <c r="H1078" s="11"/>
      <c r="I1078" s="11"/>
      <c r="J1078" s="11"/>
      <c r="K1078" s="2"/>
      <c r="L1078" s="2"/>
      <c r="M1078" s="1"/>
    </row>
    <row r="1079" spans="1:13" x14ac:dyDescent="0.2">
      <c r="A1079" s="1"/>
      <c r="B1079" s="1"/>
      <c r="C1079" s="16"/>
      <c r="D1079" s="1"/>
      <c r="E1079" s="1"/>
      <c r="F1079" s="1"/>
      <c r="G1079" s="1"/>
      <c r="H1079" s="11"/>
      <c r="I1079" s="11"/>
      <c r="J1079" s="11"/>
      <c r="K1079" s="2"/>
      <c r="L1079" s="2"/>
      <c r="M1079" s="1"/>
    </row>
    <row r="1080" spans="1:13" x14ac:dyDescent="0.2">
      <c r="A1080" s="1"/>
      <c r="B1080" s="1"/>
      <c r="C1080" s="16"/>
      <c r="D1080" s="1"/>
      <c r="E1080" s="1"/>
      <c r="F1080" s="1"/>
      <c r="G1080" s="1"/>
      <c r="H1080" s="11"/>
      <c r="I1080" s="11"/>
      <c r="J1080" s="11"/>
      <c r="K1080" s="2"/>
      <c r="L1080" s="2"/>
      <c r="M1080" s="1"/>
    </row>
    <row r="1081" spans="1:13" x14ac:dyDescent="0.2">
      <c r="A1081" s="1"/>
      <c r="B1081" s="1"/>
      <c r="C1081" s="16"/>
      <c r="D1081" s="1"/>
      <c r="E1081" s="1"/>
      <c r="F1081" s="1"/>
      <c r="G1081" s="1"/>
      <c r="H1081" s="11"/>
      <c r="I1081" s="11"/>
      <c r="J1081" s="11"/>
      <c r="K1081" s="2"/>
      <c r="L1081" s="2"/>
      <c r="M1081" s="1"/>
    </row>
    <row r="1082" spans="1:13" x14ac:dyDescent="0.2">
      <c r="A1082" s="1"/>
      <c r="B1082" s="1"/>
      <c r="C1082" s="16"/>
      <c r="D1082" s="1"/>
      <c r="E1082" s="1"/>
      <c r="F1082" s="1"/>
      <c r="G1082" s="1"/>
      <c r="H1082" s="11"/>
      <c r="I1082" s="11"/>
      <c r="J1082" s="11"/>
      <c r="K1082" s="2"/>
      <c r="L1082" s="2"/>
      <c r="M1082" s="1"/>
    </row>
    <row r="1083" spans="1:13" x14ac:dyDescent="0.2">
      <c r="A1083" s="1"/>
      <c r="B1083" s="1"/>
      <c r="C1083" s="16"/>
      <c r="D1083" s="1"/>
      <c r="E1083" s="1"/>
      <c r="F1083" s="1"/>
      <c r="G1083" s="1"/>
      <c r="H1083" s="11"/>
      <c r="I1083" s="11"/>
      <c r="J1083" s="11"/>
      <c r="K1083" s="2"/>
      <c r="L1083" s="2"/>
      <c r="M1083" s="1"/>
    </row>
    <row r="1084" spans="1:13" x14ac:dyDescent="0.2">
      <c r="A1084" s="1"/>
      <c r="B1084" s="1"/>
      <c r="C1084" s="16"/>
      <c r="D1084" s="1"/>
      <c r="E1084" s="1"/>
      <c r="F1084" s="1"/>
      <c r="G1084" s="1"/>
      <c r="H1084" s="11"/>
      <c r="I1084" s="11"/>
      <c r="J1084" s="11"/>
      <c r="K1084" s="2"/>
      <c r="L1084" s="2"/>
      <c r="M1084" s="1"/>
    </row>
    <row r="1085" spans="1:13" x14ac:dyDescent="0.2">
      <c r="A1085" s="1"/>
      <c r="B1085" s="1"/>
      <c r="C1085" s="16"/>
      <c r="D1085" s="1"/>
      <c r="E1085" s="1"/>
      <c r="F1085" s="1"/>
      <c r="G1085" s="1"/>
      <c r="H1085" s="11"/>
      <c r="I1085" s="11"/>
      <c r="J1085" s="11"/>
      <c r="K1085" s="2"/>
      <c r="L1085" s="2"/>
      <c r="M1085" s="1"/>
    </row>
    <row r="1086" spans="1:13" x14ac:dyDescent="0.2">
      <c r="A1086" s="1"/>
      <c r="B1086" s="1"/>
      <c r="C1086" s="16"/>
      <c r="D1086" s="1"/>
      <c r="E1086" s="1"/>
      <c r="F1086" s="1"/>
      <c r="G1086" s="1"/>
      <c r="H1086" s="11"/>
      <c r="I1086" s="11"/>
      <c r="J1086" s="11"/>
      <c r="K1086" s="2"/>
      <c r="L1086" s="2"/>
      <c r="M1086" s="1"/>
    </row>
    <row r="1087" spans="1:13" x14ac:dyDescent="0.2">
      <c r="A1087" s="1"/>
      <c r="B1087" s="1"/>
      <c r="C1087" s="16"/>
      <c r="D1087" s="1"/>
      <c r="E1087" s="1"/>
      <c r="F1087" s="1"/>
      <c r="G1087" s="1"/>
      <c r="H1087" s="11"/>
      <c r="I1087" s="11"/>
      <c r="J1087" s="11"/>
      <c r="K1087" s="2"/>
      <c r="L1087" s="2"/>
      <c r="M1087" s="1"/>
    </row>
    <row r="1088" spans="1:13" x14ac:dyDescent="0.2">
      <c r="A1088" s="1"/>
      <c r="B1088" s="1"/>
      <c r="C1088" s="16"/>
      <c r="D1088" s="1"/>
      <c r="E1088" s="1"/>
      <c r="F1088" s="1"/>
      <c r="G1088" s="1"/>
      <c r="H1088" s="11"/>
      <c r="I1088" s="11"/>
      <c r="J1088" s="11"/>
      <c r="K1088" s="2"/>
      <c r="L1088" s="2"/>
      <c r="M1088" s="1"/>
    </row>
    <row r="1089" spans="1:13" x14ac:dyDescent="0.2">
      <c r="A1089" s="1"/>
      <c r="B1089" s="1"/>
      <c r="C1089" s="16"/>
      <c r="D1089" s="1"/>
      <c r="E1089" s="1"/>
      <c r="F1089" s="1"/>
      <c r="G1089" s="1"/>
      <c r="H1089" s="11"/>
      <c r="I1089" s="11"/>
      <c r="J1089" s="11"/>
      <c r="K1089" s="2"/>
      <c r="L1089" s="2"/>
      <c r="M1089" s="1"/>
    </row>
    <row r="1090" spans="1:13" x14ac:dyDescent="0.2">
      <c r="A1090" s="1"/>
      <c r="B1090" s="1"/>
      <c r="C1090" s="16"/>
      <c r="D1090" s="1"/>
      <c r="E1090" s="1"/>
      <c r="F1090" s="1"/>
      <c r="G1090" s="1"/>
      <c r="H1090" s="11"/>
      <c r="I1090" s="11"/>
      <c r="J1090" s="11"/>
      <c r="K1090" s="2"/>
      <c r="L1090" s="2"/>
      <c r="M1090" s="1"/>
    </row>
    <row r="1091" spans="1:13" x14ac:dyDescent="0.2">
      <c r="A1091" s="1"/>
      <c r="B1091" s="1"/>
      <c r="C1091" s="16"/>
      <c r="D1091" s="1"/>
      <c r="E1091" s="1"/>
      <c r="F1091" s="1"/>
      <c r="G1091" s="1"/>
      <c r="H1091" s="11"/>
      <c r="I1091" s="11"/>
      <c r="J1091" s="11"/>
      <c r="K1091" s="2"/>
      <c r="L1091" s="2"/>
      <c r="M1091" s="1"/>
    </row>
    <row r="1092" spans="1:13" x14ac:dyDescent="0.2">
      <c r="A1092" s="1"/>
      <c r="B1092" s="1"/>
      <c r="C1092" s="16"/>
      <c r="D1092" s="1"/>
      <c r="E1092" s="1"/>
      <c r="F1092" s="1"/>
      <c r="G1092" s="1"/>
      <c r="H1092" s="11"/>
      <c r="I1092" s="11"/>
      <c r="J1092" s="11"/>
      <c r="K1092" s="2"/>
      <c r="L1092" s="2"/>
      <c r="M1092" s="1"/>
    </row>
    <row r="1093" spans="1:13" x14ac:dyDescent="0.2">
      <c r="A1093" s="1"/>
      <c r="B1093" s="1"/>
      <c r="C1093" s="16"/>
      <c r="D1093" s="1"/>
      <c r="E1093" s="1"/>
      <c r="F1093" s="1"/>
      <c r="G1093" s="1"/>
      <c r="H1093" s="11"/>
      <c r="I1093" s="11"/>
      <c r="J1093" s="11"/>
      <c r="K1093" s="2"/>
      <c r="L1093" s="2"/>
      <c r="M1093" s="1"/>
    </row>
    <row r="1094" spans="1:13" x14ac:dyDescent="0.2">
      <c r="A1094" s="1"/>
      <c r="B1094" s="1"/>
      <c r="C1094" s="16"/>
      <c r="D1094" s="1"/>
      <c r="E1094" s="1"/>
      <c r="F1094" s="1"/>
      <c r="G1094" s="1"/>
      <c r="H1094" s="11"/>
      <c r="I1094" s="11"/>
      <c r="J1094" s="11"/>
      <c r="K1094" s="2"/>
      <c r="L1094" s="2"/>
      <c r="M1094" s="1"/>
    </row>
    <row r="1095" spans="1:13" x14ac:dyDescent="0.2">
      <c r="A1095" s="1"/>
      <c r="B1095" s="1"/>
      <c r="C1095" s="16"/>
      <c r="D1095" s="1"/>
      <c r="E1095" s="1"/>
      <c r="F1095" s="1"/>
      <c r="G1095" s="1"/>
      <c r="H1095" s="11"/>
      <c r="I1095" s="11"/>
      <c r="J1095" s="11"/>
      <c r="K1095" s="2"/>
      <c r="L1095" s="2"/>
      <c r="M1095" s="1"/>
    </row>
    <row r="1096" spans="1:13" x14ac:dyDescent="0.2">
      <c r="A1096" s="1"/>
      <c r="B1096" s="1"/>
      <c r="C1096" s="16"/>
      <c r="D1096" s="1"/>
      <c r="E1096" s="1"/>
      <c r="F1096" s="1"/>
      <c r="G1096" s="1"/>
      <c r="H1096" s="11"/>
      <c r="I1096" s="11"/>
      <c r="J1096" s="11"/>
      <c r="K1096" s="2"/>
      <c r="L1096" s="2"/>
      <c r="M1096" s="1"/>
    </row>
    <row r="1097" spans="1:13" x14ac:dyDescent="0.2">
      <c r="A1097" s="1"/>
      <c r="B1097" s="1"/>
      <c r="C1097" s="16"/>
      <c r="D1097" s="1"/>
      <c r="E1097" s="1"/>
      <c r="F1097" s="1"/>
      <c r="G1097" s="1"/>
      <c r="H1097" s="11"/>
      <c r="I1097" s="11"/>
      <c r="J1097" s="11"/>
      <c r="K1097" s="2"/>
      <c r="L1097" s="2"/>
      <c r="M1097" s="1"/>
    </row>
    <row r="1098" spans="1:13" x14ac:dyDescent="0.2">
      <c r="A1098" s="1"/>
      <c r="B1098" s="1"/>
      <c r="C1098" s="16"/>
      <c r="D1098" s="1"/>
      <c r="E1098" s="1"/>
      <c r="F1098" s="1"/>
      <c r="G1098" s="1"/>
      <c r="H1098" s="11"/>
      <c r="I1098" s="11"/>
      <c r="J1098" s="11"/>
      <c r="K1098" s="2"/>
      <c r="L1098" s="2"/>
      <c r="M1098" s="1"/>
    </row>
    <row r="1099" spans="1:13" x14ac:dyDescent="0.2">
      <c r="A1099" s="1"/>
      <c r="B1099" s="1"/>
      <c r="C1099" s="16"/>
      <c r="D1099" s="1"/>
      <c r="E1099" s="1"/>
      <c r="F1099" s="1"/>
      <c r="G1099" s="1"/>
      <c r="H1099" s="11"/>
      <c r="I1099" s="11"/>
      <c r="J1099" s="11"/>
      <c r="K1099" s="2"/>
      <c r="L1099" s="2"/>
      <c r="M1099" s="1"/>
    </row>
    <row r="1100" spans="1:13" x14ac:dyDescent="0.2">
      <c r="A1100" s="1"/>
      <c r="B1100" s="1"/>
      <c r="C1100" s="16"/>
      <c r="D1100" s="1"/>
      <c r="E1100" s="1"/>
      <c r="F1100" s="1"/>
      <c r="G1100" s="1"/>
      <c r="H1100" s="11"/>
      <c r="I1100" s="11"/>
      <c r="J1100" s="11"/>
      <c r="K1100" s="2"/>
      <c r="L1100" s="2"/>
      <c r="M1100" s="1"/>
    </row>
    <row r="1101" spans="1:13" x14ac:dyDescent="0.2">
      <c r="A1101" s="1"/>
      <c r="B1101" s="1"/>
      <c r="C1101" s="16"/>
      <c r="D1101" s="1"/>
      <c r="E1101" s="1"/>
      <c r="F1101" s="1"/>
      <c r="G1101" s="1"/>
      <c r="H1101" s="11"/>
      <c r="I1101" s="11"/>
      <c r="J1101" s="11"/>
      <c r="K1101" s="2"/>
      <c r="L1101" s="2"/>
      <c r="M1101" s="1"/>
    </row>
    <row r="1102" spans="1:13" x14ac:dyDescent="0.2">
      <c r="A1102" s="1"/>
      <c r="B1102" s="1"/>
      <c r="C1102" s="16"/>
      <c r="D1102" s="1"/>
      <c r="E1102" s="1"/>
      <c r="F1102" s="1"/>
      <c r="G1102" s="1"/>
      <c r="H1102" s="11"/>
      <c r="I1102" s="11"/>
      <c r="J1102" s="11"/>
      <c r="K1102" s="2"/>
      <c r="L1102" s="2"/>
      <c r="M1102" s="1"/>
    </row>
    <row r="1103" spans="1:13" x14ac:dyDescent="0.2">
      <c r="A1103" s="1"/>
      <c r="B1103" s="1"/>
      <c r="C1103" s="16"/>
      <c r="D1103" s="1"/>
      <c r="E1103" s="1"/>
      <c r="F1103" s="1"/>
      <c r="G1103" s="1"/>
      <c r="H1103" s="11"/>
      <c r="I1103" s="11"/>
      <c r="J1103" s="11"/>
      <c r="K1103" s="2"/>
      <c r="L1103" s="2"/>
      <c r="M1103" s="1"/>
    </row>
    <row r="1104" spans="1:13" x14ac:dyDescent="0.2">
      <c r="A1104" s="1"/>
      <c r="B1104" s="1"/>
      <c r="C1104" s="16"/>
      <c r="D1104" s="1"/>
      <c r="E1104" s="1"/>
      <c r="F1104" s="1"/>
      <c r="G1104" s="1"/>
      <c r="H1104" s="11"/>
      <c r="I1104" s="11"/>
      <c r="J1104" s="11"/>
      <c r="K1104" s="2"/>
      <c r="L1104" s="2"/>
      <c r="M1104" s="1"/>
    </row>
    <row r="1105" spans="1:13" x14ac:dyDescent="0.2">
      <c r="A1105" s="1"/>
      <c r="B1105" s="1"/>
      <c r="C1105" s="16"/>
      <c r="D1105" s="1"/>
      <c r="E1105" s="1"/>
      <c r="F1105" s="1"/>
      <c r="G1105" s="1"/>
      <c r="H1105" s="11"/>
      <c r="I1105" s="11"/>
      <c r="J1105" s="11"/>
      <c r="K1105" s="2"/>
      <c r="L1105" s="2"/>
      <c r="M1105" s="1"/>
    </row>
    <row r="1106" spans="1:13" x14ac:dyDescent="0.2">
      <c r="A1106" s="1"/>
      <c r="B1106" s="1"/>
      <c r="C1106" s="16"/>
      <c r="D1106" s="1"/>
      <c r="E1106" s="1"/>
      <c r="F1106" s="1"/>
      <c r="G1106" s="1"/>
      <c r="H1106" s="11"/>
      <c r="I1106" s="11"/>
      <c r="J1106" s="11"/>
      <c r="K1106" s="2"/>
      <c r="L1106" s="2"/>
      <c r="M1106" s="1"/>
    </row>
    <row r="1107" spans="1:13" x14ac:dyDescent="0.2">
      <c r="A1107" s="1"/>
      <c r="B1107" s="1"/>
      <c r="C1107" s="16"/>
      <c r="D1107" s="1"/>
      <c r="E1107" s="1"/>
      <c r="F1107" s="1"/>
      <c r="G1107" s="1"/>
      <c r="H1107" s="11"/>
      <c r="I1107" s="11"/>
      <c r="J1107" s="11"/>
      <c r="K1107" s="2"/>
      <c r="L1107" s="2"/>
      <c r="M1107" s="1"/>
    </row>
    <row r="1108" spans="1:13" x14ac:dyDescent="0.2">
      <c r="A1108" s="1"/>
      <c r="B1108" s="1"/>
      <c r="C1108" s="16"/>
      <c r="D1108" s="1"/>
      <c r="E1108" s="1"/>
      <c r="F1108" s="1"/>
      <c r="G1108" s="1"/>
      <c r="H1108" s="11"/>
      <c r="I1108" s="11"/>
      <c r="J1108" s="11"/>
      <c r="K1108" s="2"/>
      <c r="L1108" s="2"/>
      <c r="M1108" s="1"/>
    </row>
    <row r="1109" spans="1:13" x14ac:dyDescent="0.2">
      <c r="A1109" s="1"/>
      <c r="B1109" s="1"/>
      <c r="C1109" s="16"/>
      <c r="D1109" s="1"/>
      <c r="E1109" s="1"/>
      <c r="F1109" s="1"/>
      <c r="G1109" s="1"/>
      <c r="H1109" s="11"/>
      <c r="I1109" s="11"/>
      <c r="J1109" s="11"/>
      <c r="K1109" s="2"/>
      <c r="L1109" s="2"/>
      <c r="M1109" s="1"/>
    </row>
    <row r="1110" spans="1:13" x14ac:dyDescent="0.2">
      <c r="A1110" s="1"/>
      <c r="B1110" s="1"/>
      <c r="C1110" s="16"/>
      <c r="D1110" s="1"/>
      <c r="E1110" s="1"/>
      <c r="F1110" s="1"/>
      <c r="G1110" s="1"/>
      <c r="H1110" s="11"/>
      <c r="I1110" s="11"/>
      <c r="J1110" s="11"/>
      <c r="K1110" s="2"/>
      <c r="L1110" s="2"/>
      <c r="M1110" s="1"/>
    </row>
    <row r="1111" spans="1:13" x14ac:dyDescent="0.2">
      <c r="A1111" s="1"/>
      <c r="B1111" s="1"/>
      <c r="C1111" s="16"/>
      <c r="D1111" s="1"/>
      <c r="E1111" s="1"/>
      <c r="F1111" s="1"/>
      <c r="G1111" s="1"/>
      <c r="H1111" s="11"/>
      <c r="I1111" s="11"/>
      <c r="J1111" s="11"/>
      <c r="K1111" s="2"/>
      <c r="L1111" s="2"/>
      <c r="M1111" s="1"/>
    </row>
    <row r="1112" spans="1:13" x14ac:dyDescent="0.2">
      <c r="A1112" s="1"/>
      <c r="B1112" s="1"/>
      <c r="C1112" s="16"/>
      <c r="D1112" s="1"/>
      <c r="E1112" s="1"/>
      <c r="F1112" s="1"/>
      <c r="G1112" s="1"/>
      <c r="H1112" s="11"/>
      <c r="I1112" s="11"/>
      <c r="J1112" s="11"/>
      <c r="K1112" s="2"/>
      <c r="L1112" s="2"/>
      <c r="M1112" s="1"/>
    </row>
    <row r="1113" spans="1:13" x14ac:dyDescent="0.2">
      <c r="A1113" s="1"/>
      <c r="B1113" s="1"/>
      <c r="C1113" s="16"/>
      <c r="D1113" s="1"/>
      <c r="E1113" s="1"/>
      <c r="F1113" s="1"/>
      <c r="G1113" s="1"/>
      <c r="H1113" s="11"/>
      <c r="I1113" s="11"/>
      <c r="J1113" s="11"/>
      <c r="K1113" s="2"/>
      <c r="L1113" s="2"/>
      <c r="M1113" s="1"/>
    </row>
    <row r="1114" spans="1:13" x14ac:dyDescent="0.2">
      <c r="A1114" s="1"/>
      <c r="B1114" s="1"/>
      <c r="C1114" s="16"/>
      <c r="D1114" s="1"/>
      <c r="E1114" s="1"/>
      <c r="F1114" s="1"/>
      <c r="G1114" s="1"/>
      <c r="H1114" s="11"/>
      <c r="I1114" s="11"/>
      <c r="J1114" s="11"/>
      <c r="K1114" s="2"/>
      <c r="L1114" s="2"/>
      <c r="M1114" s="1"/>
    </row>
    <row r="1115" spans="1:13" x14ac:dyDescent="0.2">
      <c r="A1115" s="1"/>
      <c r="B1115" s="1"/>
      <c r="C1115" s="16"/>
      <c r="D1115" s="1"/>
      <c r="E1115" s="1"/>
      <c r="F1115" s="1"/>
      <c r="G1115" s="1"/>
      <c r="H1115" s="11"/>
      <c r="I1115" s="11"/>
      <c r="J1115" s="11"/>
      <c r="K1115" s="2"/>
      <c r="L1115" s="2"/>
      <c r="M1115" s="1"/>
    </row>
    <row r="1116" spans="1:13" x14ac:dyDescent="0.2">
      <c r="A1116" s="1"/>
      <c r="B1116" s="1"/>
      <c r="C1116" s="16"/>
      <c r="D1116" s="1"/>
      <c r="E1116" s="1"/>
      <c r="F1116" s="1"/>
      <c r="G1116" s="1"/>
      <c r="H1116" s="11"/>
      <c r="I1116" s="11"/>
      <c r="J1116" s="11"/>
      <c r="K1116" s="2"/>
      <c r="L1116" s="2"/>
      <c r="M1116" s="1"/>
    </row>
    <row r="1117" spans="1:13" x14ac:dyDescent="0.2">
      <c r="A1117" s="1"/>
      <c r="B1117" s="1"/>
      <c r="C1117" s="16"/>
      <c r="D1117" s="1"/>
      <c r="E1117" s="1"/>
      <c r="F1117" s="1"/>
      <c r="G1117" s="1"/>
      <c r="H1117" s="11"/>
      <c r="I1117" s="11"/>
      <c r="J1117" s="11"/>
      <c r="K1117" s="2"/>
      <c r="L1117" s="2"/>
      <c r="M1117" s="1"/>
    </row>
    <row r="1118" spans="1:13" x14ac:dyDescent="0.2">
      <c r="A1118" s="1"/>
      <c r="B1118" s="1"/>
      <c r="C1118" s="16"/>
      <c r="D1118" s="1"/>
      <c r="E1118" s="1"/>
      <c r="F1118" s="1"/>
      <c r="G1118" s="1"/>
      <c r="H1118" s="11"/>
      <c r="I1118" s="11"/>
      <c r="J1118" s="11"/>
      <c r="K1118" s="2"/>
      <c r="L1118" s="2"/>
      <c r="M1118" s="1"/>
    </row>
    <row r="1119" spans="1:13" x14ac:dyDescent="0.2">
      <c r="A1119" s="1"/>
      <c r="B1119" s="1"/>
      <c r="C1119" s="16"/>
      <c r="D1119" s="1"/>
      <c r="E1119" s="1"/>
      <c r="F1119" s="1"/>
      <c r="G1119" s="1"/>
      <c r="H1119" s="11"/>
      <c r="I1119" s="11"/>
      <c r="J1119" s="11"/>
      <c r="K1119" s="2"/>
      <c r="L1119" s="2"/>
      <c r="M1119" s="1"/>
    </row>
    <row r="1120" spans="1:13" x14ac:dyDescent="0.2">
      <c r="A1120" s="1"/>
      <c r="B1120" s="1"/>
      <c r="C1120" s="16"/>
      <c r="D1120" s="1"/>
      <c r="E1120" s="1"/>
      <c r="F1120" s="1"/>
      <c r="G1120" s="1"/>
      <c r="H1120" s="11"/>
      <c r="I1120" s="11"/>
      <c r="J1120" s="11"/>
      <c r="K1120" s="2"/>
      <c r="L1120" s="2"/>
      <c r="M1120" s="1"/>
    </row>
    <row r="1121" spans="1:13" x14ac:dyDescent="0.2">
      <c r="A1121" s="1"/>
      <c r="B1121" s="1"/>
      <c r="C1121" s="16"/>
      <c r="D1121" s="1"/>
      <c r="E1121" s="1"/>
      <c r="F1121" s="1"/>
      <c r="G1121" s="1"/>
      <c r="H1121" s="11"/>
      <c r="I1121" s="11"/>
      <c r="J1121" s="11"/>
      <c r="K1121" s="2"/>
      <c r="L1121" s="2"/>
      <c r="M1121" s="1"/>
    </row>
    <row r="1122" spans="1:13" x14ac:dyDescent="0.2">
      <c r="A1122" s="1"/>
      <c r="B1122" s="1"/>
      <c r="C1122" s="16"/>
      <c r="D1122" s="1"/>
      <c r="E1122" s="1"/>
      <c r="F1122" s="1"/>
      <c r="G1122" s="1"/>
      <c r="H1122" s="11"/>
      <c r="I1122" s="11"/>
      <c r="J1122" s="11"/>
      <c r="K1122" s="2"/>
      <c r="L1122" s="2"/>
      <c r="M1122" s="1"/>
    </row>
    <row r="1123" spans="1:13" x14ac:dyDescent="0.2">
      <c r="A1123" s="1"/>
      <c r="B1123" s="1"/>
      <c r="C1123" s="16"/>
      <c r="D1123" s="1"/>
      <c r="E1123" s="1"/>
      <c r="F1123" s="1"/>
      <c r="G1123" s="1"/>
      <c r="H1123" s="11"/>
      <c r="I1123" s="11"/>
      <c r="J1123" s="11"/>
      <c r="K1123" s="2"/>
      <c r="L1123" s="2"/>
      <c r="M1123" s="1"/>
    </row>
    <row r="1124" spans="1:13" x14ac:dyDescent="0.2">
      <c r="A1124" s="1"/>
      <c r="B1124" s="1"/>
      <c r="C1124" s="16"/>
      <c r="D1124" s="1"/>
      <c r="E1124" s="1"/>
      <c r="F1124" s="1"/>
      <c r="G1124" s="1"/>
      <c r="H1124" s="11"/>
      <c r="I1124" s="11"/>
      <c r="J1124" s="11"/>
      <c r="K1124" s="2"/>
      <c r="L1124" s="2"/>
      <c r="M1124" s="1"/>
    </row>
    <row r="1125" spans="1:13" x14ac:dyDescent="0.2">
      <c r="A1125" s="1"/>
      <c r="B1125" s="1"/>
      <c r="C1125" s="16"/>
      <c r="D1125" s="1"/>
      <c r="E1125" s="1"/>
      <c r="F1125" s="1"/>
      <c r="G1125" s="1"/>
      <c r="H1125" s="11"/>
      <c r="I1125" s="11"/>
      <c r="J1125" s="11"/>
      <c r="K1125" s="2"/>
      <c r="L1125" s="2"/>
      <c r="M1125" s="1"/>
    </row>
    <row r="1126" spans="1:13" x14ac:dyDescent="0.2">
      <c r="A1126" s="1"/>
      <c r="B1126" s="1"/>
      <c r="C1126" s="16"/>
      <c r="D1126" s="1"/>
      <c r="E1126" s="1"/>
      <c r="F1126" s="1"/>
      <c r="G1126" s="1"/>
      <c r="H1126" s="11"/>
      <c r="I1126" s="11"/>
      <c r="J1126" s="11"/>
      <c r="K1126" s="2"/>
      <c r="L1126" s="2"/>
      <c r="M1126" s="1"/>
    </row>
    <row r="1127" spans="1:13" x14ac:dyDescent="0.2">
      <c r="A1127" s="1"/>
      <c r="B1127" s="1"/>
      <c r="C1127" s="16"/>
      <c r="D1127" s="1"/>
      <c r="E1127" s="1"/>
      <c r="F1127" s="1"/>
      <c r="G1127" s="1"/>
      <c r="H1127" s="11"/>
      <c r="I1127" s="11"/>
      <c r="J1127" s="11"/>
      <c r="K1127" s="2"/>
      <c r="L1127" s="2"/>
      <c r="M1127" s="1"/>
    </row>
    <row r="1128" spans="1:13" x14ac:dyDescent="0.2">
      <c r="A1128" s="1"/>
      <c r="B1128" s="1"/>
      <c r="C1128" s="16"/>
      <c r="D1128" s="1"/>
      <c r="E1128" s="1"/>
      <c r="F1128" s="1"/>
      <c r="G1128" s="1"/>
      <c r="H1128" s="11"/>
      <c r="I1128" s="11"/>
      <c r="J1128" s="11"/>
      <c r="K1128" s="2"/>
      <c r="L1128" s="2"/>
      <c r="M1128" s="1"/>
    </row>
    <row r="1129" spans="1:13" x14ac:dyDescent="0.2">
      <c r="A1129" s="1"/>
      <c r="B1129" s="1"/>
      <c r="C1129" s="16"/>
      <c r="D1129" s="1"/>
      <c r="E1129" s="1"/>
      <c r="F1129" s="1"/>
      <c r="G1129" s="1"/>
      <c r="H1129" s="11"/>
      <c r="I1129" s="11"/>
      <c r="J1129" s="11"/>
      <c r="K1129" s="2"/>
      <c r="L1129" s="2"/>
      <c r="M1129" s="1"/>
    </row>
    <row r="1130" spans="1:13" x14ac:dyDescent="0.2">
      <c r="A1130" s="1"/>
      <c r="B1130" s="1"/>
      <c r="C1130" s="16"/>
      <c r="D1130" s="1"/>
      <c r="E1130" s="1"/>
      <c r="F1130" s="1"/>
      <c r="G1130" s="1"/>
      <c r="H1130" s="11"/>
      <c r="I1130" s="11"/>
      <c r="J1130" s="11"/>
      <c r="K1130" s="2"/>
      <c r="L1130" s="2"/>
      <c r="M1130" s="1"/>
    </row>
    <row r="1131" spans="1:13" x14ac:dyDescent="0.2">
      <c r="A1131" s="1"/>
      <c r="B1131" s="1"/>
      <c r="C1131" s="16"/>
      <c r="D1131" s="1"/>
      <c r="E1131" s="1"/>
      <c r="F1131" s="1"/>
      <c r="G1131" s="1"/>
      <c r="H1131" s="11"/>
      <c r="I1131" s="11"/>
      <c r="J1131" s="11"/>
      <c r="K1131" s="2"/>
      <c r="L1131" s="2"/>
      <c r="M1131" s="1"/>
    </row>
    <row r="1132" spans="1:13" x14ac:dyDescent="0.2">
      <c r="A1132" s="1"/>
      <c r="B1132" s="1"/>
      <c r="C1132" s="16"/>
      <c r="D1132" s="1"/>
      <c r="E1132" s="1"/>
      <c r="F1132" s="1"/>
      <c r="G1132" s="1"/>
      <c r="H1132" s="11"/>
      <c r="I1132" s="11"/>
      <c r="J1132" s="11"/>
      <c r="K1132" s="2"/>
      <c r="L1132" s="2"/>
      <c r="M1132" s="1"/>
    </row>
    <row r="1133" spans="1:13" x14ac:dyDescent="0.2">
      <c r="A1133" s="1"/>
      <c r="B1133" s="1"/>
      <c r="C1133" s="16"/>
      <c r="D1133" s="1"/>
      <c r="E1133" s="1"/>
      <c r="F1133" s="1"/>
      <c r="G1133" s="1"/>
      <c r="H1133" s="11"/>
      <c r="I1133" s="11"/>
      <c r="J1133" s="11"/>
      <c r="K1133" s="2"/>
      <c r="L1133" s="2"/>
      <c r="M1133" s="1"/>
    </row>
    <row r="1134" spans="1:13" x14ac:dyDescent="0.2">
      <c r="A1134" s="1"/>
      <c r="B1134" s="1"/>
      <c r="C1134" s="16"/>
      <c r="D1134" s="1"/>
      <c r="E1134" s="1"/>
      <c r="F1134" s="1"/>
      <c r="G1134" s="1"/>
      <c r="H1134" s="11"/>
      <c r="I1134" s="11"/>
      <c r="J1134" s="11"/>
      <c r="K1134" s="2"/>
      <c r="L1134" s="2"/>
      <c r="M1134" s="1"/>
    </row>
    <row r="1135" spans="1:13" x14ac:dyDescent="0.2">
      <c r="A1135" s="1"/>
      <c r="B1135" s="1"/>
      <c r="C1135" s="16"/>
      <c r="D1135" s="1"/>
      <c r="E1135" s="1"/>
      <c r="F1135" s="1"/>
      <c r="G1135" s="1"/>
      <c r="H1135" s="11"/>
      <c r="I1135" s="11"/>
      <c r="J1135" s="11"/>
      <c r="K1135" s="2"/>
      <c r="L1135" s="2"/>
      <c r="M1135" s="1"/>
    </row>
    <row r="1136" spans="1:13" x14ac:dyDescent="0.2">
      <c r="A1136" s="1"/>
      <c r="B1136" s="1"/>
      <c r="C1136" s="16"/>
      <c r="D1136" s="1"/>
      <c r="E1136" s="1"/>
      <c r="F1136" s="1"/>
      <c r="G1136" s="1"/>
      <c r="H1136" s="11"/>
      <c r="I1136" s="11"/>
      <c r="J1136" s="11"/>
      <c r="K1136" s="2"/>
      <c r="L1136" s="2"/>
      <c r="M1136" s="1"/>
    </row>
    <row r="1137" spans="1:13" x14ac:dyDescent="0.2">
      <c r="A1137" s="1"/>
      <c r="B1137" s="1"/>
      <c r="C1137" s="16"/>
      <c r="D1137" s="1"/>
      <c r="E1137" s="1"/>
      <c r="F1137" s="1"/>
      <c r="G1137" s="1"/>
      <c r="H1137" s="11"/>
      <c r="I1137" s="11"/>
      <c r="J1137" s="11"/>
      <c r="K1137" s="2"/>
      <c r="L1137" s="2"/>
      <c r="M1137" s="1"/>
    </row>
    <row r="1138" spans="1:13" x14ac:dyDescent="0.2">
      <c r="A1138" s="1"/>
      <c r="B1138" s="1"/>
      <c r="C1138" s="16"/>
      <c r="D1138" s="1"/>
      <c r="E1138" s="1"/>
      <c r="F1138" s="1"/>
      <c r="G1138" s="1"/>
      <c r="H1138" s="11"/>
      <c r="I1138" s="11"/>
      <c r="J1138" s="11"/>
      <c r="K1138" s="2"/>
      <c r="L1138" s="2"/>
      <c r="M1138" s="1"/>
    </row>
    <row r="1139" spans="1:13" x14ac:dyDescent="0.2">
      <c r="A1139" s="1"/>
      <c r="B1139" s="1"/>
      <c r="C1139" s="16"/>
      <c r="D1139" s="1"/>
      <c r="E1139" s="1"/>
      <c r="F1139" s="1"/>
      <c r="G1139" s="1"/>
      <c r="H1139" s="11"/>
      <c r="I1139" s="11"/>
      <c r="J1139" s="11"/>
      <c r="K1139" s="2"/>
      <c r="L1139" s="2"/>
      <c r="M1139" s="1"/>
    </row>
    <row r="1140" spans="1:13" x14ac:dyDescent="0.2">
      <c r="A1140" s="1"/>
      <c r="B1140" s="1"/>
      <c r="C1140" s="16"/>
      <c r="D1140" s="1"/>
      <c r="E1140" s="1"/>
      <c r="F1140" s="1"/>
      <c r="G1140" s="1"/>
      <c r="H1140" s="11"/>
      <c r="I1140" s="11"/>
      <c r="J1140" s="11"/>
      <c r="K1140" s="2"/>
      <c r="L1140" s="2"/>
      <c r="M1140" s="1"/>
    </row>
    <row r="1141" spans="1:13" x14ac:dyDescent="0.2">
      <c r="A1141" s="1"/>
      <c r="B1141" s="1"/>
      <c r="C1141" s="16"/>
      <c r="D1141" s="1"/>
      <c r="E1141" s="1"/>
      <c r="F1141" s="1"/>
      <c r="G1141" s="1"/>
      <c r="H1141" s="11"/>
      <c r="I1141" s="11"/>
      <c r="J1141" s="11"/>
      <c r="K1141" s="2"/>
      <c r="L1141" s="2"/>
      <c r="M1141" s="1"/>
    </row>
    <row r="1142" spans="1:13" x14ac:dyDescent="0.2">
      <c r="A1142" s="1"/>
      <c r="B1142" s="1"/>
      <c r="C1142" s="16"/>
      <c r="D1142" s="1"/>
      <c r="E1142" s="1"/>
      <c r="F1142" s="1"/>
      <c r="G1142" s="1"/>
      <c r="H1142" s="11"/>
      <c r="I1142" s="11"/>
      <c r="J1142" s="11"/>
      <c r="K1142" s="2"/>
      <c r="L1142" s="2"/>
      <c r="M1142" s="1"/>
    </row>
    <row r="1143" spans="1:13" x14ac:dyDescent="0.2">
      <c r="A1143" s="1"/>
      <c r="B1143" s="1"/>
      <c r="C1143" s="16"/>
      <c r="D1143" s="1"/>
      <c r="E1143" s="1"/>
      <c r="F1143" s="1"/>
      <c r="G1143" s="1"/>
      <c r="H1143" s="11"/>
      <c r="I1143" s="11"/>
      <c r="J1143" s="11"/>
      <c r="K1143" s="2"/>
      <c r="L1143" s="2"/>
      <c r="M1143" s="1"/>
    </row>
    <row r="1144" spans="1:13" x14ac:dyDescent="0.2">
      <c r="A1144" s="1"/>
      <c r="B1144" s="1"/>
      <c r="C1144" s="16"/>
      <c r="D1144" s="1"/>
      <c r="E1144" s="1"/>
      <c r="F1144" s="1"/>
      <c r="G1144" s="1"/>
      <c r="H1144" s="11"/>
      <c r="I1144" s="11"/>
      <c r="J1144" s="11"/>
      <c r="K1144" s="2"/>
      <c r="L1144" s="2"/>
      <c r="M1144" s="1"/>
    </row>
    <row r="1145" spans="1:13" x14ac:dyDescent="0.2">
      <c r="A1145" s="1"/>
      <c r="B1145" s="1"/>
      <c r="C1145" s="16"/>
      <c r="D1145" s="1"/>
      <c r="E1145" s="1"/>
      <c r="F1145" s="1"/>
      <c r="G1145" s="1"/>
      <c r="H1145" s="11"/>
      <c r="I1145" s="11"/>
      <c r="J1145" s="11"/>
      <c r="K1145" s="2"/>
      <c r="L1145" s="2"/>
      <c r="M1145" s="1"/>
    </row>
    <row r="1146" spans="1:13" x14ac:dyDescent="0.2">
      <c r="A1146" s="1"/>
      <c r="B1146" s="1"/>
      <c r="C1146" s="16"/>
      <c r="D1146" s="1"/>
      <c r="E1146" s="1"/>
      <c r="F1146" s="1"/>
      <c r="G1146" s="1"/>
      <c r="H1146" s="11"/>
      <c r="I1146" s="11"/>
      <c r="J1146" s="11"/>
      <c r="K1146" s="2"/>
      <c r="L1146" s="2"/>
      <c r="M1146" s="1"/>
    </row>
    <row r="1147" spans="1:13" x14ac:dyDescent="0.2">
      <c r="A1147" s="1"/>
      <c r="B1147" s="1"/>
      <c r="C1147" s="16"/>
      <c r="D1147" s="1"/>
      <c r="E1147" s="1"/>
      <c r="F1147" s="1"/>
      <c r="G1147" s="1"/>
      <c r="H1147" s="11"/>
      <c r="I1147" s="11"/>
      <c r="J1147" s="11"/>
      <c r="K1147" s="2"/>
      <c r="L1147" s="2"/>
      <c r="M1147" s="1"/>
    </row>
    <row r="1148" spans="1:13" x14ac:dyDescent="0.2">
      <c r="A1148" s="1"/>
      <c r="B1148" s="1"/>
      <c r="C1148" s="16"/>
      <c r="D1148" s="1"/>
      <c r="E1148" s="1"/>
      <c r="F1148" s="1"/>
      <c r="G1148" s="1"/>
      <c r="H1148" s="11"/>
      <c r="I1148" s="11"/>
      <c r="J1148" s="11"/>
      <c r="K1148" s="2"/>
      <c r="L1148" s="2"/>
      <c r="M1148" s="1"/>
    </row>
    <row r="1149" spans="1:13" x14ac:dyDescent="0.2">
      <c r="A1149" s="1"/>
      <c r="B1149" s="1"/>
      <c r="C1149" s="16"/>
      <c r="D1149" s="1"/>
      <c r="E1149" s="1"/>
      <c r="F1149" s="1"/>
      <c r="G1149" s="1"/>
      <c r="H1149" s="11"/>
      <c r="I1149" s="11"/>
      <c r="J1149" s="11"/>
      <c r="K1149" s="2"/>
      <c r="L1149" s="2"/>
      <c r="M1149" s="1"/>
    </row>
    <row r="1150" spans="1:13" x14ac:dyDescent="0.2">
      <c r="A1150" s="1"/>
      <c r="B1150" s="1"/>
      <c r="C1150" s="16"/>
      <c r="D1150" s="1"/>
      <c r="E1150" s="1"/>
      <c r="F1150" s="1"/>
      <c r="G1150" s="1"/>
      <c r="H1150" s="11"/>
      <c r="I1150" s="11"/>
      <c r="J1150" s="11"/>
      <c r="K1150" s="2"/>
      <c r="L1150" s="2"/>
      <c r="M1150" s="1"/>
    </row>
    <row r="1151" spans="1:13" x14ac:dyDescent="0.2">
      <c r="A1151" s="1"/>
      <c r="B1151" s="1"/>
      <c r="C1151" s="16"/>
      <c r="D1151" s="1"/>
      <c r="E1151" s="1"/>
      <c r="F1151" s="1"/>
      <c r="G1151" s="1"/>
      <c r="H1151" s="11"/>
      <c r="I1151" s="11"/>
      <c r="J1151" s="11"/>
      <c r="K1151" s="2"/>
      <c r="L1151" s="2"/>
      <c r="M1151" s="1"/>
    </row>
    <row r="1152" spans="1:13" x14ac:dyDescent="0.2">
      <c r="A1152" s="1"/>
      <c r="B1152" s="1"/>
      <c r="C1152" s="16"/>
      <c r="D1152" s="1"/>
      <c r="E1152" s="1"/>
      <c r="F1152" s="1"/>
      <c r="G1152" s="1"/>
      <c r="H1152" s="11"/>
      <c r="I1152" s="11"/>
      <c r="J1152" s="11"/>
      <c r="K1152" s="2"/>
      <c r="L1152" s="2"/>
      <c r="M1152" s="1"/>
    </row>
    <row r="1153" spans="1:13" x14ac:dyDescent="0.2">
      <c r="A1153" s="1"/>
      <c r="B1153" s="1"/>
      <c r="C1153" s="16"/>
      <c r="D1153" s="1"/>
      <c r="E1153" s="1"/>
      <c r="F1153" s="1"/>
      <c r="G1153" s="1"/>
      <c r="H1153" s="11"/>
      <c r="I1153" s="11"/>
      <c r="J1153" s="11"/>
      <c r="K1153" s="2"/>
      <c r="L1153" s="2"/>
      <c r="M1153" s="1"/>
    </row>
    <row r="1154" spans="1:13" x14ac:dyDescent="0.2">
      <c r="A1154" s="1"/>
      <c r="B1154" s="1"/>
      <c r="C1154" s="16"/>
      <c r="D1154" s="1"/>
      <c r="E1154" s="1"/>
      <c r="F1154" s="1"/>
      <c r="G1154" s="1"/>
      <c r="H1154" s="11"/>
      <c r="I1154" s="11"/>
      <c r="J1154" s="11"/>
      <c r="K1154" s="2"/>
      <c r="L1154" s="2"/>
      <c r="M1154" s="1"/>
    </row>
    <row r="1155" spans="1:13" x14ac:dyDescent="0.2">
      <c r="A1155" s="1"/>
      <c r="B1155" s="1"/>
      <c r="C1155" s="16"/>
      <c r="D1155" s="1"/>
      <c r="E1155" s="1"/>
      <c r="F1155" s="1"/>
      <c r="G1155" s="1"/>
      <c r="H1155" s="11"/>
      <c r="I1155" s="11"/>
      <c r="J1155" s="11"/>
      <c r="K1155" s="2"/>
      <c r="L1155" s="2"/>
      <c r="M1155" s="1"/>
    </row>
    <row r="1156" spans="1:13" x14ac:dyDescent="0.2">
      <c r="A1156" s="1"/>
      <c r="B1156" s="1"/>
      <c r="C1156" s="16"/>
      <c r="D1156" s="1"/>
      <c r="E1156" s="1"/>
      <c r="F1156" s="1"/>
      <c r="G1156" s="1"/>
      <c r="H1156" s="11"/>
      <c r="I1156" s="11"/>
      <c r="J1156" s="11"/>
      <c r="K1156" s="2"/>
      <c r="L1156" s="2"/>
      <c r="M1156" s="1"/>
    </row>
    <row r="1157" spans="1:13" x14ac:dyDescent="0.2">
      <c r="A1157" s="1"/>
      <c r="B1157" s="1"/>
      <c r="C1157" s="16"/>
      <c r="D1157" s="1"/>
      <c r="E1157" s="1"/>
      <c r="F1157" s="1"/>
      <c r="G1157" s="1"/>
      <c r="H1157" s="11"/>
      <c r="I1157" s="11"/>
      <c r="J1157" s="11"/>
      <c r="K1157" s="2"/>
      <c r="L1157" s="2"/>
      <c r="M1157" s="1"/>
    </row>
    <row r="1158" spans="1:13" x14ac:dyDescent="0.2">
      <c r="A1158" s="1"/>
      <c r="B1158" s="1"/>
      <c r="C1158" s="16"/>
      <c r="D1158" s="1"/>
      <c r="E1158" s="1"/>
      <c r="F1158" s="1"/>
      <c r="G1158" s="1"/>
      <c r="H1158" s="11"/>
      <c r="I1158" s="11"/>
      <c r="J1158" s="11"/>
      <c r="K1158" s="2"/>
      <c r="L1158" s="2"/>
      <c r="M1158" s="1"/>
    </row>
    <row r="1159" spans="1:13" x14ac:dyDescent="0.2">
      <c r="A1159" s="1"/>
      <c r="B1159" s="1"/>
      <c r="C1159" s="16"/>
      <c r="D1159" s="1"/>
      <c r="E1159" s="1"/>
      <c r="F1159" s="1"/>
      <c r="G1159" s="1"/>
      <c r="H1159" s="11"/>
      <c r="I1159" s="11"/>
      <c r="J1159" s="11"/>
      <c r="K1159" s="2"/>
      <c r="L1159" s="2"/>
      <c r="M1159" s="1"/>
    </row>
    <row r="1160" spans="1:13" x14ac:dyDescent="0.2">
      <c r="A1160" s="1"/>
      <c r="B1160" s="1"/>
      <c r="C1160" s="16"/>
      <c r="D1160" s="1"/>
      <c r="E1160" s="1"/>
      <c r="F1160" s="1"/>
      <c r="G1160" s="1"/>
      <c r="H1160" s="11"/>
      <c r="I1160" s="11"/>
      <c r="J1160" s="11"/>
      <c r="K1160" s="2"/>
      <c r="L1160" s="2"/>
      <c r="M1160" s="1"/>
    </row>
    <row r="1161" spans="1:13" x14ac:dyDescent="0.2">
      <c r="A1161" s="1"/>
      <c r="B1161" s="1"/>
      <c r="C1161" s="16"/>
      <c r="D1161" s="1"/>
      <c r="E1161" s="1"/>
      <c r="F1161" s="1"/>
      <c r="G1161" s="1"/>
      <c r="H1161" s="11"/>
      <c r="I1161" s="11"/>
      <c r="J1161" s="11"/>
      <c r="K1161" s="2"/>
      <c r="L1161" s="2"/>
      <c r="M1161" s="1"/>
    </row>
    <row r="1162" spans="1:13" x14ac:dyDescent="0.2">
      <c r="A1162" s="1"/>
      <c r="B1162" s="1"/>
      <c r="C1162" s="16"/>
      <c r="D1162" s="1"/>
      <c r="E1162" s="1"/>
      <c r="F1162" s="1"/>
      <c r="G1162" s="1"/>
      <c r="H1162" s="11"/>
      <c r="I1162" s="11"/>
      <c r="J1162" s="11"/>
      <c r="K1162" s="2"/>
      <c r="L1162" s="2"/>
      <c r="M1162" s="1"/>
    </row>
    <row r="1163" spans="1:13" x14ac:dyDescent="0.2">
      <c r="A1163" s="1"/>
      <c r="B1163" s="1"/>
      <c r="C1163" s="16"/>
      <c r="D1163" s="1"/>
      <c r="E1163" s="1"/>
      <c r="F1163" s="1"/>
      <c r="G1163" s="1"/>
      <c r="H1163" s="11"/>
      <c r="I1163" s="11"/>
      <c r="J1163" s="11"/>
      <c r="K1163" s="2"/>
      <c r="L1163" s="2"/>
      <c r="M1163" s="1"/>
    </row>
    <row r="1164" spans="1:13" x14ac:dyDescent="0.2">
      <c r="A1164" s="1"/>
      <c r="B1164" s="1"/>
      <c r="C1164" s="16"/>
      <c r="D1164" s="1"/>
      <c r="E1164" s="1"/>
      <c r="F1164" s="1"/>
      <c r="G1164" s="1"/>
      <c r="H1164" s="11"/>
      <c r="I1164" s="11"/>
      <c r="J1164" s="11"/>
      <c r="K1164" s="2"/>
      <c r="L1164" s="2"/>
      <c r="M1164" s="1"/>
    </row>
    <row r="1165" spans="1:13" x14ac:dyDescent="0.2">
      <c r="A1165" s="1"/>
      <c r="B1165" s="1"/>
      <c r="C1165" s="16"/>
      <c r="D1165" s="1"/>
      <c r="E1165" s="1"/>
      <c r="F1165" s="1"/>
      <c r="G1165" s="1"/>
      <c r="H1165" s="11"/>
      <c r="I1165" s="11"/>
      <c r="J1165" s="11"/>
      <c r="K1165" s="2"/>
      <c r="L1165" s="2"/>
      <c r="M1165" s="1"/>
    </row>
    <row r="1166" spans="1:13" x14ac:dyDescent="0.2">
      <c r="A1166" s="1"/>
      <c r="B1166" s="1"/>
      <c r="C1166" s="16"/>
      <c r="D1166" s="1"/>
      <c r="E1166" s="1"/>
      <c r="F1166" s="1"/>
      <c r="G1166" s="1"/>
      <c r="H1166" s="11"/>
      <c r="I1166" s="11"/>
      <c r="J1166" s="11"/>
      <c r="K1166" s="2"/>
      <c r="L1166" s="2"/>
      <c r="M1166" s="1"/>
    </row>
    <row r="1167" spans="1:13" x14ac:dyDescent="0.2">
      <c r="A1167" s="1"/>
      <c r="B1167" s="1"/>
      <c r="C1167" s="16"/>
      <c r="D1167" s="1"/>
      <c r="E1167" s="1"/>
      <c r="F1167" s="1"/>
      <c r="G1167" s="1"/>
      <c r="H1167" s="11"/>
      <c r="I1167" s="11"/>
      <c r="J1167" s="11"/>
      <c r="K1167" s="2"/>
      <c r="L1167" s="2"/>
      <c r="M1167" s="1"/>
    </row>
    <row r="1168" spans="1:13" x14ac:dyDescent="0.2">
      <c r="A1168" s="1"/>
      <c r="B1168" s="1"/>
      <c r="C1168" s="16"/>
      <c r="D1168" s="1"/>
      <c r="E1168" s="1"/>
      <c r="F1168" s="1"/>
      <c r="G1168" s="1"/>
      <c r="H1168" s="11"/>
      <c r="I1168" s="11"/>
      <c r="J1168" s="11"/>
      <c r="K1168" s="2"/>
      <c r="L1168" s="2"/>
      <c r="M1168" s="1"/>
    </row>
    <row r="1169" spans="1:13" x14ac:dyDescent="0.2">
      <c r="A1169" s="1"/>
      <c r="B1169" s="1"/>
      <c r="C1169" s="16"/>
      <c r="D1169" s="1"/>
      <c r="E1169" s="1"/>
      <c r="F1169" s="1"/>
      <c r="G1169" s="1"/>
      <c r="H1169" s="11"/>
      <c r="I1169" s="11"/>
      <c r="J1169" s="11"/>
      <c r="K1169" s="2"/>
      <c r="L1169" s="2"/>
      <c r="M1169" s="1"/>
    </row>
    <row r="1170" spans="1:13" x14ac:dyDescent="0.2">
      <c r="A1170" s="1"/>
      <c r="B1170" s="1"/>
      <c r="C1170" s="16"/>
      <c r="D1170" s="1"/>
      <c r="E1170" s="1"/>
      <c r="F1170" s="1"/>
      <c r="G1170" s="1"/>
      <c r="H1170" s="11"/>
      <c r="I1170" s="11"/>
      <c r="J1170" s="11"/>
      <c r="K1170" s="2"/>
      <c r="L1170" s="2"/>
      <c r="M1170" s="1"/>
    </row>
    <row r="1171" spans="1:13" x14ac:dyDescent="0.2">
      <c r="A1171" s="1"/>
      <c r="B1171" s="1"/>
      <c r="C1171" s="16"/>
      <c r="D1171" s="1"/>
      <c r="E1171" s="1"/>
      <c r="F1171" s="1"/>
      <c r="G1171" s="1"/>
      <c r="H1171" s="11"/>
      <c r="I1171" s="11"/>
      <c r="J1171" s="11"/>
      <c r="K1171" s="2"/>
      <c r="L1171" s="2"/>
      <c r="M1171" s="1"/>
    </row>
    <row r="1172" spans="1:13" x14ac:dyDescent="0.2">
      <c r="A1172" s="1"/>
      <c r="B1172" s="1"/>
      <c r="C1172" s="16"/>
      <c r="D1172" s="1"/>
      <c r="E1172" s="1"/>
      <c r="F1172" s="1"/>
      <c r="G1172" s="1"/>
      <c r="H1172" s="11"/>
      <c r="I1172" s="11"/>
      <c r="J1172" s="11"/>
      <c r="K1172" s="2"/>
      <c r="L1172" s="2"/>
      <c r="M1172" s="1"/>
    </row>
    <row r="1173" spans="1:13" x14ac:dyDescent="0.2">
      <c r="A1173" s="1"/>
      <c r="B1173" s="1"/>
      <c r="C1173" s="16"/>
      <c r="D1173" s="1"/>
      <c r="E1173" s="1"/>
      <c r="F1173" s="1"/>
      <c r="G1173" s="1"/>
      <c r="H1173" s="11"/>
      <c r="I1173" s="11"/>
      <c r="J1173" s="11"/>
      <c r="K1173" s="2"/>
      <c r="L1173" s="2"/>
      <c r="M1173" s="1"/>
    </row>
    <row r="1174" spans="1:13" x14ac:dyDescent="0.2">
      <c r="A1174" s="1"/>
      <c r="B1174" s="1"/>
      <c r="C1174" s="16"/>
      <c r="D1174" s="1"/>
      <c r="E1174" s="1"/>
      <c r="F1174" s="1"/>
      <c r="G1174" s="1"/>
      <c r="H1174" s="11"/>
      <c r="I1174" s="11"/>
      <c r="J1174" s="11"/>
      <c r="K1174" s="2"/>
      <c r="L1174" s="2"/>
      <c r="M1174" s="1"/>
    </row>
    <row r="1175" spans="1:13" x14ac:dyDescent="0.2">
      <c r="A1175" s="1"/>
      <c r="B1175" s="1"/>
      <c r="C1175" s="16"/>
      <c r="D1175" s="1"/>
      <c r="E1175" s="1"/>
      <c r="F1175" s="1"/>
      <c r="G1175" s="1"/>
      <c r="H1175" s="11"/>
      <c r="I1175" s="11"/>
      <c r="J1175" s="11"/>
      <c r="K1175" s="2"/>
      <c r="L1175" s="2"/>
      <c r="M1175" s="1"/>
    </row>
    <row r="1176" spans="1:13" x14ac:dyDescent="0.2">
      <c r="A1176" s="1"/>
      <c r="B1176" s="1"/>
      <c r="C1176" s="16"/>
      <c r="D1176" s="1"/>
      <c r="E1176" s="1"/>
      <c r="F1176" s="1"/>
      <c r="G1176" s="1"/>
      <c r="H1176" s="11"/>
      <c r="I1176" s="11"/>
      <c r="J1176" s="11"/>
      <c r="K1176" s="2"/>
      <c r="L1176" s="2"/>
      <c r="M1176" s="1"/>
    </row>
    <row r="1177" spans="1:13" x14ac:dyDescent="0.2">
      <c r="A1177" s="1"/>
      <c r="B1177" s="1"/>
      <c r="C1177" s="16"/>
      <c r="D1177" s="1"/>
      <c r="E1177" s="1"/>
      <c r="F1177" s="1"/>
      <c r="G1177" s="1"/>
      <c r="H1177" s="11"/>
      <c r="I1177" s="11"/>
      <c r="J1177" s="11"/>
      <c r="K1177" s="2"/>
      <c r="L1177" s="2"/>
      <c r="M1177" s="1"/>
    </row>
    <row r="1178" spans="1:13" x14ac:dyDescent="0.2">
      <c r="A1178" s="1"/>
      <c r="B1178" s="1"/>
      <c r="C1178" s="16"/>
      <c r="D1178" s="1"/>
      <c r="E1178" s="1"/>
      <c r="F1178" s="1"/>
      <c r="G1178" s="1"/>
      <c r="H1178" s="11"/>
      <c r="I1178" s="11"/>
      <c r="J1178" s="11"/>
      <c r="K1178" s="2"/>
      <c r="L1178" s="2"/>
      <c r="M1178" s="1"/>
    </row>
    <row r="1179" spans="1:13" x14ac:dyDescent="0.2">
      <c r="A1179" s="1"/>
      <c r="B1179" s="1"/>
      <c r="C1179" s="16"/>
      <c r="D1179" s="1"/>
      <c r="E1179" s="1"/>
      <c r="F1179" s="1"/>
      <c r="G1179" s="1"/>
      <c r="H1179" s="11"/>
      <c r="I1179" s="11"/>
      <c r="J1179" s="11"/>
      <c r="K1179" s="2"/>
      <c r="L1179" s="2"/>
      <c r="M1179" s="1"/>
    </row>
    <row r="1180" spans="1:13" x14ac:dyDescent="0.2">
      <c r="A1180" s="1"/>
      <c r="B1180" s="1"/>
      <c r="C1180" s="16"/>
      <c r="D1180" s="1"/>
      <c r="E1180" s="1"/>
      <c r="F1180" s="1"/>
      <c r="G1180" s="1"/>
      <c r="H1180" s="11"/>
      <c r="I1180" s="11"/>
      <c r="J1180" s="11"/>
      <c r="K1180" s="2"/>
      <c r="L1180" s="2"/>
      <c r="M1180" s="1"/>
    </row>
    <row r="1181" spans="1:13" x14ac:dyDescent="0.2">
      <c r="A1181" s="1"/>
      <c r="B1181" s="1"/>
      <c r="C1181" s="16"/>
      <c r="D1181" s="1"/>
      <c r="E1181" s="1"/>
      <c r="F1181" s="1"/>
      <c r="G1181" s="1"/>
      <c r="H1181" s="11"/>
      <c r="I1181" s="11"/>
      <c r="J1181" s="11"/>
      <c r="K1181" s="2"/>
      <c r="L1181" s="2"/>
      <c r="M1181" s="1"/>
    </row>
    <row r="1182" spans="1:13" x14ac:dyDescent="0.2">
      <c r="A1182" s="1"/>
      <c r="B1182" s="1"/>
      <c r="C1182" s="16"/>
      <c r="D1182" s="1"/>
      <c r="E1182" s="1"/>
      <c r="F1182" s="1"/>
      <c r="G1182" s="1"/>
      <c r="H1182" s="11"/>
      <c r="I1182" s="11"/>
      <c r="J1182" s="11"/>
      <c r="K1182" s="2"/>
      <c r="L1182" s="2"/>
      <c r="M1182" s="1"/>
    </row>
    <row r="1183" spans="1:13" x14ac:dyDescent="0.2">
      <c r="A1183" s="1"/>
      <c r="B1183" s="1"/>
      <c r="C1183" s="16"/>
      <c r="D1183" s="1"/>
      <c r="E1183" s="1"/>
      <c r="F1183" s="1"/>
      <c r="G1183" s="1"/>
      <c r="H1183" s="11"/>
      <c r="I1183" s="11"/>
      <c r="J1183" s="11"/>
      <c r="K1183" s="2"/>
      <c r="L1183" s="2"/>
      <c r="M1183" s="1"/>
    </row>
    <row r="1184" spans="1:13" x14ac:dyDescent="0.2">
      <c r="A1184" s="1"/>
      <c r="B1184" s="1"/>
      <c r="C1184" s="16"/>
      <c r="D1184" s="1"/>
      <c r="E1184" s="1"/>
      <c r="F1184" s="1"/>
      <c r="G1184" s="1"/>
      <c r="H1184" s="11"/>
      <c r="I1184" s="11"/>
      <c r="J1184" s="11"/>
      <c r="K1184" s="2"/>
      <c r="L1184" s="2"/>
      <c r="M1184" s="1"/>
    </row>
    <row r="1185" spans="1:13" x14ac:dyDescent="0.2">
      <c r="A1185" s="1"/>
      <c r="B1185" s="1"/>
      <c r="C1185" s="16"/>
      <c r="D1185" s="1"/>
      <c r="E1185" s="1"/>
      <c r="F1185" s="1"/>
      <c r="G1185" s="1"/>
      <c r="H1185" s="11"/>
      <c r="I1185" s="11"/>
      <c r="J1185" s="11"/>
      <c r="K1185" s="2"/>
      <c r="L1185" s="2"/>
      <c r="M1185" s="1"/>
    </row>
    <row r="1186" spans="1:13" x14ac:dyDescent="0.2">
      <c r="A1186" s="1"/>
      <c r="B1186" s="1"/>
      <c r="C1186" s="16"/>
      <c r="D1186" s="1"/>
      <c r="E1186" s="1"/>
      <c r="F1186" s="1"/>
      <c r="G1186" s="1"/>
      <c r="H1186" s="11"/>
      <c r="I1186" s="11"/>
      <c r="J1186" s="11"/>
      <c r="K1186" s="2"/>
      <c r="L1186" s="2"/>
      <c r="M1186" s="1"/>
    </row>
    <row r="1187" spans="1:13" x14ac:dyDescent="0.2">
      <c r="A1187" s="1"/>
      <c r="B1187" s="1"/>
      <c r="C1187" s="16"/>
      <c r="D1187" s="1"/>
      <c r="E1187" s="1"/>
      <c r="F1187" s="1"/>
      <c r="G1187" s="1"/>
      <c r="H1187" s="11"/>
      <c r="I1187" s="11"/>
      <c r="J1187" s="11"/>
      <c r="K1187" s="2"/>
      <c r="L1187" s="2"/>
      <c r="M1187" s="1"/>
    </row>
    <row r="1188" spans="1:13" x14ac:dyDescent="0.2">
      <c r="A1188" s="1"/>
      <c r="B1188" s="1"/>
      <c r="C1188" s="16"/>
      <c r="D1188" s="1"/>
      <c r="E1188" s="1"/>
      <c r="F1188" s="1"/>
      <c r="G1188" s="1"/>
      <c r="H1188" s="11"/>
      <c r="I1188" s="11"/>
      <c r="J1188" s="11"/>
      <c r="K1188" s="2"/>
      <c r="L1188" s="2"/>
      <c r="M1188" s="1"/>
    </row>
    <row r="1189" spans="1:13" x14ac:dyDescent="0.2">
      <c r="A1189" s="1"/>
      <c r="B1189" s="1"/>
      <c r="C1189" s="16"/>
      <c r="D1189" s="1"/>
      <c r="E1189" s="1"/>
      <c r="F1189" s="1"/>
      <c r="G1189" s="1"/>
      <c r="H1189" s="11"/>
      <c r="I1189" s="11"/>
      <c r="J1189" s="11"/>
      <c r="K1189" s="2"/>
      <c r="L1189" s="2"/>
      <c r="M1189" s="1"/>
    </row>
    <row r="1190" spans="1:13" x14ac:dyDescent="0.2">
      <c r="A1190" s="1"/>
      <c r="B1190" s="1"/>
      <c r="C1190" s="16"/>
      <c r="D1190" s="1"/>
      <c r="E1190" s="1"/>
      <c r="F1190" s="1"/>
      <c r="G1190" s="1"/>
      <c r="H1190" s="11"/>
      <c r="I1190" s="11"/>
      <c r="J1190" s="11"/>
      <c r="K1190" s="2"/>
      <c r="L1190" s="2"/>
      <c r="M1190" s="1"/>
    </row>
    <row r="1191" spans="1:13" x14ac:dyDescent="0.2">
      <c r="A1191" s="1"/>
      <c r="B1191" s="1"/>
      <c r="C1191" s="16"/>
      <c r="D1191" s="1"/>
      <c r="E1191" s="1"/>
      <c r="F1191" s="1"/>
      <c r="G1191" s="1"/>
      <c r="H1191" s="11"/>
      <c r="I1191" s="11"/>
      <c r="J1191" s="11"/>
      <c r="K1191" s="2"/>
      <c r="L1191" s="2"/>
      <c r="M1191" s="1"/>
    </row>
    <row r="1192" spans="1:13" x14ac:dyDescent="0.2">
      <c r="A1192" s="1"/>
      <c r="B1192" s="1"/>
      <c r="C1192" s="16"/>
      <c r="D1192" s="1"/>
      <c r="E1192" s="1"/>
      <c r="F1192" s="1"/>
      <c r="G1192" s="1"/>
      <c r="H1192" s="11"/>
      <c r="I1192" s="11"/>
      <c r="J1192" s="11"/>
      <c r="K1192" s="2"/>
      <c r="L1192" s="2"/>
      <c r="M1192" s="1"/>
    </row>
    <row r="1193" spans="1:13" x14ac:dyDescent="0.2">
      <c r="A1193" s="1"/>
      <c r="B1193" s="1"/>
      <c r="C1193" s="16"/>
      <c r="D1193" s="1"/>
      <c r="E1193" s="1"/>
      <c r="F1193" s="1"/>
      <c r="G1193" s="1"/>
      <c r="H1193" s="11"/>
      <c r="I1193" s="11"/>
      <c r="J1193" s="11"/>
      <c r="K1193" s="2"/>
      <c r="L1193" s="2"/>
      <c r="M1193" s="1"/>
    </row>
    <row r="1194" spans="1:13" x14ac:dyDescent="0.2">
      <c r="A1194" s="1"/>
      <c r="B1194" s="1"/>
      <c r="C1194" s="16"/>
      <c r="D1194" s="1"/>
      <c r="E1194" s="1"/>
      <c r="F1194" s="1"/>
      <c r="G1194" s="1"/>
      <c r="H1194" s="11"/>
      <c r="I1194" s="11"/>
      <c r="J1194" s="11"/>
      <c r="K1194" s="2"/>
      <c r="L1194" s="2"/>
      <c r="M1194" s="1"/>
    </row>
    <row r="1195" spans="1:13" x14ac:dyDescent="0.2">
      <c r="A1195" s="1"/>
      <c r="B1195" s="1"/>
      <c r="C1195" s="16"/>
      <c r="D1195" s="1"/>
      <c r="E1195" s="1"/>
      <c r="F1195" s="1"/>
      <c r="G1195" s="1"/>
      <c r="H1195" s="11"/>
      <c r="I1195" s="11"/>
      <c r="J1195" s="11"/>
      <c r="K1195" s="2"/>
      <c r="L1195" s="2"/>
      <c r="M1195" s="1"/>
    </row>
    <row r="1196" spans="1:13" x14ac:dyDescent="0.2">
      <c r="A1196" s="1"/>
      <c r="B1196" s="1"/>
      <c r="C1196" s="16"/>
      <c r="D1196" s="1"/>
      <c r="E1196" s="1"/>
      <c r="F1196" s="1"/>
      <c r="G1196" s="1"/>
      <c r="H1196" s="11"/>
      <c r="I1196" s="11"/>
      <c r="J1196" s="11"/>
      <c r="K1196" s="2"/>
      <c r="L1196" s="2"/>
      <c r="M1196" s="1"/>
    </row>
    <row r="1197" spans="1:13" x14ac:dyDescent="0.2">
      <c r="A1197" s="1"/>
      <c r="B1197" s="1"/>
      <c r="C1197" s="16"/>
      <c r="D1197" s="1"/>
      <c r="E1197" s="1"/>
      <c r="F1197" s="1"/>
      <c r="G1197" s="1"/>
      <c r="H1197" s="11"/>
      <c r="I1197" s="11"/>
      <c r="J1197" s="11"/>
      <c r="K1197" s="2"/>
      <c r="L1197" s="2"/>
      <c r="M1197" s="1"/>
    </row>
    <row r="1198" spans="1:13" x14ac:dyDescent="0.2">
      <c r="A1198" s="1"/>
      <c r="B1198" s="1"/>
      <c r="C1198" s="16"/>
      <c r="D1198" s="1"/>
      <c r="E1198" s="1"/>
      <c r="F1198" s="1"/>
      <c r="G1198" s="1"/>
      <c r="H1198" s="11"/>
      <c r="I1198" s="11"/>
      <c r="J1198" s="11"/>
      <c r="K1198" s="2"/>
      <c r="L1198" s="2"/>
      <c r="M1198" s="1"/>
    </row>
    <row r="1199" spans="1:13" x14ac:dyDescent="0.2">
      <c r="A1199" s="1"/>
      <c r="B1199" s="1"/>
      <c r="C1199" s="16"/>
      <c r="D1199" s="1"/>
      <c r="E1199" s="1"/>
      <c r="F1199" s="1"/>
      <c r="G1199" s="1"/>
      <c r="H1199" s="11"/>
      <c r="I1199" s="11"/>
      <c r="J1199" s="11"/>
      <c r="K1199" s="2"/>
      <c r="L1199" s="2"/>
      <c r="M1199" s="1"/>
    </row>
    <row r="1200" spans="1:13" x14ac:dyDescent="0.2">
      <c r="A1200" s="1"/>
      <c r="B1200" s="1"/>
      <c r="C1200" s="16"/>
      <c r="D1200" s="1"/>
      <c r="E1200" s="1"/>
      <c r="F1200" s="1"/>
      <c r="G1200" s="1"/>
      <c r="H1200" s="11"/>
      <c r="I1200" s="11"/>
      <c r="J1200" s="11"/>
      <c r="K1200" s="2"/>
      <c r="L1200" s="2"/>
      <c r="M1200" s="1"/>
    </row>
    <row r="1201" spans="1:13" x14ac:dyDescent="0.2">
      <c r="A1201" s="1"/>
      <c r="B1201" s="1"/>
      <c r="C1201" s="16"/>
      <c r="D1201" s="1"/>
      <c r="E1201" s="1"/>
      <c r="F1201" s="1"/>
      <c r="G1201" s="1"/>
      <c r="H1201" s="11"/>
      <c r="I1201" s="11"/>
      <c r="J1201" s="11"/>
      <c r="K1201" s="2"/>
      <c r="L1201" s="2"/>
      <c r="M1201" s="1"/>
    </row>
    <row r="1202" spans="1:13" x14ac:dyDescent="0.2">
      <c r="A1202" s="1"/>
      <c r="B1202" s="1"/>
      <c r="C1202" s="16"/>
      <c r="D1202" s="1"/>
      <c r="E1202" s="1"/>
      <c r="F1202" s="1"/>
      <c r="G1202" s="1"/>
      <c r="H1202" s="11"/>
      <c r="I1202" s="11"/>
      <c r="J1202" s="11"/>
      <c r="K1202" s="2"/>
      <c r="L1202" s="2"/>
      <c r="M1202" s="1"/>
    </row>
    <row r="1203" spans="1:13" x14ac:dyDescent="0.2">
      <c r="A1203" s="1"/>
      <c r="B1203" s="1"/>
      <c r="C1203" s="16"/>
      <c r="D1203" s="1"/>
      <c r="E1203" s="1"/>
      <c r="F1203" s="1"/>
      <c r="G1203" s="1"/>
      <c r="H1203" s="11"/>
      <c r="I1203" s="11"/>
      <c r="J1203" s="11"/>
      <c r="K1203" s="2"/>
      <c r="L1203" s="2"/>
      <c r="M1203" s="1"/>
    </row>
    <row r="1204" spans="1:13" x14ac:dyDescent="0.2">
      <c r="A1204" s="1"/>
      <c r="B1204" s="1"/>
      <c r="C1204" s="16"/>
      <c r="D1204" s="1"/>
      <c r="E1204" s="1"/>
      <c r="F1204" s="1"/>
      <c r="G1204" s="1"/>
      <c r="H1204" s="11"/>
      <c r="I1204" s="11"/>
      <c r="J1204" s="11"/>
      <c r="K1204" s="2"/>
      <c r="L1204" s="2"/>
      <c r="M1204" s="1"/>
    </row>
    <row r="1205" spans="1:13" x14ac:dyDescent="0.2">
      <c r="A1205" s="1"/>
      <c r="B1205" s="1"/>
      <c r="C1205" s="16"/>
      <c r="D1205" s="1"/>
      <c r="E1205" s="1"/>
      <c r="F1205" s="1"/>
      <c r="G1205" s="1"/>
      <c r="H1205" s="11"/>
      <c r="I1205" s="11"/>
      <c r="J1205" s="11"/>
      <c r="K1205" s="2"/>
      <c r="L1205" s="2"/>
      <c r="M1205" s="1"/>
    </row>
    <row r="1206" spans="1:13" x14ac:dyDescent="0.2">
      <c r="A1206" s="1"/>
      <c r="B1206" s="1"/>
      <c r="C1206" s="16"/>
      <c r="D1206" s="1"/>
      <c r="E1206" s="1"/>
      <c r="F1206" s="1"/>
      <c r="G1206" s="1"/>
      <c r="H1206" s="11"/>
      <c r="I1206" s="11"/>
      <c r="J1206" s="11"/>
      <c r="K1206" s="2"/>
      <c r="L1206" s="2"/>
      <c r="M1206" s="1"/>
    </row>
    <row r="1207" spans="1:13" x14ac:dyDescent="0.2">
      <c r="A1207" s="1"/>
      <c r="B1207" s="1"/>
      <c r="C1207" s="16"/>
      <c r="D1207" s="1"/>
      <c r="E1207" s="1"/>
      <c r="F1207" s="1"/>
      <c r="G1207" s="1"/>
      <c r="H1207" s="11"/>
      <c r="I1207" s="11"/>
      <c r="J1207" s="11"/>
      <c r="K1207" s="2"/>
      <c r="L1207" s="2"/>
      <c r="M1207" s="1"/>
    </row>
    <row r="1208" spans="1:13" x14ac:dyDescent="0.2">
      <c r="A1208" s="1"/>
      <c r="B1208" s="1"/>
      <c r="C1208" s="16"/>
      <c r="D1208" s="1"/>
      <c r="E1208" s="1"/>
      <c r="F1208" s="1"/>
      <c r="G1208" s="1"/>
      <c r="H1208" s="11"/>
      <c r="I1208" s="11"/>
      <c r="J1208" s="11"/>
      <c r="K1208" s="2"/>
      <c r="L1208" s="2"/>
      <c r="M1208" s="1"/>
    </row>
    <row r="1209" spans="1:13" x14ac:dyDescent="0.2">
      <c r="A1209" s="1"/>
      <c r="B1209" s="1"/>
      <c r="C1209" s="16"/>
      <c r="D1209" s="1"/>
      <c r="E1209" s="1"/>
      <c r="F1209" s="1"/>
      <c r="G1209" s="1"/>
      <c r="H1209" s="11"/>
      <c r="I1209" s="11"/>
      <c r="J1209" s="11"/>
      <c r="K1209" s="2"/>
      <c r="L1209" s="2"/>
      <c r="M1209" s="1"/>
    </row>
    <row r="1210" spans="1:13" x14ac:dyDescent="0.2">
      <c r="A1210" s="1"/>
      <c r="B1210" s="1"/>
      <c r="C1210" s="16"/>
      <c r="D1210" s="1"/>
      <c r="E1210" s="1"/>
      <c r="F1210" s="1"/>
      <c r="G1210" s="1"/>
      <c r="H1210" s="11"/>
      <c r="I1210" s="11"/>
      <c r="J1210" s="11"/>
      <c r="K1210" s="2"/>
      <c r="L1210" s="2"/>
      <c r="M1210" s="1"/>
    </row>
    <row r="1211" spans="1:13" x14ac:dyDescent="0.2">
      <c r="A1211" s="1"/>
      <c r="B1211" s="1"/>
      <c r="C1211" s="16"/>
      <c r="D1211" s="1"/>
      <c r="E1211" s="1"/>
      <c r="F1211" s="1"/>
      <c r="G1211" s="1"/>
      <c r="H1211" s="11"/>
      <c r="I1211" s="11"/>
      <c r="J1211" s="11"/>
      <c r="K1211" s="2"/>
      <c r="L1211" s="2"/>
      <c r="M1211" s="1"/>
    </row>
    <row r="1212" spans="1:13" x14ac:dyDescent="0.2">
      <c r="A1212" s="1"/>
      <c r="B1212" s="1"/>
      <c r="C1212" s="16"/>
      <c r="D1212" s="1"/>
      <c r="E1212" s="1"/>
      <c r="F1212" s="1"/>
      <c r="G1212" s="1"/>
      <c r="H1212" s="11"/>
      <c r="I1212" s="11"/>
      <c r="J1212" s="11"/>
      <c r="K1212" s="2"/>
      <c r="L1212" s="2"/>
      <c r="M1212" s="1"/>
    </row>
    <row r="1213" spans="1:13" x14ac:dyDescent="0.2">
      <c r="A1213" s="1"/>
      <c r="B1213" s="1"/>
      <c r="C1213" s="16"/>
      <c r="D1213" s="1"/>
      <c r="E1213" s="1"/>
      <c r="F1213" s="1"/>
      <c r="G1213" s="1"/>
      <c r="H1213" s="11"/>
      <c r="I1213" s="11"/>
      <c r="J1213" s="11"/>
      <c r="K1213" s="2"/>
      <c r="L1213" s="2"/>
      <c r="M1213" s="1"/>
    </row>
    <row r="1214" spans="1:13" x14ac:dyDescent="0.2">
      <c r="A1214" s="1"/>
      <c r="B1214" s="1"/>
      <c r="C1214" s="16"/>
      <c r="D1214" s="1"/>
      <c r="E1214" s="1"/>
      <c r="F1214" s="1"/>
      <c r="G1214" s="1"/>
      <c r="H1214" s="11"/>
      <c r="I1214" s="11"/>
      <c r="J1214" s="11"/>
      <c r="K1214" s="2"/>
      <c r="L1214" s="2"/>
      <c r="M1214" s="1"/>
    </row>
    <row r="1215" spans="1:13" x14ac:dyDescent="0.2">
      <c r="A1215" s="1"/>
      <c r="B1215" s="1"/>
      <c r="C1215" s="16"/>
      <c r="D1215" s="1"/>
      <c r="E1215" s="1"/>
      <c r="F1215" s="1"/>
      <c r="G1215" s="1"/>
      <c r="H1215" s="11"/>
      <c r="I1215" s="11"/>
      <c r="J1215" s="11"/>
      <c r="K1215" s="2"/>
      <c r="L1215" s="2"/>
      <c r="M1215" s="1"/>
    </row>
    <row r="1216" spans="1:13" x14ac:dyDescent="0.2">
      <c r="A1216" s="1"/>
      <c r="B1216" s="1"/>
      <c r="C1216" s="16"/>
      <c r="D1216" s="1"/>
      <c r="E1216" s="1"/>
      <c r="F1216" s="1"/>
      <c r="G1216" s="1"/>
      <c r="H1216" s="11"/>
      <c r="I1216" s="11"/>
      <c r="J1216" s="11"/>
      <c r="K1216" s="2"/>
      <c r="L1216" s="2"/>
      <c r="M1216" s="1"/>
    </row>
    <row r="1217" spans="1:13" x14ac:dyDescent="0.2">
      <c r="A1217" s="1"/>
      <c r="B1217" s="1"/>
      <c r="C1217" s="16"/>
      <c r="D1217" s="1"/>
      <c r="E1217" s="1"/>
      <c r="F1217" s="1"/>
      <c r="G1217" s="1"/>
      <c r="H1217" s="11"/>
      <c r="I1217" s="11"/>
      <c r="J1217" s="11"/>
      <c r="K1217" s="2"/>
      <c r="L1217" s="2"/>
      <c r="M1217" s="1"/>
    </row>
    <row r="1218" spans="1:13" x14ac:dyDescent="0.2">
      <c r="A1218" s="1"/>
      <c r="B1218" s="1"/>
      <c r="C1218" s="16"/>
      <c r="D1218" s="1"/>
      <c r="E1218" s="1"/>
      <c r="F1218" s="1"/>
      <c r="G1218" s="1"/>
      <c r="H1218" s="11"/>
      <c r="I1218" s="11"/>
      <c r="J1218" s="11"/>
      <c r="K1218" s="2"/>
      <c r="L1218" s="2"/>
      <c r="M1218" s="1"/>
    </row>
    <row r="1219" spans="1:13" x14ac:dyDescent="0.2">
      <c r="A1219" s="1"/>
      <c r="B1219" s="1"/>
      <c r="C1219" s="16"/>
      <c r="D1219" s="1"/>
      <c r="E1219" s="1"/>
      <c r="F1219" s="1"/>
      <c r="G1219" s="1"/>
      <c r="H1219" s="11"/>
      <c r="I1219" s="11"/>
      <c r="J1219" s="11"/>
      <c r="K1219" s="2"/>
      <c r="L1219" s="2"/>
      <c r="M1219" s="1"/>
    </row>
    <row r="1220" spans="1:13" x14ac:dyDescent="0.2">
      <c r="A1220" s="1"/>
      <c r="B1220" s="1"/>
      <c r="C1220" s="16"/>
      <c r="D1220" s="1"/>
      <c r="E1220" s="1"/>
      <c r="F1220" s="1"/>
      <c r="G1220" s="1"/>
      <c r="H1220" s="11"/>
      <c r="I1220" s="11"/>
      <c r="J1220" s="11"/>
      <c r="K1220" s="2"/>
      <c r="L1220" s="2"/>
      <c r="M1220" s="1"/>
    </row>
    <row r="1221" spans="1:13" x14ac:dyDescent="0.2">
      <c r="A1221" s="1"/>
      <c r="B1221" s="1"/>
      <c r="C1221" s="16"/>
      <c r="D1221" s="1"/>
      <c r="E1221" s="1"/>
      <c r="F1221" s="1"/>
      <c r="G1221" s="1"/>
      <c r="H1221" s="11"/>
      <c r="I1221" s="11"/>
      <c r="J1221" s="11"/>
      <c r="K1221" s="2"/>
      <c r="L1221" s="2"/>
      <c r="M1221" s="1"/>
    </row>
    <row r="1222" spans="1:13" x14ac:dyDescent="0.2">
      <c r="A1222" s="1"/>
      <c r="B1222" s="1"/>
      <c r="C1222" s="16"/>
      <c r="D1222" s="1"/>
      <c r="E1222" s="1"/>
      <c r="F1222" s="1"/>
      <c r="G1222" s="1"/>
      <c r="H1222" s="11"/>
      <c r="I1222" s="11"/>
      <c r="J1222" s="11"/>
      <c r="K1222" s="2"/>
      <c r="L1222" s="2"/>
      <c r="M1222" s="1"/>
    </row>
    <row r="1223" spans="1:13" x14ac:dyDescent="0.2">
      <c r="A1223" s="1"/>
      <c r="B1223" s="1"/>
      <c r="C1223" s="16"/>
      <c r="D1223" s="1"/>
      <c r="E1223" s="1"/>
      <c r="F1223" s="1"/>
      <c r="G1223" s="1"/>
      <c r="H1223" s="11"/>
      <c r="I1223" s="11"/>
      <c r="J1223" s="11"/>
      <c r="K1223" s="2"/>
      <c r="L1223" s="2"/>
      <c r="M1223" s="1"/>
    </row>
    <row r="1224" spans="1:13" x14ac:dyDescent="0.2">
      <c r="A1224" s="1"/>
      <c r="B1224" s="1"/>
      <c r="C1224" s="16"/>
      <c r="D1224" s="1"/>
      <c r="E1224" s="1"/>
      <c r="F1224" s="1"/>
      <c r="G1224" s="1"/>
      <c r="H1224" s="11"/>
      <c r="I1224" s="11"/>
      <c r="J1224" s="11"/>
      <c r="K1224" s="2"/>
      <c r="L1224" s="2"/>
      <c r="M1224" s="1"/>
    </row>
    <row r="1225" spans="1:13" x14ac:dyDescent="0.2">
      <c r="A1225" s="1"/>
      <c r="B1225" s="1"/>
      <c r="C1225" s="16"/>
      <c r="D1225" s="1"/>
      <c r="E1225" s="1"/>
      <c r="F1225" s="1"/>
      <c r="G1225" s="1"/>
      <c r="H1225" s="11"/>
      <c r="I1225" s="11"/>
      <c r="J1225" s="11"/>
      <c r="K1225" s="2"/>
      <c r="L1225" s="2"/>
      <c r="M1225" s="1"/>
    </row>
    <row r="1226" spans="1:13" x14ac:dyDescent="0.2">
      <c r="A1226" s="1"/>
      <c r="B1226" s="1"/>
      <c r="C1226" s="16"/>
      <c r="D1226" s="1"/>
      <c r="E1226" s="1"/>
      <c r="F1226" s="1"/>
      <c r="G1226" s="1"/>
      <c r="H1226" s="11"/>
      <c r="I1226" s="11"/>
      <c r="J1226" s="11"/>
      <c r="K1226" s="2"/>
      <c r="L1226" s="2"/>
      <c r="M1226" s="1"/>
    </row>
    <row r="1227" spans="1:13" x14ac:dyDescent="0.2">
      <c r="A1227" s="1"/>
      <c r="B1227" s="1"/>
      <c r="C1227" s="16"/>
      <c r="D1227" s="1"/>
      <c r="E1227" s="1"/>
      <c r="F1227" s="1"/>
      <c r="G1227" s="1"/>
      <c r="H1227" s="11"/>
      <c r="I1227" s="11"/>
      <c r="J1227" s="11"/>
      <c r="K1227" s="2"/>
      <c r="L1227" s="2"/>
      <c r="M1227" s="1"/>
    </row>
    <row r="1228" spans="1:13" x14ac:dyDescent="0.2">
      <c r="A1228" s="1"/>
      <c r="B1228" s="1"/>
      <c r="C1228" s="16"/>
      <c r="D1228" s="1"/>
      <c r="E1228" s="1"/>
      <c r="F1228" s="1"/>
      <c r="G1228" s="1"/>
      <c r="H1228" s="11"/>
      <c r="I1228" s="11"/>
      <c r="J1228" s="11"/>
      <c r="K1228" s="2"/>
      <c r="L1228" s="2"/>
      <c r="M1228" s="1"/>
    </row>
    <row r="1229" spans="1:13" x14ac:dyDescent="0.2">
      <c r="A1229" s="1"/>
      <c r="B1229" s="1"/>
      <c r="C1229" s="16"/>
      <c r="D1229" s="1"/>
      <c r="E1229" s="1"/>
      <c r="F1229" s="1"/>
      <c r="G1229" s="1"/>
      <c r="H1229" s="11"/>
      <c r="I1229" s="11"/>
      <c r="J1229" s="11"/>
      <c r="K1229" s="2"/>
      <c r="L1229" s="2"/>
      <c r="M1229" s="1"/>
    </row>
    <row r="1230" spans="1:13" x14ac:dyDescent="0.2">
      <c r="A1230" s="1"/>
      <c r="B1230" s="1"/>
      <c r="C1230" s="16"/>
      <c r="D1230" s="1"/>
      <c r="E1230" s="1"/>
      <c r="F1230" s="1"/>
      <c r="G1230" s="1"/>
      <c r="H1230" s="11"/>
      <c r="I1230" s="11"/>
      <c r="J1230" s="11"/>
      <c r="K1230" s="2"/>
      <c r="L1230" s="2"/>
      <c r="M1230" s="1"/>
    </row>
    <row r="1231" spans="1:13" x14ac:dyDescent="0.2">
      <c r="A1231" s="1"/>
      <c r="B1231" s="1"/>
      <c r="C1231" s="16"/>
      <c r="D1231" s="1"/>
      <c r="E1231" s="1"/>
      <c r="F1231" s="1"/>
      <c r="G1231" s="1"/>
      <c r="H1231" s="11"/>
      <c r="I1231" s="11"/>
      <c r="J1231" s="11"/>
      <c r="K1231" s="2"/>
      <c r="L1231" s="2"/>
      <c r="M1231" s="1"/>
    </row>
    <row r="1232" spans="1:13" x14ac:dyDescent="0.2">
      <c r="A1232" s="1"/>
      <c r="B1232" s="1"/>
      <c r="C1232" s="16"/>
      <c r="D1232" s="1"/>
      <c r="E1232" s="1"/>
      <c r="F1232" s="1"/>
      <c r="G1232" s="1"/>
      <c r="H1232" s="11"/>
      <c r="I1232" s="11"/>
      <c r="J1232" s="11"/>
      <c r="K1232" s="2"/>
      <c r="L1232" s="2"/>
      <c r="M1232" s="1"/>
    </row>
    <row r="1233" spans="1:13" x14ac:dyDescent="0.2">
      <c r="A1233" s="1"/>
      <c r="B1233" s="1"/>
      <c r="C1233" s="16"/>
      <c r="D1233" s="1"/>
      <c r="E1233" s="1"/>
      <c r="F1233" s="1"/>
      <c r="G1233" s="1"/>
      <c r="H1233" s="11"/>
      <c r="I1233" s="11"/>
      <c r="J1233" s="11"/>
      <c r="K1233" s="2"/>
      <c r="L1233" s="2"/>
      <c r="M1233" s="1"/>
    </row>
    <row r="1234" spans="1:13" x14ac:dyDescent="0.2">
      <c r="A1234" s="1"/>
      <c r="B1234" s="1"/>
      <c r="C1234" s="16"/>
      <c r="D1234" s="1"/>
      <c r="E1234" s="1"/>
      <c r="F1234" s="1"/>
      <c r="G1234" s="1"/>
      <c r="H1234" s="11"/>
      <c r="I1234" s="11"/>
      <c r="J1234" s="11"/>
      <c r="K1234" s="2"/>
      <c r="L1234" s="2"/>
      <c r="M1234" s="1"/>
    </row>
    <row r="1235" spans="1:13" x14ac:dyDescent="0.2">
      <c r="A1235" s="1"/>
      <c r="B1235" s="1"/>
      <c r="C1235" s="16"/>
      <c r="D1235" s="1"/>
      <c r="E1235" s="1"/>
      <c r="F1235" s="1"/>
      <c r="G1235" s="1"/>
      <c r="H1235" s="11"/>
      <c r="I1235" s="11"/>
      <c r="J1235" s="11"/>
      <c r="K1235" s="2"/>
      <c r="L1235" s="2"/>
      <c r="M1235" s="1"/>
    </row>
    <row r="1236" spans="1:13" x14ac:dyDescent="0.2">
      <c r="A1236" s="1"/>
      <c r="B1236" s="1"/>
      <c r="C1236" s="16"/>
      <c r="D1236" s="1"/>
      <c r="E1236" s="1"/>
      <c r="F1236" s="1"/>
      <c r="G1236" s="1"/>
      <c r="H1236" s="11"/>
      <c r="I1236" s="11"/>
      <c r="J1236" s="11"/>
      <c r="K1236" s="2"/>
      <c r="L1236" s="2"/>
      <c r="M1236" s="1"/>
    </row>
    <row r="1237" spans="1:13" x14ac:dyDescent="0.2">
      <c r="A1237" s="1"/>
      <c r="B1237" s="1"/>
      <c r="C1237" s="16"/>
      <c r="D1237" s="1"/>
      <c r="E1237" s="1"/>
      <c r="F1237" s="1"/>
      <c r="G1237" s="1"/>
      <c r="H1237" s="11"/>
      <c r="I1237" s="11"/>
      <c r="J1237" s="11"/>
      <c r="K1237" s="2"/>
      <c r="L1237" s="2"/>
      <c r="M1237" s="1"/>
    </row>
    <row r="1238" spans="1:13" x14ac:dyDescent="0.2">
      <c r="A1238" s="1"/>
      <c r="B1238" s="1"/>
      <c r="C1238" s="16"/>
      <c r="D1238" s="1"/>
      <c r="E1238" s="1"/>
      <c r="F1238" s="1"/>
      <c r="G1238" s="1"/>
      <c r="H1238" s="11"/>
      <c r="I1238" s="11"/>
      <c r="J1238" s="11"/>
      <c r="K1238" s="2"/>
      <c r="L1238" s="2"/>
      <c r="M1238" s="1"/>
    </row>
    <row r="1239" spans="1:13" x14ac:dyDescent="0.2">
      <c r="A1239" s="1"/>
      <c r="B1239" s="1"/>
      <c r="C1239" s="16"/>
      <c r="D1239" s="1"/>
      <c r="E1239" s="1"/>
      <c r="F1239" s="1"/>
      <c r="G1239" s="1"/>
      <c r="H1239" s="11"/>
      <c r="I1239" s="11"/>
      <c r="J1239" s="11"/>
      <c r="K1239" s="2"/>
      <c r="L1239" s="2"/>
      <c r="M1239" s="1"/>
    </row>
    <row r="1240" spans="1:13" x14ac:dyDescent="0.2">
      <c r="A1240" s="1"/>
      <c r="B1240" s="1"/>
      <c r="C1240" s="16"/>
      <c r="D1240" s="1"/>
      <c r="E1240" s="1"/>
      <c r="F1240" s="1"/>
      <c r="G1240" s="1"/>
      <c r="H1240" s="11"/>
      <c r="I1240" s="11"/>
      <c r="J1240" s="11"/>
      <c r="K1240" s="2"/>
      <c r="L1240" s="2"/>
      <c r="M1240" s="1"/>
    </row>
    <row r="1241" spans="1:13" x14ac:dyDescent="0.2">
      <c r="A1241" s="1"/>
      <c r="B1241" s="1"/>
      <c r="C1241" s="16"/>
      <c r="D1241" s="1"/>
      <c r="E1241" s="1"/>
      <c r="F1241" s="1"/>
      <c r="G1241" s="1"/>
      <c r="H1241" s="11"/>
      <c r="I1241" s="11"/>
      <c r="J1241" s="11"/>
      <c r="K1241" s="2"/>
      <c r="L1241" s="2"/>
      <c r="M1241" s="1"/>
    </row>
    <row r="1242" spans="1:13" x14ac:dyDescent="0.2">
      <c r="A1242" s="1"/>
      <c r="B1242" s="1"/>
      <c r="C1242" s="16"/>
      <c r="D1242" s="1"/>
      <c r="E1242" s="1"/>
      <c r="F1242" s="1"/>
      <c r="G1242" s="1"/>
      <c r="H1242" s="11"/>
      <c r="I1242" s="11"/>
      <c r="J1242" s="11"/>
      <c r="K1242" s="2"/>
      <c r="L1242" s="2"/>
      <c r="M1242" s="1"/>
    </row>
    <row r="1243" spans="1:13" x14ac:dyDescent="0.2">
      <c r="A1243" s="1"/>
      <c r="B1243" s="1"/>
      <c r="C1243" s="16"/>
      <c r="D1243" s="1"/>
      <c r="E1243" s="1"/>
      <c r="F1243" s="1"/>
      <c r="G1243" s="1"/>
      <c r="H1243" s="11"/>
      <c r="I1243" s="11"/>
      <c r="J1243" s="11"/>
      <c r="K1243" s="2"/>
      <c r="L1243" s="2"/>
      <c r="M1243" s="1"/>
    </row>
    <row r="1244" spans="1:13" x14ac:dyDescent="0.2">
      <c r="A1244" s="1"/>
      <c r="B1244" s="1"/>
      <c r="C1244" s="16"/>
      <c r="D1244" s="1"/>
      <c r="E1244" s="1"/>
      <c r="F1244" s="1"/>
      <c r="G1244" s="1"/>
      <c r="H1244" s="11"/>
      <c r="I1244" s="11"/>
      <c r="J1244" s="11"/>
      <c r="K1244" s="2"/>
      <c r="L1244" s="2"/>
      <c r="M1244" s="1"/>
    </row>
    <row r="1245" spans="1:13" x14ac:dyDescent="0.2">
      <c r="A1245" s="1"/>
      <c r="B1245" s="1"/>
      <c r="C1245" s="16"/>
      <c r="D1245" s="1"/>
      <c r="E1245" s="1"/>
      <c r="F1245" s="1"/>
      <c r="G1245" s="1"/>
      <c r="H1245" s="11"/>
      <c r="I1245" s="11"/>
      <c r="J1245" s="11"/>
      <c r="K1245" s="2"/>
      <c r="L1245" s="2"/>
      <c r="M1245" s="1"/>
    </row>
    <row r="1246" spans="1:13" x14ac:dyDescent="0.2">
      <c r="A1246" s="1"/>
      <c r="B1246" s="1"/>
      <c r="C1246" s="16"/>
      <c r="D1246" s="1"/>
      <c r="E1246" s="1"/>
      <c r="F1246" s="1"/>
      <c r="G1246" s="1"/>
      <c r="H1246" s="11"/>
      <c r="I1246" s="11"/>
      <c r="J1246" s="11"/>
      <c r="K1246" s="2"/>
      <c r="L1246" s="2"/>
      <c r="M1246" s="1"/>
    </row>
    <row r="1247" spans="1:13" x14ac:dyDescent="0.2">
      <c r="A1247" s="1"/>
      <c r="B1247" s="1"/>
      <c r="C1247" s="16"/>
      <c r="D1247" s="1"/>
      <c r="E1247" s="1"/>
      <c r="F1247" s="1"/>
      <c r="G1247" s="1"/>
      <c r="H1247" s="11"/>
      <c r="I1247" s="11"/>
      <c r="J1247" s="11"/>
      <c r="K1247" s="2"/>
      <c r="L1247" s="2"/>
      <c r="M1247" s="1"/>
    </row>
    <row r="1248" spans="1:13" x14ac:dyDescent="0.2">
      <c r="A1248" s="1"/>
      <c r="B1248" s="1"/>
      <c r="C1248" s="16"/>
      <c r="D1248" s="1"/>
      <c r="E1248" s="1"/>
      <c r="F1248" s="1"/>
      <c r="G1248" s="1"/>
      <c r="H1248" s="11"/>
      <c r="I1248" s="11"/>
      <c r="J1248" s="11"/>
      <c r="K1248" s="2"/>
      <c r="L1248" s="2"/>
      <c r="M1248" s="1"/>
    </row>
    <row r="1249" spans="1:13" x14ac:dyDescent="0.2">
      <c r="A1249" s="1"/>
      <c r="B1249" s="1"/>
      <c r="C1249" s="16"/>
      <c r="D1249" s="1"/>
      <c r="E1249" s="1"/>
      <c r="F1249" s="1"/>
      <c r="G1249" s="1"/>
      <c r="H1249" s="11"/>
      <c r="I1249" s="11"/>
      <c r="J1249" s="11"/>
      <c r="K1249" s="2"/>
      <c r="L1249" s="2"/>
      <c r="M1249" s="1"/>
    </row>
    <row r="1250" spans="1:13" x14ac:dyDescent="0.2">
      <c r="A1250" s="1"/>
      <c r="B1250" s="1"/>
      <c r="C1250" s="16"/>
      <c r="D1250" s="1"/>
      <c r="E1250" s="1"/>
      <c r="F1250" s="1"/>
      <c r="G1250" s="1"/>
      <c r="H1250" s="11"/>
      <c r="I1250" s="11"/>
      <c r="J1250" s="11"/>
      <c r="K1250" s="2"/>
      <c r="L1250" s="2"/>
      <c r="M1250" s="1"/>
    </row>
    <row r="1251" spans="1:13" x14ac:dyDescent="0.2">
      <c r="A1251" s="1"/>
      <c r="B1251" s="1"/>
      <c r="C1251" s="16"/>
      <c r="D1251" s="1"/>
      <c r="E1251" s="1"/>
      <c r="F1251" s="1"/>
      <c r="G1251" s="1"/>
      <c r="H1251" s="11"/>
      <c r="I1251" s="11"/>
      <c r="J1251" s="11"/>
      <c r="K1251" s="2"/>
      <c r="L1251" s="2"/>
      <c r="M1251" s="1"/>
    </row>
    <row r="1252" spans="1:13" x14ac:dyDescent="0.2">
      <c r="A1252" s="1"/>
      <c r="B1252" s="1"/>
      <c r="C1252" s="16"/>
      <c r="D1252" s="1"/>
      <c r="E1252" s="1"/>
      <c r="F1252" s="1"/>
      <c r="G1252" s="1"/>
      <c r="H1252" s="11"/>
      <c r="I1252" s="11"/>
      <c r="J1252" s="11"/>
      <c r="K1252" s="2"/>
      <c r="L1252" s="2"/>
      <c r="M1252" s="1"/>
    </row>
    <row r="1253" spans="1:13" x14ac:dyDescent="0.2">
      <c r="A1253" s="1"/>
      <c r="B1253" s="1"/>
      <c r="C1253" s="16"/>
      <c r="D1253" s="1"/>
      <c r="E1253" s="1"/>
      <c r="F1253" s="1"/>
      <c r="G1253" s="1"/>
      <c r="H1253" s="11"/>
      <c r="I1253" s="11"/>
      <c r="J1253" s="11"/>
      <c r="K1253" s="2"/>
      <c r="L1253" s="2"/>
      <c r="M1253" s="1"/>
    </row>
    <row r="1254" spans="1:13" x14ac:dyDescent="0.2">
      <c r="A1254" s="1"/>
      <c r="B1254" s="1"/>
      <c r="C1254" s="16"/>
      <c r="D1254" s="1"/>
      <c r="E1254" s="1"/>
      <c r="F1254" s="1"/>
      <c r="G1254" s="1"/>
      <c r="H1254" s="11"/>
      <c r="I1254" s="11"/>
      <c r="J1254" s="11"/>
      <c r="K1254" s="2"/>
      <c r="L1254" s="2"/>
      <c r="M1254" s="1"/>
    </row>
    <row r="1255" spans="1:13" x14ac:dyDescent="0.2">
      <c r="A1255" s="1"/>
      <c r="B1255" s="1"/>
      <c r="C1255" s="16"/>
      <c r="D1255" s="1"/>
      <c r="E1255" s="1"/>
      <c r="F1255" s="1"/>
      <c r="G1255" s="1"/>
      <c r="H1255" s="11"/>
      <c r="I1255" s="11"/>
      <c r="J1255" s="11"/>
      <c r="K1255" s="2"/>
      <c r="L1255" s="2"/>
      <c r="M1255" s="1"/>
    </row>
    <row r="1256" spans="1:13" x14ac:dyDescent="0.2">
      <c r="A1256" s="1"/>
      <c r="B1256" s="1"/>
      <c r="C1256" s="16"/>
      <c r="D1256" s="1"/>
      <c r="E1256" s="1"/>
      <c r="F1256" s="1"/>
      <c r="G1256" s="1"/>
      <c r="H1256" s="11"/>
      <c r="I1256" s="11"/>
      <c r="J1256" s="11"/>
      <c r="K1256" s="2"/>
      <c r="L1256" s="2"/>
      <c r="M1256" s="1"/>
    </row>
    <row r="1257" spans="1:13" x14ac:dyDescent="0.2">
      <c r="A1257" s="1"/>
      <c r="B1257" s="1"/>
      <c r="C1257" s="16"/>
      <c r="D1257" s="1"/>
      <c r="E1257" s="1"/>
      <c r="F1257" s="1"/>
      <c r="G1257" s="1"/>
      <c r="H1257" s="11"/>
      <c r="I1257" s="11"/>
      <c r="J1257" s="11"/>
      <c r="K1257" s="2"/>
      <c r="L1257" s="2"/>
      <c r="M1257" s="1"/>
    </row>
    <row r="1258" spans="1:13" x14ac:dyDescent="0.2">
      <c r="A1258" s="1"/>
      <c r="B1258" s="1"/>
      <c r="C1258" s="16"/>
      <c r="D1258" s="1"/>
      <c r="E1258" s="1"/>
      <c r="F1258" s="1"/>
      <c r="G1258" s="1"/>
      <c r="H1258" s="11"/>
      <c r="I1258" s="11"/>
      <c r="J1258" s="11"/>
      <c r="K1258" s="2"/>
      <c r="L1258" s="2"/>
      <c r="M1258" s="1"/>
    </row>
    <row r="1259" spans="1:13" x14ac:dyDescent="0.2">
      <c r="A1259" s="1"/>
      <c r="B1259" s="1"/>
      <c r="C1259" s="16"/>
      <c r="D1259" s="1"/>
      <c r="E1259" s="1"/>
      <c r="F1259" s="1"/>
      <c r="G1259" s="1"/>
      <c r="H1259" s="11"/>
      <c r="I1259" s="11"/>
      <c r="J1259" s="11"/>
      <c r="K1259" s="2"/>
      <c r="L1259" s="2"/>
      <c r="M1259" s="1"/>
    </row>
    <row r="1260" spans="1:13" x14ac:dyDescent="0.2">
      <c r="A1260" s="1"/>
      <c r="B1260" s="1"/>
      <c r="C1260" s="16"/>
      <c r="D1260" s="1"/>
      <c r="E1260" s="1"/>
      <c r="F1260" s="1"/>
      <c r="G1260" s="1"/>
      <c r="H1260" s="11"/>
      <c r="I1260" s="11"/>
      <c r="J1260" s="11"/>
      <c r="K1260" s="2"/>
      <c r="L1260" s="2"/>
      <c r="M1260" s="1"/>
    </row>
    <row r="1261" spans="1:13" x14ac:dyDescent="0.2">
      <c r="A1261" s="1"/>
      <c r="B1261" s="1"/>
      <c r="C1261" s="16"/>
      <c r="D1261" s="1"/>
      <c r="E1261" s="1"/>
      <c r="F1261" s="1"/>
      <c r="G1261" s="1"/>
      <c r="H1261" s="11"/>
      <c r="I1261" s="11"/>
      <c r="J1261" s="11"/>
      <c r="K1261" s="2"/>
      <c r="L1261" s="2"/>
      <c r="M1261" s="1"/>
    </row>
    <row r="1262" spans="1:13" x14ac:dyDescent="0.2">
      <c r="A1262" s="1"/>
      <c r="B1262" s="1"/>
      <c r="C1262" s="16"/>
      <c r="D1262" s="1"/>
      <c r="E1262" s="1"/>
      <c r="F1262" s="1"/>
      <c r="G1262" s="1"/>
      <c r="H1262" s="11"/>
      <c r="I1262" s="11"/>
      <c r="J1262" s="11"/>
      <c r="K1262" s="2"/>
      <c r="L1262" s="2"/>
      <c r="M1262" s="1"/>
    </row>
    <row r="1263" spans="1:13" x14ac:dyDescent="0.2">
      <c r="A1263" s="1"/>
      <c r="B1263" s="1"/>
      <c r="C1263" s="16"/>
      <c r="D1263" s="1"/>
      <c r="E1263" s="1"/>
      <c r="F1263" s="1"/>
      <c r="G1263" s="1"/>
      <c r="H1263" s="11"/>
      <c r="I1263" s="11"/>
      <c r="J1263" s="11"/>
      <c r="K1263" s="2"/>
      <c r="L1263" s="2"/>
      <c r="M1263" s="1"/>
    </row>
    <row r="1264" spans="1:13" x14ac:dyDescent="0.2">
      <c r="A1264" s="1"/>
      <c r="B1264" s="1"/>
      <c r="C1264" s="16"/>
      <c r="D1264" s="1"/>
      <c r="E1264" s="1"/>
      <c r="F1264" s="1"/>
      <c r="G1264" s="1"/>
      <c r="H1264" s="11"/>
      <c r="I1264" s="11"/>
      <c r="J1264" s="11"/>
      <c r="K1264" s="2"/>
      <c r="L1264" s="2"/>
      <c r="M1264" s="1"/>
    </row>
    <row r="1265" spans="1:13" x14ac:dyDescent="0.2">
      <c r="A1265" s="1"/>
      <c r="B1265" s="1"/>
      <c r="C1265" s="16"/>
      <c r="D1265" s="1"/>
      <c r="E1265" s="1"/>
      <c r="F1265" s="1"/>
      <c r="G1265" s="1"/>
      <c r="H1265" s="11"/>
      <c r="I1265" s="11"/>
      <c r="J1265" s="11"/>
      <c r="K1265" s="2"/>
      <c r="L1265" s="2"/>
      <c r="M1265" s="1"/>
    </row>
    <row r="1266" spans="1:13" x14ac:dyDescent="0.2">
      <c r="A1266" s="1"/>
      <c r="B1266" s="1"/>
      <c r="C1266" s="16"/>
      <c r="D1266" s="1"/>
      <c r="E1266" s="1"/>
      <c r="F1266" s="1"/>
      <c r="G1266" s="1"/>
      <c r="H1266" s="11"/>
      <c r="I1266" s="11"/>
      <c r="J1266" s="11"/>
      <c r="K1266" s="2"/>
      <c r="L1266" s="2"/>
      <c r="M1266" s="1"/>
    </row>
    <row r="1267" spans="1:13" x14ac:dyDescent="0.2">
      <c r="A1267" s="1"/>
      <c r="B1267" s="1"/>
      <c r="C1267" s="16"/>
      <c r="D1267" s="1"/>
      <c r="E1267" s="1"/>
      <c r="F1267" s="1"/>
      <c r="G1267" s="1"/>
      <c r="H1267" s="11"/>
      <c r="I1267" s="11"/>
      <c r="J1267" s="11"/>
      <c r="K1267" s="2"/>
      <c r="L1267" s="2"/>
      <c r="M1267" s="1"/>
    </row>
    <row r="1268" spans="1:13" x14ac:dyDescent="0.2">
      <c r="A1268" s="1"/>
      <c r="B1268" s="1"/>
      <c r="C1268" s="16"/>
      <c r="D1268" s="1"/>
      <c r="E1268" s="1"/>
      <c r="F1268" s="1"/>
      <c r="G1268" s="1"/>
      <c r="H1268" s="11"/>
      <c r="I1268" s="11"/>
      <c r="J1268" s="11"/>
      <c r="K1268" s="2"/>
      <c r="L1268" s="2"/>
      <c r="M1268" s="1"/>
    </row>
    <row r="1269" spans="1:13" x14ac:dyDescent="0.2">
      <c r="A1269" s="1"/>
      <c r="B1269" s="1"/>
      <c r="C1269" s="16"/>
      <c r="D1269" s="1"/>
      <c r="E1269" s="1"/>
      <c r="F1269" s="1"/>
      <c r="G1269" s="1"/>
      <c r="H1269" s="11"/>
      <c r="I1269" s="11"/>
      <c r="J1269" s="11"/>
      <c r="K1269" s="2"/>
      <c r="L1269" s="2"/>
      <c r="M1269" s="1"/>
    </row>
    <row r="1270" spans="1:13" x14ac:dyDescent="0.2">
      <c r="A1270" s="1"/>
      <c r="B1270" s="1"/>
      <c r="C1270" s="16"/>
      <c r="D1270" s="1"/>
      <c r="E1270" s="1"/>
      <c r="F1270" s="1"/>
      <c r="G1270" s="1"/>
      <c r="H1270" s="11"/>
      <c r="I1270" s="11"/>
      <c r="J1270" s="11"/>
      <c r="K1270" s="2"/>
      <c r="L1270" s="2"/>
      <c r="M1270" s="1"/>
    </row>
    <row r="1271" spans="1:13" x14ac:dyDescent="0.2">
      <c r="A1271" s="1"/>
      <c r="B1271" s="1"/>
      <c r="C1271" s="16"/>
      <c r="D1271" s="1"/>
      <c r="E1271" s="1"/>
      <c r="F1271" s="1"/>
      <c r="G1271" s="1"/>
      <c r="H1271" s="11"/>
      <c r="I1271" s="11"/>
      <c r="J1271" s="11"/>
      <c r="K1271" s="2"/>
      <c r="L1271" s="2"/>
      <c r="M1271" s="1"/>
    </row>
    <row r="1272" spans="1:13" x14ac:dyDescent="0.2">
      <c r="A1272" s="1"/>
      <c r="B1272" s="1"/>
      <c r="C1272" s="16"/>
      <c r="D1272" s="1"/>
      <c r="E1272" s="1"/>
      <c r="F1272" s="1"/>
      <c r="G1272" s="1"/>
      <c r="H1272" s="11"/>
      <c r="I1272" s="11"/>
      <c r="J1272" s="11"/>
      <c r="K1272" s="2"/>
      <c r="L1272" s="2"/>
      <c r="M1272" s="1"/>
    </row>
    <row r="1273" spans="1:13" x14ac:dyDescent="0.2">
      <c r="A1273" s="1"/>
      <c r="B1273" s="1"/>
      <c r="C1273" s="16"/>
      <c r="D1273" s="1"/>
      <c r="E1273" s="1"/>
      <c r="F1273" s="1"/>
      <c r="G1273" s="1"/>
      <c r="H1273" s="11"/>
      <c r="I1273" s="11"/>
      <c r="J1273" s="11"/>
      <c r="K1273" s="2"/>
      <c r="L1273" s="2"/>
      <c r="M1273" s="1"/>
    </row>
    <row r="1274" spans="1:13" x14ac:dyDescent="0.2">
      <c r="A1274" s="1"/>
      <c r="B1274" s="1"/>
      <c r="C1274" s="16"/>
      <c r="D1274" s="1"/>
      <c r="E1274" s="1"/>
      <c r="F1274" s="1"/>
      <c r="G1274" s="1"/>
      <c r="H1274" s="11"/>
      <c r="I1274" s="11"/>
      <c r="J1274" s="11"/>
      <c r="K1274" s="2"/>
      <c r="L1274" s="2"/>
      <c r="M1274" s="1"/>
    </row>
    <row r="1275" spans="1:13" x14ac:dyDescent="0.2">
      <c r="A1275" s="1"/>
      <c r="B1275" s="1"/>
      <c r="C1275" s="16"/>
      <c r="D1275" s="1"/>
      <c r="E1275" s="1"/>
      <c r="F1275" s="1"/>
      <c r="G1275" s="1"/>
      <c r="H1275" s="11"/>
      <c r="I1275" s="11"/>
      <c r="J1275" s="11"/>
      <c r="K1275" s="2"/>
      <c r="L1275" s="2"/>
      <c r="M1275" s="1"/>
    </row>
    <row r="1276" spans="1:13" x14ac:dyDescent="0.2">
      <c r="A1276" s="1"/>
      <c r="B1276" s="1"/>
      <c r="C1276" s="16"/>
      <c r="D1276" s="1"/>
      <c r="E1276" s="1"/>
      <c r="F1276" s="1"/>
      <c r="G1276" s="1"/>
      <c r="H1276" s="11"/>
      <c r="I1276" s="11"/>
      <c r="J1276" s="11"/>
      <c r="K1276" s="2"/>
      <c r="L1276" s="2"/>
      <c r="M1276" s="1"/>
    </row>
    <row r="1277" spans="1:13" x14ac:dyDescent="0.2">
      <c r="A1277" s="1"/>
      <c r="B1277" s="1"/>
      <c r="C1277" s="16"/>
      <c r="D1277" s="1"/>
      <c r="E1277" s="1"/>
      <c r="F1277" s="1"/>
      <c r="G1277" s="1"/>
      <c r="H1277" s="11"/>
      <c r="I1277" s="11"/>
      <c r="J1277" s="11"/>
      <c r="K1277" s="2"/>
      <c r="L1277" s="2"/>
      <c r="M1277" s="1"/>
    </row>
    <row r="1278" spans="1:13" x14ac:dyDescent="0.2">
      <c r="A1278" s="1"/>
      <c r="B1278" s="1"/>
      <c r="C1278" s="16"/>
      <c r="D1278" s="1"/>
      <c r="E1278" s="1"/>
      <c r="F1278" s="1"/>
      <c r="G1278" s="1"/>
      <c r="H1278" s="11"/>
      <c r="I1278" s="11"/>
      <c r="J1278" s="11"/>
      <c r="K1278" s="2"/>
      <c r="L1278" s="2"/>
      <c r="M1278" s="1"/>
    </row>
    <row r="1279" spans="1:13" x14ac:dyDescent="0.2">
      <c r="A1279" s="1"/>
      <c r="B1279" s="1"/>
      <c r="C1279" s="16"/>
      <c r="D1279" s="1"/>
      <c r="E1279" s="1"/>
      <c r="F1279" s="1"/>
      <c r="G1279" s="1"/>
      <c r="H1279" s="11"/>
      <c r="I1279" s="11"/>
      <c r="J1279" s="11"/>
      <c r="K1279" s="2"/>
      <c r="L1279" s="2"/>
      <c r="M1279" s="1"/>
    </row>
    <row r="1280" spans="1:13" x14ac:dyDescent="0.2">
      <c r="A1280" s="1"/>
      <c r="B1280" s="1"/>
      <c r="C1280" s="16"/>
      <c r="D1280" s="1"/>
      <c r="E1280" s="1"/>
      <c r="F1280" s="1"/>
      <c r="G1280" s="1"/>
      <c r="H1280" s="11"/>
      <c r="I1280" s="11"/>
      <c r="J1280" s="11"/>
      <c r="K1280" s="2"/>
      <c r="L1280" s="2"/>
      <c r="M1280" s="1"/>
    </row>
    <row r="1281" spans="1:13" x14ac:dyDescent="0.2">
      <c r="A1281" s="1"/>
      <c r="B1281" s="1"/>
      <c r="C1281" s="16"/>
      <c r="D1281" s="1"/>
      <c r="E1281" s="1"/>
      <c r="F1281" s="1"/>
      <c r="G1281" s="1"/>
      <c r="H1281" s="11"/>
      <c r="I1281" s="11"/>
      <c r="J1281" s="11"/>
      <c r="K1281" s="2"/>
      <c r="L1281" s="2"/>
      <c r="M1281" s="1"/>
    </row>
    <row r="1282" spans="1:13" x14ac:dyDescent="0.2">
      <c r="A1282" s="1"/>
      <c r="B1282" s="1"/>
      <c r="C1282" s="16"/>
      <c r="D1282" s="1"/>
      <c r="E1282" s="1"/>
      <c r="F1282" s="1"/>
      <c r="G1282" s="1"/>
      <c r="H1282" s="11"/>
      <c r="I1282" s="11"/>
      <c r="J1282" s="11"/>
      <c r="K1282" s="2"/>
      <c r="L1282" s="2"/>
      <c r="M1282" s="1"/>
    </row>
    <row r="1283" spans="1:13" x14ac:dyDescent="0.2">
      <c r="A1283" s="1"/>
      <c r="B1283" s="1"/>
      <c r="C1283" s="16"/>
      <c r="D1283" s="1"/>
      <c r="E1283" s="1"/>
      <c r="F1283" s="1"/>
      <c r="G1283" s="1"/>
      <c r="H1283" s="11"/>
      <c r="I1283" s="11"/>
      <c r="J1283" s="11"/>
      <c r="K1283" s="2"/>
      <c r="L1283" s="2"/>
      <c r="M1283" s="1"/>
    </row>
    <row r="1284" spans="1:13" x14ac:dyDescent="0.2">
      <c r="A1284" s="1"/>
      <c r="B1284" s="1"/>
      <c r="C1284" s="16"/>
      <c r="D1284" s="1"/>
      <c r="E1284" s="1"/>
      <c r="F1284" s="1"/>
      <c r="G1284" s="1"/>
      <c r="H1284" s="11"/>
      <c r="I1284" s="11"/>
      <c r="J1284" s="11"/>
      <c r="K1284" s="2"/>
      <c r="L1284" s="2"/>
      <c r="M1284" s="1"/>
    </row>
    <row r="1285" spans="1:13" x14ac:dyDescent="0.2">
      <c r="A1285" s="1"/>
      <c r="B1285" s="1"/>
      <c r="C1285" s="16"/>
      <c r="D1285" s="1"/>
      <c r="E1285" s="1"/>
      <c r="F1285" s="1"/>
      <c r="G1285" s="1"/>
      <c r="H1285" s="11"/>
      <c r="I1285" s="11"/>
      <c r="J1285" s="11"/>
      <c r="K1285" s="2"/>
      <c r="L1285" s="2"/>
      <c r="M1285" s="1"/>
    </row>
    <row r="1286" spans="1:13" x14ac:dyDescent="0.2">
      <c r="A1286" s="1"/>
      <c r="B1286" s="1"/>
      <c r="C1286" s="16"/>
      <c r="D1286" s="1"/>
      <c r="E1286" s="1"/>
      <c r="F1286" s="1"/>
      <c r="G1286" s="1"/>
      <c r="H1286" s="11"/>
      <c r="I1286" s="11"/>
      <c r="J1286" s="11"/>
      <c r="K1286" s="2"/>
      <c r="L1286" s="2"/>
      <c r="M1286" s="1"/>
    </row>
    <row r="1287" spans="1:13" x14ac:dyDescent="0.2">
      <c r="A1287" s="1"/>
      <c r="B1287" s="1"/>
      <c r="C1287" s="16"/>
      <c r="D1287" s="1"/>
      <c r="E1287" s="1"/>
      <c r="F1287" s="1"/>
      <c r="G1287" s="1"/>
      <c r="H1287" s="11"/>
      <c r="I1287" s="11"/>
      <c r="J1287" s="11"/>
      <c r="K1287" s="2"/>
      <c r="L1287" s="2"/>
      <c r="M1287" s="1"/>
    </row>
    <row r="1288" spans="1:13" x14ac:dyDescent="0.2">
      <c r="A1288" s="1"/>
      <c r="B1288" s="1"/>
      <c r="C1288" s="16"/>
      <c r="D1288" s="1"/>
      <c r="E1288" s="1"/>
      <c r="F1288" s="1"/>
      <c r="G1288" s="1"/>
      <c r="H1288" s="11"/>
      <c r="I1288" s="11"/>
      <c r="J1288" s="11"/>
      <c r="K1288" s="2"/>
      <c r="L1288" s="2"/>
      <c r="M1288" s="1"/>
    </row>
    <row r="1289" spans="1:13" x14ac:dyDescent="0.2">
      <c r="A1289" s="1"/>
      <c r="B1289" s="1"/>
      <c r="C1289" s="16"/>
      <c r="D1289" s="1"/>
      <c r="E1289" s="1"/>
      <c r="F1289" s="1"/>
      <c r="G1289" s="1"/>
      <c r="H1289" s="11"/>
      <c r="I1289" s="11"/>
      <c r="J1289" s="11"/>
      <c r="K1289" s="2"/>
      <c r="L1289" s="2"/>
      <c r="M1289" s="1"/>
    </row>
    <row r="1290" spans="1:13" x14ac:dyDescent="0.2">
      <c r="A1290" s="1"/>
      <c r="B1290" s="1"/>
      <c r="C1290" s="16"/>
      <c r="D1290" s="1"/>
      <c r="E1290" s="1"/>
      <c r="F1290" s="1"/>
      <c r="G1290" s="1"/>
      <c r="H1290" s="11"/>
      <c r="I1290" s="11"/>
      <c r="J1290" s="11"/>
      <c r="K1290" s="2"/>
      <c r="L1290" s="2"/>
      <c r="M1290" s="1"/>
    </row>
    <row r="1291" spans="1:13" x14ac:dyDescent="0.2">
      <c r="A1291" s="1"/>
      <c r="B1291" s="1"/>
      <c r="C1291" s="16"/>
      <c r="D1291" s="1"/>
      <c r="E1291" s="1"/>
      <c r="F1291" s="1"/>
      <c r="G1291" s="1"/>
      <c r="H1291" s="11"/>
      <c r="I1291" s="11"/>
      <c r="J1291" s="11"/>
      <c r="K1291" s="2"/>
      <c r="L1291" s="2"/>
      <c r="M1291" s="1"/>
    </row>
    <row r="1292" spans="1:13" x14ac:dyDescent="0.2">
      <c r="A1292" s="1"/>
      <c r="B1292" s="1"/>
      <c r="C1292" s="16"/>
      <c r="D1292" s="1"/>
      <c r="E1292" s="1"/>
      <c r="F1292" s="1"/>
      <c r="G1292" s="1"/>
      <c r="H1292" s="11"/>
      <c r="I1292" s="11"/>
      <c r="J1292" s="11"/>
      <c r="K1292" s="2"/>
      <c r="L1292" s="2"/>
      <c r="M1292" s="1"/>
    </row>
    <row r="1293" spans="1:13" x14ac:dyDescent="0.2">
      <c r="A1293" s="1"/>
      <c r="B1293" s="1"/>
      <c r="C1293" s="16"/>
      <c r="D1293" s="1"/>
      <c r="E1293" s="1"/>
      <c r="F1293" s="1"/>
      <c r="G1293" s="1"/>
      <c r="H1293" s="11"/>
      <c r="I1293" s="11"/>
      <c r="J1293" s="11"/>
      <c r="K1293" s="2"/>
      <c r="L1293" s="2"/>
      <c r="M1293" s="1"/>
    </row>
    <row r="1294" spans="1:13" x14ac:dyDescent="0.2">
      <c r="A1294" s="1"/>
      <c r="B1294" s="1"/>
      <c r="C1294" s="16"/>
      <c r="D1294" s="1"/>
      <c r="E1294" s="1"/>
      <c r="F1294" s="1"/>
      <c r="G1294" s="1"/>
      <c r="H1294" s="11"/>
      <c r="I1294" s="11"/>
      <c r="J1294" s="11"/>
      <c r="K1294" s="2"/>
      <c r="L1294" s="2"/>
      <c r="M1294" s="1"/>
    </row>
    <row r="1295" spans="1:13" x14ac:dyDescent="0.2">
      <c r="A1295" s="1"/>
      <c r="B1295" s="1"/>
      <c r="C1295" s="16"/>
      <c r="D1295" s="1"/>
      <c r="E1295" s="1"/>
      <c r="F1295" s="1"/>
      <c r="G1295" s="1"/>
      <c r="H1295" s="11"/>
      <c r="I1295" s="11"/>
      <c r="J1295" s="11"/>
      <c r="K1295" s="2"/>
      <c r="L1295" s="2"/>
      <c r="M1295" s="1"/>
    </row>
    <row r="1296" spans="1:13" x14ac:dyDescent="0.2">
      <c r="A1296" s="1"/>
      <c r="B1296" s="1"/>
      <c r="C1296" s="16"/>
      <c r="D1296" s="1"/>
      <c r="E1296" s="1"/>
      <c r="F1296" s="1"/>
      <c r="G1296" s="1"/>
      <c r="H1296" s="11"/>
      <c r="I1296" s="11"/>
      <c r="J1296" s="11"/>
      <c r="K1296" s="2"/>
      <c r="L1296" s="2"/>
      <c r="M1296" s="1"/>
    </row>
    <row r="1297" spans="1:13" x14ac:dyDescent="0.2">
      <c r="A1297" s="1"/>
      <c r="B1297" s="1"/>
      <c r="C1297" s="16"/>
      <c r="D1297" s="1"/>
      <c r="E1297" s="1"/>
      <c r="F1297" s="1"/>
      <c r="G1297" s="1"/>
      <c r="H1297" s="11"/>
      <c r="I1297" s="11"/>
      <c r="J1297" s="11"/>
      <c r="K1297" s="2"/>
      <c r="L1297" s="2"/>
      <c r="M1297" s="1"/>
    </row>
    <row r="1298" spans="1:13" x14ac:dyDescent="0.2">
      <c r="A1298" s="1"/>
      <c r="B1298" s="1"/>
      <c r="C1298" s="16"/>
      <c r="D1298" s="1"/>
      <c r="E1298" s="1"/>
      <c r="F1298" s="1"/>
      <c r="G1298" s="1"/>
      <c r="H1298" s="11"/>
      <c r="I1298" s="11"/>
      <c r="J1298" s="11"/>
      <c r="K1298" s="2"/>
      <c r="L1298" s="2"/>
      <c r="M1298" s="1"/>
    </row>
    <row r="1299" spans="1:13" x14ac:dyDescent="0.2">
      <c r="A1299" s="1"/>
      <c r="B1299" s="1"/>
      <c r="C1299" s="16"/>
      <c r="D1299" s="1"/>
      <c r="E1299" s="1"/>
      <c r="F1299" s="1"/>
      <c r="G1299" s="1"/>
      <c r="H1299" s="11"/>
      <c r="I1299" s="11"/>
      <c r="J1299" s="11"/>
      <c r="K1299" s="2"/>
      <c r="L1299" s="2"/>
      <c r="M1299" s="1"/>
    </row>
    <row r="1300" spans="1:13" x14ac:dyDescent="0.2">
      <c r="A1300" s="1"/>
      <c r="B1300" s="1"/>
      <c r="C1300" s="16"/>
      <c r="D1300" s="1"/>
      <c r="E1300" s="1"/>
      <c r="F1300" s="1"/>
      <c r="G1300" s="1"/>
      <c r="H1300" s="11"/>
      <c r="I1300" s="11"/>
      <c r="J1300" s="11"/>
      <c r="K1300" s="2"/>
      <c r="L1300" s="2"/>
      <c r="M1300" s="1"/>
    </row>
    <row r="1301" spans="1:13" x14ac:dyDescent="0.2">
      <c r="A1301" s="1"/>
      <c r="B1301" s="1"/>
      <c r="C1301" s="16"/>
      <c r="D1301" s="1"/>
      <c r="E1301" s="1"/>
      <c r="F1301" s="1"/>
      <c r="G1301" s="1"/>
      <c r="H1301" s="11"/>
      <c r="I1301" s="11"/>
      <c r="J1301" s="11"/>
      <c r="K1301" s="2"/>
      <c r="L1301" s="2"/>
      <c r="M1301" s="1"/>
    </row>
    <row r="1302" spans="1:13" x14ac:dyDescent="0.2">
      <c r="A1302" s="1"/>
      <c r="B1302" s="1"/>
      <c r="C1302" s="16"/>
      <c r="D1302" s="1"/>
      <c r="E1302" s="1"/>
      <c r="F1302" s="1"/>
      <c r="G1302" s="1"/>
      <c r="H1302" s="11"/>
      <c r="I1302" s="11"/>
      <c r="J1302" s="11"/>
      <c r="K1302" s="2"/>
      <c r="L1302" s="2"/>
      <c r="M1302" s="1"/>
    </row>
    <row r="1303" spans="1:13" x14ac:dyDescent="0.2">
      <c r="A1303" s="1"/>
      <c r="B1303" s="1"/>
      <c r="C1303" s="16"/>
      <c r="D1303" s="1"/>
      <c r="E1303" s="1"/>
      <c r="F1303" s="1"/>
      <c r="G1303" s="1"/>
      <c r="H1303" s="11"/>
      <c r="I1303" s="11"/>
      <c r="J1303" s="11"/>
      <c r="K1303" s="2"/>
      <c r="L1303" s="2"/>
      <c r="M1303" s="1"/>
    </row>
    <row r="1304" spans="1:13" x14ac:dyDescent="0.2">
      <c r="A1304" s="1"/>
      <c r="B1304" s="1"/>
      <c r="C1304" s="16"/>
      <c r="D1304" s="1"/>
      <c r="E1304" s="1"/>
      <c r="F1304" s="1"/>
      <c r="G1304" s="1"/>
      <c r="H1304" s="11"/>
      <c r="I1304" s="11"/>
      <c r="J1304" s="11"/>
      <c r="K1304" s="2"/>
      <c r="L1304" s="2"/>
      <c r="M1304" s="1"/>
    </row>
    <row r="1305" spans="1:13" x14ac:dyDescent="0.2">
      <c r="A1305" s="1"/>
      <c r="B1305" s="1"/>
      <c r="C1305" s="16"/>
      <c r="D1305" s="1"/>
      <c r="E1305" s="1"/>
      <c r="F1305" s="1"/>
      <c r="G1305" s="1"/>
      <c r="H1305" s="11"/>
      <c r="I1305" s="11"/>
      <c r="J1305" s="11"/>
      <c r="K1305" s="2"/>
      <c r="L1305" s="2"/>
      <c r="M1305" s="1"/>
    </row>
    <row r="1306" spans="1:13" x14ac:dyDescent="0.2">
      <c r="A1306" s="1"/>
      <c r="B1306" s="1"/>
      <c r="C1306" s="16"/>
      <c r="D1306" s="1"/>
      <c r="E1306" s="1"/>
      <c r="F1306" s="1"/>
      <c r="G1306" s="1"/>
      <c r="H1306" s="11"/>
      <c r="I1306" s="11"/>
      <c r="J1306" s="11"/>
      <c r="K1306" s="2"/>
      <c r="L1306" s="2"/>
      <c r="M1306" s="1"/>
    </row>
    <row r="1307" spans="1:13" x14ac:dyDescent="0.2">
      <c r="A1307" s="1"/>
      <c r="B1307" s="1"/>
      <c r="C1307" s="16"/>
      <c r="D1307" s="1"/>
      <c r="E1307" s="1"/>
      <c r="F1307" s="1"/>
      <c r="G1307" s="1"/>
      <c r="H1307" s="11"/>
      <c r="I1307" s="11"/>
      <c r="J1307" s="11"/>
      <c r="K1307" s="2"/>
      <c r="L1307" s="2"/>
      <c r="M1307" s="1"/>
    </row>
    <row r="1308" spans="1:13" x14ac:dyDescent="0.2">
      <c r="A1308" s="1"/>
      <c r="B1308" s="1"/>
      <c r="C1308" s="16"/>
      <c r="D1308" s="1"/>
      <c r="E1308" s="1"/>
      <c r="F1308" s="1"/>
      <c r="G1308" s="1"/>
      <c r="H1308" s="11"/>
      <c r="I1308" s="11"/>
      <c r="J1308" s="11"/>
      <c r="K1308" s="2"/>
      <c r="L1308" s="2"/>
      <c r="M1308" s="1"/>
    </row>
    <row r="1309" spans="1:13" x14ac:dyDescent="0.2">
      <c r="A1309" s="1"/>
      <c r="B1309" s="1"/>
      <c r="C1309" s="16"/>
      <c r="D1309" s="1"/>
      <c r="E1309" s="1"/>
      <c r="F1309" s="1"/>
      <c r="G1309" s="1"/>
      <c r="H1309" s="11"/>
      <c r="I1309" s="11"/>
      <c r="J1309" s="11"/>
      <c r="K1309" s="2"/>
      <c r="L1309" s="2"/>
      <c r="M1309" s="1"/>
    </row>
    <row r="1310" spans="1:13" x14ac:dyDescent="0.2">
      <c r="A1310" s="1"/>
      <c r="B1310" s="1"/>
      <c r="C1310" s="16"/>
      <c r="D1310" s="1"/>
      <c r="E1310" s="1"/>
      <c r="F1310" s="1"/>
      <c r="G1310" s="1"/>
      <c r="H1310" s="11"/>
      <c r="I1310" s="11"/>
      <c r="J1310" s="11"/>
      <c r="K1310" s="2"/>
      <c r="L1310" s="2"/>
      <c r="M1310" s="1"/>
    </row>
    <row r="1311" spans="1:13" x14ac:dyDescent="0.2">
      <c r="A1311" s="1"/>
      <c r="B1311" s="1"/>
      <c r="C1311" s="16"/>
      <c r="D1311" s="1"/>
      <c r="E1311" s="1"/>
      <c r="F1311" s="1"/>
      <c r="G1311" s="1"/>
      <c r="H1311" s="11"/>
      <c r="I1311" s="11"/>
      <c r="J1311" s="11"/>
      <c r="K1311" s="2"/>
      <c r="L1311" s="2"/>
      <c r="M1311" s="1"/>
    </row>
    <row r="1312" spans="1:13" x14ac:dyDescent="0.2">
      <c r="A1312" s="1"/>
      <c r="B1312" s="1"/>
      <c r="C1312" s="16"/>
      <c r="D1312" s="1"/>
      <c r="E1312" s="1"/>
      <c r="F1312" s="1"/>
      <c r="G1312" s="1"/>
      <c r="H1312" s="11"/>
      <c r="I1312" s="11"/>
      <c r="J1312" s="11"/>
      <c r="K1312" s="2"/>
      <c r="L1312" s="2"/>
      <c r="M1312" s="1"/>
    </row>
    <row r="1313" spans="1:13" x14ac:dyDescent="0.2">
      <c r="A1313" s="1"/>
      <c r="B1313" s="1"/>
      <c r="C1313" s="16"/>
      <c r="D1313" s="1"/>
      <c r="E1313" s="1"/>
      <c r="F1313" s="1"/>
      <c r="G1313" s="1"/>
      <c r="H1313" s="11"/>
      <c r="I1313" s="11"/>
      <c r="J1313" s="11"/>
      <c r="K1313" s="2"/>
      <c r="L1313" s="2"/>
      <c r="M1313" s="1"/>
    </row>
    <row r="1314" spans="1:13" x14ac:dyDescent="0.2">
      <c r="A1314" s="1"/>
      <c r="B1314" s="1"/>
      <c r="C1314" s="16"/>
      <c r="D1314" s="1"/>
      <c r="E1314" s="1"/>
      <c r="F1314" s="1"/>
      <c r="G1314" s="1"/>
      <c r="H1314" s="11"/>
      <c r="I1314" s="11"/>
      <c r="J1314" s="11"/>
      <c r="K1314" s="2"/>
      <c r="L1314" s="2"/>
      <c r="M1314" s="1"/>
    </row>
    <row r="1315" spans="1:13" x14ac:dyDescent="0.2">
      <c r="A1315" s="1"/>
      <c r="B1315" s="1"/>
      <c r="C1315" s="16"/>
      <c r="D1315" s="1"/>
      <c r="E1315" s="1"/>
      <c r="F1315" s="1"/>
      <c r="G1315" s="1"/>
      <c r="H1315" s="11"/>
      <c r="I1315" s="11"/>
      <c r="J1315" s="11"/>
      <c r="K1315" s="2"/>
      <c r="L1315" s="2"/>
      <c r="M1315" s="1"/>
    </row>
    <row r="1316" spans="1:13" x14ac:dyDescent="0.2">
      <c r="A1316" s="1"/>
      <c r="B1316" s="1"/>
      <c r="C1316" s="16"/>
      <c r="D1316" s="1"/>
      <c r="E1316" s="1"/>
      <c r="F1316" s="1"/>
      <c r="G1316" s="1"/>
      <c r="H1316" s="11"/>
      <c r="I1316" s="11"/>
      <c r="J1316" s="11"/>
      <c r="K1316" s="2"/>
      <c r="L1316" s="2"/>
      <c r="M1316" s="1"/>
    </row>
    <row r="1317" spans="1:13" x14ac:dyDescent="0.2">
      <c r="A1317" s="1"/>
      <c r="B1317" s="1"/>
      <c r="C1317" s="16"/>
      <c r="D1317" s="1"/>
      <c r="E1317" s="1"/>
      <c r="F1317" s="1"/>
      <c r="G1317" s="1"/>
      <c r="H1317" s="11"/>
      <c r="I1317" s="11"/>
      <c r="J1317" s="11"/>
      <c r="K1317" s="2"/>
      <c r="L1317" s="2"/>
      <c r="M1317" s="1"/>
    </row>
    <row r="1318" spans="1:13" x14ac:dyDescent="0.2">
      <c r="A1318" s="1"/>
      <c r="B1318" s="1"/>
      <c r="C1318" s="16"/>
      <c r="D1318" s="1"/>
      <c r="E1318" s="1"/>
      <c r="F1318" s="1"/>
      <c r="G1318" s="1"/>
      <c r="H1318" s="11"/>
      <c r="I1318" s="11"/>
      <c r="J1318" s="11"/>
      <c r="K1318" s="2"/>
      <c r="L1318" s="2"/>
      <c r="M1318" s="1"/>
    </row>
    <row r="1319" spans="1:13" x14ac:dyDescent="0.2">
      <c r="A1319" s="1"/>
      <c r="B1319" s="1"/>
      <c r="C1319" s="16"/>
      <c r="D1319" s="1"/>
      <c r="E1319" s="1"/>
      <c r="F1319" s="1"/>
      <c r="G1319" s="1"/>
      <c r="H1319" s="11"/>
      <c r="I1319" s="11"/>
      <c r="J1319" s="11"/>
      <c r="K1319" s="2"/>
      <c r="L1319" s="2"/>
      <c r="M1319" s="1"/>
    </row>
    <row r="1320" spans="1:13" x14ac:dyDescent="0.2">
      <c r="A1320" s="1"/>
      <c r="B1320" s="1"/>
      <c r="C1320" s="16"/>
      <c r="D1320" s="1"/>
      <c r="E1320" s="1"/>
      <c r="F1320" s="1"/>
      <c r="G1320" s="1"/>
      <c r="H1320" s="11"/>
      <c r="I1320" s="11"/>
      <c r="J1320" s="11"/>
      <c r="K1320" s="2"/>
      <c r="L1320" s="2"/>
      <c r="M1320" s="1"/>
    </row>
    <row r="1321" spans="1:13" x14ac:dyDescent="0.2">
      <c r="A1321" s="1"/>
      <c r="B1321" s="1"/>
      <c r="C1321" s="16"/>
      <c r="D1321" s="1"/>
      <c r="E1321" s="1"/>
      <c r="F1321" s="1"/>
      <c r="G1321" s="1"/>
      <c r="H1321" s="11"/>
      <c r="I1321" s="11"/>
      <c r="J1321" s="11"/>
      <c r="K1321" s="2"/>
      <c r="L1321" s="2"/>
      <c r="M1321" s="1"/>
    </row>
    <row r="1322" spans="1:13" x14ac:dyDescent="0.2">
      <c r="A1322" s="1"/>
      <c r="B1322" s="1"/>
      <c r="C1322" s="16"/>
      <c r="D1322" s="1"/>
      <c r="E1322" s="1"/>
      <c r="F1322" s="1"/>
      <c r="G1322" s="1"/>
      <c r="H1322" s="11"/>
      <c r="I1322" s="11"/>
      <c r="J1322" s="11"/>
      <c r="K1322" s="2"/>
      <c r="L1322" s="2"/>
      <c r="M1322" s="1"/>
    </row>
    <row r="1323" spans="1:13" x14ac:dyDescent="0.2">
      <c r="A1323" s="1"/>
      <c r="B1323" s="1"/>
      <c r="C1323" s="16"/>
      <c r="D1323" s="1"/>
      <c r="E1323" s="1"/>
      <c r="F1323" s="1"/>
      <c r="G1323" s="1"/>
      <c r="H1323" s="11"/>
      <c r="I1323" s="11"/>
      <c r="J1323" s="11"/>
      <c r="K1323" s="2"/>
      <c r="L1323" s="2"/>
      <c r="M1323" s="1"/>
    </row>
    <row r="1324" spans="1:13" x14ac:dyDescent="0.2">
      <c r="A1324" s="1"/>
      <c r="B1324" s="1"/>
      <c r="C1324" s="16"/>
      <c r="D1324" s="1"/>
      <c r="E1324" s="1"/>
      <c r="F1324" s="1"/>
      <c r="G1324" s="1"/>
      <c r="H1324" s="11"/>
      <c r="I1324" s="11"/>
      <c r="J1324" s="11"/>
      <c r="K1324" s="2"/>
      <c r="L1324" s="2"/>
      <c r="M1324" s="1"/>
    </row>
    <row r="1325" spans="1:13" x14ac:dyDescent="0.2">
      <c r="A1325" s="1"/>
      <c r="B1325" s="1"/>
      <c r="C1325" s="16"/>
      <c r="D1325" s="1"/>
      <c r="E1325" s="1"/>
      <c r="F1325" s="1"/>
      <c r="G1325" s="1"/>
      <c r="H1325" s="11"/>
      <c r="I1325" s="11"/>
      <c r="J1325" s="11"/>
      <c r="K1325" s="2"/>
      <c r="L1325" s="2"/>
      <c r="M1325" s="1"/>
    </row>
    <row r="1326" spans="1:13" x14ac:dyDescent="0.2">
      <c r="A1326" s="1"/>
      <c r="B1326" s="1"/>
      <c r="C1326" s="16"/>
      <c r="D1326" s="1"/>
      <c r="E1326" s="1"/>
      <c r="F1326" s="1"/>
      <c r="G1326" s="1"/>
      <c r="H1326" s="11"/>
      <c r="I1326" s="11"/>
      <c r="J1326" s="11"/>
      <c r="K1326" s="2"/>
      <c r="L1326" s="2"/>
      <c r="M1326" s="1"/>
    </row>
    <row r="1327" spans="1:13" x14ac:dyDescent="0.2">
      <c r="A1327" s="1"/>
      <c r="B1327" s="1"/>
      <c r="C1327" s="16"/>
      <c r="D1327" s="1"/>
      <c r="E1327" s="1"/>
      <c r="F1327" s="1"/>
      <c r="G1327" s="1"/>
      <c r="H1327" s="11"/>
      <c r="I1327" s="11"/>
      <c r="J1327" s="11"/>
      <c r="K1327" s="2"/>
      <c r="L1327" s="2"/>
      <c r="M1327" s="1"/>
    </row>
    <row r="1328" spans="1:13" x14ac:dyDescent="0.2">
      <c r="A1328" s="1"/>
      <c r="B1328" s="1"/>
      <c r="C1328" s="16"/>
      <c r="D1328" s="1"/>
      <c r="E1328" s="1"/>
      <c r="F1328" s="1"/>
      <c r="G1328" s="1"/>
      <c r="H1328" s="11"/>
      <c r="I1328" s="11"/>
      <c r="J1328" s="11"/>
      <c r="K1328" s="2"/>
      <c r="L1328" s="2"/>
      <c r="M1328" s="1"/>
    </row>
    <row r="1329" spans="1:13" x14ac:dyDescent="0.2">
      <c r="A1329" s="1"/>
      <c r="B1329" s="1"/>
      <c r="C1329" s="16"/>
      <c r="D1329" s="1"/>
      <c r="E1329" s="1"/>
      <c r="F1329" s="1"/>
      <c r="G1329" s="1"/>
      <c r="H1329" s="11"/>
      <c r="I1329" s="11"/>
      <c r="J1329" s="11"/>
      <c r="K1329" s="2"/>
      <c r="L1329" s="2"/>
      <c r="M1329" s="1"/>
    </row>
    <row r="1330" spans="1:13" x14ac:dyDescent="0.2">
      <c r="A1330" s="1"/>
      <c r="B1330" s="1"/>
      <c r="C1330" s="16"/>
      <c r="D1330" s="1"/>
      <c r="E1330" s="1"/>
      <c r="F1330" s="1"/>
      <c r="G1330" s="1"/>
      <c r="H1330" s="11"/>
      <c r="I1330" s="11"/>
      <c r="J1330" s="11"/>
      <c r="K1330" s="2"/>
      <c r="L1330" s="2"/>
      <c r="M1330" s="1"/>
    </row>
    <row r="1331" spans="1:13" x14ac:dyDescent="0.2">
      <c r="A1331" s="1"/>
      <c r="B1331" s="1"/>
      <c r="C1331" s="16"/>
      <c r="D1331" s="1"/>
      <c r="E1331" s="1"/>
      <c r="F1331" s="1"/>
      <c r="G1331" s="1"/>
      <c r="H1331" s="11"/>
      <c r="I1331" s="11"/>
      <c r="J1331" s="11"/>
      <c r="K1331" s="2"/>
      <c r="L1331" s="2"/>
      <c r="M1331" s="1"/>
    </row>
    <row r="1332" spans="1:13" x14ac:dyDescent="0.2">
      <c r="A1332" s="1"/>
      <c r="B1332" s="1"/>
      <c r="C1332" s="16"/>
      <c r="D1332" s="1"/>
      <c r="E1332" s="1"/>
      <c r="F1332" s="1"/>
      <c r="G1332" s="1"/>
      <c r="H1332" s="11"/>
      <c r="I1332" s="11"/>
      <c r="J1332" s="11"/>
      <c r="K1332" s="2"/>
      <c r="L1332" s="2"/>
      <c r="M1332" s="1"/>
    </row>
    <row r="1333" spans="1:13" x14ac:dyDescent="0.2">
      <c r="A1333" s="1"/>
      <c r="B1333" s="1"/>
      <c r="C1333" s="16"/>
      <c r="D1333" s="1"/>
      <c r="E1333" s="1"/>
      <c r="F1333" s="1"/>
      <c r="G1333" s="1"/>
      <c r="H1333" s="11"/>
      <c r="I1333" s="11"/>
      <c r="J1333" s="11"/>
      <c r="K1333" s="2"/>
      <c r="L1333" s="2"/>
      <c r="M1333" s="1"/>
    </row>
    <row r="1334" spans="1:13" x14ac:dyDescent="0.2">
      <c r="A1334" s="1"/>
      <c r="B1334" s="1"/>
      <c r="C1334" s="16"/>
      <c r="D1334" s="1"/>
      <c r="E1334" s="1"/>
      <c r="F1334" s="1"/>
      <c r="G1334" s="1"/>
      <c r="H1334" s="11"/>
      <c r="I1334" s="11"/>
      <c r="J1334" s="11"/>
      <c r="K1334" s="2"/>
      <c r="L1334" s="2"/>
      <c r="M1334" s="1"/>
    </row>
    <row r="1335" spans="1:13" x14ac:dyDescent="0.2">
      <c r="A1335" s="1"/>
      <c r="B1335" s="1"/>
      <c r="C1335" s="16"/>
      <c r="D1335" s="1"/>
      <c r="E1335" s="1"/>
      <c r="F1335" s="1"/>
      <c r="G1335" s="1"/>
      <c r="H1335" s="11"/>
      <c r="I1335" s="11"/>
      <c r="J1335" s="11"/>
      <c r="K1335" s="2"/>
      <c r="L1335" s="2"/>
      <c r="M1335" s="1"/>
    </row>
    <row r="1336" spans="1:13" x14ac:dyDescent="0.2">
      <c r="A1336" s="1"/>
      <c r="B1336" s="1"/>
      <c r="C1336" s="16"/>
      <c r="D1336" s="1"/>
      <c r="E1336" s="1"/>
      <c r="F1336" s="1"/>
      <c r="G1336" s="1"/>
      <c r="H1336" s="11"/>
      <c r="I1336" s="11"/>
      <c r="J1336" s="11"/>
      <c r="K1336" s="2"/>
      <c r="L1336" s="2"/>
      <c r="M1336" s="1"/>
    </row>
    <row r="1337" spans="1:13" x14ac:dyDescent="0.2">
      <c r="A1337" s="1"/>
      <c r="B1337" s="1"/>
      <c r="C1337" s="16"/>
      <c r="D1337" s="1"/>
      <c r="E1337" s="1"/>
      <c r="F1337" s="1"/>
      <c r="G1337" s="1"/>
      <c r="H1337" s="11"/>
      <c r="I1337" s="11"/>
      <c r="J1337" s="11"/>
      <c r="K1337" s="2"/>
      <c r="L1337" s="2"/>
      <c r="M1337" s="1"/>
    </row>
    <row r="1338" spans="1:13" x14ac:dyDescent="0.2">
      <c r="A1338" s="1"/>
      <c r="B1338" s="1"/>
      <c r="C1338" s="16"/>
      <c r="D1338" s="1"/>
      <c r="E1338" s="1"/>
      <c r="F1338" s="1"/>
      <c r="G1338" s="1"/>
      <c r="H1338" s="11"/>
      <c r="I1338" s="11"/>
      <c r="J1338" s="11"/>
      <c r="K1338" s="2"/>
      <c r="L1338" s="2"/>
      <c r="M1338" s="1"/>
    </row>
    <row r="1339" spans="1:13" x14ac:dyDescent="0.2">
      <c r="A1339" s="1"/>
      <c r="B1339" s="1"/>
      <c r="C1339" s="16"/>
      <c r="D1339" s="1"/>
      <c r="E1339" s="1"/>
      <c r="F1339" s="1"/>
      <c r="G1339" s="1"/>
      <c r="H1339" s="11"/>
      <c r="I1339" s="11"/>
      <c r="J1339" s="11"/>
      <c r="K1339" s="2"/>
      <c r="L1339" s="2"/>
      <c r="M1339" s="1"/>
    </row>
    <row r="1340" spans="1:13" x14ac:dyDescent="0.2">
      <c r="A1340" s="1"/>
      <c r="B1340" s="1"/>
      <c r="C1340" s="16"/>
      <c r="D1340" s="1"/>
      <c r="E1340" s="1"/>
      <c r="F1340" s="1"/>
      <c r="G1340" s="1"/>
      <c r="H1340" s="11"/>
      <c r="I1340" s="11"/>
      <c r="J1340" s="11"/>
      <c r="K1340" s="2"/>
      <c r="L1340" s="2"/>
      <c r="M1340" s="1"/>
    </row>
    <row r="1341" spans="1:13" x14ac:dyDescent="0.2">
      <c r="A1341" s="1"/>
      <c r="B1341" s="1"/>
      <c r="C1341" s="16"/>
      <c r="D1341" s="1"/>
      <c r="E1341" s="1"/>
      <c r="F1341" s="1"/>
      <c r="G1341" s="1"/>
      <c r="H1341" s="11"/>
      <c r="I1341" s="11"/>
      <c r="J1341" s="11"/>
      <c r="K1341" s="2"/>
      <c r="L1341" s="2"/>
      <c r="M1341" s="1"/>
    </row>
    <row r="1342" spans="1:13" x14ac:dyDescent="0.2">
      <c r="A1342" s="1"/>
      <c r="B1342" s="1"/>
      <c r="C1342" s="16"/>
      <c r="D1342" s="1"/>
      <c r="E1342" s="1"/>
      <c r="F1342" s="1"/>
      <c r="G1342" s="1"/>
      <c r="H1342" s="11"/>
      <c r="I1342" s="11"/>
      <c r="J1342" s="11"/>
      <c r="K1342" s="2"/>
      <c r="L1342" s="2"/>
      <c r="M1342" s="1"/>
    </row>
    <row r="1343" spans="1:13" x14ac:dyDescent="0.2">
      <c r="A1343" s="1"/>
      <c r="B1343" s="1"/>
      <c r="C1343" s="16"/>
      <c r="D1343" s="1"/>
      <c r="E1343" s="1"/>
      <c r="F1343" s="1"/>
      <c r="G1343" s="1"/>
      <c r="H1343" s="11"/>
      <c r="I1343" s="11"/>
      <c r="J1343" s="11"/>
      <c r="K1343" s="2"/>
      <c r="L1343" s="2"/>
      <c r="M1343" s="1"/>
    </row>
    <row r="1344" spans="1:13" x14ac:dyDescent="0.2">
      <c r="A1344" s="1"/>
      <c r="B1344" s="1"/>
      <c r="C1344" s="16"/>
      <c r="D1344" s="1"/>
      <c r="E1344" s="1"/>
      <c r="F1344" s="1"/>
      <c r="G1344" s="1"/>
      <c r="H1344" s="11"/>
      <c r="I1344" s="11"/>
      <c r="J1344" s="11"/>
      <c r="K1344" s="2"/>
      <c r="L1344" s="2"/>
      <c r="M1344" s="1"/>
    </row>
    <row r="1345" spans="1:13" x14ac:dyDescent="0.2">
      <c r="A1345" s="1"/>
      <c r="B1345" s="1"/>
      <c r="C1345" s="16"/>
      <c r="D1345" s="1"/>
      <c r="E1345" s="1"/>
      <c r="F1345" s="1"/>
      <c r="G1345" s="1"/>
      <c r="H1345" s="11"/>
      <c r="I1345" s="11"/>
      <c r="J1345" s="11"/>
      <c r="K1345" s="2"/>
      <c r="L1345" s="2"/>
      <c r="M1345" s="1"/>
    </row>
    <row r="1346" spans="1:13" x14ac:dyDescent="0.2">
      <c r="A1346" s="1"/>
      <c r="B1346" s="1"/>
      <c r="C1346" s="16"/>
      <c r="D1346" s="1"/>
      <c r="E1346" s="1"/>
      <c r="F1346" s="1"/>
      <c r="G1346" s="1"/>
      <c r="H1346" s="11"/>
      <c r="I1346" s="11"/>
      <c r="J1346" s="11"/>
      <c r="K1346" s="2"/>
      <c r="L1346" s="2"/>
      <c r="M1346" s="1"/>
    </row>
    <row r="1347" spans="1:13" x14ac:dyDescent="0.2">
      <c r="A1347" s="1"/>
      <c r="B1347" s="1"/>
      <c r="C1347" s="16"/>
      <c r="D1347" s="1"/>
      <c r="E1347" s="1"/>
      <c r="F1347" s="1"/>
      <c r="G1347" s="1"/>
      <c r="H1347" s="11"/>
      <c r="I1347" s="11"/>
      <c r="J1347" s="11"/>
      <c r="K1347" s="2"/>
      <c r="L1347" s="2"/>
      <c r="M1347" s="1"/>
    </row>
    <row r="1348" spans="1:13" x14ac:dyDescent="0.2">
      <c r="A1348" s="1"/>
      <c r="B1348" s="1"/>
      <c r="C1348" s="16"/>
      <c r="D1348" s="1"/>
      <c r="E1348" s="1"/>
      <c r="F1348" s="1"/>
      <c r="G1348" s="1"/>
      <c r="H1348" s="11"/>
      <c r="I1348" s="11"/>
      <c r="J1348" s="11"/>
      <c r="K1348" s="2"/>
      <c r="L1348" s="2"/>
      <c r="M1348" s="1"/>
    </row>
    <row r="1349" spans="1:13" x14ac:dyDescent="0.2">
      <c r="A1349" s="1"/>
      <c r="B1349" s="1"/>
      <c r="C1349" s="16"/>
      <c r="D1349" s="1"/>
      <c r="E1349" s="1"/>
      <c r="F1349" s="1"/>
      <c r="G1349" s="1"/>
      <c r="H1349" s="11"/>
      <c r="I1349" s="11"/>
      <c r="J1349" s="11"/>
      <c r="K1349" s="2"/>
      <c r="L1349" s="2"/>
      <c r="M1349" s="1"/>
    </row>
    <row r="1350" spans="1:13" x14ac:dyDescent="0.2">
      <c r="A1350" s="1"/>
      <c r="B1350" s="1"/>
      <c r="C1350" s="16"/>
      <c r="D1350" s="1"/>
      <c r="E1350" s="1"/>
      <c r="F1350" s="1"/>
      <c r="G1350" s="1"/>
      <c r="H1350" s="11"/>
      <c r="I1350" s="11"/>
      <c r="J1350" s="11"/>
      <c r="K1350" s="2"/>
      <c r="L1350" s="2"/>
      <c r="M1350" s="1"/>
    </row>
    <row r="1351" spans="1:13" x14ac:dyDescent="0.2">
      <c r="A1351" s="1"/>
      <c r="B1351" s="1"/>
      <c r="C1351" s="16"/>
      <c r="D1351" s="1"/>
      <c r="E1351" s="1"/>
      <c r="F1351" s="1"/>
      <c r="G1351" s="1"/>
      <c r="H1351" s="11"/>
      <c r="I1351" s="11"/>
      <c r="J1351" s="11"/>
      <c r="K1351" s="2"/>
      <c r="L1351" s="2"/>
      <c r="M1351" s="1"/>
    </row>
    <row r="1352" spans="1:13" x14ac:dyDescent="0.2">
      <c r="A1352" s="1"/>
      <c r="B1352" s="1"/>
      <c r="C1352" s="16"/>
      <c r="D1352" s="1"/>
      <c r="E1352" s="1"/>
      <c r="F1352" s="1"/>
      <c r="G1352" s="1"/>
      <c r="H1352" s="11"/>
      <c r="I1352" s="11"/>
      <c r="J1352" s="11"/>
      <c r="K1352" s="2"/>
      <c r="L1352" s="2"/>
      <c r="M1352" s="1"/>
    </row>
    <row r="1353" spans="1:13" x14ac:dyDescent="0.2">
      <c r="A1353" s="1"/>
      <c r="B1353" s="1"/>
      <c r="C1353" s="16"/>
      <c r="D1353" s="1"/>
      <c r="E1353" s="1"/>
      <c r="F1353" s="1"/>
      <c r="G1353" s="1"/>
      <c r="H1353" s="11"/>
      <c r="I1353" s="11"/>
      <c r="J1353" s="11"/>
      <c r="K1353" s="2"/>
      <c r="L1353" s="2"/>
      <c r="M1353" s="1"/>
    </row>
    <row r="1354" spans="1:13" x14ac:dyDescent="0.2">
      <c r="A1354" s="1"/>
      <c r="B1354" s="1"/>
      <c r="C1354" s="16"/>
      <c r="D1354" s="1"/>
      <c r="E1354" s="1"/>
      <c r="F1354" s="1"/>
      <c r="G1354" s="1"/>
      <c r="H1354" s="11"/>
      <c r="I1354" s="11"/>
      <c r="J1354" s="11"/>
      <c r="K1354" s="2"/>
      <c r="L1354" s="2"/>
      <c r="M1354" s="1"/>
    </row>
    <row r="1355" spans="1:13" x14ac:dyDescent="0.2">
      <c r="A1355" s="1"/>
      <c r="B1355" s="1"/>
      <c r="C1355" s="16"/>
      <c r="D1355" s="1"/>
      <c r="E1355" s="1"/>
      <c r="F1355" s="1"/>
      <c r="G1355" s="1"/>
      <c r="H1355" s="11"/>
      <c r="I1355" s="11"/>
      <c r="J1355" s="11"/>
      <c r="K1355" s="2"/>
      <c r="L1355" s="2"/>
      <c r="M1355" s="1"/>
    </row>
    <row r="1356" spans="1:13" x14ac:dyDescent="0.2">
      <c r="A1356" s="1"/>
      <c r="B1356" s="1"/>
      <c r="C1356" s="16"/>
      <c r="D1356" s="1"/>
      <c r="E1356" s="1"/>
      <c r="F1356" s="1"/>
      <c r="G1356" s="1"/>
      <c r="H1356" s="11"/>
      <c r="I1356" s="11"/>
      <c r="J1356" s="11"/>
      <c r="K1356" s="2"/>
      <c r="L1356" s="2"/>
      <c r="M1356" s="1"/>
    </row>
    <row r="1357" spans="1:13" x14ac:dyDescent="0.2">
      <c r="A1357" s="1"/>
      <c r="B1357" s="1"/>
      <c r="C1357" s="16"/>
      <c r="D1357" s="1"/>
      <c r="E1357" s="1"/>
      <c r="F1357" s="1"/>
      <c r="G1357" s="1"/>
      <c r="H1357" s="11"/>
      <c r="I1357" s="11"/>
      <c r="J1357" s="11"/>
      <c r="K1357" s="2"/>
      <c r="L1357" s="2"/>
      <c r="M1357" s="1"/>
    </row>
    <row r="1358" spans="1:13" x14ac:dyDescent="0.2">
      <c r="A1358" s="1"/>
      <c r="B1358" s="1"/>
      <c r="C1358" s="16"/>
      <c r="D1358" s="1"/>
      <c r="E1358" s="1"/>
      <c r="F1358" s="1"/>
      <c r="G1358" s="1"/>
      <c r="H1358" s="11"/>
      <c r="I1358" s="11"/>
      <c r="J1358" s="11"/>
      <c r="K1358" s="2"/>
      <c r="L1358" s="2"/>
      <c r="M1358" s="1"/>
    </row>
    <row r="1359" spans="1:13" x14ac:dyDescent="0.2">
      <c r="A1359" s="1"/>
      <c r="B1359" s="1"/>
      <c r="C1359" s="16"/>
      <c r="D1359" s="1"/>
      <c r="E1359" s="1"/>
      <c r="F1359" s="1"/>
      <c r="G1359" s="1"/>
      <c r="H1359" s="11"/>
      <c r="I1359" s="11"/>
      <c r="J1359" s="11"/>
      <c r="K1359" s="2"/>
      <c r="L1359" s="2"/>
      <c r="M1359" s="1"/>
    </row>
    <row r="1360" spans="1:13" x14ac:dyDescent="0.2">
      <c r="A1360" s="1"/>
      <c r="B1360" s="1"/>
      <c r="C1360" s="16"/>
      <c r="D1360" s="1"/>
      <c r="E1360" s="1"/>
      <c r="F1360" s="1"/>
      <c r="G1360" s="1"/>
      <c r="H1360" s="11"/>
      <c r="I1360" s="11"/>
      <c r="J1360" s="11"/>
      <c r="K1360" s="2"/>
      <c r="L1360" s="2"/>
      <c r="M1360" s="1"/>
    </row>
    <row r="1361" spans="1:13" x14ac:dyDescent="0.2">
      <c r="A1361" s="1"/>
      <c r="B1361" s="1"/>
      <c r="C1361" s="16"/>
      <c r="D1361" s="1"/>
      <c r="E1361" s="1"/>
      <c r="F1361" s="1"/>
      <c r="G1361" s="1"/>
      <c r="H1361" s="11"/>
      <c r="I1361" s="11"/>
      <c r="J1361" s="11"/>
      <c r="K1361" s="2"/>
      <c r="L1361" s="2"/>
      <c r="M1361" s="1"/>
    </row>
    <row r="1362" spans="1:13" x14ac:dyDescent="0.2">
      <c r="A1362" s="1"/>
      <c r="B1362" s="1"/>
      <c r="C1362" s="16"/>
      <c r="D1362" s="1"/>
      <c r="E1362" s="1"/>
      <c r="F1362" s="1"/>
      <c r="G1362" s="1"/>
      <c r="H1362" s="11"/>
      <c r="I1362" s="11"/>
      <c r="J1362" s="11"/>
      <c r="K1362" s="2"/>
      <c r="L1362" s="2"/>
      <c r="M1362" s="1"/>
    </row>
    <row r="1363" spans="1:13" x14ac:dyDescent="0.2">
      <c r="A1363" s="1"/>
      <c r="B1363" s="1"/>
      <c r="C1363" s="16"/>
      <c r="D1363" s="1"/>
      <c r="E1363" s="1"/>
      <c r="F1363" s="1"/>
      <c r="G1363" s="1"/>
      <c r="H1363" s="11"/>
      <c r="I1363" s="11"/>
      <c r="J1363" s="11"/>
      <c r="K1363" s="2"/>
      <c r="L1363" s="2"/>
      <c r="M1363" s="1"/>
    </row>
    <row r="1364" spans="1:13" x14ac:dyDescent="0.2">
      <c r="A1364" s="1"/>
      <c r="B1364" s="1"/>
      <c r="C1364" s="16"/>
      <c r="D1364" s="1"/>
      <c r="E1364" s="1"/>
      <c r="F1364" s="1"/>
      <c r="G1364" s="1"/>
      <c r="H1364" s="11"/>
      <c r="I1364" s="11"/>
      <c r="J1364" s="11"/>
      <c r="K1364" s="2"/>
      <c r="L1364" s="2"/>
      <c r="M1364" s="1"/>
    </row>
    <row r="1365" spans="1:13" x14ac:dyDescent="0.2">
      <c r="A1365" s="1"/>
      <c r="B1365" s="1"/>
      <c r="C1365" s="16"/>
      <c r="D1365" s="1"/>
      <c r="E1365" s="1"/>
      <c r="F1365" s="1"/>
      <c r="G1365" s="1"/>
      <c r="H1365" s="11"/>
      <c r="I1365" s="11"/>
      <c r="J1365" s="11"/>
      <c r="K1365" s="2"/>
      <c r="L1365" s="2"/>
      <c r="M1365" s="1"/>
    </row>
    <row r="1366" spans="1:13" x14ac:dyDescent="0.2">
      <c r="A1366" s="1"/>
      <c r="B1366" s="1"/>
      <c r="C1366" s="16"/>
      <c r="D1366" s="1"/>
      <c r="E1366" s="1"/>
      <c r="F1366" s="1"/>
      <c r="G1366" s="1"/>
      <c r="H1366" s="11"/>
      <c r="I1366" s="11"/>
      <c r="J1366" s="11"/>
      <c r="K1366" s="2"/>
      <c r="L1366" s="2"/>
      <c r="M1366" s="1"/>
    </row>
    <row r="1367" spans="1:13" x14ac:dyDescent="0.2">
      <c r="A1367" s="1"/>
      <c r="B1367" s="1"/>
      <c r="C1367" s="16"/>
      <c r="D1367" s="1"/>
      <c r="E1367" s="1"/>
      <c r="F1367" s="1"/>
      <c r="G1367" s="1"/>
      <c r="H1367" s="11"/>
      <c r="I1367" s="11"/>
      <c r="J1367" s="11"/>
      <c r="K1367" s="2"/>
      <c r="L1367" s="2"/>
      <c r="M1367" s="1"/>
    </row>
    <row r="1368" spans="1:13" x14ac:dyDescent="0.2">
      <c r="A1368" s="1"/>
      <c r="B1368" s="1"/>
      <c r="C1368" s="16"/>
      <c r="D1368" s="1"/>
      <c r="E1368" s="1"/>
      <c r="F1368" s="1"/>
      <c r="G1368" s="1"/>
      <c r="H1368" s="11"/>
      <c r="I1368" s="11"/>
      <c r="J1368" s="11"/>
      <c r="K1368" s="2"/>
      <c r="L1368" s="2"/>
      <c r="M1368" s="1"/>
    </row>
    <row r="1369" spans="1:13" x14ac:dyDescent="0.2">
      <c r="A1369" s="1"/>
      <c r="B1369" s="1"/>
      <c r="C1369" s="16"/>
      <c r="D1369" s="1"/>
      <c r="E1369" s="1"/>
      <c r="F1369" s="1"/>
      <c r="G1369" s="1"/>
      <c r="H1369" s="11"/>
      <c r="I1369" s="11"/>
      <c r="J1369" s="11"/>
      <c r="K1369" s="2"/>
      <c r="L1369" s="2"/>
      <c r="M1369" s="1"/>
    </row>
    <row r="1370" spans="1:13" x14ac:dyDescent="0.2">
      <c r="A1370" s="1"/>
      <c r="B1370" s="1"/>
      <c r="C1370" s="16"/>
      <c r="D1370" s="1"/>
      <c r="E1370" s="1"/>
      <c r="F1370" s="1"/>
      <c r="G1370" s="1"/>
      <c r="H1370" s="11"/>
      <c r="I1370" s="11"/>
      <c r="J1370" s="11"/>
      <c r="K1370" s="2"/>
      <c r="L1370" s="2"/>
      <c r="M1370" s="1"/>
    </row>
    <row r="1371" spans="1:13" x14ac:dyDescent="0.2">
      <c r="A1371" s="1"/>
      <c r="B1371" s="1"/>
      <c r="C1371" s="16"/>
      <c r="D1371" s="1"/>
      <c r="E1371" s="1"/>
      <c r="F1371" s="1"/>
      <c r="G1371" s="1"/>
      <c r="H1371" s="11"/>
      <c r="I1371" s="11"/>
      <c r="J1371" s="11"/>
      <c r="K1371" s="2"/>
      <c r="L1371" s="2"/>
      <c r="M1371" s="1"/>
    </row>
    <row r="1372" spans="1:13" x14ac:dyDescent="0.2">
      <c r="A1372" s="1"/>
      <c r="B1372" s="1"/>
      <c r="C1372" s="16"/>
      <c r="D1372" s="1"/>
      <c r="E1372" s="1"/>
      <c r="F1372" s="1"/>
      <c r="G1372" s="1"/>
      <c r="H1372" s="11"/>
      <c r="I1372" s="11"/>
      <c r="J1372" s="11"/>
      <c r="K1372" s="2"/>
      <c r="L1372" s="2"/>
      <c r="M1372" s="1"/>
    </row>
    <row r="1373" spans="1:13" x14ac:dyDescent="0.2">
      <c r="A1373" s="1"/>
      <c r="B1373" s="1"/>
      <c r="C1373" s="16"/>
      <c r="D1373" s="1"/>
      <c r="E1373" s="1"/>
      <c r="F1373" s="1"/>
      <c r="G1373" s="1"/>
      <c r="H1373" s="11"/>
      <c r="I1373" s="11"/>
      <c r="J1373" s="11"/>
      <c r="K1373" s="2"/>
      <c r="L1373" s="2"/>
      <c r="M1373" s="1"/>
    </row>
    <row r="1374" spans="1:13" x14ac:dyDescent="0.2">
      <c r="A1374" s="1"/>
      <c r="B1374" s="1"/>
      <c r="C1374" s="16"/>
      <c r="D1374" s="1"/>
      <c r="E1374" s="1"/>
      <c r="F1374" s="1"/>
      <c r="G1374" s="1"/>
      <c r="H1374" s="11"/>
      <c r="I1374" s="11"/>
      <c r="J1374" s="11"/>
      <c r="K1374" s="2"/>
      <c r="L1374" s="2"/>
      <c r="M1374" s="1"/>
    </row>
    <row r="1375" spans="1:13" x14ac:dyDescent="0.2">
      <c r="A1375" s="1"/>
      <c r="B1375" s="1"/>
      <c r="C1375" s="16"/>
      <c r="D1375" s="1"/>
      <c r="E1375" s="1"/>
      <c r="F1375" s="1"/>
      <c r="G1375" s="1"/>
      <c r="H1375" s="11"/>
      <c r="I1375" s="11"/>
      <c r="J1375" s="11"/>
      <c r="K1375" s="2"/>
      <c r="L1375" s="2"/>
      <c r="M1375" s="1"/>
    </row>
    <row r="1376" spans="1:13" x14ac:dyDescent="0.2">
      <c r="A1376" s="1"/>
      <c r="B1376" s="1"/>
      <c r="C1376" s="16"/>
      <c r="D1376" s="1"/>
      <c r="E1376" s="1"/>
      <c r="F1376" s="1"/>
      <c r="G1376" s="1"/>
      <c r="H1376" s="11"/>
      <c r="I1376" s="11"/>
      <c r="J1376" s="11"/>
      <c r="K1376" s="2"/>
      <c r="L1376" s="2"/>
      <c r="M1376" s="1"/>
    </row>
    <row r="1377" spans="1:13" x14ac:dyDescent="0.2">
      <c r="A1377" s="1"/>
      <c r="B1377" s="1"/>
      <c r="C1377" s="16"/>
      <c r="D1377" s="1"/>
      <c r="E1377" s="1"/>
      <c r="F1377" s="1"/>
      <c r="G1377" s="1"/>
      <c r="H1377" s="11"/>
      <c r="I1377" s="11"/>
      <c r="J1377" s="11"/>
      <c r="K1377" s="2"/>
      <c r="L1377" s="2"/>
      <c r="M1377" s="1"/>
    </row>
    <row r="1378" spans="1:13" x14ac:dyDescent="0.2">
      <c r="A1378" s="1"/>
      <c r="B1378" s="1"/>
      <c r="C1378" s="16"/>
      <c r="D1378" s="1"/>
      <c r="E1378" s="1"/>
      <c r="F1378" s="1"/>
      <c r="G1378" s="1"/>
      <c r="H1378" s="11"/>
      <c r="I1378" s="11"/>
      <c r="J1378" s="11"/>
      <c r="K1378" s="2"/>
      <c r="L1378" s="2"/>
      <c r="M1378" s="1"/>
    </row>
    <row r="1379" spans="1:13" x14ac:dyDescent="0.2">
      <c r="A1379" s="1"/>
      <c r="B1379" s="1"/>
      <c r="C1379" s="16"/>
      <c r="D1379" s="1"/>
      <c r="E1379" s="1"/>
      <c r="F1379" s="1"/>
      <c r="G1379" s="1"/>
      <c r="H1379" s="11"/>
      <c r="I1379" s="11"/>
      <c r="J1379" s="11"/>
      <c r="K1379" s="2"/>
      <c r="L1379" s="2"/>
      <c r="M1379" s="1"/>
    </row>
    <row r="1380" spans="1:13" x14ac:dyDescent="0.2">
      <c r="A1380" s="1"/>
      <c r="B1380" s="1"/>
      <c r="C1380" s="16"/>
      <c r="D1380" s="1"/>
      <c r="E1380" s="1"/>
      <c r="F1380" s="1"/>
      <c r="G1380" s="1"/>
      <c r="H1380" s="11"/>
      <c r="I1380" s="11"/>
      <c r="J1380" s="11"/>
      <c r="K1380" s="2"/>
      <c r="L1380" s="2"/>
      <c r="M1380" s="1"/>
    </row>
    <row r="1381" spans="1:13" x14ac:dyDescent="0.2">
      <c r="A1381" s="1"/>
      <c r="B1381" s="1"/>
      <c r="C1381" s="16"/>
      <c r="D1381" s="1"/>
      <c r="E1381" s="1"/>
      <c r="F1381" s="1"/>
      <c r="G1381" s="1"/>
      <c r="H1381" s="11"/>
      <c r="I1381" s="11"/>
      <c r="J1381" s="11"/>
      <c r="K1381" s="2"/>
      <c r="L1381" s="2"/>
      <c r="M1381" s="1"/>
    </row>
    <row r="1382" spans="1:13" x14ac:dyDescent="0.2">
      <c r="A1382" s="1"/>
      <c r="B1382" s="1"/>
      <c r="C1382" s="16"/>
      <c r="D1382" s="1"/>
      <c r="E1382" s="1"/>
      <c r="F1382" s="1"/>
      <c r="G1382" s="1"/>
      <c r="H1382" s="11"/>
      <c r="I1382" s="11"/>
      <c r="J1382" s="11"/>
      <c r="K1382" s="2"/>
      <c r="L1382" s="2"/>
      <c r="M1382" s="1"/>
    </row>
    <row r="1383" spans="1:13" x14ac:dyDescent="0.2">
      <c r="A1383" s="1"/>
      <c r="B1383" s="1"/>
      <c r="C1383" s="16"/>
      <c r="D1383" s="1"/>
      <c r="E1383" s="1"/>
      <c r="F1383" s="1"/>
      <c r="G1383" s="1"/>
      <c r="H1383" s="11"/>
      <c r="I1383" s="11"/>
      <c r="J1383" s="11"/>
      <c r="K1383" s="2"/>
      <c r="L1383" s="2"/>
      <c r="M1383" s="1"/>
    </row>
    <row r="1384" spans="1:13" x14ac:dyDescent="0.2">
      <c r="A1384" s="1"/>
      <c r="B1384" s="1"/>
      <c r="C1384" s="16"/>
      <c r="D1384" s="1"/>
      <c r="E1384" s="1"/>
      <c r="F1384" s="1"/>
      <c r="G1384" s="1"/>
      <c r="H1384" s="11"/>
      <c r="I1384" s="11"/>
      <c r="J1384" s="11"/>
      <c r="K1384" s="2"/>
      <c r="L1384" s="2"/>
      <c r="M1384" s="1"/>
    </row>
    <row r="1385" spans="1:13" x14ac:dyDescent="0.2">
      <c r="A1385" s="1"/>
      <c r="B1385" s="1"/>
      <c r="C1385" s="16"/>
      <c r="D1385" s="1"/>
      <c r="E1385" s="1"/>
      <c r="F1385" s="1"/>
      <c r="G1385" s="1"/>
      <c r="H1385" s="11"/>
      <c r="I1385" s="11"/>
      <c r="J1385" s="11"/>
      <c r="K1385" s="2"/>
      <c r="L1385" s="2"/>
      <c r="M1385" s="1"/>
    </row>
    <row r="1386" spans="1:13" x14ac:dyDescent="0.2">
      <c r="A1386" s="1"/>
      <c r="B1386" s="1"/>
      <c r="C1386" s="16"/>
      <c r="D1386" s="1"/>
      <c r="E1386" s="1"/>
      <c r="F1386" s="1"/>
      <c r="G1386" s="1"/>
      <c r="H1386" s="11"/>
      <c r="I1386" s="11"/>
      <c r="J1386" s="11"/>
      <c r="K1386" s="2"/>
      <c r="L1386" s="2"/>
      <c r="M1386" s="1"/>
    </row>
    <row r="1387" spans="1:13" x14ac:dyDescent="0.2">
      <c r="A1387" s="1"/>
      <c r="B1387" s="1"/>
      <c r="C1387" s="16"/>
      <c r="D1387" s="1"/>
      <c r="E1387" s="1"/>
      <c r="F1387" s="1"/>
      <c r="G1387" s="1"/>
      <c r="H1387" s="11"/>
      <c r="I1387" s="11"/>
      <c r="J1387" s="11"/>
      <c r="K1387" s="2"/>
      <c r="L1387" s="2"/>
      <c r="M1387" s="1"/>
    </row>
    <row r="1388" spans="1:13" x14ac:dyDescent="0.2">
      <c r="A1388" s="1"/>
      <c r="B1388" s="1"/>
      <c r="C1388" s="16"/>
      <c r="D1388" s="1"/>
      <c r="E1388" s="1"/>
      <c r="F1388" s="1"/>
      <c r="G1388" s="1"/>
      <c r="H1388" s="11"/>
      <c r="I1388" s="11"/>
      <c r="J1388" s="11"/>
      <c r="K1388" s="2"/>
      <c r="L1388" s="2"/>
      <c r="M1388" s="1"/>
    </row>
    <row r="1389" spans="1:13" x14ac:dyDescent="0.2">
      <c r="A1389" s="1"/>
      <c r="B1389" s="1"/>
      <c r="C1389" s="16"/>
      <c r="D1389" s="1"/>
      <c r="E1389" s="1"/>
      <c r="F1389" s="1"/>
      <c r="G1389" s="1"/>
      <c r="H1389" s="11"/>
      <c r="I1389" s="11"/>
      <c r="J1389" s="11"/>
      <c r="K1389" s="2"/>
      <c r="L1389" s="2"/>
      <c r="M1389" s="1"/>
    </row>
    <row r="1390" spans="1:13" x14ac:dyDescent="0.2">
      <c r="A1390" s="1"/>
      <c r="B1390" s="1"/>
      <c r="C1390" s="16"/>
      <c r="D1390" s="1"/>
      <c r="E1390" s="1"/>
      <c r="F1390" s="1"/>
      <c r="G1390" s="1"/>
      <c r="H1390" s="11"/>
      <c r="I1390" s="11"/>
      <c r="J1390" s="11"/>
      <c r="K1390" s="2"/>
      <c r="L1390" s="2"/>
      <c r="M1390" s="1"/>
    </row>
    <row r="1391" spans="1:13" x14ac:dyDescent="0.2">
      <c r="A1391" s="1"/>
      <c r="B1391" s="1"/>
      <c r="C1391" s="16"/>
      <c r="D1391" s="1"/>
      <c r="E1391" s="1"/>
      <c r="F1391" s="1"/>
      <c r="G1391" s="1"/>
      <c r="H1391" s="11"/>
      <c r="I1391" s="11"/>
      <c r="J1391" s="11"/>
      <c r="K1391" s="2"/>
      <c r="L1391" s="2"/>
      <c r="M1391" s="1"/>
    </row>
    <row r="1392" spans="1:13" x14ac:dyDescent="0.2">
      <c r="A1392" s="1"/>
      <c r="B1392" s="1"/>
      <c r="C1392" s="16"/>
      <c r="D1392" s="1"/>
      <c r="E1392" s="1"/>
      <c r="F1392" s="1"/>
      <c r="G1392" s="1"/>
      <c r="H1392" s="11"/>
      <c r="I1392" s="11"/>
      <c r="J1392" s="11"/>
      <c r="K1392" s="2"/>
      <c r="L1392" s="2"/>
      <c r="M1392" s="1"/>
    </row>
    <row r="1393" spans="1:13" x14ac:dyDescent="0.2">
      <c r="A1393" s="1"/>
      <c r="B1393" s="1"/>
      <c r="C1393" s="16"/>
      <c r="D1393" s="1"/>
      <c r="E1393" s="1"/>
      <c r="F1393" s="1"/>
      <c r="G1393" s="1"/>
      <c r="H1393" s="11"/>
      <c r="I1393" s="11"/>
      <c r="J1393" s="11"/>
      <c r="K1393" s="2"/>
      <c r="L1393" s="2"/>
      <c r="M1393" s="1"/>
    </row>
    <row r="1394" spans="1:13" x14ac:dyDescent="0.2">
      <c r="A1394" s="1"/>
      <c r="B1394" s="1"/>
      <c r="C1394" s="16"/>
      <c r="D1394" s="1"/>
      <c r="E1394" s="1"/>
      <c r="F1394" s="1"/>
      <c r="G1394" s="1"/>
      <c r="H1394" s="11"/>
      <c r="I1394" s="11"/>
      <c r="J1394" s="11"/>
      <c r="K1394" s="2"/>
      <c r="L1394" s="2"/>
      <c r="M1394" s="1"/>
    </row>
    <row r="1395" spans="1:13" x14ac:dyDescent="0.2">
      <c r="A1395" s="1"/>
      <c r="B1395" s="1"/>
      <c r="C1395" s="16"/>
      <c r="D1395" s="1"/>
      <c r="E1395" s="1"/>
      <c r="F1395" s="1"/>
      <c r="G1395" s="1"/>
      <c r="H1395" s="11"/>
      <c r="I1395" s="11"/>
      <c r="J1395" s="11"/>
      <c r="K1395" s="2"/>
      <c r="L1395" s="2"/>
      <c r="M1395" s="1"/>
    </row>
    <row r="1396" spans="1:13" x14ac:dyDescent="0.2">
      <c r="A1396" s="1"/>
      <c r="B1396" s="1"/>
      <c r="C1396" s="16"/>
      <c r="D1396" s="1"/>
      <c r="E1396" s="1"/>
      <c r="F1396" s="1"/>
      <c r="G1396" s="1"/>
      <c r="H1396" s="11"/>
      <c r="I1396" s="11"/>
      <c r="J1396" s="11"/>
      <c r="K1396" s="2"/>
      <c r="L1396" s="2"/>
      <c r="M1396" s="1"/>
    </row>
    <row r="1397" spans="1:13" x14ac:dyDescent="0.2">
      <c r="A1397" s="1"/>
      <c r="B1397" s="1"/>
      <c r="C1397" s="16"/>
      <c r="D1397" s="1"/>
      <c r="E1397" s="1"/>
      <c r="F1397" s="1"/>
      <c r="G1397" s="1"/>
      <c r="H1397" s="11"/>
      <c r="I1397" s="11"/>
      <c r="J1397" s="11"/>
      <c r="K1397" s="2"/>
      <c r="L1397" s="2"/>
      <c r="M1397" s="1"/>
    </row>
    <row r="1398" spans="1:13" x14ac:dyDescent="0.2">
      <c r="A1398" s="1"/>
      <c r="B1398" s="1"/>
      <c r="C1398" s="16"/>
      <c r="D1398" s="1"/>
      <c r="E1398" s="1"/>
      <c r="F1398" s="1"/>
      <c r="G1398" s="1"/>
      <c r="H1398" s="11"/>
      <c r="I1398" s="11"/>
      <c r="J1398" s="11"/>
      <c r="K1398" s="2"/>
      <c r="L1398" s="2"/>
      <c r="M1398" s="1"/>
    </row>
    <row r="1399" spans="1:13" x14ac:dyDescent="0.2">
      <c r="A1399" s="1"/>
      <c r="B1399" s="1"/>
      <c r="C1399" s="16"/>
      <c r="D1399" s="1"/>
      <c r="E1399" s="1"/>
      <c r="F1399" s="1"/>
      <c r="G1399" s="1"/>
      <c r="H1399" s="11"/>
      <c r="I1399" s="11"/>
      <c r="J1399" s="11"/>
      <c r="K1399" s="2"/>
      <c r="L1399" s="2"/>
      <c r="M1399" s="1"/>
    </row>
    <row r="1400" spans="1:13" x14ac:dyDescent="0.2">
      <c r="A1400" s="1"/>
      <c r="B1400" s="1"/>
      <c r="C1400" s="16"/>
      <c r="D1400" s="1"/>
      <c r="E1400" s="1"/>
      <c r="F1400" s="1"/>
      <c r="G1400" s="1"/>
      <c r="H1400" s="11"/>
      <c r="I1400" s="11"/>
      <c r="J1400" s="11"/>
      <c r="K1400" s="2"/>
      <c r="L1400" s="2"/>
      <c r="M1400" s="1"/>
    </row>
    <row r="1401" spans="1:13" x14ac:dyDescent="0.2">
      <c r="A1401" s="1"/>
      <c r="B1401" s="1"/>
      <c r="C1401" s="16"/>
      <c r="D1401" s="1"/>
      <c r="E1401" s="1"/>
      <c r="F1401" s="1"/>
      <c r="G1401" s="1"/>
      <c r="H1401" s="11"/>
      <c r="I1401" s="11"/>
      <c r="J1401" s="11"/>
      <c r="K1401" s="2"/>
      <c r="L1401" s="2"/>
      <c r="M1401" s="1"/>
    </row>
    <row r="1402" spans="1:13" x14ac:dyDescent="0.2">
      <c r="A1402" s="1"/>
      <c r="B1402" s="1"/>
      <c r="C1402" s="16"/>
      <c r="D1402" s="1"/>
      <c r="E1402" s="1"/>
      <c r="F1402" s="1"/>
      <c r="G1402" s="1"/>
      <c r="H1402" s="11"/>
      <c r="I1402" s="11"/>
      <c r="J1402" s="11"/>
      <c r="K1402" s="2"/>
      <c r="L1402" s="2"/>
      <c r="M1402" s="1"/>
    </row>
    <row r="1403" spans="1:13" x14ac:dyDescent="0.2">
      <c r="A1403" s="1"/>
      <c r="B1403" s="1"/>
      <c r="C1403" s="16"/>
      <c r="D1403" s="1"/>
      <c r="E1403" s="1"/>
      <c r="F1403" s="1"/>
      <c r="G1403" s="1"/>
      <c r="H1403" s="11"/>
      <c r="I1403" s="11"/>
      <c r="J1403" s="11"/>
      <c r="K1403" s="2"/>
      <c r="L1403" s="2"/>
      <c r="M1403" s="1"/>
    </row>
    <row r="1404" spans="1:13" x14ac:dyDescent="0.2">
      <c r="A1404" s="1"/>
      <c r="B1404" s="1"/>
      <c r="C1404" s="16"/>
      <c r="D1404" s="1"/>
      <c r="E1404" s="1"/>
      <c r="F1404" s="1"/>
      <c r="G1404" s="1"/>
      <c r="H1404" s="11"/>
      <c r="I1404" s="11"/>
      <c r="J1404" s="11"/>
      <c r="K1404" s="2"/>
      <c r="L1404" s="2"/>
      <c r="M1404" s="1"/>
    </row>
    <row r="1405" spans="1:13" x14ac:dyDescent="0.2">
      <c r="A1405" s="1"/>
      <c r="B1405" s="1"/>
      <c r="C1405" s="16"/>
      <c r="D1405" s="1"/>
      <c r="E1405" s="1"/>
      <c r="F1405" s="1"/>
      <c r="G1405" s="1"/>
      <c r="H1405" s="11"/>
      <c r="I1405" s="11"/>
      <c r="J1405" s="11"/>
      <c r="K1405" s="2"/>
      <c r="L1405" s="2"/>
      <c r="M1405" s="1"/>
    </row>
    <row r="1406" spans="1:13" x14ac:dyDescent="0.2">
      <c r="A1406" s="1"/>
      <c r="B1406" s="1"/>
      <c r="C1406" s="16"/>
      <c r="D1406" s="1"/>
      <c r="E1406" s="1"/>
      <c r="F1406" s="1"/>
      <c r="G1406" s="1"/>
      <c r="H1406" s="11"/>
      <c r="I1406" s="11"/>
      <c r="J1406" s="11"/>
      <c r="K1406" s="2"/>
      <c r="L1406" s="2"/>
      <c r="M1406" s="1"/>
    </row>
    <row r="1407" spans="1:13" x14ac:dyDescent="0.2">
      <c r="A1407" s="1"/>
      <c r="B1407" s="1"/>
      <c r="C1407" s="16"/>
      <c r="D1407" s="1"/>
      <c r="E1407" s="1"/>
      <c r="F1407" s="1"/>
      <c r="G1407" s="1"/>
      <c r="H1407" s="11"/>
      <c r="I1407" s="11"/>
      <c r="J1407" s="11"/>
      <c r="K1407" s="2"/>
      <c r="L1407" s="2"/>
      <c r="M1407" s="1"/>
    </row>
    <row r="1408" spans="1:13" x14ac:dyDescent="0.2">
      <c r="A1408" s="1"/>
      <c r="B1408" s="1"/>
      <c r="C1408" s="16"/>
      <c r="D1408" s="1"/>
      <c r="E1408" s="1"/>
      <c r="F1408" s="1"/>
      <c r="G1408" s="1"/>
      <c r="H1408" s="11"/>
      <c r="I1408" s="11"/>
      <c r="J1408" s="11"/>
      <c r="K1408" s="2"/>
      <c r="L1408" s="2"/>
      <c r="M1408" s="1"/>
    </row>
    <row r="1409" spans="1:13" x14ac:dyDescent="0.2">
      <c r="A1409" s="1"/>
      <c r="B1409" s="1"/>
      <c r="C1409" s="16"/>
      <c r="D1409" s="1"/>
      <c r="E1409" s="1"/>
      <c r="F1409" s="1"/>
      <c r="G1409" s="1"/>
      <c r="H1409" s="11"/>
      <c r="I1409" s="11"/>
      <c r="J1409" s="11"/>
      <c r="K1409" s="2"/>
      <c r="L1409" s="2"/>
      <c r="M1409" s="1"/>
    </row>
    <row r="1410" spans="1:13" x14ac:dyDescent="0.2">
      <c r="A1410" s="1"/>
      <c r="B1410" s="1"/>
      <c r="C1410" s="16"/>
      <c r="D1410" s="1"/>
      <c r="E1410" s="1"/>
      <c r="F1410" s="1"/>
      <c r="G1410" s="1"/>
      <c r="H1410" s="11"/>
      <c r="I1410" s="11"/>
      <c r="J1410" s="11"/>
      <c r="K1410" s="2"/>
      <c r="L1410" s="2"/>
      <c r="M1410" s="1"/>
    </row>
    <row r="1411" spans="1:13" x14ac:dyDescent="0.2">
      <c r="A1411" s="1"/>
      <c r="B1411" s="1"/>
      <c r="C1411" s="16"/>
      <c r="D1411" s="1"/>
      <c r="E1411" s="1"/>
      <c r="F1411" s="1"/>
      <c r="G1411" s="1"/>
      <c r="H1411" s="11"/>
      <c r="I1411" s="11"/>
      <c r="J1411" s="11"/>
      <c r="K1411" s="2"/>
      <c r="L1411" s="2"/>
      <c r="M1411" s="1"/>
    </row>
    <row r="1412" spans="1:13" x14ac:dyDescent="0.2">
      <c r="A1412" s="1"/>
      <c r="B1412" s="1"/>
      <c r="C1412" s="16"/>
      <c r="D1412" s="1"/>
      <c r="E1412" s="1"/>
      <c r="F1412" s="1"/>
      <c r="G1412" s="1"/>
      <c r="H1412" s="11"/>
      <c r="I1412" s="11"/>
      <c r="J1412" s="11"/>
      <c r="K1412" s="2"/>
      <c r="L1412" s="2"/>
      <c r="M1412" s="1"/>
    </row>
    <row r="1413" spans="1:13" x14ac:dyDescent="0.2">
      <c r="A1413" s="1"/>
      <c r="B1413" s="1"/>
      <c r="C1413" s="16"/>
      <c r="D1413" s="1"/>
      <c r="E1413" s="1"/>
      <c r="F1413" s="1"/>
      <c r="G1413" s="1"/>
      <c r="H1413" s="11"/>
      <c r="I1413" s="11"/>
      <c r="J1413" s="11"/>
      <c r="K1413" s="2"/>
      <c r="L1413" s="2"/>
      <c r="M1413" s="1"/>
    </row>
    <row r="1414" spans="1:13" x14ac:dyDescent="0.2">
      <c r="A1414" s="1"/>
      <c r="B1414" s="1"/>
      <c r="C1414" s="16"/>
      <c r="D1414" s="1"/>
      <c r="E1414" s="1"/>
      <c r="F1414" s="1"/>
      <c r="G1414" s="1"/>
      <c r="H1414" s="11"/>
      <c r="I1414" s="11"/>
      <c r="J1414" s="11"/>
      <c r="K1414" s="2"/>
      <c r="L1414" s="2"/>
      <c r="M1414" s="1"/>
    </row>
    <row r="1415" spans="1:13" x14ac:dyDescent="0.2">
      <c r="A1415" s="1"/>
      <c r="B1415" s="1"/>
      <c r="C1415" s="16"/>
      <c r="D1415" s="1"/>
      <c r="E1415" s="1"/>
      <c r="F1415" s="1"/>
      <c r="G1415" s="1"/>
      <c r="H1415" s="11"/>
      <c r="I1415" s="11"/>
      <c r="J1415" s="11"/>
      <c r="K1415" s="2"/>
      <c r="L1415" s="2"/>
      <c r="M1415" s="1"/>
    </row>
    <row r="1416" spans="1:13" x14ac:dyDescent="0.2">
      <c r="A1416" s="1"/>
      <c r="B1416" s="1"/>
      <c r="C1416" s="16"/>
      <c r="D1416" s="1"/>
      <c r="E1416" s="1"/>
      <c r="F1416" s="1"/>
      <c r="G1416" s="1"/>
      <c r="H1416" s="11"/>
      <c r="I1416" s="11"/>
      <c r="J1416" s="11"/>
      <c r="K1416" s="2"/>
      <c r="L1416" s="2"/>
      <c r="M1416" s="1"/>
    </row>
    <row r="1417" spans="1:13" x14ac:dyDescent="0.2">
      <c r="A1417" s="1"/>
      <c r="B1417" s="1"/>
      <c r="C1417" s="16"/>
      <c r="D1417" s="1"/>
      <c r="E1417" s="1"/>
      <c r="F1417" s="1"/>
      <c r="G1417" s="1"/>
      <c r="H1417" s="11"/>
      <c r="I1417" s="11"/>
      <c r="J1417" s="11"/>
      <c r="K1417" s="2"/>
      <c r="L1417" s="2"/>
      <c r="M1417" s="1"/>
    </row>
    <row r="1418" spans="1:13" x14ac:dyDescent="0.2">
      <c r="A1418" s="1"/>
      <c r="B1418" s="1"/>
      <c r="C1418" s="16"/>
      <c r="D1418" s="1"/>
      <c r="E1418" s="1"/>
      <c r="F1418" s="1"/>
      <c r="G1418" s="1"/>
      <c r="H1418" s="11"/>
      <c r="I1418" s="11"/>
      <c r="J1418" s="11"/>
      <c r="K1418" s="2"/>
      <c r="L1418" s="2"/>
      <c r="M1418" s="1"/>
    </row>
    <row r="1419" spans="1:13" x14ac:dyDescent="0.2">
      <c r="A1419" s="1"/>
      <c r="B1419" s="1"/>
      <c r="C1419" s="16"/>
      <c r="D1419" s="1"/>
      <c r="E1419" s="1"/>
      <c r="F1419" s="1"/>
      <c r="G1419" s="1"/>
      <c r="H1419" s="11"/>
      <c r="I1419" s="11"/>
      <c r="J1419" s="11"/>
      <c r="K1419" s="2"/>
      <c r="L1419" s="2"/>
      <c r="M1419" s="1"/>
    </row>
    <row r="1420" spans="1:13" x14ac:dyDescent="0.2">
      <c r="A1420" s="1"/>
      <c r="B1420" s="1"/>
      <c r="C1420" s="16"/>
      <c r="D1420" s="1"/>
      <c r="E1420" s="1"/>
      <c r="F1420" s="1"/>
      <c r="G1420" s="1"/>
      <c r="H1420" s="11"/>
      <c r="I1420" s="11"/>
      <c r="J1420" s="11"/>
      <c r="K1420" s="2"/>
      <c r="L1420" s="2"/>
      <c r="M1420" s="1"/>
    </row>
    <row r="1421" spans="1:13" x14ac:dyDescent="0.2">
      <c r="A1421" s="1"/>
      <c r="B1421" s="1"/>
      <c r="C1421" s="16"/>
      <c r="D1421" s="1"/>
      <c r="E1421" s="1"/>
      <c r="F1421" s="1"/>
      <c r="G1421" s="1"/>
      <c r="H1421" s="11"/>
      <c r="I1421" s="11"/>
      <c r="J1421" s="11"/>
      <c r="K1421" s="2"/>
      <c r="L1421" s="2"/>
      <c r="M1421" s="1"/>
    </row>
    <row r="1422" spans="1:13" x14ac:dyDescent="0.2">
      <c r="A1422" s="1"/>
      <c r="B1422" s="1"/>
      <c r="C1422" s="16"/>
      <c r="D1422" s="1"/>
      <c r="E1422" s="1"/>
      <c r="F1422" s="1"/>
      <c r="G1422" s="1"/>
      <c r="H1422" s="11"/>
      <c r="I1422" s="11"/>
      <c r="J1422" s="11"/>
      <c r="K1422" s="2"/>
      <c r="L1422" s="2"/>
      <c r="M1422" s="1"/>
    </row>
    <row r="1423" spans="1:13" x14ac:dyDescent="0.2">
      <c r="A1423" s="1"/>
      <c r="B1423" s="1"/>
      <c r="C1423" s="16"/>
      <c r="D1423" s="1"/>
      <c r="E1423" s="1"/>
      <c r="F1423" s="1"/>
      <c r="G1423" s="1"/>
      <c r="H1423" s="11"/>
      <c r="I1423" s="11"/>
      <c r="J1423" s="11"/>
      <c r="K1423" s="2"/>
      <c r="L1423" s="2"/>
      <c r="M1423" s="1"/>
    </row>
    <row r="1424" spans="1:13" x14ac:dyDescent="0.2">
      <c r="A1424" s="1"/>
      <c r="B1424" s="1"/>
      <c r="C1424" s="16"/>
      <c r="D1424" s="1"/>
      <c r="E1424" s="1"/>
      <c r="F1424" s="1"/>
      <c r="G1424" s="1"/>
      <c r="H1424" s="11"/>
      <c r="I1424" s="11"/>
      <c r="J1424" s="11"/>
      <c r="K1424" s="2"/>
      <c r="L1424" s="2"/>
      <c r="M1424" s="1"/>
    </row>
    <row r="1425" spans="1:13" x14ac:dyDescent="0.2">
      <c r="A1425" s="1"/>
      <c r="B1425" s="1"/>
      <c r="C1425" s="16"/>
      <c r="D1425" s="1"/>
      <c r="E1425" s="1"/>
      <c r="F1425" s="1"/>
      <c r="G1425" s="1"/>
      <c r="H1425" s="11"/>
      <c r="I1425" s="11"/>
      <c r="J1425" s="11"/>
      <c r="K1425" s="2"/>
      <c r="L1425" s="2"/>
      <c r="M1425" s="1"/>
    </row>
    <row r="1426" spans="1:13" x14ac:dyDescent="0.2">
      <c r="A1426" s="1"/>
      <c r="B1426" s="1"/>
      <c r="C1426" s="16"/>
      <c r="D1426" s="1"/>
      <c r="E1426" s="1"/>
      <c r="F1426" s="1"/>
      <c r="G1426" s="1"/>
      <c r="H1426" s="11"/>
      <c r="I1426" s="11"/>
      <c r="J1426" s="11"/>
      <c r="K1426" s="2"/>
      <c r="L1426" s="2"/>
      <c r="M1426" s="1"/>
    </row>
    <row r="1427" spans="1:13" x14ac:dyDescent="0.2">
      <c r="A1427" s="1"/>
      <c r="B1427" s="1"/>
      <c r="C1427" s="16"/>
      <c r="D1427" s="1"/>
      <c r="E1427" s="1"/>
      <c r="F1427" s="1"/>
      <c r="G1427" s="1"/>
      <c r="H1427" s="11"/>
      <c r="I1427" s="11"/>
      <c r="J1427" s="11"/>
      <c r="K1427" s="2"/>
      <c r="L1427" s="2"/>
      <c r="M1427" s="1"/>
    </row>
    <row r="1428" spans="1:13" x14ac:dyDescent="0.2">
      <c r="A1428" s="1"/>
      <c r="B1428" s="1"/>
      <c r="C1428" s="16"/>
      <c r="D1428" s="1"/>
      <c r="E1428" s="1"/>
      <c r="F1428" s="1"/>
      <c r="G1428" s="1"/>
      <c r="H1428" s="11"/>
      <c r="I1428" s="11"/>
      <c r="J1428" s="11"/>
      <c r="K1428" s="2"/>
      <c r="L1428" s="2"/>
      <c r="M1428" s="1"/>
    </row>
    <row r="1429" spans="1:13" x14ac:dyDescent="0.2">
      <c r="A1429" s="1"/>
      <c r="B1429" s="1"/>
      <c r="C1429" s="16"/>
      <c r="D1429" s="1"/>
      <c r="E1429" s="1"/>
      <c r="F1429" s="1"/>
      <c r="G1429" s="1"/>
      <c r="H1429" s="11"/>
      <c r="I1429" s="11"/>
      <c r="J1429" s="11"/>
      <c r="K1429" s="2"/>
      <c r="L1429" s="2"/>
      <c r="M1429" s="1"/>
    </row>
    <row r="1430" spans="1:13" x14ac:dyDescent="0.2">
      <c r="A1430" s="1"/>
      <c r="B1430" s="1"/>
      <c r="C1430" s="16"/>
      <c r="D1430" s="1"/>
      <c r="E1430" s="1"/>
      <c r="F1430" s="1"/>
      <c r="G1430" s="1"/>
      <c r="H1430" s="11"/>
      <c r="I1430" s="11"/>
      <c r="J1430" s="11"/>
      <c r="K1430" s="2"/>
      <c r="L1430" s="2"/>
      <c r="M1430" s="1"/>
    </row>
    <row r="1431" spans="1:13" x14ac:dyDescent="0.2">
      <c r="A1431" s="1"/>
      <c r="B1431" s="1"/>
      <c r="C1431" s="16"/>
      <c r="D1431" s="1"/>
      <c r="E1431" s="1"/>
      <c r="F1431" s="1"/>
      <c r="G1431" s="1"/>
      <c r="H1431" s="11"/>
      <c r="I1431" s="11"/>
      <c r="J1431" s="11"/>
      <c r="K1431" s="2"/>
      <c r="L1431" s="2"/>
      <c r="M1431" s="1"/>
    </row>
    <row r="1432" spans="1:13" x14ac:dyDescent="0.2">
      <c r="A1432" s="1"/>
      <c r="B1432" s="1"/>
      <c r="C1432" s="16"/>
      <c r="D1432" s="1"/>
      <c r="E1432" s="1"/>
      <c r="F1432" s="1"/>
      <c r="G1432" s="1"/>
      <c r="H1432" s="11"/>
      <c r="I1432" s="11"/>
      <c r="J1432" s="11"/>
      <c r="K1432" s="2"/>
      <c r="L1432" s="2"/>
      <c r="M1432" s="1"/>
    </row>
    <row r="1433" spans="1:13" x14ac:dyDescent="0.2">
      <c r="A1433" s="1"/>
      <c r="B1433" s="1"/>
      <c r="C1433" s="16"/>
      <c r="D1433" s="1"/>
      <c r="E1433" s="1"/>
      <c r="F1433" s="1"/>
      <c r="G1433" s="1"/>
      <c r="H1433" s="11"/>
      <c r="I1433" s="11"/>
      <c r="J1433" s="11"/>
      <c r="K1433" s="2"/>
      <c r="L1433" s="2"/>
      <c r="M1433" s="1"/>
    </row>
    <row r="1434" spans="1:13" x14ac:dyDescent="0.2">
      <c r="A1434" s="1"/>
      <c r="B1434" s="1"/>
      <c r="C1434" s="16"/>
      <c r="D1434" s="1"/>
      <c r="E1434" s="1"/>
      <c r="F1434" s="1"/>
      <c r="G1434" s="1"/>
      <c r="H1434" s="11"/>
      <c r="I1434" s="11"/>
      <c r="J1434" s="11"/>
      <c r="K1434" s="2"/>
      <c r="L1434" s="2"/>
      <c r="M1434" s="1"/>
    </row>
    <row r="1435" spans="1:13" x14ac:dyDescent="0.2">
      <c r="A1435" s="1"/>
      <c r="B1435" s="1"/>
      <c r="C1435" s="16"/>
      <c r="D1435" s="1"/>
      <c r="E1435" s="1"/>
      <c r="F1435" s="1"/>
      <c r="G1435" s="1"/>
      <c r="H1435" s="11"/>
      <c r="I1435" s="11"/>
      <c r="J1435" s="11"/>
      <c r="K1435" s="2"/>
      <c r="L1435" s="2"/>
      <c r="M1435" s="1"/>
    </row>
    <row r="1436" spans="1:13" x14ac:dyDescent="0.2">
      <c r="A1436" s="1"/>
      <c r="B1436" s="1"/>
      <c r="C1436" s="16"/>
      <c r="D1436" s="1"/>
      <c r="E1436" s="1"/>
      <c r="F1436" s="1"/>
      <c r="G1436" s="1"/>
      <c r="H1436" s="11"/>
      <c r="I1436" s="11"/>
      <c r="J1436" s="11"/>
      <c r="K1436" s="2"/>
      <c r="L1436" s="2"/>
      <c r="M1436" s="1"/>
    </row>
    <row r="1437" spans="1:13" x14ac:dyDescent="0.2">
      <c r="A1437" s="1"/>
      <c r="B1437" s="1"/>
      <c r="C1437" s="16"/>
      <c r="D1437" s="1"/>
      <c r="E1437" s="1"/>
      <c r="F1437" s="1"/>
      <c r="G1437" s="1"/>
      <c r="H1437" s="11"/>
      <c r="I1437" s="11"/>
      <c r="J1437" s="11"/>
      <c r="K1437" s="2"/>
      <c r="L1437" s="2"/>
      <c r="M1437" s="1"/>
    </row>
    <row r="1438" spans="1:13" x14ac:dyDescent="0.2">
      <c r="A1438" s="1"/>
      <c r="B1438" s="1"/>
      <c r="C1438" s="16"/>
      <c r="D1438" s="1"/>
      <c r="E1438" s="1"/>
      <c r="F1438" s="1"/>
      <c r="G1438" s="1"/>
      <c r="H1438" s="11"/>
      <c r="I1438" s="11"/>
      <c r="J1438" s="11"/>
      <c r="K1438" s="2"/>
      <c r="L1438" s="2"/>
      <c r="M1438" s="1"/>
    </row>
    <row r="1439" spans="1:13" x14ac:dyDescent="0.2">
      <c r="A1439" s="1"/>
      <c r="B1439" s="1"/>
      <c r="C1439" s="16"/>
      <c r="D1439" s="1"/>
      <c r="E1439" s="1"/>
      <c r="F1439" s="1"/>
      <c r="G1439" s="1"/>
      <c r="H1439" s="11"/>
      <c r="I1439" s="11"/>
      <c r="J1439" s="11"/>
      <c r="K1439" s="2"/>
      <c r="L1439" s="2"/>
      <c r="M1439" s="1"/>
    </row>
    <row r="1440" spans="1:13" x14ac:dyDescent="0.2">
      <c r="A1440" s="1"/>
      <c r="B1440" s="1"/>
      <c r="C1440" s="16"/>
      <c r="D1440" s="1"/>
      <c r="E1440" s="1"/>
      <c r="F1440" s="1"/>
      <c r="G1440" s="1"/>
      <c r="H1440" s="11"/>
      <c r="I1440" s="11"/>
      <c r="J1440" s="11"/>
      <c r="K1440" s="2"/>
      <c r="L1440" s="2"/>
      <c r="M1440" s="1"/>
    </row>
    <row r="1441" spans="1:13" x14ac:dyDescent="0.2">
      <c r="A1441" s="1"/>
      <c r="B1441" s="1"/>
      <c r="C1441" s="16"/>
      <c r="D1441" s="1"/>
      <c r="E1441" s="1"/>
      <c r="F1441" s="1"/>
      <c r="G1441" s="1"/>
      <c r="H1441" s="11"/>
      <c r="I1441" s="11"/>
      <c r="J1441" s="11"/>
      <c r="K1441" s="2"/>
      <c r="L1441" s="2"/>
      <c r="M1441" s="1"/>
    </row>
    <row r="1442" spans="1:13" x14ac:dyDescent="0.2">
      <c r="A1442" s="1"/>
      <c r="B1442" s="1"/>
      <c r="C1442" s="16"/>
      <c r="D1442" s="1"/>
      <c r="E1442" s="1"/>
      <c r="F1442" s="1"/>
      <c r="G1442" s="1"/>
      <c r="H1442" s="11"/>
      <c r="I1442" s="11"/>
      <c r="J1442" s="11"/>
      <c r="K1442" s="2"/>
      <c r="L1442" s="2"/>
      <c r="M1442" s="1"/>
    </row>
    <row r="1443" spans="1:13" x14ac:dyDescent="0.2">
      <c r="A1443" s="1"/>
      <c r="B1443" s="1"/>
      <c r="C1443" s="16"/>
      <c r="D1443" s="1"/>
      <c r="E1443" s="1"/>
      <c r="F1443" s="1"/>
      <c r="G1443" s="1"/>
      <c r="H1443" s="11"/>
      <c r="I1443" s="11"/>
      <c r="J1443" s="11"/>
      <c r="K1443" s="2"/>
      <c r="L1443" s="2"/>
      <c r="M1443" s="1"/>
    </row>
    <row r="1444" spans="1:13" x14ac:dyDescent="0.2">
      <c r="A1444" s="1"/>
      <c r="B1444" s="1"/>
      <c r="C1444" s="16"/>
      <c r="D1444" s="1"/>
      <c r="E1444" s="1"/>
      <c r="F1444" s="1"/>
      <c r="G1444" s="1"/>
      <c r="H1444" s="11"/>
      <c r="I1444" s="11"/>
      <c r="J1444" s="11"/>
      <c r="K1444" s="2"/>
      <c r="L1444" s="2"/>
      <c r="M1444" s="1"/>
    </row>
    <row r="1445" spans="1:13" x14ac:dyDescent="0.2">
      <c r="A1445" s="1"/>
      <c r="B1445" s="1"/>
      <c r="C1445" s="16"/>
      <c r="D1445" s="1"/>
      <c r="E1445" s="1"/>
      <c r="F1445" s="1"/>
      <c r="G1445" s="1"/>
      <c r="H1445" s="11"/>
      <c r="I1445" s="11"/>
      <c r="J1445" s="11"/>
      <c r="K1445" s="2"/>
      <c r="L1445" s="2"/>
      <c r="M1445" s="1"/>
    </row>
    <row r="1446" spans="1:13" x14ac:dyDescent="0.2">
      <c r="A1446" s="1"/>
      <c r="B1446" s="1"/>
      <c r="C1446" s="16"/>
      <c r="D1446" s="1"/>
      <c r="E1446" s="1"/>
      <c r="F1446" s="1"/>
      <c r="G1446" s="1"/>
      <c r="H1446" s="11"/>
      <c r="I1446" s="11"/>
      <c r="J1446" s="11"/>
      <c r="K1446" s="2"/>
      <c r="L1446" s="2"/>
      <c r="M1446" s="1"/>
    </row>
    <row r="1447" spans="1:13" x14ac:dyDescent="0.2">
      <c r="A1447" s="1"/>
      <c r="B1447" s="1"/>
      <c r="C1447" s="16"/>
      <c r="D1447" s="1"/>
      <c r="E1447" s="1"/>
      <c r="F1447" s="1"/>
      <c r="G1447" s="1"/>
      <c r="H1447" s="11"/>
      <c r="I1447" s="11"/>
      <c r="J1447" s="11"/>
      <c r="K1447" s="2"/>
      <c r="L1447" s="2"/>
      <c r="M1447" s="1"/>
    </row>
    <row r="1448" spans="1:13" x14ac:dyDescent="0.2">
      <c r="A1448" s="1"/>
      <c r="B1448" s="1"/>
      <c r="C1448" s="16"/>
      <c r="D1448" s="1"/>
      <c r="E1448" s="1"/>
      <c r="F1448" s="1"/>
      <c r="G1448" s="1"/>
      <c r="H1448" s="11"/>
      <c r="I1448" s="11"/>
      <c r="J1448" s="11"/>
      <c r="K1448" s="2"/>
      <c r="L1448" s="2"/>
      <c r="M1448" s="1"/>
    </row>
    <row r="1449" spans="1:13" x14ac:dyDescent="0.2">
      <c r="A1449" s="1"/>
      <c r="B1449" s="1"/>
      <c r="C1449" s="16"/>
      <c r="D1449" s="1"/>
      <c r="E1449" s="1"/>
      <c r="F1449" s="1"/>
      <c r="G1449" s="1"/>
      <c r="H1449" s="11"/>
      <c r="I1449" s="11"/>
      <c r="J1449" s="11"/>
      <c r="K1449" s="2"/>
      <c r="L1449" s="2"/>
      <c r="M1449" s="1"/>
    </row>
    <row r="1450" spans="1:13" x14ac:dyDescent="0.2">
      <c r="A1450" s="1"/>
      <c r="B1450" s="1"/>
      <c r="C1450" s="16"/>
      <c r="D1450" s="1"/>
      <c r="E1450" s="1"/>
      <c r="F1450" s="1"/>
      <c r="G1450" s="1"/>
      <c r="H1450" s="11"/>
      <c r="I1450" s="11"/>
      <c r="J1450" s="11"/>
      <c r="K1450" s="2"/>
      <c r="L1450" s="2"/>
      <c r="M1450" s="1"/>
    </row>
    <row r="1451" spans="1:13" x14ac:dyDescent="0.2">
      <c r="A1451" s="1"/>
      <c r="B1451" s="1"/>
      <c r="C1451" s="16"/>
      <c r="D1451" s="1"/>
      <c r="E1451" s="1"/>
      <c r="F1451" s="1"/>
      <c r="G1451" s="1"/>
      <c r="H1451" s="11"/>
      <c r="I1451" s="11"/>
      <c r="J1451" s="11"/>
      <c r="K1451" s="2"/>
      <c r="L1451" s="2"/>
      <c r="M1451" s="1"/>
    </row>
    <row r="1452" spans="1:13" x14ac:dyDescent="0.2">
      <c r="A1452" s="1"/>
      <c r="B1452" s="1"/>
      <c r="C1452" s="16"/>
      <c r="D1452" s="1"/>
      <c r="E1452" s="1"/>
      <c r="F1452" s="1"/>
      <c r="G1452" s="1"/>
      <c r="H1452" s="11"/>
      <c r="I1452" s="11"/>
      <c r="J1452" s="11"/>
      <c r="K1452" s="2"/>
      <c r="L1452" s="2"/>
      <c r="M1452" s="1"/>
    </row>
    <row r="1453" spans="1:13" x14ac:dyDescent="0.2">
      <c r="A1453" s="1"/>
      <c r="B1453" s="1"/>
      <c r="C1453" s="16"/>
      <c r="D1453" s="1"/>
      <c r="E1453" s="1"/>
      <c r="F1453" s="1"/>
      <c r="G1453" s="1"/>
      <c r="H1453" s="11"/>
      <c r="I1453" s="11"/>
      <c r="J1453" s="11"/>
      <c r="K1453" s="2"/>
      <c r="L1453" s="2"/>
      <c r="M1453" s="1"/>
    </row>
    <row r="1454" spans="1:13" x14ac:dyDescent="0.2">
      <c r="A1454" s="1"/>
      <c r="B1454" s="1"/>
      <c r="C1454" s="16"/>
      <c r="D1454" s="1"/>
      <c r="E1454" s="1"/>
      <c r="F1454" s="1"/>
      <c r="G1454" s="1"/>
      <c r="H1454" s="11"/>
      <c r="I1454" s="11"/>
      <c r="J1454" s="11"/>
      <c r="K1454" s="2"/>
      <c r="L1454" s="2"/>
      <c r="M1454" s="1"/>
    </row>
    <row r="1455" spans="1:13" x14ac:dyDescent="0.2">
      <c r="A1455" s="1"/>
      <c r="B1455" s="1"/>
      <c r="C1455" s="16"/>
      <c r="D1455" s="1"/>
      <c r="E1455" s="1"/>
      <c r="F1455" s="1"/>
      <c r="G1455" s="1"/>
      <c r="H1455" s="11"/>
      <c r="I1455" s="11"/>
      <c r="J1455" s="11"/>
      <c r="K1455" s="2"/>
      <c r="L1455" s="2"/>
      <c r="M1455" s="1"/>
    </row>
    <row r="1456" spans="1:13" x14ac:dyDescent="0.2">
      <c r="A1456" s="1"/>
      <c r="B1456" s="1"/>
      <c r="C1456" s="16"/>
      <c r="D1456" s="1"/>
      <c r="E1456" s="1"/>
      <c r="F1456" s="1"/>
      <c r="G1456" s="1"/>
      <c r="H1456" s="11"/>
      <c r="I1456" s="11"/>
      <c r="J1456" s="11"/>
      <c r="K1456" s="2"/>
      <c r="L1456" s="2"/>
      <c r="M1456" s="1"/>
    </row>
    <row r="1457" spans="1:13" x14ac:dyDescent="0.2">
      <c r="A1457" s="1"/>
      <c r="B1457" s="1"/>
      <c r="C1457" s="16"/>
      <c r="D1457" s="1"/>
      <c r="E1457" s="1"/>
      <c r="F1457" s="1"/>
      <c r="G1457" s="1"/>
      <c r="H1457" s="11"/>
      <c r="I1457" s="11"/>
      <c r="J1457" s="11"/>
      <c r="K1457" s="2"/>
      <c r="L1457" s="2"/>
      <c r="M1457" s="1"/>
    </row>
    <row r="1458" spans="1:13" x14ac:dyDescent="0.2">
      <c r="A1458" s="1"/>
      <c r="B1458" s="1"/>
      <c r="C1458" s="16"/>
      <c r="D1458" s="1"/>
      <c r="E1458" s="1"/>
      <c r="F1458" s="1"/>
      <c r="G1458" s="1"/>
      <c r="H1458" s="11"/>
      <c r="I1458" s="11"/>
      <c r="J1458" s="11"/>
      <c r="K1458" s="2"/>
      <c r="L1458" s="2"/>
      <c r="M1458" s="1"/>
    </row>
    <row r="1459" spans="1:13" x14ac:dyDescent="0.2">
      <c r="A1459" s="1"/>
      <c r="B1459" s="1"/>
      <c r="C1459" s="16"/>
      <c r="D1459" s="1"/>
      <c r="E1459" s="1"/>
      <c r="F1459" s="1"/>
      <c r="G1459" s="1"/>
      <c r="H1459" s="11"/>
      <c r="I1459" s="11"/>
      <c r="J1459" s="11"/>
      <c r="K1459" s="2"/>
      <c r="L1459" s="2"/>
      <c r="M1459" s="1"/>
    </row>
    <row r="1460" spans="1:13" x14ac:dyDescent="0.2">
      <c r="A1460" s="1"/>
      <c r="B1460" s="1"/>
      <c r="C1460" s="16"/>
      <c r="D1460" s="1"/>
      <c r="E1460" s="1"/>
      <c r="F1460" s="1"/>
      <c r="G1460" s="1"/>
      <c r="H1460" s="11"/>
      <c r="I1460" s="11"/>
      <c r="J1460" s="11"/>
      <c r="K1460" s="2"/>
      <c r="L1460" s="2"/>
      <c r="M1460" s="1"/>
    </row>
    <row r="1461" spans="1:13" x14ac:dyDescent="0.2">
      <c r="A1461" s="1"/>
      <c r="B1461" s="1"/>
      <c r="C1461" s="16"/>
      <c r="D1461" s="1"/>
      <c r="E1461" s="1"/>
      <c r="F1461" s="1"/>
      <c r="G1461" s="1"/>
      <c r="H1461" s="11"/>
      <c r="I1461" s="11"/>
      <c r="J1461" s="11"/>
      <c r="K1461" s="2"/>
      <c r="L1461" s="2"/>
      <c r="M1461" s="1"/>
    </row>
    <row r="1462" spans="1:13" x14ac:dyDescent="0.2">
      <c r="A1462" s="1"/>
      <c r="B1462" s="1"/>
      <c r="C1462" s="16"/>
      <c r="D1462" s="1"/>
      <c r="E1462" s="1"/>
      <c r="F1462" s="1"/>
      <c r="G1462" s="1"/>
      <c r="H1462" s="11"/>
      <c r="I1462" s="11"/>
      <c r="J1462" s="11"/>
      <c r="K1462" s="2"/>
      <c r="L1462" s="2"/>
      <c r="M1462" s="1"/>
    </row>
    <row r="1463" spans="1:13" x14ac:dyDescent="0.2">
      <c r="A1463" s="1"/>
      <c r="B1463" s="1"/>
      <c r="C1463" s="16"/>
      <c r="D1463" s="1"/>
      <c r="E1463" s="1"/>
      <c r="F1463" s="1"/>
      <c r="G1463" s="1"/>
      <c r="H1463" s="11"/>
      <c r="I1463" s="11"/>
      <c r="J1463" s="11"/>
      <c r="K1463" s="2"/>
      <c r="L1463" s="2"/>
      <c r="M1463" s="1"/>
    </row>
    <row r="1464" spans="1:13" x14ac:dyDescent="0.2">
      <c r="A1464" s="1"/>
      <c r="B1464" s="1"/>
      <c r="C1464" s="16"/>
      <c r="D1464" s="1"/>
      <c r="E1464" s="1"/>
      <c r="F1464" s="1"/>
      <c r="G1464" s="1"/>
      <c r="H1464" s="11"/>
      <c r="I1464" s="11"/>
      <c r="J1464" s="11"/>
      <c r="K1464" s="2"/>
      <c r="L1464" s="2"/>
      <c r="M1464" s="1"/>
    </row>
    <row r="1465" spans="1:13" x14ac:dyDescent="0.2">
      <c r="A1465" s="1"/>
      <c r="B1465" s="1"/>
      <c r="C1465" s="16"/>
      <c r="D1465" s="1"/>
      <c r="E1465" s="1"/>
      <c r="F1465" s="1"/>
      <c r="G1465" s="1"/>
      <c r="H1465" s="11"/>
      <c r="I1465" s="11"/>
      <c r="J1465" s="11"/>
      <c r="K1465" s="2"/>
      <c r="L1465" s="2"/>
      <c r="M1465" s="1"/>
    </row>
    <row r="1466" spans="1:13" x14ac:dyDescent="0.2">
      <c r="A1466" s="1"/>
      <c r="B1466" s="1"/>
      <c r="C1466" s="16"/>
      <c r="D1466" s="1"/>
      <c r="E1466" s="1"/>
      <c r="F1466" s="1"/>
      <c r="G1466" s="1"/>
      <c r="H1466" s="11"/>
      <c r="I1466" s="11"/>
      <c r="J1466" s="11"/>
      <c r="K1466" s="2"/>
      <c r="L1466" s="2"/>
      <c r="M1466" s="1"/>
    </row>
    <row r="1467" spans="1:13" x14ac:dyDescent="0.2">
      <c r="A1467" s="1"/>
      <c r="B1467" s="1"/>
      <c r="C1467" s="16"/>
      <c r="D1467" s="1"/>
      <c r="E1467" s="1"/>
      <c r="F1467" s="1"/>
      <c r="G1467" s="1"/>
      <c r="H1467" s="11"/>
      <c r="I1467" s="11"/>
      <c r="J1467" s="11"/>
      <c r="K1467" s="2"/>
      <c r="L1467" s="2"/>
      <c r="M1467" s="1"/>
    </row>
    <row r="1468" spans="1:13" x14ac:dyDescent="0.2">
      <c r="A1468" s="1"/>
      <c r="B1468" s="1"/>
      <c r="C1468" s="16"/>
      <c r="D1468" s="1"/>
      <c r="E1468" s="1"/>
      <c r="F1468" s="1"/>
      <c r="G1468" s="1"/>
      <c r="H1468" s="11"/>
      <c r="I1468" s="11"/>
      <c r="J1468" s="11"/>
      <c r="K1468" s="2"/>
      <c r="L1468" s="2"/>
      <c r="M1468" s="1"/>
    </row>
    <row r="1469" spans="1:13" x14ac:dyDescent="0.2">
      <c r="A1469" s="1"/>
      <c r="B1469" s="1"/>
      <c r="C1469" s="16"/>
      <c r="D1469" s="1"/>
      <c r="E1469" s="1"/>
      <c r="F1469" s="1"/>
      <c r="G1469" s="1"/>
      <c r="H1469" s="11"/>
      <c r="I1469" s="11"/>
      <c r="J1469" s="11"/>
      <c r="K1469" s="2"/>
      <c r="L1469" s="2"/>
      <c r="M1469" s="1"/>
    </row>
    <row r="1470" spans="1:13" x14ac:dyDescent="0.2">
      <c r="A1470" s="1"/>
      <c r="B1470" s="1"/>
      <c r="C1470" s="16"/>
      <c r="D1470" s="1"/>
      <c r="E1470" s="1"/>
      <c r="F1470" s="1"/>
      <c r="G1470" s="1"/>
      <c r="H1470" s="11"/>
      <c r="I1470" s="11"/>
      <c r="J1470" s="11"/>
      <c r="K1470" s="2"/>
      <c r="L1470" s="2"/>
      <c r="M1470" s="1"/>
    </row>
    <row r="1471" spans="1:13" x14ac:dyDescent="0.2">
      <c r="A1471" s="1"/>
      <c r="B1471" s="1"/>
      <c r="C1471" s="16"/>
      <c r="D1471" s="1"/>
      <c r="E1471" s="1"/>
      <c r="F1471" s="1"/>
      <c r="G1471" s="1"/>
      <c r="H1471" s="11"/>
      <c r="I1471" s="11"/>
      <c r="J1471" s="11"/>
      <c r="K1471" s="2"/>
      <c r="L1471" s="2"/>
      <c r="M1471" s="1"/>
    </row>
    <row r="1472" spans="1:13" x14ac:dyDescent="0.2">
      <c r="A1472" s="1"/>
      <c r="B1472" s="1"/>
      <c r="C1472" s="16"/>
      <c r="D1472" s="1"/>
      <c r="E1472" s="1"/>
      <c r="F1472" s="1"/>
      <c r="G1472" s="1"/>
      <c r="H1472" s="11"/>
      <c r="I1472" s="11"/>
      <c r="J1472" s="11"/>
      <c r="K1472" s="2"/>
      <c r="L1472" s="2"/>
      <c r="M1472" s="1"/>
    </row>
    <row r="1473" spans="1:13" x14ac:dyDescent="0.2">
      <c r="A1473" s="1"/>
      <c r="B1473" s="1"/>
      <c r="C1473" s="16"/>
      <c r="D1473" s="1"/>
      <c r="E1473" s="1"/>
      <c r="F1473" s="1"/>
      <c r="G1473" s="1"/>
      <c r="H1473" s="11"/>
      <c r="I1473" s="11"/>
      <c r="J1473" s="11"/>
      <c r="K1473" s="2"/>
      <c r="L1473" s="2"/>
      <c r="M1473" s="1"/>
    </row>
    <row r="1474" spans="1:13" x14ac:dyDescent="0.2">
      <c r="A1474" s="1"/>
      <c r="B1474" s="1"/>
      <c r="C1474" s="16"/>
      <c r="D1474" s="1"/>
      <c r="E1474" s="1"/>
      <c r="F1474" s="1"/>
      <c r="G1474" s="1"/>
      <c r="H1474" s="11"/>
      <c r="I1474" s="11"/>
      <c r="J1474" s="11"/>
      <c r="K1474" s="2"/>
      <c r="L1474" s="2"/>
      <c r="M1474" s="1"/>
    </row>
    <row r="1475" spans="1:13" x14ac:dyDescent="0.2">
      <c r="A1475" s="1"/>
      <c r="B1475" s="1"/>
      <c r="C1475" s="16"/>
      <c r="D1475" s="1"/>
      <c r="E1475" s="1"/>
      <c r="F1475" s="1"/>
      <c r="G1475" s="1"/>
      <c r="H1475" s="11"/>
      <c r="I1475" s="11"/>
      <c r="J1475" s="11"/>
      <c r="K1475" s="2"/>
      <c r="L1475" s="2"/>
      <c r="M1475" s="1"/>
    </row>
    <row r="1476" spans="1:13" x14ac:dyDescent="0.2">
      <c r="A1476" s="1"/>
      <c r="B1476" s="1"/>
      <c r="C1476" s="16"/>
      <c r="D1476" s="1"/>
      <c r="E1476" s="1"/>
      <c r="F1476" s="1"/>
      <c r="G1476" s="1"/>
      <c r="H1476" s="11"/>
      <c r="I1476" s="11"/>
      <c r="J1476" s="11"/>
      <c r="K1476" s="2"/>
      <c r="L1476" s="2"/>
      <c r="M1476" s="1"/>
    </row>
    <row r="1477" spans="1:13" x14ac:dyDescent="0.2">
      <c r="A1477" s="1"/>
      <c r="B1477" s="1"/>
      <c r="C1477" s="16"/>
      <c r="D1477" s="1"/>
      <c r="E1477" s="1"/>
      <c r="F1477" s="1"/>
      <c r="G1477" s="1"/>
      <c r="H1477" s="11"/>
      <c r="I1477" s="11"/>
      <c r="J1477" s="11"/>
      <c r="K1477" s="2"/>
      <c r="L1477" s="2"/>
      <c r="M1477" s="1"/>
    </row>
    <row r="1478" spans="1:13" x14ac:dyDescent="0.2">
      <c r="A1478" s="1"/>
      <c r="B1478" s="1"/>
      <c r="C1478" s="16"/>
      <c r="D1478" s="1"/>
      <c r="E1478" s="1"/>
      <c r="F1478" s="1"/>
      <c r="G1478" s="1"/>
      <c r="H1478" s="11"/>
      <c r="I1478" s="11"/>
      <c r="J1478" s="11"/>
      <c r="K1478" s="2"/>
      <c r="L1478" s="2"/>
      <c r="M1478" s="1"/>
    </row>
    <row r="1479" spans="1:13" x14ac:dyDescent="0.2">
      <c r="A1479" s="1"/>
      <c r="B1479" s="1"/>
      <c r="C1479" s="16"/>
      <c r="D1479" s="1"/>
      <c r="E1479" s="1"/>
      <c r="F1479" s="1"/>
      <c r="G1479" s="1"/>
      <c r="H1479" s="11"/>
      <c r="I1479" s="11"/>
      <c r="J1479" s="11"/>
      <c r="K1479" s="2"/>
      <c r="L1479" s="2"/>
      <c r="M1479" s="1"/>
    </row>
    <row r="1480" spans="1:13" x14ac:dyDescent="0.2">
      <c r="A1480" s="1"/>
      <c r="B1480" s="1"/>
      <c r="C1480" s="16"/>
      <c r="D1480" s="1"/>
      <c r="E1480" s="1"/>
      <c r="F1480" s="1"/>
      <c r="G1480" s="1"/>
      <c r="H1480" s="11"/>
      <c r="I1480" s="11"/>
      <c r="J1480" s="11"/>
      <c r="K1480" s="2"/>
      <c r="L1480" s="2"/>
      <c r="M1480" s="1"/>
    </row>
    <row r="1481" spans="1:13" x14ac:dyDescent="0.2">
      <c r="A1481" s="1"/>
      <c r="B1481" s="1"/>
      <c r="C1481" s="16"/>
      <c r="D1481" s="1"/>
      <c r="E1481" s="1"/>
      <c r="F1481" s="1"/>
      <c r="G1481" s="1"/>
      <c r="H1481" s="11"/>
      <c r="I1481" s="11"/>
      <c r="J1481" s="11"/>
      <c r="K1481" s="2"/>
      <c r="L1481" s="2"/>
      <c r="M1481" s="1"/>
    </row>
    <row r="1482" spans="1:13" x14ac:dyDescent="0.2">
      <c r="A1482" s="1"/>
      <c r="B1482" s="1"/>
      <c r="C1482" s="16"/>
      <c r="D1482" s="1"/>
      <c r="E1482" s="1"/>
      <c r="F1482" s="1"/>
      <c r="G1482" s="1"/>
      <c r="H1482" s="11"/>
      <c r="I1482" s="11"/>
      <c r="J1482" s="11"/>
      <c r="K1482" s="2"/>
      <c r="L1482" s="2"/>
      <c r="M1482" s="1"/>
    </row>
    <row r="1483" spans="1:13" x14ac:dyDescent="0.2">
      <c r="A1483" s="1"/>
      <c r="B1483" s="1"/>
      <c r="C1483" s="16"/>
      <c r="D1483" s="1"/>
      <c r="E1483" s="1"/>
      <c r="F1483" s="1"/>
      <c r="G1483" s="1"/>
      <c r="H1483" s="11"/>
      <c r="I1483" s="11"/>
      <c r="J1483" s="11"/>
      <c r="K1483" s="2"/>
      <c r="L1483" s="2"/>
      <c r="M1483" s="1"/>
    </row>
    <row r="1484" spans="1:13" x14ac:dyDescent="0.2">
      <c r="A1484" s="1"/>
      <c r="B1484" s="1"/>
      <c r="C1484" s="16"/>
      <c r="D1484" s="1"/>
      <c r="E1484" s="1"/>
      <c r="F1484" s="1"/>
      <c r="G1484" s="1"/>
      <c r="H1484" s="11"/>
      <c r="I1484" s="11"/>
      <c r="J1484" s="11"/>
      <c r="K1484" s="2"/>
      <c r="L1484" s="2"/>
      <c r="M1484" s="1"/>
    </row>
    <row r="1485" spans="1:13" x14ac:dyDescent="0.2">
      <c r="A1485" s="1"/>
      <c r="B1485" s="1"/>
      <c r="C1485" s="16"/>
      <c r="D1485" s="1"/>
      <c r="E1485" s="1"/>
      <c r="F1485" s="1"/>
      <c r="G1485" s="1"/>
      <c r="H1485" s="11"/>
      <c r="I1485" s="11"/>
      <c r="J1485" s="11"/>
      <c r="K1485" s="2"/>
      <c r="L1485" s="2"/>
      <c r="M1485" s="1"/>
    </row>
    <row r="1486" spans="1:13" x14ac:dyDescent="0.2">
      <c r="A1486" s="1"/>
      <c r="B1486" s="1"/>
      <c r="C1486" s="16"/>
      <c r="D1486" s="1"/>
      <c r="E1486" s="1"/>
      <c r="F1486" s="1"/>
      <c r="G1486" s="1"/>
      <c r="H1486" s="11"/>
      <c r="I1486" s="11"/>
      <c r="J1486" s="11"/>
      <c r="K1486" s="2"/>
      <c r="L1486" s="2"/>
      <c r="M1486" s="1"/>
    </row>
    <row r="1487" spans="1:13" x14ac:dyDescent="0.2">
      <c r="A1487" s="1"/>
      <c r="B1487" s="1"/>
      <c r="C1487" s="16"/>
      <c r="D1487" s="1"/>
      <c r="E1487" s="1"/>
      <c r="F1487" s="1"/>
      <c r="G1487" s="1"/>
      <c r="H1487" s="11"/>
      <c r="I1487" s="11"/>
      <c r="J1487" s="11"/>
      <c r="K1487" s="2"/>
      <c r="L1487" s="2"/>
      <c r="M1487" s="1"/>
    </row>
    <row r="1488" spans="1:13" x14ac:dyDescent="0.2">
      <c r="A1488" s="1"/>
      <c r="B1488" s="1"/>
      <c r="C1488" s="16"/>
      <c r="D1488" s="1"/>
      <c r="E1488" s="1"/>
      <c r="F1488" s="1"/>
      <c r="G1488" s="1"/>
      <c r="H1488" s="11"/>
      <c r="I1488" s="11"/>
      <c r="J1488" s="11"/>
      <c r="K1488" s="2"/>
      <c r="L1488" s="2"/>
      <c r="M1488" s="1"/>
    </row>
    <row r="1489" spans="1:13" x14ac:dyDescent="0.2">
      <c r="A1489" s="1"/>
      <c r="B1489" s="1"/>
      <c r="C1489" s="16"/>
      <c r="D1489" s="1"/>
      <c r="E1489" s="1"/>
      <c r="F1489" s="1"/>
      <c r="G1489" s="1"/>
      <c r="H1489" s="11"/>
      <c r="I1489" s="11"/>
      <c r="J1489" s="11"/>
      <c r="K1489" s="2"/>
      <c r="L1489" s="2"/>
      <c r="M1489" s="1"/>
    </row>
    <row r="1490" spans="1:13" x14ac:dyDescent="0.2">
      <c r="A1490" s="1"/>
      <c r="B1490" s="1"/>
      <c r="C1490" s="16"/>
      <c r="D1490" s="1"/>
      <c r="E1490" s="1"/>
      <c r="F1490" s="1"/>
      <c r="G1490" s="1"/>
      <c r="H1490" s="11"/>
      <c r="I1490" s="11"/>
      <c r="J1490" s="11"/>
      <c r="K1490" s="2"/>
      <c r="L1490" s="2"/>
      <c r="M1490" s="1"/>
    </row>
    <row r="1491" spans="1:13" x14ac:dyDescent="0.2">
      <c r="A1491" s="1"/>
      <c r="B1491" s="1"/>
      <c r="C1491" s="16"/>
      <c r="D1491" s="1"/>
      <c r="E1491" s="1"/>
      <c r="F1491" s="1"/>
      <c r="G1491" s="1"/>
      <c r="H1491" s="11"/>
      <c r="I1491" s="11"/>
      <c r="J1491" s="11"/>
      <c r="K1491" s="2"/>
      <c r="L1491" s="2"/>
      <c r="M1491" s="1"/>
    </row>
    <row r="1492" spans="1:13" x14ac:dyDescent="0.2">
      <c r="A1492" s="1"/>
      <c r="B1492" s="1"/>
      <c r="C1492" s="16"/>
      <c r="D1492" s="1"/>
      <c r="E1492" s="1"/>
      <c r="F1492" s="1"/>
      <c r="G1492" s="1"/>
      <c r="H1492" s="11"/>
      <c r="I1492" s="11"/>
      <c r="J1492" s="11"/>
      <c r="K1492" s="2"/>
      <c r="L1492" s="2"/>
      <c r="M1492" s="1"/>
    </row>
    <row r="1493" spans="1:13" x14ac:dyDescent="0.2">
      <c r="A1493" s="1"/>
      <c r="B1493" s="1"/>
      <c r="C1493" s="16"/>
      <c r="D1493" s="1"/>
      <c r="E1493" s="1"/>
      <c r="F1493" s="1"/>
      <c r="G1493" s="1"/>
      <c r="H1493" s="11"/>
      <c r="I1493" s="11"/>
      <c r="J1493" s="11"/>
      <c r="K1493" s="2"/>
      <c r="L1493" s="2"/>
      <c r="M1493" s="1"/>
    </row>
    <row r="1494" spans="1:13" x14ac:dyDescent="0.2">
      <c r="A1494" s="1"/>
      <c r="B1494" s="1"/>
      <c r="C1494" s="16"/>
      <c r="D1494" s="1"/>
      <c r="E1494" s="1"/>
      <c r="F1494" s="1"/>
      <c r="G1494" s="1"/>
      <c r="H1494" s="11"/>
      <c r="I1494" s="11"/>
      <c r="J1494" s="11"/>
      <c r="K1494" s="2"/>
      <c r="L1494" s="2"/>
      <c r="M1494" s="1"/>
    </row>
    <row r="1495" spans="1:13" x14ac:dyDescent="0.2">
      <c r="A1495" s="1"/>
      <c r="B1495" s="1"/>
      <c r="C1495" s="16"/>
      <c r="D1495" s="1"/>
      <c r="E1495" s="1"/>
      <c r="F1495" s="1"/>
      <c r="G1495" s="1"/>
      <c r="H1495" s="11"/>
      <c r="I1495" s="11"/>
      <c r="J1495" s="11"/>
      <c r="K1495" s="2"/>
      <c r="L1495" s="2"/>
      <c r="M1495" s="1"/>
    </row>
    <row r="1496" spans="1:13" x14ac:dyDescent="0.2">
      <c r="A1496" s="1"/>
      <c r="B1496" s="1"/>
      <c r="C1496" s="16"/>
      <c r="D1496" s="1"/>
      <c r="E1496" s="1"/>
      <c r="F1496" s="1"/>
      <c r="G1496" s="1"/>
      <c r="H1496" s="11"/>
      <c r="I1496" s="11"/>
      <c r="J1496" s="11"/>
      <c r="K1496" s="2"/>
      <c r="L1496" s="2"/>
      <c r="M1496" s="1"/>
    </row>
    <row r="1497" spans="1:13" x14ac:dyDescent="0.2">
      <c r="A1497" s="1"/>
      <c r="B1497" s="1"/>
      <c r="C1497" s="16"/>
      <c r="D1497" s="1"/>
      <c r="E1497" s="1"/>
      <c r="F1497" s="1"/>
      <c r="G1497" s="1"/>
      <c r="H1497" s="11"/>
      <c r="I1497" s="11"/>
      <c r="J1497" s="11"/>
      <c r="K1497" s="2"/>
      <c r="L1497" s="2"/>
      <c r="M1497" s="1"/>
    </row>
    <row r="1498" spans="1:13" x14ac:dyDescent="0.2">
      <c r="A1498" s="1"/>
      <c r="B1498" s="1"/>
      <c r="C1498" s="16"/>
      <c r="D1498" s="1"/>
      <c r="E1498" s="1"/>
      <c r="F1498" s="1"/>
      <c r="G1498" s="1"/>
      <c r="H1498" s="11"/>
      <c r="I1498" s="11"/>
      <c r="J1498" s="11"/>
      <c r="K1498" s="2"/>
      <c r="L1498" s="2"/>
      <c r="M1498" s="1"/>
    </row>
    <row r="1499" spans="1:13" x14ac:dyDescent="0.2">
      <c r="A1499" s="1"/>
      <c r="B1499" s="1"/>
      <c r="C1499" s="16"/>
      <c r="D1499" s="1"/>
      <c r="E1499" s="1"/>
      <c r="F1499" s="1"/>
      <c r="G1499" s="1"/>
      <c r="H1499" s="11"/>
      <c r="I1499" s="11"/>
      <c r="J1499" s="11"/>
      <c r="K1499" s="2"/>
      <c r="L1499" s="2"/>
      <c r="M1499" s="1"/>
    </row>
    <row r="1500" spans="1:13" x14ac:dyDescent="0.2">
      <c r="A1500" s="1"/>
      <c r="B1500" s="1"/>
      <c r="C1500" s="16"/>
      <c r="D1500" s="1"/>
      <c r="E1500" s="1"/>
      <c r="F1500" s="1"/>
      <c r="G1500" s="1"/>
      <c r="H1500" s="11"/>
      <c r="I1500" s="11"/>
      <c r="J1500" s="11"/>
      <c r="K1500" s="2"/>
      <c r="L1500" s="2"/>
      <c r="M1500" s="1"/>
    </row>
    <row r="1501" spans="1:13" x14ac:dyDescent="0.2">
      <c r="A1501" s="1"/>
      <c r="B1501" s="1"/>
      <c r="C1501" s="16"/>
      <c r="D1501" s="1"/>
      <c r="E1501" s="1"/>
      <c r="F1501" s="1"/>
      <c r="G1501" s="1"/>
      <c r="H1501" s="11"/>
      <c r="I1501" s="11"/>
      <c r="J1501" s="11"/>
      <c r="K1501" s="2"/>
      <c r="L1501" s="2"/>
      <c r="M1501" s="1"/>
    </row>
    <row r="1502" spans="1:13" x14ac:dyDescent="0.2">
      <c r="A1502" s="1"/>
      <c r="B1502" s="1"/>
      <c r="C1502" s="16"/>
      <c r="D1502" s="1"/>
      <c r="E1502" s="1"/>
      <c r="F1502" s="1"/>
      <c r="G1502" s="1"/>
      <c r="H1502" s="11"/>
      <c r="I1502" s="11"/>
      <c r="J1502" s="11"/>
      <c r="K1502" s="2"/>
      <c r="L1502" s="2"/>
      <c r="M1502" s="1"/>
    </row>
    <row r="1503" spans="1:13" x14ac:dyDescent="0.2">
      <c r="A1503" s="1"/>
      <c r="B1503" s="1"/>
      <c r="C1503" s="16"/>
      <c r="D1503" s="1"/>
      <c r="E1503" s="1"/>
      <c r="F1503" s="1"/>
      <c r="G1503" s="1"/>
      <c r="H1503" s="11"/>
      <c r="I1503" s="11"/>
      <c r="J1503" s="11"/>
      <c r="K1503" s="2"/>
      <c r="L1503" s="2"/>
      <c r="M1503" s="1"/>
    </row>
    <row r="1504" spans="1:13" x14ac:dyDescent="0.2">
      <c r="A1504" s="1"/>
      <c r="B1504" s="1"/>
      <c r="C1504" s="16"/>
      <c r="D1504" s="1"/>
      <c r="E1504" s="1"/>
      <c r="F1504" s="1"/>
      <c r="G1504" s="1"/>
      <c r="H1504" s="11"/>
      <c r="I1504" s="11"/>
      <c r="J1504" s="11"/>
      <c r="K1504" s="2"/>
      <c r="L1504" s="2"/>
      <c r="M1504" s="1"/>
    </row>
    <row r="1505" spans="1:13" x14ac:dyDescent="0.2">
      <c r="A1505" s="1"/>
      <c r="B1505" s="1"/>
      <c r="C1505" s="16"/>
      <c r="D1505" s="1"/>
      <c r="E1505" s="1"/>
      <c r="F1505" s="1"/>
      <c r="G1505" s="1"/>
      <c r="H1505" s="11"/>
      <c r="I1505" s="11"/>
      <c r="J1505" s="11"/>
      <c r="K1505" s="2"/>
      <c r="L1505" s="2"/>
      <c r="M1505" s="1"/>
    </row>
    <row r="1506" spans="1:13" x14ac:dyDescent="0.2">
      <c r="A1506" s="1"/>
      <c r="B1506" s="1"/>
      <c r="C1506" s="16"/>
      <c r="D1506" s="1"/>
      <c r="E1506" s="1"/>
      <c r="F1506" s="1"/>
      <c r="G1506" s="1"/>
      <c r="H1506" s="11"/>
      <c r="I1506" s="11"/>
      <c r="J1506" s="11"/>
      <c r="K1506" s="2"/>
      <c r="L1506" s="2"/>
      <c r="M1506" s="1"/>
    </row>
    <row r="1507" spans="1:13" x14ac:dyDescent="0.2">
      <c r="A1507" s="1"/>
      <c r="B1507" s="1"/>
      <c r="C1507" s="16"/>
      <c r="D1507" s="1"/>
      <c r="E1507" s="1"/>
      <c r="F1507" s="1"/>
      <c r="G1507" s="1"/>
      <c r="H1507" s="11"/>
      <c r="I1507" s="11"/>
      <c r="J1507" s="11"/>
      <c r="K1507" s="2"/>
      <c r="L1507" s="2"/>
      <c r="M1507" s="1"/>
    </row>
    <row r="1508" spans="1:13" x14ac:dyDescent="0.2">
      <c r="A1508" s="1"/>
      <c r="B1508" s="1"/>
      <c r="C1508" s="16"/>
      <c r="D1508" s="1"/>
      <c r="E1508" s="1"/>
      <c r="F1508" s="1"/>
      <c r="G1508" s="1"/>
      <c r="H1508" s="11"/>
      <c r="I1508" s="11"/>
      <c r="J1508" s="11"/>
      <c r="K1508" s="2"/>
      <c r="L1508" s="2"/>
      <c r="M1508" s="1"/>
    </row>
    <row r="1509" spans="1:13" x14ac:dyDescent="0.2">
      <c r="A1509" s="1"/>
      <c r="B1509" s="1"/>
      <c r="C1509" s="16"/>
      <c r="D1509" s="1"/>
      <c r="E1509" s="1"/>
      <c r="F1509" s="1"/>
      <c r="G1509" s="1"/>
      <c r="H1509" s="11"/>
      <c r="I1509" s="11"/>
      <c r="J1509" s="11"/>
      <c r="K1509" s="2"/>
      <c r="L1509" s="2"/>
      <c r="M1509" s="1"/>
    </row>
    <row r="1510" spans="1:13" x14ac:dyDescent="0.2">
      <c r="A1510" s="1"/>
      <c r="B1510" s="1"/>
      <c r="C1510" s="16"/>
      <c r="D1510" s="1"/>
      <c r="E1510" s="1"/>
      <c r="F1510" s="1"/>
      <c r="G1510" s="1"/>
      <c r="H1510" s="11"/>
      <c r="I1510" s="11"/>
      <c r="J1510" s="11"/>
      <c r="K1510" s="2"/>
      <c r="L1510" s="2"/>
      <c r="M1510" s="1"/>
    </row>
    <row r="1511" spans="1:13" x14ac:dyDescent="0.2">
      <c r="A1511" s="1"/>
      <c r="B1511" s="1"/>
      <c r="C1511" s="16"/>
      <c r="D1511" s="1"/>
      <c r="E1511" s="1"/>
      <c r="F1511" s="1"/>
      <c r="G1511" s="1"/>
      <c r="H1511" s="11"/>
      <c r="I1511" s="11"/>
      <c r="J1511" s="11"/>
      <c r="K1511" s="2"/>
      <c r="L1511" s="2"/>
      <c r="M1511" s="1"/>
    </row>
    <row r="1512" spans="1:13" x14ac:dyDescent="0.2">
      <c r="A1512" s="1"/>
      <c r="B1512" s="1"/>
      <c r="C1512" s="16"/>
      <c r="D1512" s="1"/>
      <c r="E1512" s="1"/>
      <c r="F1512" s="1"/>
      <c r="G1512" s="1"/>
      <c r="H1512" s="11"/>
      <c r="I1512" s="11"/>
      <c r="J1512" s="11"/>
      <c r="K1512" s="2"/>
      <c r="L1512" s="2"/>
      <c r="M1512" s="1"/>
    </row>
    <row r="1513" spans="1:13" x14ac:dyDescent="0.2">
      <c r="A1513" s="1"/>
      <c r="B1513" s="1"/>
      <c r="C1513" s="16"/>
      <c r="D1513" s="1"/>
      <c r="E1513" s="1"/>
      <c r="F1513" s="1"/>
      <c r="G1513" s="1"/>
      <c r="H1513" s="11"/>
      <c r="I1513" s="11"/>
      <c r="J1513" s="11"/>
      <c r="K1513" s="2"/>
      <c r="L1513" s="2"/>
      <c r="M1513" s="1"/>
    </row>
    <row r="1514" spans="1:13" x14ac:dyDescent="0.2">
      <c r="A1514" s="1"/>
      <c r="B1514" s="1"/>
      <c r="C1514" s="16"/>
      <c r="D1514" s="1"/>
      <c r="E1514" s="1"/>
      <c r="F1514" s="1"/>
      <c r="G1514" s="1"/>
      <c r="H1514" s="11"/>
      <c r="I1514" s="11"/>
      <c r="J1514" s="11"/>
      <c r="K1514" s="2"/>
      <c r="L1514" s="2"/>
      <c r="M1514" s="1"/>
    </row>
    <row r="1515" spans="1:13" x14ac:dyDescent="0.2">
      <c r="A1515" s="1"/>
      <c r="B1515" s="1"/>
      <c r="C1515" s="16"/>
      <c r="D1515" s="1"/>
      <c r="E1515" s="1"/>
      <c r="F1515" s="1"/>
      <c r="G1515" s="1"/>
      <c r="H1515" s="11"/>
      <c r="I1515" s="11"/>
      <c r="J1515" s="11"/>
      <c r="K1515" s="2"/>
      <c r="L1515" s="2"/>
      <c r="M1515" s="1"/>
    </row>
    <row r="1516" spans="1:13" x14ac:dyDescent="0.2">
      <c r="A1516" s="1"/>
      <c r="B1516" s="1"/>
      <c r="C1516" s="16"/>
      <c r="D1516" s="1"/>
      <c r="E1516" s="1"/>
      <c r="F1516" s="1"/>
      <c r="G1516" s="1"/>
      <c r="H1516" s="11"/>
      <c r="I1516" s="11"/>
      <c r="J1516" s="11"/>
      <c r="K1516" s="2"/>
      <c r="L1516" s="2"/>
      <c r="M1516" s="1"/>
    </row>
    <row r="1517" spans="1:13" x14ac:dyDescent="0.2">
      <c r="A1517" s="1"/>
      <c r="B1517" s="1"/>
      <c r="C1517" s="16"/>
      <c r="D1517" s="1"/>
      <c r="E1517" s="1"/>
      <c r="F1517" s="1"/>
      <c r="G1517" s="1"/>
      <c r="H1517" s="11"/>
      <c r="I1517" s="11"/>
      <c r="J1517" s="11"/>
      <c r="K1517" s="2"/>
      <c r="L1517" s="2"/>
      <c r="M1517" s="1"/>
    </row>
    <row r="1518" spans="1:13" x14ac:dyDescent="0.2">
      <c r="A1518" s="1"/>
      <c r="B1518" s="1"/>
      <c r="C1518" s="16"/>
      <c r="D1518" s="1"/>
      <c r="E1518" s="1"/>
      <c r="F1518" s="1"/>
      <c r="G1518" s="1"/>
      <c r="H1518" s="11"/>
      <c r="I1518" s="11"/>
      <c r="J1518" s="11"/>
      <c r="K1518" s="2"/>
      <c r="L1518" s="2"/>
      <c r="M1518" s="1"/>
    </row>
    <row r="1519" spans="1:13" x14ac:dyDescent="0.2">
      <c r="A1519" s="1"/>
      <c r="B1519" s="1"/>
      <c r="C1519" s="16"/>
      <c r="D1519" s="1"/>
      <c r="E1519" s="1"/>
      <c r="F1519" s="1"/>
      <c r="G1519" s="1"/>
      <c r="H1519" s="11"/>
      <c r="I1519" s="11"/>
      <c r="J1519" s="11"/>
      <c r="K1519" s="2"/>
      <c r="L1519" s="2"/>
      <c r="M1519" s="1"/>
    </row>
    <row r="1520" spans="1:13" x14ac:dyDescent="0.2">
      <c r="A1520" s="1"/>
      <c r="B1520" s="1"/>
      <c r="C1520" s="16"/>
      <c r="D1520" s="1"/>
      <c r="E1520" s="1"/>
      <c r="F1520" s="1"/>
      <c r="G1520" s="1"/>
      <c r="H1520" s="11"/>
      <c r="I1520" s="11"/>
      <c r="J1520" s="11"/>
      <c r="K1520" s="2"/>
      <c r="L1520" s="2"/>
      <c r="M1520" s="1"/>
    </row>
    <row r="1521" spans="1:13" x14ac:dyDescent="0.2">
      <c r="A1521" s="1"/>
      <c r="B1521" s="1"/>
      <c r="C1521" s="16"/>
      <c r="D1521" s="1"/>
      <c r="E1521" s="1"/>
      <c r="F1521" s="1"/>
      <c r="G1521" s="1"/>
      <c r="H1521" s="11"/>
      <c r="I1521" s="11"/>
      <c r="J1521" s="11"/>
      <c r="K1521" s="2"/>
      <c r="L1521" s="2"/>
      <c r="M1521" s="1"/>
    </row>
    <row r="1522" spans="1:13" x14ac:dyDescent="0.2">
      <c r="A1522" s="1"/>
      <c r="B1522" s="1"/>
      <c r="C1522" s="16"/>
      <c r="D1522" s="1"/>
      <c r="E1522" s="1"/>
      <c r="F1522" s="1"/>
      <c r="G1522" s="1"/>
      <c r="H1522" s="11"/>
      <c r="I1522" s="11"/>
      <c r="J1522" s="11"/>
      <c r="K1522" s="2"/>
      <c r="L1522" s="2"/>
      <c r="M1522" s="1"/>
    </row>
    <row r="1523" spans="1:13" x14ac:dyDescent="0.2">
      <c r="A1523" s="1"/>
      <c r="B1523" s="1"/>
      <c r="C1523" s="16"/>
      <c r="D1523" s="1"/>
      <c r="E1523" s="1"/>
      <c r="F1523" s="1"/>
      <c r="G1523" s="1"/>
      <c r="H1523" s="11"/>
      <c r="I1523" s="11"/>
      <c r="J1523" s="11"/>
      <c r="K1523" s="2"/>
      <c r="L1523" s="2"/>
      <c r="M1523" s="1"/>
    </row>
    <row r="1524" spans="1:13" x14ac:dyDescent="0.2">
      <c r="A1524" s="1"/>
      <c r="B1524" s="1"/>
      <c r="C1524" s="16"/>
      <c r="D1524" s="1"/>
      <c r="E1524" s="1"/>
      <c r="F1524" s="1"/>
      <c r="G1524" s="1"/>
      <c r="H1524" s="11"/>
      <c r="I1524" s="11"/>
      <c r="J1524" s="11"/>
      <c r="K1524" s="2"/>
      <c r="L1524" s="2"/>
      <c r="M1524" s="1"/>
    </row>
    <row r="1525" spans="1:13" x14ac:dyDescent="0.2">
      <c r="A1525" s="1"/>
      <c r="B1525" s="1"/>
      <c r="C1525" s="16"/>
      <c r="D1525" s="1"/>
      <c r="E1525" s="1"/>
      <c r="F1525" s="1"/>
      <c r="G1525" s="1"/>
      <c r="H1525" s="11"/>
      <c r="I1525" s="11"/>
      <c r="J1525" s="11"/>
      <c r="K1525" s="2"/>
      <c r="L1525" s="2"/>
      <c r="M1525" s="1"/>
    </row>
    <row r="1526" spans="1:13" x14ac:dyDescent="0.2">
      <c r="A1526" s="1"/>
      <c r="B1526" s="1"/>
      <c r="C1526" s="16"/>
      <c r="D1526" s="1"/>
      <c r="E1526" s="1"/>
      <c r="F1526" s="1"/>
      <c r="G1526" s="1"/>
      <c r="H1526" s="11"/>
      <c r="I1526" s="11"/>
      <c r="J1526" s="11"/>
      <c r="K1526" s="2"/>
      <c r="L1526" s="2"/>
      <c r="M1526" s="1"/>
    </row>
    <row r="1527" spans="1:13" x14ac:dyDescent="0.2">
      <c r="A1527" s="1"/>
      <c r="B1527" s="1"/>
      <c r="C1527" s="16"/>
      <c r="D1527" s="1"/>
      <c r="E1527" s="1"/>
      <c r="F1527" s="1"/>
      <c r="G1527" s="1"/>
      <c r="H1527" s="11"/>
      <c r="I1527" s="11"/>
      <c r="J1527" s="11"/>
      <c r="K1527" s="2"/>
      <c r="L1527" s="2"/>
      <c r="M1527" s="1"/>
    </row>
    <row r="1528" spans="1:13" x14ac:dyDescent="0.2">
      <c r="A1528" s="1"/>
      <c r="B1528" s="1"/>
      <c r="C1528" s="16"/>
      <c r="D1528" s="1"/>
      <c r="E1528" s="1"/>
      <c r="F1528" s="1"/>
      <c r="G1528" s="1"/>
      <c r="H1528" s="11"/>
      <c r="I1528" s="11"/>
      <c r="J1528" s="11"/>
      <c r="K1528" s="2"/>
      <c r="L1528" s="2"/>
      <c r="M1528" s="1"/>
    </row>
    <row r="1529" spans="1:13" x14ac:dyDescent="0.2">
      <c r="A1529" s="1"/>
      <c r="B1529" s="1"/>
      <c r="C1529" s="16"/>
      <c r="D1529" s="1"/>
      <c r="E1529" s="1"/>
      <c r="F1529" s="1"/>
      <c r="G1529" s="1"/>
      <c r="H1529" s="11"/>
      <c r="I1529" s="11"/>
      <c r="J1529" s="11"/>
      <c r="K1529" s="2"/>
      <c r="L1529" s="2"/>
      <c r="M1529" s="1"/>
    </row>
    <row r="1530" spans="1:13" x14ac:dyDescent="0.2">
      <c r="A1530" s="1"/>
      <c r="B1530" s="1"/>
      <c r="C1530" s="16"/>
      <c r="D1530" s="1"/>
      <c r="E1530" s="1"/>
      <c r="F1530" s="1"/>
      <c r="G1530" s="1"/>
      <c r="H1530" s="11"/>
      <c r="I1530" s="11"/>
      <c r="J1530" s="11"/>
      <c r="K1530" s="2"/>
      <c r="L1530" s="2"/>
      <c r="M1530" s="1"/>
    </row>
    <row r="1531" spans="1:13" x14ac:dyDescent="0.2">
      <c r="A1531" s="1"/>
      <c r="B1531" s="1"/>
      <c r="C1531" s="16"/>
      <c r="D1531" s="1"/>
      <c r="E1531" s="1"/>
      <c r="F1531" s="1"/>
      <c r="G1531" s="1"/>
      <c r="H1531" s="11"/>
      <c r="I1531" s="11"/>
      <c r="J1531" s="11"/>
      <c r="K1531" s="2"/>
      <c r="L1531" s="2"/>
      <c r="M1531" s="1"/>
    </row>
    <row r="1532" spans="1:13" x14ac:dyDescent="0.2">
      <c r="A1532" s="1"/>
      <c r="B1532" s="1"/>
      <c r="C1532" s="16"/>
      <c r="D1532" s="1"/>
      <c r="E1532" s="1"/>
      <c r="F1532" s="1"/>
      <c r="G1532" s="1"/>
      <c r="H1532" s="11"/>
      <c r="I1532" s="11"/>
      <c r="J1532" s="11"/>
      <c r="K1532" s="2"/>
      <c r="L1532" s="2"/>
      <c r="M1532" s="1"/>
    </row>
    <row r="1533" spans="1:13" x14ac:dyDescent="0.2">
      <c r="A1533" s="1"/>
      <c r="B1533" s="1"/>
      <c r="C1533" s="16"/>
      <c r="D1533" s="1"/>
      <c r="E1533" s="1"/>
      <c r="F1533" s="1"/>
      <c r="G1533" s="1"/>
      <c r="H1533" s="11"/>
      <c r="I1533" s="11"/>
      <c r="J1533" s="11"/>
      <c r="K1533" s="2"/>
      <c r="L1533" s="2"/>
      <c r="M1533" s="1"/>
    </row>
    <row r="1534" spans="1:13" x14ac:dyDescent="0.2">
      <c r="A1534" s="1"/>
      <c r="B1534" s="1"/>
      <c r="C1534" s="16"/>
      <c r="D1534" s="1"/>
      <c r="E1534" s="1"/>
      <c r="F1534" s="1"/>
      <c r="G1534" s="1"/>
      <c r="H1534" s="11"/>
      <c r="I1534" s="11"/>
      <c r="J1534" s="11"/>
      <c r="K1534" s="2"/>
      <c r="L1534" s="2"/>
      <c r="M1534" s="1"/>
    </row>
    <row r="1535" spans="1:13" x14ac:dyDescent="0.2">
      <c r="A1535" s="1"/>
      <c r="B1535" s="1"/>
      <c r="C1535" s="16"/>
      <c r="D1535" s="1"/>
      <c r="E1535" s="1"/>
      <c r="F1535" s="1"/>
      <c r="G1535" s="1"/>
      <c r="H1535" s="11"/>
      <c r="I1535" s="11"/>
      <c r="J1535" s="11"/>
      <c r="K1535" s="2"/>
      <c r="L1535" s="2"/>
      <c r="M1535" s="1"/>
    </row>
    <row r="1536" spans="1:13" x14ac:dyDescent="0.2">
      <c r="A1536" s="1"/>
      <c r="B1536" s="1"/>
      <c r="C1536" s="16"/>
      <c r="D1536" s="1"/>
      <c r="E1536" s="1"/>
      <c r="F1536" s="1"/>
      <c r="G1536" s="1"/>
      <c r="H1536" s="11"/>
      <c r="I1536" s="11"/>
      <c r="J1536" s="11"/>
      <c r="K1536" s="2"/>
      <c r="L1536" s="2"/>
      <c r="M1536" s="1"/>
    </row>
    <row r="1537" spans="1:13" x14ac:dyDescent="0.2">
      <c r="A1537" s="1"/>
      <c r="B1537" s="1"/>
      <c r="C1537" s="16"/>
      <c r="D1537" s="1"/>
      <c r="E1537" s="1"/>
      <c r="F1537" s="1"/>
      <c r="G1537" s="1"/>
      <c r="H1537" s="11"/>
      <c r="I1537" s="11"/>
      <c r="J1537" s="11"/>
      <c r="K1537" s="2"/>
      <c r="L1537" s="2"/>
      <c r="M1537" s="1"/>
    </row>
    <row r="1538" spans="1:13" x14ac:dyDescent="0.2">
      <c r="A1538" s="1"/>
      <c r="B1538" s="1"/>
      <c r="C1538" s="16"/>
      <c r="D1538" s="1"/>
      <c r="E1538" s="1"/>
      <c r="F1538" s="1"/>
      <c r="G1538" s="1"/>
      <c r="H1538" s="11"/>
      <c r="I1538" s="11"/>
      <c r="J1538" s="11"/>
      <c r="K1538" s="2"/>
      <c r="L1538" s="2"/>
      <c r="M1538" s="1"/>
    </row>
    <row r="1539" spans="1:13" x14ac:dyDescent="0.2">
      <c r="A1539" s="1"/>
      <c r="B1539" s="1"/>
      <c r="C1539" s="16"/>
      <c r="D1539" s="1"/>
      <c r="E1539" s="1"/>
      <c r="F1539" s="1"/>
      <c r="G1539" s="1"/>
      <c r="H1539" s="11"/>
      <c r="I1539" s="11"/>
      <c r="J1539" s="11"/>
      <c r="K1539" s="2"/>
      <c r="L1539" s="2"/>
      <c r="M1539" s="1"/>
    </row>
    <row r="1540" spans="1:13" x14ac:dyDescent="0.2">
      <c r="A1540" s="1"/>
      <c r="B1540" s="1"/>
      <c r="C1540" s="16"/>
      <c r="D1540" s="1"/>
      <c r="E1540" s="1"/>
      <c r="F1540" s="1"/>
      <c r="G1540" s="1"/>
      <c r="H1540" s="11"/>
      <c r="I1540" s="11"/>
      <c r="J1540" s="11"/>
      <c r="K1540" s="2"/>
      <c r="L1540" s="2"/>
      <c r="M1540" s="1"/>
    </row>
    <row r="1541" spans="1:13" x14ac:dyDescent="0.2">
      <c r="A1541" s="1"/>
      <c r="B1541" s="1"/>
      <c r="C1541" s="16"/>
      <c r="D1541" s="1"/>
      <c r="E1541" s="1"/>
      <c r="F1541" s="1"/>
      <c r="G1541" s="1"/>
      <c r="H1541" s="11"/>
      <c r="I1541" s="11"/>
      <c r="J1541" s="11"/>
      <c r="K1541" s="2"/>
      <c r="L1541" s="2"/>
      <c r="M1541" s="1"/>
    </row>
    <row r="1542" spans="1:13" x14ac:dyDescent="0.2">
      <c r="A1542" s="1"/>
      <c r="B1542" s="1"/>
      <c r="C1542" s="16"/>
      <c r="D1542" s="1"/>
      <c r="E1542" s="1"/>
      <c r="F1542" s="1"/>
      <c r="G1542" s="1"/>
      <c r="H1542" s="11"/>
      <c r="I1542" s="11"/>
      <c r="J1542" s="11"/>
      <c r="K1542" s="2"/>
      <c r="L1542" s="2"/>
      <c r="M1542" s="1"/>
    </row>
    <row r="1543" spans="1:13" x14ac:dyDescent="0.2">
      <c r="A1543" s="1"/>
      <c r="B1543" s="1"/>
      <c r="C1543" s="16"/>
      <c r="D1543" s="1"/>
      <c r="E1543" s="1"/>
      <c r="F1543" s="1"/>
      <c r="G1543" s="1"/>
      <c r="H1543" s="11"/>
      <c r="I1543" s="11"/>
      <c r="J1543" s="11"/>
      <c r="K1543" s="2"/>
      <c r="L1543" s="2"/>
      <c r="M1543" s="1"/>
    </row>
    <row r="1544" spans="1:13" x14ac:dyDescent="0.2">
      <c r="A1544" s="1"/>
      <c r="B1544" s="1"/>
      <c r="C1544" s="16"/>
      <c r="D1544" s="1"/>
      <c r="E1544" s="1"/>
      <c r="F1544" s="1"/>
      <c r="G1544" s="1"/>
      <c r="H1544" s="11"/>
      <c r="I1544" s="11"/>
      <c r="J1544" s="11"/>
      <c r="K1544" s="2"/>
      <c r="L1544" s="2"/>
      <c r="M1544" s="1"/>
    </row>
    <row r="1545" spans="1:13" x14ac:dyDescent="0.2">
      <c r="A1545" s="1"/>
      <c r="B1545" s="1"/>
      <c r="C1545" s="16"/>
      <c r="D1545" s="1"/>
      <c r="E1545" s="1"/>
      <c r="F1545" s="1"/>
      <c r="G1545" s="1"/>
      <c r="H1545" s="11"/>
      <c r="I1545" s="11"/>
      <c r="J1545" s="11"/>
      <c r="K1545" s="2"/>
      <c r="L1545" s="2"/>
      <c r="M1545" s="1"/>
    </row>
    <row r="1546" spans="1:13" x14ac:dyDescent="0.2">
      <c r="A1546" s="1"/>
      <c r="B1546" s="1"/>
      <c r="C1546" s="16"/>
      <c r="D1546" s="1"/>
      <c r="E1546" s="1"/>
      <c r="F1546" s="1"/>
      <c r="G1546" s="1"/>
      <c r="H1546" s="11"/>
      <c r="I1546" s="11"/>
      <c r="J1546" s="11"/>
      <c r="K1546" s="2"/>
      <c r="L1546" s="2"/>
      <c r="M1546" s="1"/>
    </row>
    <row r="1547" spans="1:13" x14ac:dyDescent="0.2">
      <c r="A1547" s="1"/>
      <c r="B1547" s="1"/>
      <c r="C1547" s="16"/>
      <c r="D1547" s="1"/>
      <c r="E1547" s="1"/>
      <c r="F1547" s="1"/>
      <c r="G1547" s="1"/>
      <c r="H1547" s="11"/>
      <c r="I1547" s="11"/>
      <c r="J1547" s="11"/>
      <c r="K1547" s="2"/>
      <c r="L1547" s="2"/>
      <c r="M1547" s="1"/>
    </row>
    <row r="1548" spans="1:13" x14ac:dyDescent="0.2">
      <c r="A1548" s="1"/>
      <c r="B1548" s="1"/>
      <c r="C1548" s="16"/>
      <c r="D1548" s="1"/>
      <c r="E1548" s="1"/>
      <c r="F1548" s="1"/>
      <c r="G1548" s="1"/>
      <c r="H1548" s="11"/>
      <c r="I1548" s="11"/>
      <c r="J1548" s="11"/>
      <c r="K1548" s="2"/>
      <c r="L1548" s="2"/>
      <c r="M1548" s="1"/>
    </row>
    <row r="1549" spans="1:13" x14ac:dyDescent="0.2">
      <c r="A1549" s="1"/>
      <c r="B1549" s="1"/>
      <c r="C1549" s="16"/>
      <c r="D1549" s="1"/>
      <c r="E1549" s="1"/>
      <c r="F1549" s="1"/>
      <c r="G1549" s="1"/>
      <c r="H1549" s="11"/>
      <c r="I1549" s="11"/>
      <c r="J1549" s="11"/>
      <c r="K1549" s="2"/>
      <c r="L1549" s="2"/>
      <c r="M1549" s="1"/>
    </row>
    <row r="1550" spans="1:13" x14ac:dyDescent="0.2">
      <c r="A1550" s="1"/>
      <c r="B1550" s="1"/>
      <c r="C1550" s="16"/>
      <c r="D1550" s="1"/>
      <c r="E1550" s="1"/>
      <c r="F1550" s="1"/>
      <c r="G1550" s="1"/>
      <c r="H1550" s="11"/>
      <c r="I1550" s="11"/>
      <c r="J1550" s="11"/>
      <c r="K1550" s="2"/>
      <c r="L1550" s="2"/>
      <c r="M1550" s="1"/>
    </row>
    <row r="1551" spans="1:13" x14ac:dyDescent="0.2">
      <c r="A1551" s="1"/>
      <c r="B1551" s="1"/>
      <c r="C1551" s="16"/>
      <c r="D1551" s="1"/>
      <c r="E1551" s="1"/>
      <c r="F1551" s="1"/>
      <c r="G1551" s="1"/>
      <c r="H1551" s="11"/>
      <c r="I1551" s="11"/>
      <c r="J1551" s="11"/>
      <c r="K1551" s="2"/>
      <c r="L1551" s="2"/>
      <c r="M1551" s="1"/>
    </row>
    <row r="1552" spans="1:13" x14ac:dyDescent="0.2">
      <c r="A1552" s="1"/>
      <c r="B1552" s="1"/>
      <c r="C1552" s="16"/>
      <c r="D1552" s="1"/>
      <c r="E1552" s="1"/>
      <c r="F1552" s="1"/>
      <c r="G1552" s="1"/>
      <c r="H1552" s="11"/>
      <c r="I1552" s="11"/>
      <c r="J1552" s="11"/>
      <c r="K1552" s="2"/>
      <c r="L1552" s="2"/>
      <c r="M1552" s="1"/>
    </row>
    <row r="1553" spans="1:13" x14ac:dyDescent="0.2">
      <c r="A1553" s="1"/>
      <c r="B1553" s="1"/>
      <c r="C1553" s="16"/>
      <c r="D1553" s="1"/>
      <c r="E1553" s="1"/>
      <c r="F1553" s="1"/>
      <c r="G1553" s="1"/>
      <c r="H1553" s="11"/>
      <c r="I1553" s="11"/>
      <c r="J1553" s="11"/>
      <c r="K1553" s="2"/>
      <c r="L1553" s="2"/>
      <c r="M1553" s="1"/>
    </row>
    <row r="1554" spans="1:13" x14ac:dyDescent="0.2">
      <c r="A1554" s="1"/>
      <c r="B1554" s="1"/>
      <c r="C1554" s="16"/>
      <c r="D1554" s="1"/>
      <c r="E1554" s="1"/>
      <c r="F1554" s="1"/>
      <c r="G1554" s="1"/>
      <c r="H1554" s="11"/>
      <c r="I1554" s="11"/>
      <c r="J1554" s="11"/>
      <c r="K1554" s="2"/>
      <c r="L1554" s="2"/>
      <c r="M1554" s="1"/>
    </row>
    <row r="1555" spans="1:13" x14ac:dyDescent="0.2">
      <c r="A1555" s="1"/>
      <c r="B1555" s="1"/>
      <c r="C1555" s="16"/>
      <c r="D1555" s="1"/>
      <c r="E1555" s="1"/>
      <c r="F1555" s="1"/>
      <c r="G1555" s="1"/>
      <c r="H1555" s="11"/>
      <c r="I1555" s="11"/>
      <c r="J1555" s="11"/>
      <c r="K1555" s="2"/>
      <c r="L1555" s="2"/>
      <c r="M1555" s="1"/>
    </row>
    <row r="1556" spans="1:13" x14ac:dyDescent="0.2">
      <c r="A1556" s="1"/>
      <c r="B1556" s="1"/>
      <c r="C1556" s="16"/>
      <c r="D1556" s="1"/>
      <c r="E1556" s="1"/>
      <c r="F1556" s="1"/>
      <c r="G1556" s="1"/>
      <c r="H1556" s="11"/>
      <c r="I1556" s="11"/>
      <c r="J1556" s="11"/>
      <c r="K1556" s="2"/>
      <c r="L1556" s="2"/>
      <c r="M1556" s="1"/>
    </row>
    <row r="1557" spans="1:13" x14ac:dyDescent="0.2">
      <c r="A1557" s="1"/>
      <c r="B1557" s="1"/>
      <c r="C1557" s="16"/>
      <c r="D1557" s="1"/>
      <c r="E1557" s="1"/>
      <c r="F1557" s="1"/>
      <c r="G1557" s="1"/>
      <c r="H1557" s="11"/>
      <c r="I1557" s="11"/>
      <c r="J1557" s="11"/>
      <c r="K1557" s="2"/>
      <c r="L1557" s="2"/>
      <c r="M1557" s="1"/>
    </row>
    <row r="1558" spans="1:13" x14ac:dyDescent="0.2">
      <c r="A1558" s="1"/>
      <c r="B1558" s="1"/>
      <c r="C1558" s="16"/>
      <c r="D1558" s="1"/>
      <c r="E1558" s="1"/>
      <c r="F1558" s="1"/>
      <c r="G1558" s="1"/>
      <c r="H1558" s="11"/>
      <c r="I1558" s="11"/>
      <c r="J1558" s="11"/>
      <c r="K1558" s="2"/>
      <c r="L1558" s="2"/>
      <c r="M1558" s="1"/>
    </row>
    <row r="1559" spans="1:13" x14ac:dyDescent="0.2">
      <c r="A1559" s="1"/>
      <c r="B1559" s="1"/>
      <c r="C1559" s="16"/>
      <c r="D1559" s="1"/>
      <c r="E1559" s="1"/>
      <c r="F1559" s="1"/>
      <c r="G1559" s="1"/>
      <c r="H1559" s="11"/>
      <c r="I1559" s="11"/>
      <c r="J1559" s="11"/>
      <c r="K1559" s="2"/>
      <c r="L1559" s="2"/>
      <c r="M1559" s="1"/>
    </row>
    <row r="1560" spans="1:13" x14ac:dyDescent="0.2">
      <c r="A1560" s="1"/>
      <c r="B1560" s="1"/>
      <c r="C1560" s="16"/>
      <c r="D1560" s="1"/>
      <c r="E1560" s="1"/>
      <c r="F1560" s="1"/>
      <c r="G1560" s="1"/>
      <c r="H1560" s="11"/>
      <c r="I1560" s="11"/>
      <c r="J1560" s="11"/>
      <c r="K1560" s="2"/>
      <c r="L1560" s="2"/>
      <c r="M1560" s="1"/>
    </row>
    <row r="1561" spans="1:13" x14ac:dyDescent="0.2">
      <c r="A1561" s="1"/>
      <c r="B1561" s="1"/>
      <c r="C1561" s="16"/>
      <c r="D1561" s="1"/>
      <c r="E1561" s="1"/>
      <c r="F1561" s="1"/>
      <c r="G1561" s="1"/>
      <c r="H1561" s="11"/>
      <c r="I1561" s="11"/>
      <c r="J1561" s="11"/>
      <c r="K1561" s="2"/>
      <c r="L1561" s="2"/>
      <c r="M1561" s="1"/>
    </row>
    <row r="1562" spans="1:13" x14ac:dyDescent="0.2">
      <c r="A1562" s="1"/>
      <c r="B1562" s="1"/>
      <c r="C1562" s="16"/>
      <c r="D1562" s="1"/>
      <c r="E1562" s="1"/>
      <c r="F1562" s="1"/>
      <c r="G1562" s="1"/>
      <c r="H1562" s="11"/>
      <c r="I1562" s="11"/>
      <c r="J1562" s="11"/>
      <c r="K1562" s="2"/>
      <c r="L1562" s="2"/>
      <c r="M1562" s="1"/>
    </row>
    <row r="1563" spans="1:13" x14ac:dyDescent="0.2">
      <c r="A1563" s="1"/>
      <c r="B1563" s="1"/>
      <c r="C1563" s="16"/>
      <c r="D1563" s="1"/>
      <c r="E1563" s="1"/>
      <c r="F1563" s="1"/>
      <c r="G1563" s="1"/>
      <c r="H1563" s="11"/>
      <c r="I1563" s="11"/>
      <c r="J1563" s="11"/>
      <c r="K1563" s="2"/>
      <c r="L1563" s="2"/>
      <c r="M1563" s="1"/>
    </row>
    <row r="1564" spans="1:13" x14ac:dyDescent="0.2">
      <c r="A1564" s="1"/>
      <c r="B1564" s="1"/>
      <c r="C1564" s="16"/>
      <c r="D1564" s="1"/>
      <c r="E1564" s="1"/>
      <c r="F1564" s="1"/>
      <c r="G1564" s="1"/>
      <c r="H1564" s="11"/>
      <c r="I1564" s="11"/>
      <c r="J1564" s="11"/>
      <c r="K1564" s="2"/>
      <c r="L1564" s="2"/>
      <c r="M1564" s="1"/>
    </row>
    <row r="1565" spans="1:13" x14ac:dyDescent="0.2">
      <c r="A1565" s="1"/>
      <c r="B1565" s="1"/>
      <c r="C1565" s="16"/>
      <c r="D1565" s="1"/>
      <c r="E1565" s="1"/>
      <c r="F1565" s="1"/>
      <c r="G1565" s="1"/>
      <c r="H1565" s="11"/>
      <c r="I1565" s="11"/>
      <c r="J1565" s="11"/>
      <c r="K1565" s="2"/>
      <c r="L1565" s="2"/>
      <c r="M1565" s="1"/>
    </row>
    <row r="1566" spans="1:13" x14ac:dyDescent="0.2">
      <c r="A1566" s="1"/>
      <c r="B1566" s="1"/>
      <c r="C1566" s="16"/>
      <c r="D1566" s="1"/>
      <c r="E1566" s="1"/>
      <c r="F1566" s="1"/>
      <c r="G1566" s="1"/>
      <c r="H1566" s="11"/>
      <c r="I1566" s="11"/>
      <c r="J1566" s="11"/>
      <c r="K1566" s="2"/>
      <c r="L1566" s="2"/>
      <c r="M1566" s="1"/>
    </row>
    <row r="1567" spans="1:13" x14ac:dyDescent="0.2">
      <c r="A1567" s="1"/>
      <c r="B1567" s="1"/>
      <c r="C1567" s="16"/>
      <c r="D1567" s="1"/>
      <c r="E1567" s="1"/>
      <c r="F1567" s="1"/>
      <c r="G1567" s="1"/>
      <c r="H1567" s="11"/>
      <c r="I1567" s="11"/>
      <c r="J1567" s="11"/>
      <c r="K1567" s="2"/>
      <c r="L1567" s="2"/>
      <c r="M1567" s="1"/>
    </row>
    <row r="1568" spans="1:13" x14ac:dyDescent="0.2">
      <c r="A1568" s="1"/>
      <c r="B1568" s="1"/>
      <c r="C1568" s="16"/>
      <c r="D1568" s="1"/>
      <c r="E1568" s="1"/>
      <c r="F1568" s="1"/>
      <c r="G1568" s="1"/>
      <c r="H1568" s="11"/>
      <c r="I1568" s="11"/>
      <c r="J1568" s="11"/>
      <c r="K1568" s="2"/>
      <c r="L1568" s="2"/>
      <c r="M1568" s="1"/>
    </row>
    <row r="1569" spans="1:13" x14ac:dyDescent="0.2">
      <c r="A1569" s="1"/>
      <c r="B1569" s="1"/>
      <c r="C1569" s="16"/>
      <c r="D1569" s="1"/>
      <c r="E1569" s="1"/>
      <c r="F1569" s="1"/>
      <c r="G1569" s="1"/>
      <c r="H1569" s="11"/>
      <c r="I1569" s="11"/>
      <c r="J1569" s="11"/>
      <c r="K1569" s="2"/>
      <c r="L1569" s="2"/>
      <c r="M1569" s="1"/>
    </row>
    <row r="1570" spans="1:13" x14ac:dyDescent="0.2">
      <c r="A1570" s="1"/>
      <c r="B1570" s="1"/>
      <c r="C1570" s="16"/>
      <c r="D1570" s="1"/>
      <c r="E1570" s="1"/>
      <c r="F1570" s="1"/>
      <c r="G1570" s="1"/>
      <c r="H1570" s="11"/>
      <c r="I1570" s="11"/>
      <c r="J1570" s="11"/>
      <c r="K1570" s="2"/>
      <c r="L1570" s="2"/>
      <c r="M1570" s="1"/>
    </row>
    <row r="1571" spans="1:13" x14ac:dyDescent="0.2">
      <c r="A1571" s="1"/>
      <c r="B1571" s="1"/>
      <c r="C1571" s="16"/>
      <c r="D1571" s="1"/>
      <c r="E1571" s="1"/>
      <c r="F1571" s="1"/>
      <c r="G1571" s="1"/>
      <c r="H1571" s="11"/>
      <c r="I1571" s="11"/>
      <c r="J1571" s="11"/>
      <c r="K1571" s="2"/>
      <c r="L1571" s="2"/>
      <c r="M1571" s="1"/>
    </row>
    <row r="1572" spans="1:13" x14ac:dyDescent="0.2">
      <c r="A1572" s="1"/>
      <c r="B1572" s="1"/>
      <c r="C1572" s="16"/>
      <c r="D1572" s="1"/>
      <c r="E1572" s="1"/>
      <c r="F1572" s="1"/>
      <c r="G1572" s="1"/>
      <c r="H1572" s="11"/>
      <c r="I1572" s="11"/>
      <c r="J1572" s="11"/>
      <c r="K1572" s="2"/>
      <c r="L1572" s="2"/>
      <c r="M1572" s="1"/>
    </row>
    <row r="1573" spans="1:13" x14ac:dyDescent="0.2">
      <c r="A1573" s="1"/>
      <c r="B1573" s="1"/>
      <c r="C1573" s="16"/>
      <c r="D1573" s="1"/>
      <c r="E1573" s="1"/>
      <c r="F1573" s="1"/>
      <c r="G1573" s="1"/>
      <c r="H1573" s="11"/>
      <c r="I1573" s="11"/>
      <c r="J1573" s="11"/>
      <c r="K1573" s="2"/>
      <c r="L1573" s="2"/>
      <c r="M1573" s="1"/>
    </row>
    <row r="1574" spans="1:13" x14ac:dyDescent="0.2">
      <c r="A1574" s="1"/>
      <c r="B1574" s="1"/>
      <c r="C1574" s="16"/>
      <c r="D1574" s="1"/>
      <c r="E1574" s="1"/>
      <c r="F1574" s="1"/>
      <c r="G1574" s="1"/>
      <c r="H1574" s="11"/>
      <c r="I1574" s="11"/>
      <c r="J1574" s="11"/>
      <c r="K1574" s="2"/>
      <c r="L1574" s="2"/>
      <c r="M1574" s="1"/>
    </row>
    <row r="1575" spans="1:13" x14ac:dyDescent="0.2">
      <c r="A1575" s="1"/>
      <c r="B1575" s="1"/>
      <c r="C1575" s="16"/>
      <c r="D1575" s="1"/>
      <c r="E1575" s="1"/>
      <c r="F1575" s="1"/>
      <c r="G1575" s="1"/>
      <c r="H1575" s="11"/>
      <c r="I1575" s="11"/>
      <c r="J1575" s="11"/>
      <c r="K1575" s="2"/>
      <c r="L1575" s="2"/>
      <c r="M1575" s="1"/>
    </row>
    <row r="1576" spans="1:13" x14ac:dyDescent="0.2">
      <c r="A1576" s="1"/>
      <c r="B1576" s="1"/>
      <c r="C1576" s="16"/>
      <c r="D1576" s="1"/>
      <c r="E1576" s="1"/>
      <c r="F1576" s="1"/>
      <c r="G1576" s="1"/>
      <c r="H1576" s="11"/>
      <c r="I1576" s="11"/>
      <c r="J1576" s="11"/>
      <c r="K1576" s="2"/>
      <c r="L1576" s="2"/>
      <c r="M1576" s="1"/>
    </row>
    <row r="1577" spans="1:13" x14ac:dyDescent="0.2">
      <c r="A1577" s="1"/>
      <c r="B1577" s="1"/>
      <c r="C1577" s="16"/>
      <c r="D1577" s="1"/>
      <c r="E1577" s="1"/>
      <c r="F1577" s="1"/>
      <c r="G1577" s="1"/>
      <c r="H1577" s="11"/>
      <c r="I1577" s="11"/>
      <c r="J1577" s="11"/>
      <c r="K1577" s="2"/>
      <c r="L1577" s="2"/>
      <c r="M1577" s="1"/>
    </row>
    <row r="1578" spans="1:13" x14ac:dyDescent="0.2">
      <c r="A1578" s="1"/>
      <c r="B1578" s="1"/>
      <c r="C1578" s="16"/>
      <c r="D1578" s="1"/>
      <c r="E1578" s="1"/>
      <c r="F1578" s="1"/>
      <c r="G1578" s="1"/>
      <c r="H1578" s="11"/>
      <c r="I1578" s="11"/>
      <c r="J1578" s="11"/>
      <c r="K1578" s="2"/>
      <c r="L1578" s="2"/>
      <c r="M1578" s="1"/>
    </row>
    <row r="1579" spans="1:13" x14ac:dyDescent="0.2">
      <c r="A1579" s="1"/>
      <c r="B1579" s="1"/>
      <c r="C1579" s="16"/>
      <c r="D1579" s="1"/>
      <c r="E1579" s="1"/>
      <c r="F1579" s="1"/>
      <c r="G1579" s="1"/>
      <c r="H1579" s="11"/>
      <c r="I1579" s="11"/>
      <c r="J1579" s="11"/>
      <c r="K1579" s="2"/>
      <c r="L1579" s="2"/>
      <c r="M1579" s="1"/>
    </row>
    <row r="1580" spans="1:13" x14ac:dyDescent="0.2">
      <c r="A1580" s="1"/>
      <c r="B1580" s="1"/>
      <c r="C1580" s="16"/>
      <c r="D1580" s="1"/>
      <c r="E1580" s="1"/>
      <c r="F1580" s="1"/>
      <c r="G1580" s="1"/>
      <c r="H1580" s="11"/>
      <c r="I1580" s="11"/>
      <c r="J1580" s="11"/>
      <c r="K1580" s="2"/>
      <c r="L1580" s="2"/>
      <c r="M1580" s="1"/>
    </row>
    <row r="1581" spans="1:13" x14ac:dyDescent="0.2">
      <c r="A1581" s="1"/>
      <c r="B1581" s="1"/>
      <c r="C1581" s="16"/>
      <c r="D1581" s="1"/>
      <c r="E1581" s="1"/>
      <c r="F1581" s="1"/>
      <c r="G1581" s="1"/>
      <c r="H1581" s="11"/>
      <c r="I1581" s="11"/>
      <c r="J1581" s="11"/>
      <c r="K1581" s="2"/>
      <c r="L1581" s="2"/>
      <c r="M1581" s="1"/>
    </row>
    <row r="1582" spans="1:13" x14ac:dyDescent="0.2">
      <c r="A1582" s="1"/>
      <c r="B1582" s="1"/>
      <c r="C1582" s="16"/>
      <c r="D1582" s="1"/>
      <c r="E1582" s="1"/>
      <c r="F1582" s="1"/>
      <c r="G1582" s="1"/>
      <c r="H1582" s="11"/>
      <c r="I1582" s="11"/>
      <c r="J1582" s="11"/>
      <c r="K1582" s="2"/>
      <c r="L1582" s="2"/>
      <c r="M1582" s="1"/>
    </row>
    <row r="1583" spans="1:13" x14ac:dyDescent="0.2">
      <c r="A1583" s="1"/>
      <c r="B1583" s="1"/>
      <c r="C1583" s="16"/>
      <c r="D1583" s="1"/>
      <c r="E1583" s="1"/>
      <c r="F1583" s="1"/>
      <c r="G1583" s="1"/>
      <c r="H1583" s="11"/>
      <c r="I1583" s="11"/>
      <c r="J1583" s="11"/>
      <c r="K1583" s="2"/>
      <c r="L1583" s="2"/>
      <c r="M1583" s="1"/>
    </row>
    <row r="1584" spans="1:13" x14ac:dyDescent="0.2">
      <c r="A1584" s="1"/>
      <c r="B1584" s="1"/>
      <c r="C1584" s="16"/>
      <c r="D1584" s="1"/>
      <c r="E1584" s="1"/>
      <c r="F1584" s="1"/>
      <c r="G1584" s="1"/>
      <c r="H1584" s="11"/>
      <c r="I1584" s="11"/>
      <c r="J1584" s="11"/>
      <c r="K1584" s="2"/>
      <c r="L1584" s="2"/>
      <c r="M1584" s="1"/>
    </row>
    <row r="1585" spans="1:13" x14ac:dyDescent="0.2">
      <c r="A1585" s="1"/>
      <c r="B1585" s="1"/>
      <c r="C1585" s="16"/>
      <c r="D1585" s="1"/>
      <c r="E1585" s="1"/>
      <c r="F1585" s="1"/>
      <c r="G1585" s="1"/>
      <c r="H1585" s="11"/>
      <c r="I1585" s="11"/>
      <c r="J1585" s="11"/>
      <c r="K1585" s="2"/>
      <c r="L1585" s="2"/>
      <c r="M1585" s="1"/>
    </row>
    <row r="1586" spans="1:13" x14ac:dyDescent="0.2">
      <c r="A1586" s="1"/>
      <c r="B1586" s="1"/>
      <c r="C1586" s="16"/>
      <c r="D1586" s="1"/>
      <c r="E1586" s="1"/>
      <c r="F1586" s="1"/>
      <c r="G1586" s="1"/>
      <c r="H1586" s="11"/>
      <c r="I1586" s="11"/>
      <c r="J1586" s="11"/>
      <c r="K1586" s="2"/>
      <c r="L1586" s="2"/>
      <c r="M1586" s="1"/>
    </row>
    <row r="1587" spans="1:13" x14ac:dyDescent="0.2">
      <c r="A1587" s="1"/>
      <c r="B1587" s="1"/>
      <c r="C1587" s="16"/>
      <c r="D1587" s="1"/>
      <c r="E1587" s="1"/>
      <c r="F1587" s="1"/>
      <c r="G1587" s="1"/>
      <c r="H1587" s="11"/>
      <c r="I1587" s="11"/>
      <c r="J1587" s="11"/>
      <c r="K1587" s="2"/>
      <c r="L1587" s="2"/>
      <c r="M1587" s="1"/>
    </row>
    <row r="1588" spans="1:13" x14ac:dyDescent="0.2">
      <c r="A1588" s="1"/>
      <c r="B1588" s="1"/>
      <c r="C1588" s="16"/>
      <c r="D1588" s="1"/>
      <c r="E1588" s="1"/>
      <c r="F1588" s="1"/>
      <c r="G1588" s="1"/>
      <c r="H1588" s="11"/>
      <c r="I1588" s="11"/>
      <c r="J1588" s="11"/>
      <c r="K1588" s="2"/>
      <c r="L1588" s="2"/>
      <c r="M1588" s="1"/>
    </row>
    <row r="1589" spans="1:13" x14ac:dyDescent="0.2">
      <c r="A1589" s="1"/>
      <c r="B1589" s="1"/>
      <c r="C1589" s="16"/>
      <c r="D1589" s="1"/>
      <c r="E1589" s="1"/>
      <c r="F1589" s="1"/>
      <c r="G1589" s="1"/>
      <c r="H1589" s="11"/>
      <c r="I1589" s="11"/>
      <c r="J1589" s="11"/>
      <c r="K1589" s="2"/>
      <c r="L1589" s="2"/>
      <c r="M1589" s="1"/>
    </row>
    <row r="1590" spans="1:13" x14ac:dyDescent="0.2">
      <c r="A1590" s="1"/>
      <c r="B1590" s="1"/>
      <c r="C1590" s="16"/>
      <c r="D1590" s="1"/>
      <c r="E1590" s="1"/>
      <c r="F1590" s="1"/>
      <c r="G1590" s="1"/>
      <c r="H1590" s="11"/>
      <c r="I1590" s="11"/>
      <c r="J1590" s="11"/>
      <c r="K1590" s="2"/>
      <c r="L1590" s="2"/>
      <c r="M1590" s="1"/>
    </row>
    <row r="1591" spans="1:13" x14ac:dyDescent="0.2">
      <c r="A1591" s="1"/>
      <c r="B1591" s="1"/>
      <c r="C1591" s="16"/>
      <c r="D1591" s="1"/>
      <c r="E1591" s="1"/>
      <c r="F1591" s="1"/>
      <c r="G1591" s="1"/>
      <c r="H1591" s="11"/>
      <c r="I1591" s="11"/>
      <c r="J1591" s="11"/>
      <c r="K1591" s="2"/>
      <c r="L1591" s="2"/>
      <c r="M1591" s="1"/>
    </row>
    <row r="1592" spans="1:13" x14ac:dyDescent="0.2">
      <c r="A1592" s="1"/>
      <c r="B1592" s="1"/>
      <c r="C1592" s="16"/>
      <c r="D1592" s="1"/>
      <c r="E1592" s="1"/>
      <c r="F1592" s="1"/>
      <c r="G1592" s="1"/>
      <c r="H1592" s="11"/>
      <c r="I1592" s="11"/>
      <c r="J1592" s="11"/>
      <c r="K1592" s="2"/>
      <c r="L1592" s="2"/>
      <c r="M1592" s="1"/>
    </row>
    <row r="1593" spans="1:13" x14ac:dyDescent="0.2">
      <c r="A1593" s="1"/>
      <c r="B1593" s="1"/>
      <c r="C1593" s="16"/>
      <c r="D1593" s="1"/>
      <c r="E1593" s="1"/>
      <c r="F1593" s="1"/>
      <c r="G1593" s="1"/>
      <c r="H1593" s="11"/>
      <c r="I1593" s="11"/>
      <c r="J1593" s="11"/>
      <c r="K1593" s="2"/>
      <c r="L1593" s="2"/>
      <c r="M1593" s="1"/>
    </row>
    <row r="1594" spans="1:13" x14ac:dyDescent="0.2">
      <c r="A1594" s="1"/>
      <c r="B1594" s="1"/>
      <c r="C1594" s="16"/>
      <c r="D1594" s="1"/>
      <c r="E1594" s="1"/>
      <c r="F1594" s="1"/>
      <c r="G1594" s="1"/>
      <c r="H1594" s="11"/>
      <c r="I1594" s="11"/>
      <c r="J1594" s="11"/>
      <c r="K1594" s="2"/>
      <c r="L1594" s="2"/>
      <c r="M1594" s="1"/>
    </row>
    <row r="1595" spans="1:13" x14ac:dyDescent="0.2">
      <c r="A1595" s="1"/>
      <c r="B1595" s="1"/>
      <c r="C1595" s="16"/>
      <c r="D1595" s="1"/>
      <c r="E1595" s="1"/>
      <c r="F1595" s="1"/>
      <c r="G1595" s="1"/>
      <c r="H1595" s="11"/>
      <c r="I1595" s="11"/>
      <c r="J1595" s="11"/>
      <c r="K1595" s="2"/>
      <c r="L1595" s="2"/>
      <c r="M1595" s="1"/>
    </row>
    <row r="1596" spans="1:13" x14ac:dyDescent="0.2">
      <c r="A1596" s="1"/>
      <c r="B1596" s="1"/>
      <c r="C1596" s="16"/>
      <c r="D1596" s="1"/>
      <c r="E1596" s="1"/>
      <c r="F1596" s="1"/>
      <c r="G1596" s="1"/>
      <c r="H1596" s="11"/>
      <c r="I1596" s="11"/>
      <c r="J1596" s="11"/>
      <c r="K1596" s="2"/>
      <c r="L1596" s="2"/>
      <c r="M1596" s="1"/>
    </row>
    <row r="1597" spans="1:13" x14ac:dyDescent="0.2">
      <c r="A1597" s="1"/>
      <c r="B1597" s="1"/>
      <c r="C1597" s="16"/>
      <c r="D1597" s="1"/>
      <c r="E1597" s="1"/>
      <c r="F1597" s="1"/>
      <c r="G1597" s="1"/>
      <c r="H1597" s="11"/>
      <c r="I1597" s="11"/>
      <c r="J1597" s="11"/>
      <c r="K1597" s="2"/>
      <c r="L1597" s="2"/>
      <c r="M1597" s="1"/>
    </row>
    <row r="1598" spans="1:13" x14ac:dyDescent="0.2">
      <c r="A1598" s="1"/>
      <c r="B1598" s="1"/>
      <c r="C1598" s="16"/>
      <c r="D1598" s="1"/>
      <c r="E1598" s="1"/>
      <c r="F1598" s="1"/>
      <c r="G1598" s="1"/>
      <c r="H1598" s="11"/>
      <c r="I1598" s="11"/>
      <c r="J1598" s="11"/>
      <c r="K1598" s="2"/>
      <c r="L1598" s="2"/>
      <c r="M1598" s="1"/>
    </row>
    <row r="1599" spans="1:13" x14ac:dyDescent="0.2">
      <c r="A1599" s="1"/>
      <c r="B1599" s="1"/>
      <c r="C1599" s="16"/>
      <c r="D1599" s="1"/>
      <c r="E1599" s="1"/>
      <c r="F1599" s="1"/>
      <c r="G1599" s="1"/>
      <c r="H1599" s="11"/>
      <c r="I1599" s="11"/>
      <c r="J1599" s="11"/>
      <c r="K1599" s="2"/>
      <c r="L1599" s="2"/>
      <c r="M1599" s="1"/>
    </row>
    <row r="1600" spans="1:13" x14ac:dyDescent="0.2">
      <c r="A1600" s="1"/>
      <c r="B1600" s="1"/>
      <c r="C1600" s="16"/>
      <c r="D1600" s="1"/>
      <c r="E1600" s="1"/>
      <c r="F1600" s="1"/>
      <c r="G1600" s="1"/>
      <c r="H1600" s="11"/>
      <c r="I1600" s="11"/>
      <c r="J1600" s="11"/>
      <c r="K1600" s="2"/>
      <c r="L1600" s="2"/>
      <c r="M1600" s="1"/>
    </row>
    <row r="1601" spans="1:13" x14ac:dyDescent="0.2">
      <c r="A1601" s="1"/>
      <c r="B1601" s="1"/>
      <c r="C1601" s="16"/>
      <c r="D1601" s="1"/>
      <c r="E1601" s="1"/>
      <c r="F1601" s="1"/>
      <c r="G1601" s="1"/>
      <c r="H1601" s="11"/>
      <c r="I1601" s="11"/>
      <c r="J1601" s="11"/>
      <c r="K1601" s="2"/>
      <c r="L1601" s="2"/>
      <c r="M1601" s="1"/>
    </row>
    <row r="1602" spans="1:13" x14ac:dyDescent="0.2">
      <c r="A1602" s="1"/>
      <c r="B1602" s="1"/>
      <c r="C1602" s="16"/>
      <c r="D1602" s="1"/>
      <c r="E1602" s="1"/>
      <c r="F1602" s="1"/>
      <c r="G1602" s="1"/>
      <c r="H1602" s="11"/>
      <c r="I1602" s="11"/>
      <c r="J1602" s="11"/>
      <c r="K1602" s="2"/>
      <c r="L1602" s="2"/>
      <c r="M1602" s="1"/>
    </row>
    <row r="1603" spans="1:13" x14ac:dyDescent="0.2">
      <c r="A1603" s="1"/>
      <c r="B1603" s="1"/>
      <c r="C1603" s="16"/>
      <c r="D1603" s="1"/>
      <c r="E1603" s="1"/>
      <c r="F1603" s="1"/>
      <c r="G1603" s="1"/>
      <c r="H1603" s="11"/>
      <c r="I1603" s="11"/>
      <c r="J1603" s="11"/>
      <c r="K1603" s="2"/>
      <c r="L1603" s="2"/>
      <c r="M1603" s="1"/>
    </row>
    <row r="1604" spans="1:13" x14ac:dyDescent="0.2">
      <c r="A1604" s="1"/>
      <c r="B1604" s="1"/>
      <c r="C1604" s="16"/>
      <c r="D1604" s="1"/>
      <c r="E1604" s="1"/>
      <c r="F1604" s="1"/>
      <c r="G1604" s="1"/>
      <c r="H1604" s="11"/>
      <c r="I1604" s="11"/>
      <c r="J1604" s="11"/>
      <c r="K1604" s="2"/>
      <c r="L1604" s="2"/>
      <c r="M1604" s="1"/>
    </row>
    <row r="1605" spans="1:13" x14ac:dyDescent="0.2">
      <c r="A1605" s="1"/>
      <c r="B1605" s="1"/>
      <c r="C1605" s="16"/>
      <c r="D1605" s="1"/>
      <c r="E1605" s="1"/>
      <c r="F1605" s="1"/>
      <c r="G1605" s="1"/>
      <c r="H1605" s="11"/>
      <c r="I1605" s="11"/>
      <c r="J1605" s="11"/>
      <c r="K1605" s="2"/>
      <c r="L1605" s="2"/>
      <c r="M1605" s="1"/>
    </row>
    <row r="1606" spans="1:13" x14ac:dyDescent="0.2">
      <c r="A1606" s="1"/>
      <c r="B1606" s="1"/>
      <c r="C1606" s="16"/>
      <c r="D1606" s="1"/>
      <c r="E1606" s="1"/>
      <c r="F1606" s="1"/>
      <c r="G1606" s="1"/>
      <c r="H1606" s="11"/>
      <c r="I1606" s="11"/>
      <c r="J1606" s="11"/>
      <c r="K1606" s="2"/>
      <c r="L1606" s="2"/>
      <c r="M1606" s="1"/>
    </row>
    <row r="1607" spans="1:13" x14ac:dyDescent="0.2">
      <c r="A1607" s="1"/>
      <c r="B1607" s="1"/>
      <c r="C1607" s="16"/>
      <c r="D1607" s="1"/>
      <c r="E1607" s="1"/>
      <c r="F1607" s="1"/>
      <c r="G1607" s="1"/>
      <c r="H1607" s="11"/>
      <c r="I1607" s="11"/>
      <c r="J1607" s="11"/>
      <c r="K1607" s="2"/>
      <c r="L1607" s="2"/>
      <c r="M1607" s="1"/>
    </row>
    <row r="1608" spans="1:13" x14ac:dyDescent="0.2">
      <c r="A1608" s="1"/>
      <c r="B1608" s="1"/>
      <c r="C1608" s="16"/>
      <c r="D1608" s="1"/>
      <c r="E1608" s="1"/>
      <c r="F1608" s="1"/>
      <c r="G1608" s="1"/>
      <c r="H1608" s="11"/>
      <c r="I1608" s="11"/>
      <c r="J1608" s="11"/>
      <c r="K1608" s="2"/>
      <c r="L1608" s="2"/>
      <c r="M1608" s="1"/>
    </row>
    <row r="1609" spans="1:13" x14ac:dyDescent="0.2">
      <c r="A1609" s="1"/>
      <c r="B1609" s="1"/>
      <c r="C1609" s="16"/>
      <c r="D1609" s="1"/>
      <c r="E1609" s="1"/>
      <c r="F1609" s="1"/>
      <c r="G1609" s="1"/>
      <c r="H1609" s="11"/>
      <c r="I1609" s="11"/>
      <c r="J1609" s="11"/>
      <c r="K1609" s="2"/>
      <c r="L1609" s="2"/>
      <c r="M1609" s="1"/>
    </row>
    <row r="1610" spans="1:13" x14ac:dyDescent="0.2">
      <c r="A1610" s="1"/>
      <c r="B1610" s="1"/>
      <c r="C1610" s="16"/>
      <c r="D1610" s="1"/>
      <c r="E1610" s="1"/>
      <c r="F1610" s="1"/>
      <c r="G1610" s="1"/>
      <c r="H1610" s="11"/>
      <c r="I1610" s="11"/>
      <c r="J1610" s="11"/>
      <c r="K1610" s="2"/>
      <c r="L1610" s="2"/>
      <c r="M1610" s="1"/>
    </row>
    <row r="1611" spans="1:13" x14ac:dyDescent="0.2">
      <c r="A1611" s="1"/>
      <c r="B1611" s="1"/>
      <c r="C1611" s="16"/>
      <c r="D1611" s="1"/>
      <c r="E1611" s="1"/>
      <c r="F1611" s="1"/>
      <c r="G1611" s="1"/>
      <c r="H1611" s="11"/>
      <c r="I1611" s="11"/>
      <c r="J1611" s="11"/>
      <c r="K1611" s="2"/>
      <c r="L1611" s="2"/>
      <c r="M1611" s="1"/>
    </row>
    <row r="1612" spans="1:13" x14ac:dyDescent="0.2">
      <c r="A1612" s="1"/>
      <c r="B1612" s="1"/>
      <c r="C1612" s="16"/>
      <c r="D1612" s="1"/>
      <c r="E1612" s="1"/>
      <c r="F1612" s="1"/>
      <c r="G1612" s="1"/>
      <c r="H1612" s="11"/>
      <c r="I1612" s="11"/>
      <c r="J1612" s="11"/>
      <c r="K1612" s="2"/>
      <c r="L1612" s="2"/>
      <c r="M1612" s="1"/>
    </row>
    <row r="1613" spans="1:13" x14ac:dyDescent="0.2">
      <c r="A1613" s="1"/>
      <c r="B1613" s="1"/>
      <c r="C1613" s="16"/>
      <c r="D1613" s="1"/>
      <c r="E1613" s="1"/>
      <c r="F1613" s="1"/>
      <c r="G1613" s="1"/>
      <c r="H1613" s="11"/>
      <c r="I1613" s="11"/>
      <c r="J1613" s="11"/>
      <c r="K1613" s="2"/>
      <c r="L1613" s="2"/>
      <c r="M1613" s="1"/>
    </row>
    <row r="1614" spans="1:13" x14ac:dyDescent="0.2">
      <c r="A1614" s="1"/>
      <c r="B1614" s="1"/>
      <c r="C1614" s="16"/>
      <c r="D1614" s="1"/>
      <c r="E1614" s="1"/>
      <c r="F1614" s="1"/>
      <c r="G1614" s="1"/>
      <c r="H1614" s="11"/>
      <c r="I1614" s="11"/>
      <c r="J1614" s="11"/>
      <c r="K1614" s="2"/>
      <c r="L1614" s="2"/>
      <c r="M1614" s="1"/>
    </row>
    <row r="1615" spans="1:13" x14ac:dyDescent="0.2">
      <c r="A1615" s="1"/>
      <c r="B1615" s="1"/>
      <c r="C1615" s="16"/>
      <c r="D1615" s="1"/>
      <c r="E1615" s="1"/>
      <c r="F1615" s="1"/>
      <c r="G1615" s="1"/>
      <c r="H1615" s="11"/>
      <c r="I1615" s="11"/>
      <c r="J1615" s="11"/>
      <c r="K1615" s="2"/>
      <c r="L1615" s="2"/>
      <c r="M1615" s="1"/>
    </row>
    <row r="1616" spans="1:13" x14ac:dyDescent="0.2">
      <c r="A1616" s="1"/>
      <c r="B1616" s="1"/>
      <c r="C1616" s="16"/>
      <c r="D1616" s="1"/>
      <c r="E1616" s="1"/>
      <c r="F1616" s="1"/>
      <c r="G1616" s="1"/>
      <c r="H1616" s="11"/>
      <c r="I1616" s="11"/>
      <c r="J1616" s="11"/>
      <c r="K1616" s="2"/>
      <c r="L1616" s="2"/>
      <c r="M1616" s="1"/>
    </row>
    <row r="1617" spans="1:13" x14ac:dyDescent="0.2">
      <c r="A1617" s="1"/>
      <c r="B1617" s="1"/>
      <c r="C1617" s="16"/>
      <c r="D1617" s="1"/>
      <c r="E1617" s="1"/>
      <c r="F1617" s="1"/>
      <c r="G1617" s="1"/>
      <c r="H1617" s="11"/>
      <c r="I1617" s="11"/>
      <c r="J1617" s="11"/>
      <c r="K1617" s="2"/>
      <c r="L1617" s="2"/>
      <c r="M1617" s="1"/>
    </row>
    <row r="1618" spans="1:13" x14ac:dyDescent="0.2">
      <c r="A1618" s="1"/>
      <c r="B1618" s="1"/>
      <c r="C1618" s="16"/>
      <c r="D1618" s="1"/>
      <c r="E1618" s="1"/>
      <c r="F1618" s="1"/>
      <c r="G1618" s="1"/>
      <c r="H1618" s="11"/>
      <c r="I1618" s="11"/>
      <c r="J1618" s="11"/>
      <c r="K1618" s="2"/>
      <c r="L1618" s="2"/>
      <c r="M1618" s="1"/>
    </row>
    <row r="1619" spans="1:13" x14ac:dyDescent="0.2">
      <c r="A1619" s="1"/>
      <c r="B1619" s="1"/>
      <c r="C1619" s="16"/>
      <c r="D1619" s="1"/>
      <c r="E1619" s="1"/>
      <c r="F1619" s="1"/>
      <c r="G1619" s="1"/>
      <c r="H1619" s="11"/>
      <c r="I1619" s="11"/>
      <c r="J1619" s="11"/>
      <c r="K1619" s="2"/>
      <c r="L1619" s="2"/>
      <c r="M1619" s="1"/>
    </row>
    <row r="1620" spans="1:13" x14ac:dyDescent="0.2">
      <c r="A1620" s="1"/>
      <c r="B1620" s="1"/>
      <c r="C1620" s="16"/>
      <c r="D1620" s="1"/>
      <c r="E1620" s="1"/>
      <c r="F1620" s="1"/>
      <c r="G1620" s="1"/>
      <c r="H1620" s="11"/>
      <c r="I1620" s="11"/>
      <c r="J1620" s="11"/>
      <c r="K1620" s="2"/>
      <c r="L1620" s="2"/>
      <c r="M1620" s="1"/>
    </row>
    <row r="1621" spans="1:13" x14ac:dyDescent="0.2">
      <c r="A1621" s="1"/>
      <c r="B1621" s="1"/>
      <c r="C1621" s="16"/>
      <c r="D1621" s="1"/>
      <c r="E1621" s="1"/>
      <c r="F1621" s="1"/>
      <c r="G1621" s="1"/>
      <c r="H1621" s="11"/>
      <c r="I1621" s="11"/>
      <c r="J1621" s="11"/>
      <c r="K1621" s="2"/>
      <c r="L1621" s="2"/>
      <c r="M1621" s="1"/>
    </row>
    <row r="1622" spans="1:13" x14ac:dyDescent="0.2">
      <c r="A1622" s="1"/>
      <c r="B1622" s="1"/>
      <c r="C1622" s="16"/>
      <c r="D1622" s="1"/>
      <c r="E1622" s="1"/>
      <c r="F1622" s="1"/>
      <c r="G1622" s="1"/>
      <c r="H1622" s="11"/>
      <c r="I1622" s="11"/>
      <c r="J1622" s="11"/>
      <c r="K1622" s="2"/>
      <c r="L1622" s="2"/>
      <c r="M1622" s="1"/>
    </row>
    <row r="1623" spans="1:13" x14ac:dyDescent="0.2">
      <c r="A1623" s="1"/>
      <c r="B1623" s="1"/>
      <c r="C1623" s="16"/>
      <c r="D1623" s="1"/>
      <c r="E1623" s="1"/>
      <c r="F1623" s="1"/>
      <c r="G1623" s="1"/>
      <c r="H1623" s="11"/>
      <c r="I1623" s="11"/>
      <c r="J1623" s="11"/>
      <c r="K1623" s="2"/>
      <c r="L1623" s="2"/>
      <c r="M1623" s="1"/>
    </row>
    <row r="1624" spans="1:13" x14ac:dyDescent="0.2">
      <c r="A1624" s="1"/>
      <c r="B1624" s="1"/>
      <c r="C1624" s="16"/>
      <c r="D1624" s="1"/>
      <c r="E1624" s="1"/>
      <c r="F1624" s="1"/>
      <c r="G1624" s="1"/>
      <c r="H1624" s="11"/>
      <c r="I1624" s="11"/>
      <c r="J1624" s="11"/>
      <c r="K1624" s="2"/>
      <c r="L1624" s="2"/>
      <c r="M1624" s="1"/>
    </row>
    <row r="1625" spans="1:13" x14ac:dyDescent="0.2">
      <c r="A1625" s="1"/>
      <c r="B1625" s="1"/>
      <c r="C1625" s="16"/>
      <c r="D1625" s="1"/>
      <c r="E1625" s="1"/>
      <c r="F1625" s="1"/>
      <c r="G1625" s="1"/>
      <c r="H1625" s="11"/>
      <c r="I1625" s="11"/>
      <c r="J1625" s="11"/>
      <c r="K1625" s="2"/>
      <c r="L1625" s="2"/>
      <c r="M1625" s="1"/>
    </row>
    <row r="1626" spans="1:13" x14ac:dyDescent="0.2">
      <c r="A1626" s="1"/>
      <c r="B1626" s="1"/>
      <c r="C1626" s="16"/>
      <c r="D1626" s="1"/>
      <c r="E1626" s="1"/>
      <c r="F1626" s="1"/>
      <c r="G1626" s="1"/>
      <c r="H1626" s="11"/>
      <c r="I1626" s="11"/>
      <c r="J1626" s="11"/>
      <c r="K1626" s="2"/>
      <c r="L1626" s="2"/>
      <c r="M1626" s="1"/>
    </row>
    <row r="1627" spans="1:13" x14ac:dyDescent="0.2">
      <c r="A1627" s="1"/>
      <c r="B1627" s="1"/>
      <c r="C1627" s="16"/>
      <c r="D1627" s="1"/>
      <c r="E1627" s="1"/>
      <c r="F1627" s="1"/>
      <c r="G1627" s="1"/>
      <c r="H1627" s="11"/>
      <c r="I1627" s="11"/>
      <c r="J1627" s="11"/>
      <c r="K1627" s="2"/>
      <c r="L1627" s="2"/>
      <c r="M1627" s="1"/>
    </row>
    <row r="1628" spans="1:13" x14ac:dyDescent="0.2">
      <c r="A1628" s="1"/>
      <c r="B1628" s="1"/>
      <c r="C1628" s="16"/>
      <c r="D1628" s="1"/>
      <c r="E1628" s="1"/>
      <c r="F1628" s="1"/>
      <c r="G1628" s="1"/>
      <c r="H1628" s="11"/>
      <c r="I1628" s="11"/>
      <c r="J1628" s="11"/>
      <c r="K1628" s="2"/>
      <c r="L1628" s="2"/>
      <c r="M1628" s="1"/>
    </row>
    <row r="1629" spans="1:13" x14ac:dyDescent="0.2">
      <c r="A1629" s="1"/>
      <c r="B1629" s="1"/>
      <c r="C1629" s="16"/>
      <c r="D1629" s="1"/>
      <c r="E1629" s="1"/>
      <c r="F1629" s="1"/>
      <c r="G1629" s="1"/>
      <c r="H1629" s="11"/>
      <c r="I1629" s="11"/>
      <c r="J1629" s="11"/>
      <c r="K1629" s="2"/>
      <c r="L1629" s="2"/>
      <c r="M1629" s="1"/>
    </row>
    <row r="1630" spans="1:13" x14ac:dyDescent="0.2">
      <c r="A1630" s="1"/>
      <c r="B1630" s="1"/>
      <c r="C1630" s="16"/>
      <c r="D1630" s="1"/>
      <c r="E1630" s="1"/>
      <c r="F1630" s="1"/>
      <c r="G1630" s="1"/>
      <c r="H1630" s="11"/>
      <c r="I1630" s="11"/>
      <c r="J1630" s="11"/>
      <c r="K1630" s="2"/>
      <c r="L1630" s="2"/>
      <c r="M1630" s="1"/>
    </row>
    <row r="1631" spans="1:13" x14ac:dyDescent="0.2">
      <c r="A1631" s="1"/>
      <c r="B1631" s="1"/>
      <c r="C1631" s="16"/>
      <c r="D1631" s="1"/>
      <c r="E1631" s="1"/>
      <c r="F1631" s="1"/>
      <c r="G1631" s="1"/>
      <c r="H1631" s="11"/>
      <c r="I1631" s="11"/>
      <c r="J1631" s="11"/>
      <c r="K1631" s="2"/>
      <c r="L1631" s="2"/>
      <c r="M1631" s="1"/>
    </row>
    <row r="1632" spans="1:13" x14ac:dyDescent="0.2">
      <c r="A1632" s="1"/>
      <c r="B1632" s="1"/>
      <c r="C1632" s="16"/>
      <c r="D1632" s="1"/>
      <c r="E1632" s="1"/>
      <c r="F1632" s="1"/>
      <c r="G1632" s="1"/>
      <c r="H1632" s="11"/>
      <c r="I1632" s="11"/>
      <c r="J1632" s="11"/>
      <c r="K1632" s="2"/>
      <c r="L1632" s="2"/>
      <c r="M1632" s="1"/>
    </row>
    <row r="1633" spans="1:13" x14ac:dyDescent="0.2">
      <c r="A1633" s="1"/>
      <c r="B1633" s="1"/>
      <c r="C1633" s="16"/>
      <c r="D1633" s="1"/>
      <c r="E1633" s="1"/>
      <c r="F1633" s="1"/>
      <c r="G1633" s="1"/>
      <c r="H1633" s="11"/>
      <c r="I1633" s="11"/>
      <c r="J1633" s="11"/>
      <c r="K1633" s="2"/>
      <c r="L1633" s="2"/>
      <c r="M1633" s="1"/>
    </row>
    <row r="1634" spans="1:13" x14ac:dyDescent="0.2">
      <c r="A1634" s="1"/>
      <c r="B1634" s="1"/>
      <c r="C1634" s="16"/>
      <c r="D1634" s="1"/>
      <c r="E1634" s="1"/>
      <c r="F1634" s="1"/>
      <c r="G1634" s="1"/>
      <c r="H1634" s="11"/>
      <c r="I1634" s="11"/>
      <c r="J1634" s="11"/>
      <c r="K1634" s="2"/>
      <c r="L1634" s="2"/>
      <c r="M1634" s="1"/>
    </row>
    <row r="1635" spans="1:13" x14ac:dyDescent="0.2">
      <c r="A1635" s="1"/>
      <c r="B1635" s="1"/>
      <c r="C1635" s="16"/>
      <c r="D1635" s="1"/>
      <c r="E1635" s="1"/>
      <c r="F1635" s="1"/>
      <c r="G1635" s="1"/>
      <c r="H1635" s="11"/>
      <c r="I1635" s="11"/>
      <c r="J1635" s="11"/>
      <c r="K1635" s="2"/>
      <c r="L1635" s="2"/>
      <c r="M1635" s="1"/>
    </row>
    <row r="1636" spans="1:13" x14ac:dyDescent="0.2">
      <c r="A1636" s="1"/>
      <c r="B1636" s="1"/>
      <c r="C1636" s="16"/>
      <c r="D1636" s="1"/>
      <c r="E1636" s="1"/>
      <c r="F1636" s="1"/>
      <c r="G1636" s="1"/>
      <c r="H1636" s="11"/>
      <c r="I1636" s="11"/>
      <c r="J1636" s="11"/>
      <c r="K1636" s="2"/>
      <c r="L1636" s="2"/>
      <c r="M1636" s="1"/>
    </row>
    <row r="1637" spans="1:13" x14ac:dyDescent="0.2">
      <c r="A1637" s="1"/>
      <c r="B1637" s="1"/>
      <c r="C1637" s="16"/>
      <c r="D1637" s="1"/>
      <c r="E1637" s="1"/>
      <c r="F1637" s="1"/>
      <c r="G1637" s="1"/>
      <c r="H1637" s="11"/>
      <c r="I1637" s="11"/>
      <c r="J1637" s="11"/>
      <c r="K1637" s="2"/>
      <c r="L1637" s="2"/>
      <c r="M1637" s="1"/>
    </row>
    <row r="1638" spans="1:13" x14ac:dyDescent="0.2">
      <c r="A1638" s="1"/>
      <c r="B1638" s="1"/>
      <c r="C1638" s="16"/>
      <c r="D1638" s="1"/>
      <c r="E1638" s="1"/>
      <c r="F1638" s="1"/>
      <c r="G1638" s="1"/>
      <c r="H1638" s="11"/>
      <c r="I1638" s="11"/>
      <c r="J1638" s="11"/>
      <c r="K1638" s="2"/>
      <c r="L1638" s="2"/>
      <c r="M1638" s="1"/>
    </row>
    <row r="1639" spans="1:13" x14ac:dyDescent="0.2">
      <c r="A1639" s="1"/>
      <c r="B1639" s="1"/>
      <c r="C1639" s="16"/>
      <c r="D1639" s="1"/>
      <c r="E1639" s="1"/>
      <c r="F1639" s="1"/>
      <c r="G1639" s="1"/>
      <c r="H1639" s="11"/>
      <c r="I1639" s="11"/>
      <c r="J1639" s="11"/>
      <c r="K1639" s="2"/>
      <c r="L1639" s="2"/>
      <c r="M1639" s="1"/>
    </row>
    <row r="1640" spans="1:13" x14ac:dyDescent="0.2">
      <c r="A1640" s="1"/>
      <c r="B1640" s="1"/>
      <c r="C1640" s="16"/>
      <c r="D1640" s="1"/>
      <c r="E1640" s="1"/>
      <c r="F1640" s="1"/>
      <c r="G1640" s="1"/>
      <c r="H1640" s="11"/>
      <c r="I1640" s="11"/>
      <c r="J1640" s="11"/>
      <c r="K1640" s="2"/>
      <c r="L1640" s="2"/>
      <c r="M1640" s="1"/>
    </row>
    <row r="1641" spans="1:13" x14ac:dyDescent="0.2">
      <c r="A1641" s="1"/>
      <c r="B1641" s="1"/>
      <c r="C1641" s="16"/>
      <c r="D1641" s="1"/>
      <c r="E1641" s="1"/>
      <c r="F1641" s="1"/>
      <c r="G1641" s="1"/>
      <c r="H1641" s="11"/>
      <c r="I1641" s="11"/>
      <c r="J1641" s="11"/>
      <c r="K1641" s="2"/>
      <c r="L1641" s="2"/>
      <c r="M1641" s="1"/>
    </row>
    <row r="1642" spans="1:13" x14ac:dyDescent="0.2">
      <c r="A1642" s="1"/>
      <c r="B1642" s="1"/>
      <c r="C1642" s="16"/>
      <c r="D1642" s="1"/>
      <c r="E1642" s="1"/>
      <c r="F1642" s="1"/>
      <c r="G1642" s="1"/>
      <c r="H1642" s="11"/>
      <c r="I1642" s="11"/>
      <c r="J1642" s="11"/>
      <c r="K1642" s="2"/>
      <c r="L1642" s="2"/>
      <c r="M1642" s="1"/>
    </row>
    <row r="1643" spans="1:13" x14ac:dyDescent="0.2">
      <c r="A1643" s="1"/>
      <c r="B1643" s="1"/>
      <c r="C1643" s="16"/>
      <c r="D1643" s="1"/>
      <c r="E1643" s="1"/>
      <c r="F1643" s="1"/>
      <c r="G1643" s="1"/>
      <c r="H1643" s="11"/>
      <c r="I1643" s="11"/>
      <c r="J1643" s="11"/>
      <c r="K1643" s="2"/>
      <c r="L1643" s="2"/>
      <c r="M1643" s="1"/>
    </row>
    <row r="1644" spans="1:13" x14ac:dyDescent="0.2">
      <c r="A1644" s="1"/>
      <c r="B1644" s="1"/>
      <c r="C1644" s="16"/>
      <c r="D1644" s="1"/>
      <c r="E1644" s="1"/>
      <c r="F1644" s="1"/>
      <c r="G1644" s="1"/>
      <c r="H1644" s="11"/>
      <c r="I1644" s="11"/>
      <c r="J1644" s="11"/>
      <c r="K1644" s="2"/>
      <c r="L1644" s="2"/>
      <c r="M1644" s="1"/>
    </row>
    <row r="1645" spans="1:13" x14ac:dyDescent="0.2">
      <c r="A1645" s="1"/>
      <c r="B1645" s="1"/>
      <c r="C1645" s="16"/>
      <c r="D1645" s="1"/>
      <c r="E1645" s="1"/>
      <c r="F1645" s="1"/>
      <c r="G1645" s="1"/>
      <c r="H1645" s="11"/>
      <c r="I1645" s="11"/>
      <c r="J1645" s="11"/>
      <c r="K1645" s="2"/>
      <c r="L1645" s="2"/>
      <c r="M1645" s="1"/>
    </row>
    <row r="1646" spans="1:13" x14ac:dyDescent="0.2">
      <c r="A1646" s="1"/>
      <c r="B1646" s="1"/>
      <c r="C1646" s="16"/>
      <c r="D1646" s="1"/>
      <c r="E1646" s="1"/>
      <c r="F1646" s="1"/>
      <c r="G1646" s="1"/>
      <c r="H1646" s="11"/>
      <c r="I1646" s="11"/>
      <c r="J1646" s="11"/>
      <c r="K1646" s="2"/>
      <c r="L1646" s="2"/>
      <c r="M1646" s="1"/>
    </row>
    <row r="1647" spans="1:13" x14ac:dyDescent="0.2">
      <c r="A1647" s="1"/>
      <c r="B1647" s="1"/>
      <c r="C1647" s="16"/>
      <c r="D1647" s="1"/>
      <c r="E1647" s="1"/>
      <c r="F1647" s="1"/>
      <c r="G1647" s="1"/>
      <c r="H1647" s="11"/>
      <c r="I1647" s="11"/>
      <c r="J1647" s="11"/>
      <c r="K1647" s="2"/>
      <c r="L1647" s="2"/>
      <c r="M1647" s="1"/>
    </row>
    <row r="1648" spans="1:13" x14ac:dyDescent="0.2">
      <c r="A1648" s="1"/>
      <c r="B1648" s="1"/>
      <c r="C1648" s="16"/>
      <c r="D1648" s="1"/>
      <c r="E1648" s="1"/>
      <c r="F1648" s="1"/>
      <c r="G1648" s="1"/>
      <c r="H1648" s="11"/>
      <c r="I1648" s="11"/>
      <c r="J1648" s="11"/>
      <c r="K1648" s="2"/>
      <c r="L1648" s="2"/>
      <c r="M1648" s="1"/>
    </row>
    <row r="1649" spans="1:13" x14ac:dyDescent="0.2">
      <c r="A1649" s="1"/>
      <c r="B1649" s="1"/>
      <c r="C1649" s="16"/>
      <c r="D1649" s="1"/>
      <c r="E1649" s="1"/>
      <c r="F1649" s="1"/>
      <c r="G1649" s="1"/>
      <c r="H1649" s="11"/>
      <c r="I1649" s="11"/>
      <c r="J1649" s="11"/>
      <c r="K1649" s="2"/>
      <c r="L1649" s="2"/>
      <c r="M1649" s="1"/>
    </row>
    <row r="1650" spans="1:13" x14ac:dyDescent="0.2">
      <c r="A1650" s="1"/>
      <c r="B1650" s="1"/>
      <c r="C1650" s="16"/>
      <c r="D1650" s="1"/>
      <c r="E1650" s="1"/>
      <c r="F1650" s="1"/>
      <c r="G1650" s="1"/>
      <c r="H1650" s="11"/>
      <c r="I1650" s="11"/>
      <c r="J1650" s="11"/>
      <c r="K1650" s="2"/>
      <c r="L1650" s="2"/>
      <c r="M1650" s="1"/>
    </row>
    <row r="1651" spans="1:13" x14ac:dyDescent="0.2">
      <c r="A1651" s="1"/>
      <c r="B1651" s="1"/>
      <c r="C1651" s="16"/>
      <c r="D1651" s="1"/>
      <c r="E1651" s="1"/>
      <c r="F1651" s="1"/>
      <c r="G1651" s="1"/>
      <c r="H1651" s="11"/>
      <c r="I1651" s="11"/>
      <c r="J1651" s="11"/>
      <c r="K1651" s="2"/>
      <c r="L1651" s="2"/>
      <c r="M1651" s="1"/>
    </row>
    <row r="1652" spans="1:13" x14ac:dyDescent="0.2">
      <c r="A1652" s="1"/>
      <c r="B1652" s="1"/>
      <c r="C1652" s="16"/>
      <c r="D1652" s="1"/>
      <c r="E1652" s="1"/>
      <c r="F1652" s="1"/>
      <c r="G1652" s="1"/>
      <c r="H1652" s="11"/>
      <c r="I1652" s="11"/>
      <c r="J1652" s="11"/>
      <c r="K1652" s="2"/>
      <c r="L1652" s="2"/>
      <c r="M1652" s="1"/>
    </row>
    <row r="1653" spans="1:13" x14ac:dyDescent="0.2">
      <c r="A1653" s="1"/>
      <c r="B1653" s="1"/>
      <c r="C1653" s="16"/>
      <c r="D1653" s="1"/>
      <c r="E1653" s="1"/>
      <c r="F1653" s="1"/>
      <c r="G1653" s="1"/>
      <c r="H1653" s="11"/>
      <c r="I1653" s="11"/>
      <c r="J1653" s="11"/>
      <c r="K1653" s="2"/>
      <c r="L1653" s="2"/>
      <c r="M1653" s="1"/>
    </row>
    <row r="1654" spans="1:13" x14ac:dyDescent="0.2">
      <c r="A1654" s="1"/>
      <c r="B1654" s="1"/>
      <c r="C1654" s="16"/>
      <c r="D1654" s="1"/>
      <c r="E1654" s="1"/>
      <c r="F1654" s="1"/>
      <c r="G1654" s="1"/>
      <c r="H1654" s="11"/>
      <c r="I1654" s="11"/>
      <c r="J1654" s="11"/>
      <c r="K1654" s="2"/>
      <c r="L1654" s="2"/>
      <c r="M1654" s="1"/>
    </row>
    <row r="1655" spans="1:13" x14ac:dyDescent="0.2">
      <c r="A1655" s="1"/>
      <c r="B1655" s="1"/>
      <c r="C1655" s="16"/>
      <c r="D1655" s="1"/>
      <c r="E1655" s="1"/>
      <c r="F1655" s="1"/>
      <c r="G1655" s="1"/>
      <c r="H1655" s="11"/>
      <c r="I1655" s="11"/>
      <c r="J1655" s="11"/>
      <c r="K1655" s="2"/>
      <c r="L1655" s="2"/>
      <c r="M1655" s="1"/>
    </row>
    <row r="1656" spans="1:13" x14ac:dyDescent="0.2">
      <c r="A1656" s="1"/>
      <c r="B1656" s="1"/>
      <c r="C1656" s="16"/>
      <c r="D1656" s="1"/>
      <c r="E1656" s="1"/>
      <c r="F1656" s="1"/>
      <c r="G1656" s="1"/>
      <c r="H1656" s="11"/>
      <c r="I1656" s="11"/>
      <c r="J1656" s="11"/>
      <c r="K1656" s="2"/>
      <c r="L1656" s="2"/>
      <c r="M1656" s="1"/>
    </row>
    <row r="1657" spans="1:13" x14ac:dyDescent="0.2">
      <c r="A1657" s="1"/>
      <c r="B1657" s="1"/>
      <c r="C1657" s="16"/>
      <c r="D1657" s="1"/>
      <c r="E1657" s="1"/>
      <c r="F1657" s="1"/>
      <c r="G1657" s="1"/>
      <c r="H1657" s="11"/>
      <c r="I1657" s="11"/>
      <c r="J1657" s="11"/>
      <c r="K1657" s="2"/>
      <c r="L1657" s="2"/>
      <c r="M1657" s="1"/>
    </row>
    <row r="1658" spans="1:13" x14ac:dyDescent="0.2">
      <c r="A1658" s="1"/>
      <c r="B1658" s="1"/>
      <c r="C1658" s="16"/>
      <c r="D1658" s="1"/>
      <c r="E1658" s="1"/>
      <c r="F1658" s="1"/>
      <c r="G1658" s="1"/>
      <c r="H1658" s="11"/>
      <c r="I1658" s="11"/>
      <c r="J1658" s="11"/>
      <c r="K1658" s="2"/>
      <c r="L1658" s="2"/>
      <c r="M1658" s="1"/>
    </row>
    <row r="1659" spans="1:13" x14ac:dyDescent="0.2">
      <c r="A1659" s="1"/>
      <c r="B1659" s="1"/>
      <c r="C1659" s="16"/>
      <c r="D1659" s="1"/>
      <c r="E1659" s="1"/>
      <c r="F1659" s="1"/>
      <c r="G1659" s="1"/>
      <c r="H1659" s="11"/>
      <c r="I1659" s="11"/>
      <c r="J1659" s="11"/>
      <c r="K1659" s="2"/>
      <c r="L1659" s="2"/>
      <c r="M1659" s="1"/>
    </row>
    <row r="1660" spans="1:13" x14ac:dyDescent="0.2">
      <c r="A1660" s="1"/>
      <c r="B1660" s="1"/>
      <c r="C1660" s="16"/>
      <c r="D1660" s="1"/>
      <c r="E1660" s="1"/>
      <c r="F1660" s="1"/>
      <c r="G1660" s="1"/>
      <c r="H1660" s="11"/>
      <c r="I1660" s="11"/>
      <c r="J1660" s="11"/>
      <c r="K1660" s="2"/>
      <c r="L1660" s="2"/>
      <c r="M1660" s="1"/>
    </row>
    <row r="1661" spans="1:13" x14ac:dyDescent="0.2">
      <c r="A1661" s="1"/>
      <c r="B1661" s="1"/>
      <c r="C1661" s="16"/>
      <c r="D1661" s="1"/>
      <c r="E1661" s="1"/>
      <c r="F1661" s="1"/>
      <c r="G1661" s="1"/>
      <c r="H1661" s="11"/>
      <c r="I1661" s="11"/>
      <c r="J1661" s="11"/>
      <c r="K1661" s="2"/>
      <c r="L1661" s="2"/>
      <c r="M1661" s="1"/>
    </row>
    <row r="1662" spans="1:13" x14ac:dyDescent="0.2">
      <c r="A1662" s="1"/>
      <c r="B1662" s="1"/>
      <c r="C1662" s="16"/>
      <c r="D1662" s="1"/>
      <c r="E1662" s="1"/>
      <c r="F1662" s="1"/>
      <c r="G1662" s="1"/>
      <c r="H1662" s="11"/>
      <c r="I1662" s="11"/>
      <c r="J1662" s="11"/>
      <c r="K1662" s="2"/>
      <c r="L1662" s="2"/>
      <c r="M1662" s="1"/>
    </row>
    <row r="1663" spans="1:13" x14ac:dyDescent="0.2">
      <c r="A1663" s="1"/>
      <c r="B1663" s="1"/>
      <c r="C1663" s="16"/>
      <c r="D1663" s="1"/>
      <c r="E1663" s="1"/>
      <c r="F1663" s="1"/>
      <c r="G1663" s="1"/>
      <c r="H1663" s="11"/>
      <c r="I1663" s="11"/>
      <c r="J1663" s="11"/>
      <c r="K1663" s="2"/>
      <c r="L1663" s="2"/>
      <c r="M1663" s="1"/>
    </row>
    <row r="1664" spans="1:13" x14ac:dyDescent="0.2">
      <c r="A1664" s="1"/>
      <c r="B1664" s="1"/>
      <c r="C1664" s="16"/>
      <c r="D1664" s="1"/>
      <c r="E1664" s="1"/>
      <c r="F1664" s="1"/>
      <c r="G1664" s="1"/>
      <c r="H1664" s="11"/>
      <c r="I1664" s="11"/>
      <c r="J1664" s="11"/>
      <c r="K1664" s="2"/>
      <c r="L1664" s="2"/>
      <c r="M1664" s="1"/>
    </row>
    <row r="1665" spans="1:13" x14ac:dyDescent="0.2">
      <c r="A1665" s="1"/>
      <c r="B1665" s="1"/>
      <c r="C1665" s="16"/>
      <c r="D1665" s="1"/>
      <c r="E1665" s="1"/>
      <c r="F1665" s="1"/>
      <c r="G1665" s="1"/>
      <c r="H1665" s="11"/>
      <c r="I1665" s="11"/>
      <c r="J1665" s="11"/>
      <c r="K1665" s="2"/>
      <c r="L1665" s="2"/>
      <c r="M1665" s="1"/>
    </row>
    <row r="1666" spans="1:13" x14ac:dyDescent="0.2">
      <c r="A1666" s="1"/>
      <c r="B1666" s="1"/>
      <c r="C1666" s="16"/>
      <c r="D1666" s="1"/>
      <c r="E1666" s="1"/>
      <c r="F1666" s="1"/>
      <c r="G1666" s="1"/>
      <c r="H1666" s="11"/>
      <c r="I1666" s="11"/>
      <c r="J1666" s="11"/>
      <c r="K1666" s="2"/>
      <c r="L1666" s="2"/>
      <c r="M1666" s="1"/>
    </row>
    <row r="1667" spans="1:13" x14ac:dyDescent="0.2">
      <c r="A1667" s="1"/>
      <c r="B1667" s="1"/>
      <c r="C1667" s="16"/>
      <c r="D1667" s="1"/>
      <c r="E1667" s="1"/>
      <c r="F1667" s="1"/>
      <c r="G1667" s="1"/>
      <c r="H1667" s="11"/>
      <c r="I1667" s="11"/>
      <c r="J1667" s="11"/>
      <c r="K1667" s="2"/>
      <c r="L1667" s="2"/>
      <c r="M1667" s="1"/>
    </row>
    <row r="1668" spans="1:13" x14ac:dyDescent="0.2">
      <c r="A1668" s="1"/>
      <c r="B1668" s="1"/>
      <c r="C1668" s="16"/>
      <c r="D1668" s="1"/>
      <c r="E1668" s="1"/>
      <c r="F1668" s="1"/>
      <c r="G1668" s="1"/>
      <c r="H1668" s="11"/>
      <c r="I1668" s="11"/>
      <c r="J1668" s="11"/>
      <c r="K1668" s="2"/>
      <c r="L1668" s="2"/>
      <c r="M1668" s="1"/>
    </row>
    <row r="1669" spans="1:13" x14ac:dyDescent="0.2">
      <c r="A1669" s="1"/>
      <c r="B1669" s="1"/>
      <c r="C1669" s="16"/>
      <c r="D1669" s="1"/>
      <c r="E1669" s="1"/>
      <c r="F1669" s="1"/>
      <c r="G1669" s="1"/>
      <c r="H1669" s="11"/>
      <c r="I1669" s="11"/>
      <c r="J1669" s="11"/>
      <c r="K1669" s="2"/>
      <c r="L1669" s="2"/>
      <c r="M1669" s="1"/>
    </row>
    <row r="1670" spans="1:13" x14ac:dyDescent="0.2">
      <c r="A1670" s="1"/>
      <c r="B1670" s="1"/>
      <c r="C1670" s="16"/>
      <c r="D1670" s="1"/>
      <c r="E1670" s="1"/>
      <c r="F1670" s="1"/>
      <c r="G1670" s="1"/>
      <c r="H1670" s="11"/>
      <c r="I1670" s="11"/>
      <c r="J1670" s="11"/>
      <c r="K1670" s="2"/>
      <c r="L1670" s="2"/>
      <c r="M1670" s="1"/>
    </row>
    <row r="1671" spans="1:13" x14ac:dyDescent="0.2">
      <c r="A1671" s="1"/>
      <c r="B1671" s="1"/>
      <c r="C1671" s="16"/>
      <c r="D1671" s="1"/>
      <c r="E1671" s="1"/>
      <c r="F1671" s="1"/>
      <c r="G1671" s="1"/>
      <c r="H1671" s="11"/>
      <c r="I1671" s="11"/>
      <c r="J1671" s="11"/>
      <c r="K1671" s="2"/>
      <c r="L1671" s="2"/>
      <c r="M1671" s="1"/>
    </row>
    <row r="1672" spans="1:13" x14ac:dyDescent="0.2">
      <c r="A1672" s="1"/>
      <c r="B1672" s="1"/>
      <c r="C1672" s="16"/>
      <c r="D1672" s="1"/>
      <c r="E1672" s="1"/>
      <c r="F1672" s="1"/>
      <c r="G1672" s="1"/>
      <c r="H1672" s="11"/>
      <c r="I1672" s="11"/>
      <c r="J1672" s="11"/>
      <c r="K1672" s="2"/>
      <c r="L1672" s="2"/>
      <c r="M1672" s="1"/>
    </row>
    <row r="1673" spans="1:13" x14ac:dyDescent="0.2">
      <c r="A1673" s="1"/>
      <c r="B1673" s="1"/>
      <c r="C1673" s="16"/>
      <c r="D1673" s="1"/>
      <c r="E1673" s="1"/>
      <c r="F1673" s="1"/>
      <c r="G1673" s="1"/>
      <c r="H1673" s="11"/>
      <c r="I1673" s="11"/>
      <c r="J1673" s="11"/>
      <c r="K1673" s="2"/>
      <c r="L1673" s="2"/>
      <c r="M1673" s="1"/>
    </row>
    <row r="1674" spans="1:13" x14ac:dyDescent="0.2">
      <c r="A1674" s="1"/>
      <c r="B1674" s="1"/>
      <c r="C1674" s="16"/>
      <c r="D1674" s="1"/>
      <c r="E1674" s="1"/>
      <c r="F1674" s="1"/>
      <c r="G1674" s="1"/>
      <c r="H1674" s="11"/>
      <c r="I1674" s="11"/>
      <c r="J1674" s="11"/>
      <c r="K1674" s="2"/>
      <c r="L1674" s="2"/>
      <c r="M1674" s="1"/>
    </row>
    <row r="1675" spans="1:13" x14ac:dyDescent="0.2">
      <c r="A1675" s="1"/>
      <c r="B1675" s="1"/>
      <c r="C1675" s="16"/>
      <c r="D1675" s="1"/>
      <c r="E1675" s="1"/>
      <c r="F1675" s="1"/>
      <c r="G1675" s="1"/>
      <c r="H1675" s="11"/>
      <c r="I1675" s="11"/>
      <c r="J1675" s="11"/>
      <c r="K1675" s="2"/>
      <c r="L1675" s="2"/>
      <c r="M1675" s="1"/>
    </row>
    <row r="1676" spans="1:13" x14ac:dyDescent="0.2">
      <c r="A1676" s="1"/>
      <c r="B1676" s="1"/>
      <c r="C1676" s="16"/>
      <c r="D1676" s="1"/>
      <c r="E1676" s="1"/>
      <c r="F1676" s="1"/>
      <c r="G1676" s="1"/>
      <c r="H1676" s="11"/>
      <c r="I1676" s="11"/>
      <c r="J1676" s="11"/>
      <c r="K1676" s="2"/>
      <c r="L1676" s="2"/>
      <c r="M1676" s="1"/>
    </row>
    <row r="1677" spans="1:13" x14ac:dyDescent="0.2">
      <c r="A1677" s="1"/>
      <c r="B1677" s="1"/>
      <c r="C1677" s="16"/>
      <c r="D1677" s="1"/>
      <c r="E1677" s="1"/>
      <c r="F1677" s="1"/>
      <c r="G1677" s="1"/>
      <c r="H1677" s="11"/>
      <c r="I1677" s="11"/>
      <c r="J1677" s="11"/>
      <c r="K1677" s="2"/>
      <c r="L1677" s="2"/>
      <c r="M1677" s="1"/>
    </row>
    <row r="1678" spans="1:13" x14ac:dyDescent="0.2">
      <c r="A1678" s="1"/>
      <c r="B1678" s="1"/>
      <c r="C1678" s="16"/>
      <c r="D1678" s="1"/>
      <c r="E1678" s="1"/>
      <c r="F1678" s="1"/>
      <c r="G1678" s="1"/>
      <c r="H1678" s="11"/>
      <c r="I1678" s="11"/>
      <c r="J1678" s="11"/>
      <c r="K1678" s="2"/>
      <c r="L1678" s="2"/>
      <c r="M1678" s="1"/>
    </row>
    <row r="1679" spans="1:13" x14ac:dyDescent="0.2">
      <c r="A1679" s="1"/>
      <c r="B1679" s="1"/>
      <c r="C1679" s="16"/>
      <c r="D1679" s="1"/>
      <c r="E1679" s="1"/>
      <c r="F1679" s="1"/>
      <c r="G1679" s="1"/>
      <c r="H1679" s="11"/>
      <c r="I1679" s="11"/>
      <c r="J1679" s="11"/>
      <c r="K1679" s="2"/>
      <c r="L1679" s="2"/>
      <c r="M1679" s="1"/>
    </row>
    <row r="1680" spans="1:13" x14ac:dyDescent="0.2">
      <c r="A1680" s="1"/>
      <c r="B1680" s="1"/>
      <c r="C1680" s="16"/>
      <c r="D1680" s="1"/>
      <c r="E1680" s="1"/>
      <c r="F1680" s="1"/>
      <c r="G1680" s="1"/>
      <c r="H1680" s="11"/>
      <c r="I1680" s="11"/>
      <c r="J1680" s="11"/>
      <c r="K1680" s="2"/>
      <c r="L1680" s="2"/>
      <c r="M1680" s="1"/>
    </row>
    <row r="1681" spans="1:13" x14ac:dyDescent="0.2">
      <c r="A1681" s="1"/>
      <c r="B1681" s="1"/>
      <c r="C1681" s="16"/>
      <c r="D1681" s="1"/>
      <c r="E1681" s="1"/>
      <c r="F1681" s="1"/>
      <c r="G1681" s="1"/>
      <c r="H1681" s="11"/>
      <c r="I1681" s="11"/>
      <c r="J1681" s="11"/>
      <c r="K1681" s="2"/>
      <c r="L1681" s="2"/>
      <c r="M1681" s="1"/>
    </row>
    <row r="1682" spans="1:13" x14ac:dyDescent="0.2">
      <c r="A1682" s="1"/>
      <c r="B1682" s="1"/>
      <c r="C1682" s="16"/>
      <c r="D1682" s="1"/>
      <c r="E1682" s="1"/>
      <c r="F1682" s="1"/>
      <c r="G1682" s="1"/>
      <c r="H1682" s="11"/>
      <c r="I1682" s="11"/>
      <c r="J1682" s="11"/>
      <c r="K1682" s="2"/>
      <c r="L1682" s="2"/>
      <c r="M1682" s="1"/>
    </row>
    <row r="1683" spans="1:13" x14ac:dyDescent="0.2">
      <c r="A1683" s="1"/>
      <c r="B1683" s="1"/>
      <c r="C1683" s="16"/>
      <c r="D1683" s="1"/>
      <c r="E1683" s="1"/>
      <c r="F1683" s="1"/>
      <c r="G1683" s="1"/>
      <c r="H1683" s="11"/>
      <c r="I1683" s="11"/>
      <c r="J1683" s="11"/>
      <c r="K1683" s="2"/>
      <c r="L1683" s="2"/>
      <c r="M1683" s="1"/>
    </row>
    <row r="1684" spans="1:13" x14ac:dyDescent="0.2">
      <c r="A1684" s="1"/>
      <c r="B1684" s="1"/>
      <c r="C1684" s="16"/>
      <c r="D1684" s="1"/>
      <c r="E1684" s="1"/>
      <c r="F1684" s="1"/>
      <c r="G1684" s="1"/>
      <c r="H1684" s="11"/>
      <c r="I1684" s="11"/>
      <c r="J1684" s="11"/>
      <c r="K1684" s="2"/>
      <c r="L1684" s="2"/>
      <c r="M1684" s="1"/>
    </row>
    <row r="1685" spans="1:13" x14ac:dyDescent="0.2">
      <c r="A1685" s="1"/>
      <c r="B1685" s="1"/>
      <c r="C1685" s="16"/>
      <c r="D1685" s="1"/>
      <c r="E1685" s="1"/>
      <c r="F1685" s="1"/>
      <c r="G1685" s="1"/>
      <c r="H1685" s="11"/>
      <c r="I1685" s="11"/>
      <c r="J1685" s="11"/>
      <c r="K1685" s="2"/>
      <c r="L1685" s="2"/>
      <c r="M1685" s="1"/>
    </row>
    <row r="1686" spans="1:13" x14ac:dyDescent="0.2">
      <c r="A1686" s="1"/>
      <c r="B1686" s="1"/>
      <c r="C1686" s="16"/>
      <c r="D1686" s="1"/>
      <c r="E1686" s="1"/>
      <c r="F1686" s="1"/>
      <c r="G1686" s="1"/>
      <c r="H1686" s="11"/>
      <c r="I1686" s="11"/>
      <c r="J1686" s="11"/>
      <c r="K1686" s="2"/>
      <c r="L1686" s="2"/>
      <c r="M1686" s="1"/>
    </row>
    <row r="1687" spans="1:13" x14ac:dyDescent="0.2">
      <c r="A1687" s="1"/>
      <c r="B1687" s="1"/>
      <c r="C1687" s="16"/>
      <c r="D1687" s="1"/>
      <c r="E1687" s="1"/>
      <c r="F1687" s="1"/>
      <c r="G1687" s="1"/>
      <c r="H1687" s="11"/>
      <c r="I1687" s="11"/>
      <c r="J1687" s="11"/>
      <c r="K1687" s="2"/>
      <c r="L1687" s="2"/>
      <c r="M1687" s="1"/>
    </row>
    <row r="1688" spans="1:13" x14ac:dyDescent="0.2">
      <c r="A1688" s="1"/>
      <c r="B1688" s="1"/>
      <c r="C1688" s="16"/>
      <c r="D1688" s="1"/>
      <c r="E1688" s="1"/>
      <c r="F1688" s="1"/>
      <c r="G1688" s="1"/>
      <c r="H1688" s="11"/>
      <c r="I1688" s="11"/>
      <c r="J1688" s="11"/>
      <c r="K1688" s="2"/>
      <c r="L1688" s="2"/>
      <c r="M1688" s="1"/>
    </row>
    <row r="1689" spans="1:13" x14ac:dyDescent="0.2">
      <c r="A1689" s="1"/>
      <c r="B1689" s="1"/>
      <c r="C1689" s="16"/>
      <c r="D1689" s="1"/>
      <c r="E1689" s="1"/>
      <c r="F1689" s="1"/>
      <c r="G1689" s="1"/>
      <c r="H1689" s="11"/>
      <c r="I1689" s="11"/>
      <c r="J1689" s="11"/>
      <c r="K1689" s="2"/>
      <c r="L1689" s="2"/>
      <c r="M1689" s="1"/>
    </row>
    <row r="1690" spans="1:13" x14ac:dyDescent="0.2">
      <c r="A1690" s="1"/>
      <c r="B1690" s="1"/>
      <c r="C1690" s="16"/>
      <c r="D1690" s="1"/>
      <c r="E1690" s="1"/>
      <c r="F1690" s="1"/>
      <c r="G1690" s="1"/>
      <c r="H1690" s="11"/>
      <c r="I1690" s="11"/>
      <c r="J1690" s="11"/>
      <c r="K1690" s="2"/>
      <c r="L1690" s="2"/>
      <c r="M1690" s="1"/>
    </row>
    <row r="1691" spans="1:13" x14ac:dyDescent="0.2">
      <c r="A1691" s="1"/>
      <c r="B1691" s="1"/>
      <c r="C1691" s="16"/>
      <c r="D1691" s="1"/>
      <c r="E1691" s="1"/>
      <c r="F1691" s="1"/>
      <c r="G1691" s="1"/>
      <c r="H1691" s="11"/>
      <c r="I1691" s="11"/>
      <c r="J1691" s="11"/>
      <c r="K1691" s="2"/>
      <c r="L1691" s="2"/>
      <c r="M1691" s="1"/>
    </row>
    <row r="1692" spans="1:13" x14ac:dyDescent="0.2">
      <c r="A1692" s="1"/>
      <c r="B1692" s="1"/>
      <c r="C1692" s="16"/>
      <c r="D1692" s="1"/>
      <c r="E1692" s="1"/>
      <c r="F1692" s="1"/>
      <c r="G1692" s="1"/>
      <c r="H1692" s="11"/>
      <c r="I1692" s="11"/>
      <c r="J1692" s="11"/>
      <c r="K1692" s="2"/>
      <c r="L1692" s="2"/>
      <c r="M1692" s="1"/>
    </row>
    <row r="1693" spans="1:13" x14ac:dyDescent="0.2">
      <c r="A1693" s="1"/>
      <c r="B1693" s="1"/>
      <c r="C1693" s="16"/>
      <c r="D1693" s="1"/>
      <c r="E1693" s="1"/>
      <c r="F1693" s="1"/>
      <c r="G1693" s="1"/>
      <c r="H1693" s="11"/>
      <c r="I1693" s="11"/>
      <c r="J1693" s="11"/>
      <c r="K1693" s="2"/>
      <c r="L1693" s="2"/>
      <c r="M1693" s="1"/>
    </row>
    <row r="1694" spans="1:13" x14ac:dyDescent="0.2">
      <c r="A1694" s="1"/>
      <c r="B1694" s="1"/>
      <c r="C1694" s="16"/>
      <c r="D1694" s="1"/>
      <c r="E1694" s="1"/>
      <c r="F1694" s="1"/>
      <c r="G1694" s="1"/>
      <c r="H1694" s="11"/>
      <c r="I1694" s="11"/>
      <c r="J1694" s="11"/>
      <c r="K1694" s="2"/>
      <c r="L1694" s="2"/>
      <c r="M1694" s="1"/>
    </row>
    <row r="1695" spans="1:13" x14ac:dyDescent="0.2">
      <c r="A1695" s="1"/>
      <c r="B1695" s="1"/>
      <c r="C1695" s="16"/>
      <c r="D1695" s="1"/>
      <c r="E1695" s="1"/>
      <c r="F1695" s="1"/>
      <c r="G1695" s="1"/>
      <c r="H1695" s="11"/>
      <c r="I1695" s="11"/>
      <c r="J1695" s="11"/>
      <c r="K1695" s="2"/>
      <c r="L1695" s="2"/>
      <c r="M1695" s="1"/>
    </row>
    <row r="1696" spans="1:13" x14ac:dyDescent="0.2">
      <c r="A1696" s="1"/>
      <c r="B1696" s="1"/>
      <c r="C1696" s="16"/>
      <c r="D1696" s="1"/>
      <c r="E1696" s="1"/>
      <c r="F1696" s="1"/>
      <c r="G1696" s="1"/>
      <c r="H1696" s="11"/>
      <c r="I1696" s="11"/>
      <c r="J1696" s="11"/>
      <c r="K1696" s="2"/>
      <c r="L1696" s="2"/>
      <c r="M1696" s="1"/>
    </row>
    <row r="1697" spans="1:13" x14ac:dyDescent="0.2">
      <c r="A1697" s="1"/>
      <c r="B1697" s="1"/>
      <c r="C1697" s="16"/>
      <c r="D1697" s="1"/>
      <c r="E1697" s="1"/>
      <c r="F1697" s="1"/>
      <c r="G1697" s="1"/>
      <c r="H1697" s="11"/>
      <c r="I1697" s="11"/>
      <c r="J1697" s="11"/>
      <c r="K1697" s="2"/>
      <c r="L1697" s="2"/>
      <c r="M1697" s="1"/>
    </row>
    <row r="1698" spans="1:13" x14ac:dyDescent="0.2">
      <c r="A1698" s="1"/>
      <c r="B1698" s="1"/>
      <c r="C1698" s="16"/>
      <c r="D1698" s="1"/>
      <c r="E1698" s="1"/>
      <c r="F1698" s="1"/>
      <c r="G1698" s="1"/>
      <c r="H1698" s="11"/>
      <c r="I1698" s="11"/>
      <c r="J1698" s="11"/>
      <c r="K1698" s="2"/>
      <c r="L1698" s="2"/>
      <c r="M1698" s="1"/>
    </row>
    <row r="1699" spans="1:13" x14ac:dyDescent="0.2">
      <c r="A1699" s="1"/>
      <c r="B1699" s="1"/>
      <c r="C1699" s="16"/>
      <c r="D1699" s="1"/>
      <c r="E1699" s="1"/>
      <c r="F1699" s="1"/>
      <c r="G1699" s="1"/>
      <c r="H1699" s="11"/>
      <c r="I1699" s="11"/>
      <c r="J1699" s="11"/>
      <c r="K1699" s="2"/>
      <c r="L1699" s="2"/>
      <c r="M1699" s="1"/>
    </row>
    <row r="1700" spans="1:13" x14ac:dyDescent="0.2">
      <c r="A1700" s="1"/>
      <c r="B1700" s="1"/>
      <c r="C1700" s="16"/>
      <c r="D1700" s="1"/>
      <c r="E1700" s="1"/>
      <c r="F1700" s="1"/>
      <c r="G1700" s="1"/>
      <c r="H1700" s="11"/>
      <c r="I1700" s="11"/>
      <c r="J1700" s="11"/>
      <c r="K1700" s="2"/>
      <c r="L1700" s="2"/>
      <c r="M1700" s="1"/>
    </row>
    <row r="1701" spans="1:13" x14ac:dyDescent="0.2">
      <c r="A1701" s="1"/>
      <c r="B1701" s="1"/>
      <c r="C1701" s="16"/>
      <c r="D1701" s="1"/>
      <c r="E1701" s="1"/>
      <c r="F1701" s="1"/>
      <c r="G1701" s="1"/>
      <c r="H1701" s="11"/>
      <c r="I1701" s="11"/>
      <c r="J1701" s="11"/>
      <c r="K1701" s="2"/>
      <c r="L1701" s="2"/>
      <c r="M1701" s="1"/>
    </row>
    <row r="1702" spans="1:13" x14ac:dyDescent="0.2">
      <c r="A1702" s="1"/>
      <c r="B1702" s="1"/>
      <c r="C1702" s="16"/>
      <c r="D1702" s="1"/>
      <c r="E1702" s="1"/>
      <c r="F1702" s="1"/>
      <c r="G1702" s="1"/>
      <c r="H1702" s="11"/>
      <c r="I1702" s="11"/>
      <c r="J1702" s="11"/>
      <c r="K1702" s="2"/>
      <c r="L1702" s="2"/>
      <c r="M1702" s="1"/>
    </row>
    <row r="1703" spans="1:13" x14ac:dyDescent="0.2">
      <c r="A1703" s="1"/>
      <c r="B1703" s="1"/>
      <c r="C1703" s="16"/>
      <c r="D1703" s="1"/>
      <c r="E1703" s="1"/>
      <c r="F1703" s="1"/>
      <c r="G1703" s="1"/>
      <c r="H1703" s="11"/>
      <c r="I1703" s="11"/>
      <c r="J1703" s="11"/>
      <c r="K1703" s="2"/>
      <c r="L1703" s="2"/>
      <c r="M1703" s="1"/>
    </row>
    <row r="1704" spans="1:13" x14ac:dyDescent="0.2">
      <c r="A1704" s="1"/>
      <c r="B1704" s="1"/>
      <c r="C1704" s="16"/>
      <c r="D1704" s="1"/>
      <c r="E1704" s="1"/>
      <c r="F1704" s="1"/>
      <c r="G1704" s="1"/>
      <c r="H1704" s="11"/>
      <c r="I1704" s="11"/>
      <c r="J1704" s="11"/>
      <c r="K1704" s="2"/>
      <c r="L1704" s="2"/>
      <c r="M1704" s="1"/>
    </row>
    <row r="1705" spans="1:13" x14ac:dyDescent="0.2">
      <c r="A1705" s="1"/>
      <c r="B1705" s="1"/>
      <c r="C1705" s="16"/>
      <c r="D1705" s="1"/>
      <c r="E1705" s="1"/>
      <c r="F1705" s="1"/>
      <c r="G1705" s="1"/>
      <c r="H1705" s="11"/>
      <c r="I1705" s="11"/>
      <c r="J1705" s="11"/>
      <c r="K1705" s="2"/>
      <c r="L1705" s="2"/>
      <c r="M1705" s="1"/>
    </row>
    <row r="1706" spans="1:13" x14ac:dyDescent="0.2">
      <c r="A1706" s="1"/>
      <c r="B1706" s="1"/>
      <c r="C1706" s="16"/>
      <c r="D1706" s="1"/>
      <c r="E1706" s="1"/>
      <c r="F1706" s="1"/>
      <c r="G1706" s="1"/>
      <c r="H1706" s="11"/>
      <c r="I1706" s="11"/>
      <c r="J1706" s="11"/>
      <c r="K1706" s="2"/>
      <c r="L1706" s="2"/>
      <c r="M1706" s="1"/>
    </row>
    <row r="1707" spans="1:13" x14ac:dyDescent="0.2">
      <c r="A1707" s="1"/>
      <c r="B1707" s="1"/>
      <c r="C1707" s="16"/>
      <c r="D1707" s="1"/>
      <c r="E1707" s="1"/>
      <c r="F1707" s="1"/>
      <c r="G1707" s="1"/>
      <c r="H1707" s="11"/>
      <c r="I1707" s="11"/>
      <c r="J1707" s="11"/>
      <c r="K1707" s="2"/>
      <c r="L1707" s="2"/>
      <c r="M1707" s="1"/>
    </row>
    <row r="1708" spans="1:13" x14ac:dyDescent="0.2">
      <c r="A1708" s="1"/>
      <c r="B1708" s="1"/>
      <c r="C1708" s="16"/>
      <c r="D1708" s="1"/>
      <c r="E1708" s="1"/>
      <c r="F1708" s="1"/>
      <c r="G1708" s="1"/>
      <c r="H1708" s="11"/>
      <c r="I1708" s="11"/>
      <c r="J1708" s="11"/>
      <c r="K1708" s="2"/>
      <c r="L1708" s="2"/>
      <c r="M1708" s="1"/>
    </row>
    <row r="1709" spans="1:13" x14ac:dyDescent="0.2">
      <c r="A1709" s="1"/>
      <c r="B1709" s="1"/>
      <c r="C1709" s="16"/>
      <c r="D1709" s="1"/>
      <c r="E1709" s="1"/>
      <c r="F1709" s="1"/>
      <c r="G1709" s="1"/>
      <c r="H1709" s="11"/>
      <c r="I1709" s="11"/>
      <c r="J1709" s="11"/>
      <c r="K1709" s="2"/>
      <c r="L1709" s="2"/>
      <c r="M1709" s="1"/>
    </row>
    <row r="1710" spans="1:13" x14ac:dyDescent="0.2">
      <c r="A1710" s="1"/>
      <c r="B1710" s="1"/>
      <c r="C1710" s="16"/>
      <c r="D1710" s="1"/>
      <c r="E1710" s="1"/>
      <c r="F1710" s="1"/>
      <c r="G1710" s="1"/>
      <c r="H1710" s="11"/>
      <c r="I1710" s="11"/>
      <c r="J1710" s="11"/>
      <c r="K1710" s="2"/>
      <c r="L1710" s="2"/>
      <c r="M1710" s="1"/>
    </row>
    <row r="1711" spans="1:13" x14ac:dyDescent="0.2">
      <c r="A1711" s="1"/>
      <c r="B1711" s="1"/>
      <c r="C1711" s="16"/>
      <c r="D1711" s="1"/>
      <c r="E1711" s="1"/>
      <c r="F1711" s="1"/>
      <c r="G1711" s="1"/>
      <c r="H1711" s="11"/>
      <c r="I1711" s="11"/>
      <c r="J1711" s="11"/>
      <c r="K1711" s="2"/>
      <c r="L1711" s="2"/>
      <c r="M1711" s="1"/>
    </row>
    <row r="1712" spans="1:13" x14ac:dyDescent="0.2">
      <c r="A1712" s="1"/>
      <c r="B1712" s="1"/>
      <c r="C1712" s="16"/>
      <c r="D1712" s="1"/>
      <c r="E1712" s="1"/>
      <c r="F1712" s="1"/>
      <c r="G1712" s="1"/>
      <c r="H1712" s="11"/>
      <c r="I1712" s="11"/>
      <c r="J1712" s="11"/>
      <c r="K1712" s="2"/>
      <c r="L1712" s="2"/>
      <c r="M1712" s="1"/>
    </row>
    <row r="1713" spans="1:13" x14ac:dyDescent="0.2">
      <c r="A1713" s="1"/>
      <c r="B1713" s="1"/>
      <c r="C1713" s="16"/>
      <c r="D1713" s="1"/>
      <c r="E1713" s="1"/>
      <c r="F1713" s="1"/>
      <c r="G1713" s="1"/>
      <c r="H1713" s="11"/>
      <c r="I1713" s="11"/>
      <c r="J1713" s="11"/>
      <c r="K1713" s="2"/>
      <c r="L1713" s="2"/>
      <c r="M1713" s="1"/>
    </row>
    <row r="1714" spans="1:13" x14ac:dyDescent="0.2">
      <c r="A1714" s="1"/>
      <c r="B1714" s="1"/>
      <c r="C1714" s="16"/>
      <c r="D1714" s="1"/>
      <c r="E1714" s="1"/>
      <c r="F1714" s="1"/>
      <c r="G1714" s="1"/>
      <c r="H1714" s="11"/>
      <c r="I1714" s="11"/>
      <c r="J1714" s="11"/>
      <c r="K1714" s="2"/>
      <c r="L1714" s="2"/>
      <c r="M1714" s="1"/>
    </row>
    <row r="1715" spans="1:13" x14ac:dyDescent="0.2">
      <c r="A1715" s="1"/>
      <c r="B1715" s="1"/>
      <c r="C1715" s="16"/>
      <c r="D1715" s="1"/>
      <c r="E1715" s="1"/>
      <c r="F1715" s="1"/>
      <c r="G1715" s="1"/>
      <c r="H1715" s="11"/>
      <c r="I1715" s="11"/>
      <c r="J1715" s="11"/>
      <c r="K1715" s="2"/>
      <c r="L1715" s="2"/>
      <c r="M1715" s="1"/>
    </row>
    <row r="1716" spans="1:13" x14ac:dyDescent="0.2">
      <c r="A1716" s="1"/>
      <c r="B1716" s="1"/>
      <c r="C1716" s="16"/>
      <c r="D1716" s="1"/>
      <c r="E1716" s="1"/>
      <c r="F1716" s="1"/>
      <c r="G1716" s="1"/>
      <c r="H1716" s="11"/>
      <c r="I1716" s="11"/>
      <c r="J1716" s="11"/>
      <c r="K1716" s="2"/>
      <c r="L1716" s="2"/>
      <c r="M1716" s="1"/>
    </row>
    <row r="1717" spans="1:13" x14ac:dyDescent="0.2">
      <c r="A1717" s="1"/>
      <c r="B1717" s="1"/>
      <c r="C1717" s="16"/>
      <c r="D1717" s="1"/>
      <c r="E1717" s="1"/>
      <c r="F1717" s="1"/>
      <c r="G1717" s="1"/>
      <c r="H1717" s="11"/>
      <c r="I1717" s="11"/>
      <c r="J1717" s="11"/>
      <c r="K1717" s="2"/>
      <c r="L1717" s="2"/>
      <c r="M1717" s="1"/>
    </row>
    <row r="1718" spans="1:13" x14ac:dyDescent="0.2">
      <c r="A1718" s="1"/>
      <c r="B1718" s="1"/>
      <c r="C1718" s="16"/>
      <c r="D1718" s="1"/>
      <c r="E1718" s="1"/>
      <c r="F1718" s="1"/>
      <c r="G1718" s="1"/>
      <c r="H1718" s="11"/>
      <c r="I1718" s="11"/>
      <c r="J1718" s="11"/>
      <c r="K1718" s="2"/>
      <c r="L1718" s="2"/>
      <c r="M1718" s="1"/>
    </row>
    <row r="1719" spans="1:13" x14ac:dyDescent="0.2">
      <c r="A1719" s="1"/>
      <c r="B1719" s="1"/>
      <c r="C1719" s="16"/>
      <c r="D1719" s="1"/>
      <c r="E1719" s="1"/>
      <c r="F1719" s="1"/>
      <c r="G1719" s="1"/>
      <c r="H1719" s="11"/>
      <c r="I1719" s="11"/>
      <c r="J1719" s="11"/>
      <c r="K1719" s="2"/>
      <c r="L1719" s="2"/>
      <c r="M1719" s="1"/>
    </row>
    <row r="1720" spans="1:13" x14ac:dyDescent="0.2">
      <c r="A1720" s="1"/>
      <c r="B1720" s="1"/>
      <c r="C1720" s="16"/>
      <c r="D1720" s="1"/>
      <c r="E1720" s="1"/>
      <c r="F1720" s="1"/>
      <c r="G1720" s="1"/>
      <c r="H1720" s="11"/>
      <c r="I1720" s="11"/>
      <c r="J1720" s="11"/>
      <c r="K1720" s="2"/>
      <c r="L1720" s="2"/>
      <c r="M1720" s="1"/>
    </row>
    <row r="1721" spans="1:13" x14ac:dyDescent="0.2">
      <c r="A1721" s="1"/>
      <c r="B1721" s="1"/>
      <c r="C1721" s="16"/>
      <c r="D1721" s="1"/>
      <c r="E1721" s="1"/>
      <c r="F1721" s="1"/>
      <c r="G1721" s="1"/>
      <c r="H1721" s="11"/>
      <c r="I1721" s="11"/>
      <c r="J1721" s="11"/>
      <c r="K1721" s="2"/>
      <c r="L1721" s="2"/>
      <c r="M1721" s="1"/>
    </row>
    <row r="1722" spans="1:13" x14ac:dyDescent="0.2">
      <c r="A1722" s="1"/>
      <c r="B1722" s="1"/>
      <c r="C1722" s="16"/>
      <c r="D1722" s="1"/>
      <c r="E1722" s="1"/>
      <c r="F1722" s="1"/>
      <c r="G1722" s="1"/>
      <c r="H1722" s="11"/>
      <c r="I1722" s="11"/>
      <c r="J1722" s="11"/>
      <c r="K1722" s="2"/>
      <c r="L1722" s="2"/>
      <c r="M1722" s="1"/>
    </row>
    <row r="1723" spans="1:13" x14ac:dyDescent="0.2">
      <c r="A1723" s="1"/>
      <c r="B1723" s="1"/>
      <c r="C1723" s="16"/>
      <c r="D1723" s="1"/>
      <c r="E1723" s="1"/>
      <c r="F1723" s="1"/>
      <c r="G1723" s="1"/>
      <c r="H1723" s="11"/>
      <c r="I1723" s="11"/>
      <c r="J1723" s="11"/>
      <c r="K1723" s="2"/>
      <c r="L1723" s="2"/>
      <c r="M1723" s="1"/>
    </row>
    <row r="1724" spans="1:13" x14ac:dyDescent="0.2">
      <c r="A1724" s="1"/>
      <c r="B1724" s="1"/>
      <c r="C1724" s="16"/>
      <c r="D1724" s="1"/>
      <c r="E1724" s="1"/>
      <c r="F1724" s="1"/>
      <c r="G1724" s="1"/>
      <c r="H1724" s="11"/>
      <c r="I1724" s="11"/>
      <c r="J1724" s="11"/>
      <c r="K1724" s="2"/>
      <c r="L1724" s="2"/>
      <c r="M1724" s="1"/>
    </row>
    <row r="1725" spans="1:13" x14ac:dyDescent="0.2">
      <c r="A1725" s="1"/>
      <c r="B1725" s="1"/>
      <c r="C1725" s="16"/>
      <c r="D1725" s="1"/>
      <c r="E1725" s="1"/>
      <c r="F1725" s="1"/>
      <c r="G1725" s="1"/>
      <c r="H1725" s="11"/>
      <c r="I1725" s="11"/>
      <c r="J1725" s="11"/>
      <c r="K1725" s="2"/>
      <c r="L1725" s="2"/>
      <c r="M1725" s="1"/>
    </row>
    <row r="1726" spans="1:13" x14ac:dyDescent="0.2">
      <c r="A1726" s="1"/>
      <c r="B1726" s="1"/>
      <c r="C1726" s="16"/>
      <c r="D1726" s="1"/>
      <c r="E1726" s="1"/>
      <c r="F1726" s="1"/>
      <c r="G1726" s="1"/>
      <c r="H1726" s="11"/>
      <c r="I1726" s="11"/>
      <c r="J1726" s="11"/>
      <c r="K1726" s="2"/>
      <c r="L1726" s="2"/>
      <c r="M1726" s="1"/>
    </row>
    <row r="1727" spans="1:13" x14ac:dyDescent="0.2">
      <c r="A1727" s="1"/>
      <c r="B1727" s="1"/>
      <c r="C1727" s="16"/>
      <c r="D1727" s="1"/>
      <c r="E1727" s="1"/>
      <c r="F1727" s="1"/>
      <c r="G1727" s="1"/>
      <c r="H1727" s="11"/>
      <c r="I1727" s="11"/>
      <c r="J1727" s="11"/>
      <c r="K1727" s="2"/>
      <c r="L1727" s="2"/>
      <c r="M1727" s="1"/>
    </row>
    <row r="1728" spans="1:13" x14ac:dyDescent="0.2">
      <c r="A1728" s="1"/>
      <c r="B1728" s="1"/>
      <c r="C1728" s="16"/>
      <c r="D1728" s="1"/>
      <c r="E1728" s="1"/>
      <c r="F1728" s="1"/>
      <c r="G1728" s="1"/>
      <c r="H1728" s="11"/>
      <c r="I1728" s="11"/>
      <c r="J1728" s="11"/>
      <c r="K1728" s="2"/>
      <c r="L1728" s="2"/>
      <c r="M1728" s="1"/>
    </row>
    <row r="1729" spans="1:13" x14ac:dyDescent="0.2">
      <c r="A1729" s="1"/>
      <c r="B1729" s="1"/>
      <c r="C1729" s="16"/>
      <c r="D1729" s="1"/>
      <c r="E1729" s="1"/>
      <c r="F1729" s="1"/>
      <c r="G1729" s="1"/>
      <c r="H1729" s="11"/>
      <c r="I1729" s="11"/>
      <c r="J1729" s="11"/>
      <c r="K1729" s="2"/>
      <c r="L1729" s="2"/>
      <c r="M1729" s="1"/>
    </row>
    <row r="1730" spans="1:13" x14ac:dyDescent="0.2">
      <c r="A1730" s="1"/>
      <c r="B1730" s="1"/>
      <c r="C1730" s="16"/>
      <c r="D1730" s="1"/>
      <c r="E1730" s="1"/>
      <c r="F1730" s="1"/>
      <c r="G1730" s="1"/>
      <c r="H1730" s="11"/>
      <c r="I1730" s="11"/>
      <c r="J1730" s="11"/>
      <c r="K1730" s="2"/>
      <c r="L1730" s="2"/>
      <c r="M1730" s="1"/>
    </row>
    <row r="1731" spans="1:13" x14ac:dyDescent="0.2">
      <c r="A1731" s="1"/>
      <c r="B1731" s="1"/>
      <c r="C1731" s="16"/>
      <c r="D1731" s="1"/>
      <c r="E1731" s="1"/>
      <c r="F1731" s="1"/>
      <c r="G1731" s="1"/>
      <c r="H1731" s="11"/>
      <c r="I1731" s="11"/>
      <c r="J1731" s="11"/>
      <c r="K1731" s="2"/>
      <c r="L1731" s="2"/>
      <c r="M1731" s="1"/>
    </row>
    <row r="1732" spans="1:13" x14ac:dyDescent="0.2">
      <c r="A1732" s="1"/>
      <c r="B1732" s="1"/>
      <c r="C1732" s="16"/>
      <c r="D1732" s="1"/>
      <c r="E1732" s="1"/>
      <c r="F1732" s="1"/>
      <c r="G1732" s="1"/>
      <c r="H1732" s="11"/>
      <c r="I1732" s="11"/>
      <c r="J1732" s="11"/>
      <c r="K1732" s="2"/>
      <c r="L1732" s="2"/>
      <c r="M1732" s="1"/>
    </row>
    <row r="1733" spans="1:13" x14ac:dyDescent="0.2">
      <c r="A1733" s="1"/>
      <c r="B1733" s="1"/>
      <c r="C1733" s="16"/>
      <c r="D1733" s="1"/>
      <c r="E1733" s="1"/>
      <c r="F1733" s="1"/>
      <c r="G1733" s="1"/>
      <c r="H1733" s="11"/>
      <c r="I1733" s="11"/>
      <c r="J1733" s="11"/>
      <c r="K1733" s="2"/>
      <c r="L1733" s="2"/>
      <c r="M1733" s="1"/>
    </row>
    <row r="1734" spans="1:13" x14ac:dyDescent="0.2">
      <c r="A1734" s="1"/>
      <c r="B1734" s="1"/>
      <c r="C1734" s="16"/>
      <c r="D1734" s="1"/>
      <c r="E1734" s="1"/>
      <c r="F1734" s="1"/>
      <c r="G1734" s="1"/>
      <c r="H1734" s="11"/>
      <c r="I1734" s="11"/>
      <c r="J1734" s="11"/>
      <c r="K1734" s="2"/>
      <c r="L1734" s="2"/>
      <c r="M1734" s="1"/>
    </row>
    <row r="1735" spans="1:13" x14ac:dyDescent="0.2">
      <c r="A1735" s="1"/>
      <c r="B1735" s="1"/>
      <c r="C1735" s="16"/>
      <c r="D1735" s="1"/>
      <c r="E1735" s="1"/>
      <c r="F1735" s="1"/>
      <c r="G1735" s="1"/>
      <c r="H1735" s="11"/>
      <c r="I1735" s="11"/>
      <c r="J1735" s="11"/>
      <c r="K1735" s="2"/>
      <c r="L1735" s="2"/>
      <c r="M1735" s="1"/>
    </row>
    <row r="1736" spans="1:13" x14ac:dyDescent="0.2">
      <c r="A1736" s="1"/>
      <c r="B1736" s="1"/>
      <c r="C1736" s="16"/>
      <c r="D1736" s="1"/>
      <c r="E1736" s="1"/>
      <c r="F1736" s="1"/>
      <c r="G1736" s="1"/>
      <c r="H1736" s="11"/>
      <c r="I1736" s="11"/>
      <c r="J1736" s="11"/>
      <c r="K1736" s="2"/>
      <c r="L1736" s="2"/>
      <c r="M1736" s="1"/>
    </row>
    <row r="1737" spans="1:13" x14ac:dyDescent="0.2">
      <c r="A1737" s="1"/>
      <c r="B1737" s="1"/>
      <c r="C1737" s="16"/>
      <c r="D1737" s="1"/>
      <c r="E1737" s="1"/>
      <c r="F1737" s="1"/>
      <c r="G1737" s="1"/>
      <c r="H1737" s="11"/>
      <c r="I1737" s="11"/>
      <c r="J1737" s="11"/>
      <c r="K1737" s="2"/>
      <c r="L1737" s="2"/>
      <c r="M1737" s="1"/>
    </row>
    <row r="1738" spans="1:13" x14ac:dyDescent="0.2">
      <c r="A1738" s="1"/>
      <c r="B1738" s="1"/>
      <c r="C1738" s="16"/>
      <c r="D1738" s="1"/>
      <c r="E1738" s="1"/>
      <c r="F1738" s="1"/>
      <c r="G1738" s="1"/>
      <c r="H1738" s="11"/>
      <c r="I1738" s="11"/>
      <c r="J1738" s="11"/>
      <c r="K1738" s="2"/>
      <c r="L1738" s="2"/>
      <c r="M1738" s="1"/>
    </row>
    <row r="1739" spans="1:13" x14ac:dyDescent="0.2">
      <c r="A1739" s="1"/>
      <c r="B1739" s="1"/>
      <c r="C1739" s="16"/>
      <c r="D1739" s="1"/>
      <c r="E1739" s="1"/>
      <c r="F1739" s="1"/>
      <c r="G1739" s="1"/>
      <c r="H1739" s="11"/>
      <c r="I1739" s="11"/>
      <c r="J1739" s="11"/>
      <c r="K1739" s="2"/>
      <c r="L1739" s="2"/>
      <c r="M1739" s="1"/>
    </row>
    <row r="1740" spans="1:13" x14ac:dyDescent="0.2">
      <c r="A1740" s="1"/>
      <c r="B1740" s="1"/>
      <c r="C1740" s="16"/>
      <c r="D1740" s="1"/>
      <c r="E1740" s="1"/>
      <c r="F1740" s="1"/>
      <c r="G1740" s="1"/>
      <c r="H1740" s="11"/>
      <c r="I1740" s="11"/>
      <c r="J1740" s="11"/>
      <c r="K1740" s="2"/>
      <c r="L1740" s="2"/>
      <c r="M1740" s="1"/>
    </row>
    <row r="1741" spans="1:13" x14ac:dyDescent="0.2">
      <c r="A1741" s="1"/>
      <c r="B1741" s="1"/>
      <c r="C1741" s="16"/>
      <c r="D1741" s="1"/>
      <c r="E1741" s="1"/>
      <c r="F1741" s="1"/>
      <c r="G1741" s="1"/>
      <c r="H1741" s="11"/>
      <c r="I1741" s="11"/>
      <c r="J1741" s="11"/>
      <c r="K1741" s="2"/>
      <c r="L1741" s="2"/>
      <c r="M1741" s="1"/>
    </row>
    <row r="1742" spans="1:13" x14ac:dyDescent="0.2">
      <c r="A1742" s="1"/>
      <c r="B1742" s="1"/>
      <c r="C1742" s="16"/>
      <c r="D1742" s="1"/>
      <c r="E1742" s="1"/>
      <c r="F1742" s="1"/>
      <c r="G1742" s="1"/>
      <c r="H1742" s="11"/>
      <c r="I1742" s="11"/>
      <c r="J1742" s="11"/>
      <c r="K1742" s="2"/>
      <c r="L1742" s="2"/>
      <c r="M1742" s="1"/>
    </row>
    <row r="1743" spans="1:13" x14ac:dyDescent="0.2">
      <c r="A1743" s="1"/>
      <c r="B1743" s="1"/>
      <c r="C1743" s="16"/>
      <c r="D1743" s="1"/>
      <c r="E1743" s="1"/>
      <c r="F1743" s="1"/>
      <c r="G1743" s="1"/>
      <c r="H1743" s="11"/>
      <c r="I1743" s="11"/>
      <c r="J1743" s="11"/>
      <c r="K1743" s="2"/>
      <c r="L1743" s="2"/>
      <c r="M1743" s="1"/>
    </row>
    <row r="1744" spans="1:13" x14ac:dyDescent="0.2">
      <c r="A1744" s="1"/>
      <c r="B1744" s="1"/>
      <c r="C1744" s="16"/>
      <c r="D1744" s="1"/>
      <c r="E1744" s="1"/>
      <c r="F1744" s="1"/>
      <c r="G1744" s="1"/>
      <c r="H1744" s="11"/>
      <c r="I1744" s="11"/>
      <c r="J1744" s="11"/>
      <c r="K1744" s="2"/>
      <c r="L1744" s="2"/>
      <c r="M1744" s="1"/>
    </row>
    <row r="1745" spans="1:13" x14ac:dyDescent="0.2">
      <c r="A1745" s="1"/>
      <c r="B1745" s="1"/>
      <c r="C1745" s="16"/>
      <c r="D1745" s="1"/>
      <c r="E1745" s="1"/>
      <c r="F1745" s="1"/>
      <c r="G1745" s="1"/>
      <c r="H1745" s="11"/>
      <c r="I1745" s="11"/>
      <c r="J1745" s="11"/>
      <c r="K1745" s="2"/>
      <c r="L1745" s="2"/>
      <c r="M1745" s="1"/>
    </row>
    <row r="1746" spans="1:13" x14ac:dyDescent="0.2">
      <c r="A1746" s="1"/>
      <c r="B1746" s="1"/>
      <c r="C1746" s="16"/>
      <c r="D1746" s="1"/>
      <c r="E1746" s="1"/>
      <c r="F1746" s="1"/>
      <c r="G1746" s="1"/>
      <c r="H1746" s="11"/>
      <c r="I1746" s="11"/>
      <c r="J1746" s="11"/>
      <c r="K1746" s="2"/>
      <c r="L1746" s="2"/>
      <c r="M1746" s="1"/>
    </row>
    <row r="1747" spans="1:13" x14ac:dyDescent="0.2">
      <c r="A1747" s="1"/>
      <c r="B1747" s="1"/>
      <c r="C1747" s="16"/>
      <c r="D1747" s="1"/>
      <c r="E1747" s="1"/>
      <c r="F1747" s="1"/>
      <c r="G1747" s="1"/>
      <c r="H1747" s="11"/>
      <c r="I1747" s="11"/>
      <c r="J1747" s="11"/>
      <c r="K1747" s="2"/>
      <c r="L1747" s="2"/>
      <c r="M1747" s="1"/>
    </row>
    <row r="1748" spans="1:13" x14ac:dyDescent="0.2">
      <c r="A1748" s="1"/>
      <c r="B1748" s="1"/>
      <c r="C1748" s="16"/>
      <c r="D1748" s="1"/>
      <c r="E1748" s="1"/>
      <c r="F1748" s="1"/>
      <c r="G1748" s="1"/>
      <c r="H1748" s="11"/>
      <c r="I1748" s="11"/>
      <c r="J1748" s="11"/>
      <c r="K1748" s="2"/>
      <c r="L1748" s="2"/>
      <c r="M1748" s="1"/>
    </row>
    <row r="1749" spans="1:13" x14ac:dyDescent="0.2">
      <c r="A1749" s="1"/>
      <c r="B1749" s="1"/>
      <c r="C1749" s="16"/>
      <c r="D1749" s="1"/>
      <c r="E1749" s="1"/>
      <c r="F1749" s="1"/>
      <c r="G1749" s="1"/>
      <c r="H1749" s="11"/>
      <c r="I1749" s="11"/>
      <c r="J1749" s="11"/>
      <c r="K1749" s="2"/>
      <c r="L1749" s="2"/>
      <c r="M1749" s="1"/>
    </row>
    <row r="1750" spans="1:13" x14ac:dyDescent="0.2">
      <c r="A1750" s="1"/>
      <c r="B1750" s="1"/>
      <c r="C1750" s="16"/>
      <c r="D1750" s="1"/>
      <c r="E1750" s="1"/>
      <c r="F1750" s="1"/>
      <c r="G1750" s="1"/>
      <c r="H1750" s="11"/>
      <c r="I1750" s="11"/>
      <c r="J1750" s="11"/>
      <c r="K1750" s="2"/>
      <c r="L1750" s="2"/>
      <c r="M1750" s="1"/>
    </row>
    <row r="1751" spans="1:13" x14ac:dyDescent="0.2">
      <c r="A1751" s="1"/>
      <c r="B1751" s="1"/>
      <c r="C1751" s="16"/>
      <c r="D1751" s="1"/>
      <c r="E1751" s="1"/>
      <c r="F1751" s="1"/>
      <c r="G1751" s="1"/>
      <c r="H1751" s="11"/>
      <c r="I1751" s="11"/>
      <c r="J1751" s="11"/>
      <c r="K1751" s="2"/>
      <c r="L1751" s="2"/>
      <c r="M1751" s="1"/>
    </row>
    <row r="1752" spans="1:13" x14ac:dyDescent="0.2">
      <c r="A1752" s="1"/>
      <c r="B1752" s="1"/>
      <c r="C1752" s="16"/>
      <c r="D1752" s="1"/>
      <c r="E1752" s="1"/>
      <c r="F1752" s="1"/>
      <c r="G1752" s="1"/>
      <c r="H1752" s="11"/>
      <c r="I1752" s="11"/>
      <c r="J1752" s="11"/>
      <c r="K1752" s="2"/>
      <c r="L1752" s="2"/>
      <c r="M1752" s="1"/>
    </row>
    <row r="1753" spans="1:13" x14ac:dyDescent="0.2">
      <c r="A1753" s="1"/>
      <c r="B1753" s="1"/>
      <c r="C1753" s="16"/>
      <c r="D1753" s="1"/>
      <c r="E1753" s="1"/>
      <c r="F1753" s="1"/>
      <c r="G1753" s="1"/>
      <c r="H1753" s="11"/>
      <c r="I1753" s="11"/>
      <c r="J1753" s="11"/>
      <c r="K1753" s="2"/>
      <c r="L1753" s="2"/>
      <c r="M1753" s="1"/>
    </row>
    <row r="1754" spans="1:13" x14ac:dyDescent="0.2">
      <c r="A1754" s="1"/>
      <c r="B1754" s="1"/>
      <c r="C1754" s="16"/>
      <c r="D1754" s="1"/>
      <c r="E1754" s="1"/>
      <c r="F1754" s="1"/>
      <c r="G1754" s="1"/>
      <c r="H1754" s="11"/>
      <c r="I1754" s="11"/>
      <c r="J1754" s="11"/>
      <c r="K1754" s="2"/>
      <c r="L1754" s="2"/>
      <c r="M1754" s="1"/>
    </row>
    <row r="1755" spans="1:13" x14ac:dyDescent="0.2">
      <c r="A1755" s="1"/>
      <c r="B1755" s="1"/>
      <c r="C1755" s="16"/>
      <c r="D1755" s="1"/>
      <c r="E1755" s="1"/>
      <c r="F1755" s="1"/>
      <c r="G1755" s="1"/>
      <c r="H1755" s="11"/>
      <c r="I1755" s="11"/>
      <c r="J1755" s="11"/>
      <c r="K1755" s="2"/>
      <c r="L1755" s="2"/>
      <c r="M1755" s="1"/>
    </row>
    <row r="1756" spans="1:13" x14ac:dyDescent="0.2">
      <c r="A1756" s="1"/>
      <c r="B1756" s="1"/>
      <c r="C1756" s="16"/>
      <c r="D1756" s="1"/>
      <c r="E1756" s="1"/>
      <c r="F1756" s="1"/>
      <c r="G1756" s="1"/>
      <c r="H1756" s="11"/>
      <c r="I1756" s="11"/>
      <c r="J1756" s="11"/>
      <c r="K1756" s="2"/>
      <c r="L1756" s="2"/>
      <c r="M1756" s="1"/>
    </row>
    <row r="1757" spans="1:13" x14ac:dyDescent="0.2">
      <c r="A1757" s="1"/>
      <c r="B1757" s="1"/>
      <c r="C1757" s="16"/>
      <c r="D1757" s="1"/>
      <c r="E1757" s="1"/>
      <c r="F1757" s="1"/>
      <c r="G1757" s="1"/>
      <c r="H1757" s="11"/>
      <c r="I1757" s="11"/>
      <c r="J1757" s="11"/>
      <c r="K1757" s="2"/>
      <c r="L1757" s="2"/>
      <c r="M1757" s="1"/>
    </row>
    <row r="1758" spans="1:13" x14ac:dyDescent="0.2">
      <c r="A1758" s="1"/>
      <c r="B1758" s="1"/>
      <c r="C1758" s="16"/>
      <c r="D1758" s="1"/>
      <c r="E1758" s="1"/>
      <c r="F1758" s="1"/>
      <c r="G1758" s="1"/>
      <c r="H1758" s="11"/>
      <c r="I1758" s="11"/>
      <c r="J1758" s="11"/>
      <c r="K1758" s="2"/>
      <c r="L1758" s="2"/>
      <c r="M1758" s="1"/>
    </row>
    <row r="1759" spans="1:13" x14ac:dyDescent="0.2">
      <c r="A1759" s="1"/>
      <c r="B1759" s="1"/>
      <c r="C1759" s="16"/>
      <c r="D1759" s="1"/>
      <c r="E1759" s="1"/>
      <c r="F1759" s="1"/>
      <c r="G1759" s="1"/>
      <c r="H1759" s="11"/>
      <c r="I1759" s="11"/>
      <c r="J1759" s="11"/>
      <c r="K1759" s="2"/>
      <c r="L1759" s="2"/>
      <c r="M1759" s="1"/>
    </row>
    <row r="1760" spans="1:13" x14ac:dyDescent="0.2">
      <c r="A1760" s="1"/>
      <c r="B1760" s="1"/>
      <c r="C1760" s="16"/>
      <c r="D1760" s="1"/>
      <c r="E1760" s="1"/>
      <c r="F1760" s="1"/>
      <c r="G1760" s="1"/>
      <c r="H1760" s="11"/>
      <c r="I1760" s="11"/>
      <c r="J1760" s="11"/>
      <c r="K1760" s="2"/>
      <c r="L1760" s="2"/>
      <c r="M1760" s="1"/>
    </row>
    <row r="1761" spans="1:13" x14ac:dyDescent="0.2">
      <c r="A1761" s="1"/>
      <c r="B1761" s="1"/>
      <c r="C1761" s="16"/>
      <c r="D1761" s="1"/>
      <c r="E1761" s="1"/>
      <c r="F1761" s="1"/>
      <c r="G1761" s="1"/>
      <c r="H1761" s="11"/>
      <c r="I1761" s="11"/>
      <c r="J1761" s="11"/>
      <c r="K1761" s="2"/>
      <c r="L1761" s="2"/>
      <c r="M1761" s="1"/>
    </row>
    <row r="1762" spans="1:13" x14ac:dyDescent="0.2">
      <c r="A1762" s="1"/>
      <c r="B1762" s="1"/>
      <c r="C1762" s="16"/>
      <c r="D1762" s="1"/>
      <c r="E1762" s="1"/>
      <c r="F1762" s="1"/>
      <c r="G1762" s="1"/>
      <c r="H1762" s="11"/>
      <c r="I1762" s="11"/>
      <c r="J1762" s="11"/>
      <c r="K1762" s="2"/>
      <c r="L1762" s="2"/>
      <c r="M1762" s="1"/>
    </row>
    <row r="1763" spans="1:13" x14ac:dyDescent="0.2">
      <c r="A1763" s="1"/>
      <c r="B1763" s="1"/>
      <c r="C1763" s="16"/>
      <c r="D1763" s="1"/>
      <c r="E1763" s="1"/>
      <c r="F1763" s="1"/>
      <c r="G1763" s="1"/>
      <c r="H1763" s="11"/>
      <c r="I1763" s="11"/>
      <c r="J1763" s="11"/>
      <c r="K1763" s="2"/>
      <c r="L1763" s="2"/>
      <c r="M1763" s="1"/>
    </row>
    <row r="1764" spans="1:13" x14ac:dyDescent="0.2">
      <c r="A1764" s="1"/>
      <c r="B1764" s="1"/>
      <c r="C1764" s="16"/>
      <c r="D1764" s="1"/>
      <c r="E1764" s="1"/>
      <c r="F1764" s="1"/>
      <c r="G1764" s="1"/>
      <c r="H1764" s="11"/>
      <c r="I1764" s="11"/>
      <c r="J1764" s="11"/>
      <c r="K1764" s="2"/>
      <c r="L1764" s="2"/>
      <c r="M1764" s="1"/>
    </row>
    <row r="1765" spans="1:13" x14ac:dyDescent="0.2">
      <c r="A1765" s="1"/>
      <c r="B1765" s="1"/>
      <c r="C1765" s="16"/>
      <c r="D1765" s="1"/>
      <c r="E1765" s="1"/>
      <c r="F1765" s="1"/>
      <c r="G1765" s="1"/>
      <c r="H1765" s="11"/>
      <c r="I1765" s="11"/>
      <c r="J1765" s="11"/>
      <c r="K1765" s="2"/>
      <c r="L1765" s="2"/>
      <c r="M1765" s="1"/>
    </row>
    <row r="1766" spans="1:13" x14ac:dyDescent="0.2">
      <c r="A1766" s="1"/>
      <c r="B1766" s="1"/>
      <c r="C1766" s="16"/>
      <c r="D1766" s="1"/>
      <c r="E1766" s="1"/>
      <c r="F1766" s="1"/>
      <c r="G1766" s="1"/>
      <c r="H1766" s="11"/>
      <c r="I1766" s="11"/>
      <c r="J1766" s="11"/>
      <c r="K1766" s="2"/>
      <c r="L1766" s="2"/>
      <c r="M1766" s="1"/>
    </row>
    <row r="1767" spans="1:13" x14ac:dyDescent="0.2">
      <c r="A1767" s="1"/>
      <c r="B1767" s="1"/>
      <c r="C1767" s="16"/>
      <c r="D1767" s="1"/>
      <c r="E1767" s="1"/>
      <c r="F1767" s="1"/>
      <c r="G1767" s="1"/>
      <c r="H1767" s="11"/>
      <c r="I1767" s="11"/>
      <c r="J1767" s="11"/>
      <c r="K1767" s="2"/>
      <c r="L1767" s="2"/>
      <c r="M1767" s="1"/>
    </row>
    <row r="1768" spans="1:13" x14ac:dyDescent="0.2">
      <c r="A1768" s="1"/>
      <c r="B1768" s="1"/>
      <c r="C1768" s="16"/>
      <c r="D1768" s="1"/>
      <c r="E1768" s="1"/>
      <c r="F1768" s="1"/>
      <c r="G1768" s="1"/>
      <c r="H1768" s="11"/>
      <c r="I1768" s="11"/>
      <c r="J1768" s="11"/>
      <c r="K1768" s="2"/>
      <c r="L1768" s="2"/>
      <c r="M1768" s="1"/>
    </row>
    <row r="1769" spans="1:13" x14ac:dyDescent="0.2">
      <c r="A1769" s="1"/>
      <c r="B1769" s="1"/>
      <c r="C1769" s="16"/>
      <c r="D1769" s="1"/>
      <c r="E1769" s="1"/>
      <c r="F1769" s="1"/>
      <c r="G1769" s="1"/>
      <c r="H1769" s="11"/>
      <c r="I1769" s="11"/>
      <c r="J1769" s="11"/>
      <c r="K1769" s="2"/>
      <c r="L1769" s="2"/>
      <c r="M1769" s="1"/>
    </row>
    <row r="1770" spans="1:13" x14ac:dyDescent="0.2">
      <c r="A1770" s="1"/>
      <c r="B1770" s="1"/>
      <c r="C1770" s="16"/>
      <c r="D1770" s="1"/>
      <c r="E1770" s="1"/>
      <c r="F1770" s="1"/>
      <c r="G1770" s="1"/>
      <c r="H1770" s="11"/>
      <c r="I1770" s="11"/>
      <c r="J1770" s="11"/>
      <c r="K1770" s="2"/>
      <c r="L1770" s="2"/>
      <c r="M1770" s="1"/>
    </row>
    <row r="1771" spans="1:13" x14ac:dyDescent="0.2">
      <c r="A1771" s="1"/>
      <c r="B1771" s="1"/>
      <c r="C1771" s="16"/>
      <c r="D1771" s="1"/>
      <c r="E1771" s="1"/>
      <c r="F1771" s="1"/>
      <c r="G1771" s="1"/>
      <c r="H1771" s="11"/>
      <c r="I1771" s="11"/>
      <c r="J1771" s="11"/>
      <c r="K1771" s="2"/>
      <c r="L1771" s="2"/>
      <c r="M1771" s="1"/>
    </row>
    <row r="1772" spans="1:13" x14ac:dyDescent="0.2">
      <c r="A1772" s="1"/>
      <c r="B1772" s="1"/>
      <c r="C1772" s="16"/>
      <c r="D1772" s="1"/>
      <c r="E1772" s="1"/>
      <c r="F1772" s="1"/>
      <c r="G1772" s="1"/>
      <c r="H1772" s="11"/>
      <c r="I1772" s="11"/>
      <c r="J1772" s="11"/>
      <c r="K1772" s="2"/>
      <c r="L1772" s="2"/>
      <c r="M1772" s="1"/>
    </row>
    <row r="1773" spans="1:13" x14ac:dyDescent="0.2">
      <c r="A1773" s="1"/>
      <c r="B1773" s="1"/>
      <c r="C1773" s="16"/>
      <c r="D1773" s="1"/>
      <c r="E1773" s="1"/>
      <c r="F1773" s="1"/>
      <c r="G1773" s="1"/>
      <c r="H1773" s="11"/>
      <c r="I1773" s="11"/>
      <c r="J1773" s="11"/>
      <c r="K1773" s="2"/>
      <c r="L1773" s="2"/>
      <c r="M1773" s="1"/>
    </row>
    <row r="1774" spans="1:13" x14ac:dyDescent="0.2">
      <c r="A1774" s="1"/>
      <c r="B1774" s="1"/>
      <c r="C1774" s="16"/>
      <c r="D1774" s="1"/>
      <c r="E1774" s="1"/>
      <c r="F1774" s="1"/>
      <c r="G1774" s="1"/>
      <c r="H1774" s="11"/>
      <c r="I1774" s="11"/>
      <c r="J1774" s="11"/>
      <c r="K1774" s="2"/>
      <c r="L1774" s="2"/>
      <c r="M1774" s="1"/>
    </row>
    <row r="1775" spans="1:13" x14ac:dyDescent="0.2">
      <c r="A1775" s="1"/>
      <c r="B1775" s="1"/>
      <c r="C1775" s="16"/>
      <c r="D1775" s="1"/>
      <c r="E1775" s="1"/>
      <c r="F1775" s="1"/>
      <c r="G1775" s="1"/>
      <c r="H1775" s="11"/>
      <c r="I1775" s="11"/>
      <c r="J1775" s="11"/>
      <c r="K1775" s="2"/>
      <c r="L1775" s="2"/>
      <c r="M1775" s="1"/>
    </row>
    <row r="1776" spans="1:13" x14ac:dyDescent="0.2">
      <c r="A1776" s="1"/>
      <c r="B1776" s="1"/>
      <c r="C1776" s="16"/>
      <c r="D1776" s="1"/>
      <c r="E1776" s="1"/>
      <c r="F1776" s="1"/>
      <c r="G1776" s="1"/>
      <c r="H1776" s="11"/>
      <c r="I1776" s="11"/>
      <c r="J1776" s="11"/>
      <c r="K1776" s="2"/>
      <c r="L1776" s="2"/>
      <c r="M1776" s="1"/>
    </row>
    <row r="1777" spans="1:13" x14ac:dyDescent="0.2">
      <c r="A1777" s="1"/>
      <c r="B1777" s="1"/>
      <c r="C1777" s="16"/>
      <c r="D1777" s="1"/>
      <c r="E1777" s="1"/>
      <c r="F1777" s="1"/>
      <c r="G1777" s="1"/>
      <c r="H1777" s="11"/>
      <c r="I1777" s="11"/>
      <c r="J1777" s="11"/>
      <c r="K1777" s="2"/>
      <c r="L1777" s="2"/>
      <c r="M1777" s="1"/>
    </row>
    <row r="1778" spans="1:13" x14ac:dyDescent="0.2">
      <c r="A1778" s="1"/>
      <c r="B1778" s="1"/>
      <c r="C1778" s="16"/>
      <c r="D1778" s="1"/>
      <c r="E1778" s="1"/>
      <c r="F1778" s="1"/>
      <c r="G1778" s="1"/>
      <c r="H1778" s="11"/>
      <c r="I1778" s="11"/>
      <c r="J1778" s="11"/>
      <c r="K1778" s="2"/>
      <c r="L1778" s="2"/>
      <c r="M1778" s="1"/>
    </row>
    <row r="1779" spans="1:13" x14ac:dyDescent="0.2">
      <c r="A1779" s="1"/>
      <c r="B1779" s="1"/>
      <c r="C1779" s="16"/>
      <c r="D1779" s="1"/>
      <c r="E1779" s="1"/>
      <c r="F1779" s="1"/>
      <c r="G1779" s="1"/>
      <c r="H1779" s="11"/>
      <c r="I1779" s="11"/>
      <c r="J1779" s="11"/>
      <c r="K1779" s="2"/>
      <c r="L1779" s="2"/>
      <c r="M1779" s="1"/>
    </row>
    <row r="1780" spans="1:13" x14ac:dyDescent="0.2">
      <c r="A1780" s="1"/>
      <c r="B1780" s="1"/>
      <c r="C1780" s="16"/>
      <c r="D1780" s="1"/>
      <c r="E1780" s="1"/>
      <c r="F1780" s="1"/>
      <c r="G1780" s="1"/>
      <c r="H1780" s="11"/>
      <c r="I1780" s="11"/>
      <c r="J1780" s="11"/>
      <c r="K1780" s="2"/>
      <c r="L1780" s="2"/>
      <c r="M1780" s="1"/>
    </row>
    <row r="1781" spans="1:13" x14ac:dyDescent="0.2">
      <c r="A1781" s="1"/>
      <c r="B1781" s="1"/>
      <c r="C1781" s="16"/>
      <c r="D1781" s="1"/>
      <c r="E1781" s="1"/>
      <c r="F1781" s="1"/>
      <c r="G1781" s="1"/>
      <c r="H1781" s="11"/>
      <c r="I1781" s="11"/>
      <c r="J1781" s="11"/>
      <c r="K1781" s="2"/>
      <c r="L1781" s="2"/>
      <c r="M1781" s="1"/>
    </row>
    <row r="1782" spans="1:13" x14ac:dyDescent="0.2">
      <c r="A1782" s="1"/>
      <c r="B1782" s="1"/>
      <c r="C1782" s="16"/>
      <c r="D1782" s="1"/>
      <c r="E1782" s="1"/>
      <c r="F1782" s="1"/>
      <c r="G1782" s="1"/>
      <c r="H1782" s="11"/>
      <c r="I1782" s="11"/>
      <c r="J1782" s="11"/>
      <c r="K1782" s="2"/>
      <c r="L1782" s="2"/>
      <c r="M1782" s="1"/>
    </row>
    <row r="1783" spans="1:13" x14ac:dyDescent="0.2">
      <c r="A1783" s="1"/>
      <c r="B1783" s="1"/>
      <c r="C1783" s="16"/>
      <c r="D1783" s="1"/>
      <c r="E1783" s="1"/>
      <c r="F1783" s="1"/>
      <c r="G1783" s="1"/>
      <c r="H1783" s="11"/>
      <c r="I1783" s="11"/>
      <c r="J1783" s="11"/>
      <c r="K1783" s="2"/>
      <c r="L1783" s="2"/>
      <c r="M1783" s="1"/>
    </row>
    <row r="1784" spans="1:13" x14ac:dyDescent="0.2">
      <c r="A1784" s="1"/>
      <c r="B1784" s="1"/>
      <c r="C1784" s="16"/>
      <c r="D1784" s="1"/>
      <c r="E1784" s="1"/>
      <c r="F1784" s="1"/>
      <c r="G1784" s="1"/>
      <c r="H1784" s="11"/>
      <c r="I1784" s="11"/>
      <c r="J1784" s="11"/>
      <c r="K1784" s="2"/>
      <c r="L1784" s="2"/>
      <c r="M1784" s="1"/>
    </row>
    <row r="1785" spans="1:13" x14ac:dyDescent="0.2">
      <c r="A1785" s="1"/>
      <c r="B1785" s="1"/>
      <c r="C1785" s="16"/>
      <c r="D1785" s="1"/>
      <c r="E1785" s="1"/>
      <c r="F1785" s="1"/>
      <c r="G1785" s="1"/>
      <c r="H1785" s="11"/>
      <c r="I1785" s="11"/>
      <c r="J1785" s="11"/>
      <c r="K1785" s="2"/>
      <c r="L1785" s="2"/>
      <c r="M1785" s="1"/>
    </row>
    <row r="1786" spans="1:13" x14ac:dyDescent="0.2">
      <c r="A1786" s="1"/>
      <c r="B1786" s="1"/>
      <c r="C1786" s="16"/>
      <c r="D1786" s="1"/>
      <c r="E1786" s="1"/>
      <c r="F1786" s="1"/>
      <c r="G1786" s="1"/>
      <c r="H1786" s="11"/>
      <c r="I1786" s="11"/>
      <c r="J1786" s="11"/>
      <c r="K1786" s="2"/>
      <c r="L1786" s="2"/>
      <c r="M1786" s="1"/>
    </row>
    <row r="1787" spans="1:13" x14ac:dyDescent="0.2">
      <c r="A1787" s="1"/>
      <c r="B1787" s="1"/>
      <c r="C1787" s="16"/>
      <c r="D1787" s="1"/>
      <c r="E1787" s="1"/>
      <c r="F1787" s="1"/>
      <c r="G1787" s="1"/>
      <c r="H1787" s="11"/>
      <c r="I1787" s="11"/>
      <c r="J1787" s="11"/>
      <c r="K1787" s="2"/>
      <c r="L1787" s="2"/>
      <c r="M1787" s="1"/>
    </row>
    <row r="1788" spans="1:13" x14ac:dyDescent="0.2">
      <c r="A1788" s="1"/>
      <c r="B1788" s="1"/>
      <c r="C1788" s="16"/>
      <c r="D1788" s="1"/>
      <c r="E1788" s="1"/>
      <c r="F1788" s="1"/>
      <c r="G1788" s="1"/>
      <c r="H1788" s="11"/>
      <c r="I1788" s="11"/>
      <c r="J1788" s="11"/>
      <c r="K1788" s="2"/>
      <c r="L1788" s="2"/>
      <c r="M1788" s="1"/>
    </row>
    <row r="1789" spans="1:13" x14ac:dyDescent="0.2">
      <c r="A1789" s="1"/>
      <c r="B1789" s="1"/>
      <c r="C1789" s="16"/>
      <c r="D1789" s="1"/>
      <c r="E1789" s="1"/>
      <c r="F1789" s="1"/>
      <c r="G1789" s="1"/>
      <c r="H1789" s="11"/>
      <c r="I1789" s="11"/>
      <c r="J1789" s="11"/>
      <c r="K1789" s="2"/>
      <c r="L1789" s="2"/>
      <c r="M1789" s="1"/>
    </row>
    <row r="1790" spans="1:13" x14ac:dyDescent="0.2">
      <c r="A1790" s="1"/>
      <c r="B1790" s="1"/>
      <c r="C1790" s="16"/>
      <c r="D1790" s="1"/>
      <c r="E1790" s="1"/>
      <c r="F1790" s="1"/>
      <c r="G1790" s="1"/>
      <c r="H1790" s="11"/>
      <c r="I1790" s="11"/>
      <c r="J1790" s="11"/>
      <c r="K1790" s="2"/>
      <c r="L1790" s="2"/>
      <c r="M1790" s="1"/>
    </row>
    <row r="1791" spans="1:13" x14ac:dyDescent="0.2">
      <c r="A1791" s="1"/>
      <c r="B1791" s="1"/>
      <c r="C1791" s="16"/>
      <c r="D1791" s="1"/>
      <c r="E1791" s="1"/>
      <c r="F1791" s="1"/>
      <c r="G1791" s="1"/>
      <c r="H1791" s="11"/>
      <c r="I1791" s="11"/>
      <c r="J1791" s="11"/>
      <c r="K1791" s="2"/>
      <c r="L1791" s="2"/>
      <c r="M1791" s="1"/>
    </row>
    <row r="1792" spans="1:13" x14ac:dyDescent="0.2">
      <c r="A1792" s="1"/>
      <c r="B1792" s="1"/>
      <c r="C1792" s="16"/>
      <c r="D1792" s="1"/>
      <c r="E1792" s="1"/>
      <c r="F1792" s="1"/>
      <c r="G1792" s="1"/>
      <c r="H1792" s="11"/>
      <c r="I1792" s="11"/>
      <c r="J1792" s="11"/>
      <c r="K1792" s="2"/>
      <c r="L1792" s="2"/>
      <c r="M1792" s="1"/>
    </row>
    <row r="1793" spans="1:13" x14ac:dyDescent="0.2">
      <c r="A1793" s="1"/>
      <c r="B1793" s="1"/>
      <c r="C1793" s="16"/>
      <c r="D1793" s="1"/>
      <c r="E1793" s="1"/>
      <c r="F1793" s="1"/>
      <c r="G1793" s="1"/>
      <c r="H1793" s="11"/>
      <c r="I1793" s="11"/>
      <c r="J1793" s="11"/>
      <c r="K1793" s="2"/>
      <c r="L1793" s="2"/>
      <c r="M1793" s="1"/>
    </row>
    <row r="1794" spans="1:13" x14ac:dyDescent="0.2">
      <c r="A1794" s="1"/>
      <c r="B1794" s="1"/>
      <c r="C1794" s="16"/>
      <c r="D1794" s="1"/>
      <c r="E1794" s="1"/>
      <c r="F1794" s="1"/>
      <c r="G1794" s="1"/>
      <c r="H1794" s="11"/>
      <c r="I1794" s="11"/>
      <c r="J1794" s="11"/>
      <c r="K1794" s="2"/>
      <c r="L1794" s="2"/>
      <c r="M1794" s="1"/>
    </row>
    <row r="1795" spans="1:13" x14ac:dyDescent="0.2">
      <c r="A1795" s="1"/>
      <c r="B1795" s="1"/>
      <c r="C1795" s="16"/>
      <c r="D1795" s="1"/>
      <c r="E1795" s="1"/>
      <c r="F1795" s="1"/>
      <c r="G1795" s="1"/>
      <c r="H1795" s="11"/>
      <c r="I1795" s="11"/>
      <c r="J1795" s="11"/>
      <c r="K1795" s="2"/>
      <c r="L1795" s="2"/>
      <c r="M1795" s="1"/>
    </row>
    <row r="1796" spans="1:13" x14ac:dyDescent="0.2">
      <c r="A1796" s="1"/>
      <c r="B1796" s="1"/>
      <c r="C1796" s="16"/>
      <c r="D1796" s="1"/>
      <c r="E1796" s="1"/>
      <c r="F1796" s="1"/>
      <c r="G1796" s="1"/>
      <c r="H1796" s="11"/>
      <c r="I1796" s="11"/>
      <c r="J1796" s="11"/>
      <c r="K1796" s="2"/>
      <c r="L1796" s="2"/>
      <c r="M1796" s="1"/>
    </row>
    <row r="1797" spans="1:13" x14ac:dyDescent="0.2">
      <c r="A1797" s="1"/>
      <c r="B1797" s="1"/>
      <c r="C1797" s="16"/>
      <c r="D1797" s="1"/>
      <c r="E1797" s="1"/>
      <c r="F1797" s="1"/>
      <c r="G1797" s="1"/>
      <c r="H1797" s="11"/>
      <c r="I1797" s="11"/>
      <c r="J1797" s="11"/>
      <c r="K1797" s="2"/>
      <c r="L1797" s="2"/>
      <c r="M1797" s="1"/>
    </row>
    <row r="1798" spans="1:13" x14ac:dyDescent="0.2">
      <c r="A1798" s="1"/>
      <c r="B1798" s="1"/>
      <c r="C1798" s="16"/>
      <c r="D1798" s="1"/>
      <c r="E1798" s="1"/>
      <c r="F1798" s="1"/>
      <c r="G1798" s="1"/>
      <c r="H1798" s="11"/>
      <c r="I1798" s="11"/>
      <c r="J1798" s="11"/>
      <c r="K1798" s="2"/>
      <c r="L1798" s="2"/>
      <c r="M1798" s="1"/>
    </row>
    <row r="1799" spans="1:13" x14ac:dyDescent="0.2">
      <c r="A1799" s="1"/>
      <c r="B1799" s="1"/>
      <c r="C1799" s="16"/>
      <c r="D1799" s="1"/>
      <c r="E1799" s="1"/>
      <c r="F1799" s="1"/>
      <c r="G1799" s="1"/>
      <c r="H1799" s="11"/>
      <c r="I1799" s="11"/>
      <c r="J1799" s="11"/>
      <c r="K1799" s="2"/>
      <c r="L1799" s="2"/>
      <c r="M1799" s="1"/>
    </row>
    <row r="1800" spans="1:13" x14ac:dyDescent="0.2">
      <c r="A1800" s="1"/>
      <c r="B1800" s="1"/>
      <c r="C1800" s="16"/>
      <c r="D1800" s="1"/>
      <c r="E1800" s="1"/>
      <c r="F1800" s="1"/>
      <c r="G1800" s="1"/>
      <c r="H1800" s="11"/>
      <c r="I1800" s="11"/>
      <c r="J1800" s="11"/>
      <c r="K1800" s="2"/>
      <c r="L1800" s="2"/>
      <c r="M1800" s="1"/>
    </row>
    <row r="1801" spans="1:13" x14ac:dyDescent="0.2">
      <c r="A1801" s="1"/>
      <c r="B1801" s="1"/>
      <c r="C1801" s="16"/>
      <c r="D1801" s="1"/>
      <c r="E1801" s="1"/>
      <c r="F1801" s="1"/>
      <c r="G1801" s="1"/>
      <c r="H1801" s="11"/>
      <c r="I1801" s="11"/>
      <c r="J1801" s="11"/>
      <c r="K1801" s="2"/>
      <c r="L1801" s="2"/>
      <c r="M1801" s="1"/>
    </row>
    <row r="1802" spans="1:13" x14ac:dyDescent="0.2">
      <c r="A1802" s="1"/>
      <c r="B1802" s="1"/>
      <c r="C1802" s="16"/>
      <c r="D1802" s="1"/>
      <c r="E1802" s="1"/>
      <c r="F1802" s="1"/>
      <c r="G1802" s="1"/>
      <c r="H1802" s="11"/>
      <c r="I1802" s="11"/>
      <c r="J1802" s="11"/>
      <c r="K1802" s="2"/>
      <c r="L1802" s="2"/>
      <c r="M1802" s="1"/>
    </row>
    <row r="1803" spans="1:13" x14ac:dyDescent="0.2">
      <c r="A1803" s="1"/>
      <c r="B1803" s="1"/>
      <c r="C1803" s="16"/>
      <c r="D1803" s="1"/>
      <c r="E1803" s="1"/>
      <c r="F1803" s="1"/>
      <c r="G1803" s="1"/>
      <c r="H1803" s="11"/>
      <c r="I1803" s="11"/>
      <c r="J1803" s="11"/>
      <c r="K1803" s="2"/>
      <c r="L1803" s="2"/>
      <c r="M1803" s="1"/>
    </row>
    <row r="1804" spans="1:13" x14ac:dyDescent="0.2">
      <c r="A1804" s="1"/>
      <c r="B1804" s="1"/>
      <c r="C1804" s="16"/>
      <c r="D1804" s="1"/>
      <c r="E1804" s="1"/>
      <c r="F1804" s="1"/>
      <c r="G1804" s="1"/>
      <c r="H1804" s="11"/>
      <c r="I1804" s="11"/>
      <c r="J1804" s="11"/>
      <c r="K1804" s="2"/>
      <c r="L1804" s="2"/>
      <c r="M1804" s="1"/>
    </row>
    <row r="1805" spans="1:13" x14ac:dyDescent="0.2">
      <c r="A1805" s="1"/>
      <c r="B1805" s="1"/>
      <c r="C1805" s="16"/>
      <c r="D1805" s="1"/>
      <c r="E1805" s="1"/>
      <c r="F1805" s="1"/>
      <c r="G1805" s="1"/>
      <c r="H1805" s="11"/>
      <c r="I1805" s="11"/>
      <c r="J1805" s="11"/>
      <c r="K1805" s="2"/>
      <c r="L1805" s="2"/>
      <c r="M1805" s="1"/>
    </row>
    <row r="1806" spans="1:13" x14ac:dyDescent="0.2">
      <c r="A1806" s="1"/>
      <c r="B1806" s="1"/>
      <c r="C1806" s="16"/>
      <c r="D1806" s="1"/>
      <c r="E1806" s="1"/>
      <c r="F1806" s="1"/>
      <c r="G1806" s="1"/>
      <c r="H1806" s="11"/>
      <c r="I1806" s="11"/>
      <c r="J1806" s="11"/>
      <c r="K1806" s="2"/>
      <c r="L1806" s="2"/>
      <c r="M1806" s="1"/>
    </row>
    <row r="1807" spans="1:13" x14ac:dyDescent="0.2">
      <c r="A1807" s="1"/>
      <c r="B1807" s="1"/>
      <c r="C1807" s="16"/>
      <c r="D1807" s="1"/>
      <c r="E1807" s="1"/>
      <c r="F1807" s="1"/>
      <c r="G1807" s="1"/>
      <c r="H1807" s="11"/>
      <c r="I1807" s="11"/>
      <c r="J1807" s="11"/>
      <c r="K1807" s="2"/>
      <c r="L1807" s="2"/>
      <c r="M1807" s="1"/>
    </row>
    <row r="1808" spans="1:13" x14ac:dyDescent="0.2">
      <c r="A1808" s="1"/>
      <c r="B1808" s="1"/>
      <c r="C1808" s="16"/>
      <c r="D1808" s="1"/>
      <c r="E1808" s="1"/>
      <c r="F1808" s="1"/>
      <c r="G1808" s="1"/>
      <c r="H1808" s="11"/>
      <c r="I1808" s="11"/>
      <c r="J1808" s="11"/>
      <c r="K1808" s="2"/>
      <c r="L1808" s="2"/>
      <c r="M1808" s="1"/>
    </row>
    <row r="1809" spans="1:13" x14ac:dyDescent="0.2">
      <c r="A1809" s="1"/>
      <c r="B1809" s="1"/>
      <c r="C1809" s="16"/>
      <c r="D1809" s="1"/>
      <c r="E1809" s="1"/>
      <c r="F1809" s="1"/>
      <c r="G1809" s="1"/>
      <c r="H1809" s="11"/>
      <c r="I1809" s="11"/>
      <c r="J1809" s="11"/>
      <c r="K1809" s="2"/>
      <c r="L1809" s="2"/>
      <c r="M1809" s="1"/>
    </row>
    <row r="1810" spans="1:13" x14ac:dyDescent="0.2">
      <c r="A1810" s="1"/>
      <c r="B1810" s="1"/>
      <c r="C1810" s="16"/>
      <c r="D1810" s="1"/>
      <c r="E1810" s="1"/>
      <c r="F1810" s="1"/>
      <c r="G1810" s="1"/>
      <c r="H1810" s="11"/>
      <c r="I1810" s="11"/>
      <c r="J1810" s="11"/>
      <c r="K1810" s="2"/>
      <c r="L1810" s="2"/>
      <c r="M1810" s="1"/>
    </row>
    <row r="1811" spans="1:13" x14ac:dyDescent="0.2">
      <c r="A1811" s="1"/>
      <c r="B1811" s="1"/>
      <c r="C1811" s="16"/>
      <c r="D1811" s="1"/>
      <c r="E1811" s="1"/>
      <c r="F1811" s="1"/>
      <c r="G1811" s="1"/>
      <c r="H1811" s="11"/>
      <c r="I1811" s="11"/>
      <c r="J1811" s="11"/>
      <c r="K1811" s="2"/>
      <c r="L1811" s="2"/>
      <c r="M1811" s="1"/>
    </row>
    <row r="1812" spans="1:13" x14ac:dyDescent="0.2">
      <c r="A1812" s="1"/>
      <c r="B1812" s="1"/>
      <c r="C1812" s="16"/>
      <c r="D1812" s="1"/>
      <c r="E1812" s="1"/>
      <c r="F1812" s="1"/>
      <c r="G1812" s="1"/>
      <c r="H1812" s="11"/>
      <c r="I1812" s="11"/>
      <c r="J1812" s="11"/>
      <c r="K1812" s="2"/>
      <c r="L1812" s="2"/>
      <c r="M1812" s="1"/>
    </row>
    <row r="1813" spans="1:13" x14ac:dyDescent="0.2">
      <c r="A1813" s="1"/>
      <c r="B1813" s="1"/>
      <c r="C1813" s="16"/>
      <c r="D1813" s="1"/>
      <c r="E1813" s="1"/>
      <c r="F1813" s="1"/>
      <c r="G1813" s="1"/>
      <c r="H1813" s="11"/>
      <c r="I1813" s="11"/>
      <c r="J1813" s="11"/>
      <c r="K1813" s="2"/>
      <c r="L1813" s="2"/>
      <c r="M1813" s="1"/>
    </row>
    <row r="1814" spans="1:13" x14ac:dyDescent="0.2">
      <c r="A1814" s="1"/>
      <c r="B1814" s="1"/>
      <c r="C1814" s="16"/>
      <c r="D1814" s="1"/>
      <c r="E1814" s="1"/>
      <c r="F1814" s="1"/>
      <c r="G1814" s="1"/>
      <c r="H1814" s="11"/>
      <c r="I1814" s="11"/>
      <c r="J1814" s="11"/>
      <c r="K1814" s="2"/>
      <c r="L1814" s="2"/>
      <c r="M1814" s="1"/>
    </row>
    <row r="1815" spans="1:13" x14ac:dyDescent="0.2">
      <c r="A1815" s="1"/>
      <c r="B1815" s="1"/>
      <c r="C1815" s="16"/>
      <c r="D1815" s="1"/>
      <c r="E1815" s="1"/>
      <c r="F1815" s="1"/>
      <c r="G1815" s="1"/>
      <c r="H1815" s="11"/>
      <c r="I1815" s="11"/>
      <c r="J1815" s="11"/>
      <c r="K1815" s="2"/>
      <c r="L1815" s="2"/>
      <c r="M1815" s="1"/>
    </row>
    <row r="1816" spans="1:13" x14ac:dyDescent="0.2">
      <c r="A1816" s="1"/>
      <c r="B1816" s="1"/>
      <c r="C1816" s="16"/>
      <c r="D1816" s="1"/>
      <c r="E1816" s="1"/>
      <c r="F1816" s="1"/>
      <c r="G1816" s="1"/>
      <c r="H1816" s="11"/>
      <c r="I1816" s="11"/>
      <c r="J1816" s="11"/>
      <c r="K1816" s="2"/>
      <c r="L1816" s="2"/>
      <c r="M1816" s="1"/>
    </row>
    <row r="1817" spans="1:13" x14ac:dyDescent="0.2">
      <c r="A1817" s="1"/>
      <c r="B1817" s="1"/>
      <c r="C1817" s="16"/>
      <c r="D1817" s="1"/>
      <c r="E1817" s="1"/>
      <c r="F1817" s="1"/>
      <c r="G1817" s="1"/>
      <c r="H1817" s="11"/>
      <c r="I1817" s="11"/>
      <c r="J1817" s="11"/>
      <c r="K1817" s="2"/>
      <c r="L1817" s="2"/>
      <c r="M1817" s="1"/>
    </row>
    <row r="1818" spans="1:13" x14ac:dyDescent="0.2">
      <c r="A1818" s="1"/>
      <c r="B1818" s="1"/>
      <c r="C1818" s="16"/>
      <c r="D1818" s="1"/>
      <c r="E1818" s="1"/>
      <c r="F1818" s="1"/>
      <c r="G1818" s="1"/>
      <c r="H1818" s="11"/>
      <c r="I1818" s="11"/>
      <c r="J1818" s="11"/>
      <c r="K1818" s="2"/>
      <c r="L1818" s="2"/>
      <c r="M1818" s="1"/>
    </row>
    <row r="1819" spans="1:13" x14ac:dyDescent="0.2">
      <c r="A1819" s="1"/>
      <c r="B1819" s="1"/>
      <c r="C1819" s="16"/>
      <c r="D1819" s="1"/>
      <c r="E1819" s="1"/>
      <c r="F1819" s="1"/>
      <c r="G1819" s="1"/>
      <c r="H1819" s="11"/>
      <c r="I1819" s="11"/>
      <c r="J1819" s="11"/>
      <c r="K1819" s="2"/>
      <c r="L1819" s="2"/>
      <c r="M1819" s="1"/>
    </row>
    <row r="1820" spans="1:13" x14ac:dyDescent="0.2">
      <c r="A1820" s="1"/>
      <c r="B1820" s="1"/>
      <c r="C1820" s="16"/>
      <c r="D1820" s="1"/>
      <c r="E1820" s="1"/>
      <c r="F1820" s="1"/>
      <c r="G1820" s="1"/>
      <c r="H1820" s="11"/>
      <c r="I1820" s="11"/>
      <c r="J1820" s="11"/>
      <c r="K1820" s="2"/>
      <c r="L1820" s="2"/>
      <c r="M1820" s="1"/>
    </row>
    <row r="1821" spans="1:13" x14ac:dyDescent="0.2">
      <c r="A1821" s="1"/>
      <c r="B1821" s="1"/>
      <c r="C1821" s="16"/>
      <c r="D1821" s="1"/>
      <c r="E1821" s="1"/>
      <c r="F1821" s="1"/>
      <c r="G1821" s="1"/>
      <c r="H1821" s="11"/>
      <c r="I1821" s="11"/>
      <c r="J1821" s="11"/>
      <c r="K1821" s="2"/>
      <c r="L1821" s="2"/>
      <c r="M1821" s="1"/>
    </row>
    <row r="1822" spans="1:13" x14ac:dyDescent="0.2">
      <c r="A1822" s="1"/>
      <c r="B1822" s="1"/>
      <c r="C1822" s="16"/>
      <c r="D1822" s="1"/>
      <c r="E1822" s="1"/>
      <c r="F1822" s="1"/>
      <c r="G1822" s="1"/>
      <c r="H1822" s="11"/>
      <c r="I1822" s="11"/>
      <c r="J1822" s="11"/>
      <c r="K1822" s="2"/>
      <c r="L1822" s="2"/>
      <c r="M1822" s="1"/>
    </row>
    <row r="1823" spans="1:13" x14ac:dyDescent="0.2">
      <c r="A1823" s="1"/>
      <c r="B1823" s="1"/>
      <c r="C1823" s="16"/>
      <c r="D1823" s="1"/>
      <c r="E1823" s="1"/>
      <c r="F1823" s="1"/>
      <c r="G1823" s="1"/>
      <c r="H1823" s="11"/>
      <c r="I1823" s="11"/>
      <c r="J1823" s="11"/>
      <c r="K1823" s="2"/>
      <c r="L1823" s="2"/>
      <c r="M1823" s="1"/>
    </row>
    <row r="1824" spans="1:13" x14ac:dyDescent="0.2">
      <c r="A1824" s="1"/>
      <c r="B1824" s="1"/>
      <c r="C1824" s="16"/>
      <c r="D1824" s="1"/>
      <c r="E1824" s="1"/>
      <c r="F1824" s="1"/>
      <c r="G1824" s="1"/>
      <c r="H1824" s="11"/>
      <c r="I1824" s="11"/>
      <c r="J1824" s="11"/>
      <c r="K1824" s="2"/>
      <c r="L1824" s="2"/>
      <c r="M1824" s="1"/>
    </row>
    <row r="1825" spans="1:13" x14ac:dyDescent="0.2">
      <c r="A1825" s="1"/>
      <c r="B1825" s="1"/>
      <c r="C1825" s="16"/>
      <c r="D1825" s="1"/>
      <c r="E1825" s="1"/>
      <c r="F1825" s="1"/>
      <c r="G1825" s="1"/>
      <c r="H1825" s="11"/>
      <c r="I1825" s="11"/>
      <c r="J1825" s="11"/>
      <c r="K1825" s="2"/>
      <c r="L1825" s="2"/>
      <c r="M1825" s="1"/>
    </row>
    <row r="1826" spans="1:13" x14ac:dyDescent="0.2">
      <c r="A1826" s="1"/>
      <c r="B1826" s="1"/>
      <c r="C1826" s="16"/>
      <c r="D1826" s="1"/>
      <c r="E1826" s="1"/>
      <c r="F1826" s="1"/>
      <c r="G1826" s="1"/>
      <c r="H1826" s="11"/>
      <c r="I1826" s="11"/>
      <c r="J1826" s="11"/>
      <c r="K1826" s="2"/>
      <c r="L1826" s="2"/>
      <c r="M1826" s="1"/>
    </row>
    <row r="1827" spans="1:13" x14ac:dyDescent="0.2">
      <c r="A1827" s="1"/>
      <c r="B1827" s="1"/>
      <c r="C1827" s="16"/>
      <c r="D1827" s="1"/>
      <c r="E1827" s="1"/>
      <c r="F1827" s="1"/>
      <c r="G1827" s="1"/>
      <c r="H1827" s="11"/>
      <c r="I1827" s="11"/>
      <c r="J1827" s="11"/>
      <c r="K1827" s="2"/>
      <c r="L1827" s="2"/>
      <c r="M1827" s="1"/>
    </row>
    <row r="1828" spans="1:13" x14ac:dyDescent="0.2">
      <c r="A1828" s="1"/>
      <c r="B1828" s="1"/>
      <c r="C1828" s="16"/>
      <c r="D1828" s="1"/>
      <c r="E1828" s="1"/>
      <c r="F1828" s="1"/>
      <c r="G1828" s="1"/>
      <c r="H1828" s="11"/>
      <c r="I1828" s="11"/>
      <c r="J1828" s="11"/>
      <c r="K1828" s="2"/>
      <c r="L1828" s="2"/>
      <c r="M1828" s="1"/>
    </row>
    <row r="1829" spans="1:13" x14ac:dyDescent="0.2">
      <c r="A1829" s="1"/>
      <c r="B1829" s="1"/>
      <c r="C1829" s="16"/>
      <c r="D1829" s="1"/>
      <c r="E1829" s="1"/>
      <c r="F1829" s="1"/>
      <c r="G1829" s="1"/>
      <c r="H1829" s="11"/>
      <c r="I1829" s="11"/>
      <c r="J1829" s="11"/>
      <c r="K1829" s="2"/>
      <c r="L1829" s="2"/>
      <c r="M1829" s="1"/>
    </row>
    <row r="1830" spans="1:13" x14ac:dyDescent="0.2">
      <c r="A1830" s="1"/>
      <c r="B1830" s="1"/>
      <c r="C1830" s="16"/>
      <c r="D1830" s="1"/>
      <c r="E1830" s="1"/>
      <c r="F1830" s="1"/>
      <c r="G1830" s="1"/>
      <c r="H1830" s="11"/>
      <c r="I1830" s="11"/>
      <c r="J1830" s="11"/>
      <c r="K1830" s="2"/>
      <c r="L1830" s="2"/>
      <c r="M1830" s="1"/>
    </row>
    <row r="1831" spans="1:13" x14ac:dyDescent="0.2">
      <c r="A1831" s="1"/>
      <c r="B1831" s="1"/>
      <c r="C1831" s="16"/>
      <c r="D1831" s="1"/>
      <c r="E1831" s="1"/>
      <c r="F1831" s="1"/>
      <c r="G1831" s="1"/>
      <c r="H1831" s="11"/>
      <c r="I1831" s="11"/>
      <c r="J1831" s="11"/>
      <c r="K1831" s="2"/>
      <c r="L1831" s="2"/>
      <c r="M1831" s="1"/>
    </row>
    <row r="1832" spans="1:13" x14ac:dyDescent="0.2">
      <c r="A1832" s="1"/>
      <c r="B1832" s="1"/>
      <c r="C1832" s="16"/>
      <c r="D1832" s="1"/>
      <c r="E1832" s="1"/>
      <c r="F1832" s="1"/>
      <c r="G1832" s="1"/>
      <c r="H1832" s="11"/>
      <c r="I1832" s="11"/>
      <c r="J1832" s="11"/>
      <c r="K1832" s="2"/>
      <c r="L1832" s="2"/>
      <c r="M1832" s="1"/>
    </row>
    <row r="1833" spans="1:13" x14ac:dyDescent="0.2">
      <c r="A1833" s="1"/>
      <c r="B1833" s="1"/>
      <c r="C1833" s="16"/>
      <c r="D1833" s="1"/>
      <c r="E1833" s="1"/>
      <c r="F1833" s="1"/>
      <c r="G1833" s="1"/>
      <c r="H1833" s="11"/>
      <c r="I1833" s="11"/>
      <c r="J1833" s="11"/>
      <c r="K1833" s="2"/>
      <c r="L1833" s="2"/>
      <c r="M1833" s="1"/>
    </row>
    <row r="1834" spans="1:13" x14ac:dyDescent="0.2">
      <c r="A1834" s="1"/>
      <c r="B1834" s="1"/>
      <c r="C1834" s="16"/>
      <c r="D1834" s="1"/>
      <c r="E1834" s="1"/>
      <c r="F1834" s="1"/>
      <c r="G1834" s="1"/>
      <c r="H1834" s="11"/>
      <c r="I1834" s="11"/>
      <c r="J1834" s="11"/>
      <c r="K1834" s="2"/>
      <c r="L1834" s="2"/>
      <c r="M1834" s="1"/>
    </row>
    <row r="1835" spans="1:13" x14ac:dyDescent="0.2">
      <c r="A1835" s="1"/>
      <c r="B1835" s="1"/>
      <c r="C1835" s="16"/>
      <c r="D1835" s="1"/>
      <c r="E1835" s="1"/>
      <c r="F1835" s="1"/>
      <c r="G1835" s="1"/>
      <c r="H1835" s="11"/>
      <c r="I1835" s="11"/>
      <c r="J1835" s="11"/>
      <c r="K1835" s="2"/>
      <c r="L1835" s="2"/>
      <c r="M1835" s="1"/>
    </row>
    <row r="1836" spans="1:13" x14ac:dyDescent="0.2">
      <c r="A1836" s="1"/>
      <c r="B1836" s="1"/>
      <c r="C1836" s="16"/>
      <c r="D1836" s="1"/>
      <c r="E1836" s="1"/>
      <c r="F1836" s="1"/>
      <c r="G1836" s="1"/>
      <c r="H1836" s="11"/>
      <c r="I1836" s="11"/>
      <c r="J1836" s="11"/>
      <c r="K1836" s="2"/>
      <c r="L1836" s="2"/>
      <c r="M1836" s="1"/>
    </row>
    <row r="1837" spans="1:13" x14ac:dyDescent="0.2">
      <c r="A1837" s="1"/>
      <c r="B1837" s="1"/>
      <c r="C1837" s="16"/>
      <c r="D1837" s="1"/>
      <c r="E1837" s="1"/>
      <c r="F1837" s="1"/>
      <c r="G1837" s="1"/>
      <c r="H1837" s="11"/>
      <c r="I1837" s="11"/>
      <c r="J1837" s="11"/>
      <c r="K1837" s="2"/>
      <c r="L1837" s="2"/>
      <c r="M1837" s="1"/>
    </row>
    <row r="1838" spans="1:13" x14ac:dyDescent="0.2">
      <c r="A1838" s="1"/>
      <c r="B1838" s="1"/>
      <c r="C1838" s="16"/>
      <c r="D1838" s="1"/>
      <c r="E1838" s="1"/>
      <c r="F1838" s="1"/>
      <c r="G1838" s="1"/>
      <c r="H1838" s="11"/>
      <c r="I1838" s="11"/>
      <c r="J1838" s="11"/>
      <c r="K1838" s="2"/>
      <c r="L1838" s="2"/>
      <c r="M1838" s="1"/>
    </row>
    <row r="1839" spans="1:13" x14ac:dyDescent="0.2">
      <c r="A1839" s="1"/>
      <c r="B1839" s="1"/>
      <c r="C1839" s="16"/>
      <c r="D1839" s="1"/>
      <c r="E1839" s="1"/>
      <c r="F1839" s="1"/>
      <c r="G1839" s="1"/>
      <c r="H1839" s="11"/>
      <c r="I1839" s="11"/>
      <c r="J1839" s="11"/>
      <c r="K1839" s="2"/>
      <c r="L1839" s="2"/>
      <c r="M1839" s="1"/>
    </row>
    <row r="1840" spans="1:13" x14ac:dyDescent="0.2">
      <c r="A1840" s="1"/>
      <c r="B1840" s="1"/>
      <c r="C1840" s="16"/>
      <c r="D1840" s="1"/>
      <c r="E1840" s="1"/>
      <c r="F1840" s="1"/>
      <c r="G1840" s="1"/>
      <c r="H1840" s="11"/>
      <c r="I1840" s="11"/>
      <c r="J1840" s="11"/>
      <c r="K1840" s="2"/>
      <c r="L1840" s="2"/>
      <c r="M1840" s="1"/>
    </row>
    <row r="1841" spans="1:13" x14ac:dyDescent="0.2">
      <c r="A1841" s="1"/>
      <c r="B1841" s="1"/>
      <c r="C1841" s="16"/>
      <c r="D1841" s="1"/>
      <c r="E1841" s="1"/>
      <c r="F1841" s="1"/>
      <c r="G1841" s="1"/>
      <c r="H1841" s="11"/>
      <c r="I1841" s="11"/>
      <c r="J1841" s="11"/>
      <c r="K1841" s="2"/>
      <c r="L1841" s="2"/>
      <c r="M1841" s="1"/>
    </row>
    <row r="1842" spans="1:13" x14ac:dyDescent="0.2">
      <c r="A1842" s="1"/>
      <c r="B1842" s="1"/>
      <c r="C1842" s="16"/>
      <c r="D1842" s="1"/>
      <c r="E1842" s="1"/>
      <c r="F1842" s="1"/>
      <c r="G1842" s="1"/>
      <c r="H1842" s="11"/>
      <c r="I1842" s="11"/>
      <c r="J1842" s="11"/>
      <c r="K1842" s="2"/>
      <c r="L1842" s="2"/>
      <c r="M1842" s="1"/>
    </row>
    <row r="1843" spans="1:13" x14ac:dyDescent="0.2">
      <c r="A1843" s="1"/>
      <c r="B1843" s="1"/>
      <c r="C1843" s="16"/>
      <c r="D1843" s="1"/>
      <c r="E1843" s="1"/>
      <c r="F1843" s="1"/>
      <c r="G1843" s="1"/>
      <c r="H1843" s="11"/>
      <c r="I1843" s="11"/>
      <c r="J1843" s="11"/>
      <c r="K1843" s="2"/>
      <c r="L1843" s="2"/>
      <c r="M1843" s="1"/>
    </row>
    <row r="1844" spans="1:13" x14ac:dyDescent="0.2">
      <c r="A1844" s="1"/>
      <c r="B1844" s="1"/>
      <c r="C1844" s="16"/>
      <c r="D1844" s="1"/>
      <c r="E1844" s="1"/>
      <c r="F1844" s="1"/>
      <c r="G1844" s="1"/>
      <c r="H1844" s="11"/>
      <c r="I1844" s="11"/>
      <c r="J1844" s="11"/>
      <c r="K1844" s="2"/>
      <c r="L1844" s="2"/>
      <c r="M1844" s="1"/>
    </row>
    <row r="1845" spans="1:13" x14ac:dyDescent="0.2">
      <c r="A1845" s="1"/>
      <c r="B1845" s="1"/>
      <c r="C1845" s="16"/>
      <c r="D1845" s="1"/>
      <c r="E1845" s="1"/>
      <c r="F1845" s="1"/>
      <c r="G1845" s="1"/>
      <c r="H1845" s="11"/>
      <c r="I1845" s="11"/>
      <c r="J1845" s="11"/>
      <c r="K1845" s="2"/>
      <c r="L1845" s="2"/>
      <c r="M1845" s="1"/>
    </row>
    <row r="1846" spans="1:13" x14ac:dyDescent="0.2">
      <c r="A1846" s="1"/>
      <c r="B1846" s="1"/>
      <c r="C1846" s="16"/>
      <c r="D1846" s="1"/>
      <c r="E1846" s="1"/>
      <c r="F1846" s="1"/>
      <c r="G1846" s="1"/>
      <c r="H1846" s="11"/>
      <c r="I1846" s="11"/>
      <c r="J1846" s="11"/>
      <c r="K1846" s="2"/>
      <c r="L1846" s="2"/>
      <c r="M1846" s="1"/>
    </row>
    <row r="1847" spans="1:13" x14ac:dyDescent="0.2">
      <c r="A1847" s="1"/>
      <c r="B1847" s="1"/>
      <c r="C1847" s="16"/>
      <c r="D1847" s="1"/>
      <c r="E1847" s="1"/>
      <c r="F1847" s="1"/>
      <c r="G1847" s="1"/>
      <c r="H1847" s="11"/>
      <c r="I1847" s="11"/>
      <c r="J1847" s="11"/>
      <c r="K1847" s="2"/>
      <c r="L1847" s="2"/>
      <c r="M1847" s="1"/>
    </row>
    <row r="1848" spans="1:13" x14ac:dyDescent="0.2">
      <c r="A1848" s="1"/>
      <c r="B1848" s="1"/>
      <c r="C1848" s="16"/>
      <c r="D1848" s="1"/>
      <c r="E1848" s="1"/>
      <c r="F1848" s="1"/>
      <c r="G1848" s="1"/>
      <c r="H1848" s="11"/>
      <c r="I1848" s="11"/>
      <c r="J1848" s="11"/>
      <c r="K1848" s="2"/>
      <c r="L1848" s="2"/>
      <c r="M1848" s="1"/>
    </row>
    <row r="1849" spans="1:13" x14ac:dyDescent="0.2">
      <c r="A1849" s="1"/>
      <c r="B1849" s="1"/>
      <c r="C1849" s="16"/>
      <c r="D1849" s="1"/>
      <c r="E1849" s="1"/>
      <c r="F1849" s="1"/>
      <c r="G1849" s="1"/>
      <c r="H1849" s="11"/>
      <c r="I1849" s="11"/>
      <c r="J1849" s="11"/>
      <c r="K1849" s="2"/>
      <c r="L1849" s="2"/>
      <c r="M1849" s="1"/>
    </row>
    <row r="1850" spans="1:13" x14ac:dyDescent="0.2">
      <c r="A1850" s="1"/>
      <c r="B1850" s="1"/>
      <c r="C1850" s="16"/>
      <c r="D1850" s="1"/>
      <c r="E1850" s="1"/>
      <c r="F1850" s="1"/>
      <c r="G1850" s="1"/>
      <c r="H1850" s="11"/>
      <c r="I1850" s="11"/>
      <c r="J1850" s="11"/>
      <c r="K1850" s="2"/>
      <c r="L1850" s="2"/>
      <c r="M1850" s="1"/>
    </row>
    <row r="1851" spans="1:13" x14ac:dyDescent="0.2">
      <c r="A1851" s="1"/>
      <c r="B1851" s="1"/>
      <c r="C1851" s="16"/>
      <c r="D1851" s="1"/>
      <c r="E1851" s="1"/>
      <c r="F1851" s="1"/>
      <c r="G1851" s="1"/>
      <c r="H1851" s="11"/>
      <c r="I1851" s="11"/>
      <c r="J1851" s="11"/>
      <c r="K1851" s="2"/>
      <c r="L1851" s="2"/>
      <c r="M1851" s="1"/>
    </row>
    <row r="1852" spans="1:13" x14ac:dyDescent="0.2">
      <c r="A1852" s="1"/>
      <c r="B1852" s="1"/>
      <c r="C1852" s="16"/>
      <c r="D1852" s="1"/>
      <c r="E1852" s="1"/>
      <c r="F1852" s="1"/>
      <c r="G1852" s="1"/>
      <c r="H1852" s="11"/>
      <c r="I1852" s="11"/>
      <c r="J1852" s="11"/>
      <c r="K1852" s="2"/>
      <c r="L1852" s="2"/>
      <c r="M1852" s="1"/>
    </row>
    <row r="1853" spans="1:13" x14ac:dyDescent="0.2">
      <c r="A1853" s="1"/>
      <c r="B1853" s="1"/>
      <c r="C1853" s="16"/>
      <c r="D1853" s="1"/>
      <c r="E1853" s="1"/>
      <c r="F1853" s="1"/>
      <c r="G1853" s="1"/>
      <c r="H1853" s="11"/>
      <c r="I1853" s="11"/>
      <c r="J1853" s="11"/>
      <c r="K1853" s="2"/>
      <c r="L1853" s="2"/>
      <c r="M1853" s="1"/>
    </row>
    <row r="1854" spans="1:13" x14ac:dyDescent="0.2">
      <c r="A1854" s="1"/>
      <c r="B1854" s="1"/>
      <c r="C1854" s="16"/>
      <c r="D1854" s="1"/>
      <c r="E1854" s="1"/>
      <c r="F1854" s="1"/>
      <c r="G1854" s="1"/>
      <c r="H1854" s="11"/>
      <c r="I1854" s="11"/>
      <c r="J1854" s="11"/>
      <c r="K1854" s="2"/>
      <c r="L1854" s="2"/>
      <c r="M1854" s="1"/>
    </row>
    <row r="1855" spans="1:13" x14ac:dyDescent="0.2">
      <c r="A1855" s="1"/>
      <c r="B1855" s="1"/>
      <c r="C1855" s="16"/>
      <c r="D1855" s="1"/>
      <c r="E1855" s="1"/>
      <c r="F1855" s="1"/>
      <c r="G1855" s="1"/>
      <c r="H1855" s="11"/>
      <c r="I1855" s="11"/>
      <c r="J1855" s="11"/>
      <c r="K1855" s="2"/>
      <c r="L1855" s="2"/>
      <c r="M1855" s="1"/>
    </row>
    <row r="1856" spans="1:13" x14ac:dyDescent="0.2">
      <c r="A1856" s="1"/>
      <c r="B1856" s="1"/>
      <c r="C1856" s="16"/>
      <c r="D1856" s="1"/>
      <c r="E1856" s="1"/>
      <c r="F1856" s="1"/>
      <c r="G1856" s="1"/>
      <c r="H1856" s="11"/>
      <c r="I1856" s="11"/>
      <c r="J1856" s="11"/>
      <c r="K1856" s="2"/>
      <c r="L1856" s="2"/>
      <c r="M1856" s="1"/>
    </row>
    <row r="1857" spans="1:13" x14ac:dyDescent="0.2">
      <c r="A1857" s="1"/>
      <c r="B1857" s="1"/>
      <c r="C1857" s="16"/>
      <c r="D1857" s="1"/>
      <c r="E1857" s="1"/>
      <c r="F1857" s="1"/>
      <c r="G1857" s="1"/>
      <c r="H1857" s="11"/>
      <c r="I1857" s="11"/>
      <c r="J1857" s="11"/>
      <c r="K1857" s="2"/>
      <c r="L1857" s="2"/>
      <c r="M1857" s="1"/>
    </row>
    <row r="1858" spans="1:13" x14ac:dyDescent="0.2">
      <c r="A1858" s="1"/>
      <c r="B1858" s="1"/>
      <c r="C1858" s="16"/>
      <c r="D1858" s="1"/>
      <c r="E1858" s="1"/>
      <c r="F1858" s="1"/>
      <c r="G1858" s="1"/>
      <c r="H1858" s="11"/>
      <c r="I1858" s="11"/>
      <c r="J1858" s="11"/>
      <c r="K1858" s="2"/>
      <c r="L1858" s="2"/>
      <c r="M1858" s="1"/>
    </row>
    <row r="1859" spans="1:13" x14ac:dyDescent="0.2">
      <c r="A1859" s="1"/>
      <c r="B1859" s="1"/>
      <c r="C1859" s="16"/>
      <c r="D1859" s="1"/>
      <c r="E1859" s="1"/>
      <c r="F1859" s="1"/>
      <c r="G1859" s="1"/>
      <c r="H1859" s="11"/>
      <c r="I1859" s="11"/>
      <c r="J1859" s="11"/>
      <c r="K1859" s="2"/>
      <c r="L1859" s="2"/>
      <c r="M1859" s="1"/>
    </row>
    <row r="1860" spans="1:13" x14ac:dyDescent="0.2">
      <c r="A1860" s="1"/>
      <c r="B1860" s="1"/>
      <c r="C1860" s="16"/>
      <c r="D1860" s="1"/>
      <c r="E1860" s="1"/>
      <c r="F1860" s="1"/>
      <c r="G1860" s="1"/>
      <c r="H1860" s="11"/>
      <c r="I1860" s="11"/>
      <c r="J1860" s="11"/>
      <c r="K1860" s="2"/>
      <c r="L1860" s="2"/>
      <c r="M1860" s="1"/>
    </row>
    <row r="1861" spans="1:13" x14ac:dyDescent="0.2">
      <c r="A1861" s="1"/>
      <c r="B1861" s="1"/>
      <c r="C1861" s="16"/>
      <c r="D1861" s="1"/>
      <c r="E1861" s="1"/>
      <c r="F1861" s="1"/>
      <c r="G1861" s="1"/>
      <c r="H1861" s="11"/>
      <c r="I1861" s="11"/>
      <c r="J1861" s="11"/>
      <c r="K1861" s="2"/>
      <c r="L1861" s="2"/>
      <c r="M1861" s="1"/>
    </row>
    <row r="1862" spans="1:13" x14ac:dyDescent="0.2">
      <c r="A1862" s="1"/>
      <c r="B1862" s="1"/>
      <c r="C1862" s="16"/>
      <c r="D1862" s="1"/>
      <c r="E1862" s="1"/>
      <c r="F1862" s="1"/>
      <c r="G1862" s="1"/>
      <c r="H1862" s="11"/>
      <c r="I1862" s="11"/>
      <c r="J1862" s="11"/>
      <c r="K1862" s="2"/>
      <c r="L1862" s="2"/>
      <c r="M1862" s="1"/>
    </row>
    <row r="1863" spans="1:13" x14ac:dyDescent="0.2">
      <c r="A1863" s="1"/>
      <c r="B1863" s="1"/>
      <c r="C1863" s="16"/>
      <c r="D1863" s="1"/>
      <c r="E1863" s="1"/>
      <c r="F1863" s="1"/>
      <c r="G1863" s="1"/>
      <c r="H1863" s="11"/>
      <c r="I1863" s="11"/>
      <c r="J1863" s="11"/>
      <c r="K1863" s="2"/>
      <c r="L1863" s="2"/>
      <c r="M1863" s="1"/>
    </row>
    <row r="1864" spans="1:13" x14ac:dyDescent="0.2">
      <c r="A1864" s="1"/>
      <c r="B1864" s="1"/>
      <c r="C1864" s="16"/>
      <c r="D1864" s="1"/>
      <c r="E1864" s="1"/>
      <c r="F1864" s="1"/>
      <c r="G1864" s="1"/>
      <c r="H1864" s="11"/>
      <c r="I1864" s="11"/>
      <c r="J1864" s="11"/>
      <c r="K1864" s="2"/>
      <c r="L1864" s="2"/>
      <c r="M1864" s="1"/>
    </row>
    <row r="1865" spans="1:13" x14ac:dyDescent="0.2">
      <c r="A1865" s="1"/>
      <c r="B1865" s="1"/>
      <c r="C1865" s="16"/>
      <c r="D1865" s="1"/>
      <c r="E1865" s="1"/>
      <c r="F1865" s="1"/>
      <c r="G1865" s="1"/>
      <c r="H1865" s="11"/>
      <c r="I1865" s="11"/>
      <c r="J1865" s="11"/>
      <c r="K1865" s="2"/>
      <c r="L1865" s="2"/>
      <c r="M1865" s="1"/>
    </row>
    <row r="1866" spans="1:13" x14ac:dyDescent="0.2">
      <c r="A1866" s="1"/>
      <c r="B1866" s="1"/>
      <c r="C1866" s="16"/>
      <c r="D1866" s="1"/>
      <c r="E1866" s="1"/>
      <c r="F1866" s="1"/>
      <c r="G1866" s="1"/>
      <c r="H1866" s="11"/>
      <c r="I1866" s="11"/>
      <c r="J1866" s="11"/>
      <c r="K1866" s="2"/>
      <c r="L1866" s="2"/>
      <c r="M1866" s="1"/>
    </row>
    <row r="1867" spans="1:13" x14ac:dyDescent="0.2">
      <c r="A1867" s="1"/>
      <c r="B1867" s="1"/>
      <c r="C1867" s="16"/>
      <c r="D1867" s="1"/>
      <c r="E1867" s="1"/>
      <c r="F1867" s="1"/>
      <c r="G1867" s="1"/>
      <c r="H1867" s="11"/>
      <c r="I1867" s="11"/>
      <c r="J1867" s="11"/>
      <c r="K1867" s="2"/>
      <c r="L1867" s="2"/>
      <c r="M1867" s="1"/>
    </row>
    <row r="1868" spans="1:13" x14ac:dyDescent="0.2">
      <c r="A1868" s="1"/>
      <c r="B1868" s="1"/>
      <c r="C1868" s="16"/>
      <c r="D1868" s="1"/>
      <c r="E1868" s="1"/>
      <c r="F1868" s="1"/>
      <c r="G1868" s="1"/>
      <c r="H1868" s="11"/>
      <c r="I1868" s="11"/>
      <c r="J1868" s="11"/>
      <c r="K1868" s="2"/>
      <c r="L1868" s="2"/>
      <c r="M1868" s="1"/>
    </row>
    <row r="1869" spans="1:13" x14ac:dyDescent="0.2">
      <c r="A1869" s="1"/>
      <c r="B1869" s="1"/>
      <c r="C1869" s="16"/>
      <c r="D1869" s="1"/>
      <c r="E1869" s="1"/>
      <c r="F1869" s="1"/>
      <c r="G1869" s="1"/>
      <c r="H1869" s="11"/>
      <c r="I1869" s="11"/>
      <c r="J1869" s="11"/>
      <c r="K1869" s="2"/>
      <c r="L1869" s="2"/>
      <c r="M1869" s="1"/>
    </row>
    <row r="1870" spans="1:13" x14ac:dyDescent="0.2">
      <c r="A1870" s="1"/>
      <c r="B1870" s="1"/>
      <c r="C1870" s="16"/>
      <c r="D1870" s="1"/>
      <c r="E1870" s="1"/>
      <c r="F1870" s="1"/>
      <c r="G1870" s="1"/>
      <c r="H1870" s="11"/>
      <c r="I1870" s="11"/>
      <c r="J1870" s="11"/>
      <c r="K1870" s="2"/>
      <c r="L1870" s="2"/>
      <c r="M1870" s="1"/>
    </row>
    <row r="1871" spans="1:13" x14ac:dyDescent="0.2">
      <c r="A1871" s="1"/>
      <c r="B1871" s="1"/>
      <c r="C1871" s="16"/>
      <c r="D1871" s="1"/>
      <c r="E1871" s="1"/>
      <c r="F1871" s="1"/>
      <c r="G1871" s="1"/>
      <c r="H1871" s="11"/>
      <c r="I1871" s="11"/>
      <c r="J1871" s="11"/>
      <c r="K1871" s="2"/>
      <c r="L1871" s="2"/>
      <c r="M1871" s="1"/>
    </row>
    <row r="1872" spans="1:13" x14ac:dyDescent="0.2">
      <c r="A1872" s="1"/>
      <c r="B1872" s="1"/>
      <c r="C1872" s="16"/>
      <c r="D1872" s="1"/>
      <c r="E1872" s="1"/>
      <c r="F1872" s="1"/>
      <c r="G1872" s="1"/>
      <c r="H1872" s="11"/>
      <c r="I1872" s="11"/>
      <c r="J1872" s="11"/>
      <c r="K1872" s="2"/>
      <c r="L1872" s="2"/>
      <c r="M1872" s="1"/>
    </row>
    <row r="1873" spans="1:13" x14ac:dyDescent="0.2">
      <c r="A1873" s="1"/>
      <c r="B1873" s="1"/>
      <c r="C1873" s="16"/>
      <c r="D1873" s="1"/>
      <c r="E1873" s="1"/>
      <c r="F1873" s="1"/>
      <c r="G1873" s="1"/>
      <c r="H1873" s="11"/>
      <c r="I1873" s="11"/>
      <c r="J1873" s="11"/>
      <c r="K1873" s="2"/>
      <c r="L1873" s="2"/>
      <c r="M1873" s="1"/>
    </row>
    <row r="1874" spans="1:13" x14ac:dyDescent="0.2">
      <c r="A1874" s="1"/>
      <c r="B1874" s="1"/>
      <c r="C1874" s="16"/>
      <c r="D1874" s="1"/>
      <c r="E1874" s="1"/>
      <c r="F1874" s="1"/>
      <c r="G1874" s="1"/>
      <c r="H1874" s="11"/>
      <c r="I1874" s="11"/>
      <c r="J1874" s="11"/>
      <c r="K1874" s="2"/>
      <c r="L1874" s="2"/>
      <c r="M1874" s="1"/>
    </row>
    <row r="1875" spans="1:13" x14ac:dyDescent="0.2">
      <c r="A1875" s="1"/>
      <c r="B1875" s="1"/>
      <c r="C1875" s="16"/>
      <c r="D1875" s="1"/>
      <c r="E1875" s="1"/>
      <c r="F1875" s="1"/>
      <c r="G1875" s="1"/>
      <c r="H1875" s="11"/>
      <c r="I1875" s="11"/>
      <c r="J1875" s="11"/>
      <c r="K1875" s="2"/>
      <c r="L1875" s="2"/>
      <c r="M1875" s="1"/>
    </row>
    <row r="1876" spans="1:13" x14ac:dyDescent="0.2">
      <c r="A1876" s="1"/>
      <c r="B1876" s="1"/>
      <c r="C1876" s="16"/>
      <c r="D1876" s="1"/>
      <c r="E1876" s="1"/>
      <c r="F1876" s="1"/>
      <c r="G1876" s="1"/>
      <c r="H1876" s="11"/>
      <c r="I1876" s="11"/>
      <c r="J1876" s="11"/>
      <c r="K1876" s="2"/>
      <c r="L1876" s="2"/>
      <c r="M1876" s="1"/>
    </row>
    <row r="1877" spans="1:13" x14ac:dyDescent="0.2">
      <c r="A1877" s="1"/>
      <c r="B1877" s="1"/>
      <c r="C1877" s="16"/>
      <c r="D1877" s="1"/>
      <c r="E1877" s="1"/>
      <c r="F1877" s="1"/>
      <c r="G1877" s="1"/>
      <c r="H1877" s="11"/>
      <c r="I1877" s="11"/>
      <c r="J1877" s="11"/>
      <c r="K1877" s="2"/>
      <c r="L1877" s="2"/>
      <c r="M1877" s="1"/>
    </row>
    <row r="1878" spans="1:13" x14ac:dyDescent="0.2">
      <c r="A1878" s="1"/>
      <c r="B1878" s="1"/>
      <c r="C1878" s="16"/>
      <c r="D1878" s="1"/>
      <c r="E1878" s="1"/>
      <c r="F1878" s="1"/>
      <c r="G1878" s="1"/>
      <c r="H1878" s="11"/>
      <c r="I1878" s="11"/>
      <c r="J1878" s="11"/>
      <c r="K1878" s="2"/>
      <c r="L1878" s="2"/>
      <c r="M1878" s="1"/>
    </row>
    <row r="1879" spans="1:13" x14ac:dyDescent="0.2">
      <c r="A1879" s="1"/>
      <c r="B1879" s="1"/>
      <c r="C1879" s="16"/>
      <c r="D1879" s="1"/>
      <c r="E1879" s="1"/>
      <c r="F1879" s="1"/>
      <c r="G1879" s="1"/>
      <c r="H1879" s="11"/>
      <c r="I1879" s="11"/>
      <c r="J1879" s="11"/>
      <c r="K1879" s="2"/>
      <c r="L1879" s="2"/>
      <c r="M1879" s="1"/>
    </row>
    <row r="1880" spans="1:13" x14ac:dyDescent="0.2">
      <c r="A1880" s="1"/>
      <c r="B1880" s="1"/>
      <c r="C1880" s="16"/>
      <c r="D1880" s="1"/>
      <c r="E1880" s="1"/>
      <c r="F1880" s="1"/>
      <c r="G1880" s="1"/>
      <c r="H1880" s="11"/>
      <c r="I1880" s="11"/>
      <c r="J1880" s="11"/>
      <c r="K1880" s="2"/>
      <c r="L1880" s="2"/>
      <c r="M1880" s="1"/>
    </row>
    <row r="1881" spans="1:13" x14ac:dyDescent="0.2">
      <c r="A1881" s="1"/>
      <c r="B1881" s="1"/>
      <c r="C1881" s="16"/>
      <c r="D1881" s="1"/>
      <c r="E1881" s="1"/>
      <c r="F1881" s="1"/>
      <c r="G1881" s="1"/>
      <c r="H1881" s="11"/>
      <c r="I1881" s="11"/>
      <c r="J1881" s="11"/>
      <c r="K1881" s="2"/>
      <c r="L1881" s="2"/>
      <c r="M1881" s="1"/>
    </row>
    <row r="1882" spans="1:13" x14ac:dyDescent="0.2">
      <c r="A1882" s="1"/>
      <c r="B1882" s="1"/>
      <c r="C1882" s="16"/>
      <c r="D1882" s="1"/>
      <c r="E1882" s="1"/>
      <c r="F1882" s="1"/>
      <c r="G1882" s="1"/>
      <c r="H1882" s="11"/>
      <c r="I1882" s="11"/>
      <c r="J1882" s="11"/>
      <c r="K1882" s="2"/>
      <c r="L1882" s="2"/>
      <c r="M1882" s="1"/>
    </row>
    <row r="1883" spans="1:13" x14ac:dyDescent="0.2">
      <c r="A1883" s="1"/>
      <c r="B1883" s="1"/>
      <c r="C1883" s="16"/>
      <c r="D1883" s="1"/>
      <c r="E1883" s="1"/>
      <c r="F1883" s="1"/>
      <c r="G1883" s="1"/>
      <c r="H1883" s="11"/>
      <c r="I1883" s="11"/>
      <c r="J1883" s="11"/>
      <c r="K1883" s="2"/>
      <c r="L1883" s="2"/>
      <c r="M1883" s="1"/>
    </row>
    <row r="1884" spans="1:13" x14ac:dyDescent="0.2">
      <c r="A1884" s="1"/>
      <c r="B1884" s="1"/>
      <c r="C1884" s="16"/>
      <c r="D1884" s="1"/>
      <c r="E1884" s="1"/>
      <c r="F1884" s="1"/>
      <c r="G1884" s="1"/>
      <c r="H1884" s="11"/>
      <c r="I1884" s="11"/>
      <c r="J1884" s="11"/>
      <c r="K1884" s="2"/>
      <c r="L1884" s="2"/>
      <c r="M1884" s="1"/>
    </row>
    <row r="1885" spans="1:13" x14ac:dyDescent="0.2">
      <c r="A1885" s="1"/>
      <c r="B1885" s="1"/>
      <c r="C1885" s="16"/>
      <c r="D1885" s="1"/>
      <c r="E1885" s="1"/>
      <c r="F1885" s="1"/>
      <c r="G1885" s="1"/>
      <c r="H1885" s="11"/>
      <c r="I1885" s="11"/>
      <c r="J1885" s="11"/>
      <c r="K1885" s="2"/>
      <c r="L1885" s="2"/>
      <c r="M1885" s="1"/>
    </row>
    <row r="1886" spans="1:13" x14ac:dyDescent="0.2">
      <c r="A1886" s="1"/>
      <c r="B1886" s="1"/>
      <c r="C1886" s="16"/>
      <c r="D1886" s="1"/>
      <c r="E1886" s="1"/>
      <c r="F1886" s="1"/>
      <c r="G1886" s="1"/>
      <c r="H1886" s="11"/>
      <c r="I1886" s="11"/>
      <c r="J1886" s="11"/>
      <c r="K1886" s="2"/>
      <c r="L1886" s="2"/>
      <c r="M1886" s="1"/>
    </row>
    <row r="1887" spans="1:13" x14ac:dyDescent="0.2">
      <c r="A1887" s="1"/>
      <c r="B1887" s="1"/>
      <c r="C1887" s="16"/>
      <c r="D1887" s="1"/>
      <c r="E1887" s="1"/>
      <c r="F1887" s="1"/>
      <c r="G1887" s="1"/>
      <c r="H1887" s="11"/>
      <c r="I1887" s="11"/>
      <c r="J1887" s="11"/>
      <c r="K1887" s="2"/>
      <c r="L1887" s="2"/>
      <c r="M1887" s="1"/>
    </row>
    <row r="1888" spans="1:13" x14ac:dyDescent="0.2">
      <c r="A1888" s="1"/>
      <c r="B1888" s="1"/>
      <c r="C1888" s="16"/>
      <c r="D1888" s="1"/>
      <c r="E1888" s="1"/>
      <c r="F1888" s="1"/>
      <c r="G1888" s="1"/>
      <c r="H1888" s="11"/>
      <c r="I1888" s="11"/>
      <c r="J1888" s="11"/>
      <c r="K1888" s="2"/>
      <c r="L1888" s="2"/>
      <c r="M1888" s="1"/>
    </row>
    <row r="1889" spans="1:13" x14ac:dyDescent="0.2">
      <c r="A1889" s="1"/>
      <c r="B1889" s="1"/>
      <c r="C1889" s="16"/>
      <c r="D1889" s="1"/>
      <c r="E1889" s="1"/>
      <c r="F1889" s="1"/>
      <c r="G1889" s="1"/>
      <c r="H1889" s="11"/>
      <c r="I1889" s="11"/>
      <c r="J1889" s="11"/>
      <c r="K1889" s="2"/>
      <c r="L1889" s="2"/>
      <c r="M1889" s="1"/>
    </row>
    <row r="1890" spans="1:13" x14ac:dyDescent="0.2">
      <c r="A1890" s="1"/>
      <c r="B1890" s="1"/>
      <c r="C1890" s="16"/>
      <c r="D1890" s="1"/>
      <c r="E1890" s="1"/>
      <c r="F1890" s="1"/>
      <c r="G1890" s="1"/>
      <c r="H1890" s="11"/>
      <c r="I1890" s="11"/>
      <c r="J1890" s="11"/>
      <c r="K1890" s="2"/>
      <c r="L1890" s="2"/>
      <c r="M1890" s="1"/>
    </row>
    <row r="1891" spans="1:13" x14ac:dyDescent="0.2">
      <c r="A1891" s="1"/>
      <c r="B1891" s="1"/>
      <c r="C1891" s="16"/>
      <c r="D1891" s="1"/>
      <c r="E1891" s="1"/>
      <c r="F1891" s="1"/>
      <c r="G1891" s="1"/>
      <c r="H1891" s="11"/>
      <c r="I1891" s="11"/>
      <c r="J1891" s="11"/>
      <c r="K1891" s="2"/>
      <c r="L1891" s="2"/>
      <c r="M1891" s="1"/>
    </row>
    <row r="1892" spans="1:13" x14ac:dyDescent="0.2">
      <c r="A1892" s="1"/>
      <c r="B1892" s="1"/>
      <c r="C1892" s="16"/>
      <c r="D1892" s="1"/>
      <c r="E1892" s="1"/>
      <c r="F1892" s="1"/>
      <c r="G1892" s="1"/>
      <c r="H1892" s="11"/>
      <c r="I1892" s="11"/>
      <c r="J1892" s="11"/>
      <c r="K1892" s="2"/>
      <c r="L1892" s="2"/>
      <c r="M1892" s="1"/>
    </row>
    <row r="1893" spans="1:13" x14ac:dyDescent="0.2">
      <c r="A1893" s="1"/>
      <c r="B1893" s="1"/>
      <c r="C1893" s="16"/>
      <c r="D1893" s="1"/>
      <c r="E1893" s="1"/>
      <c r="F1893" s="1"/>
      <c r="G1893" s="1"/>
      <c r="H1893" s="11"/>
      <c r="I1893" s="11"/>
      <c r="J1893" s="11"/>
      <c r="K1893" s="2"/>
      <c r="L1893" s="2"/>
      <c r="M1893" s="1"/>
    </row>
    <row r="1894" spans="1:13" x14ac:dyDescent="0.2">
      <c r="A1894" s="1"/>
      <c r="B1894" s="1"/>
      <c r="C1894" s="16"/>
      <c r="D1894" s="1"/>
      <c r="E1894" s="1"/>
      <c r="F1894" s="1"/>
      <c r="G1894" s="1"/>
      <c r="H1894" s="11"/>
      <c r="I1894" s="11"/>
      <c r="J1894" s="11"/>
      <c r="K1894" s="2"/>
      <c r="L1894" s="2"/>
      <c r="M1894" s="1"/>
    </row>
    <row r="1895" spans="1:13" x14ac:dyDescent="0.2">
      <c r="A1895" s="1"/>
      <c r="B1895" s="1"/>
      <c r="C1895" s="16"/>
      <c r="D1895" s="1"/>
      <c r="E1895" s="1"/>
      <c r="F1895" s="1"/>
      <c r="G1895" s="1"/>
      <c r="H1895" s="11"/>
      <c r="I1895" s="11"/>
      <c r="J1895" s="11"/>
      <c r="K1895" s="2"/>
      <c r="L1895" s="2"/>
      <c r="M1895" s="1"/>
    </row>
    <row r="1896" spans="1:13" x14ac:dyDescent="0.2">
      <c r="A1896" s="1"/>
      <c r="B1896" s="1"/>
      <c r="C1896" s="16"/>
      <c r="D1896" s="1"/>
      <c r="E1896" s="1"/>
      <c r="F1896" s="1"/>
      <c r="G1896" s="1"/>
      <c r="H1896" s="11"/>
      <c r="I1896" s="11"/>
      <c r="J1896" s="11"/>
      <c r="K1896" s="2"/>
      <c r="L1896" s="2"/>
      <c r="M1896" s="1"/>
    </row>
    <row r="1897" spans="1:13" x14ac:dyDescent="0.2">
      <c r="A1897" s="1"/>
      <c r="B1897" s="1"/>
      <c r="C1897" s="16"/>
      <c r="D1897" s="1"/>
      <c r="E1897" s="1"/>
      <c r="F1897" s="1"/>
      <c r="G1897" s="1"/>
      <c r="H1897" s="11"/>
      <c r="I1897" s="11"/>
      <c r="J1897" s="11"/>
      <c r="K1897" s="2"/>
      <c r="L1897" s="2"/>
      <c r="M1897" s="1"/>
    </row>
    <row r="1898" spans="1:13" x14ac:dyDescent="0.2">
      <c r="A1898" s="1"/>
      <c r="B1898" s="1"/>
      <c r="C1898" s="16"/>
      <c r="D1898" s="1"/>
      <c r="E1898" s="1"/>
      <c r="F1898" s="1"/>
      <c r="G1898" s="1"/>
      <c r="H1898" s="11"/>
      <c r="I1898" s="11"/>
      <c r="J1898" s="11"/>
      <c r="K1898" s="2"/>
      <c r="L1898" s="2"/>
      <c r="M1898" s="1"/>
    </row>
    <row r="1899" spans="1:13" x14ac:dyDescent="0.2">
      <c r="A1899" s="1"/>
      <c r="B1899" s="1"/>
      <c r="C1899" s="16"/>
      <c r="D1899" s="1"/>
      <c r="E1899" s="1"/>
      <c r="F1899" s="1"/>
      <c r="G1899" s="1"/>
      <c r="H1899" s="11"/>
      <c r="I1899" s="11"/>
      <c r="J1899" s="11"/>
      <c r="K1899" s="2"/>
      <c r="L1899" s="2"/>
      <c r="M1899" s="1"/>
    </row>
    <row r="1900" spans="1:13" x14ac:dyDescent="0.2">
      <c r="A1900" s="1"/>
      <c r="B1900" s="1"/>
      <c r="C1900" s="16"/>
      <c r="D1900" s="1"/>
      <c r="E1900" s="1"/>
      <c r="F1900" s="1"/>
      <c r="G1900" s="1"/>
      <c r="H1900" s="11"/>
      <c r="I1900" s="11"/>
      <c r="J1900" s="11"/>
      <c r="K1900" s="2"/>
      <c r="L1900" s="2"/>
      <c r="M1900" s="1"/>
    </row>
    <row r="1901" spans="1:13" x14ac:dyDescent="0.2">
      <c r="A1901" s="1"/>
      <c r="B1901" s="1"/>
      <c r="C1901" s="16"/>
      <c r="D1901" s="1"/>
      <c r="E1901" s="1"/>
      <c r="F1901" s="1"/>
      <c r="G1901" s="1"/>
      <c r="H1901" s="11"/>
      <c r="I1901" s="11"/>
      <c r="J1901" s="11"/>
      <c r="K1901" s="2"/>
      <c r="L1901" s="2"/>
      <c r="M1901" s="1"/>
    </row>
    <row r="1902" spans="1:13" x14ac:dyDescent="0.2">
      <c r="A1902" s="1"/>
      <c r="B1902" s="1"/>
      <c r="C1902" s="16"/>
      <c r="D1902" s="1"/>
      <c r="E1902" s="1"/>
      <c r="F1902" s="1"/>
      <c r="G1902" s="1"/>
      <c r="H1902" s="11"/>
      <c r="I1902" s="11"/>
      <c r="J1902" s="11"/>
      <c r="K1902" s="2"/>
      <c r="L1902" s="2"/>
      <c r="M1902" s="1"/>
    </row>
    <row r="1903" spans="1:13" x14ac:dyDescent="0.2">
      <c r="A1903" s="1"/>
      <c r="B1903" s="1"/>
      <c r="C1903" s="16"/>
      <c r="D1903" s="1"/>
      <c r="E1903" s="1"/>
      <c r="F1903" s="1"/>
      <c r="G1903" s="1"/>
      <c r="H1903" s="11"/>
      <c r="I1903" s="11"/>
      <c r="J1903" s="11"/>
      <c r="K1903" s="2"/>
      <c r="L1903" s="2"/>
      <c r="M1903" s="1"/>
    </row>
    <row r="1904" spans="1:13" x14ac:dyDescent="0.2">
      <c r="A1904" s="1"/>
      <c r="B1904" s="1"/>
      <c r="C1904" s="16"/>
      <c r="D1904" s="1"/>
      <c r="E1904" s="1"/>
      <c r="F1904" s="1"/>
      <c r="G1904" s="1"/>
      <c r="H1904" s="11"/>
      <c r="I1904" s="11"/>
      <c r="J1904" s="11"/>
      <c r="K1904" s="2"/>
      <c r="L1904" s="2"/>
      <c r="M1904" s="1"/>
    </row>
    <row r="1905" spans="1:13" x14ac:dyDescent="0.2">
      <c r="A1905" s="1"/>
      <c r="B1905" s="1"/>
      <c r="C1905" s="16"/>
      <c r="D1905" s="1"/>
      <c r="E1905" s="1"/>
      <c r="F1905" s="1"/>
      <c r="G1905" s="1"/>
      <c r="H1905" s="11"/>
      <c r="I1905" s="11"/>
      <c r="J1905" s="11"/>
      <c r="K1905" s="2"/>
      <c r="L1905" s="2"/>
      <c r="M1905" s="1"/>
    </row>
    <row r="1906" spans="1:13" x14ac:dyDescent="0.2">
      <c r="A1906" s="1"/>
      <c r="B1906" s="1"/>
      <c r="C1906" s="16"/>
      <c r="D1906" s="1"/>
      <c r="E1906" s="1"/>
      <c r="F1906" s="1"/>
      <c r="G1906" s="1"/>
      <c r="H1906" s="11"/>
      <c r="I1906" s="11"/>
      <c r="J1906" s="11"/>
      <c r="K1906" s="2"/>
      <c r="L1906" s="2"/>
      <c r="M1906" s="1"/>
    </row>
    <row r="1907" spans="1:13" x14ac:dyDescent="0.2">
      <c r="A1907" s="1"/>
      <c r="B1907" s="1"/>
      <c r="C1907" s="16"/>
      <c r="D1907" s="1"/>
      <c r="E1907" s="1"/>
      <c r="F1907" s="1"/>
      <c r="G1907" s="1"/>
      <c r="H1907" s="11"/>
      <c r="I1907" s="11"/>
      <c r="J1907" s="11"/>
      <c r="K1907" s="2"/>
      <c r="L1907" s="2"/>
      <c r="M1907" s="1"/>
    </row>
    <row r="1908" spans="1:13" x14ac:dyDescent="0.2">
      <c r="A1908" s="1"/>
      <c r="B1908" s="1"/>
      <c r="C1908" s="16"/>
      <c r="D1908" s="1"/>
      <c r="E1908" s="1"/>
      <c r="F1908" s="1"/>
      <c r="G1908" s="1"/>
      <c r="H1908" s="11"/>
      <c r="I1908" s="11"/>
      <c r="J1908" s="11"/>
      <c r="K1908" s="2"/>
      <c r="L1908" s="2"/>
      <c r="M1908" s="1"/>
    </row>
    <row r="1909" spans="1:13" x14ac:dyDescent="0.2">
      <c r="A1909" s="1"/>
      <c r="B1909" s="1"/>
      <c r="C1909" s="16"/>
      <c r="D1909" s="1"/>
      <c r="E1909" s="1"/>
      <c r="F1909" s="1"/>
      <c r="G1909" s="1"/>
      <c r="H1909" s="11"/>
      <c r="I1909" s="11"/>
      <c r="J1909" s="11"/>
      <c r="K1909" s="2"/>
      <c r="L1909" s="2"/>
      <c r="M1909" s="1"/>
    </row>
    <row r="1910" spans="1:13" x14ac:dyDescent="0.2">
      <c r="A1910" s="1"/>
      <c r="B1910" s="1"/>
      <c r="C1910" s="16"/>
      <c r="D1910" s="1"/>
      <c r="E1910" s="1"/>
      <c r="F1910" s="1"/>
      <c r="G1910" s="1"/>
      <c r="H1910" s="11"/>
      <c r="I1910" s="11"/>
      <c r="J1910" s="11"/>
      <c r="K1910" s="2"/>
      <c r="L1910" s="2"/>
      <c r="M1910" s="1"/>
    </row>
    <row r="1911" spans="1:13" x14ac:dyDescent="0.2">
      <c r="A1911" s="1"/>
      <c r="B1911" s="1"/>
      <c r="C1911" s="16"/>
      <c r="D1911" s="1"/>
      <c r="E1911" s="1"/>
      <c r="F1911" s="1"/>
      <c r="G1911" s="1"/>
      <c r="H1911" s="11"/>
      <c r="I1911" s="11"/>
      <c r="J1911" s="11"/>
      <c r="K1911" s="2"/>
      <c r="L1911" s="2"/>
      <c r="M1911" s="1"/>
    </row>
    <row r="1912" spans="1:13" x14ac:dyDescent="0.2">
      <c r="A1912" s="1"/>
      <c r="B1912" s="1"/>
      <c r="C1912" s="16"/>
      <c r="D1912" s="1"/>
      <c r="E1912" s="1"/>
      <c r="F1912" s="1"/>
      <c r="G1912" s="1"/>
      <c r="H1912" s="11"/>
      <c r="I1912" s="11"/>
      <c r="J1912" s="11"/>
      <c r="K1912" s="2"/>
      <c r="L1912" s="2"/>
      <c r="M1912" s="1"/>
    </row>
    <row r="1913" spans="1:13" x14ac:dyDescent="0.2">
      <c r="A1913" s="1"/>
      <c r="B1913" s="1"/>
      <c r="C1913" s="16"/>
      <c r="D1913" s="1"/>
      <c r="E1913" s="1"/>
      <c r="F1913" s="1"/>
      <c r="G1913" s="1"/>
      <c r="H1913" s="11"/>
      <c r="I1913" s="11"/>
      <c r="J1913" s="11"/>
      <c r="K1913" s="2"/>
      <c r="L1913" s="2"/>
      <c r="M1913" s="1"/>
    </row>
    <row r="1914" spans="1:13" x14ac:dyDescent="0.2">
      <c r="A1914" s="1"/>
      <c r="B1914" s="1"/>
      <c r="C1914" s="16"/>
      <c r="D1914" s="1"/>
      <c r="E1914" s="1"/>
      <c r="F1914" s="1"/>
      <c r="G1914" s="1"/>
      <c r="H1914" s="11"/>
      <c r="I1914" s="11"/>
      <c r="J1914" s="11"/>
      <c r="K1914" s="2"/>
      <c r="L1914" s="2"/>
      <c r="M1914" s="1"/>
    </row>
    <row r="1915" spans="1:13" x14ac:dyDescent="0.2">
      <c r="A1915" s="1"/>
      <c r="B1915" s="1"/>
      <c r="C1915" s="16"/>
      <c r="D1915" s="1"/>
      <c r="E1915" s="1"/>
      <c r="F1915" s="1"/>
      <c r="G1915" s="1"/>
      <c r="H1915" s="11"/>
      <c r="I1915" s="11"/>
      <c r="J1915" s="11"/>
      <c r="K1915" s="2"/>
      <c r="L1915" s="2"/>
      <c r="M1915" s="1"/>
    </row>
    <row r="1916" spans="1:13" x14ac:dyDescent="0.2">
      <c r="A1916" s="1"/>
      <c r="B1916" s="1"/>
      <c r="C1916" s="16"/>
      <c r="D1916" s="1"/>
      <c r="E1916" s="1"/>
      <c r="F1916" s="1"/>
      <c r="G1916" s="1"/>
      <c r="H1916" s="11"/>
      <c r="I1916" s="11"/>
      <c r="J1916" s="11"/>
      <c r="K1916" s="2"/>
      <c r="L1916" s="2"/>
      <c r="M1916" s="1"/>
    </row>
    <row r="1917" spans="1:13" x14ac:dyDescent="0.2">
      <c r="A1917" s="1"/>
      <c r="B1917" s="1"/>
      <c r="C1917" s="16"/>
      <c r="D1917" s="1"/>
      <c r="E1917" s="1"/>
      <c r="F1917" s="1"/>
      <c r="G1917" s="1"/>
      <c r="H1917" s="11"/>
      <c r="I1917" s="11"/>
      <c r="J1917" s="11"/>
      <c r="K1917" s="2"/>
      <c r="L1917" s="2"/>
      <c r="M1917" s="1"/>
    </row>
    <row r="1918" spans="1:13" x14ac:dyDescent="0.2">
      <c r="A1918" s="1"/>
      <c r="B1918" s="1"/>
      <c r="C1918" s="16"/>
      <c r="D1918" s="1"/>
      <c r="E1918" s="1"/>
      <c r="F1918" s="1"/>
      <c r="G1918" s="1"/>
      <c r="H1918" s="11"/>
      <c r="I1918" s="11"/>
      <c r="J1918" s="11"/>
      <c r="K1918" s="2"/>
      <c r="L1918" s="2"/>
      <c r="M1918" s="1"/>
    </row>
    <row r="1919" spans="1:13" x14ac:dyDescent="0.2">
      <c r="A1919" s="1"/>
      <c r="B1919" s="1"/>
      <c r="C1919" s="16"/>
      <c r="D1919" s="1"/>
      <c r="E1919" s="1"/>
      <c r="F1919" s="1"/>
      <c r="G1919" s="1"/>
      <c r="H1919" s="11"/>
      <c r="I1919" s="11"/>
      <c r="J1919" s="11"/>
      <c r="K1919" s="2"/>
      <c r="L1919" s="2"/>
      <c r="M1919" s="1"/>
    </row>
    <row r="1920" spans="1:13" x14ac:dyDescent="0.2">
      <c r="A1920" s="1"/>
      <c r="B1920" s="1"/>
      <c r="C1920" s="16"/>
      <c r="D1920" s="1"/>
      <c r="E1920" s="1"/>
      <c r="F1920" s="1"/>
      <c r="G1920" s="1"/>
      <c r="H1920" s="11"/>
      <c r="I1920" s="11"/>
      <c r="J1920" s="11"/>
      <c r="K1920" s="2"/>
      <c r="L1920" s="2"/>
      <c r="M1920" s="1"/>
    </row>
    <row r="1921" spans="1:13" x14ac:dyDescent="0.2">
      <c r="A1921" s="1"/>
      <c r="B1921" s="1"/>
      <c r="C1921" s="16"/>
      <c r="D1921" s="1"/>
      <c r="E1921" s="1"/>
      <c r="F1921" s="1"/>
      <c r="G1921" s="1"/>
      <c r="H1921" s="11"/>
      <c r="I1921" s="11"/>
      <c r="J1921" s="11"/>
      <c r="K1921" s="2"/>
      <c r="L1921" s="2"/>
      <c r="M1921" s="1"/>
    </row>
    <row r="1922" spans="1:13" x14ac:dyDescent="0.2">
      <c r="A1922" s="1"/>
      <c r="B1922" s="1"/>
      <c r="C1922" s="16"/>
      <c r="D1922" s="1"/>
      <c r="E1922" s="1"/>
      <c r="F1922" s="1"/>
      <c r="G1922" s="1"/>
      <c r="H1922" s="11"/>
      <c r="I1922" s="11"/>
      <c r="J1922" s="11"/>
      <c r="K1922" s="2"/>
      <c r="L1922" s="2"/>
      <c r="M1922" s="1"/>
    </row>
    <row r="1923" spans="1:13" x14ac:dyDescent="0.2">
      <c r="A1923" s="1"/>
      <c r="B1923" s="1"/>
      <c r="C1923" s="16"/>
      <c r="D1923" s="1"/>
      <c r="E1923" s="1"/>
      <c r="F1923" s="1"/>
      <c r="G1923" s="1"/>
      <c r="H1923" s="11"/>
      <c r="I1923" s="11"/>
      <c r="J1923" s="11"/>
      <c r="K1923" s="2"/>
      <c r="L1923" s="2"/>
      <c r="M1923" s="1"/>
    </row>
    <row r="1924" spans="1:13" x14ac:dyDescent="0.2">
      <c r="A1924" s="1"/>
      <c r="B1924" s="1"/>
      <c r="C1924" s="16"/>
      <c r="D1924" s="1"/>
      <c r="E1924" s="1"/>
      <c r="F1924" s="1"/>
      <c r="G1924" s="1"/>
      <c r="H1924" s="11"/>
      <c r="I1924" s="11"/>
      <c r="J1924" s="11"/>
      <c r="K1924" s="2"/>
      <c r="L1924" s="2"/>
      <c r="M1924" s="1"/>
    </row>
    <row r="1925" spans="1:13" x14ac:dyDescent="0.2">
      <c r="A1925" s="1"/>
      <c r="B1925" s="1"/>
      <c r="C1925" s="16"/>
      <c r="D1925" s="1"/>
      <c r="E1925" s="1"/>
      <c r="F1925" s="1"/>
      <c r="G1925" s="1"/>
      <c r="H1925" s="11"/>
      <c r="I1925" s="11"/>
      <c r="J1925" s="11"/>
      <c r="K1925" s="2"/>
      <c r="L1925" s="2"/>
      <c r="M1925" s="1"/>
    </row>
    <row r="1926" spans="1:13" x14ac:dyDescent="0.2">
      <c r="A1926" s="1"/>
      <c r="B1926" s="1"/>
      <c r="C1926" s="16"/>
      <c r="D1926" s="1"/>
      <c r="E1926" s="1"/>
      <c r="F1926" s="1"/>
      <c r="G1926" s="1"/>
      <c r="H1926" s="11"/>
      <c r="I1926" s="11"/>
      <c r="J1926" s="11"/>
      <c r="K1926" s="2"/>
      <c r="L1926" s="2"/>
      <c r="M1926" s="1"/>
    </row>
    <row r="1927" spans="1:13" x14ac:dyDescent="0.2">
      <c r="A1927" s="1"/>
      <c r="B1927" s="1"/>
      <c r="C1927" s="16"/>
      <c r="D1927" s="1"/>
      <c r="E1927" s="1"/>
      <c r="F1927" s="1"/>
      <c r="G1927" s="1"/>
      <c r="H1927" s="11"/>
      <c r="I1927" s="11"/>
      <c r="J1927" s="11"/>
      <c r="K1927" s="2"/>
      <c r="L1927" s="2"/>
      <c r="M1927" s="1"/>
    </row>
    <row r="1928" spans="1:13" x14ac:dyDescent="0.2">
      <c r="A1928" s="1"/>
      <c r="B1928" s="1"/>
      <c r="C1928" s="16"/>
      <c r="D1928" s="1"/>
      <c r="E1928" s="1"/>
      <c r="F1928" s="1"/>
      <c r="G1928" s="1"/>
      <c r="H1928" s="11"/>
      <c r="I1928" s="11"/>
      <c r="J1928" s="11"/>
      <c r="K1928" s="2"/>
      <c r="L1928" s="2"/>
      <c r="M1928" s="1"/>
    </row>
    <row r="1929" spans="1:13" x14ac:dyDescent="0.2">
      <c r="A1929" s="1"/>
      <c r="B1929" s="1"/>
      <c r="C1929" s="16"/>
      <c r="D1929" s="1"/>
      <c r="E1929" s="1"/>
      <c r="F1929" s="1"/>
      <c r="G1929" s="1"/>
      <c r="H1929" s="11"/>
      <c r="I1929" s="11"/>
      <c r="J1929" s="11"/>
      <c r="K1929" s="2"/>
      <c r="L1929" s="2"/>
      <c r="M1929" s="1"/>
    </row>
    <row r="1930" spans="1:13" x14ac:dyDescent="0.2">
      <c r="A1930" s="1"/>
      <c r="B1930" s="1"/>
      <c r="C1930" s="16"/>
      <c r="D1930" s="1"/>
      <c r="E1930" s="1"/>
      <c r="F1930" s="1"/>
      <c r="G1930" s="1"/>
      <c r="H1930" s="11"/>
      <c r="I1930" s="11"/>
      <c r="J1930" s="11"/>
      <c r="K1930" s="2"/>
      <c r="L1930" s="2"/>
      <c r="M1930" s="1"/>
    </row>
    <row r="1931" spans="1:13" x14ac:dyDescent="0.2">
      <c r="A1931" s="1"/>
      <c r="B1931" s="1"/>
      <c r="C1931" s="16"/>
      <c r="D1931" s="1"/>
      <c r="E1931" s="1"/>
      <c r="F1931" s="1"/>
      <c r="G1931" s="1"/>
      <c r="H1931" s="11"/>
      <c r="I1931" s="11"/>
      <c r="J1931" s="11"/>
      <c r="K1931" s="2"/>
      <c r="L1931" s="2"/>
      <c r="M1931" s="1"/>
    </row>
    <row r="1932" spans="1:13" x14ac:dyDescent="0.2">
      <c r="A1932" s="1"/>
      <c r="B1932" s="1"/>
      <c r="C1932" s="16"/>
      <c r="D1932" s="1"/>
      <c r="E1932" s="1"/>
      <c r="F1932" s="1"/>
      <c r="G1932" s="1"/>
      <c r="H1932" s="11"/>
      <c r="I1932" s="11"/>
      <c r="J1932" s="11"/>
      <c r="K1932" s="2"/>
      <c r="L1932" s="2"/>
      <c r="M1932" s="1"/>
    </row>
    <row r="1933" spans="1:13" x14ac:dyDescent="0.2">
      <c r="A1933" s="1"/>
      <c r="B1933" s="1"/>
      <c r="C1933" s="16"/>
      <c r="D1933" s="1"/>
      <c r="E1933" s="1"/>
      <c r="F1933" s="1"/>
      <c r="G1933" s="1"/>
      <c r="H1933" s="11"/>
      <c r="I1933" s="11"/>
      <c r="J1933" s="11"/>
      <c r="K1933" s="2"/>
      <c r="L1933" s="2"/>
      <c r="M1933" s="1"/>
    </row>
    <row r="1934" spans="1:13" x14ac:dyDescent="0.2">
      <c r="A1934" s="1"/>
      <c r="B1934" s="1"/>
      <c r="C1934" s="16"/>
      <c r="D1934" s="1"/>
      <c r="E1934" s="1"/>
      <c r="F1934" s="1"/>
      <c r="G1934" s="1"/>
      <c r="H1934" s="11"/>
      <c r="I1934" s="11"/>
      <c r="J1934" s="11"/>
      <c r="K1934" s="2"/>
      <c r="L1934" s="2"/>
      <c r="M1934" s="1"/>
    </row>
    <row r="1935" spans="1:13" x14ac:dyDescent="0.2">
      <c r="A1935" s="1"/>
      <c r="B1935" s="1"/>
      <c r="C1935" s="16"/>
      <c r="D1935" s="1"/>
      <c r="E1935" s="1"/>
      <c r="F1935" s="1"/>
      <c r="G1935" s="1"/>
      <c r="H1935" s="11"/>
      <c r="I1935" s="11"/>
      <c r="J1935" s="11"/>
      <c r="K1935" s="2"/>
      <c r="L1935" s="2"/>
      <c r="M1935" s="1"/>
    </row>
    <row r="1936" spans="1:13" x14ac:dyDescent="0.2">
      <c r="A1936" s="1"/>
      <c r="B1936" s="1"/>
      <c r="C1936" s="16"/>
      <c r="D1936" s="1"/>
      <c r="E1936" s="1"/>
      <c r="F1936" s="1"/>
      <c r="G1936" s="1"/>
      <c r="H1936" s="11"/>
      <c r="I1936" s="11"/>
      <c r="J1936" s="11"/>
      <c r="K1936" s="2"/>
      <c r="L1936" s="2"/>
      <c r="M1936" s="1"/>
    </row>
    <row r="1937" spans="1:13" x14ac:dyDescent="0.2">
      <c r="A1937" s="1"/>
      <c r="B1937" s="1"/>
      <c r="C1937" s="16"/>
      <c r="D1937" s="1"/>
      <c r="E1937" s="1"/>
      <c r="F1937" s="1"/>
      <c r="G1937" s="1"/>
      <c r="H1937" s="11"/>
      <c r="I1937" s="11"/>
      <c r="J1937" s="11"/>
      <c r="K1937" s="2"/>
      <c r="L1937" s="2"/>
      <c r="M1937" s="1"/>
    </row>
    <row r="1938" spans="1:13" x14ac:dyDescent="0.2">
      <c r="A1938" s="1"/>
      <c r="B1938" s="1"/>
      <c r="C1938" s="16"/>
      <c r="D1938" s="1"/>
      <c r="E1938" s="1"/>
      <c r="F1938" s="1"/>
      <c r="G1938" s="1"/>
      <c r="H1938" s="11"/>
      <c r="I1938" s="11"/>
      <c r="J1938" s="11"/>
      <c r="K1938" s="2"/>
      <c r="L1938" s="2"/>
      <c r="M1938" s="1"/>
    </row>
    <row r="1939" spans="1:13" x14ac:dyDescent="0.2">
      <c r="A1939" s="1"/>
      <c r="B1939" s="1"/>
      <c r="C1939" s="16"/>
      <c r="D1939" s="1"/>
      <c r="E1939" s="1"/>
      <c r="F1939" s="1"/>
      <c r="G1939" s="1"/>
      <c r="H1939" s="11"/>
      <c r="I1939" s="11"/>
      <c r="J1939" s="11"/>
      <c r="K1939" s="2"/>
      <c r="L1939" s="2"/>
      <c r="M1939" s="1"/>
    </row>
    <row r="1940" spans="1:13" x14ac:dyDescent="0.2">
      <c r="A1940" s="1"/>
      <c r="B1940" s="1"/>
      <c r="C1940" s="16"/>
      <c r="D1940" s="1"/>
      <c r="E1940" s="1"/>
      <c r="F1940" s="1"/>
      <c r="G1940" s="1"/>
      <c r="H1940" s="11"/>
      <c r="I1940" s="11"/>
      <c r="J1940" s="11"/>
      <c r="K1940" s="2"/>
      <c r="L1940" s="2"/>
      <c r="M1940" s="1"/>
    </row>
    <row r="1941" spans="1:13" x14ac:dyDescent="0.2">
      <c r="A1941" s="1"/>
      <c r="B1941" s="1"/>
      <c r="C1941" s="16"/>
      <c r="D1941" s="1"/>
      <c r="E1941" s="1"/>
      <c r="F1941" s="1"/>
      <c r="G1941" s="1"/>
      <c r="H1941" s="11"/>
      <c r="I1941" s="11"/>
      <c r="J1941" s="11"/>
      <c r="K1941" s="2"/>
      <c r="L1941" s="2"/>
      <c r="M1941" s="1"/>
    </row>
    <row r="1942" spans="1:13" x14ac:dyDescent="0.2">
      <c r="A1942" s="1"/>
      <c r="B1942" s="1"/>
      <c r="C1942" s="16"/>
      <c r="D1942" s="1"/>
      <c r="E1942" s="1"/>
      <c r="F1942" s="1"/>
      <c r="G1942" s="1"/>
      <c r="H1942" s="11"/>
      <c r="I1942" s="11"/>
      <c r="J1942" s="11"/>
      <c r="K1942" s="2"/>
      <c r="L1942" s="2"/>
      <c r="M1942" s="1"/>
    </row>
    <row r="1943" spans="1:13" x14ac:dyDescent="0.2">
      <c r="A1943" s="1"/>
      <c r="B1943" s="1"/>
      <c r="C1943" s="16"/>
      <c r="D1943" s="1"/>
      <c r="E1943" s="1"/>
      <c r="F1943" s="1"/>
      <c r="G1943" s="1"/>
      <c r="H1943" s="11"/>
      <c r="I1943" s="11"/>
      <c r="J1943" s="11"/>
      <c r="K1943" s="2"/>
      <c r="L1943" s="2"/>
      <c r="M1943" s="1"/>
    </row>
    <row r="1944" spans="1:13" x14ac:dyDescent="0.2">
      <c r="A1944" s="1"/>
      <c r="B1944" s="1"/>
      <c r="C1944" s="16"/>
      <c r="D1944" s="1"/>
      <c r="E1944" s="1"/>
      <c r="F1944" s="1"/>
      <c r="G1944" s="1"/>
      <c r="H1944" s="11"/>
      <c r="I1944" s="11"/>
      <c r="J1944" s="11"/>
      <c r="K1944" s="2"/>
      <c r="L1944" s="2"/>
      <c r="M1944" s="1"/>
    </row>
    <row r="1945" spans="1:13" x14ac:dyDescent="0.2">
      <c r="A1945" s="1"/>
      <c r="B1945" s="1"/>
      <c r="C1945" s="16"/>
      <c r="D1945" s="1"/>
      <c r="E1945" s="1"/>
      <c r="F1945" s="1"/>
      <c r="G1945" s="1"/>
      <c r="H1945" s="11"/>
      <c r="I1945" s="11"/>
      <c r="J1945" s="11"/>
      <c r="K1945" s="2"/>
      <c r="L1945" s="2"/>
      <c r="M1945" s="1"/>
    </row>
    <row r="1946" spans="1:13" x14ac:dyDescent="0.2">
      <c r="A1946" s="1"/>
      <c r="B1946" s="1"/>
      <c r="C1946" s="16"/>
      <c r="D1946" s="1"/>
      <c r="E1946" s="1"/>
      <c r="F1946" s="1"/>
      <c r="G1946" s="1"/>
      <c r="H1946" s="11"/>
      <c r="I1946" s="11"/>
      <c r="J1946" s="11"/>
      <c r="K1946" s="2"/>
      <c r="L1946" s="2"/>
      <c r="M1946" s="1"/>
    </row>
    <row r="1947" spans="1:13" x14ac:dyDescent="0.2">
      <c r="A1947" s="1"/>
      <c r="B1947" s="1"/>
      <c r="C1947" s="16"/>
      <c r="D1947" s="1"/>
      <c r="E1947" s="1"/>
      <c r="F1947" s="1"/>
      <c r="G1947" s="1"/>
      <c r="H1947" s="11"/>
      <c r="I1947" s="11"/>
      <c r="J1947" s="11"/>
      <c r="K1947" s="2"/>
      <c r="L1947" s="2"/>
      <c r="M1947" s="1"/>
    </row>
    <row r="1948" spans="1:13" x14ac:dyDescent="0.2">
      <c r="A1948" s="1"/>
      <c r="B1948" s="1"/>
      <c r="C1948" s="16"/>
      <c r="D1948" s="1"/>
      <c r="E1948" s="1"/>
      <c r="F1948" s="1"/>
      <c r="G1948" s="1"/>
      <c r="H1948" s="11"/>
      <c r="I1948" s="11"/>
      <c r="J1948" s="11"/>
      <c r="K1948" s="2"/>
      <c r="L1948" s="2"/>
      <c r="M1948" s="1"/>
    </row>
    <row r="1949" spans="1:13" x14ac:dyDescent="0.2">
      <c r="A1949" s="1"/>
      <c r="B1949" s="1"/>
      <c r="C1949" s="16"/>
      <c r="D1949" s="1"/>
      <c r="E1949" s="1"/>
      <c r="F1949" s="1"/>
      <c r="G1949" s="1"/>
      <c r="H1949" s="11"/>
      <c r="I1949" s="11"/>
      <c r="J1949" s="11"/>
      <c r="K1949" s="2"/>
      <c r="L1949" s="2"/>
      <c r="M1949" s="1"/>
    </row>
    <row r="1950" spans="1:13" x14ac:dyDescent="0.2">
      <c r="A1950" s="1"/>
      <c r="B1950" s="1"/>
      <c r="C1950" s="16"/>
      <c r="D1950" s="1"/>
      <c r="E1950" s="1"/>
      <c r="F1950" s="1"/>
      <c r="G1950" s="1"/>
      <c r="H1950" s="11"/>
      <c r="I1950" s="11"/>
      <c r="J1950" s="11"/>
      <c r="K1950" s="2"/>
      <c r="L1950" s="2"/>
      <c r="M1950" s="1"/>
    </row>
    <row r="1951" spans="1:13" x14ac:dyDescent="0.2">
      <c r="A1951" s="1"/>
      <c r="B1951" s="1"/>
      <c r="C1951" s="16"/>
      <c r="D1951" s="1"/>
      <c r="E1951" s="1"/>
      <c r="F1951" s="1"/>
      <c r="G1951" s="1"/>
      <c r="H1951" s="11"/>
      <c r="I1951" s="11"/>
      <c r="J1951" s="11"/>
      <c r="K1951" s="2"/>
      <c r="L1951" s="2"/>
      <c r="M1951" s="1"/>
    </row>
    <row r="1952" spans="1:13" x14ac:dyDescent="0.2">
      <c r="A1952" s="1"/>
      <c r="B1952" s="1"/>
      <c r="C1952" s="16"/>
      <c r="D1952" s="1"/>
      <c r="E1952" s="1"/>
      <c r="F1952" s="1"/>
      <c r="G1952" s="1"/>
      <c r="H1952" s="11"/>
      <c r="I1952" s="11"/>
      <c r="J1952" s="11"/>
      <c r="K1952" s="2"/>
      <c r="L1952" s="2"/>
      <c r="M1952" s="1"/>
    </row>
    <row r="1953" spans="1:13" x14ac:dyDescent="0.2">
      <c r="A1953" s="1"/>
      <c r="B1953" s="1"/>
      <c r="C1953" s="16"/>
      <c r="D1953" s="1"/>
      <c r="E1953" s="1"/>
      <c r="F1953" s="1"/>
      <c r="G1953" s="1"/>
      <c r="H1953" s="11"/>
      <c r="I1953" s="11"/>
      <c r="J1953" s="11"/>
      <c r="K1953" s="2"/>
      <c r="L1953" s="2"/>
      <c r="M1953" s="1"/>
    </row>
    <row r="1954" spans="1:13" x14ac:dyDescent="0.2">
      <c r="A1954" s="1"/>
      <c r="B1954" s="1"/>
      <c r="C1954" s="16"/>
      <c r="D1954" s="1"/>
      <c r="E1954" s="1"/>
      <c r="F1954" s="1"/>
      <c r="G1954" s="1"/>
      <c r="H1954" s="11"/>
      <c r="I1954" s="11"/>
      <c r="J1954" s="11"/>
      <c r="K1954" s="2"/>
      <c r="L1954" s="2"/>
      <c r="M1954" s="1"/>
    </row>
    <row r="1955" spans="1:13" x14ac:dyDescent="0.2">
      <c r="A1955" s="1"/>
      <c r="B1955" s="1"/>
      <c r="C1955" s="16"/>
      <c r="D1955" s="1"/>
      <c r="E1955" s="1"/>
      <c r="F1955" s="1"/>
      <c r="G1955" s="1"/>
      <c r="H1955" s="11"/>
      <c r="I1955" s="11"/>
      <c r="J1955" s="11"/>
      <c r="K1955" s="2"/>
      <c r="L1955" s="2"/>
      <c r="M1955" s="1"/>
    </row>
    <row r="1956" spans="1:13" x14ac:dyDescent="0.2">
      <c r="A1956" s="1"/>
      <c r="B1956" s="1"/>
      <c r="C1956" s="16"/>
      <c r="D1956" s="1"/>
      <c r="E1956" s="1"/>
      <c r="F1956" s="1"/>
      <c r="G1956" s="1"/>
      <c r="H1956" s="11"/>
      <c r="I1956" s="11"/>
      <c r="J1956" s="11"/>
      <c r="K1956" s="2"/>
      <c r="L1956" s="2"/>
      <c r="M1956" s="1"/>
    </row>
    <row r="1957" spans="1:13" x14ac:dyDescent="0.2">
      <c r="A1957" s="1"/>
      <c r="B1957" s="1"/>
      <c r="C1957" s="16"/>
      <c r="D1957" s="1"/>
      <c r="E1957" s="1"/>
      <c r="F1957" s="1"/>
      <c r="G1957" s="1"/>
      <c r="H1957" s="11"/>
      <c r="I1957" s="11"/>
      <c r="J1957" s="11"/>
      <c r="K1957" s="2"/>
      <c r="L1957" s="2"/>
      <c r="M1957" s="1"/>
    </row>
    <row r="1958" spans="1:13" x14ac:dyDescent="0.2">
      <c r="A1958" s="1"/>
      <c r="B1958" s="1"/>
      <c r="C1958" s="16"/>
      <c r="D1958" s="1"/>
      <c r="E1958" s="1"/>
      <c r="F1958" s="1"/>
      <c r="G1958" s="1"/>
      <c r="H1958" s="11"/>
      <c r="I1958" s="11"/>
      <c r="J1958" s="11"/>
      <c r="K1958" s="2"/>
      <c r="L1958" s="2"/>
      <c r="M1958" s="1"/>
    </row>
    <row r="1959" spans="1:13" x14ac:dyDescent="0.2">
      <c r="A1959" s="1"/>
      <c r="B1959" s="1"/>
      <c r="C1959" s="16"/>
      <c r="D1959" s="1"/>
      <c r="E1959" s="1"/>
      <c r="F1959" s="1"/>
      <c r="G1959" s="1"/>
      <c r="H1959" s="11"/>
      <c r="I1959" s="11"/>
      <c r="J1959" s="11"/>
      <c r="K1959" s="2"/>
      <c r="L1959" s="2"/>
      <c r="M1959" s="1"/>
    </row>
    <row r="1960" spans="1:13" x14ac:dyDescent="0.2">
      <c r="A1960" s="1"/>
      <c r="B1960" s="1"/>
      <c r="C1960" s="16"/>
      <c r="D1960" s="1"/>
      <c r="E1960" s="1"/>
      <c r="F1960" s="1"/>
      <c r="G1960" s="1"/>
      <c r="H1960" s="11"/>
      <c r="I1960" s="11"/>
      <c r="J1960" s="11"/>
      <c r="K1960" s="2"/>
      <c r="L1960" s="2"/>
      <c r="M1960" s="1"/>
    </row>
    <row r="1961" spans="1:13" x14ac:dyDescent="0.2">
      <c r="A1961" s="1"/>
      <c r="B1961" s="1"/>
      <c r="C1961" s="16"/>
      <c r="D1961" s="1"/>
      <c r="E1961" s="1"/>
      <c r="F1961" s="1"/>
      <c r="G1961" s="1"/>
      <c r="H1961" s="11"/>
      <c r="I1961" s="11"/>
      <c r="J1961" s="11"/>
      <c r="K1961" s="2"/>
      <c r="L1961" s="2"/>
      <c r="M1961" s="1"/>
    </row>
    <row r="1962" spans="1:13" x14ac:dyDescent="0.2">
      <c r="A1962" s="1"/>
      <c r="B1962" s="1"/>
      <c r="C1962" s="16"/>
      <c r="D1962" s="1"/>
      <c r="E1962" s="1"/>
      <c r="F1962" s="1"/>
      <c r="G1962" s="1"/>
      <c r="H1962" s="11"/>
      <c r="I1962" s="11"/>
      <c r="J1962" s="11"/>
      <c r="K1962" s="2"/>
      <c r="L1962" s="2"/>
      <c r="M1962" s="1"/>
    </row>
    <row r="1963" spans="1:13" x14ac:dyDescent="0.2">
      <c r="A1963" s="1"/>
      <c r="B1963" s="1"/>
      <c r="C1963" s="16"/>
      <c r="D1963" s="1"/>
      <c r="E1963" s="1"/>
      <c r="F1963" s="1"/>
      <c r="G1963" s="1"/>
      <c r="H1963" s="11"/>
      <c r="I1963" s="11"/>
      <c r="J1963" s="11"/>
      <c r="K1963" s="2"/>
      <c r="L1963" s="2"/>
      <c r="M1963" s="1"/>
    </row>
    <row r="1964" spans="1:13" x14ac:dyDescent="0.2">
      <c r="A1964" s="1"/>
      <c r="B1964" s="1"/>
      <c r="C1964" s="16"/>
      <c r="D1964" s="1"/>
      <c r="E1964" s="1"/>
      <c r="F1964" s="1"/>
      <c r="G1964" s="1"/>
      <c r="H1964" s="11"/>
      <c r="I1964" s="11"/>
      <c r="J1964" s="11"/>
      <c r="K1964" s="2"/>
      <c r="L1964" s="2"/>
      <c r="M1964" s="1"/>
    </row>
    <row r="1965" spans="1:13" x14ac:dyDescent="0.2">
      <c r="A1965" s="1"/>
      <c r="B1965" s="1"/>
      <c r="C1965" s="16"/>
      <c r="D1965" s="1"/>
      <c r="E1965" s="1"/>
      <c r="F1965" s="1"/>
      <c r="G1965" s="1"/>
      <c r="H1965" s="11"/>
      <c r="I1965" s="11"/>
      <c r="J1965" s="11"/>
      <c r="K1965" s="2"/>
      <c r="L1965" s="2"/>
      <c r="M1965" s="1"/>
    </row>
    <row r="1966" spans="1:13" x14ac:dyDescent="0.2">
      <c r="A1966" s="1"/>
      <c r="B1966" s="1"/>
      <c r="C1966" s="16"/>
      <c r="D1966" s="1"/>
      <c r="E1966" s="1"/>
      <c r="F1966" s="1"/>
      <c r="G1966" s="1"/>
      <c r="H1966" s="11"/>
      <c r="I1966" s="11"/>
      <c r="J1966" s="11"/>
      <c r="K1966" s="2"/>
      <c r="L1966" s="2"/>
      <c r="M1966" s="1"/>
    </row>
    <row r="1967" spans="1:13" x14ac:dyDescent="0.2">
      <c r="A1967" s="1"/>
      <c r="B1967" s="1"/>
      <c r="C1967" s="16"/>
      <c r="D1967" s="1"/>
      <c r="E1967" s="1"/>
      <c r="F1967" s="1"/>
      <c r="G1967" s="1"/>
      <c r="H1967" s="11"/>
      <c r="I1967" s="11"/>
      <c r="J1967" s="11"/>
      <c r="K1967" s="2"/>
      <c r="L1967" s="2"/>
      <c r="M1967" s="1"/>
    </row>
    <row r="1968" spans="1:13" x14ac:dyDescent="0.2">
      <c r="A1968" s="1"/>
      <c r="B1968" s="1"/>
      <c r="C1968" s="16"/>
      <c r="D1968" s="1"/>
      <c r="E1968" s="1"/>
      <c r="F1968" s="1"/>
      <c r="G1968" s="1"/>
      <c r="H1968" s="11"/>
      <c r="I1968" s="11"/>
      <c r="J1968" s="11"/>
      <c r="K1968" s="2"/>
      <c r="L1968" s="2"/>
      <c r="M1968" s="1"/>
    </row>
    <row r="1969" spans="1:13" x14ac:dyDescent="0.2">
      <c r="A1969" s="1"/>
      <c r="B1969" s="1"/>
      <c r="C1969" s="16"/>
      <c r="D1969" s="1"/>
      <c r="E1969" s="1"/>
      <c r="F1969" s="1"/>
      <c r="G1969" s="1"/>
      <c r="H1969" s="11"/>
      <c r="I1969" s="11"/>
      <c r="J1969" s="11"/>
      <c r="K1969" s="2"/>
      <c r="L1969" s="2"/>
      <c r="M1969" s="1"/>
    </row>
    <row r="1970" spans="1:13" x14ac:dyDescent="0.2">
      <c r="A1970" s="1"/>
      <c r="B1970" s="1"/>
      <c r="C1970" s="16"/>
      <c r="D1970" s="1"/>
      <c r="E1970" s="1"/>
      <c r="F1970" s="1"/>
      <c r="G1970" s="1"/>
      <c r="H1970" s="11"/>
      <c r="I1970" s="11"/>
      <c r="J1970" s="11"/>
      <c r="K1970" s="2"/>
      <c r="L1970" s="2"/>
      <c r="M1970" s="1"/>
    </row>
    <row r="1971" spans="1:13" x14ac:dyDescent="0.2">
      <c r="A1971" s="1"/>
      <c r="B1971" s="1"/>
      <c r="C1971" s="16"/>
      <c r="D1971" s="1"/>
      <c r="E1971" s="1"/>
      <c r="F1971" s="1"/>
      <c r="G1971" s="1"/>
      <c r="H1971" s="11"/>
      <c r="I1971" s="11"/>
      <c r="J1971" s="11"/>
      <c r="K1971" s="2"/>
      <c r="L1971" s="2"/>
      <c r="M1971" s="1"/>
    </row>
    <row r="1972" spans="1:13" x14ac:dyDescent="0.2">
      <c r="A1972" s="1"/>
      <c r="B1972" s="1"/>
      <c r="C1972" s="16"/>
      <c r="D1972" s="1"/>
      <c r="E1972" s="1"/>
      <c r="F1972" s="1"/>
      <c r="G1972" s="1"/>
      <c r="H1972" s="11"/>
      <c r="I1972" s="11"/>
      <c r="J1972" s="11"/>
      <c r="K1972" s="2"/>
      <c r="L1972" s="2"/>
      <c r="M1972" s="1"/>
    </row>
    <row r="1973" spans="1:13" x14ac:dyDescent="0.2">
      <c r="A1973" s="1"/>
      <c r="B1973" s="1"/>
      <c r="C1973" s="16"/>
      <c r="D1973" s="1"/>
      <c r="E1973" s="1"/>
      <c r="F1973" s="1"/>
      <c r="G1973" s="1"/>
      <c r="H1973" s="11"/>
      <c r="I1973" s="11"/>
      <c r="J1973" s="11"/>
      <c r="K1973" s="2"/>
      <c r="L1973" s="2"/>
      <c r="M1973" s="1"/>
    </row>
    <row r="1974" spans="1:13" x14ac:dyDescent="0.2">
      <c r="A1974" s="1"/>
      <c r="B1974" s="1"/>
      <c r="C1974" s="16"/>
      <c r="D1974" s="1"/>
      <c r="E1974" s="1"/>
      <c r="F1974" s="1"/>
      <c r="G1974" s="1"/>
      <c r="H1974" s="11"/>
      <c r="I1974" s="11"/>
      <c r="J1974" s="11"/>
      <c r="K1974" s="2"/>
      <c r="L1974" s="2"/>
      <c r="M1974" s="1"/>
    </row>
    <row r="1975" spans="1:13" x14ac:dyDescent="0.2">
      <c r="A1975" s="1"/>
      <c r="B1975" s="1"/>
      <c r="C1975" s="16"/>
      <c r="D1975" s="1"/>
      <c r="E1975" s="1"/>
      <c r="F1975" s="1"/>
      <c r="G1975" s="1"/>
      <c r="H1975" s="11"/>
      <c r="I1975" s="11"/>
      <c r="J1975" s="11"/>
      <c r="K1975" s="2"/>
      <c r="L1975" s="2"/>
      <c r="M1975" s="1"/>
    </row>
    <row r="1976" spans="1:13" x14ac:dyDescent="0.2">
      <c r="A1976" s="1"/>
      <c r="B1976" s="1"/>
      <c r="C1976" s="16"/>
      <c r="D1976" s="1"/>
      <c r="E1976" s="1"/>
      <c r="F1976" s="1"/>
      <c r="G1976" s="1"/>
      <c r="H1976" s="11"/>
      <c r="I1976" s="11"/>
      <c r="J1976" s="11"/>
      <c r="K1976" s="2"/>
      <c r="L1976" s="2"/>
      <c r="M1976" s="1"/>
    </row>
    <row r="1977" spans="1:13" x14ac:dyDescent="0.2">
      <c r="A1977" s="1"/>
      <c r="B1977" s="1"/>
      <c r="C1977" s="16"/>
      <c r="D1977" s="1"/>
      <c r="E1977" s="1"/>
      <c r="F1977" s="1"/>
      <c r="G1977" s="1"/>
      <c r="H1977" s="11"/>
      <c r="I1977" s="11"/>
      <c r="J1977" s="11"/>
      <c r="K1977" s="2"/>
      <c r="L1977" s="2"/>
      <c r="M1977" s="1"/>
    </row>
    <row r="1978" spans="1:13" x14ac:dyDescent="0.2">
      <c r="A1978" s="1"/>
      <c r="B1978" s="1"/>
      <c r="C1978" s="16"/>
      <c r="D1978" s="1"/>
      <c r="E1978" s="1"/>
      <c r="F1978" s="1"/>
      <c r="G1978" s="1"/>
      <c r="H1978" s="11"/>
      <c r="I1978" s="11"/>
      <c r="J1978" s="11"/>
      <c r="K1978" s="2"/>
      <c r="L1978" s="2"/>
      <c r="M1978" s="1"/>
    </row>
    <row r="1979" spans="1:13" x14ac:dyDescent="0.2">
      <c r="A1979" s="1"/>
      <c r="B1979" s="1"/>
      <c r="C1979" s="16"/>
      <c r="D1979" s="1"/>
      <c r="E1979" s="1"/>
      <c r="F1979" s="1"/>
      <c r="G1979" s="1"/>
      <c r="H1979" s="11"/>
      <c r="I1979" s="11"/>
      <c r="J1979" s="11"/>
      <c r="K1979" s="2"/>
      <c r="L1979" s="2"/>
      <c r="M1979" s="1"/>
    </row>
    <row r="1980" spans="1:13" x14ac:dyDescent="0.2">
      <c r="A1980" s="1"/>
      <c r="B1980" s="1"/>
      <c r="C1980" s="16"/>
      <c r="D1980" s="1"/>
      <c r="E1980" s="1"/>
      <c r="F1980" s="1"/>
      <c r="G1980" s="1"/>
      <c r="H1980" s="11"/>
      <c r="I1980" s="11"/>
      <c r="J1980" s="11"/>
      <c r="K1980" s="2"/>
      <c r="L1980" s="2"/>
      <c r="M1980" s="1"/>
    </row>
    <row r="1981" spans="1:13" x14ac:dyDescent="0.2">
      <c r="A1981" s="1"/>
      <c r="B1981" s="1"/>
      <c r="C1981" s="16"/>
      <c r="D1981" s="1"/>
      <c r="E1981" s="1"/>
      <c r="F1981" s="1"/>
      <c r="G1981" s="1"/>
      <c r="H1981" s="11"/>
      <c r="I1981" s="11"/>
      <c r="J1981" s="11"/>
      <c r="K1981" s="2"/>
      <c r="L1981" s="2"/>
      <c r="M1981" s="1"/>
    </row>
    <row r="1982" spans="1:13" x14ac:dyDescent="0.2">
      <c r="A1982" s="1"/>
      <c r="B1982" s="1"/>
      <c r="C1982" s="16"/>
      <c r="D1982" s="1"/>
      <c r="E1982" s="1"/>
      <c r="F1982" s="1"/>
      <c r="G1982" s="1"/>
      <c r="H1982" s="11"/>
      <c r="I1982" s="11"/>
      <c r="J1982" s="11"/>
      <c r="K1982" s="2"/>
      <c r="L1982" s="2"/>
      <c r="M1982" s="1"/>
    </row>
    <row r="1983" spans="1:13" x14ac:dyDescent="0.2">
      <c r="A1983" s="1"/>
      <c r="B1983" s="1"/>
      <c r="C1983" s="16"/>
      <c r="D1983" s="1"/>
      <c r="E1983" s="1"/>
      <c r="F1983" s="1"/>
      <c r="G1983" s="1"/>
      <c r="H1983" s="11"/>
      <c r="I1983" s="11"/>
      <c r="J1983" s="11"/>
      <c r="K1983" s="2"/>
      <c r="L1983" s="2"/>
      <c r="M1983" s="1"/>
    </row>
    <row r="1984" spans="1:13" x14ac:dyDescent="0.2">
      <c r="A1984" s="1"/>
      <c r="B1984" s="1"/>
      <c r="C1984" s="16"/>
      <c r="D1984" s="1"/>
      <c r="E1984" s="1"/>
      <c r="F1984" s="1"/>
      <c r="G1984" s="1"/>
      <c r="H1984" s="11"/>
      <c r="I1984" s="11"/>
      <c r="J1984" s="11"/>
      <c r="K1984" s="2"/>
      <c r="L1984" s="2"/>
      <c r="M1984" s="1"/>
    </row>
    <row r="1985" spans="1:13" x14ac:dyDescent="0.2">
      <c r="A1985" s="1"/>
      <c r="B1985" s="1"/>
      <c r="C1985" s="16"/>
      <c r="D1985" s="1"/>
      <c r="E1985" s="1"/>
      <c r="F1985" s="1"/>
      <c r="G1985" s="1"/>
      <c r="H1985" s="11"/>
      <c r="I1985" s="11"/>
      <c r="J1985" s="11"/>
      <c r="K1985" s="2"/>
      <c r="L1985" s="2"/>
      <c r="M1985" s="1"/>
    </row>
    <row r="1986" spans="1:13" x14ac:dyDescent="0.2">
      <c r="A1986" s="1"/>
      <c r="B1986" s="1"/>
      <c r="C1986" s="16"/>
      <c r="D1986" s="1"/>
      <c r="E1986" s="1"/>
      <c r="F1986" s="1"/>
      <c r="G1986" s="1"/>
      <c r="H1986" s="11"/>
      <c r="I1986" s="11"/>
      <c r="J1986" s="11"/>
      <c r="K1986" s="2"/>
      <c r="L1986" s="2"/>
      <c r="M1986" s="1"/>
    </row>
    <row r="1987" spans="1:13" x14ac:dyDescent="0.2">
      <c r="A1987" s="1"/>
      <c r="B1987" s="1"/>
      <c r="C1987" s="16"/>
      <c r="D1987" s="1"/>
      <c r="E1987" s="1"/>
      <c r="F1987" s="1"/>
      <c r="G1987" s="1"/>
      <c r="H1987" s="11"/>
      <c r="I1987" s="11"/>
      <c r="J1987" s="11"/>
      <c r="K1987" s="2"/>
      <c r="L1987" s="2"/>
      <c r="M1987" s="1"/>
    </row>
    <row r="1988" spans="1:13" x14ac:dyDescent="0.2">
      <c r="A1988" s="1"/>
      <c r="B1988" s="1"/>
      <c r="C1988" s="16"/>
      <c r="D1988" s="1"/>
      <c r="E1988" s="1"/>
      <c r="F1988" s="1"/>
      <c r="G1988" s="1"/>
      <c r="H1988" s="11"/>
      <c r="I1988" s="11"/>
      <c r="J1988" s="11"/>
      <c r="K1988" s="2"/>
      <c r="L1988" s="2"/>
      <c r="M1988" s="1"/>
    </row>
    <row r="1989" spans="1:13" x14ac:dyDescent="0.2">
      <c r="A1989" s="1"/>
      <c r="B1989" s="1"/>
      <c r="C1989" s="16"/>
      <c r="D1989" s="1"/>
      <c r="E1989" s="1"/>
      <c r="F1989" s="1"/>
      <c r="G1989" s="1"/>
      <c r="H1989" s="11"/>
      <c r="I1989" s="11"/>
      <c r="J1989" s="11"/>
      <c r="K1989" s="2"/>
      <c r="L1989" s="2"/>
      <c r="M1989" s="1"/>
    </row>
    <row r="1990" spans="1:13" x14ac:dyDescent="0.2">
      <c r="A1990" s="1"/>
      <c r="B1990" s="1"/>
      <c r="C1990" s="16"/>
      <c r="D1990" s="1"/>
      <c r="E1990" s="1"/>
      <c r="F1990" s="1"/>
      <c r="G1990" s="1"/>
      <c r="H1990" s="11"/>
      <c r="I1990" s="11"/>
      <c r="J1990" s="11"/>
      <c r="K1990" s="2"/>
      <c r="L1990" s="2"/>
      <c r="M1990" s="1"/>
    </row>
    <row r="1991" spans="1:13" x14ac:dyDescent="0.2">
      <c r="A1991" s="1"/>
      <c r="B1991" s="1"/>
      <c r="C1991" s="16"/>
      <c r="D1991" s="1"/>
      <c r="E1991" s="1"/>
      <c r="F1991" s="1"/>
      <c r="G1991" s="1"/>
      <c r="H1991" s="11"/>
      <c r="I1991" s="11"/>
      <c r="J1991" s="11"/>
      <c r="K1991" s="2"/>
      <c r="L1991" s="2"/>
      <c r="M1991" s="1"/>
    </row>
    <row r="1992" spans="1:13" x14ac:dyDescent="0.2">
      <c r="A1992" s="1"/>
      <c r="B1992" s="1"/>
      <c r="C1992" s="16"/>
      <c r="D1992" s="1"/>
      <c r="E1992" s="1"/>
      <c r="F1992" s="1"/>
      <c r="G1992" s="1"/>
      <c r="H1992" s="11"/>
      <c r="I1992" s="11"/>
      <c r="J1992" s="11"/>
      <c r="K1992" s="2"/>
      <c r="L1992" s="2"/>
      <c r="M1992" s="1"/>
    </row>
    <row r="1993" spans="1:13" x14ac:dyDescent="0.2">
      <c r="A1993" s="1"/>
      <c r="B1993" s="1"/>
      <c r="C1993" s="16"/>
      <c r="D1993" s="1"/>
      <c r="E1993" s="1"/>
      <c r="F1993" s="1"/>
      <c r="G1993" s="1"/>
      <c r="H1993" s="11"/>
      <c r="I1993" s="11"/>
      <c r="J1993" s="11"/>
      <c r="K1993" s="2"/>
      <c r="L1993" s="2"/>
      <c r="M1993" s="1"/>
    </row>
    <row r="1994" spans="1:13" x14ac:dyDescent="0.2">
      <c r="A1994" s="1"/>
      <c r="B1994" s="1"/>
      <c r="C1994" s="16"/>
      <c r="D1994" s="1"/>
      <c r="E1994" s="1"/>
      <c r="F1994" s="1"/>
      <c r="G1994" s="1"/>
      <c r="H1994" s="11"/>
      <c r="I1994" s="11"/>
      <c r="J1994" s="11"/>
      <c r="K1994" s="2"/>
      <c r="L1994" s="2"/>
      <c r="M1994" s="1"/>
    </row>
    <row r="1995" spans="1:13" x14ac:dyDescent="0.2">
      <c r="A1995" s="1"/>
      <c r="B1995" s="1"/>
      <c r="C1995" s="16"/>
      <c r="D1995" s="1"/>
      <c r="E1995" s="1"/>
      <c r="F1995" s="1"/>
      <c r="G1995" s="1"/>
      <c r="H1995" s="11"/>
      <c r="I1995" s="11"/>
      <c r="J1995" s="11"/>
      <c r="K1995" s="2"/>
      <c r="L1995" s="2"/>
      <c r="M1995" s="1"/>
    </row>
    <row r="1996" spans="1:13" x14ac:dyDescent="0.2">
      <c r="A1996" s="1"/>
      <c r="B1996" s="1"/>
      <c r="C1996" s="16"/>
      <c r="D1996" s="1"/>
      <c r="E1996" s="1"/>
      <c r="F1996" s="1"/>
      <c r="G1996" s="1"/>
      <c r="H1996" s="11"/>
      <c r="I1996" s="11"/>
      <c r="J1996" s="11"/>
      <c r="K1996" s="2"/>
      <c r="L1996" s="2"/>
      <c r="M1996" s="1"/>
    </row>
    <row r="1997" spans="1:13" x14ac:dyDescent="0.2">
      <c r="A1997" s="1"/>
      <c r="B1997" s="1"/>
      <c r="C1997" s="16"/>
      <c r="D1997" s="1"/>
      <c r="E1997" s="1"/>
      <c r="F1997" s="1"/>
      <c r="G1997" s="1"/>
      <c r="H1997" s="11"/>
      <c r="I1997" s="11"/>
      <c r="J1997" s="11"/>
      <c r="K1997" s="2"/>
      <c r="L1997" s="2"/>
      <c r="M1997" s="1"/>
    </row>
    <row r="1998" spans="1:13" x14ac:dyDescent="0.2">
      <c r="A1998" s="1"/>
      <c r="B1998" s="1"/>
      <c r="C1998" s="16"/>
      <c r="D1998" s="1"/>
      <c r="E1998" s="1"/>
      <c r="F1998" s="1"/>
      <c r="G1998" s="1"/>
      <c r="H1998" s="11"/>
      <c r="I1998" s="11"/>
      <c r="J1998" s="11"/>
      <c r="K1998" s="2"/>
      <c r="L1998" s="2"/>
      <c r="M1998" s="1"/>
    </row>
    <row r="1999" spans="1:13" x14ac:dyDescent="0.2">
      <c r="A1999" s="1"/>
      <c r="B1999" s="1"/>
      <c r="C1999" s="16"/>
      <c r="D1999" s="1"/>
      <c r="E1999" s="1"/>
      <c r="F1999" s="1"/>
      <c r="G1999" s="1"/>
      <c r="H1999" s="11"/>
      <c r="I1999" s="11"/>
      <c r="J1999" s="11"/>
      <c r="K1999" s="2"/>
      <c r="L1999" s="2"/>
      <c r="M1999" s="1"/>
    </row>
    <row r="2000" spans="1:13" x14ac:dyDescent="0.2">
      <c r="A2000" s="1"/>
      <c r="B2000" s="1"/>
      <c r="C2000" s="16"/>
      <c r="D2000" s="1"/>
      <c r="E2000" s="1"/>
      <c r="F2000" s="1"/>
      <c r="G2000" s="1"/>
      <c r="H2000" s="11"/>
      <c r="I2000" s="11"/>
      <c r="J2000" s="11"/>
      <c r="K2000" s="2"/>
      <c r="L2000" s="2"/>
      <c r="M2000" s="1"/>
    </row>
    <row r="2001" spans="1:13" x14ac:dyDescent="0.2">
      <c r="A2001" s="1"/>
      <c r="B2001" s="1"/>
      <c r="C2001" s="16"/>
      <c r="D2001" s="1"/>
      <c r="E2001" s="1"/>
      <c r="F2001" s="1"/>
      <c r="G2001" s="1"/>
      <c r="H2001" s="11"/>
      <c r="I2001" s="11"/>
      <c r="J2001" s="11"/>
      <c r="K2001" s="2"/>
      <c r="L2001" s="2"/>
      <c r="M2001" s="1"/>
    </row>
    <row r="2002" spans="1:13" x14ac:dyDescent="0.2">
      <c r="A2002" s="1"/>
      <c r="B2002" s="1"/>
      <c r="C2002" s="16"/>
      <c r="D2002" s="1"/>
      <c r="E2002" s="1"/>
      <c r="F2002" s="1"/>
      <c r="G2002" s="1"/>
      <c r="H2002" s="11"/>
      <c r="I2002" s="11"/>
      <c r="J2002" s="11"/>
      <c r="K2002" s="2"/>
      <c r="L2002" s="2"/>
      <c r="M2002" s="1"/>
    </row>
    <row r="2003" spans="1:13" x14ac:dyDescent="0.2">
      <c r="A2003" s="1"/>
      <c r="B2003" s="1"/>
      <c r="C2003" s="16"/>
      <c r="D2003" s="1"/>
      <c r="E2003" s="1"/>
      <c r="F2003" s="1"/>
      <c r="G2003" s="1"/>
      <c r="H2003" s="11"/>
      <c r="I2003" s="11"/>
      <c r="J2003" s="11"/>
      <c r="K2003" s="2"/>
      <c r="L2003" s="2"/>
      <c r="M2003" s="1"/>
    </row>
    <row r="2004" spans="1:13" x14ac:dyDescent="0.2">
      <c r="A2004" s="1"/>
      <c r="B2004" s="1"/>
      <c r="C2004" s="16"/>
      <c r="D2004" s="1"/>
      <c r="E2004" s="1"/>
      <c r="F2004" s="1"/>
      <c r="G2004" s="1"/>
      <c r="H2004" s="11"/>
      <c r="I2004" s="11"/>
      <c r="J2004" s="11"/>
      <c r="K2004" s="2"/>
      <c r="L2004" s="2"/>
      <c r="M2004" s="1"/>
    </row>
    <row r="2005" spans="1:13" x14ac:dyDescent="0.2">
      <c r="A2005" s="1"/>
      <c r="B2005" s="1"/>
      <c r="C2005" s="16"/>
      <c r="D2005" s="1"/>
      <c r="E2005" s="1"/>
      <c r="F2005" s="1"/>
      <c r="G2005" s="1"/>
      <c r="H2005" s="11"/>
      <c r="I2005" s="11"/>
      <c r="J2005" s="11"/>
      <c r="K2005" s="2"/>
      <c r="L2005" s="2"/>
      <c r="M2005" s="1"/>
    </row>
    <row r="2006" spans="1:13" x14ac:dyDescent="0.2">
      <c r="A2006" s="1"/>
      <c r="B2006" s="1"/>
      <c r="C2006" s="16"/>
      <c r="D2006" s="1"/>
      <c r="E2006" s="1"/>
      <c r="F2006" s="1"/>
      <c r="G2006" s="1"/>
      <c r="H2006" s="11"/>
      <c r="I2006" s="11"/>
      <c r="J2006" s="11"/>
      <c r="K2006" s="2"/>
      <c r="L2006" s="2"/>
      <c r="M2006" s="1"/>
    </row>
    <row r="2007" spans="1:13" x14ac:dyDescent="0.2">
      <c r="A2007" s="1"/>
      <c r="B2007" s="1"/>
      <c r="C2007" s="16"/>
      <c r="D2007" s="1"/>
      <c r="E2007" s="1"/>
      <c r="F2007" s="1"/>
      <c r="G2007" s="1"/>
      <c r="H2007" s="11"/>
      <c r="I2007" s="11"/>
      <c r="J2007" s="11"/>
      <c r="K2007" s="2"/>
      <c r="L2007" s="2"/>
      <c r="M2007" s="1"/>
    </row>
    <row r="2008" spans="1:13" x14ac:dyDescent="0.2">
      <c r="A2008" s="1"/>
      <c r="B2008" s="1"/>
      <c r="C2008" s="16"/>
      <c r="D2008" s="1"/>
      <c r="E2008" s="1"/>
      <c r="F2008" s="1"/>
      <c r="G2008" s="1"/>
      <c r="H2008" s="11"/>
      <c r="I2008" s="11"/>
      <c r="J2008" s="11"/>
      <c r="K2008" s="2"/>
      <c r="L2008" s="2"/>
      <c r="M2008" s="1"/>
    </row>
    <row r="2009" spans="1:13" x14ac:dyDescent="0.2">
      <c r="A2009" s="1"/>
      <c r="B2009" s="1"/>
      <c r="C2009" s="16"/>
      <c r="D2009" s="1"/>
      <c r="E2009" s="1"/>
      <c r="F2009" s="1"/>
      <c r="G2009" s="1"/>
      <c r="H2009" s="11"/>
      <c r="I2009" s="11"/>
      <c r="J2009" s="11"/>
      <c r="K2009" s="2"/>
      <c r="L2009" s="2"/>
      <c r="M2009" s="1"/>
    </row>
    <row r="2010" spans="1:13" x14ac:dyDescent="0.2">
      <c r="A2010" s="1"/>
      <c r="B2010" s="1"/>
      <c r="C2010" s="16"/>
      <c r="D2010" s="1"/>
      <c r="E2010" s="1"/>
      <c r="F2010" s="1"/>
      <c r="G2010" s="1"/>
      <c r="H2010" s="11"/>
      <c r="I2010" s="11"/>
      <c r="J2010" s="11"/>
      <c r="K2010" s="2"/>
      <c r="L2010" s="2"/>
      <c r="M2010" s="1"/>
    </row>
    <row r="2011" spans="1:13" x14ac:dyDescent="0.2">
      <c r="A2011" s="1"/>
      <c r="B2011" s="1"/>
      <c r="C2011" s="16"/>
      <c r="D2011" s="1"/>
      <c r="E2011" s="1"/>
      <c r="F2011" s="1"/>
      <c r="G2011" s="1"/>
      <c r="H2011" s="11"/>
      <c r="I2011" s="11"/>
      <c r="J2011" s="11"/>
      <c r="K2011" s="2"/>
      <c r="L2011" s="2"/>
      <c r="M2011" s="1"/>
    </row>
    <row r="2012" spans="1:13" x14ac:dyDescent="0.2">
      <c r="A2012" s="1"/>
      <c r="B2012" s="1"/>
      <c r="C2012" s="16"/>
      <c r="D2012" s="1"/>
      <c r="E2012" s="1"/>
      <c r="F2012" s="1"/>
      <c r="G2012" s="1"/>
      <c r="H2012" s="11"/>
      <c r="I2012" s="11"/>
      <c r="J2012" s="11"/>
      <c r="K2012" s="2"/>
      <c r="L2012" s="2"/>
      <c r="M2012" s="1"/>
    </row>
    <row r="2013" spans="1:13" x14ac:dyDescent="0.2">
      <c r="A2013" s="1"/>
      <c r="B2013" s="1"/>
      <c r="C2013" s="16"/>
      <c r="D2013" s="1"/>
      <c r="E2013" s="1"/>
      <c r="F2013" s="1"/>
      <c r="G2013" s="1"/>
      <c r="H2013" s="11"/>
      <c r="I2013" s="11"/>
      <c r="J2013" s="11"/>
      <c r="K2013" s="2"/>
      <c r="L2013" s="2"/>
      <c r="M2013" s="1"/>
    </row>
    <row r="2014" spans="1:13" x14ac:dyDescent="0.2">
      <c r="A2014" s="1"/>
      <c r="B2014" s="1"/>
      <c r="C2014" s="16"/>
      <c r="D2014" s="1"/>
      <c r="E2014" s="1"/>
      <c r="F2014" s="1"/>
      <c r="G2014" s="1"/>
      <c r="H2014" s="11"/>
      <c r="I2014" s="11"/>
      <c r="J2014" s="11"/>
      <c r="K2014" s="2"/>
      <c r="L2014" s="2"/>
      <c r="M2014" s="1"/>
    </row>
    <row r="2015" spans="1:13" x14ac:dyDescent="0.2">
      <c r="A2015" s="1"/>
      <c r="B2015" s="1"/>
      <c r="C2015" s="16"/>
      <c r="D2015" s="1"/>
      <c r="E2015" s="1"/>
      <c r="F2015" s="1"/>
      <c r="G2015" s="1"/>
      <c r="H2015" s="11"/>
      <c r="I2015" s="11"/>
      <c r="J2015" s="11"/>
      <c r="K2015" s="2"/>
      <c r="L2015" s="2"/>
      <c r="M2015" s="1"/>
    </row>
    <row r="2016" spans="1:13" x14ac:dyDescent="0.2">
      <c r="A2016" s="1"/>
      <c r="B2016" s="1"/>
      <c r="C2016" s="16"/>
      <c r="D2016" s="1"/>
      <c r="E2016" s="1"/>
      <c r="F2016" s="1"/>
      <c r="G2016" s="1"/>
      <c r="H2016" s="11"/>
      <c r="I2016" s="11"/>
      <c r="J2016" s="11"/>
      <c r="K2016" s="2"/>
      <c r="L2016" s="2"/>
      <c r="M2016" s="1"/>
    </row>
    <row r="2017" spans="1:13" x14ac:dyDescent="0.2">
      <c r="A2017" s="1"/>
      <c r="B2017" s="1"/>
      <c r="C2017" s="16"/>
      <c r="D2017" s="1"/>
      <c r="E2017" s="1"/>
      <c r="F2017" s="1"/>
      <c r="G2017" s="1"/>
      <c r="H2017" s="11"/>
      <c r="I2017" s="11"/>
      <c r="J2017" s="11"/>
      <c r="K2017" s="2"/>
      <c r="L2017" s="2"/>
      <c r="M2017" s="1"/>
    </row>
    <row r="2018" spans="1:13" x14ac:dyDescent="0.2">
      <c r="A2018" s="1"/>
      <c r="B2018" s="1"/>
      <c r="C2018" s="16"/>
      <c r="D2018" s="1"/>
      <c r="E2018" s="1"/>
      <c r="F2018" s="1"/>
      <c r="G2018" s="1"/>
      <c r="H2018" s="11"/>
      <c r="I2018" s="11"/>
      <c r="J2018" s="11"/>
      <c r="K2018" s="2"/>
      <c r="L2018" s="2"/>
      <c r="M2018" s="1"/>
    </row>
    <row r="2019" spans="1:13" x14ac:dyDescent="0.2">
      <c r="A2019" s="1"/>
      <c r="B2019" s="1"/>
      <c r="C2019" s="16"/>
      <c r="D2019" s="1"/>
      <c r="E2019" s="1"/>
      <c r="F2019" s="1"/>
      <c r="G2019" s="1"/>
      <c r="H2019" s="11"/>
      <c r="I2019" s="11"/>
      <c r="J2019" s="11"/>
      <c r="K2019" s="2"/>
      <c r="L2019" s="2"/>
      <c r="M2019" s="1"/>
    </row>
    <row r="2020" spans="1:13" x14ac:dyDescent="0.2">
      <c r="A2020" s="1"/>
      <c r="B2020" s="1"/>
      <c r="C2020" s="16"/>
      <c r="D2020" s="1"/>
      <c r="E2020" s="1"/>
      <c r="F2020" s="1"/>
      <c r="G2020" s="1"/>
      <c r="H2020" s="11"/>
      <c r="I2020" s="11"/>
      <c r="J2020" s="11"/>
      <c r="K2020" s="2"/>
      <c r="L2020" s="2"/>
      <c r="M2020" s="1"/>
    </row>
    <row r="2021" spans="1:13" x14ac:dyDescent="0.2">
      <c r="A2021" s="1"/>
      <c r="B2021" s="1"/>
      <c r="C2021" s="16"/>
      <c r="D2021" s="1"/>
      <c r="E2021" s="1"/>
      <c r="F2021" s="1"/>
      <c r="G2021" s="1"/>
      <c r="H2021" s="11"/>
      <c r="I2021" s="11"/>
      <c r="J2021" s="11"/>
      <c r="K2021" s="2"/>
      <c r="L2021" s="2"/>
      <c r="M2021" s="1"/>
    </row>
    <row r="2022" spans="1:13" x14ac:dyDescent="0.2">
      <c r="A2022" s="1"/>
      <c r="B2022" s="1"/>
      <c r="C2022" s="16"/>
      <c r="D2022" s="1"/>
      <c r="E2022" s="1"/>
      <c r="F2022" s="1"/>
      <c r="G2022" s="1"/>
      <c r="H2022" s="11"/>
      <c r="I2022" s="11"/>
      <c r="J2022" s="11"/>
      <c r="K2022" s="2"/>
      <c r="L2022" s="2"/>
      <c r="M2022" s="1"/>
    </row>
    <row r="2023" spans="1:13" x14ac:dyDescent="0.2">
      <c r="A2023" s="1"/>
      <c r="B2023" s="1"/>
      <c r="C2023" s="16"/>
      <c r="D2023" s="1"/>
      <c r="E2023" s="1"/>
      <c r="F2023" s="1"/>
      <c r="G2023" s="1"/>
      <c r="H2023" s="11"/>
      <c r="I2023" s="11"/>
      <c r="J2023" s="11"/>
      <c r="K2023" s="2"/>
      <c r="L2023" s="2"/>
      <c r="M2023" s="1"/>
    </row>
    <row r="2024" spans="1:13" x14ac:dyDescent="0.2">
      <c r="A2024" s="1"/>
      <c r="B2024" s="1"/>
      <c r="C2024" s="16"/>
      <c r="D2024" s="1"/>
      <c r="E2024" s="1"/>
      <c r="F2024" s="1"/>
      <c r="G2024" s="1"/>
      <c r="H2024" s="11"/>
      <c r="I2024" s="11"/>
      <c r="J2024" s="11"/>
      <c r="K2024" s="2"/>
      <c r="L2024" s="2"/>
      <c r="M2024" s="1"/>
    </row>
    <row r="2025" spans="1:13" x14ac:dyDescent="0.2">
      <c r="A2025" s="1"/>
      <c r="B2025" s="1"/>
      <c r="C2025" s="16"/>
      <c r="D2025" s="1"/>
      <c r="E2025" s="1"/>
      <c r="F2025" s="1"/>
      <c r="G2025" s="1"/>
      <c r="H2025" s="11"/>
      <c r="I2025" s="11"/>
      <c r="J2025" s="11"/>
      <c r="K2025" s="2"/>
      <c r="L2025" s="2"/>
      <c r="M2025" s="1"/>
    </row>
    <row r="2026" spans="1:13" x14ac:dyDescent="0.2">
      <c r="A2026" s="1"/>
      <c r="B2026" s="1"/>
      <c r="C2026" s="16"/>
      <c r="D2026" s="1"/>
      <c r="E2026" s="1"/>
      <c r="F2026" s="1"/>
      <c r="G2026" s="1"/>
      <c r="H2026" s="11"/>
      <c r="I2026" s="11"/>
      <c r="J2026" s="11"/>
      <c r="K2026" s="2"/>
      <c r="L2026" s="2"/>
      <c r="M2026" s="1"/>
    </row>
    <row r="2027" spans="1:13" x14ac:dyDescent="0.2">
      <c r="A2027" s="1"/>
      <c r="B2027" s="1"/>
      <c r="C2027" s="16"/>
      <c r="D2027" s="1"/>
      <c r="E2027" s="1"/>
      <c r="F2027" s="1"/>
      <c r="G2027" s="1"/>
      <c r="H2027" s="11"/>
      <c r="I2027" s="11"/>
      <c r="J2027" s="11"/>
      <c r="K2027" s="2"/>
      <c r="L2027" s="2"/>
      <c r="M2027" s="1"/>
    </row>
    <row r="2028" spans="1:13" x14ac:dyDescent="0.2">
      <c r="A2028" s="1"/>
      <c r="B2028" s="1"/>
      <c r="C2028" s="16"/>
      <c r="D2028" s="1"/>
      <c r="E2028" s="1"/>
      <c r="F2028" s="1"/>
      <c r="G2028" s="1"/>
      <c r="H2028" s="11"/>
      <c r="I2028" s="11"/>
      <c r="J2028" s="11"/>
      <c r="K2028" s="2"/>
      <c r="L2028" s="2"/>
      <c r="M2028" s="1"/>
    </row>
    <row r="2029" spans="1:13" x14ac:dyDescent="0.2">
      <c r="A2029" s="1"/>
      <c r="B2029" s="1"/>
      <c r="C2029" s="16"/>
      <c r="D2029" s="1"/>
      <c r="E2029" s="1"/>
      <c r="F2029" s="1"/>
      <c r="G2029" s="1"/>
      <c r="H2029" s="11"/>
      <c r="I2029" s="11"/>
      <c r="J2029" s="11"/>
      <c r="K2029" s="2"/>
      <c r="L2029" s="2"/>
      <c r="M2029" s="1"/>
    </row>
    <row r="2030" spans="1:13" x14ac:dyDescent="0.2">
      <c r="A2030" s="1"/>
      <c r="B2030" s="1"/>
      <c r="C2030" s="16"/>
      <c r="D2030" s="1"/>
      <c r="E2030" s="1"/>
      <c r="F2030" s="1"/>
      <c r="G2030" s="1"/>
      <c r="H2030" s="11"/>
      <c r="I2030" s="11"/>
      <c r="J2030" s="11"/>
      <c r="K2030" s="2"/>
      <c r="L2030" s="2"/>
      <c r="M2030" s="1"/>
    </row>
    <row r="2031" spans="1:13" x14ac:dyDescent="0.2">
      <c r="A2031" s="1"/>
      <c r="B2031" s="1"/>
      <c r="C2031" s="16"/>
      <c r="D2031" s="1"/>
      <c r="E2031" s="1"/>
      <c r="F2031" s="1"/>
      <c r="G2031" s="1"/>
      <c r="H2031" s="11"/>
      <c r="I2031" s="11"/>
      <c r="J2031" s="11"/>
      <c r="K2031" s="2"/>
      <c r="L2031" s="2"/>
      <c r="M2031" s="1"/>
    </row>
    <row r="2032" spans="1:13" x14ac:dyDescent="0.2">
      <c r="A2032" s="1"/>
      <c r="B2032" s="1"/>
      <c r="C2032" s="16"/>
      <c r="D2032" s="1"/>
      <c r="E2032" s="1"/>
      <c r="F2032" s="1"/>
      <c r="G2032" s="1"/>
      <c r="H2032" s="11"/>
      <c r="I2032" s="11"/>
      <c r="J2032" s="11"/>
      <c r="K2032" s="2"/>
      <c r="L2032" s="2"/>
      <c r="M2032" s="1"/>
    </row>
    <row r="2033" spans="1:13" x14ac:dyDescent="0.2">
      <c r="A2033" s="1"/>
      <c r="B2033" s="1"/>
      <c r="C2033" s="16"/>
      <c r="D2033" s="1"/>
      <c r="E2033" s="1"/>
      <c r="F2033" s="1"/>
      <c r="G2033" s="1"/>
      <c r="H2033" s="11"/>
      <c r="I2033" s="11"/>
      <c r="J2033" s="11"/>
      <c r="K2033" s="2"/>
      <c r="L2033" s="2"/>
      <c r="M2033" s="1"/>
    </row>
    <row r="2034" spans="1:13" x14ac:dyDescent="0.2">
      <c r="A2034" s="1"/>
      <c r="B2034" s="1"/>
      <c r="C2034" s="16"/>
      <c r="D2034" s="1"/>
      <c r="E2034" s="1"/>
      <c r="F2034" s="1"/>
      <c r="G2034" s="1"/>
      <c r="H2034" s="11"/>
      <c r="I2034" s="11"/>
      <c r="J2034" s="11"/>
      <c r="K2034" s="2"/>
      <c r="L2034" s="2"/>
      <c r="M2034" s="1"/>
    </row>
    <row r="2035" spans="1:13" x14ac:dyDescent="0.2">
      <c r="A2035" s="1"/>
      <c r="B2035" s="1"/>
      <c r="C2035" s="16"/>
      <c r="D2035" s="1"/>
      <c r="E2035" s="1"/>
      <c r="F2035" s="1"/>
      <c r="G2035" s="1"/>
      <c r="H2035" s="11"/>
      <c r="I2035" s="11"/>
      <c r="J2035" s="11"/>
      <c r="K2035" s="2"/>
      <c r="L2035" s="2"/>
      <c r="M2035" s="1"/>
    </row>
    <row r="2036" spans="1:13" x14ac:dyDescent="0.2">
      <c r="A2036" s="1"/>
      <c r="B2036" s="1"/>
      <c r="C2036" s="16"/>
      <c r="D2036" s="1"/>
      <c r="E2036" s="1"/>
      <c r="F2036" s="1"/>
      <c r="G2036" s="1"/>
      <c r="H2036" s="11"/>
      <c r="I2036" s="11"/>
      <c r="J2036" s="11"/>
      <c r="K2036" s="2"/>
      <c r="L2036" s="2"/>
      <c r="M2036" s="1"/>
    </row>
    <row r="2037" spans="1:13" x14ac:dyDescent="0.2">
      <c r="A2037" s="1"/>
      <c r="B2037" s="1"/>
      <c r="C2037" s="16"/>
      <c r="D2037" s="1"/>
      <c r="E2037" s="1"/>
      <c r="F2037" s="1"/>
      <c r="G2037" s="1"/>
      <c r="H2037" s="11"/>
      <c r="I2037" s="11"/>
      <c r="J2037" s="11"/>
      <c r="K2037" s="2"/>
      <c r="L2037" s="2"/>
      <c r="M2037" s="1"/>
    </row>
    <row r="2038" spans="1:13" x14ac:dyDescent="0.2">
      <c r="A2038" s="1"/>
      <c r="B2038" s="1"/>
      <c r="C2038" s="16"/>
      <c r="D2038" s="1"/>
      <c r="E2038" s="1"/>
      <c r="F2038" s="1"/>
      <c r="G2038" s="1"/>
      <c r="H2038" s="11"/>
      <c r="I2038" s="11"/>
      <c r="J2038" s="11"/>
      <c r="K2038" s="2"/>
      <c r="L2038" s="2"/>
      <c r="M2038" s="1"/>
    </row>
    <row r="2039" spans="1:13" x14ac:dyDescent="0.2">
      <c r="A2039" s="1"/>
      <c r="B2039" s="1"/>
      <c r="C2039" s="16"/>
      <c r="D2039" s="1"/>
      <c r="E2039" s="1"/>
      <c r="F2039" s="1"/>
      <c r="G2039" s="1"/>
      <c r="H2039" s="11"/>
      <c r="I2039" s="11"/>
      <c r="J2039" s="11"/>
      <c r="K2039" s="2"/>
      <c r="L2039" s="2"/>
      <c r="M2039" s="1"/>
    </row>
    <row r="2040" spans="1:13" x14ac:dyDescent="0.2">
      <c r="A2040" s="1"/>
      <c r="B2040" s="1"/>
      <c r="C2040" s="16"/>
      <c r="D2040" s="1"/>
      <c r="E2040" s="1"/>
      <c r="F2040" s="1"/>
      <c r="G2040" s="1"/>
      <c r="H2040" s="11"/>
      <c r="I2040" s="11"/>
      <c r="J2040" s="11"/>
      <c r="K2040" s="2"/>
      <c r="L2040" s="2"/>
      <c r="M2040" s="1"/>
    </row>
    <row r="2041" spans="1:13" x14ac:dyDescent="0.2">
      <c r="A2041" s="1"/>
      <c r="B2041" s="1"/>
      <c r="C2041" s="16"/>
      <c r="D2041" s="1"/>
      <c r="E2041" s="1"/>
      <c r="F2041" s="1"/>
      <c r="G2041" s="1"/>
      <c r="H2041" s="11"/>
      <c r="I2041" s="11"/>
      <c r="J2041" s="11"/>
      <c r="K2041" s="2"/>
      <c r="L2041" s="2"/>
      <c r="M2041" s="1"/>
    </row>
    <row r="2042" spans="1:13" x14ac:dyDescent="0.2">
      <c r="A2042" s="1"/>
      <c r="B2042" s="1"/>
      <c r="C2042" s="16"/>
      <c r="D2042" s="1"/>
      <c r="E2042" s="1"/>
      <c r="F2042" s="1"/>
      <c r="G2042" s="1"/>
      <c r="H2042" s="11"/>
      <c r="I2042" s="11"/>
      <c r="J2042" s="11"/>
      <c r="K2042" s="2"/>
      <c r="L2042" s="2"/>
      <c r="M2042" s="1"/>
    </row>
    <row r="2043" spans="1:13" x14ac:dyDescent="0.2">
      <c r="A2043" s="1"/>
      <c r="B2043" s="1"/>
      <c r="C2043" s="16"/>
      <c r="D2043" s="1"/>
      <c r="E2043" s="1"/>
      <c r="F2043" s="1"/>
      <c r="G2043" s="1"/>
      <c r="H2043" s="11"/>
      <c r="I2043" s="11"/>
      <c r="J2043" s="11"/>
      <c r="K2043" s="2"/>
      <c r="L2043" s="2"/>
      <c r="M2043" s="1"/>
    </row>
    <row r="2044" spans="1:13" x14ac:dyDescent="0.2">
      <c r="A2044" s="1"/>
      <c r="B2044" s="1"/>
      <c r="C2044" s="16"/>
      <c r="D2044" s="1"/>
      <c r="E2044" s="1"/>
      <c r="F2044" s="1"/>
      <c r="G2044" s="1"/>
      <c r="H2044" s="11"/>
      <c r="I2044" s="11"/>
      <c r="J2044" s="11"/>
      <c r="K2044" s="2"/>
      <c r="L2044" s="2"/>
      <c r="M2044" s="1"/>
    </row>
    <row r="2045" spans="1:13" x14ac:dyDescent="0.2">
      <c r="A2045" s="1"/>
      <c r="B2045" s="1"/>
      <c r="C2045" s="16"/>
      <c r="D2045" s="1"/>
      <c r="E2045" s="1"/>
      <c r="F2045" s="1"/>
      <c r="G2045" s="1"/>
      <c r="H2045" s="11"/>
      <c r="I2045" s="11"/>
      <c r="J2045" s="11"/>
      <c r="K2045" s="2"/>
      <c r="L2045" s="2"/>
      <c r="M2045" s="1"/>
    </row>
    <row r="2046" spans="1:13" x14ac:dyDescent="0.2">
      <c r="A2046" s="1"/>
      <c r="B2046" s="1"/>
      <c r="C2046" s="16"/>
      <c r="D2046" s="1"/>
      <c r="E2046" s="1"/>
      <c r="F2046" s="1"/>
      <c r="G2046" s="1"/>
      <c r="H2046" s="11"/>
      <c r="I2046" s="11"/>
      <c r="J2046" s="11"/>
      <c r="K2046" s="2"/>
      <c r="L2046" s="2"/>
      <c r="M2046" s="1"/>
    </row>
    <row r="2047" spans="1:13" x14ac:dyDescent="0.2">
      <c r="A2047" s="1"/>
      <c r="B2047" s="1"/>
      <c r="C2047" s="16"/>
      <c r="D2047" s="1"/>
      <c r="E2047" s="1"/>
      <c r="F2047" s="1"/>
      <c r="G2047" s="1"/>
      <c r="H2047" s="11"/>
      <c r="I2047" s="11"/>
      <c r="J2047" s="11"/>
      <c r="K2047" s="2"/>
      <c r="L2047" s="2"/>
      <c r="M2047" s="1"/>
    </row>
    <row r="2048" spans="1:13" x14ac:dyDescent="0.2">
      <c r="A2048" s="1"/>
      <c r="B2048" s="1"/>
      <c r="C2048" s="16"/>
      <c r="D2048" s="1"/>
      <c r="E2048" s="1"/>
      <c r="F2048" s="1"/>
      <c r="G2048" s="1"/>
      <c r="H2048" s="11"/>
      <c r="I2048" s="11"/>
      <c r="J2048" s="11"/>
      <c r="K2048" s="2"/>
      <c r="L2048" s="2"/>
      <c r="M2048" s="1"/>
    </row>
    <row r="2049" spans="1:13" x14ac:dyDescent="0.2">
      <c r="A2049" s="1"/>
      <c r="B2049" s="1"/>
      <c r="C2049" s="16"/>
      <c r="D2049" s="1"/>
      <c r="E2049" s="1"/>
      <c r="F2049" s="1"/>
      <c r="G2049" s="1"/>
      <c r="H2049" s="11"/>
      <c r="I2049" s="11"/>
      <c r="J2049" s="11"/>
      <c r="K2049" s="2"/>
      <c r="L2049" s="2"/>
      <c r="M2049" s="1"/>
    </row>
    <row r="2050" spans="1:13" x14ac:dyDescent="0.2">
      <c r="A2050" s="1"/>
      <c r="B2050" s="1"/>
      <c r="C2050" s="16"/>
      <c r="D2050" s="1"/>
      <c r="E2050" s="1"/>
      <c r="F2050" s="1"/>
      <c r="G2050" s="1"/>
      <c r="H2050" s="11"/>
      <c r="I2050" s="11"/>
      <c r="J2050" s="11"/>
      <c r="K2050" s="2"/>
      <c r="L2050" s="2"/>
      <c r="M2050" s="1"/>
    </row>
    <row r="2051" spans="1:13" x14ac:dyDescent="0.2">
      <c r="A2051" s="1"/>
      <c r="B2051" s="1"/>
      <c r="C2051" s="16"/>
      <c r="D2051" s="1"/>
      <c r="E2051" s="1"/>
      <c r="F2051" s="1"/>
      <c r="G2051" s="1"/>
      <c r="H2051" s="11"/>
      <c r="I2051" s="11"/>
      <c r="J2051" s="11"/>
      <c r="K2051" s="2"/>
      <c r="L2051" s="2"/>
      <c r="M2051" s="1"/>
    </row>
    <row r="2052" spans="1:13" x14ac:dyDescent="0.2">
      <c r="A2052" s="1"/>
      <c r="B2052" s="1"/>
      <c r="C2052" s="16"/>
      <c r="D2052" s="1"/>
      <c r="E2052" s="1"/>
      <c r="F2052" s="1"/>
      <c r="G2052" s="1"/>
      <c r="H2052" s="11"/>
      <c r="I2052" s="11"/>
      <c r="J2052" s="11"/>
      <c r="K2052" s="2"/>
      <c r="L2052" s="2"/>
      <c r="M2052" s="1"/>
    </row>
    <row r="2053" spans="1:13" x14ac:dyDescent="0.2">
      <c r="A2053" s="1"/>
      <c r="B2053" s="1"/>
      <c r="C2053" s="16"/>
      <c r="D2053" s="1"/>
      <c r="E2053" s="1"/>
      <c r="F2053" s="1"/>
      <c r="G2053" s="1"/>
      <c r="H2053" s="11"/>
      <c r="I2053" s="11"/>
      <c r="J2053" s="11"/>
      <c r="K2053" s="2"/>
      <c r="L2053" s="2"/>
      <c r="M2053" s="1"/>
    </row>
    <row r="2054" spans="1:13" x14ac:dyDescent="0.2">
      <c r="A2054" s="1"/>
      <c r="B2054" s="1"/>
      <c r="C2054" s="16"/>
      <c r="D2054" s="1"/>
      <c r="E2054" s="1"/>
      <c r="F2054" s="1"/>
      <c r="G2054" s="1"/>
      <c r="H2054" s="11"/>
      <c r="I2054" s="11"/>
      <c r="J2054" s="11"/>
      <c r="K2054" s="2"/>
      <c r="L2054" s="2"/>
      <c r="M2054" s="1"/>
    </row>
    <row r="2055" spans="1:13" x14ac:dyDescent="0.2">
      <c r="A2055" s="1"/>
      <c r="B2055" s="1"/>
      <c r="C2055" s="16"/>
      <c r="D2055" s="1"/>
      <c r="E2055" s="1"/>
      <c r="F2055" s="1"/>
      <c r="G2055" s="1"/>
      <c r="H2055" s="11"/>
      <c r="I2055" s="11"/>
      <c r="J2055" s="11"/>
      <c r="K2055" s="2"/>
      <c r="L2055" s="2"/>
      <c r="M2055" s="1"/>
    </row>
    <row r="2056" spans="1:13" x14ac:dyDescent="0.2">
      <c r="A2056" s="1"/>
      <c r="B2056" s="1"/>
      <c r="C2056" s="16"/>
      <c r="D2056" s="1"/>
      <c r="E2056" s="1"/>
      <c r="F2056" s="1"/>
      <c r="G2056" s="1"/>
      <c r="H2056" s="11"/>
      <c r="I2056" s="11"/>
      <c r="J2056" s="11"/>
      <c r="K2056" s="2"/>
      <c r="L2056" s="2"/>
      <c r="M2056" s="1"/>
    </row>
    <row r="2057" spans="1:13" x14ac:dyDescent="0.2">
      <c r="A2057" s="1"/>
      <c r="B2057" s="1"/>
      <c r="C2057" s="16"/>
      <c r="D2057" s="1"/>
      <c r="E2057" s="1"/>
      <c r="F2057" s="1"/>
      <c r="G2057" s="1"/>
      <c r="H2057" s="11"/>
      <c r="I2057" s="11"/>
      <c r="J2057" s="11"/>
      <c r="K2057" s="2"/>
      <c r="L2057" s="2"/>
      <c r="M2057" s="1"/>
    </row>
    <row r="2058" spans="1:13" x14ac:dyDescent="0.2">
      <c r="A2058" s="1"/>
      <c r="B2058" s="1"/>
      <c r="C2058" s="16"/>
      <c r="D2058" s="1"/>
      <c r="E2058" s="1"/>
      <c r="F2058" s="1"/>
      <c r="G2058" s="1"/>
      <c r="H2058" s="11"/>
      <c r="I2058" s="11"/>
      <c r="J2058" s="11"/>
      <c r="K2058" s="2"/>
      <c r="L2058" s="2"/>
      <c r="M2058" s="1"/>
    </row>
    <row r="2059" spans="1:13" x14ac:dyDescent="0.2">
      <c r="A2059" s="1"/>
      <c r="B2059" s="1"/>
      <c r="C2059" s="16"/>
      <c r="D2059" s="1"/>
      <c r="E2059" s="1"/>
      <c r="F2059" s="1"/>
      <c r="G2059" s="1"/>
      <c r="H2059" s="11"/>
      <c r="I2059" s="11"/>
      <c r="J2059" s="11"/>
      <c r="K2059" s="2"/>
      <c r="L2059" s="2"/>
      <c r="M2059" s="1"/>
    </row>
    <row r="2060" spans="1:13" x14ac:dyDescent="0.2">
      <c r="A2060" s="1"/>
      <c r="B2060" s="1"/>
      <c r="C2060" s="16"/>
      <c r="D2060" s="1"/>
      <c r="E2060" s="1"/>
      <c r="F2060" s="1"/>
      <c r="G2060" s="1"/>
      <c r="H2060" s="11"/>
      <c r="I2060" s="11"/>
      <c r="J2060" s="11"/>
      <c r="K2060" s="2"/>
      <c r="L2060" s="2"/>
      <c r="M2060" s="1"/>
    </row>
    <row r="2061" spans="1:13" x14ac:dyDescent="0.2">
      <c r="A2061" s="1"/>
      <c r="B2061" s="1"/>
      <c r="C2061" s="16"/>
      <c r="D2061" s="1"/>
      <c r="E2061" s="1"/>
      <c r="F2061" s="1"/>
      <c r="G2061" s="1"/>
      <c r="H2061" s="11"/>
      <c r="I2061" s="11"/>
      <c r="J2061" s="11"/>
      <c r="K2061" s="2"/>
      <c r="L2061" s="2"/>
      <c r="M2061" s="1"/>
    </row>
    <row r="2062" spans="1:13" x14ac:dyDescent="0.2">
      <c r="A2062" s="1"/>
      <c r="B2062" s="1"/>
      <c r="C2062" s="16"/>
      <c r="D2062" s="1"/>
      <c r="E2062" s="1"/>
      <c r="F2062" s="1"/>
      <c r="G2062" s="1"/>
      <c r="H2062" s="11"/>
      <c r="I2062" s="11"/>
      <c r="J2062" s="11"/>
      <c r="K2062" s="2"/>
      <c r="L2062" s="2"/>
      <c r="M2062" s="1"/>
    </row>
    <row r="2063" spans="1:13" x14ac:dyDescent="0.2">
      <c r="A2063" s="1"/>
      <c r="B2063" s="1"/>
      <c r="C2063" s="16"/>
      <c r="D2063" s="1"/>
      <c r="E2063" s="1"/>
      <c r="F2063" s="1"/>
      <c r="G2063" s="1"/>
      <c r="H2063" s="11"/>
      <c r="I2063" s="11"/>
      <c r="J2063" s="11"/>
      <c r="K2063" s="2"/>
      <c r="L2063" s="2"/>
      <c r="M2063" s="1"/>
    </row>
    <row r="2064" spans="1:13" x14ac:dyDescent="0.2">
      <c r="A2064" s="1"/>
      <c r="B2064" s="1"/>
      <c r="C2064" s="16"/>
      <c r="D2064" s="1"/>
      <c r="E2064" s="1"/>
      <c r="F2064" s="1"/>
      <c r="G2064" s="1"/>
      <c r="H2064" s="11"/>
      <c r="I2064" s="11"/>
      <c r="J2064" s="11"/>
      <c r="K2064" s="2"/>
      <c r="L2064" s="2"/>
      <c r="M2064" s="1"/>
    </row>
    <row r="2065" spans="1:13" x14ac:dyDescent="0.2">
      <c r="A2065" s="1"/>
      <c r="B2065" s="1"/>
      <c r="C2065" s="16"/>
      <c r="D2065" s="1"/>
      <c r="E2065" s="1"/>
      <c r="F2065" s="1"/>
      <c r="G2065" s="1"/>
      <c r="H2065" s="11"/>
      <c r="I2065" s="11"/>
      <c r="J2065" s="11"/>
      <c r="K2065" s="2"/>
      <c r="L2065" s="2"/>
      <c r="M2065" s="1"/>
    </row>
    <row r="2066" spans="1:13" x14ac:dyDescent="0.2">
      <c r="A2066" s="1"/>
      <c r="B2066" s="1"/>
      <c r="C2066" s="16"/>
      <c r="D2066" s="1"/>
      <c r="E2066" s="1"/>
      <c r="F2066" s="1"/>
      <c r="G2066" s="1"/>
      <c r="H2066" s="11"/>
      <c r="I2066" s="11"/>
      <c r="J2066" s="11"/>
      <c r="K2066" s="2"/>
      <c r="L2066" s="2"/>
      <c r="M2066" s="1"/>
    </row>
    <row r="2067" spans="1:13" x14ac:dyDescent="0.2">
      <c r="A2067" s="1"/>
      <c r="B2067" s="1"/>
      <c r="C2067" s="16"/>
      <c r="D2067" s="1"/>
      <c r="E2067" s="1"/>
      <c r="F2067" s="1"/>
      <c r="G2067" s="1"/>
      <c r="H2067" s="11"/>
      <c r="I2067" s="11"/>
      <c r="J2067" s="11"/>
      <c r="K2067" s="2"/>
      <c r="L2067" s="2"/>
      <c r="M2067" s="1"/>
    </row>
    <row r="2068" spans="1:13" x14ac:dyDescent="0.2">
      <c r="A2068" s="1"/>
      <c r="B2068" s="1"/>
      <c r="C2068" s="16"/>
      <c r="D2068" s="1"/>
      <c r="E2068" s="1"/>
      <c r="F2068" s="1"/>
      <c r="G2068" s="1"/>
      <c r="H2068" s="11"/>
      <c r="I2068" s="11"/>
      <c r="J2068" s="11"/>
      <c r="K2068" s="2"/>
      <c r="L2068" s="2"/>
      <c r="M2068" s="1"/>
    </row>
    <row r="2069" spans="1:13" x14ac:dyDescent="0.2">
      <c r="A2069" s="1"/>
      <c r="B2069" s="1"/>
      <c r="C2069" s="16"/>
      <c r="D2069" s="1"/>
      <c r="E2069" s="1"/>
      <c r="F2069" s="1"/>
      <c r="G2069" s="1"/>
      <c r="H2069" s="11"/>
      <c r="I2069" s="11"/>
      <c r="J2069" s="11"/>
      <c r="K2069" s="2"/>
      <c r="L2069" s="2"/>
      <c r="M2069" s="1"/>
    </row>
    <row r="2070" spans="1:13" x14ac:dyDescent="0.2">
      <c r="A2070" s="1"/>
      <c r="B2070" s="1"/>
      <c r="C2070" s="16"/>
      <c r="D2070" s="1"/>
      <c r="E2070" s="1"/>
      <c r="F2070" s="1"/>
      <c r="G2070" s="1"/>
      <c r="H2070" s="11"/>
      <c r="I2070" s="11"/>
      <c r="J2070" s="11"/>
      <c r="K2070" s="2"/>
      <c r="L2070" s="2"/>
      <c r="M2070" s="1"/>
    </row>
    <row r="2071" spans="1:13" x14ac:dyDescent="0.2">
      <c r="A2071" s="1"/>
      <c r="B2071" s="1"/>
      <c r="C2071" s="16"/>
      <c r="D2071" s="1"/>
      <c r="E2071" s="1"/>
      <c r="F2071" s="1"/>
      <c r="G2071" s="1"/>
      <c r="H2071" s="11"/>
      <c r="I2071" s="11"/>
      <c r="J2071" s="11"/>
      <c r="K2071" s="2"/>
      <c r="L2071" s="2"/>
      <c r="M2071" s="1"/>
    </row>
    <row r="2072" spans="1:13" x14ac:dyDescent="0.2">
      <c r="A2072" s="1"/>
      <c r="B2072" s="1"/>
      <c r="C2072" s="16"/>
      <c r="D2072" s="1"/>
      <c r="E2072" s="1"/>
      <c r="F2072" s="1"/>
      <c r="G2072" s="1"/>
      <c r="H2072" s="11"/>
      <c r="I2072" s="11"/>
      <c r="J2072" s="11"/>
      <c r="K2072" s="2"/>
      <c r="L2072" s="2"/>
      <c r="M2072" s="1"/>
    </row>
    <row r="2073" spans="1:13" x14ac:dyDescent="0.2">
      <c r="A2073" s="1"/>
      <c r="B2073" s="1"/>
      <c r="C2073" s="16"/>
      <c r="D2073" s="1"/>
      <c r="E2073" s="1"/>
      <c r="F2073" s="1"/>
      <c r="G2073" s="1"/>
      <c r="H2073" s="11"/>
      <c r="I2073" s="11"/>
      <c r="J2073" s="11"/>
      <c r="K2073" s="2"/>
      <c r="L2073" s="2"/>
      <c r="M2073" s="1"/>
    </row>
    <row r="2074" spans="1:13" x14ac:dyDescent="0.2">
      <c r="A2074" s="1"/>
      <c r="B2074" s="1"/>
      <c r="C2074" s="16"/>
      <c r="D2074" s="1"/>
      <c r="E2074" s="1"/>
      <c r="F2074" s="1"/>
      <c r="G2074" s="1"/>
      <c r="H2074" s="11"/>
      <c r="I2074" s="11"/>
      <c r="J2074" s="11"/>
      <c r="K2074" s="2"/>
      <c r="L2074" s="2"/>
      <c r="M2074" s="1"/>
    </row>
    <row r="2075" spans="1:13" x14ac:dyDescent="0.2">
      <c r="A2075" s="1"/>
      <c r="B2075" s="1"/>
      <c r="C2075" s="16"/>
      <c r="D2075" s="1"/>
      <c r="E2075" s="1"/>
      <c r="F2075" s="1"/>
      <c r="G2075" s="1"/>
      <c r="H2075" s="11"/>
      <c r="I2075" s="11"/>
      <c r="J2075" s="11"/>
      <c r="K2075" s="2"/>
      <c r="L2075" s="2"/>
      <c r="M2075" s="1"/>
    </row>
    <row r="2076" spans="1:13" x14ac:dyDescent="0.2">
      <c r="A2076" s="1"/>
      <c r="B2076" s="1"/>
      <c r="C2076" s="16"/>
      <c r="D2076" s="1"/>
      <c r="E2076" s="1"/>
      <c r="F2076" s="1"/>
      <c r="G2076" s="1"/>
      <c r="H2076" s="11"/>
      <c r="I2076" s="11"/>
      <c r="J2076" s="11"/>
      <c r="K2076" s="2"/>
      <c r="L2076" s="2"/>
      <c r="M2076" s="1"/>
    </row>
    <row r="2077" spans="1:13" x14ac:dyDescent="0.2">
      <c r="A2077" s="1"/>
      <c r="B2077" s="1"/>
      <c r="C2077" s="16"/>
      <c r="D2077" s="1"/>
      <c r="E2077" s="1"/>
      <c r="F2077" s="1"/>
      <c r="G2077" s="1"/>
      <c r="H2077" s="11"/>
      <c r="I2077" s="11"/>
      <c r="J2077" s="11"/>
      <c r="K2077" s="2"/>
      <c r="L2077" s="2"/>
      <c r="M2077" s="1"/>
    </row>
    <row r="2078" spans="1:13" x14ac:dyDescent="0.2">
      <c r="A2078" s="1"/>
      <c r="B2078" s="1"/>
      <c r="C2078" s="16"/>
      <c r="D2078" s="1"/>
      <c r="E2078" s="1"/>
      <c r="F2078" s="1"/>
      <c r="G2078" s="1"/>
      <c r="H2078" s="11"/>
      <c r="I2078" s="11"/>
      <c r="J2078" s="11"/>
      <c r="K2078" s="2"/>
      <c r="L2078" s="2"/>
      <c r="M2078" s="1"/>
    </row>
    <row r="2079" spans="1:13" x14ac:dyDescent="0.2">
      <c r="A2079" s="1"/>
      <c r="B2079" s="1"/>
      <c r="C2079" s="16"/>
      <c r="D2079" s="1"/>
      <c r="E2079" s="1"/>
      <c r="F2079" s="1"/>
      <c r="G2079" s="1"/>
      <c r="H2079" s="11"/>
      <c r="I2079" s="11"/>
      <c r="J2079" s="11"/>
      <c r="K2079" s="2"/>
      <c r="L2079" s="2"/>
      <c r="M2079" s="1"/>
    </row>
    <row r="2080" spans="1:13" x14ac:dyDescent="0.2">
      <c r="A2080" s="1"/>
      <c r="B2080" s="1"/>
      <c r="C2080" s="16"/>
      <c r="D2080" s="1"/>
      <c r="E2080" s="1"/>
      <c r="F2080" s="1"/>
      <c r="G2080" s="1"/>
      <c r="H2080" s="11"/>
      <c r="I2080" s="11"/>
      <c r="J2080" s="11"/>
      <c r="K2080" s="2"/>
      <c r="L2080" s="2"/>
      <c r="M2080" s="1"/>
    </row>
    <row r="2081" spans="1:13" x14ac:dyDescent="0.2">
      <c r="A2081" s="1"/>
      <c r="B2081" s="1"/>
      <c r="C2081" s="16"/>
      <c r="D2081" s="1"/>
      <c r="E2081" s="1"/>
      <c r="F2081" s="1"/>
      <c r="G2081" s="1"/>
      <c r="H2081" s="11"/>
      <c r="I2081" s="11"/>
      <c r="J2081" s="11"/>
      <c r="K2081" s="2"/>
      <c r="L2081" s="2"/>
      <c r="M2081" s="1"/>
    </row>
    <row r="2082" spans="1:13" x14ac:dyDescent="0.2">
      <c r="A2082" s="1"/>
      <c r="B2082" s="1"/>
      <c r="C2082" s="16"/>
      <c r="D2082" s="1"/>
      <c r="E2082" s="1"/>
      <c r="F2082" s="1"/>
      <c r="G2082" s="1"/>
      <c r="H2082" s="11"/>
      <c r="I2082" s="11"/>
      <c r="J2082" s="11"/>
      <c r="K2082" s="2"/>
      <c r="L2082" s="2"/>
      <c r="M2082" s="1"/>
    </row>
    <row r="2083" spans="1:13" x14ac:dyDescent="0.2">
      <c r="A2083" s="1"/>
      <c r="B2083" s="1"/>
      <c r="C2083" s="16"/>
      <c r="D2083" s="1"/>
      <c r="E2083" s="1"/>
      <c r="F2083" s="1"/>
      <c r="G2083" s="1"/>
      <c r="H2083" s="11"/>
      <c r="I2083" s="11"/>
      <c r="J2083" s="11"/>
      <c r="K2083" s="2"/>
      <c r="L2083" s="2"/>
      <c r="M2083" s="1"/>
    </row>
    <row r="2084" spans="1:13" x14ac:dyDescent="0.2">
      <c r="A2084" s="1"/>
      <c r="B2084" s="1"/>
      <c r="C2084" s="16"/>
      <c r="D2084" s="1"/>
      <c r="E2084" s="1"/>
      <c r="F2084" s="1"/>
      <c r="G2084" s="1"/>
      <c r="H2084" s="11"/>
      <c r="I2084" s="11"/>
      <c r="J2084" s="11"/>
      <c r="K2084" s="2"/>
      <c r="L2084" s="2"/>
      <c r="M2084" s="1"/>
    </row>
    <row r="2085" spans="1:13" x14ac:dyDescent="0.2">
      <c r="A2085" s="1"/>
      <c r="B2085" s="1"/>
      <c r="C2085" s="16"/>
      <c r="D2085" s="1"/>
      <c r="E2085" s="1"/>
      <c r="F2085" s="1"/>
      <c r="G2085" s="1"/>
      <c r="H2085" s="11"/>
      <c r="I2085" s="11"/>
      <c r="J2085" s="11"/>
      <c r="K2085" s="2"/>
      <c r="L2085" s="2"/>
      <c r="M2085" s="1"/>
    </row>
    <row r="2086" spans="1:13" x14ac:dyDescent="0.2">
      <c r="A2086" s="1"/>
      <c r="B2086" s="1"/>
      <c r="C2086" s="16"/>
      <c r="D2086" s="1"/>
      <c r="E2086" s="1"/>
      <c r="F2086" s="1"/>
      <c r="G2086" s="1"/>
      <c r="H2086" s="11"/>
      <c r="I2086" s="11"/>
      <c r="J2086" s="11"/>
      <c r="K2086" s="2"/>
      <c r="L2086" s="2"/>
      <c r="M2086" s="1"/>
    </row>
    <row r="2087" spans="1:13" x14ac:dyDescent="0.2">
      <c r="A2087" s="1"/>
      <c r="B2087" s="1"/>
      <c r="C2087" s="16"/>
      <c r="D2087" s="1"/>
      <c r="E2087" s="1"/>
      <c r="F2087" s="1"/>
      <c r="G2087" s="1"/>
      <c r="H2087" s="11"/>
      <c r="I2087" s="11"/>
      <c r="J2087" s="11"/>
      <c r="K2087" s="2"/>
      <c r="L2087" s="2"/>
      <c r="M2087" s="1"/>
    </row>
    <row r="2088" spans="1:13" x14ac:dyDescent="0.2">
      <c r="A2088" s="1"/>
      <c r="B2088" s="1"/>
      <c r="C2088" s="16"/>
      <c r="D2088" s="1"/>
      <c r="E2088" s="1"/>
      <c r="F2088" s="1"/>
      <c r="G2088" s="1"/>
      <c r="H2088" s="11"/>
      <c r="I2088" s="11"/>
      <c r="J2088" s="11"/>
      <c r="K2088" s="2"/>
      <c r="L2088" s="2"/>
      <c r="M2088" s="1"/>
    </row>
    <row r="2089" spans="1:13" x14ac:dyDescent="0.2">
      <c r="A2089" s="1"/>
      <c r="B2089" s="1"/>
      <c r="C2089" s="16"/>
      <c r="D2089" s="1"/>
      <c r="E2089" s="1"/>
      <c r="F2089" s="1"/>
      <c r="G2089" s="1"/>
      <c r="H2089" s="11"/>
      <c r="I2089" s="11"/>
      <c r="J2089" s="11"/>
      <c r="K2089" s="2"/>
      <c r="L2089" s="2"/>
      <c r="M2089" s="1"/>
    </row>
    <row r="2090" spans="1:13" x14ac:dyDescent="0.2">
      <c r="A2090" s="1"/>
      <c r="B2090" s="1"/>
      <c r="C2090" s="16"/>
      <c r="D2090" s="1"/>
      <c r="E2090" s="1"/>
      <c r="F2090" s="1"/>
      <c r="G2090" s="1"/>
      <c r="H2090" s="11"/>
      <c r="I2090" s="11"/>
      <c r="J2090" s="11"/>
      <c r="K2090" s="2"/>
      <c r="L2090" s="2"/>
      <c r="M2090" s="1"/>
    </row>
    <row r="2091" spans="1:13" x14ac:dyDescent="0.2">
      <c r="A2091" s="1"/>
      <c r="B2091" s="1"/>
      <c r="C2091" s="16"/>
      <c r="D2091" s="1"/>
      <c r="E2091" s="1"/>
      <c r="F2091" s="1"/>
      <c r="G2091" s="1"/>
      <c r="H2091" s="11"/>
      <c r="I2091" s="11"/>
      <c r="J2091" s="11"/>
      <c r="K2091" s="2"/>
      <c r="L2091" s="2"/>
      <c r="M2091" s="1"/>
    </row>
    <row r="2092" spans="1:13" x14ac:dyDescent="0.2">
      <c r="A2092" s="1"/>
      <c r="B2092" s="1"/>
      <c r="C2092" s="16"/>
      <c r="D2092" s="1"/>
      <c r="E2092" s="1"/>
      <c r="F2092" s="1"/>
      <c r="G2092" s="1"/>
      <c r="H2092" s="11"/>
      <c r="I2092" s="11"/>
      <c r="J2092" s="11"/>
      <c r="K2092" s="2"/>
      <c r="L2092" s="2"/>
      <c r="M2092" s="1"/>
    </row>
    <row r="2093" spans="1:13" x14ac:dyDescent="0.2">
      <c r="A2093" s="1"/>
      <c r="B2093" s="1"/>
      <c r="C2093" s="16"/>
      <c r="D2093" s="1"/>
      <c r="E2093" s="1"/>
      <c r="F2093" s="1"/>
      <c r="G2093" s="1"/>
      <c r="H2093" s="11"/>
      <c r="I2093" s="11"/>
      <c r="J2093" s="11"/>
      <c r="K2093" s="2"/>
      <c r="L2093" s="2"/>
      <c r="M2093" s="1"/>
    </row>
    <row r="2094" spans="1:13" x14ac:dyDescent="0.2">
      <c r="A2094" s="1"/>
      <c r="B2094" s="1"/>
      <c r="C2094" s="16"/>
      <c r="D2094" s="1"/>
      <c r="E2094" s="1"/>
      <c r="F2094" s="1"/>
      <c r="G2094" s="1"/>
      <c r="H2094" s="11"/>
      <c r="I2094" s="11"/>
      <c r="J2094" s="11"/>
      <c r="K2094" s="2"/>
      <c r="L2094" s="2"/>
      <c r="M2094" s="1"/>
    </row>
    <row r="2095" spans="1:13" x14ac:dyDescent="0.2">
      <c r="A2095" s="1"/>
      <c r="B2095" s="1"/>
      <c r="C2095" s="16"/>
      <c r="D2095" s="1"/>
      <c r="E2095" s="1"/>
      <c r="F2095" s="1"/>
      <c r="G2095" s="1"/>
      <c r="H2095" s="11"/>
      <c r="I2095" s="11"/>
      <c r="J2095" s="11"/>
      <c r="K2095" s="2"/>
      <c r="L2095" s="2"/>
      <c r="M2095" s="1"/>
    </row>
    <row r="2096" spans="1:13" x14ac:dyDescent="0.2">
      <c r="A2096" s="1"/>
      <c r="B2096" s="1"/>
      <c r="C2096" s="16"/>
      <c r="D2096" s="1"/>
      <c r="E2096" s="1"/>
      <c r="F2096" s="1"/>
      <c r="G2096" s="1"/>
      <c r="H2096" s="11"/>
      <c r="I2096" s="11"/>
      <c r="J2096" s="11"/>
      <c r="K2096" s="2"/>
      <c r="L2096" s="2"/>
      <c r="M2096" s="1"/>
    </row>
    <row r="2097" spans="1:13" x14ac:dyDescent="0.2">
      <c r="A2097" s="1"/>
      <c r="B2097" s="1"/>
      <c r="C2097" s="16"/>
      <c r="D2097" s="1"/>
      <c r="E2097" s="1"/>
      <c r="F2097" s="1"/>
      <c r="G2097" s="1"/>
      <c r="H2097" s="11"/>
      <c r="I2097" s="11"/>
      <c r="J2097" s="11"/>
      <c r="K2097" s="2"/>
      <c r="L2097" s="2"/>
      <c r="M2097" s="1"/>
    </row>
    <row r="2098" spans="1:13" x14ac:dyDescent="0.2">
      <c r="A2098" s="1"/>
      <c r="B2098" s="1"/>
      <c r="C2098" s="16"/>
      <c r="D2098" s="1"/>
      <c r="E2098" s="1"/>
      <c r="F2098" s="1"/>
      <c r="G2098" s="1"/>
      <c r="H2098" s="11"/>
      <c r="I2098" s="11"/>
      <c r="J2098" s="11"/>
      <c r="K2098" s="2"/>
      <c r="L2098" s="2"/>
      <c r="M2098" s="1"/>
    </row>
    <row r="2099" spans="1:13" x14ac:dyDescent="0.2">
      <c r="A2099" s="1"/>
      <c r="B2099" s="1"/>
      <c r="C2099" s="16"/>
      <c r="D2099" s="1"/>
      <c r="E2099" s="1"/>
      <c r="F2099" s="1"/>
      <c r="G2099" s="1"/>
      <c r="H2099" s="11"/>
      <c r="I2099" s="11"/>
      <c r="J2099" s="11"/>
      <c r="K2099" s="2"/>
      <c r="L2099" s="2"/>
      <c r="M2099" s="1"/>
    </row>
    <row r="2100" spans="1:13" x14ac:dyDescent="0.2">
      <c r="A2100" s="1"/>
      <c r="B2100" s="1"/>
      <c r="C2100" s="16"/>
      <c r="D2100" s="1"/>
      <c r="E2100" s="1"/>
      <c r="F2100" s="1"/>
      <c r="G2100" s="1"/>
      <c r="H2100" s="11"/>
      <c r="I2100" s="11"/>
      <c r="J2100" s="11"/>
      <c r="K2100" s="2"/>
      <c r="L2100" s="2"/>
      <c r="M2100" s="1"/>
    </row>
    <row r="2101" spans="1:13" x14ac:dyDescent="0.2">
      <c r="A2101" s="1"/>
      <c r="B2101" s="1"/>
      <c r="C2101" s="16"/>
      <c r="D2101" s="1"/>
      <c r="E2101" s="1"/>
      <c r="F2101" s="1"/>
      <c r="G2101" s="1"/>
      <c r="H2101" s="11"/>
      <c r="I2101" s="11"/>
      <c r="J2101" s="11"/>
      <c r="K2101" s="2"/>
      <c r="L2101" s="2"/>
      <c r="M2101" s="1"/>
    </row>
    <row r="2102" spans="1:13" x14ac:dyDescent="0.2">
      <c r="A2102" s="1"/>
      <c r="B2102" s="1"/>
      <c r="C2102" s="16"/>
      <c r="D2102" s="1"/>
      <c r="E2102" s="1"/>
      <c r="F2102" s="1"/>
      <c r="G2102" s="1"/>
      <c r="H2102" s="11"/>
      <c r="I2102" s="11"/>
      <c r="J2102" s="11"/>
      <c r="K2102" s="2"/>
      <c r="L2102" s="2"/>
      <c r="M2102" s="1"/>
    </row>
    <row r="2103" spans="1:13" x14ac:dyDescent="0.2">
      <c r="A2103" s="1"/>
      <c r="B2103" s="1"/>
      <c r="C2103" s="16"/>
      <c r="D2103" s="1"/>
      <c r="E2103" s="1"/>
      <c r="F2103" s="1"/>
      <c r="G2103" s="1"/>
      <c r="H2103" s="11"/>
      <c r="I2103" s="11"/>
      <c r="J2103" s="11"/>
      <c r="K2103" s="2"/>
      <c r="L2103" s="2"/>
      <c r="M2103" s="1"/>
    </row>
    <row r="2104" spans="1:13" x14ac:dyDescent="0.2">
      <c r="A2104" s="1"/>
      <c r="B2104" s="1"/>
      <c r="C2104" s="16"/>
      <c r="D2104" s="1"/>
      <c r="E2104" s="1"/>
      <c r="F2104" s="1"/>
      <c r="G2104" s="1"/>
      <c r="H2104" s="11"/>
      <c r="I2104" s="11"/>
      <c r="J2104" s="11"/>
      <c r="K2104" s="2"/>
      <c r="L2104" s="2"/>
      <c r="M2104" s="1"/>
    </row>
    <row r="2105" spans="1:13" x14ac:dyDescent="0.2">
      <c r="A2105" s="1"/>
      <c r="B2105" s="1"/>
      <c r="C2105" s="16"/>
      <c r="D2105" s="1"/>
      <c r="E2105" s="1"/>
      <c r="F2105" s="1"/>
      <c r="G2105" s="1"/>
      <c r="H2105" s="11"/>
      <c r="I2105" s="11"/>
      <c r="J2105" s="11"/>
      <c r="K2105" s="2"/>
      <c r="L2105" s="2"/>
      <c r="M2105" s="1"/>
    </row>
    <row r="2106" spans="1:13" x14ac:dyDescent="0.2">
      <c r="A2106" s="1"/>
      <c r="B2106" s="1"/>
      <c r="C2106" s="16"/>
      <c r="D2106" s="1"/>
      <c r="E2106" s="1"/>
      <c r="F2106" s="1"/>
      <c r="G2106" s="1"/>
      <c r="H2106" s="11"/>
      <c r="I2106" s="11"/>
      <c r="J2106" s="11"/>
      <c r="K2106" s="2"/>
      <c r="L2106" s="2"/>
      <c r="M2106" s="1"/>
    </row>
    <row r="2107" spans="1:13" x14ac:dyDescent="0.2">
      <c r="A2107" s="1"/>
      <c r="B2107" s="1"/>
      <c r="C2107" s="16"/>
      <c r="D2107" s="1"/>
      <c r="E2107" s="1"/>
      <c r="F2107" s="1"/>
      <c r="G2107" s="1"/>
      <c r="H2107" s="11"/>
      <c r="I2107" s="11"/>
      <c r="J2107" s="11"/>
      <c r="K2107" s="2"/>
      <c r="L2107" s="2"/>
      <c r="M2107" s="1"/>
    </row>
    <row r="2108" spans="1:13" x14ac:dyDescent="0.2">
      <c r="A2108" s="1"/>
      <c r="B2108" s="1"/>
      <c r="C2108" s="16"/>
      <c r="D2108" s="1"/>
      <c r="E2108" s="1"/>
      <c r="F2108" s="1"/>
      <c r="G2108" s="1"/>
      <c r="H2108" s="11"/>
      <c r="I2108" s="11"/>
      <c r="J2108" s="11"/>
      <c r="K2108" s="2"/>
      <c r="L2108" s="2"/>
      <c r="M2108" s="1"/>
    </row>
    <row r="2109" spans="1:13" x14ac:dyDescent="0.2">
      <c r="A2109" s="1"/>
      <c r="B2109" s="1"/>
      <c r="C2109" s="16"/>
      <c r="D2109" s="1"/>
      <c r="E2109" s="1"/>
      <c r="F2109" s="1"/>
      <c r="G2109" s="1"/>
      <c r="H2109" s="11"/>
      <c r="I2109" s="11"/>
      <c r="J2109" s="11"/>
      <c r="K2109" s="2"/>
      <c r="L2109" s="2"/>
      <c r="M2109" s="1"/>
    </row>
    <row r="2110" spans="1:13" x14ac:dyDescent="0.2">
      <c r="A2110" s="1"/>
      <c r="B2110" s="1"/>
      <c r="C2110" s="16"/>
      <c r="D2110" s="1"/>
      <c r="E2110" s="1"/>
      <c r="F2110" s="1"/>
      <c r="G2110" s="1"/>
      <c r="H2110" s="11"/>
      <c r="I2110" s="11"/>
      <c r="J2110" s="11"/>
      <c r="K2110" s="2"/>
      <c r="L2110" s="2"/>
      <c r="M2110" s="1"/>
    </row>
    <row r="2111" spans="1:13" x14ac:dyDescent="0.2">
      <c r="A2111" s="1"/>
      <c r="B2111" s="1"/>
      <c r="C2111" s="16"/>
      <c r="D2111" s="1"/>
      <c r="E2111" s="1"/>
      <c r="F2111" s="1"/>
      <c r="G2111" s="1"/>
      <c r="H2111" s="11"/>
      <c r="I2111" s="11"/>
      <c r="J2111" s="11"/>
      <c r="K2111" s="2"/>
      <c r="L2111" s="2"/>
      <c r="M2111" s="1"/>
    </row>
    <row r="2112" spans="1:13" x14ac:dyDescent="0.2">
      <c r="A2112" s="1"/>
      <c r="B2112" s="1"/>
      <c r="C2112" s="16"/>
      <c r="D2112" s="1"/>
      <c r="E2112" s="1"/>
      <c r="F2112" s="1"/>
      <c r="G2112" s="1"/>
      <c r="H2112" s="11"/>
      <c r="I2112" s="11"/>
      <c r="J2112" s="11"/>
      <c r="K2112" s="2"/>
      <c r="L2112" s="2"/>
      <c r="M2112" s="1"/>
    </row>
    <row r="2113" spans="1:13" x14ac:dyDescent="0.2">
      <c r="A2113" s="1"/>
      <c r="B2113" s="1"/>
      <c r="C2113" s="16"/>
      <c r="D2113" s="1"/>
      <c r="E2113" s="1"/>
      <c r="F2113" s="1"/>
      <c r="G2113" s="1"/>
      <c r="H2113" s="11"/>
      <c r="I2113" s="11"/>
      <c r="J2113" s="11"/>
      <c r="K2113" s="2"/>
      <c r="L2113" s="2"/>
      <c r="M2113" s="1"/>
    </row>
    <row r="2114" spans="1:13" x14ac:dyDescent="0.2">
      <c r="A2114" s="1"/>
      <c r="B2114" s="1"/>
      <c r="C2114" s="16"/>
      <c r="D2114" s="1"/>
      <c r="E2114" s="1"/>
      <c r="F2114" s="1"/>
      <c r="G2114" s="1"/>
      <c r="H2114" s="11"/>
      <c r="I2114" s="11"/>
      <c r="J2114" s="11"/>
      <c r="K2114" s="2"/>
      <c r="L2114" s="2"/>
      <c r="M2114" s="1"/>
    </row>
    <row r="2115" spans="1:13" x14ac:dyDescent="0.2">
      <c r="A2115" s="1"/>
      <c r="B2115" s="1"/>
      <c r="C2115" s="16"/>
      <c r="D2115" s="1"/>
      <c r="E2115" s="1"/>
      <c r="F2115" s="1"/>
      <c r="G2115" s="1"/>
      <c r="H2115" s="11"/>
      <c r="I2115" s="11"/>
      <c r="J2115" s="11"/>
      <c r="K2115" s="2"/>
      <c r="L2115" s="2"/>
      <c r="M2115" s="1"/>
    </row>
    <row r="2116" spans="1:13" x14ac:dyDescent="0.2">
      <c r="A2116" s="1"/>
      <c r="B2116" s="1"/>
      <c r="C2116" s="16"/>
      <c r="D2116" s="1"/>
      <c r="E2116" s="1"/>
      <c r="F2116" s="1"/>
      <c r="G2116" s="1"/>
      <c r="H2116" s="11"/>
      <c r="I2116" s="11"/>
      <c r="J2116" s="11"/>
      <c r="K2116" s="2"/>
      <c r="L2116" s="2"/>
      <c r="M2116" s="1"/>
    </row>
    <row r="2117" spans="1:13" x14ac:dyDescent="0.2">
      <c r="A2117" s="1"/>
      <c r="B2117" s="1"/>
      <c r="C2117" s="16"/>
      <c r="D2117" s="1"/>
      <c r="E2117" s="1"/>
      <c r="F2117" s="1"/>
      <c r="G2117" s="1"/>
      <c r="H2117" s="11"/>
      <c r="I2117" s="11"/>
      <c r="J2117" s="11"/>
      <c r="K2117" s="2"/>
      <c r="L2117" s="2"/>
      <c r="M2117" s="1"/>
    </row>
    <row r="2118" spans="1:13" x14ac:dyDescent="0.2">
      <c r="A2118" s="1"/>
      <c r="B2118" s="1"/>
      <c r="C2118" s="16"/>
      <c r="D2118" s="1"/>
      <c r="E2118" s="1"/>
      <c r="F2118" s="1"/>
      <c r="G2118" s="1"/>
      <c r="H2118" s="11"/>
      <c r="I2118" s="11"/>
      <c r="J2118" s="11"/>
      <c r="K2118" s="2"/>
      <c r="L2118" s="2"/>
      <c r="M2118" s="1"/>
    </row>
    <row r="2119" spans="1:13" x14ac:dyDescent="0.2">
      <c r="A2119" s="1"/>
      <c r="B2119" s="1"/>
      <c r="C2119" s="16"/>
      <c r="D2119" s="1"/>
      <c r="E2119" s="1"/>
      <c r="F2119" s="1"/>
      <c r="G2119" s="1"/>
      <c r="H2119" s="11"/>
      <c r="I2119" s="11"/>
      <c r="J2119" s="11"/>
      <c r="K2119" s="2"/>
      <c r="L2119" s="2"/>
      <c r="M2119" s="1"/>
    </row>
    <row r="2120" spans="1:13" x14ac:dyDescent="0.2">
      <c r="A2120" s="1"/>
      <c r="B2120" s="1"/>
      <c r="C2120" s="16"/>
      <c r="D2120" s="1"/>
      <c r="E2120" s="1"/>
      <c r="F2120" s="1"/>
      <c r="G2120" s="1"/>
      <c r="H2120" s="11"/>
      <c r="I2120" s="11"/>
      <c r="J2120" s="11"/>
      <c r="K2120" s="2"/>
      <c r="L2120" s="2"/>
      <c r="M2120" s="1"/>
    </row>
    <row r="2121" spans="1:13" x14ac:dyDescent="0.2">
      <c r="A2121" s="1"/>
      <c r="B2121" s="1"/>
      <c r="C2121" s="16"/>
      <c r="D2121" s="1"/>
      <c r="E2121" s="1"/>
      <c r="F2121" s="1"/>
      <c r="G2121" s="1"/>
      <c r="H2121" s="11"/>
      <c r="I2121" s="11"/>
      <c r="J2121" s="11"/>
      <c r="K2121" s="2"/>
      <c r="L2121" s="2"/>
      <c r="M2121" s="1"/>
    </row>
    <row r="2122" spans="1:13" x14ac:dyDescent="0.2">
      <c r="A2122" s="1"/>
      <c r="B2122" s="1"/>
      <c r="C2122" s="16"/>
      <c r="D2122" s="1"/>
      <c r="E2122" s="1"/>
      <c r="F2122" s="1"/>
      <c r="G2122" s="1"/>
      <c r="H2122" s="11"/>
      <c r="I2122" s="11"/>
      <c r="J2122" s="11"/>
      <c r="K2122" s="2"/>
      <c r="L2122" s="2"/>
      <c r="M2122" s="1"/>
    </row>
    <row r="2123" spans="1:13" x14ac:dyDescent="0.2">
      <c r="A2123" s="1"/>
      <c r="B2123" s="1"/>
      <c r="C2123" s="16"/>
      <c r="D2123" s="1"/>
      <c r="E2123" s="1"/>
      <c r="F2123" s="1"/>
      <c r="G2123" s="1"/>
      <c r="H2123" s="11"/>
      <c r="I2123" s="11"/>
      <c r="J2123" s="11"/>
      <c r="K2123" s="2"/>
      <c r="L2123" s="2"/>
      <c r="M2123" s="1"/>
    </row>
    <row r="2124" spans="1:13" x14ac:dyDescent="0.2">
      <c r="A2124" s="1"/>
      <c r="B2124" s="1"/>
      <c r="C2124" s="16"/>
      <c r="D2124" s="1"/>
      <c r="E2124" s="1"/>
      <c r="F2124" s="1"/>
      <c r="G2124" s="1"/>
      <c r="H2124" s="11"/>
      <c r="I2124" s="11"/>
      <c r="J2124" s="11"/>
      <c r="K2124" s="2"/>
      <c r="L2124" s="2"/>
      <c r="M2124" s="1"/>
    </row>
    <row r="2125" spans="1:13" x14ac:dyDescent="0.2">
      <c r="A2125" s="1"/>
      <c r="B2125" s="1"/>
      <c r="C2125" s="16"/>
      <c r="D2125" s="1"/>
      <c r="E2125" s="1"/>
      <c r="F2125" s="1"/>
      <c r="G2125" s="1"/>
      <c r="H2125" s="11"/>
      <c r="I2125" s="11"/>
      <c r="J2125" s="11"/>
      <c r="K2125" s="2"/>
      <c r="L2125" s="2"/>
      <c r="M2125" s="1"/>
    </row>
    <row r="2126" spans="1:13" x14ac:dyDescent="0.2">
      <c r="A2126" s="1"/>
      <c r="B2126" s="1"/>
      <c r="C2126" s="16"/>
      <c r="D2126" s="1"/>
      <c r="E2126" s="1"/>
      <c r="F2126" s="1"/>
      <c r="G2126" s="1"/>
      <c r="H2126" s="11"/>
      <c r="I2126" s="11"/>
      <c r="J2126" s="11"/>
      <c r="K2126" s="2"/>
      <c r="L2126" s="2"/>
      <c r="M2126" s="1"/>
    </row>
    <row r="2127" spans="1:13" x14ac:dyDescent="0.2">
      <c r="A2127" s="1"/>
      <c r="B2127" s="1"/>
      <c r="C2127" s="16"/>
      <c r="D2127" s="1"/>
      <c r="E2127" s="1"/>
      <c r="F2127" s="1"/>
      <c r="G2127" s="1"/>
      <c r="H2127" s="11"/>
      <c r="I2127" s="11"/>
      <c r="J2127" s="11"/>
      <c r="K2127" s="2"/>
      <c r="L2127" s="2"/>
      <c r="M2127" s="1"/>
    </row>
    <row r="2128" spans="1:13" x14ac:dyDescent="0.2">
      <c r="A2128" s="1"/>
      <c r="B2128" s="1"/>
      <c r="C2128" s="16"/>
      <c r="D2128" s="1"/>
      <c r="E2128" s="1"/>
      <c r="F2128" s="1"/>
      <c r="G2128" s="1"/>
      <c r="H2128" s="11"/>
      <c r="I2128" s="11"/>
      <c r="J2128" s="11"/>
      <c r="K2128" s="2"/>
      <c r="L2128" s="2"/>
      <c r="M2128" s="1"/>
    </row>
    <row r="2129" spans="1:13" x14ac:dyDescent="0.2">
      <c r="A2129" s="1"/>
      <c r="B2129" s="1"/>
      <c r="C2129" s="16"/>
      <c r="D2129" s="1"/>
      <c r="E2129" s="1"/>
      <c r="F2129" s="1"/>
      <c r="G2129" s="1"/>
      <c r="H2129" s="11"/>
      <c r="I2129" s="11"/>
      <c r="J2129" s="11"/>
      <c r="K2129" s="2"/>
      <c r="L2129" s="2"/>
      <c r="M2129" s="1"/>
    </row>
    <row r="2130" spans="1:13" x14ac:dyDescent="0.2">
      <c r="A2130" s="1"/>
      <c r="B2130" s="1"/>
      <c r="C2130" s="16"/>
      <c r="D2130" s="1"/>
      <c r="E2130" s="1"/>
      <c r="F2130" s="1"/>
      <c r="G2130" s="1"/>
      <c r="H2130" s="11"/>
      <c r="I2130" s="11"/>
      <c r="J2130" s="11"/>
      <c r="K2130" s="2"/>
      <c r="L2130" s="2"/>
      <c r="M2130" s="1"/>
    </row>
    <row r="2131" spans="1:13" x14ac:dyDescent="0.2">
      <c r="A2131" s="1"/>
      <c r="B2131" s="1"/>
      <c r="C2131" s="16"/>
      <c r="D2131" s="1"/>
      <c r="E2131" s="1"/>
      <c r="F2131" s="1"/>
      <c r="G2131" s="1"/>
      <c r="H2131" s="11"/>
      <c r="I2131" s="11"/>
      <c r="J2131" s="11"/>
      <c r="K2131" s="2"/>
      <c r="L2131" s="2"/>
      <c r="M2131" s="1"/>
    </row>
    <row r="2132" spans="1:13" x14ac:dyDescent="0.2">
      <c r="A2132" s="1"/>
      <c r="B2132" s="1"/>
      <c r="C2132" s="16"/>
      <c r="D2132" s="1"/>
      <c r="E2132" s="1"/>
      <c r="F2132" s="1"/>
      <c r="G2132" s="1"/>
      <c r="H2132" s="11"/>
      <c r="I2132" s="11"/>
      <c r="J2132" s="11"/>
      <c r="K2132" s="2"/>
      <c r="L2132" s="2"/>
      <c r="M2132" s="1"/>
    </row>
    <row r="2133" spans="1:13" x14ac:dyDescent="0.2">
      <c r="A2133" s="1"/>
      <c r="B2133" s="1"/>
      <c r="C2133" s="16"/>
      <c r="D2133" s="1"/>
      <c r="E2133" s="1"/>
      <c r="F2133" s="1"/>
      <c r="G2133" s="1"/>
      <c r="H2133" s="11"/>
      <c r="I2133" s="11"/>
      <c r="J2133" s="11"/>
      <c r="K2133" s="2"/>
      <c r="L2133" s="2"/>
      <c r="M2133" s="1"/>
    </row>
    <row r="2134" spans="1:13" x14ac:dyDescent="0.2">
      <c r="A2134" s="1"/>
      <c r="B2134" s="1"/>
      <c r="C2134" s="16"/>
      <c r="D2134" s="1"/>
      <c r="E2134" s="1"/>
      <c r="F2134" s="1"/>
      <c r="G2134" s="1"/>
      <c r="H2134" s="11"/>
      <c r="I2134" s="11"/>
      <c r="J2134" s="11"/>
      <c r="K2134" s="2"/>
      <c r="L2134" s="2"/>
      <c r="M2134" s="1"/>
    </row>
    <row r="2135" spans="1:13" x14ac:dyDescent="0.2">
      <c r="A2135" s="1"/>
      <c r="B2135" s="1"/>
      <c r="C2135" s="16"/>
      <c r="D2135" s="1"/>
      <c r="E2135" s="1"/>
      <c r="F2135" s="1"/>
      <c r="G2135" s="1"/>
      <c r="H2135" s="11"/>
      <c r="I2135" s="11"/>
      <c r="J2135" s="11"/>
      <c r="K2135" s="2"/>
      <c r="L2135" s="2"/>
      <c r="M2135" s="1"/>
    </row>
    <row r="2136" spans="1:13" x14ac:dyDescent="0.2">
      <c r="A2136" s="1"/>
      <c r="B2136" s="1"/>
      <c r="C2136" s="16"/>
      <c r="D2136" s="1"/>
      <c r="E2136" s="1"/>
      <c r="F2136" s="1"/>
      <c r="G2136" s="1"/>
      <c r="H2136" s="11"/>
      <c r="I2136" s="11"/>
      <c r="J2136" s="11"/>
      <c r="K2136" s="2"/>
      <c r="L2136" s="2"/>
      <c r="M2136" s="1"/>
    </row>
    <row r="2137" spans="1:13" x14ac:dyDescent="0.2">
      <c r="A2137" s="1"/>
      <c r="B2137" s="1"/>
      <c r="C2137" s="16"/>
      <c r="D2137" s="1"/>
      <c r="E2137" s="1"/>
      <c r="F2137" s="1"/>
      <c r="G2137" s="1"/>
      <c r="H2137" s="11"/>
      <c r="I2137" s="11"/>
      <c r="J2137" s="11"/>
      <c r="K2137" s="2"/>
      <c r="L2137" s="2"/>
      <c r="M2137" s="1"/>
    </row>
    <row r="2138" spans="1:13" x14ac:dyDescent="0.2">
      <c r="A2138" s="1"/>
      <c r="B2138" s="1"/>
      <c r="C2138" s="16"/>
      <c r="D2138" s="1"/>
      <c r="E2138" s="1"/>
      <c r="F2138" s="1"/>
      <c r="G2138" s="1"/>
      <c r="H2138" s="11"/>
      <c r="I2138" s="11"/>
      <c r="J2138" s="11"/>
      <c r="K2138" s="2"/>
      <c r="L2138" s="2"/>
      <c r="M2138" s="1"/>
    </row>
    <row r="2139" spans="1:13" x14ac:dyDescent="0.2">
      <c r="A2139" s="1"/>
      <c r="B2139" s="1"/>
      <c r="C2139" s="16"/>
      <c r="D2139" s="1"/>
      <c r="E2139" s="1"/>
      <c r="F2139" s="1"/>
      <c r="G2139" s="1"/>
      <c r="H2139" s="11"/>
      <c r="I2139" s="11"/>
      <c r="J2139" s="11"/>
      <c r="K2139" s="2"/>
      <c r="L2139" s="2"/>
      <c r="M2139" s="1"/>
    </row>
    <row r="2140" spans="1:13" x14ac:dyDescent="0.2">
      <c r="A2140" s="1"/>
      <c r="B2140" s="1"/>
      <c r="C2140" s="16"/>
      <c r="D2140" s="1"/>
      <c r="E2140" s="1"/>
      <c r="F2140" s="1"/>
      <c r="G2140" s="1"/>
      <c r="H2140" s="11"/>
      <c r="I2140" s="11"/>
      <c r="J2140" s="11"/>
      <c r="K2140" s="2"/>
      <c r="L2140" s="2"/>
      <c r="M2140" s="1"/>
    </row>
    <row r="2141" spans="1:13" x14ac:dyDescent="0.2">
      <c r="A2141" s="1"/>
      <c r="B2141" s="1"/>
      <c r="C2141" s="16"/>
      <c r="D2141" s="1"/>
      <c r="E2141" s="1"/>
      <c r="F2141" s="1"/>
      <c r="G2141" s="1"/>
      <c r="H2141" s="11"/>
      <c r="I2141" s="11"/>
      <c r="J2141" s="11"/>
      <c r="K2141" s="2"/>
      <c r="L2141" s="2"/>
      <c r="M2141" s="1"/>
    </row>
    <row r="2142" spans="1:13" x14ac:dyDescent="0.2">
      <c r="A2142" s="1"/>
      <c r="B2142" s="1"/>
      <c r="C2142" s="16"/>
      <c r="D2142" s="1"/>
      <c r="E2142" s="1"/>
      <c r="F2142" s="1"/>
      <c r="G2142" s="1"/>
      <c r="H2142" s="11"/>
      <c r="I2142" s="11"/>
      <c r="J2142" s="11"/>
      <c r="K2142" s="2"/>
      <c r="L2142" s="2"/>
      <c r="M2142" s="1"/>
    </row>
    <row r="2143" spans="1:13" x14ac:dyDescent="0.2">
      <c r="A2143" s="1"/>
      <c r="B2143" s="1"/>
      <c r="C2143" s="16"/>
      <c r="D2143" s="1"/>
      <c r="E2143" s="1"/>
      <c r="F2143" s="1"/>
      <c r="G2143" s="1"/>
      <c r="H2143" s="11"/>
      <c r="I2143" s="11"/>
      <c r="J2143" s="11"/>
      <c r="K2143" s="2"/>
      <c r="L2143" s="2"/>
      <c r="M2143" s="1"/>
    </row>
    <row r="2144" spans="1:13" x14ac:dyDescent="0.2">
      <c r="A2144" s="1"/>
      <c r="B2144" s="1"/>
      <c r="C2144" s="16"/>
      <c r="D2144" s="1"/>
      <c r="E2144" s="1"/>
      <c r="F2144" s="1"/>
      <c r="G2144" s="1"/>
      <c r="H2144" s="11"/>
      <c r="I2144" s="11"/>
      <c r="J2144" s="11"/>
      <c r="K2144" s="2"/>
      <c r="L2144" s="2"/>
      <c r="M2144" s="1"/>
    </row>
    <row r="2145" spans="1:13" x14ac:dyDescent="0.2">
      <c r="A2145" s="1"/>
      <c r="B2145" s="1"/>
      <c r="C2145" s="16"/>
      <c r="D2145" s="1"/>
      <c r="E2145" s="1"/>
      <c r="F2145" s="1"/>
      <c r="G2145" s="1"/>
      <c r="H2145" s="11"/>
      <c r="I2145" s="11"/>
      <c r="J2145" s="11"/>
      <c r="K2145" s="2"/>
      <c r="L2145" s="2"/>
      <c r="M2145" s="1"/>
    </row>
    <row r="2146" spans="1:13" x14ac:dyDescent="0.2">
      <c r="A2146" s="1"/>
      <c r="B2146" s="1"/>
      <c r="C2146" s="16"/>
      <c r="D2146" s="1"/>
      <c r="E2146" s="1"/>
      <c r="F2146" s="1"/>
      <c r="G2146" s="1"/>
      <c r="H2146" s="11"/>
      <c r="I2146" s="11"/>
      <c r="J2146" s="11"/>
      <c r="K2146" s="2"/>
      <c r="L2146" s="2"/>
      <c r="M2146" s="1"/>
    </row>
    <row r="2147" spans="1:13" x14ac:dyDescent="0.2">
      <c r="A2147" s="1"/>
      <c r="B2147" s="1"/>
      <c r="C2147" s="16"/>
      <c r="D2147" s="1"/>
      <c r="E2147" s="1"/>
      <c r="F2147" s="1"/>
      <c r="G2147" s="1"/>
      <c r="H2147" s="11"/>
      <c r="I2147" s="11"/>
      <c r="J2147" s="11"/>
      <c r="K2147" s="2"/>
      <c r="L2147" s="2"/>
      <c r="M2147" s="1"/>
    </row>
    <row r="2148" spans="1:13" x14ac:dyDescent="0.2">
      <c r="A2148" s="1"/>
      <c r="B2148" s="1"/>
      <c r="C2148" s="16"/>
      <c r="D2148" s="1"/>
      <c r="E2148" s="1"/>
      <c r="F2148" s="1"/>
      <c r="G2148" s="1"/>
      <c r="H2148" s="11"/>
      <c r="I2148" s="11"/>
      <c r="J2148" s="11"/>
      <c r="K2148" s="2"/>
      <c r="L2148" s="2"/>
      <c r="M2148" s="1"/>
    </row>
    <row r="2149" spans="1:13" x14ac:dyDescent="0.2">
      <c r="A2149" s="1"/>
      <c r="B2149" s="1"/>
      <c r="C2149" s="16"/>
      <c r="D2149" s="1"/>
      <c r="E2149" s="1"/>
      <c r="F2149" s="1"/>
      <c r="G2149" s="1"/>
      <c r="H2149" s="11"/>
      <c r="I2149" s="11"/>
      <c r="J2149" s="11"/>
      <c r="K2149" s="2"/>
      <c r="L2149" s="2"/>
      <c r="M2149" s="1"/>
    </row>
    <row r="2150" spans="1:13" x14ac:dyDescent="0.2">
      <c r="A2150" s="1"/>
      <c r="B2150" s="1"/>
      <c r="C2150" s="16"/>
      <c r="D2150" s="1"/>
      <c r="E2150" s="1"/>
      <c r="F2150" s="1"/>
      <c r="G2150" s="1"/>
      <c r="H2150" s="11"/>
      <c r="I2150" s="11"/>
      <c r="J2150" s="11"/>
      <c r="K2150" s="2"/>
      <c r="L2150" s="2"/>
      <c r="M2150" s="1"/>
    </row>
    <row r="2151" spans="1:13" x14ac:dyDescent="0.2">
      <c r="A2151" s="1"/>
      <c r="B2151" s="1"/>
      <c r="C2151" s="16"/>
      <c r="D2151" s="1"/>
      <c r="E2151" s="1"/>
      <c r="F2151" s="1"/>
      <c r="G2151" s="1"/>
      <c r="H2151" s="11"/>
      <c r="I2151" s="11"/>
      <c r="J2151" s="11"/>
      <c r="K2151" s="2"/>
      <c r="L2151" s="2"/>
      <c r="M2151" s="1"/>
    </row>
    <row r="2152" spans="1:13" x14ac:dyDescent="0.2">
      <c r="A2152" s="1"/>
      <c r="B2152" s="1"/>
      <c r="C2152" s="16"/>
      <c r="D2152" s="1"/>
      <c r="E2152" s="1"/>
      <c r="F2152" s="1"/>
      <c r="G2152" s="1"/>
      <c r="H2152" s="11"/>
      <c r="I2152" s="11"/>
      <c r="J2152" s="11"/>
      <c r="K2152" s="2"/>
      <c r="L2152" s="2"/>
      <c r="M2152" s="1"/>
    </row>
    <row r="2153" spans="1:13" x14ac:dyDescent="0.2">
      <c r="A2153" s="1"/>
      <c r="B2153" s="1"/>
      <c r="C2153" s="16"/>
      <c r="D2153" s="1"/>
      <c r="E2153" s="1"/>
      <c r="F2153" s="1"/>
      <c r="G2153" s="1"/>
      <c r="H2153" s="11"/>
      <c r="I2153" s="11"/>
      <c r="J2153" s="11"/>
      <c r="K2153" s="2"/>
      <c r="L2153" s="2"/>
      <c r="M2153" s="1"/>
    </row>
    <row r="2154" spans="1:13" x14ac:dyDescent="0.2">
      <c r="A2154" s="1"/>
      <c r="B2154" s="1"/>
      <c r="C2154" s="16"/>
      <c r="D2154" s="1"/>
      <c r="E2154" s="1"/>
      <c r="F2154" s="1"/>
      <c r="G2154" s="1"/>
      <c r="H2154" s="11"/>
      <c r="I2154" s="11"/>
      <c r="J2154" s="11"/>
      <c r="K2154" s="2"/>
      <c r="L2154" s="2"/>
      <c r="M2154" s="1"/>
    </row>
    <row r="2155" spans="1:13" x14ac:dyDescent="0.2">
      <c r="A2155" s="1"/>
      <c r="B2155" s="1"/>
      <c r="C2155" s="16"/>
      <c r="D2155" s="1"/>
      <c r="E2155" s="1"/>
      <c r="F2155" s="1"/>
      <c r="G2155" s="1"/>
      <c r="H2155" s="11"/>
      <c r="I2155" s="11"/>
      <c r="J2155" s="11"/>
      <c r="K2155" s="2"/>
      <c r="L2155" s="2"/>
      <c r="M2155" s="1"/>
    </row>
    <row r="2156" spans="1:13" x14ac:dyDescent="0.2">
      <c r="A2156" s="1"/>
      <c r="B2156" s="1"/>
      <c r="C2156" s="16"/>
      <c r="D2156" s="1"/>
      <c r="E2156" s="1"/>
      <c r="F2156" s="1"/>
      <c r="G2156" s="1"/>
      <c r="H2156" s="11"/>
      <c r="I2156" s="11"/>
      <c r="J2156" s="11"/>
      <c r="K2156" s="2"/>
      <c r="L2156" s="2"/>
      <c r="M2156" s="1"/>
    </row>
    <row r="2157" spans="1:13" x14ac:dyDescent="0.2">
      <c r="A2157" s="1"/>
      <c r="B2157" s="1"/>
      <c r="C2157" s="16"/>
      <c r="D2157" s="1"/>
      <c r="E2157" s="1"/>
      <c r="F2157" s="1"/>
      <c r="G2157" s="1"/>
      <c r="H2157" s="11"/>
      <c r="I2157" s="11"/>
      <c r="J2157" s="11"/>
      <c r="K2157" s="2"/>
      <c r="L2157" s="2"/>
      <c r="M2157" s="1"/>
    </row>
    <row r="2158" spans="1:13" x14ac:dyDescent="0.2">
      <c r="A2158" s="1"/>
      <c r="B2158" s="1"/>
      <c r="C2158" s="16"/>
      <c r="D2158" s="1"/>
      <c r="E2158" s="1"/>
      <c r="F2158" s="1"/>
      <c r="G2158" s="1"/>
      <c r="H2158" s="11"/>
      <c r="I2158" s="11"/>
      <c r="J2158" s="11"/>
      <c r="K2158" s="2"/>
      <c r="L2158" s="2"/>
      <c r="M2158" s="1"/>
    </row>
    <row r="2159" spans="1:13" x14ac:dyDescent="0.2">
      <c r="A2159" s="1"/>
      <c r="B2159" s="1"/>
      <c r="C2159" s="16"/>
      <c r="D2159" s="1"/>
      <c r="E2159" s="1"/>
      <c r="F2159" s="1"/>
      <c r="G2159" s="1"/>
      <c r="H2159" s="11"/>
      <c r="I2159" s="11"/>
      <c r="J2159" s="11"/>
      <c r="K2159" s="2"/>
      <c r="L2159" s="2"/>
      <c r="M2159" s="1"/>
    </row>
    <row r="2160" spans="1:13" x14ac:dyDescent="0.2">
      <c r="A2160" s="1"/>
      <c r="B2160" s="1"/>
      <c r="C2160" s="16"/>
      <c r="D2160" s="1"/>
      <c r="E2160" s="1"/>
      <c r="F2160" s="1"/>
      <c r="G2160" s="1"/>
      <c r="H2160" s="11"/>
      <c r="I2160" s="11"/>
      <c r="J2160" s="11"/>
      <c r="K2160" s="2"/>
      <c r="L2160" s="2"/>
      <c r="M2160" s="1"/>
    </row>
    <row r="2161" spans="1:13" x14ac:dyDescent="0.2">
      <c r="A2161" s="1"/>
      <c r="B2161" s="1"/>
      <c r="C2161" s="16"/>
      <c r="D2161" s="1"/>
      <c r="E2161" s="1"/>
      <c r="F2161" s="1"/>
      <c r="G2161" s="1"/>
      <c r="H2161" s="11"/>
      <c r="I2161" s="11"/>
      <c r="J2161" s="11"/>
      <c r="K2161" s="2"/>
      <c r="L2161" s="2"/>
      <c r="M2161" s="1"/>
    </row>
    <row r="2162" spans="1:13" x14ac:dyDescent="0.2">
      <c r="A2162" s="1"/>
      <c r="B2162" s="1"/>
      <c r="C2162" s="16"/>
      <c r="D2162" s="1"/>
      <c r="E2162" s="1"/>
      <c r="F2162" s="1"/>
      <c r="G2162" s="1"/>
      <c r="H2162" s="11"/>
      <c r="I2162" s="11"/>
      <c r="J2162" s="11"/>
      <c r="K2162" s="2"/>
      <c r="L2162" s="2"/>
      <c r="M2162" s="1"/>
    </row>
    <row r="2163" spans="1:13" x14ac:dyDescent="0.2">
      <c r="A2163" s="1"/>
      <c r="B2163" s="1"/>
      <c r="C2163" s="16"/>
      <c r="D2163" s="1"/>
      <c r="E2163" s="1"/>
      <c r="F2163" s="1"/>
      <c r="G2163" s="1"/>
      <c r="H2163" s="11"/>
      <c r="I2163" s="11"/>
      <c r="J2163" s="11"/>
      <c r="K2163" s="2"/>
      <c r="L2163" s="2"/>
      <c r="M2163" s="1"/>
    </row>
    <row r="2164" spans="1:13" x14ac:dyDescent="0.2">
      <c r="A2164" s="1"/>
      <c r="B2164" s="1"/>
      <c r="C2164" s="16"/>
      <c r="D2164" s="1"/>
      <c r="E2164" s="1"/>
      <c r="F2164" s="1"/>
      <c r="G2164" s="1"/>
      <c r="H2164" s="11"/>
      <c r="I2164" s="11"/>
      <c r="J2164" s="11"/>
      <c r="K2164" s="2"/>
      <c r="L2164" s="2"/>
      <c r="M2164" s="1"/>
    </row>
    <row r="2165" spans="1:13" x14ac:dyDescent="0.2">
      <c r="A2165" s="1"/>
      <c r="B2165" s="1"/>
      <c r="C2165" s="16"/>
      <c r="D2165" s="1"/>
      <c r="E2165" s="1"/>
      <c r="F2165" s="1"/>
      <c r="G2165" s="1"/>
      <c r="H2165" s="11"/>
      <c r="I2165" s="11"/>
      <c r="J2165" s="11"/>
      <c r="K2165" s="2"/>
      <c r="L2165" s="2"/>
      <c r="M2165" s="1"/>
    </row>
    <row r="2166" spans="1:13" x14ac:dyDescent="0.2">
      <c r="A2166" s="1"/>
      <c r="B2166" s="1"/>
      <c r="C2166" s="16"/>
      <c r="D2166" s="1"/>
      <c r="E2166" s="1"/>
      <c r="F2166" s="1"/>
      <c r="G2166" s="1"/>
      <c r="H2166" s="11"/>
      <c r="I2166" s="11"/>
      <c r="J2166" s="11"/>
      <c r="K2166" s="2"/>
      <c r="L2166" s="2"/>
      <c r="M2166" s="1"/>
    </row>
    <row r="2167" spans="1:13" x14ac:dyDescent="0.2">
      <c r="A2167" s="1"/>
      <c r="B2167" s="1"/>
      <c r="C2167" s="16"/>
      <c r="D2167" s="1"/>
      <c r="E2167" s="1"/>
      <c r="F2167" s="1"/>
      <c r="G2167" s="1"/>
      <c r="H2167" s="11"/>
      <c r="I2167" s="11"/>
      <c r="J2167" s="11"/>
      <c r="K2167" s="2"/>
      <c r="L2167" s="2"/>
      <c r="M2167" s="1"/>
    </row>
    <row r="2168" spans="1:13" x14ac:dyDescent="0.2">
      <c r="A2168" s="1"/>
      <c r="B2168" s="1"/>
      <c r="C2168" s="16"/>
      <c r="D2168" s="1"/>
      <c r="E2168" s="1"/>
      <c r="F2168" s="1"/>
      <c r="G2168" s="1"/>
      <c r="H2168" s="11"/>
      <c r="I2168" s="11"/>
      <c r="J2168" s="11"/>
      <c r="K2168" s="2"/>
      <c r="L2168" s="2"/>
      <c r="M2168" s="1"/>
    </row>
    <row r="2169" spans="1:13" x14ac:dyDescent="0.2">
      <c r="A2169" s="1"/>
      <c r="B2169" s="1"/>
      <c r="C2169" s="16"/>
      <c r="D2169" s="1"/>
      <c r="E2169" s="1"/>
      <c r="F2169" s="1"/>
      <c r="G2169" s="1"/>
      <c r="H2169" s="11"/>
      <c r="I2169" s="11"/>
      <c r="J2169" s="11"/>
      <c r="K2169" s="2"/>
      <c r="L2169" s="2"/>
      <c r="M2169" s="1"/>
    </row>
    <row r="2170" spans="1:13" x14ac:dyDescent="0.2">
      <c r="A2170" s="1"/>
      <c r="B2170" s="1"/>
      <c r="C2170" s="16"/>
      <c r="D2170" s="1"/>
      <c r="E2170" s="1"/>
      <c r="F2170" s="1"/>
      <c r="G2170" s="1"/>
      <c r="H2170" s="11"/>
      <c r="I2170" s="11"/>
      <c r="J2170" s="11"/>
      <c r="K2170" s="2"/>
      <c r="L2170" s="2"/>
      <c r="M2170" s="1"/>
    </row>
    <row r="2171" spans="1:13" x14ac:dyDescent="0.2">
      <c r="A2171" s="1"/>
      <c r="B2171" s="1"/>
      <c r="C2171" s="16"/>
      <c r="D2171" s="1"/>
      <c r="E2171" s="1"/>
      <c r="F2171" s="1"/>
      <c r="G2171" s="1"/>
      <c r="H2171" s="11"/>
      <c r="I2171" s="11"/>
      <c r="J2171" s="11"/>
      <c r="K2171" s="2"/>
      <c r="L2171" s="2"/>
      <c r="M2171" s="1"/>
    </row>
    <row r="2172" spans="1:13" x14ac:dyDescent="0.2">
      <c r="A2172" s="1"/>
      <c r="B2172" s="1"/>
      <c r="C2172" s="16"/>
      <c r="D2172" s="1"/>
      <c r="E2172" s="1"/>
      <c r="F2172" s="1"/>
      <c r="G2172" s="1"/>
      <c r="H2172" s="11"/>
      <c r="I2172" s="11"/>
      <c r="J2172" s="11"/>
      <c r="K2172" s="2"/>
      <c r="L2172" s="2"/>
      <c r="M2172" s="1"/>
    </row>
    <row r="2173" spans="1:13" x14ac:dyDescent="0.2">
      <c r="A2173" s="1"/>
      <c r="B2173" s="1"/>
      <c r="C2173" s="16"/>
      <c r="D2173" s="1"/>
      <c r="E2173" s="1"/>
      <c r="F2173" s="1"/>
      <c r="G2173" s="1"/>
      <c r="H2173" s="11"/>
      <c r="I2173" s="11"/>
      <c r="J2173" s="11"/>
      <c r="K2173" s="2"/>
      <c r="L2173" s="2"/>
      <c r="M2173" s="1"/>
    </row>
    <row r="2174" spans="1:13" x14ac:dyDescent="0.2">
      <c r="A2174" s="1"/>
      <c r="B2174" s="1"/>
      <c r="C2174" s="16"/>
      <c r="D2174" s="1"/>
      <c r="E2174" s="1"/>
      <c r="F2174" s="1"/>
      <c r="G2174" s="1"/>
      <c r="H2174" s="11"/>
      <c r="I2174" s="11"/>
      <c r="J2174" s="11"/>
      <c r="K2174" s="2"/>
      <c r="L2174" s="2"/>
      <c r="M2174" s="1"/>
    </row>
    <row r="2175" spans="1:13" x14ac:dyDescent="0.2">
      <c r="A2175" s="1"/>
      <c r="B2175" s="1"/>
      <c r="C2175" s="16"/>
      <c r="D2175" s="1"/>
      <c r="E2175" s="1"/>
      <c r="F2175" s="1"/>
      <c r="G2175" s="1"/>
      <c r="H2175" s="11"/>
      <c r="I2175" s="11"/>
      <c r="J2175" s="11"/>
      <c r="K2175" s="2"/>
      <c r="L2175" s="2"/>
      <c r="M2175" s="1"/>
    </row>
    <row r="2176" spans="1:13" x14ac:dyDescent="0.2">
      <c r="A2176" s="1"/>
      <c r="B2176" s="1"/>
      <c r="C2176" s="16"/>
      <c r="D2176" s="1"/>
      <c r="E2176" s="1"/>
      <c r="F2176" s="1"/>
      <c r="G2176" s="1"/>
      <c r="H2176" s="11"/>
      <c r="I2176" s="11"/>
      <c r="J2176" s="11"/>
      <c r="K2176" s="2"/>
      <c r="L2176" s="2"/>
      <c r="M2176" s="1"/>
    </row>
    <row r="2177" spans="1:13" x14ac:dyDescent="0.2">
      <c r="A2177" s="1"/>
      <c r="B2177" s="1"/>
      <c r="C2177" s="16"/>
      <c r="D2177" s="1"/>
      <c r="E2177" s="1"/>
      <c r="F2177" s="1"/>
      <c r="G2177" s="1"/>
      <c r="H2177" s="11"/>
      <c r="I2177" s="11"/>
      <c r="J2177" s="11"/>
      <c r="K2177" s="2"/>
      <c r="L2177" s="2"/>
      <c r="M2177" s="1"/>
    </row>
    <row r="2178" spans="1:13" x14ac:dyDescent="0.2">
      <c r="A2178" s="1"/>
      <c r="B2178" s="1"/>
      <c r="C2178" s="16"/>
      <c r="D2178" s="1"/>
      <c r="E2178" s="1"/>
      <c r="F2178" s="1"/>
      <c r="G2178" s="1"/>
      <c r="H2178" s="11"/>
      <c r="I2178" s="11"/>
      <c r="J2178" s="11"/>
      <c r="K2178" s="2"/>
      <c r="L2178" s="2"/>
      <c r="M2178" s="1"/>
    </row>
    <row r="2179" spans="1:13" x14ac:dyDescent="0.2">
      <c r="A2179" s="1"/>
      <c r="B2179" s="1"/>
      <c r="C2179" s="16"/>
      <c r="D2179" s="1"/>
      <c r="E2179" s="1"/>
      <c r="F2179" s="1"/>
      <c r="G2179" s="1"/>
      <c r="H2179" s="11"/>
      <c r="I2179" s="11"/>
      <c r="J2179" s="11"/>
      <c r="K2179" s="2"/>
      <c r="L2179" s="2"/>
      <c r="M2179" s="1"/>
    </row>
    <row r="2180" spans="1:13" x14ac:dyDescent="0.2">
      <c r="A2180" s="1"/>
      <c r="B2180" s="1"/>
      <c r="C2180" s="16"/>
      <c r="D2180" s="1"/>
      <c r="E2180" s="1"/>
      <c r="F2180" s="1"/>
      <c r="G2180" s="1"/>
      <c r="H2180" s="11"/>
      <c r="I2180" s="11"/>
      <c r="J2180" s="11"/>
      <c r="K2180" s="2"/>
      <c r="L2180" s="2"/>
      <c r="M2180" s="1"/>
    </row>
    <row r="2181" spans="1:13" x14ac:dyDescent="0.2">
      <c r="A2181" s="1"/>
      <c r="B2181" s="1"/>
      <c r="C2181" s="16"/>
      <c r="D2181" s="1"/>
      <c r="E2181" s="1"/>
      <c r="F2181" s="1"/>
      <c r="G2181" s="1"/>
      <c r="H2181" s="11"/>
      <c r="I2181" s="11"/>
      <c r="J2181" s="11"/>
      <c r="K2181" s="2"/>
      <c r="L2181" s="2"/>
      <c r="M2181" s="1"/>
    </row>
    <row r="2182" spans="1:13" x14ac:dyDescent="0.2">
      <c r="A2182" s="1"/>
      <c r="B2182" s="1"/>
      <c r="C2182" s="16"/>
      <c r="D2182" s="1"/>
      <c r="E2182" s="1"/>
      <c r="F2182" s="1"/>
      <c r="G2182" s="1"/>
      <c r="H2182" s="11"/>
      <c r="I2182" s="11"/>
      <c r="J2182" s="11"/>
      <c r="K2182" s="2"/>
      <c r="L2182" s="2"/>
      <c r="M2182" s="1"/>
    </row>
    <row r="2183" spans="1:13" x14ac:dyDescent="0.2">
      <c r="A2183" s="1"/>
      <c r="B2183" s="1"/>
      <c r="C2183" s="16"/>
      <c r="D2183" s="1"/>
      <c r="E2183" s="1"/>
      <c r="F2183" s="1"/>
      <c r="G2183" s="1"/>
      <c r="H2183" s="11"/>
      <c r="I2183" s="11"/>
      <c r="J2183" s="11"/>
      <c r="K2183" s="2"/>
      <c r="L2183" s="2"/>
      <c r="M2183" s="1"/>
    </row>
    <row r="2184" spans="1:13" x14ac:dyDescent="0.2">
      <c r="A2184" s="1"/>
      <c r="B2184" s="1"/>
      <c r="C2184" s="16"/>
      <c r="D2184" s="1"/>
      <c r="E2184" s="1"/>
      <c r="F2184" s="1"/>
      <c r="G2184" s="1"/>
      <c r="H2184" s="11"/>
      <c r="I2184" s="11"/>
      <c r="J2184" s="11"/>
      <c r="K2184" s="2"/>
      <c r="L2184" s="2"/>
      <c r="M2184" s="1"/>
    </row>
    <row r="2185" spans="1:13" x14ac:dyDescent="0.2">
      <c r="A2185" s="1"/>
      <c r="B2185" s="1"/>
      <c r="C2185" s="16"/>
      <c r="D2185" s="1"/>
      <c r="E2185" s="1"/>
      <c r="F2185" s="1"/>
      <c r="G2185" s="1"/>
      <c r="H2185" s="11"/>
      <c r="I2185" s="11"/>
      <c r="J2185" s="11"/>
      <c r="K2185" s="2"/>
      <c r="L2185" s="2"/>
      <c r="M2185" s="1"/>
    </row>
    <row r="2186" spans="1:13" x14ac:dyDescent="0.2">
      <c r="A2186" s="1"/>
      <c r="B2186" s="1"/>
      <c r="C2186" s="16"/>
      <c r="D2186" s="1"/>
      <c r="E2186" s="1"/>
      <c r="F2186" s="1"/>
      <c r="G2186" s="1"/>
      <c r="H2186" s="11"/>
      <c r="I2186" s="11"/>
      <c r="J2186" s="11"/>
      <c r="K2186" s="2"/>
      <c r="L2186" s="2"/>
      <c r="M2186" s="1"/>
    </row>
    <row r="2187" spans="1:13" x14ac:dyDescent="0.2">
      <c r="A2187" s="1"/>
      <c r="B2187" s="1"/>
      <c r="C2187" s="16"/>
      <c r="D2187" s="1"/>
      <c r="E2187" s="1"/>
      <c r="F2187" s="1"/>
      <c r="G2187" s="1"/>
      <c r="H2187" s="11"/>
      <c r="I2187" s="11"/>
      <c r="J2187" s="11"/>
      <c r="K2187" s="2"/>
      <c r="L2187" s="2"/>
      <c r="M2187" s="1"/>
    </row>
    <row r="2188" spans="1:13" x14ac:dyDescent="0.2">
      <c r="A2188" s="1"/>
      <c r="B2188" s="1"/>
      <c r="C2188" s="16"/>
      <c r="D2188" s="1"/>
      <c r="E2188" s="1"/>
      <c r="F2188" s="1"/>
      <c r="G2188" s="1"/>
      <c r="H2188" s="11"/>
      <c r="I2188" s="11"/>
      <c r="J2188" s="11"/>
      <c r="K2188" s="2"/>
      <c r="L2188" s="2"/>
      <c r="M2188" s="1"/>
    </row>
    <row r="2189" spans="1:13" x14ac:dyDescent="0.2">
      <c r="A2189" s="1"/>
      <c r="B2189" s="1"/>
      <c r="C2189" s="16"/>
      <c r="D2189" s="1"/>
      <c r="E2189" s="1"/>
      <c r="F2189" s="1"/>
      <c r="G2189" s="1"/>
      <c r="H2189" s="11"/>
      <c r="I2189" s="11"/>
      <c r="J2189" s="11"/>
      <c r="K2189" s="2"/>
      <c r="L2189" s="2"/>
      <c r="M2189" s="1"/>
    </row>
    <row r="2190" spans="1:13" x14ac:dyDescent="0.2">
      <c r="A2190" s="1"/>
      <c r="B2190" s="1"/>
      <c r="C2190" s="16"/>
      <c r="D2190" s="1"/>
      <c r="E2190" s="1"/>
      <c r="F2190" s="1"/>
      <c r="G2190" s="1"/>
      <c r="H2190" s="11"/>
      <c r="I2190" s="11"/>
      <c r="J2190" s="11"/>
      <c r="K2190" s="2"/>
      <c r="L2190" s="2"/>
      <c r="M2190" s="1"/>
    </row>
    <row r="2191" spans="1:13" x14ac:dyDescent="0.2">
      <c r="A2191" s="1"/>
      <c r="B2191" s="1"/>
      <c r="C2191" s="16"/>
      <c r="D2191" s="1"/>
      <c r="E2191" s="1"/>
      <c r="F2191" s="1"/>
      <c r="G2191" s="1"/>
      <c r="H2191" s="11"/>
      <c r="I2191" s="11"/>
      <c r="J2191" s="11"/>
      <c r="K2191" s="2"/>
      <c r="L2191" s="2"/>
      <c r="M2191" s="1"/>
    </row>
    <row r="2192" spans="1:13" x14ac:dyDescent="0.2">
      <c r="A2192" s="1"/>
      <c r="B2192" s="1"/>
      <c r="C2192" s="16"/>
      <c r="D2192" s="1"/>
      <c r="E2192" s="1"/>
      <c r="F2192" s="1"/>
      <c r="G2192" s="1"/>
      <c r="H2192" s="11"/>
      <c r="I2192" s="11"/>
      <c r="J2192" s="11"/>
      <c r="K2192" s="2"/>
      <c r="L2192" s="2"/>
      <c r="M2192" s="1"/>
    </row>
    <row r="2193" spans="1:13" x14ac:dyDescent="0.2">
      <c r="A2193" s="1"/>
      <c r="B2193" s="1"/>
      <c r="C2193" s="16"/>
      <c r="D2193" s="1"/>
      <c r="E2193" s="1"/>
      <c r="F2193" s="1"/>
      <c r="G2193" s="1"/>
      <c r="H2193" s="11"/>
      <c r="I2193" s="11"/>
      <c r="J2193" s="11"/>
      <c r="K2193" s="2"/>
      <c r="L2193" s="2"/>
      <c r="M2193" s="1"/>
    </row>
    <row r="2194" spans="1:13" x14ac:dyDescent="0.2">
      <c r="A2194" s="1"/>
      <c r="B2194" s="1"/>
      <c r="C2194" s="16"/>
      <c r="D2194" s="1"/>
      <c r="E2194" s="1"/>
      <c r="F2194" s="1"/>
      <c r="G2194" s="1"/>
      <c r="H2194" s="11"/>
      <c r="I2194" s="11"/>
      <c r="J2194" s="11"/>
      <c r="K2194" s="2"/>
      <c r="L2194" s="2"/>
      <c r="M2194" s="1"/>
    </row>
    <row r="2195" spans="1:13" x14ac:dyDescent="0.2">
      <c r="A2195" s="1"/>
      <c r="B2195" s="1"/>
      <c r="C2195" s="16"/>
      <c r="D2195" s="1"/>
      <c r="E2195" s="1"/>
      <c r="F2195" s="1"/>
      <c r="G2195" s="1"/>
      <c r="H2195" s="11"/>
      <c r="I2195" s="11"/>
      <c r="J2195" s="11"/>
      <c r="K2195" s="2"/>
      <c r="L2195" s="2"/>
      <c r="M2195" s="1"/>
    </row>
    <row r="2196" spans="1:13" x14ac:dyDescent="0.2">
      <c r="A2196" s="1"/>
      <c r="B2196" s="1"/>
      <c r="C2196" s="16"/>
      <c r="D2196" s="1"/>
      <c r="E2196" s="1"/>
      <c r="F2196" s="1"/>
      <c r="G2196" s="1"/>
      <c r="H2196" s="11"/>
      <c r="I2196" s="11"/>
      <c r="J2196" s="11"/>
      <c r="K2196" s="2"/>
      <c r="L2196" s="2"/>
      <c r="M2196" s="1"/>
    </row>
    <row r="2197" spans="1:13" x14ac:dyDescent="0.2">
      <c r="A2197" s="1"/>
      <c r="B2197" s="1"/>
      <c r="C2197" s="16"/>
      <c r="D2197" s="1"/>
      <c r="E2197" s="1"/>
      <c r="F2197" s="1"/>
      <c r="G2197" s="1"/>
      <c r="H2197" s="11"/>
      <c r="I2197" s="11"/>
      <c r="J2197" s="11"/>
      <c r="K2197" s="2"/>
      <c r="L2197" s="2"/>
      <c r="M2197" s="1"/>
    </row>
    <row r="2198" spans="1:13" x14ac:dyDescent="0.2">
      <c r="A2198" s="1"/>
      <c r="B2198" s="1"/>
      <c r="C2198" s="16"/>
      <c r="D2198" s="1"/>
      <c r="E2198" s="1"/>
      <c r="F2198" s="1"/>
      <c r="G2198" s="1"/>
      <c r="H2198" s="11"/>
      <c r="I2198" s="11"/>
      <c r="J2198" s="11"/>
      <c r="K2198" s="2"/>
      <c r="L2198" s="2"/>
      <c r="M2198" s="1"/>
    </row>
    <row r="2199" spans="1:13" x14ac:dyDescent="0.2">
      <c r="A2199" s="1"/>
      <c r="B2199" s="1"/>
      <c r="C2199" s="16"/>
      <c r="D2199" s="1"/>
      <c r="E2199" s="1"/>
      <c r="F2199" s="1"/>
      <c r="G2199" s="1"/>
      <c r="H2199" s="11"/>
      <c r="I2199" s="11"/>
      <c r="J2199" s="11"/>
      <c r="K2199" s="2"/>
      <c r="L2199" s="2"/>
      <c r="M2199" s="1"/>
    </row>
    <row r="2200" spans="1:13" x14ac:dyDescent="0.2">
      <c r="A2200" s="1"/>
      <c r="B2200" s="1"/>
      <c r="C2200" s="16"/>
      <c r="D2200" s="1"/>
      <c r="E2200" s="1"/>
      <c r="F2200" s="1"/>
      <c r="G2200" s="1"/>
      <c r="H2200" s="11"/>
      <c r="I2200" s="11"/>
      <c r="J2200" s="11"/>
      <c r="K2200" s="2"/>
      <c r="L2200" s="2"/>
      <c r="M2200" s="1"/>
    </row>
    <row r="2201" spans="1:13" x14ac:dyDescent="0.2">
      <c r="A2201" s="1"/>
      <c r="B2201" s="1"/>
      <c r="C2201" s="16"/>
      <c r="D2201" s="1"/>
      <c r="E2201" s="1"/>
      <c r="F2201" s="1"/>
      <c r="G2201" s="1"/>
      <c r="H2201" s="11"/>
      <c r="I2201" s="11"/>
      <c r="J2201" s="11"/>
      <c r="K2201" s="2"/>
      <c r="L2201" s="2"/>
      <c r="M2201" s="1"/>
    </row>
    <row r="2202" spans="1:13" x14ac:dyDescent="0.2">
      <c r="A2202" s="1"/>
      <c r="B2202" s="1"/>
      <c r="C2202" s="16"/>
      <c r="D2202" s="1"/>
      <c r="E2202" s="1"/>
      <c r="F2202" s="1"/>
      <c r="G2202" s="1"/>
      <c r="H2202" s="11"/>
      <c r="I2202" s="11"/>
      <c r="J2202" s="11"/>
      <c r="K2202" s="2"/>
      <c r="L2202" s="2"/>
      <c r="M2202" s="1"/>
    </row>
    <row r="2203" spans="1:13" x14ac:dyDescent="0.2">
      <c r="A2203" s="1"/>
      <c r="B2203" s="1"/>
      <c r="C2203" s="16"/>
      <c r="D2203" s="1"/>
      <c r="E2203" s="1"/>
      <c r="F2203" s="1"/>
      <c r="G2203" s="1"/>
      <c r="H2203" s="11"/>
      <c r="I2203" s="11"/>
      <c r="J2203" s="11"/>
      <c r="K2203" s="2"/>
      <c r="L2203" s="2"/>
      <c r="M2203" s="1"/>
    </row>
    <row r="2204" spans="1:13" x14ac:dyDescent="0.2">
      <c r="A2204" s="1"/>
      <c r="B2204" s="1"/>
      <c r="C2204" s="16"/>
      <c r="D2204" s="1"/>
      <c r="E2204" s="1"/>
      <c r="F2204" s="1"/>
      <c r="G2204" s="1"/>
      <c r="H2204" s="11"/>
      <c r="I2204" s="11"/>
      <c r="J2204" s="11"/>
      <c r="K2204" s="2"/>
      <c r="L2204" s="2"/>
      <c r="M2204" s="1"/>
    </row>
    <row r="2205" spans="1:13" x14ac:dyDescent="0.2">
      <c r="A2205" s="1"/>
      <c r="B2205" s="1"/>
      <c r="C2205" s="16"/>
      <c r="D2205" s="1"/>
      <c r="E2205" s="1"/>
      <c r="F2205" s="1"/>
      <c r="G2205" s="1"/>
      <c r="H2205" s="11"/>
      <c r="I2205" s="11"/>
      <c r="J2205" s="11"/>
      <c r="K2205" s="2"/>
      <c r="L2205" s="2"/>
      <c r="M2205" s="1"/>
    </row>
    <row r="2206" spans="1:13" x14ac:dyDescent="0.2">
      <c r="A2206" s="1"/>
      <c r="B2206" s="1"/>
      <c r="C2206" s="16"/>
      <c r="D2206" s="1"/>
      <c r="E2206" s="1"/>
      <c r="F2206" s="1"/>
      <c r="G2206" s="1"/>
      <c r="H2206" s="11"/>
      <c r="I2206" s="11"/>
      <c r="J2206" s="11"/>
      <c r="K2206" s="2"/>
      <c r="L2206" s="2"/>
      <c r="M2206" s="1"/>
    </row>
    <row r="2207" spans="1:13" x14ac:dyDescent="0.2">
      <c r="A2207" s="1"/>
      <c r="B2207" s="1"/>
      <c r="C2207" s="16"/>
      <c r="D2207" s="1"/>
      <c r="E2207" s="1"/>
      <c r="F2207" s="1"/>
      <c r="G2207" s="1"/>
      <c r="H2207" s="11"/>
      <c r="I2207" s="11"/>
      <c r="J2207" s="11"/>
      <c r="K2207" s="2"/>
      <c r="L2207" s="2"/>
      <c r="M2207" s="1"/>
    </row>
    <row r="2208" spans="1:13" x14ac:dyDescent="0.2">
      <c r="A2208" s="1"/>
      <c r="B2208" s="1"/>
      <c r="C2208" s="16"/>
      <c r="D2208" s="1"/>
      <c r="E2208" s="1"/>
      <c r="F2208" s="1"/>
      <c r="G2208" s="1"/>
      <c r="H2208" s="11"/>
      <c r="I2208" s="11"/>
      <c r="J2208" s="11"/>
      <c r="K2208" s="2"/>
      <c r="L2208" s="2"/>
      <c r="M2208" s="1"/>
    </row>
    <row r="2209" spans="1:13" x14ac:dyDescent="0.2">
      <c r="A2209" s="1"/>
      <c r="B2209" s="1"/>
      <c r="C2209" s="16"/>
      <c r="D2209" s="1"/>
      <c r="E2209" s="1"/>
      <c r="F2209" s="1"/>
      <c r="G2209" s="1"/>
      <c r="H2209" s="11"/>
      <c r="I2209" s="11"/>
      <c r="J2209" s="11"/>
      <c r="K2209" s="2"/>
      <c r="L2209" s="2"/>
      <c r="M2209" s="1"/>
    </row>
    <row r="2210" spans="1:13" x14ac:dyDescent="0.2">
      <c r="A2210" s="1"/>
      <c r="B2210" s="1"/>
      <c r="C2210" s="16"/>
      <c r="D2210" s="1"/>
      <c r="E2210" s="1"/>
      <c r="F2210" s="1"/>
      <c r="G2210" s="1"/>
      <c r="H2210" s="11"/>
      <c r="I2210" s="11"/>
      <c r="J2210" s="11"/>
      <c r="K2210" s="2"/>
      <c r="L2210" s="2"/>
      <c r="M2210" s="1"/>
    </row>
    <row r="2211" spans="1:13" x14ac:dyDescent="0.2">
      <c r="A2211" s="1"/>
      <c r="B2211" s="1"/>
      <c r="C2211" s="16"/>
      <c r="D2211" s="1"/>
      <c r="E2211" s="1"/>
      <c r="F2211" s="1"/>
      <c r="G2211" s="1"/>
      <c r="H2211" s="11"/>
      <c r="I2211" s="11"/>
      <c r="J2211" s="11"/>
      <c r="K2211" s="2"/>
      <c r="L2211" s="2"/>
      <c r="M2211" s="1"/>
    </row>
    <row r="2212" spans="1:13" x14ac:dyDescent="0.2">
      <c r="A2212" s="1"/>
      <c r="B2212" s="1"/>
      <c r="C2212" s="16"/>
      <c r="D2212" s="1"/>
      <c r="E2212" s="1"/>
      <c r="F2212" s="1"/>
      <c r="G2212" s="1"/>
      <c r="H2212" s="11"/>
      <c r="I2212" s="11"/>
      <c r="J2212" s="11"/>
      <c r="K2212" s="2"/>
      <c r="L2212" s="2"/>
      <c r="M2212" s="1"/>
    </row>
    <row r="2213" spans="1:13" x14ac:dyDescent="0.2">
      <c r="A2213" s="1"/>
      <c r="B2213" s="1"/>
      <c r="C2213" s="16"/>
      <c r="D2213" s="1"/>
      <c r="E2213" s="1"/>
      <c r="F2213" s="1"/>
      <c r="G2213" s="1"/>
      <c r="H2213" s="11"/>
      <c r="I2213" s="11"/>
      <c r="J2213" s="11"/>
      <c r="K2213" s="2"/>
      <c r="L2213" s="2"/>
      <c r="M2213" s="1"/>
    </row>
    <row r="2214" spans="1:13" x14ac:dyDescent="0.2">
      <c r="A2214" s="1"/>
      <c r="B2214" s="1"/>
      <c r="C2214" s="16"/>
      <c r="D2214" s="1"/>
      <c r="E2214" s="1"/>
      <c r="F2214" s="1"/>
      <c r="G2214" s="1"/>
      <c r="H2214" s="11"/>
      <c r="I2214" s="11"/>
      <c r="J2214" s="11"/>
      <c r="K2214" s="2"/>
      <c r="L2214" s="2"/>
      <c r="M2214" s="1"/>
    </row>
    <row r="2215" spans="1:13" x14ac:dyDescent="0.2">
      <c r="A2215" s="1"/>
      <c r="B2215" s="1"/>
      <c r="C2215" s="16"/>
      <c r="D2215" s="1"/>
      <c r="E2215" s="1"/>
      <c r="F2215" s="1"/>
      <c r="G2215" s="1"/>
      <c r="H2215" s="11"/>
      <c r="I2215" s="11"/>
      <c r="J2215" s="11"/>
      <c r="K2215" s="2"/>
      <c r="L2215" s="2"/>
      <c r="M2215" s="1"/>
    </row>
    <row r="2216" spans="1:13" x14ac:dyDescent="0.2">
      <c r="A2216" s="1"/>
      <c r="B2216" s="1"/>
      <c r="C2216" s="16"/>
      <c r="D2216" s="1"/>
      <c r="E2216" s="1"/>
      <c r="F2216" s="1"/>
      <c r="G2216" s="1"/>
      <c r="H2216" s="11"/>
      <c r="I2216" s="11"/>
      <c r="J2216" s="11"/>
      <c r="K2216" s="2"/>
      <c r="L2216" s="2"/>
      <c r="M2216" s="1"/>
    </row>
    <row r="2217" spans="1:13" x14ac:dyDescent="0.2">
      <c r="A2217" s="1"/>
      <c r="B2217" s="1"/>
      <c r="C2217" s="16"/>
      <c r="D2217" s="1"/>
      <c r="E2217" s="1"/>
      <c r="F2217" s="1"/>
      <c r="G2217" s="1"/>
      <c r="H2217" s="11"/>
      <c r="I2217" s="11"/>
      <c r="J2217" s="11"/>
      <c r="K2217" s="2"/>
      <c r="L2217" s="2"/>
      <c r="M2217" s="1"/>
    </row>
    <row r="2218" spans="1:13" x14ac:dyDescent="0.2">
      <c r="A2218" s="1"/>
      <c r="B2218" s="1"/>
      <c r="C2218" s="16"/>
      <c r="D2218" s="1"/>
      <c r="E2218" s="1"/>
      <c r="F2218" s="1"/>
      <c r="G2218" s="1"/>
      <c r="H2218" s="11"/>
      <c r="I2218" s="11"/>
      <c r="J2218" s="11"/>
      <c r="K2218" s="2"/>
      <c r="L2218" s="2"/>
      <c r="M2218" s="1"/>
    </row>
    <row r="2219" spans="1:13" x14ac:dyDescent="0.2">
      <c r="A2219" s="1"/>
      <c r="B2219" s="1"/>
      <c r="C2219" s="16"/>
      <c r="D2219" s="1"/>
      <c r="E2219" s="1"/>
      <c r="F2219" s="1"/>
      <c r="G2219" s="1"/>
      <c r="H2219" s="11"/>
      <c r="I2219" s="11"/>
      <c r="J2219" s="11"/>
      <c r="K2219" s="2"/>
      <c r="L2219" s="2"/>
      <c r="M2219" s="1"/>
    </row>
    <row r="2220" spans="1:13" x14ac:dyDescent="0.2">
      <c r="A2220" s="1"/>
      <c r="B2220" s="1"/>
      <c r="C2220" s="16"/>
      <c r="D2220" s="1"/>
      <c r="E2220" s="1"/>
      <c r="F2220" s="1"/>
      <c r="G2220" s="1"/>
      <c r="H2220" s="11"/>
      <c r="I2220" s="11"/>
      <c r="J2220" s="11"/>
      <c r="K2220" s="2"/>
      <c r="L2220" s="2"/>
      <c r="M2220" s="1"/>
    </row>
    <row r="2221" spans="1:13" x14ac:dyDescent="0.2">
      <c r="A2221" s="1"/>
      <c r="B2221" s="1"/>
      <c r="C2221" s="16"/>
      <c r="D2221" s="1"/>
      <c r="E2221" s="1"/>
      <c r="F2221" s="1"/>
      <c r="G2221" s="1"/>
      <c r="H2221" s="11"/>
      <c r="I2221" s="11"/>
      <c r="J2221" s="11"/>
      <c r="K2221" s="2"/>
      <c r="L2221" s="2"/>
      <c r="M2221" s="1"/>
    </row>
    <row r="2222" spans="1:13" x14ac:dyDescent="0.2">
      <c r="A2222" s="1"/>
      <c r="B2222" s="1"/>
      <c r="C2222" s="16"/>
      <c r="D2222" s="1"/>
      <c r="E2222" s="1"/>
      <c r="F2222" s="1"/>
      <c r="G2222" s="1"/>
      <c r="H2222" s="11"/>
      <c r="I2222" s="11"/>
      <c r="J2222" s="11"/>
      <c r="K2222" s="2"/>
      <c r="L2222" s="2"/>
      <c r="M2222" s="1"/>
    </row>
    <row r="2223" spans="1:13" x14ac:dyDescent="0.2">
      <c r="A2223" s="1"/>
      <c r="B2223" s="1"/>
      <c r="C2223" s="16"/>
      <c r="D2223" s="1"/>
      <c r="E2223" s="1"/>
      <c r="F2223" s="1"/>
      <c r="G2223" s="1"/>
      <c r="H2223" s="11"/>
      <c r="I2223" s="11"/>
      <c r="J2223" s="11"/>
      <c r="K2223" s="2"/>
      <c r="L2223" s="2"/>
      <c r="M2223" s="1"/>
    </row>
    <row r="2224" spans="1:13" x14ac:dyDescent="0.2">
      <c r="A2224" s="1"/>
      <c r="B2224" s="1"/>
      <c r="C2224" s="16"/>
      <c r="D2224" s="1"/>
      <c r="E2224" s="1"/>
      <c r="F2224" s="1"/>
      <c r="G2224" s="1"/>
      <c r="H2224" s="11"/>
      <c r="I2224" s="11"/>
      <c r="J2224" s="11"/>
      <c r="K2224" s="2"/>
      <c r="L2224" s="2"/>
      <c r="M2224" s="1"/>
    </row>
    <row r="2225" spans="1:13" x14ac:dyDescent="0.2">
      <c r="A2225" s="1"/>
      <c r="B2225" s="1"/>
      <c r="C2225" s="16"/>
      <c r="D2225" s="1"/>
      <c r="E2225" s="1"/>
      <c r="F2225" s="1"/>
      <c r="G2225" s="1"/>
      <c r="H2225" s="11"/>
      <c r="I2225" s="11"/>
      <c r="J2225" s="11"/>
      <c r="K2225" s="2"/>
      <c r="L2225" s="2"/>
      <c r="M2225" s="1"/>
    </row>
    <row r="2226" spans="1:13" x14ac:dyDescent="0.2">
      <c r="A2226" s="1"/>
      <c r="B2226" s="1"/>
      <c r="C2226" s="16"/>
      <c r="D2226" s="1"/>
      <c r="E2226" s="1"/>
      <c r="F2226" s="1"/>
      <c r="G2226" s="1"/>
      <c r="H2226" s="11"/>
      <c r="I2226" s="11"/>
      <c r="J2226" s="11"/>
      <c r="K2226" s="2"/>
      <c r="L2226" s="2"/>
      <c r="M2226" s="1"/>
    </row>
    <row r="2227" spans="1:13" x14ac:dyDescent="0.2">
      <c r="A2227" s="1"/>
      <c r="B2227" s="1"/>
      <c r="C2227" s="16"/>
      <c r="D2227" s="1"/>
      <c r="E2227" s="1"/>
      <c r="F2227" s="1"/>
      <c r="G2227" s="1"/>
      <c r="H2227" s="11"/>
      <c r="I2227" s="11"/>
      <c r="J2227" s="11"/>
      <c r="K2227" s="2"/>
      <c r="L2227" s="2"/>
      <c r="M2227" s="1"/>
    </row>
    <row r="2228" spans="1:13" x14ac:dyDescent="0.2">
      <c r="A2228" s="1"/>
      <c r="B2228" s="1"/>
      <c r="C2228" s="16"/>
      <c r="D2228" s="1"/>
      <c r="E2228" s="1"/>
      <c r="F2228" s="1"/>
      <c r="G2228" s="1"/>
      <c r="H2228" s="11"/>
      <c r="I2228" s="11"/>
      <c r="J2228" s="11"/>
      <c r="K2228" s="2"/>
      <c r="L2228" s="2"/>
      <c r="M2228" s="1"/>
    </row>
    <row r="2229" spans="1:13" x14ac:dyDescent="0.2">
      <c r="A2229" s="1"/>
      <c r="B2229" s="1"/>
      <c r="C2229" s="16"/>
      <c r="D2229" s="1"/>
      <c r="E2229" s="1"/>
      <c r="F2229" s="1"/>
      <c r="G2229" s="1"/>
      <c r="H2229" s="11"/>
      <c r="I2229" s="11"/>
      <c r="J2229" s="11"/>
      <c r="K2229" s="2"/>
      <c r="L2229" s="2"/>
      <c r="M2229" s="1"/>
    </row>
    <row r="2230" spans="1:13" x14ac:dyDescent="0.2">
      <c r="A2230" s="1"/>
      <c r="B2230" s="1"/>
      <c r="C2230" s="16"/>
      <c r="D2230" s="1"/>
      <c r="E2230" s="1"/>
      <c r="F2230" s="1"/>
      <c r="G2230" s="1"/>
      <c r="H2230" s="11"/>
      <c r="I2230" s="11"/>
      <c r="J2230" s="11"/>
      <c r="K2230" s="2"/>
      <c r="L2230" s="2"/>
      <c r="M2230" s="1"/>
    </row>
    <row r="2231" spans="1:13" x14ac:dyDescent="0.2">
      <c r="A2231" s="1"/>
      <c r="B2231" s="1"/>
      <c r="C2231" s="16"/>
      <c r="D2231" s="1"/>
      <c r="E2231" s="1"/>
      <c r="F2231" s="1"/>
      <c r="G2231" s="1"/>
      <c r="H2231" s="11"/>
      <c r="I2231" s="11"/>
      <c r="J2231" s="11"/>
      <c r="K2231" s="2"/>
      <c r="L2231" s="2"/>
      <c r="M2231" s="1"/>
    </row>
    <row r="2232" spans="1:13" x14ac:dyDescent="0.2">
      <c r="A2232" s="1"/>
      <c r="B2232" s="1"/>
      <c r="C2232" s="16"/>
      <c r="D2232" s="1"/>
      <c r="E2232" s="1"/>
      <c r="F2232" s="1"/>
      <c r="G2232" s="1"/>
      <c r="H2232" s="11"/>
      <c r="I2232" s="11"/>
      <c r="J2232" s="11"/>
      <c r="K2232" s="2"/>
      <c r="L2232" s="2"/>
      <c r="M2232" s="1"/>
    </row>
    <row r="2233" spans="1:13" x14ac:dyDescent="0.2">
      <c r="A2233" s="1"/>
      <c r="B2233" s="1"/>
      <c r="C2233" s="16"/>
      <c r="D2233" s="1"/>
      <c r="E2233" s="1"/>
      <c r="F2233" s="1"/>
      <c r="G2233" s="1"/>
      <c r="H2233" s="11"/>
      <c r="I2233" s="11"/>
      <c r="J2233" s="11"/>
      <c r="K2233" s="2"/>
      <c r="L2233" s="2"/>
      <c r="M2233" s="1"/>
    </row>
    <row r="2234" spans="1:13" x14ac:dyDescent="0.2">
      <c r="A2234" s="1"/>
      <c r="B2234" s="1"/>
      <c r="C2234" s="16"/>
      <c r="D2234" s="1"/>
      <c r="E2234" s="1"/>
      <c r="F2234" s="1"/>
      <c r="G2234" s="1"/>
      <c r="H2234" s="11"/>
      <c r="I2234" s="11"/>
      <c r="J2234" s="11"/>
      <c r="K2234" s="2"/>
      <c r="L2234" s="2"/>
      <c r="M2234" s="1"/>
    </row>
    <row r="2235" spans="1:13" x14ac:dyDescent="0.2">
      <c r="A2235" s="1"/>
      <c r="B2235" s="1"/>
      <c r="C2235" s="16"/>
      <c r="D2235" s="1"/>
      <c r="E2235" s="1"/>
      <c r="F2235" s="1"/>
      <c r="G2235" s="1"/>
      <c r="H2235" s="11"/>
      <c r="I2235" s="11"/>
      <c r="J2235" s="11"/>
      <c r="K2235" s="2"/>
      <c r="L2235" s="2"/>
      <c r="M2235" s="1"/>
    </row>
    <row r="2236" spans="1:13" x14ac:dyDescent="0.2">
      <c r="A2236" s="1"/>
      <c r="B2236" s="1"/>
      <c r="C2236" s="16"/>
      <c r="D2236" s="1"/>
      <c r="E2236" s="1"/>
      <c r="F2236" s="1"/>
      <c r="G2236" s="1"/>
      <c r="H2236" s="11"/>
      <c r="I2236" s="11"/>
      <c r="J2236" s="11"/>
      <c r="K2236" s="2"/>
      <c r="L2236" s="2"/>
      <c r="M2236" s="1"/>
    </row>
    <row r="2237" spans="1:13" x14ac:dyDescent="0.2">
      <c r="A2237" s="1"/>
      <c r="B2237" s="1"/>
      <c r="C2237" s="16"/>
      <c r="D2237" s="1"/>
      <c r="E2237" s="1"/>
      <c r="F2237" s="1"/>
      <c r="G2237" s="1"/>
      <c r="H2237" s="11"/>
      <c r="I2237" s="11"/>
      <c r="J2237" s="11"/>
      <c r="K2237" s="2"/>
      <c r="L2237" s="2"/>
      <c r="M2237" s="1"/>
    </row>
    <row r="2238" spans="1:13" x14ac:dyDescent="0.2">
      <c r="A2238" s="1"/>
      <c r="B2238" s="1"/>
      <c r="C2238" s="16"/>
      <c r="D2238" s="1"/>
      <c r="E2238" s="1"/>
      <c r="F2238" s="1"/>
      <c r="G2238" s="1"/>
      <c r="H2238" s="11"/>
      <c r="I2238" s="11"/>
      <c r="J2238" s="11"/>
      <c r="K2238" s="2"/>
      <c r="L2238" s="2"/>
      <c r="M2238" s="1"/>
    </row>
    <row r="2239" spans="1:13" x14ac:dyDescent="0.2">
      <c r="A2239" s="1"/>
      <c r="B2239" s="1"/>
      <c r="C2239" s="16"/>
      <c r="D2239" s="1"/>
      <c r="E2239" s="1"/>
      <c r="F2239" s="1"/>
      <c r="G2239" s="1"/>
      <c r="H2239" s="11"/>
      <c r="I2239" s="11"/>
      <c r="J2239" s="11"/>
      <c r="K2239" s="2"/>
      <c r="L2239" s="2"/>
      <c r="M2239" s="1"/>
    </row>
    <row r="2240" spans="1:13" x14ac:dyDescent="0.2">
      <c r="A2240" s="1"/>
      <c r="B2240" s="1"/>
      <c r="C2240" s="16"/>
      <c r="D2240" s="1"/>
      <c r="E2240" s="1"/>
      <c r="F2240" s="1"/>
      <c r="G2240" s="1"/>
      <c r="H2240" s="11"/>
      <c r="I2240" s="11"/>
      <c r="J2240" s="11"/>
      <c r="K2240" s="2"/>
      <c r="L2240" s="2"/>
      <c r="M2240" s="1"/>
    </row>
    <row r="2241" spans="1:13" x14ac:dyDescent="0.2">
      <c r="A2241" s="1"/>
      <c r="B2241" s="1"/>
      <c r="C2241" s="16"/>
      <c r="D2241" s="1"/>
      <c r="E2241" s="1"/>
      <c r="F2241" s="1"/>
      <c r="G2241" s="1"/>
      <c r="H2241" s="11"/>
      <c r="I2241" s="11"/>
      <c r="J2241" s="11"/>
      <c r="K2241" s="2"/>
      <c r="L2241" s="2"/>
      <c r="M2241" s="1"/>
    </row>
    <row r="2242" spans="1:13" x14ac:dyDescent="0.2">
      <c r="A2242" s="1"/>
      <c r="B2242" s="1"/>
      <c r="C2242" s="16"/>
      <c r="D2242" s="1"/>
      <c r="E2242" s="1"/>
      <c r="F2242" s="1"/>
      <c r="G2242" s="1"/>
      <c r="H2242" s="11"/>
      <c r="I2242" s="11"/>
      <c r="J2242" s="11"/>
      <c r="K2242" s="2"/>
      <c r="L2242" s="2"/>
      <c r="M2242" s="1"/>
    </row>
    <row r="2243" spans="1:13" x14ac:dyDescent="0.2">
      <c r="A2243" s="1"/>
      <c r="B2243" s="1"/>
      <c r="C2243" s="16"/>
      <c r="D2243" s="1"/>
      <c r="E2243" s="1"/>
      <c r="F2243" s="1"/>
      <c r="G2243" s="1"/>
      <c r="H2243" s="11"/>
      <c r="I2243" s="11"/>
      <c r="J2243" s="11"/>
      <c r="K2243" s="2"/>
      <c r="L2243" s="2"/>
      <c r="M2243" s="1"/>
    </row>
    <row r="2244" spans="1:13" x14ac:dyDescent="0.2">
      <c r="A2244" s="1"/>
      <c r="B2244" s="1"/>
      <c r="C2244" s="16"/>
      <c r="D2244" s="1"/>
      <c r="E2244" s="1"/>
      <c r="F2244" s="1"/>
      <c r="G2244" s="1"/>
      <c r="H2244" s="11"/>
      <c r="I2244" s="11"/>
      <c r="J2244" s="11"/>
      <c r="K2244" s="2"/>
      <c r="L2244" s="2"/>
      <c r="M2244" s="1"/>
    </row>
    <row r="2245" spans="1:13" x14ac:dyDescent="0.2">
      <c r="A2245" s="1"/>
      <c r="B2245" s="1"/>
      <c r="C2245" s="16"/>
      <c r="D2245" s="1"/>
      <c r="E2245" s="1"/>
      <c r="F2245" s="1"/>
      <c r="G2245" s="1"/>
      <c r="H2245" s="11"/>
      <c r="I2245" s="11"/>
      <c r="J2245" s="11"/>
      <c r="K2245" s="2"/>
      <c r="L2245" s="2"/>
      <c r="M2245" s="1"/>
    </row>
    <row r="2246" spans="1:13" x14ac:dyDescent="0.2">
      <c r="A2246" s="1"/>
      <c r="B2246" s="1"/>
      <c r="C2246" s="16"/>
      <c r="D2246" s="1"/>
      <c r="E2246" s="1"/>
      <c r="F2246" s="1"/>
      <c r="G2246" s="1"/>
      <c r="H2246" s="11"/>
      <c r="I2246" s="11"/>
      <c r="J2246" s="11"/>
      <c r="K2246" s="2"/>
      <c r="L2246" s="2"/>
      <c r="M2246" s="1"/>
    </row>
    <row r="2247" spans="1:13" x14ac:dyDescent="0.2">
      <c r="A2247" s="1"/>
      <c r="B2247" s="1"/>
      <c r="C2247" s="16"/>
      <c r="D2247" s="1"/>
      <c r="E2247" s="1"/>
      <c r="F2247" s="1"/>
      <c r="G2247" s="1"/>
      <c r="H2247" s="11"/>
      <c r="I2247" s="11"/>
      <c r="J2247" s="11"/>
      <c r="K2247" s="2"/>
      <c r="L2247" s="2"/>
      <c r="M2247" s="1"/>
    </row>
    <row r="2248" spans="1:13" x14ac:dyDescent="0.2">
      <c r="A2248" s="1"/>
      <c r="B2248" s="1"/>
      <c r="C2248" s="16"/>
      <c r="D2248" s="1"/>
      <c r="E2248" s="1"/>
      <c r="F2248" s="1"/>
      <c r="G2248" s="1"/>
      <c r="H2248" s="11"/>
      <c r="I2248" s="11"/>
      <c r="J2248" s="11"/>
      <c r="K2248" s="2"/>
      <c r="L2248" s="2"/>
      <c r="M2248" s="1"/>
    </row>
    <row r="2249" spans="1:13" x14ac:dyDescent="0.2">
      <c r="A2249" s="1"/>
      <c r="B2249" s="1"/>
      <c r="C2249" s="16"/>
      <c r="D2249" s="1"/>
      <c r="E2249" s="1"/>
      <c r="F2249" s="1"/>
      <c r="G2249" s="1"/>
      <c r="H2249" s="11"/>
      <c r="I2249" s="11"/>
      <c r="J2249" s="11"/>
      <c r="K2249" s="2"/>
      <c r="L2249" s="2"/>
      <c r="M2249" s="1"/>
    </row>
    <row r="2250" spans="1:13" x14ac:dyDescent="0.2">
      <c r="A2250" s="1"/>
      <c r="B2250" s="1"/>
      <c r="C2250" s="16"/>
      <c r="D2250" s="1"/>
      <c r="E2250" s="1"/>
      <c r="F2250" s="1"/>
      <c r="G2250" s="1"/>
      <c r="H2250" s="11"/>
      <c r="I2250" s="11"/>
      <c r="J2250" s="11"/>
      <c r="K2250" s="2"/>
      <c r="L2250" s="2"/>
      <c r="M2250" s="1"/>
    </row>
    <row r="2251" spans="1:13" x14ac:dyDescent="0.2">
      <c r="A2251" s="1"/>
      <c r="B2251" s="1"/>
      <c r="C2251" s="16"/>
      <c r="D2251" s="1"/>
      <c r="E2251" s="1"/>
      <c r="F2251" s="1"/>
      <c r="G2251" s="1"/>
      <c r="H2251" s="11"/>
      <c r="I2251" s="11"/>
      <c r="J2251" s="11"/>
      <c r="K2251" s="2"/>
      <c r="L2251" s="2"/>
      <c r="M2251" s="1"/>
    </row>
    <row r="2252" spans="1:13" x14ac:dyDescent="0.2">
      <c r="A2252" s="1"/>
      <c r="B2252" s="1"/>
      <c r="C2252" s="16"/>
      <c r="D2252" s="1"/>
      <c r="E2252" s="1"/>
      <c r="F2252" s="1"/>
      <c r="G2252" s="1"/>
      <c r="H2252" s="11"/>
      <c r="I2252" s="11"/>
      <c r="J2252" s="11"/>
      <c r="K2252" s="2"/>
      <c r="L2252" s="2"/>
      <c r="M2252" s="1"/>
    </row>
    <row r="2253" spans="1:13" x14ac:dyDescent="0.2">
      <c r="A2253" s="1"/>
      <c r="B2253" s="1"/>
      <c r="C2253" s="16"/>
      <c r="D2253" s="1"/>
      <c r="E2253" s="1"/>
      <c r="F2253" s="1"/>
      <c r="G2253" s="1"/>
      <c r="H2253" s="11"/>
      <c r="I2253" s="11"/>
      <c r="J2253" s="11"/>
      <c r="K2253" s="2"/>
      <c r="L2253" s="2"/>
      <c r="M2253" s="1"/>
    </row>
    <row r="2254" spans="1:13" x14ac:dyDescent="0.2">
      <c r="A2254" s="1"/>
      <c r="B2254" s="1"/>
      <c r="C2254" s="16"/>
      <c r="D2254" s="1"/>
      <c r="E2254" s="1"/>
      <c r="F2254" s="1"/>
      <c r="G2254" s="1"/>
      <c r="H2254" s="11"/>
      <c r="I2254" s="11"/>
      <c r="J2254" s="11"/>
      <c r="K2254" s="2"/>
      <c r="L2254" s="2"/>
      <c r="M2254" s="1"/>
    </row>
    <row r="2255" spans="1:13" x14ac:dyDescent="0.2">
      <c r="A2255" s="1"/>
      <c r="B2255" s="1"/>
      <c r="C2255" s="16"/>
      <c r="D2255" s="1"/>
      <c r="E2255" s="1"/>
      <c r="F2255" s="1"/>
      <c r="G2255" s="1"/>
      <c r="H2255" s="11"/>
      <c r="I2255" s="11"/>
      <c r="J2255" s="11"/>
      <c r="K2255" s="2"/>
      <c r="L2255" s="2"/>
      <c r="M2255" s="1"/>
    </row>
    <row r="2256" spans="1:13" x14ac:dyDescent="0.2">
      <c r="A2256" s="1"/>
      <c r="B2256" s="1"/>
      <c r="C2256" s="16"/>
      <c r="D2256" s="1"/>
      <c r="E2256" s="1"/>
      <c r="F2256" s="1"/>
      <c r="G2256" s="1"/>
      <c r="H2256" s="11"/>
      <c r="I2256" s="11"/>
      <c r="J2256" s="11"/>
      <c r="K2256" s="2"/>
      <c r="L2256" s="2"/>
      <c r="M2256" s="1"/>
    </row>
    <row r="2257" spans="1:13" x14ac:dyDescent="0.2">
      <c r="A2257" s="1"/>
      <c r="B2257" s="1"/>
      <c r="C2257" s="16"/>
      <c r="D2257" s="1"/>
      <c r="E2257" s="1"/>
      <c r="F2257" s="1"/>
      <c r="G2257" s="1"/>
      <c r="H2257" s="11"/>
      <c r="I2257" s="11"/>
      <c r="J2257" s="11"/>
      <c r="K2257" s="2"/>
      <c r="L2257" s="2"/>
      <c r="M2257" s="1"/>
    </row>
    <row r="2258" spans="1:13" x14ac:dyDescent="0.2">
      <c r="A2258" s="1"/>
      <c r="B2258" s="1"/>
      <c r="C2258" s="16"/>
      <c r="D2258" s="1"/>
      <c r="E2258" s="1"/>
      <c r="F2258" s="1"/>
      <c r="G2258" s="1"/>
      <c r="H2258" s="11"/>
      <c r="I2258" s="11"/>
      <c r="J2258" s="11"/>
      <c r="K2258" s="2"/>
      <c r="L2258" s="2"/>
      <c r="M2258" s="1"/>
    </row>
    <row r="2259" spans="1:13" x14ac:dyDescent="0.2">
      <c r="A2259" s="1"/>
      <c r="B2259" s="1"/>
      <c r="C2259" s="16"/>
      <c r="D2259" s="1"/>
      <c r="E2259" s="1"/>
      <c r="F2259" s="1"/>
      <c r="G2259" s="1"/>
      <c r="H2259" s="11"/>
      <c r="I2259" s="11"/>
      <c r="J2259" s="11"/>
      <c r="K2259" s="2"/>
      <c r="L2259" s="2"/>
      <c r="M2259" s="1"/>
    </row>
    <row r="2260" spans="1:13" x14ac:dyDescent="0.2">
      <c r="A2260" s="1"/>
      <c r="B2260" s="1"/>
      <c r="C2260" s="16"/>
      <c r="D2260" s="1"/>
      <c r="E2260" s="1"/>
      <c r="F2260" s="1"/>
      <c r="G2260" s="1"/>
      <c r="H2260" s="11"/>
      <c r="I2260" s="11"/>
      <c r="J2260" s="11"/>
      <c r="K2260" s="2"/>
      <c r="L2260" s="2"/>
      <c r="M2260" s="1"/>
    </row>
    <row r="2261" spans="1:13" x14ac:dyDescent="0.2">
      <c r="A2261" s="1"/>
      <c r="B2261" s="1"/>
      <c r="C2261" s="16"/>
      <c r="D2261" s="1"/>
      <c r="E2261" s="1"/>
      <c r="F2261" s="1"/>
      <c r="G2261" s="1"/>
      <c r="H2261" s="11"/>
      <c r="I2261" s="11"/>
      <c r="J2261" s="11"/>
      <c r="K2261" s="2"/>
      <c r="L2261" s="2"/>
      <c r="M2261" s="1"/>
    </row>
    <row r="2262" spans="1:13" x14ac:dyDescent="0.2">
      <c r="A2262" s="1"/>
      <c r="B2262" s="1"/>
      <c r="C2262" s="16"/>
      <c r="D2262" s="1"/>
      <c r="E2262" s="1"/>
      <c r="F2262" s="1"/>
      <c r="G2262" s="1"/>
      <c r="H2262" s="11"/>
      <c r="I2262" s="11"/>
      <c r="J2262" s="11"/>
      <c r="K2262" s="2"/>
      <c r="L2262" s="2"/>
      <c r="M2262" s="1"/>
    </row>
    <row r="2263" spans="1:13" x14ac:dyDescent="0.2">
      <c r="A2263" s="1"/>
      <c r="B2263" s="1"/>
      <c r="C2263" s="16"/>
      <c r="D2263" s="1"/>
      <c r="E2263" s="1"/>
      <c r="F2263" s="1"/>
      <c r="G2263" s="1"/>
      <c r="H2263" s="11"/>
      <c r="I2263" s="11"/>
      <c r="J2263" s="11"/>
      <c r="K2263" s="2"/>
      <c r="L2263" s="2"/>
      <c r="M2263" s="1"/>
    </row>
    <row r="2264" spans="1:13" x14ac:dyDescent="0.2">
      <c r="A2264" s="1"/>
      <c r="B2264" s="1"/>
      <c r="C2264" s="16"/>
      <c r="D2264" s="1"/>
      <c r="E2264" s="1"/>
      <c r="F2264" s="1"/>
      <c r="G2264" s="1"/>
      <c r="H2264" s="11"/>
      <c r="I2264" s="11"/>
      <c r="J2264" s="11"/>
      <c r="K2264" s="2"/>
      <c r="L2264" s="2"/>
      <c r="M2264" s="1"/>
    </row>
    <row r="2265" spans="1:13" x14ac:dyDescent="0.2">
      <c r="A2265" s="1"/>
      <c r="B2265" s="1"/>
      <c r="C2265" s="16"/>
      <c r="D2265" s="1"/>
      <c r="E2265" s="1"/>
      <c r="F2265" s="1"/>
      <c r="G2265" s="1"/>
      <c r="H2265" s="11"/>
      <c r="I2265" s="11"/>
      <c r="J2265" s="11"/>
      <c r="K2265" s="2"/>
      <c r="L2265" s="2"/>
      <c r="M2265" s="1"/>
    </row>
    <row r="2266" spans="1:13" x14ac:dyDescent="0.2">
      <c r="A2266" s="1"/>
      <c r="B2266" s="1"/>
      <c r="C2266" s="16"/>
      <c r="D2266" s="1"/>
      <c r="E2266" s="1"/>
      <c r="F2266" s="1"/>
      <c r="G2266" s="1"/>
      <c r="H2266" s="11"/>
      <c r="I2266" s="11"/>
      <c r="J2266" s="11"/>
      <c r="K2266" s="2"/>
      <c r="L2266" s="2"/>
      <c r="M2266" s="1"/>
    </row>
    <row r="2267" spans="1:13" x14ac:dyDescent="0.2">
      <c r="A2267" s="1"/>
      <c r="B2267" s="1"/>
      <c r="C2267" s="16"/>
      <c r="D2267" s="1"/>
      <c r="E2267" s="1"/>
      <c r="F2267" s="1"/>
      <c r="G2267" s="1"/>
      <c r="H2267" s="11"/>
      <c r="I2267" s="11"/>
      <c r="J2267" s="11"/>
      <c r="K2267" s="2"/>
      <c r="L2267" s="2"/>
      <c r="M2267" s="1"/>
    </row>
    <row r="2268" spans="1:13" x14ac:dyDescent="0.2">
      <c r="A2268" s="1"/>
      <c r="B2268" s="1"/>
      <c r="C2268" s="16"/>
      <c r="D2268" s="1"/>
      <c r="E2268" s="1"/>
      <c r="F2268" s="1"/>
      <c r="G2268" s="1"/>
      <c r="H2268" s="11"/>
      <c r="I2268" s="11"/>
      <c r="J2268" s="11"/>
      <c r="K2268" s="2"/>
      <c r="L2268" s="2"/>
      <c r="M2268" s="1"/>
    </row>
    <row r="2269" spans="1:13" x14ac:dyDescent="0.2">
      <c r="A2269" s="1"/>
      <c r="B2269" s="1"/>
      <c r="C2269" s="16"/>
      <c r="D2269" s="1"/>
      <c r="E2269" s="1"/>
      <c r="F2269" s="1"/>
      <c r="G2269" s="1"/>
      <c r="H2269" s="11"/>
      <c r="I2269" s="11"/>
      <c r="J2269" s="11"/>
      <c r="K2269" s="2"/>
      <c r="L2269" s="2"/>
      <c r="M2269" s="1"/>
    </row>
    <row r="2270" spans="1:13" x14ac:dyDescent="0.2">
      <c r="A2270" s="1"/>
      <c r="B2270" s="1"/>
      <c r="C2270" s="16"/>
      <c r="D2270" s="1"/>
      <c r="E2270" s="1"/>
      <c r="F2270" s="1"/>
      <c r="G2270" s="1"/>
      <c r="H2270" s="11"/>
      <c r="I2270" s="11"/>
      <c r="J2270" s="11"/>
      <c r="K2270" s="2"/>
      <c r="L2270" s="2"/>
      <c r="M2270" s="1"/>
    </row>
    <row r="2271" spans="1:13" x14ac:dyDescent="0.2">
      <c r="A2271" s="1"/>
      <c r="B2271" s="1"/>
      <c r="C2271" s="16"/>
      <c r="D2271" s="1"/>
      <c r="E2271" s="1"/>
      <c r="F2271" s="1"/>
      <c r="G2271" s="1"/>
      <c r="H2271" s="11"/>
      <c r="I2271" s="11"/>
      <c r="J2271" s="11"/>
      <c r="K2271" s="2"/>
      <c r="L2271" s="2"/>
      <c r="M2271" s="1"/>
    </row>
    <row r="2272" spans="1:13" x14ac:dyDescent="0.2">
      <c r="A2272" s="1"/>
      <c r="B2272" s="1"/>
      <c r="C2272" s="16"/>
      <c r="D2272" s="1"/>
      <c r="E2272" s="1"/>
      <c r="F2272" s="1"/>
      <c r="G2272" s="1"/>
      <c r="H2272" s="11"/>
      <c r="I2272" s="11"/>
      <c r="J2272" s="11"/>
      <c r="K2272" s="2"/>
      <c r="L2272" s="2"/>
      <c r="M2272" s="1"/>
    </row>
    <row r="2273" spans="1:13" x14ac:dyDescent="0.2">
      <c r="A2273" s="1"/>
      <c r="B2273" s="1"/>
      <c r="C2273" s="16"/>
      <c r="D2273" s="1"/>
      <c r="E2273" s="1"/>
      <c r="F2273" s="1"/>
      <c r="G2273" s="1"/>
      <c r="H2273" s="11"/>
      <c r="I2273" s="11"/>
      <c r="J2273" s="11"/>
      <c r="K2273" s="2"/>
      <c r="L2273" s="2"/>
      <c r="M2273" s="1"/>
    </row>
    <row r="2274" spans="1:13" x14ac:dyDescent="0.2">
      <c r="A2274" s="1"/>
      <c r="B2274" s="1"/>
      <c r="C2274" s="16"/>
      <c r="D2274" s="1"/>
      <c r="E2274" s="1"/>
      <c r="F2274" s="1"/>
      <c r="G2274" s="1"/>
      <c r="H2274" s="11"/>
      <c r="I2274" s="11"/>
      <c r="J2274" s="11"/>
      <c r="K2274" s="2"/>
      <c r="L2274" s="2"/>
      <c r="M2274" s="1"/>
    </row>
    <row r="2275" spans="1:13" x14ac:dyDescent="0.2">
      <c r="A2275" s="1"/>
      <c r="B2275" s="1"/>
      <c r="C2275" s="16"/>
      <c r="D2275" s="1"/>
      <c r="E2275" s="1"/>
      <c r="F2275" s="1"/>
      <c r="G2275" s="1"/>
      <c r="H2275" s="11"/>
      <c r="I2275" s="11"/>
      <c r="J2275" s="11"/>
      <c r="K2275" s="2"/>
      <c r="L2275" s="2"/>
      <c r="M2275" s="1"/>
    </row>
    <row r="2276" spans="1:13" x14ac:dyDescent="0.2">
      <c r="A2276" s="1"/>
      <c r="B2276" s="1"/>
      <c r="C2276" s="16"/>
      <c r="D2276" s="1"/>
      <c r="E2276" s="1"/>
      <c r="F2276" s="1"/>
      <c r="G2276" s="1"/>
      <c r="H2276" s="11"/>
      <c r="I2276" s="11"/>
      <c r="J2276" s="11"/>
      <c r="K2276" s="2"/>
      <c r="L2276" s="2"/>
      <c r="M2276" s="1"/>
    </row>
    <row r="2277" spans="1:13" x14ac:dyDescent="0.2">
      <c r="A2277" s="1"/>
      <c r="B2277" s="1"/>
      <c r="C2277" s="16"/>
      <c r="D2277" s="1"/>
      <c r="E2277" s="1"/>
      <c r="F2277" s="1"/>
      <c r="G2277" s="1"/>
      <c r="H2277" s="11"/>
      <c r="I2277" s="11"/>
      <c r="J2277" s="11"/>
      <c r="K2277" s="2"/>
      <c r="L2277" s="2"/>
      <c r="M2277" s="1"/>
    </row>
    <row r="2278" spans="1:13" x14ac:dyDescent="0.2">
      <c r="A2278" s="1"/>
      <c r="B2278" s="1"/>
      <c r="C2278" s="16"/>
      <c r="D2278" s="1"/>
      <c r="E2278" s="1"/>
      <c r="F2278" s="1"/>
      <c r="G2278" s="1"/>
      <c r="H2278" s="11"/>
      <c r="I2278" s="11"/>
      <c r="J2278" s="11"/>
      <c r="K2278" s="2"/>
      <c r="L2278" s="2"/>
      <c r="M2278" s="1"/>
    </row>
    <row r="2279" spans="1:13" x14ac:dyDescent="0.2">
      <c r="A2279" s="1"/>
      <c r="B2279" s="1"/>
      <c r="C2279" s="16"/>
      <c r="D2279" s="1"/>
      <c r="E2279" s="1"/>
      <c r="F2279" s="1"/>
      <c r="G2279" s="1"/>
      <c r="H2279" s="11"/>
      <c r="I2279" s="11"/>
      <c r="J2279" s="11"/>
      <c r="K2279" s="2"/>
      <c r="L2279" s="2"/>
      <c r="M2279" s="1"/>
    </row>
    <row r="2280" spans="1:13" x14ac:dyDescent="0.2">
      <c r="A2280" s="1"/>
      <c r="B2280" s="1"/>
      <c r="C2280" s="16"/>
      <c r="D2280" s="1"/>
      <c r="E2280" s="1"/>
      <c r="F2280" s="1"/>
      <c r="G2280" s="1"/>
      <c r="H2280" s="11"/>
      <c r="I2280" s="11"/>
      <c r="J2280" s="11"/>
      <c r="K2280" s="2"/>
      <c r="L2280" s="2"/>
      <c r="M2280" s="1"/>
    </row>
    <row r="2281" spans="1:13" x14ac:dyDescent="0.2">
      <c r="A2281" s="1"/>
      <c r="B2281" s="1"/>
      <c r="C2281" s="16"/>
      <c r="D2281" s="1"/>
      <c r="E2281" s="1"/>
      <c r="F2281" s="1"/>
      <c r="G2281" s="1"/>
      <c r="H2281" s="11"/>
      <c r="I2281" s="11"/>
      <c r="J2281" s="11"/>
      <c r="K2281" s="2"/>
      <c r="L2281" s="2"/>
      <c r="M2281" s="1"/>
    </row>
    <row r="2282" spans="1:13" x14ac:dyDescent="0.2">
      <c r="A2282" s="1"/>
      <c r="B2282" s="1"/>
      <c r="C2282" s="16"/>
      <c r="D2282" s="1"/>
      <c r="E2282" s="1"/>
      <c r="F2282" s="1"/>
      <c r="G2282" s="1"/>
      <c r="H2282" s="11"/>
      <c r="I2282" s="11"/>
      <c r="J2282" s="11"/>
      <c r="K2282" s="2"/>
      <c r="L2282" s="2"/>
      <c r="M2282" s="1"/>
    </row>
    <row r="2283" spans="1:13" x14ac:dyDescent="0.2">
      <c r="A2283" s="1"/>
      <c r="B2283" s="1"/>
      <c r="C2283" s="16"/>
      <c r="D2283" s="1"/>
      <c r="E2283" s="1"/>
      <c r="F2283" s="1"/>
      <c r="G2283" s="1"/>
      <c r="H2283" s="11"/>
      <c r="I2283" s="11"/>
      <c r="J2283" s="11"/>
      <c r="K2283" s="2"/>
      <c r="L2283" s="2"/>
      <c r="M2283" s="1"/>
    </row>
    <row r="2284" spans="1:13" x14ac:dyDescent="0.2">
      <c r="A2284" s="1"/>
      <c r="B2284" s="1"/>
      <c r="C2284" s="16"/>
      <c r="D2284" s="1"/>
      <c r="E2284" s="1"/>
      <c r="F2284" s="1"/>
      <c r="G2284" s="1"/>
      <c r="H2284" s="11"/>
      <c r="I2284" s="11"/>
      <c r="J2284" s="11"/>
      <c r="K2284" s="2"/>
      <c r="L2284" s="2"/>
      <c r="M2284" s="1"/>
    </row>
    <row r="2285" spans="1:13" x14ac:dyDescent="0.2">
      <c r="A2285" s="1"/>
      <c r="B2285" s="1"/>
      <c r="C2285" s="16"/>
      <c r="D2285" s="1"/>
      <c r="E2285" s="1"/>
      <c r="F2285" s="1"/>
      <c r="G2285" s="1"/>
      <c r="H2285" s="11"/>
      <c r="I2285" s="11"/>
      <c r="J2285" s="11"/>
      <c r="K2285" s="2"/>
      <c r="L2285" s="2"/>
      <c r="M2285" s="1"/>
    </row>
    <row r="2286" spans="1:13" x14ac:dyDescent="0.2">
      <c r="A2286" s="1"/>
      <c r="B2286" s="1"/>
      <c r="C2286" s="16"/>
      <c r="D2286" s="1"/>
      <c r="E2286" s="1"/>
      <c r="F2286" s="1"/>
      <c r="G2286" s="1"/>
      <c r="H2286" s="11"/>
      <c r="I2286" s="11"/>
      <c r="J2286" s="11"/>
      <c r="K2286" s="2"/>
      <c r="L2286" s="2"/>
      <c r="M2286" s="1"/>
    </row>
    <row r="2287" spans="1:13" x14ac:dyDescent="0.2">
      <c r="A2287" s="1"/>
      <c r="B2287" s="1"/>
      <c r="C2287" s="16"/>
      <c r="D2287" s="1"/>
      <c r="E2287" s="1"/>
      <c r="F2287" s="1"/>
      <c r="G2287" s="1"/>
      <c r="H2287" s="11"/>
      <c r="I2287" s="11"/>
      <c r="J2287" s="11"/>
      <c r="K2287" s="2"/>
      <c r="L2287" s="2"/>
      <c r="M2287" s="1"/>
    </row>
    <row r="2288" spans="1:13" x14ac:dyDescent="0.2">
      <c r="A2288" s="1"/>
      <c r="B2288" s="1"/>
      <c r="C2288" s="16"/>
      <c r="D2288" s="1"/>
      <c r="E2288" s="1"/>
      <c r="F2288" s="1"/>
      <c r="G2288" s="1"/>
      <c r="H2288" s="11"/>
      <c r="I2288" s="11"/>
      <c r="J2288" s="11"/>
      <c r="K2288" s="2"/>
      <c r="L2288" s="2"/>
      <c r="M2288" s="1"/>
    </row>
    <row r="2289" spans="1:13" x14ac:dyDescent="0.2">
      <c r="A2289" s="1"/>
      <c r="B2289" s="1"/>
      <c r="C2289" s="16"/>
      <c r="D2289" s="1"/>
      <c r="E2289" s="1"/>
      <c r="F2289" s="1"/>
      <c r="G2289" s="1"/>
      <c r="H2289" s="11"/>
      <c r="I2289" s="11"/>
      <c r="J2289" s="11"/>
      <c r="K2289" s="2"/>
      <c r="L2289" s="2"/>
      <c r="M2289" s="1"/>
    </row>
    <row r="2290" spans="1:13" x14ac:dyDescent="0.2">
      <c r="A2290" s="1"/>
      <c r="B2290" s="1"/>
      <c r="C2290" s="16"/>
      <c r="D2290" s="1"/>
      <c r="E2290" s="1"/>
      <c r="F2290" s="1"/>
      <c r="G2290" s="1"/>
      <c r="H2290" s="11"/>
      <c r="I2290" s="11"/>
      <c r="J2290" s="11"/>
      <c r="K2290" s="2"/>
      <c r="L2290" s="2"/>
      <c r="M2290" s="1"/>
    </row>
    <row r="2291" spans="1:13" x14ac:dyDescent="0.2">
      <c r="A2291" s="1"/>
      <c r="B2291" s="1"/>
      <c r="C2291" s="16"/>
      <c r="D2291" s="1"/>
      <c r="E2291" s="1"/>
      <c r="F2291" s="1"/>
      <c r="G2291" s="1"/>
      <c r="H2291" s="11"/>
      <c r="I2291" s="11"/>
      <c r="J2291" s="11"/>
      <c r="K2291" s="2"/>
      <c r="L2291" s="2"/>
      <c r="M2291" s="1"/>
    </row>
    <row r="2292" spans="1:13" x14ac:dyDescent="0.2">
      <c r="A2292" s="1"/>
      <c r="B2292" s="1"/>
      <c r="C2292" s="16"/>
      <c r="D2292" s="1"/>
      <c r="E2292" s="1"/>
      <c r="F2292" s="1"/>
      <c r="G2292" s="1"/>
      <c r="H2292" s="11"/>
      <c r="I2292" s="11"/>
      <c r="J2292" s="11"/>
      <c r="K2292" s="2"/>
      <c r="L2292" s="2"/>
      <c r="M2292" s="1"/>
    </row>
    <row r="2293" spans="1:13" x14ac:dyDescent="0.2">
      <c r="A2293" s="1"/>
      <c r="B2293" s="1"/>
      <c r="C2293" s="16"/>
      <c r="D2293" s="1"/>
      <c r="E2293" s="1"/>
      <c r="F2293" s="1"/>
      <c r="G2293" s="1"/>
      <c r="H2293" s="11"/>
      <c r="I2293" s="11"/>
      <c r="J2293" s="11"/>
      <c r="K2293" s="2"/>
      <c r="L2293" s="2"/>
      <c r="M2293" s="1"/>
    </row>
    <row r="2294" spans="1:13" x14ac:dyDescent="0.2">
      <c r="A2294" s="1"/>
      <c r="B2294" s="1"/>
      <c r="C2294" s="16"/>
      <c r="D2294" s="1"/>
      <c r="E2294" s="1"/>
      <c r="F2294" s="1"/>
      <c r="G2294" s="1"/>
      <c r="H2294" s="11"/>
      <c r="I2294" s="11"/>
      <c r="J2294" s="11"/>
      <c r="K2294" s="2"/>
      <c r="L2294" s="2"/>
      <c r="M2294" s="1"/>
    </row>
    <row r="2295" spans="1:13" x14ac:dyDescent="0.2">
      <c r="A2295" s="1"/>
      <c r="B2295" s="1"/>
      <c r="C2295" s="16"/>
      <c r="D2295" s="1"/>
      <c r="E2295" s="1"/>
      <c r="F2295" s="1"/>
      <c r="G2295" s="1"/>
      <c r="H2295" s="11"/>
      <c r="I2295" s="11"/>
      <c r="J2295" s="11"/>
      <c r="K2295" s="2"/>
      <c r="L2295" s="2"/>
      <c r="M2295" s="1"/>
    </row>
    <row r="2296" spans="1:13" x14ac:dyDescent="0.2">
      <c r="A2296" s="1"/>
      <c r="B2296" s="1"/>
      <c r="C2296" s="16"/>
      <c r="D2296" s="1"/>
      <c r="E2296" s="1"/>
      <c r="F2296" s="1"/>
      <c r="G2296" s="1"/>
      <c r="H2296" s="11"/>
      <c r="I2296" s="11"/>
      <c r="J2296" s="11"/>
      <c r="K2296" s="2"/>
      <c r="L2296" s="2"/>
      <c r="M2296" s="1"/>
    </row>
    <row r="2297" spans="1:13" x14ac:dyDescent="0.2">
      <c r="A2297" s="1"/>
      <c r="B2297" s="1"/>
      <c r="C2297" s="16"/>
      <c r="D2297" s="1"/>
      <c r="E2297" s="1"/>
      <c r="F2297" s="1"/>
      <c r="G2297" s="1"/>
      <c r="H2297" s="11"/>
      <c r="I2297" s="11"/>
      <c r="J2297" s="11"/>
      <c r="K2297" s="2"/>
      <c r="L2297" s="2"/>
      <c r="M2297" s="1"/>
    </row>
    <row r="2298" spans="1:13" x14ac:dyDescent="0.2">
      <c r="A2298" s="1"/>
      <c r="B2298" s="1"/>
      <c r="C2298" s="16"/>
      <c r="D2298" s="1"/>
      <c r="E2298" s="1"/>
      <c r="F2298" s="1"/>
      <c r="G2298" s="1"/>
      <c r="H2298" s="11"/>
      <c r="I2298" s="11"/>
      <c r="J2298" s="11"/>
      <c r="K2298" s="2"/>
      <c r="L2298" s="2"/>
      <c r="M2298" s="1"/>
    </row>
    <row r="2299" spans="1:13" x14ac:dyDescent="0.2">
      <c r="A2299" s="1"/>
      <c r="B2299" s="1"/>
      <c r="C2299" s="16"/>
      <c r="D2299" s="1"/>
      <c r="E2299" s="1"/>
      <c r="F2299" s="1"/>
      <c r="G2299" s="1"/>
      <c r="H2299" s="11"/>
      <c r="I2299" s="11"/>
      <c r="J2299" s="11"/>
      <c r="K2299" s="2"/>
      <c r="L2299" s="2"/>
      <c r="M2299" s="1"/>
    </row>
    <row r="2300" spans="1:13" x14ac:dyDescent="0.2">
      <c r="A2300" s="1"/>
      <c r="B2300" s="1"/>
      <c r="C2300" s="16"/>
      <c r="D2300" s="1"/>
      <c r="E2300" s="1"/>
      <c r="F2300" s="1"/>
      <c r="G2300" s="1"/>
      <c r="H2300" s="11"/>
      <c r="I2300" s="11"/>
      <c r="J2300" s="11"/>
      <c r="K2300" s="2"/>
      <c r="L2300" s="2"/>
      <c r="M2300" s="1"/>
    </row>
    <row r="2301" spans="1:13" x14ac:dyDescent="0.2">
      <c r="A2301" s="1"/>
      <c r="B2301" s="1"/>
      <c r="C2301" s="16"/>
      <c r="D2301" s="1"/>
      <c r="E2301" s="1"/>
      <c r="F2301" s="1"/>
      <c r="G2301" s="1"/>
      <c r="H2301" s="11"/>
      <c r="I2301" s="11"/>
      <c r="J2301" s="11"/>
      <c r="K2301" s="2"/>
      <c r="L2301" s="2"/>
      <c r="M2301" s="1"/>
    </row>
    <row r="2302" spans="1:13" x14ac:dyDescent="0.2">
      <c r="A2302" s="1"/>
      <c r="B2302" s="1"/>
      <c r="C2302" s="16"/>
      <c r="D2302" s="1"/>
      <c r="E2302" s="1"/>
      <c r="F2302" s="1"/>
      <c r="G2302" s="1"/>
      <c r="H2302" s="11"/>
      <c r="I2302" s="11"/>
      <c r="J2302" s="11"/>
      <c r="K2302" s="2"/>
      <c r="L2302" s="2"/>
      <c r="M2302" s="1"/>
    </row>
    <row r="2303" spans="1:13" x14ac:dyDescent="0.2">
      <c r="A2303" s="1"/>
      <c r="B2303" s="1"/>
      <c r="C2303" s="16"/>
      <c r="D2303" s="1"/>
      <c r="E2303" s="1"/>
      <c r="F2303" s="1"/>
      <c r="G2303" s="1"/>
      <c r="H2303" s="11"/>
      <c r="I2303" s="11"/>
      <c r="J2303" s="11"/>
      <c r="K2303" s="2"/>
      <c r="L2303" s="2"/>
      <c r="M2303" s="1"/>
    </row>
    <row r="2304" spans="1:13" x14ac:dyDescent="0.2">
      <c r="A2304" s="1"/>
      <c r="B2304" s="1"/>
      <c r="C2304" s="16"/>
      <c r="D2304" s="1"/>
      <c r="E2304" s="1"/>
      <c r="F2304" s="1"/>
      <c r="G2304" s="1"/>
      <c r="H2304" s="11"/>
      <c r="I2304" s="11"/>
      <c r="J2304" s="11"/>
      <c r="K2304" s="2"/>
      <c r="L2304" s="2"/>
      <c r="M2304" s="1"/>
    </row>
    <row r="2305" spans="1:13" x14ac:dyDescent="0.2">
      <c r="A2305" s="1"/>
      <c r="B2305" s="1"/>
      <c r="C2305" s="16"/>
      <c r="D2305" s="1"/>
      <c r="E2305" s="1"/>
      <c r="F2305" s="1"/>
      <c r="G2305" s="1"/>
      <c r="H2305" s="11"/>
      <c r="I2305" s="11"/>
      <c r="J2305" s="11"/>
      <c r="K2305" s="2"/>
      <c r="L2305" s="2"/>
      <c r="M2305" s="1"/>
    </row>
    <row r="2306" spans="1:13" x14ac:dyDescent="0.2">
      <c r="A2306" s="1"/>
      <c r="B2306" s="1"/>
      <c r="C2306" s="16"/>
      <c r="D2306" s="1"/>
      <c r="E2306" s="1"/>
      <c r="F2306" s="1"/>
      <c r="G2306" s="1"/>
      <c r="H2306" s="11"/>
      <c r="I2306" s="11"/>
      <c r="J2306" s="11"/>
      <c r="K2306" s="2"/>
      <c r="L2306" s="2"/>
      <c r="M2306" s="1"/>
    </row>
    <row r="2307" spans="1:13" x14ac:dyDescent="0.2">
      <c r="A2307" s="1"/>
      <c r="B2307" s="1"/>
      <c r="C2307" s="16"/>
      <c r="D2307" s="1"/>
      <c r="E2307" s="1"/>
      <c r="F2307" s="1"/>
      <c r="G2307" s="1"/>
      <c r="H2307" s="11"/>
      <c r="I2307" s="11"/>
      <c r="J2307" s="11"/>
      <c r="K2307" s="2"/>
      <c r="L2307" s="2"/>
      <c r="M2307" s="1"/>
    </row>
    <row r="2308" spans="1:13" x14ac:dyDescent="0.2">
      <c r="A2308" s="1"/>
      <c r="B2308" s="1"/>
      <c r="C2308" s="16"/>
      <c r="D2308" s="1"/>
      <c r="E2308" s="1"/>
      <c r="F2308" s="1"/>
      <c r="G2308" s="1"/>
      <c r="H2308" s="11"/>
      <c r="I2308" s="11"/>
      <c r="J2308" s="11"/>
      <c r="K2308" s="2"/>
      <c r="L2308" s="2"/>
      <c r="M2308" s="1"/>
    </row>
    <row r="2309" spans="1:13" x14ac:dyDescent="0.2">
      <c r="A2309" s="1"/>
      <c r="B2309" s="1"/>
      <c r="C2309" s="16"/>
      <c r="D2309" s="1"/>
      <c r="E2309" s="1"/>
      <c r="F2309" s="1"/>
      <c r="G2309" s="1"/>
      <c r="H2309" s="11"/>
      <c r="I2309" s="11"/>
      <c r="J2309" s="11"/>
      <c r="K2309" s="2"/>
      <c r="L2309" s="2"/>
      <c r="M2309" s="1"/>
    </row>
    <row r="2310" spans="1:13" x14ac:dyDescent="0.2">
      <c r="A2310" s="1"/>
      <c r="B2310" s="1"/>
      <c r="C2310" s="16"/>
      <c r="D2310" s="1"/>
      <c r="E2310" s="1"/>
      <c r="F2310" s="1"/>
      <c r="G2310" s="1"/>
      <c r="H2310" s="11"/>
      <c r="I2310" s="11"/>
      <c r="J2310" s="11"/>
      <c r="K2310" s="2"/>
      <c r="L2310" s="2"/>
      <c r="M2310" s="1"/>
    </row>
    <row r="2311" spans="1:13" x14ac:dyDescent="0.2">
      <c r="A2311" s="1"/>
      <c r="B2311" s="1"/>
      <c r="C2311" s="16"/>
      <c r="D2311" s="1"/>
      <c r="E2311" s="1"/>
      <c r="F2311" s="1"/>
      <c r="G2311" s="1"/>
      <c r="H2311" s="11"/>
      <c r="I2311" s="11"/>
      <c r="J2311" s="11"/>
      <c r="K2311" s="2"/>
      <c r="L2311" s="2"/>
      <c r="M2311" s="1"/>
    </row>
    <row r="2312" spans="1:13" x14ac:dyDescent="0.2">
      <c r="A2312" s="1"/>
      <c r="B2312" s="1"/>
      <c r="C2312" s="16"/>
      <c r="D2312" s="1"/>
      <c r="E2312" s="1"/>
      <c r="F2312" s="1"/>
      <c r="G2312" s="1"/>
      <c r="H2312" s="11"/>
      <c r="I2312" s="11"/>
      <c r="J2312" s="11"/>
      <c r="K2312" s="2"/>
      <c r="L2312" s="2"/>
      <c r="M2312" s="1"/>
    </row>
    <row r="2313" spans="1:13" x14ac:dyDescent="0.2">
      <c r="A2313" s="1"/>
      <c r="B2313" s="1"/>
      <c r="C2313" s="16"/>
      <c r="D2313" s="1"/>
      <c r="E2313" s="1"/>
      <c r="F2313" s="1"/>
      <c r="G2313" s="1"/>
      <c r="H2313" s="11"/>
      <c r="I2313" s="11"/>
      <c r="J2313" s="11"/>
      <c r="K2313" s="2"/>
      <c r="L2313" s="2"/>
      <c r="M2313" s="1"/>
    </row>
    <row r="2314" spans="1:13" x14ac:dyDescent="0.2">
      <c r="A2314" s="1"/>
      <c r="B2314" s="1"/>
      <c r="C2314" s="16"/>
      <c r="D2314" s="1"/>
      <c r="E2314" s="1"/>
      <c r="F2314" s="1"/>
      <c r="G2314" s="1"/>
      <c r="H2314" s="11"/>
      <c r="I2314" s="11"/>
      <c r="J2314" s="11"/>
      <c r="K2314" s="2"/>
      <c r="L2314" s="2"/>
      <c r="M2314" s="1"/>
    </row>
    <row r="2315" spans="1:13" x14ac:dyDescent="0.2">
      <c r="A2315" s="1"/>
      <c r="B2315" s="1"/>
      <c r="C2315" s="16"/>
      <c r="D2315" s="1"/>
      <c r="E2315" s="1"/>
      <c r="F2315" s="1"/>
      <c r="G2315" s="1"/>
      <c r="H2315" s="11"/>
      <c r="I2315" s="11"/>
      <c r="J2315" s="11"/>
      <c r="K2315" s="2"/>
      <c r="L2315" s="2"/>
      <c r="M2315" s="1"/>
    </row>
    <row r="2316" spans="1:13" x14ac:dyDescent="0.2">
      <c r="A2316" s="1"/>
      <c r="B2316" s="1"/>
      <c r="C2316" s="16"/>
      <c r="D2316" s="1"/>
      <c r="E2316" s="1"/>
      <c r="F2316" s="1"/>
      <c r="G2316" s="1"/>
      <c r="H2316" s="11"/>
      <c r="I2316" s="11"/>
      <c r="J2316" s="11"/>
      <c r="K2316" s="2"/>
      <c r="L2316" s="2"/>
      <c r="M2316" s="1"/>
    </row>
    <row r="2317" spans="1:13" x14ac:dyDescent="0.2">
      <c r="A2317" s="1"/>
      <c r="B2317" s="1"/>
      <c r="C2317" s="16"/>
      <c r="D2317" s="1"/>
      <c r="E2317" s="1"/>
      <c r="F2317" s="1"/>
      <c r="G2317" s="1"/>
      <c r="H2317" s="11"/>
      <c r="I2317" s="11"/>
      <c r="J2317" s="11"/>
      <c r="K2317" s="2"/>
      <c r="L2317" s="2"/>
      <c r="M2317" s="1"/>
    </row>
    <row r="2318" spans="1:13" x14ac:dyDescent="0.2">
      <c r="A2318" s="1"/>
      <c r="B2318" s="1"/>
      <c r="C2318" s="16"/>
      <c r="D2318" s="1"/>
      <c r="E2318" s="1"/>
      <c r="F2318" s="1"/>
      <c r="G2318" s="1"/>
      <c r="H2318" s="11"/>
      <c r="I2318" s="11"/>
      <c r="J2318" s="11"/>
      <c r="K2318" s="2"/>
      <c r="L2318" s="2"/>
      <c r="M2318" s="1"/>
    </row>
    <row r="2319" spans="1:13" x14ac:dyDescent="0.2">
      <c r="A2319" s="1"/>
      <c r="B2319" s="1"/>
      <c r="C2319" s="16"/>
      <c r="D2319" s="1"/>
      <c r="E2319" s="1"/>
      <c r="F2319" s="1"/>
      <c r="G2319" s="1"/>
      <c r="H2319" s="11"/>
      <c r="I2319" s="11"/>
      <c r="J2319" s="11"/>
      <c r="K2319" s="2"/>
      <c r="L2319" s="2"/>
      <c r="M2319" s="1"/>
    </row>
    <row r="2320" spans="1:13" x14ac:dyDescent="0.2">
      <c r="A2320" s="1"/>
      <c r="B2320" s="1"/>
      <c r="C2320" s="16"/>
      <c r="D2320" s="1"/>
      <c r="E2320" s="1"/>
      <c r="F2320" s="1"/>
      <c r="G2320" s="1"/>
      <c r="H2320" s="11"/>
      <c r="I2320" s="11"/>
      <c r="J2320" s="11"/>
      <c r="K2320" s="2"/>
      <c r="L2320" s="2"/>
      <c r="M2320" s="1"/>
    </row>
    <row r="2321" spans="1:13" x14ac:dyDescent="0.2">
      <c r="A2321" s="1"/>
      <c r="B2321" s="1"/>
      <c r="C2321" s="16"/>
      <c r="D2321" s="1"/>
      <c r="E2321" s="1"/>
      <c r="F2321" s="1"/>
      <c r="G2321" s="1"/>
      <c r="H2321" s="11"/>
      <c r="I2321" s="11"/>
      <c r="J2321" s="11"/>
      <c r="K2321" s="2"/>
      <c r="L2321" s="2"/>
      <c r="M2321" s="1"/>
    </row>
    <row r="2322" spans="1:13" x14ac:dyDescent="0.2">
      <c r="A2322" s="1"/>
      <c r="B2322" s="1"/>
      <c r="C2322" s="16"/>
      <c r="D2322" s="1"/>
      <c r="E2322" s="1"/>
      <c r="F2322" s="1"/>
      <c r="G2322" s="1"/>
      <c r="H2322" s="11"/>
      <c r="I2322" s="11"/>
      <c r="J2322" s="11"/>
      <c r="K2322" s="2"/>
      <c r="L2322" s="2"/>
      <c r="M2322" s="1"/>
    </row>
    <row r="2323" spans="1:13" x14ac:dyDescent="0.2">
      <c r="A2323" s="1"/>
      <c r="B2323" s="1"/>
      <c r="C2323" s="16"/>
      <c r="D2323" s="1"/>
      <c r="E2323" s="1"/>
      <c r="F2323" s="1"/>
      <c r="G2323" s="1"/>
      <c r="H2323" s="11"/>
      <c r="I2323" s="11"/>
      <c r="J2323" s="11"/>
      <c r="K2323" s="2"/>
      <c r="L2323" s="2"/>
      <c r="M2323" s="1"/>
    </row>
    <row r="2324" spans="1:13" x14ac:dyDescent="0.2">
      <c r="A2324" s="1"/>
      <c r="B2324" s="1"/>
      <c r="C2324" s="16"/>
      <c r="D2324" s="1"/>
      <c r="E2324" s="1"/>
      <c r="F2324" s="1"/>
      <c r="G2324" s="1"/>
      <c r="H2324" s="11"/>
      <c r="I2324" s="11"/>
      <c r="J2324" s="11"/>
      <c r="K2324" s="2"/>
      <c r="L2324" s="2"/>
      <c r="M2324" s="1"/>
    </row>
    <row r="2325" spans="1:13" x14ac:dyDescent="0.2">
      <c r="A2325" s="1"/>
      <c r="B2325" s="1"/>
      <c r="C2325" s="16"/>
      <c r="D2325" s="1"/>
      <c r="E2325" s="1"/>
      <c r="F2325" s="1"/>
      <c r="G2325" s="1"/>
      <c r="H2325" s="11"/>
      <c r="I2325" s="11"/>
      <c r="J2325" s="11"/>
      <c r="K2325" s="2"/>
      <c r="L2325" s="2"/>
      <c r="M2325" s="1"/>
    </row>
    <row r="2326" spans="1:13" x14ac:dyDescent="0.2">
      <c r="A2326" s="1"/>
      <c r="B2326" s="1"/>
      <c r="C2326" s="16"/>
      <c r="D2326" s="1"/>
      <c r="E2326" s="1"/>
      <c r="F2326" s="1"/>
      <c r="G2326" s="1"/>
      <c r="H2326" s="11"/>
      <c r="I2326" s="11"/>
      <c r="J2326" s="11"/>
      <c r="K2326" s="2"/>
      <c r="L2326" s="2"/>
      <c r="M2326" s="1"/>
    </row>
    <row r="2327" spans="1:13" x14ac:dyDescent="0.2">
      <c r="A2327" s="1"/>
      <c r="B2327" s="1"/>
      <c r="C2327" s="16"/>
      <c r="D2327" s="1"/>
      <c r="E2327" s="1"/>
      <c r="F2327" s="1"/>
      <c r="G2327" s="1"/>
      <c r="H2327" s="11"/>
      <c r="I2327" s="11"/>
      <c r="J2327" s="11"/>
      <c r="K2327" s="2"/>
      <c r="L2327" s="2"/>
      <c r="M2327" s="1"/>
    </row>
    <row r="2328" spans="1:13" x14ac:dyDescent="0.2">
      <c r="A2328" s="1"/>
      <c r="B2328" s="1"/>
      <c r="C2328" s="16"/>
      <c r="D2328" s="1"/>
      <c r="E2328" s="1"/>
      <c r="F2328" s="1"/>
      <c r="G2328" s="1"/>
      <c r="H2328" s="11"/>
      <c r="I2328" s="11"/>
      <c r="J2328" s="11"/>
      <c r="K2328" s="2"/>
      <c r="L2328" s="2"/>
      <c r="M2328" s="1"/>
    </row>
    <row r="2329" spans="1:13" x14ac:dyDescent="0.2">
      <c r="A2329" s="1"/>
      <c r="B2329" s="1"/>
      <c r="C2329" s="16"/>
      <c r="D2329" s="1"/>
      <c r="E2329" s="1"/>
      <c r="F2329" s="1"/>
      <c r="G2329" s="1"/>
      <c r="H2329" s="11"/>
      <c r="I2329" s="11"/>
      <c r="J2329" s="11"/>
      <c r="K2329" s="2"/>
      <c r="L2329" s="2"/>
      <c r="M2329" s="1"/>
    </row>
    <row r="2330" spans="1:13" x14ac:dyDescent="0.2">
      <c r="A2330" s="1"/>
      <c r="B2330" s="1"/>
      <c r="C2330" s="16"/>
      <c r="D2330" s="1"/>
      <c r="E2330" s="1"/>
      <c r="F2330" s="1"/>
      <c r="G2330" s="1"/>
      <c r="H2330" s="11"/>
      <c r="I2330" s="11"/>
      <c r="J2330" s="11"/>
      <c r="K2330" s="2"/>
      <c r="L2330" s="2"/>
      <c r="M2330" s="1"/>
    </row>
    <row r="2331" spans="1:13" x14ac:dyDescent="0.2">
      <c r="A2331" s="1"/>
      <c r="B2331" s="1"/>
      <c r="C2331" s="16"/>
      <c r="D2331" s="1"/>
      <c r="E2331" s="1"/>
      <c r="F2331" s="1"/>
      <c r="G2331" s="1"/>
      <c r="H2331" s="11"/>
      <c r="I2331" s="11"/>
      <c r="J2331" s="11"/>
      <c r="K2331" s="2"/>
      <c r="L2331" s="2"/>
      <c r="M2331" s="1"/>
    </row>
    <row r="2332" spans="1:13" x14ac:dyDescent="0.2">
      <c r="A2332" s="1"/>
      <c r="B2332" s="1"/>
      <c r="C2332" s="16"/>
      <c r="D2332" s="1"/>
      <c r="E2332" s="1"/>
      <c r="F2332" s="1"/>
      <c r="G2332" s="1"/>
      <c r="H2332" s="11"/>
      <c r="I2332" s="11"/>
      <c r="J2332" s="11"/>
      <c r="K2332" s="2"/>
      <c r="L2332" s="2"/>
      <c r="M2332" s="1"/>
    </row>
    <row r="2333" spans="1:13" x14ac:dyDescent="0.2">
      <c r="A2333" s="1"/>
      <c r="B2333" s="1"/>
      <c r="C2333" s="16"/>
      <c r="D2333" s="1"/>
      <c r="E2333" s="1"/>
      <c r="F2333" s="1"/>
      <c r="G2333" s="1"/>
      <c r="H2333" s="11"/>
      <c r="I2333" s="11"/>
      <c r="J2333" s="11"/>
      <c r="K2333" s="2"/>
      <c r="L2333" s="2"/>
      <c r="M2333" s="1"/>
    </row>
    <row r="2334" spans="1:13" x14ac:dyDescent="0.2">
      <c r="A2334" s="1"/>
      <c r="B2334" s="1"/>
      <c r="C2334" s="16"/>
      <c r="D2334" s="1"/>
      <c r="E2334" s="1"/>
      <c r="F2334" s="1"/>
      <c r="G2334" s="1"/>
      <c r="H2334" s="11"/>
      <c r="I2334" s="11"/>
      <c r="J2334" s="11"/>
      <c r="K2334" s="2"/>
      <c r="L2334" s="2"/>
      <c r="M2334" s="1"/>
    </row>
    <row r="2335" spans="1:13" x14ac:dyDescent="0.2">
      <c r="A2335" s="1"/>
      <c r="B2335" s="1"/>
      <c r="C2335" s="16"/>
      <c r="D2335" s="1"/>
      <c r="E2335" s="1"/>
      <c r="F2335" s="1"/>
      <c r="G2335" s="1"/>
      <c r="H2335" s="11"/>
      <c r="I2335" s="11"/>
      <c r="J2335" s="11"/>
      <c r="K2335" s="2"/>
      <c r="L2335" s="2"/>
      <c r="M2335" s="1"/>
    </row>
    <row r="2336" spans="1:13" x14ac:dyDescent="0.2">
      <c r="A2336" s="1"/>
      <c r="B2336" s="1"/>
      <c r="C2336" s="16"/>
      <c r="D2336" s="1"/>
      <c r="E2336" s="1"/>
      <c r="F2336" s="1"/>
      <c r="G2336" s="1"/>
      <c r="H2336" s="11"/>
      <c r="I2336" s="11"/>
      <c r="J2336" s="11"/>
      <c r="K2336" s="2"/>
      <c r="L2336" s="2"/>
      <c r="M2336" s="1"/>
    </row>
    <row r="2337" spans="1:13" x14ac:dyDescent="0.2">
      <c r="A2337" s="1"/>
      <c r="B2337" s="1"/>
      <c r="C2337" s="16"/>
      <c r="D2337" s="1"/>
      <c r="E2337" s="1"/>
      <c r="F2337" s="1"/>
      <c r="G2337" s="1"/>
      <c r="H2337" s="11"/>
      <c r="I2337" s="11"/>
      <c r="J2337" s="11"/>
      <c r="K2337" s="2"/>
      <c r="L2337" s="2"/>
      <c r="M2337" s="1"/>
    </row>
    <row r="2338" spans="1:13" x14ac:dyDescent="0.2">
      <c r="A2338" s="1"/>
      <c r="B2338" s="1"/>
      <c r="C2338" s="16"/>
      <c r="D2338" s="1"/>
      <c r="E2338" s="1"/>
      <c r="F2338" s="1"/>
      <c r="G2338" s="1"/>
      <c r="H2338" s="11"/>
      <c r="I2338" s="11"/>
      <c r="J2338" s="11"/>
      <c r="K2338" s="2"/>
      <c r="L2338" s="2"/>
      <c r="M2338" s="1"/>
    </row>
    <row r="2339" spans="1:13" x14ac:dyDescent="0.2">
      <c r="A2339" s="1"/>
      <c r="B2339" s="1"/>
      <c r="C2339" s="16"/>
      <c r="D2339" s="1"/>
      <c r="E2339" s="1"/>
      <c r="F2339" s="1"/>
      <c r="G2339" s="1"/>
      <c r="H2339" s="11"/>
      <c r="I2339" s="11"/>
      <c r="J2339" s="11"/>
      <c r="K2339" s="2"/>
      <c r="L2339" s="2"/>
      <c r="M2339" s="1"/>
    </row>
    <row r="2340" spans="1:13" x14ac:dyDescent="0.2">
      <c r="A2340" s="1"/>
      <c r="B2340" s="1"/>
      <c r="C2340" s="16"/>
      <c r="D2340" s="1"/>
      <c r="E2340" s="1"/>
      <c r="F2340" s="1"/>
      <c r="G2340" s="1"/>
      <c r="H2340" s="11"/>
      <c r="I2340" s="11"/>
      <c r="J2340" s="11"/>
      <c r="K2340" s="2"/>
      <c r="L2340" s="2"/>
      <c r="M2340" s="1"/>
    </row>
    <row r="2341" spans="1:13" x14ac:dyDescent="0.2">
      <c r="A2341" s="1"/>
      <c r="B2341" s="1"/>
      <c r="C2341" s="16"/>
      <c r="D2341" s="1"/>
      <c r="E2341" s="1"/>
      <c r="F2341" s="1"/>
      <c r="G2341" s="1"/>
      <c r="H2341" s="11"/>
      <c r="I2341" s="11"/>
      <c r="J2341" s="11"/>
      <c r="K2341" s="2"/>
      <c r="L2341" s="2"/>
      <c r="M2341" s="1"/>
    </row>
    <row r="2342" spans="1:13" x14ac:dyDescent="0.2">
      <c r="A2342" s="1"/>
      <c r="B2342" s="1"/>
      <c r="C2342" s="16"/>
      <c r="D2342" s="1"/>
      <c r="E2342" s="1"/>
      <c r="F2342" s="1"/>
      <c r="G2342" s="1"/>
      <c r="H2342" s="11"/>
      <c r="I2342" s="11"/>
      <c r="J2342" s="11"/>
      <c r="K2342" s="2"/>
      <c r="L2342" s="2"/>
      <c r="M2342" s="1"/>
    </row>
    <row r="2343" spans="1:13" x14ac:dyDescent="0.2">
      <c r="A2343" s="1"/>
      <c r="B2343" s="1"/>
      <c r="C2343" s="16"/>
      <c r="D2343" s="1"/>
      <c r="E2343" s="1"/>
      <c r="F2343" s="1"/>
      <c r="G2343" s="1"/>
      <c r="H2343" s="11"/>
      <c r="I2343" s="11"/>
      <c r="J2343" s="11"/>
      <c r="K2343" s="2"/>
      <c r="L2343" s="2"/>
      <c r="M2343" s="1"/>
    </row>
    <row r="2344" spans="1:13" x14ac:dyDescent="0.2">
      <c r="A2344" s="1"/>
      <c r="B2344" s="1"/>
      <c r="C2344" s="16"/>
      <c r="D2344" s="1"/>
      <c r="E2344" s="1"/>
      <c r="F2344" s="1"/>
      <c r="G2344" s="1"/>
      <c r="H2344" s="11"/>
      <c r="I2344" s="11"/>
      <c r="J2344" s="11"/>
      <c r="K2344" s="2"/>
      <c r="L2344" s="2"/>
      <c r="M2344" s="1"/>
    </row>
    <row r="2345" spans="1:13" x14ac:dyDescent="0.2">
      <c r="A2345" s="1"/>
      <c r="B2345" s="1"/>
      <c r="C2345" s="16"/>
      <c r="D2345" s="1"/>
      <c r="E2345" s="1"/>
      <c r="F2345" s="1"/>
      <c r="G2345" s="1"/>
      <c r="H2345" s="11"/>
      <c r="I2345" s="11"/>
      <c r="J2345" s="11"/>
      <c r="K2345" s="2"/>
      <c r="L2345" s="2"/>
      <c r="M2345" s="1"/>
    </row>
    <row r="2346" spans="1:13" x14ac:dyDescent="0.2">
      <c r="A2346" s="1"/>
      <c r="B2346" s="1"/>
      <c r="C2346" s="16"/>
      <c r="D2346" s="1"/>
      <c r="E2346" s="1"/>
      <c r="F2346" s="1"/>
      <c r="G2346" s="1"/>
      <c r="H2346" s="11"/>
      <c r="I2346" s="11"/>
      <c r="J2346" s="11"/>
      <c r="K2346" s="2"/>
      <c r="L2346" s="2"/>
      <c r="M2346" s="1"/>
    </row>
    <row r="2347" spans="1:13" x14ac:dyDescent="0.2">
      <c r="A2347" s="1"/>
      <c r="B2347" s="1"/>
      <c r="C2347" s="16"/>
      <c r="D2347" s="1"/>
      <c r="E2347" s="1"/>
      <c r="F2347" s="1"/>
      <c r="G2347" s="1"/>
      <c r="H2347" s="11"/>
      <c r="I2347" s="11"/>
      <c r="J2347" s="11"/>
      <c r="K2347" s="2"/>
      <c r="L2347" s="2"/>
      <c r="M2347" s="1"/>
    </row>
    <row r="2348" spans="1:13" x14ac:dyDescent="0.2">
      <c r="A2348" s="1"/>
      <c r="B2348" s="1"/>
      <c r="C2348" s="16"/>
      <c r="D2348" s="1"/>
      <c r="E2348" s="1"/>
      <c r="F2348" s="1"/>
      <c r="G2348" s="1"/>
      <c r="H2348" s="11"/>
      <c r="I2348" s="11"/>
      <c r="J2348" s="11"/>
      <c r="K2348" s="2"/>
      <c r="L2348" s="2"/>
      <c r="M2348" s="1"/>
    </row>
    <row r="2349" spans="1:13" x14ac:dyDescent="0.2">
      <c r="A2349" s="1"/>
      <c r="B2349" s="1"/>
      <c r="C2349" s="16"/>
      <c r="D2349" s="1"/>
      <c r="E2349" s="1"/>
      <c r="F2349" s="1"/>
      <c r="G2349" s="1"/>
      <c r="H2349" s="11"/>
      <c r="I2349" s="11"/>
      <c r="J2349" s="11"/>
      <c r="K2349" s="2"/>
      <c r="L2349" s="2"/>
      <c r="M2349" s="1"/>
    </row>
    <row r="2350" spans="1:13" x14ac:dyDescent="0.2">
      <c r="A2350" s="1"/>
      <c r="B2350" s="1"/>
      <c r="C2350" s="16"/>
      <c r="D2350" s="1"/>
      <c r="E2350" s="1"/>
      <c r="F2350" s="1"/>
      <c r="G2350" s="1"/>
      <c r="H2350" s="11"/>
      <c r="I2350" s="11"/>
      <c r="J2350" s="11"/>
      <c r="K2350" s="2"/>
      <c r="L2350" s="2"/>
      <c r="M2350" s="1"/>
    </row>
    <row r="2351" spans="1:13" x14ac:dyDescent="0.2">
      <c r="A2351" s="1"/>
      <c r="B2351" s="1"/>
      <c r="C2351" s="16"/>
      <c r="D2351" s="1"/>
      <c r="E2351" s="1"/>
      <c r="F2351" s="1"/>
      <c r="G2351" s="1"/>
      <c r="H2351" s="11"/>
      <c r="I2351" s="11"/>
      <c r="J2351" s="11"/>
      <c r="K2351" s="2"/>
      <c r="L2351" s="2"/>
      <c r="M2351" s="1"/>
    </row>
    <row r="2352" spans="1:13" x14ac:dyDescent="0.2">
      <c r="A2352" s="1"/>
      <c r="B2352" s="1"/>
      <c r="C2352" s="16"/>
      <c r="D2352" s="1"/>
      <c r="E2352" s="1"/>
      <c r="F2352" s="1"/>
      <c r="G2352" s="1"/>
      <c r="H2352" s="11"/>
      <c r="I2352" s="11"/>
      <c r="J2352" s="11"/>
      <c r="K2352" s="2"/>
      <c r="L2352" s="2"/>
      <c r="M2352" s="1"/>
    </row>
    <row r="2353" spans="1:13" x14ac:dyDescent="0.2">
      <c r="A2353" s="1"/>
      <c r="B2353" s="1"/>
      <c r="C2353" s="16"/>
      <c r="D2353" s="1"/>
      <c r="E2353" s="1"/>
      <c r="F2353" s="1"/>
      <c r="G2353" s="1"/>
      <c r="H2353" s="11"/>
      <c r="I2353" s="11"/>
      <c r="J2353" s="11"/>
      <c r="K2353" s="2"/>
      <c r="L2353" s="2"/>
      <c r="M2353" s="1"/>
    </row>
    <row r="2354" spans="1:13" x14ac:dyDescent="0.2">
      <c r="A2354" s="1"/>
      <c r="B2354" s="1"/>
      <c r="C2354" s="16"/>
      <c r="D2354" s="1"/>
      <c r="E2354" s="1"/>
      <c r="F2354" s="1"/>
      <c r="G2354" s="1"/>
      <c r="H2354" s="11"/>
      <c r="I2354" s="11"/>
      <c r="J2354" s="11"/>
      <c r="K2354" s="2"/>
      <c r="L2354" s="2"/>
      <c r="M2354" s="1"/>
    </row>
    <row r="2355" spans="1:13" x14ac:dyDescent="0.2">
      <c r="A2355" s="1"/>
      <c r="B2355" s="1"/>
      <c r="C2355" s="16"/>
      <c r="D2355" s="1"/>
      <c r="E2355" s="1"/>
      <c r="F2355" s="1"/>
      <c r="G2355" s="1"/>
      <c r="H2355" s="11"/>
      <c r="I2355" s="11"/>
      <c r="J2355" s="11"/>
      <c r="K2355" s="2"/>
      <c r="L2355" s="2"/>
      <c r="M2355" s="1"/>
    </row>
    <row r="2356" spans="1:13" x14ac:dyDescent="0.2">
      <c r="A2356" s="1"/>
      <c r="B2356" s="1"/>
      <c r="C2356" s="16"/>
      <c r="D2356" s="1"/>
      <c r="E2356" s="1"/>
      <c r="F2356" s="1"/>
      <c r="G2356" s="1"/>
      <c r="H2356" s="11"/>
      <c r="I2356" s="11"/>
      <c r="J2356" s="11"/>
      <c r="K2356" s="2"/>
      <c r="L2356" s="2"/>
      <c r="M2356" s="1"/>
    </row>
    <row r="2357" spans="1:13" x14ac:dyDescent="0.2">
      <c r="A2357" s="1"/>
      <c r="B2357" s="1"/>
      <c r="C2357" s="16"/>
      <c r="D2357" s="1"/>
      <c r="E2357" s="1"/>
      <c r="F2357" s="1"/>
      <c r="G2357" s="1"/>
      <c r="H2357" s="11"/>
      <c r="I2357" s="11"/>
      <c r="J2357" s="11"/>
      <c r="K2357" s="2"/>
      <c r="L2357" s="2"/>
      <c r="M2357" s="1"/>
    </row>
    <row r="2358" spans="1:13" x14ac:dyDescent="0.2">
      <c r="A2358" s="1"/>
      <c r="B2358" s="1"/>
      <c r="C2358" s="16"/>
      <c r="D2358" s="1"/>
      <c r="E2358" s="1"/>
      <c r="F2358" s="1"/>
      <c r="G2358" s="1"/>
      <c r="H2358" s="11"/>
      <c r="I2358" s="11"/>
      <c r="J2358" s="11"/>
      <c r="K2358" s="2"/>
      <c r="L2358" s="2"/>
      <c r="M2358" s="1"/>
    </row>
    <row r="2359" spans="1:13" x14ac:dyDescent="0.2">
      <c r="A2359" s="1"/>
      <c r="B2359" s="1"/>
      <c r="C2359" s="16"/>
      <c r="D2359" s="1"/>
      <c r="E2359" s="1"/>
      <c r="F2359" s="1"/>
      <c r="G2359" s="1"/>
      <c r="H2359" s="11"/>
      <c r="I2359" s="11"/>
      <c r="J2359" s="11"/>
      <c r="K2359" s="2"/>
      <c r="L2359" s="2"/>
      <c r="M2359" s="1"/>
    </row>
    <row r="2360" spans="1:13" x14ac:dyDescent="0.2">
      <c r="A2360" s="1"/>
      <c r="B2360" s="1"/>
      <c r="C2360" s="16"/>
      <c r="D2360" s="1"/>
      <c r="E2360" s="1"/>
      <c r="F2360" s="1"/>
      <c r="G2360" s="1"/>
      <c r="H2360" s="11"/>
      <c r="I2360" s="11"/>
      <c r="J2360" s="11"/>
      <c r="K2360" s="2"/>
      <c r="L2360" s="2"/>
      <c r="M2360" s="1"/>
    </row>
    <row r="2361" spans="1:13" x14ac:dyDescent="0.2">
      <c r="A2361" s="1"/>
      <c r="B2361" s="1"/>
      <c r="C2361" s="16"/>
      <c r="D2361" s="1"/>
      <c r="E2361" s="1"/>
      <c r="F2361" s="1"/>
      <c r="G2361" s="1"/>
      <c r="H2361" s="11"/>
      <c r="I2361" s="11"/>
      <c r="J2361" s="11"/>
      <c r="K2361" s="2"/>
      <c r="L2361" s="2"/>
      <c r="M2361" s="1"/>
    </row>
    <row r="2362" spans="1:13" x14ac:dyDescent="0.2">
      <c r="A2362" s="1"/>
      <c r="B2362" s="1"/>
      <c r="C2362" s="16"/>
      <c r="D2362" s="1"/>
      <c r="E2362" s="1"/>
      <c r="F2362" s="1"/>
      <c r="G2362" s="1"/>
      <c r="H2362" s="11"/>
      <c r="I2362" s="11"/>
      <c r="J2362" s="11"/>
      <c r="K2362" s="2"/>
      <c r="L2362" s="2"/>
      <c r="M2362" s="1"/>
    </row>
    <row r="2363" spans="1:13" x14ac:dyDescent="0.2">
      <c r="A2363" s="1"/>
      <c r="B2363" s="1"/>
      <c r="C2363" s="16"/>
      <c r="D2363" s="1"/>
      <c r="E2363" s="1"/>
      <c r="F2363" s="1"/>
      <c r="G2363" s="1"/>
      <c r="H2363" s="11"/>
      <c r="I2363" s="11"/>
      <c r="J2363" s="11"/>
      <c r="K2363" s="2"/>
      <c r="L2363" s="2"/>
      <c r="M2363" s="1"/>
    </row>
    <row r="2364" spans="1:13" x14ac:dyDescent="0.2">
      <c r="A2364" s="1"/>
      <c r="B2364" s="1"/>
      <c r="C2364" s="16"/>
      <c r="D2364" s="1"/>
      <c r="E2364" s="1"/>
      <c r="F2364" s="1"/>
      <c r="G2364" s="1"/>
      <c r="H2364" s="11"/>
      <c r="I2364" s="11"/>
      <c r="J2364" s="11"/>
      <c r="K2364" s="2"/>
      <c r="L2364" s="2"/>
      <c r="M2364" s="1"/>
    </row>
    <row r="2365" spans="1:13" x14ac:dyDescent="0.2">
      <c r="A2365" s="1"/>
      <c r="B2365" s="1"/>
      <c r="C2365" s="16"/>
      <c r="D2365" s="1"/>
      <c r="E2365" s="1"/>
      <c r="F2365" s="1"/>
      <c r="G2365" s="1"/>
      <c r="H2365" s="11"/>
      <c r="I2365" s="11"/>
      <c r="J2365" s="11"/>
      <c r="K2365" s="2"/>
      <c r="L2365" s="2"/>
      <c r="M2365" s="1"/>
    </row>
    <row r="2366" spans="1:13" x14ac:dyDescent="0.2">
      <c r="A2366" s="1"/>
      <c r="B2366" s="1"/>
      <c r="C2366" s="16"/>
      <c r="D2366" s="1"/>
      <c r="E2366" s="1"/>
      <c r="F2366" s="1"/>
      <c r="G2366" s="1"/>
      <c r="H2366" s="11"/>
      <c r="I2366" s="11"/>
      <c r="J2366" s="11"/>
      <c r="K2366" s="2"/>
      <c r="L2366" s="2"/>
      <c r="M2366" s="1"/>
    </row>
    <row r="2367" spans="1:13" x14ac:dyDescent="0.2">
      <c r="A2367" s="1"/>
      <c r="B2367" s="1"/>
      <c r="C2367" s="16"/>
      <c r="D2367" s="1"/>
      <c r="E2367" s="1"/>
      <c r="F2367" s="1"/>
      <c r="G2367" s="1"/>
      <c r="H2367" s="11"/>
      <c r="I2367" s="11"/>
      <c r="J2367" s="11"/>
      <c r="K2367" s="2"/>
      <c r="L2367" s="2"/>
      <c r="M2367" s="1"/>
    </row>
    <row r="2368" spans="1:13" x14ac:dyDescent="0.2">
      <c r="A2368" s="1"/>
      <c r="B2368" s="1"/>
      <c r="C2368" s="16"/>
      <c r="D2368" s="1"/>
      <c r="E2368" s="1"/>
      <c r="F2368" s="1"/>
      <c r="G2368" s="1"/>
      <c r="H2368" s="11"/>
      <c r="I2368" s="11"/>
      <c r="J2368" s="11"/>
      <c r="K2368" s="2"/>
      <c r="L2368" s="2"/>
      <c r="M2368" s="1"/>
    </row>
    <row r="2369" spans="1:13" x14ac:dyDescent="0.2">
      <c r="A2369" s="1"/>
      <c r="B2369" s="1"/>
      <c r="C2369" s="16"/>
      <c r="D2369" s="1"/>
      <c r="E2369" s="1"/>
      <c r="F2369" s="1"/>
      <c r="G2369" s="1"/>
      <c r="H2369" s="11"/>
      <c r="I2369" s="11"/>
      <c r="J2369" s="11"/>
      <c r="K2369" s="2"/>
      <c r="L2369" s="2"/>
      <c r="M2369" s="1"/>
    </row>
    <row r="2370" spans="1:13" x14ac:dyDescent="0.2">
      <c r="A2370" s="1"/>
      <c r="B2370" s="1"/>
      <c r="C2370" s="16"/>
      <c r="D2370" s="1"/>
      <c r="E2370" s="1"/>
      <c r="F2370" s="1"/>
      <c r="G2370" s="1"/>
      <c r="H2370" s="11"/>
      <c r="I2370" s="11"/>
      <c r="J2370" s="11"/>
      <c r="K2370" s="2"/>
      <c r="L2370" s="2"/>
      <c r="M2370" s="1"/>
    </row>
    <row r="2371" spans="1:13" x14ac:dyDescent="0.2">
      <c r="A2371" s="1"/>
      <c r="B2371" s="1"/>
      <c r="C2371" s="16"/>
      <c r="D2371" s="1"/>
      <c r="E2371" s="1"/>
      <c r="F2371" s="1"/>
      <c r="G2371" s="1"/>
      <c r="H2371" s="11"/>
      <c r="I2371" s="11"/>
      <c r="J2371" s="11"/>
      <c r="K2371" s="2"/>
      <c r="L2371" s="2"/>
      <c r="M2371" s="1"/>
    </row>
    <row r="2372" spans="1:13" x14ac:dyDescent="0.2">
      <c r="A2372" s="1"/>
      <c r="B2372" s="1"/>
      <c r="C2372" s="16"/>
      <c r="D2372" s="1"/>
      <c r="E2372" s="1"/>
      <c r="F2372" s="1"/>
      <c r="G2372" s="1"/>
      <c r="H2372" s="11"/>
      <c r="I2372" s="11"/>
      <c r="J2372" s="11"/>
      <c r="K2372" s="2"/>
      <c r="L2372" s="2"/>
      <c r="M2372" s="1"/>
    </row>
    <row r="2373" spans="1:13" x14ac:dyDescent="0.2">
      <c r="A2373" s="1"/>
      <c r="B2373" s="1"/>
      <c r="C2373" s="16"/>
      <c r="D2373" s="1"/>
      <c r="E2373" s="1"/>
      <c r="F2373" s="1"/>
      <c r="G2373" s="1"/>
      <c r="H2373" s="11"/>
      <c r="I2373" s="11"/>
      <c r="J2373" s="11"/>
      <c r="K2373" s="2"/>
      <c r="L2373" s="2"/>
      <c r="M2373" s="1"/>
    </row>
    <row r="2374" spans="1:13" x14ac:dyDescent="0.2">
      <c r="A2374" s="1"/>
      <c r="B2374" s="1"/>
      <c r="C2374" s="16"/>
      <c r="D2374" s="1"/>
      <c r="E2374" s="1"/>
      <c r="F2374" s="1"/>
      <c r="G2374" s="1"/>
      <c r="H2374" s="11"/>
      <c r="I2374" s="11"/>
      <c r="J2374" s="11"/>
      <c r="K2374" s="2"/>
      <c r="L2374" s="2"/>
      <c r="M2374" s="1"/>
    </row>
    <row r="2375" spans="1:13" x14ac:dyDescent="0.2">
      <c r="A2375" s="1"/>
      <c r="B2375" s="1"/>
      <c r="C2375" s="16"/>
      <c r="D2375" s="1"/>
      <c r="E2375" s="1"/>
      <c r="F2375" s="1"/>
      <c r="G2375" s="1"/>
      <c r="H2375" s="11"/>
      <c r="I2375" s="11"/>
      <c r="J2375" s="11"/>
      <c r="K2375" s="2"/>
      <c r="L2375" s="2"/>
      <c r="M2375" s="1"/>
    </row>
    <row r="2376" spans="1:13" x14ac:dyDescent="0.2">
      <c r="A2376" s="1"/>
      <c r="B2376" s="1"/>
      <c r="C2376" s="16"/>
      <c r="D2376" s="1"/>
      <c r="E2376" s="1"/>
      <c r="F2376" s="1"/>
      <c r="G2376" s="1"/>
      <c r="H2376" s="11"/>
      <c r="I2376" s="11"/>
      <c r="J2376" s="11"/>
      <c r="K2376" s="2"/>
      <c r="L2376" s="2"/>
      <c r="M2376" s="1"/>
    </row>
    <row r="2377" spans="1:13" x14ac:dyDescent="0.2">
      <c r="A2377" s="1"/>
      <c r="B2377" s="1"/>
      <c r="C2377" s="16"/>
      <c r="D2377" s="1"/>
      <c r="E2377" s="1"/>
      <c r="F2377" s="1"/>
      <c r="G2377" s="1"/>
      <c r="H2377" s="11"/>
      <c r="I2377" s="11"/>
      <c r="J2377" s="11"/>
      <c r="K2377" s="2"/>
      <c r="L2377" s="2"/>
      <c r="M2377" s="1"/>
    </row>
    <row r="2378" spans="1:13" x14ac:dyDescent="0.2">
      <c r="A2378" s="1"/>
      <c r="B2378" s="1"/>
      <c r="C2378" s="16"/>
      <c r="D2378" s="1"/>
      <c r="E2378" s="1"/>
      <c r="F2378" s="1"/>
      <c r="G2378" s="1"/>
      <c r="H2378" s="11"/>
      <c r="I2378" s="11"/>
      <c r="J2378" s="11"/>
      <c r="K2378" s="2"/>
      <c r="L2378" s="2"/>
      <c r="M2378" s="1"/>
    </row>
    <row r="2379" spans="1:13" x14ac:dyDescent="0.2">
      <c r="A2379" s="1"/>
      <c r="B2379" s="1"/>
      <c r="C2379" s="16"/>
      <c r="D2379" s="1"/>
      <c r="E2379" s="1"/>
      <c r="F2379" s="1"/>
      <c r="G2379" s="1"/>
      <c r="H2379" s="11"/>
      <c r="I2379" s="11"/>
      <c r="J2379" s="11"/>
      <c r="K2379" s="2"/>
      <c r="L2379" s="2"/>
      <c r="M2379" s="1"/>
    </row>
    <row r="2380" spans="1:13" x14ac:dyDescent="0.2">
      <c r="A2380" s="1"/>
      <c r="B2380" s="1"/>
      <c r="C2380" s="16"/>
      <c r="D2380" s="1"/>
      <c r="E2380" s="1"/>
      <c r="F2380" s="1"/>
      <c r="G2380" s="1"/>
      <c r="H2380" s="11"/>
      <c r="I2380" s="11"/>
      <c r="J2380" s="11"/>
      <c r="K2380" s="2"/>
      <c r="L2380" s="2"/>
      <c r="M2380" s="1"/>
    </row>
    <row r="2381" spans="1:13" x14ac:dyDescent="0.2">
      <c r="A2381" s="1"/>
      <c r="B2381" s="1"/>
      <c r="C2381" s="16"/>
      <c r="D2381" s="1"/>
      <c r="E2381" s="1"/>
      <c r="F2381" s="1"/>
      <c r="G2381" s="1"/>
      <c r="H2381" s="11"/>
      <c r="I2381" s="11"/>
      <c r="J2381" s="11"/>
      <c r="K2381" s="2"/>
      <c r="L2381" s="2"/>
      <c r="M2381" s="1"/>
    </row>
    <row r="2382" spans="1:13" x14ac:dyDescent="0.2">
      <c r="A2382" s="1"/>
      <c r="B2382" s="1"/>
      <c r="C2382" s="16"/>
      <c r="D2382" s="1"/>
      <c r="E2382" s="1"/>
      <c r="F2382" s="1"/>
      <c r="G2382" s="1"/>
      <c r="H2382" s="11"/>
      <c r="I2382" s="11"/>
      <c r="J2382" s="11"/>
      <c r="K2382" s="2"/>
      <c r="L2382" s="2"/>
      <c r="M2382" s="1"/>
    </row>
    <row r="2383" spans="1:13" x14ac:dyDescent="0.2">
      <c r="A2383" s="1"/>
      <c r="B2383" s="1"/>
      <c r="C2383" s="16"/>
      <c r="D2383" s="1"/>
      <c r="E2383" s="1"/>
      <c r="F2383" s="1"/>
      <c r="G2383" s="1"/>
      <c r="H2383" s="11"/>
      <c r="I2383" s="11"/>
      <c r="J2383" s="11"/>
      <c r="K2383" s="2"/>
      <c r="L2383" s="2"/>
      <c r="M2383" s="1"/>
    </row>
    <row r="2384" spans="1:13" x14ac:dyDescent="0.2">
      <c r="A2384" s="1"/>
      <c r="B2384" s="1"/>
      <c r="C2384" s="16"/>
      <c r="D2384" s="1"/>
      <c r="E2384" s="1"/>
      <c r="F2384" s="1"/>
      <c r="G2384" s="1"/>
      <c r="H2384" s="11"/>
      <c r="I2384" s="11"/>
      <c r="J2384" s="11"/>
      <c r="K2384" s="2"/>
      <c r="L2384" s="2"/>
      <c r="M2384" s="1"/>
    </row>
    <row r="2385" spans="1:13" x14ac:dyDescent="0.2">
      <c r="A2385" s="1"/>
      <c r="B2385" s="1"/>
      <c r="C2385" s="16"/>
      <c r="D2385" s="1"/>
      <c r="E2385" s="1"/>
      <c r="F2385" s="1"/>
      <c r="G2385" s="1"/>
      <c r="H2385" s="11"/>
      <c r="I2385" s="11"/>
      <c r="J2385" s="11"/>
      <c r="K2385" s="2"/>
      <c r="L2385" s="2"/>
      <c r="M2385" s="1"/>
    </row>
    <row r="2386" spans="1:13" x14ac:dyDescent="0.2">
      <c r="A2386" s="1"/>
      <c r="B2386" s="1"/>
      <c r="C2386" s="16"/>
      <c r="D2386" s="1"/>
      <c r="E2386" s="1"/>
      <c r="F2386" s="1"/>
      <c r="G2386" s="1"/>
      <c r="H2386" s="11"/>
      <c r="I2386" s="11"/>
      <c r="J2386" s="11"/>
      <c r="K2386" s="2"/>
      <c r="L2386" s="2"/>
      <c r="M2386" s="1"/>
    </row>
    <row r="2387" spans="1:13" x14ac:dyDescent="0.2">
      <c r="A2387" s="1"/>
      <c r="B2387" s="1"/>
      <c r="C2387" s="16"/>
      <c r="D2387" s="1"/>
      <c r="E2387" s="1"/>
      <c r="F2387" s="1"/>
      <c r="G2387" s="1"/>
      <c r="H2387" s="11"/>
      <c r="I2387" s="11"/>
      <c r="J2387" s="11"/>
      <c r="K2387" s="2"/>
      <c r="L2387" s="2"/>
      <c r="M2387" s="1"/>
    </row>
    <row r="2388" spans="1:13" x14ac:dyDescent="0.2">
      <c r="A2388" s="1"/>
      <c r="B2388" s="1"/>
      <c r="C2388" s="16"/>
      <c r="D2388" s="1"/>
      <c r="E2388" s="1"/>
      <c r="F2388" s="1"/>
      <c r="G2388" s="1"/>
      <c r="H2388" s="11"/>
      <c r="I2388" s="11"/>
      <c r="J2388" s="11"/>
      <c r="K2388" s="2"/>
      <c r="L2388" s="2"/>
      <c r="M2388" s="1"/>
    </row>
    <row r="2389" spans="1:13" x14ac:dyDescent="0.2">
      <c r="A2389" s="1"/>
      <c r="B2389" s="1"/>
      <c r="C2389" s="16"/>
      <c r="D2389" s="1"/>
      <c r="E2389" s="1"/>
      <c r="F2389" s="1"/>
      <c r="G2389" s="1"/>
      <c r="H2389" s="11"/>
      <c r="I2389" s="11"/>
      <c r="J2389" s="11"/>
      <c r="K2389" s="2"/>
      <c r="L2389" s="2"/>
      <c r="M2389" s="1"/>
    </row>
    <row r="2390" spans="1:13" x14ac:dyDescent="0.2">
      <c r="A2390" s="1"/>
      <c r="B2390" s="1"/>
      <c r="C2390" s="16"/>
      <c r="D2390" s="1"/>
      <c r="E2390" s="1"/>
      <c r="F2390" s="1"/>
      <c r="G2390" s="1"/>
      <c r="H2390" s="11"/>
      <c r="I2390" s="11"/>
      <c r="J2390" s="11"/>
      <c r="K2390" s="2"/>
      <c r="L2390" s="2"/>
      <c r="M2390" s="1"/>
    </row>
    <row r="2391" spans="1:13" x14ac:dyDescent="0.2">
      <c r="A2391" s="1"/>
      <c r="B2391" s="1"/>
      <c r="C2391" s="16"/>
      <c r="D2391" s="1"/>
      <c r="E2391" s="1"/>
      <c r="F2391" s="1"/>
      <c r="G2391" s="1"/>
      <c r="H2391" s="11"/>
      <c r="I2391" s="11"/>
      <c r="J2391" s="11"/>
      <c r="K2391" s="2"/>
      <c r="L2391" s="2"/>
      <c r="M2391" s="1"/>
    </row>
    <row r="2392" spans="1:13" x14ac:dyDescent="0.2">
      <c r="A2392" s="1"/>
      <c r="B2392" s="1"/>
      <c r="C2392" s="16"/>
      <c r="D2392" s="1"/>
      <c r="E2392" s="1"/>
      <c r="F2392" s="1"/>
      <c r="G2392" s="1"/>
      <c r="H2392" s="11"/>
      <c r="I2392" s="11"/>
      <c r="J2392" s="11"/>
      <c r="K2392" s="2"/>
      <c r="L2392" s="2"/>
      <c r="M2392" s="1"/>
    </row>
    <row r="2393" spans="1:13" x14ac:dyDescent="0.2">
      <c r="A2393" s="1"/>
      <c r="B2393" s="1"/>
      <c r="C2393" s="16"/>
      <c r="D2393" s="1"/>
      <c r="E2393" s="1"/>
      <c r="F2393" s="1"/>
      <c r="G2393" s="1"/>
      <c r="H2393" s="11"/>
      <c r="I2393" s="11"/>
      <c r="J2393" s="11"/>
      <c r="K2393" s="2"/>
      <c r="L2393" s="2"/>
      <c r="M2393" s="1"/>
    </row>
    <row r="2394" spans="1:13" x14ac:dyDescent="0.2">
      <c r="A2394" s="1"/>
      <c r="B2394" s="1"/>
      <c r="C2394" s="16"/>
      <c r="D2394" s="1"/>
      <c r="E2394" s="1"/>
      <c r="F2394" s="1"/>
      <c r="G2394" s="1"/>
      <c r="H2394" s="11"/>
      <c r="I2394" s="11"/>
      <c r="J2394" s="11"/>
      <c r="K2394" s="2"/>
      <c r="L2394" s="2"/>
      <c r="M2394" s="1"/>
    </row>
    <row r="2395" spans="1:13" x14ac:dyDescent="0.2">
      <c r="A2395" s="1"/>
      <c r="B2395" s="1"/>
      <c r="C2395" s="16"/>
      <c r="D2395" s="1"/>
      <c r="E2395" s="1"/>
      <c r="F2395" s="1"/>
      <c r="G2395" s="1"/>
      <c r="H2395" s="11"/>
      <c r="I2395" s="11"/>
      <c r="J2395" s="11"/>
      <c r="K2395" s="2"/>
      <c r="L2395" s="2"/>
      <c r="M2395" s="1"/>
    </row>
    <row r="2396" spans="1:13" x14ac:dyDescent="0.2">
      <c r="A2396" s="1"/>
      <c r="B2396" s="1"/>
      <c r="C2396" s="16"/>
      <c r="D2396" s="1"/>
      <c r="E2396" s="1"/>
      <c r="F2396" s="1"/>
      <c r="G2396" s="1"/>
      <c r="H2396" s="11"/>
      <c r="I2396" s="11"/>
      <c r="J2396" s="11"/>
      <c r="K2396" s="2"/>
      <c r="L2396" s="2"/>
      <c r="M2396" s="1"/>
    </row>
    <row r="2397" spans="1:13" x14ac:dyDescent="0.2">
      <c r="A2397" s="1"/>
      <c r="B2397" s="1"/>
      <c r="C2397" s="16"/>
      <c r="D2397" s="1"/>
      <c r="E2397" s="1"/>
      <c r="F2397" s="1"/>
      <c r="G2397" s="1"/>
      <c r="H2397" s="11"/>
      <c r="I2397" s="11"/>
      <c r="J2397" s="11"/>
      <c r="K2397" s="2"/>
      <c r="L2397" s="2"/>
      <c r="M2397" s="1"/>
    </row>
    <row r="2398" spans="1:13" x14ac:dyDescent="0.2">
      <c r="A2398" s="1"/>
      <c r="B2398" s="1"/>
      <c r="C2398" s="16"/>
      <c r="D2398" s="1"/>
      <c r="E2398" s="1"/>
      <c r="F2398" s="1"/>
      <c r="G2398" s="1"/>
      <c r="H2398" s="11"/>
      <c r="I2398" s="11"/>
      <c r="J2398" s="11"/>
      <c r="K2398" s="2"/>
      <c r="L2398" s="2"/>
      <c r="M2398" s="1"/>
    </row>
    <row r="2399" spans="1:13" x14ac:dyDescent="0.2">
      <c r="A2399" s="1"/>
      <c r="B2399" s="1"/>
      <c r="C2399" s="16"/>
      <c r="D2399" s="1"/>
      <c r="E2399" s="1"/>
      <c r="F2399" s="1"/>
      <c r="G2399" s="1"/>
      <c r="H2399" s="11"/>
      <c r="I2399" s="11"/>
      <c r="J2399" s="11"/>
      <c r="K2399" s="2"/>
      <c r="L2399" s="2"/>
      <c r="M2399" s="1"/>
    </row>
    <row r="2400" spans="1:13" x14ac:dyDescent="0.2">
      <c r="A2400" s="1"/>
      <c r="B2400" s="1"/>
      <c r="C2400" s="16"/>
      <c r="D2400" s="1"/>
      <c r="E2400" s="1"/>
      <c r="F2400" s="1"/>
      <c r="G2400" s="1"/>
      <c r="H2400" s="11"/>
      <c r="I2400" s="11"/>
      <c r="J2400" s="11"/>
      <c r="K2400" s="2"/>
      <c r="L2400" s="2"/>
      <c r="M2400" s="1"/>
    </row>
    <row r="2401" spans="1:13" x14ac:dyDescent="0.2">
      <c r="A2401" s="1"/>
      <c r="B2401" s="1"/>
      <c r="C2401" s="16"/>
      <c r="D2401" s="1"/>
      <c r="E2401" s="1"/>
      <c r="F2401" s="1"/>
      <c r="G2401" s="1"/>
      <c r="H2401" s="11"/>
      <c r="I2401" s="11"/>
      <c r="J2401" s="11"/>
      <c r="K2401" s="2"/>
      <c r="L2401" s="2"/>
      <c r="M2401" s="1"/>
    </row>
    <row r="2402" spans="1:13" x14ac:dyDescent="0.2">
      <c r="A2402" s="1"/>
      <c r="B2402" s="1"/>
      <c r="C2402" s="16"/>
      <c r="D2402" s="1"/>
      <c r="E2402" s="1"/>
      <c r="F2402" s="1"/>
      <c r="G2402" s="1"/>
      <c r="H2402" s="11"/>
      <c r="I2402" s="11"/>
      <c r="J2402" s="11"/>
      <c r="K2402" s="2"/>
      <c r="L2402" s="2"/>
      <c r="M2402" s="1"/>
    </row>
    <row r="2403" spans="1:13" x14ac:dyDescent="0.2">
      <c r="A2403" s="1"/>
      <c r="B2403" s="1"/>
      <c r="C2403" s="16"/>
      <c r="D2403" s="1"/>
      <c r="E2403" s="1"/>
      <c r="F2403" s="1"/>
      <c r="G2403" s="1"/>
      <c r="H2403" s="11"/>
      <c r="I2403" s="11"/>
      <c r="J2403" s="11"/>
      <c r="K2403" s="2"/>
      <c r="L2403" s="2"/>
      <c r="M2403" s="1"/>
    </row>
    <row r="2404" spans="1:13" x14ac:dyDescent="0.2">
      <c r="A2404" s="1"/>
      <c r="B2404" s="1"/>
      <c r="C2404" s="16"/>
      <c r="D2404" s="1"/>
      <c r="E2404" s="1"/>
      <c r="F2404" s="1"/>
      <c r="G2404" s="1"/>
      <c r="H2404" s="11"/>
      <c r="I2404" s="11"/>
      <c r="J2404" s="11"/>
      <c r="K2404" s="2"/>
      <c r="L2404" s="2"/>
      <c r="M2404" s="1"/>
    </row>
    <row r="2405" spans="1:13" x14ac:dyDescent="0.2">
      <c r="A2405" s="1"/>
      <c r="B2405" s="1"/>
      <c r="C2405" s="16"/>
      <c r="D2405" s="1"/>
      <c r="E2405" s="1"/>
      <c r="F2405" s="1"/>
      <c r="G2405" s="1"/>
      <c r="H2405" s="11"/>
      <c r="I2405" s="11"/>
      <c r="J2405" s="11"/>
      <c r="K2405" s="2"/>
      <c r="L2405" s="2"/>
      <c r="M2405" s="1"/>
    </row>
    <row r="2406" spans="1:13" x14ac:dyDescent="0.2">
      <c r="A2406" s="1"/>
      <c r="B2406" s="1"/>
      <c r="C2406" s="16"/>
      <c r="D2406" s="1"/>
      <c r="E2406" s="1"/>
      <c r="F2406" s="1"/>
      <c r="G2406" s="1"/>
      <c r="H2406" s="11"/>
      <c r="I2406" s="11"/>
      <c r="J2406" s="11"/>
      <c r="K2406" s="2"/>
      <c r="L2406" s="2"/>
      <c r="M2406" s="1"/>
    </row>
    <row r="2407" spans="1:13" x14ac:dyDescent="0.2">
      <c r="A2407" s="1"/>
      <c r="B2407" s="1"/>
      <c r="C2407" s="16"/>
      <c r="D2407" s="1"/>
      <c r="E2407" s="1"/>
      <c r="F2407" s="1"/>
      <c r="G2407" s="1"/>
      <c r="H2407" s="11"/>
      <c r="I2407" s="11"/>
      <c r="J2407" s="11"/>
      <c r="K2407" s="2"/>
      <c r="L2407" s="2"/>
      <c r="M2407" s="1"/>
    </row>
    <row r="2408" spans="1:13" x14ac:dyDescent="0.2">
      <c r="A2408" s="1"/>
      <c r="B2408" s="1"/>
      <c r="C2408" s="16"/>
      <c r="D2408" s="1"/>
      <c r="E2408" s="1"/>
      <c r="F2408" s="1"/>
      <c r="G2408" s="1"/>
      <c r="H2408" s="11"/>
      <c r="I2408" s="11"/>
      <c r="J2408" s="11"/>
      <c r="K2408" s="2"/>
      <c r="L2408" s="2"/>
      <c r="M2408" s="1"/>
    </row>
    <row r="2409" spans="1:13" x14ac:dyDescent="0.2">
      <c r="A2409" s="1"/>
      <c r="B2409" s="1"/>
      <c r="C2409" s="16"/>
      <c r="D2409" s="1"/>
      <c r="E2409" s="1"/>
      <c r="F2409" s="1"/>
      <c r="G2409" s="1"/>
      <c r="H2409" s="11"/>
      <c r="I2409" s="11"/>
      <c r="J2409" s="11"/>
      <c r="K2409" s="2"/>
      <c r="L2409" s="2"/>
      <c r="M2409" s="1"/>
    </row>
    <row r="2410" spans="1:13" x14ac:dyDescent="0.2">
      <c r="A2410" s="1"/>
      <c r="B2410" s="1"/>
      <c r="C2410" s="16"/>
      <c r="D2410" s="1"/>
      <c r="E2410" s="1"/>
      <c r="F2410" s="1"/>
      <c r="G2410" s="1"/>
      <c r="H2410" s="11"/>
      <c r="I2410" s="11"/>
      <c r="J2410" s="11"/>
      <c r="K2410" s="2"/>
      <c r="L2410" s="2"/>
      <c r="M2410" s="1"/>
    </row>
    <row r="2411" spans="1:13" x14ac:dyDescent="0.2">
      <c r="A2411" s="1"/>
      <c r="B2411" s="1"/>
      <c r="C2411" s="16"/>
      <c r="D2411" s="1"/>
      <c r="E2411" s="1"/>
      <c r="F2411" s="1"/>
      <c r="G2411" s="1"/>
      <c r="H2411" s="11"/>
      <c r="I2411" s="11"/>
      <c r="J2411" s="11"/>
      <c r="K2411" s="2"/>
      <c r="L2411" s="2"/>
      <c r="M2411" s="1"/>
    </row>
    <row r="2412" spans="1:13" x14ac:dyDescent="0.2">
      <c r="A2412" s="1"/>
      <c r="B2412" s="1"/>
      <c r="C2412" s="16"/>
      <c r="D2412" s="1"/>
      <c r="E2412" s="1"/>
      <c r="F2412" s="1"/>
      <c r="G2412" s="1"/>
      <c r="H2412" s="11"/>
      <c r="I2412" s="11"/>
      <c r="J2412" s="11"/>
      <c r="K2412" s="2"/>
      <c r="L2412" s="2"/>
      <c r="M2412" s="1"/>
    </row>
    <row r="2413" spans="1:13" x14ac:dyDescent="0.2">
      <c r="A2413" s="1"/>
      <c r="B2413" s="1"/>
      <c r="C2413" s="16"/>
      <c r="D2413" s="1"/>
      <c r="E2413" s="1"/>
      <c r="F2413" s="1"/>
      <c r="G2413" s="1"/>
      <c r="H2413" s="11"/>
      <c r="I2413" s="11"/>
      <c r="J2413" s="11"/>
      <c r="K2413" s="2"/>
      <c r="L2413" s="2"/>
      <c r="M2413" s="1"/>
    </row>
    <row r="2414" spans="1:13" x14ac:dyDescent="0.2">
      <c r="A2414" s="1"/>
      <c r="B2414" s="1"/>
      <c r="C2414" s="16"/>
      <c r="D2414" s="1"/>
      <c r="E2414" s="1"/>
      <c r="F2414" s="1"/>
      <c r="G2414" s="1"/>
      <c r="H2414" s="11"/>
      <c r="I2414" s="11"/>
      <c r="J2414" s="11"/>
      <c r="K2414" s="2"/>
      <c r="L2414" s="2"/>
      <c r="M2414" s="1"/>
    </row>
    <row r="2415" spans="1:13" x14ac:dyDescent="0.2">
      <c r="A2415" s="1"/>
      <c r="B2415" s="1"/>
      <c r="C2415" s="16"/>
      <c r="D2415" s="1"/>
      <c r="E2415" s="1"/>
      <c r="F2415" s="1"/>
      <c r="G2415" s="1"/>
      <c r="H2415" s="11"/>
      <c r="I2415" s="11"/>
      <c r="J2415" s="11"/>
      <c r="K2415" s="2"/>
      <c r="L2415" s="2"/>
      <c r="M2415" s="1"/>
    </row>
    <row r="2416" spans="1:13" x14ac:dyDescent="0.2">
      <c r="A2416" s="1"/>
      <c r="B2416" s="1"/>
      <c r="C2416" s="16"/>
      <c r="D2416" s="1"/>
      <c r="E2416" s="1"/>
      <c r="F2416" s="1"/>
      <c r="G2416" s="1"/>
      <c r="H2416" s="11"/>
      <c r="I2416" s="11"/>
      <c r="J2416" s="11"/>
      <c r="K2416" s="2"/>
      <c r="L2416" s="2"/>
      <c r="M2416" s="1"/>
    </row>
    <row r="2417" spans="1:13" x14ac:dyDescent="0.2">
      <c r="A2417" s="1"/>
      <c r="B2417" s="1"/>
      <c r="C2417" s="16"/>
      <c r="D2417" s="1"/>
      <c r="E2417" s="1"/>
      <c r="F2417" s="1"/>
      <c r="G2417" s="1"/>
      <c r="H2417" s="11"/>
      <c r="I2417" s="11"/>
      <c r="J2417" s="11"/>
      <c r="K2417" s="2"/>
      <c r="L2417" s="2"/>
      <c r="M2417" s="1"/>
    </row>
    <row r="2418" spans="1:13" x14ac:dyDescent="0.2">
      <c r="A2418" s="1"/>
      <c r="B2418" s="1"/>
      <c r="C2418" s="16"/>
      <c r="D2418" s="1"/>
      <c r="E2418" s="1"/>
      <c r="F2418" s="1"/>
      <c r="G2418" s="1"/>
      <c r="H2418" s="11"/>
      <c r="I2418" s="11"/>
      <c r="J2418" s="11"/>
      <c r="K2418" s="2"/>
      <c r="L2418" s="2"/>
      <c r="M2418" s="1"/>
    </row>
    <row r="2419" spans="1:13" x14ac:dyDescent="0.2">
      <c r="A2419" s="1"/>
      <c r="B2419" s="1"/>
      <c r="C2419" s="16"/>
      <c r="D2419" s="1"/>
      <c r="E2419" s="1"/>
      <c r="F2419" s="1"/>
      <c r="G2419" s="1"/>
      <c r="H2419" s="11"/>
      <c r="I2419" s="11"/>
      <c r="J2419" s="11"/>
      <c r="K2419" s="2"/>
      <c r="L2419" s="2"/>
      <c r="M2419" s="1"/>
    </row>
    <row r="2420" spans="1:13" x14ac:dyDescent="0.2">
      <c r="A2420" s="1"/>
      <c r="B2420" s="1"/>
      <c r="C2420" s="16"/>
      <c r="D2420" s="1"/>
      <c r="E2420" s="1"/>
      <c r="F2420" s="1"/>
      <c r="G2420" s="1"/>
      <c r="H2420" s="11"/>
      <c r="I2420" s="11"/>
      <c r="J2420" s="11"/>
      <c r="K2420" s="2"/>
      <c r="L2420" s="2"/>
      <c r="M2420" s="1"/>
    </row>
    <row r="2421" spans="1:13" x14ac:dyDescent="0.2">
      <c r="A2421" s="1"/>
      <c r="B2421" s="1"/>
      <c r="C2421" s="16"/>
      <c r="D2421" s="1"/>
      <c r="E2421" s="1"/>
      <c r="F2421" s="1"/>
      <c r="G2421" s="1"/>
      <c r="H2421" s="11"/>
      <c r="I2421" s="11"/>
      <c r="J2421" s="11"/>
      <c r="K2421" s="2"/>
      <c r="L2421" s="2"/>
      <c r="M2421" s="1"/>
    </row>
    <row r="2422" spans="1:13" x14ac:dyDescent="0.2">
      <c r="A2422" s="1"/>
      <c r="B2422" s="1"/>
      <c r="C2422" s="16"/>
      <c r="D2422" s="1"/>
      <c r="E2422" s="1"/>
      <c r="F2422" s="1"/>
      <c r="G2422" s="1"/>
      <c r="H2422" s="11"/>
      <c r="I2422" s="11"/>
      <c r="J2422" s="11"/>
      <c r="K2422" s="2"/>
      <c r="L2422" s="2"/>
      <c r="M2422" s="1"/>
    </row>
    <row r="2423" spans="1:13" x14ac:dyDescent="0.2">
      <c r="A2423" s="1"/>
      <c r="B2423" s="1"/>
      <c r="C2423" s="16"/>
      <c r="D2423" s="1"/>
      <c r="E2423" s="1"/>
      <c r="F2423" s="1"/>
      <c r="G2423" s="1"/>
      <c r="H2423" s="11"/>
      <c r="I2423" s="11"/>
      <c r="J2423" s="11"/>
      <c r="K2423" s="2"/>
      <c r="L2423" s="2"/>
      <c r="M2423" s="1"/>
    </row>
    <row r="2424" spans="1:13" x14ac:dyDescent="0.2">
      <c r="A2424" s="1"/>
      <c r="B2424" s="1"/>
      <c r="C2424" s="16"/>
      <c r="D2424" s="1"/>
      <c r="E2424" s="1"/>
      <c r="F2424" s="1"/>
      <c r="G2424" s="1"/>
      <c r="H2424" s="11"/>
      <c r="I2424" s="11"/>
      <c r="J2424" s="11"/>
      <c r="K2424" s="2"/>
      <c r="L2424" s="2"/>
      <c r="M2424" s="1"/>
    </row>
    <row r="2425" spans="1:13" x14ac:dyDescent="0.2">
      <c r="A2425" s="1"/>
      <c r="B2425" s="1"/>
      <c r="C2425" s="16"/>
      <c r="D2425" s="1"/>
      <c r="E2425" s="1"/>
      <c r="F2425" s="1"/>
      <c r="G2425" s="1"/>
      <c r="H2425" s="11"/>
      <c r="I2425" s="11"/>
      <c r="J2425" s="11"/>
      <c r="K2425" s="2"/>
      <c r="L2425" s="2"/>
      <c r="M2425" s="1"/>
    </row>
    <row r="2426" spans="1:13" x14ac:dyDescent="0.2">
      <c r="A2426" s="1"/>
      <c r="B2426" s="1"/>
      <c r="C2426" s="16"/>
      <c r="D2426" s="1"/>
      <c r="E2426" s="1"/>
      <c r="F2426" s="1"/>
      <c r="G2426" s="1"/>
      <c r="H2426" s="11"/>
      <c r="I2426" s="11"/>
      <c r="J2426" s="11"/>
      <c r="K2426" s="2"/>
      <c r="L2426" s="2"/>
      <c r="M2426" s="1"/>
    </row>
    <row r="2427" spans="1:13" x14ac:dyDescent="0.2">
      <c r="A2427" s="1"/>
      <c r="B2427" s="1"/>
      <c r="C2427" s="16"/>
      <c r="D2427" s="1"/>
      <c r="E2427" s="1"/>
      <c r="F2427" s="1"/>
      <c r="G2427" s="1"/>
      <c r="H2427" s="11"/>
      <c r="I2427" s="11"/>
      <c r="J2427" s="11"/>
      <c r="K2427" s="2"/>
      <c r="L2427" s="2"/>
      <c r="M2427" s="1"/>
    </row>
    <row r="2428" spans="1:13" x14ac:dyDescent="0.2">
      <c r="A2428" s="1"/>
      <c r="B2428" s="1"/>
      <c r="C2428" s="16"/>
      <c r="D2428" s="1"/>
      <c r="E2428" s="1"/>
      <c r="F2428" s="1"/>
      <c r="G2428" s="1"/>
      <c r="H2428" s="11"/>
      <c r="I2428" s="11"/>
      <c r="J2428" s="11"/>
      <c r="K2428" s="2"/>
      <c r="L2428" s="2"/>
      <c r="M2428" s="1"/>
    </row>
    <row r="2429" spans="1:13" x14ac:dyDescent="0.2">
      <c r="A2429" s="1"/>
      <c r="B2429" s="1"/>
      <c r="C2429" s="16"/>
      <c r="D2429" s="1"/>
      <c r="E2429" s="1"/>
      <c r="F2429" s="1"/>
      <c r="G2429" s="1"/>
      <c r="H2429" s="11"/>
      <c r="I2429" s="11"/>
      <c r="J2429" s="11"/>
      <c r="K2429" s="2"/>
      <c r="L2429" s="2"/>
      <c r="M2429" s="1"/>
    </row>
    <row r="2430" spans="1:13" x14ac:dyDescent="0.2">
      <c r="A2430" s="1"/>
      <c r="B2430" s="1"/>
      <c r="C2430" s="16"/>
      <c r="D2430" s="1"/>
      <c r="E2430" s="1"/>
      <c r="F2430" s="1"/>
      <c r="G2430" s="1"/>
      <c r="H2430" s="11"/>
      <c r="I2430" s="11"/>
      <c r="J2430" s="11"/>
      <c r="K2430" s="2"/>
      <c r="L2430" s="2"/>
      <c r="M2430" s="1"/>
    </row>
    <row r="2431" spans="1:13" x14ac:dyDescent="0.2">
      <c r="A2431" s="1"/>
      <c r="B2431" s="1"/>
      <c r="C2431" s="16"/>
      <c r="D2431" s="1"/>
      <c r="E2431" s="1"/>
      <c r="F2431" s="1"/>
      <c r="G2431" s="1"/>
      <c r="H2431" s="11"/>
      <c r="I2431" s="11"/>
      <c r="J2431" s="11"/>
      <c r="K2431" s="2"/>
      <c r="L2431" s="2"/>
      <c r="M2431" s="1"/>
    </row>
    <row r="2432" spans="1:13" x14ac:dyDescent="0.2">
      <c r="A2432" s="1"/>
      <c r="B2432" s="1"/>
      <c r="C2432" s="16"/>
      <c r="D2432" s="1"/>
      <c r="E2432" s="1"/>
      <c r="F2432" s="1"/>
      <c r="G2432" s="1"/>
      <c r="H2432" s="11"/>
      <c r="I2432" s="11"/>
      <c r="J2432" s="11"/>
      <c r="K2432" s="2"/>
      <c r="L2432" s="2"/>
      <c r="M2432" s="1"/>
    </row>
    <row r="2433" spans="1:13" x14ac:dyDescent="0.2">
      <c r="A2433" s="1"/>
      <c r="B2433" s="1"/>
      <c r="C2433" s="16"/>
      <c r="D2433" s="1"/>
      <c r="E2433" s="1"/>
      <c r="F2433" s="1"/>
      <c r="G2433" s="1"/>
      <c r="H2433" s="11"/>
      <c r="I2433" s="11"/>
      <c r="J2433" s="11"/>
      <c r="K2433" s="2"/>
      <c r="L2433" s="2"/>
      <c r="M2433" s="1"/>
    </row>
    <row r="2434" spans="1:13" x14ac:dyDescent="0.2">
      <c r="A2434" s="1"/>
      <c r="B2434" s="1"/>
      <c r="C2434" s="16"/>
      <c r="D2434" s="1"/>
      <c r="E2434" s="1"/>
      <c r="F2434" s="1"/>
      <c r="G2434" s="1"/>
      <c r="H2434" s="11"/>
      <c r="I2434" s="11"/>
      <c r="J2434" s="11"/>
      <c r="K2434" s="2"/>
      <c r="L2434" s="2"/>
      <c r="M2434" s="1"/>
    </row>
    <row r="2435" spans="1:13" x14ac:dyDescent="0.2">
      <c r="A2435" s="1"/>
      <c r="B2435" s="1"/>
      <c r="C2435" s="16"/>
      <c r="D2435" s="1"/>
      <c r="E2435" s="1"/>
      <c r="F2435" s="1"/>
      <c r="G2435" s="1"/>
      <c r="H2435" s="11"/>
      <c r="I2435" s="11"/>
      <c r="J2435" s="11"/>
      <c r="K2435" s="2"/>
      <c r="L2435" s="2"/>
      <c r="M2435" s="1"/>
    </row>
    <row r="2436" spans="1:13" x14ac:dyDescent="0.2">
      <c r="A2436" s="1"/>
      <c r="B2436" s="1"/>
      <c r="C2436" s="16"/>
      <c r="D2436" s="1"/>
      <c r="E2436" s="1"/>
      <c r="F2436" s="1"/>
      <c r="G2436" s="1"/>
      <c r="H2436" s="11"/>
      <c r="I2436" s="11"/>
      <c r="J2436" s="11"/>
      <c r="K2436" s="2"/>
      <c r="L2436" s="2"/>
      <c r="M2436" s="1"/>
    </row>
    <row r="2437" spans="1:13" x14ac:dyDescent="0.2">
      <c r="A2437" s="1"/>
      <c r="B2437" s="1"/>
      <c r="C2437" s="16"/>
      <c r="D2437" s="1"/>
      <c r="E2437" s="1"/>
      <c r="F2437" s="1"/>
      <c r="G2437" s="1"/>
      <c r="H2437" s="11"/>
      <c r="I2437" s="11"/>
      <c r="J2437" s="11"/>
      <c r="K2437" s="2"/>
      <c r="L2437" s="2"/>
      <c r="M2437" s="1"/>
    </row>
    <row r="2438" spans="1:13" x14ac:dyDescent="0.2">
      <c r="A2438" s="1"/>
      <c r="B2438" s="1"/>
      <c r="C2438" s="16"/>
      <c r="D2438" s="1"/>
      <c r="E2438" s="1"/>
      <c r="F2438" s="1"/>
      <c r="G2438" s="1"/>
      <c r="H2438" s="11"/>
      <c r="I2438" s="11"/>
      <c r="J2438" s="11"/>
      <c r="K2438" s="2"/>
      <c r="L2438" s="2"/>
      <c r="M2438" s="1"/>
    </row>
    <row r="2439" spans="1:13" x14ac:dyDescent="0.2">
      <c r="A2439" s="1"/>
      <c r="B2439" s="1"/>
      <c r="C2439" s="16"/>
      <c r="D2439" s="1"/>
      <c r="E2439" s="1"/>
      <c r="F2439" s="1"/>
      <c r="G2439" s="1"/>
      <c r="H2439" s="11"/>
      <c r="I2439" s="11"/>
      <c r="J2439" s="11"/>
      <c r="K2439" s="2"/>
      <c r="L2439" s="2"/>
      <c r="M2439" s="1"/>
    </row>
    <row r="2440" spans="1:13" x14ac:dyDescent="0.2">
      <c r="A2440" s="1"/>
      <c r="B2440" s="1"/>
      <c r="C2440" s="16"/>
      <c r="D2440" s="1"/>
      <c r="E2440" s="1"/>
      <c r="F2440" s="1"/>
      <c r="G2440" s="1"/>
      <c r="H2440" s="11"/>
      <c r="I2440" s="11"/>
      <c r="J2440" s="11"/>
      <c r="K2440" s="2"/>
      <c r="L2440" s="2"/>
      <c r="M2440" s="1"/>
    </row>
    <row r="2441" spans="1:13" x14ac:dyDescent="0.2">
      <c r="A2441" s="1"/>
      <c r="B2441" s="1"/>
      <c r="C2441" s="16"/>
      <c r="D2441" s="1"/>
      <c r="E2441" s="1"/>
      <c r="F2441" s="1"/>
      <c r="G2441" s="1"/>
      <c r="H2441" s="11"/>
      <c r="I2441" s="11"/>
      <c r="J2441" s="11"/>
      <c r="K2441" s="2"/>
      <c r="L2441" s="2"/>
      <c r="M2441" s="1"/>
    </row>
    <row r="2442" spans="1:13" x14ac:dyDescent="0.2">
      <c r="A2442" s="1"/>
      <c r="B2442" s="1"/>
      <c r="C2442" s="16"/>
      <c r="D2442" s="1"/>
      <c r="E2442" s="1"/>
      <c r="F2442" s="1"/>
      <c r="G2442" s="1"/>
      <c r="H2442" s="11"/>
      <c r="I2442" s="11"/>
      <c r="J2442" s="11"/>
      <c r="K2442" s="2"/>
      <c r="L2442" s="2"/>
      <c r="M2442" s="1"/>
    </row>
    <row r="2443" spans="1:13" x14ac:dyDescent="0.2">
      <c r="A2443" s="1"/>
      <c r="B2443" s="1"/>
      <c r="C2443" s="16"/>
      <c r="D2443" s="1"/>
      <c r="E2443" s="1"/>
      <c r="F2443" s="1"/>
      <c r="G2443" s="1"/>
      <c r="H2443" s="11"/>
      <c r="I2443" s="11"/>
      <c r="J2443" s="11"/>
      <c r="K2443" s="2"/>
      <c r="L2443" s="2"/>
      <c r="M2443" s="1"/>
    </row>
    <row r="2444" spans="1:13" x14ac:dyDescent="0.2">
      <c r="A2444" s="1"/>
      <c r="B2444" s="1"/>
      <c r="C2444" s="16"/>
      <c r="D2444" s="1"/>
      <c r="E2444" s="1"/>
      <c r="F2444" s="1"/>
      <c r="G2444" s="1"/>
      <c r="H2444" s="11"/>
      <c r="I2444" s="11"/>
      <c r="J2444" s="11"/>
      <c r="K2444" s="2"/>
      <c r="L2444" s="2"/>
      <c r="M2444" s="1"/>
    </row>
    <row r="2445" spans="1:13" x14ac:dyDescent="0.2">
      <c r="A2445" s="1"/>
      <c r="B2445" s="1"/>
      <c r="C2445" s="16"/>
      <c r="D2445" s="1"/>
      <c r="E2445" s="1"/>
      <c r="F2445" s="1"/>
      <c r="G2445" s="1"/>
      <c r="H2445" s="11"/>
      <c r="I2445" s="11"/>
      <c r="J2445" s="11"/>
      <c r="K2445" s="2"/>
      <c r="L2445" s="2"/>
      <c r="M2445" s="1"/>
    </row>
    <row r="2446" spans="1:13" x14ac:dyDescent="0.2">
      <c r="A2446" s="1"/>
      <c r="B2446" s="1"/>
      <c r="C2446" s="16"/>
      <c r="D2446" s="1"/>
      <c r="E2446" s="1"/>
      <c r="F2446" s="1"/>
      <c r="G2446" s="1"/>
      <c r="H2446" s="11"/>
      <c r="I2446" s="11"/>
      <c r="J2446" s="11"/>
      <c r="K2446" s="2"/>
      <c r="L2446" s="2"/>
      <c r="M2446" s="1"/>
    </row>
    <row r="2447" spans="1:13" x14ac:dyDescent="0.2">
      <c r="A2447" s="1"/>
      <c r="B2447" s="1"/>
      <c r="C2447" s="16"/>
      <c r="D2447" s="1"/>
      <c r="E2447" s="1"/>
      <c r="F2447" s="1"/>
      <c r="G2447" s="1"/>
      <c r="H2447" s="11"/>
      <c r="I2447" s="11"/>
      <c r="J2447" s="11"/>
      <c r="K2447" s="2"/>
      <c r="L2447" s="2"/>
      <c r="M2447" s="1"/>
    </row>
    <row r="2448" spans="1:13" x14ac:dyDescent="0.2">
      <c r="A2448" s="1"/>
      <c r="B2448" s="1"/>
      <c r="C2448" s="16"/>
      <c r="D2448" s="1"/>
      <c r="E2448" s="1"/>
      <c r="F2448" s="1"/>
      <c r="G2448" s="1"/>
      <c r="H2448" s="11"/>
      <c r="I2448" s="11"/>
      <c r="J2448" s="11"/>
      <c r="K2448" s="2"/>
      <c r="L2448" s="2"/>
      <c r="M2448" s="1"/>
    </row>
    <row r="2449" spans="1:13" x14ac:dyDescent="0.2">
      <c r="A2449" s="1"/>
      <c r="B2449" s="1"/>
      <c r="C2449" s="16"/>
      <c r="D2449" s="1"/>
      <c r="E2449" s="1"/>
      <c r="F2449" s="1"/>
      <c r="G2449" s="1"/>
      <c r="H2449" s="11"/>
      <c r="I2449" s="11"/>
      <c r="J2449" s="11"/>
      <c r="K2449" s="2"/>
      <c r="L2449" s="2"/>
      <c r="M2449" s="1"/>
    </row>
    <row r="2450" spans="1:13" x14ac:dyDescent="0.2">
      <c r="A2450" s="1"/>
      <c r="B2450" s="1"/>
      <c r="C2450" s="16"/>
      <c r="D2450" s="1"/>
      <c r="E2450" s="1"/>
      <c r="F2450" s="1"/>
      <c r="G2450" s="1"/>
      <c r="H2450" s="11"/>
      <c r="I2450" s="11"/>
      <c r="J2450" s="11"/>
      <c r="K2450" s="2"/>
      <c r="L2450" s="2"/>
      <c r="M2450" s="1"/>
    </row>
    <row r="2451" spans="1:13" x14ac:dyDescent="0.2">
      <c r="A2451" s="1"/>
      <c r="B2451" s="1"/>
      <c r="C2451" s="16"/>
      <c r="D2451" s="1"/>
      <c r="E2451" s="1"/>
      <c r="F2451" s="1"/>
      <c r="G2451" s="1"/>
      <c r="H2451" s="11"/>
      <c r="I2451" s="11"/>
      <c r="J2451" s="11"/>
      <c r="K2451" s="2"/>
      <c r="L2451" s="2"/>
      <c r="M2451" s="1"/>
    </row>
    <row r="2452" spans="1:13" x14ac:dyDescent="0.2">
      <c r="A2452" s="1"/>
      <c r="B2452" s="1"/>
      <c r="C2452" s="16"/>
      <c r="D2452" s="1"/>
      <c r="E2452" s="1"/>
      <c r="F2452" s="1"/>
      <c r="G2452" s="1"/>
      <c r="H2452" s="11"/>
      <c r="I2452" s="11"/>
      <c r="J2452" s="11"/>
      <c r="K2452" s="2"/>
      <c r="L2452" s="2"/>
      <c r="M2452" s="1"/>
    </row>
    <row r="2453" spans="1:13" x14ac:dyDescent="0.2">
      <c r="A2453" s="1"/>
      <c r="B2453" s="1"/>
      <c r="C2453" s="16"/>
      <c r="D2453" s="1"/>
      <c r="E2453" s="1"/>
      <c r="F2453" s="1"/>
      <c r="G2453" s="1"/>
      <c r="H2453" s="11"/>
      <c r="I2453" s="11"/>
      <c r="J2453" s="11"/>
      <c r="K2453" s="2"/>
      <c r="L2453" s="2"/>
      <c r="M2453" s="1"/>
    </row>
    <row r="2454" spans="1:13" x14ac:dyDescent="0.2">
      <c r="A2454" s="1"/>
      <c r="B2454" s="1"/>
      <c r="C2454" s="16"/>
      <c r="D2454" s="1"/>
      <c r="E2454" s="1"/>
      <c r="F2454" s="1"/>
      <c r="G2454" s="1"/>
      <c r="H2454" s="11"/>
      <c r="I2454" s="11"/>
      <c r="J2454" s="11"/>
      <c r="K2454" s="2"/>
      <c r="L2454" s="2"/>
      <c r="M2454" s="1"/>
    </row>
    <row r="2455" spans="1:13" x14ac:dyDescent="0.2">
      <c r="A2455" s="1"/>
      <c r="B2455" s="1"/>
      <c r="C2455" s="16"/>
      <c r="D2455" s="1"/>
      <c r="E2455" s="1"/>
      <c r="F2455" s="1"/>
      <c r="G2455" s="1"/>
      <c r="H2455" s="11"/>
      <c r="I2455" s="11"/>
      <c r="J2455" s="11"/>
      <c r="K2455" s="2"/>
      <c r="L2455" s="2"/>
      <c r="M2455" s="1"/>
    </row>
    <row r="2456" spans="1:13" x14ac:dyDescent="0.2">
      <c r="A2456" s="1"/>
      <c r="B2456" s="1"/>
      <c r="C2456" s="16"/>
      <c r="D2456" s="1"/>
      <c r="E2456" s="1"/>
      <c r="F2456" s="1"/>
      <c r="G2456" s="1"/>
      <c r="H2456" s="11"/>
      <c r="I2456" s="11"/>
      <c r="J2456" s="11"/>
      <c r="K2456" s="2"/>
      <c r="L2456" s="2"/>
      <c r="M2456" s="1"/>
    </row>
    <row r="2457" spans="1:13" x14ac:dyDescent="0.2">
      <c r="A2457" s="1"/>
      <c r="B2457" s="1"/>
      <c r="C2457" s="16"/>
      <c r="D2457" s="1"/>
      <c r="E2457" s="1"/>
      <c r="F2457" s="1"/>
      <c r="G2457" s="1"/>
      <c r="H2457" s="11"/>
      <c r="I2457" s="11"/>
      <c r="J2457" s="11"/>
      <c r="K2457" s="2"/>
      <c r="L2457" s="2"/>
      <c r="M2457" s="1"/>
    </row>
    <row r="2458" spans="1:13" x14ac:dyDescent="0.2">
      <c r="A2458" s="1"/>
      <c r="B2458" s="1"/>
      <c r="C2458" s="16"/>
      <c r="D2458" s="1"/>
      <c r="E2458" s="1"/>
      <c r="F2458" s="1"/>
      <c r="G2458" s="1"/>
      <c r="H2458" s="11"/>
      <c r="I2458" s="11"/>
      <c r="J2458" s="11"/>
      <c r="K2458" s="2"/>
      <c r="L2458" s="2"/>
      <c r="M2458" s="1"/>
    </row>
    <row r="2459" spans="1:13" x14ac:dyDescent="0.2">
      <c r="A2459" s="1"/>
      <c r="B2459" s="1"/>
      <c r="C2459" s="16"/>
      <c r="D2459" s="1"/>
      <c r="E2459" s="1"/>
      <c r="F2459" s="1"/>
      <c r="G2459" s="1"/>
      <c r="H2459" s="11"/>
      <c r="I2459" s="11"/>
      <c r="J2459" s="11"/>
      <c r="K2459" s="2"/>
      <c r="L2459" s="2"/>
      <c r="M2459" s="1"/>
    </row>
    <row r="2460" spans="1:13" x14ac:dyDescent="0.2">
      <c r="A2460" s="1"/>
      <c r="B2460" s="1"/>
      <c r="C2460" s="16"/>
      <c r="D2460" s="1"/>
      <c r="E2460" s="1"/>
      <c r="F2460" s="1"/>
      <c r="G2460" s="1"/>
      <c r="H2460" s="11"/>
      <c r="I2460" s="11"/>
      <c r="J2460" s="11"/>
      <c r="K2460" s="2"/>
      <c r="L2460" s="2"/>
      <c r="M2460" s="1"/>
    </row>
    <row r="2461" spans="1:13" x14ac:dyDescent="0.2">
      <c r="A2461" s="1"/>
      <c r="B2461" s="1"/>
      <c r="C2461" s="16"/>
      <c r="D2461" s="1"/>
      <c r="E2461" s="1"/>
      <c r="F2461" s="1"/>
      <c r="G2461" s="1"/>
      <c r="H2461" s="11"/>
      <c r="I2461" s="11"/>
      <c r="J2461" s="11"/>
      <c r="K2461" s="2"/>
      <c r="L2461" s="2"/>
      <c r="M2461" s="1"/>
    </row>
    <row r="2462" spans="1:13" x14ac:dyDescent="0.2">
      <c r="A2462" s="1"/>
      <c r="B2462" s="1"/>
      <c r="C2462" s="16"/>
      <c r="D2462" s="1"/>
      <c r="E2462" s="1"/>
      <c r="F2462" s="1"/>
      <c r="G2462" s="1"/>
      <c r="H2462" s="11"/>
      <c r="I2462" s="11"/>
      <c r="J2462" s="11"/>
      <c r="K2462" s="2"/>
      <c r="L2462" s="2"/>
      <c r="M2462" s="1"/>
    </row>
    <row r="2463" spans="1:13" x14ac:dyDescent="0.2">
      <c r="A2463" s="1"/>
      <c r="B2463" s="1"/>
      <c r="C2463" s="16"/>
      <c r="D2463" s="1"/>
      <c r="E2463" s="1"/>
      <c r="F2463" s="1"/>
      <c r="G2463" s="1"/>
      <c r="H2463" s="11"/>
      <c r="I2463" s="11"/>
      <c r="J2463" s="11"/>
      <c r="K2463" s="2"/>
      <c r="L2463" s="2"/>
      <c r="M2463" s="1"/>
    </row>
    <row r="2464" spans="1:13" x14ac:dyDescent="0.2">
      <c r="A2464" s="1"/>
      <c r="B2464" s="1"/>
      <c r="C2464" s="16"/>
      <c r="D2464" s="1"/>
      <c r="E2464" s="1"/>
      <c r="F2464" s="1"/>
      <c r="G2464" s="1"/>
      <c r="H2464" s="11"/>
      <c r="I2464" s="11"/>
      <c r="J2464" s="11"/>
      <c r="K2464" s="2"/>
      <c r="L2464" s="2"/>
      <c r="M2464" s="1"/>
    </row>
    <row r="2465" spans="1:13" x14ac:dyDescent="0.2">
      <c r="A2465" s="1"/>
      <c r="B2465" s="1"/>
      <c r="C2465" s="16"/>
      <c r="D2465" s="1"/>
      <c r="E2465" s="1"/>
      <c r="F2465" s="1"/>
      <c r="G2465" s="1"/>
      <c r="H2465" s="11"/>
      <c r="I2465" s="11"/>
      <c r="J2465" s="11"/>
      <c r="K2465" s="2"/>
      <c r="L2465" s="2"/>
      <c r="M2465" s="1"/>
    </row>
    <row r="2466" spans="1:13" x14ac:dyDescent="0.2">
      <c r="A2466" s="1"/>
      <c r="B2466" s="1"/>
      <c r="C2466" s="16"/>
      <c r="D2466" s="1"/>
      <c r="E2466" s="1"/>
      <c r="F2466" s="1"/>
      <c r="G2466" s="1"/>
      <c r="H2466" s="11"/>
      <c r="I2466" s="11"/>
      <c r="J2466" s="11"/>
      <c r="K2466" s="2"/>
      <c r="L2466" s="2"/>
      <c r="M2466" s="1"/>
    </row>
    <row r="2467" spans="1:13" x14ac:dyDescent="0.2">
      <c r="A2467" s="1"/>
      <c r="B2467" s="1"/>
      <c r="C2467" s="16"/>
      <c r="D2467" s="1"/>
      <c r="E2467" s="1"/>
      <c r="F2467" s="1"/>
      <c r="G2467" s="1"/>
      <c r="H2467" s="11"/>
      <c r="I2467" s="11"/>
      <c r="J2467" s="11"/>
      <c r="K2467" s="2"/>
      <c r="L2467" s="2"/>
      <c r="M2467" s="1"/>
    </row>
    <row r="2468" spans="1:13" x14ac:dyDescent="0.2">
      <c r="A2468" s="1"/>
      <c r="B2468" s="1"/>
      <c r="C2468" s="16"/>
      <c r="D2468" s="1"/>
      <c r="E2468" s="1"/>
      <c r="F2468" s="1"/>
      <c r="G2468" s="1"/>
      <c r="H2468" s="11"/>
      <c r="I2468" s="11"/>
      <c r="J2468" s="11"/>
      <c r="K2468" s="2"/>
      <c r="L2468" s="2"/>
      <c r="M2468" s="1"/>
    </row>
    <row r="2469" spans="1:13" x14ac:dyDescent="0.2">
      <c r="A2469" s="1"/>
      <c r="B2469" s="1"/>
      <c r="C2469" s="16"/>
      <c r="D2469" s="1"/>
      <c r="E2469" s="1"/>
      <c r="F2469" s="1"/>
      <c r="G2469" s="1"/>
      <c r="H2469" s="11"/>
      <c r="I2469" s="11"/>
      <c r="J2469" s="11"/>
      <c r="K2469" s="2"/>
      <c r="L2469" s="2"/>
      <c r="M2469" s="1"/>
    </row>
    <row r="2470" spans="1:13" x14ac:dyDescent="0.2">
      <c r="A2470" s="1"/>
      <c r="B2470" s="1"/>
      <c r="C2470" s="16"/>
      <c r="D2470" s="1"/>
      <c r="E2470" s="1"/>
      <c r="F2470" s="1"/>
      <c r="G2470" s="1"/>
      <c r="H2470" s="11"/>
      <c r="I2470" s="11"/>
      <c r="J2470" s="11"/>
      <c r="K2470" s="2"/>
      <c r="L2470" s="2"/>
      <c r="M2470" s="1"/>
    </row>
    <row r="2471" spans="1:13" x14ac:dyDescent="0.2">
      <c r="A2471" s="1"/>
      <c r="B2471" s="1"/>
      <c r="C2471" s="16"/>
      <c r="D2471" s="1"/>
      <c r="E2471" s="1"/>
      <c r="F2471" s="1"/>
      <c r="G2471" s="1"/>
      <c r="H2471" s="11"/>
      <c r="I2471" s="11"/>
      <c r="J2471" s="11"/>
      <c r="K2471" s="2"/>
      <c r="L2471" s="2"/>
      <c r="M2471" s="1"/>
    </row>
    <row r="2472" spans="1:13" x14ac:dyDescent="0.2">
      <c r="A2472" s="1"/>
      <c r="B2472" s="1"/>
      <c r="C2472" s="16"/>
      <c r="D2472" s="1"/>
      <c r="E2472" s="1"/>
      <c r="F2472" s="1"/>
      <c r="G2472" s="1"/>
      <c r="H2472" s="11"/>
      <c r="I2472" s="11"/>
      <c r="J2472" s="11"/>
      <c r="K2472" s="2"/>
      <c r="L2472" s="2"/>
      <c r="M2472" s="1"/>
    </row>
    <row r="2473" spans="1:13" x14ac:dyDescent="0.2">
      <c r="A2473" s="1"/>
      <c r="B2473" s="1"/>
      <c r="C2473" s="16"/>
      <c r="D2473" s="1"/>
      <c r="E2473" s="1"/>
      <c r="F2473" s="1"/>
      <c r="G2473" s="1"/>
      <c r="H2473" s="11"/>
      <c r="I2473" s="11"/>
      <c r="J2473" s="11"/>
      <c r="K2473" s="2"/>
      <c r="L2473" s="2"/>
      <c r="M2473" s="1"/>
    </row>
    <row r="2474" spans="1:13" x14ac:dyDescent="0.2">
      <c r="A2474" s="1"/>
      <c r="B2474" s="1"/>
      <c r="C2474" s="16"/>
      <c r="D2474" s="1"/>
      <c r="E2474" s="1"/>
      <c r="F2474" s="1"/>
      <c r="G2474" s="1"/>
      <c r="H2474" s="11"/>
      <c r="I2474" s="11"/>
      <c r="J2474" s="11"/>
      <c r="K2474" s="2"/>
      <c r="L2474" s="2"/>
      <c r="M2474" s="1"/>
    </row>
    <row r="2475" spans="1:13" x14ac:dyDescent="0.2">
      <c r="A2475" s="1"/>
      <c r="B2475" s="1"/>
      <c r="C2475" s="16"/>
      <c r="D2475" s="1"/>
      <c r="E2475" s="1"/>
      <c r="F2475" s="1"/>
      <c r="G2475" s="1"/>
      <c r="H2475" s="11"/>
      <c r="I2475" s="11"/>
      <c r="J2475" s="11"/>
      <c r="K2475" s="2"/>
      <c r="L2475" s="2"/>
      <c r="M2475" s="1"/>
    </row>
    <row r="2476" spans="1:13" x14ac:dyDescent="0.2">
      <c r="A2476" s="1"/>
      <c r="B2476" s="1"/>
      <c r="C2476" s="16"/>
      <c r="D2476" s="1"/>
      <c r="E2476" s="1"/>
      <c r="F2476" s="1"/>
      <c r="G2476" s="1"/>
      <c r="H2476" s="11"/>
      <c r="I2476" s="11"/>
      <c r="J2476" s="11"/>
      <c r="K2476" s="2"/>
      <c r="L2476" s="2"/>
      <c r="M2476" s="1"/>
    </row>
    <row r="2477" spans="1:13" x14ac:dyDescent="0.2">
      <c r="A2477" s="1"/>
      <c r="B2477" s="1"/>
      <c r="C2477" s="16"/>
      <c r="D2477" s="1"/>
      <c r="E2477" s="1"/>
      <c r="F2477" s="1"/>
      <c r="G2477" s="1"/>
      <c r="H2477" s="11"/>
      <c r="I2477" s="11"/>
      <c r="J2477" s="11"/>
      <c r="K2477" s="2"/>
      <c r="L2477" s="2"/>
      <c r="M2477" s="1"/>
    </row>
    <row r="2478" spans="1:13" x14ac:dyDescent="0.2">
      <c r="A2478" s="1"/>
      <c r="B2478" s="1"/>
      <c r="C2478" s="16"/>
      <c r="D2478" s="1"/>
      <c r="E2478" s="1"/>
      <c r="F2478" s="1"/>
      <c r="G2478" s="1"/>
      <c r="H2478" s="11"/>
      <c r="I2478" s="11"/>
      <c r="J2478" s="11"/>
      <c r="K2478" s="2"/>
      <c r="L2478" s="2"/>
      <c r="M2478" s="1"/>
    </row>
    <row r="2479" spans="1:13" x14ac:dyDescent="0.2">
      <c r="A2479" s="1"/>
      <c r="B2479" s="1"/>
      <c r="C2479" s="16"/>
      <c r="D2479" s="1"/>
      <c r="E2479" s="1"/>
      <c r="F2479" s="1"/>
      <c r="G2479" s="1"/>
      <c r="H2479" s="11"/>
      <c r="I2479" s="11"/>
      <c r="J2479" s="11"/>
      <c r="K2479" s="2"/>
      <c r="L2479" s="2"/>
      <c r="M2479" s="1"/>
    </row>
    <row r="2480" spans="1:13" x14ac:dyDescent="0.2">
      <c r="A2480" s="1"/>
      <c r="B2480" s="1"/>
      <c r="C2480" s="16"/>
      <c r="D2480" s="1"/>
      <c r="E2480" s="1"/>
      <c r="F2480" s="1"/>
      <c r="G2480" s="1"/>
      <c r="H2480" s="11"/>
      <c r="I2480" s="11"/>
      <c r="J2480" s="11"/>
      <c r="K2480" s="2"/>
      <c r="L2480" s="2"/>
      <c r="M2480" s="1"/>
    </row>
    <row r="2481" spans="1:13" x14ac:dyDescent="0.2">
      <c r="A2481" s="1"/>
      <c r="B2481" s="1"/>
      <c r="C2481" s="16"/>
      <c r="D2481" s="1"/>
      <c r="E2481" s="1"/>
      <c r="F2481" s="1"/>
      <c r="G2481" s="1"/>
      <c r="H2481" s="11"/>
      <c r="I2481" s="11"/>
      <c r="J2481" s="11"/>
      <c r="K2481" s="2"/>
      <c r="L2481" s="2"/>
      <c r="M2481" s="1"/>
    </row>
    <row r="2482" spans="1:13" x14ac:dyDescent="0.2">
      <c r="A2482" s="1"/>
      <c r="B2482" s="1"/>
      <c r="C2482" s="16"/>
      <c r="D2482" s="1"/>
      <c r="E2482" s="1"/>
      <c r="F2482" s="1"/>
      <c r="G2482" s="1"/>
      <c r="H2482" s="11"/>
      <c r="I2482" s="11"/>
      <c r="J2482" s="11"/>
      <c r="K2482" s="2"/>
      <c r="L2482" s="2"/>
      <c r="M2482" s="1"/>
    </row>
    <row r="2483" spans="1:13" x14ac:dyDescent="0.2">
      <c r="A2483" s="1"/>
      <c r="B2483" s="1"/>
      <c r="C2483" s="16"/>
      <c r="D2483" s="1"/>
      <c r="E2483" s="1"/>
      <c r="F2483" s="1"/>
      <c r="G2483" s="1"/>
      <c r="H2483" s="11"/>
      <c r="I2483" s="11"/>
      <c r="J2483" s="11"/>
      <c r="K2483" s="2"/>
      <c r="L2483" s="2"/>
      <c r="M2483" s="1"/>
    </row>
    <row r="2484" spans="1:13" x14ac:dyDescent="0.2">
      <c r="A2484" s="1"/>
      <c r="B2484" s="1"/>
      <c r="C2484" s="16"/>
      <c r="D2484" s="1"/>
      <c r="E2484" s="1"/>
      <c r="F2484" s="1"/>
      <c r="G2484" s="1"/>
      <c r="H2484" s="11"/>
      <c r="I2484" s="11"/>
      <c r="J2484" s="11"/>
      <c r="K2484" s="2"/>
      <c r="L2484" s="2"/>
      <c r="M2484" s="1"/>
    </row>
    <row r="2485" spans="1:13" x14ac:dyDescent="0.2">
      <c r="A2485" s="1"/>
      <c r="B2485" s="1"/>
      <c r="C2485" s="16"/>
      <c r="D2485" s="1"/>
      <c r="E2485" s="1"/>
      <c r="F2485" s="1"/>
      <c r="G2485" s="1"/>
      <c r="H2485" s="11"/>
      <c r="I2485" s="11"/>
      <c r="J2485" s="11"/>
      <c r="K2485" s="2"/>
      <c r="L2485" s="2"/>
      <c r="M2485" s="1"/>
    </row>
    <row r="2486" spans="1:13" x14ac:dyDescent="0.2">
      <c r="A2486" s="1"/>
      <c r="B2486" s="1"/>
      <c r="C2486" s="16"/>
      <c r="D2486" s="1"/>
      <c r="E2486" s="1"/>
      <c r="F2486" s="1"/>
      <c r="G2486" s="1"/>
      <c r="H2486" s="11"/>
      <c r="I2486" s="11"/>
      <c r="J2486" s="11"/>
      <c r="K2486" s="2"/>
      <c r="L2486" s="2"/>
      <c r="M2486" s="1"/>
    </row>
    <row r="2487" spans="1:13" x14ac:dyDescent="0.2">
      <c r="A2487" s="1"/>
      <c r="B2487" s="1"/>
      <c r="C2487" s="16"/>
      <c r="D2487" s="1"/>
      <c r="E2487" s="1"/>
      <c r="F2487" s="1"/>
      <c r="G2487" s="1"/>
      <c r="H2487" s="11"/>
      <c r="I2487" s="11"/>
      <c r="J2487" s="11"/>
      <c r="K2487" s="2"/>
      <c r="L2487" s="2"/>
      <c r="M2487" s="1"/>
    </row>
    <row r="2488" spans="1:13" x14ac:dyDescent="0.2">
      <c r="A2488" s="1"/>
      <c r="B2488" s="1"/>
      <c r="C2488" s="16"/>
      <c r="D2488" s="1"/>
      <c r="E2488" s="1"/>
      <c r="F2488" s="1"/>
      <c r="G2488" s="1"/>
      <c r="H2488" s="11"/>
      <c r="I2488" s="11"/>
      <c r="J2488" s="11"/>
      <c r="K2488" s="2"/>
      <c r="L2488" s="2"/>
      <c r="M2488" s="1"/>
    </row>
    <row r="2489" spans="1:13" x14ac:dyDescent="0.2">
      <c r="A2489" s="1"/>
      <c r="B2489" s="1"/>
      <c r="C2489" s="16"/>
      <c r="D2489" s="1"/>
      <c r="E2489" s="1"/>
      <c r="F2489" s="1"/>
      <c r="G2489" s="1"/>
      <c r="H2489" s="11"/>
      <c r="I2489" s="11"/>
      <c r="J2489" s="11"/>
      <c r="K2489" s="2"/>
      <c r="L2489" s="2"/>
      <c r="M2489" s="1"/>
    </row>
    <row r="2490" spans="1:13" x14ac:dyDescent="0.2">
      <c r="A2490" s="1"/>
      <c r="B2490" s="1"/>
      <c r="C2490" s="16"/>
      <c r="D2490" s="1"/>
      <c r="E2490" s="1"/>
      <c r="F2490" s="1"/>
      <c r="G2490" s="1"/>
      <c r="H2490" s="11"/>
      <c r="I2490" s="11"/>
      <c r="J2490" s="11"/>
      <c r="K2490" s="2"/>
      <c r="L2490" s="2"/>
      <c r="M2490" s="1"/>
    </row>
    <row r="2491" spans="1:13" x14ac:dyDescent="0.2">
      <c r="A2491" s="1"/>
      <c r="B2491" s="1"/>
      <c r="C2491" s="16"/>
      <c r="D2491" s="1"/>
      <c r="E2491" s="1"/>
      <c r="F2491" s="1"/>
      <c r="G2491" s="1"/>
      <c r="H2491" s="11"/>
      <c r="I2491" s="11"/>
      <c r="J2491" s="11"/>
      <c r="K2491" s="2"/>
      <c r="L2491" s="2"/>
      <c r="M2491" s="1"/>
    </row>
    <row r="2492" spans="1:13" x14ac:dyDescent="0.2">
      <c r="A2492" s="1"/>
      <c r="B2492" s="1"/>
      <c r="C2492" s="16"/>
      <c r="D2492" s="1"/>
      <c r="E2492" s="1"/>
      <c r="F2492" s="1"/>
      <c r="G2492" s="1"/>
      <c r="H2492" s="11"/>
      <c r="I2492" s="11"/>
      <c r="J2492" s="11"/>
      <c r="K2492" s="2"/>
      <c r="L2492" s="2"/>
      <c r="M2492" s="1"/>
    </row>
    <row r="2493" spans="1:13" x14ac:dyDescent="0.2">
      <c r="A2493" s="1"/>
      <c r="B2493" s="1"/>
      <c r="C2493" s="16"/>
      <c r="D2493" s="1"/>
      <c r="E2493" s="1"/>
      <c r="F2493" s="1"/>
      <c r="G2493" s="1"/>
      <c r="H2493" s="11"/>
      <c r="I2493" s="11"/>
      <c r="J2493" s="11"/>
      <c r="K2493" s="2"/>
      <c r="L2493" s="2"/>
      <c r="M2493" s="1"/>
    </row>
    <row r="2494" spans="1:13" x14ac:dyDescent="0.2">
      <c r="A2494" s="1"/>
      <c r="B2494" s="1"/>
      <c r="C2494" s="16"/>
      <c r="D2494" s="1"/>
      <c r="E2494" s="1"/>
      <c r="F2494" s="1"/>
      <c r="G2494" s="1"/>
      <c r="H2494" s="11"/>
      <c r="I2494" s="11"/>
      <c r="J2494" s="11"/>
      <c r="K2494" s="2"/>
      <c r="L2494" s="2"/>
      <c r="M2494" s="1"/>
    </row>
    <row r="2495" spans="1:13" x14ac:dyDescent="0.2">
      <c r="A2495" s="1"/>
      <c r="B2495" s="1"/>
      <c r="C2495" s="16"/>
      <c r="D2495" s="1"/>
      <c r="E2495" s="1"/>
      <c r="F2495" s="1"/>
      <c r="G2495" s="1"/>
      <c r="H2495" s="11"/>
      <c r="I2495" s="11"/>
      <c r="J2495" s="11"/>
      <c r="K2495" s="2"/>
      <c r="L2495" s="2"/>
      <c r="M2495" s="1"/>
    </row>
    <row r="2496" spans="1:13" x14ac:dyDescent="0.2">
      <c r="A2496" s="1"/>
      <c r="B2496" s="1"/>
      <c r="C2496" s="16"/>
      <c r="D2496" s="1"/>
      <c r="E2496" s="1"/>
      <c r="F2496" s="1"/>
      <c r="G2496" s="1"/>
      <c r="H2496" s="11"/>
      <c r="I2496" s="11"/>
      <c r="J2496" s="11"/>
      <c r="K2496" s="2"/>
      <c r="L2496" s="2"/>
      <c r="M2496" s="1"/>
    </row>
    <row r="2497" spans="1:13" x14ac:dyDescent="0.2">
      <c r="A2497" s="1"/>
      <c r="B2497" s="1"/>
      <c r="C2497" s="16"/>
      <c r="D2497" s="1"/>
      <c r="E2497" s="1"/>
      <c r="F2497" s="1"/>
      <c r="G2497" s="1"/>
      <c r="H2497" s="11"/>
      <c r="I2497" s="11"/>
      <c r="J2497" s="11"/>
      <c r="K2497" s="2"/>
      <c r="L2497" s="2"/>
      <c r="M2497" s="1"/>
    </row>
    <row r="2498" spans="1:13" x14ac:dyDescent="0.2">
      <c r="A2498" s="1"/>
      <c r="B2498" s="1"/>
      <c r="C2498" s="16"/>
      <c r="D2498" s="1"/>
      <c r="E2498" s="1"/>
      <c r="F2498" s="1"/>
      <c r="G2498" s="1"/>
      <c r="H2498" s="11"/>
      <c r="I2498" s="11"/>
      <c r="J2498" s="11"/>
      <c r="K2498" s="2"/>
      <c r="L2498" s="2"/>
      <c r="M2498" s="1"/>
    </row>
    <row r="2499" spans="1:13" x14ac:dyDescent="0.2">
      <c r="A2499" s="1"/>
      <c r="B2499" s="1"/>
      <c r="C2499" s="16"/>
      <c r="D2499" s="1"/>
      <c r="E2499" s="1"/>
      <c r="F2499" s="1"/>
      <c r="G2499" s="1"/>
      <c r="H2499" s="11"/>
      <c r="I2499" s="11"/>
      <c r="J2499" s="11"/>
      <c r="K2499" s="2"/>
      <c r="L2499" s="2"/>
      <c r="M2499" s="1"/>
    </row>
    <row r="2500" spans="1:13" x14ac:dyDescent="0.2">
      <c r="A2500" s="1"/>
      <c r="B2500" s="1"/>
      <c r="C2500" s="16"/>
      <c r="D2500" s="1"/>
      <c r="E2500" s="1"/>
      <c r="F2500" s="1"/>
      <c r="G2500" s="1"/>
      <c r="H2500" s="11"/>
      <c r="I2500" s="11"/>
      <c r="J2500" s="11"/>
      <c r="K2500" s="2"/>
      <c r="L2500" s="2"/>
      <c r="M2500" s="1"/>
    </row>
    <row r="2501" spans="1:13" x14ac:dyDescent="0.2">
      <c r="A2501" s="1"/>
      <c r="B2501" s="1"/>
      <c r="C2501" s="16"/>
      <c r="D2501" s="1"/>
      <c r="E2501" s="1"/>
      <c r="F2501" s="1"/>
      <c r="G2501" s="1"/>
      <c r="H2501" s="11"/>
      <c r="I2501" s="11"/>
      <c r="J2501" s="11"/>
      <c r="K2501" s="2"/>
      <c r="L2501" s="2"/>
      <c r="M2501" s="1"/>
    </row>
    <row r="2502" spans="1:13" x14ac:dyDescent="0.2">
      <c r="A2502" s="1"/>
      <c r="B2502" s="1"/>
      <c r="C2502" s="16"/>
      <c r="D2502" s="1"/>
      <c r="E2502" s="1"/>
      <c r="F2502" s="1"/>
      <c r="G2502" s="1"/>
      <c r="H2502" s="11"/>
      <c r="I2502" s="11"/>
      <c r="J2502" s="11"/>
      <c r="K2502" s="2"/>
      <c r="L2502" s="2"/>
      <c r="M2502" s="1"/>
    </row>
    <row r="2503" spans="1:13" x14ac:dyDescent="0.2">
      <c r="A2503" s="1"/>
      <c r="B2503" s="1"/>
      <c r="C2503" s="16"/>
      <c r="D2503" s="1"/>
      <c r="E2503" s="1"/>
      <c r="F2503" s="1"/>
      <c r="G2503" s="1"/>
      <c r="H2503" s="11"/>
      <c r="I2503" s="11"/>
      <c r="J2503" s="11"/>
      <c r="K2503" s="2"/>
      <c r="L2503" s="2"/>
      <c r="M2503" s="1"/>
    </row>
    <row r="2504" spans="1:13" x14ac:dyDescent="0.2">
      <c r="A2504" s="1"/>
      <c r="B2504" s="1"/>
      <c r="C2504" s="16"/>
      <c r="D2504" s="1"/>
      <c r="E2504" s="1"/>
      <c r="F2504" s="1"/>
      <c r="G2504" s="1"/>
      <c r="H2504" s="11"/>
      <c r="I2504" s="11"/>
      <c r="J2504" s="11"/>
      <c r="K2504" s="2"/>
      <c r="L2504" s="2"/>
      <c r="M2504" s="1"/>
    </row>
    <row r="2505" spans="1:13" x14ac:dyDescent="0.2">
      <c r="A2505" s="1"/>
      <c r="B2505" s="1"/>
      <c r="C2505" s="16"/>
      <c r="D2505" s="1"/>
      <c r="E2505" s="1"/>
      <c r="F2505" s="1"/>
      <c r="G2505" s="1"/>
      <c r="H2505" s="11"/>
      <c r="I2505" s="11"/>
      <c r="J2505" s="11"/>
      <c r="K2505" s="2"/>
      <c r="L2505" s="2"/>
      <c r="M2505" s="1"/>
    </row>
    <row r="2506" spans="1:13" x14ac:dyDescent="0.2">
      <c r="A2506" s="1"/>
      <c r="B2506" s="1"/>
      <c r="C2506" s="16"/>
      <c r="D2506" s="1"/>
      <c r="E2506" s="1"/>
      <c r="F2506" s="1"/>
      <c r="G2506" s="1"/>
      <c r="H2506" s="11"/>
      <c r="I2506" s="11"/>
      <c r="J2506" s="11"/>
      <c r="K2506" s="2"/>
      <c r="L2506" s="2"/>
      <c r="M2506" s="1"/>
    </row>
    <row r="2507" spans="1:13" x14ac:dyDescent="0.2">
      <c r="A2507" s="1"/>
      <c r="B2507" s="1"/>
      <c r="C2507" s="16"/>
      <c r="D2507" s="1"/>
      <c r="E2507" s="1"/>
      <c r="F2507" s="1"/>
      <c r="G2507" s="1"/>
      <c r="H2507" s="11"/>
      <c r="I2507" s="11"/>
      <c r="J2507" s="11"/>
      <c r="K2507" s="2"/>
      <c r="L2507" s="2"/>
      <c r="M2507" s="1"/>
    </row>
    <row r="2508" spans="1:13" x14ac:dyDescent="0.2">
      <c r="A2508" s="1"/>
      <c r="B2508" s="1"/>
      <c r="C2508" s="16"/>
      <c r="D2508" s="1"/>
      <c r="E2508" s="1"/>
      <c r="F2508" s="1"/>
      <c r="G2508" s="1"/>
      <c r="H2508" s="11"/>
      <c r="I2508" s="11"/>
      <c r="J2508" s="11"/>
      <c r="K2508" s="2"/>
      <c r="L2508" s="2"/>
      <c r="M2508" s="1"/>
    </row>
    <row r="2509" spans="1:13" x14ac:dyDescent="0.2">
      <c r="A2509" s="1"/>
      <c r="B2509" s="1"/>
      <c r="C2509" s="16"/>
      <c r="D2509" s="1"/>
      <c r="E2509" s="1"/>
      <c r="F2509" s="1"/>
      <c r="G2509" s="1"/>
      <c r="H2509" s="11"/>
      <c r="I2509" s="11"/>
      <c r="J2509" s="11"/>
      <c r="K2509" s="2"/>
      <c r="L2509" s="2"/>
      <c r="M2509" s="1"/>
    </row>
    <row r="2510" spans="1:13" x14ac:dyDescent="0.2">
      <c r="A2510" s="1"/>
      <c r="B2510" s="1"/>
      <c r="C2510" s="16"/>
      <c r="D2510" s="1"/>
      <c r="E2510" s="1"/>
      <c r="F2510" s="1"/>
      <c r="G2510" s="1"/>
      <c r="H2510" s="11"/>
      <c r="I2510" s="11"/>
      <c r="J2510" s="11"/>
      <c r="K2510" s="2"/>
      <c r="L2510" s="2"/>
      <c r="M2510" s="1"/>
    </row>
    <row r="2511" spans="1:13" x14ac:dyDescent="0.2">
      <c r="A2511" s="1"/>
      <c r="B2511" s="1"/>
      <c r="C2511" s="16"/>
      <c r="D2511" s="1"/>
      <c r="E2511" s="1"/>
      <c r="F2511" s="1"/>
      <c r="G2511" s="1"/>
      <c r="H2511" s="11"/>
      <c r="I2511" s="11"/>
      <c r="J2511" s="11"/>
      <c r="K2511" s="2"/>
      <c r="L2511" s="2"/>
      <c r="M2511" s="1"/>
    </row>
    <row r="2512" spans="1:13" x14ac:dyDescent="0.2">
      <c r="A2512" s="1"/>
      <c r="B2512" s="1"/>
      <c r="C2512" s="16"/>
      <c r="D2512" s="1"/>
      <c r="E2512" s="1"/>
      <c r="F2512" s="1"/>
      <c r="G2512" s="1"/>
      <c r="H2512" s="11"/>
      <c r="I2512" s="11"/>
      <c r="J2512" s="11"/>
      <c r="K2512" s="2"/>
      <c r="L2512" s="2"/>
      <c r="M2512" s="1"/>
    </row>
    <row r="2513" spans="1:13" x14ac:dyDescent="0.2">
      <c r="A2513" s="1"/>
      <c r="B2513" s="1"/>
      <c r="C2513" s="16"/>
      <c r="D2513" s="1"/>
      <c r="E2513" s="1"/>
      <c r="F2513" s="1"/>
      <c r="G2513" s="1"/>
      <c r="H2513" s="11"/>
      <c r="I2513" s="11"/>
      <c r="J2513" s="11"/>
      <c r="K2513" s="2"/>
      <c r="L2513" s="2"/>
      <c r="M2513" s="1"/>
    </row>
    <row r="2514" spans="1:13" x14ac:dyDescent="0.2">
      <c r="A2514" s="1"/>
      <c r="B2514" s="1"/>
      <c r="C2514" s="16"/>
      <c r="D2514" s="1"/>
      <c r="E2514" s="1"/>
      <c r="F2514" s="1"/>
      <c r="G2514" s="1"/>
      <c r="H2514" s="11"/>
      <c r="I2514" s="11"/>
      <c r="J2514" s="11"/>
      <c r="K2514" s="2"/>
      <c r="L2514" s="2"/>
      <c r="M2514" s="1"/>
    </row>
    <row r="2515" spans="1:13" x14ac:dyDescent="0.2">
      <c r="A2515" s="1"/>
      <c r="B2515" s="1"/>
      <c r="C2515" s="16"/>
      <c r="D2515" s="1"/>
      <c r="E2515" s="1"/>
      <c r="F2515" s="1"/>
      <c r="G2515" s="1"/>
      <c r="H2515" s="11"/>
      <c r="I2515" s="11"/>
      <c r="J2515" s="11"/>
      <c r="K2515" s="2"/>
      <c r="L2515" s="2"/>
      <c r="M2515" s="1"/>
    </row>
    <row r="2516" spans="1:13" x14ac:dyDescent="0.2">
      <c r="A2516" s="1"/>
      <c r="B2516" s="1"/>
      <c r="C2516" s="16"/>
      <c r="D2516" s="1"/>
      <c r="E2516" s="1"/>
      <c r="F2516" s="1"/>
      <c r="G2516" s="1"/>
      <c r="H2516" s="11"/>
      <c r="I2516" s="11"/>
      <c r="J2516" s="11"/>
      <c r="K2516" s="2"/>
      <c r="L2516" s="2"/>
      <c r="M2516" s="1"/>
    </row>
    <row r="2517" spans="1:13" x14ac:dyDescent="0.2">
      <c r="A2517" s="1"/>
      <c r="B2517" s="1"/>
      <c r="C2517" s="16"/>
      <c r="D2517" s="1"/>
      <c r="E2517" s="1"/>
      <c r="F2517" s="1"/>
      <c r="G2517" s="1"/>
      <c r="H2517" s="11"/>
      <c r="I2517" s="11"/>
      <c r="J2517" s="11"/>
      <c r="K2517" s="2"/>
      <c r="L2517" s="2"/>
      <c r="M2517" s="1"/>
    </row>
    <row r="2518" spans="1:13" x14ac:dyDescent="0.2">
      <c r="A2518" s="1"/>
      <c r="B2518" s="1"/>
      <c r="C2518" s="16"/>
      <c r="D2518" s="1"/>
      <c r="E2518" s="1"/>
      <c r="F2518" s="1"/>
      <c r="G2518" s="1"/>
      <c r="H2518" s="11"/>
      <c r="I2518" s="11"/>
      <c r="J2518" s="11"/>
      <c r="K2518" s="2"/>
      <c r="L2518" s="2"/>
      <c r="M2518" s="1"/>
    </row>
    <row r="2519" spans="1:13" x14ac:dyDescent="0.2">
      <c r="A2519" s="1"/>
      <c r="B2519" s="1"/>
      <c r="C2519" s="16"/>
      <c r="D2519" s="1"/>
      <c r="E2519" s="1"/>
      <c r="F2519" s="1"/>
      <c r="G2519" s="1"/>
      <c r="H2519" s="11"/>
      <c r="I2519" s="11"/>
      <c r="J2519" s="11"/>
      <c r="K2519" s="2"/>
      <c r="L2519" s="2"/>
      <c r="M2519" s="1"/>
    </row>
    <row r="2520" spans="1:13" x14ac:dyDescent="0.2">
      <c r="A2520" s="1"/>
      <c r="B2520" s="1"/>
      <c r="C2520" s="16"/>
      <c r="D2520" s="1"/>
      <c r="E2520" s="1"/>
      <c r="F2520" s="1"/>
      <c r="G2520" s="1"/>
      <c r="H2520" s="11"/>
      <c r="I2520" s="11"/>
      <c r="J2520" s="11"/>
      <c r="K2520" s="2"/>
      <c r="L2520" s="2"/>
      <c r="M2520" s="1"/>
    </row>
    <row r="2521" spans="1:13" x14ac:dyDescent="0.2">
      <c r="A2521" s="1"/>
      <c r="B2521" s="1"/>
      <c r="C2521" s="16"/>
      <c r="D2521" s="1"/>
      <c r="E2521" s="1"/>
      <c r="F2521" s="1"/>
      <c r="G2521" s="1"/>
      <c r="H2521" s="11"/>
      <c r="I2521" s="11"/>
      <c r="J2521" s="11"/>
      <c r="K2521" s="2"/>
      <c r="L2521" s="2"/>
      <c r="M2521" s="1"/>
    </row>
    <row r="2522" spans="1:13" x14ac:dyDescent="0.2">
      <c r="A2522" s="1"/>
      <c r="B2522" s="1"/>
      <c r="C2522" s="16"/>
      <c r="D2522" s="1"/>
      <c r="E2522" s="1"/>
      <c r="F2522" s="1"/>
      <c r="G2522" s="1"/>
      <c r="H2522" s="11"/>
      <c r="I2522" s="11"/>
      <c r="J2522" s="11"/>
      <c r="K2522" s="2"/>
      <c r="L2522" s="2"/>
      <c r="M2522" s="1"/>
    </row>
    <row r="2523" spans="1:13" x14ac:dyDescent="0.2">
      <c r="A2523" s="1"/>
      <c r="B2523" s="1"/>
      <c r="C2523" s="16"/>
      <c r="D2523" s="1"/>
      <c r="E2523" s="1"/>
      <c r="F2523" s="1"/>
      <c r="G2523" s="1"/>
      <c r="H2523" s="11"/>
      <c r="I2523" s="11"/>
      <c r="J2523" s="11"/>
      <c r="K2523" s="2"/>
      <c r="L2523" s="2"/>
      <c r="M2523" s="1"/>
    </row>
    <row r="2524" spans="1:13" x14ac:dyDescent="0.2">
      <c r="A2524" s="1"/>
      <c r="B2524" s="1"/>
      <c r="C2524" s="16"/>
      <c r="D2524" s="1"/>
      <c r="E2524" s="1"/>
      <c r="F2524" s="1"/>
      <c r="G2524" s="1"/>
      <c r="H2524" s="11"/>
      <c r="I2524" s="11"/>
      <c r="J2524" s="11"/>
      <c r="K2524" s="2"/>
      <c r="L2524" s="2"/>
      <c r="M2524" s="1"/>
    </row>
    <row r="2525" spans="1:13" x14ac:dyDescent="0.2">
      <c r="A2525" s="1"/>
      <c r="B2525" s="1"/>
      <c r="C2525" s="16"/>
      <c r="D2525" s="1"/>
      <c r="E2525" s="1"/>
      <c r="F2525" s="1"/>
      <c r="G2525" s="1"/>
      <c r="H2525" s="11"/>
      <c r="I2525" s="11"/>
      <c r="J2525" s="11"/>
      <c r="K2525" s="2"/>
      <c r="L2525" s="2"/>
      <c r="M2525" s="1"/>
    </row>
    <row r="2526" spans="1:13" x14ac:dyDescent="0.2">
      <c r="A2526" s="1"/>
      <c r="B2526" s="1"/>
      <c r="C2526" s="16"/>
      <c r="D2526" s="1"/>
      <c r="E2526" s="1"/>
      <c r="F2526" s="1"/>
      <c r="G2526" s="1"/>
      <c r="H2526" s="11"/>
      <c r="I2526" s="11"/>
      <c r="J2526" s="11"/>
      <c r="K2526" s="2"/>
      <c r="L2526" s="2"/>
      <c r="M2526" s="1"/>
    </row>
    <row r="2527" spans="1:13" x14ac:dyDescent="0.2">
      <c r="A2527" s="1"/>
      <c r="B2527" s="1"/>
      <c r="C2527" s="16"/>
      <c r="D2527" s="1"/>
      <c r="E2527" s="1"/>
      <c r="F2527" s="1"/>
      <c r="G2527" s="1"/>
      <c r="H2527" s="11"/>
      <c r="I2527" s="11"/>
      <c r="J2527" s="11"/>
      <c r="K2527" s="2"/>
      <c r="L2527" s="2"/>
      <c r="M2527" s="1"/>
    </row>
    <row r="2528" spans="1:13" x14ac:dyDescent="0.2">
      <c r="A2528" s="1"/>
      <c r="B2528" s="1"/>
      <c r="C2528" s="16"/>
      <c r="D2528" s="1"/>
      <c r="E2528" s="1"/>
      <c r="F2528" s="1"/>
      <c r="G2528" s="1"/>
      <c r="H2528" s="11"/>
      <c r="I2528" s="11"/>
      <c r="J2528" s="11"/>
      <c r="K2528" s="2"/>
      <c r="L2528" s="2"/>
      <c r="M2528" s="1"/>
    </row>
    <row r="2529" spans="1:13" x14ac:dyDescent="0.2">
      <c r="A2529" s="1"/>
      <c r="B2529" s="1"/>
      <c r="C2529" s="16"/>
      <c r="D2529" s="1"/>
      <c r="E2529" s="1"/>
      <c r="F2529" s="1"/>
      <c r="G2529" s="1"/>
      <c r="H2529" s="11"/>
      <c r="I2529" s="11"/>
      <c r="J2529" s="11"/>
      <c r="K2529" s="2"/>
      <c r="L2529" s="2"/>
      <c r="M2529" s="1"/>
    </row>
    <row r="2530" spans="1:13" x14ac:dyDescent="0.2">
      <c r="A2530" s="1"/>
      <c r="B2530" s="1"/>
      <c r="C2530" s="16"/>
      <c r="D2530" s="1"/>
      <c r="E2530" s="1"/>
      <c r="F2530" s="1"/>
      <c r="G2530" s="1"/>
      <c r="H2530" s="11"/>
      <c r="I2530" s="11"/>
      <c r="J2530" s="11"/>
      <c r="K2530" s="2"/>
      <c r="L2530" s="2"/>
      <c r="M2530" s="1"/>
    </row>
    <row r="2531" spans="1:13" x14ac:dyDescent="0.2">
      <c r="A2531" s="1"/>
      <c r="B2531" s="1"/>
      <c r="C2531" s="16"/>
      <c r="D2531" s="1"/>
      <c r="E2531" s="1"/>
      <c r="F2531" s="1"/>
      <c r="G2531" s="1"/>
      <c r="H2531" s="11"/>
      <c r="I2531" s="11"/>
      <c r="J2531" s="11"/>
      <c r="K2531" s="2"/>
      <c r="L2531" s="2"/>
      <c r="M2531" s="1"/>
    </row>
    <row r="2532" spans="1:13" x14ac:dyDescent="0.2">
      <c r="A2532" s="1"/>
      <c r="B2532" s="1"/>
      <c r="C2532" s="16"/>
      <c r="D2532" s="1"/>
      <c r="E2532" s="1"/>
      <c r="F2532" s="1"/>
      <c r="G2532" s="1"/>
      <c r="H2532" s="11"/>
      <c r="I2532" s="11"/>
      <c r="J2532" s="11"/>
      <c r="K2532" s="2"/>
      <c r="L2532" s="2"/>
      <c r="M2532" s="1"/>
    </row>
    <row r="2533" spans="1:13" x14ac:dyDescent="0.2">
      <c r="A2533" s="1"/>
      <c r="B2533" s="1"/>
      <c r="C2533" s="16"/>
      <c r="D2533" s="1"/>
      <c r="E2533" s="1"/>
      <c r="F2533" s="1"/>
      <c r="G2533" s="1"/>
      <c r="H2533" s="11"/>
      <c r="I2533" s="11"/>
      <c r="J2533" s="11"/>
      <c r="K2533" s="2"/>
      <c r="L2533" s="2"/>
      <c r="M2533" s="1"/>
    </row>
    <row r="2534" spans="1:13" x14ac:dyDescent="0.2">
      <c r="A2534" s="1"/>
      <c r="B2534" s="1"/>
      <c r="C2534" s="16"/>
      <c r="D2534" s="1"/>
      <c r="E2534" s="1"/>
      <c r="F2534" s="1"/>
      <c r="G2534" s="1"/>
      <c r="H2534" s="11"/>
      <c r="I2534" s="11"/>
      <c r="J2534" s="11"/>
      <c r="K2534" s="2"/>
      <c r="L2534" s="2"/>
      <c r="M2534" s="1"/>
    </row>
    <row r="2535" spans="1:13" x14ac:dyDescent="0.2">
      <c r="A2535" s="1"/>
      <c r="B2535" s="1"/>
      <c r="C2535" s="16"/>
      <c r="D2535" s="1"/>
      <c r="E2535" s="1"/>
      <c r="F2535" s="1"/>
      <c r="G2535" s="1"/>
      <c r="H2535" s="11"/>
      <c r="I2535" s="11"/>
      <c r="J2535" s="11"/>
      <c r="K2535" s="2"/>
      <c r="L2535" s="2"/>
      <c r="M2535" s="1"/>
    </row>
    <row r="2536" spans="1:13" x14ac:dyDescent="0.2">
      <c r="A2536" s="1"/>
      <c r="B2536" s="1"/>
      <c r="C2536" s="16"/>
      <c r="D2536" s="1"/>
      <c r="E2536" s="1"/>
      <c r="F2536" s="1"/>
      <c r="G2536" s="1"/>
      <c r="H2536" s="11"/>
      <c r="I2536" s="11"/>
      <c r="J2536" s="11"/>
      <c r="K2536" s="2"/>
      <c r="L2536" s="2"/>
      <c r="M2536" s="1"/>
    </row>
    <row r="2537" spans="1:13" x14ac:dyDescent="0.2">
      <c r="A2537" s="1"/>
      <c r="B2537" s="1"/>
      <c r="C2537" s="16"/>
      <c r="D2537" s="1"/>
      <c r="E2537" s="1"/>
      <c r="F2537" s="1"/>
      <c r="G2537" s="1"/>
      <c r="H2537" s="11"/>
      <c r="I2537" s="11"/>
      <c r="J2537" s="11"/>
      <c r="K2537" s="2"/>
      <c r="L2537" s="2"/>
      <c r="M2537" s="1"/>
    </row>
    <row r="2538" spans="1:13" x14ac:dyDescent="0.2">
      <c r="A2538" s="1"/>
      <c r="B2538" s="1"/>
      <c r="C2538" s="16"/>
      <c r="D2538" s="1"/>
      <c r="E2538" s="1"/>
      <c r="F2538" s="1"/>
      <c r="G2538" s="1"/>
      <c r="H2538" s="11"/>
      <c r="I2538" s="11"/>
      <c r="J2538" s="11"/>
      <c r="K2538" s="2"/>
      <c r="L2538" s="2"/>
      <c r="M2538" s="1"/>
    </row>
    <row r="2539" spans="1:13" x14ac:dyDescent="0.2">
      <c r="A2539" s="1"/>
      <c r="B2539" s="1"/>
      <c r="C2539" s="16"/>
      <c r="D2539" s="1"/>
      <c r="E2539" s="1"/>
      <c r="F2539" s="1"/>
      <c r="G2539" s="1"/>
      <c r="H2539" s="11"/>
      <c r="I2539" s="11"/>
      <c r="J2539" s="11"/>
      <c r="K2539" s="2"/>
      <c r="L2539" s="2"/>
      <c r="M2539" s="1"/>
    </row>
    <row r="2540" spans="1:13" x14ac:dyDescent="0.2">
      <c r="A2540" s="1"/>
      <c r="B2540" s="1"/>
      <c r="C2540" s="16"/>
      <c r="D2540" s="1"/>
      <c r="E2540" s="1"/>
      <c r="F2540" s="1"/>
      <c r="G2540" s="1"/>
      <c r="H2540" s="11"/>
      <c r="I2540" s="11"/>
      <c r="J2540" s="11"/>
      <c r="K2540" s="2"/>
      <c r="L2540" s="2"/>
      <c r="M2540" s="1"/>
    </row>
    <row r="2541" spans="1:13" x14ac:dyDescent="0.2">
      <c r="A2541" s="1"/>
      <c r="B2541" s="1"/>
      <c r="C2541" s="16"/>
      <c r="D2541" s="1"/>
      <c r="E2541" s="1"/>
      <c r="F2541" s="1"/>
      <c r="G2541" s="1"/>
      <c r="H2541" s="11"/>
      <c r="I2541" s="11"/>
      <c r="J2541" s="11"/>
      <c r="K2541" s="2"/>
      <c r="L2541" s="2"/>
      <c r="M2541" s="1"/>
    </row>
    <row r="2542" spans="1:13" x14ac:dyDescent="0.2">
      <c r="A2542" s="1"/>
      <c r="B2542" s="1"/>
      <c r="C2542" s="16"/>
      <c r="D2542" s="1"/>
      <c r="E2542" s="1"/>
      <c r="F2542" s="1"/>
      <c r="G2542" s="1"/>
      <c r="H2542" s="11"/>
      <c r="I2542" s="11"/>
      <c r="J2542" s="11"/>
      <c r="K2542" s="2"/>
      <c r="L2542" s="2"/>
      <c r="M2542" s="1"/>
    </row>
    <row r="2543" spans="1:13" x14ac:dyDescent="0.2">
      <c r="A2543" s="1"/>
      <c r="B2543" s="1"/>
      <c r="C2543" s="16"/>
      <c r="D2543" s="1"/>
      <c r="E2543" s="1"/>
      <c r="F2543" s="1"/>
      <c r="G2543" s="1"/>
      <c r="H2543" s="11"/>
      <c r="I2543" s="11"/>
      <c r="J2543" s="11"/>
      <c r="K2543" s="2"/>
      <c r="L2543" s="2"/>
      <c r="M2543" s="1"/>
    </row>
    <row r="2544" spans="1:13" x14ac:dyDescent="0.2">
      <c r="A2544" s="1"/>
      <c r="B2544" s="1"/>
      <c r="C2544" s="16"/>
      <c r="D2544" s="1"/>
      <c r="E2544" s="1"/>
      <c r="F2544" s="1"/>
      <c r="G2544" s="1"/>
      <c r="H2544" s="11"/>
      <c r="I2544" s="11"/>
      <c r="J2544" s="11"/>
      <c r="K2544" s="2"/>
      <c r="L2544" s="2"/>
      <c r="M2544" s="1"/>
    </row>
    <row r="2545" spans="1:13" x14ac:dyDescent="0.2">
      <c r="A2545" s="1"/>
      <c r="B2545" s="1"/>
      <c r="C2545" s="16"/>
      <c r="D2545" s="1"/>
      <c r="E2545" s="1"/>
      <c r="F2545" s="1"/>
      <c r="G2545" s="1"/>
      <c r="H2545" s="11"/>
      <c r="I2545" s="11"/>
      <c r="J2545" s="11"/>
      <c r="K2545" s="2"/>
      <c r="L2545" s="2"/>
      <c r="M2545" s="1"/>
    </row>
    <row r="2546" spans="1:13" x14ac:dyDescent="0.2">
      <c r="A2546" s="1"/>
      <c r="B2546" s="1"/>
      <c r="C2546" s="16"/>
      <c r="D2546" s="1"/>
      <c r="E2546" s="1"/>
      <c r="F2546" s="1"/>
      <c r="G2546" s="1"/>
      <c r="H2546" s="11"/>
      <c r="I2546" s="11"/>
      <c r="J2546" s="11"/>
      <c r="K2546" s="2"/>
      <c r="L2546" s="2"/>
      <c r="M2546" s="1"/>
    </row>
    <row r="2547" spans="1:13" x14ac:dyDescent="0.2">
      <c r="A2547" s="1"/>
      <c r="B2547" s="1"/>
      <c r="C2547" s="16"/>
      <c r="D2547" s="1"/>
      <c r="E2547" s="1"/>
      <c r="F2547" s="1"/>
      <c r="G2547" s="1"/>
      <c r="H2547" s="11"/>
      <c r="I2547" s="11"/>
      <c r="J2547" s="11"/>
      <c r="K2547" s="2"/>
      <c r="L2547" s="2"/>
      <c r="M2547" s="1"/>
    </row>
    <row r="2548" spans="1:13" x14ac:dyDescent="0.2">
      <c r="A2548" s="1"/>
      <c r="B2548" s="1"/>
      <c r="C2548" s="16"/>
      <c r="D2548" s="1"/>
      <c r="E2548" s="1"/>
      <c r="F2548" s="1"/>
      <c r="G2548" s="1"/>
      <c r="H2548" s="11"/>
      <c r="I2548" s="11"/>
      <c r="J2548" s="11"/>
      <c r="K2548" s="2"/>
      <c r="L2548" s="2"/>
      <c r="M2548" s="1"/>
    </row>
    <row r="2549" spans="1:13" x14ac:dyDescent="0.2">
      <c r="A2549" s="1"/>
      <c r="B2549" s="1"/>
      <c r="C2549" s="16"/>
      <c r="D2549" s="1"/>
      <c r="E2549" s="1"/>
      <c r="F2549" s="1"/>
      <c r="G2549" s="1"/>
      <c r="H2549" s="11"/>
      <c r="I2549" s="11"/>
      <c r="J2549" s="11"/>
      <c r="K2549" s="2"/>
      <c r="L2549" s="2"/>
      <c r="M2549" s="1"/>
    </row>
    <row r="2550" spans="1:13" x14ac:dyDescent="0.2">
      <c r="A2550" s="1"/>
      <c r="B2550" s="1"/>
      <c r="C2550" s="16"/>
      <c r="D2550" s="1"/>
      <c r="E2550" s="1"/>
      <c r="F2550" s="1"/>
      <c r="G2550" s="1"/>
      <c r="H2550" s="11"/>
      <c r="I2550" s="11"/>
      <c r="J2550" s="11"/>
      <c r="K2550" s="2"/>
      <c r="L2550" s="2"/>
      <c r="M2550" s="1"/>
    </row>
    <row r="2551" spans="1:13" x14ac:dyDescent="0.2">
      <c r="A2551" s="1"/>
      <c r="B2551" s="1"/>
      <c r="C2551" s="16"/>
      <c r="D2551" s="1"/>
      <c r="E2551" s="1"/>
      <c r="F2551" s="1"/>
      <c r="G2551" s="1"/>
      <c r="H2551" s="11"/>
      <c r="I2551" s="11"/>
      <c r="J2551" s="11"/>
      <c r="K2551" s="2"/>
      <c r="L2551" s="2"/>
      <c r="M2551" s="1"/>
    </row>
    <row r="2552" spans="1:13" x14ac:dyDescent="0.2">
      <c r="A2552" s="1"/>
      <c r="B2552" s="1"/>
      <c r="C2552" s="16"/>
      <c r="D2552" s="1"/>
      <c r="E2552" s="1"/>
      <c r="F2552" s="1"/>
      <c r="G2552" s="1"/>
      <c r="H2552" s="11"/>
      <c r="I2552" s="11"/>
      <c r="J2552" s="11"/>
      <c r="K2552" s="2"/>
      <c r="L2552" s="2"/>
      <c r="M2552" s="1"/>
    </row>
    <row r="2553" spans="1:13" x14ac:dyDescent="0.2">
      <c r="A2553" s="1"/>
      <c r="B2553" s="1"/>
      <c r="C2553" s="16"/>
      <c r="D2553" s="1"/>
      <c r="E2553" s="1"/>
      <c r="F2553" s="1"/>
      <c r="G2553" s="1"/>
      <c r="H2553" s="11"/>
      <c r="I2553" s="11"/>
      <c r="J2553" s="11"/>
      <c r="K2553" s="2"/>
      <c r="L2553" s="2"/>
      <c r="M2553" s="1"/>
    </row>
    <row r="2554" spans="1:13" x14ac:dyDescent="0.2">
      <c r="A2554" s="1"/>
      <c r="B2554" s="1"/>
      <c r="C2554" s="16"/>
      <c r="D2554" s="1"/>
      <c r="E2554" s="1"/>
      <c r="F2554" s="1"/>
      <c r="G2554" s="1"/>
      <c r="H2554" s="11"/>
      <c r="I2554" s="11"/>
      <c r="J2554" s="11"/>
      <c r="K2554" s="2"/>
      <c r="L2554" s="2"/>
      <c r="M2554" s="1"/>
    </row>
    <row r="2555" spans="1:13" x14ac:dyDescent="0.2">
      <c r="A2555" s="1"/>
      <c r="B2555" s="1"/>
      <c r="C2555" s="16"/>
      <c r="D2555" s="1"/>
      <c r="E2555" s="1"/>
      <c r="F2555" s="1"/>
      <c r="G2555" s="1"/>
      <c r="H2555" s="11"/>
      <c r="I2555" s="11"/>
      <c r="J2555" s="11"/>
      <c r="K2555" s="2"/>
      <c r="L2555" s="2"/>
      <c r="M2555" s="1"/>
    </row>
    <row r="2556" spans="1:13" x14ac:dyDescent="0.2">
      <c r="A2556" s="1"/>
      <c r="B2556" s="1"/>
      <c r="C2556" s="16"/>
      <c r="D2556" s="1"/>
      <c r="E2556" s="1"/>
      <c r="F2556" s="1"/>
      <c r="G2556" s="1"/>
      <c r="H2556" s="11"/>
      <c r="I2556" s="11"/>
      <c r="J2556" s="11"/>
      <c r="K2556" s="2"/>
      <c r="L2556" s="2"/>
      <c r="M2556" s="1"/>
    </row>
    <row r="2557" spans="1:13" x14ac:dyDescent="0.2">
      <c r="A2557" s="1"/>
      <c r="B2557" s="1"/>
      <c r="C2557" s="16"/>
      <c r="D2557" s="1"/>
      <c r="E2557" s="1"/>
      <c r="F2557" s="1"/>
      <c r="G2557" s="1"/>
      <c r="H2557" s="11"/>
      <c r="I2557" s="11"/>
      <c r="J2557" s="11"/>
      <c r="K2557" s="2"/>
      <c r="L2557" s="2"/>
      <c r="M2557" s="1"/>
    </row>
    <row r="2558" spans="1:13" x14ac:dyDescent="0.2">
      <c r="A2558" s="1"/>
      <c r="B2558" s="1"/>
      <c r="C2558" s="16"/>
      <c r="D2558" s="1"/>
      <c r="E2558" s="1"/>
      <c r="F2558" s="1"/>
      <c r="G2558" s="1"/>
      <c r="H2558" s="11"/>
      <c r="I2558" s="11"/>
      <c r="J2558" s="11"/>
      <c r="K2558" s="2"/>
      <c r="L2558" s="2"/>
      <c r="M2558" s="1"/>
    </row>
    <row r="2559" spans="1:13" x14ac:dyDescent="0.2">
      <c r="A2559" s="1"/>
      <c r="B2559" s="1"/>
      <c r="C2559" s="16"/>
      <c r="D2559" s="1"/>
      <c r="E2559" s="1"/>
      <c r="F2559" s="1"/>
      <c r="G2559" s="1"/>
      <c r="H2559" s="11"/>
      <c r="I2559" s="11"/>
      <c r="J2559" s="11"/>
      <c r="K2559" s="2"/>
      <c r="L2559" s="2"/>
      <c r="M2559" s="1"/>
    </row>
    <row r="2560" spans="1:13" x14ac:dyDescent="0.2">
      <c r="A2560" s="1"/>
      <c r="B2560" s="1"/>
      <c r="C2560" s="16"/>
      <c r="D2560" s="1"/>
      <c r="E2560" s="1"/>
      <c r="F2560" s="1"/>
      <c r="G2560" s="1"/>
      <c r="H2560" s="11"/>
      <c r="I2560" s="11"/>
      <c r="J2560" s="11"/>
      <c r="K2560" s="2"/>
      <c r="L2560" s="2"/>
      <c r="M2560" s="1"/>
    </row>
    <row r="2561" spans="1:13" x14ac:dyDescent="0.2">
      <c r="A2561" s="1"/>
      <c r="B2561" s="1"/>
      <c r="C2561" s="16"/>
      <c r="D2561" s="1"/>
      <c r="E2561" s="1"/>
      <c r="F2561" s="1"/>
      <c r="G2561" s="1"/>
      <c r="H2561" s="11"/>
      <c r="I2561" s="11"/>
      <c r="J2561" s="11"/>
      <c r="K2561" s="2"/>
      <c r="L2561" s="2"/>
      <c r="M2561" s="1"/>
    </row>
    <row r="2562" spans="1:13" x14ac:dyDescent="0.2">
      <c r="A2562" s="1"/>
      <c r="B2562" s="1"/>
      <c r="C2562" s="16"/>
      <c r="D2562" s="1"/>
      <c r="E2562" s="1"/>
      <c r="F2562" s="1"/>
      <c r="G2562" s="1"/>
      <c r="H2562" s="11"/>
      <c r="I2562" s="11"/>
      <c r="J2562" s="11"/>
      <c r="K2562" s="2"/>
      <c r="L2562" s="2"/>
      <c r="M2562" s="1"/>
    </row>
    <row r="2563" spans="1:13" x14ac:dyDescent="0.2">
      <c r="A2563" s="1"/>
      <c r="B2563" s="1"/>
      <c r="C2563" s="16"/>
      <c r="D2563" s="1"/>
      <c r="E2563" s="1"/>
      <c r="F2563" s="1"/>
      <c r="G2563" s="1"/>
      <c r="H2563" s="11"/>
      <c r="I2563" s="11"/>
      <c r="J2563" s="11"/>
      <c r="K2563" s="2"/>
      <c r="L2563" s="2"/>
      <c r="M2563" s="1"/>
    </row>
    <row r="2564" spans="1:13" x14ac:dyDescent="0.2">
      <c r="A2564" s="1"/>
      <c r="B2564" s="1"/>
      <c r="C2564" s="16"/>
      <c r="D2564" s="1"/>
      <c r="E2564" s="1"/>
      <c r="F2564" s="1"/>
      <c r="G2564" s="1"/>
      <c r="H2564" s="11"/>
      <c r="I2564" s="11"/>
      <c r="J2564" s="11"/>
      <c r="K2564" s="2"/>
      <c r="L2564" s="2"/>
      <c r="M2564" s="1"/>
    </row>
    <row r="2565" spans="1:13" x14ac:dyDescent="0.2">
      <c r="A2565" s="1"/>
      <c r="B2565" s="1"/>
      <c r="C2565" s="16"/>
      <c r="D2565" s="1"/>
      <c r="E2565" s="1"/>
      <c r="F2565" s="1"/>
      <c r="G2565" s="1"/>
      <c r="H2565" s="11"/>
      <c r="I2565" s="11"/>
      <c r="J2565" s="11"/>
      <c r="K2565" s="2"/>
      <c r="L2565" s="2"/>
      <c r="M2565" s="1"/>
    </row>
    <row r="2566" spans="1:13" x14ac:dyDescent="0.2">
      <c r="A2566" s="1"/>
      <c r="B2566" s="1"/>
      <c r="C2566" s="16"/>
      <c r="D2566" s="1"/>
      <c r="E2566" s="1"/>
      <c r="F2566" s="1"/>
      <c r="G2566" s="1"/>
      <c r="H2566" s="11"/>
      <c r="I2566" s="11"/>
      <c r="J2566" s="11"/>
      <c r="K2566" s="2"/>
      <c r="L2566" s="2"/>
      <c r="M2566" s="1"/>
    </row>
    <row r="2567" spans="1:13" x14ac:dyDescent="0.2">
      <c r="A2567" s="1"/>
      <c r="B2567" s="1"/>
      <c r="C2567" s="16"/>
      <c r="D2567" s="1"/>
      <c r="E2567" s="1"/>
      <c r="F2567" s="1"/>
      <c r="G2567" s="1"/>
      <c r="H2567" s="11"/>
      <c r="I2567" s="11"/>
      <c r="J2567" s="11"/>
      <c r="K2567" s="2"/>
      <c r="L2567" s="2"/>
      <c r="M2567" s="1"/>
    </row>
    <row r="2568" spans="1:13" x14ac:dyDescent="0.2">
      <c r="A2568" s="1"/>
      <c r="B2568" s="1"/>
      <c r="C2568" s="16"/>
      <c r="D2568" s="1"/>
      <c r="E2568" s="1"/>
      <c r="F2568" s="1"/>
      <c r="G2568" s="1"/>
      <c r="H2568" s="11"/>
      <c r="I2568" s="11"/>
      <c r="J2568" s="11"/>
      <c r="K2568" s="2"/>
      <c r="L2568" s="2"/>
      <c r="M2568" s="1"/>
    </row>
    <row r="2569" spans="1:13" x14ac:dyDescent="0.2">
      <c r="A2569" s="1"/>
      <c r="B2569" s="1"/>
      <c r="C2569" s="16"/>
      <c r="D2569" s="1"/>
      <c r="E2569" s="1"/>
      <c r="F2569" s="1"/>
      <c r="G2569" s="1"/>
      <c r="H2569" s="11"/>
      <c r="I2569" s="11"/>
      <c r="J2569" s="11"/>
      <c r="K2569" s="2"/>
      <c r="L2569" s="2"/>
      <c r="M2569" s="1"/>
    </row>
    <row r="2570" spans="1:13" x14ac:dyDescent="0.2">
      <c r="A2570" s="1"/>
      <c r="B2570" s="1"/>
      <c r="C2570" s="16"/>
      <c r="D2570" s="1"/>
      <c r="E2570" s="1"/>
      <c r="F2570" s="1"/>
      <c r="G2570" s="1"/>
      <c r="H2570" s="11"/>
      <c r="I2570" s="11"/>
      <c r="J2570" s="11"/>
      <c r="K2570" s="2"/>
      <c r="L2570" s="2"/>
      <c r="M2570" s="1"/>
    </row>
    <row r="2571" spans="1:13" x14ac:dyDescent="0.2">
      <c r="A2571" s="1"/>
      <c r="B2571" s="1"/>
      <c r="C2571" s="16"/>
      <c r="D2571" s="1"/>
      <c r="E2571" s="1"/>
      <c r="F2571" s="1"/>
      <c r="G2571" s="1"/>
      <c r="H2571" s="11"/>
      <c r="I2571" s="11"/>
      <c r="J2571" s="11"/>
      <c r="K2571" s="2"/>
      <c r="L2571" s="2"/>
      <c r="M2571" s="1"/>
    </row>
    <row r="2572" spans="1:13" x14ac:dyDescent="0.2">
      <c r="A2572" s="1"/>
      <c r="B2572" s="1"/>
      <c r="C2572" s="16"/>
      <c r="D2572" s="1"/>
      <c r="E2572" s="1"/>
      <c r="F2572" s="1"/>
      <c r="G2572" s="1"/>
      <c r="H2572" s="11"/>
      <c r="I2572" s="11"/>
      <c r="J2572" s="11"/>
      <c r="K2572" s="2"/>
      <c r="L2572" s="2"/>
      <c r="M2572" s="1"/>
    </row>
    <row r="2573" spans="1:13" x14ac:dyDescent="0.2">
      <c r="A2573" s="1"/>
      <c r="B2573" s="1"/>
      <c r="C2573" s="16"/>
      <c r="D2573" s="1"/>
      <c r="E2573" s="1"/>
      <c r="F2573" s="1"/>
      <c r="G2573" s="1"/>
      <c r="H2573" s="11"/>
      <c r="I2573" s="11"/>
      <c r="J2573" s="11"/>
      <c r="K2573" s="2"/>
      <c r="L2573" s="2"/>
      <c r="M2573" s="1"/>
    </row>
    <row r="2574" spans="1:13" x14ac:dyDescent="0.2">
      <c r="A2574" s="1"/>
      <c r="B2574" s="1"/>
      <c r="C2574" s="16"/>
      <c r="D2574" s="1"/>
      <c r="E2574" s="1"/>
      <c r="F2574" s="1"/>
      <c r="G2574" s="1"/>
      <c r="H2574" s="11"/>
      <c r="I2574" s="11"/>
      <c r="J2574" s="11"/>
      <c r="K2574" s="2"/>
      <c r="L2574" s="2"/>
      <c r="M2574" s="1"/>
    </row>
    <row r="2575" spans="1:13" x14ac:dyDescent="0.2">
      <c r="A2575" s="1"/>
      <c r="B2575" s="1"/>
      <c r="C2575" s="16"/>
      <c r="D2575" s="1"/>
      <c r="E2575" s="1"/>
      <c r="F2575" s="1"/>
      <c r="G2575" s="1"/>
      <c r="H2575" s="11"/>
      <c r="I2575" s="11"/>
      <c r="J2575" s="11"/>
      <c r="K2575" s="2"/>
      <c r="L2575" s="2"/>
      <c r="M2575" s="1"/>
    </row>
    <row r="2576" spans="1:13" x14ac:dyDescent="0.2">
      <c r="A2576" s="1"/>
      <c r="B2576" s="1"/>
      <c r="C2576" s="16"/>
      <c r="D2576" s="1"/>
      <c r="E2576" s="1"/>
      <c r="F2576" s="1"/>
      <c r="G2576" s="1"/>
      <c r="H2576" s="11"/>
      <c r="I2576" s="11"/>
      <c r="J2576" s="11"/>
      <c r="K2576" s="2"/>
      <c r="L2576" s="2"/>
      <c r="M2576" s="1"/>
    </row>
    <row r="2577" spans="1:13" x14ac:dyDescent="0.2">
      <c r="A2577" s="1"/>
      <c r="B2577" s="1"/>
      <c r="C2577" s="16"/>
      <c r="D2577" s="1"/>
      <c r="E2577" s="1"/>
      <c r="F2577" s="1"/>
      <c r="G2577" s="1"/>
      <c r="H2577" s="11"/>
      <c r="I2577" s="11"/>
      <c r="J2577" s="11"/>
      <c r="K2577" s="2"/>
      <c r="L2577" s="2"/>
      <c r="M2577" s="1"/>
    </row>
    <row r="2578" spans="1:13" x14ac:dyDescent="0.2">
      <c r="A2578" s="1"/>
      <c r="B2578" s="1"/>
      <c r="C2578" s="16"/>
      <c r="D2578" s="1"/>
      <c r="E2578" s="1"/>
      <c r="F2578" s="1"/>
      <c r="G2578" s="1"/>
      <c r="H2578" s="11"/>
      <c r="I2578" s="11"/>
      <c r="J2578" s="11"/>
      <c r="K2578" s="2"/>
      <c r="L2578" s="2"/>
      <c r="M2578" s="1"/>
    </row>
    <row r="2579" spans="1:13" x14ac:dyDescent="0.2">
      <c r="A2579" s="1"/>
      <c r="B2579" s="1"/>
      <c r="C2579" s="16"/>
      <c r="D2579" s="1"/>
      <c r="E2579" s="1"/>
      <c r="F2579" s="1"/>
      <c r="G2579" s="1"/>
      <c r="H2579" s="11"/>
      <c r="I2579" s="11"/>
      <c r="J2579" s="11"/>
      <c r="K2579" s="2"/>
      <c r="L2579" s="2"/>
      <c r="M2579" s="1"/>
    </row>
    <row r="2580" spans="1:13" x14ac:dyDescent="0.2">
      <c r="A2580" s="1"/>
      <c r="B2580" s="1"/>
      <c r="C2580" s="16"/>
      <c r="D2580" s="1"/>
      <c r="E2580" s="1"/>
      <c r="F2580" s="1"/>
      <c r="G2580" s="1"/>
      <c r="H2580" s="11"/>
      <c r="I2580" s="11"/>
      <c r="J2580" s="11"/>
      <c r="K2580" s="2"/>
      <c r="L2580" s="2"/>
      <c r="M2580" s="1"/>
    </row>
    <row r="2581" spans="1:13" x14ac:dyDescent="0.2">
      <c r="A2581" s="1"/>
      <c r="B2581" s="1"/>
      <c r="C2581" s="16"/>
      <c r="D2581" s="1"/>
      <c r="E2581" s="1"/>
      <c r="F2581" s="1"/>
      <c r="G2581" s="1"/>
      <c r="H2581" s="11"/>
      <c r="I2581" s="11"/>
      <c r="J2581" s="11"/>
      <c r="K2581" s="2"/>
      <c r="L2581" s="2"/>
      <c r="M2581" s="1"/>
    </row>
    <row r="2582" spans="1:13" x14ac:dyDescent="0.2">
      <c r="A2582" s="1"/>
      <c r="B2582" s="1"/>
      <c r="C2582" s="16"/>
      <c r="D2582" s="1"/>
      <c r="E2582" s="1"/>
      <c r="F2582" s="1"/>
      <c r="G2582" s="1"/>
      <c r="H2582" s="11"/>
      <c r="I2582" s="11"/>
      <c r="J2582" s="11"/>
      <c r="K2582" s="2"/>
      <c r="L2582" s="2"/>
      <c r="M2582" s="1"/>
    </row>
    <row r="2583" spans="1:13" x14ac:dyDescent="0.2">
      <c r="A2583" s="1"/>
      <c r="B2583" s="1"/>
      <c r="C2583" s="16"/>
      <c r="D2583" s="1"/>
      <c r="E2583" s="1"/>
      <c r="F2583" s="1"/>
      <c r="G2583" s="1"/>
      <c r="H2583" s="11"/>
      <c r="I2583" s="11"/>
      <c r="J2583" s="11"/>
      <c r="K2583" s="2"/>
      <c r="L2583" s="2"/>
      <c r="M2583" s="1"/>
    </row>
    <row r="2584" spans="1:13" x14ac:dyDescent="0.2">
      <c r="A2584" s="1"/>
      <c r="B2584" s="1"/>
      <c r="C2584" s="16"/>
      <c r="D2584" s="1"/>
      <c r="E2584" s="1"/>
      <c r="F2584" s="1"/>
      <c r="G2584" s="1"/>
      <c r="H2584" s="11"/>
      <c r="I2584" s="11"/>
      <c r="J2584" s="11"/>
      <c r="K2584" s="2"/>
      <c r="L2584" s="2"/>
      <c r="M2584" s="1"/>
    </row>
    <row r="2585" spans="1:13" x14ac:dyDescent="0.2">
      <c r="A2585" s="1"/>
      <c r="B2585" s="1"/>
      <c r="C2585" s="16"/>
      <c r="D2585" s="1"/>
      <c r="E2585" s="1"/>
      <c r="F2585" s="1"/>
      <c r="G2585" s="1"/>
      <c r="H2585" s="11"/>
      <c r="I2585" s="11"/>
      <c r="J2585" s="11"/>
      <c r="K2585" s="2"/>
      <c r="L2585" s="2"/>
      <c r="M2585" s="1"/>
    </row>
    <row r="2586" spans="1:13" x14ac:dyDescent="0.2">
      <c r="A2586" s="1"/>
      <c r="B2586" s="1"/>
      <c r="C2586" s="16"/>
      <c r="D2586" s="1"/>
      <c r="E2586" s="1"/>
      <c r="F2586" s="1"/>
      <c r="G2586" s="1"/>
      <c r="H2586" s="11"/>
      <c r="I2586" s="11"/>
      <c r="J2586" s="11"/>
      <c r="K2586" s="2"/>
      <c r="L2586" s="2"/>
      <c r="M2586" s="1"/>
    </row>
    <row r="2587" spans="1:13" x14ac:dyDescent="0.2">
      <c r="A2587" s="1"/>
      <c r="B2587" s="1"/>
      <c r="C2587" s="16"/>
      <c r="D2587" s="1"/>
      <c r="E2587" s="1"/>
      <c r="F2587" s="1"/>
      <c r="G2587" s="1"/>
      <c r="H2587" s="11"/>
      <c r="I2587" s="11"/>
      <c r="J2587" s="11"/>
      <c r="K2587" s="2"/>
      <c r="L2587" s="2"/>
      <c r="M2587" s="1"/>
    </row>
    <row r="2588" spans="1:13" x14ac:dyDescent="0.2">
      <c r="A2588" s="1"/>
      <c r="B2588" s="1"/>
      <c r="C2588" s="16"/>
      <c r="D2588" s="1"/>
      <c r="E2588" s="1"/>
      <c r="F2588" s="1"/>
      <c r="G2588" s="1"/>
      <c r="H2588" s="11"/>
      <c r="I2588" s="11"/>
      <c r="J2588" s="11"/>
      <c r="K2588" s="2"/>
      <c r="L2588" s="2"/>
      <c r="M2588" s="1"/>
    </row>
    <row r="2589" spans="1:13" x14ac:dyDescent="0.2">
      <c r="A2589" s="1"/>
      <c r="B2589" s="1"/>
      <c r="C2589" s="16"/>
      <c r="D2589" s="1"/>
      <c r="E2589" s="1"/>
      <c r="F2589" s="1"/>
      <c r="G2589" s="1"/>
      <c r="H2589" s="11"/>
      <c r="I2589" s="11"/>
      <c r="J2589" s="11"/>
      <c r="K2589" s="2"/>
      <c r="L2589" s="2"/>
      <c r="M2589" s="1"/>
    </row>
    <row r="2590" spans="1:13" x14ac:dyDescent="0.2">
      <c r="A2590" s="1"/>
      <c r="B2590" s="1"/>
      <c r="C2590" s="16"/>
      <c r="D2590" s="1"/>
      <c r="E2590" s="1"/>
      <c r="F2590" s="1"/>
      <c r="G2590" s="1"/>
      <c r="H2590" s="11"/>
      <c r="I2590" s="11"/>
      <c r="J2590" s="11"/>
      <c r="K2590" s="2"/>
      <c r="L2590" s="2"/>
      <c r="M2590" s="1"/>
    </row>
    <row r="2591" spans="1:13" x14ac:dyDescent="0.2">
      <c r="A2591" s="1"/>
      <c r="B2591" s="1"/>
      <c r="C2591" s="16"/>
      <c r="D2591" s="1"/>
      <c r="E2591" s="1"/>
      <c r="F2591" s="1"/>
      <c r="G2591" s="1"/>
      <c r="H2591" s="11"/>
      <c r="I2591" s="11"/>
      <c r="J2591" s="11"/>
      <c r="K2591" s="2"/>
      <c r="L2591" s="2"/>
      <c r="M2591" s="1"/>
    </row>
    <row r="2592" spans="1:13" x14ac:dyDescent="0.2">
      <c r="A2592" s="1"/>
      <c r="B2592" s="1"/>
      <c r="C2592" s="16"/>
      <c r="D2592" s="1"/>
      <c r="E2592" s="1"/>
      <c r="F2592" s="1"/>
      <c r="G2592" s="1"/>
      <c r="H2592" s="11"/>
      <c r="I2592" s="11"/>
      <c r="J2592" s="11"/>
      <c r="K2592" s="2"/>
      <c r="L2592" s="2"/>
      <c r="M2592" s="1"/>
    </row>
    <row r="2593" spans="1:13" x14ac:dyDescent="0.2">
      <c r="A2593" s="1"/>
      <c r="B2593" s="1"/>
      <c r="C2593" s="16"/>
      <c r="D2593" s="1"/>
      <c r="E2593" s="1"/>
      <c r="F2593" s="1"/>
      <c r="G2593" s="1"/>
      <c r="H2593" s="11"/>
      <c r="I2593" s="11"/>
      <c r="J2593" s="11"/>
      <c r="K2593" s="2"/>
      <c r="L2593" s="2"/>
      <c r="M2593" s="1"/>
    </row>
    <row r="2594" spans="1:13" x14ac:dyDescent="0.2">
      <c r="A2594" s="1"/>
      <c r="B2594" s="1"/>
      <c r="C2594" s="16"/>
      <c r="D2594" s="1"/>
      <c r="E2594" s="1"/>
      <c r="F2594" s="1"/>
      <c r="G2594" s="1"/>
      <c r="H2594" s="11"/>
      <c r="I2594" s="11"/>
      <c r="J2594" s="11"/>
      <c r="K2594" s="2"/>
      <c r="L2594" s="2"/>
      <c r="M2594" s="1"/>
    </row>
    <row r="2595" spans="1:13" x14ac:dyDescent="0.2">
      <c r="A2595" s="1"/>
      <c r="B2595" s="1"/>
      <c r="C2595" s="16"/>
      <c r="D2595" s="1"/>
      <c r="E2595" s="1"/>
      <c r="F2595" s="1"/>
      <c r="G2595" s="1"/>
      <c r="H2595" s="11"/>
      <c r="I2595" s="11"/>
      <c r="J2595" s="11"/>
      <c r="K2595" s="2"/>
      <c r="L2595" s="2"/>
      <c r="M2595" s="1"/>
    </row>
    <row r="2596" spans="1:13" x14ac:dyDescent="0.2">
      <c r="A2596" s="1"/>
      <c r="B2596" s="1"/>
      <c r="C2596" s="16"/>
      <c r="D2596" s="1"/>
      <c r="E2596" s="1"/>
      <c r="F2596" s="1"/>
      <c r="G2596" s="1"/>
      <c r="H2596" s="11"/>
      <c r="I2596" s="11"/>
      <c r="J2596" s="11"/>
      <c r="K2596" s="2"/>
      <c r="L2596" s="2"/>
      <c r="M2596" s="1"/>
    </row>
    <row r="2597" spans="1:13" x14ac:dyDescent="0.2">
      <c r="A2597" s="1"/>
      <c r="B2597" s="1"/>
      <c r="C2597" s="16"/>
      <c r="D2597" s="1"/>
      <c r="E2597" s="1"/>
      <c r="F2597" s="1"/>
      <c r="G2597" s="1"/>
      <c r="H2597" s="11"/>
      <c r="I2597" s="11"/>
      <c r="J2597" s="11"/>
      <c r="K2597" s="2"/>
      <c r="L2597" s="2"/>
      <c r="M2597" s="1"/>
    </row>
    <row r="2598" spans="1:13" x14ac:dyDescent="0.2">
      <c r="A2598" s="1"/>
      <c r="B2598" s="1"/>
      <c r="C2598" s="16"/>
      <c r="D2598" s="1"/>
      <c r="E2598" s="1"/>
      <c r="F2598" s="1"/>
      <c r="G2598" s="1"/>
      <c r="H2598" s="11"/>
      <c r="I2598" s="11"/>
      <c r="J2598" s="11"/>
      <c r="K2598" s="2"/>
      <c r="L2598" s="2"/>
      <c r="M2598" s="1"/>
    </row>
    <row r="2599" spans="1:13" x14ac:dyDescent="0.2">
      <c r="A2599" s="1"/>
      <c r="B2599" s="1"/>
      <c r="C2599" s="16"/>
      <c r="D2599" s="1"/>
      <c r="E2599" s="1"/>
      <c r="F2599" s="1"/>
      <c r="G2599" s="1"/>
      <c r="H2599" s="11"/>
      <c r="I2599" s="11"/>
      <c r="J2599" s="11"/>
      <c r="K2599" s="2"/>
      <c r="L2599" s="2"/>
      <c r="M2599" s="1"/>
    </row>
    <row r="2600" spans="1:13" x14ac:dyDescent="0.2">
      <c r="A2600" s="1"/>
      <c r="B2600" s="1"/>
      <c r="C2600" s="16"/>
      <c r="D2600" s="1"/>
      <c r="E2600" s="1"/>
      <c r="F2600" s="1"/>
      <c r="G2600" s="1"/>
      <c r="H2600" s="11"/>
      <c r="I2600" s="11"/>
      <c r="J2600" s="11"/>
      <c r="K2600" s="2"/>
      <c r="L2600" s="2"/>
      <c r="M2600" s="1"/>
    </row>
    <row r="2601" spans="1:13" x14ac:dyDescent="0.2">
      <c r="A2601" s="1"/>
      <c r="B2601" s="1"/>
      <c r="C2601" s="16"/>
      <c r="D2601" s="1"/>
      <c r="E2601" s="1"/>
      <c r="F2601" s="1"/>
      <c r="G2601" s="1"/>
      <c r="H2601" s="11"/>
      <c r="I2601" s="11"/>
      <c r="J2601" s="11"/>
      <c r="K2601" s="2"/>
      <c r="L2601" s="2"/>
      <c r="M2601" s="1"/>
    </row>
    <row r="2602" spans="1:13" x14ac:dyDescent="0.2">
      <c r="A2602" s="1"/>
      <c r="B2602" s="1"/>
      <c r="C2602" s="16"/>
      <c r="D2602" s="1"/>
      <c r="E2602" s="1"/>
      <c r="F2602" s="1"/>
      <c r="G2602" s="1"/>
      <c r="H2602" s="11"/>
      <c r="I2602" s="11"/>
      <c r="J2602" s="11"/>
      <c r="K2602" s="2"/>
      <c r="L2602" s="2"/>
      <c r="M2602" s="1"/>
    </row>
    <row r="2603" spans="1:13" x14ac:dyDescent="0.2">
      <c r="A2603" s="1"/>
      <c r="B2603" s="1"/>
      <c r="C2603" s="16"/>
      <c r="D2603" s="1"/>
      <c r="E2603" s="1"/>
      <c r="F2603" s="1"/>
      <c r="G2603" s="1"/>
      <c r="H2603" s="11"/>
      <c r="I2603" s="11"/>
      <c r="J2603" s="11"/>
      <c r="K2603" s="2"/>
      <c r="L2603" s="2"/>
      <c r="M2603" s="1"/>
    </row>
    <row r="2604" spans="1:13" x14ac:dyDescent="0.2">
      <c r="A2604" s="1"/>
      <c r="B2604" s="1"/>
      <c r="C2604" s="16"/>
      <c r="D2604" s="1"/>
      <c r="E2604" s="1"/>
      <c r="F2604" s="1"/>
      <c r="G2604" s="1"/>
      <c r="H2604" s="11"/>
      <c r="I2604" s="11"/>
      <c r="J2604" s="11"/>
      <c r="K2604" s="2"/>
      <c r="L2604" s="2"/>
      <c r="M2604" s="1"/>
    </row>
    <row r="2605" spans="1:13" x14ac:dyDescent="0.2">
      <c r="A2605" s="1"/>
      <c r="B2605" s="1"/>
      <c r="C2605" s="16"/>
      <c r="D2605" s="1"/>
      <c r="E2605" s="1"/>
      <c r="F2605" s="1"/>
      <c r="G2605" s="1"/>
      <c r="H2605" s="11"/>
      <c r="I2605" s="11"/>
      <c r="J2605" s="11"/>
      <c r="K2605" s="2"/>
      <c r="L2605" s="2"/>
      <c r="M2605" s="1"/>
    </row>
    <row r="2606" spans="1:13" x14ac:dyDescent="0.2">
      <c r="A2606" s="1"/>
      <c r="B2606" s="1"/>
      <c r="C2606" s="16"/>
      <c r="D2606" s="1"/>
      <c r="E2606" s="1"/>
      <c r="F2606" s="1"/>
      <c r="G2606" s="1"/>
      <c r="H2606" s="11"/>
      <c r="I2606" s="11"/>
      <c r="J2606" s="11"/>
      <c r="K2606" s="2"/>
      <c r="L2606" s="2"/>
      <c r="M2606" s="1"/>
    </row>
    <row r="2607" spans="1:13" x14ac:dyDescent="0.2">
      <c r="A2607" s="1"/>
      <c r="B2607" s="1"/>
      <c r="C2607" s="16"/>
      <c r="D2607" s="1"/>
      <c r="E2607" s="1"/>
      <c r="F2607" s="1"/>
      <c r="G2607" s="1"/>
      <c r="H2607" s="11"/>
      <c r="I2607" s="11"/>
      <c r="J2607" s="11"/>
      <c r="K2607" s="2"/>
      <c r="L2607" s="2"/>
      <c r="M2607" s="1"/>
    </row>
    <row r="2608" spans="1:13" x14ac:dyDescent="0.2">
      <c r="A2608" s="1"/>
      <c r="B2608" s="1"/>
      <c r="C2608" s="16"/>
      <c r="D2608" s="1"/>
      <c r="E2608" s="1"/>
      <c r="F2608" s="1"/>
      <c r="G2608" s="1"/>
      <c r="H2608" s="11"/>
      <c r="I2608" s="11"/>
      <c r="J2608" s="11"/>
      <c r="K2608" s="2"/>
      <c r="L2608" s="2"/>
      <c r="M2608" s="1"/>
    </row>
    <row r="2609" spans="1:13" x14ac:dyDescent="0.2">
      <c r="A2609" s="1"/>
      <c r="B2609" s="1"/>
      <c r="C2609" s="16"/>
      <c r="D2609" s="1"/>
      <c r="E2609" s="1"/>
      <c r="F2609" s="1"/>
      <c r="G2609" s="1"/>
      <c r="H2609" s="11"/>
      <c r="I2609" s="11"/>
      <c r="J2609" s="11"/>
      <c r="K2609" s="2"/>
      <c r="L2609" s="2"/>
      <c r="M2609" s="1"/>
    </row>
    <row r="2610" spans="1:13" x14ac:dyDescent="0.2">
      <c r="A2610" s="1"/>
      <c r="B2610" s="1"/>
      <c r="C2610" s="16"/>
      <c r="D2610" s="1"/>
      <c r="E2610" s="1"/>
      <c r="F2610" s="1"/>
      <c r="G2610" s="1"/>
      <c r="H2610" s="11"/>
      <c r="I2610" s="11"/>
      <c r="J2610" s="11"/>
      <c r="K2610" s="2"/>
      <c r="L2610" s="2"/>
      <c r="M2610" s="1"/>
    </row>
    <row r="2611" spans="1:13" x14ac:dyDescent="0.2">
      <c r="A2611" s="1"/>
      <c r="B2611" s="1"/>
      <c r="C2611" s="16"/>
      <c r="D2611" s="1"/>
      <c r="E2611" s="1"/>
      <c r="F2611" s="1"/>
      <c r="G2611" s="1"/>
      <c r="H2611" s="11"/>
      <c r="I2611" s="11"/>
      <c r="J2611" s="11"/>
      <c r="K2611" s="2"/>
      <c r="L2611" s="2"/>
      <c r="M2611" s="1"/>
    </row>
    <row r="2612" spans="1:13" x14ac:dyDescent="0.2">
      <c r="A2612" s="1"/>
      <c r="B2612" s="1"/>
      <c r="C2612" s="16"/>
      <c r="D2612" s="1"/>
      <c r="E2612" s="1"/>
      <c r="F2612" s="1"/>
      <c r="G2612" s="1"/>
      <c r="H2612" s="11"/>
      <c r="I2612" s="11"/>
      <c r="J2612" s="11"/>
      <c r="K2612" s="2"/>
      <c r="L2612" s="2"/>
      <c r="M2612" s="1"/>
    </row>
    <row r="2613" spans="1:13" x14ac:dyDescent="0.2">
      <c r="A2613" s="1"/>
      <c r="B2613" s="1"/>
      <c r="C2613" s="16"/>
      <c r="D2613" s="1"/>
      <c r="E2613" s="1"/>
      <c r="F2613" s="1"/>
      <c r="G2613" s="1"/>
      <c r="H2613" s="11"/>
      <c r="I2613" s="11"/>
      <c r="J2613" s="11"/>
      <c r="K2613" s="2"/>
      <c r="L2613" s="2"/>
      <c r="M2613" s="1"/>
    </row>
    <row r="2614" spans="1:13" x14ac:dyDescent="0.2">
      <c r="A2614" s="1"/>
      <c r="B2614" s="1"/>
      <c r="C2614" s="16"/>
      <c r="D2614" s="1"/>
      <c r="E2614" s="1"/>
      <c r="F2614" s="1"/>
      <c r="G2614" s="1"/>
      <c r="H2614" s="11"/>
      <c r="I2614" s="11"/>
      <c r="J2614" s="11"/>
      <c r="K2614" s="2"/>
      <c r="L2614" s="2"/>
      <c r="M2614" s="1"/>
    </row>
    <row r="2615" spans="1:13" x14ac:dyDescent="0.2">
      <c r="A2615" s="1"/>
      <c r="B2615" s="1"/>
      <c r="C2615" s="16"/>
      <c r="D2615" s="1"/>
      <c r="E2615" s="1"/>
      <c r="F2615" s="1"/>
      <c r="G2615" s="1"/>
      <c r="H2615" s="11"/>
      <c r="I2615" s="11"/>
      <c r="J2615" s="11"/>
      <c r="K2615" s="2"/>
      <c r="L2615" s="2"/>
      <c r="M2615" s="1"/>
    </row>
    <row r="2616" spans="1:13" x14ac:dyDescent="0.2">
      <c r="A2616" s="1"/>
      <c r="B2616" s="1"/>
      <c r="C2616" s="16"/>
      <c r="D2616" s="1"/>
      <c r="E2616" s="1"/>
      <c r="F2616" s="1"/>
      <c r="G2616" s="1"/>
      <c r="H2616" s="11"/>
      <c r="I2616" s="11"/>
      <c r="J2616" s="11"/>
      <c r="K2616" s="2"/>
      <c r="L2616" s="2"/>
      <c r="M2616" s="1"/>
    </row>
    <row r="2617" spans="1:13" x14ac:dyDescent="0.2">
      <c r="A2617" s="1"/>
      <c r="B2617" s="1"/>
      <c r="C2617" s="16"/>
      <c r="D2617" s="1"/>
      <c r="E2617" s="1"/>
      <c r="F2617" s="1"/>
      <c r="G2617" s="1"/>
      <c r="H2617" s="11"/>
      <c r="I2617" s="11"/>
      <c r="J2617" s="11"/>
      <c r="K2617" s="2"/>
      <c r="L2617" s="2"/>
      <c r="M2617" s="1"/>
    </row>
    <row r="2618" spans="1:13" x14ac:dyDescent="0.2">
      <c r="A2618" s="1"/>
      <c r="B2618" s="1"/>
      <c r="C2618" s="16"/>
      <c r="D2618" s="1"/>
      <c r="E2618" s="1"/>
      <c r="F2618" s="1"/>
      <c r="G2618" s="1"/>
      <c r="H2618" s="11"/>
      <c r="I2618" s="11"/>
      <c r="J2618" s="11"/>
      <c r="K2618" s="2"/>
      <c r="L2618" s="2"/>
      <c r="M2618" s="1"/>
    </row>
    <row r="2619" spans="1:13" x14ac:dyDescent="0.2">
      <c r="A2619" s="1"/>
      <c r="B2619" s="1"/>
      <c r="C2619" s="16"/>
      <c r="D2619" s="1"/>
      <c r="E2619" s="1"/>
      <c r="F2619" s="1"/>
      <c r="G2619" s="1"/>
      <c r="H2619" s="11"/>
      <c r="I2619" s="11"/>
      <c r="J2619" s="11"/>
      <c r="K2619" s="2"/>
      <c r="L2619" s="2"/>
      <c r="M2619" s="1"/>
    </row>
    <row r="2620" spans="1:13" x14ac:dyDescent="0.2">
      <c r="A2620" s="1"/>
      <c r="B2620" s="1"/>
      <c r="C2620" s="16"/>
      <c r="D2620" s="1"/>
      <c r="E2620" s="1"/>
      <c r="F2620" s="1"/>
      <c r="G2620" s="1"/>
      <c r="H2620" s="11"/>
      <c r="I2620" s="11"/>
      <c r="J2620" s="11"/>
      <c r="K2620" s="2"/>
      <c r="L2620" s="2"/>
      <c r="M2620" s="1"/>
    </row>
    <row r="2621" spans="1:13" x14ac:dyDescent="0.2">
      <c r="A2621" s="1"/>
      <c r="B2621" s="1"/>
      <c r="C2621" s="16"/>
      <c r="D2621" s="1"/>
      <c r="E2621" s="1"/>
      <c r="F2621" s="1"/>
      <c r="G2621" s="1"/>
      <c r="H2621" s="11"/>
      <c r="I2621" s="11"/>
      <c r="J2621" s="11"/>
      <c r="K2621" s="2"/>
      <c r="L2621" s="2"/>
      <c r="M2621" s="1"/>
    </row>
    <row r="2622" spans="1:13" x14ac:dyDescent="0.2">
      <c r="A2622" s="1"/>
      <c r="B2622" s="1"/>
      <c r="C2622" s="16"/>
      <c r="D2622" s="1"/>
      <c r="E2622" s="1"/>
      <c r="F2622" s="1"/>
      <c r="G2622" s="1"/>
      <c r="H2622" s="11"/>
      <c r="I2622" s="11"/>
      <c r="J2622" s="11"/>
      <c r="K2622" s="2"/>
      <c r="L2622" s="2"/>
      <c r="M2622" s="1"/>
    </row>
    <row r="2623" spans="1:13" x14ac:dyDescent="0.2">
      <c r="A2623" s="1"/>
      <c r="B2623" s="1"/>
      <c r="C2623" s="16"/>
      <c r="D2623" s="1"/>
      <c r="E2623" s="1"/>
      <c r="F2623" s="1"/>
      <c r="G2623" s="1"/>
      <c r="H2623" s="11"/>
      <c r="I2623" s="11"/>
      <c r="J2623" s="11"/>
      <c r="K2623" s="2"/>
      <c r="L2623" s="2"/>
      <c r="M2623" s="1"/>
    </row>
    <row r="2624" spans="1:13" x14ac:dyDescent="0.2">
      <c r="A2624" s="1"/>
      <c r="B2624" s="1"/>
      <c r="C2624" s="16"/>
      <c r="D2624" s="1"/>
      <c r="E2624" s="1"/>
      <c r="F2624" s="1"/>
      <c r="G2624" s="1"/>
      <c r="H2624" s="11"/>
      <c r="I2624" s="11"/>
      <c r="J2624" s="11"/>
      <c r="K2624" s="2"/>
      <c r="L2624" s="2"/>
      <c r="M2624" s="1"/>
    </row>
    <row r="2625" spans="1:13" x14ac:dyDescent="0.2">
      <c r="A2625" s="1"/>
      <c r="B2625" s="1"/>
      <c r="C2625" s="16"/>
      <c r="D2625" s="1"/>
      <c r="E2625" s="1"/>
      <c r="F2625" s="1"/>
      <c r="G2625" s="1"/>
      <c r="H2625" s="11"/>
      <c r="I2625" s="11"/>
      <c r="J2625" s="11"/>
      <c r="K2625" s="2"/>
      <c r="L2625" s="2"/>
      <c r="M2625" s="1"/>
    </row>
    <row r="2626" spans="1:13" x14ac:dyDescent="0.2">
      <c r="A2626" s="1"/>
      <c r="B2626" s="1"/>
      <c r="C2626" s="16"/>
      <c r="D2626" s="1"/>
      <c r="E2626" s="1"/>
      <c r="F2626" s="1"/>
      <c r="G2626" s="1"/>
      <c r="H2626" s="11"/>
      <c r="I2626" s="11"/>
      <c r="J2626" s="11"/>
      <c r="K2626" s="2"/>
      <c r="L2626" s="2"/>
      <c r="M2626" s="1"/>
    </row>
    <row r="2627" spans="1:13" x14ac:dyDescent="0.2">
      <c r="A2627" s="1"/>
      <c r="B2627" s="1"/>
      <c r="C2627" s="16"/>
      <c r="D2627" s="1"/>
      <c r="E2627" s="1"/>
      <c r="F2627" s="1"/>
      <c r="G2627" s="1"/>
      <c r="H2627" s="11"/>
      <c r="I2627" s="11"/>
      <c r="J2627" s="11"/>
      <c r="K2627" s="2"/>
      <c r="L2627" s="2"/>
      <c r="M2627" s="1"/>
    </row>
    <row r="2628" spans="1:13" x14ac:dyDescent="0.2">
      <c r="A2628" s="1"/>
      <c r="B2628" s="1"/>
      <c r="C2628" s="16"/>
      <c r="D2628" s="1"/>
      <c r="E2628" s="1"/>
      <c r="F2628" s="1"/>
      <c r="G2628" s="1"/>
      <c r="H2628" s="11"/>
      <c r="I2628" s="11"/>
      <c r="J2628" s="11"/>
      <c r="K2628" s="2"/>
      <c r="L2628" s="2"/>
      <c r="M2628" s="1"/>
    </row>
    <row r="2629" spans="1:13" x14ac:dyDescent="0.2">
      <c r="A2629" s="1"/>
      <c r="B2629" s="1"/>
      <c r="C2629" s="16"/>
      <c r="D2629" s="1"/>
      <c r="E2629" s="1"/>
      <c r="F2629" s="1"/>
      <c r="G2629" s="1"/>
      <c r="H2629" s="11"/>
      <c r="I2629" s="11"/>
      <c r="J2629" s="11"/>
      <c r="K2629" s="2"/>
      <c r="L2629" s="2"/>
      <c r="M2629" s="1"/>
    </row>
    <row r="2630" spans="1:13" x14ac:dyDescent="0.2">
      <c r="A2630" s="1"/>
      <c r="B2630" s="1"/>
      <c r="C2630" s="16"/>
      <c r="D2630" s="1"/>
      <c r="E2630" s="1"/>
      <c r="F2630" s="1"/>
      <c r="G2630" s="1"/>
      <c r="H2630" s="11"/>
      <c r="I2630" s="11"/>
      <c r="J2630" s="11"/>
      <c r="K2630" s="2"/>
      <c r="L2630" s="2"/>
      <c r="M2630" s="1"/>
    </row>
    <row r="2631" spans="1:13" x14ac:dyDescent="0.2">
      <c r="A2631" s="1"/>
      <c r="B2631" s="1"/>
      <c r="C2631" s="16"/>
      <c r="D2631" s="1"/>
      <c r="E2631" s="1"/>
      <c r="F2631" s="1"/>
      <c r="G2631" s="1"/>
      <c r="H2631" s="11"/>
      <c r="I2631" s="11"/>
      <c r="J2631" s="11"/>
      <c r="K2631" s="2"/>
      <c r="L2631" s="2"/>
      <c r="M2631" s="1"/>
    </row>
    <row r="2632" spans="1:13" x14ac:dyDescent="0.2">
      <c r="A2632" s="1"/>
      <c r="B2632" s="1"/>
      <c r="C2632" s="16"/>
      <c r="D2632" s="1"/>
      <c r="E2632" s="1"/>
      <c r="F2632" s="1"/>
      <c r="G2632" s="1"/>
      <c r="H2632" s="11"/>
      <c r="I2632" s="11"/>
      <c r="J2632" s="11"/>
      <c r="K2632" s="2"/>
      <c r="L2632" s="2"/>
      <c r="M2632" s="1"/>
    </row>
    <row r="2633" spans="1:13" x14ac:dyDescent="0.2">
      <c r="A2633" s="1"/>
      <c r="B2633" s="1"/>
      <c r="C2633" s="16"/>
      <c r="D2633" s="1"/>
      <c r="E2633" s="1"/>
      <c r="F2633" s="1"/>
      <c r="G2633" s="1"/>
      <c r="H2633" s="11"/>
      <c r="I2633" s="11"/>
      <c r="J2633" s="11"/>
      <c r="K2633" s="2"/>
      <c r="L2633" s="2"/>
      <c r="M2633" s="1"/>
    </row>
    <row r="2634" spans="1:13" x14ac:dyDescent="0.2">
      <c r="A2634" s="1"/>
      <c r="B2634" s="1"/>
      <c r="C2634" s="16"/>
      <c r="D2634" s="1"/>
      <c r="E2634" s="1"/>
      <c r="F2634" s="1"/>
      <c r="G2634" s="1"/>
      <c r="H2634" s="11"/>
      <c r="I2634" s="11"/>
      <c r="J2634" s="11"/>
      <c r="K2634" s="2"/>
      <c r="L2634" s="2"/>
      <c r="M2634" s="1"/>
    </row>
    <row r="2635" spans="1:13" x14ac:dyDescent="0.2">
      <c r="A2635" s="1"/>
      <c r="B2635" s="1"/>
      <c r="C2635" s="16"/>
      <c r="D2635" s="1"/>
      <c r="E2635" s="1"/>
      <c r="F2635" s="1"/>
      <c r="G2635" s="1"/>
      <c r="H2635" s="11"/>
      <c r="I2635" s="11"/>
      <c r="J2635" s="11"/>
      <c r="K2635" s="2"/>
      <c r="L2635" s="2"/>
      <c r="M2635" s="1"/>
    </row>
    <row r="2636" spans="1:13" x14ac:dyDescent="0.2">
      <c r="A2636" s="1"/>
      <c r="B2636" s="1"/>
      <c r="C2636" s="16"/>
      <c r="D2636" s="1"/>
      <c r="E2636" s="1"/>
      <c r="F2636" s="1"/>
      <c r="G2636" s="1"/>
      <c r="H2636" s="11"/>
      <c r="I2636" s="11"/>
      <c r="J2636" s="11"/>
      <c r="K2636" s="2"/>
      <c r="L2636" s="2"/>
      <c r="M2636" s="1"/>
    </row>
    <row r="2637" spans="1:13" x14ac:dyDescent="0.2">
      <c r="A2637" s="1"/>
      <c r="B2637" s="1"/>
      <c r="C2637" s="16"/>
      <c r="D2637" s="1"/>
      <c r="E2637" s="1"/>
      <c r="F2637" s="1"/>
      <c r="G2637" s="1"/>
      <c r="H2637" s="11"/>
      <c r="I2637" s="11"/>
      <c r="J2637" s="11"/>
      <c r="K2637" s="2"/>
      <c r="L2637" s="2"/>
      <c r="M2637" s="1"/>
    </row>
    <row r="2638" spans="1:13" x14ac:dyDescent="0.2">
      <c r="A2638" s="1"/>
      <c r="B2638" s="1"/>
      <c r="C2638" s="16"/>
      <c r="D2638" s="1"/>
      <c r="E2638" s="1"/>
      <c r="F2638" s="1"/>
      <c r="G2638" s="1"/>
      <c r="H2638" s="11"/>
      <c r="I2638" s="11"/>
      <c r="J2638" s="11"/>
      <c r="K2638" s="2"/>
      <c r="L2638" s="2"/>
      <c r="M2638" s="1"/>
    </row>
    <row r="2639" spans="1:13" x14ac:dyDescent="0.2">
      <c r="A2639" s="1"/>
      <c r="B2639" s="1"/>
      <c r="C2639" s="16"/>
      <c r="D2639" s="1"/>
      <c r="E2639" s="1"/>
      <c r="F2639" s="1"/>
      <c r="G2639" s="1"/>
      <c r="H2639" s="11"/>
      <c r="I2639" s="11"/>
      <c r="J2639" s="11"/>
      <c r="K2639" s="2"/>
      <c r="L2639" s="2"/>
      <c r="M2639" s="1"/>
    </row>
    <row r="2640" spans="1:13" x14ac:dyDescent="0.2">
      <c r="A2640" s="1"/>
      <c r="B2640" s="1"/>
      <c r="C2640" s="16"/>
      <c r="D2640" s="1"/>
      <c r="E2640" s="1"/>
      <c r="F2640" s="1"/>
      <c r="G2640" s="1"/>
      <c r="H2640" s="11"/>
      <c r="I2640" s="11"/>
      <c r="J2640" s="11"/>
      <c r="K2640" s="2"/>
      <c r="L2640" s="2"/>
      <c r="M2640" s="1"/>
    </row>
    <row r="2641" spans="1:13" x14ac:dyDescent="0.2">
      <c r="A2641" s="1"/>
      <c r="B2641" s="1"/>
      <c r="C2641" s="16"/>
      <c r="D2641" s="1"/>
      <c r="E2641" s="1"/>
      <c r="F2641" s="1"/>
      <c r="G2641" s="1"/>
      <c r="H2641" s="11"/>
      <c r="I2641" s="11"/>
      <c r="J2641" s="11"/>
      <c r="K2641" s="2"/>
      <c r="L2641" s="2"/>
      <c r="M2641" s="1"/>
    </row>
    <row r="2642" spans="1:13" x14ac:dyDescent="0.2">
      <c r="A2642" s="1"/>
      <c r="B2642" s="1"/>
      <c r="C2642" s="16"/>
      <c r="D2642" s="1"/>
      <c r="E2642" s="1"/>
      <c r="F2642" s="1"/>
      <c r="G2642" s="1"/>
      <c r="H2642" s="11"/>
      <c r="I2642" s="11"/>
      <c r="J2642" s="11"/>
      <c r="K2642" s="2"/>
      <c r="L2642" s="2"/>
      <c r="M2642" s="1"/>
    </row>
    <row r="2643" spans="1:13" x14ac:dyDescent="0.2">
      <c r="A2643" s="1"/>
      <c r="B2643" s="1"/>
      <c r="C2643" s="16"/>
      <c r="D2643" s="1"/>
      <c r="E2643" s="1"/>
      <c r="F2643" s="1"/>
      <c r="G2643" s="1"/>
      <c r="H2643" s="11"/>
      <c r="I2643" s="11"/>
      <c r="J2643" s="11"/>
      <c r="K2643" s="2"/>
      <c r="L2643" s="2"/>
      <c r="M2643" s="1"/>
    </row>
    <row r="2644" spans="1:13" x14ac:dyDescent="0.2">
      <c r="A2644" s="1"/>
      <c r="B2644" s="1"/>
      <c r="C2644" s="16"/>
      <c r="D2644" s="1"/>
      <c r="E2644" s="1"/>
      <c r="F2644" s="1"/>
      <c r="G2644" s="1"/>
      <c r="H2644" s="11"/>
      <c r="I2644" s="11"/>
      <c r="J2644" s="11"/>
      <c r="K2644" s="2"/>
      <c r="L2644" s="2"/>
      <c r="M2644" s="1"/>
    </row>
    <row r="2645" spans="1:13" x14ac:dyDescent="0.2">
      <c r="A2645" s="1"/>
      <c r="B2645" s="1"/>
      <c r="C2645" s="16"/>
      <c r="D2645" s="1"/>
      <c r="E2645" s="1"/>
      <c r="F2645" s="1"/>
      <c r="G2645" s="1"/>
      <c r="H2645" s="11"/>
      <c r="I2645" s="11"/>
      <c r="J2645" s="11"/>
      <c r="K2645" s="2"/>
      <c r="L2645" s="2"/>
      <c r="M2645" s="1"/>
    </row>
    <row r="2646" spans="1:13" x14ac:dyDescent="0.2">
      <c r="A2646" s="1"/>
      <c r="B2646" s="1"/>
      <c r="C2646" s="16"/>
      <c r="D2646" s="1"/>
      <c r="E2646" s="1"/>
      <c r="F2646" s="1"/>
      <c r="G2646" s="1"/>
      <c r="H2646" s="11"/>
      <c r="I2646" s="11"/>
      <c r="J2646" s="11"/>
      <c r="K2646" s="2"/>
      <c r="L2646" s="2"/>
      <c r="M2646" s="1"/>
    </row>
    <row r="2647" spans="1:13" x14ac:dyDescent="0.2">
      <c r="A2647" s="1"/>
      <c r="B2647" s="1"/>
      <c r="C2647" s="16"/>
      <c r="D2647" s="1"/>
      <c r="E2647" s="1"/>
      <c r="F2647" s="1"/>
      <c r="G2647" s="1"/>
      <c r="H2647" s="11"/>
      <c r="I2647" s="11"/>
      <c r="J2647" s="11"/>
      <c r="K2647" s="2"/>
      <c r="L2647" s="2"/>
      <c r="M2647" s="1"/>
    </row>
    <row r="2648" spans="1:13" x14ac:dyDescent="0.2">
      <c r="A2648" s="1"/>
      <c r="B2648" s="1"/>
      <c r="C2648" s="16"/>
      <c r="D2648" s="1"/>
      <c r="E2648" s="1"/>
      <c r="F2648" s="1"/>
      <c r="G2648" s="1"/>
      <c r="H2648" s="11"/>
      <c r="I2648" s="11"/>
      <c r="J2648" s="11"/>
      <c r="K2648" s="2"/>
      <c r="L2648" s="2"/>
      <c r="M2648" s="1"/>
    </row>
    <row r="2649" spans="1:13" x14ac:dyDescent="0.2">
      <c r="A2649" s="1"/>
      <c r="B2649" s="1"/>
      <c r="C2649" s="16"/>
      <c r="D2649" s="1"/>
      <c r="E2649" s="1"/>
      <c r="F2649" s="1"/>
      <c r="G2649" s="1"/>
      <c r="H2649" s="11"/>
      <c r="I2649" s="11"/>
      <c r="J2649" s="11"/>
      <c r="K2649" s="2"/>
      <c r="L2649" s="2"/>
      <c r="M2649" s="1"/>
    </row>
    <row r="2650" spans="1:13" x14ac:dyDescent="0.2">
      <c r="A2650" s="1"/>
      <c r="B2650" s="1"/>
      <c r="C2650" s="16"/>
      <c r="D2650" s="1"/>
      <c r="E2650" s="1"/>
      <c r="F2650" s="1"/>
      <c r="G2650" s="1"/>
      <c r="H2650" s="11"/>
      <c r="I2650" s="11"/>
      <c r="J2650" s="11"/>
      <c r="K2650" s="2"/>
      <c r="L2650" s="2"/>
      <c r="M2650" s="1"/>
    </row>
    <row r="2651" spans="1:13" x14ac:dyDescent="0.2">
      <c r="A2651" s="1"/>
      <c r="B2651" s="1"/>
      <c r="C2651" s="16"/>
      <c r="D2651" s="1"/>
      <c r="E2651" s="1"/>
      <c r="F2651" s="1"/>
      <c r="G2651" s="1"/>
      <c r="H2651" s="11"/>
      <c r="I2651" s="11"/>
      <c r="J2651" s="11"/>
      <c r="K2651" s="2"/>
      <c r="L2651" s="2"/>
      <c r="M2651" s="1"/>
    </row>
    <row r="2652" spans="1:13" x14ac:dyDescent="0.2">
      <c r="A2652" s="1"/>
      <c r="B2652" s="1"/>
      <c r="C2652" s="16"/>
      <c r="D2652" s="1"/>
      <c r="E2652" s="1"/>
      <c r="F2652" s="1"/>
      <c r="G2652" s="1"/>
      <c r="H2652" s="11"/>
      <c r="I2652" s="11"/>
      <c r="J2652" s="11"/>
      <c r="K2652" s="2"/>
      <c r="L2652" s="2"/>
      <c r="M2652" s="1"/>
    </row>
    <row r="2653" spans="1:13" x14ac:dyDescent="0.2">
      <c r="A2653" s="1"/>
      <c r="B2653" s="1"/>
      <c r="C2653" s="16"/>
      <c r="D2653" s="1"/>
      <c r="E2653" s="1"/>
      <c r="F2653" s="1"/>
      <c r="G2653" s="1"/>
      <c r="H2653" s="11"/>
      <c r="I2653" s="11"/>
      <c r="J2653" s="11"/>
      <c r="K2653" s="2"/>
      <c r="L2653" s="2"/>
      <c r="M2653" s="1"/>
    </row>
    <row r="2654" spans="1:13" x14ac:dyDescent="0.2">
      <c r="A2654" s="1"/>
      <c r="B2654" s="1"/>
      <c r="C2654" s="16"/>
      <c r="D2654" s="1"/>
      <c r="E2654" s="1"/>
      <c r="F2654" s="1"/>
      <c r="G2654" s="1"/>
      <c r="H2654" s="11"/>
      <c r="I2654" s="11"/>
      <c r="J2654" s="11"/>
      <c r="K2654" s="2"/>
      <c r="L2654" s="2"/>
      <c r="M2654" s="1"/>
    </row>
    <row r="2655" spans="1:13" x14ac:dyDescent="0.2">
      <c r="A2655" s="1"/>
      <c r="B2655" s="1"/>
      <c r="C2655" s="16"/>
      <c r="D2655" s="1"/>
      <c r="E2655" s="1"/>
      <c r="F2655" s="1"/>
      <c r="G2655" s="1"/>
      <c r="H2655" s="11"/>
      <c r="I2655" s="11"/>
      <c r="J2655" s="11"/>
      <c r="K2655" s="2"/>
      <c r="L2655" s="2"/>
      <c r="M2655" s="1"/>
    </row>
    <row r="2656" spans="1:13" x14ac:dyDescent="0.2">
      <c r="A2656" s="1"/>
      <c r="B2656" s="1"/>
      <c r="C2656" s="16"/>
      <c r="D2656" s="1"/>
      <c r="E2656" s="1"/>
      <c r="F2656" s="1"/>
      <c r="G2656" s="1"/>
      <c r="H2656" s="11"/>
      <c r="I2656" s="11"/>
      <c r="J2656" s="11"/>
      <c r="K2656" s="2"/>
      <c r="L2656" s="2"/>
      <c r="M2656" s="1"/>
    </row>
    <row r="2657" spans="1:13" x14ac:dyDescent="0.2">
      <c r="A2657" s="1"/>
      <c r="B2657" s="1"/>
      <c r="C2657" s="16"/>
      <c r="D2657" s="1"/>
      <c r="E2657" s="1"/>
      <c r="F2657" s="1"/>
      <c r="G2657" s="1"/>
      <c r="H2657" s="11"/>
      <c r="I2657" s="11"/>
      <c r="J2657" s="11"/>
      <c r="K2657" s="2"/>
      <c r="L2657" s="2"/>
      <c r="M2657" s="1"/>
    </row>
    <row r="2658" spans="1:13" x14ac:dyDescent="0.2">
      <c r="A2658" s="1"/>
      <c r="B2658" s="1"/>
      <c r="C2658" s="16"/>
      <c r="D2658" s="1"/>
      <c r="E2658" s="1"/>
      <c r="F2658" s="1"/>
      <c r="G2658" s="1"/>
      <c r="H2658" s="11"/>
      <c r="I2658" s="11"/>
      <c r="J2658" s="11"/>
      <c r="K2658" s="2"/>
      <c r="L2658" s="2"/>
      <c r="M2658" s="1"/>
    </row>
    <row r="2659" spans="1:13" x14ac:dyDescent="0.2">
      <c r="A2659" s="1"/>
      <c r="B2659" s="1"/>
      <c r="C2659" s="16"/>
      <c r="D2659" s="1"/>
      <c r="E2659" s="1"/>
      <c r="F2659" s="1"/>
      <c r="G2659" s="1"/>
      <c r="H2659" s="11"/>
      <c r="I2659" s="11"/>
      <c r="J2659" s="11"/>
      <c r="K2659" s="2"/>
      <c r="L2659" s="2"/>
      <c r="M2659" s="1"/>
    </row>
    <row r="2660" spans="1:13" x14ac:dyDescent="0.2">
      <c r="A2660" s="1"/>
      <c r="B2660" s="1"/>
      <c r="C2660" s="16"/>
      <c r="D2660" s="1"/>
      <c r="E2660" s="1"/>
      <c r="F2660" s="1"/>
      <c r="G2660" s="1"/>
      <c r="H2660" s="11"/>
      <c r="I2660" s="11"/>
      <c r="J2660" s="11"/>
      <c r="K2660" s="2"/>
      <c r="L2660" s="2"/>
      <c r="M2660" s="1"/>
    </row>
    <row r="2661" spans="1:13" x14ac:dyDescent="0.2">
      <c r="A2661" s="1"/>
      <c r="B2661" s="1"/>
      <c r="C2661" s="16"/>
      <c r="D2661" s="1"/>
      <c r="E2661" s="1"/>
      <c r="F2661" s="1"/>
      <c r="G2661" s="1"/>
      <c r="H2661" s="11"/>
      <c r="I2661" s="11"/>
      <c r="J2661" s="11"/>
      <c r="K2661" s="2"/>
      <c r="L2661" s="2"/>
      <c r="M2661" s="1"/>
    </row>
    <row r="2662" spans="1:13" x14ac:dyDescent="0.2">
      <c r="A2662" s="1"/>
      <c r="B2662" s="1"/>
      <c r="C2662" s="16"/>
      <c r="D2662" s="1"/>
      <c r="E2662" s="1"/>
      <c r="F2662" s="1"/>
      <c r="G2662" s="1"/>
      <c r="H2662" s="11"/>
      <c r="I2662" s="11"/>
      <c r="J2662" s="11"/>
      <c r="K2662" s="2"/>
      <c r="L2662" s="2"/>
      <c r="M2662" s="1"/>
    </row>
    <row r="2663" spans="1:13" x14ac:dyDescent="0.2">
      <c r="A2663" s="1"/>
      <c r="B2663" s="1"/>
      <c r="C2663" s="16"/>
      <c r="D2663" s="1"/>
      <c r="E2663" s="1"/>
      <c r="F2663" s="1"/>
      <c r="G2663" s="1"/>
      <c r="H2663" s="11"/>
      <c r="I2663" s="11"/>
      <c r="J2663" s="11"/>
      <c r="K2663" s="2"/>
      <c r="L2663" s="2"/>
      <c r="M2663" s="1"/>
    </row>
    <row r="2664" spans="1:13" x14ac:dyDescent="0.2">
      <c r="A2664" s="1"/>
      <c r="B2664" s="1"/>
      <c r="C2664" s="16"/>
      <c r="D2664" s="1"/>
      <c r="E2664" s="1"/>
      <c r="F2664" s="1"/>
      <c r="G2664" s="1"/>
      <c r="H2664" s="11"/>
      <c r="I2664" s="11"/>
      <c r="J2664" s="11"/>
      <c r="K2664" s="2"/>
      <c r="L2664" s="2"/>
      <c r="M2664" s="1"/>
    </row>
    <row r="2665" spans="1:13" x14ac:dyDescent="0.2">
      <c r="A2665" s="1"/>
      <c r="B2665" s="1"/>
      <c r="C2665" s="16"/>
      <c r="D2665" s="1"/>
      <c r="E2665" s="1"/>
      <c r="F2665" s="1"/>
      <c r="G2665" s="1"/>
      <c r="H2665" s="11"/>
      <c r="I2665" s="11"/>
      <c r="J2665" s="11"/>
      <c r="K2665" s="2"/>
      <c r="L2665" s="2"/>
      <c r="M2665" s="1"/>
    </row>
    <row r="2666" spans="1:13" x14ac:dyDescent="0.2">
      <c r="A2666" s="1"/>
      <c r="B2666" s="1"/>
      <c r="C2666" s="16"/>
      <c r="D2666" s="1"/>
      <c r="E2666" s="1"/>
      <c r="F2666" s="1"/>
      <c r="G2666" s="1"/>
      <c r="H2666" s="11"/>
      <c r="I2666" s="11"/>
      <c r="J2666" s="11"/>
      <c r="K2666" s="2"/>
      <c r="L2666" s="2"/>
      <c r="M2666" s="1"/>
    </row>
    <row r="2667" spans="1:13" x14ac:dyDescent="0.2">
      <c r="A2667" s="1"/>
      <c r="B2667" s="1"/>
      <c r="C2667" s="16"/>
      <c r="D2667" s="1"/>
      <c r="E2667" s="1"/>
      <c r="F2667" s="1"/>
      <c r="G2667" s="1"/>
      <c r="H2667" s="11"/>
      <c r="I2667" s="11"/>
      <c r="J2667" s="11"/>
      <c r="K2667" s="2"/>
      <c r="L2667" s="2"/>
      <c r="M2667" s="1"/>
    </row>
    <row r="2668" spans="1:13" x14ac:dyDescent="0.2">
      <c r="A2668" s="1"/>
      <c r="B2668" s="1"/>
      <c r="C2668" s="16"/>
      <c r="D2668" s="1"/>
      <c r="E2668" s="1"/>
      <c r="F2668" s="1"/>
      <c r="G2668" s="1"/>
      <c r="H2668" s="11"/>
      <c r="I2668" s="11"/>
      <c r="J2668" s="11"/>
      <c r="K2668" s="2"/>
      <c r="L2668" s="2"/>
      <c r="M2668" s="1"/>
    </row>
    <row r="2669" spans="1:13" x14ac:dyDescent="0.2">
      <c r="A2669" s="1"/>
      <c r="B2669" s="1"/>
      <c r="C2669" s="16"/>
      <c r="D2669" s="1"/>
      <c r="E2669" s="1"/>
      <c r="F2669" s="1"/>
      <c r="G2669" s="1"/>
      <c r="H2669" s="11"/>
      <c r="I2669" s="11"/>
      <c r="J2669" s="11"/>
      <c r="K2669" s="2"/>
      <c r="L2669" s="2"/>
      <c r="M2669" s="1"/>
    </row>
    <row r="2670" spans="1:13" x14ac:dyDescent="0.2">
      <c r="A2670" s="1"/>
      <c r="B2670" s="1"/>
      <c r="C2670" s="16"/>
      <c r="D2670" s="1"/>
      <c r="E2670" s="1"/>
      <c r="F2670" s="1"/>
      <c r="G2670" s="1"/>
      <c r="H2670" s="11"/>
      <c r="I2670" s="11"/>
      <c r="J2670" s="11"/>
      <c r="K2670" s="2"/>
      <c r="L2670" s="2"/>
      <c r="M2670" s="1"/>
    </row>
    <row r="2671" spans="1:13" x14ac:dyDescent="0.2">
      <c r="A2671" s="1"/>
      <c r="B2671" s="1"/>
      <c r="C2671" s="16"/>
      <c r="D2671" s="1"/>
      <c r="E2671" s="1"/>
      <c r="F2671" s="1"/>
      <c r="G2671" s="1"/>
      <c r="H2671" s="11"/>
      <c r="I2671" s="11"/>
      <c r="J2671" s="11"/>
      <c r="K2671" s="2"/>
      <c r="L2671" s="2"/>
      <c r="M2671" s="1"/>
    </row>
    <row r="2672" spans="1:13" x14ac:dyDescent="0.2">
      <c r="A2672" s="1"/>
      <c r="B2672" s="1"/>
      <c r="C2672" s="16"/>
      <c r="D2672" s="1"/>
      <c r="E2672" s="1"/>
      <c r="F2672" s="1"/>
      <c r="G2672" s="1"/>
      <c r="H2672" s="11"/>
      <c r="I2672" s="11"/>
      <c r="J2672" s="11"/>
      <c r="K2672" s="2"/>
      <c r="L2672" s="2"/>
      <c r="M2672" s="1"/>
    </row>
    <row r="2673" spans="1:13" x14ac:dyDescent="0.2">
      <c r="A2673" s="1"/>
      <c r="B2673" s="1"/>
      <c r="C2673" s="16"/>
      <c r="D2673" s="1"/>
      <c r="E2673" s="1"/>
      <c r="F2673" s="1"/>
      <c r="G2673" s="1"/>
      <c r="H2673" s="11"/>
      <c r="I2673" s="11"/>
      <c r="J2673" s="11"/>
      <c r="K2673" s="2"/>
      <c r="L2673" s="2"/>
      <c r="M2673" s="1"/>
    </row>
    <row r="2674" spans="1:13" x14ac:dyDescent="0.2">
      <c r="A2674" s="1"/>
      <c r="B2674" s="1"/>
      <c r="C2674" s="16"/>
      <c r="D2674" s="1"/>
      <c r="E2674" s="1"/>
      <c r="F2674" s="1"/>
      <c r="G2674" s="1"/>
      <c r="H2674" s="11"/>
      <c r="I2674" s="11"/>
      <c r="J2674" s="11"/>
      <c r="K2674" s="2"/>
      <c r="L2674" s="2"/>
      <c r="M2674" s="1"/>
    </row>
    <row r="2675" spans="1:13" x14ac:dyDescent="0.2">
      <c r="A2675" s="1"/>
      <c r="B2675" s="1"/>
      <c r="C2675" s="16"/>
      <c r="D2675" s="1"/>
      <c r="E2675" s="1"/>
      <c r="F2675" s="1"/>
      <c r="G2675" s="1"/>
      <c r="H2675" s="11"/>
      <c r="I2675" s="11"/>
      <c r="J2675" s="11"/>
      <c r="K2675" s="2"/>
      <c r="L2675" s="2"/>
      <c r="M2675" s="1"/>
    </row>
    <row r="2676" spans="1:13" x14ac:dyDescent="0.2">
      <c r="A2676" s="1"/>
      <c r="B2676" s="1"/>
      <c r="C2676" s="16"/>
      <c r="D2676" s="1"/>
      <c r="E2676" s="1"/>
      <c r="F2676" s="1"/>
      <c r="G2676" s="1"/>
      <c r="H2676" s="11"/>
      <c r="I2676" s="11"/>
      <c r="J2676" s="11"/>
      <c r="K2676" s="2"/>
      <c r="L2676" s="2"/>
      <c r="M2676" s="1"/>
    </row>
    <row r="2677" spans="1:13" x14ac:dyDescent="0.2">
      <c r="A2677" s="1"/>
      <c r="B2677" s="1"/>
      <c r="C2677" s="16"/>
      <c r="D2677" s="1"/>
      <c r="E2677" s="1"/>
      <c r="F2677" s="1"/>
      <c r="G2677" s="1"/>
      <c r="H2677" s="11"/>
      <c r="I2677" s="11"/>
      <c r="J2677" s="11"/>
      <c r="K2677" s="2"/>
      <c r="L2677" s="2"/>
      <c r="M2677" s="1"/>
    </row>
    <row r="2678" spans="1:13" x14ac:dyDescent="0.2">
      <c r="A2678" s="1"/>
      <c r="B2678" s="1"/>
      <c r="C2678" s="16"/>
      <c r="D2678" s="1"/>
      <c r="E2678" s="1"/>
      <c r="F2678" s="1"/>
      <c r="G2678" s="1"/>
      <c r="H2678" s="11"/>
      <c r="I2678" s="11"/>
      <c r="J2678" s="11"/>
      <c r="K2678" s="2"/>
      <c r="L2678" s="2"/>
      <c r="M2678" s="1"/>
    </row>
    <row r="2679" spans="1:13" x14ac:dyDescent="0.2">
      <c r="A2679" s="1"/>
      <c r="B2679" s="1"/>
      <c r="C2679" s="16"/>
      <c r="D2679" s="1"/>
      <c r="E2679" s="1"/>
      <c r="F2679" s="1"/>
      <c r="G2679" s="1"/>
      <c r="H2679" s="11"/>
      <c r="I2679" s="11"/>
      <c r="J2679" s="11"/>
      <c r="K2679" s="2"/>
      <c r="L2679" s="2"/>
      <c r="M2679" s="1"/>
    </row>
    <row r="2680" spans="1:13" x14ac:dyDescent="0.2">
      <c r="A2680" s="1"/>
      <c r="B2680" s="1"/>
      <c r="C2680" s="16"/>
      <c r="D2680" s="1"/>
      <c r="E2680" s="1"/>
      <c r="F2680" s="1"/>
      <c r="G2680" s="1"/>
      <c r="H2680" s="11"/>
      <c r="I2680" s="11"/>
      <c r="J2680" s="11"/>
      <c r="K2680" s="2"/>
      <c r="L2680" s="2"/>
      <c r="M2680" s="1"/>
    </row>
    <row r="2681" spans="1:13" x14ac:dyDescent="0.2">
      <c r="A2681" s="1"/>
      <c r="B2681" s="1"/>
      <c r="C2681" s="16"/>
      <c r="D2681" s="1"/>
      <c r="E2681" s="1"/>
      <c r="F2681" s="1"/>
      <c r="G2681" s="1"/>
      <c r="H2681" s="11"/>
      <c r="I2681" s="11"/>
      <c r="J2681" s="11"/>
      <c r="K2681" s="2"/>
      <c r="L2681" s="2"/>
      <c r="M2681" s="1"/>
    </row>
    <row r="2682" spans="1:13" x14ac:dyDescent="0.2">
      <c r="A2682" s="1"/>
      <c r="B2682" s="1"/>
      <c r="C2682" s="16"/>
      <c r="D2682" s="1"/>
      <c r="E2682" s="1"/>
      <c r="F2682" s="1"/>
      <c r="G2682" s="1"/>
      <c r="H2682" s="11"/>
      <c r="I2682" s="11"/>
      <c r="J2682" s="11"/>
      <c r="K2682" s="2"/>
      <c r="L2682" s="2"/>
      <c r="M2682" s="1"/>
    </row>
    <row r="2683" spans="1:13" x14ac:dyDescent="0.2">
      <c r="A2683" s="1"/>
      <c r="B2683" s="1"/>
      <c r="C2683" s="16"/>
      <c r="D2683" s="1"/>
      <c r="E2683" s="1"/>
      <c r="F2683" s="1"/>
      <c r="G2683" s="1"/>
      <c r="H2683" s="11"/>
      <c r="I2683" s="11"/>
      <c r="J2683" s="11"/>
      <c r="K2683" s="2"/>
      <c r="L2683" s="2"/>
      <c r="M2683" s="1"/>
    </row>
    <row r="2684" spans="1:13" x14ac:dyDescent="0.2">
      <c r="A2684" s="1"/>
      <c r="B2684" s="1"/>
      <c r="C2684" s="16"/>
      <c r="D2684" s="1"/>
      <c r="E2684" s="1"/>
      <c r="F2684" s="1"/>
      <c r="G2684" s="1"/>
      <c r="H2684" s="11"/>
      <c r="I2684" s="11"/>
      <c r="J2684" s="11"/>
      <c r="K2684" s="2"/>
      <c r="L2684" s="2"/>
      <c r="M2684" s="1"/>
    </row>
    <row r="2685" spans="1:13" x14ac:dyDescent="0.2">
      <c r="A2685" s="1"/>
      <c r="B2685" s="1"/>
      <c r="C2685" s="16"/>
      <c r="D2685" s="1"/>
      <c r="E2685" s="1"/>
      <c r="F2685" s="1"/>
      <c r="G2685" s="1"/>
      <c r="H2685" s="11"/>
      <c r="I2685" s="11"/>
      <c r="J2685" s="11"/>
      <c r="K2685" s="2"/>
      <c r="L2685" s="2"/>
      <c r="M2685" s="1"/>
    </row>
    <row r="2686" spans="1:13" x14ac:dyDescent="0.2">
      <c r="A2686" s="1"/>
      <c r="B2686" s="1"/>
      <c r="C2686" s="16"/>
      <c r="D2686" s="1"/>
      <c r="E2686" s="1"/>
      <c r="F2686" s="1"/>
      <c r="G2686" s="1"/>
      <c r="H2686" s="11"/>
      <c r="I2686" s="11"/>
      <c r="J2686" s="11"/>
      <c r="K2686" s="2"/>
      <c r="L2686" s="2"/>
      <c r="M2686" s="1"/>
    </row>
    <row r="2687" spans="1:13" x14ac:dyDescent="0.2">
      <c r="A2687" s="1"/>
      <c r="B2687" s="1"/>
      <c r="C2687" s="16"/>
      <c r="D2687" s="1"/>
      <c r="E2687" s="1"/>
      <c r="F2687" s="1"/>
      <c r="G2687" s="1"/>
      <c r="H2687" s="11"/>
      <c r="I2687" s="11"/>
      <c r="J2687" s="11"/>
      <c r="K2687" s="2"/>
      <c r="L2687" s="2"/>
      <c r="M2687" s="1"/>
    </row>
    <row r="2688" spans="1:13" x14ac:dyDescent="0.2">
      <c r="A2688" s="1"/>
      <c r="B2688" s="1"/>
      <c r="C2688" s="16"/>
      <c r="D2688" s="1"/>
      <c r="E2688" s="1"/>
      <c r="F2688" s="1"/>
      <c r="G2688" s="1"/>
      <c r="H2688" s="11"/>
      <c r="I2688" s="11"/>
      <c r="J2688" s="11"/>
      <c r="K2688" s="2"/>
      <c r="L2688" s="2"/>
      <c r="M2688" s="1"/>
    </row>
    <row r="2689" spans="1:13" x14ac:dyDescent="0.2">
      <c r="A2689" s="1"/>
      <c r="B2689" s="1"/>
      <c r="C2689" s="16"/>
      <c r="D2689" s="1"/>
      <c r="E2689" s="1"/>
      <c r="F2689" s="1"/>
      <c r="G2689" s="1"/>
      <c r="H2689" s="11"/>
      <c r="I2689" s="11"/>
      <c r="J2689" s="11"/>
      <c r="K2689" s="2"/>
      <c r="L2689" s="2"/>
      <c r="M2689" s="1"/>
    </row>
    <row r="2690" spans="1:13" x14ac:dyDescent="0.2">
      <c r="A2690" s="1"/>
      <c r="B2690" s="1"/>
      <c r="C2690" s="16"/>
      <c r="D2690" s="1"/>
      <c r="E2690" s="1"/>
      <c r="F2690" s="1"/>
      <c r="G2690" s="1"/>
      <c r="H2690" s="11"/>
      <c r="I2690" s="11"/>
      <c r="J2690" s="11"/>
      <c r="K2690" s="2"/>
      <c r="L2690" s="2"/>
      <c r="M2690" s="1"/>
    </row>
    <row r="2691" spans="1:13" x14ac:dyDescent="0.2">
      <c r="A2691" s="1"/>
      <c r="B2691" s="1"/>
      <c r="C2691" s="16"/>
      <c r="D2691" s="1"/>
      <c r="E2691" s="1"/>
      <c r="F2691" s="1"/>
      <c r="G2691" s="1"/>
      <c r="H2691" s="11"/>
      <c r="I2691" s="11"/>
      <c r="J2691" s="11"/>
      <c r="K2691" s="2"/>
      <c r="L2691" s="2"/>
      <c r="M2691" s="1"/>
    </row>
    <row r="2692" spans="1:13" x14ac:dyDescent="0.2">
      <c r="A2692" s="1"/>
      <c r="B2692" s="1"/>
      <c r="C2692" s="16"/>
      <c r="D2692" s="1"/>
      <c r="E2692" s="1"/>
      <c r="F2692" s="1"/>
      <c r="G2692" s="1"/>
      <c r="H2692" s="11"/>
      <c r="I2692" s="11"/>
      <c r="J2692" s="11"/>
      <c r="K2692" s="2"/>
      <c r="L2692" s="2"/>
      <c r="M2692" s="1"/>
    </row>
    <row r="2693" spans="1:13" x14ac:dyDescent="0.2">
      <c r="A2693" s="1"/>
      <c r="B2693" s="1"/>
      <c r="C2693" s="16"/>
      <c r="D2693" s="1"/>
      <c r="E2693" s="1"/>
      <c r="F2693" s="1"/>
      <c r="G2693" s="1"/>
      <c r="H2693" s="11"/>
      <c r="I2693" s="11"/>
      <c r="J2693" s="11"/>
      <c r="K2693" s="2"/>
      <c r="L2693" s="2"/>
      <c r="M2693" s="1"/>
    </row>
    <row r="2694" spans="1:13" x14ac:dyDescent="0.2">
      <c r="A2694" s="1"/>
      <c r="B2694" s="1"/>
      <c r="C2694" s="16"/>
      <c r="D2694" s="1"/>
      <c r="E2694" s="1"/>
      <c r="F2694" s="1"/>
      <c r="G2694" s="1"/>
      <c r="H2694" s="11"/>
      <c r="I2694" s="11"/>
      <c r="J2694" s="11"/>
      <c r="K2694" s="2"/>
      <c r="L2694" s="2"/>
      <c r="M2694" s="1"/>
    </row>
    <row r="2695" spans="1:13" x14ac:dyDescent="0.2">
      <c r="A2695" s="1"/>
      <c r="B2695" s="1"/>
      <c r="C2695" s="16"/>
      <c r="D2695" s="1"/>
      <c r="E2695" s="1"/>
      <c r="F2695" s="1"/>
      <c r="G2695" s="1"/>
      <c r="H2695" s="11"/>
      <c r="I2695" s="11"/>
      <c r="J2695" s="11"/>
      <c r="K2695" s="2"/>
      <c r="L2695" s="2"/>
      <c r="M2695" s="1"/>
    </row>
    <row r="2696" spans="1:13" x14ac:dyDescent="0.2">
      <c r="A2696" s="1"/>
      <c r="B2696" s="1"/>
      <c r="C2696" s="16"/>
      <c r="D2696" s="1"/>
      <c r="E2696" s="1"/>
      <c r="F2696" s="1"/>
      <c r="G2696" s="1"/>
      <c r="H2696" s="11"/>
      <c r="I2696" s="11"/>
      <c r="J2696" s="11"/>
      <c r="K2696" s="2"/>
      <c r="L2696" s="2"/>
      <c r="M2696" s="1"/>
    </row>
    <row r="2697" spans="1:13" x14ac:dyDescent="0.2">
      <c r="A2697" s="1"/>
      <c r="B2697" s="1"/>
      <c r="C2697" s="16"/>
      <c r="D2697" s="1"/>
      <c r="E2697" s="1"/>
      <c r="F2697" s="1"/>
      <c r="G2697" s="1"/>
      <c r="H2697" s="11"/>
      <c r="I2697" s="11"/>
      <c r="J2697" s="11"/>
      <c r="K2697" s="2"/>
      <c r="L2697" s="2"/>
      <c r="M2697" s="1"/>
    </row>
    <row r="2698" spans="1:13" x14ac:dyDescent="0.2">
      <c r="A2698" s="1"/>
      <c r="B2698" s="1"/>
      <c r="C2698" s="16"/>
      <c r="D2698" s="1"/>
      <c r="E2698" s="1"/>
      <c r="F2698" s="1"/>
      <c r="G2698" s="1"/>
      <c r="H2698" s="11"/>
      <c r="I2698" s="11"/>
      <c r="J2698" s="11"/>
      <c r="K2698" s="2"/>
      <c r="L2698" s="2"/>
      <c r="M2698" s="1"/>
    </row>
    <row r="2699" spans="1:13" x14ac:dyDescent="0.2">
      <c r="A2699" s="1"/>
      <c r="B2699" s="1"/>
      <c r="C2699" s="16"/>
      <c r="D2699" s="1"/>
      <c r="E2699" s="1"/>
      <c r="F2699" s="1"/>
      <c r="G2699" s="1"/>
      <c r="H2699" s="11"/>
      <c r="I2699" s="11"/>
      <c r="J2699" s="11"/>
      <c r="K2699" s="2"/>
      <c r="L2699" s="2"/>
      <c r="M2699" s="1"/>
    </row>
    <row r="2700" spans="1:13" x14ac:dyDescent="0.2">
      <c r="A2700" s="1"/>
      <c r="B2700" s="1"/>
      <c r="C2700" s="16"/>
      <c r="D2700" s="1"/>
      <c r="E2700" s="1"/>
      <c r="F2700" s="1"/>
      <c r="G2700" s="1"/>
      <c r="H2700" s="11"/>
      <c r="I2700" s="11"/>
      <c r="J2700" s="11"/>
      <c r="K2700" s="2"/>
      <c r="L2700" s="2"/>
      <c r="M2700" s="1"/>
    </row>
    <row r="2701" spans="1:13" x14ac:dyDescent="0.2">
      <c r="A2701" s="1"/>
      <c r="B2701" s="1"/>
      <c r="C2701" s="16"/>
      <c r="D2701" s="1"/>
      <c r="E2701" s="1"/>
      <c r="F2701" s="1"/>
      <c r="G2701" s="1"/>
      <c r="H2701" s="11"/>
      <c r="I2701" s="11"/>
      <c r="J2701" s="11"/>
      <c r="K2701" s="2"/>
      <c r="L2701" s="2"/>
      <c r="M2701" s="1"/>
    </row>
    <row r="2702" spans="1:13" x14ac:dyDescent="0.2">
      <c r="A2702" s="1"/>
      <c r="B2702" s="1"/>
      <c r="C2702" s="16"/>
      <c r="D2702" s="1"/>
      <c r="E2702" s="1"/>
      <c r="F2702" s="1"/>
      <c r="G2702" s="1"/>
      <c r="H2702" s="11"/>
      <c r="I2702" s="11"/>
      <c r="J2702" s="11"/>
      <c r="K2702" s="2"/>
      <c r="L2702" s="2"/>
      <c r="M2702" s="1"/>
    </row>
    <row r="2703" spans="1:13" x14ac:dyDescent="0.2">
      <c r="A2703" s="1"/>
      <c r="B2703" s="1"/>
      <c r="C2703" s="16"/>
      <c r="D2703" s="1"/>
      <c r="E2703" s="1"/>
      <c r="F2703" s="1"/>
      <c r="G2703" s="1"/>
      <c r="H2703" s="11"/>
      <c r="I2703" s="11"/>
      <c r="J2703" s="11"/>
      <c r="K2703" s="2"/>
      <c r="L2703" s="2"/>
      <c r="M2703" s="1"/>
    </row>
    <row r="2704" spans="1:13" x14ac:dyDescent="0.2">
      <c r="A2704" s="1"/>
      <c r="B2704" s="1"/>
      <c r="C2704" s="16"/>
      <c r="D2704" s="1"/>
      <c r="E2704" s="1"/>
      <c r="F2704" s="1"/>
      <c r="G2704" s="1"/>
      <c r="H2704" s="11"/>
      <c r="I2704" s="11"/>
      <c r="J2704" s="11"/>
      <c r="K2704" s="2"/>
      <c r="L2704" s="2"/>
      <c r="M2704" s="1"/>
    </row>
    <row r="2705" spans="1:13" x14ac:dyDescent="0.2">
      <c r="A2705" s="1"/>
      <c r="B2705" s="1"/>
      <c r="C2705" s="16"/>
      <c r="D2705" s="1"/>
      <c r="E2705" s="1"/>
      <c r="F2705" s="1"/>
      <c r="G2705" s="1"/>
      <c r="H2705" s="11"/>
      <c r="I2705" s="11"/>
      <c r="J2705" s="11"/>
      <c r="K2705" s="2"/>
      <c r="L2705" s="2"/>
      <c r="M2705" s="1"/>
    </row>
    <row r="2706" spans="1:13" x14ac:dyDescent="0.2">
      <c r="A2706" s="1"/>
      <c r="B2706" s="1"/>
      <c r="C2706" s="16"/>
      <c r="D2706" s="1"/>
      <c r="E2706" s="1"/>
      <c r="F2706" s="1"/>
      <c r="G2706" s="1"/>
      <c r="H2706" s="11"/>
      <c r="I2706" s="11"/>
      <c r="J2706" s="11"/>
      <c r="K2706" s="2"/>
      <c r="L2706" s="2"/>
      <c r="M2706" s="1"/>
    </row>
    <row r="2707" spans="1:13" x14ac:dyDescent="0.2">
      <c r="A2707" s="1"/>
      <c r="B2707" s="1"/>
      <c r="C2707" s="16"/>
      <c r="D2707" s="1"/>
      <c r="E2707" s="1"/>
      <c r="F2707" s="1"/>
      <c r="G2707" s="1"/>
      <c r="H2707" s="11"/>
      <c r="I2707" s="11"/>
      <c r="J2707" s="11"/>
      <c r="K2707" s="2"/>
      <c r="L2707" s="2"/>
      <c r="M2707" s="1"/>
    </row>
    <row r="2708" spans="1:13" x14ac:dyDescent="0.2">
      <c r="A2708" s="1"/>
      <c r="B2708" s="1"/>
      <c r="C2708" s="16"/>
      <c r="D2708" s="1"/>
      <c r="E2708" s="1"/>
      <c r="F2708" s="1"/>
      <c r="G2708" s="1"/>
      <c r="H2708" s="11"/>
      <c r="I2708" s="11"/>
      <c r="J2708" s="11"/>
      <c r="K2708" s="2"/>
      <c r="L2708" s="2"/>
      <c r="M2708" s="1"/>
    </row>
    <row r="2709" spans="1:13" x14ac:dyDescent="0.2">
      <c r="A2709" s="1"/>
      <c r="B2709" s="1"/>
      <c r="C2709" s="16"/>
      <c r="D2709" s="1"/>
      <c r="E2709" s="1"/>
      <c r="F2709" s="1"/>
      <c r="G2709" s="1"/>
      <c r="H2709" s="11"/>
      <c r="I2709" s="11"/>
      <c r="J2709" s="11"/>
      <c r="K2709" s="2"/>
      <c r="L2709" s="2"/>
      <c r="M2709" s="1"/>
    </row>
    <row r="2710" spans="1:13" x14ac:dyDescent="0.2">
      <c r="A2710" s="1"/>
      <c r="B2710" s="1"/>
      <c r="C2710" s="16"/>
      <c r="D2710" s="1"/>
      <c r="E2710" s="1"/>
      <c r="F2710" s="1"/>
      <c r="G2710" s="1"/>
      <c r="H2710" s="11"/>
      <c r="I2710" s="11"/>
      <c r="J2710" s="11"/>
      <c r="K2710" s="2"/>
      <c r="L2710" s="2"/>
      <c r="M2710" s="1"/>
    </row>
    <row r="2711" spans="1:13" x14ac:dyDescent="0.2">
      <c r="A2711" s="1"/>
      <c r="B2711" s="1"/>
      <c r="C2711" s="16"/>
      <c r="D2711" s="1"/>
      <c r="E2711" s="1"/>
      <c r="F2711" s="1"/>
      <c r="G2711" s="1"/>
      <c r="H2711" s="11"/>
      <c r="I2711" s="11"/>
      <c r="J2711" s="11"/>
      <c r="K2711" s="2"/>
      <c r="L2711" s="2"/>
      <c r="M2711" s="1"/>
    </row>
    <row r="2712" spans="1:13" x14ac:dyDescent="0.2">
      <c r="A2712" s="1"/>
      <c r="B2712" s="1"/>
      <c r="C2712" s="16"/>
      <c r="D2712" s="1"/>
      <c r="E2712" s="1"/>
      <c r="F2712" s="1"/>
      <c r="G2712" s="1"/>
      <c r="H2712" s="11"/>
      <c r="I2712" s="11"/>
      <c r="J2712" s="11"/>
      <c r="K2712" s="2"/>
      <c r="L2712" s="2"/>
      <c r="M2712" s="1"/>
    </row>
    <row r="2713" spans="1:13" x14ac:dyDescent="0.2">
      <c r="A2713" s="1"/>
      <c r="B2713" s="1"/>
      <c r="C2713" s="16"/>
      <c r="D2713" s="1"/>
      <c r="E2713" s="1"/>
      <c r="F2713" s="1"/>
      <c r="G2713" s="1"/>
      <c r="H2713" s="11"/>
      <c r="I2713" s="11"/>
      <c r="J2713" s="11"/>
      <c r="K2713" s="2"/>
      <c r="L2713" s="2"/>
      <c r="M2713" s="1"/>
    </row>
    <row r="2714" spans="1:13" x14ac:dyDescent="0.2">
      <c r="A2714" s="1"/>
      <c r="B2714" s="1"/>
      <c r="C2714" s="16"/>
      <c r="D2714" s="1"/>
      <c r="E2714" s="1"/>
      <c r="F2714" s="1"/>
      <c r="G2714" s="1"/>
      <c r="H2714" s="11"/>
      <c r="I2714" s="11"/>
      <c r="J2714" s="11"/>
      <c r="K2714" s="2"/>
      <c r="L2714" s="2"/>
      <c r="M2714" s="1"/>
    </row>
    <row r="2715" spans="1:13" x14ac:dyDescent="0.2">
      <c r="A2715" s="1"/>
      <c r="B2715" s="1"/>
      <c r="C2715" s="16"/>
      <c r="D2715" s="1"/>
      <c r="E2715" s="1"/>
      <c r="F2715" s="1"/>
      <c r="G2715" s="1"/>
      <c r="H2715" s="11"/>
      <c r="I2715" s="11"/>
      <c r="J2715" s="11"/>
      <c r="K2715" s="2"/>
      <c r="L2715" s="2"/>
      <c r="M2715" s="1"/>
    </row>
    <row r="2716" spans="1:13" x14ac:dyDescent="0.2">
      <c r="A2716" s="1"/>
      <c r="B2716" s="1"/>
      <c r="C2716" s="16"/>
      <c r="D2716" s="1"/>
      <c r="E2716" s="1"/>
      <c r="F2716" s="1"/>
      <c r="G2716" s="1"/>
      <c r="H2716" s="11"/>
      <c r="I2716" s="11"/>
      <c r="J2716" s="11"/>
      <c r="K2716" s="2"/>
      <c r="L2716" s="2"/>
      <c r="M2716" s="1"/>
    </row>
    <row r="2717" spans="1:13" x14ac:dyDescent="0.2">
      <c r="A2717" s="1"/>
      <c r="B2717" s="1"/>
      <c r="C2717" s="16"/>
      <c r="D2717" s="1"/>
      <c r="E2717" s="1"/>
      <c r="F2717" s="1"/>
      <c r="G2717" s="1"/>
      <c r="H2717" s="11"/>
      <c r="I2717" s="11"/>
      <c r="J2717" s="11"/>
      <c r="K2717" s="2"/>
      <c r="L2717" s="2"/>
      <c r="M2717" s="1"/>
    </row>
    <row r="2718" spans="1:13" x14ac:dyDescent="0.2">
      <c r="A2718" s="1"/>
      <c r="B2718" s="1"/>
      <c r="C2718" s="16"/>
      <c r="D2718" s="1"/>
      <c r="E2718" s="1"/>
      <c r="F2718" s="1"/>
      <c r="G2718" s="1"/>
      <c r="H2718" s="11"/>
      <c r="I2718" s="11"/>
      <c r="J2718" s="11"/>
      <c r="K2718" s="2"/>
      <c r="L2718" s="2"/>
      <c r="M2718" s="1"/>
    </row>
    <row r="2719" spans="1:13" x14ac:dyDescent="0.2">
      <c r="A2719" s="1"/>
      <c r="B2719" s="1"/>
      <c r="C2719" s="16"/>
      <c r="D2719" s="1"/>
      <c r="E2719" s="1"/>
      <c r="F2719" s="1"/>
      <c r="G2719" s="1"/>
      <c r="H2719" s="11"/>
      <c r="I2719" s="11"/>
      <c r="J2719" s="11"/>
      <c r="K2719" s="2"/>
      <c r="L2719" s="2"/>
      <c r="M2719" s="1"/>
    </row>
    <row r="2720" spans="1:13" x14ac:dyDescent="0.2">
      <c r="A2720" s="1"/>
      <c r="B2720" s="1"/>
      <c r="C2720" s="16"/>
      <c r="D2720" s="1"/>
      <c r="E2720" s="1"/>
      <c r="F2720" s="1"/>
      <c r="G2720" s="1"/>
      <c r="H2720" s="11"/>
      <c r="I2720" s="11"/>
      <c r="J2720" s="11"/>
      <c r="K2720" s="2"/>
      <c r="L2720" s="2"/>
      <c r="M2720" s="1"/>
    </row>
    <row r="2721" spans="1:13" x14ac:dyDescent="0.2">
      <c r="A2721" s="1"/>
      <c r="B2721" s="1"/>
      <c r="C2721" s="16"/>
      <c r="D2721" s="1"/>
      <c r="E2721" s="1"/>
      <c r="F2721" s="1"/>
      <c r="G2721" s="1"/>
      <c r="H2721" s="11"/>
      <c r="I2721" s="11"/>
      <c r="J2721" s="11"/>
      <c r="K2721" s="2"/>
      <c r="L2721" s="2"/>
      <c r="M2721" s="1"/>
    </row>
    <row r="2722" spans="1:13" x14ac:dyDescent="0.2">
      <c r="A2722" s="1"/>
      <c r="B2722" s="1"/>
      <c r="C2722" s="16"/>
      <c r="D2722" s="1"/>
      <c r="E2722" s="1"/>
      <c r="F2722" s="1"/>
      <c r="G2722" s="1"/>
      <c r="H2722" s="11"/>
      <c r="I2722" s="11"/>
      <c r="J2722" s="11"/>
      <c r="K2722" s="2"/>
      <c r="L2722" s="2"/>
      <c r="M2722" s="1"/>
    </row>
    <row r="2723" spans="1:13" x14ac:dyDescent="0.2">
      <c r="A2723" s="1"/>
      <c r="B2723" s="1"/>
      <c r="C2723" s="16"/>
      <c r="D2723" s="1"/>
      <c r="E2723" s="1"/>
      <c r="F2723" s="1"/>
      <c r="G2723" s="1"/>
      <c r="H2723" s="11"/>
      <c r="I2723" s="11"/>
      <c r="J2723" s="11"/>
      <c r="K2723" s="2"/>
      <c r="L2723" s="2"/>
      <c r="M2723" s="1"/>
    </row>
    <row r="2724" spans="1:13" x14ac:dyDescent="0.2">
      <c r="A2724" s="1"/>
      <c r="B2724" s="1"/>
      <c r="C2724" s="16"/>
      <c r="D2724" s="1"/>
      <c r="E2724" s="1"/>
      <c r="F2724" s="1"/>
      <c r="G2724" s="1"/>
      <c r="H2724" s="11"/>
      <c r="I2724" s="11"/>
      <c r="J2724" s="11"/>
      <c r="K2724" s="2"/>
      <c r="L2724" s="2"/>
      <c r="M2724" s="1"/>
    </row>
    <row r="2725" spans="1:13" x14ac:dyDescent="0.2">
      <c r="A2725" s="1"/>
      <c r="B2725" s="1"/>
      <c r="C2725" s="16"/>
      <c r="D2725" s="1"/>
      <c r="E2725" s="1"/>
      <c r="F2725" s="1"/>
      <c r="G2725" s="1"/>
      <c r="H2725" s="11"/>
      <c r="I2725" s="11"/>
      <c r="J2725" s="11"/>
      <c r="K2725" s="2"/>
      <c r="L2725" s="2"/>
      <c r="M2725" s="1"/>
    </row>
    <row r="2726" spans="1:13" x14ac:dyDescent="0.2">
      <c r="A2726" s="1"/>
      <c r="B2726" s="1"/>
      <c r="C2726" s="16"/>
      <c r="D2726" s="1"/>
      <c r="E2726" s="1"/>
      <c r="F2726" s="1"/>
      <c r="G2726" s="1"/>
      <c r="H2726" s="11"/>
      <c r="I2726" s="11"/>
      <c r="J2726" s="11"/>
      <c r="K2726" s="2"/>
      <c r="L2726" s="2"/>
      <c r="M2726" s="1"/>
    </row>
    <row r="2727" spans="1:13" x14ac:dyDescent="0.2">
      <c r="A2727" s="1"/>
      <c r="B2727" s="1"/>
      <c r="C2727" s="16"/>
      <c r="D2727" s="1"/>
      <c r="E2727" s="1"/>
      <c r="F2727" s="1"/>
      <c r="G2727" s="1"/>
      <c r="H2727" s="11"/>
      <c r="I2727" s="11"/>
      <c r="J2727" s="11"/>
      <c r="K2727" s="2"/>
      <c r="L2727" s="2"/>
      <c r="M2727" s="1"/>
    </row>
    <row r="2728" spans="1:13" x14ac:dyDescent="0.2">
      <c r="A2728" s="1"/>
      <c r="B2728" s="1"/>
      <c r="C2728" s="16"/>
      <c r="D2728" s="1"/>
      <c r="E2728" s="1"/>
      <c r="F2728" s="1"/>
      <c r="G2728" s="1"/>
      <c r="H2728" s="11"/>
      <c r="I2728" s="11"/>
      <c r="J2728" s="11"/>
      <c r="K2728" s="2"/>
      <c r="L2728" s="2"/>
      <c r="M2728" s="1"/>
    </row>
    <row r="2729" spans="1:13" x14ac:dyDescent="0.2">
      <c r="A2729" s="1"/>
      <c r="B2729" s="1"/>
      <c r="C2729" s="16"/>
      <c r="D2729" s="1"/>
      <c r="E2729" s="1"/>
      <c r="F2729" s="1"/>
      <c r="G2729" s="1"/>
      <c r="H2729" s="11"/>
      <c r="I2729" s="11"/>
      <c r="J2729" s="11"/>
      <c r="K2729" s="2"/>
      <c r="L2729" s="2"/>
      <c r="M2729" s="1"/>
    </row>
    <row r="2730" spans="1:13" x14ac:dyDescent="0.2">
      <c r="A2730" s="1"/>
      <c r="B2730" s="1"/>
      <c r="C2730" s="16"/>
      <c r="D2730" s="1"/>
      <c r="E2730" s="1"/>
      <c r="F2730" s="1"/>
      <c r="G2730" s="1"/>
      <c r="H2730" s="11"/>
      <c r="I2730" s="11"/>
      <c r="J2730" s="11"/>
      <c r="K2730" s="2"/>
      <c r="L2730" s="2"/>
      <c r="M2730" s="1"/>
    </row>
    <row r="2731" spans="1:13" x14ac:dyDescent="0.2">
      <c r="A2731" s="1"/>
      <c r="B2731" s="1"/>
      <c r="C2731" s="16"/>
      <c r="D2731" s="1"/>
      <c r="E2731" s="1"/>
      <c r="F2731" s="1"/>
      <c r="G2731" s="1"/>
      <c r="H2731" s="11"/>
      <c r="I2731" s="11"/>
      <c r="J2731" s="11"/>
      <c r="K2731" s="2"/>
      <c r="L2731" s="2"/>
      <c r="M2731" s="1"/>
    </row>
    <row r="2732" spans="1:13" x14ac:dyDescent="0.2">
      <c r="A2732" s="1"/>
      <c r="B2732" s="1"/>
      <c r="C2732" s="16"/>
      <c r="D2732" s="1"/>
      <c r="E2732" s="1"/>
      <c r="F2732" s="1"/>
      <c r="G2732" s="1"/>
      <c r="H2732" s="11"/>
      <c r="I2732" s="11"/>
      <c r="J2732" s="11"/>
      <c r="K2732" s="2"/>
      <c r="L2732" s="2"/>
      <c r="M2732" s="1"/>
    </row>
    <row r="2733" spans="1:13" x14ac:dyDescent="0.2">
      <c r="A2733" s="1"/>
      <c r="B2733" s="1"/>
      <c r="C2733" s="16"/>
      <c r="D2733" s="1"/>
      <c r="E2733" s="1"/>
      <c r="F2733" s="1"/>
      <c r="G2733" s="1"/>
      <c r="H2733" s="11"/>
      <c r="I2733" s="11"/>
      <c r="J2733" s="11"/>
      <c r="K2733" s="2"/>
      <c r="L2733" s="2"/>
      <c r="M2733" s="1"/>
    </row>
    <row r="2734" spans="1:13" x14ac:dyDescent="0.2">
      <c r="A2734" s="1"/>
      <c r="B2734" s="1"/>
      <c r="C2734" s="16"/>
      <c r="D2734" s="1"/>
      <c r="E2734" s="1"/>
      <c r="F2734" s="1"/>
      <c r="G2734" s="1"/>
      <c r="H2734" s="11"/>
      <c r="I2734" s="11"/>
      <c r="J2734" s="11"/>
      <c r="K2734" s="2"/>
      <c r="L2734" s="2"/>
      <c r="M2734" s="1"/>
    </row>
    <row r="2735" spans="1:13" x14ac:dyDescent="0.2">
      <c r="A2735" s="1"/>
      <c r="B2735" s="1"/>
      <c r="C2735" s="16"/>
      <c r="D2735" s="1"/>
      <c r="E2735" s="1"/>
      <c r="F2735" s="1"/>
      <c r="G2735" s="1"/>
      <c r="H2735" s="11"/>
      <c r="I2735" s="11"/>
      <c r="J2735" s="11"/>
      <c r="K2735" s="2"/>
      <c r="L2735" s="2"/>
      <c r="M2735" s="1"/>
    </row>
    <row r="2736" spans="1:13" x14ac:dyDescent="0.2">
      <c r="A2736" s="1"/>
      <c r="B2736" s="1"/>
      <c r="C2736" s="16"/>
      <c r="D2736" s="1"/>
      <c r="E2736" s="1"/>
      <c r="F2736" s="1"/>
      <c r="G2736" s="1"/>
      <c r="H2736" s="11"/>
      <c r="I2736" s="11"/>
      <c r="J2736" s="11"/>
      <c r="K2736" s="2"/>
      <c r="L2736" s="2"/>
      <c r="M2736" s="1"/>
    </row>
    <row r="2737" spans="1:13" x14ac:dyDescent="0.2">
      <c r="A2737" s="1"/>
      <c r="B2737" s="1"/>
      <c r="C2737" s="16"/>
      <c r="D2737" s="1"/>
      <c r="E2737" s="1"/>
      <c r="F2737" s="1"/>
      <c r="G2737" s="1"/>
      <c r="H2737" s="11"/>
      <c r="I2737" s="11"/>
      <c r="J2737" s="11"/>
      <c r="K2737" s="2"/>
      <c r="L2737" s="2"/>
      <c r="M2737" s="1"/>
    </row>
    <row r="2738" spans="1:13" x14ac:dyDescent="0.2">
      <c r="A2738" s="1"/>
      <c r="B2738" s="1"/>
      <c r="C2738" s="16"/>
      <c r="D2738" s="1"/>
      <c r="E2738" s="1"/>
      <c r="F2738" s="1"/>
      <c r="G2738" s="1"/>
      <c r="H2738" s="11"/>
      <c r="I2738" s="11"/>
      <c r="J2738" s="11"/>
      <c r="K2738" s="2"/>
      <c r="L2738" s="2"/>
      <c r="M2738" s="1"/>
    </row>
    <row r="2739" spans="1:13" x14ac:dyDescent="0.2">
      <c r="A2739" s="1"/>
      <c r="B2739" s="1"/>
      <c r="C2739" s="16"/>
      <c r="D2739" s="1"/>
      <c r="E2739" s="1"/>
      <c r="F2739" s="1"/>
      <c r="G2739" s="1"/>
      <c r="H2739" s="11"/>
      <c r="I2739" s="11"/>
      <c r="J2739" s="11"/>
      <c r="K2739" s="2"/>
      <c r="L2739" s="2"/>
      <c r="M2739" s="1"/>
    </row>
    <row r="2740" spans="1:13" x14ac:dyDescent="0.2">
      <c r="A2740" s="1"/>
      <c r="B2740" s="1"/>
      <c r="C2740" s="16"/>
      <c r="D2740" s="1"/>
      <c r="E2740" s="1"/>
      <c r="F2740" s="1"/>
      <c r="G2740" s="1"/>
      <c r="H2740" s="11"/>
      <c r="I2740" s="11"/>
      <c r="J2740" s="11"/>
      <c r="K2740" s="2"/>
      <c r="L2740" s="2"/>
      <c r="M2740" s="1"/>
    </row>
    <row r="2741" spans="1:13" x14ac:dyDescent="0.2">
      <c r="A2741" s="1"/>
      <c r="B2741" s="1"/>
      <c r="C2741" s="16"/>
      <c r="D2741" s="1"/>
      <c r="E2741" s="1"/>
      <c r="F2741" s="1"/>
      <c r="G2741" s="1"/>
      <c r="H2741" s="11"/>
      <c r="I2741" s="11"/>
      <c r="J2741" s="11"/>
      <c r="K2741" s="2"/>
      <c r="L2741" s="2"/>
      <c r="M2741" s="1"/>
    </row>
    <row r="2742" spans="1:13" x14ac:dyDescent="0.2">
      <c r="A2742" s="1"/>
      <c r="B2742" s="1"/>
      <c r="C2742" s="16"/>
      <c r="D2742" s="1"/>
      <c r="E2742" s="1"/>
      <c r="F2742" s="1"/>
      <c r="G2742" s="1"/>
      <c r="H2742" s="11"/>
      <c r="I2742" s="11"/>
      <c r="J2742" s="11"/>
      <c r="K2742" s="2"/>
      <c r="L2742" s="2"/>
      <c r="M2742" s="1"/>
    </row>
    <row r="2743" spans="1:13" x14ac:dyDescent="0.2">
      <c r="A2743" s="1"/>
      <c r="B2743" s="1"/>
      <c r="C2743" s="16"/>
      <c r="D2743" s="1"/>
      <c r="E2743" s="1"/>
      <c r="F2743" s="1"/>
      <c r="G2743" s="1"/>
      <c r="H2743" s="11"/>
      <c r="I2743" s="11"/>
      <c r="J2743" s="11"/>
      <c r="K2743" s="2"/>
      <c r="L2743" s="2"/>
      <c r="M2743" s="1"/>
    </row>
    <row r="2744" spans="1:13" x14ac:dyDescent="0.2">
      <c r="A2744" s="1"/>
      <c r="B2744" s="1"/>
      <c r="C2744" s="16"/>
      <c r="D2744" s="1"/>
      <c r="E2744" s="1"/>
      <c r="F2744" s="1"/>
      <c r="G2744" s="1"/>
      <c r="H2744" s="11"/>
      <c r="I2744" s="11"/>
      <c r="J2744" s="11"/>
      <c r="K2744" s="2"/>
      <c r="L2744" s="2"/>
      <c r="M2744" s="1"/>
    </row>
    <row r="2745" spans="1:13" x14ac:dyDescent="0.2">
      <c r="A2745" s="1"/>
      <c r="B2745" s="1"/>
      <c r="C2745" s="16"/>
      <c r="D2745" s="1"/>
      <c r="E2745" s="1"/>
      <c r="F2745" s="1"/>
      <c r="G2745" s="1"/>
      <c r="H2745" s="11"/>
      <c r="I2745" s="11"/>
      <c r="J2745" s="11"/>
      <c r="K2745" s="2"/>
      <c r="L2745" s="2"/>
      <c r="M2745" s="1"/>
    </row>
    <row r="2746" spans="1:13" x14ac:dyDescent="0.2">
      <c r="A2746" s="1"/>
      <c r="B2746" s="1"/>
      <c r="C2746" s="16"/>
      <c r="D2746" s="1"/>
      <c r="E2746" s="1"/>
      <c r="F2746" s="1"/>
      <c r="G2746" s="1"/>
      <c r="H2746" s="11"/>
      <c r="I2746" s="11"/>
      <c r="J2746" s="11"/>
      <c r="K2746" s="2"/>
      <c r="L2746" s="2"/>
      <c r="M2746" s="1"/>
    </row>
    <row r="2747" spans="1:13" x14ac:dyDescent="0.2">
      <c r="A2747" s="1"/>
      <c r="B2747" s="1"/>
      <c r="C2747" s="16"/>
      <c r="D2747" s="1"/>
      <c r="E2747" s="1"/>
      <c r="F2747" s="1"/>
      <c r="G2747" s="1"/>
      <c r="H2747" s="11"/>
      <c r="I2747" s="11"/>
      <c r="J2747" s="11"/>
      <c r="K2747" s="2"/>
      <c r="L2747" s="2"/>
      <c r="M2747" s="1"/>
    </row>
    <row r="2748" spans="1:13" x14ac:dyDescent="0.2">
      <c r="A2748" s="1"/>
      <c r="B2748" s="1"/>
      <c r="C2748" s="16"/>
      <c r="D2748" s="1"/>
      <c r="E2748" s="1"/>
      <c r="F2748" s="1"/>
      <c r="G2748" s="1"/>
      <c r="H2748" s="11"/>
      <c r="I2748" s="11"/>
      <c r="J2748" s="11"/>
      <c r="K2748" s="2"/>
      <c r="L2748" s="2"/>
      <c r="M2748" s="1"/>
    </row>
    <row r="2749" spans="1:13" x14ac:dyDescent="0.2">
      <c r="A2749" s="1"/>
      <c r="B2749" s="1"/>
      <c r="C2749" s="16"/>
      <c r="D2749" s="1"/>
      <c r="E2749" s="1"/>
      <c r="F2749" s="1"/>
      <c r="G2749" s="1"/>
      <c r="H2749" s="11"/>
      <c r="I2749" s="11"/>
      <c r="J2749" s="11"/>
      <c r="K2749" s="2"/>
      <c r="L2749" s="2"/>
      <c r="M2749" s="1"/>
    </row>
    <row r="2750" spans="1:13" x14ac:dyDescent="0.2">
      <c r="A2750" s="1"/>
      <c r="B2750" s="1"/>
      <c r="C2750" s="16"/>
      <c r="D2750" s="1"/>
      <c r="E2750" s="1"/>
      <c r="F2750" s="1"/>
      <c r="G2750" s="1"/>
      <c r="H2750" s="11"/>
      <c r="I2750" s="11"/>
      <c r="J2750" s="11"/>
      <c r="K2750" s="2"/>
      <c r="L2750" s="2"/>
      <c r="M2750" s="1"/>
    </row>
    <row r="2751" spans="1:13" x14ac:dyDescent="0.2">
      <c r="A2751" s="1"/>
      <c r="B2751" s="1"/>
      <c r="C2751" s="16"/>
      <c r="D2751" s="1"/>
      <c r="E2751" s="1"/>
      <c r="F2751" s="1"/>
      <c r="G2751" s="1"/>
      <c r="H2751" s="11"/>
      <c r="I2751" s="11"/>
      <c r="J2751" s="11"/>
      <c r="K2751" s="2"/>
      <c r="L2751" s="2"/>
      <c r="M2751" s="1"/>
    </row>
    <row r="2752" spans="1:13" x14ac:dyDescent="0.2">
      <c r="A2752" s="1"/>
      <c r="B2752" s="1"/>
      <c r="C2752" s="16"/>
      <c r="D2752" s="1"/>
      <c r="E2752" s="1"/>
      <c r="F2752" s="1"/>
      <c r="G2752" s="1"/>
      <c r="H2752" s="11"/>
      <c r="I2752" s="11"/>
      <c r="J2752" s="11"/>
      <c r="K2752" s="2"/>
      <c r="L2752" s="2"/>
      <c r="M2752" s="1"/>
    </row>
    <row r="2753" spans="1:13" x14ac:dyDescent="0.2">
      <c r="A2753" s="1"/>
      <c r="B2753" s="1"/>
      <c r="C2753" s="16"/>
      <c r="D2753" s="1"/>
      <c r="E2753" s="1"/>
      <c r="F2753" s="1"/>
      <c r="G2753" s="1"/>
      <c r="H2753" s="11"/>
      <c r="I2753" s="11"/>
      <c r="J2753" s="11"/>
      <c r="K2753" s="2"/>
      <c r="L2753" s="2"/>
      <c r="M2753" s="1"/>
    </row>
    <row r="2754" spans="1:13" x14ac:dyDescent="0.2">
      <c r="A2754" s="1"/>
      <c r="B2754" s="1"/>
      <c r="C2754" s="16"/>
      <c r="D2754" s="1"/>
      <c r="E2754" s="1"/>
      <c r="F2754" s="1"/>
      <c r="G2754" s="1"/>
      <c r="H2754" s="11"/>
      <c r="I2754" s="11"/>
      <c r="J2754" s="11"/>
      <c r="K2754" s="2"/>
      <c r="L2754" s="2"/>
      <c r="M2754" s="1"/>
    </row>
    <row r="2755" spans="1:13" x14ac:dyDescent="0.2">
      <c r="A2755" s="1"/>
      <c r="B2755" s="1"/>
      <c r="C2755" s="16"/>
      <c r="D2755" s="1"/>
      <c r="E2755" s="1"/>
      <c r="F2755" s="1"/>
      <c r="G2755" s="1"/>
      <c r="H2755" s="11"/>
      <c r="I2755" s="11"/>
      <c r="J2755" s="11"/>
      <c r="K2755" s="2"/>
      <c r="L2755" s="2"/>
      <c r="M2755" s="1"/>
    </row>
    <row r="2756" spans="1:13" x14ac:dyDescent="0.2">
      <c r="A2756" s="1"/>
      <c r="B2756" s="1"/>
      <c r="C2756" s="16"/>
      <c r="D2756" s="1"/>
      <c r="E2756" s="1"/>
      <c r="F2756" s="1"/>
      <c r="G2756" s="1"/>
      <c r="H2756" s="11"/>
      <c r="I2756" s="11"/>
      <c r="J2756" s="11"/>
      <c r="K2756" s="2"/>
      <c r="L2756" s="2"/>
      <c r="M2756" s="1"/>
    </row>
    <row r="2757" spans="1:13" x14ac:dyDescent="0.2">
      <c r="A2757" s="1"/>
      <c r="B2757" s="1"/>
      <c r="C2757" s="16"/>
      <c r="D2757" s="1"/>
      <c r="E2757" s="1"/>
      <c r="F2757" s="1"/>
      <c r="G2757" s="1"/>
      <c r="H2757" s="11"/>
      <c r="I2757" s="11"/>
      <c r="J2757" s="11"/>
      <c r="K2757" s="2"/>
      <c r="L2757" s="2"/>
      <c r="M2757" s="1"/>
    </row>
    <row r="2758" spans="1:13" x14ac:dyDescent="0.2">
      <c r="A2758" s="1"/>
      <c r="B2758" s="1"/>
      <c r="C2758" s="16"/>
      <c r="D2758" s="1"/>
      <c r="E2758" s="1"/>
      <c r="F2758" s="1"/>
      <c r="G2758" s="1"/>
      <c r="H2758" s="11"/>
      <c r="I2758" s="11"/>
      <c r="J2758" s="11"/>
      <c r="K2758" s="2"/>
      <c r="L2758" s="2"/>
      <c r="M2758" s="1"/>
    </row>
    <row r="2759" spans="1:13" x14ac:dyDescent="0.2">
      <c r="A2759" s="1"/>
      <c r="B2759" s="1"/>
      <c r="C2759" s="16"/>
      <c r="D2759" s="1"/>
      <c r="E2759" s="1"/>
      <c r="F2759" s="1"/>
      <c r="G2759" s="1"/>
      <c r="H2759" s="11"/>
      <c r="I2759" s="11"/>
      <c r="J2759" s="11"/>
      <c r="K2759" s="2"/>
      <c r="L2759" s="2"/>
      <c r="M2759" s="1"/>
    </row>
    <row r="2760" spans="1:13" x14ac:dyDescent="0.2">
      <c r="A2760" s="1"/>
      <c r="B2760" s="1"/>
      <c r="C2760" s="16"/>
      <c r="D2760" s="1"/>
      <c r="E2760" s="1"/>
      <c r="F2760" s="1"/>
      <c r="G2760" s="1"/>
      <c r="H2760" s="11"/>
      <c r="I2760" s="11"/>
      <c r="J2760" s="11"/>
      <c r="K2760" s="2"/>
      <c r="L2760" s="2"/>
      <c r="M2760" s="1"/>
    </row>
    <row r="2761" spans="1:13" x14ac:dyDescent="0.2">
      <c r="A2761" s="1"/>
      <c r="B2761" s="1"/>
      <c r="C2761" s="16"/>
      <c r="D2761" s="1"/>
      <c r="E2761" s="1"/>
      <c r="F2761" s="1"/>
      <c r="G2761" s="1"/>
      <c r="H2761" s="11"/>
      <c r="I2761" s="11"/>
      <c r="J2761" s="11"/>
      <c r="K2761" s="2"/>
      <c r="L2761" s="2"/>
      <c r="M2761" s="1"/>
    </row>
    <row r="2762" spans="1:13" x14ac:dyDescent="0.2">
      <c r="A2762" s="1"/>
      <c r="B2762" s="1"/>
      <c r="C2762" s="16"/>
      <c r="D2762" s="1"/>
      <c r="E2762" s="1"/>
      <c r="F2762" s="1"/>
      <c r="G2762" s="1"/>
      <c r="H2762" s="11"/>
      <c r="I2762" s="11"/>
      <c r="J2762" s="11"/>
      <c r="K2762" s="2"/>
      <c r="L2762" s="2"/>
      <c r="M2762" s="1"/>
    </row>
    <row r="2763" spans="1:13" x14ac:dyDescent="0.2">
      <c r="A2763" s="1"/>
      <c r="B2763" s="1"/>
      <c r="C2763" s="16"/>
      <c r="D2763" s="1"/>
      <c r="E2763" s="1"/>
      <c r="F2763" s="1"/>
      <c r="G2763" s="1"/>
      <c r="H2763" s="11"/>
      <c r="I2763" s="11"/>
      <c r="J2763" s="11"/>
      <c r="K2763" s="2"/>
      <c r="L2763" s="2"/>
      <c r="M2763" s="1"/>
    </row>
    <row r="2764" spans="1:13" x14ac:dyDescent="0.2">
      <c r="A2764" s="1"/>
      <c r="B2764" s="1"/>
      <c r="C2764" s="16"/>
      <c r="D2764" s="1"/>
      <c r="E2764" s="1"/>
      <c r="F2764" s="1"/>
      <c r="G2764" s="1"/>
      <c r="H2764" s="11"/>
      <c r="I2764" s="11"/>
      <c r="J2764" s="11"/>
      <c r="K2764" s="2"/>
      <c r="L2764" s="2"/>
      <c r="M2764" s="1"/>
    </row>
    <row r="2765" spans="1:13" x14ac:dyDescent="0.2">
      <c r="A2765" s="1"/>
      <c r="B2765" s="1"/>
      <c r="C2765" s="16"/>
      <c r="D2765" s="1"/>
      <c r="E2765" s="1"/>
      <c r="F2765" s="1"/>
      <c r="G2765" s="1"/>
      <c r="H2765" s="11"/>
      <c r="I2765" s="11"/>
      <c r="J2765" s="11"/>
      <c r="K2765" s="2"/>
      <c r="L2765" s="2"/>
      <c r="M2765" s="1"/>
    </row>
    <row r="2766" spans="1:13" x14ac:dyDescent="0.2">
      <c r="A2766" s="1"/>
      <c r="B2766" s="1"/>
      <c r="C2766" s="16"/>
      <c r="D2766" s="1"/>
      <c r="E2766" s="1"/>
      <c r="F2766" s="1"/>
      <c r="G2766" s="1"/>
      <c r="H2766" s="11"/>
      <c r="I2766" s="11"/>
      <c r="J2766" s="11"/>
      <c r="K2766" s="2"/>
      <c r="L2766" s="2"/>
      <c r="M2766" s="1"/>
    </row>
    <row r="2767" spans="1:13" x14ac:dyDescent="0.2">
      <c r="A2767" s="1"/>
      <c r="B2767" s="1"/>
      <c r="C2767" s="16"/>
      <c r="D2767" s="1"/>
      <c r="E2767" s="1"/>
      <c r="F2767" s="1"/>
      <c r="G2767" s="1"/>
      <c r="H2767" s="11"/>
      <c r="I2767" s="11"/>
      <c r="J2767" s="11"/>
      <c r="K2767" s="2"/>
      <c r="L2767" s="2"/>
      <c r="M2767" s="1"/>
    </row>
    <row r="2768" spans="1:13" x14ac:dyDescent="0.2">
      <c r="A2768" s="1"/>
      <c r="B2768" s="1"/>
      <c r="C2768" s="16"/>
      <c r="D2768" s="1"/>
      <c r="E2768" s="1"/>
      <c r="F2768" s="1"/>
      <c r="G2768" s="1"/>
      <c r="H2768" s="11"/>
      <c r="I2768" s="11"/>
      <c r="J2768" s="11"/>
      <c r="K2768" s="2"/>
      <c r="L2768" s="2"/>
      <c r="M2768" s="1"/>
    </row>
    <row r="2769" spans="1:13" x14ac:dyDescent="0.2">
      <c r="A2769" s="1"/>
      <c r="B2769" s="1"/>
      <c r="C2769" s="16"/>
      <c r="D2769" s="1"/>
      <c r="E2769" s="1"/>
      <c r="F2769" s="1"/>
      <c r="G2769" s="1"/>
      <c r="H2769" s="11"/>
      <c r="I2769" s="11"/>
      <c r="J2769" s="11"/>
      <c r="K2769" s="2"/>
      <c r="L2769" s="2"/>
      <c r="M2769" s="1"/>
    </row>
    <row r="2770" spans="1:13" x14ac:dyDescent="0.2">
      <c r="A2770" s="1"/>
      <c r="B2770" s="1"/>
      <c r="C2770" s="16"/>
      <c r="D2770" s="1"/>
      <c r="E2770" s="1"/>
      <c r="F2770" s="1"/>
      <c r="G2770" s="1"/>
      <c r="H2770" s="11"/>
      <c r="I2770" s="11"/>
      <c r="J2770" s="11"/>
      <c r="K2770" s="2"/>
      <c r="L2770" s="2"/>
      <c r="M2770" s="1"/>
    </row>
    <row r="2771" spans="1:13" x14ac:dyDescent="0.2">
      <c r="A2771" s="1"/>
      <c r="B2771" s="1"/>
      <c r="C2771" s="16"/>
      <c r="D2771" s="1"/>
      <c r="E2771" s="1"/>
      <c r="F2771" s="1"/>
      <c r="G2771" s="1"/>
      <c r="H2771" s="11"/>
      <c r="I2771" s="11"/>
      <c r="J2771" s="11"/>
      <c r="K2771" s="2"/>
      <c r="L2771" s="2"/>
      <c r="M2771" s="1"/>
    </row>
    <row r="2772" spans="1:13" x14ac:dyDescent="0.2">
      <c r="A2772" s="1"/>
      <c r="B2772" s="1"/>
      <c r="C2772" s="16"/>
      <c r="D2772" s="1"/>
      <c r="E2772" s="1"/>
      <c r="F2772" s="1"/>
      <c r="G2772" s="1"/>
      <c r="H2772" s="11"/>
      <c r="I2772" s="11"/>
      <c r="J2772" s="11"/>
      <c r="K2772" s="2"/>
      <c r="L2772" s="2"/>
      <c r="M2772" s="1"/>
    </row>
    <row r="2773" spans="1:13" x14ac:dyDescent="0.2">
      <c r="A2773" s="1"/>
      <c r="B2773" s="1"/>
      <c r="C2773" s="16"/>
      <c r="D2773" s="1"/>
      <c r="E2773" s="1"/>
      <c r="F2773" s="1"/>
      <c r="G2773" s="1"/>
      <c r="H2773" s="11"/>
      <c r="I2773" s="11"/>
      <c r="J2773" s="11"/>
      <c r="K2773" s="2"/>
      <c r="L2773" s="2"/>
      <c r="M2773" s="1"/>
    </row>
    <row r="2774" spans="1:13" x14ac:dyDescent="0.2">
      <c r="A2774" s="1"/>
      <c r="B2774" s="1"/>
      <c r="C2774" s="16"/>
      <c r="D2774" s="1"/>
      <c r="E2774" s="1"/>
      <c r="F2774" s="1"/>
      <c r="G2774" s="1"/>
      <c r="H2774" s="11"/>
      <c r="I2774" s="11"/>
      <c r="J2774" s="11"/>
      <c r="K2774" s="2"/>
      <c r="L2774" s="2"/>
      <c r="M2774" s="1"/>
    </row>
    <row r="2775" spans="1:13" x14ac:dyDescent="0.2">
      <c r="A2775" s="1"/>
      <c r="B2775" s="1"/>
      <c r="C2775" s="16"/>
      <c r="D2775" s="1"/>
      <c r="E2775" s="1"/>
      <c r="F2775" s="1"/>
      <c r="G2775" s="1"/>
      <c r="H2775" s="11"/>
      <c r="I2775" s="11"/>
      <c r="J2775" s="11"/>
      <c r="K2775" s="2"/>
      <c r="L2775" s="2"/>
      <c r="M2775" s="1"/>
    </row>
    <row r="2776" spans="1:13" x14ac:dyDescent="0.2">
      <c r="A2776" s="1"/>
      <c r="B2776" s="1"/>
      <c r="C2776" s="16"/>
      <c r="D2776" s="1"/>
      <c r="E2776" s="1"/>
      <c r="F2776" s="1"/>
      <c r="G2776" s="1"/>
      <c r="H2776" s="11"/>
      <c r="I2776" s="11"/>
      <c r="J2776" s="11"/>
      <c r="K2776" s="2"/>
      <c r="L2776" s="2"/>
      <c r="M2776" s="1"/>
    </row>
    <row r="2777" spans="1:13" x14ac:dyDescent="0.2">
      <c r="A2777" s="1"/>
      <c r="B2777" s="1"/>
      <c r="C2777" s="16"/>
      <c r="D2777" s="1"/>
      <c r="E2777" s="1"/>
      <c r="F2777" s="1"/>
      <c r="G2777" s="1"/>
      <c r="H2777" s="11"/>
      <c r="I2777" s="11"/>
      <c r="J2777" s="11"/>
      <c r="K2777" s="2"/>
      <c r="L2777" s="2"/>
      <c r="M2777" s="1"/>
    </row>
    <row r="2778" spans="1:13" x14ac:dyDescent="0.2">
      <c r="A2778" s="1"/>
      <c r="B2778" s="1"/>
      <c r="C2778" s="16"/>
      <c r="D2778" s="1"/>
      <c r="E2778" s="1"/>
      <c r="F2778" s="1"/>
      <c r="G2778" s="1"/>
      <c r="H2778" s="11"/>
      <c r="I2778" s="11"/>
      <c r="J2778" s="11"/>
      <c r="K2778" s="2"/>
      <c r="L2778" s="2"/>
      <c r="M2778" s="1"/>
    </row>
    <row r="2779" spans="1:13" x14ac:dyDescent="0.2">
      <c r="A2779" s="1"/>
      <c r="B2779" s="1"/>
      <c r="C2779" s="16"/>
      <c r="D2779" s="1"/>
      <c r="E2779" s="1"/>
      <c r="F2779" s="1"/>
      <c r="G2779" s="1"/>
      <c r="H2779" s="11"/>
      <c r="I2779" s="11"/>
      <c r="J2779" s="11"/>
      <c r="K2779" s="2"/>
      <c r="L2779" s="2"/>
      <c r="M2779" s="1"/>
    </row>
    <row r="2780" spans="1:13" x14ac:dyDescent="0.2">
      <c r="A2780" s="1"/>
      <c r="B2780" s="1"/>
      <c r="C2780" s="16"/>
      <c r="D2780" s="1"/>
      <c r="E2780" s="1"/>
      <c r="F2780" s="1"/>
      <c r="G2780" s="1"/>
      <c r="H2780" s="11"/>
      <c r="I2780" s="11"/>
      <c r="J2780" s="11"/>
      <c r="K2780" s="2"/>
      <c r="L2780" s="2"/>
      <c r="M2780" s="1"/>
    </row>
    <row r="2781" spans="1:13" x14ac:dyDescent="0.2">
      <c r="A2781" s="1"/>
      <c r="B2781" s="1"/>
      <c r="C2781" s="16"/>
      <c r="D2781" s="1"/>
      <c r="E2781" s="1"/>
      <c r="F2781" s="1"/>
      <c r="G2781" s="1"/>
      <c r="H2781" s="11"/>
      <c r="I2781" s="11"/>
      <c r="J2781" s="11"/>
      <c r="K2781" s="2"/>
      <c r="L2781" s="2"/>
      <c r="M2781" s="1"/>
    </row>
    <row r="2782" spans="1:13" x14ac:dyDescent="0.2">
      <c r="A2782" s="1"/>
      <c r="B2782" s="1"/>
      <c r="C2782" s="16"/>
      <c r="D2782" s="1"/>
      <c r="E2782" s="1"/>
      <c r="F2782" s="1"/>
      <c r="G2782" s="1"/>
      <c r="H2782" s="11"/>
      <c r="I2782" s="11"/>
      <c r="J2782" s="11"/>
      <c r="K2782" s="2"/>
      <c r="L2782" s="2"/>
      <c r="M2782" s="1"/>
    </row>
    <row r="2783" spans="1:13" x14ac:dyDescent="0.2">
      <c r="A2783" s="1"/>
      <c r="B2783" s="1"/>
      <c r="C2783" s="16"/>
      <c r="D2783" s="1"/>
      <c r="E2783" s="1"/>
      <c r="F2783" s="1"/>
      <c r="G2783" s="1"/>
      <c r="H2783" s="11"/>
      <c r="I2783" s="11"/>
      <c r="J2783" s="11"/>
      <c r="K2783" s="2"/>
      <c r="L2783" s="2"/>
      <c r="M2783" s="1"/>
    </row>
    <row r="2784" spans="1:13" x14ac:dyDescent="0.2">
      <c r="A2784" s="1"/>
      <c r="B2784" s="1"/>
      <c r="C2784" s="16"/>
      <c r="D2784" s="1"/>
      <c r="E2784" s="1"/>
      <c r="F2784" s="1"/>
      <c r="G2784" s="1"/>
      <c r="H2784" s="11"/>
      <c r="I2784" s="11"/>
      <c r="J2784" s="11"/>
      <c r="K2784" s="2"/>
      <c r="L2784" s="2"/>
      <c r="M2784" s="1"/>
    </row>
    <row r="2785" spans="1:13" x14ac:dyDescent="0.2">
      <c r="A2785" s="1"/>
      <c r="B2785" s="1"/>
      <c r="C2785" s="16"/>
      <c r="D2785" s="1"/>
      <c r="E2785" s="1"/>
      <c r="F2785" s="1"/>
      <c r="G2785" s="1"/>
      <c r="H2785" s="11"/>
      <c r="I2785" s="11"/>
      <c r="J2785" s="11"/>
      <c r="K2785" s="2"/>
      <c r="L2785" s="2"/>
      <c r="M2785" s="1"/>
    </row>
    <row r="2786" spans="1:13" x14ac:dyDescent="0.2">
      <c r="A2786" s="1"/>
      <c r="B2786" s="1"/>
      <c r="C2786" s="16"/>
      <c r="D2786" s="1"/>
      <c r="E2786" s="1"/>
      <c r="F2786" s="1"/>
      <c r="G2786" s="1"/>
      <c r="H2786" s="11"/>
      <c r="I2786" s="11"/>
      <c r="J2786" s="11"/>
      <c r="K2786" s="2"/>
      <c r="L2786" s="2"/>
      <c r="M2786" s="1"/>
    </row>
    <row r="2787" spans="1:13" x14ac:dyDescent="0.2">
      <c r="A2787" s="1"/>
      <c r="B2787" s="1"/>
      <c r="C2787" s="16"/>
      <c r="D2787" s="1"/>
      <c r="E2787" s="1"/>
      <c r="F2787" s="1"/>
      <c r="G2787" s="1"/>
      <c r="H2787" s="11"/>
      <c r="I2787" s="11"/>
      <c r="J2787" s="11"/>
      <c r="K2787" s="2"/>
      <c r="L2787" s="2"/>
      <c r="M2787" s="1"/>
    </row>
    <row r="2788" spans="1:13" x14ac:dyDescent="0.2">
      <c r="A2788" s="1"/>
      <c r="B2788" s="1"/>
      <c r="C2788" s="16"/>
      <c r="D2788" s="1"/>
      <c r="E2788" s="1"/>
      <c r="F2788" s="1"/>
      <c r="G2788" s="1"/>
      <c r="H2788" s="11"/>
      <c r="I2788" s="11"/>
      <c r="J2788" s="11"/>
      <c r="K2788" s="2"/>
      <c r="L2788" s="2"/>
      <c r="M2788" s="1"/>
    </row>
    <row r="2789" spans="1:13" x14ac:dyDescent="0.2">
      <c r="A2789" s="1"/>
      <c r="B2789" s="1"/>
      <c r="C2789" s="16"/>
      <c r="D2789" s="1"/>
      <c r="E2789" s="1"/>
      <c r="F2789" s="1"/>
      <c r="G2789" s="1"/>
      <c r="H2789" s="11"/>
      <c r="I2789" s="11"/>
      <c r="J2789" s="11"/>
      <c r="K2789" s="2"/>
      <c r="L2789" s="2"/>
      <c r="M2789" s="1"/>
    </row>
    <row r="2790" spans="1:13" x14ac:dyDescent="0.2">
      <c r="A2790" s="1"/>
      <c r="B2790" s="1"/>
      <c r="C2790" s="16"/>
      <c r="D2790" s="1"/>
      <c r="E2790" s="1"/>
      <c r="F2790" s="1"/>
      <c r="G2790" s="1"/>
      <c r="H2790" s="11"/>
      <c r="I2790" s="11"/>
      <c r="J2790" s="11"/>
      <c r="K2790" s="2"/>
      <c r="L2790" s="2"/>
      <c r="M2790" s="1"/>
    </row>
    <row r="2791" spans="1:13" x14ac:dyDescent="0.2">
      <c r="A2791" s="1"/>
      <c r="B2791" s="1"/>
      <c r="C2791" s="16"/>
      <c r="D2791" s="1"/>
      <c r="E2791" s="1"/>
      <c r="F2791" s="1"/>
      <c r="G2791" s="1"/>
      <c r="H2791" s="11"/>
      <c r="I2791" s="11"/>
      <c r="J2791" s="11"/>
      <c r="K2791" s="2"/>
      <c r="L2791" s="2"/>
      <c r="M2791" s="1"/>
    </row>
    <row r="2792" spans="1:13" x14ac:dyDescent="0.2">
      <c r="A2792" s="1"/>
      <c r="B2792" s="1"/>
      <c r="C2792" s="16"/>
      <c r="D2792" s="1"/>
      <c r="E2792" s="1"/>
      <c r="F2792" s="1"/>
      <c r="G2792" s="1"/>
      <c r="H2792" s="11"/>
      <c r="I2792" s="11"/>
      <c r="J2792" s="11"/>
      <c r="K2792" s="2"/>
      <c r="L2792" s="2"/>
      <c r="M2792" s="1"/>
    </row>
    <row r="2793" spans="1:13" x14ac:dyDescent="0.2">
      <c r="A2793" s="1"/>
      <c r="B2793" s="1"/>
      <c r="C2793" s="16"/>
      <c r="D2793" s="1"/>
      <c r="E2793" s="1"/>
      <c r="F2793" s="1"/>
      <c r="G2793" s="1"/>
      <c r="H2793" s="11"/>
      <c r="I2793" s="11"/>
      <c r="J2793" s="11"/>
      <c r="K2793" s="2"/>
      <c r="L2793" s="2"/>
      <c r="M2793" s="1"/>
    </row>
    <row r="2794" spans="1:13" x14ac:dyDescent="0.2">
      <c r="A2794" s="1"/>
      <c r="B2794" s="1"/>
      <c r="C2794" s="16"/>
      <c r="D2794" s="1"/>
      <c r="E2794" s="1"/>
      <c r="F2794" s="1"/>
      <c r="G2794" s="1"/>
      <c r="H2794" s="11"/>
      <c r="I2794" s="11"/>
      <c r="J2794" s="11"/>
      <c r="K2794" s="2"/>
      <c r="L2794" s="2"/>
      <c r="M2794" s="1"/>
    </row>
    <row r="2795" spans="1:13" x14ac:dyDescent="0.2">
      <c r="A2795" s="1"/>
      <c r="B2795" s="1"/>
      <c r="C2795" s="16"/>
      <c r="D2795" s="1"/>
      <c r="E2795" s="1"/>
      <c r="F2795" s="1"/>
      <c r="G2795" s="1"/>
      <c r="H2795" s="11"/>
      <c r="I2795" s="11"/>
      <c r="J2795" s="11"/>
      <c r="K2795" s="2"/>
      <c r="L2795" s="2"/>
      <c r="M2795" s="1"/>
    </row>
    <row r="2796" spans="1:13" x14ac:dyDescent="0.2">
      <c r="A2796" s="1"/>
      <c r="B2796" s="1"/>
      <c r="C2796" s="16"/>
      <c r="D2796" s="1"/>
      <c r="E2796" s="1"/>
      <c r="F2796" s="1"/>
      <c r="G2796" s="1"/>
      <c r="H2796" s="11"/>
      <c r="I2796" s="11"/>
      <c r="J2796" s="11"/>
      <c r="K2796" s="2"/>
      <c r="L2796" s="2"/>
      <c r="M2796" s="1"/>
    </row>
    <row r="2797" spans="1:13" x14ac:dyDescent="0.2">
      <c r="A2797" s="1"/>
      <c r="B2797" s="1"/>
      <c r="C2797" s="16"/>
      <c r="D2797" s="1"/>
      <c r="E2797" s="1"/>
      <c r="F2797" s="1"/>
      <c r="G2797" s="1"/>
      <c r="H2797" s="11"/>
      <c r="I2797" s="11"/>
      <c r="J2797" s="11"/>
      <c r="K2797" s="2"/>
      <c r="L2797" s="2"/>
      <c r="M2797" s="1"/>
    </row>
    <row r="2798" spans="1:13" x14ac:dyDescent="0.2">
      <c r="A2798" s="1"/>
      <c r="B2798" s="1"/>
      <c r="C2798" s="16"/>
      <c r="D2798" s="1"/>
      <c r="E2798" s="1"/>
      <c r="F2798" s="1"/>
      <c r="G2798" s="1"/>
      <c r="H2798" s="11"/>
      <c r="I2798" s="11"/>
      <c r="J2798" s="11"/>
      <c r="K2798" s="2"/>
      <c r="L2798" s="2"/>
      <c r="M2798" s="1"/>
    </row>
    <row r="2799" spans="1:13" x14ac:dyDescent="0.2">
      <c r="A2799" s="1"/>
      <c r="B2799" s="1"/>
      <c r="C2799" s="16"/>
      <c r="D2799" s="1"/>
      <c r="E2799" s="1"/>
      <c r="F2799" s="1"/>
      <c r="G2799" s="1"/>
      <c r="H2799" s="11"/>
      <c r="I2799" s="11"/>
      <c r="J2799" s="11"/>
      <c r="K2799" s="2"/>
      <c r="L2799" s="2"/>
      <c r="M2799" s="1"/>
    </row>
    <row r="2800" spans="1:13" x14ac:dyDescent="0.2">
      <c r="A2800" s="1"/>
      <c r="B2800" s="1"/>
      <c r="C2800" s="16"/>
      <c r="D2800" s="1"/>
      <c r="E2800" s="1"/>
      <c r="F2800" s="1"/>
      <c r="G2800" s="1"/>
      <c r="H2800" s="11"/>
      <c r="I2800" s="11"/>
      <c r="J2800" s="11"/>
      <c r="K2800" s="2"/>
      <c r="L2800" s="2"/>
      <c r="M2800" s="1"/>
    </row>
    <row r="2801" spans="1:13" x14ac:dyDescent="0.2">
      <c r="A2801" s="1"/>
      <c r="B2801" s="1"/>
      <c r="C2801" s="16"/>
      <c r="D2801" s="1"/>
      <c r="E2801" s="1"/>
      <c r="F2801" s="1"/>
      <c r="G2801" s="1"/>
      <c r="H2801" s="11"/>
      <c r="I2801" s="11"/>
      <c r="J2801" s="11"/>
      <c r="K2801" s="2"/>
      <c r="L2801" s="2"/>
      <c r="M2801" s="1"/>
    </row>
    <row r="2802" spans="1:13" x14ac:dyDescent="0.2">
      <c r="A2802" s="1"/>
      <c r="B2802" s="1"/>
      <c r="C2802" s="16"/>
      <c r="D2802" s="1"/>
      <c r="E2802" s="1"/>
      <c r="F2802" s="1"/>
      <c r="G2802" s="1"/>
      <c r="H2802" s="11"/>
      <c r="I2802" s="11"/>
      <c r="J2802" s="11"/>
      <c r="K2802" s="2"/>
      <c r="L2802" s="2"/>
      <c r="M2802" s="1"/>
    </row>
    <row r="2803" spans="1:13" x14ac:dyDescent="0.2">
      <c r="A2803" s="1"/>
      <c r="B2803" s="1"/>
      <c r="C2803" s="16"/>
      <c r="D2803" s="1"/>
      <c r="E2803" s="1"/>
      <c r="F2803" s="1"/>
      <c r="G2803" s="1"/>
      <c r="H2803" s="11"/>
      <c r="I2803" s="11"/>
      <c r="J2803" s="11"/>
      <c r="K2803" s="2"/>
      <c r="L2803" s="2"/>
      <c r="M2803" s="1"/>
    </row>
    <row r="2804" spans="1:13" x14ac:dyDescent="0.2">
      <c r="A2804" s="1"/>
      <c r="B2804" s="1"/>
      <c r="C2804" s="16"/>
      <c r="D2804" s="1"/>
      <c r="E2804" s="1"/>
      <c r="F2804" s="1"/>
      <c r="G2804" s="1"/>
      <c r="H2804" s="11"/>
      <c r="I2804" s="11"/>
      <c r="J2804" s="11"/>
      <c r="K2804" s="2"/>
      <c r="L2804" s="2"/>
      <c r="M2804" s="1"/>
    </row>
    <row r="2805" spans="1:13" x14ac:dyDescent="0.2">
      <c r="A2805" s="1"/>
      <c r="B2805" s="1"/>
      <c r="C2805" s="16"/>
      <c r="D2805" s="1"/>
      <c r="E2805" s="1"/>
      <c r="F2805" s="1"/>
      <c r="G2805" s="1"/>
      <c r="H2805" s="11"/>
      <c r="I2805" s="11"/>
      <c r="J2805" s="11"/>
      <c r="K2805" s="2"/>
      <c r="L2805" s="2"/>
      <c r="M2805" s="1"/>
    </row>
    <row r="2806" spans="1:13" x14ac:dyDescent="0.2">
      <c r="A2806" s="1"/>
      <c r="B2806" s="1"/>
      <c r="C2806" s="16"/>
      <c r="D2806" s="1"/>
      <c r="E2806" s="1"/>
      <c r="F2806" s="1"/>
      <c r="G2806" s="1"/>
      <c r="H2806" s="11"/>
      <c r="I2806" s="11"/>
      <c r="J2806" s="11"/>
      <c r="K2806" s="2"/>
      <c r="L2806" s="2"/>
      <c r="M2806" s="1"/>
    </row>
    <row r="2807" spans="1:13" x14ac:dyDescent="0.2">
      <c r="A2807" s="1"/>
      <c r="B2807" s="1"/>
      <c r="C2807" s="16"/>
      <c r="D2807" s="1"/>
      <c r="E2807" s="1"/>
      <c r="F2807" s="1"/>
      <c r="G2807" s="1"/>
      <c r="H2807" s="11"/>
      <c r="I2807" s="11"/>
      <c r="J2807" s="11"/>
      <c r="K2807" s="2"/>
      <c r="L2807" s="2"/>
      <c r="M2807" s="1"/>
    </row>
    <row r="2808" spans="1:13" x14ac:dyDescent="0.2">
      <c r="A2808" s="1"/>
      <c r="B2808" s="1"/>
      <c r="C2808" s="16"/>
      <c r="D2808" s="1"/>
      <c r="E2808" s="1"/>
      <c r="F2808" s="1"/>
      <c r="G2808" s="1"/>
      <c r="H2808" s="11"/>
      <c r="I2808" s="11"/>
      <c r="J2808" s="11"/>
      <c r="K2808" s="2"/>
      <c r="L2808" s="2"/>
      <c r="M2808" s="1"/>
    </row>
    <row r="2809" spans="1:13" x14ac:dyDescent="0.2">
      <c r="A2809" s="1"/>
      <c r="B2809" s="1"/>
      <c r="C2809" s="16"/>
      <c r="D2809" s="1"/>
      <c r="E2809" s="1"/>
      <c r="F2809" s="1"/>
      <c r="G2809" s="1"/>
      <c r="H2809" s="11"/>
      <c r="I2809" s="11"/>
      <c r="J2809" s="11"/>
      <c r="K2809" s="2"/>
      <c r="L2809" s="2"/>
      <c r="M2809" s="1"/>
    </row>
    <row r="2810" spans="1:13" x14ac:dyDescent="0.2">
      <c r="A2810" s="1"/>
      <c r="B2810" s="1"/>
      <c r="C2810" s="16"/>
      <c r="D2810" s="1"/>
      <c r="E2810" s="1"/>
      <c r="F2810" s="1"/>
      <c r="G2810" s="1"/>
      <c r="H2810" s="11"/>
      <c r="I2810" s="11"/>
      <c r="J2810" s="11"/>
      <c r="K2810" s="2"/>
      <c r="L2810" s="2"/>
      <c r="M2810" s="1"/>
    </row>
    <row r="2811" spans="1:13" x14ac:dyDescent="0.2">
      <c r="A2811" s="1"/>
      <c r="B2811" s="1"/>
      <c r="C2811" s="16"/>
      <c r="D2811" s="1"/>
      <c r="E2811" s="1"/>
      <c r="F2811" s="1"/>
      <c r="G2811" s="1"/>
      <c r="H2811" s="11"/>
      <c r="I2811" s="11"/>
      <c r="J2811" s="11"/>
      <c r="K2811" s="2"/>
      <c r="L2811" s="2"/>
      <c r="M2811" s="1"/>
    </row>
    <row r="2812" spans="1:13" x14ac:dyDescent="0.2">
      <c r="A2812" s="1"/>
      <c r="B2812" s="1"/>
      <c r="C2812" s="16"/>
      <c r="D2812" s="1"/>
      <c r="E2812" s="1"/>
      <c r="F2812" s="1"/>
      <c r="G2812" s="1"/>
      <c r="H2812" s="11"/>
      <c r="I2812" s="11"/>
      <c r="J2812" s="11"/>
      <c r="K2812" s="2"/>
      <c r="L2812" s="2"/>
      <c r="M2812" s="1"/>
    </row>
    <row r="2813" spans="1:13" x14ac:dyDescent="0.2">
      <c r="A2813" s="1"/>
      <c r="B2813" s="1"/>
      <c r="C2813" s="16"/>
      <c r="D2813" s="1"/>
      <c r="E2813" s="1"/>
      <c r="F2813" s="1"/>
      <c r="G2813" s="1"/>
      <c r="H2813" s="11"/>
      <c r="I2813" s="11"/>
      <c r="J2813" s="11"/>
      <c r="K2813" s="2"/>
      <c r="L2813" s="2"/>
      <c r="M2813" s="1"/>
    </row>
    <row r="2814" spans="1:13" x14ac:dyDescent="0.2">
      <c r="A2814" s="1"/>
      <c r="B2814" s="1"/>
      <c r="C2814" s="16"/>
      <c r="D2814" s="1"/>
      <c r="E2814" s="1"/>
      <c r="F2814" s="1"/>
      <c r="G2814" s="1"/>
      <c r="H2814" s="11"/>
      <c r="I2814" s="11"/>
      <c r="J2814" s="11"/>
      <c r="K2814" s="2"/>
      <c r="L2814" s="2"/>
      <c r="M2814" s="1"/>
    </row>
    <row r="2815" spans="1:13" x14ac:dyDescent="0.2">
      <c r="A2815" s="1"/>
      <c r="B2815" s="1"/>
      <c r="C2815" s="16"/>
      <c r="D2815" s="1"/>
      <c r="E2815" s="1"/>
      <c r="F2815" s="1"/>
      <c r="G2815" s="1"/>
      <c r="H2815" s="11"/>
      <c r="I2815" s="11"/>
      <c r="J2815" s="11"/>
      <c r="K2815" s="2"/>
      <c r="L2815" s="2"/>
      <c r="M2815" s="1"/>
    </row>
    <row r="2816" spans="1:13" x14ac:dyDescent="0.2">
      <c r="A2816" s="1"/>
      <c r="B2816" s="1"/>
      <c r="C2816" s="16"/>
      <c r="D2816" s="1"/>
      <c r="E2816" s="1"/>
      <c r="F2816" s="1"/>
      <c r="G2816" s="1"/>
      <c r="H2816" s="11"/>
      <c r="I2816" s="11"/>
      <c r="J2816" s="11"/>
      <c r="K2816" s="2"/>
      <c r="L2816" s="2"/>
      <c r="M2816" s="1"/>
    </row>
    <row r="2817" spans="1:13" x14ac:dyDescent="0.2">
      <c r="A2817" s="1"/>
      <c r="B2817" s="1"/>
      <c r="C2817" s="16"/>
      <c r="D2817" s="1"/>
      <c r="E2817" s="1"/>
      <c r="F2817" s="1"/>
      <c r="G2817" s="1"/>
      <c r="H2817" s="11"/>
      <c r="I2817" s="11"/>
      <c r="J2817" s="11"/>
      <c r="K2817" s="2"/>
      <c r="L2817" s="2"/>
      <c r="M2817" s="1"/>
    </row>
    <row r="2818" spans="1:13" x14ac:dyDescent="0.2">
      <c r="A2818" s="1"/>
      <c r="B2818" s="1"/>
      <c r="C2818" s="16"/>
      <c r="D2818" s="1"/>
      <c r="E2818" s="1"/>
      <c r="F2818" s="1"/>
      <c r="G2818" s="1"/>
      <c r="H2818" s="11"/>
      <c r="I2818" s="11"/>
      <c r="J2818" s="11"/>
      <c r="K2818" s="2"/>
      <c r="L2818" s="2"/>
      <c r="M2818" s="1"/>
    </row>
    <row r="2819" spans="1:13" x14ac:dyDescent="0.2">
      <c r="A2819" s="1"/>
      <c r="B2819" s="1"/>
      <c r="C2819" s="16"/>
      <c r="D2819" s="1"/>
      <c r="E2819" s="1"/>
      <c r="F2819" s="1"/>
      <c r="G2819" s="1"/>
      <c r="H2819" s="11"/>
      <c r="I2819" s="11"/>
      <c r="J2819" s="11"/>
      <c r="K2819" s="2"/>
      <c r="L2819" s="2"/>
      <c r="M2819" s="1"/>
    </row>
    <row r="2820" spans="1:13" x14ac:dyDescent="0.2">
      <c r="A2820" s="1"/>
      <c r="B2820" s="1"/>
      <c r="C2820" s="16"/>
      <c r="D2820" s="1"/>
      <c r="E2820" s="1"/>
      <c r="F2820" s="1"/>
      <c r="G2820" s="1"/>
      <c r="H2820" s="11"/>
      <c r="I2820" s="11"/>
      <c r="J2820" s="11"/>
      <c r="K2820" s="2"/>
      <c r="L2820" s="2"/>
      <c r="M2820" s="1"/>
    </row>
    <row r="2821" spans="1:13" x14ac:dyDescent="0.2">
      <c r="A2821" s="1"/>
      <c r="B2821" s="1"/>
      <c r="C2821" s="16"/>
      <c r="D2821" s="1"/>
      <c r="E2821" s="1"/>
      <c r="F2821" s="1"/>
      <c r="G2821" s="1"/>
      <c r="H2821" s="11"/>
      <c r="I2821" s="11"/>
      <c r="J2821" s="11"/>
      <c r="K2821" s="2"/>
      <c r="L2821" s="2"/>
      <c r="M2821" s="1"/>
    </row>
    <row r="2822" spans="1:13" x14ac:dyDescent="0.2">
      <c r="A2822" s="1"/>
      <c r="B2822" s="1"/>
      <c r="C2822" s="16"/>
      <c r="D2822" s="1"/>
      <c r="E2822" s="1"/>
      <c r="F2822" s="1"/>
      <c r="G2822" s="1"/>
      <c r="H2822" s="11"/>
      <c r="I2822" s="11"/>
      <c r="J2822" s="11"/>
      <c r="K2822" s="2"/>
      <c r="L2822" s="2"/>
      <c r="M2822" s="1"/>
    </row>
    <row r="2823" spans="1:13" x14ac:dyDescent="0.2">
      <c r="A2823" s="1"/>
      <c r="B2823" s="1"/>
      <c r="C2823" s="16"/>
      <c r="D2823" s="1"/>
      <c r="E2823" s="1"/>
      <c r="F2823" s="1"/>
      <c r="G2823" s="1"/>
      <c r="H2823" s="11"/>
      <c r="I2823" s="11"/>
      <c r="J2823" s="11"/>
      <c r="K2823" s="2"/>
      <c r="L2823" s="2"/>
      <c r="M2823" s="1"/>
    </row>
    <row r="2824" spans="1:13" x14ac:dyDescent="0.2">
      <c r="A2824" s="1"/>
      <c r="B2824" s="1"/>
      <c r="C2824" s="16"/>
      <c r="D2824" s="1"/>
      <c r="E2824" s="1"/>
      <c r="F2824" s="1"/>
      <c r="G2824" s="1"/>
      <c r="H2824" s="11"/>
      <c r="I2824" s="11"/>
      <c r="J2824" s="11"/>
      <c r="K2824" s="2"/>
      <c r="L2824" s="2"/>
      <c r="M2824" s="1"/>
    </row>
    <row r="2825" spans="1:13" x14ac:dyDescent="0.2">
      <c r="A2825" s="1"/>
      <c r="B2825" s="1"/>
      <c r="C2825" s="16"/>
      <c r="D2825" s="1"/>
      <c r="E2825" s="1"/>
      <c r="F2825" s="1"/>
      <c r="G2825" s="1"/>
      <c r="H2825" s="11"/>
      <c r="I2825" s="11"/>
      <c r="J2825" s="11"/>
      <c r="K2825" s="2"/>
      <c r="L2825" s="2"/>
      <c r="M2825" s="1"/>
    </row>
    <row r="2826" spans="1:13" x14ac:dyDescent="0.2">
      <c r="A2826" s="1"/>
      <c r="B2826" s="1"/>
      <c r="C2826" s="16"/>
      <c r="D2826" s="1"/>
      <c r="E2826" s="1"/>
      <c r="F2826" s="1"/>
      <c r="G2826" s="1"/>
      <c r="H2826" s="11"/>
      <c r="I2826" s="11"/>
      <c r="J2826" s="11"/>
      <c r="K2826" s="2"/>
      <c r="L2826" s="2"/>
      <c r="M2826" s="1"/>
    </row>
    <row r="2827" spans="1:13" x14ac:dyDescent="0.2">
      <c r="A2827" s="1"/>
      <c r="B2827" s="1"/>
      <c r="C2827" s="16"/>
      <c r="D2827" s="1"/>
      <c r="E2827" s="1"/>
      <c r="F2827" s="1"/>
      <c r="G2827" s="1"/>
      <c r="H2827" s="11"/>
      <c r="I2827" s="11"/>
      <c r="J2827" s="11"/>
      <c r="K2827" s="2"/>
      <c r="L2827" s="2"/>
      <c r="M2827" s="1"/>
    </row>
    <row r="2828" spans="1:13" x14ac:dyDescent="0.2">
      <c r="A2828" s="1"/>
      <c r="B2828" s="1"/>
      <c r="C2828" s="16"/>
      <c r="D2828" s="1"/>
      <c r="E2828" s="1"/>
      <c r="F2828" s="1"/>
      <c r="G2828" s="1"/>
      <c r="H2828" s="11"/>
      <c r="I2828" s="11"/>
      <c r="J2828" s="11"/>
      <c r="K2828" s="2"/>
      <c r="L2828" s="2"/>
      <c r="M2828" s="1"/>
    </row>
    <row r="2829" spans="1:13" x14ac:dyDescent="0.2">
      <c r="A2829" s="1"/>
      <c r="B2829" s="1"/>
      <c r="C2829" s="16"/>
      <c r="D2829" s="1"/>
      <c r="E2829" s="1"/>
      <c r="F2829" s="1"/>
      <c r="G2829" s="1"/>
      <c r="H2829" s="11"/>
      <c r="I2829" s="11"/>
      <c r="J2829" s="11"/>
      <c r="K2829" s="2"/>
      <c r="L2829" s="2"/>
      <c r="M2829" s="1"/>
    </row>
    <row r="2830" spans="1:13" x14ac:dyDescent="0.2">
      <c r="A2830" s="1"/>
      <c r="B2830" s="1"/>
      <c r="C2830" s="16"/>
      <c r="D2830" s="1"/>
      <c r="E2830" s="1"/>
      <c r="F2830" s="1"/>
      <c r="G2830" s="1"/>
      <c r="H2830" s="11"/>
      <c r="I2830" s="11"/>
      <c r="J2830" s="11"/>
      <c r="K2830" s="2"/>
      <c r="L2830" s="2"/>
      <c r="M2830" s="1"/>
    </row>
    <row r="2831" spans="1:13" x14ac:dyDescent="0.2">
      <c r="A2831" s="1"/>
      <c r="B2831" s="1"/>
      <c r="C2831" s="16"/>
      <c r="D2831" s="1"/>
      <c r="E2831" s="1"/>
      <c r="F2831" s="1"/>
      <c r="G2831" s="1"/>
      <c r="H2831" s="11"/>
      <c r="I2831" s="11"/>
      <c r="J2831" s="11"/>
      <c r="K2831" s="2"/>
      <c r="L2831" s="2"/>
      <c r="M2831" s="1"/>
    </row>
    <row r="2832" spans="1:13" x14ac:dyDescent="0.2">
      <c r="A2832" s="1"/>
      <c r="B2832" s="1"/>
      <c r="C2832" s="16"/>
      <c r="D2832" s="1"/>
      <c r="E2832" s="1"/>
      <c r="F2832" s="1"/>
      <c r="G2832" s="1"/>
      <c r="H2832" s="11"/>
      <c r="I2832" s="11"/>
      <c r="J2832" s="11"/>
      <c r="K2832" s="2"/>
      <c r="L2832" s="2"/>
      <c r="M2832" s="1"/>
    </row>
    <row r="2833" spans="1:13" x14ac:dyDescent="0.2">
      <c r="A2833" s="1"/>
      <c r="B2833" s="1"/>
      <c r="C2833" s="16"/>
      <c r="D2833" s="1"/>
      <c r="E2833" s="1"/>
      <c r="F2833" s="1"/>
      <c r="G2833" s="1"/>
      <c r="H2833" s="11"/>
      <c r="I2833" s="11"/>
      <c r="J2833" s="11"/>
      <c r="K2833" s="2"/>
      <c r="L2833" s="2"/>
      <c r="M2833" s="1"/>
    </row>
    <row r="2834" spans="1:13" x14ac:dyDescent="0.2">
      <c r="A2834" s="1"/>
      <c r="B2834" s="1"/>
      <c r="C2834" s="16"/>
      <c r="D2834" s="1"/>
      <c r="E2834" s="1"/>
      <c r="F2834" s="1"/>
      <c r="G2834" s="1"/>
      <c r="H2834" s="11"/>
      <c r="I2834" s="11"/>
      <c r="J2834" s="11"/>
      <c r="K2834" s="2"/>
      <c r="L2834" s="2"/>
      <c r="M2834" s="1"/>
    </row>
    <row r="2835" spans="1:13" x14ac:dyDescent="0.2">
      <c r="A2835" s="1"/>
      <c r="B2835" s="1"/>
      <c r="C2835" s="16"/>
      <c r="D2835" s="1"/>
      <c r="E2835" s="1"/>
      <c r="F2835" s="1"/>
      <c r="G2835" s="1"/>
      <c r="H2835" s="11"/>
      <c r="I2835" s="11"/>
      <c r="J2835" s="11"/>
      <c r="K2835" s="2"/>
      <c r="L2835" s="2"/>
      <c r="M2835" s="1"/>
    </row>
    <row r="2836" spans="1:13" x14ac:dyDescent="0.2">
      <c r="A2836" s="1"/>
      <c r="B2836" s="1"/>
      <c r="C2836" s="16"/>
      <c r="D2836" s="1"/>
      <c r="E2836" s="1"/>
      <c r="F2836" s="1"/>
      <c r="G2836" s="1"/>
      <c r="H2836" s="11"/>
      <c r="I2836" s="11"/>
      <c r="J2836" s="11"/>
      <c r="K2836" s="2"/>
      <c r="L2836" s="2"/>
      <c r="M2836" s="1"/>
    </row>
    <row r="2837" spans="1:13" x14ac:dyDescent="0.2">
      <c r="A2837" s="1"/>
      <c r="B2837" s="1"/>
      <c r="C2837" s="16"/>
      <c r="D2837" s="1"/>
      <c r="E2837" s="1"/>
      <c r="F2837" s="1"/>
      <c r="G2837" s="1"/>
      <c r="H2837" s="11"/>
      <c r="I2837" s="11"/>
      <c r="J2837" s="11"/>
      <c r="K2837" s="2"/>
      <c r="L2837" s="2"/>
      <c r="M2837" s="1"/>
    </row>
    <row r="2838" spans="1:13" x14ac:dyDescent="0.2">
      <c r="A2838" s="1"/>
      <c r="B2838" s="1"/>
      <c r="C2838" s="16"/>
      <c r="D2838" s="1"/>
      <c r="E2838" s="1"/>
      <c r="F2838" s="1"/>
      <c r="G2838" s="1"/>
      <c r="H2838" s="11"/>
      <c r="I2838" s="11"/>
      <c r="J2838" s="11"/>
      <c r="K2838" s="2"/>
      <c r="L2838" s="2"/>
      <c r="M2838" s="1"/>
    </row>
    <row r="2839" spans="1:13" x14ac:dyDescent="0.2">
      <c r="A2839" s="1"/>
      <c r="B2839" s="1"/>
      <c r="C2839" s="16"/>
      <c r="D2839" s="1"/>
      <c r="E2839" s="1"/>
      <c r="F2839" s="1"/>
      <c r="G2839" s="1"/>
      <c r="H2839" s="11"/>
      <c r="I2839" s="11"/>
      <c r="J2839" s="11"/>
      <c r="K2839" s="2"/>
      <c r="L2839" s="2"/>
      <c r="M2839" s="1"/>
    </row>
    <row r="2840" spans="1:13" x14ac:dyDescent="0.2">
      <c r="A2840" s="1"/>
      <c r="B2840" s="1"/>
      <c r="C2840" s="16"/>
      <c r="D2840" s="1"/>
      <c r="E2840" s="1"/>
      <c r="F2840" s="1"/>
      <c r="G2840" s="1"/>
      <c r="H2840" s="11"/>
      <c r="I2840" s="11"/>
      <c r="J2840" s="11"/>
      <c r="K2840" s="2"/>
      <c r="L2840" s="2"/>
      <c r="M2840" s="1"/>
    </row>
    <row r="2841" spans="1:13" x14ac:dyDescent="0.2">
      <c r="A2841" s="1"/>
      <c r="B2841" s="1"/>
      <c r="C2841" s="16"/>
      <c r="D2841" s="1"/>
      <c r="E2841" s="1"/>
      <c r="F2841" s="1"/>
      <c r="G2841" s="1"/>
      <c r="H2841" s="11"/>
      <c r="I2841" s="11"/>
      <c r="J2841" s="11"/>
      <c r="K2841" s="2"/>
      <c r="L2841" s="2"/>
      <c r="M2841" s="1"/>
    </row>
    <row r="2842" spans="1:13" x14ac:dyDescent="0.2">
      <c r="A2842" s="1"/>
      <c r="B2842" s="1"/>
      <c r="C2842" s="16"/>
      <c r="D2842" s="1"/>
      <c r="E2842" s="1"/>
      <c r="F2842" s="1"/>
      <c r="G2842" s="1"/>
      <c r="H2842" s="11"/>
      <c r="I2842" s="11"/>
      <c r="J2842" s="11"/>
      <c r="K2842" s="2"/>
      <c r="L2842" s="2"/>
      <c r="M2842" s="1"/>
    </row>
    <row r="2843" spans="1:13" x14ac:dyDescent="0.2">
      <c r="A2843" s="1"/>
      <c r="B2843" s="1"/>
      <c r="C2843" s="16"/>
      <c r="D2843" s="1"/>
      <c r="E2843" s="1"/>
      <c r="F2843" s="1"/>
      <c r="G2843" s="1"/>
      <c r="H2843" s="11"/>
      <c r="I2843" s="11"/>
      <c r="J2843" s="11"/>
      <c r="K2843" s="2"/>
      <c r="L2843" s="2"/>
      <c r="M2843" s="1"/>
    </row>
    <row r="2844" spans="1:13" x14ac:dyDescent="0.2">
      <c r="A2844" s="1"/>
      <c r="B2844" s="1"/>
      <c r="C2844" s="16"/>
      <c r="D2844" s="1"/>
      <c r="E2844" s="1"/>
      <c r="F2844" s="1"/>
      <c r="G2844" s="1"/>
      <c r="H2844" s="11"/>
      <c r="I2844" s="11"/>
      <c r="J2844" s="11"/>
      <c r="K2844" s="2"/>
      <c r="L2844" s="2"/>
      <c r="M2844" s="1"/>
    </row>
    <row r="2845" spans="1:13" x14ac:dyDescent="0.2">
      <c r="A2845" s="1"/>
      <c r="B2845" s="1"/>
      <c r="C2845" s="16"/>
      <c r="D2845" s="1"/>
      <c r="E2845" s="1"/>
      <c r="F2845" s="1"/>
      <c r="G2845" s="1"/>
      <c r="H2845" s="11"/>
      <c r="I2845" s="11"/>
      <c r="J2845" s="11"/>
      <c r="K2845" s="2"/>
      <c r="L2845" s="2"/>
      <c r="M2845" s="1"/>
    </row>
    <row r="2846" spans="1:13" x14ac:dyDescent="0.2">
      <c r="A2846" s="1"/>
      <c r="B2846" s="1"/>
      <c r="C2846" s="16"/>
      <c r="D2846" s="1"/>
      <c r="E2846" s="1"/>
      <c r="F2846" s="1"/>
      <c r="G2846" s="1"/>
      <c r="H2846" s="11"/>
      <c r="I2846" s="11"/>
      <c r="J2846" s="11"/>
      <c r="K2846" s="2"/>
      <c r="L2846" s="2"/>
      <c r="M2846" s="1"/>
    </row>
    <row r="2847" spans="1:13" x14ac:dyDescent="0.2">
      <c r="A2847" s="1"/>
      <c r="B2847" s="1"/>
      <c r="C2847" s="16"/>
      <c r="D2847" s="1"/>
      <c r="E2847" s="1"/>
      <c r="F2847" s="1"/>
      <c r="G2847" s="1"/>
      <c r="H2847" s="11"/>
      <c r="I2847" s="11"/>
      <c r="J2847" s="11"/>
      <c r="K2847" s="2"/>
      <c r="L2847" s="2"/>
      <c r="M2847" s="1"/>
    </row>
    <row r="2848" spans="1:13" x14ac:dyDescent="0.2">
      <c r="A2848" s="1"/>
      <c r="B2848" s="1"/>
      <c r="C2848" s="16"/>
      <c r="D2848" s="1"/>
      <c r="E2848" s="1"/>
      <c r="F2848" s="1"/>
      <c r="G2848" s="1"/>
      <c r="H2848" s="11"/>
      <c r="I2848" s="11"/>
      <c r="J2848" s="11"/>
      <c r="K2848" s="2"/>
      <c r="L2848" s="2"/>
      <c r="M2848" s="1"/>
    </row>
    <row r="2849" spans="1:13" x14ac:dyDescent="0.2">
      <c r="A2849" s="1"/>
      <c r="B2849" s="1"/>
      <c r="C2849" s="16"/>
      <c r="D2849" s="1"/>
      <c r="E2849" s="1"/>
      <c r="F2849" s="1"/>
      <c r="G2849" s="1"/>
      <c r="H2849" s="11"/>
      <c r="I2849" s="11"/>
      <c r="J2849" s="11"/>
      <c r="K2849" s="2"/>
      <c r="L2849" s="2"/>
      <c r="M2849" s="1"/>
    </row>
    <row r="2850" spans="1:13" x14ac:dyDescent="0.2">
      <c r="A2850" s="1"/>
      <c r="B2850" s="1"/>
      <c r="C2850" s="16"/>
      <c r="D2850" s="1"/>
      <c r="E2850" s="1"/>
      <c r="F2850" s="1"/>
      <c r="G2850" s="1"/>
      <c r="H2850" s="11"/>
      <c r="I2850" s="11"/>
      <c r="J2850" s="11"/>
      <c r="K2850" s="2"/>
      <c r="L2850" s="2"/>
      <c r="M2850" s="1"/>
    </row>
    <row r="2851" spans="1:13" x14ac:dyDescent="0.2">
      <c r="A2851" s="1"/>
      <c r="B2851" s="1"/>
      <c r="C2851" s="16"/>
      <c r="D2851" s="1"/>
      <c r="E2851" s="1"/>
      <c r="F2851" s="1"/>
      <c r="G2851" s="1"/>
      <c r="H2851" s="11"/>
      <c r="I2851" s="11"/>
      <c r="J2851" s="11"/>
      <c r="K2851" s="2"/>
      <c r="L2851" s="2"/>
      <c r="M2851" s="1"/>
    </row>
    <row r="2852" spans="1:13" x14ac:dyDescent="0.2">
      <c r="A2852" s="1"/>
      <c r="B2852" s="1"/>
      <c r="C2852" s="16"/>
      <c r="D2852" s="1"/>
      <c r="E2852" s="1"/>
      <c r="F2852" s="1"/>
      <c r="G2852" s="1"/>
      <c r="H2852" s="11"/>
      <c r="I2852" s="11"/>
      <c r="J2852" s="11"/>
      <c r="K2852" s="2"/>
      <c r="L2852" s="2"/>
      <c r="M2852" s="1"/>
    </row>
    <row r="2853" spans="1:13" x14ac:dyDescent="0.2">
      <c r="A2853" s="1"/>
      <c r="B2853" s="1"/>
      <c r="C2853" s="16"/>
      <c r="D2853" s="1"/>
      <c r="E2853" s="1"/>
      <c r="F2853" s="1"/>
      <c r="G2853" s="1"/>
      <c r="H2853" s="11"/>
      <c r="I2853" s="11"/>
      <c r="J2853" s="11"/>
      <c r="K2853" s="2"/>
      <c r="L2853" s="2"/>
      <c r="M2853" s="1"/>
    </row>
    <row r="2854" spans="1:13" x14ac:dyDescent="0.2">
      <c r="A2854" s="1"/>
      <c r="B2854" s="1"/>
      <c r="C2854" s="16"/>
      <c r="D2854" s="1"/>
      <c r="E2854" s="1"/>
      <c r="F2854" s="1"/>
      <c r="G2854" s="1"/>
      <c r="H2854" s="11"/>
      <c r="I2854" s="11"/>
      <c r="J2854" s="11"/>
      <c r="K2854" s="2"/>
      <c r="L2854" s="2"/>
      <c r="M2854" s="1"/>
    </row>
    <row r="2855" spans="1:13" x14ac:dyDescent="0.2">
      <c r="A2855" s="1"/>
      <c r="B2855" s="1"/>
      <c r="C2855" s="16"/>
      <c r="D2855" s="1"/>
      <c r="E2855" s="1"/>
      <c r="F2855" s="1"/>
      <c r="G2855" s="1"/>
      <c r="H2855" s="11"/>
      <c r="I2855" s="11"/>
      <c r="J2855" s="11"/>
      <c r="K2855" s="2"/>
      <c r="L2855" s="2"/>
      <c r="M2855" s="1"/>
    </row>
    <row r="2856" spans="1:13" x14ac:dyDescent="0.2">
      <c r="A2856" s="1"/>
      <c r="B2856" s="1"/>
      <c r="C2856" s="16"/>
      <c r="D2856" s="1"/>
      <c r="E2856" s="1"/>
      <c r="F2856" s="1"/>
      <c r="G2856" s="1"/>
      <c r="H2856" s="11"/>
      <c r="I2856" s="11"/>
      <c r="J2856" s="11"/>
      <c r="K2856" s="2"/>
      <c r="L2856" s="2"/>
      <c r="M2856" s="1"/>
    </row>
    <row r="2857" spans="1:13" x14ac:dyDescent="0.2">
      <c r="A2857" s="1"/>
      <c r="B2857" s="1"/>
      <c r="C2857" s="16"/>
      <c r="D2857" s="1"/>
      <c r="E2857" s="1"/>
      <c r="F2857" s="1"/>
      <c r="G2857" s="1"/>
      <c r="H2857" s="11"/>
      <c r="I2857" s="11"/>
      <c r="J2857" s="11"/>
      <c r="K2857" s="2"/>
      <c r="L2857" s="2"/>
      <c r="M2857" s="1"/>
    </row>
    <row r="2858" spans="1:13" x14ac:dyDescent="0.2">
      <c r="A2858" s="1"/>
      <c r="B2858" s="1"/>
      <c r="C2858" s="16"/>
      <c r="D2858" s="1"/>
      <c r="E2858" s="1"/>
      <c r="F2858" s="1"/>
      <c r="G2858" s="1"/>
      <c r="H2858" s="11"/>
      <c r="I2858" s="11"/>
      <c r="J2858" s="11"/>
      <c r="K2858" s="2"/>
      <c r="L2858" s="2"/>
      <c r="M2858" s="1"/>
    </row>
    <row r="2859" spans="1:13" x14ac:dyDescent="0.2">
      <c r="A2859" s="1"/>
      <c r="B2859" s="1"/>
      <c r="C2859" s="16"/>
      <c r="D2859" s="1"/>
      <c r="E2859" s="1"/>
      <c r="F2859" s="1"/>
      <c r="G2859" s="1"/>
      <c r="H2859" s="11"/>
      <c r="I2859" s="11"/>
      <c r="J2859" s="11"/>
      <c r="K2859" s="2"/>
      <c r="L2859" s="2"/>
      <c r="M2859" s="1"/>
    </row>
    <row r="2860" spans="1:13" x14ac:dyDescent="0.2">
      <c r="A2860" s="1"/>
      <c r="B2860" s="1"/>
      <c r="C2860" s="16"/>
      <c r="D2860" s="1"/>
      <c r="E2860" s="1"/>
      <c r="F2860" s="1"/>
      <c r="G2860" s="1"/>
      <c r="H2860" s="11"/>
      <c r="I2860" s="11"/>
      <c r="J2860" s="11"/>
      <c r="K2860" s="2"/>
      <c r="L2860" s="2"/>
      <c r="M2860" s="1"/>
    </row>
    <row r="2861" spans="1:13" x14ac:dyDescent="0.2">
      <c r="A2861" s="1"/>
      <c r="B2861" s="1"/>
      <c r="C2861" s="16"/>
      <c r="D2861" s="1"/>
      <c r="E2861" s="1"/>
      <c r="F2861" s="1"/>
      <c r="G2861" s="1"/>
      <c r="H2861" s="11"/>
      <c r="I2861" s="11"/>
      <c r="J2861" s="11"/>
      <c r="K2861" s="2"/>
      <c r="L2861" s="2"/>
      <c r="M2861" s="1"/>
    </row>
    <row r="2862" spans="1:13" x14ac:dyDescent="0.2">
      <c r="A2862" s="1"/>
      <c r="B2862" s="1"/>
      <c r="C2862" s="16"/>
      <c r="D2862" s="1"/>
      <c r="E2862" s="1"/>
      <c r="F2862" s="1"/>
      <c r="G2862" s="1"/>
      <c r="H2862" s="11"/>
      <c r="I2862" s="11"/>
      <c r="J2862" s="11"/>
      <c r="K2862" s="2"/>
      <c r="L2862" s="2"/>
      <c r="M2862" s="1"/>
    </row>
    <row r="2863" spans="1:13" x14ac:dyDescent="0.2">
      <c r="A2863" s="1"/>
      <c r="B2863" s="1"/>
      <c r="C2863" s="16"/>
      <c r="D2863" s="1"/>
      <c r="E2863" s="1"/>
      <c r="F2863" s="1"/>
      <c r="G2863" s="1"/>
      <c r="H2863" s="11"/>
      <c r="I2863" s="11"/>
      <c r="J2863" s="11"/>
      <c r="K2863" s="2"/>
      <c r="L2863" s="2"/>
      <c r="M2863" s="1"/>
    </row>
    <row r="2864" spans="1:13" x14ac:dyDescent="0.2">
      <c r="A2864" s="1"/>
      <c r="B2864" s="1"/>
      <c r="C2864" s="16"/>
      <c r="D2864" s="1"/>
      <c r="E2864" s="1"/>
      <c r="F2864" s="1"/>
      <c r="G2864" s="1"/>
      <c r="H2864" s="11"/>
      <c r="I2864" s="11"/>
      <c r="J2864" s="11"/>
      <c r="K2864" s="2"/>
      <c r="L2864" s="2"/>
      <c r="M2864" s="1"/>
    </row>
    <row r="2865" spans="1:13" x14ac:dyDescent="0.2">
      <c r="A2865" s="1"/>
      <c r="B2865" s="1"/>
      <c r="C2865" s="16"/>
      <c r="D2865" s="1"/>
      <c r="E2865" s="1"/>
      <c r="F2865" s="1"/>
      <c r="G2865" s="1"/>
      <c r="H2865" s="11"/>
      <c r="I2865" s="11"/>
      <c r="J2865" s="11"/>
      <c r="K2865" s="2"/>
      <c r="L2865" s="2"/>
      <c r="M2865" s="1"/>
    </row>
    <row r="2866" spans="1:13" x14ac:dyDescent="0.2">
      <c r="A2866" s="1"/>
      <c r="B2866" s="1"/>
      <c r="C2866" s="16"/>
      <c r="D2866" s="1"/>
      <c r="E2866" s="1"/>
      <c r="F2866" s="1"/>
      <c r="G2866" s="1"/>
      <c r="H2866" s="11"/>
      <c r="I2866" s="11"/>
      <c r="J2866" s="11"/>
      <c r="K2866" s="2"/>
      <c r="L2866" s="2"/>
      <c r="M2866" s="1"/>
    </row>
    <row r="2867" spans="1:13" x14ac:dyDescent="0.2">
      <c r="A2867" s="1"/>
      <c r="B2867" s="1"/>
      <c r="C2867" s="16"/>
      <c r="D2867" s="1"/>
      <c r="E2867" s="1"/>
      <c r="F2867" s="1"/>
      <c r="G2867" s="1"/>
      <c r="H2867" s="11"/>
      <c r="I2867" s="11"/>
      <c r="J2867" s="11"/>
      <c r="K2867" s="2"/>
      <c r="L2867" s="2"/>
      <c r="M2867" s="1"/>
    </row>
    <row r="2868" spans="1:13" x14ac:dyDescent="0.2">
      <c r="A2868" s="1"/>
      <c r="B2868" s="1"/>
      <c r="C2868" s="16"/>
      <c r="D2868" s="1"/>
      <c r="E2868" s="1"/>
      <c r="F2868" s="1"/>
      <c r="G2868" s="1"/>
      <c r="H2868" s="11"/>
      <c r="I2868" s="11"/>
      <c r="J2868" s="11"/>
      <c r="K2868" s="2"/>
      <c r="L2868" s="2"/>
      <c r="M2868" s="1"/>
    </row>
    <row r="2869" spans="1:13" x14ac:dyDescent="0.2">
      <c r="A2869" s="1"/>
      <c r="B2869" s="1"/>
      <c r="C2869" s="16"/>
      <c r="D2869" s="1"/>
      <c r="E2869" s="1"/>
      <c r="F2869" s="1"/>
      <c r="G2869" s="1"/>
      <c r="H2869" s="11"/>
      <c r="I2869" s="11"/>
      <c r="J2869" s="11"/>
      <c r="K2869" s="2"/>
      <c r="L2869" s="2"/>
      <c r="M2869" s="1"/>
    </row>
    <row r="2870" spans="1:13" x14ac:dyDescent="0.2">
      <c r="A2870" s="1"/>
      <c r="B2870" s="1"/>
      <c r="C2870" s="16"/>
      <c r="D2870" s="1"/>
      <c r="E2870" s="1"/>
      <c r="F2870" s="1"/>
      <c r="G2870" s="1"/>
      <c r="H2870" s="11"/>
      <c r="I2870" s="11"/>
      <c r="J2870" s="11"/>
      <c r="K2870" s="2"/>
      <c r="L2870" s="2"/>
      <c r="M2870" s="1"/>
    </row>
    <row r="2871" spans="1:13" x14ac:dyDescent="0.2">
      <c r="A2871" s="1"/>
      <c r="B2871" s="1"/>
      <c r="C2871" s="16"/>
      <c r="D2871" s="1"/>
      <c r="E2871" s="1"/>
      <c r="F2871" s="1"/>
      <c r="G2871" s="1"/>
      <c r="H2871" s="11"/>
      <c r="I2871" s="11"/>
      <c r="J2871" s="11"/>
      <c r="K2871" s="2"/>
      <c r="L2871" s="2"/>
      <c r="M2871" s="1"/>
    </row>
    <row r="2872" spans="1:13" x14ac:dyDescent="0.2">
      <c r="A2872" s="1"/>
      <c r="B2872" s="1"/>
      <c r="C2872" s="16"/>
      <c r="D2872" s="1"/>
      <c r="E2872" s="1"/>
      <c r="F2872" s="1"/>
      <c r="G2872" s="1"/>
      <c r="H2872" s="11"/>
      <c r="I2872" s="11"/>
      <c r="J2872" s="11"/>
      <c r="K2872" s="2"/>
      <c r="L2872" s="2"/>
      <c r="M2872" s="1"/>
    </row>
    <row r="2873" spans="1:13" x14ac:dyDescent="0.2">
      <c r="A2873" s="1"/>
      <c r="B2873" s="1"/>
      <c r="C2873" s="16"/>
      <c r="D2873" s="1"/>
      <c r="E2873" s="1"/>
      <c r="F2873" s="1"/>
      <c r="G2873" s="1"/>
      <c r="H2873" s="11"/>
      <c r="I2873" s="11"/>
      <c r="J2873" s="11"/>
      <c r="K2873" s="2"/>
      <c r="L2873" s="2"/>
      <c r="M2873" s="1"/>
    </row>
    <row r="2874" spans="1:13" x14ac:dyDescent="0.2">
      <c r="A2874" s="1"/>
      <c r="B2874" s="1"/>
      <c r="C2874" s="16"/>
      <c r="D2874" s="1"/>
      <c r="E2874" s="1"/>
      <c r="F2874" s="1"/>
      <c r="G2874" s="1"/>
      <c r="H2874" s="11"/>
      <c r="I2874" s="11"/>
      <c r="J2874" s="11"/>
      <c r="K2874" s="2"/>
      <c r="L2874" s="2"/>
      <c r="M2874" s="1"/>
    </row>
    <row r="2875" spans="1:13" x14ac:dyDescent="0.2">
      <c r="A2875" s="1"/>
      <c r="B2875" s="1"/>
      <c r="C2875" s="16"/>
      <c r="D2875" s="1"/>
      <c r="E2875" s="1"/>
      <c r="F2875" s="1"/>
      <c r="G2875" s="1"/>
      <c r="H2875" s="11"/>
      <c r="I2875" s="11"/>
      <c r="J2875" s="11"/>
      <c r="K2875" s="2"/>
      <c r="L2875" s="2"/>
      <c r="M2875" s="1"/>
    </row>
    <row r="2876" spans="1:13" x14ac:dyDescent="0.2">
      <c r="A2876" s="1"/>
      <c r="B2876" s="1"/>
      <c r="C2876" s="16"/>
      <c r="D2876" s="1"/>
      <c r="E2876" s="1"/>
      <c r="F2876" s="1"/>
      <c r="G2876" s="1"/>
      <c r="H2876" s="11"/>
      <c r="I2876" s="11"/>
      <c r="J2876" s="11"/>
      <c r="K2876" s="2"/>
      <c r="L2876" s="2"/>
      <c r="M2876" s="1"/>
    </row>
    <row r="2877" spans="1:13" x14ac:dyDescent="0.2">
      <c r="A2877" s="1"/>
      <c r="B2877" s="1"/>
      <c r="C2877" s="16"/>
      <c r="D2877" s="1"/>
      <c r="E2877" s="1"/>
      <c r="F2877" s="1"/>
      <c r="G2877" s="1"/>
      <c r="H2877" s="11"/>
      <c r="I2877" s="11"/>
      <c r="J2877" s="11"/>
      <c r="K2877" s="2"/>
      <c r="L2877" s="2"/>
      <c r="M2877" s="1"/>
    </row>
    <row r="2878" spans="1:13" x14ac:dyDescent="0.2">
      <c r="A2878" s="1"/>
      <c r="B2878" s="1"/>
      <c r="C2878" s="16"/>
      <c r="D2878" s="1"/>
      <c r="E2878" s="1"/>
      <c r="F2878" s="1"/>
      <c r="G2878" s="1"/>
      <c r="H2878" s="11"/>
      <c r="I2878" s="11"/>
      <c r="J2878" s="11"/>
      <c r="K2878" s="2"/>
      <c r="L2878" s="2"/>
      <c r="M2878" s="1"/>
    </row>
    <row r="2879" spans="1:13" x14ac:dyDescent="0.2">
      <c r="A2879" s="1"/>
      <c r="B2879" s="1"/>
      <c r="C2879" s="16"/>
      <c r="D2879" s="1"/>
      <c r="E2879" s="1"/>
      <c r="F2879" s="1"/>
      <c r="G2879" s="1"/>
      <c r="H2879" s="11"/>
      <c r="I2879" s="11"/>
      <c r="J2879" s="11"/>
      <c r="K2879" s="2"/>
      <c r="L2879" s="2"/>
      <c r="M2879" s="1"/>
    </row>
    <row r="2880" spans="1:13" x14ac:dyDescent="0.2">
      <c r="A2880" s="1"/>
      <c r="B2880" s="1"/>
      <c r="C2880" s="16"/>
      <c r="D2880" s="1"/>
      <c r="E2880" s="1"/>
      <c r="F2880" s="1"/>
      <c r="G2880" s="1"/>
      <c r="H2880" s="11"/>
      <c r="I2880" s="11"/>
      <c r="J2880" s="11"/>
      <c r="K2880" s="2"/>
      <c r="L2880" s="2"/>
      <c r="M2880" s="1"/>
    </row>
    <row r="2881" spans="1:13" x14ac:dyDescent="0.2">
      <c r="A2881" s="1"/>
      <c r="B2881" s="1"/>
      <c r="C2881" s="16"/>
      <c r="D2881" s="1"/>
      <c r="E2881" s="1"/>
      <c r="F2881" s="1"/>
      <c r="G2881" s="1"/>
      <c r="H2881" s="11"/>
      <c r="I2881" s="11"/>
      <c r="J2881" s="11"/>
      <c r="K2881" s="2"/>
      <c r="L2881" s="2"/>
      <c r="M2881" s="1"/>
    </row>
    <row r="2882" spans="1:13" x14ac:dyDescent="0.2">
      <c r="A2882" s="1"/>
      <c r="B2882" s="1"/>
      <c r="C2882" s="16"/>
      <c r="D2882" s="1"/>
      <c r="E2882" s="1"/>
      <c r="F2882" s="1"/>
      <c r="G2882" s="1"/>
      <c r="H2882" s="11"/>
      <c r="I2882" s="11"/>
      <c r="J2882" s="11"/>
      <c r="K2882" s="2"/>
      <c r="L2882" s="2"/>
      <c r="M2882" s="1"/>
    </row>
    <row r="2883" spans="1:13" x14ac:dyDescent="0.2">
      <c r="A2883" s="1"/>
      <c r="B2883" s="1"/>
      <c r="C2883" s="16"/>
      <c r="D2883" s="1"/>
      <c r="E2883" s="1"/>
      <c r="F2883" s="1"/>
      <c r="G2883" s="1"/>
      <c r="H2883" s="11"/>
      <c r="I2883" s="11"/>
      <c r="J2883" s="11"/>
      <c r="K2883" s="2"/>
      <c r="L2883" s="2"/>
      <c r="M2883" s="1"/>
    </row>
    <row r="2884" spans="1:13" x14ac:dyDescent="0.2">
      <c r="A2884" s="1"/>
      <c r="B2884" s="1"/>
      <c r="C2884" s="16"/>
      <c r="D2884" s="1"/>
      <c r="E2884" s="1"/>
      <c r="F2884" s="1"/>
      <c r="G2884" s="1"/>
      <c r="H2884" s="11"/>
      <c r="I2884" s="11"/>
      <c r="J2884" s="11"/>
      <c r="K2884" s="2"/>
      <c r="L2884" s="2"/>
      <c r="M2884" s="1"/>
    </row>
    <row r="2885" spans="1:13" x14ac:dyDescent="0.2">
      <c r="A2885" s="1"/>
      <c r="B2885" s="1"/>
      <c r="C2885" s="16"/>
      <c r="D2885" s="1"/>
      <c r="E2885" s="1"/>
      <c r="F2885" s="1"/>
      <c r="G2885" s="1"/>
      <c r="H2885" s="11"/>
      <c r="I2885" s="11"/>
      <c r="J2885" s="11"/>
      <c r="K2885" s="2"/>
      <c r="L2885" s="2"/>
      <c r="M2885" s="1"/>
    </row>
    <row r="2886" spans="1:13" x14ac:dyDescent="0.2">
      <c r="A2886" s="1"/>
      <c r="B2886" s="1"/>
      <c r="C2886" s="16"/>
      <c r="D2886" s="1"/>
      <c r="E2886" s="1"/>
      <c r="F2886" s="1"/>
      <c r="G2886" s="1"/>
      <c r="H2886" s="11"/>
      <c r="I2886" s="11"/>
      <c r="J2886" s="11"/>
      <c r="K2886" s="2"/>
      <c r="L2886" s="2"/>
      <c r="M2886" s="1"/>
    </row>
    <row r="2887" spans="1:13" x14ac:dyDescent="0.2">
      <c r="A2887" s="1"/>
      <c r="B2887" s="1"/>
      <c r="C2887" s="16"/>
      <c r="D2887" s="1"/>
      <c r="E2887" s="1"/>
      <c r="F2887" s="1"/>
      <c r="G2887" s="1"/>
      <c r="H2887" s="11"/>
      <c r="I2887" s="11"/>
      <c r="J2887" s="11"/>
      <c r="K2887" s="2"/>
      <c r="L2887" s="2"/>
      <c r="M2887" s="1"/>
    </row>
    <row r="2888" spans="1:13" x14ac:dyDescent="0.2">
      <c r="A2888" s="1"/>
      <c r="B2888" s="1"/>
      <c r="C2888" s="16"/>
      <c r="D2888" s="1"/>
      <c r="E2888" s="1"/>
      <c r="F2888" s="1"/>
      <c r="G2888" s="1"/>
      <c r="H2888" s="11"/>
      <c r="I2888" s="11"/>
      <c r="J2888" s="11"/>
      <c r="K2888" s="2"/>
      <c r="L2888" s="2"/>
      <c r="M2888" s="1"/>
    </row>
    <row r="2889" spans="1:13" x14ac:dyDescent="0.2">
      <c r="A2889" s="1"/>
      <c r="B2889" s="1"/>
      <c r="C2889" s="16"/>
      <c r="D2889" s="1"/>
      <c r="E2889" s="1"/>
      <c r="F2889" s="1"/>
      <c r="G2889" s="1"/>
      <c r="H2889" s="11"/>
      <c r="I2889" s="11"/>
      <c r="J2889" s="11"/>
      <c r="K2889" s="2"/>
      <c r="L2889" s="2"/>
      <c r="M2889" s="1"/>
    </row>
    <row r="2890" spans="1:13" x14ac:dyDescent="0.2">
      <c r="A2890" s="1"/>
      <c r="B2890" s="1"/>
      <c r="C2890" s="16"/>
      <c r="D2890" s="1"/>
      <c r="E2890" s="1"/>
      <c r="F2890" s="1"/>
      <c r="G2890" s="1"/>
      <c r="H2890" s="11"/>
      <c r="I2890" s="11"/>
      <c r="J2890" s="11"/>
      <c r="K2890" s="2"/>
      <c r="L2890" s="2"/>
      <c r="M2890" s="1"/>
    </row>
    <row r="2891" spans="1:13" x14ac:dyDescent="0.2">
      <c r="A2891" s="1"/>
      <c r="B2891" s="1"/>
      <c r="C2891" s="16"/>
      <c r="D2891" s="1"/>
      <c r="E2891" s="1"/>
      <c r="F2891" s="1"/>
      <c r="G2891" s="1"/>
      <c r="H2891" s="11"/>
      <c r="I2891" s="11"/>
      <c r="J2891" s="11"/>
      <c r="K2891" s="2"/>
      <c r="L2891" s="2"/>
      <c r="M2891" s="1"/>
    </row>
    <row r="2892" spans="1:13" x14ac:dyDescent="0.2">
      <c r="A2892" s="1"/>
      <c r="B2892" s="1"/>
      <c r="C2892" s="16"/>
      <c r="D2892" s="1"/>
      <c r="E2892" s="1"/>
      <c r="F2892" s="1"/>
      <c r="G2892" s="1"/>
      <c r="H2892" s="11"/>
      <c r="I2892" s="11"/>
      <c r="J2892" s="11"/>
      <c r="K2892" s="2"/>
      <c r="L2892" s="2"/>
      <c r="M2892" s="1"/>
    </row>
    <row r="2893" spans="1:13" x14ac:dyDescent="0.2">
      <c r="A2893" s="1"/>
      <c r="B2893" s="1"/>
      <c r="C2893" s="16"/>
      <c r="D2893" s="1"/>
      <c r="E2893" s="1"/>
      <c r="F2893" s="1"/>
      <c r="G2893" s="1"/>
      <c r="H2893" s="11"/>
      <c r="I2893" s="11"/>
      <c r="J2893" s="11"/>
      <c r="K2893" s="2"/>
      <c r="L2893" s="2"/>
      <c r="M2893" s="1"/>
    </row>
    <row r="2894" spans="1:13" x14ac:dyDescent="0.2">
      <c r="A2894" s="1"/>
      <c r="B2894" s="1"/>
      <c r="C2894" s="16"/>
      <c r="D2894" s="1"/>
      <c r="E2894" s="1"/>
      <c r="F2894" s="1"/>
      <c r="G2894" s="1"/>
      <c r="H2894" s="11"/>
      <c r="I2894" s="11"/>
      <c r="J2894" s="11"/>
      <c r="K2894" s="2"/>
      <c r="L2894" s="2"/>
      <c r="M2894" s="1"/>
    </row>
    <row r="2895" spans="1:13" x14ac:dyDescent="0.2">
      <c r="A2895" s="1"/>
      <c r="B2895" s="1"/>
      <c r="C2895" s="16"/>
      <c r="D2895" s="1"/>
      <c r="E2895" s="1"/>
      <c r="F2895" s="1"/>
      <c r="G2895" s="1"/>
      <c r="H2895" s="11"/>
      <c r="I2895" s="11"/>
      <c r="J2895" s="11"/>
      <c r="K2895" s="2"/>
      <c r="L2895" s="2"/>
      <c r="M2895" s="1"/>
    </row>
    <row r="2896" spans="1:13" x14ac:dyDescent="0.2">
      <c r="A2896" s="1"/>
      <c r="B2896" s="1"/>
      <c r="C2896" s="16"/>
      <c r="D2896" s="1"/>
      <c r="E2896" s="1"/>
      <c r="F2896" s="1"/>
      <c r="G2896" s="1"/>
      <c r="H2896" s="11"/>
      <c r="I2896" s="11"/>
      <c r="J2896" s="11"/>
      <c r="K2896" s="2"/>
      <c r="L2896" s="2"/>
      <c r="M2896" s="1"/>
    </row>
    <row r="2897" spans="1:13" x14ac:dyDescent="0.2">
      <c r="A2897" s="1"/>
      <c r="B2897" s="1"/>
      <c r="C2897" s="16"/>
      <c r="D2897" s="1"/>
      <c r="E2897" s="1"/>
      <c r="F2897" s="1"/>
      <c r="G2897" s="1"/>
      <c r="H2897" s="11"/>
      <c r="I2897" s="11"/>
      <c r="J2897" s="11"/>
      <c r="K2897" s="2"/>
      <c r="L2897" s="2"/>
      <c r="M2897" s="1"/>
    </row>
    <row r="2898" spans="1:13" x14ac:dyDescent="0.2">
      <c r="A2898" s="1"/>
      <c r="B2898" s="1"/>
      <c r="C2898" s="16"/>
      <c r="D2898" s="1"/>
      <c r="E2898" s="1"/>
      <c r="F2898" s="1"/>
      <c r="G2898" s="1"/>
      <c r="H2898" s="11"/>
      <c r="I2898" s="11"/>
      <c r="J2898" s="11"/>
      <c r="K2898" s="2"/>
      <c r="L2898" s="2"/>
      <c r="M2898" s="1"/>
    </row>
    <row r="2899" spans="1:13" x14ac:dyDescent="0.2">
      <c r="A2899" s="1"/>
      <c r="B2899" s="1"/>
      <c r="C2899" s="16"/>
      <c r="D2899" s="1"/>
      <c r="E2899" s="1"/>
      <c r="F2899" s="1"/>
      <c r="G2899" s="1"/>
      <c r="H2899" s="11"/>
      <c r="I2899" s="11"/>
      <c r="J2899" s="11"/>
      <c r="K2899" s="2"/>
      <c r="L2899" s="2"/>
      <c r="M2899" s="1"/>
    </row>
    <row r="2900" spans="1:13" x14ac:dyDescent="0.2">
      <c r="A2900" s="1"/>
      <c r="B2900" s="1"/>
      <c r="C2900" s="16"/>
      <c r="D2900" s="1"/>
      <c r="E2900" s="1"/>
      <c r="F2900" s="1"/>
      <c r="G2900" s="1"/>
      <c r="H2900" s="11"/>
      <c r="I2900" s="11"/>
      <c r="J2900" s="11"/>
      <c r="K2900" s="2"/>
      <c r="L2900" s="2"/>
      <c r="M2900" s="1"/>
    </row>
    <row r="2901" spans="1:13" x14ac:dyDescent="0.2">
      <c r="A2901" s="1"/>
      <c r="B2901" s="1"/>
      <c r="C2901" s="16"/>
      <c r="D2901" s="1"/>
      <c r="E2901" s="1"/>
      <c r="F2901" s="1"/>
      <c r="G2901" s="1"/>
      <c r="H2901" s="11"/>
      <c r="I2901" s="11"/>
      <c r="J2901" s="11"/>
      <c r="K2901" s="2"/>
      <c r="L2901" s="2"/>
      <c r="M2901" s="1"/>
    </row>
    <row r="2902" spans="1:13" x14ac:dyDescent="0.2">
      <c r="A2902" s="1"/>
      <c r="B2902" s="1"/>
      <c r="C2902" s="16"/>
      <c r="D2902" s="1"/>
      <c r="E2902" s="1"/>
      <c r="F2902" s="1"/>
      <c r="G2902" s="1"/>
      <c r="H2902" s="11"/>
      <c r="I2902" s="11"/>
      <c r="J2902" s="11"/>
      <c r="K2902" s="2"/>
      <c r="L2902" s="2"/>
      <c r="M2902" s="1"/>
    </row>
    <row r="2903" spans="1:13" x14ac:dyDescent="0.2">
      <c r="A2903" s="1"/>
      <c r="B2903" s="1"/>
      <c r="C2903" s="16"/>
      <c r="D2903" s="1"/>
      <c r="E2903" s="1"/>
      <c r="F2903" s="1"/>
      <c r="G2903" s="1"/>
      <c r="H2903" s="11"/>
      <c r="I2903" s="11"/>
      <c r="J2903" s="11"/>
      <c r="K2903" s="2"/>
      <c r="L2903" s="2"/>
      <c r="M2903" s="1"/>
    </row>
    <row r="2904" spans="1:13" x14ac:dyDescent="0.2">
      <c r="A2904" s="1"/>
      <c r="B2904" s="1"/>
      <c r="C2904" s="16"/>
      <c r="D2904" s="1"/>
      <c r="E2904" s="1"/>
      <c r="F2904" s="1"/>
      <c r="G2904" s="1"/>
      <c r="H2904" s="11"/>
      <c r="I2904" s="11"/>
      <c r="J2904" s="11"/>
      <c r="K2904" s="2"/>
      <c r="L2904" s="2"/>
      <c r="M2904" s="1"/>
    </row>
    <row r="2905" spans="1:13" x14ac:dyDescent="0.2">
      <c r="A2905" s="1"/>
      <c r="B2905" s="1"/>
      <c r="C2905" s="16"/>
      <c r="D2905" s="1"/>
      <c r="E2905" s="1"/>
      <c r="F2905" s="1"/>
      <c r="G2905" s="1"/>
      <c r="H2905" s="11"/>
      <c r="I2905" s="11"/>
      <c r="J2905" s="11"/>
      <c r="K2905" s="2"/>
      <c r="L2905" s="2"/>
      <c r="M2905" s="1"/>
    </row>
    <row r="2906" spans="1:13" x14ac:dyDescent="0.2">
      <c r="A2906" s="1"/>
      <c r="B2906" s="1"/>
      <c r="C2906" s="16"/>
      <c r="D2906" s="1"/>
      <c r="E2906" s="1"/>
      <c r="F2906" s="1"/>
      <c r="G2906" s="1"/>
      <c r="H2906" s="11"/>
      <c r="I2906" s="11"/>
      <c r="J2906" s="11"/>
      <c r="K2906" s="2"/>
      <c r="L2906" s="2"/>
      <c r="M2906" s="1"/>
    </row>
    <row r="2907" spans="1:13" x14ac:dyDescent="0.2">
      <c r="A2907" s="1"/>
      <c r="B2907" s="1"/>
      <c r="C2907" s="16"/>
      <c r="D2907" s="1"/>
      <c r="E2907" s="1"/>
      <c r="F2907" s="1"/>
      <c r="G2907" s="1"/>
      <c r="H2907" s="11"/>
      <c r="I2907" s="11"/>
      <c r="J2907" s="11"/>
      <c r="K2907" s="2"/>
      <c r="L2907" s="2"/>
      <c r="M2907" s="1"/>
    </row>
    <row r="2908" spans="1:13" x14ac:dyDescent="0.2">
      <c r="A2908" s="1"/>
      <c r="B2908" s="1"/>
      <c r="C2908" s="16"/>
      <c r="D2908" s="1"/>
      <c r="E2908" s="1"/>
      <c r="F2908" s="1"/>
      <c r="G2908" s="1"/>
      <c r="H2908" s="11"/>
      <c r="I2908" s="11"/>
      <c r="J2908" s="11"/>
      <c r="K2908" s="2"/>
      <c r="L2908" s="2"/>
      <c r="M2908" s="1"/>
    </row>
    <row r="2909" spans="1:13" x14ac:dyDescent="0.2">
      <c r="A2909" s="1"/>
      <c r="B2909" s="1"/>
      <c r="C2909" s="16"/>
      <c r="D2909" s="1"/>
      <c r="E2909" s="1"/>
      <c r="F2909" s="1"/>
      <c r="G2909" s="1"/>
      <c r="H2909" s="11"/>
      <c r="I2909" s="11"/>
      <c r="J2909" s="11"/>
      <c r="K2909" s="2"/>
      <c r="L2909" s="2"/>
      <c r="M2909" s="1"/>
    </row>
    <row r="2910" spans="1:13" x14ac:dyDescent="0.2">
      <c r="A2910" s="1"/>
      <c r="B2910" s="1"/>
      <c r="C2910" s="16"/>
      <c r="D2910" s="1"/>
      <c r="E2910" s="1"/>
      <c r="F2910" s="1"/>
      <c r="G2910" s="1"/>
      <c r="H2910" s="11"/>
      <c r="I2910" s="11"/>
      <c r="J2910" s="11"/>
      <c r="K2910" s="2"/>
      <c r="L2910" s="2"/>
      <c r="M2910" s="1"/>
    </row>
    <row r="2911" spans="1:13" x14ac:dyDescent="0.2">
      <c r="A2911" s="1"/>
      <c r="B2911" s="1"/>
      <c r="C2911" s="16"/>
      <c r="D2911" s="1"/>
      <c r="E2911" s="1"/>
      <c r="F2911" s="1"/>
      <c r="G2911" s="1"/>
      <c r="H2911" s="11"/>
      <c r="I2911" s="11"/>
      <c r="J2911" s="11"/>
      <c r="K2911" s="2"/>
      <c r="L2911" s="2"/>
      <c r="M2911" s="1"/>
    </row>
    <row r="2912" spans="1:13" x14ac:dyDescent="0.2">
      <c r="A2912" s="1"/>
      <c r="B2912" s="1"/>
      <c r="C2912" s="16"/>
      <c r="D2912" s="1"/>
      <c r="E2912" s="1"/>
      <c r="F2912" s="1"/>
      <c r="G2912" s="1"/>
      <c r="H2912" s="11"/>
      <c r="I2912" s="11"/>
      <c r="J2912" s="11"/>
      <c r="K2912" s="2"/>
      <c r="L2912" s="2"/>
      <c r="M2912" s="1"/>
    </row>
    <row r="2913" spans="1:13" x14ac:dyDescent="0.2">
      <c r="A2913" s="1"/>
      <c r="B2913" s="1"/>
      <c r="C2913" s="16"/>
      <c r="D2913" s="1"/>
      <c r="E2913" s="1"/>
      <c r="F2913" s="1"/>
      <c r="G2913" s="1"/>
      <c r="H2913" s="11"/>
      <c r="I2913" s="11"/>
      <c r="J2913" s="11"/>
      <c r="K2913" s="2"/>
      <c r="L2913" s="2"/>
      <c r="M2913" s="1"/>
    </row>
    <row r="2914" spans="1:13" x14ac:dyDescent="0.2">
      <c r="A2914" s="1"/>
      <c r="B2914" s="1"/>
      <c r="C2914" s="16"/>
      <c r="D2914" s="1"/>
      <c r="E2914" s="1"/>
      <c r="F2914" s="1"/>
      <c r="G2914" s="1"/>
      <c r="H2914" s="11"/>
      <c r="I2914" s="11"/>
      <c r="J2914" s="11"/>
      <c r="K2914" s="2"/>
      <c r="L2914" s="2"/>
      <c r="M2914" s="1"/>
    </row>
    <row r="2915" spans="1:13" x14ac:dyDescent="0.2">
      <c r="A2915" s="1"/>
      <c r="B2915" s="1"/>
      <c r="C2915" s="16"/>
      <c r="D2915" s="1"/>
      <c r="E2915" s="1"/>
      <c r="F2915" s="1"/>
      <c r="G2915" s="1"/>
      <c r="H2915" s="11"/>
      <c r="I2915" s="11"/>
      <c r="J2915" s="11"/>
      <c r="K2915" s="2"/>
      <c r="L2915" s="2"/>
      <c r="M2915" s="1"/>
    </row>
    <row r="2916" spans="1:13" x14ac:dyDescent="0.2">
      <c r="A2916" s="1"/>
      <c r="B2916" s="1"/>
      <c r="C2916" s="16"/>
      <c r="D2916" s="1"/>
      <c r="E2916" s="1"/>
      <c r="F2916" s="1"/>
      <c r="G2916" s="1"/>
      <c r="H2916" s="11"/>
      <c r="I2916" s="11"/>
      <c r="J2916" s="11"/>
      <c r="K2916" s="2"/>
      <c r="L2916" s="2"/>
      <c r="M2916" s="1"/>
    </row>
    <row r="2917" spans="1:13" x14ac:dyDescent="0.2">
      <c r="A2917" s="1"/>
      <c r="B2917" s="1"/>
      <c r="C2917" s="16"/>
      <c r="D2917" s="1"/>
      <c r="E2917" s="1"/>
      <c r="F2917" s="1"/>
      <c r="G2917" s="1"/>
      <c r="H2917" s="11"/>
      <c r="I2917" s="11"/>
      <c r="J2917" s="11"/>
      <c r="K2917" s="2"/>
      <c r="L2917" s="2"/>
      <c r="M2917" s="1"/>
    </row>
    <row r="2918" spans="1:13" x14ac:dyDescent="0.2">
      <c r="A2918" s="1"/>
      <c r="B2918" s="1"/>
      <c r="C2918" s="16"/>
      <c r="D2918" s="1"/>
      <c r="E2918" s="1"/>
      <c r="F2918" s="1"/>
      <c r="G2918" s="1"/>
      <c r="H2918" s="11"/>
      <c r="I2918" s="11"/>
      <c r="J2918" s="11"/>
      <c r="K2918" s="2"/>
      <c r="L2918" s="2"/>
      <c r="M2918" s="1"/>
    </row>
    <row r="2919" spans="1:13" x14ac:dyDescent="0.2">
      <c r="A2919" s="1"/>
      <c r="B2919" s="1"/>
      <c r="C2919" s="16"/>
      <c r="D2919" s="1"/>
      <c r="E2919" s="1"/>
      <c r="F2919" s="1"/>
      <c r="G2919" s="1"/>
      <c r="H2919" s="11"/>
      <c r="I2919" s="11"/>
      <c r="J2919" s="11"/>
      <c r="K2919" s="2"/>
      <c r="L2919" s="2"/>
      <c r="M2919" s="1"/>
    </row>
    <row r="2920" spans="1:13" x14ac:dyDescent="0.2">
      <c r="A2920" s="1"/>
      <c r="B2920" s="1"/>
      <c r="C2920" s="16"/>
      <c r="D2920" s="1"/>
      <c r="E2920" s="1"/>
      <c r="F2920" s="1"/>
      <c r="G2920" s="1"/>
      <c r="H2920" s="11"/>
      <c r="I2920" s="11"/>
      <c r="J2920" s="11"/>
      <c r="K2920" s="2"/>
      <c r="L2920" s="2"/>
      <c r="M2920" s="1"/>
    </row>
    <row r="2921" spans="1:13" x14ac:dyDescent="0.2">
      <c r="A2921" s="1"/>
      <c r="B2921" s="1"/>
      <c r="C2921" s="16"/>
      <c r="D2921" s="1"/>
      <c r="E2921" s="1"/>
      <c r="F2921" s="1"/>
      <c r="G2921" s="1"/>
      <c r="H2921" s="11"/>
      <c r="I2921" s="11"/>
      <c r="J2921" s="11"/>
      <c r="K2921" s="2"/>
      <c r="L2921" s="2"/>
      <c r="M2921" s="1"/>
    </row>
    <row r="2922" spans="1:13" x14ac:dyDescent="0.2">
      <c r="A2922" s="1"/>
      <c r="B2922" s="1"/>
      <c r="C2922" s="16"/>
      <c r="D2922" s="1"/>
      <c r="E2922" s="1"/>
      <c r="F2922" s="1"/>
      <c r="G2922" s="1"/>
      <c r="H2922" s="11"/>
      <c r="I2922" s="11"/>
      <c r="J2922" s="11"/>
      <c r="K2922" s="2"/>
      <c r="L2922" s="2"/>
      <c r="M2922" s="1"/>
    </row>
    <row r="2923" spans="1:13" x14ac:dyDescent="0.2">
      <c r="A2923" s="1"/>
      <c r="B2923" s="1"/>
      <c r="C2923" s="16"/>
      <c r="D2923" s="1"/>
      <c r="E2923" s="1"/>
      <c r="F2923" s="1"/>
      <c r="G2923" s="1"/>
      <c r="H2923" s="11"/>
      <c r="I2923" s="11"/>
      <c r="J2923" s="11"/>
      <c r="K2923" s="2"/>
      <c r="L2923" s="2"/>
      <c r="M2923" s="1"/>
    </row>
    <row r="2924" spans="1:13" x14ac:dyDescent="0.2">
      <c r="A2924" s="1"/>
      <c r="B2924" s="1"/>
      <c r="C2924" s="16"/>
      <c r="D2924" s="1"/>
      <c r="E2924" s="1"/>
      <c r="F2924" s="1"/>
      <c r="G2924" s="1"/>
      <c r="H2924" s="11"/>
      <c r="I2924" s="11"/>
      <c r="J2924" s="11"/>
      <c r="K2924" s="2"/>
      <c r="L2924" s="2"/>
      <c r="M2924" s="1"/>
    </row>
    <row r="2925" spans="1:13" x14ac:dyDescent="0.2">
      <c r="A2925" s="1"/>
      <c r="B2925" s="1"/>
      <c r="C2925" s="16"/>
      <c r="D2925" s="1"/>
      <c r="E2925" s="1"/>
      <c r="F2925" s="1"/>
      <c r="G2925" s="1"/>
      <c r="H2925" s="11"/>
      <c r="I2925" s="11"/>
      <c r="J2925" s="11"/>
      <c r="K2925" s="2"/>
      <c r="L2925" s="2"/>
      <c r="M2925" s="1"/>
    </row>
    <row r="2926" spans="1:13" x14ac:dyDescent="0.2">
      <c r="A2926" s="1"/>
      <c r="B2926" s="1"/>
      <c r="C2926" s="16"/>
      <c r="D2926" s="1"/>
      <c r="E2926" s="1"/>
      <c r="F2926" s="1"/>
      <c r="G2926" s="1"/>
      <c r="H2926" s="11"/>
      <c r="I2926" s="11"/>
      <c r="J2926" s="11"/>
      <c r="K2926" s="2"/>
      <c r="L2926" s="2"/>
      <c r="M2926" s="1"/>
    </row>
    <row r="2927" spans="1:13" x14ac:dyDescent="0.2">
      <c r="A2927" s="1"/>
      <c r="B2927" s="1"/>
      <c r="C2927" s="16"/>
      <c r="D2927" s="1"/>
      <c r="E2927" s="1"/>
      <c r="F2927" s="1"/>
      <c r="G2927" s="1"/>
      <c r="H2927" s="11"/>
      <c r="I2927" s="11"/>
      <c r="J2927" s="11"/>
      <c r="K2927" s="2"/>
      <c r="L2927" s="2"/>
      <c r="M2927" s="1"/>
    </row>
    <row r="2928" spans="1:13" x14ac:dyDescent="0.2">
      <c r="A2928" s="1"/>
      <c r="B2928" s="1"/>
      <c r="C2928" s="16"/>
      <c r="D2928" s="1"/>
      <c r="E2928" s="1"/>
      <c r="F2928" s="1"/>
      <c r="G2928" s="1"/>
      <c r="H2928" s="11"/>
      <c r="I2928" s="11"/>
      <c r="J2928" s="11"/>
      <c r="K2928" s="2"/>
      <c r="L2928" s="2"/>
      <c r="M2928" s="1"/>
    </row>
    <row r="2929" spans="1:13" x14ac:dyDescent="0.2">
      <c r="A2929" s="1"/>
      <c r="B2929" s="1"/>
      <c r="C2929" s="16"/>
      <c r="D2929" s="1"/>
      <c r="E2929" s="1"/>
      <c r="F2929" s="1"/>
      <c r="G2929" s="1"/>
      <c r="H2929" s="11"/>
      <c r="I2929" s="11"/>
      <c r="J2929" s="11"/>
      <c r="K2929" s="2"/>
      <c r="L2929" s="2"/>
      <c r="M2929" s="1"/>
    </row>
    <row r="2930" spans="1:13" x14ac:dyDescent="0.2">
      <c r="A2930" s="1"/>
      <c r="B2930" s="1"/>
      <c r="C2930" s="16"/>
      <c r="D2930" s="1"/>
      <c r="E2930" s="1"/>
      <c r="F2930" s="1"/>
      <c r="G2930" s="1"/>
      <c r="H2930" s="11"/>
      <c r="I2930" s="11"/>
      <c r="J2930" s="11"/>
      <c r="K2930" s="2"/>
      <c r="L2930" s="2"/>
      <c r="M2930" s="1"/>
    </row>
    <row r="2931" spans="1:13" x14ac:dyDescent="0.2">
      <c r="A2931" s="1"/>
      <c r="B2931" s="1"/>
      <c r="C2931" s="16"/>
      <c r="D2931" s="1"/>
      <c r="E2931" s="1"/>
      <c r="F2931" s="1"/>
      <c r="G2931" s="1"/>
      <c r="H2931" s="11"/>
      <c r="I2931" s="11"/>
      <c r="J2931" s="11"/>
      <c r="K2931" s="2"/>
      <c r="L2931" s="2"/>
      <c r="M2931" s="1"/>
    </row>
    <row r="2932" spans="1:13" x14ac:dyDescent="0.2">
      <c r="A2932" s="1"/>
      <c r="B2932" s="1"/>
      <c r="C2932" s="16"/>
      <c r="D2932" s="1"/>
      <c r="E2932" s="1"/>
      <c r="F2932" s="1"/>
      <c r="G2932" s="1"/>
      <c r="H2932" s="11"/>
      <c r="I2932" s="11"/>
      <c r="J2932" s="11"/>
      <c r="K2932" s="2"/>
      <c r="L2932" s="2"/>
      <c r="M2932" s="1"/>
    </row>
    <row r="2933" spans="1:13" x14ac:dyDescent="0.2">
      <c r="A2933" s="1"/>
      <c r="B2933" s="1"/>
      <c r="C2933" s="16"/>
      <c r="D2933" s="1"/>
      <c r="E2933" s="1"/>
      <c r="F2933" s="1"/>
      <c r="G2933" s="1"/>
      <c r="H2933" s="11"/>
      <c r="I2933" s="11"/>
      <c r="J2933" s="11"/>
      <c r="K2933" s="2"/>
      <c r="L2933" s="2"/>
      <c r="M2933" s="1"/>
    </row>
    <row r="2934" spans="1:13" x14ac:dyDescent="0.2">
      <c r="A2934" s="1"/>
      <c r="B2934" s="1"/>
      <c r="C2934" s="16"/>
      <c r="D2934" s="1"/>
      <c r="E2934" s="1"/>
      <c r="F2934" s="1"/>
      <c r="G2934" s="1"/>
      <c r="H2934" s="11"/>
      <c r="I2934" s="11"/>
      <c r="J2934" s="11"/>
      <c r="K2934" s="2"/>
      <c r="L2934" s="2"/>
      <c r="M2934" s="1"/>
    </row>
    <row r="2935" spans="1:13" x14ac:dyDescent="0.2">
      <c r="A2935" s="1"/>
      <c r="B2935" s="1"/>
      <c r="C2935" s="16"/>
      <c r="D2935" s="1"/>
      <c r="E2935" s="1"/>
      <c r="F2935" s="1"/>
      <c r="G2935" s="1"/>
      <c r="H2935" s="11"/>
      <c r="I2935" s="11"/>
      <c r="J2935" s="11"/>
      <c r="K2935" s="2"/>
      <c r="L2935" s="2"/>
      <c r="M2935" s="1"/>
    </row>
    <row r="2936" spans="1:13" x14ac:dyDescent="0.2">
      <c r="A2936" s="1"/>
      <c r="B2936" s="1"/>
      <c r="C2936" s="16"/>
      <c r="D2936" s="1"/>
      <c r="E2936" s="1"/>
      <c r="F2936" s="1"/>
      <c r="G2936" s="1"/>
      <c r="H2936" s="11"/>
      <c r="I2936" s="11"/>
      <c r="J2936" s="11"/>
      <c r="K2936" s="2"/>
      <c r="L2936" s="2"/>
      <c r="M2936" s="1"/>
    </row>
    <row r="2937" spans="1:13" x14ac:dyDescent="0.2">
      <c r="A2937" s="1"/>
      <c r="B2937" s="1"/>
      <c r="C2937" s="16"/>
      <c r="D2937" s="1"/>
      <c r="E2937" s="1"/>
      <c r="F2937" s="1"/>
      <c r="G2937" s="1"/>
      <c r="H2937" s="11"/>
      <c r="I2937" s="11"/>
      <c r="J2937" s="11"/>
      <c r="K2937" s="2"/>
      <c r="L2937" s="2"/>
      <c r="M2937" s="1"/>
    </row>
    <row r="2938" spans="1:13" x14ac:dyDescent="0.2">
      <c r="A2938" s="1"/>
      <c r="B2938" s="1"/>
      <c r="C2938" s="16"/>
      <c r="D2938" s="1"/>
      <c r="E2938" s="1"/>
      <c r="F2938" s="1"/>
      <c r="G2938" s="1"/>
      <c r="H2938" s="11"/>
      <c r="I2938" s="11"/>
      <c r="J2938" s="11"/>
      <c r="K2938" s="2"/>
      <c r="L2938" s="2"/>
      <c r="M2938" s="1"/>
    </row>
    <row r="2939" spans="1:13" x14ac:dyDescent="0.2">
      <c r="A2939" s="1"/>
      <c r="B2939" s="1"/>
      <c r="C2939" s="16"/>
      <c r="D2939" s="1"/>
      <c r="E2939" s="1"/>
      <c r="F2939" s="1"/>
      <c r="G2939" s="1"/>
      <c r="H2939" s="11"/>
      <c r="I2939" s="11"/>
      <c r="J2939" s="11"/>
      <c r="K2939" s="2"/>
      <c r="L2939" s="2"/>
      <c r="M2939" s="1"/>
    </row>
    <row r="2940" spans="1:13" x14ac:dyDescent="0.2">
      <c r="A2940" s="1"/>
      <c r="B2940" s="1"/>
      <c r="C2940" s="16"/>
      <c r="D2940" s="1"/>
      <c r="E2940" s="1"/>
      <c r="F2940" s="1"/>
      <c r="G2940" s="1"/>
      <c r="H2940" s="11"/>
      <c r="I2940" s="11"/>
      <c r="J2940" s="11"/>
      <c r="K2940" s="2"/>
      <c r="L2940" s="2"/>
      <c r="M2940" s="1"/>
    </row>
    <row r="2941" spans="1:13" x14ac:dyDescent="0.2">
      <c r="A2941" s="1"/>
      <c r="B2941" s="1"/>
      <c r="C2941" s="16"/>
      <c r="D2941" s="1"/>
      <c r="E2941" s="1"/>
      <c r="F2941" s="1"/>
      <c r="G2941" s="1"/>
      <c r="H2941" s="11"/>
      <c r="I2941" s="11"/>
      <c r="J2941" s="11"/>
      <c r="K2941" s="2"/>
      <c r="L2941" s="2"/>
      <c r="M2941" s="1"/>
    </row>
    <row r="2942" spans="1:13" x14ac:dyDescent="0.2">
      <c r="A2942" s="1"/>
      <c r="B2942" s="1"/>
      <c r="C2942" s="16"/>
      <c r="D2942" s="1"/>
      <c r="E2942" s="1"/>
      <c r="F2942" s="1"/>
      <c r="G2942" s="1"/>
      <c r="H2942" s="11"/>
      <c r="I2942" s="11"/>
      <c r="J2942" s="11"/>
      <c r="K2942" s="2"/>
      <c r="L2942" s="2"/>
      <c r="M2942" s="1"/>
    </row>
    <row r="2943" spans="1:13" x14ac:dyDescent="0.2">
      <c r="A2943" s="1"/>
      <c r="B2943" s="1"/>
      <c r="C2943" s="16"/>
      <c r="D2943" s="1"/>
      <c r="E2943" s="1"/>
      <c r="F2943" s="1"/>
      <c r="G2943" s="1"/>
      <c r="H2943" s="11"/>
      <c r="I2943" s="11"/>
      <c r="J2943" s="11"/>
      <c r="K2943" s="2"/>
      <c r="L2943" s="2"/>
      <c r="M2943" s="1"/>
    </row>
    <row r="2944" spans="1:13" x14ac:dyDescent="0.2">
      <c r="A2944" s="1"/>
      <c r="B2944" s="1"/>
      <c r="C2944" s="16"/>
      <c r="D2944" s="1"/>
      <c r="E2944" s="1"/>
      <c r="F2944" s="1"/>
      <c r="G2944" s="1"/>
      <c r="H2944" s="11"/>
      <c r="I2944" s="11"/>
      <c r="J2944" s="11"/>
      <c r="K2944" s="2"/>
      <c r="L2944" s="2"/>
      <c r="M2944" s="1"/>
    </row>
    <row r="2945" spans="1:13" x14ac:dyDescent="0.2">
      <c r="A2945" s="1"/>
      <c r="B2945" s="1"/>
      <c r="C2945" s="16"/>
      <c r="D2945" s="1"/>
      <c r="E2945" s="1"/>
      <c r="F2945" s="1"/>
      <c r="G2945" s="1"/>
      <c r="H2945" s="11"/>
      <c r="I2945" s="11"/>
      <c r="J2945" s="11"/>
      <c r="K2945" s="2"/>
      <c r="L2945" s="2"/>
      <c r="M2945" s="1"/>
    </row>
    <row r="2946" spans="1:13" x14ac:dyDescent="0.2">
      <c r="A2946" s="1"/>
      <c r="B2946" s="1"/>
      <c r="C2946" s="16"/>
      <c r="D2946" s="1"/>
      <c r="E2946" s="1"/>
      <c r="F2946" s="1"/>
      <c r="G2946" s="1"/>
      <c r="H2946" s="11"/>
      <c r="I2946" s="11"/>
      <c r="J2946" s="11"/>
      <c r="K2946" s="2"/>
      <c r="L2946" s="2"/>
      <c r="M2946" s="1"/>
    </row>
    <row r="2947" spans="1:13" x14ac:dyDescent="0.2">
      <c r="A2947" s="1"/>
      <c r="B2947" s="1"/>
      <c r="C2947" s="16"/>
      <c r="D2947" s="1"/>
      <c r="E2947" s="1"/>
      <c r="F2947" s="1"/>
      <c r="G2947" s="1"/>
      <c r="H2947" s="11"/>
      <c r="I2947" s="11"/>
      <c r="J2947" s="11"/>
      <c r="K2947" s="2"/>
      <c r="L2947" s="2"/>
      <c r="M2947" s="1"/>
    </row>
    <row r="2948" spans="1:13" x14ac:dyDescent="0.2">
      <c r="A2948" s="1"/>
      <c r="B2948" s="1"/>
      <c r="C2948" s="16"/>
      <c r="D2948" s="1"/>
      <c r="E2948" s="1"/>
      <c r="F2948" s="1"/>
      <c r="G2948" s="1"/>
      <c r="H2948" s="11"/>
      <c r="I2948" s="11"/>
      <c r="J2948" s="11"/>
      <c r="K2948" s="2"/>
      <c r="L2948" s="2"/>
      <c r="M2948" s="1"/>
    </row>
    <row r="2949" spans="1:13" x14ac:dyDescent="0.2">
      <c r="A2949" s="1"/>
      <c r="B2949" s="1"/>
      <c r="C2949" s="16"/>
      <c r="D2949" s="1"/>
      <c r="E2949" s="1"/>
      <c r="F2949" s="1"/>
      <c r="G2949" s="1"/>
      <c r="H2949" s="11"/>
      <c r="I2949" s="11"/>
      <c r="J2949" s="11"/>
      <c r="K2949" s="2"/>
      <c r="L2949" s="2"/>
      <c r="M2949" s="1"/>
    </row>
    <row r="2950" spans="1:13" x14ac:dyDescent="0.2">
      <c r="A2950" s="1"/>
      <c r="B2950" s="1"/>
      <c r="C2950" s="16"/>
      <c r="D2950" s="1"/>
      <c r="E2950" s="1"/>
      <c r="F2950" s="1"/>
      <c r="G2950" s="1"/>
      <c r="H2950" s="11"/>
      <c r="I2950" s="11"/>
      <c r="J2950" s="11"/>
      <c r="K2950" s="2"/>
      <c r="L2950" s="2"/>
      <c r="M2950" s="1"/>
    </row>
    <row r="2951" spans="1:13" x14ac:dyDescent="0.2">
      <c r="A2951" s="1"/>
      <c r="B2951" s="1"/>
      <c r="C2951" s="16"/>
      <c r="D2951" s="1"/>
      <c r="E2951" s="1"/>
      <c r="F2951" s="1"/>
      <c r="G2951" s="1"/>
      <c r="H2951" s="11"/>
      <c r="I2951" s="11"/>
      <c r="J2951" s="11"/>
      <c r="K2951" s="2"/>
      <c r="L2951" s="2"/>
      <c r="M2951" s="1"/>
    </row>
    <row r="2952" spans="1:13" x14ac:dyDescent="0.2">
      <c r="A2952" s="1"/>
      <c r="B2952" s="1"/>
      <c r="C2952" s="16"/>
      <c r="D2952" s="1"/>
      <c r="E2952" s="1"/>
      <c r="F2952" s="1"/>
      <c r="G2952" s="1"/>
      <c r="H2952" s="11"/>
      <c r="I2952" s="11"/>
      <c r="J2952" s="11"/>
      <c r="K2952" s="2"/>
      <c r="L2952" s="2"/>
      <c r="M2952" s="1"/>
    </row>
    <row r="2953" spans="1:13" x14ac:dyDescent="0.2">
      <c r="A2953" s="1"/>
      <c r="B2953" s="1"/>
      <c r="C2953" s="16"/>
      <c r="D2953" s="1"/>
      <c r="E2953" s="1"/>
      <c r="F2953" s="1"/>
      <c r="G2953" s="1"/>
      <c r="H2953" s="11"/>
      <c r="I2953" s="11"/>
      <c r="J2953" s="11"/>
      <c r="K2953" s="2"/>
      <c r="L2953" s="2"/>
      <c r="M2953" s="1"/>
    </row>
    <row r="2954" spans="1:13" x14ac:dyDescent="0.2">
      <c r="A2954" s="1"/>
      <c r="B2954" s="1"/>
      <c r="C2954" s="16"/>
      <c r="D2954" s="1"/>
      <c r="E2954" s="1"/>
      <c r="F2954" s="1"/>
      <c r="G2954" s="1"/>
      <c r="H2954" s="11"/>
      <c r="I2954" s="11"/>
      <c r="J2954" s="11"/>
      <c r="K2954" s="2"/>
      <c r="L2954" s="2"/>
      <c r="M2954" s="1"/>
    </row>
    <row r="2955" spans="1:13" x14ac:dyDescent="0.2">
      <c r="A2955" s="1"/>
      <c r="B2955" s="1"/>
      <c r="C2955" s="16"/>
      <c r="D2955" s="1"/>
      <c r="E2955" s="1"/>
      <c r="F2955" s="1"/>
      <c r="G2955" s="1"/>
      <c r="H2955" s="11"/>
      <c r="I2955" s="11"/>
      <c r="J2955" s="11"/>
      <c r="K2955" s="2"/>
      <c r="L2955" s="2"/>
      <c r="M2955" s="1"/>
    </row>
    <row r="2956" spans="1:13" x14ac:dyDescent="0.2">
      <c r="A2956" s="1"/>
      <c r="B2956" s="1"/>
      <c r="C2956" s="16"/>
      <c r="D2956" s="1"/>
      <c r="E2956" s="1"/>
      <c r="F2956" s="1"/>
      <c r="G2956" s="1"/>
      <c r="H2956" s="11"/>
      <c r="I2956" s="11"/>
      <c r="J2956" s="11"/>
      <c r="K2956" s="2"/>
      <c r="L2956" s="2"/>
      <c r="M2956" s="1"/>
    </row>
    <row r="2957" spans="1:13" x14ac:dyDescent="0.2">
      <c r="A2957" s="1"/>
      <c r="B2957" s="1"/>
      <c r="C2957" s="16"/>
      <c r="D2957" s="1"/>
      <c r="E2957" s="1"/>
      <c r="F2957" s="1"/>
      <c r="G2957" s="1"/>
      <c r="H2957" s="11"/>
      <c r="I2957" s="11"/>
      <c r="J2957" s="11"/>
      <c r="K2957" s="2"/>
      <c r="L2957" s="2"/>
      <c r="M2957" s="1"/>
    </row>
    <row r="2958" spans="1:13" x14ac:dyDescent="0.2">
      <c r="A2958" s="1"/>
      <c r="B2958" s="1"/>
      <c r="C2958" s="16"/>
      <c r="D2958" s="1"/>
      <c r="E2958" s="1"/>
      <c r="F2958" s="1"/>
      <c r="G2958" s="1"/>
      <c r="H2958" s="11"/>
      <c r="I2958" s="11"/>
      <c r="J2958" s="11"/>
      <c r="K2958" s="2"/>
      <c r="L2958" s="2"/>
      <c r="M2958" s="1"/>
    </row>
    <row r="2959" spans="1:13" x14ac:dyDescent="0.2">
      <c r="A2959" s="1"/>
      <c r="B2959" s="1"/>
      <c r="C2959" s="16"/>
      <c r="D2959" s="1"/>
      <c r="E2959" s="1"/>
      <c r="F2959" s="1"/>
      <c r="G2959" s="1"/>
      <c r="H2959" s="11"/>
      <c r="I2959" s="11"/>
      <c r="J2959" s="11"/>
      <c r="K2959" s="2"/>
      <c r="L2959" s="2"/>
      <c r="M2959" s="1"/>
    </row>
    <row r="2960" spans="1:13" x14ac:dyDescent="0.2">
      <c r="A2960" s="1"/>
      <c r="B2960" s="1"/>
      <c r="C2960" s="16"/>
      <c r="D2960" s="1"/>
      <c r="E2960" s="1"/>
      <c r="F2960" s="1"/>
      <c r="G2960" s="1"/>
      <c r="H2960" s="11"/>
      <c r="I2960" s="11"/>
      <c r="J2960" s="11"/>
      <c r="K2960" s="2"/>
      <c r="L2960" s="2"/>
      <c r="M2960" s="1"/>
    </row>
    <row r="2961" spans="1:13" x14ac:dyDescent="0.2">
      <c r="A2961" s="1"/>
      <c r="B2961" s="1"/>
      <c r="C2961" s="16"/>
      <c r="D2961" s="1"/>
      <c r="E2961" s="1"/>
      <c r="F2961" s="1"/>
      <c r="G2961" s="1"/>
      <c r="H2961" s="11"/>
      <c r="I2961" s="11"/>
      <c r="J2961" s="11"/>
      <c r="K2961" s="2"/>
      <c r="L2961" s="2"/>
      <c r="M2961" s="1"/>
    </row>
    <row r="2962" spans="1:13" x14ac:dyDescent="0.2">
      <c r="A2962" s="1"/>
      <c r="B2962" s="1"/>
      <c r="C2962" s="16"/>
      <c r="D2962" s="1"/>
      <c r="E2962" s="1"/>
      <c r="F2962" s="1"/>
      <c r="G2962" s="1"/>
      <c r="H2962" s="11"/>
      <c r="I2962" s="11"/>
      <c r="J2962" s="11"/>
      <c r="K2962" s="2"/>
      <c r="L2962" s="2"/>
      <c r="M2962" s="1"/>
    </row>
    <row r="2963" spans="1:13" x14ac:dyDescent="0.2">
      <c r="A2963" s="1"/>
      <c r="B2963" s="1"/>
      <c r="C2963" s="16"/>
      <c r="D2963" s="1"/>
      <c r="E2963" s="1"/>
      <c r="F2963" s="1"/>
      <c r="G2963" s="1"/>
      <c r="H2963" s="11"/>
      <c r="I2963" s="11"/>
      <c r="J2963" s="11"/>
      <c r="K2963" s="2"/>
      <c r="L2963" s="2"/>
      <c r="M2963" s="1"/>
    </row>
    <row r="2964" spans="1:13" x14ac:dyDescent="0.2">
      <c r="A2964" s="1"/>
      <c r="B2964" s="1"/>
      <c r="C2964" s="16"/>
      <c r="D2964" s="1"/>
      <c r="E2964" s="1"/>
      <c r="F2964" s="1"/>
      <c r="G2964" s="1"/>
      <c r="H2964" s="11"/>
      <c r="I2964" s="11"/>
      <c r="J2964" s="11"/>
      <c r="K2964" s="2"/>
      <c r="L2964" s="2"/>
      <c r="M2964" s="1"/>
    </row>
    <row r="2965" spans="1:13" x14ac:dyDescent="0.2">
      <c r="A2965" s="1"/>
      <c r="B2965" s="1"/>
      <c r="C2965" s="16"/>
      <c r="D2965" s="1"/>
      <c r="E2965" s="1"/>
      <c r="F2965" s="1"/>
      <c r="G2965" s="1"/>
      <c r="H2965" s="11"/>
      <c r="I2965" s="11"/>
      <c r="J2965" s="11"/>
      <c r="K2965" s="2"/>
      <c r="L2965" s="2"/>
      <c r="M2965" s="1"/>
    </row>
    <row r="2966" spans="1:13" x14ac:dyDescent="0.2">
      <c r="A2966" s="1"/>
      <c r="B2966" s="1"/>
      <c r="C2966" s="16"/>
      <c r="D2966" s="1"/>
      <c r="E2966" s="1"/>
      <c r="F2966" s="1"/>
      <c r="G2966" s="1"/>
      <c r="H2966" s="11"/>
      <c r="I2966" s="11"/>
      <c r="J2966" s="11"/>
      <c r="K2966" s="2"/>
      <c r="L2966" s="2"/>
      <c r="M2966" s="1"/>
    </row>
    <row r="2967" spans="1:13" x14ac:dyDescent="0.2">
      <c r="A2967" s="1"/>
      <c r="B2967" s="1"/>
      <c r="C2967" s="16"/>
      <c r="D2967" s="1"/>
      <c r="E2967" s="1"/>
      <c r="F2967" s="1"/>
      <c r="G2967" s="1"/>
      <c r="H2967" s="11"/>
      <c r="I2967" s="11"/>
      <c r="J2967" s="11"/>
      <c r="K2967" s="2"/>
      <c r="L2967" s="2"/>
      <c r="M2967" s="1"/>
    </row>
    <row r="2968" spans="1:13" x14ac:dyDescent="0.2">
      <c r="A2968" s="1"/>
      <c r="B2968" s="1"/>
      <c r="C2968" s="16"/>
      <c r="D2968" s="1"/>
      <c r="E2968" s="1"/>
      <c r="F2968" s="1"/>
      <c r="G2968" s="1"/>
      <c r="H2968" s="11"/>
      <c r="I2968" s="11"/>
      <c r="J2968" s="11"/>
      <c r="K2968" s="2"/>
      <c r="L2968" s="2"/>
      <c r="M2968" s="1"/>
    </row>
    <row r="2969" spans="1:13" x14ac:dyDescent="0.2">
      <c r="A2969" s="1"/>
      <c r="B2969" s="1"/>
      <c r="C2969" s="16"/>
      <c r="D2969" s="1"/>
      <c r="E2969" s="1"/>
      <c r="F2969" s="1"/>
      <c r="G2969" s="1"/>
      <c r="H2969" s="11"/>
      <c r="I2969" s="11"/>
      <c r="J2969" s="11"/>
      <c r="K2969" s="2"/>
      <c r="L2969" s="2"/>
      <c r="M2969" s="1"/>
    </row>
    <row r="2970" spans="1:13" x14ac:dyDescent="0.2">
      <c r="A2970" s="1"/>
      <c r="B2970" s="1"/>
      <c r="C2970" s="16"/>
      <c r="D2970" s="1"/>
      <c r="E2970" s="1"/>
      <c r="F2970" s="1"/>
      <c r="G2970" s="1"/>
      <c r="H2970" s="11"/>
      <c r="I2970" s="11"/>
      <c r="J2970" s="11"/>
      <c r="K2970" s="2"/>
      <c r="L2970" s="2"/>
      <c r="M2970" s="1"/>
    </row>
    <row r="2971" spans="1:13" x14ac:dyDescent="0.2">
      <c r="A2971" s="1"/>
      <c r="B2971" s="1"/>
      <c r="C2971" s="16"/>
      <c r="D2971" s="1"/>
      <c r="E2971" s="1"/>
      <c r="F2971" s="1"/>
      <c r="G2971" s="1"/>
      <c r="H2971" s="11"/>
      <c r="I2971" s="11"/>
      <c r="J2971" s="11"/>
      <c r="K2971" s="2"/>
      <c r="L2971" s="2"/>
      <c r="M2971" s="1"/>
    </row>
    <row r="2972" spans="1:13" x14ac:dyDescent="0.2">
      <c r="A2972" s="1"/>
      <c r="B2972" s="1"/>
      <c r="C2972" s="16"/>
      <c r="D2972" s="1"/>
      <c r="E2972" s="1"/>
      <c r="F2972" s="1"/>
      <c r="G2972" s="1"/>
      <c r="H2972" s="11"/>
      <c r="I2972" s="11"/>
      <c r="J2972" s="11"/>
      <c r="K2972" s="2"/>
      <c r="L2972" s="2"/>
      <c r="M2972" s="1"/>
    </row>
    <row r="2973" spans="1:13" x14ac:dyDescent="0.2">
      <c r="A2973" s="1"/>
      <c r="B2973" s="1"/>
      <c r="C2973" s="16"/>
      <c r="D2973" s="1"/>
      <c r="E2973" s="1"/>
      <c r="F2973" s="1"/>
      <c r="G2973" s="1"/>
      <c r="H2973" s="11"/>
      <c r="I2973" s="11"/>
      <c r="J2973" s="11"/>
      <c r="K2973" s="2"/>
      <c r="L2973" s="2"/>
      <c r="M2973" s="1"/>
    </row>
    <row r="2974" spans="1:13" x14ac:dyDescent="0.2">
      <c r="A2974" s="1"/>
      <c r="B2974" s="1"/>
      <c r="C2974" s="16"/>
      <c r="D2974" s="1"/>
      <c r="E2974" s="1"/>
      <c r="F2974" s="1"/>
      <c r="G2974" s="1"/>
      <c r="H2974" s="11"/>
      <c r="I2974" s="11"/>
      <c r="J2974" s="11"/>
      <c r="K2974" s="2"/>
      <c r="L2974" s="2"/>
      <c r="M2974" s="1"/>
    </row>
    <row r="2975" spans="1:13" x14ac:dyDescent="0.2">
      <c r="A2975" s="1"/>
      <c r="B2975" s="1"/>
      <c r="C2975" s="16"/>
      <c r="D2975" s="1"/>
      <c r="E2975" s="1"/>
      <c r="F2975" s="1"/>
      <c r="G2975" s="1"/>
      <c r="H2975" s="11"/>
      <c r="I2975" s="11"/>
      <c r="J2975" s="11"/>
      <c r="K2975" s="2"/>
      <c r="L2975" s="2"/>
      <c r="M2975" s="1"/>
    </row>
    <row r="2976" spans="1:13" x14ac:dyDescent="0.2">
      <c r="A2976" s="1"/>
      <c r="B2976" s="1"/>
      <c r="C2976" s="16"/>
      <c r="D2976" s="1"/>
      <c r="E2976" s="1"/>
      <c r="F2976" s="1"/>
      <c r="G2976" s="1"/>
      <c r="H2976" s="11"/>
      <c r="I2976" s="11"/>
      <c r="J2976" s="11"/>
      <c r="K2976" s="2"/>
      <c r="L2976" s="2"/>
      <c r="M2976" s="1"/>
    </row>
    <row r="2977" spans="1:13" x14ac:dyDescent="0.2">
      <c r="A2977" s="1"/>
      <c r="B2977" s="1"/>
      <c r="C2977" s="16"/>
      <c r="D2977" s="1"/>
      <c r="E2977" s="1"/>
      <c r="F2977" s="1"/>
      <c r="G2977" s="1"/>
      <c r="H2977" s="11"/>
      <c r="I2977" s="11"/>
      <c r="J2977" s="11"/>
      <c r="K2977" s="2"/>
      <c r="L2977" s="2"/>
      <c r="M2977" s="1"/>
    </row>
    <row r="2978" spans="1:13" x14ac:dyDescent="0.2">
      <c r="A2978" s="1"/>
      <c r="B2978" s="1"/>
      <c r="C2978" s="16"/>
      <c r="D2978" s="1"/>
      <c r="E2978" s="1"/>
      <c r="F2978" s="1"/>
      <c r="G2978" s="1"/>
      <c r="H2978" s="11"/>
      <c r="I2978" s="11"/>
      <c r="J2978" s="11"/>
      <c r="K2978" s="2"/>
      <c r="L2978" s="2"/>
      <c r="M2978" s="1"/>
    </row>
    <row r="2979" spans="1:13" x14ac:dyDescent="0.2">
      <c r="A2979" s="1"/>
      <c r="B2979" s="1"/>
      <c r="C2979" s="16"/>
      <c r="D2979" s="1"/>
      <c r="E2979" s="1"/>
      <c r="F2979" s="1"/>
      <c r="G2979" s="1"/>
      <c r="H2979" s="11"/>
      <c r="I2979" s="11"/>
      <c r="J2979" s="11"/>
      <c r="K2979" s="2"/>
      <c r="L2979" s="2"/>
      <c r="M2979" s="1"/>
    </row>
    <row r="2980" spans="1:13" x14ac:dyDescent="0.2">
      <c r="A2980" s="1"/>
      <c r="B2980" s="1"/>
      <c r="C2980" s="16"/>
      <c r="D2980" s="1"/>
      <c r="E2980" s="1"/>
      <c r="F2980" s="1"/>
      <c r="G2980" s="1"/>
      <c r="H2980" s="11"/>
      <c r="I2980" s="11"/>
      <c r="J2980" s="11"/>
      <c r="K2980" s="2"/>
      <c r="L2980" s="2"/>
      <c r="M2980" s="1"/>
    </row>
    <row r="2981" spans="1:13" x14ac:dyDescent="0.2">
      <c r="A2981" s="1"/>
      <c r="B2981" s="1"/>
      <c r="C2981" s="16"/>
      <c r="D2981" s="1"/>
      <c r="E2981" s="1"/>
      <c r="F2981" s="1"/>
      <c r="G2981" s="1"/>
      <c r="H2981" s="11"/>
      <c r="I2981" s="11"/>
      <c r="J2981" s="11"/>
      <c r="K2981" s="2"/>
      <c r="L2981" s="2"/>
      <c r="M2981" s="1"/>
    </row>
    <row r="2982" spans="1:13" x14ac:dyDescent="0.2">
      <c r="A2982" s="1"/>
      <c r="B2982" s="1"/>
      <c r="C2982" s="16"/>
      <c r="D2982" s="1"/>
      <c r="E2982" s="1"/>
      <c r="F2982" s="1"/>
      <c r="G2982" s="1"/>
      <c r="H2982" s="11"/>
      <c r="I2982" s="11"/>
      <c r="J2982" s="11"/>
      <c r="K2982" s="2"/>
      <c r="L2982" s="2"/>
      <c r="M2982" s="1"/>
    </row>
    <row r="2983" spans="1:13" x14ac:dyDescent="0.2">
      <c r="A2983" s="1"/>
      <c r="B2983" s="1"/>
      <c r="C2983" s="16"/>
      <c r="D2983" s="1"/>
      <c r="E2983" s="1"/>
      <c r="F2983" s="1"/>
      <c r="G2983" s="1"/>
      <c r="H2983" s="11"/>
      <c r="I2983" s="11"/>
      <c r="J2983" s="11"/>
      <c r="K2983" s="2"/>
      <c r="L2983" s="2"/>
      <c r="M2983" s="1"/>
    </row>
    <row r="2984" spans="1:13" x14ac:dyDescent="0.2">
      <c r="A2984" s="1"/>
      <c r="B2984" s="1"/>
      <c r="C2984" s="16"/>
      <c r="D2984" s="1"/>
      <c r="E2984" s="1"/>
      <c r="F2984" s="1"/>
      <c r="G2984" s="1"/>
      <c r="H2984" s="11"/>
      <c r="I2984" s="11"/>
      <c r="J2984" s="11"/>
      <c r="K2984" s="2"/>
      <c r="L2984" s="2"/>
      <c r="M2984" s="1"/>
    </row>
    <row r="2985" spans="1:13" x14ac:dyDescent="0.2">
      <c r="A2985" s="1"/>
      <c r="B2985" s="1"/>
      <c r="C2985" s="16"/>
      <c r="D2985" s="1"/>
      <c r="E2985" s="1"/>
      <c r="F2985" s="1"/>
      <c r="G2985" s="1"/>
      <c r="H2985" s="11"/>
      <c r="I2985" s="11"/>
      <c r="J2985" s="11"/>
      <c r="K2985" s="2"/>
      <c r="L2985" s="2"/>
      <c r="M2985" s="1"/>
    </row>
    <row r="2986" spans="1:13" x14ac:dyDescent="0.2">
      <c r="A2986" s="1"/>
      <c r="B2986" s="1"/>
      <c r="C2986" s="16"/>
      <c r="D2986" s="1"/>
      <c r="E2986" s="1"/>
      <c r="F2986" s="1"/>
      <c r="G2986" s="1"/>
      <c r="H2986" s="11"/>
      <c r="I2986" s="11"/>
      <c r="J2986" s="11"/>
      <c r="K2986" s="2"/>
      <c r="L2986" s="2"/>
      <c r="M2986" s="1"/>
    </row>
    <row r="2987" spans="1:13" x14ac:dyDescent="0.2">
      <c r="A2987" s="1"/>
      <c r="B2987" s="1"/>
      <c r="C2987" s="16"/>
      <c r="D2987" s="1"/>
      <c r="E2987" s="1"/>
      <c r="F2987" s="1"/>
      <c r="G2987" s="1"/>
      <c r="H2987" s="11"/>
      <c r="I2987" s="11"/>
      <c r="J2987" s="11"/>
      <c r="K2987" s="2"/>
      <c r="L2987" s="2"/>
      <c r="M2987" s="1"/>
    </row>
    <row r="2988" spans="1:13" x14ac:dyDescent="0.2">
      <c r="A2988" s="1"/>
      <c r="B2988" s="1"/>
      <c r="C2988" s="16"/>
      <c r="D2988" s="1"/>
      <c r="E2988" s="1"/>
      <c r="F2988" s="1"/>
      <c r="G2988" s="1"/>
      <c r="H2988" s="11"/>
      <c r="I2988" s="11"/>
      <c r="J2988" s="11"/>
      <c r="K2988" s="2"/>
      <c r="L2988" s="2"/>
      <c r="M2988" s="1"/>
    </row>
    <row r="2989" spans="1:13" x14ac:dyDescent="0.2">
      <c r="A2989" s="1"/>
      <c r="B2989" s="1"/>
      <c r="C2989" s="16"/>
      <c r="D2989" s="1"/>
      <c r="E2989" s="1"/>
      <c r="F2989" s="1"/>
      <c r="G2989" s="1"/>
      <c r="H2989" s="11"/>
      <c r="I2989" s="11"/>
      <c r="J2989" s="11"/>
      <c r="K2989" s="2"/>
      <c r="L2989" s="2"/>
      <c r="M2989" s="1"/>
    </row>
    <row r="2990" spans="1:13" x14ac:dyDescent="0.2">
      <c r="A2990" s="1"/>
      <c r="B2990" s="1"/>
      <c r="C2990" s="16"/>
      <c r="D2990" s="1"/>
      <c r="E2990" s="1"/>
      <c r="F2990" s="1"/>
      <c r="G2990" s="1"/>
      <c r="H2990" s="11"/>
      <c r="I2990" s="11"/>
      <c r="J2990" s="11"/>
      <c r="K2990" s="2"/>
      <c r="L2990" s="2"/>
      <c r="M2990" s="1"/>
    </row>
    <row r="2991" spans="1:13" x14ac:dyDescent="0.2">
      <c r="A2991" s="1"/>
      <c r="B2991" s="1"/>
      <c r="C2991" s="16"/>
      <c r="D2991" s="1"/>
      <c r="E2991" s="1"/>
      <c r="F2991" s="1"/>
      <c r="G2991" s="1"/>
      <c r="H2991" s="11"/>
      <c r="I2991" s="11"/>
      <c r="J2991" s="11"/>
      <c r="K2991" s="2"/>
      <c r="L2991" s="2"/>
      <c r="M2991" s="1"/>
    </row>
    <row r="2992" spans="1:13" x14ac:dyDescent="0.2">
      <c r="A2992" s="1"/>
      <c r="B2992" s="1"/>
      <c r="C2992" s="16"/>
      <c r="D2992" s="1"/>
      <c r="E2992" s="1"/>
      <c r="F2992" s="1"/>
      <c r="G2992" s="1"/>
      <c r="H2992" s="11"/>
      <c r="I2992" s="11"/>
      <c r="J2992" s="11"/>
      <c r="K2992" s="2"/>
      <c r="L2992" s="2"/>
      <c r="M2992" s="1"/>
    </row>
    <row r="2993" spans="1:13" x14ac:dyDescent="0.2">
      <c r="A2993" s="1"/>
      <c r="B2993" s="1"/>
      <c r="C2993" s="16"/>
      <c r="D2993" s="1"/>
      <c r="E2993" s="1"/>
      <c r="F2993" s="1"/>
      <c r="G2993" s="1"/>
      <c r="H2993" s="11"/>
      <c r="I2993" s="11"/>
      <c r="J2993" s="11"/>
      <c r="K2993" s="2"/>
      <c r="L2993" s="2"/>
      <c r="M2993" s="1"/>
    </row>
    <row r="2994" spans="1:13" x14ac:dyDescent="0.2">
      <c r="A2994" s="1"/>
      <c r="B2994" s="1"/>
      <c r="C2994" s="16"/>
      <c r="D2994" s="1"/>
      <c r="E2994" s="1"/>
      <c r="F2994" s="1"/>
      <c r="G2994" s="1"/>
      <c r="H2994" s="11"/>
      <c r="I2994" s="11"/>
      <c r="J2994" s="11"/>
      <c r="K2994" s="2"/>
      <c r="L2994" s="2"/>
      <c r="M2994" s="1"/>
    </row>
    <row r="2995" spans="1:13" x14ac:dyDescent="0.2">
      <c r="A2995" s="1"/>
      <c r="B2995" s="1"/>
      <c r="C2995" s="16"/>
      <c r="D2995" s="1"/>
      <c r="E2995" s="1"/>
      <c r="F2995" s="1"/>
      <c r="G2995" s="1"/>
      <c r="H2995" s="11"/>
      <c r="I2995" s="11"/>
      <c r="J2995" s="11"/>
      <c r="K2995" s="2"/>
      <c r="L2995" s="2"/>
      <c r="M2995" s="1"/>
    </row>
    <row r="2996" spans="1:13" x14ac:dyDescent="0.2">
      <c r="A2996" s="1"/>
      <c r="B2996" s="1"/>
      <c r="C2996" s="16"/>
      <c r="D2996" s="1"/>
      <c r="E2996" s="1"/>
      <c r="F2996" s="1"/>
      <c r="G2996" s="1"/>
      <c r="H2996" s="11"/>
      <c r="I2996" s="11"/>
      <c r="J2996" s="11"/>
      <c r="K2996" s="2"/>
      <c r="L2996" s="2"/>
      <c r="M2996" s="1"/>
    </row>
    <row r="2997" spans="1:13" x14ac:dyDescent="0.2">
      <c r="A2997" s="1"/>
      <c r="B2997" s="1"/>
      <c r="C2997" s="16"/>
      <c r="D2997" s="1"/>
      <c r="E2997" s="1"/>
      <c r="F2997" s="1"/>
      <c r="G2997" s="1"/>
      <c r="H2997" s="11"/>
      <c r="I2997" s="11"/>
      <c r="J2997" s="11"/>
      <c r="K2997" s="2"/>
      <c r="L2997" s="2"/>
      <c r="M2997" s="1"/>
    </row>
    <row r="2998" spans="1:13" x14ac:dyDescent="0.2">
      <c r="A2998" s="1"/>
      <c r="B2998" s="1"/>
      <c r="C2998" s="16"/>
      <c r="D2998" s="1"/>
      <c r="E2998" s="1"/>
      <c r="F2998" s="1"/>
      <c r="G2998" s="1"/>
      <c r="H2998" s="11"/>
      <c r="I2998" s="11"/>
      <c r="J2998" s="11"/>
      <c r="K2998" s="2"/>
      <c r="L2998" s="2"/>
      <c r="M2998" s="1"/>
    </row>
    <row r="2999" spans="1:13" x14ac:dyDescent="0.2">
      <c r="A2999" s="1"/>
      <c r="B2999" s="1"/>
      <c r="C2999" s="16"/>
      <c r="D2999" s="1"/>
      <c r="E2999" s="1"/>
      <c r="F2999" s="1"/>
      <c r="G2999" s="1"/>
      <c r="H2999" s="11"/>
      <c r="I2999" s="11"/>
      <c r="J2999" s="11"/>
      <c r="K2999" s="2"/>
      <c r="L2999" s="2"/>
      <c r="M2999" s="1"/>
    </row>
    <row r="3000" spans="1:13" x14ac:dyDescent="0.2">
      <c r="A3000" s="1"/>
      <c r="B3000" s="1"/>
      <c r="C3000" s="16"/>
      <c r="D3000" s="1"/>
      <c r="E3000" s="1"/>
      <c r="F3000" s="1"/>
      <c r="G3000" s="1"/>
      <c r="H3000" s="11"/>
      <c r="I3000" s="11"/>
      <c r="J3000" s="11"/>
      <c r="K3000" s="2"/>
      <c r="L3000" s="2"/>
      <c r="M3000" s="1"/>
    </row>
    <row r="3001" spans="1:13" x14ac:dyDescent="0.2">
      <c r="A3001" s="1"/>
      <c r="B3001" s="1"/>
      <c r="C3001" s="16"/>
      <c r="D3001" s="1"/>
      <c r="E3001" s="1"/>
      <c r="F3001" s="1"/>
      <c r="G3001" s="1"/>
      <c r="H3001" s="11"/>
      <c r="I3001" s="11"/>
      <c r="J3001" s="11"/>
      <c r="K3001" s="2"/>
      <c r="L3001" s="2"/>
      <c r="M3001" s="1"/>
    </row>
    <row r="3002" spans="1:13" x14ac:dyDescent="0.2">
      <c r="A3002" s="1"/>
      <c r="B3002" s="1"/>
      <c r="C3002" s="16"/>
      <c r="D3002" s="1"/>
      <c r="E3002" s="1"/>
      <c r="F3002" s="1"/>
      <c r="G3002" s="1"/>
      <c r="H3002" s="11"/>
      <c r="I3002" s="11"/>
      <c r="J3002" s="11"/>
      <c r="K3002" s="2"/>
      <c r="L3002" s="2"/>
      <c r="M3002" s="1"/>
    </row>
    <row r="3003" spans="1:13" x14ac:dyDescent="0.2">
      <c r="A3003" s="1"/>
      <c r="B3003" s="1"/>
      <c r="C3003" s="16"/>
      <c r="D3003" s="1"/>
      <c r="E3003" s="1"/>
      <c r="F3003" s="1"/>
      <c r="G3003" s="1"/>
      <c r="H3003" s="11"/>
      <c r="I3003" s="11"/>
      <c r="J3003" s="11"/>
      <c r="K3003" s="2"/>
      <c r="L3003" s="2"/>
      <c r="M3003" s="1"/>
    </row>
    <row r="3004" spans="1:13" x14ac:dyDescent="0.2">
      <c r="A3004" s="1"/>
      <c r="B3004" s="1"/>
      <c r="C3004" s="16"/>
      <c r="D3004" s="1"/>
      <c r="E3004" s="1"/>
      <c r="F3004" s="1"/>
      <c r="G3004" s="1"/>
      <c r="H3004" s="11"/>
      <c r="I3004" s="11"/>
      <c r="J3004" s="11"/>
      <c r="K3004" s="2"/>
      <c r="L3004" s="2"/>
      <c r="M3004" s="1"/>
    </row>
    <row r="3005" spans="1:13" x14ac:dyDescent="0.2">
      <c r="A3005" s="1"/>
      <c r="B3005" s="1"/>
      <c r="C3005" s="16"/>
      <c r="D3005" s="1"/>
      <c r="E3005" s="1"/>
      <c r="F3005" s="1"/>
      <c r="G3005" s="1"/>
      <c r="H3005" s="11"/>
      <c r="I3005" s="11"/>
      <c r="J3005" s="11"/>
      <c r="K3005" s="2"/>
      <c r="L3005" s="2"/>
      <c r="M3005" s="1"/>
    </row>
    <row r="3006" spans="1:13" x14ac:dyDescent="0.2">
      <c r="A3006" s="1"/>
      <c r="B3006" s="1"/>
      <c r="C3006" s="16"/>
      <c r="D3006" s="1"/>
      <c r="E3006" s="1"/>
      <c r="F3006" s="1"/>
      <c r="G3006" s="1"/>
      <c r="H3006" s="11"/>
      <c r="I3006" s="11"/>
      <c r="J3006" s="11"/>
      <c r="K3006" s="2"/>
      <c r="L3006" s="2"/>
      <c r="M3006" s="1"/>
    </row>
    <row r="3007" spans="1:13" x14ac:dyDescent="0.2">
      <c r="A3007" s="1"/>
      <c r="B3007" s="1"/>
      <c r="C3007" s="16"/>
      <c r="D3007" s="1"/>
      <c r="E3007" s="1"/>
      <c r="F3007" s="1"/>
      <c r="G3007" s="1"/>
      <c r="H3007" s="11"/>
      <c r="I3007" s="11"/>
      <c r="J3007" s="11"/>
      <c r="K3007" s="2"/>
      <c r="L3007" s="2"/>
      <c r="M3007" s="1"/>
    </row>
    <row r="3008" spans="1:13" x14ac:dyDescent="0.2">
      <c r="A3008" s="1"/>
      <c r="B3008" s="1"/>
      <c r="C3008" s="16"/>
      <c r="D3008" s="1"/>
      <c r="E3008" s="1"/>
      <c r="F3008" s="1"/>
      <c r="G3008" s="1"/>
      <c r="H3008" s="11"/>
      <c r="I3008" s="11"/>
      <c r="J3008" s="11"/>
      <c r="K3008" s="2"/>
      <c r="L3008" s="2"/>
      <c r="M3008" s="1"/>
    </row>
    <row r="3009" spans="1:13" x14ac:dyDescent="0.2">
      <c r="A3009" s="1"/>
      <c r="B3009" s="1"/>
      <c r="C3009" s="16"/>
      <c r="D3009" s="1"/>
      <c r="E3009" s="1"/>
      <c r="F3009" s="1"/>
      <c r="G3009" s="1"/>
      <c r="H3009" s="11"/>
      <c r="I3009" s="11"/>
      <c r="J3009" s="11"/>
      <c r="K3009" s="2"/>
      <c r="L3009" s="2"/>
      <c r="M3009" s="1"/>
    </row>
    <row r="3010" spans="1:13" x14ac:dyDescent="0.2">
      <c r="A3010" s="1"/>
      <c r="B3010" s="1"/>
      <c r="C3010" s="16"/>
      <c r="D3010" s="1"/>
      <c r="E3010" s="1"/>
      <c r="F3010" s="1"/>
      <c r="G3010" s="1"/>
      <c r="H3010" s="11"/>
      <c r="I3010" s="11"/>
      <c r="J3010" s="11"/>
      <c r="K3010" s="2"/>
      <c r="L3010" s="2"/>
      <c r="M3010" s="1"/>
    </row>
    <row r="3011" spans="1:13" x14ac:dyDescent="0.2">
      <c r="A3011" s="1"/>
      <c r="B3011" s="1"/>
      <c r="C3011" s="16"/>
      <c r="D3011" s="1"/>
      <c r="E3011" s="1"/>
      <c r="F3011" s="1"/>
      <c r="G3011" s="1"/>
      <c r="H3011" s="11"/>
      <c r="I3011" s="11"/>
      <c r="J3011" s="11"/>
      <c r="K3011" s="2"/>
      <c r="L3011" s="2"/>
      <c r="M3011" s="1"/>
    </row>
    <row r="3012" spans="1:13" x14ac:dyDescent="0.2">
      <c r="A3012" s="1"/>
      <c r="B3012" s="1"/>
      <c r="C3012" s="16"/>
      <c r="D3012" s="1"/>
      <c r="E3012" s="1"/>
      <c r="F3012" s="1"/>
      <c r="G3012" s="1"/>
      <c r="H3012" s="11"/>
      <c r="I3012" s="11"/>
      <c r="J3012" s="11"/>
      <c r="K3012" s="2"/>
      <c r="L3012" s="2"/>
      <c r="M3012" s="1"/>
    </row>
    <row r="3013" spans="1:13" x14ac:dyDescent="0.2">
      <c r="A3013" s="1"/>
      <c r="B3013" s="1"/>
      <c r="C3013" s="16"/>
      <c r="D3013" s="1"/>
      <c r="E3013" s="1"/>
      <c r="F3013" s="1"/>
      <c r="G3013" s="1"/>
      <c r="H3013" s="11"/>
      <c r="I3013" s="11"/>
      <c r="J3013" s="11"/>
      <c r="K3013" s="2"/>
      <c r="L3013" s="2"/>
      <c r="M3013" s="1"/>
    </row>
    <row r="3014" spans="1:13" x14ac:dyDescent="0.2">
      <c r="A3014" s="1"/>
      <c r="B3014" s="1"/>
      <c r="C3014" s="16"/>
      <c r="D3014" s="1"/>
      <c r="E3014" s="1"/>
      <c r="F3014" s="1"/>
      <c r="G3014" s="1"/>
      <c r="H3014" s="11"/>
      <c r="I3014" s="11"/>
      <c r="J3014" s="11"/>
      <c r="K3014" s="2"/>
      <c r="L3014" s="2"/>
      <c r="M3014" s="1"/>
    </row>
    <row r="3015" spans="1:13" x14ac:dyDescent="0.2">
      <c r="A3015" s="1"/>
      <c r="B3015" s="1"/>
      <c r="C3015" s="16"/>
      <c r="D3015" s="1"/>
      <c r="E3015" s="1"/>
      <c r="F3015" s="1"/>
      <c r="G3015" s="1"/>
      <c r="H3015" s="11"/>
      <c r="I3015" s="11"/>
      <c r="J3015" s="11"/>
      <c r="K3015" s="2"/>
      <c r="L3015" s="2"/>
      <c r="M3015" s="1"/>
    </row>
    <row r="3016" spans="1:13" x14ac:dyDescent="0.2">
      <c r="A3016" s="1"/>
      <c r="B3016" s="1"/>
      <c r="C3016" s="16"/>
      <c r="D3016" s="1"/>
      <c r="E3016" s="1"/>
      <c r="F3016" s="1"/>
      <c r="G3016" s="1"/>
      <c r="H3016" s="11"/>
      <c r="I3016" s="11"/>
      <c r="J3016" s="11"/>
      <c r="K3016" s="2"/>
      <c r="L3016" s="2"/>
      <c r="M3016" s="1"/>
    </row>
    <row r="3017" spans="1:13" x14ac:dyDescent="0.2">
      <c r="A3017" s="1"/>
      <c r="B3017" s="1"/>
      <c r="C3017" s="16"/>
      <c r="D3017" s="1"/>
      <c r="E3017" s="1"/>
      <c r="F3017" s="1"/>
      <c r="G3017" s="1"/>
      <c r="H3017" s="11"/>
      <c r="I3017" s="11"/>
      <c r="J3017" s="11"/>
      <c r="K3017" s="2"/>
      <c r="L3017" s="2"/>
      <c r="M3017" s="1"/>
    </row>
    <row r="3018" spans="1:13" x14ac:dyDescent="0.2">
      <c r="A3018" s="1"/>
      <c r="B3018" s="1"/>
      <c r="C3018" s="16"/>
      <c r="D3018" s="1"/>
      <c r="E3018" s="1"/>
      <c r="F3018" s="1"/>
      <c r="G3018" s="1"/>
      <c r="H3018" s="11"/>
      <c r="I3018" s="11"/>
      <c r="J3018" s="11"/>
      <c r="K3018" s="2"/>
      <c r="L3018" s="2"/>
      <c r="M3018" s="1"/>
    </row>
    <row r="3019" spans="1:13" x14ac:dyDescent="0.2">
      <c r="A3019" s="1"/>
      <c r="B3019" s="1"/>
      <c r="C3019" s="16"/>
      <c r="D3019" s="1"/>
      <c r="E3019" s="1"/>
      <c r="F3019" s="1"/>
      <c r="G3019" s="1"/>
      <c r="H3019" s="11"/>
      <c r="I3019" s="11"/>
      <c r="J3019" s="11"/>
      <c r="K3019" s="2"/>
      <c r="L3019" s="2"/>
      <c r="M3019" s="1"/>
    </row>
    <row r="3020" spans="1:13" x14ac:dyDescent="0.2">
      <c r="A3020" s="1"/>
      <c r="B3020" s="1"/>
      <c r="C3020" s="16"/>
      <c r="D3020" s="1"/>
      <c r="E3020" s="1"/>
      <c r="F3020" s="1"/>
      <c r="G3020" s="1"/>
      <c r="H3020" s="11"/>
      <c r="I3020" s="11"/>
      <c r="J3020" s="11"/>
      <c r="K3020" s="2"/>
      <c r="L3020" s="2"/>
      <c r="M3020" s="1"/>
    </row>
    <row r="3021" spans="1:13" x14ac:dyDescent="0.2">
      <c r="A3021" s="1"/>
      <c r="B3021" s="1"/>
      <c r="C3021" s="16"/>
      <c r="D3021" s="1"/>
      <c r="E3021" s="1"/>
      <c r="F3021" s="1"/>
      <c r="G3021" s="1"/>
      <c r="H3021" s="11"/>
      <c r="I3021" s="11"/>
      <c r="J3021" s="11"/>
      <c r="K3021" s="2"/>
      <c r="L3021" s="2"/>
      <c r="M3021" s="1"/>
    </row>
    <row r="3022" spans="1:13" x14ac:dyDescent="0.2">
      <c r="A3022" s="1"/>
      <c r="B3022" s="1"/>
      <c r="C3022" s="16"/>
      <c r="D3022" s="1"/>
      <c r="E3022" s="1"/>
      <c r="F3022" s="1"/>
      <c r="G3022" s="1"/>
      <c r="H3022" s="11"/>
      <c r="I3022" s="11"/>
      <c r="J3022" s="11"/>
      <c r="K3022" s="2"/>
      <c r="L3022" s="2"/>
      <c r="M3022" s="1"/>
    </row>
    <row r="3023" spans="1:13" x14ac:dyDescent="0.2">
      <c r="A3023" s="1"/>
      <c r="B3023" s="1"/>
      <c r="C3023" s="16"/>
      <c r="D3023" s="1"/>
      <c r="E3023" s="1"/>
      <c r="F3023" s="1"/>
      <c r="G3023" s="1"/>
      <c r="H3023" s="11"/>
      <c r="I3023" s="11"/>
      <c r="J3023" s="11"/>
      <c r="K3023" s="2"/>
      <c r="L3023" s="2"/>
      <c r="M3023" s="1"/>
    </row>
    <row r="3024" spans="1:13" x14ac:dyDescent="0.2">
      <c r="A3024" s="1"/>
      <c r="B3024" s="1"/>
      <c r="C3024" s="16"/>
      <c r="D3024" s="1"/>
      <c r="E3024" s="1"/>
      <c r="F3024" s="1"/>
      <c r="G3024" s="1"/>
      <c r="H3024" s="11"/>
      <c r="I3024" s="11"/>
      <c r="J3024" s="11"/>
      <c r="K3024" s="2"/>
      <c r="L3024" s="2"/>
      <c r="M3024" s="1"/>
    </row>
    <row r="3025" spans="1:13" x14ac:dyDescent="0.2">
      <c r="A3025" s="1"/>
      <c r="B3025" s="1"/>
      <c r="C3025" s="16"/>
      <c r="D3025" s="1"/>
      <c r="E3025" s="1"/>
      <c r="F3025" s="1"/>
      <c r="G3025" s="1"/>
      <c r="H3025" s="11"/>
      <c r="I3025" s="11"/>
      <c r="J3025" s="11"/>
      <c r="K3025" s="2"/>
      <c r="L3025" s="2"/>
      <c r="M3025" s="1"/>
    </row>
    <row r="3026" spans="1:13" x14ac:dyDescent="0.2">
      <c r="A3026" s="1"/>
      <c r="B3026" s="1"/>
      <c r="C3026" s="16"/>
      <c r="D3026" s="1"/>
      <c r="E3026" s="1"/>
      <c r="F3026" s="1"/>
      <c r="G3026" s="1"/>
      <c r="H3026" s="11"/>
      <c r="I3026" s="11"/>
      <c r="J3026" s="11"/>
      <c r="K3026" s="2"/>
      <c r="L3026" s="2"/>
      <c r="M3026" s="1"/>
    </row>
    <row r="3027" spans="1:13" x14ac:dyDescent="0.2">
      <c r="A3027" s="1"/>
      <c r="B3027" s="1"/>
      <c r="C3027" s="16"/>
      <c r="D3027" s="1"/>
      <c r="E3027" s="1"/>
      <c r="F3027" s="1"/>
      <c r="G3027" s="1"/>
      <c r="H3027" s="11"/>
      <c r="I3027" s="11"/>
      <c r="J3027" s="11"/>
      <c r="K3027" s="2"/>
      <c r="L3027" s="2"/>
      <c r="M3027" s="1"/>
    </row>
    <row r="3028" spans="1:13" x14ac:dyDescent="0.2">
      <c r="A3028" s="1"/>
      <c r="B3028" s="1"/>
      <c r="C3028" s="16"/>
      <c r="D3028" s="1"/>
      <c r="E3028" s="1"/>
      <c r="F3028" s="1"/>
      <c r="G3028" s="1"/>
      <c r="H3028" s="11"/>
      <c r="I3028" s="11"/>
      <c r="J3028" s="11"/>
      <c r="K3028" s="2"/>
      <c r="L3028" s="2"/>
      <c r="M3028" s="1"/>
    </row>
    <row r="3029" spans="1:13" x14ac:dyDescent="0.2">
      <c r="A3029" s="1"/>
      <c r="B3029" s="1"/>
      <c r="C3029" s="16"/>
      <c r="D3029" s="1"/>
      <c r="E3029" s="1"/>
      <c r="F3029" s="1"/>
      <c r="G3029" s="1"/>
      <c r="H3029" s="11"/>
      <c r="I3029" s="11"/>
      <c r="J3029" s="11"/>
      <c r="K3029" s="2"/>
      <c r="L3029" s="2"/>
      <c r="M3029" s="1"/>
    </row>
    <row r="3030" spans="1:13" x14ac:dyDescent="0.2">
      <c r="A3030" s="1"/>
      <c r="B3030" s="1"/>
      <c r="C3030" s="16"/>
      <c r="D3030" s="1"/>
      <c r="E3030" s="1"/>
      <c r="F3030" s="1"/>
      <c r="G3030" s="1"/>
      <c r="H3030" s="11"/>
      <c r="I3030" s="11"/>
      <c r="J3030" s="11"/>
      <c r="K3030" s="2"/>
      <c r="L3030" s="2"/>
      <c r="M3030" s="1"/>
    </row>
    <row r="3031" spans="1:13" x14ac:dyDescent="0.2">
      <c r="A3031" s="1"/>
      <c r="B3031" s="1"/>
      <c r="C3031" s="16"/>
      <c r="D3031" s="1"/>
      <c r="E3031" s="1"/>
      <c r="F3031" s="1"/>
      <c r="G3031" s="1"/>
      <c r="H3031" s="11"/>
      <c r="I3031" s="11"/>
      <c r="J3031" s="11"/>
      <c r="K3031" s="2"/>
      <c r="L3031" s="2"/>
      <c r="M3031" s="1"/>
    </row>
    <row r="3032" spans="1:13" x14ac:dyDescent="0.2">
      <c r="A3032" s="1"/>
      <c r="B3032" s="1"/>
      <c r="C3032" s="16"/>
      <c r="D3032" s="1"/>
      <c r="E3032" s="1"/>
      <c r="F3032" s="1"/>
      <c r="G3032" s="1"/>
      <c r="H3032" s="11"/>
      <c r="I3032" s="11"/>
      <c r="J3032" s="11"/>
      <c r="K3032" s="2"/>
      <c r="L3032" s="2"/>
      <c r="M3032" s="1"/>
    </row>
    <row r="3033" spans="1:13" x14ac:dyDescent="0.2">
      <c r="A3033" s="1"/>
      <c r="B3033" s="1"/>
      <c r="C3033" s="16"/>
      <c r="D3033" s="1"/>
      <c r="E3033" s="1"/>
      <c r="F3033" s="1"/>
      <c r="G3033" s="1"/>
      <c r="H3033" s="11"/>
      <c r="I3033" s="11"/>
      <c r="J3033" s="11"/>
      <c r="K3033" s="2"/>
      <c r="L3033" s="2"/>
      <c r="M3033" s="1"/>
    </row>
    <row r="3034" spans="1:13" x14ac:dyDescent="0.2">
      <c r="A3034" s="1"/>
      <c r="B3034" s="1"/>
      <c r="C3034" s="16"/>
      <c r="D3034" s="1"/>
      <c r="E3034" s="1"/>
      <c r="F3034" s="1"/>
      <c r="G3034" s="1"/>
      <c r="H3034" s="11"/>
      <c r="I3034" s="11"/>
      <c r="J3034" s="11"/>
      <c r="K3034" s="2"/>
      <c r="L3034" s="2"/>
      <c r="M3034" s="1"/>
    </row>
    <row r="3035" spans="1:13" x14ac:dyDescent="0.2">
      <c r="A3035" s="1"/>
      <c r="B3035" s="1"/>
      <c r="C3035" s="16"/>
      <c r="D3035" s="1"/>
      <c r="E3035" s="1"/>
      <c r="F3035" s="1"/>
      <c r="G3035" s="1"/>
      <c r="H3035" s="11"/>
      <c r="I3035" s="11"/>
      <c r="J3035" s="11"/>
      <c r="K3035" s="2"/>
      <c r="L3035" s="2"/>
      <c r="M3035" s="1"/>
    </row>
    <row r="3036" spans="1:13" x14ac:dyDescent="0.2">
      <c r="A3036" s="1"/>
      <c r="B3036" s="1"/>
      <c r="C3036" s="16"/>
      <c r="D3036" s="1"/>
      <c r="E3036" s="1"/>
      <c r="F3036" s="1"/>
      <c r="G3036" s="1"/>
      <c r="H3036" s="11"/>
      <c r="I3036" s="11"/>
      <c r="J3036" s="11"/>
      <c r="K3036" s="2"/>
      <c r="L3036" s="2"/>
      <c r="M3036" s="1"/>
    </row>
    <row r="3037" spans="1:13" x14ac:dyDescent="0.2">
      <c r="A3037" s="1"/>
      <c r="B3037" s="1"/>
      <c r="C3037" s="16"/>
      <c r="D3037" s="1"/>
      <c r="E3037" s="1"/>
      <c r="F3037" s="1"/>
      <c r="G3037" s="1"/>
      <c r="H3037" s="11"/>
      <c r="I3037" s="11"/>
      <c r="J3037" s="11"/>
      <c r="K3037" s="2"/>
      <c r="L3037" s="2"/>
      <c r="M3037" s="1"/>
    </row>
    <row r="3038" spans="1:13" x14ac:dyDescent="0.2">
      <c r="A3038" s="1"/>
      <c r="B3038" s="1"/>
      <c r="C3038" s="16"/>
      <c r="D3038" s="1"/>
      <c r="E3038" s="1"/>
      <c r="F3038" s="1"/>
      <c r="G3038" s="1"/>
      <c r="H3038" s="11"/>
      <c r="I3038" s="11"/>
      <c r="J3038" s="11"/>
      <c r="K3038" s="2"/>
      <c r="L3038" s="2"/>
      <c r="M3038" s="1"/>
    </row>
    <row r="3039" spans="1:13" x14ac:dyDescent="0.2">
      <c r="A3039" s="1"/>
      <c r="B3039" s="1"/>
      <c r="C3039" s="16"/>
      <c r="D3039" s="1"/>
      <c r="E3039" s="1"/>
      <c r="F3039" s="1"/>
      <c r="G3039" s="1"/>
      <c r="H3039" s="11"/>
      <c r="I3039" s="11"/>
      <c r="J3039" s="11"/>
      <c r="K3039" s="2"/>
      <c r="L3039" s="2"/>
      <c r="M3039" s="1"/>
    </row>
    <row r="3040" spans="1:13" x14ac:dyDescent="0.2">
      <c r="A3040" s="1"/>
      <c r="B3040" s="1"/>
      <c r="C3040" s="16"/>
      <c r="D3040" s="1"/>
      <c r="E3040" s="1"/>
      <c r="F3040" s="1"/>
      <c r="G3040" s="1"/>
      <c r="H3040" s="11"/>
      <c r="I3040" s="11"/>
      <c r="J3040" s="11"/>
      <c r="K3040" s="2"/>
      <c r="L3040" s="2"/>
      <c r="M3040" s="1"/>
    </row>
    <row r="3041" spans="1:13" x14ac:dyDescent="0.2">
      <c r="A3041" s="1"/>
      <c r="B3041" s="1"/>
      <c r="C3041" s="16"/>
      <c r="D3041" s="1"/>
      <c r="E3041" s="1"/>
      <c r="F3041" s="1"/>
      <c r="G3041" s="1"/>
      <c r="H3041" s="11"/>
      <c r="I3041" s="11"/>
      <c r="J3041" s="11"/>
      <c r="K3041" s="2"/>
      <c r="L3041" s="2"/>
      <c r="M3041" s="1"/>
    </row>
    <row r="3042" spans="1:13" x14ac:dyDescent="0.2">
      <c r="A3042" s="1"/>
      <c r="B3042" s="1"/>
      <c r="C3042" s="16"/>
      <c r="D3042" s="1"/>
      <c r="E3042" s="1"/>
      <c r="F3042" s="1"/>
      <c r="G3042" s="1"/>
      <c r="H3042" s="11"/>
      <c r="I3042" s="11"/>
      <c r="J3042" s="11"/>
      <c r="K3042" s="2"/>
      <c r="L3042" s="2"/>
      <c r="M3042" s="1"/>
    </row>
    <row r="3043" spans="1:13" x14ac:dyDescent="0.2">
      <c r="A3043" s="1"/>
      <c r="B3043" s="1"/>
      <c r="C3043" s="16"/>
      <c r="D3043" s="1"/>
      <c r="E3043" s="1"/>
      <c r="F3043" s="1"/>
      <c r="G3043" s="1"/>
      <c r="H3043" s="11"/>
      <c r="I3043" s="11"/>
      <c r="J3043" s="11"/>
      <c r="K3043" s="2"/>
      <c r="L3043" s="2"/>
      <c r="M3043" s="1"/>
    </row>
    <row r="3044" spans="1:13" x14ac:dyDescent="0.2">
      <c r="A3044" s="1"/>
      <c r="B3044" s="1"/>
      <c r="C3044" s="16"/>
      <c r="D3044" s="1"/>
      <c r="E3044" s="1"/>
      <c r="F3044" s="1"/>
      <c r="G3044" s="1"/>
      <c r="H3044" s="11"/>
      <c r="I3044" s="11"/>
      <c r="J3044" s="11"/>
      <c r="K3044" s="2"/>
      <c r="L3044" s="2"/>
      <c r="M3044" s="1"/>
    </row>
    <row r="3045" spans="1:13" x14ac:dyDescent="0.2">
      <c r="A3045" s="1"/>
      <c r="B3045" s="1"/>
      <c r="C3045" s="16"/>
      <c r="D3045" s="1"/>
      <c r="E3045" s="1"/>
      <c r="F3045" s="1"/>
      <c r="G3045" s="1"/>
      <c r="H3045" s="11"/>
      <c r="I3045" s="11"/>
      <c r="J3045" s="11"/>
      <c r="K3045" s="2"/>
      <c r="L3045" s="2"/>
      <c r="M3045" s="1"/>
    </row>
    <row r="3046" spans="1:13" x14ac:dyDescent="0.2">
      <c r="A3046" s="1"/>
      <c r="B3046" s="1"/>
      <c r="C3046" s="16"/>
      <c r="D3046" s="1"/>
      <c r="E3046" s="1"/>
      <c r="F3046" s="1"/>
      <c r="G3046" s="1"/>
      <c r="H3046" s="11"/>
      <c r="I3046" s="11"/>
      <c r="J3046" s="11"/>
      <c r="K3046" s="2"/>
      <c r="L3046" s="2"/>
      <c r="M3046" s="1"/>
    </row>
    <row r="3047" spans="1:13" x14ac:dyDescent="0.2">
      <c r="A3047" s="1"/>
      <c r="B3047" s="1"/>
      <c r="C3047" s="16"/>
      <c r="D3047" s="1"/>
      <c r="E3047" s="1"/>
      <c r="F3047" s="1"/>
      <c r="G3047" s="1"/>
      <c r="H3047" s="11"/>
      <c r="I3047" s="11"/>
      <c r="J3047" s="11"/>
      <c r="K3047" s="2"/>
      <c r="L3047" s="2"/>
      <c r="M3047" s="1"/>
    </row>
    <row r="3048" spans="1:13" x14ac:dyDescent="0.2">
      <c r="A3048" s="1"/>
      <c r="B3048" s="1"/>
      <c r="C3048" s="16"/>
      <c r="D3048" s="1"/>
      <c r="E3048" s="1"/>
      <c r="F3048" s="1"/>
      <c r="G3048" s="1"/>
      <c r="H3048" s="11"/>
      <c r="I3048" s="11"/>
      <c r="J3048" s="11"/>
      <c r="K3048" s="2"/>
      <c r="L3048" s="2"/>
      <c r="M3048" s="1"/>
    </row>
    <row r="3049" spans="1:13" x14ac:dyDescent="0.2">
      <c r="A3049" s="1"/>
      <c r="B3049" s="1"/>
      <c r="C3049" s="16"/>
      <c r="D3049" s="1"/>
      <c r="E3049" s="1"/>
      <c r="F3049" s="1"/>
      <c r="G3049" s="1"/>
      <c r="H3049" s="11"/>
      <c r="I3049" s="11"/>
      <c r="J3049" s="11"/>
      <c r="K3049" s="2"/>
      <c r="L3049" s="2"/>
      <c r="M3049" s="1"/>
    </row>
    <row r="3050" spans="1:13" x14ac:dyDescent="0.2">
      <c r="A3050" s="1"/>
      <c r="B3050" s="1"/>
      <c r="C3050" s="16"/>
      <c r="D3050" s="1"/>
      <c r="E3050" s="1"/>
      <c r="F3050" s="1"/>
      <c r="G3050" s="1"/>
      <c r="H3050" s="11"/>
      <c r="I3050" s="11"/>
      <c r="J3050" s="11"/>
      <c r="K3050" s="2"/>
      <c r="L3050" s="2"/>
      <c r="M3050" s="1"/>
    </row>
    <row r="3051" spans="1:13" x14ac:dyDescent="0.2">
      <c r="A3051" s="1"/>
      <c r="B3051" s="1"/>
      <c r="C3051" s="16"/>
      <c r="D3051" s="1"/>
      <c r="E3051" s="1"/>
      <c r="F3051" s="1"/>
      <c r="G3051" s="1"/>
      <c r="H3051" s="11"/>
      <c r="I3051" s="11"/>
      <c r="J3051" s="11"/>
      <c r="K3051" s="2"/>
      <c r="L3051" s="2"/>
      <c r="M3051" s="1"/>
    </row>
    <row r="3052" spans="1:13" x14ac:dyDescent="0.2">
      <c r="A3052" s="1"/>
      <c r="B3052" s="1"/>
      <c r="C3052" s="16"/>
      <c r="D3052" s="1"/>
      <c r="E3052" s="1"/>
      <c r="F3052" s="1"/>
      <c r="G3052" s="1"/>
      <c r="H3052" s="11"/>
      <c r="I3052" s="11"/>
      <c r="J3052" s="11"/>
      <c r="K3052" s="2"/>
      <c r="L3052" s="2"/>
      <c r="M3052" s="1"/>
    </row>
    <row r="3053" spans="1:13" x14ac:dyDescent="0.2">
      <c r="A3053" s="1"/>
      <c r="B3053" s="1"/>
      <c r="C3053" s="16"/>
      <c r="D3053" s="1"/>
      <c r="E3053" s="1"/>
      <c r="F3053" s="1"/>
      <c r="G3053" s="1"/>
      <c r="H3053" s="11"/>
      <c r="I3053" s="11"/>
      <c r="J3053" s="11"/>
      <c r="K3053" s="2"/>
      <c r="L3053" s="2"/>
      <c r="M3053" s="1"/>
    </row>
    <row r="3054" spans="1:13" x14ac:dyDescent="0.2">
      <c r="A3054" s="1"/>
      <c r="B3054" s="1"/>
      <c r="C3054" s="16"/>
      <c r="D3054" s="1"/>
      <c r="E3054" s="1"/>
      <c r="F3054" s="1"/>
      <c r="G3054" s="1"/>
      <c r="H3054" s="11"/>
      <c r="I3054" s="11"/>
      <c r="J3054" s="11"/>
      <c r="K3054" s="2"/>
      <c r="L3054" s="2"/>
      <c r="M3054" s="1"/>
    </row>
    <row r="3055" spans="1:13" x14ac:dyDescent="0.2">
      <c r="A3055" s="1"/>
      <c r="B3055" s="1"/>
      <c r="C3055" s="16"/>
      <c r="D3055" s="1"/>
      <c r="E3055" s="1"/>
      <c r="F3055" s="1"/>
      <c r="G3055" s="1"/>
      <c r="H3055" s="11"/>
      <c r="I3055" s="11"/>
      <c r="J3055" s="11"/>
      <c r="K3055" s="2"/>
      <c r="L3055" s="2"/>
      <c r="M3055" s="1"/>
    </row>
    <row r="3056" spans="1:13" x14ac:dyDescent="0.2">
      <c r="A3056" s="1"/>
      <c r="B3056" s="1"/>
      <c r="C3056" s="16"/>
      <c r="D3056" s="1"/>
      <c r="E3056" s="1"/>
      <c r="F3056" s="1"/>
      <c r="G3056" s="1"/>
      <c r="H3056" s="11"/>
      <c r="I3056" s="11"/>
      <c r="J3056" s="11"/>
      <c r="K3056" s="2"/>
      <c r="L3056" s="2"/>
      <c r="M3056" s="1"/>
    </row>
    <row r="3057" spans="1:13" x14ac:dyDescent="0.2">
      <c r="A3057" s="1"/>
      <c r="B3057" s="1"/>
      <c r="C3057" s="16"/>
      <c r="D3057" s="1"/>
      <c r="E3057" s="1"/>
      <c r="F3057" s="1"/>
      <c r="G3057" s="1"/>
      <c r="H3057" s="11"/>
      <c r="I3057" s="11"/>
      <c r="J3057" s="11"/>
      <c r="K3057" s="2"/>
      <c r="L3057" s="2"/>
      <c r="M3057" s="1"/>
    </row>
    <row r="3058" spans="1:13" x14ac:dyDescent="0.2">
      <c r="A3058" s="1"/>
      <c r="B3058" s="1"/>
      <c r="C3058" s="16"/>
      <c r="D3058" s="1"/>
      <c r="E3058" s="1"/>
      <c r="F3058" s="1"/>
      <c r="G3058" s="1"/>
      <c r="H3058" s="11"/>
      <c r="I3058" s="11"/>
      <c r="J3058" s="11"/>
      <c r="K3058" s="2"/>
      <c r="L3058" s="2"/>
      <c r="M3058" s="1"/>
    </row>
    <row r="3059" spans="1:13" x14ac:dyDescent="0.2">
      <c r="A3059" s="1"/>
      <c r="B3059" s="1"/>
      <c r="C3059" s="16"/>
      <c r="D3059" s="1"/>
      <c r="E3059" s="1"/>
      <c r="F3059" s="1"/>
      <c r="G3059" s="1"/>
      <c r="H3059" s="11"/>
      <c r="I3059" s="11"/>
      <c r="J3059" s="11"/>
      <c r="K3059" s="2"/>
      <c r="L3059" s="2"/>
      <c r="M3059" s="1"/>
    </row>
    <row r="3060" spans="1:13" x14ac:dyDescent="0.2">
      <c r="A3060" s="1"/>
      <c r="B3060" s="1"/>
      <c r="C3060" s="16"/>
      <c r="D3060" s="1"/>
      <c r="E3060" s="1"/>
      <c r="F3060" s="1"/>
      <c r="G3060" s="1"/>
      <c r="H3060" s="11"/>
      <c r="I3060" s="11"/>
      <c r="J3060" s="11"/>
      <c r="K3060" s="2"/>
      <c r="L3060" s="2"/>
      <c r="M3060" s="1"/>
    </row>
    <row r="3061" spans="1:13" x14ac:dyDescent="0.2">
      <c r="A3061" s="1"/>
      <c r="B3061" s="1"/>
      <c r="C3061" s="16"/>
      <c r="D3061" s="1"/>
      <c r="E3061" s="1"/>
      <c r="F3061" s="1"/>
      <c r="G3061" s="1"/>
      <c r="H3061" s="11"/>
      <c r="I3061" s="11"/>
      <c r="J3061" s="11"/>
      <c r="K3061" s="2"/>
      <c r="L3061" s="2"/>
      <c r="M3061" s="1"/>
    </row>
    <row r="3062" spans="1:13" x14ac:dyDescent="0.2">
      <c r="A3062" s="1"/>
      <c r="B3062" s="1"/>
      <c r="C3062" s="16"/>
      <c r="D3062" s="1"/>
      <c r="E3062" s="1"/>
      <c r="F3062" s="1"/>
      <c r="G3062" s="1"/>
      <c r="H3062" s="11"/>
      <c r="I3062" s="11"/>
      <c r="J3062" s="11"/>
      <c r="K3062" s="2"/>
      <c r="L3062" s="2"/>
      <c r="M3062" s="1"/>
    </row>
    <row r="3063" spans="1:13" x14ac:dyDescent="0.2">
      <c r="A3063" s="1"/>
      <c r="B3063" s="1"/>
      <c r="C3063" s="16"/>
      <c r="D3063" s="1"/>
      <c r="E3063" s="1"/>
      <c r="F3063" s="1"/>
      <c r="G3063" s="1"/>
      <c r="H3063" s="11"/>
      <c r="I3063" s="11"/>
      <c r="J3063" s="11"/>
      <c r="K3063" s="2"/>
      <c r="L3063" s="2"/>
      <c r="M3063" s="1"/>
    </row>
    <row r="3064" spans="1:13" x14ac:dyDescent="0.2">
      <c r="A3064" s="1"/>
      <c r="B3064" s="1"/>
      <c r="C3064" s="16"/>
      <c r="D3064" s="1"/>
      <c r="E3064" s="1"/>
      <c r="F3064" s="1"/>
      <c r="G3064" s="1"/>
      <c r="H3064" s="11"/>
      <c r="I3064" s="11"/>
      <c r="J3064" s="11"/>
      <c r="K3064" s="2"/>
      <c r="L3064" s="2"/>
      <c r="M3064" s="1"/>
    </row>
    <row r="3065" spans="1:13" x14ac:dyDescent="0.2">
      <c r="A3065" s="1"/>
      <c r="B3065" s="1"/>
      <c r="C3065" s="16"/>
      <c r="D3065" s="1"/>
      <c r="E3065" s="1"/>
      <c r="F3065" s="1"/>
      <c r="G3065" s="1"/>
      <c r="H3065" s="11"/>
      <c r="I3065" s="11"/>
      <c r="J3065" s="11"/>
      <c r="K3065" s="2"/>
      <c r="L3065" s="2"/>
      <c r="M3065" s="1"/>
    </row>
    <row r="3066" spans="1:13" x14ac:dyDescent="0.2">
      <c r="A3066" s="1"/>
      <c r="B3066" s="1"/>
      <c r="C3066" s="16"/>
      <c r="D3066" s="1"/>
      <c r="E3066" s="1"/>
      <c r="F3066" s="1"/>
      <c r="G3066" s="1"/>
      <c r="H3066" s="11"/>
      <c r="I3066" s="11"/>
      <c r="J3066" s="11"/>
      <c r="K3066" s="2"/>
      <c r="L3066" s="2"/>
      <c r="M3066" s="1"/>
    </row>
    <row r="3067" spans="1:13" x14ac:dyDescent="0.2">
      <c r="A3067" s="1"/>
      <c r="B3067" s="1"/>
      <c r="C3067" s="16"/>
      <c r="D3067" s="1"/>
      <c r="E3067" s="1"/>
      <c r="F3067" s="1"/>
      <c r="G3067" s="1"/>
      <c r="H3067" s="11"/>
      <c r="I3067" s="11"/>
      <c r="J3067" s="11"/>
      <c r="K3067" s="2"/>
      <c r="L3067" s="2"/>
      <c r="M3067" s="1"/>
    </row>
    <row r="3068" spans="1:13" x14ac:dyDescent="0.2">
      <c r="A3068" s="1"/>
      <c r="B3068" s="1"/>
      <c r="C3068" s="16"/>
      <c r="D3068" s="1"/>
      <c r="E3068" s="1"/>
      <c r="F3068" s="1"/>
      <c r="G3068" s="1"/>
      <c r="H3068" s="11"/>
      <c r="I3068" s="11"/>
      <c r="J3068" s="11"/>
      <c r="K3068" s="2"/>
      <c r="L3068" s="2"/>
      <c r="M3068" s="1"/>
    </row>
    <row r="3069" spans="1:13" x14ac:dyDescent="0.2">
      <c r="A3069" s="1"/>
      <c r="B3069" s="1"/>
      <c r="C3069" s="16"/>
      <c r="D3069" s="1"/>
      <c r="E3069" s="1"/>
      <c r="F3069" s="1"/>
      <c r="G3069" s="1"/>
      <c r="H3069" s="11"/>
      <c r="I3069" s="11"/>
      <c r="J3069" s="11"/>
      <c r="K3069" s="2"/>
      <c r="L3069" s="2"/>
      <c r="M3069" s="1"/>
    </row>
    <row r="3070" spans="1:13" x14ac:dyDescent="0.2">
      <c r="A3070" s="1"/>
      <c r="B3070" s="1"/>
      <c r="C3070" s="16"/>
      <c r="D3070" s="1"/>
      <c r="E3070" s="1"/>
      <c r="F3070" s="1"/>
      <c r="G3070" s="1"/>
      <c r="H3070" s="11"/>
      <c r="I3070" s="11"/>
      <c r="J3070" s="11"/>
      <c r="K3070" s="2"/>
      <c r="L3070" s="2"/>
      <c r="M3070" s="1"/>
    </row>
    <row r="3071" spans="1:13" x14ac:dyDescent="0.2">
      <c r="A3071" s="1"/>
      <c r="B3071" s="1"/>
      <c r="C3071" s="16"/>
      <c r="D3071" s="1"/>
      <c r="E3071" s="1"/>
      <c r="F3071" s="1"/>
      <c r="G3071" s="1"/>
      <c r="H3071" s="11"/>
      <c r="I3071" s="11"/>
      <c r="J3071" s="11"/>
      <c r="K3071" s="2"/>
      <c r="L3071" s="2"/>
      <c r="M3071" s="1"/>
    </row>
    <row r="3072" spans="1:13" x14ac:dyDescent="0.2">
      <c r="A3072" s="1"/>
      <c r="B3072" s="1"/>
      <c r="C3072" s="16"/>
      <c r="D3072" s="1"/>
      <c r="E3072" s="1"/>
      <c r="F3072" s="1"/>
      <c r="G3072" s="1"/>
      <c r="H3072" s="11"/>
      <c r="I3072" s="11"/>
      <c r="J3072" s="11"/>
      <c r="K3072" s="2"/>
      <c r="L3072" s="2"/>
      <c r="M3072" s="1"/>
    </row>
    <row r="3073" spans="1:13" x14ac:dyDescent="0.2">
      <c r="A3073" s="1"/>
      <c r="B3073" s="1"/>
      <c r="C3073" s="16"/>
      <c r="D3073" s="1"/>
      <c r="E3073" s="1"/>
      <c r="F3073" s="1"/>
      <c r="G3073" s="1"/>
      <c r="H3073" s="11"/>
      <c r="I3073" s="11"/>
      <c r="J3073" s="11"/>
      <c r="K3073" s="2"/>
      <c r="L3073" s="2"/>
      <c r="M3073" s="1"/>
    </row>
    <row r="3074" spans="1:13" x14ac:dyDescent="0.2">
      <c r="A3074" s="1"/>
      <c r="B3074" s="1"/>
      <c r="C3074" s="16"/>
      <c r="D3074" s="1"/>
      <c r="E3074" s="1"/>
      <c r="F3074" s="1"/>
      <c r="G3074" s="1"/>
      <c r="H3074" s="11"/>
      <c r="I3074" s="11"/>
      <c r="J3074" s="11"/>
      <c r="K3074" s="2"/>
      <c r="L3074" s="2"/>
      <c r="M3074" s="1"/>
    </row>
    <row r="3075" spans="1:13" x14ac:dyDescent="0.2">
      <c r="A3075" s="1"/>
      <c r="B3075" s="1"/>
      <c r="C3075" s="16"/>
      <c r="D3075" s="1"/>
      <c r="E3075" s="1"/>
      <c r="F3075" s="1"/>
      <c r="G3075" s="1"/>
      <c r="H3075" s="11"/>
      <c r="I3075" s="11"/>
      <c r="J3075" s="11"/>
      <c r="K3075" s="2"/>
      <c r="L3075" s="2"/>
      <c r="M3075" s="1"/>
    </row>
    <row r="3076" spans="1:13" x14ac:dyDescent="0.2">
      <c r="A3076" s="1"/>
      <c r="B3076" s="1"/>
      <c r="C3076" s="16"/>
      <c r="D3076" s="1"/>
      <c r="E3076" s="1"/>
      <c r="F3076" s="1"/>
      <c r="G3076" s="1"/>
      <c r="H3076" s="11"/>
      <c r="I3076" s="11"/>
      <c r="J3076" s="11"/>
      <c r="K3076" s="2"/>
      <c r="L3076" s="2"/>
      <c r="M3076" s="1"/>
    </row>
    <row r="3077" spans="1:13" x14ac:dyDescent="0.2">
      <c r="A3077" s="1"/>
      <c r="B3077" s="1"/>
      <c r="C3077" s="16"/>
      <c r="D3077" s="1"/>
      <c r="E3077" s="1"/>
      <c r="F3077" s="1"/>
      <c r="G3077" s="1"/>
      <c r="H3077" s="11"/>
      <c r="I3077" s="11"/>
      <c r="J3077" s="11"/>
      <c r="K3077" s="2"/>
      <c r="L3077" s="2"/>
      <c r="M3077" s="1"/>
    </row>
    <row r="3078" spans="1:13" x14ac:dyDescent="0.2">
      <c r="A3078" s="1"/>
      <c r="B3078" s="1"/>
      <c r="C3078" s="16"/>
      <c r="D3078" s="1"/>
      <c r="E3078" s="1"/>
      <c r="F3078" s="1"/>
      <c r="G3078" s="1"/>
      <c r="H3078" s="11"/>
      <c r="I3078" s="11"/>
      <c r="J3078" s="11"/>
      <c r="K3078" s="2"/>
      <c r="L3078" s="2"/>
      <c r="M3078" s="1"/>
    </row>
    <row r="3079" spans="1:13" x14ac:dyDescent="0.2">
      <c r="A3079" s="1"/>
      <c r="B3079" s="1"/>
      <c r="C3079" s="16"/>
      <c r="D3079" s="1"/>
      <c r="E3079" s="1"/>
      <c r="F3079" s="1"/>
      <c r="G3079" s="1"/>
      <c r="H3079" s="11"/>
      <c r="I3079" s="11"/>
      <c r="J3079" s="11"/>
      <c r="K3079" s="2"/>
      <c r="L3079" s="2"/>
      <c r="M3079" s="1"/>
    </row>
    <row r="3080" spans="1:13" x14ac:dyDescent="0.2">
      <c r="A3080" s="1"/>
      <c r="B3080" s="1"/>
      <c r="C3080" s="16"/>
      <c r="D3080" s="1"/>
      <c r="E3080" s="1"/>
      <c r="F3080" s="1"/>
      <c r="G3080" s="1"/>
      <c r="H3080" s="11"/>
      <c r="I3080" s="11"/>
      <c r="J3080" s="11"/>
      <c r="K3080" s="2"/>
      <c r="L3080" s="2"/>
      <c r="M3080" s="1"/>
    </row>
    <row r="3081" spans="1:13" x14ac:dyDescent="0.2">
      <c r="A3081" s="1"/>
      <c r="B3081" s="1"/>
      <c r="C3081" s="16"/>
      <c r="D3081" s="1"/>
      <c r="E3081" s="1"/>
      <c r="F3081" s="1"/>
      <c r="G3081" s="1"/>
      <c r="H3081" s="11"/>
      <c r="I3081" s="11"/>
      <c r="J3081" s="11"/>
      <c r="K3081" s="2"/>
      <c r="L3081" s="2"/>
      <c r="M3081" s="1"/>
    </row>
    <row r="3082" spans="1:13" x14ac:dyDescent="0.2">
      <c r="A3082" s="1"/>
      <c r="B3082" s="1"/>
      <c r="C3082" s="16"/>
      <c r="D3082" s="1"/>
      <c r="E3082" s="1"/>
      <c r="F3082" s="1"/>
      <c r="G3082" s="1"/>
      <c r="H3082" s="11"/>
      <c r="I3082" s="11"/>
      <c r="J3082" s="11"/>
      <c r="K3082" s="2"/>
      <c r="L3082" s="2"/>
      <c r="M3082" s="1"/>
    </row>
    <row r="3083" spans="1:13" x14ac:dyDescent="0.2">
      <c r="A3083" s="1"/>
      <c r="B3083" s="1"/>
      <c r="C3083" s="16"/>
      <c r="D3083" s="1"/>
      <c r="E3083" s="1"/>
      <c r="F3083" s="1"/>
      <c r="G3083" s="1"/>
      <c r="H3083" s="11"/>
      <c r="I3083" s="11"/>
      <c r="J3083" s="11"/>
      <c r="K3083" s="2"/>
      <c r="L3083" s="2"/>
      <c r="M3083" s="1"/>
    </row>
    <row r="3084" spans="1:13" x14ac:dyDescent="0.2">
      <c r="A3084" s="1"/>
      <c r="B3084" s="1"/>
      <c r="C3084" s="16"/>
      <c r="D3084" s="1"/>
      <c r="E3084" s="1"/>
      <c r="F3084" s="1"/>
      <c r="G3084" s="1"/>
      <c r="H3084" s="11"/>
      <c r="I3084" s="11"/>
      <c r="J3084" s="11"/>
      <c r="K3084" s="2"/>
      <c r="L3084" s="2"/>
      <c r="M3084" s="1"/>
    </row>
    <row r="3085" spans="1:13" x14ac:dyDescent="0.2">
      <c r="A3085" s="1"/>
      <c r="B3085" s="1"/>
      <c r="C3085" s="16"/>
      <c r="D3085" s="1"/>
      <c r="E3085" s="1"/>
      <c r="F3085" s="1"/>
      <c r="G3085" s="1"/>
      <c r="H3085" s="11"/>
      <c r="I3085" s="11"/>
      <c r="J3085" s="11"/>
      <c r="K3085" s="2"/>
      <c r="L3085" s="2"/>
      <c r="M3085" s="1"/>
    </row>
    <row r="3086" spans="1:13" x14ac:dyDescent="0.2">
      <c r="A3086" s="1"/>
      <c r="B3086" s="1"/>
      <c r="C3086" s="16"/>
      <c r="D3086" s="1"/>
      <c r="E3086" s="1"/>
      <c r="F3086" s="1"/>
      <c r="G3086" s="1"/>
      <c r="H3086" s="11"/>
      <c r="I3086" s="11"/>
      <c r="J3086" s="11"/>
      <c r="K3086" s="2"/>
      <c r="L3086" s="2"/>
      <c r="M3086" s="1"/>
    </row>
    <row r="3087" spans="1:13" x14ac:dyDescent="0.2">
      <c r="A3087" s="1"/>
      <c r="B3087" s="1"/>
      <c r="C3087" s="16"/>
      <c r="D3087" s="1"/>
      <c r="E3087" s="1"/>
      <c r="F3087" s="1"/>
      <c r="G3087" s="1"/>
      <c r="H3087" s="11"/>
      <c r="I3087" s="11"/>
      <c r="J3087" s="11"/>
      <c r="K3087" s="2"/>
      <c r="L3087" s="2"/>
      <c r="M3087" s="1"/>
    </row>
    <row r="3088" spans="1:13" x14ac:dyDescent="0.2">
      <c r="A3088" s="1"/>
      <c r="B3088" s="1"/>
      <c r="C3088" s="16"/>
      <c r="D3088" s="1"/>
      <c r="E3088" s="1"/>
      <c r="F3088" s="1"/>
      <c r="G3088" s="1"/>
      <c r="H3088" s="11"/>
      <c r="I3088" s="11"/>
      <c r="J3088" s="11"/>
      <c r="K3088" s="2"/>
      <c r="L3088" s="2"/>
      <c r="M3088" s="1"/>
    </row>
    <row r="3089" spans="1:13" x14ac:dyDescent="0.2">
      <c r="A3089" s="1"/>
      <c r="B3089" s="1"/>
      <c r="C3089" s="16"/>
      <c r="D3089" s="1"/>
      <c r="E3089" s="1"/>
      <c r="F3089" s="1"/>
      <c r="G3089" s="1"/>
      <c r="H3089" s="11"/>
      <c r="I3089" s="11"/>
      <c r="J3089" s="11"/>
      <c r="K3089" s="2"/>
      <c r="L3089" s="2"/>
      <c r="M3089" s="1"/>
    </row>
    <row r="3090" spans="1:13" x14ac:dyDescent="0.2">
      <c r="A3090" s="1"/>
      <c r="B3090" s="1"/>
      <c r="C3090" s="16"/>
      <c r="D3090" s="1"/>
      <c r="E3090" s="1"/>
      <c r="F3090" s="1"/>
      <c r="G3090" s="1"/>
      <c r="H3090" s="11"/>
      <c r="I3090" s="11"/>
      <c r="J3090" s="11"/>
      <c r="K3090" s="2"/>
      <c r="L3090" s="2"/>
      <c r="M3090" s="1"/>
    </row>
    <row r="3091" spans="1:13" x14ac:dyDescent="0.2">
      <c r="A3091" s="1"/>
      <c r="B3091" s="1"/>
      <c r="C3091" s="16"/>
      <c r="D3091" s="1"/>
      <c r="E3091" s="1"/>
      <c r="F3091" s="1"/>
      <c r="G3091" s="1"/>
      <c r="H3091" s="11"/>
      <c r="I3091" s="11"/>
      <c r="J3091" s="11"/>
      <c r="K3091" s="2"/>
      <c r="L3091" s="2"/>
      <c r="M3091" s="1"/>
    </row>
    <row r="3092" spans="1:13" x14ac:dyDescent="0.2">
      <c r="A3092" s="1"/>
      <c r="B3092" s="1"/>
      <c r="C3092" s="16"/>
      <c r="D3092" s="1"/>
      <c r="E3092" s="1"/>
      <c r="F3092" s="1"/>
      <c r="G3092" s="1"/>
      <c r="H3092" s="11"/>
      <c r="I3092" s="11"/>
      <c r="J3092" s="11"/>
      <c r="K3092" s="2"/>
      <c r="L3092" s="2"/>
      <c r="M3092" s="1"/>
    </row>
    <row r="3093" spans="1:13" x14ac:dyDescent="0.2">
      <c r="A3093" s="1"/>
      <c r="B3093" s="1"/>
      <c r="C3093" s="16"/>
      <c r="D3093" s="1"/>
      <c r="E3093" s="1"/>
      <c r="F3093" s="1"/>
      <c r="G3093" s="1"/>
      <c r="H3093" s="11"/>
      <c r="I3093" s="11"/>
      <c r="J3093" s="11"/>
      <c r="K3093" s="2"/>
      <c r="L3093" s="2"/>
      <c r="M3093" s="1"/>
    </row>
    <row r="3094" spans="1:13" x14ac:dyDescent="0.2">
      <c r="A3094" s="1"/>
      <c r="B3094" s="1"/>
      <c r="C3094" s="16"/>
      <c r="D3094" s="1"/>
      <c r="E3094" s="1"/>
      <c r="F3094" s="1"/>
      <c r="G3094" s="1"/>
      <c r="H3094" s="11"/>
      <c r="I3094" s="11"/>
      <c r="J3094" s="11"/>
      <c r="K3094" s="2"/>
      <c r="L3094" s="2"/>
      <c r="M3094" s="1"/>
    </row>
    <row r="3095" spans="1:13" x14ac:dyDescent="0.2">
      <c r="A3095" s="1"/>
      <c r="B3095" s="1"/>
      <c r="C3095" s="16"/>
      <c r="D3095" s="1"/>
      <c r="E3095" s="1"/>
      <c r="F3095" s="1"/>
      <c r="G3095" s="1"/>
      <c r="H3095" s="11"/>
      <c r="I3095" s="11"/>
      <c r="J3095" s="11"/>
      <c r="K3095" s="2"/>
      <c r="L3095" s="2"/>
      <c r="M3095" s="1"/>
    </row>
    <row r="3096" spans="1:13" x14ac:dyDescent="0.2">
      <c r="A3096" s="1"/>
      <c r="B3096" s="1"/>
      <c r="C3096" s="16"/>
      <c r="D3096" s="1"/>
      <c r="E3096" s="1"/>
      <c r="F3096" s="1"/>
      <c r="G3096" s="1"/>
      <c r="H3096" s="11"/>
      <c r="I3096" s="11"/>
      <c r="J3096" s="11"/>
      <c r="K3096" s="2"/>
      <c r="L3096" s="2"/>
      <c r="M3096" s="1"/>
    </row>
    <row r="3097" spans="1:13" x14ac:dyDescent="0.2">
      <c r="A3097" s="1"/>
      <c r="B3097" s="1"/>
      <c r="C3097" s="16"/>
      <c r="D3097" s="1"/>
      <c r="E3097" s="1"/>
      <c r="F3097" s="1"/>
      <c r="G3097" s="1"/>
      <c r="H3097" s="11"/>
      <c r="I3097" s="11"/>
      <c r="J3097" s="11"/>
      <c r="K3097" s="2"/>
      <c r="L3097" s="2"/>
      <c r="M3097" s="1"/>
    </row>
    <row r="3098" spans="1:13" x14ac:dyDescent="0.2">
      <c r="A3098" s="1"/>
      <c r="B3098" s="1"/>
      <c r="C3098" s="16"/>
      <c r="D3098" s="1"/>
      <c r="E3098" s="1"/>
      <c r="F3098" s="1"/>
      <c r="G3098" s="1"/>
      <c r="H3098" s="11"/>
      <c r="I3098" s="11"/>
      <c r="J3098" s="11"/>
      <c r="K3098" s="2"/>
      <c r="L3098" s="2"/>
      <c r="M3098" s="1"/>
    </row>
    <row r="3099" spans="1:13" x14ac:dyDescent="0.2">
      <c r="A3099" s="1"/>
      <c r="B3099" s="1"/>
      <c r="C3099" s="16"/>
      <c r="D3099" s="1"/>
      <c r="E3099" s="1"/>
      <c r="F3099" s="1"/>
      <c r="G3099" s="1"/>
      <c r="H3099" s="11"/>
      <c r="I3099" s="11"/>
      <c r="J3099" s="11"/>
      <c r="K3099" s="2"/>
      <c r="L3099" s="2"/>
      <c r="M3099" s="1"/>
    </row>
    <row r="3100" spans="1:13" x14ac:dyDescent="0.2">
      <c r="A3100" s="1"/>
      <c r="B3100" s="1"/>
      <c r="C3100" s="16"/>
      <c r="D3100" s="1"/>
      <c r="E3100" s="1"/>
      <c r="F3100" s="1"/>
      <c r="G3100" s="1"/>
      <c r="H3100" s="11"/>
      <c r="I3100" s="11"/>
      <c r="J3100" s="11"/>
      <c r="K3100" s="2"/>
      <c r="L3100" s="2"/>
      <c r="M3100" s="1"/>
    </row>
    <row r="3101" spans="1:13" x14ac:dyDescent="0.2">
      <c r="A3101" s="1"/>
      <c r="B3101" s="1"/>
      <c r="C3101" s="16"/>
      <c r="D3101" s="1"/>
      <c r="E3101" s="1"/>
      <c r="F3101" s="1"/>
      <c r="G3101" s="1"/>
      <c r="H3101" s="11"/>
      <c r="I3101" s="11"/>
      <c r="J3101" s="11"/>
      <c r="K3101" s="2"/>
      <c r="L3101" s="2"/>
      <c r="M3101" s="1"/>
    </row>
    <row r="3102" spans="1:13" x14ac:dyDescent="0.2">
      <c r="A3102" s="1"/>
      <c r="B3102" s="1"/>
      <c r="C3102" s="16"/>
      <c r="D3102" s="1"/>
      <c r="E3102" s="1"/>
      <c r="F3102" s="1"/>
      <c r="G3102" s="1"/>
      <c r="H3102" s="11"/>
      <c r="I3102" s="11"/>
      <c r="J3102" s="11"/>
      <c r="K3102" s="2"/>
      <c r="L3102" s="2"/>
      <c r="M3102" s="1"/>
    </row>
    <row r="3103" spans="1:13" x14ac:dyDescent="0.2">
      <c r="A3103" s="1"/>
      <c r="B3103" s="1"/>
      <c r="C3103" s="16"/>
      <c r="D3103" s="1"/>
      <c r="E3103" s="1"/>
      <c r="F3103" s="1"/>
      <c r="G3103" s="1"/>
      <c r="H3103" s="11"/>
      <c r="I3103" s="11"/>
      <c r="J3103" s="11"/>
      <c r="K3103" s="2"/>
      <c r="L3103" s="2"/>
      <c r="M3103" s="1"/>
    </row>
    <row r="3104" spans="1:13" x14ac:dyDescent="0.2">
      <c r="A3104" s="1"/>
      <c r="B3104" s="1"/>
      <c r="C3104" s="16"/>
      <c r="D3104" s="1"/>
      <c r="E3104" s="1"/>
      <c r="F3104" s="1"/>
      <c r="G3104" s="1"/>
      <c r="H3104" s="11"/>
      <c r="I3104" s="11"/>
      <c r="J3104" s="11"/>
      <c r="K3104" s="2"/>
      <c r="L3104" s="2"/>
      <c r="M3104" s="1"/>
    </row>
    <row r="3105" spans="1:13" x14ac:dyDescent="0.2">
      <c r="A3105" s="1"/>
      <c r="B3105" s="1"/>
      <c r="C3105" s="16"/>
      <c r="D3105" s="1"/>
      <c r="E3105" s="1"/>
      <c r="F3105" s="1"/>
      <c r="G3105" s="1"/>
      <c r="H3105" s="11"/>
      <c r="I3105" s="11"/>
      <c r="J3105" s="11"/>
      <c r="K3105" s="2"/>
      <c r="L3105" s="2"/>
      <c r="M3105" s="1"/>
    </row>
    <row r="3106" spans="1:13" x14ac:dyDescent="0.2">
      <c r="A3106" s="1"/>
      <c r="B3106" s="1"/>
      <c r="C3106" s="16"/>
      <c r="D3106" s="1"/>
      <c r="E3106" s="1"/>
      <c r="F3106" s="1"/>
      <c r="G3106" s="1"/>
      <c r="H3106" s="11"/>
      <c r="I3106" s="11"/>
      <c r="J3106" s="11"/>
      <c r="K3106" s="2"/>
      <c r="L3106" s="2"/>
      <c r="M3106" s="1"/>
    </row>
    <row r="3107" spans="1:13" x14ac:dyDescent="0.2">
      <c r="A3107" s="1"/>
      <c r="B3107" s="1"/>
      <c r="C3107" s="16"/>
      <c r="D3107" s="1"/>
      <c r="E3107" s="1"/>
      <c r="F3107" s="1"/>
      <c r="G3107" s="1"/>
      <c r="H3107" s="11"/>
      <c r="I3107" s="11"/>
      <c r="J3107" s="11"/>
      <c r="K3107" s="2"/>
      <c r="L3107" s="2"/>
      <c r="M3107" s="1"/>
    </row>
    <row r="3108" spans="1:13" x14ac:dyDescent="0.2">
      <c r="A3108" s="1"/>
      <c r="B3108" s="1"/>
      <c r="C3108" s="16"/>
      <c r="D3108" s="1"/>
      <c r="E3108" s="1"/>
      <c r="F3108" s="1"/>
      <c r="G3108" s="1"/>
      <c r="H3108" s="11"/>
      <c r="I3108" s="11"/>
      <c r="J3108" s="11"/>
      <c r="K3108" s="2"/>
      <c r="L3108" s="2"/>
      <c r="M3108" s="1"/>
    </row>
    <row r="3109" spans="1:13" x14ac:dyDescent="0.2">
      <c r="A3109" s="1"/>
      <c r="B3109" s="1"/>
      <c r="C3109" s="16"/>
      <c r="D3109" s="1"/>
      <c r="E3109" s="1"/>
      <c r="F3109" s="1"/>
      <c r="G3109" s="1"/>
      <c r="H3109" s="11"/>
      <c r="I3109" s="11"/>
      <c r="J3109" s="11"/>
      <c r="K3109" s="2"/>
      <c r="L3109" s="2"/>
      <c r="M3109" s="1"/>
    </row>
    <row r="3110" spans="1:13" x14ac:dyDescent="0.2">
      <c r="A3110" s="1"/>
      <c r="B3110" s="1"/>
      <c r="C3110" s="16"/>
      <c r="D3110" s="1"/>
      <c r="E3110" s="1"/>
      <c r="F3110" s="1"/>
      <c r="G3110" s="1"/>
      <c r="H3110" s="11"/>
      <c r="I3110" s="11"/>
      <c r="J3110" s="11"/>
      <c r="K3110" s="2"/>
      <c r="L3110" s="2"/>
      <c r="M3110" s="1"/>
    </row>
    <row r="3111" spans="1:13" x14ac:dyDescent="0.2">
      <c r="A3111" s="1"/>
      <c r="B3111" s="1"/>
      <c r="C3111" s="16"/>
      <c r="D3111" s="1"/>
      <c r="E3111" s="1"/>
      <c r="F3111" s="1"/>
      <c r="G3111" s="1"/>
      <c r="H3111" s="11"/>
      <c r="I3111" s="11"/>
      <c r="J3111" s="11"/>
      <c r="K3111" s="2"/>
      <c r="L3111" s="2"/>
      <c r="M3111" s="1"/>
    </row>
    <row r="3112" spans="1:13" x14ac:dyDescent="0.2">
      <c r="A3112" s="1"/>
      <c r="B3112" s="1"/>
      <c r="C3112" s="16"/>
      <c r="D3112" s="1"/>
      <c r="E3112" s="1"/>
      <c r="F3112" s="1"/>
      <c r="G3112" s="1"/>
      <c r="H3112" s="11"/>
      <c r="I3112" s="11"/>
      <c r="J3112" s="11"/>
      <c r="K3112" s="2"/>
      <c r="L3112" s="2"/>
      <c r="M3112" s="1"/>
    </row>
    <row r="3113" spans="1:13" x14ac:dyDescent="0.2">
      <c r="A3113" s="1"/>
      <c r="B3113" s="1"/>
      <c r="C3113" s="16"/>
      <c r="D3113" s="1"/>
      <c r="E3113" s="1"/>
      <c r="F3113" s="1"/>
      <c r="G3113" s="1"/>
      <c r="H3113" s="11"/>
      <c r="I3113" s="11"/>
      <c r="J3113" s="11"/>
      <c r="K3113" s="2"/>
      <c r="L3113" s="2"/>
      <c r="M3113" s="1"/>
    </row>
    <row r="3114" spans="1:13" x14ac:dyDescent="0.2">
      <c r="A3114" s="1"/>
      <c r="B3114" s="1"/>
      <c r="C3114" s="16"/>
      <c r="D3114" s="1"/>
      <c r="E3114" s="1"/>
      <c r="F3114" s="1"/>
      <c r="G3114" s="1"/>
      <c r="H3114" s="11"/>
      <c r="I3114" s="11"/>
      <c r="J3114" s="11"/>
      <c r="K3114" s="2"/>
      <c r="L3114" s="2"/>
      <c r="M3114" s="1"/>
    </row>
    <row r="3115" spans="1:13" x14ac:dyDescent="0.2">
      <c r="A3115" s="1"/>
      <c r="B3115" s="1"/>
      <c r="C3115" s="16"/>
      <c r="D3115" s="1"/>
      <c r="E3115" s="1"/>
      <c r="F3115" s="1"/>
      <c r="G3115" s="1"/>
      <c r="H3115" s="11"/>
      <c r="I3115" s="11"/>
      <c r="J3115" s="11"/>
      <c r="K3115" s="2"/>
      <c r="L3115" s="2"/>
      <c r="M3115" s="1"/>
    </row>
    <row r="3116" spans="1:13" x14ac:dyDescent="0.2">
      <c r="A3116" s="1"/>
      <c r="B3116" s="1"/>
      <c r="C3116" s="16"/>
      <c r="D3116" s="1"/>
      <c r="E3116" s="1"/>
      <c r="F3116" s="1"/>
      <c r="G3116" s="1"/>
      <c r="H3116" s="11"/>
      <c r="I3116" s="11"/>
      <c r="J3116" s="11"/>
      <c r="K3116" s="2"/>
      <c r="L3116" s="2"/>
      <c r="M3116" s="1"/>
    </row>
    <row r="3117" spans="1:13" x14ac:dyDescent="0.2">
      <c r="A3117" s="1"/>
      <c r="B3117" s="1"/>
      <c r="C3117" s="16"/>
      <c r="D3117" s="1"/>
      <c r="E3117" s="1"/>
      <c r="F3117" s="1"/>
      <c r="G3117" s="1"/>
      <c r="H3117" s="11"/>
      <c r="I3117" s="11"/>
      <c r="J3117" s="11"/>
      <c r="K3117" s="2"/>
      <c r="L3117" s="2"/>
      <c r="M3117" s="1"/>
    </row>
    <row r="3118" spans="1:13" x14ac:dyDescent="0.2">
      <c r="A3118" s="1"/>
      <c r="B3118" s="1"/>
      <c r="C3118" s="16"/>
      <c r="D3118" s="1"/>
      <c r="E3118" s="1"/>
      <c r="F3118" s="1"/>
      <c r="G3118" s="1"/>
      <c r="H3118" s="11"/>
      <c r="I3118" s="11"/>
      <c r="J3118" s="11"/>
      <c r="K3118" s="2"/>
      <c r="L3118" s="2"/>
      <c r="M3118" s="1"/>
    </row>
    <row r="3119" spans="1:13" x14ac:dyDescent="0.2">
      <c r="A3119" s="1"/>
      <c r="B3119" s="1"/>
      <c r="C3119" s="16"/>
      <c r="D3119" s="1"/>
      <c r="E3119" s="1"/>
      <c r="F3119" s="1"/>
      <c r="G3119" s="1"/>
      <c r="H3119" s="11"/>
      <c r="I3119" s="11"/>
      <c r="J3119" s="11"/>
      <c r="K3119" s="2"/>
      <c r="L3119" s="2"/>
      <c r="M3119" s="1"/>
    </row>
    <row r="3120" spans="1:13" x14ac:dyDescent="0.2">
      <c r="A3120" s="1"/>
      <c r="B3120" s="1"/>
      <c r="C3120" s="16"/>
      <c r="D3120" s="1"/>
      <c r="E3120" s="1"/>
      <c r="F3120" s="1"/>
      <c r="G3120" s="1"/>
      <c r="H3120" s="11"/>
      <c r="I3120" s="11"/>
      <c r="J3120" s="11"/>
      <c r="K3120" s="2"/>
      <c r="L3120" s="2"/>
      <c r="M3120" s="1"/>
    </row>
    <row r="3121" spans="1:13" x14ac:dyDescent="0.2">
      <c r="A3121" s="1"/>
      <c r="B3121" s="1"/>
      <c r="C3121" s="16"/>
      <c r="D3121" s="1"/>
      <c r="E3121" s="1"/>
      <c r="F3121" s="1"/>
      <c r="G3121" s="1"/>
      <c r="H3121" s="11"/>
      <c r="I3121" s="11"/>
      <c r="J3121" s="11"/>
      <c r="K3121" s="2"/>
      <c r="L3121" s="2"/>
      <c r="M3121" s="1"/>
    </row>
    <row r="3122" spans="1:13" x14ac:dyDescent="0.2">
      <c r="A3122" s="1"/>
      <c r="B3122" s="1"/>
      <c r="C3122" s="16"/>
      <c r="D3122" s="1"/>
      <c r="E3122" s="1"/>
      <c r="F3122" s="1"/>
      <c r="G3122" s="1"/>
      <c r="H3122" s="11"/>
      <c r="I3122" s="11"/>
      <c r="J3122" s="11"/>
      <c r="K3122" s="2"/>
      <c r="L3122" s="2"/>
      <c r="M3122" s="1"/>
    </row>
    <row r="3123" spans="1:13" x14ac:dyDescent="0.2">
      <c r="A3123" s="1"/>
      <c r="B3123" s="1"/>
      <c r="C3123" s="16"/>
      <c r="D3123" s="1"/>
      <c r="E3123" s="1"/>
      <c r="F3123" s="1"/>
      <c r="G3123" s="1"/>
      <c r="H3123" s="11"/>
      <c r="I3123" s="11"/>
      <c r="J3123" s="11"/>
      <c r="K3123" s="2"/>
      <c r="L3123" s="2"/>
      <c r="M3123" s="1"/>
    </row>
    <row r="3124" spans="1:13" x14ac:dyDescent="0.2">
      <c r="A3124" s="1"/>
      <c r="B3124" s="1"/>
      <c r="C3124" s="16"/>
      <c r="D3124" s="1"/>
      <c r="E3124" s="1"/>
      <c r="F3124" s="1"/>
      <c r="G3124" s="1"/>
      <c r="H3124" s="11"/>
      <c r="I3124" s="11"/>
      <c r="J3124" s="11"/>
      <c r="K3124" s="2"/>
      <c r="L3124" s="2"/>
      <c r="M3124" s="1"/>
    </row>
    <row r="3125" spans="1:13" x14ac:dyDescent="0.2">
      <c r="A3125" s="1"/>
      <c r="B3125" s="1"/>
      <c r="C3125" s="16"/>
      <c r="D3125" s="1"/>
      <c r="E3125" s="1"/>
      <c r="F3125" s="1"/>
      <c r="G3125" s="1"/>
      <c r="H3125" s="11"/>
      <c r="I3125" s="11"/>
      <c r="J3125" s="11"/>
      <c r="K3125" s="2"/>
      <c r="L3125" s="2"/>
      <c r="M3125" s="1"/>
    </row>
    <row r="3126" spans="1:13" x14ac:dyDescent="0.2">
      <c r="A3126" s="1"/>
      <c r="B3126" s="1"/>
      <c r="C3126" s="16"/>
      <c r="D3126" s="1"/>
      <c r="E3126" s="1"/>
      <c r="F3126" s="1"/>
      <c r="G3126" s="1"/>
      <c r="H3126" s="11"/>
      <c r="I3126" s="11"/>
      <c r="J3126" s="11"/>
      <c r="K3126" s="2"/>
      <c r="L3126" s="2"/>
      <c r="M3126" s="1"/>
    </row>
    <row r="3127" spans="1:13" x14ac:dyDescent="0.2">
      <c r="A3127" s="1"/>
      <c r="B3127" s="1"/>
      <c r="C3127" s="16"/>
      <c r="D3127" s="1"/>
      <c r="E3127" s="1"/>
      <c r="F3127" s="1"/>
      <c r="G3127" s="1"/>
      <c r="H3127" s="11"/>
      <c r="I3127" s="11"/>
      <c r="J3127" s="11"/>
      <c r="K3127" s="2"/>
      <c r="L3127" s="2"/>
      <c r="M3127" s="1"/>
    </row>
    <row r="3128" spans="1:13" x14ac:dyDescent="0.2">
      <c r="A3128" s="1"/>
      <c r="B3128" s="1"/>
      <c r="C3128" s="16"/>
      <c r="D3128" s="1"/>
      <c r="E3128" s="1"/>
      <c r="F3128" s="1"/>
      <c r="G3128" s="1"/>
      <c r="H3128" s="11"/>
      <c r="I3128" s="11"/>
      <c r="J3128" s="11"/>
      <c r="K3128" s="2"/>
      <c r="L3128" s="2"/>
      <c r="M3128" s="1"/>
    </row>
    <row r="3129" spans="1:13" x14ac:dyDescent="0.2">
      <c r="A3129" s="1"/>
      <c r="B3129" s="1"/>
      <c r="C3129" s="16"/>
      <c r="D3129" s="1"/>
      <c r="E3129" s="1"/>
      <c r="F3129" s="1"/>
      <c r="G3129" s="1"/>
      <c r="H3129" s="11"/>
      <c r="I3129" s="11"/>
      <c r="J3129" s="11"/>
      <c r="K3129" s="2"/>
      <c r="L3129" s="2"/>
      <c r="M3129" s="1"/>
    </row>
    <row r="3130" spans="1:13" x14ac:dyDescent="0.2">
      <c r="A3130" s="1"/>
      <c r="B3130" s="1"/>
      <c r="C3130" s="16"/>
      <c r="D3130" s="1"/>
      <c r="E3130" s="1"/>
      <c r="F3130" s="1"/>
      <c r="G3130" s="1"/>
      <c r="H3130" s="11"/>
      <c r="I3130" s="11"/>
      <c r="J3130" s="11"/>
      <c r="K3130" s="2"/>
      <c r="L3130" s="2"/>
      <c r="M3130" s="1"/>
    </row>
    <row r="3131" spans="1:13" x14ac:dyDescent="0.2">
      <c r="A3131" s="1"/>
      <c r="B3131" s="1"/>
      <c r="C3131" s="16"/>
      <c r="D3131" s="1"/>
      <c r="E3131" s="1"/>
      <c r="F3131" s="1"/>
      <c r="G3131" s="1"/>
      <c r="H3131" s="11"/>
      <c r="I3131" s="11"/>
      <c r="J3131" s="11"/>
      <c r="K3131" s="2"/>
      <c r="L3131" s="2"/>
      <c r="M3131" s="1"/>
    </row>
    <row r="3132" spans="1:13" x14ac:dyDescent="0.2">
      <c r="A3132" s="1"/>
      <c r="B3132" s="1"/>
      <c r="C3132" s="16"/>
      <c r="D3132" s="1"/>
      <c r="E3132" s="1"/>
      <c r="F3132" s="1"/>
      <c r="G3132" s="1"/>
      <c r="H3132" s="11"/>
      <c r="I3132" s="11"/>
      <c r="J3132" s="11"/>
      <c r="K3132" s="2"/>
      <c r="L3132" s="2"/>
      <c r="M3132" s="1"/>
    </row>
    <row r="3133" spans="1:13" x14ac:dyDescent="0.2">
      <c r="A3133" s="1"/>
      <c r="B3133" s="1"/>
      <c r="C3133" s="16"/>
      <c r="D3133" s="1"/>
      <c r="E3133" s="1"/>
      <c r="F3133" s="1"/>
      <c r="G3133" s="1"/>
      <c r="H3133" s="11"/>
      <c r="I3133" s="11"/>
      <c r="J3133" s="11"/>
      <c r="K3133" s="2"/>
      <c r="L3133" s="2"/>
      <c r="M3133" s="1"/>
    </row>
    <row r="3134" spans="1:13" x14ac:dyDescent="0.2">
      <c r="A3134" s="1"/>
      <c r="B3134" s="1"/>
      <c r="C3134" s="16"/>
      <c r="D3134" s="1"/>
      <c r="E3134" s="1"/>
      <c r="F3134" s="1"/>
      <c r="G3134" s="1"/>
      <c r="H3134" s="11"/>
      <c r="I3134" s="11"/>
      <c r="J3134" s="11"/>
      <c r="K3134" s="2"/>
      <c r="L3134" s="2"/>
      <c r="M3134" s="1"/>
    </row>
    <row r="3135" spans="1:13" x14ac:dyDescent="0.2">
      <c r="A3135" s="1"/>
      <c r="B3135" s="1"/>
      <c r="C3135" s="16"/>
      <c r="D3135" s="1"/>
      <c r="E3135" s="1"/>
      <c r="F3135" s="1"/>
      <c r="G3135" s="1"/>
      <c r="H3135" s="11"/>
      <c r="I3135" s="11"/>
      <c r="J3135" s="11"/>
      <c r="K3135" s="2"/>
      <c r="L3135" s="2"/>
      <c r="M3135" s="1"/>
    </row>
    <row r="3136" spans="1:13" x14ac:dyDescent="0.2">
      <c r="A3136" s="1"/>
      <c r="B3136" s="1"/>
      <c r="C3136" s="16"/>
      <c r="D3136" s="1"/>
      <c r="E3136" s="1"/>
      <c r="F3136" s="1"/>
      <c r="G3136" s="1"/>
      <c r="H3136" s="11"/>
      <c r="I3136" s="11"/>
      <c r="J3136" s="11"/>
      <c r="K3136" s="2"/>
      <c r="L3136" s="2"/>
      <c r="M3136" s="1"/>
    </row>
    <row r="3137" spans="1:13" x14ac:dyDescent="0.2">
      <c r="A3137" s="1"/>
      <c r="B3137" s="1"/>
      <c r="C3137" s="16"/>
      <c r="D3137" s="1"/>
      <c r="E3137" s="1"/>
      <c r="F3137" s="1"/>
      <c r="G3137" s="1"/>
      <c r="H3137" s="11"/>
      <c r="I3137" s="11"/>
      <c r="J3137" s="11"/>
      <c r="K3137" s="2"/>
      <c r="L3137" s="2"/>
      <c r="M3137" s="1"/>
    </row>
    <row r="3138" spans="1:13" x14ac:dyDescent="0.2">
      <c r="A3138" s="1"/>
      <c r="B3138" s="1"/>
      <c r="C3138" s="16"/>
      <c r="D3138" s="1"/>
      <c r="E3138" s="1"/>
      <c r="F3138" s="1"/>
      <c r="G3138" s="1"/>
      <c r="H3138" s="11"/>
      <c r="I3138" s="11"/>
      <c r="J3138" s="11"/>
      <c r="K3138" s="2"/>
      <c r="L3138" s="2"/>
      <c r="M3138" s="1"/>
    </row>
    <row r="3139" spans="1:13" x14ac:dyDescent="0.2">
      <c r="A3139" s="1"/>
      <c r="B3139" s="1"/>
      <c r="C3139" s="16"/>
      <c r="D3139" s="1"/>
      <c r="E3139" s="1"/>
      <c r="F3139" s="1"/>
      <c r="G3139" s="1"/>
      <c r="H3139" s="11"/>
      <c r="I3139" s="11"/>
      <c r="J3139" s="11"/>
      <c r="K3139" s="2"/>
      <c r="L3139" s="2"/>
      <c r="M3139" s="1"/>
    </row>
    <row r="3140" spans="1:13" x14ac:dyDescent="0.2">
      <c r="A3140" s="1"/>
      <c r="B3140" s="1"/>
      <c r="C3140" s="16"/>
      <c r="D3140" s="1"/>
      <c r="E3140" s="1"/>
      <c r="F3140" s="1"/>
      <c r="G3140" s="1"/>
      <c r="H3140" s="11"/>
      <c r="I3140" s="11"/>
      <c r="J3140" s="11"/>
      <c r="K3140" s="2"/>
      <c r="L3140" s="2"/>
      <c r="M3140" s="1"/>
    </row>
    <row r="3141" spans="1:13" x14ac:dyDescent="0.2">
      <c r="A3141" s="1"/>
      <c r="B3141" s="1"/>
      <c r="C3141" s="16"/>
      <c r="D3141" s="1"/>
      <c r="E3141" s="1"/>
      <c r="F3141" s="1"/>
      <c r="G3141" s="1"/>
      <c r="H3141" s="11"/>
      <c r="I3141" s="11"/>
      <c r="J3141" s="11"/>
      <c r="K3141" s="2"/>
      <c r="L3141" s="2"/>
      <c r="M3141" s="1"/>
    </row>
    <row r="3142" spans="1:13" x14ac:dyDescent="0.2">
      <c r="A3142" s="1"/>
      <c r="B3142" s="1"/>
      <c r="C3142" s="16"/>
      <c r="D3142" s="1"/>
      <c r="E3142" s="1"/>
      <c r="F3142" s="1"/>
      <c r="G3142" s="1"/>
      <c r="H3142" s="11"/>
      <c r="I3142" s="11"/>
      <c r="J3142" s="11"/>
      <c r="K3142" s="2"/>
      <c r="L3142" s="2"/>
      <c r="M3142" s="1"/>
    </row>
    <row r="3143" spans="1:13" x14ac:dyDescent="0.2">
      <c r="A3143" s="1"/>
      <c r="B3143" s="1"/>
      <c r="C3143" s="16"/>
      <c r="D3143" s="1"/>
      <c r="E3143" s="1"/>
      <c r="F3143" s="1"/>
      <c r="G3143" s="1"/>
      <c r="H3143" s="11"/>
      <c r="I3143" s="11"/>
      <c r="J3143" s="11"/>
      <c r="K3143" s="2"/>
      <c r="L3143" s="2"/>
      <c r="M3143" s="1"/>
    </row>
    <row r="3144" spans="1:13" x14ac:dyDescent="0.2">
      <c r="A3144" s="1"/>
      <c r="B3144" s="1"/>
      <c r="C3144" s="16"/>
      <c r="D3144" s="1"/>
      <c r="E3144" s="1"/>
      <c r="F3144" s="1"/>
      <c r="G3144" s="1"/>
      <c r="H3144" s="11"/>
      <c r="I3144" s="11"/>
      <c r="J3144" s="11"/>
      <c r="K3144" s="2"/>
      <c r="L3144" s="2"/>
      <c r="M3144" s="1"/>
    </row>
    <row r="3145" spans="1:13" x14ac:dyDescent="0.2">
      <c r="A3145" s="1"/>
      <c r="B3145" s="1"/>
      <c r="C3145" s="16"/>
      <c r="D3145" s="1"/>
      <c r="E3145" s="1"/>
      <c r="F3145" s="1"/>
      <c r="G3145" s="1"/>
      <c r="H3145" s="11"/>
      <c r="I3145" s="11"/>
      <c r="J3145" s="11"/>
      <c r="K3145" s="2"/>
      <c r="L3145" s="2"/>
      <c r="M3145" s="1"/>
    </row>
    <row r="3146" spans="1:13" x14ac:dyDescent="0.2">
      <c r="A3146" s="1"/>
      <c r="B3146" s="1"/>
      <c r="C3146" s="16"/>
      <c r="D3146" s="1"/>
      <c r="E3146" s="1"/>
      <c r="F3146" s="1"/>
      <c r="G3146" s="1"/>
      <c r="H3146" s="11"/>
      <c r="I3146" s="11"/>
      <c r="J3146" s="11"/>
      <c r="K3146" s="2"/>
      <c r="L3146" s="2"/>
      <c r="M3146" s="1"/>
    </row>
    <row r="3147" spans="1:13" x14ac:dyDescent="0.2">
      <c r="A3147" s="1"/>
      <c r="B3147" s="1"/>
      <c r="C3147" s="16"/>
      <c r="D3147" s="1"/>
      <c r="E3147" s="1"/>
      <c r="F3147" s="1"/>
      <c r="G3147" s="1"/>
      <c r="H3147" s="11"/>
      <c r="I3147" s="11"/>
      <c r="J3147" s="11"/>
      <c r="K3147" s="2"/>
      <c r="L3147" s="2"/>
      <c r="M3147" s="1"/>
    </row>
    <row r="3148" spans="1:13" x14ac:dyDescent="0.2">
      <c r="A3148" s="1"/>
      <c r="B3148" s="1"/>
      <c r="C3148" s="16"/>
      <c r="D3148" s="1"/>
      <c r="E3148" s="1"/>
      <c r="F3148" s="1"/>
      <c r="G3148" s="1"/>
      <c r="H3148" s="11"/>
      <c r="I3148" s="11"/>
      <c r="J3148" s="11"/>
      <c r="K3148" s="2"/>
      <c r="L3148" s="2"/>
      <c r="M3148" s="1"/>
    </row>
    <row r="3149" spans="1:13" x14ac:dyDescent="0.2">
      <c r="A3149" s="1"/>
      <c r="B3149" s="1"/>
      <c r="C3149" s="16"/>
      <c r="D3149" s="1"/>
      <c r="E3149" s="1"/>
      <c r="F3149" s="1"/>
      <c r="G3149" s="1"/>
      <c r="H3149" s="11"/>
      <c r="I3149" s="11"/>
      <c r="J3149" s="11"/>
      <c r="K3149" s="2"/>
      <c r="L3149" s="2"/>
      <c r="M3149" s="1"/>
    </row>
    <row r="3150" spans="1:13" x14ac:dyDescent="0.2">
      <c r="A3150" s="1"/>
      <c r="B3150" s="1"/>
      <c r="C3150" s="16"/>
      <c r="D3150" s="1"/>
      <c r="E3150" s="1"/>
      <c r="F3150" s="1"/>
      <c r="G3150" s="1"/>
      <c r="H3150" s="11"/>
      <c r="I3150" s="11"/>
      <c r="J3150" s="11"/>
      <c r="K3150" s="2"/>
      <c r="L3150" s="2"/>
      <c r="M3150" s="1"/>
    </row>
    <row r="3151" spans="1:13" x14ac:dyDescent="0.2">
      <c r="A3151" s="1"/>
      <c r="B3151" s="1"/>
      <c r="C3151" s="16"/>
      <c r="D3151" s="1"/>
      <c r="E3151" s="1"/>
      <c r="F3151" s="1"/>
      <c r="G3151" s="1"/>
      <c r="H3151" s="11"/>
      <c r="I3151" s="11"/>
      <c r="J3151" s="11"/>
      <c r="K3151" s="2"/>
      <c r="L3151" s="2"/>
      <c r="M3151" s="1"/>
    </row>
    <row r="3152" spans="1:13" x14ac:dyDescent="0.2">
      <c r="A3152" s="1"/>
      <c r="B3152" s="1"/>
      <c r="C3152" s="16"/>
      <c r="D3152" s="1"/>
      <c r="E3152" s="1"/>
      <c r="F3152" s="1"/>
      <c r="G3152" s="1"/>
      <c r="H3152" s="11"/>
      <c r="I3152" s="11"/>
      <c r="J3152" s="11"/>
      <c r="K3152" s="2"/>
      <c r="L3152" s="2"/>
      <c r="M3152" s="1"/>
    </row>
    <row r="3153" spans="1:13" x14ac:dyDescent="0.2">
      <c r="A3153" s="1"/>
      <c r="B3153" s="1"/>
      <c r="C3153" s="16"/>
      <c r="D3153" s="1"/>
      <c r="E3153" s="1"/>
      <c r="F3153" s="1"/>
      <c r="G3153" s="1"/>
      <c r="H3153" s="11"/>
      <c r="I3153" s="11"/>
      <c r="J3153" s="11"/>
      <c r="K3153" s="2"/>
      <c r="L3153" s="2"/>
      <c r="M3153" s="1"/>
    </row>
    <row r="3154" spans="1:13" x14ac:dyDescent="0.2">
      <c r="A3154" s="1"/>
      <c r="B3154" s="1"/>
      <c r="C3154" s="16"/>
      <c r="D3154" s="1"/>
      <c r="E3154" s="1"/>
      <c r="F3154" s="1"/>
      <c r="G3154" s="1"/>
      <c r="H3154" s="11"/>
      <c r="I3154" s="11"/>
      <c r="J3154" s="11"/>
      <c r="K3154" s="2"/>
      <c r="L3154" s="2"/>
      <c r="M3154" s="1"/>
    </row>
    <row r="3155" spans="1:13" x14ac:dyDescent="0.2">
      <c r="A3155" s="1"/>
      <c r="B3155" s="1"/>
      <c r="C3155" s="16"/>
      <c r="D3155" s="1"/>
      <c r="E3155" s="1"/>
      <c r="F3155" s="1"/>
      <c r="G3155" s="1"/>
      <c r="H3155" s="11"/>
      <c r="I3155" s="11"/>
      <c r="J3155" s="11"/>
      <c r="K3155" s="2"/>
      <c r="L3155" s="2"/>
      <c r="M3155" s="1"/>
    </row>
    <row r="3156" spans="1:13" x14ac:dyDescent="0.2">
      <c r="A3156" s="1"/>
      <c r="B3156" s="1"/>
      <c r="C3156" s="16"/>
      <c r="D3156" s="1"/>
      <c r="E3156" s="1"/>
      <c r="F3156" s="1"/>
      <c r="G3156" s="1"/>
      <c r="H3156" s="11"/>
      <c r="I3156" s="11"/>
      <c r="J3156" s="11"/>
      <c r="K3156" s="2"/>
      <c r="L3156" s="2"/>
      <c r="M3156" s="1"/>
    </row>
    <row r="3157" spans="1:13" x14ac:dyDescent="0.2">
      <c r="A3157" s="1"/>
      <c r="B3157" s="1"/>
      <c r="C3157" s="16"/>
      <c r="D3157" s="1"/>
      <c r="E3157" s="1"/>
      <c r="F3157" s="1"/>
      <c r="G3157" s="1"/>
      <c r="H3157" s="11"/>
      <c r="I3157" s="11"/>
      <c r="J3157" s="11"/>
      <c r="K3157" s="2"/>
      <c r="L3157" s="2"/>
      <c r="M3157" s="1"/>
    </row>
    <row r="3158" spans="1:13" x14ac:dyDescent="0.2">
      <c r="A3158" s="1"/>
      <c r="B3158" s="1"/>
      <c r="C3158" s="16"/>
      <c r="D3158" s="1"/>
      <c r="E3158" s="1"/>
      <c r="F3158" s="1"/>
      <c r="G3158" s="1"/>
      <c r="H3158" s="11"/>
      <c r="I3158" s="11"/>
      <c r="J3158" s="11"/>
      <c r="K3158" s="2"/>
      <c r="L3158" s="2"/>
      <c r="M3158" s="1"/>
    </row>
    <row r="3159" spans="1:13" x14ac:dyDescent="0.2">
      <c r="A3159" s="1"/>
      <c r="B3159" s="1"/>
      <c r="C3159" s="16"/>
      <c r="D3159" s="1"/>
      <c r="E3159" s="1"/>
      <c r="F3159" s="1"/>
      <c r="G3159" s="1"/>
      <c r="H3159" s="11"/>
      <c r="I3159" s="11"/>
      <c r="J3159" s="11"/>
      <c r="K3159" s="2"/>
      <c r="L3159" s="2"/>
      <c r="M3159" s="1"/>
    </row>
    <row r="3160" spans="1:13" x14ac:dyDescent="0.2">
      <c r="A3160" s="1"/>
      <c r="B3160" s="1"/>
      <c r="C3160" s="16"/>
      <c r="D3160" s="1"/>
      <c r="E3160" s="1"/>
      <c r="F3160" s="1"/>
      <c r="G3160" s="1"/>
      <c r="H3160" s="11"/>
      <c r="I3160" s="11"/>
      <c r="J3160" s="11"/>
      <c r="K3160" s="2"/>
      <c r="L3160" s="2"/>
      <c r="M3160" s="1"/>
    </row>
    <row r="3161" spans="1:13" x14ac:dyDescent="0.2">
      <c r="A3161" s="1"/>
      <c r="B3161" s="1"/>
      <c r="C3161" s="16"/>
      <c r="D3161" s="1"/>
      <c r="E3161" s="1"/>
      <c r="F3161" s="1"/>
      <c r="G3161" s="1"/>
      <c r="H3161" s="11"/>
      <c r="I3161" s="11"/>
      <c r="J3161" s="11"/>
      <c r="K3161" s="2"/>
      <c r="L3161" s="2"/>
      <c r="M3161" s="1"/>
    </row>
    <row r="3162" spans="1:13" x14ac:dyDescent="0.2">
      <c r="A3162" s="1"/>
      <c r="B3162" s="1"/>
      <c r="C3162" s="16"/>
      <c r="D3162" s="1"/>
      <c r="E3162" s="1"/>
      <c r="F3162" s="1"/>
      <c r="G3162" s="1"/>
      <c r="H3162" s="11"/>
      <c r="I3162" s="11"/>
      <c r="J3162" s="11"/>
      <c r="K3162" s="2"/>
      <c r="L3162" s="2"/>
      <c r="M3162" s="1"/>
    </row>
    <row r="3163" spans="1:13" x14ac:dyDescent="0.2">
      <c r="A3163" s="1"/>
      <c r="B3163" s="1"/>
      <c r="C3163" s="16"/>
      <c r="D3163" s="1"/>
      <c r="E3163" s="1"/>
      <c r="F3163" s="1"/>
      <c r="G3163" s="1"/>
      <c r="H3163" s="11"/>
      <c r="I3163" s="11"/>
      <c r="J3163" s="11"/>
      <c r="K3163" s="2"/>
      <c r="L3163" s="2"/>
      <c r="M3163" s="1"/>
    </row>
    <row r="3164" spans="1:13" x14ac:dyDescent="0.2">
      <c r="A3164" s="1"/>
      <c r="B3164" s="1"/>
      <c r="C3164" s="16"/>
      <c r="D3164" s="1"/>
      <c r="E3164" s="1"/>
      <c r="F3164" s="1"/>
      <c r="G3164" s="1"/>
      <c r="H3164" s="11"/>
      <c r="I3164" s="11"/>
      <c r="J3164" s="11"/>
      <c r="K3164" s="2"/>
      <c r="L3164" s="2"/>
      <c r="M3164" s="1"/>
    </row>
    <row r="3165" spans="1:13" x14ac:dyDescent="0.2">
      <c r="A3165" s="1"/>
      <c r="B3165" s="1"/>
      <c r="C3165" s="16"/>
      <c r="D3165" s="1"/>
      <c r="E3165" s="1"/>
      <c r="F3165" s="1"/>
      <c r="G3165" s="1"/>
      <c r="H3165" s="11"/>
      <c r="I3165" s="11"/>
      <c r="J3165" s="11"/>
      <c r="K3165" s="2"/>
      <c r="L3165" s="2"/>
      <c r="M3165" s="1"/>
    </row>
    <row r="3166" spans="1:13" x14ac:dyDescent="0.2">
      <c r="A3166" s="1"/>
      <c r="B3166" s="1"/>
      <c r="C3166" s="16"/>
      <c r="D3166" s="1"/>
      <c r="E3166" s="1"/>
      <c r="F3166" s="1"/>
      <c r="G3166" s="1"/>
      <c r="H3166" s="11"/>
      <c r="I3166" s="11"/>
      <c r="J3166" s="11"/>
      <c r="K3166" s="2"/>
      <c r="L3166" s="2"/>
      <c r="M3166" s="1"/>
    </row>
    <row r="3167" spans="1:13" x14ac:dyDescent="0.2">
      <c r="A3167" s="1"/>
      <c r="B3167" s="1"/>
      <c r="C3167" s="16"/>
      <c r="D3167" s="1"/>
      <c r="E3167" s="1"/>
      <c r="F3167" s="1"/>
      <c r="G3167" s="1"/>
      <c r="H3167" s="11"/>
      <c r="I3167" s="11"/>
      <c r="J3167" s="11"/>
      <c r="K3167" s="2"/>
      <c r="L3167" s="2"/>
      <c r="M3167" s="1"/>
    </row>
    <row r="3168" spans="1:13" x14ac:dyDescent="0.2">
      <c r="A3168" s="1"/>
      <c r="B3168" s="1"/>
      <c r="C3168" s="16"/>
      <c r="D3168" s="1"/>
      <c r="E3168" s="1"/>
      <c r="F3168" s="1"/>
      <c r="G3168" s="1"/>
      <c r="H3168" s="11"/>
      <c r="I3168" s="11"/>
      <c r="J3168" s="11"/>
      <c r="K3168" s="2"/>
      <c r="L3168" s="2"/>
      <c r="M3168" s="1"/>
    </row>
    <row r="3169" spans="1:13" x14ac:dyDescent="0.2">
      <c r="A3169" s="1"/>
      <c r="B3169" s="1"/>
      <c r="C3169" s="16"/>
      <c r="D3169" s="1"/>
      <c r="E3169" s="1"/>
      <c r="F3169" s="1"/>
      <c r="G3169" s="1"/>
      <c r="H3169" s="11"/>
      <c r="I3169" s="11"/>
      <c r="J3169" s="11"/>
      <c r="K3169" s="2"/>
      <c r="L3169" s="2"/>
      <c r="M3169" s="1"/>
    </row>
    <row r="3170" spans="1:13" x14ac:dyDescent="0.2">
      <c r="A3170" s="1"/>
      <c r="B3170" s="1"/>
      <c r="C3170" s="16"/>
      <c r="D3170" s="1"/>
      <c r="E3170" s="1"/>
      <c r="F3170" s="1"/>
      <c r="G3170" s="1"/>
      <c r="H3170" s="11"/>
      <c r="I3170" s="11"/>
      <c r="J3170" s="11"/>
      <c r="K3170" s="2"/>
      <c r="L3170" s="2"/>
      <c r="M3170" s="1"/>
    </row>
    <row r="3171" spans="1:13" x14ac:dyDescent="0.2">
      <c r="A3171" s="1"/>
      <c r="B3171" s="1"/>
      <c r="C3171" s="16"/>
      <c r="D3171" s="1"/>
      <c r="E3171" s="1"/>
      <c r="F3171" s="1"/>
      <c r="G3171" s="1"/>
      <c r="H3171" s="11"/>
      <c r="I3171" s="11"/>
      <c r="J3171" s="11"/>
      <c r="K3171" s="2"/>
      <c r="L3171" s="2"/>
      <c r="M3171" s="1"/>
    </row>
    <row r="3172" spans="1:13" x14ac:dyDescent="0.2">
      <c r="A3172" s="1"/>
      <c r="B3172" s="1"/>
      <c r="C3172" s="16"/>
      <c r="D3172" s="1"/>
      <c r="E3172" s="1"/>
      <c r="F3172" s="1"/>
      <c r="G3172" s="1"/>
      <c r="H3172" s="11"/>
      <c r="I3172" s="11"/>
      <c r="J3172" s="11"/>
      <c r="K3172" s="2"/>
      <c r="L3172" s="2"/>
      <c r="M3172" s="1"/>
    </row>
    <row r="3173" spans="1:13" x14ac:dyDescent="0.2">
      <c r="A3173" s="1"/>
      <c r="B3173" s="1"/>
      <c r="C3173" s="16"/>
      <c r="D3173" s="1"/>
      <c r="E3173" s="1"/>
      <c r="F3173" s="1"/>
      <c r="G3173" s="1"/>
      <c r="H3173" s="11"/>
      <c r="I3173" s="11"/>
      <c r="J3173" s="11"/>
      <c r="K3173" s="2"/>
      <c r="L3173" s="2"/>
      <c r="M3173" s="1"/>
    </row>
    <row r="3174" spans="1:13" x14ac:dyDescent="0.2">
      <c r="A3174" s="1"/>
      <c r="B3174" s="1"/>
      <c r="C3174" s="16"/>
      <c r="D3174" s="1"/>
      <c r="E3174" s="1"/>
      <c r="F3174" s="1"/>
      <c r="G3174" s="1"/>
      <c r="H3174" s="11"/>
      <c r="I3174" s="11"/>
      <c r="J3174" s="11"/>
      <c r="K3174" s="2"/>
      <c r="L3174" s="2"/>
      <c r="M3174" s="1"/>
    </row>
    <row r="3175" spans="1:13" x14ac:dyDescent="0.2">
      <c r="A3175" s="1"/>
      <c r="B3175" s="1"/>
      <c r="C3175" s="16"/>
      <c r="D3175" s="1"/>
      <c r="E3175" s="1"/>
      <c r="F3175" s="1"/>
      <c r="G3175" s="1"/>
      <c r="H3175" s="11"/>
      <c r="I3175" s="11"/>
      <c r="J3175" s="11"/>
      <c r="K3175" s="2"/>
      <c r="L3175" s="2"/>
      <c r="M3175" s="1"/>
    </row>
    <row r="3176" spans="1:13" x14ac:dyDescent="0.2">
      <c r="A3176" s="1"/>
      <c r="B3176" s="1"/>
      <c r="C3176" s="16"/>
      <c r="D3176" s="1"/>
      <c r="E3176" s="1"/>
      <c r="F3176" s="1"/>
      <c r="G3176" s="1"/>
      <c r="H3176" s="11"/>
      <c r="I3176" s="11"/>
      <c r="J3176" s="11"/>
      <c r="K3176" s="2"/>
      <c r="L3176" s="2"/>
      <c r="M3176" s="1"/>
    </row>
    <row r="3177" spans="1:13" x14ac:dyDescent="0.2">
      <c r="A3177" s="1"/>
      <c r="B3177" s="1"/>
      <c r="C3177" s="16"/>
      <c r="D3177" s="1"/>
      <c r="E3177" s="1"/>
      <c r="F3177" s="1"/>
      <c r="G3177" s="1"/>
      <c r="H3177" s="11"/>
      <c r="I3177" s="11"/>
      <c r="J3177" s="11"/>
      <c r="K3177" s="2"/>
      <c r="L3177" s="2"/>
      <c r="M3177" s="1"/>
    </row>
    <row r="3178" spans="1:13" x14ac:dyDescent="0.2">
      <c r="A3178" s="1"/>
      <c r="B3178" s="1"/>
      <c r="C3178" s="16"/>
      <c r="D3178" s="1"/>
      <c r="E3178" s="1"/>
      <c r="F3178" s="1"/>
      <c r="G3178" s="1"/>
      <c r="H3178" s="11"/>
      <c r="I3178" s="11"/>
      <c r="J3178" s="11"/>
      <c r="K3178" s="2"/>
      <c r="L3178" s="2"/>
      <c r="M3178" s="1"/>
    </row>
    <row r="3179" spans="1:13" x14ac:dyDescent="0.2">
      <c r="A3179" s="1"/>
      <c r="B3179" s="1"/>
      <c r="C3179" s="16"/>
      <c r="D3179" s="1"/>
      <c r="E3179" s="1"/>
      <c r="F3179" s="1"/>
      <c r="G3179" s="1"/>
      <c r="H3179" s="11"/>
      <c r="I3179" s="11"/>
      <c r="J3179" s="11"/>
      <c r="K3179" s="2"/>
      <c r="L3179" s="2"/>
      <c r="M3179" s="1"/>
    </row>
    <row r="3180" spans="1:13" x14ac:dyDescent="0.2">
      <c r="A3180" s="1"/>
      <c r="B3180" s="1"/>
      <c r="C3180" s="16"/>
      <c r="D3180" s="1"/>
      <c r="E3180" s="1"/>
      <c r="F3180" s="1"/>
      <c r="G3180" s="1"/>
      <c r="H3180" s="11"/>
      <c r="I3180" s="11"/>
      <c r="J3180" s="11"/>
      <c r="K3180" s="2"/>
      <c r="L3180" s="2"/>
      <c r="M3180" s="1"/>
    </row>
    <row r="3181" spans="1:13" x14ac:dyDescent="0.2">
      <c r="A3181" s="1"/>
      <c r="B3181" s="1"/>
      <c r="C3181" s="16"/>
      <c r="D3181" s="1"/>
      <c r="E3181" s="1"/>
      <c r="F3181" s="1"/>
      <c r="G3181" s="1"/>
      <c r="H3181" s="11"/>
      <c r="I3181" s="11"/>
      <c r="J3181" s="11"/>
      <c r="K3181" s="2"/>
      <c r="L3181" s="2"/>
      <c r="M3181" s="1"/>
    </row>
    <row r="3182" spans="1:13" x14ac:dyDescent="0.2">
      <c r="A3182" s="1"/>
      <c r="B3182" s="1"/>
      <c r="C3182" s="16"/>
      <c r="D3182" s="1"/>
      <c r="E3182" s="1"/>
      <c r="F3182" s="1"/>
      <c r="G3182" s="1"/>
      <c r="H3182" s="11"/>
      <c r="I3182" s="11"/>
      <c r="J3182" s="11"/>
      <c r="K3182" s="2"/>
      <c r="L3182" s="2"/>
      <c r="M3182" s="1"/>
    </row>
    <row r="3183" spans="1:13" x14ac:dyDescent="0.2">
      <c r="A3183" s="1"/>
      <c r="B3183" s="1"/>
      <c r="C3183" s="16"/>
      <c r="D3183" s="1"/>
      <c r="E3183" s="1"/>
      <c r="F3183" s="1"/>
      <c r="G3183" s="1"/>
      <c r="H3183" s="11"/>
      <c r="I3183" s="11"/>
      <c r="J3183" s="11"/>
      <c r="K3183" s="2"/>
      <c r="L3183" s="2"/>
      <c r="M3183" s="1"/>
    </row>
    <row r="3184" spans="1:13" x14ac:dyDescent="0.2">
      <c r="A3184" s="1"/>
      <c r="B3184" s="1"/>
      <c r="C3184" s="16"/>
      <c r="D3184" s="1"/>
      <c r="E3184" s="1"/>
      <c r="F3184" s="1"/>
      <c r="G3184" s="1"/>
      <c r="H3184" s="11"/>
      <c r="I3184" s="11"/>
      <c r="J3184" s="11"/>
      <c r="K3184" s="2"/>
      <c r="L3184" s="2"/>
      <c r="M3184" s="1"/>
    </row>
    <row r="3185" spans="1:13" x14ac:dyDescent="0.2">
      <c r="A3185" s="1"/>
      <c r="B3185" s="1"/>
      <c r="C3185" s="16"/>
      <c r="D3185" s="1"/>
      <c r="E3185" s="1"/>
      <c r="F3185" s="1"/>
      <c r="G3185" s="1"/>
      <c r="H3185" s="11"/>
      <c r="I3185" s="11"/>
      <c r="J3185" s="11"/>
      <c r="K3185" s="2"/>
      <c r="L3185" s="2"/>
      <c r="M3185" s="1"/>
    </row>
    <row r="3186" spans="1:13" x14ac:dyDescent="0.2">
      <c r="A3186" s="1"/>
      <c r="B3186" s="1"/>
      <c r="C3186" s="16"/>
      <c r="D3186" s="1"/>
      <c r="E3186" s="1"/>
      <c r="F3186" s="1"/>
      <c r="G3186" s="1"/>
      <c r="H3186" s="11"/>
      <c r="I3186" s="11"/>
      <c r="J3186" s="11"/>
      <c r="K3186" s="2"/>
      <c r="L3186" s="2"/>
      <c r="M3186" s="1"/>
    </row>
    <row r="3187" spans="1:13" x14ac:dyDescent="0.2">
      <c r="A3187" s="1"/>
      <c r="B3187" s="1"/>
      <c r="C3187" s="16"/>
      <c r="D3187" s="1"/>
      <c r="E3187" s="1"/>
      <c r="F3187" s="1"/>
      <c r="G3187" s="1"/>
      <c r="H3187" s="11"/>
      <c r="I3187" s="11"/>
      <c r="J3187" s="11"/>
      <c r="K3187" s="2"/>
      <c r="L3187" s="2"/>
      <c r="M3187" s="1"/>
    </row>
    <row r="3188" spans="1:13" x14ac:dyDescent="0.2">
      <c r="A3188" s="1"/>
      <c r="B3188" s="1"/>
      <c r="C3188" s="16"/>
      <c r="D3188" s="1"/>
      <c r="E3188" s="1"/>
      <c r="F3188" s="1"/>
      <c r="G3188" s="1"/>
      <c r="H3188" s="11"/>
      <c r="I3188" s="11"/>
      <c r="J3188" s="11"/>
      <c r="K3188" s="2"/>
      <c r="L3188" s="2"/>
      <c r="M3188" s="1"/>
    </row>
    <row r="3189" spans="1:13" x14ac:dyDescent="0.2">
      <c r="A3189" s="1"/>
      <c r="B3189" s="1"/>
      <c r="C3189" s="16"/>
      <c r="D3189" s="1"/>
      <c r="E3189" s="1"/>
      <c r="F3189" s="1"/>
      <c r="G3189" s="1"/>
      <c r="H3189" s="11"/>
      <c r="I3189" s="11"/>
      <c r="J3189" s="11"/>
      <c r="K3189" s="2"/>
      <c r="L3189" s="2"/>
      <c r="M3189" s="1"/>
    </row>
    <row r="3190" spans="1:13" x14ac:dyDescent="0.2">
      <c r="A3190" s="1"/>
      <c r="B3190" s="1"/>
      <c r="C3190" s="16"/>
      <c r="D3190" s="1"/>
      <c r="E3190" s="1"/>
      <c r="F3190" s="1"/>
      <c r="G3190" s="1"/>
      <c r="H3190" s="11"/>
      <c r="I3190" s="11"/>
      <c r="J3190" s="11"/>
      <c r="K3190" s="2"/>
      <c r="L3190" s="2"/>
      <c r="M3190" s="1"/>
    </row>
    <row r="3191" spans="1:13" x14ac:dyDescent="0.2">
      <c r="A3191" s="1"/>
      <c r="B3191" s="1"/>
      <c r="C3191" s="16"/>
      <c r="D3191" s="1"/>
      <c r="E3191" s="1"/>
      <c r="F3191" s="1"/>
      <c r="G3191" s="1"/>
      <c r="H3191" s="11"/>
      <c r="I3191" s="11"/>
      <c r="J3191" s="11"/>
      <c r="K3191" s="2"/>
      <c r="L3191" s="2"/>
      <c r="M3191" s="1"/>
    </row>
    <row r="3192" spans="1:13" x14ac:dyDescent="0.2">
      <c r="A3192" s="1"/>
      <c r="B3192" s="1"/>
      <c r="C3192" s="16"/>
      <c r="D3192" s="1"/>
      <c r="E3192" s="1"/>
      <c r="F3192" s="1"/>
      <c r="G3192" s="1"/>
      <c r="H3192" s="11"/>
      <c r="I3192" s="11"/>
      <c r="J3192" s="11"/>
      <c r="K3192" s="2"/>
      <c r="L3192" s="2"/>
      <c r="M3192" s="1"/>
    </row>
    <row r="3193" spans="1:13" x14ac:dyDescent="0.2">
      <c r="A3193" s="1"/>
      <c r="B3193" s="1"/>
      <c r="C3193" s="16"/>
      <c r="D3193" s="1"/>
      <c r="E3193" s="1"/>
      <c r="F3193" s="1"/>
      <c r="G3193" s="1"/>
      <c r="H3193" s="11"/>
      <c r="I3193" s="11"/>
      <c r="J3193" s="11"/>
      <c r="K3193" s="2"/>
      <c r="L3193" s="2"/>
      <c r="M3193" s="1"/>
    </row>
    <row r="3194" spans="1:13" x14ac:dyDescent="0.2">
      <c r="A3194" s="1"/>
      <c r="B3194" s="1"/>
      <c r="C3194" s="16"/>
      <c r="D3194" s="1"/>
      <c r="E3194" s="1"/>
      <c r="F3194" s="1"/>
      <c r="G3194" s="1"/>
      <c r="H3194" s="11"/>
      <c r="I3194" s="11"/>
      <c r="J3194" s="11"/>
      <c r="K3194" s="2"/>
      <c r="L3194" s="2"/>
      <c r="M3194" s="1"/>
    </row>
    <row r="3195" spans="1:13" x14ac:dyDescent="0.2">
      <c r="A3195" s="1"/>
      <c r="B3195" s="1"/>
      <c r="C3195" s="16"/>
      <c r="D3195" s="1"/>
      <c r="E3195" s="1"/>
      <c r="F3195" s="1"/>
      <c r="G3195" s="1"/>
      <c r="H3195" s="11"/>
      <c r="I3195" s="11"/>
      <c r="J3195" s="11"/>
      <c r="K3195" s="2"/>
      <c r="L3195" s="2"/>
      <c r="M3195" s="1"/>
    </row>
    <row r="3196" spans="1:13" x14ac:dyDescent="0.2">
      <c r="A3196" s="1"/>
      <c r="B3196" s="1"/>
      <c r="C3196" s="16"/>
      <c r="D3196" s="1"/>
      <c r="E3196" s="1"/>
      <c r="F3196" s="1"/>
      <c r="G3196" s="1"/>
      <c r="H3196" s="11"/>
      <c r="I3196" s="11"/>
      <c r="J3196" s="11"/>
      <c r="K3196" s="2"/>
      <c r="L3196" s="2"/>
      <c r="M3196" s="1"/>
    </row>
    <row r="3197" spans="1:13" x14ac:dyDescent="0.2">
      <c r="A3197" s="1"/>
      <c r="B3197" s="1"/>
      <c r="C3197" s="16"/>
      <c r="D3197" s="1"/>
      <c r="E3197" s="1"/>
      <c r="F3197" s="1"/>
      <c r="G3197" s="1"/>
      <c r="H3197" s="11"/>
      <c r="I3197" s="11"/>
      <c r="J3197" s="11"/>
      <c r="K3197" s="2"/>
      <c r="L3197" s="2"/>
      <c r="M3197" s="1"/>
    </row>
    <row r="3198" spans="1:13" x14ac:dyDescent="0.2">
      <c r="A3198" s="1"/>
      <c r="B3198" s="1"/>
      <c r="C3198" s="16"/>
      <c r="D3198" s="1"/>
      <c r="E3198" s="1"/>
      <c r="F3198" s="1"/>
      <c r="G3198" s="1"/>
      <c r="H3198" s="11"/>
      <c r="I3198" s="11"/>
      <c r="J3198" s="11"/>
      <c r="K3198" s="2"/>
      <c r="L3198" s="2"/>
      <c r="M3198" s="1"/>
    </row>
    <row r="3199" spans="1:13" x14ac:dyDescent="0.2">
      <c r="A3199" s="1"/>
      <c r="B3199" s="1"/>
      <c r="C3199" s="16"/>
      <c r="D3199" s="1"/>
      <c r="E3199" s="1"/>
      <c r="F3199" s="1"/>
      <c r="G3199" s="1"/>
      <c r="H3199" s="11"/>
      <c r="I3199" s="11"/>
      <c r="J3199" s="11"/>
      <c r="K3199" s="2"/>
      <c r="L3199" s="2"/>
      <c r="M3199" s="1"/>
    </row>
    <row r="3200" spans="1:13" x14ac:dyDescent="0.2">
      <c r="A3200" s="1"/>
      <c r="B3200" s="1"/>
      <c r="C3200" s="16"/>
      <c r="D3200" s="1"/>
      <c r="E3200" s="1"/>
      <c r="F3200" s="1"/>
      <c r="G3200" s="1"/>
      <c r="H3200" s="11"/>
      <c r="I3200" s="11"/>
      <c r="J3200" s="11"/>
      <c r="K3200" s="2"/>
      <c r="L3200" s="2"/>
      <c r="M3200" s="1"/>
    </row>
    <row r="3201" spans="1:13" x14ac:dyDescent="0.2">
      <c r="A3201" s="1"/>
      <c r="B3201" s="1"/>
      <c r="C3201" s="16"/>
      <c r="D3201" s="1"/>
      <c r="E3201" s="1"/>
      <c r="F3201" s="1"/>
      <c r="G3201" s="1"/>
      <c r="H3201" s="11"/>
      <c r="I3201" s="11"/>
      <c r="J3201" s="11"/>
      <c r="K3201" s="2"/>
      <c r="L3201" s="2"/>
      <c r="M3201" s="1"/>
    </row>
    <row r="3202" spans="1:13" x14ac:dyDescent="0.2">
      <c r="A3202" s="1"/>
      <c r="B3202" s="1"/>
      <c r="C3202" s="16"/>
      <c r="D3202" s="1"/>
      <c r="E3202" s="1"/>
      <c r="F3202" s="1"/>
      <c r="G3202" s="1"/>
      <c r="H3202" s="11"/>
      <c r="I3202" s="11"/>
      <c r="J3202" s="11"/>
      <c r="K3202" s="2"/>
      <c r="L3202" s="2"/>
      <c r="M3202" s="1"/>
    </row>
    <row r="3203" spans="1:13" x14ac:dyDescent="0.2">
      <c r="A3203" s="1"/>
      <c r="B3203" s="1"/>
      <c r="C3203" s="16"/>
      <c r="D3203" s="1"/>
      <c r="E3203" s="1"/>
      <c r="F3203" s="1"/>
      <c r="G3203" s="1"/>
      <c r="H3203" s="11"/>
      <c r="I3203" s="11"/>
      <c r="J3203" s="11"/>
      <c r="K3203" s="2"/>
      <c r="L3203" s="2"/>
      <c r="M3203" s="1"/>
    </row>
    <row r="3204" spans="1:13" x14ac:dyDescent="0.2">
      <c r="A3204" s="1"/>
      <c r="B3204" s="1"/>
      <c r="C3204" s="16"/>
      <c r="D3204" s="1"/>
      <c r="E3204" s="1"/>
      <c r="F3204" s="1"/>
      <c r="G3204" s="1"/>
      <c r="H3204" s="11"/>
      <c r="I3204" s="11"/>
      <c r="J3204" s="11"/>
      <c r="K3204" s="2"/>
      <c r="L3204" s="2"/>
      <c r="M3204" s="1"/>
    </row>
    <row r="3205" spans="1:13" x14ac:dyDescent="0.2">
      <c r="A3205" s="1"/>
      <c r="B3205" s="1"/>
      <c r="C3205" s="16"/>
      <c r="D3205" s="1"/>
      <c r="E3205" s="1"/>
      <c r="F3205" s="1"/>
      <c r="G3205" s="1"/>
      <c r="H3205" s="11"/>
      <c r="I3205" s="11"/>
      <c r="J3205" s="11"/>
      <c r="K3205" s="2"/>
      <c r="L3205" s="2"/>
      <c r="M3205" s="1"/>
    </row>
    <row r="3206" spans="1:13" x14ac:dyDescent="0.2">
      <c r="A3206" s="1"/>
      <c r="B3206" s="1"/>
      <c r="C3206" s="16"/>
      <c r="D3206" s="1"/>
      <c r="E3206" s="1"/>
      <c r="F3206" s="1"/>
      <c r="G3206" s="1"/>
      <c r="H3206" s="11"/>
      <c r="I3206" s="11"/>
      <c r="J3206" s="11"/>
      <c r="K3206" s="2"/>
      <c r="L3206" s="2"/>
      <c r="M3206" s="1"/>
    </row>
    <row r="3207" spans="1:13" x14ac:dyDescent="0.2">
      <c r="A3207" s="1"/>
      <c r="B3207" s="1"/>
      <c r="C3207" s="16"/>
      <c r="D3207" s="1"/>
      <c r="E3207" s="1"/>
      <c r="F3207" s="1"/>
      <c r="G3207" s="1"/>
      <c r="H3207" s="11"/>
      <c r="I3207" s="11"/>
      <c r="J3207" s="11"/>
      <c r="K3207" s="2"/>
      <c r="L3207" s="2"/>
      <c r="M3207" s="1"/>
    </row>
    <row r="3208" spans="1:13" x14ac:dyDescent="0.2">
      <c r="A3208" s="1"/>
      <c r="B3208" s="1"/>
      <c r="C3208" s="16"/>
      <c r="D3208" s="1"/>
      <c r="E3208" s="1"/>
      <c r="F3208" s="1"/>
      <c r="G3208" s="1"/>
      <c r="H3208" s="11"/>
      <c r="I3208" s="11"/>
      <c r="J3208" s="11"/>
      <c r="K3208" s="2"/>
      <c r="L3208" s="2"/>
      <c r="M3208" s="1"/>
    </row>
    <row r="3209" spans="1:13" x14ac:dyDescent="0.2">
      <c r="A3209" s="1"/>
      <c r="B3209" s="1"/>
      <c r="C3209" s="16"/>
      <c r="D3209" s="1"/>
      <c r="E3209" s="1"/>
      <c r="F3209" s="1"/>
      <c r="G3209" s="1"/>
      <c r="H3209" s="11"/>
      <c r="I3209" s="11"/>
      <c r="J3209" s="11"/>
      <c r="K3209" s="2"/>
      <c r="L3209" s="2"/>
      <c r="M3209" s="1"/>
    </row>
    <row r="3210" spans="1:13" x14ac:dyDescent="0.2">
      <c r="A3210" s="1"/>
      <c r="B3210" s="1"/>
      <c r="C3210" s="16"/>
      <c r="D3210" s="1"/>
      <c r="E3210" s="1"/>
      <c r="F3210" s="1"/>
      <c r="G3210" s="1"/>
      <c r="H3210" s="11"/>
      <c r="I3210" s="11"/>
      <c r="J3210" s="11"/>
      <c r="K3210" s="2"/>
      <c r="L3210" s="2"/>
      <c r="M3210" s="1"/>
    </row>
    <row r="3211" spans="1:13" x14ac:dyDescent="0.2">
      <c r="A3211" s="1"/>
      <c r="B3211" s="1"/>
      <c r="C3211" s="16"/>
      <c r="D3211" s="1"/>
      <c r="E3211" s="1"/>
      <c r="F3211" s="1"/>
      <c r="G3211" s="1"/>
      <c r="H3211" s="11"/>
      <c r="I3211" s="11"/>
      <c r="J3211" s="11"/>
      <c r="K3211" s="2"/>
      <c r="L3211" s="2"/>
      <c r="M3211" s="1"/>
    </row>
    <row r="3212" spans="1:13" x14ac:dyDescent="0.2">
      <c r="A3212" s="1"/>
      <c r="B3212" s="1"/>
      <c r="C3212" s="16"/>
      <c r="D3212" s="1"/>
      <c r="E3212" s="1"/>
      <c r="F3212" s="1"/>
      <c r="G3212" s="1"/>
      <c r="H3212" s="11"/>
      <c r="I3212" s="11"/>
      <c r="J3212" s="11"/>
      <c r="K3212" s="2"/>
      <c r="L3212" s="2"/>
      <c r="M3212" s="1"/>
    </row>
    <row r="3213" spans="1:13" x14ac:dyDescent="0.2">
      <c r="A3213" s="1"/>
      <c r="B3213" s="1"/>
      <c r="C3213" s="16"/>
      <c r="D3213" s="1"/>
      <c r="E3213" s="1"/>
      <c r="F3213" s="1"/>
      <c r="G3213" s="1"/>
      <c r="H3213" s="11"/>
      <c r="I3213" s="11"/>
      <c r="J3213" s="11"/>
      <c r="K3213" s="2"/>
      <c r="L3213" s="2"/>
      <c r="M3213" s="1"/>
    </row>
    <row r="3214" spans="1:13" x14ac:dyDescent="0.2">
      <c r="A3214" s="1"/>
      <c r="B3214" s="1"/>
      <c r="C3214" s="16"/>
      <c r="D3214" s="1"/>
      <c r="E3214" s="1"/>
      <c r="F3214" s="1"/>
      <c r="G3214" s="1"/>
      <c r="H3214" s="11"/>
      <c r="I3214" s="11"/>
      <c r="J3214" s="11"/>
      <c r="K3214" s="2"/>
      <c r="L3214" s="2"/>
      <c r="M3214" s="1"/>
    </row>
    <row r="3215" spans="1:13" x14ac:dyDescent="0.2">
      <c r="A3215" s="1"/>
      <c r="B3215" s="1"/>
      <c r="C3215" s="16"/>
      <c r="D3215" s="1"/>
      <c r="E3215" s="1"/>
      <c r="F3215" s="1"/>
      <c r="G3215" s="1"/>
      <c r="H3215" s="11"/>
      <c r="I3215" s="11"/>
      <c r="J3215" s="11"/>
      <c r="K3215" s="2"/>
      <c r="L3215" s="2"/>
      <c r="M3215" s="1"/>
    </row>
    <row r="3216" spans="1:13" x14ac:dyDescent="0.2">
      <c r="A3216" s="1"/>
      <c r="B3216" s="1"/>
      <c r="C3216" s="16"/>
      <c r="D3216" s="1"/>
      <c r="E3216" s="1"/>
      <c r="F3216" s="1"/>
      <c r="G3216" s="1"/>
      <c r="H3216" s="11"/>
      <c r="I3216" s="11"/>
      <c r="J3216" s="11"/>
      <c r="K3216" s="2"/>
      <c r="L3216" s="2"/>
      <c r="M3216" s="1"/>
    </row>
    <row r="3217" spans="1:13" x14ac:dyDescent="0.2">
      <c r="A3217" s="1"/>
      <c r="B3217" s="1"/>
      <c r="C3217" s="16"/>
      <c r="D3217" s="1"/>
      <c r="E3217" s="1"/>
      <c r="F3217" s="1"/>
      <c r="G3217" s="1"/>
      <c r="H3217" s="11"/>
      <c r="I3217" s="11"/>
      <c r="J3217" s="11"/>
      <c r="K3217" s="2"/>
      <c r="L3217" s="2"/>
      <c r="M3217" s="1"/>
    </row>
    <row r="3218" spans="1:13" x14ac:dyDescent="0.2">
      <c r="A3218" s="1"/>
      <c r="B3218" s="1"/>
      <c r="C3218" s="16"/>
      <c r="D3218" s="1"/>
      <c r="E3218" s="1"/>
      <c r="F3218" s="1"/>
      <c r="G3218" s="1"/>
      <c r="H3218" s="11"/>
      <c r="I3218" s="11"/>
      <c r="J3218" s="11"/>
      <c r="K3218" s="2"/>
      <c r="L3218" s="2"/>
      <c r="M3218" s="1"/>
    </row>
    <row r="3219" spans="1:13" x14ac:dyDescent="0.2">
      <c r="A3219" s="1"/>
      <c r="B3219" s="1"/>
      <c r="C3219" s="16"/>
      <c r="D3219" s="1"/>
      <c r="E3219" s="1"/>
      <c r="F3219" s="1"/>
      <c r="G3219" s="1"/>
      <c r="H3219" s="11"/>
      <c r="I3219" s="11"/>
      <c r="J3219" s="11"/>
      <c r="K3219" s="2"/>
      <c r="L3219" s="2"/>
      <c r="M3219" s="1"/>
    </row>
    <row r="3220" spans="1:13" x14ac:dyDescent="0.2">
      <c r="A3220" s="1"/>
      <c r="B3220" s="1"/>
      <c r="C3220" s="16"/>
      <c r="D3220" s="1"/>
      <c r="E3220" s="1"/>
      <c r="F3220" s="1"/>
      <c r="G3220" s="1"/>
      <c r="H3220" s="11"/>
      <c r="I3220" s="11"/>
      <c r="J3220" s="11"/>
      <c r="K3220" s="2"/>
      <c r="L3220" s="2"/>
      <c r="M3220" s="1"/>
    </row>
    <row r="3221" spans="1:13" x14ac:dyDescent="0.2">
      <c r="A3221" s="1"/>
      <c r="B3221" s="1"/>
      <c r="C3221" s="16"/>
      <c r="D3221" s="1"/>
      <c r="E3221" s="1"/>
      <c r="F3221" s="1"/>
      <c r="G3221" s="1"/>
      <c r="H3221" s="11"/>
      <c r="I3221" s="11"/>
      <c r="J3221" s="11"/>
      <c r="K3221" s="2"/>
      <c r="L3221" s="2"/>
      <c r="M3221" s="1"/>
    </row>
    <row r="3222" spans="1:13" x14ac:dyDescent="0.2">
      <c r="A3222" s="1"/>
      <c r="B3222" s="1"/>
      <c r="C3222" s="16"/>
      <c r="D3222" s="1"/>
      <c r="E3222" s="1"/>
      <c r="F3222" s="1"/>
      <c r="G3222" s="1"/>
      <c r="H3222" s="11"/>
      <c r="I3222" s="11"/>
      <c r="J3222" s="11"/>
      <c r="K3222" s="2"/>
      <c r="L3222" s="2"/>
      <c r="M3222" s="1"/>
    </row>
    <row r="3223" spans="1:13" x14ac:dyDescent="0.2">
      <c r="A3223" s="1"/>
      <c r="B3223" s="1"/>
      <c r="C3223" s="16"/>
      <c r="D3223" s="1"/>
      <c r="E3223" s="1"/>
      <c r="F3223" s="1"/>
      <c r="G3223" s="1"/>
      <c r="H3223" s="11"/>
      <c r="I3223" s="11"/>
      <c r="J3223" s="11"/>
      <c r="K3223" s="2"/>
      <c r="L3223" s="2"/>
      <c r="M3223" s="1"/>
    </row>
    <row r="3224" spans="1:13" x14ac:dyDescent="0.2">
      <c r="A3224" s="1"/>
      <c r="B3224" s="1"/>
      <c r="C3224" s="16"/>
      <c r="D3224" s="1"/>
      <c r="E3224" s="1"/>
      <c r="F3224" s="1"/>
      <c r="G3224" s="1"/>
      <c r="H3224" s="11"/>
      <c r="I3224" s="11"/>
      <c r="J3224" s="11"/>
      <c r="K3224" s="2"/>
      <c r="L3224" s="2"/>
      <c r="M3224" s="1"/>
    </row>
    <row r="3225" spans="1:13" x14ac:dyDescent="0.2">
      <c r="A3225" s="1"/>
      <c r="B3225" s="1"/>
      <c r="C3225" s="16"/>
      <c r="D3225" s="1"/>
      <c r="E3225" s="1"/>
      <c r="F3225" s="1"/>
      <c r="G3225" s="1"/>
      <c r="H3225" s="11"/>
      <c r="I3225" s="11"/>
      <c r="J3225" s="11"/>
      <c r="K3225" s="2"/>
      <c r="L3225" s="2"/>
      <c r="M3225" s="1"/>
    </row>
    <row r="3226" spans="1:13" x14ac:dyDescent="0.2">
      <c r="A3226" s="1"/>
      <c r="B3226" s="1"/>
      <c r="C3226" s="16"/>
      <c r="D3226" s="1"/>
      <c r="E3226" s="1"/>
      <c r="F3226" s="1"/>
      <c r="G3226" s="1"/>
      <c r="H3226" s="11"/>
      <c r="I3226" s="11"/>
      <c r="J3226" s="11"/>
      <c r="K3226" s="2"/>
      <c r="L3226" s="2"/>
      <c r="M3226" s="1"/>
    </row>
    <row r="3227" spans="1:13" x14ac:dyDescent="0.2">
      <c r="A3227" s="1"/>
      <c r="B3227" s="1"/>
      <c r="C3227" s="16"/>
      <c r="D3227" s="1"/>
      <c r="E3227" s="1"/>
      <c r="F3227" s="1"/>
      <c r="G3227" s="1"/>
      <c r="H3227" s="11"/>
      <c r="I3227" s="11"/>
      <c r="J3227" s="11"/>
      <c r="K3227" s="2"/>
      <c r="L3227" s="2"/>
      <c r="M3227" s="1"/>
    </row>
    <row r="3228" spans="1:13" x14ac:dyDescent="0.2">
      <c r="A3228" s="1"/>
      <c r="B3228" s="1"/>
      <c r="C3228" s="16"/>
      <c r="D3228" s="1"/>
      <c r="E3228" s="1"/>
      <c r="F3228" s="1"/>
      <c r="G3228" s="1"/>
      <c r="H3228" s="11"/>
      <c r="I3228" s="11"/>
      <c r="J3228" s="11"/>
      <c r="K3228" s="2"/>
      <c r="L3228" s="2"/>
      <c r="M3228" s="1"/>
    </row>
    <row r="3229" spans="1:13" x14ac:dyDescent="0.2">
      <c r="A3229" s="1"/>
      <c r="B3229" s="1"/>
      <c r="C3229" s="16"/>
      <c r="D3229" s="1"/>
      <c r="E3229" s="1"/>
      <c r="F3229" s="1"/>
      <c r="G3229" s="1"/>
      <c r="H3229" s="11"/>
      <c r="I3229" s="11"/>
      <c r="J3229" s="11"/>
      <c r="K3229" s="2"/>
      <c r="L3229" s="2"/>
      <c r="M3229" s="1"/>
    </row>
    <row r="3230" spans="1:13" x14ac:dyDescent="0.2">
      <c r="A3230" s="1"/>
      <c r="B3230" s="1"/>
      <c r="C3230" s="16"/>
      <c r="D3230" s="1"/>
      <c r="E3230" s="1"/>
      <c r="F3230" s="1"/>
      <c r="G3230" s="1"/>
      <c r="H3230" s="11"/>
      <c r="I3230" s="11"/>
      <c r="J3230" s="11"/>
      <c r="K3230" s="2"/>
      <c r="L3230" s="2"/>
      <c r="M3230" s="1"/>
    </row>
    <row r="3231" spans="1:13" x14ac:dyDescent="0.2">
      <c r="A3231" s="1"/>
      <c r="B3231" s="1"/>
      <c r="C3231" s="16"/>
      <c r="D3231" s="1"/>
      <c r="E3231" s="1"/>
      <c r="F3231" s="1"/>
      <c r="G3231" s="1"/>
      <c r="H3231" s="11"/>
      <c r="I3231" s="11"/>
      <c r="J3231" s="11"/>
      <c r="K3231" s="2"/>
      <c r="L3231" s="2"/>
      <c r="M3231" s="1"/>
    </row>
    <row r="3232" spans="1:13" x14ac:dyDescent="0.2">
      <c r="A3232" s="1"/>
      <c r="B3232" s="1"/>
      <c r="C3232" s="16"/>
      <c r="D3232" s="1"/>
      <c r="E3232" s="1"/>
      <c r="F3232" s="1"/>
      <c r="G3232" s="1"/>
      <c r="H3232" s="11"/>
      <c r="I3232" s="11"/>
      <c r="J3232" s="11"/>
      <c r="K3232" s="2"/>
      <c r="L3232" s="2"/>
      <c r="M3232" s="1"/>
    </row>
    <row r="3233" spans="1:13" x14ac:dyDescent="0.2">
      <c r="A3233" s="1"/>
      <c r="B3233" s="1"/>
      <c r="C3233" s="16"/>
      <c r="D3233" s="1"/>
      <c r="E3233" s="1"/>
      <c r="F3233" s="1"/>
      <c r="G3233" s="1"/>
      <c r="H3233" s="11"/>
      <c r="I3233" s="11"/>
      <c r="J3233" s="11"/>
      <c r="K3233" s="2"/>
      <c r="L3233" s="2"/>
      <c r="M3233" s="1"/>
    </row>
    <row r="3234" spans="1:13" x14ac:dyDescent="0.2">
      <c r="A3234" s="1"/>
      <c r="B3234" s="1"/>
      <c r="C3234" s="16"/>
      <c r="D3234" s="1"/>
      <c r="E3234" s="1"/>
      <c r="F3234" s="1"/>
      <c r="G3234" s="1"/>
      <c r="H3234" s="11"/>
      <c r="I3234" s="11"/>
      <c r="J3234" s="11"/>
      <c r="K3234" s="2"/>
      <c r="L3234" s="2"/>
      <c r="M3234" s="1"/>
    </row>
    <row r="3235" spans="1:13" x14ac:dyDescent="0.2">
      <c r="A3235" s="1"/>
      <c r="B3235" s="1"/>
      <c r="C3235" s="16"/>
      <c r="D3235" s="1"/>
      <c r="E3235" s="1"/>
      <c r="F3235" s="1"/>
      <c r="G3235" s="1"/>
      <c r="H3235" s="11"/>
      <c r="I3235" s="11"/>
      <c r="J3235" s="11"/>
      <c r="K3235" s="2"/>
      <c r="L3235" s="2"/>
      <c r="M3235" s="1"/>
    </row>
    <row r="3236" spans="1:13" x14ac:dyDescent="0.2">
      <c r="A3236" s="1"/>
      <c r="B3236" s="1"/>
      <c r="C3236" s="16"/>
      <c r="D3236" s="1"/>
      <c r="E3236" s="1"/>
      <c r="F3236" s="1"/>
      <c r="G3236" s="1"/>
      <c r="H3236" s="11"/>
      <c r="I3236" s="11"/>
      <c r="J3236" s="11"/>
      <c r="K3236" s="2"/>
      <c r="L3236" s="2"/>
      <c r="M3236" s="1"/>
    </row>
    <row r="3237" spans="1:13" x14ac:dyDescent="0.2">
      <c r="A3237" s="1"/>
      <c r="B3237" s="1"/>
      <c r="C3237" s="16"/>
      <c r="D3237" s="1"/>
      <c r="E3237" s="1"/>
      <c r="F3237" s="1"/>
      <c r="G3237" s="1"/>
      <c r="H3237" s="11"/>
      <c r="I3237" s="11"/>
      <c r="J3237" s="11"/>
      <c r="K3237" s="2"/>
      <c r="L3237" s="2"/>
      <c r="M3237" s="1"/>
    </row>
    <row r="3238" spans="1:13" x14ac:dyDescent="0.2">
      <c r="A3238" s="1"/>
      <c r="B3238" s="1"/>
      <c r="C3238" s="16"/>
      <c r="D3238" s="1"/>
      <c r="E3238" s="1"/>
      <c r="F3238" s="1"/>
      <c r="G3238" s="1"/>
      <c r="H3238" s="11"/>
      <c r="I3238" s="11"/>
      <c r="J3238" s="11"/>
      <c r="K3238" s="2"/>
      <c r="L3238" s="2"/>
      <c r="M3238" s="1"/>
    </row>
    <row r="3239" spans="1:13" x14ac:dyDescent="0.2">
      <c r="A3239" s="1"/>
      <c r="B3239" s="1"/>
      <c r="C3239" s="16"/>
      <c r="D3239" s="1"/>
      <c r="E3239" s="1"/>
      <c r="F3239" s="1"/>
      <c r="G3239" s="1"/>
      <c r="H3239" s="11"/>
      <c r="I3239" s="11"/>
      <c r="J3239" s="11"/>
      <c r="K3239" s="2"/>
      <c r="L3239" s="2"/>
      <c r="M3239" s="1"/>
    </row>
    <row r="3240" spans="1:13" x14ac:dyDescent="0.2">
      <c r="A3240" s="1"/>
      <c r="B3240" s="1"/>
      <c r="C3240" s="16"/>
      <c r="D3240" s="1"/>
      <c r="E3240" s="1"/>
      <c r="F3240" s="1"/>
      <c r="G3240" s="1"/>
      <c r="H3240" s="11"/>
      <c r="I3240" s="11"/>
      <c r="J3240" s="11"/>
      <c r="K3240" s="2"/>
      <c r="L3240" s="2"/>
      <c r="M3240" s="1"/>
    </row>
    <row r="3241" spans="1:13" x14ac:dyDescent="0.2">
      <c r="A3241" s="1"/>
      <c r="B3241" s="1"/>
      <c r="C3241" s="16"/>
      <c r="D3241" s="1"/>
      <c r="E3241" s="1"/>
      <c r="F3241" s="1"/>
      <c r="G3241" s="1"/>
      <c r="H3241" s="11"/>
      <c r="I3241" s="11"/>
      <c r="J3241" s="11"/>
      <c r="K3241" s="2"/>
      <c r="L3241" s="2"/>
      <c r="M3241" s="1"/>
    </row>
    <row r="3242" spans="1:13" x14ac:dyDescent="0.2">
      <c r="A3242" s="1"/>
      <c r="B3242" s="1"/>
      <c r="C3242" s="16"/>
      <c r="D3242" s="1"/>
      <c r="E3242" s="1"/>
      <c r="F3242" s="1"/>
      <c r="G3242" s="1"/>
      <c r="H3242" s="11"/>
      <c r="I3242" s="11"/>
      <c r="J3242" s="11"/>
      <c r="K3242" s="2"/>
      <c r="L3242" s="2"/>
      <c r="M3242" s="1"/>
    </row>
    <row r="3243" spans="1:13" x14ac:dyDescent="0.2">
      <c r="A3243" s="1"/>
      <c r="B3243" s="1"/>
      <c r="C3243" s="16"/>
      <c r="D3243" s="1"/>
      <c r="E3243" s="1"/>
      <c r="F3243" s="1"/>
      <c r="G3243" s="1"/>
      <c r="H3243" s="11"/>
      <c r="I3243" s="11"/>
      <c r="J3243" s="11"/>
      <c r="K3243" s="2"/>
      <c r="L3243" s="2"/>
      <c r="M3243" s="1"/>
    </row>
    <row r="3244" spans="1:13" x14ac:dyDescent="0.2">
      <c r="A3244" s="1"/>
      <c r="B3244" s="1"/>
      <c r="C3244" s="16"/>
      <c r="D3244" s="1"/>
      <c r="E3244" s="1"/>
      <c r="F3244" s="1"/>
      <c r="G3244" s="1"/>
      <c r="H3244" s="11"/>
      <c r="I3244" s="11"/>
      <c r="J3244" s="11"/>
      <c r="K3244" s="2"/>
      <c r="L3244" s="2"/>
      <c r="M3244" s="1"/>
    </row>
    <row r="3245" spans="1:13" x14ac:dyDescent="0.2">
      <c r="A3245" s="1"/>
      <c r="B3245" s="1"/>
      <c r="C3245" s="16"/>
      <c r="D3245" s="1"/>
      <c r="E3245" s="1"/>
      <c r="F3245" s="1"/>
      <c r="G3245" s="1"/>
      <c r="H3245" s="11"/>
      <c r="I3245" s="11"/>
      <c r="J3245" s="11"/>
      <c r="K3245" s="2"/>
      <c r="L3245" s="2"/>
      <c r="M3245" s="1"/>
    </row>
    <row r="3246" spans="1:13" x14ac:dyDescent="0.2">
      <c r="A3246" s="1"/>
      <c r="B3246" s="1"/>
      <c r="C3246" s="16"/>
      <c r="D3246" s="1"/>
      <c r="E3246" s="1"/>
      <c r="F3246" s="1"/>
      <c r="G3246" s="1"/>
      <c r="H3246" s="11"/>
      <c r="I3246" s="11"/>
      <c r="J3246" s="11"/>
      <c r="K3246" s="2"/>
      <c r="L3246" s="2"/>
      <c r="M3246" s="1"/>
    </row>
    <row r="3247" spans="1:13" x14ac:dyDescent="0.2">
      <c r="A3247" s="1"/>
      <c r="B3247" s="1"/>
      <c r="C3247" s="16"/>
      <c r="D3247" s="1"/>
      <c r="E3247" s="1"/>
      <c r="F3247" s="1"/>
      <c r="G3247" s="1"/>
      <c r="H3247" s="11"/>
      <c r="I3247" s="11"/>
      <c r="J3247" s="11"/>
      <c r="K3247" s="2"/>
      <c r="L3247" s="2"/>
      <c r="M3247" s="1"/>
    </row>
    <row r="3248" spans="1:13" x14ac:dyDescent="0.2">
      <c r="A3248" s="1"/>
      <c r="B3248" s="1"/>
      <c r="C3248" s="16"/>
      <c r="D3248" s="1"/>
      <c r="E3248" s="1"/>
      <c r="F3248" s="1"/>
      <c r="G3248" s="1"/>
      <c r="H3248" s="11"/>
      <c r="I3248" s="11"/>
      <c r="J3248" s="11"/>
      <c r="K3248" s="2"/>
      <c r="L3248" s="2"/>
      <c r="M3248" s="1"/>
    </row>
    <row r="3249" spans="1:13" x14ac:dyDescent="0.2">
      <c r="A3249" s="1"/>
      <c r="B3249" s="1"/>
      <c r="C3249" s="16"/>
      <c r="D3249" s="1"/>
      <c r="E3249" s="1"/>
      <c r="F3249" s="1"/>
      <c r="G3249" s="1"/>
      <c r="H3249" s="11"/>
      <c r="I3249" s="11"/>
      <c r="J3249" s="11"/>
      <c r="K3249" s="2"/>
      <c r="L3249" s="2"/>
      <c r="M3249" s="1"/>
    </row>
    <row r="3250" spans="1:13" x14ac:dyDescent="0.2">
      <c r="A3250" s="1"/>
      <c r="B3250" s="1"/>
      <c r="C3250" s="16"/>
      <c r="D3250" s="1"/>
      <c r="E3250" s="1"/>
      <c r="F3250" s="1"/>
      <c r="G3250" s="1"/>
      <c r="H3250" s="11"/>
      <c r="I3250" s="11"/>
      <c r="J3250" s="11"/>
      <c r="K3250" s="2"/>
      <c r="L3250" s="2"/>
      <c r="M3250" s="1"/>
    </row>
    <row r="3251" spans="1:13" x14ac:dyDescent="0.2">
      <c r="A3251" s="1"/>
      <c r="B3251" s="1"/>
      <c r="C3251" s="16"/>
      <c r="D3251" s="1"/>
      <c r="E3251" s="1"/>
      <c r="F3251" s="1"/>
      <c r="G3251" s="1"/>
      <c r="H3251" s="11"/>
      <c r="I3251" s="11"/>
      <c r="J3251" s="11"/>
      <c r="K3251" s="2"/>
      <c r="L3251" s="2"/>
      <c r="M3251" s="1"/>
    </row>
    <row r="3252" spans="1:13" x14ac:dyDescent="0.2">
      <c r="A3252" s="1"/>
      <c r="B3252" s="1"/>
      <c r="C3252" s="16"/>
      <c r="D3252" s="1"/>
      <c r="E3252" s="1"/>
      <c r="F3252" s="1"/>
      <c r="G3252" s="1"/>
      <c r="H3252" s="11"/>
      <c r="I3252" s="11"/>
      <c r="J3252" s="11"/>
      <c r="K3252" s="2"/>
      <c r="L3252" s="2"/>
      <c r="M3252" s="1"/>
    </row>
    <row r="3253" spans="1:13" x14ac:dyDescent="0.2">
      <c r="A3253" s="1"/>
      <c r="B3253" s="1"/>
      <c r="C3253" s="16"/>
      <c r="D3253" s="1"/>
      <c r="E3253" s="1"/>
      <c r="F3253" s="1"/>
      <c r="G3253" s="1"/>
      <c r="H3253" s="11"/>
      <c r="I3253" s="11"/>
      <c r="J3253" s="11"/>
      <c r="K3253" s="2"/>
      <c r="L3253" s="2"/>
      <c r="M3253" s="1"/>
    </row>
    <row r="3254" spans="1:13" x14ac:dyDescent="0.2">
      <c r="A3254" s="1"/>
      <c r="B3254" s="1"/>
      <c r="C3254" s="16"/>
      <c r="D3254" s="1"/>
      <c r="E3254" s="1"/>
      <c r="F3254" s="1"/>
      <c r="G3254" s="1"/>
      <c r="H3254" s="11"/>
      <c r="I3254" s="11"/>
      <c r="J3254" s="11"/>
      <c r="K3254" s="2"/>
      <c r="L3254" s="2"/>
      <c r="M3254" s="1"/>
    </row>
    <row r="3255" spans="1:13" x14ac:dyDescent="0.2">
      <c r="A3255" s="1"/>
      <c r="B3255" s="1"/>
      <c r="C3255" s="16"/>
      <c r="D3255" s="1"/>
      <c r="E3255" s="1"/>
      <c r="F3255" s="1"/>
      <c r="G3255" s="1"/>
      <c r="H3255" s="11"/>
      <c r="I3255" s="11"/>
      <c r="J3255" s="11"/>
      <c r="K3255" s="2"/>
      <c r="L3255" s="2"/>
      <c r="M3255" s="1"/>
    </row>
    <row r="3256" spans="1:13" x14ac:dyDescent="0.2">
      <c r="A3256" s="1"/>
      <c r="B3256" s="1"/>
      <c r="C3256" s="16"/>
      <c r="D3256" s="1"/>
      <c r="E3256" s="1"/>
      <c r="F3256" s="1"/>
      <c r="G3256" s="1"/>
      <c r="H3256" s="11"/>
      <c r="I3256" s="11"/>
      <c r="J3256" s="11"/>
      <c r="K3256" s="2"/>
      <c r="L3256" s="2"/>
      <c r="M3256" s="1"/>
    </row>
    <row r="3257" spans="1:13" x14ac:dyDescent="0.2">
      <c r="A3257" s="1"/>
      <c r="B3257" s="1"/>
      <c r="C3257" s="16"/>
      <c r="D3257" s="1"/>
      <c r="E3257" s="1"/>
      <c r="F3257" s="1"/>
      <c r="G3257" s="1"/>
      <c r="H3257" s="11"/>
      <c r="I3257" s="11"/>
      <c r="J3257" s="11"/>
      <c r="K3257" s="2"/>
      <c r="L3257" s="2"/>
      <c r="M3257" s="1"/>
    </row>
    <row r="3258" spans="1:13" x14ac:dyDescent="0.2">
      <c r="A3258" s="1"/>
      <c r="B3258" s="1"/>
      <c r="C3258" s="16"/>
      <c r="D3258" s="1"/>
      <c r="E3258" s="1"/>
      <c r="F3258" s="1"/>
      <c r="G3258" s="1"/>
      <c r="H3258" s="11"/>
      <c r="I3258" s="11"/>
      <c r="J3258" s="11"/>
      <c r="K3258" s="2"/>
      <c r="L3258" s="2"/>
      <c r="M3258" s="1"/>
    </row>
    <row r="3259" spans="1:13" x14ac:dyDescent="0.2">
      <c r="A3259" s="1"/>
      <c r="B3259" s="1"/>
      <c r="C3259" s="16"/>
      <c r="D3259" s="1"/>
      <c r="E3259" s="1"/>
      <c r="F3259" s="1"/>
      <c r="G3259" s="1"/>
      <c r="H3259" s="11"/>
      <c r="I3259" s="11"/>
      <c r="J3259" s="11"/>
      <c r="K3259" s="2"/>
      <c r="L3259" s="2"/>
      <c r="M3259" s="1"/>
    </row>
    <row r="3260" spans="1:13" x14ac:dyDescent="0.2">
      <c r="A3260" s="1"/>
      <c r="B3260" s="1"/>
      <c r="C3260" s="16"/>
      <c r="D3260" s="1"/>
      <c r="E3260" s="1"/>
      <c r="F3260" s="1"/>
      <c r="G3260" s="1"/>
      <c r="H3260" s="11"/>
      <c r="I3260" s="11"/>
      <c r="J3260" s="11"/>
      <c r="K3260" s="2"/>
      <c r="L3260" s="2"/>
      <c r="M3260" s="1"/>
    </row>
    <row r="3261" spans="1:13" x14ac:dyDescent="0.2">
      <c r="A3261" s="1"/>
      <c r="B3261" s="1"/>
      <c r="C3261" s="16"/>
      <c r="D3261" s="1"/>
      <c r="E3261" s="1"/>
      <c r="F3261" s="1"/>
      <c r="G3261" s="1"/>
      <c r="H3261" s="11"/>
      <c r="I3261" s="11"/>
      <c r="J3261" s="11"/>
      <c r="K3261" s="2"/>
      <c r="L3261" s="2"/>
      <c r="M3261" s="1"/>
    </row>
    <row r="3262" spans="1:13" x14ac:dyDescent="0.2">
      <c r="A3262" s="1"/>
      <c r="B3262" s="1"/>
      <c r="C3262" s="16"/>
      <c r="D3262" s="1"/>
      <c r="E3262" s="1"/>
      <c r="F3262" s="1"/>
      <c r="G3262" s="1"/>
      <c r="H3262" s="11"/>
      <c r="I3262" s="11"/>
      <c r="J3262" s="11"/>
      <c r="K3262" s="2"/>
      <c r="L3262" s="2"/>
      <c r="M3262" s="1"/>
    </row>
    <row r="3263" spans="1:13" x14ac:dyDescent="0.2">
      <c r="A3263" s="1"/>
      <c r="B3263" s="1"/>
      <c r="C3263" s="16"/>
      <c r="D3263" s="1"/>
      <c r="E3263" s="1"/>
      <c r="F3263" s="1"/>
      <c r="G3263" s="1"/>
      <c r="H3263" s="11"/>
      <c r="I3263" s="11"/>
      <c r="J3263" s="11"/>
      <c r="K3263" s="2"/>
      <c r="L3263" s="2"/>
      <c r="M3263" s="1"/>
    </row>
    <row r="3264" spans="1:13" x14ac:dyDescent="0.2">
      <c r="A3264" s="1"/>
      <c r="B3264" s="1"/>
      <c r="C3264" s="16"/>
      <c r="D3264" s="1"/>
      <c r="E3264" s="1"/>
      <c r="F3264" s="1"/>
      <c r="G3264" s="1"/>
      <c r="H3264" s="11"/>
      <c r="I3264" s="11"/>
      <c r="J3264" s="11"/>
      <c r="K3264" s="2"/>
      <c r="L3264" s="2"/>
      <c r="M3264" s="1"/>
    </row>
    <row r="3265" spans="1:13" x14ac:dyDescent="0.2">
      <c r="A3265" s="1"/>
      <c r="B3265" s="1"/>
      <c r="C3265" s="16"/>
      <c r="D3265" s="1"/>
      <c r="E3265" s="1"/>
      <c r="F3265" s="1"/>
      <c r="G3265" s="1"/>
      <c r="H3265" s="11"/>
      <c r="I3265" s="11"/>
      <c r="J3265" s="11"/>
      <c r="K3265" s="2"/>
      <c r="L3265" s="2"/>
      <c r="M3265" s="1"/>
    </row>
    <row r="3266" spans="1:13" x14ac:dyDescent="0.2">
      <c r="A3266" s="1"/>
      <c r="B3266" s="1"/>
      <c r="C3266" s="16"/>
      <c r="D3266" s="1"/>
      <c r="E3266" s="1"/>
      <c r="F3266" s="1"/>
      <c r="G3266" s="1"/>
      <c r="H3266" s="11"/>
      <c r="I3266" s="11"/>
      <c r="J3266" s="11"/>
      <c r="K3266" s="2"/>
      <c r="L3266" s="2"/>
      <c r="M3266" s="1"/>
    </row>
    <row r="3267" spans="1:13" x14ac:dyDescent="0.2">
      <c r="A3267" s="1"/>
      <c r="B3267" s="1"/>
      <c r="C3267" s="16"/>
      <c r="D3267" s="1"/>
      <c r="E3267" s="1"/>
      <c r="F3267" s="1"/>
      <c r="G3267" s="1"/>
      <c r="H3267" s="11"/>
      <c r="I3267" s="11"/>
      <c r="J3267" s="11"/>
      <c r="K3267" s="2"/>
      <c r="L3267" s="2"/>
      <c r="M3267" s="1"/>
    </row>
    <row r="3268" spans="1:13" x14ac:dyDescent="0.2">
      <c r="A3268" s="1"/>
      <c r="B3268" s="1"/>
      <c r="C3268" s="16"/>
      <c r="D3268" s="1"/>
      <c r="E3268" s="1"/>
      <c r="F3268" s="1"/>
      <c r="G3268" s="1"/>
      <c r="H3268" s="11"/>
      <c r="I3268" s="11"/>
      <c r="J3268" s="11"/>
      <c r="K3268" s="2"/>
      <c r="L3268" s="2"/>
      <c r="M3268" s="1"/>
    </row>
    <row r="3269" spans="1:13" x14ac:dyDescent="0.2">
      <c r="A3269" s="1"/>
      <c r="B3269" s="1"/>
      <c r="C3269" s="16"/>
      <c r="D3269" s="1"/>
      <c r="E3269" s="1"/>
      <c r="F3269" s="1"/>
      <c r="G3269" s="1"/>
      <c r="H3269" s="11"/>
      <c r="I3269" s="11"/>
      <c r="J3269" s="11"/>
      <c r="K3269" s="2"/>
      <c r="L3269" s="2"/>
      <c r="M3269" s="1"/>
    </row>
    <row r="3270" spans="1:13" x14ac:dyDescent="0.2">
      <c r="A3270" s="1"/>
      <c r="B3270" s="1"/>
      <c r="C3270" s="16"/>
      <c r="D3270" s="1"/>
      <c r="E3270" s="1"/>
      <c r="F3270" s="1"/>
      <c r="G3270" s="1"/>
      <c r="H3270" s="11"/>
      <c r="I3270" s="11"/>
      <c r="J3270" s="11"/>
      <c r="K3270" s="2"/>
      <c r="L3270" s="2"/>
      <c r="M3270" s="1"/>
    </row>
    <row r="3271" spans="1:13" x14ac:dyDescent="0.2">
      <c r="A3271" s="1"/>
      <c r="B3271" s="1"/>
      <c r="C3271" s="16"/>
      <c r="D3271" s="1"/>
      <c r="E3271" s="1"/>
      <c r="F3271" s="1"/>
      <c r="G3271" s="1"/>
      <c r="H3271" s="11"/>
      <c r="I3271" s="11"/>
      <c r="J3271" s="11"/>
      <c r="K3271" s="2"/>
      <c r="L3271" s="2"/>
      <c r="M3271" s="1"/>
    </row>
    <row r="3272" spans="1:13" x14ac:dyDescent="0.2">
      <c r="A3272" s="1"/>
      <c r="B3272" s="1"/>
      <c r="C3272" s="16"/>
      <c r="D3272" s="1"/>
      <c r="E3272" s="1"/>
      <c r="F3272" s="1"/>
      <c r="G3272" s="1"/>
      <c r="H3272" s="11"/>
      <c r="I3272" s="11"/>
      <c r="J3272" s="11"/>
      <c r="K3272" s="2"/>
      <c r="L3272" s="2"/>
      <c r="M3272" s="1"/>
    </row>
    <row r="3273" spans="1:13" x14ac:dyDescent="0.2">
      <c r="A3273" s="1"/>
      <c r="B3273" s="1"/>
      <c r="C3273" s="16"/>
      <c r="D3273" s="1"/>
      <c r="E3273" s="1"/>
      <c r="F3273" s="1"/>
      <c r="G3273" s="1"/>
      <c r="H3273" s="11"/>
      <c r="I3273" s="11"/>
      <c r="J3273" s="11"/>
      <c r="K3273" s="2"/>
      <c r="L3273" s="2"/>
      <c r="M3273" s="1"/>
    </row>
    <row r="3274" spans="1:13" x14ac:dyDescent="0.2">
      <c r="A3274" s="1"/>
      <c r="B3274" s="1"/>
      <c r="C3274" s="16"/>
      <c r="D3274" s="1"/>
      <c r="E3274" s="1"/>
      <c r="F3274" s="1"/>
      <c r="G3274" s="1"/>
      <c r="H3274" s="11"/>
      <c r="I3274" s="11"/>
      <c r="J3274" s="11"/>
      <c r="K3274" s="2"/>
      <c r="L3274" s="2"/>
      <c r="M3274" s="1"/>
    </row>
    <row r="3275" spans="1:13" x14ac:dyDescent="0.2">
      <c r="A3275" s="1"/>
      <c r="B3275" s="1"/>
      <c r="C3275" s="16"/>
      <c r="D3275" s="1"/>
      <c r="E3275" s="1"/>
      <c r="F3275" s="1"/>
      <c r="G3275" s="1"/>
      <c r="H3275" s="11"/>
      <c r="I3275" s="11"/>
      <c r="J3275" s="11"/>
      <c r="K3275" s="2"/>
      <c r="L3275" s="2"/>
      <c r="M3275" s="1"/>
    </row>
    <row r="3276" spans="1:13" x14ac:dyDescent="0.2">
      <c r="A3276" s="1"/>
      <c r="B3276" s="1"/>
      <c r="C3276" s="16"/>
      <c r="D3276" s="1"/>
      <c r="E3276" s="1"/>
      <c r="F3276" s="1"/>
      <c r="G3276" s="1"/>
      <c r="H3276" s="11"/>
      <c r="I3276" s="11"/>
      <c r="J3276" s="11"/>
      <c r="K3276" s="2"/>
      <c r="L3276" s="2"/>
      <c r="M3276" s="1"/>
    </row>
    <row r="3277" spans="1:13" x14ac:dyDescent="0.2">
      <c r="A3277" s="1"/>
      <c r="B3277" s="1"/>
      <c r="C3277" s="16"/>
      <c r="D3277" s="1"/>
      <c r="E3277" s="1"/>
      <c r="F3277" s="1"/>
      <c r="G3277" s="1"/>
      <c r="H3277" s="11"/>
      <c r="I3277" s="11"/>
      <c r="J3277" s="11"/>
      <c r="K3277" s="2"/>
      <c r="L3277" s="2"/>
      <c r="M3277" s="1"/>
    </row>
    <row r="3278" spans="1:13" x14ac:dyDescent="0.2">
      <c r="A3278" s="1"/>
      <c r="B3278" s="1"/>
      <c r="C3278" s="16"/>
      <c r="D3278" s="1"/>
      <c r="E3278" s="1"/>
      <c r="F3278" s="1"/>
      <c r="G3278" s="1"/>
      <c r="H3278" s="11"/>
      <c r="I3278" s="11"/>
      <c r="J3278" s="11"/>
      <c r="K3278" s="2"/>
      <c r="L3278" s="2"/>
      <c r="M3278" s="1"/>
    </row>
    <row r="3279" spans="1:13" x14ac:dyDescent="0.2">
      <c r="A3279" s="1"/>
      <c r="B3279" s="1"/>
      <c r="C3279" s="16"/>
      <c r="D3279" s="1"/>
      <c r="E3279" s="1"/>
      <c r="F3279" s="1"/>
      <c r="G3279" s="1"/>
      <c r="H3279" s="11"/>
      <c r="I3279" s="11"/>
      <c r="J3279" s="11"/>
      <c r="K3279" s="2"/>
      <c r="L3279" s="2"/>
      <c r="M3279" s="1"/>
    </row>
    <row r="3280" spans="1:13" x14ac:dyDescent="0.2">
      <c r="A3280" s="1"/>
      <c r="B3280" s="1"/>
      <c r="C3280" s="16"/>
      <c r="D3280" s="1"/>
      <c r="E3280" s="1"/>
      <c r="F3280" s="1"/>
      <c r="G3280" s="1"/>
      <c r="H3280" s="11"/>
      <c r="I3280" s="11"/>
      <c r="J3280" s="11"/>
      <c r="K3280" s="2"/>
      <c r="L3280" s="2"/>
      <c r="M3280" s="1"/>
    </row>
    <row r="3281" spans="1:13" x14ac:dyDescent="0.2">
      <c r="A3281" s="1"/>
      <c r="B3281" s="1"/>
      <c r="C3281" s="16"/>
      <c r="D3281" s="1"/>
      <c r="E3281" s="1"/>
      <c r="F3281" s="1"/>
      <c r="G3281" s="1"/>
      <c r="H3281" s="11"/>
      <c r="I3281" s="11"/>
      <c r="J3281" s="11"/>
      <c r="K3281" s="2"/>
      <c r="L3281" s="2"/>
      <c r="M3281" s="1"/>
    </row>
    <row r="3282" spans="1:13" x14ac:dyDescent="0.2">
      <c r="A3282" s="1"/>
      <c r="B3282" s="1"/>
      <c r="C3282" s="16"/>
      <c r="D3282" s="1"/>
      <c r="E3282" s="1"/>
      <c r="F3282" s="1"/>
      <c r="G3282" s="1"/>
      <c r="H3282" s="11"/>
      <c r="I3282" s="11"/>
      <c r="J3282" s="11"/>
      <c r="K3282" s="2"/>
      <c r="L3282" s="2"/>
      <c r="M3282" s="1"/>
    </row>
    <row r="3283" spans="1:13" x14ac:dyDescent="0.2">
      <c r="A3283" s="1"/>
      <c r="B3283" s="1"/>
      <c r="C3283" s="16"/>
      <c r="D3283" s="1"/>
      <c r="E3283" s="1"/>
      <c r="F3283" s="1"/>
      <c r="G3283" s="1"/>
      <c r="H3283" s="11"/>
      <c r="I3283" s="11"/>
      <c r="J3283" s="11"/>
      <c r="K3283" s="2"/>
      <c r="L3283" s="2"/>
      <c r="M3283" s="1"/>
    </row>
    <row r="3284" spans="1:13" x14ac:dyDescent="0.2">
      <c r="A3284" s="1"/>
      <c r="B3284" s="1"/>
      <c r="C3284" s="16"/>
      <c r="D3284" s="1"/>
      <c r="E3284" s="1"/>
      <c r="F3284" s="1"/>
      <c r="G3284" s="1"/>
      <c r="H3284" s="11"/>
      <c r="I3284" s="11"/>
      <c r="J3284" s="11"/>
      <c r="K3284" s="2"/>
      <c r="L3284" s="2"/>
      <c r="M3284" s="1"/>
    </row>
    <row r="3285" spans="1:13" x14ac:dyDescent="0.2">
      <c r="A3285" s="1"/>
      <c r="B3285" s="1"/>
      <c r="C3285" s="16"/>
      <c r="D3285" s="1"/>
      <c r="E3285" s="1"/>
      <c r="F3285" s="1"/>
      <c r="G3285" s="1"/>
      <c r="H3285" s="11"/>
      <c r="I3285" s="11"/>
      <c r="J3285" s="11"/>
      <c r="K3285" s="2"/>
      <c r="L3285" s="2"/>
      <c r="M3285" s="1"/>
    </row>
    <row r="3286" spans="1:13" x14ac:dyDescent="0.2">
      <c r="A3286" s="1"/>
      <c r="B3286" s="1"/>
      <c r="C3286" s="16"/>
      <c r="D3286" s="1"/>
      <c r="E3286" s="1"/>
      <c r="F3286" s="1"/>
      <c r="G3286" s="1"/>
      <c r="H3286" s="11"/>
      <c r="I3286" s="11"/>
      <c r="J3286" s="11"/>
      <c r="K3286" s="2"/>
      <c r="L3286" s="2"/>
      <c r="M3286" s="1"/>
    </row>
    <row r="3287" spans="1:13" x14ac:dyDescent="0.2">
      <c r="A3287" s="1"/>
      <c r="B3287" s="1"/>
      <c r="C3287" s="16"/>
      <c r="D3287" s="1"/>
      <c r="E3287" s="1"/>
      <c r="F3287" s="1"/>
      <c r="G3287" s="1"/>
      <c r="H3287" s="11"/>
      <c r="I3287" s="11"/>
      <c r="J3287" s="11"/>
      <c r="K3287" s="2"/>
      <c r="L3287" s="2"/>
      <c r="M3287" s="1"/>
    </row>
    <row r="3288" spans="1:13" x14ac:dyDescent="0.2">
      <c r="A3288" s="1"/>
      <c r="B3288" s="1"/>
      <c r="C3288" s="16"/>
      <c r="D3288" s="1"/>
      <c r="E3288" s="1"/>
      <c r="F3288" s="1"/>
      <c r="G3288" s="1"/>
      <c r="H3288" s="11"/>
      <c r="I3288" s="11"/>
      <c r="J3288" s="11"/>
      <c r="K3288" s="2"/>
      <c r="L3288" s="2"/>
      <c r="M3288" s="1"/>
    </row>
    <row r="3289" spans="1:13" x14ac:dyDescent="0.2">
      <c r="A3289" s="1"/>
      <c r="B3289" s="1"/>
      <c r="C3289" s="16"/>
      <c r="D3289" s="1"/>
      <c r="E3289" s="1"/>
      <c r="F3289" s="1"/>
      <c r="G3289" s="1"/>
      <c r="H3289" s="11"/>
      <c r="I3289" s="11"/>
      <c r="J3289" s="11"/>
      <c r="K3289" s="2"/>
      <c r="L3289" s="2"/>
      <c r="M3289" s="1"/>
    </row>
    <row r="3290" spans="1:13" x14ac:dyDescent="0.2">
      <c r="A3290" s="1"/>
      <c r="B3290" s="1"/>
      <c r="C3290" s="16"/>
      <c r="D3290" s="1"/>
      <c r="E3290" s="1"/>
      <c r="F3290" s="1"/>
      <c r="G3290" s="1"/>
      <c r="H3290" s="11"/>
      <c r="I3290" s="11"/>
      <c r="J3290" s="11"/>
      <c r="K3290" s="2"/>
      <c r="L3290" s="2"/>
      <c r="M3290" s="1"/>
    </row>
    <row r="3291" spans="1:13" x14ac:dyDescent="0.2">
      <c r="A3291" s="1"/>
      <c r="B3291" s="1"/>
      <c r="C3291" s="16"/>
      <c r="D3291" s="1"/>
      <c r="E3291" s="1"/>
      <c r="F3291" s="1"/>
      <c r="G3291" s="1"/>
      <c r="H3291" s="11"/>
      <c r="I3291" s="11"/>
      <c r="J3291" s="11"/>
      <c r="K3291" s="2"/>
      <c r="L3291" s="2"/>
      <c r="M3291" s="1"/>
    </row>
    <row r="3292" spans="1:13" x14ac:dyDescent="0.2">
      <c r="A3292" s="1"/>
      <c r="B3292" s="1"/>
      <c r="C3292" s="16"/>
      <c r="D3292" s="1"/>
      <c r="E3292" s="1"/>
      <c r="F3292" s="1"/>
      <c r="G3292" s="1"/>
      <c r="H3292" s="11"/>
      <c r="I3292" s="11"/>
      <c r="J3292" s="11"/>
      <c r="K3292" s="2"/>
      <c r="L3292" s="2"/>
      <c r="M3292" s="1"/>
    </row>
    <row r="3293" spans="1:13" x14ac:dyDescent="0.2">
      <c r="A3293" s="1"/>
      <c r="B3293" s="1"/>
      <c r="C3293" s="16"/>
      <c r="D3293" s="1"/>
      <c r="E3293" s="1"/>
      <c r="F3293" s="1"/>
      <c r="G3293" s="1"/>
      <c r="H3293" s="11"/>
      <c r="I3293" s="11"/>
      <c r="J3293" s="11"/>
      <c r="K3293" s="2"/>
      <c r="L3293" s="2"/>
      <c r="M3293" s="1"/>
    </row>
    <row r="3294" spans="1:13" x14ac:dyDescent="0.2">
      <c r="A3294" s="1"/>
      <c r="B3294" s="1"/>
      <c r="C3294" s="16"/>
      <c r="D3294" s="1"/>
      <c r="E3294" s="1"/>
      <c r="F3294" s="1"/>
      <c r="G3294" s="1"/>
      <c r="H3294" s="11"/>
      <c r="I3294" s="11"/>
      <c r="J3294" s="11"/>
      <c r="K3294" s="2"/>
      <c r="L3294" s="2"/>
      <c r="M3294" s="1"/>
    </row>
    <row r="3295" spans="1:13" x14ac:dyDescent="0.2">
      <c r="A3295" s="1"/>
      <c r="B3295" s="1"/>
      <c r="C3295" s="16"/>
      <c r="D3295" s="1"/>
      <c r="E3295" s="1"/>
      <c r="F3295" s="1"/>
      <c r="G3295" s="1"/>
      <c r="H3295" s="11"/>
      <c r="I3295" s="11"/>
      <c r="J3295" s="11"/>
      <c r="K3295" s="2"/>
      <c r="L3295" s="2"/>
      <c r="M3295" s="1"/>
    </row>
    <row r="3296" spans="1:13" x14ac:dyDescent="0.2">
      <c r="A3296" s="1"/>
      <c r="B3296" s="1"/>
      <c r="C3296" s="16"/>
      <c r="D3296" s="1"/>
      <c r="E3296" s="1"/>
      <c r="F3296" s="1"/>
      <c r="G3296" s="1"/>
      <c r="H3296" s="11"/>
      <c r="I3296" s="11"/>
      <c r="J3296" s="11"/>
      <c r="K3296" s="2"/>
      <c r="L3296" s="2"/>
      <c r="M3296" s="1"/>
    </row>
    <row r="3297" spans="1:13" x14ac:dyDescent="0.2">
      <c r="A3297" s="1"/>
      <c r="B3297" s="1"/>
      <c r="C3297" s="16"/>
      <c r="D3297" s="1"/>
      <c r="E3297" s="1"/>
      <c r="F3297" s="1"/>
      <c r="G3297" s="1"/>
      <c r="H3297" s="11"/>
      <c r="I3297" s="11"/>
      <c r="J3297" s="11"/>
      <c r="K3297" s="2"/>
      <c r="L3297" s="2"/>
      <c r="M3297" s="1"/>
    </row>
    <row r="3298" spans="1:13" x14ac:dyDescent="0.2">
      <c r="A3298" s="1"/>
      <c r="B3298" s="1"/>
      <c r="C3298" s="16"/>
      <c r="D3298" s="1"/>
      <c r="E3298" s="1"/>
      <c r="F3298" s="1"/>
      <c r="G3298" s="1"/>
      <c r="H3298" s="11"/>
      <c r="I3298" s="11"/>
      <c r="J3298" s="11"/>
      <c r="K3298" s="2"/>
      <c r="L3298" s="2"/>
      <c r="M3298" s="1"/>
    </row>
    <row r="3299" spans="1:13" x14ac:dyDescent="0.2">
      <c r="A3299" s="1"/>
      <c r="B3299" s="1"/>
      <c r="C3299" s="16"/>
      <c r="D3299" s="1"/>
      <c r="E3299" s="1"/>
      <c r="F3299" s="1"/>
      <c r="G3299" s="1"/>
      <c r="H3299" s="11"/>
      <c r="I3299" s="11"/>
      <c r="J3299" s="11"/>
      <c r="K3299" s="2"/>
      <c r="L3299" s="2"/>
      <c r="M3299" s="1"/>
    </row>
    <row r="3300" spans="1:13" x14ac:dyDescent="0.2">
      <c r="A3300" s="1"/>
      <c r="B3300" s="1"/>
      <c r="C3300" s="16"/>
      <c r="D3300" s="1"/>
      <c r="E3300" s="1"/>
      <c r="F3300" s="1"/>
      <c r="G3300" s="1"/>
      <c r="H3300" s="11"/>
      <c r="I3300" s="11"/>
      <c r="J3300" s="11"/>
      <c r="K3300" s="2"/>
      <c r="L3300" s="2"/>
      <c r="M3300" s="1"/>
    </row>
    <row r="3301" spans="1:13" x14ac:dyDescent="0.2">
      <c r="A3301" s="1"/>
      <c r="B3301" s="1"/>
      <c r="C3301" s="16"/>
      <c r="D3301" s="1"/>
      <c r="E3301" s="1"/>
      <c r="F3301" s="1"/>
      <c r="G3301" s="1"/>
      <c r="H3301" s="11"/>
      <c r="I3301" s="11"/>
      <c r="J3301" s="11"/>
      <c r="K3301" s="2"/>
      <c r="L3301" s="2"/>
      <c r="M3301" s="1"/>
    </row>
    <row r="3302" spans="1:13" x14ac:dyDescent="0.2">
      <c r="A3302" s="1"/>
      <c r="B3302" s="1"/>
      <c r="C3302" s="16"/>
      <c r="D3302" s="1"/>
      <c r="E3302" s="1"/>
      <c r="F3302" s="1"/>
      <c r="G3302" s="1"/>
      <c r="H3302" s="11"/>
      <c r="I3302" s="11"/>
      <c r="J3302" s="11"/>
      <c r="K3302" s="2"/>
      <c r="L3302" s="2"/>
      <c r="M3302" s="1"/>
    </row>
    <row r="3303" spans="1:13" x14ac:dyDescent="0.2">
      <c r="A3303" s="1"/>
      <c r="B3303" s="1"/>
      <c r="C3303" s="16"/>
      <c r="D3303" s="1"/>
      <c r="E3303" s="1"/>
      <c r="F3303" s="1"/>
      <c r="G3303" s="1"/>
      <c r="H3303" s="11"/>
      <c r="I3303" s="11"/>
      <c r="J3303" s="11"/>
      <c r="K3303" s="2"/>
      <c r="L3303" s="2"/>
      <c r="M3303" s="1"/>
    </row>
    <row r="3304" spans="1:13" x14ac:dyDescent="0.2">
      <c r="A3304" s="1"/>
      <c r="B3304" s="1"/>
      <c r="C3304" s="16"/>
      <c r="D3304" s="1"/>
      <c r="E3304" s="1"/>
      <c r="F3304" s="1"/>
      <c r="G3304" s="1"/>
      <c r="H3304" s="11"/>
      <c r="I3304" s="11"/>
      <c r="J3304" s="11"/>
      <c r="K3304" s="2"/>
      <c r="L3304" s="2"/>
      <c r="M3304" s="1"/>
    </row>
    <row r="3305" spans="1:13" x14ac:dyDescent="0.2">
      <c r="A3305" s="1"/>
      <c r="B3305" s="1"/>
      <c r="C3305" s="16"/>
      <c r="D3305" s="1"/>
      <c r="E3305" s="1"/>
      <c r="F3305" s="1"/>
      <c r="G3305" s="1"/>
      <c r="H3305" s="11"/>
      <c r="I3305" s="11"/>
      <c r="J3305" s="11"/>
      <c r="K3305" s="2"/>
      <c r="L3305" s="2"/>
      <c r="M3305" s="1"/>
    </row>
    <row r="3306" spans="1:13" x14ac:dyDescent="0.2">
      <c r="A3306" s="1"/>
      <c r="B3306" s="1"/>
      <c r="C3306" s="16"/>
      <c r="D3306" s="1"/>
      <c r="E3306" s="1"/>
      <c r="F3306" s="1"/>
      <c r="G3306" s="1"/>
      <c r="H3306" s="11"/>
      <c r="I3306" s="11"/>
      <c r="J3306" s="11"/>
      <c r="K3306" s="2"/>
      <c r="L3306" s="2"/>
      <c r="M3306" s="1"/>
    </row>
    <row r="3307" spans="1:13" x14ac:dyDescent="0.2">
      <c r="A3307" s="1"/>
      <c r="B3307" s="1"/>
      <c r="C3307" s="16"/>
      <c r="D3307" s="1"/>
      <c r="E3307" s="1"/>
      <c r="F3307" s="1"/>
      <c r="G3307" s="1"/>
      <c r="H3307" s="11"/>
      <c r="I3307" s="11"/>
      <c r="J3307" s="11"/>
      <c r="K3307" s="2"/>
      <c r="L3307" s="2"/>
      <c r="M3307" s="1"/>
    </row>
    <row r="3308" spans="1:13" x14ac:dyDescent="0.2">
      <c r="A3308" s="1"/>
      <c r="B3308" s="1"/>
      <c r="C3308" s="16"/>
      <c r="D3308" s="1"/>
      <c r="E3308" s="1"/>
      <c r="F3308" s="1"/>
      <c r="G3308" s="1"/>
      <c r="H3308" s="11"/>
      <c r="I3308" s="11"/>
      <c r="J3308" s="11"/>
      <c r="K3308" s="2"/>
      <c r="L3308" s="2"/>
      <c r="M3308" s="1"/>
    </row>
    <row r="3309" spans="1:13" x14ac:dyDescent="0.2">
      <c r="A3309" s="1"/>
      <c r="B3309" s="1"/>
      <c r="C3309" s="16"/>
      <c r="D3309" s="1"/>
      <c r="E3309" s="1"/>
      <c r="F3309" s="1"/>
      <c r="G3309" s="1"/>
      <c r="H3309" s="11"/>
      <c r="I3309" s="11"/>
      <c r="J3309" s="11"/>
      <c r="K3309" s="2"/>
      <c r="L3309" s="2"/>
      <c r="M3309" s="1"/>
    </row>
    <row r="3310" spans="1:13" x14ac:dyDescent="0.2">
      <c r="A3310" s="1"/>
      <c r="B3310" s="1"/>
      <c r="C3310" s="16"/>
      <c r="D3310" s="1"/>
      <c r="E3310" s="1"/>
      <c r="F3310" s="1"/>
      <c r="G3310" s="1"/>
      <c r="H3310" s="11"/>
      <c r="I3310" s="11"/>
      <c r="J3310" s="11"/>
      <c r="K3310" s="2"/>
      <c r="L3310" s="2"/>
      <c r="M3310" s="1"/>
    </row>
    <row r="3311" spans="1:13" x14ac:dyDescent="0.2">
      <c r="A3311" s="1"/>
      <c r="B3311" s="1"/>
      <c r="C3311" s="16"/>
      <c r="D3311" s="1"/>
      <c r="E3311" s="1"/>
      <c r="F3311" s="1"/>
      <c r="G3311" s="1"/>
      <c r="H3311" s="11"/>
      <c r="I3311" s="11"/>
      <c r="J3311" s="11"/>
      <c r="K3311" s="2"/>
      <c r="L3311" s="2"/>
      <c r="M3311" s="1"/>
    </row>
    <row r="3312" spans="1:13" x14ac:dyDescent="0.2">
      <c r="A3312" s="1"/>
      <c r="B3312" s="1"/>
      <c r="C3312" s="16"/>
      <c r="D3312" s="1"/>
      <c r="E3312" s="1"/>
      <c r="F3312" s="1"/>
      <c r="G3312" s="1"/>
      <c r="H3312" s="11"/>
      <c r="I3312" s="11"/>
      <c r="J3312" s="11"/>
      <c r="K3312" s="2"/>
      <c r="L3312" s="2"/>
      <c r="M3312" s="1"/>
    </row>
    <row r="3313" spans="1:13" x14ac:dyDescent="0.2">
      <c r="A3313" s="1"/>
      <c r="B3313" s="1"/>
      <c r="C3313" s="16"/>
      <c r="D3313" s="1"/>
      <c r="E3313" s="1"/>
      <c r="F3313" s="1"/>
      <c r="G3313" s="1"/>
      <c r="H3313" s="11"/>
      <c r="I3313" s="11"/>
      <c r="J3313" s="11"/>
      <c r="K3313" s="2"/>
      <c r="L3313" s="2"/>
      <c r="M3313" s="1"/>
    </row>
    <row r="3314" spans="1:13" x14ac:dyDescent="0.2">
      <c r="A3314" s="1"/>
      <c r="B3314" s="1"/>
      <c r="C3314" s="16"/>
      <c r="D3314" s="1"/>
      <c r="E3314" s="1"/>
      <c r="F3314" s="1"/>
      <c r="G3314" s="1"/>
      <c r="H3314" s="11"/>
      <c r="I3314" s="11"/>
      <c r="J3314" s="11"/>
      <c r="K3314" s="2"/>
      <c r="L3314" s="2"/>
      <c r="M3314" s="1"/>
    </row>
    <row r="3315" spans="1:13" x14ac:dyDescent="0.2">
      <c r="A3315" s="1"/>
      <c r="B3315" s="1"/>
      <c r="C3315" s="16"/>
      <c r="D3315" s="1"/>
      <c r="E3315" s="1"/>
      <c r="F3315" s="1"/>
      <c r="G3315" s="1"/>
      <c r="H3315" s="11"/>
      <c r="I3315" s="11"/>
      <c r="J3315" s="11"/>
      <c r="K3315" s="2"/>
      <c r="L3315" s="2"/>
      <c r="M3315" s="1"/>
    </row>
    <row r="3316" spans="1:13" x14ac:dyDescent="0.2">
      <c r="A3316" s="1"/>
      <c r="B3316" s="1"/>
      <c r="C3316" s="16"/>
      <c r="D3316" s="1"/>
      <c r="E3316" s="1"/>
      <c r="F3316" s="1"/>
      <c r="G3316" s="1"/>
      <c r="H3316" s="11"/>
      <c r="I3316" s="11"/>
      <c r="J3316" s="11"/>
      <c r="K3316" s="2"/>
      <c r="L3316" s="2"/>
      <c r="M3316" s="1"/>
    </row>
    <row r="3317" spans="1:13" x14ac:dyDescent="0.2">
      <c r="A3317" s="1"/>
      <c r="B3317" s="1"/>
      <c r="C3317" s="16"/>
      <c r="D3317" s="1"/>
      <c r="E3317" s="1"/>
      <c r="F3317" s="1"/>
      <c r="G3317" s="1"/>
      <c r="H3317" s="11"/>
      <c r="I3317" s="11"/>
      <c r="J3317" s="11"/>
      <c r="K3317" s="2"/>
      <c r="L3317" s="2"/>
      <c r="M3317" s="1"/>
    </row>
    <row r="3318" spans="1:13" x14ac:dyDescent="0.2">
      <c r="A3318" s="1"/>
      <c r="B3318" s="1"/>
      <c r="C3318" s="16"/>
      <c r="D3318" s="1"/>
      <c r="E3318" s="1"/>
      <c r="F3318" s="1"/>
      <c r="G3318" s="1"/>
      <c r="H3318" s="11"/>
      <c r="I3318" s="11"/>
      <c r="J3318" s="11"/>
      <c r="K3318" s="2"/>
      <c r="L3318" s="2"/>
      <c r="M3318" s="1"/>
    </row>
    <row r="3319" spans="1:13" x14ac:dyDescent="0.2">
      <c r="A3319" s="1"/>
      <c r="B3319" s="1"/>
      <c r="C3319" s="16"/>
      <c r="D3319" s="1"/>
      <c r="E3319" s="1"/>
      <c r="F3319" s="1"/>
      <c r="G3319" s="1"/>
      <c r="H3319" s="11"/>
      <c r="I3319" s="11"/>
      <c r="J3319" s="11"/>
      <c r="K3319" s="2"/>
      <c r="L3319" s="2"/>
      <c r="M3319" s="1"/>
    </row>
    <row r="3320" spans="1:13" x14ac:dyDescent="0.2">
      <c r="A3320" s="1"/>
      <c r="B3320" s="1"/>
      <c r="C3320" s="16"/>
      <c r="D3320" s="1"/>
      <c r="E3320" s="1"/>
      <c r="F3320" s="1"/>
      <c r="G3320" s="1"/>
      <c r="H3320" s="11"/>
      <c r="I3320" s="11"/>
      <c r="J3320" s="11"/>
      <c r="K3320" s="2"/>
      <c r="L3320" s="2"/>
      <c r="M3320" s="1"/>
    </row>
    <row r="3321" spans="1:13" x14ac:dyDescent="0.2">
      <c r="A3321" s="1"/>
      <c r="B3321" s="1"/>
      <c r="C3321" s="16"/>
      <c r="D3321" s="1"/>
      <c r="E3321" s="1"/>
      <c r="F3321" s="1"/>
      <c r="G3321" s="1"/>
      <c r="H3321" s="11"/>
      <c r="I3321" s="11"/>
      <c r="J3321" s="11"/>
      <c r="K3321" s="2"/>
      <c r="L3321" s="2"/>
      <c r="M3321" s="1"/>
    </row>
    <row r="3322" spans="1:13" x14ac:dyDescent="0.2">
      <c r="A3322" s="1"/>
      <c r="B3322" s="1"/>
      <c r="C3322" s="16"/>
      <c r="D3322" s="1"/>
      <c r="E3322" s="1"/>
      <c r="F3322" s="1"/>
      <c r="G3322" s="1"/>
      <c r="H3322" s="11"/>
      <c r="I3322" s="11"/>
      <c r="J3322" s="11"/>
      <c r="K3322" s="2"/>
      <c r="L3322" s="2"/>
      <c r="M3322" s="1"/>
    </row>
    <row r="3323" spans="1:13" x14ac:dyDescent="0.2">
      <c r="A3323" s="1"/>
      <c r="B3323" s="1"/>
      <c r="C3323" s="16"/>
      <c r="D3323" s="1"/>
      <c r="E3323" s="1"/>
      <c r="F3323" s="1"/>
      <c r="G3323" s="1"/>
      <c r="H3323" s="11"/>
      <c r="I3323" s="11"/>
      <c r="J3323" s="11"/>
      <c r="K3323" s="2"/>
      <c r="L3323" s="2"/>
      <c r="M3323" s="1"/>
    </row>
    <row r="3324" spans="1:13" x14ac:dyDescent="0.2">
      <c r="A3324" s="1"/>
      <c r="B3324" s="1"/>
      <c r="C3324" s="16"/>
      <c r="D3324" s="1"/>
      <c r="E3324" s="1"/>
      <c r="F3324" s="1"/>
      <c r="G3324" s="1"/>
      <c r="H3324" s="11"/>
      <c r="I3324" s="11"/>
      <c r="J3324" s="11"/>
      <c r="K3324" s="2"/>
      <c r="L3324" s="2"/>
      <c r="M3324" s="1"/>
    </row>
    <row r="3325" spans="1:13" x14ac:dyDescent="0.2">
      <c r="A3325" s="1"/>
      <c r="B3325" s="1"/>
      <c r="C3325" s="16"/>
      <c r="D3325" s="1"/>
      <c r="E3325" s="1"/>
      <c r="F3325" s="1"/>
      <c r="G3325" s="1"/>
      <c r="H3325" s="11"/>
      <c r="I3325" s="11"/>
      <c r="J3325" s="11"/>
      <c r="K3325" s="2"/>
      <c r="L3325" s="2"/>
      <c r="M3325" s="1"/>
    </row>
    <row r="3326" spans="1:13" x14ac:dyDescent="0.2">
      <c r="A3326" s="1"/>
      <c r="B3326" s="1"/>
      <c r="C3326" s="16"/>
      <c r="D3326" s="1"/>
      <c r="E3326" s="1"/>
      <c r="F3326" s="1"/>
      <c r="G3326" s="1"/>
      <c r="H3326" s="11"/>
      <c r="I3326" s="11"/>
      <c r="J3326" s="11"/>
      <c r="K3326" s="2"/>
      <c r="L3326" s="2"/>
      <c r="M3326" s="1"/>
    </row>
    <row r="3327" spans="1:13" x14ac:dyDescent="0.2">
      <c r="A3327" s="1"/>
      <c r="B3327" s="1"/>
      <c r="C3327" s="16"/>
      <c r="D3327" s="1"/>
      <c r="E3327" s="1"/>
      <c r="F3327" s="1"/>
      <c r="G3327" s="1"/>
      <c r="H3327" s="11"/>
      <c r="I3327" s="11"/>
      <c r="J3327" s="11"/>
      <c r="K3327" s="2"/>
      <c r="L3327" s="2"/>
      <c r="M3327" s="1"/>
    </row>
    <row r="3328" spans="1:13" x14ac:dyDescent="0.2">
      <c r="A3328" s="1"/>
      <c r="B3328" s="1"/>
      <c r="C3328" s="16"/>
      <c r="D3328" s="1"/>
      <c r="E3328" s="1"/>
      <c r="F3328" s="1"/>
      <c r="G3328" s="1"/>
      <c r="H3328" s="11"/>
      <c r="I3328" s="11"/>
      <c r="J3328" s="11"/>
      <c r="K3328" s="2"/>
      <c r="L3328" s="2"/>
      <c r="M3328" s="1"/>
    </row>
    <row r="3329" spans="1:13" x14ac:dyDescent="0.2">
      <c r="A3329" s="1"/>
      <c r="B3329" s="1"/>
      <c r="C3329" s="16"/>
      <c r="D3329" s="1"/>
      <c r="E3329" s="1"/>
      <c r="F3329" s="1"/>
      <c r="G3329" s="1"/>
      <c r="H3329" s="11"/>
      <c r="I3329" s="11"/>
      <c r="J3329" s="11"/>
      <c r="K3329" s="2"/>
      <c r="L3329" s="2"/>
      <c r="M3329" s="1"/>
    </row>
    <row r="3330" spans="1:13" x14ac:dyDescent="0.2">
      <c r="A3330" s="1"/>
      <c r="B3330" s="1"/>
      <c r="C3330" s="16"/>
      <c r="D3330" s="1"/>
      <c r="E3330" s="1"/>
      <c r="F3330" s="1"/>
      <c r="G3330" s="1"/>
      <c r="H3330" s="11"/>
      <c r="I3330" s="11"/>
      <c r="J3330" s="11"/>
      <c r="K3330" s="2"/>
      <c r="L3330" s="2"/>
      <c r="M3330" s="1"/>
    </row>
    <row r="3331" spans="1:13" x14ac:dyDescent="0.2">
      <c r="A3331" s="1"/>
      <c r="B3331" s="1"/>
      <c r="C3331" s="16"/>
      <c r="D3331" s="1"/>
      <c r="E3331" s="1"/>
      <c r="F3331" s="1"/>
      <c r="G3331" s="1"/>
      <c r="H3331" s="11"/>
      <c r="I3331" s="11"/>
      <c r="J3331" s="11"/>
      <c r="K3331" s="2"/>
      <c r="L3331" s="2"/>
      <c r="M3331" s="1"/>
    </row>
    <row r="3332" spans="1:13" x14ac:dyDescent="0.2">
      <c r="A3332" s="1"/>
      <c r="B3332" s="1"/>
      <c r="C3332" s="16"/>
      <c r="D3332" s="1"/>
      <c r="E3332" s="1"/>
      <c r="F3332" s="1"/>
      <c r="G3332" s="1"/>
      <c r="H3332" s="11"/>
      <c r="I3332" s="11"/>
      <c r="J3332" s="11"/>
      <c r="K3332" s="2"/>
      <c r="L3332" s="2"/>
      <c r="M3332" s="1"/>
    </row>
    <row r="3333" spans="1:13" x14ac:dyDescent="0.2">
      <c r="A3333" s="1"/>
      <c r="B3333" s="1"/>
      <c r="C3333" s="16"/>
      <c r="D3333" s="1"/>
      <c r="E3333" s="1"/>
      <c r="F3333" s="1"/>
      <c r="G3333" s="1"/>
      <c r="H3333" s="11"/>
      <c r="I3333" s="11"/>
      <c r="J3333" s="11"/>
      <c r="K3333" s="2"/>
      <c r="L3333" s="2"/>
      <c r="M3333" s="1"/>
    </row>
    <row r="3334" spans="1:13" x14ac:dyDescent="0.2">
      <c r="A3334" s="1"/>
      <c r="B3334" s="1"/>
      <c r="C3334" s="16"/>
      <c r="D3334" s="1"/>
      <c r="E3334" s="1"/>
      <c r="F3334" s="1"/>
      <c r="G3334" s="1"/>
      <c r="H3334" s="11"/>
      <c r="I3334" s="11"/>
      <c r="J3334" s="11"/>
      <c r="K3334" s="2"/>
      <c r="L3334" s="2"/>
      <c r="M3334" s="1"/>
    </row>
    <row r="3335" spans="1:13" x14ac:dyDescent="0.2">
      <c r="A3335" s="1"/>
      <c r="B3335" s="1"/>
      <c r="C3335" s="16"/>
      <c r="D3335" s="1"/>
      <c r="E3335" s="1"/>
      <c r="F3335" s="1"/>
      <c r="G3335" s="1"/>
      <c r="H3335" s="11"/>
      <c r="I3335" s="11"/>
      <c r="J3335" s="11"/>
      <c r="K3335" s="2"/>
      <c r="L3335" s="2"/>
      <c r="M3335" s="1"/>
    </row>
    <row r="3336" spans="1:13" x14ac:dyDescent="0.2">
      <c r="A3336" s="1"/>
      <c r="B3336" s="1"/>
      <c r="C3336" s="16"/>
      <c r="D3336" s="1"/>
      <c r="E3336" s="1"/>
      <c r="F3336" s="1"/>
      <c r="G3336" s="1"/>
      <c r="H3336" s="11"/>
      <c r="I3336" s="11"/>
      <c r="J3336" s="11"/>
      <c r="K3336" s="2"/>
      <c r="L3336" s="2"/>
      <c r="M3336" s="1"/>
    </row>
    <row r="3337" spans="1:13" x14ac:dyDescent="0.2">
      <c r="A3337" s="1"/>
      <c r="B3337" s="1"/>
      <c r="C3337" s="16"/>
      <c r="D3337" s="1"/>
      <c r="E3337" s="1"/>
      <c r="F3337" s="1"/>
      <c r="G3337" s="1"/>
      <c r="H3337" s="11"/>
      <c r="I3337" s="11"/>
      <c r="J3337" s="11"/>
      <c r="K3337" s="2"/>
      <c r="L3337" s="2"/>
      <c r="M3337" s="1"/>
    </row>
    <row r="3338" spans="1:13" x14ac:dyDescent="0.2">
      <c r="A3338" s="1"/>
      <c r="B3338" s="1"/>
      <c r="C3338" s="16"/>
      <c r="D3338" s="1"/>
      <c r="E3338" s="1"/>
      <c r="F3338" s="1"/>
      <c r="G3338" s="1"/>
      <c r="H3338" s="11"/>
      <c r="I3338" s="11"/>
      <c r="J3338" s="11"/>
      <c r="K3338" s="2"/>
      <c r="L3338" s="2"/>
      <c r="M3338" s="1"/>
    </row>
    <row r="3339" spans="1:13" x14ac:dyDescent="0.2">
      <c r="A3339" s="1"/>
      <c r="B3339" s="1"/>
      <c r="C3339" s="16"/>
      <c r="D3339" s="1"/>
      <c r="E3339" s="1"/>
      <c r="F3339" s="1"/>
      <c r="G3339" s="1"/>
      <c r="H3339" s="11"/>
      <c r="I3339" s="11"/>
      <c r="J3339" s="11"/>
      <c r="K3339" s="2"/>
      <c r="L3339" s="2"/>
      <c r="M3339" s="1"/>
    </row>
    <row r="3340" spans="1:13" x14ac:dyDescent="0.2">
      <c r="A3340" s="1"/>
      <c r="B3340" s="1"/>
      <c r="C3340" s="16"/>
      <c r="D3340" s="1"/>
      <c r="E3340" s="1"/>
      <c r="F3340" s="1"/>
      <c r="G3340" s="1"/>
      <c r="H3340" s="11"/>
      <c r="I3340" s="11"/>
      <c r="J3340" s="11"/>
      <c r="K3340" s="2"/>
      <c r="L3340" s="2"/>
      <c r="M3340" s="1"/>
    </row>
    <row r="3341" spans="1:13" x14ac:dyDescent="0.2">
      <c r="A3341" s="1"/>
      <c r="B3341" s="1"/>
      <c r="C3341" s="16"/>
      <c r="D3341" s="1"/>
      <c r="E3341" s="1"/>
      <c r="F3341" s="1"/>
      <c r="G3341" s="1"/>
      <c r="H3341" s="11"/>
      <c r="I3341" s="11"/>
      <c r="J3341" s="11"/>
      <c r="K3341" s="2"/>
      <c r="L3341" s="2"/>
      <c r="M3341" s="1"/>
    </row>
    <row r="3342" spans="1:13" x14ac:dyDescent="0.2">
      <c r="A3342" s="1"/>
      <c r="B3342" s="1"/>
      <c r="C3342" s="16"/>
      <c r="D3342" s="1"/>
      <c r="E3342" s="1"/>
      <c r="F3342" s="1"/>
      <c r="G3342" s="1"/>
      <c r="H3342" s="11"/>
      <c r="I3342" s="11"/>
      <c r="J3342" s="11"/>
      <c r="K3342" s="2"/>
      <c r="L3342" s="2"/>
      <c r="M3342" s="1"/>
    </row>
    <row r="3343" spans="1:13" x14ac:dyDescent="0.2">
      <c r="A3343" s="1"/>
      <c r="B3343" s="1"/>
      <c r="C3343" s="16"/>
      <c r="D3343" s="1"/>
      <c r="E3343" s="1"/>
      <c r="F3343" s="1"/>
      <c r="G3343" s="1"/>
      <c r="H3343" s="11"/>
      <c r="I3343" s="11"/>
      <c r="J3343" s="11"/>
      <c r="K3343" s="2"/>
      <c r="L3343" s="2"/>
      <c r="M3343" s="1"/>
    </row>
    <row r="3344" spans="1:13" x14ac:dyDescent="0.2">
      <c r="A3344" s="1"/>
      <c r="B3344" s="1"/>
      <c r="C3344" s="16"/>
      <c r="D3344" s="1"/>
      <c r="E3344" s="1"/>
      <c r="F3344" s="1"/>
      <c r="G3344" s="1"/>
      <c r="H3344" s="11"/>
      <c r="I3344" s="11"/>
      <c r="J3344" s="11"/>
      <c r="K3344" s="2"/>
      <c r="L3344" s="2"/>
      <c r="M3344" s="1"/>
    </row>
    <row r="3345" spans="1:13" x14ac:dyDescent="0.2">
      <c r="A3345" s="1"/>
      <c r="B3345" s="1"/>
      <c r="C3345" s="16"/>
      <c r="D3345" s="1"/>
      <c r="E3345" s="1"/>
      <c r="F3345" s="1"/>
      <c r="G3345" s="1"/>
      <c r="H3345" s="11"/>
      <c r="I3345" s="11"/>
      <c r="J3345" s="11"/>
      <c r="K3345" s="2"/>
      <c r="L3345" s="2"/>
      <c r="M3345" s="1"/>
    </row>
    <row r="3346" spans="1:13" x14ac:dyDescent="0.2">
      <c r="A3346" s="1"/>
      <c r="B3346" s="1"/>
      <c r="C3346" s="16"/>
      <c r="D3346" s="1"/>
      <c r="E3346" s="1"/>
      <c r="F3346" s="1"/>
      <c r="G3346" s="1"/>
      <c r="H3346" s="11"/>
      <c r="I3346" s="11"/>
      <c r="J3346" s="11"/>
      <c r="K3346" s="2"/>
      <c r="L3346" s="2"/>
      <c r="M3346" s="1"/>
    </row>
    <row r="3347" spans="1:13" x14ac:dyDescent="0.2">
      <c r="A3347" s="1"/>
      <c r="B3347" s="1"/>
      <c r="C3347" s="16"/>
      <c r="D3347" s="1"/>
      <c r="E3347" s="1"/>
      <c r="F3347" s="1"/>
      <c r="G3347" s="1"/>
      <c r="H3347" s="11"/>
      <c r="I3347" s="11"/>
      <c r="J3347" s="11"/>
      <c r="K3347" s="2"/>
      <c r="L3347" s="2"/>
      <c r="M3347" s="1"/>
    </row>
    <row r="3348" spans="1:13" x14ac:dyDescent="0.2">
      <c r="A3348" s="1"/>
      <c r="B3348" s="1"/>
      <c r="C3348" s="16"/>
      <c r="D3348" s="1"/>
      <c r="E3348" s="1"/>
      <c r="F3348" s="1"/>
      <c r="G3348" s="1"/>
      <c r="H3348" s="11"/>
      <c r="I3348" s="11"/>
      <c r="J3348" s="11"/>
      <c r="K3348" s="2"/>
      <c r="L3348" s="2"/>
      <c r="M3348" s="1"/>
    </row>
    <row r="3349" spans="1:13" x14ac:dyDescent="0.2">
      <c r="A3349" s="1"/>
      <c r="B3349" s="1"/>
      <c r="C3349" s="16"/>
      <c r="D3349" s="1"/>
      <c r="E3349" s="1"/>
      <c r="F3349" s="1"/>
      <c r="G3349" s="1"/>
      <c r="H3349" s="11"/>
      <c r="I3349" s="11"/>
      <c r="J3349" s="11"/>
      <c r="K3349" s="2"/>
      <c r="L3349" s="2"/>
      <c r="M3349" s="1"/>
    </row>
    <row r="3350" spans="1:13" x14ac:dyDescent="0.2">
      <c r="A3350" s="1"/>
      <c r="B3350" s="1"/>
      <c r="C3350" s="16"/>
      <c r="D3350" s="1"/>
      <c r="E3350" s="1"/>
      <c r="F3350" s="1"/>
      <c r="G3350" s="1"/>
      <c r="H3350" s="11"/>
      <c r="I3350" s="11"/>
      <c r="J3350" s="11"/>
      <c r="K3350" s="2"/>
      <c r="L3350" s="2"/>
      <c r="M3350" s="1"/>
    </row>
    <row r="3351" spans="1:13" x14ac:dyDescent="0.2">
      <c r="A3351" s="1"/>
      <c r="B3351" s="1"/>
      <c r="C3351" s="16"/>
      <c r="D3351" s="1"/>
      <c r="E3351" s="1"/>
      <c r="F3351" s="1"/>
      <c r="G3351" s="1"/>
      <c r="H3351" s="11"/>
      <c r="I3351" s="11"/>
      <c r="J3351" s="11"/>
      <c r="K3351" s="2"/>
      <c r="L3351" s="2"/>
      <c r="M3351" s="1"/>
    </row>
    <row r="3352" spans="1:13" x14ac:dyDescent="0.2">
      <c r="A3352" s="1"/>
      <c r="B3352" s="1"/>
      <c r="C3352" s="16"/>
      <c r="D3352" s="1"/>
      <c r="E3352" s="1"/>
      <c r="F3352" s="1"/>
      <c r="G3352" s="1"/>
      <c r="H3352" s="11"/>
      <c r="I3352" s="11"/>
      <c r="J3352" s="11"/>
      <c r="K3352" s="2"/>
      <c r="L3352" s="2"/>
      <c r="M3352" s="1"/>
    </row>
    <row r="3353" spans="1:13" x14ac:dyDescent="0.2">
      <c r="A3353" s="1"/>
      <c r="B3353" s="1"/>
      <c r="C3353" s="16"/>
      <c r="D3353" s="1"/>
      <c r="E3353" s="1"/>
      <c r="F3353" s="1"/>
      <c r="G3353" s="1"/>
      <c r="H3353" s="11"/>
      <c r="I3353" s="11"/>
      <c r="J3353" s="11"/>
      <c r="K3353" s="2"/>
      <c r="L3353" s="2"/>
      <c r="M3353" s="1"/>
    </row>
    <row r="3354" spans="1:13" x14ac:dyDescent="0.2">
      <c r="A3354" s="1"/>
      <c r="B3354" s="1"/>
      <c r="C3354" s="16"/>
      <c r="D3354" s="1"/>
      <c r="E3354" s="1"/>
      <c r="F3354" s="1"/>
      <c r="G3354" s="1"/>
      <c r="H3354" s="11"/>
      <c r="I3354" s="11"/>
      <c r="J3354" s="11"/>
      <c r="K3354" s="2"/>
      <c r="L3354" s="2"/>
      <c r="M3354" s="1"/>
    </row>
    <row r="3355" spans="1:13" x14ac:dyDescent="0.2">
      <c r="A3355" s="1"/>
      <c r="B3355" s="1"/>
      <c r="C3355" s="16"/>
      <c r="D3355" s="1"/>
      <c r="E3355" s="1"/>
      <c r="F3355" s="1"/>
      <c r="G3355" s="1"/>
      <c r="H3355" s="11"/>
      <c r="I3355" s="11"/>
      <c r="J3355" s="11"/>
      <c r="K3355" s="2"/>
      <c r="L3355" s="2"/>
      <c r="M3355" s="1"/>
    </row>
    <row r="3356" spans="1:13" x14ac:dyDescent="0.2">
      <c r="A3356" s="1"/>
      <c r="B3356" s="1"/>
      <c r="C3356" s="16"/>
      <c r="D3356" s="1"/>
      <c r="E3356" s="1"/>
      <c r="F3356" s="1"/>
      <c r="G3356" s="1"/>
      <c r="H3356" s="11"/>
      <c r="I3356" s="11"/>
      <c r="J3356" s="11"/>
      <c r="K3356" s="2"/>
      <c r="L3356" s="2"/>
      <c r="M3356" s="1"/>
    </row>
    <row r="3357" spans="1:13" x14ac:dyDescent="0.2">
      <c r="A3357" s="1"/>
      <c r="B3357" s="1"/>
      <c r="C3357" s="16"/>
      <c r="D3357" s="1"/>
      <c r="E3357" s="1"/>
      <c r="F3357" s="1"/>
      <c r="G3357" s="1"/>
      <c r="H3357" s="11"/>
      <c r="I3357" s="11"/>
      <c r="J3357" s="11"/>
      <c r="K3357" s="2"/>
      <c r="L3357" s="2"/>
      <c r="M3357" s="1"/>
    </row>
    <row r="3358" spans="1:13" x14ac:dyDescent="0.2">
      <c r="A3358" s="1"/>
      <c r="B3358" s="1"/>
      <c r="C3358" s="16"/>
      <c r="D3358" s="1"/>
      <c r="E3358" s="1"/>
      <c r="F3358" s="1"/>
      <c r="G3358" s="1"/>
      <c r="H3358" s="11"/>
      <c r="I3358" s="11"/>
      <c r="J3358" s="11"/>
      <c r="K3358" s="2"/>
      <c r="L3358" s="2"/>
      <c r="M3358" s="1"/>
    </row>
    <row r="3359" spans="1:13" x14ac:dyDescent="0.2">
      <c r="A3359" s="1"/>
      <c r="B3359" s="1"/>
      <c r="C3359" s="16"/>
      <c r="D3359" s="1"/>
      <c r="E3359" s="1"/>
      <c r="F3359" s="1"/>
      <c r="G3359" s="1"/>
      <c r="H3359" s="11"/>
      <c r="I3359" s="11"/>
      <c r="J3359" s="11"/>
      <c r="K3359" s="2"/>
      <c r="L3359" s="2"/>
      <c r="M3359" s="1"/>
    </row>
    <row r="3360" spans="1:13" x14ac:dyDescent="0.2">
      <c r="A3360" s="1"/>
      <c r="B3360" s="1"/>
      <c r="C3360" s="16"/>
      <c r="D3360" s="1"/>
      <c r="E3360" s="1"/>
      <c r="F3360" s="1"/>
      <c r="G3360" s="1"/>
      <c r="H3360" s="11"/>
      <c r="I3360" s="11"/>
      <c r="J3360" s="11"/>
      <c r="K3360" s="2"/>
      <c r="L3360" s="2"/>
      <c r="M3360" s="1"/>
    </row>
    <row r="3361" spans="1:13" x14ac:dyDescent="0.2">
      <c r="A3361" s="1"/>
      <c r="B3361" s="1"/>
      <c r="C3361" s="16"/>
      <c r="D3361" s="1"/>
      <c r="E3361" s="1"/>
      <c r="F3361" s="1"/>
      <c r="G3361" s="1"/>
      <c r="H3361" s="11"/>
      <c r="I3361" s="11"/>
      <c r="J3361" s="11"/>
      <c r="K3361" s="2"/>
      <c r="L3361" s="2"/>
      <c r="M3361" s="1"/>
    </row>
    <row r="3362" spans="1:13" x14ac:dyDescent="0.2">
      <c r="A3362" s="1"/>
      <c r="B3362" s="1"/>
      <c r="C3362" s="16"/>
      <c r="D3362" s="1"/>
      <c r="E3362" s="1"/>
      <c r="F3362" s="1"/>
      <c r="G3362" s="1"/>
      <c r="H3362" s="11"/>
      <c r="I3362" s="11"/>
      <c r="J3362" s="11"/>
      <c r="K3362" s="2"/>
      <c r="L3362" s="2"/>
      <c r="M3362" s="1"/>
    </row>
    <row r="3363" spans="1:13" x14ac:dyDescent="0.2">
      <c r="A3363" s="1"/>
      <c r="B3363" s="1"/>
      <c r="C3363" s="16"/>
      <c r="D3363" s="1"/>
      <c r="E3363" s="1"/>
      <c r="F3363" s="1"/>
      <c r="G3363" s="1"/>
      <c r="H3363" s="11"/>
      <c r="I3363" s="11"/>
      <c r="J3363" s="11"/>
      <c r="K3363" s="2"/>
      <c r="L3363" s="2"/>
      <c r="M3363" s="1"/>
    </row>
    <row r="3364" spans="1:13" x14ac:dyDescent="0.2">
      <c r="A3364" s="1"/>
      <c r="B3364" s="1"/>
      <c r="C3364" s="16"/>
      <c r="D3364" s="1"/>
      <c r="E3364" s="1"/>
      <c r="F3364" s="1"/>
      <c r="G3364" s="1"/>
      <c r="H3364" s="11"/>
      <c r="I3364" s="11"/>
      <c r="J3364" s="11"/>
      <c r="K3364" s="2"/>
      <c r="L3364" s="2"/>
      <c r="M3364" s="1"/>
    </row>
    <row r="3365" spans="1:13" x14ac:dyDescent="0.2">
      <c r="A3365" s="1"/>
      <c r="B3365" s="1"/>
      <c r="C3365" s="16"/>
      <c r="D3365" s="1"/>
      <c r="E3365" s="1"/>
      <c r="F3365" s="1"/>
      <c r="G3365" s="1"/>
      <c r="H3365" s="11"/>
      <c r="I3365" s="11"/>
      <c r="J3365" s="11"/>
      <c r="K3365" s="2"/>
      <c r="L3365" s="2"/>
      <c r="M3365" s="1"/>
    </row>
    <row r="3366" spans="1:13" x14ac:dyDescent="0.2">
      <c r="A3366" s="1"/>
      <c r="B3366" s="1"/>
      <c r="C3366" s="16"/>
      <c r="D3366" s="1"/>
      <c r="E3366" s="1"/>
      <c r="F3366" s="1"/>
      <c r="G3366" s="1"/>
      <c r="H3366" s="11"/>
      <c r="I3366" s="11"/>
      <c r="J3366" s="11"/>
      <c r="K3366" s="2"/>
      <c r="L3366" s="2"/>
      <c r="M3366" s="1"/>
    </row>
    <row r="3367" spans="1:13" x14ac:dyDescent="0.2">
      <c r="A3367" s="1"/>
      <c r="B3367" s="1"/>
      <c r="C3367" s="16"/>
      <c r="D3367" s="1"/>
      <c r="E3367" s="1"/>
      <c r="F3367" s="1"/>
      <c r="G3367" s="1"/>
      <c r="H3367" s="11"/>
      <c r="I3367" s="11"/>
      <c r="J3367" s="11"/>
      <c r="K3367" s="2"/>
      <c r="L3367" s="2"/>
      <c r="M3367" s="1"/>
    </row>
    <row r="3368" spans="1:13" x14ac:dyDescent="0.2">
      <c r="A3368" s="1"/>
      <c r="B3368" s="1"/>
      <c r="C3368" s="16"/>
      <c r="D3368" s="1"/>
      <c r="E3368" s="1"/>
      <c r="F3368" s="1"/>
      <c r="G3368" s="1"/>
      <c r="H3368" s="11"/>
      <c r="I3368" s="11"/>
      <c r="J3368" s="11"/>
      <c r="K3368" s="2"/>
      <c r="L3368" s="2"/>
      <c r="M3368" s="1"/>
    </row>
    <row r="3369" spans="1:13" x14ac:dyDescent="0.2">
      <c r="A3369" s="1"/>
      <c r="B3369" s="1"/>
      <c r="C3369" s="16"/>
      <c r="D3369" s="1"/>
      <c r="E3369" s="1"/>
      <c r="F3369" s="1"/>
      <c r="G3369" s="1"/>
      <c r="H3369" s="11"/>
      <c r="I3369" s="11"/>
      <c r="J3369" s="11"/>
      <c r="K3369" s="2"/>
      <c r="L3369" s="2"/>
      <c r="M3369" s="1"/>
    </row>
    <row r="3370" spans="1:13" x14ac:dyDescent="0.2">
      <c r="A3370" s="1"/>
      <c r="B3370" s="1"/>
      <c r="C3370" s="16"/>
      <c r="D3370" s="1"/>
      <c r="E3370" s="1"/>
      <c r="F3370" s="1"/>
      <c r="G3370" s="1"/>
      <c r="H3370" s="11"/>
      <c r="I3370" s="11"/>
      <c r="J3370" s="11"/>
      <c r="K3370" s="2"/>
      <c r="L3370" s="2"/>
      <c r="M3370" s="1"/>
    </row>
    <row r="3371" spans="1:13" x14ac:dyDescent="0.2">
      <c r="A3371" s="1"/>
      <c r="B3371" s="1"/>
      <c r="C3371" s="16"/>
      <c r="D3371" s="1"/>
      <c r="E3371" s="1"/>
      <c r="F3371" s="1"/>
      <c r="G3371" s="1"/>
      <c r="H3371" s="11"/>
      <c r="I3371" s="11"/>
      <c r="J3371" s="11"/>
      <c r="K3371" s="2"/>
      <c r="L3371" s="2"/>
      <c r="M3371" s="1"/>
    </row>
    <row r="3372" spans="1:13" x14ac:dyDescent="0.2">
      <c r="A3372" s="1"/>
      <c r="B3372" s="1"/>
      <c r="C3372" s="16"/>
      <c r="D3372" s="1"/>
      <c r="E3372" s="1"/>
      <c r="F3372" s="1"/>
      <c r="G3372" s="1"/>
      <c r="H3372" s="11"/>
      <c r="I3372" s="11"/>
      <c r="J3372" s="11"/>
      <c r="K3372" s="2"/>
      <c r="L3372" s="2"/>
      <c r="M3372" s="1"/>
    </row>
    <row r="3373" spans="1:13" x14ac:dyDescent="0.2">
      <c r="A3373" s="1"/>
      <c r="B3373" s="1"/>
      <c r="C3373" s="16"/>
      <c r="D3373" s="1"/>
      <c r="E3373" s="1"/>
      <c r="F3373" s="1"/>
      <c r="G3373" s="1"/>
      <c r="H3373" s="11"/>
      <c r="I3373" s="11"/>
      <c r="J3373" s="11"/>
      <c r="K3373" s="2"/>
      <c r="L3373" s="2"/>
      <c r="M3373" s="1"/>
    </row>
    <row r="3374" spans="1:13" x14ac:dyDescent="0.2">
      <c r="A3374" s="1"/>
      <c r="B3374" s="1"/>
      <c r="C3374" s="16"/>
      <c r="D3374" s="1"/>
      <c r="E3374" s="1"/>
      <c r="F3374" s="1"/>
      <c r="G3374" s="1"/>
      <c r="H3374" s="11"/>
      <c r="I3374" s="11"/>
      <c r="J3374" s="11"/>
      <c r="K3374" s="2"/>
      <c r="L3374" s="2"/>
      <c r="M3374" s="1"/>
    </row>
    <row r="3375" spans="1:13" x14ac:dyDescent="0.2">
      <c r="A3375" s="1"/>
      <c r="B3375" s="1"/>
      <c r="C3375" s="16"/>
      <c r="D3375" s="1"/>
      <c r="E3375" s="1"/>
      <c r="F3375" s="1"/>
      <c r="G3375" s="1"/>
      <c r="H3375" s="11"/>
      <c r="I3375" s="11"/>
      <c r="J3375" s="11"/>
      <c r="K3375" s="2"/>
      <c r="L3375" s="2"/>
      <c r="M3375" s="1"/>
    </row>
    <row r="3376" spans="1:13" x14ac:dyDescent="0.2">
      <c r="A3376" s="1"/>
      <c r="B3376" s="1"/>
      <c r="C3376" s="16"/>
      <c r="D3376" s="1"/>
      <c r="E3376" s="1"/>
      <c r="F3376" s="1"/>
      <c r="G3376" s="1"/>
      <c r="H3376" s="11"/>
      <c r="I3376" s="11"/>
      <c r="J3376" s="11"/>
      <c r="K3376" s="2"/>
      <c r="L3376" s="2"/>
      <c r="M3376" s="1"/>
    </row>
    <row r="3377" spans="1:13" x14ac:dyDescent="0.2">
      <c r="A3377" s="1"/>
      <c r="B3377" s="1"/>
      <c r="C3377" s="16"/>
      <c r="D3377" s="1"/>
      <c r="E3377" s="1"/>
      <c r="F3377" s="1"/>
      <c r="G3377" s="1"/>
      <c r="H3377" s="11"/>
      <c r="I3377" s="11"/>
      <c r="J3377" s="11"/>
      <c r="K3377" s="2"/>
      <c r="L3377" s="2"/>
      <c r="M3377" s="1"/>
    </row>
    <row r="3378" spans="1:13" x14ac:dyDescent="0.2">
      <c r="A3378" s="1"/>
      <c r="B3378" s="1"/>
      <c r="C3378" s="16"/>
      <c r="D3378" s="1"/>
      <c r="E3378" s="1"/>
      <c r="F3378" s="1"/>
      <c r="G3378" s="1"/>
      <c r="H3378" s="11"/>
      <c r="I3378" s="11"/>
      <c r="J3378" s="11"/>
      <c r="K3378" s="2"/>
      <c r="L3378" s="2"/>
      <c r="M3378" s="1"/>
    </row>
    <row r="3379" spans="1:13" x14ac:dyDescent="0.2">
      <c r="A3379" s="1"/>
      <c r="B3379" s="1"/>
      <c r="C3379" s="16"/>
      <c r="D3379" s="1"/>
      <c r="E3379" s="1"/>
      <c r="F3379" s="1"/>
      <c r="G3379" s="1"/>
      <c r="H3379" s="11"/>
      <c r="I3379" s="11"/>
      <c r="J3379" s="11"/>
      <c r="K3379" s="2"/>
      <c r="L3379" s="2"/>
      <c r="M3379" s="1"/>
    </row>
    <row r="3380" spans="1:13" x14ac:dyDescent="0.2">
      <c r="A3380" s="1"/>
      <c r="B3380" s="1"/>
      <c r="C3380" s="16"/>
      <c r="D3380" s="1"/>
      <c r="E3380" s="1"/>
      <c r="F3380" s="1"/>
      <c r="G3380" s="1"/>
      <c r="H3380" s="11"/>
      <c r="I3380" s="11"/>
      <c r="J3380" s="11"/>
      <c r="K3380" s="2"/>
      <c r="L3380" s="2"/>
      <c r="M3380" s="1"/>
    </row>
    <row r="3381" spans="1:13" x14ac:dyDescent="0.2">
      <c r="A3381" s="1"/>
      <c r="B3381" s="1"/>
      <c r="C3381" s="16"/>
      <c r="D3381" s="1"/>
      <c r="E3381" s="1"/>
      <c r="F3381" s="1"/>
      <c r="G3381" s="1"/>
      <c r="H3381" s="11"/>
      <c r="I3381" s="11"/>
      <c r="J3381" s="11"/>
      <c r="K3381" s="2"/>
      <c r="L3381" s="2"/>
      <c r="M3381" s="1"/>
    </row>
    <row r="3382" spans="1:13" x14ac:dyDescent="0.2">
      <c r="A3382" s="1"/>
      <c r="B3382" s="1"/>
      <c r="C3382" s="16"/>
      <c r="D3382" s="1"/>
      <c r="E3382" s="1"/>
      <c r="F3382" s="1"/>
      <c r="G3382" s="1"/>
      <c r="H3382" s="11"/>
      <c r="I3382" s="11"/>
      <c r="J3382" s="11"/>
      <c r="K3382" s="2"/>
      <c r="L3382" s="2"/>
      <c r="M3382" s="1"/>
    </row>
    <row r="3383" spans="1:13" x14ac:dyDescent="0.2">
      <c r="A3383" s="1"/>
      <c r="B3383" s="1"/>
      <c r="C3383" s="16"/>
      <c r="D3383" s="1"/>
      <c r="E3383" s="1"/>
      <c r="F3383" s="1"/>
      <c r="G3383" s="1"/>
      <c r="H3383" s="11"/>
      <c r="I3383" s="11"/>
      <c r="J3383" s="11"/>
      <c r="K3383" s="2"/>
      <c r="L3383" s="2"/>
      <c r="M3383" s="1"/>
    </row>
    <row r="3384" spans="1:13" x14ac:dyDescent="0.2">
      <c r="A3384" s="1"/>
      <c r="B3384" s="1"/>
      <c r="C3384" s="16"/>
      <c r="D3384" s="1"/>
      <c r="E3384" s="1"/>
      <c r="F3384" s="1"/>
      <c r="G3384" s="1"/>
      <c r="H3384" s="11"/>
      <c r="I3384" s="11"/>
      <c r="J3384" s="11"/>
      <c r="K3384" s="2"/>
      <c r="L3384" s="2"/>
      <c r="M3384" s="1"/>
    </row>
    <row r="3385" spans="1:13" x14ac:dyDescent="0.2">
      <c r="A3385" s="1"/>
      <c r="B3385" s="1"/>
      <c r="C3385" s="16"/>
      <c r="D3385" s="1"/>
      <c r="E3385" s="1"/>
      <c r="F3385" s="1"/>
      <c r="G3385" s="1"/>
      <c r="H3385" s="11"/>
      <c r="I3385" s="11"/>
      <c r="J3385" s="11"/>
      <c r="K3385" s="2"/>
      <c r="L3385" s="2"/>
      <c r="M3385" s="1"/>
    </row>
    <row r="3386" spans="1:13" x14ac:dyDescent="0.2">
      <c r="A3386" s="1"/>
      <c r="B3386" s="1"/>
      <c r="C3386" s="16"/>
      <c r="D3386" s="1"/>
      <c r="E3386" s="1"/>
      <c r="F3386" s="1"/>
      <c r="G3386" s="1"/>
      <c r="H3386" s="11"/>
      <c r="I3386" s="11"/>
      <c r="J3386" s="11"/>
      <c r="K3386" s="2"/>
      <c r="L3386" s="2"/>
      <c r="M3386" s="1"/>
    </row>
    <row r="3387" spans="1:13" x14ac:dyDescent="0.2">
      <c r="A3387" s="1"/>
      <c r="B3387" s="1"/>
      <c r="C3387" s="16"/>
      <c r="D3387" s="1"/>
      <c r="E3387" s="1"/>
      <c r="F3387" s="1"/>
      <c r="G3387" s="1"/>
      <c r="H3387" s="11"/>
      <c r="I3387" s="11"/>
      <c r="J3387" s="11"/>
      <c r="K3387" s="2"/>
      <c r="L3387" s="2"/>
      <c r="M3387" s="1"/>
    </row>
    <row r="3388" spans="1:13" x14ac:dyDescent="0.2">
      <c r="A3388" s="1"/>
      <c r="B3388" s="1"/>
      <c r="C3388" s="16"/>
      <c r="D3388" s="1"/>
      <c r="E3388" s="1"/>
      <c r="F3388" s="1"/>
      <c r="G3388" s="1"/>
      <c r="H3388" s="11"/>
      <c r="I3388" s="11"/>
      <c r="J3388" s="11"/>
      <c r="K3388" s="2"/>
      <c r="L3388" s="2"/>
      <c r="M3388" s="1"/>
    </row>
    <row r="3389" spans="1:13" x14ac:dyDescent="0.2">
      <c r="A3389" s="1"/>
      <c r="B3389" s="1"/>
      <c r="C3389" s="16"/>
      <c r="D3389" s="1"/>
      <c r="E3389" s="1"/>
      <c r="F3389" s="1"/>
      <c r="G3389" s="1"/>
      <c r="H3389" s="11"/>
      <c r="I3389" s="11"/>
      <c r="J3389" s="11"/>
      <c r="K3389" s="2"/>
      <c r="L3389" s="2"/>
      <c r="M3389" s="1"/>
    </row>
    <row r="3390" spans="1:13" x14ac:dyDescent="0.2">
      <c r="A3390" s="1"/>
      <c r="B3390" s="1"/>
      <c r="C3390" s="16"/>
      <c r="D3390" s="1"/>
      <c r="E3390" s="1"/>
      <c r="F3390" s="1"/>
      <c r="G3390" s="1"/>
      <c r="H3390" s="11"/>
      <c r="I3390" s="11"/>
      <c r="J3390" s="11"/>
      <c r="K3390" s="2"/>
      <c r="L3390" s="2"/>
      <c r="M3390" s="1"/>
    </row>
    <row r="3391" spans="1:13" x14ac:dyDescent="0.2">
      <c r="A3391" s="1"/>
      <c r="B3391" s="1"/>
      <c r="C3391" s="16"/>
      <c r="D3391" s="1"/>
      <c r="E3391" s="1"/>
      <c r="F3391" s="1"/>
      <c r="G3391" s="1"/>
      <c r="H3391" s="11"/>
      <c r="I3391" s="11"/>
      <c r="J3391" s="11"/>
      <c r="K3391" s="2"/>
      <c r="L3391" s="2"/>
      <c r="M3391" s="1"/>
    </row>
    <row r="3392" spans="1:13" x14ac:dyDescent="0.2">
      <c r="A3392" s="1"/>
      <c r="B3392" s="1"/>
      <c r="C3392" s="16"/>
      <c r="D3392" s="1"/>
      <c r="E3392" s="1"/>
      <c r="F3392" s="1"/>
      <c r="G3392" s="1"/>
      <c r="H3392" s="11"/>
      <c r="I3392" s="11"/>
      <c r="J3392" s="11"/>
      <c r="K3392" s="2"/>
      <c r="L3392" s="2"/>
      <c r="M3392" s="1"/>
    </row>
    <row r="3393" spans="1:13" x14ac:dyDescent="0.2">
      <c r="A3393" s="1"/>
      <c r="B3393" s="1"/>
      <c r="C3393" s="16"/>
      <c r="D3393" s="1"/>
      <c r="E3393" s="1"/>
      <c r="F3393" s="1"/>
      <c r="G3393" s="1"/>
      <c r="H3393" s="11"/>
      <c r="I3393" s="11"/>
      <c r="J3393" s="11"/>
      <c r="K3393" s="2"/>
      <c r="L3393" s="2"/>
      <c r="M3393" s="1"/>
    </row>
    <row r="3394" spans="1:13" x14ac:dyDescent="0.2">
      <c r="A3394" s="1"/>
      <c r="B3394" s="1"/>
      <c r="C3394" s="16"/>
      <c r="D3394" s="1"/>
      <c r="E3394" s="1"/>
      <c r="F3394" s="1"/>
      <c r="G3394" s="1"/>
      <c r="H3394" s="11"/>
      <c r="I3394" s="11"/>
      <c r="J3394" s="11"/>
      <c r="K3394" s="2"/>
      <c r="L3394" s="2"/>
      <c r="M3394" s="1"/>
    </row>
    <row r="3395" spans="1:13" x14ac:dyDescent="0.2">
      <c r="A3395" s="1"/>
      <c r="B3395" s="1"/>
      <c r="C3395" s="16"/>
      <c r="D3395" s="1"/>
      <c r="E3395" s="1"/>
      <c r="F3395" s="1"/>
      <c r="G3395" s="1"/>
      <c r="H3395" s="11"/>
      <c r="I3395" s="11"/>
      <c r="J3395" s="11"/>
      <c r="K3395" s="2"/>
      <c r="L3395" s="2"/>
      <c r="M3395" s="1"/>
    </row>
    <row r="3396" spans="1:13" x14ac:dyDescent="0.2">
      <c r="A3396" s="1"/>
      <c r="B3396" s="1"/>
      <c r="C3396" s="16"/>
      <c r="D3396" s="1"/>
      <c r="E3396" s="1"/>
      <c r="F3396" s="1"/>
      <c r="G3396" s="1"/>
      <c r="H3396" s="11"/>
      <c r="I3396" s="11"/>
      <c r="J3396" s="11"/>
      <c r="K3396" s="2"/>
      <c r="L3396" s="2"/>
      <c r="M3396" s="1"/>
    </row>
    <row r="3397" spans="1:13" x14ac:dyDescent="0.2">
      <c r="A3397" s="1"/>
      <c r="B3397" s="1"/>
      <c r="C3397" s="16"/>
      <c r="D3397" s="1"/>
      <c r="E3397" s="1"/>
      <c r="F3397" s="1"/>
      <c r="G3397" s="1"/>
      <c r="H3397" s="11"/>
      <c r="I3397" s="11"/>
      <c r="J3397" s="11"/>
      <c r="K3397" s="2"/>
      <c r="L3397" s="2"/>
      <c r="M3397" s="1"/>
    </row>
    <row r="3398" spans="1:13" x14ac:dyDescent="0.2">
      <c r="A3398" s="1"/>
      <c r="B3398" s="1"/>
      <c r="C3398" s="16"/>
      <c r="D3398" s="1"/>
      <c r="E3398" s="1"/>
      <c r="F3398" s="1"/>
      <c r="G3398" s="1"/>
      <c r="H3398" s="11"/>
      <c r="I3398" s="11"/>
      <c r="J3398" s="11"/>
      <c r="K3398" s="2"/>
      <c r="L3398" s="2"/>
      <c r="M3398" s="1"/>
    </row>
    <row r="3399" spans="1:13" x14ac:dyDescent="0.2">
      <c r="A3399" s="1"/>
      <c r="B3399" s="1"/>
      <c r="C3399" s="16"/>
      <c r="D3399" s="1"/>
      <c r="E3399" s="1"/>
      <c r="F3399" s="1"/>
      <c r="G3399" s="1"/>
      <c r="H3399" s="11"/>
      <c r="I3399" s="11"/>
      <c r="J3399" s="11"/>
      <c r="K3399" s="2"/>
      <c r="L3399" s="2"/>
      <c r="M3399" s="1"/>
    </row>
    <row r="3400" spans="1:13" x14ac:dyDescent="0.2">
      <c r="A3400" s="1"/>
      <c r="B3400" s="1"/>
      <c r="C3400" s="16"/>
      <c r="D3400" s="1"/>
      <c r="E3400" s="1"/>
      <c r="F3400" s="1"/>
      <c r="G3400" s="1"/>
      <c r="H3400" s="11"/>
      <c r="I3400" s="11"/>
      <c r="J3400" s="11"/>
      <c r="K3400" s="2"/>
      <c r="L3400" s="2"/>
      <c r="M3400" s="1"/>
    </row>
    <row r="3401" spans="1:13" x14ac:dyDescent="0.2">
      <c r="A3401" s="1"/>
      <c r="B3401" s="1"/>
      <c r="C3401" s="16"/>
      <c r="D3401" s="1"/>
      <c r="E3401" s="1"/>
      <c r="F3401" s="1"/>
      <c r="G3401" s="1"/>
      <c r="H3401" s="11"/>
      <c r="I3401" s="11"/>
      <c r="J3401" s="11"/>
      <c r="K3401" s="2"/>
      <c r="L3401" s="2"/>
      <c r="M3401" s="1"/>
    </row>
    <row r="3402" spans="1:13" x14ac:dyDescent="0.2">
      <c r="A3402" s="1"/>
      <c r="B3402" s="1"/>
      <c r="C3402" s="16"/>
      <c r="D3402" s="1"/>
      <c r="E3402" s="1"/>
      <c r="F3402" s="1"/>
      <c r="G3402" s="1"/>
      <c r="H3402" s="11"/>
      <c r="I3402" s="11"/>
      <c r="J3402" s="11"/>
      <c r="K3402" s="2"/>
      <c r="L3402" s="2"/>
      <c r="M3402" s="1"/>
    </row>
    <row r="3403" spans="1:13" x14ac:dyDescent="0.2">
      <c r="A3403" s="1"/>
      <c r="B3403" s="1"/>
      <c r="C3403" s="16"/>
      <c r="D3403" s="1"/>
      <c r="E3403" s="1"/>
      <c r="F3403" s="1"/>
      <c r="G3403" s="1"/>
      <c r="H3403" s="11"/>
      <c r="I3403" s="11"/>
      <c r="J3403" s="11"/>
      <c r="K3403" s="2"/>
      <c r="L3403" s="2"/>
      <c r="M3403" s="1"/>
    </row>
    <row r="3404" spans="1:13" x14ac:dyDescent="0.2">
      <c r="A3404" s="1"/>
      <c r="B3404" s="1"/>
      <c r="C3404" s="16"/>
      <c r="D3404" s="1"/>
      <c r="E3404" s="1"/>
      <c r="F3404" s="1"/>
      <c r="G3404" s="1"/>
      <c r="H3404" s="11"/>
      <c r="I3404" s="11"/>
      <c r="J3404" s="11"/>
      <c r="K3404" s="2"/>
      <c r="L3404" s="2"/>
      <c r="M3404" s="1"/>
    </row>
    <row r="3405" spans="1:13" x14ac:dyDescent="0.2">
      <c r="A3405" s="1"/>
      <c r="B3405" s="1"/>
      <c r="C3405" s="16"/>
      <c r="D3405" s="1"/>
      <c r="E3405" s="1"/>
      <c r="F3405" s="1"/>
      <c r="G3405" s="1"/>
      <c r="H3405" s="11"/>
      <c r="I3405" s="11"/>
      <c r="J3405" s="11"/>
      <c r="K3405" s="2"/>
      <c r="L3405" s="2"/>
      <c r="M3405" s="1"/>
    </row>
    <row r="3406" spans="1:13" x14ac:dyDescent="0.2">
      <c r="A3406" s="1"/>
      <c r="B3406" s="1"/>
      <c r="C3406" s="16"/>
      <c r="D3406" s="1"/>
      <c r="E3406" s="1"/>
      <c r="F3406" s="1"/>
      <c r="G3406" s="1"/>
      <c r="H3406" s="11"/>
      <c r="I3406" s="11"/>
      <c r="J3406" s="11"/>
      <c r="K3406" s="2"/>
      <c r="L3406" s="2"/>
      <c r="M3406" s="1"/>
    </row>
    <row r="3407" spans="1:13" x14ac:dyDescent="0.2">
      <c r="A3407" s="1"/>
      <c r="B3407" s="1"/>
      <c r="C3407" s="16"/>
      <c r="D3407" s="1"/>
      <c r="E3407" s="1"/>
      <c r="F3407" s="1"/>
      <c r="G3407" s="1"/>
      <c r="H3407" s="11"/>
      <c r="I3407" s="11"/>
      <c r="J3407" s="11"/>
      <c r="K3407" s="2"/>
      <c r="L3407" s="2"/>
      <c r="M3407" s="1"/>
    </row>
    <row r="3408" spans="1:13" x14ac:dyDescent="0.2">
      <c r="A3408" s="1"/>
      <c r="B3408" s="1"/>
      <c r="C3408" s="16"/>
      <c r="D3408" s="1"/>
      <c r="E3408" s="1"/>
      <c r="F3408" s="1"/>
      <c r="G3408" s="1"/>
      <c r="H3408" s="11"/>
      <c r="I3408" s="11"/>
      <c r="J3408" s="11"/>
      <c r="K3408" s="2"/>
      <c r="L3408" s="2"/>
      <c r="M3408" s="1"/>
    </row>
    <row r="3409" spans="1:13" x14ac:dyDescent="0.2">
      <c r="A3409" s="1"/>
      <c r="B3409" s="1"/>
      <c r="C3409" s="16"/>
      <c r="D3409" s="1"/>
      <c r="E3409" s="1"/>
      <c r="F3409" s="1"/>
      <c r="G3409" s="1"/>
      <c r="H3409" s="11"/>
      <c r="I3409" s="11"/>
      <c r="J3409" s="11"/>
      <c r="K3409" s="2"/>
      <c r="L3409" s="2"/>
      <c r="M3409" s="1"/>
    </row>
    <row r="3410" spans="1:13" x14ac:dyDescent="0.2">
      <c r="A3410" s="1"/>
      <c r="B3410" s="1"/>
      <c r="C3410" s="16"/>
      <c r="D3410" s="1"/>
      <c r="E3410" s="1"/>
      <c r="F3410" s="1"/>
      <c r="G3410" s="1"/>
      <c r="H3410" s="11"/>
      <c r="I3410" s="11"/>
      <c r="J3410" s="11"/>
      <c r="K3410" s="2"/>
      <c r="L3410" s="2"/>
      <c r="M3410" s="1"/>
    </row>
    <row r="3411" spans="1:13" x14ac:dyDescent="0.2">
      <c r="A3411" s="1"/>
      <c r="B3411" s="1"/>
      <c r="C3411" s="16"/>
      <c r="D3411" s="1"/>
      <c r="E3411" s="1"/>
      <c r="F3411" s="1"/>
      <c r="G3411" s="1"/>
      <c r="H3411" s="11"/>
      <c r="I3411" s="11"/>
      <c r="J3411" s="11"/>
      <c r="K3411" s="2"/>
      <c r="L3411" s="2"/>
      <c r="M3411" s="1"/>
    </row>
    <row r="3412" spans="1:13" x14ac:dyDescent="0.2">
      <c r="A3412" s="1"/>
      <c r="B3412" s="1"/>
      <c r="C3412" s="16"/>
      <c r="D3412" s="1"/>
      <c r="E3412" s="1"/>
      <c r="F3412" s="1"/>
      <c r="G3412" s="1"/>
      <c r="H3412" s="11"/>
      <c r="I3412" s="11"/>
      <c r="J3412" s="11"/>
      <c r="K3412" s="2"/>
      <c r="L3412" s="2"/>
      <c r="M3412" s="1"/>
    </row>
    <row r="3413" spans="1:13" x14ac:dyDescent="0.2">
      <c r="A3413" s="1"/>
      <c r="B3413" s="1"/>
      <c r="C3413" s="16"/>
      <c r="D3413" s="1"/>
      <c r="E3413" s="1"/>
      <c r="F3413" s="1"/>
      <c r="G3413" s="1"/>
      <c r="H3413" s="11"/>
      <c r="I3413" s="11"/>
      <c r="J3413" s="11"/>
      <c r="K3413" s="2"/>
      <c r="L3413" s="2"/>
      <c r="M3413" s="1"/>
    </row>
    <row r="3414" spans="1:13" x14ac:dyDescent="0.2">
      <c r="A3414" s="1"/>
      <c r="B3414" s="1"/>
      <c r="C3414" s="16"/>
      <c r="D3414" s="1"/>
      <c r="E3414" s="1"/>
      <c r="F3414" s="1"/>
      <c r="G3414" s="1"/>
      <c r="H3414" s="11"/>
      <c r="I3414" s="11"/>
      <c r="J3414" s="11"/>
      <c r="K3414" s="2"/>
      <c r="L3414" s="2"/>
      <c r="M3414" s="1"/>
    </row>
    <row r="3415" spans="1:13" x14ac:dyDescent="0.2">
      <c r="A3415" s="1"/>
      <c r="B3415" s="1"/>
      <c r="C3415" s="16"/>
      <c r="D3415" s="1"/>
      <c r="E3415" s="1"/>
      <c r="F3415" s="1"/>
      <c r="G3415" s="1"/>
      <c r="H3415" s="11"/>
      <c r="I3415" s="11"/>
      <c r="J3415" s="11"/>
      <c r="K3415" s="2"/>
      <c r="L3415" s="2"/>
      <c r="M3415" s="1"/>
    </row>
    <row r="3416" spans="1:13" x14ac:dyDescent="0.2">
      <c r="A3416" s="1"/>
      <c r="B3416" s="1"/>
      <c r="C3416" s="16"/>
      <c r="D3416" s="1"/>
      <c r="E3416" s="1"/>
      <c r="F3416" s="1"/>
      <c r="G3416" s="1"/>
      <c r="H3416" s="11"/>
      <c r="I3416" s="11"/>
      <c r="J3416" s="11"/>
      <c r="K3416" s="2"/>
      <c r="L3416" s="2"/>
      <c r="M3416" s="1"/>
    </row>
    <row r="3417" spans="1:13" x14ac:dyDescent="0.2">
      <c r="A3417" s="1"/>
      <c r="B3417" s="1"/>
      <c r="C3417" s="16"/>
      <c r="D3417" s="1"/>
      <c r="E3417" s="1"/>
      <c r="F3417" s="1"/>
      <c r="G3417" s="1"/>
      <c r="H3417" s="11"/>
      <c r="I3417" s="11"/>
      <c r="J3417" s="11"/>
      <c r="K3417" s="2"/>
      <c r="L3417" s="2"/>
      <c r="M3417" s="1"/>
    </row>
    <row r="3418" spans="1:13" x14ac:dyDescent="0.2">
      <c r="A3418" s="1"/>
      <c r="B3418" s="1"/>
      <c r="C3418" s="16"/>
      <c r="D3418" s="1"/>
      <c r="E3418" s="1"/>
      <c r="F3418" s="1"/>
      <c r="G3418" s="1"/>
      <c r="H3418" s="11"/>
      <c r="I3418" s="11"/>
      <c r="J3418" s="11"/>
      <c r="K3418" s="2"/>
      <c r="L3418" s="2"/>
      <c r="M3418" s="1"/>
    </row>
    <row r="3419" spans="1:13" x14ac:dyDescent="0.2">
      <c r="A3419" s="1"/>
      <c r="B3419" s="1"/>
      <c r="C3419" s="16"/>
      <c r="D3419" s="1"/>
      <c r="E3419" s="1"/>
      <c r="F3419" s="1"/>
      <c r="G3419" s="1"/>
      <c r="H3419" s="11"/>
      <c r="I3419" s="11"/>
      <c r="J3419" s="11"/>
      <c r="K3419" s="2"/>
      <c r="L3419" s="2"/>
      <c r="M3419" s="1"/>
    </row>
    <row r="3420" spans="1:13" x14ac:dyDescent="0.2">
      <c r="A3420" s="1"/>
      <c r="B3420" s="1"/>
      <c r="C3420" s="16"/>
      <c r="D3420" s="1"/>
      <c r="E3420" s="1"/>
      <c r="F3420" s="1"/>
      <c r="G3420" s="1"/>
      <c r="H3420" s="11"/>
      <c r="I3420" s="11"/>
      <c r="J3420" s="11"/>
      <c r="K3420" s="2"/>
      <c r="L3420" s="2"/>
      <c r="M3420" s="1"/>
    </row>
    <row r="3421" spans="1:13" x14ac:dyDescent="0.2">
      <c r="A3421" s="1"/>
      <c r="B3421" s="1"/>
      <c r="C3421" s="16"/>
      <c r="D3421" s="1"/>
      <c r="E3421" s="1"/>
      <c r="F3421" s="1"/>
      <c r="G3421" s="1"/>
      <c r="H3421" s="11"/>
      <c r="I3421" s="11"/>
      <c r="J3421" s="11"/>
      <c r="K3421" s="2"/>
      <c r="L3421" s="2"/>
      <c r="M3421" s="1"/>
    </row>
    <row r="3422" spans="1:13" x14ac:dyDescent="0.2">
      <c r="A3422" s="1"/>
      <c r="B3422" s="1"/>
      <c r="C3422" s="16"/>
      <c r="D3422" s="1"/>
      <c r="E3422" s="1"/>
      <c r="F3422" s="1"/>
      <c r="G3422" s="1"/>
      <c r="H3422" s="11"/>
      <c r="I3422" s="11"/>
      <c r="J3422" s="11"/>
      <c r="K3422" s="2"/>
      <c r="L3422" s="2"/>
      <c r="M3422" s="1"/>
    </row>
    <row r="3423" spans="1:13" x14ac:dyDescent="0.2">
      <c r="A3423" s="1"/>
      <c r="B3423" s="1"/>
      <c r="C3423" s="16"/>
      <c r="D3423" s="1"/>
      <c r="E3423" s="1"/>
      <c r="F3423" s="1"/>
      <c r="G3423" s="1"/>
      <c r="H3423" s="11"/>
      <c r="I3423" s="11"/>
      <c r="J3423" s="11"/>
      <c r="K3423" s="2"/>
      <c r="L3423" s="2"/>
      <c r="M3423" s="1"/>
    </row>
    <row r="3424" spans="1:13" x14ac:dyDescent="0.2">
      <c r="A3424" s="1"/>
      <c r="B3424" s="1"/>
      <c r="C3424" s="16"/>
      <c r="D3424" s="1"/>
      <c r="E3424" s="1"/>
      <c r="F3424" s="1"/>
      <c r="G3424" s="1"/>
      <c r="H3424" s="11"/>
      <c r="I3424" s="11"/>
      <c r="J3424" s="11"/>
      <c r="K3424" s="2"/>
      <c r="L3424" s="2"/>
      <c r="M3424" s="1"/>
    </row>
    <row r="3425" spans="1:13" x14ac:dyDescent="0.2">
      <c r="A3425" s="1"/>
      <c r="B3425" s="1"/>
      <c r="C3425" s="16"/>
      <c r="D3425" s="1"/>
      <c r="E3425" s="1"/>
      <c r="F3425" s="1"/>
      <c r="G3425" s="1"/>
      <c r="H3425" s="11"/>
      <c r="I3425" s="11"/>
      <c r="J3425" s="11"/>
      <c r="K3425" s="2"/>
      <c r="L3425" s="2"/>
      <c r="M3425" s="1"/>
    </row>
    <row r="3426" spans="1:13" x14ac:dyDescent="0.2">
      <c r="A3426" s="1"/>
      <c r="B3426" s="1"/>
      <c r="C3426" s="16"/>
      <c r="D3426" s="1"/>
      <c r="E3426" s="1"/>
      <c r="F3426" s="1"/>
      <c r="G3426" s="1"/>
      <c r="H3426" s="11"/>
      <c r="I3426" s="11"/>
      <c r="J3426" s="11"/>
      <c r="K3426" s="2"/>
      <c r="L3426" s="2"/>
      <c r="M3426" s="1"/>
    </row>
    <row r="3427" spans="1:13" x14ac:dyDescent="0.2">
      <c r="A3427" s="1"/>
      <c r="B3427" s="1"/>
      <c r="C3427" s="16"/>
      <c r="D3427" s="1"/>
      <c r="E3427" s="1"/>
      <c r="F3427" s="1"/>
      <c r="G3427" s="1"/>
      <c r="H3427" s="11"/>
      <c r="I3427" s="11"/>
      <c r="J3427" s="11"/>
      <c r="K3427" s="2"/>
      <c r="L3427" s="2"/>
      <c r="M3427" s="1"/>
    </row>
    <row r="3428" spans="1:13" x14ac:dyDescent="0.2">
      <c r="A3428" s="1"/>
      <c r="B3428" s="1"/>
      <c r="C3428" s="16"/>
      <c r="D3428" s="1"/>
      <c r="E3428" s="1"/>
      <c r="F3428" s="1"/>
      <c r="G3428" s="1"/>
      <c r="H3428" s="11"/>
      <c r="I3428" s="11"/>
      <c r="J3428" s="11"/>
      <c r="K3428" s="2"/>
      <c r="L3428" s="2"/>
      <c r="M3428" s="1"/>
    </row>
    <row r="3429" spans="1:13" x14ac:dyDescent="0.2">
      <c r="A3429" s="1"/>
      <c r="B3429" s="1"/>
      <c r="C3429" s="16"/>
      <c r="D3429" s="1"/>
      <c r="E3429" s="1"/>
      <c r="F3429" s="1"/>
      <c r="G3429" s="1"/>
      <c r="H3429" s="11"/>
      <c r="I3429" s="11"/>
      <c r="J3429" s="11"/>
      <c r="K3429" s="2"/>
      <c r="L3429" s="2"/>
      <c r="M3429" s="1"/>
    </row>
    <row r="3430" spans="1:13" x14ac:dyDescent="0.2">
      <c r="A3430" s="1"/>
      <c r="B3430" s="1"/>
      <c r="C3430" s="16"/>
      <c r="D3430" s="1"/>
      <c r="E3430" s="1"/>
      <c r="F3430" s="1"/>
      <c r="G3430" s="1"/>
      <c r="H3430" s="11"/>
      <c r="I3430" s="11"/>
      <c r="J3430" s="11"/>
      <c r="K3430" s="2"/>
      <c r="L3430" s="2"/>
      <c r="M3430" s="1"/>
    </row>
    <row r="3431" spans="1:13" x14ac:dyDescent="0.2">
      <c r="A3431" s="1"/>
      <c r="B3431" s="1"/>
      <c r="C3431" s="16"/>
      <c r="D3431" s="1"/>
      <c r="E3431" s="1"/>
      <c r="F3431" s="1"/>
      <c r="G3431" s="1"/>
      <c r="H3431" s="11"/>
      <c r="I3431" s="11"/>
      <c r="J3431" s="11"/>
      <c r="K3431" s="2"/>
      <c r="L3431" s="2"/>
      <c r="M3431" s="1"/>
    </row>
    <row r="3432" spans="1:13" x14ac:dyDescent="0.2">
      <c r="A3432" s="1"/>
      <c r="B3432" s="1"/>
      <c r="C3432" s="16"/>
      <c r="D3432" s="1"/>
      <c r="E3432" s="1"/>
      <c r="F3432" s="1"/>
      <c r="G3432" s="1"/>
      <c r="H3432" s="11"/>
      <c r="I3432" s="11"/>
      <c r="J3432" s="11"/>
      <c r="K3432" s="2"/>
      <c r="L3432" s="2"/>
      <c r="M3432" s="1"/>
    </row>
    <row r="3433" spans="1:13" x14ac:dyDescent="0.2">
      <c r="A3433" s="1"/>
      <c r="B3433" s="1"/>
      <c r="C3433" s="16"/>
      <c r="D3433" s="1"/>
      <c r="E3433" s="1"/>
      <c r="F3433" s="1"/>
      <c r="G3433" s="1"/>
      <c r="H3433" s="11"/>
      <c r="I3433" s="11"/>
      <c r="J3433" s="11"/>
      <c r="K3433" s="2"/>
      <c r="L3433" s="2"/>
      <c r="M3433" s="1"/>
    </row>
    <row r="3434" spans="1:13" x14ac:dyDescent="0.2">
      <c r="A3434" s="1"/>
      <c r="B3434" s="1"/>
      <c r="C3434" s="16"/>
      <c r="D3434" s="1"/>
      <c r="E3434" s="1"/>
      <c r="F3434" s="1"/>
      <c r="G3434" s="1"/>
      <c r="H3434" s="11"/>
      <c r="I3434" s="11"/>
      <c r="J3434" s="11"/>
      <c r="K3434" s="2"/>
      <c r="L3434" s="2"/>
      <c r="M3434" s="1"/>
    </row>
    <row r="3435" spans="1:13" x14ac:dyDescent="0.2">
      <c r="A3435" s="1"/>
      <c r="B3435" s="1"/>
      <c r="C3435" s="16"/>
      <c r="D3435" s="1"/>
      <c r="E3435" s="1"/>
      <c r="F3435" s="1"/>
      <c r="G3435" s="1"/>
      <c r="H3435" s="11"/>
      <c r="I3435" s="11"/>
      <c r="J3435" s="11"/>
      <c r="K3435" s="2"/>
      <c r="L3435" s="2"/>
      <c r="M3435" s="1"/>
    </row>
    <row r="3436" spans="1:13" x14ac:dyDescent="0.2">
      <c r="A3436" s="1"/>
      <c r="B3436" s="1"/>
      <c r="C3436" s="16"/>
      <c r="D3436" s="1"/>
      <c r="E3436" s="1"/>
      <c r="F3436" s="1"/>
      <c r="G3436" s="1"/>
      <c r="H3436" s="11"/>
      <c r="I3436" s="11"/>
      <c r="J3436" s="11"/>
      <c r="K3436" s="2"/>
      <c r="L3436" s="2"/>
      <c r="M3436" s="1"/>
    </row>
    <row r="3437" spans="1:13" x14ac:dyDescent="0.2">
      <c r="A3437" s="1"/>
      <c r="B3437" s="1"/>
      <c r="C3437" s="16"/>
      <c r="D3437" s="1"/>
      <c r="E3437" s="1"/>
      <c r="F3437" s="1"/>
      <c r="G3437" s="1"/>
      <c r="H3437" s="11"/>
      <c r="I3437" s="11"/>
      <c r="J3437" s="11"/>
      <c r="K3437" s="2"/>
      <c r="L3437" s="2"/>
      <c r="M3437" s="1"/>
    </row>
    <row r="3438" spans="1:13" x14ac:dyDescent="0.2">
      <c r="A3438" s="1"/>
      <c r="B3438" s="1"/>
      <c r="C3438" s="16"/>
      <c r="D3438" s="1"/>
      <c r="E3438" s="1"/>
      <c r="F3438" s="1"/>
      <c r="G3438" s="1"/>
      <c r="H3438" s="11"/>
      <c r="I3438" s="11"/>
      <c r="J3438" s="11"/>
      <c r="K3438" s="2"/>
      <c r="L3438" s="2"/>
      <c r="M3438" s="1"/>
    </row>
    <row r="3439" spans="1:13" x14ac:dyDescent="0.2">
      <c r="A3439" s="1"/>
      <c r="B3439" s="1"/>
      <c r="C3439" s="16"/>
      <c r="D3439" s="1"/>
      <c r="E3439" s="1"/>
      <c r="F3439" s="1"/>
      <c r="G3439" s="1"/>
      <c r="H3439" s="11"/>
      <c r="I3439" s="11"/>
      <c r="J3439" s="11"/>
      <c r="K3439" s="2"/>
      <c r="L3439" s="2"/>
      <c r="M3439" s="1"/>
    </row>
    <row r="3440" spans="1:13" x14ac:dyDescent="0.2">
      <c r="A3440" s="1"/>
      <c r="B3440" s="1"/>
      <c r="C3440" s="16"/>
      <c r="D3440" s="1"/>
      <c r="E3440" s="1"/>
      <c r="F3440" s="1"/>
      <c r="G3440" s="1"/>
      <c r="H3440" s="11"/>
      <c r="I3440" s="11"/>
      <c r="J3440" s="11"/>
      <c r="K3440" s="2"/>
      <c r="L3440" s="2"/>
      <c r="M3440" s="1"/>
    </row>
    <row r="3441" spans="1:13" x14ac:dyDescent="0.2">
      <c r="A3441" s="1"/>
      <c r="B3441" s="1"/>
      <c r="C3441" s="16"/>
      <c r="D3441" s="1"/>
      <c r="E3441" s="1"/>
      <c r="F3441" s="1"/>
      <c r="G3441" s="1"/>
      <c r="H3441" s="11"/>
      <c r="I3441" s="11"/>
      <c r="J3441" s="11"/>
      <c r="K3441" s="2"/>
      <c r="L3441" s="2"/>
      <c r="M3441" s="1"/>
    </row>
    <row r="3442" spans="1:13" x14ac:dyDescent="0.2">
      <c r="A3442" s="1"/>
      <c r="B3442" s="1"/>
      <c r="C3442" s="16"/>
      <c r="D3442" s="1"/>
      <c r="E3442" s="1"/>
      <c r="F3442" s="1"/>
      <c r="G3442" s="1"/>
      <c r="H3442" s="11"/>
      <c r="I3442" s="11"/>
      <c r="J3442" s="11"/>
      <c r="K3442" s="2"/>
      <c r="L3442" s="2"/>
      <c r="M3442" s="1"/>
    </row>
    <row r="3443" spans="1:13" x14ac:dyDescent="0.2">
      <c r="A3443" s="1"/>
      <c r="B3443" s="1"/>
      <c r="C3443" s="16"/>
      <c r="D3443" s="1"/>
      <c r="E3443" s="1"/>
      <c r="F3443" s="1"/>
      <c r="G3443" s="1"/>
      <c r="H3443" s="11"/>
      <c r="I3443" s="11"/>
      <c r="J3443" s="11"/>
      <c r="K3443" s="2"/>
      <c r="L3443" s="2"/>
      <c r="M3443" s="1"/>
    </row>
    <row r="3444" spans="1:13" x14ac:dyDescent="0.2">
      <c r="A3444" s="1"/>
      <c r="B3444" s="1"/>
      <c r="C3444" s="16"/>
      <c r="D3444" s="1"/>
      <c r="E3444" s="1"/>
      <c r="F3444" s="1"/>
      <c r="G3444" s="1"/>
      <c r="H3444" s="11"/>
      <c r="I3444" s="11"/>
      <c r="J3444" s="11"/>
      <c r="K3444" s="2"/>
      <c r="L3444" s="2"/>
      <c r="M3444" s="1"/>
    </row>
    <row r="3445" spans="1:13" x14ac:dyDescent="0.2">
      <c r="A3445" s="1"/>
      <c r="B3445" s="1"/>
      <c r="C3445" s="16"/>
      <c r="D3445" s="1"/>
      <c r="E3445" s="1"/>
      <c r="F3445" s="1"/>
      <c r="G3445" s="1"/>
      <c r="H3445" s="11"/>
      <c r="I3445" s="11"/>
      <c r="J3445" s="11"/>
      <c r="K3445" s="2"/>
      <c r="L3445" s="2"/>
      <c r="M3445" s="1"/>
    </row>
    <row r="3446" spans="1:13" x14ac:dyDescent="0.2">
      <c r="A3446" s="1"/>
      <c r="B3446" s="1"/>
      <c r="C3446" s="16"/>
      <c r="D3446" s="1"/>
      <c r="E3446" s="1"/>
      <c r="F3446" s="1"/>
      <c r="G3446" s="1"/>
      <c r="H3446" s="11"/>
      <c r="I3446" s="11"/>
      <c r="J3446" s="11"/>
      <c r="K3446" s="2"/>
      <c r="L3446" s="2"/>
      <c r="M3446" s="1"/>
    </row>
    <row r="3447" spans="1:13" x14ac:dyDescent="0.2">
      <c r="A3447" s="1"/>
      <c r="B3447" s="1"/>
      <c r="C3447" s="16"/>
      <c r="D3447" s="1"/>
      <c r="E3447" s="1"/>
      <c r="F3447" s="1"/>
      <c r="G3447" s="1"/>
      <c r="H3447" s="11"/>
      <c r="I3447" s="11"/>
      <c r="J3447" s="11"/>
      <c r="K3447" s="2"/>
      <c r="L3447" s="2"/>
      <c r="M3447" s="1"/>
    </row>
    <row r="3448" spans="1:13" x14ac:dyDescent="0.2">
      <c r="A3448" s="1"/>
      <c r="B3448" s="1"/>
      <c r="C3448" s="16"/>
      <c r="D3448" s="1"/>
      <c r="E3448" s="1"/>
      <c r="F3448" s="1"/>
      <c r="G3448" s="1"/>
      <c r="H3448" s="11"/>
      <c r="I3448" s="11"/>
      <c r="J3448" s="11"/>
      <c r="K3448" s="2"/>
      <c r="L3448" s="2"/>
      <c r="M3448" s="1"/>
    </row>
    <row r="3449" spans="1:13" x14ac:dyDescent="0.2">
      <c r="A3449" s="1"/>
      <c r="B3449" s="1"/>
      <c r="C3449" s="16"/>
      <c r="D3449" s="1"/>
      <c r="E3449" s="1"/>
      <c r="F3449" s="1"/>
      <c r="G3449" s="1"/>
      <c r="H3449" s="11"/>
      <c r="I3449" s="11"/>
      <c r="J3449" s="11"/>
      <c r="K3449" s="2"/>
      <c r="L3449" s="2"/>
      <c r="M3449" s="1"/>
    </row>
    <row r="3450" spans="1:13" x14ac:dyDescent="0.2">
      <c r="A3450" s="1"/>
      <c r="B3450" s="1"/>
      <c r="C3450" s="16"/>
      <c r="D3450" s="1"/>
      <c r="E3450" s="1"/>
      <c r="F3450" s="1"/>
      <c r="G3450" s="1"/>
      <c r="H3450" s="11"/>
      <c r="I3450" s="11"/>
      <c r="J3450" s="11"/>
      <c r="K3450" s="2"/>
      <c r="L3450" s="2"/>
      <c r="M3450" s="1"/>
    </row>
    <row r="3451" spans="1:13" x14ac:dyDescent="0.2">
      <c r="A3451" s="1"/>
      <c r="B3451" s="1"/>
      <c r="C3451" s="16"/>
      <c r="D3451" s="1"/>
      <c r="E3451" s="1"/>
      <c r="F3451" s="1"/>
      <c r="G3451" s="1"/>
      <c r="H3451" s="11"/>
      <c r="I3451" s="11"/>
      <c r="J3451" s="11"/>
      <c r="K3451" s="2"/>
      <c r="L3451" s="2"/>
      <c r="M3451" s="1"/>
    </row>
    <row r="3452" spans="1:13" x14ac:dyDescent="0.2">
      <c r="A3452" s="1"/>
      <c r="B3452" s="1"/>
      <c r="C3452" s="16"/>
      <c r="D3452" s="1"/>
      <c r="E3452" s="1"/>
      <c r="F3452" s="1"/>
      <c r="G3452" s="1"/>
      <c r="H3452" s="11"/>
      <c r="I3452" s="11"/>
      <c r="J3452" s="11"/>
      <c r="K3452" s="2"/>
      <c r="L3452" s="2"/>
      <c r="M3452" s="1"/>
    </row>
    <row r="3453" spans="1:13" x14ac:dyDescent="0.2">
      <c r="A3453" s="1"/>
      <c r="B3453" s="1"/>
      <c r="C3453" s="16"/>
      <c r="D3453" s="1"/>
      <c r="E3453" s="1"/>
      <c r="F3453" s="1"/>
      <c r="G3453" s="1"/>
      <c r="H3453" s="11"/>
      <c r="I3453" s="11"/>
      <c r="J3453" s="11"/>
      <c r="K3453" s="2"/>
      <c r="L3453" s="2"/>
      <c r="M3453" s="1"/>
    </row>
    <row r="3454" spans="1:13" x14ac:dyDescent="0.2">
      <c r="A3454" s="1"/>
      <c r="B3454" s="1"/>
      <c r="C3454" s="16"/>
      <c r="D3454" s="1"/>
      <c r="E3454" s="1"/>
      <c r="F3454" s="1"/>
      <c r="G3454" s="1"/>
      <c r="H3454" s="11"/>
      <c r="I3454" s="11"/>
      <c r="J3454" s="11"/>
      <c r="K3454" s="2"/>
      <c r="L3454" s="2"/>
      <c r="M3454" s="1"/>
    </row>
    <row r="3455" spans="1:13" x14ac:dyDescent="0.2">
      <c r="A3455" s="1"/>
      <c r="B3455" s="1"/>
      <c r="C3455" s="16"/>
      <c r="D3455" s="1"/>
      <c r="E3455" s="1"/>
      <c r="F3455" s="1"/>
      <c r="G3455" s="1"/>
      <c r="H3455" s="11"/>
      <c r="I3455" s="11"/>
      <c r="J3455" s="11"/>
      <c r="K3455" s="2"/>
      <c r="L3455" s="2"/>
      <c r="M3455" s="1"/>
    </row>
    <row r="3456" spans="1:13" x14ac:dyDescent="0.2">
      <c r="A3456" s="1"/>
      <c r="B3456" s="1"/>
      <c r="C3456" s="16"/>
      <c r="D3456" s="1"/>
      <c r="E3456" s="1"/>
      <c r="F3456" s="1"/>
      <c r="G3456" s="1"/>
      <c r="H3456" s="11"/>
      <c r="I3456" s="11"/>
      <c r="J3456" s="11"/>
      <c r="K3456" s="2"/>
      <c r="L3456" s="2"/>
      <c r="M3456" s="1"/>
    </row>
    <row r="3457" spans="1:13" x14ac:dyDescent="0.2">
      <c r="A3457" s="1"/>
      <c r="B3457" s="1"/>
      <c r="C3457" s="16"/>
      <c r="D3457" s="1"/>
      <c r="E3457" s="1"/>
      <c r="F3457" s="1"/>
      <c r="G3457" s="1"/>
      <c r="H3457" s="11"/>
      <c r="I3457" s="11"/>
      <c r="J3457" s="11"/>
      <c r="K3457" s="2"/>
      <c r="L3457" s="2"/>
      <c r="M3457" s="1"/>
    </row>
    <row r="3458" spans="1:13" x14ac:dyDescent="0.2">
      <c r="A3458" s="1"/>
      <c r="B3458" s="1"/>
      <c r="C3458" s="16"/>
      <c r="D3458" s="1"/>
      <c r="E3458" s="1"/>
      <c r="F3458" s="1"/>
      <c r="G3458" s="1"/>
      <c r="H3458" s="11"/>
      <c r="I3458" s="11"/>
      <c r="J3458" s="11"/>
      <c r="K3458" s="2"/>
      <c r="L3458" s="2"/>
      <c r="M3458" s="1"/>
    </row>
    <row r="3459" spans="1:13" x14ac:dyDescent="0.2">
      <c r="A3459" s="1"/>
      <c r="B3459" s="1"/>
      <c r="C3459" s="16"/>
      <c r="D3459" s="1"/>
      <c r="E3459" s="1"/>
      <c r="F3459" s="1"/>
      <c r="G3459" s="1"/>
      <c r="H3459" s="11"/>
      <c r="I3459" s="11"/>
      <c r="J3459" s="11"/>
      <c r="K3459" s="2"/>
      <c r="L3459" s="2"/>
      <c r="M3459" s="1"/>
    </row>
    <row r="3460" spans="1:13" x14ac:dyDescent="0.2">
      <c r="A3460" s="1"/>
      <c r="B3460" s="1"/>
      <c r="C3460" s="16"/>
      <c r="D3460" s="1"/>
      <c r="E3460" s="1"/>
      <c r="F3460" s="1"/>
      <c r="G3460" s="1"/>
      <c r="H3460" s="11"/>
      <c r="I3460" s="11"/>
      <c r="J3460" s="11"/>
      <c r="K3460" s="2"/>
      <c r="L3460" s="2"/>
      <c r="M3460" s="1"/>
    </row>
    <row r="3461" spans="1:13" x14ac:dyDescent="0.2">
      <c r="A3461" s="1"/>
      <c r="B3461" s="1"/>
      <c r="C3461" s="16"/>
      <c r="D3461" s="1"/>
      <c r="E3461" s="1"/>
      <c r="F3461" s="1"/>
      <c r="G3461" s="1"/>
      <c r="H3461" s="11"/>
      <c r="I3461" s="11"/>
      <c r="J3461" s="11"/>
      <c r="K3461" s="2"/>
      <c r="L3461" s="2"/>
      <c r="M3461" s="1"/>
    </row>
    <row r="3462" spans="1:13" x14ac:dyDescent="0.2">
      <c r="A3462" s="1"/>
      <c r="B3462" s="1"/>
      <c r="C3462" s="16"/>
      <c r="D3462" s="1"/>
      <c r="E3462" s="1"/>
      <c r="F3462" s="1"/>
      <c r="G3462" s="1"/>
      <c r="H3462" s="11"/>
      <c r="I3462" s="11"/>
      <c r="J3462" s="11"/>
      <c r="K3462" s="2"/>
      <c r="L3462" s="2"/>
      <c r="M3462" s="1"/>
    </row>
    <row r="3463" spans="1:13" x14ac:dyDescent="0.2">
      <c r="A3463" s="1"/>
      <c r="B3463" s="1"/>
      <c r="C3463" s="16"/>
      <c r="D3463" s="1"/>
      <c r="E3463" s="1"/>
      <c r="F3463" s="1"/>
      <c r="G3463" s="1"/>
      <c r="H3463" s="11"/>
      <c r="I3463" s="11"/>
      <c r="J3463" s="11"/>
      <c r="K3463" s="2"/>
      <c r="L3463" s="2"/>
      <c r="M3463" s="1"/>
    </row>
    <row r="3464" spans="1:13" x14ac:dyDescent="0.2">
      <c r="A3464" s="1"/>
      <c r="B3464" s="1"/>
      <c r="C3464" s="16"/>
      <c r="D3464" s="1"/>
      <c r="E3464" s="1"/>
      <c r="F3464" s="1"/>
      <c r="G3464" s="1"/>
      <c r="H3464" s="11"/>
      <c r="I3464" s="11"/>
      <c r="J3464" s="11"/>
      <c r="K3464" s="2"/>
      <c r="L3464" s="2"/>
      <c r="M3464" s="1"/>
    </row>
    <row r="3465" spans="1:13" x14ac:dyDescent="0.2">
      <c r="A3465" s="1"/>
      <c r="B3465" s="1"/>
      <c r="C3465" s="16"/>
      <c r="D3465" s="1"/>
      <c r="E3465" s="1"/>
      <c r="F3465" s="1"/>
      <c r="G3465" s="1"/>
      <c r="H3465" s="11"/>
      <c r="I3465" s="11"/>
      <c r="J3465" s="11"/>
      <c r="K3465" s="2"/>
      <c r="L3465" s="2"/>
      <c r="M3465" s="1"/>
    </row>
    <row r="3466" spans="1:13" x14ac:dyDescent="0.2">
      <c r="A3466" s="1"/>
      <c r="B3466" s="1"/>
      <c r="C3466" s="16"/>
      <c r="D3466" s="1"/>
      <c r="E3466" s="1"/>
      <c r="F3466" s="1"/>
      <c r="G3466" s="1"/>
      <c r="H3466" s="11"/>
      <c r="I3466" s="11"/>
      <c r="J3466" s="11"/>
      <c r="K3466" s="2"/>
      <c r="L3466" s="2"/>
      <c r="M3466" s="1"/>
    </row>
    <row r="3467" spans="1:13" x14ac:dyDescent="0.2">
      <c r="A3467" s="1"/>
      <c r="B3467" s="1"/>
      <c r="C3467" s="16"/>
      <c r="D3467" s="1"/>
      <c r="E3467" s="1"/>
      <c r="F3467" s="1"/>
      <c r="G3467" s="1"/>
      <c r="H3467" s="11"/>
      <c r="I3467" s="11"/>
      <c r="J3467" s="11"/>
      <c r="K3467" s="2"/>
      <c r="L3467" s="2"/>
      <c r="M3467" s="1"/>
    </row>
    <row r="3468" spans="1:13" x14ac:dyDescent="0.2">
      <c r="A3468" s="1"/>
      <c r="B3468" s="1"/>
      <c r="C3468" s="16"/>
      <c r="D3468" s="1"/>
      <c r="E3468" s="1"/>
      <c r="F3468" s="1"/>
      <c r="G3468" s="1"/>
      <c r="H3468" s="11"/>
      <c r="I3468" s="11"/>
      <c r="J3468" s="11"/>
      <c r="K3468" s="2"/>
      <c r="L3468" s="2"/>
      <c r="M3468" s="1"/>
    </row>
    <row r="3469" spans="1:13" x14ac:dyDescent="0.2">
      <c r="A3469" s="1"/>
      <c r="B3469" s="1"/>
      <c r="C3469" s="16"/>
      <c r="D3469" s="1"/>
      <c r="E3469" s="1"/>
      <c r="F3469" s="1"/>
      <c r="G3469" s="1"/>
      <c r="H3469" s="11"/>
      <c r="I3469" s="11"/>
      <c r="J3469" s="11"/>
      <c r="K3469" s="2"/>
      <c r="L3469" s="2"/>
      <c r="M3469" s="1"/>
    </row>
    <row r="3470" spans="1:13" x14ac:dyDescent="0.2">
      <c r="A3470" s="1"/>
      <c r="B3470" s="1"/>
      <c r="C3470" s="16"/>
      <c r="D3470" s="1"/>
      <c r="E3470" s="1"/>
      <c r="F3470" s="1"/>
      <c r="G3470" s="1"/>
      <c r="H3470" s="11"/>
      <c r="I3470" s="11"/>
      <c r="J3470" s="11"/>
      <c r="K3470" s="2"/>
      <c r="L3470" s="2"/>
      <c r="M3470" s="1"/>
    </row>
    <row r="3471" spans="1:13" x14ac:dyDescent="0.2">
      <c r="A3471" s="1"/>
      <c r="B3471" s="1"/>
      <c r="C3471" s="16"/>
      <c r="D3471" s="1"/>
      <c r="E3471" s="1"/>
      <c r="F3471" s="1"/>
      <c r="G3471" s="1"/>
      <c r="H3471" s="11"/>
      <c r="I3471" s="11"/>
      <c r="J3471" s="11"/>
      <c r="K3471" s="2"/>
      <c r="L3471" s="2"/>
      <c r="M3471" s="1"/>
    </row>
    <row r="3472" spans="1:13" x14ac:dyDescent="0.2">
      <c r="A3472" s="1"/>
      <c r="B3472" s="1"/>
      <c r="C3472" s="16"/>
      <c r="D3472" s="1"/>
      <c r="E3472" s="1"/>
      <c r="F3472" s="1"/>
      <c r="G3472" s="1"/>
      <c r="H3472" s="11"/>
      <c r="I3472" s="11"/>
      <c r="J3472" s="11"/>
      <c r="K3472" s="2"/>
      <c r="L3472" s="2"/>
      <c r="M3472" s="1"/>
    </row>
    <row r="3473" spans="1:13" x14ac:dyDescent="0.2">
      <c r="A3473" s="1"/>
      <c r="B3473" s="1"/>
      <c r="C3473" s="16"/>
      <c r="D3473" s="1"/>
      <c r="E3473" s="1"/>
      <c r="F3473" s="1"/>
      <c r="G3473" s="1"/>
      <c r="H3473" s="11"/>
      <c r="I3473" s="11"/>
      <c r="J3473" s="11"/>
      <c r="K3473" s="2"/>
      <c r="L3473" s="2"/>
      <c r="M3473" s="1"/>
    </row>
    <row r="3474" spans="1:13" x14ac:dyDescent="0.2">
      <c r="A3474" s="1"/>
      <c r="B3474" s="1"/>
      <c r="C3474" s="16"/>
      <c r="D3474" s="1"/>
      <c r="E3474" s="1"/>
      <c r="F3474" s="1"/>
      <c r="G3474" s="1"/>
      <c r="H3474" s="11"/>
      <c r="I3474" s="11"/>
      <c r="J3474" s="11"/>
      <c r="K3474" s="2"/>
      <c r="L3474" s="2"/>
      <c r="M3474" s="1"/>
    </row>
    <row r="3475" spans="1:13" x14ac:dyDescent="0.2">
      <c r="A3475" s="1"/>
      <c r="B3475" s="1"/>
      <c r="C3475" s="16"/>
      <c r="D3475" s="1"/>
      <c r="E3475" s="1"/>
      <c r="F3475" s="1"/>
      <c r="G3475" s="1"/>
      <c r="H3475" s="11"/>
      <c r="I3475" s="11"/>
      <c r="J3475" s="11"/>
      <c r="K3475" s="2"/>
      <c r="L3475" s="2"/>
      <c r="M3475" s="1"/>
    </row>
    <row r="3476" spans="1:13" x14ac:dyDescent="0.2">
      <c r="A3476" s="1"/>
      <c r="B3476" s="1"/>
      <c r="C3476" s="16"/>
      <c r="D3476" s="1"/>
      <c r="E3476" s="1"/>
      <c r="F3476" s="1"/>
      <c r="G3476" s="1"/>
      <c r="H3476" s="11"/>
      <c r="I3476" s="11"/>
      <c r="J3476" s="11"/>
      <c r="K3476" s="2"/>
      <c r="L3476" s="2"/>
      <c r="M3476" s="1"/>
    </row>
    <row r="3477" spans="1:13" x14ac:dyDescent="0.2">
      <c r="A3477" s="1"/>
      <c r="B3477" s="1"/>
      <c r="C3477" s="16"/>
      <c r="D3477" s="1"/>
      <c r="E3477" s="1"/>
      <c r="F3477" s="1"/>
      <c r="G3477" s="1"/>
      <c r="H3477" s="11"/>
      <c r="I3477" s="11"/>
      <c r="J3477" s="11"/>
      <c r="K3477" s="2"/>
      <c r="L3477" s="2"/>
      <c r="M3477" s="1"/>
    </row>
    <row r="3478" spans="1:13" x14ac:dyDescent="0.2">
      <c r="A3478" s="1"/>
      <c r="B3478" s="1"/>
      <c r="C3478" s="16"/>
      <c r="D3478" s="1"/>
      <c r="E3478" s="1"/>
      <c r="F3478" s="1"/>
      <c r="G3478" s="1"/>
      <c r="H3478" s="11"/>
      <c r="I3478" s="11"/>
      <c r="J3478" s="11"/>
      <c r="K3478" s="2"/>
      <c r="L3478" s="2"/>
      <c r="M3478" s="1"/>
    </row>
    <row r="3479" spans="1:13" x14ac:dyDescent="0.2">
      <c r="A3479" s="1"/>
      <c r="B3479" s="1"/>
      <c r="C3479" s="16"/>
      <c r="D3479" s="1"/>
      <c r="E3479" s="1"/>
      <c r="F3479" s="1"/>
      <c r="G3479" s="1"/>
      <c r="H3479" s="11"/>
      <c r="I3479" s="11"/>
      <c r="J3479" s="11"/>
      <c r="K3479" s="2"/>
      <c r="L3479" s="2"/>
      <c r="M3479" s="1"/>
    </row>
    <row r="3480" spans="1:13" x14ac:dyDescent="0.2">
      <c r="A3480" s="1"/>
      <c r="B3480" s="1"/>
      <c r="C3480" s="16"/>
      <c r="D3480" s="1"/>
      <c r="E3480" s="1"/>
      <c r="F3480" s="1"/>
      <c r="G3480" s="1"/>
      <c r="H3480" s="11"/>
      <c r="I3480" s="11"/>
      <c r="J3480" s="11"/>
      <c r="K3480" s="2"/>
      <c r="L3480" s="2"/>
      <c r="M3480" s="1"/>
    </row>
    <row r="3481" spans="1:13" x14ac:dyDescent="0.2">
      <c r="A3481" s="1"/>
      <c r="B3481" s="1"/>
      <c r="C3481" s="16"/>
      <c r="D3481" s="1"/>
      <c r="E3481" s="1"/>
      <c r="F3481" s="1"/>
      <c r="G3481" s="1"/>
      <c r="H3481" s="11"/>
      <c r="I3481" s="11"/>
      <c r="J3481" s="11"/>
      <c r="K3481" s="2"/>
      <c r="L3481" s="2"/>
      <c r="M3481" s="1"/>
    </row>
    <row r="3482" spans="1:13" x14ac:dyDescent="0.2">
      <c r="A3482" s="1"/>
      <c r="B3482" s="1"/>
      <c r="C3482" s="16"/>
      <c r="D3482" s="1"/>
      <c r="E3482" s="1"/>
      <c r="F3482" s="1"/>
      <c r="G3482" s="1"/>
      <c r="H3482" s="11"/>
      <c r="I3482" s="11"/>
      <c r="J3482" s="11"/>
      <c r="K3482" s="2"/>
      <c r="L3482" s="2"/>
      <c r="M3482" s="1"/>
    </row>
    <row r="3483" spans="1:13" x14ac:dyDescent="0.2">
      <c r="A3483" s="1"/>
      <c r="B3483" s="1"/>
      <c r="C3483" s="16"/>
      <c r="D3483" s="1"/>
      <c r="E3483" s="1"/>
      <c r="F3483" s="1"/>
      <c r="G3483" s="1"/>
      <c r="H3483" s="11"/>
      <c r="I3483" s="11"/>
      <c r="J3483" s="11"/>
      <c r="K3483" s="2"/>
      <c r="L3483" s="2"/>
      <c r="M3483" s="1"/>
    </row>
    <row r="3484" spans="1:13" x14ac:dyDescent="0.2">
      <c r="A3484" s="1"/>
      <c r="B3484" s="1"/>
      <c r="C3484" s="16"/>
      <c r="D3484" s="1"/>
      <c r="E3484" s="1"/>
      <c r="F3484" s="1"/>
      <c r="G3484" s="1"/>
      <c r="H3484" s="11"/>
      <c r="I3484" s="11"/>
      <c r="J3484" s="11"/>
      <c r="K3484" s="2"/>
      <c r="L3484" s="2"/>
      <c r="M3484" s="1"/>
    </row>
    <row r="3485" spans="1:13" x14ac:dyDescent="0.2">
      <c r="A3485" s="1"/>
      <c r="B3485" s="1"/>
      <c r="C3485" s="16"/>
      <c r="D3485" s="1"/>
      <c r="E3485" s="1"/>
      <c r="F3485" s="1"/>
      <c r="G3485" s="1"/>
      <c r="H3485" s="11"/>
      <c r="I3485" s="11"/>
      <c r="J3485" s="11"/>
      <c r="K3485" s="2"/>
      <c r="L3485" s="2"/>
      <c r="M3485" s="1"/>
    </row>
    <row r="3486" spans="1:13" x14ac:dyDescent="0.2">
      <c r="A3486" s="1"/>
      <c r="B3486" s="1"/>
      <c r="C3486" s="16"/>
      <c r="D3486" s="1"/>
      <c r="E3486" s="1"/>
      <c r="F3486" s="1"/>
      <c r="G3486" s="1"/>
      <c r="H3486" s="11"/>
      <c r="I3486" s="11"/>
      <c r="J3486" s="11"/>
      <c r="K3486" s="2"/>
      <c r="L3486" s="2"/>
      <c r="M3486" s="1"/>
    </row>
    <row r="3487" spans="1:13" x14ac:dyDescent="0.2">
      <c r="A3487" s="1"/>
      <c r="B3487" s="1"/>
      <c r="C3487" s="16"/>
      <c r="D3487" s="1"/>
      <c r="E3487" s="1"/>
      <c r="F3487" s="1"/>
      <c r="G3487" s="1"/>
      <c r="H3487" s="11"/>
      <c r="I3487" s="11"/>
      <c r="J3487" s="11"/>
      <c r="K3487" s="2"/>
      <c r="L3487" s="2"/>
      <c r="M3487" s="1"/>
    </row>
    <row r="3488" spans="1:13" x14ac:dyDescent="0.2">
      <c r="A3488" s="1"/>
      <c r="B3488" s="1"/>
      <c r="C3488" s="16"/>
      <c r="D3488" s="1"/>
      <c r="E3488" s="1"/>
      <c r="F3488" s="1"/>
      <c r="G3488" s="1"/>
      <c r="H3488" s="11"/>
      <c r="I3488" s="11"/>
      <c r="J3488" s="11"/>
      <c r="K3488" s="2"/>
      <c r="L3488" s="2"/>
      <c r="M3488" s="1"/>
    </row>
    <row r="3489" spans="1:13" x14ac:dyDescent="0.2">
      <c r="A3489" s="1"/>
      <c r="B3489" s="1"/>
      <c r="C3489" s="16"/>
      <c r="D3489" s="1"/>
      <c r="E3489" s="1"/>
      <c r="F3489" s="1"/>
      <c r="G3489" s="1"/>
      <c r="H3489" s="11"/>
      <c r="I3489" s="11"/>
      <c r="J3489" s="11"/>
      <c r="K3489" s="2"/>
      <c r="L3489" s="2"/>
      <c r="M3489" s="1"/>
    </row>
    <row r="3490" spans="1:13" x14ac:dyDescent="0.2">
      <c r="A3490" s="1"/>
      <c r="B3490" s="1"/>
      <c r="C3490" s="16"/>
      <c r="D3490" s="1"/>
      <c r="E3490" s="1"/>
      <c r="F3490" s="1"/>
      <c r="G3490" s="1"/>
      <c r="H3490" s="11"/>
      <c r="I3490" s="11"/>
      <c r="J3490" s="11"/>
      <c r="K3490" s="2"/>
      <c r="L3490" s="2"/>
      <c r="M3490" s="1"/>
    </row>
    <row r="3491" spans="1:13" x14ac:dyDescent="0.2">
      <c r="A3491" s="1"/>
      <c r="B3491" s="1"/>
      <c r="C3491" s="16"/>
      <c r="D3491" s="1"/>
      <c r="E3491" s="1"/>
      <c r="F3491" s="1"/>
      <c r="G3491" s="1"/>
      <c r="H3491" s="11"/>
      <c r="I3491" s="11"/>
      <c r="J3491" s="11"/>
      <c r="K3491" s="2"/>
      <c r="L3491" s="2"/>
      <c r="M3491" s="1"/>
    </row>
    <row r="3492" spans="1:13" x14ac:dyDescent="0.2">
      <c r="A3492" s="1"/>
      <c r="B3492" s="1"/>
      <c r="C3492" s="16"/>
      <c r="D3492" s="1"/>
      <c r="E3492" s="1"/>
      <c r="F3492" s="1"/>
      <c r="G3492" s="1"/>
      <c r="H3492" s="11"/>
      <c r="I3492" s="11"/>
      <c r="J3492" s="11"/>
      <c r="K3492" s="2"/>
      <c r="L3492" s="2"/>
      <c r="M3492" s="1"/>
    </row>
    <row r="3493" spans="1:13" x14ac:dyDescent="0.2">
      <c r="A3493" s="1"/>
      <c r="B3493" s="1"/>
      <c r="C3493" s="16"/>
      <c r="D3493" s="1"/>
      <c r="E3493" s="1"/>
      <c r="F3493" s="1"/>
      <c r="G3493" s="1"/>
      <c r="H3493" s="11"/>
      <c r="I3493" s="11"/>
      <c r="J3493" s="11"/>
      <c r="K3493" s="2"/>
      <c r="L3493" s="2"/>
      <c r="M3493" s="1"/>
    </row>
    <row r="3494" spans="1:13" x14ac:dyDescent="0.2">
      <c r="A3494" s="1"/>
      <c r="B3494" s="1"/>
      <c r="C3494" s="16"/>
      <c r="D3494" s="1"/>
      <c r="E3494" s="1"/>
      <c r="F3494" s="1"/>
      <c r="G3494" s="1"/>
      <c r="H3494" s="11"/>
      <c r="I3494" s="11"/>
      <c r="J3494" s="11"/>
      <c r="K3494" s="2"/>
      <c r="L3494" s="2"/>
      <c r="M3494" s="1"/>
    </row>
    <row r="3495" spans="1:13" x14ac:dyDescent="0.2">
      <c r="A3495" s="1"/>
      <c r="B3495" s="1"/>
      <c r="C3495" s="16"/>
      <c r="D3495" s="1"/>
      <c r="E3495" s="1"/>
      <c r="F3495" s="1"/>
      <c r="G3495" s="1"/>
      <c r="H3495" s="11"/>
      <c r="I3495" s="11"/>
      <c r="J3495" s="11"/>
      <c r="K3495" s="2"/>
      <c r="L3495" s="2"/>
      <c r="M3495" s="1"/>
    </row>
    <row r="3496" spans="1:13" x14ac:dyDescent="0.2">
      <c r="A3496" s="1"/>
      <c r="B3496" s="1"/>
      <c r="C3496" s="16"/>
      <c r="D3496" s="1"/>
      <c r="E3496" s="1"/>
      <c r="F3496" s="1"/>
      <c r="G3496" s="1"/>
      <c r="H3496" s="11"/>
      <c r="I3496" s="11"/>
      <c r="J3496" s="11"/>
      <c r="K3496" s="2"/>
      <c r="L3496" s="2"/>
      <c r="M3496" s="1"/>
    </row>
    <row r="3497" spans="1:13" x14ac:dyDescent="0.2">
      <c r="A3497" s="1"/>
      <c r="B3497" s="1"/>
      <c r="C3497" s="16"/>
      <c r="D3497" s="1"/>
      <c r="E3497" s="1"/>
      <c r="F3497" s="1"/>
      <c r="G3497" s="1"/>
      <c r="H3497" s="11"/>
      <c r="I3497" s="11"/>
      <c r="J3497" s="11"/>
      <c r="K3497" s="2"/>
      <c r="L3497" s="2"/>
      <c r="M3497" s="1"/>
    </row>
    <row r="3498" spans="1:13" x14ac:dyDescent="0.2">
      <c r="A3498" s="1"/>
      <c r="B3498" s="1"/>
      <c r="C3498" s="16"/>
      <c r="D3498" s="1"/>
      <c r="E3498" s="1"/>
      <c r="F3498" s="1"/>
      <c r="G3498" s="1"/>
      <c r="H3498" s="11"/>
      <c r="I3498" s="11"/>
      <c r="J3498" s="11"/>
      <c r="K3498" s="2"/>
      <c r="L3498" s="2"/>
      <c r="M3498" s="1"/>
    </row>
    <row r="3499" spans="1:13" x14ac:dyDescent="0.2">
      <c r="A3499" s="1"/>
      <c r="B3499" s="1"/>
      <c r="C3499" s="16"/>
      <c r="D3499" s="1"/>
      <c r="E3499" s="1"/>
      <c r="F3499" s="1"/>
      <c r="G3499" s="1"/>
      <c r="H3499" s="11"/>
      <c r="I3499" s="11"/>
      <c r="J3499" s="11"/>
      <c r="K3499" s="2"/>
      <c r="L3499" s="2"/>
      <c r="M3499" s="1"/>
    </row>
    <row r="3500" spans="1:13" x14ac:dyDescent="0.2">
      <c r="A3500" s="1"/>
      <c r="B3500" s="1"/>
      <c r="C3500" s="16"/>
      <c r="D3500" s="1"/>
      <c r="E3500" s="1"/>
      <c r="F3500" s="1"/>
      <c r="G3500" s="1"/>
      <c r="H3500" s="11"/>
      <c r="I3500" s="11"/>
      <c r="J3500" s="11"/>
      <c r="K3500" s="2"/>
      <c r="L3500" s="2"/>
      <c r="M3500" s="1"/>
    </row>
    <row r="3501" spans="1:13" x14ac:dyDescent="0.2">
      <c r="A3501" s="1"/>
      <c r="B3501" s="1"/>
      <c r="C3501" s="16"/>
      <c r="D3501" s="1"/>
      <c r="E3501" s="1"/>
      <c r="F3501" s="1"/>
      <c r="G3501" s="1"/>
      <c r="H3501" s="11"/>
      <c r="I3501" s="11"/>
      <c r="J3501" s="11"/>
      <c r="K3501" s="2"/>
      <c r="L3501" s="2"/>
      <c r="M3501" s="1"/>
    </row>
    <row r="3502" spans="1:13" x14ac:dyDescent="0.2">
      <c r="A3502" s="1"/>
      <c r="B3502" s="1"/>
      <c r="C3502" s="16"/>
      <c r="D3502" s="1"/>
      <c r="E3502" s="1"/>
      <c r="F3502" s="1"/>
      <c r="G3502" s="1"/>
      <c r="H3502" s="11"/>
      <c r="I3502" s="11"/>
      <c r="J3502" s="11"/>
      <c r="K3502" s="2"/>
      <c r="L3502" s="2"/>
      <c r="M3502" s="1"/>
    </row>
    <row r="3503" spans="1:13" x14ac:dyDescent="0.2">
      <c r="A3503" s="1"/>
      <c r="B3503" s="1"/>
      <c r="C3503" s="16"/>
      <c r="D3503" s="1"/>
      <c r="E3503" s="1"/>
      <c r="F3503" s="1"/>
      <c r="G3503" s="1"/>
      <c r="H3503" s="11"/>
      <c r="I3503" s="11"/>
      <c r="J3503" s="11"/>
      <c r="K3503" s="2"/>
      <c r="L3503" s="2"/>
      <c r="M3503" s="1"/>
    </row>
    <row r="3504" spans="1:13" x14ac:dyDescent="0.2">
      <c r="A3504" s="1"/>
      <c r="B3504" s="1"/>
      <c r="C3504" s="16"/>
      <c r="D3504" s="1"/>
      <c r="E3504" s="1"/>
      <c r="F3504" s="1"/>
      <c r="G3504" s="1"/>
      <c r="H3504" s="11"/>
      <c r="I3504" s="11"/>
      <c r="J3504" s="11"/>
      <c r="K3504" s="2"/>
      <c r="L3504" s="2"/>
      <c r="M3504" s="1"/>
    </row>
    <row r="3505" spans="1:13" x14ac:dyDescent="0.2">
      <c r="A3505" s="1"/>
      <c r="B3505" s="1"/>
      <c r="C3505" s="16"/>
      <c r="D3505" s="1"/>
      <c r="E3505" s="1"/>
      <c r="F3505" s="1"/>
      <c r="G3505" s="1"/>
      <c r="H3505" s="11"/>
      <c r="I3505" s="11"/>
      <c r="J3505" s="11"/>
      <c r="K3505" s="2"/>
      <c r="L3505" s="2"/>
      <c r="M3505" s="1"/>
    </row>
    <row r="3506" spans="1:13" x14ac:dyDescent="0.2">
      <c r="A3506" s="1"/>
      <c r="B3506" s="1"/>
      <c r="C3506" s="16"/>
      <c r="D3506" s="1"/>
      <c r="E3506" s="1"/>
      <c r="F3506" s="1"/>
      <c r="G3506" s="1"/>
      <c r="H3506" s="11"/>
      <c r="I3506" s="11"/>
      <c r="J3506" s="11"/>
      <c r="K3506" s="2"/>
      <c r="L3506" s="2"/>
      <c r="M3506" s="1"/>
    </row>
    <row r="3507" spans="1:13" x14ac:dyDescent="0.2">
      <c r="A3507" s="1"/>
      <c r="B3507" s="1"/>
      <c r="C3507" s="16"/>
      <c r="D3507" s="1"/>
      <c r="E3507" s="1"/>
      <c r="F3507" s="1"/>
      <c r="G3507" s="1"/>
      <c r="H3507" s="11"/>
      <c r="I3507" s="11"/>
      <c r="J3507" s="11"/>
      <c r="K3507" s="2"/>
      <c r="L3507" s="2"/>
      <c r="M3507" s="1"/>
    </row>
    <row r="3508" spans="1:13" x14ac:dyDescent="0.2">
      <c r="A3508" s="1"/>
      <c r="B3508" s="1"/>
      <c r="C3508" s="16"/>
      <c r="D3508" s="1"/>
      <c r="E3508" s="1"/>
      <c r="F3508" s="1"/>
      <c r="G3508" s="1"/>
      <c r="H3508" s="11"/>
      <c r="I3508" s="11"/>
      <c r="J3508" s="11"/>
      <c r="K3508" s="2"/>
      <c r="L3508" s="2"/>
      <c r="M3508" s="1"/>
    </row>
    <row r="3509" spans="1:13" x14ac:dyDescent="0.2">
      <c r="A3509" s="1"/>
      <c r="B3509" s="1"/>
      <c r="C3509" s="16"/>
      <c r="D3509" s="1"/>
      <c r="E3509" s="1"/>
      <c r="F3509" s="1"/>
      <c r="G3509" s="1"/>
      <c r="H3509" s="11"/>
      <c r="I3509" s="11"/>
      <c r="J3509" s="11"/>
      <c r="K3509" s="2"/>
      <c r="L3509" s="2"/>
      <c r="M3509" s="1"/>
    </row>
    <row r="3510" spans="1:13" x14ac:dyDescent="0.2">
      <c r="A3510" s="1"/>
      <c r="B3510" s="1"/>
      <c r="C3510" s="16"/>
      <c r="D3510" s="1"/>
      <c r="E3510" s="1"/>
      <c r="F3510" s="1"/>
      <c r="G3510" s="1"/>
      <c r="H3510" s="11"/>
      <c r="I3510" s="11"/>
      <c r="J3510" s="11"/>
      <c r="K3510" s="2"/>
      <c r="L3510" s="2"/>
      <c r="M3510" s="1"/>
    </row>
    <row r="3511" spans="1:13" x14ac:dyDescent="0.2">
      <c r="A3511" s="1"/>
      <c r="B3511" s="1"/>
      <c r="C3511" s="16"/>
      <c r="D3511" s="1"/>
      <c r="E3511" s="1"/>
      <c r="F3511" s="1"/>
      <c r="G3511" s="1"/>
      <c r="H3511" s="11"/>
      <c r="I3511" s="11"/>
      <c r="J3511" s="11"/>
      <c r="K3511" s="2"/>
      <c r="L3511" s="2"/>
      <c r="M3511" s="1"/>
    </row>
    <row r="3512" spans="1:13" x14ac:dyDescent="0.2">
      <c r="A3512" s="1"/>
      <c r="B3512" s="1"/>
      <c r="C3512" s="16"/>
      <c r="D3512" s="1"/>
      <c r="E3512" s="1"/>
      <c r="F3512" s="1"/>
      <c r="G3512" s="1"/>
      <c r="H3512" s="11"/>
      <c r="I3512" s="11"/>
      <c r="J3512" s="11"/>
      <c r="K3512" s="2"/>
      <c r="L3512" s="2"/>
      <c r="M3512" s="1"/>
    </row>
    <row r="3513" spans="1:13" x14ac:dyDescent="0.2">
      <c r="A3513" s="1"/>
      <c r="B3513" s="1"/>
      <c r="C3513" s="16"/>
      <c r="D3513" s="1"/>
      <c r="E3513" s="1"/>
      <c r="F3513" s="1"/>
      <c r="G3513" s="1"/>
      <c r="H3513" s="11"/>
      <c r="I3513" s="11"/>
      <c r="J3513" s="11"/>
      <c r="K3513" s="2"/>
      <c r="L3513" s="2"/>
      <c r="M3513" s="1"/>
    </row>
    <row r="3514" spans="1:13" x14ac:dyDescent="0.2">
      <c r="A3514" s="1"/>
      <c r="B3514" s="1"/>
      <c r="C3514" s="16"/>
      <c r="D3514" s="1"/>
      <c r="E3514" s="1"/>
      <c r="F3514" s="1"/>
      <c r="G3514" s="1"/>
      <c r="H3514" s="11"/>
      <c r="I3514" s="11"/>
      <c r="J3514" s="11"/>
      <c r="K3514" s="2"/>
      <c r="L3514" s="2"/>
      <c r="M3514" s="1"/>
    </row>
    <row r="3515" spans="1:13" x14ac:dyDescent="0.2">
      <c r="A3515" s="1"/>
      <c r="B3515" s="1"/>
      <c r="C3515" s="16"/>
      <c r="D3515" s="1"/>
      <c r="E3515" s="1"/>
      <c r="F3515" s="1"/>
      <c r="G3515" s="1"/>
      <c r="H3515" s="11"/>
      <c r="I3515" s="11"/>
      <c r="J3515" s="11"/>
      <c r="K3515" s="2"/>
      <c r="L3515" s="2"/>
      <c r="M3515" s="1"/>
    </row>
    <row r="3516" spans="1:13" x14ac:dyDescent="0.2">
      <c r="A3516" s="1"/>
      <c r="B3516" s="1"/>
      <c r="C3516" s="16"/>
      <c r="D3516" s="1"/>
      <c r="E3516" s="1"/>
      <c r="F3516" s="1"/>
      <c r="G3516" s="1"/>
      <c r="H3516" s="11"/>
      <c r="I3516" s="11"/>
      <c r="J3516" s="11"/>
      <c r="K3516" s="2"/>
      <c r="L3516" s="2"/>
      <c r="M3516" s="1"/>
    </row>
    <row r="3517" spans="1:13" x14ac:dyDescent="0.2">
      <c r="A3517" s="1"/>
      <c r="B3517" s="1"/>
      <c r="C3517" s="16"/>
      <c r="D3517" s="1"/>
      <c r="E3517" s="1"/>
      <c r="F3517" s="1"/>
      <c r="G3517" s="1"/>
      <c r="H3517" s="11"/>
      <c r="I3517" s="11"/>
      <c r="J3517" s="11"/>
      <c r="K3517" s="2"/>
      <c r="L3517" s="2"/>
      <c r="M3517" s="1"/>
    </row>
    <row r="3518" spans="1:13" x14ac:dyDescent="0.2">
      <c r="A3518" s="1"/>
      <c r="B3518" s="1"/>
      <c r="C3518" s="16"/>
      <c r="D3518" s="1"/>
      <c r="E3518" s="1"/>
      <c r="F3518" s="1"/>
      <c r="G3518" s="1"/>
      <c r="H3518" s="11"/>
      <c r="I3518" s="11"/>
      <c r="J3518" s="11"/>
      <c r="K3518" s="2"/>
      <c r="L3518" s="2"/>
      <c r="M3518" s="1"/>
    </row>
    <row r="3519" spans="1:13" x14ac:dyDescent="0.2">
      <c r="A3519" s="1"/>
      <c r="B3519" s="1"/>
      <c r="C3519" s="16"/>
      <c r="D3519" s="1"/>
      <c r="E3519" s="1"/>
      <c r="F3519" s="1"/>
      <c r="G3519" s="1"/>
      <c r="H3519" s="11"/>
      <c r="I3519" s="11"/>
      <c r="J3519" s="11"/>
      <c r="K3519" s="2"/>
      <c r="L3519" s="2"/>
      <c r="M3519" s="1"/>
    </row>
    <row r="3520" spans="1:13" x14ac:dyDescent="0.2">
      <c r="A3520" s="1"/>
      <c r="B3520" s="1"/>
      <c r="C3520" s="16"/>
      <c r="D3520" s="1"/>
      <c r="E3520" s="1"/>
      <c r="F3520" s="1"/>
      <c r="G3520" s="1"/>
      <c r="H3520" s="11"/>
      <c r="I3520" s="11"/>
      <c r="J3520" s="11"/>
      <c r="K3520" s="2"/>
      <c r="L3520" s="2"/>
      <c r="M3520" s="1"/>
    </row>
    <row r="3521" spans="1:13" x14ac:dyDescent="0.2">
      <c r="A3521" s="1"/>
      <c r="B3521" s="1"/>
      <c r="C3521" s="16"/>
      <c r="D3521" s="1"/>
      <c r="E3521" s="1"/>
      <c r="F3521" s="1"/>
      <c r="G3521" s="1"/>
      <c r="H3521" s="11"/>
      <c r="I3521" s="11"/>
      <c r="J3521" s="11"/>
      <c r="K3521" s="2"/>
      <c r="L3521" s="2"/>
      <c r="M3521" s="1"/>
    </row>
    <row r="3522" spans="1:13" x14ac:dyDescent="0.2">
      <c r="A3522" s="1"/>
      <c r="B3522" s="1"/>
      <c r="C3522" s="16"/>
      <c r="D3522" s="1"/>
      <c r="E3522" s="1"/>
      <c r="F3522" s="1"/>
      <c r="G3522" s="1"/>
      <c r="H3522" s="11"/>
      <c r="I3522" s="11"/>
      <c r="J3522" s="11"/>
      <c r="K3522" s="2"/>
      <c r="L3522" s="2"/>
      <c r="M3522" s="1"/>
    </row>
    <row r="3523" spans="1:13" x14ac:dyDescent="0.2">
      <c r="A3523" s="1"/>
      <c r="B3523" s="1"/>
      <c r="C3523" s="16"/>
      <c r="D3523" s="1"/>
      <c r="E3523" s="1"/>
      <c r="F3523" s="1"/>
      <c r="G3523" s="1"/>
      <c r="H3523" s="11"/>
      <c r="I3523" s="11"/>
      <c r="J3523" s="11"/>
      <c r="K3523" s="2"/>
      <c r="L3523" s="2"/>
      <c r="M3523" s="1"/>
    </row>
    <row r="3524" spans="1:13" x14ac:dyDescent="0.2">
      <c r="A3524" s="1"/>
      <c r="B3524" s="1"/>
      <c r="C3524" s="16"/>
      <c r="D3524" s="1"/>
      <c r="E3524" s="1"/>
      <c r="F3524" s="1"/>
      <c r="G3524" s="1"/>
      <c r="H3524" s="11"/>
      <c r="I3524" s="11"/>
      <c r="J3524" s="11"/>
      <c r="K3524" s="2"/>
      <c r="L3524" s="2"/>
      <c r="M3524" s="1"/>
    </row>
    <row r="3525" spans="1:13" x14ac:dyDescent="0.2">
      <c r="A3525" s="1"/>
      <c r="B3525" s="1"/>
      <c r="C3525" s="16"/>
      <c r="D3525" s="1"/>
      <c r="E3525" s="1"/>
      <c r="F3525" s="1"/>
      <c r="G3525" s="1"/>
      <c r="H3525" s="11"/>
      <c r="I3525" s="11"/>
      <c r="J3525" s="11"/>
      <c r="K3525" s="2"/>
      <c r="L3525" s="2"/>
      <c r="M3525" s="1"/>
    </row>
    <row r="3526" spans="1:13" x14ac:dyDescent="0.2">
      <c r="A3526" s="1"/>
      <c r="B3526" s="1"/>
      <c r="C3526" s="16"/>
      <c r="D3526" s="1"/>
      <c r="E3526" s="1"/>
      <c r="F3526" s="1"/>
      <c r="G3526" s="1"/>
      <c r="H3526" s="11"/>
      <c r="I3526" s="11"/>
      <c r="J3526" s="11"/>
      <c r="K3526" s="2"/>
      <c r="L3526" s="2"/>
      <c r="M3526" s="1"/>
    </row>
    <row r="3527" spans="1:13" x14ac:dyDescent="0.2">
      <c r="A3527" s="1"/>
      <c r="B3527" s="1"/>
      <c r="C3527" s="16"/>
      <c r="D3527" s="1"/>
      <c r="E3527" s="1"/>
      <c r="F3527" s="1"/>
      <c r="G3527" s="1"/>
      <c r="H3527" s="11"/>
      <c r="I3527" s="11"/>
      <c r="J3527" s="11"/>
      <c r="K3527" s="2"/>
      <c r="L3527" s="2"/>
      <c r="M3527" s="1"/>
    </row>
    <row r="3528" spans="1:13" x14ac:dyDescent="0.2">
      <c r="A3528" s="1"/>
      <c r="B3528" s="1"/>
      <c r="C3528" s="16"/>
      <c r="D3528" s="1"/>
      <c r="E3528" s="1"/>
      <c r="F3528" s="1"/>
      <c r="G3528" s="1"/>
      <c r="H3528" s="11"/>
      <c r="I3528" s="11"/>
      <c r="J3528" s="11"/>
      <c r="K3528" s="2"/>
      <c r="L3528" s="2"/>
      <c r="M3528" s="1"/>
    </row>
    <row r="3529" spans="1:13" x14ac:dyDescent="0.2">
      <c r="A3529" s="1"/>
      <c r="B3529" s="1"/>
      <c r="C3529" s="16"/>
      <c r="D3529" s="1"/>
      <c r="E3529" s="1"/>
      <c r="F3529" s="1"/>
      <c r="G3529" s="1"/>
      <c r="H3529" s="11"/>
      <c r="I3529" s="11"/>
      <c r="J3529" s="11"/>
      <c r="K3529" s="2"/>
      <c r="L3529" s="2"/>
      <c r="M3529" s="1"/>
    </row>
    <row r="3530" spans="1:13" x14ac:dyDescent="0.2">
      <c r="A3530" s="1"/>
      <c r="B3530" s="1"/>
      <c r="C3530" s="16"/>
      <c r="D3530" s="1"/>
      <c r="E3530" s="1"/>
      <c r="F3530" s="1"/>
      <c r="G3530" s="1"/>
      <c r="H3530" s="11"/>
      <c r="I3530" s="11"/>
      <c r="J3530" s="11"/>
      <c r="K3530" s="2"/>
      <c r="L3530" s="2"/>
      <c r="M3530" s="1"/>
    </row>
    <row r="3531" spans="1:13" x14ac:dyDescent="0.2">
      <c r="A3531" s="1"/>
      <c r="B3531" s="1"/>
      <c r="C3531" s="16"/>
      <c r="D3531" s="1"/>
      <c r="E3531" s="1"/>
      <c r="F3531" s="1"/>
      <c r="G3531" s="1"/>
      <c r="H3531" s="11"/>
      <c r="I3531" s="11"/>
      <c r="J3531" s="11"/>
      <c r="K3531" s="2"/>
      <c r="L3531" s="2"/>
      <c r="M3531" s="1"/>
    </row>
    <row r="3532" spans="1:13" x14ac:dyDescent="0.2">
      <c r="A3532" s="1"/>
      <c r="B3532" s="1"/>
      <c r="C3532" s="16"/>
      <c r="D3532" s="1"/>
      <c r="E3532" s="1"/>
      <c r="F3532" s="1"/>
      <c r="G3532" s="1"/>
      <c r="H3532" s="11"/>
      <c r="I3532" s="11"/>
      <c r="J3532" s="11"/>
      <c r="K3532" s="2"/>
      <c r="L3532" s="2"/>
      <c r="M3532" s="1"/>
    </row>
    <row r="3533" spans="1:13" x14ac:dyDescent="0.2">
      <c r="A3533" s="1"/>
      <c r="B3533" s="1"/>
      <c r="C3533" s="16"/>
      <c r="D3533" s="1"/>
      <c r="E3533" s="1"/>
      <c r="F3533" s="1"/>
      <c r="G3533" s="1"/>
      <c r="H3533" s="11"/>
      <c r="I3533" s="11"/>
      <c r="J3533" s="11"/>
      <c r="K3533" s="2"/>
      <c r="L3533" s="2"/>
      <c r="M3533" s="1"/>
    </row>
    <row r="3534" spans="1:13" x14ac:dyDescent="0.2">
      <c r="A3534" s="1"/>
      <c r="B3534" s="1"/>
      <c r="C3534" s="16"/>
      <c r="D3534" s="1"/>
      <c r="E3534" s="1"/>
      <c r="F3534" s="1"/>
      <c r="G3534" s="1"/>
      <c r="H3534" s="11"/>
      <c r="I3534" s="11"/>
      <c r="J3534" s="11"/>
      <c r="K3534" s="2"/>
      <c r="L3534" s="2"/>
      <c r="M3534" s="1"/>
    </row>
    <row r="3535" spans="1:13" x14ac:dyDescent="0.2">
      <c r="A3535" s="1"/>
      <c r="B3535" s="1"/>
      <c r="C3535" s="16"/>
      <c r="D3535" s="1"/>
      <c r="E3535" s="1"/>
      <c r="F3535" s="1"/>
      <c r="G3535" s="1"/>
      <c r="H3535" s="11"/>
      <c r="I3535" s="11"/>
      <c r="J3535" s="11"/>
      <c r="K3535" s="2"/>
      <c r="L3535" s="2"/>
      <c r="M3535" s="1"/>
    </row>
    <row r="3536" spans="1:13" x14ac:dyDescent="0.2">
      <c r="A3536" s="1"/>
      <c r="B3536" s="1"/>
      <c r="C3536" s="16"/>
      <c r="D3536" s="1"/>
      <c r="E3536" s="1"/>
      <c r="F3536" s="1"/>
      <c r="G3536" s="1"/>
      <c r="H3536" s="11"/>
      <c r="I3536" s="11"/>
      <c r="J3536" s="11"/>
      <c r="K3536" s="2"/>
      <c r="L3536" s="2"/>
      <c r="M3536" s="1"/>
    </row>
    <row r="3537" spans="1:13" x14ac:dyDescent="0.2">
      <c r="A3537" s="1"/>
      <c r="B3537" s="1"/>
      <c r="C3537" s="16"/>
      <c r="D3537" s="1"/>
      <c r="E3537" s="1"/>
      <c r="F3537" s="1"/>
      <c r="G3537" s="1"/>
      <c r="H3537" s="11"/>
      <c r="I3537" s="11"/>
      <c r="J3537" s="11"/>
      <c r="K3537" s="2"/>
      <c r="L3537" s="2"/>
      <c r="M3537" s="1"/>
    </row>
    <row r="3538" spans="1:13" x14ac:dyDescent="0.2">
      <c r="A3538" s="1"/>
      <c r="B3538" s="1"/>
      <c r="C3538" s="16"/>
      <c r="D3538" s="1"/>
      <c r="E3538" s="1"/>
      <c r="F3538" s="1"/>
      <c r="G3538" s="1"/>
      <c r="H3538" s="11"/>
      <c r="I3538" s="11"/>
      <c r="J3538" s="11"/>
      <c r="K3538" s="2"/>
      <c r="L3538" s="2"/>
      <c r="M3538" s="1"/>
    </row>
    <row r="3539" spans="1:13" x14ac:dyDescent="0.2">
      <c r="A3539" s="1"/>
      <c r="B3539" s="1"/>
      <c r="C3539" s="16"/>
      <c r="D3539" s="1"/>
      <c r="E3539" s="1"/>
      <c r="F3539" s="1"/>
      <c r="G3539" s="1"/>
      <c r="H3539" s="11"/>
      <c r="I3539" s="11"/>
      <c r="J3539" s="11"/>
      <c r="K3539" s="2"/>
      <c r="L3539" s="2"/>
      <c r="M3539" s="1"/>
    </row>
    <row r="3540" spans="1:13" x14ac:dyDescent="0.2">
      <c r="A3540" s="1"/>
      <c r="B3540" s="1"/>
      <c r="C3540" s="16"/>
      <c r="D3540" s="1"/>
      <c r="E3540" s="1"/>
      <c r="F3540" s="1"/>
      <c r="G3540" s="1"/>
      <c r="H3540" s="11"/>
      <c r="I3540" s="11"/>
      <c r="J3540" s="11"/>
      <c r="K3540" s="2"/>
      <c r="L3540" s="2"/>
      <c r="M3540" s="1"/>
    </row>
    <row r="3541" spans="1:13" x14ac:dyDescent="0.2">
      <c r="A3541" s="1"/>
      <c r="B3541" s="1"/>
      <c r="C3541" s="16"/>
      <c r="D3541" s="1"/>
      <c r="E3541" s="1"/>
      <c r="F3541" s="1"/>
      <c r="G3541" s="1"/>
      <c r="H3541" s="11"/>
      <c r="I3541" s="11"/>
      <c r="J3541" s="11"/>
      <c r="K3541" s="2"/>
      <c r="L3541" s="2"/>
      <c r="M3541" s="1"/>
    </row>
    <row r="3542" spans="1:13" x14ac:dyDescent="0.2">
      <c r="A3542" s="1"/>
      <c r="B3542" s="1"/>
      <c r="C3542" s="16"/>
      <c r="D3542" s="1"/>
      <c r="E3542" s="1"/>
      <c r="F3542" s="1"/>
      <c r="G3542" s="1"/>
      <c r="H3542" s="11"/>
      <c r="I3542" s="11"/>
      <c r="J3542" s="11"/>
      <c r="K3542" s="2"/>
      <c r="L3542" s="2"/>
      <c r="M3542" s="1"/>
    </row>
    <row r="3543" spans="1:13" x14ac:dyDescent="0.2">
      <c r="A3543" s="1"/>
      <c r="B3543" s="1"/>
      <c r="C3543" s="16"/>
      <c r="D3543" s="1"/>
      <c r="E3543" s="1"/>
      <c r="F3543" s="1"/>
      <c r="G3543" s="1"/>
      <c r="H3543" s="11"/>
      <c r="I3543" s="11"/>
      <c r="J3543" s="11"/>
      <c r="K3543" s="2"/>
      <c r="L3543" s="2"/>
      <c r="M3543" s="1"/>
    </row>
    <row r="3544" spans="1:13" x14ac:dyDescent="0.2">
      <c r="A3544" s="1"/>
      <c r="B3544" s="1"/>
      <c r="C3544" s="16"/>
      <c r="D3544" s="1"/>
      <c r="E3544" s="1"/>
      <c r="F3544" s="1"/>
      <c r="G3544" s="1"/>
      <c r="H3544" s="11"/>
      <c r="I3544" s="11"/>
      <c r="J3544" s="11"/>
      <c r="K3544" s="2"/>
      <c r="L3544" s="2"/>
      <c r="M3544" s="1"/>
    </row>
    <row r="3545" spans="1:13" x14ac:dyDescent="0.2">
      <c r="A3545" s="1"/>
      <c r="B3545" s="1"/>
      <c r="C3545" s="16"/>
      <c r="D3545" s="1"/>
      <c r="E3545" s="1"/>
      <c r="F3545" s="1"/>
      <c r="G3545" s="1"/>
      <c r="H3545" s="11"/>
      <c r="I3545" s="11"/>
      <c r="J3545" s="11"/>
      <c r="K3545" s="2"/>
      <c r="L3545" s="2"/>
      <c r="M3545" s="1"/>
    </row>
    <row r="3546" spans="1:13" x14ac:dyDescent="0.2">
      <c r="A3546" s="1"/>
      <c r="B3546" s="1"/>
      <c r="C3546" s="16"/>
      <c r="D3546" s="1"/>
      <c r="E3546" s="1"/>
      <c r="F3546" s="1"/>
      <c r="G3546" s="1"/>
      <c r="H3546" s="11"/>
      <c r="I3546" s="11"/>
      <c r="J3546" s="11"/>
      <c r="K3546" s="2"/>
      <c r="L3546" s="2"/>
      <c r="M3546" s="1"/>
    </row>
    <row r="3547" spans="1:13" x14ac:dyDescent="0.2">
      <c r="A3547" s="1"/>
      <c r="B3547" s="1"/>
      <c r="C3547" s="16"/>
      <c r="D3547" s="1"/>
      <c r="E3547" s="1"/>
      <c r="F3547" s="1"/>
      <c r="G3547" s="1"/>
      <c r="H3547" s="11"/>
      <c r="I3547" s="11"/>
      <c r="J3547" s="11"/>
      <c r="K3547" s="2"/>
      <c r="L3547" s="2"/>
      <c r="M3547" s="1"/>
    </row>
    <row r="3548" spans="1:13" x14ac:dyDescent="0.2">
      <c r="A3548" s="1"/>
      <c r="B3548" s="1"/>
      <c r="C3548" s="16"/>
      <c r="D3548" s="1"/>
      <c r="E3548" s="1"/>
      <c r="F3548" s="1"/>
      <c r="G3548" s="1"/>
      <c r="H3548" s="11"/>
      <c r="I3548" s="11"/>
      <c r="J3548" s="11"/>
      <c r="K3548" s="2"/>
      <c r="L3548" s="2"/>
      <c r="M3548" s="1"/>
    </row>
    <row r="3549" spans="1:13" x14ac:dyDescent="0.2">
      <c r="A3549" s="1"/>
      <c r="B3549" s="1"/>
      <c r="C3549" s="16"/>
      <c r="D3549" s="1"/>
      <c r="E3549" s="1"/>
      <c r="F3549" s="1"/>
      <c r="G3549" s="1"/>
      <c r="H3549" s="11"/>
      <c r="I3549" s="11"/>
      <c r="J3549" s="11"/>
      <c r="K3549" s="2"/>
      <c r="L3549" s="2"/>
      <c r="M3549" s="1"/>
    </row>
    <row r="3550" spans="1:13" x14ac:dyDescent="0.2">
      <c r="A3550" s="1"/>
      <c r="B3550" s="1"/>
      <c r="C3550" s="16"/>
      <c r="D3550" s="1"/>
      <c r="E3550" s="1"/>
      <c r="F3550" s="1"/>
      <c r="G3550" s="1"/>
      <c r="H3550" s="11"/>
      <c r="I3550" s="11"/>
      <c r="J3550" s="11"/>
      <c r="K3550" s="2"/>
      <c r="L3550" s="2"/>
      <c r="M3550" s="1"/>
    </row>
    <row r="3551" spans="1:13" x14ac:dyDescent="0.2">
      <c r="A3551" s="1"/>
      <c r="B3551" s="1"/>
      <c r="C3551" s="16"/>
      <c r="D3551" s="1"/>
      <c r="E3551" s="1"/>
      <c r="F3551" s="1"/>
      <c r="G3551" s="1"/>
      <c r="H3551" s="11"/>
      <c r="I3551" s="11"/>
      <c r="J3551" s="11"/>
      <c r="K3551" s="2"/>
      <c r="L3551" s="2"/>
      <c r="M3551" s="1"/>
    </row>
    <row r="3552" spans="1:13" x14ac:dyDescent="0.2">
      <c r="A3552" s="1"/>
      <c r="B3552" s="1"/>
      <c r="C3552" s="16"/>
      <c r="D3552" s="1"/>
      <c r="E3552" s="1"/>
      <c r="F3552" s="1"/>
      <c r="G3552" s="1"/>
      <c r="H3552" s="11"/>
      <c r="I3552" s="11"/>
      <c r="J3552" s="11"/>
      <c r="K3552" s="2"/>
      <c r="L3552" s="2"/>
      <c r="M3552" s="1"/>
    </row>
    <row r="3553" spans="1:13" x14ac:dyDescent="0.2">
      <c r="A3553" s="1"/>
      <c r="B3553" s="1"/>
      <c r="C3553" s="16"/>
      <c r="D3553" s="1"/>
      <c r="E3553" s="1"/>
      <c r="F3553" s="1"/>
      <c r="G3553" s="1"/>
      <c r="H3553" s="11"/>
      <c r="I3553" s="11"/>
      <c r="J3553" s="11"/>
      <c r="K3553" s="2"/>
      <c r="L3553" s="2"/>
      <c r="M3553" s="1"/>
    </row>
    <row r="3554" spans="1:13" x14ac:dyDescent="0.2">
      <c r="A3554" s="1"/>
      <c r="B3554" s="1"/>
      <c r="C3554" s="16"/>
      <c r="D3554" s="1"/>
      <c r="E3554" s="1"/>
      <c r="F3554" s="1"/>
      <c r="G3554" s="1"/>
      <c r="H3554" s="11"/>
      <c r="I3554" s="11"/>
      <c r="J3554" s="11"/>
      <c r="K3554" s="2"/>
      <c r="L3554" s="2"/>
      <c r="M3554" s="1"/>
    </row>
    <row r="3555" spans="1:13" x14ac:dyDescent="0.2">
      <c r="A3555" s="1"/>
      <c r="B3555" s="1"/>
      <c r="C3555" s="16"/>
      <c r="D3555" s="1"/>
      <c r="E3555" s="1"/>
      <c r="F3555" s="1"/>
      <c r="G3555" s="1"/>
      <c r="H3555" s="11"/>
      <c r="I3555" s="11"/>
      <c r="J3555" s="11"/>
      <c r="K3555" s="2"/>
      <c r="L3555" s="2"/>
      <c r="M3555" s="1"/>
    </row>
    <row r="3556" spans="1:13" x14ac:dyDescent="0.2">
      <c r="A3556" s="1"/>
      <c r="B3556" s="1"/>
      <c r="C3556" s="16"/>
      <c r="D3556" s="1"/>
      <c r="E3556" s="1"/>
      <c r="F3556" s="1"/>
      <c r="G3556" s="1"/>
      <c r="H3556" s="11"/>
      <c r="I3556" s="11"/>
      <c r="J3556" s="11"/>
      <c r="K3556" s="2"/>
      <c r="L3556" s="2"/>
      <c r="M3556" s="1"/>
    </row>
    <row r="3557" spans="1:13" x14ac:dyDescent="0.2">
      <c r="A3557" s="1"/>
      <c r="B3557" s="1"/>
      <c r="C3557" s="16"/>
      <c r="D3557" s="1"/>
      <c r="E3557" s="1"/>
      <c r="F3557" s="1"/>
      <c r="G3557" s="1"/>
      <c r="H3557" s="11"/>
      <c r="I3557" s="11"/>
      <c r="J3557" s="11"/>
      <c r="K3557" s="2"/>
      <c r="L3557" s="2"/>
      <c r="M3557" s="1"/>
    </row>
    <row r="3558" spans="1:13" x14ac:dyDescent="0.2">
      <c r="A3558" s="1"/>
      <c r="B3558" s="1"/>
      <c r="C3558" s="16"/>
      <c r="D3558" s="1"/>
      <c r="E3558" s="1"/>
      <c r="F3558" s="1"/>
      <c r="G3558" s="1"/>
      <c r="H3558" s="11"/>
      <c r="I3558" s="11"/>
      <c r="J3558" s="11"/>
      <c r="K3558" s="2"/>
      <c r="L3558" s="2"/>
      <c r="M3558" s="1"/>
    </row>
    <row r="3559" spans="1:13" x14ac:dyDescent="0.2">
      <c r="A3559" s="1"/>
      <c r="B3559" s="1"/>
      <c r="C3559" s="16"/>
      <c r="D3559" s="1"/>
      <c r="E3559" s="1"/>
      <c r="F3559" s="1"/>
      <c r="G3559" s="1"/>
      <c r="H3559" s="11"/>
      <c r="I3559" s="11"/>
      <c r="J3559" s="11"/>
      <c r="K3559" s="2"/>
      <c r="L3559" s="2"/>
      <c r="M3559" s="1"/>
    </row>
    <row r="3560" spans="1:13" x14ac:dyDescent="0.2">
      <c r="A3560" s="1"/>
      <c r="B3560" s="1"/>
      <c r="C3560" s="16"/>
      <c r="D3560" s="1"/>
      <c r="E3560" s="1"/>
      <c r="F3560" s="1"/>
      <c r="G3560" s="1"/>
      <c r="H3560" s="11"/>
      <c r="I3560" s="11"/>
      <c r="J3560" s="11"/>
      <c r="K3560" s="2"/>
      <c r="L3560" s="2"/>
      <c r="M3560" s="1"/>
    </row>
    <row r="3561" spans="1:13" x14ac:dyDescent="0.2">
      <c r="A3561" s="1"/>
      <c r="B3561" s="1"/>
      <c r="C3561" s="16"/>
      <c r="D3561" s="1"/>
      <c r="E3561" s="1"/>
      <c r="F3561" s="1"/>
      <c r="G3561" s="1"/>
      <c r="H3561" s="11"/>
      <c r="I3561" s="11"/>
      <c r="J3561" s="11"/>
      <c r="K3561" s="2"/>
      <c r="L3561" s="2"/>
      <c r="M3561" s="1"/>
    </row>
    <row r="3562" spans="1:13" x14ac:dyDescent="0.2">
      <c r="A3562" s="1"/>
      <c r="B3562" s="1"/>
      <c r="C3562" s="16"/>
      <c r="D3562" s="1"/>
      <c r="E3562" s="1"/>
      <c r="F3562" s="1"/>
      <c r="G3562" s="1"/>
      <c r="H3562" s="11"/>
      <c r="I3562" s="11"/>
      <c r="J3562" s="11"/>
      <c r="K3562" s="2"/>
      <c r="L3562" s="2"/>
      <c r="M3562" s="1"/>
    </row>
    <row r="3563" spans="1:13" x14ac:dyDescent="0.2">
      <c r="A3563" s="1"/>
      <c r="B3563" s="1"/>
      <c r="C3563" s="16"/>
      <c r="D3563" s="1"/>
      <c r="E3563" s="1"/>
      <c r="F3563" s="1"/>
      <c r="G3563" s="1"/>
      <c r="H3563" s="11"/>
      <c r="I3563" s="11"/>
      <c r="J3563" s="11"/>
      <c r="K3563" s="2"/>
      <c r="L3563" s="2"/>
      <c r="M3563" s="1"/>
    </row>
    <row r="3564" spans="1:13" x14ac:dyDescent="0.2">
      <c r="A3564" s="1"/>
      <c r="B3564" s="1"/>
      <c r="C3564" s="16"/>
      <c r="D3564" s="1"/>
      <c r="E3564" s="1"/>
      <c r="F3564" s="1"/>
      <c r="G3564" s="1"/>
      <c r="H3564" s="11"/>
      <c r="I3564" s="11"/>
      <c r="J3564" s="11"/>
      <c r="K3564" s="2"/>
      <c r="L3564" s="2"/>
      <c r="M3564" s="1"/>
    </row>
    <row r="3565" spans="1:13" x14ac:dyDescent="0.2">
      <c r="A3565" s="1"/>
      <c r="B3565" s="1"/>
      <c r="C3565" s="16"/>
      <c r="D3565" s="1"/>
      <c r="E3565" s="1"/>
      <c r="F3565" s="1"/>
      <c r="G3565" s="1"/>
      <c r="H3565" s="11"/>
      <c r="I3565" s="11"/>
      <c r="J3565" s="11"/>
      <c r="K3565" s="2"/>
      <c r="L3565" s="2"/>
      <c r="M3565" s="1"/>
    </row>
    <row r="3566" spans="1:13" x14ac:dyDescent="0.2">
      <c r="A3566" s="1"/>
      <c r="B3566" s="1"/>
      <c r="C3566" s="16"/>
      <c r="D3566" s="1"/>
      <c r="E3566" s="1"/>
      <c r="F3566" s="1"/>
      <c r="G3566" s="1"/>
      <c r="H3566" s="11"/>
      <c r="I3566" s="11"/>
      <c r="J3566" s="11"/>
      <c r="K3566" s="2"/>
      <c r="L3566" s="2"/>
      <c r="M3566" s="1"/>
    </row>
    <row r="3567" spans="1:13" x14ac:dyDescent="0.2">
      <c r="A3567" s="1"/>
      <c r="B3567" s="1"/>
      <c r="C3567" s="16"/>
      <c r="D3567" s="1"/>
      <c r="E3567" s="1"/>
      <c r="F3567" s="1"/>
      <c r="G3567" s="1"/>
      <c r="H3567" s="11"/>
      <c r="I3567" s="11"/>
      <c r="J3567" s="11"/>
      <c r="K3567" s="2"/>
      <c r="L3567" s="2"/>
      <c r="M3567" s="1"/>
    </row>
    <row r="3568" spans="1:13" x14ac:dyDescent="0.2">
      <c r="A3568" s="1"/>
      <c r="B3568" s="1"/>
      <c r="C3568" s="16"/>
      <c r="D3568" s="1"/>
      <c r="E3568" s="1"/>
      <c r="F3568" s="1"/>
      <c r="G3568" s="1"/>
      <c r="H3568" s="11"/>
      <c r="I3568" s="11"/>
      <c r="J3568" s="11"/>
      <c r="K3568" s="2"/>
      <c r="L3568" s="2"/>
      <c r="M3568" s="1"/>
    </row>
    <row r="3569" spans="1:13" x14ac:dyDescent="0.2">
      <c r="A3569" s="1"/>
      <c r="B3569" s="1"/>
      <c r="C3569" s="16"/>
      <c r="D3569" s="1"/>
      <c r="E3569" s="1"/>
      <c r="F3569" s="1"/>
      <c r="G3569" s="1"/>
      <c r="H3569" s="11"/>
      <c r="I3569" s="11"/>
      <c r="J3569" s="11"/>
      <c r="K3569" s="2"/>
      <c r="L3569" s="2"/>
      <c r="M3569" s="1"/>
    </row>
    <row r="3570" spans="1:13" x14ac:dyDescent="0.2">
      <c r="A3570" s="1"/>
      <c r="B3570" s="1"/>
      <c r="C3570" s="16"/>
      <c r="D3570" s="1"/>
      <c r="E3570" s="1"/>
      <c r="F3570" s="1"/>
      <c r="G3570" s="1"/>
      <c r="H3570" s="11"/>
      <c r="I3570" s="11"/>
      <c r="J3570" s="11"/>
      <c r="K3570" s="2"/>
      <c r="L3570" s="2"/>
      <c r="M3570" s="1"/>
    </row>
    <row r="3571" spans="1:13" x14ac:dyDescent="0.2">
      <c r="A3571" s="1"/>
      <c r="B3571" s="1"/>
      <c r="C3571" s="16"/>
      <c r="D3571" s="1"/>
      <c r="E3571" s="1"/>
      <c r="F3571" s="1"/>
      <c r="G3571" s="1"/>
      <c r="H3571" s="11"/>
      <c r="I3571" s="11"/>
      <c r="J3571" s="11"/>
      <c r="K3571" s="2"/>
      <c r="L3571" s="2"/>
      <c r="M3571" s="1"/>
    </row>
    <row r="3572" spans="1:13" x14ac:dyDescent="0.2">
      <c r="A3572" s="1"/>
      <c r="B3572" s="1"/>
      <c r="C3572" s="16"/>
      <c r="D3572" s="1"/>
      <c r="E3572" s="1"/>
      <c r="F3572" s="1"/>
      <c r="G3572" s="1"/>
      <c r="H3572" s="11"/>
      <c r="I3572" s="11"/>
      <c r="J3572" s="11"/>
      <c r="K3572" s="2"/>
      <c r="L3572" s="2"/>
      <c r="M3572" s="1"/>
    </row>
    <row r="3573" spans="1:13" x14ac:dyDescent="0.2">
      <c r="A3573" s="1"/>
      <c r="B3573" s="1"/>
      <c r="C3573" s="16"/>
      <c r="D3573" s="1"/>
      <c r="E3573" s="1"/>
      <c r="F3573" s="1"/>
      <c r="G3573" s="1"/>
      <c r="H3573" s="11"/>
      <c r="I3573" s="11"/>
      <c r="J3573" s="11"/>
      <c r="K3573" s="2"/>
      <c r="L3573" s="2"/>
      <c r="M3573" s="1"/>
    </row>
    <row r="3574" spans="1:13" x14ac:dyDescent="0.2">
      <c r="A3574" s="1"/>
      <c r="B3574" s="1"/>
      <c r="C3574" s="16"/>
      <c r="D3574" s="1"/>
      <c r="E3574" s="1"/>
      <c r="F3574" s="1"/>
      <c r="G3574" s="1"/>
      <c r="H3574" s="11"/>
      <c r="I3574" s="11"/>
      <c r="J3574" s="11"/>
      <c r="K3574" s="2"/>
      <c r="L3574" s="2"/>
      <c r="M3574" s="1"/>
    </row>
    <row r="3575" spans="1:13" x14ac:dyDescent="0.2">
      <c r="A3575" s="1"/>
      <c r="B3575" s="1"/>
      <c r="C3575" s="16"/>
      <c r="D3575" s="1"/>
      <c r="E3575" s="1"/>
      <c r="F3575" s="1"/>
      <c r="G3575" s="1"/>
      <c r="H3575" s="11"/>
      <c r="I3575" s="11"/>
      <c r="J3575" s="11"/>
      <c r="K3575" s="2"/>
      <c r="L3575" s="2"/>
      <c r="M3575" s="1"/>
    </row>
    <row r="3576" spans="1:13" x14ac:dyDescent="0.2">
      <c r="A3576" s="1"/>
      <c r="B3576" s="1"/>
      <c r="C3576" s="16"/>
      <c r="D3576" s="1"/>
      <c r="E3576" s="1"/>
      <c r="F3576" s="1"/>
      <c r="G3576" s="1"/>
      <c r="H3576" s="11"/>
      <c r="I3576" s="11"/>
      <c r="J3576" s="11"/>
      <c r="K3576" s="2"/>
      <c r="L3576" s="2"/>
      <c r="M3576" s="1"/>
    </row>
    <row r="3577" spans="1:13" x14ac:dyDescent="0.2">
      <c r="A3577" s="1"/>
      <c r="B3577" s="1"/>
      <c r="C3577" s="16"/>
      <c r="D3577" s="1"/>
      <c r="E3577" s="1"/>
      <c r="F3577" s="1"/>
      <c r="G3577" s="1"/>
      <c r="H3577" s="11"/>
      <c r="I3577" s="11"/>
      <c r="J3577" s="11"/>
      <c r="K3577" s="2"/>
      <c r="L3577" s="2"/>
      <c r="M3577" s="1"/>
    </row>
    <row r="3578" spans="1:13" x14ac:dyDescent="0.2">
      <c r="A3578" s="1"/>
      <c r="B3578" s="1"/>
      <c r="C3578" s="16"/>
      <c r="D3578" s="1"/>
      <c r="E3578" s="1"/>
      <c r="F3578" s="1"/>
      <c r="G3578" s="1"/>
      <c r="H3578" s="11"/>
      <c r="I3578" s="11"/>
      <c r="J3578" s="11"/>
      <c r="K3578" s="2"/>
      <c r="L3578" s="2"/>
      <c r="M3578" s="1"/>
    </row>
    <row r="3579" spans="1:13" x14ac:dyDescent="0.2">
      <c r="A3579" s="1"/>
      <c r="B3579" s="1"/>
      <c r="C3579" s="16"/>
      <c r="D3579" s="1"/>
      <c r="E3579" s="1"/>
      <c r="F3579" s="1"/>
      <c r="G3579" s="1"/>
      <c r="H3579" s="11"/>
      <c r="I3579" s="11"/>
      <c r="J3579" s="11"/>
      <c r="K3579" s="2"/>
      <c r="L3579" s="2"/>
      <c r="M3579" s="1"/>
    </row>
    <row r="3580" spans="1:13" x14ac:dyDescent="0.2">
      <c r="A3580" s="1"/>
      <c r="B3580" s="1"/>
      <c r="C3580" s="16"/>
      <c r="D3580" s="1"/>
      <c r="E3580" s="1"/>
      <c r="F3580" s="1"/>
      <c r="G3580" s="1"/>
      <c r="H3580" s="11"/>
      <c r="I3580" s="11"/>
      <c r="J3580" s="11"/>
      <c r="K3580" s="2"/>
      <c r="L3580" s="2"/>
      <c r="M3580" s="1"/>
    </row>
    <row r="3581" spans="1:13" x14ac:dyDescent="0.2">
      <c r="A3581" s="1"/>
      <c r="B3581" s="1"/>
      <c r="C3581" s="16"/>
      <c r="D3581" s="1"/>
      <c r="E3581" s="1"/>
      <c r="F3581" s="1"/>
      <c r="G3581" s="1"/>
      <c r="H3581" s="11"/>
      <c r="I3581" s="11"/>
      <c r="J3581" s="11"/>
      <c r="K3581" s="2"/>
      <c r="L3581" s="2"/>
      <c r="M3581" s="1"/>
    </row>
    <row r="3582" spans="1:13" x14ac:dyDescent="0.2">
      <c r="A3582" s="1"/>
      <c r="B3582" s="1"/>
      <c r="C3582" s="16"/>
      <c r="D3582" s="1"/>
      <c r="E3582" s="1"/>
      <c r="F3582" s="1"/>
      <c r="G3582" s="1"/>
      <c r="H3582" s="11"/>
      <c r="I3582" s="11"/>
      <c r="J3582" s="11"/>
      <c r="K3582" s="2"/>
      <c r="L3582" s="2"/>
      <c r="M3582" s="1"/>
    </row>
    <row r="3583" spans="1:13" x14ac:dyDescent="0.2">
      <c r="A3583" s="1"/>
      <c r="B3583" s="1"/>
      <c r="C3583" s="16"/>
      <c r="D3583" s="1"/>
      <c r="E3583" s="1"/>
      <c r="F3583" s="1"/>
      <c r="G3583" s="1"/>
      <c r="H3583" s="11"/>
      <c r="I3583" s="11"/>
      <c r="J3583" s="11"/>
      <c r="K3583" s="2"/>
      <c r="L3583" s="2"/>
      <c r="M3583" s="1"/>
    </row>
    <row r="3584" spans="1:13" x14ac:dyDescent="0.2">
      <c r="A3584" s="1"/>
      <c r="B3584" s="1"/>
      <c r="C3584" s="16"/>
      <c r="D3584" s="1"/>
      <c r="E3584" s="1"/>
      <c r="F3584" s="1"/>
      <c r="G3584" s="1"/>
      <c r="H3584" s="11"/>
      <c r="I3584" s="11"/>
      <c r="J3584" s="11"/>
      <c r="K3584" s="2"/>
      <c r="L3584" s="2"/>
      <c r="M3584" s="1"/>
    </row>
    <row r="3585" spans="1:13" x14ac:dyDescent="0.2">
      <c r="A3585" s="1"/>
      <c r="B3585" s="1"/>
      <c r="C3585" s="16"/>
      <c r="D3585" s="1"/>
      <c r="E3585" s="1"/>
      <c r="F3585" s="1"/>
      <c r="G3585" s="1"/>
      <c r="H3585" s="11"/>
      <c r="I3585" s="11"/>
      <c r="J3585" s="11"/>
      <c r="K3585" s="2"/>
      <c r="L3585" s="2"/>
      <c r="M3585" s="1"/>
    </row>
    <row r="3586" spans="1:13" x14ac:dyDescent="0.2">
      <c r="A3586" s="1"/>
      <c r="B3586" s="1"/>
      <c r="C3586" s="16"/>
      <c r="D3586" s="1"/>
      <c r="E3586" s="1"/>
      <c r="F3586" s="1"/>
      <c r="G3586" s="1"/>
      <c r="H3586" s="11"/>
      <c r="I3586" s="11"/>
      <c r="J3586" s="11"/>
      <c r="K3586" s="2"/>
      <c r="L3586" s="2"/>
      <c r="M3586" s="1"/>
    </row>
    <row r="3587" spans="1:13" x14ac:dyDescent="0.2">
      <c r="A3587" s="1"/>
      <c r="B3587" s="1"/>
      <c r="C3587" s="16"/>
      <c r="D3587" s="1"/>
      <c r="E3587" s="1"/>
      <c r="F3587" s="1"/>
      <c r="G3587" s="1"/>
      <c r="H3587" s="11"/>
      <c r="I3587" s="11"/>
      <c r="J3587" s="11"/>
      <c r="K3587" s="2"/>
      <c r="L3587" s="2"/>
      <c r="M3587" s="1"/>
    </row>
    <row r="3588" spans="1:13" x14ac:dyDescent="0.2">
      <c r="A3588" s="1"/>
      <c r="B3588" s="1"/>
      <c r="C3588" s="16"/>
      <c r="D3588" s="1"/>
      <c r="E3588" s="1"/>
      <c r="F3588" s="1"/>
      <c r="G3588" s="1"/>
      <c r="H3588" s="11"/>
      <c r="I3588" s="11"/>
      <c r="J3588" s="11"/>
      <c r="K3588" s="2"/>
      <c r="L3588" s="2"/>
      <c r="M3588" s="1"/>
    </row>
    <row r="3589" spans="1:13" x14ac:dyDescent="0.2">
      <c r="A3589" s="1"/>
      <c r="B3589" s="1"/>
      <c r="C3589" s="16"/>
      <c r="D3589" s="1"/>
      <c r="E3589" s="1"/>
      <c r="F3589" s="1"/>
      <c r="G3589" s="1"/>
      <c r="H3589" s="11"/>
      <c r="I3589" s="11"/>
      <c r="J3589" s="11"/>
      <c r="K3589" s="2"/>
      <c r="L3589" s="2"/>
      <c r="M3589" s="1"/>
    </row>
    <row r="3590" spans="1:13" x14ac:dyDescent="0.2">
      <c r="A3590" s="1"/>
      <c r="B3590" s="1"/>
      <c r="C3590" s="16"/>
      <c r="D3590" s="1"/>
      <c r="E3590" s="1"/>
      <c r="F3590" s="1"/>
      <c r="G3590" s="1"/>
      <c r="H3590" s="11"/>
      <c r="I3590" s="11"/>
      <c r="J3590" s="11"/>
      <c r="K3590" s="2"/>
      <c r="L3590" s="2"/>
      <c r="M3590" s="1"/>
    </row>
    <row r="3591" spans="1:13" x14ac:dyDescent="0.2">
      <c r="A3591" s="1"/>
      <c r="B3591" s="1"/>
      <c r="C3591" s="16"/>
      <c r="D3591" s="1"/>
      <c r="E3591" s="1"/>
      <c r="F3591" s="1"/>
      <c r="G3591" s="1"/>
      <c r="H3591" s="11"/>
      <c r="I3591" s="11"/>
      <c r="J3591" s="11"/>
      <c r="K3591" s="2"/>
      <c r="L3591" s="2"/>
      <c r="M3591" s="1"/>
    </row>
    <row r="3592" spans="1:13" x14ac:dyDescent="0.2">
      <c r="A3592" s="1"/>
      <c r="B3592" s="1"/>
      <c r="C3592" s="16"/>
      <c r="D3592" s="1"/>
      <c r="E3592" s="1"/>
      <c r="F3592" s="1"/>
      <c r="G3592" s="1"/>
      <c r="H3592" s="11"/>
      <c r="I3592" s="11"/>
      <c r="J3592" s="11"/>
      <c r="K3592" s="2"/>
      <c r="L3592" s="2"/>
      <c r="M3592" s="1"/>
    </row>
    <row r="3593" spans="1:13" x14ac:dyDescent="0.2">
      <c r="A3593" s="1"/>
      <c r="B3593" s="1"/>
      <c r="C3593" s="16"/>
      <c r="D3593" s="1"/>
      <c r="E3593" s="1"/>
      <c r="F3593" s="1"/>
      <c r="G3593" s="1"/>
      <c r="H3593" s="11"/>
      <c r="I3593" s="11"/>
      <c r="J3593" s="11"/>
      <c r="K3593" s="2"/>
      <c r="L3593" s="2"/>
      <c r="M3593" s="1"/>
    </row>
    <row r="3594" spans="1:13" x14ac:dyDescent="0.2">
      <c r="A3594" s="1"/>
      <c r="B3594" s="1"/>
      <c r="C3594" s="16"/>
      <c r="D3594" s="1"/>
      <c r="E3594" s="1"/>
      <c r="F3594" s="1"/>
      <c r="G3594" s="1"/>
      <c r="H3594" s="11"/>
      <c r="I3594" s="11"/>
      <c r="J3594" s="11"/>
      <c r="K3594" s="2"/>
      <c r="L3594" s="2"/>
      <c r="M3594" s="1"/>
    </row>
    <row r="3595" spans="1:13" x14ac:dyDescent="0.2">
      <c r="A3595" s="1"/>
      <c r="B3595" s="1"/>
      <c r="C3595" s="16"/>
      <c r="D3595" s="1"/>
      <c r="E3595" s="1"/>
      <c r="F3595" s="1"/>
      <c r="G3595" s="1"/>
      <c r="H3595" s="11"/>
      <c r="I3595" s="11"/>
      <c r="J3595" s="11"/>
      <c r="K3595" s="2"/>
      <c r="L3595" s="2"/>
      <c r="M3595" s="1"/>
    </row>
    <row r="3596" spans="1:13" x14ac:dyDescent="0.2">
      <c r="A3596" s="1"/>
      <c r="B3596" s="1"/>
      <c r="C3596" s="16"/>
      <c r="D3596" s="1"/>
      <c r="E3596" s="1"/>
      <c r="F3596" s="1"/>
      <c r="G3596" s="1"/>
      <c r="H3596" s="11"/>
      <c r="I3596" s="11"/>
      <c r="J3596" s="11"/>
      <c r="K3596" s="2"/>
      <c r="L3596" s="2"/>
      <c r="M3596" s="1"/>
    </row>
    <row r="3597" spans="1:13" x14ac:dyDescent="0.2">
      <c r="A3597" s="1"/>
      <c r="B3597" s="1"/>
      <c r="C3597" s="16"/>
      <c r="D3597" s="1"/>
      <c r="E3597" s="1"/>
      <c r="F3597" s="1"/>
      <c r="G3597" s="1"/>
      <c r="H3597" s="11"/>
      <c r="I3597" s="11"/>
      <c r="J3597" s="11"/>
      <c r="K3597" s="2"/>
      <c r="L3597" s="2"/>
      <c r="M3597" s="1"/>
    </row>
    <row r="3598" spans="1:13" x14ac:dyDescent="0.2">
      <c r="A3598" s="1"/>
      <c r="B3598" s="1"/>
      <c r="C3598" s="16"/>
      <c r="D3598" s="1"/>
      <c r="E3598" s="1"/>
      <c r="F3598" s="1"/>
      <c r="G3598" s="1"/>
      <c r="H3598" s="11"/>
      <c r="I3598" s="11"/>
      <c r="J3598" s="11"/>
      <c r="K3598" s="2"/>
      <c r="L3598" s="2"/>
      <c r="M3598" s="1"/>
    </row>
    <row r="3599" spans="1:13" x14ac:dyDescent="0.2">
      <c r="A3599" s="1"/>
      <c r="B3599" s="1"/>
      <c r="C3599" s="16"/>
      <c r="D3599" s="1"/>
      <c r="E3599" s="1"/>
      <c r="F3599" s="1"/>
      <c r="G3599" s="1"/>
      <c r="H3599" s="11"/>
      <c r="I3599" s="11"/>
      <c r="J3599" s="11"/>
      <c r="K3599" s="2"/>
      <c r="L3599" s="2"/>
      <c r="M3599" s="1"/>
    </row>
    <row r="3600" spans="1:13" x14ac:dyDescent="0.2">
      <c r="A3600" s="1"/>
      <c r="B3600" s="1"/>
      <c r="C3600" s="16"/>
      <c r="D3600" s="1"/>
      <c r="E3600" s="1"/>
      <c r="F3600" s="1"/>
      <c r="G3600" s="1"/>
      <c r="H3600" s="11"/>
      <c r="I3600" s="11"/>
      <c r="J3600" s="11"/>
      <c r="K3600" s="2"/>
      <c r="L3600" s="2"/>
      <c r="M3600" s="1"/>
    </row>
    <row r="3601" spans="1:13" x14ac:dyDescent="0.2">
      <c r="A3601" s="1"/>
      <c r="B3601" s="1"/>
      <c r="C3601" s="16"/>
      <c r="D3601" s="1"/>
      <c r="E3601" s="1"/>
      <c r="F3601" s="1"/>
      <c r="G3601" s="1"/>
      <c r="H3601" s="11"/>
      <c r="I3601" s="11"/>
      <c r="J3601" s="11"/>
      <c r="K3601" s="2"/>
      <c r="L3601" s="2"/>
      <c r="M3601" s="1"/>
    </row>
    <row r="3602" spans="1:13" x14ac:dyDescent="0.2">
      <c r="A3602" s="1"/>
      <c r="B3602" s="1"/>
      <c r="C3602" s="16"/>
      <c r="D3602" s="1"/>
      <c r="E3602" s="1"/>
      <c r="F3602" s="1"/>
      <c r="G3602" s="1"/>
      <c r="H3602" s="11"/>
      <c r="I3602" s="11"/>
      <c r="J3602" s="11"/>
      <c r="K3602" s="2"/>
      <c r="L3602" s="2"/>
      <c r="M3602" s="1"/>
    </row>
    <row r="3603" spans="1:13" x14ac:dyDescent="0.2">
      <c r="A3603" s="1"/>
      <c r="B3603" s="1"/>
      <c r="C3603" s="16"/>
      <c r="D3603" s="1"/>
      <c r="E3603" s="1"/>
      <c r="F3603" s="1"/>
      <c r="G3603" s="1"/>
      <c r="H3603" s="11"/>
      <c r="I3603" s="11"/>
      <c r="J3603" s="11"/>
      <c r="K3603" s="2"/>
      <c r="L3603" s="2"/>
      <c r="M3603" s="1"/>
    </row>
    <row r="3604" spans="1:13" x14ac:dyDescent="0.2">
      <c r="A3604" s="1"/>
      <c r="B3604" s="1"/>
      <c r="C3604" s="16"/>
      <c r="D3604" s="1"/>
      <c r="E3604" s="1"/>
      <c r="F3604" s="1"/>
      <c r="G3604" s="1"/>
      <c r="H3604" s="11"/>
      <c r="I3604" s="11"/>
      <c r="J3604" s="11"/>
      <c r="K3604" s="2"/>
      <c r="L3604" s="2"/>
      <c r="M3604" s="1"/>
    </row>
    <row r="3605" spans="1:13" x14ac:dyDescent="0.2">
      <c r="A3605" s="1"/>
      <c r="B3605" s="1"/>
      <c r="C3605" s="16"/>
      <c r="D3605" s="1"/>
      <c r="E3605" s="1"/>
      <c r="F3605" s="1"/>
      <c r="G3605" s="1"/>
      <c r="H3605" s="11"/>
      <c r="I3605" s="11"/>
      <c r="J3605" s="11"/>
      <c r="K3605" s="2"/>
      <c r="L3605" s="2"/>
      <c r="M3605" s="1"/>
    </row>
    <row r="3606" spans="1:13" x14ac:dyDescent="0.2">
      <c r="A3606" s="1"/>
      <c r="B3606" s="1"/>
      <c r="C3606" s="16"/>
      <c r="D3606" s="1"/>
      <c r="E3606" s="1"/>
      <c r="F3606" s="1"/>
      <c r="G3606" s="1"/>
      <c r="H3606" s="11"/>
      <c r="I3606" s="11"/>
      <c r="J3606" s="11"/>
      <c r="K3606" s="2"/>
      <c r="L3606" s="2"/>
      <c r="M3606" s="1"/>
    </row>
    <row r="3607" spans="1:13" x14ac:dyDescent="0.2">
      <c r="A3607" s="1"/>
      <c r="B3607" s="1"/>
      <c r="C3607" s="16"/>
      <c r="D3607" s="1"/>
      <c r="E3607" s="1"/>
      <c r="F3607" s="1"/>
      <c r="G3607" s="1"/>
      <c r="H3607" s="11"/>
      <c r="I3607" s="11"/>
      <c r="J3607" s="11"/>
      <c r="K3607" s="2"/>
      <c r="L3607" s="2"/>
      <c r="M3607" s="1"/>
    </row>
    <row r="3608" spans="1:13" x14ac:dyDescent="0.2">
      <c r="A3608" s="1"/>
      <c r="B3608" s="1"/>
      <c r="C3608" s="16"/>
      <c r="D3608" s="1"/>
      <c r="E3608" s="1"/>
      <c r="F3608" s="1"/>
      <c r="G3608" s="1"/>
      <c r="H3608" s="11"/>
      <c r="I3608" s="11"/>
      <c r="J3608" s="11"/>
      <c r="K3608" s="2"/>
      <c r="L3608" s="2"/>
      <c r="M3608" s="1"/>
    </row>
    <row r="3609" spans="1:13" x14ac:dyDescent="0.2">
      <c r="A3609" s="1"/>
      <c r="B3609" s="1"/>
      <c r="C3609" s="16"/>
      <c r="D3609" s="1"/>
      <c r="E3609" s="1"/>
      <c r="F3609" s="1"/>
      <c r="G3609" s="1"/>
      <c r="H3609" s="11"/>
      <c r="I3609" s="11"/>
      <c r="J3609" s="11"/>
      <c r="K3609" s="2"/>
      <c r="L3609" s="2"/>
      <c r="M3609" s="1"/>
    </row>
    <row r="3610" spans="1:13" x14ac:dyDescent="0.2">
      <c r="A3610" s="1"/>
      <c r="B3610" s="1"/>
      <c r="C3610" s="16"/>
      <c r="D3610" s="1"/>
      <c r="E3610" s="1"/>
      <c r="F3610" s="1"/>
      <c r="G3610" s="1"/>
      <c r="H3610" s="11"/>
      <c r="I3610" s="11"/>
      <c r="J3610" s="11"/>
      <c r="K3610" s="2"/>
      <c r="L3610" s="2"/>
      <c r="M3610" s="1"/>
    </row>
    <row r="3611" spans="1:13" x14ac:dyDescent="0.2">
      <c r="A3611" s="1"/>
      <c r="B3611" s="1"/>
      <c r="C3611" s="16"/>
      <c r="D3611" s="1"/>
      <c r="E3611" s="1"/>
      <c r="F3611" s="1"/>
      <c r="G3611" s="1"/>
      <c r="H3611" s="11"/>
      <c r="I3611" s="11"/>
      <c r="J3611" s="11"/>
      <c r="K3611" s="2"/>
      <c r="L3611" s="2"/>
      <c r="M3611" s="1"/>
    </row>
    <row r="3612" spans="1:13" x14ac:dyDescent="0.2">
      <c r="A3612" s="1"/>
      <c r="B3612" s="1"/>
      <c r="C3612" s="16"/>
      <c r="D3612" s="1"/>
      <c r="E3612" s="1"/>
      <c r="F3612" s="1"/>
      <c r="G3612" s="1"/>
      <c r="H3612" s="11"/>
      <c r="I3612" s="11"/>
      <c r="J3612" s="11"/>
      <c r="K3612" s="2"/>
      <c r="L3612" s="2"/>
      <c r="M3612" s="1"/>
    </row>
    <row r="3613" spans="1:13" x14ac:dyDescent="0.2">
      <c r="A3613" s="1"/>
      <c r="B3613" s="1"/>
      <c r="C3613" s="16"/>
      <c r="D3613" s="1"/>
      <c r="E3613" s="1"/>
      <c r="F3613" s="1"/>
      <c r="G3613" s="1"/>
      <c r="H3613" s="11"/>
      <c r="I3613" s="11"/>
      <c r="J3613" s="11"/>
      <c r="K3613" s="2"/>
      <c r="L3613" s="2"/>
      <c r="M3613" s="1"/>
    </row>
    <row r="3614" spans="1:13" x14ac:dyDescent="0.2">
      <c r="A3614" s="1"/>
      <c r="B3614" s="1"/>
      <c r="C3614" s="16"/>
      <c r="D3614" s="1"/>
      <c r="E3614" s="1"/>
      <c r="F3614" s="1"/>
      <c r="G3614" s="1"/>
      <c r="H3614" s="11"/>
      <c r="I3614" s="11"/>
      <c r="J3614" s="11"/>
      <c r="K3614" s="2"/>
      <c r="L3614" s="2"/>
      <c r="M3614" s="1"/>
    </row>
    <row r="3615" spans="1:13" x14ac:dyDescent="0.2">
      <c r="A3615" s="1"/>
      <c r="B3615" s="1"/>
      <c r="C3615" s="16"/>
      <c r="D3615" s="1"/>
      <c r="E3615" s="1"/>
      <c r="F3615" s="1"/>
      <c r="G3615" s="1"/>
      <c r="H3615" s="11"/>
      <c r="I3615" s="11"/>
      <c r="J3615" s="11"/>
      <c r="K3615" s="2"/>
      <c r="L3615" s="2"/>
      <c r="M3615" s="1"/>
    </row>
    <row r="3616" spans="1:13" x14ac:dyDescent="0.2">
      <c r="A3616" s="1"/>
      <c r="B3616" s="1"/>
      <c r="C3616" s="16"/>
      <c r="D3616" s="1"/>
      <c r="E3616" s="1"/>
      <c r="F3616" s="1"/>
      <c r="G3616" s="1"/>
      <c r="H3616" s="11"/>
      <c r="I3616" s="11"/>
      <c r="J3616" s="11"/>
      <c r="K3616" s="2"/>
      <c r="L3616" s="2"/>
      <c r="M3616" s="1"/>
    </row>
    <row r="3617" spans="1:13" x14ac:dyDescent="0.2">
      <c r="A3617" s="1"/>
      <c r="B3617" s="1"/>
      <c r="C3617" s="16"/>
      <c r="D3617" s="1"/>
      <c r="E3617" s="1"/>
      <c r="F3617" s="1"/>
      <c r="G3617" s="1"/>
      <c r="H3617" s="11"/>
      <c r="I3617" s="11"/>
      <c r="J3617" s="11"/>
      <c r="K3617" s="2"/>
      <c r="L3617" s="2"/>
      <c r="M3617" s="1"/>
    </row>
    <row r="3618" spans="1:13" x14ac:dyDescent="0.2">
      <c r="A3618" s="1"/>
      <c r="B3618" s="1"/>
      <c r="C3618" s="16"/>
      <c r="D3618" s="1"/>
      <c r="E3618" s="1"/>
      <c r="F3618" s="1"/>
      <c r="G3618" s="1"/>
      <c r="H3618" s="11"/>
      <c r="I3618" s="11"/>
      <c r="J3618" s="11"/>
      <c r="K3618" s="2"/>
      <c r="L3618" s="2"/>
      <c r="M3618" s="1"/>
    </row>
    <row r="3619" spans="1:13" x14ac:dyDescent="0.2">
      <c r="A3619" s="1"/>
      <c r="B3619" s="1"/>
      <c r="C3619" s="16"/>
      <c r="D3619" s="1"/>
      <c r="E3619" s="1"/>
      <c r="F3619" s="1"/>
      <c r="G3619" s="1"/>
      <c r="H3619" s="11"/>
      <c r="I3619" s="11"/>
      <c r="J3619" s="11"/>
      <c r="K3619" s="2"/>
      <c r="L3619" s="2"/>
      <c r="M3619" s="1"/>
    </row>
    <row r="3620" spans="1:13" x14ac:dyDescent="0.2">
      <c r="A3620" s="1"/>
      <c r="B3620" s="1"/>
      <c r="C3620" s="16"/>
      <c r="D3620" s="1"/>
      <c r="E3620" s="1"/>
      <c r="F3620" s="1"/>
      <c r="G3620" s="1"/>
      <c r="H3620" s="11"/>
      <c r="I3620" s="11"/>
      <c r="J3620" s="11"/>
      <c r="K3620" s="2"/>
      <c r="L3620" s="2"/>
      <c r="M3620" s="1"/>
    </row>
    <row r="3621" spans="1:13" x14ac:dyDescent="0.2">
      <c r="A3621" s="1"/>
      <c r="B3621" s="1"/>
      <c r="C3621" s="16"/>
      <c r="D3621" s="1"/>
      <c r="E3621" s="1"/>
      <c r="F3621" s="1"/>
      <c r="G3621" s="1"/>
      <c r="H3621" s="11"/>
      <c r="I3621" s="11"/>
      <c r="J3621" s="11"/>
      <c r="K3621" s="2"/>
      <c r="L3621" s="2"/>
      <c r="M3621" s="1"/>
    </row>
    <row r="3622" spans="1:13" x14ac:dyDescent="0.2">
      <c r="A3622" s="1"/>
      <c r="B3622" s="1"/>
      <c r="C3622" s="16"/>
      <c r="D3622" s="1"/>
      <c r="E3622" s="1"/>
      <c r="F3622" s="1"/>
      <c r="G3622" s="1"/>
      <c r="H3622" s="11"/>
      <c r="I3622" s="11"/>
      <c r="J3622" s="11"/>
      <c r="K3622" s="2"/>
      <c r="L3622" s="2"/>
      <c r="M3622" s="1"/>
    </row>
    <row r="3623" spans="1:13" x14ac:dyDescent="0.2">
      <c r="A3623" s="1"/>
      <c r="B3623" s="1"/>
      <c r="C3623" s="16"/>
      <c r="D3623" s="1"/>
      <c r="E3623" s="1"/>
      <c r="F3623" s="1"/>
      <c r="G3623" s="1"/>
      <c r="H3623" s="11"/>
      <c r="I3623" s="11"/>
      <c r="J3623" s="11"/>
      <c r="K3623" s="2"/>
      <c r="L3623" s="2"/>
      <c r="M3623" s="1"/>
    </row>
    <row r="3624" spans="1:13" x14ac:dyDescent="0.2">
      <c r="A3624" s="1"/>
      <c r="B3624" s="1"/>
      <c r="C3624" s="16"/>
      <c r="D3624" s="1"/>
      <c r="E3624" s="1"/>
      <c r="F3624" s="1"/>
      <c r="G3624" s="1"/>
      <c r="H3624" s="11"/>
      <c r="I3624" s="11"/>
      <c r="J3624" s="11"/>
      <c r="K3624" s="2"/>
      <c r="L3624" s="2"/>
      <c r="M3624" s="1"/>
    </row>
    <row r="3625" spans="1:13" x14ac:dyDescent="0.2">
      <c r="A3625" s="1"/>
      <c r="B3625" s="1"/>
      <c r="C3625" s="16"/>
      <c r="D3625" s="1"/>
      <c r="E3625" s="1"/>
      <c r="F3625" s="1"/>
      <c r="G3625" s="1"/>
      <c r="H3625" s="11"/>
      <c r="I3625" s="11"/>
      <c r="J3625" s="11"/>
      <c r="K3625" s="2"/>
      <c r="L3625" s="2"/>
      <c r="M3625" s="1"/>
    </row>
    <row r="3626" spans="1:13" x14ac:dyDescent="0.2">
      <c r="A3626" s="1"/>
      <c r="B3626" s="1"/>
      <c r="C3626" s="16"/>
      <c r="D3626" s="1"/>
      <c r="E3626" s="1"/>
      <c r="F3626" s="1"/>
      <c r="G3626" s="1"/>
      <c r="H3626" s="11"/>
      <c r="I3626" s="11"/>
      <c r="J3626" s="11"/>
      <c r="K3626" s="2"/>
      <c r="L3626" s="2"/>
      <c r="M3626" s="1"/>
    </row>
    <row r="3627" spans="1:13" x14ac:dyDescent="0.2">
      <c r="A3627" s="1"/>
      <c r="B3627" s="1"/>
      <c r="C3627" s="16"/>
      <c r="D3627" s="1"/>
      <c r="E3627" s="1"/>
      <c r="F3627" s="1"/>
      <c r="G3627" s="1"/>
      <c r="H3627" s="11"/>
      <c r="I3627" s="11"/>
      <c r="J3627" s="11"/>
      <c r="K3627" s="2"/>
      <c r="L3627" s="2"/>
      <c r="M3627" s="1"/>
    </row>
    <row r="3628" spans="1:13" x14ac:dyDescent="0.2">
      <c r="A3628" s="1"/>
      <c r="B3628" s="1"/>
      <c r="C3628" s="16"/>
      <c r="D3628" s="1"/>
      <c r="E3628" s="1"/>
      <c r="F3628" s="1"/>
      <c r="G3628" s="1"/>
      <c r="H3628" s="11"/>
      <c r="I3628" s="11"/>
      <c r="J3628" s="11"/>
      <c r="K3628" s="2"/>
      <c r="L3628" s="2"/>
      <c r="M3628" s="1"/>
    </row>
    <row r="3629" spans="1:13" x14ac:dyDescent="0.2">
      <c r="A3629" s="1"/>
      <c r="B3629" s="1"/>
      <c r="C3629" s="16"/>
      <c r="D3629" s="1"/>
      <c r="E3629" s="1"/>
      <c r="F3629" s="1"/>
      <c r="G3629" s="1"/>
      <c r="H3629" s="11"/>
      <c r="I3629" s="11"/>
      <c r="J3629" s="11"/>
      <c r="K3629" s="2"/>
      <c r="L3629" s="2"/>
      <c r="M3629" s="1"/>
    </row>
    <row r="3630" spans="1:13" x14ac:dyDescent="0.2">
      <c r="A3630" s="1"/>
      <c r="B3630" s="1"/>
      <c r="C3630" s="16"/>
      <c r="D3630" s="1"/>
      <c r="E3630" s="1"/>
      <c r="F3630" s="1"/>
      <c r="G3630" s="1"/>
      <c r="H3630" s="11"/>
      <c r="I3630" s="11"/>
      <c r="J3630" s="11"/>
      <c r="K3630" s="2"/>
      <c r="L3630" s="2"/>
      <c r="M3630" s="1"/>
    </row>
    <row r="3631" spans="1:13" x14ac:dyDescent="0.2">
      <c r="A3631" s="1"/>
      <c r="B3631" s="1"/>
      <c r="C3631" s="16"/>
      <c r="D3631" s="1"/>
      <c r="E3631" s="1"/>
      <c r="F3631" s="1"/>
      <c r="G3631" s="1"/>
      <c r="H3631" s="11"/>
      <c r="I3631" s="11"/>
      <c r="J3631" s="11"/>
      <c r="K3631" s="2"/>
      <c r="L3631" s="2"/>
      <c r="M3631" s="1"/>
    </row>
    <row r="3632" spans="1:13" x14ac:dyDescent="0.2">
      <c r="A3632" s="1"/>
      <c r="B3632" s="1"/>
      <c r="C3632" s="16"/>
      <c r="D3632" s="1"/>
      <c r="E3632" s="1"/>
      <c r="F3632" s="1"/>
      <c r="G3632" s="1"/>
      <c r="H3632" s="11"/>
      <c r="I3632" s="11"/>
      <c r="J3632" s="11"/>
      <c r="K3632" s="2"/>
      <c r="L3632" s="2"/>
      <c r="M3632" s="1"/>
    </row>
    <row r="3633" spans="1:13" x14ac:dyDescent="0.2">
      <c r="A3633" s="1"/>
      <c r="B3633" s="1"/>
      <c r="C3633" s="16"/>
      <c r="D3633" s="1"/>
      <c r="E3633" s="1"/>
      <c r="F3633" s="1"/>
      <c r="G3633" s="1"/>
      <c r="H3633" s="11"/>
      <c r="I3633" s="11"/>
      <c r="J3633" s="11"/>
      <c r="K3633" s="2"/>
      <c r="L3633" s="2"/>
      <c r="M3633" s="1"/>
    </row>
    <row r="3634" spans="1:13" x14ac:dyDescent="0.2">
      <c r="A3634" s="1"/>
      <c r="B3634" s="1"/>
      <c r="C3634" s="16"/>
      <c r="D3634" s="1"/>
      <c r="E3634" s="1"/>
      <c r="F3634" s="1"/>
      <c r="G3634" s="1"/>
      <c r="H3634" s="11"/>
      <c r="I3634" s="11"/>
      <c r="J3634" s="11"/>
      <c r="K3634" s="2"/>
      <c r="L3634" s="2"/>
      <c r="M3634" s="1"/>
    </row>
    <row r="3635" spans="1:13" x14ac:dyDescent="0.2">
      <c r="A3635" s="1"/>
      <c r="B3635" s="1"/>
      <c r="C3635" s="16"/>
      <c r="D3635" s="1"/>
      <c r="E3635" s="1"/>
      <c r="F3635" s="1"/>
      <c r="G3635" s="1"/>
      <c r="H3635" s="11"/>
      <c r="I3635" s="11"/>
      <c r="J3635" s="11"/>
      <c r="K3635" s="2"/>
      <c r="L3635" s="2"/>
      <c r="M3635" s="1"/>
    </row>
    <row r="3636" spans="1:13" x14ac:dyDescent="0.2">
      <c r="A3636" s="1"/>
      <c r="B3636" s="1"/>
      <c r="C3636" s="16"/>
      <c r="D3636" s="1"/>
      <c r="E3636" s="1"/>
      <c r="F3636" s="1"/>
      <c r="G3636" s="1"/>
      <c r="H3636" s="11"/>
      <c r="I3636" s="11"/>
      <c r="J3636" s="11"/>
      <c r="K3636" s="2"/>
      <c r="L3636" s="2"/>
      <c r="M3636" s="1"/>
    </row>
    <row r="3637" spans="1:13" x14ac:dyDescent="0.2">
      <c r="A3637" s="1"/>
      <c r="B3637" s="1"/>
      <c r="C3637" s="16"/>
      <c r="D3637" s="1"/>
      <c r="E3637" s="1"/>
      <c r="F3637" s="1"/>
      <c r="G3637" s="1"/>
      <c r="H3637" s="11"/>
      <c r="I3637" s="11"/>
      <c r="J3637" s="11"/>
      <c r="K3637" s="2"/>
      <c r="L3637" s="2"/>
      <c r="M3637" s="1"/>
    </row>
    <row r="3638" spans="1:13" x14ac:dyDescent="0.2">
      <c r="A3638" s="1"/>
      <c r="B3638" s="1"/>
      <c r="C3638" s="16"/>
      <c r="D3638" s="1"/>
      <c r="E3638" s="1"/>
      <c r="F3638" s="1"/>
      <c r="G3638" s="1"/>
      <c r="H3638" s="11"/>
      <c r="I3638" s="11"/>
      <c r="J3638" s="11"/>
      <c r="K3638" s="2"/>
      <c r="L3638" s="2"/>
      <c r="M3638" s="1"/>
    </row>
    <row r="3639" spans="1:13" x14ac:dyDescent="0.2">
      <c r="A3639" s="1"/>
      <c r="B3639" s="1"/>
      <c r="C3639" s="16"/>
      <c r="D3639" s="1"/>
      <c r="E3639" s="1"/>
      <c r="F3639" s="1"/>
      <c r="G3639" s="1"/>
      <c r="H3639" s="11"/>
      <c r="I3639" s="11"/>
      <c r="J3639" s="11"/>
      <c r="K3639" s="2"/>
      <c r="L3639" s="2"/>
      <c r="M3639" s="1"/>
    </row>
    <row r="3640" spans="1:13" x14ac:dyDescent="0.2">
      <c r="A3640" s="1"/>
      <c r="B3640" s="1"/>
      <c r="C3640" s="16"/>
      <c r="D3640" s="1"/>
      <c r="E3640" s="1"/>
      <c r="F3640" s="1"/>
      <c r="G3640" s="1"/>
      <c r="H3640" s="11"/>
      <c r="I3640" s="11"/>
      <c r="J3640" s="11"/>
      <c r="K3640" s="2"/>
      <c r="L3640" s="2"/>
      <c r="M3640" s="1"/>
    </row>
    <row r="3641" spans="1:13" x14ac:dyDescent="0.2">
      <c r="A3641" s="1"/>
      <c r="B3641" s="1"/>
      <c r="C3641" s="16"/>
      <c r="D3641" s="1"/>
      <c r="E3641" s="1"/>
      <c r="F3641" s="1"/>
      <c r="G3641" s="1"/>
      <c r="H3641" s="11"/>
      <c r="I3641" s="11"/>
      <c r="J3641" s="11"/>
      <c r="K3641" s="2"/>
      <c r="L3641" s="2"/>
      <c r="M3641" s="1"/>
    </row>
    <row r="3642" spans="1:13" x14ac:dyDescent="0.2">
      <c r="A3642" s="1"/>
      <c r="B3642" s="1"/>
      <c r="C3642" s="16"/>
      <c r="D3642" s="1"/>
      <c r="E3642" s="1"/>
      <c r="F3642" s="1"/>
      <c r="G3642" s="1"/>
      <c r="H3642" s="11"/>
      <c r="I3642" s="11"/>
      <c r="J3642" s="11"/>
      <c r="K3642" s="2"/>
      <c r="L3642" s="2"/>
      <c r="M3642" s="1"/>
    </row>
    <row r="3643" spans="1:13" x14ac:dyDescent="0.2">
      <c r="A3643" s="1"/>
      <c r="B3643" s="1"/>
      <c r="C3643" s="16"/>
      <c r="D3643" s="1"/>
      <c r="E3643" s="1"/>
      <c r="F3643" s="1"/>
      <c r="G3643" s="1"/>
      <c r="H3643" s="11"/>
      <c r="I3643" s="11"/>
      <c r="J3643" s="11"/>
      <c r="K3643" s="2"/>
      <c r="L3643" s="2"/>
      <c r="M3643" s="1"/>
    </row>
    <row r="3644" spans="1:13" x14ac:dyDescent="0.2">
      <c r="A3644" s="1"/>
      <c r="B3644" s="1"/>
      <c r="C3644" s="16"/>
      <c r="D3644" s="1"/>
      <c r="E3644" s="1"/>
      <c r="F3644" s="1"/>
      <c r="G3644" s="1"/>
      <c r="H3644" s="11"/>
      <c r="I3644" s="11"/>
      <c r="J3644" s="11"/>
      <c r="K3644" s="2"/>
      <c r="L3644" s="2"/>
      <c r="M3644" s="1"/>
    </row>
    <row r="3645" spans="1:13" x14ac:dyDescent="0.2">
      <c r="A3645" s="1"/>
      <c r="B3645" s="1"/>
      <c r="C3645" s="16"/>
      <c r="D3645" s="1"/>
      <c r="E3645" s="1"/>
      <c r="F3645" s="1"/>
      <c r="G3645" s="1"/>
      <c r="H3645" s="11"/>
      <c r="I3645" s="11"/>
      <c r="J3645" s="11"/>
      <c r="K3645" s="2"/>
      <c r="L3645" s="2"/>
      <c r="M3645" s="1"/>
    </row>
    <row r="3646" spans="1:13" x14ac:dyDescent="0.2">
      <c r="A3646" s="1"/>
      <c r="B3646" s="1"/>
      <c r="C3646" s="16"/>
      <c r="D3646" s="1"/>
      <c r="E3646" s="1"/>
      <c r="F3646" s="1"/>
      <c r="G3646" s="1"/>
      <c r="H3646" s="11"/>
      <c r="I3646" s="11"/>
      <c r="J3646" s="11"/>
      <c r="K3646" s="2"/>
      <c r="L3646" s="2"/>
      <c r="M3646" s="1"/>
    </row>
    <row r="3647" spans="1:13" x14ac:dyDescent="0.2">
      <c r="A3647" s="1"/>
      <c r="B3647" s="1"/>
      <c r="C3647" s="16"/>
      <c r="D3647" s="1"/>
      <c r="E3647" s="1"/>
      <c r="F3647" s="1"/>
      <c r="G3647" s="1"/>
      <c r="H3647" s="11"/>
      <c r="I3647" s="11"/>
      <c r="J3647" s="11"/>
      <c r="K3647" s="2"/>
      <c r="L3647" s="2"/>
      <c r="M3647" s="1"/>
    </row>
    <row r="3648" spans="1:13" x14ac:dyDescent="0.2">
      <c r="A3648" s="1"/>
      <c r="B3648" s="1"/>
      <c r="C3648" s="16"/>
      <c r="D3648" s="1"/>
      <c r="E3648" s="1"/>
      <c r="F3648" s="1"/>
      <c r="G3648" s="1"/>
      <c r="H3648" s="11"/>
      <c r="I3648" s="11"/>
      <c r="J3648" s="11"/>
      <c r="K3648" s="2"/>
      <c r="L3648" s="2"/>
      <c r="M3648" s="1"/>
    </row>
    <row r="3649" spans="1:13" x14ac:dyDescent="0.2">
      <c r="A3649" s="1"/>
      <c r="B3649" s="1"/>
      <c r="C3649" s="16"/>
      <c r="D3649" s="1"/>
      <c r="E3649" s="1"/>
      <c r="F3649" s="1"/>
      <c r="G3649" s="1"/>
      <c r="H3649" s="11"/>
      <c r="I3649" s="11"/>
      <c r="J3649" s="11"/>
      <c r="K3649" s="2"/>
      <c r="L3649" s="2"/>
      <c r="M3649" s="1"/>
    </row>
    <row r="3650" spans="1:13" x14ac:dyDescent="0.2">
      <c r="A3650" s="1"/>
      <c r="B3650" s="1"/>
      <c r="C3650" s="16"/>
      <c r="D3650" s="1"/>
      <c r="E3650" s="1"/>
      <c r="F3650" s="1"/>
      <c r="G3650" s="1"/>
      <c r="H3650" s="11"/>
      <c r="I3650" s="11"/>
      <c r="J3650" s="11"/>
      <c r="K3650" s="2"/>
      <c r="L3650" s="2"/>
      <c r="M3650" s="1"/>
    </row>
    <row r="3651" spans="1:13" x14ac:dyDescent="0.2">
      <c r="A3651" s="1"/>
      <c r="B3651" s="1"/>
      <c r="C3651" s="16"/>
      <c r="D3651" s="1"/>
      <c r="E3651" s="1"/>
      <c r="F3651" s="1"/>
      <c r="G3651" s="1"/>
      <c r="H3651" s="11"/>
      <c r="I3651" s="11"/>
      <c r="J3651" s="11"/>
      <c r="K3651" s="2"/>
      <c r="L3651" s="2"/>
      <c r="M3651" s="1"/>
    </row>
    <row r="3652" spans="1:13" x14ac:dyDescent="0.2">
      <c r="A3652" s="1"/>
      <c r="B3652" s="1"/>
      <c r="C3652" s="16"/>
      <c r="D3652" s="1"/>
      <c r="E3652" s="1"/>
      <c r="F3652" s="1"/>
      <c r="G3652" s="1"/>
      <c r="H3652" s="11"/>
      <c r="I3652" s="11"/>
      <c r="J3652" s="11"/>
      <c r="K3652" s="2"/>
      <c r="L3652" s="2"/>
      <c r="M3652" s="1"/>
    </row>
    <row r="3653" spans="1:13" x14ac:dyDescent="0.2">
      <c r="A3653" s="1"/>
      <c r="B3653" s="1"/>
      <c r="C3653" s="16"/>
      <c r="D3653" s="1"/>
      <c r="E3653" s="1"/>
      <c r="F3653" s="1"/>
      <c r="G3653" s="1"/>
      <c r="H3653" s="11"/>
      <c r="I3653" s="11"/>
      <c r="J3653" s="11"/>
      <c r="K3653" s="2"/>
      <c r="L3653" s="2"/>
      <c r="M3653" s="1"/>
    </row>
    <row r="3654" spans="1:13" x14ac:dyDescent="0.2">
      <c r="A3654" s="1"/>
      <c r="B3654" s="1"/>
      <c r="C3654" s="16"/>
      <c r="D3654" s="1"/>
      <c r="E3654" s="1"/>
      <c r="F3654" s="1"/>
      <c r="G3654" s="1"/>
      <c r="H3654" s="11"/>
      <c r="I3654" s="11"/>
      <c r="J3654" s="11"/>
      <c r="K3654" s="2"/>
      <c r="L3654" s="2"/>
      <c r="M3654" s="1"/>
    </row>
    <row r="3655" spans="1:13" x14ac:dyDescent="0.2">
      <c r="A3655" s="1"/>
      <c r="B3655" s="1"/>
      <c r="C3655" s="16"/>
      <c r="D3655" s="1"/>
      <c r="E3655" s="1"/>
      <c r="F3655" s="1"/>
      <c r="G3655" s="1"/>
      <c r="H3655" s="11"/>
      <c r="I3655" s="11"/>
      <c r="J3655" s="11"/>
      <c r="K3655" s="2"/>
      <c r="L3655" s="2"/>
      <c r="M3655" s="1"/>
    </row>
    <row r="3656" spans="1:13" x14ac:dyDescent="0.2">
      <c r="A3656" s="1"/>
      <c r="B3656" s="1"/>
      <c r="C3656" s="16"/>
      <c r="D3656" s="1"/>
      <c r="E3656" s="1"/>
      <c r="F3656" s="1"/>
      <c r="G3656" s="1"/>
      <c r="H3656" s="11"/>
      <c r="I3656" s="11"/>
      <c r="J3656" s="11"/>
      <c r="K3656" s="2"/>
      <c r="L3656" s="2"/>
      <c r="M3656" s="1"/>
    </row>
    <row r="3657" spans="1:13" x14ac:dyDescent="0.2">
      <c r="A3657" s="1"/>
      <c r="B3657" s="1"/>
      <c r="C3657" s="16"/>
      <c r="D3657" s="1"/>
      <c r="E3657" s="1"/>
      <c r="F3657" s="1"/>
      <c r="G3657" s="1"/>
      <c r="H3657" s="11"/>
      <c r="I3657" s="11"/>
      <c r="J3657" s="11"/>
      <c r="K3657" s="2"/>
      <c r="L3657" s="2"/>
      <c r="M3657" s="1"/>
    </row>
    <row r="3658" spans="1:13" x14ac:dyDescent="0.2">
      <c r="A3658" s="1"/>
      <c r="B3658" s="1"/>
      <c r="C3658" s="16"/>
      <c r="D3658" s="1"/>
      <c r="E3658" s="1"/>
      <c r="F3658" s="1"/>
      <c r="G3658" s="1"/>
      <c r="H3658" s="11"/>
      <c r="I3658" s="11"/>
      <c r="J3658" s="11"/>
      <c r="K3658" s="2"/>
      <c r="L3658" s="2"/>
      <c r="M3658" s="1"/>
    </row>
    <row r="3659" spans="1:13" x14ac:dyDescent="0.2">
      <c r="A3659" s="1"/>
      <c r="B3659" s="1"/>
      <c r="C3659" s="16"/>
      <c r="D3659" s="1"/>
      <c r="E3659" s="1"/>
      <c r="F3659" s="1"/>
      <c r="G3659" s="1"/>
      <c r="H3659" s="11"/>
      <c r="I3659" s="11"/>
      <c r="J3659" s="11"/>
      <c r="K3659" s="2"/>
      <c r="L3659" s="2"/>
      <c r="M3659" s="1"/>
    </row>
    <row r="3660" spans="1:13" x14ac:dyDescent="0.2">
      <c r="A3660" s="1"/>
      <c r="B3660" s="1"/>
      <c r="C3660" s="16"/>
      <c r="D3660" s="1"/>
      <c r="E3660" s="1"/>
      <c r="F3660" s="1"/>
      <c r="G3660" s="1"/>
      <c r="H3660" s="11"/>
      <c r="I3660" s="11"/>
      <c r="J3660" s="11"/>
      <c r="K3660" s="2"/>
      <c r="L3660" s="2"/>
      <c r="M3660" s="1"/>
    </row>
    <row r="3661" spans="1:13" x14ac:dyDescent="0.2">
      <c r="A3661" s="1"/>
      <c r="B3661" s="1"/>
      <c r="C3661" s="16"/>
      <c r="D3661" s="1"/>
      <c r="E3661" s="1"/>
      <c r="F3661" s="1"/>
      <c r="G3661" s="1"/>
      <c r="H3661" s="11"/>
      <c r="I3661" s="11"/>
      <c r="J3661" s="11"/>
      <c r="K3661" s="2"/>
      <c r="L3661" s="2"/>
      <c r="M3661" s="1"/>
    </row>
    <row r="3662" spans="1:13" x14ac:dyDescent="0.2">
      <c r="A3662" s="1"/>
      <c r="B3662" s="1"/>
      <c r="C3662" s="16"/>
      <c r="D3662" s="1"/>
      <c r="E3662" s="1"/>
      <c r="F3662" s="1"/>
      <c r="G3662" s="1"/>
      <c r="H3662" s="11"/>
      <c r="I3662" s="11"/>
      <c r="J3662" s="11"/>
      <c r="K3662" s="2"/>
      <c r="L3662" s="2"/>
      <c r="M3662" s="1"/>
    </row>
    <row r="3663" spans="1:13" x14ac:dyDescent="0.2">
      <c r="A3663" s="1"/>
      <c r="B3663" s="1"/>
      <c r="C3663" s="16"/>
      <c r="D3663" s="1"/>
      <c r="E3663" s="1"/>
      <c r="F3663" s="1"/>
      <c r="G3663" s="1"/>
      <c r="H3663" s="11"/>
      <c r="I3663" s="11"/>
      <c r="J3663" s="11"/>
      <c r="K3663" s="2"/>
      <c r="L3663" s="2"/>
      <c r="M3663" s="1"/>
    </row>
    <row r="3664" spans="1:13" x14ac:dyDescent="0.2">
      <c r="A3664" s="1"/>
      <c r="B3664" s="1"/>
      <c r="C3664" s="16"/>
      <c r="D3664" s="1"/>
      <c r="E3664" s="1"/>
      <c r="F3664" s="1"/>
      <c r="G3664" s="1"/>
      <c r="H3664" s="11"/>
      <c r="I3664" s="11"/>
      <c r="J3664" s="11"/>
      <c r="K3664" s="2"/>
      <c r="L3664" s="2"/>
      <c r="M3664" s="1"/>
    </row>
    <row r="3665" spans="1:13" x14ac:dyDescent="0.2">
      <c r="A3665" s="1"/>
      <c r="B3665" s="1"/>
      <c r="C3665" s="16"/>
      <c r="D3665" s="1"/>
      <c r="E3665" s="1"/>
      <c r="F3665" s="1"/>
      <c r="G3665" s="1"/>
      <c r="H3665" s="11"/>
      <c r="I3665" s="11"/>
      <c r="J3665" s="11"/>
      <c r="K3665" s="2"/>
      <c r="L3665" s="2"/>
      <c r="M3665" s="1"/>
    </row>
    <row r="3666" spans="1:13" x14ac:dyDescent="0.2">
      <c r="A3666" s="1"/>
      <c r="B3666" s="1"/>
      <c r="C3666" s="16"/>
      <c r="D3666" s="1"/>
      <c r="E3666" s="1"/>
      <c r="F3666" s="1"/>
      <c r="G3666" s="1"/>
      <c r="H3666" s="11"/>
      <c r="I3666" s="11"/>
      <c r="J3666" s="11"/>
      <c r="K3666" s="2"/>
      <c r="L3666" s="2"/>
      <c r="M3666" s="1"/>
    </row>
    <row r="3667" spans="1:13" x14ac:dyDescent="0.2">
      <c r="A3667" s="1"/>
      <c r="B3667" s="1"/>
      <c r="C3667" s="16"/>
      <c r="D3667" s="1"/>
      <c r="E3667" s="1"/>
      <c r="F3667" s="1"/>
      <c r="G3667" s="1"/>
      <c r="H3667" s="11"/>
      <c r="I3667" s="11"/>
      <c r="J3667" s="11"/>
      <c r="K3667" s="2"/>
      <c r="L3667" s="2"/>
      <c r="M3667" s="1"/>
    </row>
    <row r="3668" spans="1:13" x14ac:dyDescent="0.2">
      <c r="A3668" s="1"/>
      <c r="B3668" s="1"/>
      <c r="C3668" s="16"/>
      <c r="D3668" s="1"/>
      <c r="E3668" s="1"/>
      <c r="F3668" s="1"/>
      <c r="G3668" s="1"/>
      <c r="H3668" s="11"/>
      <c r="I3668" s="11"/>
      <c r="J3668" s="11"/>
      <c r="K3668" s="2"/>
      <c r="L3668" s="2"/>
      <c r="M3668" s="1"/>
    </row>
    <row r="3669" spans="1:13" x14ac:dyDescent="0.2">
      <c r="A3669" s="1"/>
      <c r="B3669" s="1"/>
      <c r="C3669" s="16"/>
      <c r="D3669" s="1"/>
      <c r="E3669" s="1"/>
      <c r="F3669" s="1"/>
      <c r="G3669" s="1"/>
      <c r="H3669" s="11"/>
      <c r="I3669" s="11"/>
      <c r="J3669" s="11"/>
      <c r="K3669" s="2"/>
      <c r="L3669" s="2"/>
      <c r="M3669" s="1"/>
    </row>
    <row r="3670" spans="1:13" x14ac:dyDescent="0.2">
      <c r="A3670" s="1"/>
      <c r="B3670" s="1"/>
      <c r="C3670" s="16"/>
      <c r="D3670" s="1"/>
      <c r="E3670" s="1"/>
      <c r="F3670" s="1"/>
      <c r="G3670" s="1"/>
      <c r="H3670" s="11"/>
      <c r="I3670" s="11"/>
      <c r="J3670" s="11"/>
      <c r="K3670" s="2"/>
      <c r="L3670" s="2"/>
      <c r="M3670" s="1"/>
    </row>
    <row r="3671" spans="1:13" x14ac:dyDescent="0.2">
      <c r="A3671" s="1"/>
      <c r="B3671" s="1"/>
      <c r="C3671" s="16"/>
      <c r="D3671" s="1"/>
      <c r="E3671" s="1"/>
      <c r="F3671" s="1"/>
      <c r="G3671" s="1"/>
      <c r="H3671" s="11"/>
      <c r="I3671" s="11"/>
      <c r="J3671" s="11"/>
      <c r="K3671" s="2"/>
      <c r="L3671" s="2"/>
      <c r="M3671" s="1"/>
    </row>
    <row r="3672" spans="1:13" x14ac:dyDescent="0.2">
      <c r="A3672" s="1"/>
      <c r="B3672" s="1"/>
      <c r="C3672" s="16"/>
      <c r="D3672" s="1"/>
      <c r="E3672" s="1"/>
      <c r="F3672" s="1"/>
      <c r="G3672" s="1"/>
      <c r="H3672" s="11"/>
      <c r="I3672" s="11"/>
      <c r="J3672" s="11"/>
      <c r="K3672" s="2"/>
      <c r="L3672" s="2"/>
      <c r="M3672" s="1"/>
    </row>
    <row r="3673" spans="1:13" x14ac:dyDescent="0.2">
      <c r="A3673" s="1"/>
      <c r="B3673" s="1"/>
      <c r="C3673" s="16"/>
      <c r="D3673" s="1"/>
      <c r="E3673" s="1"/>
      <c r="F3673" s="1"/>
      <c r="G3673" s="1"/>
      <c r="H3673" s="11"/>
      <c r="I3673" s="11"/>
      <c r="J3673" s="11"/>
      <c r="K3673" s="2"/>
      <c r="L3673" s="2"/>
      <c r="M3673" s="1"/>
    </row>
    <row r="3674" spans="1:13" x14ac:dyDescent="0.2">
      <c r="A3674" s="1"/>
      <c r="B3674" s="1"/>
      <c r="C3674" s="16"/>
      <c r="D3674" s="1"/>
      <c r="E3674" s="1"/>
      <c r="F3674" s="1"/>
      <c r="G3674" s="1"/>
      <c r="H3674" s="11"/>
      <c r="I3674" s="11"/>
      <c r="J3674" s="11"/>
      <c r="K3674" s="2"/>
      <c r="L3674" s="2"/>
      <c r="M3674" s="1"/>
    </row>
    <row r="3675" spans="1:13" x14ac:dyDescent="0.2">
      <c r="A3675" s="1"/>
      <c r="B3675" s="1"/>
      <c r="C3675" s="16"/>
      <c r="D3675" s="1"/>
      <c r="E3675" s="1"/>
      <c r="F3675" s="1"/>
      <c r="G3675" s="1"/>
      <c r="H3675" s="11"/>
      <c r="I3675" s="11"/>
      <c r="J3675" s="11"/>
      <c r="K3675" s="2"/>
      <c r="L3675" s="2"/>
      <c r="M3675" s="1"/>
    </row>
    <row r="3676" spans="1:13" x14ac:dyDescent="0.2">
      <c r="A3676" s="1"/>
      <c r="B3676" s="1"/>
      <c r="C3676" s="16"/>
      <c r="D3676" s="1"/>
      <c r="E3676" s="1"/>
      <c r="F3676" s="1"/>
      <c r="G3676" s="1"/>
      <c r="H3676" s="11"/>
      <c r="I3676" s="11"/>
      <c r="J3676" s="11"/>
      <c r="K3676" s="2"/>
      <c r="L3676" s="2"/>
      <c r="M3676" s="1"/>
    </row>
    <row r="3677" spans="1:13" x14ac:dyDescent="0.2">
      <c r="A3677" s="1"/>
      <c r="B3677" s="1"/>
      <c r="C3677" s="16"/>
      <c r="D3677" s="1"/>
      <c r="E3677" s="1"/>
      <c r="F3677" s="1"/>
      <c r="G3677" s="1"/>
      <c r="H3677" s="11"/>
      <c r="I3677" s="11"/>
      <c r="J3677" s="11"/>
      <c r="K3677" s="2"/>
      <c r="L3677" s="2"/>
      <c r="M3677" s="1"/>
    </row>
    <row r="3678" spans="1:13" x14ac:dyDescent="0.2">
      <c r="A3678" s="1"/>
      <c r="B3678" s="1"/>
      <c r="C3678" s="16"/>
      <c r="D3678" s="1"/>
      <c r="E3678" s="1"/>
      <c r="F3678" s="1"/>
      <c r="G3678" s="1"/>
      <c r="H3678" s="11"/>
      <c r="I3678" s="11"/>
      <c r="J3678" s="11"/>
      <c r="K3678" s="2"/>
      <c r="L3678" s="2"/>
      <c r="M3678" s="1"/>
    </row>
    <row r="3679" spans="1:13" x14ac:dyDescent="0.2">
      <c r="A3679" s="1"/>
      <c r="B3679" s="1"/>
      <c r="C3679" s="16"/>
      <c r="D3679" s="1"/>
      <c r="E3679" s="1"/>
      <c r="F3679" s="1"/>
      <c r="G3679" s="1"/>
      <c r="H3679" s="11"/>
      <c r="I3679" s="11"/>
      <c r="J3679" s="11"/>
      <c r="K3679" s="2"/>
      <c r="L3679" s="2"/>
      <c r="M3679" s="1"/>
    </row>
    <row r="3680" spans="1:13" x14ac:dyDescent="0.2">
      <c r="A3680" s="1"/>
      <c r="B3680" s="1"/>
      <c r="C3680" s="16"/>
      <c r="D3680" s="1"/>
      <c r="E3680" s="1"/>
      <c r="F3680" s="1"/>
      <c r="G3680" s="1"/>
      <c r="H3680" s="11"/>
      <c r="I3680" s="11"/>
      <c r="J3680" s="11"/>
      <c r="K3680" s="2"/>
      <c r="L3680" s="2"/>
      <c r="M3680" s="1"/>
    </row>
    <row r="3681" spans="1:13" x14ac:dyDescent="0.2">
      <c r="A3681" s="1"/>
      <c r="B3681" s="1"/>
      <c r="C3681" s="16"/>
      <c r="D3681" s="1"/>
      <c r="E3681" s="1"/>
      <c r="F3681" s="1"/>
      <c r="G3681" s="1"/>
      <c r="H3681" s="11"/>
      <c r="I3681" s="11"/>
      <c r="J3681" s="11"/>
      <c r="K3681" s="2"/>
      <c r="L3681" s="2"/>
      <c r="M3681" s="1"/>
    </row>
    <row r="3682" spans="1:13" x14ac:dyDescent="0.2">
      <c r="A3682" s="1"/>
      <c r="B3682" s="1"/>
      <c r="C3682" s="16"/>
      <c r="D3682" s="1"/>
      <c r="E3682" s="1"/>
      <c r="F3682" s="1"/>
      <c r="G3682" s="1"/>
      <c r="H3682" s="11"/>
      <c r="I3682" s="11"/>
      <c r="J3682" s="11"/>
      <c r="K3682" s="2"/>
      <c r="L3682" s="2"/>
      <c r="M3682" s="1"/>
    </row>
    <row r="3683" spans="1:13" x14ac:dyDescent="0.2">
      <c r="A3683" s="1"/>
      <c r="B3683" s="1"/>
      <c r="C3683" s="16"/>
      <c r="D3683" s="1"/>
      <c r="E3683" s="1"/>
      <c r="F3683" s="1"/>
      <c r="G3683" s="1"/>
      <c r="H3683" s="11"/>
      <c r="I3683" s="11"/>
      <c r="J3683" s="11"/>
      <c r="K3683" s="2"/>
      <c r="L3683" s="2"/>
      <c r="M3683" s="1"/>
    </row>
    <row r="3684" spans="1:13" x14ac:dyDescent="0.2">
      <c r="A3684" s="1"/>
      <c r="B3684" s="1"/>
      <c r="C3684" s="16"/>
      <c r="D3684" s="1"/>
      <c r="E3684" s="1"/>
      <c r="F3684" s="1"/>
      <c r="G3684" s="1"/>
      <c r="H3684" s="11"/>
      <c r="I3684" s="11"/>
      <c r="J3684" s="11"/>
      <c r="K3684" s="2"/>
      <c r="L3684" s="2"/>
      <c r="M3684" s="1"/>
    </row>
    <row r="3685" spans="1:13" x14ac:dyDescent="0.2">
      <c r="A3685" s="1"/>
      <c r="B3685" s="1"/>
      <c r="C3685" s="16"/>
      <c r="D3685" s="1"/>
      <c r="E3685" s="1"/>
      <c r="F3685" s="1"/>
      <c r="G3685" s="1"/>
      <c r="H3685" s="11"/>
      <c r="I3685" s="11"/>
      <c r="J3685" s="11"/>
      <c r="K3685" s="2"/>
      <c r="L3685" s="2"/>
      <c r="M3685" s="1"/>
    </row>
    <row r="3686" spans="1:13" x14ac:dyDescent="0.2">
      <c r="A3686" s="1"/>
      <c r="B3686" s="1"/>
      <c r="C3686" s="16"/>
      <c r="D3686" s="1"/>
      <c r="E3686" s="1"/>
      <c r="F3686" s="1"/>
      <c r="G3686" s="1"/>
      <c r="H3686" s="11"/>
      <c r="I3686" s="11"/>
      <c r="J3686" s="11"/>
      <c r="K3686" s="2"/>
      <c r="L3686" s="2"/>
      <c r="M3686" s="1"/>
    </row>
    <row r="3687" spans="1:13" x14ac:dyDescent="0.2">
      <c r="A3687" s="1"/>
      <c r="B3687" s="1"/>
      <c r="C3687" s="16"/>
      <c r="D3687" s="1"/>
      <c r="E3687" s="1"/>
      <c r="F3687" s="1"/>
      <c r="G3687" s="1"/>
      <c r="H3687" s="11"/>
      <c r="I3687" s="11"/>
      <c r="J3687" s="11"/>
      <c r="K3687" s="2"/>
      <c r="L3687" s="2"/>
      <c r="M3687" s="1"/>
    </row>
    <row r="3688" spans="1:13" x14ac:dyDescent="0.2">
      <c r="A3688" s="1"/>
      <c r="B3688" s="1"/>
      <c r="C3688" s="16"/>
      <c r="D3688" s="1"/>
      <c r="E3688" s="1"/>
      <c r="F3688" s="1"/>
      <c r="G3688" s="1"/>
      <c r="H3688" s="11"/>
      <c r="I3688" s="11"/>
      <c r="J3688" s="11"/>
      <c r="K3688" s="2"/>
      <c r="L3688" s="2"/>
      <c r="M3688" s="1"/>
    </row>
    <row r="3689" spans="1:13" x14ac:dyDescent="0.2">
      <c r="A3689" s="1"/>
      <c r="B3689" s="1"/>
      <c r="C3689" s="16"/>
      <c r="D3689" s="1"/>
      <c r="E3689" s="1"/>
      <c r="F3689" s="1"/>
      <c r="G3689" s="1"/>
      <c r="H3689" s="11"/>
      <c r="I3689" s="11"/>
      <c r="J3689" s="11"/>
      <c r="K3689" s="2"/>
      <c r="L3689" s="2"/>
      <c r="M3689" s="1"/>
    </row>
    <row r="3690" spans="1:13" x14ac:dyDescent="0.2">
      <c r="A3690" s="1"/>
      <c r="B3690" s="1"/>
      <c r="C3690" s="16"/>
      <c r="D3690" s="1"/>
      <c r="E3690" s="1"/>
      <c r="F3690" s="1"/>
      <c r="G3690" s="1"/>
      <c r="H3690" s="11"/>
      <c r="I3690" s="11"/>
      <c r="J3690" s="11"/>
      <c r="K3690" s="2"/>
      <c r="L3690" s="2"/>
      <c r="M3690" s="1"/>
    </row>
    <row r="3691" spans="1:13" x14ac:dyDescent="0.2">
      <c r="A3691" s="1"/>
      <c r="B3691" s="1"/>
      <c r="C3691" s="16"/>
      <c r="D3691" s="1"/>
      <c r="E3691" s="1"/>
      <c r="F3691" s="1"/>
      <c r="G3691" s="1"/>
      <c r="H3691" s="11"/>
      <c r="I3691" s="11"/>
      <c r="J3691" s="11"/>
      <c r="K3691" s="2"/>
      <c r="L3691" s="2"/>
      <c r="M3691" s="1"/>
    </row>
    <row r="3692" spans="1:13" x14ac:dyDescent="0.2">
      <c r="A3692" s="1"/>
      <c r="B3692" s="1"/>
      <c r="C3692" s="16"/>
      <c r="D3692" s="1"/>
      <c r="E3692" s="1"/>
      <c r="F3692" s="1"/>
      <c r="G3692" s="1"/>
      <c r="H3692" s="11"/>
      <c r="I3692" s="11"/>
      <c r="J3692" s="11"/>
      <c r="K3692" s="2"/>
      <c r="L3692" s="2"/>
      <c r="M3692" s="1"/>
    </row>
    <row r="3693" spans="1:13" x14ac:dyDescent="0.2">
      <c r="A3693" s="1"/>
      <c r="B3693" s="1"/>
      <c r="C3693" s="16"/>
      <c r="D3693" s="1"/>
      <c r="E3693" s="1"/>
      <c r="F3693" s="1"/>
      <c r="G3693" s="1"/>
      <c r="H3693" s="11"/>
      <c r="I3693" s="11"/>
      <c r="J3693" s="11"/>
      <c r="K3693" s="2"/>
      <c r="L3693" s="2"/>
      <c r="M3693" s="1"/>
    </row>
    <row r="3694" spans="1:13" x14ac:dyDescent="0.2">
      <c r="A3694" s="1"/>
      <c r="B3694" s="1"/>
      <c r="C3694" s="16"/>
      <c r="D3694" s="1"/>
      <c r="E3694" s="1"/>
      <c r="F3694" s="1"/>
      <c r="G3694" s="1"/>
      <c r="H3694" s="11"/>
      <c r="I3694" s="11"/>
      <c r="J3694" s="11"/>
      <c r="K3694" s="2"/>
      <c r="L3694" s="2"/>
      <c r="M3694" s="1"/>
    </row>
    <row r="3695" spans="1:13" x14ac:dyDescent="0.2">
      <c r="A3695" s="1"/>
      <c r="B3695" s="1"/>
      <c r="C3695" s="16"/>
      <c r="D3695" s="1"/>
      <c r="E3695" s="1"/>
      <c r="F3695" s="1"/>
      <c r="G3695" s="1"/>
      <c r="H3695" s="11"/>
      <c r="I3695" s="11"/>
      <c r="J3695" s="11"/>
      <c r="K3695" s="2"/>
      <c r="L3695" s="2"/>
      <c r="M3695" s="1"/>
    </row>
    <row r="3696" spans="1:13" x14ac:dyDescent="0.2">
      <c r="A3696" s="1"/>
      <c r="B3696" s="1"/>
      <c r="C3696" s="16"/>
      <c r="D3696" s="1"/>
      <c r="E3696" s="1"/>
      <c r="F3696" s="1"/>
      <c r="G3696" s="1"/>
      <c r="H3696" s="11"/>
      <c r="I3696" s="11"/>
      <c r="J3696" s="11"/>
      <c r="K3696" s="2"/>
      <c r="L3696" s="2"/>
      <c r="M3696" s="1"/>
    </row>
    <row r="3697" spans="1:13" x14ac:dyDescent="0.2">
      <c r="A3697" s="1"/>
      <c r="B3697" s="1"/>
      <c r="C3697" s="16"/>
      <c r="D3697" s="1"/>
      <c r="E3697" s="1"/>
      <c r="F3697" s="1"/>
      <c r="G3697" s="1"/>
      <c r="H3697" s="11"/>
      <c r="I3697" s="11"/>
      <c r="J3697" s="11"/>
      <c r="K3697" s="2"/>
      <c r="L3697" s="2"/>
      <c r="M3697" s="1"/>
    </row>
    <row r="3698" spans="1:13" x14ac:dyDescent="0.2">
      <c r="A3698" s="1"/>
      <c r="B3698" s="1"/>
      <c r="C3698" s="16"/>
      <c r="D3698" s="1"/>
      <c r="E3698" s="1"/>
      <c r="F3698" s="1"/>
      <c r="G3698" s="1"/>
      <c r="H3698" s="11"/>
      <c r="I3698" s="11"/>
      <c r="J3698" s="11"/>
      <c r="K3698" s="2"/>
      <c r="L3698" s="2"/>
      <c r="M3698" s="1"/>
    </row>
    <row r="3699" spans="1:13" x14ac:dyDescent="0.2">
      <c r="A3699" s="1"/>
      <c r="B3699" s="1"/>
      <c r="C3699" s="16"/>
      <c r="D3699" s="1"/>
      <c r="E3699" s="1"/>
      <c r="F3699" s="1"/>
      <c r="G3699" s="1"/>
      <c r="H3699" s="11"/>
      <c r="I3699" s="11"/>
      <c r="J3699" s="11"/>
      <c r="K3699" s="2"/>
      <c r="L3699" s="2"/>
      <c r="M3699" s="1"/>
    </row>
    <row r="3700" spans="1:13" x14ac:dyDescent="0.2">
      <c r="A3700" s="1"/>
      <c r="B3700" s="1"/>
      <c r="C3700" s="16"/>
      <c r="D3700" s="1"/>
      <c r="E3700" s="1"/>
      <c r="F3700" s="1"/>
      <c r="G3700" s="1"/>
      <c r="H3700" s="11"/>
      <c r="I3700" s="11"/>
      <c r="J3700" s="11"/>
      <c r="K3700" s="2"/>
      <c r="L3700" s="2"/>
      <c r="M3700" s="1"/>
    </row>
    <row r="3701" spans="1:13" x14ac:dyDescent="0.2">
      <c r="A3701" s="1"/>
      <c r="B3701" s="1"/>
      <c r="C3701" s="16"/>
      <c r="D3701" s="1"/>
      <c r="E3701" s="1"/>
      <c r="F3701" s="1"/>
      <c r="G3701" s="1"/>
      <c r="H3701" s="11"/>
      <c r="I3701" s="11"/>
      <c r="J3701" s="11"/>
      <c r="K3701" s="2"/>
      <c r="L3701" s="2"/>
      <c r="M3701" s="1"/>
    </row>
    <row r="3702" spans="1:13" x14ac:dyDescent="0.2">
      <c r="A3702" s="1"/>
      <c r="B3702" s="1"/>
      <c r="C3702" s="16"/>
      <c r="D3702" s="1"/>
      <c r="E3702" s="1"/>
      <c r="F3702" s="1"/>
      <c r="G3702" s="1"/>
      <c r="H3702" s="11"/>
      <c r="I3702" s="11"/>
      <c r="J3702" s="11"/>
      <c r="K3702" s="2"/>
      <c r="L3702" s="2"/>
      <c r="M3702" s="1"/>
    </row>
    <row r="3703" spans="1:13" x14ac:dyDescent="0.2">
      <c r="A3703" s="1"/>
      <c r="B3703" s="1"/>
      <c r="C3703" s="16"/>
      <c r="D3703" s="1"/>
      <c r="E3703" s="1"/>
      <c r="F3703" s="1"/>
      <c r="G3703" s="1"/>
      <c r="H3703" s="11"/>
      <c r="I3703" s="11"/>
      <c r="J3703" s="11"/>
      <c r="K3703" s="2"/>
      <c r="L3703" s="2"/>
      <c r="M3703" s="1"/>
    </row>
    <row r="3704" spans="1:13" x14ac:dyDescent="0.2">
      <c r="A3704" s="1"/>
      <c r="B3704" s="1"/>
      <c r="C3704" s="16"/>
      <c r="D3704" s="1"/>
      <c r="E3704" s="1"/>
      <c r="F3704" s="1"/>
      <c r="G3704" s="1"/>
      <c r="H3704" s="11"/>
      <c r="I3704" s="11"/>
      <c r="J3704" s="11"/>
      <c r="K3704" s="2"/>
      <c r="L3704" s="2"/>
      <c r="M3704" s="1"/>
    </row>
    <row r="3705" spans="1:13" x14ac:dyDescent="0.2">
      <c r="A3705" s="1"/>
      <c r="B3705" s="1"/>
      <c r="C3705" s="16"/>
      <c r="D3705" s="1"/>
      <c r="E3705" s="1"/>
      <c r="F3705" s="1"/>
      <c r="G3705" s="1"/>
      <c r="H3705" s="11"/>
      <c r="I3705" s="11"/>
      <c r="J3705" s="11"/>
      <c r="K3705" s="2"/>
      <c r="L3705" s="2"/>
      <c r="M3705" s="1"/>
    </row>
    <row r="3706" spans="1:13" x14ac:dyDescent="0.2">
      <c r="A3706" s="1"/>
      <c r="B3706" s="1"/>
      <c r="C3706" s="16"/>
      <c r="D3706" s="1"/>
      <c r="E3706" s="1"/>
      <c r="F3706" s="1"/>
      <c r="G3706" s="1"/>
      <c r="H3706" s="11"/>
      <c r="I3706" s="11"/>
      <c r="J3706" s="11"/>
      <c r="K3706" s="2"/>
      <c r="L3706" s="2"/>
      <c r="M3706" s="1"/>
    </row>
    <row r="3707" spans="1:13" x14ac:dyDescent="0.2">
      <c r="A3707" s="1"/>
      <c r="B3707" s="1"/>
      <c r="C3707" s="16"/>
      <c r="D3707" s="1"/>
      <c r="E3707" s="1"/>
      <c r="F3707" s="1"/>
      <c r="G3707" s="1"/>
      <c r="H3707" s="11"/>
      <c r="I3707" s="11"/>
      <c r="J3707" s="11"/>
      <c r="K3707" s="2"/>
      <c r="L3707" s="2"/>
      <c r="M3707" s="1"/>
    </row>
    <row r="3708" spans="1:13" x14ac:dyDescent="0.2">
      <c r="A3708" s="1"/>
      <c r="B3708" s="1"/>
      <c r="C3708" s="16"/>
      <c r="D3708" s="1"/>
      <c r="E3708" s="1"/>
      <c r="F3708" s="1"/>
      <c r="G3708" s="1"/>
      <c r="H3708" s="11"/>
      <c r="I3708" s="11"/>
      <c r="J3708" s="11"/>
      <c r="K3708" s="2"/>
      <c r="L3708" s="2"/>
      <c r="M3708" s="1"/>
    </row>
    <row r="3709" spans="1:13" x14ac:dyDescent="0.2">
      <c r="A3709" s="1"/>
      <c r="B3709" s="1"/>
      <c r="C3709" s="16"/>
      <c r="D3709" s="1"/>
      <c r="E3709" s="1"/>
      <c r="F3709" s="1"/>
      <c r="G3709" s="1"/>
      <c r="H3709" s="11"/>
      <c r="I3709" s="11"/>
      <c r="J3709" s="11"/>
      <c r="K3709" s="2"/>
      <c r="L3709" s="2"/>
      <c r="M3709" s="1"/>
    </row>
    <row r="3710" spans="1:13" x14ac:dyDescent="0.2">
      <c r="A3710" s="1"/>
      <c r="B3710" s="1"/>
      <c r="C3710" s="16"/>
      <c r="D3710" s="1"/>
      <c r="E3710" s="1"/>
      <c r="F3710" s="1"/>
      <c r="G3710" s="1"/>
      <c r="H3710" s="11"/>
      <c r="I3710" s="11"/>
      <c r="J3710" s="11"/>
      <c r="K3710" s="2"/>
      <c r="L3710" s="2"/>
      <c r="M3710" s="1"/>
    </row>
    <row r="3711" spans="1:13" x14ac:dyDescent="0.2">
      <c r="A3711" s="1"/>
      <c r="B3711" s="1"/>
      <c r="C3711" s="16"/>
      <c r="D3711" s="1"/>
      <c r="E3711" s="1"/>
      <c r="F3711" s="1"/>
      <c r="G3711" s="1"/>
      <c r="H3711" s="11"/>
      <c r="I3711" s="11"/>
      <c r="J3711" s="11"/>
      <c r="K3711" s="2"/>
      <c r="L3711" s="2"/>
      <c r="M3711" s="1"/>
    </row>
    <row r="3712" spans="1:13" x14ac:dyDescent="0.2">
      <c r="A3712" s="1"/>
      <c r="B3712" s="1"/>
      <c r="C3712" s="16"/>
      <c r="D3712" s="1"/>
      <c r="E3712" s="1"/>
      <c r="F3712" s="1"/>
      <c r="G3712" s="1"/>
      <c r="H3712" s="11"/>
      <c r="I3712" s="11"/>
      <c r="J3712" s="11"/>
      <c r="K3712" s="2"/>
      <c r="L3712" s="2"/>
      <c r="M3712" s="1"/>
    </row>
    <row r="3713" spans="1:13" x14ac:dyDescent="0.2">
      <c r="A3713" s="1"/>
      <c r="B3713" s="1"/>
      <c r="C3713" s="16"/>
      <c r="D3713" s="1"/>
      <c r="E3713" s="1"/>
      <c r="F3713" s="1"/>
      <c r="G3713" s="1"/>
      <c r="H3713" s="11"/>
      <c r="I3713" s="11"/>
      <c r="J3713" s="11"/>
      <c r="K3713" s="2"/>
      <c r="L3713" s="2"/>
      <c r="M3713" s="1"/>
    </row>
    <row r="3714" spans="1:13" x14ac:dyDescent="0.2">
      <c r="A3714" s="1"/>
      <c r="B3714" s="1"/>
      <c r="C3714" s="16"/>
      <c r="D3714" s="1"/>
      <c r="E3714" s="1"/>
      <c r="F3714" s="1"/>
      <c r="G3714" s="1"/>
      <c r="H3714" s="11"/>
      <c r="I3714" s="11"/>
      <c r="J3714" s="11"/>
      <c r="K3714" s="2"/>
      <c r="L3714" s="2"/>
      <c r="M3714" s="1"/>
    </row>
    <row r="3715" spans="1:13" x14ac:dyDescent="0.2">
      <c r="A3715" s="1"/>
      <c r="B3715" s="1"/>
      <c r="C3715" s="16"/>
      <c r="D3715" s="1"/>
      <c r="E3715" s="1"/>
      <c r="F3715" s="1"/>
      <c r="G3715" s="1"/>
      <c r="H3715" s="11"/>
      <c r="I3715" s="11"/>
      <c r="J3715" s="11"/>
      <c r="K3715" s="2"/>
      <c r="L3715" s="2"/>
      <c r="M3715" s="1"/>
    </row>
    <row r="3716" spans="1:13" x14ac:dyDescent="0.2">
      <c r="A3716" s="1"/>
      <c r="B3716" s="1"/>
      <c r="C3716" s="16"/>
      <c r="D3716" s="1"/>
      <c r="E3716" s="1"/>
      <c r="F3716" s="1"/>
      <c r="G3716" s="1"/>
      <c r="H3716" s="11"/>
      <c r="I3716" s="11"/>
      <c r="J3716" s="11"/>
      <c r="K3716" s="2"/>
      <c r="L3716" s="2"/>
      <c r="M3716" s="1"/>
    </row>
    <row r="3717" spans="1:13" x14ac:dyDescent="0.2">
      <c r="A3717" s="1"/>
      <c r="B3717" s="1"/>
      <c r="C3717" s="16"/>
      <c r="D3717" s="1"/>
      <c r="E3717" s="1"/>
      <c r="F3717" s="1"/>
      <c r="G3717" s="1"/>
      <c r="H3717" s="11"/>
      <c r="I3717" s="11"/>
      <c r="J3717" s="11"/>
      <c r="K3717" s="2"/>
      <c r="L3717" s="2"/>
      <c r="M3717" s="1"/>
    </row>
    <row r="3718" spans="1:13" x14ac:dyDescent="0.2">
      <c r="A3718" s="1"/>
      <c r="B3718" s="1"/>
      <c r="C3718" s="16"/>
      <c r="D3718" s="1"/>
      <c r="E3718" s="1"/>
      <c r="F3718" s="1"/>
      <c r="G3718" s="1"/>
      <c r="H3718" s="11"/>
      <c r="I3718" s="11"/>
      <c r="J3718" s="11"/>
      <c r="K3718" s="2"/>
      <c r="L3718" s="2"/>
      <c r="M3718" s="1"/>
    </row>
    <row r="3719" spans="1:13" x14ac:dyDescent="0.2">
      <c r="A3719" s="1"/>
      <c r="B3719" s="1"/>
      <c r="C3719" s="16"/>
      <c r="D3719" s="1"/>
      <c r="E3719" s="1"/>
      <c r="F3719" s="1"/>
      <c r="G3719" s="1"/>
      <c r="H3719" s="11"/>
      <c r="I3719" s="11"/>
      <c r="J3719" s="11"/>
      <c r="K3719" s="2"/>
      <c r="L3719" s="2"/>
      <c r="M3719" s="1"/>
    </row>
    <row r="3720" spans="1:13" x14ac:dyDescent="0.2">
      <c r="A3720" s="1"/>
      <c r="B3720" s="1"/>
      <c r="C3720" s="16"/>
      <c r="D3720" s="1"/>
      <c r="E3720" s="1"/>
      <c r="F3720" s="1"/>
      <c r="G3720" s="1"/>
      <c r="H3720" s="11"/>
      <c r="I3720" s="11"/>
      <c r="J3720" s="11"/>
      <c r="K3720" s="2"/>
      <c r="L3720" s="2"/>
      <c r="M3720" s="1"/>
    </row>
    <row r="3721" spans="1:13" x14ac:dyDescent="0.2">
      <c r="A3721" s="1"/>
      <c r="B3721" s="1"/>
      <c r="C3721" s="16"/>
      <c r="D3721" s="1"/>
      <c r="E3721" s="1"/>
      <c r="F3721" s="1"/>
      <c r="G3721" s="1"/>
      <c r="H3721" s="11"/>
      <c r="I3721" s="11"/>
      <c r="J3721" s="11"/>
      <c r="K3721" s="2"/>
      <c r="L3721" s="2"/>
      <c r="M3721" s="1"/>
    </row>
    <row r="3722" spans="1:13" x14ac:dyDescent="0.2">
      <c r="A3722" s="1"/>
      <c r="B3722" s="1"/>
      <c r="C3722" s="16"/>
      <c r="D3722" s="1"/>
      <c r="E3722" s="1"/>
      <c r="F3722" s="1"/>
      <c r="G3722" s="1"/>
      <c r="H3722" s="11"/>
      <c r="I3722" s="11"/>
      <c r="J3722" s="11"/>
      <c r="K3722" s="2"/>
      <c r="L3722" s="2"/>
      <c r="M3722" s="1"/>
    </row>
    <row r="3723" spans="1:13" x14ac:dyDescent="0.2">
      <c r="A3723" s="1"/>
      <c r="B3723" s="1"/>
      <c r="C3723" s="16"/>
      <c r="D3723" s="1"/>
      <c r="E3723" s="1"/>
      <c r="F3723" s="1"/>
      <c r="G3723" s="1"/>
      <c r="H3723" s="11"/>
      <c r="I3723" s="11"/>
      <c r="J3723" s="11"/>
      <c r="K3723" s="2"/>
      <c r="L3723" s="2"/>
      <c r="M3723" s="1"/>
    </row>
    <row r="3724" spans="1:13" x14ac:dyDescent="0.2">
      <c r="A3724" s="1"/>
      <c r="B3724" s="1"/>
      <c r="C3724" s="16"/>
      <c r="D3724" s="1"/>
      <c r="E3724" s="1"/>
      <c r="F3724" s="1"/>
      <c r="G3724" s="1"/>
      <c r="H3724" s="11"/>
      <c r="I3724" s="11"/>
      <c r="J3724" s="11"/>
      <c r="K3724" s="2"/>
      <c r="L3724" s="2"/>
      <c r="M3724" s="1"/>
    </row>
    <row r="3725" spans="1:13" x14ac:dyDescent="0.2">
      <c r="A3725" s="1"/>
      <c r="B3725" s="1"/>
      <c r="C3725" s="16"/>
      <c r="D3725" s="1"/>
      <c r="E3725" s="1"/>
      <c r="F3725" s="1"/>
      <c r="G3725" s="1"/>
      <c r="H3725" s="11"/>
      <c r="I3725" s="11"/>
      <c r="J3725" s="11"/>
      <c r="K3725" s="2"/>
      <c r="L3725" s="2"/>
      <c r="M3725" s="1"/>
    </row>
    <row r="3726" spans="1:13" x14ac:dyDescent="0.2">
      <c r="A3726" s="1"/>
      <c r="B3726" s="1"/>
      <c r="C3726" s="16"/>
      <c r="D3726" s="1"/>
      <c r="E3726" s="1"/>
      <c r="F3726" s="1"/>
      <c r="G3726" s="1"/>
      <c r="H3726" s="11"/>
      <c r="I3726" s="11"/>
      <c r="J3726" s="11"/>
      <c r="K3726" s="2"/>
      <c r="L3726" s="2"/>
      <c r="M3726" s="1"/>
    </row>
    <row r="3727" spans="1:13" x14ac:dyDescent="0.2">
      <c r="A3727" s="1"/>
      <c r="B3727" s="1"/>
      <c r="C3727" s="16"/>
      <c r="D3727" s="1"/>
      <c r="E3727" s="1"/>
      <c r="F3727" s="1"/>
      <c r="G3727" s="1"/>
      <c r="H3727" s="11"/>
      <c r="I3727" s="11"/>
      <c r="J3727" s="11"/>
      <c r="K3727" s="2"/>
      <c r="L3727" s="2"/>
      <c r="M3727" s="1"/>
    </row>
    <row r="3728" spans="1:13" x14ac:dyDescent="0.2">
      <c r="A3728" s="1"/>
      <c r="B3728" s="1"/>
      <c r="C3728" s="16"/>
      <c r="D3728" s="1"/>
      <c r="E3728" s="1"/>
      <c r="F3728" s="1"/>
      <c r="G3728" s="1"/>
      <c r="H3728" s="11"/>
      <c r="I3728" s="11"/>
      <c r="J3728" s="11"/>
      <c r="K3728" s="2"/>
      <c r="L3728" s="2"/>
      <c r="M3728" s="1"/>
    </row>
    <row r="3729" spans="1:13" x14ac:dyDescent="0.2">
      <c r="A3729" s="1"/>
      <c r="B3729" s="1"/>
      <c r="C3729" s="16"/>
      <c r="D3729" s="1"/>
      <c r="E3729" s="1"/>
      <c r="F3729" s="1"/>
      <c r="G3729" s="1"/>
      <c r="H3729" s="11"/>
      <c r="I3729" s="11"/>
      <c r="J3729" s="11"/>
      <c r="K3729" s="2"/>
      <c r="L3729" s="2"/>
      <c r="M3729" s="1"/>
    </row>
    <row r="3730" spans="1:13" x14ac:dyDescent="0.2">
      <c r="A3730" s="1"/>
      <c r="B3730" s="1"/>
      <c r="C3730" s="16"/>
      <c r="D3730" s="1"/>
      <c r="E3730" s="1"/>
      <c r="F3730" s="1"/>
      <c r="G3730" s="1"/>
      <c r="H3730" s="11"/>
      <c r="I3730" s="11"/>
      <c r="J3730" s="11"/>
      <c r="K3730" s="2"/>
      <c r="L3730" s="2"/>
      <c r="M3730" s="1"/>
    </row>
    <row r="3731" spans="1:13" x14ac:dyDescent="0.2">
      <c r="A3731" s="1"/>
      <c r="B3731" s="1"/>
      <c r="C3731" s="16"/>
      <c r="D3731" s="1"/>
      <c r="E3731" s="1"/>
      <c r="F3731" s="1"/>
      <c r="G3731" s="1"/>
      <c r="H3731" s="11"/>
      <c r="I3731" s="11"/>
      <c r="J3731" s="11"/>
      <c r="K3731" s="2"/>
      <c r="L3731" s="2"/>
      <c r="M3731" s="1"/>
    </row>
    <row r="3732" spans="1:13" x14ac:dyDescent="0.2">
      <c r="A3732" s="1"/>
      <c r="B3732" s="1"/>
      <c r="C3732" s="16"/>
      <c r="D3732" s="1"/>
      <c r="E3732" s="1"/>
      <c r="F3732" s="1"/>
      <c r="G3732" s="1"/>
      <c r="H3732" s="11"/>
      <c r="I3732" s="11"/>
      <c r="J3732" s="11"/>
      <c r="K3732" s="2"/>
      <c r="L3732" s="2"/>
      <c r="M3732" s="1"/>
    </row>
    <row r="3733" spans="1:13" x14ac:dyDescent="0.2">
      <c r="A3733" s="1"/>
      <c r="B3733" s="1"/>
      <c r="C3733" s="16"/>
      <c r="D3733" s="1"/>
      <c r="E3733" s="1"/>
      <c r="F3733" s="1"/>
      <c r="G3733" s="1"/>
      <c r="H3733" s="11"/>
      <c r="I3733" s="11"/>
      <c r="J3733" s="11"/>
      <c r="K3733" s="2"/>
      <c r="L3733" s="2"/>
      <c r="M3733" s="1"/>
    </row>
    <row r="3734" spans="1:13" x14ac:dyDescent="0.2">
      <c r="A3734" s="1"/>
      <c r="B3734" s="1"/>
      <c r="C3734" s="16"/>
      <c r="D3734" s="1"/>
      <c r="E3734" s="1"/>
      <c r="F3734" s="1"/>
      <c r="G3734" s="1"/>
      <c r="H3734" s="11"/>
      <c r="I3734" s="11"/>
      <c r="J3734" s="11"/>
      <c r="K3734" s="2"/>
      <c r="L3734" s="2"/>
      <c r="M3734" s="1"/>
    </row>
    <row r="3735" spans="1:13" x14ac:dyDescent="0.2">
      <c r="A3735" s="1"/>
      <c r="B3735" s="1"/>
      <c r="C3735" s="16"/>
      <c r="D3735" s="1"/>
      <c r="E3735" s="1"/>
      <c r="F3735" s="1"/>
      <c r="G3735" s="1"/>
      <c r="H3735" s="11"/>
      <c r="I3735" s="11"/>
      <c r="J3735" s="11"/>
      <c r="K3735" s="2"/>
      <c r="L3735" s="2"/>
      <c r="M3735" s="1"/>
    </row>
    <row r="3736" spans="1:13" x14ac:dyDescent="0.2">
      <c r="A3736" s="1"/>
      <c r="B3736" s="1"/>
      <c r="C3736" s="16"/>
      <c r="D3736" s="1"/>
      <c r="E3736" s="1"/>
      <c r="F3736" s="1"/>
      <c r="G3736" s="1"/>
      <c r="H3736" s="11"/>
      <c r="I3736" s="11"/>
      <c r="J3736" s="11"/>
      <c r="K3736" s="2"/>
      <c r="L3736" s="2"/>
      <c r="M3736" s="1"/>
    </row>
    <row r="3737" spans="1:13" x14ac:dyDescent="0.2">
      <c r="A3737" s="1"/>
      <c r="B3737" s="1"/>
      <c r="C3737" s="16"/>
      <c r="D3737" s="1"/>
      <c r="E3737" s="1"/>
      <c r="F3737" s="1"/>
      <c r="G3737" s="1"/>
      <c r="H3737" s="11"/>
      <c r="I3737" s="11"/>
      <c r="J3737" s="11"/>
      <c r="K3737" s="2"/>
      <c r="L3737" s="2"/>
      <c r="M3737" s="1"/>
    </row>
    <row r="3738" spans="1:13" x14ac:dyDescent="0.2">
      <c r="A3738" s="1"/>
      <c r="B3738" s="1"/>
      <c r="C3738" s="16"/>
      <c r="D3738" s="1"/>
      <c r="E3738" s="1"/>
      <c r="F3738" s="1"/>
      <c r="G3738" s="1"/>
      <c r="H3738" s="11"/>
      <c r="I3738" s="11"/>
      <c r="J3738" s="11"/>
      <c r="K3738" s="2"/>
      <c r="L3738" s="2"/>
      <c r="M3738" s="1"/>
    </row>
    <row r="3739" spans="1:13" x14ac:dyDescent="0.2">
      <c r="A3739" s="1"/>
      <c r="B3739" s="1"/>
      <c r="C3739" s="16"/>
      <c r="D3739" s="1"/>
      <c r="E3739" s="1"/>
      <c r="F3739" s="1"/>
      <c r="G3739" s="1"/>
      <c r="H3739" s="11"/>
      <c r="I3739" s="11"/>
      <c r="J3739" s="11"/>
      <c r="K3739" s="2"/>
      <c r="L3739" s="2"/>
      <c r="M3739" s="1"/>
    </row>
    <row r="3740" spans="1:13" x14ac:dyDescent="0.2">
      <c r="A3740" s="1"/>
      <c r="B3740" s="1"/>
      <c r="C3740" s="16"/>
      <c r="D3740" s="1"/>
      <c r="E3740" s="1"/>
      <c r="F3740" s="1"/>
      <c r="G3740" s="1"/>
      <c r="H3740" s="11"/>
      <c r="I3740" s="11"/>
      <c r="J3740" s="11"/>
      <c r="K3740" s="2"/>
      <c r="L3740" s="2"/>
      <c r="M3740" s="1"/>
    </row>
    <row r="3741" spans="1:13" x14ac:dyDescent="0.2">
      <c r="A3741" s="1"/>
      <c r="B3741" s="1"/>
      <c r="C3741" s="16"/>
      <c r="D3741" s="1"/>
      <c r="E3741" s="1"/>
      <c r="F3741" s="1"/>
      <c r="G3741" s="1"/>
      <c r="H3741" s="11"/>
      <c r="I3741" s="11"/>
      <c r="J3741" s="11"/>
      <c r="K3741" s="2"/>
      <c r="L3741" s="2"/>
      <c r="M3741" s="1"/>
    </row>
    <row r="3742" spans="1:13" x14ac:dyDescent="0.2">
      <c r="A3742" s="1"/>
      <c r="B3742" s="1"/>
      <c r="C3742" s="16"/>
      <c r="D3742" s="1"/>
      <c r="E3742" s="1"/>
      <c r="F3742" s="1"/>
      <c r="G3742" s="1"/>
      <c r="H3742" s="11"/>
      <c r="I3742" s="11"/>
      <c r="J3742" s="11"/>
      <c r="K3742" s="2"/>
      <c r="L3742" s="2"/>
      <c r="M3742" s="1"/>
    </row>
    <row r="3743" spans="1:13" x14ac:dyDescent="0.2">
      <c r="A3743" s="1"/>
      <c r="B3743" s="1"/>
      <c r="C3743" s="16"/>
      <c r="D3743" s="1"/>
      <c r="E3743" s="1"/>
      <c r="F3743" s="1"/>
      <c r="G3743" s="1"/>
      <c r="H3743" s="11"/>
      <c r="I3743" s="11"/>
      <c r="J3743" s="11"/>
      <c r="K3743" s="2"/>
      <c r="L3743" s="2"/>
      <c r="M3743" s="1"/>
    </row>
    <row r="3744" spans="1:13" x14ac:dyDescent="0.2">
      <c r="A3744" s="1"/>
      <c r="B3744" s="1"/>
      <c r="C3744" s="16"/>
      <c r="D3744" s="1"/>
      <c r="E3744" s="1"/>
      <c r="F3744" s="1"/>
      <c r="G3744" s="1"/>
      <c r="H3744" s="11"/>
      <c r="I3744" s="11"/>
      <c r="J3744" s="11"/>
      <c r="K3744" s="2"/>
      <c r="L3744" s="2"/>
      <c r="M3744" s="1"/>
    </row>
    <row r="3745" spans="1:13" x14ac:dyDescent="0.2">
      <c r="A3745" s="1"/>
      <c r="B3745" s="1"/>
      <c r="C3745" s="16"/>
      <c r="D3745" s="1"/>
      <c r="E3745" s="1"/>
      <c r="F3745" s="1"/>
      <c r="G3745" s="1"/>
      <c r="H3745" s="11"/>
      <c r="I3745" s="11"/>
      <c r="J3745" s="11"/>
      <c r="K3745" s="2"/>
      <c r="L3745" s="2"/>
      <c r="M3745" s="1"/>
    </row>
    <row r="3746" spans="1:13" x14ac:dyDescent="0.2">
      <c r="A3746" s="1"/>
      <c r="B3746" s="1"/>
      <c r="C3746" s="16"/>
      <c r="D3746" s="1"/>
      <c r="E3746" s="1"/>
      <c r="F3746" s="1"/>
      <c r="G3746" s="1"/>
      <c r="H3746" s="11"/>
      <c r="I3746" s="11"/>
      <c r="J3746" s="11"/>
      <c r="K3746" s="2"/>
      <c r="L3746" s="2"/>
      <c r="M3746" s="1"/>
    </row>
    <row r="3747" spans="1:13" x14ac:dyDescent="0.2">
      <c r="A3747" s="1"/>
      <c r="B3747" s="1"/>
      <c r="C3747" s="16"/>
      <c r="D3747" s="1"/>
      <c r="E3747" s="1"/>
      <c r="F3747" s="1"/>
      <c r="G3747" s="1"/>
      <c r="H3747" s="11"/>
      <c r="I3747" s="11"/>
      <c r="J3747" s="11"/>
      <c r="K3747" s="2"/>
      <c r="L3747" s="2"/>
      <c r="M3747" s="1"/>
    </row>
    <row r="3748" spans="1:13" x14ac:dyDescent="0.2">
      <c r="A3748" s="1"/>
      <c r="B3748" s="1"/>
      <c r="C3748" s="16"/>
      <c r="D3748" s="1"/>
      <c r="E3748" s="1"/>
      <c r="F3748" s="1"/>
      <c r="G3748" s="1"/>
      <c r="H3748" s="11"/>
      <c r="I3748" s="11"/>
      <c r="J3748" s="11"/>
      <c r="K3748" s="2"/>
      <c r="L3748" s="2"/>
      <c r="M3748" s="1"/>
    </row>
    <row r="3749" spans="1:13" x14ac:dyDescent="0.2">
      <c r="A3749" s="1"/>
      <c r="B3749" s="1"/>
      <c r="C3749" s="16"/>
      <c r="D3749" s="1"/>
      <c r="E3749" s="1"/>
      <c r="F3749" s="1"/>
      <c r="G3749" s="1"/>
      <c r="H3749" s="11"/>
      <c r="I3749" s="11"/>
      <c r="J3749" s="11"/>
      <c r="K3749" s="2"/>
      <c r="L3749" s="2"/>
      <c r="M3749" s="1"/>
    </row>
    <row r="3750" spans="1:13" x14ac:dyDescent="0.2">
      <c r="A3750" s="1"/>
      <c r="B3750" s="1"/>
      <c r="C3750" s="16"/>
      <c r="D3750" s="1"/>
      <c r="E3750" s="1"/>
      <c r="F3750" s="1"/>
      <c r="G3750" s="1"/>
      <c r="H3750" s="11"/>
      <c r="I3750" s="11"/>
      <c r="J3750" s="11"/>
      <c r="K3750" s="2"/>
      <c r="L3750" s="2"/>
      <c r="M3750" s="1"/>
    </row>
    <row r="3751" spans="1:13" x14ac:dyDescent="0.2">
      <c r="A3751" s="1"/>
      <c r="B3751" s="1"/>
      <c r="C3751" s="16"/>
      <c r="D3751" s="1"/>
      <c r="E3751" s="1"/>
      <c r="F3751" s="1"/>
      <c r="G3751" s="1"/>
      <c r="H3751" s="11"/>
      <c r="I3751" s="11"/>
      <c r="J3751" s="11"/>
      <c r="K3751" s="2"/>
      <c r="L3751" s="2"/>
      <c r="M3751" s="1"/>
    </row>
    <row r="3752" spans="1:13" x14ac:dyDescent="0.2">
      <c r="A3752" s="1"/>
      <c r="B3752" s="1"/>
      <c r="C3752" s="16"/>
      <c r="D3752" s="1"/>
      <c r="E3752" s="1"/>
      <c r="F3752" s="1"/>
      <c r="G3752" s="1"/>
      <c r="H3752" s="11"/>
      <c r="I3752" s="11"/>
      <c r="J3752" s="11"/>
      <c r="K3752" s="2"/>
      <c r="L3752" s="2"/>
      <c r="M3752" s="1"/>
    </row>
    <row r="3753" spans="1:13" x14ac:dyDescent="0.2">
      <c r="A3753" s="1"/>
      <c r="B3753" s="1"/>
      <c r="C3753" s="16"/>
      <c r="D3753" s="1"/>
      <c r="E3753" s="1"/>
      <c r="F3753" s="1"/>
      <c r="G3753" s="1"/>
      <c r="H3753" s="11"/>
      <c r="I3753" s="11"/>
      <c r="J3753" s="11"/>
      <c r="K3753" s="2"/>
      <c r="L3753" s="2"/>
      <c r="M3753" s="1"/>
    </row>
    <row r="3754" spans="1:13" x14ac:dyDescent="0.2">
      <c r="A3754" s="1"/>
      <c r="B3754" s="1"/>
      <c r="C3754" s="16"/>
      <c r="D3754" s="1"/>
      <c r="E3754" s="1"/>
      <c r="F3754" s="1"/>
      <c r="G3754" s="1"/>
      <c r="H3754" s="11"/>
      <c r="I3754" s="11"/>
      <c r="J3754" s="11"/>
      <c r="K3754" s="2"/>
      <c r="L3754" s="2"/>
      <c r="M3754" s="1"/>
    </row>
    <row r="3755" spans="1:13" x14ac:dyDescent="0.2">
      <c r="A3755" s="1"/>
      <c r="B3755" s="1"/>
      <c r="C3755" s="16"/>
      <c r="D3755" s="1"/>
      <c r="E3755" s="1"/>
      <c r="F3755" s="1"/>
      <c r="G3755" s="1"/>
      <c r="H3755" s="11"/>
      <c r="I3755" s="11"/>
      <c r="J3755" s="11"/>
      <c r="K3755" s="2"/>
      <c r="L3755" s="2"/>
      <c r="M3755" s="1"/>
    </row>
    <row r="3756" spans="1:13" x14ac:dyDescent="0.2">
      <c r="A3756" s="1"/>
      <c r="B3756" s="1"/>
      <c r="C3756" s="16"/>
      <c r="D3756" s="1"/>
      <c r="E3756" s="1"/>
      <c r="F3756" s="1"/>
      <c r="G3756" s="1"/>
      <c r="H3756" s="11"/>
      <c r="I3756" s="11"/>
      <c r="J3756" s="11"/>
      <c r="K3756" s="2"/>
      <c r="L3756" s="2"/>
      <c r="M3756" s="1"/>
    </row>
    <row r="3757" spans="1:13" x14ac:dyDescent="0.2">
      <c r="A3757" s="1"/>
      <c r="B3757" s="1"/>
      <c r="C3757" s="16"/>
      <c r="D3757" s="1"/>
      <c r="E3757" s="1"/>
      <c r="F3757" s="1"/>
      <c r="G3757" s="1"/>
      <c r="H3757" s="11"/>
      <c r="I3757" s="11"/>
      <c r="J3757" s="11"/>
      <c r="K3757" s="2"/>
      <c r="L3757" s="2"/>
      <c r="M3757" s="1"/>
    </row>
    <row r="3758" spans="1:13" x14ac:dyDescent="0.2">
      <c r="A3758" s="1"/>
      <c r="B3758" s="1"/>
      <c r="C3758" s="16"/>
      <c r="D3758" s="1"/>
      <c r="E3758" s="1"/>
      <c r="F3758" s="1"/>
      <c r="G3758" s="1"/>
      <c r="H3758" s="11"/>
      <c r="I3758" s="11"/>
      <c r="J3758" s="11"/>
      <c r="K3758" s="2"/>
      <c r="L3758" s="2"/>
      <c r="M3758" s="1"/>
    </row>
    <row r="3759" spans="1:13" x14ac:dyDescent="0.2">
      <c r="A3759" s="1"/>
      <c r="B3759" s="1"/>
      <c r="C3759" s="16"/>
      <c r="D3759" s="1"/>
      <c r="E3759" s="1"/>
      <c r="F3759" s="1"/>
      <c r="G3759" s="1"/>
      <c r="H3759" s="11"/>
      <c r="I3759" s="11"/>
      <c r="J3759" s="11"/>
      <c r="K3759" s="2"/>
      <c r="L3759" s="2"/>
      <c r="M3759" s="1"/>
    </row>
    <row r="3760" spans="1:13" x14ac:dyDescent="0.2">
      <c r="A3760" s="1"/>
      <c r="B3760" s="1"/>
      <c r="C3760" s="16"/>
      <c r="D3760" s="1"/>
      <c r="E3760" s="1"/>
      <c r="F3760" s="1"/>
      <c r="G3760" s="1"/>
      <c r="H3760" s="11"/>
      <c r="I3760" s="11"/>
      <c r="J3760" s="11"/>
      <c r="K3760" s="2"/>
      <c r="L3760" s="2"/>
      <c r="M3760" s="1"/>
    </row>
    <row r="3761" spans="1:13" x14ac:dyDescent="0.2">
      <c r="A3761" s="1"/>
      <c r="B3761" s="1"/>
      <c r="C3761" s="16"/>
      <c r="D3761" s="1"/>
      <c r="E3761" s="1"/>
      <c r="F3761" s="1"/>
      <c r="G3761" s="1"/>
      <c r="H3761" s="11"/>
      <c r="I3761" s="11"/>
      <c r="J3761" s="11"/>
      <c r="K3761" s="2"/>
      <c r="L3761" s="2"/>
      <c r="M3761" s="1"/>
    </row>
    <row r="3762" spans="1:13" x14ac:dyDescent="0.2">
      <c r="A3762" s="1"/>
      <c r="B3762" s="1"/>
      <c r="C3762" s="16"/>
      <c r="D3762" s="1"/>
      <c r="E3762" s="1"/>
      <c r="F3762" s="1"/>
      <c r="G3762" s="1"/>
      <c r="H3762" s="11"/>
      <c r="I3762" s="11"/>
      <c r="J3762" s="11"/>
      <c r="K3762" s="2"/>
      <c r="L3762" s="2"/>
      <c r="M3762" s="1"/>
    </row>
    <row r="3763" spans="1:13" x14ac:dyDescent="0.2">
      <c r="A3763" s="1"/>
      <c r="B3763" s="1"/>
      <c r="C3763" s="16"/>
      <c r="D3763" s="1"/>
      <c r="E3763" s="1"/>
      <c r="F3763" s="1"/>
      <c r="G3763" s="1"/>
      <c r="H3763" s="11"/>
      <c r="I3763" s="11"/>
      <c r="J3763" s="11"/>
      <c r="K3763" s="2"/>
      <c r="L3763" s="2"/>
      <c r="M3763" s="1"/>
    </row>
    <row r="3764" spans="1:13" x14ac:dyDescent="0.2">
      <c r="A3764" s="1"/>
      <c r="B3764" s="1"/>
      <c r="C3764" s="16"/>
      <c r="D3764" s="1"/>
      <c r="E3764" s="1"/>
      <c r="F3764" s="1"/>
      <c r="G3764" s="1"/>
      <c r="H3764" s="11"/>
      <c r="I3764" s="11"/>
      <c r="J3764" s="11"/>
      <c r="K3764" s="2"/>
      <c r="L3764" s="2"/>
      <c r="M3764" s="1"/>
    </row>
    <row r="3765" spans="1:13" x14ac:dyDescent="0.2">
      <c r="A3765" s="1"/>
      <c r="B3765" s="1"/>
      <c r="C3765" s="16"/>
      <c r="D3765" s="1"/>
      <c r="E3765" s="1"/>
      <c r="F3765" s="1"/>
      <c r="G3765" s="1"/>
      <c r="H3765" s="11"/>
      <c r="I3765" s="11"/>
      <c r="J3765" s="11"/>
      <c r="K3765" s="2"/>
      <c r="L3765" s="2"/>
      <c r="M3765" s="1"/>
    </row>
    <row r="3766" spans="1:13" x14ac:dyDescent="0.2">
      <c r="A3766" s="1"/>
      <c r="B3766" s="1"/>
      <c r="C3766" s="16"/>
      <c r="D3766" s="1"/>
      <c r="E3766" s="1"/>
      <c r="F3766" s="1"/>
      <c r="G3766" s="1"/>
      <c r="H3766" s="11"/>
      <c r="I3766" s="11"/>
      <c r="J3766" s="11"/>
      <c r="K3766" s="2"/>
      <c r="L3766" s="2"/>
      <c r="M3766" s="1"/>
    </row>
    <row r="3767" spans="1:13" x14ac:dyDescent="0.2">
      <c r="A3767" s="1"/>
      <c r="B3767" s="1"/>
      <c r="C3767" s="16"/>
      <c r="D3767" s="1"/>
      <c r="E3767" s="1"/>
      <c r="F3767" s="1"/>
      <c r="G3767" s="1"/>
      <c r="H3767" s="11"/>
      <c r="I3767" s="11"/>
      <c r="J3767" s="11"/>
      <c r="K3767" s="2"/>
      <c r="L3767" s="2"/>
      <c r="M3767" s="1"/>
    </row>
    <row r="3768" spans="1:13" x14ac:dyDescent="0.2">
      <c r="A3768" s="1"/>
      <c r="B3768" s="1"/>
      <c r="C3768" s="16"/>
      <c r="D3768" s="1"/>
      <c r="E3768" s="1"/>
      <c r="F3768" s="1"/>
      <c r="G3768" s="1"/>
      <c r="H3768" s="11"/>
      <c r="I3768" s="11"/>
      <c r="J3768" s="11"/>
      <c r="K3768" s="2"/>
      <c r="L3768" s="2"/>
      <c r="M3768" s="1"/>
    </row>
    <row r="3769" spans="1:13" x14ac:dyDescent="0.2">
      <c r="A3769" s="1"/>
      <c r="B3769" s="1"/>
      <c r="C3769" s="16"/>
      <c r="D3769" s="1"/>
      <c r="E3769" s="1"/>
      <c r="F3769" s="1"/>
      <c r="G3769" s="1"/>
      <c r="H3769" s="11"/>
      <c r="I3769" s="11"/>
      <c r="J3769" s="11"/>
      <c r="K3769" s="2"/>
      <c r="L3769" s="2"/>
      <c r="M3769" s="1"/>
    </row>
    <row r="3770" spans="1:13" x14ac:dyDescent="0.2">
      <c r="A3770" s="1"/>
      <c r="B3770" s="1"/>
      <c r="C3770" s="16"/>
      <c r="D3770" s="1"/>
      <c r="E3770" s="1"/>
      <c r="F3770" s="1"/>
      <c r="G3770" s="1"/>
      <c r="H3770" s="11"/>
      <c r="I3770" s="11"/>
      <c r="J3770" s="11"/>
      <c r="K3770" s="2"/>
      <c r="L3770" s="2"/>
      <c r="M3770" s="1"/>
    </row>
    <row r="3771" spans="1:13" x14ac:dyDescent="0.2">
      <c r="A3771" s="1"/>
      <c r="B3771" s="1"/>
      <c r="C3771" s="16"/>
      <c r="D3771" s="1"/>
      <c r="E3771" s="1"/>
      <c r="F3771" s="1"/>
      <c r="G3771" s="1"/>
      <c r="H3771" s="11"/>
      <c r="I3771" s="11"/>
      <c r="J3771" s="11"/>
      <c r="K3771" s="2"/>
      <c r="L3771" s="2"/>
      <c r="M3771" s="1"/>
    </row>
    <row r="3772" spans="1:13" x14ac:dyDescent="0.2">
      <c r="A3772" s="1"/>
      <c r="B3772" s="1"/>
      <c r="C3772" s="16"/>
      <c r="D3772" s="1"/>
      <c r="E3772" s="1"/>
      <c r="F3772" s="1"/>
      <c r="G3772" s="1"/>
      <c r="H3772" s="11"/>
      <c r="I3772" s="11"/>
      <c r="J3772" s="11"/>
      <c r="K3772" s="2"/>
      <c r="L3772" s="2"/>
      <c r="M3772" s="1"/>
    </row>
    <row r="3773" spans="1:13" x14ac:dyDescent="0.2">
      <c r="A3773" s="1"/>
      <c r="B3773" s="1"/>
      <c r="C3773" s="16"/>
      <c r="D3773" s="1"/>
      <c r="E3773" s="1"/>
      <c r="F3773" s="1"/>
      <c r="G3773" s="1"/>
      <c r="H3773" s="11"/>
      <c r="I3773" s="11"/>
      <c r="J3773" s="11"/>
      <c r="K3773" s="2"/>
      <c r="L3773" s="2"/>
      <c r="M3773" s="1"/>
    </row>
    <row r="3774" spans="1:13" x14ac:dyDescent="0.2">
      <c r="A3774" s="1"/>
      <c r="B3774" s="1"/>
      <c r="C3774" s="16"/>
      <c r="D3774" s="1"/>
      <c r="E3774" s="1"/>
      <c r="F3774" s="1"/>
      <c r="G3774" s="1"/>
      <c r="H3774" s="11"/>
      <c r="I3774" s="11"/>
      <c r="J3774" s="11"/>
      <c r="K3774" s="2"/>
      <c r="L3774" s="2"/>
      <c r="M3774" s="1"/>
    </row>
    <row r="3775" spans="1:13" x14ac:dyDescent="0.2">
      <c r="A3775" s="1"/>
      <c r="B3775" s="1"/>
      <c r="C3775" s="16"/>
      <c r="D3775" s="1"/>
      <c r="E3775" s="1"/>
      <c r="F3775" s="1"/>
      <c r="G3775" s="1"/>
      <c r="H3775" s="11"/>
      <c r="I3775" s="11"/>
      <c r="J3775" s="11"/>
      <c r="K3775" s="2"/>
      <c r="L3775" s="2"/>
      <c r="M3775" s="1"/>
    </row>
    <row r="3776" spans="1:13" x14ac:dyDescent="0.2">
      <c r="A3776" s="1"/>
      <c r="B3776" s="1"/>
      <c r="C3776" s="16"/>
      <c r="D3776" s="1"/>
      <c r="E3776" s="1"/>
      <c r="F3776" s="1"/>
      <c r="G3776" s="1"/>
      <c r="H3776" s="11"/>
      <c r="I3776" s="11"/>
      <c r="J3776" s="11"/>
      <c r="K3776" s="2"/>
      <c r="L3776" s="2"/>
      <c r="M3776" s="1"/>
    </row>
    <row r="3777" spans="1:13" x14ac:dyDescent="0.2">
      <c r="A3777" s="1"/>
      <c r="B3777" s="1"/>
      <c r="C3777" s="16"/>
      <c r="D3777" s="1"/>
      <c r="E3777" s="1"/>
      <c r="F3777" s="1"/>
      <c r="G3777" s="1"/>
      <c r="H3777" s="11"/>
      <c r="I3777" s="11"/>
      <c r="J3777" s="11"/>
      <c r="K3777" s="2"/>
      <c r="L3777" s="2"/>
      <c r="M3777" s="1"/>
    </row>
    <row r="3778" spans="1:13" x14ac:dyDescent="0.2">
      <c r="A3778" s="1"/>
      <c r="B3778" s="1"/>
      <c r="C3778" s="16"/>
      <c r="D3778" s="1"/>
      <c r="E3778" s="1"/>
      <c r="F3778" s="1"/>
      <c r="G3778" s="1"/>
      <c r="H3778" s="11"/>
      <c r="I3778" s="11"/>
      <c r="J3778" s="11"/>
      <c r="K3778" s="2"/>
      <c r="L3778" s="2"/>
      <c r="M3778" s="1"/>
    </row>
    <row r="3779" spans="1:13" x14ac:dyDescent="0.2">
      <c r="A3779" s="1"/>
      <c r="B3779" s="1"/>
      <c r="C3779" s="16"/>
      <c r="D3779" s="1"/>
      <c r="E3779" s="1"/>
      <c r="F3779" s="1"/>
      <c r="G3779" s="1"/>
      <c r="H3779" s="11"/>
      <c r="I3779" s="11"/>
      <c r="J3779" s="11"/>
      <c r="K3779" s="2"/>
      <c r="L3779" s="2"/>
      <c r="M3779" s="1"/>
    </row>
    <row r="3780" spans="1:13" x14ac:dyDescent="0.2">
      <c r="A3780" s="1"/>
      <c r="B3780" s="1"/>
      <c r="C3780" s="16"/>
      <c r="D3780" s="1"/>
      <c r="E3780" s="1"/>
      <c r="F3780" s="1"/>
      <c r="G3780" s="1"/>
      <c r="H3780" s="11"/>
      <c r="I3780" s="11"/>
      <c r="J3780" s="11"/>
      <c r="K3780" s="2"/>
      <c r="L3780" s="2"/>
      <c r="M3780" s="1"/>
    </row>
    <row r="3781" spans="1:13" x14ac:dyDescent="0.2">
      <c r="A3781" s="1"/>
      <c r="B3781" s="1"/>
      <c r="C3781" s="16"/>
      <c r="D3781" s="1"/>
      <c r="E3781" s="1"/>
      <c r="F3781" s="1"/>
      <c r="G3781" s="1"/>
      <c r="H3781" s="11"/>
      <c r="I3781" s="11"/>
      <c r="J3781" s="11"/>
      <c r="K3781" s="2"/>
      <c r="L3781" s="2"/>
      <c r="M3781" s="1"/>
    </row>
    <row r="3782" spans="1:13" x14ac:dyDescent="0.2">
      <c r="A3782" s="1"/>
      <c r="B3782" s="1"/>
      <c r="C3782" s="16"/>
      <c r="D3782" s="1"/>
      <c r="E3782" s="1"/>
      <c r="F3782" s="1"/>
      <c r="G3782" s="1"/>
      <c r="H3782" s="11"/>
      <c r="I3782" s="11"/>
      <c r="J3782" s="11"/>
      <c r="K3782" s="2"/>
      <c r="L3782" s="2"/>
      <c r="M3782" s="1"/>
    </row>
    <row r="3783" spans="1:13" x14ac:dyDescent="0.2">
      <c r="A3783" s="1"/>
      <c r="B3783" s="1"/>
      <c r="C3783" s="16"/>
      <c r="D3783" s="1"/>
      <c r="E3783" s="1"/>
      <c r="F3783" s="1"/>
      <c r="G3783" s="1"/>
      <c r="H3783" s="11"/>
      <c r="I3783" s="11"/>
      <c r="J3783" s="11"/>
      <c r="K3783" s="2"/>
      <c r="L3783" s="2"/>
      <c r="M3783" s="1"/>
    </row>
    <row r="3784" spans="1:13" x14ac:dyDescent="0.2">
      <c r="A3784" s="1"/>
      <c r="B3784" s="1"/>
      <c r="C3784" s="16"/>
      <c r="D3784" s="1"/>
      <c r="E3784" s="1"/>
      <c r="F3784" s="1"/>
      <c r="G3784" s="1"/>
      <c r="H3784" s="11"/>
      <c r="I3784" s="11"/>
      <c r="J3784" s="11"/>
      <c r="K3784" s="2"/>
      <c r="L3784" s="2"/>
      <c r="M3784" s="1"/>
    </row>
    <row r="3785" spans="1:13" x14ac:dyDescent="0.2">
      <c r="A3785" s="1"/>
      <c r="B3785" s="1"/>
      <c r="C3785" s="16"/>
      <c r="D3785" s="1"/>
      <c r="E3785" s="1"/>
      <c r="F3785" s="1"/>
      <c r="G3785" s="1"/>
      <c r="H3785" s="11"/>
      <c r="I3785" s="11"/>
      <c r="J3785" s="11"/>
      <c r="K3785" s="2"/>
      <c r="L3785" s="2"/>
      <c r="M3785" s="1"/>
    </row>
    <row r="3786" spans="1:13" x14ac:dyDescent="0.2">
      <c r="A3786" s="1"/>
      <c r="B3786" s="1"/>
      <c r="C3786" s="16"/>
      <c r="D3786" s="1"/>
      <c r="E3786" s="1"/>
      <c r="F3786" s="1"/>
      <c r="G3786" s="1"/>
      <c r="H3786" s="11"/>
      <c r="I3786" s="11"/>
      <c r="J3786" s="11"/>
      <c r="K3786" s="2"/>
      <c r="L3786" s="2"/>
      <c r="M3786" s="1"/>
    </row>
    <row r="3787" spans="1:13" x14ac:dyDescent="0.2">
      <c r="A3787" s="1"/>
      <c r="B3787" s="1"/>
      <c r="C3787" s="16"/>
      <c r="D3787" s="1"/>
      <c r="E3787" s="1"/>
      <c r="F3787" s="1"/>
      <c r="G3787" s="1"/>
      <c r="H3787" s="11"/>
      <c r="I3787" s="11"/>
      <c r="J3787" s="11"/>
      <c r="K3787" s="2"/>
      <c r="L3787" s="2"/>
      <c r="M3787" s="1"/>
    </row>
    <row r="3788" spans="1:13" x14ac:dyDescent="0.2">
      <c r="A3788" s="1"/>
      <c r="B3788" s="1"/>
      <c r="C3788" s="16"/>
      <c r="D3788" s="1"/>
      <c r="E3788" s="1"/>
      <c r="F3788" s="1"/>
      <c r="G3788" s="1"/>
      <c r="H3788" s="11"/>
      <c r="I3788" s="11"/>
      <c r="J3788" s="11"/>
      <c r="K3788" s="2"/>
      <c r="L3788" s="2"/>
      <c r="M3788" s="1"/>
    </row>
    <row r="3789" spans="1:13" x14ac:dyDescent="0.2">
      <c r="A3789" s="1"/>
      <c r="B3789" s="1"/>
      <c r="C3789" s="16"/>
      <c r="D3789" s="1"/>
      <c r="E3789" s="1"/>
      <c r="F3789" s="1"/>
      <c r="G3789" s="1"/>
      <c r="H3789" s="11"/>
      <c r="I3789" s="11"/>
      <c r="J3789" s="11"/>
      <c r="K3789" s="2"/>
      <c r="L3789" s="2"/>
      <c r="M3789" s="1"/>
    </row>
    <row r="3790" spans="1:13" x14ac:dyDescent="0.2">
      <c r="A3790" s="1"/>
      <c r="B3790" s="1"/>
      <c r="C3790" s="16"/>
      <c r="D3790" s="1"/>
      <c r="E3790" s="1"/>
      <c r="F3790" s="1"/>
      <c r="G3790" s="1"/>
      <c r="H3790" s="11"/>
      <c r="I3790" s="11"/>
      <c r="J3790" s="11"/>
      <c r="K3790" s="2"/>
      <c r="L3790" s="2"/>
      <c r="M3790" s="1"/>
    </row>
    <row r="3791" spans="1:13" x14ac:dyDescent="0.2">
      <c r="A3791" s="1"/>
      <c r="B3791" s="1"/>
      <c r="C3791" s="16"/>
      <c r="D3791" s="1"/>
      <c r="E3791" s="1"/>
      <c r="F3791" s="1"/>
      <c r="G3791" s="1"/>
      <c r="H3791" s="11"/>
      <c r="I3791" s="11"/>
      <c r="J3791" s="11"/>
      <c r="K3791" s="2"/>
      <c r="L3791" s="2"/>
      <c r="M3791" s="1"/>
    </row>
    <row r="3792" spans="1:13" x14ac:dyDescent="0.2">
      <c r="A3792" s="1"/>
      <c r="B3792" s="1"/>
      <c r="C3792" s="16"/>
      <c r="D3792" s="1"/>
      <c r="E3792" s="1"/>
      <c r="F3792" s="1"/>
      <c r="G3792" s="1"/>
      <c r="H3792" s="11"/>
      <c r="I3792" s="11"/>
      <c r="J3792" s="11"/>
      <c r="K3792" s="2"/>
      <c r="L3792" s="2"/>
      <c r="M3792" s="1"/>
    </row>
    <row r="3793" spans="1:13" x14ac:dyDescent="0.2">
      <c r="A3793" s="1"/>
      <c r="B3793" s="1"/>
      <c r="C3793" s="16"/>
      <c r="D3793" s="1"/>
      <c r="E3793" s="1"/>
      <c r="F3793" s="1"/>
      <c r="G3793" s="1"/>
      <c r="H3793" s="11"/>
      <c r="I3793" s="11"/>
      <c r="J3793" s="11"/>
      <c r="K3793" s="2"/>
      <c r="L3793" s="2"/>
      <c r="M3793" s="1"/>
    </row>
    <row r="3794" spans="1:13" x14ac:dyDescent="0.2">
      <c r="A3794" s="1"/>
      <c r="B3794" s="1"/>
      <c r="C3794" s="16"/>
      <c r="D3794" s="1"/>
      <c r="E3794" s="1"/>
      <c r="F3794" s="1"/>
      <c r="G3794" s="1"/>
      <c r="H3794" s="11"/>
      <c r="I3794" s="11"/>
      <c r="J3794" s="11"/>
      <c r="K3794" s="2"/>
      <c r="L3794" s="2"/>
      <c r="M3794" s="1"/>
    </row>
    <row r="3795" spans="1:13" x14ac:dyDescent="0.2">
      <c r="A3795" s="1"/>
      <c r="B3795" s="1"/>
      <c r="C3795" s="16"/>
      <c r="D3795" s="1"/>
      <c r="E3795" s="1"/>
      <c r="F3795" s="1"/>
      <c r="G3795" s="1"/>
      <c r="H3795" s="11"/>
      <c r="I3795" s="11"/>
      <c r="J3795" s="11"/>
      <c r="K3795" s="2"/>
      <c r="L3795" s="2"/>
      <c r="M3795" s="1"/>
    </row>
    <row r="3796" spans="1:13" x14ac:dyDescent="0.2">
      <c r="A3796" s="1"/>
      <c r="B3796" s="1"/>
      <c r="C3796" s="16"/>
      <c r="D3796" s="1"/>
      <c r="E3796" s="1"/>
      <c r="F3796" s="1"/>
      <c r="G3796" s="1"/>
      <c r="H3796" s="11"/>
      <c r="I3796" s="11"/>
      <c r="J3796" s="11"/>
      <c r="K3796" s="2"/>
      <c r="L3796" s="2"/>
      <c r="M3796" s="1"/>
    </row>
    <row r="3797" spans="1:13" x14ac:dyDescent="0.2">
      <c r="A3797" s="1"/>
      <c r="B3797" s="1"/>
      <c r="C3797" s="16"/>
      <c r="D3797" s="1"/>
      <c r="E3797" s="1"/>
      <c r="F3797" s="1"/>
      <c r="G3797" s="1"/>
      <c r="H3797" s="11"/>
      <c r="I3797" s="11"/>
      <c r="J3797" s="11"/>
      <c r="K3797" s="2"/>
      <c r="L3797" s="2"/>
      <c r="M3797" s="1"/>
    </row>
    <row r="3798" spans="1:13" x14ac:dyDescent="0.2">
      <c r="A3798" s="1"/>
      <c r="B3798" s="1"/>
      <c r="C3798" s="16"/>
      <c r="D3798" s="1"/>
      <c r="E3798" s="1"/>
      <c r="F3798" s="1"/>
      <c r="G3798" s="1"/>
      <c r="H3798" s="11"/>
      <c r="I3798" s="11"/>
      <c r="J3798" s="11"/>
      <c r="K3798" s="2"/>
      <c r="L3798" s="2"/>
      <c r="M3798" s="1"/>
    </row>
    <row r="3799" spans="1:13" x14ac:dyDescent="0.2">
      <c r="A3799" s="1"/>
      <c r="B3799" s="1"/>
      <c r="C3799" s="16"/>
      <c r="D3799" s="1"/>
      <c r="E3799" s="1"/>
      <c r="F3799" s="1"/>
      <c r="G3799" s="1"/>
      <c r="H3799" s="11"/>
      <c r="I3799" s="11"/>
      <c r="J3799" s="11"/>
      <c r="K3799" s="2"/>
      <c r="L3799" s="2"/>
      <c r="M3799" s="1"/>
    </row>
    <row r="3800" spans="1:13" x14ac:dyDescent="0.2">
      <c r="A3800" s="1"/>
      <c r="B3800" s="1"/>
      <c r="C3800" s="16"/>
      <c r="D3800" s="1"/>
      <c r="E3800" s="1"/>
      <c r="F3800" s="1"/>
      <c r="G3800" s="1"/>
      <c r="H3800" s="11"/>
      <c r="I3800" s="11"/>
      <c r="J3800" s="11"/>
      <c r="K3800" s="2"/>
      <c r="L3800" s="2"/>
      <c r="M3800" s="1"/>
    </row>
    <row r="3801" spans="1:13" x14ac:dyDescent="0.2">
      <c r="A3801" s="1"/>
      <c r="B3801" s="1"/>
      <c r="C3801" s="16"/>
      <c r="D3801" s="1"/>
      <c r="E3801" s="1"/>
      <c r="F3801" s="1"/>
      <c r="G3801" s="1"/>
      <c r="H3801" s="11"/>
      <c r="I3801" s="11"/>
      <c r="J3801" s="11"/>
      <c r="K3801" s="2"/>
      <c r="L3801" s="2"/>
      <c r="M3801" s="1"/>
    </row>
    <row r="3802" spans="1:13" x14ac:dyDescent="0.2">
      <c r="A3802" s="1"/>
      <c r="B3802" s="1"/>
      <c r="C3802" s="16"/>
      <c r="D3802" s="1"/>
      <c r="E3802" s="1"/>
      <c r="F3802" s="1"/>
      <c r="G3802" s="1"/>
      <c r="H3802" s="11"/>
      <c r="I3802" s="11"/>
      <c r="J3802" s="11"/>
      <c r="K3802" s="2"/>
      <c r="L3802" s="2"/>
      <c r="M3802" s="1"/>
    </row>
    <row r="3803" spans="1:13" x14ac:dyDescent="0.2">
      <c r="A3803" s="1"/>
      <c r="B3803" s="1"/>
      <c r="C3803" s="16"/>
      <c r="D3803" s="1"/>
      <c r="E3803" s="1"/>
      <c r="F3803" s="1"/>
      <c r="G3803" s="1"/>
      <c r="H3803" s="11"/>
      <c r="I3803" s="11"/>
      <c r="J3803" s="11"/>
      <c r="K3803" s="2"/>
      <c r="L3803" s="2"/>
      <c r="M3803" s="1"/>
    </row>
    <row r="3804" spans="1:13" x14ac:dyDescent="0.2">
      <c r="A3804" s="1"/>
      <c r="B3804" s="1"/>
      <c r="C3804" s="16"/>
      <c r="D3804" s="1"/>
      <c r="E3804" s="1"/>
      <c r="F3804" s="1"/>
      <c r="G3804" s="1"/>
      <c r="H3804" s="11"/>
      <c r="I3804" s="11"/>
      <c r="J3804" s="11"/>
      <c r="K3804" s="2"/>
      <c r="L3804" s="2"/>
      <c r="M3804" s="1"/>
    </row>
    <row r="3805" spans="1:13" x14ac:dyDescent="0.2">
      <c r="A3805" s="1"/>
      <c r="B3805" s="1"/>
      <c r="C3805" s="16"/>
      <c r="D3805" s="1"/>
      <c r="E3805" s="1"/>
      <c r="F3805" s="1"/>
      <c r="G3805" s="1"/>
      <c r="H3805" s="11"/>
      <c r="I3805" s="11"/>
      <c r="J3805" s="11"/>
      <c r="K3805" s="2"/>
      <c r="L3805" s="2"/>
      <c r="M3805" s="1"/>
    </row>
    <row r="3806" spans="1:13" x14ac:dyDescent="0.2">
      <c r="A3806" s="1"/>
      <c r="B3806" s="1"/>
      <c r="C3806" s="16"/>
      <c r="D3806" s="1"/>
      <c r="E3806" s="1"/>
      <c r="F3806" s="1"/>
      <c r="G3806" s="1"/>
      <c r="H3806" s="11"/>
      <c r="I3806" s="11"/>
      <c r="J3806" s="11"/>
      <c r="K3806" s="2"/>
      <c r="L3806" s="2"/>
      <c r="M3806" s="1"/>
    </row>
    <row r="3807" spans="1:13" x14ac:dyDescent="0.2">
      <c r="A3807" s="1"/>
      <c r="B3807" s="1"/>
      <c r="C3807" s="16"/>
      <c r="D3807" s="1"/>
      <c r="E3807" s="1"/>
      <c r="F3807" s="1"/>
      <c r="G3807" s="1"/>
      <c r="H3807" s="11"/>
      <c r="I3807" s="11"/>
      <c r="J3807" s="11"/>
      <c r="K3807" s="2"/>
      <c r="L3807" s="2"/>
      <c r="M3807" s="1"/>
    </row>
    <row r="3808" spans="1:13" x14ac:dyDescent="0.2">
      <c r="A3808" s="1"/>
      <c r="B3808" s="1"/>
      <c r="C3808" s="16"/>
      <c r="D3808" s="1"/>
      <c r="E3808" s="1"/>
      <c r="F3808" s="1"/>
      <c r="G3808" s="1"/>
      <c r="H3808" s="11"/>
      <c r="I3808" s="11"/>
      <c r="J3808" s="11"/>
      <c r="K3808" s="2"/>
      <c r="L3808" s="2"/>
      <c r="M3808" s="1"/>
    </row>
    <row r="3809" spans="1:13" x14ac:dyDescent="0.2">
      <c r="A3809" s="1"/>
      <c r="B3809" s="1"/>
      <c r="C3809" s="16"/>
      <c r="D3809" s="1"/>
      <c r="E3809" s="1"/>
      <c r="F3809" s="1"/>
      <c r="G3809" s="1"/>
      <c r="H3809" s="11"/>
      <c r="I3809" s="11"/>
      <c r="J3809" s="11"/>
      <c r="K3809" s="2"/>
      <c r="L3809" s="2"/>
      <c r="M3809" s="1"/>
    </row>
    <row r="3810" spans="1:13" x14ac:dyDescent="0.2">
      <c r="A3810" s="1"/>
      <c r="B3810" s="1"/>
      <c r="C3810" s="16"/>
      <c r="D3810" s="1"/>
      <c r="E3810" s="1"/>
      <c r="F3810" s="1"/>
      <c r="G3810" s="1"/>
      <c r="H3810" s="11"/>
      <c r="I3810" s="11"/>
      <c r="J3810" s="11"/>
      <c r="K3810" s="2"/>
      <c r="L3810" s="2"/>
      <c r="M3810" s="1"/>
    </row>
    <row r="3811" spans="1:13" x14ac:dyDescent="0.2">
      <c r="A3811" s="1"/>
      <c r="B3811" s="1"/>
      <c r="C3811" s="16"/>
      <c r="D3811" s="1"/>
      <c r="E3811" s="1"/>
      <c r="F3811" s="1"/>
      <c r="G3811" s="1"/>
      <c r="H3811" s="11"/>
      <c r="I3811" s="11"/>
      <c r="J3811" s="11"/>
      <c r="K3811" s="2"/>
      <c r="L3811" s="2"/>
      <c r="M3811" s="1"/>
    </row>
    <row r="3812" spans="1:13" x14ac:dyDescent="0.2">
      <c r="A3812" s="1"/>
      <c r="B3812" s="1"/>
      <c r="C3812" s="16"/>
      <c r="D3812" s="1"/>
      <c r="E3812" s="1"/>
      <c r="F3812" s="1"/>
      <c r="G3812" s="1"/>
      <c r="H3812" s="11"/>
      <c r="I3812" s="11"/>
      <c r="J3812" s="11"/>
      <c r="K3812" s="2"/>
      <c r="L3812" s="2"/>
      <c r="M3812" s="1"/>
    </row>
    <row r="3813" spans="1:13" x14ac:dyDescent="0.2">
      <c r="A3813" s="1"/>
      <c r="B3813" s="1"/>
      <c r="C3813" s="16"/>
      <c r="D3813" s="1"/>
      <c r="E3813" s="1"/>
      <c r="F3813" s="1"/>
      <c r="G3813" s="1"/>
      <c r="H3813" s="11"/>
      <c r="I3813" s="11"/>
      <c r="J3813" s="11"/>
      <c r="K3813" s="2"/>
      <c r="L3813" s="2"/>
      <c r="M3813" s="1"/>
    </row>
    <row r="3814" spans="1:13" x14ac:dyDescent="0.2">
      <c r="A3814" s="1"/>
      <c r="B3814" s="1"/>
      <c r="C3814" s="16"/>
      <c r="D3814" s="1"/>
      <c r="E3814" s="1"/>
      <c r="F3814" s="1"/>
      <c r="G3814" s="1"/>
      <c r="H3814" s="11"/>
      <c r="I3814" s="11"/>
      <c r="J3814" s="11"/>
      <c r="K3814" s="2"/>
      <c r="L3814" s="2"/>
      <c r="M3814" s="1"/>
    </row>
    <row r="3815" spans="1:13" x14ac:dyDescent="0.2">
      <c r="A3815" s="1"/>
      <c r="B3815" s="1"/>
      <c r="C3815" s="16"/>
      <c r="D3815" s="1"/>
      <c r="E3815" s="1"/>
      <c r="F3815" s="1"/>
      <c r="G3815" s="1"/>
      <c r="H3815" s="11"/>
      <c r="I3815" s="11"/>
      <c r="J3815" s="11"/>
      <c r="K3815" s="2"/>
      <c r="L3815" s="2"/>
      <c r="M3815" s="1"/>
    </row>
    <row r="3816" spans="1:13" x14ac:dyDescent="0.2">
      <c r="A3816" s="1"/>
      <c r="B3816" s="1"/>
      <c r="C3816" s="16"/>
      <c r="D3816" s="1"/>
      <c r="E3816" s="1"/>
      <c r="F3816" s="1"/>
      <c r="G3816" s="1"/>
      <c r="H3816" s="11"/>
      <c r="I3816" s="11"/>
      <c r="J3816" s="11"/>
      <c r="K3816" s="2"/>
      <c r="L3816" s="2"/>
      <c r="M3816" s="1"/>
    </row>
    <row r="3817" spans="1:13" x14ac:dyDescent="0.2">
      <c r="A3817" s="1"/>
      <c r="B3817" s="1"/>
      <c r="C3817" s="16"/>
      <c r="D3817" s="1"/>
      <c r="E3817" s="1"/>
      <c r="F3817" s="1"/>
      <c r="G3817" s="1"/>
      <c r="H3817" s="11"/>
      <c r="I3817" s="11"/>
      <c r="J3817" s="11"/>
      <c r="K3817" s="2"/>
      <c r="L3817" s="2"/>
      <c r="M3817" s="1"/>
    </row>
    <row r="3818" spans="1:13" x14ac:dyDescent="0.2">
      <c r="A3818" s="1"/>
      <c r="B3818" s="1"/>
      <c r="C3818" s="16"/>
      <c r="D3818" s="1"/>
      <c r="E3818" s="1"/>
      <c r="F3818" s="1"/>
      <c r="G3818" s="1"/>
      <c r="H3818" s="11"/>
      <c r="I3818" s="11"/>
      <c r="J3818" s="11"/>
      <c r="K3818" s="2"/>
      <c r="L3818" s="2"/>
      <c r="M3818" s="1"/>
    </row>
    <row r="3819" spans="1:13" x14ac:dyDescent="0.2">
      <c r="A3819" s="1"/>
      <c r="B3819" s="1"/>
      <c r="C3819" s="16"/>
      <c r="D3819" s="1"/>
      <c r="E3819" s="1"/>
      <c r="F3819" s="1"/>
      <c r="G3819" s="1"/>
      <c r="H3819" s="11"/>
      <c r="I3819" s="11"/>
      <c r="J3819" s="11"/>
      <c r="K3819" s="2"/>
      <c r="L3819" s="2"/>
      <c r="M3819" s="1"/>
    </row>
    <row r="3820" spans="1:13" x14ac:dyDescent="0.2">
      <c r="A3820" s="1"/>
      <c r="B3820" s="1"/>
      <c r="C3820" s="16"/>
      <c r="D3820" s="1"/>
      <c r="E3820" s="1"/>
      <c r="F3820" s="1"/>
      <c r="G3820" s="1"/>
      <c r="H3820" s="11"/>
      <c r="I3820" s="11"/>
      <c r="J3820" s="11"/>
      <c r="K3820" s="2"/>
      <c r="L3820" s="2"/>
      <c r="M3820" s="1"/>
    </row>
    <row r="3821" spans="1:13" x14ac:dyDescent="0.2">
      <c r="A3821" s="1"/>
      <c r="B3821" s="1"/>
      <c r="C3821" s="16"/>
      <c r="D3821" s="1"/>
      <c r="E3821" s="1"/>
      <c r="F3821" s="1"/>
      <c r="G3821" s="1"/>
      <c r="H3821" s="11"/>
      <c r="I3821" s="11"/>
      <c r="J3821" s="11"/>
      <c r="K3821" s="2"/>
      <c r="L3821" s="2"/>
      <c r="M3821" s="1"/>
    </row>
    <row r="3822" spans="1:13" x14ac:dyDescent="0.2">
      <c r="A3822" s="1"/>
      <c r="B3822" s="1"/>
      <c r="C3822" s="16"/>
      <c r="D3822" s="1"/>
      <c r="E3822" s="1"/>
      <c r="F3822" s="1"/>
      <c r="G3822" s="1"/>
      <c r="H3822" s="11"/>
      <c r="I3822" s="11"/>
      <c r="J3822" s="11"/>
      <c r="K3822" s="2"/>
      <c r="L3822" s="2"/>
      <c r="M3822" s="1"/>
    </row>
    <row r="3823" spans="1:13" x14ac:dyDescent="0.2">
      <c r="A3823" s="1"/>
      <c r="B3823" s="1"/>
      <c r="C3823" s="16"/>
      <c r="D3823" s="1"/>
      <c r="E3823" s="1"/>
      <c r="F3823" s="1"/>
      <c r="G3823" s="1"/>
      <c r="H3823" s="11"/>
      <c r="I3823" s="11"/>
      <c r="J3823" s="11"/>
      <c r="K3823" s="2"/>
      <c r="L3823" s="2"/>
      <c r="M3823" s="1"/>
    </row>
    <row r="3824" spans="1:13" x14ac:dyDescent="0.2">
      <c r="A3824" s="1"/>
      <c r="B3824" s="1"/>
      <c r="C3824" s="16"/>
      <c r="D3824" s="1"/>
      <c r="E3824" s="1"/>
      <c r="F3824" s="1"/>
      <c r="G3824" s="1"/>
      <c r="H3824" s="11"/>
      <c r="I3824" s="11"/>
      <c r="J3824" s="11"/>
      <c r="K3824" s="2"/>
      <c r="L3824" s="2"/>
      <c r="M3824" s="1"/>
    </row>
    <row r="3825" spans="1:13" x14ac:dyDescent="0.2">
      <c r="A3825" s="1"/>
      <c r="B3825" s="1"/>
      <c r="C3825" s="16"/>
      <c r="D3825" s="1"/>
      <c r="E3825" s="1"/>
      <c r="F3825" s="1"/>
      <c r="G3825" s="1"/>
      <c r="H3825" s="11"/>
      <c r="I3825" s="11"/>
      <c r="J3825" s="11"/>
      <c r="K3825" s="2"/>
      <c r="L3825" s="2"/>
      <c r="M3825" s="1"/>
    </row>
    <row r="3826" spans="1:13" x14ac:dyDescent="0.2">
      <c r="A3826" s="1"/>
      <c r="B3826" s="1"/>
      <c r="C3826" s="16"/>
      <c r="D3826" s="1"/>
      <c r="E3826" s="1"/>
      <c r="F3826" s="1"/>
      <c r="G3826" s="1"/>
      <c r="H3826" s="11"/>
      <c r="I3826" s="11"/>
      <c r="J3826" s="11"/>
      <c r="K3826" s="2"/>
      <c r="L3826" s="2"/>
      <c r="M3826" s="1"/>
    </row>
    <row r="3827" spans="1:13" x14ac:dyDescent="0.2">
      <c r="A3827" s="1"/>
      <c r="B3827" s="1"/>
      <c r="C3827" s="16"/>
      <c r="D3827" s="1"/>
      <c r="E3827" s="1"/>
      <c r="F3827" s="1"/>
      <c r="G3827" s="1"/>
      <c r="H3827" s="11"/>
      <c r="I3827" s="11"/>
      <c r="J3827" s="11"/>
      <c r="K3827" s="2"/>
      <c r="L3827" s="2"/>
      <c r="M3827" s="1"/>
    </row>
    <row r="3828" spans="1:13" x14ac:dyDescent="0.2">
      <c r="A3828" s="1"/>
      <c r="B3828" s="1"/>
      <c r="C3828" s="16"/>
      <c r="D3828" s="1"/>
      <c r="E3828" s="1"/>
      <c r="F3828" s="1"/>
      <c r="G3828" s="1"/>
      <c r="H3828" s="11"/>
      <c r="I3828" s="11"/>
      <c r="J3828" s="11"/>
      <c r="K3828" s="2"/>
      <c r="L3828" s="2"/>
      <c r="M3828" s="1"/>
    </row>
    <row r="3829" spans="1:13" x14ac:dyDescent="0.2">
      <c r="A3829" s="1"/>
      <c r="B3829" s="1"/>
      <c r="C3829" s="16"/>
      <c r="D3829" s="1"/>
      <c r="E3829" s="1"/>
      <c r="F3829" s="1"/>
      <c r="G3829" s="1"/>
      <c r="H3829" s="11"/>
      <c r="I3829" s="11"/>
      <c r="J3829" s="11"/>
      <c r="K3829" s="2"/>
      <c r="L3829" s="2"/>
      <c r="M3829" s="1"/>
    </row>
    <row r="3830" spans="1:13" x14ac:dyDescent="0.2">
      <c r="A3830" s="1"/>
      <c r="B3830" s="1"/>
      <c r="C3830" s="16"/>
      <c r="D3830" s="1"/>
      <c r="E3830" s="1"/>
      <c r="F3830" s="1"/>
      <c r="G3830" s="1"/>
      <c r="H3830" s="11"/>
      <c r="I3830" s="11"/>
      <c r="J3830" s="11"/>
      <c r="K3830" s="2"/>
      <c r="L3830" s="2"/>
      <c r="M3830" s="1"/>
    </row>
    <row r="3831" spans="1:13" x14ac:dyDescent="0.2">
      <c r="A3831" s="1"/>
      <c r="B3831" s="1"/>
      <c r="C3831" s="16"/>
      <c r="D3831" s="1"/>
      <c r="E3831" s="1"/>
      <c r="F3831" s="1"/>
      <c r="G3831" s="1"/>
      <c r="H3831" s="11"/>
      <c r="I3831" s="11"/>
      <c r="J3831" s="11"/>
      <c r="K3831" s="2"/>
      <c r="L3831" s="2"/>
      <c r="M3831" s="1"/>
    </row>
    <row r="3832" spans="1:13" x14ac:dyDescent="0.2">
      <c r="A3832" s="1"/>
      <c r="B3832" s="1"/>
      <c r="C3832" s="16"/>
      <c r="D3832" s="1"/>
      <c r="E3832" s="1"/>
      <c r="F3832" s="1"/>
      <c r="G3832" s="1"/>
      <c r="H3832" s="11"/>
      <c r="I3832" s="11"/>
      <c r="J3832" s="11"/>
      <c r="K3832" s="2"/>
      <c r="L3832" s="2"/>
      <c r="M3832" s="1"/>
    </row>
    <row r="3833" spans="1:13" x14ac:dyDescent="0.2">
      <c r="A3833" s="1"/>
      <c r="B3833" s="1"/>
      <c r="C3833" s="16"/>
      <c r="D3833" s="1"/>
      <c r="E3833" s="1"/>
      <c r="F3833" s="1"/>
      <c r="G3833" s="1"/>
      <c r="H3833" s="11"/>
      <c r="I3833" s="11"/>
      <c r="J3833" s="11"/>
      <c r="K3833" s="2"/>
      <c r="L3833" s="2"/>
      <c r="M3833" s="1"/>
    </row>
    <row r="3834" spans="1:13" x14ac:dyDescent="0.2">
      <c r="A3834" s="1"/>
      <c r="B3834" s="1"/>
      <c r="C3834" s="16"/>
      <c r="D3834" s="1"/>
      <c r="E3834" s="1"/>
      <c r="F3834" s="1"/>
      <c r="G3834" s="1"/>
      <c r="H3834" s="11"/>
      <c r="I3834" s="11"/>
      <c r="J3834" s="11"/>
      <c r="K3834" s="2"/>
      <c r="L3834" s="2"/>
      <c r="M3834" s="1"/>
    </row>
    <row r="3835" spans="1:13" x14ac:dyDescent="0.2">
      <c r="A3835" s="1"/>
      <c r="B3835" s="1"/>
      <c r="C3835" s="16"/>
      <c r="D3835" s="1"/>
      <c r="E3835" s="1"/>
      <c r="F3835" s="1"/>
      <c r="G3835" s="1"/>
      <c r="H3835" s="11"/>
      <c r="I3835" s="11"/>
      <c r="J3835" s="11"/>
      <c r="K3835" s="2"/>
      <c r="L3835" s="2"/>
      <c r="M3835" s="1"/>
    </row>
    <row r="3836" spans="1:13" x14ac:dyDescent="0.2">
      <c r="A3836" s="1"/>
      <c r="B3836" s="1"/>
      <c r="C3836" s="16"/>
      <c r="D3836" s="1"/>
      <c r="E3836" s="1"/>
      <c r="F3836" s="1"/>
      <c r="G3836" s="1"/>
      <c r="H3836" s="11"/>
      <c r="I3836" s="11"/>
      <c r="J3836" s="11"/>
      <c r="K3836" s="2"/>
      <c r="L3836" s="2"/>
      <c r="M3836" s="1"/>
    </row>
    <row r="3837" spans="1:13" x14ac:dyDescent="0.2">
      <c r="A3837" s="1"/>
      <c r="B3837" s="1"/>
      <c r="C3837" s="16"/>
      <c r="D3837" s="1"/>
      <c r="E3837" s="1"/>
      <c r="F3837" s="1"/>
      <c r="G3837" s="1"/>
      <c r="H3837" s="11"/>
      <c r="I3837" s="11"/>
      <c r="J3837" s="11"/>
      <c r="K3837" s="2"/>
      <c r="L3837" s="2"/>
      <c r="M3837" s="1"/>
    </row>
    <row r="3838" spans="1:13" x14ac:dyDescent="0.2">
      <c r="A3838" s="1"/>
      <c r="B3838" s="1"/>
      <c r="C3838" s="16"/>
      <c r="D3838" s="1"/>
      <c r="E3838" s="1"/>
      <c r="F3838" s="1"/>
      <c r="G3838" s="1"/>
      <c r="H3838" s="11"/>
      <c r="I3838" s="11"/>
      <c r="J3838" s="11"/>
      <c r="K3838" s="2"/>
      <c r="L3838" s="2"/>
      <c r="M3838" s="1"/>
    </row>
    <row r="3839" spans="1:13" x14ac:dyDescent="0.2">
      <c r="A3839" s="1"/>
      <c r="B3839" s="1"/>
      <c r="C3839" s="16"/>
      <c r="D3839" s="1"/>
      <c r="E3839" s="1"/>
      <c r="F3839" s="1"/>
      <c r="G3839" s="1"/>
      <c r="H3839" s="11"/>
      <c r="I3839" s="11"/>
      <c r="J3839" s="11"/>
      <c r="K3839" s="2"/>
      <c r="L3839" s="2"/>
      <c r="M3839" s="1"/>
    </row>
    <row r="3840" spans="1:13" x14ac:dyDescent="0.2">
      <c r="A3840" s="1"/>
      <c r="B3840" s="1"/>
      <c r="C3840" s="16"/>
      <c r="D3840" s="1"/>
      <c r="E3840" s="1"/>
      <c r="F3840" s="1"/>
      <c r="G3840" s="1"/>
      <c r="H3840" s="11"/>
      <c r="I3840" s="11"/>
      <c r="J3840" s="11"/>
      <c r="K3840" s="2"/>
      <c r="L3840" s="2"/>
      <c r="M3840" s="1"/>
    </row>
    <row r="3841" spans="1:13" x14ac:dyDescent="0.2">
      <c r="A3841" s="1"/>
      <c r="B3841" s="1"/>
      <c r="C3841" s="16"/>
      <c r="D3841" s="1"/>
      <c r="E3841" s="1"/>
      <c r="F3841" s="1"/>
      <c r="G3841" s="1"/>
      <c r="H3841" s="11"/>
      <c r="I3841" s="11"/>
      <c r="J3841" s="11"/>
      <c r="K3841" s="2"/>
      <c r="L3841" s="2"/>
      <c r="M3841" s="1"/>
    </row>
    <row r="3842" spans="1:13" x14ac:dyDescent="0.2">
      <c r="A3842" s="1"/>
      <c r="B3842" s="1"/>
      <c r="C3842" s="16"/>
      <c r="D3842" s="1"/>
      <c r="E3842" s="1"/>
      <c r="F3842" s="1"/>
      <c r="G3842" s="1"/>
      <c r="H3842" s="11"/>
      <c r="I3842" s="11"/>
      <c r="J3842" s="11"/>
      <c r="K3842" s="2"/>
      <c r="L3842" s="2"/>
      <c r="M3842" s="1"/>
    </row>
    <row r="3843" spans="1:13" x14ac:dyDescent="0.2">
      <c r="A3843" s="1"/>
      <c r="B3843" s="1"/>
      <c r="C3843" s="16"/>
      <c r="D3843" s="1"/>
      <c r="E3843" s="1"/>
      <c r="F3843" s="1"/>
      <c r="G3843" s="1"/>
      <c r="H3843" s="11"/>
      <c r="I3843" s="11"/>
      <c r="J3843" s="11"/>
      <c r="K3843" s="2"/>
      <c r="L3843" s="2"/>
      <c r="M3843" s="1"/>
    </row>
    <row r="3844" spans="1:13" x14ac:dyDescent="0.2">
      <c r="A3844" s="1"/>
      <c r="B3844" s="1"/>
      <c r="C3844" s="16"/>
      <c r="D3844" s="1"/>
      <c r="E3844" s="1"/>
      <c r="F3844" s="1"/>
      <c r="G3844" s="1"/>
      <c r="H3844" s="11"/>
      <c r="I3844" s="11"/>
      <c r="J3844" s="11"/>
      <c r="K3844" s="2"/>
      <c r="L3844" s="2"/>
      <c r="M3844" s="1"/>
    </row>
    <row r="3845" spans="1:13" x14ac:dyDescent="0.2">
      <c r="A3845" s="1"/>
      <c r="B3845" s="1"/>
      <c r="C3845" s="16"/>
      <c r="D3845" s="1"/>
      <c r="E3845" s="1"/>
      <c r="F3845" s="1"/>
      <c r="G3845" s="1"/>
      <c r="H3845" s="11"/>
      <c r="I3845" s="11"/>
      <c r="J3845" s="11"/>
      <c r="K3845" s="2"/>
      <c r="L3845" s="2"/>
      <c r="M3845" s="1"/>
    </row>
    <row r="3846" spans="1:13" x14ac:dyDescent="0.2">
      <c r="A3846" s="1"/>
      <c r="B3846" s="1"/>
      <c r="C3846" s="16"/>
      <c r="D3846" s="1"/>
      <c r="E3846" s="1"/>
      <c r="F3846" s="1"/>
      <c r="G3846" s="1"/>
      <c r="H3846" s="11"/>
      <c r="I3846" s="11"/>
      <c r="J3846" s="11"/>
      <c r="K3846" s="2"/>
      <c r="L3846" s="2"/>
      <c r="M3846" s="1"/>
    </row>
    <row r="3847" spans="1:13" x14ac:dyDescent="0.2">
      <c r="A3847" s="1"/>
      <c r="B3847" s="1"/>
      <c r="C3847" s="16"/>
      <c r="D3847" s="1"/>
      <c r="E3847" s="1"/>
      <c r="F3847" s="1"/>
      <c r="G3847" s="1"/>
      <c r="H3847" s="11"/>
      <c r="I3847" s="11"/>
      <c r="J3847" s="11"/>
      <c r="K3847" s="2"/>
      <c r="L3847" s="2"/>
      <c r="M3847" s="1"/>
    </row>
    <row r="3848" spans="1:13" x14ac:dyDescent="0.2">
      <c r="A3848" s="1"/>
      <c r="B3848" s="1"/>
      <c r="C3848" s="16"/>
      <c r="D3848" s="1"/>
      <c r="E3848" s="1"/>
      <c r="F3848" s="1"/>
      <c r="G3848" s="1"/>
      <c r="H3848" s="11"/>
      <c r="I3848" s="11"/>
      <c r="J3848" s="11"/>
      <c r="K3848" s="2"/>
      <c r="L3848" s="2"/>
      <c r="M3848" s="1"/>
    </row>
    <row r="3849" spans="1:13" x14ac:dyDescent="0.2">
      <c r="A3849" s="1"/>
      <c r="B3849" s="1"/>
      <c r="C3849" s="16"/>
      <c r="D3849" s="1"/>
      <c r="E3849" s="1"/>
      <c r="F3849" s="1"/>
      <c r="G3849" s="1"/>
      <c r="H3849" s="11"/>
      <c r="I3849" s="11"/>
      <c r="J3849" s="11"/>
      <c r="K3849" s="2"/>
      <c r="L3849" s="2"/>
      <c r="M3849" s="1"/>
    </row>
    <row r="3850" spans="1:13" x14ac:dyDescent="0.2">
      <c r="A3850" s="1"/>
      <c r="B3850" s="1"/>
      <c r="C3850" s="16"/>
      <c r="D3850" s="1"/>
      <c r="E3850" s="1"/>
      <c r="F3850" s="1"/>
      <c r="G3850" s="1"/>
      <c r="H3850" s="11"/>
      <c r="I3850" s="11"/>
      <c r="J3850" s="11"/>
      <c r="K3850" s="2"/>
      <c r="L3850" s="2"/>
      <c r="M3850" s="1"/>
    </row>
    <row r="3851" spans="1:13" x14ac:dyDescent="0.2">
      <c r="A3851" s="1"/>
      <c r="B3851" s="1"/>
      <c r="C3851" s="16"/>
      <c r="D3851" s="1"/>
      <c r="E3851" s="1"/>
      <c r="F3851" s="1"/>
      <c r="G3851" s="1"/>
      <c r="H3851" s="11"/>
      <c r="I3851" s="11"/>
      <c r="J3851" s="11"/>
      <c r="K3851" s="2"/>
      <c r="L3851" s="2"/>
      <c r="M3851" s="1"/>
    </row>
    <row r="3852" spans="1:13" x14ac:dyDescent="0.2">
      <c r="A3852" s="1"/>
      <c r="B3852" s="1"/>
      <c r="C3852" s="16"/>
      <c r="D3852" s="1"/>
      <c r="E3852" s="1"/>
      <c r="F3852" s="1"/>
      <c r="G3852" s="1"/>
      <c r="H3852" s="11"/>
      <c r="I3852" s="11"/>
      <c r="J3852" s="11"/>
      <c r="K3852" s="2"/>
      <c r="L3852" s="2"/>
      <c r="M3852" s="1"/>
    </row>
    <row r="3853" spans="1:13" x14ac:dyDescent="0.2">
      <c r="A3853" s="1"/>
      <c r="B3853" s="1"/>
      <c r="C3853" s="16"/>
      <c r="D3853" s="1"/>
      <c r="E3853" s="1"/>
      <c r="F3853" s="1"/>
      <c r="G3853" s="1"/>
      <c r="H3853" s="11"/>
      <c r="I3853" s="11"/>
      <c r="J3853" s="11"/>
      <c r="K3853" s="2"/>
      <c r="L3853" s="2"/>
      <c r="M3853" s="1"/>
    </row>
    <row r="3854" spans="1:13" x14ac:dyDescent="0.2">
      <c r="A3854" s="1"/>
      <c r="B3854" s="1"/>
      <c r="C3854" s="16"/>
      <c r="D3854" s="1"/>
      <c r="E3854" s="1"/>
      <c r="F3854" s="1"/>
      <c r="G3854" s="1"/>
      <c r="H3854" s="11"/>
      <c r="I3854" s="11"/>
      <c r="J3854" s="11"/>
      <c r="K3854" s="2"/>
      <c r="L3854" s="2"/>
      <c r="M3854" s="1"/>
    </row>
    <row r="3855" spans="1:13" x14ac:dyDescent="0.2">
      <c r="A3855" s="1"/>
      <c r="B3855" s="1"/>
      <c r="C3855" s="16"/>
      <c r="D3855" s="1"/>
      <c r="E3855" s="1"/>
      <c r="F3855" s="1"/>
      <c r="G3855" s="1"/>
      <c r="H3855" s="11"/>
      <c r="I3855" s="11"/>
      <c r="J3855" s="11"/>
      <c r="K3855" s="2"/>
      <c r="L3855" s="2"/>
      <c r="M3855" s="1"/>
    </row>
    <row r="3856" spans="1:13" x14ac:dyDescent="0.2">
      <c r="A3856" s="1"/>
      <c r="B3856" s="1"/>
      <c r="C3856" s="16"/>
      <c r="D3856" s="1"/>
      <c r="E3856" s="1"/>
      <c r="F3856" s="1"/>
      <c r="G3856" s="1"/>
      <c r="H3856" s="11"/>
      <c r="I3856" s="11"/>
      <c r="J3856" s="11"/>
      <c r="K3856" s="2"/>
      <c r="L3856" s="2"/>
      <c r="M3856" s="1"/>
    </row>
    <row r="3857" spans="1:13" x14ac:dyDescent="0.2">
      <c r="A3857" s="1"/>
      <c r="B3857" s="1"/>
      <c r="C3857" s="16"/>
      <c r="D3857" s="1"/>
      <c r="E3857" s="1"/>
      <c r="F3857" s="1"/>
      <c r="G3857" s="1"/>
      <c r="H3857" s="11"/>
      <c r="I3857" s="11"/>
      <c r="J3857" s="11"/>
      <c r="K3857" s="2"/>
      <c r="L3857" s="2"/>
      <c r="M3857" s="1"/>
    </row>
    <row r="3858" spans="1:13" x14ac:dyDescent="0.2">
      <c r="A3858" s="1"/>
      <c r="B3858" s="1"/>
      <c r="C3858" s="16"/>
      <c r="D3858" s="1"/>
      <c r="E3858" s="1"/>
      <c r="F3858" s="1"/>
      <c r="G3858" s="1"/>
      <c r="H3858" s="11"/>
      <c r="I3858" s="11"/>
      <c r="J3858" s="11"/>
      <c r="K3858" s="2"/>
      <c r="L3858" s="2"/>
      <c r="M3858" s="1"/>
    </row>
    <row r="3859" spans="1:13" x14ac:dyDescent="0.2">
      <c r="A3859" s="1"/>
      <c r="B3859" s="1"/>
      <c r="C3859" s="16"/>
      <c r="D3859" s="1"/>
      <c r="E3859" s="1"/>
      <c r="F3859" s="1"/>
      <c r="G3859" s="1"/>
      <c r="H3859" s="11"/>
      <c r="I3859" s="11"/>
      <c r="J3859" s="11"/>
      <c r="K3859" s="2"/>
      <c r="L3859" s="2"/>
      <c r="M3859" s="1"/>
    </row>
    <row r="3860" spans="1:13" x14ac:dyDescent="0.2">
      <c r="A3860" s="1"/>
      <c r="B3860" s="1"/>
      <c r="C3860" s="16"/>
      <c r="D3860" s="1"/>
      <c r="E3860" s="1"/>
      <c r="F3860" s="1"/>
      <c r="G3860" s="1"/>
      <c r="H3860" s="11"/>
      <c r="I3860" s="11"/>
      <c r="J3860" s="11"/>
      <c r="K3860" s="2"/>
      <c r="L3860" s="2"/>
      <c r="M3860" s="1"/>
    </row>
    <row r="3861" spans="1:13" x14ac:dyDescent="0.2">
      <c r="A3861" s="1"/>
      <c r="B3861" s="1"/>
      <c r="C3861" s="16"/>
      <c r="D3861" s="1"/>
      <c r="E3861" s="1"/>
      <c r="F3861" s="1"/>
      <c r="G3861" s="1"/>
      <c r="H3861" s="11"/>
      <c r="I3861" s="11"/>
      <c r="J3861" s="11"/>
      <c r="K3861" s="2"/>
      <c r="L3861" s="2"/>
      <c r="M3861" s="1"/>
    </row>
    <row r="3862" spans="1:13" x14ac:dyDescent="0.2">
      <c r="A3862" s="1"/>
      <c r="B3862" s="1"/>
      <c r="C3862" s="16"/>
      <c r="D3862" s="1"/>
      <c r="E3862" s="1"/>
      <c r="F3862" s="1"/>
      <c r="G3862" s="1"/>
      <c r="H3862" s="11"/>
      <c r="I3862" s="11"/>
      <c r="J3862" s="11"/>
      <c r="K3862" s="2"/>
      <c r="L3862" s="2"/>
      <c r="M3862" s="1"/>
    </row>
    <row r="3863" spans="1:13" x14ac:dyDescent="0.2">
      <c r="A3863" s="1"/>
      <c r="B3863" s="1"/>
      <c r="C3863" s="16"/>
      <c r="D3863" s="1"/>
      <c r="E3863" s="1"/>
      <c r="F3863" s="1"/>
      <c r="G3863" s="1"/>
      <c r="H3863" s="11"/>
      <c r="I3863" s="11"/>
      <c r="J3863" s="11"/>
      <c r="K3863" s="2"/>
      <c r="L3863" s="2"/>
      <c r="M3863" s="1"/>
    </row>
    <row r="3864" spans="1:13" x14ac:dyDescent="0.2">
      <c r="A3864" s="1"/>
      <c r="B3864" s="1"/>
      <c r="C3864" s="16"/>
      <c r="D3864" s="1"/>
      <c r="E3864" s="1"/>
      <c r="F3864" s="1"/>
      <c r="G3864" s="1"/>
      <c r="H3864" s="11"/>
      <c r="I3864" s="11"/>
      <c r="J3864" s="11"/>
      <c r="K3864" s="2"/>
      <c r="L3864" s="2"/>
      <c r="M3864" s="1"/>
    </row>
    <row r="3865" spans="1:13" x14ac:dyDescent="0.2">
      <c r="A3865" s="1"/>
      <c r="B3865" s="1"/>
      <c r="C3865" s="16"/>
      <c r="D3865" s="1"/>
      <c r="E3865" s="1"/>
      <c r="F3865" s="1"/>
      <c r="G3865" s="1"/>
      <c r="H3865" s="11"/>
      <c r="I3865" s="11"/>
      <c r="J3865" s="11"/>
      <c r="K3865" s="2"/>
      <c r="L3865" s="2"/>
      <c r="M3865" s="1"/>
    </row>
    <row r="3866" spans="1:13" x14ac:dyDescent="0.2">
      <c r="A3866" s="1"/>
      <c r="B3866" s="1"/>
      <c r="C3866" s="16"/>
      <c r="D3866" s="1"/>
      <c r="E3866" s="1"/>
      <c r="F3866" s="1"/>
      <c r="G3866" s="1"/>
      <c r="H3866" s="11"/>
      <c r="I3866" s="11"/>
      <c r="J3866" s="11"/>
      <c r="K3866" s="2"/>
      <c r="L3866" s="2"/>
      <c r="M3866" s="1"/>
    </row>
    <row r="3867" spans="1:13" x14ac:dyDescent="0.2">
      <c r="A3867" s="1"/>
      <c r="B3867" s="1"/>
      <c r="C3867" s="16"/>
      <c r="D3867" s="1"/>
      <c r="E3867" s="1"/>
      <c r="F3867" s="1"/>
      <c r="G3867" s="1"/>
      <c r="H3867" s="11"/>
      <c r="I3867" s="11"/>
      <c r="J3867" s="11"/>
      <c r="K3867" s="2"/>
      <c r="L3867" s="2"/>
      <c r="M3867" s="1"/>
    </row>
    <row r="3868" spans="1:13" x14ac:dyDescent="0.2">
      <c r="A3868" s="1"/>
      <c r="B3868" s="1"/>
      <c r="C3868" s="16"/>
      <c r="D3868" s="1"/>
      <c r="E3868" s="1"/>
      <c r="F3868" s="1"/>
      <c r="G3868" s="1"/>
      <c r="H3868" s="11"/>
      <c r="I3868" s="11"/>
      <c r="J3868" s="11"/>
      <c r="K3868" s="2"/>
      <c r="L3868" s="2"/>
      <c r="M3868" s="1"/>
    </row>
    <row r="3869" spans="1:13" x14ac:dyDescent="0.2">
      <c r="A3869" s="1"/>
      <c r="B3869" s="1"/>
      <c r="C3869" s="16"/>
      <c r="D3869" s="1"/>
      <c r="E3869" s="1"/>
      <c r="F3869" s="1"/>
      <c r="G3869" s="1"/>
      <c r="H3869" s="11"/>
      <c r="I3869" s="11"/>
      <c r="J3869" s="11"/>
      <c r="K3869" s="2"/>
      <c r="L3869" s="2"/>
      <c r="M3869" s="1"/>
    </row>
    <row r="3870" spans="1:13" x14ac:dyDescent="0.2">
      <c r="A3870" s="1"/>
      <c r="B3870" s="1"/>
      <c r="C3870" s="16"/>
      <c r="D3870" s="1"/>
      <c r="E3870" s="1"/>
      <c r="F3870" s="1"/>
      <c r="G3870" s="1"/>
      <c r="H3870" s="11"/>
      <c r="I3870" s="11"/>
      <c r="J3870" s="11"/>
      <c r="K3870" s="2"/>
      <c r="L3870" s="2"/>
      <c r="M3870" s="1"/>
    </row>
    <row r="3871" spans="1:13" x14ac:dyDescent="0.2">
      <c r="A3871" s="1"/>
      <c r="B3871" s="1"/>
      <c r="C3871" s="16"/>
      <c r="D3871" s="1"/>
      <c r="E3871" s="1"/>
      <c r="F3871" s="1"/>
      <c r="G3871" s="1"/>
      <c r="H3871" s="11"/>
      <c r="I3871" s="11"/>
      <c r="J3871" s="11"/>
      <c r="K3871" s="2"/>
      <c r="L3871" s="2"/>
      <c r="M3871" s="1"/>
    </row>
    <row r="3872" spans="1:13" x14ac:dyDescent="0.2">
      <c r="A3872" s="1"/>
      <c r="B3872" s="1"/>
      <c r="C3872" s="16"/>
      <c r="D3872" s="1"/>
      <c r="E3872" s="1"/>
      <c r="F3872" s="1"/>
      <c r="G3872" s="1"/>
      <c r="H3872" s="11"/>
      <c r="I3872" s="11"/>
      <c r="J3872" s="11"/>
      <c r="K3872" s="2"/>
      <c r="L3872" s="2"/>
      <c r="M3872" s="1"/>
    </row>
    <row r="3873" spans="1:13" x14ac:dyDescent="0.2">
      <c r="A3873" s="1"/>
      <c r="B3873" s="1"/>
      <c r="C3873" s="16"/>
      <c r="D3873" s="1"/>
      <c r="E3873" s="1"/>
      <c r="F3873" s="1"/>
      <c r="G3873" s="1"/>
      <c r="H3873" s="11"/>
      <c r="I3873" s="11"/>
      <c r="J3873" s="11"/>
      <c r="K3873" s="2"/>
      <c r="L3873" s="2"/>
      <c r="M3873" s="1"/>
    </row>
    <row r="3874" spans="1:13" x14ac:dyDescent="0.2">
      <c r="A3874" s="1"/>
      <c r="B3874" s="1"/>
      <c r="C3874" s="16"/>
      <c r="D3874" s="1"/>
      <c r="E3874" s="1"/>
      <c r="F3874" s="1"/>
      <c r="G3874" s="1"/>
      <c r="H3874" s="11"/>
      <c r="I3874" s="11"/>
      <c r="J3874" s="11"/>
      <c r="K3874" s="2"/>
      <c r="L3874" s="2"/>
      <c r="M3874" s="1"/>
    </row>
    <row r="3875" spans="1:13" x14ac:dyDescent="0.2">
      <c r="A3875" s="1"/>
      <c r="B3875" s="1"/>
      <c r="C3875" s="16"/>
      <c r="D3875" s="1"/>
      <c r="E3875" s="1"/>
      <c r="F3875" s="1"/>
      <c r="G3875" s="1"/>
      <c r="H3875" s="11"/>
      <c r="I3875" s="11"/>
      <c r="J3875" s="11"/>
      <c r="K3875" s="2"/>
      <c r="L3875" s="2"/>
      <c r="M3875" s="1"/>
    </row>
    <row r="3876" spans="1:13" x14ac:dyDescent="0.2">
      <c r="A3876" s="1"/>
      <c r="B3876" s="1"/>
      <c r="C3876" s="16"/>
      <c r="D3876" s="1"/>
      <c r="E3876" s="1"/>
      <c r="F3876" s="1"/>
      <c r="G3876" s="1"/>
      <c r="H3876" s="11"/>
      <c r="I3876" s="11"/>
      <c r="J3876" s="11"/>
      <c r="K3876" s="2"/>
      <c r="L3876" s="2"/>
      <c r="M3876" s="1"/>
    </row>
    <row r="3877" spans="1:13" x14ac:dyDescent="0.2">
      <c r="A3877" s="1"/>
      <c r="B3877" s="1"/>
      <c r="C3877" s="16"/>
      <c r="D3877" s="1"/>
      <c r="E3877" s="1"/>
      <c r="F3877" s="1"/>
      <c r="G3877" s="1"/>
      <c r="H3877" s="11"/>
      <c r="I3877" s="11"/>
      <c r="J3877" s="11"/>
      <c r="K3877" s="2"/>
      <c r="L3877" s="2"/>
      <c r="M3877" s="1"/>
    </row>
    <row r="3878" spans="1:13" x14ac:dyDescent="0.2">
      <c r="A3878" s="1"/>
      <c r="B3878" s="1"/>
      <c r="C3878" s="16"/>
      <c r="D3878" s="1"/>
      <c r="E3878" s="1"/>
      <c r="F3878" s="1"/>
      <c r="G3878" s="1"/>
      <c r="H3878" s="11"/>
      <c r="I3878" s="11"/>
      <c r="J3878" s="11"/>
      <c r="K3878" s="2"/>
      <c r="L3878" s="2"/>
      <c r="M3878" s="1"/>
    </row>
    <row r="3879" spans="1:13" x14ac:dyDescent="0.2">
      <c r="A3879" s="1"/>
      <c r="B3879" s="1"/>
      <c r="C3879" s="16"/>
      <c r="D3879" s="1"/>
      <c r="E3879" s="1"/>
      <c r="F3879" s="1"/>
      <c r="G3879" s="1"/>
      <c r="H3879" s="11"/>
      <c r="I3879" s="11"/>
      <c r="J3879" s="11"/>
      <c r="K3879" s="2"/>
      <c r="L3879" s="2"/>
      <c r="M3879" s="1"/>
    </row>
    <row r="3880" spans="1:13" x14ac:dyDescent="0.2">
      <c r="A3880" s="1"/>
      <c r="B3880" s="1"/>
      <c r="C3880" s="16"/>
      <c r="D3880" s="1"/>
      <c r="E3880" s="1"/>
      <c r="F3880" s="1"/>
      <c r="G3880" s="1"/>
      <c r="H3880" s="11"/>
      <c r="I3880" s="11"/>
      <c r="J3880" s="11"/>
      <c r="K3880" s="2"/>
      <c r="L3880" s="2"/>
      <c r="M3880" s="1"/>
    </row>
    <row r="3881" spans="1:13" x14ac:dyDescent="0.2">
      <c r="A3881" s="1"/>
      <c r="B3881" s="1"/>
      <c r="C3881" s="16"/>
      <c r="D3881" s="1"/>
      <c r="E3881" s="1"/>
      <c r="F3881" s="1"/>
      <c r="G3881" s="1"/>
      <c r="H3881" s="11"/>
      <c r="I3881" s="11"/>
      <c r="J3881" s="11"/>
      <c r="K3881" s="2"/>
      <c r="L3881" s="2"/>
      <c r="M3881" s="1"/>
    </row>
    <row r="3882" spans="1:13" x14ac:dyDescent="0.2">
      <c r="A3882" s="1"/>
      <c r="B3882" s="1"/>
      <c r="C3882" s="16"/>
      <c r="D3882" s="1"/>
      <c r="E3882" s="1"/>
      <c r="F3882" s="1"/>
      <c r="G3882" s="1"/>
      <c r="H3882" s="11"/>
      <c r="I3882" s="11"/>
      <c r="J3882" s="11"/>
      <c r="K3882" s="2"/>
      <c r="L3882" s="2"/>
      <c r="M3882" s="1"/>
    </row>
    <row r="3883" spans="1:13" x14ac:dyDescent="0.2">
      <c r="A3883" s="1"/>
      <c r="B3883" s="1"/>
      <c r="C3883" s="16"/>
      <c r="D3883" s="1"/>
      <c r="E3883" s="1"/>
      <c r="F3883" s="1"/>
      <c r="G3883" s="1"/>
      <c r="H3883" s="11"/>
      <c r="I3883" s="11"/>
      <c r="J3883" s="11"/>
      <c r="K3883" s="2"/>
      <c r="L3883" s="2"/>
      <c r="M3883" s="1"/>
    </row>
    <row r="3884" spans="1:13" x14ac:dyDescent="0.2">
      <c r="A3884" s="1"/>
      <c r="B3884" s="1"/>
      <c r="C3884" s="16"/>
      <c r="D3884" s="1"/>
      <c r="E3884" s="1"/>
      <c r="F3884" s="1"/>
      <c r="G3884" s="1"/>
      <c r="H3884" s="11"/>
      <c r="I3884" s="11"/>
      <c r="J3884" s="11"/>
      <c r="K3884" s="2"/>
      <c r="L3884" s="2"/>
      <c r="M3884" s="1"/>
    </row>
    <row r="3885" spans="1:13" x14ac:dyDescent="0.2">
      <c r="A3885" s="1"/>
      <c r="B3885" s="1"/>
      <c r="C3885" s="16"/>
      <c r="D3885" s="1"/>
      <c r="E3885" s="1"/>
      <c r="F3885" s="1"/>
      <c r="G3885" s="1"/>
      <c r="H3885" s="11"/>
      <c r="I3885" s="11"/>
      <c r="J3885" s="11"/>
      <c r="K3885" s="2"/>
      <c r="L3885" s="2"/>
      <c r="M3885" s="1"/>
    </row>
    <row r="3886" spans="1:13" x14ac:dyDescent="0.2">
      <c r="A3886" s="1"/>
      <c r="B3886" s="1"/>
      <c r="C3886" s="16"/>
      <c r="D3886" s="1"/>
      <c r="E3886" s="1"/>
      <c r="F3886" s="1"/>
      <c r="G3886" s="1"/>
      <c r="H3886" s="11"/>
      <c r="I3886" s="11"/>
      <c r="J3886" s="11"/>
      <c r="K3886" s="2"/>
      <c r="L3886" s="2"/>
      <c r="M3886" s="1"/>
    </row>
    <row r="3887" spans="1:13" x14ac:dyDescent="0.2">
      <c r="A3887" s="1"/>
      <c r="B3887" s="1"/>
      <c r="C3887" s="16"/>
      <c r="D3887" s="1"/>
      <c r="E3887" s="1"/>
      <c r="F3887" s="1"/>
      <c r="G3887" s="1"/>
      <c r="H3887" s="11"/>
      <c r="I3887" s="11"/>
      <c r="J3887" s="11"/>
      <c r="K3887" s="2"/>
      <c r="L3887" s="2"/>
      <c r="M3887" s="1"/>
    </row>
    <row r="3888" spans="1:13" x14ac:dyDescent="0.2">
      <c r="A3888" s="1"/>
      <c r="B3888" s="1"/>
      <c r="C3888" s="16"/>
      <c r="D3888" s="1"/>
      <c r="E3888" s="1"/>
      <c r="F3888" s="1"/>
      <c r="G3888" s="1"/>
      <c r="H3888" s="11"/>
      <c r="I3888" s="11"/>
      <c r="J3888" s="11"/>
      <c r="K3888" s="2"/>
      <c r="L3888" s="2"/>
      <c r="M3888" s="1"/>
    </row>
    <row r="3889" spans="1:13" x14ac:dyDescent="0.2">
      <c r="A3889" s="1"/>
      <c r="B3889" s="1"/>
      <c r="C3889" s="16"/>
      <c r="D3889" s="1"/>
      <c r="E3889" s="1"/>
      <c r="F3889" s="1"/>
      <c r="G3889" s="1"/>
      <c r="H3889" s="11"/>
      <c r="I3889" s="11"/>
      <c r="J3889" s="11"/>
      <c r="K3889" s="2"/>
      <c r="L3889" s="2"/>
      <c r="M3889" s="1"/>
    </row>
    <row r="3890" spans="1:13" x14ac:dyDescent="0.2">
      <c r="A3890" s="1"/>
      <c r="B3890" s="1"/>
      <c r="C3890" s="16"/>
      <c r="D3890" s="1"/>
      <c r="E3890" s="1"/>
      <c r="F3890" s="1"/>
      <c r="G3890" s="1"/>
      <c r="H3890" s="11"/>
      <c r="I3890" s="11"/>
      <c r="J3890" s="11"/>
      <c r="K3890" s="2"/>
      <c r="L3890" s="2"/>
      <c r="M3890" s="1"/>
    </row>
    <row r="3891" spans="1:13" x14ac:dyDescent="0.2">
      <c r="A3891" s="1"/>
      <c r="B3891" s="1"/>
      <c r="C3891" s="16"/>
      <c r="D3891" s="1"/>
      <c r="E3891" s="1"/>
      <c r="F3891" s="1"/>
      <c r="G3891" s="1"/>
      <c r="H3891" s="11"/>
      <c r="I3891" s="11"/>
      <c r="J3891" s="11"/>
      <c r="K3891" s="2"/>
      <c r="L3891" s="2"/>
      <c r="M3891" s="1"/>
    </row>
    <row r="3892" spans="1:13" x14ac:dyDescent="0.2">
      <c r="A3892" s="1"/>
      <c r="B3892" s="1"/>
      <c r="C3892" s="16"/>
      <c r="D3892" s="1"/>
      <c r="E3892" s="1"/>
      <c r="F3892" s="1"/>
      <c r="G3892" s="1"/>
      <c r="H3892" s="11"/>
      <c r="I3892" s="11"/>
      <c r="J3892" s="11"/>
      <c r="K3892" s="2"/>
      <c r="L3892" s="2"/>
      <c r="M3892" s="1"/>
    </row>
    <row r="3893" spans="1:13" x14ac:dyDescent="0.2">
      <c r="A3893" s="1"/>
      <c r="B3893" s="1"/>
      <c r="C3893" s="16"/>
      <c r="D3893" s="1"/>
      <c r="E3893" s="1"/>
      <c r="F3893" s="1"/>
      <c r="G3893" s="1"/>
      <c r="H3893" s="11"/>
      <c r="I3893" s="11"/>
      <c r="J3893" s="11"/>
      <c r="K3893" s="2"/>
      <c r="L3893" s="2"/>
      <c r="M3893" s="1"/>
    </row>
    <row r="3894" spans="1:13" x14ac:dyDescent="0.2">
      <c r="A3894" s="1"/>
      <c r="B3894" s="1"/>
      <c r="C3894" s="16"/>
      <c r="D3894" s="1"/>
      <c r="E3894" s="1"/>
      <c r="F3894" s="1"/>
      <c r="G3894" s="1"/>
      <c r="H3894" s="11"/>
      <c r="I3894" s="11"/>
      <c r="J3894" s="11"/>
      <c r="K3894" s="2"/>
      <c r="L3894" s="2"/>
      <c r="M3894" s="1"/>
    </row>
    <row r="3895" spans="1:13" x14ac:dyDescent="0.2">
      <c r="A3895" s="1"/>
      <c r="B3895" s="1"/>
      <c r="C3895" s="16"/>
      <c r="D3895" s="1"/>
      <c r="E3895" s="1"/>
      <c r="F3895" s="1"/>
      <c r="G3895" s="1"/>
      <c r="H3895" s="11"/>
      <c r="I3895" s="11"/>
      <c r="J3895" s="11"/>
      <c r="K3895" s="2"/>
      <c r="L3895" s="2"/>
      <c r="M3895" s="1"/>
    </row>
    <row r="3896" spans="1:13" x14ac:dyDescent="0.2">
      <c r="A3896" s="1"/>
      <c r="B3896" s="1"/>
      <c r="C3896" s="16"/>
      <c r="D3896" s="1"/>
      <c r="E3896" s="1"/>
      <c r="F3896" s="1"/>
      <c r="G3896" s="1"/>
      <c r="H3896" s="11"/>
      <c r="I3896" s="11"/>
      <c r="J3896" s="11"/>
      <c r="K3896" s="2"/>
      <c r="L3896" s="2"/>
      <c r="M3896" s="1"/>
    </row>
    <row r="3897" spans="1:13" x14ac:dyDescent="0.2">
      <c r="A3897" s="1"/>
      <c r="B3897" s="1"/>
      <c r="C3897" s="16"/>
      <c r="D3897" s="1"/>
      <c r="E3897" s="1"/>
      <c r="F3897" s="1"/>
      <c r="G3897" s="1"/>
      <c r="H3897" s="11"/>
      <c r="I3897" s="11"/>
      <c r="J3897" s="11"/>
      <c r="K3897" s="2"/>
      <c r="L3897" s="2"/>
      <c r="M3897" s="1"/>
    </row>
    <row r="3898" spans="1:13" x14ac:dyDescent="0.2">
      <c r="A3898" s="1"/>
      <c r="B3898" s="1"/>
      <c r="C3898" s="16"/>
      <c r="D3898" s="1"/>
      <c r="E3898" s="1"/>
      <c r="F3898" s="1"/>
      <c r="G3898" s="1"/>
      <c r="H3898" s="11"/>
      <c r="I3898" s="11"/>
      <c r="J3898" s="11"/>
      <c r="K3898" s="2"/>
      <c r="L3898" s="2"/>
      <c r="M3898" s="1"/>
    </row>
    <row r="3899" spans="1:13" x14ac:dyDescent="0.2">
      <c r="A3899" s="1"/>
      <c r="B3899" s="1"/>
      <c r="C3899" s="16"/>
      <c r="D3899" s="1"/>
      <c r="E3899" s="1"/>
      <c r="F3899" s="1"/>
      <c r="G3899" s="1"/>
      <c r="H3899" s="11"/>
      <c r="I3899" s="11"/>
      <c r="J3899" s="11"/>
      <c r="K3899" s="2"/>
      <c r="L3899" s="2"/>
      <c r="M3899" s="1"/>
    </row>
    <row r="3900" spans="1:13" x14ac:dyDescent="0.2">
      <c r="A3900" s="1"/>
      <c r="B3900" s="1"/>
      <c r="C3900" s="16"/>
      <c r="D3900" s="1"/>
      <c r="E3900" s="1"/>
      <c r="F3900" s="1"/>
      <c r="G3900" s="1"/>
      <c r="H3900" s="11"/>
      <c r="I3900" s="11"/>
      <c r="J3900" s="11"/>
      <c r="K3900" s="2"/>
      <c r="L3900" s="2"/>
      <c r="M3900" s="1"/>
    </row>
    <row r="3901" spans="1:13" x14ac:dyDescent="0.2">
      <c r="A3901" s="1"/>
      <c r="B3901" s="1"/>
      <c r="C3901" s="16"/>
      <c r="D3901" s="1"/>
      <c r="E3901" s="1"/>
      <c r="F3901" s="1"/>
      <c r="G3901" s="1"/>
      <c r="H3901" s="11"/>
      <c r="I3901" s="11"/>
      <c r="J3901" s="11"/>
      <c r="K3901" s="2"/>
      <c r="L3901" s="2"/>
      <c r="M3901" s="1"/>
    </row>
    <row r="3902" spans="1:13" x14ac:dyDescent="0.2">
      <c r="A3902" s="1"/>
      <c r="B3902" s="1"/>
      <c r="C3902" s="16"/>
      <c r="D3902" s="1"/>
      <c r="E3902" s="1"/>
      <c r="F3902" s="1"/>
      <c r="G3902" s="1"/>
      <c r="H3902" s="11"/>
      <c r="I3902" s="11"/>
      <c r="J3902" s="11"/>
      <c r="K3902" s="2"/>
      <c r="L3902" s="2"/>
      <c r="M3902" s="1"/>
    </row>
    <row r="3903" spans="1:13" x14ac:dyDescent="0.2">
      <c r="A3903" s="1"/>
      <c r="B3903" s="1"/>
      <c r="C3903" s="16"/>
      <c r="D3903" s="1"/>
      <c r="E3903" s="1"/>
      <c r="F3903" s="1"/>
      <c r="G3903" s="1"/>
      <c r="H3903" s="11"/>
      <c r="I3903" s="11"/>
      <c r="J3903" s="11"/>
      <c r="K3903" s="2"/>
      <c r="L3903" s="2"/>
      <c r="M3903" s="1"/>
    </row>
    <row r="3904" spans="1:13" x14ac:dyDescent="0.2">
      <c r="A3904" s="1"/>
      <c r="B3904" s="1"/>
      <c r="C3904" s="16"/>
      <c r="D3904" s="1"/>
      <c r="E3904" s="1"/>
      <c r="F3904" s="1"/>
      <c r="G3904" s="1"/>
      <c r="H3904" s="11"/>
      <c r="I3904" s="11"/>
      <c r="J3904" s="11"/>
      <c r="K3904" s="2"/>
      <c r="L3904" s="2"/>
      <c r="M3904" s="1"/>
    </row>
    <row r="3905" spans="1:13" x14ac:dyDescent="0.2">
      <c r="A3905" s="1"/>
      <c r="B3905" s="1"/>
      <c r="C3905" s="16"/>
      <c r="D3905" s="1"/>
      <c r="E3905" s="1"/>
      <c r="F3905" s="1"/>
      <c r="G3905" s="1"/>
      <c r="H3905" s="11"/>
      <c r="I3905" s="11"/>
      <c r="J3905" s="11"/>
      <c r="K3905" s="2"/>
      <c r="L3905" s="2"/>
      <c r="M3905" s="1"/>
    </row>
    <row r="3906" spans="1:13" x14ac:dyDescent="0.2">
      <c r="A3906" s="1"/>
      <c r="B3906" s="1"/>
      <c r="C3906" s="16"/>
      <c r="D3906" s="1"/>
      <c r="E3906" s="1"/>
      <c r="F3906" s="1"/>
      <c r="G3906" s="1"/>
      <c r="H3906" s="11"/>
      <c r="I3906" s="11"/>
      <c r="J3906" s="11"/>
      <c r="K3906" s="2"/>
      <c r="L3906" s="2"/>
      <c r="M3906" s="1"/>
    </row>
    <row r="3907" spans="1:13" x14ac:dyDescent="0.2">
      <c r="A3907" s="1"/>
      <c r="B3907" s="1"/>
      <c r="C3907" s="16"/>
      <c r="D3907" s="1"/>
      <c r="E3907" s="1"/>
      <c r="F3907" s="1"/>
      <c r="G3907" s="1"/>
      <c r="H3907" s="11"/>
      <c r="I3907" s="11"/>
      <c r="J3907" s="11"/>
      <c r="K3907" s="2"/>
      <c r="L3907" s="2"/>
      <c r="M3907" s="1"/>
    </row>
    <row r="3908" spans="1:13" x14ac:dyDescent="0.2">
      <c r="A3908" s="1"/>
      <c r="B3908" s="1"/>
      <c r="C3908" s="16"/>
      <c r="D3908" s="1"/>
      <c r="E3908" s="1"/>
      <c r="F3908" s="1"/>
      <c r="G3908" s="1"/>
      <c r="H3908" s="11"/>
      <c r="I3908" s="11"/>
      <c r="J3908" s="11"/>
      <c r="K3908" s="2"/>
      <c r="L3908" s="2"/>
      <c r="M3908" s="1"/>
    </row>
    <row r="3909" spans="1:13" x14ac:dyDescent="0.2">
      <c r="A3909" s="1"/>
      <c r="B3909" s="1"/>
      <c r="C3909" s="16"/>
      <c r="D3909" s="1"/>
      <c r="E3909" s="1"/>
      <c r="F3909" s="1"/>
      <c r="G3909" s="1"/>
      <c r="H3909" s="11"/>
      <c r="I3909" s="11"/>
      <c r="J3909" s="11"/>
      <c r="K3909" s="2"/>
      <c r="L3909" s="2"/>
      <c r="M3909" s="1"/>
    </row>
    <row r="3910" spans="1:13" x14ac:dyDescent="0.2">
      <c r="A3910" s="1"/>
      <c r="B3910" s="1"/>
      <c r="C3910" s="16"/>
      <c r="D3910" s="1"/>
      <c r="E3910" s="1"/>
      <c r="F3910" s="1"/>
      <c r="G3910" s="1"/>
      <c r="H3910" s="11"/>
      <c r="I3910" s="11"/>
      <c r="J3910" s="11"/>
      <c r="K3910" s="2"/>
      <c r="L3910" s="2"/>
      <c r="M3910" s="1"/>
    </row>
    <row r="3911" spans="1:13" x14ac:dyDescent="0.2">
      <c r="A3911" s="1"/>
      <c r="B3911" s="1"/>
      <c r="C3911" s="16"/>
      <c r="D3911" s="1"/>
      <c r="E3911" s="1"/>
      <c r="F3911" s="1"/>
      <c r="G3911" s="1"/>
      <c r="H3911" s="11"/>
      <c r="I3911" s="11"/>
      <c r="J3911" s="11"/>
      <c r="K3911" s="2"/>
      <c r="L3911" s="2"/>
      <c r="M3911" s="1"/>
    </row>
    <row r="3912" spans="1:13" x14ac:dyDescent="0.2">
      <c r="A3912" s="1"/>
      <c r="B3912" s="1"/>
      <c r="C3912" s="16"/>
      <c r="D3912" s="1"/>
      <c r="E3912" s="1"/>
      <c r="F3912" s="1"/>
      <c r="G3912" s="1"/>
      <c r="H3912" s="11"/>
      <c r="I3912" s="11"/>
      <c r="J3912" s="11"/>
      <c r="K3912" s="2"/>
      <c r="L3912" s="2"/>
      <c r="M3912" s="1"/>
    </row>
    <row r="3913" spans="1:13" x14ac:dyDescent="0.2">
      <c r="A3913" s="1"/>
      <c r="B3913" s="1"/>
      <c r="C3913" s="16"/>
      <c r="D3913" s="1"/>
      <c r="E3913" s="1"/>
      <c r="F3913" s="1"/>
      <c r="G3913" s="1"/>
      <c r="H3913" s="11"/>
      <c r="I3913" s="11"/>
      <c r="J3913" s="11"/>
      <c r="K3913" s="2"/>
      <c r="L3913" s="2"/>
      <c r="M3913" s="1"/>
    </row>
    <row r="3914" spans="1:13" x14ac:dyDescent="0.2">
      <c r="A3914" s="1"/>
      <c r="B3914" s="1"/>
      <c r="C3914" s="16"/>
      <c r="D3914" s="1"/>
      <c r="E3914" s="1"/>
      <c r="F3914" s="1"/>
      <c r="G3914" s="1"/>
      <c r="H3914" s="11"/>
      <c r="I3914" s="11"/>
      <c r="J3914" s="11"/>
      <c r="K3914" s="2"/>
      <c r="L3914" s="2"/>
      <c r="M3914" s="1"/>
    </row>
    <row r="3915" spans="1:13" x14ac:dyDescent="0.2">
      <c r="A3915" s="1"/>
      <c r="B3915" s="1"/>
      <c r="C3915" s="16"/>
      <c r="D3915" s="1"/>
      <c r="E3915" s="1"/>
      <c r="F3915" s="1"/>
      <c r="G3915" s="1"/>
      <c r="H3915" s="11"/>
      <c r="I3915" s="11"/>
      <c r="J3915" s="11"/>
      <c r="K3915" s="2"/>
      <c r="L3915" s="2"/>
      <c r="M3915" s="1"/>
    </row>
    <row r="3916" spans="1:13" x14ac:dyDescent="0.2">
      <c r="A3916" s="1"/>
      <c r="B3916" s="1"/>
      <c r="C3916" s="16"/>
      <c r="D3916" s="1"/>
      <c r="E3916" s="1"/>
      <c r="F3916" s="1"/>
      <c r="G3916" s="1"/>
      <c r="H3916" s="11"/>
      <c r="I3916" s="11"/>
      <c r="J3916" s="11"/>
      <c r="K3916" s="2"/>
      <c r="L3916" s="2"/>
      <c r="M3916" s="1"/>
    </row>
    <row r="3917" spans="1:13" x14ac:dyDescent="0.2">
      <c r="A3917" s="1"/>
      <c r="B3917" s="1"/>
      <c r="C3917" s="16"/>
      <c r="D3917" s="1"/>
      <c r="E3917" s="1"/>
      <c r="F3917" s="1"/>
      <c r="G3917" s="1"/>
      <c r="H3917" s="11"/>
      <c r="I3917" s="11"/>
      <c r="J3917" s="11"/>
      <c r="K3917" s="2"/>
      <c r="L3917" s="2"/>
      <c r="M3917" s="1"/>
    </row>
    <row r="3918" spans="1:13" x14ac:dyDescent="0.2">
      <c r="A3918" s="1"/>
      <c r="B3918" s="1"/>
      <c r="C3918" s="16"/>
      <c r="D3918" s="1"/>
      <c r="E3918" s="1"/>
      <c r="F3918" s="1"/>
      <c r="G3918" s="1"/>
      <c r="H3918" s="11"/>
      <c r="I3918" s="11"/>
      <c r="J3918" s="11"/>
      <c r="K3918" s="2"/>
      <c r="L3918" s="2"/>
      <c r="M3918" s="1"/>
    </row>
    <row r="3919" spans="1:13" x14ac:dyDescent="0.2">
      <c r="A3919" s="1"/>
      <c r="B3919" s="1"/>
      <c r="C3919" s="16"/>
      <c r="D3919" s="1"/>
      <c r="E3919" s="1"/>
      <c r="F3919" s="1"/>
      <c r="G3919" s="1"/>
      <c r="H3919" s="11"/>
      <c r="I3919" s="11"/>
      <c r="J3919" s="11"/>
      <c r="K3919" s="2"/>
      <c r="L3919" s="2"/>
      <c r="M3919" s="1"/>
    </row>
    <row r="3920" spans="1:13" x14ac:dyDescent="0.2">
      <c r="A3920" s="1"/>
      <c r="B3920" s="1"/>
      <c r="C3920" s="16"/>
      <c r="D3920" s="1"/>
      <c r="E3920" s="1"/>
      <c r="F3920" s="1"/>
      <c r="G3920" s="1"/>
      <c r="H3920" s="11"/>
      <c r="I3920" s="11"/>
      <c r="J3920" s="11"/>
      <c r="K3920" s="2"/>
      <c r="L3920" s="2"/>
      <c r="M3920" s="1"/>
    </row>
    <row r="3921" spans="1:13" x14ac:dyDescent="0.2">
      <c r="A3921" s="1"/>
      <c r="B3921" s="1"/>
      <c r="C3921" s="16"/>
      <c r="D3921" s="1"/>
      <c r="E3921" s="1"/>
      <c r="F3921" s="1"/>
      <c r="G3921" s="1"/>
      <c r="H3921" s="11"/>
      <c r="I3921" s="11"/>
      <c r="J3921" s="11"/>
      <c r="K3921" s="2"/>
      <c r="L3921" s="2"/>
      <c r="M3921" s="1"/>
    </row>
    <row r="3922" spans="1:13" x14ac:dyDescent="0.2">
      <c r="A3922" s="1"/>
      <c r="B3922" s="1"/>
      <c r="C3922" s="16"/>
      <c r="D3922" s="1"/>
      <c r="E3922" s="1"/>
      <c r="F3922" s="1"/>
      <c r="G3922" s="1"/>
      <c r="H3922" s="11"/>
      <c r="I3922" s="11"/>
      <c r="J3922" s="11"/>
      <c r="K3922" s="2"/>
      <c r="L3922" s="2"/>
      <c r="M3922" s="1"/>
    </row>
    <row r="3923" spans="1:13" x14ac:dyDescent="0.2">
      <c r="A3923" s="1"/>
      <c r="B3923" s="1"/>
      <c r="C3923" s="16"/>
      <c r="D3923" s="1"/>
      <c r="E3923" s="1"/>
      <c r="F3923" s="1"/>
      <c r="G3923" s="1"/>
      <c r="H3923" s="11"/>
      <c r="I3923" s="11"/>
      <c r="J3923" s="11"/>
      <c r="K3923" s="2"/>
      <c r="L3923" s="2"/>
      <c r="M3923" s="1"/>
    </row>
    <row r="3924" spans="1:13" x14ac:dyDescent="0.2">
      <c r="A3924" s="1"/>
      <c r="B3924" s="1"/>
      <c r="C3924" s="16"/>
      <c r="D3924" s="1"/>
      <c r="E3924" s="1"/>
      <c r="F3924" s="1"/>
      <c r="G3924" s="1"/>
      <c r="H3924" s="11"/>
      <c r="I3924" s="11"/>
      <c r="J3924" s="11"/>
      <c r="K3924" s="2"/>
      <c r="L3924" s="2"/>
      <c r="M3924" s="1"/>
    </row>
    <row r="3925" spans="1:13" x14ac:dyDescent="0.2">
      <c r="A3925" s="1"/>
      <c r="B3925" s="1"/>
      <c r="C3925" s="16"/>
      <c r="D3925" s="1"/>
      <c r="E3925" s="1"/>
      <c r="F3925" s="1"/>
      <c r="G3925" s="1"/>
      <c r="H3925" s="11"/>
      <c r="I3925" s="11"/>
      <c r="J3925" s="11"/>
      <c r="K3925" s="2"/>
      <c r="L3925" s="2"/>
      <c r="M3925" s="1"/>
    </row>
    <row r="3926" spans="1:13" x14ac:dyDescent="0.2">
      <c r="A3926" s="1"/>
      <c r="B3926" s="1"/>
      <c r="C3926" s="16"/>
      <c r="D3926" s="1"/>
      <c r="E3926" s="1"/>
      <c r="F3926" s="1"/>
      <c r="G3926" s="1"/>
      <c r="H3926" s="11"/>
      <c r="I3926" s="11"/>
      <c r="J3926" s="11"/>
      <c r="K3926" s="2"/>
      <c r="L3926" s="2"/>
      <c r="M3926" s="1"/>
    </row>
    <row r="3927" spans="1:13" x14ac:dyDescent="0.2">
      <c r="A3927" s="1"/>
      <c r="B3927" s="1"/>
      <c r="C3927" s="16"/>
      <c r="D3927" s="1"/>
      <c r="E3927" s="1"/>
      <c r="F3927" s="1"/>
      <c r="G3927" s="1"/>
      <c r="H3927" s="11"/>
      <c r="I3927" s="11"/>
      <c r="J3927" s="11"/>
      <c r="K3927" s="2"/>
      <c r="L3927" s="2"/>
      <c r="M3927" s="1"/>
    </row>
    <row r="3928" spans="1:13" x14ac:dyDescent="0.2">
      <c r="A3928" s="1"/>
      <c r="B3928" s="1"/>
      <c r="C3928" s="16"/>
      <c r="D3928" s="1"/>
      <c r="E3928" s="1"/>
      <c r="F3928" s="1"/>
      <c r="G3928" s="1"/>
      <c r="H3928" s="11"/>
      <c r="I3928" s="11"/>
      <c r="J3928" s="11"/>
      <c r="K3928" s="2"/>
      <c r="L3928" s="2"/>
      <c r="M3928" s="1"/>
    </row>
    <row r="3929" spans="1:13" x14ac:dyDescent="0.2">
      <c r="A3929" s="1"/>
      <c r="B3929" s="1"/>
      <c r="C3929" s="16"/>
      <c r="D3929" s="1"/>
      <c r="E3929" s="1"/>
      <c r="F3929" s="1"/>
      <c r="G3929" s="1"/>
      <c r="H3929" s="11"/>
      <c r="I3929" s="11"/>
      <c r="J3929" s="11"/>
      <c r="K3929" s="2"/>
      <c r="L3929" s="2"/>
      <c r="M3929" s="1"/>
    </row>
    <row r="3930" spans="1:13" x14ac:dyDescent="0.2">
      <c r="A3930" s="1"/>
      <c r="B3930" s="1"/>
      <c r="C3930" s="16"/>
      <c r="D3930" s="1"/>
      <c r="E3930" s="1"/>
      <c r="F3930" s="1"/>
      <c r="G3930" s="1"/>
      <c r="H3930" s="11"/>
      <c r="I3930" s="11"/>
      <c r="J3930" s="11"/>
      <c r="K3930" s="2"/>
      <c r="L3930" s="2"/>
      <c r="M3930" s="1"/>
    </row>
    <row r="3931" spans="1:13" x14ac:dyDescent="0.2">
      <c r="A3931" s="1"/>
      <c r="B3931" s="1"/>
      <c r="C3931" s="16"/>
      <c r="D3931" s="1"/>
      <c r="E3931" s="1"/>
      <c r="F3931" s="1"/>
      <c r="G3931" s="1"/>
      <c r="H3931" s="11"/>
      <c r="I3931" s="11"/>
      <c r="J3931" s="11"/>
      <c r="K3931" s="2"/>
      <c r="L3931" s="2"/>
      <c r="M3931" s="1"/>
    </row>
    <row r="3932" spans="1:13" x14ac:dyDescent="0.2">
      <c r="A3932" s="1"/>
      <c r="B3932" s="1"/>
      <c r="C3932" s="16"/>
      <c r="D3932" s="1"/>
      <c r="E3932" s="1"/>
      <c r="F3932" s="1"/>
      <c r="G3932" s="1"/>
      <c r="H3932" s="11"/>
      <c r="I3932" s="11"/>
      <c r="J3932" s="11"/>
      <c r="K3932" s="2"/>
      <c r="L3932" s="2"/>
      <c r="M3932" s="1"/>
    </row>
    <row r="3933" spans="1:13" x14ac:dyDescent="0.2">
      <c r="A3933" s="1"/>
      <c r="B3933" s="1"/>
      <c r="C3933" s="16"/>
      <c r="D3933" s="1"/>
      <c r="E3933" s="1"/>
      <c r="F3933" s="1"/>
      <c r="G3933" s="1"/>
      <c r="H3933" s="11"/>
      <c r="I3933" s="11"/>
      <c r="J3933" s="11"/>
      <c r="K3933" s="2"/>
      <c r="L3933" s="2"/>
      <c r="M3933" s="1"/>
    </row>
    <row r="3934" spans="1:13" x14ac:dyDescent="0.2">
      <c r="A3934" s="1"/>
      <c r="B3934" s="1"/>
      <c r="C3934" s="16"/>
      <c r="D3934" s="1"/>
      <c r="E3934" s="1"/>
      <c r="F3934" s="1"/>
      <c r="G3934" s="1"/>
      <c r="H3934" s="11"/>
      <c r="I3934" s="11"/>
      <c r="J3934" s="11"/>
      <c r="K3934" s="2"/>
      <c r="L3934" s="2"/>
      <c r="M3934" s="1"/>
    </row>
    <row r="3935" spans="1:13" x14ac:dyDescent="0.2">
      <c r="A3935" s="1"/>
      <c r="B3935" s="1"/>
      <c r="C3935" s="16"/>
      <c r="D3935" s="1"/>
      <c r="E3935" s="1"/>
      <c r="F3935" s="1"/>
      <c r="G3935" s="1"/>
      <c r="H3935" s="11"/>
      <c r="I3935" s="11"/>
      <c r="J3935" s="11"/>
      <c r="K3935" s="2"/>
      <c r="L3935" s="2"/>
      <c r="M3935" s="1"/>
    </row>
    <row r="3936" spans="1:13" x14ac:dyDescent="0.2">
      <c r="A3936" s="1"/>
      <c r="B3936" s="1"/>
      <c r="C3936" s="16"/>
      <c r="D3936" s="1"/>
      <c r="E3936" s="1"/>
      <c r="F3936" s="1"/>
      <c r="G3936" s="1"/>
      <c r="H3936" s="11"/>
      <c r="I3936" s="11"/>
      <c r="J3936" s="11"/>
      <c r="K3936" s="2"/>
      <c r="L3936" s="2"/>
      <c r="M3936" s="1"/>
    </row>
    <row r="3937" spans="1:13" x14ac:dyDescent="0.2">
      <c r="A3937" s="1"/>
      <c r="B3937" s="1"/>
      <c r="C3937" s="16"/>
      <c r="D3937" s="1"/>
      <c r="E3937" s="1"/>
      <c r="F3937" s="1"/>
      <c r="G3937" s="1"/>
      <c r="H3937" s="11"/>
      <c r="I3937" s="11"/>
      <c r="J3937" s="11"/>
      <c r="K3937" s="2"/>
      <c r="L3937" s="2"/>
      <c r="M3937" s="1"/>
    </row>
    <row r="3938" spans="1:13" x14ac:dyDescent="0.2">
      <c r="A3938" s="1"/>
      <c r="B3938" s="1"/>
      <c r="C3938" s="16"/>
      <c r="D3938" s="1"/>
      <c r="E3938" s="1"/>
      <c r="F3938" s="1"/>
      <c r="G3938" s="1"/>
      <c r="H3938" s="11"/>
      <c r="I3938" s="11"/>
      <c r="J3938" s="11"/>
      <c r="K3938" s="2"/>
      <c r="L3938" s="2"/>
      <c r="M3938" s="1"/>
    </row>
    <row r="3939" spans="1:13" x14ac:dyDescent="0.2">
      <c r="A3939" s="1"/>
      <c r="B3939" s="1"/>
      <c r="C3939" s="16"/>
      <c r="D3939" s="1"/>
      <c r="E3939" s="1"/>
      <c r="F3939" s="1"/>
      <c r="G3939" s="1"/>
      <c r="H3939" s="11"/>
      <c r="I3939" s="11"/>
      <c r="J3939" s="11"/>
      <c r="K3939" s="2"/>
      <c r="L3939" s="2"/>
      <c r="M3939" s="1"/>
    </row>
    <row r="3940" spans="1:13" x14ac:dyDescent="0.2">
      <c r="A3940" s="1"/>
      <c r="B3940" s="1"/>
      <c r="C3940" s="16"/>
      <c r="D3940" s="1"/>
      <c r="E3940" s="1"/>
      <c r="F3940" s="1"/>
      <c r="G3940" s="1"/>
      <c r="H3940" s="11"/>
      <c r="I3940" s="11"/>
      <c r="J3940" s="11"/>
      <c r="K3940" s="2"/>
      <c r="L3940" s="2"/>
      <c r="M3940" s="1"/>
    </row>
    <row r="3941" spans="1:13" x14ac:dyDescent="0.2">
      <c r="A3941" s="1"/>
      <c r="B3941" s="1"/>
      <c r="C3941" s="16"/>
      <c r="D3941" s="1"/>
      <c r="E3941" s="1"/>
      <c r="F3941" s="1"/>
      <c r="G3941" s="1"/>
      <c r="H3941" s="11"/>
      <c r="I3941" s="11"/>
      <c r="J3941" s="11"/>
      <c r="K3941" s="2"/>
      <c r="L3941" s="2"/>
      <c r="M3941" s="1"/>
    </row>
    <row r="3942" spans="1:13" x14ac:dyDescent="0.2">
      <c r="A3942" s="1"/>
      <c r="B3942" s="1"/>
      <c r="C3942" s="16"/>
      <c r="D3942" s="1"/>
      <c r="E3942" s="1"/>
      <c r="F3942" s="1"/>
      <c r="G3942" s="1"/>
      <c r="H3942" s="11"/>
      <c r="I3942" s="11"/>
      <c r="J3942" s="11"/>
      <c r="K3942" s="2"/>
      <c r="L3942" s="2"/>
      <c r="M3942" s="1"/>
    </row>
    <row r="3943" spans="1:13" x14ac:dyDescent="0.2">
      <c r="A3943" s="1"/>
      <c r="B3943" s="1"/>
      <c r="C3943" s="16"/>
      <c r="D3943" s="1"/>
      <c r="E3943" s="1"/>
      <c r="F3943" s="1"/>
      <c r="G3943" s="1"/>
      <c r="H3943" s="11"/>
      <c r="I3943" s="11"/>
      <c r="J3943" s="11"/>
      <c r="K3943" s="2"/>
      <c r="L3943" s="2"/>
      <c r="M3943" s="1"/>
    </row>
    <row r="3944" spans="1:13" x14ac:dyDescent="0.2">
      <c r="A3944" s="1"/>
      <c r="B3944" s="1"/>
      <c r="C3944" s="16"/>
      <c r="D3944" s="1"/>
      <c r="E3944" s="1"/>
      <c r="F3944" s="1"/>
      <c r="G3944" s="1"/>
      <c r="H3944" s="11"/>
      <c r="I3944" s="11"/>
      <c r="J3944" s="11"/>
      <c r="K3944" s="2"/>
      <c r="L3944" s="2"/>
      <c r="M3944" s="1"/>
    </row>
    <row r="3945" spans="1:13" x14ac:dyDescent="0.2">
      <c r="A3945" s="1"/>
      <c r="B3945" s="1"/>
      <c r="C3945" s="16"/>
      <c r="D3945" s="1"/>
      <c r="E3945" s="1"/>
      <c r="F3945" s="1"/>
      <c r="G3945" s="1"/>
      <c r="H3945" s="11"/>
      <c r="I3945" s="11"/>
      <c r="J3945" s="11"/>
      <c r="K3945" s="2"/>
      <c r="L3945" s="2"/>
      <c r="M3945" s="1"/>
    </row>
    <row r="3946" spans="1:13" x14ac:dyDescent="0.2">
      <c r="A3946" s="1"/>
      <c r="B3946" s="1"/>
      <c r="C3946" s="16"/>
      <c r="D3946" s="1"/>
      <c r="E3946" s="1"/>
      <c r="F3946" s="1"/>
      <c r="G3946" s="1"/>
      <c r="H3946" s="11"/>
      <c r="I3946" s="11"/>
      <c r="J3946" s="11"/>
      <c r="K3946" s="2"/>
      <c r="L3946" s="2"/>
      <c r="M3946" s="1"/>
    </row>
    <row r="3947" spans="1:13" x14ac:dyDescent="0.2">
      <c r="A3947" s="1"/>
      <c r="B3947" s="1"/>
      <c r="C3947" s="16"/>
      <c r="D3947" s="1"/>
      <c r="E3947" s="1"/>
      <c r="F3947" s="1"/>
      <c r="G3947" s="1"/>
      <c r="H3947" s="11"/>
      <c r="I3947" s="11"/>
      <c r="J3947" s="11"/>
      <c r="K3947" s="2"/>
      <c r="L3947" s="2"/>
      <c r="M3947" s="1"/>
    </row>
    <row r="3948" spans="1:13" x14ac:dyDescent="0.2">
      <c r="A3948" s="1"/>
      <c r="B3948" s="1"/>
      <c r="C3948" s="16"/>
      <c r="D3948" s="1"/>
      <c r="E3948" s="1"/>
      <c r="F3948" s="1"/>
      <c r="G3948" s="1"/>
      <c r="H3948" s="11"/>
      <c r="I3948" s="11"/>
      <c r="J3948" s="11"/>
      <c r="K3948" s="2"/>
      <c r="L3948" s="2"/>
      <c r="M3948" s="1"/>
    </row>
    <row r="3949" spans="1:13" x14ac:dyDescent="0.2">
      <c r="A3949" s="1"/>
      <c r="B3949" s="1"/>
      <c r="C3949" s="16"/>
      <c r="D3949" s="1"/>
      <c r="E3949" s="1"/>
      <c r="F3949" s="1"/>
      <c r="G3949" s="1"/>
      <c r="H3949" s="11"/>
      <c r="I3949" s="11"/>
      <c r="J3949" s="11"/>
      <c r="K3949" s="2"/>
      <c r="L3949" s="2"/>
      <c r="M3949" s="1"/>
    </row>
    <row r="3950" spans="1:13" x14ac:dyDescent="0.2">
      <c r="A3950" s="1"/>
      <c r="B3950" s="1"/>
      <c r="C3950" s="16"/>
      <c r="D3950" s="1"/>
      <c r="E3950" s="1"/>
      <c r="F3950" s="1"/>
      <c r="G3950" s="1"/>
      <c r="H3950" s="11"/>
      <c r="I3950" s="11"/>
      <c r="J3950" s="11"/>
      <c r="K3950" s="2"/>
      <c r="L3950" s="2"/>
      <c r="M3950" s="1"/>
    </row>
    <row r="3951" spans="1:13" x14ac:dyDescent="0.2">
      <c r="A3951" s="1"/>
      <c r="B3951" s="1"/>
      <c r="C3951" s="16"/>
      <c r="D3951" s="1"/>
      <c r="E3951" s="1"/>
      <c r="F3951" s="1"/>
      <c r="G3951" s="1"/>
      <c r="H3951" s="11"/>
      <c r="I3951" s="11"/>
      <c r="J3951" s="11"/>
      <c r="K3951" s="2"/>
      <c r="L3951" s="2"/>
      <c r="M3951" s="1"/>
    </row>
    <row r="3952" spans="1:13" x14ac:dyDescent="0.2">
      <c r="A3952" s="1"/>
      <c r="B3952" s="1"/>
      <c r="C3952" s="16"/>
      <c r="D3952" s="1"/>
      <c r="E3952" s="1"/>
      <c r="F3952" s="1"/>
      <c r="G3952" s="1"/>
      <c r="H3952" s="11"/>
      <c r="I3952" s="11"/>
      <c r="J3952" s="11"/>
      <c r="K3952" s="2"/>
      <c r="L3952" s="2"/>
      <c r="M3952" s="1"/>
    </row>
    <row r="3953" spans="1:13" x14ac:dyDescent="0.2">
      <c r="A3953" s="1"/>
      <c r="B3953" s="1"/>
      <c r="C3953" s="16"/>
      <c r="D3953" s="1"/>
      <c r="E3953" s="1"/>
      <c r="F3953" s="1"/>
      <c r="G3953" s="1"/>
      <c r="H3953" s="11"/>
      <c r="I3953" s="11"/>
      <c r="J3953" s="11"/>
      <c r="K3953" s="2"/>
      <c r="L3953" s="2"/>
      <c r="M3953" s="1"/>
    </row>
    <row r="3954" spans="1:13" x14ac:dyDescent="0.2">
      <c r="A3954" s="1"/>
      <c r="B3954" s="1"/>
      <c r="C3954" s="16"/>
      <c r="D3954" s="1"/>
      <c r="E3954" s="1"/>
      <c r="F3954" s="1"/>
      <c r="G3954" s="1"/>
      <c r="H3954" s="11"/>
      <c r="I3954" s="11"/>
      <c r="J3954" s="11"/>
      <c r="K3954" s="2"/>
      <c r="L3954" s="2"/>
      <c r="M3954" s="1"/>
    </row>
    <row r="3955" spans="1:13" x14ac:dyDescent="0.2">
      <c r="A3955" s="1"/>
      <c r="B3955" s="1"/>
      <c r="C3955" s="16"/>
      <c r="D3955" s="1"/>
      <c r="E3955" s="1"/>
      <c r="F3955" s="1"/>
      <c r="G3955" s="1"/>
      <c r="H3955" s="11"/>
      <c r="I3955" s="11"/>
      <c r="J3955" s="11"/>
      <c r="K3955" s="2"/>
      <c r="L3955" s="2"/>
      <c r="M3955" s="1"/>
    </row>
    <row r="3956" spans="1:13" x14ac:dyDescent="0.2">
      <c r="A3956" s="1"/>
      <c r="B3956" s="1"/>
      <c r="C3956" s="16"/>
      <c r="D3956" s="1"/>
      <c r="E3956" s="1"/>
      <c r="F3956" s="1"/>
      <c r="G3956" s="1"/>
      <c r="H3956" s="11"/>
      <c r="I3956" s="11"/>
      <c r="J3956" s="11"/>
      <c r="K3956" s="2"/>
      <c r="L3956" s="2"/>
      <c r="M3956" s="1"/>
    </row>
    <row r="3957" spans="1:13" x14ac:dyDescent="0.2">
      <c r="A3957" s="1"/>
      <c r="B3957" s="1"/>
      <c r="C3957" s="16"/>
      <c r="D3957" s="1"/>
      <c r="E3957" s="1"/>
      <c r="F3957" s="1"/>
      <c r="G3957" s="1"/>
      <c r="H3957" s="11"/>
      <c r="I3957" s="11"/>
      <c r="J3957" s="11"/>
      <c r="K3957" s="2"/>
      <c r="L3957" s="2"/>
      <c r="M3957" s="1"/>
    </row>
    <row r="3958" spans="1:13" x14ac:dyDescent="0.2">
      <c r="A3958" s="1"/>
      <c r="B3958" s="1"/>
      <c r="C3958" s="16"/>
      <c r="D3958" s="1"/>
      <c r="E3958" s="1"/>
      <c r="F3958" s="1"/>
      <c r="G3958" s="1"/>
      <c r="H3958" s="11"/>
      <c r="I3958" s="11"/>
      <c r="J3958" s="11"/>
      <c r="K3958" s="2"/>
      <c r="L3958" s="2"/>
      <c r="M3958" s="1"/>
    </row>
    <row r="3959" spans="1:13" x14ac:dyDescent="0.2">
      <c r="A3959" s="1"/>
      <c r="B3959" s="1"/>
      <c r="C3959" s="16"/>
      <c r="D3959" s="1"/>
      <c r="E3959" s="1"/>
      <c r="F3959" s="1"/>
      <c r="G3959" s="1"/>
      <c r="H3959" s="11"/>
      <c r="I3959" s="11"/>
      <c r="J3959" s="11"/>
      <c r="K3959" s="2"/>
      <c r="L3959" s="2"/>
      <c r="M3959" s="1"/>
    </row>
    <row r="3960" spans="1:13" x14ac:dyDescent="0.2">
      <c r="A3960" s="1"/>
      <c r="B3960" s="1"/>
      <c r="C3960" s="16"/>
      <c r="D3960" s="1"/>
      <c r="E3960" s="1"/>
      <c r="F3960" s="1"/>
      <c r="G3960" s="1"/>
      <c r="H3960" s="11"/>
      <c r="I3960" s="11"/>
      <c r="J3960" s="11"/>
      <c r="K3960" s="2"/>
      <c r="L3960" s="2"/>
      <c r="M3960" s="1"/>
    </row>
    <row r="3961" spans="1:13" x14ac:dyDescent="0.2">
      <c r="A3961" s="1"/>
      <c r="B3961" s="1"/>
      <c r="C3961" s="16"/>
      <c r="D3961" s="1"/>
      <c r="E3961" s="1"/>
      <c r="F3961" s="1"/>
      <c r="G3961" s="1"/>
      <c r="H3961" s="11"/>
      <c r="I3961" s="11"/>
      <c r="J3961" s="11"/>
      <c r="K3961" s="2"/>
      <c r="L3961" s="2"/>
      <c r="M3961" s="1"/>
    </row>
    <row r="3962" spans="1:13" x14ac:dyDescent="0.2">
      <c r="A3962" s="1"/>
      <c r="B3962" s="1"/>
      <c r="C3962" s="16"/>
      <c r="D3962" s="1"/>
      <c r="E3962" s="1"/>
      <c r="F3962" s="1"/>
      <c r="G3962" s="1"/>
      <c r="H3962" s="11"/>
      <c r="I3962" s="11"/>
      <c r="J3962" s="11"/>
      <c r="K3962" s="2"/>
      <c r="L3962" s="2"/>
      <c r="M3962" s="1"/>
    </row>
    <row r="3963" spans="1:13" x14ac:dyDescent="0.2">
      <c r="A3963" s="1"/>
      <c r="B3963" s="1"/>
      <c r="C3963" s="16"/>
      <c r="D3963" s="1"/>
      <c r="E3963" s="1"/>
      <c r="F3963" s="1"/>
      <c r="G3963" s="1"/>
      <c r="H3963" s="11"/>
      <c r="I3963" s="11"/>
      <c r="J3963" s="11"/>
      <c r="K3963" s="2"/>
      <c r="L3963" s="2"/>
      <c r="M3963" s="1"/>
    </row>
    <row r="3964" spans="1:13" x14ac:dyDescent="0.2">
      <c r="A3964" s="1"/>
      <c r="B3964" s="1"/>
      <c r="C3964" s="16"/>
      <c r="D3964" s="1"/>
      <c r="E3964" s="1"/>
      <c r="F3964" s="1"/>
      <c r="G3964" s="1"/>
      <c r="H3964" s="11"/>
      <c r="I3964" s="11"/>
      <c r="J3964" s="11"/>
      <c r="K3964" s="2"/>
      <c r="L3964" s="2"/>
      <c r="M3964" s="1"/>
    </row>
    <row r="3965" spans="1:13" x14ac:dyDescent="0.2">
      <c r="A3965" s="1"/>
      <c r="B3965" s="1"/>
      <c r="C3965" s="16"/>
      <c r="D3965" s="1"/>
      <c r="E3965" s="1"/>
      <c r="F3965" s="1"/>
      <c r="G3965" s="1"/>
      <c r="H3965" s="11"/>
      <c r="I3965" s="11"/>
      <c r="J3965" s="11"/>
      <c r="K3965" s="2"/>
      <c r="L3965" s="2"/>
      <c r="M3965" s="1"/>
    </row>
    <row r="3966" spans="1:13" x14ac:dyDescent="0.2">
      <c r="A3966" s="1"/>
      <c r="B3966" s="1"/>
      <c r="C3966" s="16"/>
      <c r="D3966" s="1"/>
      <c r="E3966" s="1"/>
      <c r="F3966" s="1"/>
      <c r="G3966" s="1"/>
      <c r="H3966" s="11"/>
      <c r="I3966" s="11"/>
      <c r="J3966" s="11"/>
      <c r="K3966" s="2"/>
      <c r="L3966" s="2"/>
      <c r="M3966" s="1"/>
    </row>
    <row r="3967" spans="1:13" x14ac:dyDescent="0.2">
      <c r="A3967" s="1"/>
      <c r="B3967" s="1"/>
      <c r="C3967" s="16"/>
      <c r="D3967" s="1"/>
      <c r="E3967" s="1"/>
      <c r="F3967" s="1"/>
      <c r="G3967" s="1"/>
      <c r="H3967" s="11"/>
      <c r="I3967" s="11"/>
      <c r="J3967" s="11"/>
      <c r="K3967" s="2"/>
      <c r="L3967" s="2"/>
      <c r="M3967" s="1"/>
    </row>
    <row r="3968" spans="1:13" x14ac:dyDescent="0.2">
      <c r="A3968" s="1"/>
      <c r="B3968" s="1"/>
      <c r="C3968" s="16"/>
      <c r="D3968" s="1"/>
      <c r="E3968" s="1"/>
      <c r="F3968" s="1"/>
      <c r="G3968" s="1"/>
      <c r="H3968" s="11"/>
      <c r="I3968" s="11"/>
      <c r="J3968" s="11"/>
      <c r="K3968" s="2"/>
      <c r="L3968" s="2"/>
      <c r="M3968" s="1"/>
    </row>
    <row r="3969" spans="1:13" x14ac:dyDescent="0.2">
      <c r="A3969" s="1"/>
      <c r="B3969" s="1"/>
      <c r="C3969" s="16"/>
      <c r="D3969" s="1"/>
      <c r="E3969" s="1"/>
      <c r="F3969" s="1"/>
      <c r="G3969" s="1"/>
      <c r="H3969" s="11"/>
      <c r="I3969" s="11"/>
      <c r="J3969" s="11"/>
      <c r="K3969" s="2"/>
      <c r="L3969" s="2"/>
      <c r="M3969" s="1"/>
    </row>
    <row r="3970" spans="1:13" x14ac:dyDescent="0.2">
      <c r="A3970" s="1"/>
      <c r="B3970" s="1"/>
      <c r="C3970" s="16"/>
      <c r="D3970" s="1"/>
      <c r="E3970" s="1"/>
      <c r="F3970" s="1"/>
      <c r="G3970" s="1"/>
      <c r="H3970" s="11"/>
      <c r="I3970" s="11"/>
      <c r="J3970" s="11"/>
      <c r="K3970" s="2"/>
      <c r="L3970" s="2"/>
      <c r="M3970" s="1"/>
    </row>
    <row r="3971" spans="1:13" x14ac:dyDescent="0.2">
      <c r="A3971" s="1"/>
      <c r="B3971" s="1"/>
      <c r="C3971" s="16"/>
      <c r="D3971" s="1"/>
      <c r="E3971" s="1"/>
      <c r="F3971" s="1"/>
      <c r="G3971" s="1"/>
      <c r="H3971" s="11"/>
      <c r="I3971" s="11"/>
      <c r="J3971" s="11"/>
      <c r="K3971" s="2"/>
      <c r="L3971" s="2"/>
      <c r="M3971" s="1"/>
    </row>
    <row r="3972" spans="1:13" x14ac:dyDescent="0.2">
      <c r="A3972" s="1"/>
      <c r="B3972" s="1"/>
      <c r="C3972" s="16"/>
      <c r="D3972" s="1"/>
      <c r="E3972" s="1"/>
      <c r="F3972" s="1"/>
      <c r="G3972" s="1"/>
      <c r="H3972" s="11"/>
      <c r="I3972" s="11"/>
      <c r="J3972" s="11"/>
      <c r="K3972" s="2"/>
      <c r="L3972" s="2"/>
      <c r="M3972" s="1"/>
    </row>
    <row r="3973" spans="1:13" x14ac:dyDescent="0.2">
      <c r="A3973" s="1"/>
      <c r="B3973" s="1"/>
      <c r="C3973" s="16"/>
      <c r="D3973" s="1"/>
      <c r="E3973" s="1"/>
      <c r="F3973" s="1"/>
      <c r="G3973" s="1"/>
      <c r="H3973" s="11"/>
      <c r="I3973" s="11"/>
      <c r="J3973" s="11"/>
      <c r="K3973" s="2"/>
      <c r="L3973" s="2"/>
      <c r="M3973" s="1"/>
    </row>
    <row r="3974" spans="1:13" x14ac:dyDescent="0.2">
      <c r="A3974" s="1"/>
      <c r="B3974" s="1"/>
      <c r="C3974" s="16"/>
      <c r="D3974" s="1"/>
      <c r="E3974" s="1"/>
      <c r="F3974" s="1"/>
      <c r="G3974" s="1"/>
      <c r="H3974" s="11"/>
      <c r="I3974" s="11"/>
      <c r="J3974" s="11"/>
      <c r="K3974" s="2"/>
      <c r="L3974" s="2"/>
      <c r="M3974" s="1"/>
    </row>
    <row r="3975" spans="1:13" x14ac:dyDescent="0.2">
      <c r="A3975" s="1"/>
      <c r="B3975" s="1"/>
      <c r="C3975" s="16"/>
      <c r="D3975" s="1"/>
      <c r="E3975" s="1"/>
      <c r="F3975" s="1"/>
      <c r="G3975" s="1"/>
      <c r="H3975" s="11"/>
      <c r="I3975" s="11"/>
      <c r="J3975" s="11"/>
      <c r="K3975" s="2"/>
      <c r="L3975" s="2"/>
      <c r="M3975" s="1"/>
    </row>
    <row r="3976" spans="1:13" x14ac:dyDescent="0.2">
      <c r="A3976" s="1"/>
      <c r="B3976" s="1"/>
      <c r="C3976" s="16"/>
      <c r="D3976" s="1"/>
      <c r="E3976" s="1"/>
      <c r="F3976" s="1"/>
      <c r="G3976" s="1"/>
      <c r="H3976" s="11"/>
      <c r="I3976" s="11"/>
      <c r="J3976" s="11"/>
      <c r="K3976" s="2"/>
      <c r="L3976" s="2"/>
      <c r="M3976" s="1"/>
    </row>
    <row r="3977" spans="1:13" x14ac:dyDescent="0.2">
      <c r="A3977" s="1"/>
      <c r="B3977" s="1"/>
      <c r="C3977" s="16"/>
      <c r="D3977" s="1"/>
      <c r="E3977" s="1"/>
      <c r="F3977" s="1"/>
      <c r="G3977" s="1"/>
      <c r="H3977" s="11"/>
      <c r="I3977" s="11"/>
      <c r="J3977" s="11"/>
      <c r="K3977" s="2"/>
      <c r="L3977" s="2"/>
      <c r="M3977" s="1"/>
    </row>
    <row r="3978" spans="1:13" x14ac:dyDescent="0.2">
      <c r="A3978" s="1"/>
      <c r="B3978" s="1"/>
      <c r="C3978" s="16"/>
      <c r="D3978" s="1"/>
      <c r="E3978" s="1"/>
      <c r="F3978" s="1"/>
      <c r="G3978" s="1"/>
      <c r="H3978" s="11"/>
      <c r="I3978" s="11"/>
      <c r="J3978" s="11"/>
      <c r="K3978" s="2"/>
      <c r="L3978" s="2"/>
      <c r="M3978" s="1"/>
    </row>
    <row r="3979" spans="1:13" x14ac:dyDescent="0.2">
      <c r="A3979" s="1"/>
      <c r="B3979" s="1"/>
      <c r="C3979" s="16"/>
      <c r="D3979" s="1"/>
      <c r="E3979" s="1"/>
      <c r="F3979" s="1"/>
      <c r="G3979" s="1"/>
      <c r="H3979" s="11"/>
      <c r="I3979" s="11"/>
      <c r="J3979" s="11"/>
      <c r="K3979" s="2"/>
      <c r="L3979" s="2"/>
      <c r="M3979" s="1"/>
    </row>
    <row r="3980" spans="1:13" x14ac:dyDescent="0.2">
      <c r="A3980" s="1"/>
      <c r="B3980" s="1"/>
      <c r="C3980" s="16"/>
      <c r="D3980" s="1"/>
      <c r="E3980" s="1"/>
      <c r="F3980" s="1"/>
      <c r="G3980" s="1"/>
      <c r="H3980" s="11"/>
      <c r="I3980" s="11"/>
      <c r="J3980" s="11"/>
      <c r="K3980" s="2"/>
      <c r="L3980" s="2"/>
      <c r="M3980" s="1"/>
    </row>
    <row r="3981" spans="1:13" x14ac:dyDescent="0.2">
      <c r="A3981" s="1"/>
      <c r="B3981" s="1"/>
      <c r="C3981" s="16"/>
      <c r="D3981" s="1"/>
      <c r="E3981" s="1"/>
      <c r="F3981" s="1"/>
      <c r="G3981" s="1"/>
      <c r="H3981" s="11"/>
      <c r="I3981" s="11"/>
      <c r="J3981" s="11"/>
      <c r="K3981" s="2"/>
      <c r="L3981" s="2"/>
      <c r="M3981" s="1"/>
    </row>
    <row r="3982" spans="1:13" x14ac:dyDescent="0.2">
      <c r="A3982" s="1"/>
      <c r="B3982" s="1"/>
      <c r="C3982" s="16"/>
      <c r="D3982" s="1"/>
      <c r="E3982" s="1"/>
      <c r="F3982" s="1"/>
      <c r="G3982" s="1"/>
      <c r="H3982" s="11"/>
      <c r="I3982" s="11"/>
      <c r="J3982" s="11"/>
      <c r="K3982" s="2"/>
      <c r="L3982" s="2"/>
      <c r="M3982" s="1"/>
    </row>
    <row r="3983" spans="1:13" x14ac:dyDescent="0.2">
      <c r="A3983" s="1"/>
      <c r="B3983" s="1"/>
      <c r="C3983" s="16"/>
      <c r="D3983" s="1"/>
      <c r="E3983" s="1"/>
      <c r="F3983" s="1"/>
      <c r="G3983" s="1"/>
      <c r="H3983" s="11"/>
      <c r="I3983" s="11"/>
      <c r="J3983" s="11"/>
      <c r="K3983" s="2"/>
      <c r="L3983" s="2"/>
      <c r="M3983" s="1"/>
    </row>
    <row r="3984" spans="1:13" x14ac:dyDescent="0.2">
      <c r="A3984" s="1"/>
      <c r="B3984" s="1"/>
      <c r="C3984" s="16"/>
      <c r="D3984" s="1"/>
      <c r="E3984" s="1"/>
      <c r="F3984" s="1"/>
      <c r="G3984" s="1"/>
      <c r="H3984" s="11"/>
      <c r="I3984" s="11"/>
      <c r="J3984" s="11"/>
      <c r="K3984" s="2"/>
      <c r="L3984" s="2"/>
      <c r="M3984" s="1"/>
    </row>
    <row r="3985" spans="1:13" x14ac:dyDescent="0.2">
      <c r="A3985" s="1"/>
      <c r="B3985" s="1"/>
      <c r="C3985" s="16"/>
      <c r="D3985" s="1"/>
      <c r="E3985" s="1"/>
      <c r="F3985" s="1"/>
      <c r="G3985" s="1"/>
      <c r="H3985" s="11"/>
      <c r="I3985" s="11"/>
      <c r="J3985" s="11"/>
      <c r="K3985" s="2"/>
      <c r="L3985" s="2"/>
      <c r="M3985" s="1"/>
    </row>
    <row r="3986" spans="1:13" x14ac:dyDescent="0.2">
      <c r="A3986" s="1"/>
      <c r="B3986" s="1"/>
      <c r="C3986" s="16"/>
      <c r="D3986" s="1"/>
      <c r="E3986" s="1"/>
      <c r="F3986" s="1"/>
      <c r="G3986" s="1"/>
      <c r="H3986" s="11"/>
      <c r="I3986" s="11"/>
      <c r="J3986" s="11"/>
      <c r="K3986" s="2"/>
      <c r="L3986" s="2"/>
      <c r="M3986" s="1"/>
    </row>
    <row r="3987" spans="1:13" x14ac:dyDescent="0.2">
      <c r="A3987" s="1"/>
      <c r="B3987" s="1"/>
      <c r="C3987" s="16"/>
      <c r="D3987" s="1"/>
      <c r="E3987" s="1"/>
      <c r="F3987" s="1"/>
      <c r="G3987" s="1"/>
      <c r="H3987" s="11"/>
      <c r="I3987" s="11"/>
      <c r="J3987" s="11"/>
      <c r="K3987" s="2"/>
      <c r="L3987" s="2"/>
      <c r="M3987" s="1"/>
    </row>
    <row r="3988" spans="1:13" x14ac:dyDescent="0.2">
      <c r="A3988" s="1"/>
      <c r="B3988" s="1"/>
      <c r="C3988" s="16"/>
      <c r="D3988" s="1"/>
      <c r="E3988" s="1"/>
      <c r="F3988" s="1"/>
      <c r="G3988" s="1"/>
      <c r="H3988" s="11"/>
      <c r="I3988" s="11"/>
      <c r="J3988" s="11"/>
      <c r="K3988" s="2"/>
      <c r="L3988" s="2"/>
      <c r="M3988" s="1"/>
    </row>
    <row r="3989" spans="1:13" x14ac:dyDescent="0.2">
      <c r="A3989" s="1"/>
      <c r="B3989" s="1"/>
      <c r="C3989" s="16"/>
      <c r="D3989" s="1"/>
      <c r="E3989" s="1"/>
      <c r="F3989" s="1"/>
      <c r="G3989" s="1"/>
      <c r="H3989" s="11"/>
      <c r="I3989" s="11"/>
      <c r="J3989" s="11"/>
      <c r="K3989" s="2"/>
      <c r="L3989" s="2"/>
      <c r="M3989" s="1"/>
    </row>
    <row r="3990" spans="1:13" x14ac:dyDescent="0.2">
      <c r="A3990" s="1"/>
      <c r="B3990" s="1"/>
      <c r="C3990" s="16"/>
      <c r="D3990" s="1"/>
      <c r="E3990" s="1"/>
      <c r="F3990" s="1"/>
      <c r="G3990" s="1"/>
      <c r="H3990" s="11"/>
      <c r="I3990" s="11"/>
      <c r="J3990" s="11"/>
      <c r="K3990" s="2"/>
      <c r="L3990" s="2"/>
      <c r="M3990" s="1"/>
    </row>
    <row r="3991" spans="1:13" x14ac:dyDescent="0.2">
      <c r="A3991" s="1"/>
      <c r="B3991" s="1"/>
      <c r="C3991" s="16"/>
      <c r="D3991" s="1"/>
      <c r="E3991" s="1"/>
      <c r="F3991" s="1"/>
      <c r="G3991" s="1"/>
      <c r="H3991" s="11"/>
      <c r="I3991" s="11"/>
      <c r="J3991" s="11"/>
      <c r="K3991" s="2"/>
      <c r="L3991" s="2"/>
      <c r="M3991" s="1"/>
    </row>
    <row r="3992" spans="1:13" x14ac:dyDescent="0.2">
      <c r="A3992" s="1"/>
      <c r="B3992" s="1"/>
      <c r="C3992" s="16"/>
      <c r="D3992" s="1"/>
      <c r="E3992" s="1"/>
      <c r="F3992" s="1"/>
      <c r="G3992" s="1"/>
      <c r="H3992" s="11"/>
      <c r="I3992" s="11"/>
      <c r="J3992" s="11"/>
      <c r="K3992" s="2"/>
      <c r="L3992" s="2"/>
      <c r="M3992" s="1"/>
    </row>
    <row r="3993" spans="1:13" x14ac:dyDescent="0.2">
      <c r="A3993" s="1"/>
      <c r="B3993" s="1"/>
      <c r="C3993" s="16"/>
      <c r="D3993" s="1"/>
      <c r="E3993" s="1"/>
      <c r="F3993" s="1"/>
      <c r="G3993" s="1"/>
      <c r="H3993" s="11"/>
      <c r="I3993" s="11"/>
      <c r="J3993" s="11"/>
      <c r="K3993" s="2"/>
      <c r="L3993" s="2"/>
      <c r="M3993" s="1"/>
    </row>
    <row r="3994" spans="1:13" x14ac:dyDescent="0.2">
      <c r="A3994" s="1"/>
      <c r="B3994" s="1"/>
      <c r="C3994" s="16"/>
      <c r="D3994" s="1"/>
      <c r="E3994" s="1"/>
      <c r="F3994" s="1"/>
      <c r="G3994" s="1"/>
      <c r="H3994" s="11"/>
      <c r="I3994" s="11"/>
      <c r="J3994" s="11"/>
      <c r="K3994" s="2"/>
      <c r="L3994" s="2"/>
      <c r="M3994" s="1"/>
    </row>
    <row r="3995" spans="1:13" x14ac:dyDescent="0.2">
      <c r="A3995" s="1"/>
      <c r="B3995" s="1"/>
      <c r="C3995" s="16"/>
      <c r="D3995" s="1"/>
      <c r="E3995" s="1"/>
      <c r="F3995" s="1"/>
      <c r="G3995" s="1"/>
      <c r="H3995" s="11"/>
      <c r="I3995" s="11"/>
      <c r="J3995" s="11"/>
      <c r="K3995" s="2"/>
      <c r="L3995" s="2"/>
      <c r="M3995" s="1"/>
    </row>
    <row r="3996" spans="1:13" x14ac:dyDescent="0.2">
      <c r="A3996" s="1"/>
      <c r="B3996" s="1"/>
      <c r="C3996" s="16"/>
      <c r="D3996" s="1"/>
      <c r="E3996" s="1"/>
      <c r="F3996" s="1"/>
      <c r="G3996" s="1"/>
      <c r="H3996" s="11"/>
      <c r="I3996" s="11"/>
      <c r="J3996" s="11"/>
      <c r="K3996" s="2"/>
      <c r="L3996" s="2"/>
      <c r="M3996" s="1"/>
    </row>
    <row r="3997" spans="1:13" x14ac:dyDescent="0.2">
      <c r="A3997" s="1"/>
      <c r="B3997" s="1"/>
      <c r="C3997" s="16"/>
      <c r="D3997" s="1"/>
      <c r="E3997" s="1"/>
      <c r="F3997" s="1"/>
      <c r="G3997" s="1"/>
      <c r="H3997" s="11"/>
      <c r="I3997" s="11"/>
      <c r="J3997" s="11"/>
      <c r="K3997" s="2"/>
      <c r="L3997" s="2"/>
      <c r="M3997" s="1"/>
    </row>
    <row r="3998" spans="1:13" x14ac:dyDescent="0.2">
      <c r="A3998" s="1"/>
      <c r="B3998" s="1"/>
      <c r="C3998" s="16"/>
      <c r="D3998" s="1"/>
      <c r="E3998" s="1"/>
      <c r="F3998" s="1"/>
      <c r="G3998" s="1"/>
      <c r="H3998" s="11"/>
      <c r="I3998" s="11"/>
      <c r="J3998" s="11"/>
      <c r="K3998" s="2"/>
      <c r="L3998" s="2"/>
      <c r="M3998" s="1"/>
    </row>
    <row r="3999" spans="1:13" x14ac:dyDescent="0.2">
      <c r="A3999" s="1"/>
      <c r="B3999" s="1"/>
      <c r="C3999" s="16"/>
      <c r="D3999" s="1"/>
      <c r="E3999" s="1"/>
      <c r="F3999" s="1"/>
      <c r="G3999" s="1"/>
      <c r="H3999" s="11"/>
      <c r="I3999" s="11"/>
      <c r="J3999" s="11"/>
      <c r="K3999" s="2"/>
      <c r="L3999" s="2"/>
      <c r="M3999" s="1"/>
    </row>
    <row r="4000" spans="1:13" x14ac:dyDescent="0.2">
      <c r="A4000" s="1"/>
      <c r="B4000" s="1"/>
      <c r="C4000" s="16"/>
      <c r="D4000" s="1"/>
      <c r="E4000" s="1"/>
      <c r="F4000" s="1"/>
      <c r="G4000" s="1"/>
      <c r="H4000" s="11"/>
      <c r="I4000" s="11"/>
      <c r="J4000" s="11"/>
      <c r="K4000" s="2"/>
      <c r="L4000" s="2"/>
      <c r="M4000" s="1"/>
    </row>
    <row r="4001" spans="1:13" x14ac:dyDescent="0.2">
      <c r="A4001" s="1"/>
      <c r="B4001" s="1"/>
      <c r="C4001" s="16"/>
      <c r="D4001" s="1"/>
      <c r="E4001" s="1"/>
      <c r="F4001" s="1"/>
      <c r="G4001" s="1"/>
      <c r="H4001" s="11"/>
      <c r="I4001" s="11"/>
      <c r="J4001" s="11"/>
      <c r="K4001" s="2"/>
      <c r="L4001" s="2"/>
      <c r="M4001" s="1"/>
    </row>
    <row r="4002" spans="1:13" x14ac:dyDescent="0.2">
      <c r="A4002" s="1"/>
      <c r="B4002" s="1"/>
      <c r="C4002" s="16"/>
      <c r="D4002" s="1"/>
      <c r="E4002" s="1"/>
      <c r="F4002" s="1"/>
      <c r="G4002" s="1"/>
      <c r="H4002" s="11"/>
      <c r="I4002" s="11"/>
      <c r="J4002" s="11"/>
      <c r="K4002" s="2"/>
      <c r="L4002" s="2"/>
      <c r="M4002" s="1"/>
    </row>
    <row r="4003" spans="1:13" x14ac:dyDescent="0.2">
      <c r="A4003" s="1"/>
      <c r="B4003" s="1"/>
      <c r="C4003" s="16"/>
      <c r="D4003" s="1"/>
      <c r="E4003" s="1"/>
      <c r="F4003" s="1"/>
      <c r="G4003" s="1"/>
      <c r="H4003" s="11"/>
      <c r="I4003" s="11"/>
      <c r="J4003" s="11"/>
      <c r="K4003" s="2"/>
      <c r="L4003" s="2"/>
      <c r="M4003" s="1"/>
    </row>
    <row r="4004" spans="1:13" x14ac:dyDescent="0.2">
      <c r="A4004" s="1"/>
      <c r="B4004" s="1"/>
      <c r="C4004" s="16"/>
      <c r="D4004" s="1"/>
      <c r="E4004" s="1"/>
      <c r="F4004" s="1"/>
      <c r="G4004" s="1"/>
      <c r="H4004" s="11"/>
      <c r="I4004" s="11"/>
      <c r="J4004" s="11"/>
      <c r="K4004" s="2"/>
      <c r="L4004" s="2"/>
      <c r="M4004" s="1"/>
    </row>
    <row r="4005" spans="1:13" x14ac:dyDescent="0.2">
      <c r="A4005" s="1"/>
      <c r="B4005" s="1"/>
      <c r="C4005" s="16"/>
      <c r="D4005" s="1"/>
      <c r="E4005" s="1"/>
      <c r="F4005" s="1"/>
      <c r="G4005" s="1"/>
      <c r="H4005" s="11"/>
      <c r="I4005" s="11"/>
      <c r="J4005" s="11"/>
      <c r="K4005" s="2"/>
      <c r="L4005" s="2"/>
      <c r="M4005" s="1"/>
    </row>
    <row r="4006" spans="1:13" x14ac:dyDescent="0.2">
      <c r="A4006" s="1"/>
      <c r="B4006" s="1"/>
      <c r="C4006" s="16"/>
      <c r="D4006" s="1"/>
      <c r="E4006" s="1"/>
      <c r="F4006" s="1"/>
      <c r="G4006" s="1"/>
      <c r="H4006" s="11"/>
      <c r="I4006" s="11"/>
      <c r="J4006" s="11"/>
      <c r="K4006" s="2"/>
      <c r="L4006" s="2"/>
      <c r="M4006" s="1"/>
    </row>
    <row r="4007" spans="1:13" x14ac:dyDescent="0.2">
      <c r="A4007" s="1"/>
      <c r="B4007" s="1"/>
      <c r="C4007" s="16"/>
      <c r="D4007" s="1"/>
      <c r="E4007" s="1"/>
      <c r="F4007" s="1"/>
      <c r="G4007" s="1"/>
      <c r="H4007" s="11"/>
      <c r="I4007" s="11"/>
      <c r="J4007" s="11"/>
      <c r="K4007" s="2"/>
      <c r="L4007" s="2"/>
      <c r="M4007" s="1"/>
    </row>
    <row r="4008" spans="1:13" x14ac:dyDescent="0.2">
      <c r="A4008" s="1"/>
      <c r="B4008" s="1"/>
      <c r="C4008" s="16"/>
      <c r="D4008" s="1"/>
      <c r="E4008" s="1"/>
      <c r="F4008" s="1"/>
      <c r="G4008" s="1"/>
      <c r="H4008" s="11"/>
      <c r="I4008" s="11"/>
      <c r="J4008" s="11"/>
      <c r="K4008" s="2"/>
      <c r="L4008" s="2"/>
      <c r="M4008" s="1"/>
    </row>
    <row r="4009" spans="1:13" x14ac:dyDescent="0.2">
      <c r="A4009" s="1"/>
      <c r="B4009" s="1"/>
      <c r="C4009" s="16"/>
      <c r="D4009" s="1"/>
      <c r="E4009" s="1"/>
      <c r="F4009" s="1"/>
      <c r="G4009" s="1"/>
      <c r="H4009" s="11"/>
      <c r="I4009" s="11"/>
      <c r="J4009" s="11"/>
      <c r="K4009" s="2"/>
      <c r="L4009" s="2"/>
      <c r="M4009" s="1"/>
    </row>
    <row r="4010" spans="1:13" x14ac:dyDescent="0.2">
      <c r="A4010" s="1"/>
      <c r="B4010" s="1"/>
      <c r="C4010" s="16"/>
      <c r="D4010" s="1"/>
      <c r="E4010" s="1"/>
      <c r="F4010" s="1"/>
      <c r="G4010" s="1"/>
      <c r="H4010" s="11"/>
      <c r="I4010" s="11"/>
      <c r="J4010" s="11"/>
      <c r="K4010" s="2"/>
      <c r="L4010" s="2"/>
      <c r="M4010" s="1"/>
    </row>
    <row r="4011" spans="1:13" x14ac:dyDescent="0.2">
      <c r="A4011" s="1"/>
      <c r="B4011" s="1"/>
      <c r="C4011" s="16"/>
      <c r="D4011" s="1"/>
      <c r="E4011" s="1"/>
      <c r="F4011" s="1"/>
      <c r="G4011" s="1"/>
      <c r="H4011" s="11"/>
      <c r="I4011" s="11"/>
      <c r="J4011" s="11"/>
      <c r="K4011" s="2"/>
      <c r="L4011" s="2"/>
      <c r="M4011" s="1"/>
    </row>
    <row r="4012" spans="1:13" x14ac:dyDescent="0.2">
      <c r="A4012" s="1"/>
      <c r="B4012" s="1"/>
      <c r="C4012" s="16"/>
      <c r="D4012" s="1"/>
      <c r="E4012" s="1"/>
      <c r="F4012" s="1"/>
      <c r="G4012" s="1"/>
      <c r="H4012" s="11"/>
      <c r="I4012" s="11"/>
      <c r="J4012" s="11"/>
      <c r="K4012" s="2"/>
      <c r="L4012" s="2"/>
      <c r="M4012" s="1"/>
    </row>
    <row r="4013" spans="1:13" x14ac:dyDescent="0.2">
      <c r="A4013" s="1"/>
      <c r="B4013" s="1"/>
      <c r="C4013" s="16"/>
      <c r="D4013" s="1"/>
      <c r="E4013" s="1"/>
      <c r="F4013" s="1"/>
      <c r="G4013" s="1"/>
      <c r="H4013" s="11"/>
      <c r="I4013" s="11"/>
      <c r="J4013" s="11"/>
      <c r="K4013" s="2"/>
      <c r="L4013" s="2"/>
      <c r="M4013" s="1"/>
    </row>
    <row r="4014" spans="1:13" x14ac:dyDescent="0.2">
      <c r="A4014" s="1"/>
      <c r="B4014" s="1"/>
      <c r="C4014" s="16"/>
      <c r="D4014" s="1"/>
      <c r="E4014" s="1"/>
      <c r="F4014" s="1"/>
      <c r="G4014" s="1"/>
      <c r="H4014" s="11"/>
      <c r="I4014" s="11"/>
      <c r="J4014" s="11"/>
      <c r="K4014" s="2"/>
      <c r="L4014" s="2"/>
      <c r="M4014" s="1"/>
    </row>
    <row r="4015" spans="1:13" x14ac:dyDescent="0.2">
      <c r="A4015" s="1"/>
      <c r="B4015" s="1"/>
      <c r="C4015" s="16"/>
      <c r="D4015" s="1"/>
      <c r="E4015" s="1"/>
      <c r="F4015" s="1"/>
      <c r="G4015" s="1"/>
      <c r="H4015" s="11"/>
      <c r="I4015" s="11"/>
      <c r="J4015" s="11"/>
      <c r="K4015" s="2"/>
      <c r="L4015" s="2"/>
      <c r="M4015" s="1"/>
    </row>
    <row r="4016" spans="1:13" x14ac:dyDescent="0.2">
      <c r="A4016" s="1"/>
      <c r="B4016" s="1"/>
      <c r="C4016" s="16"/>
      <c r="D4016" s="1"/>
      <c r="E4016" s="1"/>
      <c r="F4016" s="1"/>
      <c r="G4016" s="1"/>
      <c r="H4016" s="11"/>
      <c r="I4016" s="11"/>
      <c r="J4016" s="11"/>
      <c r="K4016" s="2"/>
      <c r="L4016" s="2"/>
      <c r="M4016" s="1"/>
    </row>
    <row r="4017" spans="1:13" x14ac:dyDescent="0.2">
      <c r="A4017" s="1"/>
      <c r="B4017" s="1"/>
      <c r="C4017" s="16"/>
      <c r="D4017" s="1"/>
      <c r="E4017" s="1"/>
      <c r="F4017" s="1"/>
      <c r="G4017" s="1"/>
      <c r="H4017" s="11"/>
      <c r="I4017" s="11"/>
      <c r="J4017" s="11"/>
      <c r="K4017" s="2"/>
      <c r="L4017" s="2"/>
      <c r="M4017" s="1"/>
    </row>
    <row r="4018" spans="1:13" x14ac:dyDescent="0.2">
      <c r="A4018" s="1"/>
      <c r="B4018" s="1"/>
      <c r="C4018" s="16"/>
      <c r="D4018" s="1"/>
      <c r="E4018" s="1"/>
      <c r="F4018" s="1"/>
      <c r="G4018" s="1"/>
      <c r="H4018" s="11"/>
      <c r="I4018" s="11"/>
      <c r="J4018" s="11"/>
      <c r="K4018" s="2"/>
      <c r="L4018" s="2"/>
      <c r="M4018" s="1"/>
    </row>
    <row r="4019" spans="1:13" x14ac:dyDescent="0.2">
      <c r="A4019" s="1"/>
      <c r="B4019" s="1"/>
      <c r="C4019" s="16"/>
      <c r="D4019" s="1"/>
      <c r="E4019" s="1"/>
      <c r="F4019" s="1"/>
      <c r="G4019" s="1"/>
      <c r="H4019" s="11"/>
      <c r="I4019" s="11"/>
      <c r="J4019" s="11"/>
      <c r="K4019" s="2"/>
      <c r="L4019" s="2"/>
      <c r="M4019" s="1"/>
    </row>
    <row r="4020" spans="1:13" x14ac:dyDescent="0.2">
      <c r="A4020" s="1"/>
      <c r="B4020" s="1"/>
      <c r="C4020" s="16"/>
      <c r="D4020" s="1"/>
      <c r="E4020" s="1"/>
      <c r="F4020" s="1"/>
      <c r="G4020" s="1"/>
      <c r="H4020" s="11"/>
      <c r="I4020" s="11"/>
      <c r="J4020" s="11"/>
      <c r="K4020" s="2"/>
      <c r="L4020" s="2"/>
      <c r="M4020" s="1"/>
    </row>
    <row r="4021" spans="1:13" x14ac:dyDescent="0.2">
      <c r="A4021" s="1"/>
      <c r="B4021" s="1"/>
      <c r="C4021" s="16"/>
      <c r="D4021" s="1"/>
      <c r="E4021" s="1"/>
      <c r="F4021" s="1"/>
      <c r="G4021" s="1"/>
      <c r="H4021" s="11"/>
      <c r="I4021" s="11"/>
      <c r="J4021" s="11"/>
      <c r="K4021" s="2"/>
      <c r="L4021" s="2"/>
      <c r="M4021" s="1"/>
    </row>
    <row r="4022" spans="1:13" x14ac:dyDescent="0.2">
      <c r="A4022" s="1"/>
      <c r="B4022" s="1"/>
      <c r="C4022" s="16"/>
      <c r="D4022" s="1"/>
      <c r="E4022" s="1"/>
      <c r="F4022" s="1"/>
      <c r="G4022" s="1"/>
      <c r="H4022" s="11"/>
      <c r="I4022" s="11"/>
      <c r="J4022" s="11"/>
      <c r="K4022" s="2"/>
      <c r="L4022" s="2"/>
      <c r="M4022" s="1"/>
    </row>
    <row r="4023" spans="1:13" x14ac:dyDescent="0.2">
      <c r="A4023" s="1"/>
      <c r="B4023" s="1"/>
      <c r="C4023" s="16"/>
      <c r="D4023" s="1"/>
      <c r="E4023" s="1"/>
      <c r="F4023" s="1"/>
      <c r="G4023" s="1"/>
      <c r="H4023" s="11"/>
      <c r="I4023" s="11"/>
      <c r="J4023" s="11"/>
      <c r="K4023" s="2"/>
      <c r="L4023" s="2"/>
      <c r="M4023" s="1"/>
    </row>
    <row r="4024" spans="1:13" x14ac:dyDescent="0.2">
      <c r="A4024" s="1"/>
      <c r="B4024" s="1"/>
      <c r="C4024" s="16"/>
      <c r="D4024" s="1"/>
      <c r="E4024" s="1"/>
      <c r="F4024" s="1"/>
      <c r="G4024" s="1"/>
      <c r="H4024" s="11"/>
      <c r="I4024" s="11"/>
      <c r="J4024" s="11"/>
      <c r="K4024" s="2"/>
      <c r="L4024" s="2"/>
      <c r="M4024" s="1"/>
    </row>
    <row r="4025" spans="1:13" x14ac:dyDescent="0.2">
      <c r="A4025" s="1"/>
      <c r="B4025" s="1"/>
      <c r="C4025" s="16"/>
      <c r="D4025" s="1"/>
      <c r="E4025" s="1"/>
      <c r="F4025" s="1"/>
      <c r="G4025" s="1"/>
      <c r="H4025" s="11"/>
      <c r="I4025" s="11"/>
      <c r="J4025" s="11"/>
      <c r="K4025" s="2"/>
      <c r="L4025" s="2"/>
      <c r="M4025" s="1"/>
    </row>
    <row r="4026" spans="1:13" x14ac:dyDescent="0.2">
      <c r="A4026" s="1"/>
      <c r="B4026" s="1"/>
      <c r="C4026" s="16"/>
      <c r="D4026" s="1"/>
      <c r="E4026" s="1"/>
      <c r="F4026" s="1"/>
      <c r="G4026" s="1"/>
      <c r="H4026" s="11"/>
      <c r="I4026" s="11"/>
      <c r="J4026" s="11"/>
      <c r="K4026" s="2"/>
      <c r="L4026" s="2"/>
      <c r="M4026" s="1"/>
    </row>
    <row r="4027" spans="1:13" x14ac:dyDescent="0.2">
      <c r="A4027" s="1"/>
      <c r="B4027" s="1"/>
      <c r="C4027" s="16"/>
      <c r="D4027" s="1"/>
      <c r="E4027" s="1"/>
      <c r="F4027" s="1"/>
      <c r="G4027" s="1"/>
      <c r="H4027" s="11"/>
      <c r="I4027" s="11"/>
      <c r="J4027" s="11"/>
      <c r="K4027" s="2"/>
      <c r="L4027" s="2"/>
      <c r="M4027" s="1"/>
    </row>
    <row r="4028" spans="1:13" x14ac:dyDescent="0.2">
      <c r="A4028" s="1"/>
      <c r="B4028" s="1"/>
      <c r="C4028" s="16"/>
      <c r="D4028" s="1"/>
      <c r="E4028" s="1"/>
      <c r="F4028" s="1"/>
      <c r="G4028" s="1"/>
      <c r="H4028" s="11"/>
      <c r="I4028" s="11"/>
      <c r="J4028" s="11"/>
      <c r="K4028" s="2"/>
      <c r="L4028" s="2"/>
      <c r="M4028" s="1"/>
    </row>
    <row r="4029" spans="1:13" x14ac:dyDescent="0.2">
      <c r="A4029" s="1"/>
      <c r="B4029" s="1"/>
      <c r="C4029" s="16"/>
      <c r="D4029" s="1"/>
      <c r="E4029" s="1"/>
      <c r="F4029" s="1"/>
      <c r="G4029" s="1"/>
      <c r="H4029" s="11"/>
      <c r="I4029" s="11"/>
      <c r="J4029" s="11"/>
      <c r="K4029" s="2"/>
      <c r="L4029" s="2"/>
      <c r="M4029" s="1"/>
    </row>
    <row r="4030" spans="1:13" x14ac:dyDescent="0.2">
      <c r="A4030" s="1"/>
      <c r="B4030" s="1"/>
      <c r="C4030" s="16"/>
      <c r="D4030" s="1"/>
      <c r="E4030" s="1"/>
      <c r="F4030" s="1"/>
      <c r="G4030" s="1"/>
      <c r="H4030" s="11"/>
      <c r="I4030" s="11"/>
      <c r="J4030" s="11"/>
      <c r="K4030" s="2"/>
      <c r="L4030" s="2"/>
      <c r="M4030" s="1"/>
    </row>
    <row r="4031" spans="1:13" x14ac:dyDescent="0.2">
      <c r="A4031" s="1"/>
      <c r="B4031" s="1"/>
      <c r="C4031" s="16"/>
      <c r="D4031" s="1"/>
      <c r="E4031" s="1"/>
      <c r="F4031" s="1"/>
      <c r="G4031" s="1"/>
      <c r="H4031" s="11"/>
      <c r="I4031" s="11"/>
      <c r="J4031" s="11"/>
      <c r="K4031" s="2"/>
      <c r="L4031" s="2"/>
      <c r="M4031" s="1"/>
    </row>
    <row r="4032" spans="1:13" x14ac:dyDescent="0.2">
      <c r="A4032" s="1"/>
      <c r="B4032" s="1"/>
      <c r="C4032" s="16"/>
      <c r="D4032" s="1"/>
      <c r="E4032" s="1"/>
      <c r="F4032" s="1"/>
      <c r="G4032" s="1"/>
      <c r="H4032" s="11"/>
      <c r="I4032" s="11"/>
      <c r="J4032" s="11"/>
      <c r="K4032" s="2"/>
      <c r="L4032" s="2"/>
      <c r="M4032" s="1"/>
    </row>
    <row r="4033" spans="1:13" x14ac:dyDescent="0.2">
      <c r="A4033" s="1"/>
      <c r="B4033" s="1"/>
      <c r="C4033" s="16"/>
      <c r="D4033" s="1"/>
      <c r="E4033" s="1"/>
      <c r="F4033" s="1"/>
      <c r="G4033" s="1"/>
      <c r="H4033" s="11"/>
      <c r="I4033" s="11"/>
      <c r="J4033" s="11"/>
      <c r="K4033" s="2"/>
      <c r="L4033" s="2"/>
      <c r="M4033" s="1"/>
    </row>
    <row r="4034" spans="1:13" x14ac:dyDescent="0.2">
      <c r="A4034" s="1"/>
      <c r="B4034" s="1"/>
      <c r="C4034" s="16"/>
      <c r="D4034" s="1"/>
      <c r="E4034" s="1"/>
      <c r="F4034" s="1"/>
      <c r="G4034" s="1"/>
      <c r="H4034" s="11"/>
      <c r="I4034" s="11"/>
      <c r="J4034" s="11"/>
      <c r="K4034" s="2"/>
      <c r="L4034" s="2"/>
      <c r="M4034" s="1"/>
    </row>
    <row r="4035" spans="1:13" x14ac:dyDescent="0.2">
      <c r="A4035" s="1"/>
      <c r="B4035" s="1"/>
      <c r="C4035" s="16"/>
      <c r="D4035" s="1"/>
      <c r="E4035" s="1"/>
      <c r="F4035" s="1"/>
      <c r="G4035" s="1"/>
      <c r="H4035" s="11"/>
      <c r="I4035" s="11"/>
      <c r="J4035" s="11"/>
      <c r="K4035" s="2"/>
      <c r="L4035" s="2"/>
      <c r="M4035" s="1"/>
    </row>
    <row r="4036" spans="1:13" x14ac:dyDescent="0.2">
      <c r="A4036" s="1"/>
      <c r="B4036" s="1"/>
      <c r="C4036" s="16"/>
      <c r="D4036" s="1"/>
      <c r="E4036" s="1"/>
      <c r="F4036" s="1"/>
      <c r="G4036" s="1"/>
      <c r="H4036" s="11"/>
      <c r="I4036" s="11"/>
      <c r="J4036" s="11"/>
      <c r="K4036" s="2"/>
      <c r="L4036" s="2"/>
      <c r="M4036" s="1"/>
    </row>
    <row r="4037" spans="1:13" x14ac:dyDescent="0.2">
      <c r="A4037" s="1"/>
      <c r="B4037" s="1"/>
      <c r="C4037" s="16"/>
      <c r="D4037" s="1"/>
      <c r="E4037" s="1"/>
      <c r="F4037" s="1"/>
      <c r="G4037" s="1"/>
      <c r="H4037" s="11"/>
      <c r="I4037" s="11"/>
      <c r="J4037" s="11"/>
      <c r="K4037" s="2"/>
      <c r="L4037" s="2"/>
      <c r="M4037" s="1"/>
    </row>
    <row r="4038" spans="1:13" x14ac:dyDescent="0.2">
      <c r="A4038" s="1"/>
      <c r="B4038" s="1"/>
      <c r="C4038" s="16"/>
      <c r="D4038" s="1"/>
      <c r="E4038" s="1"/>
      <c r="F4038" s="1"/>
      <c r="G4038" s="1"/>
      <c r="H4038" s="11"/>
      <c r="I4038" s="11"/>
      <c r="J4038" s="11"/>
      <c r="K4038" s="2"/>
      <c r="L4038" s="2"/>
      <c r="M4038" s="1"/>
    </row>
    <row r="4039" spans="1:13" x14ac:dyDescent="0.2">
      <c r="A4039" s="1"/>
      <c r="B4039" s="1"/>
      <c r="C4039" s="16"/>
      <c r="D4039" s="1"/>
      <c r="E4039" s="1"/>
      <c r="F4039" s="1"/>
      <c r="G4039" s="1"/>
      <c r="H4039" s="11"/>
      <c r="I4039" s="11"/>
      <c r="J4039" s="11"/>
      <c r="K4039" s="2"/>
      <c r="L4039" s="2"/>
      <c r="M4039" s="1"/>
    </row>
    <row r="4040" spans="1:13" x14ac:dyDescent="0.2">
      <c r="A4040" s="1"/>
      <c r="B4040" s="1"/>
      <c r="C4040" s="16"/>
      <c r="D4040" s="1"/>
      <c r="E4040" s="1"/>
      <c r="F4040" s="1"/>
      <c r="G4040" s="1"/>
      <c r="H4040" s="11"/>
      <c r="I4040" s="11"/>
      <c r="J4040" s="11"/>
      <c r="K4040" s="2"/>
      <c r="L4040" s="2"/>
      <c r="M4040" s="1"/>
    </row>
    <row r="4041" spans="1:13" x14ac:dyDescent="0.2">
      <c r="A4041" s="1"/>
      <c r="B4041" s="1"/>
      <c r="C4041" s="16"/>
      <c r="D4041" s="1"/>
      <c r="E4041" s="1"/>
      <c r="F4041" s="1"/>
      <c r="G4041" s="1"/>
      <c r="H4041" s="11"/>
      <c r="I4041" s="11"/>
      <c r="J4041" s="11"/>
      <c r="K4041" s="2"/>
      <c r="L4041" s="2"/>
      <c r="M4041" s="1"/>
    </row>
    <row r="4042" spans="1:13" x14ac:dyDescent="0.2">
      <c r="A4042" s="1"/>
      <c r="B4042" s="1"/>
      <c r="C4042" s="16"/>
      <c r="D4042" s="1"/>
      <c r="E4042" s="1"/>
      <c r="F4042" s="1"/>
      <c r="G4042" s="1"/>
      <c r="H4042" s="11"/>
      <c r="I4042" s="11"/>
      <c r="J4042" s="11"/>
      <c r="K4042" s="2"/>
      <c r="L4042" s="2"/>
      <c r="M4042" s="1"/>
    </row>
    <row r="4043" spans="1:13" x14ac:dyDescent="0.2">
      <c r="A4043" s="1"/>
      <c r="B4043" s="1"/>
      <c r="C4043" s="16"/>
      <c r="D4043" s="1"/>
      <c r="E4043" s="1"/>
      <c r="F4043" s="1"/>
      <c r="G4043" s="1"/>
      <c r="H4043" s="11"/>
      <c r="I4043" s="11"/>
      <c r="J4043" s="11"/>
      <c r="K4043" s="2"/>
      <c r="L4043" s="2"/>
      <c r="M4043" s="1"/>
    </row>
    <row r="4044" spans="1:13" x14ac:dyDescent="0.2">
      <c r="A4044" s="1"/>
      <c r="B4044" s="1"/>
      <c r="C4044" s="16"/>
      <c r="D4044" s="1"/>
      <c r="E4044" s="1"/>
      <c r="F4044" s="1"/>
      <c r="G4044" s="1"/>
      <c r="H4044" s="11"/>
      <c r="I4044" s="11"/>
      <c r="J4044" s="11"/>
      <c r="K4044" s="2"/>
      <c r="L4044" s="2"/>
      <c r="M4044" s="1"/>
    </row>
    <row r="4045" spans="1:13" x14ac:dyDescent="0.2">
      <c r="A4045" s="1"/>
      <c r="B4045" s="1"/>
      <c r="C4045" s="16"/>
      <c r="D4045" s="1"/>
      <c r="E4045" s="1"/>
      <c r="F4045" s="1"/>
      <c r="G4045" s="1"/>
      <c r="H4045" s="11"/>
      <c r="I4045" s="11"/>
      <c r="J4045" s="11"/>
      <c r="K4045" s="2"/>
      <c r="L4045" s="2"/>
      <c r="M4045" s="1"/>
    </row>
    <row r="4046" spans="1:13" x14ac:dyDescent="0.2">
      <c r="A4046" s="1"/>
      <c r="B4046" s="1"/>
      <c r="C4046" s="16"/>
      <c r="D4046" s="1"/>
      <c r="E4046" s="1"/>
      <c r="F4046" s="1"/>
      <c r="G4046" s="1"/>
      <c r="H4046" s="11"/>
      <c r="I4046" s="11"/>
      <c r="J4046" s="11"/>
      <c r="K4046" s="2"/>
      <c r="L4046" s="2"/>
      <c r="M4046" s="1"/>
    </row>
    <row r="4047" spans="1:13" x14ac:dyDescent="0.2">
      <c r="A4047" s="1"/>
      <c r="B4047" s="1"/>
      <c r="C4047" s="16"/>
      <c r="D4047" s="1"/>
      <c r="E4047" s="1"/>
      <c r="F4047" s="1"/>
      <c r="G4047" s="1"/>
      <c r="H4047" s="11"/>
      <c r="I4047" s="11"/>
      <c r="J4047" s="11"/>
      <c r="K4047" s="2"/>
      <c r="L4047" s="2"/>
      <c r="M4047" s="1"/>
    </row>
    <row r="4048" spans="1:13" x14ac:dyDescent="0.2">
      <c r="A4048" s="1"/>
      <c r="B4048" s="1"/>
      <c r="C4048" s="16"/>
      <c r="D4048" s="1"/>
      <c r="E4048" s="1"/>
      <c r="F4048" s="1"/>
      <c r="G4048" s="1"/>
      <c r="H4048" s="11"/>
      <c r="I4048" s="11"/>
      <c r="J4048" s="11"/>
      <c r="K4048" s="2"/>
      <c r="L4048" s="2"/>
      <c r="M4048" s="1"/>
    </row>
    <row r="4049" spans="1:13" x14ac:dyDescent="0.2">
      <c r="A4049" s="1"/>
      <c r="B4049" s="1"/>
      <c r="C4049" s="16"/>
      <c r="D4049" s="1"/>
      <c r="E4049" s="1"/>
      <c r="F4049" s="1"/>
      <c r="G4049" s="1"/>
      <c r="H4049" s="11"/>
      <c r="I4049" s="11"/>
      <c r="J4049" s="11"/>
      <c r="K4049" s="2"/>
      <c r="L4049" s="2"/>
      <c r="M4049" s="1"/>
    </row>
    <row r="4050" spans="1:13" x14ac:dyDescent="0.2">
      <c r="A4050" s="1"/>
      <c r="B4050" s="1"/>
      <c r="C4050" s="16"/>
      <c r="D4050" s="1"/>
      <c r="E4050" s="1"/>
      <c r="F4050" s="1"/>
      <c r="G4050" s="1"/>
      <c r="H4050" s="11"/>
      <c r="I4050" s="11"/>
      <c r="J4050" s="11"/>
      <c r="K4050" s="2"/>
      <c r="L4050" s="2"/>
      <c r="M4050" s="1"/>
    </row>
    <row r="4051" spans="1:13" x14ac:dyDescent="0.2">
      <c r="A4051" s="1"/>
      <c r="B4051" s="1"/>
      <c r="C4051" s="16"/>
      <c r="D4051" s="1"/>
      <c r="E4051" s="1"/>
      <c r="F4051" s="1"/>
      <c r="G4051" s="1"/>
      <c r="H4051" s="11"/>
      <c r="I4051" s="11"/>
      <c r="J4051" s="11"/>
      <c r="K4051" s="2"/>
      <c r="L4051" s="2"/>
      <c r="M4051" s="1"/>
    </row>
    <row r="4052" spans="1:13" x14ac:dyDescent="0.2">
      <c r="A4052" s="1"/>
      <c r="B4052" s="1"/>
      <c r="C4052" s="16"/>
      <c r="D4052" s="1"/>
      <c r="E4052" s="1"/>
      <c r="F4052" s="1"/>
      <c r="G4052" s="1"/>
      <c r="H4052" s="11"/>
      <c r="I4052" s="11"/>
      <c r="J4052" s="11"/>
      <c r="K4052" s="2"/>
      <c r="L4052" s="2"/>
      <c r="M4052" s="1"/>
    </row>
    <row r="4053" spans="1:13" x14ac:dyDescent="0.2">
      <c r="A4053" s="1"/>
      <c r="B4053" s="1"/>
      <c r="C4053" s="16"/>
      <c r="D4053" s="1"/>
      <c r="E4053" s="1"/>
      <c r="F4053" s="1"/>
      <c r="G4053" s="1"/>
      <c r="H4053" s="11"/>
      <c r="I4053" s="11"/>
      <c r="J4053" s="11"/>
      <c r="K4053" s="2"/>
      <c r="L4053" s="2"/>
      <c r="M4053" s="1"/>
    </row>
    <row r="4054" spans="1:13" x14ac:dyDescent="0.2">
      <c r="A4054" s="1"/>
      <c r="B4054" s="1"/>
      <c r="C4054" s="16"/>
      <c r="D4054" s="1"/>
      <c r="E4054" s="1"/>
      <c r="F4054" s="1"/>
      <c r="G4054" s="1"/>
      <c r="H4054" s="11"/>
      <c r="I4054" s="11"/>
      <c r="J4054" s="11"/>
      <c r="K4054" s="2"/>
      <c r="L4054" s="2"/>
      <c r="M4054" s="1"/>
    </row>
    <row r="4055" spans="1:13" x14ac:dyDescent="0.2">
      <c r="A4055" s="1"/>
      <c r="B4055" s="1"/>
      <c r="C4055" s="16"/>
      <c r="D4055" s="1"/>
      <c r="E4055" s="1"/>
      <c r="F4055" s="1"/>
      <c r="G4055" s="1"/>
      <c r="H4055" s="11"/>
      <c r="I4055" s="11"/>
      <c r="J4055" s="11"/>
      <c r="K4055" s="2"/>
      <c r="L4055" s="2"/>
      <c r="M4055" s="1"/>
    </row>
    <row r="4056" spans="1:13" x14ac:dyDescent="0.2">
      <c r="A4056" s="1"/>
      <c r="B4056" s="1"/>
      <c r="C4056" s="16"/>
      <c r="D4056" s="1"/>
      <c r="E4056" s="1"/>
      <c r="F4056" s="1"/>
      <c r="G4056" s="1"/>
      <c r="H4056" s="11"/>
      <c r="I4056" s="11"/>
      <c r="J4056" s="11"/>
      <c r="K4056" s="2"/>
      <c r="L4056" s="2"/>
      <c r="M4056" s="1"/>
    </row>
    <row r="4057" spans="1:13" x14ac:dyDescent="0.2">
      <c r="A4057" s="1"/>
      <c r="B4057" s="1"/>
      <c r="C4057" s="16"/>
      <c r="D4057" s="1"/>
      <c r="E4057" s="1"/>
      <c r="F4057" s="1"/>
      <c r="G4057" s="1"/>
      <c r="H4057" s="11"/>
      <c r="I4057" s="11"/>
      <c r="J4057" s="11"/>
      <c r="K4057" s="2"/>
      <c r="L4057" s="2"/>
      <c r="M4057" s="1"/>
    </row>
    <row r="4058" spans="1:13" x14ac:dyDescent="0.2">
      <c r="A4058" s="1"/>
      <c r="B4058" s="1"/>
      <c r="C4058" s="16"/>
      <c r="D4058" s="1"/>
      <c r="E4058" s="1"/>
      <c r="F4058" s="1"/>
      <c r="G4058" s="1"/>
      <c r="H4058" s="11"/>
      <c r="I4058" s="11"/>
      <c r="J4058" s="11"/>
      <c r="K4058" s="2"/>
      <c r="L4058" s="2"/>
      <c r="M4058" s="1"/>
    </row>
    <row r="4059" spans="1:13" x14ac:dyDescent="0.2">
      <c r="A4059" s="1"/>
      <c r="B4059" s="1"/>
      <c r="C4059" s="16"/>
      <c r="D4059" s="1"/>
      <c r="E4059" s="1"/>
      <c r="F4059" s="1"/>
      <c r="G4059" s="1"/>
      <c r="H4059" s="11"/>
      <c r="I4059" s="11"/>
      <c r="J4059" s="11"/>
      <c r="K4059" s="2"/>
      <c r="L4059" s="2"/>
      <c r="M4059" s="1"/>
    </row>
    <row r="4060" spans="1:13" x14ac:dyDescent="0.2">
      <c r="A4060" s="1"/>
      <c r="B4060" s="1"/>
      <c r="C4060" s="16"/>
      <c r="D4060" s="1"/>
      <c r="E4060" s="1"/>
      <c r="F4060" s="1"/>
      <c r="G4060" s="1"/>
      <c r="H4060" s="11"/>
      <c r="I4060" s="11"/>
      <c r="J4060" s="11"/>
      <c r="K4060" s="2"/>
      <c r="L4060" s="2"/>
      <c r="M4060" s="1"/>
    </row>
    <row r="4061" spans="1:13" x14ac:dyDescent="0.2">
      <c r="A4061" s="1"/>
      <c r="B4061" s="1"/>
      <c r="C4061" s="16"/>
      <c r="D4061" s="1"/>
      <c r="E4061" s="1"/>
      <c r="F4061" s="1"/>
      <c r="G4061" s="1"/>
      <c r="H4061" s="11"/>
      <c r="I4061" s="11"/>
      <c r="J4061" s="11"/>
      <c r="K4061" s="2"/>
      <c r="L4061" s="2"/>
      <c r="M4061" s="1"/>
    </row>
    <row r="4062" spans="1:13" x14ac:dyDescent="0.2">
      <c r="A4062" s="1"/>
      <c r="B4062" s="1"/>
      <c r="C4062" s="16"/>
      <c r="D4062" s="1"/>
      <c r="E4062" s="1"/>
      <c r="F4062" s="1"/>
      <c r="G4062" s="1"/>
      <c r="H4062" s="11"/>
      <c r="I4062" s="11"/>
      <c r="J4062" s="11"/>
      <c r="K4062" s="2"/>
      <c r="L4062" s="2"/>
      <c r="M4062" s="1"/>
    </row>
    <row r="4063" spans="1:13" x14ac:dyDescent="0.2">
      <c r="A4063" s="1"/>
      <c r="B4063" s="1"/>
      <c r="C4063" s="16"/>
      <c r="D4063" s="1"/>
      <c r="E4063" s="1"/>
      <c r="F4063" s="1"/>
      <c r="G4063" s="1"/>
      <c r="H4063" s="11"/>
      <c r="I4063" s="11"/>
      <c r="J4063" s="11"/>
      <c r="K4063" s="2"/>
      <c r="L4063" s="2"/>
      <c r="M4063" s="1"/>
    </row>
    <row r="4064" spans="1:13" x14ac:dyDescent="0.2">
      <c r="A4064" s="1"/>
      <c r="B4064" s="1"/>
      <c r="C4064" s="16"/>
      <c r="D4064" s="1"/>
      <c r="E4064" s="1"/>
      <c r="F4064" s="1"/>
      <c r="G4064" s="1"/>
      <c r="H4064" s="11"/>
      <c r="I4064" s="11"/>
      <c r="J4064" s="11"/>
      <c r="K4064" s="2"/>
      <c r="L4064" s="2"/>
      <c r="M4064" s="1"/>
    </row>
    <row r="4065" spans="1:13" x14ac:dyDescent="0.2">
      <c r="A4065" s="1"/>
      <c r="B4065" s="1"/>
      <c r="C4065" s="16"/>
      <c r="D4065" s="1"/>
      <c r="E4065" s="1"/>
      <c r="F4065" s="1"/>
      <c r="G4065" s="1"/>
      <c r="H4065" s="11"/>
      <c r="I4065" s="11"/>
      <c r="J4065" s="11"/>
      <c r="K4065" s="2"/>
      <c r="L4065" s="2"/>
      <c r="M4065" s="1"/>
    </row>
    <row r="4066" spans="1:13" x14ac:dyDescent="0.2">
      <c r="A4066" s="1"/>
      <c r="B4066" s="1"/>
      <c r="C4066" s="16"/>
      <c r="D4066" s="1"/>
      <c r="E4066" s="1"/>
      <c r="F4066" s="1"/>
      <c r="G4066" s="1"/>
      <c r="H4066" s="11"/>
      <c r="I4066" s="11"/>
      <c r="J4066" s="11"/>
      <c r="K4066" s="2"/>
      <c r="L4066" s="2"/>
      <c r="M4066" s="1"/>
    </row>
    <row r="4067" spans="1:13" x14ac:dyDescent="0.2">
      <c r="A4067" s="1"/>
      <c r="B4067" s="1"/>
      <c r="C4067" s="16"/>
      <c r="D4067" s="1"/>
      <c r="E4067" s="1"/>
      <c r="F4067" s="1"/>
      <c r="G4067" s="1"/>
      <c r="H4067" s="11"/>
      <c r="I4067" s="11"/>
      <c r="J4067" s="11"/>
      <c r="K4067" s="2"/>
      <c r="L4067" s="2"/>
      <c r="M4067" s="1"/>
    </row>
    <row r="4068" spans="1:13" x14ac:dyDescent="0.2">
      <c r="A4068" s="1"/>
      <c r="B4068" s="1"/>
      <c r="C4068" s="16"/>
      <c r="D4068" s="1"/>
      <c r="E4068" s="1"/>
      <c r="F4068" s="1"/>
      <c r="G4068" s="1"/>
      <c r="H4068" s="11"/>
      <c r="I4068" s="11"/>
      <c r="J4068" s="11"/>
      <c r="K4068" s="2"/>
      <c r="L4068" s="2"/>
      <c r="M4068" s="1"/>
    </row>
    <row r="4069" spans="1:13" x14ac:dyDescent="0.2">
      <c r="A4069" s="1"/>
      <c r="B4069" s="1"/>
      <c r="C4069" s="16"/>
      <c r="D4069" s="1"/>
      <c r="E4069" s="1"/>
      <c r="F4069" s="1"/>
      <c r="G4069" s="1"/>
      <c r="H4069" s="11"/>
      <c r="I4069" s="11"/>
      <c r="J4069" s="11"/>
      <c r="K4069" s="2"/>
      <c r="L4069" s="2"/>
      <c r="M4069" s="1"/>
    </row>
    <row r="4070" spans="1:13" x14ac:dyDescent="0.2">
      <c r="A4070" s="1"/>
      <c r="B4070" s="1"/>
      <c r="C4070" s="16"/>
      <c r="D4070" s="1"/>
      <c r="E4070" s="1"/>
      <c r="F4070" s="1"/>
      <c r="G4070" s="1"/>
      <c r="H4070" s="11"/>
      <c r="I4070" s="11"/>
      <c r="J4070" s="11"/>
      <c r="K4070" s="2"/>
      <c r="L4070" s="2"/>
      <c r="M4070" s="1"/>
    </row>
    <row r="4071" spans="1:13" x14ac:dyDescent="0.2">
      <c r="A4071" s="1"/>
      <c r="B4071" s="1"/>
      <c r="C4071" s="16"/>
      <c r="D4071" s="1"/>
      <c r="E4071" s="1"/>
      <c r="F4071" s="1"/>
      <c r="G4071" s="1"/>
      <c r="H4071" s="11"/>
      <c r="I4071" s="11"/>
      <c r="J4071" s="11"/>
      <c r="K4071" s="2"/>
      <c r="L4071" s="2"/>
      <c r="M4071" s="1"/>
    </row>
    <row r="4072" spans="1:13" x14ac:dyDescent="0.2">
      <c r="A4072" s="1"/>
      <c r="B4072" s="1"/>
      <c r="C4072" s="16"/>
      <c r="D4072" s="1"/>
      <c r="E4072" s="1"/>
      <c r="F4072" s="1"/>
      <c r="G4072" s="1"/>
      <c r="H4072" s="11"/>
      <c r="I4072" s="11"/>
      <c r="J4072" s="11"/>
      <c r="K4072" s="2"/>
      <c r="L4072" s="2"/>
      <c r="M4072" s="1"/>
    </row>
    <row r="4073" spans="1:13" x14ac:dyDescent="0.2">
      <c r="A4073" s="1"/>
      <c r="B4073" s="1"/>
      <c r="C4073" s="16"/>
      <c r="D4073" s="1"/>
      <c r="E4073" s="1"/>
      <c r="F4073" s="1"/>
      <c r="G4073" s="1"/>
      <c r="H4073" s="11"/>
      <c r="I4073" s="11"/>
      <c r="J4073" s="11"/>
      <c r="K4073" s="2"/>
      <c r="L4073" s="2"/>
      <c r="M4073" s="1"/>
    </row>
    <row r="4074" spans="1:13" x14ac:dyDescent="0.2">
      <c r="A4074" s="1"/>
      <c r="B4074" s="1"/>
      <c r="C4074" s="16"/>
      <c r="D4074" s="1"/>
      <c r="E4074" s="1"/>
      <c r="F4074" s="1"/>
      <c r="G4074" s="1"/>
      <c r="H4074" s="11"/>
      <c r="I4074" s="11"/>
      <c r="J4074" s="11"/>
      <c r="K4074" s="2"/>
      <c r="L4074" s="2"/>
      <c r="M4074" s="1"/>
    </row>
    <row r="4075" spans="1:13" x14ac:dyDescent="0.2">
      <c r="A4075" s="1"/>
      <c r="B4075" s="1"/>
      <c r="C4075" s="16"/>
      <c r="D4075" s="1"/>
      <c r="E4075" s="1"/>
      <c r="F4075" s="1"/>
      <c r="G4075" s="1"/>
      <c r="H4075" s="11"/>
      <c r="I4075" s="11"/>
      <c r="J4075" s="11"/>
      <c r="K4075" s="2"/>
      <c r="L4075" s="2"/>
      <c r="M4075" s="1"/>
    </row>
    <row r="4076" spans="1:13" x14ac:dyDescent="0.2">
      <c r="A4076" s="1"/>
      <c r="B4076" s="1"/>
      <c r="C4076" s="16"/>
      <c r="D4076" s="1"/>
      <c r="E4076" s="1"/>
      <c r="F4076" s="1"/>
      <c r="G4076" s="1"/>
      <c r="H4076" s="11"/>
      <c r="I4076" s="11"/>
      <c r="J4076" s="11"/>
      <c r="K4076" s="2"/>
      <c r="L4076" s="2"/>
      <c r="M4076" s="1"/>
    </row>
    <row r="4077" spans="1:13" x14ac:dyDescent="0.2">
      <c r="A4077" s="1"/>
      <c r="B4077" s="1"/>
      <c r="C4077" s="16"/>
      <c r="D4077" s="1"/>
      <c r="E4077" s="1"/>
      <c r="F4077" s="1"/>
      <c r="G4077" s="1"/>
      <c r="H4077" s="11"/>
      <c r="I4077" s="11"/>
      <c r="J4077" s="11"/>
      <c r="K4077" s="2"/>
      <c r="L4077" s="2"/>
      <c r="M4077" s="1"/>
    </row>
    <row r="4078" spans="1:13" x14ac:dyDescent="0.2">
      <c r="A4078" s="1"/>
      <c r="B4078" s="1"/>
      <c r="C4078" s="16"/>
      <c r="D4078" s="1"/>
      <c r="E4078" s="1"/>
      <c r="F4078" s="1"/>
      <c r="G4078" s="1"/>
      <c r="H4078" s="11"/>
      <c r="I4078" s="11"/>
      <c r="J4078" s="11"/>
      <c r="K4078" s="2"/>
      <c r="L4078" s="2"/>
      <c r="M4078" s="1"/>
    </row>
    <row r="4079" spans="1:13" x14ac:dyDescent="0.2">
      <c r="A4079" s="1"/>
      <c r="B4079" s="1"/>
      <c r="C4079" s="16"/>
      <c r="D4079" s="1"/>
      <c r="E4079" s="1"/>
      <c r="F4079" s="1"/>
      <c r="G4079" s="1"/>
      <c r="H4079" s="11"/>
      <c r="I4079" s="11"/>
      <c r="J4079" s="11"/>
      <c r="K4079" s="2"/>
      <c r="L4079" s="2"/>
      <c r="M4079" s="1"/>
    </row>
    <row r="4080" spans="1:13" x14ac:dyDescent="0.2">
      <c r="A4080" s="1"/>
      <c r="B4080" s="1"/>
      <c r="C4080" s="16"/>
      <c r="D4080" s="1"/>
      <c r="E4080" s="1"/>
      <c r="F4080" s="1"/>
      <c r="G4080" s="1"/>
      <c r="H4080" s="11"/>
      <c r="I4080" s="11"/>
      <c r="J4080" s="11"/>
      <c r="K4080" s="2"/>
      <c r="L4080" s="2"/>
      <c r="M4080" s="1"/>
    </row>
    <row r="4081" spans="1:13" x14ac:dyDescent="0.2">
      <c r="A4081" s="1"/>
      <c r="B4081" s="1"/>
      <c r="C4081" s="16"/>
      <c r="D4081" s="1"/>
      <c r="E4081" s="1"/>
      <c r="F4081" s="1"/>
      <c r="G4081" s="1"/>
      <c r="H4081" s="11"/>
      <c r="I4081" s="11"/>
      <c r="J4081" s="11"/>
      <c r="K4081" s="2"/>
      <c r="L4081" s="2"/>
      <c r="M4081" s="1"/>
    </row>
    <row r="4082" spans="1:13" x14ac:dyDescent="0.2">
      <c r="A4082" s="1"/>
      <c r="B4082" s="1"/>
      <c r="C4082" s="16"/>
      <c r="D4082" s="1"/>
      <c r="E4082" s="1"/>
      <c r="F4082" s="1"/>
      <c r="G4082" s="1"/>
      <c r="H4082" s="11"/>
      <c r="I4082" s="11"/>
      <c r="J4082" s="11"/>
      <c r="K4082" s="2"/>
      <c r="L4082" s="2"/>
      <c r="M4082" s="1"/>
    </row>
    <row r="4083" spans="1:13" x14ac:dyDescent="0.2">
      <c r="A4083" s="1"/>
      <c r="B4083" s="1"/>
      <c r="C4083" s="16"/>
      <c r="D4083" s="1"/>
      <c r="E4083" s="1"/>
      <c r="F4083" s="1"/>
      <c r="G4083" s="1"/>
      <c r="H4083" s="11"/>
      <c r="I4083" s="11"/>
      <c r="J4083" s="11"/>
      <c r="K4083" s="2"/>
      <c r="L4083" s="2"/>
      <c r="M4083" s="1"/>
    </row>
    <row r="4084" spans="1:13" x14ac:dyDescent="0.2">
      <c r="A4084" s="1"/>
      <c r="B4084" s="1"/>
      <c r="C4084" s="16"/>
      <c r="D4084" s="1"/>
      <c r="E4084" s="1"/>
      <c r="F4084" s="1"/>
      <c r="G4084" s="1"/>
      <c r="H4084" s="11"/>
      <c r="I4084" s="11"/>
      <c r="J4084" s="11"/>
      <c r="K4084" s="2"/>
      <c r="L4084" s="2"/>
      <c r="M4084" s="1"/>
    </row>
    <row r="4085" spans="1:13" x14ac:dyDescent="0.2">
      <c r="A4085" s="1"/>
      <c r="B4085" s="1"/>
      <c r="C4085" s="16"/>
      <c r="D4085" s="1"/>
      <c r="E4085" s="1"/>
      <c r="F4085" s="1"/>
      <c r="G4085" s="1"/>
      <c r="H4085" s="11"/>
      <c r="I4085" s="11"/>
      <c r="J4085" s="11"/>
      <c r="K4085" s="2"/>
      <c r="L4085" s="2"/>
      <c r="M4085" s="1"/>
    </row>
    <row r="4086" spans="1:13" x14ac:dyDescent="0.2">
      <c r="A4086" s="1"/>
      <c r="B4086" s="1"/>
      <c r="C4086" s="16"/>
      <c r="D4086" s="1"/>
      <c r="E4086" s="1"/>
      <c r="F4086" s="1"/>
      <c r="G4086" s="1"/>
      <c r="H4086" s="11"/>
      <c r="I4086" s="11"/>
      <c r="J4086" s="11"/>
      <c r="K4086" s="2"/>
      <c r="L4086" s="2"/>
      <c r="M4086" s="1"/>
    </row>
    <row r="4087" spans="1:13" x14ac:dyDescent="0.2">
      <c r="A4087" s="1"/>
      <c r="B4087" s="1"/>
      <c r="C4087" s="16"/>
      <c r="D4087" s="1"/>
      <c r="E4087" s="1"/>
      <c r="F4087" s="1"/>
      <c r="G4087" s="1"/>
      <c r="H4087" s="11"/>
      <c r="I4087" s="11"/>
      <c r="J4087" s="11"/>
      <c r="K4087" s="2"/>
      <c r="L4087" s="2"/>
      <c r="M4087" s="1"/>
    </row>
    <row r="4088" spans="1:13" x14ac:dyDescent="0.2">
      <c r="A4088" s="1"/>
      <c r="B4088" s="1"/>
      <c r="C4088" s="16"/>
      <c r="D4088" s="1"/>
      <c r="E4088" s="1"/>
      <c r="F4088" s="1"/>
      <c r="G4088" s="1"/>
      <c r="H4088" s="11"/>
      <c r="I4088" s="11"/>
      <c r="J4088" s="11"/>
      <c r="K4088" s="2"/>
      <c r="L4088" s="2"/>
      <c r="M4088" s="1"/>
    </row>
    <row r="4089" spans="1:13" x14ac:dyDescent="0.2">
      <c r="A4089" s="1"/>
      <c r="B4089" s="1"/>
      <c r="C4089" s="16"/>
      <c r="D4089" s="1"/>
      <c r="E4089" s="1"/>
      <c r="F4089" s="1"/>
      <c r="G4089" s="1"/>
      <c r="H4089" s="11"/>
      <c r="I4089" s="11"/>
      <c r="J4089" s="11"/>
      <c r="K4089" s="2"/>
      <c r="L4089" s="2"/>
      <c r="M4089" s="1"/>
    </row>
    <row r="4090" spans="1:13" x14ac:dyDescent="0.2">
      <c r="A4090" s="1"/>
      <c r="B4090" s="1"/>
      <c r="C4090" s="16"/>
      <c r="D4090" s="1"/>
      <c r="E4090" s="1"/>
      <c r="F4090" s="1"/>
      <c r="G4090" s="1"/>
      <c r="H4090" s="11"/>
      <c r="I4090" s="11"/>
      <c r="J4090" s="11"/>
      <c r="K4090" s="2"/>
      <c r="L4090" s="2"/>
      <c r="M4090" s="1"/>
    </row>
    <row r="4091" spans="1:13" x14ac:dyDescent="0.2">
      <c r="A4091" s="1"/>
      <c r="B4091" s="1"/>
      <c r="C4091" s="16"/>
      <c r="D4091" s="1"/>
      <c r="E4091" s="1"/>
      <c r="F4091" s="1"/>
      <c r="G4091" s="1"/>
      <c r="H4091" s="11"/>
      <c r="I4091" s="11"/>
      <c r="J4091" s="11"/>
      <c r="K4091" s="2"/>
      <c r="L4091" s="2"/>
      <c r="M4091" s="1"/>
    </row>
    <row r="4092" spans="1:13" x14ac:dyDescent="0.2">
      <c r="A4092" s="1"/>
      <c r="B4092" s="1"/>
      <c r="C4092" s="16"/>
      <c r="D4092" s="1"/>
      <c r="E4092" s="1"/>
      <c r="F4092" s="1"/>
      <c r="G4092" s="1"/>
      <c r="H4092" s="11"/>
      <c r="I4092" s="11"/>
      <c r="J4092" s="11"/>
      <c r="K4092" s="2"/>
      <c r="L4092" s="2"/>
      <c r="M4092" s="1"/>
    </row>
    <row r="4093" spans="1:13" x14ac:dyDescent="0.2">
      <c r="A4093" s="1"/>
      <c r="B4093" s="1"/>
      <c r="C4093" s="16"/>
      <c r="D4093" s="1"/>
      <c r="E4093" s="1"/>
      <c r="F4093" s="1"/>
      <c r="G4093" s="1"/>
      <c r="H4093" s="11"/>
      <c r="I4093" s="11"/>
      <c r="J4093" s="11"/>
      <c r="K4093" s="2"/>
      <c r="L4093" s="2"/>
      <c r="M4093" s="1"/>
    </row>
    <row r="4094" spans="1:13" x14ac:dyDescent="0.2">
      <c r="A4094" s="1"/>
      <c r="B4094" s="1"/>
      <c r="C4094" s="16"/>
      <c r="D4094" s="1"/>
      <c r="E4094" s="1"/>
      <c r="F4094" s="1"/>
      <c r="G4094" s="1"/>
      <c r="H4094" s="11"/>
      <c r="I4094" s="11"/>
      <c r="J4094" s="11"/>
      <c r="K4094" s="2"/>
      <c r="L4094" s="2"/>
      <c r="M4094" s="1"/>
    </row>
    <row r="4095" spans="1:13" x14ac:dyDescent="0.2">
      <c r="A4095" s="1"/>
      <c r="B4095" s="1"/>
      <c r="C4095" s="16"/>
      <c r="D4095" s="1"/>
      <c r="E4095" s="1"/>
      <c r="F4095" s="1"/>
      <c r="G4095" s="1"/>
      <c r="H4095" s="11"/>
      <c r="I4095" s="11"/>
      <c r="J4095" s="11"/>
      <c r="K4095" s="2"/>
      <c r="L4095" s="2"/>
      <c r="M4095" s="1"/>
    </row>
    <row r="4096" spans="1:13" x14ac:dyDescent="0.2">
      <c r="A4096" s="1"/>
      <c r="B4096" s="1"/>
      <c r="C4096" s="16"/>
      <c r="D4096" s="1"/>
      <c r="E4096" s="1"/>
      <c r="F4096" s="1"/>
      <c r="G4096" s="1"/>
      <c r="H4096" s="11"/>
      <c r="I4096" s="11"/>
      <c r="J4096" s="11"/>
      <c r="K4096" s="2"/>
      <c r="L4096" s="2"/>
      <c r="M4096" s="1"/>
    </row>
    <row r="4097" spans="1:13" x14ac:dyDescent="0.2">
      <c r="A4097" s="1"/>
      <c r="B4097" s="1"/>
      <c r="C4097" s="16"/>
      <c r="D4097" s="1"/>
      <c r="E4097" s="1"/>
      <c r="F4097" s="1"/>
      <c r="G4097" s="1"/>
      <c r="H4097" s="11"/>
      <c r="I4097" s="11"/>
      <c r="J4097" s="11"/>
      <c r="K4097" s="2"/>
      <c r="L4097" s="2"/>
      <c r="M4097" s="1"/>
    </row>
    <row r="4098" spans="1:13" x14ac:dyDescent="0.2">
      <c r="A4098" s="1"/>
      <c r="B4098" s="1"/>
      <c r="C4098" s="16"/>
      <c r="D4098" s="1"/>
      <c r="E4098" s="1"/>
      <c r="F4098" s="1"/>
      <c r="G4098" s="1"/>
      <c r="H4098" s="11"/>
      <c r="I4098" s="11"/>
      <c r="J4098" s="11"/>
      <c r="K4098" s="2"/>
      <c r="L4098" s="2"/>
      <c r="M4098" s="1"/>
    </row>
    <row r="4099" spans="1:13" x14ac:dyDescent="0.2">
      <c r="A4099" s="1"/>
      <c r="B4099" s="1"/>
      <c r="C4099" s="16"/>
      <c r="D4099" s="1"/>
      <c r="E4099" s="1"/>
      <c r="F4099" s="1"/>
      <c r="G4099" s="1"/>
      <c r="H4099" s="11"/>
      <c r="I4099" s="11"/>
      <c r="J4099" s="11"/>
      <c r="K4099" s="2"/>
      <c r="L4099" s="2"/>
      <c r="M4099" s="1"/>
    </row>
    <row r="4100" spans="1:13" x14ac:dyDescent="0.2">
      <c r="A4100" s="1"/>
      <c r="B4100" s="1"/>
      <c r="C4100" s="16"/>
      <c r="D4100" s="1"/>
      <c r="E4100" s="1"/>
      <c r="F4100" s="1"/>
      <c r="G4100" s="1"/>
      <c r="H4100" s="11"/>
      <c r="I4100" s="11"/>
      <c r="J4100" s="11"/>
      <c r="K4100" s="2"/>
      <c r="L4100" s="2"/>
      <c r="M4100" s="1"/>
    </row>
    <row r="4101" spans="1:13" x14ac:dyDescent="0.2">
      <c r="A4101" s="1"/>
      <c r="B4101" s="1"/>
      <c r="C4101" s="16"/>
      <c r="D4101" s="1"/>
      <c r="E4101" s="1"/>
      <c r="F4101" s="1"/>
      <c r="G4101" s="1"/>
      <c r="H4101" s="11"/>
      <c r="I4101" s="11"/>
      <c r="J4101" s="11"/>
      <c r="K4101" s="2"/>
      <c r="L4101" s="2"/>
      <c r="M4101" s="1"/>
    </row>
    <row r="4102" spans="1:13" x14ac:dyDescent="0.2">
      <c r="A4102" s="1"/>
      <c r="B4102" s="1"/>
      <c r="C4102" s="16"/>
      <c r="D4102" s="1"/>
      <c r="E4102" s="1"/>
      <c r="F4102" s="1"/>
      <c r="G4102" s="1"/>
      <c r="H4102" s="11"/>
      <c r="I4102" s="11"/>
      <c r="J4102" s="11"/>
      <c r="K4102" s="2"/>
      <c r="L4102" s="2"/>
      <c r="M4102" s="1"/>
    </row>
    <row r="4103" spans="1:13" x14ac:dyDescent="0.2">
      <c r="A4103" s="1"/>
      <c r="B4103" s="1"/>
      <c r="C4103" s="16"/>
      <c r="D4103" s="1"/>
      <c r="E4103" s="1"/>
      <c r="F4103" s="1"/>
      <c r="G4103" s="1"/>
      <c r="H4103" s="11"/>
      <c r="I4103" s="11"/>
      <c r="J4103" s="11"/>
      <c r="K4103" s="2"/>
      <c r="L4103" s="2"/>
      <c r="M4103" s="1"/>
    </row>
    <row r="4104" spans="1:13" x14ac:dyDescent="0.2">
      <c r="A4104" s="1"/>
      <c r="B4104" s="1"/>
      <c r="C4104" s="16"/>
      <c r="D4104" s="1"/>
      <c r="E4104" s="1"/>
      <c r="F4104" s="1"/>
      <c r="G4104" s="1"/>
      <c r="H4104" s="11"/>
      <c r="I4104" s="11"/>
      <c r="J4104" s="11"/>
      <c r="K4104" s="2"/>
      <c r="L4104" s="2"/>
      <c r="M4104" s="1"/>
    </row>
    <row r="4105" spans="1:13" x14ac:dyDescent="0.2">
      <c r="A4105" s="1"/>
      <c r="B4105" s="1"/>
      <c r="C4105" s="16"/>
      <c r="D4105" s="1"/>
      <c r="E4105" s="1"/>
      <c r="F4105" s="1"/>
      <c r="G4105" s="1"/>
      <c r="H4105" s="11"/>
      <c r="I4105" s="11"/>
      <c r="J4105" s="11"/>
      <c r="K4105" s="2"/>
      <c r="L4105" s="2"/>
      <c r="M4105" s="1"/>
    </row>
    <row r="4106" spans="1:13" x14ac:dyDescent="0.2">
      <c r="A4106" s="1"/>
      <c r="B4106" s="1"/>
      <c r="C4106" s="16"/>
      <c r="D4106" s="1"/>
      <c r="E4106" s="1"/>
      <c r="F4106" s="1"/>
      <c r="G4106" s="1"/>
      <c r="H4106" s="11"/>
      <c r="I4106" s="11"/>
      <c r="J4106" s="11"/>
      <c r="K4106" s="2"/>
      <c r="L4106" s="2"/>
      <c r="M4106" s="1"/>
    </row>
    <row r="4107" spans="1:13" x14ac:dyDescent="0.2">
      <c r="A4107" s="1"/>
      <c r="B4107" s="1"/>
      <c r="C4107" s="16"/>
      <c r="D4107" s="1"/>
      <c r="E4107" s="1"/>
      <c r="F4107" s="1"/>
      <c r="G4107" s="1"/>
      <c r="H4107" s="11"/>
      <c r="I4107" s="11"/>
      <c r="J4107" s="11"/>
      <c r="K4107" s="2"/>
      <c r="L4107" s="2"/>
      <c r="M4107" s="1"/>
    </row>
    <row r="4108" spans="1:13" x14ac:dyDescent="0.2">
      <c r="A4108" s="1"/>
      <c r="B4108" s="1"/>
      <c r="C4108" s="16"/>
      <c r="D4108" s="1"/>
      <c r="E4108" s="1"/>
      <c r="F4108" s="1"/>
      <c r="G4108" s="1"/>
      <c r="H4108" s="11"/>
      <c r="I4108" s="11"/>
      <c r="J4108" s="11"/>
      <c r="K4108" s="2"/>
      <c r="L4108" s="2"/>
      <c r="M4108" s="1"/>
    </row>
    <row r="4109" spans="1:13" x14ac:dyDescent="0.2">
      <c r="A4109" s="1"/>
      <c r="B4109" s="1"/>
      <c r="C4109" s="16"/>
      <c r="D4109" s="1"/>
      <c r="E4109" s="1"/>
      <c r="F4109" s="1"/>
      <c r="G4109" s="1"/>
      <c r="H4109" s="11"/>
      <c r="I4109" s="11"/>
      <c r="J4109" s="11"/>
      <c r="K4109" s="2"/>
      <c r="L4109" s="2"/>
      <c r="M4109" s="1"/>
    </row>
    <row r="4110" spans="1:13" x14ac:dyDescent="0.2">
      <c r="A4110" s="1"/>
      <c r="B4110" s="1"/>
      <c r="C4110" s="16"/>
      <c r="D4110" s="1"/>
      <c r="E4110" s="1"/>
      <c r="F4110" s="1"/>
      <c r="G4110" s="1"/>
      <c r="H4110" s="11"/>
      <c r="I4110" s="11"/>
      <c r="J4110" s="11"/>
      <c r="K4110" s="2"/>
      <c r="L4110" s="2"/>
      <c r="M4110" s="1"/>
    </row>
    <row r="4111" spans="1:13" x14ac:dyDescent="0.2">
      <c r="A4111" s="1"/>
      <c r="B4111" s="1"/>
      <c r="C4111" s="16"/>
      <c r="D4111" s="1"/>
      <c r="E4111" s="1"/>
      <c r="F4111" s="1"/>
      <c r="G4111" s="1"/>
      <c r="H4111" s="11"/>
      <c r="I4111" s="11"/>
      <c r="J4111" s="11"/>
      <c r="K4111" s="2"/>
      <c r="L4111" s="2"/>
      <c r="M4111" s="1"/>
    </row>
    <row r="4112" spans="1:13" x14ac:dyDescent="0.2">
      <c r="A4112" s="1"/>
      <c r="B4112" s="1"/>
      <c r="C4112" s="16"/>
      <c r="D4112" s="1"/>
      <c r="E4112" s="1"/>
      <c r="F4112" s="1"/>
      <c r="G4112" s="1"/>
      <c r="H4112" s="11"/>
      <c r="I4112" s="11"/>
      <c r="J4112" s="11"/>
      <c r="K4112" s="2"/>
      <c r="L4112" s="2"/>
      <c r="M4112" s="1"/>
    </row>
    <row r="4113" spans="1:13" x14ac:dyDescent="0.2">
      <c r="A4113" s="1"/>
      <c r="B4113" s="1"/>
      <c r="C4113" s="16"/>
      <c r="D4113" s="1"/>
      <c r="E4113" s="1"/>
      <c r="F4113" s="1"/>
      <c r="G4113" s="1"/>
      <c r="H4113" s="11"/>
      <c r="I4113" s="11"/>
      <c r="J4113" s="11"/>
      <c r="K4113" s="2"/>
      <c r="L4113" s="2"/>
      <c r="M4113" s="1"/>
    </row>
    <row r="4114" spans="1:13" x14ac:dyDescent="0.2">
      <c r="A4114" s="1"/>
      <c r="B4114" s="1"/>
      <c r="C4114" s="16"/>
      <c r="D4114" s="1"/>
      <c r="E4114" s="1"/>
      <c r="F4114" s="1"/>
      <c r="G4114" s="1"/>
      <c r="H4114" s="11"/>
      <c r="I4114" s="11"/>
      <c r="J4114" s="11"/>
      <c r="K4114" s="2"/>
      <c r="L4114" s="2"/>
      <c r="M4114" s="1"/>
    </row>
    <row r="4115" spans="1:13" x14ac:dyDescent="0.2">
      <c r="A4115" s="1"/>
      <c r="B4115" s="1"/>
      <c r="C4115" s="16"/>
      <c r="D4115" s="1"/>
      <c r="E4115" s="1"/>
      <c r="F4115" s="1"/>
      <c r="G4115" s="1"/>
      <c r="H4115" s="11"/>
      <c r="I4115" s="11"/>
      <c r="J4115" s="11"/>
      <c r="K4115" s="2"/>
      <c r="L4115" s="2"/>
      <c r="M4115" s="1"/>
    </row>
    <row r="4116" spans="1:13" x14ac:dyDescent="0.2">
      <c r="A4116" s="1"/>
      <c r="B4116" s="1"/>
      <c r="C4116" s="16"/>
      <c r="D4116" s="1"/>
      <c r="E4116" s="1"/>
      <c r="F4116" s="1"/>
      <c r="G4116" s="1"/>
      <c r="H4116" s="11"/>
      <c r="I4116" s="11"/>
      <c r="J4116" s="11"/>
      <c r="K4116" s="2"/>
      <c r="L4116" s="2"/>
      <c r="M4116" s="1"/>
    </row>
    <row r="4117" spans="1:13" x14ac:dyDescent="0.2">
      <c r="A4117" s="1"/>
      <c r="B4117" s="1"/>
      <c r="C4117" s="16"/>
      <c r="D4117" s="1"/>
      <c r="E4117" s="1"/>
      <c r="F4117" s="1"/>
      <c r="G4117" s="1"/>
      <c r="H4117" s="11"/>
      <c r="I4117" s="11"/>
      <c r="J4117" s="11"/>
      <c r="K4117" s="2"/>
      <c r="L4117" s="2"/>
      <c r="M4117" s="1"/>
    </row>
    <row r="4118" spans="1:13" x14ac:dyDescent="0.2">
      <c r="A4118" s="1"/>
      <c r="B4118" s="1"/>
      <c r="C4118" s="16"/>
      <c r="D4118" s="1"/>
      <c r="E4118" s="1"/>
      <c r="F4118" s="1"/>
      <c r="G4118" s="1"/>
      <c r="H4118" s="11"/>
      <c r="I4118" s="11"/>
      <c r="J4118" s="11"/>
      <c r="K4118" s="2"/>
      <c r="L4118" s="2"/>
      <c r="M4118" s="1"/>
    </row>
    <row r="4119" spans="1:13" x14ac:dyDescent="0.2">
      <c r="A4119" s="1"/>
      <c r="B4119" s="1"/>
      <c r="C4119" s="16"/>
      <c r="D4119" s="1"/>
      <c r="E4119" s="1"/>
      <c r="F4119" s="1"/>
      <c r="G4119" s="1"/>
      <c r="H4119" s="11"/>
      <c r="I4119" s="11"/>
      <c r="J4119" s="11"/>
      <c r="K4119" s="2"/>
      <c r="L4119" s="2"/>
      <c r="M4119" s="1"/>
    </row>
    <row r="4120" spans="1:13" x14ac:dyDescent="0.2">
      <c r="A4120" s="1"/>
      <c r="B4120" s="1"/>
      <c r="C4120" s="16"/>
      <c r="D4120" s="1"/>
      <c r="E4120" s="1"/>
      <c r="F4120" s="1"/>
      <c r="G4120" s="1"/>
      <c r="H4120" s="11"/>
      <c r="I4120" s="11"/>
      <c r="J4120" s="11"/>
      <c r="K4120" s="2"/>
      <c r="L4120" s="2"/>
      <c r="M4120" s="1"/>
    </row>
    <row r="4121" spans="1:13" x14ac:dyDescent="0.2">
      <c r="A4121" s="1"/>
      <c r="B4121" s="1"/>
      <c r="C4121" s="16"/>
      <c r="D4121" s="1"/>
      <c r="E4121" s="1"/>
      <c r="F4121" s="1"/>
      <c r="G4121" s="1"/>
      <c r="H4121" s="11"/>
      <c r="I4121" s="11"/>
      <c r="J4121" s="11"/>
      <c r="K4121" s="2"/>
      <c r="L4121" s="2"/>
      <c r="M4121" s="1"/>
    </row>
    <row r="4122" spans="1:13" x14ac:dyDescent="0.2">
      <c r="A4122" s="1"/>
      <c r="B4122" s="1"/>
      <c r="C4122" s="16"/>
      <c r="D4122" s="1"/>
      <c r="E4122" s="1"/>
      <c r="F4122" s="1"/>
      <c r="G4122" s="1"/>
      <c r="H4122" s="11"/>
      <c r="I4122" s="11"/>
      <c r="J4122" s="11"/>
      <c r="K4122" s="2"/>
      <c r="L4122" s="2"/>
      <c r="M4122" s="1"/>
    </row>
    <row r="4123" spans="1:13" x14ac:dyDescent="0.2">
      <c r="A4123" s="1"/>
      <c r="B4123" s="1"/>
      <c r="C4123" s="16"/>
      <c r="D4123" s="1"/>
      <c r="E4123" s="1"/>
      <c r="F4123" s="1"/>
      <c r="G4123" s="1"/>
      <c r="H4123" s="11"/>
      <c r="I4123" s="11"/>
      <c r="J4123" s="11"/>
      <c r="K4123" s="2"/>
      <c r="L4123" s="2"/>
      <c r="M4123" s="1"/>
    </row>
    <row r="4124" spans="1:13" x14ac:dyDescent="0.2">
      <c r="A4124" s="1"/>
      <c r="B4124" s="1"/>
      <c r="C4124" s="16"/>
      <c r="D4124" s="1"/>
      <c r="E4124" s="1"/>
      <c r="F4124" s="1"/>
      <c r="G4124" s="1"/>
      <c r="H4124" s="11"/>
      <c r="I4124" s="11"/>
      <c r="J4124" s="11"/>
      <c r="K4124" s="2"/>
      <c r="L4124" s="2"/>
      <c r="M4124" s="1"/>
    </row>
    <row r="4125" spans="1:13" x14ac:dyDescent="0.2">
      <c r="A4125" s="1"/>
      <c r="B4125" s="1"/>
      <c r="C4125" s="16"/>
      <c r="D4125" s="1"/>
      <c r="E4125" s="1"/>
      <c r="F4125" s="1"/>
      <c r="G4125" s="1"/>
      <c r="H4125" s="11"/>
      <c r="I4125" s="11"/>
      <c r="J4125" s="11"/>
      <c r="K4125" s="2"/>
      <c r="L4125" s="2"/>
      <c r="M4125" s="1"/>
    </row>
    <row r="4126" spans="1:13" x14ac:dyDescent="0.2">
      <c r="A4126" s="1"/>
      <c r="B4126" s="1"/>
      <c r="C4126" s="16"/>
      <c r="D4126" s="1"/>
      <c r="E4126" s="1"/>
      <c r="F4126" s="1"/>
      <c r="G4126" s="1"/>
      <c r="H4126" s="11"/>
      <c r="I4126" s="11"/>
      <c r="J4126" s="11"/>
      <c r="K4126" s="2"/>
      <c r="L4126" s="2"/>
      <c r="M4126" s="1"/>
    </row>
    <row r="4127" spans="1:13" x14ac:dyDescent="0.2">
      <c r="A4127" s="1"/>
      <c r="B4127" s="1"/>
      <c r="C4127" s="16"/>
      <c r="D4127" s="1"/>
      <c r="E4127" s="1"/>
      <c r="F4127" s="1"/>
      <c r="G4127" s="1"/>
      <c r="H4127" s="11"/>
      <c r="I4127" s="11"/>
      <c r="J4127" s="11"/>
      <c r="K4127" s="2"/>
      <c r="L4127" s="2"/>
      <c r="M4127" s="1"/>
    </row>
    <row r="4128" spans="1:13" x14ac:dyDescent="0.2">
      <c r="A4128" s="1"/>
      <c r="B4128" s="1"/>
      <c r="C4128" s="16"/>
      <c r="D4128" s="1"/>
      <c r="E4128" s="1"/>
      <c r="F4128" s="1"/>
      <c r="G4128" s="1"/>
      <c r="H4128" s="11"/>
      <c r="I4128" s="11"/>
      <c r="J4128" s="11"/>
      <c r="K4128" s="2"/>
      <c r="L4128" s="2"/>
      <c r="M4128" s="1"/>
    </row>
    <row r="4129" spans="1:13" x14ac:dyDescent="0.2">
      <c r="A4129" s="1"/>
      <c r="B4129" s="1"/>
      <c r="C4129" s="16"/>
      <c r="D4129" s="1"/>
      <c r="E4129" s="1"/>
      <c r="F4129" s="1"/>
      <c r="G4129" s="1"/>
      <c r="H4129" s="11"/>
      <c r="I4129" s="11"/>
      <c r="J4129" s="11"/>
      <c r="K4129" s="2"/>
      <c r="L4129" s="2"/>
      <c r="M4129" s="1"/>
    </row>
    <row r="4130" spans="1:13" x14ac:dyDescent="0.2">
      <c r="A4130" s="1"/>
      <c r="B4130" s="1"/>
      <c r="C4130" s="16"/>
      <c r="D4130" s="1"/>
      <c r="E4130" s="1"/>
      <c r="F4130" s="1"/>
      <c r="G4130" s="1"/>
      <c r="H4130" s="11"/>
      <c r="I4130" s="11"/>
      <c r="J4130" s="11"/>
      <c r="K4130" s="2"/>
      <c r="L4130" s="2"/>
      <c r="M4130" s="1"/>
    </row>
    <row r="4131" spans="1:13" x14ac:dyDescent="0.2">
      <c r="A4131" s="1"/>
      <c r="B4131" s="1"/>
      <c r="C4131" s="16"/>
      <c r="D4131" s="1"/>
      <c r="E4131" s="1"/>
      <c r="F4131" s="1"/>
      <c r="G4131" s="1"/>
      <c r="H4131" s="11"/>
      <c r="I4131" s="11"/>
      <c r="J4131" s="11"/>
      <c r="K4131" s="2"/>
      <c r="L4131" s="2"/>
      <c r="M4131" s="1"/>
    </row>
    <row r="4132" spans="1:13" x14ac:dyDescent="0.2">
      <c r="A4132" s="1"/>
      <c r="B4132" s="1"/>
      <c r="C4132" s="16"/>
      <c r="D4132" s="1"/>
      <c r="E4132" s="1"/>
      <c r="F4132" s="1"/>
      <c r="G4132" s="1"/>
      <c r="H4132" s="11"/>
      <c r="I4132" s="11"/>
      <c r="J4132" s="11"/>
      <c r="K4132" s="2"/>
      <c r="L4132" s="2"/>
      <c r="M4132" s="1"/>
    </row>
    <row r="4133" spans="1:13" x14ac:dyDescent="0.2">
      <c r="A4133" s="1"/>
      <c r="B4133" s="1"/>
      <c r="C4133" s="16"/>
      <c r="D4133" s="1"/>
      <c r="E4133" s="1"/>
      <c r="F4133" s="1"/>
      <c r="G4133" s="1"/>
      <c r="H4133" s="11"/>
      <c r="I4133" s="11"/>
      <c r="J4133" s="11"/>
      <c r="K4133" s="2"/>
      <c r="L4133" s="2"/>
      <c r="M4133" s="1"/>
    </row>
    <row r="4134" spans="1:13" x14ac:dyDescent="0.2">
      <c r="A4134" s="1"/>
      <c r="B4134" s="1"/>
      <c r="C4134" s="16"/>
      <c r="D4134" s="1"/>
      <c r="E4134" s="1"/>
      <c r="F4134" s="1"/>
      <c r="G4134" s="1"/>
      <c r="H4134" s="11"/>
      <c r="I4134" s="11"/>
      <c r="J4134" s="11"/>
      <c r="K4134" s="2"/>
      <c r="L4134" s="2"/>
      <c r="M4134" s="1"/>
    </row>
    <row r="4135" spans="1:13" x14ac:dyDescent="0.2">
      <c r="A4135" s="1"/>
      <c r="B4135" s="1"/>
      <c r="C4135" s="16"/>
      <c r="D4135" s="1"/>
      <c r="E4135" s="1"/>
      <c r="F4135" s="1"/>
      <c r="G4135" s="1"/>
      <c r="H4135" s="11"/>
      <c r="I4135" s="11"/>
      <c r="J4135" s="11"/>
      <c r="K4135" s="2"/>
      <c r="L4135" s="2"/>
      <c r="M4135" s="1"/>
    </row>
    <row r="4136" spans="1:13" x14ac:dyDescent="0.2">
      <c r="A4136" s="1"/>
      <c r="B4136" s="1"/>
      <c r="C4136" s="16"/>
      <c r="D4136" s="1"/>
      <c r="E4136" s="1"/>
      <c r="F4136" s="1"/>
      <c r="G4136" s="1"/>
      <c r="H4136" s="11"/>
      <c r="I4136" s="11"/>
      <c r="J4136" s="11"/>
      <c r="K4136" s="2"/>
      <c r="L4136" s="2"/>
      <c r="M4136" s="1"/>
    </row>
    <row r="4137" spans="1:13" x14ac:dyDescent="0.2">
      <c r="A4137" s="1"/>
      <c r="B4137" s="1"/>
      <c r="C4137" s="16"/>
      <c r="D4137" s="1"/>
      <c r="E4137" s="1"/>
      <c r="F4137" s="1"/>
      <c r="G4137" s="1"/>
      <c r="H4137" s="11"/>
      <c r="I4137" s="11"/>
      <c r="J4137" s="11"/>
      <c r="K4137" s="2"/>
      <c r="L4137" s="2"/>
      <c r="M4137" s="1"/>
    </row>
    <row r="4138" spans="1:13" x14ac:dyDescent="0.2">
      <c r="A4138" s="1"/>
      <c r="B4138" s="1"/>
      <c r="C4138" s="16"/>
      <c r="D4138" s="1"/>
      <c r="E4138" s="1"/>
      <c r="F4138" s="1"/>
      <c r="G4138" s="1"/>
      <c r="H4138" s="11"/>
      <c r="I4138" s="11"/>
      <c r="J4138" s="11"/>
      <c r="K4138" s="2"/>
      <c r="L4138" s="2"/>
      <c r="M4138" s="1"/>
    </row>
    <row r="4139" spans="1:13" x14ac:dyDescent="0.2">
      <c r="A4139" s="1"/>
      <c r="B4139" s="1"/>
      <c r="C4139" s="16"/>
      <c r="D4139" s="1"/>
      <c r="E4139" s="1"/>
      <c r="F4139" s="1"/>
      <c r="G4139" s="1"/>
      <c r="H4139" s="11"/>
      <c r="I4139" s="11"/>
      <c r="J4139" s="11"/>
      <c r="K4139" s="2"/>
      <c r="L4139" s="2"/>
      <c r="M4139" s="1"/>
    </row>
    <row r="4140" spans="1:13" x14ac:dyDescent="0.2">
      <c r="A4140" s="1"/>
      <c r="B4140" s="1"/>
      <c r="C4140" s="16"/>
      <c r="D4140" s="1"/>
      <c r="E4140" s="1"/>
      <c r="F4140" s="1"/>
      <c r="G4140" s="1"/>
      <c r="H4140" s="11"/>
      <c r="I4140" s="11"/>
      <c r="J4140" s="11"/>
      <c r="K4140" s="2"/>
      <c r="L4140" s="2"/>
      <c r="M4140" s="1"/>
    </row>
    <row r="4141" spans="1:13" x14ac:dyDescent="0.2">
      <c r="A4141" s="1"/>
      <c r="B4141" s="1"/>
      <c r="C4141" s="16"/>
      <c r="D4141" s="1"/>
      <c r="E4141" s="1"/>
      <c r="F4141" s="1"/>
      <c r="G4141" s="1"/>
      <c r="H4141" s="11"/>
      <c r="I4141" s="11"/>
      <c r="J4141" s="11"/>
      <c r="K4141" s="2"/>
      <c r="L4141" s="2"/>
      <c r="M4141" s="1"/>
    </row>
    <row r="4142" spans="1:13" x14ac:dyDescent="0.2">
      <c r="A4142" s="1"/>
      <c r="B4142" s="1"/>
      <c r="C4142" s="16"/>
      <c r="D4142" s="1"/>
      <c r="E4142" s="1"/>
      <c r="F4142" s="1"/>
      <c r="G4142" s="1"/>
      <c r="H4142" s="11"/>
      <c r="I4142" s="11"/>
      <c r="J4142" s="11"/>
      <c r="K4142" s="2"/>
      <c r="L4142" s="2"/>
      <c r="M4142" s="1"/>
    </row>
    <row r="4143" spans="1:13" x14ac:dyDescent="0.2">
      <c r="A4143" s="1"/>
      <c r="B4143" s="1"/>
      <c r="C4143" s="16"/>
      <c r="D4143" s="1"/>
      <c r="E4143" s="1"/>
      <c r="F4143" s="1"/>
      <c r="G4143" s="1"/>
      <c r="H4143" s="11"/>
      <c r="I4143" s="11"/>
      <c r="J4143" s="11"/>
      <c r="K4143" s="2"/>
      <c r="L4143" s="2"/>
      <c r="M4143" s="1"/>
    </row>
    <row r="4144" spans="1:13" x14ac:dyDescent="0.2">
      <c r="A4144" s="1"/>
      <c r="B4144" s="1"/>
      <c r="C4144" s="16"/>
      <c r="D4144" s="1"/>
      <c r="E4144" s="1"/>
      <c r="F4144" s="1"/>
      <c r="G4144" s="1"/>
      <c r="H4144" s="11"/>
      <c r="I4144" s="11"/>
      <c r="J4144" s="11"/>
      <c r="K4144" s="2"/>
      <c r="L4144" s="2"/>
      <c r="M4144" s="1"/>
    </row>
    <row r="4145" spans="1:13" x14ac:dyDescent="0.2">
      <c r="A4145" s="1"/>
      <c r="B4145" s="1"/>
      <c r="C4145" s="16"/>
      <c r="D4145" s="1"/>
      <c r="E4145" s="1"/>
      <c r="F4145" s="1"/>
      <c r="G4145" s="1"/>
      <c r="H4145" s="11"/>
      <c r="I4145" s="11"/>
      <c r="J4145" s="11"/>
      <c r="K4145" s="2"/>
      <c r="L4145" s="2"/>
      <c r="M4145" s="1"/>
    </row>
    <row r="4146" spans="1:13" x14ac:dyDescent="0.2">
      <c r="A4146" s="1"/>
      <c r="B4146" s="1"/>
      <c r="C4146" s="16"/>
      <c r="D4146" s="1"/>
      <c r="E4146" s="1"/>
      <c r="F4146" s="1"/>
      <c r="G4146" s="1"/>
      <c r="H4146" s="11"/>
      <c r="I4146" s="11"/>
      <c r="J4146" s="11"/>
      <c r="K4146" s="2"/>
      <c r="L4146" s="2"/>
      <c r="M4146" s="1"/>
    </row>
    <row r="4147" spans="1:13" x14ac:dyDescent="0.2">
      <c r="A4147" s="1"/>
      <c r="B4147" s="1"/>
      <c r="C4147" s="16"/>
      <c r="D4147" s="1"/>
      <c r="E4147" s="1"/>
      <c r="F4147" s="1"/>
      <c r="G4147" s="1"/>
      <c r="H4147" s="11"/>
      <c r="I4147" s="11"/>
      <c r="J4147" s="11"/>
      <c r="K4147" s="2"/>
      <c r="L4147" s="2"/>
      <c r="M4147" s="1"/>
    </row>
    <row r="4148" spans="1:13" x14ac:dyDescent="0.2">
      <c r="A4148" s="1"/>
      <c r="B4148" s="1"/>
      <c r="C4148" s="16"/>
      <c r="D4148" s="1"/>
      <c r="E4148" s="1"/>
      <c r="F4148" s="1"/>
      <c r="G4148" s="1"/>
      <c r="H4148" s="11"/>
      <c r="I4148" s="11"/>
      <c r="J4148" s="11"/>
      <c r="K4148" s="2"/>
      <c r="L4148" s="2"/>
      <c r="M4148" s="1"/>
    </row>
    <row r="4149" spans="1:13" x14ac:dyDescent="0.2">
      <c r="A4149" s="1"/>
      <c r="B4149" s="1"/>
      <c r="C4149" s="16"/>
      <c r="D4149" s="1"/>
      <c r="E4149" s="1"/>
      <c r="F4149" s="1"/>
      <c r="G4149" s="1"/>
      <c r="H4149" s="11"/>
      <c r="I4149" s="11"/>
      <c r="J4149" s="11"/>
      <c r="K4149" s="2"/>
      <c r="L4149" s="2"/>
      <c r="M4149" s="1"/>
    </row>
    <row r="4150" spans="1:13" x14ac:dyDescent="0.2">
      <c r="A4150" s="1"/>
      <c r="B4150" s="1"/>
      <c r="C4150" s="16"/>
      <c r="D4150" s="1"/>
      <c r="E4150" s="1"/>
      <c r="F4150" s="1"/>
      <c r="G4150" s="1"/>
      <c r="H4150" s="11"/>
      <c r="I4150" s="11"/>
      <c r="J4150" s="11"/>
      <c r="K4150" s="2"/>
      <c r="L4150" s="2"/>
      <c r="M4150" s="1"/>
    </row>
    <row r="4151" spans="1:13" x14ac:dyDescent="0.2">
      <c r="A4151" s="1"/>
      <c r="B4151" s="1"/>
      <c r="C4151" s="16"/>
      <c r="D4151" s="1"/>
      <c r="E4151" s="1"/>
      <c r="F4151" s="1"/>
      <c r="G4151" s="1"/>
      <c r="H4151" s="11"/>
      <c r="I4151" s="11"/>
      <c r="J4151" s="11"/>
      <c r="K4151" s="2"/>
      <c r="L4151" s="2"/>
      <c r="M4151" s="1"/>
    </row>
    <row r="4152" spans="1:13" x14ac:dyDescent="0.2">
      <c r="A4152" s="1"/>
      <c r="B4152" s="1"/>
      <c r="C4152" s="16"/>
      <c r="D4152" s="1"/>
      <c r="E4152" s="1"/>
      <c r="F4152" s="1"/>
      <c r="G4152" s="1"/>
      <c r="H4152" s="11"/>
      <c r="I4152" s="11"/>
      <c r="J4152" s="11"/>
      <c r="K4152" s="2"/>
      <c r="L4152" s="2"/>
      <c r="M4152" s="1"/>
    </row>
    <row r="4153" spans="1:13" x14ac:dyDescent="0.2">
      <c r="A4153" s="1"/>
      <c r="B4153" s="1"/>
      <c r="C4153" s="16"/>
      <c r="D4153" s="1"/>
      <c r="E4153" s="1"/>
      <c r="F4153" s="1"/>
      <c r="G4153" s="1"/>
      <c r="H4153" s="11"/>
      <c r="I4153" s="11"/>
      <c r="J4153" s="11"/>
      <c r="K4153" s="2"/>
      <c r="L4153" s="2"/>
      <c r="M4153" s="1"/>
    </row>
    <row r="4154" spans="1:13" x14ac:dyDescent="0.2">
      <c r="A4154" s="1"/>
      <c r="B4154" s="1"/>
      <c r="C4154" s="16"/>
      <c r="D4154" s="1"/>
      <c r="E4154" s="1"/>
      <c r="F4154" s="1"/>
      <c r="G4154" s="1"/>
      <c r="H4154" s="11"/>
      <c r="I4154" s="11"/>
      <c r="J4154" s="11"/>
      <c r="K4154" s="2"/>
      <c r="L4154" s="2"/>
      <c r="M4154" s="1"/>
    </row>
    <row r="4155" spans="1:13" x14ac:dyDescent="0.2">
      <c r="A4155" s="1"/>
      <c r="B4155" s="1"/>
      <c r="C4155" s="16"/>
      <c r="D4155" s="1"/>
      <c r="E4155" s="1"/>
      <c r="F4155" s="1"/>
      <c r="G4155" s="1"/>
      <c r="H4155" s="11"/>
      <c r="I4155" s="11"/>
      <c r="J4155" s="11"/>
      <c r="K4155" s="2"/>
      <c r="L4155" s="2"/>
      <c r="M4155" s="1"/>
    </row>
    <row r="4156" spans="1:13" x14ac:dyDescent="0.2">
      <c r="A4156" s="1"/>
      <c r="B4156" s="1"/>
      <c r="C4156" s="16"/>
      <c r="D4156" s="1"/>
      <c r="E4156" s="1"/>
      <c r="F4156" s="1"/>
      <c r="G4156" s="1"/>
      <c r="H4156" s="11"/>
      <c r="I4156" s="11"/>
      <c r="J4156" s="11"/>
      <c r="K4156" s="2"/>
      <c r="L4156" s="2"/>
      <c r="M4156" s="1"/>
    </row>
    <row r="4157" spans="1:13" x14ac:dyDescent="0.2">
      <c r="A4157" s="1"/>
      <c r="B4157" s="1"/>
      <c r="C4157" s="16"/>
      <c r="D4157" s="1"/>
      <c r="E4157" s="1"/>
      <c r="F4157" s="1"/>
      <c r="G4157" s="1"/>
      <c r="H4157" s="11"/>
      <c r="I4157" s="11"/>
      <c r="J4157" s="11"/>
      <c r="K4157" s="2"/>
      <c r="L4157" s="2"/>
      <c r="M4157" s="1"/>
    </row>
    <row r="4158" spans="1:13" x14ac:dyDescent="0.2">
      <c r="A4158" s="1"/>
      <c r="B4158" s="1"/>
      <c r="C4158" s="16"/>
      <c r="D4158" s="1"/>
      <c r="E4158" s="1"/>
      <c r="F4158" s="1"/>
      <c r="G4158" s="1"/>
      <c r="H4158" s="11"/>
      <c r="I4158" s="11"/>
      <c r="J4158" s="11"/>
      <c r="K4158" s="2"/>
      <c r="L4158" s="2"/>
      <c r="M4158" s="1"/>
    </row>
    <row r="4159" spans="1:13" x14ac:dyDescent="0.2">
      <c r="A4159" s="1"/>
      <c r="B4159" s="1"/>
      <c r="C4159" s="16"/>
      <c r="D4159" s="1"/>
      <c r="E4159" s="1"/>
      <c r="F4159" s="1"/>
      <c r="G4159" s="1"/>
      <c r="H4159" s="11"/>
      <c r="I4159" s="11"/>
      <c r="J4159" s="11"/>
      <c r="K4159" s="2"/>
      <c r="L4159" s="2"/>
      <c r="M4159" s="1"/>
    </row>
    <row r="4160" spans="1:13" x14ac:dyDescent="0.2">
      <c r="A4160" s="1"/>
      <c r="B4160" s="1"/>
      <c r="C4160" s="16"/>
      <c r="D4160" s="1"/>
      <c r="E4160" s="1"/>
      <c r="F4160" s="1"/>
      <c r="G4160" s="1"/>
      <c r="H4160" s="11"/>
      <c r="I4160" s="11"/>
      <c r="J4160" s="11"/>
      <c r="K4160" s="2"/>
      <c r="L4160" s="2"/>
      <c r="M4160" s="1"/>
    </row>
    <row r="4161" spans="1:13" x14ac:dyDescent="0.2">
      <c r="A4161" s="1"/>
      <c r="B4161" s="1"/>
      <c r="C4161" s="16"/>
      <c r="D4161" s="1"/>
      <c r="E4161" s="1"/>
      <c r="F4161" s="1"/>
      <c r="G4161" s="1"/>
      <c r="H4161" s="11"/>
      <c r="I4161" s="11"/>
      <c r="J4161" s="11"/>
      <c r="K4161" s="2"/>
      <c r="L4161" s="2"/>
      <c r="M4161" s="1"/>
    </row>
    <row r="4162" spans="1:13" x14ac:dyDescent="0.2">
      <c r="A4162" s="1"/>
      <c r="B4162" s="1"/>
      <c r="C4162" s="16"/>
      <c r="D4162" s="1"/>
      <c r="E4162" s="1"/>
      <c r="F4162" s="1"/>
      <c r="G4162" s="1"/>
      <c r="H4162" s="11"/>
      <c r="I4162" s="11"/>
      <c r="J4162" s="11"/>
      <c r="K4162" s="2"/>
      <c r="L4162" s="2"/>
      <c r="M4162" s="1"/>
    </row>
    <row r="4163" spans="1:13" x14ac:dyDescent="0.2">
      <c r="A4163" s="1"/>
      <c r="B4163" s="1"/>
      <c r="C4163" s="16"/>
      <c r="D4163" s="1"/>
      <c r="E4163" s="1"/>
      <c r="F4163" s="1"/>
      <c r="G4163" s="1"/>
      <c r="H4163" s="11"/>
      <c r="I4163" s="11"/>
      <c r="J4163" s="11"/>
      <c r="K4163" s="2"/>
      <c r="L4163" s="2"/>
      <c r="M4163" s="1"/>
    </row>
    <row r="4164" spans="1:13" x14ac:dyDescent="0.2">
      <c r="A4164" s="1"/>
      <c r="B4164" s="1"/>
      <c r="C4164" s="16"/>
      <c r="D4164" s="1"/>
      <c r="E4164" s="1"/>
      <c r="F4164" s="1"/>
      <c r="G4164" s="1"/>
      <c r="H4164" s="11"/>
      <c r="I4164" s="11"/>
      <c r="J4164" s="11"/>
      <c r="K4164" s="2"/>
      <c r="L4164" s="2"/>
      <c r="M4164" s="1"/>
    </row>
    <row r="4165" spans="1:13" x14ac:dyDescent="0.2">
      <c r="A4165" s="1"/>
      <c r="B4165" s="1"/>
      <c r="C4165" s="16"/>
      <c r="D4165" s="1"/>
      <c r="E4165" s="1"/>
      <c r="F4165" s="1"/>
      <c r="G4165" s="1"/>
      <c r="H4165" s="11"/>
      <c r="I4165" s="11"/>
      <c r="J4165" s="11"/>
      <c r="K4165" s="2"/>
      <c r="L4165" s="2"/>
      <c r="M4165" s="1"/>
    </row>
    <row r="4166" spans="1:13" x14ac:dyDescent="0.2">
      <c r="A4166" s="1"/>
      <c r="B4166" s="1"/>
      <c r="C4166" s="16"/>
      <c r="D4166" s="1"/>
      <c r="E4166" s="1"/>
      <c r="F4166" s="1"/>
      <c r="G4166" s="1"/>
      <c r="H4166" s="11"/>
      <c r="I4166" s="11"/>
      <c r="J4166" s="11"/>
      <c r="K4166" s="2"/>
      <c r="L4166" s="2"/>
      <c r="M4166" s="1"/>
    </row>
    <row r="4167" spans="1:13" x14ac:dyDescent="0.2">
      <c r="A4167" s="1"/>
      <c r="B4167" s="1"/>
      <c r="C4167" s="16"/>
      <c r="D4167" s="1"/>
      <c r="E4167" s="1"/>
      <c r="F4167" s="1"/>
      <c r="G4167" s="1"/>
      <c r="H4167" s="11"/>
      <c r="I4167" s="11"/>
      <c r="J4167" s="11"/>
      <c r="K4167" s="2"/>
      <c r="L4167" s="2"/>
      <c r="M4167" s="1"/>
    </row>
    <row r="4168" spans="1:13" x14ac:dyDescent="0.2">
      <c r="A4168" s="1"/>
      <c r="B4168" s="1"/>
      <c r="C4168" s="16"/>
      <c r="D4168" s="1"/>
      <c r="E4168" s="1"/>
      <c r="F4168" s="1"/>
      <c r="G4168" s="1"/>
      <c r="H4168" s="11"/>
      <c r="I4168" s="11"/>
      <c r="J4168" s="11"/>
      <c r="K4168" s="2"/>
      <c r="L4168" s="2"/>
      <c r="M4168" s="1"/>
    </row>
    <row r="4169" spans="1:13" x14ac:dyDescent="0.2">
      <c r="A4169" s="1"/>
      <c r="B4169" s="1"/>
      <c r="C4169" s="16"/>
      <c r="D4169" s="1"/>
      <c r="E4169" s="1"/>
      <c r="F4169" s="1"/>
      <c r="G4169" s="1"/>
      <c r="H4169" s="11"/>
      <c r="I4169" s="11"/>
      <c r="J4169" s="11"/>
      <c r="K4169" s="2"/>
      <c r="L4169" s="2"/>
      <c r="M4169" s="1"/>
    </row>
    <row r="4170" spans="1:13" x14ac:dyDescent="0.2">
      <c r="A4170" s="1"/>
      <c r="B4170" s="1"/>
      <c r="C4170" s="16"/>
      <c r="D4170" s="1"/>
      <c r="E4170" s="1"/>
      <c r="F4170" s="1"/>
      <c r="G4170" s="1"/>
      <c r="H4170" s="11"/>
      <c r="I4170" s="11"/>
      <c r="J4170" s="11"/>
      <c r="K4170" s="2"/>
      <c r="L4170" s="2"/>
      <c r="M4170" s="1"/>
    </row>
    <row r="4171" spans="1:13" x14ac:dyDescent="0.2">
      <c r="A4171" s="1"/>
      <c r="B4171" s="1"/>
      <c r="C4171" s="16"/>
      <c r="D4171" s="1"/>
      <c r="E4171" s="1"/>
      <c r="F4171" s="1"/>
      <c r="G4171" s="1"/>
      <c r="H4171" s="11"/>
      <c r="I4171" s="11"/>
      <c r="J4171" s="11"/>
      <c r="K4171" s="2"/>
      <c r="L4171" s="2"/>
      <c r="M4171" s="1"/>
    </row>
    <row r="4172" spans="1:13" x14ac:dyDescent="0.2">
      <c r="A4172" s="1"/>
      <c r="B4172" s="1"/>
      <c r="C4172" s="16"/>
      <c r="D4172" s="1"/>
      <c r="E4172" s="1"/>
      <c r="F4172" s="1"/>
      <c r="G4172" s="1"/>
      <c r="H4172" s="11"/>
      <c r="I4172" s="11"/>
      <c r="J4172" s="11"/>
      <c r="K4172" s="2"/>
      <c r="L4172" s="2"/>
      <c r="M4172" s="1"/>
    </row>
    <row r="4173" spans="1:13" x14ac:dyDescent="0.2">
      <c r="A4173" s="1"/>
      <c r="B4173" s="1"/>
      <c r="C4173" s="16"/>
      <c r="D4173" s="1"/>
      <c r="E4173" s="1"/>
      <c r="F4173" s="1"/>
      <c r="G4173" s="1"/>
      <c r="H4173" s="11"/>
      <c r="I4173" s="11"/>
      <c r="J4173" s="11"/>
      <c r="K4173" s="2"/>
      <c r="L4173" s="2"/>
      <c r="M4173" s="1"/>
    </row>
    <row r="4174" spans="1:13" x14ac:dyDescent="0.2">
      <c r="A4174" s="1"/>
      <c r="B4174" s="1"/>
      <c r="C4174" s="16"/>
      <c r="D4174" s="1"/>
      <c r="E4174" s="1"/>
      <c r="F4174" s="1"/>
      <c r="G4174" s="1"/>
      <c r="H4174" s="11"/>
      <c r="I4174" s="11"/>
      <c r="J4174" s="11"/>
      <c r="K4174" s="2"/>
      <c r="L4174" s="2"/>
      <c r="M4174" s="1"/>
    </row>
    <row r="4175" spans="1:13" x14ac:dyDescent="0.2">
      <c r="A4175" s="1"/>
      <c r="B4175" s="1"/>
      <c r="C4175" s="16"/>
      <c r="D4175" s="1"/>
      <c r="E4175" s="1"/>
      <c r="F4175" s="1"/>
      <c r="G4175" s="1"/>
      <c r="H4175" s="11"/>
      <c r="I4175" s="11"/>
      <c r="J4175" s="11"/>
      <c r="K4175" s="2"/>
      <c r="L4175" s="2"/>
      <c r="M4175" s="1"/>
    </row>
    <row r="4176" spans="1:13" x14ac:dyDescent="0.2">
      <c r="A4176" s="1"/>
      <c r="B4176" s="1"/>
      <c r="C4176" s="16"/>
      <c r="D4176" s="1"/>
      <c r="E4176" s="1"/>
      <c r="F4176" s="1"/>
      <c r="G4176" s="1"/>
      <c r="H4176" s="11"/>
      <c r="I4176" s="11"/>
      <c r="J4176" s="11"/>
      <c r="K4176" s="2"/>
      <c r="L4176" s="2"/>
      <c r="M4176" s="1"/>
    </row>
    <row r="4177" spans="1:13" x14ac:dyDescent="0.2">
      <c r="A4177" s="1"/>
      <c r="B4177" s="1"/>
      <c r="C4177" s="16"/>
      <c r="D4177" s="1"/>
      <c r="E4177" s="1"/>
      <c r="F4177" s="1"/>
      <c r="G4177" s="1"/>
      <c r="H4177" s="11"/>
      <c r="I4177" s="11"/>
      <c r="J4177" s="11"/>
      <c r="K4177" s="2"/>
      <c r="L4177" s="2"/>
      <c r="M4177" s="1"/>
    </row>
    <row r="4178" spans="1:13" x14ac:dyDescent="0.2">
      <c r="A4178" s="1"/>
      <c r="B4178" s="1"/>
      <c r="C4178" s="16"/>
      <c r="D4178" s="1"/>
      <c r="E4178" s="1"/>
      <c r="F4178" s="1"/>
      <c r="G4178" s="1"/>
      <c r="H4178" s="11"/>
      <c r="I4178" s="11"/>
      <c r="J4178" s="11"/>
      <c r="K4178" s="2"/>
      <c r="L4178" s="2"/>
      <c r="M4178" s="1"/>
    </row>
    <row r="4179" spans="1:13" x14ac:dyDescent="0.2">
      <c r="A4179" s="1"/>
      <c r="B4179" s="1"/>
      <c r="C4179" s="16"/>
      <c r="D4179" s="1"/>
      <c r="E4179" s="1"/>
      <c r="F4179" s="1"/>
      <c r="G4179" s="1"/>
      <c r="H4179" s="11"/>
      <c r="I4179" s="11"/>
      <c r="J4179" s="11"/>
      <c r="K4179" s="2"/>
      <c r="L4179" s="2"/>
      <c r="M4179" s="1"/>
    </row>
    <row r="4180" spans="1:13" x14ac:dyDescent="0.2">
      <c r="A4180" s="1"/>
      <c r="B4180" s="1"/>
      <c r="C4180" s="16"/>
      <c r="D4180" s="1"/>
      <c r="E4180" s="1"/>
      <c r="F4180" s="1"/>
      <c r="G4180" s="1"/>
      <c r="H4180" s="11"/>
      <c r="I4180" s="11"/>
      <c r="J4180" s="11"/>
      <c r="K4180" s="2"/>
      <c r="L4180" s="2"/>
      <c r="M4180" s="1"/>
    </row>
    <row r="4181" spans="1:13" x14ac:dyDescent="0.2">
      <c r="A4181" s="1"/>
      <c r="B4181" s="1"/>
      <c r="C4181" s="16"/>
      <c r="D4181" s="1"/>
      <c r="E4181" s="1"/>
      <c r="F4181" s="1"/>
      <c r="G4181" s="1"/>
      <c r="H4181" s="11"/>
      <c r="I4181" s="11"/>
      <c r="J4181" s="11"/>
      <c r="K4181" s="2"/>
      <c r="L4181" s="2"/>
      <c r="M4181" s="1"/>
    </row>
    <row r="4182" spans="1:13" x14ac:dyDescent="0.2">
      <c r="A4182" s="1"/>
      <c r="B4182" s="1"/>
      <c r="C4182" s="16"/>
      <c r="D4182" s="1"/>
      <c r="E4182" s="1"/>
      <c r="F4182" s="1"/>
      <c r="G4182" s="1"/>
      <c r="H4182" s="11"/>
      <c r="I4182" s="11"/>
      <c r="J4182" s="11"/>
      <c r="K4182" s="2"/>
      <c r="L4182" s="2"/>
      <c r="M4182" s="1"/>
    </row>
    <row r="4183" spans="1:13" x14ac:dyDescent="0.2">
      <c r="A4183" s="1"/>
      <c r="B4183" s="1"/>
      <c r="C4183" s="16"/>
      <c r="D4183" s="1"/>
      <c r="E4183" s="1"/>
      <c r="F4183" s="1"/>
      <c r="G4183" s="1"/>
      <c r="H4183" s="11"/>
      <c r="I4183" s="11"/>
      <c r="J4183" s="11"/>
      <c r="K4183" s="2"/>
      <c r="L4183" s="2"/>
      <c r="M4183" s="1"/>
    </row>
    <row r="4184" spans="1:13" x14ac:dyDescent="0.2">
      <c r="A4184" s="1"/>
      <c r="B4184" s="1"/>
      <c r="C4184" s="16"/>
      <c r="D4184" s="1"/>
      <c r="E4184" s="1"/>
      <c r="F4184" s="1"/>
      <c r="G4184" s="1"/>
      <c r="H4184" s="11"/>
      <c r="I4184" s="11"/>
      <c r="J4184" s="11"/>
      <c r="K4184" s="2"/>
      <c r="L4184" s="2"/>
      <c r="M4184" s="1"/>
    </row>
    <row r="4185" spans="1:13" x14ac:dyDescent="0.2">
      <c r="A4185" s="1"/>
      <c r="B4185" s="1"/>
      <c r="C4185" s="16"/>
      <c r="D4185" s="1"/>
      <c r="E4185" s="1"/>
      <c r="F4185" s="1"/>
      <c r="G4185" s="1"/>
      <c r="H4185" s="11"/>
      <c r="I4185" s="11"/>
      <c r="J4185" s="11"/>
      <c r="K4185" s="2"/>
      <c r="L4185" s="2"/>
      <c r="M4185" s="1"/>
    </row>
    <row r="4186" spans="1:13" x14ac:dyDescent="0.2">
      <c r="A4186" s="1"/>
      <c r="B4186" s="1"/>
      <c r="C4186" s="16"/>
      <c r="D4186" s="1"/>
      <c r="E4186" s="1"/>
      <c r="F4186" s="1"/>
      <c r="G4186" s="1"/>
      <c r="H4186" s="11"/>
      <c r="I4186" s="11"/>
      <c r="J4186" s="11"/>
      <c r="K4186" s="2"/>
      <c r="L4186" s="2"/>
      <c r="M4186" s="1"/>
    </row>
    <row r="4187" spans="1:13" x14ac:dyDescent="0.2">
      <c r="A4187" s="1"/>
      <c r="B4187" s="1"/>
      <c r="C4187" s="16"/>
      <c r="D4187" s="1"/>
      <c r="E4187" s="1"/>
      <c r="F4187" s="1"/>
      <c r="G4187" s="1"/>
      <c r="H4187" s="11"/>
      <c r="I4187" s="11"/>
      <c r="J4187" s="11"/>
      <c r="K4187" s="2"/>
      <c r="L4187" s="2"/>
      <c r="M4187" s="1"/>
    </row>
    <row r="4188" spans="1:13" x14ac:dyDescent="0.2">
      <c r="A4188" s="1"/>
      <c r="B4188" s="1"/>
      <c r="C4188" s="16"/>
      <c r="D4188" s="1"/>
      <c r="E4188" s="1"/>
      <c r="F4188" s="1"/>
      <c r="G4188" s="1"/>
      <c r="H4188" s="11"/>
      <c r="I4188" s="11"/>
      <c r="J4188" s="11"/>
      <c r="K4188" s="2"/>
      <c r="L4188" s="2"/>
      <c r="M4188" s="1"/>
    </row>
    <row r="4189" spans="1:13" x14ac:dyDescent="0.2">
      <c r="A4189" s="1"/>
      <c r="B4189" s="1"/>
      <c r="C4189" s="16"/>
      <c r="D4189" s="1"/>
      <c r="E4189" s="1"/>
      <c r="F4189" s="1"/>
      <c r="G4189" s="1"/>
      <c r="H4189" s="11"/>
      <c r="I4189" s="11"/>
      <c r="J4189" s="11"/>
      <c r="K4189" s="2"/>
      <c r="L4189" s="2"/>
      <c r="M4189" s="1"/>
    </row>
    <row r="4190" spans="1:13" x14ac:dyDescent="0.2">
      <c r="A4190" s="1"/>
      <c r="B4190" s="1"/>
      <c r="C4190" s="16"/>
      <c r="D4190" s="1"/>
      <c r="E4190" s="1"/>
      <c r="F4190" s="1"/>
      <c r="G4190" s="1"/>
      <c r="H4190" s="11"/>
      <c r="I4190" s="11"/>
      <c r="J4190" s="11"/>
      <c r="K4190" s="2"/>
      <c r="L4190" s="2"/>
      <c r="M4190" s="1"/>
    </row>
    <row r="4191" spans="1:13" x14ac:dyDescent="0.2">
      <c r="A4191" s="1"/>
      <c r="B4191" s="1"/>
      <c r="C4191" s="16"/>
      <c r="D4191" s="1"/>
      <c r="E4191" s="1"/>
      <c r="F4191" s="1"/>
      <c r="G4191" s="1"/>
      <c r="H4191" s="11"/>
      <c r="I4191" s="11"/>
      <c r="J4191" s="11"/>
      <c r="K4191" s="2"/>
      <c r="L4191" s="2"/>
      <c r="M4191" s="1"/>
    </row>
    <row r="4192" spans="1:13" x14ac:dyDescent="0.2">
      <c r="A4192" s="1"/>
      <c r="B4192" s="1"/>
      <c r="C4192" s="16"/>
      <c r="D4192" s="1"/>
      <c r="E4192" s="1"/>
      <c r="F4192" s="1"/>
      <c r="G4192" s="1"/>
      <c r="H4192" s="11"/>
      <c r="I4192" s="11"/>
      <c r="J4192" s="11"/>
      <c r="K4192" s="2"/>
      <c r="L4192" s="2"/>
      <c r="M4192" s="1"/>
    </row>
    <row r="4193" spans="1:13" x14ac:dyDescent="0.2">
      <c r="A4193" s="1"/>
      <c r="B4193" s="1"/>
      <c r="C4193" s="16"/>
      <c r="D4193" s="1"/>
      <c r="E4193" s="1"/>
      <c r="F4193" s="1"/>
      <c r="G4193" s="1"/>
      <c r="H4193" s="11"/>
      <c r="I4193" s="11"/>
      <c r="J4193" s="11"/>
      <c r="K4193" s="2"/>
      <c r="L4193" s="2"/>
      <c r="M4193" s="1"/>
    </row>
    <row r="4194" spans="1:13" x14ac:dyDescent="0.2">
      <c r="A4194" s="1"/>
      <c r="B4194" s="1"/>
      <c r="C4194" s="16"/>
      <c r="D4194" s="1"/>
      <c r="E4194" s="1"/>
      <c r="F4194" s="1"/>
      <c r="G4194" s="1"/>
      <c r="H4194" s="11"/>
      <c r="I4194" s="11"/>
      <c r="J4194" s="11"/>
      <c r="K4194" s="2"/>
      <c r="L4194" s="2"/>
      <c r="M4194" s="1"/>
    </row>
    <row r="4195" spans="1:13" x14ac:dyDescent="0.2">
      <c r="A4195" s="1"/>
      <c r="B4195" s="1"/>
      <c r="C4195" s="16"/>
      <c r="D4195" s="1"/>
      <c r="E4195" s="1"/>
      <c r="F4195" s="1"/>
      <c r="G4195" s="1"/>
      <c r="H4195" s="11"/>
      <c r="I4195" s="11"/>
      <c r="J4195" s="11"/>
      <c r="K4195" s="2"/>
      <c r="L4195" s="2"/>
      <c r="M4195" s="1"/>
    </row>
    <row r="4196" spans="1:13" x14ac:dyDescent="0.2">
      <c r="A4196" s="1"/>
      <c r="B4196" s="1"/>
      <c r="C4196" s="16"/>
      <c r="D4196" s="1"/>
      <c r="E4196" s="1"/>
      <c r="F4196" s="1"/>
      <c r="G4196" s="1"/>
      <c r="H4196" s="11"/>
      <c r="I4196" s="11"/>
      <c r="J4196" s="11"/>
      <c r="K4196" s="2"/>
      <c r="L4196" s="2"/>
      <c r="M4196" s="1"/>
    </row>
    <row r="4197" spans="1:13" x14ac:dyDescent="0.2">
      <c r="A4197" s="1"/>
      <c r="B4197" s="1"/>
      <c r="C4197" s="16"/>
      <c r="D4197" s="1"/>
      <c r="E4197" s="1"/>
      <c r="F4197" s="1"/>
      <c r="G4197" s="1"/>
      <c r="H4197" s="11"/>
      <c r="I4197" s="11"/>
      <c r="J4197" s="11"/>
      <c r="K4197" s="2"/>
      <c r="L4197" s="2"/>
      <c r="M4197" s="1"/>
    </row>
    <row r="4198" spans="1:13" x14ac:dyDescent="0.2">
      <c r="A4198" s="1"/>
      <c r="B4198" s="1"/>
      <c r="C4198" s="16"/>
      <c r="D4198" s="1"/>
      <c r="E4198" s="1"/>
      <c r="F4198" s="1"/>
      <c r="G4198" s="1"/>
      <c r="H4198" s="11"/>
      <c r="I4198" s="11"/>
      <c r="J4198" s="11"/>
      <c r="K4198" s="2"/>
      <c r="L4198" s="2"/>
      <c r="M4198" s="1"/>
    </row>
    <row r="4199" spans="1:13" x14ac:dyDescent="0.2">
      <c r="A4199" s="1"/>
      <c r="B4199" s="1"/>
      <c r="C4199" s="16"/>
      <c r="D4199" s="1"/>
      <c r="E4199" s="1"/>
      <c r="F4199" s="1"/>
      <c r="G4199" s="1"/>
      <c r="H4199" s="11"/>
      <c r="I4199" s="11"/>
      <c r="J4199" s="11"/>
      <c r="K4199" s="2"/>
      <c r="L4199" s="2"/>
      <c r="M4199" s="1"/>
    </row>
    <row r="4200" spans="1:13" x14ac:dyDescent="0.2">
      <c r="A4200" s="1"/>
      <c r="B4200" s="1"/>
      <c r="C4200" s="16"/>
      <c r="D4200" s="1"/>
      <c r="E4200" s="1"/>
      <c r="F4200" s="1"/>
      <c r="G4200" s="1"/>
      <c r="H4200" s="11"/>
      <c r="I4200" s="11"/>
      <c r="J4200" s="11"/>
      <c r="K4200" s="2"/>
      <c r="L4200" s="2"/>
      <c r="M4200" s="1"/>
    </row>
    <row r="4201" spans="1:13" x14ac:dyDescent="0.2">
      <c r="A4201" s="1"/>
      <c r="B4201" s="1"/>
      <c r="C4201" s="16"/>
      <c r="D4201" s="1"/>
      <c r="E4201" s="1"/>
      <c r="F4201" s="1"/>
      <c r="G4201" s="1"/>
      <c r="H4201" s="11"/>
      <c r="I4201" s="11"/>
      <c r="J4201" s="11"/>
      <c r="K4201" s="2"/>
      <c r="L4201" s="2"/>
      <c r="M4201" s="1"/>
    </row>
    <row r="4202" spans="1:13" x14ac:dyDescent="0.2">
      <c r="A4202" s="1"/>
      <c r="B4202" s="1"/>
      <c r="C4202" s="16"/>
      <c r="D4202" s="1"/>
      <c r="E4202" s="1"/>
      <c r="F4202" s="1"/>
      <c r="G4202" s="1"/>
      <c r="H4202" s="11"/>
      <c r="I4202" s="11"/>
      <c r="J4202" s="11"/>
      <c r="K4202" s="2"/>
      <c r="L4202" s="2"/>
      <c r="M4202" s="1"/>
    </row>
    <row r="4203" spans="1:13" x14ac:dyDescent="0.2">
      <c r="A4203" s="1"/>
      <c r="B4203" s="1"/>
      <c r="C4203" s="16"/>
      <c r="D4203" s="1"/>
      <c r="E4203" s="1"/>
      <c r="F4203" s="1"/>
      <c r="G4203" s="1"/>
      <c r="H4203" s="11"/>
      <c r="I4203" s="11"/>
      <c r="J4203" s="11"/>
      <c r="K4203" s="2"/>
      <c r="L4203" s="2"/>
      <c r="M4203" s="1"/>
    </row>
    <row r="4204" spans="1:13" x14ac:dyDescent="0.2">
      <c r="A4204" s="1"/>
      <c r="B4204" s="1"/>
      <c r="C4204" s="16"/>
      <c r="D4204" s="1"/>
      <c r="E4204" s="1"/>
      <c r="F4204" s="1"/>
      <c r="G4204" s="1"/>
      <c r="H4204" s="11"/>
      <c r="I4204" s="11"/>
      <c r="J4204" s="11"/>
      <c r="K4204" s="2"/>
      <c r="L4204" s="2"/>
      <c r="M4204" s="1"/>
    </row>
    <row r="4205" spans="1:13" x14ac:dyDescent="0.2">
      <c r="A4205" s="1"/>
      <c r="B4205" s="1"/>
      <c r="C4205" s="16"/>
      <c r="D4205" s="1"/>
      <c r="E4205" s="1"/>
      <c r="F4205" s="1"/>
      <c r="G4205" s="1"/>
      <c r="H4205" s="11"/>
      <c r="I4205" s="11"/>
      <c r="J4205" s="11"/>
      <c r="K4205" s="2"/>
      <c r="L4205" s="2"/>
      <c r="M4205" s="1"/>
    </row>
    <row r="4206" spans="1:13" x14ac:dyDescent="0.2">
      <c r="A4206" s="1"/>
      <c r="B4206" s="1"/>
      <c r="C4206" s="16"/>
      <c r="D4206" s="1"/>
      <c r="E4206" s="1"/>
      <c r="F4206" s="1"/>
      <c r="G4206" s="1"/>
      <c r="H4206" s="11"/>
      <c r="I4206" s="11"/>
      <c r="J4206" s="11"/>
      <c r="K4206" s="2"/>
      <c r="L4206" s="2"/>
      <c r="M4206" s="1"/>
    </row>
    <row r="4207" spans="1:13" x14ac:dyDescent="0.2">
      <c r="A4207" s="1"/>
      <c r="B4207" s="1"/>
      <c r="C4207" s="16"/>
      <c r="D4207" s="1"/>
      <c r="E4207" s="1"/>
      <c r="F4207" s="1"/>
      <c r="G4207" s="1"/>
      <c r="H4207" s="11"/>
      <c r="I4207" s="11"/>
      <c r="J4207" s="11"/>
      <c r="K4207" s="2"/>
      <c r="L4207" s="2"/>
      <c r="M4207" s="1"/>
    </row>
    <row r="4208" spans="1:13" x14ac:dyDescent="0.2">
      <c r="A4208" s="1"/>
      <c r="B4208" s="1"/>
      <c r="C4208" s="16"/>
      <c r="D4208" s="1"/>
      <c r="E4208" s="1"/>
      <c r="F4208" s="1"/>
      <c r="G4208" s="1"/>
      <c r="H4208" s="11"/>
      <c r="I4208" s="11"/>
      <c r="J4208" s="11"/>
      <c r="K4208" s="2"/>
      <c r="L4208" s="2"/>
      <c r="M4208" s="1"/>
    </row>
    <row r="4209" spans="1:13" x14ac:dyDescent="0.2">
      <c r="A4209" s="1"/>
      <c r="B4209" s="1"/>
      <c r="C4209" s="16"/>
      <c r="D4209" s="1"/>
      <c r="E4209" s="1"/>
      <c r="F4209" s="1"/>
      <c r="G4209" s="1"/>
      <c r="H4209" s="11"/>
      <c r="I4209" s="11"/>
      <c r="J4209" s="11"/>
      <c r="K4209" s="2"/>
      <c r="L4209" s="2"/>
      <c r="M4209" s="1"/>
    </row>
    <row r="4210" spans="1:13" x14ac:dyDescent="0.2">
      <c r="A4210" s="1"/>
      <c r="B4210" s="1"/>
      <c r="C4210" s="16"/>
      <c r="D4210" s="1"/>
      <c r="E4210" s="1"/>
      <c r="F4210" s="1"/>
      <c r="G4210" s="1"/>
      <c r="H4210" s="11"/>
      <c r="I4210" s="11"/>
      <c r="J4210" s="11"/>
      <c r="K4210" s="2"/>
      <c r="L4210" s="2"/>
      <c r="M4210" s="1"/>
    </row>
    <row r="4211" spans="1:13" x14ac:dyDescent="0.2">
      <c r="A4211" s="1"/>
      <c r="B4211" s="1"/>
      <c r="C4211" s="16"/>
      <c r="D4211" s="1"/>
      <c r="E4211" s="1"/>
      <c r="F4211" s="1"/>
      <c r="G4211" s="1"/>
      <c r="H4211" s="11"/>
      <c r="I4211" s="11"/>
      <c r="J4211" s="11"/>
      <c r="K4211" s="2"/>
      <c r="L4211" s="2"/>
      <c r="M4211" s="1"/>
    </row>
    <row r="4212" spans="1:13" x14ac:dyDescent="0.2">
      <c r="A4212" s="1"/>
      <c r="B4212" s="1"/>
      <c r="C4212" s="16"/>
      <c r="D4212" s="1"/>
      <c r="E4212" s="1"/>
      <c r="F4212" s="1"/>
      <c r="G4212" s="1"/>
      <c r="H4212" s="11"/>
      <c r="I4212" s="11"/>
      <c r="J4212" s="11"/>
      <c r="K4212" s="2"/>
      <c r="L4212" s="2"/>
      <c r="M4212" s="1"/>
    </row>
    <row r="4213" spans="1:13" x14ac:dyDescent="0.2">
      <c r="A4213" s="1"/>
      <c r="B4213" s="1"/>
      <c r="C4213" s="16"/>
      <c r="D4213" s="1"/>
      <c r="E4213" s="1"/>
      <c r="F4213" s="1"/>
      <c r="G4213" s="1"/>
      <c r="H4213" s="11"/>
      <c r="I4213" s="11"/>
      <c r="J4213" s="11"/>
      <c r="K4213" s="2"/>
      <c r="L4213" s="2"/>
      <c r="M4213" s="1"/>
    </row>
    <row r="4214" spans="1:13" x14ac:dyDescent="0.2">
      <c r="A4214" s="1"/>
      <c r="B4214" s="1"/>
      <c r="C4214" s="16"/>
      <c r="D4214" s="1"/>
      <c r="E4214" s="1"/>
      <c r="F4214" s="1"/>
      <c r="G4214" s="1"/>
      <c r="H4214" s="11"/>
      <c r="I4214" s="11"/>
      <c r="J4214" s="11"/>
      <c r="K4214" s="2"/>
      <c r="L4214" s="2"/>
      <c r="M4214" s="1"/>
    </row>
    <row r="4215" spans="1:13" x14ac:dyDescent="0.2">
      <c r="A4215" s="1"/>
      <c r="B4215" s="1"/>
      <c r="C4215" s="16"/>
      <c r="D4215" s="1"/>
      <c r="E4215" s="1"/>
      <c r="F4215" s="1"/>
      <c r="G4215" s="1"/>
      <c r="H4215" s="11"/>
      <c r="I4215" s="11"/>
      <c r="J4215" s="11"/>
      <c r="K4215" s="2"/>
      <c r="L4215" s="2"/>
      <c r="M4215" s="1"/>
    </row>
    <row r="4216" spans="1:13" x14ac:dyDescent="0.2">
      <c r="A4216" s="1"/>
      <c r="B4216" s="1"/>
      <c r="C4216" s="16"/>
      <c r="D4216" s="1"/>
      <c r="E4216" s="1"/>
      <c r="F4216" s="1"/>
      <c r="G4216" s="1"/>
      <c r="H4216" s="11"/>
      <c r="I4216" s="11"/>
      <c r="J4216" s="11"/>
      <c r="K4216" s="2"/>
      <c r="L4216" s="2"/>
      <c r="M4216" s="1"/>
    </row>
    <row r="4217" spans="1:13" x14ac:dyDescent="0.2">
      <c r="A4217" s="1"/>
      <c r="B4217" s="1"/>
      <c r="C4217" s="16"/>
      <c r="D4217" s="1"/>
      <c r="E4217" s="1"/>
      <c r="F4217" s="1"/>
      <c r="G4217" s="1"/>
      <c r="H4217" s="11"/>
      <c r="I4217" s="11"/>
      <c r="J4217" s="11"/>
      <c r="K4217" s="2"/>
      <c r="L4217" s="2"/>
      <c r="M4217" s="1"/>
    </row>
    <row r="4218" spans="1:13" x14ac:dyDescent="0.2">
      <c r="A4218" s="1"/>
      <c r="B4218" s="1"/>
      <c r="C4218" s="16"/>
      <c r="D4218" s="1"/>
      <c r="E4218" s="1"/>
      <c r="F4218" s="1"/>
      <c r="G4218" s="1"/>
      <c r="H4218" s="11"/>
      <c r="I4218" s="11"/>
      <c r="J4218" s="11"/>
      <c r="K4218" s="2"/>
      <c r="L4218" s="2"/>
      <c r="M4218" s="1"/>
    </row>
    <row r="4219" spans="1:13" x14ac:dyDescent="0.2">
      <c r="A4219" s="1"/>
      <c r="B4219" s="1"/>
      <c r="C4219" s="16"/>
      <c r="D4219" s="1"/>
      <c r="E4219" s="1"/>
      <c r="F4219" s="1"/>
      <c r="G4219" s="1"/>
      <c r="H4219" s="11"/>
      <c r="I4219" s="11"/>
      <c r="J4219" s="11"/>
      <c r="K4219" s="2"/>
      <c r="L4219" s="2"/>
      <c r="M4219" s="1"/>
    </row>
    <row r="4220" spans="1:13" x14ac:dyDescent="0.2">
      <c r="A4220" s="1"/>
      <c r="B4220" s="1"/>
      <c r="C4220" s="16"/>
      <c r="D4220" s="1"/>
      <c r="E4220" s="1"/>
      <c r="F4220" s="1"/>
      <c r="G4220" s="1"/>
      <c r="H4220" s="11"/>
      <c r="I4220" s="11"/>
      <c r="J4220" s="11"/>
      <c r="K4220" s="2"/>
      <c r="L4220" s="2"/>
      <c r="M4220" s="1"/>
    </row>
    <row r="4221" spans="1:13" x14ac:dyDescent="0.2">
      <c r="A4221" s="1"/>
      <c r="B4221" s="1"/>
      <c r="C4221" s="16"/>
      <c r="D4221" s="1"/>
      <c r="E4221" s="1"/>
      <c r="F4221" s="1"/>
      <c r="G4221" s="1"/>
      <c r="H4221" s="11"/>
      <c r="I4221" s="11"/>
      <c r="J4221" s="11"/>
      <c r="K4221" s="2"/>
      <c r="L4221" s="2"/>
      <c r="M4221" s="1"/>
    </row>
    <row r="4222" spans="1:13" x14ac:dyDescent="0.2">
      <c r="A4222" s="1"/>
      <c r="B4222" s="1"/>
      <c r="C4222" s="16"/>
      <c r="D4222" s="1"/>
      <c r="E4222" s="1"/>
      <c r="F4222" s="1"/>
      <c r="G4222" s="1"/>
      <c r="H4222" s="11"/>
      <c r="I4222" s="11"/>
      <c r="J4222" s="11"/>
      <c r="K4222" s="2"/>
      <c r="L4222" s="2"/>
      <c r="M4222" s="1"/>
    </row>
    <row r="4223" spans="1:13" x14ac:dyDescent="0.2">
      <c r="A4223" s="1"/>
      <c r="B4223" s="1"/>
      <c r="C4223" s="16"/>
      <c r="D4223" s="1"/>
      <c r="E4223" s="1"/>
      <c r="F4223" s="1"/>
      <c r="G4223" s="1"/>
      <c r="H4223" s="11"/>
      <c r="I4223" s="11"/>
      <c r="J4223" s="11"/>
      <c r="K4223" s="2"/>
      <c r="L4223" s="2"/>
      <c r="M4223" s="1"/>
    </row>
    <row r="4224" spans="1:13" x14ac:dyDescent="0.2">
      <c r="A4224" s="1"/>
      <c r="B4224" s="1"/>
      <c r="C4224" s="16"/>
      <c r="D4224" s="1"/>
      <c r="E4224" s="1"/>
      <c r="F4224" s="1"/>
      <c r="G4224" s="1"/>
      <c r="H4224" s="11"/>
      <c r="I4224" s="11"/>
      <c r="J4224" s="11"/>
      <c r="K4224" s="2"/>
      <c r="L4224" s="2"/>
      <c r="M4224" s="1"/>
    </row>
    <row r="4225" spans="1:13" x14ac:dyDescent="0.2">
      <c r="A4225" s="1"/>
      <c r="B4225" s="1"/>
      <c r="C4225" s="16"/>
      <c r="D4225" s="1"/>
      <c r="E4225" s="1"/>
      <c r="F4225" s="1"/>
      <c r="G4225" s="1"/>
      <c r="H4225" s="11"/>
      <c r="I4225" s="11"/>
      <c r="J4225" s="11"/>
      <c r="K4225" s="2"/>
      <c r="L4225" s="2"/>
      <c r="M4225" s="1"/>
    </row>
    <row r="4226" spans="1:13" x14ac:dyDescent="0.2">
      <c r="A4226" s="1"/>
      <c r="B4226" s="1"/>
      <c r="C4226" s="16"/>
      <c r="D4226" s="1"/>
      <c r="E4226" s="1"/>
      <c r="F4226" s="1"/>
      <c r="G4226" s="1"/>
      <c r="H4226" s="11"/>
      <c r="I4226" s="11"/>
      <c r="J4226" s="11"/>
      <c r="K4226" s="2"/>
      <c r="L4226" s="2"/>
      <c r="M4226" s="1"/>
    </row>
    <row r="4227" spans="1:13" x14ac:dyDescent="0.2">
      <c r="A4227" s="1"/>
      <c r="B4227" s="1"/>
      <c r="C4227" s="16"/>
      <c r="D4227" s="1"/>
      <c r="E4227" s="1"/>
      <c r="F4227" s="1"/>
      <c r="G4227" s="1"/>
      <c r="H4227" s="11"/>
      <c r="I4227" s="11"/>
      <c r="J4227" s="11"/>
      <c r="K4227" s="2"/>
      <c r="L4227" s="2"/>
      <c r="M4227" s="1"/>
    </row>
    <row r="4228" spans="1:13" x14ac:dyDescent="0.2">
      <c r="A4228" s="1"/>
      <c r="B4228" s="1"/>
      <c r="C4228" s="16"/>
      <c r="D4228" s="1"/>
      <c r="E4228" s="1"/>
      <c r="F4228" s="1"/>
      <c r="G4228" s="1"/>
      <c r="H4228" s="11"/>
      <c r="I4228" s="11"/>
      <c r="J4228" s="11"/>
      <c r="K4228" s="2"/>
      <c r="L4228" s="2"/>
      <c r="M4228" s="1"/>
    </row>
    <row r="4229" spans="1:13" x14ac:dyDescent="0.2">
      <c r="A4229" s="1"/>
      <c r="B4229" s="1"/>
      <c r="C4229" s="16"/>
      <c r="D4229" s="1"/>
      <c r="E4229" s="1"/>
      <c r="F4229" s="1"/>
      <c r="G4229" s="1"/>
      <c r="H4229" s="11"/>
      <c r="I4229" s="11"/>
      <c r="J4229" s="11"/>
      <c r="K4229" s="2"/>
      <c r="L4229" s="2"/>
      <c r="M4229" s="1"/>
    </row>
    <row r="4230" spans="1:13" x14ac:dyDescent="0.2">
      <c r="A4230" s="1"/>
      <c r="B4230" s="1"/>
      <c r="C4230" s="16"/>
      <c r="D4230" s="1"/>
      <c r="E4230" s="1"/>
      <c r="F4230" s="1"/>
      <c r="G4230" s="1"/>
      <c r="H4230" s="11"/>
      <c r="I4230" s="11"/>
      <c r="J4230" s="11"/>
      <c r="K4230" s="2"/>
      <c r="L4230" s="2"/>
      <c r="M4230" s="1"/>
    </row>
    <row r="4231" spans="1:13" x14ac:dyDescent="0.2">
      <c r="A4231" s="1"/>
      <c r="B4231" s="1"/>
      <c r="C4231" s="16"/>
      <c r="D4231" s="1"/>
      <c r="E4231" s="1"/>
      <c r="F4231" s="1"/>
      <c r="G4231" s="1"/>
      <c r="H4231" s="11"/>
      <c r="I4231" s="11"/>
      <c r="J4231" s="11"/>
      <c r="K4231" s="2"/>
      <c r="L4231" s="2"/>
      <c r="M4231" s="1"/>
    </row>
    <row r="4232" spans="1:13" x14ac:dyDescent="0.2">
      <c r="A4232" s="1"/>
      <c r="B4232" s="1"/>
      <c r="C4232" s="16"/>
      <c r="D4232" s="1"/>
      <c r="E4232" s="1"/>
      <c r="F4232" s="1"/>
      <c r="G4232" s="1"/>
      <c r="H4232" s="11"/>
      <c r="I4232" s="11"/>
      <c r="J4232" s="11"/>
      <c r="K4232" s="2"/>
      <c r="L4232" s="2"/>
      <c r="M4232" s="1"/>
    </row>
    <row r="4233" spans="1:13" x14ac:dyDescent="0.2">
      <c r="A4233" s="1"/>
      <c r="B4233" s="1"/>
      <c r="C4233" s="16"/>
      <c r="D4233" s="1"/>
      <c r="E4233" s="1"/>
      <c r="F4233" s="1"/>
      <c r="G4233" s="1"/>
      <c r="H4233" s="11"/>
      <c r="I4233" s="11"/>
      <c r="J4233" s="11"/>
      <c r="K4233" s="2"/>
      <c r="L4233" s="2"/>
      <c r="M4233" s="1"/>
    </row>
    <row r="4234" spans="1:13" x14ac:dyDescent="0.2">
      <c r="A4234" s="1"/>
      <c r="B4234" s="1"/>
      <c r="C4234" s="16"/>
      <c r="D4234" s="1"/>
      <c r="E4234" s="1"/>
      <c r="F4234" s="1"/>
      <c r="G4234" s="1"/>
      <c r="H4234" s="11"/>
      <c r="I4234" s="11"/>
      <c r="J4234" s="11"/>
      <c r="K4234" s="2"/>
      <c r="L4234" s="2"/>
      <c r="M4234" s="1"/>
    </row>
    <row r="4235" spans="1:13" x14ac:dyDescent="0.2">
      <c r="A4235" s="1"/>
      <c r="B4235" s="1"/>
      <c r="C4235" s="16"/>
      <c r="D4235" s="1"/>
      <c r="E4235" s="1"/>
      <c r="F4235" s="1"/>
      <c r="G4235" s="1"/>
      <c r="H4235" s="11"/>
      <c r="I4235" s="11"/>
      <c r="J4235" s="11"/>
      <c r="K4235" s="2"/>
      <c r="L4235" s="2"/>
      <c r="M4235" s="1"/>
    </row>
    <row r="4236" spans="1:13" x14ac:dyDescent="0.2">
      <c r="A4236" s="1"/>
      <c r="B4236" s="1"/>
      <c r="C4236" s="16"/>
      <c r="D4236" s="1"/>
      <c r="E4236" s="1"/>
      <c r="F4236" s="1"/>
      <c r="G4236" s="1"/>
      <c r="H4236" s="11"/>
      <c r="I4236" s="11"/>
      <c r="J4236" s="11"/>
      <c r="K4236" s="2"/>
      <c r="L4236" s="2"/>
      <c r="M4236" s="1"/>
    </row>
    <row r="4237" spans="1:13" x14ac:dyDescent="0.2">
      <c r="A4237" s="1"/>
      <c r="B4237" s="1"/>
      <c r="C4237" s="16"/>
      <c r="D4237" s="1"/>
      <c r="E4237" s="1"/>
      <c r="F4237" s="1"/>
      <c r="G4237" s="1"/>
      <c r="H4237" s="11"/>
      <c r="I4237" s="11"/>
      <c r="J4237" s="11"/>
      <c r="K4237" s="2"/>
      <c r="L4237" s="2"/>
      <c r="M4237" s="1"/>
    </row>
    <row r="4238" spans="1:13" x14ac:dyDescent="0.2">
      <c r="A4238" s="1"/>
      <c r="B4238" s="1"/>
      <c r="C4238" s="16"/>
      <c r="D4238" s="1"/>
      <c r="E4238" s="1"/>
      <c r="F4238" s="1"/>
      <c r="G4238" s="1"/>
      <c r="H4238" s="11"/>
      <c r="I4238" s="11"/>
      <c r="J4238" s="11"/>
      <c r="K4238" s="2"/>
      <c r="L4238" s="2"/>
      <c r="M4238" s="1"/>
    </row>
    <row r="4239" spans="1:13" x14ac:dyDescent="0.2">
      <c r="A4239" s="1"/>
      <c r="B4239" s="1"/>
      <c r="C4239" s="16"/>
      <c r="D4239" s="1"/>
      <c r="E4239" s="1"/>
      <c r="F4239" s="1"/>
      <c r="G4239" s="1"/>
      <c r="H4239" s="11"/>
      <c r="I4239" s="11"/>
      <c r="J4239" s="11"/>
      <c r="K4239" s="2"/>
      <c r="L4239" s="2"/>
      <c r="M4239" s="1"/>
    </row>
    <row r="4240" spans="1:13" x14ac:dyDescent="0.2">
      <c r="A4240" s="1"/>
      <c r="B4240" s="1"/>
      <c r="C4240" s="16"/>
      <c r="D4240" s="1"/>
      <c r="E4240" s="1"/>
      <c r="F4240" s="1"/>
      <c r="G4240" s="1"/>
      <c r="H4240" s="11"/>
      <c r="I4240" s="11"/>
      <c r="J4240" s="11"/>
      <c r="K4240" s="2"/>
      <c r="L4240" s="2"/>
      <c r="M4240" s="1"/>
    </row>
    <row r="4241" spans="1:13" x14ac:dyDescent="0.2">
      <c r="A4241" s="1"/>
      <c r="B4241" s="1"/>
      <c r="C4241" s="16"/>
      <c r="D4241" s="1"/>
      <c r="E4241" s="1"/>
      <c r="F4241" s="1"/>
      <c r="G4241" s="1"/>
      <c r="H4241" s="11"/>
      <c r="I4241" s="11"/>
      <c r="J4241" s="11"/>
      <c r="K4241" s="2"/>
      <c r="L4241" s="2"/>
      <c r="M4241" s="1"/>
    </row>
    <row r="4242" spans="1:13" x14ac:dyDescent="0.2">
      <c r="A4242" s="1"/>
      <c r="B4242" s="1"/>
      <c r="C4242" s="16"/>
      <c r="D4242" s="1"/>
      <c r="E4242" s="1"/>
      <c r="F4242" s="1"/>
      <c r="G4242" s="1"/>
      <c r="H4242" s="11"/>
      <c r="I4242" s="11"/>
      <c r="J4242" s="11"/>
      <c r="K4242" s="2"/>
      <c r="L4242" s="2"/>
      <c r="M4242" s="1"/>
    </row>
    <row r="4243" spans="1:13" x14ac:dyDescent="0.2">
      <c r="A4243" s="1"/>
      <c r="B4243" s="1"/>
      <c r="C4243" s="16"/>
      <c r="D4243" s="1"/>
      <c r="E4243" s="1"/>
      <c r="F4243" s="1"/>
      <c r="G4243" s="1"/>
      <c r="H4243" s="11"/>
      <c r="I4243" s="11"/>
      <c r="J4243" s="11"/>
      <c r="K4243" s="2"/>
      <c r="L4243" s="2"/>
      <c r="M4243" s="1"/>
    </row>
    <row r="4244" spans="1:13" x14ac:dyDescent="0.2">
      <c r="A4244" s="1"/>
      <c r="B4244" s="1"/>
      <c r="C4244" s="16"/>
      <c r="D4244" s="1"/>
      <c r="E4244" s="1"/>
      <c r="F4244" s="1"/>
      <c r="G4244" s="1"/>
      <c r="H4244" s="11"/>
      <c r="I4244" s="11"/>
      <c r="J4244" s="11"/>
      <c r="K4244" s="2"/>
      <c r="L4244" s="2"/>
      <c r="M4244" s="1"/>
    </row>
    <row r="4245" spans="1:13" x14ac:dyDescent="0.2">
      <c r="A4245" s="1"/>
      <c r="B4245" s="1"/>
      <c r="C4245" s="16"/>
      <c r="D4245" s="1"/>
      <c r="E4245" s="1"/>
      <c r="F4245" s="1"/>
      <c r="G4245" s="1"/>
      <c r="H4245" s="11"/>
      <c r="I4245" s="11"/>
      <c r="J4245" s="11"/>
      <c r="K4245" s="2"/>
      <c r="L4245" s="2"/>
      <c r="M4245" s="1"/>
    </row>
    <row r="4246" spans="1:13" x14ac:dyDescent="0.2">
      <c r="A4246" s="1"/>
      <c r="B4246" s="1"/>
      <c r="C4246" s="16"/>
      <c r="D4246" s="1"/>
      <c r="E4246" s="1"/>
      <c r="F4246" s="1"/>
      <c r="G4246" s="1"/>
      <c r="H4246" s="11"/>
      <c r="I4246" s="11"/>
      <c r="J4246" s="11"/>
      <c r="K4246" s="2"/>
      <c r="L4246" s="2"/>
      <c r="M4246" s="1"/>
    </row>
    <row r="4247" spans="1:13" x14ac:dyDescent="0.2">
      <c r="A4247" s="1"/>
      <c r="B4247" s="1"/>
      <c r="C4247" s="16"/>
      <c r="D4247" s="1"/>
      <c r="E4247" s="1"/>
      <c r="F4247" s="1"/>
      <c r="G4247" s="1"/>
      <c r="H4247" s="11"/>
      <c r="I4247" s="11"/>
      <c r="J4247" s="11"/>
      <c r="K4247" s="2"/>
      <c r="L4247" s="2"/>
      <c r="M4247" s="1"/>
    </row>
    <row r="4248" spans="1:13" x14ac:dyDescent="0.2">
      <c r="A4248" s="1"/>
      <c r="B4248" s="1"/>
      <c r="C4248" s="16"/>
      <c r="D4248" s="1"/>
      <c r="E4248" s="1"/>
      <c r="F4248" s="1"/>
      <c r="G4248" s="1"/>
      <c r="H4248" s="11"/>
      <c r="I4248" s="11"/>
      <c r="J4248" s="11"/>
      <c r="K4248" s="2"/>
      <c r="L4248" s="2"/>
      <c r="M4248" s="1"/>
    </row>
    <row r="4249" spans="1:13" x14ac:dyDescent="0.2">
      <c r="A4249" s="1"/>
      <c r="B4249" s="1"/>
      <c r="C4249" s="16"/>
      <c r="D4249" s="1"/>
      <c r="E4249" s="1"/>
      <c r="F4249" s="1"/>
      <c r="G4249" s="1"/>
      <c r="H4249" s="11"/>
      <c r="I4249" s="11"/>
      <c r="J4249" s="11"/>
      <c r="K4249" s="2"/>
      <c r="L4249" s="2"/>
      <c r="M4249" s="1"/>
    </row>
    <row r="4250" spans="1:13" x14ac:dyDescent="0.2">
      <c r="A4250" s="1"/>
      <c r="B4250" s="1"/>
      <c r="C4250" s="16"/>
      <c r="D4250" s="1"/>
      <c r="E4250" s="1"/>
      <c r="F4250" s="1"/>
      <c r="G4250" s="1"/>
      <c r="H4250" s="11"/>
      <c r="I4250" s="11"/>
      <c r="J4250" s="11"/>
      <c r="K4250" s="2"/>
      <c r="L4250" s="2"/>
      <c r="M4250" s="1"/>
    </row>
    <row r="4251" spans="1:13" x14ac:dyDescent="0.2">
      <c r="A4251" s="1"/>
      <c r="B4251" s="1"/>
      <c r="C4251" s="16"/>
      <c r="D4251" s="1"/>
      <c r="E4251" s="1"/>
      <c r="F4251" s="1"/>
      <c r="G4251" s="1"/>
      <c r="H4251" s="11"/>
      <c r="I4251" s="11"/>
      <c r="J4251" s="11"/>
      <c r="K4251" s="2"/>
      <c r="L4251" s="2"/>
      <c r="M4251" s="1"/>
    </row>
    <row r="4252" spans="1:13" x14ac:dyDescent="0.2">
      <c r="A4252" s="1"/>
      <c r="B4252" s="1"/>
      <c r="C4252" s="16"/>
      <c r="D4252" s="1"/>
      <c r="E4252" s="1"/>
      <c r="F4252" s="1"/>
      <c r="G4252" s="1"/>
      <c r="H4252" s="11"/>
      <c r="I4252" s="11"/>
      <c r="J4252" s="11"/>
      <c r="K4252" s="2"/>
      <c r="L4252" s="2"/>
      <c r="M4252" s="1"/>
    </row>
    <row r="4253" spans="1:13" x14ac:dyDescent="0.2">
      <c r="A4253" s="1"/>
      <c r="B4253" s="1"/>
      <c r="C4253" s="16"/>
      <c r="D4253" s="1"/>
      <c r="E4253" s="1"/>
      <c r="F4253" s="1"/>
      <c r="G4253" s="1"/>
      <c r="H4253" s="11"/>
      <c r="I4253" s="11"/>
      <c r="J4253" s="11"/>
      <c r="K4253" s="2"/>
      <c r="L4253" s="2"/>
      <c r="M4253" s="1"/>
    </row>
    <row r="4254" spans="1:13" x14ac:dyDescent="0.2">
      <c r="A4254" s="1"/>
      <c r="B4254" s="1"/>
      <c r="C4254" s="16"/>
      <c r="D4254" s="1"/>
      <c r="E4254" s="1"/>
      <c r="F4254" s="1"/>
      <c r="G4254" s="1"/>
      <c r="H4254" s="11"/>
      <c r="I4254" s="11"/>
      <c r="J4254" s="11"/>
      <c r="K4254" s="2"/>
      <c r="L4254" s="2"/>
      <c r="M4254" s="1"/>
    </row>
    <row r="4255" spans="1:13" x14ac:dyDescent="0.2">
      <c r="A4255" s="1"/>
      <c r="B4255" s="1"/>
      <c r="C4255" s="16"/>
      <c r="D4255" s="1"/>
      <c r="E4255" s="1"/>
      <c r="F4255" s="1"/>
      <c r="G4255" s="1"/>
      <c r="H4255" s="11"/>
      <c r="I4255" s="11"/>
      <c r="J4255" s="11"/>
      <c r="K4255" s="2"/>
      <c r="L4255" s="2"/>
      <c r="M4255" s="1"/>
    </row>
    <row r="4256" spans="1:13" x14ac:dyDescent="0.2">
      <c r="A4256" s="1"/>
      <c r="B4256" s="1"/>
      <c r="C4256" s="16"/>
      <c r="D4256" s="1"/>
      <c r="E4256" s="1"/>
      <c r="F4256" s="1"/>
      <c r="G4256" s="1"/>
      <c r="H4256" s="11"/>
      <c r="I4256" s="11"/>
      <c r="J4256" s="11"/>
      <c r="K4256" s="2"/>
      <c r="L4256" s="2"/>
      <c r="M4256" s="1"/>
    </row>
    <row r="4257" spans="1:13" x14ac:dyDescent="0.2">
      <c r="A4257" s="1"/>
      <c r="B4257" s="1"/>
      <c r="C4257" s="16"/>
      <c r="D4257" s="1"/>
      <c r="E4257" s="1"/>
      <c r="F4257" s="1"/>
      <c r="G4257" s="1"/>
      <c r="H4257" s="11"/>
      <c r="I4257" s="11"/>
      <c r="J4257" s="11"/>
      <c r="K4257" s="2"/>
      <c r="L4257" s="2"/>
      <c r="M4257" s="1"/>
    </row>
    <row r="4258" spans="1:13" x14ac:dyDescent="0.2">
      <c r="A4258" s="1"/>
      <c r="B4258" s="1"/>
      <c r="C4258" s="16"/>
      <c r="D4258" s="1"/>
      <c r="E4258" s="1"/>
      <c r="F4258" s="1"/>
      <c r="G4258" s="1"/>
      <c r="H4258" s="11"/>
      <c r="I4258" s="11"/>
      <c r="J4258" s="11"/>
      <c r="K4258" s="2"/>
      <c r="L4258" s="2"/>
      <c r="M4258" s="1"/>
    </row>
    <row r="4259" spans="1:13" x14ac:dyDescent="0.2">
      <c r="A4259" s="1"/>
      <c r="B4259" s="1"/>
      <c r="C4259" s="16"/>
      <c r="D4259" s="1"/>
      <c r="E4259" s="1"/>
      <c r="F4259" s="1"/>
      <c r="G4259" s="1"/>
      <c r="H4259" s="11"/>
      <c r="I4259" s="11"/>
      <c r="J4259" s="11"/>
      <c r="K4259" s="2"/>
      <c r="L4259" s="2"/>
      <c r="M4259" s="1"/>
    </row>
    <row r="4260" spans="1:13" x14ac:dyDescent="0.2">
      <c r="A4260" s="1"/>
      <c r="B4260" s="1"/>
      <c r="C4260" s="16"/>
      <c r="D4260" s="1"/>
      <c r="E4260" s="1"/>
      <c r="F4260" s="1"/>
      <c r="G4260" s="1"/>
      <c r="H4260" s="11"/>
      <c r="I4260" s="11"/>
      <c r="J4260" s="11"/>
      <c r="K4260" s="2"/>
      <c r="L4260" s="2"/>
      <c r="M4260" s="1"/>
    </row>
    <row r="4261" spans="1:13" x14ac:dyDescent="0.2">
      <c r="A4261" s="1"/>
      <c r="B4261" s="1"/>
      <c r="C4261" s="16"/>
      <c r="D4261" s="1"/>
      <c r="E4261" s="1"/>
      <c r="F4261" s="1"/>
      <c r="G4261" s="1"/>
      <c r="H4261" s="11"/>
      <c r="I4261" s="11"/>
      <c r="J4261" s="11"/>
      <c r="K4261" s="2"/>
      <c r="L4261" s="2"/>
      <c r="M4261" s="1"/>
    </row>
    <row r="4262" spans="1:13" x14ac:dyDescent="0.2">
      <c r="A4262" s="1"/>
      <c r="B4262" s="1"/>
      <c r="C4262" s="16"/>
      <c r="D4262" s="1"/>
      <c r="E4262" s="1"/>
      <c r="F4262" s="1"/>
      <c r="G4262" s="1"/>
      <c r="H4262" s="11"/>
      <c r="I4262" s="11"/>
      <c r="J4262" s="11"/>
      <c r="K4262" s="2"/>
      <c r="L4262" s="2"/>
      <c r="M4262" s="1"/>
    </row>
    <row r="4263" spans="1:13" x14ac:dyDescent="0.2">
      <c r="A4263" s="1"/>
      <c r="B4263" s="1"/>
      <c r="C4263" s="16"/>
      <c r="D4263" s="1"/>
      <c r="E4263" s="1"/>
      <c r="F4263" s="1"/>
      <c r="G4263" s="1"/>
      <c r="H4263" s="11"/>
      <c r="I4263" s="11"/>
      <c r="J4263" s="11"/>
      <c r="K4263" s="2"/>
      <c r="L4263" s="2"/>
      <c r="M4263" s="1"/>
    </row>
    <row r="4264" spans="1:13" x14ac:dyDescent="0.2">
      <c r="A4264" s="1"/>
      <c r="B4264" s="1"/>
      <c r="C4264" s="16"/>
      <c r="D4264" s="1"/>
      <c r="E4264" s="1"/>
      <c r="F4264" s="1"/>
      <c r="G4264" s="1"/>
      <c r="H4264" s="11"/>
      <c r="I4264" s="11"/>
      <c r="J4264" s="11"/>
      <c r="K4264" s="2"/>
      <c r="L4264" s="2"/>
      <c r="M4264" s="1"/>
    </row>
    <row r="4265" spans="1:13" x14ac:dyDescent="0.2">
      <c r="A4265" s="1"/>
      <c r="B4265" s="1"/>
      <c r="C4265" s="16"/>
      <c r="D4265" s="1"/>
      <c r="E4265" s="1"/>
      <c r="F4265" s="1"/>
      <c r="G4265" s="1"/>
      <c r="H4265" s="11"/>
      <c r="I4265" s="11"/>
      <c r="J4265" s="11"/>
      <c r="K4265" s="2"/>
      <c r="L4265" s="2"/>
      <c r="M4265" s="1"/>
    </row>
    <row r="4266" spans="1:13" x14ac:dyDescent="0.2">
      <c r="A4266" s="1"/>
      <c r="B4266" s="1"/>
      <c r="C4266" s="16"/>
      <c r="D4266" s="1"/>
      <c r="E4266" s="1"/>
      <c r="F4266" s="1"/>
      <c r="G4266" s="1"/>
      <c r="H4266" s="11"/>
      <c r="I4266" s="11"/>
      <c r="J4266" s="11"/>
      <c r="K4266" s="2"/>
      <c r="L4266" s="2"/>
      <c r="M4266" s="1"/>
    </row>
    <row r="4267" spans="1:13" x14ac:dyDescent="0.2">
      <c r="A4267" s="1"/>
      <c r="B4267" s="1"/>
      <c r="C4267" s="16"/>
      <c r="D4267" s="1"/>
      <c r="E4267" s="1"/>
      <c r="F4267" s="1"/>
      <c r="G4267" s="1"/>
      <c r="H4267" s="11"/>
      <c r="I4267" s="11"/>
      <c r="J4267" s="11"/>
      <c r="K4267" s="2"/>
      <c r="L4267" s="2"/>
      <c r="M4267" s="1"/>
    </row>
    <row r="4268" spans="1:13" x14ac:dyDescent="0.2">
      <c r="A4268" s="1"/>
      <c r="B4268" s="1"/>
      <c r="C4268" s="16"/>
      <c r="D4268" s="1"/>
      <c r="E4268" s="1"/>
      <c r="F4268" s="1"/>
      <c r="G4268" s="1"/>
      <c r="H4268" s="11"/>
      <c r="I4268" s="11"/>
      <c r="J4268" s="11"/>
      <c r="K4268" s="2"/>
      <c r="L4268" s="2"/>
      <c r="M4268" s="1"/>
    </row>
    <row r="4269" spans="1:13" x14ac:dyDescent="0.2">
      <c r="A4269" s="1"/>
      <c r="B4269" s="1"/>
      <c r="C4269" s="16"/>
      <c r="D4269" s="1"/>
      <c r="E4269" s="1"/>
      <c r="F4269" s="1"/>
      <c r="G4269" s="1"/>
      <c r="H4269" s="11"/>
      <c r="I4269" s="11"/>
      <c r="J4269" s="11"/>
      <c r="K4269" s="2"/>
      <c r="L4269" s="2"/>
      <c r="M4269" s="1"/>
    </row>
    <row r="4270" spans="1:13" x14ac:dyDescent="0.2">
      <c r="A4270" s="1"/>
      <c r="B4270" s="1"/>
      <c r="C4270" s="16"/>
      <c r="D4270" s="1"/>
      <c r="E4270" s="1"/>
      <c r="F4270" s="1"/>
      <c r="G4270" s="1"/>
      <c r="H4270" s="11"/>
      <c r="I4270" s="11"/>
      <c r="J4270" s="11"/>
      <c r="K4270" s="2"/>
      <c r="L4270" s="2"/>
      <c r="M4270" s="1"/>
    </row>
    <row r="4271" spans="1:13" x14ac:dyDescent="0.2">
      <c r="A4271" s="1"/>
      <c r="B4271" s="1"/>
      <c r="C4271" s="16"/>
      <c r="D4271" s="1"/>
      <c r="E4271" s="1"/>
      <c r="F4271" s="1"/>
      <c r="G4271" s="1"/>
      <c r="H4271" s="11"/>
      <c r="I4271" s="11"/>
      <c r="J4271" s="11"/>
      <c r="K4271" s="2"/>
      <c r="L4271" s="2"/>
      <c r="M4271" s="1"/>
    </row>
    <row r="4272" spans="1:13" x14ac:dyDescent="0.2">
      <c r="A4272" s="1"/>
      <c r="B4272" s="1"/>
      <c r="C4272" s="16"/>
      <c r="D4272" s="1"/>
      <c r="E4272" s="1"/>
      <c r="F4272" s="1"/>
      <c r="G4272" s="1"/>
      <c r="H4272" s="11"/>
      <c r="I4272" s="11"/>
      <c r="J4272" s="11"/>
      <c r="K4272" s="2"/>
      <c r="L4272" s="2"/>
      <c r="M4272" s="1"/>
    </row>
    <row r="4273" spans="1:13" x14ac:dyDescent="0.2">
      <c r="A4273" s="1"/>
      <c r="B4273" s="1"/>
      <c r="C4273" s="16"/>
      <c r="D4273" s="1"/>
      <c r="E4273" s="1"/>
      <c r="F4273" s="1"/>
      <c r="G4273" s="1"/>
      <c r="H4273" s="11"/>
      <c r="I4273" s="11"/>
      <c r="J4273" s="11"/>
      <c r="K4273" s="2"/>
      <c r="L4273" s="2"/>
      <c r="M4273" s="1"/>
    </row>
    <row r="4274" spans="1:13" x14ac:dyDescent="0.2">
      <c r="A4274" s="1"/>
      <c r="B4274" s="1"/>
      <c r="C4274" s="16"/>
      <c r="D4274" s="1"/>
      <c r="E4274" s="1"/>
      <c r="F4274" s="1"/>
      <c r="G4274" s="1"/>
      <c r="H4274" s="11"/>
      <c r="I4274" s="11"/>
      <c r="J4274" s="11"/>
      <c r="K4274" s="2"/>
      <c r="L4274" s="2"/>
      <c r="M4274" s="1"/>
    </row>
    <row r="4275" spans="1:13" x14ac:dyDescent="0.2">
      <c r="A4275" s="1"/>
      <c r="B4275" s="1"/>
      <c r="C4275" s="16"/>
      <c r="D4275" s="1"/>
      <c r="E4275" s="1"/>
      <c r="F4275" s="1"/>
      <c r="G4275" s="1"/>
      <c r="H4275" s="11"/>
      <c r="I4275" s="11"/>
      <c r="J4275" s="11"/>
      <c r="K4275" s="2"/>
      <c r="L4275" s="2"/>
      <c r="M4275" s="1"/>
    </row>
    <row r="4276" spans="1:13" x14ac:dyDescent="0.2">
      <c r="A4276" s="1"/>
      <c r="B4276" s="1"/>
      <c r="C4276" s="16"/>
      <c r="D4276" s="1"/>
      <c r="E4276" s="1"/>
      <c r="F4276" s="1"/>
      <c r="G4276" s="1"/>
      <c r="H4276" s="11"/>
      <c r="I4276" s="11"/>
      <c r="J4276" s="11"/>
      <c r="K4276" s="2"/>
      <c r="L4276" s="2"/>
      <c r="M4276" s="1"/>
    </row>
    <row r="4277" spans="1:13" x14ac:dyDescent="0.2">
      <c r="A4277" s="1"/>
      <c r="B4277" s="1"/>
      <c r="C4277" s="16"/>
      <c r="D4277" s="1"/>
      <c r="E4277" s="1"/>
      <c r="F4277" s="1"/>
      <c r="G4277" s="1"/>
      <c r="H4277" s="11"/>
      <c r="I4277" s="11"/>
      <c r="J4277" s="11"/>
      <c r="K4277" s="2"/>
      <c r="L4277" s="2"/>
      <c r="M4277" s="1"/>
    </row>
    <row r="4278" spans="1:13" x14ac:dyDescent="0.2">
      <c r="A4278" s="1"/>
      <c r="B4278" s="1"/>
      <c r="C4278" s="16"/>
      <c r="D4278" s="1"/>
      <c r="E4278" s="1"/>
      <c r="F4278" s="1"/>
      <c r="G4278" s="1"/>
      <c r="H4278" s="11"/>
      <c r="I4278" s="11"/>
      <c r="J4278" s="11"/>
      <c r="K4278" s="2"/>
      <c r="L4278" s="2"/>
      <c r="M4278" s="1"/>
    </row>
    <row r="4279" spans="1:13" x14ac:dyDescent="0.2">
      <c r="A4279" s="1"/>
      <c r="B4279" s="1"/>
      <c r="C4279" s="16"/>
      <c r="D4279" s="1"/>
      <c r="E4279" s="1"/>
      <c r="F4279" s="1"/>
      <c r="G4279" s="1"/>
      <c r="H4279" s="11"/>
      <c r="I4279" s="11"/>
      <c r="J4279" s="11"/>
      <c r="K4279" s="2"/>
      <c r="L4279" s="2"/>
      <c r="M4279" s="1"/>
    </row>
    <row r="4280" spans="1:13" x14ac:dyDescent="0.2">
      <c r="A4280" s="1"/>
      <c r="B4280" s="1"/>
      <c r="C4280" s="16"/>
      <c r="D4280" s="1"/>
      <c r="E4280" s="1"/>
      <c r="F4280" s="1"/>
      <c r="G4280" s="1"/>
      <c r="H4280" s="11"/>
      <c r="I4280" s="11"/>
      <c r="J4280" s="11"/>
      <c r="K4280" s="2"/>
      <c r="L4280" s="2"/>
      <c r="M4280" s="1"/>
    </row>
    <row r="4281" spans="1:13" x14ac:dyDescent="0.2">
      <c r="A4281" s="1"/>
      <c r="B4281" s="1"/>
      <c r="C4281" s="16"/>
      <c r="D4281" s="1"/>
      <c r="E4281" s="1"/>
      <c r="F4281" s="1"/>
      <c r="G4281" s="1"/>
      <c r="H4281" s="11"/>
      <c r="I4281" s="11"/>
      <c r="J4281" s="11"/>
      <c r="K4281" s="2"/>
      <c r="L4281" s="2"/>
      <c r="M4281" s="1"/>
    </row>
    <row r="4282" spans="1:13" x14ac:dyDescent="0.2">
      <c r="A4282" s="1"/>
      <c r="B4282" s="1"/>
      <c r="C4282" s="16"/>
      <c r="D4282" s="1"/>
      <c r="E4282" s="1"/>
      <c r="F4282" s="1"/>
      <c r="G4282" s="1"/>
      <c r="H4282" s="11"/>
      <c r="I4282" s="11"/>
      <c r="J4282" s="11"/>
      <c r="K4282" s="2"/>
      <c r="L4282" s="2"/>
      <c r="M4282" s="1"/>
    </row>
    <row r="4283" spans="1:13" x14ac:dyDescent="0.2">
      <c r="A4283" s="1"/>
      <c r="B4283" s="1"/>
      <c r="C4283" s="16"/>
      <c r="D4283" s="1"/>
      <c r="E4283" s="1"/>
      <c r="F4283" s="1"/>
      <c r="G4283" s="1"/>
      <c r="H4283" s="11"/>
      <c r="I4283" s="11"/>
      <c r="J4283" s="11"/>
      <c r="K4283" s="2"/>
      <c r="L4283" s="2"/>
      <c r="M4283" s="1"/>
    </row>
    <row r="4284" spans="1:13" x14ac:dyDescent="0.2">
      <c r="A4284" s="1"/>
      <c r="B4284" s="1"/>
      <c r="C4284" s="16"/>
      <c r="D4284" s="1"/>
      <c r="E4284" s="1"/>
      <c r="F4284" s="1"/>
      <c r="G4284" s="1"/>
      <c r="H4284" s="11"/>
      <c r="I4284" s="11"/>
      <c r="J4284" s="11"/>
      <c r="K4284" s="2"/>
      <c r="L4284" s="2"/>
      <c r="M4284" s="1"/>
    </row>
    <row r="4285" spans="1:13" x14ac:dyDescent="0.2">
      <c r="A4285" s="1"/>
      <c r="B4285" s="1"/>
      <c r="C4285" s="16"/>
      <c r="D4285" s="1"/>
      <c r="E4285" s="1"/>
      <c r="F4285" s="1"/>
      <c r="G4285" s="1"/>
      <c r="H4285" s="11"/>
      <c r="I4285" s="11"/>
      <c r="J4285" s="11"/>
      <c r="K4285" s="2"/>
      <c r="L4285" s="2"/>
      <c r="M4285" s="1"/>
    </row>
    <row r="4286" spans="1:13" x14ac:dyDescent="0.2">
      <c r="A4286" s="1"/>
      <c r="B4286" s="1"/>
      <c r="C4286" s="16"/>
      <c r="D4286" s="1"/>
      <c r="E4286" s="1"/>
      <c r="F4286" s="1"/>
      <c r="G4286" s="1"/>
      <c r="H4286" s="11"/>
      <c r="I4286" s="11"/>
      <c r="J4286" s="11"/>
      <c r="K4286" s="2"/>
      <c r="L4286" s="2"/>
      <c r="M4286" s="1"/>
    </row>
    <row r="4287" spans="1:13" x14ac:dyDescent="0.2">
      <c r="A4287" s="1"/>
      <c r="B4287" s="1"/>
      <c r="C4287" s="16"/>
      <c r="D4287" s="1"/>
      <c r="E4287" s="1"/>
      <c r="F4287" s="1"/>
      <c r="G4287" s="1"/>
      <c r="H4287" s="11"/>
      <c r="I4287" s="11"/>
      <c r="J4287" s="11"/>
      <c r="K4287" s="2"/>
      <c r="L4287" s="2"/>
      <c r="M4287" s="1"/>
    </row>
    <row r="4288" spans="1:13" x14ac:dyDescent="0.2">
      <c r="A4288" s="1"/>
      <c r="B4288" s="1"/>
      <c r="C4288" s="16"/>
      <c r="D4288" s="1"/>
      <c r="E4288" s="1"/>
      <c r="F4288" s="1"/>
      <c r="G4288" s="1"/>
      <c r="H4288" s="11"/>
      <c r="I4288" s="11"/>
      <c r="J4288" s="11"/>
      <c r="K4288" s="2"/>
      <c r="L4288" s="2"/>
      <c r="M4288" s="1"/>
    </row>
    <row r="4289" spans="1:13" x14ac:dyDescent="0.2">
      <c r="A4289" s="1"/>
      <c r="B4289" s="1"/>
      <c r="C4289" s="16"/>
      <c r="D4289" s="1"/>
      <c r="E4289" s="1"/>
      <c r="F4289" s="1"/>
      <c r="G4289" s="1"/>
      <c r="H4289" s="11"/>
      <c r="I4289" s="11"/>
      <c r="J4289" s="11"/>
      <c r="K4289" s="2"/>
      <c r="L4289" s="2"/>
      <c r="M4289" s="1"/>
    </row>
    <row r="4290" spans="1:13" x14ac:dyDescent="0.2">
      <c r="A4290" s="1"/>
      <c r="B4290" s="1"/>
      <c r="C4290" s="16"/>
      <c r="D4290" s="1"/>
      <c r="E4290" s="1"/>
      <c r="F4290" s="1"/>
      <c r="G4290" s="1"/>
      <c r="H4290" s="11"/>
      <c r="I4290" s="11"/>
      <c r="J4290" s="11"/>
      <c r="K4290" s="2"/>
      <c r="L4290" s="2"/>
      <c r="M4290" s="1"/>
    </row>
    <row r="4291" spans="1:13" x14ac:dyDescent="0.2">
      <c r="A4291" s="1"/>
      <c r="B4291" s="1"/>
      <c r="C4291" s="16"/>
      <c r="D4291" s="1"/>
      <c r="E4291" s="1"/>
      <c r="F4291" s="1"/>
      <c r="G4291" s="1"/>
      <c r="H4291" s="11"/>
      <c r="I4291" s="11"/>
      <c r="J4291" s="11"/>
      <c r="K4291" s="2"/>
      <c r="L4291" s="2"/>
      <c r="M4291" s="1"/>
    </row>
    <row r="4292" spans="1:13" x14ac:dyDescent="0.2">
      <c r="A4292" s="1"/>
      <c r="B4292" s="1"/>
      <c r="C4292" s="16"/>
      <c r="D4292" s="1"/>
      <c r="E4292" s="1"/>
      <c r="F4292" s="1"/>
      <c r="G4292" s="1"/>
      <c r="H4292" s="11"/>
      <c r="I4292" s="11"/>
      <c r="J4292" s="11"/>
      <c r="K4292" s="2"/>
      <c r="L4292" s="2"/>
      <c r="M4292" s="1"/>
    </row>
    <row r="4293" spans="1:13" x14ac:dyDescent="0.2">
      <c r="A4293" s="1"/>
      <c r="B4293" s="1"/>
      <c r="C4293" s="16"/>
      <c r="D4293" s="1"/>
      <c r="E4293" s="1"/>
      <c r="F4293" s="1"/>
      <c r="G4293" s="1"/>
      <c r="H4293" s="11"/>
      <c r="I4293" s="11"/>
      <c r="J4293" s="11"/>
      <c r="K4293" s="2"/>
      <c r="L4293" s="2"/>
      <c r="M4293" s="1"/>
    </row>
    <row r="4294" spans="1:13" x14ac:dyDescent="0.2">
      <c r="A4294" s="1"/>
      <c r="B4294" s="1"/>
      <c r="C4294" s="16"/>
      <c r="D4294" s="1"/>
      <c r="E4294" s="1"/>
      <c r="F4294" s="1"/>
      <c r="G4294" s="1"/>
      <c r="H4294" s="11"/>
      <c r="I4294" s="11"/>
      <c r="J4294" s="11"/>
      <c r="K4294" s="2"/>
      <c r="L4294" s="2"/>
      <c r="M4294" s="1"/>
    </row>
    <row r="4295" spans="1:13" x14ac:dyDescent="0.2">
      <c r="A4295" s="1"/>
      <c r="B4295" s="1"/>
      <c r="C4295" s="16"/>
      <c r="D4295" s="1"/>
      <c r="E4295" s="1"/>
      <c r="F4295" s="1"/>
      <c r="G4295" s="1"/>
      <c r="H4295" s="11"/>
      <c r="I4295" s="11"/>
      <c r="J4295" s="11"/>
      <c r="K4295" s="2"/>
      <c r="L4295" s="2"/>
      <c r="M4295" s="1"/>
    </row>
    <row r="4296" spans="1:13" x14ac:dyDescent="0.2">
      <c r="A4296" s="1"/>
      <c r="B4296" s="1"/>
      <c r="C4296" s="16"/>
      <c r="D4296" s="1"/>
      <c r="E4296" s="1"/>
      <c r="F4296" s="1"/>
      <c r="G4296" s="1"/>
      <c r="H4296" s="11"/>
      <c r="I4296" s="11"/>
      <c r="J4296" s="11"/>
      <c r="K4296" s="2"/>
      <c r="L4296" s="2"/>
      <c r="M4296" s="1"/>
    </row>
    <row r="4297" spans="1:13" x14ac:dyDescent="0.2">
      <c r="A4297" s="1"/>
      <c r="B4297" s="1"/>
      <c r="C4297" s="16"/>
      <c r="D4297" s="1"/>
      <c r="E4297" s="1"/>
      <c r="F4297" s="1"/>
      <c r="G4297" s="1"/>
      <c r="H4297" s="11"/>
      <c r="I4297" s="11"/>
      <c r="J4297" s="11"/>
      <c r="K4297" s="2"/>
      <c r="L4297" s="2"/>
      <c r="M4297" s="1"/>
    </row>
    <row r="4298" spans="1:13" x14ac:dyDescent="0.2">
      <c r="A4298" s="1"/>
      <c r="B4298" s="1"/>
      <c r="C4298" s="16"/>
      <c r="D4298" s="1"/>
      <c r="E4298" s="1"/>
      <c r="F4298" s="1"/>
      <c r="G4298" s="1"/>
      <c r="H4298" s="11"/>
      <c r="I4298" s="11"/>
      <c r="J4298" s="11"/>
      <c r="K4298" s="2"/>
      <c r="L4298" s="2"/>
      <c r="M4298" s="1"/>
    </row>
    <row r="4299" spans="1:13" x14ac:dyDescent="0.2">
      <c r="A4299" s="1"/>
      <c r="B4299" s="1"/>
      <c r="C4299" s="16"/>
      <c r="D4299" s="1"/>
      <c r="E4299" s="1"/>
      <c r="F4299" s="1"/>
      <c r="G4299" s="1"/>
      <c r="H4299" s="11"/>
      <c r="I4299" s="11"/>
      <c r="J4299" s="11"/>
      <c r="K4299" s="2"/>
      <c r="L4299" s="2"/>
      <c r="M4299" s="1"/>
    </row>
    <row r="4300" spans="1:13" x14ac:dyDescent="0.2">
      <c r="A4300" s="1"/>
      <c r="B4300" s="1"/>
      <c r="C4300" s="16"/>
      <c r="D4300" s="1"/>
      <c r="E4300" s="1"/>
      <c r="F4300" s="1"/>
      <c r="G4300" s="1"/>
      <c r="H4300" s="11"/>
      <c r="I4300" s="11"/>
      <c r="J4300" s="11"/>
      <c r="K4300" s="2"/>
      <c r="L4300" s="2"/>
      <c r="M4300" s="1"/>
    </row>
    <row r="4301" spans="1:13" x14ac:dyDescent="0.2">
      <c r="A4301" s="1"/>
      <c r="B4301" s="1"/>
      <c r="C4301" s="16"/>
      <c r="D4301" s="1"/>
      <c r="E4301" s="1"/>
      <c r="F4301" s="1"/>
      <c r="G4301" s="1"/>
      <c r="H4301" s="11"/>
      <c r="I4301" s="11"/>
      <c r="J4301" s="11"/>
      <c r="K4301" s="2"/>
      <c r="L4301" s="2"/>
      <c r="M4301" s="1"/>
    </row>
    <row r="4302" spans="1:13" x14ac:dyDescent="0.2">
      <c r="A4302" s="1"/>
      <c r="B4302" s="1"/>
      <c r="C4302" s="16"/>
      <c r="D4302" s="1"/>
      <c r="E4302" s="1"/>
      <c r="F4302" s="1"/>
      <c r="G4302" s="1"/>
      <c r="H4302" s="11"/>
      <c r="I4302" s="11"/>
      <c r="J4302" s="11"/>
      <c r="K4302" s="2"/>
      <c r="L4302" s="2"/>
      <c r="M4302" s="1"/>
    </row>
    <row r="4303" spans="1:13" x14ac:dyDescent="0.2">
      <c r="A4303" s="1"/>
      <c r="B4303" s="1"/>
      <c r="C4303" s="16"/>
      <c r="D4303" s="1"/>
      <c r="E4303" s="1"/>
      <c r="F4303" s="1"/>
      <c r="G4303" s="1"/>
      <c r="H4303" s="11"/>
      <c r="I4303" s="11"/>
      <c r="J4303" s="11"/>
      <c r="K4303" s="2"/>
      <c r="L4303" s="2"/>
      <c r="M4303" s="1"/>
    </row>
    <row r="4304" spans="1:13" x14ac:dyDescent="0.2">
      <c r="A4304" s="1"/>
      <c r="B4304" s="1"/>
      <c r="C4304" s="16"/>
      <c r="D4304" s="1"/>
      <c r="E4304" s="1"/>
      <c r="F4304" s="1"/>
      <c r="G4304" s="1"/>
      <c r="H4304" s="11"/>
      <c r="I4304" s="11"/>
      <c r="J4304" s="11"/>
      <c r="K4304" s="2"/>
      <c r="L4304" s="2"/>
      <c r="M4304" s="1"/>
    </row>
    <row r="4305" spans="1:13" x14ac:dyDescent="0.2">
      <c r="A4305" s="1"/>
      <c r="B4305" s="1"/>
      <c r="C4305" s="16"/>
      <c r="D4305" s="1"/>
      <c r="E4305" s="1"/>
      <c r="F4305" s="1"/>
      <c r="G4305" s="1"/>
      <c r="H4305" s="11"/>
      <c r="I4305" s="11"/>
      <c r="J4305" s="11"/>
      <c r="K4305" s="2"/>
      <c r="L4305" s="2"/>
      <c r="M4305" s="1"/>
    </row>
    <row r="4306" spans="1:13" x14ac:dyDescent="0.2">
      <c r="A4306" s="1"/>
      <c r="B4306" s="1"/>
      <c r="C4306" s="16"/>
      <c r="D4306" s="1"/>
      <c r="E4306" s="1"/>
      <c r="F4306" s="1"/>
      <c r="G4306" s="1"/>
      <c r="H4306" s="11"/>
      <c r="I4306" s="11"/>
      <c r="J4306" s="11"/>
      <c r="K4306" s="2"/>
      <c r="L4306" s="2"/>
      <c r="M4306" s="1"/>
    </row>
    <row r="4307" spans="1:13" x14ac:dyDescent="0.2">
      <c r="A4307" s="1"/>
      <c r="B4307" s="1"/>
      <c r="C4307" s="16"/>
      <c r="D4307" s="1"/>
      <c r="E4307" s="1"/>
      <c r="F4307" s="1"/>
      <c r="G4307" s="1"/>
      <c r="H4307" s="11"/>
      <c r="I4307" s="11"/>
      <c r="J4307" s="11"/>
      <c r="K4307" s="2"/>
      <c r="L4307" s="2"/>
      <c r="M4307" s="1"/>
    </row>
    <row r="4308" spans="1:13" x14ac:dyDescent="0.2">
      <c r="A4308" s="1"/>
      <c r="B4308" s="1"/>
      <c r="C4308" s="16"/>
      <c r="D4308" s="1"/>
      <c r="E4308" s="1"/>
      <c r="F4308" s="1"/>
      <c r="G4308" s="1"/>
      <c r="H4308" s="11"/>
      <c r="I4308" s="11"/>
      <c r="J4308" s="11"/>
      <c r="K4308" s="2"/>
      <c r="L4308" s="2"/>
      <c r="M4308" s="1"/>
    </row>
    <row r="4309" spans="1:13" x14ac:dyDescent="0.2">
      <c r="A4309" s="1"/>
      <c r="B4309" s="1"/>
      <c r="C4309" s="16"/>
      <c r="D4309" s="1"/>
      <c r="E4309" s="1"/>
      <c r="F4309" s="1"/>
      <c r="G4309" s="1"/>
      <c r="H4309" s="11"/>
      <c r="I4309" s="11"/>
      <c r="J4309" s="11"/>
      <c r="K4309" s="2"/>
      <c r="L4309" s="2"/>
      <c r="M4309" s="1"/>
    </row>
    <row r="4310" spans="1:13" x14ac:dyDescent="0.2">
      <c r="A4310" s="1"/>
      <c r="B4310" s="1"/>
      <c r="C4310" s="16"/>
      <c r="D4310" s="1"/>
      <c r="E4310" s="1"/>
      <c r="F4310" s="1"/>
      <c r="G4310" s="1"/>
      <c r="H4310" s="11"/>
      <c r="I4310" s="11"/>
      <c r="J4310" s="11"/>
      <c r="K4310" s="2"/>
      <c r="L4310" s="2"/>
      <c r="M4310" s="1"/>
    </row>
    <row r="4311" spans="1:13" x14ac:dyDescent="0.2">
      <c r="A4311" s="1"/>
      <c r="B4311" s="1"/>
      <c r="C4311" s="16"/>
      <c r="D4311" s="1"/>
      <c r="E4311" s="1"/>
      <c r="F4311" s="1"/>
      <c r="G4311" s="1"/>
      <c r="H4311" s="11"/>
      <c r="I4311" s="11"/>
      <c r="J4311" s="11"/>
      <c r="K4311" s="2"/>
      <c r="L4311" s="2"/>
      <c r="M4311" s="1"/>
    </row>
    <row r="4312" spans="1:13" x14ac:dyDescent="0.2">
      <c r="A4312" s="1"/>
      <c r="B4312" s="1"/>
      <c r="C4312" s="16"/>
      <c r="D4312" s="1"/>
      <c r="E4312" s="1"/>
      <c r="F4312" s="1"/>
      <c r="G4312" s="1"/>
      <c r="H4312" s="11"/>
      <c r="I4312" s="11"/>
      <c r="J4312" s="11"/>
      <c r="K4312" s="2"/>
      <c r="L4312" s="2"/>
      <c r="M4312" s="1"/>
    </row>
    <row r="4313" spans="1:13" x14ac:dyDescent="0.2">
      <c r="A4313" s="1"/>
      <c r="B4313" s="1"/>
      <c r="C4313" s="16"/>
      <c r="D4313" s="1"/>
      <c r="E4313" s="1"/>
      <c r="F4313" s="1"/>
      <c r="G4313" s="1"/>
      <c r="H4313" s="11"/>
      <c r="I4313" s="11"/>
      <c r="J4313" s="11"/>
      <c r="K4313" s="2"/>
      <c r="L4313" s="2"/>
      <c r="M4313" s="1"/>
    </row>
    <row r="4314" spans="1:13" x14ac:dyDescent="0.2">
      <c r="A4314" s="1"/>
      <c r="B4314" s="1"/>
      <c r="C4314" s="16"/>
      <c r="D4314" s="1"/>
      <c r="E4314" s="1"/>
      <c r="F4314" s="1"/>
      <c r="G4314" s="1"/>
      <c r="H4314" s="11"/>
      <c r="I4314" s="11"/>
      <c r="J4314" s="11"/>
      <c r="K4314" s="2"/>
      <c r="L4314" s="2"/>
      <c r="M4314" s="1"/>
    </row>
    <row r="4315" spans="1:13" x14ac:dyDescent="0.2">
      <c r="A4315" s="1"/>
      <c r="B4315" s="1"/>
      <c r="C4315" s="16"/>
      <c r="D4315" s="1"/>
      <c r="E4315" s="1"/>
      <c r="F4315" s="1"/>
      <c r="G4315" s="1"/>
      <c r="H4315" s="11"/>
      <c r="I4315" s="11"/>
      <c r="J4315" s="11"/>
      <c r="K4315" s="2"/>
      <c r="L4315" s="2"/>
      <c r="M4315" s="1"/>
    </row>
    <row r="4316" spans="1:13" x14ac:dyDescent="0.2">
      <c r="A4316" s="1"/>
      <c r="B4316" s="1"/>
      <c r="C4316" s="16"/>
      <c r="D4316" s="1"/>
      <c r="E4316" s="1"/>
      <c r="F4316" s="1"/>
      <c r="G4316" s="1"/>
      <c r="H4316" s="11"/>
      <c r="I4316" s="11"/>
      <c r="J4316" s="11"/>
      <c r="K4316" s="2"/>
      <c r="L4316" s="2"/>
      <c r="M4316" s="1"/>
    </row>
    <row r="4317" spans="1:13" x14ac:dyDescent="0.2">
      <c r="A4317" s="1"/>
      <c r="B4317" s="1"/>
      <c r="C4317" s="16"/>
      <c r="D4317" s="1"/>
      <c r="E4317" s="1"/>
      <c r="F4317" s="1"/>
      <c r="G4317" s="1"/>
      <c r="H4317" s="11"/>
      <c r="I4317" s="11"/>
      <c r="J4317" s="11"/>
      <c r="K4317" s="2"/>
      <c r="L4317" s="2"/>
      <c r="M4317" s="1"/>
    </row>
    <row r="4318" spans="1:13" x14ac:dyDescent="0.2">
      <c r="A4318" s="1"/>
      <c r="B4318" s="1"/>
      <c r="C4318" s="16"/>
      <c r="D4318" s="1"/>
      <c r="E4318" s="1"/>
      <c r="F4318" s="1"/>
      <c r="G4318" s="1"/>
      <c r="H4318" s="11"/>
      <c r="I4318" s="11"/>
      <c r="J4318" s="11"/>
      <c r="K4318" s="2"/>
      <c r="L4318" s="2"/>
      <c r="M4318" s="1"/>
    </row>
    <row r="4319" spans="1:13" x14ac:dyDescent="0.2">
      <c r="A4319" s="1"/>
      <c r="B4319" s="1"/>
      <c r="C4319" s="16"/>
      <c r="D4319" s="1"/>
      <c r="E4319" s="1"/>
      <c r="F4319" s="1"/>
      <c r="G4319" s="1"/>
      <c r="H4319" s="11"/>
      <c r="I4319" s="11"/>
      <c r="J4319" s="11"/>
      <c r="K4319" s="2"/>
      <c r="L4319" s="2"/>
      <c r="M4319" s="1"/>
    </row>
    <row r="4320" spans="1:13" x14ac:dyDescent="0.2">
      <c r="A4320" s="1"/>
      <c r="B4320" s="1"/>
      <c r="C4320" s="16"/>
      <c r="D4320" s="1"/>
      <c r="E4320" s="1"/>
      <c r="F4320" s="1"/>
      <c r="G4320" s="1"/>
      <c r="H4320" s="11"/>
      <c r="I4320" s="11"/>
      <c r="J4320" s="11"/>
      <c r="K4320" s="2"/>
      <c r="L4320" s="2"/>
      <c r="M4320" s="1"/>
    </row>
    <row r="4321" spans="1:13" x14ac:dyDescent="0.2">
      <c r="A4321" s="1"/>
      <c r="B4321" s="1"/>
      <c r="C4321" s="16"/>
      <c r="D4321" s="1"/>
      <c r="E4321" s="1"/>
      <c r="F4321" s="1"/>
      <c r="G4321" s="1"/>
      <c r="H4321" s="11"/>
      <c r="I4321" s="11"/>
      <c r="J4321" s="11"/>
      <c r="K4321" s="2"/>
      <c r="L4321" s="2"/>
      <c r="M4321" s="1"/>
    </row>
    <row r="4322" spans="1:13" x14ac:dyDescent="0.2">
      <c r="A4322" s="1"/>
      <c r="B4322" s="1"/>
      <c r="C4322" s="16"/>
      <c r="D4322" s="1"/>
      <c r="E4322" s="1"/>
      <c r="F4322" s="1"/>
      <c r="G4322" s="1"/>
      <c r="H4322" s="11"/>
      <c r="I4322" s="11"/>
      <c r="J4322" s="11"/>
      <c r="K4322" s="2"/>
      <c r="L4322" s="2"/>
      <c r="M4322" s="1"/>
    </row>
    <row r="4323" spans="1:13" x14ac:dyDescent="0.2">
      <c r="A4323" s="1"/>
      <c r="B4323" s="1"/>
      <c r="C4323" s="16"/>
      <c r="D4323" s="1"/>
      <c r="E4323" s="1"/>
      <c r="F4323" s="1"/>
      <c r="G4323" s="1"/>
      <c r="H4323" s="11"/>
      <c r="I4323" s="11"/>
      <c r="J4323" s="11"/>
      <c r="K4323" s="2"/>
      <c r="L4323" s="2"/>
      <c r="M4323" s="1"/>
    </row>
    <row r="4324" spans="1:13" x14ac:dyDescent="0.2">
      <c r="A4324" s="1"/>
      <c r="B4324" s="1"/>
      <c r="C4324" s="16"/>
      <c r="D4324" s="1"/>
      <c r="E4324" s="1"/>
      <c r="F4324" s="1"/>
      <c r="G4324" s="1"/>
      <c r="H4324" s="11"/>
      <c r="I4324" s="11"/>
      <c r="J4324" s="11"/>
      <c r="K4324" s="2"/>
      <c r="L4324" s="2"/>
      <c r="M4324" s="1"/>
    </row>
    <row r="4325" spans="1:13" x14ac:dyDescent="0.2">
      <c r="A4325" s="1"/>
      <c r="B4325" s="1"/>
      <c r="C4325" s="16"/>
      <c r="D4325" s="1"/>
      <c r="E4325" s="1"/>
      <c r="F4325" s="1"/>
      <c r="G4325" s="1"/>
      <c r="H4325" s="11"/>
      <c r="I4325" s="11"/>
      <c r="J4325" s="11"/>
      <c r="K4325" s="2"/>
      <c r="L4325" s="2"/>
      <c r="M4325" s="1"/>
    </row>
    <row r="4326" spans="1:13" x14ac:dyDescent="0.2">
      <c r="A4326" s="1"/>
      <c r="B4326" s="1"/>
      <c r="C4326" s="16"/>
      <c r="D4326" s="1"/>
      <c r="E4326" s="1"/>
      <c r="F4326" s="1"/>
      <c r="G4326" s="1"/>
      <c r="H4326" s="11"/>
      <c r="I4326" s="11"/>
      <c r="J4326" s="11"/>
      <c r="K4326" s="2"/>
      <c r="L4326" s="2"/>
      <c r="M4326" s="1"/>
    </row>
    <row r="4327" spans="1:13" x14ac:dyDescent="0.2">
      <c r="A4327" s="1"/>
      <c r="B4327" s="1"/>
      <c r="C4327" s="16"/>
      <c r="D4327" s="1"/>
      <c r="E4327" s="1"/>
      <c r="F4327" s="1"/>
      <c r="G4327" s="1"/>
      <c r="H4327" s="11"/>
      <c r="I4327" s="11"/>
      <c r="J4327" s="11"/>
      <c r="K4327" s="2"/>
      <c r="L4327" s="2"/>
      <c r="M4327" s="1"/>
    </row>
    <row r="4328" spans="1:13" x14ac:dyDescent="0.2">
      <c r="A4328" s="1"/>
      <c r="B4328" s="1"/>
      <c r="C4328" s="16"/>
      <c r="D4328" s="1"/>
      <c r="E4328" s="1"/>
      <c r="F4328" s="1"/>
      <c r="G4328" s="1"/>
      <c r="H4328" s="11"/>
      <c r="I4328" s="11"/>
      <c r="J4328" s="11"/>
      <c r="K4328" s="2"/>
      <c r="L4328" s="2"/>
      <c r="M4328" s="1"/>
    </row>
    <row r="4329" spans="1:13" x14ac:dyDescent="0.2">
      <c r="A4329" s="1"/>
      <c r="B4329" s="1"/>
      <c r="C4329" s="16"/>
      <c r="D4329" s="1"/>
      <c r="E4329" s="1"/>
      <c r="F4329" s="1"/>
      <c r="G4329" s="1"/>
      <c r="H4329" s="11"/>
      <c r="I4329" s="11"/>
      <c r="J4329" s="11"/>
      <c r="K4329" s="2"/>
      <c r="L4329" s="2"/>
      <c r="M4329" s="1"/>
    </row>
    <row r="4330" spans="1:13" x14ac:dyDescent="0.2">
      <c r="A4330" s="1"/>
      <c r="B4330" s="1"/>
      <c r="C4330" s="16"/>
      <c r="D4330" s="1"/>
      <c r="E4330" s="1"/>
      <c r="F4330" s="1"/>
      <c r="G4330" s="1"/>
      <c r="H4330" s="11"/>
      <c r="I4330" s="11"/>
      <c r="J4330" s="11"/>
      <c r="K4330" s="2"/>
      <c r="L4330" s="2"/>
      <c r="M4330" s="1"/>
    </row>
    <row r="4331" spans="1:13" x14ac:dyDescent="0.2">
      <c r="A4331" s="1"/>
      <c r="B4331" s="1"/>
      <c r="C4331" s="16"/>
      <c r="D4331" s="1"/>
      <c r="E4331" s="1"/>
      <c r="F4331" s="1"/>
      <c r="G4331" s="1"/>
      <c r="H4331" s="11"/>
      <c r="I4331" s="11"/>
      <c r="J4331" s="11"/>
      <c r="K4331" s="2"/>
      <c r="L4331" s="2"/>
      <c r="M4331" s="1"/>
    </row>
    <row r="4332" spans="1:13" x14ac:dyDescent="0.2">
      <c r="A4332" s="1"/>
      <c r="B4332" s="1"/>
      <c r="C4332" s="16"/>
      <c r="D4332" s="1"/>
      <c r="E4332" s="1"/>
      <c r="F4332" s="1"/>
      <c r="G4332" s="1"/>
      <c r="H4332" s="11"/>
      <c r="I4332" s="11"/>
      <c r="J4332" s="11"/>
      <c r="K4332" s="2"/>
      <c r="L4332" s="2"/>
      <c r="M4332" s="1"/>
    </row>
    <row r="4333" spans="1:13" x14ac:dyDescent="0.2">
      <c r="A4333" s="1"/>
      <c r="B4333" s="1"/>
      <c r="C4333" s="16"/>
      <c r="D4333" s="1"/>
      <c r="E4333" s="1"/>
      <c r="F4333" s="1"/>
      <c r="G4333" s="1"/>
      <c r="H4333" s="11"/>
      <c r="I4333" s="11"/>
      <c r="J4333" s="11"/>
      <c r="K4333" s="2"/>
      <c r="L4333" s="2"/>
      <c r="M4333" s="1"/>
    </row>
    <row r="4334" spans="1:13" x14ac:dyDescent="0.2">
      <c r="A4334" s="1"/>
      <c r="B4334" s="1"/>
      <c r="C4334" s="16"/>
      <c r="D4334" s="1"/>
      <c r="E4334" s="1"/>
      <c r="F4334" s="1"/>
      <c r="G4334" s="1"/>
      <c r="H4334" s="11"/>
      <c r="I4334" s="11"/>
      <c r="J4334" s="11"/>
      <c r="K4334" s="2"/>
      <c r="L4334" s="2"/>
      <c r="M4334" s="1"/>
    </row>
    <row r="4335" spans="1:13" x14ac:dyDescent="0.2">
      <c r="A4335" s="1"/>
      <c r="B4335" s="1"/>
      <c r="C4335" s="16"/>
      <c r="D4335" s="1"/>
      <c r="E4335" s="1"/>
      <c r="F4335" s="1"/>
      <c r="G4335" s="1"/>
      <c r="H4335" s="11"/>
      <c r="I4335" s="11"/>
      <c r="J4335" s="11"/>
      <c r="K4335" s="2"/>
      <c r="L4335" s="2"/>
      <c r="M4335" s="1"/>
    </row>
    <row r="4336" spans="1:13" x14ac:dyDescent="0.2">
      <c r="A4336" s="1"/>
      <c r="B4336" s="1"/>
      <c r="C4336" s="16"/>
      <c r="D4336" s="1"/>
      <c r="E4336" s="1"/>
      <c r="F4336" s="1"/>
      <c r="G4336" s="1"/>
      <c r="H4336" s="11"/>
      <c r="I4336" s="11"/>
      <c r="J4336" s="11"/>
      <c r="K4336" s="2"/>
      <c r="L4336" s="2"/>
      <c r="M4336" s="1"/>
    </row>
    <row r="4337" spans="1:13" x14ac:dyDescent="0.2">
      <c r="A4337" s="1"/>
      <c r="B4337" s="1"/>
      <c r="C4337" s="16"/>
      <c r="D4337" s="1"/>
      <c r="E4337" s="1"/>
      <c r="F4337" s="1"/>
      <c r="G4337" s="1"/>
      <c r="H4337" s="11"/>
      <c r="I4337" s="11"/>
      <c r="J4337" s="11"/>
      <c r="K4337" s="2"/>
      <c r="L4337" s="2"/>
      <c r="M4337" s="1"/>
    </row>
    <row r="4338" spans="1:13" x14ac:dyDescent="0.2">
      <c r="A4338" s="1"/>
      <c r="B4338" s="1"/>
      <c r="C4338" s="16"/>
      <c r="D4338" s="1"/>
      <c r="E4338" s="1"/>
      <c r="F4338" s="1"/>
      <c r="G4338" s="1"/>
      <c r="H4338" s="11"/>
      <c r="I4338" s="11"/>
      <c r="J4338" s="11"/>
      <c r="K4338" s="2"/>
      <c r="L4338" s="2"/>
      <c r="M4338" s="1"/>
    </row>
    <row r="4339" spans="1:13" x14ac:dyDescent="0.2">
      <c r="A4339" s="1"/>
      <c r="B4339" s="1"/>
      <c r="C4339" s="16"/>
      <c r="D4339" s="1"/>
      <c r="E4339" s="1"/>
      <c r="F4339" s="1"/>
      <c r="G4339" s="1"/>
      <c r="H4339" s="11"/>
      <c r="I4339" s="11"/>
      <c r="J4339" s="11"/>
      <c r="K4339" s="2"/>
      <c r="L4339" s="2"/>
      <c r="M4339" s="1"/>
    </row>
    <row r="4340" spans="1:13" x14ac:dyDescent="0.2">
      <c r="A4340" s="1"/>
      <c r="B4340" s="1"/>
      <c r="C4340" s="16"/>
      <c r="D4340" s="1"/>
      <c r="E4340" s="1"/>
      <c r="F4340" s="1"/>
      <c r="G4340" s="1"/>
      <c r="H4340" s="11"/>
      <c r="I4340" s="11"/>
      <c r="J4340" s="11"/>
      <c r="K4340" s="2"/>
      <c r="L4340" s="2"/>
      <c r="M4340" s="1"/>
    </row>
    <row r="4341" spans="1:13" x14ac:dyDescent="0.2">
      <c r="A4341" s="1"/>
      <c r="B4341" s="1"/>
      <c r="C4341" s="16"/>
      <c r="D4341" s="1"/>
      <c r="E4341" s="1"/>
      <c r="F4341" s="1"/>
      <c r="G4341" s="1"/>
      <c r="H4341" s="11"/>
      <c r="I4341" s="11"/>
      <c r="J4341" s="11"/>
      <c r="K4341" s="2"/>
      <c r="L4341" s="2"/>
      <c r="M4341" s="1"/>
    </row>
    <row r="4342" spans="1:13" x14ac:dyDescent="0.2">
      <c r="A4342" s="1"/>
      <c r="B4342" s="1"/>
      <c r="C4342" s="16"/>
      <c r="D4342" s="1"/>
      <c r="E4342" s="1"/>
      <c r="F4342" s="1"/>
      <c r="G4342" s="1"/>
      <c r="H4342" s="11"/>
      <c r="I4342" s="11"/>
      <c r="J4342" s="11"/>
      <c r="K4342" s="2"/>
      <c r="L4342" s="2"/>
      <c r="M4342" s="1"/>
    </row>
    <row r="4343" spans="1:13" x14ac:dyDescent="0.2">
      <c r="A4343" s="1"/>
      <c r="B4343" s="1"/>
      <c r="C4343" s="16"/>
      <c r="D4343" s="1"/>
      <c r="E4343" s="1"/>
      <c r="F4343" s="1"/>
      <c r="G4343" s="1"/>
      <c r="H4343" s="11"/>
      <c r="I4343" s="11"/>
      <c r="J4343" s="11"/>
      <c r="K4343" s="2"/>
      <c r="L4343" s="2"/>
      <c r="M4343" s="1"/>
    </row>
    <row r="4344" spans="1:13" x14ac:dyDescent="0.2">
      <c r="A4344" s="1"/>
      <c r="B4344" s="1"/>
      <c r="C4344" s="16"/>
      <c r="D4344" s="1"/>
      <c r="E4344" s="1"/>
      <c r="F4344" s="1"/>
      <c r="G4344" s="1"/>
      <c r="H4344" s="11"/>
      <c r="I4344" s="11"/>
      <c r="J4344" s="11"/>
      <c r="K4344" s="2"/>
      <c r="L4344" s="2"/>
      <c r="M4344" s="1"/>
    </row>
    <row r="4345" spans="1:13" x14ac:dyDescent="0.2">
      <c r="A4345" s="1"/>
      <c r="B4345" s="1"/>
      <c r="C4345" s="16"/>
      <c r="D4345" s="1"/>
      <c r="E4345" s="1"/>
      <c r="F4345" s="1"/>
      <c r="G4345" s="1"/>
      <c r="H4345" s="11"/>
      <c r="I4345" s="11"/>
      <c r="J4345" s="11"/>
      <c r="K4345" s="2"/>
      <c r="L4345" s="2"/>
      <c r="M4345" s="1"/>
    </row>
    <row r="4346" spans="1:13" x14ac:dyDescent="0.2">
      <c r="A4346" s="1"/>
      <c r="B4346" s="1"/>
      <c r="C4346" s="16"/>
      <c r="D4346" s="1"/>
      <c r="E4346" s="1"/>
      <c r="F4346" s="1"/>
      <c r="G4346" s="1"/>
      <c r="H4346" s="11"/>
      <c r="I4346" s="11"/>
      <c r="J4346" s="11"/>
      <c r="K4346" s="2"/>
      <c r="L4346" s="2"/>
      <c r="M4346" s="1"/>
    </row>
    <row r="4347" spans="1:13" x14ac:dyDescent="0.2">
      <c r="A4347" s="1"/>
      <c r="B4347" s="1"/>
      <c r="C4347" s="16"/>
      <c r="D4347" s="1"/>
      <c r="E4347" s="1"/>
      <c r="F4347" s="1"/>
      <c r="G4347" s="1"/>
      <c r="H4347" s="11"/>
      <c r="I4347" s="11"/>
      <c r="J4347" s="11"/>
      <c r="K4347" s="2"/>
      <c r="L4347" s="2"/>
      <c r="M4347" s="1"/>
    </row>
    <row r="4348" spans="1:13" x14ac:dyDescent="0.2">
      <c r="A4348" s="1"/>
      <c r="B4348" s="1"/>
      <c r="C4348" s="16"/>
      <c r="D4348" s="1"/>
      <c r="E4348" s="1"/>
      <c r="F4348" s="1"/>
      <c r="G4348" s="1"/>
      <c r="H4348" s="11"/>
      <c r="I4348" s="11"/>
      <c r="J4348" s="11"/>
      <c r="K4348" s="2"/>
      <c r="L4348" s="2"/>
      <c r="M4348" s="1"/>
    </row>
    <row r="4349" spans="1:13" x14ac:dyDescent="0.2">
      <c r="A4349" s="1"/>
      <c r="B4349" s="1"/>
      <c r="C4349" s="16"/>
      <c r="D4349" s="1"/>
      <c r="E4349" s="1"/>
      <c r="F4349" s="1"/>
      <c r="G4349" s="1"/>
      <c r="H4349" s="11"/>
      <c r="I4349" s="11"/>
      <c r="J4349" s="11"/>
      <c r="K4349" s="2"/>
      <c r="L4349" s="2"/>
      <c r="M4349" s="1"/>
    </row>
    <row r="4350" spans="1:13" x14ac:dyDescent="0.2">
      <c r="A4350" s="1"/>
      <c r="B4350" s="1"/>
      <c r="C4350" s="16"/>
      <c r="D4350" s="1"/>
      <c r="E4350" s="1"/>
      <c r="F4350" s="1"/>
      <c r="G4350" s="1"/>
      <c r="H4350" s="11"/>
      <c r="I4350" s="11"/>
      <c r="J4350" s="11"/>
      <c r="K4350" s="2"/>
      <c r="L4350" s="2"/>
      <c r="M4350" s="1"/>
    </row>
    <row r="4351" spans="1:13" x14ac:dyDescent="0.2">
      <c r="A4351" s="1"/>
      <c r="B4351" s="1"/>
      <c r="C4351" s="16"/>
      <c r="D4351" s="1"/>
      <c r="E4351" s="1"/>
      <c r="F4351" s="1"/>
      <c r="G4351" s="1"/>
      <c r="H4351" s="11"/>
      <c r="I4351" s="11"/>
      <c r="J4351" s="11"/>
      <c r="K4351" s="2"/>
      <c r="L4351" s="2"/>
      <c r="M4351" s="1"/>
    </row>
    <row r="4352" spans="1:13" x14ac:dyDescent="0.2">
      <c r="A4352" s="1"/>
      <c r="B4352" s="1"/>
      <c r="C4352" s="16"/>
      <c r="D4352" s="1"/>
      <c r="E4352" s="1"/>
      <c r="F4352" s="1"/>
      <c r="G4352" s="1"/>
      <c r="H4352" s="11"/>
      <c r="I4352" s="11"/>
      <c r="J4352" s="11"/>
      <c r="K4352" s="2"/>
      <c r="L4352" s="2"/>
      <c r="M4352" s="1"/>
    </row>
    <row r="4353" spans="1:13" x14ac:dyDescent="0.2">
      <c r="A4353" s="1"/>
      <c r="B4353" s="1"/>
      <c r="C4353" s="16"/>
      <c r="D4353" s="1"/>
      <c r="E4353" s="1"/>
      <c r="F4353" s="1"/>
      <c r="G4353" s="1"/>
      <c r="H4353" s="11"/>
      <c r="I4353" s="11"/>
      <c r="J4353" s="11"/>
      <c r="K4353" s="2"/>
      <c r="L4353" s="2"/>
      <c r="M4353" s="1"/>
    </row>
    <row r="4354" spans="1:13" x14ac:dyDescent="0.2">
      <c r="A4354" s="1"/>
      <c r="B4354" s="1"/>
      <c r="C4354" s="16"/>
      <c r="D4354" s="1"/>
      <c r="E4354" s="1"/>
      <c r="F4354" s="1"/>
      <c r="G4354" s="1"/>
      <c r="H4354" s="11"/>
      <c r="I4354" s="11"/>
      <c r="J4354" s="11"/>
      <c r="K4354" s="2"/>
      <c r="L4354" s="2"/>
      <c r="M4354" s="1"/>
    </row>
    <row r="4355" spans="1:13" x14ac:dyDescent="0.2">
      <c r="A4355" s="1"/>
      <c r="B4355" s="1"/>
      <c r="C4355" s="16"/>
      <c r="D4355" s="1"/>
      <c r="E4355" s="1"/>
      <c r="F4355" s="1"/>
      <c r="G4355" s="1"/>
      <c r="H4355" s="11"/>
      <c r="I4355" s="11"/>
      <c r="J4355" s="11"/>
      <c r="K4355" s="2"/>
      <c r="L4355" s="2"/>
      <c r="M4355" s="1"/>
    </row>
    <row r="4356" spans="1:13" x14ac:dyDescent="0.2">
      <c r="A4356" s="1"/>
      <c r="B4356" s="1"/>
      <c r="C4356" s="16"/>
      <c r="D4356" s="1"/>
      <c r="E4356" s="1"/>
      <c r="F4356" s="1"/>
      <c r="G4356" s="1"/>
      <c r="H4356" s="11"/>
      <c r="I4356" s="11"/>
      <c r="J4356" s="11"/>
      <c r="K4356" s="2"/>
      <c r="L4356" s="2"/>
      <c r="M4356" s="1"/>
    </row>
    <row r="4357" spans="1:13" x14ac:dyDescent="0.2">
      <c r="A4357" s="1"/>
      <c r="B4357" s="1"/>
      <c r="C4357" s="16"/>
      <c r="D4357" s="1"/>
      <c r="E4357" s="1"/>
      <c r="F4357" s="1"/>
      <c r="G4357" s="1"/>
      <c r="H4357" s="11"/>
      <c r="I4357" s="11"/>
      <c r="J4357" s="11"/>
      <c r="K4357" s="2"/>
      <c r="L4357" s="2"/>
      <c r="M4357" s="1"/>
    </row>
    <row r="4358" spans="1:13" x14ac:dyDescent="0.2">
      <c r="A4358" s="1"/>
      <c r="B4358" s="1"/>
      <c r="C4358" s="16"/>
      <c r="D4358" s="1"/>
      <c r="E4358" s="1"/>
      <c r="F4358" s="1"/>
      <c r="G4358" s="1"/>
      <c r="H4358" s="11"/>
      <c r="I4358" s="11"/>
      <c r="J4358" s="11"/>
      <c r="K4358" s="2"/>
      <c r="L4358" s="2"/>
      <c r="M4358" s="1"/>
    </row>
    <row r="4359" spans="1:13" x14ac:dyDescent="0.2">
      <c r="A4359" s="1"/>
      <c r="B4359" s="1"/>
      <c r="C4359" s="16"/>
      <c r="D4359" s="1"/>
      <c r="E4359" s="1"/>
      <c r="F4359" s="1"/>
      <c r="G4359" s="1"/>
      <c r="H4359" s="11"/>
      <c r="I4359" s="11"/>
      <c r="J4359" s="11"/>
      <c r="K4359" s="2"/>
      <c r="L4359" s="2"/>
      <c r="M4359" s="1"/>
    </row>
    <row r="4360" spans="1:13" x14ac:dyDescent="0.2">
      <c r="A4360" s="1"/>
      <c r="B4360" s="1"/>
      <c r="C4360" s="16"/>
      <c r="D4360" s="1"/>
      <c r="E4360" s="1"/>
      <c r="F4360" s="1"/>
      <c r="G4360" s="1"/>
      <c r="H4360" s="11"/>
      <c r="I4360" s="11"/>
      <c r="J4360" s="11"/>
      <c r="K4360" s="2"/>
      <c r="L4360" s="2"/>
      <c r="M4360" s="1"/>
    </row>
    <row r="4361" spans="1:13" x14ac:dyDescent="0.2">
      <c r="A4361" s="1"/>
      <c r="B4361" s="1"/>
      <c r="C4361" s="16"/>
      <c r="D4361" s="1"/>
      <c r="E4361" s="1"/>
      <c r="F4361" s="1"/>
      <c r="G4361" s="1"/>
      <c r="H4361" s="11"/>
      <c r="I4361" s="11"/>
      <c r="J4361" s="11"/>
      <c r="K4361" s="2"/>
      <c r="L4361" s="2"/>
      <c r="M4361" s="1"/>
    </row>
    <row r="4362" spans="1:13" x14ac:dyDescent="0.2">
      <c r="A4362" s="1"/>
      <c r="B4362" s="1"/>
      <c r="C4362" s="16"/>
      <c r="D4362" s="1"/>
      <c r="E4362" s="1"/>
      <c r="F4362" s="1"/>
      <c r="G4362" s="1"/>
      <c r="H4362" s="11"/>
      <c r="I4362" s="11"/>
      <c r="J4362" s="11"/>
      <c r="K4362" s="2"/>
      <c r="L4362" s="2"/>
      <c r="M4362" s="1"/>
    </row>
    <row r="4363" spans="1:13" x14ac:dyDescent="0.2">
      <c r="A4363" s="1"/>
      <c r="B4363" s="1"/>
      <c r="C4363" s="16"/>
      <c r="D4363" s="1"/>
      <c r="E4363" s="1"/>
      <c r="F4363" s="1"/>
      <c r="G4363" s="1"/>
      <c r="H4363" s="11"/>
      <c r="I4363" s="11"/>
      <c r="J4363" s="11"/>
      <c r="K4363" s="2"/>
      <c r="L4363" s="2"/>
      <c r="M4363" s="1"/>
    </row>
    <row r="4364" spans="1:13" x14ac:dyDescent="0.2">
      <c r="A4364" s="1"/>
      <c r="B4364" s="1"/>
      <c r="C4364" s="16"/>
      <c r="D4364" s="1"/>
      <c r="E4364" s="1"/>
      <c r="F4364" s="1"/>
      <c r="G4364" s="1"/>
      <c r="H4364" s="11"/>
      <c r="I4364" s="11"/>
      <c r="J4364" s="11"/>
      <c r="K4364" s="2"/>
      <c r="L4364" s="2"/>
      <c r="M4364" s="1"/>
    </row>
    <row r="4365" spans="1:13" x14ac:dyDescent="0.2">
      <c r="A4365" s="1"/>
      <c r="B4365" s="1"/>
      <c r="C4365" s="16"/>
      <c r="D4365" s="1"/>
      <c r="E4365" s="1"/>
      <c r="F4365" s="1"/>
      <c r="G4365" s="1"/>
      <c r="H4365" s="11"/>
      <c r="I4365" s="11"/>
      <c r="J4365" s="11"/>
      <c r="K4365" s="2"/>
      <c r="L4365" s="2"/>
      <c r="M4365" s="1"/>
    </row>
    <row r="4366" spans="1:13" x14ac:dyDescent="0.2">
      <c r="A4366" s="1"/>
      <c r="B4366" s="1"/>
      <c r="C4366" s="16"/>
      <c r="D4366" s="1"/>
      <c r="E4366" s="1"/>
      <c r="F4366" s="1"/>
      <c r="G4366" s="1"/>
      <c r="H4366" s="11"/>
      <c r="I4366" s="11"/>
      <c r="J4366" s="11"/>
      <c r="K4366" s="2"/>
      <c r="L4366" s="2"/>
      <c r="M4366" s="1"/>
    </row>
    <row r="4367" spans="1:13" x14ac:dyDescent="0.2">
      <c r="A4367" s="1"/>
      <c r="B4367" s="1"/>
      <c r="C4367" s="16"/>
      <c r="D4367" s="1"/>
      <c r="E4367" s="1"/>
      <c r="F4367" s="1"/>
      <c r="G4367" s="1"/>
      <c r="H4367" s="11"/>
      <c r="I4367" s="11"/>
      <c r="J4367" s="11"/>
      <c r="K4367" s="2"/>
      <c r="L4367" s="2"/>
      <c r="M4367" s="1"/>
    </row>
    <row r="4368" spans="1:13" x14ac:dyDescent="0.2">
      <c r="A4368" s="1"/>
      <c r="B4368" s="1"/>
      <c r="C4368" s="16"/>
      <c r="D4368" s="1"/>
      <c r="E4368" s="1"/>
      <c r="F4368" s="1"/>
      <c r="G4368" s="1"/>
      <c r="H4368" s="11"/>
      <c r="I4368" s="11"/>
      <c r="J4368" s="11"/>
      <c r="K4368" s="2"/>
      <c r="L4368" s="2"/>
      <c r="M4368" s="1"/>
    </row>
    <row r="4369" spans="1:13" x14ac:dyDescent="0.2">
      <c r="A4369" s="1"/>
      <c r="B4369" s="1"/>
      <c r="C4369" s="16"/>
      <c r="D4369" s="1"/>
      <c r="E4369" s="1"/>
      <c r="F4369" s="1"/>
      <c r="G4369" s="1"/>
      <c r="H4369" s="11"/>
      <c r="I4369" s="11"/>
      <c r="J4369" s="11"/>
      <c r="K4369" s="2"/>
      <c r="L4369" s="2"/>
      <c r="M4369" s="1"/>
    </row>
    <row r="4370" spans="1:13" x14ac:dyDescent="0.2">
      <c r="A4370" s="1"/>
      <c r="B4370" s="1"/>
      <c r="C4370" s="16"/>
      <c r="D4370" s="1"/>
      <c r="E4370" s="1"/>
      <c r="F4370" s="1"/>
      <c r="G4370" s="1"/>
      <c r="H4370" s="11"/>
      <c r="I4370" s="11"/>
      <c r="J4370" s="11"/>
      <c r="K4370" s="2"/>
      <c r="L4370" s="2"/>
      <c r="M4370" s="1"/>
    </row>
    <row r="4371" spans="1:13" x14ac:dyDescent="0.2">
      <c r="A4371" s="1"/>
      <c r="B4371" s="1"/>
      <c r="C4371" s="16"/>
      <c r="D4371" s="1"/>
      <c r="E4371" s="1"/>
      <c r="F4371" s="1"/>
      <c r="G4371" s="1"/>
      <c r="H4371" s="11"/>
      <c r="I4371" s="11"/>
      <c r="J4371" s="11"/>
      <c r="K4371" s="2"/>
      <c r="L4371" s="2"/>
      <c r="M4371" s="1"/>
    </row>
    <row r="4372" spans="1:13" x14ac:dyDescent="0.2">
      <c r="A4372" s="1"/>
      <c r="B4372" s="1"/>
      <c r="C4372" s="16"/>
      <c r="D4372" s="1"/>
      <c r="E4372" s="1"/>
      <c r="F4372" s="1"/>
      <c r="G4372" s="1"/>
      <c r="H4372" s="11"/>
      <c r="I4372" s="11"/>
      <c r="J4372" s="11"/>
      <c r="K4372" s="2"/>
      <c r="L4372" s="2"/>
      <c r="M4372" s="1"/>
    </row>
    <row r="4373" spans="1:13" x14ac:dyDescent="0.2">
      <c r="A4373" s="1"/>
      <c r="B4373" s="1"/>
      <c r="C4373" s="16"/>
      <c r="D4373" s="1"/>
      <c r="E4373" s="1"/>
      <c r="F4373" s="1"/>
      <c r="G4373" s="1"/>
      <c r="H4373" s="11"/>
      <c r="I4373" s="11"/>
      <c r="J4373" s="11"/>
      <c r="K4373" s="2"/>
      <c r="L4373" s="2"/>
      <c r="M4373" s="1"/>
    </row>
    <row r="4374" spans="1:13" x14ac:dyDescent="0.2">
      <c r="A4374" s="1"/>
      <c r="B4374" s="1"/>
      <c r="C4374" s="16"/>
      <c r="D4374" s="1"/>
      <c r="E4374" s="1"/>
      <c r="F4374" s="1"/>
      <c r="G4374" s="1"/>
      <c r="H4374" s="11"/>
      <c r="I4374" s="11"/>
      <c r="J4374" s="11"/>
      <c r="K4374" s="2"/>
      <c r="L4374" s="2"/>
      <c r="M4374" s="1"/>
    </row>
    <row r="4375" spans="1:13" x14ac:dyDescent="0.2">
      <c r="A4375" s="1"/>
      <c r="B4375" s="1"/>
      <c r="C4375" s="16"/>
      <c r="D4375" s="1"/>
      <c r="E4375" s="1"/>
      <c r="F4375" s="1"/>
      <c r="G4375" s="1"/>
      <c r="H4375" s="11"/>
      <c r="I4375" s="11"/>
      <c r="J4375" s="11"/>
      <c r="K4375" s="2"/>
      <c r="L4375" s="2"/>
      <c r="M4375" s="1"/>
    </row>
    <row r="4376" spans="1:13" x14ac:dyDescent="0.2">
      <c r="A4376" s="1"/>
      <c r="B4376" s="1"/>
      <c r="C4376" s="16"/>
      <c r="D4376" s="1"/>
      <c r="E4376" s="1"/>
      <c r="F4376" s="1"/>
      <c r="G4376" s="1"/>
      <c r="H4376" s="11"/>
      <c r="I4376" s="11"/>
      <c r="J4376" s="11"/>
      <c r="K4376" s="2"/>
      <c r="L4376" s="2"/>
      <c r="M4376" s="1"/>
    </row>
    <row r="4377" spans="1:13" x14ac:dyDescent="0.2">
      <c r="A4377" s="1"/>
      <c r="B4377" s="1"/>
      <c r="C4377" s="16"/>
      <c r="D4377" s="1"/>
      <c r="E4377" s="1"/>
      <c r="F4377" s="1"/>
      <c r="G4377" s="1"/>
      <c r="H4377" s="11"/>
      <c r="I4377" s="11"/>
      <c r="J4377" s="11"/>
      <c r="K4377" s="2"/>
      <c r="L4377" s="2"/>
      <c r="M4377" s="1"/>
    </row>
    <row r="4378" spans="1:13" x14ac:dyDescent="0.2">
      <c r="A4378" s="1"/>
      <c r="B4378" s="1"/>
      <c r="C4378" s="16"/>
      <c r="D4378" s="1"/>
      <c r="E4378" s="1"/>
      <c r="F4378" s="1"/>
      <c r="G4378" s="1"/>
      <c r="H4378" s="11"/>
      <c r="I4378" s="11"/>
      <c r="J4378" s="11"/>
      <c r="K4378" s="2"/>
      <c r="L4378" s="2"/>
      <c r="M4378" s="1"/>
    </row>
    <row r="4379" spans="1:13" x14ac:dyDescent="0.2">
      <c r="A4379" s="1"/>
      <c r="B4379" s="1"/>
      <c r="C4379" s="16"/>
      <c r="D4379" s="1"/>
      <c r="E4379" s="1"/>
      <c r="F4379" s="1"/>
      <c r="G4379" s="1"/>
      <c r="H4379" s="11"/>
      <c r="I4379" s="11"/>
      <c r="J4379" s="11"/>
      <c r="K4379" s="2"/>
      <c r="L4379" s="2"/>
      <c r="M4379" s="1"/>
    </row>
    <row r="4380" spans="1:13" x14ac:dyDescent="0.2">
      <c r="A4380" s="1"/>
      <c r="B4380" s="1"/>
      <c r="C4380" s="16"/>
      <c r="D4380" s="1"/>
      <c r="E4380" s="1"/>
      <c r="F4380" s="1"/>
      <c r="G4380" s="1"/>
      <c r="H4380" s="11"/>
      <c r="I4380" s="11"/>
      <c r="J4380" s="11"/>
      <c r="K4380" s="2"/>
      <c r="L4380" s="2"/>
      <c r="M4380" s="1"/>
    </row>
    <row r="4381" spans="1:13" x14ac:dyDescent="0.2">
      <c r="A4381" s="1"/>
      <c r="B4381" s="1"/>
      <c r="C4381" s="16"/>
      <c r="D4381" s="1"/>
      <c r="E4381" s="1"/>
      <c r="F4381" s="1"/>
      <c r="G4381" s="1"/>
      <c r="H4381" s="11"/>
      <c r="I4381" s="11"/>
      <c r="J4381" s="11"/>
      <c r="K4381" s="2"/>
      <c r="L4381" s="2"/>
      <c r="M4381" s="1"/>
    </row>
    <row r="4382" spans="1:13" x14ac:dyDescent="0.2">
      <c r="A4382" s="1"/>
      <c r="B4382" s="1"/>
      <c r="C4382" s="16"/>
      <c r="D4382" s="1"/>
      <c r="E4382" s="1"/>
      <c r="F4382" s="1"/>
      <c r="G4382" s="1"/>
      <c r="H4382" s="11"/>
      <c r="I4382" s="11"/>
      <c r="J4382" s="11"/>
      <c r="K4382" s="2"/>
      <c r="L4382" s="2"/>
      <c r="M4382" s="1"/>
    </row>
    <row r="4383" spans="1:13" x14ac:dyDescent="0.2">
      <c r="A4383" s="1"/>
      <c r="B4383" s="1"/>
      <c r="C4383" s="16"/>
      <c r="D4383" s="1"/>
      <c r="E4383" s="1"/>
      <c r="F4383" s="1"/>
      <c r="G4383" s="1"/>
      <c r="H4383" s="11"/>
      <c r="I4383" s="11"/>
      <c r="J4383" s="11"/>
      <c r="K4383" s="2"/>
      <c r="L4383" s="2"/>
      <c r="M4383" s="1"/>
    </row>
    <row r="4384" spans="1:13" x14ac:dyDescent="0.2">
      <c r="A4384" s="1"/>
      <c r="B4384" s="1"/>
      <c r="C4384" s="16"/>
      <c r="D4384" s="1"/>
      <c r="E4384" s="1"/>
      <c r="F4384" s="1"/>
      <c r="G4384" s="1"/>
      <c r="H4384" s="11"/>
      <c r="I4384" s="11"/>
      <c r="J4384" s="11"/>
      <c r="K4384" s="2"/>
      <c r="L4384" s="2"/>
      <c r="M4384" s="1"/>
    </row>
    <row r="4385" spans="1:13" x14ac:dyDescent="0.2">
      <c r="A4385" s="1"/>
      <c r="B4385" s="1"/>
      <c r="C4385" s="16"/>
      <c r="D4385" s="1"/>
      <c r="E4385" s="1"/>
      <c r="F4385" s="1"/>
      <c r="G4385" s="1"/>
      <c r="H4385" s="11"/>
      <c r="I4385" s="11"/>
      <c r="J4385" s="11"/>
      <c r="K4385" s="2"/>
      <c r="L4385" s="2"/>
      <c r="M4385" s="1"/>
    </row>
    <row r="4386" spans="1:13" x14ac:dyDescent="0.2">
      <c r="A4386" s="1"/>
      <c r="B4386" s="1"/>
      <c r="C4386" s="16"/>
      <c r="D4386" s="1"/>
      <c r="E4386" s="1"/>
      <c r="F4386" s="1"/>
      <c r="G4386" s="1"/>
      <c r="H4386" s="11"/>
      <c r="I4386" s="11"/>
      <c r="J4386" s="11"/>
      <c r="K4386" s="2"/>
      <c r="L4386" s="2"/>
      <c r="M4386" s="1"/>
    </row>
    <row r="4387" spans="1:13" x14ac:dyDescent="0.2">
      <c r="A4387" s="1"/>
      <c r="B4387" s="1"/>
      <c r="C4387" s="16"/>
      <c r="D4387" s="1"/>
      <c r="E4387" s="1"/>
      <c r="F4387" s="1"/>
      <c r="G4387" s="1"/>
      <c r="H4387" s="11"/>
      <c r="I4387" s="11"/>
      <c r="J4387" s="11"/>
      <c r="K4387" s="2"/>
      <c r="L4387" s="2"/>
      <c r="M4387" s="1"/>
    </row>
    <row r="4388" spans="1:13" x14ac:dyDescent="0.2">
      <c r="A4388" s="1"/>
      <c r="B4388" s="1"/>
      <c r="C4388" s="16"/>
      <c r="D4388" s="1"/>
      <c r="E4388" s="1"/>
      <c r="F4388" s="1"/>
      <c r="G4388" s="1"/>
      <c r="H4388" s="11"/>
      <c r="I4388" s="11"/>
      <c r="J4388" s="11"/>
      <c r="K4388" s="2"/>
      <c r="L4388" s="2"/>
      <c r="M4388" s="1"/>
    </row>
    <row r="4389" spans="1:13" x14ac:dyDescent="0.2">
      <c r="A4389" s="1"/>
      <c r="B4389" s="1"/>
      <c r="C4389" s="16"/>
      <c r="D4389" s="1"/>
      <c r="E4389" s="1"/>
      <c r="F4389" s="1"/>
      <c r="G4389" s="1"/>
      <c r="H4389" s="11"/>
      <c r="I4389" s="11"/>
      <c r="J4389" s="11"/>
      <c r="K4389" s="2"/>
      <c r="L4389" s="2"/>
      <c r="M4389" s="1"/>
    </row>
    <row r="4390" spans="1:13" x14ac:dyDescent="0.2">
      <c r="A4390" s="1"/>
      <c r="B4390" s="1"/>
      <c r="C4390" s="16"/>
      <c r="D4390" s="1"/>
      <c r="E4390" s="1"/>
      <c r="F4390" s="1"/>
      <c r="G4390" s="1"/>
      <c r="H4390" s="11"/>
      <c r="I4390" s="11"/>
      <c r="J4390" s="11"/>
      <c r="K4390" s="2"/>
      <c r="L4390" s="2"/>
      <c r="M4390" s="1"/>
    </row>
    <row r="4391" spans="1:13" x14ac:dyDescent="0.2">
      <c r="A4391" s="1"/>
      <c r="B4391" s="1"/>
      <c r="C4391" s="16"/>
      <c r="D4391" s="1"/>
      <c r="E4391" s="1"/>
      <c r="F4391" s="1"/>
      <c r="G4391" s="1"/>
      <c r="H4391" s="11"/>
      <c r="I4391" s="11"/>
      <c r="J4391" s="11"/>
      <c r="K4391" s="2"/>
      <c r="L4391" s="2"/>
      <c r="M4391" s="1"/>
    </row>
    <row r="4392" spans="1:13" x14ac:dyDescent="0.2">
      <c r="A4392" s="1"/>
      <c r="B4392" s="1"/>
      <c r="C4392" s="16"/>
      <c r="D4392" s="1"/>
      <c r="E4392" s="1"/>
      <c r="F4392" s="1"/>
      <c r="G4392" s="1"/>
      <c r="H4392" s="11"/>
      <c r="I4392" s="11"/>
      <c r="J4392" s="11"/>
      <c r="K4392" s="2"/>
      <c r="L4392" s="2"/>
      <c r="M4392" s="1"/>
    </row>
    <row r="4393" spans="1:13" x14ac:dyDescent="0.2">
      <c r="A4393" s="1"/>
      <c r="B4393" s="1"/>
      <c r="C4393" s="16"/>
      <c r="D4393" s="1"/>
      <c r="E4393" s="1"/>
      <c r="F4393" s="1"/>
      <c r="G4393" s="1"/>
      <c r="H4393" s="11"/>
      <c r="I4393" s="11"/>
      <c r="J4393" s="11"/>
      <c r="K4393" s="2"/>
      <c r="L4393" s="2"/>
      <c r="M4393" s="1"/>
    </row>
    <row r="4394" spans="1:13" x14ac:dyDescent="0.2">
      <c r="A4394" s="1"/>
      <c r="B4394" s="1"/>
      <c r="C4394" s="16"/>
      <c r="D4394" s="1"/>
      <c r="E4394" s="1"/>
      <c r="F4394" s="1"/>
      <c r="G4394" s="1"/>
      <c r="H4394" s="11"/>
      <c r="I4394" s="11"/>
      <c r="J4394" s="11"/>
      <c r="K4394" s="2"/>
      <c r="L4394" s="2"/>
      <c r="M4394" s="1"/>
    </row>
    <row r="4395" spans="1:13" x14ac:dyDescent="0.2">
      <c r="A4395" s="1"/>
      <c r="B4395" s="1"/>
      <c r="C4395" s="16"/>
      <c r="D4395" s="1"/>
      <c r="E4395" s="1"/>
      <c r="F4395" s="1"/>
      <c r="G4395" s="1"/>
      <c r="H4395" s="11"/>
      <c r="I4395" s="11"/>
      <c r="J4395" s="11"/>
      <c r="K4395" s="2"/>
      <c r="L4395" s="2"/>
      <c r="M4395" s="1"/>
    </row>
    <row r="4396" spans="1:13" x14ac:dyDescent="0.2">
      <c r="A4396" s="1"/>
      <c r="B4396" s="1"/>
      <c r="C4396" s="16"/>
      <c r="D4396" s="1"/>
      <c r="E4396" s="1"/>
      <c r="F4396" s="1"/>
      <c r="G4396" s="1"/>
      <c r="H4396" s="11"/>
      <c r="I4396" s="11"/>
      <c r="J4396" s="11"/>
      <c r="K4396" s="2"/>
      <c r="L4396" s="2"/>
      <c r="M4396" s="1"/>
    </row>
    <row r="4397" spans="1:13" x14ac:dyDescent="0.2">
      <c r="A4397" s="1"/>
      <c r="B4397" s="1"/>
      <c r="C4397" s="16"/>
      <c r="D4397" s="1"/>
      <c r="E4397" s="1"/>
      <c r="F4397" s="1"/>
      <c r="G4397" s="1"/>
      <c r="H4397" s="11"/>
      <c r="I4397" s="11"/>
      <c r="J4397" s="11"/>
      <c r="K4397" s="2"/>
      <c r="L4397" s="2"/>
      <c r="M4397" s="1"/>
    </row>
    <row r="4398" spans="1:13" x14ac:dyDescent="0.2">
      <c r="A4398" s="1"/>
      <c r="B4398" s="1"/>
      <c r="C4398" s="16"/>
      <c r="D4398" s="1"/>
      <c r="E4398" s="1"/>
      <c r="F4398" s="1"/>
      <c r="G4398" s="1"/>
      <c r="H4398" s="11"/>
      <c r="I4398" s="11"/>
      <c r="J4398" s="11"/>
      <c r="K4398" s="2"/>
      <c r="L4398" s="2"/>
      <c r="M4398" s="1"/>
    </row>
    <row r="4399" spans="1:13" x14ac:dyDescent="0.2">
      <c r="A4399" s="1"/>
      <c r="B4399" s="1"/>
      <c r="C4399" s="16"/>
      <c r="D4399" s="1"/>
      <c r="E4399" s="1"/>
      <c r="F4399" s="1"/>
      <c r="G4399" s="1"/>
      <c r="H4399" s="11"/>
      <c r="I4399" s="11"/>
      <c r="J4399" s="11"/>
      <c r="K4399" s="2"/>
      <c r="L4399" s="2"/>
      <c r="M4399" s="1"/>
    </row>
    <row r="4400" spans="1:13" x14ac:dyDescent="0.2">
      <c r="A4400" s="1"/>
      <c r="B4400" s="1"/>
      <c r="C4400" s="16"/>
      <c r="D4400" s="1"/>
      <c r="E4400" s="1"/>
      <c r="F4400" s="1"/>
      <c r="G4400" s="1"/>
      <c r="H4400" s="11"/>
      <c r="I4400" s="11"/>
      <c r="J4400" s="11"/>
      <c r="K4400" s="2"/>
      <c r="L4400" s="2"/>
      <c r="M4400" s="1"/>
    </row>
    <row r="4401" spans="1:13" x14ac:dyDescent="0.2">
      <c r="A4401" s="1"/>
      <c r="B4401" s="1"/>
      <c r="C4401" s="16"/>
      <c r="D4401" s="1"/>
      <c r="E4401" s="1"/>
      <c r="F4401" s="1"/>
      <c r="G4401" s="1"/>
      <c r="H4401" s="11"/>
      <c r="I4401" s="11"/>
      <c r="J4401" s="11"/>
      <c r="K4401" s="2"/>
      <c r="L4401" s="2"/>
      <c r="M4401" s="1"/>
    </row>
    <row r="4402" spans="1:13" x14ac:dyDescent="0.2">
      <c r="A4402" s="1"/>
      <c r="B4402" s="1"/>
      <c r="C4402" s="16"/>
      <c r="D4402" s="1"/>
      <c r="E4402" s="1"/>
      <c r="F4402" s="1"/>
      <c r="G4402" s="1"/>
      <c r="H4402" s="11"/>
      <c r="I4402" s="11"/>
      <c r="J4402" s="11"/>
      <c r="K4402" s="2"/>
      <c r="L4402" s="2"/>
      <c r="M4402" s="1"/>
    </row>
    <row r="4403" spans="1:13" x14ac:dyDescent="0.2">
      <c r="A4403" s="1"/>
      <c r="B4403" s="1"/>
      <c r="C4403" s="16"/>
      <c r="D4403" s="1"/>
      <c r="E4403" s="1"/>
      <c r="F4403" s="1"/>
      <c r="G4403" s="1"/>
      <c r="H4403" s="11"/>
      <c r="I4403" s="11"/>
      <c r="J4403" s="11"/>
      <c r="K4403" s="2"/>
      <c r="L4403" s="2"/>
      <c r="M4403" s="1"/>
    </row>
    <row r="4404" spans="1:13" x14ac:dyDescent="0.2">
      <c r="A4404" s="1"/>
      <c r="B4404" s="1"/>
      <c r="C4404" s="16"/>
      <c r="D4404" s="1"/>
      <c r="E4404" s="1"/>
      <c r="F4404" s="1"/>
      <c r="G4404" s="1"/>
      <c r="H4404" s="11"/>
      <c r="I4404" s="11"/>
      <c r="J4404" s="11"/>
      <c r="K4404" s="2"/>
      <c r="L4404" s="2"/>
      <c r="M4404" s="1"/>
    </row>
    <row r="4405" spans="1:13" x14ac:dyDescent="0.2">
      <c r="A4405" s="1"/>
      <c r="B4405" s="1"/>
      <c r="C4405" s="16"/>
      <c r="D4405" s="1"/>
      <c r="E4405" s="1"/>
      <c r="F4405" s="1"/>
      <c r="G4405" s="1"/>
      <c r="H4405" s="11"/>
      <c r="I4405" s="11"/>
      <c r="J4405" s="11"/>
      <c r="K4405" s="2"/>
      <c r="L4405" s="2"/>
      <c r="M4405" s="1"/>
    </row>
    <row r="4406" spans="1:13" x14ac:dyDescent="0.2">
      <c r="A4406" s="1"/>
      <c r="B4406" s="1"/>
      <c r="C4406" s="16"/>
      <c r="D4406" s="1"/>
      <c r="E4406" s="1"/>
      <c r="F4406" s="1"/>
      <c r="G4406" s="1"/>
      <c r="H4406" s="11"/>
      <c r="I4406" s="11"/>
      <c r="J4406" s="11"/>
      <c r="K4406" s="2"/>
      <c r="L4406" s="2"/>
      <c r="M4406" s="1"/>
    </row>
    <row r="4407" spans="1:13" x14ac:dyDescent="0.2">
      <c r="A4407" s="1"/>
      <c r="B4407" s="1"/>
      <c r="C4407" s="16"/>
      <c r="D4407" s="1"/>
      <c r="E4407" s="1"/>
      <c r="F4407" s="1"/>
      <c r="G4407" s="1"/>
      <c r="H4407" s="11"/>
      <c r="I4407" s="11"/>
      <c r="J4407" s="11"/>
      <c r="K4407" s="2"/>
      <c r="L4407" s="2"/>
      <c r="M4407" s="1"/>
    </row>
    <row r="4408" spans="1:13" x14ac:dyDescent="0.2">
      <c r="A4408" s="1"/>
      <c r="B4408" s="1"/>
      <c r="C4408" s="16"/>
      <c r="D4408" s="1"/>
      <c r="E4408" s="1"/>
      <c r="F4408" s="1"/>
      <c r="G4408" s="1"/>
      <c r="H4408" s="11"/>
      <c r="I4408" s="11"/>
      <c r="J4408" s="11"/>
      <c r="K4408" s="2"/>
      <c r="L4408" s="2"/>
      <c r="M4408" s="1"/>
    </row>
    <row r="4409" spans="1:13" x14ac:dyDescent="0.2">
      <c r="A4409" s="1"/>
      <c r="B4409" s="1"/>
      <c r="C4409" s="16"/>
      <c r="D4409" s="1"/>
      <c r="E4409" s="1"/>
      <c r="F4409" s="1"/>
      <c r="G4409" s="1"/>
      <c r="H4409" s="11"/>
      <c r="I4409" s="11"/>
      <c r="J4409" s="11"/>
      <c r="K4409" s="2"/>
      <c r="L4409" s="2"/>
      <c r="M4409" s="1"/>
    </row>
    <row r="4410" spans="1:13" x14ac:dyDescent="0.2">
      <c r="A4410" s="1"/>
      <c r="B4410" s="1"/>
      <c r="C4410" s="16"/>
      <c r="D4410" s="1"/>
      <c r="E4410" s="1"/>
      <c r="F4410" s="1"/>
      <c r="G4410" s="1"/>
      <c r="H4410" s="11"/>
      <c r="I4410" s="11"/>
      <c r="J4410" s="11"/>
      <c r="K4410" s="2"/>
      <c r="L4410" s="2"/>
      <c r="M4410" s="1"/>
    </row>
    <row r="4411" spans="1:13" x14ac:dyDescent="0.2">
      <c r="A4411" s="1"/>
      <c r="B4411" s="1"/>
      <c r="C4411" s="16"/>
      <c r="D4411" s="1"/>
      <c r="E4411" s="1"/>
      <c r="F4411" s="1"/>
      <c r="G4411" s="1"/>
      <c r="H4411" s="11"/>
      <c r="I4411" s="11"/>
      <c r="J4411" s="11"/>
      <c r="K4411" s="2"/>
      <c r="L4411" s="2"/>
      <c r="M4411" s="1"/>
    </row>
    <row r="4412" spans="1:13" x14ac:dyDescent="0.2">
      <c r="A4412" s="1"/>
      <c r="B4412" s="1"/>
      <c r="C4412" s="16"/>
      <c r="D4412" s="1"/>
      <c r="E4412" s="1"/>
      <c r="F4412" s="1"/>
      <c r="G4412" s="1"/>
      <c r="H4412" s="11"/>
      <c r="I4412" s="11"/>
      <c r="J4412" s="11"/>
      <c r="K4412" s="2"/>
      <c r="L4412" s="2"/>
      <c r="M4412" s="1"/>
    </row>
    <row r="4413" spans="1:13" x14ac:dyDescent="0.2">
      <c r="A4413" s="1"/>
      <c r="B4413" s="1"/>
      <c r="C4413" s="16"/>
      <c r="D4413" s="1"/>
      <c r="E4413" s="1"/>
      <c r="F4413" s="1"/>
      <c r="G4413" s="1"/>
      <c r="H4413" s="11"/>
      <c r="I4413" s="11"/>
      <c r="J4413" s="11"/>
      <c r="K4413" s="2"/>
      <c r="L4413" s="2"/>
      <c r="M4413" s="1"/>
    </row>
    <row r="4414" spans="1:13" x14ac:dyDescent="0.2">
      <c r="A4414" s="1"/>
      <c r="B4414" s="1"/>
      <c r="C4414" s="16"/>
      <c r="D4414" s="1"/>
      <c r="E4414" s="1"/>
      <c r="F4414" s="1"/>
      <c r="G4414" s="1"/>
      <c r="H4414" s="11"/>
      <c r="I4414" s="11"/>
      <c r="J4414" s="11"/>
      <c r="K4414" s="2"/>
      <c r="L4414" s="2"/>
      <c r="M4414" s="1"/>
    </row>
    <row r="4415" spans="1:13" x14ac:dyDescent="0.2">
      <c r="A4415" s="1"/>
      <c r="B4415" s="1"/>
      <c r="C4415" s="16"/>
      <c r="D4415" s="1"/>
      <c r="E4415" s="1"/>
      <c r="F4415" s="1"/>
      <c r="G4415" s="1"/>
      <c r="H4415" s="11"/>
      <c r="I4415" s="11"/>
      <c r="J4415" s="11"/>
      <c r="K4415" s="2"/>
      <c r="L4415" s="2"/>
      <c r="M4415" s="1"/>
    </row>
    <row r="4416" spans="1:13" x14ac:dyDescent="0.2">
      <c r="A4416" s="1"/>
      <c r="B4416" s="1"/>
      <c r="C4416" s="16"/>
      <c r="D4416" s="1"/>
      <c r="E4416" s="1"/>
      <c r="F4416" s="1"/>
      <c r="G4416" s="1"/>
      <c r="H4416" s="11"/>
      <c r="I4416" s="11"/>
      <c r="J4416" s="11"/>
      <c r="K4416" s="2"/>
      <c r="L4416" s="2"/>
      <c r="M4416" s="1"/>
    </row>
    <row r="4417" spans="1:13" x14ac:dyDescent="0.2">
      <c r="A4417" s="1"/>
      <c r="B4417" s="1"/>
      <c r="C4417" s="16"/>
      <c r="D4417" s="1"/>
      <c r="E4417" s="1"/>
      <c r="F4417" s="1"/>
      <c r="G4417" s="1"/>
      <c r="H4417" s="11"/>
      <c r="I4417" s="11"/>
      <c r="J4417" s="11"/>
      <c r="K4417" s="2"/>
      <c r="L4417" s="2"/>
      <c r="M4417" s="1"/>
    </row>
    <row r="4418" spans="1:13" x14ac:dyDescent="0.2">
      <c r="A4418" s="1"/>
      <c r="B4418" s="1"/>
      <c r="C4418" s="16"/>
      <c r="D4418" s="1"/>
      <c r="E4418" s="1"/>
      <c r="F4418" s="1"/>
      <c r="G4418" s="1"/>
      <c r="H4418" s="11"/>
      <c r="I4418" s="11"/>
      <c r="J4418" s="11"/>
      <c r="K4418" s="2"/>
      <c r="L4418" s="2"/>
      <c r="M4418" s="1"/>
    </row>
    <row r="4419" spans="1:13" x14ac:dyDescent="0.2">
      <c r="A4419" s="1"/>
      <c r="B4419" s="1"/>
      <c r="C4419" s="16"/>
      <c r="D4419" s="1"/>
      <c r="E4419" s="1"/>
      <c r="F4419" s="1"/>
      <c r="G4419" s="1"/>
      <c r="H4419" s="11"/>
      <c r="I4419" s="11"/>
      <c r="J4419" s="11"/>
      <c r="K4419" s="2"/>
      <c r="L4419" s="2"/>
      <c r="M4419" s="1"/>
    </row>
    <row r="4420" spans="1:13" x14ac:dyDescent="0.2">
      <c r="A4420" s="1"/>
      <c r="B4420" s="1"/>
      <c r="C4420" s="16"/>
      <c r="D4420" s="1"/>
      <c r="E4420" s="1"/>
      <c r="F4420" s="1"/>
      <c r="G4420" s="1"/>
      <c r="H4420" s="11"/>
      <c r="I4420" s="11"/>
      <c r="J4420" s="11"/>
      <c r="K4420" s="2"/>
      <c r="L4420" s="2"/>
      <c r="M4420" s="1"/>
    </row>
    <row r="4421" spans="1:13" x14ac:dyDescent="0.2">
      <c r="A4421" s="1"/>
      <c r="B4421" s="1"/>
      <c r="C4421" s="16"/>
      <c r="D4421" s="1"/>
      <c r="E4421" s="1"/>
      <c r="F4421" s="1"/>
      <c r="G4421" s="1"/>
      <c r="H4421" s="11"/>
      <c r="I4421" s="11"/>
      <c r="J4421" s="11"/>
      <c r="K4421" s="2"/>
      <c r="L4421" s="2"/>
      <c r="M4421" s="1"/>
    </row>
    <row r="4422" spans="1:13" x14ac:dyDescent="0.2">
      <c r="A4422" s="1"/>
      <c r="B4422" s="1"/>
      <c r="C4422" s="16"/>
      <c r="D4422" s="1"/>
      <c r="E4422" s="1"/>
      <c r="F4422" s="1"/>
      <c r="G4422" s="1"/>
      <c r="H4422" s="11"/>
      <c r="I4422" s="11"/>
      <c r="J4422" s="11"/>
      <c r="K4422" s="2"/>
      <c r="L4422" s="2"/>
      <c r="M4422" s="1"/>
    </row>
    <row r="4423" spans="1:13" x14ac:dyDescent="0.2">
      <c r="A4423" s="1"/>
      <c r="B4423" s="1"/>
      <c r="C4423" s="16"/>
      <c r="D4423" s="1"/>
      <c r="E4423" s="1"/>
      <c r="F4423" s="1"/>
      <c r="G4423" s="1"/>
      <c r="H4423" s="11"/>
      <c r="I4423" s="11"/>
      <c r="J4423" s="11"/>
      <c r="K4423" s="2"/>
      <c r="L4423" s="2"/>
      <c r="M4423" s="1"/>
    </row>
    <row r="4424" spans="1:13" x14ac:dyDescent="0.2">
      <c r="A4424" s="1"/>
      <c r="B4424" s="1"/>
      <c r="C4424" s="16"/>
      <c r="D4424" s="1"/>
      <c r="E4424" s="1"/>
      <c r="F4424" s="1"/>
      <c r="G4424" s="1"/>
      <c r="H4424" s="11"/>
      <c r="I4424" s="11"/>
      <c r="J4424" s="11"/>
      <c r="K4424" s="2"/>
      <c r="L4424" s="2"/>
      <c r="M4424" s="1"/>
    </row>
    <row r="4425" spans="1:13" x14ac:dyDescent="0.2">
      <c r="A4425" s="1"/>
      <c r="B4425" s="1"/>
      <c r="C4425" s="16"/>
      <c r="D4425" s="1"/>
      <c r="E4425" s="1"/>
      <c r="F4425" s="1"/>
      <c r="G4425" s="1"/>
      <c r="H4425" s="11"/>
      <c r="I4425" s="11"/>
      <c r="J4425" s="11"/>
      <c r="K4425" s="2"/>
      <c r="L4425" s="2"/>
      <c r="M4425" s="1"/>
    </row>
    <row r="4426" spans="1:13" x14ac:dyDescent="0.2">
      <c r="A4426" s="1"/>
      <c r="B4426" s="1"/>
      <c r="C4426" s="16"/>
      <c r="D4426" s="1"/>
      <c r="E4426" s="1"/>
      <c r="F4426" s="1"/>
      <c r="G4426" s="1"/>
      <c r="H4426" s="11"/>
      <c r="I4426" s="11"/>
      <c r="J4426" s="11"/>
      <c r="K4426" s="2"/>
      <c r="L4426" s="2"/>
      <c r="M4426" s="1"/>
    </row>
    <row r="4427" spans="1:13" x14ac:dyDescent="0.2">
      <c r="A4427" s="1"/>
      <c r="B4427" s="1"/>
      <c r="C4427" s="16"/>
      <c r="D4427" s="1"/>
      <c r="E4427" s="1"/>
      <c r="F4427" s="1"/>
      <c r="G4427" s="1"/>
      <c r="H4427" s="11"/>
      <c r="I4427" s="11"/>
      <c r="J4427" s="11"/>
      <c r="K4427" s="2"/>
      <c r="L4427" s="2"/>
      <c r="M4427" s="1"/>
    </row>
    <row r="4428" spans="1:13" x14ac:dyDescent="0.2">
      <c r="A4428" s="1"/>
      <c r="B4428" s="1"/>
      <c r="C4428" s="16"/>
      <c r="D4428" s="1"/>
      <c r="E4428" s="1"/>
      <c r="F4428" s="1"/>
      <c r="G4428" s="1"/>
      <c r="H4428" s="11"/>
      <c r="I4428" s="11"/>
      <c r="J4428" s="11"/>
      <c r="K4428" s="2"/>
      <c r="L4428" s="2"/>
      <c r="M4428" s="1"/>
    </row>
    <row r="4429" spans="1:13" x14ac:dyDescent="0.2">
      <c r="A4429" s="1"/>
      <c r="B4429" s="1"/>
      <c r="C4429" s="16"/>
      <c r="D4429" s="1"/>
      <c r="E4429" s="1"/>
      <c r="F4429" s="1"/>
      <c r="G4429" s="1"/>
      <c r="H4429" s="11"/>
      <c r="I4429" s="11"/>
      <c r="J4429" s="11"/>
      <c r="K4429" s="2"/>
      <c r="L4429" s="2"/>
      <c r="M4429" s="1"/>
    </row>
    <row r="4430" spans="1:13" x14ac:dyDescent="0.2">
      <c r="A4430" s="1"/>
      <c r="B4430" s="1"/>
      <c r="C4430" s="16"/>
      <c r="D4430" s="1"/>
      <c r="E4430" s="1"/>
      <c r="F4430" s="1"/>
      <c r="G4430" s="1"/>
      <c r="H4430" s="11"/>
      <c r="I4430" s="11"/>
      <c r="J4430" s="11"/>
      <c r="K4430" s="2"/>
      <c r="L4430" s="2"/>
      <c r="M4430" s="1"/>
    </row>
    <row r="4431" spans="1:13" x14ac:dyDescent="0.2">
      <c r="A4431" s="1"/>
      <c r="B4431" s="1"/>
      <c r="C4431" s="16"/>
      <c r="D4431" s="1"/>
      <c r="E4431" s="1"/>
      <c r="F4431" s="1"/>
      <c r="G4431" s="1"/>
      <c r="H4431" s="11"/>
      <c r="I4431" s="11"/>
      <c r="J4431" s="11"/>
      <c r="K4431" s="2"/>
      <c r="L4431" s="2"/>
      <c r="M4431" s="1"/>
    </row>
    <row r="4432" spans="1:13" x14ac:dyDescent="0.2">
      <c r="A4432" s="1"/>
      <c r="B4432" s="1"/>
      <c r="C4432" s="16"/>
      <c r="D4432" s="1"/>
      <c r="E4432" s="1"/>
      <c r="F4432" s="1"/>
      <c r="G4432" s="1"/>
      <c r="H4432" s="11"/>
      <c r="I4432" s="11"/>
      <c r="J4432" s="11"/>
      <c r="K4432" s="2"/>
      <c r="L4432" s="2"/>
      <c r="M4432" s="1"/>
    </row>
    <row r="4433" spans="1:13" x14ac:dyDescent="0.2">
      <c r="A4433" s="1"/>
      <c r="B4433" s="1"/>
      <c r="C4433" s="16"/>
      <c r="D4433" s="1"/>
      <c r="E4433" s="1"/>
      <c r="F4433" s="1"/>
      <c r="G4433" s="1"/>
      <c r="H4433" s="11"/>
      <c r="I4433" s="11"/>
      <c r="J4433" s="11"/>
      <c r="K4433" s="2"/>
      <c r="L4433" s="2"/>
      <c r="M4433" s="1"/>
    </row>
    <row r="4434" spans="1:13" x14ac:dyDescent="0.2">
      <c r="A4434" s="1"/>
      <c r="B4434" s="1"/>
      <c r="C4434" s="16"/>
      <c r="D4434" s="1"/>
      <c r="E4434" s="1"/>
      <c r="F4434" s="1"/>
      <c r="G4434" s="1"/>
      <c r="H4434" s="11"/>
      <c r="I4434" s="11"/>
      <c r="J4434" s="11"/>
      <c r="K4434" s="2"/>
      <c r="L4434" s="2"/>
      <c r="M4434" s="1"/>
    </row>
    <row r="4435" spans="1:13" x14ac:dyDescent="0.2">
      <c r="A4435" s="1"/>
      <c r="B4435" s="1"/>
      <c r="C4435" s="16"/>
      <c r="D4435" s="1"/>
      <c r="E4435" s="1"/>
      <c r="F4435" s="1"/>
      <c r="G4435" s="1"/>
      <c r="H4435" s="11"/>
      <c r="I4435" s="11"/>
      <c r="J4435" s="11"/>
      <c r="K4435" s="2"/>
      <c r="L4435" s="2"/>
      <c r="M4435" s="1"/>
    </row>
    <row r="4436" spans="1:13" x14ac:dyDescent="0.2">
      <c r="A4436" s="1"/>
      <c r="B4436" s="1"/>
      <c r="C4436" s="16"/>
      <c r="D4436" s="1"/>
      <c r="E4436" s="1"/>
      <c r="F4436" s="1"/>
      <c r="G4436" s="1"/>
      <c r="H4436" s="11"/>
      <c r="I4436" s="11"/>
      <c r="J4436" s="11"/>
      <c r="K4436" s="2"/>
      <c r="L4436" s="2"/>
      <c r="M4436" s="1"/>
    </row>
    <row r="4437" spans="1:13" x14ac:dyDescent="0.2">
      <c r="A4437" s="1"/>
      <c r="B4437" s="1"/>
      <c r="C4437" s="16"/>
      <c r="D4437" s="1"/>
      <c r="E4437" s="1"/>
      <c r="F4437" s="1"/>
      <c r="G4437" s="1"/>
      <c r="H4437" s="11"/>
      <c r="I4437" s="11"/>
      <c r="J4437" s="11"/>
      <c r="K4437" s="2"/>
      <c r="L4437" s="2"/>
      <c r="M4437" s="1"/>
    </row>
    <row r="4438" spans="1:13" x14ac:dyDescent="0.2">
      <c r="A4438" s="1"/>
      <c r="B4438" s="1"/>
      <c r="C4438" s="16"/>
      <c r="D4438" s="1"/>
      <c r="E4438" s="1"/>
      <c r="F4438" s="1"/>
      <c r="G4438" s="1"/>
      <c r="H4438" s="11"/>
      <c r="I4438" s="11"/>
      <c r="J4438" s="11"/>
      <c r="K4438" s="2"/>
      <c r="L4438" s="2"/>
      <c r="M4438" s="1"/>
    </row>
    <row r="4439" spans="1:13" x14ac:dyDescent="0.2">
      <c r="A4439" s="1"/>
      <c r="B4439" s="1"/>
      <c r="C4439" s="16"/>
      <c r="D4439" s="1"/>
      <c r="E4439" s="1"/>
      <c r="F4439" s="1"/>
      <c r="G4439" s="1"/>
      <c r="H4439" s="11"/>
      <c r="I4439" s="11"/>
      <c r="J4439" s="11"/>
      <c r="K4439" s="2"/>
      <c r="L4439" s="2"/>
      <c r="M4439" s="1"/>
    </row>
    <row r="4440" spans="1:13" x14ac:dyDescent="0.2">
      <c r="A4440" s="1"/>
      <c r="B4440" s="1"/>
      <c r="C4440" s="16"/>
      <c r="D4440" s="1"/>
      <c r="E4440" s="1"/>
      <c r="F4440" s="1"/>
      <c r="G4440" s="1"/>
      <c r="H4440" s="11"/>
      <c r="I4440" s="11"/>
      <c r="J4440" s="11"/>
      <c r="K4440" s="2"/>
      <c r="L4440" s="2"/>
      <c r="M4440" s="1"/>
    </row>
    <row r="4441" spans="1:13" x14ac:dyDescent="0.2">
      <c r="A4441" s="1"/>
      <c r="B4441" s="1"/>
      <c r="C4441" s="16"/>
      <c r="D4441" s="1"/>
      <c r="E4441" s="1"/>
      <c r="F4441" s="1"/>
      <c r="G4441" s="1"/>
      <c r="H4441" s="11"/>
      <c r="I4441" s="11"/>
      <c r="J4441" s="11"/>
      <c r="K4441" s="2"/>
      <c r="L4441" s="2"/>
      <c r="M4441" s="1"/>
    </row>
    <row r="4442" spans="1:13" x14ac:dyDescent="0.2">
      <c r="A4442" s="1"/>
      <c r="B4442" s="1"/>
      <c r="C4442" s="16"/>
      <c r="D4442" s="1"/>
      <c r="E4442" s="1"/>
      <c r="F4442" s="1"/>
      <c r="G4442" s="1"/>
      <c r="H4442" s="11"/>
      <c r="I4442" s="11"/>
      <c r="J4442" s="11"/>
      <c r="K4442" s="2"/>
      <c r="L4442" s="2"/>
      <c r="M4442" s="1"/>
    </row>
    <row r="4443" spans="1:13" x14ac:dyDescent="0.2">
      <c r="A4443" s="1"/>
      <c r="B4443" s="1"/>
      <c r="C4443" s="16"/>
      <c r="D4443" s="1"/>
      <c r="E4443" s="1"/>
      <c r="F4443" s="1"/>
      <c r="G4443" s="1"/>
      <c r="H4443" s="11"/>
      <c r="I4443" s="11"/>
      <c r="J4443" s="11"/>
      <c r="K4443" s="2"/>
      <c r="L4443" s="2"/>
      <c r="M4443" s="1"/>
    </row>
    <row r="4444" spans="1:13" x14ac:dyDescent="0.2">
      <c r="A4444" s="1"/>
      <c r="B4444" s="1"/>
      <c r="C4444" s="16"/>
      <c r="D4444" s="1"/>
      <c r="E4444" s="1"/>
      <c r="F4444" s="1"/>
      <c r="G4444" s="1"/>
      <c r="H4444" s="11"/>
      <c r="I4444" s="11"/>
      <c r="J4444" s="11"/>
      <c r="K4444" s="2"/>
      <c r="L4444" s="2"/>
      <c r="M4444" s="1"/>
    </row>
    <row r="4445" spans="1:13" x14ac:dyDescent="0.2">
      <c r="A4445" s="1"/>
      <c r="B4445" s="1"/>
      <c r="C4445" s="16"/>
      <c r="D4445" s="1"/>
      <c r="E4445" s="1"/>
      <c r="F4445" s="1"/>
      <c r="G4445" s="1"/>
      <c r="H4445" s="11"/>
      <c r="I4445" s="11"/>
      <c r="J4445" s="11"/>
      <c r="K4445" s="2"/>
      <c r="L4445" s="2"/>
      <c r="M4445" s="1"/>
    </row>
    <row r="4446" spans="1:13" x14ac:dyDescent="0.2">
      <c r="A4446" s="1"/>
      <c r="B4446" s="1"/>
      <c r="C4446" s="16"/>
      <c r="D4446" s="1"/>
      <c r="E4446" s="1"/>
      <c r="F4446" s="1"/>
      <c r="G4446" s="1"/>
      <c r="H4446" s="11"/>
      <c r="I4446" s="11"/>
      <c r="J4446" s="11"/>
      <c r="K4446" s="2"/>
      <c r="L4446" s="2"/>
      <c r="M4446" s="1"/>
    </row>
    <row r="4447" spans="1:13" x14ac:dyDescent="0.2">
      <c r="A4447" s="1"/>
      <c r="B4447" s="1"/>
      <c r="C4447" s="16"/>
      <c r="D4447" s="1"/>
      <c r="E4447" s="1"/>
      <c r="F4447" s="1"/>
      <c r="G4447" s="1"/>
      <c r="H4447" s="11"/>
      <c r="I4447" s="11"/>
      <c r="J4447" s="11"/>
      <c r="K4447" s="2"/>
      <c r="L4447" s="2"/>
      <c r="M4447" s="1"/>
    </row>
    <row r="4448" spans="1:13" x14ac:dyDescent="0.2">
      <c r="A4448" s="1"/>
      <c r="B4448" s="1"/>
      <c r="C4448" s="16"/>
      <c r="D4448" s="1"/>
      <c r="E4448" s="1"/>
      <c r="F4448" s="1"/>
      <c r="G4448" s="1"/>
      <c r="H4448" s="11"/>
      <c r="I4448" s="11"/>
      <c r="J4448" s="11"/>
      <c r="K4448" s="2"/>
      <c r="L4448" s="2"/>
      <c r="M4448" s="1"/>
    </row>
    <row r="4449" spans="1:13" x14ac:dyDescent="0.2">
      <c r="A4449" s="1"/>
      <c r="B4449" s="1"/>
      <c r="C4449" s="16"/>
      <c r="D4449" s="1"/>
      <c r="E4449" s="1"/>
      <c r="F4449" s="1"/>
      <c r="G4449" s="1"/>
      <c r="H4449" s="11"/>
      <c r="I4449" s="11"/>
      <c r="J4449" s="11"/>
      <c r="K4449" s="2"/>
      <c r="L4449" s="2"/>
      <c r="M4449" s="1"/>
    </row>
    <row r="4450" spans="1:13" x14ac:dyDescent="0.2">
      <c r="A4450" s="1"/>
      <c r="B4450" s="1"/>
      <c r="C4450" s="16"/>
      <c r="D4450" s="1"/>
      <c r="E4450" s="1"/>
      <c r="F4450" s="1"/>
      <c r="G4450" s="1"/>
      <c r="H4450" s="11"/>
      <c r="I4450" s="11"/>
      <c r="J4450" s="11"/>
      <c r="K4450" s="2"/>
      <c r="L4450" s="2"/>
      <c r="M4450" s="1"/>
    </row>
    <row r="4451" spans="1:13" x14ac:dyDescent="0.2">
      <c r="A4451" s="1"/>
      <c r="B4451" s="1"/>
      <c r="C4451" s="16"/>
      <c r="D4451" s="1"/>
      <c r="E4451" s="1"/>
      <c r="F4451" s="1"/>
      <c r="G4451" s="1"/>
      <c r="H4451" s="11"/>
      <c r="I4451" s="11"/>
      <c r="J4451" s="11"/>
      <c r="K4451" s="2"/>
      <c r="L4451" s="2"/>
      <c r="M4451" s="1"/>
    </row>
    <row r="4452" spans="1:13" x14ac:dyDescent="0.2">
      <c r="A4452" s="1"/>
      <c r="B4452" s="1"/>
      <c r="C4452" s="16"/>
      <c r="D4452" s="1"/>
      <c r="E4452" s="1"/>
      <c r="F4452" s="1"/>
      <c r="G4452" s="1"/>
      <c r="H4452" s="11"/>
      <c r="I4452" s="11"/>
      <c r="J4452" s="11"/>
      <c r="K4452" s="2"/>
      <c r="L4452" s="2"/>
      <c r="M4452" s="1"/>
    </row>
    <row r="4453" spans="1:13" x14ac:dyDescent="0.2">
      <c r="A4453" s="1"/>
      <c r="B4453" s="1"/>
      <c r="C4453" s="16"/>
      <c r="D4453" s="1"/>
      <c r="E4453" s="1"/>
      <c r="F4453" s="1"/>
      <c r="G4453" s="1"/>
      <c r="H4453" s="11"/>
      <c r="I4453" s="11"/>
      <c r="J4453" s="11"/>
      <c r="K4453" s="2"/>
      <c r="L4453" s="2"/>
      <c r="M4453" s="1"/>
    </row>
    <row r="4454" spans="1:13" x14ac:dyDescent="0.2">
      <c r="A4454" s="1"/>
      <c r="B4454" s="1"/>
      <c r="C4454" s="16"/>
      <c r="D4454" s="1"/>
      <c r="E4454" s="1"/>
      <c r="F4454" s="1"/>
      <c r="G4454" s="1"/>
      <c r="H4454" s="11"/>
      <c r="I4454" s="11"/>
      <c r="J4454" s="11"/>
      <c r="K4454" s="2"/>
      <c r="L4454" s="2"/>
      <c r="M4454" s="1"/>
    </row>
    <row r="4455" spans="1:13" x14ac:dyDescent="0.2">
      <c r="A4455" s="1"/>
      <c r="B4455" s="1"/>
      <c r="C4455" s="16"/>
      <c r="D4455" s="1"/>
      <c r="E4455" s="1"/>
      <c r="F4455" s="1"/>
      <c r="G4455" s="1"/>
      <c r="H4455" s="11"/>
      <c r="I4455" s="11"/>
      <c r="J4455" s="11"/>
      <c r="K4455" s="2"/>
      <c r="L4455" s="2"/>
      <c r="M4455" s="1"/>
    </row>
    <row r="4456" spans="1:13" x14ac:dyDescent="0.2">
      <c r="A4456" s="1"/>
      <c r="B4456" s="1"/>
      <c r="C4456" s="16"/>
      <c r="D4456" s="1"/>
      <c r="E4456" s="1"/>
      <c r="F4456" s="1"/>
      <c r="G4456" s="1"/>
      <c r="H4456" s="11"/>
      <c r="I4456" s="11"/>
      <c r="J4456" s="11"/>
      <c r="K4456" s="2"/>
      <c r="L4456" s="2"/>
      <c r="M4456" s="1"/>
    </row>
    <row r="4457" spans="1:13" x14ac:dyDescent="0.2">
      <c r="A4457" s="1"/>
      <c r="B4457" s="1"/>
      <c r="C4457" s="16"/>
      <c r="D4457" s="1"/>
      <c r="E4457" s="1"/>
      <c r="F4457" s="1"/>
      <c r="G4457" s="1"/>
      <c r="H4457" s="11"/>
      <c r="I4457" s="11"/>
      <c r="J4457" s="11"/>
      <c r="K4457" s="2"/>
      <c r="L4457" s="2"/>
      <c r="M4457" s="1"/>
    </row>
    <row r="4458" spans="1:13" x14ac:dyDescent="0.2">
      <c r="A4458" s="1"/>
      <c r="B4458" s="1"/>
      <c r="C4458" s="16"/>
      <c r="D4458" s="1"/>
      <c r="E4458" s="1"/>
      <c r="F4458" s="1"/>
      <c r="G4458" s="1"/>
      <c r="H4458" s="11"/>
      <c r="I4458" s="11"/>
      <c r="J4458" s="11"/>
      <c r="K4458" s="2"/>
      <c r="L4458" s="2"/>
      <c r="M4458" s="1"/>
    </row>
    <row r="4459" spans="1:13" x14ac:dyDescent="0.2">
      <c r="A4459" s="1"/>
      <c r="B4459" s="1"/>
      <c r="C4459" s="16"/>
      <c r="D4459" s="1"/>
      <c r="E4459" s="1"/>
      <c r="F4459" s="1"/>
      <c r="G4459" s="1"/>
      <c r="H4459" s="11"/>
      <c r="I4459" s="11"/>
      <c r="J4459" s="11"/>
      <c r="K4459" s="2"/>
      <c r="L4459" s="2"/>
      <c r="M4459" s="1"/>
    </row>
    <row r="4460" spans="1:13" x14ac:dyDescent="0.2">
      <c r="A4460" s="1"/>
      <c r="B4460" s="1"/>
      <c r="C4460" s="16"/>
      <c r="D4460" s="1"/>
      <c r="E4460" s="1"/>
      <c r="F4460" s="1"/>
      <c r="G4460" s="1"/>
      <c r="H4460" s="11"/>
      <c r="I4460" s="11"/>
      <c r="J4460" s="11"/>
      <c r="K4460" s="2"/>
      <c r="L4460" s="2"/>
      <c r="M4460" s="1"/>
    </row>
    <row r="4461" spans="1:13" x14ac:dyDescent="0.2">
      <c r="A4461" s="1"/>
      <c r="B4461" s="1"/>
      <c r="C4461" s="16"/>
      <c r="D4461" s="1"/>
      <c r="E4461" s="1"/>
      <c r="F4461" s="1"/>
      <c r="G4461" s="1"/>
      <c r="H4461" s="11"/>
      <c r="I4461" s="11"/>
      <c r="J4461" s="11"/>
      <c r="K4461" s="2"/>
      <c r="L4461" s="2"/>
      <c r="M4461" s="1"/>
    </row>
    <row r="4462" spans="1:13" x14ac:dyDescent="0.2">
      <c r="A4462" s="1"/>
      <c r="B4462" s="1"/>
      <c r="C4462" s="16"/>
      <c r="D4462" s="1"/>
      <c r="E4462" s="1"/>
      <c r="F4462" s="1"/>
      <c r="G4462" s="1"/>
      <c r="H4462" s="11"/>
      <c r="I4462" s="11"/>
      <c r="J4462" s="11"/>
      <c r="K4462" s="2"/>
      <c r="L4462" s="2"/>
      <c r="M4462" s="1"/>
    </row>
    <row r="4463" spans="1:13" x14ac:dyDescent="0.2">
      <c r="A4463" s="1"/>
      <c r="B4463" s="1"/>
      <c r="C4463" s="16"/>
      <c r="D4463" s="1"/>
      <c r="E4463" s="1"/>
      <c r="F4463" s="1"/>
      <c r="G4463" s="1"/>
      <c r="H4463" s="11"/>
      <c r="I4463" s="11"/>
      <c r="J4463" s="11"/>
      <c r="K4463" s="2"/>
      <c r="L4463" s="2"/>
      <c r="M4463" s="1"/>
    </row>
    <row r="4464" spans="1:13" x14ac:dyDescent="0.2">
      <c r="A4464" s="1"/>
      <c r="B4464" s="1"/>
      <c r="C4464" s="16"/>
      <c r="D4464" s="1"/>
      <c r="E4464" s="1"/>
      <c r="F4464" s="1"/>
      <c r="G4464" s="1"/>
      <c r="H4464" s="11"/>
      <c r="I4464" s="11"/>
      <c r="J4464" s="11"/>
      <c r="K4464" s="2"/>
      <c r="L4464" s="2"/>
      <c r="M4464" s="1"/>
    </row>
    <row r="4465" spans="1:13" x14ac:dyDescent="0.2">
      <c r="A4465" s="1"/>
      <c r="B4465" s="1"/>
      <c r="C4465" s="16"/>
      <c r="D4465" s="1"/>
      <c r="E4465" s="1"/>
      <c r="F4465" s="1"/>
      <c r="G4465" s="1"/>
      <c r="H4465" s="11"/>
      <c r="I4465" s="11"/>
      <c r="J4465" s="11"/>
      <c r="K4465" s="2"/>
      <c r="L4465" s="2"/>
      <c r="M4465" s="1"/>
    </row>
    <row r="4466" spans="1:13" x14ac:dyDescent="0.2">
      <c r="A4466" s="1"/>
      <c r="B4466" s="1"/>
      <c r="C4466" s="16"/>
      <c r="D4466" s="1"/>
      <c r="E4466" s="1"/>
      <c r="F4466" s="1"/>
      <c r="G4466" s="1"/>
      <c r="H4466" s="11"/>
      <c r="I4466" s="11"/>
      <c r="J4466" s="11"/>
      <c r="K4466" s="2"/>
      <c r="L4466" s="2"/>
      <c r="M4466" s="1"/>
    </row>
    <row r="4467" spans="1:13" x14ac:dyDescent="0.2">
      <c r="A4467" s="1"/>
      <c r="B4467" s="1"/>
      <c r="C4467" s="16"/>
      <c r="D4467" s="1"/>
      <c r="E4467" s="1"/>
      <c r="F4467" s="1"/>
      <c r="G4467" s="1"/>
      <c r="H4467" s="11"/>
      <c r="I4467" s="11"/>
      <c r="J4467" s="11"/>
      <c r="K4467" s="2"/>
      <c r="L4467" s="2"/>
      <c r="M4467" s="1"/>
    </row>
    <row r="4468" spans="1:13" x14ac:dyDescent="0.2">
      <c r="A4468" s="1"/>
      <c r="B4468" s="1"/>
      <c r="C4468" s="16"/>
      <c r="D4468" s="1"/>
      <c r="E4468" s="1"/>
      <c r="F4468" s="1"/>
      <c r="G4468" s="1"/>
      <c r="H4468" s="11"/>
      <c r="I4468" s="11"/>
      <c r="J4468" s="11"/>
      <c r="K4468" s="2"/>
      <c r="L4468" s="2"/>
      <c r="M4468" s="1"/>
    </row>
    <row r="4469" spans="1:13" x14ac:dyDescent="0.2">
      <c r="A4469" s="1"/>
      <c r="B4469" s="1"/>
      <c r="C4469" s="16"/>
      <c r="D4469" s="1"/>
      <c r="E4469" s="1"/>
      <c r="F4469" s="1"/>
      <c r="G4469" s="1"/>
      <c r="H4469" s="11"/>
      <c r="I4469" s="11"/>
      <c r="J4469" s="11"/>
      <c r="K4469" s="2"/>
      <c r="L4469" s="2"/>
      <c r="M4469" s="1"/>
    </row>
    <row r="4470" spans="1:13" x14ac:dyDescent="0.2">
      <c r="A4470" s="1"/>
      <c r="B4470" s="1"/>
      <c r="C4470" s="16"/>
      <c r="D4470" s="1"/>
      <c r="E4470" s="1"/>
      <c r="F4470" s="1"/>
      <c r="G4470" s="1"/>
      <c r="H4470" s="11"/>
      <c r="I4470" s="11"/>
      <c r="J4470" s="11"/>
      <c r="K4470" s="2"/>
      <c r="L4470" s="2"/>
      <c r="M4470" s="1"/>
    </row>
    <row r="4471" spans="1:13" x14ac:dyDescent="0.2">
      <c r="A4471" s="1"/>
      <c r="B4471" s="1"/>
      <c r="C4471" s="16"/>
      <c r="D4471" s="1"/>
      <c r="E4471" s="1"/>
      <c r="F4471" s="1"/>
      <c r="G4471" s="1"/>
      <c r="H4471" s="11"/>
      <c r="I4471" s="11"/>
      <c r="J4471" s="11"/>
      <c r="K4471" s="2"/>
      <c r="L4471" s="2"/>
      <c r="M4471" s="1"/>
    </row>
    <row r="4472" spans="1:13" x14ac:dyDescent="0.2">
      <c r="A4472" s="1"/>
      <c r="B4472" s="1"/>
      <c r="C4472" s="16"/>
      <c r="D4472" s="1"/>
      <c r="E4472" s="1"/>
      <c r="F4472" s="1"/>
      <c r="G4472" s="1"/>
      <c r="H4472" s="11"/>
      <c r="I4472" s="11"/>
      <c r="J4472" s="11"/>
      <c r="K4472" s="2"/>
      <c r="L4472" s="2"/>
      <c r="M4472" s="1"/>
    </row>
    <row r="4473" spans="1:13" x14ac:dyDescent="0.2">
      <c r="A4473" s="1"/>
      <c r="B4473" s="1"/>
      <c r="C4473" s="16"/>
      <c r="D4473" s="1"/>
      <c r="E4473" s="1"/>
      <c r="F4473" s="1"/>
      <c r="G4473" s="1"/>
      <c r="H4473" s="11"/>
      <c r="I4473" s="11"/>
      <c r="J4473" s="11"/>
      <c r="K4473" s="2"/>
      <c r="L4473" s="2"/>
      <c r="M4473" s="1"/>
    </row>
    <row r="4474" spans="1:13" x14ac:dyDescent="0.2">
      <c r="A4474" s="1"/>
      <c r="B4474" s="1"/>
      <c r="C4474" s="16"/>
      <c r="D4474" s="1"/>
      <c r="E4474" s="1"/>
      <c r="F4474" s="1"/>
      <c r="G4474" s="1"/>
      <c r="H4474" s="11"/>
      <c r="I4474" s="11"/>
      <c r="J4474" s="11"/>
      <c r="K4474" s="2"/>
      <c r="L4474" s="2"/>
      <c r="M4474" s="1"/>
    </row>
    <row r="4475" spans="1:13" x14ac:dyDescent="0.2">
      <c r="A4475" s="1"/>
      <c r="B4475" s="1"/>
      <c r="C4475" s="16"/>
      <c r="D4475" s="1"/>
      <c r="E4475" s="1"/>
      <c r="F4475" s="1"/>
      <c r="G4475" s="1"/>
      <c r="H4475" s="11"/>
      <c r="I4475" s="11"/>
      <c r="J4475" s="11"/>
      <c r="K4475" s="2"/>
      <c r="L4475" s="2"/>
      <c r="M4475" s="1"/>
    </row>
    <row r="4476" spans="1:13" x14ac:dyDescent="0.2">
      <c r="A4476" s="1"/>
      <c r="B4476" s="1"/>
      <c r="C4476" s="16"/>
      <c r="D4476" s="1"/>
      <c r="E4476" s="1"/>
      <c r="F4476" s="1"/>
      <c r="G4476" s="1"/>
      <c r="H4476" s="11"/>
      <c r="I4476" s="11"/>
      <c r="J4476" s="11"/>
      <c r="K4476" s="2"/>
      <c r="L4476" s="2"/>
      <c r="M4476" s="1"/>
    </row>
    <row r="4477" spans="1:13" x14ac:dyDescent="0.2">
      <c r="A4477" s="1"/>
      <c r="B4477" s="1"/>
      <c r="C4477" s="16"/>
      <c r="D4477" s="1"/>
      <c r="E4477" s="1"/>
      <c r="F4477" s="1"/>
      <c r="G4477" s="1"/>
      <c r="H4477" s="11"/>
      <c r="I4477" s="11"/>
      <c r="J4477" s="11"/>
      <c r="K4477" s="2"/>
      <c r="L4477" s="2"/>
      <c r="M4477" s="1"/>
    </row>
    <row r="4478" spans="1:13" x14ac:dyDescent="0.2">
      <c r="A4478" s="1"/>
      <c r="B4478" s="1"/>
      <c r="C4478" s="16"/>
      <c r="D4478" s="1"/>
      <c r="E4478" s="1"/>
      <c r="F4478" s="1"/>
      <c r="G4478" s="1"/>
      <c r="H4478" s="11"/>
      <c r="I4478" s="11"/>
      <c r="J4478" s="11"/>
      <c r="K4478" s="2"/>
      <c r="L4478" s="2"/>
      <c r="M4478" s="1"/>
    </row>
    <row r="4479" spans="1:13" x14ac:dyDescent="0.2">
      <c r="A4479" s="1"/>
      <c r="B4479" s="1"/>
      <c r="C4479" s="16"/>
      <c r="D4479" s="1"/>
      <c r="E4479" s="1"/>
      <c r="F4479" s="1"/>
      <c r="G4479" s="1"/>
      <c r="H4479" s="11"/>
      <c r="I4479" s="11"/>
      <c r="J4479" s="11"/>
      <c r="K4479" s="2"/>
      <c r="L4479" s="2"/>
      <c r="M4479" s="1"/>
    </row>
    <row r="4480" spans="1:13" x14ac:dyDescent="0.2">
      <c r="A4480" s="1"/>
      <c r="B4480" s="1"/>
      <c r="C4480" s="16"/>
      <c r="D4480" s="1"/>
      <c r="E4480" s="1"/>
      <c r="F4480" s="1"/>
      <c r="G4480" s="1"/>
      <c r="H4480" s="11"/>
      <c r="I4480" s="11"/>
      <c r="J4480" s="11"/>
      <c r="K4480" s="2"/>
      <c r="L4480" s="2"/>
      <c r="M4480" s="1"/>
    </row>
    <row r="4481" spans="1:13" x14ac:dyDescent="0.2">
      <c r="A4481" s="1"/>
      <c r="B4481" s="1"/>
      <c r="C4481" s="16"/>
      <c r="D4481" s="1"/>
      <c r="E4481" s="1"/>
      <c r="F4481" s="1"/>
      <c r="G4481" s="1"/>
      <c r="H4481" s="11"/>
      <c r="I4481" s="11"/>
      <c r="J4481" s="11"/>
      <c r="K4481" s="2"/>
      <c r="L4481" s="2"/>
      <c r="M4481" s="1"/>
    </row>
    <row r="4482" spans="1:13" x14ac:dyDescent="0.2">
      <c r="A4482" s="1"/>
      <c r="B4482" s="1"/>
      <c r="C4482" s="16"/>
      <c r="D4482" s="1"/>
      <c r="E4482" s="1"/>
      <c r="F4482" s="1"/>
      <c r="G4482" s="1"/>
      <c r="H4482" s="11"/>
      <c r="I4482" s="11"/>
      <c r="J4482" s="11"/>
      <c r="K4482" s="2"/>
      <c r="L4482" s="2"/>
      <c r="M4482" s="1"/>
    </row>
    <row r="4483" spans="1:13" x14ac:dyDescent="0.2">
      <c r="A4483" s="1"/>
      <c r="B4483" s="1"/>
      <c r="C4483" s="16"/>
      <c r="D4483" s="1"/>
      <c r="E4483" s="1"/>
      <c r="F4483" s="1"/>
      <c r="G4483" s="1"/>
      <c r="H4483" s="11"/>
      <c r="I4483" s="11"/>
      <c r="J4483" s="11"/>
      <c r="K4483" s="2"/>
      <c r="L4483" s="2"/>
      <c r="M4483" s="1"/>
    </row>
    <row r="4484" spans="1:13" x14ac:dyDescent="0.2">
      <c r="A4484" s="1"/>
      <c r="B4484" s="1"/>
      <c r="C4484" s="16"/>
      <c r="D4484" s="1"/>
      <c r="E4484" s="1"/>
      <c r="F4484" s="1"/>
      <c r="G4484" s="1"/>
      <c r="H4484" s="11"/>
      <c r="I4484" s="11"/>
      <c r="J4484" s="11"/>
      <c r="K4484" s="2"/>
      <c r="L4484" s="2"/>
      <c r="M4484" s="1"/>
    </row>
    <row r="4485" spans="1:13" x14ac:dyDescent="0.2">
      <c r="A4485" s="1"/>
      <c r="B4485" s="1"/>
      <c r="C4485" s="16"/>
      <c r="D4485" s="1"/>
      <c r="E4485" s="1"/>
      <c r="F4485" s="1"/>
      <c r="G4485" s="1"/>
      <c r="H4485" s="11"/>
      <c r="I4485" s="11"/>
      <c r="J4485" s="11"/>
      <c r="K4485" s="2"/>
      <c r="L4485" s="2"/>
      <c r="M4485" s="1"/>
    </row>
    <row r="4486" spans="1:13" x14ac:dyDescent="0.2">
      <c r="A4486" s="1"/>
      <c r="B4486" s="1"/>
      <c r="C4486" s="16"/>
      <c r="D4486" s="1"/>
      <c r="E4486" s="1"/>
      <c r="F4486" s="1"/>
      <c r="G4486" s="1"/>
      <c r="H4486" s="11"/>
      <c r="I4486" s="11"/>
      <c r="J4486" s="11"/>
      <c r="K4486" s="2"/>
      <c r="L4486" s="2"/>
      <c r="M4486" s="1"/>
    </row>
    <row r="4487" spans="1:13" x14ac:dyDescent="0.2">
      <c r="A4487" s="1"/>
      <c r="B4487" s="1"/>
      <c r="C4487" s="16"/>
      <c r="D4487" s="1"/>
      <c r="E4487" s="1"/>
      <c r="F4487" s="1"/>
      <c r="G4487" s="1"/>
      <c r="H4487" s="11"/>
      <c r="I4487" s="11"/>
      <c r="J4487" s="11"/>
      <c r="K4487" s="2"/>
      <c r="L4487" s="2"/>
      <c r="M4487" s="1"/>
    </row>
    <row r="4488" spans="1:13" x14ac:dyDescent="0.2">
      <c r="A4488" s="1"/>
      <c r="B4488" s="1"/>
      <c r="C4488" s="16"/>
      <c r="D4488" s="1"/>
      <c r="E4488" s="1"/>
      <c r="F4488" s="1"/>
      <c r="G4488" s="1"/>
      <c r="H4488" s="11"/>
      <c r="I4488" s="11"/>
      <c r="J4488" s="11"/>
      <c r="K4488" s="2"/>
      <c r="L4488" s="2"/>
      <c r="M4488" s="1"/>
    </row>
    <row r="4489" spans="1:13" x14ac:dyDescent="0.2">
      <c r="A4489" s="1"/>
      <c r="B4489" s="1"/>
      <c r="C4489" s="16"/>
      <c r="D4489" s="1"/>
      <c r="E4489" s="1"/>
      <c r="F4489" s="1"/>
      <c r="G4489" s="1"/>
      <c r="H4489" s="11"/>
      <c r="I4489" s="11"/>
      <c r="J4489" s="11"/>
      <c r="K4489" s="2"/>
      <c r="L4489" s="2"/>
      <c r="M4489" s="1"/>
    </row>
    <row r="4490" spans="1:13" x14ac:dyDescent="0.2">
      <c r="A4490" s="1"/>
      <c r="B4490" s="1"/>
      <c r="C4490" s="16"/>
      <c r="D4490" s="1"/>
      <c r="E4490" s="1"/>
      <c r="F4490" s="1"/>
      <c r="G4490" s="1"/>
      <c r="H4490" s="11"/>
      <c r="I4490" s="11"/>
      <c r="J4490" s="11"/>
      <c r="K4490" s="2"/>
      <c r="L4490" s="2"/>
      <c r="M4490" s="1"/>
    </row>
    <row r="4491" spans="1:13" x14ac:dyDescent="0.2">
      <c r="A4491" s="1"/>
      <c r="B4491" s="1"/>
      <c r="C4491" s="16"/>
      <c r="D4491" s="1"/>
      <c r="E4491" s="1"/>
      <c r="F4491" s="1"/>
      <c r="G4491" s="1"/>
      <c r="H4491" s="11"/>
      <c r="I4491" s="11"/>
      <c r="J4491" s="11"/>
      <c r="K4491" s="2"/>
      <c r="L4491" s="2"/>
      <c r="M4491" s="1"/>
    </row>
    <row r="4492" spans="1:13" x14ac:dyDescent="0.2">
      <c r="A4492" s="1"/>
      <c r="B4492" s="1"/>
      <c r="C4492" s="16"/>
      <c r="D4492" s="1"/>
      <c r="E4492" s="1"/>
      <c r="F4492" s="1"/>
      <c r="G4492" s="1"/>
      <c r="H4492" s="11"/>
      <c r="I4492" s="11"/>
      <c r="J4492" s="11"/>
      <c r="K4492" s="2"/>
      <c r="L4492" s="2"/>
      <c r="M4492" s="1"/>
    </row>
    <row r="4493" spans="1:13" x14ac:dyDescent="0.2">
      <c r="A4493" s="1"/>
      <c r="B4493" s="1"/>
      <c r="C4493" s="16"/>
      <c r="D4493" s="1"/>
      <c r="E4493" s="1"/>
      <c r="F4493" s="1"/>
      <c r="G4493" s="1"/>
      <c r="H4493" s="11"/>
      <c r="I4493" s="11"/>
      <c r="J4493" s="11"/>
      <c r="K4493" s="2"/>
      <c r="L4493" s="2"/>
      <c r="M4493" s="1"/>
    </row>
    <row r="4494" spans="1:13" x14ac:dyDescent="0.2">
      <c r="A4494" s="1"/>
      <c r="B4494" s="1"/>
      <c r="C4494" s="16"/>
      <c r="D4494" s="1"/>
      <c r="E4494" s="1"/>
      <c r="F4494" s="1"/>
      <c r="G4494" s="1"/>
      <c r="H4494" s="11"/>
      <c r="I4494" s="11"/>
      <c r="J4494" s="11"/>
      <c r="K4494" s="2"/>
      <c r="L4494" s="2"/>
      <c r="M4494" s="1"/>
    </row>
    <row r="4495" spans="1:13" x14ac:dyDescent="0.2">
      <c r="A4495" s="1"/>
      <c r="B4495" s="1"/>
      <c r="C4495" s="16"/>
      <c r="D4495" s="1"/>
      <c r="E4495" s="1"/>
      <c r="F4495" s="1"/>
      <c r="G4495" s="1"/>
      <c r="H4495" s="11"/>
      <c r="I4495" s="11"/>
      <c r="J4495" s="11"/>
      <c r="K4495" s="2"/>
      <c r="L4495" s="2"/>
      <c r="M4495" s="1"/>
    </row>
    <row r="4496" spans="1:13" x14ac:dyDescent="0.2">
      <c r="A4496" s="1"/>
      <c r="B4496" s="1"/>
      <c r="C4496" s="16"/>
      <c r="D4496" s="1"/>
      <c r="E4496" s="1"/>
      <c r="F4496" s="1"/>
      <c r="G4496" s="1"/>
      <c r="H4496" s="11"/>
      <c r="I4496" s="11"/>
      <c r="J4496" s="11"/>
      <c r="K4496" s="2"/>
      <c r="L4496" s="2"/>
      <c r="M4496" s="1"/>
    </row>
    <row r="4497" spans="1:13" x14ac:dyDescent="0.2">
      <c r="A4497" s="1"/>
      <c r="B4497" s="1"/>
      <c r="C4497" s="16"/>
      <c r="D4497" s="1"/>
      <c r="E4497" s="1"/>
      <c r="F4497" s="1"/>
      <c r="G4497" s="1"/>
      <c r="H4497" s="11"/>
      <c r="I4497" s="11"/>
      <c r="J4497" s="11"/>
      <c r="K4497" s="2"/>
      <c r="L4497" s="2"/>
      <c r="M4497" s="1"/>
    </row>
    <row r="4498" spans="1:13" x14ac:dyDescent="0.2">
      <c r="A4498" s="1"/>
      <c r="B4498" s="1"/>
      <c r="C4498" s="16"/>
      <c r="D4498" s="1"/>
      <c r="E4498" s="1"/>
      <c r="F4498" s="1"/>
      <c r="G4498" s="1"/>
      <c r="H4498" s="11"/>
      <c r="I4498" s="11"/>
      <c r="J4498" s="11"/>
      <c r="K4498" s="2"/>
      <c r="L4498" s="2"/>
      <c r="M4498" s="1"/>
    </row>
    <row r="4499" spans="1:13" x14ac:dyDescent="0.2">
      <c r="A4499" s="1"/>
      <c r="B4499" s="1"/>
      <c r="C4499" s="16"/>
      <c r="D4499" s="1"/>
      <c r="E4499" s="1"/>
      <c r="F4499" s="1"/>
      <c r="G4499" s="1"/>
      <c r="H4499" s="11"/>
      <c r="I4499" s="11"/>
      <c r="J4499" s="11"/>
      <c r="K4499" s="2"/>
      <c r="L4499" s="2"/>
      <c r="M4499" s="1"/>
    </row>
    <row r="4500" spans="1:13" x14ac:dyDescent="0.2">
      <c r="A4500" s="1"/>
      <c r="B4500" s="1"/>
      <c r="C4500" s="16"/>
      <c r="D4500" s="1"/>
      <c r="E4500" s="1"/>
      <c r="F4500" s="1"/>
      <c r="G4500" s="1"/>
      <c r="H4500" s="11"/>
      <c r="I4500" s="11"/>
      <c r="J4500" s="11"/>
      <c r="K4500" s="2"/>
      <c r="L4500" s="2"/>
      <c r="M4500" s="1"/>
    </row>
    <row r="4501" spans="1:13" x14ac:dyDescent="0.2">
      <c r="A4501" s="1"/>
      <c r="B4501" s="1"/>
      <c r="C4501" s="16"/>
      <c r="D4501" s="1"/>
      <c r="E4501" s="1"/>
      <c r="F4501" s="1"/>
      <c r="G4501" s="1"/>
      <c r="H4501" s="11"/>
      <c r="I4501" s="11"/>
      <c r="J4501" s="11"/>
      <c r="K4501" s="2"/>
      <c r="L4501" s="2"/>
      <c r="M4501" s="1"/>
    </row>
    <row r="4502" spans="1:13" x14ac:dyDescent="0.2">
      <c r="A4502" s="1"/>
      <c r="B4502" s="1"/>
      <c r="C4502" s="16"/>
      <c r="D4502" s="1"/>
      <c r="E4502" s="1"/>
      <c r="F4502" s="1"/>
      <c r="G4502" s="1"/>
      <c r="H4502" s="11"/>
      <c r="I4502" s="11"/>
      <c r="J4502" s="11"/>
      <c r="K4502" s="2"/>
      <c r="L4502" s="2"/>
      <c r="M4502" s="1"/>
    </row>
    <row r="4503" spans="1:13" x14ac:dyDescent="0.2">
      <c r="A4503" s="1"/>
      <c r="B4503" s="1"/>
      <c r="C4503" s="16"/>
      <c r="D4503" s="1"/>
      <c r="E4503" s="1"/>
      <c r="F4503" s="1"/>
      <c r="G4503" s="1"/>
      <c r="H4503" s="11"/>
      <c r="I4503" s="11"/>
      <c r="J4503" s="11"/>
      <c r="K4503" s="2"/>
      <c r="L4503" s="2"/>
      <c r="M4503" s="1"/>
    </row>
    <row r="4504" spans="1:13" x14ac:dyDescent="0.2">
      <c r="A4504" s="1"/>
      <c r="B4504" s="1"/>
      <c r="C4504" s="16"/>
      <c r="D4504" s="1"/>
      <c r="E4504" s="1"/>
      <c r="F4504" s="1"/>
      <c r="G4504" s="1"/>
      <c r="H4504" s="11"/>
      <c r="I4504" s="11"/>
      <c r="J4504" s="11"/>
      <c r="K4504" s="2"/>
      <c r="L4504" s="2"/>
      <c r="M4504" s="1"/>
    </row>
    <row r="4505" spans="1:13" x14ac:dyDescent="0.2">
      <c r="A4505" s="1"/>
      <c r="B4505" s="1"/>
      <c r="C4505" s="16"/>
      <c r="D4505" s="1"/>
      <c r="E4505" s="1"/>
      <c r="F4505" s="1"/>
      <c r="G4505" s="1"/>
      <c r="H4505" s="11"/>
      <c r="I4505" s="11"/>
      <c r="J4505" s="11"/>
      <c r="K4505" s="2"/>
      <c r="L4505" s="2"/>
      <c r="M4505" s="1"/>
    </row>
    <row r="4506" spans="1:13" x14ac:dyDescent="0.2">
      <c r="A4506" s="1"/>
      <c r="B4506" s="1"/>
      <c r="C4506" s="16"/>
      <c r="D4506" s="1"/>
      <c r="E4506" s="1"/>
      <c r="F4506" s="1"/>
      <c r="G4506" s="1"/>
      <c r="H4506" s="11"/>
      <c r="I4506" s="11"/>
      <c r="J4506" s="11"/>
      <c r="K4506" s="2"/>
      <c r="L4506" s="2"/>
      <c r="M4506" s="1"/>
    </row>
    <row r="4507" spans="1:13" x14ac:dyDescent="0.2">
      <c r="A4507" s="1"/>
      <c r="B4507" s="1"/>
      <c r="C4507" s="16"/>
      <c r="D4507" s="1"/>
      <c r="E4507" s="1"/>
      <c r="F4507" s="1"/>
      <c r="G4507" s="1"/>
      <c r="H4507" s="11"/>
      <c r="I4507" s="11"/>
      <c r="J4507" s="11"/>
      <c r="K4507" s="2"/>
      <c r="L4507" s="2"/>
      <c r="M4507" s="1"/>
    </row>
    <row r="4508" spans="1:13" x14ac:dyDescent="0.2">
      <c r="A4508" s="1"/>
      <c r="B4508" s="1"/>
      <c r="C4508" s="16"/>
      <c r="D4508" s="1"/>
      <c r="E4508" s="1"/>
      <c r="F4508" s="1"/>
      <c r="G4508" s="1"/>
      <c r="H4508" s="11"/>
      <c r="I4508" s="11"/>
      <c r="J4508" s="11"/>
      <c r="K4508" s="2"/>
      <c r="L4508" s="2"/>
      <c r="M4508" s="1"/>
    </row>
    <row r="4509" spans="1:13" x14ac:dyDescent="0.2">
      <c r="A4509" s="1"/>
      <c r="B4509" s="1"/>
      <c r="C4509" s="16"/>
      <c r="D4509" s="1"/>
      <c r="E4509" s="1"/>
      <c r="F4509" s="1"/>
      <c r="G4509" s="1"/>
      <c r="H4509" s="11"/>
      <c r="I4509" s="11"/>
      <c r="J4509" s="11"/>
      <c r="K4509" s="2"/>
      <c r="L4509" s="2"/>
      <c r="M4509" s="1"/>
    </row>
    <row r="4510" spans="1:13" x14ac:dyDescent="0.2">
      <c r="A4510" s="1"/>
      <c r="B4510" s="1"/>
      <c r="C4510" s="16"/>
      <c r="D4510" s="1"/>
      <c r="E4510" s="1"/>
      <c r="F4510" s="1"/>
      <c r="G4510" s="1"/>
      <c r="H4510" s="11"/>
      <c r="I4510" s="11"/>
      <c r="J4510" s="11"/>
      <c r="K4510" s="2"/>
      <c r="L4510" s="2"/>
      <c r="M4510" s="1"/>
    </row>
    <row r="4511" spans="1:13" x14ac:dyDescent="0.2">
      <c r="A4511" s="1"/>
      <c r="B4511" s="1"/>
      <c r="C4511" s="16"/>
      <c r="D4511" s="1"/>
      <c r="E4511" s="1"/>
      <c r="F4511" s="1"/>
      <c r="G4511" s="1"/>
      <c r="H4511" s="11"/>
      <c r="I4511" s="11"/>
      <c r="J4511" s="11"/>
      <c r="K4511" s="2"/>
      <c r="L4511" s="2"/>
      <c r="M4511" s="1"/>
    </row>
    <row r="4512" spans="1:13" x14ac:dyDescent="0.2">
      <c r="A4512" s="1"/>
      <c r="B4512" s="1"/>
      <c r="C4512" s="16"/>
      <c r="D4512" s="1"/>
      <c r="E4512" s="1"/>
      <c r="F4512" s="1"/>
      <c r="G4512" s="1"/>
      <c r="H4512" s="11"/>
      <c r="I4512" s="11"/>
      <c r="J4512" s="11"/>
      <c r="K4512" s="2"/>
      <c r="L4512" s="2"/>
      <c r="M4512" s="1"/>
    </row>
    <row r="4513" spans="1:13" x14ac:dyDescent="0.2">
      <c r="A4513" s="1"/>
      <c r="B4513" s="1"/>
      <c r="C4513" s="16"/>
      <c r="D4513" s="1"/>
      <c r="E4513" s="1"/>
      <c r="F4513" s="1"/>
      <c r="G4513" s="1"/>
      <c r="H4513" s="11"/>
      <c r="I4513" s="11"/>
      <c r="J4513" s="11"/>
      <c r="K4513" s="2"/>
      <c r="L4513" s="2"/>
      <c r="M4513" s="1"/>
    </row>
    <row r="4514" spans="1:13" x14ac:dyDescent="0.2">
      <c r="A4514" s="1"/>
      <c r="B4514" s="1"/>
      <c r="C4514" s="16"/>
      <c r="D4514" s="1"/>
      <c r="E4514" s="1"/>
      <c r="F4514" s="1"/>
      <c r="G4514" s="1"/>
      <c r="H4514" s="11"/>
      <c r="I4514" s="11"/>
      <c r="J4514" s="11"/>
      <c r="K4514" s="2"/>
      <c r="L4514" s="2"/>
      <c r="M4514" s="1"/>
    </row>
    <row r="4515" spans="1:13" x14ac:dyDescent="0.2">
      <c r="A4515" s="1"/>
      <c r="B4515" s="1"/>
      <c r="C4515" s="16"/>
      <c r="D4515" s="1"/>
      <c r="E4515" s="1"/>
      <c r="F4515" s="1"/>
      <c r="G4515" s="1"/>
      <c r="H4515" s="11"/>
      <c r="I4515" s="11"/>
      <c r="J4515" s="11"/>
      <c r="K4515" s="2"/>
      <c r="L4515" s="2"/>
      <c r="M4515" s="1"/>
    </row>
    <row r="4516" spans="1:13" x14ac:dyDescent="0.2">
      <c r="A4516" s="1"/>
      <c r="B4516" s="1"/>
      <c r="C4516" s="16"/>
      <c r="D4516" s="1"/>
      <c r="E4516" s="1"/>
      <c r="F4516" s="1"/>
      <c r="G4516" s="1"/>
      <c r="H4516" s="11"/>
      <c r="I4516" s="11"/>
      <c r="J4516" s="11"/>
      <c r="K4516" s="2"/>
      <c r="L4516" s="2"/>
      <c r="M4516" s="1"/>
    </row>
    <row r="4517" spans="1:13" x14ac:dyDescent="0.2">
      <c r="A4517" s="1"/>
      <c r="B4517" s="1"/>
      <c r="C4517" s="16"/>
      <c r="D4517" s="1"/>
      <c r="E4517" s="1"/>
      <c r="F4517" s="1"/>
      <c r="G4517" s="1"/>
      <c r="H4517" s="11"/>
      <c r="I4517" s="11"/>
      <c r="J4517" s="11"/>
      <c r="K4517" s="2"/>
      <c r="L4517" s="2"/>
      <c r="M4517" s="1"/>
    </row>
    <row r="4518" spans="1:13" x14ac:dyDescent="0.2">
      <c r="A4518" s="1"/>
      <c r="B4518" s="1"/>
      <c r="C4518" s="16"/>
      <c r="D4518" s="1"/>
      <c r="E4518" s="1"/>
      <c r="F4518" s="1"/>
      <c r="G4518" s="1"/>
      <c r="H4518" s="11"/>
      <c r="I4518" s="11"/>
      <c r="J4518" s="11"/>
      <c r="K4518" s="2"/>
      <c r="L4518" s="2"/>
      <c r="M4518" s="1"/>
    </row>
    <row r="4519" spans="1:13" x14ac:dyDescent="0.2">
      <c r="A4519" s="1"/>
      <c r="B4519" s="1"/>
      <c r="C4519" s="16"/>
      <c r="D4519" s="1"/>
      <c r="E4519" s="1"/>
      <c r="F4519" s="1"/>
      <c r="G4519" s="1"/>
      <c r="H4519" s="11"/>
      <c r="I4519" s="11"/>
      <c r="J4519" s="11"/>
      <c r="K4519" s="2"/>
      <c r="L4519" s="2"/>
      <c r="M4519" s="1"/>
    </row>
    <row r="4520" spans="1:13" x14ac:dyDescent="0.2">
      <c r="A4520" s="1"/>
      <c r="B4520" s="1"/>
      <c r="C4520" s="16"/>
      <c r="D4520" s="1"/>
      <c r="E4520" s="1"/>
      <c r="F4520" s="1"/>
      <c r="G4520" s="1"/>
      <c r="H4520" s="11"/>
      <c r="I4520" s="11"/>
      <c r="J4520" s="11"/>
      <c r="K4520" s="2"/>
      <c r="L4520" s="2"/>
      <c r="M4520" s="1"/>
    </row>
    <row r="4521" spans="1:13" x14ac:dyDescent="0.2">
      <c r="A4521" s="1"/>
      <c r="B4521" s="1"/>
      <c r="C4521" s="16"/>
      <c r="D4521" s="1"/>
      <c r="E4521" s="1"/>
      <c r="F4521" s="1"/>
      <c r="G4521" s="1"/>
      <c r="H4521" s="11"/>
      <c r="I4521" s="11"/>
      <c r="J4521" s="11"/>
      <c r="K4521" s="2"/>
      <c r="L4521" s="2"/>
      <c r="M4521" s="1"/>
    </row>
    <row r="4522" spans="1:13" x14ac:dyDescent="0.2">
      <c r="A4522" s="1"/>
      <c r="B4522" s="1"/>
      <c r="C4522" s="16"/>
      <c r="D4522" s="1"/>
      <c r="E4522" s="1"/>
      <c r="F4522" s="1"/>
      <c r="G4522" s="1"/>
      <c r="H4522" s="11"/>
      <c r="I4522" s="11"/>
      <c r="J4522" s="11"/>
      <c r="K4522" s="2"/>
      <c r="L4522" s="2"/>
      <c r="M4522" s="1"/>
    </row>
    <row r="4523" spans="1:13" x14ac:dyDescent="0.2">
      <c r="A4523" s="1"/>
      <c r="B4523" s="1"/>
      <c r="C4523" s="16"/>
      <c r="D4523" s="1"/>
      <c r="E4523" s="1"/>
      <c r="F4523" s="1"/>
      <c r="G4523" s="1"/>
      <c r="H4523" s="11"/>
      <c r="I4523" s="11"/>
      <c r="J4523" s="11"/>
      <c r="K4523" s="2"/>
      <c r="L4523" s="2"/>
      <c r="M4523" s="1"/>
    </row>
    <row r="4524" spans="1:13" x14ac:dyDescent="0.2">
      <c r="A4524" s="1"/>
      <c r="B4524" s="1"/>
      <c r="C4524" s="16"/>
      <c r="D4524" s="1"/>
      <c r="E4524" s="1"/>
      <c r="F4524" s="1"/>
      <c r="G4524" s="1"/>
      <c r="H4524" s="11"/>
      <c r="I4524" s="11"/>
      <c r="J4524" s="11"/>
      <c r="K4524" s="2"/>
      <c r="L4524" s="2"/>
      <c r="M4524" s="1"/>
    </row>
    <row r="4525" spans="1:13" x14ac:dyDescent="0.2">
      <c r="A4525" s="1"/>
      <c r="B4525" s="1"/>
      <c r="C4525" s="16"/>
      <c r="D4525" s="1"/>
      <c r="E4525" s="1"/>
      <c r="F4525" s="1"/>
      <c r="G4525" s="1"/>
      <c r="H4525" s="11"/>
      <c r="I4525" s="11"/>
      <c r="J4525" s="11"/>
      <c r="K4525" s="2"/>
      <c r="L4525" s="2"/>
      <c r="M4525" s="1"/>
    </row>
    <row r="4526" spans="1:13" x14ac:dyDescent="0.2">
      <c r="A4526" s="1"/>
      <c r="B4526" s="1"/>
      <c r="C4526" s="16"/>
      <c r="D4526" s="1"/>
      <c r="E4526" s="1"/>
      <c r="F4526" s="1"/>
      <c r="G4526" s="1"/>
      <c r="H4526" s="11"/>
      <c r="I4526" s="11"/>
      <c r="J4526" s="11"/>
      <c r="K4526" s="2"/>
      <c r="L4526" s="2"/>
      <c r="M4526" s="1"/>
    </row>
    <row r="4527" spans="1:13" x14ac:dyDescent="0.2">
      <c r="A4527" s="1"/>
      <c r="B4527" s="1"/>
      <c r="C4527" s="16"/>
      <c r="D4527" s="1"/>
      <c r="E4527" s="1"/>
      <c r="F4527" s="1"/>
      <c r="G4527" s="1"/>
      <c r="H4527" s="11"/>
      <c r="I4527" s="11"/>
      <c r="J4527" s="11"/>
      <c r="K4527" s="2"/>
      <c r="L4527" s="2"/>
      <c r="M4527" s="1"/>
    </row>
    <row r="4528" spans="1:13" x14ac:dyDescent="0.2">
      <c r="A4528" s="1"/>
      <c r="B4528" s="1"/>
      <c r="C4528" s="16"/>
      <c r="D4528" s="1"/>
      <c r="E4528" s="1"/>
      <c r="F4528" s="1"/>
      <c r="G4528" s="1"/>
      <c r="H4528" s="11"/>
      <c r="I4528" s="11"/>
      <c r="J4528" s="11"/>
      <c r="K4528" s="2"/>
      <c r="L4528" s="2"/>
      <c r="M4528" s="1"/>
    </row>
    <row r="4529" spans="1:13" x14ac:dyDescent="0.2">
      <c r="A4529" s="1"/>
      <c r="B4529" s="1"/>
      <c r="C4529" s="16"/>
      <c r="D4529" s="1"/>
      <c r="E4529" s="1"/>
      <c r="F4529" s="1"/>
      <c r="G4529" s="1"/>
      <c r="H4529" s="11"/>
      <c r="I4529" s="11"/>
      <c r="J4529" s="11"/>
      <c r="K4529" s="2"/>
      <c r="L4529" s="2"/>
      <c r="M4529" s="1"/>
    </row>
    <row r="4530" spans="1:13" x14ac:dyDescent="0.2">
      <c r="A4530" s="1"/>
      <c r="B4530" s="1"/>
      <c r="C4530" s="16"/>
      <c r="D4530" s="1"/>
      <c r="E4530" s="1"/>
      <c r="F4530" s="1"/>
      <c r="G4530" s="1"/>
      <c r="H4530" s="11"/>
      <c r="I4530" s="11"/>
      <c r="J4530" s="11"/>
      <c r="K4530" s="2"/>
      <c r="L4530" s="2"/>
      <c r="M4530" s="1"/>
    </row>
    <row r="4531" spans="1:13" x14ac:dyDescent="0.2">
      <c r="A4531" s="1"/>
      <c r="B4531" s="1"/>
      <c r="C4531" s="16"/>
      <c r="D4531" s="1"/>
      <c r="E4531" s="1"/>
      <c r="F4531" s="1"/>
      <c r="G4531" s="1"/>
      <c r="H4531" s="11"/>
      <c r="I4531" s="11"/>
      <c r="J4531" s="11"/>
      <c r="K4531" s="2"/>
      <c r="L4531" s="2"/>
      <c r="M4531" s="1"/>
    </row>
    <row r="4532" spans="1:13" x14ac:dyDescent="0.2">
      <c r="A4532" s="1"/>
      <c r="B4532" s="1"/>
      <c r="C4532" s="16"/>
      <c r="D4532" s="1"/>
      <c r="E4532" s="1"/>
      <c r="F4532" s="1"/>
      <c r="G4532" s="1"/>
      <c r="H4532" s="11"/>
      <c r="I4532" s="11"/>
      <c r="J4532" s="11"/>
      <c r="K4532" s="2"/>
      <c r="L4532" s="2"/>
      <c r="M4532" s="1"/>
    </row>
    <row r="4533" spans="1:13" x14ac:dyDescent="0.2">
      <c r="A4533" s="1"/>
      <c r="B4533" s="1"/>
      <c r="C4533" s="16"/>
      <c r="D4533" s="1"/>
      <c r="E4533" s="1"/>
      <c r="F4533" s="1"/>
      <c r="G4533" s="1"/>
      <c r="H4533" s="11"/>
      <c r="I4533" s="11"/>
      <c r="J4533" s="11"/>
      <c r="K4533" s="2"/>
      <c r="L4533" s="2"/>
      <c r="M4533" s="1"/>
    </row>
    <row r="4534" spans="1:13" x14ac:dyDescent="0.2">
      <c r="A4534" s="1"/>
      <c r="B4534" s="1"/>
      <c r="C4534" s="16"/>
      <c r="D4534" s="1"/>
      <c r="E4534" s="1"/>
      <c r="F4534" s="1"/>
      <c r="G4534" s="1"/>
      <c r="H4534" s="11"/>
      <c r="I4534" s="11"/>
      <c r="J4534" s="11"/>
      <c r="K4534" s="2"/>
      <c r="L4534" s="2"/>
      <c r="M4534" s="1"/>
    </row>
    <row r="4535" spans="1:13" x14ac:dyDescent="0.2">
      <c r="A4535" s="1"/>
      <c r="B4535" s="1"/>
      <c r="C4535" s="16"/>
      <c r="D4535" s="1"/>
      <c r="E4535" s="1"/>
      <c r="F4535" s="1"/>
      <c r="G4535" s="1"/>
      <c r="H4535" s="11"/>
      <c r="I4535" s="11"/>
      <c r="J4535" s="11"/>
      <c r="K4535" s="2"/>
      <c r="L4535" s="2"/>
      <c r="M4535" s="1"/>
    </row>
    <row r="4536" spans="1:13" x14ac:dyDescent="0.2">
      <c r="A4536" s="1"/>
      <c r="B4536" s="1"/>
      <c r="C4536" s="16"/>
      <c r="D4536" s="1"/>
      <c r="E4536" s="1"/>
      <c r="F4536" s="1"/>
      <c r="G4536" s="1"/>
      <c r="H4536" s="11"/>
      <c r="I4536" s="11"/>
      <c r="J4536" s="11"/>
      <c r="K4536" s="2"/>
      <c r="L4536" s="2"/>
      <c r="M4536" s="1"/>
    </row>
    <row r="4537" spans="1:13" x14ac:dyDescent="0.2">
      <c r="A4537" s="1"/>
      <c r="B4537" s="1"/>
      <c r="C4537" s="16"/>
      <c r="D4537" s="1"/>
      <c r="E4537" s="1"/>
      <c r="F4537" s="1"/>
      <c r="G4537" s="1"/>
      <c r="H4537" s="11"/>
      <c r="I4537" s="11"/>
      <c r="J4537" s="11"/>
      <c r="K4537" s="2"/>
      <c r="L4537" s="2"/>
      <c r="M4537" s="1"/>
    </row>
    <row r="4538" spans="1:13" x14ac:dyDescent="0.2">
      <c r="A4538" s="1"/>
      <c r="B4538" s="1"/>
      <c r="C4538" s="16"/>
      <c r="D4538" s="1"/>
      <c r="E4538" s="1"/>
      <c r="F4538" s="1"/>
      <c r="G4538" s="1"/>
      <c r="H4538" s="11"/>
      <c r="I4538" s="11"/>
      <c r="J4538" s="11"/>
      <c r="K4538" s="2"/>
      <c r="L4538" s="2"/>
      <c r="M4538" s="1"/>
    </row>
    <row r="4539" spans="1:13" x14ac:dyDescent="0.2">
      <c r="A4539" s="1"/>
      <c r="B4539" s="1"/>
      <c r="C4539" s="16"/>
      <c r="D4539" s="1"/>
      <c r="E4539" s="1"/>
      <c r="F4539" s="1"/>
      <c r="G4539" s="1"/>
      <c r="H4539" s="11"/>
      <c r="I4539" s="11"/>
      <c r="J4539" s="11"/>
      <c r="K4539" s="2"/>
      <c r="L4539" s="2"/>
      <c r="M4539" s="1"/>
    </row>
    <row r="4540" spans="1:13" x14ac:dyDescent="0.2">
      <c r="A4540" s="1"/>
      <c r="B4540" s="1"/>
      <c r="C4540" s="16"/>
      <c r="D4540" s="1"/>
      <c r="E4540" s="1"/>
      <c r="F4540" s="1"/>
      <c r="G4540" s="1"/>
      <c r="H4540" s="11"/>
      <c r="I4540" s="11"/>
      <c r="J4540" s="11"/>
      <c r="K4540" s="2"/>
      <c r="L4540" s="2"/>
      <c r="M4540" s="1"/>
    </row>
    <row r="4541" spans="1:13" x14ac:dyDescent="0.2">
      <c r="A4541" s="1"/>
      <c r="B4541" s="1"/>
      <c r="C4541" s="16"/>
      <c r="D4541" s="1"/>
      <c r="E4541" s="1"/>
      <c r="F4541" s="1"/>
      <c r="G4541" s="1"/>
      <c r="H4541" s="11"/>
      <c r="I4541" s="11"/>
      <c r="J4541" s="11"/>
      <c r="K4541" s="2"/>
      <c r="L4541" s="2"/>
      <c r="M4541" s="1"/>
    </row>
    <row r="4542" spans="1:13" x14ac:dyDescent="0.2">
      <c r="A4542" s="1"/>
      <c r="B4542" s="1"/>
      <c r="C4542" s="16"/>
      <c r="D4542" s="1"/>
      <c r="E4542" s="1"/>
      <c r="F4542" s="1"/>
      <c r="G4542" s="1"/>
      <c r="H4542" s="11"/>
      <c r="I4542" s="11"/>
      <c r="J4542" s="11"/>
      <c r="K4542" s="2"/>
      <c r="L4542" s="2"/>
      <c r="M4542" s="1"/>
    </row>
    <row r="4543" spans="1:13" x14ac:dyDescent="0.2">
      <c r="A4543" s="1"/>
      <c r="B4543" s="1"/>
      <c r="C4543" s="16"/>
      <c r="D4543" s="1"/>
      <c r="E4543" s="1"/>
      <c r="F4543" s="1"/>
      <c r="G4543" s="1"/>
      <c r="H4543" s="11"/>
      <c r="I4543" s="11"/>
      <c r="J4543" s="11"/>
      <c r="K4543" s="2"/>
      <c r="L4543" s="2"/>
      <c r="M4543" s="1"/>
    </row>
    <row r="4544" spans="1:13" x14ac:dyDescent="0.2">
      <c r="A4544" s="1"/>
      <c r="B4544" s="1"/>
      <c r="C4544" s="16"/>
      <c r="D4544" s="1"/>
      <c r="E4544" s="1"/>
      <c r="F4544" s="1"/>
      <c r="G4544" s="1"/>
      <c r="H4544" s="11"/>
      <c r="I4544" s="11"/>
      <c r="J4544" s="11"/>
      <c r="K4544" s="2"/>
      <c r="L4544" s="2"/>
      <c r="M4544" s="1"/>
    </row>
    <row r="4545" spans="1:13" x14ac:dyDescent="0.2">
      <c r="A4545" s="1"/>
      <c r="B4545" s="1"/>
      <c r="C4545" s="16"/>
      <c r="D4545" s="1"/>
      <c r="E4545" s="1"/>
      <c r="F4545" s="1"/>
      <c r="G4545" s="1"/>
      <c r="H4545" s="11"/>
      <c r="I4545" s="11"/>
      <c r="J4545" s="11"/>
      <c r="K4545" s="2"/>
      <c r="L4545" s="2"/>
      <c r="M4545" s="1"/>
    </row>
    <row r="4546" spans="1:13" x14ac:dyDescent="0.2">
      <c r="A4546" s="1"/>
      <c r="B4546" s="1"/>
      <c r="C4546" s="16"/>
      <c r="D4546" s="1"/>
      <c r="E4546" s="1"/>
      <c r="F4546" s="1"/>
      <c r="G4546" s="1"/>
      <c r="H4546" s="11"/>
      <c r="I4546" s="11"/>
      <c r="J4546" s="11"/>
      <c r="K4546" s="2"/>
      <c r="L4546" s="2"/>
      <c r="M4546" s="1"/>
    </row>
    <row r="4547" spans="1:13" x14ac:dyDescent="0.2">
      <c r="A4547" s="1"/>
      <c r="B4547" s="1"/>
      <c r="C4547" s="16"/>
      <c r="D4547" s="1"/>
      <c r="E4547" s="1"/>
      <c r="F4547" s="1"/>
      <c r="G4547" s="1"/>
      <c r="H4547" s="11"/>
      <c r="I4547" s="11"/>
      <c r="J4547" s="11"/>
      <c r="K4547" s="2"/>
      <c r="L4547" s="2"/>
      <c r="M4547" s="1"/>
    </row>
    <row r="4548" spans="1:13" x14ac:dyDescent="0.2">
      <c r="A4548" s="1"/>
      <c r="B4548" s="1"/>
      <c r="C4548" s="16"/>
      <c r="D4548" s="1"/>
      <c r="E4548" s="1"/>
      <c r="F4548" s="1"/>
      <c r="G4548" s="1"/>
      <c r="H4548" s="11"/>
      <c r="I4548" s="11"/>
      <c r="J4548" s="11"/>
      <c r="K4548" s="2"/>
      <c r="L4548" s="2"/>
      <c r="M4548" s="1"/>
    </row>
    <row r="4549" spans="1:13" x14ac:dyDescent="0.2">
      <c r="A4549" s="1"/>
      <c r="B4549" s="1"/>
      <c r="C4549" s="16"/>
      <c r="D4549" s="1"/>
      <c r="E4549" s="1"/>
      <c r="F4549" s="1"/>
      <c r="G4549" s="1"/>
      <c r="H4549" s="11"/>
      <c r="I4549" s="11"/>
      <c r="J4549" s="11"/>
      <c r="K4549" s="2"/>
      <c r="L4549" s="2"/>
      <c r="M4549" s="1"/>
    </row>
    <row r="4550" spans="1:13" x14ac:dyDescent="0.2">
      <c r="A4550" s="1"/>
      <c r="B4550" s="1"/>
      <c r="C4550" s="16"/>
      <c r="D4550" s="1"/>
      <c r="E4550" s="1"/>
      <c r="F4550" s="1"/>
      <c r="G4550" s="1"/>
      <c r="H4550" s="11"/>
      <c r="I4550" s="11"/>
      <c r="J4550" s="11"/>
      <c r="K4550" s="2"/>
      <c r="L4550" s="2"/>
      <c r="M4550" s="1"/>
    </row>
    <row r="4551" spans="1:13" x14ac:dyDescent="0.2">
      <c r="A4551" s="1"/>
      <c r="B4551" s="1"/>
      <c r="C4551" s="16"/>
      <c r="D4551" s="1"/>
      <c r="E4551" s="1"/>
      <c r="F4551" s="1"/>
      <c r="G4551" s="1"/>
      <c r="H4551" s="11"/>
      <c r="I4551" s="11"/>
      <c r="J4551" s="11"/>
      <c r="K4551" s="2"/>
      <c r="L4551" s="2"/>
      <c r="M4551" s="1"/>
    </row>
    <row r="4552" spans="1:13" x14ac:dyDescent="0.2">
      <c r="A4552" s="1"/>
      <c r="B4552" s="1"/>
      <c r="C4552" s="16"/>
      <c r="D4552" s="1"/>
      <c r="E4552" s="1"/>
      <c r="F4552" s="1"/>
      <c r="G4552" s="1"/>
      <c r="H4552" s="11"/>
      <c r="I4552" s="11"/>
      <c r="J4552" s="11"/>
      <c r="K4552" s="2"/>
      <c r="L4552" s="2"/>
      <c r="M4552" s="1"/>
    </row>
    <row r="4553" spans="1:13" x14ac:dyDescent="0.2">
      <c r="A4553" s="1"/>
      <c r="B4553" s="1"/>
      <c r="C4553" s="16"/>
      <c r="D4553" s="1"/>
      <c r="E4553" s="1"/>
      <c r="F4553" s="1"/>
      <c r="G4553" s="1"/>
      <c r="H4553" s="11"/>
      <c r="I4553" s="11"/>
      <c r="J4553" s="11"/>
      <c r="K4553" s="2"/>
      <c r="L4553" s="2"/>
      <c r="M4553" s="1"/>
    </row>
    <row r="4554" spans="1:13" x14ac:dyDescent="0.2">
      <c r="A4554" s="1"/>
      <c r="B4554" s="1"/>
      <c r="C4554" s="16"/>
      <c r="D4554" s="1"/>
      <c r="E4554" s="1"/>
      <c r="F4554" s="1"/>
      <c r="G4554" s="1"/>
      <c r="H4554" s="11"/>
      <c r="I4554" s="11"/>
      <c r="J4554" s="11"/>
      <c r="K4554" s="2"/>
      <c r="L4554" s="2"/>
      <c r="M4554" s="1"/>
    </row>
    <row r="4555" spans="1:13" x14ac:dyDescent="0.2">
      <c r="A4555" s="1"/>
      <c r="B4555" s="1"/>
      <c r="C4555" s="16"/>
      <c r="D4555" s="1"/>
      <c r="E4555" s="1"/>
      <c r="F4555" s="1"/>
      <c r="G4555" s="1"/>
      <c r="H4555" s="11"/>
      <c r="I4555" s="11"/>
      <c r="J4555" s="11"/>
      <c r="K4555" s="2"/>
      <c r="L4555" s="2"/>
      <c r="M4555" s="1"/>
    </row>
    <row r="4556" spans="1:13" x14ac:dyDescent="0.2">
      <c r="A4556" s="1"/>
      <c r="B4556" s="1"/>
      <c r="C4556" s="16"/>
      <c r="D4556" s="1"/>
      <c r="E4556" s="1"/>
      <c r="F4556" s="1"/>
      <c r="G4556" s="1"/>
      <c r="H4556" s="11"/>
      <c r="I4556" s="11"/>
      <c r="J4556" s="11"/>
      <c r="K4556" s="2"/>
      <c r="L4556" s="2"/>
      <c r="M4556" s="1"/>
    </row>
    <row r="4557" spans="1:13" x14ac:dyDescent="0.2">
      <c r="A4557" s="1"/>
      <c r="B4557" s="1"/>
      <c r="C4557" s="16"/>
      <c r="D4557" s="1"/>
      <c r="E4557" s="1"/>
      <c r="F4557" s="1"/>
      <c r="G4557" s="1"/>
      <c r="H4557" s="11"/>
      <c r="I4557" s="11"/>
      <c r="J4557" s="11"/>
      <c r="K4557" s="2"/>
      <c r="L4557" s="2"/>
      <c r="M4557" s="1"/>
    </row>
    <row r="4558" spans="1:13" x14ac:dyDescent="0.2">
      <c r="A4558" s="1"/>
      <c r="B4558" s="1"/>
      <c r="C4558" s="16"/>
      <c r="D4558" s="1"/>
      <c r="E4558" s="1"/>
      <c r="F4558" s="1"/>
      <c r="G4558" s="1"/>
      <c r="H4558" s="11"/>
      <c r="I4558" s="11"/>
      <c r="J4558" s="11"/>
      <c r="K4558" s="2"/>
      <c r="L4558" s="2"/>
      <c r="M4558" s="1"/>
    </row>
    <row r="4559" spans="1:13" x14ac:dyDescent="0.2">
      <c r="A4559" s="1"/>
      <c r="B4559" s="1"/>
      <c r="C4559" s="16"/>
      <c r="D4559" s="1"/>
      <c r="E4559" s="1"/>
      <c r="F4559" s="1"/>
      <c r="G4559" s="1"/>
      <c r="H4559" s="11"/>
      <c r="I4559" s="11"/>
      <c r="J4559" s="11"/>
      <c r="K4559" s="2"/>
      <c r="L4559" s="2"/>
      <c r="M4559" s="1"/>
    </row>
    <row r="4560" spans="1:13" x14ac:dyDescent="0.2">
      <c r="A4560" s="1"/>
      <c r="B4560" s="1"/>
      <c r="C4560" s="16"/>
      <c r="D4560" s="1"/>
      <c r="E4560" s="1"/>
      <c r="F4560" s="1"/>
      <c r="G4560" s="1"/>
      <c r="H4560" s="11"/>
      <c r="I4560" s="11"/>
      <c r="J4560" s="11"/>
      <c r="K4560" s="2"/>
      <c r="L4560" s="2"/>
      <c r="M4560" s="1"/>
    </row>
    <row r="4561" spans="1:13" x14ac:dyDescent="0.2">
      <c r="A4561" s="1"/>
      <c r="B4561" s="1"/>
      <c r="C4561" s="16"/>
      <c r="D4561" s="1"/>
      <c r="E4561" s="1"/>
      <c r="F4561" s="1"/>
      <c r="G4561" s="1"/>
      <c r="H4561" s="11"/>
      <c r="I4561" s="11"/>
      <c r="J4561" s="11"/>
      <c r="K4561" s="2"/>
      <c r="L4561" s="2"/>
      <c r="M4561" s="1"/>
    </row>
    <row r="4562" spans="1:13" x14ac:dyDescent="0.2">
      <c r="A4562" s="1"/>
      <c r="B4562" s="1"/>
      <c r="C4562" s="16"/>
      <c r="D4562" s="1"/>
      <c r="E4562" s="1"/>
      <c r="F4562" s="1"/>
      <c r="G4562" s="1"/>
      <c r="H4562" s="11"/>
      <c r="I4562" s="11"/>
      <c r="J4562" s="11"/>
      <c r="K4562" s="2"/>
      <c r="L4562" s="2"/>
      <c r="M4562" s="1"/>
    </row>
    <row r="4563" spans="1:13" x14ac:dyDescent="0.2">
      <c r="A4563" s="1"/>
      <c r="B4563" s="1"/>
      <c r="C4563" s="16"/>
      <c r="D4563" s="1"/>
      <c r="E4563" s="1"/>
      <c r="F4563" s="1"/>
      <c r="G4563" s="1"/>
      <c r="H4563" s="11"/>
      <c r="I4563" s="11"/>
      <c r="J4563" s="11"/>
      <c r="K4563" s="2"/>
      <c r="L4563" s="2"/>
      <c r="M4563" s="1"/>
    </row>
    <row r="4564" spans="1:13" x14ac:dyDescent="0.2">
      <c r="A4564" s="1"/>
      <c r="B4564" s="1"/>
      <c r="C4564" s="16"/>
      <c r="D4564" s="1"/>
      <c r="E4564" s="1"/>
      <c r="F4564" s="1"/>
      <c r="G4564" s="1"/>
      <c r="H4564" s="11"/>
      <c r="I4564" s="11"/>
      <c r="J4564" s="11"/>
      <c r="K4564" s="2"/>
      <c r="L4564" s="2"/>
      <c r="M4564" s="1"/>
    </row>
    <row r="4565" spans="1:13" x14ac:dyDescent="0.2">
      <c r="A4565" s="1"/>
      <c r="B4565" s="1"/>
      <c r="C4565" s="16"/>
      <c r="D4565" s="1"/>
      <c r="E4565" s="1"/>
      <c r="F4565" s="1"/>
      <c r="G4565" s="1"/>
      <c r="H4565" s="11"/>
      <c r="I4565" s="11"/>
      <c r="J4565" s="11"/>
      <c r="K4565" s="2"/>
      <c r="L4565" s="2"/>
      <c r="M4565" s="1"/>
    </row>
    <row r="4566" spans="1:13" x14ac:dyDescent="0.2">
      <c r="A4566" s="1"/>
      <c r="B4566" s="1"/>
      <c r="C4566" s="16"/>
      <c r="D4566" s="1"/>
      <c r="E4566" s="1"/>
      <c r="F4566" s="1"/>
      <c r="G4566" s="1"/>
      <c r="H4566" s="11"/>
      <c r="I4566" s="11"/>
      <c r="J4566" s="11"/>
      <c r="K4566" s="2"/>
      <c r="L4566" s="2"/>
      <c r="M4566" s="1"/>
    </row>
    <row r="4567" spans="1:13" x14ac:dyDescent="0.2">
      <c r="A4567" s="1"/>
      <c r="B4567" s="1"/>
      <c r="C4567" s="16"/>
      <c r="D4567" s="1"/>
      <c r="E4567" s="1"/>
      <c r="F4567" s="1"/>
      <c r="G4567" s="1"/>
      <c r="H4567" s="11"/>
      <c r="I4567" s="11"/>
      <c r="J4567" s="11"/>
      <c r="K4567" s="2"/>
      <c r="L4567" s="2"/>
      <c r="M4567" s="1"/>
    </row>
    <row r="4568" spans="1:13" x14ac:dyDescent="0.2">
      <c r="A4568" s="1"/>
      <c r="B4568" s="1"/>
      <c r="C4568" s="16"/>
      <c r="D4568" s="1"/>
      <c r="E4568" s="1"/>
      <c r="F4568" s="1"/>
      <c r="G4568" s="1"/>
      <c r="H4568" s="11"/>
      <c r="I4568" s="11"/>
      <c r="J4568" s="11"/>
      <c r="K4568" s="2"/>
      <c r="L4568" s="2"/>
      <c r="M4568" s="1"/>
    </row>
    <row r="4569" spans="1:13" x14ac:dyDescent="0.2">
      <c r="A4569" s="1"/>
      <c r="B4569" s="1"/>
      <c r="C4569" s="16"/>
      <c r="D4569" s="1"/>
      <c r="E4569" s="1"/>
      <c r="F4569" s="1"/>
      <c r="G4569" s="1"/>
      <c r="H4569" s="11"/>
      <c r="I4569" s="11"/>
      <c r="J4569" s="11"/>
      <c r="K4569" s="2"/>
      <c r="L4569" s="2"/>
      <c r="M4569" s="1"/>
    </row>
    <row r="4570" spans="1:13" x14ac:dyDescent="0.2">
      <c r="A4570" s="1"/>
      <c r="B4570" s="1"/>
      <c r="C4570" s="16"/>
      <c r="D4570" s="1"/>
      <c r="E4570" s="1"/>
      <c r="F4570" s="1"/>
      <c r="G4570" s="1"/>
      <c r="H4570" s="11"/>
      <c r="I4570" s="11"/>
      <c r="J4570" s="11"/>
      <c r="K4570" s="2"/>
      <c r="L4570" s="2"/>
      <c r="M4570" s="1"/>
    </row>
    <row r="4571" spans="1:13" x14ac:dyDescent="0.2">
      <c r="A4571" s="1"/>
      <c r="B4571" s="1"/>
      <c r="C4571" s="16"/>
      <c r="D4571" s="1"/>
      <c r="E4571" s="1"/>
      <c r="F4571" s="1"/>
      <c r="G4571" s="1"/>
      <c r="H4571" s="11"/>
      <c r="I4571" s="11"/>
      <c r="J4571" s="11"/>
      <c r="K4571" s="2"/>
      <c r="L4571" s="2"/>
      <c r="M4571" s="1"/>
    </row>
    <row r="4572" spans="1:13" x14ac:dyDescent="0.2">
      <c r="A4572" s="1"/>
      <c r="B4572" s="1"/>
      <c r="C4572" s="16"/>
      <c r="D4572" s="1"/>
      <c r="E4572" s="1"/>
      <c r="F4572" s="1"/>
      <c r="G4572" s="1"/>
      <c r="H4572" s="11"/>
      <c r="I4572" s="11"/>
      <c r="J4572" s="11"/>
      <c r="K4572" s="2"/>
      <c r="L4572" s="2"/>
      <c r="M4572" s="1"/>
    </row>
    <row r="4573" spans="1:13" x14ac:dyDescent="0.2">
      <c r="A4573" s="1"/>
      <c r="B4573" s="1"/>
      <c r="C4573" s="16"/>
      <c r="D4573" s="1"/>
      <c r="E4573" s="1"/>
      <c r="F4573" s="1"/>
      <c r="G4573" s="1"/>
      <c r="H4573" s="11"/>
      <c r="I4573" s="11"/>
      <c r="J4573" s="11"/>
      <c r="K4573" s="2"/>
      <c r="L4573" s="2"/>
      <c r="M4573" s="1"/>
    </row>
    <row r="4574" spans="1:13" x14ac:dyDescent="0.2">
      <c r="A4574" s="1"/>
      <c r="B4574" s="1"/>
      <c r="C4574" s="16"/>
      <c r="D4574" s="1"/>
      <c r="E4574" s="1"/>
      <c r="F4574" s="1"/>
      <c r="G4574" s="1"/>
      <c r="H4574" s="11"/>
      <c r="I4574" s="11"/>
      <c r="J4574" s="11"/>
      <c r="K4574" s="2"/>
      <c r="L4574" s="2"/>
      <c r="M4574" s="1"/>
    </row>
    <row r="4575" spans="1:13" x14ac:dyDescent="0.2">
      <c r="A4575" s="1"/>
      <c r="B4575" s="1"/>
      <c r="C4575" s="16"/>
      <c r="D4575" s="1"/>
      <c r="E4575" s="1"/>
      <c r="F4575" s="1"/>
      <c r="G4575" s="1"/>
      <c r="H4575" s="11"/>
      <c r="I4575" s="11"/>
      <c r="J4575" s="11"/>
      <c r="K4575" s="2"/>
      <c r="L4575" s="2"/>
      <c r="M4575" s="1"/>
    </row>
    <row r="4576" spans="1:13" x14ac:dyDescent="0.2">
      <c r="A4576" s="1"/>
      <c r="B4576" s="1"/>
      <c r="C4576" s="16"/>
      <c r="D4576" s="1"/>
      <c r="E4576" s="1"/>
      <c r="F4576" s="1"/>
      <c r="G4576" s="1"/>
      <c r="H4576" s="11"/>
      <c r="I4576" s="11"/>
      <c r="J4576" s="11"/>
      <c r="K4576" s="2"/>
      <c r="L4576" s="2"/>
      <c r="M4576" s="1"/>
    </row>
    <row r="4577" spans="1:13" x14ac:dyDescent="0.2">
      <c r="A4577" s="1"/>
      <c r="B4577" s="1"/>
      <c r="C4577" s="16"/>
      <c r="D4577" s="1"/>
      <c r="E4577" s="1"/>
      <c r="F4577" s="1"/>
      <c r="G4577" s="1"/>
      <c r="H4577" s="11"/>
      <c r="I4577" s="11"/>
      <c r="J4577" s="11"/>
      <c r="K4577" s="2"/>
      <c r="L4577" s="2"/>
      <c r="M4577" s="1"/>
    </row>
    <row r="4578" spans="1:13" x14ac:dyDescent="0.2">
      <c r="A4578" s="1"/>
      <c r="B4578" s="1"/>
      <c r="C4578" s="16"/>
      <c r="D4578" s="1"/>
      <c r="E4578" s="1"/>
      <c r="F4578" s="1"/>
      <c r="G4578" s="1"/>
      <c r="H4578" s="11"/>
      <c r="I4578" s="11"/>
      <c r="J4578" s="11"/>
      <c r="K4578" s="2"/>
      <c r="L4578" s="2"/>
      <c r="M4578" s="1"/>
    </row>
    <row r="4579" spans="1:13" x14ac:dyDescent="0.2">
      <c r="A4579" s="1"/>
      <c r="B4579" s="1"/>
      <c r="C4579" s="16"/>
      <c r="D4579" s="1"/>
      <c r="E4579" s="1"/>
      <c r="F4579" s="1"/>
      <c r="G4579" s="1"/>
      <c r="H4579" s="11"/>
      <c r="I4579" s="11"/>
      <c r="J4579" s="11"/>
      <c r="K4579" s="2"/>
      <c r="L4579" s="2"/>
      <c r="M4579" s="1"/>
    </row>
    <row r="4580" spans="1:13" x14ac:dyDescent="0.2">
      <c r="A4580" s="1"/>
      <c r="B4580" s="1"/>
      <c r="C4580" s="16"/>
      <c r="D4580" s="1"/>
      <c r="E4580" s="1"/>
      <c r="F4580" s="1"/>
      <c r="G4580" s="1"/>
      <c r="H4580" s="11"/>
      <c r="I4580" s="11"/>
      <c r="J4580" s="11"/>
      <c r="K4580" s="2"/>
      <c r="L4580" s="2"/>
      <c r="M4580" s="1"/>
    </row>
    <row r="4581" spans="1:13" x14ac:dyDescent="0.2">
      <c r="A4581" s="1"/>
      <c r="B4581" s="1"/>
      <c r="C4581" s="16"/>
      <c r="D4581" s="1"/>
      <c r="E4581" s="1"/>
      <c r="F4581" s="1"/>
      <c r="G4581" s="1"/>
      <c r="H4581" s="11"/>
      <c r="I4581" s="11"/>
      <c r="J4581" s="11"/>
      <c r="K4581" s="2"/>
      <c r="L4581" s="2"/>
      <c r="M4581" s="1"/>
    </row>
    <row r="4582" spans="1:13" x14ac:dyDescent="0.2">
      <c r="A4582" s="1"/>
      <c r="B4582" s="1"/>
      <c r="C4582" s="16"/>
      <c r="D4582" s="1"/>
      <c r="E4582" s="1"/>
      <c r="F4582" s="1"/>
      <c r="G4582" s="1"/>
      <c r="H4582" s="11"/>
      <c r="I4582" s="11"/>
      <c r="J4582" s="11"/>
      <c r="K4582" s="2"/>
      <c r="L4582" s="2"/>
      <c r="M4582" s="1"/>
    </row>
    <row r="4583" spans="1:13" x14ac:dyDescent="0.2">
      <c r="A4583" s="1"/>
      <c r="B4583" s="1"/>
      <c r="C4583" s="16"/>
      <c r="D4583" s="1"/>
      <c r="E4583" s="1"/>
      <c r="F4583" s="1"/>
      <c r="G4583" s="1"/>
      <c r="H4583" s="11"/>
      <c r="I4583" s="11"/>
      <c r="J4583" s="11"/>
      <c r="K4583" s="2"/>
      <c r="L4583" s="2"/>
      <c r="M4583" s="1"/>
    </row>
    <row r="4584" spans="1:13" x14ac:dyDescent="0.2">
      <c r="A4584" s="1"/>
      <c r="B4584" s="1"/>
      <c r="C4584" s="16"/>
      <c r="D4584" s="1"/>
      <c r="E4584" s="1"/>
      <c r="F4584" s="1"/>
      <c r="G4584" s="1"/>
      <c r="H4584" s="11"/>
      <c r="I4584" s="11"/>
      <c r="J4584" s="11"/>
      <c r="K4584" s="2"/>
      <c r="L4584" s="2"/>
      <c r="M4584" s="1"/>
    </row>
    <row r="4585" spans="1:13" x14ac:dyDescent="0.2">
      <c r="A4585" s="1"/>
      <c r="B4585" s="1"/>
      <c r="C4585" s="16"/>
      <c r="D4585" s="1"/>
      <c r="E4585" s="1"/>
      <c r="F4585" s="1"/>
      <c r="G4585" s="1"/>
      <c r="H4585" s="11"/>
      <c r="I4585" s="11"/>
      <c r="J4585" s="11"/>
      <c r="K4585" s="2"/>
      <c r="L4585" s="2"/>
      <c r="M4585" s="1"/>
    </row>
    <row r="4586" spans="1:13" x14ac:dyDescent="0.2">
      <c r="A4586" s="1"/>
      <c r="B4586" s="1"/>
      <c r="C4586" s="16"/>
      <c r="D4586" s="1"/>
      <c r="E4586" s="1"/>
      <c r="F4586" s="1"/>
      <c r="G4586" s="1"/>
      <c r="H4586" s="11"/>
      <c r="I4586" s="11"/>
      <c r="J4586" s="11"/>
      <c r="K4586" s="2"/>
      <c r="L4586" s="2"/>
      <c r="M4586" s="1"/>
    </row>
    <row r="4587" spans="1:13" x14ac:dyDescent="0.2">
      <c r="A4587" s="1"/>
      <c r="B4587" s="1"/>
      <c r="C4587" s="16"/>
      <c r="D4587" s="1"/>
      <c r="E4587" s="1"/>
      <c r="F4587" s="1"/>
      <c r="G4587" s="1"/>
      <c r="H4587" s="11"/>
      <c r="I4587" s="11"/>
      <c r="J4587" s="11"/>
      <c r="K4587" s="2"/>
      <c r="L4587" s="2"/>
      <c r="M4587" s="1"/>
    </row>
    <row r="4588" spans="1:13" x14ac:dyDescent="0.2">
      <c r="A4588" s="1"/>
      <c r="B4588" s="1"/>
      <c r="C4588" s="16"/>
      <c r="D4588" s="1"/>
      <c r="E4588" s="1"/>
      <c r="F4588" s="1"/>
      <c r="G4588" s="1"/>
      <c r="H4588" s="11"/>
      <c r="I4588" s="11"/>
      <c r="J4588" s="11"/>
      <c r="K4588" s="2"/>
      <c r="L4588" s="2"/>
      <c r="M4588" s="1"/>
    </row>
    <row r="4589" spans="1:13" x14ac:dyDescent="0.2">
      <c r="A4589" s="1"/>
      <c r="B4589" s="1"/>
      <c r="C4589" s="16"/>
      <c r="D4589" s="1"/>
      <c r="E4589" s="1"/>
      <c r="F4589" s="1"/>
      <c r="G4589" s="1"/>
      <c r="H4589" s="11"/>
      <c r="I4589" s="11"/>
      <c r="J4589" s="11"/>
      <c r="K4589" s="2"/>
      <c r="L4589" s="2"/>
      <c r="M4589" s="1"/>
    </row>
    <row r="4590" spans="1:13" x14ac:dyDescent="0.2">
      <c r="A4590" s="1"/>
      <c r="B4590" s="1"/>
      <c r="C4590" s="16"/>
      <c r="D4590" s="1"/>
      <c r="E4590" s="1"/>
      <c r="F4590" s="1"/>
      <c r="G4590" s="1"/>
      <c r="H4590" s="11"/>
      <c r="I4590" s="11"/>
      <c r="J4590" s="11"/>
      <c r="K4590" s="2"/>
      <c r="L4590" s="2"/>
      <c r="M4590" s="1"/>
    </row>
    <row r="4591" spans="1:13" x14ac:dyDescent="0.2">
      <c r="A4591" s="1"/>
      <c r="B4591" s="1"/>
      <c r="C4591" s="16"/>
      <c r="D4591" s="1"/>
      <c r="E4591" s="1"/>
      <c r="F4591" s="1"/>
      <c r="G4591" s="1"/>
      <c r="H4591" s="11"/>
      <c r="I4591" s="11"/>
      <c r="J4591" s="11"/>
      <c r="K4591" s="2"/>
      <c r="L4591" s="2"/>
      <c r="M4591" s="1"/>
    </row>
    <row r="4592" spans="1:13" x14ac:dyDescent="0.2">
      <c r="A4592" s="1"/>
      <c r="B4592" s="1"/>
      <c r="C4592" s="16"/>
      <c r="D4592" s="1"/>
      <c r="E4592" s="1"/>
      <c r="F4592" s="1"/>
      <c r="G4592" s="1"/>
      <c r="H4592" s="11"/>
      <c r="I4592" s="11"/>
      <c r="J4592" s="11"/>
      <c r="K4592" s="2"/>
      <c r="L4592" s="2"/>
      <c r="M4592" s="1"/>
    </row>
    <row r="4593" spans="1:13" x14ac:dyDescent="0.2">
      <c r="A4593" s="1"/>
      <c r="B4593" s="1"/>
      <c r="C4593" s="16"/>
      <c r="D4593" s="1"/>
      <c r="E4593" s="1"/>
      <c r="F4593" s="1"/>
      <c r="G4593" s="1"/>
      <c r="H4593" s="11"/>
      <c r="I4593" s="11"/>
      <c r="J4593" s="11"/>
      <c r="K4593" s="2"/>
      <c r="L4593" s="2"/>
      <c r="M4593" s="1"/>
    </row>
    <row r="4594" spans="1:13" x14ac:dyDescent="0.2">
      <c r="A4594" s="1"/>
      <c r="B4594" s="1"/>
      <c r="C4594" s="16"/>
      <c r="D4594" s="1"/>
      <c r="E4594" s="1"/>
      <c r="F4594" s="1"/>
      <c r="G4594" s="1"/>
      <c r="H4594" s="11"/>
      <c r="I4594" s="11"/>
      <c r="J4594" s="11"/>
      <c r="K4594" s="2"/>
      <c r="L4594" s="2"/>
      <c r="M4594" s="1"/>
    </row>
    <row r="4595" spans="1:13" x14ac:dyDescent="0.2">
      <c r="A4595" s="1"/>
      <c r="B4595" s="1"/>
      <c r="C4595" s="16"/>
      <c r="D4595" s="1"/>
      <c r="E4595" s="1"/>
      <c r="F4595" s="1"/>
      <c r="G4595" s="1"/>
      <c r="H4595" s="11"/>
      <c r="I4595" s="11"/>
      <c r="J4595" s="11"/>
      <c r="K4595" s="2"/>
      <c r="L4595" s="2"/>
      <c r="M4595" s="1"/>
    </row>
    <row r="4596" spans="1:13" x14ac:dyDescent="0.2">
      <c r="A4596" s="1"/>
      <c r="B4596" s="1"/>
      <c r="C4596" s="16"/>
      <c r="D4596" s="1"/>
      <c r="E4596" s="1"/>
      <c r="F4596" s="1"/>
      <c r="G4596" s="1"/>
      <c r="H4596" s="11"/>
      <c r="I4596" s="11"/>
      <c r="J4596" s="11"/>
      <c r="K4596" s="2"/>
      <c r="L4596" s="2"/>
      <c r="M4596" s="1"/>
    </row>
    <row r="4597" spans="1:13" x14ac:dyDescent="0.2">
      <c r="A4597" s="1"/>
      <c r="B4597" s="1"/>
      <c r="C4597" s="16"/>
      <c r="D4597" s="1"/>
      <c r="E4597" s="1"/>
      <c r="F4597" s="1"/>
      <c r="G4597" s="1"/>
      <c r="H4597" s="11"/>
      <c r="I4597" s="11"/>
      <c r="J4597" s="11"/>
      <c r="K4597" s="2"/>
      <c r="L4597" s="2"/>
      <c r="M4597" s="1"/>
    </row>
    <row r="4598" spans="1:13" x14ac:dyDescent="0.2">
      <c r="C4598" s="17"/>
    </row>
    <row r="4599" spans="1:13" x14ac:dyDescent="0.2">
      <c r="C4599" s="17"/>
    </row>
    <row r="4600" spans="1:13" x14ac:dyDescent="0.2">
      <c r="C4600" s="17"/>
    </row>
    <row r="4601" spans="1:13" x14ac:dyDescent="0.2">
      <c r="C4601" s="17"/>
    </row>
    <row r="4602" spans="1:13" x14ac:dyDescent="0.2">
      <c r="C4602" s="17"/>
    </row>
    <row r="4603" spans="1:13" x14ac:dyDescent="0.2">
      <c r="C4603" s="17"/>
    </row>
    <row r="4604" spans="1:13" x14ac:dyDescent="0.2">
      <c r="C4604" s="17"/>
    </row>
    <row r="4605" spans="1:13" x14ac:dyDescent="0.2">
      <c r="C4605" s="17"/>
    </row>
    <row r="4606" spans="1:13" x14ac:dyDescent="0.2">
      <c r="C4606" s="17"/>
    </row>
    <row r="4607" spans="1:13" x14ac:dyDescent="0.2">
      <c r="C4607" s="17"/>
    </row>
    <row r="4608" spans="1:13" x14ac:dyDescent="0.2">
      <c r="C4608" s="17"/>
    </row>
    <row r="4609" spans="3:3" x14ac:dyDescent="0.2">
      <c r="C4609" s="17"/>
    </row>
    <row r="4610" spans="3:3" x14ac:dyDescent="0.2">
      <c r="C4610" s="17"/>
    </row>
    <row r="4611" spans="3:3" x14ac:dyDescent="0.2">
      <c r="C4611" s="17"/>
    </row>
    <row r="4612" spans="3:3" x14ac:dyDescent="0.2">
      <c r="C4612" s="17"/>
    </row>
    <row r="4613" spans="3:3" x14ac:dyDescent="0.2">
      <c r="C4613" s="17"/>
    </row>
    <row r="4614" spans="3:3" x14ac:dyDescent="0.2">
      <c r="C4614" s="17"/>
    </row>
    <row r="4615" spans="3:3" x14ac:dyDescent="0.2">
      <c r="C4615" s="17"/>
    </row>
    <row r="4616" spans="3:3" x14ac:dyDescent="0.2">
      <c r="C4616" s="17"/>
    </row>
    <row r="4617" spans="3:3" x14ac:dyDescent="0.2">
      <c r="C4617" s="17"/>
    </row>
    <row r="4618" spans="3:3" x14ac:dyDescent="0.2">
      <c r="C4618" s="17"/>
    </row>
    <row r="4619" spans="3:3" x14ac:dyDescent="0.2">
      <c r="C4619" s="17"/>
    </row>
    <row r="4620" spans="3:3" x14ac:dyDescent="0.2">
      <c r="C4620" s="17"/>
    </row>
    <row r="4621" spans="3:3" x14ac:dyDescent="0.2">
      <c r="C4621" s="17"/>
    </row>
    <row r="4622" spans="3:3" x14ac:dyDescent="0.2">
      <c r="C4622" s="17"/>
    </row>
    <row r="4623" spans="3:3" x14ac:dyDescent="0.2">
      <c r="C4623" s="17"/>
    </row>
    <row r="4624" spans="3:3" x14ac:dyDescent="0.2">
      <c r="C4624" s="17"/>
    </row>
    <row r="4625" spans="3:3" x14ac:dyDescent="0.2">
      <c r="C4625" s="17"/>
    </row>
    <row r="4626" spans="3:3" x14ac:dyDescent="0.2">
      <c r="C4626" s="17"/>
    </row>
    <row r="4627" spans="3:3" x14ac:dyDescent="0.2">
      <c r="C4627" s="17"/>
    </row>
    <row r="4628" spans="3:3" x14ac:dyDescent="0.2">
      <c r="C4628" s="17"/>
    </row>
    <row r="4629" spans="3:3" x14ac:dyDescent="0.2">
      <c r="C4629" s="17"/>
    </row>
    <row r="4630" spans="3:3" x14ac:dyDescent="0.2">
      <c r="C4630" s="17"/>
    </row>
    <row r="4631" spans="3:3" x14ac:dyDescent="0.2">
      <c r="C4631" s="17"/>
    </row>
    <row r="4632" spans="3:3" x14ac:dyDescent="0.2">
      <c r="C4632" s="17"/>
    </row>
    <row r="4633" spans="3:3" x14ac:dyDescent="0.2">
      <c r="C4633" s="17"/>
    </row>
    <row r="4634" spans="3:3" x14ac:dyDescent="0.2">
      <c r="C4634" s="17"/>
    </row>
    <row r="4635" spans="3:3" x14ac:dyDescent="0.2">
      <c r="C4635" s="17"/>
    </row>
    <row r="4636" spans="3:3" x14ac:dyDescent="0.2">
      <c r="C4636" s="17"/>
    </row>
    <row r="4637" spans="3:3" x14ac:dyDescent="0.2">
      <c r="C4637" s="17"/>
    </row>
    <row r="4638" spans="3:3" x14ac:dyDescent="0.2">
      <c r="C4638" s="17"/>
    </row>
    <row r="4639" spans="3:3" x14ac:dyDescent="0.2">
      <c r="C4639" s="17"/>
    </row>
    <row r="4640" spans="3:3" x14ac:dyDescent="0.2">
      <c r="C4640" s="17"/>
    </row>
    <row r="4641" spans="3:3" x14ac:dyDescent="0.2">
      <c r="C4641" s="17"/>
    </row>
    <row r="4642" spans="3:3" x14ac:dyDescent="0.2">
      <c r="C4642" s="17"/>
    </row>
    <row r="4643" spans="3:3" x14ac:dyDescent="0.2">
      <c r="C4643" s="17"/>
    </row>
    <row r="4644" spans="3:3" x14ac:dyDescent="0.2">
      <c r="C4644" s="17"/>
    </row>
    <row r="4645" spans="3:3" x14ac:dyDescent="0.2">
      <c r="C4645" s="17"/>
    </row>
    <row r="4646" spans="3:3" x14ac:dyDescent="0.2">
      <c r="C4646" s="17"/>
    </row>
    <row r="4647" spans="3:3" x14ac:dyDescent="0.2">
      <c r="C4647" s="17"/>
    </row>
    <row r="4648" spans="3:3" x14ac:dyDescent="0.2">
      <c r="C4648" s="17"/>
    </row>
    <row r="4649" spans="3:3" x14ac:dyDescent="0.2">
      <c r="C4649" s="17"/>
    </row>
    <row r="4650" spans="3:3" x14ac:dyDescent="0.2">
      <c r="C4650" s="17"/>
    </row>
    <row r="4651" spans="3:3" x14ac:dyDescent="0.2">
      <c r="C4651" s="17"/>
    </row>
    <row r="4652" spans="3:3" x14ac:dyDescent="0.2">
      <c r="C4652" s="17"/>
    </row>
    <row r="4653" spans="3:3" x14ac:dyDescent="0.2">
      <c r="C4653" s="17"/>
    </row>
    <row r="4654" spans="3:3" x14ac:dyDescent="0.2">
      <c r="C4654" s="17"/>
    </row>
    <row r="4655" spans="3:3" x14ac:dyDescent="0.2">
      <c r="C4655" s="17"/>
    </row>
    <row r="4656" spans="3:3" x14ac:dyDescent="0.2">
      <c r="C4656" s="17"/>
    </row>
    <row r="4657" spans="3:3" x14ac:dyDescent="0.2">
      <c r="C4657" s="17"/>
    </row>
    <row r="4658" spans="3:3" x14ac:dyDescent="0.2">
      <c r="C4658" s="17"/>
    </row>
    <row r="4659" spans="3:3" x14ac:dyDescent="0.2">
      <c r="C4659" s="17"/>
    </row>
    <row r="4660" spans="3:3" x14ac:dyDescent="0.2">
      <c r="C4660" s="17"/>
    </row>
    <row r="4661" spans="3:3" x14ac:dyDescent="0.2">
      <c r="C4661" s="17"/>
    </row>
    <row r="4662" spans="3:3" x14ac:dyDescent="0.2">
      <c r="C4662" s="17"/>
    </row>
    <row r="4663" spans="3:3" x14ac:dyDescent="0.2">
      <c r="C4663" s="17"/>
    </row>
    <row r="4664" spans="3:3" x14ac:dyDescent="0.2">
      <c r="C4664" s="17"/>
    </row>
    <row r="4665" spans="3:3" x14ac:dyDescent="0.2">
      <c r="C4665" s="17"/>
    </row>
    <row r="4666" spans="3:3" x14ac:dyDescent="0.2">
      <c r="C4666" s="17"/>
    </row>
    <row r="4667" spans="3:3" x14ac:dyDescent="0.2">
      <c r="C4667" s="17"/>
    </row>
    <row r="4668" spans="3:3" x14ac:dyDescent="0.2">
      <c r="C4668" s="17"/>
    </row>
    <row r="4669" spans="3:3" x14ac:dyDescent="0.2">
      <c r="C4669" s="17"/>
    </row>
    <row r="4670" spans="3:3" x14ac:dyDescent="0.2">
      <c r="C4670" s="17"/>
    </row>
    <row r="4671" spans="3:3" x14ac:dyDescent="0.2">
      <c r="C4671" s="17"/>
    </row>
    <row r="4672" spans="3:3" x14ac:dyDescent="0.2">
      <c r="C4672" s="17"/>
    </row>
    <row r="4673" spans="3:3" x14ac:dyDescent="0.2">
      <c r="C4673" s="17"/>
    </row>
    <row r="4674" spans="3:3" x14ac:dyDescent="0.2">
      <c r="C4674" s="17"/>
    </row>
    <row r="4675" spans="3:3" x14ac:dyDescent="0.2">
      <c r="C4675" s="17"/>
    </row>
    <row r="4676" spans="3:3" x14ac:dyDescent="0.2">
      <c r="C4676" s="17"/>
    </row>
    <row r="4677" spans="3:3" x14ac:dyDescent="0.2">
      <c r="C4677" s="17"/>
    </row>
    <row r="4678" spans="3:3" x14ac:dyDescent="0.2">
      <c r="C4678" s="17"/>
    </row>
    <row r="4679" spans="3:3" x14ac:dyDescent="0.2">
      <c r="C4679" s="17"/>
    </row>
    <row r="4680" spans="3:3" x14ac:dyDescent="0.2">
      <c r="C4680" s="17"/>
    </row>
    <row r="4681" spans="3:3" x14ac:dyDescent="0.2">
      <c r="C4681" s="17"/>
    </row>
    <row r="4682" spans="3:3" x14ac:dyDescent="0.2">
      <c r="C4682" s="17"/>
    </row>
    <row r="4683" spans="3:3" x14ac:dyDescent="0.2">
      <c r="C4683" s="17"/>
    </row>
    <row r="4684" spans="3:3" x14ac:dyDescent="0.2">
      <c r="C4684" s="17"/>
    </row>
    <row r="4685" spans="3:3" x14ac:dyDescent="0.2">
      <c r="C4685" s="17"/>
    </row>
    <row r="4686" spans="3:3" x14ac:dyDescent="0.2">
      <c r="C4686" s="17"/>
    </row>
    <row r="4687" spans="3:3" x14ac:dyDescent="0.2">
      <c r="C4687" s="17"/>
    </row>
    <row r="4688" spans="3:3" x14ac:dyDescent="0.2">
      <c r="C4688" s="17"/>
    </row>
    <row r="4689" spans="3:3" x14ac:dyDescent="0.2">
      <c r="C4689" s="17"/>
    </row>
    <row r="4690" spans="3:3" x14ac:dyDescent="0.2">
      <c r="C4690" s="17"/>
    </row>
    <row r="4691" spans="3:3" x14ac:dyDescent="0.2">
      <c r="C4691" s="17"/>
    </row>
    <row r="4692" spans="3:3" x14ac:dyDescent="0.2">
      <c r="C4692" s="17"/>
    </row>
    <row r="4693" spans="3:3" x14ac:dyDescent="0.2">
      <c r="C4693" s="17"/>
    </row>
    <row r="4694" spans="3:3" x14ac:dyDescent="0.2">
      <c r="C4694" s="17"/>
    </row>
    <row r="4695" spans="3:3" x14ac:dyDescent="0.2">
      <c r="C4695" s="17"/>
    </row>
    <row r="4696" spans="3:3" x14ac:dyDescent="0.2">
      <c r="C4696" s="17"/>
    </row>
    <row r="4697" spans="3:3" x14ac:dyDescent="0.2">
      <c r="C4697" s="17"/>
    </row>
    <row r="4698" spans="3:3" x14ac:dyDescent="0.2">
      <c r="C4698" s="17"/>
    </row>
    <row r="4699" spans="3:3" x14ac:dyDescent="0.2">
      <c r="C4699" s="17"/>
    </row>
    <row r="4700" spans="3:3" x14ac:dyDescent="0.2">
      <c r="C4700" s="17"/>
    </row>
    <row r="4701" spans="3:3" x14ac:dyDescent="0.2">
      <c r="C4701" s="17"/>
    </row>
    <row r="4702" spans="3:3" x14ac:dyDescent="0.2">
      <c r="C4702" s="17"/>
    </row>
    <row r="4703" spans="3:3" x14ac:dyDescent="0.2">
      <c r="C4703" s="17"/>
    </row>
    <row r="4704" spans="3:3" x14ac:dyDescent="0.2">
      <c r="C4704" s="17"/>
    </row>
    <row r="4705" spans="3:3" x14ac:dyDescent="0.2">
      <c r="C4705" s="17"/>
    </row>
    <row r="4706" spans="3:3" x14ac:dyDescent="0.2">
      <c r="C4706" s="17"/>
    </row>
    <row r="4707" spans="3:3" x14ac:dyDescent="0.2">
      <c r="C4707" s="17"/>
    </row>
    <row r="4708" spans="3:3" x14ac:dyDescent="0.2">
      <c r="C4708" s="17"/>
    </row>
    <row r="4709" spans="3:3" x14ac:dyDescent="0.2">
      <c r="C4709" s="17"/>
    </row>
    <row r="4710" spans="3:3" x14ac:dyDescent="0.2">
      <c r="C4710" s="17"/>
    </row>
    <row r="4711" spans="3:3" x14ac:dyDescent="0.2">
      <c r="C4711" s="17"/>
    </row>
    <row r="4712" spans="3:3" x14ac:dyDescent="0.2">
      <c r="C4712" s="17"/>
    </row>
    <row r="4713" spans="3:3" x14ac:dyDescent="0.2">
      <c r="C4713" s="17"/>
    </row>
    <row r="4714" spans="3:3" x14ac:dyDescent="0.2">
      <c r="C4714" s="17"/>
    </row>
    <row r="4715" spans="3:3" x14ac:dyDescent="0.2">
      <c r="C4715" s="17"/>
    </row>
    <row r="4716" spans="3:3" x14ac:dyDescent="0.2">
      <c r="C4716" s="17"/>
    </row>
    <row r="4717" spans="3:3" x14ac:dyDescent="0.2">
      <c r="C4717" s="17"/>
    </row>
    <row r="4718" spans="3:3" x14ac:dyDescent="0.2">
      <c r="C4718" s="17"/>
    </row>
    <row r="4719" spans="3:3" x14ac:dyDescent="0.2">
      <c r="C4719" s="17"/>
    </row>
    <row r="4720" spans="3:3" x14ac:dyDescent="0.2">
      <c r="C4720" s="17"/>
    </row>
    <row r="4721" spans="3:3" x14ac:dyDescent="0.2">
      <c r="C4721" s="17"/>
    </row>
    <row r="4722" spans="3:3" x14ac:dyDescent="0.2">
      <c r="C4722" s="17"/>
    </row>
    <row r="4723" spans="3:3" x14ac:dyDescent="0.2">
      <c r="C4723" s="17"/>
    </row>
    <row r="4724" spans="3:3" x14ac:dyDescent="0.2">
      <c r="C4724" s="17"/>
    </row>
    <row r="4725" spans="3:3" x14ac:dyDescent="0.2">
      <c r="C4725" s="17"/>
    </row>
    <row r="4726" spans="3:3" x14ac:dyDescent="0.2">
      <c r="C4726" s="17"/>
    </row>
    <row r="4727" spans="3:3" x14ac:dyDescent="0.2">
      <c r="C4727" s="17"/>
    </row>
    <row r="4728" spans="3:3" x14ac:dyDescent="0.2">
      <c r="C4728" s="17"/>
    </row>
    <row r="4729" spans="3:3" x14ac:dyDescent="0.2">
      <c r="C4729" s="17"/>
    </row>
    <row r="4730" spans="3:3" x14ac:dyDescent="0.2">
      <c r="C4730" s="17"/>
    </row>
    <row r="4731" spans="3:3" x14ac:dyDescent="0.2">
      <c r="C4731" s="17"/>
    </row>
    <row r="4732" spans="3:3" x14ac:dyDescent="0.2">
      <c r="C4732" s="17"/>
    </row>
    <row r="4733" spans="3:3" x14ac:dyDescent="0.2">
      <c r="C4733" s="17"/>
    </row>
    <row r="4734" spans="3:3" x14ac:dyDescent="0.2">
      <c r="C4734" s="17"/>
    </row>
    <row r="4735" spans="3:3" x14ac:dyDescent="0.2">
      <c r="C4735" s="17"/>
    </row>
    <row r="4736" spans="3:3" x14ac:dyDescent="0.2">
      <c r="C4736" s="17"/>
    </row>
    <row r="4737" spans="3:3" x14ac:dyDescent="0.2">
      <c r="C4737" s="17"/>
    </row>
    <row r="4738" spans="3:3" x14ac:dyDescent="0.2">
      <c r="C4738" s="17"/>
    </row>
    <row r="4739" spans="3:3" x14ac:dyDescent="0.2">
      <c r="C4739" s="17"/>
    </row>
    <row r="4740" spans="3:3" x14ac:dyDescent="0.2">
      <c r="C4740" s="17"/>
    </row>
    <row r="4741" spans="3:3" x14ac:dyDescent="0.2">
      <c r="C4741" s="17"/>
    </row>
    <row r="4742" spans="3:3" x14ac:dyDescent="0.2">
      <c r="C4742" s="17"/>
    </row>
    <row r="4743" spans="3:3" x14ac:dyDescent="0.2">
      <c r="C4743" s="17"/>
    </row>
    <row r="4744" spans="3:3" x14ac:dyDescent="0.2">
      <c r="C4744" s="17"/>
    </row>
    <row r="4745" spans="3:3" x14ac:dyDescent="0.2">
      <c r="C4745" s="17"/>
    </row>
    <row r="4746" spans="3:3" x14ac:dyDescent="0.2">
      <c r="C4746" s="17"/>
    </row>
    <row r="4747" spans="3:3" x14ac:dyDescent="0.2">
      <c r="C4747" s="17"/>
    </row>
    <row r="4748" spans="3:3" x14ac:dyDescent="0.2">
      <c r="C4748" s="17"/>
    </row>
    <row r="4749" spans="3:3" x14ac:dyDescent="0.2">
      <c r="C4749" s="17"/>
    </row>
    <row r="4750" spans="3:3" x14ac:dyDescent="0.2">
      <c r="C4750" s="17"/>
    </row>
    <row r="4751" spans="3:3" x14ac:dyDescent="0.2">
      <c r="C4751" s="17"/>
    </row>
    <row r="4752" spans="3:3" x14ac:dyDescent="0.2">
      <c r="C4752" s="17"/>
    </row>
    <row r="4753" spans="3:3" x14ac:dyDescent="0.2">
      <c r="C4753" s="17"/>
    </row>
    <row r="4754" spans="3:3" x14ac:dyDescent="0.2">
      <c r="C4754" s="17"/>
    </row>
    <row r="4755" spans="3:3" x14ac:dyDescent="0.2">
      <c r="C4755" s="17"/>
    </row>
    <row r="4756" spans="3:3" x14ac:dyDescent="0.2">
      <c r="C4756" s="17"/>
    </row>
    <row r="4757" spans="3:3" x14ac:dyDescent="0.2">
      <c r="C4757" s="17"/>
    </row>
    <row r="4758" spans="3:3" x14ac:dyDescent="0.2">
      <c r="C4758" s="17"/>
    </row>
    <row r="4759" spans="3:3" x14ac:dyDescent="0.2">
      <c r="C4759" s="17"/>
    </row>
    <row r="4760" spans="3:3" x14ac:dyDescent="0.2">
      <c r="C4760" s="17"/>
    </row>
    <row r="4761" spans="3:3" x14ac:dyDescent="0.2">
      <c r="C4761" s="17"/>
    </row>
    <row r="4762" spans="3:3" x14ac:dyDescent="0.2">
      <c r="C4762" s="17"/>
    </row>
    <row r="4763" spans="3:3" x14ac:dyDescent="0.2">
      <c r="C4763" s="17"/>
    </row>
    <row r="4764" spans="3:3" x14ac:dyDescent="0.2">
      <c r="C4764" s="17"/>
    </row>
    <row r="4765" spans="3:3" x14ac:dyDescent="0.2">
      <c r="C4765" s="17"/>
    </row>
    <row r="4766" spans="3:3" x14ac:dyDescent="0.2">
      <c r="C4766" s="17"/>
    </row>
    <row r="4767" spans="3:3" x14ac:dyDescent="0.2">
      <c r="C4767" s="17"/>
    </row>
    <row r="4768" spans="3:3" x14ac:dyDescent="0.2">
      <c r="C4768" s="17"/>
    </row>
    <row r="4769" spans="3:3" x14ac:dyDescent="0.2">
      <c r="C4769" s="17"/>
    </row>
    <row r="4770" spans="3:3" x14ac:dyDescent="0.2">
      <c r="C4770" s="17"/>
    </row>
    <row r="4771" spans="3:3" x14ac:dyDescent="0.2">
      <c r="C4771" s="17"/>
    </row>
    <row r="4772" spans="3:3" x14ac:dyDescent="0.2">
      <c r="C4772" s="17"/>
    </row>
    <row r="4773" spans="3:3" x14ac:dyDescent="0.2">
      <c r="C4773" s="17"/>
    </row>
    <row r="4774" spans="3:3" x14ac:dyDescent="0.2">
      <c r="C4774" s="17"/>
    </row>
    <row r="4775" spans="3:3" x14ac:dyDescent="0.2">
      <c r="C4775" s="17"/>
    </row>
    <row r="4776" spans="3:3" x14ac:dyDescent="0.2">
      <c r="C4776" s="17"/>
    </row>
    <row r="4777" spans="3:3" x14ac:dyDescent="0.2">
      <c r="C4777" s="17"/>
    </row>
    <row r="4778" spans="3:3" x14ac:dyDescent="0.2">
      <c r="C4778" s="17"/>
    </row>
    <row r="4779" spans="3:3" x14ac:dyDescent="0.2">
      <c r="C4779" s="17"/>
    </row>
    <row r="4780" spans="3:3" x14ac:dyDescent="0.2">
      <c r="C4780" s="17"/>
    </row>
    <row r="4781" spans="3:3" x14ac:dyDescent="0.2">
      <c r="C4781" s="17"/>
    </row>
    <row r="4782" spans="3:3" x14ac:dyDescent="0.2">
      <c r="C4782" s="17"/>
    </row>
    <row r="4783" spans="3:3" x14ac:dyDescent="0.2">
      <c r="C4783" s="17"/>
    </row>
    <row r="4784" spans="3:3" x14ac:dyDescent="0.2">
      <c r="C4784" s="17"/>
    </row>
    <row r="4785" spans="3:3" x14ac:dyDescent="0.2">
      <c r="C4785" s="17"/>
    </row>
    <row r="4786" spans="3:3" x14ac:dyDescent="0.2">
      <c r="C4786" s="17"/>
    </row>
    <row r="4787" spans="3:3" x14ac:dyDescent="0.2">
      <c r="C4787" s="17"/>
    </row>
    <row r="4788" spans="3:3" x14ac:dyDescent="0.2">
      <c r="C4788" s="17"/>
    </row>
    <row r="4789" spans="3:3" x14ac:dyDescent="0.2">
      <c r="C4789" s="17"/>
    </row>
    <row r="4790" spans="3:3" x14ac:dyDescent="0.2">
      <c r="C4790" s="17"/>
    </row>
    <row r="4791" spans="3:3" x14ac:dyDescent="0.2">
      <c r="C4791" s="17"/>
    </row>
    <row r="4792" spans="3:3" x14ac:dyDescent="0.2">
      <c r="C4792" s="17"/>
    </row>
    <row r="4793" spans="3:3" x14ac:dyDescent="0.2">
      <c r="C4793" s="17"/>
    </row>
    <row r="4794" spans="3:3" x14ac:dyDescent="0.2">
      <c r="C4794" s="17"/>
    </row>
    <row r="4795" spans="3:3" x14ac:dyDescent="0.2">
      <c r="C4795" s="17"/>
    </row>
    <row r="4796" spans="3:3" x14ac:dyDescent="0.2">
      <c r="C4796" s="17"/>
    </row>
    <row r="4797" spans="3:3" x14ac:dyDescent="0.2">
      <c r="C4797" s="17"/>
    </row>
    <row r="4798" spans="3:3" x14ac:dyDescent="0.2">
      <c r="C4798" s="17"/>
    </row>
    <row r="4799" spans="3:3" x14ac:dyDescent="0.2">
      <c r="C4799" s="17"/>
    </row>
    <row r="4800" spans="3:3" x14ac:dyDescent="0.2">
      <c r="C4800" s="17"/>
    </row>
    <row r="4801" spans="3:3" x14ac:dyDescent="0.2">
      <c r="C4801" s="17"/>
    </row>
    <row r="4802" spans="3:3" x14ac:dyDescent="0.2">
      <c r="C4802" s="17"/>
    </row>
    <row r="4803" spans="3:3" x14ac:dyDescent="0.2">
      <c r="C4803" s="17"/>
    </row>
    <row r="4804" spans="3:3" x14ac:dyDescent="0.2">
      <c r="C4804" s="17"/>
    </row>
    <row r="4805" spans="3:3" x14ac:dyDescent="0.2">
      <c r="C4805" s="17"/>
    </row>
    <row r="4806" spans="3:3" x14ac:dyDescent="0.2">
      <c r="C4806" s="17"/>
    </row>
    <row r="4807" spans="3:3" x14ac:dyDescent="0.2">
      <c r="C4807" s="17"/>
    </row>
    <row r="4808" spans="3:3" x14ac:dyDescent="0.2">
      <c r="C4808" s="17"/>
    </row>
    <row r="4809" spans="3:3" x14ac:dyDescent="0.2">
      <c r="C4809" s="17"/>
    </row>
    <row r="4810" spans="3:3" x14ac:dyDescent="0.2">
      <c r="C4810" s="17"/>
    </row>
    <row r="4811" spans="3:3" x14ac:dyDescent="0.2">
      <c r="C4811" s="17"/>
    </row>
    <row r="4812" spans="3:3" x14ac:dyDescent="0.2">
      <c r="C4812" s="17"/>
    </row>
    <row r="4813" spans="3:3" x14ac:dyDescent="0.2">
      <c r="C4813" s="17"/>
    </row>
    <row r="4814" spans="3:3" x14ac:dyDescent="0.2">
      <c r="C4814" s="17"/>
    </row>
    <row r="4815" spans="3:3" x14ac:dyDescent="0.2">
      <c r="C4815" s="17"/>
    </row>
    <row r="4816" spans="3:3" x14ac:dyDescent="0.2">
      <c r="C4816" s="17"/>
    </row>
    <row r="4817" spans="3:3" x14ac:dyDescent="0.2">
      <c r="C4817" s="17"/>
    </row>
    <row r="4818" spans="3:3" x14ac:dyDescent="0.2">
      <c r="C4818" s="17"/>
    </row>
    <row r="4819" spans="3:3" x14ac:dyDescent="0.2">
      <c r="C4819" s="17"/>
    </row>
    <row r="4820" spans="3:3" x14ac:dyDescent="0.2">
      <c r="C4820" s="17"/>
    </row>
    <row r="4821" spans="3:3" x14ac:dyDescent="0.2">
      <c r="C4821" s="17"/>
    </row>
    <row r="4822" spans="3:3" x14ac:dyDescent="0.2">
      <c r="C4822" s="17"/>
    </row>
    <row r="4823" spans="3:3" x14ac:dyDescent="0.2">
      <c r="C4823" s="17"/>
    </row>
    <row r="4824" spans="3:3" x14ac:dyDescent="0.2">
      <c r="C4824" s="17"/>
    </row>
    <row r="4825" spans="3:3" x14ac:dyDescent="0.2">
      <c r="C4825" s="17"/>
    </row>
    <row r="4826" spans="3:3" x14ac:dyDescent="0.2">
      <c r="C4826" s="17"/>
    </row>
    <row r="4827" spans="3:3" x14ac:dyDescent="0.2">
      <c r="C4827" s="17"/>
    </row>
    <row r="4828" spans="3:3" x14ac:dyDescent="0.2">
      <c r="C4828" s="17"/>
    </row>
    <row r="4829" spans="3:3" x14ac:dyDescent="0.2">
      <c r="C4829" s="17"/>
    </row>
    <row r="4830" spans="3:3" x14ac:dyDescent="0.2">
      <c r="C4830" s="17"/>
    </row>
    <row r="4831" spans="3:3" x14ac:dyDescent="0.2">
      <c r="C4831" s="17"/>
    </row>
    <row r="4832" spans="3:3" x14ac:dyDescent="0.2">
      <c r="C4832" s="17"/>
    </row>
    <row r="4833" spans="3:3" x14ac:dyDescent="0.2">
      <c r="C4833" s="17"/>
    </row>
    <row r="4834" spans="3:3" x14ac:dyDescent="0.2">
      <c r="C4834" s="17"/>
    </row>
    <row r="4835" spans="3:3" x14ac:dyDescent="0.2">
      <c r="C4835" s="17"/>
    </row>
    <row r="4836" spans="3:3" x14ac:dyDescent="0.2">
      <c r="C4836" s="17"/>
    </row>
    <row r="4837" spans="3:3" x14ac:dyDescent="0.2">
      <c r="C4837" s="17"/>
    </row>
    <row r="4838" spans="3:3" x14ac:dyDescent="0.2">
      <c r="C4838" s="17"/>
    </row>
    <row r="4839" spans="3:3" x14ac:dyDescent="0.2">
      <c r="C4839" s="17"/>
    </row>
    <row r="4840" spans="3:3" x14ac:dyDescent="0.2">
      <c r="C4840" s="17"/>
    </row>
    <row r="4841" spans="3:3" x14ac:dyDescent="0.2">
      <c r="C4841" s="17"/>
    </row>
    <row r="4842" spans="3:3" x14ac:dyDescent="0.2">
      <c r="C4842" s="17"/>
    </row>
    <row r="4843" spans="3:3" x14ac:dyDescent="0.2">
      <c r="C4843" s="17"/>
    </row>
    <row r="4844" spans="3:3" x14ac:dyDescent="0.2">
      <c r="C4844" s="17"/>
    </row>
    <row r="4845" spans="3:3" x14ac:dyDescent="0.2">
      <c r="C4845" s="17"/>
    </row>
    <row r="4846" spans="3:3" x14ac:dyDescent="0.2">
      <c r="C4846" s="17"/>
    </row>
    <row r="4847" spans="3:3" x14ac:dyDescent="0.2">
      <c r="C4847" s="17"/>
    </row>
    <row r="4848" spans="3:3" x14ac:dyDescent="0.2">
      <c r="C4848" s="17"/>
    </row>
    <row r="4849" spans="3:3" x14ac:dyDescent="0.2">
      <c r="C4849" s="17"/>
    </row>
    <row r="4850" spans="3:3" x14ac:dyDescent="0.2">
      <c r="C4850" s="17"/>
    </row>
    <row r="4851" spans="3:3" x14ac:dyDescent="0.2">
      <c r="C4851" s="17"/>
    </row>
    <row r="4852" spans="3:3" x14ac:dyDescent="0.2">
      <c r="C4852" s="17"/>
    </row>
    <row r="4853" spans="3:3" x14ac:dyDescent="0.2">
      <c r="C4853" s="17"/>
    </row>
    <row r="4854" spans="3:3" x14ac:dyDescent="0.2">
      <c r="C4854" s="17"/>
    </row>
    <row r="4855" spans="3:3" x14ac:dyDescent="0.2">
      <c r="C4855" s="17"/>
    </row>
    <row r="4856" spans="3:3" x14ac:dyDescent="0.2">
      <c r="C4856" s="17"/>
    </row>
    <row r="4857" spans="3:3" x14ac:dyDescent="0.2">
      <c r="C4857" s="17"/>
    </row>
    <row r="4858" spans="3:3" x14ac:dyDescent="0.2">
      <c r="C4858" s="17"/>
    </row>
    <row r="4859" spans="3:3" x14ac:dyDescent="0.2">
      <c r="C4859" s="17"/>
    </row>
    <row r="4860" spans="3:3" x14ac:dyDescent="0.2">
      <c r="C4860" s="17"/>
    </row>
    <row r="4861" spans="3:3" x14ac:dyDescent="0.2">
      <c r="C4861" s="17"/>
    </row>
    <row r="4862" spans="3:3" x14ac:dyDescent="0.2">
      <c r="C4862" s="17"/>
    </row>
    <row r="4863" spans="3:3" x14ac:dyDescent="0.2">
      <c r="C4863" s="17"/>
    </row>
    <row r="4864" spans="3:3" x14ac:dyDescent="0.2">
      <c r="C4864" s="17"/>
    </row>
    <row r="4865" spans="3:3" x14ac:dyDescent="0.2">
      <c r="C4865" s="17"/>
    </row>
    <row r="4866" spans="3:3" x14ac:dyDescent="0.2">
      <c r="C4866" s="17"/>
    </row>
    <row r="4867" spans="3:3" x14ac:dyDescent="0.2">
      <c r="C4867" s="17"/>
    </row>
    <row r="4868" spans="3:3" x14ac:dyDescent="0.2">
      <c r="C4868" s="17"/>
    </row>
    <row r="4869" spans="3:3" x14ac:dyDescent="0.2">
      <c r="C4869" s="17"/>
    </row>
    <row r="4870" spans="3:3" x14ac:dyDescent="0.2">
      <c r="C4870" s="17"/>
    </row>
    <row r="4871" spans="3:3" x14ac:dyDescent="0.2">
      <c r="C4871" s="17"/>
    </row>
    <row r="4872" spans="3:3" x14ac:dyDescent="0.2">
      <c r="C4872" s="17"/>
    </row>
    <row r="4873" spans="3:3" x14ac:dyDescent="0.2">
      <c r="C4873" s="17"/>
    </row>
    <row r="4874" spans="3:3" x14ac:dyDescent="0.2">
      <c r="C4874" s="17"/>
    </row>
    <row r="4875" spans="3:3" x14ac:dyDescent="0.2">
      <c r="C4875" s="17"/>
    </row>
    <row r="4876" spans="3:3" x14ac:dyDescent="0.2">
      <c r="C4876" s="17"/>
    </row>
    <row r="4877" spans="3:3" x14ac:dyDescent="0.2">
      <c r="C4877" s="17"/>
    </row>
    <row r="4878" spans="3:3" x14ac:dyDescent="0.2">
      <c r="C4878" s="17"/>
    </row>
    <row r="4879" spans="3:3" x14ac:dyDescent="0.2">
      <c r="C4879" s="17"/>
    </row>
    <row r="4880" spans="3:3" x14ac:dyDescent="0.2">
      <c r="C4880" s="17"/>
    </row>
    <row r="4881" spans="3:3" x14ac:dyDescent="0.2">
      <c r="C4881" s="17"/>
    </row>
    <row r="4882" spans="3:3" x14ac:dyDescent="0.2">
      <c r="C4882" s="17"/>
    </row>
    <row r="4883" spans="3:3" x14ac:dyDescent="0.2">
      <c r="C4883" s="17"/>
    </row>
    <row r="4884" spans="3:3" x14ac:dyDescent="0.2">
      <c r="C4884" s="17"/>
    </row>
    <row r="4885" spans="3:3" x14ac:dyDescent="0.2">
      <c r="C4885" s="17"/>
    </row>
    <row r="4886" spans="3:3" x14ac:dyDescent="0.2">
      <c r="C4886" s="17"/>
    </row>
    <row r="4887" spans="3:3" x14ac:dyDescent="0.2">
      <c r="C4887" s="17"/>
    </row>
    <row r="4888" spans="3:3" x14ac:dyDescent="0.2">
      <c r="C4888" s="17"/>
    </row>
    <row r="4889" spans="3:3" x14ac:dyDescent="0.2">
      <c r="C4889" s="17"/>
    </row>
    <row r="4890" spans="3:3" x14ac:dyDescent="0.2">
      <c r="C4890" s="17"/>
    </row>
    <row r="4891" spans="3:3" x14ac:dyDescent="0.2">
      <c r="C4891" s="17"/>
    </row>
    <row r="4892" spans="3:3" x14ac:dyDescent="0.2">
      <c r="C4892" s="17"/>
    </row>
    <row r="4893" spans="3:3" x14ac:dyDescent="0.2">
      <c r="C4893" s="17"/>
    </row>
    <row r="4894" spans="3:3" x14ac:dyDescent="0.2">
      <c r="C4894" s="17"/>
    </row>
    <row r="4895" spans="3:3" x14ac:dyDescent="0.2">
      <c r="C4895" s="17"/>
    </row>
    <row r="4896" spans="3:3" x14ac:dyDescent="0.2">
      <c r="C4896" s="17"/>
    </row>
    <row r="4897" spans="3:3" x14ac:dyDescent="0.2">
      <c r="C4897" s="17"/>
    </row>
    <row r="4898" spans="3:3" x14ac:dyDescent="0.2">
      <c r="C4898" s="17"/>
    </row>
    <row r="4899" spans="3:3" x14ac:dyDescent="0.2">
      <c r="C4899" s="17"/>
    </row>
    <row r="4900" spans="3:3" x14ac:dyDescent="0.2">
      <c r="C4900" s="17"/>
    </row>
    <row r="4901" spans="3:3" x14ac:dyDescent="0.2">
      <c r="C4901" s="17"/>
    </row>
    <row r="4902" spans="3:3" x14ac:dyDescent="0.2">
      <c r="C4902" s="17"/>
    </row>
    <row r="4903" spans="3:3" x14ac:dyDescent="0.2">
      <c r="C4903" s="17"/>
    </row>
    <row r="4904" spans="3:3" x14ac:dyDescent="0.2">
      <c r="C4904" s="17"/>
    </row>
    <row r="4905" spans="3:3" x14ac:dyDescent="0.2">
      <c r="C4905" s="17"/>
    </row>
    <row r="4906" spans="3:3" x14ac:dyDescent="0.2">
      <c r="C4906" s="17"/>
    </row>
    <row r="4907" spans="3:3" x14ac:dyDescent="0.2">
      <c r="C4907" s="17"/>
    </row>
    <row r="4908" spans="3:3" x14ac:dyDescent="0.2">
      <c r="C4908" s="17"/>
    </row>
    <row r="4909" spans="3:3" x14ac:dyDescent="0.2">
      <c r="C4909" s="17"/>
    </row>
    <row r="4910" spans="3:3" x14ac:dyDescent="0.2">
      <c r="C4910" s="17"/>
    </row>
    <row r="4911" spans="3:3" x14ac:dyDescent="0.2">
      <c r="C4911" s="17"/>
    </row>
    <row r="4912" spans="3:3" x14ac:dyDescent="0.2">
      <c r="C4912" s="17"/>
    </row>
    <row r="4913" spans="3:3" x14ac:dyDescent="0.2">
      <c r="C4913" s="17"/>
    </row>
    <row r="4914" spans="3:3" x14ac:dyDescent="0.2">
      <c r="C4914" s="17"/>
    </row>
    <row r="4915" spans="3:3" x14ac:dyDescent="0.2">
      <c r="C4915" s="17"/>
    </row>
    <row r="4916" spans="3:3" x14ac:dyDescent="0.2">
      <c r="C4916" s="17"/>
    </row>
    <row r="4917" spans="3:3" x14ac:dyDescent="0.2">
      <c r="C4917" s="17"/>
    </row>
    <row r="4918" spans="3:3" x14ac:dyDescent="0.2">
      <c r="C4918" s="17"/>
    </row>
    <row r="4919" spans="3:3" x14ac:dyDescent="0.2">
      <c r="C4919" s="17"/>
    </row>
    <row r="4920" spans="3:3" x14ac:dyDescent="0.2">
      <c r="C4920" s="17"/>
    </row>
    <row r="4921" spans="3:3" x14ac:dyDescent="0.2">
      <c r="C4921" s="17"/>
    </row>
    <row r="4922" spans="3:3" x14ac:dyDescent="0.2">
      <c r="C4922" s="17"/>
    </row>
    <row r="4923" spans="3:3" x14ac:dyDescent="0.2">
      <c r="C4923" s="17"/>
    </row>
    <row r="4924" spans="3:3" x14ac:dyDescent="0.2">
      <c r="C4924" s="17"/>
    </row>
    <row r="4925" spans="3:3" x14ac:dyDescent="0.2">
      <c r="C4925" s="17"/>
    </row>
    <row r="4926" spans="3:3" x14ac:dyDescent="0.2">
      <c r="C4926" s="17"/>
    </row>
    <row r="4927" spans="3:3" x14ac:dyDescent="0.2">
      <c r="C4927" s="17"/>
    </row>
    <row r="4928" spans="3:3" x14ac:dyDescent="0.2">
      <c r="C4928" s="17"/>
    </row>
    <row r="4929" spans="3:3" x14ac:dyDescent="0.2">
      <c r="C4929" s="17"/>
    </row>
    <row r="4930" spans="3:3" x14ac:dyDescent="0.2">
      <c r="C4930" s="17"/>
    </row>
    <row r="4931" spans="3:3" x14ac:dyDescent="0.2">
      <c r="C4931" s="17"/>
    </row>
    <row r="4932" spans="3:3" x14ac:dyDescent="0.2">
      <c r="C4932" s="17"/>
    </row>
    <row r="4933" spans="3:3" x14ac:dyDescent="0.2">
      <c r="C4933" s="17"/>
    </row>
    <row r="4934" spans="3:3" x14ac:dyDescent="0.2">
      <c r="C4934" s="17"/>
    </row>
    <row r="4935" spans="3:3" x14ac:dyDescent="0.2">
      <c r="C4935" s="17"/>
    </row>
    <row r="4936" spans="3:3" x14ac:dyDescent="0.2">
      <c r="C4936" s="17"/>
    </row>
    <row r="4937" spans="3:3" x14ac:dyDescent="0.2">
      <c r="C4937" s="17"/>
    </row>
    <row r="4938" spans="3:3" x14ac:dyDescent="0.2">
      <c r="C4938" s="17"/>
    </row>
    <row r="4939" spans="3:3" x14ac:dyDescent="0.2">
      <c r="C4939" s="17"/>
    </row>
    <row r="4940" spans="3:3" x14ac:dyDescent="0.2">
      <c r="C4940" s="17"/>
    </row>
    <row r="4941" spans="3:3" x14ac:dyDescent="0.2">
      <c r="C4941" s="17"/>
    </row>
    <row r="4942" spans="3:3" x14ac:dyDescent="0.2">
      <c r="C4942" s="17"/>
    </row>
    <row r="4943" spans="3:3" x14ac:dyDescent="0.2">
      <c r="C4943" s="17"/>
    </row>
    <row r="4944" spans="3:3" x14ac:dyDescent="0.2">
      <c r="C4944" s="17"/>
    </row>
    <row r="4945" spans="3:3" x14ac:dyDescent="0.2">
      <c r="C4945" s="17"/>
    </row>
    <row r="4946" spans="3:3" x14ac:dyDescent="0.2">
      <c r="C4946" s="17"/>
    </row>
    <row r="4947" spans="3:3" x14ac:dyDescent="0.2">
      <c r="C4947" s="17"/>
    </row>
    <row r="4948" spans="3:3" x14ac:dyDescent="0.2">
      <c r="C4948" s="17"/>
    </row>
    <row r="4949" spans="3:3" x14ac:dyDescent="0.2">
      <c r="C4949" s="17"/>
    </row>
    <row r="4950" spans="3:3" x14ac:dyDescent="0.2">
      <c r="C4950" s="17"/>
    </row>
    <row r="4951" spans="3:3" x14ac:dyDescent="0.2">
      <c r="C4951" s="17"/>
    </row>
    <row r="4952" spans="3:3" x14ac:dyDescent="0.2">
      <c r="C4952" s="17"/>
    </row>
    <row r="4953" spans="3:3" x14ac:dyDescent="0.2">
      <c r="C4953" s="17"/>
    </row>
    <row r="4954" spans="3:3" x14ac:dyDescent="0.2">
      <c r="C4954" s="17"/>
    </row>
    <row r="4955" spans="3:3" x14ac:dyDescent="0.2">
      <c r="C4955" s="17"/>
    </row>
    <row r="4956" spans="3:3" x14ac:dyDescent="0.2">
      <c r="C4956" s="17"/>
    </row>
    <row r="4957" spans="3:3" x14ac:dyDescent="0.2">
      <c r="C4957" s="17"/>
    </row>
    <row r="4958" spans="3:3" x14ac:dyDescent="0.2">
      <c r="C4958" s="17"/>
    </row>
    <row r="4959" spans="3:3" x14ac:dyDescent="0.2">
      <c r="C4959" s="17"/>
    </row>
    <row r="4960" spans="3:3" x14ac:dyDescent="0.2">
      <c r="C4960" s="17"/>
    </row>
    <row r="4961" spans="3:3" x14ac:dyDescent="0.2">
      <c r="C4961" s="17"/>
    </row>
    <row r="4962" spans="3:3" x14ac:dyDescent="0.2">
      <c r="C4962" s="17"/>
    </row>
    <row r="4963" spans="3:3" x14ac:dyDescent="0.2">
      <c r="C4963" s="17"/>
    </row>
    <row r="4964" spans="3:3" x14ac:dyDescent="0.2">
      <c r="C4964" s="17"/>
    </row>
    <row r="4965" spans="3:3" x14ac:dyDescent="0.2">
      <c r="C4965" s="17"/>
    </row>
    <row r="4966" spans="3:3" x14ac:dyDescent="0.2">
      <c r="C4966" s="17"/>
    </row>
    <row r="4967" spans="3:3" x14ac:dyDescent="0.2">
      <c r="C4967" s="17"/>
    </row>
    <row r="4968" spans="3:3" x14ac:dyDescent="0.2">
      <c r="C4968" s="17"/>
    </row>
    <row r="4969" spans="3:3" x14ac:dyDescent="0.2">
      <c r="C4969" s="17"/>
    </row>
    <row r="4970" spans="3:3" x14ac:dyDescent="0.2">
      <c r="C4970" s="17"/>
    </row>
    <row r="4971" spans="3:3" x14ac:dyDescent="0.2">
      <c r="C4971" s="17"/>
    </row>
    <row r="4972" spans="3:3" x14ac:dyDescent="0.2">
      <c r="C4972" s="17"/>
    </row>
    <row r="4973" spans="3:3" x14ac:dyDescent="0.2">
      <c r="C4973" s="17"/>
    </row>
    <row r="4974" spans="3:3" x14ac:dyDescent="0.2">
      <c r="C4974" s="17"/>
    </row>
    <row r="4975" spans="3:3" x14ac:dyDescent="0.2">
      <c r="C4975" s="17"/>
    </row>
  </sheetData>
  <hyperlinks>
    <hyperlink ref="M10" r:id="rId1" xr:uid="{B2234882-E655-4845-83AE-D264C6BA25F9}"/>
    <hyperlink ref="M19" r:id="rId2" xr:uid="{3170DFCF-CE04-6343-9F37-CDC7A89F29E9}"/>
    <hyperlink ref="M86" r:id="rId3" xr:uid="{4F860FE5-D99F-FC4B-94B0-A107DCA80E0F}"/>
    <hyperlink ref="M111" r:id="rId4" xr:uid="{777BF520-E9F0-DF41-9E61-E6EB0D2FF94E}"/>
    <hyperlink ref="M117" r:id="rId5" xr:uid="{F33F57F0-224E-B141-BD03-4B10C22B75CB}"/>
    <hyperlink ref="M140" r:id="rId6" xr:uid="{887D63EC-C312-9248-BA8E-DF0AF29F7C95}"/>
    <hyperlink ref="M146" r:id="rId7" xr:uid="{9E0FF4F5-6BE0-C148-A77F-B4582741E07B}"/>
    <hyperlink ref="M177" r:id="rId8" xr:uid="{D443733D-B27A-054A-9CBB-1BBB5A2FB334}"/>
    <hyperlink ref="M186" r:id="rId9" xr:uid="{697BF2E9-4D52-F849-B06D-97423B1F1192}"/>
    <hyperlink ref="M197" r:id="rId10" xr:uid="{9C7DC243-686A-2240-B59D-1C904270725F}"/>
    <hyperlink ref="M235" r:id="rId11" xr:uid="{CDDC91C0-EB13-314A-9968-FB608B489165}"/>
    <hyperlink ref="M245" r:id="rId12" xr:uid="{00DFD4AB-CA71-6347-9661-B59571ED5DBA}"/>
    <hyperlink ref="M284" r:id="rId13" xr:uid="{05A5E2DE-167F-E84A-9042-4CFBBBB13D5A}"/>
    <hyperlink ref="M313" r:id="rId14" xr:uid="{65CEB79A-504A-694F-BB6D-2A9D32C7AA3B}"/>
    <hyperlink ref="M351" r:id="rId15" xr:uid="{4D3D8BC7-947A-0741-9A70-E0FBE9307F71}"/>
    <hyperlink ref="M247" r:id="rId16" xr:uid="{D05FA6F9-1539-8D4A-B188-563B76745134}"/>
    <hyperlink ref="M367" r:id="rId17" xr:uid="{0A2CB585-E3BE-A84E-9622-89A4CC144869}"/>
    <hyperlink ref="M374" r:id="rId18" xr:uid="{B492C474-6FBA-0743-804C-C6DF3A500E1D}"/>
    <hyperlink ref="M398" r:id="rId19" xr:uid="{BB24FA81-B4DA-0E40-8DAC-E47F3F685013}"/>
    <hyperlink ref="M396" r:id="rId20" xr:uid="{3A4DF2A7-BB58-254E-A823-247626726BFC}"/>
    <hyperlink ref="M412" r:id="rId21" xr:uid="{07D0467C-612E-D74F-A739-4270B4A174CC}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3BC50-B9B1-DE42-8D71-A42A6F3EC587}">
  <dimension ref="A1:BC4975"/>
  <sheetViews>
    <sheetView workbookViewId="0">
      <pane ySplit="1" topLeftCell="A2" activePane="bottomLeft" state="frozen"/>
      <selection pane="bottomLeft" activeCell="N7" sqref="N7"/>
    </sheetView>
  </sheetViews>
  <sheetFormatPr baseColWidth="10" defaultRowHeight="16" x14ac:dyDescent="0.2"/>
  <cols>
    <col min="2" max="2" width="33.5" bestFit="1" customWidth="1"/>
    <col min="11" max="11" width="15.1640625" bestFit="1" customWidth="1"/>
    <col min="12" max="12" width="16.83203125" bestFit="1" customWidth="1"/>
    <col min="13" max="13" width="11.5" customWidth="1"/>
    <col min="14" max="14" width="12" customWidth="1"/>
    <col min="15" max="15" width="13" style="19" bestFit="1" customWidth="1"/>
    <col min="16" max="16" width="12.33203125" bestFit="1" customWidth="1"/>
    <col min="17" max="17" width="13.5" bestFit="1" customWidth="1"/>
    <col min="18" max="18" width="17.83203125" bestFit="1" customWidth="1"/>
    <col min="19" max="19" width="16.33203125" bestFit="1" customWidth="1"/>
    <col min="20" max="20" width="16" bestFit="1" customWidth="1"/>
    <col min="21" max="21" width="12.6640625" bestFit="1" customWidth="1"/>
    <col min="22" max="22" width="12" bestFit="1" customWidth="1"/>
    <col min="23" max="23" width="14.33203125" bestFit="1" customWidth="1"/>
    <col min="24" max="24" width="26.1640625" bestFit="1" customWidth="1"/>
    <col min="25" max="25" width="15" bestFit="1" customWidth="1"/>
    <col min="26" max="26" width="15.33203125" bestFit="1" customWidth="1"/>
    <col min="27" max="27" width="16.6640625" bestFit="1" customWidth="1"/>
    <col min="28" max="28" width="13.5" customWidth="1"/>
    <col min="29" max="29" width="12.1640625" style="13" bestFit="1" customWidth="1"/>
    <col min="30" max="30" width="13.5" bestFit="1" customWidth="1"/>
    <col min="31" max="31" width="11.1640625" bestFit="1" customWidth="1"/>
    <col min="32" max="32" width="15.5" bestFit="1" customWidth="1"/>
    <col min="33" max="33" width="17.5" bestFit="1" customWidth="1"/>
    <col min="34" max="34" width="16" bestFit="1" customWidth="1"/>
    <col min="35" max="35" width="26.1640625" bestFit="1" customWidth="1"/>
    <col min="36" max="36" width="18.33203125" bestFit="1" customWidth="1"/>
    <col min="37" max="37" width="23.6640625" bestFit="1" customWidth="1"/>
    <col min="38" max="39" width="12.83203125" bestFit="1" customWidth="1"/>
    <col min="40" max="40" width="19.5" bestFit="1" customWidth="1"/>
    <col min="41" max="41" width="18.33203125" bestFit="1" customWidth="1"/>
    <col min="42" max="42" width="30.6640625" bestFit="1" customWidth="1"/>
    <col min="43" max="43" width="12.83203125" bestFit="1" customWidth="1"/>
    <col min="44" max="44" width="23.33203125" bestFit="1" customWidth="1"/>
    <col min="45" max="45" width="12.83203125" bestFit="1" customWidth="1"/>
    <col min="46" max="46" width="19" bestFit="1" customWidth="1"/>
    <col min="47" max="48" width="23.83203125" bestFit="1" customWidth="1"/>
    <col min="49" max="50" width="18.6640625" bestFit="1" customWidth="1"/>
    <col min="51" max="51" width="13.6640625" bestFit="1" customWidth="1"/>
    <col min="52" max="52" width="17.33203125" bestFit="1" customWidth="1"/>
    <col min="53" max="53" width="16.5" bestFit="1" customWidth="1"/>
    <col min="54" max="54" width="24.5" bestFit="1" customWidth="1"/>
    <col min="55" max="55" width="12.1640625" bestFit="1" customWidth="1"/>
  </cols>
  <sheetData>
    <row r="1" spans="1:55" s="18" customFormat="1" x14ac:dyDescent="0.2">
      <c r="A1" s="94" t="s">
        <v>0</v>
      </c>
      <c r="B1" s="94" t="s">
        <v>1</v>
      </c>
      <c r="C1" s="94" t="s">
        <v>2</v>
      </c>
      <c r="D1" s="94" t="s">
        <v>3</v>
      </c>
      <c r="E1" s="94" t="s">
        <v>4</v>
      </c>
      <c r="F1" s="94" t="s">
        <v>5</v>
      </c>
      <c r="G1" s="94" t="s">
        <v>6</v>
      </c>
      <c r="H1" s="94" t="s">
        <v>7</v>
      </c>
      <c r="I1" s="94" t="s">
        <v>8</v>
      </c>
      <c r="J1" s="94" t="s">
        <v>9</v>
      </c>
      <c r="K1" s="95" t="s">
        <v>10</v>
      </c>
      <c r="L1" s="95" t="s">
        <v>11</v>
      </c>
      <c r="M1" s="94" t="s">
        <v>12</v>
      </c>
      <c r="N1" s="18" t="s">
        <v>1309</v>
      </c>
      <c r="O1" s="18" t="s">
        <v>1311</v>
      </c>
      <c r="P1" s="18" t="s">
        <v>1317</v>
      </c>
      <c r="Q1" s="18" t="s">
        <v>1307</v>
      </c>
      <c r="R1" s="18" t="s">
        <v>1368</v>
      </c>
      <c r="S1" s="18" t="s">
        <v>1370</v>
      </c>
      <c r="T1" s="18" t="s">
        <v>1371</v>
      </c>
      <c r="U1" s="18" t="s">
        <v>1372</v>
      </c>
      <c r="V1" s="18" t="s">
        <v>1373</v>
      </c>
      <c r="W1" s="18" t="s">
        <v>1374</v>
      </c>
      <c r="X1" s="18" t="s">
        <v>1338</v>
      </c>
      <c r="Y1" s="18" t="s">
        <v>1340</v>
      </c>
      <c r="Z1" s="18" t="s">
        <v>1337</v>
      </c>
      <c r="AA1" s="18" t="s">
        <v>1391</v>
      </c>
      <c r="AB1" s="18" t="s">
        <v>1394</v>
      </c>
      <c r="AC1" s="18" t="s">
        <v>1344</v>
      </c>
      <c r="AD1" s="18" t="s">
        <v>1346</v>
      </c>
      <c r="AE1" s="18" t="s">
        <v>1348</v>
      </c>
      <c r="AF1" s="18" t="s">
        <v>1315</v>
      </c>
      <c r="AG1" s="18" t="s">
        <v>1342</v>
      </c>
      <c r="AH1" s="18" t="s">
        <v>1333</v>
      </c>
      <c r="AI1" s="91" t="s">
        <v>1363</v>
      </c>
      <c r="AJ1" s="96" t="s">
        <v>1395</v>
      </c>
      <c r="AK1" s="96" t="s">
        <v>1397</v>
      </c>
      <c r="AL1" s="97" t="s">
        <v>1398</v>
      </c>
      <c r="AM1" s="91" t="s">
        <v>1313</v>
      </c>
      <c r="AN1" s="96" t="s">
        <v>1321</v>
      </c>
      <c r="AO1" s="96" t="s">
        <v>1322</v>
      </c>
      <c r="AP1" s="96" t="s">
        <v>1324</v>
      </c>
      <c r="AQ1" s="96" t="s">
        <v>1350</v>
      </c>
      <c r="AR1" s="96" t="s">
        <v>1352</v>
      </c>
      <c r="AS1" s="96" t="s">
        <v>1354</v>
      </c>
      <c r="AT1" s="96" t="s">
        <v>1356</v>
      </c>
      <c r="AU1" s="96" t="s">
        <v>1358</v>
      </c>
      <c r="AV1" s="96" t="s">
        <v>1403</v>
      </c>
      <c r="AW1" s="96" t="s">
        <v>1360</v>
      </c>
      <c r="AX1" s="96" t="s">
        <v>1405</v>
      </c>
      <c r="AY1" s="96" t="s">
        <v>1365</v>
      </c>
      <c r="AZ1" s="96" t="s">
        <v>1366</v>
      </c>
      <c r="BA1" s="96" t="s">
        <v>1367</v>
      </c>
      <c r="BB1" s="96" t="s">
        <v>1335</v>
      </c>
      <c r="BC1" s="97" t="s">
        <v>1375</v>
      </c>
    </row>
    <row r="2" spans="1:55" x14ac:dyDescent="0.2">
      <c r="A2" s="3" t="s">
        <v>54</v>
      </c>
      <c r="B2" s="3" t="s">
        <v>55</v>
      </c>
      <c r="C2" s="3" t="s">
        <v>24</v>
      </c>
      <c r="D2" s="3">
        <v>45846</v>
      </c>
      <c r="E2" s="3" t="s">
        <v>16</v>
      </c>
      <c r="F2" s="3">
        <v>2019</v>
      </c>
      <c r="G2" s="3" t="s">
        <v>17</v>
      </c>
      <c r="H2" s="4">
        <v>43769</v>
      </c>
      <c r="I2" s="4">
        <v>43818</v>
      </c>
      <c r="J2" s="4">
        <v>43818</v>
      </c>
      <c r="K2" s="5">
        <v>309000000</v>
      </c>
      <c r="L2" s="5">
        <v>313000000</v>
      </c>
      <c r="M2" s="3" t="s">
        <v>56</v>
      </c>
      <c r="N2" s="21">
        <f>('Ratios Calculated fix'!N2-'Ratios Calculated fix'!N$428)/('Ratios Calculated fix'!N$429-'Ratios Calculated fix'!N$428)</f>
        <v>5.5796596017295932E-2</v>
      </c>
      <c r="O2" s="22">
        <f>('Ratios Calculated fix'!O2-'Ratios Calculated fix'!O$428)/('Ratios Calculated fix'!O$429-'Ratios Calculated fix'!O$428)</f>
        <v>4.3857740831027427E-2</v>
      </c>
      <c r="P2" s="22">
        <f>('Ratios Calculated fix'!P2-'Ratios Calculated fix'!P$428)/('Ratios Calculated fix'!P$429-'Ratios Calculated fix'!P$428)</f>
        <v>6.8605173513187859E-2</v>
      </c>
      <c r="Q2" s="22">
        <f>('Ratios Calculated fix'!Q2-'Ratios Calculated fix'!Q$428)/('Ratios Calculated fix'!Q$429-'Ratios Calculated fix'!Q$428)</f>
        <v>0.86923324680628455</v>
      </c>
      <c r="R2" s="22">
        <f>('Ratios Calculated fix'!R2-'Ratios Calculated fix'!R$428)/('Ratios Calculated fix'!R$429-'Ratios Calculated fix'!R$428)</f>
        <v>8.5541654717033719E-2</v>
      </c>
      <c r="S2" s="22">
        <f>('Ratios Calculated fix'!S2-'Ratios Calculated fix'!S$428)/('Ratios Calculated fix'!S$429-'Ratios Calculated fix'!S$428)</f>
        <v>0.12261850985953378</v>
      </c>
      <c r="T2" s="22">
        <f>('Ratios Calculated fix'!T2-'Ratios Calculated fix'!T$428)/('Ratios Calculated fix'!T$429-'Ratios Calculated fix'!T$428)</f>
        <v>6.4328267681232273E-2</v>
      </c>
      <c r="U2" s="22">
        <f>('Ratios Calculated fix'!U2-'Ratios Calculated fix'!U$428)/('Ratios Calculated fix'!U$429-'Ratios Calculated fix'!U$428)</f>
        <v>0.80923908014351498</v>
      </c>
      <c r="V2" s="22">
        <f>('Ratios Calculated fix'!V2-'Ratios Calculated fix'!V$428)/('Ratios Calculated fix'!V$429-'Ratios Calculated fix'!V$428)</f>
        <v>0.7121252465506609</v>
      </c>
      <c r="W2" s="22">
        <f>('Ratios Calculated fix'!W2-'Ratios Calculated fix'!W$428)/('Ratios Calculated fix'!W$429-'Ratios Calculated fix'!W$428)</f>
        <v>0.82114836872994945</v>
      </c>
      <c r="X2" s="22">
        <f>('Ratios Calculated fix'!X2-'Ratios Calculated fix'!X$428)/('Ratios Calculated fix'!X$429-'Ratios Calculated fix'!X$428)</f>
        <v>0.28989333407132845</v>
      </c>
      <c r="Y2" s="22">
        <f>('Ratios Calculated fix'!Y2-'Ratios Calculated fix'!Y$428)/('Ratios Calculated fix'!Y$429-'Ratios Calculated fix'!Y$428)</f>
        <v>0.54399937910670793</v>
      </c>
      <c r="Z2" s="22">
        <f>('Ratios Calculated fix'!Z2-'Ratios Calculated fix'!Z$428)/('Ratios Calculated fix'!Z$429-'Ratios Calculated fix'!Z$428)</f>
        <v>0.71010666592867155</v>
      </c>
      <c r="AA2" s="22">
        <f>('Ratios Calculated fix'!AA2-'Ratios Calculated fix'!AA$428)/('Ratios Calculated fix'!AA$429-'Ratios Calculated fix'!AA$428)</f>
        <v>0.60980196851713397</v>
      </c>
      <c r="AB2" s="22">
        <f>('Ratios Calculated fix'!AB2-'Ratios Calculated fix'!AB$428)/('Ratios Calculated fix'!AB$429-'Ratios Calculated fix'!AB$428)</f>
        <v>0.88696018996300119</v>
      </c>
      <c r="AC2" s="22">
        <f>('Ratios Calculated fix'!AC2-'Ratios Calculated fix'!AC$428)/('Ratios Calculated fix'!AC$429-'Ratios Calculated fix'!AC$428)</f>
        <v>0.52983670500217106</v>
      </c>
      <c r="AD2" s="22">
        <f>('Ratios Calculated fix'!AD2-'Ratios Calculated fix'!AD$428)/('Ratios Calculated fix'!AD$429-'Ratios Calculated fix'!AD$428)</f>
        <v>0.27122520038017678</v>
      </c>
      <c r="AE2" s="22">
        <f>('Ratios Calculated fix'!AE2-'Ratios Calculated fix'!AE$428)/('Ratios Calculated fix'!AE$429-'Ratios Calculated fix'!AE$428)</f>
        <v>0.36624040260114255</v>
      </c>
      <c r="AF2" s="22">
        <f>('Ratios Calculated fix'!AF2-'Ratios Calculated fix'!AF$428)/('Ratios Calculated fix'!AF$429-'Ratios Calculated fix'!AF$428)</f>
        <v>0.39782596478794058</v>
      </c>
      <c r="AG2" s="22" t="e">
        <f>('Ratios Calculated fix'!AG2-'Ratios Calculated fix'!AG$428)/('Ratios Calculated fix'!AG$429-'Ratios Calculated fix'!AG$428)</f>
        <v>#DIV/0!</v>
      </c>
      <c r="AH2" s="22" t="e">
        <f>('Ratios Calculated fix'!AH2-'Ratios Calculated fix'!AH$428)/('Ratios Calculated fix'!AH$429-'Ratios Calculated fix'!AH$428)</f>
        <v>#DIV/0!</v>
      </c>
      <c r="AI2" s="22">
        <f>('Ratios Calculated fix'!AI2-'Ratios Calculated fix'!AI$428)/('Ratios Calculated fix'!AI$429-'Ratios Calculated fix'!AI$428)</f>
        <v>0.54460511620329466</v>
      </c>
      <c r="AJ2" s="22">
        <f>('Ratios Calculated fix'!AJ2-'Ratios Calculated fix'!AJ$428)/('Ratios Calculated fix'!AJ$429-'Ratios Calculated fix'!AJ$428)</f>
        <v>0.15682062228744756</v>
      </c>
      <c r="AK2" s="22" t="e">
        <f>('Ratios Calculated fix'!AK2-'Ratios Calculated fix'!AK$428)/('Ratios Calculated fix'!AK$429-'Ratios Calculated fix'!AK$428)</f>
        <v>#DIV/0!</v>
      </c>
      <c r="AL2" s="22" t="e">
        <f>('Ratios Calculated fix'!AL2-'Ratios Calculated fix'!AL$428)/('Ratios Calculated fix'!AL$429-'Ratios Calculated fix'!AL$428)</f>
        <v>#DIV/0!</v>
      </c>
      <c r="AM2" s="22">
        <f>('Ratios Calculated fix'!AM2-'Ratios Calculated fix'!AM$428)/('Ratios Calculated fix'!AM$429-'Ratios Calculated fix'!AM$428)</f>
        <v>0.71266917182793099</v>
      </c>
      <c r="AN2" s="22">
        <f>('Ratios Calculated fix'!AN2-'Ratios Calculated fix'!AN$428)/('Ratios Calculated fix'!AN$429-'Ratios Calculated fix'!AN$428)</f>
        <v>0.80533744476535496</v>
      </c>
      <c r="AO2" s="22">
        <f>('Ratios Calculated fix'!AO2-'Ratios Calculated fix'!AO$428)/('Ratios Calculated fix'!AO$429-'Ratios Calculated fix'!AO$428)</f>
        <v>0.10653152699928196</v>
      </c>
      <c r="AP2" s="22">
        <f>('Ratios Calculated fix'!AP2-'Ratios Calculated fix'!AP$428)/('Ratios Calculated fix'!AP$429-'Ratios Calculated fix'!AP$428)</f>
        <v>0.36239443067768196</v>
      </c>
      <c r="AQ2" s="22">
        <f>('Ratios Calculated fix'!AQ2-'Ratios Calculated fix'!AQ$428)/('Ratios Calculated fix'!AQ$429-'Ratios Calculated fix'!AQ$428)</f>
        <v>0.70544968674820874</v>
      </c>
      <c r="AR2" s="22">
        <f>('Ratios Calculated fix'!AR2-'Ratios Calculated fix'!AR$428)/('Ratios Calculated fix'!AR$429-'Ratios Calculated fix'!AR$428)</f>
        <v>0.39215822600433703</v>
      </c>
      <c r="AS2" s="22">
        <f>('Ratios Calculated fix'!AS2-'Ratios Calculated fix'!AS$428)/('Ratios Calculated fix'!AS$429-'Ratios Calculated fix'!AS$428)</f>
        <v>0.35909810932216396</v>
      </c>
      <c r="AT2" s="22">
        <f>('Ratios Calculated fix'!AT2-'Ratios Calculated fix'!AT$428)/('Ratios Calculated fix'!AT$429-'Ratios Calculated fix'!AT$428)</f>
        <v>0.43716699607120924</v>
      </c>
      <c r="AU2" s="22">
        <f>('Ratios Calculated fix'!AU2-'Ratios Calculated fix'!AU$428)/('Ratios Calculated fix'!AU$429-'Ratios Calculated fix'!AU$428)</f>
        <v>0.21540063554926936</v>
      </c>
      <c r="AV2" s="22" t="e">
        <f>('Ratios Calculated fix'!AV2-'Ratios Calculated fix'!AV$428)/('Ratios Calculated fix'!AV$429-'Ratios Calculated fix'!AV$428)</f>
        <v>#DIV/0!</v>
      </c>
      <c r="AW2" s="22" t="e">
        <f>('Ratios Calculated fix'!AW2-'Ratios Calculated fix'!AW$428)/('Ratios Calculated fix'!AW$429-'Ratios Calculated fix'!AW$428)</f>
        <v>#DIV/0!</v>
      </c>
      <c r="AX2" s="22" t="e">
        <f>('Ratios Calculated fix'!AX2-'Ratios Calculated fix'!AX$428)/('Ratios Calculated fix'!AX$429-'Ratios Calculated fix'!AX$428)</f>
        <v>#DIV/0!</v>
      </c>
      <c r="AY2" s="22">
        <f>('Ratios Calculated fix'!AY2-'Ratios Calculated fix'!AY$428)/('Ratios Calculated fix'!AY$429-'Ratios Calculated fix'!AY$428)</f>
        <v>0.7464940560867408</v>
      </c>
      <c r="AZ2" s="22">
        <f>('Ratios Calculated fix'!AZ2-'Ratios Calculated fix'!AZ$428)/('Ratios Calculated fix'!AZ$429-'Ratios Calculated fix'!AZ$428)</f>
        <v>0.76855958003500779</v>
      </c>
      <c r="BA2" s="22">
        <f>('Ratios Calculated fix'!BA2-'Ratios Calculated fix'!BA$428)/('Ratios Calculated fix'!BA$429-'Ratios Calculated fix'!BA$428)</f>
        <v>0.2205007392366316</v>
      </c>
      <c r="BB2" s="22" t="e">
        <f>('Ratios Calculated fix'!BB2-'Ratios Calculated fix'!BB$428)/('Ratios Calculated fix'!BB$429-'Ratios Calculated fix'!BB$428)</f>
        <v>#DIV/0!</v>
      </c>
      <c r="BC2" s="22">
        <f>('Ratios Calculated fix'!BC2-'Ratios Calculated fix'!BC$428)/('Ratios Calculated fix'!BC$429-'Ratios Calculated fix'!BC$428)</f>
        <v>0.18244449045167979</v>
      </c>
    </row>
    <row r="3" spans="1:55" x14ac:dyDescent="0.2">
      <c r="A3" s="3" t="s">
        <v>99</v>
      </c>
      <c r="B3" s="3" t="s">
        <v>100</v>
      </c>
      <c r="C3" s="3" t="s">
        <v>15</v>
      </c>
      <c r="D3" s="3">
        <v>68568</v>
      </c>
      <c r="E3" s="3" t="s">
        <v>16</v>
      </c>
      <c r="F3" s="3">
        <v>2019</v>
      </c>
      <c r="G3" s="3" t="s">
        <v>17</v>
      </c>
      <c r="H3" s="4">
        <v>43830</v>
      </c>
      <c r="I3" s="4">
        <v>43880</v>
      </c>
      <c r="J3" s="4">
        <v>43880</v>
      </c>
      <c r="K3" s="5">
        <v>434578000</v>
      </c>
      <c r="L3" s="5">
        <v>435659000</v>
      </c>
      <c r="M3" s="3" t="s">
        <v>101</v>
      </c>
      <c r="N3" s="21">
        <f>('Ratios Calculated fix'!N3-'Ratios Calculated fix'!N$428)/('Ratios Calculated fix'!N$429-'Ratios Calculated fix'!N$428)</f>
        <v>1.78003699688054E-2</v>
      </c>
      <c r="O3" s="22">
        <f>('Ratios Calculated fix'!O3-'Ratios Calculated fix'!O$428)/('Ratios Calculated fix'!O$429-'Ratios Calculated fix'!O$428)</f>
        <v>1.3723037778493905E-2</v>
      </c>
      <c r="P3" s="22">
        <f>('Ratios Calculated fix'!P3-'Ratios Calculated fix'!P$428)/('Ratios Calculated fix'!P$429-'Ratios Calculated fix'!P$428)</f>
        <v>2.3794169816913201E-2</v>
      </c>
      <c r="Q3" s="22">
        <f>('Ratios Calculated fix'!Q3-'Ratios Calculated fix'!Q$428)/('Ratios Calculated fix'!Q$429-'Ratios Calculated fix'!Q$428)</f>
        <v>0</v>
      </c>
      <c r="R3" s="22">
        <f>('Ratios Calculated fix'!R3-'Ratios Calculated fix'!R$428)/('Ratios Calculated fix'!R$429-'Ratios Calculated fix'!R$428)</f>
        <v>0.13613960491148164</v>
      </c>
      <c r="S3" s="22">
        <f>('Ratios Calculated fix'!S3-'Ratios Calculated fix'!S$428)/('Ratios Calculated fix'!S$429-'Ratios Calculated fix'!S$428)</f>
        <v>8.9722596850744282E-2</v>
      </c>
      <c r="T3" s="22">
        <f>('Ratios Calculated fix'!T3-'Ratios Calculated fix'!T$428)/('Ratios Calculated fix'!T$429-'Ratios Calculated fix'!T$428)</f>
        <v>0.12140126217928361</v>
      </c>
      <c r="U3" s="22">
        <f>('Ratios Calculated fix'!U3-'Ratios Calculated fix'!U$428)/('Ratios Calculated fix'!U$429-'Ratios Calculated fix'!U$428)</f>
        <v>0</v>
      </c>
      <c r="V3" s="22">
        <f>('Ratios Calculated fix'!V3-'Ratios Calculated fix'!V$428)/('Ratios Calculated fix'!V$429-'Ratios Calculated fix'!V$428)</f>
        <v>0</v>
      </c>
      <c r="W3" s="22">
        <f>('Ratios Calculated fix'!W3-'Ratios Calculated fix'!W$428)/('Ratios Calculated fix'!W$429-'Ratios Calculated fix'!W$428)</f>
        <v>0</v>
      </c>
      <c r="X3" s="22">
        <f>('Ratios Calculated fix'!X3-'Ratios Calculated fix'!X$428)/('Ratios Calculated fix'!X$429-'Ratios Calculated fix'!X$428)</f>
        <v>0.11566817203454113</v>
      </c>
      <c r="Y3" s="22">
        <f>('Ratios Calculated fix'!Y3-'Ratios Calculated fix'!Y$428)/('Ratios Calculated fix'!Y$429-'Ratios Calculated fix'!Y$428)</f>
        <v>0.39431160181091673</v>
      </c>
      <c r="Z3" s="22">
        <f>('Ratios Calculated fix'!Z3-'Ratios Calculated fix'!Z$428)/('Ratios Calculated fix'!Z$429-'Ratios Calculated fix'!Z$428)</f>
        <v>0.88433182796545895</v>
      </c>
      <c r="AA3" s="22">
        <f>('Ratios Calculated fix'!AA3-'Ratios Calculated fix'!AA$428)/('Ratios Calculated fix'!AA$429-'Ratios Calculated fix'!AA$428)</f>
        <v>0.10938801451044189</v>
      </c>
      <c r="AB3" s="22">
        <f>('Ratios Calculated fix'!AB3-'Ratios Calculated fix'!AB$428)/('Ratios Calculated fix'!AB$429-'Ratios Calculated fix'!AB$428)</f>
        <v>0.73654867882471964</v>
      </c>
      <c r="AC3" s="22">
        <f>('Ratios Calculated fix'!AC3-'Ratios Calculated fix'!AC$428)/('Ratios Calculated fix'!AC$429-'Ratios Calculated fix'!AC$428)</f>
        <v>0.24880520952459087</v>
      </c>
      <c r="AD3" s="22">
        <f>('Ratios Calculated fix'!AD3-'Ratios Calculated fix'!AD$428)/('Ratios Calculated fix'!AD$429-'Ratios Calculated fix'!AD$428)</f>
        <v>0.19772816446238087</v>
      </c>
      <c r="AE3" s="22">
        <f>('Ratios Calculated fix'!AE3-'Ratios Calculated fix'!AE$428)/('Ratios Calculated fix'!AE$429-'Ratios Calculated fix'!AE$428)</f>
        <v>0.23221888226529144</v>
      </c>
      <c r="AF3" s="22">
        <f>('Ratios Calculated fix'!AF3-'Ratios Calculated fix'!AF$428)/('Ratios Calculated fix'!AF$429-'Ratios Calculated fix'!AF$428)</f>
        <v>0.32455492066713104</v>
      </c>
      <c r="AG3" s="22" t="e">
        <f>('Ratios Calculated fix'!AG3-'Ratios Calculated fix'!AG$428)/('Ratios Calculated fix'!AG$429-'Ratios Calculated fix'!AG$428)</f>
        <v>#DIV/0!</v>
      </c>
      <c r="AH3" s="22" t="e">
        <f>('Ratios Calculated fix'!AH3-'Ratios Calculated fix'!AH$428)/('Ratios Calculated fix'!AH$429-'Ratios Calculated fix'!AH$428)</f>
        <v>#DIV/0!</v>
      </c>
      <c r="AI3" s="22">
        <f>('Ratios Calculated fix'!AI3-'Ratios Calculated fix'!AI$428)/('Ratios Calculated fix'!AI$429-'Ratios Calculated fix'!AI$428)</f>
        <v>0.54085575915206541</v>
      </c>
      <c r="AJ3" s="22">
        <f>('Ratios Calculated fix'!AJ3-'Ratios Calculated fix'!AJ$428)/('Ratios Calculated fix'!AJ$429-'Ratios Calculated fix'!AJ$428)</f>
        <v>0.11192705243618531</v>
      </c>
      <c r="AK3" s="22" t="e">
        <f>('Ratios Calculated fix'!AK3-'Ratios Calculated fix'!AK$428)/('Ratios Calculated fix'!AK$429-'Ratios Calculated fix'!AK$428)</f>
        <v>#DIV/0!</v>
      </c>
      <c r="AL3" s="22" t="e">
        <f>('Ratios Calculated fix'!AL3-'Ratios Calculated fix'!AL$428)/('Ratios Calculated fix'!AL$429-'Ratios Calculated fix'!AL$428)</f>
        <v>#DIV/0!</v>
      </c>
      <c r="AM3" s="22">
        <f>('Ratios Calculated fix'!AM3-'Ratios Calculated fix'!AM$428)/('Ratios Calculated fix'!AM$429-'Ratios Calculated fix'!AM$428)</f>
        <v>0.32983255734331018</v>
      </c>
      <c r="AN3" s="22">
        <f>('Ratios Calculated fix'!AN3-'Ratios Calculated fix'!AN$428)/('Ratios Calculated fix'!AN$429-'Ratios Calculated fix'!AN$428)</f>
        <v>0</v>
      </c>
      <c r="AO3" s="22">
        <f>('Ratios Calculated fix'!AO3-'Ratios Calculated fix'!AO$428)/('Ratios Calculated fix'!AO$429-'Ratios Calculated fix'!AO$428)</f>
        <v>0.15445948462340303</v>
      </c>
      <c r="AP3" s="22">
        <f>('Ratios Calculated fix'!AP3-'Ratios Calculated fix'!AP$428)/('Ratios Calculated fix'!AP$429-'Ratios Calculated fix'!AP$428)</f>
        <v>0.35607354265754249</v>
      </c>
      <c r="AQ3" s="22">
        <f>('Ratios Calculated fix'!AQ3-'Ratios Calculated fix'!AQ$428)/('Ratios Calculated fix'!AQ$429-'Ratios Calculated fix'!AQ$428)</f>
        <v>0.60124578702733322</v>
      </c>
      <c r="AR3" s="22">
        <f>('Ratios Calculated fix'!AR3-'Ratios Calculated fix'!AR$428)/('Ratios Calculated fix'!AR$429-'Ratios Calculated fix'!AR$428)</f>
        <v>0.26059724304965065</v>
      </c>
      <c r="AS3" s="22">
        <f>('Ratios Calculated fix'!AS3-'Ratios Calculated fix'!AS$428)/('Ratios Calculated fix'!AS$429-'Ratios Calculated fix'!AS$428)</f>
        <v>0.36679419231040344</v>
      </c>
      <c r="AT3" s="22">
        <f>('Ratios Calculated fix'!AT3-'Ratios Calculated fix'!AT$428)/('Ratios Calculated fix'!AT$429-'Ratios Calculated fix'!AT$428)</f>
        <v>0.35342143649671165</v>
      </c>
      <c r="AU3" s="22">
        <f>('Ratios Calculated fix'!AU3-'Ratios Calculated fix'!AU$428)/('Ratios Calculated fix'!AU$429-'Ratios Calculated fix'!AU$428)</f>
        <v>0.26063784295155695</v>
      </c>
      <c r="AV3" s="22" t="e">
        <f>('Ratios Calculated fix'!AV3-'Ratios Calculated fix'!AV$428)/('Ratios Calculated fix'!AV$429-'Ratios Calculated fix'!AV$428)</f>
        <v>#DIV/0!</v>
      </c>
      <c r="AW3" s="22" t="e">
        <f>('Ratios Calculated fix'!AW3-'Ratios Calculated fix'!AW$428)/('Ratios Calculated fix'!AW$429-'Ratios Calculated fix'!AW$428)</f>
        <v>#DIV/0!</v>
      </c>
      <c r="AX3" s="22" t="e">
        <f>('Ratios Calculated fix'!AX3-'Ratios Calculated fix'!AX$428)/('Ratios Calculated fix'!AX$429-'Ratios Calculated fix'!AX$428)</f>
        <v>#DIV/0!</v>
      </c>
      <c r="AY3" s="22">
        <f>('Ratios Calculated fix'!AY3-'Ratios Calculated fix'!AY$428)/('Ratios Calculated fix'!AY$429-'Ratios Calculated fix'!AY$428)</f>
        <v>0.74863154361870943</v>
      </c>
      <c r="AZ3" s="22">
        <f>('Ratios Calculated fix'!AZ3-'Ratios Calculated fix'!AZ$428)/('Ratios Calculated fix'!AZ$429-'Ratios Calculated fix'!AZ$428)</f>
        <v>0.77184710818086821</v>
      </c>
      <c r="BA3" s="22">
        <f>('Ratios Calculated fix'!BA3-'Ratios Calculated fix'!BA$428)/('Ratios Calculated fix'!BA$429-'Ratios Calculated fix'!BA$428)</f>
        <v>0.22239182099000904</v>
      </c>
      <c r="BB3" s="22" t="e">
        <f>('Ratios Calculated fix'!BB3-'Ratios Calculated fix'!BB$428)/('Ratios Calculated fix'!BB$429-'Ratios Calculated fix'!BB$428)</f>
        <v>#DIV/0!</v>
      </c>
      <c r="BC3" s="22">
        <f>('Ratios Calculated fix'!BC3-'Ratios Calculated fix'!BC$428)/('Ratios Calculated fix'!BC$429-'Ratios Calculated fix'!BC$428)</f>
        <v>0.13068511765936816</v>
      </c>
    </row>
    <row r="4" spans="1:55" x14ac:dyDescent="0.2">
      <c r="A4" s="3" t="s">
        <v>43</v>
      </c>
      <c r="B4" s="3" t="s">
        <v>44</v>
      </c>
      <c r="C4" s="3" t="s">
        <v>45</v>
      </c>
      <c r="D4" s="3">
        <v>184955</v>
      </c>
      <c r="E4" s="3" t="s">
        <v>16</v>
      </c>
      <c r="F4" s="3">
        <v>2019</v>
      </c>
      <c r="G4" s="3" t="s">
        <v>17</v>
      </c>
      <c r="H4" s="4">
        <v>43830</v>
      </c>
      <c r="I4" s="4">
        <v>43879</v>
      </c>
      <c r="J4" s="4">
        <v>43879</v>
      </c>
      <c r="K4" s="5">
        <v>69570000</v>
      </c>
      <c r="L4" s="5">
        <v>69885000</v>
      </c>
      <c r="M4" s="3" t="s">
        <v>46</v>
      </c>
      <c r="N4" s="21">
        <f>('Ratios Calculated fix'!N4-'Ratios Calculated fix'!N$428)/('Ratios Calculated fix'!N$429-'Ratios Calculated fix'!N$428)</f>
        <v>4.6244041239717093E-2</v>
      </c>
      <c r="O4" s="22">
        <f>('Ratios Calculated fix'!O4-'Ratios Calculated fix'!O$428)/('Ratios Calculated fix'!O$429-'Ratios Calculated fix'!O$428)</f>
        <v>1.004331594398512E-2</v>
      </c>
      <c r="P4" s="22">
        <f>('Ratios Calculated fix'!P4-'Ratios Calculated fix'!P$428)/('Ratios Calculated fix'!P$429-'Ratios Calculated fix'!P$428)</f>
        <v>9.6543630816397757E-3</v>
      </c>
      <c r="Q4" s="22">
        <f>('Ratios Calculated fix'!Q4-'Ratios Calculated fix'!Q$428)/('Ratios Calculated fix'!Q$429-'Ratios Calculated fix'!Q$428)</f>
        <v>0.87124050999545344</v>
      </c>
      <c r="R4" s="22">
        <f>('Ratios Calculated fix'!R4-'Ratios Calculated fix'!R$428)/('Ratios Calculated fix'!R$429-'Ratios Calculated fix'!R$428)</f>
        <v>2.2317024845299471E-2</v>
      </c>
      <c r="S4" s="22">
        <f>('Ratios Calculated fix'!S4-'Ratios Calculated fix'!S$428)/('Ratios Calculated fix'!S$429-'Ratios Calculated fix'!S$428)</f>
        <v>0</v>
      </c>
      <c r="T4" s="22">
        <f>('Ratios Calculated fix'!T4-'Ratios Calculated fix'!T$428)/('Ratios Calculated fix'!T$429-'Ratios Calculated fix'!T$428)</f>
        <v>2.2554905437955904E-2</v>
      </c>
      <c r="U4" s="22">
        <f>('Ratios Calculated fix'!U4-'Ratios Calculated fix'!U$428)/('Ratios Calculated fix'!U$429-'Ratios Calculated fix'!U$428)</f>
        <v>0.80807797677719295</v>
      </c>
      <c r="V4" s="22">
        <f>('Ratios Calculated fix'!V4-'Ratios Calculated fix'!V$428)/('Ratios Calculated fix'!V$429-'Ratios Calculated fix'!V$428)</f>
        <v>0.70833495319453676</v>
      </c>
      <c r="W4" s="22">
        <f>('Ratios Calculated fix'!W4-'Ratios Calculated fix'!W$428)/('Ratios Calculated fix'!W$429-'Ratios Calculated fix'!W$428)</f>
        <v>0.82039728967769976</v>
      </c>
      <c r="X4" s="22">
        <f>('Ratios Calculated fix'!X4-'Ratios Calculated fix'!X$428)/('Ratios Calculated fix'!X$429-'Ratios Calculated fix'!X$428)</f>
        <v>0.43662012659728255</v>
      </c>
      <c r="Y4" s="22">
        <f>('Ratios Calculated fix'!Y4-'Ratios Calculated fix'!Y$428)/('Ratios Calculated fix'!Y$429-'Ratios Calculated fix'!Y$428)</f>
        <v>0.45021320446764113</v>
      </c>
      <c r="Z4" s="22">
        <f>('Ratios Calculated fix'!Z4-'Ratios Calculated fix'!Z$428)/('Ratios Calculated fix'!Z$429-'Ratios Calculated fix'!Z$428)</f>
        <v>0.56337987340271745</v>
      </c>
      <c r="AA4" s="22">
        <f>('Ratios Calculated fix'!AA4-'Ratios Calculated fix'!AA$428)/('Ratios Calculated fix'!AA$429-'Ratios Calculated fix'!AA$428)</f>
        <v>0.14150652646671621</v>
      </c>
      <c r="AB4" s="22">
        <f>('Ratios Calculated fix'!AB4-'Ratios Calculated fix'!AB$428)/('Ratios Calculated fix'!AB$429-'Ratios Calculated fix'!AB$428)</f>
        <v>0.83124130081335668</v>
      </c>
      <c r="AC4" s="22">
        <f>('Ratios Calculated fix'!AC4-'Ratios Calculated fix'!AC$428)/('Ratios Calculated fix'!AC$429-'Ratios Calculated fix'!AC$428)</f>
        <v>0.42168027127225188</v>
      </c>
      <c r="AD4" s="22">
        <f>('Ratios Calculated fix'!AD4-'Ratios Calculated fix'!AD$428)/('Ratios Calculated fix'!AD$429-'Ratios Calculated fix'!AD$428)</f>
        <v>0.15635090276039437</v>
      </c>
      <c r="AE4" s="22">
        <f>('Ratios Calculated fix'!AE4-'Ratios Calculated fix'!AE$428)/('Ratios Calculated fix'!AE$429-'Ratios Calculated fix'!AE$428)</f>
        <v>0.23544991026818884</v>
      </c>
      <c r="AF4" s="22">
        <f>('Ratios Calculated fix'!AF4-'Ratios Calculated fix'!AF$428)/('Ratios Calculated fix'!AF$429-'Ratios Calculated fix'!AF$428)</f>
        <v>0.33027186020010507</v>
      </c>
      <c r="AG4" s="22" t="e">
        <f>('Ratios Calculated fix'!AG4-'Ratios Calculated fix'!AG$428)/('Ratios Calculated fix'!AG$429-'Ratios Calculated fix'!AG$428)</f>
        <v>#DIV/0!</v>
      </c>
      <c r="AH4" s="22" t="e">
        <f>('Ratios Calculated fix'!AH4-'Ratios Calculated fix'!AH$428)/('Ratios Calculated fix'!AH$429-'Ratios Calculated fix'!AH$428)</f>
        <v>#DIV/0!</v>
      </c>
      <c r="AI4" s="22">
        <f>('Ratios Calculated fix'!AI4-'Ratios Calculated fix'!AI$428)/('Ratios Calculated fix'!AI$429-'Ratios Calculated fix'!AI$428)</f>
        <v>0.52160825156076673</v>
      </c>
      <c r="AJ4" s="22">
        <f>('Ratios Calculated fix'!AJ4-'Ratios Calculated fix'!AJ$428)/('Ratios Calculated fix'!AJ$429-'Ratios Calculated fix'!AJ$428)</f>
        <v>0.10570734464082267</v>
      </c>
      <c r="AK4" s="22" t="e">
        <f>('Ratios Calculated fix'!AK4-'Ratios Calculated fix'!AK$428)/('Ratios Calculated fix'!AK$429-'Ratios Calculated fix'!AK$428)</f>
        <v>#DIV/0!</v>
      </c>
      <c r="AL4" s="22" t="e">
        <f>('Ratios Calculated fix'!AL4-'Ratios Calculated fix'!AL$428)/('Ratios Calculated fix'!AL$429-'Ratios Calculated fix'!AL$428)</f>
        <v>#DIV/0!</v>
      </c>
      <c r="AM4" s="22">
        <f>('Ratios Calculated fix'!AM4-'Ratios Calculated fix'!AM$428)/('Ratios Calculated fix'!AM$429-'Ratios Calculated fix'!AM$428)</f>
        <v>0.71033793730061623</v>
      </c>
      <c r="AN4" s="22">
        <f>('Ratios Calculated fix'!AN4-'Ratios Calculated fix'!AN$428)/('Ratios Calculated fix'!AN$429-'Ratios Calculated fix'!AN$428)</f>
        <v>0.80875016587889159</v>
      </c>
      <c r="AO4" s="22">
        <f>('Ratios Calculated fix'!AO4-'Ratios Calculated fix'!AO$428)/('Ratios Calculated fix'!AO$429-'Ratios Calculated fix'!AO$428)</f>
        <v>0.17664402427919998</v>
      </c>
      <c r="AP4" s="22">
        <f>('Ratios Calculated fix'!AP4-'Ratios Calculated fix'!AP$428)/('Ratios Calculated fix'!AP$429-'Ratios Calculated fix'!AP$428)</f>
        <v>0.36446891607139048</v>
      </c>
      <c r="AQ4" s="22">
        <f>('Ratios Calculated fix'!AQ4-'Ratios Calculated fix'!AQ$428)/('Ratios Calculated fix'!AQ$429-'Ratios Calculated fix'!AQ$428)</f>
        <v>0.61981380720218526</v>
      </c>
      <c r="AR4" s="22">
        <f>('Ratios Calculated fix'!AR4-'Ratios Calculated fix'!AR$428)/('Ratios Calculated fix'!AR$429-'Ratios Calculated fix'!AR$428)</f>
        <v>0.26742151650074553</v>
      </c>
      <c r="AS4" s="22">
        <f>('Ratios Calculated fix'!AS4-'Ratios Calculated fix'!AS$428)/('Ratios Calculated fix'!AS$429-'Ratios Calculated fix'!AS$428)</f>
        <v>0.34837761969457193</v>
      </c>
      <c r="AT4" s="22">
        <f>('Ratios Calculated fix'!AT4-'Ratios Calculated fix'!AT$428)/('Ratios Calculated fix'!AT$429-'Ratios Calculated fix'!AT$428)</f>
        <v>0.37882933940376678</v>
      </c>
      <c r="AU4" s="22">
        <f>('Ratios Calculated fix'!AU4-'Ratios Calculated fix'!AU$428)/('Ratios Calculated fix'!AU$429-'Ratios Calculated fix'!AU$428)</f>
        <v>0.26008951017204512</v>
      </c>
      <c r="AV4" s="22" t="e">
        <f>('Ratios Calculated fix'!AV4-'Ratios Calculated fix'!AV$428)/('Ratios Calculated fix'!AV$429-'Ratios Calculated fix'!AV$428)</f>
        <v>#DIV/0!</v>
      </c>
      <c r="AW4" s="22" t="e">
        <f>('Ratios Calculated fix'!AW4-'Ratios Calculated fix'!AW$428)/('Ratios Calculated fix'!AW$429-'Ratios Calculated fix'!AW$428)</f>
        <v>#DIV/0!</v>
      </c>
      <c r="AX4" s="22" t="e">
        <f>('Ratios Calculated fix'!AX4-'Ratios Calculated fix'!AX$428)/('Ratios Calculated fix'!AX$429-'Ratios Calculated fix'!AX$428)</f>
        <v>#DIV/0!</v>
      </c>
      <c r="AY4" s="22">
        <f>('Ratios Calculated fix'!AY4-'Ratios Calculated fix'!AY$428)/('Ratios Calculated fix'!AY$429-'Ratios Calculated fix'!AY$428)</f>
        <v>0.7451184300635767</v>
      </c>
      <c r="AZ4" s="22">
        <f>('Ratios Calculated fix'!AZ4-'Ratios Calculated fix'!AZ$428)/('Ratios Calculated fix'!AZ$429-'Ratios Calculated fix'!AZ$428)</f>
        <v>0.76789115792418616</v>
      </c>
      <c r="BA4" s="22">
        <f>('Ratios Calculated fix'!BA4-'Ratios Calculated fix'!BA$428)/('Ratios Calculated fix'!BA$429-'Ratios Calculated fix'!BA$428)</f>
        <v>0.22225913062522992</v>
      </c>
      <c r="BB4" s="22" t="e">
        <f>('Ratios Calculated fix'!BB4-'Ratios Calculated fix'!BB$428)/('Ratios Calculated fix'!BB$429-'Ratios Calculated fix'!BB$428)</f>
        <v>#DIV/0!</v>
      </c>
      <c r="BC4" s="22">
        <f>('Ratios Calculated fix'!BC4-'Ratios Calculated fix'!BC$428)/('Ratios Calculated fix'!BC$429-'Ratios Calculated fix'!BC$428)</f>
        <v>0.15735856962838901</v>
      </c>
    </row>
    <row r="5" spans="1:55" x14ac:dyDescent="0.2">
      <c r="A5" s="3" t="s">
        <v>140</v>
      </c>
      <c r="B5" s="3" t="s">
        <v>141</v>
      </c>
      <c r="C5" s="3" t="s">
        <v>34</v>
      </c>
      <c r="D5" s="3">
        <v>111052</v>
      </c>
      <c r="E5" s="3" t="s">
        <v>16</v>
      </c>
      <c r="F5" s="3">
        <v>2019</v>
      </c>
      <c r="G5" s="3" t="s">
        <v>17</v>
      </c>
      <c r="H5" s="4">
        <v>43738</v>
      </c>
      <c r="I5" s="4">
        <v>43769</v>
      </c>
      <c r="J5" s="4">
        <v>43769</v>
      </c>
      <c r="K5" s="5">
        <v>17963248000</v>
      </c>
      <c r="L5" s="5">
        <v>18081496000</v>
      </c>
      <c r="M5" s="3" t="s">
        <v>142</v>
      </c>
      <c r="N5" s="21">
        <f>('Ratios Calculated fix'!N5-'Ratios Calculated fix'!N$428)/('Ratios Calculated fix'!N$429-'Ratios Calculated fix'!N$428)</f>
        <v>5.605086873159483E-2</v>
      </c>
      <c r="O5" s="22">
        <f>('Ratios Calculated fix'!O5-'Ratios Calculated fix'!O$428)/('Ratios Calculated fix'!O$429-'Ratios Calculated fix'!O$428)</f>
        <v>5.463041774853767E-2</v>
      </c>
      <c r="P5" s="22">
        <f>('Ratios Calculated fix'!P5-'Ratios Calculated fix'!P$428)/('Ratios Calculated fix'!P$429-'Ratios Calculated fix'!P$428)</f>
        <v>9.8214481618126973E-2</v>
      </c>
      <c r="Q5" s="22">
        <f>('Ratios Calculated fix'!Q5-'Ratios Calculated fix'!Q$428)/('Ratios Calculated fix'!Q$429-'Ratios Calculated fix'!Q$428)</f>
        <v>0.8722139006454237</v>
      </c>
      <c r="R5" s="22">
        <f>('Ratios Calculated fix'!R5-'Ratios Calculated fix'!R$428)/('Ratios Calculated fix'!R$429-'Ratios Calculated fix'!R$428)</f>
        <v>0.10721579793263204</v>
      </c>
      <c r="S5" s="22">
        <f>('Ratios Calculated fix'!S5-'Ratios Calculated fix'!S$428)/('Ratios Calculated fix'!S$429-'Ratios Calculated fix'!S$428)</f>
        <v>9.0262188494855858E-2</v>
      </c>
      <c r="T5" s="22">
        <f>('Ratios Calculated fix'!T5-'Ratios Calculated fix'!T$428)/('Ratios Calculated fix'!T$429-'Ratios Calculated fix'!T$428)</f>
        <v>9.2071788406048599E-2</v>
      </c>
      <c r="U5" s="22">
        <f>('Ratios Calculated fix'!U5-'Ratios Calculated fix'!U$428)/('Ratios Calculated fix'!U$429-'Ratios Calculated fix'!U$428)</f>
        <v>0.81193083698585566</v>
      </c>
      <c r="V5" s="22">
        <f>('Ratios Calculated fix'!V5-'Ratios Calculated fix'!V$428)/('Ratios Calculated fix'!V$429-'Ratios Calculated fix'!V$428)</f>
        <v>0.71357817050503347</v>
      </c>
      <c r="W5" s="22">
        <f>('Ratios Calculated fix'!W5-'Ratios Calculated fix'!W$428)/('Ratios Calculated fix'!W$429-'Ratios Calculated fix'!W$428)</f>
        <v>0.82402102401247579</v>
      </c>
      <c r="X5" s="22">
        <f>('Ratios Calculated fix'!X5-'Ratios Calculated fix'!X$428)/('Ratios Calculated fix'!X$429-'Ratios Calculated fix'!X$428)</f>
        <v>0.41459726569950756</v>
      </c>
      <c r="Y5" s="22">
        <f>('Ratios Calculated fix'!Y5-'Ratios Calculated fix'!Y$428)/('Ratios Calculated fix'!Y$429-'Ratios Calculated fix'!Y$428)</f>
        <v>0.4345980995269394</v>
      </c>
      <c r="Z5" s="22">
        <f>('Ratios Calculated fix'!Z5-'Ratios Calculated fix'!Z$428)/('Ratios Calculated fix'!Z$429-'Ratios Calculated fix'!Z$428)</f>
        <v>0.5854027343004925</v>
      </c>
      <c r="AA5" s="22">
        <f>('Ratios Calculated fix'!AA5-'Ratios Calculated fix'!AA$428)/('Ratios Calculated fix'!AA$429-'Ratios Calculated fix'!AA$428)</f>
        <v>0</v>
      </c>
      <c r="AB5" s="22">
        <f>('Ratios Calculated fix'!AB5-'Ratios Calculated fix'!AB$428)/('Ratios Calculated fix'!AB$429-'Ratios Calculated fix'!AB$428)</f>
        <v>0.81686291638249853</v>
      </c>
      <c r="AC5" s="22">
        <f>('Ratios Calculated fix'!AC5-'Ratios Calculated fix'!AC$428)/('Ratios Calculated fix'!AC$429-'Ratios Calculated fix'!AC$428)</f>
        <v>0.35986237881351529</v>
      </c>
      <c r="AD5" s="22">
        <f>('Ratios Calculated fix'!AD5-'Ratios Calculated fix'!AD$428)/('Ratios Calculated fix'!AD$429-'Ratios Calculated fix'!AD$428)</f>
        <v>0.33602016143164015</v>
      </c>
      <c r="AE5" s="22">
        <f>('Ratios Calculated fix'!AE5-'Ratios Calculated fix'!AE$428)/('Ratios Calculated fix'!AE$429-'Ratios Calculated fix'!AE$428)</f>
        <v>0.44001290900344547</v>
      </c>
      <c r="AF5" s="22">
        <f>('Ratios Calculated fix'!AF5-'Ratios Calculated fix'!AF$428)/('Ratios Calculated fix'!AF$429-'Ratios Calculated fix'!AF$428)</f>
        <v>0.39994911620154394</v>
      </c>
      <c r="AG5" s="22" t="e">
        <f>('Ratios Calculated fix'!AG5-'Ratios Calculated fix'!AG$428)/('Ratios Calculated fix'!AG$429-'Ratios Calculated fix'!AG$428)</f>
        <v>#DIV/0!</v>
      </c>
      <c r="AH5" s="22" t="e">
        <f>('Ratios Calculated fix'!AH5-'Ratios Calculated fix'!AH$428)/('Ratios Calculated fix'!AH$429-'Ratios Calculated fix'!AH$428)</f>
        <v>#DIV/0!</v>
      </c>
      <c r="AI5" s="22">
        <f>('Ratios Calculated fix'!AI5-'Ratios Calculated fix'!AI$428)/('Ratios Calculated fix'!AI$429-'Ratios Calculated fix'!AI$428)</f>
        <v>0.51229573533611272</v>
      </c>
      <c r="AJ5" s="22">
        <f>('Ratios Calculated fix'!AJ5-'Ratios Calculated fix'!AJ$428)/('Ratios Calculated fix'!AJ$429-'Ratios Calculated fix'!AJ$428)</f>
        <v>0.18528028178991801</v>
      </c>
      <c r="AK5" s="22" t="e">
        <f>('Ratios Calculated fix'!AK5-'Ratios Calculated fix'!AK$428)/('Ratios Calculated fix'!AK$429-'Ratios Calculated fix'!AK$428)</f>
        <v>#DIV/0!</v>
      </c>
      <c r="AL5" s="22" t="e">
        <f>('Ratios Calculated fix'!AL5-'Ratios Calculated fix'!AL$428)/('Ratios Calculated fix'!AL$429-'Ratios Calculated fix'!AL$428)</f>
        <v>#DIV/0!</v>
      </c>
      <c r="AM5" s="22">
        <f>('Ratios Calculated fix'!AM5-'Ratios Calculated fix'!AM$428)/('Ratios Calculated fix'!AM$429-'Ratios Calculated fix'!AM$428)</f>
        <v>0.72282654655384848</v>
      </c>
      <c r="AN5" s="22">
        <f>('Ratios Calculated fix'!AN5-'Ratios Calculated fix'!AN$428)/('Ratios Calculated fix'!AN$429-'Ratios Calculated fix'!AN$428)</f>
        <v>0.80903919872051022</v>
      </c>
      <c r="AO5" s="22">
        <f>('Ratios Calculated fix'!AO5-'Ratios Calculated fix'!AO$428)/('Ratios Calculated fix'!AO$429-'Ratios Calculated fix'!AO$428)</f>
        <v>0.15572248965862104</v>
      </c>
      <c r="AP5" s="22">
        <f>('Ratios Calculated fix'!AP5-'Ratios Calculated fix'!AP$428)/('Ratios Calculated fix'!AP$429-'Ratios Calculated fix'!AP$428)</f>
        <v>0.36233240869184408</v>
      </c>
      <c r="AQ5" s="22">
        <f>('Ratios Calculated fix'!AQ5-'Ratios Calculated fix'!AQ$428)/('Ratios Calculated fix'!AQ$429-'Ratios Calculated fix'!AQ$428)</f>
        <v>0.76650025478137529</v>
      </c>
      <c r="AR5" s="22">
        <f>('Ratios Calculated fix'!AR5-'Ratios Calculated fix'!AR$428)/('Ratios Calculated fix'!AR$429-'Ratios Calculated fix'!AR$428)</f>
        <v>0.47146039801338413</v>
      </c>
      <c r="AS5" s="22">
        <f>('Ratios Calculated fix'!AS5-'Ratios Calculated fix'!AS$428)/('Ratios Calculated fix'!AS$429-'Ratios Calculated fix'!AS$428)</f>
        <v>0.26416359908612097</v>
      </c>
      <c r="AT5" s="22">
        <f>('Ratios Calculated fix'!AT5-'Ratios Calculated fix'!AT$428)/('Ratios Calculated fix'!AT$429-'Ratios Calculated fix'!AT$428)</f>
        <v>0.61993436039858352</v>
      </c>
      <c r="AU5" s="22">
        <f>('Ratios Calculated fix'!AU5-'Ratios Calculated fix'!AU$428)/('Ratios Calculated fix'!AU$429-'Ratios Calculated fix'!AU$428)</f>
        <v>0.38297318629477695</v>
      </c>
      <c r="AV5" s="22" t="e">
        <f>('Ratios Calculated fix'!AV5-'Ratios Calculated fix'!AV$428)/('Ratios Calculated fix'!AV$429-'Ratios Calculated fix'!AV$428)</f>
        <v>#DIV/0!</v>
      </c>
      <c r="AW5" s="22" t="e">
        <f>('Ratios Calculated fix'!AW5-'Ratios Calculated fix'!AW$428)/('Ratios Calculated fix'!AW$429-'Ratios Calculated fix'!AW$428)</f>
        <v>#DIV/0!</v>
      </c>
      <c r="AX5" s="22" t="e">
        <f>('Ratios Calculated fix'!AX5-'Ratios Calculated fix'!AX$428)/('Ratios Calculated fix'!AX$429-'Ratios Calculated fix'!AX$428)</f>
        <v>#DIV/0!</v>
      </c>
      <c r="AY5" s="22">
        <f>('Ratios Calculated fix'!AY5-'Ratios Calculated fix'!AY$428)/('Ratios Calculated fix'!AY$429-'Ratios Calculated fix'!AY$428)</f>
        <v>0.74567319239781737</v>
      </c>
      <c r="AZ5" s="22">
        <f>('Ratios Calculated fix'!AZ5-'Ratios Calculated fix'!AZ$428)/('Ratios Calculated fix'!AZ$429-'Ratios Calculated fix'!AZ$428)</f>
        <v>0.76748367790764016</v>
      </c>
      <c r="BA5" s="22">
        <f>('Ratios Calculated fix'!BA5-'Ratios Calculated fix'!BA$428)/('Ratios Calculated fix'!BA$429-'Ratios Calculated fix'!BA$428)</f>
        <v>0.22388285229381871</v>
      </c>
      <c r="BB5" s="22" t="e">
        <f>('Ratios Calculated fix'!BB5-'Ratios Calculated fix'!BB$428)/('Ratios Calculated fix'!BB$429-'Ratios Calculated fix'!BB$428)</f>
        <v>#DIV/0!</v>
      </c>
      <c r="BC5" s="22">
        <f>('Ratios Calculated fix'!BC5-'Ratios Calculated fix'!BC$428)/('Ratios Calculated fix'!BC$429-'Ratios Calculated fix'!BC$428)</f>
        <v>0.31587908950341342</v>
      </c>
    </row>
    <row r="6" spans="1:55" x14ac:dyDescent="0.2">
      <c r="A6" s="3" t="s">
        <v>26</v>
      </c>
      <c r="B6" s="3" t="s">
        <v>27</v>
      </c>
      <c r="C6" s="3" t="s">
        <v>24</v>
      </c>
      <c r="D6" s="3">
        <v>61199</v>
      </c>
      <c r="E6" s="3" t="s">
        <v>16</v>
      </c>
      <c r="F6" s="3">
        <v>2019</v>
      </c>
      <c r="G6" s="3" t="s">
        <v>17</v>
      </c>
      <c r="H6" s="4">
        <v>43830</v>
      </c>
      <c r="I6" s="4">
        <v>43882</v>
      </c>
      <c r="J6" s="4">
        <v>43882</v>
      </c>
      <c r="K6" s="5">
        <v>1483000000</v>
      </c>
      <c r="L6" s="5">
        <v>1486000000</v>
      </c>
      <c r="M6" s="3" t="s">
        <v>28</v>
      </c>
      <c r="N6" s="21">
        <f>('Ratios Calculated fix'!N6-'Ratios Calculated fix'!N$428)/('Ratios Calculated fix'!N$429-'Ratios Calculated fix'!N$428)</f>
        <v>0.11592847817282211</v>
      </c>
      <c r="O6" s="22">
        <f>('Ratios Calculated fix'!O6-'Ratios Calculated fix'!O$428)/('Ratios Calculated fix'!O$429-'Ratios Calculated fix'!O$428)</f>
        <v>0.11167399076525895</v>
      </c>
      <c r="P6" s="22">
        <f>('Ratios Calculated fix'!P6-'Ratios Calculated fix'!P$428)/('Ratios Calculated fix'!P$429-'Ratios Calculated fix'!P$428)</f>
        <v>0.26450835785774318</v>
      </c>
      <c r="Q6" s="22">
        <f>('Ratios Calculated fix'!Q6-'Ratios Calculated fix'!Q$428)/('Ratios Calculated fix'!Q$429-'Ratios Calculated fix'!Q$428)</f>
        <v>0.84727238099616131</v>
      </c>
      <c r="R6" s="22">
        <f>('Ratios Calculated fix'!R6-'Ratios Calculated fix'!R$428)/('Ratios Calculated fix'!R$429-'Ratios Calculated fix'!R$428)</f>
        <v>0.25152581589469114</v>
      </c>
      <c r="S6" s="22">
        <f>('Ratios Calculated fix'!S6-'Ratios Calculated fix'!S$428)/('Ratios Calculated fix'!S$429-'Ratios Calculated fix'!S$428)</f>
        <v>7.9236774393308229E-2</v>
      </c>
      <c r="T6" s="22">
        <f>('Ratios Calculated fix'!T6-'Ratios Calculated fix'!T$428)/('Ratios Calculated fix'!T$429-'Ratios Calculated fix'!T$428)</f>
        <v>0.23990944615097903</v>
      </c>
      <c r="U6" s="22">
        <f>('Ratios Calculated fix'!U6-'Ratios Calculated fix'!U$428)/('Ratios Calculated fix'!U$429-'Ratios Calculated fix'!U$428)</f>
        <v>0.77526432001424506</v>
      </c>
      <c r="V6" s="22">
        <f>('Ratios Calculated fix'!V6-'Ratios Calculated fix'!V$428)/('Ratios Calculated fix'!V$429-'Ratios Calculated fix'!V$428)</f>
        <v>0.69491802706088357</v>
      </c>
      <c r="W6" s="22">
        <f>('Ratios Calculated fix'!W6-'Ratios Calculated fix'!W$428)/('Ratios Calculated fix'!W$429-'Ratios Calculated fix'!W$428)</f>
        <v>0.78471582370265591</v>
      </c>
      <c r="X6" s="22">
        <f>('Ratios Calculated fix'!X6-'Ratios Calculated fix'!X$428)/('Ratios Calculated fix'!X$429-'Ratios Calculated fix'!X$428)</f>
        <v>0.47946918796687643</v>
      </c>
      <c r="Y6" s="22">
        <f>('Ratios Calculated fix'!Y6-'Ratios Calculated fix'!Y$428)/('Ratios Calculated fix'!Y$429-'Ratios Calculated fix'!Y$428)</f>
        <v>0.37237259836114467</v>
      </c>
      <c r="Z6" s="22">
        <f>('Ratios Calculated fix'!Z6-'Ratios Calculated fix'!Z$428)/('Ratios Calculated fix'!Z$429-'Ratios Calculated fix'!Z$428)</f>
        <v>0.52053081203312357</v>
      </c>
      <c r="AA6" s="22">
        <f>('Ratios Calculated fix'!AA6-'Ratios Calculated fix'!AA$428)/('Ratios Calculated fix'!AA$429-'Ratios Calculated fix'!AA$428)</f>
        <v>0.28089269695794189</v>
      </c>
      <c r="AB6" s="22">
        <f>('Ratios Calculated fix'!AB6-'Ratios Calculated fix'!AB$428)/('Ratios Calculated fix'!AB$429-'Ratios Calculated fix'!AB$428)</f>
        <v>0.70978422752127301</v>
      </c>
      <c r="AC6" s="22">
        <f>('Ratios Calculated fix'!AC6-'Ratios Calculated fix'!AC$428)/('Ratios Calculated fix'!AC$429-'Ratios Calculated fix'!AC$428)</f>
        <v>0.76979167700004747</v>
      </c>
      <c r="AD6" s="22">
        <f>('Ratios Calculated fix'!AD6-'Ratios Calculated fix'!AD$428)/('Ratios Calculated fix'!AD$429-'Ratios Calculated fix'!AD$428)</f>
        <v>0.46811556981096075</v>
      </c>
      <c r="AE6" s="22">
        <f>('Ratios Calculated fix'!AE6-'Ratios Calculated fix'!AE$428)/('Ratios Calculated fix'!AE$429-'Ratios Calculated fix'!AE$428)</f>
        <v>0.59041055107685114</v>
      </c>
      <c r="AF6" s="22">
        <f>('Ratios Calculated fix'!AF6-'Ratios Calculated fix'!AF$428)/('Ratios Calculated fix'!AF$429-'Ratios Calculated fix'!AF$428)</f>
        <v>0.41049642403776437</v>
      </c>
      <c r="AG6" s="22" t="e">
        <f>('Ratios Calculated fix'!AG6-'Ratios Calculated fix'!AG$428)/('Ratios Calculated fix'!AG$429-'Ratios Calculated fix'!AG$428)</f>
        <v>#DIV/0!</v>
      </c>
      <c r="AH6" s="22" t="e">
        <f>('Ratios Calculated fix'!AH6-'Ratios Calculated fix'!AH$428)/('Ratios Calculated fix'!AH$429-'Ratios Calculated fix'!AH$428)</f>
        <v>#DIV/0!</v>
      </c>
      <c r="AI6" s="22">
        <f>('Ratios Calculated fix'!AI6-'Ratios Calculated fix'!AI$428)/('Ratios Calculated fix'!AI$429-'Ratios Calculated fix'!AI$428)</f>
        <v>0.59845125786167863</v>
      </c>
      <c r="AJ6" s="22">
        <f>('Ratios Calculated fix'!AJ6-'Ratios Calculated fix'!AJ$428)/('Ratios Calculated fix'!AJ$429-'Ratios Calculated fix'!AJ$428)</f>
        <v>0.2194199798444478</v>
      </c>
      <c r="AK6" s="22" t="e">
        <f>('Ratios Calculated fix'!AK6-'Ratios Calculated fix'!AK$428)/('Ratios Calculated fix'!AK$429-'Ratios Calculated fix'!AK$428)</f>
        <v>#DIV/0!</v>
      </c>
      <c r="AL6" s="22" t="e">
        <f>('Ratios Calculated fix'!AL6-'Ratios Calculated fix'!AL$428)/('Ratios Calculated fix'!AL$429-'Ratios Calculated fix'!AL$428)</f>
        <v>#DIV/0!</v>
      </c>
      <c r="AM6" s="22">
        <f>('Ratios Calculated fix'!AM6-'Ratios Calculated fix'!AM$428)/('Ratios Calculated fix'!AM$429-'Ratios Calculated fix'!AM$428)</f>
        <v>0.68127768039049896</v>
      </c>
      <c r="AN6" s="22">
        <f>('Ratios Calculated fix'!AN6-'Ratios Calculated fix'!AN$428)/('Ratios Calculated fix'!AN$429-'Ratios Calculated fix'!AN$428)</f>
        <v>0.79465735853275066</v>
      </c>
      <c r="AO6" s="22">
        <f>('Ratios Calculated fix'!AO6-'Ratios Calculated fix'!AO$428)/('Ratios Calculated fix'!AO$429-'Ratios Calculated fix'!AO$428)</f>
        <v>6.8269541121966218E-2</v>
      </c>
      <c r="AP6" s="22">
        <f>('Ratios Calculated fix'!AP6-'Ratios Calculated fix'!AP$428)/('Ratios Calculated fix'!AP$429-'Ratios Calculated fix'!AP$428)</f>
        <v>0.3600957391837854</v>
      </c>
      <c r="AQ6" s="22">
        <f>('Ratios Calculated fix'!AQ6-'Ratios Calculated fix'!AQ$428)/('Ratios Calculated fix'!AQ$429-'Ratios Calculated fix'!AQ$428)</f>
        <v>0.6750449025228269</v>
      </c>
      <c r="AR6" s="22">
        <f>('Ratios Calculated fix'!AR6-'Ratios Calculated fix'!AR$428)/('Ratios Calculated fix'!AR$429-'Ratios Calculated fix'!AR$428)</f>
        <v>0.6253561178243523</v>
      </c>
      <c r="AS6" s="22">
        <f>('Ratios Calculated fix'!AS6-'Ratios Calculated fix'!AS$428)/('Ratios Calculated fix'!AS$429-'Ratios Calculated fix'!AS$428)</f>
        <v>0.56092981398027963</v>
      </c>
      <c r="AT6" s="22">
        <f>('Ratios Calculated fix'!AT6-'Ratios Calculated fix'!AT$428)/('Ratios Calculated fix'!AT$429-'Ratios Calculated fix'!AT$428)</f>
        <v>0.51537932840123279</v>
      </c>
      <c r="AU6" s="22">
        <f>('Ratios Calculated fix'!AU6-'Ratios Calculated fix'!AU$428)/('Ratios Calculated fix'!AU$429-'Ratios Calculated fix'!AU$428)</f>
        <v>0.35872953501726723</v>
      </c>
      <c r="AV6" s="22" t="e">
        <f>('Ratios Calculated fix'!AV6-'Ratios Calculated fix'!AV$428)/('Ratios Calculated fix'!AV$429-'Ratios Calculated fix'!AV$428)</f>
        <v>#DIV/0!</v>
      </c>
      <c r="AW6" s="22" t="e">
        <f>('Ratios Calculated fix'!AW6-'Ratios Calculated fix'!AW$428)/('Ratios Calculated fix'!AW$429-'Ratios Calculated fix'!AW$428)</f>
        <v>#DIV/0!</v>
      </c>
      <c r="AX6" s="22" t="e">
        <f>('Ratios Calculated fix'!AX6-'Ratios Calculated fix'!AX$428)/('Ratios Calculated fix'!AX$429-'Ratios Calculated fix'!AX$428)</f>
        <v>#DIV/0!</v>
      </c>
      <c r="AY6" s="22">
        <f>('Ratios Calculated fix'!AY6-'Ratios Calculated fix'!AY$428)/('Ratios Calculated fix'!AY$429-'Ratios Calculated fix'!AY$428)</f>
        <v>0.74913279969450697</v>
      </c>
      <c r="AZ6" s="22">
        <f>('Ratios Calculated fix'!AZ6-'Ratios Calculated fix'!AZ$428)/('Ratios Calculated fix'!AZ$429-'Ratios Calculated fix'!AZ$428)</f>
        <v>0.7697314687911252</v>
      </c>
      <c r="BA6" s="22">
        <f>('Ratios Calculated fix'!BA6-'Ratios Calculated fix'!BA$428)/('Ratios Calculated fix'!BA$429-'Ratios Calculated fix'!BA$428)</f>
        <v>0.2234689322453593</v>
      </c>
      <c r="BB6" s="22" t="e">
        <f>('Ratios Calculated fix'!BB6-'Ratios Calculated fix'!BB$428)/('Ratios Calculated fix'!BB$429-'Ratios Calculated fix'!BB$428)</f>
        <v>#DIV/0!</v>
      </c>
      <c r="BC6" s="22">
        <f>('Ratios Calculated fix'!BC6-'Ratios Calculated fix'!BC$428)/('Ratios Calculated fix'!BC$429-'Ratios Calculated fix'!BC$428)</f>
        <v>0.22062558112956818</v>
      </c>
    </row>
    <row r="7" spans="1:55" x14ac:dyDescent="0.2">
      <c r="A7" s="3" t="s">
        <v>115</v>
      </c>
      <c r="B7" s="3" t="s">
        <v>116</v>
      </c>
      <c r="C7" s="3" t="s">
        <v>24</v>
      </c>
      <c r="D7" s="3">
        <v>187024</v>
      </c>
      <c r="E7" s="3" t="s">
        <v>16</v>
      </c>
      <c r="F7" s="3">
        <v>2019</v>
      </c>
      <c r="G7" s="3" t="s">
        <v>17</v>
      </c>
      <c r="H7" s="4">
        <v>43738</v>
      </c>
      <c r="I7" s="4">
        <v>43788</v>
      </c>
      <c r="J7" s="4">
        <v>43788</v>
      </c>
      <c r="K7" s="5">
        <v>207967000</v>
      </c>
      <c r="L7" s="5">
        <v>209667000</v>
      </c>
      <c r="M7" s="3" t="s">
        <v>117</v>
      </c>
      <c r="N7" s="21">
        <f>('Ratios Calculated fix'!N7-'Ratios Calculated fix'!N$428)/('Ratios Calculated fix'!N$429-'Ratios Calculated fix'!N$428)</f>
        <v>3.4505293825257369E-2</v>
      </c>
      <c r="O7" s="22">
        <f>('Ratios Calculated fix'!O7-'Ratios Calculated fix'!O$428)/('Ratios Calculated fix'!O$429-'Ratios Calculated fix'!O$428)</f>
        <v>2.0831022970196813E-2</v>
      </c>
      <c r="P7" s="22">
        <f>('Ratios Calculated fix'!P7-'Ratios Calculated fix'!P$428)/('Ratios Calculated fix'!P$429-'Ratios Calculated fix'!P$428)</f>
        <v>1.1777823452243251E-2</v>
      </c>
      <c r="Q7" s="22">
        <f>('Ratios Calculated fix'!Q7-'Ratios Calculated fix'!Q$428)/('Ratios Calculated fix'!Q$429-'Ratios Calculated fix'!Q$428)</f>
        <v>0.88812975890821133</v>
      </c>
      <c r="R7" s="22">
        <f>('Ratios Calculated fix'!R7-'Ratios Calculated fix'!R$428)/('Ratios Calculated fix'!R$429-'Ratios Calculated fix'!R$428)</f>
        <v>3.8532376316947864E-2</v>
      </c>
      <c r="S7" s="22">
        <f>('Ratios Calculated fix'!S7-'Ratios Calculated fix'!S$428)/('Ratios Calculated fix'!S$429-'Ratios Calculated fix'!S$428)</f>
        <v>6.6769143060532452E-3</v>
      </c>
      <c r="T7" s="22">
        <f>('Ratios Calculated fix'!T7-'Ratios Calculated fix'!T$428)/('Ratios Calculated fix'!T$429-'Ratios Calculated fix'!T$428)</f>
        <v>3.7738321599076474E-2</v>
      </c>
      <c r="U7" s="22">
        <f>('Ratios Calculated fix'!U7-'Ratios Calculated fix'!U$428)/('Ratios Calculated fix'!U$429-'Ratios Calculated fix'!U$428)</f>
        <v>0.81313414095033243</v>
      </c>
      <c r="V7" s="22">
        <f>('Ratios Calculated fix'!V7-'Ratios Calculated fix'!V$428)/('Ratios Calculated fix'!V$429-'Ratios Calculated fix'!V$428)</f>
        <v>0.70969176154227787</v>
      </c>
      <c r="W7" s="22">
        <f>('Ratios Calculated fix'!W7-'Ratios Calculated fix'!W$428)/('Ratios Calculated fix'!W$429-'Ratios Calculated fix'!W$428)</f>
        <v>0.82600496862198347</v>
      </c>
      <c r="X7" s="22">
        <f>('Ratios Calculated fix'!X7-'Ratios Calculated fix'!X$428)/('Ratios Calculated fix'!X$429-'Ratios Calculated fix'!X$428)</f>
        <v>0.62058961043652128</v>
      </c>
      <c r="Y7" s="22">
        <f>('Ratios Calculated fix'!Y7-'Ratios Calculated fix'!Y$428)/('Ratios Calculated fix'!Y$429-'Ratios Calculated fix'!Y$428)</f>
        <v>0.40946923581478412</v>
      </c>
      <c r="Z7" s="22">
        <f>('Ratios Calculated fix'!Z7-'Ratios Calculated fix'!Z$428)/('Ratios Calculated fix'!Z$429-'Ratios Calculated fix'!Z$428)</f>
        <v>0.37941038956347867</v>
      </c>
      <c r="AA7" s="22">
        <f>('Ratios Calculated fix'!AA7-'Ratios Calculated fix'!AA$428)/('Ratios Calculated fix'!AA$429-'Ratios Calculated fix'!AA$428)</f>
        <v>0.27460688000846323</v>
      </c>
      <c r="AB7" s="22">
        <f>('Ratios Calculated fix'!AB7-'Ratios Calculated fix'!AB$428)/('Ratios Calculated fix'!AB$429-'Ratios Calculated fix'!AB$428)</f>
        <v>0.75992602745138782</v>
      </c>
      <c r="AC7" s="22">
        <f>('Ratios Calculated fix'!AC7-'Ratios Calculated fix'!AC$428)/('Ratios Calculated fix'!AC$429-'Ratios Calculated fix'!AC$428)</f>
        <v>0</v>
      </c>
      <c r="AD7" s="22">
        <f>('Ratios Calculated fix'!AD7-'Ratios Calculated fix'!AD$428)/('Ratios Calculated fix'!AD$429-'Ratios Calculated fix'!AD$428)</f>
        <v>9.9207918293399588E-2</v>
      </c>
      <c r="AE7" s="22">
        <f>('Ratios Calculated fix'!AE7-'Ratios Calculated fix'!AE$428)/('Ratios Calculated fix'!AE$429-'Ratios Calculated fix'!AE$428)</f>
        <v>0.1673964470514275</v>
      </c>
      <c r="AF7" s="22">
        <f>('Ratios Calculated fix'!AF7-'Ratios Calculated fix'!AF$428)/('Ratios Calculated fix'!AF$429-'Ratios Calculated fix'!AF$428)</f>
        <v>0.3107789580811916</v>
      </c>
      <c r="AG7" s="22" t="e">
        <f>('Ratios Calculated fix'!AG7-'Ratios Calculated fix'!AG$428)/('Ratios Calculated fix'!AG$429-'Ratios Calculated fix'!AG$428)</f>
        <v>#DIV/0!</v>
      </c>
      <c r="AH7" s="22" t="e">
        <f>('Ratios Calculated fix'!AH7-'Ratios Calculated fix'!AH$428)/('Ratios Calculated fix'!AH$429-'Ratios Calculated fix'!AH$428)</f>
        <v>#DIV/0!</v>
      </c>
      <c r="AI7" s="22">
        <f>('Ratios Calculated fix'!AI7-'Ratios Calculated fix'!AI$428)/('Ratios Calculated fix'!AI$429-'Ratios Calculated fix'!AI$428)</f>
        <v>0.5391893594864422</v>
      </c>
      <c r="AJ7" s="22">
        <f>('Ratios Calculated fix'!AJ7-'Ratios Calculated fix'!AJ$428)/('Ratios Calculated fix'!AJ$429-'Ratios Calculated fix'!AJ$428)</f>
        <v>8.6042352232752611E-2</v>
      </c>
      <c r="AK7" s="22" t="e">
        <f>('Ratios Calculated fix'!AK7-'Ratios Calculated fix'!AK$428)/('Ratios Calculated fix'!AK$429-'Ratios Calculated fix'!AK$428)</f>
        <v>#DIV/0!</v>
      </c>
      <c r="AL7" s="22" t="e">
        <f>('Ratios Calculated fix'!AL7-'Ratios Calculated fix'!AL$428)/('Ratios Calculated fix'!AL$429-'Ratios Calculated fix'!AL$428)</f>
        <v>#DIV/0!</v>
      </c>
      <c r="AM7" s="22">
        <f>('Ratios Calculated fix'!AM7-'Ratios Calculated fix'!AM$428)/('Ratios Calculated fix'!AM$429-'Ratios Calculated fix'!AM$428)</f>
        <v>0.71425710773189677</v>
      </c>
      <c r="AN7" s="22">
        <f>('Ratios Calculated fix'!AN7-'Ratios Calculated fix'!AN$428)/('Ratios Calculated fix'!AN$429-'Ratios Calculated fix'!AN$428)</f>
        <v>0.92731557432448353</v>
      </c>
      <c r="AO7" s="22">
        <f>('Ratios Calculated fix'!AO7-'Ratios Calculated fix'!AO$428)/('Ratios Calculated fix'!AO$429-'Ratios Calculated fix'!AO$428)</f>
        <v>1</v>
      </c>
      <c r="AP7" s="22">
        <f>('Ratios Calculated fix'!AP7-'Ratios Calculated fix'!AP$428)/('Ratios Calculated fix'!AP$429-'Ratios Calculated fix'!AP$428)</f>
        <v>0.28197656676828747</v>
      </c>
      <c r="AQ7" s="22">
        <f>('Ratios Calculated fix'!AQ7-'Ratios Calculated fix'!AQ$428)/('Ratios Calculated fix'!AQ$429-'Ratios Calculated fix'!AQ$428)</f>
        <v>0.59358254150239964</v>
      </c>
      <c r="AR7" s="22">
        <f>('Ratios Calculated fix'!AR7-'Ratios Calculated fix'!AR$428)/('Ratios Calculated fix'!AR$429-'Ratios Calculated fix'!AR$428)</f>
        <v>0.17974678425448243</v>
      </c>
      <c r="AS7" s="22">
        <f>('Ratios Calculated fix'!AS7-'Ratios Calculated fix'!AS$428)/('Ratios Calculated fix'!AS$429-'Ratios Calculated fix'!AS$428)</f>
        <v>0.37597318784070161</v>
      </c>
      <c r="AT7" s="22">
        <f>('Ratios Calculated fix'!AT7-'Ratios Calculated fix'!AT$428)/('Ratios Calculated fix'!AT$429-'Ratios Calculated fix'!AT$428)</f>
        <v>0.34635445727855019</v>
      </c>
      <c r="AU7" s="22">
        <f>('Ratios Calculated fix'!AU7-'Ratios Calculated fix'!AU$428)/('Ratios Calculated fix'!AU$429-'Ratios Calculated fix'!AU$428)</f>
        <v>0.25718009760675609</v>
      </c>
      <c r="AV7" s="22" t="e">
        <f>('Ratios Calculated fix'!AV7-'Ratios Calculated fix'!AV$428)/('Ratios Calculated fix'!AV$429-'Ratios Calculated fix'!AV$428)</f>
        <v>#DIV/0!</v>
      </c>
      <c r="AW7" s="22" t="e">
        <f>('Ratios Calculated fix'!AW7-'Ratios Calculated fix'!AW$428)/('Ratios Calculated fix'!AW$429-'Ratios Calculated fix'!AW$428)</f>
        <v>#DIV/0!</v>
      </c>
      <c r="AX7" s="22" t="e">
        <f>('Ratios Calculated fix'!AX7-'Ratios Calculated fix'!AX$428)/('Ratios Calculated fix'!AX$429-'Ratios Calculated fix'!AX$428)</f>
        <v>#DIV/0!</v>
      </c>
      <c r="AY7" s="22">
        <f>('Ratios Calculated fix'!AY7-'Ratios Calculated fix'!AY$428)/('Ratios Calculated fix'!AY$429-'Ratios Calculated fix'!AY$428)</f>
        <v>0.74579197559687593</v>
      </c>
      <c r="AZ7" s="22">
        <f>('Ratios Calculated fix'!AZ7-'Ratios Calculated fix'!AZ$428)/('Ratios Calculated fix'!AZ$429-'Ratios Calculated fix'!AZ$428)</f>
        <v>0.76785454082224136</v>
      </c>
      <c r="BA7" s="22">
        <f>('Ratios Calculated fix'!BA7-'Ratios Calculated fix'!BA$428)/('Ratios Calculated fix'!BA$429-'Ratios Calculated fix'!BA$428)</f>
        <v>0.22416009321833832</v>
      </c>
      <c r="BB7" s="22" t="e">
        <f>('Ratios Calculated fix'!BB7-'Ratios Calculated fix'!BB$428)/('Ratios Calculated fix'!BB$429-'Ratios Calculated fix'!BB$428)</f>
        <v>#DIV/0!</v>
      </c>
      <c r="BC7" s="22">
        <f>('Ratios Calculated fix'!BC7-'Ratios Calculated fix'!BC$428)/('Ratios Calculated fix'!BC$429-'Ratios Calculated fix'!BC$428)</f>
        <v>0.25705853211451152</v>
      </c>
    </row>
    <row r="8" spans="1:55" x14ac:dyDescent="0.2">
      <c r="A8" s="3" t="s">
        <v>29</v>
      </c>
      <c r="B8" s="3" t="s">
        <v>30</v>
      </c>
      <c r="C8" s="3" t="s">
        <v>24</v>
      </c>
      <c r="D8" s="3">
        <v>445587</v>
      </c>
      <c r="E8" s="3" t="s">
        <v>16</v>
      </c>
      <c r="F8" s="3">
        <v>2019</v>
      </c>
      <c r="G8" s="3" t="s">
        <v>17</v>
      </c>
      <c r="H8" s="4">
        <v>43921</v>
      </c>
      <c r="I8" s="4">
        <v>43972</v>
      </c>
      <c r="J8" s="4">
        <v>43972</v>
      </c>
      <c r="K8" s="5">
        <v>45042000</v>
      </c>
      <c r="L8" s="5">
        <v>45565000</v>
      </c>
      <c r="M8" s="3" t="s">
        <v>31</v>
      </c>
      <c r="N8" s="21">
        <f>('Ratios Calculated fix'!N8-'Ratios Calculated fix'!N$428)/('Ratios Calculated fix'!N$429-'Ratios Calculated fix'!N$428)</f>
        <v>0.1760536820876108</v>
      </c>
      <c r="O8" s="22">
        <f>('Ratios Calculated fix'!O8-'Ratios Calculated fix'!O$428)/('Ratios Calculated fix'!O$429-'Ratios Calculated fix'!O$428)</f>
        <v>0.15107164856002164</v>
      </c>
      <c r="P8" s="22">
        <f>('Ratios Calculated fix'!P8-'Ratios Calculated fix'!P$428)/('Ratios Calculated fix'!P$429-'Ratios Calculated fix'!P$428)</f>
        <v>0.34692387377492073</v>
      </c>
      <c r="Q8" s="22">
        <f>('Ratios Calculated fix'!Q8-'Ratios Calculated fix'!Q$428)/('Ratios Calculated fix'!Q$429-'Ratios Calculated fix'!Q$428)</f>
        <v>0.86778740312566716</v>
      </c>
      <c r="R8" s="22">
        <f>('Ratios Calculated fix'!R8-'Ratios Calculated fix'!R$428)/('Ratios Calculated fix'!R$429-'Ratios Calculated fix'!R$428)</f>
        <v>0</v>
      </c>
      <c r="S8" s="22">
        <f>('Ratios Calculated fix'!S8-'Ratios Calculated fix'!S$428)/('Ratios Calculated fix'!S$429-'Ratios Calculated fix'!S$428)</f>
        <v>0</v>
      </c>
      <c r="T8" s="22">
        <f>('Ratios Calculated fix'!T8-'Ratios Calculated fix'!T$428)/('Ratios Calculated fix'!T$429-'Ratios Calculated fix'!T$428)</f>
        <v>0</v>
      </c>
      <c r="U8" s="22">
        <f>('Ratios Calculated fix'!U8-'Ratios Calculated fix'!U$428)/('Ratios Calculated fix'!U$429-'Ratios Calculated fix'!U$428)</f>
        <v>0.80725306381245165</v>
      </c>
      <c r="V8" s="22">
        <f>('Ratios Calculated fix'!V8-'Ratios Calculated fix'!V$428)/('Ratios Calculated fix'!V$429-'Ratios Calculated fix'!V$428)</f>
        <v>0.70833495319453676</v>
      </c>
      <c r="W8" s="22">
        <f>('Ratios Calculated fix'!W8-'Ratios Calculated fix'!W$428)/('Ratios Calculated fix'!W$429-'Ratios Calculated fix'!W$428)</f>
        <v>0.81944824653588433</v>
      </c>
      <c r="X8" s="22">
        <f>('Ratios Calculated fix'!X8-'Ratios Calculated fix'!X$428)/('Ratios Calculated fix'!X$429-'Ratios Calculated fix'!X$428)</f>
        <v>0.45084413728005629</v>
      </c>
      <c r="Y8" s="22">
        <f>('Ratios Calculated fix'!Y8-'Ratios Calculated fix'!Y$428)/('Ratios Calculated fix'!Y$429-'Ratios Calculated fix'!Y$428)</f>
        <v>0.53081823477131718</v>
      </c>
      <c r="Z8" s="22">
        <f>('Ratios Calculated fix'!Z8-'Ratios Calculated fix'!Z$428)/('Ratios Calculated fix'!Z$429-'Ratios Calculated fix'!Z$428)</f>
        <v>0.54915586271994365</v>
      </c>
      <c r="AA8" s="22">
        <f>('Ratios Calculated fix'!AA8-'Ratios Calculated fix'!AA$428)/('Ratios Calculated fix'!AA$429-'Ratios Calculated fix'!AA$428)</f>
        <v>4.2158565248913565E-2</v>
      </c>
      <c r="AB8" s="22">
        <f>('Ratios Calculated fix'!AB8-'Ratios Calculated fix'!AB$428)/('Ratios Calculated fix'!AB$429-'Ratios Calculated fix'!AB$428)</f>
        <v>0.99837429744463324</v>
      </c>
      <c r="AC8" s="22">
        <f>('Ratios Calculated fix'!AC8-'Ratios Calculated fix'!AC$428)/('Ratios Calculated fix'!AC$429-'Ratios Calculated fix'!AC$428)</f>
        <v>0.81476427349813452</v>
      </c>
      <c r="AD8" s="22">
        <f>('Ratios Calculated fix'!AD8-'Ratios Calculated fix'!AD$428)/('Ratios Calculated fix'!AD$429-'Ratios Calculated fix'!AD$428)</f>
        <v>0.38774190854123369</v>
      </c>
      <c r="AE8" s="22">
        <f>('Ratios Calculated fix'!AE8-'Ratios Calculated fix'!AE$428)/('Ratios Calculated fix'!AE$429-'Ratios Calculated fix'!AE$428)</f>
        <v>0.49890086661407218</v>
      </c>
      <c r="AF8" s="22">
        <f>('Ratios Calculated fix'!AF8-'Ratios Calculated fix'!AF$428)/('Ratios Calculated fix'!AF$429-'Ratios Calculated fix'!AF$428)</f>
        <v>0.41242268544585947</v>
      </c>
      <c r="AG8" s="22" t="e">
        <f>('Ratios Calculated fix'!AG8-'Ratios Calculated fix'!AG$428)/('Ratios Calculated fix'!AG$429-'Ratios Calculated fix'!AG$428)</f>
        <v>#DIV/0!</v>
      </c>
      <c r="AH8" s="22" t="e">
        <f>('Ratios Calculated fix'!AH8-'Ratios Calculated fix'!AH$428)/('Ratios Calculated fix'!AH$429-'Ratios Calculated fix'!AH$428)</f>
        <v>#DIV/0!</v>
      </c>
      <c r="AI8" s="22">
        <f>('Ratios Calculated fix'!AI8-'Ratios Calculated fix'!AI$428)/('Ratios Calculated fix'!AI$429-'Ratios Calculated fix'!AI$428)</f>
        <v>0.54203667133110944</v>
      </c>
      <c r="AJ8" s="22">
        <f>('Ratios Calculated fix'!AJ8-'Ratios Calculated fix'!AJ$428)/('Ratios Calculated fix'!AJ$429-'Ratios Calculated fix'!AJ$428)</f>
        <v>0.48300178398505772</v>
      </c>
      <c r="AK8" s="22" t="e">
        <f>('Ratios Calculated fix'!AK8-'Ratios Calculated fix'!AK$428)/('Ratios Calculated fix'!AK$429-'Ratios Calculated fix'!AK$428)</f>
        <v>#DIV/0!</v>
      </c>
      <c r="AL8" s="22" t="e">
        <f>('Ratios Calculated fix'!AL8-'Ratios Calculated fix'!AL$428)/('Ratios Calculated fix'!AL$429-'Ratios Calculated fix'!AL$428)</f>
        <v>#DIV/0!</v>
      </c>
      <c r="AM8" s="22">
        <f>('Ratios Calculated fix'!AM8-'Ratios Calculated fix'!AM$428)/('Ratios Calculated fix'!AM$429-'Ratios Calculated fix'!AM$428)</f>
        <v>0.71174507890233463</v>
      </c>
      <c r="AN8" s="22">
        <f>('Ratios Calculated fix'!AN8-'Ratios Calculated fix'!AN$428)/('Ratios Calculated fix'!AN$429-'Ratios Calculated fix'!AN$428)</f>
        <v>0.80472003458855057</v>
      </c>
      <c r="AO8" s="22">
        <f>('Ratios Calculated fix'!AO8-'Ratios Calculated fix'!AO$428)/('Ratios Calculated fix'!AO$429-'Ratios Calculated fix'!AO$428)</f>
        <v>0.13861611484320183</v>
      </c>
      <c r="AP8" s="22">
        <f>('Ratios Calculated fix'!AP8-'Ratios Calculated fix'!AP$428)/('Ratios Calculated fix'!AP$429-'Ratios Calculated fix'!AP$428)</f>
        <v>0.3605261627766167</v>
      </c>
      <c r="AQ8" s="22">
        <f>('Ratios Calculated fix'!AQ8-'Ratios Calculated fix'!AQ$428)/('Ratios Calculated fix'!AQ$429-'Ratios Calculated fix'!AQ$428)</f>
        <v>0.77096975379670918</v>
      </c>
      <c r="AR8" s="22">
        <f>('Ratios Calculated fix'!AR8-'Ratios Calculated fix'!AR$428)/('Ratios Calculated fix'!AR$429-'Ratios Calculated fix'!AR$428)</f>
        <v>0.5954346995868498</v>
      </c>
      <c r="AS8" s="22">
        <f>('Ratios Calculated fix'!AS8-'Ratios Calculated fix'!AS$428)/('Ratios Calculated fix'!AS$429-'Ratios Calculated fix'!AS$428)</f>
        <v>0.33239135898206162</v>
      </c>
      <c r="AT8" s="22">
        <f>('Ratios Calculated fix'!AT8-'Ratios Calculated fix'!AT$428)/('Ratios Calculated fix'!AT$429-'Ratios Calculated fix'!AT$428)</f>
        <v>0.72152040706408815</v>
      </c>
      <c r="AU8" s="22">
        <f>('Ratios Calculated fix'!AU8-'Ratios Calculated fix'!AU$428)/('Ratios Calculated fix'!AU$429-'Ratios Calculated fix'!AU$428)</f>
        <v>0.42548794090050901</v>
      </c>
      <c r="AV8" s="22" t="e">
        <f>('Ratios Calculated fix'!AV8-'Ratios Calculated fix'!AV$428)/('Ratios Calculated fix'!AV$429-'Ratios Calculated fix'!AV$428)</f>
        <v>#DIV/0!</v>
      </c>
      <c r="AW8" s="22" t="e">
        <f>('Ratios Calculated fix'!AW8-'Ratios Calculated fix'!AW$428)/('Ratios Calculated fix'!AW$429-'Ratios Calculated fix'!AW$428)</f>
        <v>#DIV/0!</v>
      </c>
      <c r="AX8" s="22" t="e">
        <f>('Ratios Calculated fix'!AX8-'Ratios Calculated fix'!AX$428)/('Ratios Calculated fix'!AX$429-'Ratios Calculated fix'!AX$428)</f>
        <v>#DIV/0!</v>
      </c>
      <c r="AY8" s="22">
        <f>('Ratios Calculated fix'!AY8-'Ratios Calculated fix'!AY$428)/('Ratios Calculated fix'!AY$429-'Ratios Calculated fix'!AY$428)</f>
        <v>0.7440745832666682</v>
      </c>
      <c r="AZ8" s="22">
        <f>('Ratios Calculated fix'!AZ8-'Ratios Calculated fix'!AZ$428)/('Ratios Calculated fix'!AZ$429-'Ratios Calculated fix'!AZ$428)</f>
        <v>0.76538614621964618</v>
      </c>
      <c r="BA8" s="22">
        <f>('Ratios Calculated fix'!BA8-'Ratios Calculated fix'!BA$428)/('Ratios Calculated fix'!BA$429-'Ratios Calculated fix'!BA$428)</f>
        <v>0.22239298303800281</v>
      </c>
      <c r="BB8" s="22" t="e">
        <f>('Ratios Calculated fix'!BB8-'Ratios Calculated fix'!BB$428)/('Ratios Calculated fix'!BB$429-'Ratios Calculated fix'!BB$428)</f>
        <v>#DIV/0!</v>
      </c>
      <c r="BC8" s="22">
        <f>('Ratios Calculated fix'!BC8-'Ratios Calculated fix'!BC$428)/('Ratios Calculated fix'!BC$429-'Ratios Calculated fix'!BC$428)</f>
        <v>0.2751768085481287</v>
      </c>
    </row>
    <row r="9" spans="1:55" x14ac:dyDescent="0.2">
      <c r="A9" s="3" t="s">
        <v>22</v>
      </c>
      <c r="B9" s="3" t="s">
        <v>23</v>
      </c>
      <c r="C9" s="3" t="s">
        <v>24</v>
      </c>
      <c r="D9" s="3">
        <v>63877</v>
      </c>
      <c r="E9" s="3" t="s">
        <v>16</v>
      </c>
      <c r="F9" s="3">
        <v>2019</v>
      </c>
      <c r="G9" s="3" t="s">
        <v>17</v>
      </c>
      <c r="H9" s="4">
        <v>43830</v>
      </c>
      <c r="I9" s="4">
        <v>43882</v>
      </c>
      <c r="J9" s="4">
        <v>43882</v>
      </c>
      <c r="K9" s="5">
        <v>1768297000</v>
      </c>
      <c r="L9" s="5">
        <v>1781843000</v>
      </c>
      <c r="M9" s="3" t="s">
        <v>25</v>
      </c>
      <c r="N9" s="21">
        <f>('Ratios Calculated fix'!N9-'Ratios Calculated fix'!N$428)/('Ratios Calculated fix'!N$429-'Ratios Calculated fix'!N$428)</f>
        <v>5.247075499617837E-2</v>
      </c>
      <c r="O9" s="22">
        <f>('Ratios Calculated fix'!O9-'Ratios Calculated fix'!O$428)/('Ratios Calculated fix'!O$429-'Ratios Calculated fix'!O$428)</f>
        <v>3.7940009321865052E-2</v>
      </c>
      <c r="P9" s="22">
        <f>('Ratios Calculated fix'!P9-'Ratios Calculated fix'!P$428)/('Ratios Calculated fix'!P$429-'Ratios Calculated fix'!P$428)</f>
        <v>3.9351629494505727E-2</v>
      </c>
      <c r="Q9" s="22">
        <f>('Ratios Calculated fix'!Q9-'Ratios Calculated fix'!Q$428)/('Ratios Calculated fix'!Q$429-'Ratios Calculated fix'!Q$428)</f>
        <v>0.86953656476352237</v>
      </c>
      <c r="R9" s="22">
        <f>('Ratios Calculated fix'!R9-'Ratios Calculated fix'!R$428)/('Ratios Calculated fix'!R$429-'Ratios Calculated fix'!R$428)</f>
        <v>8.9753624025655454E-2</v>
      </c>
      <c r="S9" s="22">
        <f>('Ratios Calculated fix'!S9-'Ratios Calculated fix'!S$428)/('Ratios Calculated fix'!S$429-'Ratios Calculated fix'!S$428)</f>
        <v>4.0962537473326066E-2</v>
      </c>
      <c r="T9" s="22">
        <f>('Ratios Calculated fix'!T9-'Ratios Calculated fix'!T$428)/('Ratios Calculated fix'!T$429-'Ratios Calculated fix'!T$428)</f>
        <v>8.3319073238699179E-2</v>
      </c>
      <c r="U9" s="22">
        <f>('Ratios Calculated fix'!U9-'Ratios Calculated fix'!U$428)/('Ratios Calculated fix'!U$429-'Ratios Calculated fix'!U$428)</f>
        <v>0.8095233079540779</v>
      </c>
      <c r="V9" s="22">
        <f>('Ratios Calculated fix'!V9-'Ratios Calculated fix'!V$428)/('Ratios Calculated fix'!V$429-'Ratios Calculated fix'!V$428)</f>
        <v>0.70971444474222745</v>
      </c>
      <c r="W9" s="22">
        <f>('Ratios Calculated fix'!W9-'Ratios Calculated fix'!W$428)/('Ratios Calculated fix'!W$429-'Ratios Calculated fix'!W$428)</f>
        <v>0.82184728998260326</v>
      </c>
      <c r="X9" s="22">
        <f>('Ratios Calculated fix'!X9-'Ratios Calculated fix'!X$428)/('Ratios Calculated fix'!X$429-'Ratios Calculated fix'!X$428)</f>
        <v>0.19730682949925854</v>
      </c>
      <c r="Y9" s="22">
        <f>('Ratios Calculated fix'!Y9-'Ratios Calculated fix'!Y$428)/('Ratios Calculated fix'!Y$429-'Ratios Calculated fix'!Y$428)</f>
        <v>0.56375985010115603</v>
      </c>
      <c r="Z9" s="22">
        <f>('Ratios Calculated fix'!Z9-'Ratios Calculated fix'!Z$428)/('Ratios Calculated fix'!Z$429-'Ratios Calculated fix'!Z$428)</f>
        <v>0.8026931705007414</v>
      </c>
      <c r="AA9" s="22">
        <f>('Ratios Calculated fix'!AA9-'Ratios Calculated fix'!AA$428)/('Ratios Calculated fix'!AA$429-'Ratios Calculated fix'!AA$428)</f>
        <v>0.54810413368812771</v>
      </c>
      <c r="AB9" s="22">
        <f>('Ratios Calculated fix'!AB9-'Ratios Calculated fix'!AB$428)/('Ratios Calculated fix'!AB$429-'Ratios Calculated fix'!AB$428)</f>
        <v>0.87465615621433879</v>
      </c>
      <c r="AC9" s="22">
        <f>('Ratios Calculated fix'!AC9-'Ratios Calculated fix'!AC$428)/('Ratios Calculated fix'!AC$429-'Ratios Calculated fix'!AC$428)</f>
        <v>0.57307205940834161</v>
      </c>
      <c r="AD9" s="22">
        <f>('Ratios Calculated fix'!AD9-'Ratios Calculated fix'!AD$428)/('Ratios Calculated fix'!AD$429-'Ratios Calculated fix'!AD$428)</f>
        <v>0.29213014545875893</v>
      </c>
      <c r="AE9" s="22">
        <f>('Ratios Calculated fix'!AE9-'Ratios Calculated fix'!AE$428)/('Ratios Calculated fix'!AE$429-'Ratios Calculated fix'!AE$428)</f>
        <v>0.31950066492361795</v>
      </c>
      <c r="AF9" s="22">
        <f>('Ratios Calculated fix'!AF9-'Ratios Calculated fix'!AF$428)/('Ratios Calculated fix'!AF$429-'Ratios Calculated fix'!AF$428)</f>
        <v>0.35836769463130624</v>
      </c>
      <c r="AG9" s="22" t="e">
        <f>('Ratios Calculated fix'!AG9-'Ratios Calculated fix'!AG$428)/('Ratios Calculated fix'!AG$429-'Ratios Calculated fix'!AG$428)</f>
        <v>#DIV/0!</v>
      </c>
      <c r="AH9" s="22" t="e">
        <f>('Ratios Calculated fix'!AH9-'Ratios Calculated fix'!AH$428)/('Ratios Calculated fix'!AH$429-'Ratios Calculated fix'!AH$428)</f>
        <v>#DIV/0!</v>
      </c>
      <c r="AI9" s="22">
        <f>('Ratios Calculated fix'!AI9-'Ratios Calculated fix'!AI$428)/('Ratios Calculated fix'!AI$429-'Ratios Calculated fix'!AI$428)</f>
        <v>0.53171772416612217</v>
      </c>
      <c r="AJ9" s="22">
        <f>('Ratios Calculated fix'!AJ9-'Ratios Calculated fix'!AJ$428)/('Ratios Calculated fix'!AJ$429-'Ratios Calculated fix'!AJ$428)</f>
        <v>0.16954269504316652</v>
      </c>
      <c r="AK9" s="22" t="e">
        <f>('Ratios Calculated fix'!AK9-'Ratios Calculated fix'!AK$428)/('Ratios Calculated fix'!AK$429-'Ratios Calculated fix'!AK$428)</f>
        <v>#DIV/0!</v>
      </c>
      <c r="AL9" s="22" t="e">
        <f>('Ratios Calculated fix'!AL9-'Ratios Calculated fix'!AL$428)/('Ratios Calculated fix'!AL$429-'Ratios Calculated fix'!AL$428)</f>
        <v>#DIV/0!</v>
      </c>
      <c r="AM9" s="22">
        <f>('Ratios Calculated fix'!AM9-'Ratios Calculated fix'!AM$428)/('Ratios Calculated fix'!AM$429-'Ratios Calculated fix'!AM$428)</f>
        <v>0.70982627648496333</v>
      </c>
      <c r="AN9" s="22">
        <f>('Ratios Calculated fix'!AN9-'Ratios Calculated fix'!AN$428)/('Ratios Calculated fix'!AN$429-'Ratios Calculated fix'!AN$428)</f>
        <v>0.80519635729450889</v>
      </c>
      <c r="AO9" s="22">
        <f>('Ratios Calculated fix'!AO9-'Ratios Calculated fix'!AO$428)/('Ratios Calculated fix'!AO$429-'Ratios Calculated fix'!AO$428)</f>
        <v>8.9655925097624795E-2</v>
      </c>
      <c r="AP9" s="22">
        <f>('Ratios Calculated fix'!AP9-'Ratios Calculated fix'!AP$428)/('Ratios Calculated fix'!AP$429-'Ratios Calculated fix'!AP$428)</f>
        <v>0.36363632590774364</v>
      </c>
      <c r="AQ9" s="22">
        <f>('Ratios Calculated fix'!AQ9-'Ratios Calculated fix'!AQ$428)/('Ratios Calculated fix'!AQ$429-'Ratios Calculated fix'!AQ$428)</f>
        <v>0.63329746561981437</v>
      </c>
      <c r="AR9" s="22">
        <f>('Ratios Calculated fix'!AR9-'Ratios Calculated fix'!AR$428)/('Ratios Calculated fix'!AR$429-'Ratios Calculated fix'!AR$428)</f>
        <v>0.38591787085303919</v>
      </c>
      <c r="AS9" s="22">
        <f>('Ratios Calculated fix'!AS9-'Ratios Calculated fix'!AS$428)/('Ratios Calculated fix'!AS$429-'Ratios Calculated fix'!AS$428)</f>
        <v>0.33419892965795195</v>
      </c>
      <c r="AT9" s="22">
        <f>('Ratios Calculated fix'!AT9-'Ratios Calculated fix'!AT$428)/('Ratios Calculated fix'!AT$429-'Ratios Calculated fix'!AT$428)</f>
        <v>0.40392956138058506</v>
      </c>
      <c r="AU9" s="22">
        <f>('Ratios Calculated fix'!AU9-'Ratios Calculated fix'!AU$428)/('Ratios Calculated fix'!AU$429-'Ratios Calculated fix'!AU$428)</f>
        <v>0.29787169646147987</v>
      </c>
      <c r="AV9" s="22" t="e">
        <f>('Ratios Calculated fix'!AV9-'Ratios Calculated fix'!AV$428)/('Ratios Calculated fix'!AV$429-'Ratios Calculated fix'!AV$428)</f>
        <v>#DIV/0!</v>
      </c>
      <c r="AW9" s="22" t="e">
        <f>('Ratios Calculated fix'!AW9-'Ratios Calculated fix'!AW$428)/('Ratios Calculated fix'!AW$429-'Ratios Calculated fix'!AW$428)</f>
        <v>#DIV/0!</v>
      </c>
      <c r="AX9" s="22" t="e">
        <f>('Ratios Calculated fix'!AX9-'Ratios Calculated fix'!AX$428)/('Ratios Calculated fix'!AX$429-'Ratios Calculated fix'!AX$428)</f>
        <v>#DIV/0!</v>
      </c>
      <c r="AY9" s="22">
        <f>('Ratios Calculated fix'!AY9-'Ratios Calculated fix'!AY$428)/('Ratios Calculated fix'!AY$429-'Ratios Calculated fix'!AY$428)</f>
        <v>0.74672721896792649</v>
      </c>
      <c r="AZ9" s="22">
        <f>('Ratios Calculated fix'!AZ9-'Ratios Calculated fix'!AZ$428)/('Ratios Calculated fix'!AZ$429-'Ratios Calculated fix'!AZ$428)</f>
        <v>0.76974945042085474</v>
      </c>
      <c r="BA9" s="22">
        <f>('Ratios Calculated fix'!BA9-'Ratios Calculated fix'!BA$428)/('Ratios Calculated fix'!BA$429-'Ratios Calculated fix'!BA$428)</f>
        <v>0.22270135161416249</v>
      </c>
      <c r="BB9" s="22" t="e">
        <f>('Ratios Calculated fix'!BB9-'Ratios Calculated fix'!BB$428)/('Ratios Calculated fix'!BB$429-'Ratios Calculated fix'!BB$428)</f>
        <v>#DIV/0!</v>
      </c>
      <c r="BC9" s="22">
        <f>('Ratios Calculated fix'!BC9-'Ratios Calculated fix'!BC$428)/('Ratios Calculated fix'!BC$429-'Ratios Calculated fix'!BC$428)</f>
        <v>0.13871110518313196</v>
      </c>
    </row>
    <row r="10" spans="1:55" x14ac:dyDescent="0.2">
      <c r="A10" s="3" t="s">
        <v>32</v>
      </c>
      <c r="B10" s="3" t="s">
        <v>33</v>
      </c>
      <c r="C10" s="3" t="s">
        <v>34</v>
      </c>
      <c r="D10" s="3">
        <v>61372</v>
      </c>
      <c r="E10" s="3" t="s">
        <v>16</v>
      </c>
      <c r="F10" s="3">
        <v>2019</v>
      </c>
      <c r="G10" s="3" t="s">
        <v>17</v>
      </c>
      <c r="H10" s="4">
        <v>43708</v>
      </c>
      <c r="I10" s="4">
        <v>43767</v>
      </c>
      <c r="J10" s="4">
        <v>43767</v>
      </c>
      <c r="K10" s="5">
        <v>637043985</v>
      </c>
      <c r="L10" s="5">
        <v>650199626</v>
      </c>
      <c r="M10" s="6" t="s">
        <v>35</v>
      </c>
      <c r="N10" s="21">
        <f>('Ratios Calculated fix'!N10-'Ratios Calculated fix'!N$428)/('Ratios Calculated fix'!N$429-'Ratios Calculated fix'!N$428)</f>
        <v>5.0806906677899437E-2</v>
      </c>
      <c r="O10" s="22">
        <f>('Ratios Calculated fix'!O10-'Ratios Calculated fix'!O$428)/('Ratios Calculated fix'!O$429-'Ratios Calculated fix'!O$428)</f>
        <v>5.0806906677899437E-2</v>
      </c>
      <c r="P10" s="22">
        <f>('Ratios Calculated fix'!P10-'Ratios Calculated fix'!P$428)/('Ratios Calculated fix'!P$429-'Ratios Calculated fix'!P$428)</f>
        <v>5.7220918263682141E-2</v>
      </c>
      <c r="Q10" s="22">
        <f>('Ratios Calculated fix'!Q10-'Ratios Calculated fix'!Q$428)/('Ratios Calculated fix'!Q$429-'Ratios Calculated fix'!Q$428)</f>
        <v>0.8692644754532064</v>
      </c>
      <c r="R10" s="22">
        <f>('Ratios Calculated fix'!R10-'Ratios Calculated fix'!R$428)/('Ratios Calculated fix'!R$429-'Ratios Calculated fix'!R$428)</f>
        <v>2.5549246025229755E-4</v>
      </c>
      <c r="S10" s="22">
        <f>('Ratios Calculated fix'!S10-'Ratios Calculated fix'!S$428)/('Ratios Calculated fix'!S$429-'Ratios Calculated fix'!S$428)</f>
        <v>4.0490772069620647E-4</v>
      </c>
      <c r="T10" s="22">
        <f>('Ratios Calculated fix'!T10-'Ratios Calculated fix'!T$428)/('Ratios Calculated fix'!T$429-'Ratios Calculated fix'!T$428)</f>
        <v>1.8515455903137201E-4</v>
      </c>
      <c r="U10" s="22">
        <f>('Ratios Calculated fix'!U10-'Ratios Calculated fix'!U$428)/('Ratios Calculated fix'!U$429-'Ratios Calculated fix'!U$428)</f>
        <v>0.80725905020898647</v>
      </c>
      <c r="V10" s="22">
        <f>('Ratios Calculated fix'!V10-'Ratios Calculated fix'!V$428)/('Ratios Calculated fix'!V$429-'Ratios Calculated fix'!V$428)</f>
        <v>0.70834758469877712</v>
      </c>
      <c r="W10" s="22">
        <f>('Ratios Calculated fix'!W10-'Ratios Calculated fix'!W$428)/('Ratios Calculated fix'!W$429-'Ratios Calculated fix'!W$428)</f>
        <v>0.81945318503425402</v>
      </c>
      <c r="X10" s="22">
        <f>('Ratios Calculated fix'!X10-'Ratios Calculated fix'!X$428)/('Ratios Calculated fix'!X$429-'Ratios Calculated fix'!X$428)</f>
        <v>0.44731607111323024</v>
      </c>
      <c r="Y10" s="22">
        <f>('Ratios Calculated fix'!Y10-'Ratios Calculated fix'!Y$428)/('Ratios Calculated fix'!Y$429-'Ratios Calculated fix'!Y$428)</f>
        <v>0.48862252073642842</v>
      </c>
      <c r="Z10" s="22">
        <f>('Ratios Calculated fix'!Z10-'Ratios Calculated fix'!Z$428)/('Ratios Calculated fix'!Z$429-'Ratios Calculated fix'!Z$428)</f>
        <v>0.55268392888676976</v>
      </c>
      <c r="AA10" s="22">
        <f>('Ratios Calculated fix'!AA10-'Ratios Calculated fix'!AA$428)/('Ratios Calculated fix'!AA$429-'Ratios Calculated fix'!AA$428)</f>
        <v>0.3341695264000536</v>
      </c>
      <c r="AB10" s="22">
        <f>('Ratios Calculated fix'!AB10-'Ratios Calculated fix'!AB$428)/('Ratios Calculated fix'!AB$429-'Ratios Calculated fix'!AB$428)</f>
        <v>0.88559266350814869</v>
      </c>
      <c r="AC10" s="22">
        <f>('Ratios Calculated fix'!AC10-'Ratios Calculated fix'!AC$428)/('Ratios Calculated fix'!AC$429-'Ratios Calculated fix'!AC$428)</f>
        <v>0.28772400752266664</v>
      </c>
      <c r="AD10" s="22">
        <f>('Ratios Calculated fix'!AD10-'Ratios Calculated fix'!AD$428)/('Ratios Calculated fix'!AD$429-'Ratios Calculated fix'!AD$428)</f>
        <v>0.23410311433888598</v>
      </c>
      <c r="AE10" s="22">
        <f>('Ratios Calculated fix'!AE10-'Ratios Calculated fix'!AE$428)/('Ratios Calculated fix'!AE$429-'Ratios Calculated fix'!AE$428)</f>
        <v>0.32397493495200169</v>
      </c>
      <c r="AF10" s="22">
        <f>('Ratios Calculated fix'!AF10-'Ratios Calculated fix'!AF$428)/('Ratios Calculated fix'!AF$429-'Ratios Calculated fix'!AF$428)</f>
        <v>0.35623042270275057</v>
      </c>
      <c r="AG10" s="22" t="e">
        <f>('Ratios Calculated fix'!AG10-'Ratios Calculated fix'!AG$428)/('Ratios Calculated fix'!AG$429-'Ratios Calculated fix'!AG$428)</f>
        <v>#DIV/0!</v>
      </c>
      <c r="AH10" s="22" t="e">
        <f>('Ratios Calculated fix'!AH10-'Ratios Calculated fix'!AH$428)/('Ratios Calculated fix'!AH$429-'Ratios Calculated fix'!AH$428)</f>
        <v>#DIV/0!</v>
      </c>
      <c r="AI10" s="22">
        <f>('Ratios Calculated fix'!AI10-'Ratios Calculated fix'!AI$428)/('Ratios Calculated fix'!AI$429-'Ratios Calculated fix'!AI$428)</f>
        <v>0.53585955276846342</v>
      </c>
      <c r="AJ10" s="22">
        <f>('Ratios Calculated fix'!AJ10-'Ratios Calculated fix'!AJ$428)/('Ratios Calculated fix'!AJ$429-'Ratios Calculated fix'!AJ$428)</f>
        <v>0.1754278204063226</v>
      </c>
      <c r="AK10" s="22" t="e">
        <f>('Ratios Calculated fix'!AK10-'Ratios Calculated fix'!AK$428)/('Ratios Calculated fix'!AK$429-'Ratios Calculated fix'!AK$428)</f>
        <v>#DIV/0!</v>
      </c>
      <c r="AL10" s="22" t="e">
        <f>('Ratios Calculated fix'!AL10-'Ratios Calculated fix'!AL$428)/('Ratios Calculated fix'!AL$429-'Ratios Calculated fix'!AL$428)</f>
        <v>#DIV/0!</v>
      </c>
      <c r="AM10" s="22">
        <f>('Ratios Calculated fix'!AM10-'Ratios Calculated fix'!AM$428)/('Ratios Calculated fix'!AM$429-'Ratios Calculated fix'!AM$428)</f>
        <v>0.71522097378055016</v>
      </c>
      <c r="AN10" s="22">
        <f>('Ratios Calculated fix'!AN10-'Ratios Calculated fix'!AN$428)/('Ratios Calculated fix'!AN$429-'Ratios Calculated fix'!AN$428)</f>
        <v>0.80912046340993238</v>
      </c>
      <c r="AO10" s="22">
        <f>('Ratios Calculated fix'!AO10-'Ratios Calculated fix'!AO$428)/('Ratios Calculated fix'!AO$429-'Ratios Calculated fix'!AO$428)</f>
        <v>0.30663011585458932</v>
      </c>
      <c r="AP10" s="22">
        <f>('Ratios Calculated fix'!AP10-'Ratios Calculated fix'!AP$428)/('Ratios Calculated fix'!AP$429-'Ratios Calculated fix'!AP$428)</f>
        <v>0.36564137130169488</v>
      </c>
      <c r="AQ10" s="22">
        <f>('Ratios Calculated fix'!AQ10-'Ratios Calculated fix'!AQ$428)/('Ratios Calculated fix'!AQ$429-'Ratios Calculated fix'!AQ$428)</f>
        <v>0.76307265436065452</v>
      </c>
      <c r="AR10" s="22">
        <f>('Ratios Calculated fix'!AR10-'Ratios Calculated fix'!AR$428)/('Ratios Calculated fix'!AR$429-'Ratios Calculated fix'!AR$428)</f>
        <v>0.34109140565507107</v>
      </c>
      <c r="AS10" s="22">
        <f>('Ratios Calculated fix'!AS10-'Ratios Calculated fix'!AS$428)/('Ratios Calculated fix'!AS$429-'Ratios Calculated fix'!AS$428)</f>
        <v>0.34957716014201567</v>
      </c>
      <c r="AT10" s="22">
        <f>('Ratios Calculated fix'!AT10-'Ratios Calculated fix'!AT$428)/('Ratios Calculated fix'!AT$429-'Ratios Calculated fix'!AT$428)</f>
        <v>0.65286393464047621</v>
      </c>
      <c r="AU10" s="22">
        <f>('Ratios Calculated fix'!AU10-'Ratios Calculated fix'!AU$428)/('Ratios Calculated fix'!AU$429-'Ratios Calculated fix'!AU$428)</f>
        <v>0.30310526752663952</v>
      </c>
      <c r="AV10" s="22" t="e">
        <f>('Ratios Calculated fix'!AV10-'Ratios Calculated fix'!AV$428)/('Ratios Calculated fix'!AV$429-'Ratios Calculated fix'!AV$428)</f>
        <v>#DIV/0!</v>
      </c>
      <c r="AW10" s="22" t="e">
        <f>('Ratios Calculated fix'!AW10-'Ratios Calculated fix'!AW$428)/('Ratios Calculated fix'!AW$429-'Ratios Calculated fix'!AW$428)</f>
        <v>#DIV/0!</v>
      </c>
      <c r="AX10" s="22" t="e">
        <f>('Ratios Calculated fix'!AX10-'Ratios Calculated fix'!AX$428)/('Ratios Calculated fix'!AX$429-'Ratios Calculated fix'!AX$428)</f>
        <v>#DIV/0!</v>
      </c>
      <c r="AY10" s="22">
        <f>('Ratios Calculated fix'!AY10-'Ratios Calculated fix'!AY$428)/('Ratios Calculated fix'!AY$429-'Ratios Calculated fix'!AY$428)</f>
        <v>0.7440779823801591</v>
      </c>
      <c r="AZ10" s="22">
        <f>('Ratios Calculated fix'!AZ10-'Ratios Calculated fix'!AZ$428)/('Ratios Calculated fix'!AZ$429-'Ratios Calculated fix'!AZ$428)</f>
        <v>0.7662819162119292</v>
      </c>
      <c r="BA10" s="22">
        <f>('Ratios Calculated fix'!BA10-'Ratios Calculated fix'!BA$428)/('Ratios Calculated fix'!BA$429-'Ratios Calculated fix'!BA$428)</f>
        <v>0.2225041253192889</v>
      </c>
      <c r="BB10" s="22" t="e">
        <f>('Ratios Calculated fix'!BB10-'Ratios Calculated fix'!BB$428)/('Ratios Calculated fix'!BB$429-'Ratios Calculated fix'!BB$428)</f>
        <v>#DIV/0!</v>
      </c>
      <c r="BC10" s="22">
        <f>('Ratios Calculated fix'!BC10-'Ratios Calculated fix'!BC$428)/('Ratios Calculated fix'!BC$429-'Ratios Calculated fix'!BC$428)</f>
        <v>0.37221441998990729</v>
      </c>
    </row>
    <row r="11" spans="1:55" x14ac:dyDescent="0.2">
      <c r="A11" s="3" t="s">
        <v>40</v>
      </c>
      <c r="B11" s="3" t="s">
        <v>41</v>
      </c>
      <c r="C11" s="3" t="s">
        <v>34</v>
      </c>
      <c r="D11" s="3">
        <v>14099</v>
      </c>
      <c r="E11" s="3" t="s">
        <v>16</v>
      </c>
      <c r="F11" s="3">
        <v>2019</v>
      </c>
      <c r="G11" s="3" t="s">
        <v>17</v>
      </c>
      <c r="H11" s="4">
        <v>43830</v>
      </c>
      <c r="I11" s="4">
        <v>43851</v>
      </c>
      <c r="J11" s="4">
        <v>43851</v>
      </c>
      <c r="K11" s="5">
        <v>483725000</v>
      </c>
      <c r="L11" s="5">
        <v>488846000</v>
      </c>
      <c r="M11" s="3" t="s">
        <v>42</v>
      </c>
      <c r="N11" s="21">
        <f>('Ratios Calculated fix'!N11-'Ratios Calculated fix'!N$428)/('Ratios Calculated fix'!N$429-'Ratios Calculated fix'!N$428)</f>
        <v>4.6839768484316202E-2</v>
      </c>
      <c r="O11" s="22">
        <f>('Ratios Calculated fix'!O11-'Ratios Calculated fix'!O$428)/('Ratios Calculated fix'!O$429-'Ratios Calculated fix'!O$428)</f>
        <v>4.6839768484316202E-2</v>
      </c>
      <c r="P11" s="22">
        <f>('Ratios Calculated fix'!P11-'Ratios Calculated fix'!P$428)/('Ratios Calculated fix'!P$429-'Ratios Calculated fix'!P$428)</f>
        <v>8.5547275706893119E-2</v>
      </c>
      <c r="Q11" s="22">
        <f>('Ratios Calculated fix'!Q11-'Ratios Calculated fix'!Q$428)/('Ratios Calculated fix'!Q$429-'Ratios Calculated fix'!Q$428)</f>
        <v>0.86920084944629872</v>
      </c>
      <c r="R11" s="22">
        <f>('Ratios Calculated fix'!R11-'Ratios Calculated fix'!R$428)/('Ratios Calculated fix'!R$429-'Ratios Calculated fix'!R$428)</f>
        <v>6.6952411447057769E-2</v>
      </c>
      <c r="S11" s="22">
        <f>('Ratios Calculated fix'!S11-'Ratios Calculated fix'!S$428)/('Ratios Calculated fix'!S$429-'Ratios Calculated fix'!S$428)</f>
        <v>0</v>
      </c>
      <c r="T11" s="22">
        <f>('Ratios Calculated fix'!T11-'Ratios Calculated fix'!T$428)/('Ratios Calculated fix'!T$429-'Ratios Calculated fix'!T$428)</f>
        <v>6.7666067475368269E-2</v>
      </c>
      <c r="U11" s="22">
        <f>('Ratios Calculated fix'!U11-'Ratios Calculated fix'!U$428)/('Ratios Calculated fix'!U$429-'Ratios Calculated fix'!U$428)</f>
        <v>0.80879263997883111</v>
      </c>
      <c r="V11" s="22">
        <f>('Ratios Calculated fix'!V11-'Ratios Calculated fix'!V$428)/('Ratios Calculated fix'!V$429-'Ratios Calculated fix'!V$428)</f>
        <v>0.70833495319453676</v>
      </c>
      <c r="W11" s="22">
        <f>('Ratios Calculated fix'!W11-'Ratios Calculated fix'!W$428)/('Ratios Calculated fix'!W$429-'Ratios Calculated fix'!W$428)</f>
        <v>0.82121949303637198</v>
      </c>
      <c r="X11" s="22">
        <f>('Ratios Calculated fix'!X11-'Ratios Calculated fix'!X$428)/('Ratios Calculated fix'!X$429-'Ratios Calculated fix'!X$428)</f>
        <v>0.26855718802215889</v>
      </c>
      <c r="Y11" s="22">
        <f>('Ratios Calculated fix'!Y11-'Ratios Calculated fix'!Y$428)/('Ratios Calculated fix'!Y$429-'Ratios Calculated fix'!Y$428)</f>
        <v>0.58314107228652245</v>
      </c>
      <c r="Z11" s="22">
        <f>('Ratios Calculated fix'!Z11-'Ratios Calculated fix'!Z$428)/('Ratios Calculated fix'!Z$429-'Ratios Calculated fix'!Z$428)</f>
        <v>0.73144281197784111</v>
      </c>
      <c r="AA11" s="22">
        <f>('Ratios Calculated fix'!AA11-'Ratios Calculated fix'!AA$428)/('Ratios Calculated fix'!AA$429-'Ratios Calculated fix'!AA$428)</f>
        <v>0.82604589503285775</v>
      </c>
      <c r="AB11" s="22">
        <f>('Ratios Calculated fix'!AB11-'Ratios Calculated fix'!AB$428)/('Ratios Calculated fix'!AB$429-'Ratios Calculated fix'!AB$428)</f>
        <v>0.88840577827308587</v>
      </c>
      <c r="AC11" s="22">
        <f>('Ratios Calculated fix'!AC11-'Ratios Calculated fix'!AC$428)/('Ratios Calculated fix'!AC$429-'Ratios Calculated fix'!AC$428)</f>
        <v>0.84585597427177783</v>
      </c>
      <c r="AD11" s="22">
        <f>('Ratios Calculated fix'!AD11-'Ratios Calculated fix'!AD$428)/('Ratios Calculated fix'!AD$429-'Ratios Calculated fix'!AD$428)</f>
        <v>0.38382992867905974</v>
      </c>
      <c r="AE11" s="22">
        <f>('Ratios Calculated fix'!AE11-'Ratios Calculated fix'!AE$428)/('Ratios Calculated fix'!AE$429-'Ratios Calculated fix'!AE$428)</f>
        <v>0.4944468696559029</v>
      </c>
      <c r="AF11" s="22">
        <f>('Ratios Calculated fix'!AF11-'Ratios Calculated fix'!AF$428)/('Ratios Calculated fix'!AF$429-'Ratios Calculated fix'!AF$428)</f>
        <v>0.42220500454034715</v>
      </c>
      <c r="AG11" s="22" t="e">
        <f>('Ratios Calculated fix'!AG11-'Ratios Calculated fix'!AG$428)/('Ratios Calculated fix'!AG$429-'Ratios Calculated fix'!AG$428)</f>
        <v>#DIV/0!</v>
      </c>
      <c r="AH11" s="22" t="e">
        <f>('Ratios Calculated fix'!AH11-'Ratios Calculated fix'!AH$428)/('Ratios Calculated fix'!AH$429-'Ratios Calculated fix'!AH$428)</f>
        <v>#DIV/0!</v>
      </c>
      <c r="AI11" s="22">
        <f>('Ratios Calculated fix'!AI11-'Ratios Calculated fix'!AI$428)/('Ratios Calculated fix'!AI$429-'Ratios Calculated fix'!AI$428)</f>
        <v>0.53275651855197936</v>
      </c>
      <c r="AJ11" s="22">
        <f>('Ratios Calculated fix'!AJ11-'Ratios Calculated fix'!AJ$428)/('Ratios Calculated fix'!AJ$429-'Ratios Calculated fix'!AJ$428)</f>
        <v>0.22322720341940064</v>
      </c>
      <c r="AK11" s="22" t="e">
        <f>('Ratios Calculated fix'!AK11-'Ratios Calculated fix'!AK$428)/('Ratios Calculated fix'!AK$429-'Ratios Calculated fix'!AK$428)</f>
        <v>#DIV/0!</v>
      </c>
      <c r="AL11" s="22" t="e">
        <f>('Ratios Calculated fix'!AL11-'Ratios Calculated fix'!AL$428)/('Ratios Calculated fix'!AL$429-'Ratios Calculated fix'!AL$428)</f>
        <v>#DIV/0!</v>
      </c>
      <c r="AM11" s="22">
        <f>('Ratios Calculated fix'!AM11-'Ratios Calculated fix'!AM$428)/('Ratios Calculated fix'!AM$429-'Ratios Calculated fix'!AM$428)</f>
        <v>0.71411249110949171</v>
      </c>
      <c r="AN11" s="22">
        <f>('Ratios Calculated fix'!AN11-'Ratios Calculated fix'!AN$428)/('Ratios Calculated fix'!AN$429-'Ratios Calculated fix'!AN$428)</f>
        <v>0.80528253643296088</v>
      </c>
      <c r="AO11" s="22">
        <f>('Ratios Calculated fix'!AO11-'Ratios Calculated fix'!AO$428)/('Ratios Calculated fix'!AO$429-'Ratios Calculated fix'!AO$428)</f>
        <v>0.10472189328535078</v>
      </c>
      <c r="AP11" s="22">
        <f>('Ratios Calculated fix'!AP11-'Ratios Calculated fix'!AP$428)/('Ratios Calculated fix'!AP$429-'Ratios Calculated fix'!AP$428)</f>
        <v>0.36429027506897299</v>
      </c>
      <c r="AQ11" s="22">
        <f>('Ratios Calculated fix'!AQ11-'Ratios Calculated fix'!AQ$428)/('Ratios Calculated fix'!AQ$429-'Ratios Calculated fix'!AQ$428)</f>
        <v>0.74072523131428381</v>
      </c>
      <c r="AR11" s="22">
        <f>('Ratios Calculated fix'!AR11-'Ratios Calculated fix'!AR$428)/('Ratios Calculated fix'!AR$429-'Ratios Calculated fix'!AR$428)</f>
        <v>0.6199395499226853</v>
      </c>
      <c r="AS11" s="22">
        <f>('Ratios Calculated fix'!AS11-'Ratios Calculated fix'!AS$428)/('Ratios Calculated fix'!AS$429-'Ratios Calculated fix'!AS$428)</f>
        <v>0.29213300567882311</v>
      </c>
      <c r="AT11" s="22">
        <f>('Ratios Calculated fix'!AT11-'Ratios Calculated fix'!AT$428)/('Ratios Calculated fix'!AT$429-'Ratios Calculated fix'!AT$428)</f>
        <v>0.63498730346777288</v>
      </c>
      <c r="AU11" s="22">
        <f>('Ratios Calculated fix'!AU11-'Ratios Calculated fix'!AU$428)/('Ratios Calculated fix'!AU$429-'Ratios Calculated fix'!AU$428)</f>
        <v>0.34565056524416099</v>
      </c>
      <c r="AV11" s="22" t="e">
        <f>('Ratios Calculated fix'!AV11-'Ratios Calculated fix'!AV$428)/('Ratios Calculated fix'!AV$429-'Ratios Calculated fix'!AV$428)</f>
        <v>#DIV/0!</v>
      </c>
      <c r="AW11" s="22" t="e">
        <f>('Ratios Calculated fix'!AW11-'Ratios Calculated fix'!AW$428)/('Ratios Calculated fix'!AW$429-'Ratios Calculated fix'!AW$428)</f>
        <v>#DIV/0!</v>
      </c>
      <c r="AX11" s="22" t="e">
        <f>('Ratios Calculated fix'!AX11-'Ratios Calculated fix'!AX$428)/('Ratios Calculated fix'!AX$429-'Ratios Calculated fix'!AX$428)</f>
        <v>#DIV/0!</v>
      </c>
      <c r="AY11" s="22">
        <f>('Ratios Calculated fix'!AY11-'Ratios Calculated fix'!AY$428)/('Ratios Calculated fix'!AY$429-'Ratios Calculated fix'!AY$428)</f>
        <v>0.74527230149996104</v>
      </c>
      <c r="AZ11" s="22">
        <f>('Ratios Calculated fix'!AZ11-'Ratios Calculated fix'!AZ$428)/('Ratios Calculated fix'!AZ$429-'Ratios Calculated fix'!AZ$428)</f>
        <v>0.7673408999742366</v>
      </c>
      <c r="BA11" s="22">
        <f>('Ratios Calculated fix'!BA11-'Ratios Calculated fix'!BA$428)/('Ratios Calculated fix'!BA$429-'Ratios Calculated fix'!BA$428)</f>
        <v>0.22292340417890422</v>
      </c>
      <c r="BB11" s="22" t="e">
        <f>('Ratios Calculated fix'!BB11-'Ratios Calculated fix'!BB$428)/('Ratios Calculated fix'!BB$429-'Ratios Calculated fix'!BB$428)</f>
        <v>#DIV/0!</v>
      </c>
      <c r="BC11" s="22">
        <f>('Ratios Calculated fix'!BC11-'Ratios Calculated fix'!BC$428)/('Ratios Calculated fix'!BC$429-'Ratios Calculated fix'!BC$428)</f>
        <v>0.25529432636961991</v>
      </c>
    </row>
    <row r="12" spans="1:55" x14ac:dyDescent="0.2">
      <c r="A12" s="3" t="s">
        <v>127</v>
      </c>
      <c r="B12" s="3" t="s">
        <v>128</v>
      </c>
      <c r="C12" s="3" t="s">
        <v>34</v>
      </c>
      <c r="D12" s="3">
        <v>65917</v>
      </c>
      <c r="E12" s="3" t="s">
        <v>16</v>
      </c>
      <c r="F12" s="3">
        <v>2019</v>
      </c>
      <c r="G12" s="3" t="s">
        <v>17</v>
      </c>
      <c r="H12" s="4">
        <v>43769</v>
      </c>
      <c r="I12" s="4">
        <v>43795</v>
      </c>
      <c r="J12" s="4">
        <v>43795</v>
      </c>
      <c r="K12" s="5">
        <v>369050000</v>
      </c>
      <c r="L12" s="5">
        <v>372559000</v>
      </c>
      <c r="M12" s="3" t="s">
        <v>129</v>
      </c>
      <c r="N12" s="21">
        <f>('Ratios Calculated fix'!N12-'Ratios Calculated fix'!N$428)/('Ratios Calculated fix'!N$429-'Ratios Calculated fix'!N$428)</f>
        <v>4.784833875913657E-2</v>
      </c>
      <c r="O12" s="22">
        <f>('Ratios Calculated fix'!O12-'Ratios Calculated fix'!O$428)/('Ratios Calculated fix'!O$429-'Ratios Calculated fix'!O$428)</f>
        <v>3.3063329737400539E-2</v>
      </c>
      <c r="P12" s="22">
        <f>('Ratios Calculated fix'!P12-'Ratios Calculated fix'!P$428)/('Ratios Calculated fix'!P$429-'Ratios Calculated fix'!P$428)</f>
        <v>4.4373082850706277E-2</v>
      </c>
      <c r="Q12" s="22">
        <f>('Ratios Calculated fix'!Q12-'Ratios Calculated fix'!Q$428)/('Ratios Calculated fix'!Q$429-'Ratios Calculated fix'!Q$428)</f>
        <v>0.86895440845284555</v>
      </c>
      <c r="R12" s="22">
        <f>('Ratios Calculated fix'!R12-'Ratios Calculated fix'!R$428)/('Ratios Calculated fix'!R$429-'Ratios Calculated fix'!R$428)</f>
        <v>8.623528237229669E-2</v>
      </c>
      <c r="S12" s="22">
        <f>('Ratios Calculated fix'!S12-'Ratios Calculated fix'!S$428)/('Ratios Calculated fix'!S$429-'Ratios Calculated fix'!S$428)</f>
        <v>2.6355639090243282E-2</v>
      </c>
      <c r="T12" s="22">
        <f>('Ratios Calculated fix'!T12-'Ratios Calculated fix'!T$428)/('Ratios Calculated fix'!T$429-'Ratios Calculated fix'!T$428)</f>
        <v>8.2398886438361324E-2</v>
      </c>
      <c r="U12" s="22">
        <f>('Ratios Calculated fix'!U12-'Ratios Calculated fix'!U$428)/('Ratios Calculated fix'!U$429-'Ratios Calculated fix'!U$428)</f>
        <v>0.80909051063750115</v>
      </c>
      <c r="V12" s="22">
        <f>('Ratios Calculated fix'!V12-'Ratios Calculated fix'!V$428)/('Ratios Calculated fix'!V$429-'Ratios Calculated fix'!V$428)</f>
        <v>0.70908263181686371</v>
      </c>
      <c r="W12" s="22">
        <f>('Ratios Calculated fix'!W12-'Ratios Calculated fix'!W$428)/('Ratios Calculated fix'!W$429-'Ratios Calculated fix'!W$428)</f>
        <v>0.82144683899564985</v>
      </c>
      <c r="X12" s="22">
        <f>('Ratios Calculated fix'!X12-'Ratios Calculated fix'!X$428)/('Ratios Calculated fix'!X$429-'Ratios Calculated fix'!X$428)</f>
        <v>7.746988785140177E-2</v>
      </c>
      <c r="Y12" s="22">
        <f>('Ratios Calculated fix'!Y12-'Ratios Calculated fix'!Y$428)/('Ratios Calculated fix'!Y$429-'Ratios Calculated fix'!Y$428)</f>
        <v>0.75050899893062406</v>
      </c>
      <c r="Z12" s="22">
        <f>('Ratios Calculated fix'!Z12-'Ratios Calculated fix'!Z$428)/('Ratios Calculated fix'!Z$429-'Ratios Calculated fix'!Z$428)</f>
        <v>0.92253011214859815</v>
      </c>
      <c r="AA12" s="22">
        <f>('Ratios Calculated fix'!AA12-'Ratios Calculated fix'!AA$428)/('Ratios Calculated fix'!AA$429-'Ratios Calculated fix'!AA$428)</f>
        <v>0.91911710563743509</v>
      </c>
      <c r="AB12" s="22">
        <f>('Ratios Calculated fix'!AB12-'Ratios Calculated fix'!AB$428)/('Ratios Calculated fix'!AB$429-'Ratios Calculated fix'!AB$428)</f>
        <v>0.9003876132916967</v>
      </c>
      <c r="AC12" s="22">
        <f>('Ratios Calculated fix'!AC12-'Ratios Calculated fix'!AC$428)/('Ratios Calculated fix'!AC$429-'Ratios Calculated fix'!AC$428)</f>
        <v>0.66023481540206519</v>
      </c>
      <c r="AD12" s="22">
        <f>('Ratios Calculated fix'!AD12-'Ratios Calculated fix'!AD$428)/('Ratios Calculated fix'!AD$429-'Ratios Calculated fix'!AD$428)</f>
        <v>0.46608300388130064</v>
      </c>
      <c r="AE12" s="22">
        <f>('Ratios Calculated fix'!AE12-'Ratios Calculated fix'!AE$428)/('Ratios Calculated fix'!AE$429-'Ratios Calculated fix'!AE$428)</f>
        <v>0.58809636675409405</v>
      </c>
      <c r="AF12" s="22">
        <f>('Ratios Calculated fix'!AF12-'Ratios Calculated fix'!AF$428)/('Ratios Calculated fix'!AF$429-'Ratios Calculated fix'!AF$428)</f>
        <v>0.40644575357159507</v>
      </c>
      <c r="AG12" s="22" t="e">
        <f>('Ratios Calculated fix'!AG12-'Ratios Calculated fix'!AG$428)/('Ratios Calculated fix'!AG$429-'Ratios Calculated fix'!AG$428)</f>
        <v>#DIV/0!</v>
      </c>
      <c r="AH12" s="22" t="e">
        <f>('Ratios Calculated fix'!AH12-'Ratios Calculated fix'!AH$428)/('Ratios Calculated fix'!AH$429-'Ratios Calculated fix'!AH$428)</f>
        <v>#DIV/0!</v>
      </c>
      <c r="AI12" s="22">
        <f>('Ratios Calculated fix'!AI12-'Ratios Calculated fix'!AI$428)/('Ratios Calculated fix'!AI$429-'Ratios Calculated fix'!AI$428)</f>
        <v>0.52394505305303196</v>
      </c>
      <c r="AJ12" s="22">
        <f>('Ratios Calculated fix'!AJ12-'Ratios Calculated fix'!AJ$428)/('Ratios Calculated fix'!AJ$429-'Ratios Calculated fix'!AJ$428)</f>
        <v>0.32921714641820488</v>
      </c>
      <c r="AK12" s="22" t="e">
        <f>('Ratios Calculated fix'!AK12-'Ratios Calculated fix'!AK$428)/('Ratios Calculated fix'!AK$429-'Ratios Calculated fix'!AK$428)</f>
        <v>#DIV/0!</v>
      </c>
      <c r="AL12" s="22" t="e">
        <f>('Ratios Calculated fix'!AL12-'Ratios Calculated fix'!AL$428)/('Ratios Calculated fix'!AL$429-'Ratios Calculated fix'!AL$428)</f>
        <v>#DIV/0!</v>
      </c>
      <c r="AM12" s="22">
        <f>('Ratios Calculated fix'!AM12-'Ratios Calculated fix'!AM$428)/('Ratios Calculated fix'!AM$429-'Ratios Calculated fix'!AM$428)</f>
        <v>0.70978970368236294</v>
      </c>
      <c r="AN12" s="22">
        <f>('Ratios Calculated fix'!AN12-'Ratios Calculated fix'!AN$428)/('Ratios Calculated fix'!AN$429-'Ratios Calculated fix'!AN$428)</f>
        <v>0.80414533517531472</v>
      </c>
      <c r="AO12" s="22">
        <f>('Ratios Calculated fix'!AO12-'Ratios Calculated fix'!AO$428)/('Ratios Calculated fix'!AO$429-'Ratios Calculated fix'!AO$428)</f>
        <v>4.7640732161669815E-2</v>
      </c>
      <c r="AP12" s="22">
        <f>('Ratios Calculated fix'!AP12-'Ratios Calculated fix'!AP$428)/('Ratios Calculated fix'!AP$429-'Ratios Calculated fix'!AP$428)</f>
        <v>0.36734658123457692</v>
      </c>
      <c r="AQ12" s="22">
        <f>('Ratios Calculated fix'!AQ12-'Ratios Calculated fix'!AQ$428)/('Ratios Calculated fix'!AQ$429-'Ratios Calculated fix'!AQ$428)</f>
        <v>0.64479707402333708</v>
      </c>
      <c r="AR12" s="22">
        <f>('Ratios Calculated fix'!AR12-'Ratios Calculated fix'!AR$428)/('Ratios Calculated fix'!AR$429-'Ratios Calculated fix'!AR$428)</f>
        <v>0.59723521590720285</v>
      </c>
      <c r="AS12" s="22">
        <f>('Ratios Calculated fix'!AS12-'Ratios Calculated fix'!AS$428)/('Ratios Calculated fix'!AS$429-'Ratios Calculated fix'!AS$428)</f>
        <v>0.2624323513414768</v>
      </c>
      <c r="AT12" s="22">
        <f>('Ratios Calculated fix'!AT12-'Ratios Calculated fix'!AT$428)/('Ratios Calculated fix'!AT$429-'Ratios Calculated fix'!AT$428)</f>
        <v>0.43208128325057377</v>
      </c>
      <c r="AU12" s="22">
        <f>('Ratios Calculated fix'!AU12-'Ratios Calculated fix'!AU$428)/('Ratios Calculated fix'!AU$429-'Ratios Calculated fix'!AU$428)</f>
        <v>0.40860144760618289</v>
      </c>
      <c r="AV12" s="22" t="e">
        <f>('Ratios Calculated fix'!AV12-'Ratios Calculated fix'!AV$428)/('Ratios Calculated fix'!AV$429-'Ratios Calculated fix'!AV$428)</f>
        <v>#DIV/0!</v>
      </c>
      <c r="AW12" s="22" t="e">
        <f>('Ratios Calculated fix'!AW12-'Ratios Calculated fix'!AW$428)/('Ratios Calculated fix'!AW$429-'Ratios Calculated fix'!AW$428)</f>
        <v>#DIV/0!</v>
      </c>
      <c r="AX12" s="22" t="e">
        <f>('Ratios Calculated fix'!AX12-'Ratios Calculated fix'!AX$428)/('Ratios Calculated fix'!AX$429-'Ratios Calculated fix'!AX$428)</f>
        <v>#DIV/0!</v>
      </c>
      <c r="AY12" s="22">
        <f>('Ratios Calculated fix'!AY12-'Ratios Calculated fix'!AY$428)/('Ratios Calculated fix'!AY$429-'Ratios Calculated fix'!AY$428)</f>
        <v>0.74639850250721029</v>
      </c>
      <c r="AZ12" s="22">
        <f>('Ratios Calculated fix'!AZ12-'Ratios Calculated fix'!AZ$428)/('Ratios Calculated fix'!AZ$429-'Ratios Calculated fix'!AZ$428)</f>
        <v>0.76975222989031022</v>
      </c>
      <c r="BA12" s="22">
        <f>('Ratios Calculated fix'!BA12-'Ratios Calculated fix'!BA$428)/('Ratios Calculated fix'!BA$429-'Ratios Calculated fix'!BA$428)</f>
        <v>0.2230449954334377</v>
      </c>
      <c r="BB12" s="22" t="e">
        <f>('Ratios Calculated fix'!BB12-'Ratios Calculated fix'!BB$428)/('Ratios Calculated fix'!BB$429-'Ratios Calculated fix'!BB$428)</f>
        <v>#DIV/0!</v>
      </c>
      <c r="BC12" s="22">
        <f>('Ratios Calculated fix'!BC12-'Ratios Calculated fix'!BC$428)/('Ratios Calculated fix'!BC$429-'Ratios Calculated fix'!BC$428)</f>
        <v>0.16861919732258823</v>
      </c>
    </row>
    <row r="13" spans="1:55" x14ac:dyDescent="0.2">
      <c r="A13" s="3" t="s">
        <v>149</v>
      </c>
      <c r="B13" s="3" t="s">
        <v>150</v>
      </c>
      <c r="C13" s="3" t="s">
        <v>91</v>
      </c>
      <c r="D13" s="3">
        <v>66997</v>
      </c>
      <c r="E13" s="3" t="s">
        <v>16</v>
      </c>
      <c r="F13" s="3">
        <v>2019</v>
      </c>
      <c r="G13" s="3" t="s">
        <v>17</v>
      </c>
      <c r="H13" s="4">
        <v>43830</v>
      </c>
      <c r="I13" s="4">
        <v>43879</v>
      </c>
      <c r="J13" s="4">
        <v>43879</v>
      </c>
      <c r="K13" s="5">
        <v>560000000</v>
      </c>
      <c r="L13" s="5">
        <v>565000000</v>
      </c>
      <c r="M13" s="3" t="s">
        <v>151</v>
      </c>
      <c r="N13" s="21">
        <f>('Ratios Calculated fix'!N13-'Ratios Calculated fix'!N$428)/('Ratios Calculated fix'!N$429-'Ratios Calculated fix'!N$428)</f>
        <v>5.656991247342788E-2</v>
      </c>
      <c r="O13" s="22">
        <f>('Ratios Calculated fix'!O13-'Ratios Calculated fix'!O$428)/('Ratios Calculated fix'!O$429-'Ratios Calculated fix'!O$428)</f>
        <v>3.2150875204535113E-2</v>
      </c>
      <c r="P13" s="22">
        <f>('Ratios Calculated fix'!P13-'Ratios Calculated fix'!P$428)/('Ratios Calculated fix'!P$429-'Ratios Calculated fix'!P$428)</f>
        <v>6.4055247075629328E-3</v>
      </c>
      <c r="Q13" s="22">
        <f>('Ratios Calculated fix'!Q13-'Ratios Calculated fix'!Q$428)/('Ratios Calculated fix'!Q$429-'Ratios Calculated fix'!Q$428)</f>
        <v>0.86972866383259873</v>
      </c>
      <c r="R13" s="22">
        <f>('Ratios Calculated fix'!R13-'Ratios Calculated fix'!R$428)/('Ratios Calculated fix'!R$429-'Ratios Calculated fix'!R$428)</f>
        <v>6.7805367671023103E-2</v>
      </c>
      <c r="S13" s="22">
        <f>('Ratios Calculated fix'!S13-'Ratios Calculated fix'!S$428)/('Ratios Calculated fix'!S$429-'Ratios Calculated fix'!S$428)</f>
        <v>5.1701396170588478E-2</v>
      </c>
      <c r="T13" s="22">
        <f>('Ratios Calculated fix'!T13-'Ratios Calculated fix'!T$428)/('Ratios Calculated fix'!T$429-'Ratios Calculated fix'!T$428)</f>
        <v>5.9199155730666642E-2</v>
      </c>
      <c r="U13" s="22">
        <f>('Ratios Calculated fix'!U13-'Ratios Calculated fix'!U$428)/('Ratios Calculated fix'!U$429-'Ratios Calculated fix'!U$428)</f>
        <v>0.80905734700770515</v>
      </c>
      <c r="V13" s="22">
        <f>('Ratios Calculated fix'!V13-'Ratios Calculated fix'!V$428)/('Ratios Calculated fix'!V$429-'Ratios Calculated fix'!V$428)</f>
        <v>0.7101666539390814</v>
      </c>
      <c r="W13" s="22">
        <f>('Ratios Calculated fix'!W13-'Ratios Calculated fix'!W$428)/('Ratios Calculated fix'!W$429-'Ratios Calculated fix'!W$428)</f>
        <v>0.82124144869947879</v>
      </c>
      <c r="X13" s="22">
        <f>('Ratios Calculated fix'!X13-'Ratios Calculated fix'!X$428)/('Ratios Calculated fix'!X$429-'Ratios Calculated fix'!X$428)</f>
        <v>0.41825651682189147</v>
      </c>
      <c r="Y13" s="22">
        <f>('Ratios Calculated fix'!Y13-'Ratios Calculated fix'!Y$428)/('Ratios Calculated fix'!Y$429-'Ratios Calculated fix'!Y$428)</f>
        <v>0.46946959301207203</v>
      </c>
      <c r="Z13" s="22">
        <f>('Ratios Calculated fix'!Z13-'Ratios Calculated fix'!Z$428)/('Ratios Calculated fix'!Z$429-'Ratios Calculated fix'!Z$428)</f>
        <v>0.58174348317810853</v>
      </c>
      <c r="AA13" s="22">
        <f>('Ratios Calculated fix'!AA13-'Ratios Calculated fix'!AA$428)/('Ratios Calculated fix'!AA$429-'Ratios Calculated fix'!AA$428)</f>
        <v>0.19966212671382105</v>
      </c>
      <c r="AB13" s="22">
        <f>('Ratios Calculated fix'!AB13-'Ratios Calculated fix'!AB$428)/('Ratios Calculated fix'!AB$429-'Ratios Calculated fix'!AB$428)</f>
        <v>0.86785724780135698</v>
      </c>
      <c r="AC13" s="22">
        <f>('Ratios Calculated fix'!AC13-'Ratios Calculated fix'!AC$428)/('Ratios Calculated fix'!AC$429-'Ratios Calculated fix'!AC$428)</f>
        <v>3.6574386628626797E-2</v>
      </c>
      <c r="AD13" s="22">
        <f>('Ratios Calculated fix'!AD13-'Ratios Calculated fix'!AD$428)/('Ratios Calculated fix'!AD$429-'Ratios Calculated fix'!AD$428)</f>
        <v>0.11125699273340076</v>
      </c>
      <c r="AE13" s="22">
        <f>('Ratios Calculated fix'!AE13-'Ratios Calculated fix'!AE$428)/('Ratios Calculated fix'!AE$429-'Ratios Calculated fix'!AE$428)</f>
        <v>0.18410809738355674</v>
      </c>
      <c r="AF13" s="22">
        <f>('Ratios Calculated fix'!AF13-'Ratios Calculated fix'!AF$428)/('Ratios Calculated fix'!AF$429-'Ratios Calculated fix'!AF$428)</f>
        <v>0.317893636130957</v>
      </c>
      <c r="AG13" s="22" t="e">
        <f>('Ratios Calculated fix'!AG13-'Ratios Calculated fix'!AG$428)/('Ratios Calculated fix'!AG$429-'Ratios Calculated fix'!AG$428)</f>
        <v>#DIV/0!</v>
      </c>
      <c r="AH13" s="22" t="e">
        <f>('Ratios Calculated fix'!AH13-'Ratios Calculated fix'!AH$428)/('Ratios Calculated fix'!AH$429-'Ratios Calculated fix'!AH$428)</f>
        <v>#DIV/0!</v>
      </c>
      <c r="AI13" s="22">
        <f>('Ratios Calculated fix'!AI13-'Ratios Calculated fix'!AI$428)/('Ratios Calculated fix'!AI$429-'Ratios Calculated fix'!AI$428)</f>
        <v>0.55773897328737476</v>
      </c>
      <c r="AJ13" s="22">
        <f>('Ratios Calculated fix'!AJ13-'Ratios Calculated fix'!AJ$428)/('Ratios Calculated fix'!AJ$429-'Ratios Calculated fix'!AJ$428)</f>
        <v>4.1586783511645227E-3</v>
      </c>
      <c r="AK13" s="22" t="e">
        <f>('Ratios Calculated fix'!AK13-'Ratios Calculated fix'!AK$428)/('Ratios Calculated fix'!AK$429-'Ratios Calculated fix'!AK$428)</f>
        <v>#DIV/0!</v>
      </c>
      <c r="AL13" s="22" t="e">
        <f>('Ratios Calculated fix'!AL13-'Ratios Calculated fix'!AL$428)/('Ratios Calculated fix'!AL$429-'Ratios Calculated fix'!AL$428)</f>
        <v>#DIV/0!</v>
      </c>
      <c r="AM13" s="22">
        <f>('Ratios Calculated fix'!AM13-'Ratios Calculated fix'!AM$428)/('Ratios Calculated fix'!AM$429-'Ratios Calculated fix'!AM$428)</f>
        <v>0.70860557426367354</v>
      </c>
      <c r="AN13" s="22">
        <f>('Ratios Calculated fix'!AN13-'Ratios Calculated fix'!AN$428)/('Ratios Calculated fix'!AN$429-'Ratios Calculated fix'!AN$428)</f>
        <v>0.81002844367640281</v>
      </c>
      <c r="AO13" s="22">
        <f>('Ratios Calculated fix'!AO13-'Ratios Calculated fix'!AO$428)/('Ratios Calculated fix'!AO$429-'Ratios Calculated fix'!AO$428)</f>
        <v>0.3108102627410067</v>
      </c>
      <c r="AP13" s="22">
        <f>('Ratios Calculated fix'!AP13-'Ratios Calculated fix'!AP$428)/('Ratios Calculated fix'!AP$429-'Ratios Calculated fix'!AP$428)</f>
        <v>0.36479448644163343</v>
      </c>
      <c r="AQ13" s="22">
        <f>('Ratios Calculated fix'!AQ13-'Ratios Calculated fix'!AQ$428)/('Ratios Calculated fix'!AQ$429-'Ratios Calculated fix'!AQ$428)</f>
        <v>0.60520900576494918</v>
      </c>
      <c r="AR13" s="22">
        <f>('Ratios Calculated fix'!AR13-'Ratios Calculated fix'!AR$428)/('Ratios Calculated fix'!AR$429-'Ratios Calculated fix'!AR$428)</f>
        <v>6.7762409382328373E-2</v>
      </c>
      <c r="AS13" s="22">
        <f>('Ratios Calculated fix'!AS13-'Ratios Calculated fix'!AS$428)/('Ratios Calculated fix'!AS$429-'Ratios Calculated fix'!AS$428)</f>
        <v>0.37462028358858879</v>
      </c>
      <c r="AT13" s="22">
        <f>('Ratios Calculated fix'!AT13-'Ratios Calculated fix'!AT$428)/('Ratios Calculated fix'!AT$429-'Ratios Calculated fix'!AT$428)</f>
        <v>0</v>
      </c>
      <c r="AU13" s="22">
        <f>('Ratios Calculated fix'!AU13-'Ratios Calculated fix'!AU$428)/('Ratios Calculated fix'!AU$429-'Ratios Calculated fix'!AU$428)</f>
        <v>0.24728011719759033</v>
      </c>
      <c r="AV13" s="22" t="e">
        <f>('Ratios Calculated fix'!AV13-'Ratios Calculated fix'!AV$428)/('Ratios Calculated fix'!AV$429-'Ratios Calculated fix'!AV$428)</f>
        <v>#DIV/0!</v>
      </c>
      <c r="AW13" s="22" t="e">
        <f>('Ratios Calculated fix'!AW13-'Ratios Calculated fix'!AW$428)/('Ratios Calculated fix'!AW$429-'Ratios Calculated fix'!AW$428)</f>
        <v>#DIV/0!</v>
      </c>
      <c r="AX13" s="22" t="e">
        <f>('Ratios Calculated fix'!AX13-'Ratios Calculated fix'!AX$428)/('Ratios Calculated fix'!AX$429-'Ratios Calculated fix'!AX$428)</f>
        <v>#DIV/0!</v>
      </c>
      <c r="AY13" s="22">
        <f>('Ratios Calculated fix'!AY13-'Ratios Calculated fix'!AY$428)/('Ratios Calculated fix'!AY$429-'Ratios Calculated fix'!AY$428)</f>
        <v>0.74915337782603642</v>
      </c>
      <c r="AZ13" s="22">
        <f>('Ratios Calculated fix'!AZ13-'Ratios Calculated fix'!AZ$428)/('Ratios Calculated fix'!AZ$429-'Ratios Calculated fix'!AZ$428)</f>
        <v>0.77272660889660971</v>
      </c>
      <c r="BA13" s="22">
        <f>('Ratios Calculated fix'!BA13-'Ratios Calculated fix'!BA$428)/('Ratios Calculated fix'!BA$429-'Ratios Calculated fix'!BA$428)</f>
        <v>0.22100633576554798</v>
      </c>
      <c r="BB13" s="22" t="e">
        <f>('Ratios Calculated fix'!BB13-'Ratios Calculated fix'!BB$428)/('Ratios Calculated fix'!BB$429-'Ratios Calculated fix'!BB$428)</f>
        <v>#DIV/0!</v>
      </c>
      <c r="BC13" s="22">
        <f>('Ratios Calculated fix'!BC13-'Ratios Calculated fix'!BC$428)/('Ratios Calculated fix'!BC$429-'Ratios Calculated fix'!BC$428)</f>
        <v>0.11617602316219386</v>
      </c>
    </row>
    <row r="14" spans="1:55" x14ac:dyDescent="0.2">
      <c r="A14" s="3" t="s">
        <v>167</v>
      </c>
      <c r="B14" s="3" t="s">
        <v>168</v>
      </c>
      <c r="C14" s="3" t="s">
        <v>34</v>
      </c>
      <c r="D14" s="3">
        <v>591496</v>
      </c>
      <c r="E14" s="3" t="s">
        <v>16</v>
      </c>
      <c r="F14" s="3">
        <v>2020</v>
      </c>
      <c r="G14" s="3" t="s">
        <v>17</v>
      </c>
      <c r="H14" s="4">
        <v>44012</v>
      </c>
      <c r="I14" s="4">
        <v>44048</v>
      </c>
      <c r="J14" s="4">
        <v>44048</v>
      </c>
      <c r="K14" s="5">
        <v>429000000</v>
      </c>
      <c r="L14" s="5">
        <v>430300000</v>
      </c>
      <c r="M14" s="3" t="s">
        <v>169</v>
      </c>
      <c r="N14" s="21">
        <f>('Ratios Calculated fix'!N14-'Ratios Calculated fix'!N$428)/('Ratios Calculated fix'!N$429-'Ratios Calculated fix'!N$428)</f>
        <v>3.8042126498935909E-2</v>
      </c>
      <c r="O14" s="22">
        <f>('Ratios Calculated fix'!O14-'Ratios Calculated fix'!O$428)/('Ratios Calculated fix'!O$429-'Ratios Calculated fix'!O$428)</f>
        <v>3.8042126498935909E-2</v>
      </c>
      <c r="P14" s="22">
        <f>('Ratios Calculated fix'!P14-'Ratios Calculated fix'!P$428)/('Ratios Calculated fix'!P$429-'Ratios Calculated fix'!P$428)</f>
        <v>6.5411514107963564E-3</v>
      </c>
      <c r="Q14" s="22">
        <f>('Ratios Calculated fix'!Q14-'Ratios Calculated fix'!Q$428)/('Ratios Calculated fix'!Q$429-'Ratios Calculated fix'!Q$428)</f>
        <v>0.87743823091515538</v>
      </c>
      <c r="R14" s="22">
        <f>('Ratios Calculated fix'!R14-'Ratios Calculated fix'!R$428)/('Ratios Calculated fix'!R$429-'Ratios Calculated fix'!R$428)</f>
        <v>1.7192907254906891E-2</v>
      </c>
      <c r="S14" s="22">
        <f>('Ratios Calculated fix'!S14-'Ratios Calculated fix'!S$428)/('Ratios Calculated fix'!S$429-'Ratios Calculated fix'!S$428)</f>
        <v>4.8125625466475329E-2</v>
      </c>
      <c r="T14" s="22">
        <f>('Ratios Calculated fix'!T14-'Ratios Calculated fix'!T$428)/('Ratios Calculated fix'!T$429-'Ratios Calculated fix'!T$428)</f>
        <v>8.6924186198062362E-3</v>
      </c>
      <c r="U14" s="22">
        <f>('Ratios Calculated fix'!U14-'Ratios Calculated fix'!U$428)/('Ratios Calculated fix'!U$429-'Ratios Calculated fix'!U$428)</f>
        <v>0.8086183106639957</v>
      </c>
      <c r="V14" s="22">
        <f>('Ratios Calculated fix'!V14-'Ratios Calculated fix'!V$428)/('Ratios Calculated fix'!V$429-'Ratios Calculated fix'!V$428)</f>
        <v>0.71342298563848028</v>
      </c>
      <c r="W14" s="22">
        <f>('Ratios Calculated fix'!W14-'Ratios Calculated fix'!W$428)/('Ratios Calculated fix'!W$429-'Ratios Calculated fix'!W$428)</f>
        <v>0.8202339806491914</v>
      </c>
      <c r="X14" s="22">
        <f>('Ratios Calculated fix'!X14-'Ratios Calculated fix'!X$428)/('Ratios Calculated fix'!X$429-'Ratios Calculated fix'!X$428)</f>
        <v>0.69679652483647758</v>
      </c>
      <c r="Y14" s="22">
        <f>('Ratios Calculated fix'!Y14-'Ratios Calculated fix'!Y$428)/('Ratios Calculated fix'!Y$429-'Ratios Calculated fix'!Y$428)</f>
        <v>0.41876576071122218</v>
      </c>
      <c r="Z14" s="22">
        <f>('Ratios Calculated fix'!Z14-'Ratios Calculated fix'!Z$428)/('Ratios Calculated fix'!Z$429-'Ratios Calculated fix'!Z$428)</f>
        <v>0.30320347516352242</v>
      </c>
      <c r="AA14" s="22">
        <f>('Ratios Calculated fix'!AA14-'Ratios Calculated fix'!AA$428)/('Ratios Calculated fix'!AA$429-'Ratios Calculated fix'!AA$428)</f>
        <v>9.4591215011626137E-2</v>
      </c>
      <c r="AB14" s="22">
        <f>('Ratios Calculated fix'!AB14-'Ratios Calculated fix'!AB$428)/('Ratios Calculated fix'!AB$429-'Ratios Calculated fix'!AB$428)</f>
        <v>0.78094066778241855</v>
      </c>
      <c r="AC14" s="22">
        <f>('Ratios Calculated fix'!AC14-'Ratios Calculated fix'!AC$428)/('Ratios Calculated fix'!AC$429-'Ratios Calculated fix'!AC$428)</f>
        <v>0.40411493089103417</v>
      </c>
      <c r="AD14" s="22">
        <f>('Ratios Calculated fix'!AD14-'Ratios Calculated fix'!AD$428)/('Ratios Calculated fix'!AD$429-'Ratios Calculated fix'!AD$428)</f>
        <v>0.30499705576350994</v>
      </c>
      <c r="AE14" s="22">
        <f>('Ratios Calculated fix'!AE14-'Ratios Calculated fix'!AE$428)/('Ratios Calculated fix'!AE$429-'Ratios Calculated fix'!AE$428)</f>
        <v>0.40469145461282247</v>
      </c>
      <c r="AF14" s="22">
        <f>('Ratios Calculated fix'!AF14-'Ratios Calculated fix'!AF$428)/('Ratios Calculated fix'!AF$429-'Ratios Calculated fix'!AF$428)</f>
        <v>0.38134162534837651</v>
      </c>
      <c r="AG14" s="22" t="e">
        <f>('Ratios Calculated fix'!AG14-'Ratios Calculated fix'!AG$428)/('Ratios Calculated fix'!AG$429-'Ratios Calculated fix'!AG$428)</f>
        <v>#DIV/0!</v>
      </c>
      <c r="AH14" s="22" t="e">
        <f>('Ratios Calculated fix'!AH14-'Ratios Calculated fix'!AH$428)/('Ratios Calculated fix'!AH$429-'Ratios Calculated fix'!AH$428)</f>
        <v>#DIV/0!</v>
      </c>
      <c r="AI14" s="22">
        <f>('Ratios Calculated fix'!AI14-'Ratios Calculated fix'!AI$428)/('Ratios Calculated fix'!AI$429-'Ratios Calculated fix'!AI$428)</f>
        <v>0.49213134524993635</v>
      </c>
      <c r="AJ14" s="22">
        <f>('Ratios Calculated fix'!AJ14-'Ratios Calculated fix'!AJ$428)/('Ratios Calculated fix'!AJ$429-'Ratios Calculated fix'!AJ$428)</f>
        <v>8.9689271077100244E-2</v>
      </c>
      <c r="AK14" s="22" t="e">
        <f>('Ratios Calculated fix'!AK14-'Ratios Calculated fix'!AK$428)/('Ratios Calculated fix'!AK$429-'Ratios Calculated fix'!AK$428)</f>
        <v>#DIV/0!</v>
      </c>
      <c r="AL14" s="22" t="e">
        <f>('Ratios Calculated fix'!AL14-'Ratios Calculated fix'!AL$428)/('Ratios Calculated fix'!AL$429-'Ratios Calculated fix'!AL$428)</f>
        <v>#DIV/0!</v>
      </c>
      <c r="AM14" s="22">
        <f>('Ratios Calculated fix'!AM14-'Ratios Calculated fix'!AM$428)/('Ratios Calculated fix'!AM$429-'Ratios Calculated fix'!AM$428)</f>
        <v>0.71802972698317269</v>
      </c>
      <c r="AN14" s="22">
        <f>('Ratios Calculated fix'!AN14-'Ratios Calculated fix'!AN$428)/('Ratios Calculated fix'!AN$429-'Ratios Calculated fix'!AN$428)</f>
        <v>0.80833760700490254</v>
      </c>
      <c r="AO14" s="22">
        <f>('Ratios Calculated fix'!AO14-'Ratios Calculated fix'!AO$428)/('Ratios Calculated fix'!AO$429-'Ratios Calculated fix'!AO$428)</f>
        <v>6.8097788091231265E-2</v>
      </c>
      <c r="AP14" s="22">
        <f>('Ratios Calculated fix'!AP14-'Ratios Calculated fix'!AP$428)/('Ratios Calculated fix'!AP$429-'Ratios Calculated fix'!AP$428)</f>
        <v>0.36583060575069493</v>
      </c>
      <c r="AQ14" s="22">
        <f>('Ratios Calculated fix'!AQ14-'Ratios Calculated fix'!AQ$428)/('Ratios Calculated fix'!AQ$429-'Ratios Calculated fix'!AQ$428)</f>
        <v>0.64389494219904742</v>
      </c>
      <c r="AR14" s="22">
        <f>('Ratios Calculated fix'!AR14-'Ratios Calculated fix'!AR$428)/('Ratios Calculated fix'!AR$429-'Ratios Calculated fix'!AR$428)</f>
        <v>0.40327398046578439</v>
      </c>
      <c r="AS14" s="22">
        <f>('Ratios Calculated fix'!AS14-'Ratios Calculated fix'!AS$428)/('Ratios Calculated fix'!AS$429-'Ratios Calculated fix'!AS$428)</f>
        <v>0.24656874721495062</v>
      </c>
      <c r="AT14" s="22">
        <f>('Ratios Calculated fix'!AT14-'Ratios Calculated fix'!AT$428)/('Ratios Calculated fix'!AT$429-'Ratios Calculated fix'!AT$428)</f>
        <v>0.37920310576649918</v>
      </c>
      <c r="AU14" s="22">
        <f>('Ratios Calculated fix'!AU14-'Ratios Calculated fix'!AU$428)/('Ratios Calculated fix'!AU$429-'Ratios Calculated fix'!AU$428)</f>
        <v>0.27421684520282985</v>
      </c>
      <c r="AV14" s="22" t="e">
        <f>('Ratios Calculated fix'!AV14-'Ratios Calculated fix'!AV$428)/('Ratios Calculated fix'!AV$429-'Ratios Calculated fix'!AV$428)</f>
        <v>#DIV/0!</v>
      </c>
      <c r="AW14" s="22" t="e">
        <f>('Ratios Calculated fix'!AW14-'Ratios Calculated fix'!AW$428)/('Ratios Calculated fix'!AW$429-'Ratios Calculated fix'!AW$428)</f>
        <v>#DIV/0!</v>
      </c>
      <c r="AX14" s="22" t="e">
        <f>('Ratios Calculated fix'!AX14-'Ratios Calculated fix'!AX$428)/('Ratios Calculated fix'!AX$429-'Ratios Calculated fix'!AX$428)</f>
        <v>#DIV/0!</v>
      </c>
      <c r="AY14" s="22">
        <f>('Ratios Calculated fix'!AY14-'Ratios Calculated fix'!AY$428)/('Ratios Calculated fix'!AY$429-'Ratios Calculated fix'!AY$428)</f>
        <v>0.74467811108784987</v>
      </c>
      <c r="AZ14" s="22">
        <f>('Ratios Calculated fix'!AZ14-'Ratios Calculated fix'!AZ$428)/('Ratios Calculated fix'!AZ$429-'Ratios Calculated fix'!AZ$428)</f>
        <v>0.76738786362225575</v>
      </c>
      <c r="BA14" s="22">
        <f>('Ratios Calculated fix'!BA14-'Ratios Calculated fix'!BA$428)/('Ratios Calculated fix'!BA$429-'Ratios Calculated fix'!BA$428)</f>
        <v>0.22442572311912834</v>
      </c>
      <c r="BB14" s="22" t="e">
        <f>('Ratios Calculated fix'!BB14-'Ratios Calculated fix'!BB$428)/('Ratios Calculated fix'!BB$429-'Ratios Calculated fix'!BB$428)</f>
        <v>#DIV/0!</v>
      </c>
      <c r="BC14" s="22">
        <f>('Ratios Calculated fix'!BC14-'Ratios Calculated fix'!BC$428)/('Ratios Calculated fix'!BC$429-'Ratios Calculated fix'!BC$428)</f>
        <v>0.38211920527996346</v>
      </c>
    </row>
    <row r="15" spans="1:55" x14ac:dyDescent="0.2">
      <c r="A15" s="3" t="s">
        <v>164</v>
      </c>
      <c r="B15" s="3" t="s">
        <v>165</v>
      </c>
      <c r="C15" s="3" t="s">
        <v>34</v>
      </c>
      <c r="D15" s="3">
        <v>185035</v>
      </c>
      <c r="E15" s="3" t="s">
        <v>16</v>
      </c>
      <c r="F15" s="3">
        <v>2019</v>
      </c>
      <c r="G15" s="3" t="s">
        <v>17</v>
      </c>
      <c r="H15" s="4">
        <v>43861</v>
      </c>
      <c r="I15" s="4">
        <v>43909</v>
      </c>
      <c r="J15" s="4">
        <v>43909</v>
      </c>
      <c r="K15" s="5">
        <v>219900000</v>
      </c>
      <c r="L15" s="5">
        <v>226100000</v>
      </c>
      <c r="M15" s="3" t="s">
        <v>166</v>
      </c>
      <c r="N15" s="21">
        <f>('Ratios Calculated fix'!N15-'Ratios Calculated fix'!N$428)/('Ratios Calculated fix'!N$429-'Ratios Calculated fix'!N$428)</f>
        <v>2.9936149263070439E-2</v>
      </c>
      <c r="O15" s="22">
        <f>('Ratios Calculated fix'!O15-'Ratios Calculated fix'!O$428)/('Ratios Calculated fix'!O$429-'Ratios Calculated fix'!O$428)</f>
        <v>2.9936149263070439E-2</v>
      </c>
      <c r="P15" s="22">
        <f>('Ratios Calculated fix'!P15-'Ratios Calculated fix'!P$428)/('Ratios Calculated fix'!P$429-'Ratios Calculated fix'!P$428)</f>
        <v>5.913634183615521E-2</v>
      </c>
      <c r="Q15" s="22">
        <f>('Ratios Calculated fix'!Q15-'Ratios Calculated fix'!Q$428)/('Ratios Calculated fix'!Q$429-'Ratios Calculated fix'!Q$428)</f>
        <v>0.79019146356820869</v>
      </c>
      <c r="R15" s="22">
        <f>('Ratios Calculated fix'!R15-'Ratios Calculated fix'!R$428)/('Ratios Calculated fix'!R$429-'Ratios Calculated fix'!R$428)</f>
        <v>0.1133314349594058</v>
      </c>
      <c r="S15" s="22">
        <f>('Ratios Calculated fix'!S15-'Ratios Calculated fix'!S$428)/('Ratios Calculated fix'!S$429-'Ratios Calculated fix'!S$428)</f>
        <v>0.13692496607073326</v>
      </c>
      <c r="T15" s="22">
        <f>('Ratios Calculated fix'!T15-'Ratios Calculated fix'!T$428)/('Ratios Calculated fix'!T$429-'Ratios Calculated fix'!T$428)</f>
        <v>8.9832817611354948E-2</v>
      </c>
      <c r="U15" s="22">
        <f>('Ratios Calculated fix'!U15-'Ratios Calculated fix'!U$428)/('Ratios Calculated fix'!U$429-'Ratios Calculated fix'!U$428)</f>
        <v>0.74853730149579589</v>
      </c>
      <c r="V15" s="22">
        <f>('Ratios Calculated fix'!V15-'Ratios Calculated fix'!V$428)/('Ratios Calculated fix'!V$429-'Ratios Calculated fix'!V$428)</f>
        <v>0.61388568878093153</v>
      </c>
      <c r="W15" s="22">
        <f>('Ratios Calculated fix'!W15-'Ratios Calculated fix'!W$428)/('Ratios Calculated fix'!W$429-'Ratios Calculated fix'!W$428)</f>
        <v>0.76646818604450706</v>
      </c>
      <c r="X15" s="22">
        <f>('Ratios Calculated fix'!X15-'Ratios Calculated fix'!X$428)/('Ratios Calculated fix'!X$429-'Ratios Calculated fix'!X$428)</f>
        <v>0.37063293047793444</v>
      </c>
      <c r="Y15" s="22">
        <f>('Ratios Calculated fix'!Y15-'Ratios Calculated fix'!Y$428)/('Ratios Calculated fix'!Y$429-'Ratios Calculated fix'!Y$428)</f>
        <v>0.38896334182420761</v>
      </c>
      <c r="Z15" s="22">
        <f>('Ratios Calculated fix'!Z15-'Ratios Calculated fix'!Z$428)/('Ratios Calculated fix'!Z$429-'Ratios Calculated fix'!Z$428)</f>
        <v>0.62936706952206567</v>
      </c>
      <c r="AA15" s="22">
        <f>('Ratios Calculated fix'!AA15-'Ratios Calculated fix'!AA$428)/('Ratios Calculated fix'!AA$429-'Ratios Calculated fix'!AA$428)</f>
        <v>0.63473858715423415</v>
      </c>
      <c r="AB15" s="22">
        <f>('Ratios Calculated fix'!AB15-'Ratios Calculated fix'!AB$428)/('Ratios Calculated fix'!AB$429-'Ratios Calculated fix'!AB$428)</f>
        <v>0.73042125485077403</v>
      </c>
      <c r="AC15" s="22">
        <f>('Ratios Calculated fix'!AC15-'Ratios Calculated fix'!AC$428)/('Ratios Calculated fix'!AC$429-'Ratios Calculated fix'!AC$428)</f>
        <v>0.8978500193108534</v>
      </c>
      <c r="AD15" s="22">
        <f>('Ratios Calculated fix'!AD15-'Ratios Calculated fix'!AD$428)/('Ratios Calculated fix'!AD$429-'Ratios Calculated fix'!AD$428)</f>
        <v>0.20437979025792405</v>
      </c>
      <c r="AE15" s="22">
        <f>('Ratios Calculated fix'!AE15-'Ratios Calculated fix'!AE$428)/('Ratios Calculated fix'!AE$429-'Ratios Calculated fix'!AE$428)</f>
        <v>0.27632272637352062</v>
      </c>
      <c r="AF15" s="22">
        <f>('Ratios Calculated fix'!AF15-'Ratios Calculated fix'!AF$428)/('Ratios Calculated fix'!AF$429-'Ratios Calculated fix'!AF$428)</f>
        <v>0.33686939182736669</v>
      </c>
      <c r="AG15" s="22" t="e">
        <f>('Ratios Calculated fix'!AG15-'Ratios Calculated fix'!AG$428)/('Ratios Calculated fix'!AG$429-'Ratios Calculated fix'!AG$428)</f>
        <v>#DIV/0!</v>
      </c>
      <c r="AH15" s="22" t="e">
        <f>('Ratios Calculated fix'!AH15-'Ratios Calculated fix'!AH$428)/('Ratios Calculated fix'!AH$429-'Ratios Calculated fix'!AH$428)</f>
        <v>#DIV/0!</v>
      </c>
      <c r="AI15" s="22">
        <f>('Ratios Calculated fix'!AI15-'Ratios Calculated fix'!AI$428)/('Ratios Calculated fix'!AI$429-'Ratios Calculated fix'!AI$428)</f>
        <v>0.5434304010608263</v>
      </c>
      <c r="AJ15" s="22">
        <f>('Ratios Calculated fix'!AJ15-'Ratios Calculated fix'!AJ$428)/('Ratios Calculated fix'!AJ$429-'Ratios Calculated fix'!AJ$428)</f>
        <v>0.14800240562206421</v>
      </c>
      <c r="AK15" s="22" t="e">
        <f>('Ratios Calculated fix'!AK15-'Ratios Calculated fix'!AK$428)/('Ratios Calculated fix'!AK$429-'Ratios Calculated fix'!AK$428)</f>
        <v>#DIV/0!</v>
      </c>
      <c r="AL15" s="22" t="e">
        <f>('Ratios Calculated fix'!AL15-'Ratios Calculated fix'!AL$428)/('Ratios Calculated fix'!AL$429-'Ratios Calculated fix'!AL$428)</f>
        <v>#DIV/0!</v>
      </c>
      <c r="AM15" s="22">
        <f>('Ratios Calculated fix'!AM15-'Ratios Calculated fix'!AM$428)/('Ratios Calculated fix'!AM$429-'Ratios Calculated fix'!AM$428)</f>
        <v>0.66604348223863419</v>
      </c>
      <c r="AN15" s="22">
        <f>('Ratios Calculated fix'!AN15-'Ratios Calculated fix'!AN$428)/('Ratios Calculated fix'!AN$429-'Ratios Calculated fix'!AN$428)</f>
        <v>0.75434729389340482</v>
      </c>
      <c r="AO15" s="22">
        <f>('Ratios Calculated fix'!AO15-'Ratios Calculated fix'!AO$428)/('Ratios Calculated fix'!AO$429-'Ratios Calculated fix'!AO$428)</f>
        <v>0.10291384827386725</v>
      </c>
      <c r="AP15" s="22">
        <f>('Ratios Calculated fix'!AP15-'Ratios Calculated fix'!AP$428)/('Ratios Calculated fix'!AP$429-'Ratios Calculated fix'!AP$428)</f>
        <v>0.35582493021663492</v>
      </c>
      <c r="AQ15" s="22">
        <f>('Ratios Calculated fix'!AQ15-'Ratios Calculated fix'!AQ$428)/('Ratios Calculated fix'!AQ$429-'Ratios Calculated fix'!AQ$428)</f>
        <v>0.60932988639823937</v>
      </c>
      <c r="AR15" s="22">
        <f>('Ratios Calculated fix'!AR15-'Ratios Calculated fix'!AR$428)/('Ratios Calculated fix'!AR$429-'Ratios Calculated fix'!AR$428)</f>
        <v>0.66176015261727006</v>
      </c>
      <c r="AS15" s="22">
        <f>('Ratios Calculated fix'!AS15-'Ratios Calculated fix'!AS$428)/('Ratios Calculated fix'!AS$429-'Ratios Calculated fix'!AS$428)</f>
        <v>0.33155347150273329</v>
      </c>
      <c r="AT15" s="22">
        <f>('Ratios Calculated fix'!AT15-'Ratios Calculated fix'!AT$428)/('Ratios Calculated fix'!AT$429-'Ratios Calculated fix'!AT$428)</f>
        <v>0.66520972270735601</v>
      </c>
      <c r="AU15" s="22">
        <f>('Ratios Calculated fix'!AU15-'Ratios Calculated fix'!AU$428)/('Ratios Calculated fix'!AU$429-'Ratios Calculated fix'!AU$428)</f>
        <v>0.30082120505708287</v>
      </c>
      <c r="AV15" s="22" t="e">
        <f>('Ratios Calculated fix'!AV15-'Ratios Calculated fix'!AV$428)/('Ratios Calculated fix'!AV$429-'Ratios Calculated fix'!AV$428)</f>
        <v>#DIV/0!</v>
      </c>
      <c r="AW15" s="22" t="e">
        <f>('Ratios Calculated fix'!AW15-'Ratios Calculated fix'!AW$428)/('Ratios Calculated fix'!AW$429-'Ratios Calculated fix'!AW$428)</f>
        <v>#DIV/0!</v>
      </c>
      <c r="AX15" s="22" t="e">
        <f>('Ratios Calculated fix'!AX15-'Ratios Calculated fix'!AX$428)/('Ratios Calculated fix'!AX$429-'Ratios Calculated fix'!AX$428)</f>
        <v>#DIV/0!</v>
      </c>
      <c r="AY15" s="22">
        <f>('Ratios Calculated fix'!AY15-'Ratios Calculated fix'!AY$428)/('Ratios Calculated fix'!AY$429-'Ratios Calculated fix'!AY$428)</f>
        <v>0.74923138929192223</v>
      </c>
      <c r="AZ15" s="22">
        <f>('Ratios Calculated fix'!AZ15-'Ratios Calculated fix'!AZ$428)/('Ratios Calculated fix'!AZ$429-'Ratios Calculated fix'!AZ$428)</f>
        <v>0.76805182015123474</v>
      </c>
      <c r="BA15" s="22">
        <f>('Ratios Calculated fix'!BA15-'Ratios Calculated fix'!BA$428)/('Ratios Calculated fix'!BA$429-'Ratios Calculated fix'!BA$428)</f>
        <v>0.22936573581910044</v>
      </c>
      <c r="BB15" s="22" t="e">
        <f>('Ratios Calculated fix'!BB15-'Ratios Calculated fix'!BB$428)/('Ratios Calculated fix'!BB$429-'Ratios Calculated fix'!BB$428)</f>
        <v>#DIV/0!</v>
      </c>
      <c r="BC15" s="22">
        <f>('Ratios Calculated fix'!BC15-'Ratios Calculated fix'!BC$428)/('Ratios Calculated fix'!BC$429-'Ratios Calculated fix'!BC$428)</f>
        <v>0.17191124824768345</v>
      </c>
    </row>
    <row r="16" spans="1:55" x14ac:dyDescent="0.2">
      <c r="A16" s="3" t="s">
        <v>96</v>
      </c>
      <c r="B16" s="3" t="s">
        <v>97</v>
      </c>
      <c r="C16" s="3" t="s">
        <v>52</v>
      </c>
      <c r="D16" s="3">
        <v>68703</v>
      </c>
      <c r="E16" s="3" t="s">
        <v>16</v>
      </c>
      <c r="F16" s="3">
        <v>2019</v>
      </c>
      <c r="G16" s="3" t="s">
        <v>17</v>
      </c>
      <c r="H16" s="4">
        <v>43830</v>
      </c>
      <c r="I16" s="4">
        <v>43889</v>
      </c>
      <c r="J16" s="4">
        <v>43889</v>
      </c>
      <c r="K16" s="5">
        <v>246000000</v>
      </c>
      <c r="L16" s="5">
        <v>247300000</v>
      </c>
      <c r="M16" s="3" t="s">
        <v>98</v>
      </c>
      <c r="N16" s="21">
        <f>('Ratios Calculated fix'!N16-'Ratios Calculated fix'!N$428)/('Ratios Calculated fix'!N$429-'Ratios Calculated fix'!N$428)</f>
        <v>2.0616808709057501E-2</v>
      </c>
      <c r="O16" s="22">
        <f>('Ratios Calculated fix'!O16-'Ratios Calculated fix'!O$428)/('Ratios Calculated fix'!O$429-'Ratios Calculated fix'!O$428)</f>
        <v>1.3404480798754627E-2</v>
      </c>
      <c r="P16" s="22">
        <f>('Ratios Calculated fix'!P16-'Ratios Calculated fix'!P$428)/('Ratios Calculated fix'!P$429-'Ratios Calculated fix'!P$428)</f>
        <v>6.5951459584994755E-4</v>
      </c>
      <c r="Q16" s="22">
        <f>('Ratios Calculated fix'!Q16-'Ratios Calculated fix'!Q$428)/('Ratios Calculated fix'!Q$429-'Ratios Calculated fix'!Q$428)</f>
        <v>0.87185113478826703</v>
      </c>
      <c r="R16" s="22">
        <f>('Ratios Calculated fix'!R16-'Ratios Calculated fix'!R$428)/('Ratios Calculated fix'!R$429-'Ratios Calculated fix'!R$428)</f>
        <v>0.11374306076073541</v>
      </c>
      <c r="S16" s="22">
        <f>('Ratios Calculated fix'!S16-'Ratios Calculated fix'!S$428)/('Ratios Calculated fix'!S$429-'Ratios Calculated fix'!S$428)</f>
        <v>5.7355378866782929E-2</v>
      </c>
      <c r="T16" s="22">
        <f>('Ratios Calculated fix'!T16-'Ratios Calculated fix'!T$428)/('Ratios Calculated fix'!T$429-'Ratios Calculated fix'!T$428)</f>
        <v>0.10460630549543017</v>
      </c>
      <c r="U16" s="22">
        <f>('Ratios Calculated fix'!U16-'Ratios Calculated fix'!U$428)/('Ratios Calculated fix'!U$429-'Ratios Calculated fix'!U$428)</f>
        <v>0.81193304095074326</v>
      </c>
      <c r="V16" s="22">
        <f>('Ratios Calculated fix'!V16-'Ratios Calculated fix'!V$428)/('Ratios Calculated fix'!V$429-'Ratios Calculated fix'!V$428)</f>
        <v>0.71147694172658182</v>
      </c>
      <c r="W16" s="22">
        <f>('Ratios Calculated fix'!W16-'Ratios Calculated fix'!W$428)/('Ratios Calculated fix'!W$429-'Ratios Calculated fix'!W$428)</f>
        <v>0.82434772436656334</v>
      </c>
      <c r="X16" s="22">
        <f>('Ratios Calculated fix'!X16-'Ratios Calculated fix'!X$428)/('Ratios Calculated fix'!X$429-'Ratios Calculated fix'!X$428)</f>
        <v>3.98339794784918E-2</v>
      </c>
      <c r="Y16" s="22">
        <f>('Ratios Calculated fix'!Y16-'Ratios Calculated fix'!Y$428)/('Ratios Calculated fix'!Y$429-'Ratios Calculated fix'!Y$428)</f>
        <v>0.43762138143515766</v>
      </c>
      <c r="Z16" s="22">
        <f>('Ratios Calculated fix'!Z16-'Ratios Calculated fix'!Z$428)/('Ratios Calculated fix'!Z$429-'Ratios Calculated fix'!Z$428)</f>
        <v>0.96016602052150823</v>
      </c>
      <c r="AA16" s="22">
        <f>('Ratios Calculated fix'!AA16-'Ratios Calculated fix'!AA$428)/('Ratios Calculated fix'!AA$429-'Ratios Calculated fix'!AA$428)</f>
        <v>2.2787866817731248E-2</v>
      </c>
      <c r="AB16" s="22">
        <f>('Ratios Calculated fix'!AB16-'Ratios Calculated fix'!AB$428)/('Ratios Calculated fix'!AB$429-'Ratios Calculated fix'!AB$428)</f>
        <v>0.82167687483339991</v>
      </c>
      <c r="AC16" s="22">
        <f>('Ratios Calculated fix'!AC16-'Ratios Calculated fix'!AC$428)/('Ratios Calculated fix'!AC$429-'Ratios Calculated fix'!AC$428)</f>
        <v>0.75230390427167115</v>
      </c>
      <c r="AD16" s="22">
        <f>('Ratios Calculated fix'!AD16-'Ratios Calculated fix'!AD$428)/('Ratios Calculated fix'!AD$429-'Ratios Calculated fix'!AD$428)</f>
        <v>0.30402406781036767</v>
      </c>
      <c r="AE16" s="22">
        <f>('Ratios Calculated fix'!AE16-'Ratios Calculated fix'!AE$428)/('Ratios Calculated fix'!AE$429-'Ratios Calculated fix'!AE$428)</f>
        <v>0.40358365612297481</v>
      </c>
      <c r="AF16" s="22">
        <f>('Ratios Calculated fix'!AF16-'Ratios Calculated fix'!AF$428)/('Ratios Calculated fix'!AF$429-'Ratios Calculated fix'!AF$428)</f>
        <v>0.36890572784145026</v>
      </c>
      <c r="AG16" s="22" t="e">
        <f>('Ratios Calculated fix'!AG16-'Ratios Calculated fix'!AG$428)/('Ratios Calculated fix'!AG$429-'Ratios Calculated fix'!AG$428)</f>
        <v>#DIV/0!</v>
      </c>
      <c r="AH16" s="22" t="e">
        <f>('Ratios Calculated fix'!AH16-'Ratios Calculated fix'!AH$428)/('Ratios Calculated fix'!AH$429-'Ratios Calculated fix'!AH$428)</f>
        <v>#DIV/0!</v>
      </c>
      <c r="AI16" s="22">
        <f>('Ratios Calculated fix'!AI16-'Ratios Calculated fix'!AI$428)/('Ratios Calculated fix'!AI$429-'Ratios Calculated fix'!AI$428)</f>
        <v>0.55878168636895853</v>
      </c>
      <c r="AJ16" s="22">
        <f>('Ratios Calculated fix'!AJ16-'Ratios Calculated fix'!AJ$428)/('Ratios Calculated fix'!AJ$429-'Ratios Calculated fix'!AJ$428)</f>
        <v>0.22137036479494032</v>
      </c>
      <c r="AK16" s="22" t="e">
        <f>('Ratios Calculated fix'!AK16-'Ratios Calculated fix'!AK$428)/('Ratios Calculated fix'!AK$429-'Ratios Calculated fix'!AK$428)</f>
        <v>#DIV/0!</v>
      </c>
      <c r="AL16" s="22" t="e">
        <f>('Ratios Calculated fix'!AL16-'Ratios Calculated fix'!AL$428)/('Ratios Calculated fix'!AL$429-'Ratios Calculated fix'!AL$428)</f>
        <v>#DIV/0!</v>
      </c>
      <c r="AM16" s="22">
        <f>('Ratios Calculated fix'!AM16-'Ratios Calculated fix'!AM$428)/('Ratios Calculated fix'!AM$429-'Ratios Calculated fix'!AM$428)</f>
        <v>0.70938238200433412</v>
      </c>
      <c r="AN16" s="22">
        <f>('Ratios Calculated fix'!AN16-'Ratios Calculated fix'!AN$428)/('Ratios Calculated fix'!AN$429-'Ratios Calculated fix'!AN$428)</f>
        <v>0.80457805329561904</v>
      </c>
      <c r="AO16" s="22">
        <f>('Ratios Calculated fix'!AO16-'Ratios Calculated fix'!AO$428)/('Ratios Calculated fix'!AO$429-'Ratios Calculated fix'!AO$428)</f>
        <v>3.0873226637356626E-2</v>
      </c>
      <c r="AP16" s="22">
        <f>('Ratios Calculated fix'!AP16-'Ratios Calculated fix'!AP$428)/('Ratios Calculated fix'!AP$429-'Ratios Calculated fix'!AP$428)</f>
        <v>0.35604084683846787</v>
      </c>
      <c r="AQ16" s="22">
        <f>('Ratios Calculated fix'!AQ16-'Ratios Calculated fix'!AQ$428)/('Ratios Calculated fix'!AQ$429-'Ratios Calculated fix'!AQ$428)</f>
        <v>0.6018762168821814</v>
      </c>
      <c r="AR16" s="22">
        <f>('Ratios Calculated fix'!AR16-'Ratios Calculated fix'!AR$428)/('Ratios Calculated fix'!AR$429-'Ratios Calculated fix'!AR$428)</f>
        <v>0.58699717525288952</v>
      </c>
      <c r="AS16" s="22">
        <f>('Ratios Calculated fix'!AS16-'Ratios Calculated fix'!AS$428)/('Ratios Calculated fix'!AS$429-'Ratios Calculated fix'!AS$428)</f>
        <v>0.39633062519061657</v>
      </c>
      <c r="AT16" s="22">
        <f>('Ratios Calculated fix'!AT16-'Ratios Calculated fix'!AT$428)/('Ratios Calculated fix'!AT$429-'Ratios Calculated fix'!AT$428)</f>
        <v>0.37493180741403992</v>
      </c>
      <c r="AU16" s="22">
        <f>('Ratios Calculated fix'!AU16-'Ratios Calculated fix'!AU$428)/('Ratios Calculated fix'!AU$429-'Ratios Calculated fix'!AU$428)</f>
        <v>0.23601063467502256</v>
      </c>
      <c r="AV16" s="22" t="e">
        <f>('Ratios Calculated fix'!AV16-'Ratios Calculated fix'!AV$428)/('Ratios Calculated fix'!AV$429-'Ratios Calculated fix'!AV$428)</f>
        <v>#DIV/0!</v>
      </c>
      <c r="AW16" s="22" t="e">
        <f>('Ratios Calculated fix'!AW16-'Ratios Calculated fix'!AW$428)/('Ratios Calculated fix'!AW$429-'Ratios Calculated fix'!AW$428)</f>
        <v>#DIV/0!</v>
      </c>
      <c r="AX16" s="22" t="e">
        <f>('Ratios Calculated fix'!AX16-'Ratios Calculated fix'!AX$428)/('Ratios Calculated fix'!AX$429-'Ratios Calculated fix'!AX$428)</f>
        <v>#DIV/0!</v>
      </c>
      <c r="AY16" s="22">
        <f>('Ratios Calculated fix'!AY16-'Ratios Calculated fix'!AY$428)/('Ratios Calculated fix'!AY$429-'Ratios Calculated fix'!AY$428)</f>
        <v>0.75138851283750863</v>
      </c>
      <c r="AZ16" s="22">
        <f>('Ratios Calculated fix'!AZ16-'Ratios Calculated fix'!AZ$428)/('Ratios Calculated fix'!AZ$429-'Ratios Calculated fix'!AZ$428)</f>
        <v>0.77589808669531213</v>
      </c>
      <c r="BA16" s="22">
        <f>('Ratios Calculated fix'!BA16-'Ratios Calculated fix'!BA$428)/('Ratios Calculated fix'!BA$429-'Ratios Calculated fix'!BA$428)</f>
        <v>0.22077365363052451</v>
      </c>
      <c r="BB16" s="22" t="e">
        <f>('Ratios Calculated fix'!BB16-'Ratios Calculated fix'!BB$428)/('Ratios Calculated fix'!BB$429-'Ratios Calculated fix'!BB$428)</f>
        <v>#DIV/0!</v>
      </c>
      <c r="BC16" s="22">
        <f>('Ratios Calculated fix'!BC16-'Ratios Calculated fix'!BC$428)/('Ratios Calculated fix'!BC$429-'Ratios Calculated fix'!BC$428)</f>
        <v>0.1100816356062569</v>
      </c>
    </row>
    <row r="17" spans="1:55" x14ac:dyDescent="0.2">
      <c r="A17" s="3" t="s">
        <v>102</v>
      </c>
      <c r="B17" s="3" t="s">
        <v>103</v>
      </c>
      <c r="C17" s="3" t="s">
        <v>52</v>
      </c>
      <c r="D17" s="3">
        <v>66050</v>
      </c>
      <c r="E17" s="3" t="s">
        <v>16</v>
      </c>
      <c r="F17" s="3">
        <v>2019</v>
      </c>
      <c r="G17" s="3" t="s">
        <v>17</v>
      </c>
      <c r="H17" s="4">
        <v>43830</v>
      </c>
      <c r="I17" s="4">
        <v>43881</v>
      </c>
      <c r="J17" s="4">
        <v>43881</v>
      </c>
      <c r="K17" s="5">
        <v>494044923</v>
      </c>
      <c r="L17" s="5">
        <v>495896333</v>
      </c>
      <c r="M17" s="3" t="s">
        <v>104</v>
      </c>
      <c r="N17" s="21">
        <f>('Ratios Calculated fix'!N17-'Ratios Calculated fix'!N$428)/('Ratios Calculated fix'!N$429-'Ratios Calculated fix'!N$428)</f>
        <v>1.4541694111499295E-2</v>
      </c>
      <c r="O17" s="22">
        <f>('Ratios Calculated fix'!O17-'Ratios Calculated fix'!O$428)/('Ratios Calculated fix'!O$429-'Ratios Calculated fix'!O$428)</f>
        <v>1.02932366657109E-2</v>
      </c>
      <c r="P17" s="22">
        <f>('Ratios Calculated fix'!P17-'Ratios Calculated fix'!P$428)/('Ratios Calculated fix'!P$429-'Ratios Calculated fix'!P$428)</f>
        <v>4.611349889099301E-3</v>
      </c>
      <c r="Q17" s="22">
        <f>('Ratios Calculated fix'!Q17-'Ratios Calculated fix'!Q$428)/('Ratios Calculated fix'!Q$429-'Ratios Calculated fix'!Q$428)</f>
        <v>0.87231202254452367</v>
      </c>
      <c r="R17" s="22">
        <f>('Ratios Calculated fix'!R17-'Ratios Calculated fix'!R$428)/('Ratios Calculated fix'!R$429-'Ratios Calculated fix'!R$428)</f>
        <v>0.13514186892617108</v>
      </c>
      <c r="S17" s="22">
        <f>('Ratios Calculated fix'!S17-'Ratios Calculated fix'!S$428)/('Ratios Calculated fix'!S$429-'Ratios Calculated fix'!S$428)</f>
        <v>0.10999950952769977</v>
      </c>
      <c r="T17" s="22">
        <f>('Ratios Calculated fix'!T17-'Ratios Calculated fix'!T$428)/('Ratios Calculated fix'!T$429-'Ratios Calculated fix'!T$428)</f>
        <v>0.11673414080200814</v>
      </c>
      <c r="U17" s="22">
        <f>('Ratios Calculated fix'!U17-'Ratios Calculated fix'!U$428)/('Ratios Calculated fix'!U$429-'Ratios Calculated fix'!U$428)</f>
        <v>0.81324004961189778</v>
      </c>
      <c r="V17" s="22">
        <f>('Ratios Calculated fix'!V17-'Ratios Calculated fix'!V$428)/('Ratios Calculated fix'!V$429-'Ratios Calculated fix'!V$428)</f>
        <v>0.71482310014875294</v>
      </c>
      <c r="W17" s="22">
        <f>('Ratios Calculated fix'!W17-'Ratios Calculated fix'!W$428)/('Ratios Calculated fix'!W$429-'Ratios Calculated fix'!W$428)</f>
        <v>0.82533518248558091</v>
      </c>
      <c r="X17" s="22">
        <f>('Ratios Calculated fix'!X17-'Ratios Calculated fix'!X$428)/('Ratios Calculated fix'!X$429-'Ratios Calculated fix'!X$428)</f>
        <v>4.3544367509457879E-2</v>
      </c>
      <c r="Y17" s="22">
        <f>('Ratios Calculated fix'!Y17-'Ratios Calculated fix'!Y$428)/('Ratios Calculated fix'!Y$429-'Ratios Calculated fix'!Y$428)</f>
        <v>0.43401923956445759</v>
      </c>
      <c r="Z17" s="22">
        <f>('Ratios Calculated fix'!Z17-'Ratios Calculated fix'!Z$428)/('Ratios Calculated fix'!Z$429-'Ratios Calculated fix'!Z$428)</f>
        <v>0.95645563249054211</v>
      </c>
      <c r="AA17" s="22">
        <f>('Ratios Calculated fix'!AA17-'Ratios Calculated fix'!AA$428)/('Ratios Calculated fix'!AA$429-'Ratios Calculated fix'!AA$428)</f>
        <v>1.1097289258050497E-3</v>
      </c>
      <c r="AB17" s="22">
        <f>('Ratios Calculated fix'!AB17-'Ratios Calculated fix'!AB$428)/('Ratios Calculated fix'!AB$429-'Ratios Calculated fix'!AB$428)</f>
        <v>0.81565359316496311</v>
      </c>
      <c r="AC17" s="22">
        <f>('Ratios Calculated fix'!AC17-'Ratios Calculated fix'!AC$428)/('Ratios Calculated fix'!AC$429-'Ratios Calculated fix'!AC$428)</f>
        <v>0.66220929465186917</v>
      </c>
      <c r="AD17" s="22">
        <f>('Ratios Calculated fix'!AD17-'Ratios Calculated fix'!AD$428)/('Ratios Calculated fix'!AD$429-'Ratios Calculated fix'!AD$428)</f>
        <v>0.43046469686320882</v>
      </c>
      <c r="AE17" s="22">
        <f>('Ratios Calculated fix'!AE17-'Ratios Calculated fix'!AE$428)/('Ratios Calculated fix'!AE$429-'Ratios Calculated fix'!AE$428)</f>
        <v>0.35970429383830838</v>
      </c>
      <c r="AF17" s="22">
        <f>('Ratios Calculated fix'!AF17-'Ratios Calculated fix'!AF$428)/('Ratios Calculated fix'!AF$429-'Ratios Calculated fix'!AF$428)</f>
        <v>0.36175528909906934</v>
      </c>
      <c r="AG17" s="22" t="e">
        <f>('Ratios Calculated fix'!AG17-'Ratios Calculated fix'!AG$428)/('Ratios Calculated fix'!AG$429-'Ratios Calculated fix'!AG$428)</f>
        <v>#DIV/0!</v>
      </c>
      <c r="AH17" s="22" t="e">
        <f>('Ratios Calculated fix'!AH17-'Ratios Calculated fix'!AH$428)/('Ratios Calculated fix'!AH$429-'Ratios Calculated fix'!AH$428)</f>
        <v>#DIV/0!</v>
      </c>
      <c r="AI17" s="22">
        <f>('Ratios Calculated fix'!AI17-'Ratios Calculated fix'!AI$428)/('Ratios Calculated fix'!AI$429-'Ratios Calculated fix'!AI$428)</f>
        <v>0.57517210999038104</v>
      </c>
      <c r="AJ17" s="22">
        <f>('Ratios Calculated fix'!AJ17-'Ratios Calculated fix'!AJ$428)/('Ratios Calculated fix'!AJ$429-'Ratios Calculated fix'!AJ$428)</f>
        <v>0.14536662713865145</v>
      </c>
      <c r="AK17" s="22" t="e">
        <f>('Ratios Calculated fix'!AK17-'Ratios Calculated fix'!AK$428)/('Ratios Calculated fix'!AK$429-'Ratios Calculated fix'!AK$428)</f>
        <v>#DIV/0!</v>
      </c>
      <c r="AL17" s="22" t="e">
        <f>('Ratios Calculated fix'!AL17-'Ratios Calculated fix'!AL$428)/('Ratios Calculated fix'!AL$429-'Ratios Calculated fix'!AL$428)</f>
        <v>#DIV/0!</v>
      </c>
      <c r="AM17" s="22">
        <f>('Ratios Calculated fix'!AM17-'Ratios Calculated fix'!AM$428)/('Ratios Calculated fix'!AM$429-'Ratios Calculated fix'!AM$428)</f>
        <v>0.70925558880559547</v>
      </c>
      <c r="AN17" s="22">
        <f>('Ratios Calculated fix'!AN17-'Ratios Calculated fix'!AN$428)/('Ratios Calculated fix'!AN$429-'Ratios Calculated fix'!AN$428)</f>
        <v>0.80469865749135627</v>
      </c>
      <c r="AO17" s="22">
        <f>('Ratios Calculated fix'!AO17-'Ratios Calculated fix'!AO$428)/('Ratios Calculated fix'!AO$429-'Ratios Calculated fix'!AO$428)</f>
        <v>3.1045975408598145E-2</v>
      </c>
      <c r="AP17" s="22">
        <f>('Ratios Calculated fix'!AP17-'Ratios Calculated fix'!AP$428)/('Ratios Calculated fix'!AP$429-'Ratios Calculated fix'!AP$428)</f>
        <v>0.35785696918223586</v>
      </c>
      <c r="AQ17" s="22">
        <f>('Ratios Calculated fix'!AQ17-'Ratios Calculated fix'!AQ$428)/('Ratios Calculated fix'!AQ$429-'Ratios Calculated fix'!AQ$428)</f>
        <v>0.59783517758273153</v>
      </c>
      <c r="AR17" s="22">
        <f>('Ratios Calculated fix'!AR17-'Ratios Calculated fix'!AR$428)/('Ratios Calculated fix'!AR$429-'Ratios Calculated fix'!AR$428)</f>
        <v>0.48030797837785549</v>
      </c>
      <c r="AS17" s="22">
        <f>('Ratios Calculated fix'!AS17-'Ratios Calculated fix'!AS$428)/('Ratios Calculated fix'!AS$429-'Ratios Calculated fix'!AS$428)</f>
        <v>0.43780406961458551</v>
      </c>
      <c r="AT17" s="22">
        <f>('Ratios Calculated fix'!AT17-'Ratios Calculated fix'!AT$428)/('Ratios Calculated fix'!AT$429-'Ratios Calculated fix'!AT$428)</f>
        <v>0.33961796155794632</v>
      </c>
      <c r="AU17" s="22">
        <f>('Ratios Calculated fix'!AU17-'Ratios Calculated fix'!AU$428)/('Ratios Calculated fix'!AU$429-'Ratios Calculated fix'!AU$428)</f>
        <v>0.2139232724355587</v>
      </c>
      <c r="AV17" s="22" t="e">
        <f>('Ratios Calculated fix'!AV17-'Ratios Calculated fix'!AV$428)/('Ratios Calculated fix'!AV$429-'Ratios Calculated fix'!AV$428)</f>
        <v>#DIV/0!</v>
      </c>
      <c r="AW17" s="22" t="e">
        <f>('Ratios Calculated fix'!AW17-'Ratios Calculated fix'!AW$428)/('Ratios Calculated fix'!AW$429-'Ratios Calculated fix'!AW$428)</f>
        <v>#DIV/0!</v>
      </c>
      <c r="AX17" s="22" t="e">
        <f>('Ratios Calculated fix'!AX17-'Ratios Calculated fix'!AX$428)/('Ratios Calculated fix'!AX$429-'Ratios Calculated fix'!AX$428)</f>
        <v>#DIV/0!</v>
      </c>
      <c r="AY17" s="22">
        <f>('Ratios Calculated fix'!AY17-'Ratios Calculated fix'!AY$428)/('Ratios Calculated fix'!AY$429-'Ratios Calculated fix'!AY$428)</f>
        <v>0.7495617325177929</v>
      </c>
      <c r="AZ17" s="22">
        <f>('Ratios Calculated fix'!AZ17-'Ratios Calculated fix'!AZ$428)/('Ratios Calculated fix'!AZ$429-'Ratios Calculated fix'!AZ$428)</f>
        <v>0.77368001815785437</v>
      </c>
      <c r="BA17" s="22">
        <f>('Ratios Calculated fix'!BA17-'Ratios Calculated fix'!BA$428)/('Ratios Calculated fix'!BA$429-'Ratios Calculated fix'!BA$428)</f>
        <v>0.21925400900778777</v>
      </c>
      <c r="BB17" s="22" t="e">
        <f>('Ratios Calculated fix'!BB17-'Ratios Calculated fix'!BB$428)/('Ratios Calculated fix'!BB$429-'Ratios Calculated fix'!BB$428)</f>
        <v>#DIV/0!</v>
      </c>
      <c r="BC17" s="22">
        <f>('Ratios Calculated fix'!BC17-'Ratios Calculated fix'!BC$428)/('Ratios Calculated fix'!BC$429-'Ratios Calculated fix'!BC$428)</f>
        <v>0.10446596166309198</v>
      </c>
    </row>
    <row r="18" spans="1:55" x14ac:dyDescent="0.2">
      <c r="A18" s="3" t="s">
        <v>50</v>
      </c>
      <c r="B18" s="3" t="s">
        <v>51</v>
      </c>
      <c r="C18" s="3" t="s">
        <v>52</v>
      </c>
      <c r="D18" s="3">
        <v>62329</v>
      </c>
      <c r="E18" s="3" t="s">
        <v>16</v>
      </c>
      <c r="F18" s="3">
        <v>2019</v>
      </c>
      <c r="G18" s="3" t="s">
        <v>17</v>
      </c>
      <c r="H18" s="4">
        <v>43830</v>
      </c>
      <c r="I18" s="4">
        <v>43889</v>
      </c>
      <c r="J18" s="4">
        <v>43889</v>
      </c>
      <c r="K18" s="5">
        <v>665000000</v>
      </c>
      <c r="L18" s="5">
        <v>667000000</v>
      </c>
      <c r="M18" s="3" t="s">
        <v>53</v>
      </c>
      <c r="N18" s="21">
        <f>('Ratios Calculated fix'!N18-'Ratios Calculated fix'!N$428)/('Ratios Calculated fix'!N$429-'Ratios Calculated fix'!N$428)</f>
        <v>3.7265911016120978E-2</v>
      </c>
      <c r="O18" s="22">
        <f>('Ratios Calculated fix'!O18-'Ratios Calculated fix'!O$428)/('Ratios Calculated fix'!O$429-'Ratios Calculated fix'!O$428)</f>
        <v>3.3770841751167867E-2</v>
      </c>
      <c r="P18" s="22">
        <f>('Ratios Calculated fix'!P18-'Ratios Calculated fix'!P$428)/('Ratios Calculated fix'!P$429-'Ratios Calculated fix'!P$428)</f>
        <v>2.8954426577969067E-2</v>
      </c>
      <c r="Q18" s="22">
        <f>('Ratios Calculated fix'!Q18-'Ratios Calculated fix'!Q$428)/('Ratios Calculated fix'!Q$429-'Ratios Calculated fix'!Q$428)</f>
        <v>0.87521066443136608</v>
      </c>
      <c r="R18" s="22">
        <f>('Ratios Calculated fix'!R18-'Ratios Calculated fix'!R$428)/('Ratios Calculated fix'!R$429-'Ratios Calculated fix'!R$428)</f>
        <v>0.20138935123808149</v>
      </c>
      <c r="S18" s="22">
        <f>('Ratios Calculated fix'!S18-'Ratios Calculated fix'!S$428)/('Ratios Calculated fix'!S$429-'Ratios Calculated fix'!S$428)</f>
        <v>0.10445197384897162</v>
      </c>
      <c r="T18" s="22">
        <f>('Ratios Calculated fix'!T18-'Ratios Calculated fix'!T$428)/('Ratios Calculated fix'!T$429-'Ratios Calculated fix'!T$428)</f>
        <v>0.18468875822257408</v>
      </c>
      <c r="U18" s="22">
        <f>('Ratios Calculated fix'!U18-'Ratios Calculated fix'!U$428)/('Ratios Calculated fix'!U$429-'Ratios Calculated fix'!U$428)</f>
        <v>0.82017267498659141</v>
      </c>
      <c r="V18" s="22">
        <f>('Ratios Calculated fix'!V18-'Ratios Calculated fix'!V$428)/('Ratios Calculated fix'!V$429-'Ratios Calculated fix'!V$428)</f>
        <v>0.71725652168179266</v>
      </c>
      <c r="W18" s="22">
        <f>('Ratios Calculated fix'!W18-'Ratios Calculated fix'!W$428)/('Ratios Calculated fix'!W$429-'Ratios Calculated fix'!W$428)</f>
        <v>0.83293559300500175</v>
      </c>
      <c r="X18" s="22">
        <f>('Ratios Calculated fix'!X18-'Ratios Calculated fix'!X$428)/('Ratios Calculated fix'!X$429-'Ratios Calculated fix'!X$428)</f>
        <v>0.13189504805740687</v>
      </c>
      <c r="Y18" s="22">
        <f>('Ratios Calculated fix'!Y18-'Ratios Calculated fix'!Y$428)/('Ratios Calculated fix'!Y$429-'Ratios Calculated fix'!Y$428)</f>
        <v>0.42310774858360173</v>
      </c>
      <c r="Z18" s="22">
        <f>('Ratios Calculated fix'!Z18-'Ratios Calculated fix'!Z$428)/('Ratios Calculated fix'!Z$429-'Ratios Calculated fix'!Z$428)</f>
        <v>0.86810495194259307</v>
      </c>
      <c r="AA18" s="22">
        <f>('Ratios Calculated fix'!AA18-'Ratios Calculated fix'!AA$428)/('Ratios Calculated fix'!AA$429-'Ratios Calculated fix'!AA$428)</f>
        <v>5.0488448196833999E-2</v>
      </c>
      <c r="AB18" s="22">
        <f>('Ratios Calculated fix'!AB18-'Ratios Calculated fix'!AB$428)/('Ratios Calculated fix'!AB$429-'Ratios Calculated fix'!AB$428)</f>
        <v>0.79135738803245637</v>
      </c>
      <c r="AC18" s="22">
        <f>('Ratios Calculated fix'!AC18-'Ratios Calculated fix'!AC$428)/('Ratios Calculated fix'!AC$429-'Ratios Calculated fix'!AC$428)</f>
        <v>0.20787896533887334</v>
      </c>
      <c r="AD18" s="22">
        <f>('Ratios Calculated fix'!AD18-'Ratios Calculated fix'!AD$428)/('Ratios Calculated fix'!AD$429-'Ratios Calculated fix'!AD$428)</f>
        <v>0.3008833551954298</v>
      </c>
      <c r="AE18" s="22">
        <f>('Ratios Calculated fix'!AE18-'Ratios Calculated fix'!AE$428)/('Ratios Calculated fix'!AE$429-'Ratios Calculated fix'!AE$428)</f>
        <v>0.40000778791141323</v>
      </c>
      <c r="AF18" s="22">
        <f>('Ratios Calculated fix'!AF18-'Ratios Calculated fix'!AF$428)/('Ratios Calculated fix'!AF$429-'Ratios Calculated fix'!AF$428)</f>
        <v>0.32150552645864783</v>
      </c>
      <c r="AG18" s="22" t="e">
        <f>('Ratios Calculated fix'!AG18-'Ratios Calculated fix'!AG$428)/('Ratios Calculated fix'!AG$429-'Ratios Calculated fix'!AG$428)</f>
        <v>#DIV/0!</v>
      </c>
      <c r="AH18" s="22" t="e">
        <f>('Ratios Calculated fix'!AH18-'Ratios Calculated fix'!AH$428)/('Ratios Calculated fix'!AH$429-'Ratios Calculated fix'!AH$428)</f>
        <v>#DIV/0!</v>
      </c>
      <c r="AI18" s="22">
        <f>('Ratios Calculated fix'!AI18-'Ratios Calculated fix'!AI$428)/('Ratios Calculated fix'!AI$429-'Ratios Calculated fix'!AI$428)</f>
        <v>0.55279106371970299</v>
      </c>
      <c r="AJ18" s="22">
        <f>('Ratios Calculated fix'!AJ18-'Ratios Calculated fix'!AJ$428)/('Ratios Calculated fix'!AJ$429-'Ratios Calculated fix'!AJ$428)</f>
        <v>0.1556244750013597</v>
      </c>
      <c r="AK18" s="22" t="e">
        <f>('Ratios Calculated fix'!AK18-'Ratios Calculated fix'!AK$428)/('Ratios Calculated fix'!AK$429-'Ratios Calculated fix'!AK$428)</f>
        <v>#DIV/0!</v>
      </c>
      <c r="AL18" s="22" t="e">
        <f>('Ratios Calculated fix'!AL18-'Ratios Calculated fix'!AL$428)/('Ratios Calculated fix'!AL$429-'Ratios Calculated fix'!AL$428)</f>
        <v>#DIV/0!</v>
      </c>
      <c r="AM18" s="22">
        <f>('Ratios Calculated fix'!AM18-'Ratios Calculated fix'!AM$428)/('Ratios Calculated fix'!AM$429-'Ratios Calculated fix'!AM$428)</f>
        <v>0.70802580307756746</v>
      </c>
      <c r="AN18" s="22">
        <f>('Ratios Calculated fix'!AN18-'Ratios Calculated fix'!AN$428)/('Ratios Calculated fix'!AN$429-'Ratios Calculated fix'!AN$428)</f>
        <v>0.80653479359516411</v>
      </c>
      <c r="AO18" s="22">
        <f>('Ratios Calculated fix'!AO18-'Ratios Calculated fix'!AO$428)/('Ratios Calculated fix'!AO$429-'Ratios Calculated fix'!AO$428)</f>
        <v>5.2675977596771353E-2</v>
      </c>
      <c r="AP18" s="22">
        <f>('Ratios Calculated fix'!AP18-'Ratios Calculated fix'!AP$428)/('Ratios Calculated fix'!AP$429-'Ratios Calculated fix'!AP$428)</f>
        <v>0.40668823361608797</v>
      </c>
      <c r="AQ18" s="22">
        <f>('Ratios Calculated fix'!AQ18-'Ratios Calculated fix'!AQ$428)/('Ratios Calculated fix'!AQ$429-'Ratios Calculated fix'!AQ$428)</f>
        <v>0.57789068720360315</v>
      </c>
      <c r="AR18" s="22">
        <f>('Ratios Calculated fix'!AR18-'Ratios Calculated fix'!AR$428)/('Ratios Calculated fix'!AR$429-'Ratios Calculated fix'!AR$428)</f>
        <v>0.44307280934710952</v>
      </c>
      <c r="AS18" s="22">
        <f>('Ratios Calculated fix'!AS18-'Ratios Calculated fix'!AS$428)/('Ratios Calculated fix'!AS$429-'Ratios Calculated fix'!AS$428)</f>
        <v>0.37519536511491464</v>
      </c>
      <c r="AT18" s="22">
        <f>('Ratios Calculated fix'!AT18-'Ratios Calculated fix'!AT$428)/('Ratios Calculated fix'!AT$429-'Ratios Calculated fix'!AT$428)</f>
        <v>0.37170361281894143</v>
      </c>
      <c r="AU18" s="22">
        <f>('Ratios Calculated fix'!AU18-'Ratios Calculated fix'!AU$428)/('Ratios Calculated fix'!AU$429-'Ratios Calculated fix'!AU$428)</f>
        <v>0.24285926963988402</v>
      </c>
      <c r="AV18" s="22" t="e">
        <f>('Ratios Calculated fix'!AV18-'Ratios Calculated fix'!AV$428)/('Ratios Calculated fix'!AV$429-'Ratios Calculated fix'!AV$428)</f>
        <v>#DIV/0!</v>
      </c>
      <c r="AW18" s="22" t="e">
        <f>('Ratios Calculated fix'!AW18-'Ratios Calculated fix'!AW$428)/('Ratios Calculated fix'!AW$429-'Ratios Calculated fix'!AW$428)</f>
        <v>#DIV/0!</v>
      </c>
      <c r="AX18" s="22" t="e">
        <f>('Ratios Calculated fix'!AX18-'Ratios Calculated fix'!AX$428)/('Ratios Calculated fix'!AX$429-'Ratios Calculated fix'!AX$428)</f>
        <v>#DIV/0!</v>
      </c>
      <c r="AY18" s="22">
        <f>('Ratios Calculated fix'!AY18-'Ratios Calculated fix'!AY$428)/('Ratios Calculated fix'!AY$429-'Ratios Calculated fix'!AY$428)</f>
        <v>0.75293717492051371</v>
      </c>
      <c r="AZ18" s="22">
        <f>('Ratios Calculated fix'!AZ18-'Ratios Calculated fix'!AZ$428)/('Ratios Calculated fix'!AZ$429-'Ratios Calculated fix'!AZ$428)</f>
        <v>0.77698956523435792</v>
      </c>
      <c r="BA18" s="22">
        <f>('Ratios Calculated fix'!BA18-'Ratios Calculated fix'!BA$428)/('Ratios Calculated fix'!BA$429-'Ratios Calculated fix'!BA$428)</f>
        <v>0.22009981916326843</v>
      </c>
      <c r="BB18" s="22" t="e">
        <f>('Ratios Calculated fix'!BB18-'Ratios Calculated fix'!BB$428)/('Ratios Calculated fix'!BB$429-'Ratios Calculated fix'!BB$428)</f>
        <v>#DIV/0!</v>
      </c>
      <c r="BC18" s="22">
        <f>('Ratios Calculated fix'!BC18-'Ratios Calculated fix'!BC$428)/('Ratios Calculated fix'!BC$429-'Ratios Calculated fix'!BC$428)</f>
        <v>0.13501683137151513</v>
      </c>
    </row>
    <row r="19" spans="1:55" x14ac:dyDescent="0.2">
      <c r="A19" s="3" t="s">
        <v>155</v>
      </c>
      <c r="B19" s="3" t="s">
        <v>156</v>
      </c>
      <c r="C19" s="3" t="s">
        <v>113</v>
      </c>
      <c r="D19" s="3">
        <v>66898</v>
      </c>
      <c r="E19" s="3" t="s">
        <v>16</v>
      </c>
      <c r="F19" s="3">
        <v>2019</v>
      </c>
      <c r="G19" s="3" t="s">
        <v>17</v>
      </c>
      <c r="H19" s="4">
        <v>43830</v>
      </c>
      <c r="I19" s="4">
        <v>43868</v>
      </c>
      <c r="J19" s="4">
        <v>43868</v>
      </c>
      <c r="K19" s="5">
        <v>187400000</v>
      </c>
      <c r="L19" s="5">
        <v>187400000</v>
      </c>
      <c r="M19" s="6" t="s">
        <v>157</v>
      </c>
      <c r="N19" s="21">
        <f>('Ratios Calculated fix'!N19-'Ratios Calculated fix'!N$428)/('Ratios Calculated fix'!N$429-'Ratios Calculated fix'!N$428)</f>
        <v>3.7102625644945521E-2</v>
      </c>
      <c r="O19" s="22">
        <f>('Ratios Calculated fix'!O19-'Ratios Calculated fix'!O$428)/('Ratios Calculated fix'!O$429-'Ratios Calculated fix'!O$428)</f>
        <v>3.7102625644945521E-2</v>
      </c>
      <c r="P19" s="22">
        <f>('Ratios Calculated fix'!P19-'Ratios Calculated fix'!P$428)/('Ratios Calculated fix'!P$429-'Ratios Calculated fix'!P$428)</f>
        <v>7.0001992564102328E-3</v>
      </c>
      <c r="Q19" s="22">
        <f>('Ratios Calculated fix'!Q19-'Ratios Calculated fix'!Q$428)/('Ratios Calculated fix'!Q$429-'Ratios Calculated fix'!Q$428)</f>
        <v>0.87225425591269512</v>
      </c>
      <c r="R19" s="22">
        <f>('Ratios Calculated fix'!R19-'Ratios Calculated fix'!R$428)/('Ratios Calculated fix'!R$429-'Ratios Calculated fix'!R$428)</f>
        <v>7.5892719495919997E-2</v>
      </c>
      <c r="S19" s="22">
        <f>('Ratios Calculated fix'!S19-'Ratios Calculated fix'!S$428)/('Ratios Calculated fix'!S$429-'Ratios Calculated fix'!S$428)</f>
        <v>5.9410641579795302E-2</v>
      </c>
      <c r="T19" s="22">
        <f>('Ratios Calculated fix'!T19-'Ratios Calculated fix'!T$428)/('Ratios Calculated fix'!T$429-'Ratios Calculated fix'!T$428)</f>
        <v>6.598166162718648E-2</v>
      </c>
      <c r="U19" s="22">
        <f>('Ratios Calculated fix'!U19-'Ratios Calculated fix'!U$428)/('Ratios Calculated fix'!U$429-'Ratios Calculated fix'!U$428)</f>
        <v>0.81058520053806538</v>
      </c>
      <c r="V19" s="22">
        <f>('Ratios Calculated fix'!V19-'Ratios Calculated fix'!V$428)/('Ratios Calculated fix'!V$429-'Ratios Calculated fix'!V$428)</f>
        <v>0.71180790344461053</v>
      </c>
      <c r="W19" s="22">
        <f>('Ratios Calculated fix'!W19-'Ratios Calculated fix'!W$428)/('Ratios Calculated fix'!W$429-'Ratios Calculated fix'!W$428)</f>
        <v>0.82274600662972674</v>
      </c>
      <c r="X19" s="22">
        <f>('Ratios Calculated fix'!X19-'Ratios Calculated fix'!X$428)/('Ratios Calculated fix'!X$429-'Ratios Calculated fix'!X$428)</f>
        <v>0.40015921297423285</v>
      </c>
      <c r="Y19" s="22">
        <f>('Ratios Calculated fix'!Y19-'Ratios Calculated fix'!Y$428)/('Ratios Calculated fix'!Y$429-'Ratios Calculated fix'!Y$428)</f>
        <v>0.46128921734265005</v>
      </c>
      <c r="Z19" s="22">
        <f>('Ratios Calculated fix'!Z19-'Ratios Calculated fix'!Z$428)/('Ratios Calculated fix'!Z$429-'Ratios Calculated fix'!Z$428)</f>
        <v>0.59984078702576715</v>
      </c>
      <c r="AA19" s="22">
        <f>('Ratios Calculated fix'!AA19-'Ratios Calculated fix'!AA$428)/('Ratios Calculated fix'!AA$429-'Ratios Calculated fix'!AA$428)</f>
        <v>0.45903861550306824</v>
      </c>
      <c r="AB19" s="22">
        <f>('Ratios Calculated fix'!AB19-'Ratios Calculated fix'!AB$428)/('Ratios Calculated fix'!AB$429-'Ratios Calculated fix'!AB$428)</f>
        <v>0.81636106828372013</v>
      </c>
      <c r="AC19" s="22">
        <f>('Ratios Calculated fix'!AC19-'Ratios Calculated fix'!AC$428)/('Ratios Calculated fix'!AC$429-'Ratios Calculated fix'!AC$428)</f>
        <v>0.80264076688991681</v>
      </c>
      <c r="AD19" s="22">
        <f>('Ratios Calculated fix'!AD19-'Ratios Calculated fix'!AD$428)/('Ratios Calculated fix'!AD$429-'Ratios Calculated fix'!AD$428)</f>
        <v>0.27260151282417022</v>
      </c>
      <c r="AE19" s="22">
        <f>('Ratios Calculated fix'!AE19-'Ratios Calculated fix'!AE$428)/('Ratios Calculated fix'!AE$429-'Ratios Calculated fix'!AE$428)</f>
        <v>0.28965476330491446</v>
      </c>
      <c r="AF19" s="22">
        <f>('Ratios Calculated fix'!AF19-'Ratios Calculated fix'!AF$428)/('Ratios Calculated fix'!AF$429-'Ratios Calculated fix'!AF$428)</f>
        <v>0.34944018436400637</v>
      </c>
      <c r="AG19" s="22" t="e">
        <f>('Ratios Calculated fix'!AG19-'Ratios Calculated fix'!AG$428)/('Ratios Calculated fix'!AG$429-'Ratios Calculated fix'!AG$428)</f>
        <v>#DIV/0!</v>
      </c>
      <c r="AH19" s="22" t="e">
        <f>('Ratios Calculated fix'!AH19-'Ratios Calculated fix'!AH$428)/('Ratios Calculated fix'!AH$429-'Ratios Calculated fix'!AH$428)</f>
        <v>#DIV/0!</v>
      </c>
      <c r="AI19" s="22">
        <f>('Ratios Calculated fix'!AI19-'Ratios Calculated fix'!AI$428)/('Ratios Calculated fix'!AI$429-'Ratios Calculated fix'!AI$428)</f>
        <v>0.57199752936785575</v>
      </c>
      <c r="AJ19" s="22">
        <f>('Ratios Calculated fix'!AJ19-'Ratios Calculated fix'!AJ$428)/('Ratios Calculated fix'!AJ$429-'Ratios Calculated fix'!AJ$428)</f>
        <v>9.3989242038880816E-2</v>
      </c>
      <c r="AK19" s="22" t="e">
        <f>('Ratios Calculated fix'!AK19-'Ratios Calculated fix'!AK$428)/('Ratios Calculated fix'!AK$429-'Ratios Calculated fix'!AK$428)</f>
        <v>#DIV/0!</v>
      </c>
      <c r="AL19" s="22" t="e">
        <f>('Ratios Calculated fix'!AL19-'Ratios Calculated fix'!AL$428)/('Ratios Calculated fix'!AL$429-'Ratios Calculated fix'!AL$428)</f>
        <v>#DIV/0!</v>
      </c>
      <c r="AM19" s="22">
        <f>('Ratios Calculated fix'!AM19-'Ratios Calculated fix'!AM$428)/('Ratios Calculated fix'!AM$429-'Ratios Calculated fix'!AM$428)</f>
        <v>0.71010169517276844</v>
      </c>
      <c r="AN19" s="22">
        <f>('Ratios Calculated fix'!AN19-'Ratios Calculated fix'!AN$428)/('Ratios Calculated fix'!AN$429-'Ratios Calculated fix'!AN$428)</f>
        <v>0.80588729935025971</v>
      </c>
      <c r="AO19" s="22">
        <f>('Ratios Calculated fix'!AO19-'Ratios Calculated fix'!AO$428)/('Ratios Calculated fix'!AO$429-'Ratios Calculated fix'!AO$428)</f>
        <v>6.5191908973445137E-2</v>
      </c>
      <c r="AP19" s="22">
        <f>('Ratios Calculated fix'!AP19-'Ratios Calculated fix'!AP$428)/('Ratios Calculated fix'!AP$429-'Ratios Calculated fix'!AP$428)</f>
        <v>0.38194295612307955</v>
      </c>
      <c r="AQ19" s="22">
        <f>('Ratios Calculated fix'!AQ19-'Ratios Calculated fix'!AQ$428)/('Ratios Calculated fix'!AQ$429-'Ratios Calculated fix'!AQ$428)</f>
        <v>0.60853411524092305</v>
      </c>
      <c r="AR19" s="22">
        <f>('Ratios Calculated fix'!AR19-'Ratios Calculated fix'!AR$428)/('Ratios Calculated fix'!AR$429-'Ratios Calculated fix'!AR$428)</f>
        <v>0.3471398529553647</v>
      </c>
      <c r="AS19" s="22">
        <f>('Ratios Calculated fix'!AS19-'Ratios Calculated fix'!AS$428)/('Ratios Calculated fix'!AS$429-'Ratios Calculated fix'!AS$428)</f>
        <v>0.40737957945467268</v>
      </c>
      <c r="AT19" s="22">
        <f>('Ratios Calculated fix'!AT19-'Ratios Calculated fix'!AT$428)/('Ratios Calculated fix'!AT$429-'Ratios Calculated fix'!AT$428)</f>
        <v>0.34100441203814891</v>
      </c>
      <c r="AU19" s="22">
        <f>('Ratios Calculated fix'!AU19-'Ratios Calculated fix'!AU$428)/('Ratios Calculated fix'!AU$429-'Ratios Calculated fix'!AU$428)</f>
        <v>0.24546190961528316</v>
      </c>
      <c r="AV19" s="22" t="e">
        <f>('Ratios Calculated fix'!AV19-'Ratios Calculated fix'!AV$428)/('Ratios Calculated fix'!AV$429-'Ratios Calculated fix'!AV$428)</f>
        <v>#DIV/0!</v>
      </c>
      <c r="AW19" s="22" t="e">
        <f>('Ratios Calculated fix'!AW19-'Ratios Calculated fix'!AW$428)/('Ratios Calculated fix'!AW$429-'Ratios Calculated fix'!AW$428)</f>
        <v>#DIV/0!</v>
      </c>
      <c r="AX19" s="22" t="e">
        <f>('Ratios Calculated fix'!AX19-'Ratios Calculated fix'!AX$428)/('Ratios Calculated fix'!AX$429-'Ratios Calculated fix'!AX$428)</f>
        <v>#DIV/0!</v>
      </c>
      <c r="AY19" s="22">
        <f>('Ratios Calculated fix'!AY19-'Ratios Calculated fix'!AY$428)/('Ratios Calculated fix'!AY$429-'Ratios Calculated fix'!AY$428)</f>
        <v>0.74731323813351103</v>
      </c>
      <c r="AZ19" s="22">
        <f>('Ratios Calculated fix'!AZ19-'Ratios Calculated fix'!AZ$428)/('Ratios Calculated fix'!AZ$429-'Ratios Calculated fix'!AZ$428)</f>
        <v>0.77062691679174034</v>
      </c>
      <c r="BA19" s="22">
        <f>('Ratios Calculated fix'!BA19-'Ratios Calculated fix'!BA$428)/('Ratios Calculated fix'!BA$429-'Ratios Calculated fix'!BA$428)</f>
        <v>0.22068990478446548</v>
      </c>
      <c r="BB19" s="22" t="e">
        <f>('Ratios Calculated fix'!BB19-'Ratios Calculated fix'!BB$428)/('Ratios Calculated fix'!BB$429-'Ratios Calculated fix'!BB$428)</f>
        <v>#DIV/0!</v>
      </c>
      <c r="BC19" s="22">
        <f>('Ratios Calculated fix'!BC19-'Ratios Calculated fix'!BC$428)/('Ratios Calculated fix'!BC$429-'Ratios Calculated fix'!BC$428)</f>
        <v>0.1361449257952157</v>
      </c>
    </row>
    <row r="20" spans="1:55" x14ac:dyDescent="0.2">
      <c r="A20" s="3" t="s">
        <v>61</v>
      </c>
      <c r="B20" s="3" t="s">
        <v>62</v>
      </c>
      <c r="C20" s="3" t="s">
        <v>34</v>
      </c>
      <c r="D20" s="3">
        <v>69211</v>
      </c>
      <c r="E20" s="3" t="s">
        <v>16</v>
      </c>
      <c r="F20" s="3">
        <v>2019</v>
      </c>
      <c r="G20" s="3" t="s">
        <v>17</v>
      </c>
      <c r="H20" s="4">
        <v>43830</v>
      </c>
      <c r="I20" s="4">
        <v>43889</v>
      </c>
      <c r="J20" s="4">
        <v>43889</v>
      </c>
      <c r="K20" s="5">
        <v>161736000</v>
      </c>
      <c r="L20" s="5">
        <v>163928000</v>
      </c>
      <c r="M20" s="3" t="s">
        <v>63</v>
      </c>
      <c r="N20" s="21">
        <f>('Ratios Calculated fix'!N20-'Ratios Calculated fix'!N$428)/('Ratios Calculated fix'!N$429-'Ratios Calculated fix'!N$428)</f>
        <v>0.11743930104001554</v>
      </c>
      <c r="O20" s="22">
        <f>('Ratios Calculated fix'!O20-'Ratios Calculated fix'!O$428)/('Ratios Calculated fix'!O$429-'Ratios Calculated fix'!O$428)</f>
        <v>0.11743930104001554</v>
      </c>
      <c r="P20" s="22">
        <f>('Ratios Calculated fix'!P20-'Ratios Calculated fix'!P$428)/('Ratios Calculated fix'!P$429-'Ratios Calculated fix'!P$428)</f>
        <v>0.22889725289381294</v>
      </c>
      <c r="Q20" s="22">
        <f>('Ratios Calculated fix'!Q20-'Ratios Calculated fix'!Q$428)/('Ratios Calculated fix'!Q$429-'Ratios Calculated fix'!Q$428)</f>
        <v>0.86910515901875707</v>
      </c>
      <c r="R20" s="22">
        <f>('Ratios Calculated fix'!R20-'Ratios Calculated fix'!R$428)/('Ratios Calculated fix'!R$429-'Ratios Calculated fix'!R$428)</f>
        <v>8.8200024950894976E-2</v>
      </c>
      <c r="S20" s="22">
        <f>('Ratios Calculated fix'!S20-'Ratios Calculated fix'!S$428)/('Ratios Calculated fix'!S$429-'Ratios Calculated fix'!S$428)</f>
        <v>0</v>
      </c>
      <c r="T20" s="22">
        <f>('Ratios Calculated fix'!T20-'Ratios Calculated fix'!T$428)/('Ratios Calculated fix'!T$429-'Ratios Calculated fix'!T$428)</f>
        <v>8.9140162552258539E-2</v>
      </c>
      <c r="U20" s="22">
        <f>('Ratios Calculated fix'!U20-'Ratios Calculated fix'!U$428)/('Ratios Calculated fix'!U$429-'Ratios Calculated fix'!U$428)</f>
        <v>0.80922343120023488</v>
      </c>
      <c r="V20" s="22">
        <f>('Ratios Calculated fix'!V20-'Ratios Calculated fix'!V$428)/('Ratios Calculated fix'!V$429-'Ratios Calculated fix'!V$428)</f>
        <v>0.70833495319453676</v>
      </c>
      <c r="W20" s="22">
        <f>('Ratios Calculated fix'!W20-'Ratios Calculated fix'!W$428)/('Ratios Calculated fix'!W$429-'Ratios Calculated fix'!W$428)</f>
        <v>0.82171510829725691</v>
      </c>
      <c r="X20" s="22">
        <f>('Ratios Calculated fix'!X20-'Ratios Calculated fix'!X$428)/('Ratios Calculated fix'!X$429-'Ratios Calculated fix'!X$428)</f>
        <v>0.27347887891777301</v>
      </c>
      <c r="Y20" s="22">
        <f>('Ratios Calculated fix'!Y20-'Ratios Calculated fix'!Y$428)/('Ratios Calculated fix'!Y$429-'Ratios Calculated fix'!Y$428)</f>
        <v>0.49924870826645595</v>
      </c>
      <c r="Z20" s="22">
        <f>('Ratios Calculated fix'!Z20-'Ratios Calculated fix'!Z$428)/('Ratios Calculated fix'!Z$429-'Ratios Calculated fix'!Z$428)</f>
        <v>0.72652112108222699</v>
      </c>
      <c r="AA20" s="22">
        <f>('Ratios Calculated fix'!AA20-'Ratios Calculated fix'!AA$428)/('Ratios Calculated fix'!AA$429-'Ratios Calculated fix'!AA$428)</f>
        <v>0.36637191351138393</v>
      </c>
      <c r="AB20" s="22">
        <f>('Ratios Calculated fix'!AB20-'Ratios Calculated fix'!AB$428)/('Ratios Calculated fix'!AB$429-'Ratios Calculated fix'!AB$428)</f>
        <v>0.89284319449433069</v>
      </c>
      <c r="AC20" s="22">
        <f>('Ratios Calculated fix'!AC20-'Ratios Calculated fix'!AC$428)/('Ratios Calculated fix'!AC$429-'Ratios Calculated fix'!AC$428)</f>
        <v>0.64863569992948789</v>
      </c>
      <c r="AD20" s="22">
        <f>('Ratios Calculated fix'!AD20-'Ratios Calculated fix'!AD$428)/('Ratios Calculated fix'!AD$429-'Ratios Calculated fix'!AD$428)</f>
        <v>0.28487515267065172</v>
      </c>
      <c r="AE20" s="22">
        <f>('Ratios Calculated fix'!AE20-'Ratios Calculated fix'!AE$428)/('Ratios Calculated fix'!AE$429-'Ratios Calculated fix'!AE$428)</f>
        <v>0.3817815986509463</v>
      </c>
      <c r="AF20" s="22">
        <f>('Ratios Calculated fix'!AF20-'Ratios Calculated fix'!AF$428)/('Ratios Calculated fix'!AF$429-'Ratios Calculated fix'!AF$428)</f>
        <v>0.37968671312386332</v>
      </c>
      <c r="AG20" s="22" t="e">
        <f>('Ratios Calculated fix'!AG20-'Ratios Calculated fix'!AG$428)/('Ratios Calculated fix'!AG$429-'Ratios Calculated fix'!AG$428)</f>
        <v>#DIV/0!</v>
      </c>
      <c r="AH20" s="22" t="e">
        <f>('Ratios Calculated fix'!AH20-'Ratios Calculated fix'!AH$428)/('Ratios Calculated fix'!AH$429-'Ratios Calculated fix'!AH$428)</f>
        <v>#DIV/0!</v>
      </c>
      <c r="AI20" s="22">
        <f>('Ratios Calculated fix'!AI20-'Ratios Calculated fix'!AI$428)/('Ratios Calculated fix'!AI$429-'Ratios Calculated fix'!AI$428)</f>
        <v>0.55282796119998723</v>
      </c>
      <c r="AJ20" s="22">
        <f>('Ratios Calculated fix'!AJ20-'Ratios Calculated fix'!AJ$428)/('Ratios Calculated fix'!AJ$429-'Ratios Calculated fix'!AJ$428)</f>
        <v>0.33487801010097556</v>
      </c>
      <c r="AK20" s="22" t="e">
        <f>('Ratios Calculated fix'!AK20-'Ratios Calculated fix'!AK$428)/('Ratios Calculated fix'!AK$429-'Ratios Calculated fix'!AK$428)</f>
        <v>#DIV/0!</v>
      </c>
      <c r="AL20" s="22" t="e">
        <f>('Ratios Calculated fix'!AL20-'Ratios Calculated fix'!AL$428)/('Ratios Calculated fix'!AL$429-'Ratios Calculated fix'!AL$428)</f>
        <v>#DIV/0!</v>
      </c>
      <c r="AM20" s="22">
        <f>('Ratios Calculated fix'!AM20-'Ratios Calculated fix'!AM$428)/('Ratios Calculated fix'!AM$429-'Ratios Calculated fix'!AM$428)</f>
        <v>0.71016633125353579</v>
      </c>
      <c r="AN20" s="22">
        <f>('Ratios Calculated fix'!AN20-'Ratios Calculated fix'!AN$428)/('Ratios Calculated fix'!AN$429-'Ratios Calculated fix'!AN$428)</f>
        <v>0.8047238255424034</v>
      </c>
      <c r="AO20" s="22">
        <f>('Ratios Calculated fix'!AO20-'Ratios Calculated fix'!AO$428)/('Ratios Calculated fix'!AO$429-'Ratios Calculated fix'!AO$428)</f>
        <v>7.7047303146455276E-2</v>
      </c>
      <c r="AP20" s="22">
        <f>('Ratios Calculated fix'!AP20-'Ratios Calculated fix'!AP$428)/('Ratios Calculated fix'!AP$429-'Ratios Calculated fix'!AP$428)</f>
        <v>0.36065912525551125</v>
      </c>
      <c r="AQ20" s="22">
        <f>('Ratios Calculated fix'!AQ20-'Ratios Calculated fix'!AQ$428)/('Ratios Calculated fix'!AQ$429-'Ratios Calculated fix'!AQ$428)</f>
        <v>0.65031207523870205</v>
      </c>
      <c r="AR20" s="22">
        <f>('Ratios Calculated fix'!AR20-'Ratios Calculated fix'!AR$428)/('Ratios Calculated fix'!AR$429-'Ratios Calculated fix'!AR$428)</f>
        <v>0.58534473851785185</v>
      </c>
      <c r="AS20" s="22">
        <f>('Ratios Calculated fix'!AS20-'Ratios Calculated fix'!AS$428)/('Ratios Calculated fix'!AS$429-'Ratios Calculated fix'!AS$428)</f>
        <v>0.37392992250802848</v>
      </c>
      <c r="AT20" s="22">
        <f>('Ratios Calculated fix'!AT20-'Ratios Calculated fix'!AT$428)/('Ratios Calculated fix'!AT$429-'Ratios Calculated fix'!AT$428)</f>
        <v>0.51825002573496259</v>
      </c>
      <c r="AU20" s="22">
        <f>('Ratios Calculated fix'!AU20-'Ratios Calculated fix'!AU$428)/('Ratios Calculated fix'!AU$429-'Ratios Calculated fix'!AU$428)</f>
        <v>0.14099044273785288</v>
      </c>
      <c r="AV20" s="22" t="e">
        <f>('Ratios Calculated fix'!AV20-'Ratios Calculated fix'!AV$428)/('Ratios Calculated fix'!AV$429-'Ratios Calculated fix'!AV$428)</f>
        <v>#DIV/0!</v>
      </c>
      <c r="AW20" s="22" t="e">
        <f>('Ratios Calculated fix'!AW20-'Ratios Calculated fix'!AW$428)/('Ratios Calculated fix'!AW$429-'Ratios Calculated fix'!AW$428)</f>
        <v>#DIV/0!</v>
      </c>
      <c r="AX20" s="22" t="e">
        <f>('Ratios Calculated fix'!AX20-'Ratios Calculated fix'!AX$428)/('Ratios Calculated fix'!AX$429-'Ratios Calculated fix'!AX$428)</f>
        <v>#DIV/0!</v>
      </c>
      <c r="AY20" s="22">
        <f>('Ratios Calculated fix'!AY20-'Ratios Calculated fix'!AY$428)/('Ratios Calculated fix'!AY$429-'Ratios Calculated fix'!AY$428)</f>
        <v>0.74714878147025587</v>
      </c>
      <c r="AZ20" s="22">
        <f>('Ratios Calculated fix'!AZ20-'Ratios Calculated fix'!AZ$428)/('Ratios Calculated fix'!AZ$429-'Ratios Calculated fix'!AZ$428)</f>
        <v>0.76794603290977059</v>
      </c>
      <c r="BA20" s="22">
        <f>('Ratios Calculated fix'!BA20-'Ratios Calculated fix'!BA$428)/('Ratios Calculated fix'!BA$429-'Ratios Calculated fix'!BA$428)</f>
        <v>0.21953947157315987</v>
      </c>
      <c r="BB20" s="22" t="e">
        <f>('Ratios Calculated fix'!BB20-'Ratios Calculated fix'!BB$428)/('Ratios Calculated fix'!BB$429-'Ratios Calculated fix'!BB$428)</f>
        <v>#DIV/0!</v>
      </c>
      <c r="BC20" s="22">
        <f>('Ratios Calculated fix'!BC20-'Ratios Calculated fix'!BC$428)/('Ratios Calculated fix'!BC$429-'Ratios Calculated fix'!BC$428)</f>
        <v>0.14795751254615402</v>
      </c>
    </row>
    <row r="21" spans="1:55" x14ac:dyDescent="0.2">
      <c r="A21" s="3" t="s">
        <v>67</v>
      </c>
      <c r="B21" s="3" t="s">
        <v>68</v>
      </c>
      <c r="C21" s="3" t="s">
        <v>59</v>
      </c>
      <c r="D21" s="3">
        <v>132877</v>
      </c>
      <c r="E21" s="3" t="s">
        <v>16</v>
      </c>
      <c r="F21" s="3">
        <v>2019</v>
      </c>
      <c r="G21" s="3" t="s">
        <v>17</v>
      </c>
      <c r="H21" s="4">
        <v>43830</v>
      </c>
      <c r="I21" s="4">
        <v>43887</v>
      </c>
      <c r="J21" s="4">
        <v>43887</v>
      </c>
      <c r="K21" s="5">
        <v>106037000</v>
      </c>
      <c r="L21" s="5">
        <v>106313000</v>
      </c>
      <c r="M21" s="3" t="s">
        <v>69</v>
      </c>
      <c r="N21" s="21">
        <f>('Ratios Calculated fix'!N21-'Ratios Calculated fix'!N$428)/('Ratios Calculated fix'!N$429-'Ratios Calculated fix'!N$428)</f>
        <v>5.7480506307362747E-2</v>
      </c>
      <c r="O21" s="22">
        <f>('Ratios Calculated fix'!O21-'Ratios Calculated fix'!O$428)/('Ratios Calculated fix'!O$429-'Ratios Calculated fix'!O$428)</f>
        <v>3.7520356863899172E-2</v>
      </c>
      <c r="P21" s="22">
        <f>('Ratios Calculated fix'!P21-'Ratios Calculated fix'!P$428)/('Ratios Calculated fix'!P$429-'Ratios Calculated fix'!P$428)</f>
        <v>4.493045312154946E-2</v>
      </c>
      <c r="Q21" s="22">
        <f>('Ratios Calculated fix'!Q21-'Ratios Calculated fix'!Q$428)/('Ratios Calculated fix'!Q$429-'Ratios Calculated fix'!Q$428)</f>
        <v>0.86994530403445036</v>
      </c>
      <c r="R21" s="22">
        <f>('Ratios Calculated fix'!R21-'Ratios Calculated fix'!R$428)/('Ratios Calculated fix'!R$429-'Ratios Calculated fix'!R$428)</f>
        <v>0.10390747157434903</v>
      </c>
      <c r="S21" s="22">
        <f>('Ratios Calculated fix'!S21-'Ratios Calculated fix'!S$428)/('Ratios Calculated fix'!S$429-'Ratios Calculated fix'!S$428)</f>
        <v>3.5744181169562843E-2</v>
      </c>
      <c r="T21" s="22">
        <f>('Ratios Calculated fix'!T21-'Ratios Calculated fix'!T$428)/('Ratios Calculated fix'!T$429-'Ratios Calculated fix'!T$428)</f>
        <v>9.8565384977988155E-2</v>
      </c>
      <c r="U21" s="22">
        <f>('Ratios Calculated fix'!U21-'Ratios Calculated fix'!U$428)/('Ratios Calculated fix'!U$429-'Ratios Calculated fix'!U$428)</f>
        <v>0.81017217465278057</v>
      </c>
      <c r="V21" s="22">
        <f>('Ratios Calculated fix'!V21-'Ratios Calculated fix'!V$428)/('Ratios Calculated fix'!V$429-'Ratios Calculated fix'!V$428)</f>
        <v>0.70967192048796246</v>
      </c>
      <c r="W21" s="22">
        <f>('Ratios Calculated fix'!W21-'Ratios Calculated fix'!W$428)/('Ratios Calculated fix'!W$429-'Ratios Calculated fix'!W$428)</f>
        <v>0.82260035638025231</v>
      </c>
      <c r="X21" s="22">
        <f>('Ratios Calculated fix'!X21-'Ratios Calculated fix'!X$428)/('Ratios Calculated fix'!X$429-'Ratios Calculated fix'!X$428)</f>
        <v>0.19285153723802811</v>
      </c>
      <c r="Y21" s="22">
        <f>('Ratios Calculated fix'!Y21-'Ratios Calculated fix'!Y$428)/('Ratios Calculated fix'!Y$429-'Ratios Calculated fix'!Y$428)</f>
        <v>0.47183086226929088</v>
      </c>
      <c r="Z21" s="22">
        <f>('Ratios Calculated fix'!Z21-'Ratios Calculated fix'!Z$428)/('Ratios Calculated fix'!Z$429-'Ratios Calculated fix'!Z$428)</f>
        <v>0.80714846276197183</v>
      </c>
      <c r="AA21" s="22">
        <f>('Ratios Calculated fix'!AA21-'Ratios Calculated fix'!AA$428)/('Ratios Calculated fix'!AA$429-'Ratios Calculated fix'!AA$428)</f>
        <v>0.25684042755864939</v>
      </c>
      <c r="AB21" s="22">
        <f>('Ratios Calculated fix'!AB21-'Ratios Calculated fix'!AB$428)/('Ratios Calculated fix'!AB$429-'Ratios Calculated fix'!AB$428)</f>
        <v>0.86095374120763513</v>
      </c>
      <c r="AC21" s="22">
        <f>('Ratios Calculated fix'!AC21-'Ratios Calculated fix'!AC$428)/('Ratios Calculated fix'!AC$429-'Ratios Calculated fix'!AC$428)</f>
        <v>0.33127879645946767</v>
      </c>
      <c r="AD21" s="22">
        <f>('Ratios Calculated fix'!AD21-'Ratios Calculated fix'!AD$428)/('Ratios Calculated fix'!AD$429-'Ratios Calculated fix'!AD$428)</f>
        <v>0.27461578778831547</v>
      </c>
      <c r="AE21" s="22">
        <f>('Ratios Calculated fix'!AE21-'Ratios Calculated fix'!AE$428)/('Ratios Calculated fix'!AE$429-'Ratios Calculated fix'!AE$428)</f>
        <v>0.37010076654326779</v>
      </c>
      <c r="AF21" s="22">
        <f>('Ratios Calculated fix'!AF21-'Ratios Calculated fix'!AF$428)/('Ratios Calculated fix'!AF$429-'Ratios Calculated fix'!AF$428)</f>
        <v>0.37253650377052572</v>
      </c>
      <c r="AG21" s="22" t="e">
        <f>('Ratios Calculated fix'!AG21-'Ratios Calculated fix'!AG$428)/('Ratios Calculated fix'!AG$429-'Ratios Calculated fix'!AG$428)</f>
        <v>#DIV/0!</v>
      </c>
      <c r="AH21" s="22" t="e">
        <f>('Ratios Calculated fix'!AH21-'Ratios Calculated fix'!AH$428)/('Ratios Calculated fix'!AH$429-'Ratios Calculated fix'!AH$428)</f>
        <v>#DIV/0!</v>
      </c>
      <c r="AI21" s="22">
        <f>('Ratios Calculated fix'!AI21-'Ratios Calculated fix'!AI$428)/('Ratios Calculated fix'!AI$429-'Ratios Calculated fix'!AI$428)</f>
        <v>0.59989039756750695</v>
      </c>
      <c r="AJ21" s="22">
        <f>('Ratios Calculated fix'!AJ21-'Ratios Calculated fix'!AJ$428)/('Ratios Calculated fix'!AJ$429-'Ratios Calculated fix'!AJ$428)</f>
        <v>0.16020671171774897</v>
      </c>
      <c r="AK21" s="22" t="e">
        <f>('Ratios Calculated fix'!AK21-'Ratios Calculated fix'!AK$428)/('Ratios Calculated fix'!AK$429-'Ratios Calculated fix'!AK$428)</f>
        <v>#DIV/0!</v>
      </c>
      <c r="AL21" s="22" t="e">
        <f>('Ratios Calculated fix'!AL21-'Ratios Calculated fix'!AL$428)/('Ratios Calculated fix'!AL$429-'Ratios Calculated fix'!AL$428)</f>
        <v>#DIV/0!</v>
      </c>
      <c r="AM21" s="22">
        <f>('Ratios Calculated fix'!AM21-'Ratios Calculated fix'!AM$428)/('Ratios Calculated fix'!AM$429-'Ratios Calculated fix'!AM$428)</f>
        <v>0.71015514741753683</v>
      </c>
      <c r="AN21" s="22">
        <f>('Ratios Calculated fix'!AN21-'Ratios Calculated fix'!AN$428)/('Ratios Calculated fix'!AN$429-'Ratios Calculated fix'!AN$428)</f>
        <v>0.80490146881332802</v>
      </c>
      <c r="AO21" s="22">
        <f>('Ratios Calculated fix'!AO21-'Ratios Calculated fix'!AO$428)/('Ratios Calculated fix'!AO$429-'Ratios Calculated fix'!AO$428)</f>
        <v>6.6215174974898983E-2</v>
      </c>
      <c r="AP21" s="22">
        <f>('Ratios Calculated fix'!AP21-'Ratios Calculated fix'!AP$428)/('Ratios Calculated fix'!AP$429-'Ratios Calculated fix'!AP$428)</f>
        <v>0.36223347170745968</v>
      </c>
      <c r="AQ21" s="22">
        <f>('Ratios Calculated fix'!AQ21-'Ratios Calculated fix'!AQ$428)/('Ratios Calculated fix'!AQ$429-'Ratios Calculated fix'!AQ$428)</f>
        <v>0.63300927240563321</v>
      </c>
      <c r="AR21" s="22">
        <f>('Ratios Calculated fix'!AR21-'Ratios Calculated fix'!AR$428)/('Ratios Calculated fix'!AR$429-'Ratios Calculated fix'!AR$428)</f>
        <v>0.39521899556564283</v>
      </c>
      <c r="AS21" s="22">
        <f>('Ratios Calculated fix'!AS21-'Ratios Calculated fix'!AS$428)/('Ratios Calculated fix'!AS$429-'Ratios Calculated fix'!AS$428)</f>
        <v>0.47246199490731283</v>
      </c>
      <c r="AT21" s="22">
        <f>('Ratios Calculated fix'!AT21-'Ratios Calculated fix'!AT$428)/('Ratios Calculated fix'!AT$429-'Ratios Calculated fix'!AT$428)</f>
        <v>0.37107082751490256</v>
      </c>
      <c r="AU21" s="22">
        <f>('Ratios Calculated fix'!AU21-'Ratios Calculated fix'!AU$428)/('Ratios Calculated fix'!AU$429-'Ratios Calculated fix'!AU$428)</f>
        <v>0.16667927244682362</v>
      </c>
      <c r="AV21" s="22" t="e">
        <f>('Ratios Calculated fix'!AV21-'Ratios Calculated fix'!AV$428)/('Ratios Calculated fix'!AV$429-'Ratios Calculated fix'!AV$428)</f>
        <v>#DIV/0!</v>
      </c>
      <c r="AW21" s="22" t="e">
        <f>('Ratios Calculated fix'!AW21-'Ratios Calculated fix'!AW$428)/('Ratios Calculated fix'!AW$429-'Ratios Calculated fix'!AW$428)</f>
        <v>#DIV/0!</v>
      </c>
      <c r="AX21" s="22" t="e">
        <f>('Ratios Calculated fix'!AX21-'Ratios Calculated fix'!AX$428)/('Ratios Calculated fix'!AX$429-'Ratios Calculated fix'!AX$428)</f>
        <v>#DIV/0!</v>
      </c>
      <c r="AY21" s="22">
        <f>('Ratios Calculated fix'!AY21-'Ratios Calculated fix'!AY$428)/('Ratios Calculated fix'!AY$429-'Ratios Calculated fix'!AY$428)</f>
        <v>0.74840586350544824</v>
      </c>
      <c r="AZ21" s="22">
        <f>('Ratios Calculated fix'!AZ21-'Ratios Calculated fix'!AZ$428)/('Ratios Calculated fix'!AZ$429-'Ratios Calculated fix'!AZ$428)</f>
        <v>0.77140336392276354</v>
      </c>
      <c r="BA21" s="22">
        <f>('Ratios Calculated fix'!BA21-'Ratios Calculated fix'!BA$428)/('Ratios Calculated fix'!BA$429-'Ratios Calculated fix'!BA$428)</f>
        <v>0.21889922790357347</v>
      </c>
      <c r="BB21" s="22" t="e">
        <f>('Ratios Calculated fix'!BB21-'Ratios Calculated fix'!BB$428)/('Ratios Calculated fix'!BB$429-'Ratios Calculated fix'!BB$428)</f>
        <v>#DIV/0!</v>
      </c>
      <c r="BC21" s="22">
        <f>('Ratios Calculated fix'!BC21-'Ratios Calculated fix'!BC$428)/('Ratios Calculated fix'!BC$429-'Ratios Calculated fix'!BC$428)</f>
        <v>0.1381104404564775</v>
      </c>
    </row>
    <row r="22" spans="1:55" x14ac:dyDescent="0.2">
      <c r="A22" s="3" t="s">
        <v>77</v>
      </c>
      <c r="B22" s="3" t="s">
        <v>78</v>
      </c>
      <c r="C22" s="3" t="s">
        <v>24</v>
      </c>
      <c r="D22" s="3">
        <v>445691</v>
      </c>
      <c r="E22" s="3" t="s">
        <v>16</v>
      </c>
      <c r="F22" s="3">
        <v>2019</v>
      </c>
      <c r="G22" s="3" t="s">
        <v>17</v>
      </c>
      <c r="H22" s="4">
        <v>43830</v>
      </c>
      <c r="I22" s="4">
        <v>43889</v>
      </c>
      <c r="J22" s="4">
        <v>43889</v>
      </c>
      <c r="K22" s="5">
        <v>78561000</v>
      </c>
      <c r="L22" s="5">
        <v>79298000</v>
      </c>
      <c r="M22" s="3" t="s">
        <v>79</v>
      </c>
      <c r="N22" s="21">
        <f>('Ratios Calculated fix'!N22-'Ratios Calculated fix'!N$428)/('Ratios Calculated fix'!N$429-'Ratios Calculated fix'!N$428)</f>
        <v>6.1248909518752337E-2</v>
      </c>
      <c r="O22" s="22">
        <f>('Ratios Calculated fix'!O22-'Ratios Calculated fix'!O$428)/('Ratios Calculated fix'!O$429-'Ratios Calculated fix'!O$428)</f>
        <v>5.7028387502543333E-2</v>
      </c>
      <c r="P22" s="22">
        <f>('Ratios Calculated fix'!P22-'Ratios Calculated fix'!P$428)/('Ratios Calculated fix'!P$429-'Ratios Calculated fix'!P$428)</f>
        <v>9.2371856432718558E-2</v>
      </c>
      <c r="Q22" s="22">
        <f>('Ratios Calculated fix'!Q22-'Ratios Calculated fix'!Q$428)/('Ratios Calculated fix'!Q$429-'Ratios Calculated fix'!Q$428)</f>
        <v>0.86900659980854156</v>
      </c>
      <c r="R22" s="22">
        <f>('Ratios Calculated fix'!R22-'Ratios Calculated fix'!R$428)/('Ratios Calculated fix'!R$429-'Ratios Calculated fix'!R$428)</f>
        <v>0</v>
      </c>
      <c r="S22" s="22">
        <f>('Ratios Calculated fix'!S22-'Ratios Calculated fix'!S$428)/('Ratios Calculated fix'!S$429-'Ratios Calculated fix'!S$428)</f>
        <v>0</v>
      </c>
      <c r="T22" s="22">
        <f>('Ratios Calculated fix'!T22-'Ratios Calculated fix'!T$428)/('Ratios Calculated fix'!T$429-'Ratios Calculated fix'!T$428)</f>
        <v>0</v>
      </c>
      <c r="U22" s="22">
        <f>('Ratios Calculated fix'!U22-'Ratios Calculated fix'!U$428)/('Ratios Calculated fix'!U$429-'Ratios Calculated fix'!U$428)</f>
        <v>0.80725306381245165</v>
      </c>
      <c r="V22" s="22">
        <f>('Ratios Calculated fix'!V22-'Ratios Calculated fix'!V$428)/('Ratios Calculated fix'!V$429-'Ratios Calculated fix'!V$428)</f>
        <v>0.70833495319453676</v>
      </c>
      <c r="W22" s="22">
        <f>('Ratios Calculated fix'!W22-'Ratios Calculated fix'!W$428)/('Ratios Calculated fix'!W$429-'Ratios Calculated fix'!W$428)</f>
        <v>0.81944824653588433</v>
      </c>
      <c r="X22" s="22">
        <f>('Ratios Calculated fix'!X22-'Ratios Calculated fix'!X$428)/('Ratios Calculated fix'!X$429-'Ratios Calculated fix'!X$428)</f>
        <v>0.5641530930110118</v>
      </c>
      <c r="Y22" s="22">
        <f>('Ratios Calculated fix'!Y22-'Ratios Calculated fix'!Y$428)/('Ratios Calculated fix'!Y$429-'Ratios Calculated fix'!Y$428)</f>
        <v>0.47762178213040812</v>
      </c>
      <c r="Z22" s="22">
        <f>('Ratios Calculated fix'!Z22-'Ratios Calculated fix'!Z$428)/('Ratios Calculated fix'!Z$429-'Ratios Calculated fix'!Z$428)</f>
        <v>0.4358469069889882</v>
      </c>
      <c r="AA22" s="22">
        <f>('Ratios Calculated fix'!AA22-'Ratios Calculated fix'!AA$428)/('Ratios Calculated fix'!AA$429-'Ratios Calculated fix'!AA$428)</f>
        <v>0</v>
      </c>
      <c r="AB22" s="22">
        <f>('Ratios Calculated fix'!AB22-'Ratios Calculated fix'!AB$428)/('Ratios Calculated fix'!AB$429-'Ratios Calculated fix'!AB$428)</f>
        <v>0.89769428436065868</v>
      </c>
      <c r="AC22" s="22">
        <f>('Ratios Calculated fix'!AC22-'Ratios Calculated fix'!AC$428)/('Ratios Calculated fix'!AC$429-'Ratios Calculated fix'!AC$428)</f>
        <v>0.71645948198425258</v>
      </c>
      <c r="AD22" s="22">
        <f>('Ratios Calculated fix'!AD22-'Ratios Calculated fix'!AD$428)/('Ratios Calculated fix'!AD$429-'Ratios Calculated fix'!AD$428)</f>
        <v>0.29363847389594566</v>
      </c>
      <c r="AE22" s="22">
        <f>('Ratios Calculated fix'!AE22-'Ratios Calculated fix'!AE$428)/('Ratios Calculated fix'!AE$429-'Ratios Calculated fix'!AE$428)</f>
        <v>0.39175910555437599</v>
      </c>
      <c r="AF22" s="22">
        <f>('Ratios Calculated fix'!AF22-'Ratios Calculated fix'!AF$428)/('Ratios Calculated fix'!AF$429-'Ratios Calculated fix'!AF$428)</f>
        <v>0.38774645705398797</v>
      </c>
      <c r="AG22" s="22" t="e">
        <f>('Ratios Calculated fix'!AG22-'Ratios Calculated fix'!AG$428)/('Ratios Calculated fix'!AG$429-'Ratios Calculated fix'!AG$428)</f>
        <v>#DIV/0!</v>
      </c>
      <c r="AH22" s="22" t="e">
        <f>('Ratios Calculated fix'!AH22-'Ratios Calculated fix'!AH$428)/('Ratios Calculated fix'!AH$429-'Ratios Calculated fix'!AH$428)</f>
        <v>#DIV/0!</v>
      </c>
      <c r="AI22" s="22">
        <f>('Ratios Calculated fix'!AI22-'Ratios Calculated fix'!AI$428)/('Ratios Calculated fix'!AI$429-'Ratios Calculated fix'!AI$428)</f>
        <v>0.53328011107539486</v>
      </c>
      <c r="AJ22" s="22">
        <f>('Ratios Calculated fix'!AJ22-'Ratios Calculated fix'!AJ$428)/('Ratios Calculated fix'!AJ$429-'Ratios Calculated fix'!AJ$428)</f>
        <v>0.20475059472499949</v>
      </c>
      <c r="AK22" s="22" t="e">
        <f>('Ratios Calculated fix'!AK22-'Ratios Calculated fix'!AK$428)/('Ratios Calculated fix'!AK$429-'Ratios Calculated fix'!AK$428)</f>
        <v>#DIV/0!</v>
      </c>
      <c r="AL22" s="22" t="e">
        <f>('Ratios Calculated fix'!AL22-'Ratios Calculated fix'!AL$428)/('Ratios Calculated fix'!AL$429-'Ratios Calculated fix'!AL$428)</f>
        <v>#DIV/0!</v>
      </c>
      <c r="AM22" s="22">
        <f>('Ratios Calculated fix'!AM22-'Ratios Calculated fix'!AM$428)/('Ratios Calculated fix'!AM$429-'Ratios Calculated fix'!AM$428)</f>
        <v>0.7153952158620952</v>
      </c>
      <c r="AN22" s="22">
        <f>('Ratios Calculated fix'!AN22-'Ratios Calculated fix'!AN$428)/('Ratios Calculated fix'!AN$429-'Ratios Calculated fix'!AN$428)</f>
        <v>0.80678781202795435</v>
      </c>
      <c r="AO22" s="22">
        <f>('Ratios Calculated fix'!AO22-'Ratios Calculated fix'!AO$428)/('Ratios Calculated fix'!AO$429-'Ratios Calculated fix'!AO$428)</f>
        <v>0.19861625993432108</v>
      </c>
      <c r="AP22" s="22">
        <f>('Ratios Calculated fix'!AP22-'Ratios Calculated fix'!AP$428)/('Ratios Calculated fix'!AP$429-'Ratios Calculated fix'!AP$428)</f>
        <v>0.36175498660630251</v>
      </c>
      <c r="AQ22" s="22">
        <f>('Ratios Calculated fix'!AQ22-'Ratios Calculated fix'!AQ$428)/('Ratios Calculated fix'!AQ$429-'Ratios Calculated fix'!AQ$428)</f>
        <v>0.78341436391078545</v>
      </c>
      <c r="AR22" s="22">
        <f>('Ratios Calculated fix'!AR22-'Ratios Calculated fix'!AR$428)/('Ratios Calculated fix'!AR$429-'Ratios Calculated fix'!AR$428)</f>
        <v>0.52180097239564249</v>
      </c>
      <c r="AS22" s="22">
        <f>('Ratios Calculated fix'!AS22-'Ratios Calculated fix'!AS$428)/('Ratios Calculated fix'!AS$429-'Ratios Calculated fix'!AS$428)</f>
        <v>0.31229977570784034</v>
      </c>
      <c r="AT22" s="22">
        <f>('Ratios Calculated fix'!AT22-'Ratios Calculated fix'!AT$428)/('Ratios Calculated fix'!AT$429-'Ratios Calculated fix'!AT$428)</f>
        <v>0.79680552583317554</v>
      </c>
      <c r="AU22" s="22">
        <f>('Ratios Calculated fix'!AU22-'Ratios Calculated fix'!AU$428)/('Ratios Calculated fix'!AU$429-'Ratios Calculated fix'!AU$428)</f>
        <v>0.29921294610438504</v>
      </c>
      <c r="AV22" s="22" t="e">
        <f>('Ratios Calculated fix'!AV22-'Ratios Calculated fix'!AV$428)/('Ratios Calculated fix'!AV$429-'Ratios Calculated fix'!AV$428)</f>
        <v>#DIV/0!</v>
      </c>
      <c r="AW22" s="22" t="e">
        <f>('Ratios Calculated fix'!AW22-'Ratios Calculated fix'!AW$428)/('Ratios Calculated fix'!AW$429-'Ratios Calculated fix'!AW$428)</f>
        <v>#DIV/0!</v>
      </c>
      <c r="AX22" s="22" t="e">
        <f>('Ratios Calculated fix'!AX22-'Ratios Calculated fix'!AX$428)/('Ratios Calculated fix'!AX$429-'Ratios Calculated fix'!AX$428)</f>
        <v>#DIV/0!</v>
      </c>
      <c r="AY22" s="22">
        <f>('Ratios Calculated fix'!AY22-'Ratios Calculated fix'!AY$428)/('Ratios Calculated fix'!AY$429-'Ratios Calculated fix'!AY$428)</f>
        <v>0.7440745832666682</v>
      </c>
      <c r="AZ22" s="22">
        <f>('Ratios Calculated fix'!AZ22-'Ratios Calculated fix'!AZ$428)/('Ratios Calculated fix'!AZ$429-'Ratios Calculated fix'!AZ$428)</f>
        <v>0.76539798348003685</v>
      </c>
      <c r="BA22" s="22">
        <f>('Ratios Calculated fix'!BA22-'Ratios Calculated fix'!BA$428)/('Ratios Calculated fix'!BA$429-'Ratios Calculated fix'!BA$428)</f>
        <v>0.22234509973057817</v>
      </c>
      <c r="BB22" s="22" t="e">
        <f>('Ratios Calculated fix'!BB22-'Ratios Calculated fix'!BB$428)/('Ratios Calculated fix'!BB$429-'Ratios Calculated fix'!BB$428)</f>
        <v>#DIV/0!</v>
      </c>
      <c r="BC22" s="22">
        <f>('Ratios Calculated fix'!BC22-'Ratios Calculated fix'!BC$428)/('Ratios Calculated fix'!BC$429-'Ratios Calculated fix'!BC$428)</f>
        <v>0.35825783131462152</v>
      </c>
    </row>
    <row r="23" spans="1:55" x14ac:dyDescent="0.2">
      <c r="A23" s="3" t="s">
        <v>64</v>
      </c>
      <c r="B23" s="3" t="s">
        <v>65</v>
      </c>
      <c r="C23" s="3" t="s">
        <v>15</v>
      </c>
      <c r="D23" s="3">
        <v>65470</v>
      </c>
      <c r="E23" s="3" t="s">
        <v>16</v>
      </c>
      <c r="F23" s="3">
        <v>2019</v>
      </c>
      <c r="G23" s="3" t="s">
        <v>17</v>
      </c>
      <c r="H23" s="4">
        <v>43830</v>
      </c>
      <c r="I23" s="4">
        <v>43873</v>
      </c>
      <c r="J23" s="4">
        <v>43873</v>
      </c>
      <c r="K23" s="5">
        <v>123127000</v>
      </c>
      <c r="L23" s="5">
        <v>124873000</v>
      </c>
      <c r="M23" s="3" t="s">
        <v>66</v>
      </c>
      <c r="N23" s="21">
        <f>('Ratios Calculated fix'!N23-'Ratios Calculated fix'!N$428)/('Ratios Calculated fix'!N$429-'Ratios Calculated fix'!N$428)</f>
        <v>2.2997912181836919E-2</v>
      </c>
      <c r="O23" s="22">
        <f>('Ratios Calculated fix'!O23-'Ratios Calculated fix'!O$428)/('Ratios Calculated fix'!O$429-'Ratios Calculated fix'!O$428)</f>
        <v>2.2175284977849409E-2</v>
      </c>
      <c r="P23" s="22">
        <f>('Ratios Calculated fix'!P23-'Ratios Calculated fix'!P$428)/('Ratios Calculated fix'!P$429-'Ratios Calculated fix'!P$428)</f>
        <v>4.9063180631460181E-2</v>
      </c>
      <c r="Q23" s="22">
        <f>('Ratios Calculated fix'!Q23-'Ratios Calculated fix'!Q$428)/('Ratios Calculated fix'!Q$429-'Ratios Calculated fix'!Q$428)</f>
        <v>0.87095199496757436</v>
      </c>
      <c r="R23" s="22">
        <f>('Ratios Calculated fix'!R23-'Ratios Calculated fix'!R$428)/('Ratios Calculated fix'!R$429-'Ratios Calculated fix'!R$428)</f>
        <v>3.8754082912041916E-2</v>
      </c>
      <c r="S23" s="22">
        <f>('Ratios Calculated fix'!S23-'Ratios Calculated fix'!S$428)/('Ratios Calculated fix'!S$429-'Ratios Calculated fix'!S$428)</f>
        <v>3.4029648140981215E-2</v>
      </c>
      <c r="T23" s="22">
        <f>('Ratios Calculated fix'!T23-'Ratios Calculated fix'!T$428)/('Ratios Calculated fix'!T$429-'Ratios Calculated fix'!T$428)</f>
        <v>3.3026885355030601E-2</v>
      </c>
      <c r="U23" s="22">
        <f>('Ratios Calculated fix'!U23-'Ratios Calculated fix'!U$428)/('Ratios Calculated fix'!U$429-'Ratios Calculated fix'!U$428)</f>
        <v>0.80860897387737651</v>
      </c>
      <c r="V23" s="22">
        <f>('Ratios Calculated fix'!V23-'Ratios Calculated fix'!V$428)/('Ratios Calculated fix'!V$429-'Ratios Calculated fix'!V$428)</f>
        <v>0.70992014749030252</v>
      </c>
      <c r="W23" s="22">
        <f>('Ratios Calculated fix'!W23-'Ratios Calculated fix'!W$428)/('Ratios Calculated fix'!W$429-'Ratios Calculated fix'!W$428)</f>
        <v>0.82076363537162778</v>
      </c>
      <c r="X23" s="22">
        <f>('Ratios Calculated fix'!X23-'Ratios Calculated fix'!X$428)/('Ratios Calculated fix'!X$429-'Ratios Calculated fix'!X$428)</f>
        <v>0.13303647495233378</v>
      </c>
      <c r="Y23" s="22">
        <f>('Ratios Calculated fix'!Y23-'Ratios Calculated fix'!Y$428)/('Ratios Calculated fix'!Y$429-'Ratios Calculated fix'!Y$428)</f>
        <v>0.45388379050319927</v>
      </c>
      <c r="Z23" s="22">
        <f>('Ratios Calculated fix'!Z23-'Ratios Calculated fix'!Z$428)/('Ratios Calculated fix'!Z$429-'Ratios Calculated fix'!Z$428)</f>
        <v>0.86696352504766627</v>
      </c>
      <c r="AA23" s="22">
        <f>('Ratios Calculated fix'!AA23-'Ratios Calculated fix'!AA$428)/('Ratios Calculated fix'!AA$429-'Ratios Calculated fix'!AA$428)</f>
        <v>0.23989360999521989</v>
      </c>
      <c r="AB23" s="22">
        <f>('Ratios Calculated fix'!AB23-'Ratios Calculated fix'!AB$428)/('Ratios Calculated fix'!AB$429-'Ratios Calculated fix'!AB$428)</f>
        <v>0.83655575070222021</v>
      </c>
      <c r="AC23" s="22">
        <f>('Ratios Calculated fix'!AC23-'Ratios Calculated fix'!AC$428)/('Ratios Calculated fix'!AC$429-'Ratios Calculated fix'!AC$428)</f>
        <v>0.27160924977610124</v>
      </c>
      <c r="AD23" s="22">
        <f>('Ratios Calculated fix'!AD23-'Ratios Calculated fix'!AD$428)/('Ratios Calculated fix'!AD$429-'Ratios Calculated fix'!AD$428)</f>
        <v>0.26303821093666452</v>
      </c>
      <c r="AE23" s="22">
        <f>('Ratios Calculated fix'!AE23-'Ratios Calculated fix'!AE$428)/('Ratios Calculated fix'!AE$429-'Ratios Calculated fix'!AE$428)</f>
        <v>0.30092029853177149</v>
      </c>
      <c r="AF23" s="22">
        <f>('Ratios Calculated fix'!AF23-'Ratios Calculated fix'!AF$428)/('Ratios Calculated fix'!AF$429-'Ratios Calculated fix'!AF$428)</f>
        <v>0.34634623135166043</v>
      </c>
      <c r="AG23" s="22" t="e">
        <f>('Ratios Calculated fix'!AG23-'Ratios Calculated fix'!AG$428)/('Ratios Calculated fix'!AG$429-'Ratios Calculated fix'!AG$428)</f>
        <v>#DIV/0!</v>
      </c>
      <c r="AH23" s="22" t="e">
        <f>('Ratios Calculated fix'!AH23-'Ratios Calculated fix'!AH$428)/('Ratios Calculated fix'!AH$429-'Ratios Calculated fix'!AH$428)</f>
        <v>#DIV/0!</v>
      </c>
      <c r="AI23" s="22">
        <f>('Ratios Calculated fix'!AI23-'Ratios Calculated fix'!AI$428)/('Ratios Calculated fix'!AI$429-'Ratios Calculated fix'!AI$428)</f>
        <v>0.53891645167782287</v>
      </c>
      <c r="AJ23" s="22">
        <f>('Ratios Calculated fix'!AJ23-'Ratios Calculated fix'!AJ$428)/('Ratios Calculated fix'!AJ$429-'Ratios Calculated fix'!AJ$428)</f>
        <v>0.16491792543658793</v>
      </c>
      <c r="AK23" s="22" t="e">
        <f>('Ratios Calculated fix'!AK23-'Ratios Calculated fix'!AK$428)/('Ratios Calculated fix'!AK$429-'Ratios Calculated fix'!AK$428)</f>
        <v>#DIV/0!</v>
      </c>
      <c r="AL23" s="22" t="e">
        <f>('Ratios Calculated fix'!AL23-'Ratios Calculated fix'!AL$428)/('Ratios Calculated fix'!AL$429-'Ratios Calculated fix'!AL$428)</f>
        <v>#DIV/0!</v>
      </c>
      <c r="AM23" s="22">
        <f>('Ratios Calculated fix'!AM23-'Ratios Calculated fix'!AM$428)/('Ratios Calculated fix'!AM$429-'Ratios Calculated fix'!AM$428)</f>
        <v>0.71140274354179367</v>
      </c>
      <c r="AN23" s="22">
        <f>('Ratios Calculated fix'!AN23-'Ratios Calculated fix'!AN$428)/('Ratios Calculated fix'!AN$429-'Ratios Calculated fix'!AN$428)</f>
        <v>0.80728389273754486</v>
      </c>
      <c r="AO23" s="22">
        <f>('Ratios Calculated fix'!AO23-'Ratios Calculated fix'!AO$428)/('Ratios Calculated fix'!AO$429-'Ratios Calculated fix'!AO$428)</f>
        <v>0.13520287080179047</v>
      </c>
      <c r="AP23" s="22">
        <f>('Ratios Calculated fix'!AP23-'Ratios Calculated fix'!AP$428)/('Ratios Calculated fix'!AP$429-'Ratios Calculated fix'!AP$428)</f>
        <v>0.35476427995833221</v>
      </c>
      <c r="AQ23" s="22">
        <f>('Ratios Calculated fix'!AQ23-'Ratios Calculated fix'!AQ$428)/('Ratios Calculated fix'!AQ$429-'Ratios Calculated fix'!AQ$428)</f>
        <v>0.63925919358477934</v>
      </c>
      <c r="AR23" s="22">
        <f>('Ratios Calculated fix'!AR23-'Ratios Calculated fix'!AR$428)/('Ratios Calculated fix'!AR$429-'Ratios Calculated fix'!AR$428)</f>
        <v>0.39026296013109896</v>
      </c>
      <c r="AS23" s="22">
        <f>('Ratios Calculated fix'!AS23-'Ratios Calculated fix'!AS$428)/('Ratios Calculated fix'!AS$429-'Ratios Calculated fix'!AS$428)</f>
        <v>0.34781568570524657</v>
      </c>
      <c r="AT23" s="22">
        <f>('Ratios Calculated fix'!AT23-'Ratios Calculated fix'!AT$428)/('Ratios Calculated fix'!AT$429-'Ratios Calculated fix'!AT$428)</f>
        <v>0.48337120099919773</v>
      </c>
      <c r="AU23" s="22">
        <f>('Ratios Calculated fix'!AU23-'Ratios Calculated fix'!AU$428)/('Ratios Calculated fix'!AU$429-'Ratios Calculated fix'!AU$428)</f>
        <v>0.28473617145963265</v>
      </c>
      <c r="AV23" s="22" t="e">
        <f>('Ratios Calculated fix'!AV23-'Ratios Calculated fix'!AV$428)/('Ratios Calculated fix'!AV$429-'Ratios Calculated fix'!AV$428)</f>
        <v>#DIV/0!</v>
      </c>
      <c r="AW23" s="22" t="e">
        <f>('Ratios Calculated fix'!AW23-'Ratios Calculated fix'!AW$428)/('Ratios Calculated fix'!AW$429-'Ratios Calculated fix'!AW$428)</f>
        <v>#DIV/0!</v>
      </c>
      <c r="AX23" s="22" t="e">
        <f>('Ratios Calculated fix'!AX23-'Ratios Calculated fix'!AX$428)/('Ratios Calculated fix'!AX$429-'Ratios Calculated fix'!AX$428)</f>
        <v>#DIV/0!</v>
      </c>
      <c r="AY23" s="22">
        <f>('Ratios Calculated fix'!AY23-'Ratios Calculated fix'!AY$428)/('Ratios Calculated fix'!AY$429-'Ratios Calculated fix'!AY$428)</f>
        <v>0.74500129461825682</v>
      </c>
      <c r="AZ23" s="22">
        <f>('Ratios Calculated fix'!AZ23-'Ratios Calculated fix'!AZ$428)/('Ratios Calculated fix'!AZ$429-'Ratios Calculated fix'!AZ$428)</f>
        <v>0.76733809467634384</v>
      </c>
      <c r="BA23" s="22">
        <f>('Ratios Calculated fix'!BA23-'Ratios Calculated fix'!BA$428)/('Ratios Calculated fix'!BA$429-'Ratios Calculated fix'!BA$428)</f>
        <v>0.22275136268948556</v>
      </c>
      <c r="BB23" s="22" t="e">
        <f>('Ratios Calculated fix'!BB23-'Ratios Calculated fix'!BB$428)/('Ratios Calculated fix'!BB$429-'Ratios Calculated fix'!BB$428)</f>
        <v>#DIV/0!</v>
      </c>
      <c r="BC23" s="22">
        <f>('Ratios Calculated fix'!BC23-'Ratios Calculated fix'!BC$428)/('Ratios Calculated fix'!BC$429-'Ratios Calculated fix'!BC$428)</f>
        <v>0.16919489699609527</v>
      </c>
    </row>
    <row r="24" spans="1:55" x14ac:dyDescent="0.2">
      <c r="A24" s="3" t="s">
        <v>80</v>
      </c>
      <c r="B24" s="3" t="s">
        <v>81</v>
      </c>
      <c r="C24" s="3" t="s">
        <v>15</v>
      </c>
      <c r="D24" s="3">
        <v>69109</v>
      </c>
      <c r="E24" s="3" t="s">
        <v>16</v>
      </c>
      <c r="F24" s="3">
        <v>2019</v>
      </c>
      <c r="G24" s="3" t="s">
        <v>17</v>
      </c>
      <c r="H24" s="4">
        <v>43830</v>
      </c>
      <c r="I24" s="4">
        <v>43879</v>
      </c>
      <c r="J24" s="4">
        <v>43879</v>
      </c>
      <c r="K24" s="5">
        <v>92800000</v>
      </c>
      <c r="L24" s="5">
        <v>93600000</v>
      </c>
      <c r="M24" s="3" t="s">
        <v>82</v>
      </c>
      <c r="N24" s="21">
        <f>('Ratios Calculated fix'!N24-'Ratios Calculated fix'!N$428)/('Ratios Calculated fix'!N$429-'Ratios Calculated fix'!N$428)</f>
        <v>8.8121710185812233E-2</v>
      </c>
      <c r="O24" s="22">
        <f>('Ratios Calculated fix'!O24-'Ratios Calculated fix'!O$428)/('Ratios Calculated fix'!O$429-'Ratios Calculated fix'!O$428)</f>
        <v>6.396372184410716E-2</v>
      </c>
      <c r="P24" s="22">
        <f>('Ratios Calculated fix'!P24-'Ratios Calculated fix'!P$428)/('Ratios Calculated fix'!P$429-'Ratios Calculated fix'!P$428)</f>
        <v>8.9786078598146621E-2</v>
      </c>
      <c r="Q24" s="22">
        <f>('Ratios Calculated fix'!Q24-'Ratios Calculated fix'!Q$428)/('Ratios Calculated fix'!Q$429-'Ratios Calculated fix'!Q$428)</f>
        <v>0.87248833785787205</v>
      </c>
      <c r="R24" s="22">
        <f>('Ratios Calculated fix'!R24-'Ratios Calculated fix'!R$428)/('Ratios Calculated fix'!R$429-'Ratios Calculated fix'!R$428)</f>
        <v>0.16162755709400195</v>
      </c>
      <c r="S24" s="22">
        <f>('Ratios Calculated fix'!S24-'Ratios Calculated fix'!S$428)/('Ratios Calculated fix'!S$429-'Ratios Calculated fix'!S$428)</f>
        <v>6.3409191313792339E-5</v>
      </c>
      <c r="T24" s="22">
        <f>('Ratios Calculated fix'!T24-'Ratios Calculated fix'!T$428)/('Ratios Calculated fix'!T$429-'Ratios Calculated fix'!T$428)</f>
        <v>0.16333892852364437</v>
      </c>
      <c r="U24" s="22">
        <f>('Ratios Calculated fix'!U24-'Ratios Calculated fix'!U$428)/('Ratios Calculated fix'!U$429-'Ratios Calculated fix'!U$428)</f>
        <v>0.81460856528430026</v>
      </c>
      <c r="V24" s="22">
        <f>('Ratios Calculated fix'!V24-'Ratios Calculated fix'!V$428)/('Ratios Calculated fix'!V$429-'Ratios Calculated fix'!V$428)</f>
        <v>0.70833879522420473</v>
      </c>
      <c r="W24" s="22">
        <f>('Ratios Calculated fix'!W24-'Ratios Calculated fix'!W$428)/('Ratios Calculated fix'!W$429-'Ratios Calculated fix'!W$428)</f>
        <v>0.82790998683866579</v>
      </c>
      <c r="X24" s="22">
        <f>('Ratios Calculated fix'!X24-'Ratios Calculated fix'!X$428)/('Ratios Calculated fix'!X$429-'Ratios Calculated fix'!X$428)</f>
        <v>0.28594189158641975</v>
      </c>
      <c r="Y24" s="22">
        <f>('Ratios Calculated fix'!Y24-'Ratios Calculated fix'!Y$428)/('Ratios Calculated fix'!Y$429-'Ratios Calculated fix'!Y$428)</f>
        <v>0.46644544348576067</v>
      </c>
      <c r="Z24" s="22">
        <f>('Ratios Calculated fix'!Z24-'Ratios Calculated fix'!Z$428)/('Ratios Calculated fix'!Z$429-'Ratios Calculated fix'!Z$428)</f>
        <v>0.71405810841358019</v>
      </c>
      <c r="AA24" s="22">
        <f>('Ratios Calculated fix'!AA24-'Ratios Calculated fix'!AA$428)/('Ratios Calculated fix'!AA$429-'Ratios Calculated fix'!AA$428)</f>
        <v>0.47214126314014354</v>
      </c>
      <c r="AB24" s="22">
        <f>('Ratios Calculated fix'!AB24-'Ratios Calculated fix'!AB$428)/('Ratios Calculated fix'!AB$429-'Ratios Calculated fix'!AB$428)</f>
        <v>0.81357030197149194</v>
      </c>
      <c r="AC24" s="22">
        <f>('Ratios Calculated fix'!AC24-'Ratios Calculated fix'!AC$428)/('Ratios Calculated fix'!AC$429-'Ratios Calculated fix'!AC$428)</f>
        <v>0.42225758506065481</v>
      </c>
      <c r="AD24" s="22">
        <f>('Ratios Calculated fix'!AD24-'Ratios Calculated fix'!AD$428)/('Ratios Calculated fix'!AD$429-'Ratios Calculated fix'!AD$428)</f>
        <v>0.28730037570347072</v>
      </c>
      <c r="AE24" s="22">
        <f>('Ratios Calculated fix'!AE24-'Ratios Calculated fix'!AE$428)/('Ratios Calculated fix'!AE$429-'Ratios Calculated fix'!AE$428)</f>
        <v>0.38454284395169652</v>
      </c>
      <c r="AF24" s="22">
        <f>('Ratios Calculated fix'!AF24-'Ratios Calculated fix'!AF$428)/('Ratios Calculated fix'!AF$429-'Ratios Calculated fix'!AF$428)</f>
        <v>0.36919921669473182</v>
      </c>
      <c r="AG24" s="22" t="e">
        <f>('Ratios Calculated fix'!AG24-'Ratios Calculated fix'!AG$428)/('Ratios Calculated fix'!AG$429-'Ratios Calculated fix'!AG$428)</f>
        <v>#DIV/0!</v>
      </c>
      <c r="AH24" s="22" t="e">
        <f>('Ratios Calculated fix'!AH24-'Ratios Calculated fix'!AH$428)/('Ratios Calculated fix'!AH$429-'Ratios Calculated fix'!AH$428)</f>
        <v>#DIV/0!</v>
      </c>
      <c r="AI24" s="22">
        <f>('Ratios Calculated fix'!AI24-'Ratios Calculated fix'!AI$428)/('Ratios Calculated fix'!AI$429-'Ratios Calculated fix'!AI$428)</f>
        <v>0.53165576321331898</v>
      </c>
      <c r="AJ24" s="22">
        <f>('Ratios Calculated fix'!AJ24-'Ratios Calculated fix'!AJ$428)/('Ratios Calculated fix'!AJ$429-'Ratios Calculated fix'!AJ$428)</f>
        <v>0.27786295579169507</v>
      </c>
      <c r="AK24" s="22" t="e">
        <f>('Ratios Calculated fix'!AK24-'Ratios Calculated fix'!AK$428)/('Ratios Calculated fix'!AK$429-'Ratios Calculated fix'!AK$428)</f>
        <v>#DIV/0!</v>
      </c>
      <c r="AL24" s="22" t="e">
        <f>('Ratios Calculated fix'!AL24-'Ratios Calculated fix'!AL$428)/('Ratios Calculated fix'!AL$429-'Ratios Calculated fix'!AL$428)</f>
        <v>#DIV/0!</v>
      </c>
      <c r="AM24" s="22">
        <f>('Ratios Calculated fix'!AM24-'Ratios Calculated fix'!AM$428)/('Ratios Calculated fix'!AM$429-'Ratios Calculated fix'!AM$428)</f>
        <v>0.72065729524842215</v>
      </c>
      <c r="AN24" s="22">
        <f>('Ratios Calculated fix'!AN24-'Ratios Calculated fix'!AN$428)/('Ratios Calculated fix'!AN$429-'Ratios Calculated fix'!AN$428)</f>
        <v>0.81085724169258577</v>
      </c>
      <c r="AO24" s="22">
        <f>('Ratios Calculated fix'!AO24-'Ratios Calculated fix'!AO$428)/('Ratios Calculated fix'!AO$429-'Ratios Calculated fix'!AO$428)</f>
        <v>0.19848382595712138</v>
      </c>
      <c r="AP24" s="22">
        <f>('Ratios Calculated fix'!AP24-'Ratios Calculated fix'!AP$428)/('Ratios Calculated fix'!AP$429-'Ratios Calculated fix'!AP$428)</f>
        <v>0.36256558188521715</v>
      </c>
      <c r="AQ24" s="22">
        <f>('Ratios Calculated fix'!AQ24-'Ratios Calculated fix'!AQ$428)/('Ratios Calculated fix'!AQ$429-'Ratios Calculated fix'!AQ$428)</f>
        <v>0.73248238832919155</v>
      </c>
      <c r="AR24" s="22">
        <f>('Ratios Calculated fix'!AR24-'Ratios Calculated fix'!AR$428)/('Ratios Calculated fix'!AR$429-'Ratios Calculated fix'!AR$428)</f>
        <v>0.3614581341470261</v>
      </c>
      <c r="AS24" s="22">
        <f>('Ratios Calculated fix'!AS24-'Ratios Calculated fix'!AS$428)/('Ratios Calculated fix'!AS$429-'Ratios Calculated fix'!AS$428)</f>
        <v>0.33892762269579957</v>
      </c>
      <c r="AT24" s="22">
        <f>('Ratios Calculated fix'!AT24-'Ratios Calculated fix'!AT$428)/('Ratios Calculated fix'!AT$429-'Ratios Calculated fix'!AT$428)</f>
        <v>0.54368518588882486</v>
      </c>
      <c r="AU24" s="22">
        <f>('Ratios Calculated fix'!AU24-'Ratios Calculated fix'!AU$428)/('Ratios Calculated fix'!AU$429-'Ratios Calculated fix'!AU$428)</f>
        <v>0.37245504790330392</v>
      </c>
      <c r="AV24" s="22" t="e">
        <f>('Ratios Calculated fix'!AV24-'Ratios Calculated fix'!AV$428)/('Ratios Calculated fix'!AV$429-'Ratios Calculated fix'!AV$428)</f>
        <v>#DIV/0!</v>
      </c>
      <c r="AW24" s="22" t="e">
        <f>('Ratios Calculated fix'!AW24-'Ratios Calculated fix'!AW$428)/('Ratios Calculated fix'!AW$429-'Ratios Calculated fix'!AW$428)</f>
        <v>#DIV/0!</v>
      </c>
      <c r="AX24" s="22" t="e">
        <f>('Ratios Calculated fix'!AX24-'Ratios Calculated fix'!AX$428)/('Ratios Calculated fix'!AX$429-'Ratios Calculated fix'!AX$428)</f>
        <v>#DIV/0!</v>
      </c>
      <c r="AY24" s="22">
        <f>('Ratios Calculated fix'!AY24-'Ratios Calculated fix'!AY$428)/('Ratios Calculated fix'!AY$429-'Ratios Calculated fix'!AY$428)</f>
        <v>0.74646429729520825</v>
      </c>
      <c r="AZ24" s="22">
        <f>('Ratios Calculated fix'!AZ24-'Ratios Calculated fix'!AZ$428)/('Ratios Calculated fix'!AZ$429-'Ratios Calculated fix'!AZ$428)</f>
        <v>0.76945435117012939</v>
      </c>
      <c r="BA24" s="22">
        <f>('Ratios Calculated fix'!BA24-'Ratios Calculated fix'!BA$428)/('Ratios Calculated fix'!BA$429-'Ratios Calculated fix'!BA$428)</f>
        <v>0.22250747882778804</v>
      </c>
      <c r="BB24" s="22" t="e">
        <f>('Ratios Calculated fix'!BB24-'Ratios Calculated fix'!BB$428)/('Ratios Calculated fix'!BB$429-'Ratios Calculated fix'!BB$428)</f>
        <v>#DIV/0!</v>
      </c>
      <c r="BC24" s="22">
        <f>('Ratios Calculated fix'!BC24-'Ratios Calculated fix'!BC$428)/('Ratios Calculated fix'!BC$429-'Ratios Calculated fix'!BC$428)</f>
        <v>0.26707694103205953</v>
      </c>
    </row>
    <row r="25" spans="1:55" x14ac:dyDescent="0.2">
      <c r="A25" s="3" t="s">
        <v>74</v>
      </c>
      <c r="B25" s="3" t="s">
        <v>75</v>
      </c>
      <c r="C25" s="3" t="s">
        <v>24</v>
      </c>
      <c r="D25" s="3">
        <v>65359</v>
      </c>
      <c r="E25" s="3" t="s">
        <v>16</v>
      </c>
      <c r="F25" s="3">
        <v>2019</v>
      </c>
      <c r="G25" s="3" t="s">
        <v>17</v>
      </c>
      <c r="H25" s="4">
        <v>43830</v>
      </c>
      <c r="I25" s="4">
        <v>43865</v>
      </c>
      <c r="J25" s="4">
        <v>43865</v>
      </c>
      <c r="K25" s="5">
        <v>221500000</v>
      </c>
      <c r="L25" s="5">
        <v>223600000</v>
      </c>
      <c r="M25" s="3" t="s">
        <v>76</v>
      </c>
      <c r="N25" s="21">
        <f>('Ratios Calculated fix'!N25-'Ratios Calculated fix'!N$428)/('Ratios Calculated fix'!N$429-'Ratios Calculated fix'!N$428)</f>
        <v>0.15517725308056268</v>
      </c>
      <c r="O25" s="22">
        <f>('Ratios Calculated fix'!O25-'Ratios Calculated fix'!O$428)/('Ratios Calculated fix'!O$429-'Ratios Calculated fix'!O$428)</f>
        <v>0.13595847607560602</v>
      </c>
      <c r="P25" s="22">
        <f>('Ratios Calculated fix'!P25-'Ratios Calculated fix'!P$428)/('Ratios Calculated fix'!P$429-'Ratios Calculated fix'!P$428)</f>
        <v>0.23771273602371806</v>
      </c>
      <c r="Q25" s="22">
        <f>('Ratios Calculated fix'!Q25-'Ratios Calculated fix'!Q$428)/('Ratios Calculated fix'!Q$429-'Ratios Calculated fix'!Q$428)</f>
        <v>0.86849376912514886</v>
      </c>
      <c r="R25" s="22">
        <f>('Ratios Calculated fix'!R25-'Ratios Calculated fix'!R$428)/('Ratios Calculated fix'!R$429-'Ratios Calculated fix'!R$428)</f>
        <v>4.7897961113114243E-2</v>
      </c>
      <c r="S25" s="22">
        <f>('Ratios Calculated fix'!S25-'Ratios Calculated fix'!S$428)/('Ratios Calculated fix'!S$429-'Ratios Calculated fix'!S$428)</f>
        <v>1.3587269152604371E-2</v>
      </c>
      <c r="T25" s="22">
        <f>('Ratios Calculated fix'!T25-'Ratios Calculated fix'!T$428)/('Ratios Calculated fix'!T$429-'Ratios Calculated fix'!T$428)</f>
        <v>4.5956836540762158E-2</v>
      </c>
      <c r="U25" s="22">
        <f>('Ratios Calculated fix'!U25-'Ratios Calculated fix'!U$428)/('Ratios Calculated fix'!U$429-'Ratios Calculated fix'!U$428)</f>
        <v>0.80812254339790679</v>
      </c>
      <c r="V25" s="22">
        <f>('Ratios Calculated fix'!V25-'Ratios Calculated fix'!V$428)/('Ratios Calculated fix'!V$429-'Ratios Calculated fix'!V$428)</f>
        <v>0.70866334035085254</v>
      </c>
      <c r="W25" s="22">
        <f>('Ratios Calculated fix'!W25-'Ratios Calculated fix'!W$428)/('Ratios Calculated fix'!W$429-'Ratios Calculated fix'!W$428)</f>
        <v>0.82039790097119847</v>
      </c>
      <c r="X25" s="22">
        <f>('Ratios Calculated fix'!X25-'Ratios Calculated fix'!X$428)/('Ratios Calculated fix'!X$429-'Ratios Calculated fix'!X$428)</f>
        <v>0.24816638634177465</v>
      </c>
      <c r="Y25" s="22">
        <f>('Ratios Calculated fix'!Y25-'Ratios Calculated fix'!Y$428)/('Ratios Calculated fix'!Y$429-'Ratios Calculated fix'!Y$428)</f>
        <v>0.57853033516333818</v>
      </c>
      <c r="Z25" s="22">
        <f>('Ratios Calculated fix'!Z25-'Ratios Calculated fix'!Z$428)/('Ratios Calculated fix'!Z$429-'Ratios Calculated fix'!Z$428)</f>
        <v>0.75183361365822532</v>
      </c>
      <c r="AA25" s="22">
        <f>('Ratios Calculated fix'!AA25-'Ratios Calculated fix'!AA$428)/('Ratios Calculated fix'!AA$429-'Ratios Calculated fix'!AA$428)</f>
        <v>0.46059400864318328</v>
      </c>
      <c r="AB25" s="22">
        <f>('Ratios Calculated fix'!AB25-'Ratios Calculated fix'!AB$428)/('Ratios Calculated fix'!AB$429-'Ratios Calculated fix'!AB$428)</f>
        <v>0.92875791740328328</v>
      </c>
      <c r="AC25" s="22">
        <f>('Ratios Calculated fix'!AC25-'Ratios Calculated fix'!AC$428)/('Ratios Calculated fix'!AC$429-'Ratios Calculated fix'!AC$428)</f>
        <v>0.91863122423876242</v>
      </c>
      <c r="AD25" s="22">
        <f>('Ratios Calculated fix'!AD25-'Ratios Calculated fix'!AD$428)/('Ratios Calculated fix'!AD$429-'Ratios Calculated fix'!AD$428)</f>
        <v>0.52288798600179698</v>
      </c>
      <c r="AE25" s="22">
        <f>('Ratios Calculated fix'!AE25-'Ratios Calculated fix'!AE$428)/('Ratios Calculated fix'!AE$429-'Ratios Calculated fix'!AE$428)</f>
        <v>0.65277185755095701</v>
      </c>
      <c r="AF25" s="22">
        <f>('Ratios Calculated fix'!AF25-'Ratios Calculated fix'!AF$428)/('Ratios Calculated fix'!AF$429-'Ratios Calculated fix'!AF$428)</f>
        <v>0.51562682481506872</v>
      </c>
      <c r="AG25" s="22" t="e">
        <f>('Ratios Calculated fix'!AG25-'Ratios Calculated fix'!AG$428)/('Ratios Calculated fix'!AG$429-'Ratios Calculated fix'!AG$428)</f>
        <v>#DIV/0!</v>
      </c>
      <c r="AH25" s="22" t="e">
        <f>('Ratios Calculated fix'!AH25-'Ratios Calculated fix'!AH$428)/('Ratios Calculated fix'!AH$429-'Ratios Calculated fix'!AH$428)</f>
        <v>#DIV/0!</v>
      </c>
      <c r="AI25" s="22">
        <f>('Ratios Calculated fix'!AI25-'Ratios Calculated fix'!AI$428)/('Ratios Calculated fix'!AI$429-'Ratios Calculated fix'!AI$428)</f>
        <v>0.54264883218873938</v>
      </c>
      <c r="AJ25" s="22">
        <f>('Ratios Calculated fix'!AJ25-'Ratios Calculated fix'!AJ$428)/('Ratios Calculated fix'!AJ$429-'Ratios Calculated fix'!AJ$428)</f>
        <v>0.37258878792979672</v>
      </c>
      <c r="AK25" s="22" t="e">
        <f>('Ratios Calculated fix'!AK25-'Ratios Calculated fix'!AK$428)/('Ratios Calculated fix'!AK$429-'Ratios Calculated fix'!AK$428)</f>
        <v>#DIV/0!</v>
      </c>
      <c r="AL25" s="22" t="e">
        <f>('Ratios Calculated fix'!AL25-'Ratios Calculated fix'!AL$428)/('Ratios Calculated fix'!AL$429-'Ratios Calculated fix'!AL$428)</f>
        <v>#DIV/0!</v>
      </c>
      <c r="AM25" s="22">
        <f>('Ratios Calculated fix'!AM25-'Ratios Calculated fix'!AM$428)/('Ratios Calculated fix'!AM$429-'Ratios Calculated fix'!AM$428)</f>
        <v>0.71234561271282637</v>
      </c>
      <c r="AN25" s="22">
        <f>('Ratios Calculated fix'!AN25-'Ratios Calculated fix'!AN$428)/('Ratios Calculated fix'!AN$429-'Ratios Calculated fix'!AN$428)</f>
        <v>0.80400275883020755</v>
      </c>
      <c r="AO25" s="22">
        <f>('Ratios Calculated fix'!AO25-'Ratios Calculated fix'!AO$428)/('Ratios Calculated fix'!AO$429-'Ratios Calculated fix'!AO$428)</f>
        <v>4.8620416304432576E-2</v>
      </c>
      <c r="AP25" s="22">
        <f>('Ratios Calculated fix'!AP25-'Ratios Calculated fix'!AP$428)/('Ratios Calculated fix'!AP$429-'Ratios Calculated fix'!AP$428)</f>
        <v>0.36028672524523453</v>
      </c>
      <c r="AQ25" s="22">
        <f>('Ratios Calculated fix'!AQ25-'Ratios Calculated fix'!AQ$428)/('Ratios Calculated fix'!AQ$429-'Ratios Calculated fix'!AQ$428)</f>
        <v>0.73447024285099027</v>
      </c>
      <c r="AR25" s="22">
        <f>('Ratios Calculated fix'!AR25-'Ratios Calculated fix'!AR$428)/('Ratios Calculated fix'!AR$429-'Ratios Calculated fix'!AR$428)</f>
        <v>0.6451302516976829</v>
      </c>
      <c r="AS25" s="22">
        <f>('Ratios Calculated fix'!AS25-'Ratios Calculated fix'!AS$428)/('Ratios Calculated fix'!AS$429-'Ratios Calculated fix'!AS$428)</f>
        <v>0.32975775437669108</v>
      </c>
      <c r="AT25" s="22">
        <f>('Ratios Calculated fix'!AT25-'Ratios Calculated fix'!AT$428)/('Ratios Calculated fix'!AT$429-'Ratios Calculated fix'!AT$428)</f>
        <v>0.4575513312319342</v>
      </c>
      <c r="AU25" s="22">
        <f>('Ratios Calculated fix'!AU25-'Ratios Calculated fix'!AU$428)/('Ratios Calculated fix'!AU$429-'Ratios Calculated fix'!AU$428)</f>
        <v>0.46445979350632782</v>
      </c>
      <c r="AV25" s="22" t="e">
        <f>('Ratios Calculated fix'!AV25-'Ratios Calculated fix'!AV$428)/('Ratios Calculated fix'!AV$429-'Ratios Calculated fix'!AV$428)</f>
        <v>#DIV/0!</v>
      </c>
      <c r="AW25" s="22" t="e">
        <f>('Ratios Calculated fix'!AW25-'Ratios Calculated fix'!AW$428)/('Ratios Calculated fix'!AW$429-'Ratios Calculated fix'!AW$428)</f>
        <v>#DIV/0!</v>
      </c>
      <c r="AX25" s="22" t="e">
        <f>('Ratios Calculated fix'!AX25-'Ratios Calculated fix'!AX$428)/('Ratios Calculated fix'!AX$429-'Ratios Calculated fix'!AX$428)</f>
        <v>#DIV/0!</v>
      </c>
      <c r="AY25" s="22">
        <f>('Ratios Calculated fix'!AY25-'Ratios Calculated fix'!AY$428)/('Ratios Calculated fix'!AY$429-'Ratios Calculated fix'!AY$428)</f>
        <v>0.74518038185365765</v>
      </c>
      <c r="AZ25" s="22">
        <f>('Ratios Calculated fix'!AZ25-'Ratios Calculated fix'!AZ$428)/('Ratios Calculated fix'!AZ$429-'Ratios Calculated fix'!AZ$428)</f>
        <v>0.76722584496678192</v>
      </c>
      <c r="BA25" s="22">
        <f>('Ratios Calculated fix'!BA25-'Ratios Calculated fix'!BA$428)/('Ratios Calculated fix'!BA$429-'Ratios Calculated fix'!BA$428)</f>
        <v>0.22231275557202959</v>
      </c>
      <c r="BB25" s="22" t="e">
        <f>('Ratios Calculated fix'!BB25-'Ratios Calculated fix'!BB$428)/('Ratios Calculated fix'!BB$429-'Ratios Calculated fix'!BB$428)</f>
        <v>#DIV/0!</v>
      </c>
      <c r="BC25" s="22">
        <f>('Ratios Calculated fix'!BC25-'Ratios Calculated fix'!BC$428)/('Ratios Calculated fix'!BC$429-'Ratios Calculated fix'!BC$428)</f>
        <v>0.18537990194990686</v>
      </c>
    </row>
    <row r="26" spans="1:55" x14ac:dyDescent="0.2">
      <c r="A26" s="3" t="s">
        <v>143</v>
      </c>
      <c r="B26" s="3" t="s">
        <v>144</v>
      </c>
      <c r="C26" s="3" t="s">
        <v>34</v>
      </c>
      <c r="D26" s="3">
        <v>67102</v>
      </c>
      <c r="E26" s="3" t="s">
        <v>16</v>
      </c>
      <c r="F26" s="3">
        <v>2019</v>
      </c>
      <c r="G26" s="3" t="s">
        <v>17</v>
      </c>
      <c r="H26" s="4">
        <v>43769</v>
      </c>
      <c r="I26" s="4">
        <v>43812</v>
      </c>
      <c r="J26" s="4">
        <v>43812</v>
      </c>
      <c r="K26" s="5">
        <v>920000000</v>
      </c>
      <c r="L26" s="5">
        <v>930000000</v>
      </c>
      <c r="M26" s="3" t="s">
        <v>145</v>
      </c>
      <c r="N26" s="21">
        <f>('Ratios Calculated fix'!N26-'Ratios Calculated fix'!N$428)/('Ratios Calculated fix'!N$429-'Ratios Calculated fix'!N$428)</f>
        <v>8.3659723839917849E-2</v>
      </c>
      <c r="O26" s="22">
        <f>('Ratios Calculated fix'!O26-'Ratios Calculated fix'!O$428)/('Ratios Calculated fix'!O$429-'Ratios Calculated fix'!O$428)</f>
        <v>5.5089152205498225E-2</v>
      </c>
      <c r="P26" s="22">
        <f>('Ratios Calculated fix'!P26-'Ratios Calculated fix'!P$428)/('Ratios Calculated fix'!P$429-'Ratios Calculated fix'!P$428)</f>
        <v>8.4006635632191656E-2</v>
      </c>
      <c r="Q26" s="22">
        <f>('Ratios Calculated fix'!Q26-'Ratios Calculated fix'!Q$428)/('Ratios Calculated fix'!Q$429-'Ratios Calculated fix'!Q$428)</f>
        <v>0.86978724372128613</v>
      </c>
      <c r="R26" s="22">
        <f>('Ratios Calculated fix'!R26-'Ratios Calculated fix'!R$428)/('Ratios Calculated fix'!R$429-'Ratios Calculated fix'!R$428)</f>
        <v>9.3813048394550735E-2</v>
      </c>
      <c r="S26" s="22">
        <f>('Ratios Calculated fix'!S26-'Ratios Calculated fix'!S$428)/('Ratios Calculated fix'!S$429-'Ratios Calculated fix'!S$428)</f>
        <v>5.9340123780367321E-2</v>
      </c>
      <c r="T26" s="22">
        <f>('Ratios Calculated fix'!T26-'Ratios Calculated fix'!T$428)/('Ratios Calculated fix'!T$429-'Ratios Calculated fix'!T$428)</f>
        <v>8.4105730238595272E-2</v>
      </c>
      <c r="U26" s="22">
        <f>('Ratios Calculated fix'!U26-'Ratios Calculated fix'!U$428)/('Ratios Calculated fix'!U$429-'Ratios Calculated fix'!U$428)</f>
        <v>0.80978704013655001</v>
      </c>
      <c r="V26" s="22">
        <f>('Ratios Calculated fix'!V26-'Ratios Calculated fix'!V$428)/('Ratios Calculated fix'!V$429-'Ratios Calculated fix'!V$428)</f>
        <v>0.71046897756236582</v>
      </c>
      <c r="W26" s="22">
        <f>('Ratios Calculated fix'!W26-'Ratios Calculated fix'!W$428)/('Ratios Calculated fix'!W$429-'Ratios Calculated fix'!W$428)</f>
        <v>0.82203430299681268</v>
      </c>
      <c r="X26" s="22">
        <f>('Ratios Calculated fix'!X26-'Ratios Calculated fix'!X$428)/('Ratios Calculated fix'!X$429-'Ratios Calculated fix'!X$428)</f>
        <v>0.46279882969966096</v>
      </c>
      <c r="Y26" s="22">
        <f>('Ratios Calculated fix'!Y26-'Ratios Calculated fix'!Y$428)/('Ratios Calculated fix'!Y$429-'Ratios Calculated fix'!Y$428)</f>
        <v>0.47401596356350417</v>
      </c>
      <c r="Z26" s="22">
        <f>('Ratios Calculated fix'!Z26-'Ratios Calculated fix'!Z$428)/('Ratios Calculated fix'!Z$429-'Ratios Calculated fix'!Z$428)</f>
        <v>0.53720117030033898</v>
      </c>
      <c r="AA26" s="22">
        <f>('Ratios Calculated fix'!AA26-'Ratios Calculated fix'!AA$428)/('Ratios Calculated fix'!AA$429-'Ratios Calculated fix'!AA$428)</f>
        <v>0.28661878129822749</v>
      </c>
      <c r="AB26" s="22">
        <f>('Ratios Calculated fix'!AB26-'Ratios Calculated fix'!AB$428)/('Ratios Calculated fix'!AB$429-'Ratios Calculated fix'!AB$428)</f>
        <v>0.86591571944171519</v>
      </c>
      <c r="AC26" s="22">
        <f>('Ratios Calculated fix'!AC26-'Ratios Calculated fix'!AC$428)/('Ratios Calculated fix'!AC$429-'Ratios Calculated fix'!AC$428)</f>
        <v>0.4205796316473765</v>
      </c>
      <c r="AD26" s="22">
        <f>('Ratios Calculated fix'!AD26-'Ratios Calculated fix'!AD$428)/('Ratios Calculated fix'!AD$429-'Ratios Calculated fix'!AD$428)</f>
        <v>0.31928199576301747</v>
      </c>
      <c r="AE26" s="22">
        <f>('Ratios Calculated fix'!AE26-'Ratios Calculated fix'!AE$428)/('Ratios Calculated fix'!AE$429-'Ratios Calculated fix'!AE$428)</f>
        <v>0.42095561791300828</v>
      </c>
      <c r="AF26" s="22">
        <f>('Ratios Calculated fix'!AF26-'Ratios Calculated fix'!AF$428)/('Ratios Calculated fix'!AF$429-'Ratios Calculated fix'!AF$428)</f>
        <v>0.38829272838368456</v>
      </c>
      <c r="AG26" s="22" t="e">
        <f>('Ratios Calculated fix'!AG26-'Ratios Calculated fix'!AG$428)/('Ratios Calculated fix'!AG$429-'Ratios Calculated fix'!AG$428)</f>
        <v>#DIV/0!</v>
      </c>
      <c r="AH26" s="22" t="e">
        <f>('Ratios Calculated fix'!AH26-'Ratios Calculated fix'!AH$428)/('Ratios Calculated fix'!AH$429-'Ratios Calculated fix'!AH$428)</f>
        <v>#DIV/0!</v>
      </c>
      <c r="AI26" s="22">
        <f>('Ratios Calculated fix'!AI26-'Ratios Calculated fix'!AI$428)/('Ratios Calculated fix'!AI$429-'Ratios Calculated fix'!AI$428)</f>
        <v>0.52345620302411</v>
      </c>
      <c r="AJ26" s="22">
        <f>('Ratios Calculated fix'!AJ26-'Ratios Calculated fix'!AJ$428)/('Ratios Calculated fix'!AJ$429-'Ratios Calculated fix'!AJ$428)</f>
        <v>0.19796608801732976</v>
      </c>
      <c r="AK26" s="22" t="e">
        <f>('Ratios Calculated fix'!AK26-'Ratios Calculated fix'!AK$428)/('Ratios Calculated fix'!AK$429-'Ratios Calculated fix'!AK$428)</f>
        <v>#DIV/0!</v>
      </c>
      <c r="AL26" s="22" t="e">
        <f>('Ratios Calculated fix'!AL26-'Ratios Calculated fix'!AL$428)/('Ratios Calculated fix'!AL$429-'Ratios Calculated fix'!AL$428)</f>
        <v>#DIV/0!</v>
      </c>
      <c r="AM26" s="22">
        <f>('Ratios Calculated fix'!AM26-'Ratios Calculated fix'!AM$428)/('Ratios Calculated fix'!AM$429-'Ratios Calculated fix'!AM$428)</f>
        <v>0.71540898322630297</v>
      </c>
      <c r="AN26" s="22">
        <f>('Ratios Calculated fix'!AN26-'Ratios Calculated fix'!AN$428)/('Ratios Calculated fix'!AN$429-'Ratios Calculated fix'!AN$428)</f>
        <v>0.80676822810605076</v>
      </c>
      <c r="AO26" s="22">
        <f>('Ratios Calculated fix'!AO26-'Ratios Calculated fix'!AO$428)/('Ratios Calculated fix'!AO$429-'Ratios Calculated fix'!AO$428)</f>
        <v>0.15556760214471752</v>
      </c>
      <c r="AP26" s="22">
        <f>('Ratios Calculated fix'!AP26-'Ratios Calculated fix'!AP$428)/('Ratios Calculated fix'!AP$429-'Ratios Calculated fix'!AP$428)</f>
        <v>0.36106909524781416</v>
      </c>
      <c r="AQ26" s="22">
        <f>('Ratios Calculated fix'!AQ26-'Ratios Calculated fix'!AQ$428)/('Ratios Calculated fix'!AQ$429-'Ratios Calculated fix'!AQ$428)</f>
        <v>0.74083210417344203</v>
      </c>
      <c r="AR26" s="22">
        <f>('Ratios Calculated fix'!AR26-'Ratios Calculated fix'!AR$428)/('Ratios Calculated fix'!AR$429-'Ratios Calculated fix'!AR$428)</f>
        <v>0.42035946900424837</v>
      </c>
      <c r="AS26" s="22">
        <f>('Ratios Calculated fix'!AS26-'Ratios Calculated fix'!AS$428)/('Ratios Calculated fix'!AS$429-'Ratios Calculated fix'!AS$428)</f>
        <v>0.30855713292005688</v>
      </c>
      <c r="AT26" s="22">
        <f>('Ratios Calculated fix'!AT26-'Ratios Calculated fix'!AT$428)/('Ratios Calculated fix'!AT$429-'Ratios Calculated fix'!AT$428)</f>
        <v>0.55527122812396656</v>
      </c>
      <c r="AU26" s="22">
        <f>('Ratios Calculated fix'!AU26-'Ratios Calculated fix'!AU$428)/('Ratios Calculated fix'!AU$429-'Ratios Calculated fix'!AU$428)</f>
        <v>0.32646626753564095</v>
      </c>
      <c r="AV26" s="22" t="e">
        <f>('Ratios Calculated fix'!AV26-'Ratios Calculated fix'!AV$428)/('Ratios Calculated fix'!AV$429-'Ratios Calculated fix'!AV$428)</f>
        <v>#DIV/0!</v>
      </c>
      <c r="AW26" s="22" t="e">
        <f>('Ratios Calculated fix'!AW26-'Ratios Calculated fix'!AW$428)/('Ratios Calculated fix'!AW$429-'Ratios Calculated fix'!AW$428)</f>
        <v>#DIV/0!</v>
      </c>
      <c r="AX26" s="22" t="e">
        <f>('Ratios Calculated fix'!AX26-'Ratios Calculated fix'!AX$428)/('Ratios Calculated fix'!AX$429-'Ratios Calculated fix'!AX$428)</f>
        <v>#DIV/0!</v>
      </c>
      <c r="AY26" s="22">
        <f>('Ratios Calculated fix'!AY26-'Ratios Calculated fix'!AY$428)/('Ratios Calculated fix'!AY$429-'Ratios Calculated fix'!AY$428)</f>
        <v>0.74557471462564684</v>
      </c>
      <c r="AZ26" s="22">
        <f>('Ratios Calculated fix'!AZ26-'Ratios Calculated fix'!AZ$428)/('Ratios Calculated fix'!AZ$429-'Ratios Calculated fix'!AZ$428)</f>
        <v>0.76791400314085867</v>
      </c>
      <c r="BA26" s="22">
        <f>('Ratios Calculated fix'!BA26-'Ratios Calculated fix'!BA$428)/('Ratios Calculated fix'!BA$429-'Ratios Calculated fix'!BA$428)</f>
        <v>0.22252597327654555</v>
      </c>
      <c r="BB26" s="22" t="e">
        <f>('Ratios Calculated fix'!BB26-'Ratios Calculated fix'!BB$428)/('Ratios Calculated fix'!BB$429-'Ratios Calculated fix'!BB$428)</f>
        <v>#DIV/0!</v>
      </c>
      <c r="BC26" s="22">
        <f>('Ratios Calculated fix'!BC26-'Ratios Calculated fix'!BC$428)/('Ratios Calculated fix'!BC$429-'Ratios Calculated fix'!BC$428)</f>
        <v>0.27520366025021753</v>
      </c>
    </row>
    <row r="27" spans="1:55" x14ac:dyDescent="0.2">
      <c r="A27" s="3" t="s">
        <v>47</v>
      </c>
      <c r="B27" s="3" t="s">
        <v>48</v>
      </c>
      <c r="C27" s="3" t="s">
        <v>34</v>
      </c>
      <c r="D27" s="3">
        <v>191397</v>
      </c>
      <c r="E27" s="3" t="s">
        <v>16</v>
      </c>
      <c r="F27" s="3">
        <v>2019</v>
      </c>
      <c r="G27" s="3" t="s">
        <v>17</v>
      </c>
      <c r="H27" s="4">
        <v>43830</v>
      </c>
      <c r="I27" s="4">
        <v>43865</v>
      </c>
      <c r="J27" s="4">
        <v>43865</v>
      </c>
      <c r="K27" s="5">
        <v>1139000000</v>
      </c>
      <c r="L27" s="5">
        <v>1160000000</v>
      </c>
      <c r="M27" s="3" t="s">
        <v>49</v>
      </c>
      <c r="N27" s="21">
        <f>('Ratios Calculated fix'!N27-'Ratios Calculated fix'!N$428)/('Ratios Calculated fix'!N$429-'Ratios Calculated fix'!N$428)</f>
        <v>7.0993769184191313E-2</v>
      </c>
      <c r="O27" s="22">
        <f>('Ratios Calculated fix'!O27-'Ratios Calculated fix'!O$428)/('Ratios Calculated fix'!O$429-'Ratios Calculated fix'!O$428)</f>
        <v>5.5769382993452132E-2</v>
      </c>
      <c r="P27" s="22">
        <f>('Ratios Calculated fix'!P27-'Ratios Calculated fix'!P$428)/('Ratios Calculated fix'!P$429-'Ratios Calculated fix'!P$428)</f>
        <v>6.5787472077522002E-2</v>
      </c>
      <c r="Q27" s="22">
        <f>('Ratios Calculated fix'!Q27-'Ratios Calculated fix'!Q$428)/('Ratios Calculated fix'!Q$429-'Ratios Calculated fix'!Q$428)</f>
        <v>0.86947432350137721</v>
      </c>
      <c r="R27" s="22">
        <f>('Ratios Calculated fix'!R27-'Ratios Calculated fix'!R$428)/('Ratios Calculated fix'!R$429-'Ratios Calculated fix'!R$428)</f>
        <v>2.7082471531365313E-2</v>
      </c>
      <c r="S27" s="22">
        <f>('Ratios Calculated fix'!S27-'Ratios Calculated fix'!S$428)/('Ratios Calculated fix'!S$429-'Ratios Calculated fix'!S$428)</f>
        <v>0</v>
      </c>
      <c r="T27" s="22">
        <f>('Ratios Calculated fix'!T27-'Ratios Calculated fix'!T$428)/('Ratios Calculated fix'!T$429-'Ratios Calculated fix'!T$428)</f>
        <v>2.7371147751566727E-2</v>
      </c>
      <c r="U27" s="22">
        <f>('Ratios Calculated fix'!U27-'Ratios Calculated fix'!U$428)/('Ratios Calculated fix'!U$429-'Ratios Calculated fix'!U$428)</f>
        <v>0.8079265487639139</v>
      </c>
      <c r="V27" s="22">
        <f>('Ratios Calculated fix'!V27-'Ratios Calculated fix'!V$428)/('Ratios Calculated fix'!V$429-'Ratios Calculated fix'!V$428)</f>
        <v>0.70833495319453676</v>
      </c>
      <c r="W27" s="22">
        <f>('Ratios Calculated fix'!W27-'Ratios Calculated fix'!W$428)/('Ratios Calculated fix'!W$429-'Ratios Calculated fix'!W$428)</f>
        <v>0.82022307527736449</v>
      </c>
      <c r="X27" s="22">
        <f>('Ratios Calculated fix'!X27-'Ratios Calculated fix'!X$428)/('Ratios Calculated fix'!X$429-'Ratios Calculated fix'!X$428)</f>
        <v>0.65918460492140196</v>
      </c>
      <c r="Y27" s="22">
        <f>('Ratios Calculated fix'!Y27-'Ratios Calculated fix'!Y$428)/('Ratios Calculated fix'!Y$429-'Ratios Calculated fix'!Y$428)</f>
        <v>0.46827526551741094</v>
      </c>
      <c r="Z27" s="22">
        <f>('Ratios Calculated fix'!Z27-'Ratios Calculated fix'!Z$428)/('Ratios Calculated fix'!Z$429-'Ratios Calculated fix'!Z$428)</f>
        <v>0.34081539507859809</v>
      </c>
      <c r="AA27" s="22">
        <f>('Ratios Calculated fix'!AA27-'Ratios Calculated fix'!AA$428)/('Ratios Calculated fix'!AA$429-'Ratios Calculated fix'!AA$428)</f>
        <v>7.6909487410015978E-2</v>
      </c>
      <c r="AB27" s="22">
        <f>('Ratios Calculated fix'!AB27-'Ratios Calculated fix'!AB$428)/('Ratios Calculated fix'!AB$429-'Ratios Calculated fix'!AB$428)</f>
        <v>0.8770133394816173</v>
      </c>
      <c r="AC27" s="22">
        <f>('Ratios Calculated fix'!AC27-'Ratios Calculated fix'!AC$428)/('Ratios Calculated fix'!AC$429-'Ratios Calculated fix'!AC$428)</f>
        <v>0.40918411535545529</v>
      </c>
      <c r="AD27" s="22">
        <f>('Ratios Calculated fix'!AD27-'Ratios Calculated fix'!AD$428)/('Ratios Calculated fix'!AD$429-'Ratios Calculated fix'!AD$428)</f>
        <v>0.17175151461613283</v>
      </c>
      <c r="AE27" s="22">
        <f>('Ratios Calculated fix'!AE27-'Ratios Calculated fix'!AE$428)/('Ratios Calculated fix'!AE$429-'Ratios Calculated fix'!AE$428)</f>
        <v>0.25298432526420173</v>
      </c>
      <c r="AF27" s="22">
        <f>('Ratios Calculated fix'!AF27-'Ratios Calculated fix'!AF$428)/('Ratios Calculated fix'!AF$429-'Ratios Calculated fix'!AF$428)</f>
        <v>0.33049184641500168</v>
      </c>
      <c r="AG27" s="22" t="e">
        <f>('Ratios Calculated fix'!AG27-'Ratios Calculated fix'!AG$428)/('Ratios Calculated fix'!AG$429-'Ratios Calculated fix'!AG$428)</f>
        <v>#DIV/0!</v>
      </c>
      <c r="AH27" s="22" t="e">
        <f>('Ratios Calculated fix'!AH27-'Ratios Calculated fix'!AH$428)/('Ratios Calculated fix'!AH$429-'Ratios Calculated fix'!AH$428)</f>
        <v>#DIV/0!</v>
      </c>
      <c r="AI27" s="22">
        <f>('Ratios Calculated fix'!AI27-'Ratios Calculated fix'!AI$428)/('Ratios Calculated fix'!AI$429-'Ratios Calculated fix'!AI$428)</f>
        <v>0.55666532711979089</v>
      </c>
      <c r="AJ27" s="22">
        <f>('Ratios Calculated fix'!AJ27-'Ratios Calculated fix'!AJ$428)/('Ratios Calculated fix'!AJ$429-'Ratios Calculated fix'!AJ$428)</f>
        <v>0.10835209426207706</v>
      </c>
      <c r="AK27" s="22" t="e">
        <f>('Ratios Calculated fix'!AK27-'Ratios Calculated fix'!AK$428)/('Ratios Calculated fix'!AK$429-'Ratios Calculated fix'!AK$428)</f>
        <v>#DIV/0!</v>
      </c>
      <c r="AL27" s="22" t="e">
        <f>('Ratios Calculated fix'!AL27-'Ratios Calculated fix'!AL$428)/('Ratios Calculated fix'!AL$429-'Ratios Calculated fix'!AL$428)</f>
        <v>#DIV/0!</v>
      </c>
      <c r="AM27" s="22">
        <f>('Ratios Calculated fix'!AM27-'Ratios Calculated fix'!AM$428)/('Ratios Calculated fix'!AM$429-'Ratios Calculated fix'!AM$428)</f>
        <v>0.70990094629338374</v>
      </c>
      <c r="AN27" s="22">
        <f>('Ratios Calculated fix'!AN27-'Ratios Calculated fix'!AN$428)/('Ratios Calculated fix'!AN$429-'Ratios Calculated fix'!AN$428)</f>
        <v>0.80801581132883038</v>
      </c>
      <c r="AO27" s="22">
        <f>('Ratios Calculated fix'!AO27-'Ratios Calculated fix'!AO$428)/('Ratios Calculated fix'!AO$429-'Ratios Calculated fix'!AO$428)</f>
        <v>0.23272630728609256</v>
      </c>
      <c r="AP27" s="22">
        <f>('Ratios Calculated fix'!AP27-'Ratios Calculated fix'!AP$428)/('Ratios Calculated fix'!AP$429-'Ratios Calculated fix'!AP$428)</f>
        <v>0.3613637124387965</v>
      </c>
      <c r="AQ27" s="22">
        <f>('Ratios Calculated fix'!AQ27-'Ratios Calculated fix'!AQ$428)/('Ratios Calculated fix'!AQ$429-'Ratios Calculated fix'!AQ$428)</f>
        <v>0.63605950148531942</v>
      </c>
      <c r="AR27" s="22">
        <f>('Ratios Calculated fix'!AR27-'Ratios Calculated fix'!AR$428)/('Ratios Calculated fix'!AR$429-'Ratios Calculated fix'!AR$428)</f>
        <v>0.24896818261341641</v>
      </c>
      <c r="AS27" s="22">
        <f>('Ratios Calculated fix'!AS27-'Ratios Calculated fix'!AS$428)/('Ratios Calculated fix'!AS$429-'Ratios Calculated fix'!AS$428)</f>
        <v>0.38002042572770239</v>
      </c>
      <c r="AT27" s="22">
        <f>('Ratios Calculated fix'!AT27-'Ratios Calculated fix'!AT$428)/('Ratios Calculated fix'!AT$429-'Ratios Calculated fix'!AT$428)</f>
        <v>0.38771890776215434</v>
      </c>
      <c r="AU27" s="22">
        <f>('Ratios Calculated fix'!AU27-'Ratios Calculated fix'!AU$428)/('Ratios Calculated fix'!AU$429-'Ratios Calculated fix'!AU$428)</f>
        <v>0.26692059924535794</v>
      </c>
      <c r="AV27" s="22" t="e">
        <f>('Ratios Calculated fix'!AV27-'Ratios Calculated fix'!AV$428)/('Ratios Calculated fix'!AV$429-'Ratios Calculated fix'!AV$428)</f>
        <v>#DIV/0!</v>
      </c>
      <c r="AW27" s="22" t="e">
        <f>('Ratios Calculated fix'!AW27-'Ratios Calculated fix'!AW$428)/('Ratios Calculated fix'!AW$429-'Ratios Calculated fix'!AW$428)</f>
        <v>#DIV/0!</v>
      </c>
      <c r="AX27" s="22" t="e">
        <f>('Ratios Calculated fix'!AX27-'Ratios Calculated fix'!AX$428)/('Ratios Calculated fix'!AX$429-'Ratios Calculated fix'!AX$428)</f>
        <v>#DIV/0!</v>
      </c>
      <c r="AY27" s="22">
        <f>('Ratios Calculated fix'!AY27-'Ratios Calculated fix'!AY$428)/('Ratios Calculated fix'!AY$429-'Ratios Calculated fix'!AY$428)</f>
        <v>0.74487965474667917</v>
      </c>
      <c r="AZ27" s="22">
        <f>('Ratios Calculated fix'!AZ27-'Ratios Calculated fix'!AZ$428)/('Ratios Calculated fix'!AZ$429-'Ratios Calculated fix'!AZ$428)</f>
        <v>0.76538275143211676</v>
      </c>
      <c r="BA27" s="22">
        <f>('Ratios Calculated fix'!BA27-'Ratios Calculated fix'!BA$428)/('Ratios Calculated fix'!BA$429-'Ratios Calculated fix'!BA$428)</f>
        <v>0.22249054847667182</v>
      </c>
      <c r="BB27" s="22" t="e">
        <f>('Ratios Calculated fix'!BB27-'Ratios Calculated fix'!BB$428)/('Ratios Calculated fix'!BB$429-'Ratios Calculated fix'!BB$428)</f>
        <v>#DIV/0!</v>
      </c>
      <c r="BC27" s="22">
        <f>('Ratios Calculated fix'!BC27-'Ratios Calculated fix'!BC$428)/('Ratios Calculated fix'!BC$429-'Ratios Calculated fix'!BC$428)</f>
        <v>0.20785033571299472</v>
      </c>
    </row>
    <row r="28" spans="1:55" x14ac:dyDescent="0.2">
      <c r="A28" s="3" t="s">
        <v>118</v>
      </c>
      <c r="B28" s="3" t="s">
        <v>119</v>
      </c>
      <c r="C28" s="3" t="s">
        <v>15</v>
      </c>
      <c r="D28" s="3">
        <v>67669</v>
      </c>
      <c r="E28" s="3" t="s">
        <v>16</v>
      </c>
      <c r="F28" s="3">
        <v>2019</v>
      </c>
      <c r="G28" s="3" t="s">
        <v>17</v>
      </c>
      <c r="H28" s="4">
        <v>43830</v>
      </c>
      <c r="I28" s="4">
        <v>43881</v>
      </c>
      <c r="J28" s="4">
        <v>43881</v>
      </c>
      <c r="K28" s="5">
        <v>228557000</v>
      </c>
      <c r="L28" s="5">
        <v>230006000</v>
      </c>
      <c r="M28" s="3" t="s">
        <v>120</v>
      </c>
      <c r="N28" s="21">
        <f>('Ratios Calculated fix'!N28-'Ratios Calculated fix'!N$428)/('Ratios Calculated fix'!N$429-'Ratios Calculated fix'!N$428)</f>
        <v>5.1684558201972874E-2</v>
      </c>
      <c r="O28" s="22">
        <f>('Ratios Calculated fix'!O28-'Ratios Calculated fix'!O$428)/('Ratios Calculated fix'!O$429-'Ratios Calculated fix'!O$428)</f>
        <v>3.5664687656132239E-2</v>
      </c>
      <c r="P28" s="22">
        <f>('Ratios Calculated fix'!P28-'Ratios Calculated fix'!P$428)/('Ratios Calculated fix'!P$429-'Ratios Calculated fix'!P$428)</f>
        <v>2.8461748957701989E-2</v>
      </c>
      <c r="Q28" s="22">
        <f>('Ratios Calculated fix'!Q28-'Ratios Calculated fix'!Q$428)/('Ratios Calculated fix'!Q$429-'Ratios Calculated fix'!Q$428)</f>
        <v>0.86912038595374563</v>
      </c>
      <c r="R28" s="22">
        <f>('Ratios Calculated fix'!R28-'Ratios Calculated fix'!R$428)/('Ratios Calculated fix'!R$429-'Ratios Calculated fix'!R$428)</f>
        <v>9.4473789379709044E-2</v>
      </c>
      <c r="S28" s="22">
        <f>('Ratios Calculated fix'!S28-'Ratios Calculated fix'!S$428)/('Ratios Calculated fix'!S$429-'Ratios Calculated fix'!S$428)</f>
        <v>9.5071715570601817E-2</v>
      </c>
      <c r="T28" s="22">
        <f>('Ratios Calculated fix'!T28-'Ratios Calculated fix'!T$428)/('Ratios Calculated fix'!T$429-'Ratios Calculated fix'!T$428)</f>
        <v>7.8326133499348541E-2</v>
      </c>
      <c r="U28" s="22">
        <f>('Ratios Calculated fix'!U28-'Ratios Calculated fix'!U$428)/('Ratios Calculated fix'!U$429-'Ratios Calculated fix'!U$428)</f>
        <v>0.80937343726155864</v>
      </c>
      <c r="V28" s="22">
        <f>('Ratios Calculated fix'!V28-'Ratios Calculated fix'!V$428)/('Ratios Calculated fix'!V$429-'Ratios Calculated fix'!V$428)</f>
        <v>0.71117590570884581</v>
      </c>
      <c r="W28" s="22">
        <f>('Ratios Calculated fix'!W28-'Ratios Calculated fix'!W$428)/('Ratios Calculated fix'!W$429-'Ratios Calculated fix'!W$428)</f>
        <v>0.82144940197064464</v>
      </c>
      <c r="X28" s="22">
        <f>('Ratios Calculated fix'!X28-'Ratios Calculated fix'!X$428)/('Ratios Calculated fix'!X$429-'Ratios Calculated fix'!X$428)</f>
        <v>0.17559077327305853</v>
      </c>
      <c r="Y28" s="22">
        <f>('Ratios Calculated fix'!Y28-'Ratios Calculated fix'!Y$428)/('Ratios Calculated fix'!Y$429-'Ratios Calculated fix'!Y$428)</f>
        <v>0.64666849246094849</v>
      </c>
      <c r="Z28" s="22">
        <f>('Ratios Calculated fix'!Z28-'Ratios Calculated fix'!Z$428)/('Ratios Calculated fix'!Z$429-'Ratios Calculated fix'!Z$428)</f>
        <v>0.82440922672694139</v>
      </c>
      <c r="AA28" s="22">
        <f>('Ratios Calculated fix'!AA28-'Ratios Calculated fix'!AA$428)/('Ratios Calculated fix'!AA$429-'Ratios Calculated fix'!AA$428)</f>
        <v>0.65955359779422384</v>
      </c>
      <c r="AB28" s="22">
        <f>('Ratios Calculated fix'!AB28-'Ratios Calculated fix'!AB$428)/('Ratios Calculated fix'!AB$429-'Ratios Calculated fix'!AB$428)</f>
        <v>0.89211974519777471</v>
      </c>
      <c r="AC28" s="22">
        <f>('Ratios Calculated fix'!AC28-'Ratios Calculated fix'!AC$428)/('Ratios Calculated fix'!AC$429-'Ratios Calculated fix'!AC$428)</f>
        <v>0.32729555941791749</v>
      </c>
      <c r="AD28" s="22">
        <f>('Ratios Calculated fix'!AD28-'Ratios Calculated fix'!AD$428)/('Ratios Calculated fix'!AD$429-'Ratios Calculated fix'!AD$428)</f>
        <v>0.31817098576542574</v>
      </c>
      <c r="AE28" s="22">
        <f>('Ratios Calculated fix'!AE28-'Ratios Calculated fix'!AE$428)/('Ratios Calculated fix'!AE$429-'Ratios Calculated fix'!AE$428)</f>
        <v>0.41969067399097615</v>
      </c>
      <c r="AF28" s="22">
        <f>('Ratios Calculated fix'!AF28-'Ratios Calculated fix'!AF$428)/('Ratios Calculated fix'!AF$429-'Ratios Calculated fix'!AF$428)</f>
        <v>0.38044323720810547</v>
      </c>
      <c r="AG28" s="22" t="e">
        <f>('Ratios Calculated fix'!AG28-'Ratios Calculated fix'!AG$428)/('Ratios Calculated fix'!AG$429-'Ratios Calculated fix'!AG$428)</f>
        <v>#DIV/0!</v>
      </c>
      <c r="AH28" s="22" t="e">
        <f>('Ratios Calculated fix'!AH28-'Ratios Calculated fix'!AH$428)/('Ratios Calculated fix'!AH$429-'Ratios Calculated fix'!AH$428)</f>
        <v>#DIV/0!</v>
      </c>
      <c r="AI28" s="22">
        <f>('Ratios Calculated fix'!AI28-'Ratios Calculated fix'!AI$428)/('Ratios Calculated fix'!AI$429-'Ratios Calculated fix'!AI$428)</f>
        <v>0.55606197255281953</v>
      </c>
      <c r="AJ28" s="22">
        <f>('Ratios Calculated fix'!AJ28-'Ratios Calculated fix'!AJ$428)/('Ratios Calculated fix'!AJ$429-'Ratios Calculated fix'!AJ$428)</f>
        <v>0.2049731866019617</v>
      </c>
      <c r="AK28" s="22" t="e">
        <f>('Ratios Calculated fix'!AK28-'Ratios Calculated fix'!AK$428)/('Ratios Calculated fix'!AK$429-'Ratios Calculated fix'!AK$428)</f>
        <v>#DIV/0!</v>
      </c>
      <c r="AL28" s="22" t="e">
        <f>('Ratios Calculated fix'!AL28-'Ratios Calculated fix'!AL$428)/('Ratios Calculated fix'!AL$429-'Ratios Calculated fix'!AL$428)</f>
        <v>#DIV/0!</v>
      </c>
      <c r="AM28" s="22">
        <f>('Ratios Calculated fix'!AM28-'Ratios Calculated fix'!AM$428)/('Ratios Calculated fix'!AM$429-'Ratios Calculated fix'!AM$428)</f>
        <v>0.71116041703213284</v>
      </c>
      <c r="AN28" s="22">
        <f>('Ratios Calculated fix'!AN28-'Ratios Calculated fix'!AN$428)/('Ratios Calculated fix'!AN$429-'Ratios Calculated fix'!AN$428)</f>
        <v>0.80517390026547664</v>
      </c>
      <c r="AO28" s="22">
        <f>('Ratios Calculated fix'!AO28-'Ratios Calculated fix'!AO$428)/('Ratios Calculated fix'!AO$429-'Ratios Calculated fix'!AO$428)</f>
        <v>0.10161267046336825</v>
      </c>
      <c r="AP28" s="22">
        <f>('Ratios Calculated fix'!AP28-'Ratios Calculated fix'!AP$428)/('Ratios Calculated fix'!AP$429-'Ratios Calculated fix'!AP$428)</f>
        <v>0.36486078507178732</v>
      </c>
      <c r="AQ28" s="22">
        <f>('Ratios Calculated fix'!AQ28-'Ratios Calculated fix'!AQ$428)/('Ratios Calculated fix'!AQ$429-'Ratios Calculated fix'!AQ$428)</f>
        <v>0.67387348313657391</v>
      </c>
      <c r="AR28" s="22">
        <f>('Ratios Calculated fix'!AR28-'Ratios Calculated fix'!AR$428)/('Ratios Calculated fix'!AR$429-'Ratios Calculated fix'!AR$428)</f>
        <v>0.40978836575409261</v>
      </c>
      <c r="AS28" s="22">
        <f>('Ratios Calculated fix'!AS28-'Ratios Calculated fix'!AS$428)/('Ratios Calculated fix'!AS$429-'Ratios Calculated fix'!AS$428)</f>
        <v>0.38267079515458008</v>
      </c>
      <c r="AT28" s="22">
        <f>('Ratios Calculated fix'!AT28-'Ratios Calculated fix'!AT$428)/('Ratios Calculated fix'!AT$429-'Ratios Calculated fix'!AT$428)</f>
        <v>0.44402111728694799</v>
      </c>
      <c r="AU28" s="22">
        <f>('Ratios Calculated fix'!AU28-'Ratios Calculated fix'!AU$428)/('Ratios Calculated fix'!AU$429-'Ratios Calculated fix'!AU$428)</f>
        <v>0.24568399261726395</v>
      </c>
      <c r="AV28" s="22" t="e">
        <f>('Ratios Calculated fix'!AV28-'Ratios Calculated fix'!AV$428)/('Ratios Calculated fix'!AV$429-'Ratios Calculated fix'!AV$428)</f>
        <v>#DIV/0!</v>
      </c>
      <c r="AW28" s="22" t="e">
        <f>('Ratios Calculated fix'!AW28-'Ratios Calculated fix'!AW$428)/('Ratios Calculated fix'!AW$429-'Ratios Calculated fix'!AW$428)</f>
        <v>#DIV/0!</v>
      </c>
      <c r="AX28" s="22" t="e">
        <f>('Ratios Calculated fix'!AX28-'Ratios Calculated fix'!AX$428)/('Ratios Calculated fix'!AX$429-'Ratios Calculated fix'!AX$428)</f>
        <v>#DIV/0!</v>
      </c>
      <c r="AY28" s="22">
        <f>('Ratios Calculated fix'!AY28-'Ratios Calculated fix'!AY$428)/('Ratios Calculated fix'!AY$429-'Ratios Calculated fix'!AY$428)</f>
        <v>0.74629891705242135</v>
      </c>
      <c r="AZ28" s="22">
        <f>('Ratios Calculated fix'!AZ28-'Ratios Calculated fix'!AZ$428)/('Ratios Calculated fix'!AZ$429-'Ratios Calculated fix'!AZ$428)</f>
        <v>0.76958724956417923</v>
      </c>
      <c r="BA28" s="22">
        <f>('Ratios Calculated fix'!BA28-'Ratios Calculated fix'!BA$428)/('Ratios Calculated fix'!BA$429-'Ratios Calculated fix'!BA$428)</f>
        <v>0.22112931446320322</v>
      </c>
      <c r="BB28" s="22" t="e">
        <f>('Ratios Calculated fix'!BB28-'Ratios Calculated fix'!BB$428)/('Ratios Calculated fix'!BB$429-'Ratios Calculated fix'!BB$428)</f>
        <v>#DIV/0!</v>
      </c>
      <c r="BC28" s="22">
        <f>('Ratios Calculated fix'!BC28-'Ratios Calculated fix'!BC$428)/('Ratios Calculated fix'!BC$429-'Ratios Calculated fix'!BC$428)</f>
        <v>0.19352793733426352</v>
      </c>
    </row>
    <row r="29" spans="1:55" x14ac:dyDescent="0.2">
      <c r="A29" s="3" t="s">
        <v>121</v>
      </c>
      <c r="B29" s="3" t="s">
        <v>122</v>
      </c>
      <c r="C29" s="3" t="s">
        <v>24</v>
      </c>
      <c r="D29" s="3">
        <v>65735</v>
      </c>
      <c r="E29" s="3" t="s">
        <v>16</v>
      </c>
      <c r="F29" s="3">
        <v>2019</v>
      </c>
      <c r="G29" s="3" t="s">
        <v>17</v>
      </c>
      <c r="H29" s="4">
        <v>43830</v>
      </c>
      <c r="I29" s="4">
        <v>43873</v>
      </c>
      <c r="J29" s="4">
        <v>43873</v>
      </c>
      <c r="K29" s="5">
        <v>592000000</v>
      </c>
      <c r="L29" s="5">
        <v>598000000</v>
      </c>
      <c r="M29" s="3" t="s">
        <v>123</v>
      </c>
      <c r="N29" s="21">
        <f>('Ratios Calculated fix'!N29-'Ratios Calculated fix'!N$428)/('Ratios Calculated fix'!N$429-'Ratios Calculated fix'!N$428)</f>
        <v>5.2268194640975894E-2</v>
      </c>
      <c r="O29" s="22">
        <f>('Ratios Calculated fix'!O29-'Ratios Calculated fix'!O$428)/('Ratios Calculated fix'!O$429-'Ratios Calculated fix'!O$428)</f>
        <v>4.2055781563679596E-2</v>
      </c>
      <c r="P29" s="22">
        <f>('Ratios Calculated fix'!P29-'Ratios Calculated fix'!P$428)/('Ratios Calculated fix'!P$429-'Ratios Calculated fix'!P$428)</f>
        <v>7.1687383530703655E-2</v>
      </c>
      <c r="Q29" s="22">
        <f>('Ratios Calculated fix'!Q29-'Ratios Calculated fix'!Q$428)/('Ratios Calculated fix'!Q$429-'Ratios Calculated fix'!Q$428)</f>
        <v>0.87635472846150131</v>
      </c>
      <c r="R29" s="22">
        <f>('Ratios Calculated fix'!R29-'Ratios Calculated fix'!R$428)/('Ratios Calculated fix'!R$429-'Ratios Calculated fix'!R$428)</f>
        <v>0.16823439088137501</v>
      </c>
      <c r="S29" s="22">
        <f>('Ratios Calculated fix'!S29-'Ratios Calculated fix'!S$428)/('Ratios Calculated fix'!S$429-'Ratios Calculated fix'!S$428)</f>
        <v>9.3054468158329601E-2</v>
      </c>
      <c r="T29" s="22">
        <f>('Ratios Calculated fix'!T29-'Ratios Calculated fix'!T$428)/('Ratios Calculated fix'!T$429-'Ratios Calculated fix'!T$428)</f>
        <v>0.15323695112785929</v>
      </c>
      <c r="U29" s="22">
        <f>('Ratios Calculated fix'!U29-'Ratios Calculated fix'!U$428)/('Ratios Calculated fix'!U$429-'Ratios Calculated fix'!U$428)</f>
        <v>0.81936381295628902</v>
      </c>
      <c r="V29" s="22">
        <f>('Ratios Calculated fix'!V29-'Ratios Calculated fix'!V$428)/('Ratios Calculated fix'!V$429-'Ratios Calculated fix'!V$428)</f>
        <v>0.71725372560100298</v>
      </c>
      <c r="W29" s="22">
        <f>('Ratios Calculated fix'!W29-'Ratios Calculated fix'!W$428)/('Ratios Calculated fix'!W$429-'Ratios Calculated fix'!W$428)</f>
        <v>0.83200544745146943</v>
      </c>
      <c r="X29" s="22">
        <f>('Ratios Calculated fix'!X29-'Ratios Calculated fix'!X$428)/('Ratios Calculated fix'!X$429-'Ratios Calculated fix'!X$428)</f>
        <v>0.26510067714930463</v>
      </c>
      <c r="Y29" s="22">
        <f>('Ratios Calculated fix'!Y29-'Ratios Calculated fix'!Y$428)/('Ratios Calculated fix'!Y$429-'Ratios Calculated fix'!Y$428)</f>
        <v>0.4511426789513765</v>
      </c>
      <c r="Z29" s="22">
        <f>('Ratios Calculated fix'!Z29-'Ratios Calculated fix'!Z$428)/('Ratios Calculated fix'!Z$429-'Ratios Calculated fix'!Z$428)</f>
        <v>0.73489932285069548</v>
      </c>
      <c r="AA29" s="22">
        <f>('Ratios Calculated fix'!AA29-'Ratios Calculated fix'!AA$428)/('Ratios Calculated fix'!AA$429-'Ratios Calculated fix'!AA$428)</f>
        <v>0.39503540824774441</v>
      </c>
      <c r="AB29" s="22">
        <f>('Ratios Calculated fix'!AB29-'Ratios Calculated fix'!AB$428)/('Ratios Calculated fix'!AB$429-'Ratios Calculated fix'!AB$428)</f>
        <v>0.78545597118209176</v>
      </c>
      <c r="AC29" s="22">
        <f>('Ratios Calculated fix'!AC29-'Ratios Calculated fix'!AC$428)/('Ratios Calculated fix'!AC$429-'Ratios Calculated fix'!AC$428)</f>
        <v>0.80805142288159693</v>
      </c>
      <c r="AD29" s="22">
        <f>('Ratios Calculated fix'!AD29-'Ratios Calculated fix'!AD$428)/('Ratios Calculated fix'!AD$429-'Ratios Calculated fix'!AD$428)</f>
        <v>0.507928284368518</v>
      </c>
      <c r="AE29" s="22">
        <f>('Ratios Calculated fix'!AE29-'Ratios Calculated fix'!AE$428)/('Ratios Calculated fix'!AE$429-'Ratios Calculated fix'!AE$428)</f>
        <v>0.63573944227346246</v>
      </c>
      <c r="AF29" s="22">
        <f>('Ratios Calculated fix'!AF29-'Ratios Calculated fix'!AF$428)/('Ratios Calculated fix'!AF$429-'Ratios Calculated fix'!AF$428)</f>
        <v>0.45290212584623979</v>
      </c>
      <c r="AG29" s="22" t="e">
        <f>('Ratios Calculated fix'!AG29-'Ratios Calculated fix'!AG$428)/('Ratios Calculated fix'!AG$429-'Ratios Calculated fix'!AG$428)</f>
        <v>#DIV/0!</v>
      </c>
      <c r="AH29" s="22" t="e">
        <f>('Ratios Calculated fix'!AH29-'Ratios Calculated fix'!AH$428)/('Ratios Calculated fix'!AH$429-'Ratios Calculated fix'!AH$428)</f>
        <v>#DIV/0!</v>
      </c>
      <c r="AI29" s="22">
        <f>('Ratios Calculated fix'!AI29-'Ratios Calculated fix'!AI$428)/('Ratios Calculated fix'!AI$429-'Ratios Calculated fix'!AI$428)</f>
        <v>0.49921901502169147</v>
      </c>
      <c r="AJ29" s="22">
        <f>('Ratios Calculated fix'!AJ29-'Ratios Calculated fix'!AJ$428)/('Ratios Calculated fix'!AJ$429-'Ratios Calculated fix'!AJ$428)</f>
        <v>0.19499813490510903</v>
      </c>
      <c r="AK29" s="22" t="e">
        <f>('Ratios Calculated fix'!AK29-'Ratios Calculated fix'!AK$428)/('Ratios Calculated fix'!AK$429-'Ratios Calculated fix'!AK$428)</f>
        <v>#DIV/0!</v>
      </c>
      <c r="AL29" s="22" t="e">
        <f>('Ratios Calculated fix'!AL29-'Ratios Calculated fix'!AL$428)/('Ratios Calculated fix'!AL$429-'Ratios Calculated fix'!AL$428)</f>
        <v>#DIV/0!</v>
      </c>
      <c r="AM29" s="22">
        <f>('Ratios Calculated fix'!AM29-'Ratios Calculated fix'!AM$428)/('Ratios Calculated fix'!AM$429-'Ratios Calculated fix'!AM$428)</f>
        <v>0.72810379908652578</v>
      </c>
      <c r="AN29" s="22">
        <f>('Ratios Calculated fix'!AN29-'Ratios Calculated fix'!AN$428)/('Ratios Calculated fix'!AN$429-'Ratios Calculated fix'!AN$428)</f>
        <v>0.80808663812055215</v>
      </c>
      <c r="AO29" s="22">
        <f>('Ratios Calculated fix'!AO29-'Ratios Calculated fix'!AO$428)/('Ratios Calculated fix'!AO$429-'Ratios Calculated fix'!AO$428)</f>
        <v>7.2248486624646224E-2</v>
      </c>
      <c r="AP29" s="22">
        <f>('Ratios Calculated fix'!AP29-'Ratios Calculated fix'!AP$428)/('Ratios Calculated fix'!AP$429-'Ratios Calculated fix'!AP$428)</f>
        <v>0.36208953305490821</v>
      </c>
      <c r="AQ29" s="22">
        <f>('Ratios Calculated fix'!AQ29-'Ratios Calculated fix'!AQ$428)/('Ratios Calculated fix'!AQ$429-'Ratios Calculated fix'!AQ$428)</f>
        <v>0.72750195639785786</v>
      </c>
      <c r="AR29" s="22">
        <f>('Ratios Calculated fix'!AR29-'Ratios Calculated fix'!AR$428)/('Ratios Calculated fix'!AR$429-'Ratios Calculated fix'!AR$428)</f>
        <v>0.61515836353569286</v>
      </c>
      <c r="AS29" s="22">
        <f>('Ratios Calculated fix'!AS29-'Ratios Calculated fix'!AS$428)/('Ratios Calculated fix'!AS$429-'Ratios Calculated fix'!AS$428)</f>
        <v>0.15834040670032018</v>
      </c>
      <c r="AT29" s="22">
        <f>('Ratios Calculated fix'!AT29-'Ratios Calculated fix'!AT$428)/('Ratios Calculated fix'!AT$429-'Ratios Calculated fix'!AT$428)</f>
        <v>0.52241678399673153</v>
      </c>
      <c r="AU29" s="22">
        <f>('Ratios Calculated fix'!AU29-'Ratios Calculated fix'!AU$428)/('Ratios Calculated fix'!AU$429-'Ratios Calculated fix'!AU$428)</f>
        <v>0.39122599544734082</v>
      </c>
      <c r="AV29" s="22" t="e">
        <f>('Ratios Calculated fix'!AV29-'Ratios Calculated fix'!AV$428)/('Ratios Calculated fix'!AV$429-'Ratios Calculated fix'!AV$428)</f>
        <v>#DIV/0!</v>
      </c>
      <c r="AW29" s="22" t="e">
        <f>('Ratios Calculated fix'!AW29-'Ratios Calculated fix'!AW$428)/('Ratios Calculated fix'!AW$429-'Ratios Calculated fix'!AW$428)</f>
        <v>#DIV/0!</v>
      </c>
      <c r="AX29" s="22" t="e">
        <f>('Ratios Calculated fix'!AX29-'Ratios Calculated fix'!AX$428)/('Ratios Calculated fix'!AX$429-'Ratios Calculated fix'!AX$428)</f>
        <v>#DIV/0!</v>
      </c>
      <c r="AY29" s="22">
        <f>('Ratios Calculated fix'!AY29-'Ratios Calculated fix'!AY$428)/('Ratios Calculated fix'!AY$429-'Ratios Calculated fix'!AY$428)</f>
        <v>0.74699835160386907</v>
      </c>
      <c r="AZ29" s="22">
        <f>('Ratios Calculated fix'!AZ29-'Ratios Calculated fix'!AZ$428)/('Ratios Calculated fix'!AZ$429-'Ratios Calculated fix'!AZ$428)</f>
        <v>0.76975564003568486</v>
      </c>
      <c r="BA29" s="22">
        <f>('Ratios Calculated fix'!BA29-'Ratios Calculated fix'!BA$428)/('Ratios Calculated fix'!BA$429-'Ratios Calculated fix'!BA$428)</f>
        <v>0.22363527719224577</v>
      </c>
      <c r="BB29" s="22" t="e">
        <f>('Ratios Calculated fix'!BB29-'Ratios Calculated fix'!BB$428)/('Ratios Calculated fix'!BB$429-'Ratios Calculated fix'!BB$428)</f>
        <v>#DIV/0!</v>
      </c>
      <c r="BC29" s="22">
        <f>('Ratios Calculated fix'!BC29-'Ratios Calculated fix'!BC$428)/('Ratios Calculated fix'!BC$429-'Ratios Calculated fix'!BC$428)</f>
        <v>0.25393863522153198</v>
      </c>
    </row>
    <row r="30" spans="1:55" x14ac:dyDescent="0.2">
      <c r="A30" s="3" t="s">
        <v>111</v>
      </c>
      <c r="B30" s="3" t="s">
        <v>112</v>
      </c>
      <c r="C30" s="3" t="s">
        <v>113</v>
      </c>
      <c r="D30" s="3">
        <v>67872</v>
      </c>
      <c r="E30" s="3" t="s">
        <v>16</v>
      </c>
      <c r="F30" s="3">
        <v>2019</v>
      </c>
      <c r="G30" s="3" t="s">
        <v>17</v>
      </c>
      <c r="H30" s="4">
        <v>43830</v>
      </c>
      <c r="I30" s="4">
        <v>43887</v>
      </c>
      <c r="J30" s="4">
        <v>43887</v>
      </c>
      <c r="K30" s="5">
        <v>128800000</v>
      </c>
      <c r="L30" s="5">
        <v>131400000</v>
      </c>
      <c r="M30" s="3" t="s">
        <v>114</v>
      </c>
      <c r="N30" s="21">
        <f>('Ratios Calculated fix'!N30-'Ratios Calculated fix'!N$428)/('Ratios Calculated fix'!N$429-'Ratios Calculated fix'!N$428)</f>
        <v>1.5751558271187262E-2</v>
      </c>
      <c r="O30" s="22">
        <f>('Ratios Calculated fix'!O30-'Ratios Calculated fix'!O$428)/('Ratios Calculated fix'!O$429-'Ratios Calculated fix'!O$428)</f>
        <v>1.5751558271187262E-2</v>
      </c>
      <c r="P30" s="22">
        <f>('Ratios Calculated fix'!P30-'Ratios Calculated fix'!P$428)/('Ratios Calculated fix'!P$429-'Ratios Calculated fix'!P$428)</f>
        <v>3.166005592690458E-2</v>
      </c>
      <c r="Q30" s="22">
        <f>('Ratios Calculated fix'!Q30-'Ratios Calculated fix'!Q$428)/('Ratios Calculated fix'!Q$429-'Ratios Calculated fix'!Q$428)</f>
        <v>0.91097453556013996</v>
      </c>
      <c r="R30" s="22">
        <f>('Ratios Calculated fix'!R30-'Ratios Calculated fix'!R$428)/('Ratios Calculated fix'!R$429-'Ratios Calculated fix'!R$428)</f>
        <v>1.0898527038480236E-2</v>
      </c>
      <c r="S30" s="22">
        <f>('Ratios Calculated fix'!S30-'Ratios Calculated fix'!S$428)/('Ratios Calculated fix'!S$429-'Ratios Calculated fix'!S$428)</f>
        <v>2.4908250286984754E-3</v>
      </c>
      <c r="T30" s="22">
        <f>('Ratios Calculated fix'!T30-'Ratios Calculated fix'!T$428)/('Ratios Calculated fix'!T$429-'Ratios Calculated fix'!T$428)</f>
        <v>1.0565253577559892E-2</v>
      </c>
      <c r="U30" s="22">
        <f>('Ratios Calculated fix'!U30-'Ratios Calculated fix'!U$428)/('Ratios Calculated fix'!U$429-'Ratios Calculated fix'!U$428)</f>
        <v>0.81062153642491419</v>
      </c>
      <c r="V30" s="22">
        <f>('Ratios Calculated fix'!V30-'Ratios Calculated fix'!V$428)/('Ratios Calculated fix'!V$429-'Ratios Calculated fix'!V$428)</f>
        <v>0.70935994420740323</v>
      </c>
      <c r="W30" s="22">
        <f>('Ratios Calculated fix'!W30-'Ratios Calculated fix'!W$428)/('Ratios Calculated fix'!W$429-'Ratios Calculated fix'!W$428)</f>
        <v>0.82316546642231792</v>
      </c>
      <c r="X30" s="22">
        <f>('Ratios Calculated fix'!X30-'Ratios Calculated fix'!X$428)/('Ratios Calculated fix'!X$429-'Ratios Calculated fix'!X$428)</f>
        <v>0.35126394500708491</v>
      </c>
      <c r="Y30" s="22">
        <f>('Ratios Calculated fix'!Y30-'Ratios Calculated fix'!Y$428)/('Ratios Calculated fix'!Y$429-'Ratios Calculated fix'!Y$428)</f>
        <v>0.40027997149018701</v>
      </c>
      <c r="Z30" s="22">
        <f>('Ratios Calculated fix'!Z30-'Ratios Calculated fix'!Z$428)/('Ratios Calculated fix'!Z$429-'Ratios Calculated fix'!Z$428)</f>
        <v>0.64873605499291509</v>
      </c>
      <c r="AA30" s="22">
        <f>('Ratios Calculated fix'!AA30-'Ratios Calculated fix'!AA$428)/('Ratios Calculated fix'!AA$429-'Ratios Calculated fix'!AA$428)</f>
        <v>0</v>
      </c>
      <c r="AB30" s="22">
        <f>('Ratios Calculated fix'!AB30-'Ratios Calculated fix'!AB$428)/('Ratios Calculated fix'!AB$429-'Ratios Calculated fix'!AB$428)</f>
        <v>0.74838974849769446</v>
      </c>
      <c r="AC30" s="22">
        <f>('Ratios Calculated fix'!AC30-'Ratios Calculated fix'!AC$428)/('Ratios Calculated fix'!AC$429-'Ratios Calculated fix'!AC$428)</f>
        <v>1</v>
      </c>
      <c r="AD30" s="22">
        <f>('Ratios Calculated fix'!AD30-'Ratios Calculated fix'!AD$428)/('Ratios Calculated fix'!AD$429-'Ratios Calculated fix'!AD$428)</f>
        <v>0.33040974132138673</v>
      </c>
      <c r="AE30" s="22">
        <f>('Ratios Calculated fix'!AE30-'Ratios Calculated fix'!AE$428)/('Ratios Calculated fix'!AE$429-'Ratios Calculated fix'!AE$428)</f>
        <v>0.43362514756664883</v>
      </c>
      <c r="AF30" s="22">
        <f>('Ratios Calculated fix'!AF30-'Ratios Calculated fix'!AF$428)/('Ratios Calculated fix'!AF$429-'Ratios Calculated fix'!AF$428)</f>
        <v>0.37143304471873778</v>
      </c>
      <c r="AG30" s="22" t="e">
        <f>('Ratios Calculated fix'!AG30-'Ratios Calculated fix'!AG$428)/('Ratios Calculated fix'!AG$429-'Ratios Calculated fix'!AG$428)</f>
        <v>#DIV/0!</v>
      </c>
      <c r="AH30" s="22" t="e">
        <f>('Ratios Calculated fix'!AH30-'Ratios Calculated fix'!AH$428)/('Ratios Calculated fix'!AH$429-'Ratios Calculated fix'!AH$428)</f>
        <v>#DIV/0!</v>
      </c>
      <c r="AI30" s="22">
        <f>('Ratios Calculated fix'!AI30-'Ratios Calculated fix'!AI$428)/('Ratios Calculated fix'!AI$429-'Ratios Calculated fix'!AI$428)</f>
        <v>0.57035302703758184</v>
      </c>
      <c r="AJ30" s="22">
        <f>('Ratios Calculated fix'!AJ30-'Ratios Calculated fix'!AJ$428)/('Ratios Calculated fix'!AJ$429-'Ratios Calculated fix'!AJ$428)</f>
        <v>7.5264439996943391E-2</v>
      </c>
      <c r="AK30" s="22" t="e">
        <f>('Ratios Calculated fix'!AK30-'Ratios Calculated fix'!AK$428)/('Ratios Calculated fix'!AK$429-'Ratios Calculated fix'!AK$428)</f>
        <v>#DIV/0!</v>
      </c>
      <c r="AL30" s="22" t="e">
        <f>('Ratios Calculated fix'!AL30-'Ratios Calculated fix'!AL$428)/('Ratios Calculated fix'!AL$429-'Ratios Calculated fix'!AL$428)</f>
        <v>#DIV/0!</v>
      </c>
      <c r="AM30" s="22">
        <f>('Ratios Calculated fix'!AM30-'Ratios Calculated fix'!AM$428)/('Ratios Calculated fix'!AM$429-'Ratios Calculated fix'!AM$428)</f>
        <v>0.71543500768186952</v>
      </c>
      <c r="AN30" s="22">
        <f>('Ratios Calculated fix'!AN30-'Ratios Calculated fix'!AN$428)/('Ratios Calculated fix'!AN$429-'Ratios Calculated fix'!AN$428)</f>
        <v>0.80777237368121757</v>
      </c>
      <c r="AO30" s="22">
        <f>('Ratios Calculated fix'!AO30-'Ratios Calculated fix'!AO$428)/('Ratios Calculated fix'!AO$429-'Ratios Calculated fix'!AO$428)</f>
        <v>4.576415777330623E-3</v>
      </c>
      <c r="AP30" s="22">
        <f>('Ratios Calculated fix'!AP30-'Ratios Calculated fix'!AP$428)/('Ratios Calculated fix'!AP$429-'Ratios Calculated fix'!AP$428)</f>
        <v>0.35938047763383563</v>
      </c>
      <c r="AQ30" s="22">
        <f>('Ratios Calculated fix'!AQ30-'Ratios Calculated fix'!AQ$428)/('Ratios Calculated fix'!AQ$429-'Ratios Calculated fix'!AQ$428)</f>
        <v>0.58212583964298648</v>
      </c>
      <c r="AR30" s="22">
        <f>('Ratios Calculated fix'!AR30-'Ratios Calculated fix'!AR$428)/('Ratios Calculated fix'!AR$429-'Ratios Calculated fix'!AR$428)</f>
        <v>0.37235699713499004</v>
      </c>
      <c r="AS30" s="22">
        <f>('Ratios Calculated fix'!AS30-'Ratios Calculated fix'!AS$428)/('Ratios Calculated fix'!AS$429-'Ratios Calculated fix'!AS$428)</f>
        <v>0.40840493228517505</v>
      </c>
      <c r="AT30" s="22">
        <f>('Ratios Calculated fix'!AT30-'Ratios Calculated fix'!AT$428)/('Ratios Calculated fix'!AT$429-'Ratios Calculated fix'!AT$428)</f>
        <v>0.26262834892205283</v>
      </c>
      <c r="AU30" s="22">
        <f>('Ratios Calculated fix'!AU30-'Ratios Calculated fix'!AU$428)/('Ratios Calculated fix'!AU$429-'Ratios Calculated fix'!AU$428)</f>
        <v>0.24823048064054298</v>
      </c>
      <c r="AV30" s="22" t="e">
        <f>('Ratios Calculated fix'!AV30-'Ratios Calculated fix'!AV$428)/('Ratios Calculated fix'!AV$429-'Ratios Calculated fix'!AV$428)</f>
        <v>#DIV/0!</v>
      </c>
      <c r="AW30" s="22" t="e">
        <f>('Ratios Calculated fix'!AW30-'Ratios Calculated fix'!AW$428)/('Ratios Calculated fix'!AW$429-'Ratios Calculated fix'!AW$428)</f>
        <v>#DIV/0!</v>
      </c>
      <c r="AX30" s="22" t="e">
        <f>('Ratios Calculated fix'!AX30-'Ratios Calculated fix'!AX$428)/('Ratios Calculated fix'!AX$429-'Ratios Calculated fix'!AX$428)</f>
        <v>#DIV/0!</v>
      </c>
      <c r="AY30" s="22">
        <f>('Ratios Calculated fix'!AY30-'Ratios Calculated fix'!AY$428)/('Ratios Calculated fix'!AY$429-'Ratios Calculated fix'!AY$428)</f>
        <v>0.74557037330763209</v>
      </c>
      <c r="AZ30" s="22">
        <f>('Ratios Calculated fix'!AZ30-'Ratios Calculated fix'!AZ$428)/('Ratios Calculated fix'!AZ$429-'Ratios Calculated fix'!AZ$428)</f>
        <v>0.75370250638128222</v>
      </c>
      <c r="BA30" s="22">
        <f>('Ratios Calculated fix'!BA30-'Ratios Calculated fix'!BA$428)/('Ratios Calculated fix'!BA$429-'Ratios Calculated fix'!BA$428)</f>
        <v>0.2205776676210304</v>
      </c>
      <c r="BB30" s="22" t="e">
        <f>('Ratios Calculated fix'!BB30-'Ratios Calculated fix'!BB$428)/('Ratios Calculated fix'!BB$429-'Ratios Calculated fix'!BB$428)</f>
        <v>#DIV/0!</v>
      </c>
      <c r="BC30" s="22">
        <f>('Ratios Calculated fix'!BC30-'Ratios Calculated fix'!BC$428)/('Ratios Calculated fix'!BC$429-'Ratios Calculated fix'!BC$428)</f>
        <v>0.33708427654283013</v>
      </c>
    </row>
    <row r="31" spans="1:55" x14ac:dyDescent="0.2">
      <c r="A31" s="3" t="s">
        <v>105</v>
      </c>
      <c r="B31" s="3" t="s">
        <v>106</v>
      </c>
      <c r="C31" s="3" t="s">
        <v>72</v>
      </c>
      <c r="D31" s="3">
        <v>68339</v>
      </c>
      <c r="E31" s="3" t="s">
        <v>16</v>
      </c>
      <c r="F31" s="3">
        <v>2019</v>
      </c>
      <c r="G31" s="3" t="s">
        <v>17</v>
      </c>
      <c r="H31" s="4">
        <v>43830</v>
      </c>
      <c r="I31" s="4">
        <v>43886</v>
      </c>
      <c r="J31" s="4">
        <v>43886</v>
      </c>
      <c r="K31" s="5">
        <v>442959000</v>
      </c>
      <c r="L31" s="5">
        <v>446293000</v>
      </c>
      <c r="M31" s="3" t="s">
        <v>107</v>
      </c>
      <c r="N31" s="21">
        <f>('Ratios Calculated fix'!N31-'Ratios Calculated fix'!N$428)/('Ratios Calculated fix'!N$429-'Ratios Calculated fix'!N$428)</f>
        <v>1.6744151457542059E-2</v>
      </c>
      <c r="O31" s="22">
        <f>('Ratios Calculated fix'!O31-'Ratios Calculated fix'!O$428)/('Ratios Calculated fix'!O$429-'Ratios Calculated fix'!O$428)</f>
        <v>1.6744151457542059E-2</v>
      </c>
      <c r="P31" s="22">
        <f>('Ratios Calculated fix'!P31-'Ratios Calculated fix'!P$428)/('Ratios Calculated fix'!P$429-'Ratios Calculated fix'!P$428)</f>
        <v>2.8246221035011284E-2</v>
      </c>
      <c r="Q31" s="22">
        <f>('Ratios Calculated fix'!Q31-'Ratios Calculated fix'!Q$428)/('Ratios Calculated fix'!Q$429-'Ratios Calculated fix'!Q$428)</f>
        <v>0.87690895266923718</v>
      </c>
      <c r="R31" s="22">
        <f>('Ratios Calculated fix'!R31-'Ratios Calculated fix'!R$428)/('Ratios Calculated fix'!R$429-'Ratios Calculated fix'!R$428)</f>
        <v>0.18878950533312186</v>
      </c>
      <c r="S31" s="22">
        <f>('Ratios Calculated fix'!S31-'Ratios Calculated fix'!S$428)/('Ratios Calculated fix'!S$429-'Ratios Calculated fix'!S$428)</f>
        <v>0.12871814342729587</v>
      </c>
      <c r="T31" s="22">
        <f>('Ratios Calculated fix'!T31-'Ratios Calculated fix'!T$428)/('Ratios Calculated fix'!T$429-'Ratios Calculated fix'!T$428)</f>
        <v>0.16757603983936087</v>
      </c>
      <c r="U31" s="22">
        <f>('Ratios Calculated fix'!U31-'Ratios Calculated fix'!U$428)/('Ratios Calculated fix'!U$429-'Ratios Calculated fix'!U$428)</f>
        <v>0.82156007603195291</v>
      </c>
      <c r="V31" s="22">
        <f>('Ratios Calculated fix'!V31-'Ratios Calculated fix'!V$428)/('Ratios Calculated fix'!V$429-'Ratios Calculated fix'!V$428)</f>
        <v>0.72132236132379002</v>
      </c>
      <c r="W31" s="22">
        <f>('Ratios Calculated fix'!W31-'Ratios Calculated fix'!W$428)/('Ratios Calculated fix'!W$429-'Ratios Calculated fix'!W$428)</f>
        <v>0.83390451266501198</v>
      </c>
      <c r="X31" s="22">
        <f>('Ratios Calculated fix'!X31-'Ratios Calculated fix'!X$428)/('Ratios Calculated fix'!X$429-'Ratios Calculated fix'!X$428)</f>
        <v>4.8698398285971105E-2</v>
      </c>
      <c r="Y31" s="22">
        <f>('Ratios Calculated fix'!Y31-'Ratios Calculated fix'!Y$428)/('Ratios Calculated fix'!Y$429-'Ratios Calculated fix'!Y$428)</f>
        <v>0.4351516902824063</v>
      </c>
      <c r="Z31" s="22">
        <f>('Ratios Calculated fix'!Z31-'Ratios Calculated fix'!Z$428)/('Ratios Calculated fix'!Z$429-'Ratios Calculated fix'!Z$428)</f>
        <v>0.95130160171402889</v>
      </c>
      <c r="AA31" s="22">
        <f>('Ratios Calculated fix'!AA31-'Ratios Calculated fix'!AA$428)/('Ratios Calculated fix'!AA$429-'Ratios Calculated fix'!AA$428)</f>
        <v>0.23156040808370315</v>
      </c>
      <c r="AB31" s="22">
        <f>('Ratios Calculated fix'!AB31-'Ratios Calculated fix'!AB$428)/('Ratios Calculated fix'!AB$429-'Ratios Calculated fix'!AB$428)</f>
        <v>0.78303587128482621</v>
      </c>
      <c r="AC31" s="22">
        <f>('Ratios Calculated fix'!AC31-'Ratios Calculated fix'!AC$428)/('Ratios Calculated fix'!AC$429-'Ratios Calculated fix'!AC$428)</f>
        <v>0.69894408483359916</v>
      </c>
      <c r="AD31" s="22">
        <f>('Ratios Calculated fix'!AD31-'Ratios Calculated fix'!AD$428)/('Ratios Calculated fix'!AD$429-'Ratios Calculated fix'!AD$428)</f>
        <v>0.68678122845048117</v>
      </c>
      <c r="AE31" s="22">
        <f>('Ratios Calculated fix'!AE31-'Ratios Calculated fix'!AE$428)/('Ratios Calculated fix'!AE$429-'Ratios Calculated fix'!AE$428)</f>
        <v>0.56664783969987276</v>
      </c>
      <c r="AF31" s="22">
        <f>('Ratios Calculated fix'!AF31-'Ratios Calculated fix'!AF$428)/('Ratios Calculated fix'!AF$429-'Ratios Calculated fix'!AF$428)</f>
        <v>0.41569398238114319</v>
      </c>
      <c r="AG31" s="22" t="e">
        <f>('Ratios Calculated fix'!AG31-'Ratios Calculated fix'!AG$428)/('Ratios Calculated fix'!AG$429-'Ratios Calculated fix'!AG$428)</f>
        <v>#DIV/0!</v>
      </c>
      <c r="AH31" s="22" t="e">
        <f>('Ratios Calculated fix'!AH31-'Ratios Calculated fix'!AH$428)/('Ratios Calculated fix'!AH$429-'Ratios Calculated fix'!AH$428)</f>
        <v>#DIV/0!</v>
      </c>
      <c r="AI31" s="22">
        <f>('Ratios Calculated fix'!AI31-'Ratios Calculated fix'!AI$428)/('Ratios Calculated fix'!AI$429-'Ratios Calculated fix'!AI$428)</f>
        <v>0.5583090959373187</v>
      </c>
      <c r="AJ31" s="22">
        <f>('Ratios Calculated fix'!AJ31-'Ratios Calculated fix'!AJ$428)/('Ratios Calculated fix'!AJ$429-'Ratios Calculated fix'!AJ$428)</f>
        <v>0.18999886765459131</v>
      </c>
      <c r="AK31" s="22" t="e">
        <f>('Ratios Calculated fix'!AK31-'Ratios Calculated fix'!AK$428)/('Ratios Calculated fix'!AK$429-'Ratios Calculated fix'!AK$428)</f>
        <v>#DIV/0!</v>
      </c>
      <c r="AL31" s="22" t="e">
        <f>('Ratios Calculated fix'!AL31-'Ratios Calculated fix'!AL$428)/('Ratios Calculated fix'!AL$429-'Ratios Calculated fix'!AL$428)</f>
        <v>#DIV/0!</v>
      </c>
      <c r="AM31" s="22">
        <f>('Ratios Calculated fix'!AM31-'Ratios Calculated fix'!AM$428)/('Ratios Calculated fix'!AM$429-'Ratios Calculated fix'!AM$428)</f>
        <v>0.71427900960591861</v>
      </c>
      <c r="AN31" s="22">
        <f>('Ratios Calculated fix'!AN31-'Ratios Calculated fix'!AN$428)/('Ratios Calculated fix'!AN$429-'Ratios Calculated fix'!AN$428)</f>
        <v>0.80546873573678346</v>
      </c>
      <c r="AO31" s="22">
        <f>('Ratios Calculated fix'!AO31-'Ratios Calculated fix'!AO$428)/('Ratios Calculated fix'!AO$429-'Ratios Calculated fix'!AO$428)</f>
        <v>2.4863849400877418E-2</v>
      </c>
      <c r="AP31" s="22">
        <f>('Ratios Calculated fix'!AP31-'Ratios Calculated fix'!AP$428)/('Ratios Calculated fix'!AP$429-'Ratios Calculated fix'!AP$428)</f>
        <v>0.35786661205882536</v>
      </c>
      <c r="AQ31" s="22">
        <f>('Ratios Calculated fix'!AQ31-'Ratios Calculated fix'!AQ$428)/('Ratios Calculated fix'!AQ$429-'Ratios Calculated fix'!AQ$428)</f>
        <v>0.62081724755714662</v>
      </c>
      <c r="AR31" s="22">
        <f>('Ratios Calculated fix'!AR31-'Ratios Calculated fix'!AR$428)/('Ratios Calculated fix'!AR$429-'Ratios Calculated fix'!AR$428)</f>
        <v>0.73405366843974318</v>
      </c>
      <c r="AS31" s="22">
        <f>('Ratios Calculated fix'!AS31-'Ratios Calculated fix'!AS$428)/('Ratios Calculated fix'!AS$429-'Ratios Calculated fix'!AS$428)</f>
        <v>0.40033569377382605</v>
      </c>
      <c r="AT31" s="22">
        <f>('Ratios Calculated fix'!AT31-'Ratios Calculated fix'!AT$428)/('Ratios Calculated fix'!AT$429-'Ratios Calculated fix'!AT$428)</f>
        <v>0.39881934800729568</v>
      </c>
      <c r="AU31" s="22">
        <f>('Ratios Calculated fix'!AU31-'Ratios Calculated fix'!AU$428)/('Ratios Calculated fix'!AU$429-'Ratios Calculated fix'!AU$428)</f>
        <v>0.24374799952568008</v>
      </c>
      <c r="AV31" s="22" t="e">
        <f>('Ratios Calculated fix'!AV31-'Ratios Calculated fix'!AV$428)/('Ratios Calculated fix'!AV$429-'Ratios Calculated fix'!AV$428)</f>
        <v>#DIV/0!</v>
      </c>
      <c r="AW31" s="22" t="e">
        <f>('Ratios Calculated fix'!AW31-'Ratios Calculated fix'!AW$428)/('Ratios Calculated fix'!AW$429-'Ratios Calculated fix'!AW$428)</f>
        <v>#DIV/0!</v>
      </c>
      <c r="AX31" s="22" t="e">
        <f>('Ratios Calculated fix'!AX31-'Ratios Calculated fix'!AX$428)/('Ratios Calculated fix'!AX$429-'Ratios Calculated fix'!AX$428)</f>
        <v>#DIV/0!</v>
      </c>
      <c r="AY31" s="22">
        <f>('Ratios Calculated fix'!AY31-'Ratios Calculated fix'!AY$428)/('Ratios Calculated fix'!AY$429-'Ratios Calculated fix'!AY$428)</f>
        <v>0.74916848257823532</v>
      </c>
      <c r="AZ31" s="22">
        <f>('Ratios Calculated fix'!AZ31-'Ratios Calculated fix'!AZ$428)/('Ratios Calculated fix'!AZ$429-'Ratios Calculated fix'!AZ$428)</f>
        <v>0.77294243450772626</v>
      </c>
      <c r="BA31" s="22">
        <f>('Ratios Calculated fix'!BA31-'Ratios Calculated fix'!BA$428)/('Ratios Calculated fix'!BA$429-'Ratios Calculated fix'!BA$428)</f>
        <v>0.22102639557718615</v>
      </c>
      <c r="BB31" s="22" t="e">
        <f>('Ratios Calculated fix'!BB31-'Ratios Calculated fix'!BB$428)/('Ratios Calculated fix'!BB$429-'Ratios Calculated fix'!BB$428)</f>
        <v>#DIV/0!</v>
      </c>
      <c r="BC31" s="22">
        <f>('Ratios Calculated fix'!BC31-'Ratios Calculated fix'!BC$428)/('Ratios Calculated fix'!BC$429-'Ratios Calculated fix'!BC$428)</f>
        <v>0.13196805079233659</v>
      </c>
    </row>
    <row r="32" spans="1:55" x14ac:dyDescent="0.2">
      <c r="A32" s="3" t="s">
        <v>93</v>
      </c>
      <c r="B32" s="3" t="s">
        <v>94</v>
      </c>
      <c r="C32" s="3" t="s">
        <v>45</v>
      </c>
      <c r="D32" s="3">
        <v>62747</v>
      </c>
      <c r="E32" s="3" t="s">
        <v>16</v>
      </c>
      <c r="F32" s="3">
        <v>2019</v>
      </c>
      <c r="G32" s="3" t="s">
        <v>17</v>
      </c>
      <c r="H32" s="4">
        <v>43830</v>
      </c>
      <c r="I32" s="4">
        <v>43861</v>
      </c>
      <c r="J32" s="4">
        <v>43861</v>
      </c>
      <c r="K32" s="5">
        <v>497000000</v>
      </c>
      <c r="L32" s="5">
        <v>507000000</v>
      </c>
      <c r="M32" s="3" t="s">
        <v>95</v>
      </c>
      <c r="N32" s="21">
        <f>('Ratios Calculated fix'!N32-'Ratios Calculated fix'!N$428)/('Ratios Calculated fix'!N$429-'Ratios Calculated fix'!N$428)</f>
        <v>3.9846361763392318E-2</v>
      </c>
      <c r="O32" s="22">
        <f>('Ratios Calculated fix'!O32-'Ratios Calculated fix'!O$428)/('Ratios Calculated fix'!O$429-'Ratios Calculated fix'!O$428)</f>
        <v>3.1309609517713652E-2</v>
      </c>
      <c r="P32" s="22">
        <f>('Ratios Calculated fix'!P32-'Ratios Calculated fix'!P$428)/('Ratios Calculated fix'!P$429-'Ratios Calculated fix'!P$428)</f>
        <v>6.4697391307951366E-2</v>
      </c>
      <c r="Q32" s="22">
        <f>('Ratios Calculated fix'!Q32-'Ratios Calculated fix'!Q$428)/('Ratios Calculated fix'!Q$429-'Ratios Calculated fix'!Q$428)</f>
        <v>0.8720240462366512</v>
      </c>
      <c r="R32" s="22">
        <f>('Ratios Calculated fix'!R32-'Ratios Calculated fix'!R$428)/('Ratios Calculated fix'!R$429-'Ratios Calculated fix'!R$428)</f>
        <v>3.491724258686791E-2</v>
      </c>
      <c r="S32" s="22">
        <f>('Ratios Calculated fix'!S32-'Ratios Calculated fix'!S$428)/('Ratios Calculated fix'!S$429-'Ratios Calculated fix'!S$428)</f>
        <v>0</v>
      </c>
      <c r="T32" s="22">
        <f>('Ratios Calculated fix'!T32-'Ratios Calculated fix'!T$428)/('Ratios Calculated fix'!T$429-'Ratios Calculated fix'!T$428)</f>
        <v>3.5289430834094866E-2</v>
      </c>
      <c r="U32" s="22">
        <f>('Ratios Calculated fix'!U32-'Ratios Calculated fix'!U$428)/('Ratios Calculated fix'!U$429-'Ratios Calculated fix'!U$428)</f>
        <v>0.80873108710464436</v>
      </c>
      <c r="V32" s="22">
        <f>('Ratios Calculated fix'!V32-'Ratios Calculated fix'!V$428)/('Ratios Calculated fix'!V$429-'Ratios Calculated fix'!V$428)</f>
        <v>0.70833495319453676</v>
      </c>
      <c r="W32" s="22">
        <f>('Ratios Calculated fix'!W32-'Ratios Calculated fix'!W$428)/('Ratios Calculated fix'!W$429-'Ratios Calculated fix'!W$428)</f>
        <v>0.82114867788907431</v>
      </c>
      <c r="X32" s="22">
        <f>('Ratios Calculated fix'!X32-'Ratios Calculated fix'!X$428)/('Ratios Calculated fix'!X$429-'Ratios Calculated fix'!X$428)</f>
        <v>0.36830848241004221</v>
      </c>
      <c r="Y32" s="22">
        <f>('Ratios Calculated fix'!Y32-'Ratios Calculated fix'!Y$428)/('Ratios Calculated fix'!Y$429-'Ratios Calculated fix'!Y$428)</f>
        <v>0.43871230313470533</v>
      </c>
      <c r="Z32" s="22">
        <f>('Ratios Calculated fix'!Z32-'Ratios Calculated fix'!Z$428)/('Ratios Calculated fix'!Z$429-'Ratios Calculated fix'!Z$428)</f>
        <v>0.63169151758995767</v>
      </c>
      <c r="AA32" s="22">
        <f>('Ratios Calculated fix'!AA32-'Ratios Calculated fix'!AA$428)/('Ratios Calculated fix'!AA$429-'Ratios Calculated fix'!AA$428)</f>
        <v>0.10507615036982505</v>
      </c>
      <c r="AB32" s="22">
        <f>('Ratios Calculated fix'!AB32-'Ratios Calculated fix'!AB$428)/('Ratios Calculated fix'!AB$429-'Ratios Calculated fix'!AB$428)</f>
        <v>0.81931183358434745</v>
      </c>
      <c r="AC32" s="22">
        <f>('Ratios Calculated fix'!AC32-'Ratios Calculated fix'!AC$428)/('Ratios Calculated fix'!AC$429-'Ratios Calculated fix'!AC$428)</f>
        <v>0.39251917260598046</v>
      </c>
      <c r="AD32" s="22">
        <f>('Ratios Calculated fix'!AD32-'Ratios Calculated fix'!AD$428)/('Ratios Calculated fix'!AD$429-'Ratios Calculated fix'!AD$428)</f>
        <v>0.1380624872586996</v>
      </c>
      <c r="AE32" s="22">
        <f>('Ratios Calculated fix'!AE32-'Ratios Calculated fix'!AE$428)/('Ratios Calculated fix'!AE$429-'Ratios Calculated fix'!AE$428)</f>
        <v>0.21462757736154256</v>
      </c>
      <c r="AF32" s="22">
        <f>('Ratios Calculated fix'!AF32-'Ratios Calculated fix'!AF$428)/('Ratios Calculated fix'!AF$429-'Ratios Calculated fix'!AF$428)</f>
        <v>0.32647506393184339</v>
      </c>
      <c r="AG32" s="22" t="e">
        <f>('Ratios Calculated fix'!AG32-'Ratios Calculated fix'!AG$428)/('Ratios Calculated fix'!AG$429-'Ratios Calculated fix'!AG$428)</f>
        <v>#DIV/0!</v>
      </c>
      <c r="AH32" s="22" t="e">
        <f>('Ratios Calculated fix'!AH32-'Ratios Calculated fix'!AH$428)/('Ratios Calculated fix'!AH$429-'Ratios Calculated fix'!AH$428)</f>
        <v>#DIV/0!</v>
      </c>
      <c r="AI32" s="22">
        <f>('Ratios Calculated fix'!AI32-'Ratios Calculated fix'!AI$428)/('Ratios Calculated fix'!AI$429-'Ratios Calculated fix'!AI$428)</f>
        <v>0.54560435985427569</v>
      </c>
      <c r="AJ32" s="22">
        <f>('Ratios Calculated fix'!AJ32-'Ratios Calculated fix'!AJ$428)/('Ratios Calculated fix'!AJ$429-'Ratios Calculated fix'!AJ$428)</f>
        <v>0.14783300720055881</v>
      </c>
      <c r="AK32" s="22" t="e">
        <f>('Ratios Calculated fix'!AK32-'Ratios Calculated fix'!AK$428)/('Ratios Calculated fix'!AK$429-'Ratios Calculated fix'!AK$428)</f>
        <v>#DIV/0!</v>
      </c>
      <c r="AL32" s="22" t="e">
        <f>('Ratios Calculated fix'!AL32-'Ratios Calculated fix'!AL$428)/('Ratios Calculated fix'!AL$429-'Ratios Calculated fix'!AL$428)</f>
        <v>#DIV/0!</v>
      </c>
      <c r="AM32" s="22">
        <f>('Ratios Calculated fix'!AM32-'Ratios Calculated fix'!AM$428)/('Ratios Calculated fix'!AM$429-'Ratios Calculated fix'!AM$428)</f>
        <v>0.71164450423593095</v>
      </c>
      <c r="AN32" s="22">
        <f>('Ratios Calculated fix'!AN32-'Ratios Calculated fix'!AN$428)/('Ratios Calculated fix'!AN$429-'Ratios Calculated fix'!AN$428)</f>
        <v>0.81244510481492338</v>
      </c>
      <c r="AO32" s="22">
        <f>('Ratios Calculated fix'!AO32-'Ratios Calculated fix'!AO$428)/('Ratios Calculated fix'!AO$429-'Ratios Calculated fix'!AO$428)</f>
        <v>0.26121567266078305</v>
      </c>
      <c r="AP32" s="22">
        <f>('Ratios Calculated fix'!AP32-'Ratios Calculated fix'!AP$428)/('Ratios Calculated fix'!AP$429-'Ratios Calculated fix'!AP$428)</f>
        <v>0.38007094285281995</v>
      </c>
      <c r="AQ32" s="22">
        <f>('Ratios Calculated fix'!AQ32-'Ratios Calculated fix'!AQ$428)/('Ratios Calculated fix'!AQ$429-'Ratios Calculated fix'!AQ$428)</f>
        <v>0.62979332025192869</v>
      </c>
      <c r="AR32" s="22">
        <f>('Ratios Calculated fix'!AR32-'Ratios Calculated fix'!AR$428)/('Ratios Calculated fix'!AR$429-'Ratios Calculated fix'!AR$428)</f>
        <v>0.32262844889438824</v>
      </c>
      <c r="AS32" s="22">
        <f>('Ratios Calculated fix'!AS32-'Ratios Calculated fix'!AS$428)/('Ratios Calculated fix'!AS$429-'Ratios Calculated fix'!AS$428)</f>
        <v>0.36626597759797791</v>
      </c>
      <c r="AT32" s="22">
        <f>('Ratios Calculated fix'!AT32-'Ratios Calculated fix'!AT$428)/('Ratios Calculated fix'!AT$429-'Ratios Calculated fix'!AT$428)</f>
        <v>0.55584748000421302</v>
      </c>
      <c r="AU32" s="22">
        <f>('Ratios Calculated fix'!AU32-'Ratios Calculated fix'!AU$428)/('Ratios Calculated fix'!AU$429-'Ratios Calculated fix'!AU$428)</f>
        <v>0.26891814605960535</v>
      </c>
      <c r="AV32" s="22" t="e">
        <f>('Ratios Calculated fix'!AV32-'Ratios Calculated fix'!AV$428)/('Ratios Calculated fix'!AV$429-'Ratios Calculated fix'!AV$428)</f>
        <v>#DIV/0!</v>
      </c>
      <c r="AW32" s="22" t="e">
        <f>('Ratios Calculated fix'!AW32-'Ratios Calculated fix'!AW$428)/('Ratios Calculated fix'!AW$429-'Ratios Calculated fix'!AW$428)</f>
        <v>#DIV/0!</v>
      </c>
      <c r="AX32" s="22" t="e">
        <f>('Ratios Calculated fix'!AX32-'Ratios Calculated fix'!AX$428)/('Ratios Calculated fix'!AX$429-'Ratios Calculated fix'!AX$428)</f>
        <v>#DIV/0!</v>
      </c>
      <c r="AY32" s="22">
        <f>('Ratios Calculated fix'!AY32-'Ratios Calculated fix'!AY$428)/('Ratios Calculated fix'!AY$429-'Ratios Calculated fix'!AY$428)</f>
        <v>0.74559763838489479</v>
      </c>
      <c r="AZ32" s="22">
        <f>('Ratios Calculated fix'!AZ32-'Ratios Calculated fix'!AZ$428)/('Ratios Calculated fix'!AZ$429-'Ratios Calculated fix'!AZ$428)</f>
        <v>0.76494827540312271</v>
      </c>
      <c r="BA32" s="22">
        <f>('Ratios Calculated fix'!BA32-'Ratios Calculated fix'!BA$428)/('Ratios Calculated fix'!BA$429-'Ratios Calculated fix'!BA$428)</f>
        <v>0.22277408952705779</v>
      </c>
      <c r="BB32" s="22" t="e">
        <f>('Ratios Calculated fix'!BB32-'Ratios Calculated fix'!BB$428)/('Ratios Calculated fix'!BB$429-'Ratios Calculated fix'!BB$428)</f>
        <v>#DIV/0!</v>
      </c>
      <c r="BC32" s="22">
        <f>('Ratios Calculated fix'!BC32-'Ratios Calculated fix'!BC$428)/('Ratios Calculated fix'!BC$429-'Ratios Calculated fix'!BC$428)</f>
        <v>0.16261307960486737</v>
      </c>
    </row>
    <row r="33" spans="1:55" x14ac:dyDescent="0.2">
      <c r="A33" s="3" t="s">
        <v>152</v>
      </c>
      <c r="B33" s="3" t="s">
        <v>153</v>
      </c>
      <c r="C33" s="3" t="s">
        <v>34</v>
      </c>
      <c r="D33" s="3">
        <v>536189</v>
      </c>
      <c r="E33" s="3" t="s">
        <v>16</v>
      </c>
      <c r="F33" s="3">
        <v>2019</v>
      </c>
      <c r="G33" s="3" t="s">
        <v>17</v>
      </c>
      <c r="H33" s="4">
        <v>43830</v>
      </c>
      <c r="I33" s="4">
        <v>43875</v>
      </c>
      <c r="J33" s="4">
        <v>43875</v>
      </c>
      <c r="K33" s="5">
        <v>76350000</v>
      </c>
      <c r="L33" s="5">
        <v>80227000</v>
      </c>
      <c r="M33" s="3" t="s">
        <v>154</v>
      </c>
      <c r="N33" s="21">
        <f>('Ratios Calculated fix'!N33-'Ratios Calculated fix'!N$428)/('Ratios Calculated fix'!N$429-'Ratios Calculated fix'!N$428)</f>
        <v>0.21237289050627442</v>
      </c>
      <c r="O33" s="22">
        <f>('Ratios Calculated fix'!O33-'Ratios Calculated fix'!O$428)/('Ratios Calculated fix'!O$429-'Ratios Calculated fix'!O$428)</f>
        <v>0.19743785298446836</v>
      </c>
      <c r="P33" s="22">
        <f>('Ratios Calculated fix'!P33-'Ratios Calculated fix'!P$428)/('Ratios Calculated fix'!P$429-'Ratios Calculated fix'!P$428)</f>
        <v>0.47113977428558457</v>
      </c>
      <c r="Q33" s="22">
        <f>('Ratios Calculated fix'!Q33-'Ratios Calculated fix'!Q$428)/('Ratios Calculated fix'!Q$429-'Ratios Calculated fix'!Q$428)</f>
        <v>0.86830533417327349</v>
      </c>
      <c r="R33" s="22">
        <f>('Ratios Calculated fix'!R33-'Ratios Calculated fix'!R$428)/('Ratios Calculated fix'!R$429-'Ratios Calculated fix'!R$428)</f>
        <v>0</v>
      </c>
      <c r="S33" s="22">
        <f>('Ratios Calculated fix'!S33-'Ratios Calculated fix'!S$428)/('Ratios Calculated fix'!S$429-'Ratios Calculated fix'!S$428)</f>
        <v>0</v>
      </c>
      <c r="T33" s="22">
        <f>('Ratios Calculated fix'!T33-'Ratios Calculated fix'!T$428)/('Ratios Calculated fix'!T$429-'Ratios Calculated fix'!T$428)</f>
        <v>0</v>
      </c>
      <c r="U33" s="22">
        <f>('Ratios Calculated fix'!U33-'Ratios Calculated fix'!U$428)/('Ratios Calculated fix'!U$429-'Ratios Calculated fix'!U$428)</f>
        <v>0.80725306381245165</v>
      </c>
      <c r="V33" s="22">
        <f>('Ratios Calculated fix'!V33-'Ratios Calculated fix'!V$428)/('Ratios Calculated fix'!V$429-'Ratios Calculated fix'!V$428)</f>
        <v>0.70833495319453676</v>
      </c>
      <c r="W33" s="22">
        <f>('Ratios Calculated fix'!W33-'Ratios Calculated fix'!W$428)/('Ratios Calculated fix'!W$429-'Ratios Calculated fix'!W$428)</f>
        <v>0.81944824653588433</v>
      </c>
      <c r="X33" s="22">
        <f>('Ratios Calculated fix'!X33-'Ratios Calculated fix'!X$428)/('Ratios Calculated fix'!X$429-'Ratios Calculated fix'!X$428)</f>
        <v>0.71726579072339702</v>
      </c>
      <c r="Y33" s="22">
        <f>('Ratios Calculated fix'!Y33-'Ratios Calculated fix'!Y$428)/('Ratios Calculated fix'!Y$429-'Ratios Calculated fix'!Y$428)</f>
        <v>0.50056185598135627</v>
      </c>
      <c r="Z33" s="22">
        <f>('Ratios Calculated fix'!Z33-'Ratios Calculated fix'!Z$428)/('Ratios Calculated fix'!Z$429-'Ratios Calculated fix'!Z$428)</f>
        <v>0.28273420927660292</v>
      </c>
      <c r="AA33" s="22">
        <f>('Ratios Calculated fix'!AA33-'Ratios Calculated fix'!AA$428)/('Ratios Calculated fix'!AA$429-'Ratios Calculated fix'!AA$428)</f>
        <v>2.1025483005808667E-2</v>
      </c>
      <c r="AB33" s="22">
        <f>('Ratios Calculated fix'!AB33-'Ratios Calculated fix'!AB$428)/('Ratios Calculated fix'!AB$429-'Ratios Calculated fix'!AB$428)</f>
        <v>0.94342277896846793</v>
      </c>
      <c r="AC33" s="22">
        <f>('Ratios Calculated fix'!AC33-'Ratios Calculated fix'!AC$428)/('Ratios Calculated fix'!AC$429-'Ratios Calculated fix'!AC$428)</f>
        <v>0.63003111584227756</v>
      </c>
      <c r="AD33" s="22">
        <f>('Ratios Calculated fix'!AD33-'Ratios Calculated fix'!AD$428)/('Ratios Calculated fix'!AD$429-'Ratios Calculated fix'!AD$428)</f>
        <v>0.42640787171023092</v>
      </c>
      <c r="AE33" s="22">
        <f>('Ratios Calculated fix'!AE33-'Ratios Calculated fix'!AE$428)/('Ratios Calculated fix'!AE$429-'Ratios Calculated fix'!AE$428)</f>
        <v>0.54292412041571381</v>
      </c>
      <c r="AF33" s="22">
        <f>('Ratios Calculated fix'!AF33-'Ratios Calculated fix'!AF$428)/('Ratios Calculated fix'!AF$429-'Ratios Calculated fix'!AF$428)</f>
        <v>0.46192723453403273</v>
      </c>
      <c r="AG33" s="22" t="e">
        <f>('Ratios Calculated fix'!AG33-'Ratios Calculated fix'!AG$428)/('Ratios Calculated fix'!AG$429-'Ratios Calculated fix'!AG$428)</f>
        <v>#DIV/0!</v>
      </c>
      <c r="AH33" s="22" t="e">
        <f>('Ratios Calculated fix'!AH33-'Ratios Calculated fix'!AH$428)/('Ratios Calculated fix'!AH$429-'Ratios Calculated fix'!AH$428)</f>
        <v>#DIV/0!</v>
      </c>
      <c r="AI33" s="22">
        <f>('Ratios Calculated fix'!AI33-'Ratios Calculated fix'!AI$428)/('Ratios Calculated fix'!AI$429-'Ratios Calculated fix'!AI$428)</f>
        <v>0.54671587983428627</v>
      </c>
      <c r="AJ33" s="22">
        <f>('Ratios Calculated fix'!AJ33-'Ratios Calculated fix'!AJ$428)/('Ratios Calculated fix'!AJ$429-'Ratios Calculated fix'!AJ$428)</f>
        <v>0.34975638916624985</v>
      </c>
      <c r="AK33" s="22" t="e">
        <f>('Ratios Calculated fix'!AK33-'Ratios Calculated fix'!AK$428)/('Ratios Calculated fix'!AK$429-'Ratios Calculated fix'!AK$428)</f>
        <v>#DIV/0!</v>
      </c>
      <c r="AL33" s="22" t="e">
        <f>('Ratios Calculated fix'!AL33-'Ratios Calculated fix'!AL$428)/('Ratios Calculated fix'!AL$429-'Ratios Calculated fix'!AL$428)</f>
        <v>#DIV/0!</v>
      </c>
      <c r="AM33" s="22">
        <f>('Ratios Calculated fix'!AM33-'Ratios Calculated fix'!AM$428)/('Ratios Calculated fix'!AM$429-'Ratios Calculated fix'!AM$428)</f>
        <v>0.71455468243231679</v>
      </c>
      <c r="AN33" s="22">
        <f>('Ratios Calculated fix'!AN33-'Ratios Calculated fix'!AN$428)/('Ratios Calculated fix'!AN$429-'Ratios Calculated fix'!AN$428)</f>
        <v>0.80481028455072046</v>
      </c>
      <c r="AO33" s="22">
        <f>('Ratios Calculated fix'!AO33-'Ratios Calculated fix'!AO$428)/('Ratios Calculated fix'!AO$429-'Ratios Calculated fix'!AO$428)</f>
        <v>0.1131160348990515</v>
      </c>
      <c r="AP33" s="22">
        <f>('Ratios Calculated fix'!AP33-'Ratios Calculated fix'!AP$428)/('Ratios Calculated fix'!AP$429-'Ratios Calculated fix'!AP$428)</f>
        <v>0.36000712438773097</v>
      </c>
      <c r="AQ33" s="22">
        <f>('Ratios Calculated fix'!AQ33-'Ratios Calculated fix'!AQ$428)/('Ratios Calculated fix'!AQ$429-'Ratios Calculated fix'!AQ$428)</f>
        <v>0.81813283381548207</v>
      </c>
      <c r="AR33" s="22">
        <f>('Ratios Calculated fix'!AR33-'Ratios Calculated fix'!AR$428)/('Ratios Calculated fix'!AR$429-'Ratios Calculated fix'!AR$428)</f>
        <v>0.62415212431757916</v>
      </c>
      <c r="AS33" s="22">
        <f>('Ratios Calculated fix'!AS33-'Ratios Calculated fix'!AS$428)/('Ratios Calculated fix'!AS$429-'Ratios Calculated fix'!AS$428)</f>
        <v>0.34852217818463127</v>
      </c>
      <c r="AT33" s="22">
        <f>('Ratios Calculated fix'!AT33-'Ratios Calculated fix'!AT$428)/('Ratios Calculated fix'!AT$429-'Ratios Calculated fix'!AT$428)</f>
        <v>0.66727021415360654</v>
      </c>
      <c r="AU33" s="22">
        <f>('Ratios Calculated fix'!AU33-'Ratios Calculated fix'!AU$428)/('Ratios Calculated fix'!AU$429-'Ratios Calculated fix'!AU$428)</f>
        <v>0.38870210082954004</v>
      </c>
      <c r="AV33" s="22" t="e">
        <f>('Ratios Calculated fix'!AV33-'Ratios Calculated fix'!AV$428)/('Ratios Calculated fix'!AV$429-'Ratios Calculated fix'!AV$428)</f>
        <v>#DIV/0!</v>
      </c>
      <c r="AW33" s="22" t="e">
        <f>('Ratios Calculated fix'!AW33-'Ratios Calculated fix'!AW$428)/('Ratios Calculated fix'!AW$429-'Ratios Calculated fix'!AW$428)</f>
        <v>#DIV/0!</v>
      </c>
      <c r="AX33" s="22" t="e">
        <f>('Ratios Calculated fix'!AX33-'Ratios Calculated fix'!AX$428)/('Ratios Calculated fix'!AX$429-'Ratios Calculated fix'!AX$428)</f>
        <v>#DIV/0!</v>
      </c>
      <c r="AY33" s="22">
        <f>('Ratios Calculated fix'!AY33-'Ratios Calculated fix'!AY$428)/('Ratios Calculated fix'!AY$429-'Ratios Calculated fix'!AY$428)</f>
        <v>0.7440745832666682</v>
      </c>
      <c r="AZ33" s="22">
        <f>('Ratios Calculated fix'!AZ33-'Ratios Calculated fix'!AZ$428)/('Ratios Calculated fix'!AZ$429-'Ratios Calculated fix'!AZ$428)</f>
        <v>0.76361194633697504</v>
      </c>
      <c r="BA33" s="22">
        <f>('Ratios Calculated fix'!BA33-'Ratios Calculated fix'!BA$428)/('Ratios Calculated fix'!BA$429-'Ratios Calculated fix'!BA$428)</f>
        <v>0.22220735739539935</v>
      </c>
      <c r="BB33" s="22" t="e">
        <f>('Ratios Calculated fix'!BB33-'Ratios Calculated fix'!BB$428)/('Ratios Calculated fix'!BB$429-'Ratios Calculated fix'!BB$428)</f>
        <v>#DIV/0!</v>
      </c>
      <c r="BC33" s="22">
        <f>('Ratios Calculated fix'!BC33-'Ratios Calculated fix'!BC$428)/('Ratios Calculated fix'!BC$429-'Ratios Calculated fix'!BC$428)</f>
        <v>0.27043453869164141</v>
      </c>
    </row>
    <row r="34" spans="1:55" x14ac:dyDescent="0.2">
      <c r="A34" s="3" t="s">
        <v>130</v>
      </c>
      <c r="B34" s="3" t="s">
        <v>131</v>
      </c>
      <c r="C34" s="3" t="s">
        <v>34</v>
      </c>
      <c r="D34" s="3">
        <v>126145</v>
      </c>
      <c r="E34" s="3" t="s">
        <v>16</v>
      </c>
      <c r="F34" s="3">
        <v>2019</v>
      </c>
      <c r="G34" s="3" t="s">
        <v>17</v>
      </c>
      <c r="H34" s="4">
        <v>43830</v>
      </c>
      <c r="I34" s="4">
        <v>43888</v>
      </c>
      <c r="J34" s="4">
        <v>43888</v>
      </c>
      <c r="K34" s="5">
        <v>85185000</v>
      </c>
      <c r="L34" s="5">
        <v>86991000</v>
      </c>
      <c r="M34" s="3" t="s">
        <v>132</v>
      </c>
      <c r="N34" s="21">
        <f>('Ratios Calculated fix'!N34-'Ratios Calculated fix'!N$428)/('Ratios Calculated fix'!N$429-'Ratios Calculated fix'!N$428)</f>
        <v>8.1561171894333387E-2</v>
      </c>
      <c r="O34" s="22">
        <f>('Ratios Calculated fix'!O34-'Ratios Calculated fix'!O$428)/('Ratios Calculated fix'!O$429-'Ratios Calculated fix'!O$428)</f>
        <v>8.1561171894333387E-2</v>
      </c>
      <c r="P34" s="22">
        <f>('Ratios Calculated fix'!P34-'Ratios Calculated fix'!P$428)/('Ratios Calculated fix'!P$429-'Ratios Calculated fix'!P$428)</f>
        <v>0.12958256598515283</v>
      </c>
      <c r="Q34" s="22">
        <f>('Ratios Calculated fix'!Q34-'Ratios Calculated fix'!Q$428)/('Ratios Calculated fix'!Q$429-'Ratios Calculated fix'!Q$428)</f>
        <v>0.86822929794765624</v>
      </c>
      <c r="R34" s="22">
        <f>('Ratios Calculated fix'!R34-'Ratios Calculated fix'!R$428)/('Ratios Calculated fix'!R$429-'Ratios Calculated fix'!R$428)</f>
        <v>3.4607637923651055E-2</v>
      </c>
      <c r="S34" s="22">
        <f>('Ratios Calculated fix'!S34-'Ratios Calculated fix'!S$428)/('Ratios Calculated fix'!S$429-'Ratios Calculated fix'!S$428)</f>
        <v>2.9161832948302671E-2</v>
      </c>
      <c r="T34" s="22">
        <f>('Ratios Calculated fix'!T34-'Ratios Calculated fix'!T$428)/('Ratios Calculated fix'!T$429-'Ratios Calculated fix'!T$428)</f>
        <v>2.971458756490988E-2</v>
      </c>
      <c r="U34" s="22">
        <f>('Ratios Calculated fix'!U34-'Ratios Calculated fix'!U$428)/('Ratios Calculated fix'!U$429-'Ratios Calculated fix'!U$428)</f>
        <v>0.80781860646016035</v>
      </c>
      <c r="V34" s="22">
        <f>('Ratios Calculated fix'!V34-'Ratios Calculated fix'!V$428)/('Ratios Calculated fix'!V$429-'Ratios Calculated fix'!V$428)</f>
        <v>0.7089694359778248</v>
      </c>
      <c r="W34" s="22">
        <f>('Ratios Calculated fix'!W34-'Ratios Calculated fix'!W$428)/('Ratios Calculated fix'!W$429-'Ratios Calculated fix'!W$428)</f>
        <v>0.82000100604337611</v>
      </c>
      <c r="X34" s="22">
        <f>('Ratios Calculated fix'!X34-'Ratios Calculated fix'!X$428)/('Ratios Calculated fix'!X$429-'Ratios Calculated fix'!X$428)</f>
        <v>0.27605436340973599</v>
      </c>
      <c r="Y34" s="22">
        <f>('Ratios Calculated fix'!Y34-'Ratios Calculated fix'!Y$428)/('Ratios Calculated fix'!Y$429-'Ratios Calculated fix'!Y$428)</f>
        <v>0.6595233295652313</v>
      </c>
      <c r="Z34" s="22">
        <f>('Ratios Calculated fix'!Z34-'Ratios Calculated fix'!Z$428)/('Ratios Calculated fix'!Z$429-'Ratios Calculated fix'!Z$428)</f>
        <v>0.72394563659026401</v>
      </c>
      <c r="AA34" s="22">
        <f>('Ratios Calculated fix'!AA34-'Ratios Calculated fix'!AA$428)/('Ratios Calculated fix'!AA$429-'Ratios Calculated fix'!AA$428)</f>
        <v>0.80005077652451906</v>
      </c>
      <c r="AB34" s="22">
        <f>('Ratios Calculated fix'!AB34-'Ratios Calculated fix'!AB$428)/('Ratios Calculated fix'!AB$429-'Ratios Calculated fix'!AB$428)</f>
        <v>0.94999611777417825</v>
      </c>
      <c r="AC34" s="22">
        <f>('Ratios Calculated fix'!AC34-'Ratios Calculated fix'!AC$428)/('Ratios Calculated fix'!AC$429-'Ratios Calculated fix'!AC$428)</f>
        <v>0.88708269161966824</v>
      </c>
      <c r="AD34" s="22">
        <f>('Ratios Calculated fix'!AD34-'Ratios Calculated fix'!AD$428)/('Ratios Calculated fix'!AD$429-'Ratios Calculated fix'!AD$428)</f>
        <v>0.44225274277295656</v>
      </c>
      <c r="AE34" s="22">
        <f>('Ratios Calculated fix'!AE34-'Ratios Calculated fix'!AE$428)/('Ratios Calculated fix'!AE$429-'Ratios Calculated fix'!AE$428)</f>
        <v>0.5493319066190675</v>
      </c>
      <c r="AF34" s="22">
        <f>('Ratios Calculated fix'!AF34-'Ratios Calculated fix'!AF$428)/('Ratios Calculated fix'!AF$429-'Ratios Calculated fix'!AF$428)</f>
        <v>0.43659686718507806</v>
      </c>
      <c r="AG34" s="22" t="e">
        <f>('Ratios Calculated fix'!AG34-'Ratios Calculated fix'!AG$428)/('Ratios Calculated fix'!AG$429-'Ratios Calculated fix'!AG$428)</f>
        <v>#DIV/0!</v>
      </c>
      <c r="AH34" s="22" t="e">
        <f>('Ratios Calculated fix'!AH34-'Ratios Calculated fix'!AH$428)/('Ratios Calculated fix'!AH$429-'Ratios Calculated fix'!AH$428)</f>
        <v>#DIV/0!</v>
      </c>
      <c r="AI34" s="22">
        <f>('Ratios Calculated fix'!AI34-'Ratios Calculated fix'!AI$428)/('Ratios Calculated fix'!AI$429-'Ratios Calculated fix'!AI$428)</f>
        <v>0.58115270293589039</v>
      </c>
      <c r="AJ34" s="22">
        <f>('Ratios Calculated fix'!AJ34-'Ratios Calculated fix'!AJ$428)/('Ratios Calculated fix'!AJ$429-'Ratios Calculated fix'!AJ$428)</f>
        <v>0.19608021790576094</v>
      </c>
      <c r="AK34" s="22" t="e">
        <f>('Ratios Calculated fix'!AK34-'Ratios Calculated fix'!AK$428)/('Ratios Calculated fix'!AK$429-'Ratios Calculated fix'!AK$428)</f>
        <v>#DIV/0!</v>
      </c>
      <c r="AL34" s="22" t="e">
        <f>('Ratios Calculated fix'!AL34-'Ratios Calculated fix'!AL$428)/('Ratios Calculated fix'!AL$429-'Ratios Calculated fix'!AL$428)</f>
        <v>#DIV/0!</v>
      </c>
      <c r="AM34" s="22">
        <f>('Ratios Calculated fix'!AM34-'Ratios Calculated fix'!AM$428)/('Ratios Calculated fix'!AM$429-'Ratios Calculated fix'!AM$428)</f>
        <v>0.71016629392938735</v>
      </c>
      <c r="AN34" s="22">
        <f>('Ratios Calculated fix'!AN34-'Ratios Calculated fix'!AN$428)/('Ratios Calculated fix'!AN$429-'Ratios Calculated fix'!AN$428)</f>
        <v>0.8039948157815392</v>
      </c>
      <c r="AO34" s="22">
        <f>('Ratios Calculated fix'!AO34-'Ratios Calculated fix'!AO$428)/('Ratios Calculated fix'!AO$429-'Ratios Calculated fix'!AO$428)</f>
        <v>5.4990495034887024E-2</v>
      </c>
      <c r="AP34" s="22">
        <f>('Ratios Calculated fix'!AP34-'Ratios Calculated fix'!AP$428)/('Ratios Calculated fix'!AP$429-'Ratios Calculated fix'!AP$428)</f>
        <v>0.3605846284603359</v>
      </c>
      <c r="AQ34" s="22">
        <f>('Ratios Calculated fix'!AQ34-'Ratios Calculated fix'!AQ$428)/('Ratios Calculated fix'!AQ$429-'Ratios Calculated fix'!AQ$428)</f>
        <v>0.68093548972954276</v>
      </c>
      <c r="AR34" s="22">
        <f>('Ratios Calculated fix'!AR34-'Ratios Calculated fix'!AR$428)/('Ratios Calculated fix'!AR$429-'Ratios Calculated fix'!AR$428)</f>
        <v>0.54401177181326055</v>
      </c>
      <c r="AS34" s="22">
        <f>('Ratios Calculated fix'!AS34-'Ratios Calculated fix'!AS$428)/('Ratios Calculated fix'!AS$429-'Ratios Calculated fix'!AS$428)</f>
        <v>0.47011372371456567</v>
      </c>
      <c r="AT34" s="22">
        <f>('Ratios Calculated fix'!AT34-'Ratios Calculated fix'!AT$428)/('Ratios Calculated fix'!AT$429-'Ratios Calculated fix'!AT$428)</f>
        <v>0.42830226001565319</v>
      </c>
      <c r="AU34" s="22">
        <f>('Ratios Calculated fix'!AU34-'Ratios Calculated fix'!AU$428)/('Ratios Calculated fix'!AU$429-'Ratios Calculated fix'!AU$428)</f>
        <v>0.19004951377279364</v>
      </c>
      <c r="AV34" s="22" t="e">
        <f>('Ratios Calculated fix'!AV34-'Ratios Calculated fix'!AV$428)/('Ratios Calculated fix'!AV$429-'Ratios Calculated fix'!AV$428)</f>
        <v>#DIV/0!</v>
      </c>
      <c r="AW34" s="22" t="e">
        <f>('Ratios Calculated fix'!AW34-'Ratios Calculated fix'!AW$428)/('Ratios Calculated fix'!AW$429-'Ratios Calculated fix'!AW$428)</f>
        <v>#DIV/0!</v>
      </c>
      <c r="AX34" s="22" t="e">
        <f>('Ratios Calculated fix'!AX34-'Ratios Calculated fix'!AX$428)/('Ratios Calculated fix'!AX$429-'Ratios Calculated fix'!AX$428)</f>
        <v>#DIV/0!</v>
      </c>
      <c r="AY34" s="22">
        <f>('Ratios Calculated fix'!AY34-'Ratios Calculated fix'!AY$428)/('Ratios Calculated fix'!AY$429-'Ratios Calculated fix'!AY$428)</f>
        <v>0.74496394687475742</v>
      </c>
      <c r="AZ34" s="22">
        <f>('Ratios Calculated fix'!AZ34-'Ratios Calculated fix'!AZ$428)/('Ratios Calculated fix'!AZ$429-'Ratios Calculated fix'!AZ$428)</f>
        <v>0.76657362211795876</v>
      </c>
      <c r="BA34" s="22">
        <f>('Ratios Calculated fix'!BA34-'Ratios Calculated fix'!BA$428)/('Ratios Calculated fix'!BA$429-'Ratios Calculated fix'!BA$428)</f>
        <v>0.22023205930060155</v>
      </c>
      <c r="BB34" s="22" t="e">
        <f>('Ratios Calculated fix'!BB34-'Ratios Calculated fix'!BB$428)/('Ratios Calculated fix'!BB$429-'Ratios Calculated fix'!BB$428)</f>
        <v>#DIV/0!</v>
      </c>
      <c r="BC34" s="22">
        <f>('Ratios Calculated fix'!BC34-'Ratios Calculated fix'!BC$428)/('Ratios Calculated fix'!BC$429-'Ratios Calculated fix'!BC$428)</f>
        <v>0.17940135444921237</v>
      </c>
    </row>
    <row r="35" spans="1:55" x14ac:dyDescent="0.2">
      <c r="A35" s="3" t="s">
        <v>133</v>
      </c>
      <c r="B35" s="3" t="s">
        <v>134</v>
      </c>
      <c r="C35" s="3" t="s">
        <v>113</v>
      </c>
      <c r="D35" s="3">
        <v>67471</v>
      </c>
      <c r="E35" s="3" t="s">
        <v>16</v>
      </c>
      <c r="F35" s="3">
        <v>2019</v>
      </c>
      <c r="G35" s="3" t="s">
        <v>17</v>
      </c>
      <c r="H35" s="4">
        <v>43830</v>
      </c>
      <c r="I35" s="4">
        <v>43875</v>
      </c>
      <c r="J35" s="4">
        <v>43875</v>
      </c>
      <c r="K35" s="5">
        <v>234700000</v>
      </c>
      <c r="L35" s="5">
        <v>236800000</v>
      </c>
      <c r="M35" s="3" t="s">
        <v>135</v>
      </c>
      <c r="N35" s="21">
        <f>('Ratios Calculated fix'!N35-'Ratios Calculated fix'!N$428)/('Ratios Calculated fix'!N$429-'Ratios Calculated fix'!N$428)</f>
        <v>3.8422685154881939E-2</v>
      </c>
      <c r="O35" s="22">
        <f>('Ratios Calculated fix'!O35-'Ratios Calculated fix'!O$428)/('Ratios Calculated fix'!O$429-'Ratios Calculated fix'!O$428)</f>
        <v>3.8422685154881939E-2</v>
      </c>
      <c r="P35" s="22">
        <f>('Ratios Calculated fix'!P35-'Ratios Calculated fix'!P$428)/('Ratios Calculated fix'!P$429-'Ratios Calculated fix'!P$428)</f>
        <v>6.1538035855782476E-3</v>
      </c>
      <c r="Q35" s="22">
        <f>('Ratios Calculated fix'!Q35-'Ratios Calculated fix'!Q$428)/('Ratios Calculated fix'!Q$429-'Ratios Calculated fix'!Q$428)</f>
        <v>0.88036200910089113</v>
      </c>
      <c r="R35" s="22">
        <f>('Ratios Calculated fix'!R35-'Ratios Calculated fix'!R$428)/('Ratios Calculated fix'!R$429-'Ratios Calculated fix'!R$428)</f>
        <v>8.3838012393406366E-2</v>
      </c>
      <c r="S35" s="22">
        <f>('Ratios Calculated fix'!S35-'Ratios Calculated fix'!S$428)/('Ratios Calculated fix'!S$429-'Ratios Calculated fix'!S$428)</f>
        <v>4.5557286092839537E-2</v>
      </c>
      <c r="T35" s="22">
        <f>('Ratios Calculated fix'!T35-'Ratios Calculated fix'!T$428)/('Ratios Calculated fix'!T$429-'Ratios Calculated fix'!T$428)</f>
        <v>7.6511333322836106E-2</v>
      </c>
      <c r="U35" s="22">
        <f>('Ratios Calculated fix'!U35-'Ratios Calculated fix'!U$428)/('Ratios Calculated fix'!U$429-'Ratios Calculated fix'!U$428)</f>
        <v>0.81558912951061202</v>
      </c>
      <c r="V35" s="22">
        <f>('Ratios Calculated fix'!V35-'Ratios Calculated fix'!V$428)/('Ratios Calculated fix'!V$429-'Ratios Calculated fix'!V$428)</f>
        <v>0.71436595726529728</v>
      </c>
      <c r="W35" s="22">
        <f>('Ratios Calculated fix'!W35-'Ratios Calculated fix'!W$428)/('Ratios Calculated fix'!W$429-'Ratios Calculated fix'!W$428)</f>
        <v>0.82810826937741588</v>
      </c>
      <c r="X35" s="22">
        <f>('Ratios Calculated fix'!X35-'Ratios Calculated fix'!X$428)/('Ratios Calculated fix'!X$429-'Ratios Calculated fix'!X$428)</f>
        <v>0.48349683781329428</v>
      </c>
      <c r="Y35" s="22">
        <f>('Ratios Calculated fix'!Y35-'Ratios Calculated fix'!Y$428)/('Ratios Calculated fix'!Y$429-'Ratios Calculated fix'!Y$428)</f>
        <v>0.41984229781816296</v>
      </c>
      <c r="Z35" s="22">
        <f>('Ratios Calculated fix'!Z35-'Ratios Calculated fix'!Z$428)/('Ratios Calculated fix'!Z$429-'Ratios Calculated fix'!Z$428)</f>
        <v>0.51650316218670578</v>
      </c>
      <c r="AA35" s="22">
        <f>('Ratios Calculated fix'!AA35-'Ratios Calculated fix'!AA$428)/('Ratios Calculated fix'!AA$429-'Ratios Calculated fix'!AA$428)</f>
        <v>0.44544113795918483</v>
      </c>
      <c r="AB35" s="22">
        <f>('Ratios Calculated fix'!AB35-'Ratios Calculated fix'!AB$428)/('Ratios Calculated fix'!AB$429-'Ratios Calculated fix'!AB$428)</f>
        <v>0.77211926742013792</v>
      </c>
      <c r="AC35" s="22">
        <f>('Ratios Calculated fix'!AC35-'Ratios Calculated fix'!AC$428)/('Ratios Calculated fix'!AC$429-'Ratios Calculated fix'!AC$428)</f>
        <v>0.43409461963586077</v>
      </c>
      <c r="AD35" s="22">
        <f>('Ratios Calculated fix'!AD35-'Ratios Calculated fix'!AD$428)/('Ratios Calculated fix'!AD$429-'Ratios Calculated fix'!AD$428)</f>
        <v>0.4157393707440421</v>
      </c>
      <c r="AE35" s="22">
        <f>('Ratios Calculated fix'!AE35-'Ratios Calculated fix'!AE$428)/('Ratios Calculated fix'!AE$429-'Ratios Calculated fix'!AE$428)</f>
        <v>0.51262209970489581</v>
      </c>
      <c r="AF35" s="22">
        <f>('Ratios Calculated fix'!AF35-'Ratios Calculated fix'!AF$428)/('Ratios Calculated fix'!AF$429-'Ratios Calculated fix'!AF$428)</f>
        <v>0.36847915858956093</v>
      </c>
      <c r="AG35" s="22" t="e">
        <f>('Ratios Calculated fix'!AG35-'Ratios Calculated fix'!AG$428)/('Ratios Calculated fix'!AG$429-'Ratios Calculated fix'!AG$428)</f>
        <v>#DIV/0!</v>
      </c>
      <c r="AH35" s="22" t="e">
        <f>('Ratios Calculated fix'!AH35-'Ratios Calculated fix'!AH$428)/('Ratios Calculated fix'!AH$429-'Ratios Calculated fix'!AH$428)</f>
        <v>#DIV/0!</v>
      </c>
      <c r="AI35" s="22">
        <f>('Ratios Calculated fix'!AI35-'Ratios Calculated fix'!AI$428)/('Ratios Calculated fix'!AI$429-'Ratios Calculated fix'!AI$428)</f>
        <v>0.52808020837828074</v>
      </c>
      <c r="AJ35" s="22">
        <f>('Ratios Calculated fix'!AJ35-'Ratios Calculated fix'!AJ$428)/('Ratios Calculated fix'!AJ$429-'Ratios Calculated fix'!AJ$428)</f>
        <v>9.2680800362454269E-2</v>
      </c>
      <c r="AK35" s="22" t="e">
        <f>('Ratios Calculated fix'!AK35-'Ratios Calculated fix'!AK$428)/('Ratios Calculated fix'!AK$429-'Ratios Calculated fix'!AK$428)</f>
        <v>#DIV/0!</v>
      </c>
      <c r="AL35" s="22" t="e">
        <f>('Ratios Calculated fix'!AL35-'Ratios Calculated fix'!AL$428)/('Ratios Calculated fix'!AL$429-'Ratios Calculated fix'!AL$428)</f>
        <v>#DIV/0!</v>
      </c>
      <c r="AM35" s="22">
        <f>('Ratios Calculated fix'!AM35-'Ratios Calculated fix'!AM$428)/('Ratios Calculated fix'!AM$429-'Ratios Calculated fix'!AM$428)</f>
        <v>0.71843579050827666</v>
      </c>
      <c r="AN35" s="22">
        <f>('Ratios Calculated fix'!AN35-'Ratios Calculated fix'!AN$428)/('Ratios Calculated fix'!AN$429-'Ratios Calculated fix'!AN$428)</f>
        <v>0.80969735351235828</v>
      </c>
      <c r="AO35" s="22">
        <f>('Ratios Calculated fix'!AO35-'Ratios Calculated fix'!AO$428)/('Ratios Calculated fix'!AO$429-'Ratios Calculated fix'!AO$428)</f>
        <v>6.8542822196057659E-2</v>
      </c>
      <c r="AP35" s="22">
        <f>('Ratios Calculated fix'!AP35-'Ratios Calculated fix'!AP$428)/('Ratios Calculated fix'!AP$429-'Ratios Calculated fix'!AP$428)</f>
        <v>0.36709379636845862</v>
      </c>
      <c r="AQ35" s="22">
        <f>('Ratios Calculated fix'!AQ35-'Ratios Calculated fix'!AQ$428)/('Ratios Calculated fix'!AQ$429-'Ratios Calculated fix'!AQ$428)</f>
        <v>0.63059369832049694</v>
      </c>
      <c r="AR35" s="22">
        <f>('Ratios Calculated fix'!AR35-'Ratios Calculated fix'!AR$428)/('Ratios Calculated fix'!AR$429-'Ratios Calculated fix'!AR$428)</f>
        <v>0.35635557663090822</v>
      </c>
      <c r="AS35" s="22">
        <f>('Ratios Calculated fix'!AS35-'Ratios Calculated fix'!AS$428)/('Ratios Calculated fix'!AS$429-'Ratios Calculated fix'!AS$428)</f>
        <v>0.3338304313504834</v>
      </c>
      <c r="AT35" s="22">
        <f>('Ratios Calculated fix'!AT35-'Ratios Calculated fix'!AT$428)/('Ratios Calculated fix'!AT$429-'Ratios Calculated fix'!AT$428)</f>
        <v>0.35118924479628594</v>
      </c>
      <c r="AU35" s="22">
        <f>('Ratios Calculated fix'!AU35-'Ratios Calculated fix'!AU$428)/('Ratios Calculated fix'!AU$429-'Ratios Calculated fix'!AU$428)</f>
        <v>0.26167697979873727</v>
      </c>
      <c r="AV35" s="22" t="e">
        <f>('Ratios Calculated fix'!AV35-'Ratios Calculated fix'!AV$428)/('Ratios Calculated fix'!AV$429-'Ratios Calculated fix'!AV$428)</f>
        <v>#DIV/0!</v>
      </c>
      <c r="AW35" s="22" t="e">
        <f>('Ratios Calculated fix'!AW35-'Ratios Calculated fix'!AW$428)/('Ratios Calculated fix'!AW$429-'Ratios Calculated fix'!AW$428)</f>
        <v>#DIV/0!</v>
      </c>
      <c r="AX35" s="22" t="e">
        <f>('Ratios Calculated fix'!AX35-'Ratios Calculated fix'!AX$428)/('Ratios Calculated fix'!AX$429-'Ratios Calculated fix'!AX$428)</f>
        <v>#DIV/0!</v>
      </c>
      <c r="AY35" s="22">
        <f>('Ratios Calculated fix'!AY35-'Ratios Calculated fix'!AY$428)/('Ratios Calculated fix'!AY$429-'Ratios Calculated fix'!AY$428)</f>
        <v>0.74602124203230669</v>
      </c>
      <c r="AZ35" s="22">
        <f>('Ratios Calculated fix'!AZ35-'Ratios Calculated fix'!AZ$428)/('Ratios Calculated fix'!AZ$429-'Ratios Calculated fix'!AZ$428)</f>
        <v>0.76934377952299293</v>
      </c>
      <c r="BA35" s="22">
        <f>('Ratios Calculated fix'!BA35-'Ratios Calculated fix'!BA$428)/('Ratios Calculated fix'!BA$429-'Ratios Calculated fix'!BA$428)</f>
        <v>0.22254158998730564</v>
      </c>
      <c r="BB35" s="22" t="e">
        <f>('Ratios Calculated fix'!BB35-'Ratios Calculated fix'!BB$428)/('Ratios Calculated fix'!BB$429-'Ratios Calculated fix'!BB$428)</f>
        <v>#DIV/0!</v>
      </c>
      <c r="BC35" s="22">
        <f>('Ratios Calculated fix'!BC35-'Ratios Calculated fix'!BC$428)/('Ratios Calculated fix'!BC$429-'Ratios Calculated fix'!BC$428)</f>
        <v>0.28929742823346632</v>
      </c>
    </row>
    <row r="36" spans="1:55" x14ac:dyDescent="0.2">
      <c r="A36" s="3" t="s">
        <v>19</v>
      </c>
      <c r="B36" s="3" t="s">
        <v>20</v>
      </c>
      <c r="C36" s="3" t="s">
        <v>15</v>
      </c>
      <c r="D36" s="3">
        <v>445771</v>
      </c>
      <c r="E36" s="3" t="s">
        <v>16</v>
      </c>
      <c r="F36" s="3">
        <v>2019</v>
      </c>
      <c r="G36" s="3" t="s">
        <v>17</v>
      </c>
      <c r="H36" s="4">
        <v>43830</v>
      </c>
      <c r="I36" s="4">
        <v>43885</v>
      </c>
      <c r="J36" s="4">
        <v>43885</v>
      </c>
      <c r="K36" s="5">
        <v>162873911</v>
      </c>
      <c r="L36" s="5">
        <v>164117933</v>
      </c>
      <c r="M36" s="3" t="s">
        <v>21</v>
      </c>
      <c r="N36" s="21">
        <f>('Ratios Calculated fix'!N36-'Ratios Calculated fix'!N$428)/('Ratios Calculated fix'!N$429-'Ratios Calculated fix'!N$428)</f>
        <v>7.1314216256753146E-2</v>
      </c>
      <c r="O36" s="22">
        <f>('Ratios Calculated fix'!O36-'Ratios Calculated fix'!O$428)/('Ratios Calculated fix'!O$429-'Ratios Calculated fix'!O$428)</f>
        <v>5.6856932190849342E-2</v>
      </c>
      <c r="P36" s="22">
        <f>('Ratios Calculated fix'!P36-'Ratios Calculated fix'!P$428)/('Ratios Calculated fix'!P$429-'Ratios Calculated fix'!P$428)</f>
        <v>7.4279121992817276E-2</v>
      </c>
      <c r="Q36" s="22">
        <f>('Ratios Calculated fix'!Q36-'Ratios Calculated fix'!Q$428)/('Ratios Calculated fix'!Q$429-'Ratios Calculated fix'!Q$428)</f>
        <v>0.8689674482585481</v>
      </c>
      <c r="R36" s="22">
        <f>('Ratios Calculated fix'!R36-'Ratios Calculated fix'!R$428)/('Ratios Calculated fix'!R$429-'Ratios Calculated fix'!R$428)</f>
        <v>3.1196518410230679E-2</v>
      </c>
      <c r="S36" s="22">
        <f>('Ratios Calculated fix'!S36-'Ratios Calculated fix'!S$428)/('Ratios Calculated fix'!S$429-'Ratios Calculated fix'!S$428)</f>
        <v>4.1837956728931836E-3</v>
      </c>
      <c r="T36" s="22">
        <f>('Ratios Calculated fix'!T36-'Ratios Calculated fix'!T$428)/('Ratios Calculated fix'!T$429-'Ratios Calculated fix'!T$428)</f>
        <v>3.077412604649906E-2</v>
      </c>
      <c r="U36" s="22">
        <f>('Ratios Calculated fix'!U36-'Ratios Calculated fix'!U$428)/('Ratios Calculated fix'!U$429-'Ratios Calculated fix'!U$428)</f>
        <v>0.80792056537036483</v>
      </c>
      <c r="V36" s="22">
        <f>('Ratios Calculated fix'!V36-'Ratios Calculated fix'!V$428)/('Ratios Calculated fix'!V$429-'Ratios Calculated fix'!V$428)</f>
        <v>0.70845414001746088</v>
      </c>
      <c r="W36" s="22">
        <f>('Ratios Calculated fix'!W36-'Ratios Calculated fix'!W$428)/('Ratios Calculated fix'!W$429-'Ratios Calculated fix'!W$428)</f>
        <v>0.82019780410735266</v>
      </c>
      <c r="X36" s="22">
        <f>('Ratios Calculated fix'!X36-'Ratios Calculated fix'!X$428)/('Ratios Calculated fix'!X$429-'Ratios Calculated fix'!X$428)</f>
        <v>0.42299430766945323</v>
      </c>
      <c r="Y36" s="22">
        <f>('Ratios Calculated fix'!Y36-'Ratios Calculated fix'!Y$428)/('Ratios Calculated fix'!Y$429-'Ratios Calculated fix'!Y$428)</f>
        <v>0.50927085027201358</v>
      </c>
      <c r="Z36" s="22">
        <f>('Ratios Calculated fix'!Z36-'Ratios Calculated fix'!Z$428)/('Ratios Calculated fix'!Z$429-'Ratios Calculated fix'!Z$428)</f>
        <v>0.57700569233054677</v>
      </c>
      <c r="AA36" s="22">
        <f>('Ratios Calculated fix'!AA36-'Ratios Calculated fix'!AA$428)/('Ratios Calculated fix'!AA$429-'Ratios Calculated fix'!AA$428)</f>
        <v>0.28642470823449828</v>
      </c>
      <c r="AB36" s="22">
        <f>('Ratios Calculated fix'!AB36-'Ratios Calculated fix'!AB$428)/('Ratios Calculated fix'!AB$429-'Ratios Calculated fix'!AB$428)</f>
        <v>0.89970626322090275</v>
      </c>
      <c r="AC36" s="22">
        <f>('Ratios Calculated fix'!AC36-'Ratios Calculated fix'!AC$428)/('Ratios Calculated fix'!AC$429-'Ratios Calculated fix'!AC$428)</f>
        <v>0.37669292665903947</v>
      </c>
      <c r="AD36" s="22">
        <f>('Ratios Calculated fix'!AD36-'Ratios Calculated fix'!AD$428)/('Ratios Calculated fix'!AD$429-'Ratios Calculated fix'!AD$428)</f>
        <v>0.24381434225450194</v>
      </c>
      <c r="AE36" s="22">
        <f>('Ratios Calculated fix'!AE36-'Ratios Calculated fix'!AE$428)/('Ratios Calculated fix'!AE$429-'Ratios Calculated fix'!AE$428)</f>
        <v>0.33503168399472411</v>
      </c>
      <c r="AF36" s="22">
        <f>('Ratios Calculated fix'!AF36-'Ratios Calculated fix'!AF$428)/('Ratios Calculated fix'!AF$429-'Ratios Calculated fix'!AF$428)</f>
        <v>0.3618331446329357</v>
      </c>
      <c r="AG36" s="22" t="e">
        <f>('Ratios Calculated fix'!AG36-'Ratios Calculated fix'!AG$428)/('Ratios Calculated fix'!AG$429-'Ratios Calculated fix'!AG$428)</f>
        <v>#DIV/0!</v>
      </c>
      <c r="AH36" s="22" t="e">
        <f>('Ratios Calculated fix'!AH36-'Ratios Calculated fix'!AH$428)/('Ratios Calculated fix'!AH$429-'Ratios Calculated fix'!AH$428)</f>
        <v>#DIV/0!</v>
      </c>
      <c r="AI36" s="22">
        <f>('Ratios Calculated fix'!AI36-'Ratios Calculated fix'!AI$428)/('Ratios Calculated fix'!AI$429-'Ratios Calculated fix'!AI$428)</f>
        <v>0.52775852987361582</v>
      </c>
      <c r="AJ36" s="22">
        <f>('Ratios Calculated fix'!AJ36-'Ratios Calculated fix'!AJ$428)/('Ratios Calculated fix'!AJ$429-'Ratios Calculated fix'!AJ$428)</f>
        <v>0.17475611403052102</v>
      </c>
      <c r="AK36" s="22" t="e">
        <f>('Ratios Calculated fix'!AK36-'Ratios Calculated fix'!AK$428)/('Ratios Calculated fix'!AK$429-'Ratios Calculated fix'!AK$428)</f>
        <v>#DIV/0!</v>
      </c>
      <c r="AL36" s="22" t="e">
        <f>('Ratios Calculated fix'!AL36-'Ratios Calculated fix'!AL$428)/('Ratios Calculated fix'!AL$429-'Ratios Calculated fix'!AL$428)</f>
        <v>#DIV/0!</v>
      </c>
      <c r="AM36" s="22">
        <f>('Ratios Calculated fix'!AM36-'Ratios Calculated fix'!AM$428)/('Ratios Calculated fix'!AM$429-'Ratios Calculated fix'!AM$428)</f>
        <v>0.71257457071782893</v>
      </c>
      <c r="AN36" s="22">
        <f>('Ratios Calculated fix'!AN36-'Ratios Calculated fix'!AN$428)/('Ratios Calculated fix'!AN$429-'Ratios Calculated fix'!AN$428)</f>
        <v>0.80680352921053944</v>
      </c>
      <c r="AO36" s="22">
        <f>('Ratios Calculated fix'!AO36-'Ratios Calculated fix'!AO$428)/('Ratios Calculated fix'!AO$429-'Ratios Calculated fix'!AO$428)</f>
        <v>0.20219996751143013</v>
      </c>
      <c r="AP36" s="22">
        <f>('Ratios Calculated fix'!AP36-'Ratios Calculated fix'!AP$428)/('Ratios Calculated fix'!AP$429-'Ratios Calculated fix'!AP$428)</f>
        <v>0.3620330790405008</v>
      </c>
      <c r="AQ36" s="22">
        <f>('Ratios Calculated fix'!AQ36-'Ratios Calculated fix'!AQ$428)/('Ratios Calculated fix'!AQ$429-'Ratios Calculated fix'!AQ$428)</f>
        <v>0.71484776429874819</v>
      </c>
      <c r="AR36" s="22">
        <f>('Ratios Calculated fix'!AR36-'Ratios Calculated fix'!AR$428)/('Ratios Calculated fix'!AR$429-'Ratios Calculated fix'!AR$428)</f>
        <v>0.34004396060849196</v>
      </c>
      <c r="AS36" s="22">
        <f>('Ratios Calculated fix'!AS36-'Ratios Calculated fix'!AS$428)/('Ratios Calculated fix'!AS$429-'Ratios Calculated fix'!AS$428)</f>
        <v>0.33708258782787337</v>
      </c>
      <c r="AT36" s="22">
        <f>('Ratios Calculated fix'!AT36-'Ratios Calculated fix'!AT$428)/('Ratios Calculated fix'!AT$429-'Ratios Calculated fix'!AT$428)</f>
        <v>0.51475318075810783</v>
      </c>
      <c r="AU36" s="22">
        <f>('Ratios Calculated fix'!AU36-'Ratios Calculated fix'!AU$428)/('Ratios Calculated fix'!AU$429-'Ratios Calculated fix'!AU$428)</f>
        <v>0.32755499281832418</v>
      </c>
      <c r="AV36" s="22" t="e">
        <f>('Ratios Calculated fix'!AV36-'Ratios Calculated fix'!AV$428)/('Ratios Calculated fix'!AV$429-'Ratios Calculated fix'!AV$428)</f>
        <v>#DIV/0!</v>
      </c>
      <c r="AW36" s="22" t="e">
        <f>('Ratios Calculated fix'!AW36-'Ratios Calculated fix'!AW$428)/('Ratios Calculated fix'!AW$429-'Ratios Calculated fix'!AW$428)</f>
        <v>#DIV/0!</v>
      </c>
      <c r="AX36" s="22" t="e">
        <f>('Ratios Calculated fix'!AX36-'Ratios Calculated fix'!AX$428)/('Ratios Calculated fix'!AX$429-'Ratios Calculated fix'!AX$428)</f>
        <v>#DIV/0!</v>
      </c>
      <c r="AY36" s="22">
        <f>('Ratios Calculated fix'!AY36-'Ratios Calculated fix'!AY$428)/('Ratios Calculated fix'!AY$429-'Ratios Calculated fix'!AY$428)</f>
        <v>0.74465215546665742</v>
      </c>
      <c r="AZ36" s="22">
        <f>('Ratios Calculated fix'!AZ36-'Ratios Calculated fix'!AZ$428)/('Ratios Calculated fix'!AZ$429-'Ratios Calculated fix'!AZ$428)</f>
        <v>0.76671769194274109</v>
      </c>
      <c r="BA36" s="22">
        <f>('Ratios Calculated fix'!BA36-'Ratios Calculated fix'!BA$428)/('Ratios Calculated fix'!BA$429-'Ratios Calculated fix'!BA$428)</f>
        <v>0.22289856426995927</v>
      </c>
      <c r="BB36" s="22" t="e">
        <f>('Ratios Calculated fix'!BB36-'Ratios Calculated fix'!BB$428)/('Ratios Calculated fix'!BB$429-'Ratios Calculated fix'!BB$428)</f>
        <v>#DIV/0!</v>
      </c>
      <c r="BC36" s="22">
        <f>('Ratios Calculated fix'!BC36-'Ratios Calculated fix'!BC$428)/('Ratios Calculated fix'!BC$429-'Ratios Calculated fix'!BC$428)</f>
        <v>0.25082963465372859</v>
      </c>
    </row>
    <row r="37" spans="1:55" x14ac:dyDescent="0.2">
      <c r="A37" s="3" t="s">
        <v>136</v>
      </c>
      <c r="B37" s="3" t="s">
        <v>137</v>
      </c>
      <c r="C37" s="3" t="s">
        <v>138</v>
      </c>
      <c r="D37" s="3">
        <v>254576</v>
      </c>
      <c r="E37" s="3" t="s">
        <v>16</v>
      </c>
      <c r="F37" s="3">
        <v>2019</v>
      </c>
      <c r="G37" s="3" t="s">
        <v>17</v>
      </c>
      <c r="H37" s="4">
        <v>43830</v>
      </c>
      <c r="I37" s="4">
        <v>43889</v>
      </c>
      <c r="J37" s="4">
        <v>43889</v>
      </c>
      <c r="K37" s="5">
        <v>378000000</v>
      </c>
      <c r="L37" s="5">
        <v>378000000</v>
      </c>
      <c r="M37" s="3" t="s">
        <v>139</v>
      </c>
      <c r="N37" s="21">
        <f>('Ratios Calculated fix'!N37-'Ratios Calculated fix'!N$428)/('Ratios Calculated fix'!N$429-'Ratios Calculated fix'!N$428)</f>
        <v>3.8386916805003279E-2</v>
      </c>
      <c r="O37" s="22">
        <f>('Ratios Calculated fix'!O37-'Ratios Calculated fix'!O$428)/('Ratios Calculated fix'!O$429-'Ratios Calculated fix'!O$428)</f>
        <v>3.8386916805003279E-2</v>
      </c>
      <c r="P37" s="22">
        <f>('Ratios Calculated fix'!P37-'Ratios Calculated fix'!P$428)/('Ratios Calculated fix'!P$429-'Ratios Calculated fix'!P$428)</f>
        <v>1.3748812785148832E-2</v>
      </c>
      <c r="Q37" s="22">
        <f>('Ratios Calculated fix'!Q37-'Ratios Calculated fix'!Q$428)/('Ratios Calculated fix'!Q$429-'Ratios Calculated fix'!Q$428)</f>
        <v>0.87198564824154401</v>
      </c>
      <c r="R37" s="22">
        <f>('Ratios Calculated fix'!R37-'Ratios Calculated fix'!R$428)/('Ratios Calculated fix'!R$429-'Ratios Calculated fix'!R$428)</f>
        <v>0.15891205291293189</v>
      </c>
      <c r="S37" s="22">
        <f>('Ratios Calculated fix'!S37-'Ratios Calculated fix'!S$428)/('Ratios Calculated fix'!S$429-'Ratios Calculated fix'!S$428)</f>
        <v>1.1429973364605571E-3</v>
      </c>
      <c r="T37" s="22">
        <f>('Ratios Calculated fix'!T37-'Ratios Calculated fix'!T$428)/('Ratios Calculated fix'!T$429-'Ratios Calculated fix'!T$428)</f>
        <v>0.16039967932056498</v>
      </c>
      <c r="U37" s="22">
        <f>('Ratios Calculated fix'!U37-'Ratios Calculated fix'!U$428)/('Ratios Calculated fix'!U$429-'Ratios Calculated fix'!U$428)</f>
        <v>0.81393791568495222</v>
      </c>
      <c r="V37" s="22">
        <f>('Ratios Calculated fix'!V37-'Ratios Calculated fix'!V$428)/('Ratios Calculated fix'!V$429-'Ratios Calculated fix'!V$428)</f>
        <v>0.70839896967452709</v>
      </c>
      <c r="W37" s="22">
        <f>('Ratios Calculated fix'!W37-'Ratios Calculated fix'!W$428)/('Ratios Calculated fix'!W$429-'Ratios Calculated fix'!W$428)</f>
        <v>0.82712913675700328</v>
      </c>
      <c r="X37" s="22">
        <f>('Ratios Calculated fix'!X37-'Ratios Calculated fix'!X$428)/('Ratios Calculated fix'!X$429-'Ratios Calculated fix'!X$428)</f>
        <v>9.0936304242705962E-2</v>
      </c>
      <c r="Y37" s="22">
        <f>('Ratios Calculated fix'!Y37-'Ratios Calculated fix'!Y$428)/('Ratios Calculated fix'!Y$429-'Ratios Calculated fix'!Y$428)</f>
        <v>0.43608293499326811</v>
      </c>
      <c r="Z37" s="22">
        <f>('Ratios Calculated fix'!Z37-'Ratios Calculated fix'!Z$428)/('Ratios Calculated fix'!Z$429-'Ratios Calculated fix'!Z$428)</f>
        <v>0.90906369575729407</v>
      </c>
      <c r="AA37" s="22">
        <f>('Ratios Calculated fix'!AA37-'Ratios Calculated fix'!AA$428)/('Ratios Calculated fix'!AA$429-'Ratios Calculated fix'!AA$428)</f>
        <v>0</v>
      </c>
      <c r="AB37" s="22">
        <f>('Ratios Calculated fix'!AB37-'Ratios Calculated fix'!AB$428)/('Ratios Calculated fix'!AB$429-'Ratios Calculated fix'!AB$428)</f>
        <v>0.81982553101166356</v>
      </c>
      <c r="AC37" s="22">
        <f>('Ratios Calculated fix'!AC37-'Ratios Calculated fix'!AC$428)/('Ratios Calculated fix'!AC$429-'Ratios Calculated fix'!AC$428)</f>
        <v>1</v>
      </c>
      <c r="AD37" s="22">
        <f>('Ratios Calculated fix'!AD37-'Ratios Calculated fix'!AD$428)/('Ratios Calculated fix'!AD$429-'Ratios Calculated fix'!AD$428)</f>
        <v>0.64190638844329329</v>
      </c>
      <c r="AE37" s="22">
        <f>('Ratios Calculated fix'!AE37-'Ratios Calculated fix'!AE$428)/('Ratios Calculated fix'!AE$429-'Ratios Calculated fix'!AE$428)</f>
        <v>0.30233106111922892</v>
      </c>
      <c r="AF37" s="22">
        <f>('Ratios Calculated fix'!AF37-'Ratios Calculated fix'!AF$428)/('Ratios Calculated fix'!AF$429-'Ratios Calculated fix'!AF$428)</f>
        <v>7.0707618393890739E-2</v>
      </c>
      <c r="AG37" s="22" t="e">
        <f>('Ratios Calculated fix'!AG37-'Ratios Calculated fix'!AG$428)/('Ratios Calculated fix'!AG$429-'Ratios Calculated fix'!AG$428)</f>
        <v>#DIV/0!</v>
      </c>
      <c r="AH37" s="22" t="e">
        <f>('Ratios Calculated fix'!AH37-'Ratios Calculated fix'!AH$428)/('Ratios Calculated fix'!AH$429-'Ratios Calculated fix'!AH$428)</f>
        <v>#DIV/0!</v>
      </c>
      <c r="AI37" s="22">
        <f>('Ratios Calculated fix'!AI37-'Ratios Calculated fix'!AI$428)/('Ratios Calculated fix'!AI$429-'Ratios Calculated fix'!AI$428)</f>
        <v>0.55513727161634907</v>
      </c>
      <c r="AJ37" s="22">
        <f>('Ratios Calculated fix'!AJ37-'Ratios Calculated fix'!AJ$428)/('Ratios Calculated fix'!AJ$429-'Ratios Calculated fix'!AJ$428)</f>
        <v>0.33817226945032186</v>
      </c>
      <c r="AK37" s="22" t="e">
        <f>('Ratios Calculated fix'!AK37-'Ratios Calculated fix'!AK$428)/('Ratios Calculated fix'!AK$429-'Ratios Calculated fix'!AK$428)</f>
        <v>#DIV/0!</v>
      </c>
      <c r="AL37" s="22" t="e">
        <f>('Ratios Calculated fix'!AL37-'Ratios Calculated fix'!AL$428)/('Ratios Calculated fix'!AL$429-'Ratios Calculated fix'!AL$428)</f>
        <v>#DIV/0!</v>
      </c>
      <c r="AM37" s="22">
        <f>('Ratios Calculated fix'!AM37-'Ratios Calculated fix'!AM$428)/('Ratios Calculated fix'!AM$429-'Ratios Calculated fix'!AM$428)</f>
        <v>0.68804997090674047</v>
      </c>
      <c r="AN37" s="22">
        <f>('Ratios Calculated fix'!AN37-'Ratios Calculated fix'!AN$428)/('Ratios Calculated fix'!AN$429-'Ratios Calculated fix'!AN$428)</f>
        <v>0.80573019668010237</v>
      </c>
      <c r="AO37" s="22">
        <f>('Ratios Calculated fix'!AO37-'Ratios Calculated fix'!AO$428)/('Ratios Calculated fix'!AO$429-'Ratios Calculated fix'!AO$428)</f>
        <v>6.4014815121985869E-2</v>
      </c>
      <c r="AP37" s="22">
        <f>('Ratios Calculated fix'!AP37-'Ratios Calculated fix'!AP$428)/('Ratios Calculated fix'!AP$429-'Ratios Calculated fix'!AP$428)</f>
        <v>0.39731082304194876</v>
      </c>
      <c r="AQ37" s="22">
        <f>('Ratios Calculated fix'!AQ37-'Ratios Calculated fix'!AQ$428)/('Ratios Calculated fix'!AQ$429-'Ratios Calculated fix'!AQ$428)</f>
        <v>0.32690781296649646</v>
      </c>
      <c r="AR37" s="22">
        <f>('Ratios Calculated fix'!AR37-'Ratios Calculated fix'!AR$428)/('Ratios Calculated fix'!AR$429-'Ratios Calculated fix'!AR$428)</f>
        <v>0.67902914276028503</v>
      </c>
      <c r="AS37" s="22">
        <f>('Ratios Calculated fix'!AS37-'Ratios Calculated fix'!AS$428)/('Ratios Calculated fix'!AS$429-'Ratios Calculated fix'!AS$428)</f>
        <v>0.38362620600266029</v>
      </c>
      <c r="AT37" s="22">
        <f>('Ratios Calculated fix'!AT37-'Ratios Calculated fix'!AT$428)/('Ratios Calculated fix'!AT$429-'Ratios Calculated fix'!AT$428)</f>
        <v>0.53200727445670437</v>
      </c>
      <c r="AU37" s="22">
        <f>('Ratios Calculated fix'!AU37-'Ratios Calculated fix'!AU$428)/('Ratios Calculated fix'!AU$429-'Ratios Calculated fix'!AU$428)</f>
        <v>0.21066220845390768</v>
      </c>
      <c r="AV37" s="22" t="e">
        <f>('Ratios Calculated fix'!AV37-'Ratios Calculated fix'!AV$428)/('Ratios Calculated fix'!AV$429-'Ratios Calculated fix'!AV$428)</f>
        <v>#DIV/0!</v>
      </c>
      <c r="AW37" s="22" t="e">
        <f>('Ratios Calculated fix'!AW37-'Ratios Calculated fix'!AW$428)/('Ratios Calculated fix'!AW$429-'Ratios Calculated fix'!AW$428)</f>
        <v>#DIV/0!</v>
      </c>
      <c r="AX37" s="22" t="e">
        <f>('Ratios Calculated fix'!AX37-'Ratios Calculated fix'!AX$428)/('Ratios Calculated fix'!AX$429-'Ratios Calculated fix'!AX$428)</f>
        <v>#DIV/0!</v>
      </c>
      <c r="AY37" s="22">
        <f>('Ratios Calculated fix'!AY37-'Ratios Calculated fix'!AY$428)/('Ratios Calculated fix'!AY$429-'Ratios Calculated fix'!AY$428)</f>
        <v>0.74639219631298837</v>
      </c>
      <c r="AZ37" s="22">
        <f>('Ratios Calculated fix'!AZ37-'Ratios Calculated fix'!AZ$428)/('Ratios Calculated fix'!AZ$429-'Ratios Calculated fix'!AZ$428)</f>
        <v>0.76998766017193043</v>
      </c>
      <c r="BA37" s="22">
        <f>('Ratios Calculated fix'!BA37-'Ratios Calculated fix'!BA$428)/('Ratios Calculated fix'!BA$429-'Ratios Calculated fix'!BA$428)</f>
        <v>0.22139771090077129</v>
      </c>
      <c r="BB37" s="22" t="e">
        <f>('Ratios Calculated fix'!BB37-'Ratios Calculated fix'!BB$428)/('Ratios Calculated fix'!BB$429-'Ratios Calculated fix'!BB$428)</f>
        <v>#DIV/0!</v>
      </c>
      <c r="BC37" s="22">
        <f>('Ratios Calculated fix'!BC37-'Ratios Calculated fix'!BC$428)/('Ratios Calculated fix'!BC$429-'Ratios Calculated fix'!BC$428)</f>
        <v>0.11214041460245283</v>
      </c>
    </row>
    <row r="38" spans="1:55" x14ac:dyDescent="0.2">
      <c r="A38" s="3" t="s">
        <v>57</v>
      </c>
      <c r="B38" s="3" t="s">
        <v>58</v>
      </c>
      <c r="C38" s="3" t="s">
        <v>59</v>
      </c>
      <c r="D38" s="3">
        <v>185217</v>
      </c>
      <c r="E38" s="3" t="s">
        <v>16</v>
      </c>
      <c r="F38" s="3">
        <v>2019</v>
      </c>
      <c r="G38" s="3" t="s">
        <v>17</v>
      </c>
      <c r="H38" s="4">
        <v>43738</v>
      </c>
      <c r="I38" s="4">
        <v>43795</v>
      </c>
      <c r="J38" s="4">
        <v>43854</v>
      </c>
      <c r="K38" s="5">
        <v>220500000</v>
      </c>
      <c r="L38" s="5">
        <v>222100000</v>
      </c>
      <c r="M38" s="3" t="s">
        <v>60</v>
      </c>
      <c r="N38" s="21">
        <f>('Ratios Calculated fix'!N38-'Ratios Calculated fix'!N$428)/('Ratios Calculated fix'!N$429-'Ratios Calculated fix'!N$428)</f>
        <v>9.2482612742714271E-2</v>
      </c>
      <c r="O38" s="22">
        <f>('Ratios Calculated fix'!O38-'Ratios Calculated fix'!O$428)/('Ratios Calculated fix'!O$429-'Ratios Calculated fix'!O$428)</f>
        <v>8.4683637535627798E-2</v>
      </c>
      <c r="P38" s="22">
        <f>('Ratios Calculated fix'!P38-'Ratios Calculated fix'!P$428)/('Ratios Calculated fix'!P$429-'Ratios Calculated fix'!P$428)</f>
        <v>0.13692704795603017</v>
      </c>
      <c r="Q38" s="22">
        <f>('Ratios Calculated fix'!Q38-'Ratios Calculated fix'!Q$428)/('Ratios Calculated fix'!Q$429-'Ratios Calculated fix'!Q$428)</f>
        <v>0.86867573521795138</v>
      </c>
      <c r="R38" s="22">
        <f>('Ratios Calculated fix'!R38-'Ratios Calculated fix'!R$428)/('Ratios Calculated fix'!R$429-'Ratios Calculated fix'!R$428)</f>
        <v>5.8979806120316128E-2</v>
      </c>
      <c r="S38" s="22">
        <f>('Ratios Calculated fix'!S38-'Ratios Calculated fix'!S$428)/('Ratios Calculated fix'!S$429-'Ratios Calculated fix'!S$428)</f>
        <v>9.793361273505323E-3</v>
      </c>
      <c r="T38" s="22">
        <f>('Ratios Calculated fix'!T38-'Ratios Calculated fix'!T$428)/('Ratios Calculated fix'!T$429-'Ratios Calculated fix'!T$428)</f>
        <v>5.7841374424891331E-2</v>
      </c>
      <c r="U38" s="22">
        <f>('Ratios Calculated fix'!U38-'Ratios Calculated fix'!U$428)/('Ratios Calculated fix'!U$429-'Ratios Calculated fix'!U$428)</f>
        <v>0.80839720805918558</v>
      </c>
      <c r="V38" s="22">
        <f>('Ratios Calculated fix'!V38-'Ratios Calculated fix'!V$428)/('Ratios Calculated fix'!V$429-'Ratios Calculated fix'!V$428)</f>
        <v>0.70858789513042919</v>
      </c>
      <c r="W38" s="22">
        <f>('Ratios Calculated fix'!W38-'Ratios Calculated fix'!W$428)/('Ratios Calculated fix'!W$429-'Ratios Calculated fix'!W$428)</f>
        <v>0.82072553549096572</v>
      </c>
      <c r="X38" s="22">
        <f>('Ratios Calculated fix'!X38-'Ratios Calculated fix'!X$428)/('Ratios Calculated fix'!X$429-'Ratios Calculated fix'!X$428)</f>
        <v>0.20861594339043946</v>
      </c>
      <c r="Y38" s="22">
        <f>('Ratios Calculated fix'!Y38-'Ratios Calculated fix'!Y$428)/('Ratios Calculated fix'!Y$429-'Ratios Calculated fix'!Y$428)</f>
        <v>0.49067740658243564</v>
      </c>
      <c r="Z38" s="22">
        <f>('Ratios Calculated fix'!Z38-'Ratios Calculated fix'!Z$428)/('Ratios Calculated fix'!Z$429-'Ratios Calculated fix'!Z$428)</f>
        <v>0.79138405660956057</v>
      </c>
      <c r="AA38" s="22">
        <f>('Ratios Calculated fix'!AA38-'Ratios Calculated fix'!AA$428)/('Ratios Calculated fix'!AA$429-'Ratios Calculated fix'!AA$428)</f>
        <v>6.7503136551530701E-2</v>
      </c>
      <c r="AB38" s="22">
        <f>('Ratios Calculated fix'!AB38-'Ratios Calculated fix'!AB$428)/('Ratios Calculated fix'!AB$429-'Ratios Calculated fix'!AB$428)</f>
        <v>0.91644826479611485</v>
      </c>
      <c r="AC38" s="22">
        <f>('Ratios Calculated fix'!AC38-'Ratios Calculated fix'!AC$428)/('Ratios Calculated fix'!AC$429-'Ratios Calculated fix'!AC$428)</f>
        <v>0.3102844749571258</v>
      </c>
      <c r="AD38" s="22">
        <f>('Ratios Calculated fix'!AD38-'Ratios Calculated fix'!AD$428)/('Ratios Calculated fix'!AD$429-'Ratios Calculated fix'!AD$428)</f>
        <v>0.33062216218201335</v>
      </c>
      <c r="AE38" s="22">
        <f>('Ratios Calculated fix'!AE38-'Ratios Calculated fix'!AE$428)/('Ratios Calculated fix'!AE$429-'Ratios Calculated fix'!AE$428)</f>
        <v>0.43386700000465112</v>
      </c>
      <c r="AF38" s="22">
        <f>('Ratios Calculated fix'!AF38-'Ratios Calculated fix'!AF$428)/('Ratios Calculated fix'!AF$429-'Ratios Calculated fix'!AF$428)</f>
        <v>0.39348647654508212</v>
      </c>
      <c r="AG38" s="22" t="e">
        <f>('Ratios Calculated fix'!AG38-'Ratios Calculated fix'!AG$428)/('Ratios Calculated fix'!AG$429-'Ratios Calculated fix'!AG$428)</f>
        <v>#DIV/0!</v>
      </c>
      <c r="AH38" s="22" t="e">
        <f>('Ratios Calculated fix'!AH38-'Ratios Calculated fix'!AH$428)/('Ratios Calculated fix'!AH$429-'Ratios Calculated fix'!AH$428)</f>
        <v>#DIV/0!</v>
      </c>
      <c r="AI38" s="22">
        <f>('Ratios Calculated fix'!AI38-'Ratios Calculated fix'!AI$428)/('Ratios Calculated fix'!AI$429-'Ratios Calculated fix'!AI$428)</f>
        <v>0.53925477512611741</v>
      </c>
      <c r="AJ38" s="22">
        <f>('Ratios Calculated fix'!AJ38-'Ratios Calculated fix'!AJ$428)/('Ratios Calculated fix'!AJ$429-'Ratios Calculated fix'!AJ$428)</f>
        <v>0.35286595239092905</v>
      </c>
      <c r="AK38" s="22" t="e">
        <f>('Ratios Calculated fix'!AK38-'Ratios Calculated fix'!AK$428)/('Ratios Calculated fix'!AK$429-'Ratios Calculated fix'!AK$428)</f>
        <v>#DIV/0!</v>
      </c>
      <c r="AL38" s="22" t="e">
        <f>('Ratios Calculated fix'!AL38-'Ratios Calculated fix'!AL$428)/('Ratios Calculated fix'!AL$429-'Ratios Calculated fix'!AL$428)</f>
        <v>#DIV/0!</v>
      </c>
      <c r="AM38" s="22">
        <f>('Ratios Calculated fix'!AM38-'Ratios Calculated fix'!AM$428)/('Ratios Calculated fix'!AM$429-'Ratios Calculated fix'!AM$428)</f>
        <v>0.71079572729547924</v>
      </c>
      <c r="AN38" s="22">
        <f>('Ratios Calculated fix'!AN38-'Ratios Calculated fix'!AN$428)/('Ratios Calculated fix'!AN$429-'Ratios Calculated fix'!AN$428)</f>
        <v>0.80470750216793707</v>
      </c>
      <c r="AO38" s="22">
        <f>('Ratios Calculated fix'!AO38-'Ratios Calculated fix'!AO$428)/('Ratios Calculated fix'!AO$429-'Ratios Calculated fix'!AO$428)</f>
        <v>8.9849693653342014E-2</v>
      </c>
      <c r="AP38" s="22">
        <f>('Ratios Calculated fix'!AP38-'Ratios Calculated fix'!AP$428)/('Ratios Calculated fix'!AP$429-'Ratios Calculated fix'!AP$428)</f>
        <v>0.36147672334395026</v>
      </c>
      <c r="AQ38" s="22">
        <f>('Ratios Calculated fix'!AQ38-'Ratios Calculated fix'!AQ$428)/('Ratios Calculated fix'!AQ$429-'Ratios Calculated fix'!AQ$428)</f>
        <v>0.68050388055331501</v>
      </c>
      <c r="AR38" s="22">
        <f>('Ratios Calculated fix'!AR38-'Ratios Calculated fix'!AR$428)/('Ratios Calculated fix'!AR$429-'Ratios Calculated fix'!AR$428)</f>
        <v>0.54768371073230382</v>
      </c>
      <c r="AS38" s="22">
        <f>('Ratios Calculated fix'!AS38-'Ratios Calculated fix'!AS$428)/('Ratios Calculated fix'!AS$429-'Ratios Calculated fix'!AS$428)</f>
        <v>0.3279424840897564</v>
      </c>
      <c r="AT38" s="22">
        <f>('Ratios Calculated fix'!AT38-'Ratios Calculated fix'!AT$428)/('Ratios Calculated fix'!AT$429-'Ratios Calculated fix'!AT$428)</f>
        <v>0.52907815616014364</v>
      </c>
      <c r="AU38" s="22">
        <f>('Ratios Calculated fix'!AU38-'Ratios Calculated fix'!AU$428)/('Ratios Calculated fix'!AU$429-'Ratios Calculated fix'!AU$428)</f>
        <v>0.30679035276742245</v>
      </c>
      <c r="AV38" s="22" t="e">
        <f>('Ratios Calculated fix'!AV38-'Ratios Calculated fix'!AV$428)/('Ratios Calculated fix'!AV$429-'Ratios Calculated fix'!AV$428)</f>
        <v>#DIV/0!</v>
      </c>
      <c r="AW38" s="22" t="e">
        <f>('Ratios Calculated fix'!AW38-'Ratios Calculated fix'!AW$428)/('Ratios Calculated fix'!AW$429-'Ratios Calculated fix'!AW$428)</f>
        <v>#DIV/0!</v>
      </c>
      <c r="AX38" s="22" t="e">
        <f>('Ratios Calculated fix'!AX38-'Ratios Calculated fix'!AX$428)/('Ratios Calculated fix'!AX$429-'Ratios Calculated fix'!AX$428)</f>
        <v>#DIV/0!</v>
      </c>
      <c r="AY38" s="22">
        <f>('Ratios Calculated fix'!AY38-'Ratios Calculated fix'!AY$428)/('Ratios Calculated fix'!AY$429-'Ratios Calculated fix'!AY$428)</f>
        <v>0.74554165289791052</v>
      </c>
      <c r="AZ38" s="22">
        <f>('Ratios Calculated fix'!AZ38-'Ratios Calculated fix'!AZ$428)/('Ratios Calculated fix'!AZ$429-'Ratios Calculated fix'!AZ$428)</f>
        <v>0.76782435144016525</v>
      </c>
      <c r="BA38" s="22">
        <f>('Ratios Calculated fix'!BA38-'Ratios Calculated fix'!BA$428)/('Ratios Calculated fix'!BA$429-'Ratios Calculated fix'!BA$428)</f>
        <v>0.22181592060940045</v>
      </c>
      <c r="BB38" s="22" t="e">
        <f>('Ratios Calculated fix'!BB38-'Ratios Calculated fix'!BB$428)/('Ratios Calculated fix'!BB$429-'Ratios Calculated fix'!BB$428)</f>
        <v>#DIV/0!</v>
      </c>
      <c r="BC38" s="22">
        <f>('Ratios Calculated fix'!BC38-'Ratios Calculated fix'!BC$428)/('Ratios Calculated fix'!BC$429-'Ratios Calculated fix'!BC$428)</f>
        <v>0.18026368410719326</v>
      </c>
    </row>
    <row r="39" spans="1:55" x14ac:dyDescent="0.2">
      <c r="A39" s="3" t="s">
        <v>124</v>
      </c>
      <c r="B39" s="3" t="s">
        <v>125</v>
      </c>
      <c r="C39" s="3" t="s">
        <v>34</v>
      </c>
      <c r="D39" s="3">
        <v>65820</v>
      </c>
      <c r="E39" s="3" t="s">
        <v>16</v>
      </c>
      <c r="F39" s="3">
        <v>2019</v>
      </c>
      <c r="G39" s="3" t="s">
        <v>17</v>
      </c>
      <c r="H39" s="4">
        <v>43830</v>
      </c>
      <c r="I39" s="4">
        <v>43873</v>
      </c>
      <c r="J39" s="4">
        <v>43873</v>
      </c>
      <c r="K39" s="5">
        <v>297300000</v>
      </c>
      <c r="L39" s="5">
        <v>308100000</v>
      </c>
      <c r="M39" s="3" t="s">
        <v>126</v>
      </c>
      <c r="N39" s="21">
        <f>('Ratios Calculated fix'!N39-'Ratios Calculated fix'!N$428)/('Ratios Calculated fix'!N$429-'Ratios Calculated fix'!N$428)</f>
        <v>7.1940236999440479E-2</v>
      </c>
      <c r="O39" s="22">
        <f>('Ratios Calculated fix'!O39-'Ratios Calculated fix'!O$428)/('Ratios Calculated fix'!O$429-'Ratios Calculated fix'!O$428)</f>
        <v>4.9473969645845509E-2</v>
      </c>
      <c r="P39" s="22">
        <f>('Ratios Calculated fix'!P39-'Ratios Calculated fix'!P$428)/('Ratios Calculated fix'!P$429-'Ratios Calculated fix'!P$428)</f>
        <v>4.3990117552928865E-2</v>
      </c>
      <c r="Q39" s="22">
        <f>('Ratios Calculated fix'!Q39-'Ratios Calculated fix'!Q$428)/('Ratios Calculated fix'!Q$429-'Ratios Calculated fix'!Q$428)</f>
        <v>0.86985041318292333</v>
      </c>
      <c r="R39" s="22">
        <f>('Ratios Calculated fix'!R39-'Ratios Calculated fix'!R$428)/('Ratios Calculated fix'!R$429-'Ratios Calculated fix'!R$428)</f>
        <v>0.11201822529795441</v>
      </c>
      <c r="S39" s="22">
        <f>('Ratios Calculated fix'!S39-'Ratios Calculated fix'!S$428)/('Ratios Calculated fix'!S$429-'Ratios Calculated fix'!S$428)</f>
        <v>7.0158558152330075E-2</v>
      </c>
      <c r="T39" s="22">
        <f>('Ratios Calculated fix'!T39-'Ratios Calculated fix'!T$428)/('Ratios Calculated fix'!T$429-'Ratios Calculated fix'!T$428)</f>
        <v>0.10055288902282628</v>
      </c>
      <c r="U39" s="22">
        <f>('Ratios Calculated fix'!U39-'Ratios Calculated fix'!U$428)/('Ratios Calculated fix'!U$429-'Ratios Calculated fix'!U$428)</f>
        <v>0.81032723846126209</v>
      </c>
      <c r="V39" s="22">
        <f>('Ratios Calculated fix'!V39-'Ratios Calculated fix'!V$428)/('Ratios Calculated fix'!V$429-'Ratios Calculated fix'!V$428)</f>
        <v>0.71089844613590081</v>
      </c>
      <c r="W39" s="22">
        <f>('Ratios Calculated fix'!W39-'Ratios Calculated fix'!W$428)/('Ratios Calculated fix'!W$429-'Ratios Calculated fix'!W$428)</f>
        <v>0.82258953279160152</v>
      </c>
      <c r="X39" s="22">
        <f>('Ratios Calculated fix'!X39-'Ratios Calculated fix'!X$428)/('Ratios Calculated fix'!X$429-'Ratios Calculated fix'!X$428)</f>
        <v>0.33503501190446855</v>
      </c>
      <c r="Y39" s="22">
        <f>('Ratios Calculated fix'!Y39-'Ratios Calculated fix'!Y$428)/('Ratios Calculated fix'!Y$429-'Ratios Calculated fix'!Y$428)</f>
        <v>0.52650893352157169</v>
      </c>
      <c r="Z39" s="22">
        <f>('Ratios Calculated fix'!Z39-'Ratios Calculated fix'!Z$428)/('Ratios Calculated fix'!Z$429-'Ratios Calculated fix'!Z$428)</f>
        <v>0.66496498809553151</v>
      </c>
      <c r="AA39" s="22">
        <f>('Ratios Calculated fix'!AA39-'Ratios Calculated fix'!AA$428)/('Ratios Calculated fix'!AA$429-'Ratios Calculated fix'!AA$428)</f>
        <v>0.72190323086310826</v>
      </c>
      <c r="AB39" s="22">
        <f>('Ratios Calculated fix'!AB39-'Ratios Calculated fix'!AB$428)/('Ratios Calculated fix'!AB$429-'Ratios Calculated fix'!AB$428)</f>
        <v>0.8638856861878571</v>
      </c>
      <c r="AC39" s="22">
        <f>('Ratios Calculated fix'!AC39-'Ratios Calculated fix'!AC$428)/('Ratios Calculated fix'!AC$429-'Ratios Calculated fix'!AC$428)</f>
        <v>0.29795261021365949</v>
      </c>
      <c r="AD39" s="22">
        <f>('Ratios Calculated fix'!AD39-'Ratios Calculated fix'!AD$428)/('Ratios Calculated fix'!AD$429-'Ratios Calculated fix'!AD$428)</f>
        <v>0.28927994676813729</v>
      </c>
      <c r="AE39" s="22">
        <f>('Ratios Calculated fix'!AE39-'Ratios Calculated fix'!AE$428)/('Ratios Calculated fix'!AE$429-'Ratios Calculated fix'!AE$428)</f>
        <v>0.38679669080447787</v>
      </c>
      <c r="AF39" s="22">
        <f>('Ratios Calculated fix'!AF39-'Ratios Calculated fix'!AF$428)/('Ratios Calculated fix'!AF$429-'Ratios Calculated fix'!AF$428)</f>
        <v>0.36904195400099254</v>
      </c>
      <c r="AG39" s="22" t="e">
        <f>('Ratios Calculated fix'!AG39-'Ratios Calculated fix'!AG$428)/('Ratios Calculated fix'!AG$429-'Ratios Calculated fix'!AG$428)</f>
        <v>#DIV/0!</v>
      </c>
      <c r="AH39" s="22" t="e">
        <f>('Ratios Calculated fix'!AH39-'Ratios Calculated fix'!AH$428)/('Ratios Calculated fix'!AH$429-'Ratios Calculated fix'!AH$428)</f>
        <v>#DIV/0!</v>
      </c>
      <c r="AI39" s="22">
        <f>('Ratios Calculated fix'!AI39-'Ratios Calculated fix'!AI$428)/('Ratios Calculated fix'!AI$429-'Ratios Calculated fix'!AI$428)</f>
        <v>0.54020222782199756</v>
      </c>
      <c r="AJ39" s="22">
        <f>('Ratios Calculated fix'!AJ39-'Ratios Calculated fix'!AJ$428)/('Ratios Calculated fix'!AJ$429-'Ratios Calculated fix'!AJ$428)</f>
        <v>0.19353963830471235</v>
      </c>
      <c r="AK39" s="22" t="e">
        <f>('Ratios Calculated fix'!AK39-'Ratios Calculated fix'!AK$428)/('Ratios Calculated fix'!AK$429-'Ratios Calculated fix'!AK$428)</f>
        <v>#DIV/0!</v>
      </c>
      <c r="AL39" s="22" t="e">
        <f>('Ratios Calculated fix'!AL39-'Ratios Calculated fix'!AL$428)/('Ratios Calculated fix'!AL$429-'Ratios Calculated fix'!AL$428)</f>
        <v>#DIV/0!</v>
      </c>
      <c r="AM39" s="22">
        <f>('Ratios Calculated fix'!AM39-'Ratios Calculated fix'!AM$428)/('Ratios Calculated fix'!AM$429-'Ratios Calculated fix'!AM$428)</f>
        <v>0.71334775886407942</v>
      </c>
      <c r="AN39" s="22">
        <f>('Ratios Calculated fix'!AN39-'Ratios Calculated fix'!AN$428)/('Ratios Calculated fix'!AN$429-'Ratios Calculated fix'!AN$428)</f>
        <v>0.8067913802468496</v>
      </c>
      <c r="AO39" s="22">
        <f>('Ratios Calculated fix'!AO39-'Ratios Calculated fix'!AO$428)/('Ratios Calculated fix'!AO$429-'Ratios Calculated fix'!AO$428)</f>
        <v>0.15394090167285485</v>
      </c>
      <c r="AP39" s="22">
        <f>('Ratios Calculated fix'!AP39-'Ratios Calculated fix'!AP$428)/('Ratios Calculated fix'!AP$429-'Ratios Calculated fix'!AP$428)</f>
        <v>0.36195775523820922</v>
      </c>
      <c r="AQ39" s="22">
        <f>('Ratios Calculated fix'!AQ39-'Ratios Calculated fix'!AQ$428)/('Ratios Calculated fix'!AQ$429-'Ratios Calculated fix'!AQ$428)</f>
        <v>0.69747828791102595</v>
      </c>
      <c r="AR39" s="22">
        <f>('Ratios Calculated fix'!AR39-'Ratios Calculated fix'!AR$428)/('Ratios Calculated fix'!AR$429-'Ratios Calculated fix'!AR$428)</f>
        <v>0.37477938052722193</v>
      </c>
      <c r="AS39" s="22">
        <f>('Ratios Calculated fix'!AS39-'Ratios Calculated fix'!AS$428)/('Ratios Calculated fix'!AS$429-'Ratios Calculated fix'!AS$428)</f>
        <v>0.35229207973642634</v>
      </c>
      <c r="AT39" s="22">
        <f>('Ratios Calculated fix'!AT39-'Ratios Calculated fix'!AT$428)/('Ratios Calculated fix'!AT$429-'Ratios Calculated fix'!AT$428)</f>
        <v>0.49537695365634643</v>
      </c>
      <c r="AU39" s="22">
        <f>('Ratios Calculated fix'!AU39-'Ratios Calculated fix'!AU$428)/('Ratios Calculated fix'!AU$429-'Ratios Calculated fix'!AU$428)</f>
        <v>0.2647605379377263</v>
      </c>
      <c r="AV39" s="22" t="e">
        <f>('Ratios Calculated fix'!AV39-'Ratios Calculated fix'!AV$428)/('Ratios Calculated fix'!AV$429-'Ratios Calculated fix'!AV$428)</f>
        <v>#DIV/0!</v>
      </c>
      <c r="AW39" s="22" t="e">
        <f>('Ratios Calculated fix'!AW39-'Ratios Calculated fix'!AW$428)/('Ratios Calculated fix'!AW$429-'Ratios Calculated fix'!AW$428)</f>
        <v>#DIV/0!</v>
      </c>
      <c r="AX39" s="22" t="e">
        <f>('Ratios Calculated fix'!AX39-'Ratios Calculated fix'!AX$428)/('Ratios Calculated fix'!AX$429-'Ratios Calculated fix'!AX$428)</f>
        <v>#DIV/0!</v>
      </c>
      <c r="AY39" s="22">
        <f>('Ratios Calculated fix'!AY39-'Ratios Calculated fix'!AY$428)/('Ratios Calculated fix'!AY$429-'Ratios Calculated fix'!AY$428)</f>
        <v>0.74614894271949217</v>
      </c>
      <c r="AZ39" s="22">
        <f>('Ratios Calculated fix'!AZ39-'Ratios Calculated fix'!AZ$428)/('Ratios Calculated fix'!AZ$429-'Ratios Calculated fix'!AZ$428)</f>
        <v>0.76916976008365834</v>
      </c>
      <c r="BA39" s="22">
        <f>('Ratios Calculated fix'!BA39-'Ratios Calculated fix'!BA$428)/('Ratios Calculated fix'!BA$429-'Ratios Calculated fix'!BA$428)</f>
        <v>0.22149310800874394</v>
      </c>
      <c r="BB39" s="22" t="e">
        <f>('Ratios Calculated fix'!BB39-'Ratios Calculated fix'!BB$428)/('Ratios Calculated fix'!BB$429-'Ratios Calculated fix'!BB$428)</f>
        <v>#DIV/0!</v>
      </c>
      <c r="BC39" s="22">
        <f>('Ratios Calculated fix'!BC39-'Ratios Calculated fix'!BC$428)/('Ratios Calculated fix'!BC$429-'Ratios Calculated fix'!BC$428)</f>
        <v>0.23851983652998732</v>
      </c>
    </row>
    <row r="40" spans="1:55" x14ac:dyDescent="0.2">
      <c r="A40" s="3" t="s">
        <v>146</v>
      </c>
      <c r="B40" s="3" t="s">
        <v>147</v>
      </c>
      <c r="C40" s="3" t="s">
        <v>45</v>
      </c>
      <c r="D40" s="3">
        <v>378125</v>
      </c>
      <c r="E40" s="3" t="s">
        <v>16</v>
      </c>
      <c r="F40" s="3">
        <v>2019</v>
      </c>
      <c r="G40" s="3" t="s">
        <v>17</v>
      </c>
      <c r="H40" s="4">
        <v>43830</v>
      </c>
      <c r="I40" s="4">
        <v>43864</v>
      </c>
      <c r="J40" s="4">
        <v>43864</v>
      </c>
      <c r="K40" s="5">
        <v>255250000</v>
      </c>
      <c r="L40" s="5">
        <v>256310000</v>
      </c>
      <c r="M40" s="3" t="s">
        <v>148</v>
      </c>
      <c r="N40" s="21">
        <f>('Ratios Calculated fix'!N40-'Ratios Calculated fix'!N$428)/('Ratios Calculated fix'!N$429-'Ratios Calculated fix'!N$428)</f>
        <v>4.7709085174403157E-2</v>
      </c>
      <c r="O40" s="22">
        <f>('Ratios Calculated fix'!O40-'Ratios Calculated fix'!O$428)/('Ratios Calculated fix'!O$429-'Ratios Calculated fix'!O$428)</f>
        <v>3.6107603207231741E-2</v>
      </c>
      <c r="P40" s="22">
        <f>('Ratios Calculated fix'!P40-'Ratios Calculated fix'!P$428)/('Ratios Calculated fix'!P$429-'Ratios Calculated fix'!P$428)</f>
        <v>1.0493627186002974E-2</v>
      </c>
      <c r="Q40" s="22">
        <f>('Ratios Calculated fix'!Q40-'Ratios Calculated fix'!Q$428)/('Ratios Calculated fix'!Q$429-'Ratios Calculated fix'!Q$428)</f>
        <v>0.87155743761718796</v>
      </c>
      <c r="R40" s="22">
        <f>('Ratios Calculated fix'!R40-'Ratios Calculated fix'!R$428)/('Ratios Calculated fix'!R$429-'Ratios Calculated fix'!R$428)</f>
        <v>0.10891738817488228</v>
      </c>
      <c r="S40" s="22">
        <f>('Ratios Calculated fix'!S40-'Ratios Calculated fix'!S$428)/('Ratios Calculated fix'!S$429-'Ratios Calculated fix'!S$428)</f>
        <v>5.4938752299019136E-2</v>
      </c>
      <c r="T40" s="22">
        <f>('Ratios Calculated fix'!T40-'Ratios Calculated fix'!T$428)/('Ratios Calculated fix'!T$429-'Ratios Calculated fix'!T$428)</f>
        <v>0.10016524954541564</v>
      </c>
      <c r="U40" s="22">
        <f>('Ratios Calculated fix'!U40-'Ratios Calculated fix'!U$428)/('Ratios Calculated fix'!U$429-'Ratios Calculated fix'!U$428)</f>
        <v>0.81151541780387704</v>
      </c>
      <c r="V40" s="22">
        <f>('Ratios Calculated fix'!V40-'Ratios Calculated fix'!V$428)/('Ratios Calculated fix'!V$429-'Ratios Calculated fix'!V$428)</f>
        <v>0.71119743484077536</v>
      </c>
      <c r="W40" s="22">
        <f>('Ratios Calculated fix'!W40-'Ratios Calculated fix'!W$428)/('Ratios Calculated fix'!W$429-'Ratios Calculated fix'!W$428)</f>
        <v>0.82391037928396782</v>
      </c>
      <c r="X40" s="22">
        <f>('Ratios Calculated fix'!X40-'Ratios Calculated fix'!X$428)/('Ratios Calculated fix'!X$429-'Ratios Calculated fix'!X$428)</f>
        <v>0.3401009257883828</v>
      </c>
      <c r="Y40" s="22">
        <f>('Ratios Calculated fix'!Y40-'Ratios Calculated fix'!Y$428)/('Ratios Calculated fix'!Y$429-'Ratios Calculated fix'!Y$428)</f>
        <v>0.4554124872391212</v>
      </c>
      <c r="Z40" s="22">
        <f>('Ratios Calculated fix'!Z40-'Ratios Calculated fix'!Z$428)/('Ratios Calculated fix'!Z$429-'Ratios Calculated fix'!Z$428)</f>
        <v>0.6598990742116172</v>
      </c>
      <c r="AA40" s="22">
        <f>('Ratios Calculated fix'!AA40-'Ratios Calculated fix'!AA$428)/('Ratios Calculated fix'!AA$429-'Ratios Calculated fix'!AA$428)</f>
        <v>0.28689211679632343</v>
      </c>
      <c r="AB40" s="22">
        <f>('Ratios Calculated fix'!AB40-'Ratios Calculated fix'!AB$428)/('Ratios Calculated fix'!AB$429-'Ratios Calculated fix'!AB$428)</f>
        <v>0.82602201484990989</v>
      </c>
      <c r="AC40" s="22">
        <f>('Ratios Calculated fix'!AC40-'Ratios Calculated fix'!AC$428)/('Ratios Calculated fix'!AC$429-'Ratios Calculated fix'!AC$428)</f>
        <v>0.16027452980394127</v>
      </c>
      <c r="AD40" s="22">
        <f>('Ratios Calculated fix'!AD40-'Ratios Calculated fix'!AD$428)/('Ratios Calculated fix'!AD$429-'Ratios Calculated fix'!AD$428)</f>
        <v>0.19678962217246079</v>
      </c>
      <c r="AE40" s="22">
        <f>('Ratios Calculated fix'!AE40-'Ratios Calculated fix'!AE$428)/('Ratios Calculated fix'!AE$429-'Ratios Calculated fix'!AE$428)</f>
        <v>0.26967007512116753</v>
      </c>
      <c r="AF40" s="22">
        <f>('Ratios Calculated fix'!AF40-'Ratios Calculated fix'!AF$428)/('Ratios Calculated fix'!AF$429-'Ratios Calculated fix'!AF$428)</f>
        <v>0.33834930083138332</v>
      </c>
      <c r="AG40" s="22" t="e">
        <f>('Ratios Calculated fix'!AG40-'Ratios Calculated fix'!AG$428)/('Ratios Calculated fix'!AG$429-'Ratios Calculated fix'!AG$428)</f>
        <v>#DIV/0!</v>
      </c>
      <c r="AH40" s="22" t="e">
        <f>('Ratios Calculated fix'!AH40-'Ratios Calculated fix'!AH$428)/('Ratios Calculated fix'!AH$429-'Ratios Calculated fix'!AH$428)</f>
        <v>#DIV/0!</v>
      </c>
      <c r="AI40" s="22">
        <f>('Ratios Calculated fix'!AI40-'Ratios Calculated fix'!AI$428)/('Ratios Calculated fix'!AI$429-'Ratios Calculated fix'!AI$428)</f>
        <v>0.54121681963734591</v>
      </c>
      <c r="AJ40" s="22">
        <f>('Ratios Calculated fix'!AJ40-'Ratios Calculated fix'!AJ$428)/('Ratios Calculated fix'!AJ$429-'Ratios Calculated fix'!AJ$428)</f>
        <v>0.14129827031851611</v>
      </c>
      <c r="AK40" s="22" t="e">
        <f>('Ratios Calculated fix'!AK40-'Ratios Calculated fix'!AK$428)/('Ratios Calculated fix'!AK$429-'Ratios Calculated fix'!AK$428)</f>
        <v>#DIV/0!</v>
      </c>
      <c r="AL40" s="22" t="e">
        <f>('Ratios Calculated fix'!AL40-'Ratios Calculated fix'!AL$428)/('Ratios Calculated fix'!AL$429-'Ratios Calculated fix'!AL$428)</f>
        <v>#DIV/0!</v>
      </c>
      <c r="AM40" s="22">
        <f>('Ratios Calculated fix'!AM40-'Ratios Calculated fix'!AM$428)/('Ratios Calculated fix'!AM$429-'Ratios Calculated fix'!AM$428)</f>
        <v>0.7132297638073466</v>
      </c>
      <c r="AN40" s="22">
        <f>('Ratios Calculated fix'!AN40-'Ratios Calculated fix'!AN$428)/('Ratios Calculated fix'!AN$429-'Ratios Calculated fix'!AN$428)</f>
        <v>0.81049721516556761</v>
      </c>
      <c r="AO40" s="22">
        <f>('Ratios Calculated fix'!AO40-'Ratios Calculated fix'!AO$428)/('Ratios Calculated fix'!AO$429-'Ratios Calculated fix'!AO$428)</f>
        <v>0.22168597795183309</v>
      </c>
      <c r="AP40" s="22">
        <f>('Ratios Calculated fix'!AP40-'Ratios Calculated fix'!AP$428)/('Ratios Calculated fix'!AP$429-'Ratios Calculated fix'!AP$428)</f>
        <v>0.36658113988726859</v>
      </c>
      <c r="AQ40" s="22">
        <f>('Ratios Calculated fix'!AQ40-'Ratios Calculated fix'!AQ$428)/('Ratios Calculated fix'!AQ$429-'Ratios Calculated fix'!AQ$428)</f>
        <v>0.65683422091182331</v>
      </c>
      <c r="AR40" s="22">
        <f>('Ratios Calculated fix'!AR40-'Ratios Calculated fix'!AR$428)/('Ratios Calculated fix'!AR$429-'Ratios Calculated fix'!AR$428)</f>
        <v>0.29482250501747326</v>
      </c>
      <c r="AS40" s="22">
        <f>('Ratios Calculated fix'!AS40-'Ratios Calculated fix'!AS$428)/('Ratios Calculated fix'!AS$429-'Ratios Calculated fix'!AS$428)</f>
        <v>0.36323296879149147</v>
      </c>
      <c r="AT40" s="22">
        <f>('Ratios Calculated fix'!AT40-'Ratios Calculated fix'!AT$428)/('Ratios Calculated fix'!AT$429-'Ratios Calculated fix'!AT$428)</f>
        <v>0.46099772398179961</v>
      </c>
      <c r="AU40" s="22">
        <f>('Ratios Calculated fix'!AU40-'Ratios Calculated fix'!AU$428)/('Ratios Calculated fix'!AU$429-'Ratios Calculated fix'!AU$428)</f>
        <v>0.26455175782519891</v>
      </c>
      <c r="AV40" s="22" t="e">
        <f>('Ratios Calculated fix'!AV40-'Ratios Calculated fix'!AV$428)/('Ratios Calculated fix'!AV$429-'Ratios Calculated fix'!AV$428)</f>
        <v>#DIV/0!</v>
      </c>
      <c r="AW40" s="22" t="e">
        <f>('Ratios Calculated fix'!AW40-'Ratios Calculated fix'!AW$428)/('Ratios Calculated fix'!AW$429-'Ratios Calculated fix'!AW$428)</f>
        <v>#DIV/0!</v>
      </c>
      <c r="AX40" s="22" t="e">
        <f>('Ratios Calculated fix'!AX40-'Ratios Calculated fix'!AX$428)/('Ratios Calculated fix'!AX$429-'Ratios Calculated fix'!AX$428)</f>
        <v>#DIV/0!</v>
      </c>
      <c r="AY40" s="22">
        <f>('Ratios Calculated fix'!AY40-'Ratios Calculated fix'!AY$428)/('Ratios Calculated fix'!AY$429-'Ratios Calculated fix'!AY$428)</f>
        <v>0.74670375751771834</v>
      </c>
      <c r="AZ40" s="22">
        <f>('Ratios Calculated fix'!AZ40-'Ratios Calculated fix'!AZ$428)/('Ratios Calculated fix'!AZ$429-'Ratios Calculated fix'!AZ$428)</f>
        <v>0.77013997514518151</v>
      </c>
      <c r="BA40" s="22">
        <f>('Ratios Calculated fix'!BA40-'Ratios Calculated fix'!BA$428)/('Ratios Calculated fix'!BA$429-'Ratios Calculated fix'!BA$428)</f>
        <v>0.2218566632685661</v>
      </c>
      <c r="BB40" s="22" t="e">
        <f>('Ratios Calculated fix'!BB40-'Ratios Calculated fix'!BB$428)/('Ratios Calculated fix'!BB$429-'Ratios Calculated fix'!BB$428)</f>
        <v>#DIV/0!</v>
      </c>
      <c r="BC40" s="22">
        <f>('Ratios Calculated fix'!BC40-'Ratios Calculated fix'!BC$428)/('Ratios Calculated fix'!BC$429-'Ratios Calculated fix'!BC$428)</f>
        <v>0.20401953273295645</v>
      </c>
    </row>
    <row r="41" spans="1:55" x14ac:dyDescent="0.2">
      <c r="A41" s="3" t="s">
        <v>70</v>
      </c>
      <c r="B41" s="3" t="s">
        <v>71</v>
      </c>
      <c r="C41" s="3" t="s">
        <v>72</v>
      </c>
      <c r="D41" s="3">
        <v>445788</v>
      </c>
      <c r="E41" s="3" t="s">
        <v>16</v>
      </c>
      <c r="F41" s="3">
        <v>2019</v>
      </c>
      <c r="G41" s="3" t="s">
        <v>17</v>
      </c>
      <c r="H41" s="4">
        <v>43830</v>
      </c>
      <c r="I41" s="4">
        <v>43865</v>
      </c>
      <c r="J41" s="4">
        <v>43865</v>
      </c>
      <c r="K41" s="5">
        <v>114209000</v>
      </c>
      <c r="L41" s="5">
        <v>115421000</v>
      </c>
      <c r="M41" s="3" t="s">
        <v>73</v>
      </c>
      <c r="N41" s="21">
        <f>('Ratios Calculated fix'!N41-'Ratios Calculated fix'!N$428)/('Ratios Calculated fix'!N$429-'Ratios Calculated fix'!N$428)</f>
        <v>4.8843843686655888E-3</v>
      </c>
      <c r="O41" s="22">
        <f>('Ratios Calculated fix'!O41-'Ratios Calculated fix'!O$428)/('Ratios Calculated fix'!O$429-'Ratios Calculated fix'!O$428)</f>
        <v>4.8843843686655888E-3</v>
      </c>
      <c r="P41" s="22">
        <f>('Ratios Calculated fix'!P41-'Ratios Calculated fix'!P$428)/('Ratios Calculated fix'!P$429-'Ratios Calculated fix'!P$428)</f>
        <v>1.0905719488203529E-2</v>
      </c>
      <c r="Q41" s="22">
        <f>('Ratios Calculated fix'!Q41-'Ratios Calculated fix'!Q$428)/('Ratios Calculated fix'!Q$429-'Ratios Calculated fix'!Q$428)</f>
        <v>0.8689236518314466</v>
      </c>
      <c r="R41" s="22">
        <f>('Ratios Calculated fix'!R41-'Ratios Calculated fix'!R$428)/('Ratios Calculated fix'!R$429-'Ratios Calculated fix'!R$428)</f>
        <v>0.12379407025632833</v>
      </c>
      <c r="S41" s="22">
        <f>('Ratios Calculated fix'!S41-'Ratios Calculated fix'!S$428)/('Ratios Calculated fix'!S$429-'Ratios Calculated fix'!S$428)</f>
        <v>3.5741161413367251E-2</v>
      </c>
      <c r="T41" s="22">
        <f>('Ratios Calculated fix'!T41-'Ratios Calculated fix'!T$428)/('Ratios Calculated fix'!T$429-'Ratios Calculated fix'!T$428)</f>
        <v>0.11866450284963133</v>
      </c>
      <c r="U41" s="22">
        <f>('Ratios Calculated fix'!U41-'Ratios Calculated fix'!U$428)/('Ratios Calculated fix'!U$429-'Ratios Calculated fix'!U$428)</f>
        <v>0.80986471451141451</v>
      </c>
      <c r="V41" s="22">
        <f>('Ratios Calculated fix'!V41-'Ratios Calculated fix'!V$428)/('Ratios Calculated fix'!V$429-'Ratios Calculated fix'!V$428)</f>
        <v>0.70933886492996789</v>
      </c>
      <c r="W41" s="22">
        <f>('Ratios Calculated fix'!W41-'Ratios Calculated fix'!W$428)/('Ratios Calculated fix'!W$429-'Ratios Calculated fix'!W$428)</f>
        <v>0.82229801243032619</v>
      </c>
      <c r="X41" s="22">
        <f>('Ratios Calculated fix'!X41-'Ratios Calculated fix'!X$428)/('Ratios Calculated fix'!X$429-'Ratios Calculated fix'!X$428)</f>
        <v>8.8456960759091593E-3</v>
      </c>
      <c r="Y41" s="22">
        <f>('Ratios Calculated fix'!Y41-'Ratios Calculated fix'!Y$428)/('Ratios Calculated fix'!Y$429-'Ratios Calculated fix'!Y$428)</f>
        <v>0.4772768224371029</v>
      </c>
      <c r="Z41" s="22">
        <f>('Ratios Calculated fix'!Z41-'Ratios Calculated fix'!Z$428)/('Ratios Calculated fix'!Z$429-'Ratios Calculated fix'!Z$428)</f>
        <v>0.99115430392409087</v>
      </c>
      <c r="AA41" s="22">
        <f>('Ratios Calculated fix'!AA41-'Ratios Calculated fix'!AA$428)/('Ratios Calculated fix'!AA$429-'Ratios Calculated fix'!AA$428)</f>
        <v>0</v>
      </c>
      <c r="AB41" s="22">
        <f>('Ratios Calculated fix'!AB41-'Ratios Calculated fix'!AB$428)/('Ratios Calculated fix'!AB$429-'Ratios Calculated fix'!AB$428)</f>
        <v>0.90201754241009058</v>
      </c>
      <c r="AC41" s="22">
        <f>('Ratios Calculated fix'!AC41-'Ratios Calculated fix'!AC$428)/('Ratios Calculated fix'!AC$429-'Ratios Calculated fix'!AC$428)</f>
        <v>0.70050622010273134</v>
      </c>
      <c r="AD41" s="22">
        <f>('Ratios Calculated fix'!AD41-'Ratios Calculated fix'!AD$428)/('Ratios Calculated fix'!AD$429-'Ratios Calculated fix'!AD$428)</f>
        <v>0.73655019718069403</v>
      </c>
      <c r="AE41" s="22">
        <f>('Ratios Calculated fix'!AE41-'Ratios Calculated fix'!AE$428)/('Ratios Calculated fix'!AE$429-'Ratios Calculated fix'!AE$428)</f>
        <v>0.48259977781977298</v>
      </c>
      <c r="AF41" s="22">
        <f>('Ratios Calculated fix'!AF41-'Ratios Calculated fix'!AF$428)/('Ratios Calculated fix'!AF$429-'Ratios Calculated fix'!AF$428)</f>
        <v>0.40717891356685587</v>
      </c>
      <c r="AG41" s="22" t="e">
        <f>('Ratios Calculated fix'!AG41-'Ratios Calculated fix'!AG$428)/('Ratios Calculated fix'!AG$429-'Ratios Calculated fix'!AG$428)</f>
        <v>#DIV/0!</v>
      </c>
      <c r="AH41" s="22" t="e">
        <f>('Ratios Calculated fix'!AH41-'Ratios Calculated fix'!AH$428)/('Ratios Calculated fix'!AH$429-'Ratios Calculated fix'!AH$428)</f>
        <v>#DIV/0!</v>
      </c>
      <c r="AI41" s="22">
        <f>('Ratios Calculated fix'!AI41-'Ratios Calculated fix'!AI$428)/('Ratios Calculated fix'!AI$429-'Ratios Calculated fix'!AI$428)</f>
        <v>0.68973490939657434</v>
      </c>
      <c r="AJ41" s="22">
        <f>('Ratios Calculated fix'!AJ41-'Ratios Calculated fix'!AJ$428)/('Ratios Calculated fix'!AJ$429-'Ratios Calculated fix'!AJ$428)</f>
        <v>0.13789306191665535</v>
      </c>
      <c r="AK41" s="22" t="e">
        <f>('Ratios Calculated fix'!AK41-'Ratios Calculated fix'!AK$428)/('Ratios Calculated fix'!AK$429-'Ratios Calculated fix'!AK$428)</f>
        <v>#DIV/0!</v>
      </c>
      <c r="AL41" s="22" t="e">
        <f>('Ratios Calculated fix'!AL41-'Ratios Calculated fix'!AL$428)/('Ratios Calculated fix'!AL$429-'Ratios Calculated fix'!AL$428)</f>
        <v>#DIV/0!</v>
      </c>
      <c r="AM41" s="22">
        <f>('Ratios Calculated fix'!AM41-'Ratios Calculated fix'!AM$428)/('Ratios Calculated fix'!AM$429-'Ratios Calculated fix'!AM$428)</f>
        <v>0.70762989261821274</v>
      </c>
      <c r="AN41" s="22">
        <f>('Ratios Calculated fix'!AN41-'Ratios Calculated fix'!AN$428)/('Ratios Calculated fix'!AN$429-'Ratios Calculated fix'!AN$428)</f>
        <v>0.80339780462339916</v>
      </c>
      <c r="AO41" s="22">
        <f>('Ratios Calculated fix'!AO41-'Ratios Calculated fix'!AO$428)/('Ratios Calculated fix'!AO$429-'Ratios Calculated fix'!AO$428)</f>
        <v>4.1028954368088353E-3</v>
      </c>
      <c r="AP41" s="22">
        <f>('Ratios Calculated fix'!AP41-'Ratios Calculated fix'!AP$428)/('Ratios Calculated fix'!AP$429-'Ratios Calculated fix'!AP$428)</f>
        <v>0.35886169168916332</v>
      </c>
      <c r="AQ41" s="22">
        <f>('Ratios Calculated fix'!AQ41-'Ratios Calculated fix'!AQ$428)/('Ratios Calculated fix'!AQ$429-'Ratios Calculated fix'!AQ$428)</f>
        <v>0.59021884490379417</v>
      </c>
      <c r="AR41" s="22">
        <f>('Ratios Calculated fix'!AR41-'Ratios Calculated fix'!AR$428)/('Ratios Calculated fix'!AR$429-'Ratios Calculated fix'!AR$428)</f>
        <v>0.67832411709230955</v>
      </c>
      <c r="AS41" s="22">
        <f>('Ratios Calculated fix'!AS41-'Ratios Calculated fix'!AS$428)/('Ratios Calculated fix'!AS$429-'Ratios Calculated fix'!AS$428)</f>
        <v>1</v>
      </c>
      <c r="AT41" s="22">
        <f>('Ratios Calculated fix'!AT41-'Ratios Calculated fix'!AT$428)/('Ratios Calculated fix'!AT$429-'Ratios Calculated fix'!AT$428)</f>
        <v>0.303655119655734</v>
      </c>
      <c r="AU41" s="22">
        <f>('Ratios Calculated fix'!AU41-'Ratios Calculated fix'!AU$428)/('Ratios Calculated fix'!AU$429-'Ratios Calculated fix'!AU$428)</f>
        <v>4.6703040211270745E-2</v>
      </c>
      <c r="AV41" s="22" t="e">
        <f>('Ratios Calculated fix'!AV41-'Ratios Calculated fix'!AV$428)/('Ratios Calculated fix'!AV$429-'Ratios Calculated fix'!AV$428)</f>
        <v>#DIV/0!</v>
      </c>
      <c r="AW41" s="22" t="e">
        <f>('Ratios Calculated fix'!AW41-'Ratios Calculated fix'!AW$428)/('Ratios Calculated fix'!AW$429-'Ratios Calculated fix'!AW$428)</f>
        <v>#DIV/0!</v>
      </c>
      <c r="AX41" s="22" t="e">
        <f>('Ratios Calculated fix'!AX41-'Ratios Calculated fix'!AX$428)/('Ratios Calculated fix'!AX$429-'Ratios Calculated fix'!AX$428)</f>
        <v>#DIV/0!</v>
      </c>
      <c r="AY41" s="22">
        <f>('Ratios Calculated fix'!AY41-'Ratios Calculated fix'!AY$428)/('Ratios Calculated fix'!AY$429-'Ratios Calculated fix'!AY$428)</f>
        <v>0.75063628285908146</v>
      </c>
      <c r="AZ41" s="22">
        <f>('Ratios Calculated fix'!AZ41-'Ratios Calculated fix'!AZ$428)/('Ratios Calculated fix'!AZ$429-'Ratios Calculated fix'!AZ$428)</f>
        <v>0.77481699628350631</v>
      </c>
      <c r="BA41" s="22">
        <f>('Ratios Calculated fix'!BA41-'Ratios Calculated fix'!BA$428)/('Ratios Calculated fix'!BA$429-'Ratios Calculated fix'!BA$428)</f>
        <v>0.21030068311221284</v>
      </c>
      <c r="BB41" s="22" t="e">
        <f>('Ratios Calculated fix'!BB41-'Ratios Calculated fix'!BB$428)/('Ratios Calculated fix'!BB$429-'Ratios Calculated fix'!BB$428)</f>
        <v>#DIV/0!</v>
      </c>
      <c r="BC41" s="22">
        <f>('Ratios Calculated fix'!BC41-'Ratios Calculated fix'!BC$428)/('Ratios Calculated fix'!BC$429-'Ratios Calculated fix'!BC$428)</f>
        <v>9.0210628069164342E-2</v>
      </c>
    </row>
    <row r="42" spans="1:55" x14ac:dyDescent="0.2">
      <c r="A42" s="3" t="s">
        <v>161</v>
      </c>
      <c r="B42" s="3" t="s">
        <v>162</v>
      </c>
      <c r="C42" s="3" t="s">
        <v>52</v>
      </c>
      <c r="D42" s="3">
        <v>445830</v>
      </c>
      <c r="E42" s="3" t="s">
        <v>16</v>
      </c>
      <c r="F42" s="3">
        <v>2019</v>
      </c>
      <c r="G42" s="3" t="s">
        <v>17</v>
      </c>
      <c r="H42" s="4">
        <v>43738</v>
      </c>
      <c r="I42" s="4">
        <v>43781</v>
      </c>
      <c r="J42" s="4">
        <v>43781</v>
      </c>
      <c r="K42" s="5">
        <v>119344000</v>
      </c>
      <c r="L42" s="5">
        <v>119826000</v>
      </c>
      <c r="M42" s="3" t="s">
        <v>163</v>
      </c>
      <c r="N42" s="21">
        <f>('Ratios Calculated fix'!N42-'Ratios Calculated fix'!N$428)/('Ratios Calculated fix'!N$429-'Ratios Calculated fix'!N$428)</f>
        <v>1.3574960205847078E-2</v>
      </c>
      <c r="O42" s="22">
        <f>('Ratios Calculated fix'!O42-'Ratios Calculated fix'!O$428)/('Ratios Calculated fix'!O$429-'Ratios Calculated fix'!O$428)</f>
        <v>1.3574960205847078E-2</v>
      </c>
      <c r="P42" s="22">
        <f>('Ratios Calculated fix'!P42-'Ratios Calculated fix'!P$428)/('Ratios Calculated fix'!P$429-'Ratios Calculated fix'!P$428)</f>
        <v>2.0959423233547713E-3</v>
      </c>
      <c r="Q42" s="22">
        <f>('Ratios Calculated fix'!Q42-'Ratios Calculated fix'!Q$428)/('Ratios Calculated fix'!Q$429-'Ratios Calculated fix'!Q$428)</f>
        <v>0.86980200396417462</v>
      </c>
      <c r="R42" s="22">
        <f>('Ratios Calculated fix'!R42-'Ratios Calculated fix'!R$428)/('Ratios Calculated fix'!R$429-'Ratios Calculated fix'!R$428)</f>
        <v>0.10037352488465674</v>
      </c>
      <c r="S42" s="22">
        <f>('Ratios Calculated fix'!S42-'Ratios Calculated fix'!S$428)/('Ratios Calculated fix'!S$429-'Ratios Calculated fix'!S$428)</f>
        <v>6.5436269793343688E-2</v>
      </c>
      <c r="T42" s="22">
        <f>('Ratios Calculated fix'!T42-'Ratios Calculated fix'!T$428)/('Ratios Calculated fix'!T$429-'Ratios Calculated fix'!T$428)</f>
        <v>8.9636152003705769E-2</v>
      </c>
      <c r="U42" s="22">
        <f>('Ratios Calculated fix'!U42-'Ratios Calculated fix'!U$428)/('Ratios Calculated fix'!U$429-'Ratios Calculated fix'!U$428)</f>
        <v>0.80997439070245769</v>
      </c>
      <c r="V42" s="22">
        <f>('Ratios Calculated fix'!V42-'Ratios Calculated fix'!V$428)/('Ratios Calculated fix'!V$429-'Ratios Calculated fix'!V$428)</f>
        <v>0.71069701737265456</v>
      </c>
      <c r="W42" s="22">
        <f>('Ratios Calculated fix'!W42-'Ratios Calculated fix'!W$428)/('Ratios Calculated fix'!W$429-'Ratios Calculated fix'!W$428)</f>
        <v>0.82221466486748851</v>
      </c>
      <c r="X42" s="22">
        <f>('Ratios Calculated fix'!X42-'Ratios Calculated fix'!X$428)/('Ratios Calculated fix'!X$429-'Ratios Calculated fix'!X$428)</f>
        <v>2.663763383440667E-2</v>
      </c>
      <c r="Y42" s="22">
        <f>('Ratios Calculated fix'!Y42-'Ratios Calculated fix'!Y$428)/('Ratios Calculated fix'!Y$429-'Ratios Calculated fix'!Y$428)</f>
        <v>0.46266047308711955</v>
      </c>
      <c r="Z42" s="22">
        <f>('Ratios Calculated fix'!Z42-'Ratios Calculated fix'!Z$428)/('Ratios Calculated fix'!Z$429-'Ratios Calculated fix'!Z$428)</f>
        <v>0.97336236616559346</v>
      </c>
      <c r="AA42" s="22">
        <f>('Ratios Calculated fix'!AA42-'Ratios Calculated fix'!AA$428)/('Ratios Calculated fix'!AA$429-'Ratios Calculated fix'!AA$428)</f>
        <v>8.7688760702027357E-2</v>
      </c>
      <c r="AB42" s="22">
        <f>('Ratios Calculated fix'!AB42-'Ratios Calculated fix'!AB$428)/('Ratios Calculated fix'!AB$429-'Ratios Calculated fix'!AB$428)</f>
        <v>0.86543557954758865</v>
      </c>
      <c r="AC42" s="22">
        <f>('Ratios Calculated fix'!AC42-'Ratios Calculated fix'!AC$428)/('Ratios Calculated fix'!AC$429-'Ratios Calculated fix'!AC$428)</f>
        <v>0.69532057192879915</v>
      </c>
      <c r="AD42" s="22">
        <f>('Ratios Calculated fix'!AD42-'Ratios Calculated fix'!AD$428)/('Ratios Calculated fix'!AD$429-'Ratios Calculated fix'!AD$428)</f>
        <v>0.48536928072529162</v>
      </c>
      <c r="AE42" s="22">
        <f>('Ratios Calculated fix'!AE42-'Ratios Calculated fix'!AE$428)/('Ratios Calculated fix'!AE$429-'Ratios Calculated fix'!AE$428)</f>
        <v>0.45323877842023297</v>
      </c>
      <c r="AF42" s="22">
        <f>('Ratios Calculated fix'!AF42-'Ratios Calculated fix'!AF$428)/('Ratios Calculated fix'!AF$429-'Ratios Calculated fix'!AF$428)</f>
        <v>0.38442456960849203</v>
      </c>
      <c r="AG42" s="22" t="e">
        <f>('Ratios Calculated fix'!AG42-'Ratios Calculated fix'!AG$428)/('Ratios Calculated fix'!AG$429-'Ratios Calculated fix'!AG$428)</f>
        <v>#DIV/0!</v>
      </c>
      <c r="AH42" s="22" t="e">
        <f>('Ratios Calculated fix'!AH42-'Ratios Calculated fix'!AH$428)/('Ratios Calculated fix'!AH$429-'Ratios Calculated fix'!AH$428)</f>
        <v>#DIV/0!</v>
      </c>
      <c r="AI42" s="22">
        <f>('Ratios Calculated fix'!AI42-'Ratios Calculated fix'!AI$428)/('Ratios Calculated fix'!AI$429-'Ratios Calculated fix'!AI$428)</f>
        <v>0.57766656151469409</v>
      </c>
      <c r="AJ42" s="22">
        <f>('Ratios Calculated fix'!AJ42-'Ratios Calculated fix'!AJ$428)/('Ratios Calculated fix'!AJ$429-'Ratios Calculated fix'!AJ$428)</f>
        <v>0.21014881117431555</v>
      </c>
      <c r="AK42" s="22" t="e">
        <f>('Ratios Calculated fix'!AK42-'Ratios Calculated fix'!AK$428)/('Ratios Calculated fix'!AK$429-'Ratios Calculated fix'!AK$428)</f>
        <v>#DIV/0!</v>
      </c>
      <c r="AL42" s="22" t="e">
        <f>('Ratios Calculated fix'!AL42-'Ratios Calculated fix'!AL$428)/('Ratios Calculated fix'!AL$429-'Ratios Calculated fix'!AL$428)</f>
        <v>#DIV/0!</v>
      </c>
      <c r="AM42" s="22">
        <f>('Ratios Calculated fix'!AM42-'Ratios Calculated fix'!AM$428)/('Ratios Calculated fix'!AM$429-'Ratios Calculated fix'!AM$428)</f>
        <v>0.70906514994573322</v>
      </c>
      <c r="AN42" s="22">
        <f>('Ratios Calculated fix'!AN42-'Ratios Calculated fix'!AN$428)/('Ratios Calculated fix'!AN$429-'Ratios Calculated fix'!AN$428)</f>
        <v>0.80413083028711896</v>
      </c>
      <c r="AO42" s="22">
        <f>('Ratios Calculated fix'!AO42-'Ratios Calculated fix'!AO$428)/('Ratios Calculated fix'!AO$429-'Ratios Calculated fix'!AO$428)</f>
        <v>3.3708542593211439E-2</v>
      </c>
      <c r="AP42" s="22">
        <f>('Ratios Calculated fix'!AP42-'Ratios Calculated fix'!AP$428)/('Ratios Calculated fix'!AP$429-'Ratios Calculated fix'!AP$428)</f>
        <v>0.35706716708891417</v>
      </c>
      <c r="AQ42" s="22">
        <f>('Ratios Calculated fix'!AQ42-'Ratios Calculated fix'!AQ$428)/('Ratios Calculated fix'!AQ$429-'Ratios Calculated fix'!AQ$428)</f>
        <v>0.61366451601198313</v>
      </c>
      <c r="AR42" s="22">
        <f>('Ratios Calculated fix'!AR42-'Ratios Calculated fix'!AR$428)/('Ratios Calculated fix'!AR$429-'Ratios Calculated fix'!AR$428)</f>
        <v>0.54866818243891957</v>
      </c>
      <c r="AS42" s="22">
        <f>('Ratios Calculated fix'!AS42-'Ratios Calculated fix'!AS$428)/('Ratios Calculated fix'!AS$429-'Ratios Calculated fix'!AS$428)</f>
        <v>0.45931103888004587</v>
      </c>
      <c r="AT42" s="22">
        <f>('Ratios Calculated fix'!AT42-'Ratios Calculated fix'!AT$428)/('Ratios Calculated fix'!AT$429-'Ratios Calculated fix'!AT$428)</f>
        <v>0.37016399133117789</v>
      </c>
      <c r="AU42" s="22">
        <f>('Ratios Calculated fix'!AU42-'Ratios Calculated fix'!AU$428)/('Ratios Calculated fix'!AU$429-'Ratios Calculated fix'!AU$428)</f>
        <v>0.17639233789684694</v>
      </c>
      <c r="AV42" s="22" t="e">
        <f>('Ratios Calculated fix'!AV42-'Ratios Calculated fix'!AV$428)/('Ratios Calculated fix'!AV$429-'Ratios Calculated fix'!AV$428)</f>
        <v>#DIV/0!</v>
      </c>
      <c r="AW42" s="22" t="e">
        <f>('Ratios Calculated fix'!AW42-'Ratios Calculated fix'!AW$428)/('Ratios Calculated fix'!AW$429-'Ratios Calculated fix'!AW$428)</f>
        <v>#DIV/0!</v>
      </c>
      <c r="AX42" s="22" t="e">
        <f>('Ratios Calculated fix'!AX42-'Ratios Calculated fix'!AX$428)/('Ratios Calculated fix'!AX$429-'Ratios Calculated fix'!AX$428)</f>
        <v>#DIV/0!</v>
      </c>
      <c r="AY42" s="22">
        <f>('Ratios Calculated fix'!AY42-'Ratios Calculated fix'!AY$428)/('Ratios Calculated fix'!AY$429-'Ratios Calculated fix'!AY$428)</f>
        <v>0.74739601626045193</v>
      </c>
      <c r="AZ42" s="22">
        <f>('Ratios Calculated fix'!AZ42-'Ratios Calculated fix'!AZ$428)/('Ratios Calculated fix'!AZ$429-'Ratios Calculated fix'!AZ$428)</f>
        <v>0.77121654273267992</v>
      </c>
      <c r="BA42" s="22">
        <f>('Ratios Calculated fix'!BA42-'Ratios Calculated fix'!BA$428)/('Ratios Calculated fix'!BA$429-'Ratios Calculated fix'!BA$428)</f>
        <v>0.21938105697855162</v>
      </c>
      <c r="BB42" s="22" t="e">
        <f>('Ratios Calculated fix'!BB42-'Ratios Calculated fix'!BB$428)/('Ratios Calculated fix'!BB$429-'Ratios Calculated fix'!BB$428)</f>
        <v>#DIV/0!</v>
      </c>
      <c r="BC42" s="22">
        <f>('Ratios Calculated fix'!BC42-'Ratios Calculated fix'!BC$428)/('Ratios Calculated fix'!BC$429-'Ratios Calculated fix'!BC$428)</f>
        <v>0.12226661926359343</v>
      </c>
    </row>
    <row r="43" spans="1:55" x14ac:dyDescent="0.2">
      <c r="A43" s="3" t="s">
        <v>36</v>
      </c>
      <c r="B43" s="3" t="s">
        <v>37</v>
      </c>
      <c r="C43" s="3" t="s">
        <v>38</v>
      </c>
      <c r="D43" s="3">
        <v>243</v>
      </c>
      <c r="E43" s="3" t="s">
        <v>16</v>
      </c>
      <c r="F43" s="3">
        <v>2019</v>
      </c>
      <c r="G43" s="3" t="s">
        <v>17</v>
      </c>
      <c r="H43" s="4">
        <v>43830</v>
      </c>
      <c r="I43" s="4">
        <v>43888</v>
      </c>
      <c r="J43" s="4">
        <v>43888</v>
      </c>
      <c r="K43" s="5">
        <v>771000000</v>
      </c>
      <c r="L43" s="5">
        <v>773000000</v>
      </c>
      <c r="M43" s="3" t="s">
        <v>39</v>
      </c>
      <c r="N43" s="21">
        <f>('Ratios Calculated fix'!N43-'Ratios Calculated fix'!N$428)/('Ratios Calculated fix'!N$429-'Ratios Calculated fix'!N$428)</f>
        <v>9.1212462257901278E-2</v>
      </c>
      <c r="O43" s="22">
        <f>('Ratios Calculated fix'!O43-'Ratios Calculated fix'!O$428)/('Ratios Calculated fix'!O$429-'Ratios Calculated fix'!O$428)</f>
        <v>9.0810978792307359E-2</v>
      </c>
      <c r="P43" s="22">
        <f>('Ratios Calculated fix'!P43-'Ratios Calculated fix'!P$428)/('Ratios Calculated fix'!P$429-'Ratios Calculated fix'!P$428)</f>
        <v>0.20523531429520289</v>
      </c>
      <c r="Q43" s="22">
        <f>('Ratios Calculated fix'!Q43-'Ratios Calculated fix'!Q$428)/('Ratios Calculated fix'!Q$429-'Ratios Calculated fix'!Q$428)</f>
        <v>0.86848232757107635</v>
      </c>
      <c r="R43" s="22">
        <f>('Ratios Calculated fix'!R43-'Ratios Calculated fix'!R$428)/('Ratios Calculated fix'!R$429-'Ratios Calculated fix'!R$428)</f>
        <v>4.5279117398118601E-2</v>
      </c>
      <c r="S43" s="22">
        <f>('Ratios Calculated fix'!S43-'Ratios Calculated fix'!S$428)/('Ratios Calculated fix'!S$429-'Ratios Calculated fix'!S$428)</f>
        <v>0</v>
      </c>
      <c r="T43" s="22">
        <f>('Ratios Calculated fix'!T43-'Ratios Calculated fix'!T$428)/('Ratios Calculated fix'!T$429-'Ratios Calculated fix'!T$428)</f>
        <v>4.5761754459119737E-2</v>
      </c>
      <c r="U43" s="22">
        <f>('Ratios Calculated fix'!U43-'Ratios Calculated fix'!U$428)/('Ratios Calculated fix'!U$429-'Ratios Calculated fix'!U$428)</f>
        <v>0.80807145630912491</v>
      </c>
      <c r="V43" s="22">
        <f>('Ratios Calculated fix'!V43-'Ratios Calculated fix'!V$428)/('Ratios Calculated fix'!V$429-'Ratios Calculated fix'!V$428)</f>
        <v>0.70833495319453676</v>
      </c>
      <c r="W43" s="22">
        <f>('Ratios Calculated fix'!W43-'Ratios Calculated fix'!W$428)/('Ratios Calculated fix'!W$429-'Ratios Calculated fix'!W$428)</f>
        <v>0.82038978803114326</v>
      </c>
      <c r="X43" s="22">
        <f>('Ratios Calculated fix'!X43-'Ratios Calculated fix'!X$428)/('Ratios Calculated fix'!X$429-'Ratios Calculated fix'!X$428)</f>
        <v>0.31599860533984964</v>
      </c>
      <c r="Y43" s="22">
        <f>('Ratios Calculated fix'!Y43-'Ratios Calculated fix'!Y$428)/('Ratios Calculated fix'!Y$429-'Ratios Calculated fix'!Y$428)</f>
        <v>0.59507562523795077</v>
      </c>
      <c r="Z43" s="22">
        <f>('Ratios Calculated fix'!Z43-'Ratios Calculated fix'!Z$428)/('Ratios Calculated fix'!Z$429-'Ratios Calculated fix'!Z$428)</f>
        <v>0.68400139466015031</v>
      </c>
      <c r="AA43" s="22">
        <f>('Ratios Calculated fix'!AA43-'Ratios Calculated fix'!AA$428)/('Ratios Calculated fix'!AA$429-'Ratios Calculated fix'!AA$428)</f>
        <v>0.78928161225455329</v>
      </c>
      <c r="AB43" s="22">
        <f>('Ratios Calculated fix'!AB43-'Ratios Calculated fix'!AB$428)/('Ratios Calculated fix'!AB$429-'Ratios Calculated fix'!AB$428)</f>
        <v>0.92958863631710442</v>
      </c>
      <c r="AC43" s="22">
        <f>('Ratios Calculated fix'!AC43-'Ratios Calculated fix'!AC$428)/('Ratios Calculated fix'!AC$429-'Ratios Calculated fix'!AC$428)</f>
        <v>0.66779516514588888</v>
      </c>
      <c r="AD43" s="22">
        <f>('Ratios Calculated fix'!AD43-'Ratios Calculated fix'!AD$428)/('Ratios Calculated fix'!AD$429-'Ratios Calculated fix'!AD$428)</f>
        <v>0.35875984846974812</v>
      </c>
      <c r="AE43" s="22">
        <f>('Ratios Calculated fix'!AE43-'Ratios Calculated fix'!AE$428)/('Ratios Calculated fix'!AE$429-'Ratios Calculated fix'!AE$428)</f>
        <v>0.46590325109768299</v>
      </c>
      <c r="AF43" s="22">
        <f>('Ratios Calculated fix'!AF43-'Ratios Calculated fix'!AF$428)/('Ratios Calculated fix'!AF$429-'Ratios Calculated fix'!AF$428)</f>
        <v>0.40821330380541471</v>
      </c>
      <c r="AG43" s="22" t="e">
        <f>('Ratios Calculated fix'!AG43-'Ratios Calculated fix'!AG$428)/('Ratios Calculated fix'!AG$429-'Ratios Calculated fix'!AG$428)</f>
        <v>#DIV/0!</v>
      </c>
      <c r="AH43" s="22" t="e">
        <f>('Ratios Calculated fix'!AH43-'Ratios Calculated fix'!AH$428)/('Ratios Calculated fix'!AH$429-'Ratios Calculated fix'!AH$428)</f>
        <v>#DIV/0!</v>
      </c>
      <c r="AI43" s="22">
        <f>('Ratios Calculated fix'!AI43-'Ratios Calculated fix'!AI$428)/('Ratios Calculated fix'!AI$429-'Ratios Calculated fix'!AI$428)</f>
        <v>0.54979043721895093</v>
      </c>
      <c r="AJ43" s="22">
        <f>('Ratios Calculated fix'!AJ43-'Ratios Calculated fix'!AJ$428)/('Ratios Calculated fix'!AJ$429-'Ratios Calculated fix'!AJ$428)</f>
        <v>0.18042309891446545</v>
      </c>
      <c r="AK43" s="22" t="e">
        <f>('Ratios Calculated fix'!AK43-'Ratios Calculated fix'!AK$428)/('Ratios Calculated fix'!AK$429-'Ratios Calculated fix'!AK$428)</f>
        <v>#DIV/0!</v>
      </c>
      <c r="AL43" s="22" t="e">
        <f>('Ratios Calculated fix'!AL43-'Ratios Calculated fix'!AL$428)/('Ratios Calculated fix'!AL$429-'Ratios Calculated fix'!AL$428)</f>
        <v>#DIV/0!</v>
      </c>
      <c r="AM43" s="22">
        <f>('Ratios Calculated fix'!AM43-'Ratios Calculated fix'!AM$428)/('Ratios Calculated fix'!AM$429-'Ratios Calculated fix'!AM$428)</f>
        <v>0.70981531029387179</v>
      </c>
      <c r="AN43" s="22">
        <f>('Ratios Calculated fix'!AN43-'Ratios Calculated fix'!AN$428)/('Ratios Calculated fix'!AN$429-'Ratios Calculated fix'!AN$428)</f>
        <v>0.80413518985168719</v>
      </c>
      <c r="AO43" s="22">
        <f>('Ratios Calculated fix'!AO43-'Ratios Calculated fix'!AO$428)/('Ratios Calculated fix'!AO$429-'Ratios Calculated fix'!AO$428)</f>
        <v>5.8024021379792637E-2</v>
      </c>
      <c r="AP43" s="22">
        <f>('Ratios Calculated fix'!AP43-'Ratios Calculated fix'!AP$428)/('Ratios Calculated fix'!AP$429-'Ratios Calculated fix'!AP$428)</f>
        <v>0.36040984740627641</v>
      </c>
      <c r="AQ43" s="22">
        <f>('Ratios Calculated fix'!AQ43-'Ratios Calculated fix'!AQ$428)/('Ratios Calculated fix'!AQ$429-'Ratios Calculated fix'!AQ$428)</f>
        <v>0.65950053724933821</v>
      </c>
      <c r="AR43" s="22">
        <f>('Ratios Calculated fix'!AR43-'Ratios Calculated fix'!AR$428)/('Ratios Calculated fix'!AR$429-'Ratios Calculated fix'!AR$428)</f>
        <v>0.48923966517060846</v>
      </c>
      <c r="AS43" s="22">
        <f>('Ratios Calculated fix'!AS43-'Ratios Calculated fix'!AS$428)/('Ratios Calculated fix'!AS$429-'Ratios Calculated fix'!AS$428)</f>
        <v>0.36605765269821405</v>
      </c>
      <c r="AT43" s="22">
        <f>('Ratios Calculated fix'!AT43-'Ratios Calculated fix'!AT$428)/('Ratios Calculated fix'!AT$429-'Ratios Calculated fix'!AT$428)</f>
        <v>0.40747225552047989</v>
      </c>
      <c r="AU43" s="22">
        <f>('Ratios Calculated fix'!AU43-'Ratios Calculated fix'!AU$428)/('Ratios Calculated fix'!AU$429-'Ratios Calculated fix'!AU$428)</f>
        <v>0.32524341488376618</v>
      </c>
      <c r="AV43" s="22" t="e">
        <f>('Ratios Calculated fix'!AV43-'Ratios Calculated fix'!AV$428)/('Ratios Calculated fix'!AV$429-'Ratios Calculated fix'!AV$428)</f>
        <v>#DIV/0!</v>
      </c>
      <c r="AW43" s="22" t="e">
        <f>('Ratios Calculated fix'!AW43-'Ratios Calculated fix'!AW$428)/('Ratios Calculated fix'!AW$429-'Ratios Calculated fix'!AW$428)</f>
        <v>#DIV/0!</v>
      </c>
      <c r="AX43" s="22" t="e">
        <f>('Ratios Calculated fix'!AX43-'Ratios Calculated fix'!AX$428)/('Ratios Calculated fix'!AX$429-'Ratios Calculated fix'!AX$428)</f>
        <v>#DIV/0!</v>
      </c>
      <c r="AY43" s="22">
        <f>('Ratios Calculated fix'!AY43-'Ratios Calculated fix'!AY$428)/('Ratios Calculated fix'!AY$429-'Ratios Calculated fix'!AY$428)</f>
        <v>0.74552956816333271</v>
      </c>
      <c r="AZ43" s="22">
        <f>('Ratios Calculated fix'!AZ43-'Ratios Calculated fix'!AZ$428)/('Ratios Calculated fix'!AZ$429-'Ratios Calculated fix'!AZ$428)</f>
        <v>0.7653689458753089</v>
      </c>
      <c r="BA43" s="22">
        <f>('Ratios Calculated fix'!BA43-'Ratios Calculated fix'!BA$428)/('Ratios Calculated fix'!BA$429-'Ratios Calculated fix'!BA$428)</f>
        <v>0.22274222761499471</v>
      </c>
      <c r="BB43" s="22" t="e">
        <f>('Ratios Calculated fix'!BB43-'Ratios Calculated fix'!BB$428)/('Ratios Calculated fix'!BB$429-'Ratios Calculated fix'!BB$428)</f>
        <v>#DIV/0!</v>
      </c>
      <c r="BC43" s="22">
        <f>('Ratios Calculated fix'!BC43-'Ratios Calculated fix'!BC$428)/('Ratios Calculated fix'!BC$429-'Ratios Calculated fix'!BC$428)</f>
        <v>0.15981229669398456</v>
      </c>
    </row>
    <row r="44" spans="1:55" x14ac:dyDescent="0.2">
      <c r="A44" s="3" t="s">
        <v>173</v>
      </c>
      <c r="B44" s="3" t="s">
        <v>174</v>
      </c>
      <c r="C44" s="3" t="s">
        <v>72</v>
      </c>
      <c r="D44" s="3">
        <v>66223</v>
      </c>
      <c r="E44" s="3" t="s">
        <v>16</v>
      </c>
      <c r="F44" s="3">
        <v>2019</v>
      </c>
      <c r="G44" s="3" t="s">
        <v>17</v>
      </c>
      <c r="H44" s="4">
        <v>43830</v>
      </c>
      <c r="I44" s="4">
        <v>43882</v>
      </c>
      <c r="J44" s="4">
        <v>43882</v>
      </c>
      <c r="K44" s="5">
        <v>139431984</v>
      </c>
      <c r="L44" s="5">
        <v>139983094</v>
      </c>
      <c r="M44" s="3" t="s">
        <v>175</v>
      </c>
      <c r="N44" s="21">
        <f>('Ratios Calculated fix'!N44-'Ratios Calculated fix'!N$428)/('Ratios Calculated fix'!N$429-'Ratios Calculated fix'!N$428)</f>
        <v>2.6009687210378088E-3</v>
      </c>
      <c r="O44" s="22">
        <f>('Ratios Calculated fix'!O44-'Ratios Calculated fix'!O$428)/('Ratios Calculated fix'!O$429-'Ratios Calculated fix'!O$428)</f>
        <v>4.7570865907870305E-4</v>
      </c>
      <c r="P44" s="22">
        <f>('Ratios Calculated fix'!P44-'Ratios Calculated fix'!P$428)/('Ratios Calculated fix'!P$429-'Ratios Calculated fix'!P$428)</f>
        <v>9.6870768917242591E-4</v>
      </c>
      <c r="Q44" s="22">
        <f>('Ratios Calculated fix'!Q44-'Ratios Calculated fix'!Q$428)/('Ratios Calculated fix'!Q$429-'Ratios Calculated fix'!Q$428)</f>
        <v>0.86880508710612603</v>
      </c>
      <c r="R44" s="22">
        <f>('Ratios Calculated fix'!R44-'Ratios Calculated fix'!R$428)/('Ratios Calculated fix'!R$429-'Ratios Calculated fix'!R$428)</f>
        <v>1.6472160390339829E-2</v>
      </c>
      <c r="S44" s="22">
        <f>('Ratios Calculated fix'!S44-'Ratios Calculated fix'!S$428)/('Ratios Calculated fix'!S$429-'Ratios Calculated fix'!S$428)</f>
        <v>9.2262310747454238E-2</v>
      </c>
      <c r="T44" s="22">
        <f>('Ratios Calculated fix'!T44-'Ratios Calculated fix'!T$428)/('Ratios Calculated fix'!T$429-'Ratios Calculated fix'!T$428)</f>
        <v>0</v>
      </c>
      <c r="U44" s="22">
        <f>('Ratios Calculated fix'!U44-'Ratios Calculated fix'!U$428)/('Ratios Calculated fix'!U$429-'Ratios Calculated fix'!U$428)</f>
        <v>0.80758719766832221</v>
      </c>
      <c r="V44" s="22">
        <f>('Ratios Calculated fix'!V44-'Ratios Calculated fix'!V$428)/('Ratios Calculated fix'!V$429-'Ratios Calculated fix'!V$428)</f>
        <v>0.71082671124105967</v>
      </c>
      <c r="W44" s="22">
        <f>('Ratios Calculated fix'!W44-'Ratios Calculated fix'!W$428)/('Ratios Calculated fix'!W$429-'Ratios Calculated fix'!W$428)</f>
        <v>0.81944824653588433</v>
      </c>
      <c r="X44" s="22">
        <f>('Ratios Calculated fix'!X44-'Ratios Calculated fix'!X$428)/('Ratios Calculated fix'!X$429-'Ratios Calculated fix'!X$428)</f>
        <v>2.5024286140810734E-2</v>
      </c>
      <c r="Y44" s="22">
        <f>('Ratios Calculated fix'!Y44-'Ratios Calculated fix'!Y$428)/('Ratios Calculated fix'!Y$429-'Ratios Calculated fix'!Y$428)</f>
        <v>0.48058469393822251</v>
      </c>
      <c r="Z44" s="22">
        <f>('Ratios Calculated fix'!Z44-'Ratios Calculated fix'!Z$428)/('Ratios Calculated fix'!Z$429-'Ratios Calculated fix'!Z$428)</f>
        <v>0.97497571385918935</v>
      </c>
      <c r="AA44" s="22">
        <f>('Ratios Calculated fix'!AA44-'Ratios Calculated fix'!AA$428)/('Ratios Calculated fix'!AA$429-'Ratios Calculated fix'!AA$428)</f>
        <v>0</v>
      </c>
      <c r="AB44" s="22">
        <f>('Ratios Calculated fix'!AB44-'Ratios Calculated fix'!AB$428)/('Ratios Calculated fix'!AB$429-'Ratios Calculated fix'!AB$428)</f>
        <v>0.90861756559302631</v>
      </c>
      <c r="AC44" s="22">
        <f>('Ratios Calculated fix'!AC44-'Ratios Calculated fix'!AC$428)/('Ratios Calculated fix'!AC$429-'Ratios Calculated fix'!AC$428)</f>
        <v>1</v>
      </c>
      <c r="AD44" s="22">
        <f>('Ratios Calculated fix'!AD44-'Ratios Calculated fix'!AD$428)/('Ratios Calculated fix'!AD$429-'Ratios Calculated fix'!AD$428)</f>
        <v>0.74161570405359112</v>
      </c>
      <c r="AE44" s="22">
        <f>('Ratios Calculated fix'!AE44-'Ratios Calculated fix'!AE$428)/('Ratios Calculated fix'!AE$429-'Ratios Calculated fix'!AE$428)</f>
        <v>0.5709709763312566</v>
      </c>
      <c r="AF44" s="22">
        <f>('Ratios Calculated fix'!AF44-'Ratios Calculated fix'!AF$428)/('Ratios Calculated fix'!AF$429-'Ratios Calculated fix'!AF$428)</f>
        <v>0.45394768212670294</v>
      </c>
      <c r="AG44" s="22" t="e">
        <f>('Ratios Calculated fix'!AG44-'Ratios Calculated fix'!AG$428)/('Ratios Calculated fix'!AG$429-'Ratios Calculated fix'!AG$428)</f>
        <v>#DIV/0!</v>
      </c>
      <c r="AH44" s="22" t="e">
        <f>('Ratios Calculated fix'!AH44-'Ratios Calculated fix'!AH$428)/('Ratios Calculated fix'!AH$429-'Ratios Calculated fix'!AH$428)</f>
        <v>#DIV/0!</v>
      </c>
      <c r="AI44" s="22">
        <f>('Ratios Calculated fix'!AI44-'Ratios Calculated fix'!AI$428)/('Ratios Calculated fix'!AI$429-'Ratios Calculated fix'!AI$428)</f>
        <v>0.54865988981234304</v>
      </c>
      <c r="AJ44" s="22">
        <f>('Ratios Calculated fix'!AJ44-'Ratios Calculated fix'!AJ$428)/('Ratios Calculated fix'!AJ$429-'Ratios Calculated fix'!AJ$428)</f>
        <v>0.10126653819456558</v>
      </c>
      <c r="AK44" s="22" t="e">
        <f>('Ratios Calculated fix'!AK44-'Ratios Calculated fix'!AK$428)/('Ratios Calculated fix'!AK$429-'Ratios Calculated fix'!AK$428)</f>
        <v>#DIV/0!</v>
      </c>
      <c r="AL44" s="22" t="e">
        <f>('Ratios Calculated fix'!AL44-'Ratios Calculated fix'!AL$428)/('Ratios Calculated fix'!AL$429-'Ratios Calculated fix'!AL$428)</f>
        <v>#DIV/0!</v>
      </c>
      <c r="AM44" s="22">
        <f>('Ratios Calculated fix'!AM44-'Ratios Calculated fix'!AM$428)/('Ratios Calculated fix'!AM$429-'Ratios Calculated fix'!AM$428)</f>
        <v>0.70860507269607043</v>
      </c>
      <c r="AN44" s="22">
        <f>('Ratios Calculated fix'!AN44-'Ratios Calculated fix'!AN$428)/('Ratios Calculated fix'!AN$429-'Ratios Calculated fix'!AN$428)</f>
        <v>0.80352376232189238</v>
      </c>
      <c r="AO44" s="22">
        <f>('Ratios Calculated fix'!AO44-'Ratios Calculated fix'!AO$428)/('Ratios Calculated fix'!AO$429-'Ratios Calculated fix'!AO$428)</f>
        <v>1.2578419149923262E-2</v>
      </c>
      <c r="AP44" s="22">
        <f>('Ratios Calculated fix'!AP44-'Ratios Calculated fix'!AP$428)/('Ratios Calculated fix'!AP$429-'Ratios Calculated fix'!AP$428)</f>
        <v>0.35928228880235097</v>
      </c>
      <c r="AQ44" s="22">
        <f>('Ratios Calculated fix'!AQ44-'Ratios Calculated fix'!AQ$428)/('Ratios Calculated fix'!AQ$429-'Ratios Calculated fix'!AQ$428)</f>
        <v>0.61714759024682941</v>
      </c>
      <c r="AR44" s="22">
        <f>('Ratios Calculated fix'!AR44-'Ratios Calculated fix'!AR$428)/('Ratios Calculated fix'!AR$429-'Ratios Calculated fix'!AR$428)</f>
        <v>0.81865312175154303</v>
      </c>
      <c r="AS44" s="22">
        <f>('Ratios Calculated fix'!AS44-'Ratios Calculated fix'!AS$428)/('Ratios Calculated fix'!AS$429-'Ratios Calculated fix'!AS$428)</f>
        <v>0.34740184856706569</v>
      </c>
      <c r="AT44" s="22">
        <f>('Ratios Calculated fix'!AT44-'Ratios Calculated fix'!AT$428)/('Ratios Calculated fix'!AT$429-'Ratios Calculated fix'!AT$428)</f>
        <v>0.36386271914720797</v>
      </c>
      <c r="AU44" s="22">
        <f>('Ratios Calculated fix'!AU44-'Ratios Calculated fix'!AU$428)/('Ratios Calculated fix'!AU$429-'Ratios Calculated fix'!AU$428)</f>
        <v>0.25100137959106833</v>
      </c>
      <c r="AV44" s="22" t="e">
        <f>('Ratios Calculated fix'!AV44-'Ratios Calculated fix'!AV$428)/('Ratios Calculated fix'!AV$429-'Ratios Calculated fix'!AV$428)</f>
        <v>#DIV/0!</v>
      </c>
      <c r="AW44" s="22" t="e">
        <f>('Ratios Calculated fix'!AW44-'Ratios Calculated fix'!AW$428)/('Ratios Calculated fix'!AW$429-'Ratios Calculated fix'!AW$428)</f>
        <v>#DIV/0!</v>
      </c>
      <c r="AX44" s="22" t="e">
        <f>('Ratios Calculated fix'!AX44-'Ratios Calculated fix'!AX$428)/('Ratios Calculated fix'!AX$429-'Ratios Calculated fix'!AX$428)</f>
        <v>#DIV/0!</v>
      </c>
      <c r="AY44" s="22">
        <f>('Ratios Calculated fix'!AY44-'Ratios Calculated fix'!AY$428)/('Ratios Calculated fix'!AY$429-'Ratios Calculated fix'!AY$428)</f>
        <v>0.74466795544277531</v>
      </c>
      <c r="AZ44" s="22">
        <f>('Ratios Calculated fix'!AZ44-'Ratios Calculated fix'!AZ$428)/('Ratios Calculated fix'!AZ$429-'Ratios Calculated fix'!AZ$428)</f>
        <v>0.76799358614118995</v>
      </c>
      <c r="BA44" s="22">
        <f>('Ratios Calculated fix'!BA44-'Ratios Calculated fix'!BA$428)/('Ratios Calculated fix'!BA$429-'Ratios Calculated fix'!BA$428)</f>
        <v>0.2213974675899601</v>
      </c>
      <c r="BB44" s="22" t="e">
        <f>('Ratios Calculated fix'!BB44-'Ratios Calculated fix'!BB$428)/('Ratios Calculated fix'!BB$429-'Ratios Calculated fix'!BB$428)</f>
        <v>#DIV/0!</v>
      </c>
      <c r="BC44" s="22">
        <f>('Ratios Calculated fix'!BC44-'Ratios Calculated fix'!BC$428)/('Ratios Calculated fix'!BC$429-'Ratios Calculated fix'!BC$428)</f>
        <v>0.13383043873114459</v>
      </c>
    </row>
    <row r="45" spans="1:55" x14ac:dyDescent="0.2">
      <c r="A45" s="3" t="s">
        <v>224</v>
      </c>
      <c r="B45" s="3" t="s">
        <v>225</v>
      </c>
      <c r="C45" s="3" t="s">
        <v>34</v>
      </c>
      <c r="D45" s="3">
        <v>686523</v>
      </c>
      <c r="E45" s="3" t="s">
        <v>16</v>
      </c>
      <c r="F45" s="3">
        <v>2019</v>
      </c>
      <c r="G45" s="3" t="s">
        <v>17</v>
      </c>
      <c r="H45" s="4">
        <v>43799</v>
      </c>
      <c r="I45" s="4">
        <v>43819</v>
      </c>
      <c r="J45" s="4">
        <v>43819</v>
      </c>
      <c r="K45" s="5">
        <v>396000000</v>
      </c>
      <c r="L45" s="5">
        <v>417000000</v>
      </c>
      <c r="M45" s="3" t="s">
        <v>226</v>
      </c>
      <c r="N45" s="21">
        <f>('Ratios Calculated fix'!N45-'Ratios Calculated fix'!N$428)/('Ratios Calculated fix'!N$429-'Ratios Calculated fix'!N$428)</f>
        <v>5.2295922939458929E-2</v>
      </c>
      <c r="O45" s="22">
        <f>('Ratios Calculated fix'!O45-'Ratios Calculated fix'!O$428)/('Ratios Calculated fix'!O$429-'Ratios Calculated fix'!O$428)</f>
        <v>4.7662717764215025E-2</v>
      </c>
      <c r="P45" s="22">
        <f>('Ratios Calculated fix'!P45-'Ratios Calculated fix'!P$428)/('Ratios Calculated fix'!P$429-'Ratios Calculated fix'!P$428)</f>
        <v>7.5656661621827617E-2</v>
      </c>
      <c r="Q45" s="22">
        <f>('Ratios Calculated fix'!Q45-'Ratios Calculated fix'!Q$428)/('Ratios Calculated fix'!Q$429-'Ratios Calculated fix'!Q$428)</f>
        <v>0.87044615180491836</v>
      </c>
      <c r="R45" s="22">
        <f>('Ratios Calculated fix'!R45-'Ratios Calculated fix'!R$428)/('Ratios Calculated fix'!R$429-'Ratios Calculated fix'!R$428)</f>
        <v>0.16323523119057545</v>
      </c>
      <c r="S45" s="22">
        <f>('Ratios Calculated fix'!S45-'Ratios Calculated fix'!S$428)/('Ratios Calculated fix'!S$429-'Ratios Calculated fix'!S$428)</f>
        <v>7.7692173428879338E-2</v>
      </c>
      <c r="T45" s="22">
        <f>('Ratios Calculated fix'!T45-'Ratios Calculated fix'!T$428)/('Ratios Calculated fix'!T$429-'Ratios Calculated fix'!T$428)</f>
        <v>0.15095646515326594</v>
      </c>
      <c r="U45" s="22">
        <f>('Ratios Calculated fix'!U45-'Ratios Calculated fix'!U$428)/('Ratios Calculated fix'!U$429-'Ratios Calculated fix'!U$428)</f>
        <v>0.81239878504265195</v>
      </c>
      <c r="V45" s="22">
        <f>('Ratios Calculated fix'!V45-'Ratios Calculated fix'!V$428)/('Ratios Calculated fix'!V$429-'Ratios Calculated fix'!V$428)</f>
        <v>0.71159573131832055</v>
      </c>
      <c r="W45" s="22">
        <f>('Ratios Calculated fix'!W45-'Ratios Calculated fix'!W$428)/('Ratios Calculated fix'!W$429-'Ratios Calculated fix'!W$428)</f>
        <v>0.82486522595763589</v>
      </c>
      <c r="X45" s="22">
        <f>('Ratios Calculated fix'!X45-'Ratios Calculated fix'!X$428)/('Ratios Calculated fix'!X$429-'Ratios Calculated fix'!X$428)</f>
        <v>0.1244881185923806</v>
      </c>
      <c r="Y45" s="22">
        <f>('Ratios Calculated fix'!Y45-'Ratios Calculated fix'!Y$428)/('Ratios Calculated fix'!Y$429-'Ratios Calculated fix'!Y$428)</f>
        <v>0.67688221689656158</v>
      </c>
      <c r="Z45" s="22">
        <f>('Ratios Calculated fix'!Z45-'Ratios Calculated fix'!Z$428)/('Ratios Calculated fix'!Z$429-'Ratios Calculated fix'!Z$428)</f>
        <v>0.87551188140761937</v>
      </c>
      <c r="AA45" s="22">
        <f>('Ratios Calculated fix'!AA45-'Ratios Calculated fix'!AA$428)/('Ratios Calculated fix'!AA$429-'Ratios Calculated fix'!AA$428)</f>
        <v>0.87262628144954146</v>
      </c>
      <c r="AB45" s="22">
        <f>('Ratios Calculated fix'!AB45-'Ratios Calculated fix'!AB$428)/('Ratios Calculated fix'!AB$429-'Ratios Calculated fix'!AB$428)</f>
        <v>0.84748134922569307</v>
      </c>
      <c r="AC45" s="22">
        <f>('Ratios Calculated fix'!AC45-'Ratios Calculated fix'!AC$428)/('Ratios Calculated fix'!AC$429-'Ratios Calculated fix'!AC$428)</f>
        <v>0.53923528971614498</v>
      </c>
      <c r="AD45" s="22">
        <f>('Ratios Calculated fix'!AD45-'Ratios Calculated fix'!AD$428)/('Ratios Calculated fix'!AD$429-'Ratios Calculated fix'!AD$428)</f>
        <v>0.35976224404957463</v>
      </c>
      <c r="AE45" s="22">
        <f>('Ratios Calculated fix'!AE45-'Ratios Calculated fix'!AE$428)/('Ratios Calculated fix'!AE$429-'Ratios Calculated fix'!AE$428)</f>
        <v>0.46704453173325056</v>
      </c>
      <c r="AF45" s="22">
        <f>('Ratios Calculated fix'!AF45-'Ratios Calculated fix'!AF$428)/('Ratios Calculated fix'!AF$429-'Ratios Calculated fix'!AF$428)</f>
        <v>0.35995602791645875</v>
      </c>
      <c r="AG45" s="22" t="e">
        <f>('Ratios Calculated fix'!AG45-'Ratios Calculated fix'!AG$428)/('Ratios Calculated fix'!AG$429-'Ratios Calculated fix'!AG$428)</f>
        <v>#DIV/0!</v>
      </c>
      <c r="AH45" s="22" t="e">
        <f>('Ratios Calculated fix'!AH45-'Ratios Calculated fix'!AH$428)/('Ratios Calculated fix'!AH$429-'Ratios Calculated fix'!AH$428)</f>
        <v>#DIV/0!</v>
      </c>
      <c r="AI45" s="22">
        <f>('Ratios Calculated fix'!AI45-'Ratios Calculated fix'!AI$428)/('Ratios Calculated fix'!AI$429-'Ratios Calculated fix'!AI$428)</f>
        <v>0.57512832778038336</v>
      </c>
      <c r="AJ45" s="22">
        <f>('Ratios Calculated fix'!AJ45-'Ratios Calculated fix'!AJ$428)/('Ratios Calculated fix'!AJ$429-'Ratios Calculated fix'!AJ$428)</f>
        <v>0.314101825087929</v>
      </c>
      <c r="AK45" s="22" t="e">
        <f>('Ratios Calculated fix'!AK45-'Ratios Calculated fix'!AK$428)/('Ratios Calculated fix'!AK$429-'Ratios Calculated fix'!AK$428)</f>
        <v>#DIV/0!</v>
      </c>
      <c r="AL45" s="22" t="e">
        <f>('Ratios Calculated fix'!AL45-'Ratios Calculated fix'!AL$428)/('Ratios Calculated fix'!AL$429-'Ratios Calculated fix'!AL$428)</f>
        <v>#DIV/0!</v>
      </c>
      <c r="AM45" s="22">
        <f>('Ratios Calculated fix'!AM45-'Ratios Calculated fix'!AM$428)/('Ratios Calculated fix'!AM$429-'Ratios Calculated fix'!AM$428)</f>
        <v>0.70956613408909852</v>
      </c>
      <c r="AN45" s="22">
        <f>('Ratios Calculated fix'!AN45-'Ratios Calculated fix'!AN$428)/('Ratios Calculated fix'!AN$429-'Ratios Calculated fix'!AN$428)</f>
        <v>0.80495969830360348</v>
      </c>
      <c r="AO45" s="22">
        <f>('Ratios Calculated fix'!AO45-'Ratios Calculated fix'!AO$428)/('Ratios Calculated fix'!AO$429-'Ratios Calculated fix'!AO$428)</f>
        <v>5.9754358257941537E-2</v>
      </c>
      <c r="AP45" s="22">
        <f>('Ratios Calculated fix'!AP45-'Ratios Calculated fix'!AP$428)/('Ratios Calculated fix'!AP$429-'Ratios Calculated fix'!AP$428)</f>
        <v>0.36416563377208766</v>
      </c>
      <c r="AQ45" s="22">
        <f>('Ratios Calculated fix'!AQ45-'Ratios Calculated fix'!AQ$428)/('Ratios Calculated fix'!AQ$429-'Ratios Calculated fix'!AQ$428)</f>
        <v>0.61571050132911032</v>
      </c>
      <c r="AR45" s="22">
        <f>('Ratios Calculated fix'!AR45-'Ratios Calculated fix'!AR$428)/('Ratios Calculated fix'!AR$429-'Ratios Calculated fix'!AR$428)</f>
        <v>0.65824541618022769</v>
      </c>
      <c r="AS45" s="22">
        <f>('Ratios Calculated fix'!AS45-'Ratios Calculated fix'!AS$428)/('Ratios Calculated fix'!AS$429-'Ratios Calculated fix'!AS$428)</f>
        <v>0.47136523433046656</v>
      </c>
      <c r="AT45" s="22">
        <f>('Ratios Calculated fix'!AT45-'Ratios Calculated fix'!AT$428)/('Ratios Calculated fix'!AT$429-'Ratios Calculated fix'!AT$428)</f>
        <v>0.50437082367449992</v>
      </c>
      <c r="AU45" s="22">
        <f>('Ratios Calculated fix'!AU45-'Ratios Calculated fix'!AU$428)/('Ratios Calculated fix'!AU$429-'Ratios Calculated fix'!AU$428)</f>
        <v>0.14706404275522664</v>
      </c>
      <c r="AV45" s="22" t="e">
        <f>('Ratios Calculated fix'!AV45-'Ratios Calculated fix'!AV$428)/('Ratios Calculated fix'!AV$429-'Ratios Calculated fix'!AV$428)</f>
        <v>#DIV/0!</v>
      </c>
      <c r="AW45" s="22" t="e">
        <f>('Ratios Calculated fix'!AW45-'Ratios Calculated fix'!AW$428)/('Ratios Calculated fix'!AW$429-'Ratios Calculated fix'!AW$428)</f>
        <v>#DIV/0!</v>
      </c>
      <c r="AX45" s="22" t="e">
        <f>('Ratios Calculated fix'!AX45-'Ratios Calculated fix'!AX$428)/('Ratios Calculated fix'!AX$429-'Ratios Calculated fix'!AX$428)</f>
        <v>#DIV/0!</v>
      </c>
      <c r="AY45" s="22">
        <f>('Ratios Calculated fix'!AY45-'Ratios Calculated fix'!AY$428)/('Ratios Calculated fix'!AY$429-'Ratios Calculated fix'!AY$428)</f>
        <v>0.74917870409345022</v>
      </c>
      <c r="AZ45" s="22">
        <f>('Ratios Calculated fix'!AZ45-'Ratios Calculated fix'!AZ$428)/('Ratios Calculated fix'!AZ$429-'Ratios Calculated fix'!AZ$428)</f>
        <v>0.77240586861018723</v>
      </c>
      <c r="BA45" s="22">
        <f>('Ratios Calculated fix'!BA45-'Ratios Calculated fix'!BA$428)/('Ratios Calculated fix'!BA$429-'Ratios Calculated fix'!BA$428)</f>
        <v>0.21844251981868923</v>
      </c>
      <c r="BB45" s="22" t="e">
        <f>('Ratios Calculated fix'!BB45-'Ratios Calculated fix'!BB$428)/('Ratios Calculated fix'!BB$429-'Ratios Calculated fix'!BB$428)</f>
        <v>#DIV/0!</v>
      </c>
      <c r="BC45" s="22">
        <f>('Ratios Calculated fix'!BC45-'Ratios Calculated fix'!BC$428)/('Ratios Calculated fix'!BC$429-'Ratios Calculated fix'!BC$428)</f>
        <v>0.15762415895078308</v>
      </c>
    </row>
    <row r="46" spans="1:55" x14ac:dyDescent="0.2">
      <c r="A46" s="3" t="s">
        <v>176</v>
      </c>
      <c r="B46" s="3" t="s">
        <v>177</v>
      </c>
      <c r="C46" s="3" t="s">
        <v>59</v>
      </c>
      <c r="D46" s="3">
        <v>66346</v>
      </c>
      <c r="E46" s="3" t="s">
        <v>16</v>
      </c>
      <c r="F46" s="3">
        <v>2019</v>
      </c>
      <c r="G46" s="3" t="s">
        <v>17</v>
      </c>
      <c r="H46" s="4">
        <v>43830</v>
      </c>
      <c r="I46" s="4">
        <v>43887</v>
      </c>
      <c r="J46" s="4">
        <v>43887</v>
      </c>
      <c r="K46" s="5">
        <v>83400000</v>
      </c>
      <c r="L46" s="5">
        <v>85800000</v>
      </c>
      <c r="M46" s="3" t="s">
        <v>178</v>
      </c>
      <c r="N46" s="21">
        <f>('Ratios Calculated fix'!N46-'Ratios Calculated fix'!N$428)/('Ratios Calculated fix'!N$429-'Ratios Calculated fix'!N$428)</f>
        <v>3.770556412345185E-2</v>
      </c>
      <c r="O46" s="22">
        <f>('Ratios Calculated fix'!O46-'Ratios Calculated fix'!O$428)/('Ratios Calculated fix'!O$429-'Ratios Calculated fix'!O$428)</f>
        <v>2.6946997863652688E-2</v>
      </c>
      <c r="P46" s="22">
        <f>('Ratios Calculated fix'!P46-'Ratios Calculated fix'!P$428)/('Ratios Calculated fix'!P$429-'Ratios Calculated fix'!P$428)</f>
        <v>1.1622973607980546E-2</v>
      </c>
      <c r="Q46" s="22">
        <f>('Ratios Calculated fix'!Q46-'Ratios Calculated fix'!Q$428)/('Ratios Calculated fix'!Q$429-'Ratios Calculated fix'!Q$428)</f>
        <v>0.8736065861978306</v>
      </c>
      <c r="R46" s="22">
        <f>('Ratios Calculated fix'!R46-'Ratios Calculated fix'!R$428)/('Ratios Calculated fix'!R$429-'Ratios Calculated fix'!R$428)</f>
        <v>0.12544673203360299</v>
      </c>
      <c r="S46" s="22">
        <f>('Ratios Calculated fix'!S46-'Ratios Calculated fix'!S$428)/('Ratios Calculated fix'!S$429-'Ratios Calculated fix'!S$428)</f>
        <v>0.15089389417661148</v>
      </c>
      <c r="T46" s="22">
        <f>('Ratios Calculated fix'!T46-'Ratios Calculated fix'!T$428)/('Ratios Calculated fix'!T$429-'Ratios Calculated fix'!T$428)</f>
        <v>9.9556710960875011E-2</v>
      </c>
      <c r="U46" s="22">
        <f>('Ratios Calculated fix'!U46-'Ratios Calculated fix'!U$428)/('Ratios Calculated fix'!U$429-'Ratios Calculated fix'!U$428)</f>
        <v>0.81392270449075554</v>
      </c>
      <c r="V46" s="22">
        <f>('Ratios Calculated fix'!V46-'Ratios Calculated fix'!V$428)/('Ratios Calculated fix'!V$429-'Ratios Calculated fix'!V$428)</f>
        <v>0.71901630879318656</v>
      </c>
      <c r="W46" s="22">
        <f>('Ratios Calculated fix'!W46-'Ratios Calculated fix'!W$428)/('Ratios Calculated fix'!W$429-'Ratios Calculated fix'!W$428)</f>
        <v>0.82547365839287024</v>
      </c>
      <c r="X46" s="22">
        <f>('Ratios Calculated fix'!X46-'Ratios Calculated fix'!X$428)/('Ratios Calculated fix'!X$429-'Ratios Calculated fix'!X$428)</f>
        <v>0.36722488305272893</v>
      </c>
      <c r="Y46" s="22">
        <f>('Ratios Calculated fix'!Y46-'Ratios Calculated fix'!Y$428)/('Ratios Calculated fix'!Y$429-'Ratios Calculated fix'!Y$428)</f>
        <v>0.43525335645922203</v>
      </c>
      <c r="Z46" s="22">
        <f>('Ratios Calculated fix'!Z46-'Ratios Calculated fix'!Z$428)/('Ratios Calculated fix'!Z$429-'Ratios Calculated fix'!Z$428)</f>
        <v>0.63277511694727107</v>
      </c>
      <c r="AA46" s="22">
        <f>('Ratios Calculated fix'!AA46-'Ratios Calculated fix'!AA$428)/('Ratios Calculated fix'!AA$429-'Ratios Calculated fix'!AA$428)</f>
        <v>0.27204095203881173</v>
      </c>
      <c r="AB46" s="22">
        <f>('Ratios Calculated fix'!AB46-'Ratios Calculated fix'!AB$428)/('Ratios Calculated fix'!AB$429-'Ratios Calculated fix'!AB$428)</f>
        <v>0.8025606540942376</v>
      </c>
      <c r="AC46" s="22">
        <f>('Ratios Calculated fix'!AC46-'Ratios Calculated fix'!AC$428)/('Ratios Calculated fix'!AC$429-'Ratios Calculated fix'!AC$428)</f>
        <v>0.24779556285881515</v>
      </c>
      <c r="AD46" s="22">
        <f>('Ratios Calculated fix'!AD46-'Ratios Calculated fix'!AD$428)/('Ratios Calculated fix'!AD$429-'Ratios Calculated fix'!AD$428)</f>
        <v>0.20409022835820723</v>
      </c>
      <c r="AE46" s="22">
        <f>('Ratios Calculated fix'!AE46-'Ratios Calculated fix'!AE$428)/('Ratios Calculated fix'!AE$429-'Ratios Calculated fix'!AE$428)</f>
        <v>0.28980366935925533</v>
      </c>
      <c r="AF46" s="22">
        <f>('Ratios Calculated fix'!AF46-'Ratios Calculated fix'!AF$428)/('Ratios Calculated fix'!AF$429-'Ratios Calculated fix'!AF$428)</f>
        <v>0.32717629366109741</v>
      </c>
      <c r="AG46" s="22" t="e">
        <f>('Ratios Calculated fix'!AG46-'Ratios Calculated fix'!AG$428)/('Ratios Calculated fix'!AG$429-'Ratios Calculated fix'!AG$428)</f>
        <v>#DIV/0!</v>
      </c>
      <c r="AH46" s="22" t="e">
        <f>('Ratios Calculated fix'!AH46-'Ratios Calculated fix'!AH$428)/('Ratios Calculated fix'!AH$429-'Ratios Calculated fix'!AH$428)</f>
        <v>#DIV/0!</v>
      </c>
      <c r="AI46" s="22">
        <f>('Ratios Calculated fix'!AI46-'Ratios Calculated fix'!AI$428)/('Ratios Calculated fix'!AI$429-'Ratios Calculated fix'!AI$428)</f>
        <v>0.53418683624725793</v>
      </c>
      <c r="AJ46" s="22">
        <f>('Ratios Calculated fix'!AJ46-'Ratios Calculated fix'!AJ$428)/('Ratios Calculated fix'!AJ$429-'Ratios Calculated fix'!AJ$428)</f>
        <v>0.12804210400579985</v>
      </c>
      <c r="AK46" s="22" t="e">
        <f>('Ratios Calculated fix'!AK46-'Ratios Calculated fix'!AK$428)/('Ratios Calculated fix'!AK$429-'Ratios Calculated fix'!AK$428)</f>
        <v>#DIV/0!</v>
      </c>
      <c r="AL46" s="22" t="e">
        <f>('Ratios Calculated fix'!AL46-'Ratios Calculated fix'!AL$428)/('Ratios Calculated fix'!AL$429-'Ratios Calculated fix'!AL$428)</f>
        <v>#DIV/0!</v>
      </c>
      <c r="AM46" s="22">
        <f>('Ratios Calculated fix'!AM46-'Ratios Calculated fix'!AM$428)/('Ratios Calculated fix'!AM$429-'Ratios Calculated fix'!AM$428)</f>
        <v>0.71337057339392707</v>
      </c>
      <c r="AN46" s="22">
        <f>('Ratios Calculated fix'!AN46-'Ratios Calculated fix'!AN$428)/('Ratios Calculated fix'!AN$429-'Ratios Calculated fix'!AN$428)</f>
        <v>0.81524446927696304</v>
      </c>
      <c r="AO46" s="22">
        <f>('Ratios Calculated fix'!AO46-'Ratios Calculated fix'!AO$428)/('Ratios Calculated fix'!AO$429-'Ratios Calculated fix'!AO$428)</f>
        <v>0.27066365487147453</v>
      </c>
      <c r="AP46" s="22">
        <f>('Ratios Calculated fix'!AP46-'Ratios Calculated fix'!AP$428)/('Ratios Calculated fix'!AP$429-'Ratios Calculated fix'!AP$428)</f>
        <v>0.41042763574926799</v>
      </c>
      <c r="AQ46" s="22">
        <f>('Ratios Calculated fix'!AQ46-'Ratios Calculated fix'!AQ$428)/('Ratios Calculated fix'!AQ$429-'Ratios Calculated fix'!AQ$428)</f>
        <v>0.63452261257023779</v>
      </c>
      <c r="AR46" s="22">
        <f>('Ratios Calculated fix'!AR46-'Ratios Calculated fix'!AR$428)/('Ratios Calculated fix'!AR$429-'Ratios Calculated fix'!AR$428)</f>
        <v>0.28333242729008845</v>
      </c>
      <c r="AS46" s="22">
        <f>('Ratios Calculated fix'!AS46-'Ratios Calculated fix'!AS$428)/('Ratios Calculated fix'!AS$429-'Ratios Calculated fix'!AS$428)</f>
        <v>0.35709815934973704</v>
      </c>
      <c r="AT46" s="22">
        <f>('Ratios Calculated fix'!AT46-'Ratios Calculated fix'!AT$428)/('Ratios Calculated fix'!AT$429-'Ratios Calculated fix'!AT$428)</f>
        <v>0.48393898001612684</v>
      </c>
      <c r="AU46" s="22">
        <f>('Ratios Calculated fix'!AU46-'Ratios Calculated fix'!AU$428)/('Ratios Calculated fix'!AU$429-'Ratios Calculated fix'!AU$428)</f>
        <v>0.27506612626501631</v>
      </c>
      <c r="AV46" s="22" t="e">
        <f>('Ratios Calculated fix'!AV46-'Ratios Calculated fix'!AV$428)/('Ratios Calculated fix'!AV$429-'Ratios Calculated fix'!AV$428)</f>
        <v>#DIV/0!</v>
      </c>
      <c r="AW46" s="22" t="e">
        <f>('Ratios Calculated fix'!AW46-'Ratios Calculated fix'!AW$428)/('Ratios Calculated fix'!AW$429-'Ratios Calculated fix'!AW$428)</f>
        <v>#DIV/0!</v>
      </c>
      <c r="AX46" s="22" t="e">
        <f>('Ratios Calculated fix'!AX46-'Ratios Calculated fix'!AX$428)/('Ratios Calculated fix'!AX$429-'Ratios Calculated fix'!AX$428)</f>
        <v>#DIV/0!</v>
      </c>
      <c r="AY46" s="22">
        <f>('Ratios Calculated fix'!AY46-'Ratios Calculated fix'!AY$428)/('Ratios Calculated fix'!AY$429-'Ratios Calculated fix'!AY$428)</f>
        <v>0.74642842199237125</v>
      </c>
      <c r="AZ46" s="22">
        <f>('Ratios Calculated fix'!AZ46-'Ratios Calculated fix'!AZ$428)/('Ratios Calculated fix'!AZ$429-'Ratios Calculated fix'!AZ$428)</f>
        <v>0.76976735726992562</v>
      </c>
      <c r="BA46" s="22">
        <f>('Ratios Calculated fix'!BA46-'Ratios Calculated fix'!BA$428)/('Ratios Calculated fix'!BA$429-'Ratios Calculated fix'!BA$428)</f>
        <v>0.22322179503063999</v>
      </c>
      <c r="BB46" s="22" t="e">
        <f>('Ratios Calculated fix'!BB46-'Ratios Calculated fix'!BB$428)/('Ratios Calculated fix'!BB$429-'Ratios Calculated fix'!BB$428)</f>
        <v>#DIV/0!</v>
      </c>
      <c r="BC46" s="22">
        <f>('Ratios Calculated fix'!BC46-'Ratios Calculated fix'!BC$428)/('Ratios Calculated fix'!BC$429-'Ratios Calculated fix'!BC$428)</f>
        <v>0.29772614795256364</v>
      </c>
    </row>
    <row r="47" spans="1:55" x14ac:dyDescent="0.2">
      <c r="A47" s="3" t="s">
        <v>108</v>
      </c>
      <c r="B47" s="3" t="s">
        <v>109</v>
      </c>
      <c r="C47" s="3" t="s">
        <v>52</v>
      </c>
      <c r="D47" s="3">
        <v>168302</v>
      </c>
      <c r="E47" s="3" t="s">
        <v>16</v>
      </c>
      <c r="F47" s="3">
        <v>2019</v>
      </c>
      <c r="G47" s="3" t="s">
        <v>17</v>
      </c>
      <c r="H47" s="4">
        <v>43830</v>
      </c>
      <c r="I47" s="4">
        <v>43879</v>
      </c>
      <c r="J47" s="4">
        <v>43879</v>
      </c>
      <c r="K47" s="5">
        <v>181000000</v>
      </c>
      <c r="L47" s="5">
        <v>181000000</v>
      </c>
      <c r="M47" s="3" t="s">
        <v>110</v>
      </c>
      <c r="N47" s="21">
        <f>('Ratios Calculated fix'!N47-'Ratios Calculated fix'!N$428)/('Ratios Calculated fix'!N$429-'Ratios Calculated fix'!N$428)</f>
        <v>2.2705266073816913E-2</v>
      </c>
      <c r="O47" s="22">
        <f>('Ratios Calculated fix'!O47-'Ratios Calculated fix'!O$428)/('Ratios Calculated fix'!O$429-'Ratios Calculated fix'!O$428)</f>
        <v>2.1918373205585338E-2</v>
      </c>
      <c r="P47" s="22">
        <f>('Ratios Calculated fix'!P47-'Ratios Calculated fix'!P$428)/('Ratios Calculated fix'!P$429-'Ratios Calculated fix'!P$428)</f>
        <v>3.0294940023302911E-3</v>
      </c>
      <c r="Q47" s="22">
        <f>('Ratios Calculated fix'!Q47-'Ratios Calculated fix'!Q$428)/('Ratios Calculated fix'!Q$429-'Ratios Calculated fix'!Q$428)</f>
        <v>0.87214846387651179</v>
      </c>
      <c r="R47" s="22">
        <f>('Ratios Calculated fix'!R47-'Ratios Calculated fix'!R$428)/('Ratios Calculated fix'!R$429-'Ratios Calculated fix'!R$428)</f>
        <v>0.13999534058938939</v>
      </c>
      <c r="S47" s="22">
        <f>('Ratios Calculated fix'!S47-'Ratios Calculated fix'!S$428)/('Ratios Calculated fix'!S$429-'Ratios Calculated fix'!S$428)</f>
        <v>6.7521501855019692E-2</v>
      </c>
      <c r="T47" s="22">
        <f>('Ratios Calculated fix'!T47-'Ratios Calculated fix'!T$428)/('Ratios Calculated fix'!T$429-'Ratios Calculated fix'!T$428)</f>
        <v>0.12930404506924253</v>
      </c>
      <c r="U47" s="22">
        <f>('Ratios Calculated fix'!U47-'Ratios Calculated fix'!U$428)/('Ratios Calculated fix'!U$429-'Ratios Calculated fix'!U$428)</f>
        <v>0.81329825583852267</v>
      </c>
      <c r="V47" s="22">
        <f>('Ratios Calculated fix'!V47-'Ratios Calculated fix'!V$428)/('Ratios Calculated fix'!V$429-'Ratios Calculated fix'!V$428)</f>
        <v>0.71221690585317243</v>
      </c>
      <c r="W47" s="22">
        <f>('Ratios Calculated fix'!W47-'Ratios Calculated fix'!W$428)/('Ratios Calculated fix'!W$429-'Ratios Calculated fix'!W$428)</f>
        <v>0.82580421513288171</v>
      </c>
      <c r="X47" s="22">
        <f>('Ratios Calculated fix'!X47-'Ratios Calculated fix'!X$428)/('Ratios Calculated fix'!X$429-'Ratios Calculated fix'!X$428)</f>
        <v>4.6081565548411432E-2</v>
      </c>
      <c r="Y47" s="22">
        <f>('Ratios Calculated fix'!Y47-'Ratios Calculated fix'!Y$428)/('Ratios Calculated fix'!Y$429-'Ratios Calculated fix'!Y$428)</f>
        <v>0.43787386917748794</v>
      </c>
      <c r="Z47" s="22">
        <f>('Ratios Calculated fix'!Z47-'Ratios Calculated fix'!Z$428)/('Ratios Calculated fix'!Z$429-'Ratios Calculated fix'!Z$428)</f>
        <v>0.95391843445158864</v>
      </c>
      <c r="AA47" s="22">
        <f>('Ratios Calculated fix'!AA47-'Ratios Calculated fix'!AA$428)/('Ratios Calculated fix'!AA$429-'Ratios Calculated fix'!AA$428)</f>
        <v>0.10615847322976285</v>
      </c>
      <c r="AB47" s="22">
        <f>('Ratios Calculated fix'!AB47-'Ratios Calculated fix'!AB$428)/('Ratios Calculated fix'!AB$429-'Ratios Calculated fix'!AB$428)</f>
        <v>0.81769032507790773</v>
      </c>
      <c r="AC47" s="22">
        <f>('Ratios Calculated fix'!AC47-'Ratios Calculated fix'!AC$428)/('Ratios Calculated fix'!AC$429-'Ratios Calculated fix'!AC$428)</f>
        <v>1</v>
      </c>
      <c r="AD47" s="22">
        <f>('Ratios Calculated fix'!AD47-'Ratios Calculated fix'!AD$428)/('Ratios Calculated fix'!AD$429-'Ratios Calculated fix'!AD$428)</f>
        <v>0.59026801961349928</v>
      </c>
      <c r="AE47" s="22">
        <f>('Ratios Calculated fix'!AE47-'Ratios Calculated fix'!AE$428)/('Ratios Calculated fix'!AE$429-'Ratios Calculated fix'!AE$428)</f>
        <v>0.5420753585175393</v>
      </c>
      <c r="AF47" s="22">
        <f>('Ratios Calculated fix'!AF47-'Ratios Calculated fix'!AF$428)/('Ratios Calculated fix'!AF$429-'Ratios Calculated fix'!AF$428)</f>
        <v>0.38261536643869914</v>
      </c>
      <c r="AG47" s="22" t="e">
        <f>('Ratios Calculated fix'!AG47-'Ratios Calculated fix'!AG$428)/('Ratios Calculated fix'!AG$429-'Ratios Calculated fix'!AG$428)</f>
        <v>#DIV/0!</v>
      </c>
      <c r="AH47" s="22" t="e">
        <f>('Ratios Calculated fix'!AH47-'Ratios Calculated fix'!AH$428)/('Ratios Calculated fix'!AH$429-'Ratios Calculated fix'!AH$428)</f>
        <v>#DIV/0!</v>
      </c>
      <c r="AI47" s="22">
        <f>('Ratios Calculated fix'!AI47-'Ratios Calculated fix'!AI$428)/('Ratios Calculated fix'!AI$429-'Ratios Calculated fix'!AI$428)</f>
        <v>0.56520903043585657</v>
      </c>
      <c r="AJ47" s="22">
        <f>('Ratios Calculated fix'!AJ47-'Ratios Calculated fix'!AJ$428)/('Ratios Calculated fix'!AJ$429-'Ratios Calculated fix'!AJ$428)</f>
        <v>0.18870296892826352</v>
      </c>
      <c r="AK47" s="22" t="e">
        <f>('Ratios Calculated fix'!AK47-'Ratios Calculated fix'!AK$428)/('Ratios Calculated fix'!AK$429-'Ratios Calculated fix'!AK$428)</f>
        <v>#DIV/0!</v>
      </c>
      <c r="AL47" s="22" t="e">
        <f>('Ratios Calculated fix'!AL47-'Ratios Calculated fix'!AL$428)/('Ratios Calculated fix'!AL$429-'Ratios Calculated fix'!AL$428)</f>
        <v>#DIV/0!</v>
      </c>
      <c r="AM47" s="22">
        <f>('Ratios Calculated fix'!AM47-'Ratios Calculated fix'!AM$428)/('Ratios Calculated fix'!AM$429-'Ratios Calculated fix'!AM$428)</f>
        <v>0.70939314162433331</v>
      </c>
      <c r="AN47" s="22">
        <f>('Ratios Calculated fix'!AN47-'Ratios Calculated fix'!AN$428)/('Ratios Calculated fix'!AN$429-'Ratios Calculated fix'!AN$428)</f>
        <v>0.80430608410554916</v>
      </c>
      <c r="AO47" s="22">
        <f>('Ratios Calculated fix'!AO47-'Ratios Calculated fix'!AO$428)/('Ratios Calculated fix'!AO$429-'Ratios Calculated fix'!AO$428)</f>
        <v>2.0893381279788539E-2</v>
      </c>
      <c r="AP47" s="22">
        <f>('Ratios Calculated fix'!AP47-'Ratios Calculated fix'!AP$428)/('Ratios Calculated fix'!AP$429-'Ratios Calculated fix'!AP$428)</f>
        <v>0.35651168517130127</v>
      </c>
      <c r="AQ47" s="22">
        <f>('Ratios Calculated fix'!AQ47-'Ratios Calculated fix'!AQ$428)/('Ratios Calculated fix'!AQ$429-'Ratios Calculated fix'!AQ$428)</f>
        <v>0.60036061127155904</v>
      </c>
      <c r="AR47" s="22">
        <f>('Ratios Calculated fix'!AR47-'Ratios Calculated fix'!AR$428)/('Ratios Calculated fix'!AR$429-'Ratios Calculated fix'!AR$428)</f>
        <v>0.60531506651939815</v>
      </c>
      <c r="AS47" s="22">
        <f>('Ratios Calculated fix'!AS47-'Ratios Calculated fix'!AS$428)/('Ratios Calculated fix'!AS$429-'Ratios Calculated fix'!AS$428)</f>
        <v>0.42237783302604759</v>
      </c>
      <c r="AT47" s="22">
        <f>('Ratios Calculated fix'!AT47-'Ratios Calculated fix'!AT$428)/('Ratios Calculated fix'!AT$429-'Ratios Calculated fix'!AT$428)</f>
        <v>0.34849222121972973</v>
      </c>
      <c r="AU47" s="22">
        <f>('Ratios Calculated fix'!AU47-'Ratios Calculated fix'!AU$428)/('Ratios Calculated fix'!AU$429-'Ratios Calculated fix'!AU$428)</f>
        <v>0.21524597897410885</v>
      </c>
      <c r="AV47" s="22" t="e">
        <f>('Ratios Calculated fix'!AV47-'Ratios Calculated fix'!AV$428)/('Ratios Calculated fix'!AV$429-'Ratios Calculated fix'!AV$428)</f>
        <v>#DIV/0!</v>
      </c>
      <c r="AW47" s="22" t="e">
        <f>('Ratios Calculated fix'!AW47-'Ratios Calculated fix'!AW$428)/('Ratios Calculated fix'!AW$429-'Ratios Calculated fix'!AW$428)</f>
        <v>#DIV/0!</v>
      </c>
      <c r="AX47" s="22" t="e">
        <f>('Ratios Calculated fix'!AX47-'Ratios Calculated fix'!AX$428)/('Ratios Calculated fix'!AX$429-'Ratios Calculated fix'!AX$428)</f>
        <v>#DIV/0!</v>
      </c>
      <c r="AY47" s="22">
        <f>('Ratios Calculated fix'!AY47-'Ratios Calculated fix'!AY$428)/('Ratios Calculated fix'!AY$429-'Ratios Calculated fix'!AY$428)</f>
        <v>0.74908094797342972</v>
      </c>
      <c r="AZ47" s="22">
        <f>('Ratios Calculated fix'!AZ47-'Ratios Calculated fix'!AZ$428)/('Ratios Calculated fix'!AZ$429-'Ratios Calculated fix'!AZ$428)</f>
        <v>0.77317479206846951</v>
      </c>
      <c r="BA47" s="22">
        <f>('Ratios Calculated fix'!BA47-'Ratios Calculated fix'!BA$428)/('Ratios Calculated fix'!BA$429-'Ratios Calculated fix'!BA$428)</f>
        <v>0.2200178950644866</v>
      </c>
      <c r="BB47" s="22" t="e">
        <f>('Ratios Calculated fix'!BB47-'Ratios Calculated fix'!BB$428)/('Ratios Calculated fix'!BB$429-'Ratios Calculated fix'!BB$428)</f>
        <v>#DIV/0!</v>
      </c>
      <c r="BC47" s="22">
        <f>('Ratios Calculated fix'!BC47-'Ratios Calculated fix'!BC$428)/('Ratios Calculated fix'!BC$429-'Ratios Calculated fix'!BC$428)</f>
        <v>0.11952400825109531</v>
      </c>
    </row>
    <row r="48" spans="1:55" x14ac:dyDescent="0.2">
      <c r="A48" s="3" t="s">
        <v>170</v>
      </c>
      <c r="B48" s="3" t="s">
        <v>171</v>
      </c>
      <c r="C48" s="3" t="s">
        <v>45</v>
      </c>
      <c r="D48" s="3">
        <v>58197</v>
      </c>
      <c r="E48" s="3" t="s">
        <v>16</v>
      </c>
      <c r="F48" s="3">
        <v>2019</v>
      </c>
      <c r="G48" s="3" t="s">
        <v>17</v>
      </c>
      <c r="H48" s="4">
        <v>43708</v>
      </c>
      <c r="I48" s="4">
        <v>43766</v>
      </c>
      <c r="J48" s="4">
        <v>43907</v>
      </c>
      <c r="K48" s="5">
        <v>24233000</v>
      </c>
      <c r="L48" s="5">
        <v>24858000</v>
      </c>
      <c r="M48" s="3" t="s">
        <v>172</v>
      </c>
      <c r="N48" s="21">
        <f>('Ratios Calculated fix'!N48-'Ratios Calculated fix'!N$428)/('Ratios Calculated fix'!N$429-'Ratios Calculated fix'!N$428)</f>
        <v>3.308935835247058E-2</v>
      </c>
      <c r="O48" s="22">
        <f>('Ratios Calculated fix'!O48-'Ratios Calculated fix'!O$428)/('Ratios Calculated fix'!O$429-'Ratios Calculated fix'!O$428)</f>
        <v>4.4323735490902766E-3</v>
      </c>
      <c r="P48" s="22">
        <f>('Ratios Calculated fix'!P48-'Ratios Calculated fix'!P$428)/('Ratios Calculated fix'!P$429-'Ratios Calculated fix'!P$428)</f>
        <v>3.3025100890596111E-3</v>
      </c>
      <c r="Q48" s="22">
        <f>('Ratios Calculated fix'!Q48-'Ratios Calculated fix'!Q$428)/('Ratios Calculated fix'!Q$429-'Ratios Calculated fix'!Q$428)</f>
        <v>0.85601002897462775</v>
      </c>
      <c r="R48" s="22">
        <f>('Ratios Calculated fix'!R48-'Ratios Calculated fix'!R$428)/('Ratios Calculated fix'!R$429-'Ratios Calculated fix'!R$428)</f>
        <v>0.17672673788957607</v>
      </c>
      <c r="S48" s="22">
        <f>('Ratios Calculated fix'!S48-'Ratios Calculated fix'!S$428)/('Ratios Calculated fix'!S$429-'Ratios Calculated fix'!S$428)</f>
        <v>0</v>
      </c>
      <c r="T48" s="22">
        <f>('Ratios Calculated fix'!T48-'Ratios Calculated fix'!T$428)/('Ratios Calculated fix'!T$429-'Ratios Calculated fix'!T$428)</f>
        <v>0.17861049530969944</v>
      </c>
      <c r="U48" s="22">
        <f>('Ratios Calculated fix'!U48-'Ratios Calculated fix'!U$428)/('Ratios Calculated fix'!U$429-'Ratios Calculated fix'!U$428)</f>
        <v>0.79535223431472546</v>
      </c>
      <c r="V48" s="22">
        <f>('Ratios Calculated fix'!V48-'Ratios Calculated fix'!V$428)/('Ratios Calculated fix'!V$429-'Ratios Calculated fix'!V$428)</f>
        <v>0.70833495319453676</v>
      </c>
      <c r="W48" s="22">
        <f>('Ratios Calculated fix'!W48-'Ratios Calculated fix'!W$428)/('Ratios Calculated fix'!W$429-'Ratios Calculated fix'!W$428)</f>
        <v>0.80575661954069655</v>
      </c>
      <c r="X48" s="22">
        <f>('Ratios Calculated fix'!X48-'Ratios Calculated fix'!X$428)/('Ratios Calculated fix'!X$429-'Ratios Calculated fix'!X$428)</f>
        <v>0.4382015178059403</v>
      </c>
      <c r="Y48" s="22">
        <f>('Ratios Calculated fix'!Y48-'Ratios Calculated fix'!Y$428)/('Ratios Calculated fix'!Y$429-'Ratios Calculated fix'!Y$428)</f>
        <v>0.36793348659386604</v>
      </c>
      <c r="Z48" s="22">
        <f>('Ratios Calculated fix'!Z48-'Ratios Calculated fix'!Z$428)/('Ratios Calculated fix'!Z$429-'Ratios Calculated fix'!Z$428)</f>
        <v>0.5617984821940597</v>
      </c>
      <c r="AA48" s="22">
        <f>('Ratios Calculated fix'!AA48-'Ratios Calculated fix'!AA$428)/('Ratios Calculated fix'!AA$429-'Ratios Calculated fix'!AA$428)</f>
        <v>4.9060610992750074E-2</v>
      </c>
      <c r="AB48" s="22">
        <f>('Ratios Calculated fix'!AB48-'Ratios Calculated fix'!AB$428)/('Ratios Calculated fix'!AB$429-'Ratios Calculated fix'!AB$428)</f>
        <v>0.68548009734723081</v>
      </c>
      <c r="AC48" s="22">
        <f>('Ratios Calculated fix'!AC48-'Ratios Calculated fix'!AC$428)/('Ratios Calculated fix'!AC$429-'Ratios Calculated fix'!AC$428)</f>
        <v>0.52285688817323495</v>
      </c>
      <c r="AD48" s="22">
        <f>('Ratios Calculated fix'!AD48-'Ratios Calculated fix'!AD$428)/('Ratios Calculated fix'!AD$429-'Ratios Calculated fix'!AD$428)</f>
        <v>0.27586135390248873</v>
      </c>
      <c r="AE48" s="22">
        <f>('Ratios Calculated fix'!AE48-'Ratios Calculated fix'!AE$428)/('Ratios Calculated fix'!AE$429-'Ratios Calculated fix'!AE$428)</f>
        <v>0.37151890975442509</v>
      </c>
      <c r="AF48" s="22">
        <f>('Ratios Calculated fix'!AF48-'Ratios Calculated fix'!AF$428)/('Ratios Calculated fix'!AF$429-'Ratios Calculated fix'!AF$428)</f>
        <v>0.36727998737398221</v>
      </c>
      <c r="AG48" s="22" t="e">
        <f>('Ratios Calculated fix'!AG48-'Ratios Calculated fix'!AG$428)/('Ratios Calculated fix'!AG$429-'Ratios Calculated fix'!AG$428)</f>
        <v>#DIV/0!</v>
      </c>
      <c r="AH48" s="22" t="e">
        <f>('Ratios Calculated fix'!AH48-'Ratios Calculated fix'!AH$428)/('Ratios Calculated fix'!AH$429-'Ratios Calculated fix'!AH$428)</f>
        <v>#DIV/0!</v>
      </c>
      <c r="AI48" s="22">
        <f>('Ratios Calculated fix'!AI48-'Ratios Calculated fix'!AI$428)/('Ratios Calculated fix'!AI$429-'Ratios Calculated fix'!AI$428)</f>
        <v>0.52894070475852895</v>
      </c>
      <c r="AJ48" s="22">
        <f>('Ratios Calculated fix'!AJ48-'Ratios Calculated fix'!AJ$428)/('Ratios Calculated fix'!AJ$429-'Ratios Calculated fix'!AJ$428)</f>
        <v>0.13881498417389526</v>
      </c>
      <c r="AK48" s="22" t="e">
        <f>('Ratios Calculated fix'!AK48-'Ratios Calculated fix'!AK$428)/('Ratios Calculated fix'!AK$429-'Ratios Calculated fix'!AK$428)</f>
        <v>#DIV/0!</v>
      </c>
      <c r="AL48" s="22" t="e">
        <f>('Ratios Calculated fix'!AL48-'Ratios Calculated fix'!AL$428)/('Ratios Calculated fix'!AL$429-'Ratios Calculated fix'!AL$428)</f>
        <v>#DIV/0!</v>
      </c>
      <c r="AM48" s="22">
        <f>('Ratios Calculated fix'!AM48-'Ratios Calculated fix'!AM$428)/('Ratios Calculated fix'!AM$429-'Ratios Calculated fix'!AM$428)</f>
        <v>0.68182883413687301</v>
      </c>
      <c r="AN48" s="22">
        <f>('Ratios Calculated fix'!AN48-'Ratios Calculated fix'!AN$428)/('Ratios Calculated fix'!AN$429-'Ratios Calculated fix'!AN$428)</f>
        <v>0.78875314591846435</v>
      </c>
      <c r="AO48" s="22">
        <f>('Ratios Calculated fix'!AO48-'Ratios Calculated fix'!AO$428)/('Ratios Calculated fix'!AO$429-'Ratios Calculated fix'!AO$428)</f>
        <v>0.25091923645428893</v>
      </c>
      <c r="AP48" s="22">
        <f>('Ratios Calculated fix'!AP48-'Ratios Calculated fix'!AP$428)/('Ratios Calculated fix'!AP$429-'Ratios Calculated fix'!AP$428)</f>
        <v>0.34413427640604699</v>
      </c>
      <c r="AQ48" s="22">
        <f>('Ratios Calculated fix'!AQ48-'Ratios Calculated fix'!AQ$428)/('Ratios Calculated fix'!AQ$429-'Ratios Calculated fix'!AQ$428)</f>
        <v>0.76673631323405489</v>
      </c>
      <c r="AR48" s="22">
        <f>('Ratios Calculated fix'!AR48-'Ratios Calculated fix'!AR$428)/('Ratios Calculated fix'!AR$429-'Ratios Calculated fix'!AR$428)</f>
        <v>0.37106674783604615</v>
      </c>
      <c r="AS48" s="22">
        <f>('Ratios Calculated fix'!AS48-'Ratios Calculated fix'!AS$428)/('Ratios Calculated fix'!AS$429-'Ratios Calculated fix'!AS$428)</f>
        <v>0.33202697833810491</v>
      </c>
      <c r="AT48" s="22">
        <f>('Ratios Calculated fix'!AT48-'Ratios Calculated fix'!AT$428)/('Ratios Calculated fix'!AT$429-'Ratios Calculated fix'!AT$428)</f>
        <v>0.63897933923033445</v>
      </c>
      <c r="AU48" s="22">
        <f>('Ratios Calculated fix'!AU48-'Ratios Calculated fix'!AU$428)/('Ratios Calculated fix'!AU$429-'Ratios Calculated fix'!AU$428)</f>
        <v>0.28548231754958303</v>
      </c>
      <c r="AV48" s="22" t="e">
        <f>('Ratios Calculated fix'!AV48-'Ratios Calculated fix'!AV$428)/('Ratios Calculated fix'!AV$429-'Ratios Calculated fix'!AV$428)</f>
        <v>#DIV/0!</v>
      </c>
      <c r="AW48" s="22" t="e">
        <f>('Ratios Calculated fix'!AW48-'Ratios Calculated fix'!AW$428)/('Ratios Calculated fix'!AW$429-'Ratios Calculated fix'!AW$428)</f>
        <v>#DIV/0!</v>
      </c>
      <c r="AX48" s="22" t="e">
        <f>('Ratios Calculated fix'!AX48-'Ratios Calculated fix'!AX$428)/('Ratios Calculated fix'!AX$429-'Ratios Calculated fix'!AX$428)</f>
        <v>#DIV/0!</v>
      </c>
      <c r="AY48" s="22">
        <f>('Ratios Calculated fix'!AY48-'Ratios Calculated fix'!AY$428)/('Ratios Calculated fix'!AY$429-'Ratios Calculated fix'!AY$428)</f>
        <v>0.7462967187594497</v>
      </c>
      <c r="AZ48" s="22">
        <f>('Ratios Calculated fix'!AZ48-'Ratios Calculated fix'!AZ$428)/('Ratios Calculated fix'!AZ$429-'Ratios Calculated fix'!AZ$428)</f>
        <v>0.76986609053631971</v>
      </c>
      <c r="BA48" s="22">
        <f>('Ratios Calculated fix'!BA48-'Ratios Calculated fix'!BA$428)/('Ratios Calculated fix'!BA$429-'Ratios Calculated fix'!BA$428)</f>
        <v>0.22249471740572324</v>
      </c>
      <c r="BB48" s="22" t="e">
        <f>('Ratios Calculated fix'!BB48-'Ratios Calculated fix'!BB$428)/('Ratios Calculated fix'!BB$429-'Ratios Calculated fix'!BB$428)</f>
        <v>#DIV/0!</v>
      </c>
      <c r="BC48" s="22">
        <f>('Ratios Calculated fix'!BC48-'Ratios Calculated fix'!BC$428)/('Ratios Calculated fix'!BC$429-'Ratios Calculated fix'!BC$428)</f>
        <v>0.5255278984477032</v>
      </c>
    </row>
    <row r="49" spans="1:55" x14ac:dyDescent="0.2">
      <c r="A49" s="3" t="s">
        <v>206</v>
      </c>
      <c r="B49" s="3" t="s">
        <v>207</v>
      </c>
      <c r="C49" s="3" t="s">
        <v>15</v>
      </c>
      <c r="D49" s="3">
        <v>70844</v>
      </c>
      <c r="E49" s="3" t="s">
        <v>16</v>
      </c>
      <c r="F49" s="3">
        <v>2019</v>
      </c>
      <c r="G49" s="3" t="s">
        <v>17</v>
      </c>
      <c r="H49" s="4">
        <v>43830</v>
      </c>
      <c r="I49" s="4">
        <v>43861</v>
      </c>
      <c r="J49" s="4">
        <v>43861</v>
      </c>
      <c r="K49" s="5">
        <v>565800000</v>
      </c>
      <c r="L49" s="5">
        <v>565800000</v>
      </c>
      <c r="M49" s="3" t="s">
        <v>208</v>
      </c>
      <c r="N49" s="21">
        <f>('Ratios Calculated fix'!N49-'Ratios Calculated fix'!N$428)/('Ratios Calculated fix'!N$429-'Ratios Calculated fix'!N$428)</f>
        <v>3.814500129278113E-2</v>
      </c>
      <c r="O49" s="22">
        <f>('Ratios Calculated fix'!O49-'Ratios Calculated fix'!O$428)/('Ratios Calculated fix'!O$429-'Ratios Calculated fix'!O$428)</f>
        <v>9.3482609486927014E-3</v>
      </c>
      <c r="P49" s="22">
        <f>('Ratios Calculated fix'!P49-'Ratios Calculated fix'!P$428)/('Ratios Calculated fix'!P$429-'Ratios Calculated fix'!P$428)</f>
        <v>1.0642574366418909E-2</v>
      </c>
      <c r="Q49" s="22">
        <f>('Ratios Calculated fix'!Q49-'Ratios Calculated fix'!Q$428)/('Ratios Calculated fix'!Q$429-'Ratios Calculated fix'!Q$428)</f>
        <v>0.83842635750527184</v>
      </c>
      <c r="R49" s="22">
        <f>('Ratios Calculated fix'!R49-'Ratios Calculated fix'!R$428)/('Ratios Calculated fix'!R$429-'Ratios Calculated fix'!R$428)</f>
        <v>6.863284688744907E-2</v>
      </c>
      <c r="S49" s="22">
        <f>('Ratios Calculated fix'!S49-'Ratios Calculated fix'!S$428)/('Ratios Calculated fix'!S$429-'Ratios Calculated fix'!S$428)</f>
        <v>0.10334926122376271</v>
      </c>
      <c r="T49" s="22">
        <f>('Ratios Calculated fix'!T49-'Ratios Calculated fix'!T$428)/('Ratios Calculated fix'!T$429-'Ratios Calculated fix'!T$428)</f>
        <v>5.0716154528332232E-2</v>
      </c>
      <c r="U49" s="22">
        <f>('Ratios Calculated fix'!U49-'Ratios Calculated fix'!U$428)/('Ratios Calculated fix'!U$429-'Ratios Calculated fix'!U$428)</f>
        <v>0.79436659861055348</v>
      </c>
      <c r="V49" s="22">
        <f>('Ratios Calculated fix'!V49-'Ratios Calculated fix'!V$428)/('Ratios Calculated fix'!V$429-'Ratios Calculated fix'!V$428)</f>
        <v>0.68249922006302355</v>
      </c>
      <c r="W49" s="22">
        <f>('Ratios Calculated fix'!W49-'Ratios Calculated fix'!W$428)/('Ratios Calculated fix'!W$429-'Ratios Calculated fix'!W$428)</f>
        <v>0.8086084477627894</v>
      </c>
      <c r="X49" s="22">
        <f>('Ratios Calculated fix'!X49-'Ratios Calculated fix'!X$428)/('Ratios Calculated fix'!X$429-'Ratios Calculated fix'!X$428)</f>
        <v>0.66130032413065376</v>
      </c>
      <c r="Y49" s="22">
        <f>('Ratios Calculated fix'!Y49-'Ratios Calculated fix'!Y$428)/('Ratios Calculated fix'!Y$429-'Ratios Calculated fix'!Y$428)</f>
        <v>0.38448829652015182</v>
      </c>
      <c r="Z49" s="22">
        <f>('Ratios Calculated fix'!Z49-'Ratios Calculated fix'!Z$428)/('Ratios Calculated fix'!Z$429-'Ratios Calculated fix'!Z$428)</f>
        <v>0.33869967586934629</v>
      </c>
      <c r="AA49" s="22">
        <f>('Ratios Calculated fix'!AA49-'Ratios Calculated fix'!AA$428)/('Ratios Calculated fix'!AA$429-'Ratios Calculated fix'!AA$428)</f>
        <v>9.6761510949134363E-2</v>
      </c>
      <c r="AB49" s="22">
        <f>('Ratios Calculated fix'!AB49-'Ratios Calculated fix'!AB$428)/('Ratios Calculated fix'!AB$429-'Ratios Calculated fix'!AB$428)</f>
        <v>0.7186090668589854</v>
      </c>
      <c r="AC49" s="22">
        <f>('Ratios Calculated fix'!AC49-'Ratios Calculated fix'!AC$428)/('Ratios Calculated fix'!AC$429-'Ratios Calculated fix'!AC$428)</f>
        <v>3.0598044049958938E-2</v>
      </c>
      <c r="AD49" s="22">
        <f>('Ratios Calculated fix'!AD49-'Ratios Calculated fix'!AD$428)/('Ratios Calculated fix'!AD$429-'Ratios Calculated fix'!AD$428)</f>
        <v>4.9637044698573343E-2</v>
      </c>
      <c r="AE49" s="22">
        <f>('Ratios Calculated fix'!AE49-'Ratios Calculated fix'!AE$428)/('Ratios Calculated fix'!AE$429-'Ratios Calculated fix'!AE$428)</f>
        <v>0.11395051202289369</v>
      </c>
      <c r="AF49" s="22">
        <f>('Ratios Calculated fix'!AF49-'Ratios Calculated fix'!AF$428)/('Ratios Calculated fix'!AF$429-'Ratios Calculated fix'!AF$428)</f>
        <v>0.30516541064264924</v>
      </c>
      <c r="AG49" s="22" t="e">
        <f>('Ratios Calculated fix'!AG49-'Ratios Calculated fix'!AG$428)/('Ratios Calculated fix'!AG$429-'Ratios Calculated fix'!AG$428)</f>
        <v>#DIV/0!</v>
      </c>
      <c r="AH49" s="22" t="e">
        <f>('Ratios Calculated fix'!AH49-'Ratios Calculated fix'!AH$428)/('Ratios Calculated fix'!AH$429-'Ratios Calculated fix'!AH$428)</f>
        <v>#DIV/0!</v>
      </c>
      <c r="AI49" s="22">
        <f>('Ratios Calculated fix'!AI49-'Ratios Calculated fix'!AI$428)/('Ratios Calculated fix'!AI$429-'Ratios Calculated fix'!AI$428)</f>
        <v>0.47944682470786187</v>
      </c>
      <c r="AJ49" s="22">
        <f>('Ratios Calculated fix'!AJ49-'Ratios Calculated fix'!AJ$428)/('Ratios Calculated fix'!AJ$429-'Ratios Calculated fix'!AJ$428)</f>
        <v>6.8095131926790009E-2</v>
      </c>
      <c r="AK49" s="22" t="e">
        <f>('Ratios Calculated fix'!AK49-'Ratios Calculated fix'!AK$428)/('Ratios Calculated fix'!AK$429-'Ratios Calculated fix'!AK$428)</f>
        <v>#DIV/0!</v>
      </c>
      <c r="AL49" s="22" t="e">
        <f>('Ratios Calculated fix'!AL49-'Ratios Calculated fix'!AL$428)/('Ratios Calculated fix'!AL$429-'Ratios Calculated fix'!AL$428)</f>
        <v>#DIV/0!</v>
      </c>
      <c r="AM49" s="22">
        <f>('Ratios Calculated fix'!AM49-'Ratios Calculated fix'!AM$428)/('Ratios Calculated fix'!AM$429-'Ratios Calculated fix'!AM$428)</f>
        <v>0.70874043598127934</v>
      </c>
      <c r="AN49" s="22">
        <f>('Ratios Calculated fix'!AN49-'Ratios Calculated fix'!AN$428)/('Ratios Calculated fix'!AN$429-'Ratios Calculated fix'!AN$428)</f>
        <v>0.78398739297886255</v>
      </c>
      <c r="AO49" s="22">
        <f>('Ratios Calculated fix'!AO49-'Ratios Calculated fix'!AO$428)/('Ratios Calculated fix'!AO$429-'Ratios Calculated fix'!AO$428)</f>
        <v>0.11243996423634696</v>
      </c>
      <c r="AP49" s="22">
        <f>('Ratios Calculated fix'!AP49-'Ratios Calculated fix'!AP$428)/('Ratios Calculated fix'!AP$429-'Ratios Calculated fix'!AP$428)</f>
        <v>0.36922109745599646</v>
      </c>
      <c r="AQ49" s="22">
        <f>('Ratios Calculated fix'!AQ49-'Ratios Calculated fix'!AQ$428)/('Ratios Calculated fix'!AQ$429-'Ratios Calculated fix'!AQ$428)</f>
        <v>0.56105729479757382</v>
      </c>
      <c r="AR49" s="22">
        <f>('Ratios Calculated fix'!AR49-'Ratios Calculated fix'!AR$428)/('Ratios Calculated fix'!AR$429-'Ratios Calculated fix'!AR$428)</f>
        <v>0.12799394741768094</v>
      </c>
      <c r="AS49" s="22">
        <f>('Ratios Calculated fix'!AS49-'Ratios Calculated fix'!AS$428)/('Ratios Calculated fix'!AS$429-'Ratios Calculated fix'!AS$428)</f>
        <v>0.40233311462591576</v>
      </c>
      <c r="AT49" s="22">
        <f>('Ratios Calculated fix'!AT49-'Ratios Calculated fix'!AT$428)/('Ratios Calculated fix'!AT$429-'Ratios Calculated fix'!AT$428)</f>
        <v>0.19906411599908325</v>
      </c>
      <c r="AU49" s="22">
        <f>('Ratios Calculated fix'!AU49-'Ratios Calculated fix'!AU$428)/('Ratios Calculated fix'!AU$429-'Ratios Calculated fix'!AU$428)</f>
        <v>0.24398712762976796</v>
      </c>
      <c r="AV49" s="22" t="e">
        <f>('Ratios Calculated fix'!AV49-'Ratios Calculated fix'!AV$428)/('Ratios Calculated fix'!AV$429-'Ratios Calculated fix'!AV$428)</f>
        <v>#DIV/0!</v>
      </c>
      <c r="AW49" s="22" t="e">
        <f>('Ratios Calculated fix'!AW49-'Ratios Calculated fix'!AW$428)/('Ratios Calculated fix'!AW$429-'Ratios Calculated fix'!AW$428)</f>
        <v>#DIV/0!</v>
      </c>
      <c r="AX49" s="22" t="e">
        <f>('Ratios Calculated fix'!AX49-'Ratios Calculated fix'!AX$428)/('Ratios Calculated fix'!AX$429-'Ratios Calculated fix'!AX$428)</f>
        <v>#DIV/0!</v>
      </c>
      <c r="AY49" s="22">
        <f>('Ratios Calculated fix'!AY49-'Ratios Calculated fix'!AY$428)/('Ratios Calculated fix'!AY$429-'Ratios Calculated fix'!AY$428)</f>
        <v>0.73437348972992</v>
      </c>
      <c r="AZ49" s="22">
        <f>('Ratios Calculated fix'!AZ49-'Ratios Calculated fix'!AZ$428)/('Ratios Calculated fix'!AZ$429-'Ratios Calculated fix'!AZ$428)</f>
        <v>0.76017287358092733</v>
      </c>
      <c r="BA49" s="22">
        <f>('Ratios Calculated fix'!BA49-'Ratios Calculated fix'!BA$428)/('Ratios Calculated fix'!BA$429-'Ratios Calculated fix'!BA$428)</f>
        <v>0.22926431538828398</v>
      </c>
      <c r="BB49" s="22" t="e">
        <f>('Ratios Calculated fix'!BB49-'Ratios Calculated fix'!BB$428)/('Ratios Calculated fix'!BB$429-'Ratios Calculated fix'!BB$428)</f>
        <v>#DIV/0!</v>
      </c>
      <c r="BC49" s="22">
        <f>('Ratios Calculated fix'!BC49-'Ratios Calculated fix'!BC$428)/('Ratios Calculated fix'!BC$429-'Ratios Calculated fix'!BC$428)</f>
        <v>0</v>
      </c>
    </row>
    <row r="50" spans="1:55" x14ac:dyDescent="0.2">
      <c r="A50" s="3" t="s">
        <v>185</v>
      </c>
      <c r="B50" s="3" t="s">
        <v>186</v>
      </c>
      <c r="C50" s="3" t="s">
        <v>24</v>
      </c>
      <c r="D50" s="3">
        <v>254808</v>
      </c>
      <c r="E50" s="3" t="s">
        <v>16</v>
      </c>
      <c r="F50" s="3">
        <v>2019</v>
      </c>
      <c r="G50" s="3" t="s">
        <v>17</v>
      </c>
      <c r="H50" s="4">
        <v>43830</v>
      </c>
      <c r="I50" s="4">
        <v>43907</v>
      </c>
      <c r="J50" s="4">
        <v>43907</v>
      </c>
      <c r="K50" s="5">
        <v>503000000</v>
      </c>
      <c r="L50" s="5">
        <v>515000000</v>
      </c>
      <c r="M50" s="3" t="s">
        <v>187</v>
      </c>
      <c r="N50" s="21">
        <f>('Ratios Calculated fix'!N50-'Ratios Calculated fix'!N$428)/('Ratios Calculated fix'!N$429-'Ratios Calculated fix'!N$428)</f>
        <v>8.4679363737831886E-2</v>
      </c>
      <c r="O50" s="22">
        <f>('Ratios Calculated fix'!O50-'Ratios Calculated fix'!O$428)/('Ratios Calculated fix'!O$429-'Ratios Calculated fix'!O$428)</f>
        <v>6.5962780228283682E-2</v>
      </c>
      <c r="P50" s="22">
        <f>('Ratios Calculated fix'!P50-'Ratios Calculated fix'!P$428)/('Ratios Calculated fix'!P$429-'Ratios Calculated fix'!P$428)</f>
        <v>0.10661184885419379</v>
      </c>
      <c r="Q50" s="22">
        <f>('Ratios Calculated fix'!Q50-'Ratios Calculated fix'!Q$428)/('Ratios Calculated fix'!Q$429-'Ratios Calculated fix'!Q$428)</f>
        <v>0.86975892820354983</v>
      </c>
      <c r="R50" s="22">
        <f>('Ratios Calculated fix'!R50-'Ratios Calculated fix'!R$428)/('Ratios Calculated fix'!R$429-'Ratios Calculated fix'!R$428)</f>
        <v>9.8781298825445354E-2</v>
      </c>
      <c r="S50" s="22">
        <f>('Ratios Calculated fix'!S50-'Ratios Calculated fix'!S$428)/('Ratios Calculated fix'!S$429-'Ratios Calculated fix'!S$428)</f>
        <v>5.5948955138932548E-2</v>
      </c>
      <c r="T50" s="22">
        <f>('Ratios Calculated fix'!T50-'Ratios Calculated fix'!T$428)/('Ratios Calculated fix'!T$429-'Ratios Calculated fix'!T$428)</f>
        <v>8.973883784845009E-2</v>
      </c>
      <c r="U50" s="22">
        <f>('Ratios Calculated fix'!U50-'Ratios Calculated fix'!U$428)/('Ratios Calculated fix'!U$429-'Ratios Calculated fix'!U$428)</f>
        <v>0.80990208199240643</v>
      </c>
      <c r="V50" s="22">
        <f>('Ratios Calculated fix'!V50-'Ratios Calculated fix'!V$428)/('Ratios Calculated fix'!V$429-'Ratios Calculated fix'!V$428)</f>
        <v>0.71033257747856204</v>
      </c>
      <c r="W50" s="22">
        <f>('Ratios Calculated fix'!W50-'Ratios Calculated fix'!W$428)/('Ratios Calculated fix'!W$429-'Ratios Calculated fix'!W$428)</f>
        <v>0.82218769894293275</v>
      </c>
      <c r="X50" s="22">
        <f>('Ratios Calculated fix'!X50-'Ratios Calculated fix'!X$428)/('Ratios Calculated fix'!X$429-'Ratios Calculated fix'!X$428)</f>
        <v>0.35504833176820472</v>
      </c>
      <c r="Y50" s="22">
        <f>('Ratios Calculated fix'!Y50-'Ratios Calculated fix'!Y$428)/('Ratios Calculated fix'!Y$429-'Ratios Calculated fix'!Y$428)</f>
        <v>0.48102060240231603</v>
      </c>
      <c r="Z50" s="22">
        <f>('Ratios Calculated fix'!Z50-'Ratios Calculated fix'!Z$428)/('Ratios Calculated fix'!Z$429-'Ratios Calculated fix'!Z$428)</f>
        <v>0.64495166823179528</v>
      </c>
      <c r="AA50" s="22">
        <f>('Ratios Calculated fix'!AA50-'Ratios Calculated fix'!AA$428)/('Ratios Calculated fix'!AA$429-'Ratios Calculated fix'!AA$428)</f>
        <v>0.26717365191143638</v>
      </c>
      <c r="AB50" s="22">
        <f>('Ratios Calculated fix'!AB50-'Ratios Calculated fix'!AB$428)/('Ratios Calculated fix'!AB$429-'Ratios Calculated fix'!AB$428)</f>
        <v>0.86684693479068986</v>
      </c>
      <c r="AC50" s="22">
        <f>('Ratios Calculated fix'!AC50-'Ratios Calculated fix'!AC$428)/('Ratios Calculated fix'!AC$429-'Ratios Calculated fix'!AC$428)</f>
        <v>0.40191626281692633</v>
      </c>
      <c r="AD50" s="22">
        <f>('Ratios Calculated fix'!AD50-'Ratios Calculated fix'!AD$428)/('Ratios Calculated fix'!AD$429-'Ratios Calculated fix'!AD$428)</f>
        <v>0.24437278908009427</v>
      </c>
      <c r="AE50" s="22">
        <f>('Ratios Calculated fix'!AE50-'Ratios Calculated fix'!AE$428)/('Ratios Calculated fix'!AE$429-'Ratios Calculated fix'!AE$428)</f>
        <v>0.33566750538187845</v>
      </c>
      <c r="AF50" s="22">
        <f>('Ratios Calculated fix'!AF50-'Ratios Calculated fix'!AF$428)/('Ratios Calculated fix'!AF$429-'Ratios Calculated fix'!AF$428)</f>
        <v>0.34657181719093733</v>
      </c>
      <c r="AG50" s="22" t="e">
        <f>('Ratios Calculated fix'!AG50-'Ratios Calculated fix'!AG$428)/('Ratios Calculated fix'!AG$429-'Ratios Calculated fix'!AG$428)</f>
        <v>#DIV/0!</v>
      </c>
      <c r="AH50" s="22" t="e">
        <f>('Ratios Calculated fix'!AH50-'Ratios Calculated fix'!AH$428)/('Ratios Calculated fix'!AH$429-'Ratios Calculated fix'!AH$428)</f>
        <v>#DIV/0!</v>
      </c>
      <c r="AI50" s="22">
        <f>('Ratios Calculated fix'!AI50-'Ratios Calculated fix'!AI$428)/('Ratios Calculated fix'!AI$429-'Ratios Calculated fix'!AI$428)</f>
        <v>0.56138689876293535</v>
      </c>
      <c r="AJ50" s="22">
        <f>('Ratios Calculated fix'!AJ50-'Ratios Calculated fix'!AJ$428)/('Ratios Calculated fix'!AJ$429-'Ratios Calculated fix'!AJ$428)</f>
        <v>0.1847425108893071</v>
      </c>
      <c r="AK50" s="22" t="e">
        <f>('Ratios Calculated fix'!AK50-'Ratios Calculated fix'!AK$428)/('Ratios Calculated fix'!AK$429-'Ratios Calculated fix'!AK$428)</f>
        <v>#DIV/0!</v>
      </c>
      <c r="AL50" s="22" t="e">
        <f>('Ratios Calculated fix'!AL50-'Ratios Calculated fix'!AL$428)/('Ratios Calculated fix'!AL$429-'Ratios Calculated fix'!AL$428)</f>
        <v>#DIV/0!</v>
      </c>
      <c r="AM50" s="22">
        <f>('Ratios Calculated fix'!AM50-'Ratios Calculated fix'!AM$428)/('Ratios Calculated fix'!AM$429-'Ratios Calculated fix'!AM$428)</f>
        <v>0.71005641888365878</v>
      </c>
      <c r="AN50" s="22">
        <f>('Ratios Calculated fix'!AN50-'Ratios Calculated fix'!AN$428)/('Ratios Calculated fix'!AN$429-'Ratios Calculated fix'!AN$428)</f>
        <v>0.80605931795287045</v>
      </c>
      <c r="AO50" s="22">
        <f>('Ratios Calculated fix'!AO50-'Ratios Calculated fix'!AO$428)/('Ratios Calculated fix'!AO$429-'Ratios Calculated fix'!AO$428)</f>
        <v>0.12385318731697546</v>
      </c>
      <c r="AP50" s="22">
        <f>('Ratios Calculated fix'!AP50-'Ratios Calculated fix'!AP$428)/('Ratios Calculated fix'!AP$429-'Ratios Calculated fix'!AP$428)</f>
        <v>0.36114569489704862</v>
      </c>
      <c r="AQ50" s="22">
        <f>('Ratios Calculated fix'!AQ50-'Ratios Calculated fix'!AQ$428)/('Ratios Calculated fix'!AQ$429-'Ratios Calculated fix'!AQ$428)</f>
        <v>0.63416615368681684</v>
      </c>
      <c r="AR50" s="22">
        <f>('Ratios Calculated fix'!AR50-'Ratios Calculated fix'!AR$428)/('Ratios Calculated fix'!AR$429-'Ratios Calculated fix'!AR$428)</f>
        <v>0.37830440991799191</v>
      </c>
      <c r="AS50" s="22">
        <f>('Ratios Calculated fix'!AS50-'Ratios Calculated fix'!AS$428)/('Ratios Calculated fix'!AS$429-'Ratios Calculated fix'!AS$428)</f>
        <v>0.39220343368247074</v>
      </c>
      <c r="AT50" s="22">
        <f>('Ratios Calculated fix'!AT50-'Ratios Calculated fix'!AT$428)/('Ratios Calculated fix'!AT$429-'Ratios Calculated fix'!AT$428)</f>
        <v>0.45216892429333955</v>
      </c>
      <c r="AU50" s="22">
        <f>('Ratios Calculated fix'!AU50-'Ratios Calculated fix'!AU$428)/('Ratios Calculated fix'!AU$429-'Ratios Calculated fix'!AU$428)</f>
        <v>0.28719180303582548</v>
      </c>
      <c r="AV50" s="22" t="e">
        <f>('Ratios Calculated fix'!AV50-'Ratios Calculated fix'!AV$428)/('Ratios Calculated fix'!AV$429-'Ratios Calculated fix'!AV$428)</f>
        <v>#DIV/0!</v>
      </c>
      <c r="AW50" s="22" t="e">
        <f>('Ratios Calculated fix'!AW50-'Ratios Calculated fix'!AW$428)/('Ratios Calculated fix'!AW$429-'Ratios Calculated fix'!AW$428)</f>
        <v>#DIV/0!</v>
      </c>
      <c r="AX50" s="22" t="e">
        <f>('Ratios Calculated fix'!AX50-'Ratios Calculated fix'!AX$428)/('Ratios Calculated fix'!AX$429-'Ratios Calculated fix'!AX$428)</f>
        <v>#DIV/0!</v>
      </c>
      <c r="AY50" s="22">
        <f>('Ratios Calculated fix'!AY50-'Ratios Calculated fix'!AY$428)/('Ratios Calculated fix'!AY$429-'Ratios Calculated fix'!AY$428)</f>
        <v>0.74693036062027962</v>
      </c>
      <c r="AZ50" s="22">
        <f>('Ratios Calculated fix'!AZ50-'Ratios Calculated fix'!AZ$428)/('Ratios Calculated fix'!AZ$429-'Ratios Calculated fix'!AZ$428)</f>
        <v>0.76861255732260492</v>
      </c>
      <c r="BA50" s="22">
        <f>('Ratios Calculated fix'!BA50-'Ratios Calculated fix'!BA$428)/('Ratios Calculated fix'!BA$429-'Ratios Calculated fix'!BA$428)</f>
        <v>0.22248305392273773</v>
      </c>
      <c r="BB50" s="22" t="e">
        <f>('Ratios Calculated fix'!BB50-'Ratios Calculated fix'!BB$428)/('Ratios Calculated fix'!BB$429-'Ratios Calculated fix'!BB$428)</f>
        <v>#DIV/0!</v>
      </c>
      <c r="BC50" s="22">
        <f>('Ratios Calculated fix'!BC50-'Ratios Calculated fix'!BC$428)/('Ratios Calculated fix'!BC$429-'Ratios Calculated fix'!BC$428)</f>
        <v>0.17407393149820163</v>
      </c>
    </row>
    <row r="51" spans="1:55" x14ac:dyDescent="0.2">
      <c r="A51" s="3" t="s">
        <v>194</v>
      </c>
      <c r="B51" s="3" t="s">
        <v>195</v>
      </c>
      <c r="C51" s="3" t="s">
        <v>45</v>
      </c>
      <c r="D51" s="3">
        <v>71192</v>
      </c>
      <c r="E51" s="3" t="s">
        <v>16</v>
      </c>
      <c r="F51" s="3">
        <v>2019</v>
      </c>
      <c r="G51" s="3" t="s">
        <v>17</v>
      </c>
      <c r="H51" s="4">
        <v>43890</v>
      </c>
      <c r="I51" s="4">
        <v>43913</v>
      </c>
      <c r="J51" s="4">
        <v>43913</v>
      </c>
      <c r="K51" s="5">
        <v>261700000</v>
      </c>
      <c r="L51" s="5">
        <v>266300000</v>
      </c>
      <c r="M51" s="3" t="s">
        <v>196</v>
      </c>
      <c r="N51" s="21">
        <f>('Ratios Calculated fix'!N51-'Ratios Calculated fix'!N$428)/('Ratios Calculated fix'!N$429-'Ratios Calculated fix'!N$428)</f>
        <v>3.991347749474964E-2</v>
      </c>
      <c r="O51" s="22">
        <f>('Ratios Calculated fix'!O51-'Ratios Calculated fix'!O$428)/('Ratios Calculated fix'!O$429-'Ratios Calculated fix'!O$428)</f>
        <v>1.6436205706539954E-2</v>
      </c>
      <c r="P51" s="22">
        <f>('Ratios Calculated fix'!P51-'Ratios Calculated fix'!P$428)/('Ratios Calculated fix'!P$429-'Ratios Calculated fix'!P$428)</f>
        <v>2.8555330145351894E-2</v>
      </c>
      <c r="Q51" s="22">
        <f>('Ratios Calculated fix'!Q51-'Ratios Calculated fix'!Q$428)/('Ratios Calculated fix'!Q$429-'Ratios Calculated fix'!Q$428)</f>
        <v>0.8734748722896134</v>
      </c>
      <c r="R51" s="22">
        <f>('Ratios Calculated fix'!R51-'Ratios Calculated fix'!R$428)/('Ratios Calculated fix'!R$429-'Ratios Calculated fix'!R$428)</f>
        <v>2.7383997639116229E-2</v>
      </c>
      <c r="S51" s="22">
        <f>('Ratios Calculated fix'!S51-'Ratios Calculated fix'!S$428)/('Ratios Calculated fix'!S$429-'Ratios Calculated fix'!S$428)</f>
        <v>1.6894801709498974E-3</v>
      </c>
      <c r="T51" s="22">
        <f>('Ratios Calculated fix'!T51-'Ratios Calculated fix'!T$428)/('Ratios Calculated fix'!T$429-'Ratios Calculated fix'!T$428)</f>
        <v>2.7371039382826964E-2</v>
      </c>
      <c r="U51" s="22">
        <f>('Ratios Calculated fix'!U51-'Ratios Calculated fix'!U$428)/('Ratios Calculated fix'!U$429-'Ratios Calculated fix'!U$428)</f>
        <v>0.80868429093316729</v>
      </c>
      <c r="V51" s="22">
        <f>('Ratios Calculated fix'!V51-'Ratios Calculated fix'!V$428)/('Ratios Calculated fix'!V$429-'Ratios Calculated fix'!V$428)</f>
        <v>0.70845251775628959</v>
      </c>
      <c r="W51" s="22">
        <f>('Ratios Calculated fix'!W51-'Ratios Calculated fix'!W$428)/('Ratios Calculated fix'!W$429-'Ratios Calculated fix'!W$428)</f>
        <v>0.82107670284172107</v>
      </c>
      <c r="X51" s="22">
        <f>('Ratios Calculated fix'!X51-'Ratios Calculated fix'!X$428)/('Ratios Calculated fix'!X$429-'Ratios Calculated fix'!X$428)</f>
        <v>0.49024598615696696</v>
      </c>
      <c r="Y51" s="22">
        <f>('Ratios Calculated fix'!Y51-'Ratios Calculated fix'!Y$428)/('Ratios Calculated fix'!Y$429-'Ratios Calculated fix'!Y$428)</f>
        <v>0.43024291593342123</v>
      </c>
      <c r="Z51" s="22">
        <f>('Ratios Calculated fix'!Z51-'Ratios Calculated fix'!Z$428)/('Ratios Calculated fix'!Z$429-'Ratios Calculated fix'!Z$428)</f>
        <v>0.50975401384303298</v>
      </c>
      <c r="AA51" s="22">
        <f>('Ratios Calculated fix'!AA51-'Ratios Calculated fix'!AA$428)/('Ratios Calculated fix'!AA$429-'Ratios Calculated fix'!AA$428)</f>
        <v>0.10124566672100888</v>
      </c>
      <c r="AB51" s="22">
        <f>('Ratios Calculated fix'!AB51-'Ratios Calculated fix'!AB$428)/('Ratios Calculated fix'!AB$429-'Ratios Calculated fix'!AB$428)</f>
        <v>0.80368980496204556</v>
      </c>
      <c r="AC51" s="22">
        <f>('Ratios Calculated fix'!AC51-'Ratios Calculated fix'!AC$428)/('Ratios Calculated fix'!AC$429-'Ratios Calculated fix'!AC$428)</f>
        <v>0.20758586923506991</v>
      </c>
      <c r="AD51" s="22">
        <f>('Ratios Calculated fix'!AD51-'Ratios Calculated fix'!AD$428)/('Ratios Calculated fix'!AD$429-'Ratios Calculated fix'!AD$428)</f>
        <v>0.1331023296198808</v>
      </c>
      <c r="AE51" s="22">
        <f>('Ratios Calculated fix'!AE51-'Ratios Calculated fix'!AE$428)/('Ratios Calculated fix'!AE$429-'Ratios Calculated fix'!AE$428)</f>
        <v>0.20898017430383323</v>
      </c>
      <c r="AF51" s="22">
        <f>('Ratios Calculated fix'!AF51-'Ratios Calculated fix'!AF$428)/('Ratios Calculated fix'!AF$429-'Ratios Calculated fix'!AF$428)</f>
        <v>0.32390007246144198</v>
      </c>
      <c r="AG51" s="22" t="e">
        <f>('Ratios Calculated fix'!AG51-'Ratios Calculated fix'!AG$428)/('Ratios Calculated fix'!AG$429-'Ratios Calculated fix'!AG$428)</f>
        <v>#DIV/0!</v>
      </c>
      <c r="AH51" s="22" t="e">
        <f>('Ratios Calculated fix'!AH51-'Ratios Calculated fix'!AH$428)/('Ratios Calculated fix'!AH$429-'Ratios Calculated fix'!AH$428)</f>
        <v>#DIV/0!</v>
      </c>
      <c r="AI51" s="22">
        <f>('Ratios Calculated fix'!AI51-'Ratios Calculated fix'!AI$428)/('Ratios Calculated fix'!AI$429-'Ratios Calculated fix'!AI$428)</f>
        <v>0.53536601489903402</v>
      </c>
      <c r="AJ51" s="22">
        <f>('Ratios Calculated fix'!AJ51-'Ratios Calculated fix'!AJ$428)/('Ratios Calculated fix'!AJ$429-'Ratios Calculated fix'!AJ$428)</f>
        <v>0.12713767690181785</v>
      </c>
      <c r="AK51" s="22" t="e">
        <f>('Ratios Calculated fix'!AK51-'Ratios Calculated fix'!AK$428)/('Ratios Calculated fix'!AK$429-'Ratios Calculated fix'!AK$428)</f>
        <v>#DIV/0!</v>
      </c>
      <c r="AL51" s="22" t="e">
        <f>('Ratios Calculated fix'!AL51-'Ratios Calculated fix'!AL$428)/('Ratios Calculated fix'!AL$429-'Ratios Calculated fix'!AL$428)</f>
        <v>#DIV/0!</v>
      </c>
      <c r="AM51" s="22">
        <f>('Ratios Calculated fix'!AM51-'Ratios Calculated fix'!AM$428)/('Ratios Calculated fix'!AM$429-'Ratios Calculated fix'!AM$428)</f>
        <v>0.7184029940241502</v>
      </c>
      <c r="AN51" s="22">
        <f>('Ratios Calculated fix'!AN51-'Ratios Calculated fix'!AN$428)/('Ratios Calculated fix'!AN$429-'Ratios Calculated fix'!AN$428)</f>
        <v>0.82905716574959043</v>
      </c>
      <c r="AO51" s="22">
        <f>('Ratios Calculated fix'!AO51-'Ratios Calculated fix'!AO$428)/('Ratios Calculated fix'!AO$429-'Ratios Calculated fix'!AO$428)</f>
        <v>0.60492413457049865</v>
      </c>
      <c r="AP51" s="22">
        <f>('Ratios Calculated fix'!AP51-'Ratios Calculated fix'!AP$428)/('Ratios Calculated fix'!AP$429-'Ratios Calculated fix'!AP$428)</f>
        <v>0.39372802352938957</v>
      </c>
      <c r="AQ51" s="22">
        <f>('Ratios Calculated fix'!AQ51-'Ratios Calculated fix'!AQ$428)/('Ratios Calculated fix'!AQ$429-'Ratios Calculated fix'!AQ$428)</f>
        <v>0.68775326179112473</v>
      </c>
      <c r="AR51" s="22">
        <f>('Ratios Calculated fix'!AR51-'Ratios Calculated fix'!AR$428)/('Ratios Calculated fix'!AR$429-'Ratios Calculated fix'!AR$428)</f>
        <v>0.23233399557967063</v>
      </c>
      <c r="AS51" s="22">
        <f>('Ratios Calculated fix'!AS51-'Ratios Calculated fix'!AS$428)/('Ratios Calculated fix'!AS$429-'Ratios Calculated fix'!AS$428)</f>
        <v>0.36677202242284923</v>
      </c>
      <c r="AT51" s="22">
        <f>('Ratios Calculated fix'!AT51-'Ratios Calculated fix'!AT$428)/('Ratios Calculated fix'!AT$429-'Ratios Calculated fix'!AT$428)</f>
        <v>0.54365836862863404</v>
      </c>
      <c r="AU51" s="22">
        <f>('Ratios Calculated fix'!AU51-'Ratios Calculated fix'!AU$428)/('Ratios Calculated fix'!AU$429-'Ratios Calculated fix'!AU$428)</f>
        <v>0.27445992478516801</v>
      </c>
      <c r="AV51" s="22" t="e">
        <f>('Ratios Calculated fix'!AV51-'Ratios Calculated fix'!AV$428)/('Ratios Calculated fix'!AV$429-'Ratios Calculated fix'!AV$428)</f>
        <v>#DIV/0!</v>
      </c>
      <c r="AW51" s="22" t="e">
        <f>('Ratios Calculated fix'!AW51-'Ratios Calculated fix'!AW$428)/('Ratios Calculated fix'!AW$429-'Ratios Calculated fix'!AW$428)</f>
        <v>#DIV/0!</v>
      </c>
      <c r="AX51" s="22" t="e">
        <f>('Ratios Calculated fix'!AX51-'Ratios Calculated fix'!AX$428)/('Ratios Calculated fix'!AX$429-'Ratios Calculated fix'!AX$428)</f>
        <v>#DIV/0!</v>
      </c>
      <c r="AY51" s="22">
        <f>('Ratios Calculated fix'!AY51-'Ratios Calculated fix'!AY$428)/('Ratios Calculated fix'!AY$429-'Ratios Calculated fix'!AY$428)</f>
        <v>0.74466102648756005</v>
      </c>
      <c r="AZ51" s="22">
        <f>('Ratios Calculated fix'!AZ51-'Ratios Calculated fix'!AZ$428)/('Ratios Calculated fix'!AZ$429-'Ratios Calculated fix'!AZ$428)</f>
        <v>0.76683679515642211</v>
      </c>
      <c r="BA51" s="22">
        <f>('Ratios Calculated fix'!BA51-'Ratios Calculated fix'!BA$428)/('Ratios Calculated fix'!BA$429-'Ratios Calculated fix'!BA$428)</f>
        <v>0.22258733910874867</v>
      </c>
      <c r="BB51" s="22" t="e">
        <f>('Ratios Calculated fix'!BB51-'Ratios Calculated fix'!BB$428)/('Ratios Calculated fix'!BB$429-'Ratios Calculated fix'!BB$428)</f>
        <v>#DIV/0!</v>
      </c>
      <c r="BC51" s="22">
        <f>('Ratios Calculated fix'!BC51-'Ratios Calculated fix'!BC$428)/('Ratios Calculated fix'!BC$429-'Ratios Calculated fix'!BC$428)</f>
        <v>0.31369327051996021</v>
      </c>
    </row>
    <row r="52" spans="1:55" x14ac:dyDescent="0.2">
      <c r="A52" s="3" t="s">
        <v>188</v>
      </c>
      <c r="B52" s="3" t="s">
        <v>189</v>
      </c>
      <c r="C52" s="3" t="s">
        <v>24</v>
      </c>
      <c r="D52" s="3">
        <v>71373</v>
      </c>
      <c r="E52" s="3" t="s">
        <v>16</v>
      </c>
      <c r="F52" s="3">
        <v>2019</v>
      </c>
      <c r="G52" s="3" t="s">
        <v>17</v>
      </c>
      <c r="H52" s="4">
        <v>43738</v>
      </c>
      <c r="I52" s="4">
        <v>43796</v>
      </c>
      <c r="J52" s="4">
        <v>43796</v>
      </c>
      <c r="K52" s="5">
        <v>270606000</v>
      </c>
      <c r="L52" s="5">
        <v>280626000</v>
      </c>
      <c r="M52" s="3" t="s">
        <v>190</v>
      </c>
      <c r="N52" s="21">
        <f>('Ratios Calculated fix'!N52-'Ratios Calculated fix'!N$428)/('Ratios Calculated fix'!N$429-'Ratios Calculated fix'!N$428)</f>
        <v>4.2816099816858043E-2</v>
      </c>
      <c r="O52" s="22">
        <f>('Ratios Calculated fix'!O52-'Ratios Calculated fix'!O$428)/('Ratios Calculated fix'!O$429-'Ratios Calculated fix'!O$428)</f>
        <v>2.6136908971423303E-2</v>
      </c>
      <c r="P52" s="22">
        <f>('Ratios Calculated fix'!P52-'Ratios Calculated fix'!P$428)/('Ratios Calculated fix'!P$429-'Ratios Calculated fix'!P$428)</f>
        <v>1.0334654945114182E-2</v>
      </c>
      <c r="Q52" s="22">
        <f>('Ratios Calculated fix'!Q52-'Ratios Calculated fix'!Q$428)/('Ratios Calculated fix'!Q$429-'Ratios Calculated fix'!Q$428)</f>
        <v>0.87002466087494323</v>
      </c>
      <c r="R52" s="22">
        <f>('Ratios Calculated fix'!R52-'Ratios Calculated fix'!R$428)/('Ratios Calculated fix'!R$429-'Ratios Calculated fix'!R$428)</f>
        <v>0.12582740795288913</v>
      </c>
      <c r="S52" s="22">
        <f>('Ratios Calculated fix'!S52-'Ratios Calculated fix'!S$428)/('Ratios Calculated fix'!S$429-'Ratios Calculated fix'!S$428)</f>
        <v>4.7578511702798587E-2</v>
      </c>
      <c r="T52" s="22">
        <f>('Ratios Calculated fix'!T52-'Ratios Calculated fix'!T$428)/('Ratios Calculated fix'!T$429-'Ratios Calculated fix'!T$428)</f>
        <v>0.11858359191455325</v>
      </c>
      <c r="U52" s="22">
        <f>('Ratios Calculated fix'!U52-'Ratios Calculated fix'!U$428)/('Ratios Calculated fix'!U$429-'Ratios Calculated fix'!U$428)</f>
        <v>0.81085622288223236</v>
      </c>
      <c r="V52" s="22">
        <f>('Ratios Calculated fix'!V52-'Ratios Calculated fix'!V$428)/('Ratios Calculated fix'!V$429-'Ratios Calculated fix'!V$428)</f>
        <v>0.71014892553191533</v>
      </c>
      <c r="W52" s="22">
        <f>('Ratios Calculated fix'!W52-'Ratios Calculated fix'!W$428)/('Ratios Calculated fix'!W$429-'Ratios Calculated fix'!W$428)</f>
        <v>0.82331374850175199</v>
      </c>
      <c r="X52" s="22">
        <f>('Ratios Calculated fix'!X52-'Ratios Calculated fix'!X$428)/('Ratios Calculated fix'!X$429-'Ratios Calculated fix'!X$428)</f>
        <v>0.1086689164327668</v>
      </c>
      <c r="Y52" s="22">
        <f>('Ratios Calculated fix'!Y52-'Ratios Calculated fix'!Y$428)/('Ratios Calculated fix'!Y$429-'Ratios Calculated fix'!Y$428)</f>
        <v>0.62964761915253575</v>
      </c>
      <c r="Z52" s="22">
        <f>('Ratios Calculated fix'!Z52-'Ratios Calculated fix'!Z$428)/('Ratios Calculated fix'!Z$429-'Ratios Calculated fix'!Z$428)</f>
        <v>0.89133108356723323</v>
      </c>
      <c r="AA52" s="22">
        <f>('Ratios Calculated fix'!AA52-'Ratios Calculated fix'!AA$428)/('Ratios Calculated fix'!AA$429-'Ratios Calculated fix'!AA$428)</f>
        <v>0.72443210316201523</v>
      </c>
      <c r="AB52" s="22">
        <f>('Ratios Calculated fix'!AB52-'Ratios Calculated fix'!AB$428)/('Ratios Calculated fix'!AB$429-'Ratios Calculated fix'!AB$428)</f>
        <v>0.85860394215107527</v>
      </c>
      <c r="AC52" s="22">
        <f>('Ratios Calculated fix'!AC52-'Ratios Calculated fix'!AC$428)/('Ratios Calculated fix'!AC$429-'Ratios Calculated fix'!AC$428)</f>
        <v>0.46401694354185868</v>
      </c>
      <c r="AD52" s="22">
        <f>('Ratios Calculated fix'!AD52-'Ratios Calculated fix'!AD$428)/('Ratios Calculated fix'!AD$429-'Ratios Calculated fix'!AD$428)</f>
        <v>0.25603425593096291</v>
      </c>
      <c r="AE52" s="22">
        <f>('Ratios Calculated fix'!AE52-'Ratios Calculated fix'!AE$428)/('Ratios Calculated fix'!AE$429-'Ratios Calculated fix'!AE$428)</f>
        <v>0.34894470508931652</v>
      </c>
      <c r="AF52" s="22">
        <f>('Ratios Calculated fix'!AF52-'Ratios Calculated fix'!AF$428)/('Ratios Calculated fix'!AF$429-'Ratios Calculated fix'!AF$428)</f>
        <v>0.33558585833977406</v>
      </c>
      <c r="AG52" s="22" t="e">
        <f>('Ratios Calculated fix'!AG52-'Ratios Calculated fix'!AG$428)/('Ratios Calculated fix'!AG$429-'Ratios Calculated fix'!AG$428)</f>
        <v>#DIV/0!</v>
      </c>
      <c r="AH52" s="22" t="e">
        <f>('Ratios Calculated fix'!AH52-'Ratios Calculated fix'!AH$428)/('Ratios Calculated fix'!AH$429-'Ratios Calculated fix'!AH$428)</f>
        <v>#DIV/0!</v>
      </c>
      <c r="AI52" s="22">
        <f>('Ratios Calculated fix'!AI52-'Ratios Calculated fix'!AI$428)/('Ratios Calculated fix'!AI$429-'Ratios Calculated fix'!AI$428)</f>
        <v>0.5231578350609718</v>
      </c>
      <c r="AJ52" s="22">
        <f>('Ratios Calculated fix'!AJ52-'Ratios Calculated fix'!AJ$428)/('Ratios Calculated fix'!AJ$429-'Ratios Calculated fix'!AJ$428)</f>
        <v>0.1736097148007241</v>
      </c>
      <c r="AK52" s="22" t="e">
        <f>('Ratios Calculated fix'!AK52-'Ratios Calculated fix'!AK$428)/('Ratios Calculated fix'!AK$429-'Ratios Calculated fix'!AK$428)</f>
        <v>#DIV/0!</v>
      </c>
      <c r="AL52" s="22" t="e">
        <f>('Ratios Calculated fix'!AL52-'Ratios Calculated fix'!AL$428)/('Ratios Calculated fix'!AL$429-'Ratios Calculated fix'!AL$428)</f>
        <v>#DIV/0!</v>
      </c>
      <c r="AM52" s="22">
        <f>('Ratios Calculated fix'!AM52-'Ratios Calculated fix'!AM$428)/('Ratios Calculated fix'!AM$429-'Ratios Calculated fix'!AM$428)</f>
        <v>0.70807174980655574</v>
      </c>
      <c r="AN52" s="22">
        <f>('Ratios Calculated fix'!AN52-'Ratios Calculated fix'!AN$428)/('Ratios Calculated fix'!AN$429-'Ratios Calculated fix'!AN$428)</f>
        <v>0.80478404457564567</v>
      </c>
      <c r="AO52" s="22">
        <f>('Ratios Calculated fix'!AO52-'Ratios Calculated fix'!AO$428)/('Ratios Calculated fix'!AO$429-'Ratios Calculated fix'!AO$428)</f>
        <v>5.9579759027723361E-2</v>
      </c>
      <c r="AP52" s="22">
        <f>('Ratios Calculated fix'!AP52-'Ratios Calculated fix'!AP$428)/('Ratios Calculated fix'!AP$429-'Ratios Calculated fix'!AP$428)</f>
        <v>0.37021088709948197</v>
      </c>
      <c r="AQ52" s="22">
        <f>('Ratios Calculated fix'!AQ52-'Ratios Calculated fix'!AQ$428)/('Ratios Calculated fix'!AQ$429-'Ratios Calculated fix'!AQ$428)</f>
        <v>0.59241718675286326</v>
      </c>
      <c r="AR52" s="22">
        <f>('Ratios Calculated fix'!AR52-'Ratios Calculated fix'!AR$428)/('Ratios Calculated fix'!AR$429-'Ratios Calculated fix'!AR$428)</f>
        <v>0.38609523055777695</v>
      </c>
      <c r="AS52" s="22">
        <f>('Ratios Calculated fix'!AS52-'Ratios Calculated fix'!AS$428)/('Ratios Calculated fix'!AS$429-'Ratios Calculated fix'!AS$428)</f>
        <v>0.31726868471327724</v>
      </c>
      <c r="AT52" s="22">
        <f>('Ratios Calculated fix'!AT52-'Ratios Calculated fix'!AT$428)/('Ratios Calculated fix'!AT$429-'Ratios Calculated fix'!AT$428)</f>
        <v>0.3547467768077518</v>
      </c>
      <c r="AU52" s="22">
        <f>('Ratios Calculated fix'!AU52-'Ratios Calculated fix'!AU$428)/('Ratios Calculated fix'!AU$429-'Ratios Calculated fix'!AU$428)</f>
        <v>0.30520555771384383</v>
      </c>
      <c r="AV52" s="22" t="e">
        <f>('Ratios Calculated fix'!AV52-'Ratios Calculated fix'!AV$428)/('Ratios Calculated fix'!AV$429-'Ratios Calculated fix'!AV$428)</f>
        <v>#DIV/0!</v>
      </c>
      <c r="AW52" s="22" t="e">
        <f>('Ratios Calculated fix'!AW52-'Ratios Calculated fix'!AW$428)/('Ratios Calculated fix'!AW$429-'Ratios Calculated fix'!AW$428)</f>
        <v>#DIV/0!</v>
      </c>
      <c r="AX52" s="22" t="e">
        <f>('Ratios Calculated fix'!AX52-'Ratios Calculated fix'!AX$428)/('Ratios Calculated fix'!AX$429-'Ratios Calculated fix'!AX$428)</f>
        <v>#DIV/0!</v>
      </c>
      <c r="AY52" s="22">
        <f>('Ratios Calculated fix'!AY52-'Ratios Calculated fix'!AY$428)/('Ratios Calculated fix'!AY$429-'Ratios Calculated fix'!AY$428)</f>
        <v>0.75041201892503473</v>
      </c>
      <c r="AZ52" s="22">
        <f>('Ratios Calculated fix'!AZ52-'Ratios Calculated fix'!AZ$428)/('Ratios Calculated fix'!AZ$429-'Ratios Calculated fix'!AZ$428)</f>
        <v>0.77455300501013458</v>
      </c>
      <c r="BA52" s="22">
        <f>('Ratios Calculated fix'!BA52-'Ratios Calculated fix'!BA$428)/('Ratios Calculated fix'!BA$429-'Ratios Calculated fix'!BA$428)</f>
        <v>0.22427916444654311</v>
      </c>
      <c r="BB52" s="22" t="e">
        <f>('Ratios Calculated fix'!BB52-'Ratios Calculated fix'!BB$428)/('Ratios Calculated fix'!BB$429-'Ratios Calculated fix'!BB$428)</f>
        <v>#DIV/0!</v>
      </c>
      <c r="BC52" s="22">
        <f>('Ratios Calculated fix'!BC52-'Ratios Calculated fix'!BC$428)/('Ratios Calculated fix'!BC$429-'Ratios Calculated fix'!BC$428)</f>
        <v>0.12353920078317</v>
      </c>
    </row>
    <row r="53" spans="1:55" x14ac:dyDescent="0.2">
      <c r="A53" s="3" t="s">
        <v>230</v>
      </c>
      <c r="B53" s="3" t="s">
        <v>231</v>
      </c>
      <c r="C53" s="3" t="s">
        <v>91</v>
      </c>
      <c r="D53" s="3">
        <v>185450</v>
      </c>
      <c r="E53" s="3" t="s">
        <v>16</v>
      </c>
      <c r="F53" s="3">
        <v>2020</v>
      </c>
      <c r="G53" s="3" t="s">
        <v>17</v>
      </c>
      <c r="H53" s="4">
        <v>43951</v>
      </c>
      <c r="I53" s="4">
        <v>44001</v>
      </c>
      <c r="J53" s="4">
        <v>44001</v>
      </c>
      <c r="K53" s="5">
        <v>478113000</v>
      </c>
      <c r="L53" s="5">
        <v>480310000</v>
      </c>
      <c r="M53" s="3" t="s">
        <v>232</v>
      </c>
      <c r="N53" s="21">
        <f>('Ratios Calculated fix'!N53-'Ratios Calculated fix'!N$428)/('Ratios Calculated fix'!N$429-'Ratios Calculated fix'!N$428)</f>
        <v>0.1354172032850989</v>
      </c>
      <c r="O53" s="22">
        <f>('Ratios Calculated fix'!O53-'Ratios Calculated fix'!O$428)/('Ratios Calculated fix'!O$429-'Ratios Calculated fix'!O$428)</f>
        <v>0.11077223484730431</v>
      </c>
      <c r="P53" s="22">
        <f>('Ratios Calculated fix'!P53-'Ratios Calculated fix'!P$428)/('Ratios Calculated fix'!P$429-'Ratios Calculated fix'!P$428)</f>
        <v>7.9201473171717343E-2</v>
      </c>
      <c r="Q53" s="22">
        <f>('Ratios Calculated fix'!Q53-'Ratios Calculated fix'!Q$428)/('Ratios Calculated fix'!Q$429-'Ratios Calculated fix'!Q$428)</f>
        <v>0.87081489537258494</v>
      </c>
      <c r="R53" s="22">
        <f>('Ratios Calculated fix'!R53-'Ratios Calculated fix'!R$428)/('Ratios Calculated fix'!R$429-'Ratios Calculated fix'!R$428)</f>
        <v>0.15158559188800977</v>
      </c>
      <c r="S53" s="22">
        <f>('Ratios Calculated fix'!S53-'Ratios Calculated fix'!S$428)/('Ratios Calculated fix'!S$429-'Ratios Calculated fix'!S$428)</f>
        <v>0.10865973217355668</v>
      </c>
      <c r="T53" s="22">
        <f>('Ratios Calculated fix'!T53-'Ratios Calculated fix'!T$428)/('Ratios Calculated fix'!T$429-'Ratios Calculated fix'!T$428)</f>
        <v>0.13359488831534866</v>
      </c>
      <c r="U53" s="22">
        <f>('Ratios Calculated fix'!U53-'Ratios Calculated fix'!U$428)/('Ratios Calculated fix'!U$429-'Ratios Calculated fix'!U$428)</f>
        <v>0.81241434627758036</v>
      </c>
      <c r="V53" s="22">
        <f>('Ratios Calculated fix'!V53-'Ratios Calculated fix'!V$428)/('Ratios Calculated fix'!V$429-'Ratios Calculated fix'!V$428)</f>
        <v>0.71326078927925995</v>
      </c>
      <c r="W53" s="22">
        <f>('Ratios Calculated fix'!W53-'Ratios Calculated fix'!W$428)/('Ratios Calculated fix'!W$429-'Ratios Calculated fix'!W$428)</f>
        <v>0.82462625382198262</v>
      </c>
      <c r="X53" s="22">
        <f>('Ratios Calculated fix'!X53-'Ratios Calculated fix'!X$428)/('Ratios Calculated fix'!X$429-'Ratios Calculated fix'!X$428)</f>
        <v>0.48865345146184291</v>
      </c>
      <c r="Y53" s="22">
        <f>('Ratios Calculated fix'!Y53-'Ratios Calculated fix'!Y$428)/('Ratios Calculated fix'!Y$429-'Ratios Calculated fix'!Y$428)</f>
        <v>0.46212153698227665</v>
      </c>
      <c r="Z53" s="22">
        <f>('Ratios Calculated fix'!Z53-'Ratios Calculated fix'!Z$428)/('Ratios Calculated fix'!Z$429-'Ratios Calculated fix'!Z$428)</f>
        <v>0.51134654853815698</v>
      </c>
      <c r="AA53" s="22">
        <f>('Ratios Calculated fix'!AA53-'Ratios Calculated fix'!AA$428)/('Ratios Calculated fix'!AA$429-'Ratios Calculated fix'!AA$428)</f>
        <v>0.21033060700738712</v>
      </c>
      <c r="AB53" s="22">
        <f>('Ratios Calculated fix'!AB53-'Ratios Calculated fix'!AB$428)/('Ratios Calculated fix'!AB$429-'Ratios Calculated fix'!AB$428)</f>
        <v>0.83929731336935232</v>
      </c>
      <c r="AC53" s="22">
        <f>('Ratios Calculated fix'!AC53-'Ratios Calculated fix'!AC$428)/('Ratios Calculated fix'!AC$429-'Ratios Calculated fix'!AC$428)</f>
        <v>0.62164572180327837</v>
      </c>
      <c r="AD53" s="22">
        <f>('Ratios Calculated fix'!AD53-'Ratios Calculated fix'!AD$428)/('Ratios Calculated fix'!AD$429-'Ratios Calculated fix'!AD$428)</f>
        <v>0.41970544262608389</v>
      </c>
      <c r="AE53" s="22">
        <f>('Ratios Calculated fix'!AE53-'Ratios Calculated fix'!AE$428)/('Ratios Calculated fix'!AE$429-'Ratios Calculated fix'!AE$428)</f>
        <v>0.53529304873209171</v>
      </c>
      <c r="AF53" s="22">
        <f>('Ratios Calculated fix'!AF53-'Ratios Calculated fix'!AF$428)/('Ratios Calculated fix'!AF$429-'Ratios Calculated fix'!AF$428)</f>
        <v>0.41435015248613083</v>
      </c>
      <c r="AG53" s="22" t="e">
        <f>('Ratios Calculated fix'!AG53-'Ratios Calculated fix'!AG$428)/('Ratios Calculated fix'!AG$429-'Ratios Calculated fix'!AG$428)</f>
        <v>#DIV/0!</v>
      </c>
      <c r="AH53" s="22" t="e">
        <f>('Ratios Calculated fix'!AH53-'Ratios Calculated fix'!AH$428)/('Ratios Calculated fix'!AH$429-'Ratios Calculated fix'!AH$428)</f>
        <v>#DIV/0!</v>
      </c>
      <c r="AI53" s="22">
        <f>('Ratios Calculated fix'!AI53-'Ratios Calculated fix'!AI$428)/('Ratios Calculated fix'!AI$429-'Ratios Calculated fix'!AI$428)</f>
        <v>0.54552653374774207</v>
      </c>
      <c r="AJ53" s="22">
        <f>('Ratios Calculated fix'!AJ53-'Ratios Calculated fix'!AJ$428)/('Ratios Calculated fix'!AJ$429-'Ratios Calculated fix'!AJ$428)</f>
        <v>0.21388370355684003</v>
      </c>
      <c r="AK53" s="22" t="e">
        <f>('Ratios Calculated fix'!AK53-'Ratios Calculated fix'!AK$428)/('Ratios Calculated fix'!AK$429-'Ratios Calculated fix'!AK$428)</f>
        <v>#DIV/0!</v>
      </c>
      <c r="AL53" s="22" t="e">
        <f>('Ratios Calculated fix'!AL53-'Ratios Calculated fix'!AL$428)/('Ratios Calculated fix'!AL$429-'Ratios Calculated fix'!AL$428)</f>
        <v>#DIV/0!</v>
      </c>
      <c r="AM53" s="22">
        <f>('Ratios Calculated fix'!AM53-'Ratios Calculated fix'!AM$428)/('Ratios Calculated fix'!AM$429-'Ratios Calculated fix'!AM$428)</f>
        <v>0.71776441361914156</v>
      </c>
      <c r="AN53" s="22">
        <f>('Ratios Calculated fix'!AN53-'Ratios Calculated fix'!AN$428)/('Ratios Calculated fix'!AN$429-'Ratios Calculated fix'!AN$428)</f>
        <v>0.80661160832176659</v>
      </c>
      <c r="AO53" s="22">
        <f>('Ratios Calculated fix'!AO53-'Ratios Calculated fix'!AO$428)/('Ratios Calculated fix'!AO$429-'Ratios Calculated fix'!AO$428)</f>
        <v>0.11472041376056952</v>
      </c>
      <c r="AP53" s="22">
        <f>('Ratios Calculated fix'!AP53-'Ratios Calculated fix'!AP$428)/('Ratios Calculated fix'!AP$429-'Ratios Calculated fix'!AP$428)</f>
        <v>0.36036452732305058</v>
      </c>
      <c r="AQ53" s="22">
        <f>('Ratios Calculated fix'!AQ53-'Ratios Calculated fix'!AQ$428)/('Ratios Calculated fix'!AQ$429-'Ratios Calculated fix'!AQ$428)</f>
        <v>0.74228204140965981</v>
      </c>
      <c r="AR53" s="22">
        <f>('Ratios Calculated fix'!AR53-'Ratios Calculated fix'!AR$428)/('Ratios Calculated fix'!AR$429-'Ratios Calculated fix'!AR$428)</f>
        <v>0.41231905590960605</v>
      </c>
      <c r="AS53" s="22">
        <f>('Ratios Calculated fix'!AS53-'Ratios Calculated fix'!AS$428)/('Ratios Calculated fix'!AS$429-'Ratios Calculated fix'!AS$428)</f>
        <v>0.35946173809145737</v>
      </c>
      <c r="AT53" s="22">
        <f>('Ratios Calculated fix'!AT53-'Ratios Calculated fix'!AT$428)/('Ratios Calculated fix'!AT$429-'Ratios Calculated fix'!AT$428)</f>
        <v>0.47023518791233432</v>
      </c>
      <c r="AU53" s="22">
        <f>('Ratios Calculated fix'!AU53-'Ratios Calculated fix'!AU$428)/('Ratios Calculated fix'!AU$429-'Ratios Calculated fix'!AU$428)</f>
        <v>0.3303927811156146</v>
      </c>
      <c r="AV53" s="22" t="e">
        <f>('Ratios Calculated fix'!AV53-'Ratios Calculated fix'!AV$428)/('Ratios Calculated fix'!AV$429-'Ratios Calculated fix'!AV$428)</f>
        <v>#DIV/0!</v>
      </c>
      <c r="AW53" s="22" t="e">
        <f>('Ratios Calculated fix'!AW53-'Ratios Calculated fix'!AW$428)/('Ratios Calculated fix'!AW$429-'Ratios Calculated fix'!AW$428)</f>
        <v>#DIV/0!</v>
      </c>
      <c r="AX53" s="22" t="e">
        <f>('Ratios Calculated fix'!AX53-'Ratios Calculated fix'!AX$428)/('Ratios Calculated fix'!AX$429-'Ratios Calculated fix'!AX$428)</f>
        <v>#DIV/0!</v>
      </c>
      <c r="AY53" s="22">
        <f>('Ratios Calculated fix'!AY53-'Ratios Calculated fix'!AY$428)/('Ratios Calculated fix'!AY$429-'Ratios Calculated fix'!AY$428)</f>
        <v>0.74630794966904612</v>
      </c>
      <c r="AZ53" s="22">
        <f>('Ratios Calculated fix'!AZ53-'Ratios Calculated fix'!AZ$428)/('Ratios Calculated fix'!AZ$429-'Ratios Calculated fix'!AZ$428)</f>
        <v>0.76928935524987374</v>
      </c>
      <c r="BA53" s="22">
        <f>('Ratios Calculated fix'!BA53-'Ratios Calculated fix'!BA$428)/('Ratios Calculated fix'!BA$429-'Ratios Calculated fix'!BA$428)</f>
        <v>0.2220979813149104</v>
      </c>
      <c r="BB53" s="22" t="e">
        <f>('Ratios Calculated fix'!BB53-'Ratios Calculated fix'!BB$428)/('Ratios Calculated fix'!BB$429-'Ratios Calculated fix'!BB$428)</f>
        <v>#DIV/0!</v>
      </c>
      <c r="BC53" s="22">
        <f>('Ratios Calculated fix'!BC53-'Ratios Calculated fix'!BC$428)/('Ratios Calculated fix'!BC$429-'Ratios Calculated fix'!BC$428)</f>
        <v>0.27132536206689734</v>
      </c>
    </row>
    <row r="54" spans="1:55" x14ac:dyDescent="0.2">
      <c r="A54" s="3" t="s">
        <v>179</v>
      </c>
      <c r="B54" s="3" t="s">
        <v>180</v>
      </c>
      <c r="C54" s="3" t="s">
        <v>138</v>
      </c>
      <c r="D54" s="3">
        <v>679135</v>
      </c>
      <c r="E54" s="3" t="s">
        <v>16</v>
      </c>
      <c r="F54" s="3">
        <v>2019</v>
      </c>
      <c r="G54" s="3" t="s">
        <v>17</v>
      </c>
      <c r="H54" s="4">
        <v>43830</v>
      </c>
      <c r="I54" s="4">
        <v>43874</v>
      </c>
      <c r="J54" s="4">
        <v>43874</v>
      </c>
      <c r="K54" s="5">
        <v>652000000</v>
      </c>
      <c r="L54" s="5">
        <v>656000000</v>
      </c>
      <c r="M54" s="3" t="s">
        <v>181</v>
      </c>
      <c r="N54" s="21">
        <f>('Ratios Calculated fix'!N54-'Ratios Calculated fix'!N$428)/('Ratios Calculated fix'!N$429-'Ratios Calculated fix'!N$428)</f>
        <v>5.5317451438798605E-2</v>
      </c>
      <c r="O54" s="22">
        <f>('Ratios Calculated fix'!O54-'Ratios Calculated fix'!O$428)/('Ratios Calculated fix'!O$429-'Ratios Calculated fix'!O$428)</f>
        <v>3.8488342239907311E-2</v>
      </c>
      <c r="P54" s="22">
        <f>('Ratios Calculated fix'!P54-'Ratios Calculated fix'!P$428)/('Ratios Calculated fix'!P$429-'Ratios Calculated fix'!P$428)</f>
        <v>3.3500730972892835E-2</v>
      </c>
      <c r="Q54" s="22">
        <f>('Ratios Calculated fix'!Q54-'Ratios Calculated fix'!Q$428)/('Ratios Calculated fix'!Q$429-'Ratios Calculated fix'!Q$428)</f>
        <v>0.86847753735722377</v>
      </c>
      <c r="R54" s="22">
        <f>('Ratios Calculated fix'!R54-'Ratios Calculated fix'!R$428)/('Ratios Calculated fix'!R$429-'Ratios Calculated fix'!R$428)</f>
        <v>4.167977643445029E-2</v>
      </c>
      <c r="S54" s="22">
        <f>('Ratios Calculated fix'!S54-'Ratios Calculated fix'!S$428)/('Ratios Calculated fix'!S$429-'Ratios Calculated fix'!S$428)</f>
        <v>1.131657489210541E-2</v>
      </c>
      <c r="T54" s="22">
        <f>('Ratios Calculated fix'!T54-'Ratios Calculated fix'!T$428)/('Ratios Calculated fix'!T$429-'Ratios Calculated fix'!T$428)</f>
        <v>4.0082093585687921E-2</v>
      </c>
      <c r="U54" s="22">
        <f>('Ratios Calculated fix'!U54-'Ratios Calculated fix'!U$428)/('Ratios Calculated fix'!U$429-'Ratios Calculated fix'!U$428)</f>
        <v>0.80800503310341132</v>
      </c>
      <c r="V54" s="22">
        <f>('Ratios Calculated fix'!V54-'Ratios Calculated fix'!V$428)/('Ratios Calculated fix'!V$429-'Ratios Calculated fix'!V$428)</f>
        <v>0.70860678567501967</v>
      </c>
      <c r="W54" s="22">
        <f>('Ratios Calculated fix'!W54-'Ratios Calculated fix'!W$428)/('Ratios Calculated fix'!W$429-'Ratios Calculated fix'!W$428)</f>
        <v>0.82027143302590177</v>
      </c>
      <c r="X54" s="22">
        <f>('Ratios Calculated fix'!X54-'Ratios Calculated fix'!X$428)/('Ratios Calculated fix'!X$429-'Ratios Calculated fix'!X$428)</f>
        <v>0.24458755401216281</v>
      </c>
      <c r="Y54" s="22">
        <f>('Ratios Calculated fix'!Y54-'Ratios Calculated fix'!Y$428)/('Ratios Calculated fix'!Y$429-'Ratios Calculated fix'!Y$428)</f>
        <v>0.58355841580248591</v>
      </c>
      <c r="Z54" s="22">
        <f>('Ratios Calculated fix'!Z54-'Ratios Calculated fix'!Z$428)/('Ratios Calculated fix'!Z$429-'Ratios Calculated fix'!Z$428)</f>
        <v>0.75541244598783719</v>
      </c>
      <c r="AA54" s="22">
        <f>('Ratios Calculated fix'!AA54-'Ratios Calculated fix'!AA$428)/('Ratios Calculated fix'!AA$429-'Ratios Calculated fix'!AA$428)</f>
        <v>0.6219088587011169</v>
      </c>
      <c r="AB54" s="22">
        <f>('Ratios Calculated fix'!AB54-'Ratios Calculated fix'!AB$428)/('Ratios Calculated fix'!AB$429-'Ratios Calculated fix'!AB$428)</f>
        <v>0.92993857473316921</v>
      </c>
      <c r="AC54" s="22">
        <f>('Ratios Calculated fix'!AC54-'Ratios Calculated fix'!AC$428)/('Ratios Calculated fix'!AC$429-'Ratios Calculated fix'!AC$428)</f>
        <v>0.16194358027827274</v>
      </c>
      <c r="AD54" s="22">
        <f>('Ratios Calculated fix'!AD54-'Ratios Calculated fix'!AD$428)/('Ratios Calculated fix'!AD$429-'Ratios Calculated fix'!AD$428)</f>
        <v>0.15366778679268941</v>
      </c>
      <c r="AE54" s="22">
        <f>('Ratios Calculated fix'!AE54-'Ratios Calculated fix'!AE$428)/('Ratios Calculated fix'!AE$429-'Ratios Calculated fix'!AE$428)</f>
        <v>0.23239504015647727</v>
      </c>
      <c r="AF54" s="22">
        <f>('Ratios Calculated fix'!AF54-'Ratios Calculated fix'!AF$428)/('Ratios Calculated fix'!AF$429-'Ratios Calculated fix'!AF$428)</f>
        <v>0.31103951972254779</v>
      </c>
      <c r="AG54" s="22" t="e">
        <f>('Ratios Calculated fix'!AG54-'Ratios Calculated fix'!AG$428)/('Ratios Calculated fix'!AG$429-'Ratios Calculated fix'!AG$428)</f>
        <v>#DIV/0!</v>
      </c>
      <c r="AH54" s="22" t="e">
        <f>('Ratios Calculated fix'!AH54-'Ratios Calculated fix'!AH$428)/('Ratios Calculated fix'!AH$429-'Ratios Calculated fix'!AH$428)</f>
        <v>#DIV/0!</v>
      </c>
      <c r="AI54" s="22">
        <f>('Ratios Calculated fix'!AI54-'Ratios Calculated fix'!AI$428)/('Ratios Calculated fix'!AI$429-'Ratios Calculated fix'!AI$428)</f>
        <v>0.53100207740245342</v>
      </c>
      <c r="AJ54" s="22">
        <f>('Ratios Calculated fix'!AJ54-'Ratios Calculated fix'!AJ$428)/('Ratios Calculated fix'!AJ$429-'Ratios Calculated fix'!AJ$428)</f>
        <v>0.10892226053823371</v>
      </c>
      <c r="AK54" s="22" t="e">
        <f>('Ratios Calculated fix'!AK54-'Ratios Calculated fix'!AK$428)/('Ratios Calculated fix'!AK$429-'Ratios Calculated fix'!AK$428)</f>
        <v>#DIV/0!</v>
      </c>
      <c r="AL54" s="22" t="e">
        <f>('Ratios Calculated fix'!AL54-'Ratios Calculated fix'!AL$428)/('Ratios Calculated fix'!AL$429-'Ratios Calculated fix'!AL$428)</f>
        <v>#DIV/0!</v>
      </c>
      <c r="AM54" s="22">
        <f>('Ratios Calculated fix'!AM54-'Ratios Calculated fix'!AM$428)/('Ratios Calculated fix'!AM$429-'Ratios Calculated fix'!AM$428)</f>
        <v>0.70681708056744674</v>
      </c>
      <c r="AN54" s="22">
        <f>('Ratios Calculated fix'!AN54-'Ratios Calculated fix'!AN$428)/('Ratios Calculated fix'!AN$429-'Ratios Calculated fix'!AN$428)</f>
        <v>0.80451662623498688</v>
      </c>
      <c r="AO54" s="22">
        <f>('Ratios Calculated fix'!AO54-'Ratios Calculated fix'!AO$428)/('Ratios Calculated fix'!AO$429-'Ratios Calculated fix'!AO$428)</f>
        <v>8.4502361257263084E-2</v>
      </c>
      <c r="AP54" s="22">
        <f>('Ratios Calculated fix'!AP54-'Ratios Calculated fix'!AP$428)/('Ratios Calculated fix'!AP$429-'Ratios Calculated fix'!AP$428)</f>
        <v>0.36234542215247328</v>
      </c>
      <c r="AQ54" s="22">
        <f>('Ratios Calculated fix'!AQ54-'Ratios Calculated fix'!AQ$428)/('Ratios Calculated fix'!AQ$429-'Ratios Calculated fix'!AQ$428)</f>
        <v>0.56981115073600153</v>
      </c>
      <c r="AR54" s="22">
        <f>('Ratios Calculated fix'!AR54-'Ratios Calculated fix'!AR$428)/('Ratios Calculated fix'!AR$429-'Ratios Calculated fix'!AR$428)</f>
        <v>0.26730208118402815</v>
      </c>
      <c r="AS54" s="22">
        <f>('Ratios Calculated fix'!AS54-'Ratios Calculated fix'!AS$428)/('Ratios Calculated fix'!AS$429-'Ratios Calculated fix'!AS$428)</f>
        <v>0.35700297277516602</v>
      </c>
      <c r="AT54" s="22">
        <f>('Ratios Calculated fix'!AT54-'Ratios Calculated fix'!AT$428)/('Ratios Calculated fix'!AT$429-'Ratios Calculated fix'!AT$428)</f>
        <v>0.30865096883767346</v>
      </c>
      <c r="AU54" s="22">
        <f>('Ratios Calculated fix'!AU54-'Ratios Calculated fix'!AU$428)/('Ratios Calculated fix'!AU$429-'Ratios Calculated fix'!AU$428)</f>
        <v>0.26226768091365349</v>
      </c>
      <c r="AV54" s="22" t="e">
        <f>('Ratios Calculated fix'!AV54-'Ratios Calculated fix'!AV$428)/('Ratios Calculated fix'!AV$429-'Ratios Calculated fix'!AV$428)</f>
        <v>#DIV/0!</v>
      </c>
      <c r="AW54" s="22" t="e">
        <f>('Ratios Calculated fix'!AW54-'Ratios Calculated fix'!AW$428)/('Ratios Calculated fix'!AW$429-'Ratios Calculated fix'!AW$428)</f>
        <v>#DIV/0!</v>
      </c>
      <c r="AX54" s="22" t="e">
        <f>('Ratios Calculated fix'!AX54-'Ratios Calculated fix'!AX$428)/('Ratios Calculated fix'!AX$429-'Ratios Calculated fix'!AX$428)</f>
        <v>#DIV/0!</v>
      </c>
      <c r="AY54" s="22">
        <f>('Ratios Calculated fix'!AY54-'Ratios Calculated fix'!AY$428)/('Ratios Calculated fix'!AY$429-'Ratios Calculated fix'!AY$428)</f>
        <v>0.74798932823516229</v>
      </c>
      <c r="AZ54" s="22">
        <f>('Ratios Calculated fix'!AZ54-'Ratios Calculated fix'!AZ$428)/('Ratios Calculated fix'!AZ$429-'Ratios Calculated fix'!AZ$428)</f>
        <v>0.76968722481454765</v>
      </c>
      <c r="BA54" s="22">
        <f>('Ratios Calculated fix'!BA54-'Ratios Calculated fix'!BA$428)/('Ratios Calculated fix'!BA$429-'Ratios Calculated fix'!BA$428)</f>
        <v>0.23209867038594012</v>
      </c>
      <c r="BB54" s="22" t="e">
        <f>('Ratios Calculated fix'!BB54-'Ratios Calculated fix'!BB$428)/('Ratios Calculated fix'!BB$429-'Ratios Calculated fix'!BB$428)</f>
        <v>#DIV/0!</v>
      </c>
      <c r="BC54" s="22">
        <f>('Ratios Calculated fix'!BC54-'Ratios Calculated fix'!BC$428)/('Ratios Calculated fix'!BC$429-'Ratios Calculated fix'!BC$428)</f>
        <v>0.10006118827423374</v>
      </c>
    </row>
    <row r="55" spans="1:55" x14ac:dyDescent="0.2">
      <c r="A55" s="3" t="s">
        <v>200</v>
      </c>
      <c r="B55" s="3" t="s">
        <v>201</v>
      </c>
      <c r="C55" s="3" t="s">
        <v>24</v>
      </c>
      <c r="D55" s="3">
        <v>71079</v>
      </c>
      <c r="E55" s="3" t="s">
        <v>16</v>
      </c>
      <c r="F55" s="3">
        <v>2019</v>
      </c>
      <c r="G55" s="3" t="s">
        <v>17</v>
      </c>
      <c r="H55" s="4">
        <v>43830</v>
      </c>
      <c r="I55" s="4">
        <v>43867</v>
      </c>
      <c r="J55" s="4">
        <v>43867</v>
      </c>
      <c r="K55" s="5">
        <v>177500000</v>
      </c>
      <c r="L55" s="5">
        <v>178000000</v>
      </c>
      <c r="M55" s="3" t="s">
        <v>202</v>
      </c>
      <c r="N55" s="21">
        <f>('Ratios Calculated fix'!N55-'Ratios Calculated fix'!N$428)/('Ratios Calculated fix'!N$429-'Ratios Calculated fix'!N$428)</f>
        <v>6.2750139683446352E-2</v>
      </c>
      <c r="O55" s="22">
        <f>('Ratios Calculated fix'!O55-'Ratios Calculated fix'!O$428)/('Ratios Calculated fix'!O$429-'Ratios Calculated fix'!O$428)</f>
        <v>5.6703075120795671E-2</v>
      </c>
      <c r="P55" s="22">
        <f>('Ratios Calculated fix'!P55-'Ratios Calculated fix'!P$428)/('Ratios Calculated fix'!P$429-'Ratios Calculated fix'!P$428)</f>
        <v>9.5020393722626523E-2</v>
      </c>
      <c r="Q55" s="22">
        <f>('Ratios Calculated fix'!Q55-'Ratios Calculated fix'!Q$428)/('Ratios Calculated fix'!Q$429-'Ratios Calculated fix'!Q$428)</f>
        <v>0.86932002407685693</v>
      </c>
      <c r="R55" s="22">
        <f>('Ratios Calculated fix'!R55-'Ratios Calculated fix'!R$428)/('Ratios Calculated fix'!R$429-'Ratios Calculated fix'!R$428)</f>
        <v>7.3447367130427973E-2</v>
      </c>
      <c r="S55" s="22">
        <f>('Ratios Calculated fix'!S55-'Ratios Calculated fix'!S$428)/('Ratios Calculated fix'!S$429-'Ratios Calculated fix'!S$428)</f>
        <v>0.10333711831736764</v>
      </c>
      <c r="T55" s="22">
        <f>('Ratios Calculated fix'!T55-'Ratios Calculated fix'!T$428)/('Ratios Calculated fix'!T$429-'Ratios Calculated fix'!T$428)</f>
        <v>5.5584184538026722E-2</v>
      </c>
      <c r="U55" s="22">
        <f>('Ratios Calculated fix'!U55-'Ratios Calculated fix'!U$428)/('Ratios Calculated fix'!U$429-'Ratios Calculated fix'!U$428)</f>
        <v>0.80900193606258186</v>
      </c>
      <c r="V55" s="22">
        <f>('Ratios Calculated fix'!V55-'Ratios Calculated fix'!V$428)/('Ratios Calculated fix'!V$429-'Ratios Calculated fix'!V$428)</f>
        <v>0.71161099792471116</v>
      </c>
      <c r="W55" s="22">
        <f>('Ratios Calculated fix'!W55-'Ratios Calculated fix'!W$428)/('Ratios Calculated fix'!W$429-'Ratios Calculated fix'!W$428)</f>
        <v>0.82095487512886378</v>
      </c>
      <c r="X55" s="22">
        <f>('Ratios Calculated fix'!X55-'Ratios Calculated fix'!X$428)/('Ratios Calculated fix'!X$429-'Ratios Calculated fix'!X$428)</f>
        <v>0.26416689469438426</v>
      </c>
      <c r="Y55" s="22">
        <f>('Ratios Calculated fix'!Y55-'Ratios Calculated fix'!Y$428)/('Ratios Calculated fix'!Y$429-'Ratios Calculated fix'!Y$428)</f>
        <v>0.50573165071047443</v>
      </c>
      <c r="Z55" s="22">
        <f>('Ratios Calculated fix'!Z55-'Ratios Calculated fix'!Z$428)/('Ratios Calculated fix'!Z$429-'Ratios Calculated fix'!Z$428)</f>
        <v>0.73583310530561585</v>
      </c>
      <c r="AA55" s="22">
        <f>('Ratios Calculated fix'!AA55-'Ratios Calculated fix'!AA$428)/('Ratios Calculated fix'!AA$429-'Ratios Calculated fix'!AA$428)</f>
        <v>0.33915301014117855</v>
      </c>
      <c r="AB55" s="22">
        <f>('Ratios Calculated fix'!AB55-'Ratios Calculated fix'!AB$428)/('Ratios Calculated fix'!AB$429-'Ratios Calculated fix'!AB$428)</f>
        <v>0.88322085738624456</v>
      </c>
      <c r="AC55" s="22">
        <f>('Ratios Calculated fix'!AC55-'Ratios Calculated fix'!AC$428)/('Ratios Calculated fix'!AC$429-'Ratios Calculated fix'!AC$428)</f>
        <v>0.8599938227385111</v>
      </c>
      <c r="AD55" s="22">
        <f>('Ratios Calculated fix'!AD55-'Ratios Calculated fix'!AD$428)/('Ratios Calculated fix'!AD$429-'Ratios Calculated fix'!AD$428)</f>
        <v>0.61954802485722227</v>
      </c>
      <c r="AE55" s="22">
        <f>('Ratios Calculated fix'!AE55-'Ratios Calculated fix'!AE$428)/('Ratios Calculated fix'!AE$429-'Ratios Calculated fix'!AE$428)</f>
        <v>0.72321542192918631</v>
      </c>
      <c r="AF55" s="22">
        <f>('Ratios Calculated fix'!AF55-'Ratios Calculated fix'!AF$428)/('Ratios Calculated fix'!AF$429-'Ratios Calculated fix'!AF$428)</f>
        <v>0.48463245218195616</v>
      </c>
      <c r="AG55" s="22" t="e">
        <f>('Ratios Calculated fix'!AG55-'Ratios Calculated fix'!AG$428)/('Ratios Calculated fix'!AG$429-'Ratios Calculated fix'!AG$428)</f>
        <v>#DIV/0!</v>
      </c>
      <c r="AH55" s="22" t="e">
        <f>('Ratios Calculated fix'!AH55-'Ratios Calculated fix'!AH$428)/('Ratios Calculated fix'!AH$429-'Ratios Calculated fix'!AH$428)</f>
        <v>#DIV/0!</v>
      </c>
      <c r="AI55" s="22">
        <f>('Ratios Calculated fix'!AI55-'Ratios Calculated fix'!AI$428)/('Ratios Calculated fix'!AI$429-'Ratios Calculated fix'!AI$428)</f>
        <v>0.52977566041928081</v>
      </c>
      <c r="AJ55" s="22">
        <f>('Ratios Calculated fix'!AJ55-'Ratios Calculated fix'!AJ$428)/('Ratios Calculated fix'!AJ$429-'Ratios Calculated fix'!AJ$428)</f>
        <v>0.32266452185113176</v>
      </c>
      <c r="AK55" s="22" t="e">
        <f>('Ratios Calculated fix'!AK55-'Ratios Calculated fix'!AK$428)/('Ratios Calculated fix'!AK$429-'Ratios Calculated fix'!AK$428)</f>
        <v>#DIV/0!</v>
      </c>
      <c r="AL55" s="22" t="e">
        <f>('Ratios Calculated fix'!AL55-'Ratios Calculated fix'!AL$428)/('Ratios Calculated fix'!AL$429-'Ratios Calculated fix'!AL$428)</f>
        <v>#DIV/0!</v>
      </c>
      <c r="AM55" s="22">
        <f>('Ratios Calculated fix'!AM55-'Ratios Calculated fix'!AM$428)/('Ratios Calculated fix'!AM$429-'Ratios Calculated fix'!AM$428)</f>
        <v>0.71836351203512472</v>
      </c>
      <c r="AN55" s="22">
        <f>('Ratios Calculated fix'!AN55-'Ratios Calculated fix'!AN$428)/('Ratios Calculated fix'!AN$429-'Ratios Calculated fix'!AN$428)</f>
        <v>0.8053177148564723</v>
      </c>
      <c r="AO55" s="22">
        <f>('Ratios Calculated fix'!AO55-'Ratios Calculated fix'!AO$428)/('Ratios Calculated fix'!AO$429-'Ratios Calculated fix'!AO$428)</f>
        <v>0.10248275534783516</v>
      </c>
      <c r="AP55" s="22">
        <f>('Ratios Calculated fix'!AP55-'Ratios Calculated fix'!AP$428)/('Ratios Calculated fix'!AP$429-'Ratios Calculated fix'!AP$428)</f>
        <v>0.36203880151509993</v>
      </c>
      <c r="AQ55" s="22">
        <f>('Ratios Calculated fix'!AQ55-'Ratios Calculated fix'!AQ$428)/('Ratios Calculated fix'!AQ$429-'Ratios Calculated fix'!AQ$428)</f>
        <v>0.8312997402110065</v>
      </c>
      <c r="AR55" s="22">
        <f>('Ratios Calculated fix'!AR55-'Ratios Calculated fix'!AR$428)/('Ratios Calculated fix'!AR$429-'Ratios Calculated fix'!AR$428)</f>
        <v>0.73092404689608248</v>
      </c>
      <c r="AS55" s="22">
        <f>('Ratios Calculated fix'!AS55-'Ratios Calculated fix'!AS$428)/('Ratios Calculated fix'!AS$429-'Ratios Calculated fix'!AS$428)</f>
        <v>0.25616299383655472</v>
      </c>
      <c r="AT55" s="22">
        <f>('Ratios Calculated fix'!AT55-'Ratios Calculated fix'!AT$428)/('Ratios Calculated fix'!AT$429-'Ratios Calculated fix'!AT$428)</f>
        <v>0.72346742493359795</v>
      </c>
      <c r="AU55" s="22">
        <f>('Ratios Calculated fix'!AU55-'Ratios Calculated fix'!AU$428)/('Ratios Calculated fix'!AU$429-'Ratios Calculated fix'!AU$428)</f>
        <v>0.42757171926416448</v>
      </c>
      <c r="AV55" s="22" t="e">
        <f>('Ratios Calculated fix'!AV55-'Ratios Calculated fix'!AV$428)/('Ratios Calculated fix'!AV$429-'Ratios Calculated fix'!AV$428)</f>
        <v>#DIV/0!</v>
      </c>
      <c r="AW55" s="22" t="e">
        <f>('Ratios Calculated fix'!AW55-'Ratios Calculated fix'!AW$428)/('Ratios Calculated fix'!AW$429-'Ratios Calculated fix'!AW$428)</f>
        <v>#DIV/0!</v>
      </c>
      <c r="AX55" s="22" t="e">
        <f>('Ratios Calculated fix'!AX55-'Ratios Calculated fix'!AX$428)/('Ratios Calculated fix'!AX$429-'Ratios Calculated fix'!AX$428)</f>
        <v>#DIV/0!</v>
      </c>
      <c r="AY55" s="22">
        <f>('Ratios Calculated fix'!AY55-'Ratios Calculated fix'!AY$428)/('Ratios Calculated fix'!AY$429-'Ratios Calculated fix'!AY$428)</f>
        <v>0.74482302902166686</v>
      </c>
      <c r="AZ55" s="22">
        <f>('Ratios Calculated fix'!AZ55-'Ratios Calculated fix'!AZ$428)/('Ratios Calculated fix'!AZ$429-'Ratios Calculated fix'!AZ$428)</f>
        <v>0.76757150753565773</v>
      </c>
      <c r="BA55" s="22">
        <f>('Ratios Calculated fix'!BA55-'Ratios Calculated fix'!BA$428)/('Ratios Calculated fix'!BA$429-'Ratios Calculated fix'!BA$428)</f>
        <v>0.22273837551937939</v>
      </c>
      <c r="BB55" s="22" t="e">
        <f>('Ratios Calculated fix'!BB55-'Ratios Calculated fix'!BB$428)/('Ratios Calculated fix'!BB$429-'Ratios Calculated fix'!BB$428)</f>
        <v>#DIV/0!</v>
      </c>
      <c r="BC55" s="22">
        <f>('Ratios Calculated fix'!BC55-'Ratios Calculated fix'!BC$428)/('Ratios Calculated fix'!BC$429-'Ratios Calculated fix'!BC$428)</f>
        <v>0.35209719707101866</v>
      </c>
    </row>
    <row r="56" spans="1:55" x14ac:dyDescent="0.2">
      <c r="A56" s="3" t="s">
        <v>197</v>
      </c>
      <c r="B56" s="3" t="s">
        <v>198</v>
      </c>
      <c r="C56" s="3" t="s">
        <v>24</v>
      </c>
      <c r="D56" s="3">
        <v>130356</v>
      </c>
      <c r="E56" s="3" t="s">
        <v>16</v>
      </c>
      <c r="F56" s="3">
        <v>2019</v>
      </c>
      <c r="G56" s="3" t="s">
        <v>17</v>
      </c>
      <c r="H56" s="4">
        <v>43830</v>
      </c>
      <c r="I56" s="4">
        <v>43892</v>
      </c>
      <c r="J56" s="4">
        <v>43892</v>
      </c>
      <c r="K56" s="5">
        <v>29926000</v>
      </c>
      <c r="L56" s="5">
        <v>30647000</v>
      </c>
      <c r="M56" s="3" t="s">
        <v>199</v>
      </c>
      <c r="N56" s="21">
        <f>('Ratios Calculated fix'!N56-'Ratios Calculated fix'!N$428)/('Ratios Calculated fix'!N$429-'Ratios Calculated fix'!N$428)</f>
        <v>8.778013495670127E-2</v>
      </c>
      <c r="O56" s="22">
        <f>('Ratios Calculated fix'!O56-'Ratios Calculated fix'!O$428)/('Ratios Calculated fix'!O$429-'Ratios Calculated fix'!O$428)</f>
        <v>6.5403981040460427E-2</v>
      </c>
      <c r="P56" s="22">
        <f>('Ratios Calculated fix'!P56-'Ratios Calculated fix'!P$428)/('Ratios Calculated fix'!P$429-'Ratios Calculated fix'!P$428)</f>
        <v>0.12710501162081017</v>
      </c>
      <c r="Q56" s="22">
        <f>('Ratios Calculated fix'!Q56-'Ratios Calculated fix'!Q$428)/('Ratios Calculated fix'!Q$429-'Ratios Calculated fix'!Q$428)</f>
        <v>0.86821297938556941</v>
      </c>
      <c r="R56" s="22">
        <f>('Ratios Calculated fix'!R56-'Ratios Calculated fix'!R$428)/('Ratios Calculated fix'!R$429-'Ratios Calculated fix'!R$428)</f>
        <v>5.6953761235348016E-4</v>
      </c>
      <c r="S56" s="22">
        <f>('Ratios Calculated fix'!S56-'Ratios Calculated fix'!S$428)/('Ratios Calculated fix'!S$429-'Ratios Calculated fix'!S$428)</f>
        <v>0</v>
      </c>
      <c r="T56" s="22">
        <f>('Ratios Calculated fix'!T56-'Ratios Calculated fix'!T$428)/('Ratios Calculated fix'!T$429-'Ratios Calculated fix'!T$428)</f>
        <v>5.7560840116632284E-4</v>
      </c>
      <c r="U56" s="22">
        <f>('Ratios Calculated fix'!U56-'Ratios Calculated fix'!U$428)/('Ratios Calculated fix'!U$429-'Ratios Calculated fix'!U$428)</f>
        <v>0.80726230729433424</v>
      </c>
      <c r="V56" s="22">
        <f>('Ratios Calculated fix'!V56-'Ratios Calculated fix'!V$428)/('Ratios Calculated fix'!V$429-'Ratios Calculated fix'!V$428)</f>
        <v>0.70833495319453676</v>
      </c>
      <c r="W56" s="22">
        <f>('Ratios Calculated fix'!W56-'Ratios Calculated fix'!W$428)/('Ratios Calculated fix'!W$429-'Ratios Calculated fix'!W$428)</f>
        <v>0.8194588809463762</v>
      </c>
      <c r="X56" s="22">
        <f>('Ratios Calculated fix'!X56-'Ratios Calculated fix'!X$428)/('Ratios Calculated fix'!X$429-'Ratios Calculated fix'!X$428)</f>
        <v>0.23329407479774561</v>
      </c>
      <c r="Y56" s="22">
        <f>('Ratios Calculated fix'!Y56-'Ratios Calculated fix'!Y$428)/('Ratios Calculated fix'!Y$429-'Ratios Calculated fix'!Y$428)</f>
        <v>0.50784854264537138</v>
      </c>
      <c r="Z56" s="22">
        <f>('Ratios Calculated fix'!Z56-'Ratios Calculated fix'!Z$428)/('Ratios Calculated fix'!Z$429-'Ratios Calculated fix'!Z$428)</f>
        <v>0.76670592520225433</v>
      </c>
      <c r="AA56" s="22">
        <f>('Ratios Calculated fix'!AA56-'Ratios Calculated fix'!AA$428)/('Ratios Calculated fix'!AA$429-'Ratios Calculated fix'!AA$428)</f>
        <v>5.2905892554146454E-2</v>
      </c>
      <c r="AB56" s="22">
        <f>('Ratios Calculated fix'!AB56-'Ratios Calculated fix'!AB$428)/('Ratios Calculated fix'!AB$429-'Ratios Calculated fix'!AB$428)</f>
        <v>0.95146183580905552</v>
      </c>
      <c r="AC56" s="22">
        <f>('Ratios Calculated fix'!AC56-'Ratios Calculated fix'!AC$428)/('Ratios Calculated fix'!AC$429-'Ratios Calculated fix'!AC$428)</f>
        <v>0.53032549588573186</v>
      </c>
      <c r="AD56" s="22">
        <f>('Ratios Calculated fix'!AD56-'Ratios Calculated fix'!AD$428)/('Ratios Calculated fix'!AD$429-'Ratios Calculated fix'!AD$428)</f>
        <v>0.18657411022044826</v>
      </c>
      <c r="AE56" s="22">
        <f>('Ratios Calculated fix'!AE56-'Ratios Calculated fix'!AE$428)/('Ratios Calculated fix'!AE$429-'Ratios Calculated fix'!AE$428)</f>
        <v>0.26986063804182026</v>
      </c>
      <c r="AF56" s="22">
        <f>('Ratios Calculated fix'!AF56-'Ratios Calculated fix'!AF$428)/('Ratios Calculated fix'!AF$429-'Ratios Calculated fix'!AF$428)</f>
        <v>0.63548383579676238</v>
      </c>
      <c r="AG56" s="22" t="e">
        <f>('Ratios Calculated fix'!AG56-'Ratios Calculated fix'!AG$428)/('Ratios Calculated fix'!AG$429-'Ratios Calculated fix'!AG$428)</f>
        <v>#DIV/0!</v>
      </c>
      <c r="AH56" s="22" t="e">
        <f>('Ratios Calculated fix'!AH56-'Ratios Calculated fix'!AH$428)/('Ratios Calculated fix'!AH$429-'Ratios Calculated fix'!AH$428)</f>
        <v>#DIV/0!</v>
      </c>
      <c r="AI56" s="22">
        <f>('Ratios Calculated fix'!AI56-'Ratios Calculated fix'!AI$428)/('Ratios Calculated fix'!AI$429-'Ratios Calculated fix'!AI$428)</f>
        <v>0.55232058650991955</v>
      </c>
      <c r="AJ56" s="22">
        <f>('Ratios Calculated fix'!AJ56-'Ratios Calculated fix'!AJ$428)/('Ratios Calculated fix'!AJ$429-'Ratios Calculated fix'!AJ$428)</f>
        <v>0.15936916407095492</v>
      </c>
      <c r="AK56" s="22" t="e">
        <f>('Ratios Calculated fix'!AK56-'Ratios Calculated fix'!AK$428)/('Ratios Calculated fix'!AK$429-'Ratios Calculated fix'!AK$428)</f>
        <v>#DIV/0!</v>
      </c>
      <c r="AL56" s="22" t="e">
        <f>('Ratios Calculated fix'!AL56-'Ratios Calculated fix'!AL$428)/('Ratios Calculated fix'!AL$429-'Ratios Calculated fix'!AL$428)</f>
        <v>#DIV/0!</v>
      </c>
      <c r="AM56" s="22">
        <f>('Ratios Calculated fix'!AM56-'Ratios Calculated fix'!AM$428)/('Ratios Calculated fix'!AM$429-'Ratios Calculated fix'!AM$428)</f>
        <v>0.71477988334067966</v>
      </c>
      <c r="AN56" s="22">
        <f>('Ratios Calculated fix'!AN56-'Ratios Calculated fix'!AN$428)/('Ratios Calculated fix'!AN$429-'Ratios Calculated fix'!AN$428)</f>
        <v>0.80391761664940387</v>
      </c>
      <c r="AO56" s="22">
        <f>('Ratios Calculated fix'!AO56-'Ratios Calculated fix'!AO$428)/('Ratios Calculated fix'!AO$429-'Ratios Calculated fix'!AO$428)</f>
        <v>4.9540136272541453E-2</v>
      </c>
      <c r="AP56" s="22">
        <f>('Ratios Calculated fix'!AP56-'Ratios Calculated fix'!AP$428)/('Ratios Calculated fix'!AP$429-'Ratios Calculated fix'!AP$428)</f>
        <v>0.36061689003697811</v>
      </c>
      <c r="AQ56" s="22">
        <f>('Ratios Calculated fix'!AQ56-'Ratios Calculated fix'!AQ$428)/('Ratios Calculated fix'!AQ$429-'Ratios Calculated fix'!AQ$428)</f>
        <v>0.83542706105824271</v>
      </c>
      <c r="AR56" s="22">
        <f>('Ratios Calculated fix'!AR56-'Ratios Calculated fix'!AR$428)/('Ratios Calculated fix'!AR$429-'Ratios Calculated fix'!AR$428)</f>
        <v>0.39253578794792149</v>
      </c>
      <c r="AS56" s="22">
        <f>('Ratios Calculated fix'!AS56-'Ratios Calculated fix'!AS$428)/('Ratios Calculated fix'!AS$429-'Ratios Calculated fix'!AS$428)</f>
        <v>0.37473839521683805</v>
      </c>
      <c r="AT56" s="22">
        <f>('Ratios Calculated fix'!AT56-'Ratios Calculated fix'!AT$428)/('Ratios Calculated fix'!AT$429-'Ratios Calculated fix'!AT$428)</f>
        <v>0.34133044793912781</v>
      </c>
      <c r="AU56" s="22">
        <f>('Ratios Calculated fix'!AU56-'Ratios Calculated fix'!AU$428)/('Ratios Calculated fix'!AU$429-'Ratios Calculated fix'!AU$428)</f>
        <v>0.28278903443589304</v>
      </c>
      <c r="AV56" s="22" t="e">
        <f>('Ratios Calculated fix'!AV56-'Ratios Calculated fix'!AV$428)/('Ratios Calculated fix'!AV$429-'Ratios Calculated fix'!AV$428)</f>
        <v>#DIV/0!</v>
      </c>
      <c r="AW56" s="22" t="e">
        <f>('Ratios Calculated fix'!AW56-'Ratios Calculated fix'!AW$428)/('Ratios Calculated fix'!AW$429-'Ratios Calculated fix'!AW$428)</f>
        <v>#DIV/0!</v>
      </c>
      <c r="AX56" s="22" t="e">
        <f>('Ratios Calculated fix'!AX56-'Ratios Calculated fix'!AX$428)/('Ratios Calculated fix'!AX$429-'Ratios Calculated fix'!AX$428)</f>
        <v>#DIV/0!</v>
      </c>
      <c r="AY56" s="22">
        <f>('Ratios Calculated fix'!AY56-'Ratios Calculated fix'!AY$428)/('Ratios Calculated fix'!AY$429-'Ratios Calculated fix'!AY$428)</f>
        <v>0.74413050940307668</v>
      </c>
      <c r="AZ56" s="22">
        <f>('Ratios Calculated fix'!AZ56-'Ratios Calculated fix'!AZ$428)/('Ratios Calculated fix'!AZ$429-'Ratios Calculated fix'!AZ$428)</f>
        <v>0.76204779650690768</v>
      </c>
      <c r="BA56" s="22">
        <f>('Ratios Calculated fix'!BA56-'Ratios Calculated fix'!BA$428)/('Ratios Calculated fix'!BA$429-'Ratios Calculated fix'!BA$428)</f>
        <v>0.22137009725823426</v>
      </c>
      <c r="BB56" s="22" t="e">
        <f>('Ratios Calculated fix'!BB56-'Ratios Calculated fix'!BB$428)/('Ratios Calculated fix'!BB$429-'Ratios Calculated fix'!BB$428)</f>
        <v>#DIV/0!</v>
      </c>
      <c r="BC56" s="22">
        <f>('Ratios Calculated fix'!BC56-'Ratios Calculated fix'!BC$428)/('Ratios Calculated fix'!BC$429-'Ratios Calculated fix'!BC$428)</f>
        <v>9.5909068584798265E-2</v>
      </c>
    </row>
    <row r="57" spans="1:55" x14ac:dyDescent="0.2">
      <c r="A57" s="3" t="s">
        <v>209</v>
      </c>
      <c r="B57" s="3" t="s">
        <v>210</v>
      </c>
      <c r="C57" s="3" t="s">
        <v>45</v>
      </c>
      <c r="D57" s="3">
        <v>261036</v>
      </c>
      <c r="E57" s="3" t="s">
        <v>16</v>
      </c>
      <c r="F57" s="3">
        <v>2019</v>
      </c>
      <c r="G57" s="3" t="s">
        <v>17</v>
      </c>
      <c r="H57" s="4">
        <v>43830</v>
      </c>
      <c r="I57" s="4">
        <v>43887</v>
      </c>
      <c r="J57" s="4">
        <v>43887</v>
      </c>
      <c r="K57" s="5">
        <v>41681000</v>
      </c>
      <c r="L57" s="5">
        <v>42168000</v>
      </c>
      <c r="M57" s="3" t="s">
        <v>211</v>
      </c>
      <c r="N57" s="21">
        <f>('Ratios Calculated fix'!N57-'Ratios Calculated fix'!N$428)/('Ratios Calculated fix'!N$429-'Ratios Calculated fix'!N$428)</f>
        <v>6.6742441107682182E-2</v>
      </c>
      <c r="O57" s="22">
        <f>('Ratios Calculated fix'!O57-'Ratios Calculated fix'!O$428)/('Ratios Calculated fix'!O$429-'Ratios Calculated fix'!O$428)</f>
        <v>6.6742441107682182E-2</v>
      </c>
      <c r="P57" s="22">
        <f>('Ratios Calculated fix'!P57-'Ratios Calculated fix'!P$428)/('Ratios Calculated fix'!P$429-'Ratios Calculated fix'!P$428)</f>
        <v>0.14066267351887005</v>
      </c>
      <c r="Q57" s="22">
        <f>('Ratios Calculated fix'!Q57-'Ratios Calculated fix'!Q$428)/('Ratios Calculated fix'!Q$429-'Ratios Calculated fix'!Q$428)</f>
        <v>0.87198617479268103</v>
      </c>
      <c r="R57" s="22">
        <f>('Ratios Calculated fix'!R57-'Ratios Calculated fix'!R$428)/('Ratios Calculated fix'!R$429-'Ratios Calculated fix'!R$428)</f>
        <v>0.13593739668238558</v>
      </c>
      <c r="S57" s="22">
        <f>('Ratios Calculated fix'!S57-'Ratios Calculated fix'!S$428)/('Ratios Calculated fix'!S$429-'Ratios Calculated fix'!S$428)</f>
        <v>0</v>
      </c>
      <c r="T57" s="22">
        <f>('Ratios Calculated fix'!T57-'Ratios Calculated fix'!T$428)/('Ratios Calculated fix'!T$429-'Ratios Calculated fix'!T$428)</f>
        <v>0.13738637425493999</v>
      </c>
      <c r="U57" s="22">
        <f>('Ratios Calculated fix'!U57-'Ratios Calculated fix'!U$428)/('Ratios Calculated fix'!U$429-'Ratios Calculated fix'!U$428)</f>
        <v>0.8129719456806821</v>
      </c>
      <c r="V57" s="22">
        <f>('Ratios Calculated fix'!V57-'Ratios Calculated fix'!V$428)/('Ratios Calculated fix'!V$429-'Ratios Calculated fix'!V$428)</f>
        <v>0.70833495319453676</v>
      </c>
      <c r="W57" s="22">
        <f>('Ratios Calculated fix'!W57-'Ratios Calculated fix'!W$428)/('Ratios Calculated fix'!W$429-'Ratios Calculated fix'!W$428)</f>
        <v>0.82602768685005012</v>
      </c>
      <c r="X57" s="22">
        <f>('Ratios Calculated fix'!X57-'Ratios Calculated fix'!X$428)/('Ratios Calculated fix'!X$429-'Ratios Calculated fix'!X$428)</f>
        <v>0.39589408571822388</v>
      </c>
      <c r="Y57" s="22">
        <f>('Ratios Calculated fix'!Y57-'Ratios Calculated fix'!Y$428)/('Ratios Calculated fix'!Y$429-'Ratios Calculated fix'!Y$428)</f>
        <v>0.44827706310608928</v>
      </c>
      <c r="Z57" s="22">
        <f>('Ratios Calculated fix'!Z57-'Ratios Calculated fix'!Z$428)/('Ratios Calculated fix'!Z$429-'Ratios Calculated fix'!Z$428)</f>
        <v>0.60410591428177607</v>
      </c>
      <c r="AA57" s="22">
        <f>('Ratios Calculated fix'!AA57-'Ratios Calculated fix'!AA$428)/('Ratios Calculated fix'!AA$429-'Ratios Calculated fix'!AA$428)</f>
        <v>0.21834409072517716</v>
      </c>
      <c r="AB57" s="22">
        <f>('Ratios Calculated fix'!AB57-'Ratios Calculated fix'!AB$428)/('Ratios Calculated fix'!AB$429-'Ratios Calculated fix'!AB$428)</f>
        <v>0.81981844325893871</v>
      </c>
      <c r="AC57" s="22">
        <f>('Ratios Calculated fix'!AC57-'Ratios Calculated fix'!AC$428)/('Ratios Calculated fix'!AC$429-'Ratios Calculated fix'!AC$428)</f>
        <v>1</v>
      </c>
      <c r="AD57" s="22">
        <f>('Ratios Calculated fix'!AD57-'Ratios Calculated fix'!AD$428)/('Ratios Calculated fix'!AD$429-'Ratios Calculated fix'!AD$428)</f>
        <v>0.47914687427587299</v>
      </c>
      <c r="AE57" s="22">
        <f>('Ratios Calculated fix'!AE57-'Ratios Calculated fix'!AE$428)/('Ratios Calculated fix'!AE$429-'Ratios Calculated fix'!AE$428)</f>
        <v>0.56678290360343075</v>
      </c>
      <c r="AF57" s="22">
        <f>('Ratios Calculated fix'!AF57-'Ratios Calculated fix'!AF$428)/('Ratios Calculated fix'!AF$429-'Ratios Calculated fix'!AF$428)</f>
        <v>0.44742147344281558</v>
      </c>
      <c r="AG57" s="22" t="e">
        <f>('Ratios Calculated fix'!AG57-'Ratios Calculated fix'!AG$428)/('Ratios Calculated fix'!AG$429-'Ratios Calculated fix'!AG$428)</f>
        <v>#DIV/0!</v>
      </c>
      <c r="AH57" s="22" t="e">
        <f>('Ratios Calculated fix'!AH57-'Ratios Calculated fix'!AH$428)/('Ratios Calculated fix'!AH$429-'Ratios Calculated fix'!AH$428)</f>
        <v>#DIV/0!</v>
      </c>
      <c r="AI57" s="22">
        <f>('Ratios Calculated fix'!AI57-'Ratios Calculated fix'!AI$428)/('Ratios Calculated fix'!AI$429-'Ratios Calculated fix'!AI$428)</f>
        <v>0.50028359451266646</v>
      </c>
      <c r="AJ57" s="22">
        <f>('Ratios Calculated fix'!AJ57-'Ratios Calculated fix'!AJ$428)/('Ratios Calculated fix'!AJ$429-'Ratios Calculated fix'!AJ$428)</f>
        <v>0.22831138377385912</v>
      </c>
      <c r="AK57" s="22" t="e">
        <f>('Ratios Calculated fix'!AK57-'Ratios Calculated fix'!AK$428)/('Ratios Calculated fix'!AK$429-'Ratios Calculated fix'!AK$428)</f>
        <v>#DIV/0!</v>
      </c>
      <c r="AL57" s="22" t="e">
        <f>('Ratios Calculated fix'!AL57-'Ratios Calculated fix'!AL$428)/('Ratios Calculated fix'!AL$429-'Ratios Calculated fix'!AL$428)</f>
        <v>#DIV/0!</v>
      </c>
      <c r="AM57" s="22">
        <f>('Ratios Calculated fix'!AM57-'Ratios Calculated fix'!AM$428)/('Ratios Calculated fix'!AM$429-'Ratios Calculated fix'!AM$428)</f>
        <v>0.72834857427303301</v>
      </c>
      <c r="AN57" s="22">
        <f>('Ratios Calculated fix'!AN57-'Ratios Calculated fix'!AN$428)/('Ratios Calculated fix'!AN$429-'Ratios Calculated fix'!AN$428)</f>
        <v>0.80834375662208435</v>
      </c>
      <c r="AO57" s="22">
        <f>('Ratios Calculated fix'!AO57-'Ratios Calculated fix'!AO$428)/('Ratios Calculated fix'!AO$429-'Ratios Calculated fix'!AO$428)</f>
        <v>0.14142588587907934</v>
      </c>
      <c r="AP57" s="22">
        <f>('Ratios Calculated fix'!AP57-'Ratios Calculated fix'!AP$428)/('Ratios Calculated fix'!AP$429-'Ratios Calculated fix'!AP$428)</f>
        <v>0.36159208939602688</v>
      </c>
      <c r="AQ57" s="22">
        <f>('Ratios Calculated fix'!AQ57-'Ratios Calculated fix'!AQ$428)/('Ratios Calculated fix'!AQ$429-'Ratios Calculated fix'!AQ$428)</f>
        <v>0.8448731243665083</v>
      </c>
      <c r="AR57" s="22">
        <f>('Ratios Calculated fix'!AR57-'Ratios Calculated fix'!AR$428)/('Ratios Calculated fix'!AR$429-'Ratios Calculated fix'!AR$428)</f>
        <v>0.53609490542245908</v>
      </c>
      <c r="AS57" s="22">
        <f>('Ratios Calculated fix'!AS57-'Ratios Calculated fix'!AS$428)/('Ratios Calculated fix'!AS$429-'Ratios Calculated fix'!AS$428)</f>
        <v>0.20041255062896207</v>
      </c>
      <c r="AT57" s="22">
        <f>('Ratios Calculated fix'!AT57-'Ratios Calculated fix'!AT$428)/('Ratios Calculated fix'!AT$429-'Ratios Calculated fix'!AT$428)</f>
        <v>0.66202183889331423</v>
      </c>
      <c r="AU57" s="22">
        <f>('Ratios Calculated fix'!AU57-'Ratios Calculated fix'!AU$428)/('Ratios Calculated fix'!AU$429-'Ratios Calculated fix'!AU$428)</f>
        <v>0.52178420284240257</v>
      </c>
      <c r="AV57" s="22" t="e">
        <f>('Ratios Calculated fix'!AV57-'Ratios Calculated fix'!AV$428)/('Ratios Calculated fix'!AV$429-'Ratios Calculated fix'!AV$428)</f>
        <v>#DIV/0!</v>
      </c>
      <c r="AW57" s="22" t="e">
        <f>('Ratios Calculated fix'!AW57-'Ratios Calculated fix'!AW$428)/('Ratios Calculated fix'!AW$429-'Ratios Calculated fix'!AW$428)</f>
        <v>#DIV/0!</v>
      </c>
      <c r="AX57" s="22" t="e">
        <f>('Ratios Calculated fix'!AX57-'Ratios Calculated fix'!AX$428)/('Ratios Calculated fix'!AX$429-'Ratios Calculated fix'!AX$428)</f>
        <v>#DIV/0!</v>
      </c>
      <c r="AY57" s="22">
        <f>('Ratios Calculated fix'!AY57-'Ratios Calculated fix'!AY$428)/('Ratios Calculated fix'!AY$429-'Ratios Calculated fix'!AY$428)</f>
        <v>0.74548363614685298</v>
      </c>
      <c r="AZ57" s="22">
        <f>('Ratios Calculated fix'!AZ57-'Ratios Calculated fix'!AZ$428)/('Ratios Calculated fix'!AZ$429-'Ratios Calculated fix'!AZ$428)</f>
        <v>0.76761119004868972</v>
      </c>
      <c r="BA57" s="22">
        <f>('Ratios Calculated fix'!BA57-'Ratios Calculated fix'!BA$428)/('Ratios Calculated fix'!BA$429-'Ratios Calculated fix'!BA$428)</f>
        <v>0.22435148126498597</v>
      </c>
      <c r="BB57" s="22" t="e">
        <f>('Ratios Calculated fix'!BB57-'Ratios Calculated fix'!BB$428)/('Ratios Calculated fix'!BB$429-'Ratios Calculated fix'!BB$428)</f>
        <v>#DIV/0!</v>
      </c>
      <c r="BC57" s="22">
        <f>('Ratios Calculated fix'!BC57-'Ratios Calculated fix'!BC$428)/('Ratios Calculated fix'!BC$429-'Ratios Calculated fix'!BC$428)</f>
        <v>0.36916989120668298</v>
      </c>
    </row>
    <row r="58" spans="1:55" x14ac:dyDescent="0.2">
      <c r="A58" s="3" t="s">
        <v>203</v>
      </c>
      <c r="B58" s="3" t="s">
        <v>204</v>
      </c>
      <c r="C58" s="3" t="s">
        <v>113</v>
      </c>
      <c r="D58" s="3">
        <v>914</v>
      </c>
      <c r="E58" s="3" t="s">
        <v>16</v>
      </c>
      <c r="F58" s="3">
        <v>2019</v>
      </c>
      <c r="G58" s="3" t="s">
        <v>17</v>
      </c>
      <c r="H58" s="4">
        <v>43890</v>
      </c>
      <c r="I58" s="4">
        <v>43890</v>
      </c>
      <c r="J58" s="4">
        <v>43890</v>
      </c>
      <c r="K58" s="5">
        <v>155153909</v>
      </c>
      <c r="L58" s="5">
        <v>157681625</v>
      </c>
      <c r="M58" s="3" t="s">
        <v>205</v>
      </c>
      <c r="N58" s="21">
        <f>('Ratios Calculated fix'!N58-'Ratios Calculated fix'!N$428)/('Ratios Calculated fix'!N$429-'Ratios Calculated fix'!N$428)</f>
        <v>4.0509272024798003E-2</v>
      </c>
      <c r="O58" s="22">
        <f>('Ratios Calculated fix'!O58-'Ratios Calculated fix'!O$428)/('Ratios Calculated fix'!O$429-'Ratios Calculated fix'!O$428)</f>
        <v>4.0509272024798003E-2</v>
      </c>
      <c r="P58" s="22">
        <f>('Ratios Calculated fix'!P58-'Ratios Calculated fix'!P$428)/('Ratios Calculated fix'!P$429-'Ratios Calculated fix'!P$428)</f>
        <v>4.4019671334902316E-3</v>
      </c>
      <c r="Q58" s="22">
        <f>('Ratios Calculated fix'!Q58-'Ratios Calculated fix'!Q$428)/('Ratios Calculated fix'!Q$429-'Ratios Calculated fix'!Q$428)</f>
        <v>0.87406427637295248</v>
      </c>
      <c r="R58" s="22">
        <f>('Ratios Calculated fix'!R58-'Ratios Calculated fix'!R$428)/('Ratios Calculated fix'!R$429-'Ratios Calculated fix'!R$428)</f>
        <v>9.8708531841198606E-3</v>
      </c>
      <c r="S58" s="22">
        <f>('Ratios Calculated fix'!S58-'Ratios Calculated fix'!S$428)/('Ratios Calculated fix'!S$429-'Ratios Calculated fix'!S$428)</f>
        <v>0</v>
      </c>
      <c r="T58" s="22">
        <f>('Ratios Calculated fix'!T58-'Ratios Calculated fix'!T$428)/('Ratios Calculated fix'!T$429-'Ratios Calculated fix'!T$428)</f>
        <v>9.9760681230169519E-3</v>
      </c>
      <c r="U58" s="22">
        <f>('Ratios Calculated fix'!U58-'Ratios Calculated fix'!U$428)/('Ratios Calculated fix'!U$429-'Ratios Calculated fix'!U$428)</f>
        <v>0.80780880801646826</v>
      </c>
      <c r="V58" s="22">
        <f>('Ratios Calculated fix'!V58-'Ratios Calculated fix'!V$428)/('Ratios Calculated fix'!V$429-'Ratios Calculated fix'!V$428)</f>
        <v>0.70833495319453676</v>
      </c>
      <c r="W58" s="22">
        <f>('Ratios Calculated fix'!W58-'Ratios Calculated fix'!W$428)/('Ratios Calculated fix'!W$429-'Ratios Calculated fix'!W$428)</f>
        <v>0.8200876172913083</v>
      </c>
      <c r="X58" s="22">
        <f>('Ratios Calculated fix'!X58-'Ratios Calculated fix'!X$428)/('Ratios Calculated fix'!X$429-'Ratios Calculated fix'!X$428)</f>
        <v>0.64747020462478821</v>
      </c>
      <c r="Y58" s="22">
        <f>('Ratios Calculated fix'!Y58-'Ratios Calculated fix'!Y$428)/('Ratios Calculated fix'!Y$429-'Ratios Calculated fix'!Y$428)</f>
        <v>0.43311936286116853</v>
      </c>
      <c r="Z58" s="22">
        <f>('Ratios Calculated fix'!Z58-'Ratios Calculated fix'!Z$428)/('Ratios Calculated fix'!Z$429-'Ratios Calculated fix'!Z$428)</f>
        <v>0.35252979537521173</v>
      </c>
      <c r="AA58" s="22">
        <f>('Ratios Calculated fix'!AA58-'Ratios Calculated fix'!AA$428)/('Ratios Calculated fix'!AA$429-'Ratios Calculated fix'!AA$428)</f>
        <v>0.13853582915573301</v>
      </c>
      <c r="AB58" s="22">
        <f>('Ratios Calculated fix'!AB58-'Ratios Calculated fix'!AB$428)/('Ratios Calculated fix'!AB$429-'Ratios Calculated fix'!AB$428)</f>
        <v>0.79891828975742585</v>
      </c>
      <c r="AC58" s="22">
        <f>('Ratios Calculated fix'!AC58-'Ratios Calculated fix'!AC$428)/('Ratios Calculated fix'!AC$429-'Ratios Calculated fix'!AC$428)</f>
        <v>1</v>
      </c>
      <c r="AD58" s="22">
        <f>('Ratios Calculated fix'!AD58-'Ratios Calculated fix'!AD$428)/('Ratios Calculated fix'!AD$429-'Ratios Calculated fix'!AD$428)</f>
        <v>0.48177122422862617</v>
      </c>
      <c r="AE58" s="22">
        <f>('Ratios Calculated fix'!AE58-'Ratios Calculated fix'!AE$428)/('Ratios Calculated fix'!AE$429-'Ratios Calculated fix'!AE$428)</f>
        <v>0.5982025681757247</v>
      </c>
      <c r="AF58" s="22">
        <f>('Ratios Calculated fix'!AF58-'Ratios Calculated fix'!AF$428)/('Ratios Calculated fix'!AF$429-'Ratios Calculated fix'!AF$428)</f>
        <v>0.44095723971957412</v>
      </c>
      <c r="AG58" s="22" t="e">
        <f>('Ratios Calculated fix'!AG58-'Ratios Calculated fix'!AG$428)/('Ratios Calculated fix'!AG$429-'Ratios Calculated fix'!AG$428)</f>
        <v>#DIV/0!</v>
      </c>
      <c r="AH58" s="22" t="e">
        <f>('Ratios Calculated fix'!AH58-'Ratios Calculated fix'!AH$428)/('Ratios Calculated fix'!AH$429-'Ratios Calculated fix'!AH$428)</f>
        <v>#DIV/0!</v>
      </c>
      <c r="AI58" s="22">
        <f>('Ratios Calculated fix'!AI58-'Ratios Calculated fix'!AI$428)/('Ratios Calculated fix'!AI$429-'Ratios Calculated fix'!AI$428)</f>
        <v>0.52547800466169758</v>
      </c>
      <c r="AJ58" s="22">
        <f>('Ratios Calculated fix'!AJ58-'Ratios Calculated fix'!AJ$428)/('Ratios Calculated fix'!AJ$429-'Ratios Calculated fix'!AJ$428)</f>
        <v>7.6795110352703644E-2</v>
      </c>
      <c r="AK58" s="22" t="e">
        <f>('Ratios Calculated fix'!AK58-'Ratios Calculated fix'!AK$428)/('Ratios Calculated fix'!AK$429-'Ratios Calculated fix'!AK$428)</f>
        <v>#DIV/0!</v>
      </c>
      <c r="AL58" s="22" t="e">
        <f>('Ratios Calculated fix'!AL58-'Ratios Calculated fix'!AL$428)/('Ratios Calculated fix'!AL$429-'Ratios Calculated fix'!AL$428)</f>
        <v>#DIV/0!</v>
      </c>
      <c r="AM58" s="22">
        <f>('Ratios Calculated fix'!AM58-'Ratios Calculated fix'!AM$428)/('Ratios Calculated fix'!AM$429-'Ratios Calculated fix'!AM$428)</f>
        <v>0.71009938754838842</v>
      </c>
      <c r="AN58" s="22">
        <f>('Ratios Calculated fix'!AN58-'Ratios Calculated fix'!AN$428)/('Ratios Calculated fix'!AN$429-'Ratios Calculated fix'!AN$428)</f>
        <v>0.80394778429669111</v>
      </c>
      <c r="AO58" s="22">
        <f>('Ratios Calculated fix'!AO58-'Ratios Calculated fix'!AO$428)/('Ratios Calculated fix'!AO$429-'Ratios Calculated fix'!AO$428)</f>
        <v>4.7570797017146725E-3</v>
      </c>
      <c r="AP58" s="22">
        <f>('Ratios Calculated fix'!AP58-'Ratios Calculated fix'!AP$428)/('Ratios Calculated fix'!AP$429-'Ratios Calculated fix'!AP$428)</f>
        <v>0.36017962926131064</v>
      </c>
      <c r="AQ58" s="22">
        <f>('Ratios Calculated fix'!AQ58-'Ratios Calculated fix'!AQ$428)/('Ratios Calculated fix'!AQ$429-'Ratios Calculated fix'!AQ$428)</f>
        <v>0.59934072118970527</v>
      </c>
      <c r="AR58" s="22">
        <f>('Ratios Calculated fix'!AR58-'Ratios Calculated fix'!AR$428)/('Ratios Calculated fix'!AR$429-'Ratios Calculated fix'!AR$428)</f>
        <v>0.39285948938305798</v>
      </c>
      <c r="AS58" s="22">
        <f>('Ratios Calculated fix'!AS58-'Ratios Calculated fix'!AS$428)/('Ratios Calculated fix'!AS$429-'Ratios Calculated fix'!AS$428)</f>
        <v>0.32013404031575077</v>
      </c>
      <c r="AT58" s="22">
        <f>('Ratios Calculated fix'!AT58-'Ratios Calculated fix'!AT$428)/('Ratios Calculated fix'!AT$429-'Ratios Calculated fix'!AT$428)</f>
        <v>0.26580353382271577</v>
      </c>
      <c r="AU58" s="22">
        <f>('Ratios Calculated fix'!AU58-'Ratios Calculated fix'!AU$428)/('Ratios Calculated fix'!AU$429-'Ratios Calculated fix'!AU$428)</f>
        <v>0.24994999937285098</v>
      </c>
      <c r="AV58" s="22" t="e">
        <f>('Ratios Calculated fix'!AV58-'Ratios Calculated fix'!AV$428)/('Ratios Calculated fix'!AV$429-'Ratios Calculated fix'!AV$428)</f>
        <v>#DIV/0!</v>
      </c>
      <c r="AW58" s="22" t="e">
        <f>('Ratios Calculated fix'!AW58-'Ratios Calculated fix'!AW$428)/('Ratios Calculated fix'!AW$429-'Ratios Calculated fix'!AW$428)</f>
        <v>#DIV/0!</v>
      </c>
      <c r="AX58" s="22" t="e">
        <f>('Ratios Calculated fix'!AX58-'Ratios Calculated fix'!AX$428)/('Ratios Calculated fix'!AX$429-'Ratios Calculated fix'!AX$428)</f>
        <v>#DIV/0!</v>
      </c>
      <c r="AY58" s="22">
        <f>('Ratios Calculated fix'!AY58-'Ratios Calculated fix'!AY$428)/('Ratios Calculated fix'!AY$429-'Ratios Calculated fix'!AY$428)</f>
        <v>0.74490440203195174</v>
      </c>
      <c r="AZ58" s="22">
        <f>('Ratios Calculated fix'!AZ58-'Ratios Calculated fix'!AZ$428)/('Ratios Calculated fix'!AZ$429-'Ratios Calculated fix'!AZ$428)</f>
        <v>0.7673786998154829</v>
      </c>
      <c r="BA58" s="22">
        <f>('Ratios Calculated fix'!BA58-'Ratios Calculated fix'!BA$428)/('Ratios Calculated fix'!BA$429-'Ratios Calculated fix'!BA$428)</f>
        <v>0.22143829206286625</v>
      </c>
      <c r="BB58" s="22" t="e">
        <f>('Ratios Calculated fix'!BB58-'Ratios Calculated fix'!BB$428)/('Ratios Calculated fix'!BB$429-'Ratios Calculated fix'!BB$428)</f>
        <v>#DIV/0!</v>
      </c>
      <c r="BC58" s="22">
        <f>('Ratios Calculated fix'!BC58-'Ratios Calculated fix'!BC$428)/('Ratios Calculated fix'!BC$429-'Ratios Calculated fix'!BC$428)</f>
        <v>0.157607915235602</v>
      </c>
    </row>
    <row r="59" spans="1:55" x14ac:dyDescent="0.2">
      <c r="A59" s="3" t="s">
        <v>182</v>
      </c>
      <c r="B59" s="3" t="s">
        <v>183</v>
      </c>
      <c r="C59" s="3" t="s">
        <v>59</v>
      </c>
      <c r="D59" s="3">
        <v>247618</v>
      </c>
      <c r="E59" s="3" t="s">
        <v>16</v>
      </c>
      <c r="F59" s="3">
        <v>2019</v>
      </c>
      <c r="G59" s="3" t="s">
        <v>17</v>
      </c>
      <c r="H59" s="4">
        <v>43830</v>
      </c>
      <c r="I59" s="4">
        <v>43880</v>
      </c>
      <c r="J59" s="4">
        <v>43880</v>
      </c>
      <c r="K59" s="5">
        <v>326196000</v>
      </c>
      <c r="L59" s="5">
        <v>335539000</v>
      </c>
      <c r="M59" s="3" t="s">
        <v>184</v>
      </c>
      <c r="N59" s="21">
        <f>('Ratios Calculated fix'!N59-'Ratios Calculated fix'!N$428)/('Ratios Calculated fix'!N$429-'Ratios Calculated fix'!N$428)</f>
        <v>3.1752523439263179E-2</v>
      </c>
      <c r="O59" s="22">
        <f>('Ratios Calculated fix'!O59-'Ratios Calculated fix'!O$428)/('Ratios Calculated fix'!O$429-'Ratios Calculated fix'!O$428)</f>
        <v>2.3397935617569508E-2</v>
      </c>
      <c r="P59" s="22">
        <f>('Ratios Calculated fix'!P59-'Ratios Calculated fix'!P$428)/('Ratios Calculated fix'!P$429-'Ratios Calculated fix'!P$428)</f>
        <v>3.3289034702373647E-2</v>
      </c>
      <c r="Q59" s="22">
        <f>('Ratios Calculated fix'!Q59-'Ratios Calculated fix'!Q$428)/('Ratios Calculated fix'!Q$429-'Ratios Calculated fix'!Q$428)</f>
        <v>0.87563557636498035</v>
      </c>
      <c r="R59" s="22">
        <f>('Ratios Calculated fix'!R59-'Ratios Calculated fix'!R$428)/('Ratios Calculated fix'!R$429-'Ratios Calculated fix'!R$428)</f>
        <v>0.15125706211751566</v>
      </c>
      <c r="S59" s="22">
        <f>('Ratios Calculated fix'!S59-'Ratios Calculated fix'!S$428)/('Ratios Calculated fix'!S$429-'Ratios Calculated fix'!S$428)</f>
        <v>0.16040246178001225</v>
      </c>
      <c r="T59" s="22">
        <f>('Ratios Calculated fix'!T59-'Ratios Calculated fix'!T$428)/('Ratios Calculated fix'!T$429-'Ratios Calculated fix'!T$428)</f>
        <v>0.12392643876260136</v>
      </c>
      <c r="U59" s="22">
        <f>('Ratios Calculated fix'!U59-'Ratios Calculated fix'!U$428)/('Ratios Calculated fix'!U$429-'Ratios Calculated fix'!U$428)</f>
        <v>0.81739671798349522</v>
      </c>
      <c r="V59" s="22">
        <f>('Ratios Calculated fix'!V59-'Ratios Calculated fix'!V$428)/('Ratios Calculated fix'!V$429-'Ratios Calculated fix'!V$428)</f>
        <v>0.72265687917050847</v>
      </c>
      <c r="W59" s="22">
        <f>('Ratios Calculated fix'!W59-'Ratios Calculated fix'!W$428)/('Ratios Calculated fix'!W$429-'Ratios Calculated fix'!W$428)</f>
        <v>0.82890878499135034</v>
      </c>
      <c r="X59" s="22">
        <f>('Ratios Calculated fix'!X59-'Ratios Calculated fix'!X$428)/('Ratios Calculated fix'!X$429-'Ratios Calculated fix'!X$428)</f>
        <v>0.24121322922826485</v>
      </c>
      <c r="Y59" s="22">
        <f>('Ratios Calculated fix'!Y59-'Ratios Calculated fix'!Y$428)/('Ratios Calculated fix'!Y$429-'Ratios Calculated fix'!Y$428)</f>
        <v>0.44288585408802439</v>
      </c>
      <c r="Z59" s="22">
        <f>('Ratios Calculated fix'!Z59-'Ratios Calculated fix'!Z$428)/('Ratios Calculated fix'!Z$429-'Ratios Calculated fix'!Z$428)</f>
        <v>0.75878677077173518</v>
      </c>
      <c r="AA59" s="22">
        <f>('Ratios Calculated fix'!AA59-'Ratios Calculated fix'!AA$428)/('Ratios Calculated fix'!AA$429-'Ratios Calculated fix'!AA$428)</f>
        <v>0.40834721546676517</v>
      </c>
      <c r="AB59" s="22">
        <f>('Ratios Calculated fix'!AB59-'Ratios Calculated fix'!AB$428)/('Ratios Calculated fix'!AB$429-'Ratios Calculated fix'!AB$428)</f>
        <v>0.78900460248246784</v>
      </c>
      <c r="AC59" s="22">
        <f>('Ratios Calculated fix'!AC59-'Ratios Calculated fix'!AC$428)/('Ratios Calculated fix'!AC$429-'Ratios Calculated fix'!AC$428)</f>
        <v>0.17430125955177606</v>
      </c>
      <c r="AD59" s="22">
        <f>('Ratios Calculated fix'!AD59-'Ratios Calculated fix'!AD$428)/('Ratios Calculated fix'!AD$429-'Ratios Calculated fix'!AD$428)</f>
        <v>0.25011519057015907</v>
      </c>
      <c r="AE59" s="22">
        <f>('Ratios Calculated fix'!AE59-'Ratios Calculated fix'!AE$428)/('Ratios Calculated fix'!AE$429-'Ratios Calculated fix'!AE$428)</f>
        <v>0.27351497804249786</v>
      </c>
      <c r="AF59" s="22">
        <f>('Ratios Calculated fix'!AF59-'Ratios Calculated fix'!AF$428)/('Ratios Calculated fix'!AF$429-'Ratios Calculated fix'!AF$428)</f>
        <v>0.32991967687380058</v>
      </c>
      <c r="AG59" s="22" t="e">
        <f>('Ratios Calculated fix'!AG59-'Ratios Calculated fix'!AG$428)/('Ratios Calculated fix'!AG$429-'Ratios Calculated fix'!AG$428)</f>
        <v>#DIV/0!</v>
      </c>
      <c r="AH59" s="22" t="e">
        <f>('Ratios Calculated fix'!AH59-'Ratios Calculated fix'!AH$428)/('Ratios Calculated fix'!AH$429-'Ratios Calculated fix'!AH$428)</f>
        <v>#DIV/0!</v>
      </c>
      <c r="AI59" s="22">
        <f>('Ratios Calculated fix'!AI59-'Ratios Calculated fix'!AI$428)/('Ratios Calculated fix'!AI$429-'Ratios Calculated fix'!AI$428)</f>
        <v>0.55295475128583671</v>
      </c>
      <c r="AJ59" s="22">
        <f>('Ratios Calculated fix'!AJ59-'Ratios Calculated fix'!AJ$428)/('Ratios Calculated fix'!AJ$429-'Ratios Calculated fix'!AJ$428)</f>
        <v>0.12014460424477602</v>
      </c>
      <c r="AK59" s="22" t="e">
        <f>('Ratios Calculated fix'!AK59-'Ratios Calculated fix'!AK$428)/('Ratios Calculated fix'!AK$429-'Ratios Calculated fix'!AK$428)</f>
        <v>#DIV/0!</v>
      </c>
      <c r="AL59" s="22" t="e">
        <f>('Ratios Calculated fix'!AL59-'Ratios Calculated fix'!AL$428)/('Ratios Calculated fix'!AL$429-'Ratios Calculated fix'!AL$428)</f>
        <v>#DIV/0!</v>
      </c>
      <c r="AM59" s="22">
        <f>('Ratios Calculated fix'!AM59-'Ratios Calculated fix'!AM$428)/('Ratios Calculated fix'!AM$429-'Ratios Calculated fix'!AM$428)</f>
        <v>0.71166446604007227</v>
      </c>
      <c r="AN59" s="22">
        <f>('Ratios Calculated fix'!AN59-'Ratios Calculated fix'!AN$428)/('Ratios Calculated fix'!AN$429-'Ratios Calculated fix'!AN$428)</f>
        <v>0.81095519544861483</v>
      </c>
      <c r="AO59" s="22">
        <f>('Ratios Calculated fix'!AO59-'Ratios Calculated fix'!AO$428)/('Ratios Calculated fix'!AO$429-'Ratios Calculated fix'!AO$428)</f>
        <v>0.13191060396409024</v>
      </c>
      <c r="AP59" s="22">
        <f>('Ratios Calculated fix'!AP59-'Ratios Calculated fix'!AP$428)/('Ratios Calculated fix'!AP$429-'Ratios Calculated fix'!AP$428)</f>
        <v>0.34912693886016594</v>
      </c>
      <c r="AQ59" s="22">
        <f>('Ratios Calculated fix'!AQ59-'Ratios Calculated fix'!AQ$428)/('Ratios Calculated fix'!AQ$429-'Ratios Calculated fix'!AQ$428)</f>
        <v>0.6067507058813062</v>
      </c>
      <c r="AR59" s="22">
        <f>('Ratios Calculated fix'!AR59-'Ratios Calculated fix'!AR$428)/('Ratios Calculated fix'!AR$429-'Ratios Calculated fix'!AR$428)</f>
        <v>0.31989100634986872</v>
      </c>
      <c r="AS59" s="22">
        <f>('Ratios Calculated fix'!AS59-'Ratios Calculated fix'!AS$428)/('Ratios Calculated fix'!AS$429-'Ratios Calculated fix'!AS$428)</f>
        <v>0.37663727460076651</v>
      </c>
      <c r="AT59" s="22">
        <f>('Ratios Calculated fix'!AT59-'Ratios Calculated fix'!AT$428)/('Ratios Calculated fix'!AT$429-'Ratios Calculated fix'!AT$428)</f>
        <v>0.40163949106228003</v>
      </c>
      <c r="AU59" s="22">
        <f>('Ratios Calculated fix'!AU59-'Ratios Calculated fix'!AU$428)/('Ratios Calculated fix'!AU$429-'Ratios Calculated fix'!AU$428)</f>
        <v>0.27380940341055759</v>
      </c>
      <c r="AV59" s="22" t="e">
        <f>('Ratios Calculated fix'!AV59-'Ratios Calculated fix'!AV$428)/('Ratios Calculated fix'!AV$429-'Ratios Calculated fix'!AV$428)</f>
        <v>#DIV/0!</v>
      </c>
      <c r="AW59" s="22" t="e">
        <f>('Ratios Calculated fix'!AW59-'Ratios Calculated fix'!AW$428)/('Ratios Calculated fix'!AW$429-'Ratios Calculated fix'!AW$428)</f>
        <v>#DIV/0!</v>
      </c>
      <c r="AX59" s="22" t="e">
        <f>('Ratios Calculated fix'!AX59-'Ratios Calculated fix'!AX$428)/('Ratios Calculated fix'!AX$429-'Ratios Calculated fix'!AX$428)</f>
        <v>#DIV/0!</v>
      </c>
      <c r="AY59" s="22">
        <f>('Ratios Calculated fix'!AY59-'Ratios Calculated fix'!AY$428)/('Ratios Calculated fix'!AY$429-'Ratios Calculated fix'!AY$428)</f>
        <v>0.74806267062591925</v>
      </c>
      <c r="AZ59" s="22">
        <f>('Ratios Calculated fix'!AZ59-'Ratios Calculated fix'!AZ$428)/('Ratios Calculated fix'!AZ$429-'Ratios Calculated fix'!AZ$428)</f>
        <v>0.77094714092135386</v>
      </c>
      <c r="BA59" s="22">
        <f>('Ratios Calculated fix'!BA59-'Ratios Calculated fix'!BA$428)/('Ratios Calculated fix'!BA$429-'Ratios Calculated fix'!BA$428)</f>
        <v>0.22375750487898449</v>
      </c>
      <c r="BB59" s="22" t="e">
        <f>('Ratios Calculated fix'!BB59-'Ratios Calculated fix'!BB$428)/('Ratios Calculated fix'!BB$429-'Ratios Calculated fix'!BB$428)</f>
        <v>#DIV/0!</v>
      </c>
      <c r="BC59" s="22">
        <f>('Ratios Calculated fix'!BC59-'Ratios Calculated fix'!BC$428)/('Ratios Calculated fix'!BC$429-'Ratios Calculated fix'!BC$428)</f>
        <v>0.15716825019085148</v>
      </c>
    </row>
    <row r="60" spans="1:55" x14ac:dyDescent="0.2">
      <c r="A60" s="3" t="s">
        <v>221</v>
      </c>
      <c r="B60" s="3" t="s">
        <v>222</v>
      </c>
      <c r="C60" s="3" t="s">
        <v>24</v>
      </c>
      <c r="D60" s="3">
        <v>255210</v>
      </c>
      <c r="E60" s="3" t="s">
        <v>16</v>
      </c>
      <c r="F60" s="3">
        <v>2019</v>
      </c>
      <c r="G60" s="3" t="s">
        <v>17</v>
      </c>
      <c r="H60" s="4">
        <v>43830</v>
      </c>
      <c r="I60" s="4">
        <v>43885</v>
      </c>
      <c r="J60" s="4">
        <v>43885</v>
      </c>
      <c r="K60" s="5">
        <v>1918000000</v>
      </c>
      <c r="L60" s="5">
        <v>1940000000</v>
      </c>
      <c r="M60" s="3" t="s">
        <v>223</v>
      </c>
      <c r="N60" s="21">
        <f>('Ratios Calculated fix'!N60-'Ratios Calculated fix'!N$428)/('Ratios Calculated fix'!N$429-'Ratios Calculated fix'!N$428)</f>
        <v>5.8375702034573242E-2</v>
      </c>
      <c r="O60" s="22">
        <f>('Ratios Calculated fix'!O60-'Ratios Calculated fix'!O$428)/('Ratios Calculated fix'!O$429-'Ratios Calculated fix'!O$428)</f>
        <v>4.9797996633138865E-2</v>
      </c>
      <c r="P60" s="22">
        <f>('Ratios Calculated fix'!P60-'Ratios Calculated fix'!P$428)/('Ratios Calculated fix'!P$429-'Ratios Calculated fix'!P$428)</f>
        <v>8.6833922829931978E-2</v>
      </c>
      <c r="Q60" s="22">
        <f>('Ratios Calculated fix'!Q60-'Ratios Calculated fix'!Q$428)/('Ratios Calculated fix'!Q$429-'Ratios Calculated fix'!Q$428)</f>
        <v>0.8701235371610222</v>
      </c>
      <c r="R60" s="22">
        <f>('Ratios Calculated fix'!R60-'Ratios Calculated fix'!R$428)/('Ratios Calculated fix'!R$429-'Ratios Calculated fix'!R$428)</f>
        <v>0.12080716689275138</v>
      </c>
      <c r="S60" s="22">
        <f>('Ratios Calculated fix'!S60-'Ratios Calculated fix'!S$428)/('Ratios Calculated fix'!S$429-'Ratios Calculated fix'!S$428)</f>
        <v>4.8447206469878441E-2</v>
      </c>
      <c r="T60" s="22">
        <f>('Ratios Calculated fix'!T60-'Ratios Calculated fix'!T$428)/('Ratios Calculated fix'!T$429-'Ratios Calculated fix'!T$428)</f>
        <v>0.11335309272562356</v>
      </c>
      <c r="U60" s="22">
        <f>('Ratios Calculated fix'!U60-'Ratios Calculated fix'!U$428)/('Ratios Calculated fix'!U$429-'Ratios Calculated fix'!U$428)</f>
        <v>0.81079440160700289</v>
      </c>
      <c r="V60" s="22">
        <f>('Ratios Calculated fix'!V60-'Ratios Calculated fix'!V$428)/('Ratios Calculated fix'!V$429-'Ratios Calculated fix'!V$428)</f>
        <v>0.71022579422070431</v>
      </c>
      <c r="W60" s="22">
        <f>('Ratios Calculated fix'!W60-'Ratios Calculated fix'!W$428)/('Ratios Calculated fix'!W$429-'Ratios Calculated fix'!W$428)</f>
        <v>0.82323076573343612</v>
      </c>
      <c r="X60" s="22">
        <f>('Ratios Calculated fix'!X60-'Ratios Calculated fix'!X$428)/('Ratios Calculated fix'!X$429-'Ratios Calculated fix'!X$428)</f>
        <v>0.19306585540865831</v>
      </c>
      <c r="Y60" s="22">
        <f>('Ratios Calculated fix'!Y60-'Ratios Calculated fix'!Y$428)/('Ratios Calculated fix'!Y$429-'Ratios Calculated fix'!Y$428)</f>
        <v>0.57235038888238843</v>
      </c>
      <c r="Z60" s="22">
        <f>('Ratios Calculated fix'!Z60-'Ratios Calculated fix'!Z$428)/('Ratios Calculated fix'!Z$429-'Ratios Calculated fix'!Z$428)</f>
        <v>0.80693414459134172</v>
      </c>
      <c r="AA60" s="22">
        <f>('Ratios Calculated fix'!AA60-'Ratios Calculated fix'!AA$428)/('Ratios Calculated fix'!AA$429-'Ratios Calculated fix'!AA$428)</f>
        <v>0.27761946889070277</v>
      </c>
      <c r="AB60" s="22">
        <f>('Ratios Calculated fix'!AB60-'Ratios Calculated fix'!AB$428)/('Ratios Calculated fix'!AB$429-'Ratios Calculated fix'!AB$428)</f>
        <v>0.85579807143960462</v>
      </c>
      <c r="AC60" s="22">
        <f>('Ratios Calculated fix'!AC60-'Ratios Calculated fix'!AC$428)/('Ratios Calculated fix'!AC$429-'Ratios Calculated fix'!AC$428)</f>
        <v>0.68193033732292418</v>
      </c>
      <c r="AD60" s="22">
        <f>('Ratios Calculated fix'!AD60-'Ratios Calculated fix'!AD$428)/('Ratios Calculated fix'!AD$429-'Ratios Calculated fix'!AD$428)</f>
        <v>0.36037461838951279</v>
      </c>
      <c r="AE60" s="22">
        <f>('Ratios Calculated fix'!AE60-'Ratios Calculated fix'!AE$428)/('Ratios Calculated fix'!AE$429-'Ratios Calculated fix'!AE$428)</f>
        <v>0.41727685415048826</v>
      </c>
      <c r="AF60" s="22">
        <f>('Ratios Calculated fix'!AF60-'Ratios Calculated fix'!AF$428)/('Ratios Calculated fix'!AF$429-'Ratios Calculated fix'!AF$428)</f>
        <v>0.36522676642079693</v>
      </c>
      <c r="AG60" s="22" t="e">
        <f>('Ratios Calculated fix'!AG60-'Ratios Calculated fix'!AG$428)/('Ratios Calculated fix'!AG$429-'Ratios Calculated fix'!AG$428)</f>
        <v>#DIV/0!</v>
      </c>
      <c r="AH60" s="22" t="e">
        <f>('Ratios Calculated fix'!AH60-'Ratios Calculated fix'!AH$428)/('Ratios Calculated fix'!AH$429-'Ratios Calculated fix'!AH$428)</f>
        <v>#DIV/0!</v>
      </c>
      <c r="AI60" s="22">
        <f>('Ratios Calculated fix'!AI60-'Ratios Calculated fix'!AI$428)/('Ratios Calculated fix'!AI$429-'Ratios Calculated fix'!AI$428)</f>
        <v>0.5838747879319296</v>
      </c>
      <c r="AJ60" s="22">
        <f>('Ratios Calculated fix'!AJ60-'Ratios Calculated fix'!AJ$428)/('Ratios Calculated fix'!AJ$429-'Ratios Calculated fix'!AJ$428)</f>
        <v>0.14819878375375728</v>
      </c>
      <c r="AK60" s="22" t="e">
        <f>('Ratios Calculated fix'!AK60-'Ratios Calculated fix'!AK$428)/('Ratios Calculated fix'!AK$429-'Ratios Calculated fix'!AK$428)</f>
        <v>#DIV/0!</v>
      </c>
      <c r="AL60" s="22" t="e">
        <f>('Ratios Calculated fix'!AL60-'Ratios Calculated fix'!AL$428)/('Ratios Calculated fix'!AL$429-'Ratios Calculated fix'!AL$428)</f>
        <v>#DIV/0!</v>
      </c>
      <c r="AM60" s="22">
        <f>('Ratios Calculated fix'!AM60-'Ratios Calculated fix'!AM$428)/('Ratios Calculated fix'!AM$429-'Ratios Calculated fix'!AM$428)</f>
        <v>0.70847387567872355</v>
      </c>
      <c r="AN60" s="22">
        <f>('Ratios Calculated fix'!AN60-'Ratios Calculated fix'!AN$428)/('Ratios Calculated fix'!AN$429-'Ratios Calculated fix'!AN$428)</f>
        <v>0.80413305800269486</v>
      </c>
      <c r="AO60" s="22">
        <f>('Ratios Calculated fix'!AO60-'Ratios Calculated fix'!AO$428)/('Ratios Calculated fix'!AO$429-'Ratios Calculated fix'!AO$428)</f>
        <v>3.0195564689043282E-2</v>
      </c>
      <c r="AP60" s="22">
        <f>('Ratios Calculated fix'!AP60-'Ratios Calculated fix'!AP$428)/('Ratios Calculated fix'!AP$429-'Ratios Calculated fix'!AP$428)</f>
        <v>0.36096246259016301</v>
      </c>
      <c r="AQ60" s="22">
        <f>('Ratios Calculated fix'!AQ60-'Ratios Calculated fix'!AQ$428)/('Ratios Calculated fix'!AQ$429-'Ratios Calculated fix'!AQ$428)</f>
        <v>0.5992437016056873</v>
      </c>
      <c r="AR60" s="22">
        <f>('Ratios Calculated fix'!AR60-'Ratios Calculated fix'!AR$428)/('Ratios Calculated fix'!AR$429-'Ratios Calculated fix'!AR$428)</f>
        <v>0.51957585768673131</v>
      </c>
      <c r="AS60" s="22">
        <f>('Ratios Calculated fix'!AS60-'Ratios Calculated fix'!AS$428)/('Ratios Calculated fix'!AS$429-'Ratios Calculated fix'!AS$428)</f>
        <v>0.4727878155459439</v>
      </c>
      <c r="AT60" s="22">
        <f>('Ratios Calculated fix'!AT60-'Ratios Calculated fix'!AT$428)/('Ratios Calculated fix'!AT$429-'Ratios Calculated fix'!AT$428)</f>
        <v>0.35057899665295877</v>
      </c>
      <c r="AU60" s="22">
        <f>('Ratios Calculated fix'!AU60-'Ratios Calculated fix'!AU$428)/('Ratios Calculated fix'!AU$429-'Ratios Calculated fix'!AU$428)</f>
        <v>0.23757677176000838</v>
      </c>
      <c r="AV60" s="22" t="e">
        <f>('Ratios Calculated fix'!AV60-'Ratios Calculated fix'!AV$428)/('Ratios Calculated fix'!AV$429-'Ratios Calculated fix'!AV$428)</f>
        <v>#DIV/0!</v>
      </c>
      <c r="AW60" s="22" t="e">
        <f>('Ratios Calculated fix'!AW60-'Ratios Calculated fix'!AW$428)/('Ratios Calculated fix'!AW$429-'Ratios Calculated fix'!AW$428)</f>
        <v>#DIV/0!</v>
      </c>
      <c r="AX60" s="22" t="e">
        <f>('Ratios Calculated fix'!AX60-'Ratios Calculated fix'!AX$428)/('Ratios Calculated fix'!AX$429-'Ratios Calculated fix'!AX$428)</f>
        <v>#DIV/0!</v>
      </c>
      <c r="AY60" s="22">
        <f>('Ratios Calculated fix'!AY60-'Ratios Calculated fix'!AY$428)/('Ratios Calculated fix'!AY$429-'Ratios Calculated fix'!AY$428)</f>
        <v>0.75034638104090323</v>
      </c>
      <c r="AZ60" s="22">
        <f>('Ratios Calculated fix'!AZ60-'Ratios Calculated fix'!AZ$428)/('Ratios Calculated fix'!AZ$429-'Ratios Calculated fix'!AZ$428)</f>
        <v>0.77227544275723115</v>
      </c>
      <c r="BA60" s="22">
        <f>('Ratios Calculated fix'!BA60-'Ratios Calculated fix'!BA$428)/('Ratios Calculated fix'!BA$429-'Ratios Calculated fix'!BA$428)</f>
        <v>0.22054735153219801</v>
      </c>
      <c r="BB60" s="22" t="e">
        <f>('Ratios Calculated fix'!BB60-'Ratios Calculated fix'!BB$428)/('Ratios Calculated fix'!BB$429-'Ratios Calculated fix'!BB$428)</f>
        <v>#DIV/0!</v>
      </c>
      <c r="BC60" s="22">
        <f>('Ratios Calculated fix'!BC60-'Ratios Calculated fix'!BC$428)/('Ratios Calculated fix'!BC$429-'Ratios Calculated fix'!BC$428)</f>
        <v>0.11464229793475979</v>
      </c>
    </row>
    <row r="61" spans="1:55" x14ac:dyDescent="0.2">
      <c r="A61" s="3" t="s">
        <v>227</v>
      </c>
      <c r="B61" s="3" t="s">
        <v>228</v>
      </c>
      <c r="C61" s="3" t="s">
        <v>34</v>
      </c>
      <c r="D61" s="3">
        <v>143497</v>
      </c>
      <c r="E61" s="3" t="s">
        <v>16</v>
      </c>
      <c r="F61" s="3">
        <v>2020</v>
      </c>
      <c r="G61" s="3" t="s">
        <v>17</v>
      </c>
      <c r="H61" s="4">
        <v>44012</v>
      </c>
      <c r="I61" s="4">
        <v>44054</v>
      </c>
      <c r="J61" s="4">
        <v>44054</v>
      </c>
      <c r="K61" s="5">
        <v>115100000</v>
      </c>
      <c r="L61" s="5">
        <v>116700000</v>
      </c>
      <c r="M61" s="3" t="s">
        <v>229</v>
      </c>
      <c r="N61" s="21">
        <f>('Ratios Calculated fix'!N61-'Ratios Calculated fix'!N$428)/('Ratios Calculated fix'!N$429-'Ratios Calculated fix'!N$428)</f>
        <v>3.5942507424995725E-2</v>
      </c>
      <c r="O61" s="22">
        <f>('Ratios Calculated fix'!O61-'Ratios Calculated fix'!O$428)/('Ratios Calculated fix'!O$429-'Ratios Calculated fix'!O$428)</f>
        <v>3.5942507424995725E-2</v>
      </c>
      <c r="P61" s="22">
        <f>('Ratios Calculated fix'!P61-'Ratios Calculated fix'!P$428)/('Ratios Calculated fix'!P$429-'Ratios Calculated fix'!P$428)</f>
        <v>3.669757942939611E-2</v>
      </c>
      <c r="Q61" s="22">
        <f>('Ratios Calculated fix'!Q61-'Ratios Calculated fix'!Q$428)/('Ratios Calculated fix'!Q$429-'Ratios Calculated fix'!Q$428)</f>
        <v>0.87202694050984608</v>
      </c>
      <c r="R61" s="22">
        <f>('Ratios Calculated fix'!R61-'Ratios Calculated fix'!R$428)/('Ratios Calculated fix'!R$429-'Ratios Calculated fix'!R$428)</f>
        <v>0.12279487007810069</v>
      </c>
      <c r="S61" s="22">
        <f>('Ratios Calculated fix'!S61-'Ratios Calculated fix'!S$428)/('Ratios Calculated fix'!S$429-'Ratios Calculated fix'!S$428)</f>
        <v>0.15387190930358546</v>
      </c>
      <c r="T61" s="22">
        <f>('Ratios Calculated fix'!T61-'Ratios Calculated fix'!T$428)/('Ratios Calculated fix'!T$429-'Ratios Calculated fix'!T$428)</f>
        <v>9.6339231665835176E-2</v>
      </c>
      <c r="U61" s="22">
        <f>('Ratios Calculated fix'!U61-'Ratios Calculated fix'!U$428)/('Ratios Calculated fix'!U$429-'Ratios Calculated fix'!U$428)</f>
        <v>0.8124533216322356</v>
      </c>
      <c r="V61" s="22">
        <f>('Ratios Calculated fix'!V61-'Ratios Calculated fix'!V$428)/('Ratios Calculated fix'!V$429-'Ratios Calculated fix'!V$428)</f>
        <v>0.71701087474427139</v>
      </c>
      <c r="W61" s="22">
        <f>('Ratios Calculated fix'!W61-'Ratios Calculated fix'!W$428)/('Ratios Calculated fix'!W$429-'Ratios Calculated fix'!W$428)</f>
        <v>0.82409255377524715</v>
      </c>
      <c r="X61" s="22">
        <f>('Ratios Calculated fix'!X61-'Ratios Calculated fix'!X$428)/('Ratios Calculated fix'!X$429-'Ratios Calculated fix'!X$428)</f>
        <v>0.23274504531499346</v>
      </c>
      <c r="Y61" s="22">
        <f>('Ratios Calculated fix'!Y61-'Ratios Calculated fix'!Y$428)/('Ratios Calculated fix'!Y$429-'Ratios Calculated fix'!Y$428)</f>
        <v>0.47113475408692457</v>
      </c>
      <c r="Z61" s="22">
        <f>('Ratios Calculated fix'!Z61-'Ratios Calculated fix'!Z$428)/('Ratios Calculated fix'!Z$429-'Ratios Calculated fix'!Z$428)</f>
        <v>0.76725495468500648</v>
      </c>
      <c r="AA61" s="22">
        <f>('Ratios Calculated fix'!AA61-'Ratios Calculated fix'!AA$428)/('Ratios Calculated fix'!AA$429-'Ratios Calculated fix'!AA$428)</f>
        <v>0.54935030935460205</v>
      </c>
      <c r="AB61" s="22">
        <f>('Ratios Calculated fix'!AB61-'Ratios Calculated fix'!AB$428)/('Ratios Calculated fix'!AB$429-'Ratios Calculated fix'!AB$428)</f>
        <v>0.81927337186782845</v>
      </c>
      <c r="AC61" s="22">
        <f>('Ratios Calculated fix'!AC61-'Ratios Calculated fix'!AC$428)/('Ratios Calculated fix'!AC$429-'Ratios Calculated fix'!AC$428)</f>
        <v>0.25783373130297882</v>
      </c>
      <c r="AD61" s="22">
        <f>('Ratios Calculated fix'!AD61-'Ratios Calculated fix'!AD$428)/('Ratios Calculated fix'!AD$429-'Ratios Calculated fix'!AD$428)</f>
        <v>0.22601407625372427</v>
      </c>
      <c r="AE61" s="22">
        <f>('Ratios Calculated fix'!AE61-'Ratios Calculated fix'!AE$428)/('Ratios Calculated fix'!AE$429-'Ratios Calculated fix'!AE$428)</f>
        <v>0.31476513523544508</v>
      </c>
      <c r="AF61" s="22">
        <f>('Ratios Calculated fix'!AF61-'Ratios Calculated fix'!AF$428)/('Ratios Calculated fix'!AF$429-'Ratios Calculated fix'!AF$428)</f>
        <v>0.35259285105863991</v>
      </c>
      <c r="AG61" s="22" t="e">
        <f>('Ratios Calculated fix'!AG61-'Ratios Calculated fix'!AG$428)/('Ratios Calculated fix'!AG$429-'Ratios Calculated fix'!AG$428)</f>
        <v>#DIV/0!</v>
      </c>
      <c r="AH61" s="22" t="e">
        <f>('Ratios Calculated fix'!AH61-'Ratios Calculated fix'!AH$428)/('Ratios Calculated fix'!AH$429-'Ratios Calculated fix'!AH$428)</f>
        <v>#DIV/0!</v>
      </c>
      <c r="AI61" s="22">
        <f>('Ratios Calculated fix'!AI61-'Ratios Calculated fix'!AI$428)/('Ratios Calculated fix'!AI$429-'Ratios Calculated fix'!AI$428)</f>
        <v>0.55661357339153428</v>
      </c>
      <c r="AJ61" s="22">
        <f>('Ratios Calculated fix'!AJ61-'Ratios Calculated fix'!AJ$428)/('Ratios Calculated fix'!AJ$429-'Ratios Calculated fix'!AJ$428)</f>
        <v>0.14912071404299343</v>
      </c>
      <c r="AK61" s="22" t="e">
        <f>('Ratios Calculated fix'!AK61-'Ratios Calculated fix'!AK$428)/('Ratios Calculated fix'!AK$429-'Ratios Calculated fix'!AK$428)</f>
        <v>#DIV/0!</v>
      </c>
      <c r="AL61" s="22" t="e">
        <f>('Ratios Calculated fix'!AL61-'Ratios Calculated fix'!AL$428)/('Ratios Calculated fix'!AL$429-'Ratios Calculated fix'!AL$428)</f>
        <v>#DIV/0!</v>
      </c>
      <c r="AM61" s="22">
        <f>('Ratios Calculated fix'!AM61-'Ratios Calculated fix'!AM$428)/('Ratios Calculated fix'!AM$429-'Ratios Calculated fix'!AM$428)</f>
        <v>0.71577879846191039</v>
      </c>
      <c r="AN61" s="22">
        <f>('Ratios Calculated fix'!AN61-'Ratios Calculated fix'!AN$428)/('Ratios Calculated fix'!AN$429-'Ratios Calculated fix'!AN$428)</f>
        <v>0.81004972890447535</v>
      </c>
      <c r="AO61" s="22">
        <f>('Ratios Calculated fix'!AO61-'Ratios Calculated fix'!AO$428)/('Ratios Calculated fix'!AO$429-'Ratios Calculated fix'!AO$428)</f>
        <v>0.19059963845435671</v>
      </c>
      <c r="AP61" s="22">
        <f>('Ratios Calculated fix'!AP61-'Ratios Calculated fix'!AP$428)/('Ratios Calculated fix'!AP$429-'Ratios Calculated fix'!AP$428)</f>
        <v>0.14158369597156048</v>
      </c>
      <c r="AQ61" s="22">
        <f>('Ratios Calculated fix'!AQ61-'Ratios Calculated fix'!AQ$428)/('Ratios Calculated fix'!AQ$429-'Ratios Calculated fix'!AQ$428)</f>
        <v>0.68255030947715645</v>
      </c>
      <c r="AR61" s="22">
        <f>('Ratios Calculated fix'!AR61-'Ratios Calculated fix'!AR$428)/('Ratios Calculated fix'!AR$429-'Ratios Calculated fix'!AR$428)</f>
        <v>0.31663460911397984</v>
      </c>
      <c r="AS61" s="22">
        <f>('Ratios Calculated fix'!AS61-'Ratios Calculated fix'!AS$428)/('Ratios Calculated fix'!AS$429-'Ratios Calculated fix'!AS$428)</f>
        <v>0.38162019855248758</v>
      </c>
      <c r="AT61" s="22">
        <f>('Ratios Calculated fix'!AT61-'Ratios Calculated fix'!AT$428)/('Ratios Calculated fix'!AT$429-'Ratios Calculated fix'!AT$428)</f>
        <v>0.4641520965119405</v>
      </c>
      <c r="AU61" s="22">
        <f>('Ratios Calculated fix'!AU61-'Ratios Calculated fix'!AU$428)/('Ratios Calculated fix'!AU$429-'Ratios Calculated fix'!AU$428)</f>
        <v>0.26335237967324421</v>
      </c>
      <c r="AV61" s="22" t="e">
        <f>('Ratios Calculated fix'!AV61-'Ratios Calculated fix'!AV$428)/('Ratios Calculated fix'!AV$429-'Ratios Calculated fix'!AV$428)</f>
        <v>#DIV/0!</v>
      </c>
      <c r="AW61" s="22" t="e">
        <f>('Ratios Calculated fix'!AW61-'Ratios Calculated fix'!AW$428)/('Ratios Calculated fix'!AW$429-'Ratios Calculated fix'!AW$428)</f>
        <v>#DIV/0!</v>
      </c>
      <c r="AX61" s="22" t="e">
        <f>('Ratios Calculated fix'!AX61-'Ratios Calculated fix'!AX$428)/('Ratios Calculated fix'!AX$429-'Ratios Calculated fix'!AX$428)</f>
        <v>#DIV/0!</v>
      </c>
      <c r="AY61" s="22">
        <f>('Ratios Calculated fix'!AY61-'Ratios Calculated fix'!AY$428)/('Ratios Calculated fix'!AY$429-'Ratios Calculated fix'!AY$428)</f>
        <v>0.74678022199426919</v>
      </c>
      <c r="AZ61" s="22">
        <f>('Ratios Calculated fix'!AZ61-'Ratios Calculated fix'!AZ$428)/('Ratios Calculated fix'!AZ$429-'Ratios Calculated fix'!AZ$428)</f>
        <v>0.76967577042724133</v>
      </c>
      <c r="BA61" s="22">
        <f>('Ratios Calculated fix'!BA61-'Ratios Calculated fix'!BA$428)/('Ratios Calculated fix'!BA$429-'Ratios Calculated fix'!BA$428)</f>
        <v>0.22162463308059546</v>
      </c>
      <c r="BB61" s="22" t="e">
        <f>('Ratios Calculated fix'!BB61-'Ratios Calculated fix'!BB$428)/('Ratios Calculated fix'!BB$429-'Ratios Calculated fix'!BB$428)</f>
        <v>#DIV/0!</v>
      </c>
      <c r="BC61" s="22">
        <f>('Ratios Calculated fix'!BC61-'Ratios Calculated fix'!BC$428)/('Ratios Calculated fix'!BC$429-'Ratios Calculated fix'!BC$428)</f>
        <v>0.22642547151807182</v>
      </c>
    </row>
    <row r="62" spans="1:55" x14ac:dyDescent="0.2">
      <c r="A62" s="3" t="s">
        <v>191</v>
      </c>
      <c r="B62" s="3" t="s">
        <v>192</v>
      </c>
      <c r="C62" s="3" t="s">
        <v>113</v>
      </c>
      <c r="D62" s="3">
        <v>71306</v>
      </c>
      <c r="E62" s="3" t="s">
        <v>16</v>
      </c>
      <c r="F62" s="3">
        <v>2019</v>
      </c>
      <c r="G62" s="3" t="s">
        <v>17</v>
      </c>
      <c r="H62" s="4">
        <v>43830</v>
      </c>
      <c r="I62" s="4">
        <v>43885</v>
      </c>
      <c r="J62" s="4">
        <v>43885</v>
      </c>
      <c r="K62" s="5">
        <v>3259440</v>
      </c>
      <c r="L62" s="5">
        <v>3259440</v>
      </c>
      <c r="M62" s="3" t="s">
        <v>193</v>
      </c>
      <c r="N62" s="21">
        <f>('Ratios Calculated fix'!N62-'Ratios Calculated fix'!N$428)/('Ratios Calculated fix'!N$429-'Ratios Calculated fix'!N$428)</f>
        <v>8.1451812268096238E-2</v>
      </c>
      <c r="O62" s="22">
        <f>('Ratios Calculated fix'!O62-'Ratios Calculated fix'!O$428)/('Ratios Calculated fix'!O$429-'Ratios Calculated fix'!O$428)</f>
        <v>7.3388375178534915E-2</v>
      </c>
      <c r="P62" s="22">
        <f>('Ratios Calculated fix'!P62-'Ratios Calculated fix'!P$428)/('Ratios Calculated fix'!P$429-'Ratios Calculated fix'!P$428)</f>
        <v>7.3593206648651252E-2</v>
      </c>
      <c r="Q62" s="22">
        <f>('Ratios Calculated fix'!Q62-'Ratios Calculated fix'!Q$428)/('Ratios Calculated fix'!Q$429-'Ratios Calculated fix'!Q$428)</f>
        <v>0.86909247773990961</v>
      </c>
      <c r="R62" s="22">
        <f>('Ratios Calculated fix'!R62-'Ratios Calculated fix'!R$428)/('Ratios Calculated fix'!R$429-'Ratios Calculated fix'!R$428)</f>
        <v>4.2462150304305675E-2</v>
      </c>
      <c r="S62" s="22">
        <f>('Ratios Calculated fix'!S62-'Ratios Calculated fix'!S$428)/('Ratios Calculated fix'!S$429-'Ratios Calculated fix'!S$428)</f>
        <v>0</v>
      </c>
      <c r="T62" s="22">
        <f>('Ratios Calculated fix'!T62-'Ratios Calculated fix'!T$428)/('Ratios Calculated fix'!T$429-'Ratios Calculated fix'!T$428)</f>
        <v>4.2914760880754542E-2</v>
      </c>
      <c r="U62" s="22">
        <f>('Ratios Calculated fix'!U62-'Ratios Calculated fix'!U$428)/('Ratios Calculated fix'!U$429-'Ratios Calculated fix'!U$428)</f>
        <v>0.80819797039701746</v>
      </c>
      <c r="V62" s="22">
        <f>('Ratios Calculated fix'!V62-'Ratios Calculated fix'!V$428)/('Ratios Calculated fix'!V$429-'Ratios Calculated fix'!V$428)</f>
        <v>0.70833495319453676</v>
      </c>
      <c r="W62" s="22">
        <f>('Ratios Calculated fix'!W62-'Ratios Calculated fix'!W$428)/('Ratios Calculated fix'!W$429-'Ratios Calculated fix'!W$428)</f>
        <v>0.82053533954092595</v>
      </c>
      <c r="X62" s="22">
        <f>('Ratios Calculated fix'!X62-'Ratios Calculated fix'!X$428)/('Ratios Calculated fix'!X$429-'Ratios Calculated fix'!X$428)</f>
        <v>0.21057725302420463</v>
      </c>
      <c r="Y62" s="22">
        <f>('Ratios Calculated fix'!Y62-'Ratios Calculated fix'!Y$428)/('Ratios Calculated fix'!Y$429-'Ratios Calculated fix'!Y$428)</f>
        <v>0.48553672708699736</v>
      </c>
      <c r="Z62" s="22">
        <f>('Ratios Calculated fix'!Z62-'Ratios Calculated fix'!Z$428)/('Ratios Calculated fix'!Z$429-'Ratios Calculated fix'!Z$428)</f>
        <v>0.78942274697579529</v>
      </c>
      <c r="AA62" s="22">
        <f>('Ratios Calculated fix'!AA62-'Ratios Calculated fix'!AA$428)/('Ratios Calculated fix'!AA$429-'Ratios Calculated fix'!AA$428)</f>
        <v>0.16063284814351111</v>
      </c>
      <c r="AB62" s="22">
        <f>('Ratios Calculated fix'!AB62-'Ratios Calculated fix'!AB$428)/('Ratios Calculated fix'!AB$429-'Ratios Calculated fix'!AB$428)</f>
        <v>0.89345087147807678</v>
      </c>
      <c r="AC62" s="22">
        <f>('Ratios Calculated fix'!AC62-'Ratios Calculated fix'!AC$428)/('Ratios Calculated fix'!AC$429-'Ratios Calculated fix'!AC$428)</f>
        <v>0.28983037806816203</v>
      </c>
      <c r="AD62" s="22">
        <f>('Ratios Calculated fix'!AD62-'Ratios Calculated fix'!AD$428)/('Ratios Calculated fix'!AD$429-'Ratios Calculated fix'!AD$428)</f>
        <v>0.32432187126563566</v>
      </c>
      <c r="AE62" s="22">
        <f>('Ratios Calculated fix'!AE62-'Ratios Calculated fix'!AE$428)/('Ratios Calculated fix'!AE$429-'Ratios Calculated fix'!AE$428)</f>
        <v>0.42669378399491098</v>
      </c>
      <c r="AF62" s="22">
        <f>('Ratios Calculated fix'!AF62-'Ratios Calculated fix'!AF$428)/('Ratios Calculated fix'!AF$429-'Ratios Calculated fix'!AF$428)</f>
        <v>0.44606916035508037</v>
      </c>
      <c r="AG62" s="22" t="e">
        <f>('Ratios Calculated fix'!AG62-'Ratios Calculated fix'!AG$428)/('Ratios Calculated fix'!AG$429-'Ratios Calculated fix'!AG$428)</f>
        <v>#DIV/0!</v>
      </c>
      <c r="AH62" s="22" t="e">
        <f>('Ratios Calculated fix'!AH62-'Ratios Calculated fix'!AH$428)/('Ratios Calculated fix'!AH$429-'Ratios Calculated fix'!AH$428)</f>
        <v>#DIV/0!</v>
      </c>
      <c r="AI62" s="22">
        <f>('Ratios Calculated fix'!AI62-'Ratios Calculated fix'!AI$428)/('Ratios Calculated fix'!AI$429-'Ratios Calculated fix'!AI$428)</f>
        <v>0.55449642845146241</v>
      </c>
      <c r="AJ62" s="22">
        <f>('Ratios Calculated fix'!AJ62-'Ratios Calculated fix'!AJ$428)/('Ratios Calculated fix'!AJ$429-'Ratios Calculated fix'!AJ$428)</f>
        <v>0.14629643093104874</v>
      </c>
      <c r="AK62" s="22" t="e">
        <f>('Ratios Calculated fix'!AK62-'Ratios Calculated fix'!AK$428)/('Ratios Calculated fix'!AK$429-'Ratios Calculated fix'!AK$428)</f>
        <v>#DIV/0!</v>
      </c>
      <c r="AL62" s="22" t="e">
        <f>('Ratios Calculated fix'!AL62-'Ratios Calculated fix'!AL$428)/('Ratios Calculated fix'!AL$429-'Ratios Calculated fix'!AL$428)</f>
        <v>#DIV/0!</v>
      </c>
      <c r="AM62" s="22">
        <f>('Ratios Calculated fix'!AM62-'Ratios Calculated fix'!AM$428)/('Ratios Calculated fix'!AM$429-'Ratios Calculated fix'!AM$428)</f>
        <v>0.71173034245977251</v>
      </c>
      <c r="AN62" s="22">
        <f>('Ratios Calculated fix'!AN62-'Ratios Calculated fix'!AN$428)/('Ratios Calculated fix'!AN$429-'Ratios Calculated fix'!AN$428)</f>
        <v>0.80431607264523719</v>
      </c>
      <c r="AO62" s="22">
        <f>('Ratios Calculated fix'!AO62-'Ratios Calculated fix'!AO$428)/('Ratios Calculated fix'!AO$429-'Ratios Calculated fix'!AO$428)</f>
        <v>5.4569422964883006E-2</v>
      </c>
      <c r="AP62" s="22">
        <f>('Ratios Calculated fix'!AP62-'Ratios Calculated fix'!AP$428)/('Ratios Calculated fix'!AP$429-'Ratios Calculated fix'!AP$428)</f>
        <v>0.36091509486674839</v>
      </c>
      <c r="AQ62" s="22">
        <f>('Ratios Calculated fix'!AQ62-'Ratios Calculated fix'!AQ$428)/('Ratios Calculated fix'!AQ$429-'Ratios Calculated fix'!AQ$428)</f>
        <v>0.68864075209802023</v>
      </c>
      <c r="AR62" s="22">
        <f>('Ratios Calculated fix'!AR62-'Ratios Calculated fix'!AR$428)/('Ratios Calculated fix'!AR$429-'Ratios Calculated fix'!AR$428)</f>
        <v>0.33947462185872262</v>
      </c>
      <c r="AS62" s="22">
        <f>('Ratios Calculated fix'!AS62-'Ratios Calculated fix'!AS$428)/('Ratios Calculated fix'!AS$429-'Ratios Calculated fix'!AS$428)</f>
        <v>0.37887465496364248</v>
      </c>
      <c r="AT62" s="22">
        <f>('Ratios Calculated fix'!AT62-'Ratios Calculated fix'!AT$428)/('Ratios Calculated fix'!AT$429-'Ratios Calculated fix'!AT$428)</f>
        <v>0.32273917462876961</v>
      </c>
      <c r="AU62" s="22">
        <f>('Ratios Calculated fix'!AU62-'Ratios Calculated fix'!AU$428)/('Ratios Calculated fix'!AU$429-'Ratios Calculated fix'!AU$428)</f>
        <v>0.2941199957573753</v>
      </c>
      <c r="AV62" s="22" t="e">
        <f>('Ratios Calculated fix'!AV62-'Ratios Calculated fix'!AV$428)/('Ratios Calculated fix'!AV$429-'Ratios Calculated fix'!AV$428)</f>
        <v>#DIV/0!</v>
      </c>
      <c r="AW62" s="22" t="e">
        <f>('Ratios Calculated fix'!AW62-'Ratios Calculated fix'!AW$428)/('Ratios Calculated fix'!AW$429-'Ratios Calculated fix'!AW$428)</f>
        <v>#DIV/0!</v>
      </c>
      <c r="AX62" s="22" t="e">
        <f>('Ratios Calculated fix'!AX62-'Ratios Calculated fix'!AX$428)/('Ratios Calculated fix'!AX$429-'Ratios Calculated fix'!AX$428)</f>
        <v>#DIV/0!</v>
      </c>
      <c r="AY62" s="22">
        <f>('Ratios Calculated fix'!AY62-'Ratios Calculated fix'!AY$428)/('Ratios Calculated fix'!AY$429-'Ratios Calculated fix'!AY$428)</f>
        <v>0.74571378267634436</v>
      </c>
      <c r="AZ62" s="22">
        <f>('Ratios Calculated fix'!AZ62-'Ratios Calculated fix'!AZ$428)/('Ratios Calculated fix'!AZ$429-'Ratios Calculated fix'!AZ$428)</f>
        <v>0.76808125020753415</v>
      </c>
      <c r="BA62" s="22">
        <f>('Ratios Calculated fix'!BA62-'Ratios Calculated fix'!BA$428)/('Ratios Calculated fix'!BA$429-'Ratios Calculated fix'!BA$428)</f>
        <v>0.22171189194449362</v>
      </c>
      <c r="BB62" s="22" t="e">
        <f>('Ratios Calculated fix'!BB62-'Ratios Calculated fix'!BB$428)/('Ratios Calculated fix'!BB$429-'Ratios Calculated fix'!BB$428)</f>
        <v>#DIV/0!</v>
      </c>
      <c r="BC62" s="22">
        <f>('Ratios Calculated fix'!BC62-'Ratios Calculated fix'!BC$428)/('Ratios Calculated fix'!BC$429-'Ratios Calculated fix'!BC$428)</f>
        <v>0.14097405707547964</v>
      </c>
    </row>
    <row r="63" spans="1:55" x14ac:dyDescent="0.2">
      <c r="A63" s="3" t="s">
        <v>218</v>
      </c>
      <c r="B63" s="3" t="s">
        <v>219</v>
      </c>
      <c r="C63" s="3" t="s">
        <v>24</v>
      </c>
      <c r="D63" s="3">
        <v>239516</v>
      </c>
      <c r="E63" s="3" t="s">
        <v>16</v>
      </c>
      <c r="F63" s="3">
        <v>2019</v>
      </c>
      <c r="G63" s="3" t="s">
        <v>17</v>
      </c>
      <c r="H63" s="4">
        <v>43830</v>
      </c>
      <c r="I63" s="4">
        <v>43886</v>
      </c>
      <c r="J63" s="4">
        <v>43886</v>
      </c>
      <c r="K63" s="5">
        <v>1394200000</v>
      </c>
      <c r="L63" s="5">
        <v>1413200000</v>
      </c>
      <c r="M63" s="3" t="s">
        <v>220</v>
      </c>
      <c r="N63" s="21">
        <f>('Ratios Calculated fix'!N63-'Ratios Calculated fix'!N$428)/('Ratios Calculated fix'!N$429-'Ratios Calculated fix'!N$428)</f>
        <v>3.503463106601621E-2</v>
      </c>
      <c r="O63" s="22">
        <f>('Ratios Calculated fix'!O63-'Ratios Calculated fix'!O$428)/('Ratios Calculated fix'!O$429-'Ratios Calculated fix'!O$428)</f>
        <v>2.3169377360039475E-2</v>
      </c>
      <c r="P63" s="22">
        <f>('Ratios Calculated fix'!P63-'Ratios Calculated fix'!P$428)/('Ratios Calculated fix'!P$429-'Ratios Calculated fix'!P$428)</f>
        <v>4.6037374356006485E-3</v>
      </c>
      <c r="Q63" s="22">
        <f>('Ratios Calculated fix'!Q63-'Ratios Calculated fix'!Q$428)/('Ratios Calculated fix'!Q$429-'Ratios Calculated fix'!Q$428)</f>
        <v>0.86959411313620516</v>
      </c>
      <c r="R63" s="22">
        <f>('Ratios Calculated fix'!R63-'Ratios Calculated fix'!R$428)/('Ratios Calculated fix'!R$429-'Ratios Calculated fix'!R$428)</f>
        <v>0.10998872463109581</v>
      </c>
      <c r="S63" s="22">
        <f>('Ratios Calculated fix'!S63-'Ratios Calculated fix'!S$428)/('Ratios Calculated fix'!S$429-'Ratios Calculated fix'!S$428)</f>
        <v>8.7164147715445464E-2</v>
      </c>
      <c r="T63" s="22">
        <f>('Ratios Calculated fix'!T63-'Ratios Calculated fix'!T$428)/('Ratios Calculated fix'!T$429-'Ratios Calculated fix'!T$428)</f>
        <v>9.5433280227205791E-2</v>
      </c>
      <c r="U63" s="22">
        <f>('Ratios Calculated fix'!U63-'Ratios Calculated fix'!U$428)/('Ratios Calculated fix'!U$429-'Ratios Calculated fix'!U$428)</f>
        <v>0.81007839357079903</v>
      </c>
      <c r="V63" s="22">
        <f>('Ratios Calculated fix'!V63-'Ratios Calculated fix'!V$428)/('Ratios Calculated fix'!V$429-'Ratios Calculated fix'!V$428)</f>
        <v>0.71131601161720315</v>
      </c>
      <c r="W63" s="22">
        <f>('Ratios Calculated fix'!W63-'Ratios Calculated fix'!W$428)/('Ratios Calculated fix'!W$429-'Ratios Calculated fix'!W$428)</f>
        <v>0.82223882309190499</v>
      </c>
      <c r="X63" s="22">
        <f>('Ratios Calculated fix'!X63-'Ratios Calculated fix'!X$428)/('Ratios Calculated fix'!X$429-'Ratios Calculated fix'!X$428)</f>
        <v>0.13039736668294702</v>
      </c>
      <c r="Y63" s="22">
        <f>('Ratios Calculated fix'!Y63-'Ratios Calculated fix'!Y$428)/('Ratios Calculated fix'!Y$429-'Ratios Calculated fix'!Y$428)</f>
        <v>0.5605527521167788</v>
      </c>
      <c r="Z63" s="22">
        <f>('Ratios Calculated fix'!Z63-'Ratios Calculated fix'!Z$428)/('Ratios Calculated fix'!Z$429-'Ratios Calculated fix'!Z$428)</f>
        <v>0.8696026333170529</v>
      </c>
      <c r="AA63" s="22">
        <f>('Ratios Calculated fix'!AA63-'Ratios Calculated fix'!AA$428)/('Ratios Calculated fix'!AA$429-'Ratios Calculated fix'!AA$428)</f>
        <v>0.53408209173990151</v>
      </c>
      <c r="AB63" s="22">
        <f>('Ratios Calculated fix'!AB63-'Ratios Calculated fix'!AB$428)/('Ratios Calculated fix'!AB$429-'Ratios Calculated fix'!AB$428)</f>
        <v>0.87254630213037687</v>
      </c>
      <c r="AC63" s="22">
        <f>('Ratios Calculated fix'!AC63-'Ratios Calculated fix'!AC$428)/('Ratios Calculated fix'!AC$429-'Ratios Calculated fix'!AC$428)</f>
        <v>0.7011849646842595</v>
      </c>
      <c r="AD63" s="22">
        <f>('Ratios Calculated fix'!AD63-'Ratios Calculated fix'!AD$428)/('Ratios Calculated fix'!AD$429-'Ratios Calculated fix'!AD$428)</f>
        <v>0.32329384939624406</v>
      </c>
      <c r="AE63" s="22">
        <f>('Ratios Calculated fix'!AE63-'Ratios Calculated fix'!AE$428)/('Ratios Calculated fix'!AE$429-'Ratios Calculated fix'!AE$428)</f>
        <v>0.34983004834145559</v>
      </c>
      <c r="AF63" s="22">
        <f>('Ratios Calculated fix'!AF63-'Ratios Calculated fix'!AF$428)/('Ratios Calculated fix'!AF$429-'Ratios Calculated fix'!AF$428)</f>
        <v>0.49673332916915836</v>
      </c>
      <c r="AG63" s="22" t="e">
        <f>('Ratios Calculated fix'!AG63-'Ratios Calculated fix'!AG$428)/('Ratios Calculated fix'!AG$429-'Ratios Calculated fix'!AG$428)</f>
        <v>#DIV/0!</v>
      </c>
      <c r="AH63" s="22" t="e">
        <f>('Ratios Calculated fix'!AH63-'Ratios Calculated fix'!AH$428)/('Ratios Calculated fix'!AH$429-'Ratios Calculated fix'!AH$428)</f>
        <v>#DIV/0!</v>
      </c>
      <c r="AI63" s="22">
        <f>('Ratios Calculated fix'!AI63-'Ratios Calculated fix'!AI$428)/('Ratios Calculated fix'!AI$429-'Ratios Calculated fix'!AI$428)</f>
        <v>0.60522389708132995</v>
      </c>
      <c r="AJ63" s="22">
        <f>('Ratios Calculated fix'!AJ63-'Ratios Calculated fix'!AJ$428)/('Ratios Calculated fix'!AJ$429-'Ratios Calculated fix'!AJ$428)</f>
        <v>0.13735263481468626</v>
      </c>
      <c r="AK63" s="22" t="e">
        <f>('Ratios Calculated fix'!AK63-'Ratios Calculated fix'!AK$428)/('Ratios Calculated fix'!AK$429-'Ratios Calculated fix'!AK$428)</f>
        <v>#DIV/0!</v>
      </c>
      <c r="AL63" s="22" t="e">
        <f>('Ratios Calculated fix'!AL63-'Ratios Calculated fix'!AL$428)/('Ratios Calculated fix'!AL$429-'Ratios Calculated fix'!AL$428)</f>
        <v>#DIV/0!</v>
      </c>
      <c r="AM63" s="22">
        <f>('Ratios Calculated fix'!AM63-'Ratios Calculated fix'!AM$428)/('Ratios Calculated fix'!AM$429-'Ratios Calculated fix'!AM$428)</f>
        <v>0.71565113775904221</v>
      </c>
      <c r="AN63" s="22">
        <f>('Ratios Calculated fix'!AN63-'Ratios Calculated fix'!AN$428)/('Ratios Calculated fix'!AN$429-'Ratios Calculated fix'!AN$428)</f>
        <v>0.80468766390601298</v>
      </c>
      <c r="AO63" s="22">
        <f>('Ratios Calculated fix'!AO63-'Ratios Calculated fix'!AO$428)/('Ratios Calculated fix'!AO$429-'Ratios Calculated fix'!AO$428)</f>
        <v>6.3385764570714417E-2</v>
      </c>
      <c r="AP63" s="22">
        <f>('Ratios Calculated fix'!AP63-'Ratios Calculated fix'!AP$428)/('Ratios Calculated fix'!AP$429-'Ratios Calculated fix'!AP$428)</f>
        <v>0.31951676636697174</v>
      </c>
      <c r="AQ63" s="22">
        <f>('Ratios Calculated fix'!AQ63-'Ratios Calculated fix'!AQ$428)/('Ratios Calculated fix'!AQ$429-'Ratios Calculated fix'!AQ$428)</f>
        <v>0.75489181573959852</v>
      </c>
      <c r="AR63" s="22">
        <f>('Ratios Calculated fix'!AR63-'Ratios Calculated fix'!AR$428)/('Ratios Calculated fix'!AR$429-'Ratios Calculated fix'!AR$428)</f>
        <v>0.36163924719697799</v>
      </c>
      <c r="AS63" s="22">
        <f>('Ratios Calculated fix'!AS63-'Ratios Calculated fix'!AS$428)/('Ratios Calculated fix'!AS$429-'Ratios Calculated fix'!AS$428)</f>
        <v>0.46805504440928614</v>
      </c>
      <c r="AT63" s="22">
        <f>('Ratios Calculated fix'!AT63-'Ratios Calculated fix'!AT$428)/('Ratios Calculated fix'!AT$429-'Ratios Calculated fix'!AT$428)</f>
        <v>0.34691022931372367</v>
      </c>
      <c r="AU63" s="22">
        <f>('Ratios Calculated fix'!AU63-'Ratios Calculated fix'!AU$428)/('Ratios Calculated fix'!AU$429-'Ratios Calculated fix'!AU$428)</f>
        <v>0.16813472736280072</v>
      </c>
      <c r="AV63" s="22" t="e">
        <f>('Ratios Calculated fix'!AV63-'Ratios Calculated fix'!AV$428)/('Ratios Calculated fix'!AV$429-'Ratios Calculated fix'!AV$428)</f>
        <v>#DIV/0!</v>
      </c>
      <c r="AW63" s="22" t="e">
        <f>('Ratios Calculated fix'!AW63-'Ratios Calculated fix'!AW$428)/('Ratios Calculated fix'!AW$429-'Ratios Calculated fix'!AW$428)</f>
        <v>#DIV/0!</v>
      </c>
      <c r="AX63" s="22" t="e">
        <f>('Ratios Calculated fix'!AX63-'Ratios Calculated fix'!AX$428)/('Ratios Calculated fix'!AX$429-'Ratios Calculated fix'!AX$428)</f>
        <v>#DIV/0!</v>
      </c>
      <c r="AY63" s="22">
        <f>('Ratios Calculated fix'!AY63-'Ratios Calculated fix'!AY$428)/('Ratios Calculated fix'!AY$429-'Ratios Calculated fix'!AY$428)</f>
        <v>0.74785506594901263</v>
      </c>
      <c r="AZ63" s="22">
        <f>('Ratios Calculated fix'!AZ63-'Ratios Calculated fix'!AZ$428)/('Ratios Calculated fix'!AZ$429-'Ratios Calculated fix'!AZ$428)</f>
        <v>0.77168165047060278</v>
      </c>
      <c r="BA63" s="22">
        <f>('Ratios Calculated fix'!BA63-'Ratios Calculated fix'!BA$428)/('Ratios Calculated fix'!BA$429-'Ratios Calculated fix'!BA$428)</f>
        <v>0.22030620242033547</v>
      </c>
      <c r="BB63" s="22" t="e">
        <f>('Ratios Calculated fix'!BB63-'Ratios Calculated fix'!BB$428)/('Ratios Calculated fix'!BB$429-'Ratios Calculated fix'!BB$428)</f>
        <v>#DIV/0!</v>
      </c>
      <c r="BC63" s="22">
        <f>('Ratios Calculated fix'!BC63-'Ratios Calculated fix'!BC$428)/('Ratios Calculated fix'!BC$429-'Ratios Calculated fix'!BC$428)</f>
        <v>0.13032539774200944</v>
      </c>
    </row>
    <row r="64" spans="1:55" x14ac:dyDescent="0.2">
      <c r="A64" s="3" t="s">
        <v>212</v>
      </c>
      <c r="B64" s="3" t="s">
        <v>213</v>
      </c>
      <c r="C64" s="3" t="s">
        <v>45</v>
      </c>
      <c r="D64" s="3">
        <v>70746</v>
      </c>
      <c r="E64" s="3" t="s">
        <v>16</v>
      </c>
      <c r="F64" s="3">
        <v>2019</v>
      </c>
      <c r="G64" s="3" t="s">
        <v>17</v>
      </c>
      <c r="H64" s="4">
        <v>43830</v>
      </c>
      <c r="I64" s="4">
        <v>43874</v>
      </c>
      <c r="J64" s="4">
        <v>43874</v>
      </c>
      <c r="K64" s="5">
        <v>205300000</v>
      </c>
      <c r="L64" s="5">
        <v>207000000</v>
      </c>
      <c r="M64" s="3" t="s">
        <v>214</v>
      </c>
      <c r="N64" s="21">
        <f>('Ratios Calculated fix'!N64-'Ratios Calculated fix'!N$428)/('Ratios Calculated fix'!N$429-'Ratios Calculated fix'!N$428)</f>
        <v>5.9961697796305134E-2</v>
      </c>
      <c r="O64" s="22">
        <f>('Ratios Calculated fix'!O64-'Ratios Calculated fix'!O$428)/('Ratios Calculated fix'!O$429-'Ratios Calculated fix'!O$428)</f>
        <v>4.7289256406754507E-2</v>
      </c>
      <c r="P64" s="22">
        <f>('Ratios Calculated fix'!P64-'Ratios Calculated fix'!P$428)/('Ratios Calculated fix'!P$429-'Ratios Calculated fix'!P$428)</f>
        <v>3.688637666612888E-2</v>
      </c>
      <c r="Q64" s="22">
        <f>('Ratios Calculated fix'!Q64-'Ratios Calculated fix'!Q$428)/('Ratios Calculated fix'!Q$429-'Ratios Calculated fix'!Q$428)</f>
        <v>0.86925395016923368</v>
      </c>
      <c r="R64" s="22">
        <f>('Ratios Calculated fix'!R64-'Ratios Calculated fix'!R$428)/('Ratios Calculated fix'!R$429-'Ratios Calculated fix'!R$428)</f>
        <v>6.7860971189703662E-2</v>
      </c>
      <c r="S64" s="22">
        <f>('Ratios Calculated fix'!S64-'Ratios Calculated fix'!S$428)/('Ratios Calculated fix'!S$429-'Ratios Calculated fix'!S$428)</f>
        <v>5.5463056282578235E-2</v>
      </c>
      <c r="T64" s="22">
        <f>('Ratios Calculated fix'!T64-'Ratios Calculated fix'!T$428)/('Ratios Calculated fix'!T$429-'Ratios Calculated fix'!T$428)</f>
        <v>5.8576600907484962E-2</v>
      </c>
      <c r="U64" s="22">
        <f>('Ratios Calculated fix'!U64-'Ratios Calculated fix'!U$428)/('Ratios Calculated fix'!U$429-'Ratios Calculated fix'!U$428)</f>
        <v>0.80883821018896951</v>
      </c>
      <c r="V64" s="22">
        <f>('Ratios Calculated fix'!V64-'Ratios Calculated fix'!V$428)/('Ratios Calculated fix'!V$429-'Ratios Calculated fix'!V$428)</f>
        <v>0.71005985636719082</v>
      </c>
      <c r="W64" s="22">
        <f>('Ratios Calculated fix'!W64-'Ratios Calculated fix'!W$428)/('Ratios Calculated fix'!W$429-'Ratios Calculated fix'!W$428)</f>
        <v>0.82100581297356445</v>
      </c>
      <c r="X64" s="22">
        <f>('Ratios Calculated fix'!X64-'Ratios Calculated fix'!X$428)/('Ratios Calculated fix'!X$429-'Ratios Calculated fix'!X$428)</f>
        <v>0.34025912481808246</v>
      </c>
      <c r="Y64" s="22">
        <f>('Ratios Calculated fix'!Y64-'Ratios Calculated fix'!Y$428)/('Ratios Calculated fix'!Y$429-'Ratios Calculated fix'!Y$428)</f>
        <v>0.49173099616365679</v>
      </c>
      <c r="Z64" s="22">
        <f>('Ratios Calculated fix'!Z64-'Ratios Calculated fix'!Z$428)/('Ratios Calculated fix'!Z$429-'Ratios Calculated fix'!Z$428)</f>
        <v>0.65974087518191749</v>
      </c>
      <c r="AA64" s="22">
        <f>('Ratios Calculated fix'!AA64-'Ratios Calculated fix'!AA$428)/('Ratios Calculated fix'!AA$429-'Ratios Calculated fix'!AA$428)</f>
        <v>0.30456758053601318</v>
      </c>
      <c r="AB64" s="22">
        <f>('Ratios Calculated fix'!AB64-'Ratios Calculated fix'!AB$428)/('Ratios Calculated fix'!AB$429-'Ratios Calculated fix'!AB$428)</f>
        <v>0.88605077613031802</v>
      </c>
      <c r="AC64" s="22">
        <f>('Ratios Calculated fix'!AC64-'Ratios Calculated fix'!AC$428)/('Ratios Calculated fix'!AC$429-'Ratios Calculated fix'!AC$428)</f>
        <v>0.18326049035410935</v>
      </c>
      <c r="AD64" s="22">
        <f>('Ratios Calculated fix'!AD64-'Ratios Calculated fix'!AD$428)/('Ratios Calculated fix'!AD$429-'Ratios Calculated fix'!AD$428)</f>
        <v>0.21597721611870704</v>
      </c>
      <c r="AE64" s="22">
        <f>('Ratios Calculated fix'!AE64-'Ratios Calculated fix'!AE$428)/('Ratios Calculated fix'!AE$429-'Ratios Calculated fix'!AE$428)</f>
        <v>0.30333763660663227</v>
      </c>
      <c r="AF64" s="22">
        <f>('Ratios Calculated fix'!AF64-'Ratios Calculated fix'!AF$428)/('Ratios Calculated fix'!AF$429-'Ratios Calculated fix'!AF$428)</f>
        <v>0.34024400942088506</v>
      </c>
      <c r="AG64" s="22" t="e">
        <f>('Ratios Calculated fix'!AG64-'Ratios Calculated fix'!AG$428)/('Ratios Calculated fix'!AG$429-'Ratios Calculated fix'!AG$428)</f>
        <v>#DIV/0!</v>
      </c>
      <c r="AH64" s="22" t="e">
        <f>('Ratios Calculated fix'!AH64-'Ratios Calculated fix'!AH$428)/('Ratios Calculated fix'!AH$429-'Ratios Calculated fix'!AH$428)</f>
        <v>#DIV/0!</v>
      </c>
      <c r="AI64" s="22">
        <f>('Ratios Calculated fix'!AI64-'Ratios Calculated fix'!AI$428)/('Ratios Calculated fix'!AI$429-'Ratios Calculated fix'!AI$428)</f>
        <v>0.54067623872675574</v>
      </c>
      <c r="AJ64" s="22">
        <f>('Ratios Calculated fix'!AJ64-'Ratios Calculated fix'!AJ$428)/('Ratios Calculated fix'!AJ$429-'Ratios Calculated fix'!AJ$428)</f>
        <v>0.14683702890062278</v>
      </c>
      <c r="AK64" s="22" t="e">
        <f>('Ratios Calculated fix'!AK64-'Ratios Calculated fix'!AK$428)/('Ratios Calculated fix'!AK$429-'Ratios Calculated fix'!AK$428)</f>
        <v>#DIV/0!</v>
      </c>
      <c r="AL64" s="22" t="e">
        <f>('Ratios Calculated fix'!AL64-'Ratios Calculated fix'!AL$428)/('Ratios Calculated fix'!AL$429-'Ratios Calculated fix'!AL$428)</f>
        <v>#DIV/0!</v>
      </c>
      <c r="AM64" s="22">
        <f>('Ratios Calculated fix'!AM64-'Ratios Calculated fix'!AM$428)/('Ratios Calculated fix'!AM$429-'Ratios Calculated fix'!AM$428)</f>
        <v>0.71078149336832031</v>
      </c>
      <c r="AN64" s="22">
        <f>('Ratios Calculated fix'!AN64-'Ratios Calculated fix'!AN$428)/('Ratios Calculated fix'!AN$429-'Ratios Calculated fix'!AN$428)</f>
        <v>0.80743217461249472</v>
      </c>
      <c r="AO64" s="22">
        <f>('Ratios Calculated fix'!AO64-'Ratios Calculated fix'!AO$428)/('Ratios Calculated fix'!AO$429-'Ratios Calculated fix'!AO$428)</f>
        <v>0.21755097821464395</v>
      </c>
      <c r="AP64" s="22">
        <f>('Ratios Calculated fix'!AP64-'Ratios Calculated fix'!AP$428)/('Ratios Calculated fix'!AP$429-'Ratios Calculated fix'!AP$428)</f>
        <v>0.36370265380820815</v>
      </c>
      <c r="AQ64" s="22">
        <f>('Ratios Calculated fix'!AQ64-'Ratios Calculated fix'!AQ$428)/('Ratios Calculated fix'!AQ$429-'Ratios Calculated fix'!AQ$428)</f>
        <v>0.66091231195196565</v>
      </c>
      <c r="AR64" s="22">
        <f>('Ratios Calculated fix'!AR64-'Ratios Calculated fix'!AR$428)/('Ratios Calculated fix'!AR$429-'Ratios Calculated fix'!AR$428)</f>
        <v>0.27874394674528302</v>
      </c>
      <c r="AS64" s="22">
        <f>('Ratios Calculated fix'!AS64-'Ratios Calculated fix'!AS$428)/('Ratios Calculated fix'!AS$429-'Ratios Calculated fix'!AS$428)</f>
        <v>0.36450143588457995</v>
      </c>
      <c r="AT64" s="22">
        <f>('Ratios Calculated fix'!AT64-'Ratios Calculated fix'!AT$428)/('Ratios Calculated fix'!AT$429-'Ratios Calculated fix'!AT$428)</f>
        <v>0.42939506613304856</v>
      </c>
      <c r="AU64" s="22">
        <f>('Ratios Calculated fix'!AU64-'Ratios Calculated fix'!AU$428)/('Ratios Calculated fix'!AU$429-'Ratios Calculated fix'!AU$428)</f>
        <v>0.2763820415366704</v>
      </c>
      <c r="AV64" s="22" t="e">
        <f>('Ratios Calculated fix'!AV64-'Ratios Calculated fix'!AV$428)/('Ratios Calculated fix'!AV$429-'Ratios Calculated fix'!AV$428)</f>
        <v>#DIV/0!</v>
      </c>
      <c r="AW64" s="22" t="e">
        <f>('Ratios Calculated fix'!AW64-'Ratios Calculated fix'!AW$428)/('Ratios Calculated fix'!AW$429-'Ratios Calculated fix'!AW$428)</f>
        <v>#DIV/0!</v>
      </c>
      <c r="AX64" s="22" t="e">
        <f>('Ratios Calculated fix'!AX64-'Ratios Calculated fix'!AX$428)/('Ratios Calculated fix'!AX$429-'Ratios Calculated fix'!AX$428)</f>
        <v>#DIV/0!</v>
      </c>
      <c r="AY64" s="22">
        <f>('Ratios Calculated fix'!AY64-'Ratios Calculated fix'!AY$428)/('Ratios Calculated fix'!AY$429-'Ratios Calculated fix'!AY$428)</f>
        <v>0.74549739008090354</v>
      </c>
      <c r="AZ64" s="22">
        <f>('Ratios Calculated fix'!AZ64-'Ratios Calculated fix'!AZ$428)/('Ratios Calculated fix'!AZ$429-'Ratios Calculated fix'!AZ$428)</f>
        <v>0.76831213638340901</v>
      </c>
      <c r="BA64" s="22">
        <f>('Ratios Calculated fix'!BA64-'Ratios Calculated fix'!BA$428)/('Ratios Calculated fix'!BA$429-'Ratios Calculated fix'!BA$428)</f>
        <v>0.22208603372335442</v>
      </c>
      <c r="BB64" s="22" t="e">
        <f>('Ratios Calculated fix'!BB64-'Ratios Calculated fix'!BB$428)/('Ratios Calculated fix'!BB$429-'Ratios Calculated fix'!BB$428)</f>
        <v>#DIV/0!</v>
      </c>
      <c r="BC64" s="22">
        <f>('Ratios Calculated fix'!BC64-'Ratios Calculated fix'!BC$428)/('Ratios Calculated fix'!BC$429-'Ratios Calculated fix'!BC$428)</f>
        <v>0.22700489333036983</v>
      </c>
    </row>
    <row r="65" spans="1:55" x14ac:dyDescent="0.2">
      <c r="A65" s="3" t="s">
        <v>215</v>
      </c>
      <c r="B65" s="3" t="s">
        <v>216</v>
      </c>
      <c r="C65" s="3" t="s">
        <v>72</v>
      </c>
      <c r="D65" s="3">
        <v>70579</v>
      </c>
      <c r="E65" s="3" t="s">
        <v>16</v>
      </c>
      <c r="F65" s="3">
        <v>2019</v>
      </c>
      <c r="G65" s="3" t="s">
        <v>17</v>
      </c>
      <c r="H65" s="4">
        <v>43830</v>
      </c>
      <c r="I65" s="4">
        <v>43892</v>
      </c>
      <c r="J65" s="4">
        <v>43892</v>
      </c>
      <c r="K65" s="5">
        <v>154671000</v>
      </c>
      <c r="L65" s="5">
        <v>154994000</v>
      </c>
      <c r="M65" s="3" t="s">
        <v>217</v>
      </c>
      <c r="N65" s="21">
        <f>('Ratios Calculated fix'!N65-'Ratios Calculated fix'!N$428)/('Ratios Calculated fix'!N$429-'Ratios Calculated fix'!N$428)</f>
        <v>3.2903922150661468E-3</v>
      </c>
      <c r="O65" s="22">
        <f>('Ratios Calculated fix'!O65-'Ratios Calculated fix'!O$428)/('Ratios Calculated fix'!O$429-'Ratios Calculated fix'!O$428)</f>
        <v>3.2903922150661468E-3</v>
      </c>
      <c r="P65" s="22">
        <f>('Ratios Calculated fix'!P65-'Ratios Calculated fix'!P$428)/('Ratios Calculated fix'!P$429-'Ratios Calculated fix'!P$428)</f>
        <v>5.3812104712685294E-3</v>
      </c>
      <c r="Q65" s="22">
        <f>('Ratios Calculated fix'!Q65-'Ratios Calculated fix'!Q$428)/('Ratios Calculated fix'!Q$429-'Ratios Calculated fix'!Q$428)</f>
        <v>0.87036126603408315</v>
      </c>
      <c r="R65" s="22">
        <f>('Ratios Calculated fix'!R65-'Ratios Calculated fix'!R$428)/('Ratios Calculated fix'!R$429-'Ratios Calculated fix'!R$428)</f>
        <v>0.18641028005474425</v>
      </c>
      <c r="S65" s="22">
        <f>('Ratios Calculated fix'!S65-'Ratios Calculated fix'!S$428)/('Ratios Calculated fix'!S$429-'Ratios Calculated fix'!S$428)</f>
        <v>1</v>
      </c>
      <c r="T65" s="22">
        <f>('Ratios Calculated fix'!T65-'Ratios Calculated fix'!T$428)/('Ratios Calculated fix'!T$429-'Ratios Calculated fix'!T$428)</f>
        <v>7.9580327030423035E-3</v>
      </c>
      <c r="U65" s="22">
        <f>('Ratios Calculated fix'!U65-'Ratios Calculated fix'!U$428)/('Ratios Calculated fix'!U$429-'Ratios Calculated fix'!U$428)</f>
        <v>0.81302097477196411</v>
      </c>
      <c r="V65" s="22">
        <f>('Ratios Calculated fix'!V65-'Ratios Calculated fix'!V$428)/('Ratios Calculated fix'!V$429-'Ratios Calculated fix'!V$428)</f>
        <v>0.74953145223259832</v>
      </c>
      <c r="W65" s="22">
        <f>('Ratios Calculated fix'!W65-'Ratios Calculated fix'!W$428)/('Ratios Calculated fix'!W$429-'Ratios Calculated fix'!W$428)</f>
        <v>0.81972854939022588</v>
      </c>
      <c r="X65" s="22">
        <f>('Ratios Calculated fix'!X65-'Ratios Calculated fix'!X$428)/('Ratios Calculated fix'!X$429-'Ratios Calculated fix'!X$428)</f>
        <v>4.6114061199006705E-2</v>
      </c>
      <c r="Y65" s="22">
        <f>('Ratios Calculated fix'!Y65-'Ratios Calculated fix'!Y$428)/('Ratios Calculated fix'!Y$429-'Ratios Calculated fix'!Y$428)</f>
        <v>0.45098281889549963</v>
      </c>
      <c r="Z65" s="22">
        <f>('Ratios Calculated fix'!Z65-'Ratios Calculated fix'!Z$428)/('Ratios Calculated fix'!Z$429-'Ratios Calculated fix'!Z$428)</f>
        <v>0.95388593880099337</v>
      </c>
      <c r="AA65" s="22">
        <f>('Ratios Calculated fix'!AA65-'Ratios Calculated fix'!AA$428)/('Ratios Calculated fix'!AA$429-'Ratios Calculated fix'!AA$428)</f>
        <v>0</v>
      </c>
      <c r="AB65" s="22">
        <f>('Ratios Calculated fix'!AB65-'Ratios Calculated fix'!AB$428)/('Ratios Calculated fix'!AB$429-'Ratios Calculated fix'!AB$428)</f>
        <v>0.84955449090157886</v>
      </c>
      <c r="AC65" s="22">
        <f>('Ratios Calculated fix'!AC65-'Ratios Calculated fix'!AC$428)/('Ratios Calculated fix'!AC$429-'Ratios Calculated fix'!AC$428)</f>
        <v>0.62306386225596544</v>
      </c>
      <c r="AD65" s="22">
        <f>('Ratios Calculated fix'!AD65-'Ratios Calculated fix'!AD$428)/('Ratios Calculated fix'!AD$429-'Ratios Calculated fix'!AD$428)</f>
        <v>0.68017062367526937</v>
      </c>
      <c r="AE65" s="22">
        <f>('Ratios Calculated fix'!AE65-'Ratios Calculated fix'!AE$428)/('Ratios Calculated fix'!AE$429-'Ratios Calculated fix'!AE$428)</f>
        <v>0.56572097817311084</v>
      </c>
      <c r="AF65" s="22">
        <f>('Ratios Calculated fix'!AF65-'Ratios Calculated fix'!AF$428)/('Ratios Calculated fix'!AF$429-'Ratios Calculated fix'!AF$428)</f>
        <v>0.38286949118125774</v>
      </c>
      <c r="AG65" s="22" t="e">
        <f>('Ratios Calculated fix'!AG65-'Ratios Calculated fix'!AG$428)/('Ratios Calculated fix'!AG$429-'Ratios Calculated fix'!AG$428)</f>
        <v>#DIV/0!</v>
      </c>
      <c r="AH65" s="22" t="e">
        <f>('Ratios Calculated fix'!AH65-'Ratios Calculated fix'!AH$428)/('Ratios Calculated fix'!AH$429-'Ratios Calculated fix'!AH$428)</f>
        <v>#DIV/0!</v>
      </c>
      <c r="AI65" s="22">
        <f>('Ratios Calculated fix'!AI65-'Ratios Calculated fix'!AI$428)/('Ratios Calculated fix'!AI$429-'Ratios Calculated fix'!AI$428)</f>
        <v>0.55085180137393797</v>
      </c>
      <c r="AJ65" s="22">
        <f>('Ratios Calculated fix'!AJ65-'Ratios Calculated fix'!AJ$428)/('Ratios Calculated fix'!AJ$429-'Ratios Calculated fix'!AJ$428)</f>
        <v>8.8828735036167228E-2</v>
      </c>
      <c r="AK65" s="22" t="e">
        <f>('Ratios Calculated fix'!AK65-'Ratios Calculated fix'!AK$428)/('Ratios Calculated fix'!AK$429-'Ratios Calculated fix'!AK$428)</f>
        <v>#DIV/0!</v>
      </c>
      <c r="AL65" s="22" t="e">
        <f>('Ratios Calculated fix'!AL65-'Ratios Calculated fix'!AL$428)/('Ratios Calculated fix'!AL$429-'Ratios Calculated fix'!AL$428)</f>
        <v>#DIV/0!</v>
      </c>
      <c r="AM65" s="22">
        <f>('Ratios Calculated fix'!AM65-'Ratios Calculated fix'!AM$428)/('Ratios Calculated fix'!AM$429-'Ratios Calculated fix'!AM$428)</f>
        <v>0.70839944715157177</v>
      </c>
      <c r="AN65" s="22">
        <f>('Ratios Calculated fix'!AN65-'Ratios Calculated fix'!AN$428)/('Ratios Calculated fix'!AN$429-'Ratios Calculated fix'!AN$428)</f>
        <v>0.80385002061510802</v>
      </c>
      <c r="AO65" s="22">
        <f>('Ratios Calculated fix'!AO65-'Ratios Calculated fix'!AO$428)/('Ratios Calculated fix'!AO$429-'Ratios Calculated fix'!AO$428)</f>
        <v>1.6454143558800399E-2</v>
      </c>
      <c r="AP65" s="22">
        <f>('Ratios Calculated fix'!AP65-'Ratios Calculated fix'!AP$428)/('Ratios Calculated fix'!AP$429-'Ratios Calculated fix'!AP$428)</f>
        <v>0.35931680324885934</v>
      </c>
      <c r="AQ65" s="22">
        <f>('Ratios Calculated fix'!AQ65-'Ratios Calculated fix'!AQ$428)/('Ratios Calculated fix'!AQ$429-'Ratios Calculated fix'!AQ$428)</f>
        <v>0.59624010622323331</v>
      </c>
      <c r="AR65" s="22">
        <f>('Ratios Calculated fix'!AR65-'Ratios Calculated fix'!AR$428)/('Ratios Calculated fix'!AR$429-'Ratios Calculated fix'!AR$428)</f>
        <v>0.62355909693722578</v>
      </c>
      <c r="AS65" s="22">
        <f>('Ratios Calculated fix'!AS65-'Ratios Calculated fix'!AS$428)/('Ratios Calculated fix'!AS$429-'Ratios Calculated fix'!AS$428)</f>
        <v>0.36548071533003684</v>
      </c>
      <c r="AT65" s="22">
        <f>('Ratios Calculated fix'!AT65-'Ratios Calculated fix'!AT$428)/('Ratios Calculated fix'!AT$429-'Ratios Calculated fix'!AT$428)</f>
        <v>0.33816252178327522</v>
      </c>
      <c r="AU65" s="22">
        <f>('Ratios Calculated fix'!AU65-'Ratios Calculated fix'!AU$428)/('Ratios Calculated fix'!AU$429-'Ratios Calculated fix'!AU$428)</f>
        <v>0.25065503120679822</v>
      </c>
      <c r="AV65" s="22" t="e">
        <f>('Ratios Calculated fix'!AV65-'Ratios Calculated fix'!AV$428)/('Ratios Calculated fix'!AV$429-'Ratios Calculated fix'!AV$428)</f>
        <v>#DIV/0!</v>
      </c>
      <c r="AW65" s="22" t="e">
        <f>('Ratios Calculated fix'!AW65-'Ratios Calculated fix'!AW$428)/('Ratios Calculated fix'!AW$429-'Ratios Calculated fix'!AW$428)</f>
        <v>#DIV/0!</v>
      </c>
      <c r="AX65" s="22" t="e">
        <f>('Ratios Calculated fix'!AX65-'Ratios Calculated fix'!AX$428)/('Ratios Calculated fix'!AX$429-'Ratios Calculated fix'!AX$428)</f>
        <v>#DIV/0!</v>
      </c>
      <c r="AY65" s="22">
        <f>('Ratios Calculated fix'!AY65-'Ratios Calculated fix'!AY$428)/('Ratios Calculated fix'!AY$429-'Ratios Calculated fix'!AY$428)</f>
        <v>0.75054995295759386</v>
      </c>
      <c r="AZ65" s="22">
        <f>('Ratios Calculated fix'!AZ65-'Ratios Calculated fix'!AZ$428)/('Ratios Calculated fix'!AZ$429-'Ratios Calculated fix'!AZ$428)</f>
        <v>0.77451714906460589</v>
      </c>
      <c r="BA65" s="22">
        <f>('Ratios Calculated fix'!BA65-'Ratios Calculated fix'!BA$428)/('Ratios Calculated fix'!BA$429-'Ratios Calculated fix'!BA$428)</f>
        <v>0.2216070381344441</v>
      </c>
      <c r="BB65" s="22" t="e">
        <f>('Ratios Calculated fix'!BB65-'Ratios Calculated fix'!BB$428)/('Ratios Calculated fix'!BB$429-'Ratios Calculated fix'!BB$428)</f>
        <v>#DIV/0!</v>
      </c>
      <c r="BC65" s="22">
        <f>('Ratios Calculated fix'!BC65-'Ratios Calculated fix'!BC$428)/('Ratios Calculated fix'!BC$429-'Ratios Calculated fix'!BC$428)</f>
        <v>0.17331021958275616</v>
      </c>
    </row>
    <row r="66" spans="1:55" x14ac:dyDescent="0.2">
      <c r="A66" s="3" t="s">
        <v>322</v>
      </c>
      <c r="B66" s="3" t="s">
        <v>323</v>
      </c>
      <c r="C66" s="3" t="s">
        <v>91</v>
      </c>
      <c r="D66" s="3">
        <v>326285</v>
      </c>
      <c r="E66" s="3" t="s">
        <v>16</v>
      </c>
      <c r="F66" s="3">
        <v>2020</v>
      </c>
      <c r="G66" s="3" t="s">
        <v>17</v>
      </c>
      <c r="H66" s="4">
        <v>43982</v>
      </c>
      <c r="I66" s="4">
        <v>44036</v>
      </c>
      <c r="J66" s="4">
        <v>44036</v>
      </c>
      <c r="K66" s="5">
        <v>487700000</v>
      </c>
      <c r="L66" s="5">
        <v>489400000</v>
      </c>
      <c r="M66" s="3" t="s">
        <v>324</v>
      </c>
      <c r="N66" s="21">
        <f>('Ratios Calculated fix'!N66-'Ratios Calculated fix'!N$428)/('Ratios Calculated fix'!N$429-'Ratios Calculated fix'!N$428)</f>
        <v>3.1830326686319986E-2</v>
      </c>
      <c r="O66" s="22">
        <f>('Ratios Calculated fix'!O66-'Ratios Calculated fix'!O$428)/('Ratios Calculated fix'!O$429-'Ratios Calculated fix'!O$428)</f>
        <v>1.6501059484181072E-2</v>
      </c>
      <c r="P66" s="22">
        <f>('Ratios Calculated fix'!P66-'Ratios Calculated fix'!P$428)/('Ratios Calculated fix'!P$429-'Ratios Calculated fix'!P$428)</f>
        <v>1.7378819732897937E-2</v>
      </c>
      <c r="Q66" s="22">
        <f>('Ratios Calculated fix'!Q66-'Ratios Calculated fix'!Q$428)/('Ratios Calculated fix'!Q$429-'Ratios Calculated fix'!Q$428)</f>
        <v>0.87062040621467451</v>
      </c>
      <c r="R66" s="22">
        <f>('Ratios Calculated fix'!R66-'Ratios Calculated fix'!R$428)/('Ratios Calculated fix'!R$429-'Ratios Calculated fix'!R$428)</f>
        <v>0.14680177328478575</v>
      </c>
      <c r="S66" s="22">
        <f>('Ratios Calculated fix'!S66-'Ratios Calculated fix'!S$428)/('Ratios Calculated fix'!S$429-'Ratios Calculated fix'!S$428)</f>
        <v>7.141583896967206E-2</v>
      </c>
      <c r="T66" s="22">
        <f>('Ratios Calculated fix'!T66-'Ratios Calculated fix'!T$428)/('Ratios Calculated fix'!T$429-'Ratios Calculated fix'!T$428)</f>
        <v>0.13548033741168342</v>
      </c>
      <c r="U66" s="22">
        <f>('Ratios Calculated fix'!U66-'Ratios Calculated fix'!U$428)/('Ratios Calculated fix'!U$429-'Ratios Calculated fix'!U$428)</f>
        <v>0.81205593409296872</v>
      </c>
      <c r="V66" s="22">
        <f>('Ratios Calculated fix'!V66-'Ratios Calculated fix'!V$428)/('Ratios Calculated fix'!V$429-'Ratios Calculated fix'!V$428)</f>
        <v>0.71144577919199847</v>
      </c>
      <c r="W66" s="22">
        <f>('Ratios Calculated fix'!W66-'Ratios Calculated fix'!W$428)/('Ratios Calculated fix'!W$429-'Ratios Calculated fix'!W$428)</f>
        <v>0.82449391762826763</v>
      </c>
      <c r="X66" s="22">
        <f>('Ratios Calculated fix'!X66-'Ratios Calculated fix'!X$428)/('Ratios Calculated fix'!X$429-'Ratios Calculated fix'!X$428)</f>
        <v>0.1092512681477105</v>
      </c>
      <c r="Y66" s="22">
        <f>('Ratios Calculated fix'!Y66-'Ratios Calculated fix'!Y$428)/('Ratios Calculated fix'!Y$429-'Ratios Calculated fix'!Y$428)</f>
        <v>0.5760369722180978</v>
      </c>
      <c r="Z66" s="22">
        <f>('Ratios Calculated fix'!Z66-'Ratios Calculated fix'!Z$428)/('Ratios Calculated fix'!Z$429-'Ratios Calculated fix'!Z$428)</f>
        <v>0.89074873185228942</v>
      </c>
      <c r="AA66" s="22">
        <f>('Ratios Calculated fix'!AA66-'Ratios Calculated fix'!AA$428)/('Ratios Calculated fix'!AA$429-'Ratios Calculated fix'!AA$428)</f>
        <v>0.82254203388770619</v>
      </c>
      <c r="AB66" s="22">
        <f>('Ratios Calculated fix'!AB66-'Ratios Calculated fix'!AB$428)/('Ratios Calculated fix'!AB$429-'Ratios Calculated fix'!AB$428)</f>
        <v>0.84345643160479566</v>
      </c>
      <c r="AC66" s="22">
        <f>('Ratios Calculated fix'!AC66-'Ratios Calculated fix'!AC$428)/('Ratios Calculated fix'!AC$429-'Ratios Calculated fix'!AC$428)</f>
        <v>0.25640593829106822</v>
      </c>
      <c r="AD66" s="22">
        <f>('Ratios Calculated fix'!AD66-'Ratios Calculated fix'!AD$428)/('Ratios Calculated fix'!AD$429-'Ratios Calculated fix'!AD$428)</f>
        <v>0.21970960339175646</v>
      </c>
      <c r="AE66" s="22">
        <f>('Ratios Calculated fix'!AE66-'Ratios Calculated fix'!AE$428)/('Ratios Calculated fix'!AE$429-'Ratios Calculated fix'!AE$428)</f>
        <v>0.30758715785841939</v>
      </c>
      <c r="AF66" s="22">
        <f>('Ratios Calculated fix'!AF66-'Ratios Calculated fix'!AF$428)/('Ratios Calculated fix'!AF$429-'Ratios Calculated fix'!AF$428)</f>
        <v>0.34137334019325638</v>
      </c>
      <c r="AG66" s="22" t="e">
        <f>('Ratios Calculated fix'!AG66-'Ratios Calculated fix'!AG$428)/('Ratios Calculated fix'!AG$429-'Ratios Calculated fix'!AG$428)</f>
        <v>#DIV/0!</v>
      </c>
      <c r="AH66" s="22" t="e">
        <f>('Ratios Calculated fix'!AH66-'Ratios Calculated fix'!AH$428)/('Ratios Calculated fix'!AH$429-'Ratios Calculated fix'!AH$428)</f>
        <v>#DIV/0!</v>
      </c>
      <c r="AI66" s="22">
        <f>('Ratios Calculated fix'!AI66-'Ratios Calculated fix'!AI$428)/('Ratios Calculated fix'!AI$429-'Ratios Calculated fix'!AI$428)</f>
        <v>0.53029799210393891</v>
      </c>
      <c r="AJ66" s="22">
        <f>('Ratios Calculated fix'!AJ66-'Ratios Calculated fix'!AJ$428)/('Ratios Calculated fix'!AJ$429-'Ratios Calculated fix'!AJ$428)</f>
        <v>0.16879481807211802</v>
      </c>
      <c r="AK66" s="22" t="e">
        <f>('Ratios Calculated fix'!AK66-'Ratios Calculated fix'!AK$428)/('Ratios Calculated fix'!AK$429-'Ratios Calculated fix'!AK$428)</f>
        <v>#DIV/0!</v>
      </c>
      <c r="AL66" s="22" t="e">
        <f>('Ratios Calculated fix'!AL66-'Ratios Calculated fix'!AL$428)/('Ratios Calculated fix'!AL$429-'Ratios Calculated fix'!AL$428)</f>
        <v>#DIV/0!</v>
      </c>
      <c r="AM66" s="22">
        <f>('Ratios Calculated fix'!AM66-'Ratios Calculated fix'!AM$428)/('Ratios Calculated fix'!AM$429-'Ratios Calculated fix'!AM$428)</f>
        <v>0.70950636606802975</v>
      </c>
      <c r="AN66" s="22">
        <f>('Ratios Calculated fix'!AN66-'Ratios Calculated fix'!AN$428)/('Ratios Calculated fix'!AN$429-'Ratios Calculated fix'!AN$428)</f>
        <v>0.80596473939844637</v>
      </c>
      <c r="AO66" s="22">
        <f>('Ratios Calculated fix'!AO66-'Ratios Calculated fix'!AO$428)/('Ratios Calculated fix'!AO$429-'Ratios Calculated fix'!AO$428)</f>
        <v>9.5334508085898911E-2</v>
      </c>
      <c r="AP66" s="22">
        <f>('Ratios Calculated fix'!AP66-'Ratios Calculated fix'!AP$428)/('Ratios Calculated fix'!AP$429-'Ratios Calculated fix'!AP$428)</f>
        <v>0.3422620988516627</v>
      </c>
      <c r="AQ66" s="22">
        <f>('Ratios Calculated fix'!AQ66-'Ratios Calculated fix'!AQ$428)/('Ratios Calculated fix'!AQ$429-'Ratios Calculated fix'!AQ$428)</f>
        <v>0.61294152607692598</v>
      </c>
      <c r="AR66" s="22">
        <f>('Ratios Calculated fix'!AR66-'Ratios Calculated fix'!AR$428)/('Ratios Calculated fix'!AR$429-'Ratios Calculated fix'!AR$428)</f>
        <v>0.35642859563186546</v>
      </c>
      <c r="AS66" s="22">
        <f>('Ratios Calculated fix'!AS66-'Ratios Calculated fix'!AS$428)/('Ratios Calculated fix'!AS$429-'Ratios Calculated fix'!AS$428)</f>
        <v>0.33760433731852635</v>
      </c>
      <c r="AT66" s="22">
        <f>('Ratios Calculated fix'!AT66-'Ratios Calculated fix'!AT$428)/('Ratios Calculated fix'!AT$429-'Ratios Calculated fix'!AT$428)</f>
        <v>0.38927952945096767</v>
      </c>
      <c r="AU66" s="22">
        <f>('Ratios Calculated fix'!AU66-'Ratios Calculated fix'!AU$428)/('Ratios Calculated fix'!AU$429-'Ratios Calculated fix'!AU$428)</f>
        <v>0.31211544524802548</v>
      </c>
      <c r="AV66" s="22" t="e">
        <f>('Ratios Calculated fix'!AV66-'Ratios Calculated fix'!AV$428)/('Ratios Calculated fix'!AV$429-'Ratios Calculated fix'!AV$428)</f>
        <v>#DIV/0!</v>
      </c>
      <c r="AW66" s="22" t="e">
        <f>('Ratios Calculated fix'!AW66-'Ratios Calculated fix'!AW$428)/('Ratios Calculated fix'!AW$429-'Ratios Calculated fix'!AW$428)</f>
        <v>#DIV/0!</v>
      </c>
      <c r="AX66" s="22" t="e">
        <f>('Ratios Calculated fix'!AX66-'Ratios Calculated fix'!AX$428)/('Ratios Calculated fix'!AX$429-'Ratios Calculated fix'!AX$428)</f>
        <v>#DIV/0!</v>
      </c>
      <c r="AY66" s="22">
        <f>('Ratios Calculated fix'!AY66-'Ratios Calculated fix'!AY$428)/('Ratios Calculated fix'!AY$429-'Ratios Calculated fix'!AY$428)</f>
        <v>0.75040254023892861</v>
      </c>
      <c r="AZ66" s="22">
        <f>('Ratios Calculated fix'!AZ66-'Ratios Calculated fix'!AZ$428)/('Ratios Calculated fix'!AZ$429-'Ratios Calculated fix'!AZ$428)</f>
        <v>0.77433807310315483</v>
      </c>
      <c r="BA66" s="22">
        <f>('Ratios Calculated fix'!BA66-'Ratios Calculated fix'!BA$428)/('Ratios Calculated fix'!BA$429-'Ratios Calculated fix'!BA$428)</f>
        <v>0.22378442744211469</v>
      </c>
      <c r="BB66" s="22" t="e">
        <f>('Ratios Calculated fix'!BB66-'Ratios Calculated fix'!BB$428)/('Ratios Calculated fix'!BB$429-'Ratios Calculated fix'!BB$428)</f>
        <v>#DIV/0!</v>
      </c>
      <c r="BC66" s="22">
        <f>('Ratios Calculated fix'!BC66-'Ratios Calculated fix'!BC$428)/('Ratios Calculated fix'!BC$429-'Ratios Calculated fix'!BC$428)</f>
        <v>0.13611629349155602</v>
      </c>
    </row>
    <row r="67" spans="1:55" x14ac:dyDescent="0.2">
      <c r="A67" s="3" t="s">
        <v>245</v>
      </c>
      <c r="B67" s="3" t="s">
        <v>246</v>
      </c>
      <c r="C67" s="3" t="s">
        <v>24</v>
      </c>
      <c r="D67" s="3">
        <v>159950</v>
      </c>
      <c r="E67" s="3" t="s">
        <v>16</v>
      </c>
      <c r="F67" s="3">
        <v>2020</v>
      </c>
      <c r="G67" s="3" t="s">
        <v>17</v>
      </c>
      <c r="H67" s="4">
        <v>44012</v>
      </c>
      <c r="I67" s="4">
        <v>44056</v>
      </c>
      <c r="J67" s="4">
        <v>44056</v>
      </c>
      <c r="K67" s="5">
        <v>292000000</v>
      </c>
      <c r="L67" s="5">
        <v>288000000</v>
      </c>
      <c r="M67" s="3" t="s">
        <v>247</v>
      </c>
      <c r="N67" s="21">
        <f>('Ratios Calculated fix'!N67-'Ratios Calculated fix'!N$428)/('Ratios Calculated fix'!N$429-'Ratios Calculated fix'!N$428)</f>
        <v>3.9897787744283389E-2</v>
      </c>
      <c r="O67" s="22">
        <f>('Ratios Calculated fix'!O67-'Ratios Calculated fix'!O$428)/('Ratios Calculated fix'!O$429-'Ratios Calculated fix'!O$428)</f>
        <v>1.9457998229518086E-2</v>
      </c>
      <c r="P67" s="22">
        <f>('Ratios Calculated fix'!P67-'Ratios Calculated fix'!P$428)/('Ratios Calculated fix'!P$429-'Ratios Calculated fix'!P$428)</f>
        <v>1.2116041015975049E-2</v>
      </c>
      <c r="Q67" s="22">
        <f>('Ratios Calculated fix'!Q67-'Ratios Calculated fix'!Q$428)/('Ratios Calculated fix'!Q$429-'Ratios Calculated fix'!Q$428)</f>
        <v>0.90458368601472905</v>
      </c>
      <c r="R67" s="22">
        <f>('Ratios Calculated fix'!R67-'Ratios Calculated fix'!R$428)/('Ratios Calculated fix'!R$429-'Ratios Calculated fix'!R$428)</f>
        <v>5.5825994580304662E-2</v>
      </c>
      <c r="S67" s="22">
        <f>('Ratios Calculated fix'!S67-'Ratios Calculated fix'!S$428)/('Ratios Calculated fix'!S$429-'Ratios Calculated fix'!S$428)</f>
        <v>4.6153106134103083E-4</v>
      </c>
      <c r="T67" s="22">
        <f>('Ratios Calculated fix'!T67-'Ratios Calculated fix'!T$428)/('Ratios Calculated fix'!T$429-'Ratios Calculated fix'!T$428)</f>
        <v>5.6337774117582215E-2</v>
      </c>
      <c r="U67" s="22">
        <f>('Ratios Calculated fix'!U67-'Ratios Calculated fix'!U$428)/('Ratios Calculated fix'!U$429-'Ratios Calculated fix'!U$428)</f>
        <v>0.82206421208459191</v>
      </c>
      <c r="V67" s="22">
        <f>('Ratios Calculated fix'!V67-'Ratios Calculated fix'!V$428)/('Ratios Calculated fix'!V$429-'Ratios Calculated fix'!V$428)</f>
        <v>0.70849798217665494</v>
      </c>
      <c r="W67" s="22">
        <f>('Ratios Calculated fix'!W67-'Ratios Calculated fix'!W$428)/('Ratios Calculated fix'!W$429-'Ratios Calculated fix'!W$428)</f>
        <v>0.83646297634198841</v>
      </c>
      <c r="X67" s="22">
        <f>('Ratios Calculated fix'!X67-'Ratios Calculated fix'!X$428)/('Ratios Calculated fix'!X$429-'Ratios Calculated fix'!X$428)</f>
        <v>0.54950228736926954</v>
      </c>
      <c r="Y67" s="22">
        <f>('Ratios Calculated fix'!Y67-'Ratios Calculated fix'!Y$428)/('Ratios Calculated fix'!Y$429-'Ratios Calculated fix'!Y$428)</f>
        <v>0.40372275239827005</v>
      </c>
      <c r="Z67" s="22">
        <f>('Ratios Calculated fix'!Z67-'Ratios Calculated fix'!Z$428)/('Ratios Calculated fix'!Z$429-'Ratios Calculated fix'!Z$428)</f>
        <v>0.45049771263073035</v>
      </c>
      <c r="AA67" s="22">
        <f>('Ratios Calculated fix'!AA67-'Ratios Calculated fix'!AA$428)/('Ratios Calculated fix'!AA$429-'Ratios Calculated fix'!AA$428)</f>
        <v>0.44368400056418916</v>
      </c>
      <c r="AB67" s="22">
        <f>('Ratios Calculated fix'!AB67-'Ratios Calculated fix'!AB$428)/('Ratios Calculated fix'!AB$429-'Ratios Calculated fix'!AB$428)</f>
        <v>0.75024633952901565</v>
      </c>
      <c r="AC67" s="22">
        <f>('Ratios Calculated fix'!AC67-'Ratios Calculated fix'!AC$428)/('Ratios Calculated fix'!AC$429-'Ratios Calculated fix'!AC$428)</f>
        <v>1.6780389957971792E-2</v>
      </c>
      <c r="AD67" s="22">
        <f>('Ratios Calculated fix'!AD67-'Ratios Calculated fix'!AD$428)/('Ratios Calculated fix'!AD$429-'Ratios Calculated fix'!AD$428)</f>
        <v>9.6969084399043864E-2</v>
      </c>
      <c r="AE67" s="22">
        <f>('Ratios Calculated fix'!AE67-'Ratios Calculated fix'!AE$428)/('Ratios Calculated fix'!AE$429-'Ratios Calculated fix'!AE$428)</f>
        <v>0.16784055447640572</v>
      </c>
      <c r="AF67" s="22">
        <f>('Ratios Calculated fix'!AF67-'Ratios Calculated fix'!AF$428)/('Ratios Calculated fix'!AF$429-'Ratios Calculated fix'!AF$428)</f>
        <v>0.29835287612686057</v>
      </c>
      <c r="AG67" s="22" t="e">
        <f>('Ratios Calculated fix'!AG67-'Ratios Calculated fix'!AG$428)/('Ratios Calculated fix'!AG$429-'Ratios Calculated fix'!AG$428)</f>
        <v>#DIV/0!</v>
      </c>
      <c r="AH67" s="22" t="e">
        <f>('Ratios Calculated fix'!AH67-'Ratios Calculated fix'!AH$428)/('Ratios Calculated fix'!AH$429-'Ratios Calculated fix'!AH$428)</f>
        <v>#DIV/0!</v>
      </c>
      <c r="AI67" s="22">
        <f>('Ratios Calculated fix'!AI67-'Ratios Calculated fix'!AI$428)/('Ratios Calculated fix'!AI$429-'Ratios Calculated fix'!AI$428)</f>
        <v>0.51828074385944622</v>
      </c>
      <c r="AJ67" s="22">
        <f>('Ratios Calculated fix'!AJ67-'Ratios Calculated fix'!AJ$428)/('Ratios Calculated fix'!AJ$429-'Ratios Calculated fix'!AJ$428)</f>
        <v>8.6688542766937438E-2</v>
      </c>
      <c r="AK67" s="22" t="e">
        <f>('Ratios Calculated fix'!AK67-'Ratios Calculated fix'!AK$428)/('Ratios Calculated fix'!AK$429-'Ratios Calculated fix'!AK$428)</f>
        <v>#DIV/0!</v>
      </c>
      <c r="AL67" s="22" t="e">
        <f>('Ratios Calculated fix'!AL67-'Ratios Calculated fix'!AL$428)/('Ratios Calculated fix'!AL$429-'Ratios Calculated fix'!AL$428)</f>
        <v>#DIV/0!</v>
      </c>
      <c r="AM67" s="22">
        <f>('Ratios Calculated fix'!AM67-'Ratios Calculated fix'!AM$428)/('Ratios Calculated fix'!AM$429-'Ratios Calculated fix'!AM$428)</f>
        <v>0.65231542309655688</v>
      </c>
      <c r="AN67" s="22">
        <f>('Ratios Calculated fix'!AN67-'Ratios Calculated fix'!AN$428)/('Ratios Calculated fix'!AN$429-'Ratios Calculated fix'!AN$428)</f>
        <v>0.97977678561737735</v>
      </c>
      <c r="AO67" s="22">
        <f>('Ratios Calculated fix'!AO67-'Ratios Calculated fix'!AO$428)/('Ratios Calculated fix'!AO$429-'Ratios Calculated fix'!AO$428)</f>
        <v>0.81561243646904558</v>
      </c>
      <c r="AP67" s="22">
        <f>('Ratios Calculated fix'!AP67-'Ratios Calculated fix'!AP$428)/('Ratios Calculated fix'!AP$429-'Ratios Calculated fix'!AP$428)</f>
        <v>0.40062058777962994</v>
      </c>
      <c r="AQ67" s="22">
        <f>('Ratios Calculated fix'!AQ67-'Ratios Calculated fix'!AQ$428)/('Ratios Calculated fix'!AQ$429-'Ratios Calculated fix'!AQ$428)</f>
        <v>0.45600076742077866</v>
      </c>
      <c r="AR67" s="22">
        <f>('Ratios Calculated fix'!AR67-'Ratios Calculated fix'!AR$428)/('Ratios Calculated fix'!AR$429-'Ratios Calculated fix'!AR$428)</f>
        <v>0.17947634279390789</v>
      </c>
      <c r="AS67" s="22">
        <f>('Ratios Calculated fix'!AS67-'Ratios Calculated fix'!AS$428)/('Ratios Calculated fix'!AS$429-'Ratios Calculated fix'!AS$428)</f>
        <v>0.37326065103799561</v>
      </c>
      <c r="AT67" s="22">
        <f>('Ratios Calculated fix'!AT67-'Ratios Calculated fix'!AT$428)/('Ratios Calculated fix'!AT$429-'Ratios Calculated fix'!AT$428)</f>
        <v>0.3241886015744555</v>
      </c>
      <c r="AU67" s="22">
        <f>('Ratios Calculated fix'!AU67-'Ratios Calculated fix'!AU$428)/('Ratios Calculated fix'!AU$429-'Ratios Calculated fix'!AU$428)</f>
        <v>0.26176717458601823</v>
      </c>
      <c r="AV67" s="22" t="e">
        <f>('Ratios Calculated fix'!AV67-'Ratios Calculated fix'!AV$428)/('Ratios Calculated fix'!AV$429-'Ratios Calculated fix'!AV$428)</f>
        <v>#DIV/0!</v>
      </c>
      <c r="AW67" s="22" t="e">
        <f>('Ratios Calculated fix'!AW67-'Ratios Calculated fix'!AW$428)/('Ratios Calculated fix'!AW$429-'Ratios Calculated fix'!AW$428)</f>
        <v>#DIV/0!</v>
      </c>
      <c r="AX67" s="22" t="e">
        <f>('Ratios Calculated fix'!AX67-'Ratios Calculated fix'!AX$428)/('Ratios Calculated fix'!AX$429-'Ratios Calculated fix'!AX$428)</f>
        <v>#DIV/0!</v>
      </c>
      <c r="AY67" s="22">
        <f>('Ratios Calculated fix'!AY67-'Ratios Calculated fix'!AY$428)/('Ratios Calculated fix'!AY$429-'Ratios Calculated fix'!AY$428)</f>
        <v>0.7476910115976434</v>
      </c>
      <c r="AZ67" s="22">
        <f>('Ratios Calculated fix'!AZ67-'Ratios Calculated fix'!AZ$428)/('Ratios Calculated fix'!AZ$429-'Ratios Calculated fix'!AZ$428)</f>
        <v>0.76985486625393496</v>
      </c>
      <c r="BA67" s="22">
        <f>('Ratios Calculated fix'!BA67-'Ratios Calculated fix'!BA$428)/('Ratios Calculated fix'!BA$429-'Ratios Calculated fix'!BA$428)</f>
        <v>0.22032966126284012</v>
      </c>
      <c r="BB67" s="22" t="e">
        <f>('Ratios Calculated fix'!BB67-'Ratios Calculated fix'!BB$428)/('Ratios Calculated fix'!BB$429-'Ratios Calculated fix'!BB$428)</f>
        <v>#DIV/0!</v>
      </c>
      <c r="BC67" s="22">
        <f>('Ratios Calculated fix'!BC67-'Ratios Calculated fix'!BC$428)/('Ratios Calculated fix'!BC$429-'Ratios Calculated fix'!BC$428)</f>
        <v>0.16035750917506858</v>
      </c>
    </row>
    <row r="68" spans="1:55" x14ac:dyDescent="0.2">
      <c r="A68" s="3" t="s">
        <v>254</v>
      </c>
      <c r="B68" s="3" t="s">
        <v>255</v>
      </c>
      <c r="C68" s="3" t="s">
        <v>15</v>
      </c>
      <c r="D68" s="3">
        <v>253953</v>
      </c>
      <c r="E68" s="3" t="s">
        <v>16</v>
      </c>
      <c r="F68" s="3">
        <v>2019</v>
      </c>
      <c r="G68" s="3" t="s">
        <v>17</v>
      </c>
      <c r="H68" s="4">
        <v>43830</v>
      </c>
      <c r="I68" s="4">
        <v>43880</v>
      </c>
      <c r="J68" s="4">
        <v>43880</v>
      </c>
      <c r="K68" s="5">
        <v>549900000</v>
      </c>
      <c r="L68" s="5">
        <v>556900000</v>
      </c>
      <c r="M68" s="3" t="s">
        <v>256</v>
      </c>
      <c r="N68" s="21">
        <f>('Ratios Calculated fix'!N68-'Ratios Calculated fix'!N$428)/('Ratios Calculated fix'!N$429-'Ratios Calculated fix'!N$428)</f>
        <v>5.3568798353898689E-2</v>
      </c>
      <c r="O68" s="22">
        <f>('Ratios Calculated fix'!O68-'Ratios Calculated fix'!O$428)/('Ratios Calculated fix'!O$429-'Ratios Calculated fix'!O$428)</f>
        <v>3.8091269348771849E-2</v>
      </c>
      <c r="P68" s="22">
        <f>('Ratios Calculated fix'!P68-'Ratios Calculated fix'!P$428)/('Ratios Calculated fix'!P$429-'Ratios Calculated fix'!P$428)</f>
        <v>3.2131269426891644E-2</v>
      </c>
      <c r="Q68" s="22">
        <f>('Ratios Calculated fix'!Q68-'Ratios Calculated fix'!Q$428)/('Ratios Calculated fix'!Q$429-'Ratios Calculated fix'!Q$428)</f>
        <v>0.87497583431562465</v>
      </c>
      <c r="R68" s="22">
        <f>('Ratios Calculated fix'!R68-'Ratios Calculated fix'!R$428)/('Ratios Calculated fix'!R$429-'Ratios Calculated fix'!R$428)</f>
        <v>0.12200689523090895</v>
      </c>
      <c r="S68" s="22">
        <f>('Ratios Calculated fix'!S68-'Ratios Calculated fix'!S$428)/('Ratios Calculated fix'!S$429-'Ratios Calculated fix'!S$428)</f>
        <v>0.27231816874493797</v>
      </c>
      <c r="T68" s="22">
        <f>('Ratios Calculated fix'!T68-'Ratios Calculated fix'!T$428)/('Ratios Calculated fix'!T$429-'Ratios Calculated fix'!T$428)</f>
        <v>7.4170506637117231E-2</v>
      </c>
      <c r="U68" s="22">
        <f>('Ratios Calculated fix'!U68-'Ratios Calculated fix'!U$428)/('Ratios Calculated fix'!U$429-'Ratios Calculated fix'!U$428)</f>
        <v>0.8148838881611582</v>
      </c>
      <c r="V68" s="22">
        <f>('Ratios Calculated fix'!V68-'Ratios Calculated fix'!V$428)/('Ratios Calculated fix'!V$429-'Ratios Calculated fix'!V$428)</f>
        <v>0.73101141647143986</v>
      </c>
      <c r="W68" s="22">
        <f>('Ratios Calculated fix'!W68-'Ratios Calculated fix'!W$428)/('Ratios Calculated fix'!W$429-'Ratios Calculated fix'!W$428)</f>
        <v>0.82472894584672685</v>
      </c>
      <c r="X68" s="22">
        <f>('Ratios Calculated fix'!X68-'Ratios Calculated fix'!X$428)/('Ratios Calculated fix'!X$429-'Ratios Calculated fix'!X$428)</f>
        <v>0.43074587530700537</v>
      </c>
      <c r="Y68" s="22">
        <f>('Ratios Calculated fix'!Y68-'Ratios Calculated fix'!Y$428)/('Ratios Calculated fix'!Y$429-'Ratios Calculated fix'!Y$428)</f>
        <v>0.42557394728794029</v>
      </c>
      <c r="Z68" s="22">
        <f>('Ratios Calculated fix'!Z68-'Ratios Calculated fix'!Z$428)/('Ratios Calculated fix'!Z$429-'Ratios Calculated fix'!Z$428)</f>
        <v>0.56925412469299452</v>
      </c>
      <c r="AA68" s="22">
        <f>('Ratios Calculated fix'!AA68-'Ratios Calculated fix'!AA$428)/('Ratios Calculated fix'!AA$429-'Ratios Calculated fix'!AA$428)</f>
        <v>0.12669432773500397</v>
      </c>
      <c r="AB68" s="22">
        <f>('Ratios Calculated fix'!AB68-'Ratios Calculated fix'!AB$428)/('Ratios Calculated fix'!AB$429-'Ratios Calculated fix'!AB$428)</f>
        <v>0.79275160030179737</v>
      </c>
      <c r="AC68" s="22">
        <f>('Ratios Calculated fix'!AC68-'Ratios Calculated fix'!AC$428)/('Ratios Calculated fix'!AC$429-'Ratios Calculated fix'!AC$428)</f>
        <v>0.29909091597801263</v>
      </c>
      <c r="AD68" s="22">
        <f>('Ratios Calculated fix'!AD68-'Ratios Calculated fix'!AD$428)/('Ratios Calculated fix'!AD$429-'Ratios Calculated fix'!AD$428)</f>
        <v>0.25677356817847696</v>
      </c>
      <c r="AE68" s="22">
        <f>('Ratios Calculated fix'!AE68-'Ratios Calculated fix'!AE$428)/('Ratios Calculated fix'!AE$429-'Ratios Calculated fix'!AE$428)</f>
        <v>0.34978645137063175</v>
      </c>
      <c r="AF68" s="22">
        <f>('Ratios Calculated fix'!AF68-'Ratios Calculated fix'!AF$428)/('Ratios Calculated fix'!AF$429-'Ratios Calculated fix'!AF$428)</f>
        <v>0.35737442786839152</v>
      </c>
      <c r="AG68" s="22" t="e">
        <f>('Ratios Calculated fix'!AG68-'Ratios Calculated fix'!AG$428)/('Ratios Calculated fix'!AG$429-'Ratios Calculated fix'!AG$428)</f>
        <v>#DIV/0!</v>
      </c>
      <c r="AH68" s="22" t="e">
        <f>('Ratios Calculated fix'!AH68-'Ratios Calculated fix'!AH$428)/('Ratios Calculated fix'!AH$429-'Ratios Calculated fix'!AH$428)</f>
        <v>#DIV/0!</v>
      </c>
      <c r="AI68" s="22">
        <f>('Ratios Calculated fix'!AI68-'Ratios Calculated fix'!AI$428)/('Ratios Calculated fix'!AI$429-'Ratios Calculated fix'!AI$428)</f>
        <v>0.53306473105435803</v>
      </c>
      <c r="AJ68" s="22">
        <f>('Ratios Calculated fix'!AJ68-'Ratios Calculated fix'!AJ$428)/('Ratios Calculated fix'!AJ$429-'Ratios Calculated fix'!AJ$428)</f>
        <v>0.11706261291321682</v>
      </c>
      <c r="AK68" s="22" t="e">
        <f>('Ratios Calculated fix'!AK68-'Ratios Calculated fix'!AK$428)/('Ratios Calculated fix'!AK$429-'Ratios Calculated fix'!AK$428)</f>
        <v>#DIV/0!</v>
      </c>
      <c r="AL68" s="22" t="e">
        <f>('Ratios Calculated fix'!AL68-'Ratios Calculated fix'!AL$428)/('Ratios Calculated fix'!AL$429-'Ratios Calculated fix'!AL$428)</f>
        <v>#DIV/0!</v>
      </c>
      <c r="AM68" s="22">
        <f>('Ratios Calculated fix'!AM68-'Ratios Calculated fix'!AM$428)/('Ratios Calculated fix'!AM$429-'Ratios Calculated fix'!AM$428)</f>
        <v>0.71770552016385125</v>
      </c>
      <c r="AN68" s="22">
        <f>('Ratios Calculated fix'!AN68-'Ratios Calculated fix'!AN$428)/('Ratios Calculated fix'!AN$429-'Ratios Calculated fix'!AN$428)</f>
        <v>0.81070058288774038</v>
      </c>
      <c r="AO68" s="22">
        <f>('Ratios Calculated fix'!AO68-'Ratios Calculated fix'!AO$428)/('Ratios Calculated fix'!AO$429-'Ratios Calculated fix'!AO$428)</f>
        <v>0.13740102537328311</v>
      </c>
      <c r="AP68" s="22">
        <f>('Ratios Calculated fix'!AP68-'Ratios Calculated fix'!AP$428)/('Ratios Calculated fix'!AP$429-'Ratios Calculated fix'!AP$428)</f>
        <v>0.36215913788452292</v>
      </c>
      <c r="AQ68" s="22">
        <f>('Ratios Calculated fix'!AQ68-'Ratios Calculated fix'!AQ$428)/('Ratios Calculated fix'!AQ$429-'Ratios Calculated fix'!AQ$428)</f>
        <v>0.66185761726527137</v>
      </c>
      <c r="AR68" s="22">
        <f>('Ratios Calculated fix'!AR68-'Ratios Calculated fix'!AR$428)/('Ratios Calculated fix'!AR$429-'Ratios Calculated fix'!AR$428)</f>
        <v>0.31248726181217507</v>
      </c>
      <c r="AS68" s="22">
        <f>('Ratios Calculated fix'!AS68-'Ratios Calculated fix'!AS$428)/('Ratios Calculated fix'!AS$429-'Ratios Calculated fix'!AS$428)</f>
        <v>0.35049581483065867</v>
      </c>
      <c r="AT68" s="22">
        <f>('Ratios Calculated fix'!AT68-'Ratios Calculated fix'!AT$428)/('Ratios Calculated fix'!AT$429-'Ratios Calculated fix'!AT$428)</f>
        <v>0.39962872780376724</v>
      </c>
      <c r="AU68" s="22">
        <f>('Ratios Calculated fix'!AU68-'Ratios Calculated fix'!AU$428)/('Ratios Calculated fix'!AU$429-'Ratios Calculated fix'!AU$428)</f>
        <v>0.27200599936187425</v>
      </c>
      <c r="AV68" s="22" t="e">
        <f>('Ratios Calculated fix'!AV68-'Ratios Calculated fix'!AV$428)/('Ratios Calculated fix'!AV$429-'Ratios Calculated fix'!AV$428)</f>
        <v>#DIV/0!</v>
      </c>
      <c r="AW68" s="22" t="e">
        <f>('Ratios Calculated fix'!AW68-'Ratios Calculated fix'!AW$428)/('Ratios Calculated fix'!AW$429-'Ratios Calculated fix'!AW$428)</f>
        <v>#DIV/0!</v>
      </c>
      <c r="AX68" s="22" t="e">
        <f>('Ratios Calculated fix'!AX68-'Ratios Calculated fix'!AX$428)/('Ratios Calculated fix'!AX$429-'Ratios Calculated fix'!AX$428)</f>
        <v>#DIV/0!</v>
      </c>
      <c r="AY68" s="22">
        <f>('Ratios Calculated fix'!AY68-'Ratios Calculated fix'!AY$428)/('Ratios Calculated fix'!AY$429-'Ratios Calculated fix'!AY$428)</f>
        <v>0.74705476252993208</v>
      </c>
      <c r="AZ68" s="22">
        <f>('Ratios Calculated fix'!AZ68-'Ratios Calculated fix'!AZ$428)/('Ratios Calculated fix'!AZ$429-'Ratios Calculated fix'!AZ$428)</f>
        <v>0.76982736027343013</v>
      </c>
      <c r="BA68" s="22">
        <f>('Ratios Calculated fix'!BA68-'Ratios Calculated fix'!BA$428)/('Ratios Calculated fix'!BA$429-'Ratios Calculated fix'!BA$428)</f>
        <v>0.22224401850279993</v>
      </c>
      <c r="BB68" s="22" t="e">
        <f>('Ratios Calculated fix'!BB68-'Ratios Calculated fix'!BB$428)/('Ratios Calculated fix'!BB$429-'Ratios Calculated fix'!BB$428)</f>
        <v>#DIV/0!</v>
      </c>
      <c r="BC68" s="22">
        <f>('Ratios Calculated fix'!BC68-'Ratios Calculated fix'!BC$428)/('Ratios Calculated fix'!BC$429-'Ratios Calculated fix'!BC$428)</f>
        <v>0.2249720254844812</v>
      </c>
    </row>
    <row r="69" spans="1:55" x14ac:dyDescent="0.2">
      <c r="A69" s="3" t="s">
        <v>260</v>
      </c>
      <c r="B69" s="3" t="s">
        <v>261</v>
      </c>
      <c r="C69" s="3" t="s">
        <v>72</v>
      </c>
      <c r="D69" s="3">
        <v>378105</v>
      </c>
      <c r="E69" s="3" t="s">
        <v>16</v>
      </c>
      <c r="F69" s="3">
        <v>2019</v>
      </c>
      <c r="G69" s="3" t="s">
        <v>17</v>
      </c>
      <c r="H69" s="4">
        <v>43830</v>
      </c>
      <c r="I69" s="4">
        <v>43892</v>
      </c>
      <c r="J69" s="4">
        <v>43892</v>
      </c>
      <c r="K69" s="5">
        <v>334735967</v>
      </c>
      <c r="L69" s="5">
        <v>340323972</v>
      </c>
      <c r="M69" s="3" t="s">
        <v>262</v>
      </c>
      <c r="N69" s="21">
        <f>('Ratios Calculated fix'!N69-'Ratios Calculated fix'!N$428)/('Ratios Calculated fix'!N$429-'Ratios Calculated fix'!N$428)</f>
        <v>4.2536084648989454E-2</v>
      </c>
      <c r="O69" s="22">
        <f>('Ratios Calculated fix'!O69-'Ratios Calculated fix'!O$428)/('Ratios Calculated fix'!O$429-'Ratios Calculated fix'!O$428)</f>
        <v>4.2536084648989454E-2</v>
      </c>
      <c r="P69" s="22">
        <f>('Ratios Calculated fix'!P69-'Ratios Calculated fix'!P$428)/('Ratios Calculated fix'!P$429-'Ratios Calculated fix'!P$428)</f>
        <v>1.5589568521937526E-2</v>
      </c>
      <c r="Q69" s="22">
        <f>('Ratios Calculated fix'!Q69-'Ratios Calculated fix'!Q$428)/('Ratios Calculated fix'!Q$429-'Ratios Calculated fix'!Q$428)</f>
        <v>0.87024016055157005</v>
      </c>
      <c r="R69" s="22">
        <f>('Ratios Calculated fix'!R69-'Ratios Calculated fix'!R$428)/('Ratios Calculated fix'!R$429-'Ratios Calculated fix'!R$428)</f>
        <v>5.6923431669505128E-2</v>
      </c>
      <c r="S69" s="22">
        <f>('Ratios Calculated fix'!S69-'Ratios Calculated fix'!S$428)/('Ratios Calculated fix'!S$429-'Ratios Calculated fix'!S$428)</f>
        <v>0.11424671402932807</v>
      </c>
      <c r="T69" s="22">
        <f>('Ratios Calculated fix'!T69-'Ratios Calculated fix'!T$428)/('Ratios Calculated fix'!T$429-'Ratios Calculated fix'!T$428)</f>
        <v>3.6915598938248258E-2</v>
      </c>
      <c r="U69" s="22">
        <f>('Ratios Calculated fix'!U69-'Ratios Calculated fix'!U$428)/('Ratios Calculated fix'!U$429-'Ratios Calculated fix'!U$428)</f>
        <v>0.80896717912960148</v>
      </c>
      <c r="V69" s="22">
        <f>('Ratios Calculated fix'!V69-'Ratios Calculated fix'!V$428)/('Ratios Calculated fix'!V$429-'Ratios Calculated fix'!V$428)</f>
        <v>0.71291536263749045</v>
      </c>
      <c r="W69" s="22">
        <f>('Ratios Calculated fix'!W69-'Ratios Calculated fix'!W$428)/('Ratios Calculated fix'!W$429-'Ratios Calculated fix'!W$428)</f>
        <v>0.82071365866525892</v>
      </c>
      <c r="X69" s="22">
        <f>('Ratios Calculated fix'!X69-'Ratios Calculated fix'!X$428)/('Ratios Calculated fix'!X$429-'Ratios Calculated fix'!X$428)</f>
        <v>0.40086856385401526</v>
      </c>
      <c r="Y69" s="22">
        <f>('Ratios Calculated fix'!Y69-'Ratios Calculated fix'!Y$428)/('Ratios Calculated fix'!Y$429-'Ratios Calculated fix'!Y$428)</f>
        <v>0.47939425079157444</v>
      </c>
      <c r="Z69" s="22">
        <f>('Ratios Calculated fix'!Z69-'Ratios Calculated fix'!Z$428)/('Ratios Calculated fix'!Z$429-'Ratios Calculated fix'!Z$428)</f>
        <v>0.59913143614598474</v>
      </c>
      <c r="AA69" s="22">
        <f>('Ratios Calculated fix'!AA69-'Ratios Calculated fix'!AA$428)/('Ratios Calculated fix'!AA$429-'Ratios Calculated fix'!AA$428)</f>
        <v>0.37175009695365541</v>
      </c>
      <c r="AB69" s="22">
        <f>('Ratios Calculated fix'!AB69-'Ratios Calculated fix'!AB$428)/('Ratios Calculated fix'!AB$429-'Ratios Calculated fix'!AB$428)</f>
        <v>0.85265077843335579</v>
      </c>
      <c r="AC69" s="22">
        <f>('Ratios Calculated fix'!AC69-'Ratios Calculated fix'!AC$428)/('Ratios Calculated fix'!AC$429-'Ratios Calculated fix'!AC$428)</f>
        <v>0.19480160898653617</v>
      </c>
      <c r="AD69" s="22">
        <f>('Ratios Calculated fix'!AD69-'Ratios Calculated fix'!AD$428)/('Ratios Calculated fix'!AD$429-'Ratios Calculated fix'!AD$428)</f>
        <v>0.16073132377737737</v>
      </c>
      <c r="AE69" s="22">
        <f>('Ratios Calculated fix'!AE69-'Ratios Calculated fix'!AE$428)/('Ratios Calculated fix'!AE$429-'Ratios Calculated fix'!AE$428)</f>
        <v>0.21906857035683278</v>
      </c>
      <c r="AF69" s="22">
        <f>('Ratios Calculated fix'!AF69-'Ratios Calculated fix'!AF$428)/('Ratios Calculated fix'!AF$429-'Ratios Calculated fix'!AF$428)</f>
        <v>0.33178343576686098</v>
      </c>
      <c r="AG69" s="22" t="e">
        <f>('Ratios Calculated fix'!AG69-'Ratios Calculated fix'!AG$428)/('Ratios Calculated fix'!AG$429-'Ratios Calculated fix'!AG$428)</f>
        <v>#DIV/0!</v>
      </c>
      <c r="AH69" s="22" t="e">
        <f>('Ratios Calculated fix'!AH69-'Ratios Calculated fix'!AH$428)/('Ratios Calculated fix'!AH$429-'Ratios Calculated fix'!AH$428)</f>
        <v>#DIV/0!</v>
      </c>
      <c r="AI69" s="22">
        <f>('Ratios Calculated fix'!AI69-'Ratios Calculated fix'!AI$428)/('Ratios Calculated fix'!AI$429-'Ratios Calculated fix'!AI$428)</f>
        <v>0.54684399173287623</v>
      </c>
      <c r="AJ69" s="22">
        <f>('Ratios Calculated fix'!AJ69-'Ratios Calculated fix'!AJ$428)/('Ratios Calculated fix'!AJ$429-'Ratios Calculated fix'!AJ$428)</f>
        <v>0.10509947330394515</v>
      </c>
      <c r="AK69" s="22" t="e">
        <f>('Ratios Calculated fix'!AK69-'Ratios Calculated fix'!AK$428)/('Ratios Calculated fix'!AK$429-'Ratios Calculated fix'!AK$428)</f>
        <v>#DIV/0!</v>
      </c>
      <c r="AL69" s="22" t="e">
        <f>('Ratios Calculated fix'!AL69-'Ratios Calculated fix'!AL$428)/('Ratios Calculated fix'!AL$429-'Ratios Calculated fix'!AL$428)</f>
        <v>#DIV/0!</v>
      </c>
      <c r="AM69" s="22">
        <f>('Ratios Calculated fix'!AM69-'Ratios Calculated fix'!AM$428)/('Ratios Calculated fix'!AM$429-'Ratios Calculated fix'!AM$428)</f>
        <v>0.71211135232930678</v>
      </c>
      <c r="AN69" s="22">
        <f>('Ratios Calculated fix'!AN69-'Ratios Calculated fix'!AN$428)/('Ratios Calculated fix'!AN$429-'Ratios Calculated fix'!AN$428)</f>
        <v>0.81097253216868892</v>
      </c>
      <c r="AO69" s="22">
        <f>('Ratios Calculated fix'!AO69-'Ratios Calculated fix'!AO$428)/('Ratios Calculated fix'!AO$429-'Ratios Calculated fix'!AO$428)</f>
        <v>0.3120590676220617</v>
      </c>
      <c r="AP69" s="22">
        <f>('Ratios Calculated fix'!AP69-'Ratios Calculated fix'!AP$428)/('Ratios Calculated fix'!AP$429-'Ratios Calculated fix'!AP$428)</f>
        <v>0.37309325381523395</v>
      </c>
      <c r="AQ69" s="22">
        <f>('Ratios Calculated fix'!AQ69-'Ratios Calculated fix'!AQ$428)/('Ratios Calculated fix'!AQ$429-'Ratios Calculated fix'!AQ$428)</f>
        <v>0.6637008582223306</v>
      </c>
      <c r="AR69" s="22">
        <f>('Ratios Calculated fix'!AR69-'Ratios Calculated fix'!AR$428)/('Ratios Calculated fix'!AR$429-'Ratios Calculated fix'!AR$428)</f>
        <v>0.22361800240610097</v>
      </c>
      <c r="AS69" s="22">
        <f>('Ratios Calculated fix'!AS69-'Ratios Calculated fix'!AS$428)/('Ratios Calculated fix'!AS$429-'Ratios Calculated fix'!AS$428)</f>
        <v>0.37423842489668596</v>
      </c>
      <c r="AT69" s="22">
        <f>('Ratios Calculated fix'!AT69-'Ratios Calculated fix'!AT$428)/('Ratios Calculated fix'!AT$429-'Ratios Calculated fix'!AT$428)</f>
        <v>0.37592982381313411</v>
      </c>
      <c r="AU69" s="22">
        <f>('Ratios Calculated fix'!AU69-'Ratios Calculated fix'!AU$428)/('Ratios Calculated fix'!AU$429-'Ratios Calculated fix'!AU$428)</f>
        <v>0.25859451394651767</v>
      </c>
      <c r="AV69" s="22" t="e">
        <f>('Ratios Calculated fix'!AV69-'Ratios Calculated fix'!AV$428)/('Ratios Calculated fix'!AV$429-'Ratios Calculated fix'!AV$428)</f>
        <v>#DIV/0!</v>
      </c>
      <c r="AW69" s="22" t="e">
        <f>('Ratios Calculated fix'!AW69-'Ratios Calculated fix'!AW$428)/('Ratios Calculated fix'!AW$429-'Ratios Calculated fix'!AW$428)</f>
        <v>#DIV/0!</v>
      </c>
      <c r="AX69" s="22" t="e">
        <f>('Ratios Calculated fix'!AX69-'Ratios Calculated fix'!AX$428)/('Ratios Calculated fix'!AX$429-'Ratios Calculated fix'!AX$428)</f>
        <v>#DIV/0!</v>
      </c>
      <c r="AY69" s="22">
        <f>('Ratios Calculated fix'!AY69-'Ratios Calculated fix'!AY$428)/('Ratios Calculated fix'!AY$429-'Ratios Calculated fix'!AY$428)</f>
        <v>0.74554214084832338</v>
      </c>
      <c r="AZ69" s="22">
        <f>('Ratios Calculated fix'!AZ69-'Ratios Calculated fix'!AZ$428)/('Ratios Calculated fix'!AZ$429-'Ratios Calculated fix'!AZ$428)</f>
        <v>0.76846323322021703</v>
      </c>
      <c r="BA69" s="22">
        <f>('Ratios Calculated fix'!BA69-'Ratios Calculated fix'!BA$428)/('Ratios Calculated fix'!BA$429-'Ratios Calculated fix'!BA$428)</f>
        <v>0.22169330348871324</v>
      </c>
      <c r="BB69" s="22" t="e">
        <f>('Ratios Calculated fix'!BB69-'Ratios Calculated fix'!BB$428)/('Ratios Calculated fix'!BB$429-'Ratios Calculated fix'!BB$428)</f>
        <v>#DIV/0!</v>
      </c>
      <c r="BC69" s="22">
        <f>('Ratios Calculated fix'!BC69-'Ratios Calculated fix'!BC$428)/('Ratios Calculated fix'!BC$429-'Ratios Calculated fix'!BC$428)</f>
        <v>0.19025158201461081</v>
      </c>
    </row>
    <row r="70" spans="1:55" x14ac:dyDescent="0.2">
      <c r="A70" s="3" t="s">
        <v>257</v>
      </c>
      <c r="B70" s="3" t="s">
        <v>258</v>
      </c>
      <c r="C70" s="3" t="s">
        <v>113</v>
      </c>
      <c r="D70" s="3">
        <v>120616</v>
      </c>
      <c r="E70" s="3" t="s">
        <v>16</v>
      </c>
      <c r="F70" s="3">
        <v>2019</v>
      </c>
      <c r="G70" s="3" t="s">
        <v>17</v>
      </c>
      <c r="H70" s="4">
        <v>43830</v>
      </c>
      <c r="I70" s="4">
        <v>43882</v>
      </c>
      <c r="J70" s="4">
        <v>43882</v>
      </c>
      <c r="K70" s="5">
        <v>111000000</v>
      </c>
      <c r="L70" s="5">
        <v>112000000</v>
      </c>
      <c r="M70" s="3" t="s">
        <v>259</v>
      </c>
      <c r="N70" s="21">
        <f>('Ratios Calculated fix'!N70-'Ratios Calculated fix'!N$428)/('Ratios Calculated fix'!N$429-'Ratios Calculated fix'!N$428)</f>
        <v>7.8636110320281269E-2</v>
      </c>
      <c r="O70" s="22">
        <f>('Ratios Calculated fix'!O70-'Ratios Calculated fix'!O$428)/('Ratios Calculated fix'!O$429-'Ratios Calculated fix'!O$428)</f>
        <v>7.8636110320281269E-2</v>
      </c>
      <c r="P70" s="22">
        <f>('Ratios Calculated fix'!P70-'Ratios Calculated fix'!P$428)/('Ratios Calculated fix'!P$429-'Ratios Calculated fix'!P$428)</f>
        <v>0.11011204811790147</v>
      </c>
      <c r="Q70" s="22">
        <f>('Ratios Calculated fix'!Q70-'Ratios Calculated fix'!Q$428)/('Ratios Calculated fix'!Q$429-'Ratios Calculated fix'!Q$428)</f>
        <v>0.8684383987086115</v>
      </c>
      <c r="R70" s="22">
        <f>('Ratios Calculated fix'!R70-'Ratios Calculated fix'!R$428)/('Ratios Calculated fix'!R$429-'Ratios Calculated fix'!R$428)</f>
        <v>5.6989202778842993E-2</v>
      </c>
      <c r="S70" s="22">
        <f>('Ratios Calculated fix'!S70-'Ratios Calculated fix'!S$428)/('Ratios Calculated fix'!S$429-'Ratios Calculated fix'!S$428)</f>
        <v>0</v>
      </c>
      <c r="T70" s="22">
        <f>('Ratios Calculated fix'!T70-'Ratios Calculated fix'!T$428)/('Ratios Calculated fix'!T$429-'Ratios Calculated fix'!T$428)</f>
        <v>5.7596659436978323E-2</v>
      </c>
      <c r="U70" s="22">
        <f>('Ratios Calculated fix'!U70-'Ratios Calculated fix'!U$428)/('Ratios Calculated fix'!U$429-'Ratios Calculated fix'!U$428)</f>
        <v>0.80826596432994124</v>
      </c>
      <c r="V70" s="22">
        <f>('Ratios Calculated fix'!V70-'Ratios Calculated fix'!V$428)/('Ratios Calculated fix'!V$429-'Ratios Calculated fix'!V$428)</f>
        <v>0.70833495319453676</v>
      </c>
      <c r="W70" s="22">
        <f>('Ratios Calculated fix'!W70-'Ratios Calculated fix'!W$428)/('Ratios Calculated fix'!W$429-'Ratios Calculated fix'!W$428)</f>
        <v>0.82061356497619564</v>
      </c>
      <c r="X70" s="22">
        <f>('Ratios Calculated fix'!X70-'Ratios Calculated fix'!X$428)/('Ratios Calculated fix'!X$429-'Ratios Calculated fix'!X$428)</f>
        <v>0.1000663666348684</v>
      </c>
      <c r="Y70" s="22">
        <f>('Ratios Calculated fix'!Y70-'Ratios Calculated fix'!Y$428)/('Ratios Calculated fix'!Y$429-'Ratios Calculated fix'!Y$428)</f>
        <v>0.99045209719245242</v>
      </c>
      <c r="Z70" s="22">
        <f>('Ratios Calculated fix'!Z70-'Ratios Calculated fix'!Z$428)/('Ratios Calculated fix'!Z$429-'Ratios Calculated fix'!Z$428)</f>
        <v>0.89993363336513166</v>
      </c>
      <c r="AA70" s="22">
        <f>('Ratios Calculated fix'!AA70-'Ratios Calculated fix'!AA$428)/('Ratios Calculated fix'!AA$429-'Ratios Calculated fix'!AA$428)</f>
        <v>0.84135262208383021</v>
      </c>
      <c r="AB70" s="22">
        <f>('Ratios Calculated fix'!AB70-'Ratios Calculated fix'!AB$428)/('Ratios Calculated fix'!AB$429-'Ratios Calculated fix'!AB$428)</f>
        <v>0.93284615705981633</v>
      </c>
      <c r="AC70" s="22">
        <f>('Ratios Calculated fix'!AC70-'Ratios Calculated fix'!AC$428)/('Ratios Calculated fix'!AC$429-'Ratios Calculated fix'!AC$428)</f>
        <v>0.43943183380548712</v>
      </c>
      <c r="AD70" s="22">
        <f>('Ratios Calculated fix'!AD70-'Ratios Calculated fix'!AD$428)/('Ratios Calculated fix'!AD$429-'Ratios Calculated fix'!AD$428)</f>
        <v>0.39695004958166535</v>
      </c>
      <c r="AE70" s="22">
        <f>('Ratios Calculated fix'!AE70-'Ratios Calculated fix'!AE$428)/('Ratios Calculated fix'!AE$429-'Ratios Calculated fix'!AE$428)</f>
        <v>0.42713955917524637</v>
      </c>
      <c r="AF70" s="22">
        <f>('Ratios Calculated fix'!AF70-'Ratios Calculated fix'!AF$428)/('Ratios Calculated fix'!AF$429-'Ratios Calculated fix'!AF$428)</f>
        <v>0.37286194697109803</v>
      </c>
      <c r="AG70" s="22" t="e">
        <f>('Ratios Calculated fix'!AG70-'Ratios Calculated fix'!AG$428)/('Ratios Calculated fix'!AG$429-'Ratios Calculated fix'!AG$428)</f>
        <v>#DIV/0!</v>
      </c>
      <c r="AH70" s="22" t="e">
        <f>('Ratios Calculated fix'!AH70-'Ratios Calculated fix'!AH$428)/('Ratios Calculated fix'!AH$429-'Ratios Calculated fix'!AH$428)</f>
        <v>#DIV/0!</v>
      </c>
      <c r="AI70" s="22">
        <f>('Ratios Calculated fix'!AI70-'Ratios Calculated fix'!AI$428)/('Ratios Calculated fix'!AI$429-'Ratios Calculated fix'!AI$428)</f>
        <v>0.52065687744964351</v>
      </c>
      <c r="AJ70" s="22">
        <f>('Ratios Calculated fix'!AJ70-'Ratios Calculated fix'!AJ$428)/('Ratios Calculated fix'!AJ$429-'Ratios Calculated fix'!AJ$428)</f>
        <v>0.45881230643459187</v>
      </c>
      <c r="AK70" s="22" t="e">
        <f>('Ratios Calculated fix'!AK70-'Ratios Calculated fix'!AK$428)/('Ratios Calculated fix'!AK$429-'Ratios Calculated fix'!AK$428)</f>
        <v>#DIV/0!</v>
      </c>
      <c r="AL70" s="22" t="e">
        <f>('Ratios Calculated fix'!AL70-'Ratios Calculated fix'!AL$428)/('Ratios Calculated fix'!AL$429-'Ratios Calculated fix'!AL$428)</f>
        <v>#DIV/0!</v>
      </c>
      <c r="AM70" s="22">
        <f>('Ratios Calculated fix'!AM70-'Ratios Calculated fix'!AM$428)/('Ratios Calculated fix'!AM$429-'Ratios Calculated fix'!AM$428)</f>
        <v>0.70964892148775782</v>
      </c>
      <c r="AN70" s="22">
        <f>('Ratios Calculated fix'!AN70-'Ratios Calculated fix'!AN$428)/('Ratios Calculated fix'!AN$429-'Ratios Calculated fix'!AN$428)</f>
        <v>0.80462612523536758</v>
      </c>
      <c r="AO70" s="22">
        <f>('Ratios Calculated fix'!AO70-'Ratios Calculated fix'!AO$428)/('Ratios Calculated fix'!AO$429-'Ratios Calculated fix'!AO$428)</f>
        <v>9.3670083721788436E-2</v>
      </c>
      <c r="AP70" s="22">
        <f>('Ratios Calculated fix'!AP70-'Ratios Calculated fix'!AP$428)/('Ratios Calculated fix'!AP$429-'Ratios Calculated fix'!AP$428)</f>
        <v>0.36427154806338846</v>
      </c>
      <c r="AQ70" s="22">
        <f>('Ratios Calculated fix'!AQ70-'Ratios Calculated fix'!AQ$428)/('Ratios Calculated fix'!AQ$429-'Ratios Calculated fix'!AQ$428)</f>
        <v>0.6560063699157862</v>
      </c>
      <c r="AR70" s="22">
        <f>('Ratios Calculated fix'!AR70-'Ratios Calculated fix'!AR$428)/('Ratios Calculated fix'!AR$429-'Ratios Calculated fix'!AR$428)</f>
        <v>0.45628636763656899</v>
      </c>
      <c r="AS70" s="22">
        <f>('Ratios Calculated fix'!AS70-'Ratios Calculated fix'!AS$428)/('Ratios Calculated fix'!AS$429-'Ratios Calculated fix'!AS$428)</f>
        <v>0.29152817848702722</v>
      </c>
      <c r="AT70" s="22">
        <f>('Ratios Calculated fix'!AT70-'Ratios Calculated fix'!AT$428)/('Ratios Calculated fix'!AT$429-'Ratios Calculated fix'!AT$428)</f>
        <v>0.46680009558391261</v>
      </c>
      <c r="AU70" s="22">
        <f>('Ratios Calculated fix'!AU70-'Ratios Calculated fix'!AU$428)/('Ratios Calculated fix'!AU$429-'Ratios Calculated fix'!AU$428)</f>
        <v>0.51812751257872602</v>
      </c>
      <c r="AV70" s="22" t="e">
        <f>('Ratios Calculated fix'!AV70-'Ratios Calculated fix'!AV$428)/('Ratios Calculated fix'!AV$429-'Ratios Calculated fix'!AV$428)</f>
        <v>#DIV/0!</v>
      </c>
      <c r="AW70" s="22" t="e">
        <f>('Ratios Calculated fix'!AW70-'Ratios Calculated fix'!AW$428)/('Ratios Calculated fix'!AW$429-'Ratios Calculated fix'!AW$428)</f>
        <v>#DIV/0!</v>
      </c>
      <c r="AX70" s="22" t="e">
        <f>('Ratios Calculated fix'!AX70-'Ratios Calculated fix'!AX$428)/('Ratios Calculated fix'!AX$429-'Ratios Calculated fix'!AX$428)</f>
        <v>#DIV/0!</v>
      </c>
      <c r="AY70" s="22">
        <f>('Ratios Calculated fix'!AY70-'Ratios Calculated fix'!AY$428)/('Ratios Calculated fix'!AY$429-'Ratios Calculated fix'!AY$428)</f>
        <v>0.74515111764786146</v>
      </c>
      <c r="AZ70" s="22">
        <f>('Ratios Calculated fix'!AZ70-'Ratios Calculated fix'!AZ$428)/('Ratios Calculated fix'!AZ$429-'Ratios Calculated fix'!AZ$428)</f>
        <v>0.76817766418508859</v>
      </c>
      <c r="BA70" s="22">
        <f>('Ratios Calculated fix'!BA70-'Ratios Calculated fix'!BA$428)/('Ratios Calculated fix'!BA$429-'Ratios Calculated fix'!BA$428)</f>
        <v>0.2233257370157945</v>
      </c>
      <c r="BB70" s="22" t="e">
        <f>('Ratios Calculated fix'!BB70-'Ratios Calculated fix'!BB$428)/('Ratios Calculated fix'!BB$429-'Ratios Calculated fix'!BB$428)</f>
        <v>#DIV/0!</v>
      </c>
      <c r="BC70" s="22">
        <f>('Ratios Calculated fix'!BC70-'Ratios Calculated fix'!BC$428)/('Ratios Calculated fix'!BC$429-'Ratios Calculated fix'!BC$428)</f>
        <v>0.17659768761497899</v>
      </c>
    </row>
    <row r="71" spans="1:55" x14ac:dyDescent="0.2">
      <c r="A71" s="3" t="s">
        <v>349</v>
      </c>
      <c r="B71" s="3" t="s">
        <v>350</v>
      </c>
      <c r="C71" s="3" t="s">
        <v>72</v>
      </c>
      <c r="D71" s="3">
        <v>378122</v>
      </c>
      <c r="E71" s="3" t="s">
        <v>16</v>
      </c>
      <c r="F71" s="3">
        <v>2019</v>
      </c>
      <c r="G71" s="3" t="s">
        <v>17</v>
      </c>
      <c r="H71" s="4">
        <v>43830</v>
      </c>
      <c r="I71" s="4">
        <v>43900</v>
      </c>
      <c r="J71" s="4">
        <v>43900</v>
      </c>
      <c r="K71" s="5">
        <v>417000000</v>
      </c>
      <c r="L71" s="5">
        <v>419000000</v>
      </c>
      <c r="M71" s="3" t="s">
        <v>351</v>
      </c>
      <c r="N71" s="21">
        <f>('Ratios Calculated fix'!N71-'Ratios Calculated fix'!N$428)/('Ratios Calculated fix'!N$429-'Ratios Calculated fix'!N$428)</f>
        <v>2.2658507051580616E-2</v>
      </c>
      <c r="O71" s="22">
        <f>('Ratios Calculated fix'!O71-'Ratios Calculated fix'!O$428)/('Ratios Calculated fix'!O$429-'Ratios Calculated fix'!O$428)</f>
        <v>2.2658507051580616E-2</v>
      </c>
      <c r="P71" s="22">
        <f>('Ratios Calculated fix'!P71-'Ratios Calculated fix'!P$428)/('Ratios Calculated fix'!P$429-'Ratios Calculated fix'!P$428)</f>
        <v>1.0540640503593986E-2</v>
      </c>
      <c r="Q71" s="22">
        <f>('Ratios Calculated fix'!Q71-'Ratios Calculated fix'!Q$428)/('Ratios Calculated fix'!Q$429-'Ratios Calculated fix'!Q$428)</f>
        <v>0.87208687312608091</v>
      </c>
      <c r="R71" s="22">
        <f>('Ratios Calculated fix'!R71-'Ratios Calculated fix'!R$428)/('Ratios Calculated fix'!R$429-'Ratios Calculated fix'!R$428)</f>
        <v>0.1582821817015542</v>
      </c>
      <c r="S71" s="22">
        <f>('Ratios Calculated fix'!S71-'Ratios Calculated fix'!S$428)/('Ratios Calculated fix'!S$429-'Ratios Calculated fix'!S$428)</f>
        <v>4.8924188695500066E-3</v>
      </c>
      <c r="T71" s="22">
        <f>('Ratios Calculated fix'!T71-'Ratios Calculated fix'!T$428)/('Ratios Calculated fix'!T$429-'Ratios Calculated fix'!T$428)</f>
        <v>0.15908655150665157</v>
      </c>
      <c r="U71" s="22">
        <f>('Ratios Calculated fix'!U71-'Ratios Calculated fix'!U$428)/('Ratios Calculated fix'!U$429-'Ratios Calculated fix'!U$428)</f>
        <v>0.81402114423081706</v>
      </c>
      <c r="V71" s="22">
        <f>('Ratios Calculated fix'!V71-'Ratios Calculated fix'!V$428)/('Ratios Calculated fix'!V$429-'Ratios Calculated fix'!V$428)</f>
        <v>0.70861348111517342</v>
      </c>
      <c r="W71" s="22">
        <f>('Ratios Calculated fix'!W71-'Ratios Calculated fix'!W$428)/('Ratios Calculated fix'!W$429-'Ratios Calculated fix'!W$428)</f>
        <v>0.82719179574437485</v>
      </c>
      <c r="X71" s="22">
        <f>('Ratios Calculated fix'!X71-'Ratios Calculated fix'!X$428)/('Ratios Calculated fix'!X$429-'Ratios Calculated fix'!X$428)</f>
        <v>2.4069972738538694E-2</v>
      </c>
      <c r="Y71" s="22">
        <f>('Ratios Calculated fix'!Y71-'Ratios Calculated fix'!Y$428)/('Ratios Calculated fix'!Y$429-'Ratios Calculated fix'!Y$428)</f>
        <v>0.45003049527922023</v>
      </c>
      <c r="Z71" s="22">
        <f>('Ratios Calculated fix'!Z71-'Ratios Calculated fix'!Z$428)/('Ratios Calculated fix'!Z$429-'Ratios Calculated fix'!Z$428)</f>
        <v>0.97593002726146139</v>
      </c>
      <c r="AA71" s="22">
        <f>('Ratios Calculated fix'!AA71-'Ratios Calculated fix'!AA$428)/('Ratios Calculated fix'!AA$429-'Ratios Calculated fix'!AA$428)</f>
        <v>0.42039183218466841</v>
      </c>
      <c r="AB71" s="22">
        <f>('Ratios Calculated fix'!AB71-'Ratios Calculated fix'!AB$428)/('Ratios Calculated fix'!AB$429-'Ratios Calculated fix'!AB$428)</f>
        <v>0.81848494714895847</v>
      </c>
      <c r="AC71" s="22">
        <f>('Ratios Calculated fix'!AC71-'Ratios Calculated fix'!AC$428)/('Ratios Calculated fix'!AC$429-'Ratios Calculated fix'!AC$428)</f>
        <v>0.64523752980806992</v>
      </c>
      <c r="AD71" s="22">
        <f>('Ratios Calculated fix'!AD71-'Ratios Calculated fix'!AD$428)/('Ratios Calculated fix'!AD$429-'Ratios Calculated fix'!AD$428)</f>
        <v>0.64551395811818979</v>
      </c>
      <c r="AE71" s="22">
        <f>('Ratios Calculated fix'!AE71-'Ratios Calculated fix'!AE$428)/('Ratios Calculated fix'!AE$429-'Ratios Calculated fix'!AE$428)</f>
        <v>0.47529544160441139</v>
      </c>
      <c r="AF71" s="22">
        <f>('Ratios Calculated fix'!AF71-'Ratios Calculated fix'!AF$428)/('Ratios Calculated fix'!AF$429-'Ratios Calculated fix'!AF$428)</f>
        <v>0.36440399972259852</v>
      </c>
      <c r="AG71" s="22" t="e">
        <f>('Ratios Calculated fix'!AG71-'Ratios Calculated fix'!AG$428)/('Ratios Calculated fix'!AG$429-'Ratios Calculated fix'!AG$428)</f>
        <v>#DIV/0!</v>
      </c>
      <c r="AH71" s="22" t="e">
        <f>('Ratios Calculated fix'!AH71-'Ratios Calculated fix'!AH$428)/('Ratios Calculated fix'!AH$429-'Ratios Calculated fix'!AH$428)</f>
        <v>#DIV/0!</v>
      </c>
      <c r="AI71" s="22">
        <f>('Ratios Calculated fix'!AI71-'Ratios Calculated fix'!AI$428)/('Ratios Calculated fix'!AI$429-'Ratios Calculated fix'!AI$428)</f>
        <v>0.54575899416604723</v>
      </c>
      <c r="AJ71" s="22">
        <f>('Ratios Calculated fix'!AJ71-'Ratios Calculated fix'!AJ$428)/('Ratios Calculated fix'!AJ$429-'Ratios Calculated fix'!AJ$428)</f>
        <v>0.31404032078201299</v>
      </c>
      <c r="AK71" s="22" t="e">
        <f>('Ratios Calculated fix'!AK71-'Ratios Calculated fix'!AK$428)/('Ratios Calculated fix'!AK$429-'Ratios Calculated fix'!AK$428)</f>
        <v>#DIV/0!</v>
      </c>
      <c r="AL71" s="22" t="e">
        <f>('Ratios Calculated fix'!AL71-'Ratios Calculated fix'!AL$428)/('Ratios Calculated fix'!AL$429-'Ratios Calculated fix'!AL$428)</f>
        <v>#DIV/0!</v>
      </c>
      <c r="AM71" s="22">
        <f>('Ratios Calculated fix'!AM71-'Ratios Calculated fix'!AM$428)/('Ratios Calculated fix'!AM$429-'Ratios Calculated fix'!AM$428)</f>
        <v>0.7085977585113421</v>
      </c>
      <c r="AN71" s="22">
        <f>('Ratios Calculated fix'!AN71-'Ratios Calculated fix'!AN$428)/('Ratios Calculated fix'!AN$429-'Ratios Calculated fix'!AN$428)</f>
        <v>0.80422355514611865</v>
      </c>
      <c r="AO71" s="22">
        <f>('Ratios Calculated fix'!AO71-'Ratios Calculated fix'!AO$428)/('Ratios Calculated fix'!AO$429-'Ratios Calculated fix'!AO$428)</f>
        <v>1.8835516969264422E-2</v>
      </c>
      <c r="AP71" s="22">
        <f>('Ratios Calculated fix'!AP71-'Ratios Calculated fix'!AP$428)/('Ratios Calculated fix'!AP$429-'Ratios Calculated fix'!AP$428)</f>
        <v>0.35444838249569371</v>
      </c>
      <c r="AQ71" s="22">
        <f>('Ratios Calculated fix'!AQ71-'Ratios Calculated fix'!AQ$428)/('Ratios Calculated fix'!AQ$429-'Ratios Calculated fix'!AQ$428)</f>
        <v>0.59063296745198968</v>
      </c>
      <c r="AR71" s="22">
        <f>('Ratios Calculated fix'!AR71-'Ratios Calculated fix'!AR$428)/('Ratios Calculated fix'!AR$429-'Ratios Calculated fix'!AR$428)</f>
        <v>0.70313237449485921</v>
      </c>
      <c r="AS71" s="22">
        <f>('Ratios Calculated fix'!AS71-'Ratios Calculated fix'!AS$428)/('Ratios Calculated fix'!AS$429-'Ratios Calculated fix'!AS$428)</f>
        <v>0.33887085719572768</v>
      </c>
      <c r="AT71" s="22">
        <f>('Ratios Calculated fix'!AT71-'Ratios Calculated fix'!AT$428)/('Ratios Calculated fix'!AT$429-'Ratios Calculated fix'!AT$428)</f>
        <v>0.36580047914708125</v>
      </c>
      <c r="AU71" s="22">
        <f>('Ratios Calculated fix'!AU71-'Ratios Calculated fix'!AU$428)/('Ratios Calculated fix'!AU$429-'Ratios Calculated fix'!AU$428)</f>
        <v>0.28848394189726884</v>
      </c>
      <c r="AV71" s="22" t="e">
        <f>('Ratios Calculated fix'!AV71-'Ratios Calculated fix'!AV$428)/('Ratios Calculated fix'!AV$429-'Ratios Calculated fix'!AV$428)</f>
        <v>#DIV/0!</v>
      </c>
      <c r="AW71" s="22" t="e">
        <f>('Ratios Calculated fix'!AW71-'Ratios Calculated fix'!AW$428)/('Ratios Calculated fix'!AW$429-'Ratios Calculated fix'!AW$428)</f>
        <v>#DIV/0!</v>
      </c>
      <c r="AX71" s="22" t="e">
        <f>('Ratios Calculated fix'!AX71-'Ratios Calculated fix'!AX$428)/('Ratios Calculated fix'!AX$429-'Ratios Calculated fix'!AX$428)</f>
        <v>#DIV/0!</v>
      </c>
      <c r="AY71" s="22">
        <f>('Ratios Calculated fix'!AY71-'Ratios Calculated fix'!AY$428)/('Ratios Calculated fix'!AY$429-'Ratios Calculated fix'!AY$428)</f>
        <v>0.74949355953755337</v>
      </c>
      <c r="AZ71" s="22">
        <f>('Ratios Calculated fix'!AZ71-'Ratios Calculated fix'!AZ$428)/('Ratios Calculated fix'!AZ$429-'Ratios Calculated fix'!AZ$428)</f>
        <v>0.7736261890740137</v>
      </c>
      <c r="BA71" s="22">
        <f>('Ratios Calculated fix'!BA71-'Ratios Calculated fix'!BA$428)/('Ratios Calculated fix'!BA$429-'Ratios Calculated fix'!BA$428)</f>
        <v>0.22225433229873678</v>
      </c>
      <c r="BB71" s="22" t="e">
        <f>('Ratios Calculated fix'!BB71-'Ratios Calculated fix'!BB$428)/('Ratios Calculated fix'!BB$429-'Ratios Calculated fix'!BB$428)</f>
        <v>#DIV/0!</v>
      </c>
      <c r="BC71" s="22">
        <f>('Ratios Calculated fix'!BC71-'Ratios Calculated fix'!BC$428)/('Ratios Calculated fix'!BC$429-'Ratios Calculated fix'!BC$428)</f>
        <v>0.10608989290825582</v>
      </c>
    </row>
    <row r="72" spans="1:55" x14ac:dyDescent="0.2">
      <c r="A72" s="3" t="s">
        <v>251</v>
      </c>
      <c r="B72" s="3" t="s">
        <v>252</v>
      </c>
      <c r="C72" s="3" t="s">
        <v>45</v>
      </c>
      <c r="D72" s="3">
        <v>288836</v>
      </c>
      <c r="E72" s="3" t="s">
        <v>16</v>
      </c>
      <c r="F72" s="3">
        <v>2019</v>
      </c>
      <c r="G72" s="3" t="s">
        <v>17</v>
      </c>
      <c r="H72" s="4">
        <v>43799</v>
      </c>
      <c r="I72" s="4">
        <v>43858</v>
      </c>
      <c r="J72" s="4">
        <v>43858</v>
      </c>
      <c r="K72" s="5">
        <v>687000000</v>
      </c>
      <c r="L72" s="5">
        <v>689000000</v>
      </c>
      <c r="M72" s="3" t="s">
        <v>253</v>
      </c>
      <c r="N72" s="21">
        <f>('Ratios Calculated fix'!N72-'Ratios Calculated fix'!N$428)/('Ratios Calculated fix'!N$429-'Ratios Calculated fix'!N$428)</f>
        <v>7.9790057853370462E-3</v>
      </c>
      <c r="O72" s="22">
        <f>('Ratios Calculated fix'!O72-'Ratios Calculated fix'!O$428)/('Ratios Calculated fix'!O$429-'Ratios Calculated fix'!O$428)</f>
        <v>6.267981910288903E-3</v>
      </c>
      <c r="P72" s="22">
        <f>('Ratios Calculated fix'!P72-'Ratios Calculated fix'!P$428)/('Ratios Calculated fix'!P$429-'Ratios Calculated fix'!P$428)</f>
        <v>5.8602192973384844E-3</v>
      </c>
      <c r="Q72" s="22">
        <f>('Ratios Calculated fix'!Q72-'Ratios Calculated fix'!Q$428)/('Ratios Calculated fix'!Q$429-'Ratios Calculated fix'!Q$428)</f>
        <v>0.86886815189955469</v>
      </c>
      <c r="R72" s="22">
        <f>('Ratios Calculated fix'!R72-'Ratios Calculated fix'!R$428)/('Ratios Calculated fix'!R$429-'Ratios Calculated fix'!R$428)</f>
        <v>8.5744731659757198E-2</v>
      </c>
      <c r="S72" s="22">
        <f>('Ratios Calculated fix'!S72-'Ratios Calculated fix'!S$428)/('Ratios Calculated fix'!S$429-'Ratios Calculated fix'!S$428)</f>
        <v>7.6286272471349753E-2</v>
      </c>
      <c r="T72" s="22">
        <f>('Ratios Calculated fix'!T72-'Ratios Calculated fix'!T$428)/('Ratios Calculated fix'!T$429-'Ratios Calculated fix'!T$428)</f>
        <v>7.2893662172628909E-2</v>
      </c>
      <c r="U72" s="22">
        <f>('Ratios Calculated fix'!U72-'Ratios Calculated fix'!U$428)/('Ratios Calculated fix'!U$429-'Ratios Calculated fix'!U$428)</f>
        <v>0.80902952585335652</v>
      </c>
      <c r="V72" s="22">
        <f>('Ratios Calculated fix'!V72-'Ratios Calculated fix'!V$428)/('Ratios Calculated fix'!V$429-'Ratios Calculated fix'!V$428)</f>
        <v>0.71043924761200672</v>
      </c>
      <c r="W72" s="22">
        <f>('Ratios Calculated fix'!W72-'Ratios Calculated fix'!W$428)/('Ratios Calculated fix'!W$429-'Ratios Calculated fix'!W$428)</f>
        <v>0.82116738702261283</v>
      </c>
      <c r="X72" s="22">
        <f>('Ratios Calculated fix'!X72-'Ratios Calculated fix'!X$428)/('Ratios Calculated fix'!X$429-'Ratios Calculated fix'!X$428)</f>
        <v>3.6583915230252076E-2</v>
      </c>
      <c r="Y72" s="22">
        <f>('Ratios Calculated fix'!Y72-'Ratios Calculated fix'!Y$428)/('Ratios Calculated fix'!Y$429-'Ratios Calculated fix'!Y$428)</f>
        <v>0.48717873571681647</v>
      </c>
      <c r="Z72" s="22">
        <f>('Ratios Calculated fix'!Z72-'Ratios Calculated fix'!Z$428)/('Ratios Calculated fix'!Z$429-'Ratios Calculated fix'!Z$428)</f>
        <v>0.96341608476974794</v>
      </c>
      <c r="AA72" s="22">
        <f>('Ratios Calculated fix'!AA72-'Ratios Calculated fix'!AA$428)/('Ratios Calculated fix'!AA$429-'Ratios Calculated fix'!AA$428)</f>
        <v>0.10367057349088275</v>
      </c>
      <c r="AB72" s="22">
        <f>('Ratios Calculated fix'!AB72-'Ratios Calculated fix'!AB$428)/('Ratios Calculated fix'!AB$429-'Ratios Calculated fix'!AB$428)</f>
        <v>0.90504259382630492</v>
      </c>
      <c r="AC72" s="22">
        <f>('Ratios Calculated fix'!AC72-'Ratios Calculated fix'!AC$428)/('Ratios Calculated fix'!AC$429-'Ratios Calculated fix'!AC$428)</f>
        <v>0.36191139025608249</v>
      </c>
      <c r="AD72" s="22">
        <f>('Ratios Calculated fix'!AD72-'Ratios Calculated fix'!AD$428)/('Ratios Calculated fix'!AD$429-'Ratios Calculated fix'!AD$428)</f>
        <v>0.35170310055318393</v>
      </c>
      <c r="AE72" s="22">
        <f>('Ratios Calculated fix'!AE72-'Ratios Calculated fix'!AE$428)/('Ratios Calculated fix'!AE$429-'Ratios Calculated fix'!AE$428)</f>
        <v>0.33729552945443847</v>
      </c>
      <c r="AF72" s="22">
        <f>('Ratios Calculated fix'!AF72-'Ratios Calculated fix'!AF$428)/('Ratios Calculated fix'!AF$429-'Ratios Calculated fix'!AF$428)</f>
        <v>0.37041922423548512</v>
      </c>
      <c r="AG72" s="22" t="e">
        <f>('Ratios Calculated fix'!AG72-'Ratios Calculated fix'!AG$428)/('Ratios Calculated fix'!AG$429-'Ratios Calculated fix'!AG$428)</f>
        <v>#DIV/0!</v>
      </c>
      <c r="AH72" s="22" t="e">
        <f>('Ratios Calculated fix'!AH72-'Ratios Calculated fix'!AH$428)/('Ratios Calculated fix'!AH$429-'Ratios Calculated fix'!AH$428)</f>
        <v>#DIV/0!</v>
      </c>
      <c r="AI72" s="22">
        <f>('Ratios Calculated fix'!AI72-'Ratios Calculated fix'!AI$428)/('Ratios Calculated fix'!AI$429-'Ratios Calculated fix'!AI$428)</f>
        <v>0.55010867288313303</v>
      </c>
      <c r="AJ72" s="22">
        <f>('Ratios Calculated fix'!AJ72-'Ratios Calculated fix'!AJ$428)/('Ratios Calculated fix'!AJ$429-'Ratios Calculated fix'!AJ$428)</f>
        <v>0.17560120344089328</v>
      </c>
      <c r="AK72" s="22" t="e">
        <f>('Ratios Calculated fix'!AK72-'Ratios Calculated fix'!AK$428)/('Ratios Calculated fix'!AK$429-'Ratios Calculated fix'!AK$428)</f>
        <v>#DIV/0!</v>
      </c>
      <c r="AL72" s="22" t="e">
        <f>('Ratios Calculated fix'!AL72-'Ratios Calculated fix'!AL$428)/('Ratios Calculated fix'!AL$429-'Ratios Calculated fix'!AL$428)</f>
        <v>#DIV/0!</v>
      </c>
      <c r="AM72" s="22">
        <f>('Ratios Calculated fix'!AM72-'Ratios Calculated fix'!AM$428)/('Ratios Calculated fix'!AM$429-'Ratios Calculated fix'!AM$428)</f>
        <v>0.70982961661765909</v>
      </c>
      <c r="AN72" s="22">
        <f>('Ratios Calculated fix'!AN72-'Ratios Calculated fix'!AN$428)/('Ratios Calculated fix'!AN$429-'Ratios Calculated fix'!AN$428)</f>
        <v>0.80478587138553626</v>
      </c>
      <c r="AO72" s="22">
        <f>('Ratios Calculated fix'!AO72-'Ratios Calculated fix'!AO$428)/('Ratios Calculated fix'!AO$429-'Ratios Calculated fix'!AO$428)</f>
        <v>8.7931140769817021E-2</v>
      </c>
      <c r="AP72" s="22">
        <f>('Ratios Calculated fix'!AP72-'Ratios Calculated fix'!AP$428)/('Ratios Calculated fix'!AP$429-'Ratios Calculated fix'!AP$428)</f>
        <v>0.35763950878240797</v>
      </c>
      <c r="AQ72" s="22">
        <f>('Ratios Calculated fix'!AQ72-'Ratios Calculated fix'!AQ$428)/('Ratios Calculated fix'!AQ$429-'Ratios Calculated fix'!AQ$428)</f>
        <v>0.64805519554427382</v>
      </c>
      <c r="AR72" s="22">
        <f>('Ratios Calculated fix'!AR72-'Ratios Calculated fix'!AR$428)/('Ratios Calculated fix'!AR$429-'Ratios Calculated fix'!AR$428)</f>
        <v>0.46719520775611351</v>
      </c>
      <c r="AS72" s="22">
        <f>('Ratios Calculated fix'!AS72-'Ratios Calculated fix'!AS$428)/('Ratios Calculated fix'!AS$429-'Ratios Calculated fix'!AS$428)</f>
        <v>0.36772322267295904</v>
      </c>
      <c r="AT72" s="22">
        <f>('Ratios Calculated fix'!AT72-'Ratios Calculated fix'!AT$428)/('Ratios Calculated fix'!AT$429-'Ratios Calculated fix'!AT$428)</f>
        <v>0.4626682537986137</v>
      </c>
      <c r="AU72" s="22">
        <f>('Ratios Calculated fix'!AU72-'Ratios Calculated fix'!AU$428)/('Ratios Calculated fix'!AU$429-'Ratios Calculated fix'!AU$428)</f>
        <v>0.25169840838635554</v>
      </c>
      <c r="AV72" s="22" t="e">
        <f>('Ratios Calculated fix'!AV72-'Ratios Calculated fix'!AV$428)/('Ratios Calculated fix'!AV$429-'Ratios Calculated fix'!AV$428)</f>
        <v>#DIV/0!</v>
      </c>
      <c r="AW72" s="22" t="e">
        <f>('Ratios Calculated fix'!AW72-'Ratios Calculated fix'!AW$428)/('Ratios Calculated fix'!AW$429-'Ratios Calculated fix'!AW$428)</f>
        <v>#DIV/0!</v>
      </c>
      <c r="AX72" s="22" t="e">
        <f>('Ratios Calculated fix'!AX72-'Ratios Calculated fix'!AX$428)/('Ratios Calculated fix'!AX$429-'Ratios Calculated fix'!AX$428)</f>
        <v>#DIV/0!</v>
      </c>
      <c r="AY72" s="22">
        <f>('Ratios Calculated fix'!AY72-'Ratios Calculated fix'!AY$428)/('Ratios Calculated fix'!AY$429-'Ratios Calculated fix'!AY$428)</f>
        <v>0.74607558889913239</v>
      </c>
      <c r="AZ72" s="22">
        <f>('Ratios Calculated fix'!AZ72-'Ratios Calculated fix'!AZ$428)/('Ratios Calculated fix'!AZ$429-'Ratios Calculated fix'!AZ$428)</f>
        <v>0.76958994693665073</v>
      </c>
      <c r="BA72" s="22">
        <f>('Ratios Calculated fix'!BA72-'Ratios Calculated fix'!BA$428)/('Ratios Calculated fix'!BA$429-'Ratios Calculated fix'!BA$428)</f>
        <v>0.22127355608693436</v>
      </c>
      <c r="BB72" s="22" t="e">
        <f>('Ratios Calculated fix'!BB72-'Ratios Calculated fix'!BB$428)/('Ratios Calculated fix'!BB$429-'Ratios Calculated fix'!BB$428)</f>
        <v>#DIV/0!</v>
      </c>
      <c r="BC72" s="22">
        <f>('Ratios Calculated fix'!BC72-'Ratios Calculated fix'!BC$428)/('Ratios Calculated fix'!BC$429-'Ratios Calculated fix'!BC$428)</f>
        <v>0.14935368663014939</v>
      </c>
    </row>
    <row r="73" spans="1:55" x14ac:dyDescent="0.2">
      <c r="A73" s="3" t="s">
        <v>239</v>
      </c>
      <c r="B73" s="3" t="s">
        <v>240</v>
      </c>
      <c r="C73" s="3" t="s">
        <v>34</v>
      </c>
      <c r="D73" s="3">
        <v>107614</v>
      </c>
      <c r="E73" s="3" t="s">
        <v>16</v>
      </c>
      <c r="F73" s="3">
        <v>2019</v>
      </c>
      <c r="G73" s="3" t="s">
        <v>17</v>
      </c>
      <c r="H73" s="4">
        <v>43830</v>
      </c>
      <c r="I73" s="4">
        <v>43885</v>
      </c>
      <c r="J73" s="4">
        <v>43885</v>
      </c>
      <c r="K73" s="5">
        <v>273402000</v>
      </c>
      <c r="L73" s="5">
        <v>279725000</v>
      </c>
      <c r="M73" s="3" t="s">
        <v>241</v>
      </c>
      <c r="N73" s="21">
        <f>('Ratios Calculated fix'!N73-'Ratios Calculated fix'!N$428)/('Ratios Calculated fix'!N$429-'Ratios Calculated fix'!N$428)</f>
        <v>6.3327223163049465E-2</v>
      </c>
      <c r="O73" s="22">
        <f>('Ratios Calculated fix'!O73-'Ratios Calculated fix'!O$428)/('Ratios Calculated fix'!O$429-'Ratios Calculated fix'!O$428)</f>
        <v>6.0292045495232663E-2</v>
      </c>
      <c r="P73" s="22">
        <f>('Ratios Calculated fix'!P73-'Ratios Calculated fix'!P$428)/('Ratios Calculated fix'!P$429-'Ratios Calculated fix'!P$428)</f>
        <v>0.10829508070723085</v>
      </c>
      <c r="Q73" s="22">
        <f>('Ratios Calculated fix'!Q73-'Ratios Calculated fix'!Q$428)/('Ratios Calculated fix'!Q$429-'Ratios Calculated fix'!Q$428)</f>
        <v>0.86856184458860508</v>
      </c>
      <c r="R73" s="22">
        <f>('Ratios Calculated fix'!R73-'Ratios Calculated fix'!R$428)/('Ratios Calculated fix'!R$429-'Ratios Calculated fix'!R$428)</f>
        <v>3.462141133851495E-2</v>
      </c>
      <c r="S73" s="22">
        <f>('Ratios Calculated fix'!S73-'Ratios Calculated fix'!S$428)/('Ratios Calculated fix'!S$429-'Ratios Calculated fix'!S$428)</f>
        <v>0</v>
      </c>
      <c r="T73" s="22">
        <f>('Ratios Calculated fix'!T73-'Ratios Calculated fix'!T$428)/('Ratios Calculated fix'!T$429-'Ratios Calculated fix'!T$428)</f>
        <v>3.4990446275066658E-2</v>
      </c>
      <c r="U73" s="22">
        <f>('Ratios Calculated fix'!U73-'Ratios Calculated fix'!U$428)/('Ratios Calculated fix'!U$429-'Ratios Calculated fix'!U$428)</f>
        <v>0.80789767820835245</v>
      </c>
      <c r="V73" s="22">
        <f>('Ratios Calculated fix'!V73-'Ratios Calculated fix'!V$428)/('Ratios Calculated fix'!V$429-'Ratios Calculated fix'!V$428)</f>
        <v>0.70833495319453676</v>
      </c>
      <c r="W73" s="22">
        <f>('Ratios Calculated fix'!W73-'Ratios Calculated fix'!W$428)/('Ratios Calculated fix'!W$429-'Ratios Calculated fix'!W$428)</f>
        <v>0.82018986037600272</v>
      </c>
      <c r="X73" s="22">
        <f>('Ratios Calculated fix'!X73-'Ratios Calculated fix'!X$428)/('Ratios Calculated fix'!X$429-'Ratios Calculated fix'!X$428)</f>
        <v>0.29937489237214215</v>
      </c>
      <c r="Y73" s="22">
        <f>('Ratios Calculated fix'!Y73-'Ratios Calculated fix'!Y$428)/('Ratios Calculated fix'!Y$429-'Ratios Calculated fix'!Y$428)</f>
        <v>0.51923453940157649</v>
      </c>
      <c r="Z73" s="22">
        <f>('Ratios Calculated fix'!Z73-'Ratios Calculated fix'!Z$428)/('Ratios Calculated fix'!Z$429-'Ratios Calculated fix'!Z$428)</f>
        <v>0.7006251076278579</v>
      </c>
      <c r="AA73" s="22">
        <f>('Ratios Calculated fix'!AA73-'Ratios Calculated fix'!AA$428)/('Ratios Calculated fix'!AA$429-'Ratios Calculated fix'!AA$428)</f>
        <v>0.31625571297830762</v>
      </c>
      <c r="AB73" s="22">
        <f>('Ratios Calculated fix'!AB73-'Ratios Calculated fix'!AB$428)/('Ratios Calculated fix'!AB$429-'Ratios Calculated fix'!AB$428)</f>
        <v>0.92395983014593919</v>
      </c>
      <c r="AC73" s="22">
        <f>('Ratios Calculated fix'!AC73-'Ratios Calculated fix'!AC$428)/('Ratios Calculated fix'!AC$429-'Ratios Calculated fix'!AC$428)</f>
        <v>0.88263488746900631</v>
      </c>
      <c r="AD73" s="22">
        <f>('Ratios Calculated fix'!AD73-'Ratios Calculated fix'!AD$428)/('Ratios Calculated fix'!AD$429-'Ratios Calculated fix'!AD$428)</f>
        <v>0.30912811019265468</v>
      </c>
      <c r="AE73" s="22">
        <f>('Ratios Calculated fix'!AE73-'Ratios Calculated fix'!AE$428)/('Ratios Calculated fix'!AE$429-'Ratios Calculated fix'!AE$428)</f>
        <v>0.40336040819061392</v>
      </c>
      <c r="AF73" s="22">
        <f>('Ratios Calculated fix'!AF73-'Ratios Calculated fix'!AF$428)/('Ratios Calculated fix'!AF$429-'Ratios Calculated fix'!AF$428)</f>
        <v>0.49053981915361655</v>
      </c>
      <c r="AG73" s="22" t="e">
        <f>('Ratios Calculated fix'!AG73-'Ratios Calculated fix'!AG$428)/('Ratios Calculated fix'!AG$429-'Ratios Calculated fix'!AG$428)</f>
        <v>#DIV/0!</v>
      </c>
      <c r="AH73" s="22" t="e">
        <f>('Ratios Calculated fix'!AH73-'Ratios Calculated fix'!AH$428)/('Ratios Calculated fix'!AH$429-'Ratios Calculated fix'!AH$428)</f>
        <v>#DIV/0!</v>
      </c>
      <c r="AI73" s="22">
        <f>('Ratios Calculated fix'!AI73-'Ratios Calculated fix'!AI$428)/('Ratios Calculated fix'!AI$429-'Ratios Calculated fix'!AI$428)</f>
        <v>0.53459237721932806</v>
      </c>
      <c r="AJ73" s="22">
        <f>('Ratios Calculated fix'!AJ73-'Ratios Calculated fix'!AJ$428)/('Ratios Calculated fix'!AJ$429-'Ratios Calculated fix'!AJ$428)</f>
        <v>0.2589953088223651</v>
      </c>
      <c r="AK73" s="22" t="e">
        <f>('Ratios Calculated fix'!AK73-'Ratios Calculated fix'!AK$428)/('Ratios Calculated fix'!AK$429-'Ratios Calculated fix'!AK$428)</f>
        <v>#DIV/0!</v>
      </c>
      <c r="AL73" s="22" t="e">
        <f>('Ratios Calculated fix'!AL73-'Ratios Calculated fix'!AL$428)/('Ratios Calculated fix'!AL$429-'Ratios Calculated fix'!AL$428)</f>
        <v>#DIV/0!</v>
      </c>
      <c r="AM73" s="22">
        <f>('Ratios Calculated fix'!AM73-'Ratios Calculated fix'!AM$428)/('Ratios Calculated fix'!AM$429-'Ratios Calculated fix'!AM$428)</f>
        <v>0.71912444488827221</v>
      </c>
      <c r="AN73" s="22">
        <f>('Ratios Calculated fix'!AN73-'Ratios Calculated fix'!AN$428)/('Ratios Calculated fix'!AN$429-'Ratios Calculated fix'!AN$428)</f>
        <v>0.80538630223016328</v>
      </c>
      <c r="AO73" s="22">
        <f>('Ratios Calculated fix'!AO73-'Ratios Calculated fix'!AO$428)/('Ratios Calculated fix'!AO$429-'Ratios Calculated fix'!AO$428)</f>
        <v>0.13964595580300596</v>
      </c>
      <c r="AP73" s="22">
        <f>('Ratios Calculated fix'!AP73-'Ratios Calculated fix'!AP$428)/('Ratios Calculated fix'!AP$429-'Ratios Calculated fix'!AP$428)</f>
        <v>0.36242304622641136</v>
      </c>
      <c r="AQ73" s="22">
        <f>('Ratios Calculated fix'!AQ73-'Ratios Calculated fix'!AQ$428)/('Ratios Calculated fix'!AQ$429-'Ratios Calculated fix'!AQ$428)</f>
        <v>0.92713738554216307</v>
      </c>
      <c r="AR73" s="22">
        <f>('Ratios Calculated fix'!AR73-'Ratios Calculated fix'!AR$428)/('Ratios Calculated fix'!AR$429-'Ratios Calculated fix'!AR$428)</f>
        <v>0.52387425122645759</v>
      </c>
      <c r="AS73" s="22">
        <f>('Ratios Calculated fix'!AS73-'Ratios Calculated fix'!AS$428)/('Ratios Calculated fix'!AS$429-'Ratios Calculated fix'!AS$428)</f>
        <v>0.31612086685635032</v>
      </c>
      <c r="AT73" s="22">
        <f>('Ratios Calculated fix'!AT73-'Ratios Calculated fix'!AT$428)/('Ratios Calculated fix'!AT$429-'Ratios Calculated fix'!AT$428)</f>
        <v>0.6431867700153665</v>
      </c>
      <c r="AU73" s="22">
        <f>('Ratios Calculated fix'!AU73-'Ratios Calculated fix'!AU$428)/('Ratios Calculated fix'!AU$429-'Ratios Calculated fix'!AU$428)</f>
        <v>0.36299286781407436</v>
      </c>
      <c r="AV73" s="22" t="e">
        <f>('Ratios Calculated fix'!AV73-'Ratios Calculated fix'!AV$428)/('Ratios Calculated fix'!AV$429-'Ratios Calculated fix'!AV$428)</f>
        <v>#DIV/0!</v>
      </c>
      <c r="AW73" s="22" t="e">
        <f>('Ratios Calculated fix'!AW73-'Ratios Calculated fix'!AW$428)/('Ratios Calculated fix'!AW$429-'Ratios Calculated fix'!AW$428)</f>
        <v>#DIV/0!</v>
      </c>
      <c r="AX73" s="22" t="e">
        <f>('Ratios Calculated fix'!AX73-'Ratios Calculated fix'!AX$428)/('Ratios Calculated fix'!AX$429-'Ratios Calculated fix'!AX$428)</f>
        <v>#DIV/0!</v>
      </c>
      <c r="AY73" s="22">
        <f>('Ratios Calculated fix'!AY73-'Ratios Calculated fix'!AY$428)/('Ratios Calculated fix'!AY$429-'Ratios Calculated fix'!AY$428)</f>
        <v>0.74471314402514066</v>
      </c>
      <c r="AZ73" s="22">
        <f>('Ratios Calculated fix'!AZ73-'Ratios Calculated fix'!AZ$428)/('Ratios Calculated fix'!AZ$429-'Ratios Calculated fix'!AZ$428)</f>
        <v>0.76657838372276488</v>
      </c>
      <c r="BA73" s="22">
        <f>('Ratios Calculated fix'!BA73-'Ratios Calculated fix'!BA$428)/('Ratios Calculated fix'!BA$429-'Ratios Calculated fix'!BA$428)</f>
        <v>0.22200222569474087</v>
      </c>
      <c r="BB73" s="22" t="e">
        <f>('Ratios Calculated fix'!BB73-'Ratios Calculated fix'!BB$428)/('Ratios Calculated fix'!BB$429-'Ratios Calculated fix'!BB$428)</f>
        <v>#DIV/0!</v>
      </c>
      <c r="BC73" s="22">
        <f>('Ratios Calculated fix'!BC73-'Ratios Calculated fix'!BC$428)/('Ratios Calculated fix'!BC$429-'Ratios Calculated fix'!BC$428)</f>
        <v>0.23577582138695219</v>
      </c>
    </row>
    <row r="74" spans="1:55" x14ac:dyDescent="0.2">
      <c r="A74" s="3" t="s">
        <v>263</v>
      </c>
      <c r="B74" s="3" t="s">
        <v>263</v>
      </c>
      <c r="C74" s="3" t="s">
        <v>34</v>
      </c>
      <c r="D74" s="3">
        <v>683318</v>
      </c>
      <c r="E74" s="3" t="s">
        <v>16</v>
      </c>
      <c r="F74" s="3">
        <v>2019</v>
      </c>
      <c r="G74" s="3" t="s">
        <v>17</v>
      </c>
      <c r="H74" s="4">
        <v>43830</v>
      </c>
      <c r="I74" s="4">
        <v>43889</v>
      </c>
      <c r="J74" s="4">
        <v>43889</v>
      </c>
      <c r="K74" s="5">
        <v>143200000</v>
      </c>
      <c r="L74" s="5">
        <v>146500000</v>
      </c>
      <c r="M74" s="3" t="s">
        <v>264</v>
      </c>
      <c r="N74" s="21">
        <f>('Ratios Calculated fix'!N74-'Ratios Calculated fix'!N$428)/('Ratios Calculated fix'!N$429-'Ratios Calculated fix'!N$428)</f>
        <v>4.5124387445612049E-2</v>
      </c>
      <c r="O74" s="22">
        <f>('Ratios Calculated fix'!O74-'Ratios Calculated fix'!O$428)/('Ratios Calculated fix'!O$429-'Ratios Calculated fix'!O$428)</f>
        <v>3.8722029030036915E-2</v>
      </c>
      <c r="P74" s="22">
        <f>('Ratios Calculated fix'!P74-'Ratios Calculated fix'!P$428)/('Ratios Calculated fix'!P$429-'Ratios Calculated fix'!P$428)</f>
        <v>4.5544220377397729E-3</v>
      </c>
      <c r="Q74" s="22">
        <f>('Ratios Calculated fix'!Q74-'Ratios Calculated fix'!Q$428)/('Ratios Calculated fix'!Q$429-'Ratios Calculated fix'!Q$428)</f>
        <v>0.88002898641470972</v>
      </c>
      <c r="R74" s="22">
        <f>('Ratios Calculated fix'!R74-'Ratios Calculated fix'!R$428)/('Ratios Calculated fix'!R$429-'Ratios Calculated fix'!R$428)</f>
        <v>0.13930047736725748</v>
      </c>
      <c r="S74" s="22">
        <f>('Ratios Calculated fix'!S74-'Ratios Calculated fix'!S$428)/('Ratios Calculated fix'!S$429-'Ratios Calculated fix'!S$428)</f>
        <v>8.0203994788362945E-3</v>
      </c>
      <c r="T74" s="22">
        <f>('Ratios Calculated fix'!T74-'Ratios Calculated fix'!T$428)/('Ratios Calculated fix'!T$429-'Ratios Calculated fix'!T$428)</f>
        <v>0.13933810788175516</v>
      </c>
      <c r="U74" s="22">
        <f>('Ratios Calculated fix'!U74-'Ratios Calculated fix'!U$428)/('Ratios Calculated fix'!U$429-'Ratios Calculated fix'!U$428)</f>
        <v>0.82078610037757826</v>
      </c>
      <c r="V74" s="22">
        <f>('Ratios Calculated fix'!V74-'Ratios Calculated fix'!V$428)/('Ratios Calculated fix'!V$429-'Ratios Calculated fix'!V$428)</f>
        <v>0.7093723628182057</v>
      </c>
      <c r="W74" s="22">
        <f>('Ratios Calculated fix'!W74-'Ratios Calculated fix'!W$428)/('Ratios Calculated fix'!W$429-'Ratios Calculated fix'!W$428)</f>
        <v>0.83485764450314104</v>
      </c>
      <c r="X74" s="22">
        <f>('Ratios Calculated fix'!X74-'Ratios Calculated fix'!X$428)/('Ratios Calculated fix'!X$429-'Ratios Calculated fix'!X$428)</f>
        <v>0.4674216259319135</v>
      </c>
      <c r="Y74" s="22">
        <f>('Ratios Calculated fix'!Y74-'Ratios Calculated fix'!Y$428)/('Ratios Calculated fix'!Y$429-'Ratios Calculated fix'!Y$428)</f>
        <v>0.42422351933373353</v>
      </c>
      <c r="Z74" s="22">
        <f>('Ratios Calculated fix'!Z74-'Ratios Calculated fix'!Z$428)/('Ratios Calculated fix'!Z$429-'Ratios Calculated fix'!Z$428)</f>
        <v>0.5325783740680865</v>
      </c>
      <c r="AA74" s="22">
        <f>('Ratios Calculated fix'!AA74-'Ratios Calculated fix'!AA$428)/('Ratios Calculated fix'!AA$429-'Ratios Calculated fix'!AA$428)</f>
        <v>0.51197495778647173</v>
      </c>
      <c r="AB74" s="22">
        <f>('Ratios Calculated fix'!AB74-'Ratios Calculated fix'!AB$428)/('Ratios Calculated fix'!AB$429-'Ratios Calculated fix'!AB$428)</f>
        <v>0.7729405377699361</v>
      </c>
      <c r="AC74" s="22">
        <f>('Ratios Calculated fix'!AC74-'Ratios Calculated fix'!AC$428)/('Ratios Calculated fix'!AC$429-'Ratios Calculated fix'!AC$428)</f>
        <v>0.14409104411897677</v>
      </c>
      <c r="AD74" s="22">
        <f>('Ratios Calculated fix'!AD74-'Ratios Calculated fix'!AD$428)/('Ratios Calculated fix'!AD$429-'Ratios Calculated fix'!AD$428)</f>
        <v>0.14932329486724108</v>
      </c>
      <c r="AE74" s="22">
        <f>('Ratios Calculated fix'!AE74-'Ratios Calculated fix'!AE$428)/('Ratios Calculated fix'!AE$429-'Ratios Calculated fix'!AE$428)</f>
        <v>0.22744860523030561</v>
      </c>
      <c r="AF74" s="22">
        <f>('Ratios Calculated fix'!AF74-'Ratios Calculated fix'!AF$428)/('Ratios Calculated fix'!AF$429-'Ratios Calculated fix'!AF$428)</f>
        <v>0.32628225780595066</v>
      </c>
      <c r="AG74" s="22" t="e">
        <f>('Ratios Calculated fix'!AG74-'Ratios Calculated fix'!AG$428)/('Ratios Calculated fix'!AG$429-'Ratios Calculated fix'!AG$428)</f>
        <v>#DIV/0!</v>
      </c>
      <c r="AH74" s="22" t="e">
        <f>('Ratios Calculated fix'!AH74-'Ratios Calculated fix'!AH$428)/('Ratios Calculated fix'!AH$429-'Ratios Calculated fix'!AH$428)</f>
        <v>#DIV/0!</v>
      </c>
      <c r="AI74" s="22">
        <f>('Ratios Calculated fix'!AI74-'Ratios Calculated fix'!AI$428)/('Ratios Calculated fix'!AI$429-'Ratios Calculated fix'!AI$428)</f>
        <v>0.53073544821423724</v>
      </c>
      <c r="AJ74" s="22">
        <f>('Ratios Calculated fix'!AJ74-'Ratios Calculated fix'!AJ$428)/('Ratios Calculated fix'!AJ$429-'Ratios Calculated fix'!AJ$428)</f>
        <v>0.123005830806393</v>
      </c>
      <c r="AK74" s="22" t="e">
        <f>('Ratios Calculated fix'!AK74-'Ratios Calculated fix'!AK$428)/('Ratios Calculated fix'!AK$429-'Ratios Calculated fix'!AK$428)</f>
        <v>#DIV/0!</v>
      </c>
      <c r="AL74" s="22" t="e">
        <f>('Ratios Calculated fix'!AL74-'Ratios Calculated fix'!AL$428)/('Ratios Calculated fix'!AL$429-'Ratios Calculated fix'!AL$428)</f>
        <v>#DIV/0!</v>
      </c>
      <c r="AM74" s="22">
        <f>('Ratios Calculated fix'!AM74-'Ratios Calculated fix'!AM$428)/('Ratios Calculated fix'!AM$429-'Ratios Calculated fix'!AM$428)</f>
        <v>0.72695769275907007</v>
      </c>
      <c r="AN74" s="22">
        <f>('Ratios Calculated fix'!AN74-'Ratios Calculated fix'!AN$428)/('Ratios Calculated fix'!AN$429-'Ratios Calculated fix'!AN$428)</f>
        <v>0.84196615519545903</v>
      </c>
      <c r="AO74" s="22">
        <f>('Ratios Calculated fix'!AO74-'Ratios Calculated fix'!AO$428)/('Ratios Calculated fix'!AO$429-'Ratios Calculated fix'!AO$428)</f>
        <v>0.4844120887803407</v>
      </c>
      <c r="AP74" s="22">
        <f>('Ratios Calculated fix'!AP74-'Ratios Calculated fix'!AP$428)/('Ratios Calculated fix'!AP$429-'Ratios Calculated fix'!AP$428)</f>
        <v>0.37286630924377934</v>
      </c>
      <c r="AQ74" s="22">
        <f>('Ratios Calculated fix'!AQ74-'Ratios Calculated fix'!AQ$428)/('Ratios Calculated fix'!AQ$429-'Ratios Calculated fix'!AQ$428)</f>
        <v>0.6795201607210738</v>
      </c>
      <c r="AR74" s="22">
        <f>('Ratios Calculated fix'!AR74-'Ratios Calculated fix'!AR$428)/('Ratios Calculated fix'!AR$429-'Ratios Calculated fix'!AR$428)</f>
        <v>0.23024679288072947</v>
      </c>
      <c r="AS74" s="22">
        <f>('Ratios Calculated fix'!AS74-'Ratios Calculated fix'!AS$428)/('Ratios Calculated fix'!AS$429-'Ratios Calculated fix'!AS$428)</f>
        <v>0.36441206854783581</v>
      </c>
      <c r="AT74" s="22">
        <f>('Ratios Calculated fix'!AT74-'Ratios Calculated fix'!AT$428)/('Ratios Calculated fix'!AT$429-'Ratios Calculated fix'!AT$428)</f>
        <v>0.47559944309846525</v>
      </c>
      <c r="AU74" s="22">
        <f>('Ratios Calculated fix'!AU74-'Ratios Calculated fix'!AU$428)/('Ratios Calculated fix'!AU$429-'Ratios Calculated fix'!AU$428)</f>
        <v>0.27348865158114755</v>
      </c>
      <c r="AV74" s="22" t="e">
        <f>('Ratios Calculated fix'!AV74-'Ratios Calculated fix'!AV$428)/('Ratios Calculated fix'!AV$429-'Ratios Calculated fix'!AV$428)</f>
        <v>#DIV/0!</v>
      </c>
      <c r="AW74" s="22" t="e">
        <f>('Ratios Calculated fix'!AW74-'Ratios Calculated fix'!AW$428)/('Ratios Calculated fix'!AW$429-'Ratios Calculated fix'!AW$428)</f>
        <v>#DIV/0!</v>
      </c>
      <c r="AX74" s="22" t="e">
        <f>('Ratios Calculated fix'!AX74-'Ratios Calculated fix'!AX$428)/('Ratios Calculated fix'!AX$429-'Ratios Calculated fix'!AX$428)</f>
        <v>#DIV/0!</v>
      </c>
      <c r="AY74" s="22">
        <f>('Ratios Calculated fix'!AY74-'Ratios Calculated fix'!AY$428)/('Ratios Calculated fix'!AY$429-'Ratios Calculated fix'!AY$428)</f>
        <v>0.74684253933108291</v>
      </c>
      <c r="AZ74" s="22">
        <f>('Ratios Calculated fix'!AZ74-'Ratios Calculated fix'!AZ$428)/('Ratios Calculated fix'!AZ$429-'Ratios Calculated fix'!AZ$428)</f>
        <v>0.77044244847175869</v>
      </c>
      <c r="BA74" s="22">
        <f>('Ratios Calculated fix'!BA74-'Ratios Calculated fix'!BA$428)/('Ratios Calculated fix'!BA$429-'Ratios Calculated fix'!BA$428)</f>
        <v>0.22240728597386877</v>
      </c>
      <c r="BB74" s="22" t="e">
        <f>('Ratios Calculated fix'!BB74-'Ratios Calculated fix'!BB$428)/('Ratios Calculated fix'!BB$429-'Ratios Calculated fix'!BB$428)</f>
        <v>#DIV/0!</v>
      </c>
      <c r="BC74" s="22">
        <f>('Ratios Calculated fix'!BC74-'Ratios Calculated fix'!BC$428)/('Ratios Calculated fix'!BC$429-'Ratios Calculated fix'!BC$428)</f>
        <v>0.29485966729198482</v>
      </c>
    </row>
    <row r="75" spans="1:55" x14ac:dyDescent="0.2">
      <c r="A75" s="3" t="s">
        <v>265</v>
      </c>
      <c r="B75" s="3" t="s">
        <v>266</v>
      </c>
      <c r="C75" s="3" t="s">
        <v>59</v>
      </c>
      <c r="D75" s="3">
        <v>109593</v>
      </c>
      <c r="E75" s="3" t="s">
        <v>16</v>
      </c>
      <c r="F75" s="3">
        <v>2019</v>
      </c>
      <c r="G75" s="3" t="s">
        <v>17</v>
      </c>
      <c r="H75" s="4">
        <v>43830</v>
      </c>
      <c r="I75" s="4">
        <v>43867</v>
      </c>
      <c r="J75" s="4">
        <v>43867</v>
      </c>
      <c r="K75" s="5">
        <v>120170634</v>
      </c>
      <c r="L75" s="5">
        <v>121243778</v>
      </c>
      <c r="M75" s="3" t="s">
        <v>267</v>
      </c>
      <c r="N75" s="21">
        <f>('Ratios Calculated fix'!N75-'Ratios Calculated fix'!N$428)/('Ratios Calculated fix'!N$429-'Ratios Calculated fix'!N$428)</f>
        <v>5.7377401707587199E-2</v>
      </c>
      <c r="O75" s="22">
        <f>('Ratios Calculated fix'!O75-'Ratios Calculated fix'!O$428)/('Ratios Calculated fix'!O$429-'Ratios Calculated fix'!O$428)</f>
        <v>3.573407528066893E-2</v>
      </c>
      <c r="P75" s="22">
        <f>('Ratios Calculated fix'!P75-'Ratios Calculated fix'!P$428)/('Ratios Calculated fix'!P$429-'Ratios Calculated fix'!P$428)</f>
        <v>2.9610828231537618E-2</v>
      </c>
      <c r="Q75" s="22">
        <f>('Ratios Calculated fix'!Q75-'Ratios Calculated fix'!Q$428)/('Ratios Calculated fix'!Q$429-'Ratios Calculated fix'!Q$428)</f>
        <v>0.87141152565558166</v>
      </c>
      <c r="R75" s="22">
        <f>('Ratios Calculated fix'!R75-'Ratios Calculated fix'!R$428)/('Ratios Calculated fix'!R$429-'Ratios Calculated fix'!R$428)</f>
        <v>0.1384271430829648</v>
      </c>
      <c r="S75" s="22">
        <f>('Ratios Calculated fix'!S75-'Ratios Calculated fix'!S$428)/('Ratios Calculated fix'!S$429-'Ratios Calculated fix'!S$428)</f>
        <v>9.8481727757785117E-2</v>
      </c>
      <c r="T75" s="22">
        <f>('Ratios Calculated fix'!T75-'Ratios Calculated fix'!T$428)/('Ratios Calculated fix'!T$429-'Ratios Calculated fix'!T$428)</f>
        <v>0.1221326927949944</v>
      </c>
      <c r="U75" s="22">
        <f>('Ratios Calculated fix'!U75-'Ratios Calculated fix'!U$428)/('Ratios Calculated fix'!U$429-'Ratios Calculated fix'!U$428)</f>
        <v>0.8125319231827185</v>
      </c>
      <c r="V75" s="22">
        <f>('Ratios Calculated fix'!V75-'Ratios Calculated fix'!V$428)/('Ratios Calculated fix'!V$429-'Ratios Calculated fix'!V$428)</f>
        <v>0.71333513870986032</v>
      </c>
      <c r="W75" s="22">
        <f>('Ratios Calculated fix'!W75-'Ratios Calculated fix'!W$428)/('Ratios Calculated fix'!W$429-'Ratios Calculated fix'!W$428)</f>
        <v>0.82475005313517746</v>
      </c>
      <c r="X75" s="22">
        <f>('Ratios Calculated fix'!X75-'Ratios Calculated fix'!X$428)/('Ratios Calculated fix'!X$429-'Ratios Calculated fix'!X$428)</f>
        <v>0.25029170980515708</v>
      </c>
      <c r="Y75" s="22">
        <f>('Ratios Calculated fix'!Y75-'Ratios Calculated fix'!Y$428)/('Ratios Calculated fix'!Y$429-'Ratios Calculated fix'!Y$428)</f>
        <v>0.44818817718418891</v>
      </c>
      <c r="Z75" s="22">
        <f>('Ratios Calculated fix'!Z75-'Ratios Calculated fix'!Z$428)/('Ratios Calculated fix'!Z$429-'Ratios Calculated fix'!Z$428)</f>
        <v>0.74970829019484286</v>
      </c>
      <c r="AA75" s="22">
        <f>('Ratios Calculated fix'!AA75-'Ratios Calculated fix'!AA$428)/('Ratios Calculated fix'!AA$429-'Ratios Calculated fix'!AA$428)</f>
        <v>0.18181702489901164</v>
      </c>
      <c r="AB75" s="22">
        <f>('Ratios Calculated fix'!AB75-'Ratios Calculated fix'!AB$428)/('Ratios Calculated fix'!AB$429-'Ratios Calculated fix'!AB$428)</f>
        <v>0.8283511510881999</v>
      </c>
      <c r="AC75" s="22">
        <f>('Ratios Calculated fix'!AC75-'Ratios Calculated fix'!AC$428)/('Ratios Calculated fix'!AC$429-'Ratios Calculated fix'!AC$428)</f>
        <v>0.2330999161172681</v>
      </c>
      <c r="AD75" s="22">
        <f>('Ratios Calculated fix'!AD75-'Ratios Calculated fix'!AD$428)/('Ratios Calculated fix'!AD$429-'Ratios Calculated fix'!AD$428)</f>
        <v>0.22344507090220003</v>
      </c>
      <c r="AE75" s="22">
        <f>('Ratios Calculated fix'!AE75-'Ratios Calculated fix'!AE$428)/('Ratios Calculated fix'!AE$429-'Ratios Calculated fix'!AE$428)</f>
        <v>0.30740961476726819</v>
      </c>
      <c r="AF75" s="22">
        <f>('Ratios Calculated fix'!AF75-'Ratios Calculated fix'!AF$428)/('Ratios Calculated fix'!AF$429-'Ratios Calculated fix'!AF$428)</f>
        <v>0.36684459966930072</v>
      </c>
      <c r="AG75" s="22" t="e">
        <f>('Ratios Calculated fix'!AG75-'Ratios Calculated fix'!AG$428)/('Ratios Calculated fix'!AG$429-'Ratios Calculated fix'!AG$428)</f>
        <v>#DIV/0!</v>
      </c>
      <c r="AH75" s="22" t="e">
        <f>('Ratios Calculated fix'!AH75-'Ratios Calculated fix'!AH$428)/('Ratios Calculated fix'!AH$429-'Ratios Calculated fix'!AH$428)</f>
        <v>#DIV/0!</v>
      </c>
      <c r="AI75" s="22">
        <f>('Ratios Calculated fix'!AI75-'Ratios Calculated fix'!AI$428)/('Ratios Calculated fix'!AI$429-'Ratios Calculated fix'!AI$428)</f>
        <v>0.53349265205837482</v>
      </c>
      <c r="AJ75" s="22">
        <f>('Ratios Calculated fix'!AJ75-'Ratios Calculated fix'!AJ$428)/('Ratios Calculated fix'!AJ$429-'Ratios Calculated fix'!AJ$428)</f>
        <v>0.21495581811229703</v>
      </c>
      <c r="AK75" s="22" t="e">
        <f>('Ratios Calculated fix'!AK75-'Ratios Calculated fix'!AK$428)/('Ratios Calculated fix'!AK$429-'Ratios Calculated fix'!AK$428)</f>
        <v>#DIV/0!</v>
      </c>
      <c r="AL75" s="22" t="e">
        <f>('Ratios Calculated fix'!AL75-'Ratios Calculated fix'!AL$428)/('Ratios Calculated fix'!AL$429-'Ratios Calculated fix'!AL$428)</f>
        <v>#DIV/0!</v>
      </c>
      <c r="AM75" s="22">
        <f>('Ratios Calculated fix'!AM75-'Ratios Calculated fix'!AM$428)/('Ratios Calculated fix'!AM$429-'Ratios Calculated fix'!AM$428)</f>
        <v>0.71447411677103234</v>
      </c>
      <c r="AN75" s="22">
        <f>('Ratios Calculated fix'!AN75-'Ratios Calculated fix'!AN$428)/('Ratios Calculated fix'!AN$429-'Ratios Calculated fix'!AN$428)</f>
        <v>0.80758495132536312</v>
      </c>
      <c r="AO75" s="22">
        <f>('Ratios Calculated fix'!AO75-'Ratios Calculated fix'!AO$428)/('Ratios Calculated fix'!AO$429-'Ratios Calculated fix'!AO$428)</f>
        <v>0.13270181348457927</v>
      </c>
      <c r="AP75" s="22">
        <f>('Ratios Calculated fix'!AP75-'Ratios Calculated fix'!AP$428)/('Ratios Calculated fix'!AP$429-'Ratios Calculated fix'!AP$428)</f>
        <v>0.36337823456368434</v>
      </c>
      <c r="AQ75" s="22">
        <f>('Ratios Calculated fix'!AQ75-'Ratios Calculated fix'!AQ$428)/('Ratios Calculated fix'!AQ$429-'Ratios Calculated fix'!AQ$428)</f>
        <v>0.67683510951990689</v>
      </c>
      <c r="AR75" s="22">
        <f>('Ratios Calculated fix'!AR75-'Ratios Calculated fix'!AR$428)/('Ratios Calculated fix'!AR$429-'Ratios Calculated fix'!AR$428)</f>
        <v>0.43028207157235315</v>
      </c>
      <c r="AS75" s="22">
        <f>('Ratios Calculated fix'!AS75-'Ratios Calculated fix'!AS$428)/('Ratios Calculated fix'!AS$429-'Ratios Calculated fix'!AS$428)</f>
        <v>0.32962766071404231</v>
      </c>
      <c r="AT75" s="22">
        <f>('Ratios Calculated fix'!AT75-'Ratios Calculated fix'!AT$428)/('Ratios Calculated fix'!AT$429-'Ratios Calculated fix'!AT$428)</f>
        <v>0.52277850094224743</v>
      </c>
      <c r="AU75" s="22">
        <f>('Ratios Calculated fix'!AU75-'Ratios Calculated fix'!AU$428)/('Ratios Calculated fix'!AU$429-'Ratios Calculated fix'!AU$428)</f>
        <v>0.31631331968357573</v>
      </c>
      <c r="AV75" s="22" t="e">
        <f>('Ratios Calculated fix'!AV75-'Ratios Calculated fix'!AV$428)/('Ratios Calculated fix'!AV$429-'Ratios Calculated fix'!AV$428)</f>
        <v>#DIV/0!</v>
      </c>
      <c r="AW75" s="22" t="e">
        <f>('Ratios Calculated fix'!AW75-'Ratios Calculated fix'!AW$428)/('Ratios Calculated fix'!AW$429-'Ratios Calculated fix'!AW$428)</f>
        <v>#DIV/0!</v>
      </c>
      <c r="AX75" s="22" t="e">
        <f>('Ratios Calculated fix'!AX75-'Ratios Calculated fix'!AX$428)/('Ratios Calculated fix'!AX$429-'Ratios Calculated fix'!AX$428)</f>
        <v>#DIV/0!</v>
      </c>
      <c r="AY75" s="22">
        <f>('Ratios Calculated fix'!AY75-'Ratios Calculated fix'!AY$428)/('Ratios Calculated fix'!AY$429-'Ratios Calculated fix'!AY$428)</f>
        <v>0.7484047666376602</v>
      </c>
      <c r="AZ75" s="22">
        <f>('Ratios Calculated fix'!AZ75-'Ratios Calculated fix'!AZ$428)/('Ratios Calculated fix'!AZ$429-'Ratios Calculated fix'!AZ$428)</f>
        <v>0.77176812585262911</v>
      </c>
      <c r="BA75" s="22">
        <f>('Ratios Calculated fix'!BA75-'Ratios Calculated fix'!BA$428)/('Ratios Calculated fix'!BA$429-'Ratios Calculated fix'!BA$428)</f>
        <v>0.22264447530618564</v>
      </c>
      <c r="BB75" s="22" t="e">
        <f>('Ratios Calculated fix'!BB75-'Ratios Calculated fix'!BB$428)/('Ratios Calculated fix'!BB$429-'Ratios Calculated fix'!BB$428)</f>
        <v>#DIV/0!</v>
      </c>
      <c r="BC75" s="22">
        <f>('Ratios Calculated fix'!BC75-'Ratios Calculated fix'!BC$428)/('Ratios Calculated fix'!BC$429-'Ratios Calculated fix'!BC$428)</f>
        <v>0.16402362372023821</v>
      </c>
    </row>
    <row r="76" spans="1:55" x14ac:dyDescent="0.2">
      <c r="A76" s="3" t="s">
        <v>277</v>
      </c>
      <c r="B76" s="3" t="s">
        <v>278</v>
      </c>
      <c r="C76" s="3" t="s">
        <v>24</v>
      </c>
      <c r="D76" s="3">
        <v>259186</v>
      </c>
      <c r="E76" s="3" t="s">
        <v>16</v>
      </c>
      <c r="F76" s="3">
        <v>2019</v>
      </c>
      <c r="G76" s="3" t="s">
        <v>17</v>
      </c>
      <c r="H76" s="4">
        <v>43830</v>
      </c>
      <c r="I76" s="4">
        <v>43871</v>
      </c>
      <c r="J76" s="4">
        <v>43871</v>
      </c>
      <c r="K76" s="5">
        <v>311187000</v>
      </c>
      <c r="L76" s="5">
        <v>314162000</v>
      </c>
      <c r="M76" s="3" t="s">
        <v>279</v>
      </c>
      <c r="N76" s="21">
        <f>('Ratios Calculated fix'!N76-'Ratios Calculated fix'!N$428)/('Ratios Calculated fix'!N$429-'Ratios Calculated fix'!N$428)</f>
        <v>7.4355019880919609E-2</v>
      </c>
      <c r="O76" s="22">
        <f>('Ratios Calculated fix'!O76-'Ratios Calculated fix'!O$428)/('Ratios Calculated fix'!O$429-'Ratios Calculated fix'!O$428)</f>
        <v>7.3529842536976642E-2</v>
      </c>
      <c r="P76" s="22">
        <f>('Ratios Calculated fix'!P76-'Ratios Calculated fix'!P$428)/('Ratios Calculated fix'!P$429-'Ratios Calculated fix'!P$428)</f>
        <v>5.4446562680865833E-2</v>
      </c>
      <c r="Q76" s="22">
        <f>('Ratios Calculated fix'!Q76-'Ratios Calculated fix'!Q$428)/('Ratios Calculated fix'!Q$429-'Ratios Calculated fix'!Q$428)</f>
        <v>0.86856267324406888</v>
      </c>
      <c r="R76" s="22">
        <f>('Ratios Calculated fix'!R76-'Ratios Calculated fix'!R$428)/('Ratios Calculated fix'!R$429-'Ratios Calculated fix'!R$428)</f>
        <v>5.0590848110344408E-2</v>
      </c>
      <c r="S76" s="22">
        <f>('Ratios Calculated fix'!S76-'Ratios Calculated fix'!S$428)/('Ratios Calculated fix'!S$429-'Ratios Calculated fix'!S$428)</f>
        <v>0</v>
      </c>
      <c r="T76" s="22">
        <f>('Ratios Calculated fix'!T76-'Ratios Calculated fix'!T$428)/('Ratios Calculated fix'!T$429-'Ratios Calculated fix'!T$428)</f>
        <v>5.1130103724159576E-2</v>
      </c>
      <c r="U76" s="22">
        <f>('Ratios Calculated fix'!U76-'Ratios Calculated fix'!U$428)/('Ratios Calculated fix'!U$429-'Ratios Calculated fix'!U$428)</f>
        <v>0.80819529948427815</v>
      </c>
      <c r="V76" s="22">
        <f>('Ratios Calculated fix'!V76-'Ratios Calculated fix'!V$428)/('Ratios Calculated fix'!V$429-'Ratios Calculated fix'!V$428)</f>
        <v>0.70833495319453676</v>
      </c>
      <c r="W76" s="22">
        <f>('Ratios Calculated fix'!W76-'Ratios Calculated fix'!W$428)/('Ratios Calculated fix'!W$429-'Ratios Calculated fix'!W$428)</f>
        <v>0.82053226671806345</v>
      </c>
      <c r="X76" s="22">
        <f>('Ratios Calculated fix'!X76-'Ratios Calculated fix'!X$428)/('Ratios Calculated fix'!X$429-'Ratios Calculated fix'!X$428)</f>
        <v>0.26097895470283894</v>
      </c>
      <c r="Y76" s="22">
        <f>('Ratios Calculated fix'!Y76-'Ratios Calculated fix'!Y$428)/('Ratios Calculated fix'!Y$429-'Ratios Calculated fix'!Y$428)</f>
        <v>0.50892598457212146</v>
      </c>
      <c r="Z76" s="22">
        <f>('Ratios Calculated fix'!Z76-'Ratios Calculated fix'!Z$428)/('Ratios Calculated fix'!Z$429-'Ratios Calculated fix'!Z$428)</f>
        <v>0.73902104529716106</v>
      </c>
      <c r="AA76" s="22">
        <f>('Ratios Calculated fix'!AA76-'Ratios Calculated fix'!AA$428)/('Ratios Calculated fix'!AA$429-'Ratios Calculated fix'!AA$428)</f>
        <v>0.20548648544844453</v>
      </c>
      <c r="AB76" s="22">
        <f>('Ratios Calculated fix'!AB76-'Ratios Calculated fix'!AB$428)/('Ratios Calculated fix'!AB$429-'Ratios Calculated fix'!AB$428)</f>
        <v>0.92390290471673187</v>
      </c>
      <c r="AC76" s="22">
        <f>('Ratios Calculated fix'!AC76-'Ratios Calculated fix'!AC$428)/('Ratios Calculated fix'!AC$429-'Ratios Calculated fix'!AC$428)</f>
        <v>0.67300774183642498</v>
      </c>
      <c r="AD76" s="22">
        <f>('Ratios Calculated fix'!AD76-'Ratios Calculated fix'!AD$428)/('Ratios Calculated fix'!AD$429-'Ratios Calculated fix'!AD$428)</f>
        <v>0.20862284568979808</v>
      </c>
      <c r="AE76" s="22">
        <f>('Ratios Calculated fix'!AE76-'Ratios Calculated fix'!AE$428)/('Ratios Calculated fix'!AE$429-'Ratios Calculated fix'!AE$428)</f>
        <v>0.29496429505742333</v>
      </c>
      <c r="AF76" s="22">
        <f>('Ratios Calculated fix'!AF76-'Ratios Calculated fix'!AF$428)/('Ratios Calculated fix'!AF$429-'Ratios Calculated fix'!AF$428)</f>
        <v>0.34867922798913975</v>
      </c>
      <c r="AG76" s="22" t="e">
        <f>('Ratios Calculated fix'!AG76-'Ratios Calculated fix'!AG$428)/('Ratios Calculated fix'!AG$429-'Ratios Calculated fix'!AG$428)</f>
        <v>#DIV/0!</v>
      </c>
      <c r="AH76" s="22" t="e">
        <f>('Ratios Calculated fix'!AH76-'Ratios Calculated fix'!AH$428)/('Ratios Calculated fix'!AH$429-'Ratios Calculated fix'!AH$428)</f>
        <v>#DIV/0!</v>
      </c>
      <c r="AI76" s="22">
        <f>('Ratios Calculated fix'!AI76-'Ratios Calculated fix'!AI$428)/('Ratios Calculated fix'!AI$429-'Ratios Calculated fix'!AI$428)</f>
        <v>0.53936513960873078</v>
      </c>
      <c r="AJ76" s="22">
        <f>('Ratios Calculated fix'!AJ76-'Ratios Calculated fix'!AJ$428)/('Ratios Calculated fix'!AJ$429-'Ratios Calculated fix'!AJ$428)</f>
        <v>0.2921704899144652</v>
      </c>
      <c r="AK76" s="22" t="e">
        <f>('Ratios Calculated fix'!AK76-'Ratios Calculated fix'!AK$428)/('Ratios Calculated fix'!AK$429-'Ratios Calculated fix'!AK$428)</f>
        <v>#DIV/0!</v>
      </c>
      <c r="AL76" s="22" t="e">
        <f>('Ratios Calculated fix'!AL76-'Ratios Calculated fix'!AL$428)/('Ratios Calculated fix'!AL$429-'Ratios Calculated fix'!AL$428)</f>
        <v>#DIV/0!</v>
      </c>
      <c r="AM76" s="22">
        <f>('Ratios Calculated fix'!AM76-'Ratios Calculated fix'!AM$428)/('Ratios Calculated fix'!AM$429-'Ratios Calculated fix'!AM$428)</f>
        <v>0.7099540201250707</v>
      </c>
      <c r="AN76" s="22">
        <f>('Ratios Calculated fix'!AN76-'Ratios Calculated fix'!AN$428)/('Ratios Calculated fix'!AN$429-'Ratios Calculated fix'!AN$428)</f>
        <v>0.80581603046924399</v>
      </c>
      <c r="AO76" s="22">
        <f>('Ratios Calculated fix'!AO76-'Ratios Calculated fix'!AO$428)/('Ratios Calculated fix'!AO$429-'Ratios Calculated fix'!AO$428)</f>
        <v>0.16835228111118819</v>
      </c>
      <c r="AP76" s="22">
        <f>('Ratios Calculated fix'!AP76-'Ratios Calculated fix'!AP$428)/('Ratios Calculated fix'!AP$429-'Ratios Calculated fix'!AP$428)</f>
        <v>0.36281269727302518</v>
      </c>
      <c r="AQ76" s="22">
        <f>('Ratios Calculated fix'!AQ76-'Ratios Calculated fix'!AQ$428)/('Ratios Calculated fix'!AQ$429-'Ratios Calculated fix'!AQ$428)</f>
        <v>0.66079118446064478</v>
      </c>
      <c r="AR76" s="22">
        <f>('Ratios Calculated fix'!AR76-'Ratios Calculated fix'!AR$428)/('Ratios Calculated fix'!AR$429-'Ratios Calculated fix'!AR$428)</f>
        <v>0.43001087782237257</v>
      </c>
      <c r="AS76" s="22">
        <f>('Ratios Calculated fix'!AS76-'Ratios Calculated fix'!AS$428)/('Ratios Calculated fix'!AS$429-'Ratios Calculated fix'!AS$428)</f>
        <v>0.34356741450399486</v>
      </c>
      <c r="AT76" s="22">
        <f>('Ratios Calculated fix'!AT76-'Ratios Calculated fix'!AT$428)/('Ratios Calculated fix'!AT$429-'Ratios Calculated fix'!AT$428)</f>
        <v>0.59254136115513101</v>
      </c>
      <c r="AU76" s="22">
        <f>('Ratios Calculated fix'!AU76-'Ratios Calculated fix'!AU$428)/('Ratios Calculated fix'!AU$429-'Ratios Calculated fix'!AU$428)</f>
        <v>0.32943705858892253</v>
      </c>
      <c r="AV76" s="22" t="e">
        <f>('Ratios Calculated fix'!AV76-'Ratios Calculated fix'!AV$428)/('Ratios Calculated fix'!AV$429-'Ratios Calculated fix'!AV$428)</f>
        <v>#DIV/0!</v>
      </c>
      <c r="AW76" s="22" t="e">
        <f>('Ratios Calculated fix'!AW76-'Ratios Calculated fix'!AW$428)/('Ratios Calculated fix'!AW$429-'Ratios Calculated fix'!AW$428)</f>
        <v>#DIV/0!</v>
      </c>
      <c r="AX76" s="22" t="e">
        <f>('Ratios Calculated fix'!AX76-'Ratios Calculated fix'!AX$428)/('Ratios Calculated fix'!AX$429-'Ratios Calculated fix'!AX$428)</f>
        <v>#DIV/0!</v>
      </c>
      <c r="AY76" s="22">
        <f>('Ratios Calculated fix'!AY76-'Ratios Calculated fix'!AY$428)/('Ratios Calculated fix'!AY$429-'Ratios Calculated fix'!AY$428)</f>
        <v>0.7455011638821154</v>
      </c>
      <c r="AZ76" s="22">
        <f>('Ratios Calculated fix'!AZ76-'Ratios Calculated fix'!AZ$428)/('Ratios Calculated fix'!AZ$429-'Ratios Calculated fix'!AZ$428)</f>
        <v>0.76815232929822852</v>
      </c>
      <c r="BA76" s="22">
        <f>('Ratios Calculated fix'!BA76-'Ratios Calculated fix'!BA$428)/('Ratios Calculated fix'!BA$429-'Ratios Calculated fix'!BA$428)</f>
        <v>0.22282872105752582</v>
      </c>
      <c r="BB76" s="22" t="e">
        <f>('Ratios Calculated fix'!BB76-'Ratios Calculated fix'!BB$428)/('Ratios Calculated fix'!BB$429-'Ratios Calculated fix'!BB$428)</f>
        <v>#DIV/0!</v>
      </c>
      <c r="BC76" s="22">
        <f>('Ratios Calculated fix'!BC76-'Ratios Calculated fix'!BC$428)/('Ratios Calculated fix'!BC$429-'Ratios Calculated fix'!BC$428)</f>
        <v>0.17309337337517433</v>
      </c>
    </row>
    <row r="77" spans="1:55" x14ac:dyDescent="0.2">
      <c r="A77" s="3" t="s">
        <v>280</v>
      </c>
      <c r="B77" s="3" t="s">
        <v>281</v>
      </c>
      <c r="C77" s="3" t="s">
        <v>59</v>
      </c>
      <c r="D77" s="3">
        <v>119051</v>
      </c>
      <c r="E77" s="3" t="s">
        <v>16</v>
      </c>
      <c r="F77" s="3">
        <v>2019</v>
      </c>
      <c r="G77" s="3" t="s">
        <v>17</v>
      </c>
      <c r="H77" s="4">
        <v>43830</v>
      </c>
      <c r="I77" s="4">
        <v>43885</v>
      </c>
      <c r="J77" s="4">
        <v>43885</v>
      </c>
      <c r="K77" s="5">
        <v>217300000</v>
      </c>
      <c r="L77" s="5">
        <v>218800000</v>
      </c>
      <c r="M77" s="3" t="s">
        <v>282</v>
      </c>
      <c r="N77" s="21">
        <f>('Ratios Calculated fix'!N77-'Ratios Calculated fix'!N$428)/('Ratios Calculated fix'!N$429-'Ratios Calculated fix'!N$428)</f>
        <v>5.3290952796445419E-2</v>
      </c>
      <c r="O77" s="22">
        <f>('Ratios Calculated fix'!O77-'Ratios Calculated fix'!O$428)/('Ratios Calculated fix'!O$429-'Ratios Calculated fix'!O$428)</f>
        <v>3.398720138317534E-2</v>
      </c>
      <c r="P77" s="22">
        <f>('Ratios Calculated fix'!P77-'Ratios Calculated fix'!P$428)/('Ratios Calculated fix'!P$429-'Ratios Calculated fix'!P$428)</f>
        <v>4.4562793793926886E-2</v>
      </c>
      <c r="Q77" s="22">
        <f>('Ratios Calculated fix'!Q77-'Ratios Calculated fix'!Q$428)/('Ratios Calculated fix'!Q$429-'Ratios Calculated fix'!Q$428)</f>
        <v>0.86952031871488045</v>
      </c>
      <c r="R77" s="22">
        <f>('Ratios Calculated fix'!R77-'Ratios Calculated fix'!R$428)/('Ratios Calculated fix'!R$429-'Ratios Calculated fix'!R$428)</f>
        <v>0.10920169420295796</v>
      </c>
      <c r="S77" s="22">
        <f>('Ratios Calculated fix'!S77-'Ratios Calculated fix'!S$428)/('Ratios Calculated fix'!S$429-'Ratios Calculated fix'!S$428)</f>
        <v>0</v>
      </c>
      <c r="T77" s="22">
        <f>('Ratios Calculated fix'!T77-'Ratios Calculated fix'!T$428)/('Ratios Calculated fix'!T$429-'Ratios Calculated fix'!T$428)</f>
        <v>0.11036569181985166</v>
      </c>
      <c r="U77" s="22">
        <f>('Ratios Calculated fix'!U77-'Ratios Calculated fix'!U$428)/('Ratios Calculated fix'!U$429-'Ratios Calculated fix'!U$428)</f>
        <v>0.81000308127020648</v>
      </c>
      <c r="V77" s="22">
        <f>('Ratios Calculated fix'!V77-'Ratios Calculated fix'!V$428)/('Ratios Calculated fix'!V$429-'Ratios Calculated fix'!V$428)</f>
        <v>0.70833495319453676</v>
      </c>
      <c r="W77" s="22">
        <f>('Ratios Calculated fix'!W77-'Ratios Calculated fix'!W$428)/('Ratios Calculated fix'!W$429-'Ratios Calculated fix'!W$428)</f>
        <v>0.82261207753346544</v>
      </c>
      <c r="X77" s="22">
        <f>('Ratios Calculated fix'!X77-'Ratios Calculated fix'!X$428)/('Ratios Calculated fix'!X$429-'Ratios Calculated fix'!X$428)</f>
        <v>6.6375063499026998E-2</v>
      </c>
      <c r="Y77" s="22">
        <f>('Ratios Calculated fix'!Y77-'Ratios Calculated fix'!Y$428)/('Ratios Calculated fix'!Y$429-'Ratios Calculated fix'!Y$428)</f>
        <v>0.48056285168681939</v>
      </c>
      <c r="Z77" s="22">
        <f>('Ratios Calculated fix'!Z77-'Ratios Calculated fix'!Z$428)/('Ratios Calculated fix'!Z$429-'Ratios Calculated fix'!Z$428)</f>
        <v>0.933624936500973</v>
      </c>
      <c r="AA77" s="22">
        <f>('Ratios Calculated fix'!AA77-'Ratios Calculated fix'!AA$428)/('Ratios Calculated fix'!AA$429-'Ratios Calculated fix'!AA$428)</f>
        <v>0.31169118431786208</v>
      </c>
      <c r="AB77" s="22">
        <f>('Ratios Calculated fix'!AB77-'Ratios Calculated fix'!AB$428)/('Ratios Calculated fix'!AB$429-'Ratios Calculated fix'!AB$428)</f>
        <v>0.87526372609218683</v>
      </c>
      <c r="AC77" s="22">
        <f>('Ratios Calculated fix'!AC77-'Ratios Calculated fix'!AC$428)/('Ratios Calculated fix'!AC$429-'Ratios Calculated fix'!AC$428)</f>
        <v>0.23385279403688861</v>
      </c>
      <c r="AD77" s="22">
        <f>('Ratios Calculated fix'!AD77-'Ratios Calculated fix'!AD$428)/('Ratios Calculated fix'!AD$429-'Ratios Calculated fix'!AD$428)</f>
        <v>0.30935928105614668</v>
      </c>
      <c r="AE77" s="22">
        <f>('Ratios Calculated fix'!AE77-'Ratios Calculated fix'!AE$428)/('Ratios Calculated fix'!AE$429-'Ratios Calculated fix'!AE$428)</f>
        <v>0.4096580799199005</v>
      </c>
      <c r="AF77" s="22">
        <f>('Ratios Calculated fix'!AF77-'Ratios Calculated fix'!AF$428)/('Ratios Calculated fix'!AF$429-'Ratios Calculated fix'!AF$428)</f>
        <v>0.35486388728141244</v>
      </c>
      <c r="AG77" s="22" t="e">
        <f>('Ratios Calculated fix'!AG77-'Ratios Calculated fix'!AG$428)/('Ratios Calculated fix'!AG$429-'Ratios Calculated fix'!AG$428)</f>
        <v>#DIV/0!</v>
      </c>
      <c r="AH77" s="22" t="e">
        <f>('Ratios Calculated fix'!AH77-'Ratios Calculated fix'!AH$428)/('Ratios Calculated fix'!AH$429-'Ratios Calculated fix'!AH$428)</f>
        <v>#DIV/0!</v>
      </c>
      <c r="AI77" s="22">
        <f>('Ratios Calculated fix'!AI77-'Ratios Calculated fix'!AI$428)/('Ratios Calculated fix'!AI$429-'Ratios Calculated fix'!AI$428)</f>
        <v>0.520521673847402</v>
      </c>
      <c r="AJ77" s="22">
        <f>('Ratios Calculated fix'!AJ77-'Ratios Calculated fix'!AJ$428)/('Ratios Calculated fix'!AJ$429-'Ratios Calculated fix'!AJ$428)</f>
        <v>0.46156327325464502</v>
      </c>
      <c r="AK77" s="22" t="e">
        <f>('Ratios Calculated fix'!AK77-'Ratios Calculated fix'!AK$428)/('Ratios Calculated fix'!AK$429-'Ratios Calculated fix'!AK$428)</f>
        <v>#DIV/0!</v>
      </c>
      <c r="AL77" s="22" t="e">
        <f>('Ratios Calculated fix'!AL77-'Ratios Calculated fix'!AL$428)/('Ratios Calculated fix'!AL$429-'Ratios Calculated fix'!AL$428)</f>
        <v>#DIV/0!</v>
      </c>
      <c r="AM77" s="22">
        <f>('Ratios Calculated fix'!AM77-'Ratios Calculated fix'!AM$428)/('Ratios Calculated fix'!AM$429-'Ratios Calculated fix'!AM$428)</f>
        <v>0.70902614125310393</v>
      </c>
      <c r="AN77" s="22">
        <f>('Ratios Calculated fix'!AN77-'Ratios Calculated fix'!AN$428)/('Ratios Calculated fix'!AN$429-'Ratios Calculated fix'!AN$428)</f>
        <v>0.80477189466581822</v>
      </c>
      <c r="AO77" s="22">
        <f>('Ratios Calculated fix'!AO77-'Ratios Calculated fix'!AO$428)/('Ratios Calculated fix'!AO$429-'Ratios Calculated fix'!AO$428)</f>
        <v>6.9110716599657632E-2</v>
      </c>
      <c r="AP77" s="22">
        <f>('Ratios Calculated fix'!AP77-'Ratios Calculated fix'!AP$428)/('Ratios Calculated fix'!AP$429-'Ratios Calculated fix'!AP$428)</f>
        <v>0.36877333578928967</v>
      </c>
      <c r="AQ77" s="22">
        <f>('Ratios Calculated fix'!AQ77-'Ratios Calculated fix'!AQ$428)/('Ratios Calculated fix'!AQ$429-'Ratios Calculated fix'!AQ$428)</f>
        <v>0.61641091707706974</v>
      </c>
      <c r="AR77" s="22">
        <f>('Ratios Calculated fix'!AR77-'Ratios Calculated fix'!AR$428)/('Ratios Calculated fix'!AR$429-'Ratios Calculated fix'!AR$428)</f>
        <v>0.54181536587557066</v>
      </c>
      <c r="AS77" s="22">
        <f>('Ratios Calculated fix'!AS77-'Ratios Calculated fix'!AS$428)/('Ratios Calculated fix'!AS$429-'Ratios Calculated fix'!AS$428)</f>
        <v>0.26572332829160561</v>
      </c>
      <c r="AT77" s="22">
        <f>('Ratios Calculated fix'!AT77-'Ratios Calculated fix'!AT$428)/('Ratios Calculated fix'!AT$429-'Ratios Calculated fix'!AT$428)</f>
        <v>0.46661774334182438</v>
      </c>
      <c r="AU77" s="22">
        <f>('Ratios Calculated fix'!AU77-'Ratios Calculated fix'!AU$428)/('Ratios Calculated fix'!AU$429-'Ratios Calculated fix'!AU$428)</f>
        <v>0.46809950680663248</v>
      </c>
      <c r="AV77" s="22" t="e">
        <f>('Ratios Calculated fix'!AV77-'Ratios Calculated fix'!AV$428)/('Ratios Calculated fix'!AV$429-'Ratios Calculated fix'!AV$428)</f>
        <v>#DIV/0!</v>
      </c>
      <c r="AW77" s="22" t="e">
        <f>('Ratios Calculated fix'!AW77-'Ratios Calculated fix'!AW$428)/('Ratios Calculated fix'!AW$429-'Ratios Calculated fix'!AW$428)</f>
        <v>#DIV/0!</v>
      </c>
      <c r="AX77" s="22" t="e">
        <f>('Ratios Calculated fix'!AX77-'Ratios Calculated fix'!AX$428)/('Ratios Calculated fix'!AX$429-'Ratios Calculated fix'!AX$428)</f>
        <v>#DIV/0!</v>
      </c>
      <c r="AY77" s="22">
        <f>('Ratios Calculated fix'!AY77-'Ratios Calculated fix'!AY$428)/('Ratios Calculated fix'!AY$429-'Ratios Calculated fix'!AY$428)</f>
        <v>0.74778771022690438</v>
      </c>
      <c r="AZ77" s="22">
        <f>('Ratios Calculated fix'!AZ77-'Ratios Calculated fix'!AZ$428)/('Ratios Calculated fix'!AZ$429-'Ratios Calculated fix'!AZ$428)</f>
        <v>0.7713836288798499</v>
      </c>
      <c r="BA77" s="22">
        <f>('Ratios Calculated fix'!BA77-'Ratios Calculated fix'!BA$428)/('Ratios Calculated fix'!BA$429-'Ratios Calculated fix'!BA$428)</f>
        <v>0.2242953470246678</v>
      </c>
      <c r="BB77" s="22" t="e">
        <f>('Ratios Calculated fix'!BB77-'Ratios Calculated fix'!BB$428)/('Ratios Calculated fix'!BB$429-'Ratios Calculated fix'!BB$428)</f>
        <v>#DIV/0!</v>
      </c>
      <c r="BC77" s="22">
        <f>('Ratios Calculated fix'!BC77-'Ratios Calculated fix'!BC$428)/('Ratios Calculated fix'!BC$429-'Ratios Calculated fix'!BC$428)</f>
        <v>0.14608646963046953</v>
      </c>
    </row>
    <row r="78" spans="1:55" x14ac:dyDescent="0.2">
      <c r="A78" s="3" t="s">
        <v>292</v>
      </c>
      <c r="B78" s="3" t="s">
        <v>293</v>
      </c>
      <c r="C78" s="3" t="s">
        <v>91</v>
      </c>
      <c r="D78" s="3">
        <v>378113</v>
      </c>
      <c r="E78" s="3" t="s">
        <v>16</v>
      </c>
      <c r="F78" s="3">
        <v>2019</v>
      </c>
      <c r="G78" s="3" t="s">
        <v>17</v>
      </c>
      <c r="H78" s="4">
        <v>43830</v>
      </c>
      <c r="I78" s="4">
        <v>43879</v>
      </c>
      <c r="J78" s="4">
        <v>43879</v>
      </c>
      <c r="K78" s="5">
        <v>245500000</v>
      </c>
      <c r="L78" s="5">
        <v>250900000</v>
      </c>
      <c r="M78" s="3" t="s">
        <v>294</v>
      </c>
      <c r="N78" s="21">
        <f>('Ratios Calculated fix'!N78-'Ratios Calculated fix'!N$428)/('Ratios Calculated fix'!N$429-'Ratios Calculated fix'!N$428)</f>
        <v>3.174681759262403E-2</v>
      </c>
      <c r="O78" s="22">
        <f>('Ratios Calculated fix'!O78-'Ratios Calculated fix'!O$428)/('Ratios Calculated fix'!O$429-'Ratios Calculated fix'!O$428)</f>
        <v>1.7771336848412242E-2</v>
      </c>
      <c r="P78" s="22">
        <f>('Ratios Calculated fix'!P78-'Ratios Calculated fix'!P$428)/('Ratios Calculated fix'!P$429-'Ratios Calculated fix'!P$428)</f>
        <v>1.47183402309039E-2</v>
      </c>
      <c r="Q78" s="22">
        <f>('Ratios Calculated fix'!Q78-'Ratios Calculated fix'!Q$428)/('Ratios Calculated fix'!Q$429-'Ratios Calculated fix'!Q$428)</f>
        <v>0.87009278770533038</v>
      </c>
      <c r="R78" s="22">
        <f>('Ratios Calculated fix'!R78-'Ratios Calculated fix'!R$428)/('Ratios Calculated fix'!R$429-'Ratios Calculated fix'!R$428)</f>
        <v>0.10409764319769194</v>
      </c>
      <c r="S78" s="22">
        <f>('Ratios Calculated fix'!S78-'Ratios Calculated fix'!S$428)/('Ratios Calculated fix'!S$429-'Ratios Calculated fix'!S$428)</f>
        <v>7.1473197642808586E-2</v>
      </c>
      <c r="T78" s="22">
        <f>('Ratios Calculated fix'!T78-'Ratios Calculated fix'!T$428)/('Ratios Calculated fix'!T$429-'Ratios Calculated fix'!T$428)</f>
        <v>9.2310667694080376E-2</v>
      </c>
      <c r="U78" s="22">
        <f>('Ratios Calculated fix'!U78-'Ratios Calculated fix'!U$428)/('Ratios Calculated fix'!U$429-'Ratios Calculated fix'!U$428)</f>
        <v>0.81028265791173726</v>
      </c>
      <c r="V78" s="22">
        <f>('Ratios Calculated fix'!V78-'Ratios Calculated fix'!V$428)/('Ratios Calculated fix'!V$429-'Ratios Calculated fix'!V$428)</f>
        <v>0.71110443415275026</v>
      </c>
      <c r="W78" s="22">
        <f>('Ratios Calculated fix'!W78-'Ratios Calculated fix'!W$428)/('Ratios Calculated fix'!W$429-'Ratios Calculated fix'!W$428)</f>
        <v>0.82250646533501537</v>
      </c>
      <c r="X78" s="22">
        <f>('Ratios Calculated fix'!X78-'Ratios Calculated fix'!X$428)/('Ratios Calculated fix'!X$429-'Ratios Calculated fix'!X$428)</f>
        <v>0.12164467701710636</v>
      </c>
      <c r="Y78" s="22">
        <f>('Ratios Calculated fix'!Y78-'Ratios Calculated fix'!Y$428)/('Ratios Calculated fix'!Y$429-'Ratios Calculated fix'!Y$428)</f>
        <v>0.6128123221033579</v>
      </c>
      <c r="Z78" s="22">
        <f>('Ratios Calculated fix'!Z78-'Ratios Calculated fix'!Z$428)/('Ratios Calculated fix'!Z$429-'Ratios Calculated fix'!Z$428)</f>
        <v>0.87835532298289365</v>
      </c>
      <c r="AA78" s="22">
        <f>('Ratios Calculated fix'!AA78-'Ratios Calculated fix'!AA$428)/('Ratios Calculated fix'!AA$429-'Ratios Calculated fix'!AA$428)</f>
        <v>0.50108290986168258</v>
      </c>
      <c r="AB78" s="22">
        <f>('Ratios Calculated fix'!AB78-'Ratios Calculated fix'!AB$428)/('Ratios Calculated fix'!AB$429-'Ratios Calculated fix'!AB$428)</f>
        <v>0.85665667830844949</v>
      </c>
      <c r="AC78" s="22">
        <f>('Ratios Calculated fix'!AC78-'Ratios Calculated fix'!AC$428)/('Ratios Calculated fix'!AC$429-'Ratios Calculated fix'!AC$428)</f>
        <v>0.43924191119102624</v>
      </c>
      <c r="AD78" s="22">
        <f>('Ratios Calculated fix'!AD78-'Ratios Calculated fix'!AD$428)/('Ratios Calculated fix'!AD$429-'Ratios Calculated fix'!AD$428)</f>
        <v>0.28199657893356916</v>
      </c>
      <c r="AE78" s="22">
        <f>('Ratios Calculated fix'!AE78-'Ratios Calculated fix'!AE$428)/('Ratios Calculated fix'!AE$429-'Ratios Calculated fix'!AE$428)</f>
        <v>0.37850418948204884</v>
      </c>
      <c r="AF78" s="22">
        <f>('Ratios Calculated fix'!AF78-'Ratios Calculated fix'!AF$428)/('Ratios Calculated fix'!AF$429-'Ratios Calculated fix'!AF$428)</f>
        <v>0.36943593624941468</v>
      </c>
      <c r="AG78" s="22" t="e">
        <f>('Ratios Calculated fix'!AG78-'Ratios Calculated fix'!AG$428)/('Ratios Calculated fix'!AG$429-'Ratios Calculated fix'!AG$428)</f>
        <v>#DIV/0!</v>
      </c>
      <c r="AH78" s="22" t="e">
        <f>('Ratios Calculated fix'!AH78-'Ratios Calculated fix'!AH$428)/('Ratios Calculated fix'!AH$429-'Ratios Calculated fix'!AH$428)</f>
        <v>#DIV/0!</v>
      </c>
      <c r="AI78" s="22">
        <f>('Ratios Calculated fix'!AI78-'Ratios Calculated fix'!AI$428)/('Ratios Calculated fix'!AI$429-'Ratios Calculated fix'!AI$428)</f>
        <v>0.53653989427597892</v>
      </c>
      <c r="AJ78" s="22">
        <f>('Ratios Calculated fix'!AJ78-'Ratios Calculated fix'!AJ$428)/('Ratios Calculated fix'!AJ$429-'Ratios Calculated fix'!AJ$428)</f>
        <v>0.20850549882507008</v>
      </c>
      <c r="AK78" s="22" t="e">
        <f>('Ratios Calculated fix'!AK78-'Ratios Calculated fix'!AK$428)/('Ratios Calculated fix'!AK$429-'Ratios Calculated fix'!AK$428)</f>
        <v>#DIV/0!</v>
      </c>
      <c r="AL78" s="22" t="e">
        <f>('Ratios Calculated fix'!AL78-'Ratios Calculated fix'!AL$428)/('Ratios Calculated fix'!AL$429-'Ratios Calculated fix'!AL$428)</f>
        <v>#DIV/0!</v>
      </c>
      <c r="AM78" s="22">
        <f>('Ratios Calculated fix'!AM78-'Ratios Calculated fix'!AM$428)/('Ratios Calculated fix'!AM$429-'Ratios Calculated fix'!AM$428)</f>
        <v>0.71280886024263468</v>
      </c>
      <c r="AN78" s="22">
        <f>('Ratios Calculated fix'!AN78-'Ratios Calculated fix'!AN$428)/('Ratios Calculated fix'!AN$429-'Ratios Calculated fix'!AN$428)</f>
        <v>0.8064680344299705</v>
      </c>
      <c r="AO78" s="22">
        <f>('Ratios Calculated fix'!AO78-'Ratios Calculated fix'!AO$428)/('Ratios Calculated fix'!AO$429-'Ratios Calculated fix'!AO$428)</f>
        <v>0.13049910289221273</v>
      </c>
      <c r="AP78" s="22">
        <f>('Ratios Calculated fix'!AP78-'Ratios Calculated fix'!AP$428)/('Ratios Calculated fix'!AP$429-'Ratios Calculated fix'!AP$428)</f>
        <v>0.3394270757258393</v>
      </c>
      <c r="AQ78" s="22">
        <f>('Ratios Calculated fix'!AQ78-'Ratios Calculated fix'!AQ$428)/('Ratios Calculated fix'!AQ$429-'Ratios Calculated fix'!AQ$428)</f>
        <v>0.68001751714822134</v>
      </c>
      <c r="AR78" s="22">
        <f>('Ratios Calculated fix'!AR78-'Ratios Calculated fix'!AR$428)/('Ratios Calculated fix'!AR$429-'Ratios Calculated fix'!AR$428)</f>
        <v>0.39288415205660793</v>
      </c>
      <c r="AS78" s="22">
        <f>('Ratios Calculated fix'!AS78-'Ratios Calculated fix'!AS$428)/('Ratios Calculated fix'!AS$429-'Ratios Calculated fix'!AS$428)</f>
        <v>0.34263092739078604</v>
      </c>
      <c r="AT78" s="22">
        <f>('Ratios Calculated fix'!AT78-'Ratios Calculated fix'!AT$428)/('Ratios Calculated fix'!AT$429-'Ratios Calculated fix'!AT$428)</f>
        <v>0.47832469149145612</v>
      </c>
      <c r="AU78" s="22">
        <f>('Ratios Calculated fix'!AU78-'Ratios Calculated fix'!AU$428)/('Ratios Calculated fix'!AU$429-'Ratios Calculated fix'!AU$428)</f>
        <v>0.28398357269356439</v>
      </c>
      <c r="AV78" s="22" t="e">
        <f>('Ratios Calculated fix'!AV78-'Ratios Calculated fix'!AV$428)/('Ratios Calculated fix'!AV$429-'Ratios Calculated fix'!AV$428)</f>
        <v>#DIV/0!</v>
      </c>
      <c r="AW78" s="22" t="e">
        <f>('Ratios Calculated fix'!AW78-'Ratios Calculated fix'!AW$428)/('Ratios Calculated fix'!AW$429-'Ratios Calculated fix'!AW$428)</f>
        <v>#DIV/0!</v>
      </c>
      <c r="AX78" s="22" t="e">
        <f>('Ratios Calculated fix'!AX78-'Ratios Calculated fix'!AX$428)/('Ratios Calculated fix'!AX$429-'Ratios Calculated fix'!AX$428)</f>
        <v>#DIV/0!</v>
      </c>
      <c r="AY78" s="22">
        <f>('Ratios Calculated fix'!AY78-'Ratios Calculated fix'!AY$428)/('Ratios Calculated fix'!AY$429-'Ratios Calculated fix'!AY$428)</f>
        <v>0.7463971696881464</v>
      </c>
      <c r="AZ78" s="22">
        <f>('Ratios Calculated fix'!AZ78-'Ratios Calculated fix'!AZ$428)/('Ratios Calculated fix'!AZ$429-'Ratios Calculated fix'!AZ$428)</f>
        <v>0.76986657601006103</v>
      </c>
      <c r="BA78" s="22">
        <f>('Ratios Calculated fix'!BA78-'Ratios Calculated fix'!BA$428)/('Ratios Calculated fix'!BA$429-'Ratios Calculated fix'!BA$428)</f>
        <v>0.22183957021857806</v>
      </c>
      <c r="BB78" s="22" t="e">
        <f>('Ratios Calculated fix'!BB78-'Ratios Calculated fix'!BB$428)/('Ratios Calculated fix'!BB$429-'Ratios Calculated fix'!BB$428)</f>
        <v>#DIV/0!</v>
      </c>
      <c r="BC78" s="22">
        <f>('Ratios Calculated fix'!BC78-'Ratios Calculated fix'!BC$428)/('Ratios Calculated fix'!BC$429-'Ratios Calculated fix'!BC$428)</f>
        <v>0.20362713576520669</v>
      </c>
    </row>
    <row r="79" spans="1:55" x14ac:dyDescent="0.2">
      <c r="A79" s="3" t="s">
        <v>233</v>
      </c>
      <c r="B79" s="3" t="s">
        <v>234</v>
      </c>
      <c r="C79" s="3" t="s">
        <v>15</v>
      </c>
      <c r="D79" s="3">
        <v>378101</v>
      </c>
      <c r="E79" s="3" t="s">
        <v>16</v>
      </c>
      <c r="F79" s="3">
        <v>2019</v>
      </c>
      <c r="G79" s="3" t="s">
        <v>17</v>
      </c>
      <c r="H79" s="4">
        <v>43830</v>
      </c>
      <c r="I79" s="4">
        <v>43880</v>
      </c>
      <c r="J79" s="4">
        <v>43880</v>
      </c>
      <c r="K79" s="5">
        <v>136401000</v>
      </c>
      <c r="L79" s="5">
        <v>136253000</v>
      </c>
      <c r="M79" s="3" t="s">
        <v>235</v>
      </c>
      <c r="N79" s="21">
        <f>('Ratios Calculated fix'!N79-'Ratios Calculated fix'!N$428)/('Ratios Calculated fix'!N$429-'Ratios Calculated fix'!N$428)</f>
        <v>6.1776932000554556E-2</v>
      </c>
      <c r="O79" s="22">
        <f>('Ratios Calculated fix'!O79-'Ratios Calculated fix'!O$428)/('Ratios Calculated fix'!O$429-'Ratios Calculated fix'!O$428)</f>
        <v>6.1776932000554556E-2</v>
      </c>
      <c r="P79" s="22">
        <f>('Ratios Calculated fix'!P79-'Ratios Calculated fix'!P$428)/('Ratios Calculated fix'!P$429-'Ratios Calculated fix'!P$428)</f>
        <v>2.9718870301920462E-2</v>
      </c>
      <c r="Q79" s="22">
        <f>('Ratios Calculated fix'!Q79-'Ratios Calculated fix'!Q$428)/('Ratios Calculated fix'!Q$429-'Ratios Calculated fix'!Q$428)</f>
        <v>0.87057370402933598</v>
      </c>
      <c r="R79" s="22">
        <f>('Ratios Calculated fix'!R79-'Ratios Calculated fix'!R$428)/('Ratios Calculated fix'!R$429-'Ratios Calculated fix'!R$428)</f>
        <v>8.9411242422488935E-2</v>
      </c>
      <c r="S79" s="22">
        <f>('Ratios Calculated fix'!S79-'Ratios Calculated fix'!S$428)/('Ratios Calculated fix'!S$429-'Ratios Calculated fix'!S$428)</f>
        <v>5.7925326565795486E-2</v>
      </c>
      <c r="T79" s="22">
        <f>('Ratios Calculated fix'!T79-'Ratios Calculated fix'!T$428)/('Ratios Calculated fix'!T$429-'Ratios Calculated fix'!T$428)</f>
        <v>7.9912289651453583E-2</v>
      </c>
      <c r="U79" s="22">
        <f>('Ratios Calculated fix'!U79-'Ratios Calculated fix'!U$428)/('Ratios Calculated fix'!U$429-'Ratios Calculated fix'!U$428)</f>
        <v>0.81014970837391831</v>
      </c>
      <c r="V79" s="22">
        <f>('Ratios Calculated fix'!V79-'Ratios Calculated fix'!V$428)/('Ratios Calculated fix'!V$429-'Ratios Calculated fix'!V$428)</f>
        <v>0.71083347526746565</v>
      </c>
      <c r="W79" s="22">
        <f>('Ratios Calculated fix'!W79-'Ratios Calculated fix'!W$428)/('Ratios Calculated fix'!W$429-'Ratios Calculated fix'!W$428)</f>
        <v>0.82239531187215686</v>
      </c>
      <c r="X79" s="22">
        <f>('Ratios Calculated fix'!X79-'Ratios Calculated fix'!X$428)/('Ratios Calculated fix'!X$429-'Ratios Calculated fix'!X$428)</f>
        <v>0.49092065255132039</v>
      </c>
      <c r="Y79" s="22">
        <f>('Ratios Calculated fix'!Y79-'Ratios Calculated fix'!Y$428)/('Ratios Calculated fix'!Y$429-'Ratios Calculated fix'!Y$428)</f>
        <v>0.47128828291410929</v>
      </c>
      <c r="Z79" s="22">
        <f>('Ratios Calculated fix'!Z79-'Ratios Calculated fix'!Z$428)/('Ratios Calculated fix'!Z$429-'Ratios Calculated fix'!Z$428)</f>
        <v>0.50907934744867955</v>
      </c>
      <c r="AA79" s="22">
        <f>('Ratios Calculated fix'!AA79-'Ratios Calculated fix'!AA$428)/('Ratios Calculated fix'!AA$429-'Ratios Calculated fix'!AA$428)</f>
        <v>0.44649846168909507</v>
      </c>
      <c r="AB79" s="22">
        <f>('Ratios Calculated fix'!AB79-'Ratios Calculated fix'!AB$428)/('Ratios Calculated fix'!AB$429-'Ratios Calculated fix'!AB$428)</f>
        <v>0.84450606997865807</v>
      </c>
      <c r="AC79" s="22">
        <f>('Ratios Calculated fix'!AC79-'Ratios Calculated fix'!AC$428)/('Ratios Calculated fix'!AC$429-'Ratios Calculated fix'!AC$428)</f>
        <v>0.14445649749719039</v>
      </c>
      <c r="AD79" s="22">
        <f>('Ratios Calculated fix'!AD79-'Ratios Calculated fix'!AD$428)/('Ratios Calculated fix'!AD$429-'Ratios Calculated fix'!AD$428)</f>
        <v>0.13782239249613207</v>
      </c>
      <c r="AE79" s="22">
        <f>('Ratios Calculated fix'!AE79-'Ratios Calculated fix'!AE$428)/('Ratios Calculated fix'!AE$429-'Ratios Calculated fix'!AE$428)</f>
        <v>0.21435421671557187</v>
      </c>
      <c r="AF79" s="22">
        <f>('Ratios Calculated fix'!AF79-'Ratios Calculated fix'!AF$428)/('Ratios Calculated fix'!AF$429-'Ratios Calculated fix'!AF$428)</f>
        <v>0.32491953364721471</v>
      </c>
      <c r="AG79" s="22" t="e">
        <f>('Ratios Calculated fix'!AG79-'Ratios Calculated fix'!AG$428)/('Ratios Calculated fix'!AG$429-'Ratios Calculated fix'!AG$428)</f>
        <v>#DIV/0!</v>
      </c>
      <c r="AH79" s="22" t="e">
        <f>('Ratios Calculated fix'!AH79-'Ratios Calculated fix'!AH$428)/('Ratios Calculated fix'!AH$429-'Ratios Calculated fix'!AH$428)</f>
        <v>#DIV/0!</v>
      </c>
      <c r="AI79" s="22">
        <f>('Ratios Calculated fix'!AI79-'Ratios Calculated fix'!AI$428)/('Ratios Calculated fix'!AI$429-'Ratios Calculated fix'!AI$428)</f>
        <v>0.5291613445826322</v>
      </c>
      <c r="AJ79" s="22">
        <f>('Ratios Calculated fix'!AJ79-'Ratios Calculated fix'!AJ$428)/('Ratios Calculated fix'!AJ$429-'Ratios Calculated fix'!AJ$428)</f>
        <v>0.164734228067621</v>
      </c>
      <c r="AK79" s="22" t="e">
        <f>('Ratios Calculated fix'!AK79-'Ratios Calculated fix'!AK$428)/('Ratios Calculated fix'!AK$429-'Ratios Calculated fix'!AK$428)</f>
        <v>#DIV/0!</v>
      </c>
      <c r="AL79" s="22" t="e">
        <f>('Ratios Calculated fix'!AL79-'Ratios Calculated fix'!AL$428)/('Ratios Calculated fix'!AL$429-'Ratios Calculated fix'!AL$428)</f>
        <v>#DIV/0!</v>
      </c>
      <c r="AM79" s="22">
        <f>('Ratios Calculated fix'!AM79-'Ratios Calculated fix'!AM$428)/('Ratios Calculated fix'!AM$429-'Ratios Calculated fix'!AM$428)</f>
        <v>0.71582842175954375</v>
      </c>
      <c r="AN79" s="22">
        <f>('Ratios Calculated fix'!AN79-'Ratios Calculated fix'!AN$428)/('Ratios Calculated fix'!AN$429-'Ratios Calculated fix'!AN$428)</f>
        <v>0.8220589825528033</v>
      </c>
      <c r="AO79" s="22">
        <f>('Ratios Calculated fix'!AO79-'Ratios Calculated fix'!AO$428)/('Ratios Calculated fix'!AO$429-'Ratios Calculated fix'!AO$428)</f>
        <v>0.71549870040867414</v>
      </c>
      <c r="AP79" s="22">
        <f>('Ratios Calculated fix'!AP79-'Ratios Calculated fix'!AP$428)/('Ratios Calculated fix'!AP$429-'Ratios Calculated fix'!AP$428)</f>
        <v>0.36831534711849595</v>
      </c>
      <c r="AQ79" s="22">
        <f>('Ratios Calculated fix'!AQ79-'Ratios Calculated fix'!AQ$428)/('Ratios Calculated fix'!AQ$429-'Ratios Calculated fix'!AQ$428)</f>
        <v>0.71891289560662619</v>
      </c>
      <c r="AR79" s="22">
        <f>('Ratios Calculated fix'!AR79-'Ratios Calculated fix'!AR$428)/('Ratios Calculated fix'!AR$429-'Ratios Calculated fix'!AR$428)</f>
        <v>0.22749190840278802</v>
      </c>
      <c r="AS79" s="22">
        <f>('Ratios Calculated fix'!AS79-'Ratios Calculated fix'!AS$428)/('Ratios Calculated fix'!AS$429-'Ratios Calculated fix'!AS$428)</f>
        <v>0.3641002174810708</v>
      </c>
      <c r="AT79" s="22">
        <f>('Ratios Calculated fix'!AT79-'Ratios Calculated fix'!AT$428)/('Ratios Calculated fix'!AT$429-'Ratios Calculated fix'!AT$428)</f>
        <v>0.57285112106965286</v>
      </c>
      <c r="AU79" s="22">
        <f>('Ratios Calculated fix'!AU79-'Ratios Calculated fix'!AU$428)/('Ratios Calculated fix'!AU$429-'Ratios Calculated fix'!AU$428)</f>
        <v>0.30603825633246617</v>
      </c>
      <c r="AV79" s="22" t="e">
        <f>('Ratios Calculated fix'!AV79-'Ratios Calculated fix'!AV$428)/('Ratios Calculated fix'!AV$429-'Ratios Calculated fix'!AV$428)</f>
        <v>#DIV/0!</v>
      </c>
      <c r="AW79" s="22" t="e">
        <f>('Ratios Calculated fix'!AW79-'Ratios Calculated fix'!AW$428)/('Ratios Calculated fix'!AW$429-'Ratios Calculated fix'!AW$428)</f>
        <v>#DIV/0!</v>
      </c>
      <c r="AX79" s="22" t="e">
        <f>('Ratios Calculated fix'!AX79-'Ratios Calculated fix'!AX$428)/('Ratios Calculated fix'!AX$429-'Ratios Calculated fix'!AX$428)</f>
        <v>#DIV/0!</v>
      </c>
      <c r="AY79" s="22">
        <f>('Ratios Calculated fix'!AY79-'Ratios Calculated fix'!AY$428)/('Ratios Calculated fix'!AY$429-'Ratios Calculated fix'!AY$428)</f>
        <v>0.74555370673083976</v>
      </c>
      <c r="AZ79" s="22">
        <f>('Ratios Calculated fix'!AZ79-'Ratios Calculated fix'!AZ$428)/('Ratios Calculated fix'!AZ$429-'Ratios Calculated fix'!AZ$428)</f>
        <v>0.76845727806978448</v>
      </c>
      <c r="BA79" s="22">
        <f>('Ratios Calculated fix'!BA79-'Ratios Calculated fix'!BA$428)/('Ratios Calculated fix'!BA$429-'Ratios Calculated fix'!BA$428)</f>
        <v>0.22280482900671311</v>
      </c>
      <c r="BB79" s="22" t="e">
        <f>('Ratios Calculated fix'!BB79-'Ratios Calculated fix'!BB$428)/('Ratios Calculated fix'!BB$429-'Ratios Calculated fix'!BB$428)</f>
        <v>#DIV/0!</v>
      </c>
      <c r="BC79" s="22">
        <f>('Ratios Calculated fix'!BC79-'Ratios Calculated fix'!BC$428)/('Ratios Calculated fix'!BC$429-'Ratios Calculated fix'!BC$428)</f>
        <v>0.29903975272307615</v>
      </c>
    </row>
    <row r="80" spans="1:55" x14ac:dyDescent="0.2">
      <c r="A80" s="3" t="s">
        <v>283</v>
      </c>
      <c r="B80" s="3" t="s">
        <v>284</v>
      </c>
      <c r="C80" s="3" t="s">
        <v>38</v>
      </c>
      <c r="D80" s="3">
        <v>378110</v>
      </c>
      <c r="E80" s="3" t="s">
        <v>16</v>
      </c>
      <c r="F80" s="3">
        <v>2019</v>
      </c>
      <c r="G80" s="3" t="s">
        <v>17</v>
      </c>
      <c r="H80" s="4">
        <v>43830</v>
      </c>
      <c r="I80" s="4">
        <v>43861</v>
      </c>
      <c r="J80" s="4">
        <v>43861</v>
      </c>
      <c r="K80" s="5">
        <v>212505331</v>
      </c>
      <c r="L80" s="5">
        <v>219252116</v>
      </c>
      <c r="M80" s="3" t="s">
        <v>285</v>
      </c>
      <c r="N80" s="21">
        <f>('Ratios Calculated fix'!N80-'Ratios Calculated fix'!N$428)/('Ratios Calculated fix'!N$429-'Ratios Calculated fix'!N$428)</f>
        <v>1.8833139173701281E-2</v>
      </c>
      <c r="O80" s="22">
        <f>('Ratios Calculated fix'!O80-'Ratios Calculated fix'!O$428)/('Ratios Calculated fix'!O$429-'Ratios Calculated fix'!O$428)</f>
        <v>1.8833139173701281E-2</v>
      </c>
      <c r="P80" s="22">
        <f>('Ratios Calculated fix'!P80-'Ratios Calculated fix'!P$428)/('Ratios Calculated fix'!P$429-'Ratios Calculated fix'!P$428)</f>
        <v>2.903819534744724E-2</v>
      </c>
      <c r="Q80" s="22">
        <f>('Ratios Calculated fix'!Q80-'Ratios Calculated fix'!Q$428)/('Ratios Calculated fix'!Q$429-'Ratios Calculated fix'!Q$428)</f>
        <v>0.87234535526544843</v>
      </c>
      <c r="R80" s="22">
        <f>('Ratios Calculated fix'!R80-'Ratios Calculated fix'!R$428)/('Ratios Calculated fix'!R$429-'Ratios Calculated fix'!R$428)</f>
        <v>0.17925360963580023</v>
      </c>
      <c r="S80" s="22">
        <f>('Ratios Calculated fix'!S80-'Ratios Calculated fix'!S$428)/('Ratios Calculated fix'!S$429-'Ratios Calculated fix'!S$428)</f>
        <v>4.4437952710880517E-2</v>
      </c>
      <c r="T80" s="22">
        <f>('Ratios Calculated fix'!T80-'Ratios Calculated fix'!T$428)/('Ratios Calculated fix'!T$429-'Ratios Calculated fix'!T$428)</f>
        <v>0.1731459517048381</v>
      </c>
      <c r="U80" s="22">
        <f>('Ratios Calculated fix'!U80-'Ratios Calculated fix'!U$428)/('Ratios Calculated fix'!U$429-'Ratios Calculated fix'!U$428)</f>
        <v>0.81523518430593311</v>
      </c>
      <c r="V80" s="22">
        <f>('Ratios Calculated fix'!V80-'Ratios Calculated fix'!V$428)/('Ratios Calculated fix'!V$429-'Ratios Calculated fix'!V$428)</f>
        <v>0.71096956136192557</v>
      </c>
      <c r="W80" s="22">
        <f>('Ratios Calculated fix'!W80-'Ratios Calculated fix'!W$428)/('Ratios Calculated fix'!W$429-'Ratios Calculated fix'!W$428)</f>
        <v>0.82822503888628274</v>
      </c>
      <c r="X80" s="22">
        <f>('Ratios Calculated fix'!X80-'Ratios Calculated fix'!X$428)/('Ratios Calculated fix'!X$429-'Ratios Calculated fix'!X$428)</f>
        <v>3.4804136794154165E-2</v>
      </c>
      <c r="Y80" s="22">
        <f>('Ratios Calculated fix'!Y80-'Ratios Calculated fix'!Y$428)/('Ratios Calculated fix'!Y$429-'Ratios Calculated fix'!Y$428)</f>
        <v>0.44682178737427913</v>
      </c>
      <c r="Z80" s="22">
        <f>('Ratios Calculated fix'!Z80-'Ratios Calculated fix'!Z$428)/('Ratios Calculated fix'!Z$429-'Ratios Calculated fix'!Z$428)</f>
        <v>0.96519586320584594</v>
      </c>
      <c r="AA80" s="22">
        <f>('Ratios Calculated fix'!AA80-'Ratios Calculated fix'!AA$428)/('Ratios Calculated fix'!AA$429-'Ratios Calculated fix'!AA$428)</f>
        <v>0.31993264025598339</v>
      </c>
      <c r="AB80" s="22">
        <f>('Ratios Calculated fix'!AB80-'Ratios Calculated fix'!AB$428)/('Ratios Calculated fix'!AB$429-'Ratios Calculated fix'!AB$428)</f>
        <v>0.81525108266007418</v>
      </c>
      <c r="AC80" s="22">
        <f>('Ratios Calculated fix'!AC80-'Ratios Calculated fix'!AC$428)/('Ratios Calculated fix'!AC$429-'Ratios Calculated fix'!AC$428)</f>
        <v>1</v>
      </c>
      <c r="AD80" s="22">
        <f>('Ratios Calculated fix'!AD80-'Ratios Calculated fix'!AD$428)/('Ratios Calculated fix'!AD$429-'Ratios Calculated fix'!AD$428)</f>
        <v>0.45185202656427087</v>
      </c>
      <c r="AE80" s="22">
        <f>('Ratios Calculated fix'!AE80-'Ratios Calculated fix'!AE$428)/('Ratios Calculated fix'!AE$429-'Ratios Calculated fix'!AE$428)</f>
        <v>0.31975902322541794</v>
      </c>
      <c r="AF80" s="22">
        <f>('Ratios Calculated fix'!AF80-'Ratios Calculated fix'!AF$428)/('Ratios Calculated fix'!AF$429-'Ratios Calculated fix'!AF$428)</f>
        <v>0.32438737503347703</v>
      </c>
      <c r="AG80" s="22" t="e">
        <f>('Ratios Calculated fix'!AG80-'Ratios Calculated fix'!AG$428)/('Ratios Calculated fix'!AG$429-'Ratios Calculated fix'!AG$428)</f>
        <v>#DIV/0!</v>
      </c>
      <c r="AH80" s="22" t="e">
        <f>('Ratios Calculated fix'!AH80-'Ratios Calculated fix'!AH$428)/('Ratios Calculated fix'!AH$429-'Ratios Calculated fix'!AH$428)</f>
        <v>#DIV/0!</v>
      </c>
      <c r="AI80" s="22">
        <f>('Ratios Calculated fix'!AI80-'Ratios Calculated fix'!AI$428)/('Ratios Calculated fix'!AI$429-'Ratios Calculated fix'!AI$428)</f>
        <v>0.54948692853465175</v>
      </c>
      <c r="AJ80" s="22">
        <f>('Ratios Calculated fix'!AJ80-'Ratios Calculated fix'!AJ$428)/('Ratios Calculated fix'!AJ$429-'Ratios Calculated fix'!AJ$428)</f>
        <v>0.23552159651006066</v>
      </c>
      <c r="AK80" s="22" t="e">
        <f>('Ratios Calculated fix'!AK80-'Ratios Calculated fix'!AK$428)/('Ratios Calculated fix'!AK$429-'Ratios Calculated fix'!AK$428)</f>
        <v>#DIV/0!</v>
      </c>
      <c r="AL80" s="22" t="e">
        <f>('Ratios Calculated fix'!AL80-'Ratios Calculated fix'!AL$428)/('Ratios Calculated fix'!AL$429-'Ratios Calculated fix'!AL$428)</f>
        <v>#DIV/0!</v>
      </c>
      <c r="AM80" s="22">
        <f>('Ratios Calculated fix'!AM80-'Ratios Calculated fix'!AM$428)/('Ratios Calculated fix'!AM$429-'Ratios Calculated fix'!AM$428)</f>
        <v>0.70785285629242256</v>
      </c>
      <c r="AN80" s="22">
        <f>('Ratios Calculated fix'!AN80-'Ratios Calculated fix'!AN$428)/('Ratios Calculated fix'!AN$429-'Ratios Calculated fix'!AN$428)</f>
        <v>0.8055274058243127</v>
      </c>
      <c r="AO80" s="22">
        <f>('Ratios Calculated fix'!AO80-'Ratios Calculated fix'!AO$428)/('Ratios Calculated fix'!AO$429-'Ratios Calculated fix'!AO$428)</f>
        <v>5.4006196314660491E-2</v>
      </c>
      <c r="AP80" s="22">
        <f>('Ratios Calculated fix'!AP80-'Ratios Calculated fix'!AP$428)/('Ratios Calculated fix'!AP$429-'Ratios Calculated fix'!AP$428)</f>
        <v>0.35464267037075853</v>
      </c>
      <c r="AQ80" s="22">
        <f>('Ratios Calculated fix'!AQ80-'Ratios Calculated fix'!AQ$428)/('Ratios Calculated fix'!AQ$429-'Ratios Calculated fix'!AQ$428)</f>
        <v>0.58064352194056368</v>
      </c>
      <c r="AR80" s="22">
        <f>('Ratios Calculated fix'!AR80-'Ratios Calculated fix'!AR$428)/('Ratios Calculated fix'!AR$429-'Ratios Calculated fix'!AR$428)</f>
        <v>0.45995822965389543</v>
      </c>
      <c r="AS80" s="22">
        <f>('Ratios Calculated fix'!AS80-'Ratios Calculated fix'!AS$428)/('Ratios Calculated fix'!AS$429-'Ratios Calculated fix'!AS$428)</f>
        <v>0.36633106542011762</v>
      </c>
      <c r="AT80" s="22">
        <f>('Ratios Calculated fix'!AT80-'Ratios Calculated fix'!AT$428)/('Ratios Calculated fix'!AT$429-'Ratios Calculated fix'!AT$428)</f>
        <v>0.3829929629530231</v>
      </c>
      <c r="AU80" s="22">
        <f>('Ratios Calculated fix'!AU80-'Ratios Calculated fix'!AU$428)/('Ratios Calculated fix'!AU$429-'Ratios Calculated fix'!AU$428)</f>
        <v>0.29281884559990323</v>
      </c>
      <c r="AV80" s="22" t="e">
        <f>('Ratios Calculated fix'!AV80-'Ratios Calculated fix'!AV$428)/('Ratios Calculated fix'!AV$429-'Ratios Calculated fix'!AV$428)</f>
        <v>#DIV/0!</v>
      </c>
      <c r="AW80" s="22" t="e">
        <f>('Ratios Calculated fix'!AW80-'Ratios Calculated fix'!AW$428)/('Ratios Calculated fix'!AW$429-'Ratios Calculated fix'!AW$428)</f>
        <v>#DIV/0!</v>
      </c>
      <c r="AX80" s="22" t="e">
        <f>('Ratios Calculated fix'!AX80-'Ratios Calculated fix'!AX$428)/('Ratios Calculated fix'!AX$429-'Ratios Calculated fix'!AX$428)</f>
        <v>#DIV/0!</v>
      </c>
      <c r="AY80" s="22">
        <f>('Ratios Calculated fix'!AY80-'Ratios Calculated fix'!AY$428)/('Ratios Calculated fix'!AY$429-'Ratios Calculated fix'!AY$428)</f>
        <v>0.74862517006451901</v>
      </c>
      <c r="AZ80" s="22">
        <f>('Ratios Calculated fix'!AZ80-'Ratios Calculated fix'!AZ$428)/('Ratios Calculated fix'!AZ$429-'Ratios Calculated fix'!AZ$428)</f>
        <v>0.77244414121486349</v>
      </c>
      <c r="BA80" s="22">
        <f>('Ratios Calculated fix'!BA80-'Ratios Calculated fix'!BA$428)/('Ratios Calculated fix'!BA$429-'Ratios Calculated fix'!BA$428)</f>
        <v>0.22460853515414575</v>
      </c>
      <c r="BB80" s="22" t="e">
        <f>('Ratios Calculated fix'!BB80-'Ratios Calculated fix'!BB$428)/('Ratios Calculated fix'!BB$429-'Ratios Calculated fix'!BB$428)</f>
        <v>#DIV/0!</v>
      </c>
      <c r="BC80" s="22">
        <f>('Ratios Calculated fix'!BC80-'Ratios Calculated fix'!BC$428)/('Ratios Calculated fix'!BC$429-'Ratios Calculated fix'!BC$428)</f>
        <v>0.11008424293954881</v>
      </c>
    </row>
    <row r="81" spans="1:55" x14ac:dyDescent="0.2">
      <c r="A81" s="3" t="s">
        <v>316</v>
      </c>
      <c r="B81" s="3" t="s">
        <v>317</v>
      </c>
      <c r="C81" s="3" t="s">
        <v>91</v>
      </c>
      <c r="D81" s="3">
        <v>255327</v>
      </c>
      <c r="E81" s="3" t="s">
        <v>16</v>
      </c>
      <c r="F81" s="3">
        <v>2019</v>
      </c>
      <c r="G81" s="3" t="s">
        <v>17</v>
      </c>
      <c r="H81" s="4">
        <v>43830</v>
      </c>
      <c r="I81" s="4">
        <v>43882</v>
      </c>
      <c r="J81" s="4">
        <v>43882</v>
      </c>
      <c r="K81" s="5">
        <v>856300000</v>
      </c>
      <c r="L81" s="5">
        <v>858100000</v>
      </c>
      <c r="M81" s="3" t="s">
        <v>318</v>
      </c>
      <c r="N81" s="21">
        <f>('Ratios Calculated fix'!N81-'Ratios Calculated fix'!N$428)/('Ratios Calculated fix'!N$429-'Ratios Calculated fix'!N$428)</f>
        <v>3.7574105336890137E-2</v>
      </c>
      <c r="O81" s="22">
        <f>('Ratios Calculated fix'!O81-'Ratios Calculated fix'!O$428)/('Ratios Calculated fix'!O$429-'Ratios Calculated fix'!O$428)</f>
        <v>2.4894142924427869E-2</v>
      </c>
      <c r="P81" s="22">
        <f>('Ratios Calculated fix'!P81-'Ratios Calculated fix'!P$428)/('Ratios Calculated fix'!P$429-'Ratios Calculated fix'!P$428)</f>
        <v>2.2579095890283507E-2</v>
      </c>
      <c r="Q81" s="22">
        <f>('Ratios Calculated fix'!Q81-'Ratios Calculated fix'!Q$428)/('Ratios Calculated fix'!Q$429-'Ratios Calculated fix'!Q$428)</f>
        <v>0.91172553381239996</v>
      </c>
      <c r="R81" s="22">
        <f>('Ratios Calculated fix'!R81-'Ratios Calculated fix'!R$428)/('Ratios Calculated fix'!R$429-'Ratios Calculated fix'!R$428)</f>
        <v>0.1753292505375644</v>
      </c>
      <c r="S81" s="22">
        <f>('Ratios Calculated fix'!S81-'Ratios Calculated fix'!S$428)/('Ratios Calculated fix'!S$429-'Ratios Calculated fix'!S$428)</f>
        <v>6.4326157222076824E-2</v>
      </c>
      <c r="T81" s="22">
        <f>('Ratios Calculated fix'!T81-'Ratios Calculated fix'!T$428)/('Ratios Calculated fix'!T$429-'Ratios Calculated fix'!T$428)</f>
        <v>0.16559115008920461</v>
      </c>
      <c r="U81" s="22">
        <f>('Ratios Calculated fix'!U81-'Ratios Calculated fix'!U$428)/('Ratios Calculated fix'!U$429-'Ratios Calculated fix'!U$428)</f>
        <v>0.86234485453597387</v>
      </c>
      <c r="V81" s="22">
        <f>('Ratios Calculated fix'!V81-'Ratios Calculated fix'!V$428)/('Ratios Calculated fix'!V$429-'Ratios Calculated fix'!V$428)</f>
        <v>0.73524607130946196</v>
      </c>
      <c r="W81" s="22">
        <f>('Ratios Calculated fix'!W81-'Ratios Calculated fix'!W$428)/('Ratios Calculated fix'!W$429-'Ratios Calculated fix'!W$428)</f>
        <v>0.87867838492299288</v>
      </c>
      <c r="X81" s="22">
        <f>('Ratios Calculated fix'!X81-'Ratios Calculated fix'!X$428)/('Ratios Calculated fix'!X$429-'Ratios Calculated fix'!X$428)</f>
        <v>0.23828953934290983</v>
      </c>
      <c r="Y81" s="22">
        <f>('Ratios Calculated fix'!Y81-'Ratios Calculated fix'!Y$428)/('Ratios Calculated fix'!Y$429-'Ratios Calculated fix'!Y$428)</f>
        <v>0.40405498354477865</v>
      </c>
      <c r="Z81" s="22">
        <f>('Ratios Calculated fix'!Z81-'Ratios Calculated fix'!Z$428)/('Ratios Calculated fix'!Z$429-'Ratios Calculated fix'!Z$428)</f>
        <v>0.76171046065709014</v>
      </c>
      <c r="AA81" s="22">
        <f>('Ratios Calculated fix'!AA81-'Ratios Calculated fix'!AA$428)/('Ratios Calculated fix'!AA$429-'Ratios Calculated fix'!AA$428)</f>
        <v>0.37431769384950686</v>
      </c>
      <c r="AB81" s="22">
        <f>('Ratios Calculated fix'!AB81-'Ratios Calculated fix'!AB$428)/('Ratios Calculated fix'!AB$429-'Ratios Calculated fix'!AB$428)</f>
        <v>0.74820553717162674</v>
      </c>
      <c r="AC81" s="22">
        <f>('Ratios Calculated fix'!AC81-'Ratios Calculated fix'!AC$428)/('Ratios Calculated fix'!AC$429-'Ratios Calculated fix'!AC$428)</f>
        <v>0.58226186296235505</v>
      </c>
      <c r="AD81" s="22">
        <f>('Ratios Calculated fix'!AD81-'Ratios Calculated fix'!AD$428)/('Ratios Calculated fix'!AD$429-'Ratios Calculated fix'!AD$428)</f>
        <v>0.31636600309543006</v>
      </c>
      <c r="AE81" s="22">
        <f>('Ratios Calculated fix'!AE81-'Ratios Calculated fix'!AE$428)/('Ratios Calculated fix'!AE$429-'Ratios Calculated fix'!AE$428)</f>
        <v>0.41763560530326543</v>
      </c>
      <c r="AF81" s="22">
        <f>('Ratios Calculated fix'!AF81-'Ratios Calculated fix'!AF$428)/('Ratios Calculated fix'!AF$429-'Ratios Calculated fix'!AF$428)</f>
        <v>0.37351419524524559</v>
      </c>
      <c r="AG81" s="22" t="e">
        <f>('Ratios Calculated fix'!AG81-'Ratios Calculated fix'!AG$428)/('Ratios Calculated fix'!AG$429-'Ratios Calculated fix'!AG$428)</f>
        <v>#DIV/0!</v>
      </c>
      <c r="AH81" s="22" t="e">
        <f>('Ratios Calculated fix'!AH81-'Ratios Calculated fix'!AH$428)/('Ratios Calculated fix'!AH$429-'Ratios Calculated fix'!AH$428)</f>
        <v>#DIV/0!</v>
      </c>
      <c r="AI81" s="22">
        <f>('Ratios Calculated fix'!AI81-'Ratios Calculated fix'!AI$428)/('Ratios Calculated fix'!AI$429-'Ratios Calculated fix'!AI$428)</f>
        <v>0.5450861976739928</v>
      </c>
      <c r="AJ81" s="22">
        <f>('Ratios Calculated fix'!AJ81-'Ratios Calculated fix'!AJ$428)/('Ratios Calculated fix'!AJ$429-'Ratios Calculated fix'!AJ$428)</f>
        <v>0.20582824904675109</v>
      </c>
      <c r="AK81" s="22" t="e">
        <f>('Ratios Calculated fix'!AK81-'Ratios Calculated fix'!AK$428)/('Ratios Calculated fix'!AK$429-'Ratios Calculated fix'!AK$428)</f>
        <v>#DIV/0!</v>
      </c>
      <c r="AL81" s="22" t="e">
        <f>('Ratios Calculated fix'!AL81-'Ratios Calculated fix'!AL$428)/('Ratios Calculated fix'!AL$429-'Ratios Calculated fix'!AL$428)</f>
        <v>#DIV/0!</v>
      </c>
      <c r="AM81" s="22">
        <f>('Ratios Calculated fix'!AM81-'Ratios Calculated fix'!AM$428)/('Ratios Calculated fix'!AM$429-'Ratios Calculated fix'!AM$428)</f>
        <v>0.81861126974542919</v>
      </c>
      <c r="AN81" s="22">
        <f>('Ratios Calculated fix'!AN81-'Ratios Calculated fix'!AN$428)/('Ratios Calculated fix'!AN$429-'Ratios Calculated fix'!AN$428)</f>
        <v>0.86131688585648492</v>
      </c>
      <c r="AO81" s="22">
        <f>('Ratios Calculated fix'!AO81-'Ratios Calculated fix'!AO$428)/('Ratios Calculated fix'!AO$429-'Ratios Calculated fix'!AO$428)</f>
        <v>0.21662234046315704</v>
      </c>
      <c r="AP81" s="22">
        <f>('Ratios Calculated fix'!AP81-'Ratios Calculated fix'!AP$428)/('Ratios Calculated fix'!AP$429-'Ratios Calculated fix'!AP$428)</f>
        <v>0.42909440744775018</v>
      </c>
      <c r="AQ81" s="22">
        <f>('Ratios Calculated fix'!AQ81-'Ratios Calculated fix'!AQ$428)/('Ratios Calculated fix'!AQ$429-'Ratios Calculated fix'!AQ$428)</f>
        <v>0.75942308135286984</v>
      </c>
      <c r="AR81" s="22">
        <f>('Ratios Calculated fix'!AR81-'Ratios Calculated fix'!AR$428)/('Ratios Calculated fix'!AR$429-'Ratios Calculated fix'!AR$428)</f>
        <v>0.39433167414473336</v>
      </c>
      <c r="AS81" s="22">
        <f>('Ratios Calculated fix'!AS81-'Ratios Calculated fix'!AS$428)/('Ratios Calculated fix'!AS$429-'Ratios Calculated fix'!AS$428)</f>
        <v>0.35990289284940791</v>
      </c>
      <c r="AT81" s="22">
        <f>('Ratios Calculated fix'!AT81-'Ratios Calculated fix'!AT$428)/('Ratios Calculated fix'!AT$429-'Ratios Calculated fix'!AT$428)</f>
        <v>0.62635874122968516</v>
      </c>
      <c r="AU81" s="22">
        <f>('Ratios Calculated fix'!AU81-'Ratios Calculated fix'!AU$428)/('Ratios Calculated fix'!AU$429-'Ratios Calculated fix'!AU$428)</f>
        <v>0.28046363499913957</v>
      </c>
      <c r="AV81" s="22" t="e">
        <f>('Ratios Calculated fix'!AV81-'Ratios Calculated fix'!AV$428)/('Ratios Calculated fix'!AV$429-'Ratios Calculated fix'!AV$428)</f>
        <v>#DIV/0!</v>
      </c>
      <c r="AW81" s="22" t="e">
        <f>('Ratios Calculated fix'!AW81-'Ratios Calculated fix'!AW$428)/('Ratios Calculated fix'!AW$429-'Ratios Calculated fix'!AW$428)</f>
        <v>#DIV/0!</v>
      </c>
      <c r="AX81" s="22" t="e">
        <f>('Ratios Calculated fix'!AX81-'Ratios Calculated fix'!AX$428)/('Ratios Calculated fix'!AX$429-'Ratios Calculated fix'!AX$428)</f>
        <v>#DIV/0!</v>
      </c>
      <c r="AY81" s="22">
        <f>('Ratios Calculated fix'!AY81-'Ratios Calculated fix'!AY$428)/('Ratios Calculated fix'!AY$429-'Ratios Calculated fix'!AY$428)</f>
        <v>0.7461630160885403</v>
      </c>
      <c r="AZ81" s="22">
        <f>('Ratios Calculated fix'!AZ81-'Ratios Calculated fix'!AZ$428)/('Ratios Calculated fix'!AZ$429-'Ratios Calculated fix'!AZ$428)</f>
        <v>0.76952271106348757</v>
      </c>
      <c r="BA81" s="22">
        <f>('Ratios Calculated fix'!BA81-'Ratios Calculated fix'!BA$428)/('Ratios Calculated fix'!BA$429-'Ratios Calculated fix'!BA$428)</f>
        <v>0.22175156790357745</v>
      </c>
      <c r="BB81" s="22" t="e">
        <f>('Ratios Calculated fix'!BB81-'Ratios Calculated fix'!BB$428)/('Ratios Calculated fix'!BB$429-'Ratios Calculated fix'!BB$428)</f>
        <v>#DIV/0!</v>
      </c>
      <c r="BC81" s="22">
        <f>('Ratios Calculated fix'!BC81-'Ratios Calculated fix'!BC$428)/('Ratios Calculated fix'!BC$429-'Ratios Calculated fix'!BC$428)</f>
        <v>0.35999637384584049</v>
      </c>
    </row>
    <row r="82" spans="1:55" x14ac:dyDescent="0.2">
      <c r="A82" s="3" t="s">
        <v>1126</v>
      </c>
      <c r="B82" s="3" t="s">
        <v>1127</v>
      </c>
      <c r="C82" s="3" t="s">
        <v>91</v>
      </c>
      <c r="D82" s="3">
        <v>218764</v>
      </c>
      <c r="E82" s="3" t="s">
        <v>16</v>
      </c>
      <c r="F82" s="3">
        <v>2020</v>
      </c>
      <c r="G82" s="3" t="s">
        <v>17</v>
      </c>
      <c r="H82" s="4">
        <v>44012</v>
      </c>
      <c r="I82" s="4">
        <v>44056</v>
      </c>
      <c r="J82" s="4">
        <v>44056</v>
      </c>
      <c r="K82" s="5">
        <v>126388000</v>
      </c>
      <c r="L82" s="5">
        <v>129012000</v>
      </c>
      <c r="M82" s="3" t="s">
        <v>1128</v>
      </c>
      <c r="N82" s="21">
        <f>('Ratios Calculated fix'!N82-'Ratios Calculated fix'!N$428)/('Ratios Calculated fix'!N$429-'Ratios Calculated fix'!N$428)</f>
        <v>5.1823657011549486E-2</v>
      </c>
      <c r="O82" s="22">
        <f>('Ratios Calculated fix'!O82-'Ratios Calculated fix'!O$428)/('Ratios Calculated fix'!O$429-'Ratios Calculated fix'!O$428)</f>
        <v>4.0114223980836576E-2</v>
      </c>
      <c r="P82" s="22">
        <f>('Ratios Calculated fix'!P82-'Ratios Calculated fix'!P$428)/('Ratios Calculated fix'!P$429-'Ratios Calculated fix'!P$428)</f>
        <v>6.3424066401982879E-2</v>
      </c>
      <c r="Q82" s="22">
        <f>('Ratios Calculated fix'!Q82-'Ratios Calculated fix'!Q$428)/('Ratios Calculated fix'!Q$429-'Ratios Calculated fix'!Q$428)</f>
        <v>0.87749566314189587</v>
      </c>
      <c r="R82" s="22">
        <f>('Ratios Calculated fix'!R82-'Ratios Calculated fix'!R$428)/('Ratios Calculated fix'!R$429-'Ratios Calculated fix'!R$428)</f>
        <v>0.15030336786439918</v>
      </c>
      <c r="S82" s="22">
        <f>('Ratios Calculated fix'!S82-'Ratios Calculated fix'!S$428)/('Ratios Calculated fix'!S$429-'Ratios Calculated fix'!S$428)</f>
        <v>0</v>
      </c>
      <c r="T82" s="22">
        <f>('Ratios Calculated fix'!T82-'Ratios Calculated fix'!T$428)/('Ratios Calculated fix'!T$429-'Ratios Calculated fix'!T$428)</f>
        <v>0.15190547452842307</v>
      </c>
      <c r="U82" s="22">
        <f>('Ratios Calculated fix'!U82-'Ratios Calculated fix'!U$428)/('Ratios Calculated fix'!U$429-'Ratios Calculated fix'!U$428)</f>
        <v>0.81924740456642486</v>
      </c>
      <c r="V82" s="22">
        <f>('Ratios Calculated fix'!V82-'Ratios Calculated fix'!V$428)/('Ratios Calculated fix'!V$429-'Ratios Calculated fix'!V$428)</f>
        <v>0.70833495319453676</v>
      </c>
      <c r="W82" s="22">
        <f>('Ratios Calculated fix'!W82-'Ratios Calculated fix'!W$428)/('Ratios Calculated fix'!W$429-'Ratios Calculated fix'!W$428)</f>
        <v>0.83324745605215866</v>
      </c>
      <c r="X82" s="22">
        <f>('Ratios Calculated fix'!X82-'Ratios Calculated fix'!X$428)/('Ratios Calculated fix'!X$429-'Ratios Calculated fix'!X$428)</f>
        <v>0.27924222661979409</v>
      </c>
      <c r="Y82" s="22">
        <f>('Ratios Calculated fix'!Y82-'Ratios Calculated fix'!Y$428)/('Ratios Calculated fix'!Y$429-'Ratios Calculated fix'!Y$428)</f>
        <v>0.43091224041394344</v>
      </c>
      <c r="Z82" s="22">
        <f>('Ratios Calculated fix'!Z82-'Ratios Calculated fix'!Z$428)/('Ratios Calculated fix'!Z$429-'Ratios Calculated fix'!Z$428)</f>
        <v>0.72075777338020586</v>
      </c>
      <c r="AA82" s="22">
        <f>('Ratios Calculated fix'!AA82-'Ratios Calculated fix'!AA$428)/('Ratios Calculated fix'!AA$429-'Ratios Calculated fix'!AA$428)</f>
        <v>0.40717926816004607</v>
      </c>
      <c r="AB82" s="22">
        <f>('Ratios Calculated fix'!AB82-'Ratios Calculated fix'!AB$428)/('Ratios Calculated fix'!AB$429-'Ratios Calculated fix'!AB$428)</f>
        <v>0.78072476350286357</v>
      </c>
      <c r="AC82" s="22">
        <f>('Ratios Calculated fix'!AC82-'Ratios Calculated fix'!AC$428)/('Ratios Calculated fix'!AC$429-'Ratios Calculated fix'!AC$428)</f>
        <v>0.43970486522084679</v>
      </c>
      <c r="AD82" s="22">
        <f>('Ratios Calculated fix'!AD82-'Ratios Calculated fix'!AD$428)/('Ratios Calculated fix'!AD$429-'Ratios Calculated fix'!AD$428)</f>
        <v>0.28019436493221966</v>
      </c>
      <c r="AE82" s="22">
        <f>('Ratios Calculated fix'!AE82-'Ratios Calculated fix'!AE$428)/('Ratios Calculated fix'!AE$429-'Ratios Calculated fix'!AE$428)</f>
        <v>0.37645227307072043</v>
      </c>
      <c r="AF82" s="22">
        <f>('Ratios Calculated fix'!AF82-'Ratios Calculated fix'!AF$428)/('Ratios Calculated fix'!AF$429-'Ratios Calculated fix'!AF$428)</f>
        <v>0.36873815303515017</v>
      </c>
      <c r="AG82" s="22" t="e">
        <f>('Ratios Calculated fix'!AG82-'Ratios Calculated fix'!AG$428)/('Ratios Calculated fix'!AG$429-'Ratios Calculated fix'!AG$428)</f>
        <v>#DIV/0!</v>
      </c>
      <c r="AH82" s="22" t="e">
        <f>('Ratios Calculated fix'!AH82-'Ratios Calculated fix'!AH$428)/('Ratios Calculated fix'!AH$429-'Ratios Calculated fix'!AH$428)</f>
        <v>#DIV/0!</v>
      </c>
      <c r="AI82" s="22">
        <f>('Ratios Calculated fix'!AI82-'Ratios Calculated fix'!AI$428)/('Ratios Calculated fix'!AI$429-'Ratios Calculated fix'!AI$428)</f>
        <v>0.54316316874018533</v>
      </c>
      <c r="AJ82" s="22">
        <f>('Ratios Calculated fix'!AJ82-'Ratios Calculated fix'!AJ$428)/('Ratios Calculated fix'!AJ$429-'Ratios Calculated fix'!AJ$428)</f>
        <v>0.25988686886240853</v>
      </c>
      <c r="AK82" s="22" t="e">
        <f>('Ratios Calculated fix'!AK82-'Ratios Calculated fix'!AK$428)/('Ratios Calculated fix'!AK$429-'Ratios Calculated fix'!AK$428)</f>
        <v>#DIV/0!</v>
      </c>
      <c r="AL82" s="22" t="e">
        <f>('Ratios Calculated fix'!AL82-'Ratios Calculated fix'!AL$428)/('Ratios Calculated fix'!AL$429-'Ratios Calculated fix'!AL$428)</f>
        <v>#DIV/0!</v>
      </c>
      <c r="AM82" s="22">
        <f>('Ratios Calculated fix'!AM82-'Ratios Calculated fix'!AM$428)/('Ratios Calculated fix'!AM$429-'Ratios Calculated fix'!AM$428)</f>
        <v>0.73399736481076672</v>
      </c>
      <c r="AN82" s="22">
        <f>('Ratios Calculated fix'!AN82-'Ratios Calculated fix'!AN$428)/('Ratios Calculated fix'!AN$429-'Ratios Calculated fix'!AN$428)</f>
        <v>0.81841198324116149</v>
      </c>
      <c r="AO82" s="22">
        <f>('Ratios Calculated fix'!AO82-'Ratios Calculated fix'!AO$428)/('Ratios Calculated fix'!AO$429-'Ratios Calculated fix'!AO$428)</f>
        <v>0.22501411852540021</v>
      </c>
      <c r="AP82" s="22">
        <f>('Ratios Calculated fix'!AP82-'Ratios Calculated fix'!AP$428)/('Ratios Calculated fix'!AP$429-'Ratios Calculated fix'!AP$428)</f>
        <v>0.36646545867755004</v>
      </c>
      <c r="AQ82" s="22">
        <f>('Ratios Calculated fix'!AQ82-'Ratios Calculated fix'!AQ$428)/('Ratios Calculated fix'!AQ$429-'Ratios Calculated fix'!AQ$428)</f>
        <v>0.75170821068927107</v>
      </c>
      <c r="AR82" s="22">
        <f>('Ratios Calculated fix'!AR82-'Ratios Calculated fix'!AR$428)/('Ratios Calculated fix'!AR$429-'Ratios Calculated fix'!AR$428)</f>
        <v>0.42927198921902698</v>
      </c>
      <c r="AS82" s="22">
        <f>('Ratios Calculated fix'!AS82-'Ratios Calculated fix'!AS$428)/('Ratios Calculated fix'!AS$429-'Ratios Calculated fix'!AS$428)</f>
        <v>0.3526217559937091</v>
      </c>
      <c r="AT82" s="22">
        <f>('Ratios Calculated fix'!AT82-'Ratios Calculated fix'!AT$428)/('Ratios Calculated fix'!AT$429-'Ratios Calculated fix'!AT$428)</f>
        <v>0.70257987865030436</v>
      </c>
      <c r="AU82" s="22">
        <f>('Ratios Calculated fix'!AU82-'Ratios Calculated fix'!AU$428)/('Ratios Calculated fix'!AU$429-'Ratios Calculated fix'!AU$428)</f>
        <v>0.36111109978659756</v>
      </c>
      <c r="AV82" s="22" t="e">
        <f>('Ratios Calculated fix'!AV82-'Ratios Calculated fix'!AV$428)/('Ratios Calculated fix'!AV$429-'Ratios Calculated fix'!AV$428)</f>
        <v>#DIV/0!</v>
      </c>
      <c r="AW82" s="22" t="e">
        <f>('Ratios Calculated fix'!AW82-'Ratios Calculated fix'!AW$428)/('Ratios Calculated fix'!AW$429-'Ratios Calculated fix'!AW$428)</f>
        <v>#DIV/0!</v>
      </c>
      <c r="AX82" s="22" t="e">
        <f>('Ratios Calculated fix'!AX82-'Ratios Calculated fix'!AX$428)/('Ratios Calculated fix'!AX$429-'Ratios Calculated fix'!AX$428)</f>
        <v>#DIV/0!</v>
      </c>
      <c r="AY82" s="22">
        <f>('Ratios Calculated fix'!AY82-'Ratios Calculated fix'!AY$428)/('Ratios Calculated fix'!AY$429-'Ratios Calculated fix'!AY$428)</f>
        <v>0.74612250829189108</v>
      </c>
      <c r="AZ82" s="22">
        <f>('Ratios Calculated fix'!AZ82-'Ratios Calculated fix'!AZ$428)/('Ratios Calculated fix'!AZ$429-'Ratios Calculated fix'!AZ$428)</f>
        <v>0.76899951496939978</v>
      </c>
      <c r="BA82" s="22">
        <f>('Ratios Calculated fix'!BA82-'Ratios Calculated fix'!BA$428)/('Ratios Calculated fix'!BA$429-'Ratios Calculated fix'!BA$428)</f>
        <v>0.22296764489835891</v>
      </c>
      <c r="BB82" s="22" t="e">
        <f>('Ratios Calculated fix'!BB82-'Ratios Calculated fix'!BB$428)/('Ratios Calculated fix'!BB$429-'Ratios Calculated fix'!BB$428)</f>
        <v>#DIV/0!</v>
      </c>
      <c r="BC82" s="22">
        <f>('Ratios Calculated fix'!BC82-'Ratios Calculated fix'!BC$428)/('Ratios Calculated fix'!BC$429-'Ratios Calculated fix'!BC$428)</f>
        <v>0.30967193731002068</v>
      </c>
    </row>
    <row r="83" spans="1:55" x14ac:dyDescent="0.2">
      <c r="A83" s="3" t="s">
        <v>319</v>
      </c>
      <c r="B83" s="3" t="s">
        <v>320</v>
      </c>
      <c r="C83" s="3" t="s">
        <v>38</v>
      </c>
      <c r="D83" s="3">
        <v>106366</v>
      </c>
      <c r="E83" s="3" t="s">
        <v>16</v>
      </c>
      <c r="F83" s="3">
        <v>2019</v>
      </c>
      <c r="G83" s="3" t="s">
        <v>17</v>
      </c>
      <c r="H83" s="4">
        <v>43830</v>
      </c>
      <c r="I83" s="4">
        <v>43860</v>
      </c>
      <c r="J83" s="4">
        <v>43860</v>
      </c>
      <c r="K83" s="5">
        <v>4560000000</v>
      </c>
      <c r="L83" s="5">
        <v>4620000000</v>
      </c>
      <c r="M83" s="3" t="s">
        <v>321</v>
      </c>
      <c r="N83" s="21">
        <f>('Ratios Calculated fix'!N83-'Ratios Calculated fix'!N$428)/('Ratios Calculated fix'!N$429-'Ratios Calculated fix'!N$428)</f>
        <v>3.0381103584833438E-2</v>
      </c>
      <c r="O83" s="22">
        <f>('Ratios Calculated fix'!O83-'Ratios Calculated fix'!O$428)/('Ratios Calculated fix'!O$429-'Ratios Calculated fix'!O$428)</f>
        <v>3.0381103584833438E-2</v>
      </c>
      <c r="P83" s="22">
        <f>('Ratios Calculated fix'!P83-'Ratios Calculated fix'!P$428)/('Ratios Calculated fix'!P$429-'Ratios Calculated fix'!P$428)</f>
        <v>1.8747652730759467E-2</v>
      </c>
      <c r="Q83" s="22">
        <f>('Ratios Calculated fix'!Q83-'Ratios Calculated fix'!Q$428)/('Ratios Calculated fix'!Q$429-'Ratios Calculated fix'!Q$428)</f>
        <v>0.87110533907918497</v>
      </c>
      <c r="R83" s="22">
        <f>('Ratios Calculated fix'!R83-'Ratios Calculated fix'!R$428)/('Ratios Calculated fix'!R$429-'Ratios Calculated fix'!R$428)</f>
        <v>0.13693735949059863</v>
      </c>
      <c r="S83" s="22">
        <f>('Ratios Calculated fix'!S83-'Ratios Calculated fix'!S$428)/('Ratios Calculated fix'!S$429-'Ratios Calculated fix'!S$428)</f>
        <v>3.1799137250863634E-2</v>
      </c>
      <c r="T83" s="22">
        <f>('Ratios Calculated fix'!T83-'Ratios Calculated fix'!T$428)/('Ratios Calculated fix'!T$429-'Ratios Calculated fix'!T$428)</f>
        <v>0.13265918419831099</v>
      </c>
      <c r="U83" s="22">
        <f>('Ratios Calculated fix'!U83-'Ratios Calculated fix'!U$428)/('Ratios Calculated fix'!U$429-'Ratios Calculated fix'!U$428)</f>
        <v>0.81218797065173109</v>
      </c>
      <c r="V83" s="22">
        <f>('Ratios Calculated fix'!V83-'Ratios Calculated fix'!V$428)/('Ratios Calculated fix'!V$429-'Ratios Calculated fix'!V$428)</f>
        <v>0.70986070526604184</v>
      </c>
      <c r="W83" s="22">
        <f>('Ratios Calculated fix'!W83-'Ratios Calculated fix'!W$428)/('Ratios Calculated fix'!W$429-'Ratios Calculated fix'!W$428)</f>
        <v>0.82489035813742206</v>
      </c>
      <c r="X83" s="22">
        <f>('Ratios Calculated fix'!X83-'Ratios Calculated fix'!X$428)/('Ratios Calculated fix'!X$429-'Ratios Calculated fix'!X$428)</f>
        <v>8.0597243032024646E-2</v>
      </c>
      <c r="Y83" s="22">
        <f>('Ratios Calculated fix'!Y83-'Ratios Calculated fix'!Y$428)/('Ratios Calculated fix'!Y$429-'Ratios Calculated fix'!Y$428)</f>
        <v>0.52310291216801452</v>
      </c>
      <c r="Z83" s="22">
        <f>('Ratios Calculated fix'!Z83-'Ratios Calculated fix'!Z$428)/('Ratios Calculated fix'!Z$429-'Ratios Calculated fix'!Z$428)</f>
        <v>0.91940275696797535</v>
      </c>
      <c r="AA83" s="22">
        <f>('Ratios Calculated fix'!AA83-'Ratios Calculated fix'!AA$428)/('Ratios Calculated fix'!AA$429-'Ratios Calculated fix'!AA$428)</f>
        <v>0.41853445192033256</v>
      </c>
      <c r="AB83" s="22">
        <f>('Ratios Calculated fix'!AB83-'Ratios Calculated fix'!AB$428)/('Ratios Calculated fix'!AB$429-'Ratios Calculated fix'!AB$428)</f>
        <v>0.83365859521419905</v>
      </c>
      <c r="AC83" s="22">
        <f>('Ratios Calculated fix'!AC83-'Ratios Calculated fix'!AC$428)/('Ratios Calculated fix'!AC$429-'Ratios Calculated fix'!AC$428)</f>
        <v>0.67455706761200818</v>
      </c>
      <c r="AD83" s="22">
        <f>('Ratios Calculated fix'!AD83-'Ratios Calculated fix'!AD$428)/('Ratios Calculated fix'!AD$429-'Ratios Calculated fix'!AD$428)</f>
        <v>0.40451799322336096</v>
      </c>
      <c r="AE83" s="22">
        <f>('Ratios Calculated fix'!AE83-'Ratios Calculated fix'!AE$428)/('Ratios Calculated fix'!AE$429-'Ratios Calculated fix'!AE$428)</f>
        <v>0.37978568427853454</v>
      </c>
      <c r="AF83" s="22">
        <f>('Ratios Calculated fix'!AF83-'Ratios Calculated fix'!AF$428)/('Ratios Calculated fix'!AF$429-'Ratios Calculated fix'!AF$428)</f>
        <v>0.36020906131093122</v>
      </c>
      <c r="AG83" s="22" t="e">
        <f>('Ratios Calculated fix'!AG83-'Ratios Calculated fix'!AG$428)/('Ratios Calculated fix'!AG$429-'Ratios Calculated fix'!AG$428)</f>
        <v>#DIV/0!</v>
      </c>
      <c r="AH83" s="22" t="e">
        <f>('Ratios Calculated fix'!AH83-'Ratios Calculated fix'!AH$428)/('Ratios Calculated fix'!AH$429-'Ratios Calculated fix'!AH$428)</f>
        <v>#DIV/0!</v>
      </c>
      <c r="AI83" s="22">
        <f>('Ratios Calculated fix'!AI83-'Ratios Calculated fix'!AI$428)/('Ratios Calculated fix'!AI$429-'Ratios Calculated fix'!AI$428)</f>
        <v>0.54256069349436453</v>
      </c>
      <c r="AJ83" s="22">
        <f>('Ratios Calculated fix'!AJ83-'Ratios Calculated fix'!AJ$428)/('Ratios Calculated fix'!AJ$429-'Ratios Calculated fix'!AJ$428)</f>
        <v>0.21828257253091421</v>
      </c>
      <c r="AK83" s="22" t="e">
        <f>('Ratios Calculated fix'!AK83-'Ratios Calculated fix'!AK$428)/('Ratios Calculated fix'!AK$429-'Ratios Calculated fix'!AK$428)</f>
        <v>#DIV/0!</v>
      </c>
      <c r="AL83" s="22" t="e">
        <f>('Ratios Calculated fix'!AL83-'Ratios Calculated fix'!AL$428)/('Ratios Calculated fix'!AL$429-'Ratios Calculated fix'!AL$428)</f>
        <v>#DIV/0!</v>
      </c>
      <c r="AM83" s="22">
        <f>('Ratios Calculated fix'!AM83-'Ratios Calculated fix'!AM$428)/('Ratios Calculated fix'!AM$429-'Ratios Calculated fix'!AM$428)</f>
        <v>0.71075942910429835</v>
      </c>
      <c r="AN83" s="22">
        <f>('Ratios Calculated fix'!AN83-'Ratios Calculated fix'!AN$428)/('Ratios Calculated fix'!AN$429-'Ratios Calculated fix'!AN$428)</f>
        <v>0.80573201948078788</v>
      </c>
      <c r="AO83" s="22">
        <f>('Ratios Calculated fix'!AO83-'Ratios Calculated fix'!AO$428)/('Ratios Calculated fix'!AO$429-'Ratios Calculated fix'!AO$428)</f>
        <v>7.7182149193508132E-2</v>
      </c>
      <c r="AP83" s="22">
        <f>('Ratios Calculated fix'!AP83-'Ratios Calculated fix'!AP$428)/('Ratios Calculated fix'!AP$429-'Ratios Calculated fix'!AP$428)</f>
        <v>0.34557681707068855</v>
      </c>
      <c r="AQ83" s="22">
        <f>('Ratios Calculated fix'!AQ83-'Ratios Calculated fix'!AQ$428)/('Ratios Calculated fix'!AQ$429-'Ratios Calculated fix'!AQ$428)</f>
        <v>0.62749765048025896</v>
      </c>
      <c r="AR83" s="22">
        <f>('Ratios Calculated fix'!AR83-'Ratios Calculated fix'!AR$428)/('Ratios Calculated fix'!AR$429-'Ratios Calculated fix'!AR$428)</f>
        <v>0.43600254313635745</v>
      </c>
      <c r="AS83" s="22">
        <f>('Ratios Calculated fix'!AS83-'Ratios Calculated fix'!AS$428)/('Ratios Calculated fix'!AS$429-'Ratios Calculated fix'!AS$428)</f>
        <v>0.35052029717450317</v>
      </c>
      <c r="AT83" s="22">
        <f>('Ratios Calculated fix'!AT83-'Ratios Calculated fix'!AT$428)/('Ratios Calculated fix'!AT$429-'Ratios Calculated fix'!AT$428)</f>
        <v>0.41744049775049086</v>
      </c>
      <c r="AU83" s="22">
        <f>('Ratios Calculated fix'!AU83-'Ratios Calculated fix'!AU$428)/('Ratios Calculated fix'!AU$429-'Ratios Calculated fix'!AU$428)</f>
        <v>0.29303227453258834</v>
      </c>
      <c r="AV83" s="22" t="e">
        <f>('Ratios Calculated fix'!AV83-'Ratios Calculated fix'!AV$428)/('Ratios Calculated fix'!AV$429-'Ratios Calculated fix'!AV$428)</f>
        <v>#DIV/0!</v>
      </c>
      <c r="AW83" s="22" t="e">
        <f>('Ratios Calculated fix'!AW83-'Ratios Calculated fix'!AW$428)/('Ratios Calculated fix'!AW$429-'Ratios Calculated fix'!AW$428)</f>
        <v>#DIV/0!</v>
      </c>
      <c r="AX83" s="22" t="e">
        <f>('Ratios Calculated fix'!AX83-'Ratios Calculated fix'!AX$428)/('Ratios Calculated fix'!AX$429-'Ratios Calculated fix'!AX$428)</f>
        <v>#DIV/0!</v>
      </c>
      <c r="AY83" s="22">
        <f>('Ratios Calculated fix'!AY83-'Ratios Calculated fix'!AY$428)/('Ratios Calculated fix'!AY$429-'Ratios Calculated fix'!AY$428)</f>
        <v>0.74705512848593913</v>
      </c>
      <c r="AZ83" s="22">
        <f>('Ratios Calculated fix'!AZ83-'Ratios Calculated fix'!AZ$428)/('Ratios Calculated fix'!AZ$429-'Ratios Calculated fix'!AZ$428)</f>
        <v>0.77066292830111793</v>
      </c>
      <c r="BA83" s="22">
        <f>('Ratios Calculated fix'!BA83-'Ratios Calculated fix'!BA$428)/('Ratios Calculated fix'!BA$429-'Ratios Calculated fix'!BA$428)</f>
        <v>0.22226138784548485</v>
      </c>
      <c r="BB83" s="22" t="e">
        <f>('Ratios Calculated fix'!BB83-'Ratios Calculated fix'!BB$428)/('Ratios Calculated fix'!BB$429-'Ratios Calculated fix'!BB$428)</f>
        <v>#DIV/0!</v>
      </c>
      <c r="BC83" s="22">
        <f>('Ratios Calculated fix'!BC83-'Ratios Calculated fix'!BC$428)/('Ratios Calculated fix'!BC$429-'Ratios Calculated fix'!BC$428)</f>
        <v>0.14882736042862352</v>
      </c>
    </row>
    <row r="84" spans="1:55" x14ac:dyDescent="0.2">
      <c r="A84" s="3" t="s">
        <v>304</v>
      </c>
      <c r="B84" s="3" t="s">
        <v>305</v>
      </c>
      <c r="C84" s="3" t="s">
        <v>113</v>
      </c>
      <c r="D84" s="3">
        <v>378116</v>
      </c>
      <c r="E84" s="3" t="s">
        <v>16</v>
      </c>
      <c r="F84" s="3">
        <v>2019</v>
      </c>
      <c r="G84" s="3" t="s">
        <v>17</v>
      </c>
      <c r="H84" s="4">
        <v>43830</v>
      </c>
      <c r="I84" s="4">
        <v>43889</v>
      </c>
      <c r="J84" s="4">
        <v>43889</v>
      </c>
      <c r="K84" s="5">
        <v>357463000</v>
      </c>
      <c r="L84" s="5">
        <v>358385000</v>
      </c>
      <c r="M84" s="3" t="s">
        <v>306</v>
      </c>
      <c r="N84" s="21">
        <f>('Ratios Calculated fix'!N84-'Ratios Calculated fix'!N$428)/('Ratios Calculated fix'!N$429-'Ratios Calculated fix'!N$428)</f>
        <v>1</v>
      </c>
      <c r="O84" s="22">
        <f>('Ratios Calculated fix'!O84-'Ratios Calculated fix'!O$428)/('Ratios Calculated fix'!O$429-'Ratios Calculated fix'!O$428)</f>
        <v>1</v>
      </c>
      <c r="P84" s="22">
        <f>('Ratios Calculated fix'!P84-'Ratios Calculated fix'!P$428)/('Ratios Calculated fix'!P$429-'Ratios Calculated fix'!P$428)</f>
        <v>0.11666623214612101</v>
      </c>
      <c r="Q84" s="22">
        <f>('Ratios Calculated fix'!Q84-'Ratios Calculated fix'!Q$428)/('Ratios Calculated fix'!Q$429-'Ratios Calculated fix'!Q$428)</f>
        <v>0.87073960017685736</v>
      </c>
      <c r="R84" s="22">
        <f>('Ratios Calculated fix'!R84-'Ratios Calculated fix'!R$428)/('Ratios Calculated fix'!R$429-'Ratios Calculated fix'!R$428)</f>
        <v>1.6717145014626397E-2</v>
      </c>
      <c r="S84" s="22">
        <f>('Ratios Calculated fix'!S84-'Ratios Calculated fix'!S$428)/('Ratios Calculated fix'!S$429-'Ratios Calculated fix'!S$428)</f>
        <v>0</v>
      </c>
      <c r="T84" s="22">
        <f>('Ratios Calculated fix'!T84-'Ratios Calculated fix'!T$428)/('Ratios Calculated fix'!T$429-'Ratios Calculated fix'!T$428)</f>
        <v>1.6895335628795131E-2</v>
      </c>
      <c r="U84" s="22">
        <f>('Ratios Calculated fix'!U84-'Ratios Calculated fix'!U$428)/('Ratios Calculated fix'!U$429-'Ratios Calculated fix'!U$428)</f>
        <v>0.80781363961726993</v>
      </c>
      <c r="V84" s="22">
        <f>('Ratios Calculated fix'!V84-'Ratios Calculated fix'!V$428)/('Ratios Calculated fix'!V$429-'Ratios Calculated fix'!V$428)</f>
        <v>0.70833495319453676</v>
      </c>
      <c r="W84" s="22">
        <f>('Ratios Calculated fix'!W84-'Ratios Calculated fix'!W$428)/('Ratios Calculated fix'!W$429-'Ratios Calculated fix'!W$428)</f>
        <v>0.82009317593543296</v>
      </c>
      <c r="X84" s="22">
        <f>('Ratios Calculated fix'!X84-'Ratios Calculated fix'!X$428)/('Ratios Calculated fix'!X$429-'Ratios Calculated fix'!X$428)</f>
        <v>0.45374958710802582</v>
      </c>
      <c r="Y84" s="22">
        <f>('Ratios Calculated fix'!Y84-'Ratios Calculated fix'!Y$428)/('Ratios Calculated fix'!Y$429-'Ratios Calculated fix'!Y$428)</f>
        <v>0.487348310392131</v>
      </c>
      <c r="Z84" s="22">
        <f>('Ratios Calculated fix'!Z84-'Ratios Calculated fix'!Z$428)/('Ratios Calculated fix'!Z$429-'Ratios Calculated fix'!Z$428)</f>
        <v>0.54625041289197407</v>
      </c>
      <c r="AA84" s="22">
        <f>('Ratios Calculated fix'!AA84-'Ratios Calculated fix'!AA$428)/('Ratios Calculated fix'!AA$429-'Ratios Calculated fix'!AA$428)</f>
        <v>0.2291155090777143</v>
      </c>
      <c r="AB84" s="22">
        <f>('Ratios Calculated fix'!AB84-'Ratios Calculated fix'!AB$428)/('Ratios Calculated fix'!AB$429-'Ratios Calculated fix'!AB$428)</f>
        <v>0.84086829263603413</v>
      </c>
      <c r="AC84" s="22">
        <f>('Ratios Calculated fix'!AC84-'Ratios Calculated fix'!AC$428)/('Ratios Calculated fix'!AC$429-'Ratios Calculated fix'!AC$428)</f>
        <v>0.69410321393309771</v>
      </c>
      <c r="AD84" s="22">
        <f>('Ratios Calculated fix'!AD84-'Ratios Calculated fix'!AD$428)/('Ratios Calculated fix'!AD$429-'Ratios Calculated fix'!AD$428)</f>
        <v>0.72716880272677664</v>
      </c>
      <c r="AE84" s="22">
        <f>('Ratios Calculated fix'!AE84-'Ratios Calculated fix'!AE$428)/('Ratios Calculated fix'!AE$429-'Ratios Calculated fix'!AE$428)</f>
        <v>0.77233308694884728</v>
      </c>
      <c r="AF84" s="22">
        <f>('Ratios Calculated fix'!AF84-'Ratios Calculated fix'!AF$428)/('Ratios Calculated fix'!AF$429-'Ratios Calculated fix'!AF$428)</f>
        <v>0.49546679430797935</v>
      </c>
      <c r="AG84" s="22" t="e">
        <f>('Ratios Calculated fix'!AG84-'Ratios Calculated fix'!AG$428)/('Ratios Calculated fix'!AG$429-'Ratios Calculated fix'!AG$428)</f>
        <v>#DIV/0!</v>
      </c>
      <c r="AH84" s="22" t="e">
        <f>('Ratios Calculated fix'!AH84-'Ratios Calculated fix'!AH$428)/('Ratios Calculated fix'!AH$429-'Ratios Calculated fix'!AH$428)</f>
        <v>#DIV/0!</v>
      </c>
      <c r="AI84" s="22">
        <f>('Ratios Calculated fix'!AI84-'Ratios Calculated fix'!AI$428)/('Ratios Calculated fix'!AI$429-'Ratios Calculated fix'!AI$428)</f>
        <v>0.52610772715125476</v>
      </c>
      <c r="AJ84" s="22">
        <f>('Ratios Calculated fix'!AJ84-'Ratios Calculated fix'!AJ$428)/('Ratios Calculated fix'!AJ$429-'Ratios Calculated fix'!AJ$428)</f>
        <v>0.39009419777901122</v>
      </c>
      <c r="AK84" s="22" t="e">
        <f>('Ratios Calculated fix'!AK84-'Ratios Calculated fix'!AK$428)/('Ratios Calculated fix'!AK$429-'Ratios Calculated fix'!AK$428)</f>
        <v>#DIV/0!</v>
      </c>
      <c r="AL84" s="22" t="e">
        <f>('Ratios Calculated fix'!AL84-'Ratios Calculated fix'!AL$428)/('Ratios Calculated fix'!AL$429-'Ratios Calculated fix'!AL$428)</f>
        <v>#DIV/0!</v>
      </c>
      <c r="AM84" s="22">
        <f>('Ratios Calculated fix'!AM84-'Ratios Calculated fix'!AM$428)/('Ratios Calculated fix'!AM$429-'Ratios Calculated fix'!AM$428)</f>
        <v>0.70885337487948308</v>
      </c>
      <c r="AN84" s="22">
        <f>('Ratios Calculated fix'!AN84-'Ratios Calculated fix'!AN$428)/('Ratios Calculated fix'!AN$429-'Ratios Calculated fix'!AN$428)</f>
        <v>0.80347124337982256</v>
      </c>
      <c r="AO84" s="22">
        <f>('Ratios Calculated fix'!AO84-'Ratios Calculated fix'!AO$428)/('Ratios Calculated fix'!AO$429-'Ratios Calculated fix'!AO$428)</f>
        <v>0</v>
      </c>
      <c r="AP84" s="22">
        <f>('Ratios Calculated fix'!AP84-'Ratios Calculated fix'!AP$428)/('Ratios Calculated fix'!AP$429-'Ratios Calculated fix'!AP$428)</f>
        <v>0.35956246597888164</v>
      </c>
      <c r="AQ84" s="22">
        <f>('Ratios Calculated fix'!AQ84-'Ratios Calculated fix'!AQ$428)/('Ratios Calculated fix'!AQ$429-'Ratios Calculated fix'!AQ$428)</f>
        <v>0.60129088918797735</v>
      </c>
      <c r="AR84" s="22">
        <f>('Ratios Calculated fix'!AR84-'Ratios Calculated fix'!AR$428)/('Ratios Calculated fix'!AR$429-'Ratios Calculated fix'!AR$428)</f>
        <v>0.7961651706250914</v>
      </c>
      <c r="AS84" s="22">
        <f>('Ratios Calculated fix'!AS84-'Ratios Calculated fix'!AS$428)/('Ratios Calculated fix'!AS$429-'Ratios Calculated fix'!AS$428)</f>
        <v>0.22147946219987744</v>
      </c>
      <c r="AT84" s="22">
        <f>('Ratios Calculated fix'!AT84-'Ratios Calculated fix'!AT$428)/('Ratios Calculated fix'!AT$429-'Ratios Calculated fix'!AT$428)</f>
        <v>0.30054509279760105</v>
      </c>
      <c r="AU84" s="22">
        <f>('Ratios Calculated fix'!AU84-'Ratios Calculated fix'!AU$428)/('Ratios Calculated fix'!AU$429-'Ratios Calculated fix'!AU$428)</f>
        <v>0.45540212085441401</v>
      </c>
      <c r="AV84" s="22" t="e">
        <f>('Ratios Calculated fix'!AV84-'Ratios Calculated fix'!AV$428)/('Ratios Calculated fix'!AV$429-'Ratios Calculated fix'!AV$428)</f>
        <v>#DIV/0!</v>
      </c>
      <c r="AW84" s="22" t="e">
        <f>('Ratios Calculated fix'!AW84-'Ratios Calculated fix'!AW$428)/('Ratios Calculated fix'!AW$429-'Ratios Calculated fix'!AW$428)</f>
        <v>#DIV/0!</v>
      </c>
      <c r="AX84" s="22" t="e">
        <f>('Ratios Calculated fix'!AX84-'Ratios Calculated fix'!AX$428)/('Ratios Calculated fix'!AX$429-'Ratios Calculated fix'!AX$428)</f>
        <v>#DIV/0!</v>
      </c>
      <c r="AY84" s="22">
        <f>('Ratios Calculated fix'!AY84-'Ratios Calculated fix'!AY$428)/('Ratios Calculated fix'!AY$429-'Ratios Calculated fix'!AY$428)</f>
        <v>0.74523122749662696</v>
      </c>
      <c r="AZ84" s="22">
        <f>('Ratios Calculated fix'!AZ84-'Ratios Calculated fix'!AZ$428)/('Ratios Calculated fix'!AZ$429-'Ratios Calculated fix'!AZ$428)</f>
        <v>0.76811639561036227</v>
      </c>
      <c r="BA84" s="22">
        <f>('Ratios Calculated fix'!BA84-'Ratios Calculated fix'!BA$428)/('Ratios Calculated fix'!BA$429-'Ratios Calculated fix'!BA$428)</f>
        <v>0.22267092438381489</v>
      </c>
      <c r="BB84" s="22" t="e">
        <f>('Ratios Calculated fix'!BB84-'Ratios Calculated fix'!BB$428)/('Ratios Calculated fix'!BB$429-'Ratios Calculated fix'!BB$428)</f>
        <v>#DIV/0!</v>
      </c>
      <c r="BC84" s="22">
        <f>('Ratios Calculated fix'!BC84-'Ratios Calculated fix'!BC$428)/('Ratios Calculated fix'!BC$429-'Ratios Calculated fix'!BC$428)</f>
        <v>9.8404581274598182E-2</v>
      </c>
    </row>
    <row r="85" spans="1:55" x14ac:dyDescent="0.2">
      <c r="A85" s="3" t="s">
        <v>289</v>
      </c>
      <c r="B85" s="3" t="s">
        <v>290</v>
      </c>
      <c r="C85" s="3" t="s">
        <v>45</v>
      </c>
      <c r="D85" s="3">
        <v>80874</v>
      </c>
      <c r="E85" s="3" t="s">
        <v>16</v>
      </c>
      <c r="F85" s="3">
        <v>2019</v>
      </c>
      <c r="G85" s="3" t="s">
        <v>17</v>
      </c>
      <c r="H85" s="4">
        <v>43830</v>
      </c>
      <c r="I85" s="4">
        <v>43866</v>
      </c>
      <c r="J85" s="4">
        <v>43866</v>
      </c>
      <c r="K85" s="5">
        <v>27769000</v>
      </c>
      <c r="L85" s="5">
        <v>28374000</v>
      </c>
      <c r="M85" s="3" t="s">
        <v>291</v>
      </c>
      <c r="N85" s="21">
        <f>('Ratios Calculated fix'!N85-'Ratios Calculated fix'!N$428)/('Ratios Calculated fix'!N$429-'Ratios Calculated fix'!N$428)</f>
        <v>3.6596340632368711E-2</v>
      </c>
      <c r="O85" s="22">
        <f>('Ratios Calculated fix'!O85-'Ratios Calculated fix'!O$428)/('Ratios Calculated fix'!O$429-'Ratios Calculated fix'!O$428)</f>
        <v>3.5164583220500929E-2</v>
      </c>
      <c r="P85" s="22">
        <f>('Ratios Calculated fix'!P85-'Ratios Calculated fix'!P$428)/('Ratios Calculated fix'!P$429-'Ratios Calculated fix'!P$428)</f>
        <v>7.4448966111364714E-2</v>
      </c>
      <c r="Q85" s="22">
        <f>('Ratios Calculated fix'!Q85-'Ratios Calculated fix'!Q$428)/('Ratios Calculated fix'!Q$429-'Ratios Calculated fix'!Q$428)</f>
        <v>0.87100817884540493</v>
      </c>
      <c r="R85" s="22">
        <f>('Ratios Calculated fix'!R85-'Ratios Calculated fix'!R$428)/('Ratios Calculated fix'!R$429-'Ratios Calculated fix'!R$428)</f>
        <v>0</v>
      </c>
      <c r="S85" s="22">
        <f>('Ratios Calculated fix'!S85-'Ratios Calculated fix'!S$428)/('Ratios Calculated fix'!S$429-'Ratios Calculated fix'!S$428)</f>
        <v>0</v>
      </c>
      <c r="T85" s="22">
        <f>('Ratios Calculated fix'!T85-'Ratios Calculated fix'!T$428)/('Ratios Calculated fix'!T$429-'Ratios Calculated fix'!T$428)</f>
        <v>0</v>
      </c>
      <c r="U85" s="22">
        <f>('Ratios Calculated fix'!U85-'Ratios Calculated fix'!U$428)/('Ratios Calculated fix'!U$429-'Ratios Calculated fix'!U$428)</f>
        <v>0.80725306381245165</v>
      </c>
      <c r="V85" s="22">
        <f>('Ratios Calculated fix'!V85-'Ratios Calculated fix'!V$428)/('Ratios Calculated fix'!V$429-'Ratios Calculated fix'!V$428)</f>
        <v>0.70833495319453676</v>
      </c>
      <c r="W85" s="22">
        <f>('Ratios Calculated fix'!W85-'Ratios Calculated fix'!W$428)/('Ratios Calculated fix'!W$429-'Ratios Calculated fix'!W$428)</f>
        <v>0.81944824653588433</v>
      </c>
      <c r="X85" s="22">
        <f>('Ratios Calculated fix'!X85-'Ratios Calculated fix'!X$428)/('Ratios Calculated fix'!X$429-'Ratios Calculated fix'!X$428)</f>
        <v>0.11121915852706216</v>
      </c>
      <c r="Y85" s="22">
        <f>('Ratios Calculated fix'!Y85-'Ratios Calculated fix'!Y$428)/('Ratios Calculated fix'!Y$429-'Ratios Calculated fix'!Y$428)</f>
        <v>0.44413869383889931</v>
      </c>
      <c r="Z85" s="22">
        <f>('Ratios Calculated fix'!Z85-'Ratios Calculated fix'!Z$428)/('Ratios Calculated fix'!Z$429-'Ratios Calculated fix'!Z$428)</f>
        <v>0.88878084147293779</v>
      </c>
      <c r="AA85" s="22">
        <f>('Ratios Calculated fix'!AA85-'Ratios Calculated fix'!AA$428)/('Ratios Calculated fix'!AA$429-'Ratios Calculated fix'!AA$428)</f>
        <v>6.8946161040404292E-3</v>
      </c>
      <c r="AB85" s="22">
        <f>('Ratios Calculated fix'!AB85-'Ratios Calculated fix'!AB$428)/('Ratios Calculated fix'!AB$429-'Ratios Calculated fix'!AB$428)</f>
        <v>0.8354742917910718</v>
      </c>
      <c r="AC85" s="22">
        <f>('Ratios Calculated fix'!AC85-'Ratios Calculated fix'!AC$428)/('Ratios Calculated fix'!AC$429-'Ratios Calculated fix'!AC$428)</f>
        <v>0.32128912884342103</v>
      </c>
      <c r="AD85" s="22">
        <f>('Ratios Calculated fix'!AD85-'Ratios Calculated fix'!AD$428)/('Ratios Calculated fix'!AD$429-'Ratios Calculated fix'!AD$428)</f>
        <v>0.20938896518928005</v>
      </c>
      <c r="AE85" s="22">
        <f>('Ratios Calculated fix'!AE85-'Ratios Calculated fix'!AE$428)/('Ratios Calculated fix'!AE$429-'Ratios Calculated fix'!AE$428)</f>
        <v>0.25155945036384358</v>
      </c>
      <c r="AF85" s="22">
        <f>('Ratios Calculated fix'!AF85-'Ratios Calculated fix'!AF$428)/('Ratios Calculated fix'!AF$429-'Ratios Calculated fix'!AF$428)</f>
        <v>0.33565418921361773</v>
      </c>
      <c r="AG85" s="22" t="e">
        <f>('Ratios Calculated fix'!AG85-'Ratios Calculated fix'!AG$428)/('Ratios Calculated fix'!AG$429-'Ratios Calculated fix'!AG$428)</f>
        <v>#DIV/0!</v>
      </c>
      <c r="AH85" s="22" t="e">
        <f>('Ratios Calculated fix'!AH85-'Ratios Calculated fix'!AH$428)/('Ratios Calculated fix'!AH$429-'Ratios Calculated fix'!AH$428)</f>
        <v>#DIV/0!</v>
      </c>
      <c r="AI85" s="22">
        <f>('Ratios Calculated fix'!AI85-'Ratios Calculated fix'!AI$428)/('Ratios Calculated fix'!AI$429-'Ratios Calculated fix'!AI$428)</f>
        <v>0.54502702713017592</v>
      </c>
      <c r="AJ85" s="22">
        <f>('Ratios Calculated fix'!AJ85-'Ratios Calculated fix'!AJ$428)/('Ratios Calculated fix'!AJ$429-'Ratios Calculated fix'!AJ$428)</f>
        <v>0.25856280530685649</v>
      </c>
      <c r="AK85" s="22" t="e">
        <f>('Ratios Calculated fix'!AK85-'Ratios Calculated fix'!AK$428)/('Ratios Calculated fix'!AK$429-'Ratios Calculated fix'!AK$428)</f>
        <v>#DIV/0!</v>
      </c>
      <c r="AL85" s="22" t="e">
        <f>('Ratios Calculated fix'!AL85-'Ratios Calculated fix'!AL$428)/('Ratios Calculated fix'!AL$429-'Ratios Calculated fix'!AL$428)</f>
        <v>#DIV/0!</v>
      </c>
      <c r="AM85" s="22">
        <f>('Ratios Calculated fix'!AM85-'Ratios Calculated fix'!AM$428)/('Ratios Calculated fix'!AM$429-'Ratios Calculated fix'!AM$428)</f>
        <v>0.71220714129237805</v>
      </c>
      <c r="AN85" s="22">
        <f>('Ratios Calculated fix'!AN85-'Ratios Calculated fix'!AN$428)/('Ratios Calculated fix'!AN$429-'Ratios Calculated fix'!AN$428)</f>
        <v>0.80995853383706884</v>
      </c>
      <c r="AO85" s="22">
        <f>('Ratios Calculated fix'!AO85-'Ratios Calculated fix'!AO$428)/('Ratios Calculated fix'!AO$429-'Ratios Calculated fix'!AO$428)</f>
        <v>0.22780498991757869</v>
      </c>
      <c r="AP85" s="22">
        <f>('Ratios Calculated fix'!AP85-'Ratios Calculated fix'!AP$428)/('Ratios Calculated fix'!AP$429-'Ratios Calculated fix'!AP$428)</f>
        <v>1</v>
      </c>
      <c r="AQ85" s="22">
        <f>('Ratios Calculated fix'!AQ85-'Ratios Calculated fix'!AQ$428)/('Ratios Calculated fix'!AQ$429-'Ratios Calculated fix'!AQ$428)</f>
        <v>0.65076811868546314</v>
      </c>
      <c r="AR85" s="22">
        <f>('Ratios Calculated fix'!AR85-'Ratios Calculated fix'!AR$428)/('Ratios Calculated fix'!AR$429-'Ratios Calculated fix'!AR$428)</f>
        <v>0.31329395139109917</v>
      </c>
      <c r="AS85" s="22">
        <f>('Ratios Calculated fix'!AS85-'Ratios Calculated fix'!AS$428)/('Ratios Calculated fix'!AS$429-'Ratios Calculated fix'!AS$428)</f>
        <v>0.36619149593976624</v>
      </c>
      <c r="AT85" s="22">
        <f>('Ratios Calculated fix'!AT85-'Ratios Calculated fix'!AT$428)/('Ratios Calculated fix'!AT$429-'Ratios Calculated fix'!AT$428)</f>
        <v>0.50002565815947231</v>
      </c>
      <c r="AU85" s="22">
        <f>('Ratios Calculated fix'!AU85-'Ratios Calculated fix'!AU$428)/('Ratios Calculated fix'!AU$429-'Ratios Calculated fix'!AU$428)</f>
        <v>0.32818868261737516</v>
      </c>
      <c r="AV85" s="22" t="e">
        <f>('Ratios Calculated fix'!AV85-'Ratios Calculated fix'!AV$428)/('Ratios Calculated fix'!AV$429-'Ratios Calculated fix'!AV$428)</f>
        <v>#DIV/0!</v>
      </c>
      <c r="AW85" s="22" t="e">
        <f>('Ratios Calculated fix'!AW85-'Ratios Calculated fix'!AW$428)/('Ratios Calculated fix'!AW$429-'Ratios Calculated fix'!AW$428)</f>
        <v>#DIV/0!</v>
      </c>
      <c r="AX85" s="22" t="e">
        <f>('Ratios Calculated fix'!AX85-'Ratios Calculated fix'!AX$428)/('Ratios Calculated fix'!AX$429-'Ratios Calculated fix'!AX$428)</f>
        <v>#DIV/0!</v>
      </c>
      <c r="AY85" s="22">
        <f>('Ratios Calculated fix'!AY85-'Ratios Calculated fix'!AY$428)/('Ratios Calculated fix'!AY$429-'Ratios Calculated fix'!AY$428)</f>
        <v>0.7440745832666682</v>
      </c>
      <c r="AZ85" s="22">
        <f>('Ratios Calculated fix'!AZ85-'Ratios Calculated fix'!AZ$428)/('Ratios Calculated fix'!AZ$429-'Ratios Calculated fix'!AZ$428)</f>
        <v>0.76657154305584185</v>
      </c>
      <c r="BA85" s="22">
        <f>('Ratios Calculated fix'!BA85-'Ratios Calculated fix'!BA$428)/('Ratios Calculated fix'!BA$429-'Ratios Calculated fix'!BA$428)</f>
        <v>0.22277252230626821</v>
      </c>
      <c r="BB85" s="22" t="e">
        <f>('Ratios Calculated fix'!BB85-'Ratios Calculated fix'!BB$428)/('Ratios Calculated fix'!BB$429-'Ratios Calculated fix'!BB$428)</f>
        <v>#DIV/0!</v>
      </c>
      <c r="BC85" s="22">
        <f>('Ratios Calculated fix'!BC85-'Ratios Calculated fix'!BC$428)/('Ratios Calculated fix'!BC$429-'Ratios Calculated fix'!BC$428)</f>
        <v>0.16210198906390907</v>
      </c>
    </row>
    <row r="86" spans="1:55" x14ac:dyDescent="0.2">
      <c r="A86" s="3" t="s">
        <v>355</v>
      </c>
      <c r="B86" s="3" t="s">
        <v>356</v>
      </c>
      <c r="C86" s="3" t="s">
        <v>15</v>
      </c>
      <c r="D86" s="3">
        <v>120498</v>
      </c>
      <c r="E86" s="3" t="s">
        <v>16</v>
      </c>
      <c r="F86" s="3">
        <v>2019</v>
      </c>
      <c r="G86" s="3" t="s">
        <v>17</v>
      </c>
      <c r="H86" s="4">
        <v>43830</v>
      </c>
      <c r="I86" s="4">
        <v>43872</v>
      </c>
      <c r="J86" s="4">
        <v>43872</v>
      </c>
      <c r="K86" s="5">
        <v>151100000</v>
      </c>
      <c r="L86" s="5">
        <v>152100000</v>
      </c>
      <c r="M86" s="6" t="s">
        <v>357</v>
      </c>
      <c r="N86" s="21">
        <f>('Ratios Calculated fix'!N86-'Ratios Calculated fix'!N$428)/('Ratios Calculated fix'!N$429-'Ratios Calculated fix'!N$428)</f>
        <v>5.4565842379988877E-2</v>
      </c>
      <c r="O86" s="22">
        <f>('Ratios Calculated fix'!O86-'Ratios Calculated fix'!O$428)/('Ratios Calculated fix'!O$429-'Ratios Calculated fix'!O$428)</f>
        <v>3.419967565928738E-2</v>
      </c>
      <c r="P86" s="22">
        <f>('Ratios Calculated fix'!P86-'Ratios Calculated fix'!P$428)/('Ratios Calculated fix'!P$429-'Ratios Calculated fix'!P$428)</f>
        <v>2.4246840775040478E-2</v>
      </c>
      <c r="Q86" s="22">
        <f>('Ratios Calculated fix'!Q86-'Ratios Calculated fix'!Q$428)/('Ratios Calculated fix'!Q$429-'Ratios Calculated fix'!Q$428)</f>
        <v>0.86981373325420108</v>
      </c>
      <c r="R86" s="22">
        <f>('Ratios Calculated fix'!R86-'Ratios Calculated fix'!R$428)/('Ratios Calculated fix'!R$429-'Ratios Calculated fix'!R$428)</f>
        <v>4.0284908957280312E-2</v>
      </c>
      <c r="S86" s="22">
        <f>('Ratios Calculated fix'!S86-'Ratios Calculated fix'!S$428)/('Ratios Calculated fix'!S$429-'Ratios Calculated fix'!S$428)</f>
        <v>7.5403998683098314E-2</v>
      </c>
      <c r="T86" s="22">
        <f>('Ratios Calculated fix'!T86-'Ratios Calculated fix'!T$428)/('Ratios Calculated fix'!T$429-'Ratios Calculated fix'!T$428)</f>
        <v>2.7108473040523641E-2</v>
      </c>
      <c r="U86" s="22">
        <f>('Ratios Calculated fix'!U86-'Ratios Calculated fix'!U$428)/('Ratios Calculated fix'!U$429-'Ratios Calculated fix'!U$428)</f>
        <v>0.80834850415481374</v>
      </c>
      <c r="V86" s="22">
        <f>('Ratios Calculated fix'!V86-'Ratios Calculated fix'!V$428)/('Ratios Calculated fix'!V$429-'Ratios Calculated fix'!V$428)</f>
        <v>0.7110648884259726</v>
      </c>
      <c r="W86" s="22">
        <f>('Ratios Calculated fix'!W86-'Ratios Calculated fix'!W$428)/('Ratios Calculated fix'!W$429-'Ratios Calculated fix'!W$428)</f>
        <v>0.82028736738523289</v>
      </c>
      <c r="X86" s="22">
        <f>('Ratios Calculated fix'!X86-'Ratios Calculated fix'!X$428)/('Ratios Calculated fix'!X$429-'Ratios Calculated fix'!X$428)</f>
        <v>0.40992961490474028</v>
      </c>
      <c r="Y86" s="22">
        <f>('Ratios Calculated fix'!Y86-'Ratios Calculated fix'!Y$428)/('Ratios Calculated fix'!Y$429-'Ratios Calculated fix'!Y$428)</f>
        <v>0.46716329448481908</v>
      </c>
      <c r="Z86" s="22">
        <f>('Ratios Calculated fix'!Z86-'Ratios Calculated fix'!Z$428)/('Ratios Calculated fix'!Z$429-'Ratios Calculated fix'!Z$428)</f>
        <v>0.59007038509525966</v>
      </c>
      <c r="AA86" s="22">
        <f>('Ratios Calculated fix'!AA86-'Ratios Calculated fix'!AA$428)/('Ratios Calculated fix'!AA$429-'Ratios Calculated fix'!AA$428)</f>
        <v>0.10452378915583227</v>
      </c>
      <c r="AB86" s="22">
        <f>('Ratios Calculated fix'!AB86-'Ratios Calculated fix'!AB$428)/('Ratios Calculated fix'!AB$429-'Ratios Calculated fix'!AB$428)</f>
        <v>0.86505657975402228</v>
      </c>
      <c r="AC86" s="22">
        <f>('Ratios Calculated fix'!AC86-'Ratios Calculated fix'!AC$428)/('Ratios Calculated fix'!AC$429-'Ratios Calculated fix'!AC$428)</f>
        <v>0.23171993160126933</v>
      </c>
      <c r="AD86" s="22">
        <f>('Ratios Calculated fix'!AD86-'Ratios Calculated fix'!AD$428)/('Ratios Calculated fix'!AD$429-'Ratios Calculated fix'!AD$428)</f>
        <v>0.19295220410302449</v>
      </c>
      <c r="AE86" s="22">
        <f>('Ratios Calculated fix'!AE86-'Ratios Calculated fix'!AE$428)/('Ratios Calculated fix'!AE$429-'Ratios Calculated fix'!AE$428)</f>
        <v>0.27712243686307625</v>
      </c>
      <c r="AF86" s="22">
        <f>('Ratios Calculated fix'!AF86-'Ratios Calculated fix'!AF$428)/('Ratios Calculated fix'!AF$429-'Ratios Calculated fix'!AF$428)</f>
        <v>0.34991319336447313</v>
      </c>
      <c r="AG86" s="22" t="e">
        <f>('Ratios Calculated fix'!AG86-'Ratios Calculated fix'!AG$428)/('Ratios Calculated fix'!AG$429-'Ratios Calculated fix'!AG$428)</f>
        <v>#DIV/0!</v>
      </c>
      <c r="AH86" s="22" t="e">
        <f>('Ratios Calculated fix'!AH86-'Ratios Calculated fix'!AH$428)/('Ratios Calculated fix'!AH$429-'Ratios Calculated fix'!AH$428)</f>
        <v>#DIV/0!</v>
      </c>
      <c r="AI86" s="22">
        <f>('Ratios Calculated fix'!AI86-'Ratios Calculated fix'!AI$428)/('Ratios Calculated fix'!AI$429-'Ratios Calculated fix'!AI$428)</f>
        <v>0.53299940954151015</v>
      </c>
      <c r="AJ86" s="22">
        <f>('Ratios Calculated fix'!AJ86-'Ratios Calculated fix'!AJ$428)/('Ratios Calculated fix'!AJ$429-'Ratios Calculated fix'!AJ$428)</f>
        <v>0.15979216030694562</v>
      </c>
      <c r="AK86" s="22" t="e">
        <f>('Ratios Calculated fix'!AK86-'Ratios Calculated fix'!AK$428)/('Ratios Calculated fix'!AK$429-'Ratios Calculated fix'!AK$428)</f>
        <v>#DIV/0!</v>
      </c>
      <c r="AL86" s="22" t="e">
        <f>('Ratios Calculated fix'!AL86-'Ratios Calculated fix'!AL$428)/('Ratios Calculated fix'!AL$429-'Ratios Calculated fix'!AL$428)</f>
        <v>#DIV/0!</v>
      </c>
      <c r="AM86" s="22">
        <f>('Ratios Calculated fix'!AM86-'Ratios Calculated fix'!AM$428)/('Ratios Calculated fix'!AM$429-'Ratios Calculated fix'!AM$428)</f>
        <v>0.71376154793481383</v>
      </c>
      <c r="AN86" s="22">
        <f>('Ratios Calculated fix'!AN86-'Ratios Calculated fix'!AN$428)/('Ratios Calculated fix'!AN$429-'Ratios Calculated fix'!AN$428)</f>
        <v>0.80885138574685467</v>
      </c>
      <c r="AO86" s="22">
        <f>('Ratios Calculated fix'!AO86-'Ratios Calculated fix'!AO$428)/('Ratios Calculated fix'!AO$429-'Ratios Calculated fix'!AO$428)</f>
        <v>0.2499018810299489</v>
      </c>
      <c r="AP86" s="22">
        <f>('Ratios Calculated fix'!AP86-'Ratios Calculated fix'!AP$428)/('Ratios Calculated fix'!AP$429-'Ratios Calculated fix'!AP$428)</f>
        <v>0.36419721103540276</v>
      </c>
      <c r="AQ86" s="22">
        <f>('Ratios Calculated fix'!AQ86-'Ratios Calculated fix'!AQ$428)/('Ratios Calculated fix'!AQ$429-'Ratios Calculated fix'!AQ$428)</f>
        <v>0.70691282161184787</v>
      </c>
      <c r="AR86" s="22">
        <f>('Ratios Calculated fix'!AR86-'Ratios Calculated fix'!AR$428)/('Ratios Calculated fix'!AR$429-'Ratios Calculated fix'!AR$428)</f>
        <v>0.31993729600237952</v>
      </c>
      <c r="AS86" s="22">
        <f>('Ratios Calculated fix'!AS86-'Ratios Calculated fix'!AS$428)/('Ratios Calculated fix'!AS$429-'Ratios Calculated fix'!AS$428)</f>
        <v>0.34902151323661318</v>
      </c>
      <c r="AT86" s="22">
        <f>('Ratios Calculated fix'!AT86-'Ratios Calculated fix'!AT$428)/('Ratios Calculated fix'!AT$429-'Ratios Calculated fix'!AT$428)</f>
        <v>0.53734672619800594</v>
      </c>
      <c r="AU86" s="22">
        <f>('Ratios Calculated fix'!AU86-'Ratios Calculated fix'!AU$428)/('Ratios Calculated fix'!AU$429-'Ratios Calculated fix'!AU$428)</f>
        <v>0.28886313803779534</v>
      </c>
      <c r="AV86" s="22" t="e">
        <f>('Ratios Calculated fix'!AV86-'Ratios Calculated fix'!AV$428)/('Ratios Calculated fix'!AV$429-'Ratios Calculated fix'!AV$428)</f>
        <v>#DIV/0!</v>
      </c>
      <c r="AW86" s="22" t="e">
        <f>('Ratios Calculated fix'!AW86-'Ratios Calculated fix'!AW$428)/('Ratios Calculated fix'!AW$429-'Ratios Calculated fix'!AW$428)</f>
        <v>#DIV/0!</v>
      </c>
      <c r="AX86" s="22" t="e">
        <f>('Ratios Calculated fix'!AX86-'Ratios Calculated fix'!AX$428)/('Ratios Calculated fix'!AX$429-'Ratios Calculated fix'!AX$428)</f>
        <v>#DIV/0!</v>
      </c>
      <c r="AY86" s="22">
        <f>('Ratios Calculated fix'!AY86-'Ratios Calculated fix'!AY$428)/('Ratios Calculated fix'!AY$429-'Ratios Calculated fix'!AY$428)</f>
        <v>0.74497409667654335</v>
      </c>
      <c r="AZ86" s="22">
        <f>('Ratios Calculated fix'!AZ86-'Ratios Calculated fix'!AZ$428)/('Ratios Calculated fix'!AZ$429-'Ratios Calculated fix'!AZ$428)</f>
        <v>0.76775287420513239</v>
      </c>
      <c r="BA86" s="22">
        <f>('Ratios Calculated fix'!BA86-'Ratios Calculated fix'!BA$428)/('Ratios Calculated fix'!BA$429-'Ratios Calculated fix'!BA$428)</f>
        <v>0.22234826472027341</v>
      </c>
      <c r="BB86" s="22" t="e">
        <f>('Ratios Calculated fix'!BB86-'Ratios Calculated fix'!BB$428)/('Ratios Calculated fix'!BB$429-'Ratios Calculated fix'!BB$428)</f>
        <v>#DIV/0!</v>
      </c>
      <c r="BC86" s="22">
        <f>('Ratios Calculated fix'!BC86-'Ratios Calculated fix'!BC$428)/('Ratios Calculated fix'!BC$429-'Ratios Calculated fix'!BC$428)</f>
        <v>0.23423098354162394</v>
      </c>
    </row>
    <row r="87" spans="1:55" x14ac:dyDescent="0.2">
      <c r="A87" s="3" t="s">
        <v>307</v>
      </c>
      <c r="B87" s="3" t="s">
        <v>308</v>
      </c>
      <c r="C87" s="3" t="s">
        <v>52</v>
      </c>
      <c r="D87" s="3">
        <v>378117</v>
      </c>
      <c r="E87" s="3" t="s">
        <v>16</v>
      </c>
      <c r="F87" s="3">
        <v>2019</v>
      </c>
      <c r="G87" s="3" t="s">
        <v>17</v>
      </c>
      <c r="H87" s="4">
        <v>43830</v>
      </c>
      <c r="I87" s="4">
        <v>43867</v>
      </c>
      <c r="J87" s="4">
        <v>43867</v>
      </c>
      <c r="K87" s="5">
        <v>285000000</v>
      </c>
      <c r="L87" s="5">
        <v>285000000</v>
      </c>
      <c r="M87" s="3" t="s">
        <v>309</v>
      </c>
      <c r="N87" s="21">
        <f>('Ratios Calculated fix'!N87-'Ratios Calculated fix'!N$428)/('Ratios Calculated fix'!N$429-'Ratios Calculated fix'!N$428)</f>
        <v>3.1252084284519852E-2</v>
      </c>
      <c r="O87" s="22">
        <f>('Ratios Calculated fix'!O87-'Ratios Calculated fix'!O$428)/('Ratios Calculated fix'!O$429-'Ratios Calculated fix'!O$428)</f>
        <v>2.9358530726031586E-2</v>
      </c>
      <c r="P87" s="22">
        <f>('Ratios Calculated fix'!P87-'Ratios Calculated fix'!P$428)/('Ratios Calculated fix'!P$429-'Ratios Calculated fix'!P$428)</f>
        <v>5.3460560457788608E-3</v>
      </c>
      <c r="Q87" s="22">
        <f>('Ratios Calculated fix'!Q87-'Ratios Calculated fix'!Q$428)/('Ratios Calculated fix'!Q$429-'Ratios Calculated fix'!Q$428)</f>
        <v>0.8748841466868571</v>
      </c>
      <c r="R87" s="22">
        <f>('Ratios Calculated fix'!R87-'Ratios Calculated fix'!R$428)/('Ratios Calculated fix'!R$429-'Ratios Calculated fix'!R$428)</f>
        <v>0.16468277563876399</v>
      </c>
      <c r="S87" s="22">
        <f>('Ratios Calculated fix'!S87-'Ratios Calculated fix'!S$428)/('Ratios Calculated fix'!S$429-'Ratios Calculated fix'!S$428)</f>
        <v>7.9221582250960099E-2</v>
      </c>
      <c r="T87" s="22">
        <f>('Ratios Calculated fix'!T87-'Ratios Calculated fix'!T$428)/('Ratios Calculated fix'!T$429-'Ratios Calculated fix'!T$428)</f>
        <v>0.1521434738601615</v>
      </c>
      <c r="U87" s="22">
        <f>('Ratios Calculated fix'!U87-'Ratios Calculated fix'!U$428)/('Ratios Calculated fix'!U$429-'Ratios Calculated fix'!U$428)</f>
        <v>0.8174496113934081</v>
      </c>
      <c r="V87" s="22">
        <f>('Ratios Calculated fix'!V87-'Ratios Calculated fix'!V$428)/('Ratios Calculated fix'!V$429-'Ratios Calculated fix'!V$428)</f>
        <v>0.71486565878563579</v>
      </c>
      <c r="W87" s="22">
        <f>('Ratios Calculated fix'!W87-'Ratios Calculated fix'!W$428)/('Ratios Calculated fix'!W$429-'Ratios Calculated fix'!W$428)</f>
        <v>0.83017161952721186</v>
      </c>
      <c r="X87" s="22">
        <f>('Ratios Calculated fix'!X87-'Ratios Calculated fix'!X$428)/('Ratios Calculated fix'!X$429-'Ratios Calculated fix'!X$428)</f>
        <v>7.2313665661604784E-2</v>
      </c>
      <c r="Y87" s="22">
        <f>('Ratios Calculated fix'!Y87-'Ratios Calculated fix'!Y$428)/('Ratios Calculated fix'!Y$429-'Ratios Calculated fix'!Y$428)</f>
        <v>0.42279640877169966</v>
      </c>
      <c r="Z87" s="22">
        <f>('Ratios Calculated fix'!Z87-'Ratios Calculated fix'!Z$428)/('Ratios Calculated fix'!Z$429-'Ratios Calculated fix'!Z$428)</f>
        <v>0.9276863343383952</v>
      </c>
      <c r="AA87" s="22">
        <f>('Ratios Calculated fix'!AA87-'Ratios Calculated fix'!AA$428)/('Ratios Calculated fix'!AA$429-'Ratios Calculated fix'!AA$428)</f>
        <v>0</v>
      </c>
      <c r="AB87" s="22">
        <f>('Ratios Calculated fix'!AB87-'Ratios Calculated fix'!AB$428)/('Ratios Calculated fix'!AB$429-'Ratios Calculated fix'!AB$428)</f>
        <v>0.7933156194103953</v>
      </c>
      <c r="AC87" s="22">
        <f>('Ratios Calculated fix'!AC87-'Ratios Calculated fix'!AC$428)/('Ratios Calculated fix'!AC$429-'Ratios Calculated fix'!AC$428)</f>
        <v>0.57393077357251732</v>
      </c>
      <c r="AD87" s="22">
        <f>('Ratios Calculated fix'!AD87-'Ratios Calculated fix'!AD$428)/('Ratios Calculated fix'!AD$429-'Ratios Calculated fix'!AD$428)</f>
        <v>0.41791635275557182</v>
      </c>
      <c r="AE87" s="22">
        <f>('Ratios Calculated fix'!AE87-'Ratios Calculated fix'!AE$428)/('Ratios Calculated fix'!AE$429-'Ratios Calculated fix'!AE$428)</f>
        <v>0.3647869162600198</v>
      </c>
      <c r="AF87" s="22">
        <f>('Ratios Calculated fix'!AF87-'Ratios Calculated fix'!AF$428)/('Ratios Calculated fix'!AF$429-'Ratios Calculated fix'!AF$428)</f>
        <v>0.35140011598065729</v>
      </c>
      <c r="AG87" s="22" t="e">
        <f>('Ratios Calculated fix'!AG87-'Ratios Calculated fix'!AG$428)/('Ratios Calculated fix'!AG$429-'Ratios Calculated fix'!AG$428)</f>
        <v>#DIV/0!</v>
      </c>
      <c r="AH87" s="22" t="e">
        <f>('Ratios Calculated fix'!AH87-'Ratios Calculated fix'!AH$428)/('Ratios Calculated fix'!AH$429-'Ratios Calculated fix'!AH$428)</f>
        <v>#DIV/0!</v>
      </c>
      <c r="AI87" s="22">
        <f>('Ratios Calculated fix'!AI87-'Ratios Calculated fix'!AI$428)/('Ratios Calculated fix'!AI$429-'Ratios Calculated fix'!AI$428)</f>
        <v>0.57176655798891141</v>
      </c>
      <c r="AJ87" s="22">
        <f>('Ratios Calculated fix'!AJ87-'Ratios Calculated fix'!AJ$428)/('Ratios Calculated fix'!AJ$429-'Ratios Calculated fix'!AJ$428)</f>
        <v>0.18624387292688541</v>
      </c>
      <c r="AK87" s="22" t="e">
        <f>('Ratios Calculated fix'!AK87-'Ratios Calculated fix'!AK$428)/('Ratios Calculated fix'!AK$429-'Ratios Calculated fix'!AK$428)</f>
        <v>#DIV/0!</v>
      </c>
      <c r="AL87" s="22" t="e">
        <f>('Ratios Calculated fix'!AL87-'Ratios Calculated fix'!AL$428)/('Ratios Calculated fix'!AL$429-'Ratios Calculated fix'!AL$428)</f>
        <v>#DIV/0!</v>
      </c>
      <c r="AM87" s="22">
        <f>('Ratios Calculated fix'!AM87-'Ratios Calculated fix'!AM$428)/('Ratios Calculated fix'!AM$429-'Ratios Calculated fix'!AM$428)</f>
        <v>0.71026753443078117</v>
      </c>
      <c r="AN87" s="22">
        <f>('Ratios Calculated fix'!AN87-'Ratios Calculated fix'!AN$428)/('Ratios Calculated fix'!AN$429-'Ratios Calculated fix'!AN$428)</f>
        <v>0.80588965505626631</v>
      </c>
      <c r="AO87" s="22">
        <f>('Ratios Calculated fix'!AO87-'Ratios Calculated fix'!AO$428)/('Ratios Calculated fix'!AO$429-'Ratios Calculated fix'!AO$428)</f>
        <v>4.2110908071736966E-2</v>
      </c>
      <c r="AP87" s="22">
        <f>('Ratios Calculated fix'!AP87-'Ratios Calculated fix'!AP$428)/('Ratios Calculated fix'!AP$429-'Ratios Calculated fix'!AP$428)</f>
        <v>0.3480047425679017</v>
      </c>
      <c r="AQ87" s="22">
        <f>('Ratios Calculated fix'!AQ87-'Ratios Calculated fix'!AQ$428)/('Ratios Calculated fix'!AQ$429-'Ratios Calculated fix'!AQ$428)</f>
        <v>0.59786532216206345</v>
      </c>
      <c r="AR87" s="22">
        <f>('Ratios Calculated fix'!AR87-'Ratios Calculated fix'!AR$428)/('Ratios Calculated fix'!AR$429-'Ratios Calculated fix'!AR$428)</f>
        <v>0.46547424537547977</v>
      </c>
      <c r="AS87" s="22">
        <f>('Ratios Calculated fix'!AS87-'Ratios Calculated fix'!AS$428)/('Ratios Calculated fix'!AS$429-'Ratios Calculated fix'!AS$428)</f>
        <v>0.42585803344709378</v>
      </c>
      <c r="AT87" s="22">
        <f>('Ratios Calculated fix'!AT87-'Ratios Calculated fix'!AT$428)/('Ratios Calculated fix'!AT$429-'Ratios Calculated fix'!AT$428)</f>
        <v>0.35928394533208596</v>
      </c>
      <c r="AU87" s="22">
        <f>('Ratios Calculated fix'!AU87-'Ratios Calculated fix'!AU$428)/('Ratios Calculated fix'!AU$429-'Ratios Calculated fix'!AU$428)</f>
        <v>0.2023935432670029</v>
      </c>
      <c r="AV87" s="22" t="e">
        <f>('Ratios Calculated fix'!AV87-'Ratios Calculated fix'!AV$428)/('Ratios Calculated fix'!AV$429-'Ratios Calculated fix'!AV$428)</f>
        <v>#DIV/0!</v>
      </c>
      <c r="AW87" s="22" t="e">
        <f>('Ratios Calculated fix'!AW87-'Ratios Calculated fix'!AW$428)/('Ratios Calculated fix'!AW$429-'Ratios Calculated fix'!AW$428)</f>
        <v>#DIV/0!</v>
      </c>
      <c r="AX87" s="22" t="e">
        <f>('Ratios Calculated fix'!AX87-'Ratios Calculated fix'!AX$428)/('Ratios Calculated fix'!AX$429-'Ratios Calculated fix'!AX$428)</f>
        <v>#DIV/0!</v>
      </c>
      <c r="AY87" s="22">
        <f>('Ratios Calculated fix'!AY87-'Ratios Calculated fix'!AY$428)/('Ratios Calculated fix'!AY$429-'Ratios Calculated fix'!AY$428)</f>
        <v>0.74965275120616781</v>
      </c>
      <c r="AZ87" s="22">
        <f>('Ratios Calculated fix'!AZ87-'Ratios Calculated fix'!AZ$428)/('Ratios Calculated fix'!AZ$429-'Ratios Calculated fix'!AZ$428)</f>
        <v>0.77381159026834745</v>
      </c>
      <c r="BA87" s="22">
        <f>('Ratios Calculated fix'!BA87-'Ratios Calculated fix'!BA$428)/('Ratios Calculated fix'!BA$429-'Ratios Calculated fix'!BA$428)</f>
        <v>0.21923773291024293</v>
      </c>
      <c r="BB87" s="22" t="e">
        <f>('Ratios Calculated fix'!BB87-'Ratios Calculated fix'!BB$428)/('Ratios Calculated fix'!BB$429-'Ratios Calculated fix'!BB$428)</f>
        <v>#DIV/0!</v>
      </c>
      <c r="BC87" s="22">
        <f>('Ratios Calculated fix'!BC87-'Ratios Calculated fix'!BC$428)/('Ratios Calculated fix'!BC$429-'Ratios Calculated fix'!BC$428)</f>
        <v>0.11316750634634368</v>
      </c>
    </row>
    <row r="88" spans="1:55" x14ac:dyDescent="0.2">
      <c r="A88" s="3" t="s">
        <v>268</v>
      </c>
      <c r="B88" s="3" t="s">
        <v>269</v>
      </c>
      <c r="C88" s="3" t="s">
        <v>24</v>
      </c>
      <c r="D88" s="3">
        <v>378107</v>
      </c>
      <c r="E88" s="3" t="s">
        <v>16</v>
      </c>
      <c r="F88" s="3">
        <v>2019</v>
      </c>
      <c r="G88" s="3" t="s">
        <v>17</v>
      </c>
      <c r="H88" s="4">
        <v>43830</v>
      </c>
      <c r="I88" s="4">
        <v>43879</v>
      </c>
      <c r="J88" s="4">
        <v>43879</v>
      </c>
      <c r="K88" s="5">
        <v>414038000</v>
      </c>
      <c r="L88" s="5">
        <v>422257000</v>
      </c>
      <c r="M88" s="3" t="s">
        <v>270</v>
      </c>
      <c r="N88" s="21">
        <f>('Ratios Calculated fix'!N88-'Ratios Calculated fix'!N$428)/('Ratios Calculated fix'!N$429-'Ratios Calculated fix'!N$428)</f>
        <v>5.7199336326618888E-2</v>
      </c>
      <c r="O88" s="22">
        <f>('Ratios Calculated fix'!O88-'Ratios Calculated fix'!O$428)/('Ratios Calculated fix'!O$429-'Ratios Calculated fix'!O$428)</f>
        <v>5.7199336326618888E-2</v>
      </c>
      <c r="P88" s="22">
        <f>('Ratios Calculated fix'!P88-'Ratios Calculated fix'!P$428)/('Ratios Calculated fix'!P$429-'Ratios Calculated fix'!P$428)</f>
        <v>0.10368641565968666</v>
      </c>
      <c r="Q88" s="22">
        <f>('Ratios Calculated fix'!Q88-'Ratios Calculated fix'!Q$428)/('Ratios Calculated fix'!Q$429-'Ratios Calculated fix'!Q$428)</f>
        <v>0.87134352165645268</v>
      </c>
      <c r="R88" s="22">
        <f>('Ratios Calculated fix'!R88-'Ratios Calculated fix'!R$428)/('Ratios Calculated fix'!R$429-'Ratios Calculated fix'!R$428)</f>
        <v>0.11247317822661533</v>
      </c>
      <c r="S88" s="22">
        <f>('Ratios Calculated fix'!S88-'Ratios Calculated fix'!S$428)/('Ratios Calculated fix'!S$429-'Ratios Calculated fix'!S$428)</f>
        <v>4.0388842799026804E-3</v>
      </c>
      <c r="T88" s="22">
        <f>('Ratios Calculated fix'!T88-'Ratios Calculated fix'!T$428)/('Ratios Calculated fix'!T$429-'Ratios Calculated fix'!T$428)</f>
        <v>0.11294327395197484</v>
      </c>
      <c r="U88" s="22">
        <f>('Ratios Calculated fix'!U88-'Ratios Calculated fix'!U$428)/('Ratios Calculated fix'!U$429-'Ratios Calculated fix'!U$428)</f>
        <v>0.81148979945626176</v>
      </c>
      <c r="V88" s="22">
        <f>('Ratios Calculated fix'!V88-'Ratios Calculated fix'!V$428)/('Ratios Calculated fix'!V$429-'Ratios Calculated fix'!V$428)</f>
        <v>0.70853751400736464</v>
      </c>
      <c r="W88" s="22">
        <f>('Ratios Calculated fix'!W88-'Ratios Calculated fix'!W$428)/('Ratios Calculated fix'!W$429-'Ratios Calculated fix'!W$428)</f>
        <v>0.82429126231423999</v>
      </c>
      <c r="X88" s="22">
        <f>('Ratios Calculated fix'!X88-'Ratios Calculated fix'!X$428)/('Ratios Calculated fix'!X$429-'Ratios Calculated fix'!X$428)</f>
        <v>0.4274304643493399</v>
      </c>
      <c r="Y88" s="22">
        <f>('Ratios Calculated fix'!Y88-'Ratios Calculated fix'!Y$428)/('Ratios Calculated fix'!Y$429-'Ratios Calculated fix'!Y$428)</f>
        <v>0.45380345423155188</v>
      </c>
      <c r="Z88" s="22">
        <f>('Ratios Calculated fix'!Z88-'Ratios Calculated fix'!Z$428)/('Ratios Calculated fix'!Z$429-'Ratios Calculated fix'!Z$428)</f>
        <v>0.57256953565066016</v>
      </c>
      <c r="AA88" s="22">
        <f>('Ratios Calculated fix'!AA88-'Ratios Calculated fix'!AA$428)/('Ratios Calculated fix'!AA$429-'Ratios Calculated fix'!AA$428)</f>
        <v>0.26856475640103766</v>
      </c>
      <c r="AB88" s="22">
        <f>('Ratios Calculated fix'!AB88-'Ratios Calculated fix'!AB$428)/('Ratios Calculated fix'!AB$429-'Ratios Calculated fix'!AB$428)</f>
        <v>0.82947888943301795</v>
      </c>
      <c r="AC88" s="22">
        <f>('Ratios Calculated fix'!AC88-'Ratios Calculated fix'!AC$428)/('Ratios Calculated fix'!AC$429-'Ratios Calculated fix'!AC$428)</f>
        <v>0.15415077875599309</v>
      </c>
      <c r="AD88" s="22">
        <f>('Ratios Calculated fix'!AD88-'Ratios Calculated fix'!AD$428)/('Ratios Calculated fix'!AD$429-'Ratios Calculated fix'!AD$428)</f>
        <v>0.11320792396136618</v>
      </c>
      <c r="AE88" s="22">
        <f>('Ratios Calculated fix'!AE88-'Ratios Calculated fix'!AE$428)/('Ratios Calculated fix'!AE$429-'Ratios Calculated fix'!AE$428)</f>
        <v>0.18632933626031478</v>
      </c>
      <c r="AF88" s="22">
        <f>('Ratios Calculated fix'!AF88-'Ratios Calculated fix'!AF$428)/('Ratios Calculated fix'!AF$429-'Ratios Calculated fix'!AF$428)</f>
        <v>0.31633469492226352</v>
      </c>
      <c r="AG88" s="22" t="e">
        <f>('Ratios Calculated fix'!AG88-'Ratios Calculated fix'!AG$428)/('Ratios Calculated fix'!AG$429-'Ratios Calculated fix'!AG$428)</f>
        <v>#DIV/0!</v>
      </c>
      <c r="AH88" s="22" t="e">
        <f>('Ratios Calculated fix'!AH88-'Ratios Calculated fix'!AH$428)/('Ratios Calculated fix'!AH$429-'Ratios Calculated fix'!AH$428)</f>
        <v>#DIV/0!</v>
      </c>
      <c r="AI88" s="22">
        <f>('Ratios Calculated fix'!AI88-'Ratios Calculated fix'!AI$428)/('Ratios Calculated fix'!AI$429-'Ratios Calculated fix'!AI$428)</f>
        <v>0.70008058425964204</v>
      </c>
      <c r="AJ88" s="22">
        <f>('Ratios Calculated fix'!AJ88-'Ratios Calculated fix'!AJ$428)/('Ratios Calculated fix'!AJ$429-'Ratios Calculated fix'!AJ$428)</f>
        <v>9.2135636720601266E-2</v>
      </c>
      <c r="AK88" s="22" t="e">
        <f>('Ratios Calculated fix'!AK88-'Ratios Calculated fix'!AK$428)/('Ratios Calculated fix'!AK$429-'Ratios Calculated fix'!AK$428)</f>
        <v>#DIV/0!</v>
      </c>
      <c r="AL88" s="22" t="e">
        <f>('Ratios Calculated fix'!AL88-'Ratios Calculated fix'!AL$428)/('Ratios Calculated fix'!AL$429-'Ratios Calculated fix'!AL$428)</f>
        <v>#DIV/0!</v>
      </c>
      <c r="AM88" s="22">
        <f>('Ratios Calculated fix'!AM88-'Ratios Calculated fix'!AM$428)/('Ratios Calculated fix'!AM$429-'Ratios Calculated fix'!AM$428)</f>
        <v>0.70946462771264895</v>
      </c>
      <c r="AN88" s="22">
        <f>('Ratios Calculated fix'!AN88-'Ratios Calculated fix'!AN$428)/('Ratios Calculated fix'!AN$429-'Ratios Calculated fix'!AN$428)</f>
        <v>0.81526230685351531</v>
      </c>
      <c r="AO88" s="22">
        <f>('Ratios Calculated fix'!AO88-'Ratios Calculated fix'!AO$428)/('Ratios Calculated fix'!AO$429-'Ratios Calculated fix'!AO$428)</f>
        <v>0.38850545075393961</v>
      </c>
      <c r="AP88" s="22">
        <f>('Ratios Calculated fix'!AP88-'Ratios Calculated fix'!AP$428)/('Ratios Calculated fix'!AP$429-'Ratios Calculated fix'!AP$428)</f>
        <v>0.36579883725629886</v>
      </c>
      <c r="AQ88" s="22">
        <f>('Ratios Calculated fix'!AQ88-'Ratios Calculated fix'!AQ$428)/('Ratios Calculated fix'!AQ$429-'Ratios Calculated fix'!AQ$428)</f>
        <v>0.60628664692613266</v>
      </c>
      <c r="AR88" s="22">
        <f>('Ratios Calculated fix'!AR88-'Ratios Calculated fix'!AR$428)/('Ratios Calculated fix'!AR$429-'Ratios Calculated fix'!AR$428)</f>
        <v>0.1875863150858941</v>
      </c>
      <c r="AS88" s="22">
        <f>('Ratios Calculated fix'!AS88-'Ratios Calculated fix'!AS$428)/('Ratios Calculated fix'!AS$429-'Ratios Calculated fix'!AS$428)</f>
        <v>0.40772541523435035</v>
      </c>
      <c r="AT88" s="22">
        <f>('Ratios Calculated fix'!AT88-'Ratios Calculated fix'!AT$428)/('Ratios Calculated fix'!AT$429-'Ratios Calculated fix'!AT$428)</f>
        <v>0.30175272235614709</v>
      </c>
      <c r="AU88" s="22">
        <f>('Ratios Calculated fix'!AU88-'Ratios Calculated fix'!AU$428)/('Ratios Calculated fix'!AU$429-'Ratios Calculated fix'!AU$428)</f>
        <v>0.24854098062884095</v>
      </c>
      <c r="AV88" s="22" t="e">
        <f>('Ratios Calculated fix'!AV88-'Ratios Calculated fix'!AV$428)/('Ratios Calculated fix'!AV$429-'Ratios Calculated fix'!AV$428)</f>
        <v>#DIV/0!</v>
      </c>
      <c r="AW88" s="22" t="e">
        <f>('Ratios Calculated fix'!AW88-'Ratios Calculated fix'!AW$428)/('Ratios Calculated fix'!AW$429-'Ratios Calculated fix'!AW$428)</f>
        <v>#DIV/0!</v>
      </c>
      <c r="AX88" s="22" t="e">
        <f>('Ratios Calculated fix'!AX88-'Ratios Calculated fix'!AX$428)/('Ratios Calculated fix'!AX$429-'Ratios Calculated fix'!AX$428)</f>
        <v>#DIV/0!</v>
      </c>
      <c r="AY88" s="22">
        <f>('Ratios Calculated fix'!AY88-'Ratios Calculated fix'!AY$428)/('Ratios Calculated fix'!AY$429-'Ratios Calculated fix'!AY$428)</f>
        <v>0.75040162820312839</v>
      </c>
      <c r="AZ88" s="22">
        <f>('Ratios Calculated fix'!AZ88-'Ratios Calculated fix'!AZ$428)/('Ratios Calculated fix'!AZ$429-'Ratios Calculated fix'!AZ$428)</f>
        <v>0.76775313771074127</v>
      </c>
      <c r="BA88" s="22">
        <f>('Ratios Calculated fix'!BA88-'Ratios Calculated fix'!BA$428)/('Ratios Calculated fix'!BA$429-'Ratios Calculated fix'!BA$428)</f>
        <v>0.2211392372530363</v>
      </c>
      <c r="BB88" s="22" t="e">
        <f>('Ratios Calculated fix'!BB88-'Ratios Calculated fix'!BB$428)/('Ratios Calculated fix'!BB$429-'Ratios Calculated fix'!BB$428)</f>
        <v>#DIV/0!</v>
      </c>
      <c r="BC88" s="22">
        <f>('Ratios Calculated fix'!BC88-'Ratios Calculated fix'!BC$428)/('Ratios Calculated fix'!BC$429-'Ratios Calculated fix'!BC$428)</f>
        <v>0.13294456910391905</v>
      </c>
    </row>
    <row r="89" spans="1:55" x14ac:dyDescent="0.2">
      <c r="A89" s="3" t="s">
        <v>271</v>
      </c>
      <c r="B89" s="3" t="s">
        <v>272</v>
      </c>
      <c r="C89" s="3" t="s">
        <v>52</v>
      </c>
      <c r="D89" s="3">
        <v>378108</v>
      </c>
      <c r="E89" s="3" t="s">
        <v>16</v>
      </c>
      <c r="F89" s="3">
        <v>2019</v>
      </c>
      <c r="G89" s="3" t="s">
        <v>17</v>
      </c>
      <c r="H89" s="4">
        <v>43830</v>
      </c>
      <c r="I89" s="4">
        <v>43888</v>
      </c>
      <c r="J89" s="4">
        <v>43888</v>
      </c>
      <c r="K89" s="5">
        <v>502479000</v>
      </c>
      <c r="L89" s="5">
        <v>506056000</v>
      </c>
      <c r="M89" s="3" t="s">
        <v>273</v>
      </c>
      <c r="N89" s="21">
        <f>('Ratios Calculated fix'!N89-'Ratios Calculated fix'!N$428)/('Ratios Calculated fix'!N$429-'Ratios Calculated fix'!N$428)</f>
        <v>2.9968382433767531E-2</v>
      </c>
      <c r="O89" s="22">
        <f>('Ratios Calculated fix'!O89-'Ratios Calculated fix'!O$428)/('Ratios Calculated fix'!O$429-'Ratios Calculated fix'!O$428)</f>
        <v>2.5675893524396545E-2</v>
      </c>
      <c r="P89" s="22">
        <f>('Ratios Calculated fix'!P89-'Ratios Calculated fix'!P$428)/('Ratios Calculated fix'!P$429-'Ratios Calculated fix'!P$428)</f>
        <v>2.3594225044983048E-2</v>
      </c>
      <c r="Q89" s="22">
        <f>('Ratios Calculated fix'!Q89-'Ratios Calculated fix'!Q$428)/('Ratios Calculated fix'!Q$429-'Ratios Calculated fix'!Q$428)</f>
        <v>0.87306302985294137</v>
      </c>
      <c r="R89" s="22">
        <f>('Ratios Calculated fix'!R89-'Ratios Calculated fix'!R$428)/('Ratios Calculated fix'!R$429-'Ratios Calculated fix'!R$428)</f>
        <v>0.13616944679451592</v>
      </c>
      <c r="S89" s="22">
        <f>('Ratios Calculated fix'!S89-'Ratios Calculated fix'!S$428)/('Ratios Calculated fix'!S$429-'Ratios Calculated fix'!S$428)</f>
        <v>4.5073913441089096E-2</v>
      </c>
      <c r="T89" s="22">
        <f>('Ratios Calculated fix'!T89-'Ratios Calculated fix'!T$428)/('Ratios Calculated fix'!T$429-'Ratios Calculated fix'!T$428)</f>
        <v>0.12948779589991513</v>
      </c>
      <c r="U89" s="22">
        <f>('Ratios Calculated fix'!U89-'Ratios Calculated fix'!U$428)/('Ratios Calculated fix'!U$429-'Ratios Calculated fix'!U$428)</f>
        <v>0.81398591432805467</v>
      </c>
      <c r="V89" s="22">
        <f>('Ratios Calculated fix'!V89-'Ratios Calculated fix'!V$428)/('Ratios Calculated fix'!V$429-'Ratios Calculated fix'!V$428)</f>
        <v>0.71130221719293929</v>
      </c>
      <c r="W89" s="22">
        <f>('Ratios Calculated fix'!W89-'Ratios Calculated fix'!W$428)/('Ratios Calculated fix'!W$429-'Ratios Calculated fix'!W$428)</f>
        <v>0.82673646278015056</v>
      </c>
      <c r="X89" s="22">
        <f>('Ratios Calculated fix'!X89-'Ratios Calculated fix'!X$428)/('Ratios Calculated fix'!X$429-'Ratios Calculated fix'!X$428)</f>
        <v>9.11552178681415E-2</v>
      </c>
      <c r="Y89" s="22">
        <f>('Ratios Calculated fix'!Y89-'Ratios Calculated fix'!Y$428)/('Ratios Calculated fix'!Y$429-'Ratios Calculated fix'!Y$428)</f>
        <v>0.43635505623319737</v>
      </c>
      <c r="Z89" s="22">
        <f>('Ratios Calculated fix'!Z89-'Ratios Calculated fix'!Z$428)/('Ratios Calculated fix'!Z$429-'Ratios Calculated fix'!Z$428)</f>
        <v>0.90884478213185849</v>
      </c>
      <c r="AA89" s="22">
        <f>('Ratios Calculated fix'!AA89-'Ratios Calculated fix'!AA$428)/('Ratios Calculated fix'!AA$429-'Ratios Calculated fix'!AA$428)</f>
        <v>0.23375456052078022</v>
      </c>
      <c r="AB89" s="22">
        <f>('Ratios Calculated fix'!AB89-'Ratios Calculated fix'!AB$428)/('Ratios Calculated fix'!AB$429-'Ratios Calculated fix'!AB$428)</f>
        <v>0.80748623339194803</v>
      </c>
      <c r="AC89" s="22">
        <f>('Ratios Calculated fix'!AC89-'Ratios Calculated fix'!AC$428)/('Ratios Calculated fix'!AC$429-'Ratios Calculated fix'!AC$428)</f>
        <v>0.52197035974976103</v>
      </c>
      <c r="AD89" s="22">
        <f>('Ratios Calculated fix'!AD89-'Ratios Calculated fix'!AD$428)/('Ratios Calculated fix'!AD$429-'Ratios Calculated fix'!AD$428)</f>
        <v>0.29770612828136178</v>
      </c>
      <c r="AE89" s="22">
        <f>('Ratios Calculated fix'!AE89-'Ratios Calculated fix'!AE$428)/('Ratios Calculated fix'!AE$429-'Ratios Calculated fix'!AE$428)</f>
        <v>0.2747660569348202</v>
      </c>
      <c r="AF89" s="22">
        <f>('Ratios Calculated fix'!AF89-'Ratios Calculated fix'!AF$428)/('Ratios Calculated fix'!AF$429-'Ratios Calculated fix'!AF$428)</f>
        <v>0.33226614963425688</v>
      </c>
      <c r="AG89" s="22" t="e">
        <f>('Ratios Calculated fix'!AG89-'Ratios Calculated fix'!AG$428)/('Ratios Calculated fix'!AG$429-'Ratios Calculated fix'!AG$428)</f>
        <v>#DIV/0!</v>
      </c>
      <c r="AH89" s="22" t="e">
        <f>('Ratios Calculated fix'!AH89-'Ratios Calculated fix'!AH$428)/('Ratios Calculated fix'!AH$429-'Ratios Calculated fix'!AH$428)</f>
        <v>#DIV/0!</v>
      </c>
      <c r="AI89" s="22">
        <f>('Ratios Calculated fix'!AI89-'Ratios Calculated fix'!AI$428)/('Ratios Calculated fix'!AI$429-'Ratios Calculated fix'!AI$428)</f>
        <v>0.60767453752071654</v>
      </c>
      <c r="AJ89" s="22">
        <f>('Ratios Calculated fix'!AJ89-'Ratios Calculated fix'!AJ$428)/('Ratios Calculated fix'!AJ$429-'Ratios Calculated fix'!AJ$428)</f>
        <v>0.13296129134403681</v>
      </c>
      <c r="AK89" s="22" t="e">
        <f>('Ratios Calculated fix'!AK89-'Ratios Calculated fix'!AK$428)/('Ratios Calculated fix'!AK$429-'Ratios Calculated fix'!AK$428)</f>
        <v>#DIV/0!</v>
      </c>
      <c r="AL89" s="22" t="e">
        <f>('Ratios Calculated fix'!AL89-'Ratios Calculated fix'!AL$428)/('Ratios Calculated fix'!AL$429-'Ratios Calculated fix'!AL$428)</f>
        <v>#DIV/0!</v>
      </c>
      <c r="AM89" s="22">
        <f>('Ratios Calculated fix'!AM89-'Ratios Calculated fix'!AM$428)/('Ratios Calculated fix'!AM$429-'Ratios Calculated fix'!AM$428)</f>
        <v>0.70884608216627809</v>
      </c>
      <c r="AN89" s="22">
        <f>('Ratios Calculated fix'!AN89-'Ratios Calculated fix'!AN$428)/('Ratios Calculated fix'!AN$429-'Ratios Calculated fix'!AN$428)</f>
        <v>0.80613290675309401</v>
      </c>
      <c r="AO89" s="22">
        <f>('Ratios Calculated fix'!AO89-'Ratios Calculated fix'!AO$428)/('Ratios Calculated fix'!AO$429-'Ratios Calculated fix'!AO$428)</f>
        <v>6.2475294618133219E-2</v>
      </c>
      <c r="AP89" s="22">
        <f>('Ratios Calculated fix'!AP89-'Ratios Calculated fix'!AP$428)/('Ratios Calculated fix'!AP$429-'Ratios Calculated fix'!AP$428)</f>
        <v>0.34992517781809251</v>
      </c>
      <c r="AQ89" s="22">
        <f>('Ratios Calculated fix'!AQ89-'Ratios Calculated fix'!AQ$428)/('Ratios Calculated fix'!AQ$429-'Ratios Calculated fix'!AQ$428)</f>
        <v>0.59013682069805951</v>
      </c>
      <c r="AR89" s="22">
        <f>('Ratios Calculated fix'!AR89-'Ratios Calculated fix'!AR$428)/('Ratios Calculated fix'!AR$429-'Ratios Calculated fix'!AR$428)</f>
        <v>0.31787407299203418</v>
      </c>
      <c r="AS89" s="22">
        <f>('Ratios Calculated fix'!AS89-'Ratios Calculated fix'!AS$428)/('Ratios Calculated fix'!AS$429-'Ratios Calculated fix'!AS$428)</f>
        <v>0.45137200900195784</v>
      </c>
      <c r="AT89" s="22">
        <f>('Ratios Calculated fix'!AT89-'Ratios Calculated fix'!AT$428)/('Ratios Calculated fix'!AT$429-'Ratios Calculated fix'!AT$428)</f>
        <v>0.32068463112818579</v>
      </c>
      <c r="AU89" s="22">
        <f>('Ratios Calculated fix'!AU89-'Ratios Calculated fix'!AU$428)/('Ratios Calculated fix'!AU$429-'Ratios Calculated fix'!AU$428)</f>
        <v>6.9884974043132347E-2</v>
      </c>
      <c r="AV89" s="22" t="e">
        <f>('Ratios Calculated fix'!AV89-'Ratios Calculated fix'!AV$428)/('Ratios Calculated fix'!AV$429-'Ratios Calculated fix'!AV$428)</f>
        <v>#DIV/0!</v>
      </c>
      <c r="AW89" s="22" t="e">
        <f>('Ratios Calculated fix'!AW89-'Ratios Calculated fix'!AW$428)/('Ratios Calculated fix'!AW$429-'Ratios Calculated fix'!AW$428)</f>
        <v>#DIV/0!</v>
      </c>
      <c r="AX89" s="22" t="e">
        <f>('Ratios Calculated fix'!AX89-'Ratios Calculated fix'!AX$428)/('Ratios Calculated fix'!AX$429-'Ratios Calculated fix'!AX$428)</f>
        <v>#DIV/0!</v>
      </c>
      <c r="AY89" s="22">
        <f>('Ratios Calculated fix'!AY89-'Ratios Calculated fix'!AY$428)/('Ratios Calculated fix'!AY$429-'Ratios Calculated fix'!AY$428)</f>
        <v>0.74938050163986736</v>
      </c>
      <c r="AZ89" s="22">
        <f>('Ratios Calculated fix'!AZ89-'Ratios Calculated fix'!AZ$428)/('Ratios Calculated fix'!AZ$429-'Ratios Calculated fix'!AZ$428)</f>
        <v>0.77310309173992053</v>
      </c>
      <c r="BA89" s="22">
        <f>('Ratios Calculated fix'!BA89-'Ratios Calculated fix'!BA$428)/('Ratios Calculated fix'!BA$429-'Ratios Calculated fix'!BA$428)</f>
        <v>0.20818453911508175</v>
      </c>
      <c r="BB89" s="22" t="e">
        <f>('Ratios Calculated fix'!BB89-'Ratios Calculated fix'!BB$428)/('Ratios Calculated fix'!BB$429-'Ratios Calculated fix'!BB$428)</f>
        <v>#DIV/0!</v>
      </c>
      <c r="BC89" s="22">
        <f>('Ratios Calculated fix'!BC89-'Ratios Calculated fix'!BC$428)/('Ratios Calculated fix'!BC$429-'Ratios Calculated fix'!BC$428)</f>
        <v>0.10412538172218515</v>
      </c>
    </row>
    <row r="90" spans="1:55" x14ac:dyDescent="0.2">
      <c r="A90" s="3" t="s">
        <v>236</v>
      </c>
      <c r="B90" s="3" t="s">
        <v>237</v>
      </c>
      <c r="C90" s="3" t="s">
        <v>138</v>
      </c>
      <c r="D90" s="3">
        <v>378102</v>
      </c>
      <c r="E90" s="3" t="s">
        <v>16</v>
      </c>
      <c r="F90" s="3">
        <v>2019</v>
      </c>
      <c r="G90" s="3" t="s">
        <v>17</v>
      </c>
      <c r="H90" s="4">
        <v>43830</v>
      </c>
      <c r="I90" s="4">
        <v>43886</v>
      </c>
      <c r="J90" s="4">
        <v>43886</v>
      </c>
      <c r="K90" s="5">
        <v>404343000</v>
      </c>
      <c r="L90" s="5">
        <v>405804000</v>
      </c>
      <c r="M90" s="3" t="s">
        <v>238</v>
      </c>
      <c r="N90" s="21">
        <f>('Ratios Calculated fix'!N90-'Ratios Calculated fix'!N$428)/('Ratios Calculated fix'!N$429-'Ratios Calculated fix'!N$428)</f>
        <v>6.3078601484618455E-2</v>
      </c>
      <c r="O90" s="22">
        <f>('Ratios Calculated fix'!O90-'Ratios Calculated fix'!O$428)/('Ratios Calculated fix'!O$429-'Ratios Calculated fix'!O$428)</f>
        <v>6.1525317547364893E-2</v>
      </c>
      <c r="P90" s="22">
        <f>('Ratios Calculated fix'!P90-'Ratios Calculated fix'!P$428)/('Ratios Calculated fix'!P$429-'Ratios Calculated fix'!P$428)</f>
        <v>6.3025447743799978E-2</v>
      </c>
      <c r="Q90" s="22">
        <f>('Ratios Calculated fix'!Q90-'Ratios Calculated fix'!Q$428)/('Ratios Calculated fix'!Q$429-'Ratios Calculated fix'!Q$428)</f>
        <v>0.8693948843387761</v>
      </c>
      <c r="R90" s="22">
        <f>('Ratios Calculated fix'!R90-'Ratios Calculated fix'!R$428)/('Ratios Calculated fix'!R$429-'Ratios Calculated fix'!R$428)</f>
        <v>9.133015977728097E-2</v>
      </c>
      <c r="S90" s="22">
        <f>('Ratios Calculated fix'!S90-'Ratios Calculated fix'!S$428)/('Ratios Calculated fix'!S$429-'Ratios Calculated fix'!S$428)</f>
        <v>3.6478628790197018E-2</v>
      </c>
      <c r="T90" s="22">
        <f>('Ratios Calculated fix'!T90-'Ratios Calculated fix'!T$428)/('Ratios Calculated fix'!T$429-'Ratios Calculated fix'!T$428)</f>
        <v>8.5721486526227478E-2</v>
      </c>
      <c r="U90" s="22">
        <f>('Ratios Calculated fix'!U90-'Ratios Calculated fix'!U$428)/('Ratios Calculated fix'!U$429-'Ratios Calculated fix'!U$428)</f>
        <v>0.80947456954968589</v>
      </c>
      <c r="V90" s="22">
        <f>('Ratios Calculated fix'!V90-'Ratios Calculated fix'!V$428)/('Ratios Calculated fix'!V$429-'Ratios Calculated fix'!V$428)</f>
        <v>0.70951631615086208</v>
      </c>
      <c r="W90" s="22">
        <f>('Ratios Calculated fix'!W90-'Ratios Calculated fix'!W$428)/('Ratios Calculated fix'!W$429-'Ratios Calculated fix'!W$428)</f>
        <v>0.82182178365328573</v>
      </c>
      <c r="X90" s="22">
        <f>('Ratios Calculated fix'!X90-'Ratios Calculated fix'!X$428)/('Ratios Calculated fix'!X$429-'Ratios Calculated fix'!X$428)</f>
        <v>0.10686030006957732</v>
      </c>
      <c r="Y90" s="22">
        <f>('Ratios Calculated fix'!Y90-'Ratios Calculated fix'!Y$428)/('Ratios Calculated fix'!Y$429-'Ratios Calculated fix'!Y$428)</f>
        <v>0.46631292229829724</v>
      </c>
      <c r="Z90" s="22">
        <f>('Ratios Calculated fix'!Z90-'Ratios Calculated fix'!Z$428)/('Ratios Calculated fix'!Z$429-'Ratios Calculated fix'!Z$428)</f>
        <v>0.89313969993042264</v>
      </c>
      <c r="AA90" s="22">
        <f>('Ratios Calculated fix'!AA90-'Ratios Calculated fix'!AA$428)/('Ratios Calculated fix'!AA$429-'Ratios Calculated fix'!AA$428)</f>
        <v>0</v>
      </c>
      <c r="AB90" s="22">
        <f>('Ratios Calculated fix'!AB90-'Ratios Calculated fix'!AB$428)/('Ratios Calculated fix'!AB$429-'Ratios Calculated fix'!AB$428)</f>
        <v>0.88014184528370054</v>
      </c>
      <c r="AC90" s="22">
        <f>('Ratios Calculated fix'!AC90-'Ratios Calculated fix'!AC$428)/('Ratios Calculated fix'!AC$429-'Ratios Calculated fix'!AC$428)</f>
        <v>0.66684830002016382</v>
      </c>
      <c r="AD90" s="22">
        <f>('Ratios Calculated fix'!AD90-'Ratios Calculated fix'!AD$428)/('Ratios Calculated fix'!AD$429-'Ratios Calculated fix'!AD$428)</f>
        <v>0.71883328986036377</v>
      </c>
      <c r="AE90" s="22">
        <f>('Ratios Calculated fix'!AE90-'Ratios Calculated fix'!AE$428)/('Ratios Calculated fix'!AE$429-'Ratios Calculated fix'!AE$428)</f>
        <v>0.64760380966827169</v>
      </c>
      <c r="AF90" s="22">
        <f>('Ratios Calculated fix'!AF90-'Ratios Calculated fix'!AF$428)/('Ratios Calculated fix'!AF$429-'Ratios Calculated fix'!AF$428)</f>
        <v>0.4502989065589309</v>
      </c>
      <c r="AG90" s="22" t="e">
        <f>('Ratios Calculated fix'!AG90-'Ratios Calculated fix'!AG$428)/('Ratios Calculated fix'!AG$429-'Ratios Calculated fix'!AG$428)</f>
        <v>#DIV/0!</v>
      </c>
      <c r="AH90" s="22" t="e">
        <f>('Ratios Calculated fix'!AH90-'Ratios Calculated fix'!AH$428)/('Ratios Calculated fix'!AH$429-'Ratios Calculated fix'!AH$428)</f>
        <v>#DIV/0!</v>
      </c>
      <c r="AI90" s="22">
        <f>('Ratios Calculated fix'!AI90-'Ratios Calculated fix'!AI$428)/('Ratios Calculated fix'!AI$429-'Ratios Calculated fix'!AI$428)</f>
        <v>0.53874558419671592</v>
      </c>
      <c r="AJ90" s="22">
        <f>('Ratios Calculated fix'!AJ90-'Ratios Calculated fix'!AJ$428)/('Ratios Calculated fix'!AJ$429-'Ratios Calculated fix'!AJ$428)</f>
        <v>0.83026932926141483</v>
      </c>
      <c r="AK90" s="22" t="e">
        <f>('Ratios Calculated fix'!AK90-'Ratios Calculated fix'!AK$428)/('Ratios Calculated fix'!AK$429-'Ratios Calculated fix'!AK$428)</f>
        <v>#DIV/0!</v>
      </c>
      <c r="AL90" s="22" t="e">
        <f>('Ratios Calculated fix'!AL90-'Ratios Calculated fix'!AL$428)/('Ratios Calculated fix'!AL$429-'Ratios Calculated fix'!AL$428)</f>
        <v>#DIV/0!</v>
      </c>
      <c r="AM90" s="22">
        <f>('Ratios Calculated fix'!AM90-'Ratios Calculated fix'!AM$428)/('Ratios Calculated fix'!AM$429-'Ratios Calculated fix'!AM$428)</f>
        <v>0.715069246615051</v>
      </c>
      <c r="AN90" s="22">
        <f>('Ratios Calculated fix'!AN90-'Ratios Calculated fix'!AN$428)/('Ratios Calculated fix'!AN$429-'Ratios Calculated fix'!AN$428)</f>
        <v>0.80507446560119134</v>
      </c>
      <c r="AO90" s="22">
        <f>('Ratios Calculated fix'!AO90-'Ratios Calculated fix'!AO$428)/('Ratios Calculated fix'!AO$429-'Ratios Calculated fix'!AO$428)</f>
        <v>8.7558633922960871E-2</v>
      </c>
      <c r="AP90" s="22">
        <f>('Ratios Calculated fix'!AP90-'Ratios Calculated fix'!AP$428)/('Ratios Calculated fix'!AP$429-'Ratios Calculated fix'!AP$428)</f>
        <v>0.36486264624696679</v>
      </c>
      <c r="AQ90" s="22">
        <f>('Ratios Calculated fix'!AQ90-'Ratios Calculated fix'!AQ$428)/('Ratios Calculated fix'!AQ$429-'Ratios Calculated fix'!AQ$428)</f>
        <v>0.75249625606239978</v>
      </c>
      <c r="AR90" s="22">
        <f>('Ratios Calculated fix'!AR90-'Ratios Calculated fix'!AR$428)/('Ratios Calculated fix'!AR$429-'Ratios Calculated fix'!AR$428)</f>
        <v>0.96942054139329004</v>
      </c>
      <c r="AS90" s="22">
        <f>('Ratios Calculated fix'!AS90-'Ratios Calculated fix'!AS$428)/('Ratios Calculated fix'!AS$429-'Ratios Calculated fix'!AS$428)</f>
        <v>0.26922521908106611</v>
      </c>
      <c r="AT90" s="22">
        <f>('Ratios Calculated fix'!AT90-'Ratios Calculated fix'!AT$428)/('Ratios Calculated fix'!AT$429-'Ratios Calculated fix'!AT$428)</f>
        <v>0.84086594041068707</v>
      </c>
      <c r="AU90" s="22">
        <f>('Ratios Calculated fix'!AU90-'Ratios Calculated fix'!AU$428)/('Ratios Calculated fix'!AU$429-'Ratios Calculated fix'!AU$428)</f>
        <v>0.586755034565971</v>
      </c>
      <c r="AV90" s="22" t="e">
        <f>('Ratios Calculated fix'!AV90-'Ratios Calculated fix'!AV$428)/('Ratios Calculated fix'!AV$429-'Ratios Calculated fix'!AV$428)</f>
        <v>#DIV/0!</v>
      </c>
      <c r="AW90" s="22" t="e">
        <f>('Ratios Calculated fix'!AW90-'Ratios Calculated fix'!AW$428)/('Ratios Calculated fix'!AW$429-'Ratios Calculated fix'!AW$428)</f>
        <v>#DIV/0!</v>
      </c>
      <c r="AX90" s="22" t="e">
        <f>('Ratios Calculated fix'!AX90-'Ratios Calculated fix'!AX$428)/('Ratios Calculated fix'!AX$429-'Ratios Calculated fix'!AX$428)</f>
        <v>#DIV/0!</v>
      </c>
      <c r="AY90" s="22">
        <f>('Ratios Calculated fix'!AY90-'Ratios Calculated fix'!AY$428)/('Ratios Calculated fix'!AY$429-'Ratios Calculated fix'!AY$428)</f>
        <v>0.74497441832087563</v>
      </c>
      <c r="AZ90" s="22">
        <f>('Ratios Calculated fix'!AZ90-'Ratios Calculated fix'!AZ$428)/('Ratios Calculated fix'!AZ$429-'Ratios Calculated fix'!AZ$428)</f>
        <v>0.76823411022123511</v>
      </c>
      <c r="BA90" s="22">
        <f>('Ratios Calculated fix'!BA90-'Ratios Calculated fix'!BA$428)/('Ratios Calculated fix'!BA$429-'Ratios Calculated fix'!BA$428)</f>
        <v>0.22289806033828086</v>
      </c>
      <c r="BB90" s="22" t="e">
        <f>('Ratios Calculated fix'!BB90-'Ratios Calculated fix'!BB$428)/('Ratios Calculated fix'!BB$429-'Ratios Calculated fix'!BB$428)</f>
        <v>#DIV/0!</v>
      </c>
      <c r="BC90" s="22">
        <f>('Ratios Calculated fix'!BC90-'Ratios Calculated fix'!BC$428)/('Ratios Calculated fix'!BC$429-'Ratios Calculated fix'!BC$428)</f>
        <v>0.2579307994257114</v>
      </c>
    </row>
    <row r="91" spans="1:55" x14ac:dyDescent="0.2">
      <c r="A91" s="3" t="s">
        <v>1129</v>
      </c>
      <c r="B91" s="3" t="s">
        <v>1130</v>
      </c>
      <c r="C91" s="3" t="s">
        <v>24</v>
      </c>
      <c r="D91" s="3">
        <v>186450</v>
      </c>
      <c r="E91" s="3" t="s">
        <v>16</v>
      </c>
      <c r="F91" s="3">
        <v>2019</v>
      </c>
      <c r="G91" s="3" t="s">
        <v>17</v>
      </c>
      <c r="H91" s="4">
        <v>43769</v>
      </c>
      <c r="I91" s="4">
        <v>43819</v>
      </c>
      <c r="J91" s="4">
        <v>43819</v>
      </c>
      <c r="K91" s="5">
        <v>49400000</v>
      </c>
      <c r="L91" s="5">
        <v>50000000</v>
      </c>
      <c r="M91" s="3" t="s">
        <v>1131</v>
      </c>
      <c r="N91" s="21">
        <f>('Ratios Calculated fix'!N91-'Ratios Calculated fix'!N$428)/('Ratios Calculated fix'!N$429-'Ratios Calculated fix'!N$428)</f>
        <v>3.8035783384857663E-2</v>
      </c>
      <c r="O91" s="22">
        <f>('Ratios Calculated fix'!O91-'Ratios Calculated fix'!O$428)/('Ratios Calculated fix'!O$429-'Ratios Calculated fix'!O$428)</f>
        <v>2.1343303284339393E-2</v>
      </c>
      <c r="P91" s="22">
        <f>('Ratios Calculated fix'!P91-'Ratios Calculated fix'!P$428)/('Ratios Calculated fix'!P$429-'Ratios Calculated fix'!P$428)</f>
        <v>8.2745521323927696E-3</v>
      </c>
      <c r="Q91" s="22">
        <f>('Ratios Calculated fix'!Q91-'Ratios Calculated fix'!Q$428)/('Ratios Calculated fix'!Q$429-'Ratios Calculated fix'!Q$428)</f>
        <v>0.86878782967158719</v>
      </c>
      <c r="R91" s="22">
        <f>('Ratios Calculated fix'!R91-'Ratios Calculated fix'!R$428)/('Ratios Calculated fix'!R$429-'Ratios Calculated fix'!R$428)</f>
        <v>9.7772847849962735E-2</v>
      </c>
      <c r="S91" s="22">
        <f>('Ratios Calculated fix'!S91-'Ratios Calculated fix'!S$428)/('Ratios Calculated fix'!S$429-'Ratios Calculated fix'!S$428)</f>
        <v>0.16903161696588515</v>
      </c>
      <c r="T91" s="22">
        <f>('Ratios Calculated fix'!T91-'Ratios Calculated fix'!T$428)/('Ratios Calculated fix'!T$429-'Ratios Calculated fix'!T$428)</f>
        <v>6.8315089989299721E-2</v>
      </c>
      <c r="U91" s="22">
        <f>('Ratios Calculated fix'!U91-'Ratios Calculated fix'!U$428)/('Ratios Calculated fix'!U$429-'Ratios Calculated fix'!U$428)</f>
        <v>0.80922480749614778</v>
      </c>
      <c r="V91" s="22">
        <f>('Ratios Calculated fix'!V91-'Ratios Calculated fix'!V$428)/('Ratios Calculated fix'!V$429-'Ratios Calculated fix'!V$428)</f>
        <v>0.71287344714532463</v>
      </c>
      <c r="W91" s="22">
        <f>('Ratios Calculated fix'!W91-'Ratios Calculated fix'!W$428)/('Ratios Calculated fix'!W$429-'Ratios Calculated fix'!W$428)</f>
        <v>0.82101652056324625</v>
      </c>
      <c r="X91" s="22">
        <f>('Ratios Calculated fix'!X91-'Ratios Calculated fix'!X$428)/('Ratios Calculated fix'!X$429-'Ratios Calculated fix'!X$428)</f>
        <v>0.15790993094331879</v>
      </c>
      <c r="Y91" s="22">
        <f>('Ratios Calculated fix'!Y91-'Ratios Calculated fix'!Y$428)/('Ratios Calculated fix'!Y$429-'Ratios Calculated fix'!Y$428)</f>
        <v>0.61691709842611153</v>
      </c>
      <c r="Z91" s="22">
        <f>('Ratios Calculated fix'!Z91-'Ratios Calculated fix'!Z$428)/('Ratios Calculated fix'!Z$429-'Ratios Calculated fix'!Z$428)</f>
        <v>0.84209006905668116</v>
      </c>
      <c r="AA91" s="22">
        <f>('Ratios Calculated fix'!AA91-'Ratios Calculated fix'!AA$428)/('Ratios Calculated fix'!AA$429-'Ratios Calculated fix'!AA$428)</f>
        <v>0.62099174779903166</v>
      </c>
      <c r="AB91" s="22">
        <f>('Ratios Calculated fix'!AB91-'Ratios Calculated fix'!AB$428)/('Ratios Calculated fix'!AB$429-'Ratios Calculated fix'!AB$428)</f>
        <v>0.90962252669306187</v>
      </c>
      <c r="AC91" s="22">
        <f>('Ratios Calculated fix'!AC91-'Ratios Calculated fix'!AC$428)/('Ratios Calculated fix'!AC$429-'Ratios Calculated fix'!AC$428)</f>
        <v>0.65214115121690963</v>
      </c>
      <c r="AD91" s="22">
        <f>('Ratios Calculated fix'!AD91-'Ratios Calculated fix'!AD$428)/('Ratios Calculated fix'!AD$429-'Ratios Calculated fix'!AD$428)</f>
        <v>0.34444945426890528</v>
      </c>
      <c r="AE91" s="22">
        <f>('Ratios Calculated fix'!AE91-'Ratios Calculated fix'!AE$428)/('Ratios Calculated fix'!AE$429-'Ratios Calculated fix'!AE$428)</f>
        <v>0.38573421360760751</v>
      </c>
      <c r="AF91" s="22">
        <f>('Ratios Calculated fix'!AF91-'Ratios Calculated fix'!AF$428)/('Ratios Calculated fix'!AF$429-'Ratios Calculated fix'!AF$428)</f>
        <v>0.38427551374118535</v>
      </c>
      <c r="AG91" s="22" t="e">
        <f>('Ratios Calculated fix'!AG91-'Ratios Calculated fix'!AG$428)/('Ratios Calculated fix'!AG$429-'Ratios Calculated fix'!AG$428)</f>
        <v>#DIV/0!</v>
      </c>
      <c r="AH91" s="22" t="e">
        <f>('Ratios Calculated fix'!AH91-'Ratios Calculated fix'!AH$428)/('Ratios Calculated fix'!AH$429-'Ratios Calculated fix'!AH$428)</f>
        <v>#DIV/0!</v>
      </c>
      <c r="AI91" s="22">
        <f>('Ratios Calculated fix'!AI91-'Ratios Calculated fix'!AI$428)/('Ratios Calculated fix'!AI$429-'Ratios Calculated fix'!AI$428)</f>
        <v>0.53826330798554323</v>
      </c>
      <c r="AJ91" s="22">
        <f>('Ratios Calculated fix'!AJ91-'Ratios Calculated fix'!AJ$428)/('Ratios Calculated fix'!AJ$429-'Ratios Calculated fix'!AJ$428)</f>
        <v>0.18283811948466533</v>
      </c>
      <c r="AK91" s="22" t="e">
        <f>('Ratios Calculated fix'!AK91-'Ratios Calculated fix'!AK$428)/('Ratios Calculated fix'!AK$429-'Ratios Calculated fix'!AK$428)</f>
        <v>#DIV/0!</v>
      </c>
      <c r="AL91" s="22" t="e">
        <f>('Ratios Calculated fix'!AL91-'Ratios Calculated fix'!AL$428)/('Ratios Calculated fix'!AL$429-'Ratios Calculated fix'!AL$428)</f>
        <v>#DIV/0!</v>
      </c>
      <c r="AM91" s="22">
        <f>('Ratios Calculated fix'!AM91-'Ratios Calculated fix'!AM$428)/('Ratios Calculated fix'!AM$429-'Ratios Calculated fix'!AM$428)</f>
        <v>0.71011182275332385</v>
      </c>
      <c r="AN91" s="22">
        <f>('Ratios Calculated fix'!AN91-'Ratios Calculated fix'!AN$428)/('Ratios Calculated fix'!AN$429-'Ratios Calculated fix'!AN$428)</f>
        <v>0.80460000588403424</v>
      </c>
      <c r="AO91" s="22">
        <f>('Ratios Calculated fix'!AO91-'Ratios Calculated fix'!AO$428)/('Ratios Calculated fix'!AO$429-'Ratios Calculated fix'!AO$428)</f>
        <v>7.9241743881059964E-2</v>
      </c>
      <c r="AP91" s="22">
        <f>('Ratios Calculated fix'!AP91-'Ratios Calculated fix'!AP$428)/('Ratios Calculated fix'!AP$429-'Ratios Calculated fix'!AP$428)</f>
        <v>0.39091407945257955</v>
      </c>
      <c r="AQ91" s="22">
        <f>('Ratios Calculated fix'!AQ91-'Ratios Calculated fix'!AQ$428)/('Ratios Calculated fix'!AQ$429-'Ratios Calculated fix'!AQ$428)</f>
        <v>0.65784156576721642</v>
      </c>
      <c r="AR91" s="22">
        <f>('Ratios Calculated fix'!AR91-'Ratios Calculated fix'!AR$428)/('Ratios Calculated fix'!AR$429-'Ratios Calculated fix'!AR$428)</f>
        <v>0.47384928852911784</v>
      </c>
      <c r="AS91" s="22">
        <f>('Ratios Calculated fix'!AS91-'Ratios Calculated fix'!AS$428)/('Ratios Calculated fix'!AS$429-'Ratios Calculated fix'!AS$428)</f>
        <v>0.33484992352326448</v>
      </c>
      <c r="AT91" s="22">
        <f>('Ratios Calculated fix'!AT91-'Ratios Calculated fix'!AT$428)/('Ratios Calculated fix'!AT$429-'Ratios Calculated fix'!AT$428)</f>
        <v>0.44781068306425759</v>
      </c>
      <c r="AU91" s="22">
        <f>('Ratios Calculated fix'!AU91-'Ratios Calculated fix'!AU$428)/('Ratios Calculated fix'!AU$429-'Ratios Calculated fix'!AU$428)</f>
        <v>0.28903745845518747</v>
      </c>
      <c r="AV91" s="22" t="e">
        <f>('Ratios Calculated fix'!AV91-'Ratios Calculated fix'!AV$428)/('Ratios Calculated fix'!AV$429-'Ratios Calculated fix'!AV$428)</f>
        <v>#DIV/0!</v>
      </c>
      <c r="AW91" s="22" t="e">
        <f>('Ratios Calculated fix'!AW91-'Ratios Calculated fix'!AW$428)/('Ratios Calculated fix'!AW$429-'Ratios Calculated fix'!AW$428)</f>
        <v>#DIV/0!</v>
      </c>
      <c r="AX91" s="22" t="e">
        <f>('Ratios Calculated fix'!AX91-'Ratios Calculated fix'!AX$428)/('Ratios Calculated fix'!AX$429-'Ratios Calculated fix'!AX$428)</f>
        <v>#DIV/0!</v>
      </c>
      <c r="AY91" s="22">
        <f>('Ratios Calculated fix'!AY91-'Ratios Calculated fix'!AY$428)/('Ratios Calculated fix'!AY$429-'Ratios Calculated fix'!AY$428)</f>
        <v>0.74663795117880905</v>
      </c>
      <c r="AZ91" s="22">
        <f>('Ratios Calculated fix'!AZ91-'Ratios Calculated fix'!AZ$428)/('Ratios Calculated fix'!AZ$429-'Ratios Calculated fix'!AZ$428)</f>
        <v>0.77020724643999583</v>
      </c>
      <c r="BA91" s="22">
        <f>('Ratios Calculated fix'!BA91-'Ratios Calculated fix'!BA$428)/('Ratios Calculated fix'!BA$429-'Ratios Calculated fix'!BA$428)</f>
        <v>0.22218905180381993</v>
      </c>
      <c r="BB91" s="22" t="e">
        <f>('Ratios Calculated fix'!BB91-'Ratios Calculated fix'!BB$428)/('Ratios Calculated fix'!BB$429-'Ratios Calculated fix'!BB$428)</f>
        <v>#DIV/0!</v>
      </c>
      <c r="BC91" s="22">
        <f>('Ratios Calculated fix'!BC91-'Ratios Calculated fix'!BC$428)/('Ratios Calculated fix'!BC$429-'Ratios Calculated fix'!BC$428)</f>
        <v>0.15940428253439062</v>
      </c>
    </row>
    <row r="92" spans="1:55" x14ac:dyDescent="0.2">
      <c r="A92" s="3" t="s">
        <v>328</v>
      </c>
      <c r="B92" s="3" t="s">
        <v>329</v>
      </c>
      <c r="C92" s="3" t="s">
        <v>138</v>
      </c>
      <c r="D92" s="3">
        <v>378120</v>
      </c>
      <c r="E92" s="3" t="s">
        <v>16</v>
      </c>
      <c r="F92" s="3">
        <v>2019</v>
      </c>
      <c r="G92" s="3" t="s">
        <v>17</v>
      </c>
      <c r="H92" s="4">
        <v>43830</v>
      </c>
      <c r="I92" s="4">
        <v>43879</v>
      </c>
      <c r="J92" s="4">
        <v>43879</v>
      </c>
      <c r="K92" s="5">
        <v>1095027000</v>
      </c>
      <c r="L92" s="5">
        <v>1103137000</v>
      </c>
      <c r="M92" s="3" t="s">
        <v>330</v>
      </c>
      <c r="N92" s="21">
        <f>('Ratios Calculated fix'!N92-'Ratios Calculated fix'!N$428)/('Ratios Calculated fix'!N$429-'Ratios Calculated fix'!N$428)</f>
        <v>8.7549629285006952E-2</v>
      </c>
      <c r="O92" s="22">
        <f>('Ratios Calculated fix'!O92-'Ratios Calculated fix'!O$428)/('Ratios Calculated fix'!O$429-'Ratios Calculated fix'!O$428)</f>
        <v>8.222185377180416E-2</v>
      </c>
      <c r="P92" s="22">
        <f>('Ratios Calculated fix'!P92-'Ratios Calculated fix'!P$428)/('Ratios Calculated fix'!P$429-'Ratios Calculated fix'!P$428)</f>
        <v>0.1189861764526394</v>
      </c>
      <c r="Q92" s="22">
        <f>('Ratios Calculated fix'!Q92-'Ratios Calculated fix'!Q$428)/('Ratios Calculated fix'!Q$429-'Ratios Calculated fix'!Q$428)</f>
        <v>0.86926914322750759</v>
      </c>
      <c r="R92" s="22">
        <f>('Ratios Calculated fix'!R92-'Ratios Calculated fix'!R$428)/('Ratios Calculated fix'!R$429-'Ratios Calculated fix'!R$428)</f>
        <v>7.0956212540199792E-2</v>
      </c>
      <c r="S92" s="22">
        <f>('Ratios Calculated fix'!S92-'Ratios Calculated fix'!S$428)/('Ratios Calculated fix'!S$429-'Ratios Calculated fix'!S$428)</f>
        <v>2.8016442137674628E-3</v>
      </c>
      <c r="T92" s="22">
        <f>('Ratios Calculated fix'!T92-'Ratios Calculated fix'!T$428)/('Ratios Calculated fix'!T$429-'Ratios Calculated fix'!T$428)</f>
        <v>7.1207019193366569E-2</v>
      </c>
      <c r="U92" s="22">
        <f>('Ratios Calculated fix'!U92-'Ratios Calculated fix'!U$428)/('Ratios Calculated fix'!U$429-'Ratios Calculated fix'!U$428)</f>
        <v>0.80891789391766233</v>
      </c>
      <c r="V92" s="22">
        <f>('Ratios Calculated fix'!V92-'Ratios Calculated fix'!V$428)/('Ratios Calculated fix'!V$429-'Ratios Calculated fix'!V$428)</f>
        <v>0.7084224725476761</v>
      </c>
      <c r="W92" s="22">
        <f>('Ratios Calculated fix'!W92-'Ratios Calculated fix'!W$428)/('Ratios Calculated fix'!W$429-'Ratios Calculated fix'!W$428)</f>
        <v>0.82135009282270066</v>
      </c>
      <c r="X92" s="22">
        <f>('Ratios Calculated fix'!X92-'Ratios Calculated fix'!X$428)/('Ratios Calculated fix'!X$429-'Ratios Calculated fix'!X$428)</f>
        <v>0.20518606815730589</v>
      </c>
      <c r="Y92" s="22">
        <f>('Ratios Calculated fix'!Y92-'Ratios Calculated fix'!Y$428)/('Ratios Calculated fix'!Y$429-'Ratios Calculated fix'!Y$428)</f>
        <v>0.4689434499844361</v>
      </c>
      <c r="Z92" s="22">
        <f>('Ratios Calculated fix'!Z92-'Ratios Calculated fix'!Z$428)/('Ratios Calculated fix'!Z$429-'Ratios Calculated fix'!Z$428)</f>
        <v>0.79481393184269411</v>
      </c>
      <c r="AA92" s="22">
        <f>('Ratios Calculated fix'!AA92-'Ratios Calculated fix'!AA$428)/('Ratios Calculated fix'!AA$429-'Ratios Calculated fix'!AA$428)</f>
        <v>0</v>
      </c>
      <c r="AB92" s="22">
        <f>('Ratios Calculated fix'!AB92-'Ratios Calculated fix'!AB$428)/('Ratios Calculated fix'!AB$429-'Ratios Calculated fix'!AB$428)</f>
        <v>0.88539039974114986</v>
      </c>
      <c r="AC92" s="22">
        <f>('Ratios Calculated fix'!AC92-'Ratios Calculated fix'!AC$428)/('Ratios Calculated fix'!AC$429-'Ratios Calculated fix'!AC$428)</f>
        <v>0.62567024654650327</v>
      </c>
      <c r="AD92" s="22">
        <f>('Ratios Calculated fix'!AD92-'Ratios Calculated fix'!AD$428)/('Ratios Calculated fix'!AD$429-'Ratios Calculated fix'!AD$428)</f>
        <v>0.49743479638427229</v>
      </c>
      <c r="AE92" s="22">
        <f>('Ratios Calculated fix'!AE92-'Ratios Calculated fix'!AE$428)/('Ratios Calculated fix'!AE$429-'Ratios Calculated fix'!AE$428)</f>
        <v>0.40641097684454025</v>
      </c>
      <c r="AF92" s="22">
        <f>('Ratios Calculated fix'!AF92-'Ratios Calculated fix'!AF$428)/('Ratios Calculated fix'!AF$429-'Ratios Calculated fix'!AF$428)</f>
        <v>0.40354137380115912</v>
      </c>
      <c r="AG92" s="22" t="e">
        <f>('Ratios Calculated fix'!AG92-'Ratios Calculated fix'!AG$428)/('Ratios Calculated fix'!AG$429-'Ratios Calculated fix'!AG$428)</f>
        <v>#DIV/0!</v>
      </c>
      <c r="AH92" s="22" t="e">
        <f>('Ratios Calculated fix'!AH92-'Ratios Calculated fix'!AH$428)/('Ratios Calculated fix'!AH$429-'Ratios Calculated fix'!AH$428)</f>
        <v>#DIV/0!</v>
      </c>
      <c r="AI92" s="22">
        <f>('Ratios Calculated fix'!AI92-'Ratios Calculated fix'!AI$428)/('Ratios Calculated fix'!AI$429-'Ratios Calculated fix'!AI$428)</f>
        <v>0.53895497531399561</v>
      </c>
      <c r="AJ92" s="22">
        <f>('Ratios Calculated fix'!AJ92-'Ratios Calculated fix'!AJ$428)/('Ratios Calculated fix'!AJ$429-'Ratios Calculated fix'!AJ$428)</f>
        <v>0.34351097465116487</v>
      </c>
      <c r="AK92" s="22" t="e">
        <f>('Ratios Calculated fix'!AK92-'Ratios Calculated fix'!AK$428)/('Ratios Calculated fix'!AK$429-'Ratios Calculated fix'!AK$428)</f>
        <v>#DIV/0!</v>
      </c>
      <c r="AL92" s="22" t="e">
        <f>('Ratios Calculated fix'!AL92-'Ratios Calculated fix'!AL$428)/('Ratios Calculated fix'!AL$429-'Ratios Calculated fix'!AL$428)</f>
        <v>#DIV/0!</v>
      </c>
      <c r="AM92" s="22">
        <f>('Ratios Calculated fix'!AM92-'Ratios Calculated fix'!AM$428)/('Ratios Calculated fix'!AM$429-'Ratios Calculated fix'!AM$428)</f>
        <v>0.71212944216869511</v>
      </c>
      <c r="AN92" s="22">
        <f>('Ratios Calculated fix'!AN92-'Ratios Calculated fix'!AN$428)/('Ratios Calculated fix'!AN$429-'Ratios Calculated fix'!AN$428)</f>
        <v>0.80500978943000856</v>
      </c>
      <c r="AO92" s="22">
        <f>('Ratios Calculated fix'!AO92-'Ratios Calculated fix'!AO$428)/('Ratios Calculated fix'!AO$429-'Ratios Calculated fix'!AO$428)</f>
        <v>8.7862551954662985E-2</v>
      </c>
      <c r="AP92" s="22">
        <f>('Ratios Calculated fix'!AP92-'Ratios Calculated fix'!AP$428)/('Ratios Calculated fix'!AP$429-'Ratios Calculated fix'!AP$428)</f>
        <v>0.36154634446364226</v>
      </c>
      <c r="AQ92" s="22">
        <f>('Ratios Calculated fix'!AQ92-'Ratios Calculated fix'!AQ$428)/('Ratios Calculated fix'!AQ$429-'Ratios Calculated fix'!AQ$428)</f>
        <v>0.69155946289403492</v>
      </c>
      <c r="AR92" s="22">
        <f>('Ratios Calculated fix'!AR92-'Ratios Calculated fix'!AR$428)/('Ratios Calculated fix'!AR$429-'Ratios Calculated fix'!AR$428)</f>
        <v>0.55684845112199177</v>
      </c>
      <c r="AS92" s="22">
        <f>('Ratios Calculated fix'!AS92-'Ratios Calculated fix'!AS$428)/('Ratios Calculated fix'!AS$429-'Ratios Calculated fix'!AS$428)</f>
        <v>0.3256977075255606</v>
      </c>
      <c r="AT92" s="22">
        <f>('Ratios Calculated fix'!AT92-'Ratios Calculated fix'!AT$428)/('Ratios Calculated fix'!AT$429-'Ratios Calculated fix'!AT$428)</f>
        <v>0.53037823448841581</v>
      </c>
      <c r="AU92" s="22">
        <f>('Ratios Calculated fix'!AU92-'Ratios Calculated fix'!AU$428)/('Ratios Calculated fix'!AU$429-'Ratios Calculated fix'!AU$428)</f>
        <v>0.32725335535873851</v>
      </c>
      <c r="AV92" s="22" t="e">
        <f>('Ratios Calculated fix'!AV92-'Ratios Calculated fix'!AV$428)/('Ratios Calculated fix'!AV$429-'Ratios Calculated fix'!AV$428)</f>
        <v>#DIV/0!</v>
      </c>
      <c r="AW92" s="22" t="e">
        <f>('Ratios Calculated fix'!AW92-'Ratios Calculated fix'!AW$428)/('Ratios Calculated fix'!AW$429-'Ratios Calculated fix'!AW$428)</f>
        <v>#DIV/0!</v>
      </c>
      <c r="AX92" s="22" t="e">
        <f>('Ratios Calculated fix'!AX92-'Ratios Calculated fix'!AX$428)/('Ratios Calculated fix'!AX$429-'Ratios Calculated fix'!AX$428)</f>
        <v>#DIV/0!</v>
      </c>
      <c r="AY92" s="22">
        <f>('Ratios Calculated fix'!AY92-'Ratios Calculated fix'!AY$428)/('Ratios Calculated fix'!AY$429-'Ratios Calculated fix'!AY$428)</f>
        <v>0.74514589536794151</v>
      </c>
      <c r="AZ92" s="22">
        <f>('Ratios Calculated fix'!AZ92-'Ratios Calculated fix'!AZ$428)/('Ratios Calculated fix'!AZ$429-'Ratios Calculated fix'!AZ$428)</f>
        <v>0.76792452186593352</v>
      </c>
      <c r="BA92" s="22">
        <f>('Ratios Calculated fix'!BA92-'Ratios Calculated fix'!BA$428)/('Ratios Calculated fix'!BA$429-'Ratios Calculated fix'!BA$428)</f>
        <v>0.22199339392108081</v>
      </c>
      <c r="BB92" s="22" t="e">
        <f>('Ratios Calculated fix'!BB92-'Ratios Calculated fix'!BB$428)/('Ratios Calculated fix'!BB$429-'Ratios Calculated fix'!BB$428)</f>
        <v>#DIV/0!</v>
      </c>
      <c r="BC92" s="22">
        <f>('Ratios Calculated fix'!BC92-'Ratios Calculated fix'!BC$428)/('Ratios Calculated fix'!BC$429-'Ratios Calculated fix'!BC$428)</f>
        <v>0.1675572144055068</v>
      </c>
    </row>
    <row r="93" spans="1:55" x14ac:dyDescent="0.2">
      <c r="A93" s="3" t="s">
        <v>343</v>
      </c>
      <c r="B93" s="3" t="s">
        <v>344</v>
      </c>
      <c r="C93" s="3" t="s">
        <v>91</v>
      </c>
      <c r="D93" s="3">
        <v>217867</v>
      </c>
      <c r="E93" s="3" t="s">
        <v>16</v>
      </c>
      <c r="F93" s="3">
        <v>2019</v>
      </c>
      <c r="G93" s="3" t="s">
        <v>17</v>
      </c>
      <c r="H93" s="4">
        <v>43738</v>
      </c>
      <c r="I93" s="4">
        <v>43749</v>
      </c>
      <c r="J93" s="4">
        <v>43822</v>
      </c>
      <c r="K93" s="5">
        <v>439720000</v>
      </c>
      <c r="L93" s="5">
        <v>443964000</v>
      </c>
      <c r="M93" s="3" t="s">
        <v>345</v>
      </c>
      <c r="N93" s="21">
        <f>('Ratios Calculated fix'!N93-'Ratios Calculated fix'!N$428)/('Ratios Calculated fix'!N$429-'Ratios Calculated fix'!N$428)</f>
        <v>3.6687378327360548E-2</v>
      </c>
      <c r="O93" s="22">
        <f>('Ratios Calculated fix'!O93-'Ratios Calculated fix'!O$428)/('Ratios Calculated fix'!O$429-'Ratios Calculated fix'!O$428)</f>
        <v>1.8752826987310178E-2</v>
      </c>
      <c r="P93" s="22">
        <f>('Ratios Calculated fix'!P93-'Ratios Calculated fix'!P$428)/('Ratios Calculated fix'!P$429-'Ratios Calculated fix'!P$428)</f>
        <v>4.1965082323539231E-2</v>
      </c>
      <c r="Q93" s="22">
        <f>('Ratios Calculated fix'!Q93-'Ratios Calculated fix'!Q$428)/('Ratios Calculated fix'!Q$429-'Ratios Calculated fix'!Q$428)</f>
        <v>0.87080425299284259</v>
      </c>
      <c r="R93" s="22">
        <f>('Ratios Calculated fix'!R93-'Ratios Calculated fix'!R$428)/('Ratios Calculated fix'!R$429-'Ratios Calculated fix'!R$428)</f>
        <v>5.0482957308708665E-2</v>
      </c>
      <c r="S93" s="22">
        <f>('Ratios Calculated fix'!S93-'Ratios Calculated fix'!S$428)/('Ratios Calculated fix'!S$429-'Ratios Calculated fix'!S$428)</f>
        <v>7.0410359348065554E-2</v>
      </c>
      <c r="T93" s="22">
        <f>('Ratios Calculated fix'!T93-'Ratios Calculated fix'!T$428)/('Ratios Calculated fix'!T$429-'Ratios Calculated fix'!T$428)</f>
        <v>3.8316272356573498E-2</v>
      </c>
      <c r="U93" s="22">
        <f>('Ratios Calculated fix'!U93-'Ratios Calculated fix'!U$428)/('Ratios Calculated fix'!U$429-'Ratios Calculated fix'!U$428)</f>
        <v>0.80896826025456059</v>
      </c>
      <c r="V93" s="22">
        <f>('Ratios Calculated fix'!V93-'Ratios Calculated fix'!V$428)/('Ratios Calculated fix'!V$429-'Ratios Calculated fix'!V$428)</f>
        <v>0.71152001058152925</v>
      </c>
      <c r="W93" s="22">
        <f>('Ratios Calculated fix'!W93-'Ratios Calculated fix'!W$428)/('Ratios Calculated fix'!W$429-'Ratios Calculated fix'!W$428)</f>
        <v>0.82093016886818193</v>
      </c>
      <c r="X93" s="22">
        <f>('Ratios Calculated fix'!X93-'Ratios Calculated fix'!X$428)/('Ratios Calculated fix'!X$429-'Ratios Calculated fix'!X$428)</f>
        <v>0.44613327321666252</v>
      </c>
      <c r="Y93" s="22">
        <f>('Ratios Calculated fix'!Y93-'Ratios Calculated fix'!Y$428)/('Ratios Calculated fix'!Y$429-'Ratios Calculated fix'!Y$428)</f>
        <v>0.44595185184695402</v>
      </c>
      <c r="Z93" s="22">
        <f>('Ratios Calculated fix'!Z93-'Ratios Calculated fix'!Z$428)/('Ratios Calculated fix'!Z$429-'Ratios Calculated fix'!Z$428)</f>
        <v>0.55386672678333748</v>
      </c>
      <c r="AA93" s="22">
        <f>('Ratios Calculated fix'!AA93-'Ratios Calculated fix'!AA$428)/('Ratios Calculated fix'!AA$429-'Ratios Calculated fix'!AA$428)</f>
        <v>0</v>
      </c>
      <c r="AB93" s="22">
        <f>('Ratios Calculated fix'!AB93-'Ratios Calculated fix'!AB$428)/('Ratios Calculated fix'!AB$429-'Ratios Calculated fix'!AB$428)</f>
        <v>0.83951646519781498</v>
      </c>
      <c r="AC93" s="22">
        <f>('Ratios Calculated fix'!AC93-'Ratios Calculated fix'!AC$428)/('Ratios Calculated fix'!AC$429-'Ratios Calculated fix'!AC$428)</f>
        <v>0.1041429716038678</v>
      </c>
      <c r="AD93" s="22">
        <f>('Ratios Calculated fix'!AD93-'Ratios Calculated fix'!AD$428)/('Ratios Calculated fix'!AD$429-'Ratios Calculated fix'!AD$428)</f>
        <v>0.11681072391775452</v>
      </c>
      <c r="AE93" s="22">
        <f>('Ratios Calculated fix'!AE93-'Ratios Calculated fix'!AE$428)/('Ratios Calculated fix'!AE$429-'Ratios Calculated fix'!AE$428)</f>
        <v>0.1904313154657313</v>
      </c>
      <c r="AF93" s="22">
        <f>('Ratios Calculated fix'!AF93-'Ratios Calculated fix'!AF$428)/('Ratios Calculated fix'!AF$429-'Ratios Calculated fix'!AF$428)</f>
        <v>0.31902460972658775</v>
      </c>
      <c r="AG93" s="22" t="e">
        <f>('Ratios Calculated fix'!AG93-'Ratios Calculated fix'!AG$428)/('Ratios Calculated fix'!AG$429-'Ratios Calculated fix'!AG$428)</f>
        <v>#DIV/0!</v>
      </c>
      <c r="AH93" s="22" t="e">
        <f>('Ratios Calculated fix'!AH93-'Ratios Calculated fix'!AH$428)/('Ratios Calculated fix'!AH$429-'Ratios Calculated fix'!AH$428)</f>
        <v>#DIV/0!</v>
      </c>
      <c r="AI93" s="22">
        <f>('Ratios Calculated fix'!AI93-'Ratios Calculated fix'!AI$428)/('Ratios Calculated fix'!AI$429-'Ratios Calculated fix'!AI$428)</f>
        <v>0.54817143709389682</v>
      </c>
      <c r="AJ93" s="22">
        <f>('Ratios Calculated fix'!AJ93-'Ratios Calculated fix'!AJ$428)/('Ratios Calculated fix'!AJ$429-'Ratios Calculated fix'!AJ$428)</f>
        <v>0.11945005354047533</v>
      </c>
      <c r="AK93" s="22" t="e">
        <f>('Ratios Calculated fix'!AK93-'Ratios Calculated fix'!AK$428)/('Ratios Calculated fix'!AK$429-'Ratios Calculated fix'!AK$428)</f>
        <v>#DIV/0!</v>
      </c>
      <c r="AL93" s="22" t="e">
        <f>('Ratios Calculated fix'!AL93-'Ratios Calculated fix'!AL$428)/('Ratios Calculated fix'!AL$429-'Ratios Calculated fix'!AL$428)</f>
        <v>#DIV/0!</v>
      </c>
      <c r="AM93" s="22">
        <f>('Ratios Calculated fix'!AM93-'Ratios Calculated fix'!AM$428)/('Ratios Calculated fix'!AM$429-'Ratios Calculated fix'!AM$428)</f>
        <v>0.71291246383472739</v>
      </c>
      <c r="AN93" s="22">
        <f>('Ratios Calculated fix'!AN93-'Ratios Calculated fix'!AN$428)/('Ratios Calculated fix'!AN$429-'Ratios Calculated fix'!AN$428)</f>
        <v>0.82337447330950186</v>
      </c>
      <c r="AO93" s="22">
        <f>('Ratios Calculated fix'!AO93-'Ratios Calculated fix'!AO$428)/('Ratios Calculated fix'!AO$429-'Ratios Calculated fix'!AO$428)</f>
        <v>0.72983369409119081</v>
      </c>
      <c r="AP93" s="22">
        <f>('Ratios Calculated fix'!AP93-'Ratios Calculated fix'!AP$428)/('Ratios Calculated fix'!AP$429-'Ratios Calculated fix'!AP$428)</f>
        <v>0.74459894818996308</v>
      </c>
      <c r="AQ93" s="22">
        <f>('Ratios Calculated fix'!AQ93-'Ratios Calculated fix'!AQ$428)/('Ratios Calculated fix'!AQ$429-'Ratios Calculated fix'!AQ$428)</f>
        <v>0.66544132451267712</v>
      </c>
      <c r="AR93" s="22">
        <f>('Ratios Calculated fix'!AR93-'Ratios Calculated fix'!AR$428)/('Ratios Calculated fix'!AR$429-'Ratios Calculated fix'!AR$428)</f>
        <v>0.21260438528039591</v>
      </c>
      <c r="AS93" s="22">
        <f>('Ratios Calculated fix'!AS93-'Ratios Calculated fix'!AS$428)/('Ratios Calculated fix'!AS$429-'Ratios Calculated fix'!AS$428)</f>
        <v>0.37549769947121953</v>
      </c>
      <c r="AT93" s="22">
        <f>('Ratios Calculated fix'!AT93-'Ratios Calculated fix'!AT$428)/('Ratios Calculated fix'!AT$429-'Ratios Calculated fix'!AT$428)</f>
        <v>0.49744557707469372</v>
      </c>
      <c r="AU93" s="22">
        <f>('Ratios Calculated fix'!AU93-'Ratios Calculated fix'!AU$428)/('Ratios Calculated fix'!AU$429-'Ratios Calculated fix'!AU$428)</f>
        <v>0.26746236041761273</v>
      </c>
      <c r="AV93" s="22" t="e">
        <f>('Ratios Calculated fix'!AV93-'Ratios Calculated fix'!AV$428)/('Ratios Calculated fix'!AV$429-'Ratios Calculated fix'!AV$428)</f>
        <v>#DIV/0!</v>
      </c>
      <c r="AW93" s="22" t="e">
        <f>('Ratios Calculated fix'!AW93-'Ratios Calculated fix'!AW$428)/('Ratios Calculated fix'!AW$429-'Ratios Calculated fix'!AW$428)</f>
        <v>#DIV/0!</v>
      </c>
      <c r="AX93" s="22" t="e">
        <f>('Ratios Calculated fix'!AX93-'Ratios Calculated fix'!AX$428)/('Ratios Calculated fix'!AX$429-'Ratios Calculated fix'!AX$428)</f>
        <v>#DIV/0!</v>
      </c>
      <c r="AY93" s="22">
        <f>('Ratios Calculated fix'!AY93-'Ratios Calculated fix'!AY$428)/('Ratios Calculated fix'!AY$429-'Ratios Calculated fix'!AY$428)</f>
        <v>0.7454369883876939</v>
      </c>
      <c r="AZ93" s="22">
        <f>('Ratios Calculated fix'!AZ93-'Ratios Calculated fix'!AZ$428)/('Ratios Calculated fix'!AZ$429-'Ratios Calculated fix'!AZ$428)</f>
        <v>0.76674162739536955</v>
      </c>
      <c r="BA93" s="22">
        <f>('Ratios Calculated fix'!BA93-'Ratios Calculated fix'!BA$428)/('Ratios Calculated fix'!BA$429-'Ratios Calculated fix'!BA$428)</f>
        <v>0.2224198597169737</v>
      </c>
      <c r="BB93" s="22" t="e">
        <f>('Ratios Calculated fix'!BB93-'Ratios Calculated fix'!BB$428)/('Ratios Calculated fix'!BB$429-'Ratios Calculated fix'!BB$428)</f>
        <v>#DIV/0!</v>
      </c>
      <c r="BC93" s="22">
        <f>('Ratios Calculated fix'!BC93-'Ratios Calculated fix'!BC$428)/('Ratios Calculated fix'!BC$429-'Ratios Calculated fix'!BC$428)</f>
        <v>0.26060509580855995</v>
      </c>
    </row>
    <row r="94" spans="1:55" x14ac:dyDescent="0.2">
      <c r="A94" s="3" t="s">
        <v>346</v>
      </c>
      <c r="B94" s="3" t="s">
        <v>347</v>
      </c>
      <c r="C94" s="3" t="s">
        <v>91</v>
      </c>
      <c r="D94" s="3">
        <v>376164</v>
      </c>
      <c r="E94" s="3" t="s">
        <v>16</v>
      </c>
      <c r="F94" s="3">
        <v>2020</v>
      </c>
      <c r="G94" s="3" t="s">
        <v>17</v>
      </c>
      <c r="H94" s="4">
        <v>44012</v>
      </c>
      <c r="I94" s="4">
        <v>44070</v>
      </c>
      <c r="J94" s="4">
        <v>44070</v>
      </c>
      <c r="K94" s="5">
        <v>763300000</v>
      </c>
      <c r="L94" s="5">
        <v>758600000</v>
      </c>
      <c r="M94" s="3" t="s">
        <v>348</v>
      </c>
      <c r="N94" s="21">
        <f>('Ratios Calculated fix'!N94-'Ratios Calculated fix'!N$428)/('Ratios Calculated fix'!N$429-'Ratios Calculated fix'!N$428)</f>
        <v>6.5970690428966638E-2</v>
      </c>
      <c r="O94" s="22">
        <f>('Ratios Calculated fix'!O94-'Ratios Calculated fix'!O$428)/('Ratios Calculated fix'!O$429-'Ratios Calculated fix'!O$428)</f>
        <v>5.9053335190133685E-2</v>
      </c>
      <c r="P94" s="22">
        <f>('Ratios Calculated fix'!P94-'Ratios Calculated fix'!P$428)/('Ratios Calculated fix'!P$429-'Ratios Calculated fix'!P$428)</f>
        <v>8.8779303291695102E-3</v>
      </c>
      <c r="Q94" s="22">
        <f>('Ratios Calculated fix'!Q94-'Ratios Calculated fix'!Q$428)/('Ratios Calculated fix'!Q$429-'Ratios Calculated fix'!Q$428)</f>
        <v>0.87292329199428664</v>
      </c>
      <c r="R94" s="22">
        <f>('Ratios Calculated fix'!R94-'Ratios Calculated fix'!R$428)/('Ratios Calculated fix'!R$429-'Ratios Calculated fix'!R$428)</f>
        <v>0.162253226078759</v>
      </c>
      <c r="S94" s="22">
        <f>('Ratios Calculated fix'!S94-'Ratios Calculated fix'!S$428)/('Ratios Calculated fix'!S$429-'Ratios Calculated fix'!S$428)</f>
        <v>2.1177981558391158E-2</v>
      </c>
      <c r="T94" s="22">
        <f>('Ratios Calculated fix'!T94-'Ratios Calculated fix'!T$428)/('Ratios Calculated fix'!T$429-'Ratios Calculated fix'!T$428)</f>
        <v>0.16016136957540839</v>
      </c>
      <c r="U94" s="22">
        <f>('Ratios Calculated fix'!U94-'Ratios Calculated fix'!U$428)/('Ratios Calculated fix'!U$429-'Ratios Calculated fix'!U$428)</f>
        <v>0.81512034553638413</v>
      </c>
      <c r="V94" s="22">
        <f>('Ratios Calculated fix'!V94-'Ratios Calculated fix'!V$428)/('Ratios Calculated fix'!V$429-'Ratios Calculated fix'!V$428)</f>
        <v>0.70970213902699142</v>
      </c>
      <c r="W94" s="22">
        <f>('Ratios Calculated fix'!W94-'Ratios Calculated fix'!W$428)/('Ratios Calculated fix'!W$429-'Ratios Calculated fix'!W$428)</f>
        <v>0.8282884497359202</v>
      </c>
      <c r="X94" s="22">
        <f>('Ratios Calculated fix'!X94-'Ratios Calculated fix'!X$428)/('Ratios Calculated fix'!X$429-'Ratios Calculated fix'!X$428)</f>
        <v>0.33406708306642208</v>
      </c>
      <c r="Y94" s="22">
        <f>('Ratios Calculated fix'!Y94-'Ratios Calculated fix'!Y$428)/('Ratios Calculated fix'!Y$429-'Ratios Calculated fix'!Y$428)</f>
        <v>0.46639177693642331</v>
      </c>
      <c r="Z94" s="22">
        <f>('Ratios Calculated fix'!Z94-'Ratios Calculated fix'!Z$428)/('Ratios Calculated fix'!Z$429-'Ratios Calculated fix'!Z$428)</f>
        <v>0.66593291693357792</v>
      </c>
      <c r="AA94" s="22">
        <f>('Ratios Calculated fix'!AA94-'Ratios Calculated fix'!AA$428)/('Ratios Calculated fix'!AA$429-'Ratios Calculated fix'!AA$428)</f>
        <v>0.38107237173074776</v>
      </c>
      <c r="AB94" s="22">
        <f>('Ratios Calculated fix'!AB94-'Ratios Calculated fix'!AB$428)/('Ratios Calculated fix'!AB$429-'Ratios Calculated fix'!AB$428)</f>
        <v>0.8088747099532696</v>
      </c>
      <c r="AC94" s="22">
        <f>('Ratios Calculated fix'!AC94-'Ratios Calculated fix'!AC$428)/('Ratios Calculated fix'!AC$429-'Ratios Calculated fix'!AC$428)</f>
        <v>0.56550738103539777</v>
      </c>
      <c r="AD94" s="22">
        <f>('Ratios Calculated fix'!AD94-'Ratios Calculated fix'!AD$428)/('Ratios Calculated fix'!AD$429-'Ratios Calculated fix'!AD$428)</f>
        <v>0</v>
      </c>
      <c r="AE94" s="22">
        <f>('Ratios Calculated fix'!AE94-'Ratios Calculated fix'!AE$428)/('Ratios Calculated fix'!AE$429-'Ratios Calculated fix'!AE$428)</f>
        <v>0</v>
      </c>
      <c r="AF94" s="22">
        <f>('Ratios Calculated fix'!AF94-'Ratios Calculated fix'!AF$428)/('Ratios Calculated fix'!AF$429-'Ratios Calculated fix'!AF$428)</f>
        <v>0.21649528487181188</v>
      </c>
      <c r="AG94" s="22" t="e">
        <f>('Ratios Calculated fix'!AG94-'Ratios Calculated fix'!AG$428)/('Ratios Calculated fix'!AG$429-'Ratios Calculated fix'!AG$428)</f>
        <v>#DIV/0!</v>
      </c>
      <c r="AH94" s="22" t="e">
        <f>('Ratios Calculated fix'!AH94-'Ratios Calculated fix'!AH$428)/('Ratios Calculated fix'!AH$429-'Ratios Calculated fix'!AH$428)</f>
        <v>#DIV/0!</v>
      </c>
      <c r="AI94" s="22">
        <f>('Ratios Calculated fix'!AI94-'Ratios Calculated fix'!AI$428)/('Ratios Calculated fix'!AI$429-'Ratios Calculated fix'!AI$428)</f>
        <v>0</v>
      </c>
      <c r="AJ94" s="22">
        <f>('Ratios Calculated fix'!AJ94-'Ratios Calculated fix'!AJ$428)/('Ratios Calculated fix'!AJ$429-'Ratios Calculated fix'!AJ$428)</f>
        <v>6.9976309828766625E-2</v>
      </c>
      <c r="AK94" s="22" t="e">
        <f>('Ratios Calculated fix'!AK94-'Ratios Calculated fix'!AK$428)/('Ratios Calculated fix'!AK$429-'Ratios Calculated fix'!AK$428)</f>
        <v>#DIV/0!</v>
      </c>
      <c r="AL94" s="22" t="e">
        <f>('Ratios Calculated fix'!AL94-'Ratios Calculated fix'!AL$428)/('Ratios Calculated fix'!AL$429-'Ratios Calculated fix'!AL$428)</f>
        <v>#DIV/0!</v>
      </c>
      <c r="AM94" s="22">
        <f>('Ratios Calculated fix'!AM94-'Ratios Calculated fix'!AM$428)/('Ratios Calculated fix'!AM$429-'Ratios Calculated fix'!AM$428)</f>
        <v>0.70007712257223476</v>
      </c>
      <c r="AN94" s="22">
        <f>('Ratios Calculated fix'!AN94-'Ratios Calculated fix'!AN$428)/('Ratios Calculated fix'!AN$429-'Ratios Calculated fix'!AN$428)</f>
        <v>0.80551364232942058</v>
      </c>
      <c r="AO94" s="22">
        <f>('Ratios Calculated fix'!AO94-'Ratios Calculated fix'!AO$428)/('Ratios Calculated fix'!AO$429-'Ratios Calculated fix'!AO$428)</f>
        <v>4.8075260778070242E-2</v>
      </c>
      <c r="AP94" s="22">
        <f>('Ratios Calculated fix'!AP94-'Ratios Calculated fix'!AP$428)/('Ratios Calculated fix'!AP$429-'Ratios Calculated fix'!AP$428)</f>
        <v>0.3604968512743616</v>
      </c>
      <c r="AQ94" s="22">
        <f>('Ratios Calculated fix'!AQ94-'Ratios Calculated fix'!AQ$428)/('Ratios Calculated fix'!AQ$429-'Ratios Calculated fix'!AQ$428)</f>
        <v>0.49280859706851876</v>
      </c>
      <c r="AR94" s="22">
        <f>('Ratios Calculated fix'!AR94-'Ratios Calculated fix'!AR$428)/('Ratios Calculated fix'!AR$429-'Ratios Calculated fix'!AR$428)</f>
        <v>0.15232887345419824</v>
      </c>
      <c r="AS94" s="22">
        <f>('Ratios Calculated fix'!AS94-'Ratios Calculated fix'!AS$428)/('Ratios Calculated fix'!AS$429-'Ratios Calculated fix'!AS$428)</f>
        <v>0.43922106946569933</v>
      </c>
      <c r="AT94" s="22">
        <f>('Ratios Calculated fix'!AT94-'Ratios Calculated fix'!AT$428)/('Ratios Calculated fix'!AT$429-'Ratios Calculated fix'!AT$428)</f>
        <v>0.22783129872718191</v>
      </c>
      <c r="AU94" s="22">
        <f>('Ratios Calculated fix'!AU94-'Ratios Calculated fix'!AU$428)/('Ratios Calculated fix'!AU$429-'Ratios Calculated fix'!AU$428)</f>
        <v>0.21832632488680848</v>
      </c>
      <c r="AV94" s="22" t="e">
        <f>('Ratios Calculated fix'!AV94-'Ratios Calculated fix'!AV$428)/('Ratios Calculated fix'!AV$429-'Ratios Calculated fix'!AV$428)</f>
        <v>#DIV/0!</v>
      </c>
      <c r="AW94" s="22" t="e">
        <f>('Ratios Calculated fix'!AW94-'Ratios Calculated fix'!AW$428)/('Ratios Calculated fix'!AW$429-'Ratios Calculated fix'!AW$428)</f>
        <v>#DIV/0!</v>
      </c>
      <c r="AX94" s="22" t="e">
        <f>('Ratios Calculated fix'!AX94-'Ratios Calculated fix'!AX$428)/('Ratios Calculated fix'!AX$429-'Ratios Calculated fix'!AX$428)</f>
        <v>#DIV/0!</v>
      </c>
      <c r="AY94" s="22">
        <f>('Ratios Calculated fix'!AY94-'Ratios Calculated fix'!AY$428)/('Ratios Calculated fix'!AY$429-'Ratios Calculated fix'!AY$428)</f>
        <v>0.72464637344126315</v>
      </c>
      <c r="AZ94" s="22">
        <f>('Ratios Calculated fix'!AZ94-'Ratios Calculated fix'!AZ$428)/('Ratios Calculated fix'!AZ$429-'Ratios Calculated fix'!AZ$428)</f>
        <v>0.74548835029650729</v>
      </c>
      <c r="BA94" s="22">
        <f>('Ratios Calculated fix'!BA94-'Ratios Calculated fix'!BA$428)/('Ratios Calculated fix'!BA$429-'Ratios Calculated fix'!BA$428)</f>
        <v>0.22232909222740171</v>
      </c>
      <c r="BB94" s="22" t="e">
        <f>('Ratios Calculated fix'!BB94-'Ratios Calculated fix'!BB$428)/('Ratios Calculated fix'!BB$429-'Ratios Calculated fix'!BB$428)</f>
        <v>#DIV/0!</v>
      </c>
      <c r="BC94" s="22">
        <f>('Ratios Calculated fix'!BC94-'Ratios Calculated fix'!BC$428)/('Ratios Calculated fix'!BC$429-'Ratios Calculated fix'!BC$428)</f>
        <v>2.3278082019206867E-2</v>
      </c>
    </row>
    <row r="95" spans="1:55" x14ac:dyDescent="0.2">
      <c r="A95" s="3" t="s">
        <v>242</v>
      </c>
      <c r="B95" s="3" t="s">
        <v>243</v>
      </c>
      <c r="C95" s="3" t="s">
        <v>91</v>
      </c>
      <c r="D95" s="3">
        <v>249099</v>
      </c>
      <c r="E95" s="3" t="s">
        <v>16</v>
      </c>
      <c r="F95" s="3">
        <v>2019</v>
      </c>
      <c r="G95" s="3" t="s">
        <v>17</v>
      </c>
      <c r="H95" s="4">
        <v>43677</v>
      </c>
      <c r="I95" s="4">
        <v>43734</v>
      </c>
      <c r="J95" s="4">
        <v>43803</v>
      </c>
      <c r="K95" s="5">
        <v>301000000</v>
      </c>
      <c r="L95" s="5">
        <v>303000000</v>
      </c>
      <c r="M95" s="3" t="s">
        <v>244</v>
      </c>
      <c r="N95" s="21">
        <f>('Ratios Calculated fix'!N95-'Ratios Calculated fix'!N$428)/('Ratios Calculated fix'!N$429-'Ratios Calculated fix'!N$428)</f>
        <v>2.0976521509468497E-2</v>
      </c>
      <c r="O95" s="22">
        <f>('Ratios Calculated fix'!O95-'Ratios Calculated fix'!O$428)/('Ratios Calculated fix'!O$429-'Ratios Calculated fix'!O$428)</f>
        <v>1.1652390482843883E-2</v>
      </c>
      <c r="P95" s="22">
        <f>('Ratios Calculated fix'!P95-'Ratios Calculated fix'!P$428)/('Ratios Calculated fix'!P$429-'Ratios Calculated fix'!P$428)</f>
        <v>9.4561680097355401E-4</v>
      </c>
      <c r="Q95" s="22">
        <f>('Ratios Calculated fix'!Q95-'Ratios Calculated fix'!Q$428)/('Ratios Calculated fix'!Q$429-'Ratios Calculated fix'!Q$428)</f>
        <v>0.88597853178390229</v>
      </c>
      <c r="R95" s="22">
        <f>('Ratios Calculated fix'!R95-'Ratios Calculated fix'!R$428)/('Ratios Calculated fix'!R$429-'Ratios Calculated fix'!R$428)</f>
        <v>0.21649807239235372</v>
      </c>
      <c r="S95" s="22">
        <f>('Ratios Calculated fix'!S95-'Ratios Calculated fix'!S$428)/('Ratios Calculated fix'!S$429-'Ratios Calculated fix'!S$428)</f>
        <v>0.19618996701496519</v>
      </c>
      <c r="T95" s="22">
        <f>('Ratios Calculated fix'!T95-'Ratios Calculated fix'!T$428)/('Ratios Calculated fix'!T$429-'Ratios Calculated fix'!T$428)</f>
        <v>0.18340539333552638</v>
      </c>
      <c r="U95" s="22">
        <f>('Ratios Calculated fix'!U95-'Ratios Calculated fix'!U$428)/('Ratios Calculated fix'!U$429-'Ratios Calculated fix'!U$428)</f>
        <v>0.83710696615402491</v>
      </c>
      <c r="V95" s="22">
        <f>('Ratios Calculated fix'!V95-'Ratios Calculated fix'!V$428)/('Ratios Calculated fix'!V$429-'Ratios Calculated fix'!V$428)</f>
        <v>0.74435427155743294</v>
      </c>
      <c r="W95" s="22">
        <f>('Ratios Calculated fix'!W95-'Ratios Calculated fix'!W$428)/('Ratios Calculated fix'!W$429-'Ratios Calculated fix'!W$428)</f>
        <v>0.84823762498298838</v>
      </c>
      <c r="X95" s="22">
        <f>('Ratios Calculated fix'!X95-'Ratios Calculated fix'!X$428)/('Ratios Calculated fix'!X$429-'Ratios Calculated fix'!X$428)</f>
        <v>0.12680759057563129</v>
      </c>
      <c r="Y95" s="22">
        <f>('Ratios Calculated fix'!Y95-'Ratios Calculated fix'!Y$428)/('Ratios Calculated fix'!Y$429-'Ratios Calculated fix'!Y$428)</f>
        <v>0.42372057264801027</v>
      </c>
      <c r="Z95" s="22">
        <f>('Ratios Calculated fix'!Z95-'Ratios Calculated fix'!Z$428)/('Ratios Calculated fix'!Z$429-'Ratios Calculated fix'!Z$428)</f>
        <v>0.8731924094243686</v>
      </c>
      <c r="AA95" s="22">
        <f>('Ratios Calculated fix'!AA95-'Ratios Calculated fix'!AA$428)/('Ratios Calculated fix'!AA$429-'Ratios Calculated fix'!AA$428)</f>
        <v>0.49011439030082177</v>
      </c>
      <c r="AB95" s="22">
        <f>('Ratios Calculated fix'!AB95-'Ratios Calculated fix'!AB$428)/('Ratios Calculated fix'!AB$429-'Ratios Calculated fix'!AB$428)</f>
        <v>0.76236093927471626</v>
      </c>
      <c r="AC95" s="22">
        <f>('Ratios Calculated fix'!AC95-'Ratios Calculated fix'!AC$428)/('Ratios Calculated fix'!AC$429-'Ratios Calculated fix'!AC$428)</f>
        <v>0.31251199680066333</v>
      </c>
      <c r="AD95" s="22">
        <f>('Ratios Calculated fix'!AD95-'Ratios Calculated fix'!AD$428)/('Ratios Calculated fix'!AD$429-'Ratios Calculated fix'!AD$428)</f>
        <v>0.21233892253978884</v>
      </c>
      <c r="AE95" s="22">
        <f>('Ratios Calculated fix'!AE95-'Ratios Calculated fix'!AE$428)/('Ratios Calculated fix'!AE$429-'Ratios Calculated fix'!AE$428)</f>
        <v>0.29919524602581193</v>
      </c>
      <c r="AF95" s="22">
        <f>('Ratios Calculated fix'!AF95-'Ratios Calculated fix'!AF$428)/('Ratios Calculated fix'!AF$429-'Ratios Calculated fix'!AF$428)</f>
        <v>0.31991165718990994</v>
      </c>
      <c r="AG95" s="22" t="e">
        <f>('Ratios Calculated fix'!AG95-'Ratios Calculated fix'!AG$428)/('Ratios Calculated fix'!AG$429-'Ratios Calculated fix'!AG$428)</f>
        <v>#DIV/0!</v>
      </c>
      <c r="AH95" s="22" t="e">
        <f>('Ratios Calculated fix'!AH95-'Ratios Calculated fix'!AH$428)/('Ratios Calculated fix'!AH$429-'Ratios Calculated fix'!AH$428)</f>
        <v>#DIV/0!</v>
      </c>
      <c r="AI95" s="22">
        <f>('Ratios Calculated fix'!AI95-'Ratios Calculated fix'!AI$428)/('Ratios Calculated fix'!AI$429-'Ratios Calculated fix'!AI$428)</f>
        <v>0.51778556243304052</v>
      </c>
      <c r="AJ95" s="22">
        <f>('Ratios Calculated fix'!AJ95-'Ratios Calculated fix'!AJ$428)/('Ratios Calculated fix'!AJ$429-'Ratios Calculated fix'!AJ$428)</f>
        <v>0.14343154924921547</v>
      </c>
      <c r="AK95" s="22" t="e">
        <f>('Ratios Calculated fix'!AK95-'Ratios Calculated fix'!AK$428)/('Ratios Calculated fix'!AK$429-'Ratios Calculated fix'!AK$428)</f>
        <v>#DIV/0!</v>
      </c>
      <c r="AL95" s="22" t="e">
        <f>('Ratios Calculated fix'!AL95-'Ratios Calculated fix'!AL$428)/('Ratios Calculated fix'!AL$429-'Ratios Calculated fix'!AL$428)</f>
        <v>#DIV/0!</v>
      </c>
      <c r="AM95" s="22">
        <f>('Ratios Calculated fix'!AM95-'Ratios Calculated fix'!AM$428)/('Ratios Calculated fix'!AM$429-'Ratios Calculated fix'!AM$428)</f>
        <v>0.7117243142621309</v>
      </c>
      <c r="AN95" s="22">
        <f>('Ratios Calculated fix'!AN95-'Ratios Calculated fix'!AN$428)/('Ratios Calculated fix'!AN$429-'Ratios Calculated fix'!AN$428)</f>
        <v>0.81818108829883895</v>
      </c>
      <c r="AO95" s="22">
        <f>('Ratios Calculated fix'!AO95-'Ratios Calculated fix'!AO$428)/('Ratios Calculated fix'!AO$429-'Ratios Calculated fix'!AO$428)</f>
        <v>0.12209867457285946</v>
      </c>
      <c r="AP95" s="22">
        <f>('Ratios Calculated fix'!AP95-'Ratios Calculated fix'!AP$428)/('Ratios Calculated fix'!AP$429-'Ratios Calculated fix'!AP$428)</f>
        <v>0.35590674050569471</v>
      </c>
      <c r="AQ95" s="22">
        <f>('Ratios Calculated fix'!AQ95-'Ratios Calculated fix'!AQ$428)/('Ratios Calculated fix'!AQ$429-'Ratios Calculated fix'!AQ$428)</f>
        <v>0.58650401496317384</v>
      </c>
      <c r="AR95" s="22">
        <f>('Ratios Calculated fix'!AR95-'Ratios Calculated fix'!AR$428)/('Ratios Calculated fix'!AR$429-'Ratios Calculated fix'!AR$428)</f>
        <v>0.36305138685047345</v>
      </c>
      <c r="AS95" s="22">
        <f>('Ratios Calculated fix'!AS95-'Ratios Calculated fix'!AS$428)/('Ratios Calculated fix'!AS$429-'Ratios Calculated fix'!AS$428)</f>
        <v>0.3140851330049233</v>
      </c>
      <c r="AT95" s="22">
        <f>('Ratios Calculated fix'!AT95-'Ratios Calculated fix'!AT$428)/('Ratios Calculated fix'!AT$429-'Ratios Calculated fix'!AT$428)</f>
        <v>0.43397875306681444</v>
      </c>
      <c r="AU95" s="22">
        <f>('Ratios Calculated fix'!AU95-'Ratios Calculated fix'!AU$428)/('Ratios Calculated fix'!AU$429-'Ratios Calculated fix'!AU$428)</f>
        <v>0.30529482686567061</v>
      </c>
      <c r="AV95" s="22" t="e">
        <f>('Ratios Calculated fix'!AV95-'Ratios Calculated fix'!AV$428)/('Ratios Calculated fix'!AV$429-'Ratios Calculated fix'!AV$428)</f>
        <v>#DIV/0!</v>
      </c>
      <c r="AW95" s="22" t="e">
        <f>('Ratios Calculated fix'!AW95-'Ratios Calculated fix'!AW$428)/('Ratios Calculated fix'!AW$429-'Ratios Calculated fix'!AW$428)</f>
        <v>#DIV/0!</v>
      </c>
      <c r="AX95" s="22" t="e">
        <f>('Ratios Calculated fix'!AX95-'Ratios Calculated fix'!AX$428)/('Ratios Calculated fix'!AX$429-'Ratios Calculated fix'!AX$428)</f>
        <v>#DIV/0!</v>
      </c>
      <c r="AY95" s="22">
        <f>('Ratios Calculated fix'!AY95-'Ratios Calculated fix'!AY$428)/('Ratios Calculated fix'!AY$429-'Ratios Calculated fix'!AY$428)</f>
        <v>0.75201057792306858</v>
      </c>
      <c r="AZ95" s="22">
        <f>('Ratios Calculated fix'!AZ95-'Ratios Calculated fix'!AZ$428)/('Ratios Calculated fix'!AZ$429-'Ratios Calculated fix'!AZ$428)</f>
        <v>0.77660597355285887</v>
      </c>
      <c r="BA95" s="22">
        <f>('Ratios Calculated fix'!BA95-'Ratios Calculated fix'!BA$428)/('Ratios Calculated fix'!BA$429-'Ratios Calculated fix'!BA$428)</f>
        <v>0.23068442381640283</v>
      </c>
      <c r="BB95" s="22" t="e">
        <f>('Ratios Calculated fix'!BB95-'Ratios Calculated fix'!BB$428)/('Ratios Calculated fix'!BB$429-'Ratios Calculated fix'!BB$428)</f>
        <v>#DIV/0!</v>
      </c>
      <c r="BC95" s="22">
        <f>('Ratios Calculated fix'!BC95-'Ratios Calculated fix'!BC$428)/('Ratios Calculated fix'!BC$429-'Ratios Calculated fix'!BC$428)</f>
        <v>0.16047936479861272</v>
      </c>
    </row>
    <row r="96" spans="1:55" x14ac:dyDescent="0.2">
      <c r="A96" s="3" t="s">
        <v>337</v>
      </c>
      <c r="B96" s="3" t="s">
        <v>338</v>
      </c>
      <c r="C96" s="3" t="s">
        <v>15</v>
      </c>
      <c r="D96" s="3">
        <v>287342</v>
      </c>
      <c r="E96" s="3" t="s">
        <v>16</v>
      </c>
      <c r="F96" s="3">
        <v>2019</v>
      </c>
      <c r="G96" s="3" t="s">
        <v>17</v>
      </c>
      <c r="H96" s="4">
        <v>43677</v>
      </c>
      <c r="I96" s="4">
        <v>43738</v>
      </c>
      <c r="J96" s="4">
        <v>43794</v>
      </c>
      <c r="K96" s="5">
        <v>229286000</v>
      </c>
      <c r="L96" s="5">
        <v>238434000</v>
      </c>
      <c r="M96" s="3" t="s">
        <v>339</v>
      </c>
      <c r="N96" s="21">
        <f>('Ratios Calculated fix'!N96-'Ratios Calculated fix'!N$428)/('Ratios Calculated fix'!N$429-'Ratios Calculated fix'!N$428)</f>
        <v>8.8841974353828235E-2</v>
      </c>
      <c r="O96" s="22">
        <f>('Ratios Calculated fix'!O96-'Ratios Calculated fix'!O$428)/('Ratios Calculated fix'!O$429-'Ratios Calculated fix'!O$428)</f>
        <v>8.6126170542922556E-2</v>
      </c>
      <c r="P96" s="22">
        <f>('Ratios Calculated fix'!P96-'Ratios Calculated fix'!P$428)/('Ratios Calculated fix'!P$429-'Ratios Calculated fix'!P$428)</f>
        <v>6.8220364440827255E-2</v>
      </c>
      <c r="Q96" s="22">
        <f>('Ratios Calculated fix'!Q96-'Ratios Calculated fix'!Q$428)/('Ratios Calculated fix'!Q$429-'Ratios Calculated fix'!Q$428)</f>
        <v>0.86828267727789388</v>
      </c>
      <c r="R96" s="22">
        <f>('Ratios Calculated fix'!R96-'Ratios Calculated fix'!R$428)/('Ratios Calculated fix'!R$429-'Ratios Calculated fix'!R$428)</f>
        <v>5.2903383266360043E-2</v>
      </c>
      <c r="S96" s="22">
        <f>('Ratios Calculated fix'!S96-'Ratios Calculated fix'!S$428)/('Ratios Calculated fix'!S$429-'Ratios Calculated fix'!S$428)</f>
        <v>8.4044086024952691E-4</v>
      </c>
      <c r="T96" s="22">
        <f>('Ratios Calculated fix'!T96-'Ratios Calculated fix'!T$428)/('Ratios Calculated fix'!T$429-'Ratios Calculated fix'!T$428)</f>
        <v>5.331564005137767E-2</v>
      </c>
      <c r="U96" s="22">
        <f>('Ratios Calculated fix'!U96-'Ratios Calculated fix'!U$428)/('Ratios Calculated fix'!U$429-'Ratios Calculated fix'!U$428)</f>
        <v>0.80813692678607107</v>
      </c>
      <c r="V96" s="22">
        <f>('Ratios Calculated fix'!V96-'Ratios Calculated fix'!V$428)/('Ratios Calculated fix'!V$429-'Ratios Calculated fix'!V$428)</f>
        <v>0.70835364797091582</v>
      </c>
      <c r="W96" s="22">
        <f>('Ratios Calculated fix'!W96-'Ratios Calculated fix'!W$428)/('Ratios Calculated fix'!W$429-'Ratios Calculated fix'!W$428)</f>
        <v>0.82046222617318643</v>
      </c>
      <c r="X96" s="22">
        <f>('Ratios Calculated fix'!X96-'Ratios Calculated fix'!X$428)/('Ratios Calculated fix'!X$429-'Ratios Calculated fix'!X$428)</f>
        <v>0.23113278516310606</v>
      </c>
      <c r="Y96" s="22">
        <f>('Ratios Calculated fix'!Y96-'Ratios Calculated fix'!Y$428)/('Ratios Calculated fix'!Y$429-'Ratios Calculated fix'!Y$428)</f>
        <v>0.51776374711986139</v>
      </c>
      <c r="Z96" s="22">
        <f>('Ratios Calculated fix'!Z96-'Ratios Calculated fix'!Z$428)/('Ratios Calculated fix'!Z$429-'Ratios Calculated fix'!Z$428)</f>
        <v>0.76886721483689391</v>
      </c>
      <c r="AA96" s="22">
        <f>('Ratios Calculated fix'!AA96-'Ratios Calculated fix'!AA$428)/('Ratios Calculated fix'!AA$429-'Ratios Calculated fix'!AA$428)</f>
        <v>0.20988618594040867</v>
      </c>
      <c r="AB96" s="22">
        <f>('Ratios Calculated fix'!AB96-'Ratios Calculated fix'!AB$428)/('Ratios Calculated fix'!AB$429-'Ratios Calculated fix'!AB$428)</f>
        <v>0.94533861251793738</v>
      </c>
      <c r="AC96" s="22">
        <f>('Ratios Calculated fix'!AC96-'Ratios Calculated fix'!AC$428)/('Ratios Calculated fix'!AC$429-'Ratios Calculated fix'!AC$428)</f>
        <v>0.42344559271217497</v>
      </c>
      <c r="AD96" s="22">
        <f>('Ratios Calculated fix'!AD96-'Ratios Calculated fix'!AD$428)/('Ratios Calculated fix'!AD$429-'Ratios Calculated fix'!AD$428)</f>
        <v>0.44338568590019561</v>
      </c>
      <c r="AE96" s="22">
        <f>('Ratios Calculated fix'!AE96-'Ratios Calculated fix'!AE$428)/('Ratios Calculated fix'!AE$429-'Ratios Calculated fix'!AE$428)</f>
        <v>0.56225426408277279</v>
      </c>
      <c r="AF96" s="22">
        <f>('Ratios Calculated fix'!AF96-'Ratios Calculated fix'!AF$428)/('Ratios Calculated fix'!AF$429-'Ratios Calculated fix'!AF$428)</f>
        <v>0.43318602133752349</v>
      </c>
      <c r="AG96" s="22" t="e">
        <f>('Ratios Calculated fix'!AG96-'Ratios Calculated fix'!AG$428)/('Ratios Calculated fix'!AG$429-'Ratios Calculated fix'!AG$428)</f>
        <v>#DIV/0!</v>
      </c>
      <c r="AH96" s="22" t="e">
        <f>('Ratios Calculated fix'!AH96-'Ratios Calculated fix'!AH$428)/('Ratios Calculated fix'!AH$429-'Ratios Calculated fix'!AH$428)</f>
        <v>#DIV/0!</v>
      </c>
      <c r="AI96" s="22">
        <f>('Ratios Calculated fix'!AI96-'Ratios Calculated fix'!AI$428)/('Ratios Calculated fix'!AI$429-'Ratios Calculated fix'!AI$428)</f>
        <v>0.53572655528248669</v>
      </c>
      <c r="AJ96" s="22">
        <f>('Ratios Calculated fix'!AJ96-'Ratios Calculated fix'!AJ$428)/('Ratios Calculated fix'!AJ$429-'Ratios Calculated fix'!AJ$428)</f>
        <v>0.46670117419573692</v>
      </c>
      <c r="AK96" s="22" t="e">
        <f>('Ratios Calculated fix'!AK96-'Ratios Calculated fix'!AK$428)/('Ratios Calculated fix'!AK$429-'Ratios Calculated fix'!AK$428)</f>
        <v>#DIV/0!</v>
      </c>
      <c r="AL96" s="22" t="e">
        <f>('Ratios Calculated fix'!AL96-'Ratios Calculated fix'!AL$428)/('Ratios Calculated fix'!AL$429-'Ratios Calculated fix'!AL$428)</f>
        <v>#DIV/0!</v>
      </c>
      <c r="AM96" s="22">
        <f>('Ratios Calculated fix'!AM96-'Ratios Calculated fix'!AM$428)/('Ratios Calculated fix'!AM$429-'Ratios Calculated fix'!AM$428)</f>
        <v>0.71549541924724958</v>
      </c>
      <c r="AN96" s="22">
        <f>('Ratios Calculated fix'!AN96-'Ratios Calculated fix'!AN$428)/('Ratios Calculated fix'!AN$429-'Ratios Calculated fix'!AN$428)</f>
        <v>0.80546334554933496</v>
      </c>
      <c r="AO96" s="22">
        <f>('Ratios Calculated fix'!AO96-'Ratios Calculated fix'!AO$428)/('Ratios Calculated fix'!AO$429-'Ratios Calculated fix'!AO$428)</f>
        <v>0.16301118566801903</v>
      </c>
      <c r="AP96" s="22">
        <f>('Ratios Calculated fix'!AP96-'Ratios Calculated fix'!AP$428)/('Ratios Calculated fix'!AP$429-'Ratios Calculated fix'!AP$428)</f>
        <v>0.36263479004477073</v>
      </c>
      <c r="AQ96" s="22">
        <f>('Ratios Calculated fix'!AQ96-'Ratios Calculated fix'!AQ$428)/('Ratios Calculated fix'!AQ$429-'Ratios Calculated fix'!AQ$428)</f>
        <v>0.85091242926719368</v>
      </c>
      <c r="AR96" s="22">
        <f>('Ratios Calculated fix'!AR96-'Ratios Calculated fix'!AR$428)/('Ratios Calculated fix'!AR$429-'Ratios Calculated fix'!AR$428)</f>
        <v>0.52892680346946497</v>
      </c>
      <c r="AS96" s="22">
        <f>('Ratios Calculated fix'!AS96-'Ratios Calculated fix'!AS$428)/('Ratios Calculated fix'!AS$429-'Ratios Calculated fix'!AS$428)</f>
        <v>0.31893418331476414</v>
      </c>
      <c r="AT96" s="22">
        <f>('Ratios Calculated fix'!AT96-'Ratios Calculated fix'!AT$428)/('Ratios Calculated fix'!AT$429-'Ratios Calculated fix'!AT$428)</f>
        <v>0.71198675353053398</v>
      </c>
      <c r="AU96" s="22">
        <f>('Ratios Calculated fix'!AU96-'Ratios Calculated fix'!AU$428)/('Ratios Calculated fix'!AU$429-'Ratios Calculated fix'!AU$428)</f>
        <v>0.37550207795600304</v>
      </c>
      <c r="AV96" s="22" t="e">
        <f>('Ratios Calculated fix'!AV96-'Ratios Calculated fix'!AV$428)/('Ratios Calculated fix'!AV$429-'Ratios Calculated fix'!AV$428)</f>
        <v>#DIV/0!</v>
      </c>
      <c r="AW96" s="22" t="e">
        <f>('Ratios Calculated fix'!AW96-'Ratios Calculated fix'!AW$428)/('Ratios Calculated fix'!AW$429-'Ratios Calculated fix'!AW$428)</f>
        <v>#DIV/0!</v>
      </c>
      <c r="AX96" s="22" t="e">
        <f>('Ratios Calculated fix'!AX96-'Ratios Calculated fix'!AX$428)/('Ratios Calculated fix'!AX$429-'Ratios Calculated fix'!AX$428)</f>
        <v>#DIV/0!</v>
      </c>
      <c r="AY96" s="22">
        <f>('Ratios Calculated fix'!AY96-'Ratios Calculated fix'!AY$428)/('Ratios Calculated fix'!AY$429-'Ratios Calculated fix'!AY$428)</f>
        <v>0.74460427787833716</v>
      </c>
      <c r="AZ96" s="22">
        <f>('Ratios Calculated fix'!AZ96-'Ratios Calculated fix'!AZ$428)/('Ratios Calculated fix'!AZ$429-'Ratios Calculated fix'!AZ$428)</f>
        <v>0.76768599074388466</v>
      </c>
      <c r="BA96" s="22">
        <f>('Ratios Calculated fix'!BA96-'Ratios Calculated fix'!BA$428)/('Ratios Calculated fix'!BA$429-'Ratios Calculated fix'!BA$428)</f>
        <v>0.22182123318531058</v>
      </c>
      <c r="BB96" s="22" t="e">
        <f>('Ratios Calculated fix'!BB96-'Ratios Calculated fix'!BB$428)/('Ratios Calculated fix'!BB$429-'Ratios Calculated fix'!BB$428)</f>
        <v>#DIV/0!</v>
      </c>
      <c r="BC96" s="22">
        <f>('Ratios Calculated fix'!BC96-'Ratios Calculated fix'!BC$428)/('Ratios Calculated fix'!BC$429-'Ratios Calculated fix'!BC$428)</f>
        <v>0.3536687450099969</v>
      </c>
    </row>
    <row r="97" spans="1:55" x14ac:dyDescent="0.2">
      <c r="A97" s="3" t="s">
        <v>1039</v>
      </c>
      <c r="B97" s="3" t="s">
        <v>1040</v>
      </c>
      <c r="C97" s="3" t="s">
        <v>34</v>
      </c>
      <c r="D97" s="3">
        <v>85017</v>
      </c>
      <c r="E97" s="3" t="s">
        <v>16</v>
      </c>
      <c r="F97" s="3">
        <v>2019</v>
      </c>
      <c r="G97" s="3" t="s">
        <v>17</v>
      </c>
      <c r="H97" s="4">
        <v>43861</v>
      </c>
      <c r="I97" s="4">
        <v>43895</v>
      </c>
      <c r="J97" s="4">
        <v>43895</v>
      </c>
      <c r="K97" s="5">
        <v>890000000</v>
      </c>
      <c r="L97" s="5">
        <v>933000000</v>
      </c>
      <c r="M97" s="3" t="s">
        <v>1041</v>
      </c>
      <c r="N97" s="21">
        <f>('Ratios Calculated fix'!N97-'Ratios Calculated fix'!N$428)/('Ratios Calculated fix'!N$429-'Ratios Calculated fix'!N$428)</f>
        <v>3.9051393866353104E-2</v>
      </c>
      <c r="O97" s="22">
        <f>('Ratios Calculated fix'!O97-'Ratios Calculated fix'!O$428)/('Ratios Calculated fix'!O$429-'Ratios Calculated fix'!O$428)</f>
        <v>3.9051393866353104E-2</v>
      </c>
      <c r="P97" s="22">
        <f>('Ratios Calculated fix'!P97-'Ratios Calculated fix'!P$428)/('Ratios Calculated fix'!P$429-'Ratios Calculated fix'!P$428)</f>
        <v>5.5275816964950035E-2</v>
      </c>
      <c r="Q97" s="22">
        <f>('Ratios Calculated fix'!Q97-'Ratios Calculated fix'!Q$428)/('Ratios Calculated fix'!Q$429-'Ratios Calculated fix'!Q$428)</f>
        <v>0.86861357572413933</v>
      </c>
      <c r="R97" s="22">
        <f>('Ratios Calculated fix'!R97-'Ratios Calculated fix'!R$428)/('Ratios Calculated fix'!R$429-'Ratios Calculated fix'!R$428)</f>
        <v>1.6287999512950069E-2</v>
      </c>
      <c r="S97" s="22">
        <f>('Ratios Calculated fix'!S97-'Ratios Calculated fix'!S$428)/('Ratios Calculated fix'!S$429-'Ratios Calculated fix'!S$428)</f>
        <v>0</v>
      </c>
      <c r="T97" s="22">
        <f>('Ratios Calculated fix'!T97-'Ratios Calculated fix'!T$428)/('Ratios Calculated fix'!T$429-'Ratios Calculated fix'!T$428)</f>
        <v>1.646161579935862E-2</v>
      </c>
      <c r="U97" s="22">
        <f>('Ratios Calculated fix'!U97-'Ratios Calculated fix'!U$428)/('Ratios Calculated fix'!U$429-'Ratios Calculated fix'!U$428)</f>
        <v>0.80756209969168469</v>
      </c>
      <c r="V97" s="22">
        <f>('Ratios Calculated fix'!V97-'Ratios Calculated fix'!V$428)/('Ratios Calculated fix'!V$429-'Ratios Calculated fix'!V$428)</f>
        <v>0.70833495319453676</v>
      </c>
      <c r="W97" s="22">
        <f>('Ratios Calculated fix'!W97-'Ratios Calculated fix'!W$428)/('Ratios Calculated fix'!W$429-'Ratios Calculated fix'!W$428)</f>
        <v>0.81980378511303953</v>
      </c>
      <c r="X97" s="22">
        <f>('Ratios Calculated fix'!X97-'Ratios Calculated fix'!X$428)/('Ratios Calculated fix'!X$429-'Ratios Calculated fix'!X$428)</f>
        <v>0.24836647262141523</v>
      </c>
      <c r="Y97" s="22">
        <f>('Ratios Calculated fix'!Y97-'Ratios Calculated fix'!Y$428)/('Ratios Calculated fix'!Y$429-'Ratios Calculated fix'!Y$428)</f>
        <v>0.59510350794196132</v>
      </c>
      <c r="Z97" s="22">
        <f>('Ratios Calculated fix'!Z97-'Ratios Calculated fix'!Z$428)/('Ratios Calculated fix'!Z$429-'Ratios Calculated fix'!Z$428)</f>
        <v>0.7516335273785848</v>
      </c>
      <c r="AA97" s="22">
        <f>('Ratios Calculated fix'!AA97-'Ratios Calculated fix'!AA$428)/('Ratios Calculated fix'!AA$429-'Ratios Calculated fix'!AA$428)</f>
        <v>0.73140924873108082</v>
      </c>
      <c r="AB97" s="22">
        <f>('Ratios Calculated fix'!AB97-'Ratios Calculated fix'!AB$428)/('Ratios Calculated fix'!AB$429-'Ratios Calculated fix'!AB$428)</f>
        <v>0.92047139420213198</v>
      </c>
      <c r="AC97" s="22">
        <f>('Ratios Calculated fix'!AC97-'Ratios Calculated fix'!AC$428)/('Ratios Calculated fix'!AC$429-'Ratios Calculated fix'!AC$428)</f>
        <v>0.74501469786523988</v>
      </c>
      <c r="AD97" s="22">
        <f>('Ratios Calculated fix'!AD97-'Ratios Calculated fix'!AD$428)/('Ratios Calculated fix'!AD$429-'Ratios Calculated fix'!AD$428)</f>
        <v>0.11278610579040901</v>
      </c>
      <c r="AE97" s="22">
        <f>('Ratios Calculated fix'!AE97-'Ratios Calculated fix'!AE$428)/('Ratios Calculated fix'!AE$429-'Ratios Calculated fix'!AE$428)</f>
        <v>0.18584907385699562</v>
      </c>
      <c r="AF97" s="22">
        <f>('Ratios Calculated fix'!AF97-'Ratios Calculated fix'!AF$428)/('Ratios Calculated fix'!AF$429-'Ratios Calculated fix'!AF$428)</f>
        <v>0.31189837575871576</v>
      </c>
      <c r="AG97" s="22" t="e">
        <f>('Ratios Calculated fix'!AG97-'Ratios Calculated fix'!AG$428)/('Ratios Calculated fix'!AG$429-'Ratios Calculated fix'!AG$428)</f>
        <v>#DIV/0!</v>
      </c>
      <c r="AH97" s="22" t="e">
        <f>('Ratios Calculated fix'!AH97-'Ratios Calculated fix'!AH$428)/('Ratios Calculated fix'!AH$429-'Ratios Calculated fix'!AH$428)</f>
        <v>#DIV/0!</v>
      </c>
      <c r="AI97" s="22">
        <f>('Ratios Calculated fix'!AI97-'Ratios Calculated fix'!AI$428)/('Ratios Calculated fix'!AI$429-'Ratios Calculated fix'!AI$428)</f>
        <v>0.55509923571805808</v>
      </c>
      <c r="AJ97" s="22">
        <f>('Ratios Calculated fix'!AJ97-'Ratios Calculated fix'!AJ$428)/('Ratios Calculated fix'!AJ$429-'Ratios Calculated fix'!AJ$428)</f>
        <v>0.12258274112606718</v>
      </c>
      <c r="AK97" s="22" t="e">
        <f>('Ratios Calculated fix'!AK97-'Ratios Calculated fix'!AK$428)/('Ratios Calculated fix'!AK$429-'Ratios Calculated fix'!AK$428)</f>
        <v>#DIV/0!</v>
      </c>
      <c r="AL97" s="22" t="e">
        <f>('Ratios Calculated fix'!AL97-'Ratios Calculated fix'!AL$428)/('Ratios Calculated fix'!AL$429-'Ratios Calculated fix'!AL$428)</f>
        <v>#DIV/0!</v>
      </c>
      <c r="AM97" s="22">
        <f>('Ratios Calculated fix'!AM97-'Ratios Calculated fix'!AM$428)/('Ratios Calculated fix'!AM$429-'Ratios Calculated fix'!AM$428)</f>
        <v>0.70681729704900997</v>
      </c>
      <c r="AN97" s="22">
        <f>('Ratios Calculated fix'!AN97-'Ratios Calculated fix'!AN$428)/('Ratios Calculated fix'!AN$429-'Ratios Calculated fix'!AN$428)</f>
        <v>0.80413070482410332</v>
      </c>
      <c r="AO97" s="22">
        <f>('Ratios Calculated fix'!AO97-'Ratios Calculated fix'!AO$428)/('Ratios Calculated fix'!AO$429-'Ratios Calculated fix'!AO$428)</f>
        <v>5.4302274795425251E-2</v>
      </c>
      <c r="AP97" s="22">
        <f>('Ratios Calculated fix'!AP97-'Ratios Calculated fix'!AP$428)/('Ratios Calculated fix'!AP$429-'Ratios Calculated fix'!AP$428)</f>
        <v>0.36904791810681875</v>
      </c>
      <c r="AQ97" s="22">
        <f>('Ratios Calculated fix'!AQ97-'Ratios Calculated fix'!AQ$428)/('Ratios Calculated fix'!AQ$429-'Ratios Calculated fix'!AQ$428)</f>
        <v>0.56967329585543758</v>
      </c>
      <c r="AR97" s="22">
        <f>('Ratios Calculated fix'!AR97-'Ratios Calculated fix'!AR$428)/('Ratios Calculated fix'!AR$429-'Ratios Calculated fix'!AR$428)</f>
        <v>0.45604370699785779</v>
      </c>
      <c r="AS97" s="22">
        <f>('Ratios Calculated fix'!AS97-'Ratios Calculated fix'!AS$428)/('Ratios Calculated fix'!AS$429-'Ratios Calculated fix'!AS$428)</f>
        <v>0.38106276441703485</v>
      </c>
      <c r="AT97" s="22">
        <f>('Ratios Calculated fix'!AT97-'Ratios Calculated fix'!AT$428)/('Ratios Calculated fix'!AT$429-'Ratios Calculated fix'!AT$428)</f>
        <v>0.38165055965021116</v>
      </c>
      <c r="AU97" s="22">
        <f>('Ratios Calculated fix'!AU97-'Ratios Calculated fix'!AU$428)/('Ratios Calculated fix'!AU$429-'Ratios Calculated fix'!AU$428)</f>
        <v>0.26018642697571132</v>
      </c>
      <c r="AV97" s="22" t="e">
        <f>('Ratios Calculated fix'!AV97-'Ratios Calculated fix'!AV$428)/('Ratios Calculated fix'!AV$429-'Ratios Calculated fix'!AV$428)</f>
        <v>#DIV/0!</v>
      </c>
      <c r="AW97" s="22" t="e">
        <f>('Ratios Calculated fix'!AW97-'Ratios Calculated fix'!AW$428)/('Ratios Calculated fix'!AW$429-'Ratios Calculated fix'!AW$428)</f>
        <v>#DIV/0!</v>
      </c>
      <c r="AX97" s="22" t="e">
        <f>('Ratios Calculated fix'!AX97-'Ratios Calculated fix'!AX$428)/('Ratios Calculated fix'!AX$429-'Ratios Calculated fix'!AX$428)</f>
        <v>#DIV/0!</v>
      </c>
      <c r="AY97" s="22">
        <f>('Ratios Calculated fix'!AY97-'Ratios Calculated fix'!AY$428)/('Ratios Calculated fix'!AY$429-'Ratios Calculated fix'!AY$428)</f>
        <v>0.74953533268993866</v>
      </c>
      <c r="AZ97" s="22">
        <f>('Ratios Calculated fix'!AZ97-'Ratios Calculated fix'!AZ$428)/('Ratios Calculated fix'!AZ$429-'Ratios Calculated fix'!AZ$428)</f>
        <v>0.75474683710510959</v>
      </c>
      <c r="BA97" s="22">
        <f>('Ratios Calculated fix'!BA97-'Ratios Calculated fix'!BA$428)/('Ratios Calculated fix'!BA$429-'Ratios Calculated fix'!BA$428)</f>
        <v>0.23504048205987982</v>
      </c>
      <c r="BB97" s="22" t="e">
        <f>('Ratios Calculated fix'!BB97-'Ratios Calculated fix'!BB$428)/('Ratios Calculated fix'!BB$429-'Ratios Calculated fix'!BB$428)</f>
        <v>#DIV/0!</v>
      </c>
      <c r="BC97" s="22">
        <f>('Ratios Calculated fix'!BC97-'Ratios Calculated fix'!BC$428)/('Ratios Calculated fix'!BC$429-'Ratios Calculated fix'!BC$428)</f>
        <v>7.6991116025748305E-2</v>
      </c>
    </row>
    <row r="98" spans="1:55" x14ac:dyDescent="0.2">
      <c r="A98" s="3" t="s">
        <v>298</v>
      </c>
      <c r="B98" s="3" t="s">
        <v>299</v>
      </c>
      <c r="C98" s="3" t="s">
        <v>34</v>
      </c>
      <c r="D98" s="3">
        <v>82202</v>
      </c>
      <c r="E98" s="3" t="s">
        <v>16</v>
      </c>
      <c r="F98" s="3">
        <v>2020</v>
      </c>
      <c r="G98" s="3" t="s">
        <v>17</v>
      </c>
      <c r="H98" s="4">
        <v>44043</v>
      </c>
      <c r="I98" s="4">
        <v>44077</v>
      </c>
      <c r="J98" s="4">
        <v>44077</v>
      </c>
      <c r="K98" s="5">
        <v>4226000000</v>
      </c>
      <c r="L98" s="5">
        <v>4240000000</v>
      </c>
      <c r="M98" s="3" t="s">
        <v>300</v>
      </c>
      <c r="N98" s="21">
        <f>('Ratios Calculated fix'!N98-'Ratios Calculated fix'!N$428)/('Ratios Calculated fix'!N$429-'Ratios Calculated fix'!N$428)</f>
        <v>6.2634661925015767E-2</v>
      </c>
      <c r="O98" s="22">
        <f>('Ratios Calculated fix'!O98-'Ratios Calculated fix'!O$428)/('Ratios Calculated fix'!O$429-'Ratios Calculated fix'!O$428)</f>
        <v>6.0783723653445865E-2</v>
      </c>
      <c r="P98" s="22">
        <f>('Ratios Calculated fix'!P98-'Ratios Calculated fix'!P$428)/('Ratios Calculated fix'!P$429-'Ratios Calculated fix'!P$428)</f>
        <v>0.1199189260139517</v>
      </c>
      <c r="Q98" s="22">
        <f>('Ratios Calculated fix'!Q98-'Ratios Calculated fix'!Q$428)/('Ratios Calculated fix'!Q$429-'Ratios Calculated fix'!Q$428)</f>
        <v>0.87010289183521561</v>
      </c>
      <c r="R98" s="22">
        <f>('Ratios Calculated fix'!R98-'Ratios Calculated fix'!R$428)/('Ratios Calculated fix'!R$429-'Ratios Calculated fix'!R$428)</f>
        <v>5.1644142906964147E-2</v>
      </c>
      <c r="S98" s="22">
        <f>('Ratios Calculated fix'!S98-'Ratios Calculated fix'!S$428)/('Ratios Calculated fix'!S$429-'Ratios Calculated fix'!S$428)</f>
        <v>5.9606337823915459E-2</v>
      </c>
      <c r="T98" s="22">
        <f>('Ratios Calculated fix'!T98-'Ratios Calculated fix'!T$428)/('Ratios Calculated fix'!T$429-'Ratios Calculated fix'!T$428)</f>
        <v>4.1439304460858216E-2</v>
      </c>
      <c r="U98" s="22">
        <f>('Ratios Calculated fix'!U98-'Ratios Calculated fix'!U$428)/('Ratios Calculated fix'!U$429-'Ratios Calculated fix'!U$428)</f>
        <v>0.80875965694171459</v>
      </c>
      <c r="V98" s="22">
        <f>('Ratios Calculated fix'!V98-'Ratios Calculated fix'!V$428)/('Ratios Calculated fix'!V$429-'Ratios Calculated fix'!V$428)</f>
        <v>0.71065010231781522</v>
      </c>
      <c r="W98" s="22">
        <f>('Ratios Calculated fix'!W98-'Ratios Calculated fix'!W$428)/('Ratios Calculated fix'!W$429-'Ratios Calculated fix'!W$428)</f>
        <v>0.82082437975257405</v>
      </c>
      <c r="X98" s="22">
        <f>('Ratios Calculated fix'!X98-'Ratios Calculated fix'!X$428)/('Ratios Calculated fix'!X$429-'Ratios Calculated fix'!X$428)</f>
        <v>0.39583410545878667</v>
      </c>
      <c r="Y98" s="22">
        <f>('Ratios Calculated fix'!Y98-'Ratios Calculated fix'!Y$428)/('Ratios Calculated fix'!Y$429-'Ratios Calculated fix'!Y$428)</f>
        <v>0.4899547766979695</v>
      </c>
      <c r="Z98" s="22">
        <f>('Ratios Calculated fix'!Z98-'Ratios Calculated fix'!Z$428)/('Ratios Calculated fix'!Z$429-'Ratios Calculated fix'!Z$428)</f>
        <v>0.60416589454121339</v>
      </c>
      <c r="AA98" s="22">
        <f>('Ratios Calculated fix'!AA98-'Ratios Calculated fix'!AA$428)/('Ratios Calculated fix'!AA$429-'Ratios Calculated fix'!AA$428)</f>
        <v>0.57173928421008269</v>
      </c>
      <c r="AB98" s="22">
        <f>('Ratios Calculated fix'!AB98-'Ratios Calculated fix'!AB$428)/('Ratios Calculated fix'!AB$429-'Ratios Calculated fix'!AB$428)</f>
        <v>0.85637317665722412</v>
      </c>
      <c r="AC98" s="22">
        <f>('Ratios Calculated fix'!AC98-'Ratios Calculated fix'!AC$428)/('Ratios Calculated fix'!AC$429-'Ratios Calculated fix'!AC$428)</f>
        <v>0.63211852180200112</v>
      </c>
      <c r="AD98" s="22">
        <f>('Ratios Calculated fix'!AD98-'Ratios Calculated fix'!AD$428)/('Ratios Calculated fix'!AD$429-'Ratios Calculated fix'!AD$428)</f>
        <v>0.3771650918627627</v>
      </c>
      <c r="AE98" s="22">
        <f>('Ratios Calculated fix'!AE98-'Ratios Calculated fix'!AE$428)/('Ratios Calculated fix'!AE$429-'Ratios Calculated fix'!AE$428)</f>
        <v>0.48685859876690496</v>
      </c>
      <c r="AF98" s="22">
        <f>('Ratios Calculated fix'!AF98-'Ratios Calculated fix'!AF$428)/('Ratios Calculated fix'!AF$429-'Ratios Calculated fix'!AF$428)</f>
        <v>0.40642539266101102</v>
      </c>
      <c r="AG98" s="22" t="e">
        <f>('Ratios Calculated fix'!AG98-'Ratios Calculated fix'!AG$428)/('Ratios Calculated fix'!AG$429-'Ratios Calculated fix'!AG$428)</f>
        <v>#DIV/0!</v>
      </c>
      <c r="AH98" s="22" t="e">
        <f>('Ratios Calculated fix'!AH98-'Ratios Calculated fix'!AH$428)/('Ratios Calculated fix'!AH$429-'Ratios Calculated fix'!AH$428)</f>
        <v>#DIV/0!</v>
      </c>
      <c r="AI98" s="22">
        <f>('Ratios Calculated fix'!AI98-'Ratios Calculated fix'!AI$428)/('Ratios Calculated fix'!AI$429-'Ratios Calculated fix'!AI$428)</f>
        <v>0.51504897003956474</v>
      </c>
      <c r="AJ98" s="22">
        <f>('Ratios Calculated fix'!AJ98-'Ratios Calculated fix'!AJ$428)/('Ratios Calculated fix'!AJ$429-'Ratios Calculated fix'!AJ$428)</f>
        <v>0.17712973607238267</v>
      </c>
      <c r="AK98" s="22" t="e">
        <f>('Ratios Calculated fix'!AK98-'Ratios Calculated fix'!AK$428)/('Ratios Calculated fix'!AK$429-'Ratios Calculated fix'!AK$428)</f>
        <v>#DIV/0!</v>
      </c>
      <c r="AL98" s="22" t="e">
        <f>('Ratios Calculated fix'!AL98-'Ratios Calculated fix'!AL$428)/('Ratios Calculated fix'!AL$429-'Ratios Calculated fix'!AL$428)</f>
        <v>#DIV/0!</v>
      </c>
      <c r="AM98" s="22">
        <f>('Ratios Calculated fix'!AM98-'Ratios Calculated fix'!AM$428)/('Ratios Calculated fix'!AM$429-'Ratios Calculated fix'!AM$428)</f>
        <v>0.71451980247267144</v>
      </c>
      <c r="AN98" s="22">
        <f>('Ratios Calculated fix'!AN98-'Ratios Calculated fix'!AN$428)/('Ratios Calculated fix'!AN$429-'Ratios Calculated fix'!AN$428)</f>
        <v>0.80577790221535017</v>
      </c>
      <c r="AO98" s="22">
        <f>('Ratios Calculated fix'!AO98-'Ratios Calculated fix'!AO$428)/('Ratios Calculated fix'!AO$429-'Ratios Calculated fix'!AO$428)</f>
        <v>0.10067489415203673</v>
      </c>
      <c r="AP98" s="22">
        <f>('Ratios Calculated fix'!AP98-'Ratios Calculated fix'!AP$428)/('Ratios Calculated fix'!AP$429-'Ratios Calculated fix'!AP$428)</f>
        <v>0.36117295697853691</v>
      </c>
      <c r="AQ98" s="22">
        <f>('Ratios Calculated fix'!AQ98-'Ratios Calculated fix'!AQ$428)/('Ratios Calculated fix'!AQ$429-'Ratios Calculated fix'!AQ$428)</f>
        <v>0.71146132957032382</v>
      </c>
      <c r="AR98" s="22">
        <f>('Ratios Calculated fix'!AR98-'Ratios Calculated fix'!AR$428)/('Ratios Calculated fix'!AR$429-'Ratios Calculated fix'!AR$428)</f>
        <v>0.52457362917922312</v>
      </c>
      <c r="AS98" s="22">
        <f>('Ratios Calculated fix'!AS98-'Ratios Calculated fix'!AS$428)/('Ratios Calculated fix'!AS$429-'Ratios Calculated fix'!AS$428)</f>
        <v>0.25329522153627604</v>
      </c>
      <c r="AT98" s="22">
        <f>('Ratios Calculated fix'!AT98-'Ratios Calculated fix'!AT$428)/('Ratios Calculated fix'!AT$429-'Ratios Calculated fix'!AT$428)</f>
        <v>0.54010090911873432</v>
      </c>
      <c r="AU98" s="22">
        <f>('Ratios Calculated fix'!AU98-'Ratios Calculated fix'!AU$428)/('Ratios Calculated fix'!AU$429-'Ratios Calculated fix'!AU$428)</f>
        <v>0.34079152900783827</v>
      </c>
      <c r="AV98" s="22" t="e">
        <f>('Ratios Calculated fix'!AV98-'Ratios Calculated fix'!AV$428)/('Ratios Calculated fix'!AV$429-'Ratios Calculated fix'!AV$428)</f>
        <v>#DIV/0!</v>
      </c>
      <c r="AW98" s="22" t="e">
        <f>('Ratios Calculated fix'!AW98-'Ratios Calculated fix'!AW$428)/('Ratios Calculated fix'!AW$429-'Ratios Calculated fix'!AW$428)</f>
        <v>#DIV/0!</v>
      </c>
      <c r="AX98" s="22" t="e">
        <f>('Ratios Calculated fix'!AX98-'Ratios Calculated fix'!AX$428)/('Ratios Calculated fix'!AX$429-'Ratios Calculated fix'!AX$428)</f>
        <v>#DIV/0!</v>
      </c>
      <c r="AY98" s="22">
        <f>('Ratios Calculated fix'!AY98-'Ratios Calculated fix'!AY$428)/('Ratios Calculated fix'!AY$429-'Ratios Calculated fix'!AY$428)</f>
        <v>0.74505279134276747</v>
      </c>
      <c r="AZ98" s="22">
        <f>('Ratios Calculated fix'!AZ98-'Ratios Calculated fix'!AZ$428)/('Ratios Calculated fix'!AZ$429-'Ratios Calculated fix'!AZ$428)</f>
        <v>0.7661895467015053</v>
      </c>
      <c r="BA98" s="22">
        <f>('Ratios Calculated fix'!BA98-'Ratios Calculated fix'!BA$428)/('Ratios Calculated fix'!BA$429-'Ratios Calculated fix'!BA$428)</f>
        <v>0.22336771875184325</v>
      </c>
      <c r="BB98" s="22" t="e">
        <f>('Ratios Calculated fix'!BB98-'Ratios Calculated fix'!BB$428)/('Ratios Calculated fix'!BB$429-'Ratios Calculated fix'!BB$428)</f>
        <v>#DIV/0!</v>
      </c>
      <c r="BC98" s="22">
        <f>('Ratios Calculated fix'!BC98-'Ratios Calculated fix'!BC$428)/('Ratios Calculated fix'!BC$429-'Ratios Calculated fix'!BC$428)</f>
        <v>0.25070288573324018</v>
      </c>
    </row>
    <row r="99" spans="1:55" x14ac:dyDescent="0.2">
      <c r="A99" s="3" t="s">
        <v>352</v>
      </c>
      <c r="B99" s="3" t="s">
        <v>353</v>
      </c>
      <c r="C99" s="3" t="s">
        <v>15</v>
      </c>
      <c r="D99" s="3">
        <v>248102</v>
      </c>
      <c r="E99" s="3" t="s">
        <v>16</v>
      </c>
      <c r="F99" s="3">
        <v>2019</v>
      </c>
      <c r="G99" s="3" t="s">
        <v>17</v>
      </c>
      <c r="H99" s="4">
        <v>43830</v>
      </c>
      <c r="I99" s="4">
        <v>43873</v>
      </c>
      <c r="J99" s="4">
        <v>43873</v>
      </c>
      <c r="K99" s="5">
        <v>775000000</v>
      </c>
      <c r="L99" s="5">
        <v>776000000</v>
      </c>
      <c r="M99" s="3" t="s">
        <v>354</v>
      </c>
      <c r="N99" s="21">
        <f>('Ratios Calculated fix'!N99-'Ratios Calculated fix'!N$428)/('Ratios Calculated fix'!N$429-'Ratios Calculated fix'!N$428)</f>
        <v>5.5459004103449852E-2</v>
      </c>
      <c r="O99" s="22">
        <f>('Ratios Calculated fix'!O99-'Ratios Calculated fix'!O$428)/('Ratios Calculated fix'!O$429-'Ratios Calculated fix'!O$428)</f>
        <v>5.1021320426151116E-2</v>
      </c>
      <c r="P99" s="22">
        <f>('Ratios Calculated fix'!P99-'Ratios Calculated fix'!P$428)/('Ratios Calculated fix'!P$429-'Ratios Calculated fix'!P$428)</f>
        <v>9.3798589560914913E-2</v>
      </c>
      <c r="Q99" s="22">
        <f>('Ratios Calculated fix'!Q99-'Ratios Calculated fix'!Q$428)/('Ratios Calculated fix'!Q$429-'Ratios Calculated fix'!Q$428)</f>
        <v>0.87133499379320134</v>
      </c>
      <c r="R99" s="22">
        <f>('Ratios Calculated fix'!R99-'Ratios Calculated fix'!R$428)/('Ratios Calculated fix'!R$429-'Ratios Calculated fix'!R$428)</f>
        <v>0.14257615412560107</v>
      </c>
      <c r="S99" s="22">
        <f>('Ratios Calculated fix'!S99-'Ratios Calculated fix'!S$428)/('Ratios Calculated fix'!S$429-'Ratios Calculated fix'!S$428)</f>
        <v>1.2049088886802346E-2</v>
      </c>
      <c r="T99" s="22">
        <f>('Ratios Calculated fix'!T99-'Ratios Calculated fix'!T$428)/('Ratios Calculated fix'!T$429-'Ratios Calculated fix'!T$428)</f>
        <v>0.14192176699433917</v>
      </c>
      <c r="U99" s="22">
        <f>('Ratios Calculated fix'!U99-'Ratios Calculated fix'!U$428)/('Ratios Calculated fix'!U$429-'Ratios Calculated fix'!U$428)</f>
        <v>0.81261541733313225</v>
      </c>
      <c r="V99" s="22">
        <f>('Ratios Calculated fix'!V99-'Ratios Calculated fix'!V$428)/('Ratios Calculated fix'!V$429-'Ratios Calculated fix'!V$428)</f>
        <v>0.70893831022319032</v>
      </c>
      <c r="W99" s="22">
        <f>('Ratios Calculated fix'!W99-'Ratios Calculated fix'!W$428)/('Ratios Calculated fix'!W$429-'Ratios Calculated fix'!W$428)</f>
        <v>0.82552442705716989</v>
      </c>
      <c r="X99" s="22">
        <f>('Ratios Calculated fix'!X99-'Ratios Calculated fix'!X$428)/('Ratios Calculated fix'!X$429-'Ratios Calculated fix'!X$428)</f>
        <v>7.1294051335840533E-2</v>
      </c>
      <c r="Y99" s="22">
        <f>('Ratios Calculated fix'!Y99-'Ratios Calculated fix'!Y$428)/('Ratios Calculated fix'!Y$429-'Ratios Calculated fix'!Y$428)</f>
        <v>0.44099297698359441</v>
      </c>
      <c r="Z99" s="22">
        <f>('Ratios Calculated fix'!Z99-'Ratios Calculated fix'!Z$428)/('Ratios Calculated fix'!Z$429-'Ratios Calculated fix'!Z$428)</f>
        <v>0.92870594866415945</v>
      </c>
      <c r="AA99" s="22">
        <f>('Ratios Calculated fix'!AA99-'Ratios Calculated fix'!AA$428)/('Ratios Calculated fix'!AA$429-'Ratios Calculated fix'!AA$428)</f>
        <v>0</v>
      </c>
      <c r="AB99" s="22">
        <f>('Ratios Calculated fix'!AB99-'Ratios Calculated fix'!AB$428)/('Ratios Calculated fix'!AB$429-'Ratios Calculated fix'!AB$428)</f>
        <v>0.82962228126462012</v>
      </c>
      <c r="AC99" s="22">
        <f>('Ratios Calculated fix'!AC99-'Ratios Calculated fix'!AC$428)/('Ratios Calculated fix'!AC$429-'Ratios Calculated fix'!AC$428)</f>
        <v>0.50722111810394321</v>
      </c>
      <c r="AD99" s="22">
        <f>('Ratios Calculated fix'!AD99-'Ratios Calculated fix'!AD$428)/('Ratios Calculated fix'!AD$429-'Ratios Calculated fix'!AD$428)</f>
        <v>0.61740989030736326</v>
      </c>
      <c r="AE99" s="22">
        <f>('Ratios Calculated fix'!AE99-'Ratios Calculated fix'!AE$428)/('Ratios Calculated fix'!AE$429-'Ratios Calculated fix'!AE$428)</f>
        <v>0.62901923882350264</v>
      </c>
      <c r="AF99" s="22">
        <f>('Ratios Calculated fix'!AF99-'Ratios Calculated fix'!AF$428)/('Ratios Calculated fix'!AF$429-'Ratios Calculated fix'!AF$428)</f>
        <v>0.42858218601130138</v>
      </c>
      <c r="AG99" s="22" t="e">
        <f>('Ratios Calculated fix'!AG99-'Ratios Calculated fix'!AG$428)/('Ratios Calculated fix'!AG$429-'Ratios Calculated fix'!AG$428)</f>
        <v>#DIV/0!</v>
      </c>
      <c r="AH99" s="22" t="e">
        <f>('Ratios Calculated fix'!AH99-'Ratios Calculated fix'!AH$428)/('Ratios Calculated fix'!AH$429-'Ratios Calculated fix'!AH$428)</f>
        <v>#DIV/0!</v>
      </c>
      <c r="AI99" s="22">
        <f>('Ratios Calculated fix'!AI99-'Ratios Calculated fix'!AI$428)/('Ratios Calculated fix'!AI$429-'Ratios Calculated fix'!AI$428)</f>
        <v>0.53657295902277002</v>
      </c>
      <c r="AJ99" s="22">
        <f>('Ratios Calculated fix'!AJ99-'Ratios Calculated fix'!AJ$428)/('Ratios Calculated fix'!AJ$429-'Ratios Calculated fix'!AJ$428)</f>
        <v>0.46012016820033025</v>
      </c>
      <c r="AK99" s="22" t="e">
        <f>('Ratios Calculated fix'!AK99-'Ratios Calculated fix'!AK$428)/('Ratios Calculated fix'!AK$429-'Ratios Calculated fix'!AK$428)</f>
        <v>#DIV/0!</v>
      </c>
      <c r="AL99" s="22" t="e">
        <f>('Ratios Calculated fix'!AL99-'Ratios Calculated fix'!AL$428)/('Ratios Calculated fix'!AL$429-'Ratios Calculated fix'!AL$428)</f>
        <v>#DIV/0!</v>
      </c>
      <c r="AM99" s="22">
        <f>('Ratios Calculated fix'!AM99-'Ratios Calculated fix'!AM$428)/('Ratios Calculated fix'!AM$429-'Ratios Calculated fix'!AM$428)</f>
        <v>0.71412575179269577</v>
      </c>
      <c r="AN99" s="22">
        <f>('Ratios Calculated fix'!AN99-'Ratios Calculated fix'!AN$428)/('Ratios Calculated fix'!AN$429-'Ratios Calculated fix'!AN$428)</f>
        <v>0.80516938513228753</v>
      </c>
      <c r="AO99" s="22">
        <f>('Ratios Calculated fix'!AO99-'Ratios Calculated fix'!AO$428)/('Ratios Calculated fix'!AO$429-'Ratios Calculated fix'!AO$428)</f>
        <v>5.4713600734407584E-2</v>
      </c>
      <c r="AP99" s="22">
        <f>('Ratios Calculated fix'!AP99-'Ratios Calculated fix'!AP$428)/('Ratios Calculated fix'!AP$429-'Ratios Calculated fix'!AP$428)</f>
        <v>0.36610731370344968</v>
      </c>
      <c r="AQ99" s="22">
        <f>('Ratios Calculated fix'!AQ99-'Ratios Calculated fix'!AQ$428)/('Ratios Calculated fix'!AQ$429-'Ratios Calculated fix'!AQ$428)</f>
        <v>0.67335909243759484</v>
      </c>
      <c r="AR99" s="22">
        <f>('Ratios Calculated fix'!AR99-'Ratios Calculated fix'!AR$428)/('Ratios Calculated fix'!AR$429-'Ratios Calculated fix'!AR$428)</f>
        <v>0.63199255217900574</v>
      </c>
      <c r="AS99" s="22">
        <f>('Ratios Calculated fix'!AS99-'Ratios Calculated fix'!AS$428)/('Ratios Calculated fix'!AS$429-'Ratios Calculated fix'!AS$428)</f>
        <v>0.30576144810520278</v>
      </c>
      <c r="AT99" s="22">
        <f>('Ratios Calculated fix'!AT99-'Ratios Calculated fix'!AT$428)/('Ratios Calculated fix'!AT$429-'Ratios Calculated fix'!AT$428)</f>
        <v>0.47251686971703771</v>
      </c>
      <c r="AU99" s="22">
        <f>('Ratios Calculated fix'!AU99-'Ratios Calculated fix'!AU$428)/('Ratios Calculated fix'!AU$429-'Ratios Calculated fix'!AU$428)</f>
        <v>0.40594942942934004</v>
      </c>
      <c r="AV99" s="22" t="e">
        <f>('Ratios Calculated fix'!AV99-'Ratios Calculated fix'!AV$428)/('Ratios Calculated fix'!AV$429-'Ratios Calculated fix'!AV$428)</f>
        <v>#DIV/0!</v>
      </c>
      <c r="AW99" s="22" t="e">
        <f>('Ratios Calculated fix'!AW99-'Ratios Calculated fix'!AW$428)/('Ratios Calculated fix'!AW$429-'Ratios Calculated fix'!AW$428)</f>
        <v>#DIV/0!</v>
      </c>
      <c r="AX99" s="22" t="e">
        <f>('Ratios Calculated fix'!AX99-'Ratios Calculated fix'!AX$428)/('Ratios Calculated fix'!AX$429-'Ratios Calculated fix'!AX$428)</f>
        <v>#DIV/0!</v>
      </c>
      <c r="AY99" s="22">
        <f>('Ratios Calculated fix'!AY99-'Ratios Calculated fix'!AY$428)/('Ratios Calculated fix'!AY$429-'Ratios Calculated fix'!AY$428)</f>
        <v>0.74654270750423712</v>
      </c>
      <c r="AZ99" s="22">
        <f>('Ratios Calculated fix'!AZ99-'Ratios Calculated fix'!AZ$428)/('Ratios Calculated fix'!AZ$429-'Ratios Calculated fix'!AZ$428)</f>
        <v>0.76989444695445042</v>
      </c>
      <c r="BA99" s="22">
        <f>('Ratios Calculated fix'!BA99-'Ratios Calculated fix'!BA$428)/('Ratios Calculated fix'!BA$429-'Ratios Calculated fix'!BA$428)</f>
        <v>0.22225304923991682</v>
      </c>
      <c r="BB99" s="22" t="e">
        <f>('Ratios Calculated fix'!BB99-'Ratios Calculated fix'!BB$428)/('Ratios Calculated fix'!BB$429-'Ratios Calculated fix'!BB$428)</f>
        <v>#DIV/0!</v>
      </c>
      <c r="BC99" s="22">
        <f>('Ratios Calculated fix'!BC99-'Ratios Calculated fix'!BC$428)/('Ratios Calculated fix'!BC$429-'Ratios Calculated fix'!BC$428)</f>
        <v>0.18911416810238033</v>
      </c>
    </row>
    <row r="100" spans="1:55" x14ac:dyDescent="0.2">
      <c r="A100" s="3" t="s">
        <v>295</v>
      </c>
      <c r="B100" s="3" t="s">
        <v>296</v>
      </c>
      <c r="C100" s="3" t="s">
        <v>15</v>
      </c>
      <c r="D100" s="3">
        <v>331923</v>
      </c>
      <c r="E100" s="3" t="s">
        <v>16</v>
      </c>
      <c r="F100" s="3">
        <v>2020</v>
      </c>
      <c r="G100" s="3" t="s">
        <v>17</v>
      </c>
      <c r="H100" s="4">
        <v>43982</v>
      </c>
      <c r="I100" s="4">
        <v>44041</v>
      </c>
      <c r="J100" s="4">
        <v>44041</v>
      </c>
      <c r="K100" s="5">
        <v>103517000</v>
      </c>
      <c r="L100" s="5">
        <v>106042000</v>
      </c>
      <c r="M100" s="3" t="s">
        <v>297</v>
      </c>
      <c r="N100" s="21">
        <f>('Ratios Calculated fix'!N100-'Ratios Calculated fix'!N$428)/('Ratios Calculated fix'!N$429-'Ratios Calculated fix'!N$428)</f>
        <v>9.5151727001451747E-2</v>
      </c>
      <c r="O100" s="22">
        <f>('Ratios Calculated fix'!O100-'Ratios Calculated fix'!O$428)/('Ratios Calculated fix'!O$429-'Ratios Calculated fix'!O$428)</f>
        <v>7.8257735193025216E-2</v>
      </c>
      <c r="P100" s="22">
        <f>('Ratios Calculated fix'!P100-'Ratios Calculated fix'!P$428)/('Ratios Calculated fix'!P$429-'Ratios Calculated fix'!P$428)</f>
        <v>1.6960692761959516E-2</v>
      </c>
      <c r="Q100" s="22">
        <f>('Ratios Calculated fix'!Q100-'Ratios Calculated fix'!Q$428)/('Ratios Calculated fix'!Q$429-'Ratios Calculated fix'!Q$428)</f>
        <v>0.86988041890927381</v>
      </c>
      <c r="R100" s="22">
        <f>('Ratios Calculated fix'!R100-'Ratios Calculated fix'!R$428)/('Ratios Calculated fix'!R$429-'Ratios Calculated fix'!R$428)</f>
        <v>0.1112294247938482</v>
      </c>
      <c r="S100" s="22">
        <f>('Ratios Calculated fix'!S100-'Ratios Calculated fix'!S$428)/('Ratios Calculated fix'!S$429-'Ratios Calculated fix'!S$428)</f>
        <v>0</v>
      </c>
      <c r="T100" s="22">
        <f>('Ratios Calculated fix'!T100-'Ratios Calculated fix'!T$428)/('Ratios Calculated fix'!T$429-'Ratios Calculated fix'!T$428)</f>
        <v>0.11241503630229117</v>
      </c>
      <c r="U100" s="22">
        <f>('Ratios Calculated fix'!U100-'Ratios Calculated fix'!U$428)/('Ratios Calculated fix'!U$429-'Ratios Calculated fix'!U$428)</f>
        <v>0.81032844750376887</v>
      </c>
      <c r="V100" s="22">
        <f>('Ratios Calculated fix'!V100-'Ratios Calculated fix'!V$428)/('Ratios Calculated fix'!V$429-'Ratios Calculated fix'!V$428)</f>
        <v>0.70833495319453676</v>
      </c>
      <c r="W100" s="22">
        <f>('Ratios Calculated fix'!W100-'Ratios Calculated fix'!W$428)/('Ratios Calculated fix'!W$429-'Ratios Calculated fix'!W$428)</f>
        <v>0.82298640380270716</v>
      </c>
      <c r="X100" s="22">
        <f>('Ratios Calculated fix'!X100-'Ratios Calculated fix'!X$428)/('Ratios Calculated fix'!X$429-'Ratios Calculated fix'!X$428)</f>
        <v>0.25841097055632811</v>
      </c>
      <c r="Y100" s="22">
        <f>('Ratios Calculated fix'!Y100-'Ratios Calculated fix'!Y$428)/('Ratios Calculated fix'!Y$429-'Ratios Calculated fix'!Y$428)</f>
        <v>0.4953957145341476</v>
      </c>
      <c r="Z100" s="22">
        <f>('Ratios Calculated fix'!Z100-'Ratios Calculated fix'!Z$428)/('Ratios Calculated fix'!Z$429-'Ratios Calculated fix'!Z$428)</f>
        <v>0.741589029443672</v>
      </c>
      <c r="AA100" s="22">
        <f>('Ratios Calculated fix'!AA100-'Ratios Calculated fix'!AA$428)/('Ratios Calculated fix'!AA$429-'Ratios Calculated fix'!AA$428)</f>
        <v>0.60027656487919945</v>
      </c>
      <c r="AB100" s="22">
        <f>('Ratios Calculated fix'!AB100-'Ratios Calculated fix'!AB$428)/('Ratios Calculated fix'!AB$429-'Ratios Calculated fix'!AB$428)</f>
        <v>0.86294366686858126</v>
      </c>
      <c r="AC100" s="22">
        <f>('Ratios Calculated fix'!AC100-'Ratios Calculated fix'!AC$428)/('Ratios Calculated fix'!AC$429-'Ratios Calculated fix'!AC$428)</f>
        <v>0.44040309470149558</v>
      </c>
      <c r="AD100" s="22">
        <f>('Ratios Calculated fix'!AD100-'Ratios Calculated fix'!AD$428)/('Ratios Calculated fix'!AD$429-'Ratios Calculated fix'!AD$428)</f>
        <v>0.25268937082907644</v>
      </c>
      <c r="AE100" s="22">
        <f>('Ratios Calculated fix'!AE100-'Ratios Calculated fix'!AE$428)/('Ratios Calculated fix'!AE$429-'Ratios Calculated fix'!AE$428)</f>
        <v>0.34513637565150884</v>
      </c>
      <c r="AF100" s="22">
        <f>('Ratios Calculated fix'!AF100-'Ratios Calculated fix'!AF$428)/('Ratios Calculated fix'!AF$429-'Ratios Calculated fix'!AF$428)</f>
        <v>0.36183763184302359</v>
      </c>
      <c r="AG100" s="22" t="e">
        <f>('Ratios Calculated fix'!AG100-'Ratios Calculated fix'!AG$428)/('Ratios Calculated fix'!AG$429-'Ratios Calculated fix'!AG$428)</f>
        <v>#DIV/0!</v>
      </c>
      <c r="AH100" s="22" t="e">
        <f>('Ratios Calculated fix'!AH100-'Ratios Calculated fix'!AH$428)/('Ratios Calculated fix'!AH$429-'Ratios Calculated fix'!AH$428)</f>
        <v>#DIV/0!</v>
      </c>
      <c r="AI100" s="22">
        <f>('Ratios Calculated fix'!AI100-'Ratios Calculated fix'!AI$428)/('Ratios Calculated fix'!AI$429-'Ratios Calculated fix'!AI$428)</f>
        <v>0.53042845333473021</v>
      </c>
      <c r="AJ100" s="22">
        <f>('Ratios Calculated fix'!AJ100-'Ratios Calculated fix'!AJ$428)/('Ratios Calculated fix'!AJ$429-'Ratios Calculated fix'!AJ$428)</f>
        <v>0.32328649932985137</v>
      </c>
      <c r="AK100" s="22" t="e">
        <f>('Ratios Calculated fix'!AK100-'Ratios Calculated fix'!AK$428)/('Ratios Calculated fix'!AK$429-'Ratios Calculated fix'!AK$428)</f>
        <v>#DIV/0!</v>
      </c>
      <c r="AL100" s="22" t="e">
        <f>('Ratios Calculated fix'!AL100-'Ratios Calculated fix'!AL$428)/('Ratios Calculated fix'!AL$429-'Ratios Calculated fix'!AL$428)</f>
        <v>#DIV/0!</v>
      </c>
      <c r="AM100" s="22">
        <f>('Ratios Calculated fix'!AM100-'Ratios Calculated fix'!AM$428)/('Ratios Calculated fix'!AM$429-'Ratios Calculated fix'!AM$428)</f>
        <v>0.71386181163601725</v>
      </c>
      <c r="AN100" s="22">
        <f>('Ratios Calculated fix'!AN100-'Ratios Calculated fix'!AN$428)/('Ratios Calculated fix'!AN$429-'Ratios Calculated fix'!AN$428)</f>
        <v>0.80762042098027498</v>
      </c>
      <c r="AO100" s="22">
        <f>('Ratios Calculated fix'!AO100-'Ratios Calculated fix'!AO$428)/('Ratios Calculated fix'!AO$429-'Ratios Calculated fix'!AO$428)</f>
        <v>0.19005638809186537</v>
      </c>
      <c r="AP100" s="22">
        <f>('Ratios Calculated fix'!AP100-'Ratios Calculated fix'!AP$428)/('Ratios Calculated fix'!AP$429-'Ratios Calculated fix'!AP$428)</f>
        <v>0.3625934502786663</v>
      </c>
      <c r="AQ100" s="22">
        <f>('Ratios Calculated fix'!AQ100-'Ratios Calculated fix'!AQ$428)/('Ratios Calculated fix'!AQ$429-'Ratios Calculated fix'!AQ$428)</f>
        <v>0.70656061011071347</v>
      </c>
      <c r="AR100" s="22">
        <f>('Ratios Calculated fix'!AR100-'Ratios Calculated fix'!AR$428)/('Ratios Calculated fix'!AR$429-'Ratios Calculated fix'!AR$428)</f>
        <v>0.37436474985502211</v>
      </c>
      <c r="AS100" s="22">
        <f>('Ratios Calculated fix'!AS100-'Ratios Calculated fix'!AS$428)/('Ratios Calculated fix'!AS$429-'Ratios Calculated fix'!AS$428)</f>
        <v>0.3340739193932834</v>
      </c>
      <c r="AT100" s="22">
        <f>('Ratios Calculated fix'!AT100-'Ratios Calculated fix'!AT$428)/('Ratios Calculated fix'!AT$429-'Ratios Calculated fix'!AT$428)</f>
        <v>0.55094450767281067</v>
      </c>
      <c r="AU100" s="22">
        <f>('Ratios Calculated fix'!AU100-'Ratios Calculated fix'!AU$428)/('Ratios Calculated fix'!AU$429-'Ratios Calculated fix'!AU$428)</f>
        <v>0.3886308432016865</v>
      </c>
      <c r="AV100" s="22" t="e">
        <f>('Ratios Calculated fix'!AV100-'Ratios Calculated fix'!AV$428)/('Ratios Calculated fix'!AV$429-'Ratios Calculated fix'!AV$428)</f>
        <v>#DIV/0!</v>
      </c>
      <c r="AW100" s="22" t="e">
        <f>('Ratios Calculated fix'!AW100-'Ratios Calculated fix'!AW$428)/('Ratios Calculated fix'!AW$429-'Ratios Calculated fix'!AW$428)</f>
        <v>#DIV/0!</v>
      </c>
      <c r="AX100" s="22" t="e">
        <f>('Ratios Calculated fix'!AX100-'Ratios Calculated fix'!AX$428)/('Ratios Calculated fix'!AX$429-'Ratios Calculated fix'!AX$428)</f>
        <v>#DIV/0!</v>
      </c>
      <c r="AY100" s="22">
        <f>('Ratios Calculated fix'!AY100-'Ratios Calculated fix'!AY$428)/('Ratios Calculated fix'!AY$429-'Ratios Calculated fix'!AY$428)</f>
        <v>0.74614068345094964</v>
      </c>
      <c r="AZ100" s="22">
        <f>('Ratios Calculated fix'!AZ100-'Ratios Calculated fix'!AZ$428)/('Ratios Calculated fix'!AZ$429-'Ratios Calculated fix'!AZ$428)</f>
        <v>0.76963315152525558</v>
      </c>
      <c r="BA100" s="22">
        <f>('Ratios Calculated fix'!BA100-'Ratios Calculated fix'!BA$428)/('Ratios Calculated fix'!BA$429-'Ratios Calculated fix'!BA$428)</f>
        <v>0.22267098247894088</v>
      </c>
      <c r="BB100" s="22" t="e">
        <f>('Ratios Calculated fix'!BB100-'Ratios Calculated fix'!BB$428)/('Ratios Calculated fix'!BB$429-'Ratios Calculated fix'!BB$428)</f>
        <v>#DIV/0!</v>
      </c>
      <c r="BC100" s="22">
        <f>('Ratios Calculated fix'!BC100-'Ratios Calculated fix'!BC$428)/('Ratios Calculated fix'!BC$429-'Ratios Calculated fix'!BC$428)</f>
        <v>0.2221427718245593</v>
      </c>
    </row>
    <row r="101" spans="1:55" x14ac:dyDescent="0.2">
      <c r="A101" s="3" t="s">
        <v>274</v>
      </c>
      <c r="B101" s="3" t="s">
        <v>275</v>
      </c>
      <c r="C101" s="3" t="s">
        <v>38</v>
      </c>
      <c r="D101" s="3">
        <v>373834</v>
      </c>
      <c r="E101" s="3" t="s">
        <v>16</v>
      </c>
      <c r="F101" s="3">
        <v>2019</v>
      </c>
      <c r="G101" s="3" t="s">
        <v>17</v>
      </c>
      <c r="H101" s="4">
        <v>43830</v>
      </c>
      <c r="I101" s="4">
        <v>43889</v>
      </c>
      <c r="J101" s="4">
        <v>43889</v>
      </c>
      <c r="K101" s="5">
        <v>1073002000</v>
      </c>
      <c r="L101" s="5">
        <v>1069283000</v>
      </c>
      <c r="M101" s="3" t="s">
        <v>276</v>
      </c>
      <c r="N101" s="21">
        <f>('Ratios Calculated fix'!N101-'Ratios Calculated fix'!N$428)/('Ratios Calculated fix'!N$429-'Ratios Calculated fix'!N$428)</f>
        <v>2.3750088661169531E-2</v>
      </c>
      <c r="O101" s="22">
        <f>('Ratios Calculated fix'!O101-'Ratios Calculated fix'!O$428)/('Ratios Calculated fix'!O$429-'Ratios Calculated fix'!O$428)</f>
        <v>2.3750088661169531E-2</v>
      </c>
      <c r="P101" s="22">
        <f>('Ratios Calculated fix'!P101-'Ratios Calculated fix'!P$428)/('Ratios Calculated fix'!P$429-'Ratios Calculated fix'!P$428)</f>
        <v>2.4042625945516677E-2</v>
      </c>
      <c r="Q101" s="22">
        <f>('Ratios Calculated fix'!Q101-'Ratios Calculated fix'!Q$428)/('Ratios Calculated fix'!Q$429-'Ratios Calculated fix'!Q$428)</f>
        <v>0.87402820765868505</v>
      </c>
      <c r="R101" s="22">
        <f>('Ratios Calculated fix'!R101-'Ratios Calculated fix'!R$428)/('Ratios Calculated fix'!R$429-'Ratios Calculated fix'!R$428)</f>
        <v>0.18000871529386048</v>
      </c>
      <c r="S101" s="22">
        <f>('Ratios Calculated fix'!S101-'Ratios Calculated fix'!S$428)/('Ratios Calculated fix'!S$429-'Ratios Calculated fix'!S$428)</f>
        <v>6.6840664587509591E-2</v>
      </c>
      <c r="T101" s="22">
        <f>('Ratios Calculated fix'!T101-'Ratios Calculated fix'!T$428)/('Ratios Calculated fix'!T$429-'Ratios Calculated fix'!T$428)</f>
        <v>0.16986677822287827</v>
      </c>
      <c r="U101" s="22">
        <f>('Ratios Calculated fix'!U101-'Ratios Calculated fix'!U$428)/('Ratios Calculated fix'!U$429-'Ratios Calculated fix'!U$428)</f>
        <v>0.8173433669526956</v>
      </c>
      <c r="V101" s="22">
        <f>('Ratios Calculated fix'!V101-'Ratios Calculated fix'!V$428)/('Ratios Calculated fix'!V$429-'Ratios Calculated fix'!V$428)</f>
        <v>0.71332337377878585</v>
      </c>
      <c r="W101" s="22">
        <f>('Ratios Calculated fix'!W101-'Ratios Calculated fix'!W$428)/('Ratios Calculated fix'!W$429-'Ratios Calculated fix'!W$428)</f>
        <v>0.83028732208634104</v>
      </c>
      <c r="X101" s="22">
        <f>('Ratios Calculated fix'!X101-'Ratios Calculated fix'!X$428)/('Ratios Calculated fix'!X$429-'Ratios Calculated fix'!X$428)</f>
        <v>6.0839803321353338E-2</v>
      </c>
      <c r="Y101" s="22">
        <f>('Ratios Calculated fix'!Y101-'Ratios Calculated fix'!Y$428)/('Ratios Calculated fix'!Y$429-'Ratios Calculated fix'!Y$428)</f>
        <v>0.45449412517439919</v>
      </c>
      <c r="Z101" s="22">
        <f>('Ratios Calculated fix'!Z101-'Ratios Calculated fix'!Z$428)/('Ratios Calculated fix'!Z$429-'Ratios Calculated fix'!Z$428)</f>
        <v>0.93916019667864659</v>
      </c>
      <c r="AA101" s="22">
        <f>('Ratios Calculated fix'!AA101-'Ratios Calculated fix'!AA$428)/('Ratios Calculated fix'!AA$429-'Ratios Calculated fix'!AA$428)</f>
        <v>0.53357308581319951</v>
      </c>
      <c r="AB101" s="22">
        <f>('Ratios Calculated fix'!AB101-'Ratios Calculated fix'!AB$428)/('Ratios Calculated fix'!AB$429-'Ratios Calculated fix'!AB$428)</f>
        <v>0.79919054412796409</v>
      </c>
      <c r="AC101" s="22">
        <f>('Ratios Calculated fix'!AC101-'Ratios Calculated fix'!AC$428)/('Ratios Calculated fix'!AC$429-'Ratios Calculated fix'!AC$428)</f>
        <v>0.53690414037337586</v>
      </c>
      <c r="AD101" s="22">
        <f>('Ratios Calculated fix'!AD101-'Ratios Calculated fix'!AD$428)/('Ratios Calculated fix'!AD$429-'Ratios Calculated fix'!AD$428)</f>
        <v>0.47752466634366519</v>
      </c>
      <c r="AE101" s="22">
        <f>('Ratios Calculated fix'!AE101-'Ratios Calculated fix'!AE$428)/('Ratios Calculated fix'!AE$429-'Ratios Calculated fix'!AE$428)</f>
        <v>0.35052854696015823</v>
      </c>
      <c r="AF101" s="22">
        <f>('Ratios Calculated fix'!AF101-'Ratios Calculated fix'!AF$428)/('Ratios Calculated fix'!AF$429-'Ratios Calculated fix'!AF$428)</f>
        <v>0.2077115006986808</v>
      </c>
      <c r="AG101" s="22" t="e">
        <f>('Ratios Calculated fix'!AG101-'Ratios Calculated fix'!AG$428)/('Ratios Calculated fix'!AG$429-'Ratios Calculated fix'!AG$428)</f>
        <v>#DIV/0!</v>
      </c>
      <c r="AH101" s="22" t="e">
        <f>('Ratios Calculated fix'!AH101-'Ratios Calculated fix'!AH$428)/('Ratios Calculated fix'!AH$429-'Ratios Calculated fix'!AH$428)</f>
        <v>#DIV/0!</v>
      </c>
      <c r="AI101" s="22">
        <f>('Ratios Calculated fix'!AI101-'Ratios Calculated fix'!AI$428)/('Ratios Calculated fix'!AI$429-'Ratios Calculated fix'!AI$428)</f>
        <v>0.54482001117220646</v>
      </c>
      <c r="AJ101" s="22">
        <f>('Ratios Calculated fix'!AJ101-'Ratios Calculated fix'!AJ$428)/('Ratios Calculated fix'!AJ$429-'Ratios Calculated fix'!AJ$428)</f>
        <v>0.23067212570020523</v>
      </c>
      <c r="AK101" s="22" t="e">
        <f>('Ratios Calculated fix'!AK101-'Ratios Calculated fix'!AK$428)/('Ratios Calculated fix'!AK$429-'Ratios Calculated fix'!AK$428)</f>
        <v>#DIV/0!</v>
      </c>
      <c r="AL101" s="22" t="e">
        <f>('Ratios Calculated fix'!AL101-'Ratios Calculated fix'!AL$428)/('Ratios Calculated fix'!AL$429-'Ratios Calculated fix'!AL$428)</f>
        <v>#DIV/0!</v>
      </c>
      <c r="AM101" s="22">
        <f>('Ratios Calculated fix'!AM101-'Ratios Calculated fix'!AM$428)/('Ratios Calculated fix'!AM$429-'Ratios Calculated fix'!AM$428)</f>
        <v>0.69640120644621506</v>
      </c>
      <c r="AN101" s="22">
        <f>('Ratios Calculated fix'!AN101-'Ratios Calculated fix'!AN$428)/('Ratios Calculated fix'!AN$429-'Ratios Calculated fix'!AN$428)</f>
        <v>0.80652929252011718</v>
      </c>
      <c r="AO101" s="22">
        <f>('Ratios Calculated fix'!AO101-'Ratios Calculated fix'!AO$428)/('Ratios Calculated fix'!AO$429-'Ratios Calculated fix'!AO$428)</f>
        <v>6.2232074179075593E-2</v>
      </c>
      <c r="AP101" s="22">
        <f>('Ratios Calculated fix'!AP101-'Ratios Calculated fix'!AP$428)/('Ratios Calculated fix'!AP$429-'Ratios Calculated fix'!AP$428)</f>
        <v>0.35385576209171377</v>
      </c>
      <c r="AQ101" s="22">
        <f>('Ratios Calculated fix'!AQ101-'Ratios Calculated fix'!AQ$428)/('Ratios Calculated fix'!AQ$429-'Ratios Calculated fix'!AQ$428)</f>
        <v>0.46734878291176074</v>
      </c>
      <c r="AR101" s="22">
        <f>('Ratios Calculated fix'!AR101-'Ratios Calculated fix'!AR$428)/('Ratios Calculated fix'!AR$429-'Ratios Calculated fix'!AR$428)</f>
        <v>0.50767593471167571</v>
      </c>
      <c r="AS101" s="22">
        <f>('Ratios Calculated fix'!AS101-'Ratios Calculated fix'!AS$428)/('Ratios Calculated fix'!AS$429-'Ratios Calculated fix'!AS$428)</f>
        <v>0.35018369065609156</v>
      </c>
      <c r="AT101" s="22">
        <f>('Ratios Calculated fix'!AT101-'Ratios Calculated fix'!AT$428)/('Ratios Calculated fix'!AT$429-'Ratios Calculated fix'!AT$428)</f>
        <v>0.42804299981776739</v>
      </c>
      <c r="AU101" s="22">
        <f>('Ratios Calculated fix'!AU101-'Ratios Calculated fix'!AU$428)/('Ratios Calculated fix'!AU$429-'Ratios Calculated fix'!AU$428)</f>
        <v>0.30164561949371715</v>
      </c>
      <c r="AV101" s="22" t="e">
        <f>('Ratios Calculated fix'!AV101-'Ratios Calculated fix'!AV$428)/('Ratios Calculated fix'!AV$429-'Ratios Calculated fix'!AV$428)</f>
        <v>#DIV/0!</v>
      </c>
      <c r="AW101" s="22" t="e">
        <f>('Ratios Calculated fix'!AW101-'Ratios Calculated fix'!AW$428)/('Ratios Calculated fix'!AW$429-'Ratios Calculated fix'!AW$428)</f>
        <v>#DIV/0!</v>
      </c>
      <c r="AX101" s="22" t="e">
        <f>('Ratios Calculated fix'!AX101-'Ratios Calculated fix'!AX$428)/('Ratios Calculated fix'!AX$429-'Ratios Calculated fix'!AX$428)</f>
        <v>#DIV/0!</v>
      </c>
      <c r="AY101" s="22">
        <f>('Ratios Calculated fix'!AY101-'Ratios Calculated fix'!AY$428)/('Ratios Calculated fix'!AY$429-'Ratios Calculated fix'!AY$428)</f>
        <v>0.74788643453739823</v>
      </c>
      <c r="AZ101" s="22">
        <f>('Ratios Calculated fix'!AZ101-'Ratios Calculated fix'!AZ$428)/('Ratios Calculated fix'!AZ$429-'Ratios Calculated fix'!AZ$428)</f>
        <v>0.77159700300925538</v>
      </c>
      <c r="BA101" s="22">
        <f>('Ratios Calculated fix'!BA101-'Ratios Calculated fix'!BA$428)/('Ratios Calculated fix'!BA$429-'Ratios Calculated fix'!BA$428)</f>
        <v>0.22042455446937795</v>
      </c>
      <c r="BB101" s="22" t="e">
        <f>('Ratios Calculated fix'!BB101-'Ratios Calculated fix'!BB$428)/('Ratios Calculated fix'!BB$429-'Ratios Calculated fix'!BB$428)</f>
        <v>#DIV/0!</v>
      </c>
      <c r="BC101" s="22">
        <f>('Ratios Calculated fix'!BC101-'Ratios Calculated fix'!BC$428)/('Ratios Calculated fix'!BC$429-'Ratios Calculated fix'!BC$428)</f>
        <v>0.12625664378333706</v>
      </c>
    </row>
    <row r="102" spans="1:55" x14ac:dyDescent="0.2">
      <c r="A102" s="3" t="s">
        <v>313</v>
      </c>
      <c r="B102" s="3" t="s">
        <v>314</v>
      </c>
      <c r="C102" s="3" t="s">
        <v>34</v>
      </c>
      <c r="D102" s="3">
        <v>128066</v>
      </c>
      <c r="E102" s="3" t="s">
        <v>16</v>
      </c>
      <c r="F102" s="3">
        <v>2019</v>
      </c>
      <c r="G102" s="3" t="s">
        <v>17</v>
      </c>
      <c r="H102" s="4">
        <v>43830</v>
      </c>
      <c r="I102" s="4">
        <v>43875</v>
      </c>
      <c r="J102" s="4">
        <v>43875</v>
      </c>
      <c r="K102" s="5">
        <v>548000000</v>
      </c>
      <c r="L102" s="5">
        <v>550000000</v>
      </c>
      <c r="M102" s="3" t="s">
        <v>315</v>
      </c>
      <c r="N102" s="21">
        <f>('Ratios Calculated fix'!N102-'Ratios Calculated fix'!N$428)/('Ratios Calculated fix'!N$429-'Ratios Calculated fix'!N$428)</f>
        <v>9.3037967905406471E-2</v>
      </c>
      <c r="O102" s="22">
        <f>('Ratios Calculated fix'!O102-'Ratios Calculated fix'!O$428)/('Ratios Calculated fix'!O$429-'Ratios Calculated fix'!O$428)</f>
        <v>9.3037967905406471E-2</v>
      </c>
      <c r="P102" s="22">
        <f>('Ratios Calculated fix'!P102-'Ratios Calculated fix'!P$428)/('Ratios Calculated fix'!P$429-'Ratios Calculated fix'!P$428)</f>
        <v>0.118520278041328</v>
      </c>
      <c r="Q102" s="22">
        <f>('Ratios Calculated fix'!Q102-'Ratios Calculated fix'!Q$428)/('Ratios Calculated fix'!Q$429-'Ratios Calculated fix'!Q$428)</f>
        <v>0.86834671244676398</v>
      </c>
      <c r="R102" s="22">
        <f>('Ratios Calculated fix'!R102-'Ratios Calculated fix'!R$428)/('Ratios Calculated fix'!R$429-'Ratios Calculated fix'!R$428)</f>
        <v>1.5298871504141352E-2</v>
      </c>
      <c r="S102" s="22">
        <f>('Ratios Calculated fix'!S102-'Ratios Calculated fix'!S$428)/('Ratios Calculated fix'!S$429-'Ratios Calculated fix'!S$428)</f>
        <v>4.4122528966420741E-3</v>
      </c>
      <c r="T102" s="22">
        <f>('Ratios Calculated fix'!T102-'Ratios Calculated fix'!T$428)/('Ratios Calculated fix'!T$429-'Ratios Calculated fix'!T$428)</f>
        <v>1.4665801038369708E-2</v>
      </c>
      <c r="U102" s="22">
        <f>('Ratios Calculated fix'!U102-'Ratios Calculated fix'!U$428)/('Ratios Calculated fix'!U$429-'Ratios Calculated fix'!U$428)</f>
        <v>0.80751537293249143</v>
      </c>
      <c r="V102" s="22">
        <f>('Ratios Calculated fix'!V102-'Ratios Calculated fix'!V$428)/('Ratios Calculated fix'!V$429-'Ratios Calculated fix'!V$428)</f>
        <v>0.70843567558218246</v>
      </c>
      <c r="W102" s="22">
        <f>('Ratios Calculated fix'!W102-'Ratios Calculated fix'!W$428)/('Ratios Calculated fix'!W$429-'Ratios Calculated fix'!W$428)</f>
        <v>0.81973448823066819</v>
      </c>
      <c r="X102" s="22">
        <f>('Ratios Calculated fix'!X102-'Ratios Calculated fix'!X$428)/('Ratios Calculated fix'!X$429-'Ratios Calculated fix'!X$428)</f>
        <v>0.40480097151683664</v>
      </c>
      <c r="Y102" s="22">
        <f>('Ratios Calculated fix'!Y102-'Ratios Calculated fix'!Y$428)/('Ratios Calculated fix'!Y$429-'Ratios Calculated fix'!Y$428)</f>
        <v>0.54195990947592509</v>
      </c>
      <c r="Z102" s="22">
        <f>('Ratios Calculated fix'!Z102-'Ratios Calculated fix'!Z$428)/('Ratios Calculated fix'!Z$429-'Ratios Calculated fix'!Z$428)</f>
        <v>0.59519902848316342</v>
      </c>
      <c r="AA102" s="22">
        <f>('Ratios Calculated fix'!AA102-'Ratios Calculated fix'!AA$428)/('Ratios Calculated fix'!AA$429-'Ratios Calculated fix'!AA$428)</f>
        <v>0.3939190849194496</v>
      </c>
      <c r="AB102" s="22">
        <f>('Ratios Calculated fix'!AB102-'Ratios Calculated fix'!AB$428)/('Ratios Calculated fix'!AB$429-'Ratios Calculated fix'!AB$428)</f>
        <v>0.94001338458518158</v>
      </c>
      <c r="AC102" s="22">
        <f>('Ratios Calculated fix'!AC102-'Ratios Calculated fix'!AC$428)/('Ratios Calculated fix'!AC$429-'Ratios Calculated fix'!AC$428)</f>
        <v>0.34771993315884936</v>
      </c>
      <c r="AD102" s="22">
        <f>('Ratios Calculated fix'!AD102-'Ratios Calculated fix'!AD$428)/('Ratios Calculated fix'!AD$429-'Ratios Calculated fix'!AD$428)</f>
        <v>0.27841341721939672</v>
      </c>
      <c r="AE102" s="22">
        <f>('Ratios Calculated fix'!AE102-'Ratios Calculated fix'!AE$428)/('Ratios Calculated fix'!AE$429-'Ratios Calculated fix'!AE$428)</f>
        <v>0.33930731521353702</v>
      </c>
      <c r="AF102" s="22">
        <f>('Ratios Calculated fix'!AF102-'Ratios Calculated fix'!AF$428)/('Ratios Calculated fix'!AF$429-'Ratios Calculated fix'!AF$428)</f>
        <v>0.3558716931916604</v>
      </c>
      <c r="AG102" s="22" t="e">
        <f>('Ratios Calculated fix'!AG102-'Ratios Calculated fix'!AG$428)/('Ratios Calculated fix'!AG$429-'Ratios Calculated fix'!AG$428)</f>
        <v>#DIV/0!</v>
      </c>
      <c r="AH102" s="22" t="e">
        <f>('Ratios Calculated fix'!AH102-'Ratios Calculated fix'!AH$428)/('Ratios Calculated fix'!AH$429-'Ratios Calculated fix'!AH$428)</f>
        <v>#DIV/0!</v>
      </c>
      <c r="AI102" s="22">
        <f>('Ratios Calculated fix'!AI102-'Ratios Calculated fix'!AI$428)/('Ratios Calculated fix'!AI$429-'Ratios Calculated fix'!AI$428)</f>
        <v>0.5212773912236901</v>
      </c>
      <c r="AJ102" s="22">
        <f>('Ratios Calculated fix'!AJ102-'Ratios Calculated fix'!AJ$428)/('Ratios Calculated fix'!AJ$429-'Ratios Calculated fix'!AJ$428)</f>
        <v>0.21646636013832848</v>
      </c>
      <c r="AK102" s="22" t="e">
        <f>('Ratios Calculated fix'!AK102-'Ratios Calculated fix'!AK$428)/('Ratios Calculated fix'!AK$429-'Ratios Calculated fix'!AK$428)</f>
        <v>#DIV/0!</v>
      </c>
      <c r="AL102" s="22" t="e">
        <f>('Ratios Calculated fix'!AL102-'Ratios Calculated fix'!AL$428)/('Ratios Calculated fix'!AL$429-'Ratios Calculated fix'!AL$428)</f>
        <v>#DIV/0!</v>
      </c>
      <c r="AM102" s="22">
        <f>('Ratios Calculated fix'!AM102-'Ratios Calculated fix'!AM$428)/('Ratios Calculated fix'!AM$429-'Ratios Calculated fix'!AM$428)</f>
        <v>0.71112744476737466</v>
      </c>
      <c r="AN102" s="22">
        <f>('Ratios Calculated fix'!AN102-'Ratios Calculated fix'!AN$428)/('Ratios Calculated fix'!AN$429-'Ratios Calculated fix'!AN$428)</f>
        <v>0.80623869937576098</v>
      </c>
      <c r="AO102" s="22">
        <f>('Ratios Calculated fix'!AO102-'Ratios Calculated fix'!AO$428)/('Ratios Calculated fix'!AO$429-'Ratios Calculated fix'!AO$428)</f>
        <v>0.21482981330452558</v>
      </c>
      <c r="AP102" s="22">
        <f>('Ratios Calculated fix'!AP102-'Ratios Calculated fix'!AP$428)/('Ratios Calculated fix'!AP$429-'Ratios Calculated fix'!AP$428)</f>
        <v>0.3617507492646731</v>
      </c>
      <c r="AQ102" s="22">
        <f>('Ratios Calculated fix'!AQ102-'Ratios Calculated fix'!AQ$428)/('Ratios Calculated fix'!AQ$429-'Ratios Calculated fix'!AQ$428)</f>
        <v>0.7058976326390114</v>
      </c>
      <c r="AR102" s="22">
        <f>('Ratios Calculated fix'!AR102-'Ratios Calculated fix'!AR$428)/('Ratios Calculated fix'!AR$429-'Ratios Calculated fix'!AR$428)</f>
        <v>0.33597639771307486</v>
      </c>
      <c r="AS102" s="22">
        <f>('Ratios Calculated fix'!AS102-'Ratios Calculated fix'!AS$428)/('Ratios Calculated fix'!AS$429-'Ratios Calculated fix'!AS$428)</f>
        <v>0.32813474905077916</v>
      </c>
      <c r="AT102" s="22">
        <f>('Ratios Calculated fix'!AT102-'Ratios Calculated fix'!AT$428)/('Ratios Calculated fix'!AT$429-'Ratios Calculated fix'!AT$428)</f>
        <v>0.52425040055924144</v>
      </c>
      <c r="AU102" s="22">
        <f>('Ratios Calculated fix'!AU102-'Ratios Calculated fix'!AU$428)/('Ratios Calculated fix'!AU$429-'Ratios Calculated fix'!AU$428)</f>
        <v>0.41731917776122612</v>
      </c>
      <c r="AV102" s="22" t="e">
        <f>('Ratios Calculated fix'!AV102-'Ratios Calculated fix'!AV$428)/('Ratios Calculated fix'!AV$429-'Ratios Calculated fix'!AV$428)</f>
        <v>#DIV/0!</v>
      </c>
      <c r="AW102" s="22" t="e">
        <f>('Ratios Calculated fix'!AW102-'Ratios Calculated fix'!AW$428)/('Ratios Calculated fix'!AW$429-'Ratios Calculated fix'!AW$428)</f>
        <v>#DIV/0!</v>
      </c>
      <c r="AX102" s="22" t="e">
        <f>('Ratios Calculated fix'!AX102-'Ratios Calculated fix'!AX$428)/('Ratios Calculated fix'!AX$429-'Ratios Calculated fix'!AX$428)</f>
        <v>#DIV/0!</v>
      </c>
      <c r="AY102" s="22">
        <f>('Ratios Calculated fix'!AY102-'Ratios Calculated fix'!AY$428)/('Ratios Calculated fix'!AY$429-'Ratios Calculated fix'!AY$428)</f>
        <v>0.74429430520815199</v>
      </c>
      <c r="AZ102" s="22">
        <f>('Ratios Calculated fix'!AZ102-'Ratios Calculated fix'!AZ$428)/('Ratios Calculated fix'!AZ$429-'Ratios Calculated fix'!AZ$428)</f>
        <v>0.76641828599225237</v>
      </c>
      <c r="BA102" s="22">
        <f>('Ratios Calculated fix'!BA102-'Ratios Calculated fix'!BA$428)/('Ratios Calculated fix'!BA$429-'Ratios Calculated fix'!BA$428)</f>
        <v>0.22405387429452267</v>
      </c>
      <c r="BB102" s="22" t="e">
        <f>('Ratios Calculated fix'!BB102-'Ratios Calculated fix'!BB$428)/('Ratios Calculated fix'!BB$429-'Ratios Calculated fix'!BB$428)</f>
        <v>#DIV/0!</v>
      </c>
      <c r="BC102" s="22">
        <f>('Ratios Calculated fix'!BC102-'Ratios Calculated fix'!BC$428)/('Ratios Calculated fix'!BC$429-'Ratios Calculated fix'!BC$428)</f>
        <v>0.24990716515764602</v>
      </c>
    </row>
    <row r="103" spans="1:55" x14ac:dyDescent="0.2">
      <c r="A103" s="3" t="s">
        <v>301</v>
      </c>
      <c r="B103" s="3" t="s">
        <v>302</v>
      </c>
      <c r="C103" s="3" t="s">
        <v>34</v>
      </c>
      <c r="D103" s="3">
        <v>131663</v>
      </c>
      <c r="E103" s="3" t="s">
        <v>16</v>
      </c>
      <c r="F103" s="3">
        <v>2019</v>
      </c>
      <c r="G103" s="3" t="s">
        <v>17</v>
      </c>
      <c r="H103" s="4">
        <v>43830</v>
      </c>
      <c r="I103" s="4">
        <v>43875</v>
      </c>
      <c r="J103" s="4">
        <v>43875</v>
      </c>
      <c r="K103" s="5">
        <v>130343000</v>
      </c>
      <c r="L103" s="5">
        <v>134023000</v>
      </c>
      <c r="M103" s="3" t="s">
        <v>303</v>
      </c>
      <c r="N103" s="21">
        <f>('Ratios Calculated fix'!N103-'Ratios Calculated fix'!N$428)/('Ratios Calculated fix'!N$429-'Ratios Calculated fix'!N$428)</f>
        <v>2.9979797480783072E-2</v>
      </c>
      <c r="O103" s="22">
        <f>('Ratios Calculated fix'!O103-'Ratios Calculated fix'!O$428)/('Ratios Calculated fix'!O$429-'Ratios Calculated fix'!O$428)</f>
        <v>2.9661829704357975E-2</v>
      </c>
      <c r="P103" s="22">
        <f>('Ratios Calculated fix'!P103-'Ratios Calculated fix'!P$428)/('Ratios Calculated fix'!P$429-'Ratios Calculated fix'!P$428)</f>
        <v>3.3248812108964007E-2</v>
      </c>
      <c r="Q103" s="22">
        <f>('Ratios Calculated fix'!Q103-'Ratios Calculated fix'!Q$428)/('Ratios Calculated fix'!Q$429-'Ratios Calculated fix'!Q$428)</f>
        <v>0.87476584449923733</v>
      </c>
      <c r="R103" s="22">
        <f>('Ratios Calculated fix'!R103-'Ratios Calculated fix'!R$428)/('Ratios Calculated fix'!R$429-'Ratios Calculated fix'!R$428)</f>
        <v>5.6860748031820271E-2</v>
      </c>
      <c r="S103" s="22">
        <f>('Ratios Calculated fix'!S103-'Ratios Calculated fix'!S$428)/('Ratios Calculated fix'!S$429-'Ratios Calculated fix'!S$428)</f>
        <v>0</v>
      </c>
      <c r="T103" s="22">
        <f>('Ratios Calculated fix'!T103-'Ratios Calculated fix'!T$428)/('Ratios Calculated fix'!T$429-'Ratios Calculated fix'!T$428)</f>
        <v>5.7466835471094081E-2</v>
      </c>
      <c r="U103" s="22">
        <f>('Ratios Calculated fix'!U103-'Ratios Calculated fix'!U$428)/('Ratios Calculated fix'!U$429-'Ratios Calculated fix'!U$428)</f>
        <v>0.81072760360047458</v>
      </c>
      <c r="V103" s="22">
        <f>('Ratios Calculated fix'!V103-'Ratios Calculated fix'!V$428)/('Ratios Calculated fix'!V$429-'Ratios Calculated fix'!V$428)</f>
        <v>0.70833495319453676</v>
      </c>
      <c r="W103" s="22">
        <f>('Ratios Calculated fix'!W103-'Ratios Calculated fix'!W$428)/('Ratios Calculated fix'!W$429-'Ratios Calculated fix'!W$428)</f>
        <v>0.82344562358986517</v>
      </c>
      <c r="X103" s="22">
        <f>('Ratios Calculated fix'!X103-'Ratios Calculated fix'!X$428)/('Ratios Calculated fix'!X$429-'Ratios Calculated fix'!X$428)</f>
        <v>0.29621693740544991</v>
      </c>
      <c r="Y103" s="22">
        <f>('Ratios Calculated fix'!Y103-'Ratios Calculated fix'!Y$428)/('Ratios Calculated fix'!Y$429-'Ratios Calculated fix'!Y$428)</f>
        <v>0.44508886908380724</v>
      </c>
      <c r="Z103" s="22">
        <f>('Ratios Calculated fix'!Z103-'Ratios Calculated fix'!Z$428)/('Ratios Calculated fix'!Z$429-'Ratios Calculated fix'!Z$428)</f>
        <v>0.70378306259455004</v>
      </c>
      <c r="AA103" s="22">
        <f>('Ratios Calculated fix'!AA103-'Ratios Calculated fix'!AA$428)/('Ratios Calculated fix'!AA$429-'Ratios Calculated fix'!AA$428)</f>
        <v>0.65733277214052044</v>
      </c>
      <c r="AB103" s="22">
        <f>('Ratios Calculated fix'!AB103-'Ratios Calculated fix'!AB$428)/('Ratios Calculated fix'!AB$429-'Ratios Calculated fix'!AB$428)</f>
        <v>0.79406048551674902</v>
      </c>
      <c r="AC103" s="22">
        <f>('Ratios Calculated fix'!AC103-'Ratios Calculated fix'!AC$428)/('Ratios Calculated fix'!AC$429-'Ratios Calculated fix'!AC$428)</f>
        <v>0.84132038031453094</v>
      </c>
      <c r="AD103" s="22">
        <f>('Ratios Calculated fix'!AD103-'Ratios Calculated fix'!AD$428)/('Ratios Calculated fix'!AD$429-'Ratios Calculated fix'!AD$428)</f>
        <v>0.27450283122443775</v>
      </c>
      <c r="AE103" s="22">
        <f>('Ratios Calculated fix'!AE103-'Ratios Calculated fix'!AE$428)/('Ratios Calculated fix'!AE$429-'Ratios Calculated fix'!AE$428)</f>
        <v>0.36997215949270973</v>
      </c>
      <c r="AF103" s="22">
        <f>('Ratios Calculated fix'!AF103-'Ratios Calculated fix'!AF$428)/('Ratios Calculated fix'!AF$429-'Ratios Calculated fix'!AF$428)</f>
        <v>0.4060017518287663</v>
      </c>
      <c r="AG103" s="22" t="e">
        <f>('Ratios Calculated fix'!AG103-'Ratios Calculated fix'!AG$428)/('Ratios Calculated fix'!AG$429-'Ratios Calculated fix'!AG$428)</f>
        <v>#DIV/0!</v>
      </c>
      <c r="AH103" s="22" t="e">
        <f>('Ratios Calculated fix'!AH103-'Ratios Calculated fix'!AH$428)/('Ratios Calculated fix'!AH$429-'Ratios Calculated fix'!AH$428)</f>
        <v>#DIV/0!</v>
      </c>
      <c r="AI103" s="22">
        <f>('Ratios Calculated fix'!AI103-'Ratios Calculated fix'!AI$428)/('Ratios Calculated fix'!AI$429-'Ratios Calculated fix'!AI$428)</f>
        <v>0.4772907054008429</v>
      </c>
      <c r="AJ103" s="22">
        <f>('Ratios Calculated fix'!AJ103-'Ratios Calculated fix'!AJ$428)/('Ratios Calculated fix'!AJ$429-'Ratios Calculated fix'!AJ$428)</f>
        <v>0.14605190979731461</v>
      </c>
      <c r="AK103" s="22" t="e">
        <f>('Ratios Calculated fix'!AK103-'Ratios Calculated fix'!AK$428)/('Ratios Calculated fix'!AK$429-'Ratios Calculated fix'!AK$428)</f>
        <v>#DIV/0!</v>
      </c>
      <c r="AL103" s="22" t="e">
        <f>('Ratios Calculated fix'!AL103-'Ratios Calculated fix'!AL$428)/('Ratios Calculated fix'!AL$429-'Ratios Calculated fix'!AL$428)</f>
        <v>#DIV/0!</v>
      </c>
      <c r="AM103" s="22">
        <f>('Ratios Calculated fix'!AM103-'Ratios Calculated fix'!AM$428)/('Ratios Calculated fix'!AM$429-'Ratios Calculated fix'!AM$428)</f>
        <v>0.72818934785982026</v>
      </c>
      <c r="AN103" s="22">
        <f>('Ratios Calculated fix'!AN103-'Ratios Calculated fix'!AN$428)/('Ratios Calculated fix'!AN$429-'Ratios Calculated fix'!AN$428)</f>
        <v>0.81052750125309814</v>
      </c>
      <c r="AO103" s="22">
        <f>('Ratios Calculated fix'!AO103-'Ratios Calculated fix'!AO$428)/('Ratios Calculated fix'!AO$429-'Ratios Calculated fix'!AO$428)</f>
        <v>0.13744186460083146</v>
      </c>
      <c r="AP103" s="22">
        <f>('Ratios Calculated fix'!AP103-'Ratios Calculated fix'!AP$428)/('Ratios Calculated fix'!AP$429-'Ratios Calculated fix'!AP$428)</f>
        <v>0.35352108778510133</v>
      </c>
      <c r="AQ103" s="22">
        <f>('Ratios Calculated fix'!AQ103-'Ratios Calculated fix'!AQ$428)/('Ratios Calculated fix'!AQ$429-'Ratios Calculated fix'!AQ$428)</f>
        <v>0.75686143557004049</v>
      </c>
      <c r="AR103" s="22">
        <f>('Ratios Calculated fix'!AR103-'Ratios Calculated fix'!AR$428)/('Ratios Calculated fix'!AR$429-'Ratios Calculated fix'!AR$428)</f>
        <v>0.46386726566276854</v>
      </c>
      <c r="AS103" s="22">
        <f>('Ratios Calculated fix'!AS103-'Ratios Calculated fix'!AS$428)/('Ratios Calculated fix'!AS$429-'Ratios Calculated fix'!AS$428)</f>
        <v>0.17361413872707257</v>
      </c>
      <c r="AT103" s="22">
        <f>('Ratios Calculated fix'!AT103-'Ratios Calculated fix'!AT$428)/('Ratios Calculated fix'!AT$429-'Ratios Calculated fix'!AT$428)</f>
        <v>0.56986066683686121</v>
      </c>
      <c r="AU103" s="22">
        <f>('Ratios Calculated fix'!AU103-'Ratios Calculated fix'!AU$428)/('Ratios Calculated fix'!AU$429-'Ratios Calculated fix'!AU$428)</f>
        <v>0.37119751036019688</v>
      </c>
      <c r="AV103" s="22" t="e">
        <f>('Ratios Calculated fix'!AV103-'Ratios Calculated fix'!AV$428)/('Ratios Calculated fix'!AV$429-'Ratios Calculated fix'!AV$428)</f>
        <v>#DIV/0!</v>
      </c>
      <c r="AW103" s="22" t="e">
        <f>('Ratios Calculated fix'!AW103-'Ratios Calculated fix'!AW$428)/('Ratios Calculated fix'!AW$429-'Ratios Calculated fix'!AW$428)</f>
        <v>#DIV/0!</v>
      </c>
      <c r="AX103" s="22" t="e">
        <f>('Ratios Calculated fix'!AX103-'Ratios Calculated fix'!AX$428)/('Ratios Calculated fix'!AX$429-'Ratios Calculated fix'!AX$428)</f>
        <v>#DIV/0!</v>
      </c>
      <c r="AY103" s="22">
        <f>('Ratios Calculated fix'!AY103-'Ratios Calculated fix'!AY$428)/('Ratios Calculated fix'!AY$429-'Ratios Calculated fix'!AY$428)</f>
        <v>0.74533310769794792</v>
      </c>
      <c r="AZ103" s="22">
        <f>('Ratios Calculated fix'!AZ103-'Ratios Calculated fix'!AZ$428)/('Ratios Calculated fix'!AZ$429-'Ratios Calculated fix'!AZ$428)</f>
        <v>0.76765948089456226</v>
      </c>
      <c r="BA103" s="22">
        <f>('Ratios Calculated fix'!BA103-'Ratios Calculated fix'!BA$428)/('Ratios Calculated fix'!BA$429-'Ratios Calculated fix'!BA$428)</f>
        <v>0.22463378113581181</v>
      </c>
      <c r="BB103" s="22" t="e">
        <f>('Ratios Calculated fix'!BB103-'Ratios Calculated fix'!BB$428)/('Ratios Calculated fix'!BB$429-'Ratios Calculated fix'!BB$428)</f>
        <v>#DIV/0!</v>
      </c>
      <c r="BC103" s="22">
        <f>('Ratios Calculated fix'!BC103-'Ratios Calculated fix'!BC$428)/('Ratios Calculated fix'!BC$429-'Ratios Calculated fix'!BC$428)</f>
        <v>0.26455250493832649</v>
      </c>
    </row>
    <row r="104" spans="1:55" x14ac:dyDescent="0.2">
      <c r="A104" s="3" t="s">
        <v>358</v>
      </c>
      <c r="B104" s="3" t="s">
        <v>359</v>
      </c>
      <c r="C104" s="3" t="s">
        <v>24</v>
      </c>
      <c r="D104" s="3">
        <v>256275</v>
      </c>
      <c r="E104" s="3" t="s">
        <v>16</v>
      </c>
      <c r="F104" s="3">
        <v>2019</v>
      </c>
      <c r="G104" s="3" t="s">
        <v>17</v>
      </c>
      <c r="H104" s="4">
        <v>43830</v>
      </c>
      <c r="I104" s="4">
        <v>43879</v>
      </c>
      <c r="J104" s="4">
        <v>43879</v>
      </c>
      <c r="K104" s="5">
        <v>1303000000</v>
      </c>
      <c r="L104" s="5">
        <v>1311000000</v>
      </c>
      <c r="M104" s="3" t="s">
        <v>360</v>
      </c>
      <c r="N104" s="21">
        <f>('Ratios Calculated fix'!N104-'Ratios Calculated fix'!N$428)/('Ratios Calculated fix'!N$429-'Ratios Calculated fix'!N$428)</f>
        <v>3.423798446061585E-2</v>
      </c>
      <c r="O104" s="22">
        <f>('Ratios Calculated fix'!O104-'Ratios Calculated fix'!O$428)/('Ratios Calculated fix'!O$429-'Ratios Calculated fix'!O$428)</f>
        <v>2.2219781640509362E-2</v>
      </c>
      <c r="P104" s="22">
        <f>('Ratios Calculated fix'!P104-'Ratios Calculated fix'!P$428)/('Ratios Calculated fix'!P$429-'Ratios Calculated fix'!P$428)</f>
        <v>1.5605581778158335E-2</v>
      </c>
      <c r="Q104" s="22">
        <f>('Ratios Calculated fix'!Q104-'Ratios Calculated fix'!Q$428)/('Ratios Calculated fix'!Q$429-'Ratios Calculated fix'!Q$428)</f>
        <v>0.87174652697712607</v>
      </c>
      <c r="R104" s="22">
        <f>('Ratios Calculated fix'!R104-'Ratios Calculated fix'!R$428)/('Ratios Calculated fix'!R$429-'Ratios Calculated fix'!R$428)</f>
        <v>0.10792564941133288</v>
      </c>
      <c r="S104" s="22">
        <f>('Ratios Calculated fix'!S104-'Ratios Calculated fix'!S$428)/('Ratios Calculated fix'!S$429-'Ratios Calculated fix'!S$428)</f>
        <v>5.7277694199644846E-2</v>
      </c>
      <c r="T104" s="22">
        <f>('Ratios Calculated fix'!T104-'Ratios Calculated fix'!T$428)/('Ratios Calculated fix'!T$429-'Ratios Calculated fix'!T$428)</f>
        <v>9.8740902826686627E-2</v>
      </c>
      <c r="U104" s="22">
        <f>('Ratios Calculated fix'!U104-'Ratios Calculated fix'!U$428)/('Ratios Calculated fix'!U$429-'Ratios Calculated fix'!U$428)</f>
        <v>0.8116163656279346</v>
      </c>
      <c r="V104" s="22">
        <f>('Ratios Calculated fix'!V104-'Ratios Calculated fix'!V$428)/('Ratios Calculated fix'!V$429-'Ratios Calculated fix'!V$428)</f>
        <v>0.71141805405520797</v>
      </c>
      <c r="W104" s="22">
        <f>('Ratios Calculated fix'!W104-'Ratios Calculated fix'!W$428)/('Ratios Calculated fix'!W$429-'Ratios Calculated fix'!W$428)</f>
        <v>0.82399248161792271</v>
      </c>
      <c r="X104" s="22">
        <f>('Ratios Calculated fix'!X104-'Ratios Calculated fix'!X$428)/('Ratios Calculated fix'!X$429-'Ratios Calculated fix'!X$428)</f>
        <v>0.19326640892647137</v>
      </c>
      <c r="Y104" s="22">
        <f>('Ratios Calculated fix'!Y104-'Ratios Calculated fix'!Y$428)/('Ratios Calculated fix'!Y$429-'Ratios Calculated fix'!Y$428)</f>
        <v>0.48217900180409445</v>
      </c>
      <c r="Z104" s="22">
        <f>('Ratios Calculated fix'!Z104-'Ratios Calculated fix'!Z$428)/('Ratios Calculated fix'!Z$429-'Ratios Calculated fix'!Z$428)</f>
        <v>0.8067335910735286</v>
      </c>
      <c r="AA104" s="22">
        <f>('Ratios Calculated fix'!AA104-'Ratios Calculated fix'!AA$428)/('Ratios Calculated fix'!AA$429-'Ratios Calculated fix'!AA$428)</f>
        <v>0.57510892315395934</v>
      </c>
      <c r="AB104" s="22">
        <f>('Ratios Calculated fix'!AB104-'Ratios Calculated fix'!AB$428)/('Ratios Calculated fix'!AB$429-'Ratios Calculated fix'!AB$428)</f>
        <v>0.82317493701250055</v>
      </c>
      <c r="AC104" s="22">
        <f>('Ratios Calculated fix'!AC104-'Ratios Calculated fix'!AC$428)/('Ratios Calculated fix'!AC$429-'Ratios Calculated fix'!AC$428)</f>
        <v>0.15307447437544405</v>
      </c>
      <c r="AD104" s="22">
        <f>('Ratios Calculated fix'!AD104-'Ratios Calculated fix'!AD$428)/('Ratios Calculated fix'!AD$429-'Ratios Calculated fix'!AD$428)</f>
        <v>0.13280144565289764</v>
      </c>
      <c r="AE104" s="22">
        <f>('Ratios Calculated fix'!AE104-'Ratios Calculated fix'!AE$428)/('Ratios Calculated fix'!AE$429-'Ratios Calculated fix'!AE$428)</f>
        <v>0.20863760191825853</v>
      </c>
      <c r="AF104" s="22">
        <f>('Ratios Calculated fix'!AF104-'Ratios Calculated fix'!AF$428)/('Ratios Calculated fix'!AF$429-'Ratios Calculated fix'!AF$428)</f>
        <v>0.31982956315536898</v>
      </c>
      <c r="AG104" s="22" t="e">
        <f>('Ratios Calculated fix'!AG104-'Ratios Calculated fix'!AG$428)/('Ratios Calculated fix'!AG$429-'Ratios Calculated fix'!AG$428)</f>
        <v>#DIV/0!</v>
      </c>
      <c r="AH104" s="22" t="e">
        <f>('Ratios Calculated fix'!AH104-'Ratios Calculated fix'!AH$428)/('Ratios Calculated fix'!AH$429-'Ratios Calculated fix'!AH$428)</f>
        <v>#DIV/0!</v>
      </c>
      <c r="AI104" s="22">
        <f>('Ratios Calculated fix'!AI104-'Ratios Calculated fix'!AI$428)/('Ratios Calculated fix'!AI$429-'Ratios Calculated fix'!AI$428)</f>
        <v>0.53457182071027098</v>
      </c>
      <c r="AJ104" s="22">
        <f>('Ratios Calculated fix'!AJ104-'Ratios Calculated fix'!AJ$428)/('Ratios Calculated fix'!AJ$429-'Ratios Calculated fix'!AJ$428)</f>
        <v>0.1138630763969163</v>
      </c>
      <c r="AK104" s="22" t="e">
        <f>('Ratios Calculated fix'!AK104-'Ratios Calculated fix'!AK$428)/('Ratios Calculated fix'!AK$429-'Ratios Calculated fix'!AK$428)</f>
        <v>#DIV/0!</v>
      </c>
      <c r="AL104" s="22" t="e">
        <f>('Ratios Calculated fix'!AL104-'Ratios Calculated fix'!AL$428)/('Ratios Calculated fix'!AL$429-'Ratios Calculated fix'!AL$428)</f>
        <v>#DIV/0!</v>
      </c>
      <c r="AM104" s="22">
        <f>('Ratios Calculated fix'!AM104-'Ratios Calculated fix'!AM$428)/('Ratios Calculated fix'!AM$429-'Ratios Calculated fix'!AM$428)</f>
        <v>0.70944617213891914</v>
      </c>
      <c r="AN104" s="22">
        <f>('Ratios Calculated fix'!AN104-'Ratios Calculated fix'!AN$428)/('Ratios Calculated fix'!AN$429-'Ratios Calculated fix'!AN$428)</f>
        <v>0.81137116505826146</v>
      </c>
      <c r="AO104" s="22">
        <f>('Ratios Calculated fix'!AO104-'Ratios Calculated fix'!AO$428)/('Ratios Calculated fix'!AO$429-'Ratios Calculated fix'!AO$428)</f>
        <v>0.24106532477697809</v>
      </c>
      <c r="AP104" s="22">
        <f>('Ratios Calculated fix'!AP104-'Ratios Calculated fix'!AP$428)/('Ratios Calculated fix'!AP$429-'Ratios Calculated fix'!AP$428)</f>
        <v>0.30596649056696951</v>
      </c>
      <c r="AQ104" s="22">
        <f>('Ratios Calculated fix'!AQ104-'Ratios Calculated fix'!AQ$428)/('Ratios Calculated fix'!AQ$429-'Ratios Calculated fix'!AQ$428)</f>
        <v>0.60334953494248733</v>
      </c>
      <c r="AR104" s="22">
        <f>('Ratios Calculated fix'!AR104-'Ratios Calculated fix'!AR$428)/('Ratios Calculated fix'!AR$429-'Ratios Calculated fix'!AR$428)</f>
        <v>0.22227905065620315</v>
      </c>
      <c r="AS104" s="22">
        <f>('Ratios Calculated fix'!AS104-'Ratios Calculated fix'!AS$428)/('Ratios Calculated fix'!AS$429-'Ratios Calculated fix'!AS$428)</f>
        <v>0.36802600207998831</v>
      </c>
      <c r="AT104" s="22">
        <f>('Ratios Calculated fix'!AT104-'Ratios Calculated fix'!AT$428)/('Ratios Calculated fix'!AT$429-'Ratios Calculated fix'!AT$428)</f>
        <v>0.3424297819472425</v>
      </c>
      <c r="AU104" s="22">
        <f>('Ratios Calculated fix'!AU104-'Ratios Calculated fix'!AU$428)/('Ratios Calculated fix'!AU$429-'Ratios Calculated fix'!AU$428)</f>
        <v>0.27086420513158277</v>
      </c>
      <c r="AV104" s="22" t="e">
        <f>('Ratios Calculated fix'!AV104-'Ratios Calculated fix'!AV$428)/('Ratios Calculated fix'!AV$429-'Ratios Calculated fix'!AV$428)</f>
        <v>#DIV/0!</v>
      </c>
      <c r="AW104" s="22" t="e">
        <f>('Ratios Calculated fix'!AW104-'Ratios Calculated fix'!AW$428)/('Ratios Calculated fix'!AW$429-'Ratios Calculated fix'!AW$428)</f>
        <v>#DIV/0!</v>
      </c>
      <c r="AX104" s="22" t="e">
        <f>('Ratios Calculated fix'!AX104-'Ratios Calculated fix'!AX$428)/('Ratios Calculated fix'!AX$429-'Ratios Calculated fix'!AX$428)</f>
        <v>#DIV/0!</v>
      </c>
      <c r="AY104" s="22">
        <f>('Ratios Calculated fix'!AY104-'Ratios Calculated fix'!AY$428)/('Ratios Calculated fix'!AY$429-'Ratios Calculated fix'!AY$428)</f>
        <v>0.74971425251054868</v>
      </c>
      <c r="AZ104" s="22">
        <f>('Ratios Calculated fix'!AZ104-'Ratios Calculated fix'!AZ$428)/('Ratios Calculated fix'!AZ$429-'Ratios Calculated fix'!AZ$428)</f>
        <v>0.77320918612911638</v>
      </c>
      <c r="BA104" s="22">
        <f>('Ratios Calculated fix'!BA104-'Ratios Calculated fix'!BA$428)/('Ratios Calculated fix'!BA$429-'Ratios Calculated fix'!BA$428)</f>
        <v>0.22303423984118323</v>
      </c>
      <c r="BB104" s="22" t="e">
        <f>('Ratios Calculated fix'!BB104-'Ratios Calculated fix'!BB$428)/('Ratios Calculated fix'!BB$429-'Ratios Calculated fix'!BB$428)</f>
        <v>#DIV/0!</v>
      </c>
      <c r="BC104" s="22">
        <f>('Ratios Calculated fix'!BC104-'Ratios Calculated fix'!BC$428)/('Ratios Calculated fix'!BC$429-'Ratios Calculated fix'!BC$428)</f>
        <v>0.13089632323275177</v>
      </c>
    </row>
    <row r="105" spans="1:55" x14ac:dyDescent="0.2">
      <c r="A105" s="3" t="s">
        <v>286</v>
      </c>
      <c r="B105" s="3" t="s">
        <v>287</v>
      </c>
      <c r="C105" s="3" t="s">
        <v>138</v>
      </c>
      <c r="D105" s="3">
        <v>248396</v>
      </c>
      <c r="E105" s="3" t="s">
        <v>16</v>
      </c>
      <c r="F105" s="3">
        <v>2019</v>
      </c>
      <c r="G105" s="3" t="s">
        <v>17</v>
      </c>
      <c r="H105" s="4">
        <v>43830</v>
      </c>
      <c r="I105" s="4">
        <v>43868</v>
      </c>
      <c r="J105" s="4">
        <v>43868</v>
      </c>
      <c r="K105" s="5">
        <v>1870126000</v>
      </c>
      <c r="L105" s="5">
        <v>1882347000</v>
      </c>
      <c r="M105" s="3" t="s">
        <v>288</v>
      </c>
      <c r="N105" s="21">
        <f>('Ratios Calculated fix'!N105-'Ratios Calculated fix'!N$428)/('Ratios Calculated fix'!N$429-'Ratios Calculated fix'!N$428)</f>
        <v>3.8777043286256065E-2</v>
      </c>
      <c r="O105" s="22">
        <f>('Ratios Calculated fix'!O105-'Ratios Calculated fix'!O$428)/('Ratios Calculated fix'!O$429-'Ratios Calculated fix'!O$428)</f>
        <v>3.071534836623387E-2</v>
      </c>
      <c r="P105" s="22">
        <f>('Ratios Calculated fix'!P105-'Ratios Calculated fix'!P$428)/('Ratios Calculated fix'!P$429-'Ratios Calculated fix'!P$428)</f>
        <v>2.2375215029945057E-2</v>
      </c>
      <c r="Q105" s="22">
        <f>('Ratios Calculated fix'!Q105-'Ratios Calculated fix'!Q$428)/('Ratios Calculated fix'!Q$429-'Ratios Calculated fix'!Q$428)</f>
        <v>0.86862759698952619</v>
      </c>
      <c r="R105" s="22">
        <f>('Ratios Calculated fix'!R105-'Ratios Calculated fix'!R$428)/('Ratios Calculated fix'!R$429-'Ratios Calculated fix'!R$428)</f>
        <v>3.8161249644963487E-2</v>
      </c>
      <c r="S105" s="22">
        <f>('Ratios Calculated fix'!S105-'Ratios Calculated fix'!S$428)/('Ratios Calculated fix'!S$429-'Ratios Calculated fix'!S$428)</f>
        <v>2.6007923395486049E-2</v>
      </c>
      <c r="T105" s="22">
        <f>('Ratios Calculated fix'!T105-'Ratios Calculated fix'!T$428)/('Ratios Calculated fix'!T$429-'Ratios Calculated fix'!T$428)</f>
        <v>3.3875166768451134E-2</v>
      </c>
      <c r="U105" s="22">
        <f>('Ratios Calculated fix'!U105-'Ratios Calculated fix'!U$428)/('Ratios Calculated fix'!U$429-'Ratios Calculated fix'!U$428)</f>
        <v>0.80798077012792324</v>
      </c>
      <c r="V105" s="22">
        <f>('Ratios Calculated fix'!V105-'Ratios Calculated fix'!V$428)/('Ratios Calculated fix'!V$429-'Ratios Calculated fix'!V$428)</f>
        <v>0.70899526772666099</v>
      </c>
      <c r="W105" s="22">
        <f>('Ratios Calculated fix'!W105-'Ratios Calculated fix'!W$428)/('Ratios Calculated fix'!W$429-'Ratios Calculated fix'!W$428)</f>
        <v>0.82018358639954969</v>
      </c>
      <c r="X105" s="22">
        <f>('Ratios Calculated fix'!X105-'Ratios Calculated fix'!X$428)/('Ratios Calculated fix'!X$429-'Ratios Calculated fix'!X$428)</f>
        <v>0.10050298426371675</v>
      </c>
      <c r="Y105" s="22">
        <f>('Ratios Calculated fix'!Y105-'Ratios Calculated fix'!Y$428)/('Ratios Calculated fix'!Y$429-'Ratios Calculated fix'!Y$428)</f>
        <v>0.48781447280070556</v>
      </c>
      <c r="Z105" s="22">
        <f>('Ratios Calculated fix'!Z105-'Ratios Calculated fix'!Z$428)/('Ratios Calculated fix'!Z$429-'Ratios Calculated fix'!Z$428)</f>
        <v>0.89949701573628327</v>
      </c>
      <c r="AA105" s="22">
        <f>('Ratios Calculated fix'!AA105-'Ratios Calculated fix'!AA$428)/('Ratios Calculated fix'!AA$429-'Ratios Calculated fix'!AA$428)</f>
        <v>3.0154370762293714E-2</v>
      </c>
      <c r="AB105" s="22">
        <f>('Ratios Calculated fix'!AB105-'Ratios Calculated fix'!AB$428)/('Ratios Calculated fix'!AB$429-'Ratios Calculated fix'!AB$428)</f>
        <v>0.91954821156730338</v>
      </c>
      <c r="AC105" s="22">
        <f>('Ratios Calculated fix'!AC105-'Ratios Calculated fix'!AC$428)/('Ratios Calculated fix'!AC$429-'Ratios Calculated fix'!AC$428)</f>
        <v>0.25294000500571895</v>
      </c>
      <c r="AD105" s="22">
        <f>('Ratios Calculated fix'!AD105-'Ratios Calculated fix'!AD$428)/('Ratios Calculated fix'!AD$429-'Ratios Calculated fix'!AD$428)</f>
        <v>0.29611388125864735</v>
      </c>
      <c r="AE105" s="22">
        <f>('Ratios Calculated fix'!AE105-'Ratios Calculated fix'!AE$428)/('Ratios Calculated fix'!AE$429-'Ratios Calculated fix'!AE$428)</f>
        <v>0.15173558836335563</v>
      </c>
      <c r="AF105" s="22">
        <f>('Ratios Calculated fix'!AF105-'Ratios Calculated fix'!AF$428)/('Ratios Calculated fix'!AF$429-'Ratios Calculated fix'!AF$428)</f>
        <v>0.31771222463926685</v>
      </c>
      <c r="AG105" s="22" t="e">
        <f>('Ratios Calculated fix'!AG105-'Ratios Calculated fix'!AG$428)/('Ratios Calculated fix'!AG$429-'Ratios Calculated fix'!AG$428)</f>
        <v>#DIV/0!</v>
      </c>
      <c r="AH105" s="22" t="e">
        <f>('Ratios Calculated fix'!AH105-'Ratios Calculated fix'!AH$428)/('Ratios Calculated fix'!AH$429-'Ratios Calculated fix'!AH$428)</f>
        <v>#DIV/0!</v>
      </c>
      <c r="AI105" s="22">
        <f>('Ratios Calculated fix'!AI105-'Ratios Calculated fix'!AI$428)/('Ratios Calculated fix'!AI$429-'Ratios Calculated fix'!AI$428)</f>
        <v>0.53094424671819784</v>
      </c>
      <c r="AJ105" s="22">
        <f>('Ratios Calculated fix'!AJ105-'Ratios Calculated fix'!AJ$428)/('Ratios Calculated fix'!AJ$429-'Ratios Calculated fix'!AJ$428)</f>
        <v>0.24944676556160625</v>
      </c>
      <c r="AK105" s="22" t="e">
        <f>('Ratios Calculated fix'!AK105-'Ratios Calculated fix'!AK$428)/('Ratios Calculated fix'!AK$429-'Ratios Calculated fix'!AK$428)</f>
        <v>#DIV/0!</v>
      </c>
      <c r="AL105" s="22" t="e">
        <f>('Ratios Calculated fix'!AL105-'Ratios Calculated fix'!AL$428)/('Ratios Calculated fix'!AL$429-'Ratios Calculated fix'!AL$428)</f>
        <v>#DIV/0!</v>
      </c>
      <c r="AM105" s="22">
        <f>('Ratios Calculated fix'!AM105-'Ratios Calculated fix'!AM$428)/('Ratios Calculated fix'!AM$429-'Ratios Calculated fix'!AM$428)</f>
        <v>0.70725036894513493</v>
      </c>
      <c r="AN105" s="22">
        <f>('Ratios Calculated fix'!AN105-'Ratios Calculated fix'!AN$428)/('Ratios Calculated fix'!AN$429-'Ratios Calculated fix'!AN$428)</f>
        <v>0.80508028312047109</v>
      </c>
      <c r="AO105" s="22">
        <f>('Ratios Calculated fix'!AO105-'Ratios Calculated fix'!AO$428)/('Ratios Calculated fix'!AO$429-'Ratios Calculated fix'!AO$428)</f>
        <v>0.11601186264861499</v>
      </c>
      <c r="AP105" s="22">
        <f>('Ratios Calculated fix'!AP105-'Ratios Calculated fix'!AP$428)/('Ratios Calculated fix'!AP$429-'Ratios Calculated fix'!AP$428)</f>
        <v>0.40810920227752417</v>
      </c>
      <c r="AQ105" s="22">
        <f>('Ratios Calculated fix'!AQ105-'Ratios Calculated fix'!AQ$428)/('Ratios Calculated fix'!AQ$429-'Ratios Calculated fix'!AQ$428)</f>
        <v>0.58193904197228075</v>
      </c>
      <c r="AR105" s="22">
        <f>('Ratios Calculated fix'!AR105-'Ratios Calculated fix'!AR$428)/('Ratios Calculated fix'!AR$429-'Ratios Calculated fix'!AR$428)</f>
        <v>0.38932348670971006</v>
      </c>
      <c r="AS105" s="22">
        <f>('Ratios Calculated fix'!AS105-'Ratios Calculated fix'!AS$428)/('Ratios Calculated fix'!AS$429-'Ratios Calculated fix'!AS$428)</f>
        <v>0.33197648087910059</v>
      </c>
      <c r="AT105" s="22">
        <f>('Ratios Calculated fix'!AT105-'Ratios Calculated fix'!AT$428)/('Ratios Calculated fix'!AT$429-'Ratios Calculated fix'!AT$428)</f>
        <v>0.45040190980776856</v>
      </c>
      <c r="AU105" s="22">
        <f>('Ratios Calculated fix'!AU105-'Ratios Calculated fix'!AU$428)/('Ratios Calculated fix'!AU$429-'Ratios Calculated fix'!AU$428)</f>
        <v>0.32242773455987456</v>
      </c>
      <c r="AV105" s="22" t="e">
        <f>('Ratios Calculated fix'!AV105-'Ratios Calculated fix'!AV$428)/('Ratios Calculated fix'!AV$429-'Ratios Calculated fix'!AV$428)</f>
        <v>#DIV/0!</v>
      </c>
      <c r="AW105" s="22" t="e">
        <f>('Ratios Calculated fix'!AW105-'Ratios Calculated fix'!AW$428)/('Ratios Calculated fix'!AW$429-'Ratios Calculated fix'!AW$428)</f>
        <v>#DIV/0!</v>
      </c>
      <c r="AX105" s="22" t="e">
        <f>('Ratios Calculated fix'!AX105-'Ratios Calculated fix'!AX$428)/('Ratios Calculated fix'!AX$429-'Ratios Calculated fix'!AX$428)</f>
        <v>#DIV/0!</v>
      </c>
      <c r="AY105" s="22">
        <f>('Ratios Calculated fix'!AY105-'Ratios Calculated fix'!AY$428)/('Ratios Calculated fix'!AY$429-'Ratios Calculated fix'!AY$428)</f>
        <v>0.74495735956289622</v>
      </c>
      <c r="AZ105" s="22">
        <f>('Ratios Calculated fix'!AZ105-'Ratios Calculated fix'!AZ$428)/('Ratios Calculated fix'!AZ$429-'Ratios Calculated fix'!AZ$428)</f>
        <v>0.76816678887260925</v>
      </c>
      <c r="BA105" s="22">
        <f>('Ratios Calculated fix'!BA105-'Ratios Calculated fix'!BA$428)/('Ratios Calculated fix'!BA$429-'Ratios Calculated fix'!BA$428)</f>
        <v>0.22819340734542276</v>
      </c>
      <c r="BB105" s="22" t="e">
        <f>('Ratios Calculated fix'!BB105-'Ratios Calculated fix'!BB$428)/('Ratios Calculated fix'!BB$429-'Ratios Calculated fix'!BB$428)</f>
        <v>#DIV/0!</v>
      </c>
      <c r="BC105" s="22">
        <f>('Ratios Calculated fix'!BC105-'Ratios Calculated fix'!BC$428)/('Ratios Calculated fix'!BC$429-'Ratios Calculated fix'!BC$428)</f>
        <v>6.5190824900788688E-2</v>
      </c>
    </row>
    <row r="106" spans="1:55" x14ac:dyDescent="0.2">
      <c r="A106" s="3" t="s">
        <v>325</v>
      </c>
      <c r="B106" s="3" t="s">
        <v>326</v>
      </c>
      <c r="C106" s="3" t="s">
        <v>138</v>
      </c>
      <c r="D106" s="3">
        <v>378119</v>
      </c>
      <c r="E106" s="3" t="s">
        <v>16</v>
      </c>
      <c r="F106" s="3">
        <v>2019</v>
      </c>
      <c r="G106" s="3" t="s">
        <v>17</v>
      </c>
      <c r="H106" s="4">
        <v>43830</v>
      </c>
      <c r="I106" s="4">
        <v>43880</v>
      </c>
      <c r="J106" s="4">
        <v>43880</v>
      </c>
      <c r="K106" s="5">
        <v>198155000</v>
      </c>
      <c r="L106" s="5">
        <v>198149000</v>
      </c>
      <c r="M106" s="3" t="s">
        <v>327</v>
      </c>
      <c r="N106" s="21">
        <f>('Ratios Calculated fix'!N106-'Ratios Calculated fix'!N$428)/('Ratios Calculated fix'!N$429-'Ratios Calculated fix'!N$428)</f>
        <v>3.236750496239222E-2</v>
      </c>
      <c r="O106" s="22">
        <f>('Ratios Calculated fix'!O106-'Ratios Calculated fix'!O$428)/('Ratios Calculated fix'!O$429-'Ratios Calculated fix'!O$428)</f>
        <v>3.1439265509500214E-2</v>
      </c>
      <c r="P106" s="22">
        <f>('Ratios Calculated fix'!P106-'Ratios Calculated fix'!P$428)/('Ratios Calculated fix'!P$429-'Ratios Calculated fix'!P$428)</f>
        <v>6.1149473552394411E-3</v>
      </c>
      <c r="Q106" s="22">
        <f>('Ratios Calculated fix'!Q106-'Ratios Calculated fix'!Q$428)/('Ratios Calculated fix'!Q$429-'Ratios Calculated fix'!Q$428)</f>
        <v>0.86821165708551762</v>
      </c>
      <c r="R106" s="22">
        <f>('Ratios Calculated fix'!R106-'Ratios Calculated fix'!R$428)/('Ratios Calculated fix'!R$429-'Ratios Calculated fix'!R$428)</f>
        <v>5.3717095189375147E-2</v>
      </c>
      <c r="S106" s="22">
        <f>('Ratios Calculated fix'!S106-'Ratios Calculated fix'!S$428)/('Ratios Calculated fix'!S$429-'Ratios Calculated fix'!S$428)</f>
        <v>0</v>
      </c>
      <c r="T106" s="22">
        <f>('Ratios Calculated fix'!T106-'Ratios Calculated fix'!T$428)/('Ratios Calculated fix'!T$429-'Ratios Calculated fix'!T$428)</f>
        <v>5.4289673950567947E-2</v>
      </c>
      <c r="U106" s="22">
        <f>('Ratios Calculated fix'!U106-'Ratios Calculated fix'!U$428)/('Ratios Calculated fix'!U$429-'Ratios Calculated fix'!U$428)</f>
        <v>0.80812439511698853</v>
      </c>
      <c r="V106" s="22">
        <f>('Ratios Calculated fix'!V106-'Ratios Calculated fix'!V$428)/('Ratios Calculated fix'!V$429-'Ratios Calculated fix'!V$428)</f>
        <v>0.70833495319453676</v>
      </c>
      <c r="W106" s="22">
        <f>('Ratios Calculated fix'!W106-'Ratios Calculated fix'!W$428)/('Ratios Calculated fix'!W$429-'Ratios Calculated fix'!W$428)</f>
        <v>0.82045069289588213</v>
      </c>
      <c r="X106" s="22">
        <f>('Ratios Calculated fix'!X106-'Ratios Calculated fix'!X$428)/('Ratios Calculated fix'!X$429-'Ratios Calculated fix'!X$428)</f>
        <v>3.3926790025837199E-2</v>
      </c>
      <c r="Y106" s="22">
        <f>('Ratios Calculated fix'!Y106-'Ratios Calculated fix'!Y$428)/('Ratios Calculated fix'!Y$429-'Ratios Calculated fix'!Y$428)</f>
        <v>0.511235434606648</v>
      </c>
      <c r="Z106" s="22">
        <f>('Ratios Calculated fix'!Z106-'Ratios Calculated fix'!Z$428)/('Ratios Calculated fix'!Z$429-'Ratios Calculated fix'!Z$428)</f>
        <v>0.96607320997416279</v>
      </c>
      <c r="AA106" s="22">
        <f>('Ratios Calculated fix'!AA106-'Ratios Calculated fix'!AA$428)/('Ratios Calculated fix'!AA$429-'Ratios Calculated fix'!AA$428)</f>
        <v>0.12434209855410887</v>
      </c>
      <c r="AB106" s="22">
        <f>('Ratios Calculated fix'!AB106-'Ratios Calculated fix'!AB$428)/('Ratios Calculated fix'!AB$429-'Ratios Calculated fix'!AB$428)</f>
        <v>0.95158148813990195</v>
      </c>
      <c r="AC106" s="22">
        <f>('Ratios Calculated fix'!AC106-'Ratios Calculated fix'!AC$428)/('Ratios Calculated fix'!AC$429-'Ratios Calculated fix'!AC$428)</f>
        <v>0.8394840518151534</v>
      </c>
      <c r="AD106" s="22">
        <f>('Ratios Calculated fix'!AD106-'Ratios Calculated fix'!AD$428)/('Ratios Calculated fix'!AD$429-'Ratios Calculated fix'!AD$428)</f>
        <v>0.72660283743406762</v>
      </c>
      <c r="AE106" s="22">
        <f>('Ratios Calculated fix'!AE106-'Ratios Calculated fix'!AE$428)/('Ratios Calculated fix'!AE$429-'Ratios Calculated fix'!AE$428)</f>
        <v>0.38752272136853988</v>
      </c>
      <c r="AF106" s="22">
        <f>('Ratios Calculated fix'!AF106-'Ratios Calculated fix'!AF$428)/('Ratios Calculated fix'!AF$429-'Ratios Calculated fix'!AF$428)</f>
        <v>0.24279443450187602</v>
      </c>
      <c r="AG106" s="22" t="e">
        <f>('Ratios Calculated fix'!AG106-'Ratios Calculated fix'!AG$428)/('Ratios Calculated fix'!AG$429-'Ratios Calculated fix'!AG$428)</f>
        <v>#DIV/0!</v>
      </c>
      <c r="AH106" s="22" t="e">
        <f>('Ratios Calculated fix'!AH106-'Ratios Calculated fix'!AH$428)/('Ratios Calculated fix'!AH$429-'Ratios Calculated fix'!AH$428)</f>
        <v>#DIV/0!</v>
      </c>
      <c r="AI106" s="22">
        <f>('Ratios Calculated fix'!AI106-'Ratios Calculated fix'!AI$428)/('Ratios Calculated fix'!AI$429-'Ratios Calculated fix'!AI$428)</f>
        <v>0.54524872996219254</v>
      </c>
      <c r="AJ106" s="22">
        <f>('Ratios Calculated fix'!AJ106-'Ratios Calculated fix'!AJ$428)/('Ratios Calculated fix'!AJ$429-'Ratios Calculated fix'!AJ$428)</f>
        <v>0.48497666020037666</v>
      </c>
      <c r="AK106" s="22" t="e">
        <f>('Ratios Calculated fix'!AK106-'Ratios Calculated fix'!AK$428)/('Ratios Calculated fix'!AK$429-'Ratios Calculated fix'!AK$428)</f>
        <v>#DIV/0!</v>
      </c>
      <c r="AL106" s="22" t="e">
        <f>('Ratios Calculated fix'!AL106-'Ratios Calculated fix'!AL$428)/('Ratios Calculated fix'!AL$429-'Ratios Calculated fix'!AL$428)</f>
        <v>#DIV/0!</v>
      </c>
      <c r="AM106" s="22">
        <f>('Ratios Calculated fix'!AM106-'Ratios Calculated fix'!AM$428)/('Ratios Calculated fix'!AM$429-'Ratios Calculated fix'!AM$428)</f>
        <v>0.7056734248982085</v>
      </c>
      <c r="AN106" s="22">
        <f>('Ratios Calculated fix'!AN106-'Ratios Calculated fix'!AN$428)/('Ratios Calculated fix'!AN$429-'Ratios Calculated fix'!AN$428)</f>
        <v>0.8036206283011299</v>
      </c>
      <c r="AO106" s="22">
        <f>('Ratios Calculated fix'!AO106-'Ratios Calculated fix'!AO$428)/('Ratios Calculated fix'!AO$429-'Ratios Calculated fix'!AO$428)</f>
        <v>2.6759284813299797E-2</v>
      </c>
      <c r="AP106" s="22">
        <f>('Ratios Calculated fix'!AP106-'Ratios Calculated fix'!AP$428)/('Ratios Calculated fix'!AP$429-'Ratios Calculated fix'!AP$428)</f>
        <v>0.33686771949464916</v>
      </c>
      <c r="AQ106" s="22">
        <f>('Ratios Calculated fix'!AQ106-'Ratios Calculated fix'!AQ$428)/('Ratios Calculated fix'!AQ$429-'Ratios Calculated fix'!AQ$428)</f>
        <v>0.53201713848705057</v>
      </c>
      <c r="AR106" s="22">
        <f>('Ratios Calculated fix'!AR106-'Ratios Calculated fix'!AR$428)/('Ratios Calculated fix'!AR$429-'Ratios Calculated fix'!AR$428)</f>
        <v>0.87498897537183529</v>
      </c>
      <c r="AS106" s="22">
        <f>('Ratios Calculated fix'!AS106-'Ratios Calculated fix'!AS$428)/('Ratios Calculated fix'!AS$429-'Ratios Calculated fix'!AS$428)</f>
        <v>0.32316787022094728</v>
      </c>
      <c r="AT106" s="22">
        <f>('Ratios Calculated fix'!AT106-'Ratios Calculated fix'!AT$428)/('Ratios Calculated fix'!AT$429-'Ratios Calculated fix'!AT$428)</f>
        <v>0.44970086345267157</v>
      </c>
      <c r="AU106" s="22">
        <f>('Ratios Calculated fix'!AU106-'Ratios Calculated fix'!AU$428)/('Ratios Calculated fix'!AU$429-'Ratios Calculated fix'!AU$428)</f>
        <v>0.33662088899991727</v>
      </c>
      <c r="AV106" s="22" t="e">
        <f>('Ratios Calculated fix'!AV106-'Ratios Calculated fix'!AV$428)/('Ratios Calculated fix'!AV$429-'Ratios Calculated fix'!AV$428)</f>
        <v>#DIV/0!</v>
      </c>
      <c r="AW106" s="22" t="e">
        <f>('Ratios Calculated fix'!AW106-'Ratios Calculated fix'!AW$428)/('Ratios Calculated fix'!AW$429-'Ratios Calculated fix'!AW$428)</f>
        <v>#DIV/0!</v>
      </c>
      <c r="AX106" s="22" t="e">
        <f>('Ratios Calculated fix'!AX106-'Ratios Calculated fix'!AX$428)/('Ratios Calculated fix'!AX$429-'Ratios Calculated fix'!AX$428)</f>
        <v>#DIV/0!</v>
      </c>
      <c r="AY106" s="22">
        <f>('Ratios Calculated fix'!AY106-'Ratios Calculated fix'!AY$428)/('Ratios Calculated fix'!AY$429-'Ratios Calculated fix'!AY$428)</f>
        <v>0.74537126965266221</v>
      </c>
      <c r="AZ106" s="22">
        <f>('Ratios Calculated fix'!AZ106-'Ratios Calculated fix'!AZ$428)/('Ratios Calculated fix'!AZ$429-'Ratios Calculated fix'!AZ$428)</f>
        <v>0.76884441216696353</v>
      </c>
      <c r="BA106" s="22">
        <f>('Ratios Calculated fix'!BA106-'Ratios Calculated fix'!BA$428)/('Ratios Calculated fix'!BA$429-'Ratios Calculated fix'!BA$428)</f>
        <v>0.21964223687567044</v>
      </c>
      <c r="BB106" s="22" t="e">
        <f>('Ratios Calculated fix'!BB106-'Ratios Calculated fix'!BB$428)/('Ratios Calculated fix'!BB$429-'Ratios Calculated fix'!BB$428)</f>
        <v>#DIV/0!</v>
      </c>
      <c r="BC106" s="22">
        <f>('Ratios Calculated fix'!BC106-'Ratios Calculated fix'!BC$428)/('Ratios Calculated fix'!BC$429-'Ratios Calculated fix'!BC$428)</f>
        <v>0.10206188686470528</v>
      </c>
    </row>
    <row r="107" spans="1:55" x14ac:dyDescent="0.2">
      <c r="A107" s="3" t="s">
        <v>397</v>
      </c>
      <c r="B107" s="3" t="s">
        <v>398</v>
      </c>
      <c r="C107" s="3" t="s">
        <v>52</v>
      </c>
      <c r="D107" s="3">
        <v>189087</v>
      </c>
      <c r="E107" s="3" t="s">
        <v>16</v>
      </c>
      <c r="F107" s="3">
        <v>2019</v>
      </c>
      <c r="G107" s="3" t="s">
        <v>17</v>
      </c>
      <c r="H107" s="4">
        <v>43830</v>
      </c>
      <c r="I107" s="4">
        <v>43889</v>
      </c>
      <c r="J107" s="4">
        <v>43889</v>
      </c>
      <c r="K107" s="5">
        <v>826600000</v>
      </c>
      <c r="L107" s="5">
        <v>826900000</v>
      </c>
      <c r="M107" s="3" t="s">
        <v>399</v>
      </c>
      <c r="N107" s="21">
        <f>('Ratios Calculated fix'!N107-'Ratios Calculated fix'!N$428)/('Ratios Calculated fix'!N$429-'Ratios Calculated fix'!N$428)</f>
        <v>2.2126490027363031E-2</v>
      </c>
      <c r="O107" s="22">
        <f>('Ratios Calculated fix'!O107-'Ratios Calculated fix'!O$428)/('Ratios Calculated fix'!O$429-'Ratios Calculated fix'!O$428)</f>
        <v>1.5716435776296347E-2</v>
      </c>
      <c r="P107" s="22">
        <f>('Ratios Calculated fix'!P107-'Ratios Calculated fix'!P$428)/('Ratios Calculated fix'!P$429-'Ratios Calculated fix'!P$428)</f>
        <v>1.7245570127294226E-3</v>
      </c>
      <c r="Q107" s="22">
        <f>('Ratios Calculated fix'!Q107-'Ratios Calculated fix'!Q$428)/('Ratios Calculated fix'!Q$429-'Ratios Calculated fix'!Q$428)</f>
        <v>0.87103826166561626</v>
      </c>
      <c r="R107" s="22">
        <f>('Ratios Calculated fix'!R107-'Ratios Calculated fix'!R$428)/('Ratios Calculated fix'!R$429-'Ratios Calculated fix'!R$428)</f>
        <v>0.12261300255841373</v>
      </c>
      <c r="S107" s="22">
        <f>('Ratios Calculated fix'!S107-'Ratios Calculated fix'!S$428)/('Ratios Calculated fix'!S$429-'Ratios Calculated fix'!S$428)</f>
        <v>7.381079296448545E-2</v>
      </c>
      <c r="T107" s="22">
        <f>('Ratios Calculated fix'!T107-'Ratios Calculated fix'!T$428)/('Ratios Calculated fix'!T$429-'Ratios Calculated fix'!T$428)</f>
        <v>0.1106015912278001</v>
      </c>
      <c r="U107" s="22">
        <f>('Ratios Calculated fix'!U107-'Ratios Calculated fix'!U$428)/('Ratios Calculated fix'!U$429-'Ratios Calculated fix'!U$428)</f>
        <v>0.8116154291452361</v>
      </c>
      <c r="V107" s="22">
        <f>('Ratios Calculated fix'!V107-'Ratios Calculated fix'!V$428)/('Ratios Calculated fix'!V$429-'Ratios Calculated fix'!V$428)</f>
        <v>0.71183132008299199</v>
      </c>
      <c r="W107" s="22">
        <f>('Ratios Calculated fix'!W107-'Ratios Calculated fix'!W$428)/('Ratios Calculated fix'!W$429-'Ratios Calculated fix'!W$428)</f>
        <v>0.82392764805742957</v>
      </c>
      <c r="X107" s="22">
        <f>('Ratios Calculated fix'!X107-'Ratios Calculated fix'!X$428)/('Ratios Calculated fix'!X$429-'Ratios Calculated fix'!X$428)</f>
        <v>4.7805838371323385E-2</v>
      </c>
      <c r="Y107" s="22">
        <f>('Ratios Calculated fix'!Y107-'Ratios Calculated fix'!Y$428)/('Ratios Calculated fix'!Y$429-'Ratios Calculated fix'!Y$428)</f>
        <v>0.44871171095717044</v>
      </c>
      <c r="Z107" s="22">
        <f>('Ratios Calculated fix'!Z107-'Ratios Calculated fix'!Z$428)/('Ratios Calculated fix'!Z$429-'Ratios Calculated fix'!Z$428)</f>
        <v>0.95219416162867643</v>
      </c>
      <c r="AA107" s="22">
        <f>('Ratios Calculated fix'!AA107-'Ratios Calculated fix'!AA$428)/('Ratios Calculated fix'!AA$429-'Ratios Calculated fix'!AA$428)</f>
        <v>0.13822628556987401</v>
      </c>
      <c r="AB107" s="22">
        <f>('Ratios Calculated fix'!AB107-'Ratios Calculated fix'!AB$428)/('Ratios Calculated fix'!AB$429-'Ratios Calculated fix'!AB$428)</f>
        <v>0.83490485598076181</v>
      </c>
      <c r="AC107" s="22">
        <f>('Ratios Calculated fix'!AC107-'Ratios Calculated fix'!AC$428)/('Ratios Calculated fix'!AC$429-'Ratios Calculated fix'!AC$428)</f>
        <v>0.71660812022873543</v>
      </c>
      <c r="AD107" s="22">
        <f>('Ratios Calculated fix'!AD107-'Ratios Calculated fix'!AD$428)/('Ratios Calculated fix'!AD$429-'Ratios Calculated fix'!AD$428)</f>
        <v>0.48819322277248539</v>
      </c>
      <c r="AE107" s="22">
        <f>('Ratios Calculated fix'!AE107-'Ratios Calculated fix'!AE$428)/('Ratios Calculated fix'!AE$429-'Ratios Calculated fix'!AE$428)</f>
        <v>0.42703052982422723</v>
      </c>
      <c r="AF107" s="22">
        <f>('Ratios Calculated fix'!AF107-'Ratios Calculated fix'!AF$428)/('Ratios Calculated fix'!AF$429-'Ratios Calculated fix'!AF$428)</f>
        <v>0.34392819627712368</v>
      </c>
      <c r="AG107" s="22" t="e">
        <f>('Ratios Calculated fix'!AG107-'Ratios Calculated fix'!AG$428)/('Ratios Calculated fix'!AG$429-'Ratios Calculated fix'!AG$428)</f>
        <v>#DIV/0!</v>
      </c>
      <c r="AH107" s="22" t="e">
        <f>('Ratios Calculated fix'!AH107-'Ratios Calculated fix'!AH$428)/('Ratios Calculated fix'!AH$429-'Ratios Calculated fix'!AH$428)</f>
        <v>#DIV/0!</v>
      </c>
      <c r="AI107" s="22">
        <f>('Ratios Calculated fix'!AI107-'Ratios Calculated fix'!AI$428)/('Ratios Calculated fix'!AI$429-'Ratios Calculated fix'!AI$428)</f>
        <v>0.54960502758917373</v>
      </c>
      <c r="AJ107" s="22">
        <f>('Ratios Calculated fix'!AJ107-'Ratios Calculated fix'!AJ$428)/('Ratios Calculated fix'!AJ$429-'Ratios Calculated fix'!AJ$428)</f>
        <v>0.16244823819807111</v>
      </c>
      <c r="AK107" s="22" t="e">
        <f>('Ratios Calculated fix'!AK107-'Ratios Calculated fix'!AK$428)/('Ratios Calculated fix'!AK$429-'Ratios Calculated fix'!AK$428)</f>
        <v>#DIV/0!</v>
      </c>
      <c r="AL107" s="22" t="e">
        <f>('Ratios Calculated fix'!AL107-'Ratios Calculated fix'!AL$428)/('Ratios Calculated fix'!AL$429-'Ratios Calculated fix'!AL$428)</f>
        <v>#DIV/0!</v>
      </c>
      <c r="AM107" s="22">
        <f>('Ratios Calculated fix'!AM107-'Ratios Calculated fix'!AM$428)/('Ratios Calculated fix'!AM$429-'Ratios Calculated fix'!AM$428)</f>
        <v>0.70777174363767614</v>
      </c>
      <c r="AN107" s="22">
        <f>('Ratios Calculated fix'!AN107-'Ratios Calculated fix'!AN$428)/('Ratios Calculated fix'!AN$429-'Ratios Calculated fix'!AN$428)</f>
        <v>0.8040941601209497</v>
      </c>
      <c r="AO107" s="22">
        <f>('Ratios Calculated fix'!AO107-'Ratios Calculated fix'!AO$428)/('Ratios Calculated fix'!AO$429-'Ratios Calculated fix'!AO$428)</f>
        <v>2.0995323671645461E-2</v>
      </c>
      <c r="AP107" s="22">
        <f>('Ratios Calculated fix'!AP107-'Ratios Calculated fix'!AP$428)/('Ratios Calculated fix'!AP$429-'Ratios Calculated fix'!AP$428)</f>
        <v>0.35679107726891923</v>
      </c>
      <c r="AQ107" s="22">
        <f>('Ratios Calculated fix'!AQ107-'Ratios Calculated fix'!AQ$428)/('Ratios Calculated fix'!AQ$429-'Ratios Calculated fix'!AQ$428)</f>
        <v>0.5828741594975807</v>
      </c>
      <c r="AR107" s="22">
        <f>('Ratios Calculated fix'!AR107-'Ratios Calculated fix'!AR$428)/('Ratios Calculated fix'!AR$429-'Ratios Calculated fix'!AR$428)</f>
        <v>0.52587246235464336</v>
      </c>
      <c r="AS107" s="22">
        <f>('Ratios Calculated fix'!AS107-'Ratios Calculated fix'!AS$428)/('Ratios Calculated fix'!AS$429-'Ratios Calculated fix'!AS$428)</f>
        <v>0.36411903325158118</v>
      </c>
      <c r="AT107" s="22">
        <f>('Ratios Calculated fix'!AT107-'Ratios Calculated fix'!AT$428)/('Ratios Calculated fix'!AT$429-'Ratios Calculated fix'!AT$428)</f>
        <v>0.32804215677316229</v>
      </c>
      <c r="AU107" s="22">
        <f>('Ratios Calculated fix'!AU107-'Ratios Calculated fix'!AU$428)/('Ratios Calculated fix'!AU$429-'Ratios Calculated fix'!AU$428)</f>
        <v>0.2562000480533117</v>
      </c>
      <c r="AV107" s="22" t="e">
        <f>('Ratios Calculated fix'!AV107-'Ratios Calculated fix'!AV$428)/('Ratios Calculated fix'!AV$429-'Ratios Calculated fix'!AV$428)</f>
        <v>#DIV/0!</v>
      </c>
      <c r="AW107" s="22" t="e">
        <f>('Ratios Calculated fix'!AW107-'Ratios Calculated fix'!AW$428)/('Ratios Calculated fix'!AW$429-'Ratios Calculated fix'!AW$428)</f>
        <v>#DIV/0!</v>
      </c>
      <c r="AX107" s="22" t="e">
        <f>('Ratios Calculated fix'!AX107-'Ratios Calculated fix'!AX$428)/('Ratios Calculated fix'!AX$429-'Ratios Calculated fix'!AX$428)</f>
        <v>#DIV/0!</v>
      </c>
      <c r="AY107" s="22">
        <f>('Ratios Calculated fix'!AY107-'Ratios Calculated fix'!AY$428)/('Ratios Calculated fix'!AY$429-'Ratios Calculated fix'!AY$428)</f>
        <v>0.74955392734171189</v>
      </c>
      <c r="AZ107" s="22">
        <f>('Ratios Calculated fix'!AZ107-'Ratios Calculated fix'!AZ$428)/('Ratios Calculated fix'!AZ$429-'Ratios Calculated fix'!AZ$428)</f>
        <v>0.77373732466907275</v>
      </c>
      <c r="BA107" s="22">
        <f>('Ratios Calculated fix'!BA107-'Ratios Calculated fix'!BA$428)/('Ratios Calculated fix'!BA$429-'Ratios Calculated fix'!BA$428)</f>
        <v>0.22174088490120733</v>
      </c>
      <c r="BB107" s="22" t="e">
        <f>('Ratios Calculated fix'!BB107-'Ratios Calculated fix'!BB$428)/('Ratios Calculated fix'!BB$429-'Ratios Calculated fix'!BB$428)</f>
        <v>#DIV/0!</v>
      </c>
      <c r="BC107" s="22">
        <f>('Ratios Calculated fix'!BC107-'Ratios Calculated fix'!BC$428)/('Ratios Calculated fix'!BC$429-'Ratios Calculated fix'!BC$428)</f>
        <v>0.10414449613551841</v>
      </c>
    </row>
    <row r="108" spans="1:55" x14ac:dyDescent="0.2">
      <c r="A108" s="3" t="s">
        <v>373</v>
      </c>
      <c r="B108" s="3" t="s">
        <v>374</v>
      </c>
      <c r="C108" s="3" t="s">
        <v>15</v>
      </c>
      <c r="D108" s="3">
        <v>231789</v>
      </c>
      <c r="E108" s="3" t="s">
        <v>16</v>
      </c>
      <c r="F108" s="3">
        <v>2019</v>
      </c>
      <c r="G108" s="3" t="s">
        <v>17</v>
      </c>
      <c r="H108" s="4">
        <v>43830</v>
      </c>
      <c r="I108" s="4">
        <v>43874</v>
      </c>
      <c r="J108" s="4">
        <v>43874</v>
      </c>
      <c r="K108" s="5">
        <v>643000000</v>
      </c>
      <c r="L108" s="5">
        <v>645000000</v>
      </c>
      <c r="M108" s="3" t="s">
        <v>375</v>
      </c>
      <c r="N108" s="21">
        <f>('Ratios Calculated fix'!N108-'Ratios Calculated fix'!N$428)/('Ratios Calculated fix'!N$429-'Ratios Calculated fix'!N$428)</f>
        <v>1.465649343789281E-2</v>
      </c>
      <c r="O108" s="22">
        <f>('Ratios Calculated fix'!O108-'Ratios Calculated fix'!O$428)/('Ratios Calculated fix'!O$429-'Ratios Calculated fix'!O$428)</f>
        <v>1.239197325924626E-2</v>
      </c>
      <c r="P108" s="22">
        <f>('Ratios Calculated fix'!P108-'Ratios Calculated fix'!P$428)/('Ratios Calculated fix'!P$429-'Ratios Calculated fix'!P$428)</f>
        <v>1.4728847840851657E-2</v>
      </c>
      <c r="Q108" s="22">
        <f>('Ratios Calculated fix'!Q108-'Ratios Calculated fix'!Q$428)/('Ratios Calculated fix'!Q$429-'Ratios Calculated fix'!Q$428)</f>
        <v>0.8729987040928131</v>
      </c>
      <c r="R108" s="22">
        <f>('Ratios Calculated fix'!R108-'Ratios Calculated fix'!R$428)/('Ratios Calculated fix'!R$429-'Ratios Calculated fix'!R$428)</f>
        <v>9.3649496788199574E-2</v>
      </c>
      <c r="S108" s="22">
        <f>('Ratios Calculated fix'!S108-'Ratios Calculated fix'!S$428)/('Ratios Calculated fix'!S$429-'Ratios Calculated fix'!S$428)</f>
        <v>0.11149150893061929</v>
      </c>
      <c r="T108" s="22">
        <f>('Ratios Calculated fix'!T108-'Ratios Calculated fix'!T$428)/('Ratios Calculated fix'!T$429-'Ratios Calculated fix'!T$428)</f>
        <v>7.4530279888708528E-2</v>
      </c>
      <c r="U108" s="22">
        <f>('Ratios Calculated fix'!U108-'Ratios Calculated fix'!U$428)/('Ratios Calculated fix'!U$429-'Ratios Calculated fix'!U$428)</f>
        <v>0.8118422753388489</v>
      </c>
      <c r="V108" s="22">
        <f>('Ratios Calculated fix'!V108-'Ratios Calculated fix'!V$428)/('Ratios Calculated fix'!V$429-'Ratios Calculated fix'!V$428)</f>
        <v>0.71560916667998398</v>
      </c>
      <c r="W108" s="22">
        <f>('Ratios Calculated fix'!W108-'Ratios Calculated fix'!W$428)/('Ratios Calculated fix'!W$429-'Ratios Calculated fix'!W$428)</f>
        <v>0.82360580621478741</v>
      </c>
      <c r="X108" s="22">
        <f>('Ratios Calculated fix'!X108-'Ratios Calculated fix'!X$428)/('Ratios Calculated fix'!X$429-'Ratios Calculated fix'!X$428)</f>
        <v>0.10789532696888939</v>
      </c>
      <c r="Y108" s="22">
        <f>('Ratios Calculated fix'!Y108-'Ratios Calculated fix'!Y$428)/('Ratios Calculated fix'!Y$429-'Ratios Calculated fix'!Y$428)</f>
        <v>0.44093691742545821</v>
      </c>
      <c r="Z108" s="22">
        <f>('Ratios Calculated fix'!Z108-'Ratios Calculated fix'!Z$428)/('Ratios Calculated fix'!Z$429-'Ratios Calculated fix'!Z$428)</f>
        <v>0.89210467303111063</v>
      </c>
      <c r="AA108" s="22">
        <f>('Ratios Calculated fix'!AA108-'Ratios Calculated fix'!AA$428)/('Ratios Calculated fix'!AA$429-'Ratios Calculated fix'!AA$428)</f>
        <v>0.24314394090698727</v>
      </c>
      <c r="AB108" s="22">
        <f>('Ratios Calculated fix'!AB108-'Ratios Calculated fix'!AB$428)/('Ratios Calculated fix'!AB$429-'Ratios Calculated fix'!AB$428)</f>
        <v>0.80811865708230091</v>
      </c>
      <c r="AC108" s="22">
        <f>('Ratios Calculated fix'!AC108-'Ratios Calculated fix'!AC$428)/('Ratios Calculated fix'!AC$429-'Ratios Calculated fix'!AC$428)</f>
        <v>0.29041745378543798</v>
      </c>
      <c r="AD108" s="22">
        <f>('Ratios Calculated fix'!AD108-'Ratios Calculated fix'!AD$428)/('Ratios Calculated fix'!AD$429-'Ratios Calculated fix'!AD$428)</f>
        <v>0.28494333444322917</v>
      </c>
      <c r="AE108" s="22">
        <f>('Ratios Calculated fix'!AE108-'Ratios Calculated fix'!AE$428)/('Ratios Calculated fix'!AE$429-'Ratios Calculated fix'!AE$428)</f>
        <v>0.31803175337035611</v>
      </c>
      <c r="AF108" s="22">
        <f>('Ratios Calculated fix'!AF108-'Ratios Calculated fix'!AF$428)/('Ratios Calculated fix'!AF$429-'Ratios Calculated fix'!AF$428)</f>
        <v>0.35228823645640789</v>
      </c>
      <c r="AG108" s="22" t="e">
        <f>('Ratios Calculated fix'!AG108-'Ratios Calculated fix'!AG$428)/('Ratios Calculated fix'!AG$429-'Ratios Calculated fix'!AG$428)</f>
        <v>#DIV/0!</v>
      </c>
      <c r="AH108" s="22" t="e">
        <f>('Ratios Calculated fix'!AH108-'Ratios Calculated fix'!AH$428)/('Ratios Calculated fix'!AH$429-'Ratios Calculated fix'!AH$428)</f>
        <v>#DIV/0!</v>
      </c>
      <c r="AI108" s="22">
        <f>('Ratios Calculated fix'!AI108-'Ratios Calculated fix'!AI$428)/('Ratios Calculated fix'!AI$429-'Ratios Calculated fix'!AI$428)</f>
        <v>0.54305060475296529</v>
      </c>
      <c r="AJ108" s="22">
        <f>('Ratios Calculated fix'!AJ108-'Ratios Calculated fix'!AJ$428)/('Ratios Calculated fix'!AJ$429-'Ratios Calculated fix'!AJ$428)</f>
        <v>0.14411901763861373</v>
      </c>
      <c r="AK108" s="22" t="e">
        <f>('Ratios Calculated fix'!AK108-'Ratios Calculated fix'!AK$428)/('Ratios Calculated fix'!AK$429-'Ratios Calculated fix'!AK$428)</f>
        <v>#DIV/0!</v>
      </c>
      <c r="AL108" s="22" t="e">
        <f>('Ratios Calculated fix'!AL108-'Ratios Calculated fix'!AL$428)/('Ratios Calculated fix'!AL$429-'Ratios Calculated fix'!AL$428)</f>
        <v>#DIV/0!</v>
      </c>
      <c r="AM108" s="22">
        <f>('Ratios Calculated fix'!AM108-'Ratios Calculated fix'!AM$428)/('Ratios Calculated fix'!AM$429-'Ratios Calculated fix'!AM$428)</f>
        <v>0.71490660695713815</v>
      </c>
      <c r="AN108" s="22">
        <f>('Ratios Calculated fix'!AN108-'Ratios Calculated fix'!AN$428)/('Ratios Calculated fix'!AN$429-'Ratios Calculated fix'!AN$428)</f>
        <v>0.80942331985260596</v>
      </c>
      <c r="AO108" s="22">
        <f>('Ratios Calculated fix'!AO108-'Ratios Calculated fix'!AO$428)/('Ratios Calculated fix'!AO$429-'Ratios Calculated fix'!AO$428)</f>
        <v>0.14684112961654022</v>
      </c>
      <c r="AP108" s="22">
        <f>('Ratios Calculated fix'!AP108-'Ratios Calculated fix'!AP$428)/('Ratios Calculated fix'!AP$429-'Ratios Calculated fix'!AP$428)</f>
        <v>0.35702331050233382</v>
      </c>
      <c r="AQ108" s="22">
        <f>('Ratios Calculated fix'!AQ108-'Ratios Calculated fix'!AQ$428)/('Ratios Calculated fix'!AQ$429-'Ratios Calculated fix'!AQ$428)</f>
        <v>0.65721773805287531</v>
      </c>
      <c r="AR108" s="22">
        <f>('Ratios Calculated fix'!AR108-'Ratios Calculated fix'!AR$428)/('Ratios Calculated fix'!AR$429-'Ratios Calculated fix'!AR$428)</f>
        <v>0.37085439433737649</v>
      </c>
      <c r="AS108" s="22">
        <f>('Ratios Calculated fix'!AS108-'Ratios Calculated fix'!AS$428)/('Ratios Calculated fix'!AS$429-'Ratios Calculated fix'!AS$428)</f>
        <v>0.35800631507159758</v>
      </c>
      <c r="AT108" s="22">
        <f>('Ratios Calculated fix'!AT108-'Ratios Calculated fix'!AT$428)/('Ratios Calculated fix'!AT$429-'Ratios Calculated fix'!AT$428)</f>
        <v>0.47964386988268454</v>
      </c>
      <c r="AU108" s="22">
        <f>('Ratios Calculated fix'!AU108-'Ratios Calculated fix'!AU$428)/('Ratios Calculated fix'!AU$429-'Ratios Calculated fix'!AU$428)</f>
        <v>0.27248874643514143</v>
      </c>
      <c r="AV108" s="22" t="e">
        <f>('Ratios Calculated fix'!AV108-'Ratios Calculated fix'!AV$428)/('Ratios Calculated fix'!AV$429-'Ratios Calculated fix'!AV$428)</f>
        <v>#DIV/0!</v>
      </c>
      <c r="AW108" s="22" t="e">
        <f>('Ratios Calculated fix'!AW108-'Ratios Calculated fix'!AW$428)/('Ratios Calculated fix'!AW$429-'Ratios Calculated fix'!AW$428)</f>
        <v>#DIV/0!</v>
      </c>
      <c r="AX108" s="22" t="e">
        <f>('Ratios Calculated fix'!AX108-'Ratios Calculated fix'!AX$428)/('Ratios Calculated fix'!AX$429-'Ratios Calculated fix'!AX$428)</f>
        <v>#DIV/0!</v>
      </c>
      <c r="AY108" s="22">
        <f>('Ratios Calculated fix'!AY108-'Ratios Calculated fix'!AY$428)/('Ratios Calculated fix'!AY$429-'Ratios Calculated fix'!AY$428)</f>
        <v>0.74592448630435215</v>
      </c>
      <c r="AZ108" s="22">
        <f>('Ratios Calculated fix'!AZ108-'Ratios Calculated fix'!AZ$428)/('Ratios Calculated fix'!AZ$429-'Ratios Calculated fix'!AZ$428)</f>
        <v>0.76917184064054056</v>
      </c>
      <c r="BA108" s="22">
        <f>('Ratios Calculated fix'!BA108-'Ratios Calculated fix'!BA$428)/('Ratios Calculated fix'!BA$429-'Ratios Calculated fix'!BA$428)</f>
        <v>0.22223389589366963</v>
      </c>
      <c r="BB108" s="22" t="e">
        <f>('Ratios Calculated fix'!BB108-'Ratios Calculated fix'!BB$428)/('Ratios Calculated fix'!BB$429-'Ratios Calculated fix'!BB$428)</f>
        <v>#DIV/0!</v>
      </c>
      <c r="BC108" s="22">
        <f>('Ratios Calculated fix'!BC108-'Ratios Calculated fix'!BC$428)/('Ratios Calculated fix'!BC$429-'Ratios Calculated fix'!BC$428)</f>
        <v>0.20210144075200132</v>
      </c>
    </row>
    <row r="109" spans="1:55" x14ac:dyDescent="0.2">
      <c r="A109" s="3" t="s">
        <v>418</v>
      </c>
      <c r="B109" s="3" t="s">
        <v>419</v>
      </c>
      <c r="C109" s="3" t="s">
        <v>59</v>
      </c>
      <c r="D109" s="3">
        <v>546332</v>
      </c>
      <c r="E109" s="3" t="s">
        <v>16</v>
      </c>
      <c r="F109" s="3">
        <v>2019</v>
      </c>
      <c r="G109" s="3" t="s">
        <v>17</v>
      </c>
      <c r="H109" s="4">
        <v>43830</v>
      </c>
      <c r="I109" s="4">
        <v>43875</v>
      </c>
      <c r="J109" s="4">
        <v>43875</v>
      </c>
      <c r="K109" s="5">
        <v>746300000</v>
      </c>
      <c r="L109" s="5">
        <v>746300000</v>
      </c>
      <c r="M109" s="3" t="s">
        <v>420</v>
      </c>
      <c r="N109" s="21">
        <f>('Ratios Calculated fix'!N109-'Ratios Calculated fix'!N$428)/('Ratios Calculated fix'!N$429-'Ratios Calculated fix'!N$428)</f>
        <v>4.3540589570797317E-2</v>
      </c>
      <c r="O109" s="22">
        <f>('Ratios Calculated fix'!O109-'Ratios Calculated fix'!O$428)/('Ratios Calculated fix'!O$429-'Ratios Calculated fix'!O$428)</f>
        <v>2.4614492259103414E-2</v>
      </c>
      <c r="P109" s="22">
        <f>('Ratios Calculated fix'!P109-'Ratios Calculated fix'!P$428)/('Ratios Calculated fix'!P$429-'Ratios Calculated fix'!P$428)</f>
        <v>1.9052610954426844E-2</v>
      </c>
      <c r="Q109" s="22">
        <f>('Ratios Calculated fix'!Q109-'Ratios Calculated fix'!Q$428)/('Ratios Calculated fix'!Q$429-'Ratios Calculated fix'!Q$428)</f>
        <v>0.86868694603032859</v>
      </c>
      <c r="R109" s="22">
        <f>('Ratios Calculated fix'!R109-'Ratios Calculated fix'!R$428)/('Ratios Calculated fix'!R$429-'Ratios Calculated fix'!R$428)</f>
        <v>8.4452321510122497E-2</v>
      </c>
      <c r="S109" s="22">
        <f>('Ratios Calculated fix'!S109-'Ratios Calculated fix'!S$428)/('Ratios Calculated fix'!S$429-'Ratios Calculated fix'!S$428)</f>
        <v>0.10383968700586059</v>
      </c>
      <c r="T109" s="22">
        <f>('Ratios Calculated fix'!T109-'Ratios Calculated fix'!T$428)/('Ratios Calculated fix'!T$429-'Ratios Calculated fix'!T$428)</f>
        <v>6.6615759311581119E-2</v>
      </c>
      <c r="U109" s="22">
        <f>('Ratios Calculated fix'!U109-'Ratios Calculated fix'!U$428)/('Ratios Calculated fix'!U$429-'Ratios Calculated fix'!U$428)</f>
        <v>0.80889783109645452</v>
      </c>
      <c r="V109" s="22">
        <f>('Ratios Calculated fix'!V109-'Ratios Calculated fix'!V$428)/('Ratios Calculated fix'!V$429-'Ratios Calculated fix'!V$428)</f>
        <v>0.7110275285018588</v>
      </c>
      <c r="W109" s="22">
        <f>('Ratios Calculated fix'!W109-'Ratios Calculated fix'!W$428)/('Ratios Calculated fix'!W$429-'Ratios Calculated fix'!W$428)</f>
        <v>0.82092511889078124</v>
      </c>
      <c r="X109" s="22">
        <f>('Ratios Calculated fix'!X109-'Ratios Calculated fix'!X$428)/('Ratios Calculated fix'!X$429-'Ratios Calculated fix'!X$428)</f>
        <v>0.1220150179168227</v>
      </c>
      <c r="Y109" s="22">
        <f>('Ratios Calculated fix'!Y109-'Ratios Calculated fix'!Y$428)/('Ratios Calculated fix'!Y$429-'Ratios Calculated fix'!Y$428)</f>
        <v>0.66887713833895701</v>
      </c>
      <c r="Z109" s="22">
        <f>('Ratios Calculated fix'!Z109-'Ratios Calculated fix'!Z$428)/('Ratios Calculated fix'!Z$429-'Ratios Calculated fix'!Z$428)</f>
        <v>0.87798498208317732</v>
      </c>
      <c r="AA109" s="22">
        <f>('Ratios Calculated fix'!AA109-'Ratios Calculated fix'!AA$428)/('Ratios Calculated fix'!AA$429-'Ratios Calculated fix'!AA$428)</f>
        <v>0.76633297385269861</v>
      </c>
      <c r="AB109" s="22">
        <f>('Ratios Calculated fix'!AB109-'Ratios Calculated fix'!AB$428)/('Ratios Calculated fix'!AB$429-'Ratios Calculated fix'!AB$428)</f>
        <v>0.91574139095985707</v>
      </c>
      <c r="AC109" s="22">
        <f>('Ratios Calculated fix'!AC109-'Ratios Calculated fix'!AC$428)/('Ratios Calculated fix'!AC$429-'Ratios Calculated fix'!AC$428)</f>
        <v>0.32735176819492207</v>
      </c>
      <c r="AD109" s="22">
        <f>('Ratios Calculated fix'!AD109-'Ratios Calculated fix'!AD$428)/('Ratios Calculated fix'!AD$429-'Ratios Calculated fix'!AD$428)</f>
        <v>0.26729807128398836</v>
      </c>
      <c r="AE109" s="22">
        <f>('Ratios Calculated fix'!AE109-'Ratios Calculated fix'!AE$428)/('Ratios Calculated fix'!AE$429-'Ratios Calculated fix'!AE$428)</f>
        <v>0.30502897903438336</v>
      </c>
      <c r="AF109" s="22">
        <f>('Ratios Calculated fix'!AF109-'Ratios Calculated fix'!AF$428)/('Ratios Calculated fix'!AF$429-'Ratios Calculated fix'!AF$428)</f>
        <v>0.31867600170165156</v>
      </c>
      <c r="AG109" s="22" t="e">
        <f>('Ratios Calculated fix'!AG109-'Ratios Calculated fix'!AG$428)/('Ratios Calculated fix'!AG$429-'Ratios Calculated fix'!AG$428)</f>
        <v>#DIV/0!</v>
      </c>
      <c r="AH109" s="22" t="e">
        <f>('Ratios Calculated fix'!AH109-'Ratios Calculated fix'!AH$428)/('Ratios Calculated fix'!AH$429-'Ratios Calculated fix'!AH$428)</f>
        <v>#DIV/0!</v>
      </c>
      <c r="AI109" s="22">
        <f>('Ratios Calculated fix'!AI109-'Ratios Calculated fix'!AI$428)/('Ratios Calculated fix'!AI$429-'Ratios Calculated fix'!AI$428)</f>
        <v>0.29378537870268373</v>
      </c>
      <c r="AJ109" s="22">
        <f>('Ratios Calculated fix'!AJ109-'Ratios Calculated fix'!AJ$428)/('Ratios Calculated fix'!AJ$429-'Ratios Calculated fix'!AJ$428)</f>
        <v>0.10144605456012766</v>
      </c>
      <c r="AK109" s="22" t="e">
        <f>('Ratios Calculated fix'!AK109-'Ratios Calculated fix'!AK$428)/('Ratios Calculated fix'!AK$429-'Ratios Calculated fix'!AK$428)</f>
        <v>#DIV/0!</v>
      </c>
      <c r="AL109" s="22" t="e">
        <f>('Ratios Calculated fix'!AL109-'Ratios Calculated fix'!AL$428)/('Ratios Calculated fix'!AL$429-'Ratios Calculated fix'!AL$428)</f>
        <v>#DIV/0!</v>
      </c>
      <c r="AM109" s="22">
        <f>('Ratios Calculated fix'!AM109-'Ratios Calculated fix'!AM$428)/('Ratios Calculated fix'!AM$429-'Ratios Calculated fix'!AM$428)</f>
        <v>0.70703531762063221</v>
      </c>
      <c r="AN109" s="22">
        <f>('Ratios Calculated fix'!AN109-'Ratios Calculated fix'!AN$428)/('Ratios Calculated fix'!AN$429-'Ratios Calculated fix'!AN$428)</f>
        <v>0.80415777468181704</v>
      </c>
      <c r="AO109" s="22">
        <f>('Ratios Calculated fix'!AO109-'Ratios Calculated fix'!AO$428)/('Ratios Calculated fix'!AO$429-'Ratios Calculated fix'!AO$428)</f>
        <v>5.4263971900880906E-2</v>
      </c>
      <c r="AP109" s="22">
        <f>('Ratios Calculated fix'!AP109-'Ratios Calculated fix'!AP$428)/('Ratios Calculated fix'!AP$429-'Ratios Calculated fix'!AP$428)</f>
        <v>0.367622214105086</v>
      </c>
      <c r="AQ109" s="22">
        <f>('Ratios Calculated fix'!AQ109-'Ratios Calculated fix'!AQ$428)/('Ratios Calculated fix'!AQ$429-'Ratios Calculated fix'!AQ$428)</f>
        <v>0.57565417275229813</v>
      </c>
      <c r="AR109" s="22">
        <f>('Ratios Calculated fix'!AR109-'Ratios Calculated fix'!AR$428)/('Ratios Calculated fix'!AR$429-'Ratios Calculated fix'!AR$428)</f>
        <v>0.24006135708695114</v>
      </c>
      <c r="AS109" s="22">
        <f>('Ratios Calculated fix'!AS109-'Ratios Calculated fix'!AS$428)/('Ratios Calculated fix'!AS$429-'Ratios Calculated fix'!AS$428)</f>
        <v>0.20324004854560615</v>
      </c>
      <c r="AT109" s="22">
        <f>('Ratios Calculated fix'!AT109-'Ratios Calculated fix'!AT$428)/('Ratios Calculated fix'!AT$429-'Ratios Calculated fix'!AT$428)</f>
        <v>0.27183585338811711</v>
      </c>
      <c r="AU109" s="22">
        <f>('Ratios Calculated fix'!AU109-'Ratios Calculated fix'!AU$428)/('Ratios Calculated fix'!AU$429-'Ratios Calculated fix'!AU$428)</f>
        <v>0.23570020726546395</v>
      </c>
      <c r="AV109" s="22" t="e">
        <f>('Ratios Calculated fix'!AV109-'Ratios Calculated fix'!AV$428)/('Ratios Calculated fix'!AV$429-'Ratios Calculated fix'!AV$428)</f>
        <v>#DIV/0!</v>
      </c>
      <c r="AW109" s="22" t="e">
        <f>('Ratios Calculated fix'!AW109-'Ratios Calculated fix'!AW$428)/('Ratios Calculated fix'!AW$429-'Ratios Calculated fix'!AW$428)</f>
        <v>#DIV/0!</v>
      </c>
      <c r="AX109" s="22" t="e">
        <f>('Ratios Calculated fix'!AX109-'Ratios Calculated fix'!AX$428)/('Ratios Calculated fix'!AX$429-'Ratios Calculated fix'!AX$428)</f>
        <v>#DIV/0!</v>
      </c>
      <c r="AY109" s="22">
        <f>('Ratios Calculated fix'!AY109-'Ratios Calculated fix'!AY$428)/('Ratios Calculated fix'!AY$429-'Ratios Calculated fix'!AY$428)</f>
        <v>0.74837440124768184</v>
      </c>
      <c r="AZ109" s="22">
        <f>('Ratios Calculated fix'!AZ109-'Ratios Calculated fix'!AZ$428)/('Ratios Calculated fix'!AZ$429-'Ratios Calculated fix'!AZ$428)</f>
        <v>0.77194114755433452</v>
      </c>
      <c r="BA109" s="22">
        <f>('Ratios Calculated fix'!BA109-'Ratios Calculated fix'!BA$428)/('Ratios Calculated fix'!BA$429-'Ratios Calculated fix'!BA$428)</f>
        <v>0.21884180967733197</v>
      </c>
      <c r="BB109" s="22" t="e">
        <f>('Ratios Calculated fix'!BB109-'Ratios Calculated fix'!BB$428)/('Ratios Calculated fix'!BB$429-'Ratios Calculated fix'!BB$428)</f>
        <v>#DIV/0!</v>
      </c>
      <c r="BC109" s="22">
        <f>('Ratios Calculated fix'!BC109-'Ratios Calculated fix'!BC$428)/('Ratios Calculated fix'!BC$429-'Ratios Calculated fix'!BC$428)</f>
        <v>0.10801698836140101</v>
      </c>
    </row>
    <row r="110" spans="1:55" x14ac:dyDescent="0.2">
      <c r="A110" s="3" t="s">
        <v>370</v>
      </c>
      <c r="B110" s="3" t="s">
        <v>371</v>
      </c>
      <c r="C110" s="3" t="s">
        <v>15</v>
      </c>
      <c r="D110" s="3">
        <v>373449</v>
      </c>
      <c r="E110" s="3" t="s">
        <v>16</v>
      </c>
      <c r="F110" s="3">
        <v>2019</v>
      </c>
      <c r="G110" s="3" t="s">
        <v>17</v>
      </c>
      <c r="H110" s="4">
        <v>43769</v>
      </c>
      <c r="I110" s="4">
        <v>43818</v>
      </c>
      <c r="J110" s="4">
        <v>43818</v>
      </c>
      <c r="K110" s="5">
        <v>313700000</v>
      </c>
      <c r="L110" s="5">
        <v>317700000</v>
      </c>
      <c r="M110" s="3" t="s">
        <v>372</v>
      </c>
      <c r="N110" s="21">
        <f>('Ratios Calculated fix'!N110-'Ratios Calculated fix'!N$428)/('Ratios Calculated fix'!N$429-'Ratios Calculated fix'!N$428)</f>
        <v>5.8931699235411847E-2</v>
      </c>
      <c r="O110" s="22">
        <f>('Ratios Calculated fix'!O110-'Ratios Calculated fix'!O$428)/('Ratios Calculated fix'!O$429-'Ratios Calculated fix'!O$428)</f>
        <v>5.1961539087328222E-2</v>
      </c>
      <c r="P110" s="22">
        <f>('Ratios Calculated fix'!P110-'Ratios Calculated fix'!P$428)/('Ratios Calculated fix'!P$429-'Ratios Calculated fix'!P$428)</f>
        <v>1.4616657103914306E-2</v>
      </c>
      <c r="Q110" s="22">
        <f>('Ratios Calculated fix'!Q110-'Ratios Calculated fix'!Q$428)/('Ratios Calculated fix'!Q$429-'Ratios Calculated fix'!Q$428)</f>
        <v>0.87672012229023621</v>
      </c>
      <c r="R110" s="22">
        <f>('Ratios Calculated fix'!R110-'Ratios Calculated fix'!R$428)/('Ratios Calculated fix'!R$429-'Ratios Calculated fix'!R$428)</f>
        <v>0.20857440490028117</v>
      </c>
      <c r="S110" s="22">
        <f>('Ratios Calculated fix'!S110-'Ratios Calculated fix'!S$428)/('Ratios Calculated fix'!S$429-'Ratios Calculated fix'!S$428)</f>
        <v>0.38925255112287593</v>
      </c>
      <c r="T110" s="22">
        <f>('Ratios Calculated fix'!T110-'Ratios Calculated fix'!T$428)/('Ratios Calculated fix'!T$429-'Ratios Calculated fix'!T$428)</f>
        <v>0.14056120356302823</v>
      </c>
      <c r="U110" s="22">
        <f>('Ratios Calculated fix'!U110-'Ratios Calculated fix'!U$428)/('Ratios Calculated fix'!U$429-'Ratios Calculated fix'!U$428)</f>
        <v>0.82278970911172578</v>
      </c>
      <c r="V110" s="22">
        <f>('Ratios Calculated fix'!V110-'Ratios Calculated fix'!V$428)/('Ratios Calculated fix'!V$429-'Ratios Calculated fix'!V$428)</f>
        <v>0.74693957722228943</v>
      </c>
      <c r="W110" s="22">
        <f>('Ratios Calculated fix'!W110-'Ratios Calculated fix'!W$428)/('Ratios Calculated fix'!W$429-'Ratios Calculated fix'!W$428)</f>
        <v>0.83136710924156632</v>
      </c>
      <c r="X110" s="22">
        <f>('Ratios Calculated fix'!X110-'Ratios Calculated fix'!X$428)/('Ratios Calculated fix'!X$429-'Ratios Calculated fix'!X$428)</f>
        <v>0.60060407939844329</v>
      </c>
      <c r="Y110" s="22">
        <f>('Ratios Calculated fix'!Y110-'Ratios Calculated fix'!Y$428)/('Ratios Calculated fix'!Y$429-'Ratios Calculated fix'!Y$428)</f>
        <v>0.41950724843141574</v>
      </c>
      <c r="Z110" s="22">
        <f>('Ratios Calculated fix'!Z110-'Ratios Calculated fix'!Z$428)/('Ratios Calculated fix'!Z$429-'Ratios Calculated fix'!Z$428)</f>
        <v>0.39939592060155671</v>
      </c>
      <c r="AA110" s="22">
        <f>('Ratios Calculated fix'!AA110-'Ratios Calculated fix'!AA$428)/('Ratios Calculated fix'!AA$429-'Ratios Calculated fix'!AA$428)</f>
        <v>6.4091944809747822E-2</v>
      </c>
      <c r="AB110" s="22">
        <f>('Ratios Calculated fix'!AB110-'Ratios Calculated fix'!AB$428)/('Ratios Calculated fix'!AB$429-'Ratios Calculated fix'!AB$428)</f>
        <v>0.78383272693685591</v>
      </c>
      <c r="AC110" s="22">
        <f>('Ratios Calculated fix'!AC110-'Ratios Calculated fix'!AC$428)/('Ratios Calculated fix'!AC$429-'Ratios Calculated fix'!AC$428)</f>
        <v>0.2974390460121667</v>
      </c>
      <c r="AD110" s="22">
        <f>('Ratios Calculated fix'!AD110-'Ratios Calculated fix'!AD$428)/('Ratios Calculated fix'!AD$429-'Ratios Calculated fix'!AD$428)</f>
        <v>0.22958440705262842</v>
      </c>
      <c r="AE110" s="22">
        <f>('Ratios Calculated fix'!AE110-'Ratios Calculated fix'!AE$428)/('Ratios Calculated fix'!AE$429-'Ratios Calculated fix'!AE$428)</f>
        <v>0.31883014657963427</v>
      </c>
      <c r="AF110" s="22">
        <f>('Ratios Calculated fix'!AF110-'Ratios Calculated fix'!AF$428)/('Ratios Calculated fix'!AF$429-'Ratios Calculated fix'!AF$428)</f>
        <v>0.34432188595715402</v>
      </c>
      <c r="AG110" s="22" t="e">
        <f>('Ratios Calculated fix'!AG110-'Ratios Calculated fix'!AG$428)/('Ratios Calculated fix'!AG$429-'Ratios Calculated fix'!AG$428)</f>
        <v>#DIV/0!</v>
      </c>
      <c r="AH110" s="22" t="e">
        <f>('Ratios Calculated fix'!AH110-'Ratios Calculated fix'!AH$428)/('Ratios Calculated fix'!AH$429-'Ratios Calculated fix'!AH$428)</f>
        <v>#DIV/0!</v>
      </c>
      <c r="AI110" s="22">
        <f>('Ratios Calculated fix'!AI110-'Ratios Calculated fix'!AI$428)/('Ratios Calculated fix'!AI$429-'Ratios Calculated fix'!AI$428)</f>
        <v>0.55863135280266452</v>
      </c>
      <c r="AJ110" s="22">
        <f>('Ratios Calculated fix'!AJ110-'Ratios Calculated fix'!AJ$428)/('Ratios Calculated fix'!AJ$429-'Ratios Calculated fix'!AJ$428)</f>
        <v>9.1130682128558904E-2</v>
      </c>
      <c r="AK110" s="22" t="e">
        <f>('Ratios Calculated fix'!AK110-'Ratios Calculated fix'!AK$428)/('Ratios Calculated fix'!AK$429-'Ratios Calculated fix'!AK$428)</f>
        <v>#DIV/0!</v>
      </c>
      <c r="AL110" s="22" t="e">
        <f>('Ratios Calculated fix'!AL110-'Ratios Calculated fix'!AL$428)/('Ratios Calculated fix'!AL$429-'Ratios Calculated fix'!AL$428)</f>
        <v>#DIV/0!</v>
      </c>
      <c r="AM110" s="22">
        <f>('Ratios Calculated fix'!AM110-'Ratios Calculated fix'!AM$428)/('Ratios Calculated fix'!AM$429-'Ratios Calculated fix'!AM$428)</f>
        <v>0.71422567063848308</v>
      </c>
      <c r="AN110" s="22">
        <f>('Ratios Calculated fix'!AN110-'Ratios Calculated fix'!AN$428)/('Ratios Calculated fix'!AN$429-'Ratios Calculated fix'!AN$428)</f>
        <v>0.81019686073126473</v>
      </c>
      <c r="AO110" s="22">
        <f>('Ratios Calculated fix'!AO110-'Ratios Calculated fix'!AO$428)/('Ratios Calculated fix'!AO$429-'Ratios Calculated fix'!AO$428)</f>
        <v>0.10464347922488583</v>
      </c>
      <c r="AP110" s="22">
        <f>('Ratios Calculated fix'!AP110-'Ratios Calculated fix'!AP$428)/('Ratios Calculated fix'!AP$429-'Ratios Calculated fix'!AP$428)</f>
        <v>0.3607480766413238</v>
      </c>
      <c r="AQ110" s="22">
        <f>('Ratios Calculated fix'!AQ110-'Ratios Calculated fix'!AQ$428)/('Ratios Calculated fix'!AQ$429-'Ratios Calculated fix'!AQ$428)</f>
        <v>0.62136647709182757</v>
      </c>
      <c r="AR110" s="22">
        <f>('Ratios Calculated fix'!AR110-'Ratios Calculated fix'!AR$428)/('Ratios Calculated fix'!AR$429-'Ratios Calculated fix'!AR$428)</f>
        <v>0.26468793783668382</v>
      </c>
      <c r="AS110" s="22">
        <f>('Ratios Calculated fix'!AS110-'Ratios Calculated fix'!AS$428)/('Ratios Calculated fix'!AS$429-'Ratios Calculated fix'!AS$428)</f>
        <v>0.38216052650681215</v>
      </c>
      <c r="AT110" s="22">
        <f>('Ratios Calculated fix'!AT110-'Ratios Calculated fix'!AT$428)/('Ratios Calculated fix'!AT$429-'Ratios Calculated fix'!AT$428)</f>
        <v>0.32165046394365299</v>
      </c>
      <c r="AU110" s="22">
        <f>('Ratios Calculated fix'!AU110-'Ratios Calculated fix'!AU$428)/('Ratios Calculated fix'!AU$429-'Ratios Calculated fix'!AU$428)</f>
        <v>0.2470002094613262</v>
      </c>
      <c r="AV110" s="22" t="e">
        <f>('Ratios Calculated fix'!AV110-'Ratios Calculated fix'!AV$428)/('Ratios Calculated fix'!AV$429-'Ratios Calculated fix'!AV$428)</f>
        <v>#DIV/0!</v>
      </c>
      <c r="AW110" s="22" t="e">
        <f>('Ratios Calculated fix'!AW110-'Ratios Calculated fix'!AW$428)/('Ratios Calculated fix'!AW$429-'Ratios Calculated fix'!AW$428)</f>
        <v>#DIV/0!</v>
      </c>
      <c r="AX110" s="22" t="e">
        <f>('Ratios Calculated fix'!AX110-'Ratios Calculated fix'!AX$428)/('Ratios Calculated fix'!AX$429-'Ratios Calculated fix'!AX$428)</f>
        <v>#DIV/0!</v>
      </c>
      <c r="AY110" s="22">
        <f>('Ratios Calculated fix'!AY110-'Ratios Calculated fix'!AY$428)/('Ratios Calculated fix'!AY$429-'Ratios Calculated fix'!AY$428)</f>
        <v>0.75179520803461031</v>
      </c>
      <c r="AZ110" s="22">
        <f>('Ratios Calculated fix'!AZ110-'Ratios Calculated fix'!AZ$428)/('Ratios Calculated fix'!AZ$429-'Ratios Calculated fix'!AZ$428)</f>
        <v>0.77550355661999748</v>
      </c>
      <c r="BA110" s="22">
        <f>('Ratios Calculated fix'!BA110-'Ratios Calculated fix'!BA$428)/('Ratios Calculated fix'!BA$429-'Ratios Calculated fix'!BA$428)</f>
        <v>0.22098380722876479</v>
      </c>
      <c r="BB110" s="22" t="e">
        <f>('Ratios Calculated fix'!BB110-'Ratios Calculated fix'!BB$428)/('Ratios Calculated fix'!BB$429-'Ratios Calculated fix'!BB$428)</f>
        <v>#DIV/0!</v>
      </c>
      <c r="BC110" s="22">
        <f>('Ratios Calculated fix'!BC110-'Ratios Calculated fix'!BC$428)/('Ratios Calculated fix'!BC$429-'Ratios Calculated fix'!BC$428)</f>
        <v>0.18759426806684018</v>
      </c>
    </row>
    <row r="111" spans="1:55" x14ac:dyDescent="0.2">
      <c r="A111" s="3" t="s">
        <v>391</v>
      </c>
      <c r="B111" s="3" t="s">
        <v>392</v>
      </c>
      <c r="C111" s="3" t="s">
        <v>45</v>
      </c>
      <c r="D111" s="3">
        <v>80798</v>
      </c>
      <c r="E111" s="3" t="s">
        <v>16</v>
      </c>
      <c r="F111" s="3">
        <v>2019</v>
      </c>
      <c r="G111" s="3" t="s">
        <v>17</v>
      </c>
      <c r="H111" s="4">
        <v>43890</v>
      </c>
      <c r="I111" s="4">
        <v>43909</v>
      </c>
      <c r="J111" s="4">
        <v>43909</v>
      </c>
      <c r="K111" s="5">
        <v>253357000</v>
      </c>
      <c r="L111" s="5">
        <v>255146000</v>
      </c>
      <c r="M111" s="6" t="s">
        <v>393</v>
      </c>
      <c r="N111" s="21">
        <f>('Ratios Calculated fix'!N111-'Ratios Calculated fix'!N$428)/('Ratios Calculated fix'!N$429-'Ratios Calculated fix'!N$428)</f>
        <v>4.1402809273226308E-2</v>
      </c>
      <c r="O111" s="22">
        <f>('Ratios Calculated fix'!O111-'Ratios Calculated fix'!O$428)/('Ratios Calculated fix'!O$429-'Ratios Calculated fix'!O$428)</f>
        <v>3.7572951270734962E-3</v>
      </c>
      <c r="P111" s="22">
        <f>('Ratios Calculated fix'!P111-'Ratios Calculated fix'!P$428)/('Ratios Calculated fix'!P$429-'Ratios Calculated fix'!P$428)</f>
        <v>5.4614228975327413E-3</v>
      </c>
      <c r="Q111" s="22">
        <f>('Ratios Calculated fix'!Q111-'Ratios Calculated fix'!Q$428)/('Ratios Calculated fix'!Q$429-'Ratios Calculated fix'!Q$428)</f>
        <v>0.87164247687248231</v>
      </c>
      <c r="R111" s="22">
        <f>('Ratios Calculated fix'!R111-'Ratios Calculated fix'!R$428)/('Ratios Calculated fix'!R$429-'Ratios Calculated fix'!R$428)</f>
        <v>4.2855168976999723E-2</v>
      </c>
      <c r="S111" s="22">
        <f>('Ratios Calculated fix'!S111-'Ratios Calculated fix'!S$428)/('Ratios Calculated fix'!S$429-'Ratios Calculated fix'!S$428)</f>
        <v>4.5748792258021031E-5</v>
      </c>
      <c r="T111" s="22">
        <f>('Ratios Calculated fix'!T111-'Ratios Calculated fix'!T$428)/('Ratios Calculated fix'!T$429-'Ratios Calculated fix'!T$428)</f>
        <v>4.3303713923260184E-2</v>
      </c>
      <c r="U111" s="22">
        <f>('Ratios Calculated fix'!U111-'Ratios Calculated fix'!U$428)/('Ratios Calculated fix'!U$429-'Ratios Calculated fix'!U$428)</f>
        <v>0.80895510842557994</v>
      </c>
      <c r="V111" s="22">
        <f>('Ratios Calculated fix'!V111-'Ratios Calculated fix'!V$428)/('Ratios Calculated fix'!V$429-'Ratios Calculated fix'!V$428)</f>
        <v>0.70833737232328653</v>
      </c>
      <c r="W111" s="22">
        <f>('Ratios Calculated fix'!W111-'Ratios Calculated fix'!W$428)/('Ratios Calculated fix'!W$429-'Ratios Calculated fix'!W$428)</f>
        <v>0.82140603598971329</v>
      </c>
      <c r="X111" s="22">
        <f>('Ratios Calculated fix'!X111-'Ratios Calculated fix'!X$428)/('Ratios Calculated fix'!X$429-'Ratios Calculated fix'!X$428)</f>
        <v>0.19389315384384448</v>
      </c>
      <c r="Y111" s="22">
        <f>('Ratios Calculated fix'!Y111-'Ratios Calculated fix'!Y$428)/('Ratios Calculated fix'!Y$429-'Ratios Calculated fix'!Y$428)</f>
        <v>0.4525995844178094</v>
      </c>
      <c r="Z111" s="22">
        <f>('Ratios Calculated fix'!Z111-'Ratios Calculated fix'!Z$428)/('Ratios Calculated fix'!Z$429-'Ratios Calculated fix'!Z$428)</f>
        <v>0.80610684615615547</v>
      </c>
      <c r="AA111" s="22">
        <f>('Ratios Calculated fix'!AA111-'Ratios Calculated fix'!AA$428)/('Ratios Calculated fix'!AA$429-'Ratios Calculated fix'!AA$428)</f>
        <v>0.30492388475184867</v>
      </c>
      <c r="AB111" s="22">
        <f>('Ratios Calculated fix'!AB111-'Ratios Calculated fix'!AB$428)/('Ratios Calculated fix'!AB$429-'Ratios Calculated fix'!AB$428)</f>
        <v>0.824718624342058</v>
      </c>
      <c r="AC111" s="22">
        <f>('Ratios Calculated fix'!AC111-'Ratios Calculated fix'!AC$428)/('Ratios Calculated fix'!AC$429-'Ratios Calculated fix'!AC$428)</f>
        <v>0.28542319710899716</v>
      </c>
      <c r="AD111" s="22">
        <f>('Ratios Calculated fix'!AD111-'Ratios Calculated fix'!AD$428)/('Ratios Calculated fix'!AD$429-'Ratios Calculated fix'!AD$428)</f>
        <v>0.16983473261168838</v>
      </c>
      <c r="AE111" s="22">
        <f>('Ratios Calculated fix'!AE111-'Ratios Calculated fix'!AE$428)/('Ratios Calculated fix'!AE$429-'Ratios Calculated fix'!AE$428)</f>
        <v>0.25080196709313368</v>
      </c>
      <c r="AF111" s="22">
        <f>('Ratios Calculated fix'!AF111-'Ratios Calculated fix'!AF$428)/('Ratios Calculated fix'!AF$429-'Ratios Calculated fix'!AF$428)</f>
        <v>0.33523503711516661</v>
      </c>
      <c r="AG111" s="22" t="e">
        <f>('Ratios Calculated fix'!AG111-'Ratios Calculated fix'!AG$428)/('Ratios Calculated fix'!AG$429-'Ratios Calculated fix'!AG$428)</f>
        <v>#DIV/0!</v>
      </c>
      <c r="AH111" s="22" t="e">
        <f>('Ratios Calculated fix'!AH111-'Ratios Calculated fix'!AH$428)/('Ratios Calculated fix'!AH$429-'Ratios Calculated fix'!AH$428)</f>
        <v>#DIV/0!</v>
      </c>
      <c r="AI111" s="22">
        <f>('Ratios Calculated fix'!AI111-'Ratios Calculated fix'!AI$428)/('Ratios Calculated fix'!AI$429-'Ratios Calculated fix'!AI$428)</f>
        <v>0.53332921328486493</v>
      </c>
      <c r="AJ111" s="22">
        <f>('Ratios Calculated fix'!AJ111-'Ratios Calculated fix'!AJ$428)/('Ratios Calculated fix'!AJ$429-'Ratios Calculated fix'!AJ$428)</f>
        <v>0.15711284433664738</v>
      </c>
      <c r="AK111" s="22" t="e">
        <f>('Ratios Calculated fix'!AK111-'Ratios Calculated fix'!AK$428)/('Ratios Calculated fix'!AK$429-'Ratios Calculated fix'!AK$428)</f>
        <v>#DIV/0!</v>
      </c>
      <c r="AL111" s="22" t="e">
        <f>('Ratios Calculated fix'!AL111-'Ratios Calculated fix'!AL$428)/('Ratios Calculated fix'!AL$429-'Ratios Calculated fix'!AL$428)</f>
        <v>#DIV/0!</v>
      </c>
      <c r="AM111" s="22">
        <f>('Ratios Calculated fix'!AM111-'Ratios Calculated fix'!AM$428)/('Ratios Calculated fix'!AM$429-'Ratios Calculated fix'!AM$428)</f>
        <v>0.71345894930888776</v>
      </c>
      <c r="AN111" s="22">
        <f>('Ratios Calculated fix'!AN111-'Ratios Calculated fix'!AN$428)/('Ratios Calculated fix'!AN$429-'Ratios Calculated fix'!AN$428)</f>
        <v>0.81165967911901982</v>
      </c>
      <c r="AO111" s="22">
        <f>('Ratios Calculated fix'!AO111-'Ratios Calculated fix'!AO$428)/('Ratios Calculated fix'!AO$429-'Ratios Calculated fix'!AO$428)</f>
        <v>0.25470005859413691</v>
      </c>
      <c r="AP111" s="22">
        <f>('Ratios Calculated fix'!AP111-'Ratios Calculated fix'!AP$428)/('Ratios Calculated fix'!AP$429-'Ratios Calculated fix'!AP$428)</f>
        <v>0.38684920894616004</v>
      </c>
      <c r="AQ111" s="22">
        <f>('Ratios Calculated fix'!AQ111-'Ratios Calculated fix'!AQ$428)/('Ratios Calculated fix'!AQ$429-'Ratios Calculated fix'!AQ$428)</f>
        <v>0.65863536667314448</v>
      </c>
      <c r="AR111" s="22">
        <f>('Ratios Calculated fix'!AR111-'Ratios Calculated fix'!AR$428)/('Ratios Calculated fix'!AR$429-'Ratios Calculated fix'!AR$428)</f>
        <v>0.25747129309832889</v>
      </c>
      <c r="AS111" s="22">
        <f>('Ratios Calculated fix'!AS111-'Ratios Calculated fix'!AS$428)/('Ratios Calculated fix'!AS$429-'Ratios Calculated fix'!AS$428)</f>
        <v>0.36093418300763863</v>
      </c>
      <c r="AT111" s="22">
        <f>('Ratios Calculated fix'!AT111-'Ratios Calculated fix'!AT$428)/('Ratios Calculated fix'!AT$429-'Ratios Calculated fix'!AT$428)</f>
        <v>0.41837590113913814</v>
      </c>
      <c r="AU111" s="22">
        <f>('Ratios Calculated fix'!AU111-'Ratios Calculated fix'!AU$428)/('Ratios Calculated fix'!AU$429-'Ratios Calculated fix'!AU$428)</f>
        <v>0.28836013808760574</v>
      </c>
      <c r="AV111" s="22" t="e">
        <f>('Ratios Calculated fix'!AV111-'Ratios Calculated fix'!AV$428)/('Ratios Calculated fix'!AV$429-'Ratios Calculated fix'!AV$428)</f>
        <v>#DIV/0!</v>
      </c>
      <c r="AW111" s="22" t="e">
        <f>('Ratios Calculated fix'!AW111-'Ratios Calculated fix'!AW$428)/('Ratios Calculated fix'!AW$429-'Ratios Calculated fix'!AW$428)</f>
        <v>#DIV/0!</v>
      </c>
      <c r="AX111" s="22" t="e">
        <f>('Ratios Calculated fix'!AX111-'Ratios Calculated fix'!AX$428)/('Ratios Calculated fix'!AX$429-'Ratios Calculated fix'!AX$428)</f>
        <v>#DIV/0!</v>
      </c>
      <c r="AY111" s="22">
        <f>('Ratios Calculated fix'!AY111-'Ratios Calculated fix'!AY$428)/('Ratios Calculated fix'!AY$429-'Ratios Calculated fix'!AY$428)</f>
        <v>0.7452709434192516</v>
      </c>
      <c r="AZ111" s="22">
        <f>('Ratios Calculated fix'!AZ111-'Ratios Calculated fix'!AZ$428)/('Ratios Calculated fix'!AZ$429-'Ratios Calculated fix'!AZ$428)</f>
        <v>0.76863834659475361</v>
      </c>
      <c r="BA111" s="22">
        <f>('Ratios Calculated fix'!BA111-'Ratios Calculated fix'!BA$428)/('Ratios Calculated fix'!BA$429-'Ratios Calculated fix'!BA$428)</f>
        <v>0.22228525904996338</v>
      </c>
      <c r="BB111" s="22" t="e">
        <f>('Ratios Calculated fix'!BB111-'Ratios Calculated fix'!BB$428)/('Ratios Calculated fix'!BB$429-'Ratios Calculated fix'!BB$428)</f>
        <v>#DIV/0!</v>
      </c>
      <c r="BC111" s="22">
        <f>('Ratios Calculated fix'!BC111-'Ratios Calculated fix'!BC$428)/('Ratios Calculated fix'!BC$429-'Ratios Calculated fix'!BC$428)</f>
        <v>0.18089285809645408</v>
      </c>
    </row>
    <row r="112" spans="1:55" x14ac:dyDescent="0.2">
      <c r="A112" s="3" t="s">
        <v>1000</v>
      </c>
      <c r="B112" s="3" t="s">
        <v>1001</v>
      </c>
      <c r="C112" s="3" t="s">
        <v>24</v>
      </c>
      <c r="D112" s="3">
        <v>341807</v>
      </c>
      <c r="E112" s="3" t="s">
        <v>16</v>
      </c>
      <c r="F112" s="3">
        <v>2019</v>
      </c>
      <c r="G112" s="3" t="s">
        <v>17</v>
      </c>
      <c r="H112" s="4">
        <v>43830</v>
      </c>
      <c r="I112" s="4">
        <v>43881</v>
      </c>
      <c r="J112" s="4">
        <v>43881</v>
      </c>
      <c r="K112" s="5">
        <v>132000000</v>
      </c>
      <c r="L112" s="5">
        <v>135000000</v>
      </c>
      <c r="M112" s="3" t="s">
        <v>1002</v>
      </c>
      <c r="N112" s="21">
        <f>('Ratios Calculated fix'!N112-'Ratios Calculated fix'!N$428)/('Ratios Calculated fix'!N$429-'Ratios Calculated fix'!N$428)</f>
        <v>4.5486156111279416E-2</v>
      </c>
      <c r="O112" s="22">
        <f>('Ratios Calculated fix'!O112-'Ratios Calculated fix'!O$428)/('Ratios Calculated fix'!O$429-'Ratios Calculated fix'!O$428)</f>
        <v>4.3225636494894887E-2</v>
      </c>
      <c r="P112" s="22">
        <f>('Ratios Calculated fix'!P112-'Ratios Calculated fix'!P$428)/('Ratios Calculated fix'!P$429-'Ratios Calculated fix'!P$428)</f>
        <v>6.1849378223119013E-2</v>
      </c>
      <c r="Q112" s="22">
        <f>('Ratios Calculated fix'!Q112-'Ratios Calculated fix'!Q$428)/('Ratios Calculated fix'!Q$429-'Ratios Calculated fix'!Q$428)</f>
        <v>0.8696382018384905</v>
      </c>
      <c r="R112" s="22">
        <f>('Ratios Calculated fix'!R112-'Ratios Calculated fix'!R$428)/('Ratios Calculated fix'!R$429-'Ratios Calculated fix'!R$428)</f>
        <v>0.12855302758834367</v>
      </c>
      <c r="S112" s="22">
        <f>('Ratios Calculated fix'!S112-'Ratios Calculated fix'!S$428)/('Ratios Calculated fix'!S$429-'Ratios Calculated fix'!S$428)</f>
        <v>0.13902687618975637</v>
      </c>
      <c r="T112" s="22">
        <f>('Ratios Calculated fix'!T112-'Ratios Calculated fix'!T$428)/('Ratios Calculated fix'!T$429-'Ratios Calculated fix'!T$428)</f>
        <v>0.10483739250309737</v>
      </c>
      <c r="U112" s="22">
        <f>('Ratios Calculated fix'!U112-'Ratios Calculated fix'!U$428)/('Ratios Calculated fix'!U$429-'Ratios Calculated fix'!U$428)</f>
        <v>0.81059418584269716</v>
      </c>
      <c r="V112" s="22">
        <f>('Ratios Calculated fix'!V112-'Ratios Calculated fix'!V$428)/('Ratios Calculated fix'!V$429-'Ratios Calculated fix'!V$428)</f>
        <v>0.71314578767696013</v>
      </c>
      <c r="W112" s="22">
        <f>('Ratios Calculated fix'!W112-'Ratios Calculated fix'!W$428)/('Ratios Calculated fix'!W$429-'Ratios Calculated fix'!W$428)</f>
        <v>0.82254994340432952</v>
      </c>
      <c r="X112" s="22">
        <f>('Ratios Calculated fix'!X112-'Ratios Calculated fix'!X$428)/('Ratios Calculated fix'!X$429-'Ratios Calculated fix'!X$428)</f>
        <v>0.16525962051205645</v>
      </c>
      <c r="Y112" s="22">
        <f>('Ratios Calculated fix'!Y112-'Ratios Calculated fix'!Y$428)/('Ratios Calculated fix'!Y$429-'Ratios Calculated fix'!Y$428)</f>
        <v>0.5634590650877358</v>
      </c>
      <c r="Z112" s="22">
        <f>('Ratios Calculated fix'!Z112-'Ratios Calculated fix'!Z$428)/('Ratios Calculated fix'!Z$429-'Ratios Calculated fix'!Z$428)</f>
        <v>0.83474037948794355</v>
      </c>
      <c r="AA112" s="22">
        <f>('Ratios Calculated fix'!AA112-'Ratios Calculated fix'!AA$428)/('Ratios Calculated fix'!AA$429-'Ratios Calculated fix'!AA$428)</f>
        <v>0.82676334990613221</v>
      </c>
      <c r="AB112" s="22">
        <f>('Ratios Calculated fix'!AB112-'Ratios Calculated fix'!AB$428)/('Ratios Calculated fix'!AB$429-'Ratios Calculated fix'!AB$428)</f>
        <v>0.87097319887078273</v>
      </c>
      <c r="AC112" s="22">
        <f>('Ratios Calculated fix'!AC112-'Ratios Calculated fix'!AC$428)/('Ratios Calculated fix'!AC$429-'Ratios Calculated fix'!AC$428)</f>
        <v>0.32884273952993504</v>
      </c>
      <c r="AD112" s="22">
        <f>('Ratios Calculated fix'!AD112-'Ratios Calculated fix'!AD$428)/('Ratios Calculated fix'!AD$429-'Ratios Calculated fix'!AD$428)</f>
        <v>0.26050393304639013</v>
      </c>
      <c r="AE112" s="22">
        <f>('Ratios Calculated fix'!AE112-'Ratios Calculated fix'!AE$428)/('Ratios Calculated fix'!AE$429-'Ratios Calculated fix'!AE$428)</f>
        <v>0.33958929628970091</v>
      </c>
      <c r="AF112" s="22">
        <f>('Ratios Calculated fix'!AF112-'Ratios Calculated fix'!AF$428)/('Ratios Calculated fix'!AF$429-'Ratios Calculated fix'!AF$428)</f>
        <v>0.3564298892328101</v>
      </c>
      <c r="AG112" s="22" t="e">
        <f>('Ratios Calculated fix'!AG112-'Ratios Calculated fix'!AG$428)/('Ratios Calculated fix'!AG$429-'Ratios Calculated fix'!AG$428)</f>
        <v>#DIV/0!</v>
      </c>
      <c r="AH112" s="22" t="e">
        <f>('Ratios Calculated fix'!AH112-'Ratios Calculated fix'!AH$428)/('Ratios Calculated fix'!AH$429-'Ratios Calculated fix'!AH$428)</f>
        <v>#DIV/0!</v>
      </c>
      <c r="AI112" s="22">
        <f>('Ratios Calculated fix'!AI112-'Ratios Calculated fix'!AI$428)/('Ratios Calculated fix'!AI$429-'Ratios Calculated fix'!AI$428)</f>
        <v>0.559641501548652</v>
      </c>
      <c r="AJ112" s="22">
        <f>('Ratios Calculated fix'!AJ112-'Ratios Calculated fix'!AJ$428)/('Ratios Calculated fix'!AJ$429-'Ratios Calculated fix'!AJ$428)</f>
        <v>0.17982003422880791</v>
      </c>
      <c r="AK112" s="22" t="e">
        <f>('Ratios Calculated fix'!AK112-'Ratios Calculated fix'!AK$428)/('Ratios Calculated fix'!AK$429-'Ratios Calculated fix'!AK$428)</f>
        <v>#DIV/0!</v>
      </c>
      <c r="AL112" s="22" t="e">
        <f>('Ratios Calculated fix'!AL112-'Ratios Calculated fix'!AL$428)/('Ratios Calculated fix'!AL$429-'Ratios Calculated fix'!AL$428)</f>
        <v>#DIV/0!</v>
      </c>
      <c r="AM112" s="22">
        <f>('Ratios Calculated fix'!AM112-'Ratios Calculated fix'!AM$428)/('Ratios Calculated fix'!AM$429-'Ratios Calculated fix'!AM$428)</f>
        <v>0.71064633026271795</v>
      </c>
      <c r="AN112" s="22">
        <f>('Ratios Calculated fix'!AN112-'Ratios Calculated fix'!AN$428)/('Ratios Calculated fix'!AN$429-'Ratios Calculated fix'!AN$428)</f>
        <v>0.805861736733678</v>
      </c>
      <c r="AO112" s="22">
        <f>('Ratios Calculated fix'!AO112-'Ratios Calculated fix'!AO$428)/('Ratios Calculated fix'!AO$429-'Ratios Calculated fix'!AO$428)</f>
        <v>0.11877497021518642</v>
      </c>
      <c r="AP112" s="22">
        <f>('Ratios Calculated fix'!AP112-'Ratios Calculated fix'!AP$428)/('Ratios Calculated fix'!AP$429-'Ratios Calculated fix'!AP$428)</f>
        <v>0.36914712713035236</v>
      </c>
      <c r="AQ112" s="22">
        <f>('Ratios Calculated fix'!AQ112-'Ratios Calculated fix'!AQ$428)/('Ratios Calculated fix'!AQ$429-'Ratios Calculated fix'!AQ$428)</f>
        <v>0.64857942324742557</v>
      </c>
      <c r="AR112" s="22">
        <f>('Ratios Calculated fix'!AR112-'Ratios Calculated fix'!AR$428)/('Ratios Calculated fix'!AR$429-'Ratios Calculated fix'!AR$428)</f>
        <v>0.34975908056178873</v>
      </c>
      <c r="AS112" s="22">
        <f>('Ratios Calculated fix'!AS112-'Ratios Calculated fix'!AS$428)/('Ratios Calculated fix'!AS$429-'Ratios Calculated fix'!AS$428)</f>
        <v>0.38741773135197771</v>
      </c>
      <c r="AT112" s="22">
        <f>('Ratios Calculated fix'!AT112-'Ratios Calculated fix'!AT$428)/('Ratios Calculated fix'!AT$429-'Ratios Calculated fix'!AT$428)</f>
        <v>0.41599025407652446</v>
      </c>
      <c r="AU112" s="22">
        <f>('Ratios Calculated fix'!AU112-'Ratios Calculated fix'!AU$428)/('Ratios Calculated fix'!AU$429-'Ratios Calculated fix'!AU$428)</f>
        <v>0.30036773188805693</v>
      </c>
      <c r="AV112" s="22" t="e">
        <f>('Ratios Calculated fix'!AV112-'Ratios Calculated fix'!AV$428)/('Ratios Calculated fix'!AV$429-'Ratios Calculated fix'!AV$428)</f>
        <v>#DIV/0!</v>
      </c>
      <c r="AW112" s="22" t="e">
        <f>('Ratios Calculated fix'!AW112-'Ratios Calculated fix'!AW$428)/('Ratios Calculated fix'!AW$429-'Ratios Calculated fix'!AW$428)</f>
        <v>#DIV/0!</v>
      </c>
      <c r="AX112" s="22" t="e">
        <f>('Ratios Calculated fix'!AX112-'Ratios Calculated fix'!AX$428)/('Ratios Calculated fix'!AX$429-'Ratios Calculated fix'!AX$428)</f>
        <v>#DIV/0!</v>
      </c>
      <c r="AY112" s="22">
        <f>('Ratios Calculated fix'!AY112-'Ratios Calculated fix'!AY$428)/('Ratios Calculated fix'!AY$429-'Ratios Calculated fix'!AY$428)</f>
        <v>0.74757796031249513</v>
      </c>
      <c r="AZ112" s="22">
        <f>('Ratios Calculated fix'!AZ112-'Ratios Calculated fix'!AZ$428)/('Ratios Calculated fix'!AZ$429-'Ratios Calculated fix'!AZ$428)</f>
        <v>0.77045914526584403</v>
      </c>
      <c r="BA112" s="22">
        <f>('Ratios Calculated fix'!BA112-'Ratios Calculated fix'!BA$428)/('Ratios Calculated fix'!BA$429-'Ratios Calculated fix'!BA$428)</f>
        <v>0.22244002963163451</v>
      </c>
      <c r="BB112" s="22" t="e">
        <f>('Ratios Calculated fix'!BB112-'Ratios Calculated fix'!BB$428)/('Ratios Calculated fix'!BB$429-'Ratios Calculated fix'!BB$428)</f>
        <v>#DIV/0!</v>
      </c>
      <c r="BC112" s="22">
        <f>('Ratios Calculated fix'!BC112-'Ratios Calculated fix'!BC$428)/('Ratios Calculated fix'!BC$429-'Ratios Calculated fix'!BC$428)</f>
        <v>0.16953389671376914</v>
      </c>
    </row>
    <row r="113" spans="1:55" x14ac:dyDescent="0.2">
      <c r="A113" s="3" t="s">
        <v>361</v>
      </c>
      <c r="B113" s="3" t="s">
        <v>362</v>
      </c>
      <c r="C113" s="3" t="s">
        <v>24</v>
      </c>
      <c r="D113" s="3">
        <v>89750</v>
      </c>
      <c r="E113" s="3" t="s">
        <v>16</v>
      </c>
      <c r="F113" s="3">
        <v>2019</v>
      </c>
      <c r="G113" s="3" t="s">
        <v>17</v>
      </c>
      <c r="H113" s="4">
        <v>43830</v>
      </c>
      <c r="I113" s="4">
        <v>43882</v>
      </c>
      <c r="J113" s="4">
        <v>43882</v>
      </c>
      <c r="K113" s="5">
        <v>716000000</v>
      </c>
      <c r="L113" s="5">
        <v>726300000</v>
      </c>
      <c r="M113" s="3" t="s">
        <v>363</v>
      </c>
      <c r="N113" s="21">
        <f>('Ratios Calculated fix'!N113-'Ratios Calculated fix'!N$428)/('Ratios Calculated fix'!N$429-'Ratios Calculated fix'!N$428)</f>
        <v>0.189528982489336</v>
      </c>
      <c r="O113" s="22">
        <f>('Ratios Calculated fix'!O113-'Ratios Calculated fix'!O$428)/('Ratios Calculated fix'!O$429-'Ratios Calculated fix'!O$428)</f>
        <v>0.17745477055829742</v>
      </c>
      <c r="P113" s="22">
        <f>('Ratios Calculated fix'!P113-'Ratios Calculated fix'!P$428)/('Ratios Calculated fix'!P$429-'Ratios Calculated fix'!P$428)</f>
        <v>0.4168710270446665</v>
      </c>
      <c r="Q113" s="22">
        <f>('Ratios Calculated fix'!Q113-'Ratios Calculated fix'!Q$428)/('Ratios Calculated fix'!Q$429-'Ratios Calculated fix'!Q$428)</f>
        <v>0.86933438499212712</v>
      </c>
      <c r="R113" s="22">
        <f>('Ratios Calculated fix'!R113-'Ratios Calculated fix'!R$428)/('Ratios Calculated fix'!R$429-'Ratios Calculated fix'!R$428)</f>
        <v>0.11757205442412955</v>
      </c>
      <c r="S113" s="22">
        <f>('Ratios Calculated fix'!S113-'Ratios Calculated fix'!S$428)/('Ratios Calculated fix'!S$429-'Ratios Calculated fix'!S$428)</f>
        <v>6.4371057807528888E-3</v>
      </c>
      <c r="T113" s="22">
        <f>('Ratios Calculated fix'!T113-'Ratios Calculated fix'!T$428)/('Ratios Calculated fix'!T$429-'Ratios Calculated fix'!T$428)</f>
        <v>0.11766376662884928</v>
      </c>
      <c r="U113" s="22">
        <f>('Ratios Calculated fix'!U113-'Ratios Calculated fix'!U$428)/('Ratios Calculated fix'!U$429-'Ratios Calculated fix'!U$428)</f>
        <v>0.81006416224536248</v>
      </c>
      <c r="V113" s="22">
        <f>('Ratios Calculated fix'!V113-'Ratios Calculated fix'!V$428)/('Ratios Calculated fix'!V$429-'Ratios Calculated fix'!V$428)</f>
        <v>0.70853986841318883</v>
      </c>
      <c r="W113" s="22">
        <f>('Ratios Calculated fix'!W113-'Ratios Calculated fix'!W$428)/('Ratios Calculated fix'!W$429-'Ratios Calculated fix'!W$428)</f>
        <v>0.82265073670339839</v>
      </c>
      <c r="X113" s="22">
        <f>('Ratios Calculated fix'!X113-'Ratios Calculated fix'!X$428)/('Ratios Calculated fix'!X$429-'Ratios Calculated fix'!X$428)</f>
        <v>0.35495659713526134</v>
      </c>
      <c r="Y113" s="22">
        <f>('Ratios Calculated fix'!Y113-'Ratios Calculated fix'!Y$428)/('Ratios Calculated fix'!Y$429-'Ratios Calculated fix'!Y$428)</f>
        <v>0.54746877373040359</v>
      </c>
      <c r="Z113" s="22">
        <f>('Ratios Calculated fix'!Z113-'Ratios Calculated fix'!Z$428)/('Ratios Calculated fix'!Z$429-'Ratios Calculated fix'!Z$428)</f>
        <v>0.64504340286473871</v>
      </c>
      <c r="AA113" s="22">
        <f>('Ratios Calculated fix'!AA113-'Ratios Calculated fix'!AA$428)/('Ratios Calculated fix'!AA$429-'Ratios Calculated fix'!AA$428)</f>
        <v>0.58689087453726074</v>
      </c>
      <c r="AB113" s="22">
        <f>('Ratios Calculated fix'!AB113-'Ratios Calculated fix'!AB$428)/('Ratios Calculated fix'!AB$429-'Ratios Calculated fix'!AB$428)</f>
        <v>0.88261995566327522</v>
      </c>
      <c r="AC113" s="22">
        <f>('Ratios Calculated fix'!AC113-'Ratios Calculated fix'!AC$428)/('Ratios Calculated fix'!AC$429-'Ratios Calculated fix'!AC$428)</f>
        <v>0.54436659264246601</v>
      </c>
      <c r="AD113" s="22">
        <f>('Ratios Calculated fix'!AD113-'Ratios Calculated fix'!AD$428)/('Ratios Calculated fix'!AD$429-'Ratios Calculated fix'!AD$428)</f>
        <v>0.27150748418850046</v>
      </c>
      <c r="AE113" s="22">
        <f>('Ratios Calculated fix'!AE113-'Ratios Calculated fix'!AE$428)/('Ratios Calculated fix'!AE$429-'Ratios Calculated fix'!AE$428)</f>
        <v>0.36656179771765912</v>
      </c>
      <c r="AF113" s="22">
        <f>('Ratios Calculated fix'!AF113-'Ratios Calculated fix'!AF$428)/('Ratios Calculated fix'!AF$429-'Ratios Calculated fix'!AF$428)</f>
        <v>0.37922697820779094</v>
      </c>
      <c r="AG113" s="22" t="e">
        <f>('Ratios Calculated fix'!AG113-'Ratios Calculated fix'!AG$428)/('Ratios Calculated fix'!AG$429-'Ratios Calculated fix'!AG$428)</f>
        <v>#DIV/0!</v>
      </c>
      <c r="AH113" s="22" t="e">
        <f>('Ratios Calculated fix'!AH113-'Ratios Calculated fix'!AH$428)/('Ratios Calculated fix'!AH$429-'Ratios Calculated fix'!AH$428)</f>
        <v>#DIV/0!</v>
      </c>
      <c r="AI113" s="22">
        <f>('Ratios Calculated fix'!AI113-'Ratios Calculated fix'!AI$428)/('Ratios Calculated fix'!AI$429-'Ratios Calculated fix'!AI$428)</f>
        <v>0.68531626723299421</v>
      </c>
      <c r="AJ113" s="22">
        <f>('Ratios Calculated fix'!AJ113-'Ratios Calculated fix'!AJ$428)/('Ratios Calculated fix'!AJ$429-'Ratios Calculated fix'!AJ$428)</f>
        <v>0.21018217760901742</v>
      </c>
      <c r="AK113" s="22" t="e">
        <f>('Ratios Calculated fix'!AK113-'Ratios Calculated fix'!AK$428)/('Ratios Calculated fix'!AK$429-'Ratios Calculated fix'!AK$428)</f>
        <v>#DIV/0!</v>
      </c>
      <c r="AL113" s="22" t="e">
        <f>('Ratios Calculated fix'!AL113-'Ratios Calculated fix'!AL$428)/('Ratios Calculated fix'!AL$429-'Ratios Calculated fix'!AL$428)</f>
        <v>#DIV/0!</v>
      </c>
      <c r="AM113" s="22">
        <f>('Ratios Calculated fix'!AM113-'Ratios Calculated fix'!AM$428)/('Ratios Calculated fix'!AM$429-'Ratios Calculated fix'!AM$428)</f>
        <v>0.70927997883831262</v>
      </c>
      <c r="AN113" s="22">
        <f>('Ratios Calculated fix'!AN113-'Ratios Calculated fix'!AN$428)/('Ratios Calculated fix'!AN$429-'Ratios Calculated fix'!AN$428)</f>
        <v>0.80431061276200821</v>
      </c>
      <c r="AO113" s="22">
        <f>('Ratios Calculated fix'!AO113-'Ratios Calculated fix'!AO$428)/('Ratios Calculated fix'!AO$429-'Ratios Calculated fix'!AO$428)</f>
        <v>4.9511651144749293E-2</v>
      </c>
      <c r="AP113" s="22">
        <f>('Ratios Calculated fix'!AP113-'Ratios Calculated fix'!AP$428)/('Ratios Calculated fix'!AP$429-'Ratios Calculated fix'!AP$428)</f>
        <v>0.36002471393357188</v>
      </c>
      <c r="AQ113" s="22">
        <f>('Ratios Calculated fix'!AQ113-'Ratios Calculated fix'!AQ$428)/('Ratios Calculated fix'!AQ$429-'Ratios Calculated fix'!AQ$428)</f>
        <v>0.62478936110220429</v>
      </c>
      <c r="AR113" s="22">
        <f>('Ratios Calculated fix'!AR113-'Ratios Calculated fix'!AR$428)/('Ratios Calculated fix'!AR$429-'Ratios Calculated fix'!AR$428)</f>
        <v>0.41845904777526061</v>
      </c>
      <c r="AS113" s="22">
        <f>('Ratios Calculated fix'!AS113-'Ratios Calculated fix'!AS$428)/('Ratios Calculated fix'!AS$429-'Ratios Calculated fix'!AS$428)</f>
        <v>0.67525455238459309</v>
      </c>
      <c r="AT113" s="22">
        <f>('Ratios Calculated fix'!AT113-'Ratios Calculated fix'!AT$428)/('Ratios Calculated fix'!AT$429-'Ratios Calculated fix'!AT$428)</f>
        <v>0.35354032849539646</v>
      </c>
      <c r="AU113" s="22">
        <f>('Ratios Calculated fix'!AU113-'Ratios Calculated fix'!AU$428)/('Ratios Calculated fix'!AU$429-'Ratios Calculated fix'!AU$428)</f>
        <v>0.31659350862711272</v>
      </c>
      <c r="AV113" s="22" t="e">
        <f>('Ratios Calculated fix'!AV113-'Ratios Calculated fix'!AV$428)/('Ratios Calculated fix'!AV$429-'Ratios Calculated fix'!AV$428)</f>
        <v>#DIV/0!</v>
      </c>
      <c r="AW113" s="22" t="e">
        <f>('Ratios Calculated fix'!AW113-'Ratios Calculated fix'!AW$428)/('Ratios Calculated fix'!AW$429-'Ratios Calculated fix'!AW$428)</f>
        <v>#DIV/0!</v>
      </c>
      <c r="AX113" s="22" t="e">
        <f>('Ratios Calculated fix'!AX113-'Ratios Calculated fix'!AX$428)/('Ratios Calculated fix'!AX$429-'Ratios Calculated fix'!AX$428)</f>
        <v>#DIV/0!</v>
      </c>
      <c r="AY113" s="22">
        <f>('Ratios Calculated fix'!AY113-'Ratios Calculated fix'!AY$428)/('Ratios Calculated fix'!AY$429-'Ratios Calculated fix'!AY$428)</f>
        <v>0.75036106938875535</v>
      </c>
      <c r="AZ113" s="22">
        <f>('Ratios Calculated fix'!AZ113-'Ratios Calculated fix'!AZ$428)/('Ratios Calculated fix'!AZ$429-'Ratios Calculated fix'!AZ$428)</f>
        <v>0.76796904090622309</v>
      </c>
      <c r="BA113" s="22">
        <f>('Ratios Calculated fix'!BA113-'Ratios Calculated fix'!BA$428)/('Ratios Calculated fix'!BA$429-'Ratios Calculated fix'!BA$428)</f>
        <v>0.2223797246291801</v>
      </c>
      <c r="BB113" s="22" t="e">
        <f>('Ratios Calculated fix'!BB113-'Ratios Calculated fix'!BB$428)/('Ratios Calculated fix'!BB$429-'Ratios Calculated fix'!BB$428)</f>
        <v>#DIV/0!</v>
      </c>
      <c r="BC113" s="22">
        <f>('Ratios Calculated fix'!BC113-'Ratios Calculated fix'!BC$428)/('Ratios Calculated fix'!BC$429-'Ratios Calculated fix'!BC$428)</f>
        <v>0.11849448283340672</v>
      </c>
    </row>
    <row r="114" spans="1:55" x14ac:dyDescent="0.2">
      <c r="A114" s="3" t="s">
        <v>1138</v>
      </c>
      <c r="B114" s="3" t="s">
        <v>1139</v>
      </c>
      <c r="C114" s="3" t="s">
        <v>38</v>
      </c>
      <c r="D114" s="3">
        <v>261356</v>
      </c>
      <c r="E114" s="3" t="s">
        <v>16</v>
      </c>
      <c r="F114" s="3">
        <v>2019</v>
      </c>
      <c r="G114" s="3" t="s">
        <v>17</v>
      </c>
      <c r="H114" s="4">
        <v>43769</v>
      </c>
      <c r="I114" s="4">
        <v>43789</v>
      </c>
      <c r="J114" s="4">
        <v>43789</v>
      </c>
      <c r="K114" s="5">
        <v>1802000000</v>
      </c>
      <c r="L114" s="5">
        <v>1815000000</v>
      </c>
      <c r="M114" s="3" t="s">
        <v>1140</v>
      </c>
      <c r="N114" s="21">
        <f>('Ratios Calculated fix'!N114-'Ratios Calculated fix'!N$428)/('Ratios Calculated fix'!N$429-'Ratios Calculated fix'!N$428)</f>
        <v>3.2543050352176722E-2</v>
      </c>
      <c r="O114" s="22">
        <f>('Ratios Calculated fix'!O114-'Ratios Calculated fix'!O$428)/('Ratios Calculated fix'!O$429-'Ratios Calculated fix'!O$428)</f>
        <v>3.061878902681809E-2</v>
      </c>
      <c r="P114" s="22">
        <f>('Ratios Calculated fix'!P114-'Ratios Calculated fix'!P$428)/('Ratios Calculated fix'!P$429-'Ratios Calculated fix'!P$428)</f>
        <v>1.7850003691628209E-2</v>
      </c>
      <c r="Q114" s="22">
        <f>('Ratios Calculated fix'!Q114-'Ratios Calculated fix'!Q$428)/('Ratios Calculated fix'!Q$429-'Ratios Calculated fix'!Q$428)</f>
        <v>0.86905497500677298</v>
      </c>
      <c r="R114" s="22">
        <f>('Ratios Calculated fix'!R114-'Ratios Calculated fix'!R$428)/('Ratios Calculated fix'!R$429-'Ratios Calculated fix'!R$428)</f>
        <v>8.1363164910410707E-2</v>
      </c>
      <c r="S114" s="22">
        <f>('Ratios Calculated fix'!S114-'Ratios Calculated fix'!S$428)/('Ratios Calculated fix'!S$429-'Ratios Calculated fix'!S$428)</f>
        <v>8.5905262474940361E-2</v>
      </c>
      <c r="T114" s="22">
        <f>('Ratios Calculated fix'!T114-'Ratios Calculated fix'!T$428)/('Ratios Calculated fix'!T$429-'Ratios Calculated fix'!T$428)</f>
        <v>6.6729748547314241E-2</v>
      </c>
      <c r="U114" s="22">
        <f>('Ratios Calculated fix'!U114-'Ratios Calculated fix'!U$428)/('Ratios Calculated fix'!U$429-'Ratios Calculated fix'!U$428)</f>
        <v>0.80904273467973709</v>
      </c>
      <c r="V114" s="22">
        <f>('Ratios Calculated fix'!V114-'Ratios Calculated fix'!V$428)/('Ratios Calculated fix'!V$429-'Ratios Calculated fix'!V$428)</f>
        <v>0.71085075674600928</v>
      </c>
      <c r="W114" s="22">
        <f>('Ratios Calculated fix'!W114-'Ratios Calculated fix'!W$428)/('Ratios Calculated fix'!W$429-'Ratios Calculated fix'!W$428)</f>
        <v>0.82111909835341024</v>
      </c>
      <c r="X114" s="22">
        <f>('Ratios Calculated fix'!X114-'Ratios Calculated fix'!X$428)/('Ratios Calculated fix'!X$429-'Ratios Calculated fix'!X$428)</f>
        <v>0.1227922275920649</v>
      </c>
      <c r="Y114" s="22">
        <f>('Ratios Calculated fix'!Y114-'Ratios Calculated fix'!Y$428)/('Ratios Calculated fix'!Y$429-'Ratios Calculated fix'!Y$428)</f>
        <v>0.564573029459422</v>
      </c>
      <c r="Z114" s="22">
        <f>('Ratios Calculated fix'!Z114-'Ratios Calculated fix'!Z$428)/('Ratios Calculated fix'!Z$429-'Ratios Calculated fix'!Z$428)</f>
        <v>0.87720777240793524</v>
      </c>
      <c r="AA114" s="22">
        <f>('Ratios Calculated fix'!AA114-'Ratios Calculated fix'!AA$428)/('Ratios Calculated fix'!AA$429-'Ratios Calculated fix'!AA$428)</f>
        <v>0.66399849074178319</v>
      </c>
      <c r="AB114" s="22">
        <f>('Ratios Calculated fix'!AB114-'Ratios Calculated fix'!AB$428)/('Ratios Calculated fix'!AB$429-'Ratios Calculated fix'!AB$428)</f>
        <v>0.89527605198764193</v>
      </c>
      <c r="AC114" s="22">
        <f>('Ratios Calculated fix'!AC114-'Ratios Calculated fix'!AC$428)/('Ratios Calculated fix'!AC$429-'Ratios Calculated fix'!AC$428)</f>
        <v>0.37824337858064677</v>
      </c>
      <c r="AD114" s="22">
        <f>('Ratios Calculated fix'!AD114-'Ratios Calculated fix'!AD$428)/('Ratios Calculated fix'!AD$429-'Ratios Calculated fix'!AD$428)</f>
        <v>0.32011504203714791</v>
      </c>
      <c r="AE114" s="22">
        <f>('Ratios Calculated fix'!AE114-'Ratios Calculated fix'!AE$428)/('Ratios Calculated fix'!AE$429-'Ratios Calculated fix'!AE$428)</f>
        <v>0.35239308889171611</v>
      </c>
      <c r="AF114" s="22">
        <f>('Ratios Calculated fix'!AF114-'Ratios Calculated fix'!AF$428)/('Ratios Calculated fix'!AF$429-'Ratios Calculated fix'!AF$428)</f>
        <v>0.37697535684992811</v>
      </c>
      <c r="AG114" s="22" t="e">
        <f>('Ratios Calculated fix'!AG114-'Ratios Calculated fix'!AG$428)/('Ratios Calculated fix'!AG$429-'Ratios Calculated fix'!AG$428)</f>
        <v>#DIV/0!</v>
      </c>
      <c r="AH114" s="22" t="e">
        <f>('Ratios Calculated fix'!AH114-'Ratios Calculated fix'!AH$428)/('Ratios Calculated fix'!AH$429-'Ratios Calculated fix'!AH$428)</f>
        <v>#DIV/0!</v>
      </c>
      <c r="AI114" s="22">
        <f>('Ratios Calculated fix'!AI114-'Ratios Calculated fix'!AI$428)/('Ratios Calculated fix'!AI$429-'Ratios Calculated fix'!AI$428)</f>
        <v>0.55143721557241132</v>
      </c>
      <c r="AJ114" s="22">
        <f>('Ratios Calculated fix'!AJ114-'Ratios Calculated fix'!AJ$428)/('Ratios Calculated fix'!AJ$429-'Ratios Calculated fix'!AJ$428)</f>
        <v>0.10524759334823267</v>
      </c>
      <c r="AK114" s="22" t="e">
        <f>('Ratios Calculated fix'!AK114-'Ratios Calculated fix'!AK$428)/('Ratios Calculated fix'!AK$429-'Ratios Calculated fix'!AK$428)</f>
        <v>#DIV/0!</v>
      </c>
      <c r="AL114" s="22" t="e">
        <f>('Ratios Calculated fix'!AL114-'Ratios Calculated fix'!AL$428)/('Ratios Calculated fix'!AL$429-'Ratios Calculated fix'!AL$428)</f>
        <v>#DIV/0!</v>
      </c>
      <c r="AM114" s="22">
        <f>('Ratios Calculated fix'!AM114-'Ratios Calculated fix'!AM$428)/('Ratios Calculated fix'!AM$429-'Ratios Calculated fix'!AM$428)</f>
        <v>0.70955414026958064</v>
      </c>
      <c r="AN114" s="22">
        <f>('Ratios Calculated fix'!AN114-'Ratios Calculated fix'!AN$428)/('Ratios Calculated fix'!AN$429-'Ratios Calculated fix'!AN$428)</f>
        <v>0.80448646327450379</v>
      </c>
      <c r="AO114" s="22">
        <f>('Ratios Calculated fix'!AO114-'Ratios Calculated fix'!AO$428)/('Ratios Calculated fix'!AO$429-'Ratios Calculated fix'!AO$428)</f>
        <v>6.5027194261293025E-2</v>
      </c>
      <c r="AP114" s="22">
        <f>('Ratios Calculated fix'!AP114-'Ratios Calculated fix'!AP$428)/('Ratios Calculated fix'!AP$429-'Ratios Calculated fix'!AP$428)</f>
        <v>0.34595667025350013</v>
      </c>
      <c r="AQ114" s="22">
        <f>('Ratios Calculated fix'!AQ114-'Ratios Calculated fix'!AQ$428)/('Ratios Calculated fix'!AQ$429-'Ratios Calculated fix'!AQ$428)</f>
        <v>0.63656670537142745</v>
      </c>
      <c r="AR114" s="22">
        <f>('Ratios Calculated fix'!AR114-'Ratios Calculated fix'!AR$428)/('Ratios Calculated fix'!AR$429-'Ratios Calculated fix'!AR$428)</f>
        <v>0.26365505715987625</v>
      </c>
      <c r="AS114" s="22">
        <f>('Ratios Calculated fix'!AS114-'Ratios Calculated fix'!AS$428)/('Ratios Calculated fix'!AS$429-'Ratios Calculated fix'!AS$428)</f>
        <v>0.3757715982513512</v>
      </c>
      <c r="AT114" s="22">
        <f>('Ratios Calculated fix'!AT114-'Ratios Calculated fix'!AT$428)/('Ratios Calculated fix'!AT$429-'Ratios Calculated fix'!AT$428)</f>
        <v>0.2917100017517229</v>
      </c>
      <c r="AU114" s="22">
        <f>('Ratios Calculated fix'!AU114-'Ratios Calculated fix'!AU$428)/('Ratios Calculated fix'!AU$429-'Ratios Calculated fix'!AU$428)</f>
        <v>0.21329015845710289</v>
      </c>
      <c r="AV114" s="22" t="e">
        <f>('Ratios Calculated fix'!AV114-'Ratios Calculated fix'!AV$428)/('Ratios Calculated fix'!AV$429-'Ratios Calculated fix'!AV$428)</f>
        <v>#DIV/0!</v>
      </c>
      <c r="AW114" s="22" t="e">
        <f>('Ratios Calculated fix'!AW114-'Ratios Calculated fix'!AW$428)/('Ratios Calculated fix'!AW$429-'Ratios Calculated fix'!AW$428)</f>
        <v>#DIV/0!</v>
      </c>
      <c r="AX114" s="22" t="e">
        <f>('Ratios Calculated fix'!AX114-'Ratios Calculated fix'!AX$428)/('Ratios Calculated fix'!AX$429-'Ratios Calculated fix'!AX$428)</f>
        <v>#DIV/0!</v>
      </c>
      <c r="AY114" s="22">
        <f>('Ratios Calculated fix'!AY114-'Ratios Calculated fix'!AY$428)/('Ratios Calculated fix'!AY$429-'Ratios Calculated fix'!AY$428)</f>
        <v>0.74685035850756376</v>
      </c>
      <c r="AZ114" s="22">
        <f>('Ratios Calculated fix'!AZ114-'Ratios Calculated fix'!AZ$428)/('Ratios Calculated fix'!AZ$429-'Ratios Calculated fix'!AZ$428)</f>
        <v>0.77022742974379299</v>
      </c>
      <c r="BA114" s="22">
        <f>('Ratios Calculated fix'!BA114-'Ratios Calculated fix'!BA$428)/('Ratios Calculated fix'!BA$429-'Ratios Calculated fix'!BA$428)</f>
        <v>0.22012212868178435</v>
      </c>
      <c r="BB114" s="22" t="e">
        <f>('Ratios Calculated fix'!BB114-'Ratios Calculated fix'!BB$428)/('Ratios Calculated fix'!BB$429-'Ratios Calculated fix'!BB$428)</f>
        <v>#DIV/0!</v>
      </c>
      <c r="BC114" s="22">
        <f>('Ratios Calculated fix'!BC114-'Ratios Calculated fix'!BC$428)/('Ratios Calculated fix'!BC$429-'Ratios Calculated fix'!BC$428)</f>
        <v>0.1327097064635584</v>
      </c>
    </row>
    <row r="115" spans="1:55" x14ac:dyDescent="0.2">
      <c r="A115" s="3" t="s">
        <v>385</v>
      </c>
      <c r="B115" s="3" t="s">
        <v>386</v>
      </c>
      <c r="C115" s="3" t="s">
        <v>38</v>
      </c>
      <c r="D115" s="3">
        <v>120376</v>
      </c>
      <c r="E115" s="3" t="s">
        <v>16</v>
      </c>
      <c r="F115" s="3">
        <v>2019</v>
      </c>
      <c r="G115" s="3" t="s">
        <v>17</v>
      </c>
      <c r="H115" s="4">
        <v>43830</v>
      </c>
      <c r="I115" s="4">
        <v>43888</v>
      </c>
      <c r="J115" s="4">
        <v>43888</v>
      </c>
      <c r="K115" s="5">
        <v>25000000</v>
      </c>
      <c r="L115" s="5">
        <v>6000000</v>
      </c>
      <c r="M115" s="3" t="s">
        <v>387</v>
      </c>
      <c r="N115" s="21">
        <f>('Ratios Calculated fix'!N115-'Ratios Calculated fix'!N$428)/('Ratios Calculated fix'!N$429-'Ratios Calculated fix'!N$428)</f>
        <v>5.863131284104986E-2</v>
      </c>
      <c r="O115" s="22">
        <f>('Ratios Calculated fix'!O115-'Ratios Calculated fix'!O$428)/('Ratios Calculated fix'!O$429-'Ratios Calculated fix'!O$428)</f>
        <v>5.863131284104986E-2</v>
      </c>
      <c r="P115" s="22">
        <f>('Ratios Calculated fix'!P115-'Ratios Calculated fix'!P$428)/('Ratios Calculated fix'!P$429-'Ratios Calculated fix'!P$428)</f>
        <v>4.9475811692682774E-2</v>
      </c>
      <c r="Q115" s="22">
        <f>('Ratios Calculated fix'!Q115-'Ratios Calculated fix'!Q$428)/('Ratios Calculated fix'!Q$429-'Ratios Calculated fix'!Q$428)</f>
        <v>0.87064416303531489</v>
      </c>
      <c r="R115" s="22">
        <f>('Ratios Calculated fix'!R115-'Ratios Calculated fix'!R$428)/('Ratios Calculated fix'!R$429-'Ratios Calculated fix'!R$428)</f>
        <v>0.15353265623629767</v>
      </c>
      <c r="S115" s="22">
        <f>('Ratios Calculated fix'!S115-'Ratios Calculated fix'!S$428)/('Ratios Calculated fix'!S$429-'Ratios Calculated fix'!S$428)</f>
        <v>3.3965312361632534E-2</v>
      </c>
      <c r="T115" s="22">
        <f>('Ratios Calculated fix'!T115-'Ratios Calculated fix'!T$428)/('Ratios Calculated fix'!T$429-'Ratios Calculated fix'!T$428)</f>
        <v>0.14904050980462216</v>
      </c>
      <c r="U115" s="22">
        <f>('Ratios Calculated fix'!U115-'Ratios Calculated fix'!U$428)/('Ratios Calculated fix'!U$429-'Ratios Calculated fix'!U$428)</f>
        <v>0.81230112540656196</v>
      </c>
      <c r="V115" s="22">
        <f>('Ratios Calculated fix'!V115-'Ratios Calculated fix'!V$428)/('Ratios Calculated fix'!V$429-'Ratios Calculated fix'!V$428)</f>
        <v>0.70982181674958511</v>
      </c>
      <c r="W115" s="22">
        <f>('Ratios Calculated fix'!W115-'Ratios Calculated fix'!W$428)/('Ratios Calculated fix'!W$429-'Ratios Calculated fix'!W$428)</f>
        <v>0.82502653952867766</v>
      </c>
      <c r="X115" s="22">
        <f>('Ratios Calculated fix'!X115-'Ratios Calculated fix'!X$428)/('Ratios Calculated fix'!X$429-'Ratios Calculated fix'!X$428)</f>
        <v>0.13118643894147194</v>
      </c>
      <c r="Y115" s="22">
        <f>('Ratios Calculated fix'!Y115-'Ratios Calculated fix'!Y$428)/('Ratios Calculated fix'!Y$429-'Ratios Calculated fix'!Y$428)</f>
        <v>0.54347840709669648</v>
      </c>
      <c r="Z115" s="22">
        <f>('Ratios Calculated fix'!Z115-'Ratios Calculated fix'!Z$428)/('Ratios Calculated fix'!Z$429-'Ratios Calculated fix'!Z$428)</f>
        <v>0.86881356105852803</v>
      </c>
      <c r="AA115" s="22">
        <f>('Ratios Calculated fix'!AA115-'Ratios Calculated fix'!AA$428)/('Ratios Calculated fix'!AA$429-'Ratios Calculated fix'!AA$428)</f>
        <v>0.6205619097047228</v>
      </c>
      <c r="AB115" s="22">
        <f>('Ratios Calculated fix'!AB115-'Ratios Calculated fix'!AB$428)/('Ratios Calculated fix'!AB$429-'Ratios Calculated fix'!AB$428)</f>
        <v>0.8429303295334496</v>
      </c>
      <c r="AC115" s="22">
        <f>('Ratios Calculated fix'!AC115-'Ratios Calculated fix'!AC$428)/('Ratios Calculated fix'!AC$429-'Ratios Calculated fix'!AC$428)</f>
        <v>0.64721054082093321</v>
      </c>
      <c r="AD115" s="22">
        <f>('Ratios Calculated fix'!AD115-'Ratios Calculated fix'!AD$428)/('Ratios Calculated fix'!AD$429-'Ratios Calculated fix'!AD$428)</f>
        <v>0.50081559057852731</v>
      </c>
      <c r="AE115" s="22">
        <f>('Ratios Calculated fix'!AE115-'Ratios Calculated fix'!AE$428)/('Ratios Calculated fix'!AE$429-'Ratios Calculated fix'!AE$428)</f>
        <v>0.48713079470651988</v>
      </c>
      <c r="AF115" s="22">
        <f>('Ratios Calculated fix'!AF115-'Ratios Calculated fix'!AF$428)/('Ratios Calculated fix'!AF$429-'Ratios Calculated fix'!AF$428)</f>
        <v>0.38847289195229412</v>
      </c>
      <c r="AG115" s="22" t="e">
        <f>('Ratios Calculated fix'!AG115-'Ratios Calculated fix'!AG$428)/('Ratios Calculated fix'!AG$429-'Ratios Calculated fix'!AG$428)</f>
        <v>#DIV/0!</v>
      </c>
      <c r="AH115" s="22" t="e">
        <f>('Ratios Calculated fix'!AH115-'Ratios Calculated fix'!AH$428)/('Ratios Calculated fix'!AH$429-'Ratios Calculated fix'!AH$428)</f>
        <v>#DIV/0!</v>
      </c>
      <c r="AI115" s="22">
        <f>('Ratios Calculated fix'!AI115-'Ratios Calculated fix'!AI$428)/('Ratios Calculated fix'!AI$429-'Ratios Calculated fix'!AI$428)</f>
        <v>0.5318938439499109</v>
      </c>
      <c r="AJ115" s="22">
        <f>('Ratios Calculated fix'!AJ115-'Ratios Calculated fix'!AJ$428)/('Ratios Calculated fix'!AJ$429-'Ratios Calculated fix'!AJ$428)</f>
        <v>0.25285933904186464</v>
      </c>
      <c r="AK115" s="22" t="e">
        <f>('Ratios Calculated fix'!AK115-'Ratios Calculated fix'!AK$428)/('Ratios Calculated fix'!AK$429-'Ratios Calculated fix'!AK$428)</f>
        <v>#DIV/0!</v>
      </c>
      <c r="AL115" s="22" t="e">
        <f>('Ratios Calculated fix'!AL115-'Ratios Calculated fix'!AL$428)/('Ratios Calculated fix'!AL$429-'Ratios Calculated fix'!AL$428)</f>
        <v>#DIV/0!</v>
      </c>
      <c r="AM115" s="22">
        <f>('Ratios Calculated fix'!AM115-'Ratios Calculated fix'!AM$428)/('Ratios Calculated fix'!AM$429-'Ratios Calculated fix'!AM$428)</f>
        <v>0.71128007249025282</v>
      </c>
      <c r="AN115" s="22">
        <f>('Ratios Calculated fix'!AN115-'Ratios Calculated fix'!AN$428)/('Ratios Calculated fix'!AN$429-'Ratios Calculated fix'!AN$428)</f>
        <v>0.80501423490508139</v>
      </c>
      <c r="AO115" s="22">
        <f>('Ratios Calculated fix'!AO115-'Ratios Calculated fix'!AO$428)/('Ratios Calculated fix'!AO$429-'Ratios Calculated fix'!AO$428)</f>
        <v>5.8766355725010003E-2</v>
      </c>
      <c r="AP115" s="22">
        <f>('Ratios Calculated fix'!AP115-'Ratios Calculated fix'!AP$428)/('Ratios Calculated fix'!AP$429-'Ratios Calculated fix'!AP$428)</f>
        <v>0.36300639347381414</v>
      </c>
      <c r="AQ115" s="22">
        <f>('Ratios Calculated fix'!AQ115-'Ratios Calculated fix'!AQ$428)/('Ratios Calculated fix'!AQ$429-'Ratios Calculated fix'!AQ$428)</f>
        <v>0.6418827224695508</v>
      </c>
      <c r="AR115" s="22">
        <f>('Ratios Calculated fix'!AR115-'Ratios Calculated fix'!AR$428)/('Ratios Calculated fix'!AR$429-'Ratios Calculated fix'!AR$428)</f>
        <v>0.51550326223765419</v>
      </c>
      <c r="AS115" s="22">
        <f>('Ratios Calculated fix'!AS115-'Ratios Calculated fix'!AS$428)/('Ratios Calculated fix'!AS$429-'Ratios Calculated fix'!AS$428)</f>
        <v>0.30912179509979798</v>
      </c>
      <c r="AT115" s="22">
        <f>('Ratios Calculated fix'!AT115-'Ratios Calculated fix'!AT$428)/('Ratios Calculated fix'!AT$429-'Ratios Calculated fix'!AT$428)</f>
        <v>0.42347622964775739</v>
      </c>
      <c r="AU115" s="22">
        <f>('Ratios Calculated fix'!AU115-'Ratios Calculated fix'!AU$428)/('Ratios Calculated fix'!AU$429-'Ratios Calculated fix'!AU$428)</f>
        <v>0.3613098850029719</v>
      </c>
      <c r="AV115" s="22" t="e">
        <f>('Ratios Calculated fix'!AV115-'Ratios Calculated fix'!AV$428)/('Ratios Calculated fix'!AV$429-'Ratios Calculated fix'!AV$428)</f>
        <v>#DIV/0!</v>
      </c>
      <c r="AW115" s="22" t="e">
        <f>('Ratios Calculated fix'!AW115-'Ratios Calculated fix'!AW$428)/('Ratios Calculated fix'!AW$429-'Ratios Calculated fix'!AW$428)</f>
        <v>#DIV/0!</v>
      </c>
      <c r="AX115" s="22" t="e">
        <f>('Ratios Calculated fix'!AX115-'Ratios Calculated fix'!AX$428)/('Ratios Calculated fix'!AX$429-'Ratios Calculated fix'!AX$428)</f>
        <v>#DIV/0!</v>
      </c>
      <c r="AY115" s="22">
        <f>('Ratios Calculated fix'!AY115-'Ratios Calculated fix'!AY$428)/('Ratios Calculated fix'!AY$429-'Ratios Calculated fix'!AY$428)</f>
        <v>0.74728914455234519</v>
      </c>
      <c r="AZ115" s="22">
        <f>('Ratios Calculated fix'!AZ115-'Ratios Calculated fix'!AZ$428)/('Ratios Calculated fix'!AZ$429-'Ratios Calculated fix'!AZ$428)</f>
        <v>0.77073677756186032</v>
      </c>
      <c r="BA115" s="22">
        <f>('Ratios Calculated fix'!BA115-'Ratios Calculated fix'!BA$428)/('Ratios Calculated fix'!BA$429-'Ratios Calculated fix'!BA$428)</f>
        <v>0.22303620511012559</v>
      </c>
      <c r="BB115" s="22" t="e">
        <f>('Ratios Calculated fix'!BB115-'Ratios Calculated fix'!BB$428)/('Ratios Calculated fix'!BB$429-'Ratios Calculated fix'!BB$428)</f>
        <v>#DIV/0!</v>
      </c>
      <c r="BC115" s="22">
        <f>('Ratios Calculated fix'!BC115-'Ratios Calculated fix'!BC$428)/('Ratios Calculated fix'!BC$429-'Ratios Calculated fix'!BC$428)</f>
        <v>0.16152533316282247</v>
      </c>
    </row>
    <row r="116" spans="1:55" x14ac:dyDescent="0.2">
      <c r="A116" s="3" t="s">
        <v>388</v>
      </c>
      <c r="B116" s="3" t="s">
        <v>389</v>
      </c>
      <c r="C116" s="3" t="s">
        <v>38</v>
      </c>
      <c r="D116" s="3">
        <v>741324</v>
      </c>
      <c r="E116" s="3" t="s">
        <v>16</v>
      </c>
      <c r="F116" s="3">
        <v>2019</v>
      </c>
      <c r="G116" s="3" t="s">
        <v>17</v>
      </c>
      <c r="H116" s="4">
        <v>43830</v>
      </c>
      <c r="I116" s="4">
        <v>43880</v>
      </c>
      <c r="J116" s="4">
        <v>43880</v>
      </c>
      <c r="K116" s="5">
        <v>503525000</v>
      </c>
      <c r="L116" s="5">
        <v>561908000</v>
      </c>
      <c r="M116" s="3" t="s">
        <v>390</v>
      </c>
      <c r="N116" s="21">
        <f>('Ratios Calculated fix'!N116-'Ratios Calculated fix'!N$428)/('Ratios Calculated fix'!N$429-'Ratios Calculated fix'!N$428)</f>
        <v>3.2384518177755235E-2</v>
      </c>
      <c r="O116" s="22">
        <f>('Ratios Calculated fix'!O116-'Ratios Calculated fix'!O$428)/('Ratios Calculated fix'!O$429-'Ratios Calculated fix'!O$428)</f>
        <v>2.9757963128784728E-2</v>
      </c>
      <c r="P116" s="22">
        <f>('Ratios Calculated fix'!P116-'Ratios Calculated fix'!P$428)/('Ratios Calculated fix'!P$429-'Ratios Calculated fix'!P$428)</f>
        <v>6.5689474648888094E-2</v>
      </c>
      <c r="Q116" s="22">
        <f>('Ratios Calculated fix'!Q116-'Ratios Calculated fix'!Q$428)/('Ratios Calculated fix'!Q$429-'Ratios Calculated fix'!Q$428)</f>
        <v>0.87051381863947475</v>
      </c>
      <c r="R116" s="22">
        <f>('Ratios Calculated fix'!R116-'Ratios Calculated fix'!R$428)/('Ratios Calculated fix'!R$429-'Ratios Calculated fix'!R$428)</f>
        <v>0.14292877742377505</v>
      </c>
      <c r="S116" s="22">
        <f>('Ratios Calculated fix'!S116-'Ratios Calculated fix'!S$428)/('Ratios Calculated fix'!S$429-'Ratios Calculated fix'!S$428)</f>
        <v>6.6320697932640768E-2</v>
      </c>
      <c r="T116" s="22">
        <f>('Ratios Calculated fix'!T116-'Ratios Calculated fix'!T$428)/('Ratios Calculated fix'!T$429-'Ratios Calculated fix'!T$428)</f>
        <v>0.13248542198390909</v>
      </c>
      <c r="U116" s="22">
        <f>('Ratios Calculated fix'!U116-'Ratios Calculated fix'!U$428)/('Ratios Calculated fix'!U$429-'Ratios Calculated fix'!U$428)</f>
        <v>0.81182489169267602</v>
      </c>
      <c r="V116" s="22">
        <f>('Ratios Calculated fix'!V116-'Ratios Calculated fix'!V$428)/('Ratios Calculated fix'!V$429-'Ratios Calculated fix'!V$428)</f>
        <v>0.71115938375937549</v>
      </c>
      <c r="W116" s="22">
        <f>('Ratios Calculated fix'!W116-'Ratios Calculated fix'!W$428)/('Ratios Calculated fix'!W$429-'Ratios Calculated fix'!W$428)</f>
        <v>0.82427229206938379</v>
      </c>
      <c r="X116" s="22">
        <f>('Ratios Calculated fix'!X116-'Ratios Calculated fix'!X$428)/('Ratios Calculated fix'!X$429-'Ratios Calculated fix'!X$428)</f>
        <v>0.10181263690463213</v>
      </c>
      <c r="Y116" s="22">
        <f>('Ratios Calculated fix'!Y116-'Ratios Calculated fix'!Y$428)/('Ratios Calculated fix'!Y$429-'Ratios Calculated fix'!Y$428)</f>
        <v>0.4491425594855144</v>
      </c>
      <c r="Z116" s="22">
        <f>('Ratios Calculated fix'!Z116-'Ratios Calculated fix'!Z$428)/('Ratios Calculated fix'!Z$429-'Ratios Calculated fix'!Z$428)</f>
        <v>0.89818736309536795</v>
      </c>
      <c r="AA116" s="22">
        <f>('Ratios Calculated fix'!AA116-'Ratios Calculated fix'!AA$428)/('Ratios Calculated fix'!AA$429-'Ratios Calculated fix'!AA$428)</f>
        <v>0</v>
      </c>
      <c r="AB116" s="22">
        <f>('Ratios Calculated fix'!AB116-'Ratios Calculated fix'!AB$428)/('Ratios Calculated fix'!AB$429-'Ratios Calculated fix'!AB$428)</f>
        <v>0.84588271744713639</v>
      </c>
      <c r="AC116" s="22">
        <f>('Ratios Calculated fix'!AC116-'Ratios Calculated fix'!AC$428)/('Ratios Calculated fix'!AC$429-'Ratios Calculated fix'!AC$428)</f>
        <v>0.92006212793628384</v>
      </c>
      <c r="AD116" s="22">
        <f>('Ratios Calculated fix'!AD116-'Ratios Calculated fix'!AD$428)/('Ratios Calculated fix'!AD$429-'Ratios Calculated fix'!AD$428)</f>
        <v>0.28518749412263728</v>
      </c>
      <c r="AE116" s="22">
        <f>('Ratios Calculated fix'!AE116-'Ratios Calculated fix'!AE$428)/('Ratios Calculated fix'!AE$429-'Ratios Calculated fix'!AE$428)</f>
        <v>0.32490379451540569</v>
      </c>
      <c r="AF116" s="22">
        <f>('Ratios Calculated fix'!AF116-'Ratios Calculated fix'!AF$428)/('Ratios Calculated fix'!AF$429-'Ratios Calculated fix'!AF$428)</f>
        <v>0.35566440366006802</v>
      </c>
      <c r="AG116" s="22" t="e">
        <f>('Ratios Calculated fix'!AG116-'Ratios Calculated fix'!AG$428)/('Ratios Calculated fix'!AG$429-'Ratios Calculated fix'!AG$428)</f>
        <v>#DIV/0!</v>
      </c>
      <c r="AH116" s="22" t="e">
        <f>('Ratios Calculated fix'!AH116-'Ratios Calculated fix'!AH$428)/('Ratios Calculated fix'!AH$429-'Ratios Calculated fix'!AH$428)</f>
        <v>#DIV/0!</v>
      </c>
      <c r="AI116" s="22">
        <f>('Ratios Calculated fix'!AI116-'Ratios Calculated fix'!AI$428)/('Ratios Calculated fix'!AI$429-'Ratios Calculated fix'!AI$428)</f>
        <v>0.54984157220148977</v>
      </c>
      <c r="AJ116" s="22">
        <f>('Ratios Calculated fix'!AJ116-'Ratios Calculated fix'!AJ$428)/('Ratios Calculated fix'!AJ$429-'Ratios Calculated fix'!AJ$428)</f>
        <v>0.17423789489631397</v>
      </c>
      <c r="AK116" s="22" t="e">
        <f>('Ratios Calculated fix'!AK116-'Ratios Calculated fix'!AK$428)/('Ratios Calculated fix'!AK$429-'Ratios Calculated fix'!AK$428)</f>
        <v>#DIV/0!</v>
      </c>
      <c r="AL116" s="22" t="e">
        <f>('Ratios Calculated fix'!AL116-'Ratios Calculated fix'!AL$428)/('Ratios Calculated fix'!AL$429-'Ratios Calculated fix'!AL$428)</f>
        <v>#DIV/0!</v>
      </c>
      <c r="AM116" s="22">
        <f>('Ratios Calculated fix'!AM116-'Ratios Calculated fix'!AM$428)/('Ratios Calculated fix'!AM$429-'Ratios Calculated fix'!AM$428)</f>
        <v>0.70976603648800174</v>
      </c>
      <c r="AN116" s="22">
        <f>('Ratios Calculated fix'!AN116-'Ratios Calculated fix'!AN$428)/('Ratios Calculated fix'!AN$429-'Ratios Calculated fix'!AN$428)</f>
        <v>0.80527464639810753</v>
      </c>
      <c r="AO116" s="22">
        <f>('Ratios Calculated fix'!AO116-'Ratios Calculated fix'!AO$428)/('Ratios Calculated fix'!AO$429-'Ratios Calculated fix'!AO$428)</f>
        <v>7.0951356175841432E-2</v>
      </c>
      <c r="AP116" s="22">
        <f>('Ratios Calculated fix'!AP116-'Ratios Calculated fix'!AP$428)/('Ratios Calculated fix'!AP$429-'Ratios Calculated fix'!AP$428)</f>
        <v>0.34282816833060903</v>
      </c>
      <c r="AQ116" s="22">
        <f>('Ratios Calculated fix'!AQ116-'Ratios Calculated fix'!AQ$428)/('Ratios Calculated fix'!AQ$429-'Ratios Calculated fix'!AQ$428)</f>
        <v>0.6183822401348773</v>
      </c>
      <c r="AR116" s="22">
        <f>('Ratios Calculated fix'!AR116-'Ratios Calculated fix'!AR$428)/('Ratios Calculated fix'!AR$429-'Ratios Calculated fix'!AR$428)</f>
        <v>0.40379886053376757</v>
      </c>
      <c r="AS116" s="22">
        <f>('Ratios Calculated fix'!AS116-'Ratios Calculated fix'!AS$428)/('Ratios Calculated fix'!AS$429-'Ratios Calculated fix'!AS$428)</f>
        <v>0.36929570533499334</v>
      </c>
      <c r="AT116" s="22">
        <f>('Ratios Calculated fix'!AT116-'Ratios Calculated fix'!AT$428)/('Ratios Calculated fix'!AT$429-'Ratios Calculated fix'!AT$428)</f>
        <v>0.38457713349961098</v>
      </c>
      <c r="AU116" s="22">
        <f>('Ratios Calculated fix'!AU116-'Ratios Calculated fix'!AU$428)/('Ratios Calculated fix'!AU$429-'Ratios Calculated fix'!AU$428)</f>
        <v>0.30247017252846564</v>
      </c>
      <c r="AV116" s="22" t="e">
        <f>('Ratios Calculated fix'!AV116-'Ratios Calculated fix'!AV$428)/('Ratios Calculated fix'!AV$429-'Ratios Calculated fix'!AV$428)</f>
        <v>#DIV/0!</v>
      </c>
      <c r="AW116" s="22" t="e">
        <f>('Ratios Calculated fix'!AW116-'Ratios Calculated fix'!AW$428)/('Ratios Calculated fix'!AW$429-'Ratios Calculated fix'!AW$428)</f>
        <v>#DIV/0!</v>
      </c>
      <c r="AX116" s="22" t="e">
        <f>('Ratios Calculated fix'!AX116-'Ratios Calculated fix'!AX$428)/('Ratios Calculated fix'!AX$429-'Ratios Calculated fix'!AX$428)</f>
        <v>#DIV/0!</v>
      </c>
      <c r="AY116" s="22">
        <f>('Ratios Calculated fix'!AY116-'Ratios Calculated fix'!AY$428)/('Ratios Calculated fix'!AY$429-'Ratios Calculated fix'!AY$428)</f>
        <v>0.74940415344038347</v>
      </c>
      <c r="AZ116" s="22">
        <f>('Ratios Calculated fix'!AZ116-'Ratios Calculated fix'!AZ$428)/('Ratios Calculated fix'!AZ$429-'Ratios Calculated fix'!AZ$428)</f>
        <v>0.7723286257366061</v>
      </c>
      <c r="BA116" s="22">
        <f>('Ratios Calculated fix'!BA116-'Ratios Calculated fix'!BA$428)/('Ratios Calculated fix'!BA$429-'Ratios Calculated fix'!BA$428)</f>
        <v>0.22299359217409598</v>
      </c>
      <c r="BB116" s="22" t="e">
        <f>('Ratios Calculated fix'!BB116-'Ratios Calculated fix'!BB$428)/('Ratios Calculated fix'!BB$429-'Ratios Calculated fix'!BB$428)</f>
        <v>#DIV/0!</v>
      </c>
      <c r="BC116" s="22">
        <f>('Ratios Calculated fix'!BC116-'Ratios Calculated fix'!BC$428)/('Ratios Calculated fix'!BC$429-'Ratios Calculated fix'!BC$428)</f>
        <v>0.12592004003313309</v>
      </c>
    </row>
    <row r="117" spans="1:55" x14ac:dyDescent="0.2">
      <c r="A117" s="3" t="s">
        <v>394</v>
      </c>
      <c r="B117" s="3" t="s">
        <v>395</v>
      </c>
      <c r="C117" s="3" t="s">
        <v>45</v>
      </c>
      <c r="D117" s="3">
        <v>378128</v>
      </c>
      <c r="E117" s="3" t="s">
        <v>16</v>
      </c>
      <c r="F117" s="3">
        <v>2019</v>
      </c>
      <c r="G117" s="3" t="s">
        <v>17</v>
      </c>
      <c r="H117" s="4">
        <v>43890</v>
      </c>
      <c r="I117" s="4">
        <v>43910</v>
      </c>
      <c r="J117" s="4">
        <v>43910</v>
      </c>
      <c r="K117" s="5">
        <v>236500000</v>
      </c>
      <c r="L117" s="5">
        <v>238300000</v>
      </c>
      <c r="M117" s="6" t="s">
        <v>396</v>
      </c>
      <c r="N117" s="21">
        <f>('Ratios Calculated fix'!N117-'Ratios Calculated fix'!N$428)/('Ratios Calculated fix'!N$429-'Ratios Calculated fix'!N$428)</f>
        <v>4.3751826388073657E-2</v>
      </c>
      <c r="O117" s="22">
        <f>('Ratios Calculated fix'!O117-'Ratios Calculated fix'!O$428)/('Ratios Calculated fix'!O$429-'Ratios Calculated fix'!O$428)</f>
        <v>7.4318437258507897E-3</v>
      </c>
      <c r="P117" s="22">
        <f>('Ratios Calculated fix'!P117-'Ratios Calculated fix'!P$428)/('Ratios Calculated fix'!P$429-'Ratios Calculated fix'!P$428)</f>
        <v>1.5698641734036036E-2</v>
      </c>
      <c r="Q117" s="22">
        <f>('Ratios Calculated fix'!Q117-'Ratios Calculated fix'!Q$428)/('Ratios Calculated fix'!Q$429-'Ratios Calculated fix'!Q$428)</f>
        <v>0.87117258452980872</v>
      </c>
      <c r="R117" s="22">
        <f>('Ratios Calculated fix'!R117-'Ratios Calculated fix'!R$428)/('Ratios Calculated fix'!R$429-'Ratios Calculated fix'!R$428)</f>
        <v>6.4733201180760314E-2</v>
      </c>
      <c r="S117" s="22">
        <f>('Ratios Calculated fix'!S117-'Ratios Calculated fix'!S$428)/('Ratios Calculated fix'!S$429-'Ratios Calculated fix'!S$428)</f>
        <v>2.4029578186308357E-2</v>
      </c>
      <c r="T117" s="22">
        <f>('Ratios Calculated fix'!T117-'Ratios Calculated fix'!T$428)/('Ratios Calculated fix'!T$429-'Ratios Calculated fix'!T$428)</f>
        <v>6.1087323886105396E-2</v>
      </c>
      <c r="U117" s="22">
        <f>('Ratios Calculated fix'!U117-'Ratios Calculated fix'!U$428)/('Ratios Calculated fix'!U$429-'Ratios Calculated fix'!U$428)</f>
        <v>0.80961571015706391</v>
      </c>
      <c r="V117" s="22">
        <f>('Ratios Calculated fix'!V117-'Ratios Calculated fix'!V$428)/('Ratios Calculated fix'!V$429-'Ratios Calculated fix'!V$428)</f>
        <v>0.70950264814863517</v>
      </c>
      <c r="W117" s="22">
        <f>('Ratios Calculated fix'!W117-'Ratios Calculated fix'!W$428)/('Ratios Calculated fix'!W$429-'Ratios Calculated fix'!W$428)</f>
        <v>0.82198627124878765</v>
      </c>
      <c r="X117" s="22">
        <f>('Ratios Calculated fix'!X117-'Ratios Calculated fix'!X$428)/('Ratios Calculated fix'!X$429-'Ratios Calculated fix'!X$428)</f>
        <v>0.18630207489649392</v>
      </c>
      <c r="Y117" s="22">
        <f>('Ratios Calculated fix'!Y117-'Ratios Calculated fix'!Y$428)/('Ratios Calculated fix'!Y$429-'Ratios Calculated fix'!Y$428)</f>
        <v>0.45916110712061697</v>
      </c>
      <c r="Z117" s="22">
        <f>('Ratios Calculated fix'!Z117-'Ratios Calculated fix'!Z$428)/('Ratios Calculated fix'!Z$429-'Ratios Calculated fix'!Z$428)</f>
        <v>0.81369792510350603</v>
      </c>
      <c r="AA117" s="22">
        <f>('Ratios Calculated fix'!AA117-'Ratios Calculated fix'!AA$428)/('Ratios Calculated fix'!AA$429-'Ratios Calculated fix'!AA$428)</f>
        <v>0.16253647375531466</v>
      </c>
      <c r="AB117" s="22">
        <f>('Ratios Calculated fix'!AB117-'Ratios Calculated fix'!AB$428)/('Ratios Calculated fix'!AB$429-'Ratios Calculated fix'!AB$428)</f>
        <v>0.8324407014844778</v>
      </c>
      <c r="AC117" s="22">
        <f>('Ratios Calculated fix'!AC117-'Ratios Calculated fix'!AC$428)/('Ratios Calculated fix'!AC$429-'Ratios Calculated fix'!AC$428)</f>
        <v>0.27752724765185394</v>
      </c>
      <c r="AD117" s="22">
        <f>('Ratios Calculated fix'!AD117-'Ratios Calculated fix'!AD$428)/('Ratios Calculated fix'!AD$429-'Ratios Calculated fix'!AD$428)</f>
        <v>0.15325479666190958</v>
      </c>
      <c r="AE117" s="22">
        <f>('Ratios Calculated fix'!AE117-'Ratios Calculated fix'!AE$428)/('Ratios Calculated fix'!AE$429-'Ratios Calculated fix'!AE$428)</f>
        <v>0.23192482894602762</v>
      </c>
      <c r="AF117" s="22">
        <f>('Ratios Calculated fix'!AF117-'Ratios Calculated fix'!AF$428)/('Ratios Calculated fix'!AF$429-'Ratios Calculated fix'!AF$428)</f>
        <v>0.32377684485385472</v>
      </c>
      <c r="AG117" s="22" t="e">
        <f>('Ratios Calculated fix'!AG117-'Ratios Calculated fix'!AG$428)/('Ratios Calculated fix'!AG$429-'Ratios Calculated fix'!AG$428)</f>
        <v>#DIV/0!</v>
      </c>
      <c r="AH117" s="22" t="e">
        <f>('Ratios Calculated fix'!AH117-'Ratios Calculated fix'!AH$428)/('Ratios Calculated fix'!AH$429-'Ratios Calculated fix'!AH$428)</f>
        <v>#DIV/0!</v>
      </c>
      <c r="AI117" s="22">
        <f>('Ratios Calculated fix'!AI117-'Ratios Calculated fix'!AI$428)/('Ratios Calculated fix'!AI$429-'Ratios Calculated fix'!AI$428)</f>
        <v>0.54185201180370535</v>
      </c>
      <c r="AJ117" s="22">
        <f>('Ratios Calculated fix'!AJ117-'Ratios Calculated fix'!AJ$428)/('Ratios Calculated fix'!AJ$429-'Ratios Calculated fix'!AJ$428)</f>
        <v>0.16307242778369344</v>
      </c>
      <c r="AK117" s="22" t="e">
        <f>('Ratios Calculated fix'!AK117-'Ratios Calculated fix'!AK$428)/('Ratios Calculated fix'!AK$429-'Ratios Calculated fix'!AK$428)</f>
        <v>#DIV/0!</v>
      </c>
      <c r="AL117" s="22" t="e">
        <f>('Ratios Calculated fix'!AL117-'Ratios Calculated fix'!AL$428)/('Ratios Calculated fix'!AL$429-'Ratios Calculated fix'!AL$428)</f>
        <v>#DIV/0!</v>
      </c>
      <c r="AM117" s="22">
        <f>('Ratios Calculated fix'!AM117-'Ratios Calculated fix'!AM$428)/('Ratios Calculated fix'!AM$429-'Ratios Calculated fix'!AM$428)</f>
        <v>0.71020681793558371</v>
      </c>
      <c r="AN117" s="22">
        <f>('Ratios Calculated fix'!AN117-'Ratios Calculated fix'!AN$428)/('Ratios Calculated fix'!AN$429-'Ratios Calculated fix'!AN$428)</f>
        <v>0.81090184342687877</v>
      </c>
      <c r="AO117" s="22">
        <f>('Ratios Calculated fix'!AO117-'Ratios Calculated fix'!AO$428)/('Ratios Calculated fix'!AO$429-'Ratios Calculated fix'!AO$428)</f>
        <v>0.2525438236830384</v>
      </c>
      <c r="AP117" s="22">
        <f>('Ratios Calculated fix'!AP117-'Ratios Calculated fix'!AP$428)/('Ratios Calculated fix'!AP$429-'Ratios Calculated fix'!AP$428)</f>
        <v>0.37991072338169013</v>
      </c>
      <c r="AQ117" s="22">
        <f>('Ratios Calculated fix'!AQ117-'Ratios Calculated fix'!AQ$428)/('Ratios Calculated fix'!AQ$429-'Ratios Calculated fix'!AQ$428)</f>
        <v>0.61854598573896391</v>
      </c>
      <c r="AR117" s="22">
        <f>('Ratios Calculated fix'!AR117-'Ratios Calculated fix'!AR$428)/('Ratios Calculated fix'!AR$429-'Ratios Calculated fix'!AR$428)</f>
        <v>0.25581012493377808</v>
      </c>
      <c r="AS117" s="22">
        <f>('Ratios Calculated fix'!AS117-'Ratios Calculated fix'!AS$428)/('Ratios Calculated fix'!AS$429-'Ratios Calculated fix'!AS$428)</f>
        <v>0.36815990340637</v>
      </c>
      <c r="AT117" s="22">
        <f>('Ratios Calculated fix'!AT117-'Ratios Calculated fix'!AT$428)/('Ratios Calculated fix'!AT$429-'Ratios Calculated fix'!AT$428)</f>
        <v>0.41361064150745575</v>
      </c>
      <c r="AU117" s="22">
        <f>('Ratios Calculated fix'!AU117-'Ratios Calculated fix'!AU$428)/('Ratios Calculated fix'!AU$429-'Ratios Calculated fix'!AU$428)</f>
        <v>0.27843576657430619</v>
      </c>
      <c r="AV117" s="22" t="e">
        <f>('Ratios Calculated fix'!AV117-'Ratios Calculated fix'!AV$428)/('Ratios Calculated fix'!AV$429-'Ratios Calculated fix'!AV$428)</f>
        <v>#DIV/0!</v>
      </c>
      <c r="AW117" s="22" t="e">
        <f>('Ratios Calculated fix'!AW117-'Ratios Calculated fix'!AW$428)/('Ratios Calculated fix'!AW$429-'Ratios Calculated fix'!AW$428)</f>
        <v>#DIV/0!</v>
      </c>
      <c r="AX117" s="22" t="e">
        <f>('Ratios Calculated fix'!AX117-'Ratios Calculated fix'!AX$428)/('Ratios Calculated fix'!AX$429-'Ratios Calculated fix'!AX$428)</f>
        <v>#DIV/0!</v>
      </c>
      <c r="AY117" s="22">
        <f>('Ratios Calculated fix'!AY117-'Ratios Calculated fix'!AY$428)/('Ratios Calculated fix'!AY$429-'Ratios Calculated fix'!AY$428)</f>
        <v>0.7463397140824668</v>
      </c>
      <c r="AZ117" s="22">
        <f>('Ratios Calculated fix'!AZ117-'Ratios Calculated fix'!AZ$428)/('Ratios Calculated fix'!AZ$429-'Ratios Calculated fix'!AZ$428)</f>
        <v>0.76962559171126976</v>
      </c>
      <c r="BA117" s="22">
        <f>('Ratios Calculated fix'!BA117-'Ratios Calculated fix'!BA$428)/('Ratios Calculated fix'!BA$429-'Ratios Calculated fix'!BA$428)</f>
        <v>0.22251448964444334</v>
      </c>
      <c r="BB117" s="22" t="e">
        <f>('Ratios Calculated fix'!BB117-'Ratios Calculated fix'!BB$428)/('Ratios Calculated fix'!BB$429-'Ratios Calculated fix'!BB$428)</f>
        <v>#DIV/0!</v>
      </c>
      <c r="BC117" s="22">
        <f>('Ratios Calculated fix'!BC117-'Ratios Calculated fix'!BC$428)/('Ratios Calculated fix'!BC$429-'Ratios Calculated fix'!BC$428)</f>
        <v>0.15578152106769025</v>
      </c>
    </row>
    <row r="118" spans="1:55" x14ac:dyDescent="0.2">
      <c r="A118" s="3" t="s">
        <v>403</v>
      </c>
      <c r="B118" s="3" t="s">
        <v>404</v>
      </c>
      <c r="C118" s="3" t="s">
        <v>15</v>
      </c>
      <c r="D118" s="3">
        <v>336327</v>
      </c>
      <c r="E118" s="3" t="s">
        <v>16</v>
      </c>
      <c r="F118" s="3">
        <v>2019</v>
      </c>
      <c r="G118" s="3" t="s">
        <v>17</v>
      </c>
      <c r="H118" s="4">
        <v>43830</v>
      </c>
      <c r="I118" s="4">
        <v>43875</v>
      </c>
      <c r="J118" s="4">
        <v>43875</v>
      </c>
      <c r="K118" s="5">
        <v>144967000</v>
      </c>
      <c r="L118" s="5">
        <v>146827000</v>
      </c>
      <c r="M118" s="3" t="s">
        <v>405</v>
      </c>
      <c r="N118" s="21">
        <f>('Ratios Calculated fix'!N118-'Ratios Calculated fix'!N$428)/('Ratios Calculated fix'!N$429-'Ratios Calculated fix'!N$428)</f>
        <v>5.298647717025156E-2</v>
      </c>
      <c r="O118" s="22">
        <f>('Ratios Calculated fix'!O118-'Ratios Calculated fix'!O$428)/('Ratios Calculated fix'!O$429-'Ratios Calculated fix'!O$428)</f>
        <v>3.6138170559567778E-2</v>
      </c>
      <c r="P118" s="22">
        <f>('Ratios Calculated fix'!P118-'Ratios Calculated fix'!P$428)/('Ratios Calculated fix'!P$429-'Ratios Calculated fix'!P$428)</f>
        <v>2.3440579660450062E-2</v>
      </c>
      <c r="Q118" s="22">
        <f>('Ratios Calculated fix'!Q118-'Ratios Calculated fix'!Q$428)/('Ratios Calculated fix'!Q$429-'Ratios Calculated fix'!Q$428)</f>
        <v>0.87071137243624963</v>
      </c>
      <c r="R118" s="22">
        <f>('Ratios Calculated fix'!R118-'Ratios Calculated fix'!R$428)/('Ratios Calculated fix'!R$429-'Ratios Calculated fix'!R$428)</f>
        <v>0.1189678440805836</v>
      </c>
      <c r="S118" s="22">
        <f>('Ratios Calculated fix'!S118-'Ratios Calculated fix'!S$428)/('Ratios Calculated fix'!S$429-'Ratios Calculated fix'!S$428)</f>
        <v>1.8381863904701871E-2</v>
      </c>
      <c r="T118" s="22">
        <f>('Ratios Calculated fix'!T118-'Ratios Calculated fix'!T$428)/('Ratios Calculated fix'!T$429-'Ratios Calculated fix'!T$428)</f>
        <v>0.11691913134504628</v>
      </c>
      <c r="U118" s="22">
        <f>('Ratios Calculated fix'!U118-'Ratios Calculated fix'!U$428)/('Ratios Calculated fix'!U$429-'Ratios Calculated fix'!U$428)</f>
        <v>0.81121941288199495</v>
      </c>
      <c r="V118" s="22">
        <f>('Ratios Calculated fix'!V118-'Ratios Calculated fix'!V$428)/('Ratios Calculated fix'!V$429-'Ratios Calculated fix'!V$428)</f>
        <v>0.70915090124593239</v>
      </c>
      <c r="W118" s="22">
        <f>('Ratios Calculated fix'!W118-'Ratios Calculated fix'!W$428)/('Ratios Calculated fix'!W$429-'Ratios Calculated fix'!W$428)</f>
        <v>0.82388555922450579</v>
      </c>
      <c r="X118" s="22">
        <f>('Ratios Calculated fix'!X118-'Ratios Calculated fix'!X$428)/('Ratios Calculated fix'!X$429-'Ratios Calculated fix'!X$428)</f>
        <v>0.25217152920645519</v>
      </c>
      <c r="Y118" s="22">
        <f>('Ratios Calculated fix'!Y118-'Ratios Calculated fix'!Y$428)/('Ratios Calculated fix'!Y$429-'Ratios Calculated fix'!Y$428)</f>
        <v>0.51297034908545935</v>
      </c>
      <c r="Z118" s="22">
        <f>('Ratios Calculated fix'!Z118-'Ratios Calculated fix'!Z$428)/('Ratios Calculated fix'!Z$429-'Ratios Calculated fix'!Z$428)</f>
        <v>0.74782847079354486</v>
      </c>
      <c r="AA118" s="22">
        <f>('Ratios Calculated fix'!AA118-'Ratios Calculated fix'!AA$428)/('Ratios Calculated fix'!AA$429-'Ratios Calculated fix'!AA$428)</f>
        <v>0.70006536933334418</v>
      </c>
      <c r="AB118" s="22">
        <f>('Ratios Calculated fix'!AB118-'Ratios Calculated fix'!AB$428)/('Ratios Calculated fix'!AB$429-'Ratios Calculated fix'!AB$428)</f>
        <v>0.84146976775559812</v>
      </c>
      <c r="AC118" s="22">
        <f>('Ratios Calculated fix'!AC118-'Ratios Calculated fix'!AC$428)/('Ratios Calculated fix'!AC$429-'Ratios Calculated fix'!AC$428)</f>
        <v>0.348626708701752</v>
      </c>
      <c r="AD118" s="22">
        <f>('Ratios Calculated fix'!AD118-'Ratios Calculated fix'!AD$428)/('Ratios Calculated fix'!AD$429-'Ratios Calculated fix'!AD$428)</f>
        <v>0.23133313958874788</v>
      </c>
      <c r="AE118" s="22">
        <f>('Ratios Calculated fix'!AE118-'Ratios Calculated fix'!AE$428)/('Ratios Calculated fix'!AE$429-'Ratios Calculated fix'!AE$428)</f>
        <v>0.32082117150075928</v>
      </c>
      <c r="AF118" s="22">
        <f>('Ratios Calculated fix'!AF118-'Ratios Calculated fix'!AF$428)/('Ratios Calculated fix'!AF$429-'Ratios Calculated fix'!AF$428)</f>
        <v>0.34953262264949786</v>
      </c>
      <c r="AG118" s="22" t="e">
        <f>('Ratios Calculated fix'!AG118-'Ratios Calculated fix'!AG$428)/('Ratios Calculated fix'!AG$429-'Ratios Calculated fix'!AG$428)</f>
        <v>#DIV/0!</v>
      </c>
      <c r="AH118" s="22" t="e">
        <f>('Ratios Calculated fix'!AH118-'Ratios Calculated fix'!AH$428)/('Ratios Calculated fix'!AH$429-'Ratios Calculated fix'!AH$428)</f>
        <v>#DIV/0!</v>
      </c>
      <c r="AI118" s="22">
        <f>('Ratios Calculated fix'!AI118-'Ratios Calculated fix'!AI$428)/('Ratios Calculated fix'!AI$429-'Ratios Calculated fix'!AI$428)</f>
        <v>0.53516566615056027</v>
      </c>
      <c r="AJ118" s="22">
        <f>('Ratios Calculated fix'!AJ118-'Ratios Calculated fix'!AJ$428)/('Ratios Calculated fix'!AJ$429-'Ratios Calculated fix'!AJ$428)</f>
        <v>0.16530508692800719</v>
      </c>
      <c r="AK118" s="22" t="e">
        <f>('Ratios Calculated fix'!AK118-'Ratios Calculated fix'!AK$428)/('Ratios Calculated fix'!AK$429-'Ratios Calculated fix'!AK$428)</f>
        <v>#DIV/0!</v>
      </c>
      <c r="AL118" s="22" t="e">
        <f>('Ratios Calculated fix'!AL118-'Ratios Calculated fix'!AL$428)/('Ratios Calculated fix'!AL$429-'Ratios Calculated fix'!AL$428)</f>
        <v>#DIV/0!</v>
      </c>
      <c r="AM118" s="22">
        <f>('Ratios Calculated fix'!AM118-'Ratios Calculated fix'!AM$428)/('Ratios Calculated fix'!AM$429-'Ratios Calculated fix'!AM$428)</f>
        <v>0.71261563614632761</v>
      </c>
      <c r="AN118" s="22">
        <f>('Ratios Calculated fix'!AN118-'Ratios Calculated fix'!AN$428)/('Ratios Calculated fix'!AN$429-'Ratios Calculated fix'!AN$428)</f>
        <v>0.80795827429102651</v>
      </c>
      <c r="AO118" s="22">
        <f>('Ratios Calculated fix'!AO118-'Ratios Calculated fix'!AO$428)/('Ratios Calculated fix'!AO$429-'Ratios Calculated fix'!AO$428)</f>
        <v>0.16780044672082067</v>
      </c>
      <c r="AP118" s="22">
        <f>('Ratios Calculated fix'!AP118-'Ratios Calculated fix'!AP$428)/('Ratios Calculated fix'!AP$429-'Ratios Calculated fix'!AP$428)</f>
        <v>0.36507217340147641</v>
      </c>
      <c r="AQ118" s="22">
        <f>('Ratios Calculated fix'!AQ118-'Ratios Calculated fix'!AQ$428)/('Ratios Calculated fix'!AQ$429-'Ratios Calculated fix'!AQ$428)</f>
        <v>0.66250775830021091</v>
      </c>
      <c r="AR118" s="22">
        <f>('Ratios Calculated fix'!AR118-'Ratios Calculated fix'!AR$428)/('Ratios Calculated fix'!AR$429-'Ratios Calculated fix'!AR$428)</f>
        <v>0.31707220000222647</v>
      </c>
      <c r="AS118" s="22">
        <f>('Ratios Calculated fix'!AS118-'Ratios Calculated fix'!AS$428)/('Ratios Calculated fix'!AS$429-'Ratios Calculated fix'!AS$428)</f>
        <v>0.35249784939280593</v>
      </c>
      <c r="AT118" s="22">
        <f>('Ratios Calculated fix'!AT118-'Ratios Calculated fix'!AT$428)/('Ratios Calculated fix'!AT$429-'Ratios Calculated fix'!AT$428)</f>
        <v>0.43908755621843026</v>
      </c>
      <c r="AU118" s="22">
        <f>('Ratios Calculated fix'!AU118-'Ratios Calculated fix'!AU$428)/('Ratios Calculated fix'!AU$429-'Ratios Calculated fix'!AU$428)</f>
        <v>0.28839381803874153</v>
      </c>
      <c r="AV118" s="22" t="e">
        <f>('Ratios Calculated fix'!AV118-'Ratios Calculated fix'!AV$428)/('Ratios Calculated fix'!AV$429-'Ratios Calculated fix'!AV$428)</f>
        <v>#DIV/0!</v>
      </c>
      <c r="AW118" s="22" t="e">
        <f>('Ratios Calculated fix'!AW118-'Ratios Calculated fix'!AW$428)/('Ratios Calculated fix'!AW$429-'Ratios Calculated fix'!AW$428)</f>
        <v>#DIV/0!</v>
      </c>
      <c r="AX118" s="22" t="e">
        <f>('Ratios Calculated fix'!AX118-'Ratios Calculated fix'!AX$428)/('Ratios Calculated fix'!AX$429-'Ratios Calculated fix'!AX$428)</f>
        <v>#DIV/0!</v>
      </c>
      <c r="AY118" s="22">
        <f>('Ratios Calculated fix'!AY118-'Ratios Calculated fix'!AY$428)/('Ratios Calculated fix'!AY$429-'Ratios Calculated fix'!AY$428)</f>
        <v>0.74691674378500905</v>
      </c>
      <c r="AZ118" s="22">
        <f>('Ratios Calculated fix'!AZ118-'Ratios Calculated fix'!AZ$428)/('Ratios Calculated fix'!AZ$429-'Ratios Calculated fix'!AZ$428)</f>
        <v>0.77024935915083259</v>
      </c>
      <c r="BA118" s="22">
        <f>('Ratios Calculated fix'!BA118-'Ratios Calculated fix'!BA$428)/('Ratios Calculated fix'!BA$429-'Ratios Calculated fix'!BA$428)</f>
        <v>0.22225644913695319</v>
      </c>
      <c r="BB118" s="22" t="e">
        <f>('Ratios Calculated fix'!BB118-'Ratios Calculated fix'!BB$428)/('Ratios Calculated fix'!BB$429-'Ratios Calculated fix'!BB$428)</f>
        <v>#DIV/0!</v>
      </c>
      <c r="BC118" s="22">
        <f>('Ratios Calculated fix'!BC118-'Ratios Calculated fix'!BC$428)/('Ratios Calculated fix'!BC$429-'Ratios Calculated fix'!BC$428)</f>
        <v>0.20062829951770367</v>
      </c>
    </row>
    <row r="119" spans="1:55" x14ac:dyDescent="0.2">
      <c r="A119" s="3" t="s">
        <v>406</v>
      </c>
      <c r="B119" s="3" t="s">
        <v>407</v>
      </c>
      <c r="C119" s="3" t="s">
        <v>59</v>
      </c>
      <c r="D119" s="3">
        <v>378129</v>
      </c>
      <c r="E119" s="3" t="s">
        <v>16</v>
      </c>
      <c r="F119" s="3">
        <v>2019</v>
      </c>
      <c r="G119" s="3" t="s">
        <v>17</v>
      </c>
      <c r="H119" s="4">
        <v>43830</v>
      </c>
      <c r="I119" s="4">
        <v>43868</v>
      </c>
      <c r="J119" s="4">
        <v>43868</v>
      </c>
      <c r="K119" s="5">
        <v>740200000</v>
      </c>
      <c r="L119" s="5">
        <v>731900000</v>
      </c>
      <c r="M119" s="3" t="s">
        <v>408</v>
      </c>
      <c r="N119" s="21">
        <f>('Ratios Calculated fix'!N119-'Ratios Calculated fix'!N$428)/('Ratios Calculated fix'!N$429-'Ratios Calculated fix'!N$428)</f>
        <v>5.7311162378365692E-2</v>
      </c>
      <c r="O119" s="22">
        <f>('Ratios Calculated fix'!O119-'Ratios Calculated fix'!O$428)/('Ratios Calculated fix'!O$429-'Ratios Calculated fix'!O$428)</f>
        <v>3.6029923457617248E-2</v>
      </c>
      <c r="P119" s="22">
        <f>('Ratios Calculated fix'!P119-'Ratios Calculated fix'!P$428)/('Ratios Calculated fix'!P$429-'Ratios Calculated fix'!P$428)</f>
        <v>2.3089572651340453E-2</v>
      </c>
      <c r="Q119" s="22">
        <f>('Ratios Calculated fix'!Q119-'Ratios Calculated fix'!Q$428)/('Ratios Calculated fix'!Q$429-'Ratios Calculated fix'!Q$428)</f>
        <v>0.87315616113369288</v>
      </c>
      <c r="R119" s="22">
        <f>('Ratios Calculated fix'!R119-'Ratios Calculated fix'!R$428)/('Ratios Calculated fix'!R$429-'Ratios Calculated fix'!R$428)</f>
        <v>9.4328813006146442E-2</v>
      </c>
      <c r="S119" s="22">
        <f>('Ratios Calculated fix'!S119-'Ratios Calculated fix'!S$428)/('Ratios Calculated fix'!S$429-'Ratios Calculated fix'!S$428)</f>
        <v>3.1739286112629141E-2</v>
      </c>
      <c r="T119" s="22">
        <f>('Ratios Calculated fix'!T119-'Ratios Calculated fix'!T$428)/('Ratios Calculated fix'!T$429-'Ratios Calculated fix'!T$428)</f>
        <v>8.9607266170946109E-2</v>
      </c>
      <c r="U119" s="22">
        <f>('Ratios Calculated fix'!U119-'Ratios Calculated fix'!U$428)/('Ratios Calculated fix'!U$429-'Ratios Calculated fix'!U$428)</f>
        <v>0.81197728138431269</v>
      </c>
      <c r="V119" s="22">
        <f>('Ratios Calculated fix'!V119-'Ratios Calculated fix'!V$428)/('Ratios Calculated fix'!V$429-'Ratios Calculated fix'!V$428)</f>
        <v>0.71045133635482394</v>
      </c>
      <c r="W119" s="22">
        <f>('Ratios Calculated fix'!W119-'Ratios Calculated fix'!W$428)/('Ratios Calculated fix'!W$429-'Ratios Calculated fix'!W$428)</f>
        <v>0.8245568460878242</v>
      </c>
      <c r="X119" s="22">
        <f>('Ratios Calculated fix'!X119-'Ratios Calculated fix'!X$428)/('Ratios Calculated fix'!X$429-'Ratios Calculated fix'!X$428)</f>
        <v>0.23816251508452038</v>
      </c>
      <c r="Y119" s="22">
        <f>('Ratios Calculated fix'!Y119-'Ratios Calculated fix'!Y$428)/('Ratios Calculated fix'!Y$429-'Ratios Calculated fix'!Y$428)</f>
        <v>0.43856050008182895</v>
      </c>
      <c r="Z119" s="22">
        <f>('Ratios Calculated fix'!Z119-'Ratios Calculated fix'!Z$428)/('Ratios Calculated fix'!Z$429-'Ratios Calculated fix'!Z$428)</f>
        <v>0.76183748491547965</v>
      </c>
      <c r="AA119" s="22">
        <f>('Ratios Calculated fix'!AA119-'Ratios Calculated fix'!AA$428)/('Ratios Calculated fix'!AA$429-'Ratios Calculated fix'!AA$428)</f>
        <v>0.23313791911574561</v>
      </c>
      <c r="AB119" s="22">
        <f>('Ratios Calculated fix'!AB119-'Ratios Calculated fix'!AB$428)/('Ratios Calculated fix'!AB$429-'Ratios Calculated fix'!AB$428)</f>
        <v>0.80659032029566746</v>
      </c>
      <c r="AC119" s="22">
        <f>('Ratios Calculated fix'!AC119-'Ratios Calculated fix'!AC$428)/('Ratios Calculated fix'!AC$429-'Ratios Calculated fix'!AC$428)</f>
        <v>0.12140103874657218</v>
      </c>
      <c r="AD119" s="22">
        <f>('Ratios Calculated fix'!AD119-'Ratios Calculated fix'!AD$428)/('Ratios Calculated fix'!AD$429-'Ratios Calculated fix'!AD$428)</f>
        <v>0.17877377848894915</v>
      </c>
      <c r="AE119" s="22">
        <f>('Ratios Calculated fix'!AE119-'Ratios Calculated fix'!AE$428)/('Ratios Calculated fix'!AE$429-'Ratios Calculated fix'!AE$428)</f>
        <v>0.2496392879770456</v>
      </c>
      <c r="AF119" s="22">
        <f>('Ratios Calculated fix'!AF119-'Ratios Calculated fix'!AF$428)/('Ratios Calculated fix'!AF$429-'Ratios Calculated fix'!AF$428)</f>
        <v>0.29514392163584036</v>
      </c>
      <c r="AG119" s="22" t="e">
        <f>('Ratios Calculated fix'!AG119-'Ratios Calculated fix'!AG$428)/('Ratios Calculated fix'!AG$429-'Ratios Calculated fix'!AG$428)</f>
        <v>#DIV/0!</v>
      </c>
      <c r="AH119" s="22" t="e">
        <f>('Ratios Calculated fix'!AH119-'Ratios Calculated fix'!AH$428)/('Ratios Calculated fix'!AH$429-'Ratios Calculated fix'!AH$428)</f>
        <v>#DIV/0!</v>
      </c>
      <c r="AI119" s="22">
        <f>('Ratios Calculated fix'!AI119-'Ratios Calculated fix'!AI$428)/('Ratios Calculated fix'!AI$429-'Ratios Calculated fix'!AI$428)</f>
        <v>0.53119872047259376</v>
      </c>
      <c r="AJ119" s="22">
        <f>('Ratios Calculated fix'!AJ119-'Ratios Calculated fix'!AJ$428)/('Ratios Calculated fix'!AJ$429-'Ratios Calculated fix'!AJ$428)</f>
        <v>0.16789925951038981</v>
      </c>
      <c r="AK119" s="22" t="e">
        <f>('Ratios Calculated fix'!AK119-'Ratios Calculated fix'!AK$428)/('Ratios Calculated fix'!AK$429-'Ratios Calculated fix'!AK$428)</f>
        <v>#DIV/0!</v>
      </c>
      <c r="AL119" s="22" t="e">
        <f>('Ratios Calculated fix'!AL119-'Ratios Calculated fix'!AL$428)/('Ratios Calculated fix'!AL$429-'Ratios Calculated fix'!AL$428)</f>
        <v>#DIV/0!</v>
      </c>
      <c r="AM119" s="22">
        <f>('Ratios Calculated fix'!AM119-'Ratios Calculated fix'!AM$428)/('Ratios Calculated fix'!AM$429-'Ratios Calculated fix'!AM$428)</f>
        <v>0.70417577952869459</v>
      </c>
      <c r="AN119" s="22">
        <f>('Ratios Calculated fix'!AN119-'Ratios Calculated fix'!AN$428)/('Ratios Calculated fix'!AN$429-'Ratios Calculated fix'!AN$428)</f>
        <v>0.80939581677953409</v>
      </c>
      <c r="AO119" s="22">
        <f>('Ratios Calculated fix'!AO119-'Ratios Calculated fix'!AO$428)/('Ratios Calculated fix'!AO$429-'Ratios Calculated fix'!AO$428)</f>
        <v>0.14268685566141615</v>
      </c>
      <c r="AP119" s="22">
        <f>('Ratios Calculated fix'!AP119-'Ratios Calculated fix'!AP$428)/('Ratios Calculated fix'!AP$429-'Ratios Calculated fix'!AP$428)</f>
        <v>0.36386067951778983</v>
      </c>
      <c r="AQ119" s="22">
        <f>('Ratios Calculated fix'!AQ119-'Ratios Calculated fix'!AQ$428)/('Ratios Calculated fix'!AQ$429-'Ratios Calculated fix'!AQ$428)</f>
        <v>0.53941803616578266</v>
      </c>
      <c r="AR119" s="22">
        <f>('Ratios Calculated fix'!AR119-'Ratios Calculated fix'!AR$428)/('Ratios Calculated fix'!AR$429-'Ratios Calculated fix'!AR$428)</f>
        <v>0.32351427085974449</v>
      </c>
      <c r="AS119" s="22">
        <f>('Ratios Calculated fix'!AS119-'Ratios Calculated fix'!AS$428)/('Ratios Calculated fix'!AS$429-'Ratios Calculated fix'!AS$428)</f>
        <v>0.345805646091982</v>
      </c>
      <c r="AT119" s="22">
        <f>('Ratios Calculated fix'!AT119-'Ratios Calculated fix'!AT$428)/('Ratios Calculated fix'!AT$429-'Ratios Calculated fix'!AT$428)</f>
        <v>0.4182396769587412</v>
      </c>
      <c r="AU119" s="22">
        <f>('Ratios Calculated fix'!AU119-'Ratios Calculated fix'!AU$428)/('Ratios Calculated fix'!AU$429-'Ratios Calculated fix'!AU$428)</f>
        <v>0.29200703100354136</v>
      </c>
      <c r="AV119" s="22" t="e">
        <f>('Ratios Calculated fix'!AV119-'Ratios Calculated fix'!AV$428)/('Ratios Calculated fix'!AV$429-'Ratios Calculated fix'!AV$428)</f>
        <v>#DIV/0!</v>
      </c>
      <c r="AW119" s="22" t="e">
        <f>('Ratios Calculated fix'!AW119-'Ratios Calculated fix'!AW$428)/('Ratios Calculated fix'!AW$429-'Ratios Calculated fix'!AW$428)</f>
        <v>#DIV/0!</v>
      </c>
      <c r="AX119" s="22" t="e">
        <f>('Ratios Calculated fix'!AX119-'Ratios Calculated fix'!AX$428)/('Ratios Calculated fix'!AX$429-'Ratios Calculated fix'!AX$428)</f>
        <v>#DIV/0!</v>
      </c>
      <c r="AY119" s="22">
        <f>('Ratios Calculated fix'!AY119-'Ratios Calculated fix'!AY$428)/('Ratios Calculated fix'!AY$429-'Ratios Calculated fix'!AY$428)</f>
        <v>0.74815585040597765</v>
      </c>
      <c r="AZ119" s="22">
        <f>('Ratios Calculated fix'!AZ119-'Ratios Calculated fix'!AZ$428)/('Ratios Calculated fix'!AZ$429-'Ratios Calculated fix'!AZ$428)</f>
        <v>0.77145853799127739</v>
      </c>
      <c r="BA119" s="22">
        <f>('Ratios Calculated fix'!BA119-'Ratios Calculated fix'!BA$428)/('Ratios Calculated fix'!BA$429-'Ratios Calculated fix'!BA$428)</f>
        <v>0.21763339571965509</v>
      </c>
      <c r="BB119" s="22" t="e">
        <f>('Ratios Calculated fix'!BB119-'Ratios Calculated fix'!BB$428)/('Ratios Calculated fix'!BB$429-'Ratios Calculated fix'!BB$428)</f>
        <v>#DIV/0!</v>
      </c>
      <c r="BC119" s="22">
        <f>('Ratios Calculated fix'!BC119-'Ratios Calculated fix'!BC$428)/('Ratios Calculated fix'!BC$429-'Ratios Calculated fix'!BC$428)</f>
        <v>0.13067039018930063</v>
      </c>
    </row>
    <row r="120" spans="1:55" x14ac:dyDescent="0.2">
      <c r="A120" s="3" t="s">
        <v>400</v>
      </c>
      <c r="B120" s="3" t="s">
        <v>401</v>
      </c>
      <c r="C120" s="3" t="s">
        <v>45</v>
      </c>
      <c r="D120" s="3">
        <v>338660</v>
      </c>
      <c r="E120" s="3" t="s">
        <v>16</v>
      </c>
      <c r="F120" s="3">
        <v>2019</v>
      </c>
      <c r="G120" s="3" t="s">
        <v>17</v>
      </c>
      <c r="H120" s="4">
        <v>43830</v>
      </c>
      <c r="I120" s="4">
        <v>43881</v>
      </c>
      <c r="J120" s="4">
        <v>43881</v>
      </c>
      <c r="K120" s="5"/>
      <c r="L120" s="5"/>
      <c r="M120" s="3" t="s">
        <v>402</v>
      </c>
      <c r="N120" s="21">
        <f>('Ratios Calculated fix'!N120-'Ratios Calculated fix'!N$428)/('Ratios Calculated fix'!N$429-'Ratios Calculated fix'!N$428)</f>
        <v>7.3620926361478628E-2</v>
      </c>
      <c r="O120" s="22">
        <f>('Ratios Calculated fix'!O120-'Ratios Calculated fix'!O$428)/('Ratios Calculated fix'!O$429-'Ratios Calculated fix'!O$428)</f>
        <v>6.8652534840130522E-2</v>
      </c>
      <c r="P120" s="22">
        <f>('Ratios Calculated fix'!P120-'Ratios Calculated fix'!P$428)/('Ratios Calculated fix'!P$429-'Ratios Calculated fix'!P$428)</f>
        <v>5.0491913199113031E-2</v>
      </c>
      <c r="Q120" s="22">
        <f>('Ratios Calculated fix'!Q120-'Ratios Calculated fix'!Q$428)/('Ratios Calculated fix'!Q$429-'Ratios Calculated fix'!Q$428)</f>
        <v>0.8651540368068904</v>
      </c>
      <c r="R120" s="22">
        <f>('Ratios Calculated fix'!R120-'Ratios Calculated fix'!R$428)/('Ratios Calculated fix'!R$429-'Ratios Calculated fix'!R$428)</f>
        <v>1</v>
      </c>
      <c r="S120" s="22">
        <f>('Ratios Calculated fix'!S120-'Ratios Calculated fix'!S$428)/('Ratios Calculated fix'!S$429-'Ratios Calculated fix'!S$428)</f>
        <v>5.9073372615730028E-2</v>
      </c>
      <c r="T120" s="22">
        <f>('Ratios Calculated fix'!T120-'Ratios Calculated fix'!T$428)/('Ratios Calculated fix'!T$429-'Ratios Calculated fix'!T$428)</f>
        <v>1</v>
      </c>
      <c r="U120" s="22">
        <f>('Ratios Calculated fix'!U120-'Ratios Calculated fix'!U$428)/('Ratios Calculated fix'!U$429-'Ratios Calculated fix'!U$428)</f>
        <v>0.80253415160581021</v>
      </c>
      <c r="V120" s="22">
        <f>('Ratios Calculated fix'!V120-'Ratios Calculated fix'!V$428)/('Ratios Calculated fix'!V$429-'Ratios Calculated fix'!V$428)</f>
        <v>0.7079638067660895</v>
      </c>
      <c r="W120" s="22">
        <f>('Ratios Calculated fix'!W120-'Ratios Calculated fix'!W$428)/('Ratios Calculated fix'!W$429-'Ratios Calculated fix'!W$428)</f>
        <v>0.81407650621807126</v>
      </c>
      <c r="X120" s="22">
        <f>('Ratios Calculated fix'!X120-'Ratios Calculated fix'!X$428)/('Ratios Calculated fix'!X$429-'Ratios Calculated fix'!X$428)</f>
        <v>0.49179960747036389</v>
      </c>
      <c r="Y120" s="22">
        <f>('Ratios Calculated fix'!Y120-'Ratios Calculated fix'!Y$428)/('Ratios Calculated fix'!Y$429-'Ratios Calculated fix'!Y$428)</f>
        <v>0</v>
      </c>
      <c r="Z120" s="22">
        <f>('Ratios Calculated fix'!Z120-'Ratios Calculated fix'!Z$428)/('Ratios Calculated fix'!Z$429-'Ratios Calculated fix'!Z$428)</f>
        <v>0.50820039252963611</v>
      </c>
      <c r="AA120" s="22">
        <f>('Ratios Calculated fix'!AA120-'Ratios Calculated fix'!AA$428)/('Ratios Calculated fix'!AA$429-'Ratios Calculated fix'!AA$428)</f>
        <v>1.7518379759569654E-2</v>
      </c>
      <c r="AB120" s="22">
        <f>('Ratios Calculated fix'!AB120-'Ratios Calculated fix'!AB$428)/('Ratios Calculated fix'!AB$429-'Ratios Calculated fix'!AB$428)</f>
        <v>0</v>
      </c>
      <c r="AC120" s="22">
        <f>('Ratios Calculated fix'!AC120-'Ratios Calculated fix'!AC$428)/('Ratios Calculated fix'!AC$429-'Ratios Calculated fix'!AC$428)</f>
        <v>0.36952302347116178</v>
      </c>
      <c r="AD120" s="22">
        <f>('Ratios Calculated fix'!AD120-'Ratios Calculated fix'!AD$428)/('Ratios Calculated fix'!AD$429-'Ratios Calculated fix'!AD$428)</f>
        <v>0.37298080125313859</v>
      </c>
      <c r="AE120" s="22">
        <f>('Ratios Calculated fix'!AE120-'Ratios Calculated fix'!AE$428)/('Ratios Calculated fix'!AE$429-'Ratios Calculated fix'!AE$428)</f>
        <v>0.48209456155199848</v>
      </c>
      <c r="AF120" s="22">
        <f>('Ratios Calculated fix'!AF120-'Ratios Calculated fix'!AF$428)/('Ratios Calculated fix'!AF$429-'Ratios Calculated fix'!AF$428)</f>
        <v>0.35629116790137494</v>
      </c>
      <c r="AG120" s="22" t="e">
        <f>('Ratios Calculated fix'!AG120-'Ratios Calculated fix'!AG$428)/('Ratios Calculated fix'!AG$429-'Ratios Calculated fix'!AG$428)</f>
        <v>#DIV/0!</v>
      </c>
      <c r="AH120" s="22" t="e">
        <f>('Ratios Calculated fix'!AH120-'Ratios Calculated fix'!AH$428)/('Ratios Calculated fix'!AH$429-'Ratios Calculated fix'!AH$428)</f>
        <v>#DIV/0!</v>
      </c>
      <c r="AI120" s="22">
        <f>('Ratios Calculated fix'!AI120-'Ratios Calculated fix'!AI$428)/('Ratios Calculated fix'!AI$429-'Ratios Calculated fix'!AI$428)</f>
        <v>0.53967187246523018</v>
      </c>
      <c r="AJ120" s="22">
        <f>('Ratios Calculated fix'!AJ120-'Ratios Calculated fix'!AJ$428)/('Ratios Calculated fix'!AJ$429-'Ratios Calculated fix'!AJ$428)</f>
        <v>0.29162855945195987</v>
      </c>
      <c r="AK120" s="22" t="e">
        <f>('Ratios Calculated fix'!AK120-'Ratios Calculated fix'!AK$428)/('Ratios Calculated fix'!AK$429-'Ratios Calculated fix'!AK$428)</f>
        <v>#DIV/0!</v>
      </c>
      <c r="AL120" s="22" t="e">
        <f>('Ratios Calculated fix'!AL120-'Ratios Calculated fix'!AL$428)/('Ratios Calculated fix'!AL$429-'Ratios Calculated fix'!AL$428)</f>
        <v>#DIV/0!</v>
      </c>
      <c r="AM120" s="22">
        <f>('Ratios Calculated fix'!AM120-'Ratios Calculated fix'!AM$428)/('Ratios Calculated fix'!AM$429-'Ratios Calculated fix'!AM$428)</f>
        <v>0.70362480860547227</v>
      </c>
      <c r="AN120" s="22">
        <f>('Ratios Calculated fix'!AN120-'Ratios Calculated fix'!AN$428)/('Ratios Calculated fix'!AN$429-'Ratios Calculated fix'!AN$428)</f>
        <v>0.80089234227098516</v>
      </c>
      <c r="AO120" s="22">
        <f>('Ratios Calculated fix'!AO120-'Ratios Calculated fix'!AO$428)/('Ratios Calculated fix'!AO$429-'Ratios Calculated fix'!AO$428)</f>
        <v>0.56496940909676274</v>
      </c>
      <c r="AP120" s="22">
        <f>('Ratios Calculated fix'!AP120-'Ratios Calculated fix'!AP$428)/('Ratios Calculated fix'!AP$429-'Ratios Calculated fix'!AP$428)</f>
        <v>0.36517216914797751</v>
      </c>
      <c r="AQ120" s="22">
        <f>('Ratios Calculated fix'!AQ120-'Ratios Calculated fix'!AQ$428)/('Ratios Calculated fix'!AQ$429-'Ratios Calculated fix'!AQ$428)</f>
        <v>0.92144705258279247</v>
      </c>
      <c r="AR120" s="22">
        <f>('Ratios Calculated fix'!AR120-'Ratios Calculated fix'!AR$428)/('Ratios Calculated fix'!AR$429-'Ratios Calculated fix'!AR$428)</f>
        <v>0.32266463963023717</v>
      </c>
      <c r="AS120" s="22">
        <f>('Ratios Calculated fix'!AS120-'Ratios Calculated fix'!AS$428)/('Ratios Calculated fix'!AS$429-'Ratios Calculated fix'!AS$428)</f>
        <v>0.35790930798467807</v>
      </c>
      <c r="AT120" s="22">
        <f>('Ratios Calculated fix'!AT120-'Ratios Calculated fix'!AT$428)/('Ratios Calculated fix'!AT$429-'Ratios Calculated fix'!AT$428)</f>
        <v>0.91129056348841109</v>
      </c>
      <c r="AU120" s="22">
        <f>('Ratios Calculated fix'!AU120-'Ratios Calculated fix'!AU$428)/('Ratios Calculated fix'!AU$429-'Ratios Calculated fix'!AU$428)</f>
        <v>0.39684234680910307</v>
      </c>
      <c r="AV120" s="22" t="e">
        <f>('Ratios Calculated fix'!AV120-'Ratios Calculated fix'!AV$428)/('Ratios Calculated fix'!AV$429-'Ratios Calculated fix'!AV$428)</f>
        <v>#DIV/0!</v>
      </c>
      <c r="AW120" s="22" t="e">
        <f>('Ratios Calculated fix'!AW120-'Ratios Calculated fix'!AW$428)/('Ratios Calculated fix'!AW$429-'Ratios Calculated fix'!AW$428)</f>
        <v>#DIV/0!</v>
      </c>
      <c r="AX120" s="22" t="e">
        <f>('Ratios Calculated fix'!AX120-'Ratios Calculated fix'!AX$428)/('Ratios Calculated fix'!AX$429-'Ratios Calculated fix'!AX$428)</f>
        <v>#DIV/0!</v>
      </c>
      <c r="AY120" s="22">
        <f>('Ratios Calculated fix'!AY120-'Ratios Calculated fix'!AY$428)/('Ratios Calculated fix'!AY$429-'Ratios Calculated fix'!AY$428)</f>
        <v>0.74788926307825887</v>
      </c>
      <c r="AZ120" s="22">
        <f>('Ratios Calculated fix'!AZ120-'Ratios Calculated fix'!AZ$428)/('Ratios Calculated fix'!AZ$429-'Ratios Calculated fix'!AZ$428)</f>
        <v>0.77161078993274135</v>
      </c>
      <c r="BA120" s="22">
        <f>('Ratios Calculated fix'!BA120-'Ratios Calculated fix'!BA$428)/('Ratios Calculated fix'!BA$429-'Ratios Calculated fix'!BA$428)</f>
        <v>0.22269968423320341</v>
      </c>
      <c r="BB120" s="22" t="e">
        <f>('Ratios Calculated fix'!BB120-'Ratios Calculated fix'!BB$428)/('Ratios Calculated fix'!BB$429-'Ratios Calculated fix'!BB$428)</f>
        <v>#DIV/0!</v>
      </c>
      <c r="BC120" s="22">
        <f>('Ratios Calculated fix'!BC120-'Ratios Calculated fix'!BC$428)/('Ratios Calculated fix'!BC$429-'Ratios Calculated fix'!BC$428)</f>
        <v>1</v>
      </c>
    </row>
    <row r="121" spans="1:55" x14ac:dyDescent="0.2">
      <c r="A121" s="3" t="s">
        <v>415</v>
      </c>
      <c r="B121" s="3" t="s">
        <v>416</v>
      </c>
      <c r="C121" s="3" t="s">
        <v>72</v>
      </c>
      <c r="D121" s="3">
        <v>446513</v>
      </c>
      <c r="E121" s="3" t="s">
        <v>16</v>
      </c>
      <c r="F121" s="3">
        <v>2019</v>
      </c>
      <c r="G121" s="3" t="s">
        <v>17</v>
      </c>
      <c r="H121" s="4">
        <v>43830</v>
      </c>
      <c r="I121" s="4">
        <v>43886</v>
      </c>
      <c r="J121" s="4">
        <v>43886</v>
      </c>
      <c r="K121" s="5">
        <v>367700000</v>
      </c>
      <c r="L121" s="5">
        <v>376797000</v>
      </c>
      <c r="M121" s="3" t="s">
        <v>417</v>
      </c>
      <c r="N121" s="21">
        <f>('Ratios Calculated fix'!N121-'Ratios Calculated fix'!N$428)/('Ratios Calculated fix'!N$429-'Ratios Calculated fix'!N$428)</f>
        <v>1.334836565783739E-2</v>
      </c>
      <c r="O121" s="22">
        <f>('Ratios Calculated fix'!O121-'Ratios Calculated fix'!O$428)/('Ratios Calculated fix'!O$429-'Ratios Calculated fix'!O$428)</f>
        <v>1.334836565783739E-2</v>
      </c>
      <c r="P121" s="22">
        <f>('Ratios Calculated fix'!P121-'Ratios Calculated fix'!P$428)/('Ratios Calculated fix'!P$429-'Ratios Calculated fix'!P$428)</f>
        <v>2.6907362606869871E-2</v>
      </c>
      <c r="Q121" s="22">
        <f>('Ratios Calculated fix'!Q121-'Ratios Calculated fix'!Q$428)/('Ratios Calculated fix'!Q$429-'Ratios Calculated fix'!Q$428)</f>
        <v>0.86866577262504363</v>
      </c>
      <c r="R121" s="22">
        <f>('Ratios Calculated fix'!R121-'Ratios Calculated fix'!R$428)/('Ratios Calculated fix'!R$429-'Ratios Calculated fix'!R$428)</f>
        <v>0.11627537203149804</v>
      </c>
      <c r="S121" s="22">
        <f>('Ratios Calculated fix'!S121-'Ratios Calculated fix'!S$428)/('Ratios Calculated fix'!S$429-'Ratios Calculated fix'!S$428)</f>
        <v>0</v>
      </c>
      <c r="T121" s="22">
        <f>('Ratios Calculated fix'!T121-'Ratios Calculated fix'!T$428)/('Ratios Calculated fix'!T$429-'Ratios Calculated fix'!T$428)</f>
        <v>0.11751476906591168</v>
      </c>
      <c r="U121" s="22">
        <f>('Ratios Calculated fix'!U121-'Ratios Calculated fix'!U$428)/('Ratios Calculated fix'!U$429-'Ratios Calculated fix'!U$428)</f>
        <v>0.80950074671456451</v>
      </c>
      <c r="V121" s="22">
        <f>('Ratios Calculated fix'!V121-'Ratios Calculated fix'!V$428)/('Ratios Calculated fix'!V$429-'Ratios Calculated fix'!V$428)</f>
        <v>0.70833495319453676</v>
      </c>
      <c r="W121" s="22">
        <f>('Ratios Calculated fix'!W121-'Ratios Calculated fix'!W$428)/('Ratios Calculated fix'!W$429-'Ratios Calculated fix'!W$428)</f>
        <v>0.82203415333381558</v>
      </c>
      <c r="X121" s="22">
        <f>('Ratios Calculated fix'!X121-'Ratios Calculated fix'!X$428)/('Ratios Calculated fix'!X$429-'Ratios Calculated fix'!X$428)</f>
        <v>1.3229387388540183E-2</v>
      </c>
      <c r="Y121" s="22">
        <f>('Ratios Calculated fix'!Y121-'Ratios Calculated fix'!Y$428)/('Ratios Calculated fix'!Y$429-'Ratios Calculated fix'!Y$428)</f>
        <v>0.48482656376311717</v>
      </c>
      <c r="Z121" s="22">
        <f>('Ratios Calculated fix'!Z121-'Ratios Calculated fix'!Z$428)/('Ratios Calculated fix'!Z$429-'Ratios Calculated fix'!Z$428)</f>
        <v>0.98677061261145993</v>
      </c>
      <c r="AA121" s="22">
        <f>('Ratios Calculated fix'!AA121-'Ratios Calculated fix'!AA$428)/('Ratios Calculated fix'!AA$429-'Ratios Calculated fix'!AA$428)</f>
        <v>0</v>
      </c>
      <c r="AB121" s="22">
        <f>('Ratios Calculated fix'!AB121-'Ratios Calculated fix'!AB$428)/('Ratios Calculated fix'!AB$429-'Ratios Calculated fix'!AB$428)</f>
        <v>0.91708114683365927</v>
      </c>
      <c r="AC121" s="22">
        <f>('Ratios Calculated fix'!AC121-'Ratios Calculated fix'!AC$428)/('Ratios Calculated fix'!AC$429-'Ratios Calculated fix'!AC$428)</f>
        <v>0.92009288839562575</v>
      </c>
      <c r="AD121" s="22">
        <f>('Ratios Calculated fix'!AD121-'Ratios Calculated fix'!AD$428)/('Ratios Calculated fix'!AD$429-'Ratios Calculated fix'!AD$428)</f>
        <v>0.9455318401037357</v>
      </c>
      <c r="AE121" s="22">
        <f>('Ratios Calculated fix'!AE121-'Ratios Calculated fix'!AE$428)/('Ratios Calculated fix'!AE$429-'Ratios Calculated fix'!AE$428)</f>
        <v>0.74333631207341622</v>
      </c>
      <c r="AF121" s="22">
        <f>('Ratios Calculated fix'!AF121-'Ratios Calculated fix'!AF$428)/('Ratios Calculated fix'!AF$429-'Ratios Calculated fix'!AF$428)</f>
        <v>0.4979380263611628</v>
      </c>
      <c r="AG121" s="22" t="e">
        <f>('Ratios Calculated fix'!AG121-'Ratios Calculated fix'!AG$428)/('Ratios Calculated fix'!AG$429-'Ratios Calculated fix'!AG$428)</f>
        <v>#DIV/0!</v>
      </c>
      <c r="AH121" s="22" t="e">
        <f>('Ratios Calculated fix'!AH121-'Ratios Calculated fix'!AH$428)/('Ratios Calculated fix'!AH$429-'Ratios Calculated fix'!AH$428)</f>
        <v>#DIV/0!</v>
      </c>
      <c r="AI121" s="22">
        <f>('Ratios Calculated fix'!AI121-'Ratios Calculated fix'!AI$428)/('Ratios Calculated fix'!AI$429-'Ratios Calculated fix'!AI$428)</f>
        <v>0.56319624249681377</v>
      </c>
      <c r="AJ121" s="22">
        <f>('Ratios Calculated fix'!AJ121-'Ratios Calculated fix'!AJ$428)/('Ratios Calculated fix'!AJ$429-'Ratios Calculated fix'!AJ$428)</f>
        <v>0.27248250394696844</v>
      </c>
      <c r="AK121" s="22" t="e">
        <f>('Ratios Calculated fix'!AK121-'Ratios Calculated fix'!AK$428)/('Ratios Calculated fix'!AK$429-'Ratios Calculated fix'!AK$428)</f>
        <v>#DIV/0!</v>
      </c>
      <c r="AL121" s="22" t="e">
        <f>('Ratios Calculated fix'!AL121-'Ratios Calculated fix'!AL$428)/('Ratios Calculated fix'!AL$429-'Ratios Calculated fix'!AL$428)</f>
        <v>#DIV/0!</v>
      </c>
      <c r="AM121" s="22">
        <f>('Ratios Calculated fix'!AM121-'Ratios Calculated fix'!AM$428)/('Ratios Calculated fix'!AM$429-'Ratios Calculated fix'!AM$428)</f>
        <v>0.70894651039929946</v>
      </c>
      <c r="AN121" s="22">
        <f>('Ratios Calculated fix'!AN121-'Ratios Calculated fix'!AN$428)/('Ratios Calculated fix'!AN$429-'Ratios Calculated fix'!AN$428)</f>
        <v>0.8034828061164152</v>
      </c>
      <c r="AO121" s="22">
        <f>('Ratios Calculated fix'!AO121-'Ratios Calculated fix'!AO$428)/('Ratios Calculated fix'!AO$429-'Ratios Calculated fix'!AO$428)</f>
        <v>1.126565882406444E-2</v>
      </c>
      <c r="AP121" s="22">
        <f>('Ratios Calculated fix'!AP121-'Ratios Calculated fix'!AP$428)/('Ratios Calculated fix'!AP$429-'Ratios Calculated fix'!AP$428)</f>
        <v>0.35720168384034284</v>
      </c>
      <c r="AQ121" s="22">
        <f>('Ratios Calculated fix'!AQ121-'Ratios Calculated fix'!AQ$428)/('Ratios Calculated fix'!AQ$429-'Ratios Calculated fix'!AQ$428)</f>
        <v>0.62917924688366622</v>
      </c>
      <c r="AR121" s="22">
        <f>('Ratios Calculated fix'!AR121-'Ratios Calculated fix'!AR$428)/('Ratios Calculated fix'!AR$429-'Ratios Calculated fix'!AR$428)</f>
        <v>0.74948385157101782</v>
      </c>
      <c r="AS121" s="22">
        <f>('Ratios Calculated fix'!AS121-'Ratios Calculated fix'!AS$428)/('Ratios Calculated fix'!AS$429-'Ratios Calculated fix'!AS$428)</f>
        <v>0.4264239189570721</v>
      </c>
      <c r="AT121" s="22">
        <f>('Ratios Calculated fix'!AT121-'Ratios Calculated fix'!AT$428)/('Ratios Calculated fix'!AT$429-'Ratios Calculated fix'!AT$428)</f>
        <v>0.34439377089767448</v>
      </c>
      <c r="AU121" s="22">
        <f>('Ratios Calculated fix'!AU121-'Ratios Calculated fix'!AU$428)/('Ratios Calculated fix'!AU$429-'Ratios Calculated fix'!AU$428)</f>
        <v>0.23480995039289912</v>
      </c>
      <c r="AV121" s="22" t="e">
        <f>('Ratios Calculated fix'!AV121-'Ratios Calculated fix'!AV$428)/('Ratios Calculated fix'!AV$429-'Ratios Calculated fix'!AV$428)</f>
        <v>#DIV/0!</v>
      </c>
      <c r="AW121" s="22" t="e">
        <f>('Ratios Calculated fix'!AW121-'Ratios Calculated fix'!AW$428)/('Ratios Calculated fix'!AW$429-'Ratios Calculated fix'!AW$428)</f>
        <v>#DIV/0!</v>
      </c>
      <c r="AX121" s="22" t="e">
        <f>('Ratios Calculated fix'!AX121-'Ratios Calculated fix'!AX$428)/('Ratios Calculated fix'!AX$429-'Ratios Calculated fix'!AX$428)</f>
        <v>#DIV/0!</v>
      </c>
      <c r="AY121" s="22">
        <f>('Ratios Calculated fix'!AY121-'Ratios Calculated fix'!AY$428)/('Ratios Calculated fix'!AY$429-'Ratios Calculated fix'!AY$428)</f>
        <v>0.74743441832617064</v>
      </c>
      <c r="AZ121" s="22">
        <f>('Ratios Calculated fix'!AZ121-'Ratios Calculated fix'!AZ$428)/('Ratios Calculated fix'!AZ$429-'Ratios Calculated fix'!AZ$428)</f>
        <v>0.77113579694367218</v>
      </c>
      <c r="BA121" s="22">
        <f>('Ratios Calculated fix'!BA121-'Ratios Calculated fix'!BA$428)/('Ratios Calculated fix'!BA$429-'Ratios Calculated fix'!BA$428)</f>
        <v>0.22103904922990675</v>
      </c>
      <c r="BB121" s="22" t="e">
        <f>('Ratios Calculated fix'!BB121-'Ratios Calculated fix'!BB$428)/('Ratios Calculated fix'!BB$429-'Ratios Calculated fix'!BB$428)</f>
        <v>#DIV/0!</v>
      </c>
      <c r="BC121" s="22">
        <f>('Ratios Calculated fix'!BC121-'Ratios Calculated fix'!BC$428)/('Ratios Calculated fix'!BC$429-'Ratios Calculated fix'!BC$428)</f>
        <v>0.12257994121714948</v>
      </c>
    </row>
    <row r="122" spans="1:55" x14ac:dyDescent="0.2">
      <c r="A122" s="3" t="s">
        <v>364</v>
      </c>
      <c r="B122" s="3" t="s">
        <v>365</v>
      </c>
      <c r="C122" s="3" t="s">
        <v>45</v>
      </c>
      <c r="D122" s="3">
        <v>108420</v>
      </c>
      <c r="E122" s="3" t="s">
        <v>16</v>
      </c>
      <c r="F122" s="3">
        <v>2020</v>
      </c>
      <c r="G122" s="3" t="s">
        <v>17</v>
      </c>
      <c r="H122" s="4">
        <v>43982</v>
      </c>
      <c r="I122" s="4">
        <v>44036</v>
      </c>
      <c r="J122" s="4">
        <v>44036</v>
      </c>
      <c r="K122" s="5">
        <v>124400000</v>
      </c>
      <c r="L122" s="5">
        <v>119700000</v>
      </c>
      <c r="M122" s="3" t="s">
        <v>366</v>
      </c>
      <c r="N122" s="21">
        <f>('Ratios Calculated fix'!N122-'Ratios Calculated fix'!N$428)/('Ratios Calculated fix'!N$429-'Ratios Calculated fix'!N$428)</f>
        <v>2.2192679236136909E-2</v>
      </c>
      <c r="O122" s="22">
        <f>('Ratios Calculated fix'!O122-'Ratios Calculated fix'!O$428)/('Ratios Calculated fix'!O$429-'Ratios Calculated fix'!O$428)</f>
        <v>1.7971975272252388E-2</v>
      </c>
      <c r="P122" s="22">
        <f>('Ratios Calculated fix'!P122-'Ratios Calculated fix'!P$428)/('Ratios Calculated fix'!P$429-'Ratios Calculated fix'!P$428)</f>
        <v>4.3961811307233228E-2</v>
      </c>
      <c r="Q122" s="22">
        <f>('Ratios Calculated fix'!Q122-'Ratios Calculated fix'!Q$428)/('Ratios Calculated fix'!Q$429-'Ratios Calculated fix'!Q$428)</f>
        <v>0.87310882796571532</v>
      </c>
      <c r="R122" s="22">
        <f>('Ratios Calculated fix'!R122-'Ratios Calculated fix'!R$428)/('Ratios Calculated fix'!R$429-'Ratios Calculated fix'!R$428)</f>
        <v>4.0487334201141444E-2</v>
      </c>
      <c r="S122" s="22">
        <f>('Ratios Calculated fix'!S122-'Ratios Calculated fix'!S$428)/('Ratios Calculated fix'!S$429-'Ratios Calculated fix'!S$428)</f>
        <v>5.1075188431542871E-2</v>
      </c>
      <c r="T122" s="22">
        <f>('Ratios Calculated fix'!T122-'Ratios Calculated fix'!T$428)/('Ratios Calculated fix'!T$429-'Ratios Calculated fix'!T$428)</f>
        <v>3.170292758768474E-2</v>
      </c>
      <c r="U122" s="22">
        <f>('Ratios Calculated fix'!U122-'Ratios Calculated fix'!U$428)/('Ratios Calculated fix'!U$429-'Ratios Calculated fix'!U$428)</f>
        <v>0.80926764435574849</v>
      </c>
      <c r="V122" s="22">
        <f>('Ratios Calculated fix'!V122-'Ratios Calculated fix'!V$428)/('Ratios Calculated fix'!V$429-'Ratios Calculated fix'!V$428)</f>
        <v>0.7117186158021237</v>
      </c>
      <c r="W122" s="22">
        <f>('Ratios Calculated fix'!W122-'Ratios Calculated fix'!W$428)/('Ratios Calculated fix'!W$429-'Ratios Calculated fix'!W$428)</f>
        <v>0.82124396369906361</v>
      </c>
      <c r="X122" s="22">
        <f>('Ratios Calculated fix'!X122-'Ratios Calculated fix'!X$428)/('Ratios Calculated fix'!X$429-'Ratios Calculated fix'!X$428)</f>
        <v>9.3052091485277447E-2</v>
      </c>
      <c r="Y122" s="22">
        <f>('Ratios Calculated fix'!Y122-'Ratios Calculated fix'!Y$428)/('Ratios Calculated fix'!Y$429-'Ratios Calculated fix'!Y$428)</f>
        <v>0.43764688150090186</v>
      </c>
      <c r="Z122" s="22">
        <f>('Ratios Calculated fix'!Z122-'Ratios Calculated fix'!Z$428)/('Ratios Calculated fix'!Z$429-'Ratios Calculated fix'!Z$428)</f>
        <v>0.90694790851472262</v>
      </c>
      <c r="AA122" s="22">
        <f>('Ratios Calculated fix'!AA122-'Ratios Calculated fix'!AA$428)/('Ratios Calculated fix'!AA$429-'Ratios Calculated fix'!AA$428)</f>
        <v>0.16732034061431936</v>
      </c>
      <c r="AB122" s="22">
        <f>('Ratios Calculated fix'!AB122-'Ratios Calculated fix'!AB$428)/('Ratios Calculated fix'!AB$429-'Ratios Calculated fix'!AB$428)</f>
        <v>0.8070427902321019</v>
      </c>
      <c r="AC122" s="22">
        <f>('Ratios Calculated fix'!AC122-'Ratios Calculated fix'!AC$428)/('Ratios Calculated fix'!AC$429-'Ratios Calculated fix'!AC$428)</f>
        <v>0.15626395383876532</v>
      </c>
      <c r="AD122" s="22">
        <f>('Ratios Calculated fix'!AD122-'Ratios Calculated fix'!AD$428)/('Ratios Calculated fix'!AD$429-'Ratios Calculated fix'!AD$428)</f>
        <v>0.18897950803852176</v>
      </c>
      <c r="AE122" s="22">
        <f>('Ratios Calculated fix'!AE122-'Ratios Calculated fix'!AE$428)/('Ratios Calculated fix'!AE$429-'Ratios Calculated fix'!AE$428)</f>
        <v>0.21960471858064065</v>
      </c>
      <c r="AF122" s="22">
        <f>('Ratios Calculated fix'!AF122-'Ratios Calculated fix'!AF$428)/('Ratios Calculated fix'!AF$429-'Ratios Calculated fix'!AF$428)</f>
        <v>0.30585058139653148</v>
      </c>
      <c r="AG122" s="22" t="e">
        <f>('Ratios Calculated fix'!AG122-'Ratios Calculated fix'!AG$428)/('Ratios Calculated fix'!AG$429-'Ratios Calculated fix'!AG$428)</f>
        <v>#DIV/0!</v>
      </c>
      <c r="AH122" s="22" t="e">
        <f>('Ratios Calculated fix'!AH122-'Ratios Calculated fix'!AH$428)/('Ratios Calculated fix'!AH$429-'Ratios Calculated fix'!AH$428)</f>
        <v>#DIV/0!</v>
      </c>
      <c r="AI122" s="22">
        <f>('Ratios Calculated fix'!AI122-'Ratios Calculated fix'!AI$428)/('Ratios Calculated fix'!AI$429-'Ratios Calculated fix'!AI$428)</f>
        <v>0.56003254004766778</v>
      </c>
      <c r="AJ122" s="22">
        <f>('Ratios Calculated fix'!AJ122-'Ratios Calculated fix'!AJ$428)/('Ratios Calculated fix'!AJ$429-'Ratios Calculated fix'!AJ$428)</f>
        <v>0.14122333050889513</v>
      </c>
      <c r="AK122" s="22" t="e">
        <f>('Ratios Calculated fix'!AK122-'Ratios Calculated fix'!AK$428)/('Ratios Calculated fix'!AK$429-'Ratios Calculated fix'!AK$428)</f>
        <v>#DIV/0!</v>
      </c>
      <c r="AL122" s="22" t="e">
        <f>('Ratios Calculated fix'!AL122-'Ratios Calculated fix'!AL$428)/('Ratios Calculated fix'!AL$429-'Ratios Calculated fix'!AL$428)</f>
        <v>#DIV/0!</v>
      </c>
      <c r="AM122" s="22">
        <f>('Ratios Calculated fix'!AM122-'Ratios Calculated fix'!AM$428)/('Ratios Calculated fix'!AM$429-'Ratios Calculated fix'!AM$428)</f>
        <v>0.70612630552128874</v>
      </c>
      <c r="AN122" s="22">
        <f>('Ratios Calculated fix'!AN122-'Ratios Calculated fix'!AN$428)/('Ratios Calculated fix'!AN$429-'Ratios Calculated fix'!AN$428)</f>
        <v>0.81001989419331644</v>
      </c>
      <c r="AO122" s="22">
        <f>('Ratios Calculated fix'!AO122-'Ratios Calculated fix'!AO$428)/('Ratios Calculated fix'!AO$429-'Ratios Calculated fix'!AO$428)</f>
        <v>0.15933948429550157</v>
      </c>
      <c r="AP122" s="22">
        <f>('Ratios Calculated fix'!AP122-'Ratios Calculated fix'!AP$428)/('Ratios Calculated fix'!AP$429-'Ratios Calculated fix'!AP$428)</f>
        <v>0.35242031026208609</v>
      </c>
      <c r="AQ122" s="22">
        <f>('Ratios Calculated fix'!AQ122-'Ratios Calculated fix'!AQ$428)/('Ratios Calculated fix'!AQ$429-'Ratios Calculated fix'!AQ$428)</f>
        <v>0.56043504782229436</v>
      </c>
      <c r="AR122" s="22">
        <f>('Ratios Calculated fix'!AR122-'Ratios Calculated fix'!AR$428)/('Ratios Calculated fix'!AR$429-'Ratios Calculated fix'!AR$428)</f>
        <v>0.27041605201695035</v>
      </c>
      <c r="AS122" s="22">
        <f>('Ratios Calculated fix'!AS122-'Ratios Calculated fix'!AS$428)/('Ratios Calculated fix'!AS$429-'Ratios Calculated fix'!AS$428)</f>
        <v>0.38372263721748762</v>
      </c>
      <c r="AT122" s="22">
        <f>('Ratios Calculated fix'!AT122-'Ratios Calculated fix'!AT$428)/('Ratios Calculated fix'!AT$429-'Ratios Calculated fix'!AT$428)</f>
        <v>0.3695183420760183</v>
      </c>
      <c r="AU122" s="22">
        <f>('Ratios Calculated fix'!AU122-'Ratios Calculated fix'!AU$428)/('Ratios Calculated fix'!AU$429-'Ratios Calculated fix'!AU$428)</f>
        <v>0.26088827084557625</v>
      </c>
      <c r="AV122" s="22" t="e">
        <f>('Ratios Calculated fix'!AV122-'Ratios Calculated fix'!AV$428)/('Ratios Calculated fix'!AV$429-'Ratios Calculated fix'!AV$428)</f>
        <v>#DIV/0!</v>
      </c>
      <c r="AW122" s="22" t="e">
        <f>('Ratios Calculated fix'!AW122-'Ratios Calculated fix'!AW$428)/('Ratios Calculated fix'!AW$429-'Ratios Calculated fix'!AW$428)</f>
        <v>#DIV/0!</v>
      </c>
      <c r="AX122" s="22" t="e">
        <f>('Ratios Calculated fix'!AX122-'Ratios Calculated fix'!AX$428)/('Ratios Calculated fix'!AX$429-'Ratios Calculated fix'!AX$428)</f>
        <v>#DIV/0!</v>
      </c>
      <c r="AY122" s="22">
        <f>('Ratios Calculated fix'!AY122-'Ratios Calculated fix'!AY$428)/('Ratios Calculated fix'!AY$429-'Ratios Calculated fix'!AY$428)</f>
        <v>0.74550268949321652</v>
      </c>
      <c r="AZ122" s="22">
        <f>('Ratios Calculated fix'!AZ122-'Ratios Calculated fix'!AZ$428)/('Ratios Calculated fix'!AZ$429-'Ratios Calculated fix'!AZ$428)</f>
        <v>0.76796106148456178</v>
      </c>
      <c r="BA122" s="22">
        <f>('Ratios Calculated fix'!BA122-'Ratios Calculated fix'!BA$428)/('Ratios Calculated fix'!BA$429-'Ratios Calculated fix'!BA$428)</f>
        <v>0.21691166275789189</v>
      </c>
      <c r="BB122" s="22" t="e">
        <f>('Ratios Calculated fix'!BB122-'Ratios Calculated fix'!BB$428)/('Ratios Calculated fix'!BB$429-'Ratios Calculated fix'!BB$428)</f>
        <v>#DIV/0!</v>
      </c>
      <c r="BC122" s="22">
        <f>('Ratios Calculated fix'!BC122-'Ratios Calculated fix'!BC$428)/('Ratios Calculated fix'!BC$429-'Ratios Calculated fix'!BC$428)</f>
        <v>0.11533952617768417</v>
      </c>
    </row>
    <row r="123" spans="1:55" x14ac:dyDescent="0.2">
      <c r="A123" s="3" t="s">
        <v>409</v>
      </c>
      <c r="B123" s="3" t="s">
        <v>410</v>
      </c>
      <c r="C123" s="3" t="s">
        <v>52</v>
      </c>
      <c r="D123" s="3">
        <v>378131</v>
      </c>
      <c r="E123" s="3" t="s">
        <v>16</v>
      </c>
      <c r="F123" s="3">
        <v>2019</v>
      </c>
      <c r="G123" s="3" t="s">
        <v>17</v>
      </c>
      <c r="H123" s="4">
        <v>43830</v>
      </c>
      <c r="I123" s="4">
        <v>43866</v>
      </c>
      <c r="J123" s="4">
        <v>43866</v>
      </c>
      <c r="K123" s="5">
        <v>192000000</v>
      </c>
      <c r="L123" s="5">
        <v>189000000</v>
      </c>
      <c r="M123" s="3" t="s">
        <v>411</v>
      </c>
      <c r="N123" s="21">
        <f>('Ratios Calculated fix'!N123-'Ratios Calculated fix'!N$428)/('Ratios Calculated fix'!N$429-'Ratios Calculated fix'!N$428)</f>
        <v>2.7961382733091688E-2</v>
      </c>
      <c r="O123" s="22">
        <f>('Ratios Calculated fix'!O123-'Ratios Calculated fix'!O$428)/('Ratios Calculated fix'!O$429-'Ratios Calculated fix'!O$428)</f>
        <v>2.44294745781348E-2</v>
      </c>
      <c r="P123" s="22">
        <f>('Ratios Calculated fix'!P123-'Ratios Calculated fix'!P$428)/('Ratios Calculated fix'!P$429-'Ratios Calculated fix'!P$428)</f>
        <v>2.4024865183603803E-3</v>
      </c>
      <c r="Q123" s="22">
        <f>('Ratios Calculated fix'!Q123-'Ratios Calculated fix'!Q$428)/('Ratios Calculated fix'!Q$429-'Ratios Calculated fix'!Q$428)</f>
        <v>0.87186908769632609</v>
      </c>
      <c r="R123" s="22">
        <f>('Ratios Calculated fix'!R123-'Ratios Calculated fix'!R$428)/('Ratios Calculated fix'!R$429-'Ratios Calculated fix'!R$428)</f>
        <v>0.1398683446124194</v>
      </c>
      <c r="S123" s="22">
        <f>('Ratios Calculated fix'!S123-'Ratios Calculated fix'!S$428)/('Ratios Calculated fix'!S$429-'Ratios Calculated fix'!S$428)</f>
        <v>6.8058794944468079E-2</v>
      </c>
      <c r="T123" s="22">
        <f>('Ratios Calculated fix'!T123-'Ratios Calculated fix'!T$428)/('Ratios Calculated fix'!T$429-'Ratios Calculated fix'!T$428)</f>
        <v>0.12907874667500963</v>
      </c>
      <c r="U123" s="22">
        <f>('Ratios Calculated fix'!U123-'Ratios Calculated fix'!U$428)/('Ratios Calculated fix'!U$429-'Ratios Calculated fix'!U$428)</f>
        <v>0.81302516660441404</v>
      </c>
      <c r="V123" s="22">
        <f>('Ratios Calculated fix'!V123-'Ratios Calculated fix'!V$428)/('Ratios Calculated fix'!V$429-'Ratios Calculated fix'!V$428)</f>
        <v>0.71207442702837453</v>
      </c>
      <c r="W123" s="22">
        <f>('Ratios Calculated fix'!W123-'Ratios Calculated fix'!W$428)/('Ratios Calculated fix'!W$429-'Ratios Calculated fix'!W$428)</f>
        <v>0.82551201309620559</v>
      </c>
      <c r="X123" s="22">
        <f>('Ratios Calculated fix'!X123-'Ratios Calculated fix'!X$428)/('Ratios Calculated fix'!X$429-'Ratios Calculated fix'!X$428)</f>
        <v>6.0871971935274542E-2</v>
      </c>
      <c r="Y123" s="22">
        <f>('Ratios Calculated fix'!Y123-'Ratios Calculated fix'!Y$428)/('Ratios Calculated fix'!Y$429-'Ratios Calculated fix'!Y$428)</f>
        <v>0.44242637474062024</v>
      </c>
      <c r="Z123" s="22">
        <f>('Ratios Calculated fix'!Z123-'Ratios Calculated fix'!Z$428)/('Ratios Calculated fix'!Z$429-'Ratios Calculated fix'!Z$428)</f>
        <v>0.93912802806472551</v>
      </c>
      <c r="AA123" s="22">
        <f>('Ratios Calculated fix'!AA123-'Ratios Calculated fix'!AA$428)/('Ratios Calculated fix'!AA$429-'Ratios Calculated fix'!AA$428)</f>
        <v>9.4377530381127464E-2</v>
      </c>
      <c r="AB123" s="22">
        <f>('Ratios Calculated fix'!AB123-'Ratios Calculated fix'!AB$428)/('Ratios Calculated fix'!AB$429-'Ratios Calculated fix'!AB$428)</f>
        <v>0.82142500480324965</v>
      </c>
      <c r="AC123" s="22">
        <f>('Ratios Calculated fix'!AC123-'Ratios Calculated fix'!AC$428)/('Ratios Calculated fix'!AC$429-'Ratios Calculated fix'!AC$428)</f>
        <v>0.44330326140545778</v>
      </c>
      <c r="AD123" s="22">
        <f>('Ratios Calculated fix'!AD123-'Ratios Calculated fix'!AD$428)/('Ratios Calculated fix'!AD$429-'Ratios Calculated fix'!AD$428)</f>
        <v>0.32570218775199222</v>
      </c>
      <c r="AE123" s="22">
        <f>('Ratios Calculated fix'!AE123-'Ratios Calculated fix'!AE$428)/('Ratios Calculated fix'!AE$429-'Ratios Calculated fix'!AE$428)</f>
        <v>0.31237608452048921</v>
      </c>
      <c r="AF123" s="22">
        <f>('Ratios Calculated fix'!AF123-'Ratios Calculated fix'!AF$428)/('Ratios Calculated fix'!AF$429-'Ratios Calculated fix'!AF$428)</f>
        <v>0.34836356484857822</v>
      </c>
      <c r="AG123" s="22" t="e">
        <f>('Ratios Calculated fix'!AG123-'Ratios Calculated fix'!AG$428)/('Ratios Calculated fix'!AG$429-'Ratios Calculated fix'!AG$428)</f>
        <v>#DIV/0!</v>
      </c>
      <c r="AH123" s="22" t="e">
        <f>('Ratios Calculated fix'!AH123-'Ratios Calculated fix'!AH$428)/('Ratios Calculated fix'!AH$429-'Ratios Calculated fix'!AH$428)</f>
        <v>#DIV/0!</v>
      </c>
      <c r="AI123" s="22">
        <f>('Ratios Calculated fix'!AI123-'Ratios Calculated fix'!AI$428)/('Ratios Calculated fix'!AI$429-'Ratios Calculated fix'!AI$428)</f>
        <v>0.59103149548696976</v>
      </c>
      <c r="AJ123" s="22">
        <f>('Ratios Calculated fix'!AJ123-'Ratios Calculated fix'!AJ$428)/('Ratios Calculated fix'!AJ$429-'Ratios Calculated fix'!AJ$428)</f>
        <v>0.18637538099698356</v>
      </c>
      <c r="AK123" s="22" t="e">
        <f>('Ratios Calculated fix'!AK123-'Ratios Calculated fix'!AK$428)/('Ratios Calculated fix'!AK$429-'Ratios Calculated fix'!AK$428)</f>
        <v>#DIV/0!</v>
      </c>
      <c r="AL123" s="22" t="e">
        <f>('Ratios Calculated fix'!AL123-'Ratios Calculated fix'!AL$428)/('Ratios Calculated fix'!AL$429-'Ratios Calculated fix'!AL$428)</f>
        <v>#DIV/0!</v>
      </c>
      <c r="AM123" s="22">
        <f>('Ratios Calculated fix'!AM123-'Ratios Calculated fix'!AM$428)/('Ratios Calculated fix'!AM$429-'Ratios Calculated fix'!AM$428)</f>
        <v>0.7093244351231125</v>
      </c>
      <c r="AN123" s="22">
        <f>('Ratios Calculated fix'!AN123-'Ratios Calculated fix'!AN$428)/('Ratios Calculated fix'!AN$429-'Ratios Calculated fix'!AN$428)</f>
        <v>0.80530219039106432</v>
      </c>
      <c r="AO123" s="22">
        <f>('Ratios Calculated fix'!AO123-'Ratios Calculated fix'!AO$428)/('Ratios Calculated fix'!AO$429-'Ratios Calculated fix'!AO$428)</f>
        <v>5.2605457982856013E-2</v>
      </c>
      <c r="AP123" s="22">
        <f>('Ratios Calculated fix'!AP123-'Ratios Calculated fix'!AP$428)/('Ratios Calculated fix'!AP$429-'Ratios Calculated fix'!AP$428)</f>
        <v>0.35078458389083578</v>
      </c>
      <c r="AQ123" s="22">
        <f>('Ratios Calculated fix'!AQ123-'Ratios Calculated fix'!AQ$428)/('Ratios Calculated fix'!AQ$429-'Ratios Calculated fix'!AQ$428)</f>
        <v>0.60101270526693706</v>
      </c>
      <c r="AR123" s="22">
        <f>('Ratios Calculated fix'!AR123-'Ratios Calculated fix'!AR$428)/('Ratios Calculated fix'!AR$429-'Ratios Calculated fix'!AR$428)</f>
        <v>0.40519933461239588</v>
      </c>
      <c r="AS123" s="22">
        <f>('Ratios Calculated fix'!AS123-'Ratios Calculated fix'!AS$428)/('Ratios Calculated fix'!AS$429-'Ratios Calculated fix'!AS$428)</f>
        <v>0.45756050280064992</v>
      </c>
      <c r="AT123" s="22">
        <f>('Ratios Calculated fix'!AT123-'Ratios Calculated fix'!AT$428)/('Ratios Calculated fix'!AT$429-'Ratios Calculated fix'!AT$428)</f>
        <v>0.35278152182988914</v>
      </c>
      <c r="AU123" s="22">
        <f>('Ratios Calculated fix'!AU123-'Ratios Calculated fix'!AU$428)/('Ratios Calculated fix'!AU$429-'Ratios Calculated fix'!AU$428)</f>
        <v>0.15425084400324104</v>
      </c>
      <c r="AV123" s="22" t="e">
        <f>('Ratios Calculated fix'!AV123-'Ratios Calculated fix'!AV$428)/('Ratios Calculated fix'!AV$429-'Ratios Calculated fix'!AV$428)</f>
        <v>#DIV/0!</v>
      </c>
      <c r="AW123" s="22" t="e">
        <f>('Ratios Calculated fix'!AW123-'Ratios Calculated fix'!AW$428)/('Ratios Calculated fix'!AW$429-'Ratios Calculated fix'!AW$428)</f>
        <v>#DIV/0!</v>
      </c>
      <c r="AX123" s="22" t="e">
        <f>('Ratios Calculated fix'!AX123-'Ratios Calculated fix'!AX$428)/('Ratios Calculated fix'!AX$429-'Ratios Calculated fix'!AX$428)</f>
        <v>#DIV/0!</v>
      </c>
      <c r="AY123" s="22">
        <f>('Ratios Calculated fix'!AY123-'Ratios Calculated fix'!AY$428)/('Ratios Calculated fix'!AY$429-'Ratios Calculated fix'!AY$428)</f>
        <v>0.74960059144148516</v>
      </c>
      <c r="AZ123" s="22">
        <f>('Ratios Calculated fix'!AZ123-'Ratios Calculated fix'!AZ$428)/('Ratios Calculated fix'!AZ$429-'Ratios Calculated fix'!AZ$428)</f>
        <v>0.773785527933738</v>
      </c>
      <c r="BA123" s="22">
        <f>('Ratios Calculated fix'!BA123-'Ratios Calculated fix'!BA$428)/('Ratios Calculated fix'!BA$429-'Ratios Calculated fix'!BA$428)</f>
        <v>0.21777972343739505</v>
      </c>
      <c r="BB123" s="22" t="e">
        <f>('Ratios Calculated fix'!BB123-'Ratios Calculated fix'!BB$428)/('Ratios Calculated fix'!BB$429-'Ratios Calculated fix'!BB$428)</f>
        <v>#DIV/0!</v>
      </c>
      <c r="BC123" s="22">
        <f>('Ratios Calculated fix'!BC123-'Ratios Calculated fix'!BC$428)/('Ratios Calculated fix'!BC$429-'Ratios Calculated fix'!BC$428)</f>
        <v>0.10782257067654846</v>
      </c>
    </row>
    <row r="124" spans="1:55" x14ac:dyDescent="0.2">
      <c r="A124" s="3" t="s">
        <v>412</v>
      </c>
      <c r="B124" s="3" t="s">
        <v>413</v>
      </c>
      <c r="C124" s="3" t="s">
        <v>52</v>
      </c>
      <c r="D124" s="3">
        <v>191249</v>
      </c>
      <c r="E124" s="3" t="s">
        <v>16</v>
      </c>
      <c r="F124" s="3">
        <v>2019</v>
      </c>
      <c r="G124" s="3" t="s">
        <v>17</v>
      </c>
      <c r="H124" s="4">
        <v>43830</v>
      </c>
      <c r="I124" s="4">
        <v>43881</v>
      </c>
      <c r="J124" s="4">
        <v>43881</v>
      </c>
      <c r="K124" s="5">
        <v>732000000</v>
      </c>
      <c r="L124" s="5">
        <v>732000000</v>
      </c>
      <c r="M124" s="3" t="s">
        <v>414</v>
      </c>
      <c r="N124" s="21">
        <f>('Ratios Calculated fix'!N124-'Ratios Calculated fix'!N$428)/('Ratios Calculated fix'!N$429-'Ratios Calculated fix'!N$428)</f>
        <v>2.2441001687660552E-2</v>
      </c>
      <c r="O124" s="22">
        <f>('Ratios Calculated fix'!O124-'Ratios Calculated fix'!O$428)/('Ratios Calculated fix'!O$429-'Ratios Calculated fix'!O$428)</f>
        <v>1.4428342080635783E-2</v>
      </c>
      <c r="P124" s="22">
        <f>('Ratios Calculated fix'!P124-'Ratios Calculated fix'!P$428)/('Ratios Calculated fix'!P$429-'Ratios Calculated fix'!P$428)</f>
        <v>2.1768156159752954E-3</v>
      </c>
      <c r="Q124" s="22">
        <f>('Ratios Calculated fix'!Q124-'Ratios Calculated fix'!Q$428)/('Ratios Calculated fix'!Q$429-'Ratios Calculated fix'!Q$428)</f>
        <v>0.87148418314946441</v>
      </c>
      <c r="R124" s="22">
        <f>('Ratios Calculated fix'!R124-'Ratios Calculated fix'!R$428)/('Ratios Calculated fix'!R$429-'Ratios Calculated fix'!R$428)</f>
        <v>0.13289873833680618</v>
      </c>
      <c r="S124" s="22">
        <f>('Ratios Calculated fix'!S124-'Ratios Calculated fix'!S$428)/('Ratios Calculated fix'!S$429-'Ratios Calculated fix'!S$428)</f>
        <v>7.4340856374318642E-2</v>
      </c>
      <c r="T124" s="22">
        <f>('Ratios Calculated fix'!T124-'Ratios Calculated fix'!T$428)/('Ratios Calculated fix'!T$429-'Ratios Calculated fix'!T$428)</f>
        <v>0.12090132001244901</v>
      </c>
      <c r="U124" s="22">
        <f>('Ratios Calculated fix'!U124-'Ratios Calculated fix'!U$428)/('Ratios Calculated fix'!U$429-'Ratios Calculated fix'!U$428)</f>
        <v>0.81238722814288811</v>
      </c>
      <c r="V124" s="22">
        <f>('Ratios Calculated fix'!V124-'Ratios Calculated fix'!V$428)/('Ratios Calculated fix'!V$429-'Ratios Calculated fix'!V$428)</f>
        <v>0.71215869085602168</v>
      </c>
      <c r="W124" s="22">
        <f>('Ratios Calculated fix'!W124-'Ratios Calculated fix'!W$428)/('Ratios Calculated fix'!W$429-'Ratios Calculated fix'!W$428)</f>
        <v>0.82476508005427218</v>
      </c>
      <c r="X124" s="22">
        <f>('Ratios Calculated fix'!X124-'Ratios Calculated fix'!X$428)/('Ratios Calculated fix'!X$429-'Ratios Calculated fix'!X$428)</f>
        <v>4.6980309027896745E-2</v>
      </c>
      <c r="Y124" s="22">
        <f>('Ratios Calculated fix'!Y124-'Ratios Calculated fix'!Y$428)/('Ratios Calculated fix'!Y$429-'Ratios Calculated fix'!Y$428)</f>
        <v>0.43976706670609839</v>
      </c>
      <c r="Z124" s="22">
        <f>('Ratios Calculated fix'!Z124-'Ratios Calculated fix'!Z$428)/('Ratios Calculated fix'!Z$429-'Ratios Calculated fix'!Z$428)</f>
        <v>0.95301969097210326</v>
      </c>
      <c r="AA124" s="22">
        <f>('Ratios Calculated fix'!AA124-'Ratios Calculated fix'!AA$428)/('Ratios Calculated fix'!AA$429-'Ratios Calculated fix'!AA$428)</f>
        <v>0</v>
      </c>
      <c r="AB124" s="22">
        <f>('Ratios Calculated fix'!AB124-'Ratios Calculated fix'!AB$428)/('Ratios Calculated fix'!AB$429-'Ratios Calculated fix'!AB$428)</f>
        <v>0.82717628653691255</v>
      </c>
      <c r="AC124" s="22">
        <f>('Ratios Calculated fix'!AC124-'Ratios Calculated fix'!AC$428)/('Ratios Calculated fix'!AC$429-'Ratios Calculated fix'!AC$428)</f>
        <v>0.44523011204226071</v>
      </c>
      <c r="AD124" s="22">
        <f>('Ratios Calculated fix'!AD124-'Ratios Calculated fix'!AD$428)/('Ratios Calculated fix'!AD$429-'Ratios Calculated fix'!AD$428)</f>
        <v>0.50271740971454482</v>
      </c>
      <c r="AE124" s="22">
        <f>('Ratios Calculated fix'!AE124-'Ratios Calculated fix'!AE$428)/('Ratios Calculated fix'!AE$429-'Ratios Calculated fix'!AE$428)</f>
        <v>0.41899599265656812</v>
      </c>
      <c r="AF124" s="22">
        <f>('Ratios Calculated fix'!AF124-'Ratios Calculated fix'!AF$428)/('Ratios Calculated fix'!AF$429-'Ratios Calculated fix'!AF$428)</f>
        <v>0.37291984969139697</v>
      </c>
      <c r="AG124" s="22" t="e">
        <f>('Ratios Calculated fix'!AG124-'Ratios Calculated fix'!AG$428)/('Ratios Calculated fix'!AG$429-'Ratios Calculated fix'!AG$428)</f>
        <v>#DIV/0!</v>
      </c>
      <c r="AH124" s="22" t="e">
        <f>('Ratios Calculated fix'!AH124-'Ratios Calculated fix'!AH$428)/('Ratios Calculated fix'!AH$429-'Ratios Calculated fix'!AH$428)</f>
        <v>#DIV/0!</v>
      </c>
      <c r="AI124" s="22">
        <f>('Ratios Calculated fix'!AI124-'Ratios Calculated fix'!AI$428)/('Ratios Calculated fix'!AI$429-'Ratios Calculated fix'!AI$428)</f>
        <v>0.56831578991502985</v>
      </c>
      <c r="AJ124" s="22">
        <f>('Ratios Calculated fix'!AJ124-'Ratios Calculated fix'!AJ$428)/('Ratios Calculated fix'!AJ$429-'Ratios Calculated fix'!AJ$428)</f>
        <v>0.16810069349867807</v>
      </c>
      <c r="AK124" s="22" t="e">
        <f>('Ratios Calculated fix'!AK124-'Ratios Calculated fix'!AK$428)/('Ratios Calculated fix'!AK$429-'Ratios Calculated fix'!AK$428)</f>
        <v>#DIV/0!</v>
      </c>
      <c r="AL124" s="22" t="e">
        <f>('Ratios Calculated fix'!AL124-'Ratios Calculated fix'!AL$428)/('Ratios Calculated fix'!AL$429-'Ratios Calculated fix'!AL$428)</f>
        <v>#DIV/0!</v>
      </c>
      <c r="AM124" s="22">
        <f>('Ratios Calculated fix'!AM124-'Ratios Calculated fix'!AM$428)/('Ratios Calculated fix'!AM$429-'Ratios Calculated fix'!AM$428)</f>
        <v>0.70878096829069637</v>
      </c>
      <c r="AN124" s="22">
        <f>('Ratios Calculated fix'!AN124-'Ratios Calculated fix'!AN$428)/('Ratios Calculated fix'!AN$429-'Ratios Calculated fix'!AN$428)</f>
        <v>0.80416885236956415</v>
      </c>
      <c r="AO124" s="22">
        <f>('Ratios Calculated fix'!AO124-'Ratios Calculated fix'!AO$428)/('Ratios Calculated fix'!AO$429-'Ratios Calculated fix'!AO$428)</f>
        <v>2.0613151789367897E-2</v>
      </c>
      <c r="AP124" s="22">
        <f>('Ratios Calculated fix'!AP124-'Ratios Calculated fix'!AP$428)/('Ratios Calculated fix'!AP$429-'Ratios Calculated fix'!AP$428)</f>
        <v>0.35667605035913741</v>
      </c>
      <c r="AQ124" s="22">
        <f>('Ratios Calculated fix'!AQ124-'Ratios Calculated fix'!AQ$428)/('Ratios Calculated fix'!AQ$429-'Ratios Calculated fix'!AQ$428)</f>
        <v>0.59573520779829614</v>
      </c>
      <c r="AR124" s="22">
        <f>('Ratios Calculated fix'!AR124-'Ratios Calculated fix'!AR$428)/('Ratios Calculated fix'!AR$429-'Ratios Calculated fix'!AR$428)</f>
        <v>0.54117013193066943</v>
      </c>
      <c r="AS124" s="22">
        <f>('Ratios Calculated fix'!AS124-'Ratios Calculated fix'!AS$428)/('Ratios Calculated fix'!AS$429-'Ratios Calculated fix'!AS$428)</f>
        <v>0.42633610001324396</v>
      </c>
      <c r="AT124" s="22">
        <f>('Ratios Calculated fix'!AT124-'Ratios Calculated fix'!AT$428)/('Ratios Calculated fix'!AT$429-'Ratios Calculated fix'!AT$428)</f>
        <v>0.33097841583309812</v>
      </c>
      <c r="AU124" s="22">
        <f>('Ratios Calculated fix'!AU124-'Ratios Calculated fix'!AU$428)/('Ratios Calculated fix'!AU$429-'Ratios Calculated fix'!AU$428)</f>
        <v>0.21779498405861678</v>
      </c>
      <c r="AV124" s="22" t="e">
        <f>('Ratios Calculated fix'!AV124-'Ratios Calculated fix'!AV$428)/('Ratios Calculated fix'!AV$429-'Ratios Calculated fix'!AV$428)</f>
        <v>#DIV/0!</v>
      </c>
      <c r="AW124" s="22" t="e">
        <f>('Ratios Calculated fix'!AW124-'Ratios Calculated fix'!AW$428)/('Ratios Calculated fix'!AW$429-'Ratios Calculated fix'!AW$428)</f>
        <v>#DIV/0!</v>
      </c>
      <c r="AX124" s="22" t="e">
        <f>('Ratios Calculated fix'!AX124-'Ratios Calculated fix'!AX$428)/('Ratios Calculated fix'!AX$429-'Ratios Calculated fix'!AX$428)</f>
        <v>#DIV/0!</v>
      </c>
      <c r="AY124" s="22">
        <f>('Ratios Calculated fix'!AY124-'Ratios Calculated fix'!AY$428)/('Ratios Calculated fix'!AY$429-'Ratios Calculated fix'!AY$428)</f>
        <v>0.74986972315339995</v>
      </c>
      <c r="AZ124" s="22">
        <f>('Ratios Calculated fix'!AZ124-'Ratios Calculated fix'!AZ$428)/('Ratios Calculated fix'!AZ$429-'Ratios Calculated fix'!AZ$428)</f>
        <v>0.77410136405940733</v>
      </c>
      <c r="BA124" s="22">
        <f>('Ratios Calculated fix'!BA124-'Ratios Calculated fix'!BA$428)/('Ratios Calculated fix'!BA$429-'Ratios Calculated fix'!BA$428)</f>
        <v>0.21989514281287964</v>
      </c>
      <c r="BB124" s="22" t="e">
        <f>('Ratios Calculated fix'!BB124-'Ratios Calculated fix'!BB$428)/('Ratios Calculated fix'!BB$429-'Ratios Calculated fix'!BB$428)</f>
        <v>#DIV/0!</v>
      </c>
      <c r="BC124" s="22">
        <f>('Ratios Calculated fix'!BC124-'Ratios Calculated fix'!BC$428)/('Ratios Calculated fix'!BC$429-'Ratios Calculated fix'!BC$428)</f>
        <v>0.10252844736271657</v>
      </c>
    </row>
    <row r="125" spans="1:55" x14ac:dyDescent="0.2">
      <c r="A125" s="3" t="s">
        <v>367</v>
      </c>
      <c r="B125" s="3" t="s">
        <v>368</v>
      </c>
      <c r="C125" s="3" t="s">
        <v>24</v>
      </c>
      <c r="D125" s="3">
        <v>349826</v>
      </c>
      <c r="E125" s="3" t="s">
        <v>16</v>
      </c>
      <c r="F125" s="3">
        <v>2019</v>
      </c>
      <c r="G125" s="3" t="s">
        <v>17</v>
      </c>
      <c r="H125" s="4">
        <v>43830</v>
      </c>
      <c r="I125" s="4">
        <v>43882</v>
      </c>
      <c r="J125" s="4">
        <v>43882</v>
      </c>
      <c r="K125" s="5">
        <v>129314168</v>
      </c>
      <c r="L125" s="5">
        <v>130372124</v>
      </c>
      <c r="M125" s="3" t="s">
        <v>369</v>
      </c>
      <c r="N125" s="21">
        <f>('Ratios Calculated fix'!N125-'Ratios Calculated fix'!N$428)/('Ratios Calculated fix'!N$429-'Ratios Calculated fix'!N$428)</f>
        <v>5.6618879082393464E-2</v>
      </c>
      <c r="O125" s="22">
        <f>('Ratios Calculated fix'!O125-'Ratios Calculated fix'!O$428)/('Ratios Calculated fix'!O$429-'Ratios Calculated fix'!O$428)</f>
        <v>5.5108716782543317E-2</v>
      </c>
      <c r="P125" s="22">
        <f>('Ratios Calculated fix'!P125-'Ratios Calculated fix'!P$428)/('Ratios Calculated fix'!P$429-'Ratios Calculated fix'!P$428)</f>
        <v>4.8488962329799462E-2</v>
      </c>
      <c r="Q125" s="22">
        <f>('Ratios Calculated fix'!Q125-'Ratios Calculated fix'!Q$428)/('Ratios Calculated fix'!Q$429-'Ratios Calculated fix'!Q$428)</f>
        <v>0.87426707922528268</v>
      </c>
      <c r="R125" s="22">
        <f>('Ratios Calculated fix'!R125-'Ratios Calculated fix'!R$428)/('Ratios Calculated fix'!R$429-'Ratios Calculated fix'!R$428)</f>
        <v>0.15733288362989195</v>
      </c>
      <c r="S125" s="22">
        <f>('Ratios Calculated fix'!S125-'Ratios Calculated fix'!S$428)/('Ratios Calculated fix'!S$429-'Ratios Calculated fix'!S$428)</f>
        <v>1.4205913417118882E-2</v>
      </c>
      <c r="T125" s="22">
        <f>('Ratios Calculated fix'!T125-'Ratios Calculated fix'!T$428)/('Ratios Calculated fix'!T$429-'Ratios Calculated fix'!T$428)</f>
        <v>0.15644661500033721</v>
      </c>
      <c r="U125" s="22">
        <f>('Ratios Calculated fix'!U125-'Ratios Calculated fix'!U$428)/('Ratios Calculated fix'!U$429-'Ratios Calculated fix'!U$428)</f>
        <v>0.81632966111084782</v>
      </c>
      <c r="V125" s="22">
        <f>('Ratios Calculated fix'!V125-'Ratios Calculated fix'!V$428)/('Ratios Calculated fix'!V$429-'Ratios Calculated fix'!V$428)</f>
        <v>0.70942610292610497</v>
      </c>
      <c r="W125" s="22">
        <f>('Ratios Calculated fix'!W125-'Ratios Calculated fix'!W$428)/('Ratios Calculated fix'!W$429-'Ratios Calculated fix'!W$428)</f>
        <v>0.8297223242858478</v>
      </c>
      <c r="X125" s="22">
        <f>('Ratios Calculated fix'!X125-'Ratios Calculated fix'!X$428)/('Ratios Calculated fix'!X$429-'Ratios Calculated fix'!X$428)</f>
        <v>0.18200751730835724</v>
      </c>
      <c r="Y125" s="22">
        <f>('Ratios Calculated fix'!Y125-'Ratios Calculated fix'!Y$428)/('Ratios Calculated fix'!Y$429-'Ratios Calculated fix'!Y$428)</f>
        <v>0.44499934384074302</v>
      </c>
      <c r="Z125" s="22">
        <f>('Ratios Calculated fix'!Z125-'Ratios Calculated fix'!Z$428)/('Ratios Calculated fix'!Z$429-'Ratios Calculated fix'!Z$428)</f>
        <v>0.81799248269164271</v>
      </c>
      <c r="AA125" s="22">
        <f>('Ratios Calculated fix'!AA125-'Ratios Calculated fix'!AA$428)/('Ratios Calculated fix'!AA$429-'Ratios Calculated fix'!AA$428)</f>
        <v>0.62898712721407246</v>
      </c>
      <c r="AB125" s="22">
        <f>('Ratios Calculated fix'!AB125-'Ratios Calculated fix'!AB$428)/('Ratios Calculated fix'!AB$429-'Ratios Calculated fix'!AB$428)</f>
        <v>0.79743089798713929</v>
      </c>
      <c r="AC125" s="22">
        <f>('Ratios Calculated fix'!AC125-'Ratios Calculated fix'!AC$428)/('Ratios Calculated fix'!AC$429-'Ratios Calculated fix'!AC$428)</f>
        <v>0.2845752166690611</v>
      </c>
      <c r="AD125" s="22">
        <f>('Ratios Calculated fix'!AD125-'Ratios Calculated fix'!AD$428)/('Ratios Calculated fix'!AD$429-'Ratios Calculated fix'!AD$428)</f>
        <v>0.29767598821898517</v>
      </c>
      <c r="AE125" s="22">
        <f>('Ratios Calculated fix'!AE125-'Ratios Calculated fix'!AE$428)/('Ratios Calculated fix'!AE$429-'Ratios Calculated fix'!AE$428)</f>
        <v>0.33356481293159768</v>
      </c>
      <c r="AF125" s="22">
        <f>('Ratios Calculated fix'!AF125-'Ratios Calculated fix'!AF$428)/('Ratios Calculated fix'!AF$429-'Ratios Calculated fix'!AF$428)</f>
        <v>0.33931769250599036</v>
      </c>
      <c r="AG125" s="22" t="e">
        <f>('Ratios Calculated fix'!AG125-'Ratios Calculated fix'!AG$428)/('Ratios Calculated fix'!AG$429-'Ratios Calculated fix'!AG$428)</f>
        <v>#DIV/0!</v>
      </c>
      <c r="AH125" s="22" t="e">
        <f>('Ratios Calculated fix'!AH125-'Ratios Calculated fix'!AH$428)/('Ratios Calculated fix'!AH$429-'Ratios Calculated fix'!AH$428)</f>
        <v>#DIV/0!</v>
      </c>
      <c r="AI125" s="22">
        <f>('Ratios Calculated fix'!AI125-'Ratios Calculated fix'!AI$428)/('Ratios Calculated fix'!AI$429-'Ratios Calculated fix'!AI$428)</f>
        <v>0.48198665651295419</v>
      </c>
      <c r="AJ125" s="22">
        <f>('Ratios Calculated fix'!AJ125-'Ratios Calculated fix'!AJ$428)/('Ratios Calculated fix'!AJ$429-'Ratios Calculated fix'!AJ$428)</f>
        <v>0.22263771904941906</v>
      </c>
      <c r="AK125" s="22" t="e">
        <f>('Ratios Calculated fix'!AK125-'Ratios Calculated fix'!AK$428)/('Ratios Calculated fix'!AK$429-'Ratios Calculated fix'!AK$428)</f>
        <v>#DIV/0!</v>
      </c>
      <c r="AL125" s="22" t="e">
        <f>('Ratios Calculated fix'!AL125-'Ratios Calculated fix'!AL$428)/('Ratios Calculated fix'!AL$429-'Ratios Calculated fix'!AL$428)</f>
        <v>#DIV/0!</v>
      </c>
      <c r="AM125" s="22">
        <f>('Ratios Calculated fix'!AM125-'Ratios Calculated fix'!AM$428)/('Ratios Calculated fix'!AM$429-'Ratios Calculated fix'!AM$428)</f>
        <v>0.71283180259471846</v>
      </c>
      <c r="AN125" s="22">
        <f>('Ratios Calculated fix'!AN125-'Ratios Calculated fix'!AN$428)/('Ratios Calculated fix'!AN$429-'Ratios Calculated fix'!AN$428)</f>
        <v>0.809823877278806</v>
      </c>
      <c r="AO125" s="22">
        <f>('Ratios Calculated fix'!AO125-'Ratios Calculated fix'!AO$428)/('Ratios Calculated fix'!AO$429-'Ratios Calculated fix'!AO$428)</f>
        <v>0.13122820254200562</v>
      </c>
      <c r="AP125" s="22">
        <f>('Ratios Calculated fix'!AP125-'Ratios Calculated fix'!AP$428)/('Ratios Calculated fix'!AP$429-'Ratios Calculated fix'!AP$428)</f>
        <v>0.36488668752997977</v>
      </c>
      <c r="AQ125" s="22">
        <f>('Ratios Calculated fix'!AQ125-'Ratios Calculated fix'!AQ$428)/('Ratios Calculated fix'!AQ$429-'Ratios Calculated fix'!AQ$428)</f>
        <v>0.62416914861128536</v>
      </c>
      <c r="AR125" s="22">
        <f>('Ratios Calculated fix'!AR125-'Ratios Calculated fix'!AR$428)/('Ratios Calculated fix'!AR$429-'Ratios Calculated fix'!AR$428)</f>
        <v>0.37400639319166334</v>
      </c>
      <c r="AS125" s="22">
        <f>('Ratios Calculated fix'!AS125-'Ratios Calculated fix'!AS$428)/('Ratios Calculated fix'!AS$429-'Ratios Calculated fix'!AS$428)</f>
        <v>0.24375800441956452</v>
      </c>
      <c r="AT125" s="22">
        <f>('Ratios Calculated fix'!AT125-'Ratios Calculated fix'!AT$428)/('Ratios Calculated fix'!AT$429-'Ratios Calculated fix'!AT$428)</f>
        <v>0.45920279795924956</v>
      </c>
      <c r="AU125" s="22">
        <f>('Ratios Calculated fix'!AU125-'Ratios Calculated fix'!AU$428)/('Ratios Calculated fix'!AU$429-'Ratios Calculated fix'!AU$428)</f>
        <v>0.5114545366076193</v>
      </c>
      <c r="AV125" s="22" t="e">
        <f>('Ratios Calculated fix'!AV125-'Ratios Calculated fix'!AV$428)/('Ratios Calculated fix'!AV$429-'Ratios Calculated fix'!AV$428)</f>
        <v>#DIV/0!</v>
      </c>
      <c r="AW125" s="22" t="e">
        <f>('Ratios Calculated fix'!AW125-'Ratios Calculated fix'!AW$428)/('Ratios Calculated fix'!AW$429-'Ratios Calculated fix'!AW$428)</f>
        <v>#DIV/0!</v>
      </c>
      <c r="AX125" s="22" t="e">
        <f>('Ratios Calculated fix'!AX125-'Ratios Calculated fix'!AX$428)/('Ratios Calculated fix'!AX$429-'Ratios Calculated fix'!AX$428)</f>
        <v>#DIV/0!</v>
      </c>
      <c r="AY125" s="22">
        <f>('Ratios Calculated fix'!AY125-'Ratios Calculated fix'!AY$428)/('Ratios Calculated fix'!AY$429-'Ratios Calculated fix'!AY$428)</f>
        <v>0.74730967986014962</v>
      </c>
      <c r="AZ125" s="22">
        <f>('Ratios Calculated fix'!AZ125-'Ratios Calculated fix'!AZ$428)/('Ratios Calculated fix'!AZ$429-'Ratios Calculated fix'!AZ$428)</f>
        <v>0.7706193525665781</v>
      </c>
      <c r="BA125" s="22">
        <f>('Ratios Calculated fix'!BA125-'Ratios Calculated fix'!BA$428)/('Ratios Calculated fix'!BA$429-'Ratios Calculated fix'!BA$428)</f>
        <v>0.22926079231858865</v>
      </c>
      <c r="BB125" s="22" t="e">
        <f>('Ratios Calculated fix'!BB125-'Ratios Calculated fix'!BB$428)/('Ratios Calculated fix'!BB$429-'Ratios Calculated fix'!BB$428)</f>
        <v>#DIV/0!</v>
      </c>
      <c r="BC125" s="22">
        <f>('Ratios Calculated fix'!BC125-'Ratios Calculated fix'!BC$428)/('Ratios Calculated fix'!BC$429-'Ratios Calculated fix'!BC$428)</f>
        <v>0.17324360502187097</v>
      </c>
    </row>
    <row r="126" spans="1:55" x14ac:dyDescent="0.2">
      <c r="A126" s="3" t="s">
        <v>379</v>
      </c>
      <c r="B126" s="3" t="s">
        <v>380</v>
      </c>
      <c r="C126" s="3" t="s">
        <v>138</v>
      </c>
      <c r="D126" s="3">
        <v>122079</v>
      </c>
      <c r="E126" s="3" t="s">
        <v>16</v>
      </c>
      <c r="F126" s="3">
        <v>2019</v>
      </c>
      <c r="G126" s="3" t="s">
        <v>17</v>
      </c>
      <c r="H126" s="4">
        <v>43830</v>
      </c>
      <c r="I126" s="4">
        <v>43880</v>
      </c>
      <c r="J126" s="4">
        <v>43880</v>
      </c>
      <c r="K126" s="5">
        <v>377000000</v>
      </c>
      <c r="L126" s="5">
        <v>371000000</v>
      </c>
      <c r="M126" s="3" t="s">
        <v>381</v>
      </c>
      <c r="N126" s="21">
        <f>('Ratios Calculated fix'!N126-'Ratios Calculated fix'!N$428)/('Ratios Calculated fix'!N$429-'Ratios Calculated fix'!N$428)</f>
        <v>7.2812749265649374E-2</v>
      </c>
      <c r="O126" s="22">
        <f>('Ratios Calculated fix'!O126-'Ratios Calculated fix'!O$428)/('Ratios Calculated fix'!O$429-'Ratios Calculated fix'!O$428)</f>
        <v>7.2812749265649374E-2</v>
      </c>
      <c r="P126" s="22">
        <f>('Ratios Calculated fix'!P126-'Ratios Calculated fix'!P$428)/('Ratios Calculated fix'!P$429-'Ratios Calculated fix'!P$428)</f>
        <v>7.8446129594331532E-2</v>
      </c>
      <c r="Q126" s="22">
        <f>('Ratios Calculated fix'!Q126-'Ratios Calculated fix'!Q$428)/('Ratios Calculated fix'!Q$429-'Ratios Calculated fix'!Q$428)</f>
        <v>0.86978897229257768</v>
      </c>
      <c r="R126" s="22">
        <f>('Ratios Calculated fix'!R126-'Ratios Calculated fix'!R$428)/('Ratios Calculated fix'!R$429-'Ratios Calculated fix'!R$428)</f>
        <v>0.10515457468313104</v>
      </c>
      <c r="S126" s="22">
        <f>('Ratios Calculated fix'!S126-'Ratios Calculated fix'!S$428)/('Ratios Calculated fix'!S$429-'Ratios Calculated fix'!S$428)</f>
        <v>0</v>
      </c>
      <c r="T126" s="22">
        <f>('Ratios Calculated fix'!T126-'Ratios Calculated fix'!T$428)/('Ratios Calculated fix'!T$429-'Ratios Calculated fix'!T$428)</f>
        <v>0.10627543343198111</v>
      </c>
      <c r="U126" s="22">
        <f>('Ratios Calculated fix'!U126-'Ratios Calculated fix'!U$428)/('Ratios Calculated fix'!U$429-'Ratios Calculated fix'!U$428)</f>
        <v>0.81009462995036874</v>
      </c>
      <c r="V126" s="22">
        <f>('Ratios Calculated fix'!V126-'Ratios Calculated fix'!V$428)/('Ratios Calculated fix'!V$429-'Ratios Calculated fix'!V$428)</f>
        <v>0.70833495319453676</v>
      </c>
      <c r="W126" s="22">
        <f>('Ratios Calculated fix'!W126-'Ratios Calculated fix'!W$428)/('Ratios Calculated fix'!W$429-'Ratios Calculated fix'!W$428)</f>
        <v>0.82271740215650313</v>
      </c>
      <c r="X126" s="22">
        <f>('Ratios Calculated fix'!X126-'Ratios Calculated fix'!X$428)/('Ratios Calculated fix'!X$429-'Ratios Calculated fix'!X$428)</f>
        <v>0.24070092846398494</v>
      </c>
      <c r="Y126" s="22">
        <f>('Ratios Calculated fix'!Y126-'Ratios Calculated fix'!Y$428)/('Ratios Calculated fix'!Y$429-'Ratios Calculated fix'!Y$428)</f>
        <v>0.46290194449768057</v>
      </c>
      <c r="Z126" s="22">
        <f>('Ratios Calculated fix'!Z126-'Ratios Calculated fix'!Z$428)/('Ratios Calculated fix'!Z$429-'Ratios Calculated fix'!Z$428)</f>
        <v>0.75929907153601506</v>
      </c>
      <c r="AA126" s="22">
        <f>('Ratios Calculated fix'!AA126-'Ratios Calculated fix'!AA$428)/('Ratios Calculated fix'!AA$429-'Ratios Calculated fix'!AA$428)</f>
        <v>8.8062529372413878E-2</v>
      </c>
      <c r="AB126" s="22">
        <f>('Ratios Calculated fix'!AB126-'Ratios Calculated fix'!AB$428)/('Ratios Calculated fix'!AB$429-'Ratios Calculated fix'!AB$428)</f>
        <v>0.86585930458054938</v>
      </c>
      <c r="AC126" s="22">
        <f>('Ratios Calculated fix'!AC126-'Ratios Calculated fix'!AC$428)/('Ratios Calculated fix'!AC$429-'Ratios Calculated fix'!AC$428)</f>
        <v>0.8018879867665164</v>
      </c>
      <c r="AD126" s="22">
        <f>('Ratios Calculated fix'!AD126-'Ratios Calculated fix'!AD$428)/('Ratios Calculated fix'!AD$429-'Ratios Calculated fix'!AD$428)</f>
        <v>0.36058023640107162</v>
      </c>
      <c r="AE126" s="22">
        <f>('Ratios Calculated fix'!AE126-'Ratios Calculated fix'!AE$428)/('Ratios Calculated fix'!AE$429-'Ratios Calculated fix'!AE$428)</f>
        <v>0.18819783277868921</v>
      </c>
      <c r="AF126" s="22">
        <f>('Ratios Calculated fix'!AF126-'Ratios Calculated fix'!AF$428)/('Ratios Calculated fix'!AF$429-'Ratios Calculated fix'!AF$428)</f>
        <v>0.2842205609503401</v>
      </c>
      <c r="AG126" s="22" t="e">
        <f>('Ratios Calculated fix'!AG126-'Ratios Calculated fix'!AG$428)/('Ratios Calculated fix'!AG$429-'Ratios Calculated fix'!AG$428)</f>
        <v>#DIV/0!</v>
      </c>
      <c r="AH126" s="22" t="e">
        <f>('Ratios Calculated fix'!AH126-'Ratios Calculated fix'!AH$428)/('Ratios Calculated fix'!AH$429-'Ratios Calculated fix'!AH$428)</f>
        <v>#DIV/0!</v>
      </c>
      <c r="AI126" s="22">
        <f>('Ratios Calculated fix'!AI126-'Ratios Calculated fix'!AI$428)/('Ratios Calculated fix'!AI$429-'Ratios Calculated fix'!AI$428)</f>
        <v>0.52188665507591414</v>
      </c>
      <c r="AJ126" s="22">
        <f>('Ratios Calculated fix'!AJ126-'Ratios Calculated fix'!AJ$428)/('Ratios Calculated fix'!AJ$429-'Ratios Calculated fix'!AJ$428)</f>
        <v>0.25471624900459311</v>
      </c>
      <c r="AK126" s="22" t="e">
        <f>('Ratios Calculated fix'!AK126-'Ratios Calculated fix'!AK$428)/('Ratios Calculated fix'!AK$429-'Ratios Calculated fix'!AK$428)</f>
        <v>#DIV/0!</v>
      </c>
      <c r="AL126" s="22" t="e">
        <f>('Ratios Calculated fix'!AL126-'Ratios Calculated fix'!AL$428)/('Ratios Calculated fix'!AL$429-'Ratios Calculated fix'!AL$428)</f>
        <v>#DIV/0!</v>
      </c>
      <c r="AM126" s="22">
        <f>('Ratios Calculated fix'!AM126-'Ratios Calculated fix'!AM$428)/('Ratios Calculated fix'!AM$429-'Ratios Calculated fix'!AM$428)</f>
        <v>0.70513744845779058</v>
      </c>
      <c r="AN126" s="22">
        <f>('Ratios Calculated fix'!AN126-'Ratios Calculated fix'!AN$428)/('Ratios Calculated fix'!AN$429-'Ratios Calculated fix'!AN$428)</f>
        <v>0.80526139503610927</v>
      </c>
      <c r="AO126" s="22">
        <f>('Ratios Calculated fix'!AO126-'Ratios Calculated fix'!AO$428)/('Ratios Calculated fix'!AO$429-'Ratios Calculated fix'!AO$428)</f>
        <v>8.6004189839817835E-2</v>
      </c>
      <c r="AP126" s="22">
        <f>('Ratios Calculated fix'!AP126-'Ratios Calculated fix'!AP$428)/('Ratios Calculated fix'!AP$429-'Ratios Calculated fix'!AP$428)</f>
        <v>0.36150459753215997</v>
      </c>
      <c r="AQ126" s="22">
        <f>('Ratios Calculated fix'!AQ126-'Ratios Calculated fix'!AQ$428)/('Ratios Calculated fix'!AQ$429-'Ratios Calculated fix'!AQ$428)</f>
        <v>0.5352277307030171</v>
      </c>
      <c r="AR126" s="22">
        <f>('Ratios Calculated fix'!AR126-'Ratios Calculated fix'!AR$428)/('Ratios Calculated fix'!AR$429-'Ratios Calculated fix'!AR$428)</f>
        <v>0.54247074548731133</v>
      </c>
      <c r="AS126" s="22">
        <f>('Ratios Calculated fix'!AS126-'Ratios Calculated fix'!AS$428)/('Ratios Calculated fix'!AS$429-'Ratios Calculated fix'!AS$428)</f>
        <v>0.27012567124194564</v>
      </c>
      <c r="AT126" s="22">
        <f>('Ratios Calculated fix'!AT126-'Ratios Calculated fix'!AT$428)/('Ratios Calculated fix'!AT$429-'Ratios Calculated fix'!AT$428)</f>
        <v>0.51429478511980109</v>
      </c>
      <c r="AU126" s="22">
        <f>('Ratios Calculated fix'!AU126-'Ratios Calculated fix'!AU$428)/('Ratios Calculated fix'!AU$429-'Ratios Calculated fix'!AU$428)</f>
        <v>0.28037171929203503</v>
      </c>
      <c r="AV126" s="22" t="e">
        <f>('Ratios Calculated fix'!AV126-'Ratios Calculated fix'!AV$428)/('Ratios Calculated fix'!AV$429-'Ratios Calculated fix'!AV$428)</f>
        <v>#DIV/0!</v>
      </c>
      <c r="AW126" s="22" t="e">
        <f>('Ratios Calculated fix'!AW126-'Ratios Calculated fix'!AW$428)/('Ratios Calculated fix'!AW$429-'Ratios Calculated fix'!AW$428)</f>
        <v>#DIV/0!</v>
      </c>
      <c r="AX126" s="22" t="e">
        <f>('Ratios Calculated fix'!AX126-'Ratios Calculated fix'!AX$428)/('Ratios Calculated fix'!AX$429-'Ratios Calculated fix'!AX$428)</f>
        <v>#DIV/0!</v>
      </c>
      <c r="AY126" s="22">
        <f>('Ratios Calculated fix'!AY126-'Ratios Calculated fix'!AY$428)/('Ratios Calculated fix'!AY$429-'Ratios Calculated fix'!AY$428)</f>
        <v>0.74649507923970615</v>
      </c>
      <c r="AZ126" s="22">
        <f>('Ratios Calculated fix'!AZ126-'Ratios Calculated fix'!AZ$428)/('Ratios Calculated fix'!AZ$429-'Ratios Calculated fix'!AZ$428)</f>
        <v>0.7692206166210741</v>
      </c>
      <c r="BA126" s="22">
        <f>('Ratios Calculated fix'!BA126-'Ratios Calculated fix'!BA$428)/('Ratios Calculated fix'!BA$429-'Ratios Calculated fix'!BA$428)</f>
        <v>0.21939653248535676</v>
      </c>
      <c r="BB126" s="22" t="e">
        <f>('Ratios Calculated fix'!BB126-'Ratios Calculated fix'!BB$428)/('Ratios Calculated fix'!BB$429-'Ratios Calculated fix'!BB$428)</f>
        <v>#DIV/0!</v>
      </c>
      <c r="BC126" s="22">
        <f>('Ratios Calculated fix'!BC126-'Ratios Calculated fix'!BC$428)/('Ratios Calculated fix'!BC$429-'Ratios Calculated fix'!BC$428)</f>
        <v>8.0493557835878665E-2</v>
      </c>
    </row>
    <row r="127" spans="1:55" x14ac:dyDescent="0.2">
      <c r="A127" s="3" t="s">
        <v>421</v>
      </c>
      <c r="B127" s="3" t="s">
        <v>422</v>
      </c>
      <c r="C127" s="3" t="s">
        <v>34</v>
      </c>
      <c r="D127" s="3">
        <v>740485</v>
      </c>
      <c r="E127" s="3" t="s">
        <v>16</v>
      </c>
      <c r="F127" s="3">
        <v>2019</v>
      </c>
      <c r="G127" s="3" t="s">
        <v>17</v>
      </c>
      <c r="H127" s="4">
        <v>43921</v>
      </c>
      <c r="I127" s="4">
        <v>43983</v>
      </c>
      <c r="J127" s="4">
        <v>43983</v>
      </c>
      <c r="K127" s="5">
        <v>253480000</v>
      </c>
      <c r="L127" s="5">
        <v>250550000</v>
      </c>
      <c r="M127" s="3" t="s">
        <v>423</v>
      </c>
      <c r="N127" s="21">
        <f>('Ratios Calculated fix'!N127-'Ratios Calculated fix'!N$428)/('Ratios Calculated fix'!N$429-'Ratios Calculated fix'!N$428)</f>
        <v>4.1355610157315516E-2</v>
      </c>
      <c r="O127" s="22">
        <f>('Ratios Calculated fix'!O127-'Ratios Calculated fix'!O$428)/('Ratios Calculated fix'!O$429-'Ratios Calculated fix'!O$428)</f>
        <v>4.1355610157315516E-2</v>
      </c>
      <c r="P127" s="22">
        <f>('Ratios Calculated fix'!P127-'Ratios Calculated fix'!P$428)/('Ratios Calculated fix'!P$429-'Ratios Calculated fix'!P$428)</f>
        <v>4.8116032823943576E-2</v>
      </c>
      <c r="Q127" s="22">
        <f>('Ratios Calculated fix'!Q127-'Ratios Calculated fix'!Q$428)/('Ratios Calculated fix'!Q$429-'Ratios Calculated fix'!Q$428)</f>
        <v>0.87447779006219017</v>
      </c>
      <c r="R127" s="22">
        <f>('Ratios Calculated fix'!R127-'Ratios Calculated fix'!R$428)/('Ratios Calculated fix'!R$429-'Ratios Calculated fix'!R$428)</f>
        <v>0.12849537260271099</v>
      </c>
      <c r="S127" s="22">
        <f>('Ratios Calculated fix'!S127-'Ratios Calculated fix'!S$428)/('Ratios Calculated fix'!S$429-'Ratios Calculated fix'!S$428)</f>
        <v>9.2315824097123425E-2</v>
      </c>
      <c r="T127" s="22">
        <f>('Ratios Calculated fix'!T127-'Ratios Calculated fix'!T$428)/('Ratios Calculated fix'!T$429-'Ratios Calculated fix'!T$428)</f>
        <v>0.11320762891548329</v>
      </c>
      <c r="U127" s="22">
        <f>('Ratios Calculated fix'!U127-'Ratios Calculated fix'!U$428)/('Ratios Calculated fix'!U$429-'Ratios Calculated fix'!U$428)</f>
        <v>0.81485143513120739</v>
      </c>
      <c r="V127" s="22">
        <f>('Ratios Calculated fix'!V127-'Ratios Calculated fix'!V$428)/('Ratios Calculated fix'!V$429-'Ratios Calculated fix'!V$428)</f>
        <v>0.71560305158173909</v>
      </c>
      <c r="W127" s="22">
        <f>('Ratios Calculated fix'!W127-'Ratios Calculated fix'!W$428)/('Ratios Calculated fix'!W$429-'Ratios Calculated fix'!W$428)</f>
        <v>0.82706871782918046</v>
      </c>
      <c r="X127" s="22">
        <f>('Ratios Calculated fix'!X127-'Ratios Calculated fix'!X$428)/('Ratios Calculated fix'!X$429-'Ratios Calculated fix'!X$428)</f>
        <v>0.29700194935582291</v>
      </c>
      <c r="Y127" s="22">
        <f>('Ratios Calculated fix'!Y127-'Ratios Calculated fix'!Y$428)/('Ratios Calculated fix'!Y$429-'Ratios Calculated fix'!Y$428)</f>
        <v>0.4366326106002813</v>
      </c>
      <c r="Z127" s="22">
        <f>('Ratios Calculated fix'!Z127-'Ratios Calculated fix'!Z$428)/('Ratios Calculated fix'!Z$429-'Ratios Calculated fix'!Z$428)</f>
        <v>0.70299805064417709</v>
      </c>
      <c r="AA127" s="22">
        <f>('Ratios Calculated fix'!AA127-'Ratios Calculated fix'!AA$428)/('Ratios Calculated fix'!AA$429-'Ratios Calculated fix'!AA$428)</f>
        <v>0.12441927253505532</v>
      </c>
      <c r="AB127" s="22">
        <f>('Ratios Calculated fix'!AB127-'Ratios Calculated fix'!AB$428)/('Ratios Calculated fix'!AB$429-'Ratios Calculated fix'!AB$428)</f>
        <v>0.79595951607748672</v>
      </c>
      <c r="AC127" s="22">
        <f>('Ratios Calculated fix'!AC127-'Ratios Calculated fix'!AC$428)/('Ratios Calculated fix'!AC$429-'Ratios Calculated fix'!AC$428)</f>
        <v>0.21643267133392144</v>
      </c>
      <c r="AD127" s="22">
        <f>('Ratios Calculated fix'!AD127-'Ratios Calculated fix'!AD$428)/('Ratios Calculated fix'!AD$429-'Ratios Calculated fix'!AD$428)</f>
        <v>0.2596433747183487</v>
      </c>
      <c r="AE127" s="22">
        <f>('Ratios Calculated fix'!AE127-'Ratios Calculated fix'!AE$428)/('Ratios Calculated fix'!AE$429-'Ratios Calculated fix'!AE$428)</f>
        <v>0.23773901974105607</v>
      </c>
      <c r="AF127" s="22">
        <f>('Ratios Calculated fix'!AF127-'Ratios Calculated fix'!AF$428)/('Ratios Calculated fix'!AF$429-'Ratios Calculated fix'!AF$428)</f>
        <v>0.19094515295228504</v>
      </c>
      <c r="AG127" s="22" t="e">
        <f>('Ratios Calculated fix'!AG127-'Ratios Calculated fix'!AG$428)/('Ratios Calculated fix'!AG$429-'Ratios Calculated fix'!AG$428)</f>
        <v>#DIV/0!</v>
      </c>
      <c r="AH127" s="22" t="e">
        <f>('Ratios Calculated fix'!AH127-'Ratios Calculated fix'!AH$428)/('Ratios Calculated fix'!AH$429-'Ratios Calculated fix'!AH$428)</f>
        <v>#DIV/0!</v>
      </c>
      <c r="AI127" s="22">
        <f>('Ratios Calculated fix'!AI127-'Ratios Calculated fix'!AI$428)/('Ratios Calculated fix'!AI$429-'Ratios Calculated fix'!AI$428)</f>
        <v>0.5627689781935723</v>
      </c>
      <c r="AJ127" s="22">
        <f>('Ratios Calculated fix'!AJ127-'Ratios Calculated fix'!AJ$428)/('Ratios Calculated fix'!AJ$429-'Ratios Calculated fix'!AJ$428)</f>
        <v>0.12359872874650088</v>
      </c>
      <c r="AK127" s="22" t="e">
        <f>('Ratios Calculated fix'!AK127-'Ratios Calculated fix'!AK$428)/('Ratios Calculated fix'!AK$429-'Ratios Calculated fix'!AK$428)</f>
        <v>#DIV/0!</v>
      </c>
      <c r="AL127" s="22" t="e">
        <f>('Ratios Calculated fix'!AL127-'Ratios Calculated fix'!AL$428)/('Ratios Calculated fix'!AL$429-'Ratios Calculated fix'!AL$428)</f>
        <v>#DIV/0!</v>
      </c>
      <c r="AM127" s="22">
        <f>('Ratios Calculated fix'!AM127-'Ratios Calculated fix'!AM$428)/('Ratios Calculated fix'!AM$429-'Ratios Calculated fix'!AM$428)</f>
        <v>0.67910733777258292</v>
      </c>
      <c r="AN127" s="22">
        <f>('Ratios Calculated fix'!AN127-'Ratios Calculated fix'!AN$428)/('Ratios Calculated fix'!AN$429-'Ratios Calculated fix'!AN$428)</f>
        <v>0.81098900135268936</v>
      </c>
      <c r="AO127" s="22">
        <f>('Ratios Calculated fix'!AO127-'Ratios Calculated fix'!AO$428)/('Ratios Calculated fix'!AO$429-'Ratios Calculated fix'!AO$428)</f>
        <v>0.1522302903051419</v>
      </c>
      <c r="AP127" s="22">
        <f>('Ratios Calculated fix'!AP127-'Ratios Calculated fix'!AP$428)/('Ratios Calculated fix'!AP$429-'Ratios Calculated fix'!AP$428)</f>
        <v>0.37069553835823149</v>
      </c>
      <c r="AQ127" s="22">
        <f>('Ratios Calculated fix'!AQ127-'Ratios Calculated fix'!AQ$428)/('Ratios Calculated fix'!AQ$429-'Ratios Calculated fix'!AQ$428)</f>
        <v>0.31439715630438647</v>
      </c>
      <c r="AR127" s="22">
        <f>('Ratios Calculated fix'!AR127-'Ratios Calculated fix'!AR$428)/('Ratios Calculated fix'!AR$429-'Ratios Calculated fix'!AR$428)</f>
        <v>0.30278445724181652</v>
      </c>
      <c r="AS127" s="22">
        <f>('Ratios Calculated fix'!AS127-'Ratios Calculated fix'!AS$428)/('Ratios Calculated fix'!AS$429-'Ratios Calculated fix'!AS$428)</f>
        <v>0.38886157192608539</v>
      </c>
      <c r="AT127" s="22">
        <f>('Ratios Calculated fix'!AT127-'Ratios Calculated fix'!AT$428)/('Ratios Calculated fix'!AT$429-'Ratios Calculated fix'!AT$428)</f>
        <v>0.40388860102985563</v>
      </c>
      <c r="AU127" s="22">
        <f>('Ratios Calculated fix'!AU127-'Ratios Calculated fix'!AU$428)/('Ratios Calculated fix'!AU$429-'Ratios Calculated fix'!AU$428)</f>
        <v>0.25232076444003976</v>
      </c>
      <c r="AV127" s="22" t="e">
        <f>('Ratios Calculated fix'!AV127-'Ratios Calculated fix'!AV$428)/('Ratios Calculated fix'!AV$429-'Ratios Calculated fix'!AV$428)</f>
        <v>#DIV/0!</v>
      </c>
      <c r="AW127" s="22" t="e">
        <f>('Ratios Calculated fix'!AW127-'Ratios Calculated fix'!AW$428)/('Ratios Calculated fix'!AW$429-'Ratios Calculated fix'!AW$428)</f>
        <v>#DIV/0!</v>
      </c>
      <c r="AX127" s="22" t="e">
        <f>('Ratios Calculated fix'!AX127-'Ratios Calculated fix'!AX$428)/('Ratios Calculated fix'!AX$429-'Ratios Calculated fix'!AX$428)</f>
        <v>#DIV/0!</v>
      </c>
      <c r="AY127" s="22">
        <f>('Ratios Calculated fix'!AY127-'Ratios Calculated fix'!AY$428)/('Ratios Calculated fix'!AY$429-'Ratios Calculated fix'!AY$428)</f>
        <v>0.74688676977797319</v>
      </c>
      <c r="AZ127" s="22">
        <f>('Ratios Calculated fix'!AZ127-'Ratios Calculated fix'!AZ$428)/('Ratios Calculated fix'!AZ$429-'Ratios Calculated fix'!AZ$428)</f>
        <v>0.76942763718622065</v>
      </c>
      <c r="BA127" s="22">
        <f>('Ratios Calculated fix'!BA127-'Ratios Calculated fix'!BA$428)/('Ratios Calculated fix'!BA$429-'Ratios Calculated fix'!BA$428)</f>
        <v>0.22113590503027436</v>
      </c>
      <c r="BB127" s="22" t="e">
        <f>('Ratios Calculated fix'!BB127-'Ratios Calculated fix'!BB$428)/('Ratios Calculated fix'!BB$429-'Ratios Calculated fix'!BB$428)</f>
        <v>#DIV/0!</v>
      </c>
      <c r="BC127" s="22">
        <f>('Ratios Calculated fix'!BC127-'Ratios Calculated fix'!BC$428)/('Ratios Calculated fix'!BC$429-'Ratios Calculated fix'!BC$428)</f>
        <v>0.13693764937169409</v>
      </c>
    </row>
    <row r="128" spans="1:55" x14ac:dyDescent="0.2">
      <c r="A128" s="3" t="s">
        <v>382</v>
      </c>
      <c r="B128" s="3" t="s">
        <v>383</v>
      </c>
      <c r="C128" s="3" t="s">
        <v>24</v>
      </c>
      <c r="D128" s="3">
        <v>352596</v>
      </c>
      <c r="E128" s="3" t="s">
        <v>16</v>
      </c>
      <c r="F128" s="3">
        <v>2019</v>
      </c>
      <c r="G128" s="3" t="s">
        <v>17</v>
      </c>
      <c r="H128" s="4">
        <v>43830</v>
      </c>
      <c r="I128" s="4">
        <v>43874</v>
      </c>
      <c r="J128" s="4">
        <v>43874</v>
      </c>
      <c r="K128" s="5">
        <v>91700000</v>
      </c>
      <c r="L128" s="5">
        <v>95300000</v>
      </c>
      <c r="M128" s="3" t="s">
        <v>384</v>
      </c>
      <c r="N128" s="21">
        <f>('Ratios Calculated fix'!N128-'Ratios Calculated fix'!N$428)/('Ratios Calculated fix'!N$429-'Ratios Calculated fix'!N$428)</f>
        <v>0.19968595633053973</v>
      </c>
      <c r="O128" s="22">
        <f>('Ratios Calculated fix'!O128-'Ratios Calculated fix'!O$428)/('Ratios Calculated fix'!O$429-'Ratios Calculated fix'!O$428)</f>
        <v>0.18752215398077687</v>
      </c>
      <c r="P128" s="22">
        <f>('Ratios Calculated fix'!P128-'Ratios Calculated fix'!P$428)/('Ratios Calculated fix'!P$429-'Ratios Calculated fix'!P$428)</f>
        <v>0.43953714831879775</v>
      </c>
      <c r="Q128" s="22">
        <f>('Ratios Calculated fix'!Q128-'Ratios Calculated fix'!Q$428)/('Ratios Calculated fix'!Q$429-'Ratios Calculated fix'!Q$428)</f>
        <v>0.87046422024119907</v>
      </c>
      <c r="R128" s="22">
        <f>('Ratios Calculated fix'!R128-'Ratios Calculated fix'!R$428)/('Ratios Calculated fix'!R$429-'Ratios Calculated fix'!R$428)</f>
        <v>0.14862870241760268</v>
      </c>
      <c r="S128" s="22">
        <f>('Ratios Calculated fix'!S128-'Ratios Calculated fix'!S$428)/('Ratios Calculated fix'!S$429-'Ratios Calculated fix'!S$428)</f>
        <v>0</v>
      </c>
      <c r="T128" s="22">
        <f>('Ratios Calculated fix'!T128-'Ratios Calculated fix'!T$428)/('Ratios Calculated fix'!T$429-'Ratios Calculated fix'!T$428)</f>
        <v>0.15021295856563052</v>
      </c>
      <c r="U128" s="22">
        <f>('Ratios Calculated fix'!U128-'Ratios Calculated fix'!U$428)/('Ratios Calculated fix'!U$429-'Ratios Calculated fix'!U$428)</f>
        <v>0.81195672949871822</v>
      </c>
      <c r="V128" s="22">
        <f>('Ratios Calculated fix'!V128-'Ratios Calculated fix'!V$428)/('Ratios Calculated fix'!V$429-'Ratios Calculated fix'!V$428)</f>
        <v>0.70833495319453676</v>
      </c>
      <c r="W128" s="22">
        <f>('Ratios Calculated fix'!W128-'Ratios Calculated fix'!W$428)/('Ratios Calculated fix'!W$429-'Ratios Calculated fix'!W$428)</f>
        <v>0.8248597042917265</v>
      </c>
      <c r="X128" s="22">
        <f>('Ratios Calculated fix'!X128-'Ratios Calculated fix'!X$428)/('Ratios Calculated fix'!X$429-'Ratios Calculated fix'!X$428)</f>
        <v>0.71102257759042153</v>
      </c>
      <c r="Y128" s="22">
        <f>('Ratios Calculated fix'!Y128-'Ratios Calculated fix'!Y$428)/('Ratios Calculated fix'!Y$429-'Ratios Calculated fix'!Y$428)</f>
        <v>0.45015871416611153</v>
      </c>
      <c r="Z128" s="22">
        <f>('Ratios Calculated fix'!Z128-'Ratios Calculated fix'!Z$428)/('Ratios Calculated fix'!Z$429-'Ratios Calculated fix'!Z$428)</f>
        <v>0.28897742240957852</v>
      </c>
      <c r="AA128" s="22">
        <f>('Ratios Calculated fix'!AA128-'Ratios Calculated fix'!AA$428)/('Ratios Calculated fix'!AA$429-'Ratios Calculated fix'!AA$428)</f>
        <v>1.2458413586553472E-2</v>
      </c>
      <c r="AB128" s="22">
        <f>('Ratios Calculated fix'!AB128-'Ratios Calculated fix'!AB$428)/('Ratios Calculated fix'!AB$429-'Ratios Calculated fix'!AB$428)</f>
        <v>0.8470499001110231</v>
      </c>
      <c r="AC128" s="22">
        <f>('Ratios Calculated fix'!AC128-'Ratios Calculated fix'!AC$428)/('Ratios Calculated fix'!AC$429-'Ratios Calculated fix'!AC$428)</f>
        <v>0.62023182091462303</v>
      </c>
      <c r="AD128" s="22">
        <f>('Ratios Calculated fix'!AD128-'Ratios Calculated fix'!AD$428)/('Ratios Calculated fix'!AD$429-'Ratios Calculated fix'!AD$428)</f>
        <v>0.18357257152400339</v>
      </c>
      <c r="AE128" s="22">
        <f>('Ratios Calculated fix'!AE128-'Ratios Calculated fix'!AE$428)/('Ratios Calculated fix'!AE$429-'Ratios Calculated fix'!AE$428)</f>
        <v>0.26644322673225301</v>
      </c>
      <c r="AF128" s="22">
        <f>('Ratios Calculated fix'!AF128-'Ratios Calculated fix'!AF$428)/('Ratios Calculated fix'!AF$429-'Ratios Calculated fix'!AF$428)</f>
        <v>0.33815174551527899</v>
      </c>
      <c r="AG128" s="22" t="e">
        <f>('Ratios Calculated fix'!AG128-'Ratios Calculated fix'!AG$428)/('Ratios Calculated fix'!AG$429-'Ratios Calculated fix'!AG$428)</f>
        <v>#DIV/0!</v>
      </c>
      <c r="AH128" s="22" t="e">
        <f>('Ratios Calculated fix'!AH128-'Ratios Calculated fix'!AH$428)/('Ratios Calculated fix'!AH$429-'Ratios Calculated fix'!AH$428)</f>
        <v>#DIV/0!</v>
      </c>
      <c r="AI128" s="22">
        <f>('Ratios Calculated fix'!AI128-'Ratios Calculated fix'!AI$428)/('Ratios Calculated fix'!AI$429-'Ratios Calculated fix'!AI$428)</f>
        <v>0.55497725095707373</v>
      </c>
      <c r="AJ128" s="22">
        <f>('Ratios Calculated fix'!AJ128-'Ratios Calculated fix'!AJ$428)/('Ratios Calculated fix'!AJ$429-'Ratios Calculated fix'!AJ$428)</f>
        <v>0.22254968515305171</v>
      </c>
      <c r="AK128" s="22" t="e">
        <f>('Ratios Calculated fix'!AK128-'Ratios Calculated fix'!AK$428)/('Ratios Calculated fix'!AK$429-'Ratios Calculated fix'!AK$428)</f>
        <v>#DIV/0!</v>
      </c>
      <c r="AL128" s="22" t="e">
        <f>('Ratios Calculated fix'!AL128-'Ratios Calculated fix'!AL$428)/('Ratios Calculated fix'!AL$429-'Ratios Calculated fix'!AL$428)</f>
        <v>#DIV/0!</v>
      </c>
      <c r="AM128" s="22">
        <f>('Ratios Calculated fix'!AM128-'Ratios Calculated fix'!AM$428)/('Ratios Calculated fix'!AM$429-'Ratios Calculated fix'!AM$428)</f>
        <v>0.70974071185906384</v>
      </c>
      <c r="AN128" s="22">
        <f>('Ratios Calculated fix'!AN128-'Ratios Calculated fix'!AN$428)/('Ratios Calculated fix'!AN$429-'Ratios Calculated fix'!AN$428)</f>
        <v>0.80654855425903305</v>
      </c>
      <c r="AO128" s="22">
        <f>('Ratios Calculated fix'!AO128-'Ratios Calculated fix'!AO$428)/('Ratios Calculated fix'!AO$429-'Ratios Calculated fix'!AO$428)</f>
        <v>0.12202970080363247</v>
      </c>
      <c r="AP128" s="22">
        <f>('Ratios Calculated fix'!AP128-'Ratios Calculated fix'!AP$428)/('Ratios Calculated fix'!AP$429-'Ratios Calculated fix'!AP$428)</f>
        <v>0.36005627999210843</v>
      </c>
      <c r="AQ128" s="22">
        <f>('Ratios Calculated fix'!AQ128-'Ratios Calculated fix'!AQ$428)/('Ratios Calculated fix'!AQ$429-'Ratios Calculated fix'!AQ$428)</f>
        <v>0.61850234515085978</v>
      </c>
      <c r="AR128" s="22">
        <f>('Ratios Calculated fix'!AR128-'Ratios Calculated fix'!AR$428)/('Ratios Calculated fix'!AR$429-'Ratios Calculated fix'!AR$428)</f>
        <v>0.40977968824205052</v>
      </c>
      <c r="AS128" s="22">
        <f>('Ratios Calculated fix'!AS128-'Ratios Calculated fix'!AS$428)/('Ratios Calculated fix'!AS$429-'Ratios Calculated fix'!AS$428)</f>
        <v>0.38030057147157681</v>
      </c>
      <c r="AT128" s="22">
        <f>('Ratios Calculated fix'!AT128-'Ratios Calculated fix'!AT$428)/('Ratios Calculated fix'!AT$429-'Ratios Calculated fix'!AT$428)</f>
        <v>0.48107608753201053</v>
      </c>
      <c r="AU128" s="22">
        <f>('Ratios Calculated fix'!AU128-'Ratios Calculated fix'!AU$428)/('Ratios Calculated fix'!AU$429-'Ratios Calculated fix'!AU$428)</f>
        <v>1.003063009295062E-2</v>
      </c>
      <c r="AV128" s="22" t="e">
        <f>('Ratios Calculated fix'!AV128-'Ratios Calculated fix'!AV$428)/('Ratios Calculated fix'!AV$429-'Ratios Calculated fix'!AV$428)</f>
        <v>#DIV/0!</v>
      </c>
      <c r="AW128" s="22" t="e">
        <f>('Ratios Calculated fix'!AW128-'Ratios Calculated fix'!AW$428)/('Ratios Calculated fix'!AW$429-'Ratios Calculated fix'!AW$428)</f>
        <v>#DIV/0!</v>
      </c>
      <c r="AX128" s="22" t="e">
        <f>('Ratios Calculated fix'!AX128-'Ratios Calculated fix'!AX$428)/('Ratios Calculated fix'!AX$429-'Ratios Calculated fix'!AX$428)</f>
        <v>#DIV/0!</v>
      </c>
      <c r="AY128" s="22">
        <f>('Ratios Calculated fix'!AY128-'Ratios Calculated fix'!AY$428)/('Ratios Calculated fix'!AY$429-'Ratios Calculated fix'!AY$428)</f>
        <v>0.7511184692093511</v>
      </c>
      <c r="AZ128" s="22">
        <f>('Ratios Calculated fix'!AZ128-'Ratios Calculated fix'!AZ$428)/('Ratios Calculated fix'!AZ$429-'Ratios Calculated fix'!AZ$428)</f>
        <v>0.76367046952286199</v>
      </c>
      <c r="BA128" s="22">
        <f>('Ratios Calculated fix'!BA128-'Ratios Calculated fix'!BA$428)/('Ratios Calculated fix'!BA$429-'Ratios Calculated fix'!BA$428)</f>
        <v>0.21223248337358283</v>
      </c>
      <c r="BB128" s="22" t="e">
        <f>('Ratios Calculated fix'!BB128-'Ratios Calculated fix'!BB$428)/('Ratios Calculated fix'!BB$429-'Ratios Calculated fix'!BB$428)</f>
        <v>#DIV/0!</v>
      </c>
      <c r="BC128" s="22">
        <f>('Ratios Calculated fix'!BC128-'Ratios Calculated fix'!BC$428)/('Ratios Calculated fix'!BC$429-'Ratios Calculated fix'!BC$428)</f>
        <v>0.13004779271909397</v>
      </c>
    </row>
    <row r="129" spans="1:55" x14ac:dyDescent="0.2">
      <c r="A129" s="3" t="s">
        <v>442</v>
      </c>
      <c r="B129" s="3" t="s">
        <v>443</v>
      </c>
      <c r="C129" s="3" t="s">
        <v>38</v>
      </c>
      <c r="D129" s="3">
        <v>372651</v>
      </c>
      <c r="E129" s="3" t="s">
        <v>16</v>
      </c>
      <c r="F129" s="3">
        <v>2019</v>
      </c>
      <c r="G129" s="3" t="s">
        <v>17</v>
      </c>
      <c r="H129" s="4">
        <v>43921</v>
      </c>
      <c r="I129" s="4">
        <v>43971</v>
      </c>
      <c r="J129" s="4">
        <v>43971</v>
      </c>
      <c r="K129" s="5">
        <v>288000000</v>
      </c>
      <c r="L129" s="5">
        <v>291000000</v>
      </c>
      <c r="M129" s="3" t="s">
        <v>444</v>
      </c>
      <c r="N129" s="21">
        <f>('Ratios Calculated fix'!N129-'Ratios Calculated fix'!N$428)/('Ratios Calculated fix'!N$429-'Ratios Calculated fix'!N$428)</f>
        <v>8.919283295280285E-2</v>
      </c>
      <c r="O129" s="22">
        <f>('Ratios Calculated fix'!O129-'Ratios Calculated fix'!O$428)/('Ratios Calculated fix'!O$429-'Ratios Calculated fix'!O$428)</f>
        <v>8.919283295280285E-2</v>
      </c>
      <c r="P129" s="22">
        <f>('Ratios Calculated fix'!P129-'Ratios Calculated fix'!P$428)/('Ratios Calculated fix'!P$429-'Ratios Calculated fix'!P$428)</f>
        <v>0.22228561606218608</v>
      </c>
      <c r="Q129" s="22">
        <f>('Ratios Calculated fix'!Q129-'Ratios Calculated fix'!Q$428)/('Ratios Calculated fix'!Q$429-'Ratios Calculated fix'!Q$428)</f>
        <v>0.86837939916173346</v>
      </c>
      <c r="R129" s="22">
        <f>('Ratios Calculated fix'!R129-'Ratios Calculated fix'!R$428)/('Ratios Calculated fix'!R$429-'Ratios Calculated fix'!R$428)</f>
        <v>3.0108725716295626E-2</v>
      </c>
      <c r="S129" s="22">
        <f>('Ratios Calculated fix'!S129-'Ratios Calculated fix'!S$428)/('Ratios Calculated fix'!S$429-'Ratios Calculated fix'!S$428)</f>
        <v>0.10142233956740866</v>
      </c>
      <c r="T129" s="22">
        <f>('Ratios Calculated fix'!T129-'Ratios Calculated fix'!T$428)/('Ratios Calculated fix'!T$429-'Ratios Calculated fix'!T$428)</f>
        <v>1.2129091084312951E-2</v>
      </c>
      <c r="U129" s="22">
        <f>('Ratios Calculated fix'!U129-'Ratios Calculated fix'!U$428)/('Ratios Calculated fix'!U$429-'Ratios Calculated fix'!U$428)</f>
        <v>0.80777603737372272</v>
      </c>
      <c r="V129" s="22">
        <f>('Ratios Calculated fix'!V129-'Ratios Calculated fix'!V$428)/('Ratios Calculated fix'!V$429-'Ratios Calculated fix'!V$428)</f>
        <v>0.71068043789682223</v>
      </c>
      <c r="W129" s="22">
        <f>('Ratios Calculated fix'!W129-'Ratios Calculated fix'!W$428)/('Ratios Calculated fix'!W$429-'Ratios Calculated fix'!W$428)</f>
        <v>0.81968806837441288</v>
      </c>
      <c r="X129" s="22">
        <f>('Ratios Calculated fix'!X129-'Ratios Calculated fix'!X$428)/('Ratios Calculated fix'!X$429-'Ratios Calculated fix'!X$428)</f>
        <v>0.50622496556641039</v>
      </c>
      <c r="Y129" s="22">
        <f>('Ratios Calculated fix'!Y129-'Ratios Calculated fix'!Y$428)/('Ratios Calculated fix'!Y$429-'Ratios Calculated fix'!Y$428)</f>
        <v>0.51621270854018264</v>
      </c>
      <c r="Z129" s="22">
        <f>('Ratios Calculated fix'!Z129-'Ratios Calculated fix'!Z$428)/('Ratios Calculated fix'!Z$429-'Ratios Calculated fix'!Z$428)</f>
        <v>0.49377503443358955</v>
      </c>
      <c r="AA129" s="22">
        <f>('Ratios Calculated fix'!AA129-'Ratios Calculated fix'!AA$428)/('Ratios Calculated fix'!AA$429-'Ratios Calculated fix'!AA$428)</f>
        <v>0.27212875800991393</v>
      </c>
      <c r="AB129" s="22">
        <f>('Ratios Calculated fix'!AB129-'Ratios Calculated fix'!AB$428)/('Ratios Calculated fix'!AB$429-'Ratios Calculated fix'!AB$428)</f>
        <v>0.93739878580694136</v>
      </c>
      <c r="AC129" s="22">
        <f>('Ratios Calculated fix'!AC129-'Ratios Calculated fix'!AC$428)/('Ratios Calculated fix'!AC$429-'Ratios Calculated fix'!AC$428)</f>
        <v>0.74547176247682378</v>
      </c>
      <c r="AD129" s="22">
        <f>('Ratios Calculated fix'!AD129-'Ratios Calculated fix'!AD$428)/('Ratios Calculated fix'!AD$429-'Ratios Calculated fix'!AD$428)</f>
        <v>0.35657075315873749</v>
      </c>
      <c r="AE129" s="22">
        <f>('Ratios Calculated fix'!AE129-'Ratios Calculated fix'!AE$428)/('Ratios Calculated fix'!AE$429-'Ratios Calculated fix'!AE$428)</f>
        <v>0.45879203712934119</v>
      </c>
      <c r="AF129" s="22">
        <f>('Ratios Calculated fix'!AF129-'Ratios Calculated fix'!AF$428)/('Ratios Calculated fix'!AF$429-'Ratios Calculated fix'!AF$428)</f>
        <v>0.54446103422676517</v>
      </c>
      <c r="AG129" s="22" t="e">
        <f>('Ratios Calculated fix'!AG129-'Ratios Calculated fix'!AG$428)/('Ratios Calculated fix'!AG$429-'Ratios Calculated fix'!AG$428)</f>
        <v>#DIV/0!</v>
      </c>
      <c r="AH129" s="22" t="e">
        <f>('Ratios Calculated fix'!AH129-'Ratios Calculated fix'!AH$428)/('Ratios Calculated fix'!AH$429-'Ratios Calculated fix'!AH$428)</f>
        <v>#DIV/0!</v>
      </c>
      <c r="AI129" s="22">
        <f>('Ratios Calculated fix'!AI129-'Ratios Calculated fix'!AI$428)/('Ratios Calculated fix'!AI$429-'Ratios Calculated fix'!AI$428)</f>
        <v>0.52991809471730222</v>
      </c>
      <c r="AJ129" s="22">
        <f>('Ratios Calculated fix'!AJ129-'Ratios Calculated fix'!AJ$428)/('Ratios Calculated fix'!AJ$429-'Ratios Calculated fix'!AJ$428)</f>
        <v>0.18840479873860078</v>
      </c>
      <c r="AK129" s="22" t="e">
        <f>('Ratios Calculated fix'!AK129-'Ratios Calculated fix'!AK$428)/('Ratios Calculated fix'!AK$429-'Ratios Calculated fix'!AK$428)</f>
        <v>#DIV/0!</v>
      </c>
      <c r="AL129" s="22" t="e">
        <f>('Ratios Calculated fix'!AL129-'Ratios Calculated fix'!AL$428)/('Ratios Calculated fix'!AL$429-'Ratios Calculated fix'!AL$428)</f>
        <v>#DIV/0!</v>
      </c>
      <c r="AM129" s="22">
        <f>('Ratios Calculated fix'!AM129-'Ratios Calculated fix'!AM$428)/('Ratios Calculated fix'!AM$429-'Ratios Calculated fix'!AM$428)</f>
        <v>0.71746328373997947</v>
      </c>
      <c r="AN129" s="22">
        <f>('Ratios Calculated fix'!AN129-'Ratios Calculated fix'!AN$428)/('Ratios Calculated fix'!AN$429-'Ratios Calculated fix'!AN$428)</f>
        <v>0.80462253226471792</v>
      </c>
      <c r="AO129" s="22">
        <f>('Ratios Calculated fix'!AO129-'Ratios Calculated fix'!AO$428)/('Ratios Calculated fix'!AO$429-'Ratios Calculated fix'!AO$428)</f>
        <v>9.5924350478135814E-2</v>
      </c>
      <c r="AP129" s="22">
        <f>('Ratios Calculated fix'!AP129-'Ratios Calculated fix'!AP$428)/('Ratios Calculated fix'!AP$429-'Ratios Calculated fix'!AP$428)</f>
        <v>0.3603814140680392</v>
      </c>
      <c r="AQ129" s="22">
        <f>('Ratios Calculated fix'!AQ129-'Ratios Calculated fix'!AQ$428)/('Ratios Calculated fix'!AQ$429-'Ratios Calculated fix'!AQ$428)</f>
        <v>0.9013402853574124</v>
      </c>
      <c r="AR129" s="22">
        <f>('Ratios Calculated fix'!AR129-'Ratios Calculated fix'!AR$428)/('Ratios Calculated fix'!AR$429-'Ratios Calculated fix'!AR$428)</f>
        <v>0.53797112865581243</v>
      </c>
      <c r="AS129" s="22">
        <f>('Ratios Calculated fix'!AS129-'Ratios Calculated fix'!AS$428)/('Ratios Calculated fix'!AS$429-'Ratios Calculated fix'!AS$428)</f>
        <v>0.29813839332146813</v>
      </c>
      <c r="AT129" s="22">
        <f>('Ratios Calculated fix'!AT129-'Ratios Calculated fix'!AT$428)/('Ratios Calculated fix'!AT$429-'Ratios Calculated fix'!AT$428)</f>
        <v>0.53837903212923688</v>
      </c>
      <c r="AU129" s="22">
        <f>('Ratios Calculated fix'!AU129-'Ratios Calculated fix'!AU$428)/('Ratios Calculated fix'!AU$429-'Ratios Calculated fix'!AU$428)</f>
        <v>0.26929654720555474</v>
      </c>
      <c r="AV129" s="22" t="e">
        <f>('Ratios Calculated fix'!AV129-'Ratios Calculated fix'!AV$428)/('Ratios Calculated fix'!AV$429-'Ratios Calculated fix'!AV$428)</f>
        <v>#DIV/0!</v>
      </c>
      <c r="AW129" s="22" t="e">
        <f>('Ratios Calculated fix'!AW129-'Ratios Calculated fix'!AW$428)/('Ratios Calculated fix'!AW$429-'Ratios Calculated fix'!AW$428)</f>
        <v>#DIV/0!</v>
      </c>
      <c r="AX129" s="22" t="e">
        <f>('Ratios Calculated fix'!AX129-'Ratios Calculated fix'!AX$428)/('Ratios Calculated fix'!AX$429-'Ratios Calculated fix'!AX$428)</f>
        <v>#DIV/0!</v>
      </c>
      <c r="AY129" s="22">
        <f>('Ratios Calculated fix'!AY129-'Ratios Calculated fix'!AY$428)/('Ratios Calculated fix'!AY$429-'Ratios Calculated fix'!AY$428)</f>
        <v>0.74471459186590594</v>
      </c>
      <c r="AZ129" s="22">
        <f>('Ratios Calculated fix'!AZ129-'Ratios Calculated fix'!AZ$428)/('Ratios Calculated fix'!AZ$429-'Ratios Calculated fix'!AZ$428)</f>
        <v>0.7637908316956673</v>
      </c>
      <c r="BA129" s="22">
        <f>('Ratios Calculated fix'!BA129-'Ratios Calculated fix'!BA$428)/('Ratios Calculated fix'!BA$429-'Ratios Calculated fix'!BA$428)</f>
        <v>0.2213742266258788</v>
      </c>
      <c r="BB129" s="22" t="e">
        <f>('Ratios Calculated fix'!BB129-'Ratios Calculated fix'!BB$428)/('Ratios Calculated fix'!BB$429-'Ratios Calculated fix'!BB$428)</f>
        <v>#DIV/0!</v>
      </c>
      <c r="BC129" s="22">
        <f>('Ratios Calculated fix'!BC129-'Ratios Calculated fix'!BC$428)/('Ratios Calculated fix'!BC$429-'Ratios Calculated fix'!BC$428)</f>
        <v>0.2223858310991812</v>
      </c>
    </row>
    <row r="130" spans="1:55" x14ac:dyDescent="0.2">
      <c r="A130" s="3" t="s">
        <v>430</v>
      </c>
      <c r="B130" s="3" t="s">
        <v>431</v>
      </c>
      <c r="C130" s="3" t="s">
        <v>45</v>
      </c>
      <c r="D130" s="3">
        <v>104109</v>
      </c>
      <c r="E130" s="3" t="s">
        <v>16</v>
      </c>
      <c r="F130" s="3">
        <v>2019</v>
      </c>
      <c r="G130" s="3" t="s">
        <v>17</v>
      </c>
      <c r="H130" s="4">
        <v>43830</v>
      </c>
      <c r="I130" s="4">
        <v>43861</v>
      </c>
      <c r="J130" s="4">
        <v>43861</v>
      </c>
      <c r="K130" s="5">
        <v>806000000</v>
      </c>
      <c r="L130" s="5">
        <v>812000000</v>
      </c>
      <c r="M130" s="3" t="s">
        <v>432</v>
      </c>
      <c r="N130" s="21">
        <f>('Ratios Calculated fix'!N130-'Ratios Calculated fix'!N$428)/('Ratios Calculated fix'!N$429-'Ratios Calculated fix'!N$428)</f>
        <v>4.2053688980157544E-2</v>
      </c>
      <c r="O130" s="22">
        <f>('Ratios Calculated fix'!O130-'Ratios Calculated fix'!O$428)/('Ratios Calculated fix'!O$429-'Ratios Calculated fix'!O$428)</f>
        <v>4.2053688980157544E-2</v>
      </c>
      <c r="P130" s="22">
        <f>('Ratios Calculated fix'!P130-'Ratios Calculated fix'!P$428)/('Ratios Calculated fix'!P$429-'Ratios Calculated fix'!P$428)</f>
        <v>7.174030799398419E-2</v>
      </c>
      <c r="Q130" s="22">
        <f>('Ratios Calculated fix'!Q130-'Ratios Calculated fix'!Q$428)/('Ratios Calculated fix'!Q$429-'Ratios Calculated fix'!Q$428)</f>
        <v>0.87662696821017394</v>
      </c>
      <c r="R130" s="22">
        <f>('Ratios Calculated fix'!R130-'Ratios Calculated fix'!R$428)/('Ratios Calculated fix'!R$429-'Ratios Calculated fix'!R$428)</f>
        <v>0.14342883379216997</v>
      </c>
      <c r="S130" s="22">
        <f>('Ratios Calculated fix'!S130-'Ratios Calculated fix'!S$428)/('Ratios Calculated fix'!S$429-'Ratios Calculated fix'!S$428)</f>
        <v>0.10580334710055182</v>
      </c>
      <c r="T130" s="22">
        <f>('Ratios Calculated fix'!T130-'Ratios Calculated fix'!T$428)/('Ratios Calculated fix'!T$429-'Ratios Calculated fix'!T$428)</f>
        <v>0.12586658998675143</v>
      </c>
      <c r="U130" s="22">
        <f>('Ratios Calculated fix'!U130-'Ratios Calculated fix'!U$428)/('Ratios Calculated fix'!U$429-'Ratios Calculated fix'!U$428)</f>
        <v>0.81784553423329687</v>
      </c>
      <c r="V130" s="22">
        <f>('Ratios Calculated fix'!V130-'Ratios Calculated fix'!V$428)/('Ratios Calculated fix'!V$429-'Ratios Calculated fix'!V$428)</f>
        <v>0.71873826993832879</v>
      </c>
      <c r="W130" s="22">
        <f>('Ratios Calculated fix'!W130-'Ratios Calculated fix'!W$428)/('Ratios Calculated fix'!W$429-'Ratios Calculated fix'!W$428)</f>
        <v>0.83002967672894534</v>
      </c>
      <c r="X130" s="22">
        <f>('Ratios Calculated fix'!X130-'Ratios Calculated fix'!X$428)/('Ratios Calculated fix'!X$429-'Ratios Calculated fix'!X$428)</f>
        <v>0.22176371722165797</v>
      </c>
      <c r="Y130" s="22">
        <f>('Ratios Calculated fix'!Y130-'Ratios Calculated fix'!Y$428)/('Ratios Calculated fix'!Y$429-'Ratios Calculated fix'!Y$428)</f>
        <v>0.42775841754362232</v>
      </c>
      <c r="Z130" s="22">
        <f>('Ratios Calculated fix'!Z130-'Ratios Calculated fix'!Z$428)/('Ratios Calculated fix'!Z$429-'Ratios Calculated fix'!Z$428)</f>
        <v>0.778236282778342</v>
      </c>
      <c r="AA130" s="22">
        <f>('Ratios Calculated fix'!AA130-'Ratios Calculated fix'!AA$428)/('Ratios Calculated fix'!AA$429-'Ratios Calculated fix'!AA$428)</f>
        <v>0.45484658303533748</v>
      </c>
      <c r="AB130" s="22">
        <f>('Ratios Calculated fix'!AB130-'Ratios Calculated fix'!AB$428)/('Ratios Calculated fix'!AB$429-'Ratios Calculated fix'!AB$428)</f>
        <v>0.78423611215604583</v>
      </c>
      <c r="AC130" s="22">
        <f>('Ratios Calculated fix'!AC130-'Ratios Calculated fix'!AC$428)/('Ratios Calculated fix'!AC$429-'Ratios Calculated fix'!AC$428)</f>
        <v>0.76093784928686159</v>
      </c>
      <c r="AD130" s="22">
        <f>('Ratios Calculated fix'!AD130-'Ratios Calculated fix'!AD$428)/('Ratios Calculated fix'!AD$429-'Ratios Calculated fix'!AD$428)</f>
        <v>0.33292141761120475</v>
      </c>
      <c r="AE130" s="22">
        <f>('Ratios Calculated fix'!AE130-'Ratios Calculated fix'!AE$428)/('Ratios Calculated fix'!AE$429-'Ratios Calculated fix'!AE$428)</f>
        <v>0.4364848244946733</v>
      </c>
      <c r="AF130" s="22">
        <f>('Ratios Calculated fix'!AF130-'Ratios Calculated fix'!AF$428)/('Ratios Calculated fix'!AF$429-'Ratios Calculated fix'!AF$428)</f>
        <v>0.37975847988556688</v>
      </c>
      <c r="AG130" s="22" t="e">
        <f>('Ratios Calculated fix'!AG130-'Ratios Calculated fix'!AG$428)/('Ratios Calculated fix'!AG$429-'Ratios Calculated fix'!AG$428)</f>
        <v>#DIV/0!</v>
      </c>
      <c r="AH130" s="22" t="e">
        <f>('Ratios Calculated fix'!AH130-'Ratios Calculated fix'!AH$428)/('Ratios Calculated fix'!AH$429-'Ratios Calculated fix'!AH$428)</f>
        <v>#DIV/0!</v>
      </c>
      <c r="AI130" s="22">
        <f>('Ratios Calculated fix'!AI130-'Ratios Calculated fix'!AI$428)/('Ratios Calculated fix'!AI$429-'Ratios Calculated fix'!AI$428)</f>
        <v>0.48164086786830129</v>
      </c>
      <c r="AJ130" s="22">
        <f>('Ratios Calculated fix'!AJ130-'Ratios Calculated fix'!AJ$428)/('Ratios Calculated fix'!AJ$429-'Ratios Calculated fix'!AJ$428)</f>
        <v>0.20410603366295729</v>
      </c>
      <c r="AK130" s="22" t="e">
        <f>('Ratios Calculated fix'!AK130-'Ratios Calculated fix'!AK$428)/('Ratios Calculated fix'!AK$429-'Ratios Calculated fix'!AK$428)</f>
        <v>#DIV/0!</v>
      </c>
      <c r="AL130" s="22" t="e">
        <f>('Ratios Calculated fix'!AL130-'Ratios Calculated fix'!AL$428)/('Ratios Calculated fix'!AL$429-'Ratios Calculated fix'!AL$428)</f>
        <v>#DIV/0!</v>
      </c>
      <c r="AM130" s="22">
        <f>('Ratios Calculated fix'!AM130-'Ratios Calculated fix'!AM$428)/('Ratios Calculated fix'!AM$429-'Ratios Calculated fix'!AM$428)</f>
        <v>0.72313398128187312</v>
      </c>
      <c r="AN130" s="22">
        <f>('Ratios Calculated fix'!AN130-'Ratios Calculated fix'!AN$428)/('Ratios Calculated fix'!AN$429-'Ratios Calculated fix'!AN$428)</f>
        <v>0.81087748831126394</v>
      </c>
      <c r="AO130" s="22">
        <f>('Ratios Calculated fix'!AO130-'Ratios Calculated fix'!AO$428)/('Ratios Calculated fix'!AO$429-'Ratios Calculated fix'!AO$428)</f>
        <v>0.11715606315569278</v>
      </c>
      <c r="AP130" s="22">
        <f>('Ratios Calculated fix'!AP130-'Ratios Calculated fix'!AP$428)/('Ratios Calculated fix'!AP$429-'Ratios Calculated fix'!AP$428)</f>
        <v>0.37003714959880746</v>
      </c>
      <c r="AQ130" s="22">
        <f>('Ratios Calculated fix'!AQ130-'Ratios Calculated fix'!AQ$428)/('Ratios Calculated fix'!AQ$429-'Ratios Calculated fix'!AQ$428)</f>
        <v>0.68706007333456798</v>
      </c>
      <c r="AR130" s="22">
        <f>('Ratios Calculated fix'!AR130-'Ratios Calculated fix'!AR$428)/('Ratios Calculated fix'!AR$429-'Ratios Calculated fix'!AR$428)</f>
        <v>0.49632787182875598</v>
      </c>
      <c r="AS130" s="22">
        <f>('Ratios Calculated fix'!AS130-'Ratios Calculated fix'!AS$428)/('Ratios Calculated fix'!AS$429-'Ratios Calculated fix'!AS$428)</f>
        <v>0.16430317440191317</v>
      </c>
      <c r="AT130" s="22">
        <f>('Ratios Calculated fix'!AT130-'Ratios Calculated fix'!AT$428)/('Ratios Calculated fix'!AT$429-'Ratios Calculated fix'!AT$428)</f>
        <v>0.55652377965093924</v>
      </c>
      <c r="AU130" s="22">
        <f>('Ratios Calculated fix'!AU130-'Ratios Calculated fix'!AU$428)/('Ratios Calculated fix'!AU$429-'Ratios Calculated fix'!AU$428)</f>
        <v>0.42729514809995983</v>
      </c>
      <c r="AV130" s="22" t="e">
        <f>('Ratios Calculated fix'!AV130-'Ratios Calculated fix'!AV$428)/('Ratios Calculated fix'!AV$429-'Ratios Calculated fix'!AV$428)</f>
        <v>#DIV/0!</v>
      </c>
      <c r="AW130" s="22" t="e">
        <f>('Ratios Calculated fix'!AW130-'Ratios Calculated fix'!AW$428)/('Ratios Calculated fix'!AW$429-'Ratios Calculated fix'!AW$428)</f>
        <v>#DIV/0!</v>
      </c>
      <c r="AX130" s="22" t="e">
        <f>('Ratios Calculated fix'!AX130-'Ratios Calculated fix'!AX$428)/('Ratios Calculated fix'!AX$429-'Ratios Calculated fix'!AX$428)</f>
        <v>#DIV/0!</v>
      </c>
      <c r="AY130" s="22">
        <f>('Ratios Calculated fix'!AY130-'Ratios Calculated fix'!AY$428)/('Ratios Calculated fix'!AY$429-'Ratios Calculated fix'!AY$428)</f>
        <v>0.74687504073434319</v>
      </c>
      <c r="AZ130" s="22">
        <f>('Ratios Calculated fix'!AZ130-'Ratios Calculated fix'!AZ$428)/('Ratios Calculated fix'!AZ$429-'Ratios Calculated fix'!AZ$428)</f>
        <v>0.76943791771188186</v>
      </c>
      <c r="BA130" s="22">
        <f>('Ratios Calculated fix'!BA130-'Ratios Calculated fix'!BA$428)/('Ratios Calculated fix'!BA$429-'Ratios Calculated fix'!BA$428)</f>
        <v>0.2254560350878419</v>
      </c>
      <c r="BB130" s="22" t="e">
        <f>('Ratios Calculated fix'!BB130-'Ratios Calculated fix'!BB$428)/('Ratios Calculated fix'!BB$429-'Ratios Calculated fix'!BB$428)</f>
        <v>#DIV/0!</v>
      </c>
      <c r="BC130" s="22">
        <f>('Ratios Calculated fix'!BC130-'Ratios Calculated fix'!BC$428)/('Ratios Calculated fix'!BC$429-'Ratios Calculated fix'!BC$428)</f>
        <v>0.2352261308918111</v>
      </c>
    </row>
    <row r="131" spans="1:55" x14ac:dyDescent="0.2">
      <c r="A131" s="3" t="s">
        <v>433</v>
      </c>
      <c r="B131" s="3" t="s">
        <v>434</v>
      </c>
      <c r="C131" s="3" t="s">
        <v>59</v>
      </c>
      <c r="D131" s="3">
        <v>378133</v>
      </c>
      <c r="E131" s="3" t="s">
        <v>16</v>
      </c>
      <c r="F131" s="3">
        <v>2019</v>
      </c>
      <c r="G131" s="3" t="s">
        <v>17</v>
      </c>
      <c r="H131" s="4">
        <v>43830</v>
      </c>
      <c r="I131" s="4">
        <v>43889</v>
      </c>
      <c r="J131" s="4">
        <v>43889</v>
      </c>
      <c r="K131" s="5">
        <v>288500000</v>
      </c>
      <c r="L131" s="5">
        <v>292800000</v>
      </c>
      <c r="M131" s="3" t="s">
        <v>435</v>
      </c>
      <c r="N131" s="21">
        <f>('Ratios Calculated fix'!N131-'Ratios Calculated fix'!N$428)/('Ratios Calculated fix'!N$429-'Ratios Calculated fix'!N$428)</f>
        <v>4.8363019460755767E-2</v>
      </c>
      <c r="O131" s="22">
        <f>('Ratios Calculated fix'!O131-'Ratios Calculated fix'!O$428)/('Ratios Calculated fix'!O$429-'Ratios Calculated fix'!O$428)</f>
        <v>3.3196446878041283E-2</v>
      </c>
      <c r="P131" s="22">
        <f>('Ratios Calculated fix'!P131-'Ratios Calculated fix'!P$428)/('Ratios Calculated fix'!P$429-'Ratios Calculated fix'!P$428)</f>
        <v>5.301266823483166E-3</v>
      </c>
      <c r="Q131" s="22">
        <f>('Ratios Calculated fix'!Q131-'Ratios Calculated fix'!Q$428)/('Ratios Calculated fix'!Q$429-'Ratios Calculated fix'!Q$428)</f>
        <v>0.86991600308601147</v>
      </c>
      <c r="R131" s="22">
        <f>('Ratios Calculated fix'!R131-'Ratios Calculated fix'!R$428)/('Ratios Calculated fix'!R$429-'Ratios Calculated fix'!R$428)</f>
        <v>0.10227643814686092</v>
      </c>
      <c r="S131" s="22">
        <f>('Ratios Calculated fix'!S131-'Ratios Calculated fix'!S$428)/('Ratios Calculated fix'!S$429-'Ratios Calculated fix'!S$428)</f>
        <v>3.4313427310553847E-2</v>
      </c>
      <c r="T131" s="22">
        <f>('Ratios Calculated fix'!T131-'Ratios Calculated fix'!T$428)/('Ratios Calculated fix'!T$429-'Ratios Calculated fix'!T$428)</f>
        <v>9.7175130229709E-2</v>
      </c>
      <c r="U131" s="22">
        <f>('Ratios Calculated fix'!U131-'Ratios Calculated fix'!U$428)/('Ratios Calculated fix'!U$429-'Ratios Calculated fix'!U$428)</f>
        <v>0.81010583031482497</v>
      </c>
      <c r="V131" s="22">
        <f>('Ratios Calculated fix'!V131-'Ratios Calculated fix'!V$428)/('Ratios Calculated fix'!V$429-'Ratios Calculated fix'!V$428)</f>
        <v>0.70960923755155592</v>
      </c>
      <c r="W131" s="22">
        <f>('Ratios Calculated fix'!W131-'Ratios Calculated fix'!W$428)/('Ratios Calculated fix'!W$429-'Ratios Calculated fix'!W$428)</f>
        <v>0.82253369910617824</v>
      </c>
      <c r="X131" s="22">
        <f>('Ratios Calculated fix'!X131-'Ratios Calculated fix'!X$428)/('Ratios Calculated fix'!X$429-'Ratios Calculated fix'!X$428)</f>
        <v>0.19781525899097305</v>
      </c>
      <c r="Y131" s="22">
        <f>('Ratios Calculated fix'!Y131-'Ratios Calculated fix'!Y$428)/('Ratios Calculated fix'!Y$429-'Ratios Calculated fix'!Y$428)</f>
        <v>0.52580041812055611</v>
      </c>
      <c r="Z131" s="22">
        <f>('Ratios Calculated fix'!Z131-'Ratios Calculated fix'!Z$428)/('Ratios Calculated fix'!Z$429-'Ratios Calculated fix'!Z$428)</f>
        <v>0.80218474100902692</v>
      </c>
      <c r="AA131" s="22">
        <f>('Ratios Calculated fix'!AA131-'Ratios Calculated fix'!AA$428)/('Ratios Calculated fix'!AA$429-'Ratios Calculated fix'!AA$428)</f>
        <v>0.55743139750434012</v>
      </c>
      <c r="AB131" s="22">
        <f>('Ratios Calculated fix'!AB131-'Ratios Calculated fix'!AB$428)/('Ratios Calculated fix'!AB$429-'Ratios Calculated fix'!AB$428)</f>
        <v>0.86184450461564011</v>
      </c>
      <c r="AC131" s="22">
        <f>('Ratios Calculated fix'!AC131-'Ratios Calculated fix'!AC$428)/('Ratios Calculated fix'!AC$429-'Ratios Calculated fix'!AC$428)</f>
        <v>0.39754727225481856</v>
      </c>
      <c r="AD131" s="22">
        <f>('Ratios Calculated fix'!AD131-'Ratios Calculated fix'!AD$428)/('Ratios Calculated fix'!AD$429-'Ratios Calculated fix'!AD$428)</f>
        <v>0.23756687943575813</v>
      </c>
      <c r="AE131" s="22">
        <f>('Ratios Calculated fix'!AE131-'Ratios Calculated fix'!AE$428)/('Ratios Calculated fix'!AE$429-'Ratios Calculated fix'!AE$428)</f>
        <v>0.32791861558145868</v>
      </c>
      <c r="AF131" s="22">
        <f>('Ratios Calculated fix'!AF131-'Ratios Calculated fix'!AF$428)/('Ratios Calculated fix'!AF$429-'Ratios Calculated fix'!AF$428)</f>
        <v>0.35364951558306179</v>
      </c>
      <c r="AG131" s="22" t="e">
        <f>('Ratios Calculated fix'!AG131-'Ratios Calculated fix'!AG$428)/('Ratios Calculated fix'!AG$429-'Ratios Calculated fix'!AG$428)</f>
        <v>#DIV/0!</v>
      </c>
      <c r="AH131" s="22" t="e">
        <f>('Ratios Calculated fix'!AH131-'Ratios Calculated fix'!AH$428)/('Ratios Calculated fix'!AH$429-'Ratios Calculated fix'!AH$428)</f>
        <v>#DIV/0!</v>
      </c>
      <c r="AI131" s="22">
        <f>('Ratios Calculated fix'!AI131-'Ratios Calculated fix'!AI$428)/('Ratios Calculated fix'!AI$429-'Ratios Calculated fix'!AI$428)</f>
        <v>0.5362066098868653</v>
      </c>
      <c r="AJ131" s="22">
        <f>('Ratios Calculated fix'!AJ131-'Ratios Calculated fix'!AJ$428)/('Ratios Calculated fix'!AJ$429-'Ratios Calculated fix'!AJ$428)</f>
        <v>0.18706355882896858</v>
      </c>
      <c r="AK131" s="22" t="e">
        <f>('Ratios Calculated fix'!AK131-'Ratios Calculated fix'!AK$428)/('Ratios Calculated fix'!AK$429-'Ratios Calculated fix'!AK$428)</f>
        <v>#DIV/0!</v>
      </c>
      <c r="AL131" s="22" t="e">
        <f>('Ratios Calculated fix'!AL131-'Ratios Calculated fix'!AL$428)/('Ratios Calculated fix'!AL$429-'Ratios Calculated fix'!AL$428)</f>
        <v>#DIV/0!</v>
      </c>
      <c r="AM131" s="22">
        <f>('Ratios Calculated fix'!AM131-'Ratios Calculated fix'!AM$428)/('Ratios Calculated fix'!AM$429-'Ratios Calculated fix'!AM$428)</f>
        <v>0.71143167871006918</v>
      </c>
      <c r="AN131" s="22">
        <f>('Ratios Calculated fix'!AN131-'Ratios Calculated fix'!AN$428)/('Ratios Calculated fix'!AN$429-'Ratios Calculated fix'!AN$428)</f>
        <v>0.80662303146613312</v>
      </c>
      <c r="AO131" s="22">
        <f>('Ratios Calculated fix'!AO131-'Ratios Calculated fix'!AO$428)/('Ratios Calculated fix'!AO$429-'Ratios Calculated fix'!AO$428)</f>
        <v>0.14370983249740393</v>
      </c>
      <c r="AP131" s="22">
        <f>('Ratios Calculated fix'!AP131-'Ratios Calculated fix'!AP$428)/('Ratios Calculated fix'!AP$429-'Ratios Calculated fix'!AP$428)</f>
        <v>0.36726621632154116</v>
      </c>
      <c r="AQ131" s="22">
        <f>('Ratios Calculated fix'!AQ131-'Ratios Calculated fix'!AQ$428)/('Ratios Calculated fix'!AQ$429-'Ratios Calculated fix'!AQ$428)</f>
        <v>0.65823110966897602</v>
      </c>
      <c r="AR131" s="22">
        <f>('Ratios Calculated fix'!AR131-'Ratios Calculated fix'!AR$428)/('Ratios Calculated fix'!AR$429-'Ratios Calculated fix'!AR$428)</f>
        <v>0.35149458971300629</v>
      </c>
      <c r="AS131" s="22">
        <f>('Ratios Calculated fix'!AS131-'Ratios Calculated fix'!AS$428)/('Ratios Calculated fix'!AS$429-'Ratios Calculated fix'!AS$428)</f>
        <v>0.34848186553508265</v>
      </c>
      <c r="AT131" s="22">
        <f>('Ratios Calculated fix'!AT131-'Ratios Calculated fix'!AT$428)/('Ratios Calculated fix'!AT$429-'Ratios Calculated fix'!AT$428)</f>
        <v>0.45219868157556964</v>
      </c>
      <c r="AU131" s="22">
        <f>('Ratios Calculated fix'!AU131-'Ratios Calculated fix'!AU$428)/('Ratios Calculated fix'!AU$429-'Ratios Calculated fix'!AU$428)</f>
        <v>0.29034128762278016</v>
      </c>
      <c r="AV131" s="22" t="e">
        <f>('Ratios Calculated fix'!AV131-'Ratios Calculated fix'!AV$428)/('Ratios Calculated fix'!AV$429-'Ratios Calculated fix'!AV$428)</f>
        <v>#DIV/0!</v>
      </c>
      <c r="AW131" s="22" t="e">
        <f>('Ratios Calculated fix'!AW131-'Ratios Calculated fix'!AW$428)/('Ratios Calculated fix'!AW$429-'Ratios Calculated fix'!AW$428)</f>
        <v>#DIV/0!</v>
      </c>
      <c r="AX131" s="22" t="e">
        <f>('Ratios Calculated fix'!AX131-'Ratios Calculated fix'!AX$428)/('Ratios Calculated fix'!AX$429-'Ratios Calculated fix'!AX$428)</f>
        <v>#DIV/0!</v>
      </c>
      <c r="AY131" s="22">
        <f>('Ratios Calculated fix'!AY131-'Ratios Calculated fix'!AY$428)/('Ratios Calculated fix'!AY$429-'Ratios Calculated fix'!AY$428)</f>
        <v>0.74677530750752175</v>
      </c>
      <c r="AZ131" s="22">
        <f>('Ratios Calculated fix'!AZ131-'Ratios Calculated fix'!AZ$428)/('Ratios Calculated fix'!AZ$429-'Ratios Calculated fix'!AZ$428)</f>
        <v>0.77042143226946103</v>
      </c>
      <c r="BA131" s="22">
        <f>('Ratios Calculated fix'!BA131-'Ratios Calculated fix'!BA$428)/('Ratios Calculated fix'!BA$429-'Ratios Calculated fix'!BA$428)</f>
        <v>0.22219962681673919</v>
      </c>
      <c r="BB131" s="22" t="e">
        <f>('Ratios Calculated fix'!BB131-'Ratios Calculated fix'!BB$428)/('Ratios Calculated fix'!BB$429-'Ratios Calculated fix'!BB$428)</f>
        <v>#DIV/0!</v>
      </c>
      <c r="BC131" s="22">
        <f>('Ratios Calculated fix'!BC131-'Ratios Calculated fix'!BC$428)/('Ratios Calculated fix'!BC$429-'Ratios Calculated fix'!BC$428)</f>
        <v>0.18376059570160061</v>
      </c>
    </row>
    <row r="132" spans="1:55" x14ac:dyDescent="0.2">
      <c r="A132" s="3" t="s">
        <v>331</v>
      </c>
      <c r="B132" s="3" t="s">
        <v>332</v>
      </c>
      <c r="C132" s="3" t="s">
        <v>52</v>
      </c>
      <c r="D132" s="3">
        <v>378121</v>
      </c>
      <c r="E132" s="3" t="s">
        <v>16</v>
      </c>
      <c r="F132" s="3">
        <v>2019</v>
      </c>
      <c r="G132" s="3" t="s">
        <v>17</v>
      </c>
      <c r="H132" s="4">
        <v>43830</v>
      </c>
      <c r="I132" s="4">
        <v>43881</v>
      </c>
      <c r="J132" s="4">
        <v>43881</v>
      </c>
      <c r="K132" s="5">
        <v>331000000</v>
      </c>
      <c r="L132" s="5">
        <v>332200000</v>
      </c>
      <c r="M132" s="3" t="s">
        <v>333</v>
      </c>
      <c r="N132" s="21">
        <f>('Ratios Calculated fix'!N132-'Ratios Calculated fix'!N$428)/('Ratios Calculated fix'!N$429-'Ratios Calculated fix'!N$428)</f>
        <v>2.4575426656818299E-2</v>
      </c>
      <c r="O132" s="22">
        <f>('Ratios Calculated fix'!O132-'Ratios Calculated fix'!O$428)/('Ratios Calculated fix'!O$429-'Ratios Calculated fix'!O$428)</f>
        <v>2.4575426656818299E-2</v>
      </c>
      <c r="P132" s="22">
        <f>('Ratios Calculated fix'!P132-'Ratios Calculated fix'!P$428)/('Ratios Calculated fix'!P$429-'Ratios Calculated fix'!P$428)</f>
        <v>1.6111564194117231E-2</v>
      </c>
      <c r="Q132" s="22">
        <f>('Ratios Calculated fix'!Q132-'Ratios Calculated fix'!Q$428)/('Ratios Calculated fix'!Q$429-'Ratios Calculated fix'!Q$428)</f>
        <v>0.8712736446318573</v>
      </c>
      <c r="R132" s="22">
        <f>('Ratios Calculated fix'!R132-'Ratios Calculated fix'!R$428)/('Ratios Calculated fix'!R$429-'Ratios Calculated fix'!R$428)</f>
        <v>0.11551794157924825</v>
      </c>
      <c r="S132" s="22">
        <f>('Ratios Calculated fix'!S132-'Ratios Calculated fix'!S$428)/('Ratios Calculated fix'!S$429-'Ratios Calculated fix'!S$428)</f>
        <v>4.6843377135668239E-2</v>
      </c>
      <c r="T132" s="22">
        <f>('Ratios Calculated fix'!T132-'Ratios Calculated fix'!T$428)/('Ratios Calculated fix'!T$429-'Ratios Calculated fix'!T$428)</f>
        <v>0.10829688246690926</v>
      </c>
      <c r="U132" s="22">
        <f>('Ratios Calculated fix'!U132-'Ratios Calculated fix'!U$428)/('Ratios Calculated fix'!U$429-'Ratios Calculated fix'!U$428)</f>
        <v>0.81154921196724472</v>
      </c>
      <c r="V132" s="22">
        <f>('Ratios Calculated fix'!V132-'Ratios Calculated fix'!V$428)/('Ratios Calculated fix'!V$429-'Ratios Calculated fix'!V$428)</f>
        <v>0.71065442783019306</v>
      </c>
      <c r="W132" s="22">
        <f>('Ratios Calculated fix'!W132-'Ratios Calculated fix'!W$428)/('Ratios Calculated fix'!W$429-'Ratios Calculated fix'!W$428)</f>
        <v>0.82403303048684662</v>
      </c>
      <c r="X132" s="22">
        <f>('Ratios Calculated fix'!X132-'Ratios Calculated fix'!X$428)/('Ratios Calculated fix'!X$429-'Ratios Calculated fix'!X$428)</f>
        <v>6.0760616512235646E-2</v>
      </c>
      <c r="Y132" s="22">
        <f>('Ratios Calculated fix'!Y132-'Ratios Calculated fix'!Y$428)/('Ratios Calculated fix'!Y$429-'Ratios Calculated fix'!Y$428)</f>
        <v>0.44319106366860139</v>
      </c>
      <c r="Z132" s="22">
        <f>('Ratios Calculated fix'!Z132-'Ratios Calculated fix'!Z$428)/('Ratios Calculated fix'!Z$429-'Ratios Calculated fix'!Z$428)</f>
        <v>0.93923938348776426</v>
      </c>
      <c r="AA132" s="22">
        <f>('Ratios Calculated fix'!AA132-'Ratios Calculated fix'!AA$428)/('Ratios Calculated fix'!AA$429-'Ratios Calculated fix'!AA$428)</f>
        <v>1.2318874940592434E-2</v>
      </c>
      <c r="AB132" s="22">
        <f>('Ratios Calculated fix'!AB132-'Ratios Calculated fix'!AB$428)/('Ratios Calculated fix'!AB$429-'Ratios Calculated fix'!AB$428)</f>
        <v>0.83066711071542809</v>
      </c>
      <c r="AC132" s="22">
        <f>('Ratios Calculated fix'!AC132-'Ratios Calculated fix'!AC$428)/('Ratios Calculated fix'!AC$429-'Ratios Calculated fix'!AC$428)</f>
        <v>0.78443192242786852</v>
      </c>
      <c r="AD132" s="22">
        <f>('Ratios Calculated fix'!AD132-'Ratios Calculated fix'!AD$428)/('Ratios Calculated fix'!AD$429-'Ratios Calculated fix'!AD$428)</f>
        <v>0.43916956019950026</v>
      </c>
      <c r="AE132" s="22">
        <f>('Ratios Calculated fix'!AE132-'Ratios Calculated fix'!AE$428)/('Ratios Calculated fix'!AE$429-'Ratios Calculated fix'!AE$428)</f>
        <v>0.40176753007033666</v>
      </c>
      <c r="AF132" s="22">
        <f>('Ratios Calculated fix'!AF132-'Ratios Calculated fix'!AF$428)/('Ratios Calculated fix'!AF$429-'Ratios Calculated fix'!AF$428)</f>
        <v>0.35460631744669568</v>
      </c>
      <c r="AG132" s="22" t="e">
        <f>('Ratios Calculated fix'!AG132-'Ratios Calculated fix'!AG$428)/('Ratios Calculated fix'!AG$429-'Ratios Calculated fix'!AG$428)</f>
        <v>#DIV/0!</v>
      </c>
      <c r="AH132" s="22" t="e">
        <f>('Ratios Calculated fix'!AH132-'Ratios Calculated fix'!AH$428)/('Ratios Calculated fix'!AH$429-'Ratios Calculated fix'!AH$428)</f>
        <v>#DIV/0!</v>
      </c>
      <c r="AI132" s="22">
        <f>('Ratios Calculated fix'!AI132-'Ratios Calculated fix'!AI$428)/('Ratios Calculated fix'!AI$429-'Ratios Calculated fix'!AI$428)</f>
        <v>0.56259774374811233</v>
      </c>
      <c r="AJ132" s="22">
        <f>('Ratios Calculated fix'!AJ132-'Ratios Calculated fix'!AJ$428)/('Ratios Calculated fix'!AJ$429-'Ratios Calculated fix'!AJ$428)</f>
        <v>0.15810413065457044</v>
      </c>
      <c r="AK132" s="22" t="e">
        <f>('Ratios Calculated fix'!AK132-'Ratios Calculated fix'!AK$428)/('Ratios Calculated fix'!AK$429-'Ratios Calculated fix'!AK$428)</f>
        <v>#DIV/0!</v>
      </c>
      <c r="AL132" s="22" t="e">
        <f>('Ratios Calculated fix'!AL132-'Ratios Calculated fix'!AL$428)/('Ratios Calculated fix'!AL$429-'Ratios Calculated fix'!AL$428)</f>
        <v>#DIV/0!</v>
      </c>
      <c r="AM132" s="22">
        <f>('Ratios Calculated fix'!AM132-'Ratios Calculated fix'!AM$428)/('Ratios Calculated fix'!AM$429-'Ratios Calculated fix'!AM$428)</f>
        <v>0.70866425834074853</v>
      </c>
      <c r="AN132" s="22">
        <f>('Ratios Calculated fix'!AN132-'Ratios Calculated fix'!AN$428)/('Ratios Calculated fix'!AN$429-'Ratios Calculated fix'!AN$428)</f>
        <v>0.80451540345702577</v>
      </c>
      <c r="AO132" s="22">
        <f>('Ratios Calculated fix'!AO132-'Ratios Calculated fix'!AO$428)/('Ratios Calculated fix'!AO$429-'Ratios Calculated fix'!AO$428)</f>
        <v>3.3579739955580397E-2</v>
      </c>
      <c r="AP132" s="22">
        <f>('Ratios Calculated fix'!AP132-'Ratios Calculated fix'!AP$428)/('Ratios Calculated fix'!AP$429-'Ratios Calculated fix'!AP$428)</f>
        <v>0.35557963305788154</v>
      </c>
      <c r="AQ132" s="22">
        <f>('Ratios Calculated fix'!AQ132-'Ratios Calculated fix'!AQ$428)/('Ratios Calculated fix'!AQ$429-'Ratios Calculated fix'!AQ$428)</f>
        <v>0.59515712888210714</v>
      </c>
      <c r="AR132" s="22">
        <f>('Ratios Calculated fix'!AR132-'Ratios Calculated fix'!AR$428)/('Ratios Calculated fix'!AR$429-'Ratios Calculated fix'!AR$428)</f>
        <v>0.45128312376520219</v>
      </c>
      <c r="AS132" s="22">
        <f>('Ratios Calculated fix'!AS132-'Ratios Calculated fix'!AS$428)/('Ratios Calculated fix'!AS$429-'Ratios Calculated fix'!AS$428)</f>
        <v>0.40017054136189273</v>
      </c>
      <c r="AT132" s="22">
        <f>('Ratios Calculated fix'!AT132-'Ratios Calculated fix'!AT$428)/('Ratios Calculated fix'!AT$429-'Ratios Calculated fix'!AT$428)</f>
        <v>0.33524228855457366</v>
      </c>
      <c r="AU132" s="22">
        <f>('Ratios Calculated fix'!AU132-'Ratios Calculated fix'!AU$428)/('Ratios Calculated fix'!AU$429-'Ratios Calculated fix'!AU$428)</f>
        <v>0.2363250669864915</v>
      </c>
      <c r="AV132" s="22" t="e">
        <f>('Ratios Calculated fix'!AV132-'Ratios Calculated fix'!AV$428)/('Ratios Calculated fix'!AV$429-'Ratios Calculated fix'!AV$428)</f>
        <v>#DIV/0!</v>
      </c>
      <c r="AW132" s="22" t="e">
        <f>('Ratios Calculated fix'!AW132-'Ratios Calculated fix'!AW$428)/('Ratios Calculated fix'!AW$429-'Ratios Calculated fix'!AW$428)</f>
        <v>#DIV/0!</v>
      </c>
      <c r="AX132" s="22" t="e">
        <f>('Ratios Calculated fix'!AX132-'Ratios Calculated fix'!AX$428)/('Ratios Calculated fix'!AX$429-'Ratios Calculated fix'!AX$428)</f>
        <v>#DIV/0!</v>
      </c>
      <c r="AY132" s="22">
        <f>('Ratios Calculated fix'!AY132-'Ratios Calculated fix'!AY$428)/('Ratios Calculated fix'!AY$429-'Ratios Calculated fix'!AY$428)</f>
        <v>0.74840760725707722</v>
      </c>
      <c r="AZ132" s="22">
        <f>('Ratios Calculated fix'!AZ132-'Ratios Calculated fix'!AZ$428)/('Ratios Calculated fix'!AZ$429-'Ratios Calculated fix'!AZ$428)</f>
        <v>0.77217507147651787</v>
      </c>
      <c r="BA132" s="22">
        <f>('Ratios Calculated fix'!BA132-'Ratios Calculated fix'!BA$428)/('Ratios Calculated fix'!BA$429-'Ratios Calculated fix'!BA$428)</f>
        <v>0.22056279843946905</v>
      </c>
      <c r="BB132" s="22" t="e">
        <f>('Ratios Calculated fix'!BB132-'Ratios Calculated fix'!BB$428)/('Ratios Calculated fix'!BB$429-'Ratios Calculated fix'!BB$428)</f>
        <v>#DIV/0!</v>
      </c>
      <c r="BC132" s="22">
        <f>('Ratios Calculated fix'!BC132-'Ratios Calculated fix'!BC$428)/('Ratios Calculated fix'!BC$429-'Ratios Calculated fix'!BC$428)</f>
        <v>0.113465046165247</v>
      </c>
    </row>
    <row r="133" spans="1:55" x14ac:dyDescent="0.2">
      <c r="A133" s="3" t="s">
        <v>454</v>
      </c>
      <c r="B133" s="3" t="s">
        <v>455</v>
      </c>
      <c r="C133" s="3" t="s">
        <v>15</v>
      </c>
      <c r="D133" s="3">
        <v>378137</v>
      </c>
      <c r="E133" s="3" t="s">
        <v>16</v>
      </c>
      <c r="F133" s="3">
        <v>2019</v>
      </c>
      <c r="G133" s="3" t="s">
        <v>17</v>
      </c>
      <c r="H133" s="4">
        <v>43830</v>
      </c>
      <c r="I133" s="4">
        <v>43881</v>
      </c>
      <c r="J133" s="4">
        <v>43881</v>
      </c>
      <c r="K133" s="5">
        <v>121100000</v>
      </c>
      <c r="L133" s="5">
        <v>122100000</v>
      </c>
      <c r="M133" s="3" t="s">
        <v>456</v>
      </c>
      <c r="N133" s="21">
        <f>('Ratios Calculated fix'!N133-'Ratios Calculated fix'!N$428)/('Ratios Calculated fix'!N$429-'Ratios Calculated fix'!N$428)</f>
        <v>3.2268707210112144E-2</v>
      </c>
      <c r="O133" s="22">
        <f>('Ratios Calculated fix'!O133-'Ratios Calculated fix'!O$428)/('Ratios Calculated fix'!O$429-'Ratios Calculated fix'!O$428)</f>
        <v>3.2268707210112144E-2</v>
      </c>
      <c r="P133" s="22">
        <f>('Ratios Calculated fix'!P133-'Ratios Calculated fix'!P$428)/('Ratios Calculated fix'!P$429-'Ratios Calculated fix'!P$428)</f>
        <v>3.0488068129784086E-2</v>
      </c>
      <c r="Q133" s="22">
        <f>('Ratios Calculated fix'!Q133-'Ratios Calculated fix'!Q$428)/('Ratios Calculated fix'!Q$429-'Ratios Calculated fix'!Q$428)</f>
        <v>0.87097816049302057</v>
      </c>
      <c r="R133" s="22">
        <f>('Ratios Calculated fix'!R133-'Ratios Calculated fix'!R$428)/('Ratios Calculated fix'!R$429-'Ratios Calculated fix'!R$428)</f>
        <v>0.14366611198307541</v>
      </c>
      <c r="S133" s="22">
        <f>('Ratios Calculated fix'!S133-'Ratios Calculated fix'!S$428)/('Ratios Calculated fix'!S$429-'Ratios Calculated fix'!S$428)</f>
        <v>7.3746116151913316E-4</v>
      </c>
      <c r="T133" s="22">
        <f>('Ratios Calculated fix'!T133-'Ratios Calculated fix'!T$428)/('Ratios Calculated fix'!T$429-'Ratios Calculated fix'!T$428)</f>
        <v>0.14506440419901334</v>
      </c>
      <c r="U133" s="22">
        <f>('Ratios Calculated fix'!U133-'Ratios Calculated fix'!U$428)/('Ratios Calculated fix'!U$429-'Ratios Calculated fix'!U$428)</f>
        <v>0.81230533142815098</v>
      </c>
      <c r="V133" s="22">
        <f>('Ratios Calculated fix'!V133-'Ratios Calculated fix'!V$428)/('Ratios Calculated fix'!V$429-'Ratios Calculated fix'!V$428)</f>
        <v>0.708369482097715</v>
      </c>
      <c r="W133" s="22">
        <f>('Ratios Calculated fix'!W133-'Ratios Calculated fix'!W$428)/('Ratios Calculated fix'!W$429-'Ratios Calculated fix'!W$428)</f>
        <v>0.82525543577925653</v>
      </c>
      <c r="X133" s="22">
        <f>('Ratios Calculated fix'!X133-'Ratios Calculated fix'!X$428)/('Ratios Calculated fix'!X$429-'Ratios Calculated fix'!X$428)</f>
        <v>0.12968214920194387</v>
      </c>
      <c r="Y133" s="22">
        <f>('Ratios Calculated fix'!Y133-'Ratios Calculated fix'!Y$428)/('Ratios Calculated fix'!Y$429-'Ratios Calculated fix'!Y$428)</f>
        <v>0.55394637896260579</v>
      </c>
      <c r="Z133" s="22">
        <f>('Ratios Calculated fix'!Z133-'Ratios Calculated fix'!Z$428)/('Ratios Calculated fix'!Z$429-'Ratios Calculated fix'!Z$428)</f>
        <v>0.87031785079805624</v>
      </c>
      <c r="AA133" s="22">
        <f>('Ratios Calculated fix'!AA133-'Ratios Calculated fix'!AA$428)/('Ratios Calculated fix'!AA$429-'Ratios Calculated fix'!AA$428)</f>
        <v>0.87385561090469444</v>
      </c>
      <c r="AB133" s="22">
        <f>('Ratios Calculated fix'!AB133-'Ratios Calculated fix'!AB$428)/('Ratios Calculated fix'!AB$429-'Ratios Calculated fix'!AB$428)</f>
        <v>0.8360491577286483</v>
      </c>
      <c r="AC133" s="22">
        <f>('Ratios Calculated fix'!AC133-'Ratios Calculated fix'!AC$428)/('Ratios Calculated fix'!AC$429-'Ratios Calculated fix'!AC$428)</f>
        <v>0.55339248681855513</v>
      </c>
      <c r="AD133" s="22">
        <f>('Ratios Calculated fix'!AD133-'Ratios Calculated fix'!AD$428)/('Ratios Calculated fix'!AD$429-'Ratios Calculated fix'!AD$428)</f>
        <v>8.3886389780003484E-2</v>
      </c>
      <c r="AE133" s="22">
        <f>('Ratios Calculated fix'!AE133-'Ratios Calculated fix'!AE$428)/('Ratios Calculated fix'!AE$429-'Ratios Calculated fix'!AE$428)</f>
        <v>4.3213713825188377E-2</v>
      </c>
      <c r="AF133" s="22">
        <f>('Ratios Calculated fix'!AF133-'Ratios Calculated fix'!AF$428)/('Ratios Calculated fix'!AF$429-'Ratios Calculated fix'!AF$428)</f>
        <v>0.25990189200877289</v>
      </c>
      <c r="AG133" s="22" t="e">
        <f>('Ratios Calculated fix'!AG133-'Ratios Calculated fix'!AG$428)/('Ratios Calculated fix'!AG$429-'Ratios Calculated fix'!AG$428)</f>
        <v>#DIV/0!</v>
      </c>
      <c r="AH133" s="22" t="e">
        <f>('Ratios Calculated fix'!AH133-'Ratios Calculated fix'!AH$428)/('Ratios Calculated fix'!AH$429-'Ratios Calculated fix'!AH$428)</f>
        <v>#DIV/0!</v>
      </c>
      <c r="AI133" s="22">
        <f>('Ratios Calculated fix'!AI133-'Ratios Calculated fix'!AI$428)/('Ratios Calculated fix'!AI$429-'Ratios Calculated fix'!AI$428)</f>
        <v>0.61031250949809435</v>
      </c>
      <c r="AJ133" s="22">
        <f>('Ratios Calculated fix'!AJ133-'Ratios Calculated fix'!AJ$428)/('Ratios Calculated fix'!AJ$429-'Ratios Calculated fix'!AJ$428)</f>
        <v>0.11211797292270068</v>
      </c>
      <c r="AK133" s="22" t="e">
        <f>('Ratios Calculated fix'!AK133-'Ratios Calculated fix'!AK$428)/('Ratios Calculated fix'!AK$429-'Ratios Calculated fix'!AK$428)</f>
        <v>#DIV/0!</v>
      </c>
      <c r="AL133" s="22" t="e">
        <f>('Ratios Calculated fix'!AL133-'Ratios Calculated fix'!AL$428)/('Ratios Calculated fix'!AL$429-'Ratios Calculated fix'!AL$428)</f>
        <v>#DIV/0!</v>
      </c>
      <c r="AM133" s="22">
        <f>('Ratios Calculated fix'!AM133-'Ratios Calculated fix'!AM$428)/('Ratios Calculated fix'!AM$429-'Ratios Calculated fix'!AM$428)</f>
        <v>0.70270861981881494</v>
      </c>
      <c r="AN133" s="22">
        <f>('Ratios Calculated fix'!AN133-'Ratios Calculated fix'!AN$428)/('Ratios Calculated fix'!AN$429-'Ratios Calculated fix'!AN$428)</f>
        <v>0.80585485677989177</v>
      </c>
      <c r="AO133" s="22">
        <f>('Ratios Calculated fix'!AO133-'Ratios Calculated fix'!AO$428)/('Ratios Calculated fix'!AO$429-'Ratios Calculated fix'!AO$428)</f>
        <v>8.3801231808113719E-2</v>
      </c>
      <c r="AP133" s="22">
        <f>('Ratios Calculated fix'!AP133-'Ratios Calculated fix'!AP$428)/('Ratios Calculated fix'!AP$429-'Ratios Calculated fix'!AP$428)</f>
        <v>0.34482764675670502</v>
      </c>
      <c r="AQ133" s="22">
        <f>('Ratios Calculated fix'!AQ133-'Ratios Calculated fix'!AQ$428)/('Ratios Calculated fix'!AQ$429-'Ratios Calculated fix'!AQ$428)</f>
        <v>0.50521253832182311</v>
      </c>
      <c r="AR133" s="22">
        <f>('Ratios Calculated fix'!AR133-'Ratios Calculated fix'!AR$428)/('Ratios Calculated fix'!AR$429-'Ratios Calculated fix'!AR$428)</f>
        <v>0.26762126717843704</v>
      </c>
      <c r="AS133" s="22">
        <f>('Ratios Calculated fix'!AS133-'Ratios Calculated fix'!AS$428)/('Ratios Calculated fix'!AS$429-'Ratios Calculated fix'!AS$428)</f>
        <v>0.42969556147826843</v>
      </c>
      <c r="AT133" s="22">
        <f>('Ratios Calculated fix'!AT133-'Ratios Calculated fix'!AT$428)/('Ratios Calculated fix'!AT$429-'Ratios Calculated fix'!AT$428)</f>
        <v>0.30835025639433994</v>
      </c>
      <c r="AU133" s="22">
        <f>('Ratios Calculated fix'!AU133-'Ratios Calculated fix'!AU$428)/('Ratios Calculated fix'!AU$429-'Ratios Calculated fix'!AU$428)</f>
        <v>0.21432431035619795</v>
      </c>
      <c r="AV133" s="22" t="e">
        <f>('Ratios Calculated fix'!AV133-'Ratios Calculated fix'!AV$428)/('Ratios Calculated fix'!AV$429-'Ratios Calculated fix'!AV$428)</f>
        <v>#DIV/0!</v>
      </c>
      <c r="AW133" s="22" t="e">
        <f>('Ratios Calculated fix'!AW133-'Ratios Calculated fix'!AW$428)/('Ratios Calculated fix'!AW$429-'Ratios Calculated fix'!AW$428)</f>
        <v>#DIV/0!</v>
      </c>
      <c r="AX133" s="22" t="e">
        <f>('Ratios Calculated fix'!AX133-'Ratios Calculated fix'!AX$428)/('Ratios Calculated fix'!AX$429-'Ratios Calculated fix'!AX$428)</f>
        <v>#DIV/0!</v>
      </c>
      <c r="AY133" s="22">
        <f>('Ratios Calculated fix'!AY133-'Ratios Calculated fix'!AY$428)/('Ratios Calculated fix'!AY$429-'Ratios Calculated fix'!AY$428)</f>
        <v>0</v>
      </c>
      <c r="AZ133" s="22">
        <f>('Ratios Calculated fix'!AZ133-'Ratios Calculated fix'!AZ$428)/('Ratios Calculated fix'!AZ$429-'Ratios Calculated fix'!AZ$428)</f>
        <v>0</v>
      </c>
      <c r="BA133" s="22">
        <f>('Ratios Calculated fix'!BA133-'Ratios Calculated fix'!BA$428)/('Ratios Calculated fix'!BA$429-'Ratios Calculated fix'!BA$428)</f>
        <v>0.22243026124036586</v>
      </c>
      <c r="BB133" s="22" t="e">
        <f>('Ratios Calculated fix'!BB133-'Ratios Calculated fix'!BB$428)/('Ratios Calculated fix'!BB$429-'Ratios Calculated fix'!BB$428)</f>
        <v>#DIV/0!</v>
      </c>
      <c r="BC133" s="22">
        <f>('Ratios Calculated fix'!BC133-'Ratios Calculated fix'!BC$428)/('Ratios Calculated fix'!BC$429-'Ratios Calculated fix'!BC$428)</f>
        <v>2.0064760123467119E-2</v>
      </c>
    </row>
    <row r="134" spans="1:55" x14ac:dyDescent="0.2">
      <c r="A134" s="3" t="s">
        <v>436</v>
      </c>
      <c r="B134" s="3" t="s">
        <v>437</v>
      </c>
      <c r="C134" s="3" t="s">
        <v>52</v>
      </c>
      <c r="D134" s="3">
        <v>378134</v>
      </c>
      <c r="E134" s="3" t="s">
        <v>16</v>
      </c>
      <c r="F134" s="3">
        <v>2019</v>
      </c>
      <c r="G134" s="3" t="s">
        <v>17</v>
      </c>
      <c r="H134" s="4">
        <v>43830</v>
      </c>
      <c r="I134" s="4">
        <v>43888</v>
      </c>
      <c r="J134" s="4">
        <v>43888</v>
      </c>
      <c r="K134" s="5">
        <v>361000000</v>
      </c>
      <c r="L134" s="5">
        <v>361000000</v>
      </c>
      <c r="M134" s="3" t="s">
        <v>438</v>
      </c>
      <c r="N134" s="21">
        <f>('Ratios Calculated fix'!N134-'Ratios Calculated fix'!N$428)/('Ratios Calculated fix'!N$429-'Ratios Calculated fix'!N$428)</f>
        <v>2.3298304665953402E-2</v>
      </c>
      <c r="O134" s="22">
        <f>('Ratios Calculated fix'!O134-'Ratios Calculated fix'!O$428)/('Ratios Calculated fix'!O$429-'Ratios Calculated fix'!O$428)</f>
        <v>2.0887940925668067E-2</v>
      </c>
      <c r="P134" s="22">
        <f>('Ratios Calculated fix'!P134-'Ratios Calculated fix'!P$428)/('Ratios Calculated fix'!P$429-'Ratios Calculated fix'!P$428)</f>
        <v>1.2712940912669752E-3</v>
      </c>
      <c r="Q134" s="22">
        <f>('Ratios Calculated fix'!Q134-'Ratios Calculated fix'!Q$428)/('Ratios Calculated fix'!Q$429-'Ratios Calculated fix'!Q$428)</f>
        <v>0.87291849506728059</v>
      </c>
      <c r="R134" s="22">
        <f>('Ratios Calculated fix'!R134-'Ratios Calculated fix'!R$428)/('Ratios Calculated fix'!R$429-'Ratios Calculated fix'!R$428)</f>
        <v>9.8573852583035679E-2</v>
      </c>
      <c r="S134" s="22">
        <f>('Ratios Calculated fix'!S134-'Ratios Calculated fix'!S$428)/('Ratios Calculated fix'!S$429-'Ratios Calculated fix'!S$428)</f>
        <v>3.007114368733604E-2</v>
      </c>
      <c r="T134" s="22">
        <f>('Ratios Calculated fix'!T134-'Ratios Calculated fix'!T$428)/('Ratios Calculated fix'!T$429-'Ratios Calculated fix'!T$428)</f>
        <v>9.4198552599437019E-2</v>
      </c>
      <c r="U134" s="22">
        <f>('Ratios Calculated fix'!U134-'Ratios Calculated fix'!U$428)/('Ratios Calculated fix'!U$429-'Ratios Calculated fix'!U$428)</f>
        <v>0.81202944250468445</v>
      </c>
      <c r="V134" s="22">
        <f>('Ratios Calculated fix'!V134-'Ratios Calculated fix'!V$428)/('Ratios Calculated fix'!V$429-'Ratios Calculated fix'!V$428)</f>
        <v>0.71027493916574558</v>
      </c>
      <c r="W134" s="22">
        <f>('Ratios Calculated fix'!W134-'Ratios Calculated fix'!W$428)/('Ratios Calculated fix'!W$429-'Ratios Calculated fix'!W$428)</f>
        <v>0.82464406972230986</v>
      </c>
      <c r="X134" s="22">
        <f>('Ratios Calculated fix'!X134-'Ratios Calculated fix'!X$428)/('Ratios Calculated fix'!X$429-'Ratios Calculated fix'!X$428)</f>
        <v>4.490227065457908E-2</v>
      </c>
      <c r="Y134" s="22">
        <f>('Ratios Calculated fix'!Y134-'Ratios Calculated fix'!Y$428)/('Ratios Calculated fix'!Y$429-'Ratios Calculated fix'!Y$428)</f>
        <v>0.43061885982153364</v>
      </c>
      <c r="Z134" s="22">
        <f>('Ratios Calculated fix'!Z134-'Ratios Calculated fix'!Z$428)/('Ratios Calculated fix'!Z$429-'Ratios Calculated fix'!Z$428)</f>
        <v>0.95509772934542092</v>
      </c>
      <c r="AA134" s="22">
        <f>('Ratios Calculated fix'!AA134-'Ratios Calculated fix'!AA$428)/('Ratios Calculated fix'!AA$429-'Ratios Calculated fix'!AA$428)</f>
        <v>0</v>
      </c>
      <c r="AB134" s="22">
        <f>('Ratios Calculated fix'!AB134-'Ratios Calculated fix'!AB$428)/('Ratios Calculated fix'!AB$429-'Ratios Calculated fix'!AB$428)</f>
        <v>0.80892334729789328</v>
      </c>
      <c r="AC134" s="22">
        <f>('Ratios Calculated fix'!AC134-'Ratios Calculated fix'!AC$428)/('Ratios Calculated fix'!AC$429-'Ratios Calculated fix'!AC$428)</f>
        <v>0.58386603227781897</v>
      </c>
      <c r="AD134" s="22">
        <f>('Ratios Calculated fix'!AD134-'Ratios Calculated fix'!AD$428)/('Ratios Calculated fix'!AD$429-'Ratios Calculated fix'!AD$428)</f>
        <v>0.41086479345872695</v>
      </c>
      <c r="AE134" s="22">
        <f>('Ratios Calculated fix'!AE134-'Ratios Calculated fix'!AE$428)/('Ratios Calculated fix'!AE$429-'Ratios Calculated fix'!AE$428)</f>
        <v>0.36234784436250439</v>
      </c>
      <c r="AF134" s="22">
        <f>('Ratios Calculated fix'!AF134-'Ratios Calculated fix'!AF$428)/('Ratios Calculated fix'!AF$429-'Ratios Calculated fix'!AF$428)</f>
        <v>0.35339737410524497</v>
      </c>
      <c r="AG134" s="22" t="e">
        <f>('Ratios Calculated fix'!AG134-'Ratios Calculated fix'!AG$428)/('Ratios Calculated fix'!AG$429-'Ratios Calculated fix'!AG$428)</f>
        <v>#DIV/0!</v>
      </c>
      <c r="AH134" s="22" t="e">
        <f>('Ratios Calculated fix'!AH134-'Ratios Calculated fix'!AH$428)/('Ratios Calculated fix'!AH$429-'Ratios Calculated fix'!AH$428)</f>
        <v>#DIV/0!</v>
      </c>
      <c r="AI134" s="22">
        <f>('Ratios Calculated fix'!AI134-'Ratios Calculated fix'!AI$428)/('Ratios Calculated fix'!AI$429-'Ratios Calculated fix'!AI$428)</f>
        <v>0.10180205915195986</v>
      </c>
      <c r="AJ134" s="22">
        <f>('Ratios Calculated fix'!AJ134-'Ratios Calculated fix'!AJ$428)/('Ratios Calculated fix'!AJ$429-'Ratios Calculated fix'!AJ$428)</f>
        <v>6.2859291937217607E-2</v>
      </c>
      <c r="AK134" s="22" t="e">
        <f>('Ratios Calculated fix'!AK134-'Ratios Calculated fix'!AK$428)/('Ratios Calculated fix'!AK$429-'Ratios Calculated fix'!AK$428)</f>
        <v>#DIV/0!</v>
      </c>
      <c r="AL134" s="22" t="e">
        <f>('Ratios Calculated fix'!AL134-'Ratios Calculated fix'!AL$428)/('Ratios Calculated fix'!AL$429-'Ratios Calculated fix'!AL$428)</f>
        <v>#DIV/0!</v>
      </c>
      <c r="AM134" s="22">
        <f>('Ratios Calculated fix'!AM134-'Ratios Calculated fix'!AM$428)/('Ratios Calculated fix'!AM$429-'Ratios Calculated fix'!AM$428)</f>
        <v>0.70890486301275013</v>
      </c>
      <c r="AN134" s="22">
        <f>('Ratios Calculated fix'!AN134-'Ratios Calculated fix'!AN$428)/('Ratios Calculated fix'!AN$429-'Ratios Calculated fix'!AN$428)</f>
        <v>0.80473570871460431</v>
      </c>
      <c r="AO134" s="22">
        <f>('Ratios Calculated fix'!AO134-'Ratios Calculated fix'!AO$428)/('Ratios Calculated fix'!AO$429-'Ratios Calculated fix'!AO$428)</f>
        <v>2.8110378229419111E-2</v>
      </c>
      <c r="AP134" s="22">
        <f>('Ratios Calculated fix'!AP134-'Ratios Calculated fix'!AP$428)/('Ratios Calculated fix'!AP$429-'Ratios Calculated fix'!AP$428)</f>
        <v>0.35554857049550437</v>
      </c>
      <c r="AQ134" s="22">
        <f>('Ratios Calculated fix'!AQ134-'Ratios Calculated fix'!AQ$428)/('Ratios Calculated fix'!AQ$429-'Ratios Calculated fix'!AQ$428)</f>
        <v>0.59126788679780495</v>
      </c>
      <c r="AR134" s="22">
        <f>('Ratios Calculated fix'!AR134-'Ratios Calculated fix'!AR$428)/('Ratios Calculated fix'!AR$429-'Ratios Calculated fix'!AR$428)</f>
        <v>0.13614175389151281</v>
      </c>
      <c r="AS134" s="22">
        <f>('Ratios Calculated fix'!AS134-'Ratios Calculated fix'!AS$428)/('Ratios Calculated fix'!AS$429-'Ratios Calculated fix'!AS$428)</f>
        <v>0.49321096289155192</v>
      </c>
      <c r="AT134" s="22">
        <f>('Ratios Calculated fix'!AT134-'Ratios Calculated fix'!AT$428)/('Ratios Calculated fix'!AT$429-'Ratios Calculated fix'!AT$428)</f>
        <v>0.22457850254356959</v>
      </c>
      <c r="AU134" s="22">
        <f>('Ratios Calculated fix'!AU134-'Ratios Calculated fix'!AU$428)/('Ratios Calculated fix'!AU$429-'Ratios Calculated fix'!AU$428)</f>
        <v>0.14989229631960957</v>
      </c>
      <c r="AV134" s="22" t="e">
        <f>('Ratios Calculated fix'!AV134-'Ratios Calculated fix'!AV$428)/('Ratios Calculated fix'!AV$429-'Ratios Calculated fix'!AV$428)</f>
        <v>#DIV/0!</v>
      </c>
      <c r="AW134" s="22" t="e">
        <f>('Ratios Calculated fix'!AW134-'Ratios Calculated fix'!AW$428)/('Ratios Calculated fix'!AW$429-'Ratios Calculated fix'!AW$428)</f>
        <v>#DIV/0!</v>
      </c>
      <c r="AX134" s="22" t="e">
        <f>('Ratios Calculated fix'!AX134-'Ratios Calculated fix'!AX$428)/('Ratios Calculated fix'!AX$429-'Ratios Calculated fix'!AX$428)</f>
        <v>#DIV/0!</v>
      </c>
      <c r="AY134" s="22">
        <f>('Ratios Calculated fix'!AY134-'Ratios Calculated fix'!AY$428)/('Ratios Calculated fix'!AY$429-'Ratios Calculated fix'!AY$428)</f>
        <v>0.74861137898701258</v>
      </c>
      <c r="AZ134" s="22">
        <f>('Ratios Calculated fix'!AZ134-'Ratios Calculated fix'!AZ$428)/('Ratios Calculated fix'!AZ$429-'Ratios Calculated fix'!AZ$428)</f>
        <v>0.77264342288367127</v>
      </c>
      <c r="BA134" s="22">
        <f>('Ratios Calculated fix'!BA134-'Ratios Calculated fix'!BA$428)/('Ratios Calculated fix'!BA$429-'Ratios Calculated fix'!BA$428)</f>
        <v>0.21670333149440388</v>
      </c>
      <c r="BB134" s="22" t="e">
        <f>('Ratios Calculated fix'!BB134-'Ratios Calculated fix'!BB$428)/('Ratios Calculated fix'!BB$429-'Ratios Calculated fix'!BB$428)</f>
        <v>#DIV/0!</v>
      </c>
      <c r="BC134" s="22">
        <f>('Ratios Calculated fix'!BC134-'Ratios Calculated fix'!BC$428)/('Ratios Calculated fix'!BC$429-'Ratios Calculated fix'!BC$428)</f>
        <v>0.10062930167063545</v>
      </c>
    </row>
    <row r="135" spans="1:55" x14ac:dyDescent="0.2">
      <c r="A135" s="3" t="s">
        <v>466</v>
      </c>
      <c r="B135" s="3" t="s">
        <v>467</v>
      </c>
      <c r="C135" s="3" t="s">
        <v>91</v>
      </c>
      <c r="D135" s="3">
        <v>172930</v>
      </c>
      <c r="E135" s="3" t="s">
        <v>16</v>
      </c>
      <c r="F135" s="3">
        <v>2020</v>
      </c>
      <c r="G135" s="3" t="s">
        <v>17</v>
      </c>
      <c r="H135" s="4">
        <v>44012</v>
      </c>
      <c r="I135" s="4">
        <v>44071</v>
      </c>
      <c r="J135" s="4">
        <v>44071</v>
      </c>
      <c r="K135" s="5">
        <v>360600000</v>
      </c>
      <c r="L135" s="5">
        <v>372100000</v>
      </c>
      <c r="M135" s="3" t="s">
        <v>468</v>
      </c>
      <c r="N135" s="21">
        <f>('Ratios Calculated fix'!N135-'Ratios Calculated fix'!N$428)/('Ratios Calculated fix'!N$429-'Ratios Calculated fix'!N$428)</f>
        <v>6.2517208706873245E-2</v>
      </c>
      <c r="O135" s="22">
        <f>('Ratios Calculated fix'!O135-'Ratios Calculated fix'!O$428)/('Ratios Calculated fix'!O$429-'Ratios Calculated fix'!O$428)</f>
        <v>4.7955947416389748E-2</v>
      </c>
      <c r="P135" s="22">
        <f>('Ratios Calculated fix'!P135-'Ratios Calculated fix'!P$428)/('Ratios Calculated fix'!P$429-'Ratios Calculated fix'!P$428)</f>
        <v>0.10012509850354658</v>
      </c>
      <c r="Q135" s="22">
        <f>('Ratios Calculated fix'!Q135-'Ratios Calculated fix'!Q$428)/('Ratios Calculated fix'!Q$429-'Ratios Calculated fix'!Q$428)</f>
        <v>0.87348581336834652</v>
      </c>
      <c r="R135" s="22">
        <f>('Ratios Calculated fix'!R135-'Ratios Calculated fix'!R$428)/('Ratios Calculated fix'!R$429-'Ratios Calculated fix'!R$428)</f>
        <v>0.11591895001063536</v>
      </c>
      <c r="S135" s="22">
        <f>('Ratios Calculated fix'!S135-'Ratios Calculated fix'!S$428)/('Ratios Calculated fix'!S$429-'Ratios Calculated fix'!S$428)</f>
        <v>0.1293046248882514</v>
      </c>
      <c r="T135" s="22">
        <f>('Ratios Calculated fix'!T135-'Ratios Calculated fix'!T$428)/('Ratios Calculated fix'!T$429-'Ratios Calculated fix'!T$428)</f>
        <v>9.3822921825584271E-2</v>
      </c>
      <c r="U135" s="22">
        <f>('Ratios Calculated fix'!U135-'Ratios Calculated fix'!U$428)/('Ratios Calculated fix'!U$429-'Ratios Calculated fix'!U$428)</f>
        <v>0.81332026386571599</v>
      </c>
      <c r="V135" s="22">
        <f>('Ratios Calculated fix'!V135-'Ratios Calculated fix'!V$428)/('Ratios Calculated fix'!V$429-'Ratios Calculated fix'!V$428)</f>
        <v>0.71734567449029629</v>
      </c>
      <c r="W135" s="22">
        <f>('Ratios Calculated fix'!W135-'Ratios Calculated fix'!W$428)/('Ratios Calculated fix'!W$429-'Ratios Calculated fix'!W$428)</f>
        <v>0.82503829975106691</v>
      </c>
      <c r="X135" s="22">
        <f>('Ratios Calculated fix'!X135-'Ratios Calculated fix'!X$428)/('Ratios Calculated fix'!X$429-'Ratios Calculated fix'!X$428)</f>
        <v>0.43118998385344887</v>
      </c>
      <c r="Y135" s="22">
        <f>('Ratios Calculated fix'!Y135-'Ratios Calculated fix'!Y$428)/('Ratios Calculated fix'!Y$429-'Ratios Calculated fix'!Y$428)</f>
        <v>0.43681731317797617</v>
      </c>
      <c r="Z135" s="22">
        <f>('Ratios Calculated fix'!Z135-'Ratios Calculated fix'!Z$428)/('Ratios Calculated fix'!Z$429-'Ratios Calculated fix'!Z$428)</f>
        <v>0.56881001614655113</v>
      </c>
      <c r="AA135" s="22">
        <f>('Ratios Calculated fix'!AA135-'Ratios Calculated fix'!AA$428)/('Ratios Calculated fix'!AA$429-'Ratios Calculated fix'!AA$428)</f>
        <v>0.12639714693723936</v>
      </c>
      <c r="AB135" s="22">
        <f>('Ratios Calculated fix'!AB135-'Ratios Calculated fix'!AB$428)/('Ratios Calculated fix'!AB$429-'Ratios Calculated fix'!AB$428)</f>
        <v>0.80359452760791328</v>
      </c>
      <c r="AC135" s="22">
        <f>('Ratios Calculated fix'!AC135-'Ratios Calculated fix'!AC$428)/('Ratios Calculated fix'!AC$429-'Ratios Calculated fix'!AC$428)</f>
        <v>0.7441848711575838</v>
      </c>
      <c r="AD135" s="22">
        <f>('Ratios Calculated fix'!AD135-'Ratios Calculated fix'!AD$428)/('Ratios Calculated fix'!AD$429-'Ratios Calculated fix'!AD$428)</f>
        <v>0.23549628213510959</v>
      </c>
      <c r="AE135" s="22">
        <f>('Ratios Calculated fix'!AE135-'Ratios Calculated fix'!AE$428)/('Ratios Calculated fix'!AE$429-'Ratios Calculated fix'!AE$428)</f>
        <v>0.32556113052182012</v>
      </c>
      <c r="AF135" s="22">
        <f>('Ratios Calculated fix'!AF135-'Ratios Calculated fix'!AF$428)/('Ratios Calculated fix'!AF$429-'Ratios Calculated fix'!AF$428)</f>
        <v>0.32928545904974765</v>
      </c>
      <c r="AG135" s="22" t="e">
        <f>('Ratios Calculated fix'!AG135-'Ratios Calculated fix'!AG$428)/('Ratios Calculated fix'!AG$429-'Ratios Calculated fix'!AG$428)</f>
        <v>#DIV/0!</v>
      </c>
      <c r="AH135" s="22" t="e">
        <f>('Ratios Calculated fix'!AH135-'Ratios Calculated fix'!AH$428)/('Ratios Calculated fix'!AH$429-'Ratios Calculated fix'!AH$428)</f>
        <v>#DIV/0!</v>
      </c>
      <c r="AI135" s="22">
        <f>('Ratios Calculated fix'!AI135-'Ratios Calculated fix'!AI$428)/('Ratios Calculated fix'!AI$429-'Ratios Calculated fix'!AI$428)</f>
        <v>0.57423085341450553</v>
      </c>
      <c r="AJ135" s="22">
        <f>('Ratios Calculated fix'!AJ135-'Ratios Calculated fix'!AJ$428)/('Ratios Calculated fix'!AJ$429-'Ratios Calculated fix'!AJ$428)</f>
        <v>0.14811557614066298</v>
      </c>
      <c r="AK135" s="22" t="e">
        <f>('Ratios Calculated fix'!AK135-'Ratios Calculated fix'!AK$428)/('Ratios Calculated fix'!AK$429-'Ratios Calculated fix'!AK$428)</f>
        <v>#DIV/0!</v>
      </c>
      <c r="AL135" s="22" t="e">
        <f>('Ratios Calculated fix'!AL135-'Ratios Calculated fix'!AL$428)/('Ratios Calculated fix'!AL$429-'Ratios Calculated fix'!AL$428)</f>
        <v>#DIV/0!</v>
      </c>
      <c r="AM135" s="22">
        <f>('Ratios Calculated fix'!AM135-'Ratios Calculated fix'!AM$428)/('Ratios Calculated fix'!AM$429-'Ratios Calculated fix'!AM$428)</f>
        <v>0.71127304318180551</v>
      </c>
      <c r="AN135" s="22">
        <f>('Ratios Calculated fix'!AN135-'Ratios Calculated fix'!AN$428)/('Ratios Calculated fix'!AN$429-'Ratios Calculated fix'!AN$428)</f>
        <v>0.81055595042177653</v>
      </c>
      <c r="AO135" s="22">
        <f>('Ratios Calculated fix'!AO135-'Ratios Calculated fix'!AO$428)/('Ratios Calculated fix'!AO$429-'Ratios Calculated fix'!AO$428)</f>
        <v>0.16353670930714909</v>
      </c>
      <c r="AP135" s="22">
        <f>('Ratios Calculated fix'!AP135-'Ratios Calculated fix'!AP$428)/('Ratios Calculated fix'!AP$429-'Ratios Calculated fix'!AP$428)</f>
        <v>0.36189042131963928</v>
      </c>
      <c r="AQ135" s="22">
        <f>('Ratios Calculated fix'!AQ135-'Ratios Calculated fix'!AQ$428)/('Ratios Calculated fix'!AQ$429-'Ratios Calculated fix'!AQ$428)</f>
        <v>0.61392250078801935</v>
      </c>
      <c r="AR135" s="22">
        <f>('Ratios Calculated fix'!AR135-'Ratios Calculated fix'!AR$428)/('Ratios Calculated fix'!AR$429-'Ratios Calculated fix'!AR$428)</f>
        <v>0.34817452974945923</v>
      </c>
      <c r="AS135" s="22">
        <f>('Ratios Calculated fix'!AS135-'Ratios Calculated fix'!AS$428)/('Ratios Calculated fix'!AS$429-'Ratios Calculated fix'!AS$428)</f>
        <v>0.41119947366590986</v>
      </c>
      <c r="AT135" s="22">
        <f>('Ratios Calculated fix'!AT135-'Ratios Calculated fix'!AT$428)/('Ratios Calculated fix'!AT$429-'Ratios Calculated fix'!AT$428)</f>
        <v>0.47525475672688189</v>
      </c>
      <c r="AU135" s="22">
        <f>('Ratios Calculated fix'!AU135-'Ratios Calculated fix'!AU$428)/('Ratios Calculated fix'!AU$429-'Ratios Calculated fix'!AU$428)</f>
        <v>0.26281165300827647</v>
      </c>
      <c r="AV135" s="22" t="e">
        <f>('Ratios Calculated fix'!AV135-'Ratios Calculated fix'!AV$428)/('Ratios Calculated fix'!AV$429-'Ratios Calculated fix'!AV$428)</f>
        <v>#DIV/0!</v>
      </c>
      <c r="AW135" s="22" t="e">
        <f>('Ratios Calculated fix'!AW135-'Ratios Calculated fix'!AW$428)/('Ratios Calculated fix'!AW$429-'Ratios Calculated fix'!AW$428)</f>
        <v>#DIV/0!</v>
      </c>
      <c r="AX135" s="22" t="e">
        <f>('Ratios Calculated fix'!AX135-'Ratios Calculated fix'!AX$428)/('Ratios Calculated fix'!AX$429-'Ratios Calculated fix'!AX$428)</f>
        <v>#DIV/0!</v>
      </c>
      <c r="AY135" s="22">
        <f>('Ratios Calculated fix'!AY135-'Ratios Calculated fix'!AY$428)/('Ratios Calculated fix'!AY$429-'Ratios Calculated fix'!AY$428)</f>
        <v>0.74683177857997185</v>
      </c>
      <c r="AZ135" s="22">
        <f>('Ratios Calculated fix'!AZ135-'Ratios Calculated fix'!AZ$428)/('Ratios Calculated fix'!AZ$429-'Ratios Calculated fix'!AZ$428)</f>
        <v>0.7679397311882511</v>
      </c>
      <c r="BA135" s="22">
        <f>('Ratios Calculated fix'!BA135-'Ratios Calculated fix'!BA$428)/('Ratios Calculated fix'!BA$429-'Ratios Calculated fix'!BA$428)</f>
        <v>0.22228651216766915</v>
      </c>
      <c r="BB135" s="22" t="e">
        <f>('Ratios Calculated fix'!BB135-'Ratios Calculated fix'!BB$428)/('Ratios Calculated fix'!BB$429-'Ratios Calculated fix'!BB$428)</f>
        <v>#DIV/0!</v>
      </c>
      <c r="BC135" s="22">
        <f>('Ratios Calculated fix'!BC135-'Ratios Calculated fix'!BC$428)/('Ratios Calculated fix'!BC$429-'Ratios Calculated fix'!BC$428)</f>
        <v>0.21820833037595944</v>
      </c>
    </row>
    <row r="136" spans="1:55" x14ac:dyDescent="0.2">
      <c r="A136" s="3" t="s">
        <v>424</v>
      </c>
      <c r="B136" s="3" t="s">
        <v>425</v>
      </c>
      <c r="C136" s="3" t="s">
        <v>59</v>
      </c>
      <c r="D136" s="3">
        <v>122948</v>
      </c>
      <c r="E136" s="3" t="s">
        <v>16</v>
      </c>
      <c r="F136" s="3">
        <v>2019</v>
      </c>
      <c r="G136" s="3" t="s">
        <v>17</v>
      </c>
      <c r="H136" s="4">
        <v>43830</v>
      </c>
      <c r="I136" s="4">
        <v>43887</v>
      </c>
      <c r="J136" s="4">
        <v>43887</v>
      </c>
      <c r="K136" s="5">
        <v>136000000</v>
      </c>
      <c r="L136" s="5">
        <v>137000000</v>
      </c>
      <c r="M136" s="3" t="s">
        <v>426</v>
      </c>
      <c r="N136" s="21">
        <f>('Ratios Calculated fix'!N136-'Ratios Calculated fix'!N$428)/('Ratios Calculated fix'!N$429-'Ratios Calculated fix'!N$428)</f>
        <v>6.7615819988647491E-2</v>
      </c>
      <c r="O136" s="22">
        <f>('Ratios Calculated fix'!O136-'Ratios Calculated fix'!O$428)/('Ratios Calculated fix'!O$429-'Ratios Calculated fix'!O$428)</f>
        <v>3.363945417208173E-2</v>
      </c>
      <c r="P136" s="22">
        <f>('Ratios Calculated fix'!P136-'Ratios Calculated fix'!P$428)/('Ratios Calculated fix'!P$429-'Ratios Calculated fix'!P$428)</f>
        <v>1.1774215650197045E-2</v>
      </c>
      <c r="Q136" s="22">
        <f>('Ratios Calculated fix'!Q136-'Ratios Calculated fix'!Q$428)/('Ratios Calculated fix'!Q$429-'Ratios Calculated fix'!Q$428)</f>
        <v>0.87036250650580926</v>
      </c>
      <c r="R136" s="22">
        <f>('Ratios Calculated fix'!R136-'Ratios Calculated fix'!R$428)/('Ratios Calculated fix'!R$429-'Ratios Calculated fix'!R$428)</f>
        <v>0.12132946466288042</v>
      </c>
      <c r="S136" s="22">
        <f>('Ratios Calculated fix'!S136-'Ratios Calculated fix'!S$428)/('Ratios Calculated fix'!S$429-'Ratios Calculated fix'!S$428)</f>
        <v>2.0098241923872235E-2</v>
      </c>
      <c r="T136" s="22">
        <f>('Ratios Calculated fix'!T136-'Ratios Calculated fix'!T$428)/('Ratios Calculated fix'!T$429-'Ratios Calculated fix'!T$428)</f>
        <v>0.11899622288716735</v>
      </c>
      <c r="U136" s="22">
        <f>('Ratios Calculated fix'!U136-'Ratios Calculated fix'!U$428)/('Ratios Calculated fix'!U$429-'Ratios Calculated fix'!U$428)</f>
        <v>0.81100827347610649</v>
      </c>
      <c r="V136" s="22">
        <f>('Ratios Calculated fix'!V136-'Ratios Calculated fix'!V$428)/('Ratios Calculated fix'!V$429-'Ratios Calculated fix'!V$428)</f>
        <v>0.70916315772120186</v>
      </c>
      <c r="W136" s="22">
        <f>('Ratios Calculated fix'!W136-'Ratios Calculated fix'!W$428)/('Ratios Calculated fix'!W$429-'Ratios Calculated fix'!W$428)</f>
        <v>0.82364075740435794</v>
      </c>
      <c r="X136" s="22">
        <f>('Ratios Calculated fix'!X136-'Ratios Calculated fix'!X$428)/('Ratios Calculated fix'!X$429-'Ratios Calculated fix'!X$428)</f>
        <v>0.17705247685365616</v>
      </c>
      <c r="Y136" s="22">
        <f>('Ratios Calculated fix'!Y136-'Ratios Calculated fix'!Y$428)/('Ratios Calculated fix'!Y$429-'Ratios Calculated fix'!Y$428)</f>
        <v>0.4889001378139578</v>
      </c>
      <c r="Z136" s="22">
        <f>('Ratios Calculated fix'!Z136-'Ratios Calculated fix'!Z$428)/('Ratios Calculated fix'!Z$429-'Ratios Calculated fix'!Z$428)</f>
        <v>0.82294752314634378</v>
      </c>
      <c r="AA136" s="22">
        <f>('Ratios Calculated fix'!AA136-'Ratios Calculated fix'!AA$428)/('Ratios Calculated fix'!AA$429-'Ratios Calculated fix'!AA$428)</f>
        <v>0.4440378510067351</v>
      </c>
      <c r="AB136" s="22">
        <f>('Ratios Calculated fix'!AB136-'Ratios Calculated fix'!AB$428)/('Ratios Calculated fix'!AB$429-'Ratios Calculated fix'!AB$428)</f>
        <v>0.849523634491132</v>
      </c>
      <c r="AC136" s="22">
        <f>('Ratios Calculated fix'!AC136-'Ratios Calculated fix'!AC$428)/('Ratios Calculated fix'!AC$429-'Ratios Calculated fix'!AC$428)</f>
        <v>0.21855619778840227</v>
      </c>
      <c r="AD136" s="22">
        <f>('Ratios Calculated fix'!AD136-'Ratios Calculated fix'!AD$428)/('Ratios Calculated fix'!AD$429-'Ratios Calculated fix'!AD$428)</f>
        <v>0.2226596978392664</v>
      </c>
      <c r="AE136" s="22">
        <f>('Ratios Calculated fix'!AE136-'Ratios Calculated fix'!AE$428)/('Ratios Calculated fix'!AE$429-'Ratios Calculated fix'!AE$428)</f>
        <v>0.31094599715679427</v>
      </c>
      <c r="AF136" s="22">
        <f>('Ratios Calculated fix'!AF136-'Ratios Calculated fix'!AF$428)/('Ratios Calculated fix'!AF$429-'Ratios Calculated fix'!AF$428)</f>
        <v>0.34388743052394982</v>
      </c>
      <c r="AG136" s="22" t="e">
        <f>('Ratios Calculated fix'!AG136-'Ratios Calculated fix'!AG$428)/('Ratios Calculated fix'!AG$429-'Ratios Calculated fix'!AG$428)</f>
        <v>#DIV/0!</v>
      </c>
      <c r="AH136" s="22" t="e">
        <f>('Ratios Calculated fix'!AH136-'Ratios Calculated fix'!AH$428)/('Ratios Calculated fix'!AH$429-'Ratios Calculated fix'!AH$428)</f>
        <v>#DIV/0!</v>
      </c>
      <c r="AI136" s="22">
        <f>('Ratios Calculated fix'!AI136-'Ratios Calculated fix'!AI$428)/('Ratios Calculated fix'!AI$429-'Ratios Calculated fix'!AI$428)</f>
        <v>0.53189242251697488</v>
      </c>
      <c r="AJ136" s="22">
        <f>('Ratios Calculated fix'!AJ136-'Ratios Calculated fix'!AJ$428)/('Ratios Calculated fix'!AJ$429-'Ratios Calculated fix'!AJ$428)</f>
        <v>0.21697290091604837</v>
      </c>
      <c r="AK136" s="22" t="e">
        <f>('Ratios Calculated fix'!AK136-'Ratios Calculated fix'!AK$428)/('Ratios Calculated fix'!AK$429-'Ratios Calculated fix'!AK$428)</f>
        <v>#DIV/0!</v>
      </c>
      <c r="AL136" s="22" t="e">
        <f>('Ratios Calculated fix'!AL136-'Ratios Calculated fix'!AL$428)/('Ratios Calculated fix'!AL$429-'Ratios Calculated fix'!AL$428)</f>
        <v>#DIV/0!</v>
      </c>
      <c r="AM136" s="22">
        <f>('Ratios Calculated fix'!AM136-'Ratios Calculated fix'!AM$428)/('Ratios Calculated fix'!AM$429-'Ratios Calculated fix'!AM$428)</f>
        <v>0.71003827713731804</v>
      </c>
      <c r="AN136" s="22">
        <f>('Ratios Calculated fix'!AN136-'Ratios Calculated fix'!AN$428)/('Ratios Calculated fix'!AN$429-'Ratios Calculated fix'!AN$428)</f>
        <v>0.80626896880820043</v>
      </c>
      <c r="AO136" s="22">
        <f>('Ratios Calculated fix'!AO136-'Ratios Calculated fix'!AO$428)/('Ratios Calculated fix'!AO$429-'Ratios Calculated fix'!AO$428)</f>
        <v>0.11384124667872088</v>
      </c>
      <c r="AP136" s="22">
        <f>('Ratios Calculated fix'!AP136-'Ratios Calculated fix'!AP$428)/('Ratios Calculated fix'!AP$429-'Ratios Calculated fix'!AP$428)</f>
        <v>0.36326839554348395</v>
      </c>
      <c r="AQ136" s="22">
        <f>('Ratios Calculated fix'!AQ136-'Ratios Calculated fix'!AQ$428)/('Ratios Calculated fix'!AQ$429-'Ratios Calculated fix'!AQ$428)</f>
        <v>0.62486272315911917</v>
      </c>
      <c r="AR136" s="22">
        <f>('Ratios Calculated fix'!AR136-'Ratios Calculated fix'!AR$428)/('Ratios Calculated fix'!AR$429-'Ratios Calculated fix'!AR$428)</f>
        <v>0.35126100091404339</v>
      </c>
      <c r="AS136" s="22">
        <f>('Ratios Calculated fix'!AS136-'Ratios Calculated fix'!AS$428)/('Ratios Calculated fix'!AS$429-'Ratios Calculated fix'!AS$428)</f>
        <v>0.34134353515988186</v>
      </c>
      <c r="AT136" s="22">
        <f>('Ratios Calculated fix'!AT136-'Ratios Calculated fix'!AT$428)/('Ratios Calculated fix'!AT$429-'Ratios Calculated fix'!AT$428)</f>
        <v>0.41065382834140474</v>
      </c>
      <c r="AU136" s="22">
        <f>('Ratios Calculated fix'!AU136-'Ratios Calculated fix'!AU$428)/('Ratios Calculated fix'!AU$429-'Ratios Calculated fix'!AU$428)</f>
        <v>0.31932262022093921</v>
      </c>
      <c r="AV136" s="22" t="e">
        <f>('Ratios Calculated fix'!AV136-'Ratios Calculated fix'!AV$428)/('Ratios Calculated fix'!AV$429-'Ratios Calculated fix'!AV$428)</f>
        <v>#DIV/0!</v>
      </c>
      <c r="AW136" s="22" t="e">
        <f>('Ratios Calculated fix'!AW136-'Ratios Calculated fix'!AW$428)/('Ratios Calculated fix'!AW$429-'Ratios Calculated fix'!AW$428)</f>
        <v>#DIV/0!</v>
      </c>
      <c r="AX136" s="22" t="e">
        <f>('Ratios Calculated fix'!AX136-'Ratios Calculated fix'!AX$428)/('Ratios Calculated fix'!AX$429-'Ratios Calculated fix'!AX$428)</f>
        <v>#DIV/0!</v>
      </c>
      <c r="AY136" s="22">
        <f>('Ratios Calculated fix'!AY136-'Ratios Calculated fix'!AY$428)/('Ratios Calculated fix'!AY$429-'Ratios Calculated fix'!AY$428)</f>
        <v>0.7484533310432081</v>
      </c>
      <c r="AZ136" s="22">
        <f>('Ratios Calculated fix'!AZ136-'Ratios Calculated fix'!AZ$428)/('Ratios Calculated fix'!AZ$429-'Ratios Calculated fix'!AZ$428)</f>
        <v>0.77229682698980306</v>
      </c>
      <c r="BA136" s="22">
        <f>('Ratios Calculated fix'!BA136-'Ratios Calculated fix'!BA$428)/('Ratios Calculated fix'!BA$429-'Ratios Calculated fix'!BA$428)</f>
        <v>0.22293028207564883</v>
      </c>
      <c r="BB136" s="22" t="e">
        <f>('Ratios Calculated fix'!BB136-'Ratios Calculated fix'!BB$428)/('Ratios Calculated fix'!BB$429-'Ratios Calculated fix'!BB$428)</f>
        <v>#DIV/0!</v>
      </c>
      <c r="BC136" s="22">
        <f>('Ratios Calculated fix'!BC136-'Ratios Calculated fix'!BC$428)/('Ratios Calculated fix'!BC$429-'Ratios Calculated fix'!BC$428)</f>
        <v>0.14630560117504851</v>
      </c>
    </row>
    <row r="137" spans="1:55" x14ac:dyDescent="0.2">
      <c r="A137" s="3" t="s">
        <v>445</v>
      </c>
      <c r="B137" s="3" t="s">
        <v>446</v>
      </c>
      <c r="C137" s="3" t="s">
        <v>15</v>
      </c>
      <c r="D137" s="3">
        <v>255983</v>
      </c>
      <c r="E137" s="3" t="s">
        <v>16</v>
      </c>
      <c r="F137" s="3">
        <v>2019</v>
      </c>
      <c r="G137" s="3" t="s">
        <v>17</v>
      </c>
      <c r="H137" s="4">
        <v>43738</v>
      </c>
      <c r="I137" s="4">
        <v>43787</v>
      </c>
      <c r="J137" s="4">
        <v>43787</v>
      </c>
      <c r="K137" s="5">
        <v>612600000</v>
      </c>
      <c r="L137" s="5">
        <v>617500000</v>
      </c>
      <c r="M137" s="3" t="s">
        <v>447</v>
      </c>
      <c r="N137" s="21">
        <f>('Ratios Calculated fix'!N137-'Ratios Calculated fix'!N$428)/('Ratios Calculated fix'!N$429-'Ratios Calculated fix'!N$428)</f>
        <v>4.341451748470658E-2</v>
      </c>
      <c r="O137" s="22">
        <f>('Ratios Calculated fix'!O137-'Ratios Calculated fix'!O$428)/('Ratios Calculated fix'!O$429-'Ratios Calculated fix'!O$428)</f>
        <v>3.190907023661152E-2</v>
      </c>
      <c r="P137" s="22">
        <f>('Ratios Calculated fix'!P137-'Ratios Calculated fix'!P$428)/('Ratios Calculated fix'!P$429-'Ratios Calculated fix'!P$428)</f>
        <v>2.5813813478189354E-2</v>
      </c>
      <c r="Q137" s="22">
        <f>('Ratios Calculated fix'!Q137-'Ratios Calculated fix'!Q$428)/('Ratios Calculated fix'!Q$429-'Ratios Calculated fix'!Q$428)</f>
        <v>0.8700623271401644</v>
      </c>
      <c r="R137" s="22">
        <f>('Ratios Calculated fix'!R137-'Ratios Calculated fix'!R$428)/('Ratios Calculated fix'!R$429-'Ratios Calculated fix'!R$428)</f>
        <v>9.3757693812394932E-2</v>
      </c>
      <c r="S137" s="22">
        <f>('Ratios Calculated fix'!S137-'Ratios Calculated fix'!S$428)/('Ratios Calculated fix'!S$429-'Ratios Calculated fix'!S$428)</f>
        <v>0.13254883864044251</v>
      </c>
      <c r="T137" s="22">
        <f>('Ratios Calculated fix'!T137-'Ratios Calculated fix'!T$428)/('Ratios Calculated fix'!T$429-'Ratios Calculated fix'!T$428)</f>
        <v>7.0840061987475639E-2</v>
      </c>
      <c r="U137" s="22">
        <f>('Ratios Calculated fix'!U137-'Ratios Calculated fix'!U$428)/('Ratios Calculated fix'!U$429-'Ratios Calculated fix'!U$428)</f>
        <v>0.80996217206247367</v>
      </c>
      <c r="V137" s="22">
        <f>('Ratios Calculated fix'!V137-'Ratios Calculated fix'!V$428)/('Ratios Calculated fix'!V$429-'Ratios Calculated fix'!V$428)</f>
        <v>0.71343421125715223</v>
      </c>
      <c r="W137" s="22">
        <f>('Ratios Calculated fix'!W137-'Ratios Calculated fix'!W$428)/('Ratios Calculated fix'!W$429-'Ratios Calculated fix'!W$428)</f>
        <v>0.82177833005033341</v>
      </c>
      <c r="X137" s="22">
        <f>('Ratios Calculated fix'!X137-'Ratios Calculated fix'!X$428)/('Ratios Calculated fix'!X$429-'Ratios Calculated fix'!X$428)</f>
        <v>0.29936486901026521</v>
      </c>
      <c r="Y137" s="22">
        <f>('Ratios Calculated fix'!Y137-'Ratios Calculated fix'!Y$428)/('Ratios Calculated fix'!Y$429-'Ratios Calculated fix'!Y$428)</f>
        <v>0.50363780820542015</v>
      </c>
      <c r="Z137" s="22">
        <f>('Ratios Calculated fix'!Z137-'Ratios Calculated fix'!Z$428)/('Ratios Calculated fix'!Z$429-'Ratios Calculated fix'!Z$428)</f>
        <v>0.70063513098973484</v>
      </c>
      <c r="AA137" s="22">
        <f>('Ratios Calculated fix'!AA137-'Ratios Calculated fix'!AA$428)/('Ratios Calculated fix'!AA$429-'Ratios Calculated fix'!AA$428)</f>
        <v>0.51153700942362879</v>
      </c>
      <c r="AB137" s="22">
        <f>('Ratios Calculated fix'!AB137-'Ratios Calculated fix'!AB$428)/('Ratios Calculated fix'!AB$429-'Ratios Calculated fix'!AB$428)</f>
        <v>0.85751955769707422</v>
      </c>
      <c r="AC137" s="22">
        <f>('Ratios Calculated fix'!AC137-'Ratios Calculated fix'!AC$428)/('Ratios Calculated fix'!AC$429-'Ratios Calculated fix'!AC$428)</f>
        <v>0.4084504471202951</v>
      </c>
      <c r="AD137" s="22">
        <f>('Ratios Calculated fix'!AD137-'Ratios Calculated fix'!AD$428)/('Ratios Calculated fix'!AD$429-'Ratios Calculated fix'!AD$428)</f>
        <v>0.27175588299095876</v>
      </c>
      <c r="AE137" s="22">
        <f>('Ratios Calculated fix'!AE137-'Ratios Calculated fix'!AE$428)/('Ratios Calculated fix'!AE$429-'Ratios Calculated fix'!AE$428)</f>
        <v>0.36684461295432735</v>
      </c>
      <c r="AF137" s="22">
        <f>('Ratios Calculated fix'!AF137-'Ratios Calculated fix'!AF$428)/('Ratios Calculated fix'!AF$429-'Ratios Calculated fix'!AF$428)</f>
        <v>0.36264184026729523</v>
      </c>
      <c r="AG137" s="22" t="e">
        <f>('Ratios Calculated fix'!AG137-'Ratios Calculated fix'!AG$428)/('Ratios Calculated fix'!AG$429-'Ratios Calculated fix'!AG$428)</f>
        <v>#DIV/0!</v>
      </c>
      <c r="AH137" s="22" t="e">
        <f>('Ratios Calculated fix'!AH137-'Ratios Calculated fix'!AH$428)/('Ratios Calculated fix'!AH$429-'Ratios Calculated fix'!AH$428)</f>
        <v>#DIV/0!</v>
      </c>
      <c r="AI137" s="22">
        <f>('Ratios Calculated fix'!AI137-'Ratios Calculated fix'!AI$428)/('Ratios Calculated fix'!AI$429-'Ratios Calculated fix'!AI$428)</f>
        <v>0.53921422755952875</v>
      </c>
      <c r="AJ137" s="22">
        <f>('Ratios Calculated fix'!AJ137-'Ratios Calculated fix'!AJ$428)/('Ratios Calculated fix'!AJ$429-'Ratios Calculated fix'!AJ$428)</f>
        <v>0.15890922021236109</v>
      </c>
      <c r="AK137" s="22" t="e">
        <f>('Ratios Calculated fix'!AK137-'Ratios Calculated fix'!AK$428)/('Ratios Calculated fix'!AK$429-'Ratios Calculated fix'!AK$428)</f>
        <v>#DIV/0!</v>
      </c>
      <c r="AL137" s="22" t="e">
        <f>('Ratios Calculated fix'!AL137-'Ratios Calculated fix'!AL$428)/('Ratios Calculated fix'!AL$429-'Ratios Calculated fix'!AL$428)</f>
        <v>#DIV/0!</v>
      </c>
      <c r="AM137" s="22">
        <f>('Ratios Calculated fix'!AM137-'Ratios Calculated fix'!AM$428)/('Ratios Calculated fix'!AM$429-'Ratios Calculated fix'!AM$428)</f>
        <v>0.71407165281541496</v>
      </c>
      <c r="AN137" s="22">
        <f>('Ratios Calculated fix'!AN137-'Ratios Calculated fix'!AN$428)/('Ratios Calculated fix'!AN$429-'Ratios Calculated fix'!AN$428)</f>
        <v>0.80768400592336431</v>
      </c>
      <c r="AO137" s="22">
        <f>('Ratios Calculated fix'!AO137-'Ratios Calculated fix'!AO$428)/('Ratios Calculated fix'!AO$429-'Ratios Calculated fix'!AO$428)</f>
        <v>0.18398723443381038</v>
      </c>
      <c r="AP137" s="22">
        <f>('Ratios Calculated fix'!AP137-'Ratios Calculated fix'!AP$428)/('Ratios Calculated fix'!AP$429-'Ratios Calculated fix'!AP$428)</f>
        <v>0.36936295696990046</v>
      </c>
      <c r="AQ137" s="22">
        <f>('Ratios Calculated fix'!AQ137-'Ratios Calculated fix'!AQ$428)/('Ratios Calculated fix'!AQ$429-'Ratios Calculated fix'!AQ$428)</f>
        <v>0.7044651098907877</v>
      </c>
      <c r="AR137" s="22">
        <f>('Ratios Calculated fix'!AR137-'Ratios Calculated fix'!AR$428)/('Ratios Calculated fix'!AR$429-'Ratios Calculated fix'!AR$428)</f>
        <v>0.35290236913788081</v>
      </c>
      <c r="AS137" s="22">
        <f>('Ratios Calculated fix'!AS137-'Ratios Calculated fix'!AS$428)/('Ratios Calculated fix'!AS$429-'Ratios Calculated fix'!AS$428)</f>
        <v>0.35330595997051911</v>
      </c>
      <c r="AT137" s="22">
        <f>('Ratios Calculated fix'!AT137-'Ratios Calculated fix'!AT$428)/('Ratios Calculated fix'!AT$429-'Ratios Calculated fix'!AT$428)</f>
        <v>0.50999041525779965</v>
      </c>
      <c r="AU137" s="22">
        <f>('Ratios Calculated fix'!AU137-'Ratios Calculated fix'!AU$428)/('Ratios Calculated fix'!AU$429-'Ratios Calculated fix'!AU$428)</f>
        <v>0.28666646607157609</v>
      </c>
      <c r="AV137" s="22" t="e">
        <f>('Ratios Calculated fix'!AV137-'Ratios Calculated fix'!AV$428)/('Ratios Calculated fix'!AV$429-'Ratios Calculated fix'!AV$428)</f>
        <v>#DIV/0!</v>
      </c>
      <c r="AW137" s="22" t="e">
        <f>('Ratios Calculated fix'!AW137-'Ratios Calculated fix'!AW$428)/('Ratios Calculated fix'!AW$429-'Ratios Calculated fix'!AW$428)</f>
        <v>#DIV/0!</v>
      </c>
      <c r="AX137" s="22" t="e">
        <f>('Ratios Calculated fix'!AX137-'Ratios Calculated fix'!AX$428)/('Ratios Calculated fix'!AX$429-'Ratios Calculated fix'!AX$428)</f>
        <v>#DIV/0!</v>
      </c>
      <c r="AY137" s="22">
        <f>('Ratios Calculated fix'!AY137-'Ratios Calculated fix'!AY$428)/('Ratios Calculated fix'!AY$429-'Ratios Calculated fix'!AY$428)</f>
        <v>0.74568606555582007</v>
      </c>
      <c r="AZ137" s="22">
        <f>('Ratios Calculated fix'!AZ137-'Ratios Calculated fix'!AZ$428)/('Ratios Calculated fix'!AZ$429-'Ratios Calculated fix'!AZ$428)</f>
        <v>0.76874719825502302</v>
      </c>
      <c r="BA137" s="22">
        <f>('Ratios Calculated fix'!BA137-'Ratios Calculated fix'!BA$428)/('Ratios Calculated fix'!BA$429-'Ratios Calculated fix'!BA$428)</f>
        <v>0.22221360618367322</v>
      </c>
      <c r="BB137" s="22" t="e">
        <f>('Ratios Calculated fix'!BB137-'Ratios Calculated fix'!BB$428)/('Ratios Calculated fix'!BB$429-'Ratios Calculated fix'!BB$428)</f>
        <v>#DIV/0!</v>
      </c>
      <c r="BC137" s="22">
        <f>('Ratios Calculated fix'!BC137-'Ratios Calculated fix'!BC$428)/('Ratios Calculated fix'!BC$429-'Ratios Calculated fix'!BC$428)</f>
        <v>0.2765084943823426</v>
      </c>
    </row>
    <row r="138" spans="1:55" x14ac:dyDescent="0.2">
      <c r="A138" s="3" t="s">
        <v>451</v>
      </c>
      <c r="B138" s="3" t="s">
        <v>452</v>
      </c>
      <c r="C138" s="3" t="s">
        <v>138</v>
      </c>
      <c r="D138" s="3">
        <v>100699</v>
      </c>
      <c r="E138" s="3" t="s">
        <v>16</v>
      </c>
      <c r="F138" s="3">
        <v>2019</v>
      </c>
      <c r="G138" s="3" t="s">
        <v>17</v>
      </c>
      <c r="H138" s="4">
        <v>43830</v>
      </c>
      <c r="I138" s="4">
        <v>43888</v>
      </c>
      <c r="J138" s="4">
        <v>43888</v>
      </c>
      <c r="K138" s="5">
        <v>578174000</v>
      </c>
      <c r="L138" s="5">
        <v>581368000</v>
      </c>
      <c r="M138" s="3" t="s">
        <v>453</v>
      </c>
      <c r="N138" s="21">
        <f>('Ratios Calculated fix'!N138-'Ratios Calculated fix'!N$428)/('Ratios Calculated fix'!N$429-'Ratios Calculated fix'!N$428)</f>
        <v>4.6562095377007236E-2</v>
      </c>
      <c r="O138" s="22">
        <f>('Ratios Calculated fix'!O138-'Ratios Calculated fix'!O$428)/('Ratios Calculated fix'!O$429-'Ratios Calculated fix'!O$428)</f>
        <v>3.9746980760896077E-2</v>
      </c>
      <c r="P138" s="22">
        <f>('Ratios Calculated fix'!P138-'Ratios Calculated fix'!P$428)/('Ratios Calculated fix'!P$429-'Ratios Calculated fix'!P$428)</f>
        <v>5.0854282625670801E-2</v>
      </c>
      <c r="Q138" s="22">
        <f>('Ratios Calculated fix'!Q138-'Ratios Calculated fix'!Q$428)/('Ratios Calculated fix'!Q$429-'Ratios Calculated fix'!Q$428)</f>
        <v>0.86876453111224117</v>
      </c>
      <c r="R138" s="22">
        <f>('Ratios Calculated fix'!R138-'Ratios Calculated fix'!R$428)/('Ratios Calculated fix'!R$429-'Ratios Calculated fix'!R$428)</f>
        <v>4.6828572901535283E-2</v>
      </c>
      <c r="S138" s="22">
        <f>('Ratios Calculated fix'!S138-'Ratios Calculated fix'!S$428)/('Ratios Calculated fix'!S$429-'Ratios Calculated fix'!S$428)</f>
        <v>5.1416141666224449E-2</v>
      </c>
      <c r="T138" s="22">
        <f>('Ratios Calculated fix'!T138-'Ratios Calculated fix'!T$428)/('Ratios Calculated fix'!T$429-'Ratios Calculated fix'!T$428)</f>
        <v>3.8050237187738631E-2</v>
      </c>
      <c r="U138" s="22">
        <f>('Ratios Calculated fix'!U138-'Ratios Calculated fix'!U$428)/('Ratios Calculated fix'!U$429-'Ratios Calculated fix'!U$428)</f>
        <v>0.80818996402953069</v>
      </c>
      <c r="V138" s="22">
        <f>('Ratios Calculated fix'!V138-'Ratios Calculated fix'!V$428)/('Ratios Calculated fix'!V$429-'Ratios Calculated fix'!V$428)</f>
        <v>0.70970455248403175</v>
      </c>
      <c r="W138" s="22">
        <f>('Ratios Calculated fix'!W138-'Ratios Calculated fix'!W$428)/('Ratios Calculated fix'!W$429-'Ratios Calculated fix'!W$428)</f>
        <v>0.82031483498740343</v>
      </c>
      <c r="X138" s="22">
        <f>('Ratios Calculated fix'!X138-'Ratios Calculated fix'!X$428)/('Ratios Calculated fix'!X$429-'Ratios Calculated fix'!X$428)</f>
        <v>0.12024175761733273</v>
      </c>
      <c r="Y138" s="22">
        <f>('Ratios Calculated fix'!Y138-'Ratios Calculated fix'!Y$428)/('Ratios Calculated fix'!Y$429-'Ratios Calculated fix'!Y$428)</f>
        <v>0.48177780538256726</v>
      </c>
      <c r="Z138" s="22">
        <f>('Ratios Calculated fix'!Z138-'Ratios Calculated fix'!Z$428)/('Ratios Calculated fix'!Z$429-'Ratios Calculated fix'!Z$428)</f>
        <v>0.8797582423826672</v>
      </c>
      <c r="AA138" s="22">
        <f>('Ratios Calculated fix'!AA138-'Ratios Calculated fix'!AA$428)/('Ratios Calculated fix'!AA$429-'Ratios Calculated fix'!AA$428)</f>
        <v>0</v>
      </c>
      <c r="AB138" s="22">
        <f>('Ratios Calculated fix'!AB138-'Ratios Calculated fix'!AB$428)/('Ratios Calculated fix'!AB$429-'Ratios Calculated fix'!AB$428)</f>
        <v>0.91099811852255697</v>
      </c>
      <c r="AC138" s="22">
        <f>('Ratios Calculated fix'!AC138-'Ratios Calculated fix'!AC$428)/('Ratios Calculated fix'!AC$429-'Ratios Calculated fix'!AC$428)</f>
        <v>1</v>
      </c>
      <c r="AD138" s="22">
        <f>('Ratios Calculated fix'!AD138-'Ratios Calculated fix'!AD$428)/('Ratios Calculated fix'!AD$429-'Ratios Calculated fix'!AD$428)</f>
        <v>0.55314618042467156</v>
      </c>
      <c r="AE138" s="22">
        <f>('Ratios Calculated fix'!AE138-'Ratios Calculated fix'!AE$428)/('Ratios Calculated fix'!AE$429-'Ratios Calculated fix'!AE$428)</f>
        <v>0.43642095095153921</v>
      </c>
      <c r="AF138" s="22">
        <f>('Ratios Calculated fix'!AF138-'Ratios Calculated fix'!AF$428)/('Ratios Calculated fix'!AF$429-'Ratios Calculated fix'!AF$428)</f>
        <v>0.37631803186207491</v>
      </c>
      <c r="AG138" s="22" t="e">
        <f>('Ratios Calculated fix'!AG138-'Ratios Calculated fix'!AG$428)/('Ratios Calculated fix'!AG$429-'Ratios Calculated fix'!AG$428)</f>
        <v>#DIV/0!</v>
      </c>
      <c r="AH138" s="22" t="e">
        <f>('Ratios Calculated fix'!AH138-'Ratios Calculated fix'!AH$428)/('Ratios Calculated fix'!AH$429-'Ratios Calculated fix'!AH$428)</f>
        <v>#DIV/0!</v>
      </c>
      <c r="AI138" s="22">
        <f>('Ratios Calculated fix'!AI138-'Ratios Calculated fix'!AI$428)/('Ratios Calculated fix'!AI$429-'Ratios Calculated fix'!AI$428)</f>
        <v>0.54801518029508511</v>
      </c>
      <c r="AJ138" s="22">
        <f>('Ratios Calculated fix'!AJ138-'Ratios Calculated fix'!AJ$428)/('Ratios Calculated fix'!AJ$429-'Ratios Calculated fix'!AJ$428)</f>
        <v>0.41330431337378215</v>
      </c>
      <c r="AK138" s="22" t="e">
        <f>('Ratios Calculated fix'!AK138-'Ratios Calculated fix'!AK$428)/('Ratios Calculated fix'!AK$429-'Ratios Calculated fix'!AK$428)</f>
        <v>#DIV/0!</v>
      </c>
      <c r="AL138" s="22" t="e">
        <f>('Ratios Calculated fix'!AL138-'Ratios Calculated fix'!AL$428)/('Ratios Calculated fix'!AL$429-'Ratios Calculated fix'!AL$428)</f>
        <v>#DIV/0!</v>
      </c>
      <c r="AM138" s="22">
        <f>('Ratios Calculated fix'!AM138-'Ratios Calculated fix'!AM$428)/('Ratios Calculated fix'!AM$429-'Ratios Calculated fix'!AM$428)</f>
        <v>0.71005276025029462</v>
      </c>
      <c r="AN138" s="22">
        <f>('Ratios Calculated fix'!AN138-'Ratios Calculated fix'!AN$428)/('Ratios Calculated fix'!AN$429-'Ratios Calculated fix'!AN$428)</f>
        <v>0.80474881154525535</v>
      </c>
      <c r="AO138" s="22">
        <f>('Ratios Calculated fix'!AO138-'Ratios Calculated fix'!AO$428)/('Ratios Calculated fix'!AO$429-'Ratios Calculated fix'!AO$428)</f>
        <v>8.9256566282918046E-2</v>
      </c>
      <c r="AP138" s="22">
        <f>('Ratios Calculated fix'!AP138-'Ratios Calculated fix'!AP$428)/('Ratios Calculated fix'!AP$429-'Ratios Calculated fix'!AP$428)</f>
        <v>0.36888835966092343</v>
      </c>
      <c r="AQ138" s="22">
        <f>('Ratios Calculated fix'!AQ138-'Ratios Calculated fix'!AQ$428)/('Ratios Calculated fix'!AQ$429-'Ratios Calculated fix'!AQ$428)</f>
        <v>0.65697077481337907</v>
      </c>
      <c r="AR138" s="22">
        <f>('Ratios Calculated fix'!AR138-'Ratios Calculated fix'!AR$428)/('Ratios Calculated fix'!AR$429-'Ratios Calculated fix'!AR$428)</f>
        <v>0.70489183921654153</v>
      </c>
      <c r="AS138" s="22">
        <f>('Ratios Calculated fix'!AS138-'Ratios Calculated fix'!AS$428)/('Ratios Calculated fix'!AS$429-'Ratios Calculated fix'!AS$428)</f>
        <v>0.34960971412174036</v>
      </c>
      <c r="AT138" s="22">
        <f>('Ratios Calculated fix'!AT138-'Ratios Calculated fix'!AT$428)/('Ratios Calculated fix'!AT$429-'Ratios Calculated fix'!AT$428)</f>
        <v>0.6480188074997687</v>
      </c>
      <c r="AU138" s="22">
        <f>('Ratios Calculated fix'!AU138-'Ratios Calculated fix'!AU$428)/('Ratios Calculated fix'!AU$429-'Ratios Calculated fix'!AU$428)</f>
        <v>0.30825801046195866</v>
      </c>
      <c r="AV138" s="22" t="e">
        <f>('Ratios Calculated fix'!AV138-'Ratios Calculated fix'!AV$428)/('Ratios Calculated fix'!AV$429-'Ratios Calculated fix'!AV$428)</f>
        <v>#DIV/0!</v>
      </c>
      <c r="AW138" s="22" t="e">
        <f>('Ratios Calculated fix'!AW138-'Ratios Calculated fix'!AW$428)/('Ratios Calculated fix'!AW$429-'Ratios Calculated fix'!AW$428)</f>
        <v>#DIV/0!</v>
      </c>
      <c r="AX138" s="22" t="e">
        <f>('Ratios Calculated fix'!AX138-'Ratios Calculated fix'!AX$428)/('Ratios Calculated fix'!AX$429-'Ratios Calculated fix'!AX$428)</f>
        <v>#DIV/0!</v>
      </c>
      <c r="AY138" s="22">
        <f>('Ratios Calculated fix'!AY138-'Ratios Calculated fix'!AY$428)/('Ratios Calculated fix'!AY$429-'Ratios Calculated fix'!AY$428)</f>
        <v>0.74468906389905531</v>
      </c>
      <c r="AZ138" s="22">
        <f>('Ratios Calculated fix'!AZ138-'Ratios Calculated fix'!AZ$428)/('Ratios Calculated fix'!AZ$429-'Ratios Calculated fix'!AZ$428)</f>
        <v>0.76779127602332797</v>
      </c>
      <c r="BA138" s="22">
        <f>('Ratios Calculated fix'!BA138-'Ratios Calculated fix'!BA$428)/('Ratios Calculated fix'!BA$429-'Ratios Calculated fix'!BA$428)</f>
        <v>0.22212538682152388</v>
      </c>
      <c r="BB138" s="22" t="e">
        <f>('Ratios Calculated fix'!BB138-'Ratios Calculated fix'!BB$428)/('Ratios Calculated fix'!BB$429-'Ratios Calculated fix'!BB$428)</f>
        <v>#DIV/0!</v>
      </c>
      <c r="BC138" s="22">
        <f>('Ratios Calculated fix'!BC138-'Ratios Calculated fix'!BC$428)/('Ratios Calculated fix'!BC$429-'Ratios Calculated fix'!BC$428)</f>
        <v>0.18254696937732037</v>
      </c>
    </row>
    <row r="139" spans="1:55" x14ac:dyDescent="0.2">
      <c r="A139" s="3" t="s">
        <v>457</v>
      </c>
      <c r="B139" s="3" t="s">
        <v>458</v>
      </c>
      <c r="C139" s="3" t="s">
        <v>72</v>
      </c>
      <c r="D139" s="3">
        <v>378138</v>
      </c>
      <c r="E139" s="3" t="s">
        <v>16</v>
      </c>
      <c r="F139" s="3">
        <v>2019</v>
      </c>
      <c r="G139" s="3" t="s">
        <v>17</v>
      </c>
      <c r="H139" s="4">
        <v>43830</v>
      </c>
      <c r="I139" s="4">
        <v>43882</v>
      </c>
      <c r="J139" s="4">
        <v>43882</v>
      </c>
      <c r="K139" s="5">
        <v>85335000</v>
      </c>
      <c r="L139" s="5">
        <v>86288000</v>
      </c>
      <c r="M139" s="3" t="s">
        <v>459</v>
      </c>
      <c r="N139" s="21">
        <f>('Ratios Calculated fix'!N139-'Ratios Calculated fix'!N$428)/('Ratios Calculated fix'!N$429-'Ratios Calculated fix'!N$428)</f>
        <v>2.1145817389785961E-2</v>
      </c>
      <c r="O139" s="22">
        <f>('Ratios Calculated fix'!O139-'Ratios Calculated fix'!O$428)/('Ratios Calculated fix'!O$429-'Ratios Calculated fix'!O$428)</f>
        <v>2.1145817389785961E-2</v>
      </c>
      <c r="P139" s="22">
        <f>('Ratios Calculated fix'!P139-'Ratios Calculated fix'!P$428)/('Ratios Calculated fix'!P$429-'Ratios Calculated fix'!P$428)</f>
        <v>3.9579467255123568E-2</v>
      </c>
      <c r="Q139" s="22">
        <f>('Ratios Calculated fix'!Q139-'Ratios Calculated fix'!Q$428)/('Ratios Calculated fix'!Q$429-'Ratios Calculated fix'!Q$428)</f>
        <v>0.86898039306417851</v>
      </c>
      <c r="R139" s="22">
        <f>('Ratios Calculated fix'!R139-'Ratios Calculated fix'!R$428)/('Ratios Calculated fix'!R$429-'Ratios Calculated fix'!R$428)</f>
        <v>0.14464839237697569</v>
      </c>
      <c r="S139" s="22">
        <f>('Ratios Calculated fix'!S139-'Ratios Calculated fix'!S$428)/('Ratios Calculated fix'!S$429-'Ratios Calculated fix'!S$428)</f>
        <v>5.6590235621749974E-2</v>
      </c>
      <c r="T139" s="22">
        <f>('Ratios Calculated fix'!T139-'Ratios Calculated fix'!T$428)/('Ratios Calculated fix'!T$429-'Ratios Calculated fix'!T$428)</f>
        <v>0.13597912363690273</v>
      </c>
      <c r="U139" s="22">
        <f>('Ratios Calculated fix'!U139-'Ratios Calculated fix'!U$428)/('Ratios Calculated fix'!U$429-'Ratios Calculated fix'!U$428)</f>
        <v>0.81036088065365863</v>
      </c>
      <c r="V139" s="22">
        <f>('Ratios Calculated fix'!V139-'Ratios Calculated fix'!V$428)/('Ratios Calculated fix'!V$429-'Ratios Calculated fix'!V$428)</f>
        <v>0.70995375965354846</v>
      </c>
      <c r="W139" s="22">
        <f>('Ratios Calculated fix'!W139-'Ratios Calculated fix'!W$428)/('Ratios Calculated fix'!W$429-'Ratios Calculated fix'!W$428)</f>
        <v>0.8227739778112888</v>
      </c>
      <c r="X139" s="22">
        <f>('Ratios Calculated fix'!X139-'Ratios Calculated fix'!X$428)/('Ratios Calculated fix'!X$429-'Ratios Calculated fix'!X$428)</f>
        <v>0.10097881377447369</v>
      </c>
      <c r="Y139" s="22">
        <f>('Ratios Calculated fix'!Y139-'Ratios Calculated fix'!Y$428)/('Ratios Calculated fix'!Y$429-'Ratios Calculated fix'!Y$428)</f>
        <v>0.50848498929582797</v>
      </c>
      <c r="Z139" s="22">
        <f>('Ratios Calculated fix'!Z139-'Ratios Calculated fix'!Z$428)/('Ratios Calculated fix'!Z$429-'Ratios Calculated fix'!Z$428)</f>
        <v>0.89902118622552618</v>
      </c>
      <c r="AA139" s="22">
        <f>('Ratios Calculated fix'!AA139-'Ratios Calculated fix'!AA$428)/('Ratios Calculated fix'!AA$429-'Ratios Calculated fix'!AA$428)</f>
        <v>0.32008359404775655</v>
      </c>
      <c r="AB139" s="22">
        <f>('Ratios Calculated fix'!AB139-'Ratios Calculated fix'!AB$428)/('Ratios Calculated fix'!AB$429-'Ratios Calculated fix'!AB$428)</f>
        <v>0.8990354792066928</v>
      </c>
      <c r="AC139" s="22">
        <f>('Ratios Calculated fix'!AC139-'Ratios Calculated fix'!AC$428)/('Ratios Calculated fix'!AC$429-'Ratios Calculated fix'!AC$428)</f>
        <v>0.47988439215610429</v>
      </c>
      <c r="AD139" s="22">
        <f>('Ratios Calculated fix'!AD139-'Ratios Calculated fix'!AD$428)/('Ratios Calculated fix'!AD$429-'Ratios Calculated fix'!AD$428)</f>
        <v>0.29915358182692642</v>
      </c>
      <c r="AE139" s="22">
        <f>('Ratios Calculated fix'!AE139-'Ratios Calculated fix'!AE$428)/('Ratios Calculated fix'!AE$429-'Ratios Calculated fix'!AE$428)</f>
        <v>0.39803834901012125</v>
      </c>
      <c r="AF139" s="22">
        <f>('Ratios Calculated fix'!AF139-'Ratios Calculated fix'!AF$428)/('Ratios Calculated fix'!AF$429-'Ratios Calculated fix'!AF$428)</f>
        <v>0.3479170633307167</v>
      </c>
      <c r="AG139" s="22" t="e">
        <f>('Ratios Calculated fix'!AG139-'Ratios Calculated fix'!AG$428)/('Ratios Calculated fix'!AG$429-'Ratios Calculated fix'!AG$428)</f>
        <v>#DIV/0!</v>
      </c>
      <c r="AH139" s="22" t="e">
        <f>('Ratios Calculated fix'!AH139-'Ratios Calculated fix'!AH$428)/('Ratios Calculated fix'!AH$429-'Ratios Calculated fix'!AH$428)</f>
        <v>#DIV/0!</v>
      </c>
      <c r="AI139" s="22">
        <f>('Ratios Calculated fix'!AI139-'Ratios Calculated fix'!AI$428)/('Ratios Calculated fix'!AI$429-'Ratios Calculated fix'!AI$428)</f>
        <v>0.57303917527612669</v>
      </c>
      <c r="AJ139" s="22">
        <f>('Ratios Calculated fix'!AJ139-'Ratios Calculated fix'!AJ$428)/('Ratios Calculated fix'!AJ$429-'Ratios Calculated fix'!AJ$428)</f>
        <v>0.14228219952223015</v>
      </c>
      <c r="AK139" s="22" t="e">
        <f>('Ratios Calculated fix'!AK139-'Ratios Calculated fix'!AK$428)/('Ratios Calculated fix'!AK$429-'Ratios Calculated fix'!AK$428)</f>
        <v>#DIV/0!</v>
      </c>
      <c r="AL139" s="22" t="e">
        <f>('Ratios Calculated fix'!AL139-'Ratios Calculated fix'!AL$428)/('Ratios Calculated fix'!AL$429-'Ratios Calculated fix'!AL$428)</f>
        <v>#DIV/0!</v>
      </c>
      <c r="AM139" s="22">
        <f>('Ratios Calculated fix'!AM139-'Ratios Calculated fix'!AM$428)/('Ratios Calculated fix'!AM$429-'Ratios Calculated fix'!AM$428)</f>
        <v>0.70774815176124695</v>
      </c>
      <c r="AN139" s="22">
        <f>('Ratios Calculated fix'!AN139-'Ratios Calculated fix'!AN$428)/('Ratios Calculated fix'!AN$429-'Ratios Calculated fix'!AN$428)</f>
        <v>0.80397122569820556</v>
      </c>
      <c r="AO139" s="22">
        <f>('Ratios Calculated fix'!AO139-'Ratios Calculated fix'!AO$428)/('Ratios Calculated fix'!AO$429-'Ratios Calculated fix'!AO$428)</f>
        <v>3.7028953848931005E-2</v>
      </c>
      <c r="AP139" s="22">
        <f>('Ratios Calculated fix'!AP139-'Ratios Calculated fix'!AP$428)/('Ratios Calculated fix'!AP$429-'Ratios Calculated fix'!AP$428)</f>
        <v>0.35777037378762094</v>
      </c>
      <c r="AQ139" s="22">
        <f>('Ratios Calculated fix'!AQ139-'Ratios Calculated fix'!AQ$428)/('Ratios Calculated fix'!AQ$429-'Ratios Calculated fix'!AQ$428)</f>
        <v>0.59277287801081224</v>
      </c>
      <c r="AR139" s="22">
        <f>('Ratios Calculated fix'!AR139-'Ratios Calculated fix'!AR$428)/('Ratios Calculated fix'!AR$429-'Ratios Calculated fix'!AR$428)</f>
        <v>0.57675288815188452</v>
      </c>
      <c r="AS139" s="22">
        <f>('Ratios Calculated fix'!AS139-'Ratios Calculated fix'!AS$428)/('Ratios Calculated fix'!AS$429-'Ratios Calculated fix'!AS$428)</f>
        <v>0.44826326155633006</v>
      </c>
      <c r="AT139" s="22">
        <f>('Ratios Calculated fix'!AT139-'Ratios Calculated fix'!AT$428)/('Ratios Calculated fix'!AT$429-'Ratios Calculated fix'!AT$428)</f>
        <v>0.39029071131380577</v>
      </c>
      <c r="AU139" s="22">
        <f>('Ratios Calculated fix'!AU139-'Ratios Calculated fix'!AU$428)/('Ratios Calculated fix'!AU$429-'Ratios Calculated fix'!AU$428)</f>
        <v>0.25021281006022233</v>
      </c>
      <c r="AV139" s="22" t="e">
        <f>('Ratios Calculated fix'!AV139-'Ratios Calculated fix'!AV$428)/('Ratios Calculated fix'!AV$429-'Ratios Calculated fix'!AV$428)</f>
        <v>#DIV/0!</v>
      </c>
      <c r="AW139" s="22" t="e">
        <f>('Ratios Calculated fix'!AW139-'Ratios Calculated fix'!AW$428)/('Ratios Calculated fix'!AW$429-'Ratios Calculated fix'!AW$428)</f>
        <v>#DIV/0!</v>
      </c>
      <c r="AX139" s="22" t="e">
        <f>('Ratios Calculated fix'!AX139-'Ratios Calculated fix'!AX$428)/('Ratios Calculated fix'!AX$429-'Ratios Calculated fix'!AX$428)</f>
        <v>#DIV/0!</v>
      </c>
      <c r="AY139" s="22">
        <f>('Ratios Calculated fix'!AY139-'Ratios Calculated fix'!AY$428)/('Ratios Calculated fix'!AY$429-'Ratios Calculated fix'!AY$428)</f>
        <v>0.75244703935311119</v>
      </c>
      <c r="AZ139" s="22">
        <f>('Ratios Calculated fix'!AZ139-'Ratios Calculated fix'!AZ$428)/('Ratios Calculated fix'!AZ$429-'Ratios Calculated fix'!AZ$428)</f>
        <v>0.7753660361472845</v>
      </c>
      <c r="BA139" s="22">
        <f>('Ratios Calculated fix'!BA139-'Ratios Calculated fix'!BA$428)/('Ratios Calculated fix'!BA$429-'Ratios Calculated fix'!BA$428)</f>
        <v>0.22130978509331414</v>
      </c>
      <c r="BB139" s="22" t="e">
        <f>('Ratios Calculated fix'!BB139-'Ratios Calculated fix'!BB$428)/('Ratios Calculated fix'!BB$429-'Ratios Calculated fix'!BB$428)</f>
        <v>#DIV/0!</v>
      </c>
      <c r="BC139" s="22">
        <f>('Ratios Calculated fix'!BC139-'Ratios Calculated fix'!BC$428)/('Ratios Calculated fix'!BC$429-'Ratios Calculated fix'!BC$428)</f>
        <v>0.12208779088059947</v>
      </c>
    </row>
    <row r="140" spans="1:55" x14ac:dyDescent="0.2">
      <c r="A140" s="7" t="s">
        <v>460</v>
      </c>
      <c r="B140" s="7" t="s">
        <v>461</v>
      </c>
      <c r="C140" s="3" t="s">
        <v>72</v>
      </c>
      <c r="D140" s="7">
        <v>421306</v>
      </c>
      <c r="E140" s="7" t="s">
        <v>16</v>
      </c>
      <c r="F140" s="7">
        <v>2018</v>
      </c>
      <c r="G140" s="7" t="s">
        <v>17</v>
      </c>
      <c r="H140" s="8">
        <v>43465</v>
      </c>
      <c r="I140" s="8">
        <v>43517</v>
      </c>
      <c r="J140" s="8">
        <v>43591</v>
      </c>
      <c r="K140" s="9">
        <v>368450000</v>
      </c>
      <c r="L140" s="9">
        <v>384455000</v>
      </c>
      <c r="M140" s="10" t="s">
        <v>462</v>
      </c>
      <c r="N140" s="21">
        <f>('Ratios Calculated fix'!N140-'Ratios Calculated fix'!N$428)/('Ratios Calculated fix'!N$429-'Ratios Calculated fix'!N$428)</f>
        <v>9.011751396357416E-4</v>
      </c>
      <c r="O140" s="22">
        <f>('Ratios Calculated fix'!O140-'Ratios Calculated fix'!O$428)/('Ratios Calculated fix'!O$429-'Ratios Calculated fix'!O$428)</f>
        <v>9.011751396357416E-4</v>
      </c>
      <c r="P140" s="22">
        <f>('Ratios Calculated fix'!P140-'Ratios Calculated fix'!P$428)/('Ratios Calculated fix'!P$429-'Ratios Calculated fix'!P$428)</f>
        <v>1.3551197003878485E-3</v>
      </c>
      <c r="Q140" s="22">
        <f>('Ratios Calculated fix'!Q140-'Ratios Calculated fix'!Q$428)/('Ratios Calculated fix'!Q$429-'Ratios Calculated fix'!Q$428)</f>
        <v>0.86906523501178312</v>
      </c>
      <c r="R140" s="22">
        <f>('Ratios Calculated fix'!R140-'Ratios Calculated fix'!R$428)/('Ratios Calculated fix'!R$429-'Ratios Calculated fix'!R$428)</f>
        <v>0.14523975050644247</v>
      </c>
      <c r="S140" s="22">
        <f>('Ratios Calculated fix'!S140-'Ratios Calculated fix'!S$428)/('Ratios Calculated fix'!S$429-'Ratios Calculated fix'!S$428)</f>
        <v>0.26612504490619143</v>
      </c>
      <c r="T140" s="22">
        <f>('Ratios Calculated fix'!T140-'Ratios Calculated fix'!T$428)/('Ratios Calculated fix'!T$429-'Ratios Calculated fix'!T$428)</f>
        <v>9.8768486936643848E-2</v>
      </c>
      <c r="U140" s="22">
        <f>('Ratios Calculated fix'!U140-'Ratios Calculated fix'!U$428)/('Ratios Calculated fix'!U$429-'Ratios Calculated fix'!U$428)</f>
        <v>0.8104579744529764</v>
      </c>
      <c r="V140" s="22">
        <f>('Ratios Calculated fix'!V140-'Ratios Calculated fix'!V$428)/('Ratios Calculated fix'!V$429-'Ratios Calculated fix'!V$428)</f>
        <v>0.71615353168434115</v>
      </c>
      <c r="W140" s="22">
        <f>('Ratios Calculated fix'!W140-'Ratios Calculated fix'!W$428)/('Ratios Calculated fix'!W$429-'Ratios Calculated fix'!W$428)</f>
        <v>0.82192921899745841</v>
      </c>
      <c r="X140" s="22">
        <f>('Ratios Calculated fix'!X140-'Ratios Calculated fix'!X$428)/('Ratios Calculated fix'!X$429-'Ratios Calculated fix'!X$428)</f>
        <v>1.8331852447036115E-3</v>
      </c>
      <c r="Y140" s="22">
        <f>('Ratios Calculated fix'!Y140-'Ratios Calculated fix'!Y$428)/('Ratios Calculated fix'!Y$429-'Ratios Calculated fix'!Y$428)</f>
        <v>0.47364567165069316</v>
      </c>
      <c r="Z140" s="22">
        <f>('Ratios Calculated fix'!Z140-'Ratios Calculated fix'!Z$428)/('Ratios Calculated fix'!Z$429-'Ratios Calculated fix'!Z$428)</f>
        <v>0.99816681475529645</v>
      </c>
      <c r="AA140" s="22">
        <f>('Ratios Calculated fix'!AA140-'Ratios Calculated fix'!AA$428)/('Ratios Calculated fix'!AA$429-'Ratios Calculated fix'!AA$428)</f>
        <v>0</v>
      </c>
      <c r="AB140" s="22">
        <f>('Ratios Calculated fix'!AB140-'Ratios Calculated fix'!AB$428)/('Ratios Calculated fix'!AB$429-'Ratios Calculated fix'!AB$428)</f>
        <v>0.89477249695928396</v>
      </c>
      <c r="AC140" s="22">
        <f>('Ratios Calculated fix'!AC140-'Ratios Calculated fix'!AC$428)/('Ratios Calculated fix'!AC$429-'Ratios Calculated fix'!AC$428)</f>
        <v>0.79166043799335295</v>
      </c>
      <c r="AD140" s="22">
        <f>('Ratios Calculated fix'!AD140-'Ratios Calculated fix'!AD$428)/('Ratios Calculated fix'!AD$429-'Ratios Calculated fix'!AD$428)</f>
        <v>0.73651942105388535</v>
      </c>
      <c r="AE140" s="22">
        <f>('Ratios Calculated fix'!AE140-'Ratios Calculated fix'!AE$428)/('Ratios Calculated fix'!AE$429-'Ratios Calculated fix'!AE$428)</f>
        <v>0.541763300127445</v>
      </c>
      <c r="AF140" s="22">
        <f>('Ratios Calculated fix'!AF140-'Ratios Calculated fix'!AF$428)/('Ratios Calculated fix'!AF$429-'Ratios Calculated fix'!AF$428)</f>
        <v>0.41774464779158343</v>
      </c>
      <c r="AG140" s="22" t="e">
        <f>('Ratios Calculated fix'!AG140-'Ratios Calculated fix'!AG$428)/('Ratios Calculated fix'!AG$429-'Ratios Calculated fix'!AG$428)</f>
        <v>#DIV/0!</v>
      </c>
      <c r="AH140" s="22" t="e">
        <f>('Ratios Calculated fix'!AH140-'Ratios Calculated fix'!AH$428)/('Ratios Calculated fix'!AH$429-'Ratios Calculated fix'!AH$428)</f>
        <v>#DIV/0!</v>
      </c>
      <c r="AI140" s="22">
        <f>('Ratios Calculated fix'!AI140-'Ratios Calculated fix'!AI$428)/('Ratios Calculated fix'!AI$429-'Ratios Calculated fix'!AI$428)</f>
        <v>0.53134664660366004</v>
      </c>
      <c r="AJ140" s="22">
        <f>('Ratios Calculated fix'!AJ140-'Ratios Calculated fix'!AJ$428)/('Ratios Calculated fix'!AJ$429-'Ratios Calculated fix'!AJ$428)</f>
        <v>0.13693124340690138</v>
      </c>
      <c r="AK140" s="22" t="e">
        <f>('Ratios Calculated fix'!AK140-'Ratios Calculated fix'!AK$428)/('Ratios Calculated fix'!AK$429-'Ratios Calculated fix'!AK$428)</f>
        <v>#DIV/0!</v>
      </c>
      <c r="AL140" s="22" t="e">
        <f>('Ratios Calculated fix'!AL140-'Ratios Calculated fix'!AL$428)/('Ratios Calculated fix'!AL$429-'Ratios Calculated fix'!AL$428)</f>
        <v>#DIV/0!</v>
      </c>
      <c r="AM140" s="22">
        <f>('Ratios Calculated fix'!AM140-'Ratios Calculated fix'!AM$428)/('Ratios Calculated fix'!AM$429-'Ratios Calculated fix'!AM$428)</f>
        <v>0.70832076026226665</v>
      </c>
      <c r="AN140" s="22">
        <f>('Ratios Calculated fix'!AN140-'Ratios Calculated fix'!AN$428)/('Ratios Calculated fix'!AN$429-'Ratios Calculated fix'!AN$428)</f>
        <v>0.80358123804484394</v>
      </c>
      <c r="AO140" s="22">
        <f>('Ratios Calculated fix'!AO140-'Ratios Calculated fix'!AO$428)/('Ratios Calculated fix'!AO$429-'Ratios Calculated fix'!AO$428)</f>
        <v>1.3652675134813861E-2</v>
      </c>
      <c r="AP140" s="22">
        <f>('Ratios Calculated fix'!AP140-'Ratios Calculated fix'!AP$428)/('Ratios Calculated fix'!AP$429-'Ratios Calculated fix'!AP$428)</f>
        <v>0.35902164181481738</v>
      </c>
      <c r="AQ140" s="22">
        <f>('Ratios Calculated fix'!AQ140-'Ratios Calculated fix'!AQ$428)/('Ratios Calculated fix'!AQ$429-'Ratios Calculated fix'!AQ$428)</f>
        <v>0.60612218306347254</v>
      </c>
      <c r="AR140" s="22">
        <f>('Ratios Calculated fix'!AR140-'Ratios Calculated fix'!AR$428)/('Ratios Calculated fix'!AR$429-'Ratios Calculated fix'!AR$428)</f>
        <v>0.76966847988373088</v>
      </c>
      <c r="AS140" s="22">
        <f>('Ratios Calculated fix'!AS140-'Ratios Calculated fix'!AS$428)/('Ratios Calculated fix'!AS$429-'Ratios Calculated fix'!AS$428)</f>
        <v>0.25630339478050918</v>
      </c>
      <c r="AT140" s="22">
        <f>('Ratios Calculated fix'!AT140-'Ratios Calculated fix'!AT$428)/('Ratios Calculated fix'!AT$429-'Ratios Calculated fix'!AT$428)</f>
        <v>0.358916337443281</v>
      </c>
      <c r="AU140" s="22">
        <f>('Ratios Calculated fix'!AU140-'Ratios Calculated fix'!AU$428)/('Ratios Calculated fix'!AU$429-'Ratios Calculated fix'!AU$428)</f>
        <v>0.28229152370129407</v>
      </c>
      <c r="AV140" s="22" t="e">
        <f>('Ratios Calculated fix'!AV140-'Ratios Calculated fix'!AV$428)/('Ratios Calculated fix'!AV$429-'Ratios Calculated fix'!AV$428)</f>
        <v>#DIV/0!</v>
      </c>
      <c r="AW140" s="22" t="e">
        <f>('Ratios Calculated fix'!AW140-'Ratios Calculated fix'!AW$428)/('Ratios Calculated fix'!AW$429-'Ratios Calculated fix'!AW$428)</f>
        <v>#DIV/0!</v>
      </c>
      <c r="AX140" s="22" t="e">
        <f>('Ratios Calculated fix'!AX140-'Ratios Calculated fix'!AX$428)/('Ratios Calculated fix'!AX$429-'Ratios Calculated fix'!AX$428)</f>
        <v>#DIV/0!</v>
      </c>
      <c r="AY140" s="22">
        <f>('Ratios Calculated fix'!AY140-'Ratios Calculated fix'!AY$428)/('Ratios Calculated fix'!AY$429-'Ratios Calculated fix'!AY$428)</f>
        <v>0.74914494449414126</v>
      </c>
      <c r="AZ140" s="22">
        <f>('Ratios Calculated fix'!AZ140-'Ratios Calculated fix'!AZ$428)/('Ratios Calculated fix'!AZ$429-'Ratios Calculated fix'!AZ$428)</f>
        <v>0.77325493652179345</v>
      </c>
      <c r="BA140" s="22">
        <f>('Ratios Calculated fix'!BA140-'Ratios Calculated fix'!BA$428)/('Ratios Calculated fix'!BA$429-'Ratios Calculated fix'!BA$428)</f>
        <v>0.22312080968258882</v>
      </c>
      <c r="BB140" s="22" t="e">
        <f>('Ratios Calculated fix'!BB140-'Ratios Calculated fix'!BB$428)/('Ratios Calculated fix'!BB$429-'Ratios Calculated fix'!BB$428)</f>
        <v>#DIV/0!</v>
      </c>
      <c r="BC140" s="22">
        <f>('Ratios Calculated fix'!BC140-'Ratios Calculated fix'!BC$428)/('Ratios Calculated fix'!BC$429-'Ratios Calculated fix'!BC$428)</f>
        <v>0.11304871686050792</v>
      </c>
    </row>
    <row r="141" spans="1:55" x14ac:dyDescent="0.2">
      <c r="A141" s="3" t="s">
        <v>472</v>
      </c>
      <c r="B141" s="3" t="s">
        <v>473</v>
      </c>
      <c r="C141" s="3" t="s">
        <v>52</v>
      </c>
      <c r="D141" s="3">
        <v>378141</v>
      </c>
      <c r="E141" s="3" t="s">
        <v>16</v>
      </c>
      <c r="F141" s="3">
        <v>2019</v>
      </c>
      <c r="G141" s="3" t="s">
        <v>17</v>
      </c>
      <c r="H141" s="4">
        <v>43830</v>
      </c>
      <c r="I141" s="4">
        <v>43888</v>
      </c>
      <c r="J141" s="4">
        <v>43888</v>
      </c>
      <c r="K141" s="5">
        <v>324337584</v>
      </c>
      <c r="L141" s="5">
        <v>327053630</v>
      </c>
      <c r="M141" s="3" t="s">
        <v>474</v>
      </c>
      <c r="N141" s="21">
        <f>('Ratios Calculated fix'!N141-'Ratios Calculated fix'!N$428)/('Ratios Calculated fix'!N$429-'Ratios Calculated fix'!N$428)</f>
        <v>2.4216030134790019E-2</v>
      </c>
      <c r="O141" s="22">
        <f>('Ratios Calculated fix'!O141-'Ratios Calculated fix'!O$428)/('Ratios Calculated fix'!O$429-'Ratios Calculated fix'!O$428)</f>
        <v>2.1827555767499774E-2</v>
      </c>
      <c r="P141" s="22">
        <f>('Ratios Calculated fix'!P141-'Ratios Calculated fix'!P$428)/('Ratios Calculated fix'!P$429-'Ratios Calculated fix'!P$428)</f>
        <v>4.4193793823091494E-4</v>
      </c>
      <c r="Q141" s="22">
        <f>('Ratios Calculated fix'!Q141-'Ratios Calculated fix'!Q$428)/('Ratios Calculated fix'!Q$429-'Ratios Calculated fix'!Q$428)</f>
        <v>0.87132057382182315</v>
      </c>
      <c r="R141" s="22">
        <f>('Ratios Calculated fix'!R141-'Ratios Calculated fix'!R$428)/('Ratios Calculated fix'!R$429-'Ratios Calculated fix'!R$428)</f>
        <v>0.11515841678722843</v>
      </c>
      <c r="S141" s="22">
        <f>('Ratios Calculated fix'!S141-'Ratios Calculated fix'!S$428)/('Ratios Calculated fix'!S$429-'Ratios Calculated fix'!S$428)</f>
        <v>1.4979518312577661E-2</v>
      </c>
      <c r="T141" s="22">
        <f>('Ratios Calculated fix'!T141-'Ratios Calculated fix'!T$428)/('Ratios Calculated fix'!T$429-'Ratios Calculated fix'!T$428)</f>
        <v>0.11368301537704202</v>
      </c>
      <c r="U141" s="22">
        <f>('Ratios Calculated fix'!U141-'Ratios Calculated fix'!U$428)/('Ratios Calculated fix'!U$429-'Ratios Calculated fix'!U$428)</f>
        <v>0.81157285161223802</v>
      </c>
      <c r="V141" s="22">
        <f>('Ratios Calculated fix'!V141-'Ratios Calculated fix'!V$428)/('Ratios Calculated fix'!V$429-'Ratios Calculated fix'!V$428)</f>
        <v>0.7090830816921081</v>
      </c>
      <c r="W141" s="22">
        <f>('Ratios Calculated fix'!W141-'Ratios Calculated fix'!W$428)/('Ratios Calculated fix'!W$429-'Ratios Calculated fix'!W$428)</f>
        <v>0.82430264503355899</v>
      </c>
      <c r="X141" s="22">
        <f>('Ratios Calculated fix'!X141-'Ratios Calculated fix'!X$428)/('Ratios Calculated fix'!X$429-'Ratios Calculated fix'!X$428)</f>
        <v>4.7871394406084539E-2</v>
      </c>
      <c r="Y141" s="22">
        <f>('Ratios Calculated fix'!Y141-'Ratios Calculated fix'!Y$428)/('Ratios Calculated fix'!Y$429-'Ratios Calculated fix'!Y$428)</f>
        <v>0.44672206150315552</v>
      </c>
      <c r="Z141" s="22">
        <f>('Ratios Calculated fix'!Z141-'Ratios Calculated fix'!Z$428)/('Ratios Calculated fix'!Z$429-'Ratios Calculated fix'!Z$428)</f>
        <v>0.95212860559391543</v>
      </c>
      <c r="AA141" s="22">
        <f>('Ratios Calculated fix'!AA141-'Ratios Calculated fix'!AA$428)/('Ratios Calculated fix'!AA$429-'Ratios Calculated fix'!AA$428)</f>
        <v>0.17270164769509522</v>
      </c>
      <c r="AB141" s="22">
        <f>('Ratios Calculated fix'!AB141-'Ratios Calculated fix'!AB$428)/('Ratios Calculated fix'!AB$429-'Ratios Calculated fix'!AB$428)</f>
        <v>0.82986576180333504</v>
      </c>
      <c r="AC141" s="22">
        <f>('Ratios Calculated fix'!AC141-'Ratios Calculated fix'!AC$428)/('Ratios Calculated fix'!AC$429-'Ratios Calculated fix'!AC$428)</f>
        <v>0.63294240233755528</v>
      </c>
      <c r="AD141" s="22">
        <f>('Ratios Calculated fix'!AD141-'Ratios Calculated fix'!AD$428)/('Ratios Calculated fix'!AD$429-'Ratios Calculated fix'!AD$428)</f>
        <v>0.49372948420692558</v>
      </c>
      <c r="AE141" s="22">
        <f>('Ratios Calculated fix'!AE141-'Ratios Calculated fix'!AE$428)/('Ratios Calculated fix'!AE$429-'Ratios Calculated fix'!AE$428)</f>
        <v>0.4988774334779737</v>
      </c>
      <c r="AF141" s="22">
        <f>('Ratios Calculated fix'!AF141-'Ratios Calculated fix'!AF$428)/('Ratios Calculated fix'!AF$429-'Ratios Calculated fix'!AF$428)</f>
        <v>0.35452372644630492</v>
      </c>
      <c r="AG141" s="22" t="e">
        <f>('Ratios Calculated fix'!AG141-'Ratios Calculated fix'!AG$428)/('Ratios Calculated fix'!AG$429-'Ratios Calculated fix'!AG$428)</f>
        <v>#DIV/0!</v>
      </c>
      <c r="AH141" s="22" t="e">
        <f>('Ratios Calculated fix'!AH141-'Ratios Calculated fix'!AH$428)/('Ratios Calculated fix'!AH$429-'Ratios Calculated fix'!AH$428)</f>
        <v>#DIV/0!</v>
      </c>
      <c r="AI141" s="22">
        <f>('Ratios Calculated fix'!AI141-'Ratios Calculated fix'!AI$428)/('Ratios Calculated fix'!AI$429-'Ratios Calculated fix'!AI$428)</f>
        <v>0.57241079358085611</v>
      </c>
      <c r="AJ141" s="22">
        <f>('Ratios Calculated fix'!AJ141-'Ratios Calculated fix'!AJ$428)/('Ratios Calculated fix'!AJ$429-'Ratios Calculated fix'!AJ$428)</f>
        <v>0.16825332269737944</v>
      </c>
      <c r="AK141" s="22" t="e">
        <f>('Ratios Calculated fix'!AK141-'Ratios Calculated fix'!AK$428)/('Ratios Calculated fix'!AK$429-'Ratios Calculated fix'!AK$428)</f>
        <v>#DIV/0!</v>
      </c>
      <c r="AL141" s="22" t="e">
        <f>('Ratios Calculated fix'!AL141-'Ratios Calculated fix'!AL$428)/('Ratios Calculated fix'!AL$429-'Ratios Calculated fix'!AL$428)</f>
        <v>#DIV/0!</v>
      </c>
      <c r="AM141" s="22">
        <f>('Ratios Calculated fix'!AM141-'Ratios Calculated fix'!AM$428)/('Ratios Calculated fix'!AM$429-'Ratios Calculated fix'!AM$428)</f>
        <v>0.70859465880428074</v>
      </c>
      <c r="AN141" s="22">
        <f>('Ratios Calculated fix'!AN141-'Ratios Calculated fix'!AN$428)/('Ratios Calculated fix'!AN$429-'Ratios Calculated fix'!AN$428)</f>
        <v>0.80446673889722864</v>
      </c>
      <c r="AO141" s="22">
        <f>('Ratios Calculated fix'!AO141-'Ratios Calculated fix'!AO$428)/('Ratios Calculated fix'!AO$429-'Ratios Calculated fix'!AO$428)</f>
        <v>3.1552669978246177E-2</v>
      </c>
      <c r="AP141" s="22">
        <f>('Ratios Calculated fix'!AP141-'Ratios Calculated fix'!AP$428)/('Ratios Calculated fix'!AP$429-'Ratios Calculated fix'!AP$428)</f>
        <v>0.35500500125880557</v>
      </c>
      <c r="AQ141" s="22">
        <f>('Ratios Calculated fix'!AQ141-'Ratios Calculated fix'!AQ$428)/('Ratios Calculated fix'!AQ$429-'Ratios Calculated fix'!AQ$428)</f>
        <v>0.59391160222826422</v>
      </c>
      <c r="AR141" s="22">
        <f>('Ratios Calculated fix'!AR141-'Ratios Calculated fix'!AR$428)/('Ratios Calculated fix'!AR$429-'Ratios Calculated fix'!AR$428)</f>
        <v>0.43578295718761439</v>
      </c>
      <c r="AS141" s="22">
        <f>('Ratios Calculated fix'!AS141-'Ratios Calculated fix'!AS$428)/('Ratios Calculated fix'!AS$429-'Ratios Calculated fix'!AS$428)</f>
        <v>0.42268433936439392</v>
      </c>
      <c r="AT141" s="22">
        <f>('Ratios Calculated fix'!AT141-'Ratios Calculated fix'!AT$428)/('Ratios Calculated fix'!AT$429-'Ratios Calculated fix'!AT$428)</f>
        <v>0.32567217203070886</v>
      </c>
      <c r="AU141" s="22">
        <f>('Ratios Calculated fix'!AU141-'Ratios Calculated fix'!AU$428)/('Ratios Calculated fix'!AU$429-'Ratios Calculated fix'!AU$428)</f>
        <v>0.20591573344734673</v>
      </c>
      <c r="AV141" s="22" t="e">
        <f>('Ratios Calculated fix'!AV141-'Ratios Calculated fix'!AV$428)/('Ratios Calculated fix'!AV$429-'Ratios Calculated fix'!AV$428)</f>
        <v>#DIV/0!</v>
      </c>
      <c r="AW141" s="22" t="e">
        <f>('Ratios Calculated fix'!AW141-'Ratios Calculated fix'!AW$428)/('Ratios Calculated fix'!AW$429-'Ratios Calculated fix'!AW$428)</f>
        <v>#DIV/0!</v>
      </c>
      <c r="AX141" s="22" t="e">
        <f>('Ratios Calculated fix'!AX141-'Ratios Calculated fix'!AX$428)/('Ratios Calculated fix'!AX$429-'Ratios Calculated fix'!AX$428)</f>
        <v>#DIV/0!</v>
      </c>
      <c r="AY141" s="22">
        <f>('Ratios Calculated fix'!AY141-'Ratios Calculated fix'!AY$428)/('Ratios Calculated fix'!AY$429-'Ratios Calculated fix'!AY$428)</f>
        <v>0.74798271781788661</v>
      </c>
      <c r="AZ141" s="22">
        <f>('Ratios Calculated fix'!AZ141-'Ratios Calculated fix'!AZ$428)/('Ratios Calculated fix'!AZ$429-'Ratios Calculated fix'!AZ$428)</f>
        <v>0.77192192525137304</v>
      </c>
      <c r="BA141" s="22">
        <f>('Ratios Calculated fix'!BA141-'Ratios Calculated fix'!BA$428)/('Ratios Calculated fix'!BA$429-'Ratios Calculated fix'!BA$428)</f>
        <v>0.21938965297042234</v>
      </c>
      <c r="BB141" s="22" t="e">
        <f>('Ratios Calculated fix'!BB141-'Ratios Calculated fix'!BB$428)/('Ratios Calculated fix'!BB$429-'Ratios Calculated fix'!BB$428)</f>
        <v>#DIV/0!</v>
      </c>
      <c r="BC141" s="22">
        <f>('Ratios Calculated fix'!BC141-'Ratios Calculated fix'!BC$428)/('Ratios Calculated fix'!BC$429-'Ratios Calculated fix'!BC$428)</f>
        <v>0.12770309589453893</v>
      </c>
    </row>
    <row r="142" spans="1:55" x14ac:dyDescent="0.2">
      <c r="A142" s="3" t="s">
        <v>463</v>
      </c>
      <c r="B142" s="3" t="s">
        <v>464</v>
      </c>
      <c r="C142" s="3" t="s">
        <v>72</v>
      </c>
      <c r="D142" s="3">
        <v>378140</v>
      </c>
      <c r="E142" s="3" t="s">
        <v>16</v>
      </c>
      <c r="F142" s="3">
        <v>2019</v>
      </c>
      <c r="G142" s="3" t="s">
        <v>17</v>
      </c>
      <c r="H142" s="4">
        <v>43830</v>
      </c>
      <c r="I142" s="4">
        <v>43881</v>
      </c>
      <c r="J142" s="4">
        <v>43881</v>
      </c>
      <c r="K142" s="5">
        <v>66089570</v>
      </c>
      <c r="L142" s="5">
        <v>66179051</v>
      </c>
      <c r="M142" s="3" t="s">
        <v>465</v>
      </c>
      <c r="N142" s="21">
        <f>('Ratios Calculated fix'!N142-'Ratios Calculated fix'!N$428)/('Ratios Calculated fix'!N$429-'Ratios Calculated fix'!N$428)</f>
        <v>2.0372273358805544E-4</v>
      </c>
      <c r="O142" s="22">
        <f>('Ratios Calculated fix'!O142-'Ratios Calculated fix'!O$428)/('Ratios Calculated fix'!O$429-'Ratios Calculated fix'!O$428)</f>
        <v>2.0372273358805544E-4</v>
      </c>
      <c r="P142" s="22">
        <f>('Ratios Calculated fix'!P142-'Ratios Calculated fix'!P$428)/('Ratios Calculated fix'!P$429-'Ratios Calculated fix'!P$428)</f>
        <v>1.1695446343887189E-3</v>
      </c>
      <c r="Q142" s="22">
        <f>('Ratios Calculated fix'!Q142-'Ratios Calculated fix'!Q$428)/('Ratios Calculated fix'!Q$429-'Ratios Calculated fix'!Q$428)</f>
        <v>0.8692023823601972</v>
      </c>
      <c r="R142" s="22">
        <f>('Ratios Calculated fix'!R142-'Ratios Calculated fix'!R$428)/('Ratios Calculated fix'!R$429-'Ratios Calculated fix'!R$428)</f>
        <v>0.15212375197146083</v>
      </c>
      <c r="S142" s="22">
        <f>('Ratios Calculated fix'!S142-'Ratios Calculated fix'!S$428)/('Ratios Calculated fix'!S$429-'Ratios Calculated fix'!S$428)</f>
        <v>0.85206120775090488</v>
      </c>
      <c r="T142" s="22">
        <f>('Ratios Calculated fix'!T142-'Ratios Calculated fix'!T$428)/('Ratios Calculated fix'!T$429-'Ratios Calculated fix'!T$428)</f>
        <v>0</v>
      </c>
      <c r="U142" s="22">
        <f>('Ratios Calculated fix'!U142-'Ratios Calculated fix'!U$428)/('Ratios Calculated fix'!U$429-'Ratios Calculated fix'!U$428)</f>
        <v>0.81075275889140364</v>
      </c>
      <c r="V142" s="22">
        <f>('Ratios Calculated fix'!V142-'Ratios Calculated fix'!V$428)/('Ratios Calculated fix'!V$429-'Ratios Calculated fix'!V$428)</f>
        <v>0.73443345599556498</v>
      </c>
      <c r="W142" s="22">
        <f>('Ratios Calculated fix'!W142-'Ratios Calculated fix'!W$428)/('Ratios Calculated fix'!W$429-'Ratios Calculated fix'!W$428)</f>
        <v>0.81944824653588433</v>
      </c>
      <c r="X142" s="22">
        <f>('Ratios Calculated fix'!X142-'Ratios Calculated fix'!X$428)/('Ratios Calculated fix'!X$429-'Ratios Calculated fix'!X$428)</f>
        <v>2.4232271251976227E-3</v>
      </c>
      <c r="Y142" s="22">
        <f>('Ratios Calculated fix'!Y142-'Ratios Calculated fix'!Y$428)/('Ratios Calculated fix'!Y$429-'Ratios Calculated fix'!Y$428)</f>
        <v>0.47042013407581834</v>
      </c>
      <c r="Z142" s="22">
        <f>('Ratios Calculated fix'!Z142-'Ratios Calculated fix'!Z$428)/('Ratios Calculated fix'!Z$429-'Ratios Calculated fix'!Z$428)</f>
        <v>0.9975767728748024</v>
      </c>
      <c r="AA142" s="22">
        <f>('Ratios Calculated fix'!AA142-'Ratios Calculated fix'!AA$428)/('Ratios Calculated fix'!AA$429-'Ratios Calculated fix'!AA$428)</f>
        <v>0</v>
      </c>
      <c r="AB142" s="22">
        <f>('Ratios Calculated fix'!AB142-'Ratios Calculated fix'!AB$428)/('Ratios Calculated fix'!AB$429-'Ratios Calculated fix'!AB$428)</f>
        <v>0.88833675035776127</v>
      </c>
      <c r="AC142" s="22">
        <f>('Ratios Calculated fix'!AC142-'Ratios Calculated fix'!AC$428)/('Ratios Calculated fix'!AC$429-'Ratios Calculated fix'!AC$428)</f>
        <v>0.86740556379543343</v>
      </c>
      <c r="AD142" s="22">
        <f>('Ratios Calculated fix'!AD142-'Ratios Calculated fix'!AD$428)/('Ratios Calculated fix'!AD$429-'Ratios Calculated fix'!AD$428)</f>
        <v>0.7621437263198011</v>
      </c>
      <c r="AE142" s="22">
        <f>('Ratios Calculated fix'!AE142-'Ratios Calculated fix'!AE$428)/('Ratios Calculated fix'!AE$429-'Ratios Calculated fix'!AE$428)</f>
        <v>0.54005002058451557</v>
      </c>
      <c r="AF142" s="22">
        <f>('Ratios Calculated fix'!AF142-'Ratios Calculated fix'!AF$428)/('Ratios Calculated fix'!AF$429-'Ratios Calculated fix'!AF$428)</f>
        <v>0.43794533219990567</v>
      </c>
      <c r="AG142" s="22" t="e">
        <f>('Ratios Calculated fix'!AG142-'Ratios Calculated fix'!AG$428)/('Ratios Calculated fix'!AG$429-'Ratios Calculated fix'!AG$428)</f>
        <v>#DIV/0!</v>
      </c>
      <c r="AH142" s="22" t="e">
        <f>('Ratios Calculated fix'!AH142-'Ratios Calculated fix'!AH$428)/('Ratios Calculated fix'!AH$429-'Ratios Calculated fix'!AH$428)</f>
        <v>#DIV/0!</v>
      </c>
      <c r="AI142" s="22">
        <f>('Ratios Calculated fix'!AI142-'Ratios Calculated fix'!AI$428)/('Ratios Calculated fix'!AI$429-'Ratios Calculated fix'!AI$428)</f>
        <v>0.53795773931890511</v>
      </c>
      <c r="AJ142" s="22">
        <f>('Ratios Calculated fix'!AJ142-'Ratios Calculated fix'!AJ$428)/('Ratios Calculated fix'!AJ$429-'Ratios Calculated fix'!AJ$428)</f>
        <v>9.7956984316057469E-2</v>
      </c>
      <c r="AK142" s="22" t="e">
        <f>('Ratios Calculated fix'!AK142-'Ratios Calculated fix'!AK$428)/('Ratios Calculated fix'!AK$429-'Ratios Calculated fix'!AK$428)</f>
        <v>#DIV/0!</v>
      </c>
      <c r="AL142" s="22" t="e">
        <f>('Ratios Calculated fix'!AL142-'Ratios Calculated fix'!AL$428)/('Ratios Calculated fix'!AL$429-'Ratios Calculated fix'!AL$428)</f>
        <v>#DIV/0!</v>
      </c>
      <c r="AM142" s="22">
        <f>('Ratios Calculated fix'!AM142-'Ratios Calculated fix'!AM$428)/('Ratios Calculated fix'!AM$429-'Ratios Calculated fix'!AM$428)</f>
        <v>0.70851822917109153</v>
      </c>
      <c r="AN142" s="22">
        <f>('Ratios Calculated fix'!AN142-'Ratios Calculated fix'!AN$428)/('Ratios Calculated fix'!AN$429-'Ratios Calculated fix'!AN$428)</f>
        <v>0.80355532639160954</v>
      </c>
      <c r="AO142" s="22">
        <f>('Ratios Calculated fix'!AO142-'Ratios Calculated fix'!AO$428)/('Ratios Calculated fix'!AO$429-'Ratios Calculated fix'!AO$428)</f>
        <v>1.1107094841352744E-2</v>
      </c>
      <c r="AP142" s="22">
        <f>('Ratios Calculated fix'!AP142-'Ratios Calculated fix'!AP$428)/('Ratios Calculated fix'!AP$429-'Ratios Calculated fix'!AP$428)</f>
        <v>0.35933304468151278</v>
      </c>
      <c r="AQ142" s="22">
        <f>('Ratios Calculated fix'!AQ142-'Ratios Calculated fix'!AQ$428)/('Ratios Calculated fix'!AQ$429-'Ratios Calculated fix'!AQ$428)</f>
        <v>0.60916119810189384</v>
      </c>
      <c r="AR142" s="22">
        <f>('Ratios Calculated fix'!AR142-'Ratios Calculated fix'!AR$428)/('Ratios Calculated fix'!AR$429-'Ratios Calculated fix'!AR$428)</f>
        <v>0.888609357679643</v>
      </c>
      <c r="AS142" s="22">
        <f>('Ratios Calculated fix'!AS142-'Ratios Calculated fix'!AS$428)/('Ratios Calculated fix'!AS$429-'Ratios Calculated fix'!AS$428)</f>
        <v>0.27505806970992158</v>
      </c>
      <c r="AT142" s="22">
        <f>('Ratios Calculated fix'!AT142-'Ratios Calculated fix'!AT$428)/('Ratios Calculated fix'!AT$429-'Ratios Calculated fix'!AT$428)</f>
        <v>0.3699120215382829</v>
      </c>
      <c r="AU142" s="22">
        <f>('Ratios Calculated fix'!AU142-'Ratios Calculated fix'!AU$428)/('Ratios Calculated fix'!AU$429-'Ratios Calculated fix'!AU$428)</f>
        <v>0.25677679903785727</v>
      </c>
      <c r="AV142" s="22" t="e">
        <f>('Ratios Calculated fix'!AV142-'Ratios Calculated fix'!AV$428)/('Ratios Calculated fix'!AV$429-'Ratios Calculated fix'!AV$428)</f>
        <v>#DIV/0!</v>
      </c>
      <c r="AW142" s="22" t="e">
        <f>('Ratios Calculated fix'!AW142-'Ratios Calculated fix'!AW$428)/('Ratios Calculated fix'!AW$429-'Ratios Calculated fix'!AW$428)</f>
        <v>#DIV/0!</v>
      </c>
      <c r="AX142" s="22" t="e">
        <f>('Ratios Calculated fix'!AX142-'Ratios Calculated fix'!AX$428)/('Ratios Calculated fix'!AX$429-'Ratios Calculated fix'!AX$428)</f>
        <v>#DIV/0!</v>
      </c>
      <c r="AY142" s="22">
        <f>('Ratios Calculated fix'!AY142-'Ratios Calculated fix'!AY$428)/('Ratios Calculated fix'!AY$429-'Ratios Calculated fix'!AY$428)</f>
        <v>0.74969582375573263</v>
      </c>
      <c r="AZ142" s="22">
        <f>('Ratios Calculated fix'!AZ142-'Ratios Calculated fix'!AZ$428)/('Ratios Calculated fix'!AZ$429-'Ratios Calculated fix'!AZ$428)</f>
        <v>0.7738513233167178</v>
      </c>
      <c r="BA142" s="22">
        <f>('Ratios Calculated fix'!BA142-'Ratios Calculated fix'!BA$428)/('Ratios Calculated fix'!BA$429-'Ratios Calculated fix'!BA$428)</f>
        <v>0.22233830506807484</v>
      </c>
      <c r="BB142" s="22" t="e">
        <f>('Ratios Calculated fix'!BB142-'Ratios Calculated fix'!BB$428)/('Ratios Calculated fix'!BB$429-'Ratios Calculated fix'!BB$428)</f>
        <v>#DIV/0!</v>
      </c>
      <c r="BC142" s="22">
        <f>('Ratios Calculated fix'!BC142-'Ratios Calculated fix'!BC$428)/('Ratios Calculated fix'!BC$429-'Ratios Calculated fix'!BC$428)</f>
        <v>0.13403783854748944</v>
      </c>
    </row>
    <row r="143" spans="1:55" x14ac:dyDescent="0.2">
      <c r="A143" s="3" t="s">
        <v>427</v>
      </c>
      <c r="B143" s="3" t="s">
        <v>428</v>
      </c>
      <c r="C143" s="3" t="s">
        <v>15</v>
      </c>
      <c r="D143" s="3">
        <v>124922</v>
      </c>
      <c r="E143" s="3" t="s">
        <v>16</v>
      </c>
      <c r="F143" s="3">
        <v>2019</v>
      </c>
      <c r="G143" s="3" t="s">
        <v>17</v>
      </c>
      <c r="H143" s="4">
        <v>43830</v>
      </c>
      <c r="I143" s="4">
        <v>43887</v>
      </c>
      <c r="J143" s="4">
        <v>43887</v>
      </c>
      <c r="K143" s="5">
        <v>413800000</v>
      </c>
      <c r="L143" s="5">
        <v>415800000</v>
      </c>
      <c r="M143" s="3" t="s">
        <v>429</v>
      </c>
      <c r="N143" s="21">
        <f>('Ratios Calculated fix'!N143-'Ratios Calculated fix'!N$428)/('Ratios Calculated fix'!N$429-'Ratios Calculated fix'!N$428)</f>
        <v>6.192355109507252E-2</v>
      </c>
      <c r="O143" s="22">
        <f>('Ratios Calculated fix'!O143-'Ratios Calculated fix'!O$428)/('Ratios Calculated fix'!O$429-'Ratios Calculated fix'!O$428)</f>
        <v>4.193402661820872E-2</v>
      </c>
      <c r="P143" s="22">
        <f>('Ratios Calculated fix'!P143-'Ratios Calculated fix'!P$428)/('Ratios Calculated fix'!P$429-'Ratios Calculated fix'!P$428)</f>
        <v>1.1890852506321051E-2</v>
      </c>
      <c r="Q143" s="22">
        <f>('Ratios Calculated fix'!Q143-'Ratios Calculated fix'!Q$428)/('Ratios Calculated fix'!Q$429-'Ratios Calculated fix'!Q$428)</f>
        <v>0.8693054948119987</v>
      </c>
      <c r="R143" s="22">
        <f>('Ratios Calculated fix'!R143-'Ratios Calculated fix'!R$428)/('Ratios Calculated fix'!R$429-'Ratios Calculated fix'!R$428)</f>
        <v>8.5214389912864924E-2</v>
      </c>
      <c r="S143" s="22">
        <f>('Ratios Calculated fix'!S143-'Ratios Calculated fix'!S$428)/('Ratios Calculated fix'!S$429-'Ratios Calculated fix'!S$428)</f>
        <v>2.8848748511062696E-2</v>
      </c>
      <c r="T143" s="22">
        <f>('Ratios Calculated fix'!T143-'Ratios Calculated fix'!T$428)/('Ratios Calculated fix'!T$429-'Ratios Calculated fix'!T$428)</f>
        <v>8.0917257402455298E-2</v>
      </c>
      <c r="U143" s="22">
        <f>('Ratios Calculated fix'!U143-'Ratios Calculated fix'!U$428)/('Ratios Calculated fix'!U$429-'Ratios Calculated fix'!U$428)</f>
        <v>0.80927364440402372</v>
      </c>
      <c r="V143" s="22">
        <f>('Ratios Calculated fix'!V143-'Ratios Calculated fix'!V$428)/('Ratios Calculated fix'!V$429-'Ratios Calculated fix'!V$428)</f>
        <v>0.70924570876804627</v>
      </c>
      <c r="W143" s="22">
        <f>('Ratios Calculated fix'!W143-'Ratios Calculated fix'!W$428)/('Ratios Calculated fix'!W$429-'Ratios Calculated fix'!W$428)</f>
        <v>0.82163237161008151</v>
      </c>
      <c r="X143" s="22">
        <f>('Ratios Calculated fix'!X143-'Ratios Calculated fix'!X$428)/('Ratios Calculated fix'!X$429-'Ratios Calculated fix'!X$428)</f>
        <v>0.2279434767403368</v>
      </c>
      <c r="Y143" s="22">
        <f>('Ratios Calculated fix'!Y143-'Ratios Calculated fix'!Y$428)/('Ratios Calculated fix'!Y$429-'Ratios Calculated fix'!Y$428)</f>
        <v>0.55859518823385412</v>
      </c>
      <c r="Z143" s="22">
        <f>('Ratios Calculated fix'!Z143-'Ratios Calculated fix'!Z$428)/('Ratios Calculated fix'!Z$429-'Ratios Calculated fix'!Z$428)</f>
        <v>0.77205652325966323</v>
      </c>
      <c r="AA143" s="22">
        <f>('Ratios Calculated fix'!AA143-'Ratios Calculated fix'!AA$428)/('Ratios Calculated fix'!AA$429-'Ratios Calculated fix'!AA$428)</f>
        <v>0.65800812173512946</v>
      </c>
      <c r="AB143" s="22">
        <f>('Ratios Calculated fix'!AB143-'Ratios Calculated fix'!AB$428)/('Ratios Calculated fix'!AB$429-'Ratios Calculated fix'!AB$428)</f>
        <v>0.88383387602317287</v>
      </c>
      <c r="AC143" s="22">
        <f>('Ratios Calculated fix'!AC143-'Ratios Calculated fix'!AC$428)/('Ratios Calculated fix'!AC$429-'Ratios Calculated fix'!AC$428)</f>
        <v>0.30994320441460166</v>
      </c>
      <c r="AD143" s="22">
        <f>('Ratios Calculated fix'!AD143-'Ratios Calculated fix'!AD$428)/('Ratios Calculated fix'!AD$429-'Ratios Calculated fix'!AD$428)</f>
        <v>0.22179743202465149</v>
      </c>
      <c r="AE143" s="22">
        <f>('Ratios Calculated fix'!AE143-'Ratios Calculated fix'!AE$428)/('Ratios Calculated fix'!AE$429-'Ratios Calculated fix'!AE$428)</f>
        <v>0.30996426170550445</v>
      </c>
      <c r="AF143" s="22">
        <f>('Ratios Calculated fix'!AF143-'Ratios Calculated fix'!AF$428)/('Ratios Calculated fix'!AF$429-'Ratios Calculated fix'!AF$428)</f>
        <v>0.35312816296073779</v>
      </c>
      <c r="AG143" s="22" t="e">
        <f>('Ratios Calculated fix'!AG143-'Ratios Calculated fix'!AG$428)/('Ratios Calculated fix'!AG$429-'Ratios Calculated fix'!AG$428)</f>
        <v>#DIV/0!</v>
      </c>
      <c r="AH143" s="22" t="e">
        <f>('Ratios Calculated fix'!AH143-'Ratios Calculated fix'!AH$428)/('Ratios Calculated fix'!AH$429-'Ratios Calculated fix'!AH$428)</f>
        <v>#DIV/0!</v>
      </c>
      <c r="AI143" s="22">
        <f>('Ratios Calculated fix'!AI143-'Ratios Calculated fix'!AI$428)/('Ratios Calculated fix'!AI$429-'Ratios Calculated fix'!AI$428)</f>
        <v>0.53981115602221086</v>
      </c>
      <c r="AJ143" s="22">
        <f>('Ratios Calculated fix'!AJ143-'Ratios Calculated fix'!AJ$428)/('Ratios Calculated fix'!AJ$429-'Ratios Calculated fix'!AJ$428)</f>
        <v>0.18804333583355867</v>
      </c>
      <c r="AK143" s="22" t="e">
        <f>('Ratios Calculated fix'!AK143-'Ratios Calculated fix'!AK$428)/('Ratios Calculated fix'!AK$429-'Ratios Calculated fix'!AK$428)</f>
        <v>#DIV/0!</v>
      </c>
      <c r="AL143" s="22" t="e">
        <f>('Ratios Calculated fix'!AL143-'Ratios Calculated fix'!AL$428)/('Ratios Calculated fix'!AL$429-'Ratios Calculated fix'!AL$428)</f>
        <v>#DIV/0!</v>
      </c>
      <c r="AM143" s="22">
        <f>('Ratios Calculated fix'!AM143-'Ratios Calculated fix'!AM$428)/('Ratios Calculated fix'!AM$429-'Ratios Calculated fix'!AM$428)</f>
        <v>0.71033376913834889</v>
      </c>
      <c r="AN143" s="22">
        <f>('Ratios Calculated fix'!AN143-'Ratios Calculated fix'!AN$428)/('Ratios Calculated fix'!AN$429-'Ratios Calculated fix'!AN$428)</f>
        <v>0.8058308201412353</v>
      </c>
      <c r="AO143" s="22">
        <f>('Ratios Calculated fix'!AO143-'Ratios Calculated fix'!AO$428)/('Ratios Calculated fix'!AO$429-'Ratios Calculated fix'!AO$428)</f>
        <v>0.1299393361447492</v>
      </c>
      <c r="AP143" s="22">
        <f>('Ratios Calculated fix'!AP143-'Ratios Calculated fix'!AP$428)/('Ratios Calculated fix'!AP$429-'Ratios Calculated fix'!AP$428)</f>
        <v>0.36320297532658735</v>
      </c>
      <c r="AQ143" s="22">
        <f>('Ratios Calculated fix'!AQ143-'Ratios Calculated fix'!AQ$428)/('Ratios Calculated fix'!AQ$429-'Ratios Calculated fix'!AQ$428)</f>
        <v>0.64930272668426836</v>
      </c>
      <c r="AR143" s="22">
        <f>('Ratios Calculated fix'!AR143-'Ratios Calculated fix'!AR$428)/('Ratios Calculated fix'!AR$429-'Ratios Calculated fix'!AR$428)</f>
        <v>0.35027860702330865</v>
      </c>
      <c r="AS143" s="22">
        <f>('Ratios Calculated fix'!AS143-'Ratios Calculated fix'!AS$428)/('Ratios Calculated fix'!AS$429-'Ratios Calculated fix'!AS$428)</f>
        <v>0.35463703628807458</v>
      </c>
      <c r="AT143" s="22">
        <f>('Ratios Calculated fix'!AT143-'Ratios Calculated fix'!AT$428)/('Ratios Calculated fix'!AT$429-'Ratios Calculated fix'!AT$428)</f>
        <v>0.43184777644178574</v>
      </c>
      <c r="AU143" s="22">
        <f>('Ratios Calculated fix'!AU143-'Ratios Calculated fix'!AU$428)/('Ratios Calculated fix'!AU$429-'Ratios Calculated fix'!AU$428)</f>
        <v>0.28785702857054318</v>
      </c>
      <c r="AV143" s="22" t="e">
        <f>('Ratios Calculated fix'!AV143-'Ratios Calculated fix'!AV$428)/('Ratios Calculated fix'!AV$429-'Ratios Calculated fix'!AV$428)</f>
        <v>#DIV/0!</v>
      </c>
      <c r="AW143" s="22" t="e">
        <f>('Ratios Calculated fix'!AW143-'Ratios Calculated fix'!AW$428)/('Ratios Calculated fix'!AW$429-'Ratios Calculated fix'!AW$428)</f>
        <v>#DIV/0!</v>
      </c>
      <c r="AX143" s="22" t="e">
        <f>('Ratios Calculated fix'!AX143-'Ratios Calculated fix'!AX$428)/('Ratios Calculated fix'!AX$429-'Ratios Calculated fix'!AX$428)</f>
        <v>#DIV/0!</v>
      </c>
      <c r="AY143" s="22">
        <f>('Ratios Calculated fix'!AY143-'Ratios Calculated fix'!AY$428)/('Ratios Calculated fix'!AY$429-'Ratios Calculated fix'!AY$428)</f>
        <v>0.74682400046060105</v>
      </c>
      <c r="AZ143" s="22">
        <f>('Ratios Calculated fix'!AZ143-'Ratios Calculated fix'!AZ$428)/('Ratios Calculated fix'!AZ$429-'Ratios Calculated fix'!AZ$428)</f>
        <v>0.77034264398313634</v>
      </c>
      <c r="BA143" s="22">
        <f>('Ratios Calculated fix'!BA143-'Ratios Calculated fix'!BA$428)/('Ratios Calculated fix'!BA$429-'Ratios Calculated fix'!BA$428)</f>
        <v>0.22213557818902344</v>
      </c>
      <c r="BB143" s="22" t="e">
        <f>('Ratios Calculated fix'!BB143-'Ratios Calculated fix'!BB$428)/('Ratios Calculated fix'!BB$429-'Ratios Calculated fix'!BB$428)</f>
        <v>#DIV/0!</v>
      </c>
      <c r="BC143" s="22">
        <f>('Ratios Calculated fix'!BC143-'Ratios Calculated fix'!BC$428)/('Ratios Calculated fix'!BC$429-'Ratios Calculated fix'!BC$428)</f>
        <v>0.16048520863415747</v>
      </c>
    </row>
    <row r="144" spans="1:55" x14ac:dyDescent="0.2">
      <c r="A144" s="3" t="s">
        <v>448</v>
      </c>
      <c r="B144" s="3" t="s">
        <v>449</v>
      </c>
      <c r="C144" s="3" t="s">
        <v>52</v>
      </c>
      <c r="D144" s="3">
        <v>354347</v>
      </c>
      <c r="E144" s="3" t="s">
        <v>16</v>
      </c>
      <c r="F144" s="3">
        <v>2019</v>
      </c>
      <c r="G144" s="3" t="s">
        <v>17</v>
      </c>
      <c r="H144" s="4">
        <v>43830</v>
      </c>
      <c r="I144" s="4">
        <v>43882</v>
      </c>
      <c r="J144" s="4">
        <v>43882</v>
      </c>
      <c r="K144" s="5">
        <v>199256589</v>
      </c>
      <c r="L144" s="5">
        <v>201031695</v>
      </c>
      <c r="M144" s="3" t="s">
        <v>450</v>
      </c>
      <c r="N144" s="21">
        <f>('Ratios Calculated fix'!N144-'Ratios Calculated fix'!N$428)/('Ratios Calculated fix'!N$429-'Ratios Calculated fix'!N$428)</f>
        <v>1.9544840147702858E-2</v>
      </c>
      <c r="O144" s="22">
        <f>('Ratios Calculated fix'!O144-'Ratios Calculated fix'!O$428)/('Ratios Calculated fix'!O$429-'Ratios Calculated fix'!O$428)</f>
        <v>1.8598220524307544E-2</v>
      </c>
      <c r="P144" s="22">
        <f>('Ratios Calculated fix'!P144-'Ratios Calculated fix'!P$428)/('Ratios Calculated fix'!P$429-'Ratios Calculated fix'!P$428)</f>
        <v>7.8210697599551699E-3</v>
      </c>
      <c r="Q144" s="22">
        <f>('Ratios Calculated fix'!Q144-'Ratios Calculated fix'!Q$428)/('Ratios Calculated fix'!Q$429-'Ratios Calculated fix'!Q$428)</f>
        <v>0.87424960226531845</v>
      </c>
      <c r="R144" s="22">
        <f>('Ratios Calculated fix'!R144-'Ratios Calculated fix'!R$428)/('Ratios Calculated fix'!R$429-'Ratios Calculated fix'!R$428)</f>
        <v>0.12871996883687103</v>
      </c>
      <c r="S144" s="22">
        <f>('Ratios Calculated fix'!S144-'Ratios Calculated fix'!S$428)/('Ratios Calculated fix'!S$429-'Ratios Calculated fix'!S$428)</f>
        <v>9.9731828230463074E-2</v>
      </c>
      <c r="T144" s="22">
        <f>('Ratios Calculated fix'!T144-'Ratios Calculated fix'!T$428)/('Ratios Calculated fix'!T$429-'Ratios Calculated fix'!T$428)</f>
        <v>0.11209648113079335</v>
      </c>
      <c r="U144" s="22">
        <f>('Ratios Calculated fix'!U144-'Ratios Calculated fix'!U$428)/('Ratios Calculated fix'!U$429-'Ratios Calculated fix'!U$428)</f>
        <v>0.81466356427340803</v>
      </c>
      <c r="V144" s="22">
        <f>('Ratios Calculated fix'!V144-'Ratios Calculated fix'!V$428)/('Ratios Calculated fix'!V$429-'Ratios Calculated fix'!V$428)</f>
        <v>0.71597941675614685</v>
      </c>
      <c r="W144" s="22">
        <f>('Ratios Calculated fix'!W144-'Ratios Calculated fix'!W$428)/('Ratios Calculated fix'!W$429-'Ratios Calculated fix'!W$428)</f>
        <v>0.82679451346483845</v>
      </c>
      <c r="X144" s="22">
        <f>('Ratios Calculated fix'!X144-'Ratios Calculated fix'!X$428)/('Ratios Calculated fix'!X$429-'Ratios Calculated fix'!X$428)</f>
        <v>4.8023978495555009E-2</v>
      </c>
      <c r="Y144" s="22">
        <f>('Ratios Calculated fix'!Y144-'Ratios Calculated fix'!Y$428)/('Ratios Calculated fix'!Y$429-'Ratios Calculated fix'!Y$428)</f>
        <v>0.42514421708041505</v>
      </c>
      <c r="Z144" s="22">
        <f>('Ratios Calculated fix'!Z144-'Ratios Calculated fix'!Z$428)/('Ratios Calculated fix'!Z$429-'Ratios Calculated fix'!Z$428)</f>
        <v>0.95197602150444505</v>
      </c>
      <c r="AA144" s="22">
        <f>('Ratios Calculated fix'!AA144-'Ratios Calculated fix'!AA$428)/('Ratios Calculated fix'!AA$429-'Ratios Calculated fix'!AA$428)</f>
        <v>1.1697778624552136E-2</v>
      </c>
      <c r="AB144" s="22">
        <f>('Ratios Calculated fix'!AB144-'Ratios Calculated fix'!AB$428)/('Ratios Calculated fix'!AB$429-'Ratios Calculated fix'!AB$428)</f>
        <v>0.79755625130797303</v>
      </c>
      <c r="AC144" s="22">
        <f>('Ratios Calculated fix'!AC144-'Ratios Calculated fix'!AC$428)/('Ratios Calculated fix'!AC$429-'Ratios Calculated fix'!AC$428)</f>
        <v>0.69505341124768139</v>
      </c>
      <c r="AD144" s="22">
        <f>('Ratios Calculated fix'!AD144-'Ratios Calculated fix'!AD$428)/('Ratios Calculated fix'!AD$429-'Ratios Calculated fix'!AD$428)</f>
        <v>0.38176749115567066</v>
      </c>
      <c r="AE144" s="22">
        <f>('Ratios Calculated fix'!AE144-'Ratios Calculated fix'!AE$428)/('Ratios Calculated fix'!AE$429-'Ratios Calculated fix'!AE$428)</f>
        <v>0.33394740814187984</v>
      </c>
      <c r="AF144" s="22">
        <f>('Ratios Calculated fix'!AF144-'Ratios Calculated fix'!AF$428)/('Ratios Calculated fix'!AF$429-'Ratios Calculated fix'!AF$428)</f>
        <v>0.35773709040023727</v>
      </c>
      <c r="AG144" s="22" t="e">
        <f>('Ratios Calculated fix'!AG144-'Ratios Calculated fix'!AG$428)/('Ratios Calculated fix'!AG$429-'Ratios Calculated fix'!AG$428)</f>
        <v>#DIV/0!</v>
      </c>
      <c r="AH144" s="22" t="e">
        <f>('Ratios Calculated fix'!AH144-'Ratios Calculated fix'!AH$428)/('Ratios Calculated fix'!AH$429-'Ratios Calculated fix'!AH$428)</f>
        <v>#DIV/0!</v>
      </c>
      <c r="AI144" s="22">
        <f>('Ratios Calculated fix'!AI144-'Ratios Calculated fix'!AI$428)/('Ratios Calculated fix'!AI$429-'Ratios Calculated fix'!AI$428)</f>
        <v>0.57235507107560757</v>
      </c>
      <c r="AJ144" s="22">
        <f>('Ratios Calculated fix'!AJ144-'Ratios Calculated fix'!AJ$428)/('Ratios Calculated fix'!AJ$429-'Ratios Calculated fix'!AJ$428)</f>
        <v>0.1585869628916558</v>
      </c>
      <c r="AK144" s="22" t="e">
        <f>('Ratios Calculated fix'!AK144-'Ratios Calculated fix'!AK$428)/('Ratios Calculated fix'!AK$429-'Ratios Calculated fix'!AK$428)</f>
        <v>#DIV/0!</v>
      </c>
      <c r="AL144" s="22" t="e">
        <f>('Ratios Calculated fix'!AL144-'Ratios Calculated fix'!AL$428)/('Ratios Calculated fix'!AL$429-'Ratios Calculated fix'!AL$428)</f>
        <v>#DIV/0!</v>
      </c>
      <c r="AM144" s="22">
        <f>('Ratios Calculated fix'!AM144-'Ratios Calculated fix'!AM$428)/('Ratios Calculated fix'!AM$429-'Ratios Calculated fix'!AM$428)</f>
        <v>0.70984388293668577</v>
      </c>
      <c r="AN144" s="22">
        <f>('Ratios Calculated fix'!AN144-'Ratios Calculated fix'!AN$428)/('Ratios Calculated fix'!AN$429-'Ratios Calculated fix'!AN$428)</f>
        <v>0.80523562799388193</v>
      </c>
      <c r="AO144" s="22">
        <f>('Ratios Calculated fix'!AO144-'Ratios Calculated fix'!AO$428)/('Ratios Calculated fix'!AO$429-'Ratios Calculated fix'!AO$428)</f>
        <v>3.2213276833649142E-2</v>
      </c>
      <c r="AP144" s="22">
        <f>('Ratios Calculated fix'!AP144-'Ratios Calculated fix'!AP$428)/('Ratios Calculated fix'!AP$429-'Ratios Calculated fix'!AP$428)</f>
        <v>0.35683967660673083</v>
      </c>
      <c r="AQ144" s="22">
        <f>('Ratios Calculated fix'!AQ144-'Ratios Calculated fix'!AQ$428)/('Ratios Calculated fix'!AQ$429-'Ratios Calculated fix'!AQ$428)</f>
        <v>0.59622533208527229</v>
      </c>
      <c r="AR144" s="22">
        <f>('Ratios Calculated fix'!AR144-'Ratios Calculated fix'!AR$428)/('Ratios Calculated fix'!AR$429-'Ratios Calculated fix'!AR$428)</f>
        <v>0.46249335981188849</v>
      </c>
      <c r="AS144" s="22">
        <f>('Ratios Calculated fix'!AS144-'Ratios Calculated fix'!AS$428)/('Ratios Calculated fix'!AS$429-'Ratios Calculated fix'!AS$428)</f>
        <v>0.42694557583604958</v>
      </c>
      <c r="AT144" s="22">
        <f>('Ratios Calculated fix'!AT144-'Ratios Calculated fix'!AT$428)/('Ratios Calculated fix'!AT$429-'Ratios Calculated fix'!AT$428)</f>
        <v>0.33620593865373571</v>
      </c>
      <c r="AU144" s="22">
        <f>('Ratios Calculated fix'!AU144-'Ratios Calculated fix'!AU$428)/('Ratios Calculated fix'!AU$429-'Ratios Calculated fix'!AU$428)</f>
        <v>0.21198886364071012</v>
      </c>
      <c r="AV144" s="22" t="e">
        <f>('Ratios Calculated fix'!AV144-'Ratios Calculated fix'!AV$428)/('Ratios Calculated fix'!AV$429-'Ratios Calculated fix'!AV$428)</f>
        <v>#DIV/0!</v>
      </c>
      <c r="AW144" s="22" t="e">
        <f>('Ratios Calculated fix'!AW144-'Ratios Calculated fix'!AW$428)/('Ratios Calculated fix'!AW$429-'Ratios Calculated fix'!AW$428)</f>
        <v>#DIV/0!</v>
      </c>
      <c r="AX144" s="22" t="e">
        <f>('Ratios Calculated fix'!AX144-'Ratios Calculated fix'!AX$428)/('Ratios Calculated fix'!AX$429-'Ratios Calculated fix'!AX$428)</f>
        <v>#DIV/0!</v>
      </c>
      <c r="AY144" s="22">
        <f>('Ratios Calculated fix'!AY144-'Ratios Calculated fix'!AY$428)/('Ratios Calculated fix'!AY$429-'Ratios Calculated fix'!AY$428)</f>
        <v>0.75000636292140443</v>
      </c>
      <c r="AZ144" s="22">
        <f>('Ratios Calculated fix'!AZ144-'Ratios Calculated fix'!AZ$428)/('Ratios Calculated fix'!AZ$429-'Ratios Calculated fix'!AZ$428)</f>
        <v>0.77414572355792777</v>
      </c>
      <c r="BA144" s="22">
        <f>('Ratios Calculated fix'!BA144-'Ratios Calculated fix'!BA$428)/('Ratios Calculated fix'!BA$429-'Ratios Calculated fix'!BA$428)</f>
        <v>0.21942424114604578</v>
      </c>
      <c r="BB144" s="22" t="e">
        <f>('Ratios Calculated fix'!BB144-'Ratios Calculated fix'!BB$428)/('Ratios Calculated fix'!BB$429-'Ratios Calculated fix'!BB$428)</f>
        <v>#DIV/0!</v>
      </c>
      <c r="BC144" s="22">
        <f>('Ratios Calculated fix'!BC144-'Ratios Calculated fix'!BC$428)/('Ratios Calculated fix'!BC$429-'Ratios Calculated fix'!BC$428)</f>
        <v>9.9649483969225336E-2</v>
      </c>
    </row>
    <row r="145" spans="1:55" x14ac:dyDescent="0.2">
      <c r="A145" s="3" t="s">
        <v>439</v>
      </c>
      <c r="B145" s="3" t="s">
        <v>440</v>
      </c>
      <c r="C145" s="3" t="s">
        <v>24</v>
      </c>
      <c r="D145" s="3">
        <v>108955</v>
      </c>
      <c r="E145" s="3" t="s">
        <v>16</v>
      </c>
      <c r="F145" s="3">
        <v>2019</v>
      </c>
      <c r="G145" s="3" t="s">
        <v>17</v>
      </c>
      <c r="H145" s="4">
        <v>43830</v>
      </c>
      <c r="I145" s="4">
        <v>43875</v>
      </c>
      <c r="J145" s="4">
        <v>43875</v>
      </c>
      <c r="K145" s="5">
        <v>627000000</v>
      </c>
      <c r="L145" s="5">
        <v>637200000</v>
      </c>
      <c r="M145" s="3" t="s">
        <v>441</v>
      </c>
      <c r="N145" s="21">
        <f>('Ratios Calculated fix'!N145-'Ratios Calculated fix'!N$428)/('Ratios Calculated fix'!N$429-'Ratios Calculated fix'!N$428)</f>
        <v>0.12066052256752884</v>
      </c>
      <c r="O145" s="22">
        <f>('Ratios Calculated fix'!O145-'Ratios Calculated fix'!O$428)/('Ratios Calculated fix'!O$429-'Ratios Calculated fix'!O$428)</f>
        <v>9.4686008588002926E-2</v>
      </c>
      <c r="P145" s="22">
        <f>('Ratios Calculated fix'!P145-'Ratios Calculated fix'!P$428)/('Ratios Calculated fix'!P$429-'Ratios Calculated fix'!P$428)</f>
        <v>0.17356814567848153</v>
      </c>
      <c r="Q145" s="22">
        <f>('Ratios Calculated fix'!Q145-'Ratios Calculated fix'!Q$428)/('Ratios Calculated fix'!Q$429-'Ratios Calculated fix'!Q$428)</f>
        <v>0.86850660002412772</v>
      </c>
      <c r="R145" s="22">
        <f>('Ratios Calculated fix'!R145-'Ratios Calculated fix'!R$428)/('Ratios Calculated fix'!R$429-'Ratios Calculated fix'!R$428)</f>
        <v>3.0774183245024168E-2</v>
      </c>
      <c r="S145" s="22">
        <f>('Ratios Calculated fix'!S145-'Ratios Calculated fix'!S$428)/('Ratios Calculated fix'!S$429-'Ratios Calculated fix'!S$428)</f>
        <v>0</v>
      </c>
      <c r="T145" s="22">
        <f>('Ratios Calculated fix'!T145-'Ratios Calculated fix'!T$428)/('Ratios Calculated fix'!T$429-'Ratios Calculated fix'!T$428)</f>
        <v>3.1102209986921436E-2</v>
      </c>
      <c r="U145" s="22">
        <f>('Ratios Calculated fix'!U145-'Ratios Calculated fix'!U$428)/('Ratios Calculated fix'!U$429-'Ratios Calculated fix'!U$428)</f>
        <v>0.80781440392793091</v>
      </c>
      <c r="V145" s="22">
        <f>('Ratios Calculated fix'!V145-'Ratios Calculated fix'!V$428)/('Ratios Calculated fix'!V$429-'Ratios Calculated fix'!V$428)</f>
        <v>0.70833495319453676</v>
      </c>
      <c r="W145" s="22">
        <f>('Ratios Calculated fix'!W145-'Ratios Calculated fix'!W$428)/('Ratios Calculated fix'!W$429-'Ratios Calculated fix'!W$428)</f>
        <v>0.8200940552570366</v>
      </c>
      <c r="X145" s="22">
        <f>('Ratios Calculated fix'!X145-'Ratios Calculated fix'!X$428)/('Ratios Calculated fix'!X$429-'Ratios Calculated fix'!X$428)</f>
        <v>0.39630737981724984</v>
      </c>
      <c r="Y145" s="22">
        <f>('Ratios Calculated fix'!Y145-'Ratios Calculated fix'!Y$428)/('Ratios Calculated fix'!Y$429-'Ratios Calculated fix'!Y$428)</f>
        <v>0.51906242982201589</v>
      </c>
      <c r="Z145" s="22">
        <f>('Ratios Calculated fix'!Z145-'Ratios Calculated fix'!Z$428)/('Ratios Calculated fix'!Z$429-'Ratios Calculated fix'!Z$428)</f>
        <v>0.60369262018275005</v>
      </c>
      <c r="AA145" s="22">
        <f>('Ratios Calculated fix'!AA145-'Ratios Calculated fix'!AA$428)/('Ratios Calculated fix'!AA$429-'Ratios Calculated fix'!AA$428)</f>
        <v>0.28871481055821541</v>
      </c>
      <c r="AB145" s="22">
        <f>('Ratios Calculated fix'!AB145-'Ratios Calculated fix'!AB$428)/('Ratios Calculated fix'!AB$429-'Ratios Calculated fix'!AB$428)</f>
        <v>0.92783481409197333</v>
      </c>
      <c r="AC145" s="22">
        <f>('Ratios Calculated fix'!AC145-'Ratios Calculated fix'!AC$428)/('Ratios Calculated fix'!AC$429-'Ratios Calculated fix'!AC$428)</f>
        <v>0.7361490795094161</v>
      </c>
      <c r="AD145" s="22">
        <f>('Ratios Calculated fix'!AD145-'Ratios Calculated fix'!AD$428)/('Ratios Calculated fix'!AD$429-'Ratios Calculated fix'!AD$428)</f>
        <v>0.36816937616369066</v>
      </c>
      <c r="AE145" s="22">
        <f>('Ratios Calculated fix'!AE145-'Ratios Calculated fix'!AE$428)/('Ratios Calculated fix'!AE$429-'Ratios Calculated fix'!AE$428)</f>
        <v>0.47661649840548959</v>
      </c>
      <c r="AF145" s="22">
        <f>('Ratios Calculated fix'!AF145-'Ratios Calculated fix'!AF$428)/('Ratios Calculated fix'!AF$429-'Ratios Calculated fix'!AF$428)</f>
        <v>0.41214513529563018</v>
      </c>
      <c r="AG145" s="22" t="e">
        <f>('Ratios Calculated fix'!AG145-'Ratios Calculated fix'!AG$428)/('Ratios Calculated fix'!AG$429-'Ratios Calculated fix'!AG$428)</f>
        <v>#DIV/0!</v>
      </c>
      <c r="AH145" s="22" t="e">
        <f>('Ratios Calculated fix'!AH145-'Ratios Calculated fix'!AH$428)/('Ratios Calculated fix'!AH$429-'Ratios Calculated fix'!AH$428)</f>
        <v>#DIV/0!</v>
      </c>
      <c r="AI145" s="22">
        <f>('Ratios Calculated fix'!AI145-'Ratios Calculated fix'!AI$428)/('Ratios Calculated fix'!AI$429-'Ratios Calculated fix'!AI$428)</f>
        <v>0.54984582189342157</v>
      </c>
      <c r="AJ145" s="22">
        <f>('Ratios Calculated fix'!AJ145-'Ratios Calculated fix'!AJ$428)/('Ratios Calculated fix'!AJ$429-'Ratios Calculated fix'!AJ$428)</f>
        <v>0.29714655458675288</v>
      </c>
      <c r="AK145" s="22" t="e">
        <f>('Ratios Calculated fix'!AK145-'Ratios Calculated fix'!AK$428)/('Ratios Calculated fix'!AK$429-'Ratios Calculated fix'!AK$428)</f>
        <v>#DIV/0!</v>
      </c>
      <c r="AL145" s="22" t="e">
        <f>('Ratios Calculated fix'!AL145-'Ratios Calculated fix'!AL$428)/('Ratios Calculated fix'!AL$429-'Ratios Calculated fix'!AL$428)</f>
        <v>#DIV/0!</v>
      </c>
      <c r="AM145" s="22">
        <f>('Ratios Calculated fix'!AM145-'Ratios Calculated fix'!AM$428)/('Ratios Calculated fix'!AM$429-'Ratios Calculated fix'!AM$428)</f>
        <v>0.7133760855633795</v>
      </c>
      <c r="AN145" s="22">
        <f>('Ratios Calculated fix'!AN145-'Ratios Calculated fix'!AN$428)/('Ratios Calculated fix'!AN$429-'Ratios Calculated fix'!AN$428)</f>
        <v>0.80525614525498013</v>
      </c>
      <c r="AO145" s="22">
        <f>('Ratios Calculated fix'!AO145-'Ratios Calculated fix'!AO$428)/('Ratios Calculated fix'!AO$429-'Ratios Calculated fix'!AO$428)</f>
        <v>0.13394720867197576</v>
      </c>
      <c r="AP145" s="22">
        <f>('Ratios Calculated fix'!AP145-'Ratios Calculated fix'!AP$428)/('Ratios Calculated fix'!AP$429-'Ratios Calculated fix'!AP$428)</f>
        <v>0.36078903299632265</v>
      </c>
      <c r="AQ145" s="22">
        <f>('Ratios Calculated fix'!AQ145-'Ratios Calculated fix'!AQ$428)/('Ratios Calculated fix'!AQ$429-'Ratios Calculated fix'!AQ$428)</f>
        <v>0.76420948307142167</v>
      </c>
      <c r="AR145" s="22">
        <f>('Ratios Calculated fix'!AR145-'Ratios Calculated fix'!AR$428)/('Ratios Calculated fix'!AR$429-'Ratios Calculated fix'!AR$428)</f>
        <v>0.47668288129825548</v>
      </c>
      <c r="AS145" s="22">
        <f>('Ratios Calculated fix'!AS145-'Ratios Calculated fix'!AS$428)/('Ratios Calculated fix'!AS$429-'Ratios Calculated fix'!AS$428)</f>
        <v>0.36667156499365644</v>
      </c>
      <c r="AT145" s="22">
        <f>('Ratios Calculated fix'!AT145-'Ratios Calculated fix'!AT$428)/('Ratios Calculated fix'!AT$429-'Ratios Calculated fix'!AT$428)</f>
        <v>0.57619272470356886</v>
      </c>
      <c r="AU145" s="22">
        <f>('Ratios Calculated fix'!AU145-'Ratios Calculated fix'!AU$428)/('Ratios Calculated fix'!AU$429-'Ratios Calculated fix'!AU$428)</f>
        <v>0.33321892210042164</v>
      </c>
      <c r="AV145" s="22" t="e">
        <f>('Ratios Calculated fix'!AV145-'Ratios Calculated fix'!AV$428)/('Ratios Calculated fix'!AV$429-'Ratios Calculated fix'!AV$428)</f>
        <v>#DIV/0!</v>
      </c>
      <c r="AW145" s="22" t="e">
        <f>('Ratios Calculated fix'!AW145-'Ratios Calculated fix'!AW$428)/('Ratios Calculated fix'!AW$429-'Ratios Calculated fix'!AW$428)</f>
        <v>#DIV/0!</v>
      </c>
      <c r="AX145" s="22" t="e">
        <f>('Ratios Calculated fix'!AX145-'Ratios Calculated fix'!AX$428)/('Ratios Calculated fix'!AX$429-'Ratios Calculated fix'!AX$428)</f>
        <v>#DIV/0!</v>
      </c>
      <c r="AY145" s="22">
        <f>('Ratios Calculated fix'!AY145-'Ratios Calculated fix'!AY$428)/('Ratios Calculated fix'!AY$429-'Ratios Calculated fix'!AY$428)</f>
        <v>0.7445410470442555</v>
      </c>
      <c r="AZ145" s="22">
        <f>('Ratios Calculated fix'!AZ145-'Ratios Calculated fix'!AZ$428)/('Ratios Calculated fix'!AZ$429-'Ratios Calculated fix'!AZ$428)</f>
        <v>0.76650691865834408</v>
      </c>
      <c r="BA145" s="22">
        <f>('Ratios Calculated fix'!BA145-'Ratios Calculated fix'!BA$428)/('Ratios Calculated fix'!BA$429-'Ratios Calculated fix'!BA$428)</f>
        <v>0.22195060027173613</v>
      </c>
      <c r="BB145" s="22" t="e">
        <f>('Ratios Calculated fix'!BB145-'Ratios Calculated fix'!BB$428)/('Ratios Calculated fix'!BB$429-'Ratios Calculated fix'!BB$428)</f>
        <v>#DIV/0!</v>
      </c>
      <c r="BC145" s="22">
        <f>('Ratios Calculated fix'!BC145-'Ratios Calculated fix'!BC$428)/('Ratios Calculated fix'!BC$429-'Ratios Calculated fix'!BC$428)</f>
        <v>0.2624649811418947</v>
      </c>
    </row>
    <row r="146" spans="1:55" x14ac:dyDescent="0.2">
      <c r="A146" s="3" t="s">
        <v>475</v>
      </c>
      <c r="B146" s="3" t="s">
        <v>476</v>
      </c>
      <c r="C146" s="3" t="s">
        <v>52</v>
      </c>
      <c r="D146" s="3">
        <v>378142</v>
      </c>
      <c r="E146" s="3" t="s">
        <v>16</v>
      </c>
      <c r="F146" s="3">
        <v>2019</v>
      </c>
      <c r="G146" s="3" t="s">
        <v>17</v>
      </c>
      <c r="H146" s="4">
        <v>43830</v>
      </c>
      <c r="I146" s="4">
        <v>43872</v>
      </c>
      <c r="J146" s="4">
        <v>43872</v>
      </c>
      <c r="K146" s="5">
        <v>976000000</v>
      </c>
      <c r="L146" s="5">
        <v>976000000</v>
      </c>
      <c r="M146" s="6" t="s">
        <v>477</v>
      </c>
      <c r="N146" s="21">
        <f>('Ratios Calculated fix'!N146-'Ratios Calculated fix'!N$428)/('Ratios Calculated fix'!N$429-'Ratios Calculated fix'!N$428)</f>
        <v>3.0758947024711266E-2</v>
      </c>
      <c r="O146" s="22">
        <f>('Ratios Calculated fix'!O146-'Ratios Calculated fix'!O$428)/('Ratios Calculated fix'!O$429-'Ratios Calculated fix'!O$428)</f>
        <v>2.6200581307623195E-2</v>
      </c>
      <c r="P146" s="22">
        <f>('Ratios Calculated fix'!P146-'Ratios Calculated fix'!P$428)/('Ratios Calculated fix'!P$429-'Ratios Calculated fix'!P$428)</f>
        <v>4.2728822028049772E-3</v>
      </c>
      <c r="Q146" s="22">
        <f>('Ratios Calculated fix'!Q146-'Ratios Calculated fix'!Q$428)/('Ratios Calculated fix'!Q$429-'Ratios Calculated fix'!Q$428)</f>
        <v>0.87199910298290173</v>
      </c>
      <c r="R146" s="22">
        <f>('Ratios Calculated fix'!R146-'Ratios Calculated fix'!R$428)/('Ratios Calculated fix'!R$429-'Ratios Calculated fix'!R$428)</f>
        <v>0.10054749916077631</v>
      </c>
      <c r="S146" s="22">
        <f>('Ratios Calculated fix'!S146-'Ratios Calculated fix'!S$428)/('Ratios Calculated fix'!S$429-'Ratios Calculated fix'!S$428)</f>
        <v>9.1531908670796261E-2</v>
      </c>
      <c r="T146" s="22">
        <f>('Ratios Calculated fix'!T146-'Ratios Calculated fix'!T$428)/('Ratios Calculated fix'!T$429-'Ratios Calculated fix'!T$428)</f>
        <v>8.5103303892104659E-2</v>
      </c>
      <c r="U146" s="22">
        <f>('Ratios Calculated fix'!U146-'Ratios Calculated fix'!U$428)/('Ratios Calculated fix'!U$429-'Ratios Calculated fix'!U$428)</f>
        <v>0.8114919959924991</v>
      </c>
      <c r="V146" s="22">
        <f>('Ratios Calculated fix'!V146-'Ratios Calculated fix'!V$428)/('Ratios Calculated fix'!V$429-'Ratios Calculated fix'!V$428)</f>
        <v>0.7134726602220185</v>
      </c>
      <c r="W146" s="22">
        <f>('Ratios Calculated fix'!W146-'Ratios Calculated fix'!W$428)/('Ratios Calculated fix'!W$429-'Ratios Calculated fix'!W$428)</f>
        <v>0.82353242515867231</v>
      </c>
      <c r="X146" s="22">
        <f>('Ratios Calculated fix'!X146-'Ratios Calculated fix'!X$428)/('Ratios Calculated fix'!X$429-'Ratios Calculated fix'!X$428)</f>
        <v>8.052597099477371E-2</v>
      </c>
      <c r="Y146" s="22">
        <f>('Ratios Calculated fix'!Y146-'Ratios Calculated fix'!Y$428)/('Ratios Calculated fix'!Y$429-'Ratios Calculated fix'!Y$428)</f>
        <v>0.43832637014722037</v>
      </c>
      <c r="Z146" s="22">
        <f>('Ratios Calculated fix'!Z146-'Ratios Calculated fix'!Z$428)/('Ratios Calculated fix'!Z$429-'Ratios Calculated fix'!Z$428)</f>
        <v>0.91947402900522635</v>
      </c>
      <c r="AA146" s="22">
        <f>('Ratios Calculated fix'!AA146-'Ratios Calculated fix'!AA$428)/('Ratios Calculated fix'!AA$429-'Ratios Calculated fix'!AA$428)</f>
        <v>8.5705086683999315E-2</v>
      </c>
      <c r="AB146" s="22">
        <f>('Ratios Calculated fix'!AB146-'Ratios Calculated fix'!AB$428)/('Ratios Calculated fix'!AB$429-'Ratios Calculated fix'!AB$428)</f>
        <v>0.81964480097427606</v>
      </c>
      <c r="AC146" s="22">
        <f>('Ratios Calculated fix'!AC146-'Ratios Calculated fix'!AC$428)/('Ratios Calculated fix'!AC$429-'Ratios Calculated fix'!AC$428)</f>
        <v>0.53674858241308587</v>
      </c>
      <c r="AD146" s="22">
        <f>('Ratios Calculated fix'!AD146-'Ratios Calculated fix'!AD$428)/('Ratios Calculated fix'!AD$429-'Ratios Calculated fix'!AD$428)</f>
        <v>0.33993035822511081</v>
      </c>
      <c r="AE146" s="22">
        <f>('Ratios Calculated fix'!AE146-'Ratios Calculated fix'!AE$428)/('Ratios Calculated fix'!AE$429-'Ratios Calculated fix'!AE$428)</f>
        <v>0.30093658234976967</v>
      </c>
      <c r="AF146" s="22">
        <f>('Ratios Calculated fix'!AF146-'Ratios Calculated fix'!AF$428)/('Ratios Calculated fix'!AF$429-'Ratios Calculated fix'!AF$428)</f>
        <v>0.34534947359545903</v>
      </c>
      <c r="AG146" s="22" t="e">
        <f>('Ratios Calculated fix'!AG146-'Ratios Calculated fix'!AG$428)/('Ratios Calculated fix'!AG$429-'Ratios Calculated fix'!AG$428)</f>
        <v>#DIV/0!</v>
      </c>
      <c r="AH146" s="22" t="e">
        <f>('Ratios Calculated fix'!AH146-'Ratios Calculated fix'!AH$428)/('Ratios Calculated fix'!AH$429-'Ratios Calculated fix'!AH$428)</f>
        <v>#DIV/0!</v>
      </c>
      <c r="AI146" s="22">
        <f>('Ratios Calculated fix'!AI146-'Ratios Calculated fix'!AI$428)/('Ratios Calculated fix'!AI$429-'Ratios Calculated fix'!AI$428)</f>
        <v>0.55362129401809679</v>
      </c>
      <c r="AJ146" s="22">
        <f>('Ratios Calculated fix'!AJ146-'Ratios Calculated fix'!AJ$428)/('Ratios Calculated fix'!AJ$429-'Ratios Calculated fix'!AJ$428)</f>
        <v>0.15313648664819168</v>
      </c>
      <c r="AK146" s="22" t="e">
        <f>('Ratios Calculated fix'!AK146-'Ratios Calculated fix'!AK$428)/('Ratios Calculated fix'!AK$429-'Ratios Calculated fix'!AK$428)</f>
        <v>#DIV/0!</v>
      </c>
      <c r="AL146" s="22" t="e">
        <f>('Ratios Calculated fix'!AL146-'Ratios Calculated fix'!AL$428)/('Ratios Calculated fix'!AL$429-'Ratios Calculated fix'!AL$428)</f>
        <v>#DIV/0!</v>
      </c>
      <c r="AM146" s="22">
        <f>('Ratios Calculated fix'!AM146-'Ratios Calculated fix'!AM$428)/('Ratios Calculated fix'!AM$429-'Ratios Calculated fix'!AM$428)</f>
        <v>0.70895924482559713</v>
      </c>
      <c r="AN146" s="22">
        <f>('Ratios Calculated fix'!AN146-'Ratios Calculated fix'!AN$428)/('Ratios Calculated fix'!AN$429-'Ratios Calculated fix'!AN$428)</f>
        <v>0.80514838441549264</v>
      </c>
      <c r="AO146" s="22">
        <f>('Ratios Calculated fix'!AO146-'Ratios Calculated fix'!AO$428)/('Ratios Calculated fix'!AO$429-'Ratios Calculated fix'!AO$428)</f>
        <v>4.6645599034971161E-2</v>
      </c>
      <c r="AP146" s="22">
        <f>('Ratios Calculated fix'!AP146-'Ratios Calculated fix'!AP$428)/('Ratios Calculated fix'!AP$429-'Ratios Calculated fix'!AP$428)</f>
        <v>0.3494549337821749</v>
      </c>
      <c r="AQ146" s="22">
        <f>('Ratios Calculated fix'!AQ146-'Ratios Calculated fix'!AQ$428)/('Ratios Calculated fix'!AQ$429-'Ratios Calculated fix'!AQ$428)</f>
        <v>0.59560796471097222</v>
      </c>
      <c r="AR146" s="22">
        <f>('Ratios Calculated fix'!AR146-'Ratios Calculated fix'!AR$428)/('Ratios Calculated fix'!AR$429-'Ratios Calculated fix'!AR$428)</f>
        <v>0.38710815326354842</v>
      </c>
      <c r="AS146" s="22">
        <f>('Ratios Calculated fix'!AS146-'Ratios Calculated fix'!AS$428)/('Ratios Calculated fix'!AS$429-'Ratios Calculated fix'!AS$428)</f>
        <v>0.3773937522677111</v>
      </c>
      <c r="AT146" s="22">
        <f>('Ratios Calculated fix'!AT146-'Ratios Calculated fix'!AT$428)/('Ratios Calculated fix'!AT$429-'Ratios Calculated fix'!AT$428)</f>
        <v>0.33399458721937458</v>
      </c>
      <c r="AU146" s="22">
        <f>('Ratios Calculated fix'!AU146-'Ratios Calculated fix'!AU$428)/('Ratios Calculated fix'!AU$429-'Ratios Calculated fix'!AU$428)</f>
        <v>0.24380157552579462</v>
      </c>
      <c r="AV146" s="22" t="e">
        <f>('Ratios Calculated fix'!AV146-'Ratios Calculated fix'!AV$428)/('Ratios Calculated fix'!AV$429-'Ratios Calculated fix'!AV$428)</f>
        <v>#DIV/0!</v>
      </c>
      <c r="AW146" s="22" t="e">
        <f>('Ratios Calculated fix'!AW146-'Ratios Calculated fix'!AW$428)/('Ratios Calculated fix'!AW$429-'Ratios Calculated fix'!AW$428)</f>
        <v>#DIV/0!</v>
      </c>
      <c r="AX146" s="22" t="e">
        <f>('Ratios Calculated fix'!AX146-'Ratios Calculated fix'!AX$428)/('Ratios Calculated fix'!AX$429-'Ratios Calculated fix'!AX$428)</f>
        <v>#DIV/0!</v>
      </c>
      <c r="AY146" s="22">
        <f>('Ratios Calculated fix'!AY146-'Ratios Calculated fix'!AY$428)/('Ratios Calculated fix'!AY$429-'Ratios Calculated fix'!AY$428)</f>
        <v>0.74819190714047834</v>
      </c>
      <c r="AZ146" s="22">
        <f>('Ratios Calculated fix'!AZ146-'Ratios Calculated fix'!AZ$428)/('Ratios Calculated fix'!AZ$429-'Ratios Calculated fix'!AZ$428)</f>
        <v>0.77209610751095137</v>
      </c>
      <c r="BA146" s="22">
        <f>('Ratios Calculated fix'!BA146-'Ratios Calculated fix'!BA$428)/('Ratios Calculated fix'!BA$429-'Ratios Calculated fix'!BA$428)</f>
        <v>0.22092268553882366</v>
      </c>
      <c r="BB146" s="22" t="e">
        <f>('Ratios Calculated fix'!BB146-'Ratios Calculated fix'!BB$428)/('Ratios Calculated fix'!BB$429-'Ratios Calculated fix'!BB$428)</f>
        <v>#DIV/0!</v>
      </c>
      <c r="BC146" s="22">
        <f>('Ratios Calculated fix'!BC146-'Ratios Calculated fix'!BC$428)/('Ratios Calculated fix'!BC$429-'Ratios Calculated fix'!BC$428)</f>
        <v>0.10213658434157141</v>
      </c>
    </row>
    <row r="147" spans="1:55" x14ac:dyDescent="0.2">
      <c r="A147" s="3" t="s">
        <v>481</v>
      </c>
      <c r="B147" s="3" t="s">
        <v>482</v>
      </c>
      <c r="C147" s="3" t="s">
        <v>15</v>
      </c>
      <c r="D147" s="3">
        <v>378143</v>
      </c>
      <c r="E147" s="3" t="s">
        <v>16</v>
      </c>
      <c r="F147" s="3">
        <v>2019</v>
      </c>
      <c r="G147" s="3" t="s">
        <v>17</v>
      </c>
      <c r="H147" s="4">
        <v>43830</v>
      </c>
      <c r="I147" s="4">
        <v>43882</v>
      </c>
      <c r="J147" s="4">
        <v>43882</v>
      </c>
      <c r="K147" s="5">
        <v>170360000</v>
      </c>
      <c r="L147" s="5">
        <v>173499000</v>
      </c>
      <c r="M147" s="3" t="s">
        <v>483</v>
      </c>
      <c r="N147" s="21">
        <f>('Ratios Calculated fix'!N147-'Ratios Calculated fix'!N$428)/('Ratios Calculated fix'!N$429-'Ratios Calculated fix'!N$428)</f>
        <v>8.6433157208343395E-2</v>
      </c>
      <c r="O147" s="22">
        <f>('Ratios Calculated fix'!O147-'Ratios Calculated fix'!O$428)/('Ratios Calculated fix'!O$429-'Ratios Calculated fix'!O$428)</f>
        <v>8.6433157208343395E-2</v>
      </c>
      <c r="P147" s="22">
        <f>('Ratios Calculated fix'!P147-'Ratios Calculated fix'!P$428)/('Ratios Calculated fix'!P$429-'Ratios Calculated fix'!P$428)</f>
        <v>0.10875006688449788</v>
      </c>
      <c r="Q147" s="22">
        <f>('Ratios Calculated fix'!Q147-'Ratios Calculated fix'!Q$428)/('Ratios Calculated fix'!Q$429-'Ratios Calculated fix'!Q$428)</f>
        <v>0.86870450995957182</v>
      </c>
      <c r="R147" s="22">
        <f>('Ratios Calculated fix'!R147-'Ratios Calculated fix'!R$428)/('Ratios Calculated fix'!R$429-'Ratios Calculated fix'!R$428)</f>
        <v>0</v>
      </c>
      <c r="S147" s="22">
        <f>('Ratios Calculated fix'!S147-'Ratios Calculated fix'!S$428)/('Ratios Calculated fix'!S$429-'Ratios Calculated fix'!S$428)</f>
        <v>0</v>
      </c>
      <c r="T147" s="22">
        <f>('Ratios Calculated fix'!T147-'Ratios Calculated fix'!T$428)/('Ratios Calculated fix'!T$429-'Ratios Calculated fix'!T$428)</f>
        <v>0</v>
      </c>
      <c r="U147" s="22">
        <f>('Ratios Calculated fix'!U147-'Ratios Calculated fix'!U$428)/('Ratios Calculated fix'!U$429-'Ratios Calculated fix'!U$428)</f>
        <v>0.80725306381245165</v>
      </c>
      <c r="V147" s="22">
        <f>('Ratios Calculated fix'!V147-'Ratios Calculated fix'!V$428)/('Ratios Calculated fix'!V$429-'Ratios Calculated fix'!V$428)</f>
        <v>0.70833495319453676</v>
      </c>
      <c r="W147" s="22">
        <f>('Ratios Calculated fix'!W147-'Ratios Calculated fix'!W$428)/('Ratios Calculated fix'!W$429-'Ratios Calculated fix'!W$428)</f>
        <v>0.81944824653588433</v>
      </c>
      <c r="X147" s="22">
        <f>('Ratios Calculated fix'!X147-'Ratios Calculated fix'!X$428)/('Ratios Calculated fix'!X$429-'Ratios Calculated fix'!X$428)</f>
        <v>0.64847263215316087</v>
      </c>
      <c r="Y147" s="22">
        <f>('Ratios Calculated fix'!Y147-'Ratios Calculated fix'!Y$428)/('Ratios Calculated fix'!Y$429-'Ratios Calculated fix'!Y$428)</f>
        <v>0.48379705934040357</v>
      </c>
      <c r="Z147" s="22">
        <f>('Ratios Calculated fix'!Z147-'Ratios Calculated fix'!Z$428)/('Ratios Calculated fix'!Z$429-'Ratios Calculated fix'!Z$428)</f>
        <v>0.35152736784683919</v>
      </c>
      <c r="AA147" s="22">
        <f>('Ratios Calculated fix'!AA147-'Ratios Calculated fix'!AA$428)/('Ratios Calculated fix'!AA$429-'Ratios Calculated fix'!AA$428)</f>
        <v>3.4444202119667169E-3</v>
      </c>
      <c r="AB147" s="22">
        <f>('Ratios Calculated fix'!AB147-'Ratios Calculated fix'!AB$428)/('Ratios Calculated fix'!AB$429-'Ratios Calculated fix'!AB$428)</f>
        <v>0.91464507161977504</v>
      </c>
      <c r="AC147" s="22">
        <f>('Ratios Calculated fix'!AC147-'Ratios Calculated fix'!AC$428)/('Ratios Calculated fix'!AC$429-'Ratios Calculated fix'!AC$428)</f>
        <v>0.30253129506044907</v>
      </c>
      <c r="AD147" s="22">
        <f>('Ratios Calculated fix'!AD147-'Ratios Calculated fix'!AD$428)/('Ratios Calculated fix'!AD$429-'Ratios Calculated fix'!AD$428)</f>
        <v>0.18725120424171512</v>
      </c>
      <c r="AE147" s="22">
        <f>('Ratios Calculated fix'!AE147-'Ratios Calculated fix'!AE$428)/('Ratios Calculated fix'!AE$429-'Ratios Calculated fix'!AE$428)</f>
        <v>0.26338691934246916</v>
      </c>
      <c r="AF147" s="22">
        <f>('Ratios Calculated fix'!AF147-'Ratios Calculated fix'!AF$428)/('Ratios Calculated fix'!AF$429-'Ratios Calculated fix'!AF$428)</f>
        <v>0.33974939919626784</v>
      </c>
      <c r="AG147" s="22" t="e">
        <f>('Ratios Calculated fix'!AG147-'Ratios Calculated fix'!AG$428)/('Ratios Calculated fix'!AG$429-'Ratios Calculated fix'!AG$428)</f>
        <v>#DIV/0!</v>
      </c>
      <c r="AH147" s="22" t="e">
        <f>('Ratios Calculated fix'!AH147-'Ratios Calculated fix'!AH$428)/('Ratios Calculated fix'!AH$429-'Ratios Calculated fix'!AH$428)</f>
        <v>#DIV/0!</v>
      </c>
      <c r="AI147" s="22">
        <f>('Ratios Calculated fix'!AI147-'Ratios Calculated fix'!AI$428)/('Ratios Calculated fix'!AI$429-'Ratios Calculated fix'!AI$428)</f>
        <v>0.53671348501571814</v>
      </c>
      <c r="AJ147" s="22">
        <f>('Ratios Calculated fix'!AJ147-'Ratios Calculated fix'!AJ$428)/('Ratios Calculated fix'!AJ$429-'Ratios Calculated fix'!AJ$428)</f>
        <v>0.18602741001769799</v>
      </c>
      <c r="AK147" s="22" t="e">
        <f>('Ratios Calculated fix'!AK147-'Ratios Calculated fix'!AK$428)/('Ratios Calculated fix'!AK$429-'Ratios Calculated fix'!AK$428)</f>
        <v>#DIV/0!</v>
      </c>
      <c r="AL147" s="22" t="e">
        <f>('Ratios Calculated fix'!AL147-'Ratios Calculated fix'!AL$428)/('Ratios Calculated fix'!AL$429-'Ratios Calculated fix'!AL$428)</f>
        <v>#DIV/0!</v>
      </c>
      <c r="AM147" s="22">
        <f>('Ratios Calculated fix'!AM147-'Ratios Calculated fix'!AM$428)/('Ratios Calculated fix'!AM$429-'Ratios Calculated fix'!AM$428)</f>
        <v>0.71380689990616619</v>
      </c>
      <c r="AN147" s="22">
        <f>('Ratios Calculated fix'!AN147-'Ratios Calculated fix'!AN$428)/('Ratios Calculated fix'!AN$429-'Ratios Calculated fix'!AN$428)</f>
        <v>0.81078998752164755</v>
      </c>
      <c r="AO147" s="22">
        <f>('Ratios Calculated fix'!AO147-'Ratios Calculated fix'!AO$428)/('Ratios Calculated fix'!AO$429-'Ratios Calculated fix'!AO$428)</f>
        <v>0.47560945756657969</v>
      </c>
      <c r="AP147" s="22">
        <f>('Ratios Calculated fix'!AP147-'Ratios Calculated fix'!AP$428)/('Ratios Calculated fix'!AP$429-'Ratios Calculated fix'!AP$428)</f>
        <v>0.362675244488179</v>
      </c>
      <c r="AQ147" s="22">
        <f>('Ratios Calculated fix'!AQ147-'Ratios Calculated fix'!AQ$428)/('Ratios Calculated fix'!AQ$429-'Ratios Calculated fix'!AQ$428)</f>
        <v>0.76244849708539975</v>
      </c>
      <c r="AR147" s="22">
        <f>('Ratios Calculated fix'!AR147-'Ratios Calculated fix'!AR$428)/('Ratios Calculated fix'!AR$429-'Ratios Calculated fix'!AR$428)</f>
        <v>0.27332368000940394</v>
      </c>
      <c r="AS147" s="22">
        <f>('Ratios Calculated fix'!AS147-'Ratios Calculated fix'!AS$428)/('Ratios Calculated fix'!AS$429-'Ratios Calculated fix'!AS$428)</f>
        <v>0.36130359185640859</v>
      </c>
      <c r="AT147" s="22">
        <f>('Ratios Calculated fix'!AT147-'Ratios Calculated fix'!AT$428)/('Ratios Calculated fix'!AT$429-'Ratios Calculated fix'!AT$428)</f>
        <v>0.62766949761315716</v>
      </c>
      <c r="AU147" s="22">
        <f>('Ratios Calculated fix'!AU147-'Ratios Calculated fix'!AU$428)/('Ratios Calculated fix'!AU$429-'Ratios Calculated fix'!AU$428)</f>
        <v>0.32533610234324478</v>
      </c>
      <c r="AV147" s="22" t="e">
        <f>('Ratios Calculated fix'!AV147-'Ratios Calculated fix'!AV$428)/('Ratios Calculated fix'!AV$429-'Ratios Calculated fix'!AV$428)</f>
        <v>#DIV/0!</v>
      </c>
      <c r="AW147" s="22" t="e">
        <f>('Ratios Calculated fix'!AW147-'Ratios Calculated fix'!AW$428)/('Ratios Calculated fix'!AW$429-'Ratios Calculated fix'!AW$428)</f>
        <v>#DIV/0!</v>
      </c>
      <c r="AX147" s="22" t="e">
        <f>('Ratios Calculated fix'!AX147-'Ratios Calculated fix'!AX$428)/('Ratios Calculated fix'!AX$429-'Ratios Calculated fix'!AX$428)</f>
        <v>#DIV/0!</v>
      </c>
      <c r="AY147" s="22">
        <f>('Ratios Calculated fix'!AY147-'Ratios Calculated fix'!AY$428)/('Ratios Calculated fix'!AY$429-'Ratios Calculated fix'!AY$428)</f>
        <v>0.7440745832666682</v>
      </c>
      <c r="AZ147" s="22">
        <f>('Ratios Calculated fix'!AZ147-'Ratios Calculated fix'!AZ$428)/('Ratios Calculated fix'!AZ$429-'Ratios Calculated fix'!AZ$428)</f>
        <v>0.76568839724851812</v>
      </c>
      <c r="BA147" s="22">
        <f>('Ratios Calculated fix'!BA147-'Ratios Calculated fix'!BA$428)/('Ratios Calculated fix'!BA$429-'Ratios Calculated fix'!BA$428)</f>
        <v>0.22277576442704974</v>
      </c>
      <c r="BB147" s="22" t="e">
        <f>('Ratios Calculated fix'!BB147-'Ratios Calculated fix'!BB$428)/('Ratios Calculated fix'!BB$429-'Ratios Calculated fix'!BB$428)</f>
        <v>#DIV/0!</v>
      </c>
      <c r="BC147" s="22">
        <f>('Ratios Calculated fix'!BC147-'Ratios Calculated fix'!BC$428)/('Ratios Calculated fix'!BC$429-'Ratios Calculated fix'!BC$428)</f>
        <v>0.34238720108983217</v>
      </c>
    </row>
    <row r="148" spans="1:55" x14ac:dyDescent="0.2">
      <c r="A148" s="3" t="s">
        <v>478</v>
      </c>
      <c r="B148" s="3" t="s">
        <v>479</v>
      </c>
      <c r="C148" s="3" t="s">
        <v>45</v>
      </c>
      <c r="D148" s="3">
        <v>112653</v>
      </c>
      <c r="E148" s="3" t="s">
        <v>16</v>
      </c>
      <c r="F148" s="3">
        <v>2019</v>
      </c>
      <c r="G148" s="3" t="s">
        <v>17</v>
      </c>
      <c r="H148" s="4">
        <v>43830</v>
      </c>
      <c r="I148" s="4">
        <v>43875</v>
      </c>
      <c r="J148" s="4">
        <v>43875</v>
      </c>
      <c r="K148" s="5">
        <v>144613000</v>
      </c>
      <c r="L148" s="5">
        <v>149458000</v>
      </c>
      <c r="M148" s="3" t="s">
        <v>480</v>
      </c>
      <c r="N148" s="21">
        <f>('Ratios Calculated fix'!N148-'Ratios Calculated fix'!N$428)/('Ratios Calculated fix'!N$429-'Ratios Calculated fix'!N$428)</f>
        <v>2.6128125527468554E-2</v>
      </c>
      <c r="O148" s="22">
        <f>('Ratios Calculated fix'!O148-'Ratios Calculated fix'!O$428)/('Ratios Calculated fix'!O$429-'Ratios Calculated fix'!O$428)</f>
        <v>2.6128125527468554E-2</v>
      </c>
      <c r="P148" s="22">
        <f>('Ratios Calculated fix'!P148-'Ratios Calculated fix'!P$428)/('Ratios Calculated fix'!P$429-'Ratios Calculated fix'!P$428)</f>
        <v>3.7017307287558456E-2</v>
      </c>
      <c r="Q148" s="22">
        <f>('Ratios Calculated fix'!Q148-'Ratios Calculated fix'!Q$428)/('Ratios Calculated fix'!Q$429-'Ratios Calculated fix'!Q$428)</f>
        <v>0.87241321461024257</v>
      </c>
      <c r="R148" s="22">
        <f>('Ratios Calculated fix'!R148-'Ratios Calculated fix'!R$428)/('Ratios Calculated fix'!R$429-'Ratios Calculated fix'!R$428)</f>
        <v>7.7452955962226636E-2</v>
      </c>
      <c r="S148" s="22">
        <f>('Ratios Calculated fix'!S148-'Ratios Calculated fix'!S$428)/('Ratios Calculated fix'!S$429-'Ratios Calculated fix'!S$428)</f>
        <v>6.5802515220978325E-2</v>
      </c>
      <c r="T148" s="22">
        <f>('Ratios Calculated fix'!T148-'Ratios Calculated fix'!T$428)/('Ratios Calculated fix'!T$429-'Ratios Calculated fix'!T$428)</f>
        <v>6.6405184179240906E-2</v>
      </c>
      <c r="U148" s="22">
        <f>('Ratios Calculated fix'!U148-'Ratios Calculated fix'!U$428)/('Ratios Calculated fix'!U$429-'Ratios Calculated fix'!U$428)</f>
        <v>0.81073801976801563</v>
      </c>
      <c r="V148" s="22">
        <f>('Ratios Calculated fix'!V148-'Ratios Calculated fix'!V$428)/('Ratios Calculated fix'!V$429-'Ratios Calculated fix'!V$428)</f>
        <v>0.71227692408322163</v>
      </c>
      <c r="W148" s="22">
        <f>('Ratios Calculated fix'!W148-'Ratios Calculated fix'!W$428)/('Ratios Calculated fix'!W$429-'Ratios Calculated fix'!W$428)</f>
        <v>0.82284946395257985</v>
      </c>
      <c r="X148" s="22">
        <f>('Ratios Calculated fix'!X148-'Ratios Calculated fix'!X$428)/('Ratios Calculated fix'!X$429-'Ratios Calculated fix'!X$428)</f>
        <v>0.31055400584043713</v>
      </c>
      <c r="Y148" s="22">
        <f>('Ratios Calculated fix'!Y148-'Ratios Calculated fix'!Y$428)/('Ratios Calculated fix'!Y$429-'Ratios Calculated fix'!Y$428)</f>
        <v>0.46688976311981428</v>
      </c>
      <c r="Z148" s="22">
        <f>('Ratios Calculated fix'!Z148-'Ratios Calculated fix'!Z$428)/('Ratios Calculated fix'!Z$429-'Ratios Calculated fix'!Z$428)</f>
        <v>0.68944599415956287</v>
      </c>
      <c r="AA148" s="22">
        <f>('Ratios Calculated fix'!AA148-'Ratios Calculated fix'!AA$428)/('Ratios Calculated fix'!AA$429-'Ratios Calculated fix'!AA$428)</f>
        <v>0.60876155724922421</v>
      </c>
      <c r="AB148" s="22">
        <f>('Ratios Calculated fix'!AB148-'Ratios Calculated fix'!AB$428)/('Ratios Calculated fix'!AB$429-'Ratios Calculated fix'!AB$428)</f>
        <v>0.8144442655012567</v>
      </c>
      <c r="AC148" s="22">
        <f>('Ratios Calculated fix'!AC148-'Ratios Calculated fix'!AC$428)/('Ratios Calculated fix'!AC$429-'Ratios Calculated fix'!AC$428)</f>
        <v>0.81547115971183759</v>
      </c>
      <c r="AD148" s="22">
        <f>('Ratios Calculated fix'!AD148-'Ratios Calculated fix'!AD$428)/('Ratios Calculated fix'!AD$429-'Ratios Calculated fix'!AD$428)</f>
        <v>0.17829535129595522</v>
      </c>
      <c r="AE148" s="22">
        <f>('Ratios Calculated fix'!AE148-'Ratios Calculated fix'!AE$428)/('Ratios Calculated fix'!AE$429-'Ratios Calculated fix'!AE$428)</f>
        <v>0.24136055497318978</v>
      </c>
      <c r="AF148" s="22">
        <f>('Ratios Calculated fix'!AF148-'Ratios Calculated fix'!AF$428)/('Ratios Calculated fix'!AF$429-'Ratios Calculated fix'!AF$428)</f>
        <v>0.32884293918352209</v>
      </c>
      <c r="AG148" s="22" t="e">
        <f>('Ratios Calculated fix'!AG148-'Ratios Calculated fix'!AG$428)/('Ratios Calculated fix'!AG$429-'Ratios Calculated fix'!AG$428)</f>
        <v>#DIV/0!</v>
      </c>
      <c r="AH148" s="22" t="e">
        <f>('Ratios Calculated fix'!AH148-'Ratios Calculated fix'!AH$428)/('Ratios Calculated fix'!AH$429-'Ratios Calculated fix'!AH$428)</f>
        <v>#DIV/0!</v>
      </c>
      <c r="AI148" s="22">
        <f>('Ratios Calculated fix'!AI148-'Ratios Calculated fix'!AI$428)/('Ratios Calculated fix'!AI$429-'Ratios Calculated fix'!AI$428)</f>
        <v>0.55590454333643535</v>
      </c>
      <c r="AJ148" s="22">
        <f>('Ratios Calculated fix'!AJ148-'Ratios Calculated fix'!AJ$428)/('Ratios Calculated fix'!AJ$429-'Ratios Calculated fix'!AJ$428)</f>
        <v>0.11682456407150379</v>
      </c>
      <c r="AK148" s="22" t="e">
        <f>('Ratios Calculated fix'!AK148-'Ratios Calculated fix'!AK$428)/('Ratios Calculated fix'!AK$429-'Ratios Calculated fix'!AK$428)</f>
        <v>#DIV/0!</v>
      </c>
      <c r="AL148" s="22" t="e">
        <f>('Ratios Calculated fix'!AL148-'Ratios Calculated fix'!AL$428)/('Ratios Calculated fix'!AL$429-'Ratios Calculated fix'!AL$428)</f>
        <v>#DIV/0!</v>
      </c>
      <c r="AM148" s="22">
        <f>('Ratios Calculated fix'!AM148-'Ratios Calculated fix'!AM$428)/('Ratios Calculated fix'!AM$429-'Ratios Calculated fix'!AM$428)</f>
        <v>0.70940401599202918</v>
      </c>
      <c r="AN148" s="22">
        <f>('Ratios Calculated fix'!AN148-'Ratios Calculated fix'!AN$428)/('Ratios Calculated fix'!AN$429-'Ratios Calculated fix'!AN$428)</f>
        <v>0.80758694877674797</v>
      </c>
      <c r="AO148" s="22">
        <f>('Ratios Calculated fix'!AO148-'Ratios Calculated fix'!AO$428)/('Ratios Calculated fix'!AO$429-'Ratios Calculated fix'!AO$428)</f>
        <v>0.11034214127955935</v>
      </c>
      <c r="AP148" s="22">
        <f>('Ratios Calculated fix'!AP148-'Ratios Calculated fix'!AP$428)/('Ratios Calculated fix'!AP$429-'Ratios Calculated fix'!AP$428)</f>
        <v>0.35694907326589953</v>
      </c>
      <c r="AQ148" s="22">
        <f>('Ratios Calculated fix'!AQ148-'Ratios Calculated fix'!AQ$428)/('Ratios Calculated fix'!AQ$429-'Ratios Calculated fix'!AQ$428)</f>
        <v>0.59914207156797095</v>
      </c>
      <c r="AR148" s="22">
        <f>('Ratios Calculated fix'!AR148-'Ratios Calculated fix'!AR$428)/('Ratios Calculated fix'!AR$429-'Ratios Calculated fix'!AR$428)</f>
        <v>0.42844139762185302</v>
      </c>
      <c r="AS148" s="22">
        <f>('Ratios Calculated fix'!AS148-'Ratios Calculated fix'!AS$428)/('Ratios Calculated fix'!AS$429-'Ratios Calculated fix'!AS$428)</f>
        <v>0.38266059316117362</v>
      </c>
      <c r="AT148" s="22">
        <f>('Ratios Calculated fix'!AT148-'Ratios Calculated fix'!AT$428)/('Ratios Calculated fix'!AT$429-'Ratios Calculated fix'!AT$428)</f>
        <v>0.47709381943700263</v>
      </c>
      <c r="AU148" s="22">
        <f>('Ratios Calculated fix'!AU148-'Ratios Calculated fix'!AU$428)/('Ratios Calculated fix'!AU$429-'Ratios Calculated fix'!AU$428)</f>
        <v>0.26292624268492243</v>
      </c>
      <c r="AV148" s="22" t="e">
        <f>('Ratios Calculated fix'!AV148-'Ratios Calculated fix'!AV$428)/('Ratios Calculated fix'!AV$429-'Ratios Calculated fix'!AV$428)</f>
        <v>#DIV/0!</v>
      </c>
      <c r="AW148" s="22" t="e">
        <f>('Ratios Calculated fix'!AW148-'Ratios Calculated fix'!AW$428)/('Ratios Calculated fix'!AW$429-'Ratios Calculated fix'!AW$428)</f>
        <v>#DIV/0!</v>
      </c>
      <c r="AX148" s="22" t="e">
        <f>('Ratios Calculated fix'!AX148-'Ratios Calculated fix'!AX$428)/('Ratios Calculated fix'!AX$429-'Ratios Calculated fix'!AX$428)</f>
        <v>#DIV/0!</v>
      </c>
      <c r="AY148" s="22">
        <f>('Ratios Calculated fix'!AY148-'Ratios Calculated fix'!AY$428)/('Ratios Calculated fix'!AY$429-'Ratios Calculated fix'!AY$428)</f>
        <v>0.74831685074310328</v>
      </c>
      <c r="AZ148" s="22">
        <f>('Ratios Calculated fix'!AZ148-'Ratios Calculated fix'!AZ$428)/('Ratios Calculated fix'!AZ$429-'Ratios Calculated fix'!AZ$428)</f>
        <v>0.76845676104977112</v>
      </c>
      <c r="BA148" s="22">
        <f>('Ratios Calculated fix'!BA148-'Ratios Calculated fix'!BA$428)/('Ratios Calculated fix'!BA$429-'Ratios Calculated fix'!BA$428)</f>
        <v>0.22396328904756016</v>
      </c>
      <c r="BB148" s="22" t="e">
        <f>('Ratios Calculated fix'!BB148-'Ratios Calculated fix'!BB$428)/('Ratios Calculated fix'!BB$429-'Ratios Calculated fix'!BB$428)</f>
        <v>#DIV/0!</v>
      </c>
      <c r="BC148" s="22">
        <f>('Ratios Calculated fix'!BC148-'Ratios Calculated fix'!BC$428)/('Ratios Calculated fix'!BC$429-'Ratios Calculated fix'!BC$428)</f>
        <v>0.14316112479590509</v>
      </c>
    </row>
    <row r="149" spans="1:55" x14ac:dyDescent="0.2">
      <c r="A149" s="3" t="s">
        <v>484</v>
      </c>
      <c r="B149" s="3" t="s">
        <v>485</v>
      </c>
      <c r="C149" s="3" t="s">
        <v>72</v>
      </c>
      <c r="D149" s="3">
        <v>130051</v>
      </c>
      <c r="E149" s="3" t="s">
        <v>16</v>
      </c>
      <c r="F149" s="3">
        <v>2019</v>
      </c>
      <c r="G149" s="3" t="s">
        <v>17</v>
      </c>
      <c r="H149" s="4">
        <v>43830</v>
      </c>
      <c r="I149" s="4">
        <v>43886</v>
      </c>
      <c r="J149" s="4">
        <v>43886</v>
      </c>
      <c r="K149" s="5">
        <v>129415040</v>
      </c>
      <c r="L149" s="5">
        <v>138472124</v>
      </c>
      <c r="M149" s="3" t="s">
        <v>486</v>
      </c>
      <c r="N149" s="21">
        <f>('Ratios Calculated fix'!N149-'Ratios Calculated fix'!N$428)/('Ratios Calculated fix'!N$429-'Ratios Calculated fix'!N$428)</f>
        <v>2.4221994272585377E-4</v>
      </c>
      <c r="O149" s="22">
        <f>('Ratios Calculated fix'!O149-'Ratios Calculated fix'!O$428)/('Ratios Calculated fix'!O$429-'Ratios Calculated fix'!O$428)</f>
        <v>2.4221994272585377E-4</v>
      </c>
      <c r="P149" s="22">
        <f>('Ratios Calculated fix'!P149-'Ratios Calculated fix'!P$428)/('Ratios Calculated fix'!P$429-'Ratios Calculated fix'!P$428)</f>
        <v>1.358836600157839E-3</v>
      </c>
      <c r="Q149" s="22">
        <f>('Ratios Calculated fix'!Q149-'Ratios Calculated fix'!Q$428)/('Ratios Calculated fix'!Q$429-'Ratios Calculated fix'!Q$428)</f>
        <v>0.87081635829298798</v>
      </c>
      <c r="R149" s="22">
        <f>('Ratios Calculated fix'!R149-'Ratios Calculated fix'!R$428)/('Ratios Calculated fix'!R$429-'Ratios Calculated fix'!R$428)</f>
        <v>2.8641515339631343E-2</v>
      </c>
      <c r="S149" s="22">
        <f>('Ratios Calculated fix'!S149-'Ratios Calculated fix'!S$428)/('Ratios Calculated fix'!S$429-'Ratios Calculated fix'!S$428)</f>
        <v>3.4840636893649884E-2</v>
      </c>
      <c r="T149" s="22">
        <f>('Ratios Calculated fix'!T149-'Ratios Calculated fix'!T$428)/('Ratios Calculated fix'!T$429-'Ratios Calculated fix'!T$428)</f>
        <v>2.2660192192462198E-2</v>
      </c>
      <c r="U149" s="22">
        <f>('Ratios Calculated fix'!U149-'Ratios Calculated fix'!U$428)/('Ratios Calculated fix'!U$429-'Ratios Calculated fix'!U$428)</f>
        <v>0.80822855525717419</v>
      </c>
      <c r="V149" s="22">
        <f>('Ratios Calculated fix'!V149-'Ratios Calculated fix'!V$428)/('Ratios Calculated fix'!V$429-'Ratios Calculated fix'!V$428)</f>
        <v>0.70991483712081438</v>
      </c>
      <c r="W149" s="22">
        <f>('Ratios Calculated fix'!W149-'Ratios Calculated fix'!W$428)/('Ratios Calculated fix'!W$429-'Ratios Calculated fix'!W$428)</f>
        <v>0.82032679186589552</v>
      </c>
      <c r="X149" s="22">
        <f>('Ratios Calculated fix'!X149-'Ratios Calculated fix'!X$428)/('Ratios Calculated fix'!X$429-'Ratios Calculated fix'!X$428)</f>
        <v>4.0796788644637946E-3</v>
      </c>
      <c r="Y149" s="22">
        <f>('Ratios Calculated fix'!Y149-'Ratios Calculated fix'!Y$428)/('Ratios Calculated fix'!Y$429-'Ratios Calculated fix'!Y$428)</f>
        <v>0.44582695332212813</v>
      </c>
      <c r="Z149" s="22">
        <f>('Ratios Calculated fix'!Z149-'Ratios Calculated fix'!Z$428)/('Ratios Calculated fix'!Z$429-'Ratios Calculated fix'!Z$428)</f>
        <v>0.9959203211355363</v>
      </c>
      <c r="AA149" s="22">
        <f>('Ratios Calculated fix'!AA149-'Ratios Calculated fix'!AA$428)/('Ratios Calculated fix'!AA$429-'Ratios Calculated fix'!AA$428)</f>
        <v>0</v>
      </c>
      <c r="AB149" s="22">
        <f>('Ratios Calculated fix'!AB149-'Ratios Calculated fix'!AB$428)/('Ratios Calculated fix'!AB$429-'Ratios Calculated fix'!AB$428)</f>
        <v>0.83926726169668564</v>
      </c>
      <c r="AC149" s="22">
        <f>('Ratios Calculated fix'!AC149-'Ratios Calculated fix'!AC$428)/('Ratios Calculated fix'!AC$429-'Ratios Calculated fix'!AC$428)</f>
        <v>0.73560545764785901</v>
      </c>
      <c r="AD149" s="22">
        <f>('Ratios Calculated fix'!AD149-'Ratios Calculated fix'!AD$428)/('Ratios Calculated fix'!AD$429-'Ratios Calculated fix'!AD$428)</f>
        <v>0.75122345556222681</v>
      </c>
      <c r="AE149" s="22">
        <f>('Ratios Calculated fix'!AE149-'Ratios Calculated fix'!AE$428)/('Ratios Calculated fix'!AE$429-'Ratios Calculated fix'!AE$428)</f>
        <v>0.71741613840053209</v>
      </c>
      <c r="AF149" s="22">
        <f>('Ratios Calculated fix'!AF149-'Ratios Calculated fix'!AF$428)/('Ratios Calculated fix'!AF$429-'Ratios Calculated fix'!AF$428)</f>
        <v>0.44658472322402853</v>
      </c>
      <c r="AG149" s="22" t="e">
        <f>('Ratios Calculated fix'!AG149-'Ratios Calculated fix'!AG$428)/('Ratios Calculated fix'!AG$429-'Ratios Calculated fix'!AG$428)</f>
        <v>#DIV/0!</v>
      </c>
      <c r="AH149" s="22" t="e">
        <f>('Ratios Calculated fix'!AH149-'Ratios Calculated fix'!AH$428)/('Ratios Calculated fix'!AH$429-'Ratios Calculated fix'!AH$428)</f>
        <v>#DIV/0!</v>
      </c>
      <c r="AI149" s="22">
        <f>('Ratios Calculated fix'!AI149-'Ratios Calculated fix'!AI$428)/('Ratios Calculated fix'!AI$429-'Ratios Calculated fix'!AI$428)</f>
        <v>0.54995132079275044</v>
      </c>
      <c r="AJ149" s="22">
        <f>('Ratios Calculated fix'!AJ149-'Ratios Calculated fix'!AJ$428)/('Ratios Calculated fix'!AJ$429-'Ratios Calculated fix'!AJ$428)</f>
        <v>9.6774184884127853E-2</v>
      </c>
      <c r="AK149" s="22" t="e">
        <f>('Ratios Calculated fix'!AK149-'Ratios Calculated fix'!AK$428)/('Ratios Calculated fix'!AK$429-'Ratios Calculated fix'!AK$428)</f>
        <v>#DIV/0!</v>
      </c>
      <c r="AL149" s="22" t="e">
        <f>('Ratios Calculated fix'!AL149-'Ratios Calculated fix'!AL$428)/('Ratios Calculated fix'!AL$429-'Ratios Calculated fix'!AL$428)</f>
        <v>#DIV/0!</v>
      </c>
      <c r="AM149" s="22">
        <f>('Ratios Calculated fix'!AM149-'Ratios Calculated fix'!AM$428)/('Ratios Calculated fix'!AM$429-'Ratios Calculated fix'!AM$428)</f>
        <v>0.71051075296859856</v>
      </c>
      <c r="AN149" s="22">
        <f>('Ratios Calculated fix'!AN149-'Ratios Calculated fix'!AN$428)/('Ratios Calculated fix'!AN$429-'Ratios Calculated fix'!AN$428)</f>
        <v>0.8040132058715268</v>
      </c>
      <c r="AO149" s="22">
        <f>('Ratios Calculated fix'!AO149-'Ratios Calculated fix'!AO$428)/('Ratios Calculated fix'!AO$429-'Ratios Calculated fix'!AO$428)</f>
        <v>1.9608974334905299E-2</v>
      </c>
      <c r="AP149" s="22">
        <f>('Ratios Calculated fix'!AP149-'Ratios Calculated fix'!AP$428)/('Ratios Calculated fix'!AP$429-'Ratios Calculated fix'!AP$428)</f>
        <v>0.35931643392448254</v>
      </c>
      <c r="AQ149" s="22">
        <f>('Ratios Calculated fix'!AQ149-'Ratios Calculated fix'!AQ$428)/('Ratios Calculated fix'!AQ$429-'Ratios Calculated fix'!AQ$428)</f>
        <v>0.62707211149292363</v>
      </c>
      <c r="AR149" s="22">
        <f>('Ratios Calculated fix'!AR149-'Ratios Calculated fix'!AR$428)/('Ratios Calculated fix'!AR$429-'Ratios Calculated fix'!AR$428)</f>
        <v>0.78673673508966468</v>
      </c>
      <c r="AS149" s="22">
        <f>('Ratios Calculated fix'!AS149-'Ratios Calculated fix'!AS$428)/('Ratios Calculated fix'!AS$429-'Ratios Calculated fix'!AS$428)</f>
        <v>0.35605485543833004</v>
      </c>
      <c r="AT149" s="22">
        <f>('Ratios Calculated fix'!AT149-'Ratios Calculated fix'!AT$428)/('Ratios Calculated fix'!AT$429-'Ratios Calculated fix'!AT$428)</f>
        <v>0.3898982588991326</v>
      </c>
      <c r="AU149" s="22">
        <f>('Ratios Calculated fix'!AU149-'Ratios Calculated fix'!AU$428)/('Ratios Calculated fix'!AU$429-'Ratios Calculated fix'!AU$428)</f>
        <v>0.25112253701271348</v>
      </c>
      <c r="AV149" s="22" t="e">
        <f>('Ratios Calculated fix'!AV149-'Ratios Calculated fix'!AV$428)/('Ratios Calculated fix'!AV$429-'Ratios Calculated fix'!AV$428)</f>
        <v>#DIV/0!</v>
      </c>
      <c r="AW149" s="22" t="e">
        <f>('Ratios Calculated fix'!AW149-'Ratios Calculated fix'!AW$428)/('Ratios Calculated fix'!AW$429-'Ratios Calculated fix'!AW$428)</f>
        <v>#DIV/0!</v>
      </c>
      <c r="AX149" s="22" t="e">
        <f>('Ratios Calculated fix'!AX149-'Ratios Calculated fix'!AX$428)/('Ratios Calculated fix'!AX$429-'Ratios Calculated fix'!AX$428)</f>
        <v>#DIV/0!</v>
      </c>
      <c r="AY149" s="22">
        <f>('Ratios Calculated fix'!AY149-'Ratios Calculated fix'!AY$428)/('Ratios Calculated fix'!AY$429-'Ratios Calculated fix'!AY$428)</f>
        <v>0.74488073268475763</v>
      </c>
      <c r="AZ149" s="22">
        <f>('Ratios Calculated fix'!AZ149-'Ratios Calculated fix'!AZ$428)/('Ratios Calculated fix'!AZ$429-'Ratios Calculated fix'!AZ$428)</f>
        <v>0.76821204238128615</v>
      </c>
      <c r="BA149" s="22">
        <f>('Ratios Calculated fix'!BA149-'Ratios Calculated fix'!BA$428)/('Ratios Calculated fix'!BA$429-'Ratios Calculated fix'!BA$428)</f>
        <v>0.22145191171170572</v>
      </c>
      <c r="BB149" s="22" t="e">
        <f>('Ratios Calculated fix'!BB149-'Ratios Calculated fix'!BB$428)/('Ratios Calculated fix'!BB$429-'Ratios Calculated fix'!BB$428)</f>
        <v>#DIV/0!</v>
      </c>
      <c r="BC149" s="22">
        <f>('Ratios Calculated fix'!BC149-'Ratios Calculated fix'!BC$428)/('Ratios Calculated fix'!BC$429-'Ratios Calculated fix'!BC$428)</f>
        <v>0.22925560197101286</v>
      </c>
    </row>
    <row r="150" spans="1:55" x14ac:dyDescent="0.2">
      <c r="A150" s="3" t="s">
        <v>523</v>
      </c>
      <c r="B150" s="3" t="s">
        <v>524</v>
      </c>
      <c r="C150" s="3" t="s">
        <v>45</v>
      </c>
      <c r="D150" s="3">
        <v>249937</v>
      </c>
      <c r="E150" s="3" t="s">
        <v>16</v>
      </c>
      <c r="F150" s="3">
        <v>2019</v>
      </c>
      <c r="G150" s="3" t="s">
        <v>17</v>
      </c>
      <c r="H150" s="4">
        <v>43830</v>
      </c>
      <c r="I150" s="4">
        <v>43866</v>
      </c>
      <c r="J150" s="4">
        <v>43866</v>
      </c>
      <c r="K150" s="5">
        <v>3961000000</v>
      </c>
      <c r="L150" s="5">
        <v>3999000000</v>
      </c>
      <c r="M150" s="3" t="s">
        <v>525</v>
      </c>
      <c r="N150" s="21">
        <f>('Ratios Calculated fix'!N150-'Ratios Calculated fix'!N$428)/('Ratios Calculated fix'!N$429-'Ratios Calculated fix'!N$428)</f>
        <v>4.2228384034167482E-2</v>
      </c>
      <c r="O150" s="22">
        <f>('Ratios Calculated fix'!O150-'Ratios Calculated fix'!O$428)/('Ratios Calculated fix'!O$429-'Ratios Calculated fix'!O$428)</f>
        <v>3.8208569548450401E-2</v>
      </c>
      <c r="P150" s="22">
        <f>('Ratios Calculated fix'!P150-'Ratios Calculated fix'!P$428)/('Ratios Calculated fix'!P$429-'Ratios Calculated fix'!P$428)</f>
        <v>3.6460051800951347E-2</v>
      </c>
      <c r="Q150" s="22">
        <f>('Ratios Calculated fix'!Q150-'Ratios Calculated fix'!Q$428)/('Ratios Calculated fix'!Q$429-'Ratios Calculated fix'!Q$428)</f>
        <v>0.87909256512117018</v>
      </c>
      <c r="R150" s="22">
        <f>('Ratios Calculated fix'!R150-'Ratios Calculated fix'!R$428)/('Ratios Calculated fix'!R$429-'Ratios Calculated fix'!R$428)</f>
        <v>0.20178719127308112</v>
      </c>
      <c r="S150" s="22">
        <f>('Ratios Calculated fix'!S150-'Ratios Calculated fix'!S$428)/('Ratios Calculated fix'!S$429-'Ratios Calculated fix'!S$428)</f>
        <v>0.3925866956971803</v>
      </c>
      <c r="T150" s="22">
        <f>('Ratios Calculated fix'!T150-'Ratios Calculated fix'!T$428)/('Ratios Calculated fix'!T$429-'Ratios Calculated fix'!T$428)</f>
        <v>0.1331000335273885</v>
      </c>
      <c r="U150" s="22">
        <f>('Ratios Calculated fix'!U150-'Ratios Calculated fix'!U$428)/('Ratios Calculated fix'!U$429-'Ratios Calculated fix'!U$428)</f>
        <v>0.82556263296061028</v>
      </c>
      <c r="V150" s="22">
        <f>('Ratios Calculated fix'!V150-'Ratios Calculated fix'!V$428)/('Ratios Calculated fix'!V$429-'Ratios Calculated fix'!V$428)</f>
        <v>0.75576261661034105</v>
      </c>
      <c r="W150" s="22">
        <f>('Ratios Calculated fix'!W150-'Ratios Calculated fix'!W$428)/('Ratios Calculated fix'!W$429-'Ratios Calculated fix'!W$428)</f>
        <v>0.83319612887336869</v>
      </c>
      <c r="X150" s="22">
        <f>('Ratios Calculated fix'!X150-'Ratios Calculated fix'!X$428)/('Ratios Calculated fix'!X$429-'Ratios Calculated fix'!X$428)</f>
        <v>0.37998490442106142</v>
      </c>
      <c r="Y150" s="22">
        <f>('Ratios Calculated fix'!Y150-'Ratios Calculated fix'!Y$428)/('Ratios Calculated fix'!Y$429-'Ratios Calculated fix'!Y$428)</f>
        <v>0.41385290463580615</v>
      </c>
      <c r="Z150" s="22">
        <f>('Ratios Calculated fix'!Z150-'Ratios Calculated fix'!Z$428)/('Ratios Calculated fix'!Z$429-'Ratios Calculated fix'!Z$428)</f>
        <v>0.62001509557893852</v>
      </c>
      <c r="AA150" s="22">
        <f>('Ratios Calculated fix'!AA150-'Ratios Calculated fix'!AA$428)/('Ratios Calculated fix'!AA$429-'Ratios Calculated fix'!AA$428)</f>
        <v>0</v>
      </c>
      <c r="AB150" s="22">
        <f>('Ratios Calculated fix'!AB150-'Ratios Calculated fix'!AB$428)/('Ratios Calculated fix'!AB$429-'Ratios Calculated fix'!AB$428)</f>
        <v>0.77547111287088799</v>
      </c>
      <c r="AC150" s="22">
        <f>('Ratios Calculated fix'!AC150-'Ratios Calculated fix'!AC$428)/('Ratios Calculated fix'!AC$429-'Ratios Calculated fix'!AC$428)</f>
        <v>4.8035470479984278E-2</v>
      </c>
      <c r="AD150" s="22">
        <f>('Ratios Calculated fix'!AD150-'Ratios Calculated fix'!AD$428)/('Ratios Calculated fix'!AD$429-'Ratios Calculated fix'!AD$428)</f>
        <v>8.8897245686507365E-2</v>
      </c>
      <c r="AE150" s="22">
        <f>('Ratios Calculated fix'!AE150-'Ratios Calculated fix'!AE$428)/('Ratios Calculated fix'!AE$429-'Ratios Calculated fix'!AE$428)</f>
        <v>0.15865033715956842</v>
      </c>
      <c r="AF150" s="22">
        <f>('Ratios Calculated fix'!AF150-'Ratios Calculated fix'!AF$428)/('Ratios Calculated fix'!AF$429-'Ratios Calculated fix'!AF$428)</f>
        <v>0.30886281333891397</v>
      </c>
      <c r="AG150" s="22" t="e">
        <f>('Ratios Calculated fix'!AG150-'Ratios Calculated fix'!AG$428)/('Ratios Calculated fix'!AG$429-'Ratios Calculated fix'!AG$428)</f>
        <v>#DIV/0!</v>
      </c>
      <c r="AH150" s="22" t="e">
        <f>('Ratios Calculated fix'!AH150-'Ratios Calculated fix'!AH$428)/('Ratios Calculated fix'!AH$429-'Ratios Calculated fix'!AH$428)</f>
        <v>#DIV/0!</v>
      </c>
      <c r="AI150" s="22">
        <f>('Ratios Calculated fix'!AI150-'Ratios Calculated fix'!AI$428)/('Ratios Calculated fix'!AI$429-'Ratios Calculated fix'!AI$428)</f>
        <v>0.54709202042382399</v>
      </c>
      <c r="AJ150" s="22">
        <f>('Ratios Calculated fix'!AJ150-'Ratios Calculated fix'!AJ$428)/('Ratios Calculated fix'!AJ$429-'Ratios Calculated fix'!AJ$428)</f>
        <v>9.7980215655295758E-2</v>
      </c>
      <c r="AK150" s="22" t="e">
        <f>('Ratios Calculated fix'!AK150-'Ratios Calculated fix'!AK$428)/('Ratios Calculated fix'!AK$429-'Ratios Calculated fix'!AK$428)</f>
        <v>#DIV/0!</v>
      </c>
      <c r="AL150" s="22" t="e">
        <f>('Ratios Calculated fix'!AL150-'Ratios Calculated fix'!AL$428)/('Ratios Calculated fix'!AL$429-'Ratios Calculated fix'!AL$428)</f>
        <v>#DIV/0!</v>
      </c>
      <c r="AM150" s="22">
        <f>('Ratios Calculated fix'!AM150-'Ratios Calculated fix'!AM$428)/('Ratios Calculated fix'!AM$429-'Ratios Calculated fix'!AM$428)</f>
        <v>0.70675652109409126</v>
      </c>
      <c r="AN150" s="22">
        <f>('Ratios Calculated fix'!AN150-'Ratios Calculated fix'!AN$428)/('Ratios Calculated fix'!AN$429-'Ratios Calculated fix'!AN$428)</f>
        <v>0.81279993150772123</v>
      </c>
      <c r="AO150" s="22">
        <f>('Ratios Calculated fix'!AO150-'Ratios Calculated fix'!AO$428)/('Ratios Calculated fix'!AO$429-'Ratios Calculated fix'!AO$428)</f>
        <v>0.11909259295449667</v>
      </c>
      <c r="AP150" s="22">
        <f>('Ratios Calculated fix'!AP150-'Ratios Calculated fix'!AP$428)/('Ratios Calculated fix'!AP$429-'Ratios Calculated fix'!AP$428)</f>
        <v>0.36560942237556332</v>
      </c>
      <c r="AQ150" s="22">
        <f>('Ratios Calculated fix'!AQ150-'Ratios Calculated fix'!AQ$428)/('Ratios Calculated fix'!AQ$429-'Ratios Calculated fix'!AQ$428)</f>
        <v>0.56710035534580461</v>
      </c>
      <c r="AR150" s="22">
        <f>('Ratios Calculated fix'!AR150-'Ratios Calculated fix'!AR$428)/('Ratios Calculated fix'!AR$429-'Ratios Calculated fix'!AR$428)</f>
        <v>0.27235517013123167</v>
      </c>
      <c r="AS150" s="22">
        <f>('Ratios Calculated fix'!AS150-'Ratios Calculated fix'!AS$428)/('Ratios Calculated fix'!AS$429-'Ratios Calculated fix'!AS$428)</f>
        <v>0.3714111241937128</v>
      </c>
      <c r="AT150" s="22">
        <f>('Ratios Calculated fix'!AT150-'Ratios Calculated fix'!AT$428)/('Ratios Calculated fix'!AT$429-'Ratios Calculated fix'!AT$428)</f>
        <v>0.33992670098729594</v>
      </c>
      <c r="AU150" s="22">
        <f>('Ratios Calculated fix'!AU150-'Ratios Calculated fix'!AU$428)/('Ratios Calculated fix'!AU$429-'Ratios Calculated fix'!AU$428)</f>
        <v>0.2844728312387248</v>
      </c>
      <c r="AV150" s="22" t="e">
        <f>('Ratios Calculated fix'!AV150-'Ratios Calculated fix'!AV$428)/('Ratios Calculated fix'!AV$429-'Ratios Calculated fix'!AV$428)</f>
        <v>#DIV/0!</v>
      </c>
      <c r="AW150" s="22" t="e">
        <f>('Ratios Calculated fix'!AW150-'Ratios Calculated fix'!AW$428)/('Ratios Calculated fix'!AW$429-'Ratios Calculated fix'!AW$428)</f>
        <v>#DIV/0!</v>
      </c>
      <c r="AX150" s="22" t="e">
        <f>('Ratios Calculated fix'!AX150-'Ratios Calculated fix'!AX$428)/('Ratios Calculated fix'!AX$429-'Ratios Calculated fix'!AX$428)</f>
        <v>#DIV/0!</v>
      </c>
      <c r="AY150" s="22">
        <f>('Ratios Calculated fix'!AY150-'Ratios Calculated fix'!AY$428)/('Ratios Calculated fix'!AY$429-'Ratios Calculated fix'!AY$428)</f>
        <v>1</v>
      </c>
      <c r="AZ150" s="22">
        <f>('Ratios Calculated fix'!AZ150-'Ratios Calculated fix'!AZ$428)/('Ratios Calculated fix'!AZ$429-'Ratios Calculated fix'!AZ$428)</f>
        <v>1</v>
      </c>
      <c r="BA150" s="22">
        <f>('Ratios Calculated fix'!BA150-'Ratios Calculated fix'!BA$428)/('Ratios Calculated fix'!BA$429-'Ratios Calculated fix'!BA$428)</f>
        <v>1</v>
      </c>
      <c r="BB150" s="22" t="e">
        <f>('Ratios Calculated fix'!BB150-'Ratios Calculated fix'!BB$428)/('Ratios Calculated fix'!BB$429-'Ratios Calculated fix'!BB$428)</f>
        <v>#DIV/0!</v>
      </c>
      <c r="BC150" s="22">
        <f>('Ratios Calculated fix'!BC150-'Ratios Calculated fix'!BC$428)/('Ratios Calculated fix'!BC$429-'Ratios Calculated fix'!BC$428)</f>
        <v>6.9804352720337151E-2</v>
      </c>
    </row>
    <row r="151" spans="1:55" x14ac:dyDescent="0.2">
      <c r="A151" s="3" t="s">
        <v>496</v>
      </c>
      <c r="B151" s="3" t="s">
        <v>497</v>
      </c>
      <c r="C151" s="3" t="s">
        <v>15</v>
      </c>
      <c r="D151" s="3">
        <v>339017</v>
      </c>
      <c r="E151" s="3" t="s">
        <v>16</v>
      </c>
      <c r="F151" s="3">
        <v>2019</v>
      </c>
      <c r="G151" s="3" t="s">
        <v>17</v>
      </c>
      <c r="H151" s="4">
        <v>43830</v>
      </c>
      <c r="I151" s="4">
        <v>43867</v>
      </c>
      <c r="J151" s="4">
        <v>43867</v>
      </c>
      <c r="K151" s="5">
        <v>573927398</v>
      </c>
      <c r="L151" s="5">
        <v>575606038</v>
      </c>
      <c r="M151" s="3" t="s">
        <v>498</v>
      </c>
      <c r="N151" s="21">
        <f>('Ratios Calculated fix'!N151-'Ratios Calculated fix'!N$428)/('Ratios Calculated fix'!N$429-'Ratios Calculated fix'!N$428)</f>
        <v>0.16470748593235085</v>
      </c>
      <c r="O151" s="22">
        <f>('Ratios Calculated fix'!O151-'Ratios Calculated fix'!O$428)/('Ratios Calculated fix'!O$429-'Ratios Calculated fix'!O$428)</f>
        <v>7.296368621836867E-2</v>
      </c>
      <c r="P151" s="22">
        <f>('Ratios Calculated fix'!P151-'Ratios Calculated fix'!P$428)/('Ratios Calculated fix'!P$429-'Ratios Calculated fix'!P$428)</f>
        <v>3.315466111500142E-2</v>
      </c>
      <c r="Q151" s="22">
        <f>('Ratios Calculated fix'!Q151-'Ratios Calculated fix'!Q$428)/('Ratios Calculated fix'!Q$429-'Ratios Calculated fix'!Q$428)</f>
        <v>0.86827072965917074</v>
      </c>
      <c r="R151" s="22">
        <f>('Ratios Calculated fix'!R151-'Ratios Calculated fix'!R$428)/('Ratios Calculated fix'!R$429-'Ratios Calculated fix'!R$428)</f>
        <v>3.0498058777656371E-2</v>
      </c>
      <c r="S151" s="22">
        <f>('Ratios Calculated fix'!S151-'Ratios Calculated fix'!S$428)/('Ratios Calculated fix'!S$429-'Ratios Calculated fix'!S$428)</f>
        <v>1.4854160830518009E-3</v>
      </c>
      <c r="T151" s="22">
        <f>('Ratios Calculated fix'!T151-'Ratios Calculated fix'!T$428)/('Ratios Calculated fix'!T$429-'Ratios Calculated fix'!T$428)</f>
        <v>3.0555114942424806E-2</v>
      </c>
      <c r="U151" s="22">
        <f>('Ratios Calculated fix'!U151-'Ratios Calculated fix'!U$428)/('Ratios Calculated fix'!U$429-'Ratios Calculated fix'!U$428)</f>
        <v>0.80776010302893719</v>
      </c>
      <c r="V151" s="22">
        <f>('Ratios Calculated fix'!V151-'Ratios Calculated fix'!V$428)/('Ratios Calculated fix'!V$429-'Ratios Calculated fix'!V$428)</f>
        <v>0.70836783298924966</v>
      </c>
      <c r="W151" s="22">
        <f>('Ratios Calculated fix'!W151-'Ratios Calculated fix'!W$428)/('Ratios Calculated fix'!W$429-'Ratios Calculated fix'!W$428)</f>
        <v>0.82002651084426226</v>
      </c>
      <c r="X151" s="22">
        <f>('Ratios Calculated fix'!X151-'Ratios Calculated fix'!X$428)/('Ratios Calculated fix'!X$429-'Ratios Calculated fix'!X$428)</f>
        <v>0.5584771078034978</v>
      </c>
      <c r="Y151" s="22">
        <f>('Ratios Calculated fix'!Y151-'Ratios Calculated fix'!Y$428)/('Ratios Calculated fix'!Y$429-'Ratios Calculated fix'!Y$428)</f>
        <v>0.49950250535402263</v>
      </c>
      <c r="Z151" s="22">
        <f>('Ratios Calculated fix'!Z151-'Ratios Calculated fix'!Z$428)/('Ratios Calculated fix'!Z$429-'Ratios Calculated fix'!Z$428)</f>
        <v>0.44152289219650209</v>
      </c>
      <c r="AA151" s="22">
        <f>('Ratios Calculated fix'!AA151-'Ratios Calculated fix'!AA$428)/('Ratios Calculated fix'!AA$429-'Ratios Calculated fix'!AA$428)</f>
        <v>0</v>
      </c>
      <c r="AB151" s="22">
        <f>('Ratios Calculated fix'!AB151-'Ratios Calculated fix'!AB$428)/('Ratios Calculated fix'!AB$429-'Ratios Calculated fix'!AB$428)</f>
        <v>0.94636328632988875</v>
      </c>
      <c r="AC151" s="22">
        <f>('Ratios Calculated fix'!AC151-'Ratios Calculated fix'!AC$428)/('Ratios Calculated fix'!AC$429-'Ratios Calculated fix'!AC$428)</f>
        <v>0.45604160758862244</v>
      </c>
      <c r="AD151" s="22">
        <f>('Ratios Calculated fix'!AD151-'Ratios Calculated fix'!AD$428)/('Ratios Calculated fix'!AD$429-'Ratios Calculated fix'!AD$428)</f>
        <v>0.28728361622712484</v>
      </c>
      <c r="AE151" s="22">
        <f>('Ratios Calculated fix'!AE151-'Ratios Calculated fix'!AE$428)/('Ratios Calculated fix'!AE$429-'Ratios Calculated fix'!AE$428)</f>
        <v>0.38452376239726771</v>
      </c>
      <c r="AF151" s="22">
        <f>('Ratios Calculated fix'!AF151-'Ratios Calculated fix'!AF$428)/('Ratios Calculated fix'!AF$429-'Ratios Calculated fix'!AF$428)</f>
        <v>0.37241984029197173</v>
      </c>
      <c r="AG151" s="22" t="e">
        <f>('Ratios Calculated fix'!AG151-'Ratios Calculated fix'!AG$428)/('Ratios Calculated fix'!AG$429-'Ratios Calculated fix'!AG$428)</f>
        <v>#DIV/0!</v>
      </c>
      <c r="AH151" s="22" t="e">
        <f>('Ratios Calculated fix'!AH151-'Ratios Calculated fix'!AH$428)/('Ratios Calculated fix'!AH$429-'Ratios Calculated fix'!AH$428)</f>
        <v>#DIV/0!</v>
      </c>
      <c r="AI151" s="22">
        <f>('Ratios Calculated fix'!AI151-'Ratios Calculated fix'!AI$428)/('Ratios Calculated fix'!AI$429-'Ratios Calculated fix'!AI$428)</f>
        <v>0.53148948179992972</v>
      </c>
      <c r="AJ151" s="22">
        <f>('Ratios Calculated fix'!AJ151-'Ratios Calculated fix'!AJ$428)/('Ratios Calculated fix'!AJ$429-'Ratios Calculated fix'!AJ$428)</f>
        <v>0.33843665381158611</v>
      </c>
      <c r="AK151" s="22" t="e">
        <f>('Ratios Calculated fix'!AK151-'Ratios Calculated fix'!AK$428)/('Ratios Calculated fix'!AK$429-'Ratios Calculated fix'!AK$428)</f>
        <v>#DIV/0!</v>
      </c>
      <c r="AL151" s="22" t="e">
        <f>('Ratios Calculated fix'!AL151-'Ratios Calculated fix'!AL$428)/('Ratios Calculated fix'!AL$429-'Ratios Calculated fix'!AL$428)</f>
        <v>#DIV/0!</v>
      </c>
      <c r="AM151" s="22">
        <f>('Ratios Calculated fix'!AM151-'Ratios Calculated fix'!AM$428)/('Ratios Calculated fix'!AM$429-'Ratios Calculated fix'!AM$428)</f>
        <v>0.71454560858062</v>
      </c>
      <c r="AN151" s="22">
        <f>('Ratios Calculated fix'!AN151-'Ratios Calculated fix'!AN$428)/('Ratios Calculated fix'!AN$429-'Ratios Calculated fix'!AN$428)</f>
        <v>0.80722894399195799</v>
      </c>
      <c r="AO151" s="22">
        <f>('Ratios Calculated fix'!AO151-'Ratios Calculated fix'!AO$428)/('Ratios Calculated fix'!AO$429-'Ratios Calculated fix'!AO$428)</f>
        <v>0.29622754606784296</v>
      </c>
      <c r="AP151" s="22">
        <f>('Ratios Calculated fix'!AP151-'Ratios Calculated fix'!AP$428)/('Ratios Calculated fix'!AP$429-'Ratios Calculated fix'!AP$428)</f>
        <v>0.36122690458784118</v>
      </c>
      <c r="AQ151" s="22">
        <f>('Ratios Calculated fix'!AQ151-'Ratios Calculated fix'!AQ$428)/('Ratios Calculated fix'!AQ$429-'Ratios Calculated fix'!AQ$428)</f>
        <v>0.82141921147557351</v>
      </c>
      <c r="AR151" s="22">
        <f>('Ratios Calculated fix'!AR151-'Ratios Calculated fix'!AR$428)/('Ratios Calculated fix'!AR$429-'Ratios Calculated fix'!AR$428)</f>
        <v>0.3464355747744115</v>
      </c>
      <c r="AS151" s="22">
        <f>('Ratios Calculated fix'!AS151-'Ratios Calculated fix'!AS$428)/('Ratios Calculated fix'!AS$429-'Ratios Calculated fix'!AS$428)</f>
        <v>0.34163752097370848</v>
      </c>
      <c r="AT151" s="22">
        <f>('Ratios Calculated fix'!AT151-'Ratios Calculated fix'!AT$428)/('Ratios Calculated fix'!AT$429-'Ratios Calculated fix'!AT$428)</f>
        <v>0.65156805182058541</v>
      </c>
      <c r="AU151" s="22">
        <f>('Ratios Calculated fix'!AU151-'Ratios Calculated fix'!AU$428)/('Ratios Calculated fix'!AU$429-'Ratios Calculated fix'!AU$428)</f>
        <v>0.3850022556404295</v>
      </c>
      <c r="AV151" s="22" t="e">
        <f>('Ratios Calculated fix'!AV151-'Ratios Calculated fix'!AV$428)/('Ratios Calculated fix'!AV$429-'Ratios Calculated fix'!AV$428)</f>
        <v>#DIV/0!</v>
      </c>
      <c r="AW151" s="22" t="e">
        <f>('Ratios Calculated fix'!AW151-'Ratios Calculated fix'!AW$428)/('Ratios Calculated fix'!AW$429-'Ratios Calculated fix'!AW$428)</f>
        <v>#DIV/0!</v>
      </c>
      <c r="AX151" s="22" t="e">
        <f>('Ratios Calculated fix'!AX151-'Ratios Calculated fix'!AX$428)/('Ratios Calculated fix'!AX$429-'Ratios Calculated fix'!AX$428)</f>
        <v>#DIV/0!</v>
      </c>
      <c r="AY151" s="22">
        <f>('Ratios Calculated fix'!AY151-'Ratios Calculated fix'!AY$428)/('Ratios Calculated fix'!AY$429-'Ratios Calculated fix'!AY$428)</f>
        <v>0.74438360530846881</v>
      </c>
      <c r="AZ151" s="22">
        <f>('Ratios Calculated fix'!AZ151-'Ratios Calculated fix'!AZ$428)/('Ratios Calculated fix'!AZ$429-'Ratios Calculated fix'!AZ$428)</f>
        <v>0.76753228754487646</v>
      </c>
      <c r="BA151" s="22">
        <f>('Ratios Calculated fix'!BA151-'Ratios Calculated fix'!BA$428)/('Ratios Calculated fix'!BA$429-'Ratios Calculated fix'!BA$428)</f>
        <v>0.22217222705594955</v>
      </c>
      <c r="BB151" s="22" t="e">
        <f>('Ratios Calculated fix'!BB151-'Ratios Calculated fix'!BB$428)/('Ratios Calculated fix'!BB$429-'Ratios Calculated fix'!BB$428)</f>
        <v>#DIV/0!</v>
      </c>
      <c r="BC151" s="22">
        <f>('Ratios Calculated fix'!BC151-'Ratios Calculated fix'!BC$428)/('Ratios Calculated fix'!BC$429-'Ratios Calculated fix'!BC$428)</f>
        <v>0.36108185075263882</v>
      </c>
    </row>
    <row r="152" spans="1:55" x14ac:dyDescent="0.2">
      <c r="A152" s="3" t="s">
        <v>493</v>
      </c>
      <c r="B152" s="3" t="s">
        <v>494</v>
      </c>
      <c r="C152" s="3" t="s">
        <v>38</v>
      </c>
      <c r="D152" s="3">
        <v>121021</v>
      </c>
      <c r="E152" s="3" t="s">
        <v>16</v>
      </c>
      <c r="F152" s="3">
        <v>2019</v>
      </c>
      <c r="G152" s="3" t="s">
        <v>17</v>
      </c>
      <c r="H152" s="4">
        <v>43830</v>
      </c>
      <c r="I152" s="4">
        <v>43860</v>
      </c>
      <c r="J152" s="4">
        <v>43860</v>
      </c>
      <c r="K152" s="5">
        <v>2851000000</v>
      </c>
      <c r="L152" s="5">
        <v>2886000000</v>
      </c>
      <c r="M152" s="3" t="s">
        <v>495</v>
      </c>
      <c r="N152" s="21">
        <f>('Ratios Calculated fix'!N152-'Ratios Calculated fix'!N$428)/('Ratios Calculated fix'!N$429-'Ratios Calculated fix'!N$428)</f>
        <v>0.1606240864422365</v>
      </c>
      <c r="O152" s="22">
        <f>('Ratios Calculated fix'!O152-'Ratios Calculated fix'!O$428)/('Ratios Calculated fix'!O$429-'Ratios Calculated fix'!O$428)</f>
        <v>0.1606240864422365</v>
      </c>
      <c r="P152" s="22">
        <f>('Ratios Calculated fix'!P152-'Ratios Calculated fix'!P$428)/('Ratios Calculated fix'!P$429-'Ratios Calculated fix'!P$428)</f>
        <v>0.37627495870486333</v>
      </c>
      <c r="Q152" s="22">
        <f>('Ratios Calculated fix'!Q152-'Ratios Calculated fix'!Q$428)/('Ratios Calculated fix'!Q$429-'Ratios Calculated fix'!Q$428)</f>
        <v>0.86809075346720999</v>
      </c>
      <c r="R152" s="22">
        <f>('Ratios Calculated fix'!R152-'Ratios Calculated fix'!R$428)/('Ratios Calculated fix'!R$429-'Ratios Calculated fix'!R$428)</f>
        <v>0</v>
      </c>
      <c r="S152" s="22">
        <f>('Ratios Calculated fix'!S152-'Ratios Calculated fix'!S$428)/('Ratios Calculated fix'!S$429-'Ratios Calculated fix'!S$428)</f>
        <v>0</v>
      </c>
      <c r="T152" s="22">
        <f>('Ratios Calculated fix'!T152-'Ratios Calculated fix'!T$428)/('Ratios Calculated fix'!T$429-'Ratios Calculated fix'!T$428)</f>
        <v>0</v>
      </c>
      <c r="U152" s="22">
        <f>('Ratios Calculated fix'!U152-'Ratios Calculated fix'!U$428)/('Ratios Calculated fix'!U$429-'Ratios Calculated fix'!U$428)</f>
        <v>0.80725306381245165</v>
      </c>
      <c r="V152" s="22">
        <f>('Ratios Calculated fix'!V152-'Ratios Calculated fix'!V$428)/('Ratios Calculated fix'!V$429-'Ratios Calculated fix'!V$428)</f>
        <v>0.70833495319453676</v>
      </c>
      <c r="W152" s="22">
        <f>('Ratios Calculated fix'!W152-'Ratios Calculated fix'!W$428)/('Ratios Calculated fix'!W$429-'Ratios Calculated fix'!W$428)</f>
        <v>0.81944824653588433</v>
      </c>
      <c r="X152" s="22">
        <f>('Ratios Calculated fix'!X152-'Ratios Calculated fix'!X$428)/('Ratios Calculated fix'!X$429-'Ratios Calculated fix'!X$428)</f>
        <v>0.42810191095137579</v>
      </c>
      <c r="Y152" s="22">
        <f>('Ratios Calculated fix'!Y152-'Ratios Calculated fix'!Y$428)/('Ratios Calculated fix'!Y$429-'Ratios Calculated fix'!Y$428)</f>
        <v>0.52742077143973243</v>
      </c>
      <c r="Z152" s="22">
        <f>('Ratios Calculated fix'!Z152-'Ratios Calculated fix'!Z$428)/('Ratios Calculated fix'!Z$429-'Ratios Calculated fix'!Z$428)</f>
        <v>0.57189808904862427</v>
      </c>
      <c r="AA152" s="22">
        <f>('Ratios Calculated fix'!AA152-'Ratios Calculated fix'!AA$428)/('Ratios Calculated fix'!AA$429-'Ratios Calculated fix'!AA$428)</f>
        <v>0.22509583570445926</v>
      </c>
      <c r="AB152" s="22">
        <f>('Ratios Calculated fix'!AB152-'Ratios Calculated fix'!AB$428)/('Ratios Calculated fix'!AB$429-'Ratios Calculated fix'!AB$428)</f>
        <v>0.96311674541050418</v>
      </c>
      <c r="AC152" s="22">
        <f>('Ratios Calculated fix'!AC152-'Ratios Calculated fix'!AC$428)/('Ratios Calculated fix'!AC$429-'Ratios Calculated fix'!AC$428)</f>
        <v>0.81404966811690405</v>
      </c>
      <c r="AD152" s="22">
        <f>('Ratios Calculated fix'!AD152-'Ratios Calculated fix'!AD$428)/('Ratios Calculated fix'!AD$429-'Ratios Calculated fix'!AD$428)</f>
        <v>0.43154430767452406</v>
      </c>
      <c r="AE152" s="22">
        <f>('Ratios Calculated fix'!AE152-'Ratios Calculated fix'!AE$428)/('Ratios Calculated fix'!AE$429-'Ratios Calculated fix'!AE$428)</f>
        <v>0.54877222571451745</v>
      </c>
      <c r="AF152" s="22">
        <f>('Ratios Calculated fix'!AF152-'Ratios Calculated fix'!AF$428)/('Ratios Calculated fix'!AF$429-'Ratios Calculated fix'!AF$428)</f>
        <v>0.42103156345745191</v>
      </c>
      <c r="AG152" s="22" t="e">
        <f>('Ratios Calculated fix'!AG152-'Ratios Calculated fix'!AG$428)/('Ratios Calculated fix'!AG$429-'Ratios Calculated fix'!AG$428)</f>
        <v>#DIV/0!</v>
      </c>
      <c r="AH152" s="22" t="e">
        <f>('Ratios Calculated fix'!AH152-'Ratios Calculated fix'!AH$428)/('Ratios Calculated fix'!AH$429-'Ratios Calculated fix'!AH$428)</f>
        <v>#DIV/0!</v>
      </c>
      <c r="AI152" s="22">
        <f>('Ratios Calculated fix'!AI152-'Ratios Calculated fix'!AI$428)/('Ratios Calculated fix'!AI$429-'Ratios Calculated fix'!AI$428)</f>
        <v>0.54751975399169417</v>
      </c>
      <c r="AJ152" s="22">
        <f>('Ratios Calculated fix'!AJ152-'Ratios Calculated fix'!AJ$428)/('Ratios Calculated fix'!AJ$429-'Ratios Calculated fix'!AJ$428)</f>
        <v>0.48722682792717603</v>
      </c>
      <c r="AK152" s="22" t="e">
        <f>('Ratios Calculated fix'!AK152-'Ratios Calculated fix'!AK$428)/('Ratios Calculated fix'!AK$429-'Ratios Calculated fix'!AK$428)</f>
        <v>#DIV/0!</v>
      </c>
      <c r="AL152" s="22" t="e">
        <f>('Ratios Calculated fix'!AL152-'Ratios Calculated fix'!AL$428)/('Ratios Calculated fix'!AL$429-'Ratios Calculated fix'!AL$428)</f>
        <v>#DIV/0!</v>
      </c>
      <c r="AM152" s="22">
        <f>('Ratios Calculated fix'!AM152-'Ratios Calculated fix'!AM$428)/('Ratios Calculated fix'!AM$429-'Ratios Calculated fix'!AM$428)</f>
        <v>0.7115442555397119</v>
      </c>
      <c r="AN152" s="22">
        <f>('Ratios Calculated fix'!AN152-'Ratios Calculated fix'!AN$428)/('Ratios Calculated fix'!AN$429-'Ratios Calculated fix'!AN$428)</f>
        <v>0.80453447361691266</v>
      </c>
      <c r="AO152" s="22">
        <f>('Ratios Calculated fix'!AO152-'Ratios Calculated fix'!AO$428)/('Ratios Calculated fix'!AO$429-'Ratios Calculated fix'!AO$428)</f>
        <v>0.10295275525968059</v>
      </c>
      <c r="AP152" s="22">
        <f>('Ratios Calculated fix'!AP152-'Ratios Calculated fix'!AP$428)/('Ratios Calculated fix'!AP$429-'Ratios Calculated fix'!AP$428)</f>
        <v>0.36034669774422839</v>
      </c>
      <c r="AQ152" s="22">
        <f>('Ratios Calculated fix'!AQ152-'Ratios Calculated fix'!AQ$428)/('Ratios Calculated fix'!AQ$429-'Ratios Calculated fix'!AQ$428)</f>
        <v>0.73637050297084561</v>
      </c>
      <c r="AR152" s="22">
        <f>('Ratios Calculated fix'!AR152-'Ratios Calculated fix'!AR$428)/('Ratios Calculated fix'!AR$429-'Ratios Calculated fix'!AR$428)</f>
        <v>0.75545627002675553</v>
      </c>
      <c r="AS152" s="22">
        <f>('Ratios Calculated fix'!AS152-'Ratios Calculated fix'!AS$428)/('Ratios Calculated fix'!AS$429-'Ratios Calculated fix'!AS$428)</f>
        <v>0.34434802038299278</v>
      </c>
      <c r="AT152" s="22">
        <f>('Ratios Calculated fix'!AT152-'Ratios Calculated fix'!AT$428)/('Ratios Calculated fix'!AT$429-'Ratios Calculated fix'!AT$428)</f>
        <v>0.7467509816779283</v>
      </c>
      <c r="AU152" s="22">
        <f>('Ratios Calculated fix'!AU152-'Ratios Calculated fix'!AU$428)/('Ratios Calculated fix'!AU$429-'Ratios Calculated fix'!AU$428)</f>
        <v>0.38325463354050221</v>
      </c>
      <c r="AV152" s="22" t="e">
        <f>('Ratios Calculated fix'!AV152-'Ratios Calculated fix'!AV$428)/('Ratios Calculated fix'!AV$429-'Ratios Calculated fix'!AV$428)</f>
        <v>#DIV/0!</v>
      </c>
      <c r="AW152" s="22" t="e">
        <f>('Ratios Calculated fix'!AW152-'Ratios Calculated fix'!AW$428)/('Ratios Calculated fix'!AW$429-'Ratios Calculated fix'!AW$428)</f>
        <v>#DIV/0!</v>
      </c>
      <c r="AX152" s="22" t="e">
        <f>('Ratios Calculated fix'!AX152-'Ratios Calculated fix'!AX$428)/('Ratios Calculated fix'!AX$429-'Ratios Calculated fix'!AX$428)</f>
        <v>#DIV/0!</v>
      </c>
      <c r="AY152" s="22">
        <f>('Ratios Calculated fix'!AY152-'Ratios Calculated fix'!AY$428)/('Ratios Calculated fix'!AY$429-'Ratios Calculated fix'!AY$428)</f>
        <v>0.7440745832666682</v>
      </c>
      <c r="AZ152" s="22">
        <f>('Ratios Calculated fix'!AZ152-'Ratios Calculated fix'!AZ$428)/('Ratios Calculated fix'!AZ$429-'Ratios Calculated fix'!AZ$428)</f>
        <v>0.76482286460100546</v>
      </c>
      <c r="BA152" s="22">
        <f>('Ratios Calculated fix'!BA152-'Ratios Calculated fix'!BA$428)/('Ratios Calculated fix'!BA$429-'Ratios Calculated fix'!BA$428)</f>
        <v>0.22233694426806005</v>
      </c>
      <c r="BB152" s="22" t="e">
        <f>('Ratios Calculated fix'!BB152-'Ratios Calculated fix'!BB$428)/('Ratios Calculated fix'!BB$429-'Ratios Calculated fix'!BB$428)</f>
        <v>#DIV/0!</v>
      </c>
      <c r="BC152" s="22">
        <f>('Ratios Calculated fix'!BC152-'Ratios Calculated fix'!BC$428)/('Ratios Calculated fix'!BC$429-'Ratios Calculated fix'!BC$428)</f>
        <v>0.25060157474697042</v>
      </c>
    </row>
    <row r="153" spans="1:55" x14ac:dyDescent="0.2">
      <c r="A153" s="3" t="s">
        <v>532</v>
      </c>
      <c r="B153" s="3" t="s">
        <v>533</v>
      </c>
      <c r="C153" s="3" t="s">
        <v>15</v>
      </c>
      <c r="D153" s="3">
        <v>378152</v>
      </c>
      <c r="E153" s="3" t="s">
        <v>16</v>
      </c>
      <c r="F153" s="3">
        <v>2019</v>
      </c>
      <c r="G153" s="3" t="s">
        <v>17</v>
      </c>
      <c r="H153" s="4">
        <v>43830</v>
      </c>
      <c r="I153" s="4">
        <v>43887</v>
      </c>
      <c r="J153" s="4">
        <v>43887</v>
      </c>
      <c r="K153" s="5">
        <v>139500000</v>
      </c>
      <c r="L153" s="5">
        <v>141100000</v>
      </c>
      <c r="M153" s="3" t="s">
        <v>534</v>
      </c>
      <c r="N153" s="21">
        <f>('Ratios Calculated fix'!N153-'Ratios Calculated fix'!N$428)/('Ratios Calculated fix'!N$429-'Ratios Calculated fix'!N$428)</f>
        <v>4.8984457769491375E-2</v>
      </c>
      <c r="O153" s="22">
        <f>('Ratios Calculated fix'!O153-'Ratios Calculated fix'!O$428)/('Ratios Calculated fix'!O$429-'Ratios Calculated fix'!O$428)</f>
        <v>3.0336125184932599E-2</v>
      </c>
      <c r="P153" s="22">
        <f>('Ratios Calculated fix'!P153-'Ratios Calculated fix'!P$428)/('Ratios Calculated fix'!P$429-'Ratios Calculated fix'!P$428)</f>
        <v>2.8420288790717806E-2</v>
      </c>
      <c r="Q153" s="22">
        <f>('Ratios Calculated fix'!Q153-'Ratios Calculated fix'!Q$428)/('Ratios Calculated fix'!Q$429-'Ratios Calculated fix'!Q$428)</f>
        <v>0.87025609199753995</v>
      </c>
      <c r="R153" s="22">
        <f>('Ratios Calculated fix'!R153-'Ratios Calculated fix'!R$428)/('Ratios Calculated fix'!R$429-'Ratios Calculated fix'!R$428)</f>
        <v>0.11662647797432407</v>
      </c>
      <c r="S153" s="22">
        <f>('Ratios Calculated fix'!S153-'Ratios Calculated fix'!S$428)/('Ratios Calculated fix'!S$429-'Ratios Calculated fix'!S$428)</f>
        <v>0.11953436755642549</v>
      </c>
      <c r="T153" s="22">
        <f>('Ratios Calculated fix'!T153-'Ratios Calculated fix'!T$428)/('Ratios Calculated fix'!T$429-'Ratios Calculated fix'!T$428)</f>
        <v>9.6300929081189313E-2</v>
      </c>
      <c r="U153" s="22">
        <f>('Ratios Calculated fix'!U153-'Ratios Calculated fix'!U$428)/('Ratios Calculated fix'!U$429-'Ratios Calculated fix'!U$428)</f>
        <v>0.8107777204376706</v>
      </c>
      <c r="V153" s="22">
        <f>('Ratios Calculated fix'!V153-'Ratios Calculated fix'!V$428)/('Ratios Calculated fix'!V$429-'Ratios Calculated fix'!V$428)</f>
        <v>0.71314472047361799</v>
      </c>
      <c r="W153" s="22">
        <f>('Ratios Calculated fix'!W153-'Ratios Calculated fix'!W$428)/('Ratios Calculated fix'!W$429-'Ratios Calculated fix'!W$428)</f>
        <v>0.82276126032029329</v>
      </c>
      <c r="X153" s="22">
        <f>('Ratios Calculated fix'!X153-'Ratios Calculated fix'!X$428)/('Ratios Calculated fix'!X$429-'Ratios Calculated fix'!X$428)</f>
        <v>0.2589143130546378</v>
      </c>
      <c r="Y153" s="22">
        <f>('Ratios Calculated fix'!Y153-'Ratios Calculated fix'!Y$428)/('Ratios Calculated fix'!Y$429-'Ratios Calculated fix'!Y$428)</f>
        <v>0.51432860780573186</v>
      </c>
      <c r="Z153" s="22">
        <f>('Ratios Calculated fix'!Z153-'Ratios Calculated fix'!Z$428)/('Ratios Calculated fix'!Z$429-'Ratios Calculated fix'!Z$428)</f>
        <v>0.74108568694536225</v>
      </c>
      <c r="AA153" s="22">
        <f>('Ratios Calculated fix'!AA153-'Ratios Calculated fix'!AA$428)/('Ratios Calculated fix'!AA$429-'Ratios Calculated fix'!AA$428)</f>
        <v>0.53297000268061501</v>
      </c>
      <c r="AB153" s="22">
        <f>('Ratios Calculated fix'!AB153-'Ratios Calculated fix'!AB$428)/('Ratios Calculated fix'!AB$429-'Ratios Calculated fix'!AB$428)</f>
        <v>0.85223375379964716</v>
      </c>
      <c r="AC153" s="22">
        <f>('Ratios Calculated fix'!AC153-'Ratios Calculated fix'!AC$428)/('Ratios Calculated fix'!AC$429-'Ratios Calculated fix'!AC$428)</f>
        <v>0.33706761604893487</v>
      </c>
      <c r="AD153" s="22">
        <f>('Ratios Calculated fix'!AD153-'Ratios Calculated fix'!AD$428)/('Ratios Calculated fix'!AD$429-'Ratios Calculated fix'!AD$428)</f>
        <v>0.22614071963866458</v>
      </c>
      <c r="AE153" s="22">
        <f>('Ratios Calculated fix'!AE153-'Ratios Calculated fix'!AE$428)/('Ratios Calculated fix'!AE$429-'Ratios Calculated fix'!AE$428)</f>
        <v>0.30656073127836642</v>
      </c>
      <c r="AF153" s="22">
        <f>('Ratios Calculated fix'!AF153-'Ratios Calculated fix'!AF$428)/('Ratios Calculated fix'!AF$429-'Ratios Calculated fix'!AF$428)</f>
        <v>0.34091203063268433</v>
      </c>
      <c r="AG153" s="22" t="e">
        <f>('Ratios Calculated fix'!AG153-'Ratios Calculated fix'!AG$428)/('Ratios Calculated fix'!AG$429-'Ratios Calculated fix'!AG$428)</f>
        <v>#DIV/0!</v>
      </c>
      <c r="AH153" s="22" t="e">
        <f>('Ratios Calculated fix'!AH153-'Ratios Calculated fix'!AH$428)/('Ratios Calculated fix'!AH$429-'Ratios Calculated fix'!AH$428)</f>
        <v>#DIV/0!</v>
      </c>
      <c r="AI153" s="22">
        <f>('Ratios Calculated fix'!AI153-'Ratios Calculated fix'!AI$428)/('Ratios Calculated fix'!AI$429-'Ratios Calculated fix'!AI$428)</f>
        <v>0.5344912954434089</v>
      </c>
      <c r="AJ153" s="22">
        <f>('Ratios Calculated fix'!AJ153-'Ratios Calculated fix'!AJ$428)/('Ratios Calculated fix'!AJ$429-'Ratios Calculated fix'!AJ$428)</f>
        <v>0.15016174890977704</v>
      </c>
      <c r="AK153" s="22" t="e">
        <f>('Ratios Calculated fix'!AK153-'Ratios Calculated fix'!AK$428)/('Ratios Calculated fix'!AK$429-'Ratios Calculated fix'!AK$428)</f>
        <v>#DIV/0!</v>
      </c>
      <c r="AL153" s="22" t="e">
        <f>('Ratios Calculated fix'!AL153-'Ratios Calculated fix'!AL$428)/('Ratios Calculated fix'!AL$429-'Ratios Calculated fix'!AL$428)</f>
        <v>#DIV/0!</v>
      </c>
      <c r="AM153" s="22">
        <f>('Ratios Calculated fix'!AM153-'Ratios Calculated fix'!AM$428)/('Ratios Calculated fix'!AM$429-'Ratios Calculated fix'!AM$428)</f>
        <v>0.71141172614143189</v>
      </c>
      <c r="AN153" s="22">
        <f>('Ratios Calculated fix'!AN153-'Ratios Calculated fix'!AN$428)/('Ratios Calculated fix'!AN$429-'Ratios Calculated fix'!AN$428)</f>
        <v>0.80800223655106096</v>
      </c>
      <c r="AO153" s="22">
        <f>('Ratios Calculated fix'!AO153-'Ratios Calculated fix'!AO$428)/('Ratios Calculated fix'!AO$429-'Ratios Calculated fix'!AO$428)</f>
        <v>0.18840212983121543</v>
      </c>
      <c r="AP153" s="22">
        <f>('Ratios Calculated fix'!AP153-'Ratios Calculated fix'!AP$428)/('Ratios Calculated fix'!AP$429-'Ratios Calculated fix'!AP$428)</f>
        <v>0.36685731090818036</v>
      </c>
      <c r="AQ153" s="22">
        <f>('Ratios Calculated fix'!AQ153-'Ratios Calculated fix'!AQ$428)/('Ratios Calculated fix'!AQ$429-'Ratios Calculated fix'!AQ$428)</f>
        <v>0.65083397724745218</v>
      </c>
      <c r="AR153" s="22">
        <f>('Ratios Calculated fix'!AR153-'Ratios Calculated fix'!AR$428)/('Ratios Calculated fix'!AR$429-'Ratios Calculated fix'!AR$428)</f>
        <v>0.2918567789761069</v>
      </c>
      <c r="AS153" s="22">
        <f>('Ratios Calculated fix'!AS153-'Ratios Calculated fix'!AS$428)/('Ratios Calculated fix'!AS$429-'Ratios Calculated fix'!AS$428)</f>
        <v>0.35594507644312151</v>
      </c>
      <c r="AT153" s="22">
        <f>('Ratios Calculated fix'!AT153-'Ratios Calculated fix'!AT$428)/('Ratios Calculated fix'!AT$429-'Ratios Calculated fix'!AT$428)</f>
        <v>0.42446923062375591</v>
      </c>
      <c r="AU153" s="22">
        <f>('Ratios Calculated fix'!AU153-'Ratios Calculated fix'!AU$428)/('Ratios Calculated fix'!AU$429-'Ratios Calculated fix'!AU$428)</f>
        <v>0.29342778218499616</v>
      </c>
      <c r="AV153" s="22" t="e">
        <f>('Ratios Calculated fix'!AV153-'Ratios Calculated fix'!AV$428)/('Ratios Calculated fix'!AV$429-'Ratios Calculated fix'!AV$428)</f>
        <v>#DIV/0!</v>
      </c>
      <c r="AW153" s="22" t="e">
        <f>('Ratios Calculated fix'!AW153-'Ratios Calculated fix'!AW$428)/('Ratios Calculated fix'!AW$429-'Ratios Calculated fix'!AW$428)</f>
        <v>#DIV/0!</v>
      </c>
      <c r="AX153" s="22" t="e">
        <f>('Ratios Calculated fix'!AX153-'Ratios Calculated fix'!AX$428)/('Ratios Calculated fix'!AX$429-'Ratios Calculated fix'!AX$428)</f>
        <v>#DIV/0!</v>
      </c>
      <c r="AY153" s="22">
        <f>('Ratios Calculated fix'!AY153-'Ratios Calculated fix'!AY$428)/('Ratios Calculated fix'!AY$429-'Ratios Calculated fix'!AY$428)</f>
        <v>0.74666983173074142</v>
      </c>
      <c r="AZ153" s="22">
        <f>('Ratios Calculated fix'!AZ153-'Ratios Calculated fix'!AZ$428)/('Ratios Calculated fix'!AZ$429-'Ratios Calculated fix'!AZ$428)</f>
        <v>0.76985144273973505</v>
      </c>
      <c r="BA153" s="22">
        <f>('Ratios Calculated fix'!BA153-'Ratios Calculated fix'!BA$428)/('Ratios Calculated fix'!BA$429-'Ratios Calculated fix'!BA$428)</f>
        <v>0.22271161959758068</v>
      </c>
      <c r="BB153" s="22" t="e">
        <f>('Ratios Calculated fix'!BB153-'Ratios Calculated fix'!BB$428)/('Ratios Calculated fix'!BB$429-'Ratios Calculated fix'!BB$428)</f>
        <v>#DIV/0!</v>
      </c>
      <c r="BC153" s="22">
        <f>('Ratios Calculated fix'!BC153-'Ratios Calculated fix'!BC$428)/('Ratios Calculated fix'!BC$429-'Ratios Calculated fix'!BC$428)</f>
        <v>0.20690616247990404</v>
      </c>
    </row>
    <row r="154" spans="1:55" x14ac:dyDescent="0.2">
      <c r="A154" s="3" t="s">
        <v>538</v>
      </c>
      <c r="B154" s="3" t="s">
        <v>539</v>
      </c>
      <c r="C154" s="3" t="s">
        <v>59</v>
      </c>
      <c r="D154" s="3">
        <v>378154</v>
      </c>
      <c r="E154" s="3" t="s">
        <v>16</v>
      </c>
      <c r="F154" s="3">
        <v>2019</v>
      </c>
      <c r="G154" s="3" t="s">
        <v>17</v>
      </c>
      <c r="H154" s="4">
        <v>43830</v>
      </c>
      <c r="I154" s="4">
        <v>43875</v>
      </c>
      <c r="J154" s="4">
        <v>43875</v>
      </c>
      <c r="K154" s="5">
        <v>1450000000</v>
      </c>
      <c r="L154" s="5">
        <v>1444000000</v>
      </c>
      <c r="M154" s="3" t="s">
        <v>540</v>
      </c>
      <c r="N154" s="21">
        <f>('Ratios Calculated fix'!N154-'Ratios Calculated fix'!N$428)/('Ratios Calculated fix'!N$429-'Ratios Calculated fix'!N$428)</f>
        <v>8.9930837487021728E-2</v>
      </c>
      <c r="O154" s="22">
        <f>('Ratios Calculated fix'!O154-'Ratios Calculated fix'!O$428)/('Ratios Calculated fix'!O$429-'Ratios Calculated fix'!O$428)</f>
        <v>5.8110708048725139E-2</v>
      </c>
      <c r="P154" s="22">
        <f>('Ratios Calculated fix'!P154-'Ratios Calculated fix'!P$428)/('Ratios Calculated fix'!P$429-'Ratios Calculated fix'!P$428)</f>
        <v>6.4997074759666554E-2</v>
      </c>
      <c r="Q154" s="22">
        <f>('Ratios Calculated fix'!Q154-'Ratios Calculated fix'!Q$428)/('Ratios Calculated fix'!Q$429-'Ratios Calculated fix'!Q$428)</f>
        <v>0.86982615128878304</v>
      </c>
      <c r="R154" s="22">
        <f>('Ratios Calculated fix'!R154-'Ratios Calculated fix'!R$428)/('Ratios Calculated fix'!R$429-'Ratios Calculated fix'!R$428)</f>
        <v>8.0880918900356286E-2</v>
      </c>
      <c r="S154" s="22">
        <f>('Ratios Calculated fix'!S154-'Ratios Calculated fix'!S$428)/('Ratios Calculated fix'!S$429-'Ratios Calculated fix'!S$428)</f>
        <v>2.305223755376077E-4</v>
      </c>
      <c r="T154" s="22">
        <f>('Ratios Calculated fix'!T154-'Ratios Calculated fix'!T$428)/('Ratios Calculated fix'!T$429-'Ratios Calculated fix'!T$428)</f>
        <v>8.1701445748760579E-2</v>
      </c>
      <c r="U154" s="22">
        <f>('Ratios Calculated fix'!U154-'Ratios Calculated fix'!U$428)/('Ratios Calculated fix'!U$429-'Ratios Calculated fix'!U$428)</f>
        <v>0.80945928241724474</v>
      </c>
      <c r="V154" s="22">
        <f>('Ratios Calculated fix'!V154-'Ratios Calculated fix'!V$428)/('Ratios Calculated fix'!V$429-'Ratios Calculated fix'!V$428)</f>
        <v>0.70834332515510401</v>
      </c>
      <c r="W154" s="22">
        <f>('Ratios Calculated fix'!W154-'Ratios Calculated fix'!W$428)/('Ratios Calculated fix'!W$429-'Ratios Calculated fix'!W$428)</f>
        <v>0.82198515805110139</v>
      </c>
      <c r="X154" s="22">
        <f>('Ratios Calculated fix'!X154-'Ratios Calculated fix'!X$428)/('Ratios Calculated fix'!X$429-'Ratios Calculated fix'!X$428)</f>
        <v>0.16532248047452761</v>
      </c>
      <c r="Y154" s="22">
        <f>('Ratios Calculated fix'!Y154-'Ratios Calculated fix'!Y$428)/('Ratios Calculated fix'!Y$429-'Ratios Calculated fix'!Y$428)</f>
        <v>0.45855243863391731</v>
      </c>
      <c r="Z154" s="22">
        <f>('Ratios Calculated fix'!Z154-'Ratios Calculated fix'!Z$428)/('Ratios Calculated fix'!Z$429-'Ratios Calculated fix'!Z$428)</f>
        <v>0.83467751952547242</v>
      </c>
      <c r="AA154" s="22">
        <f>('Ratios Calculated fix'!AA154-'Ratios Calculated fix'!AA$428)/('Ratios Calculated fix'!AA$429-'Ratios Calculated fix'!AA$428)</f>
        <v>0</v>
      </c>
      <c r="AB154" s="22">
        <f>('Ratios Calculated fix'!AB154-'Ratios Calculated fix'!AB$428)/('Ratios Calculated fix'!AB$429-'Ratios Calculated fix'!AB$428)</f>
        <v>0.86465775768284747</v>
      </c>
      <c r="AC154" s="22">
        <f>('Ratios Calculated fix'!AC154-'Ratios Calculated fix'!AC$428)/('Ratios Calculated fix'!AC$429-'Ratios Calculated fix'!AC$428)</f>
        <v>6.3255257415035501E-2</v>
      </c>
      <c r="AD154" s="22">
        <f>('Ratios Calculated fix'!AD154-'Ratios Calculated fix'!AD$428)/('Ratios Calculated fix'!AD$429-'Ratios Calculated fix'!AD$428)</f>
        <v>0.14036404526107421</v>
      </c>
      <c r="AE154" s="22">
        <f>('Ratios Calculated fix'!AE154-'Ratios Calculated fix'!AE$428)/('Ratios Calculated fix'!AE$429-'Ratios Calculated fix'!AE$428)</f>
        <v>0.217248023453494</v>
      </c>
      <c r="AF154" s="22">
        <f>('Ratios Calculated fix'!AF154-'Ratios Calculated fix'!AF$428)/('Ratios Calculated fix'!AF$429-'Ratios Calculated fix'!AF$428)</f>
        <v>0.30160595843228649</v>
      </c>
      <c r="AG154" s="22" t="e">
        <f>('Ratios Calculated fix'!AG154-'Ratios Calculated fix'!AG$428)/('Ratios Calculated fix'!AG$429-'Ratios Calculated fix'!AG$428)</f>
        <v>#DIV/0!</v>
      </c>
      <c r="AH154" s="22" t="e">
        <f>('Ratios Calculated fix'!AH154-'Ratios Calculated fix'!AH$428)/('Ratios Calculated fix'!AH$429-'Ratios Calculated fix'!AH$428)</f>
        <v>#DIV/0!</v>
      </c>
      <c r="AI154" s="22">
        <f>('Ratios Calculated fix'!AI154-'Ratios Calculated fix'!AI$428)/('Ratios Calculated fix'!AI$429-'Ratios Calculated fix'!AI$428)</f>
        <v>0.52058179602219457</v>
      </c>
      <c r="AJ154" s="22">
        <f>('Ratios Calculated fix'!AJ154-'Ratios Calculated fix'!AJ$428)/('Ratios Calculated fix'!AJ$429-'Ratios Calculated fix'!AJ$428)</f>
        <v>0.15182736962603688</v>
      </c>
      <c r="AK154" s="22" t="e">
        <f>('Ratios Calculated fix'!AK154-'Ratios Calculated fix'!AK$428)/('Ratios Calculated fix'!AK$429-'Ratios Calculated fix'!AK$428)</f>
        <v>#DIV/0!</v>
      </c>
      <c r="AL154" s="22" t="e">
        <f>('Ratios Calculated fix'!AL154-'Ratios Calculated fix'!AL$428)/('Ratios Calculated fix'!AL$429-'Ratios Calculated fix'!AL$428)</f>
        <v>#DIV/0!</v>
      </c>
      <c r="AM154" s="22">
        <f>('Ratios Calculated fix'!AM154-'Ratios Calculated fix'!AM$428)/('Ratios Calculated fix'!AM$429-'Ratios Calculated fix'!AM$428)</f>
        <v>0.70635789681989314</v>
      </c>
      <c r="AN154" s="22">
        <f>('Ratios Calculated fix'!AN154-'Ratios Calculated fix'!AN$428)/('Ratios Calculated fix'!AN$429-'Ratios Calculated fix'!AN$428)</f>
        <v>0.80479500431933837</v>
      </c>
      <c r="AO154" s="22">
        <f>('Ratios Calculated fix'!AO154-'Ratios Calculated fix'!AO$428)/('Ratios Calculated fix'!AO$429-'Ratios Calculated fix'!AO$428)</f>
        <v>6.3760469865765598E-2</v>
      </c>
      <c r="AP154" s="22">
        <f>('Ratios Calculated fix'!AP154-'Ratios Calculated fix'!AP$428)/('Ratios Calculated fix'!AP$429-'Ratios Calculated fix'!AP$428)</f>
        <v>0.36139670670588342</v>
      </c>
      <c r="AQ154" s="22">
        <f>('Ratios Calculated fix'!AQ154-'Ratios Calculated fix'!AQ$428)/('Ratios Calculated fix'!AQ$429-'Ratios Calculated fix'!AQ$428)</f>
        <v>0.55971576425919889</v>
      </c>
      <c r="AR154" s="22">
        <f>('Ratios Calculated fix'!AR154-'Ratios Calculated fix'!AR$428)/('Ratios Calculated fix'!AR$429-'Ratios Calculated fix'!AR$428)</f>
        <v>0.28307706271926208</v>
      </c>
      <c r="AS154" s="22">
        <f>('Ratios Calculated fix'!AS154-'Ratios Calculated fix'!AS$428)/('Ratios Calculated fix'!AS$429-'Ratios Calculated fix'!AS$428)</f>
        <v>0.34278711159760289</v>
      </c>
      <c r="AT154" s="22">
        <f>('Ratios Calculated fix'!AT154-'Ratios Calculated fix'!AT$428)/('Ratios Calculated fix'!AT$429-'Ratios Calculated fix'!AT$428)</f>
        <v>0.30201564582121243</v>
      </c>
      <c r="AU154" s="22">
        <f>('Ratios Calculated fix'!AU154-'Ratios Calculated fix'!AU$428)/('Ratios Calculated fix'!AU$429-'Ratios Calculated fix'!AU$428)</f>
        <v>0.22523326614338998</v>
      </c>
      <c r="AV154" s="22" t="e">
        <f>('Ratios Calculated fix'!AV154-'Ratios Calculated fix'!AV$428)/('Ratios Calculated fix'!AV$429-'Ratios Calculated fix'!AV$428)</f>
        <v>#DIV/0!</v>
      </c>
      <c r="AW154" s="22" t="e">
        <f>('Ratios Calculated fix'!AW154-'Ratios Calculated fix'!AW$428)/('Ratios Calculated fix'!AW$429-'Ratios Calculated fix'!AW$428)</f>
        <v>#DIV/0!</v>
      </c>
      <c r="AX154" s="22" t="e">
        <f>('Ratios Calculated fix'!AX154-'Ratios Calculated fix'!AX$428)/('Ratios Calculated fix'!AX$429-'Ratios Calculated fix'!AX$428)</f>
        <v>#DIV/0!</v>
      </c>
      <c r="AY154" s="22">
        <f>('Ratios Calculated fix'!AY154-'Ratios Calculated fix'!AY$428)/('Ratios Calculated fix'!AY$429-'Ratios Calculated fix'!AY$428)</f>
        <v>0.75600549363248826</v>
      </c>
      <c r="AZ154" s="22">
        <f>('Ratios Calculated fix'!AZ154-'Ratios Calculated fix'!AZ$428)/('Ratios Calculated fix'!AZ$429-'Ratios Calculated fix'!AZ$428)</f>
        <v>0.77844447088245539</v>
      </c>
      <c r="BA154" s="22">
        <f>('Ratios Calculated fix'!BA154-'Ratios Calculated fix'!BA$428)/('Ratios Calculated fix'!BA$429-'Ratios Calculated fix'!BA$428)</f>
        <v>0.22454425049979715</v>
      </c>
      <c r="BB154" s="22" t="e">
        <f>('Ratios Calculated fix'!BB154-'Ratios Calculated fix'!BB$428)/('Ratios Calculated fix'!BB$429-'Ratios Calculated fix'!BB$428)</f>
        <v>#DIV/0!</v>
      </c>
      <c r="BC154" s="22">
        <f>('Ratios Calculated fix'!BC154-'Ratios Calculated fix'!BC$428)/('Ratios Calculated fix'!BC$429-'Ratios Calculated fix'!BC$428)</f>
        <v>8.5365431766571048E-2</v>
      </c>
    </row>
    <row r="155" spans="1:55" x14ac:dyDescent="0.2">
      <c r="A155" s="3" t="s">
        <v>502</v>
      </c>
      <c r="B155" s="3" t="s">
        <v>503</v>
      </c>
      <c r="C155" s="3" t="s">
        <v>15</v>
      </c>
      <c r="D155" s="3">
        <v>259098</v>
      </c>
      <c r="E155" s="3" t="s">
        <v>16</v>
      </c>
      <c r="F155" s="3">
        <v>2020</v>
      </c>
      <c r="G155" s="3" t="s">
        <v>17</v>
      </c>
      <c r="H155" s="4">
        <v>43982</v>
      </c>
      <c r="I155" s="4">
        <v>44032</v>
      </c>
      <c r="J155" s="4">
        <v>44032</v>
      </c>
      <c r="K155" s="5">
        <v>262000000</v>
      </c>
      <c r="L155" s="5">
        <v>262000000</v>
      </c>
      <c r="M155" s="3" t="s">
        <v>504</v>
      </c>
      <c r="N155" s="21">
        <f>('Ratios Calculated fix'!N155-'Ratios Calculated fix'!N$428)/('Ratios Calculated fix'!N$429-'Ratios Calculated fix'!N$428)</f>
        <v>5.7648766926172351E-2</v>
      </c>
      <c r="O155" s="22">
        <f>('Ratios Calculated fix'!O155-'Ratios Calculated fix'!O$428)/('Ratios Calculated fix'!O$429-'Ratios Calculated fix'!O$428)</f>
        <v>5.7648766926172351E-2</v>
      </c>
      <c r="P155" s="22">
        <f>('Ratios Calculated fix'!P155-'Ratios Calculated fix'!P$428)/('Ratios Calculated fix'!P$429-'Ratios Calculated fix'!P$428)</f>
        <v>4.8722824279598696E-2</v>
      </c>
      <c r="Q155" s="22">
        <f>('Ratios Calculated fix'!Q155-'Ratios Calculated fix'!Q$428)/('Ratios Calculated fix'!Q$429-'Ratios Calculated fix'!Q$428)</f>
        <v>0.87268819252312924</v>
      </c>
      <c r="R155" s="22">
        <f>('Ratios Calculated fix'!R155-'Ratios Calculated fix'!R$428)/('Ratios Calculated fix'!R$429-'Ratios Calculated fix'!R$428)</f>
        <v>0.10050814553192131</v>
      </c>
      <c r="S155" s="22">
        <f>('Ratios Calculated fix'!S155-'Ratios Calculated fix'!S$428)/('Ratios Calculated fix'!S$429-'Ratios Calculated fix'!S$428)</f>
        <v>1.3048581497450964E-3</v>
      </c>
      <c r="T155" s="22">
        <f>('Ratios Calculated fix'!T155-'Ratios Calculated fix'!T$428)/('Ratios Calculated fix'!T$429-'Ratios Calculated fix'!T$428)</f>
        <v>0.10134402968855531</v>
      </c>
      <c r="U155" s="22">
        <f>('Ratios Calculated fix'!U155-'Ratios Calculated fix'!U$428)/('Ratios Calculated fix'!U$429-'Ratios Calculated fix'!U$428)</f>
        <v>0.81196464761754805</v>
      </c>
      <c r="V155" s="22">
        <f>('Ratios Calculated fix'!V155-'Ratios Calculated fix'!V$428)/('Ratios Calculated fix'!V$429-'Ratios Calculated fix'!V$428)</f>
        <v>0.70841639372328091</v>
      </c>
      <c r="W155" s="22">
        <f>('Ratios Calculated fix'!W155-'Ratios Calculated fix'!W$428)/('Ratios Calculated fix'!W$429-'Ratios Calculated fix'!W$428)</f>
        <v>0.82485624975549132</v>
      </c>
      <c r="X155" s="22">
        <f>('Ratios Calculated fix'!X155-'Ratios Calculated fix'!X$428)/('Ratios Calculated fix'!X$429-'Ratios Calculated fix'!X$428)</f>
        <v>0.19036359981821968</v>
      </c>
      <c r="Y155" s="22">
        <f>('Ratios Calculated fix'!Y155-'Ratios Calculated fix'!Y$428)/('Ratios Calculated fix'!Y$429-'Ratios Calculated fix'!Y$428)</f>
        <v>0.43535763661608018</v>
      </c>
      <c r="Z155" s="22">
        <f>('Ratios Calculated fix'!Z155-'Ratios Calculated fix'!Z$428)/('Ratios Calculated fix'!Z$429-'Ratios Calculated fix'!Z$428)</f>
        <v>0.80963640018178029</v>
      </c>
      <c r="AA155" s="22">
        <f>('Ratios Calculated fix'!AA155-'Ratios Calculated fix'!AA$428)/('Ratios Calculated fix'!AA$429-'Ratios Calculated fix'!AA$428)</f>
        <v>0.13900332101094112</v>
      </c>
      <c r="AB155" s="22">
        <f>('Ratios Calculated fix'!AB155-'Ratios Calculated fix'!AB$428)/('Ratios Calculated fix'!AB$429-'Ratios Calculated fix'!AB$428)</f>
        <v>0.81133864786551657</v>
      </c>
      <c r="AC155" s="22">
        <f>('Ratios Calculated fix'!AC155-'Ratios Calculated fix'!AC$428)/('Ratios Calculated fix'!AC$429-'Ratios Calculated fix'!AC$428)</f>
        <v>0.22277446950378835</v>
      </c>
      <c r="AD155" s="22">
        <f>('Ratios Calculated fix'!AD155-'Ratios Calculated fix'!AD$428)/('Ratios Calculated fix'!AD$429-'Ratios Calculated fix'!AD$428)</f>
        <v>0.18053159342066905</v>
      </c>
      <c r="AE155" s="22">
        <f>('Ratios Calculated fix'!AE155-'Ratios Calculated fix'!AE$428)/('Ratios Calculated fix'!AE$429-'Ratios Calculated fix'!AE$428)</f>
        <v>0.20226846747244892</v>
      </c>
      <c r="AF155" s="22">
        <f>('Ratios Calculated fix'!AF155-'Ratios Calculated fix'!AF$428)/('Ratios Calculated fix'!AF$429-'Ratios Calculated fix'!AF$428)</f>
        <v>0.31671296023380729</v>
      </c>
      <c r="AG155" s="22" t="e">
        <f>('Ratios Calculated fix'!AG155-'Ratios Calculated fix'!AG$428)/('Ratios Calculated fix'!AG$429-'Ratios Calculated fix'!AG$428)</f>
        <v>#DIV/0!</v>
      </c>
      <c r="AH155" s="22" t="e">
        <f>('Ratios Calculated fix'!AH155-'Ratios Calculated fix'!AH$428)/('Ratios Calculated fix'!AH$429-'Ratios Calculated fix'!AH$428)</f>
        <v>#DIV/0!</v>
      </c>
      <c r="AI155" s="22">
        <f>('Ratios Calculated fix'!AI155-'Ratios Calculated fix'!AI$428)/('Ratios Calculated fix'!AI$429-'Ratios Calculated fix'!AI$428)</f>
        <v>0.57494614047290127</v>
      </c>
      <c r="AJ155" s="22">
        <f>('Ratios Calculated fix'!AJ155-'Ratios Calculated fix'!AJ$428)/('Ratios Calculated fix'!AJ$429-'Ratios Calculated fix'!AJ$428)</f>
        <v>0.15714457892564559</v>
      </c>
      <c r="AK155" s="22" t="e">
        <f>('Ratios Calculated fix'!AK155-'Ratios Calculated fix'!AK$428)/('Ratios Calculated fix'!AK$429-'Ratios Calculated fix'!AK$428)</f>
        <v>#DIV/0!</v>
      </c>
      <c r="AL155" s="22" t="e">
        <f>('Ratios Calculated fix'!AL155-'Ratios Calculated fix'!AL$428)/('Ratios Calculated fix'!AL$429-'Ratios Calculated fix'!AL$428)</f>
        <v>#DIV/0!</v>
      </c>
      <c r="AM155" s="22">
        <f>('Ratios Calculated fix'!AM155-'Ratios Calculated fix'!AM$428)/('Ratios Calculated fix'!AM$429-'Ratios Calculated fix'!AM$428)</f>
        <v>0.70857335827858503</v>
      </c>
      <c r="AN155" s="22">
        <f>('Ratios Calculated fix'!AN155-'Ratios Calculated fix'!AN$428)/('Ratios Calculated fix'!AN$429-'Ratios Calculated fix'!AN$428)</f>
        <v>0.81091955581275332</v>
      </c>
      <c r="AO155" s="22">
        <f>('Ratios Calculated fix'!AO155-'Ratios Calculated fix'!AO$428)/('Ratios Calculated fix'!AO$429-'Ratios Calculated fix'!AO$428)</f>
        <v>0.19392720855250425</v>
      </c>
      <c r="AP155" s="22">
        <f>('Ratios Calculated fix'!AP155-'Ratios Calculated fix'!AP$428)/('Ratios Calculated fix'!AP$429-'Ratios Calculated fix'!AP$428)</f>
        <v>0.36665135266781723</v>
      </c>
      <c r="AQ155" s="22">
        <f>('Ratios Calculated fix'!AQ155-'Ratios Calculated fix'!AQ$428)/('Ratios Calculated fix'!AQ$429-'Ratios Calculated fix'!AQ$428)</f>
        <v>0.58826472899924187</v>
      </c>
      <c r="AR155" s="22">
        <f>('Ratios Calculated fix'!AR155-'Ratios Calculated fix'!AR$428)/('Ratios Calculated fix'!AR$429-'Ratios Calculated fix'!AR$428)</f>
        <v>0.24942218612003375</v>
      </c>
      <c r="AS155" s="22">
        <f>('Ratios Calculated fix'!AS155-'Ratios Calculated fix'!AS$428)/('Ratios Calculated fix'!AS$429-'Ratios Calculated fix'!AS$428)</f>
        <v>0.39383558176834305</v>
      </c>
      <c r="AT155" s="22">
        <f>('Ratios Calculated fix'!AT155-'Ratios Calculated fix'!AT$428)/('Ratios Calculated fix'!AT$429-'Ratios Calculated fix'!AT$428)</f>
        <v>0.36420922758356306</v>
      </c>
      <c r="AU155" s="22">
        <f>('Ratios Calculated fix'!AU155-'Ratios Calculated fix'!AU$428)/('Ratios Calculated fix'!AU$429-'Ratios Calculated fix'!AU$428)</f>
        <v>0.2401111906786213</v>
      </c>
      <c r="AV155" s="22" t="e">
        <f>('Ratios Calculated fix'!AV155-'Ratios Calculated fix'!AV$428)/('Ratios Calculated fix'!AV$429-'Ratios Calculated fix'!AV$428)</f>
        <v>#DIV/0!</v>
      </c>
      <c r="AW155" s="22" t="e">
        <f>('Ratios Calculated fix'!AW155-'Ratios Calculated fix'!AW$428)/('Ratios Calculated fix'!AW$429-'Ratios Calculated fix'!AW$428)</f>
        <v>#DIV/0!</v>
      </c>
      <c r="AX155" s="22" t="e">
        <f>('Ratios Calculated fix'!AX155-'Ratios Calculated fix'!AX$428)/('Ratios Calculated fix'!AX$429-'Ratios Calculated fix'!AX$428)</f>
        <v>#DIV/0!</v>
      </c>
      <c r="AY155" s="22">
        <f>('Ratios Calculated fix'!AY155-'Ratios Calculated fix'!AY$428)/('Ratios Calculated fix'!AY$429-'Ratios Calculated fix'!AY$428)</f>
        <v>0.74729278540189681</v>
      </c>
      <c r="AZ155" s="22">
        <f>('Ratios Calculated fix'!AZ155-'Ratios Calculated fix'!AZ$428)/('Ratios Calculated fix'!AZ$429-'Ratios Calculated fix'!AZ$428)</f>
        <v>0.77028429616221539</v>
      </c>
      <c r="BA155" s="22">
        <f>('Ratios Calculated fix'!BA155-'Ratios Calculated fix'!BA$428)/('Ratios Calculated fix'!BA$429-'Ratios Calculated fix'!BA$428)</f>
        <v>0.22043465638286594</v>
      </c>
      <c r="BB155" s="22" t="e">
        <f>('Ratios Calculated fix'!BB155-'Ratios Calculated fix'!BB$428)/('Ratios Calculated fix'!BB$429-'Ratios Calculated fix'!BB$428)</f>
        <v>#DIV/0!</v>
      </c>
      <c r="BC155" s="22">
        <f>('Ratios Calculated fix'!BC155-'Ratios Calculated fix'!BC$428)/('Ratios Calculated fix'!BC$429-'Ratios Calculated fix'!BC$428)</f>
        <v>0.10753044063028304</v>
      </c>
    </row>
    <row r="156" spans="1:55" x14ac:dyDescent="0.2">
      <c r="A156" s="3" t="s">
        <v>490</v>
      </c>
      <c r="B156" s="3" t="s">
        <v>491</v>
      </c>
      <c r="C156" s="3" t="s">
        <v>34</v>
      </c>
      <c r="D156" s="3">
        <v>60283</v>
      </c>
      <c r="E156" s="3" t="s">
        <v>16</v>
      </c>
      <c r="F156" s="3">
        <v>2019</v>
      </c>
      <c r="G156" s="3" t="s">
        <v>17</v>
      </c>
      <c r="H156" s="4">
        <v>43738</v>
      </c>
      <c r="I156" s="4">
        <v>43784</v>
      </c>
      <c r="J156" s="4">
        <v>43784</v>
      </c>
      <c r="K156" s="5">
        <v>60293000</v>
      </c>
      <c r="L156" s="5">
        <v>60954000</v>
      </c>
      <c r="M156" s="3" t="s">
        <v>492</v>
      </c>
      <c r="N156" s="21">
        <f>('Ratios Calculated fix'!N156-'Ratios Calculated fix'!N$428)/('Ratios Calculated fix'!N$429-'Ratios Calculated fix'!N$428)</f>
        <v>4.9730190542010021E-2</v>
      </c>
      <c r="O156" s="22">
        <f>('Ratios Calculated fix'!O156-'Ratios Calculated fix'!O$428)/('Ratios Calculated fix'!O$429-'Ratios Calculated fix'!O$428)</f>
        <v>4.8592148381530628E-2</v>
      </c>
      <c r="P156" s="22">
        <f>('Ratios Calculated fix'!P156-'Ratios Calculated fix'!P$428)/('Ratios Calculated fix'!P$429-'Ratios Calculated fix'!P$428)</f>
        <v>9.0810369710711103E-2</v>
      </c>
      <c r="Q156" s="22">
        <f>('Ratios Calculated fix'!Q156-'Ratios Calculated fix'!Q$428)/('Ratios Calculated fix'!Q$429-'Ratios Calculated fix'!Q$428)</f>
        <v>0.8691207192352246</v>
      </c>
      <c r="R156" s="22">
        <f>('Ratios Calculated fix'!R156-'Ratios Calculated fix'!R$428)/('Ratios Calculated fix'!R$429-'Ratios Calculated fix'!R$428)</f>
        <v>0</v>
      </c>
      <c r="S156" s="22">
        <f>('Ratios Calculated fix'!S156-'Ratios Calculated fix'!S$428)/('Ratios Calculated fix'!S$429-'Ratios Calculated fix'!S$428)</f>
        <v>0</v>
      </c>
      <c r="T156" s="22">
        <f>('Ratios Calculated fix'!T156-'Ratios Calculated fix'!T$428)/('Ratios Calculated fix'!T$429-'Ratios Calculated fix'!T$428)</f>
        <v>0</v>
      </c>
      <c r="U156" s="22">
        <f>('Ratios Calculated fix'!U156-'Ratios Calculated fix'!U$428)/('Ratios Calculated fix'!U$429-'Ratios Calculated fix'!U$428)</f>
        <v>0.80725306381245165</v>
      </c>
      <c r="V156" s="22">
        <f>('Ratios Calculated fix'!V156-'Ratios Calculated fix'!V$428)/('Ratios Calculated fix'!V$429-'Ratios Calculated fix'!V$428)</f>
        <v>0.70833495319453676</v>
      </c>
      <c r="W156" s="22">
        <f>('Ratios Calculated fix'!W156-'Ratios Calculated fix'!W$428)/('Ratios Calculated fix'!W$429-'Ratios Calculated fix'!W$428)</f>
        <v>0.81944824653588433</v>
      </c>
      <c r="X156" s="22">
        <f>('Ratios Calculated fix'!X156-'Ratios Calculated fix'!X$428)/('Ratios Calculated fix'!X$429-'Ratios Calculated fix'!X$428)</f>
        <v>0.38409706070396532</v>
      </c>
      <c r="Y156" s="22">
        <f>('Ratios Calculated fix'!Y156-'Ratios Calculated fix'!Y$428)/('Ratios Calculated fix'!Y$429-'Ratios Calculated fix'!Y$428)</f>
        <v>0.50789985339319266</v>
      </c>
      <c r="Z156" s="22">
        <f>('Ratios Calculated fix'!Z156-'Ratios Calculated fix'!Z$428)/('Ratios Calculated fix'!Z$429-'Ratios Calculated fix'!Z$428)</f>
        <v>0.61590293929603468</v>
      </c>
      <c r="AA156" s="22">
        <f>('Ratios Calculated fix'!AA156-'Ratios Calculated fix'!AA$428)/('Ratios Calculated fix'!AA$429-'Ratios Calculated fix'!AA$428)</f>
        <v>0.50410908302767743</v>
      </c>
      <c r="AB156" s="22">
        <f>('Ratios Calculated fix'!AB156-'Ratios Calculated fix'!AB$428)/('Ratios Calculated fix'!AB$429-'Ratios Calculated fix'!AB$428)</f>
        <v>0.89210398578238725</v>
      </c>
      <c r="AC156" s="22">
        <f>('Ratios Calculated fix'!AC156-'Ratios Calculated fix'!AC$428)/('Ratios Calculated fix'!AC$429-'Ratios Calculated fix'!AC$428)</f>
        <v>0.83630395561080573</v>
      </c>
      <c r="AD156" s="22">
        <f>('Ratios Calculated fix'!AD156-'Ratios Calculated fix'!AD$428)/('Ratios Calculated fix'!AD$429-'Ratios Calculated fix'!AD$428)</f>
        <v>0.32119917202164328</v>
      </c>
      <c r="AE156" s="22">
        <f>('Ratios Calculated fix'!AE156-'Ratios Calculated fix'!AE$428)/('Ratios Calculated fix'!AE$429-'Ratios Calculated fix'!AE$428)</f>
        <v>0.42313842496341281</v>
      </c>
      <c r="AF156" s="22">
        <f>('Ratios Calculated fix'!AF156-'Ratios Calculated fix'!AF$428)/('Ratios Calculated fix'!AF$429-'Ratios Calculated fix'!AF$428)</f>
        <v>0.39065636698412626</v>
      </c>
      <c r="AG156" s="22" t="e">
        <f>('Ratios Calculated fix'!AG156-'Ratios Calculated fix'!AG$428)/('Ratios Calculated fix'!AG$429-'Ratios Calculated fix'!AG$428)</f>
        <v>#DIV/0!</v>
      </c>
      <c r="AH156" s="22" t="e">
        <f>('Ratios Calculated fix'!AH156-'Ratios Calculated fix'!AH$428)/('Ratios Calculated fix'!AH$429-'Ratios Calculated fix'!AH$428)</f>
        <v>#DIV/0!</v>
      </c>
      <c r="AI156" s="22">
        <f>('Ratios Calculated fix'!AI156-'Ratios Calculated fix'!AI$428)/('Ratios Calculated fix'!AI$429-'Ratios Calculated fix'!AI$428)</f>
        <v>0.5473019439826875</v>
      </c>
      <c r="AJ156" s="22">
        <f>('Ratios Calculated fix'!AJ156-'Ratios Calculated fix'!AJ$428)/('Ratios Calculated fix'!AJ$429-'Ratios Calculated fix'!AJ$428)</f>
        <v>0.18873281245720688</v>
      </c>
      <c r="AK156" s="22" t="e">
        <f>('Ratios Calculated fix'!AK156-'Ratios Calculated fix'!AK$428)/('Ratios Calculated fix'!AK$429-'Ratios Calculated fix'!AK$428)</f>
        <v>#DIV/0!</v>
      </c>
      <c r="AL156" s="22" t="e">
        <f>('Ratios Calculated fix'!AL156-'Ratios Calculated fix'!AL$428)/('Ratios Calculated fix'!AL$429-'Ratios Calculated fix'!AL$428)</f>
        <v>#DIV/0!</v>
      </c>
      <c r="AM156" s="22">
        <f>('Ratios Calculated fix'!AM156-'Ratios Calculated fix'!AM$428)/('Ratios Calculated fix'!AM$429-'Ratios Calculated fix'!AM$428)</f>
        <v>0.71312432996785724</v>
      </c>
      <c r="AN156" s="22">
        <f>('Ratios Calculated fix'!AN156-'Ratios Calculated fix'!AN$428)/('Ratios Calculated fix'!AN$429-'Ratios Calculated fix'!AN$428)</f>
        <v>0.80572179689598067</v>
      </c>
      <c r="AO156" s="22">
        <f>('Ratios Calculated fix'!AO156-'Ratios Calculated fix'!AO$428)/('Ratios Calculated fix'!AO$429-'Ratios Calculated fix'!AO$428)</f>
        <v>0.13201910923258239</v>
      </c>
      <c r="AP156" s="22">
        <f>('Ratios Calculated fix'!AP156-'Ratios Calculated fix'!AP$428)/('Ratios Calculated fix'!AP$429-'Ratios Calculated fix'!AP$428)</f>
        <v>0.3629366418789009</v>
      </c>
      <c r="AQ156" s="22">
        <f>('Ratios Calculated fix'!AQ156-'Ratios Calculated fix'!AQ$428)/('Ratios Calculated fix'!AQ$429-'Ratios Calculated fix'!AQ$428)</f>
        <v>0.72117148236215212</v>
      </c>
      <c r="AR156" s="22">
        <f>('Ratios Calculated fix'!AR156-'Ratios Calculated fix'!AR$428)/('Ratios Calculated fix'!AR$429-'Ratios Calculated fix'!AR$428)</f>
        <v>0.5482630758291609</v>
      </c>
      <c r="AS156" s="22">
        <f>('Ratios Calculated fix'!AS156-'Ratios Calculated fix'!AS$428)/('Ratios Calculated fix'!AS$429-'Ratios Calculated fix'!AS$428)</f>
        <v>0.3553860690232899</v>
      </c>
      <c r="AT156" s="22">
        <f>('Ratios Calculated fix'!AT156-'Ratios Calculated fix'!AT$428)/('Ratios Calculated fix'!AT$429-'Ratios Calculated fix'!AT$428)</f>
        <v>0.64933483544762249</v>
      </c>
      <c r="AU156" s="22">
        <f>('Ratios Calculated fix'!AU156-'Ratios Calculated fix'!AU$428)/('Ratios Calculated fix'!AU$429-'Ratios Calculated fix'!AU$428)</f>
        <v>0.28603278934614657</v>
      </c>
      <c r="AV156" s="22" t="e">
        <f>('Ratios Calculated fix'!AV156-'Ratios Calculated fix'!AV$428)/('Ratios Calculated fix'!AV$429-'Ratios Calculated fix'!AV$428)</f>
        <v>#DIV/0!</v>
      </c>
      <c r="AW156" s="22" t="e">
        <f>('Ratios Calculated fix'!AW156-'Ratios Calculated fix'!AW$428)/('Ratios Calculated fix'!AW$429-'Ratios Calculated fix'!AW$428)</f>
        <v>#DIV/0!</v>
      </c>
      <c r="AX156" s="22" t="e">
        <f>('Ratios Calculated fix'!AX156-'Ratios Calculated fix'!AX$428)/('Ratios Calculated fix'!AX$429-'Ratios Calculated fix'!AX$428)</f>
        <v>#DIV/0!</v>
      </c>
      <c r="AY156" s="22">
        <f>('Ratios Calculated fix'!AY156-'Ratios Calculated fix'!AY$428)/('Ratios Calculated fix'!AY$429-'Ratios Calculated fix'!AY$428)</f>
        <v>0.7440745832666682</v>
      </c>
      <c r="AZ156" s="22">
        <f>('Ratios Calculated fix'!AZ156-'Ratios Calculated fix'!AZ$428)/('Ratios Calculated fix'!AZ$429-'Ratios Calculated fix'!AZ$428)</f>
        <v>0.76527845992334886</v>
      </c>
      <c r="BA156" s="22">
        <f>('Ratios Calculated fix'!BA156-'Ratios Calculated fix'!BA$428)/('Ratios Calculated fix'!BA$429-'Ratios Calculated fix'!BA$428)</f>
        <v>0.22219365212311434</v>
      </c>
      <c r="BB156" s="22" t="e">
        <f>('Ratios Calculated fix'!BB156-'Ratios Calculated fix'!BB$428)/('Ratios Calculated fix'!BB$429-'Ratios Calculated fix'!BB$428)</f>
        <v>#DIV/0!</v>
      </c>
      <c r="BC156" s="22">
        <f>('Ratios Calculated fix'!BC156-'Ratios Calculated fix'!BC$428)/('Ratios Calculated fix'!BC$429-'Ratios Calculated fix'!BC$428)</f>
        <v>0.27257919819454585</v>
      </c>
    </row>
    <row r="157" spans="1:55" x14ac:dyDescent="0.2">
      <c r="A157" s="3" t="s">
        <v>505</v>
      </c>
      <c r="B157" s="3" t="s">
        <v>506</v>
      </c>
      <c r="C157" s="3" t="s">
        <v>34</v>
      </c>
      <c r="D157" s="3">
        <v>88558</v>
      </c>
      <c r="E157" s="3" t="s">
        <v>16</v>
      </c>
      <c r="F157" s="3">
        <v>2019</v>
      </c>
      <c r="G157" s="3" t="s">
        <v>17</v>
      </c>
      <c r="H157" s="4">
        <v>43830</v>
      </c>
      <c r="I157" s="4">
        <v>43881</v>
      </c>
      <c r="J157" s="4">
        <v>43881</v>
      </c>
      <c r="K157" s="5">
        <v>617000000</v>
      </c>
      <c r="L157" s="5">
        <v>627000000</v>
      </c>
      <c r="M157" s="3" t="s">
        <v>507</v>
      </c>
      <c r="N157" s="21">
        <f>('Ratios Calculated fix'!N157-'Ratios Calculated fix'!N$428)/('Ratios Calculated fix'!N$429-'Ratios Calculated fix'!N$428)</f>
        <v>3.0343694995405901E-2</v>
      </c>
      <c r="O157" s="22">
        <f>('Ratios Calculated fix'!O157-'Ratios Calculated fix'!O$428)/('Ratios Calculated fix'!O$429-'Ratios Calculated fix'!O$428)</f>
        <v>3.0343694995405901E-2</v>
      </c>
      <c r="P157" s="22">
        <f>('Ratios Calculated fix'!P157-'Ratios Calculated fix'!P$428)/('Ratios Calculated fix'!P$429-'Ratios Calculated fix'!P$428)</f>
        <v>1.1457335051771966E-2</v>
      </c>
      <c r="Q157" s="22">
        <f>('Ratios Calculated fix'!Q157-'Ratios Calculated fix'!Q$428)/('Ratios Calculated fix'!Q$429-'Ratios Calculated fix'!Q$428)</f>
        <v>0.86872886867398813</v>
      </c>
      <c r="R157" s="22">
        <f>('Ratios Calculated fix'!R157-'Ratios Calculated fix'!R$428)/('Ratios Calculated fix'!R$429-'Ratios Calculated fix'!R$428)</f>
        <v>8.0933718526112183E-2</v>
      </c>
      <c r="S157" s="22">
        <f>('Ratios Calculated fix'!S157-'Ratios Calculated fix'!S$428)/('Ratios Calculated fix'!S$429-'Ratios Calculated fix'!S$428)</f>
        <v>6.6520510531179314E-2</v>
      </c>
      <c r="T157" s="22">
        <f>('Ratios Calculated fix'!T157-'Ratios Calculated fix'!T$428)/('Ratios Calculated fix'!T$429-'Ratios Calculated fix'!T$428)</f>
        <v>6.9793494209475657E-2</v>
      </c>
      <c r="U157" s="22">
        <f>('Ratios Calculated fix'!U157-'Ratios Calculated fix'!U$428)/('Ratios Calculated fix'!U$429-'Ratios Calculated fix'!U$428)</f>
        <v>0.80885254002356988</v>
      </c>
      <c r="V157" s="22">
        <f>('Ratios Calculated fix'!V157-'Ratios Calculated fix'!V$428)/('Ratios Calculated fix'!V$429-'Ratios Calculated fix'!V$428)</f>
        <v>0.71008526525826421</v>
      </c>
      <c r="W157" s="22">
        <f>('Ratios Calculated fix'!W157-'Ratios Calculated fix'!W$428)/('Ratios Calculated fix'!W$429-'Ratios Calculated fix'!W$428)</f>
        <v>0.82101837918577947</v>
      </c>
      <c r="X157" s="22">
        <f>('Ratios Calculated fix'!X157-'Ratios Calculated fix'!X$428)/('Ratios Calculated fix'!X$429-'Ratios Calculated fix'!X$428)</f>
        <v>8.6954412592550323E-2</v>
      </c>
      <c r="Y157" s="22">
        <f>('Ratios Calculated fix'!Y157-'Ratios Calculated fix'!Y$428)/('Ratios Calculated fix'!Y$429-'Ratios Calculated fix'!Y$428)</f>
        <v>0.98315811234762196</v>
      </c>
      <c r="Z157" s="22">
        <f>('Ratios Calculated fix'!Z157-'Ratios Calculated fix'!Z$428)/('Ratios Calculated fix'!Z$429-'Ratios Calculated fix'!Z$428)</f>
        <v>0.91304558740744968</v>
      </c>
      <c r="AA157" s="22">
        <f>('Ratios Calculated fix'!AA157-'Ratios Calculated fix'!AA$428)/('Ratios Calculated fix'!AA$429-'Ratios Calculated fix'!AA$428)</f>
        <v>1</v>
      </c>
      <c r="AB157" s="22">
        <f>('Ratios Calculated fix'!AB157-'Ratios Calculated fix'!AB$428)/('Ratios Calculated fix'!AB$429-'Ratios Calculated fix'!AB$428)</f>
        <v>0.91314671794853386</v>
      </c>
      <c r="AC157" s="22">
        <f>('Ratios Calculated fix'!AC157-'Ratios Calculated fix'!AC$428)/('Ratios Calculated fix'!AC$429-'Ratios Calculated fix'!AC$428)</f>
        <v>0.34146012677714416</v>
      </c>
      <c r="AD157" s="22">
        <f>('Ratios Calculated fix'!AD157-'Ratios Calculated fix'!AD$428)/('Ratios Calculated fix'!AD$429-'Ratios Calculated fix'!AD$428)</f>
        <v>0.18948178545775676</v>
      </c>
      <c r="AE157" s="22">
        <f>('Ratios Calculated fix'!AE157-'Ratios Calculated fix'!AE$428)/('Ratios Calculated fix'!AE$429-'Ratios Calculated fix'!AE$428)</f>
        <v>0.2731711808151972</v>
      </c>
      <c r="AF157" s="22">
        <f>('Ratios Calculated fix'!AF157-'Ratios Calculated fix'!AF$428)/('Ratios Calculated fix'!AF$429-'Ratios Calculated fix'!AF$428)</f>
        <v>0.32111970890039587</v>
      </c>
      <c r="AG157" s="22" t="e">
        <f>('Ratios Calculated fix'!AG157-'Ratios Calculated fix'!AG$428)/('Ratios Calculated fix'!AG$429-'Ratios Calculated fix'!AG$428)</f>
        <v>#DIV/0!</v>
      </c>
      <c r="AH157" s="22" t="e">
        <f>('Ratios Calculated fix'!AH157-'Ratios Calculated fix'!AH$428)/('Ratios Calculated fix'!AH$429-'Ratios Calculated fix'!AH$428)</f>
        <v>#DIV/0!</v>
      </c>
      <c r="AI157" s="22">
        <f>('Ratios Calculated fix'!AI157-'Ratios Calculated fix'!AI$428)/('Ratios Calculated fix'!AI$429-'Ratios Calculated fix'!AI$428)</f>
        <v>0.65371348807813079</v>
      </c>
      <c r="AJ157" s="22">
        <f>('Ratios Calculated fix'!AJ157-'Ratios Calculated fix'!AJ$428)/('Ratios Calculated fix'!AJ$429-'Ratios Calculated fix'!AJ$428)</f>
        <v>0.11233195385439017</v>
      </c>
      <c r="AK157" s="22" t="e">
        <f>('Ratios Calculated fix'!AK157-'Ratios Calculated fix'!AK$428)/('Ratios Calculated fix'!AK$429-'Ratios Calculated fix'!AK$428)</f>
        <v>#DIV/0!</v>
      </c>
      <c r="AL157" s="22" t="e">
        <f>('Ratios Calculated fix'!AL157-'Ratios Calculated fix'!AL$428)/('Ratios Calculated fix'!AL$429-'Ratios Calculated fix'!AL$428)</f>
        <v>#DIV/0!</v>
      </c>
      <c r="AM157" s="22">
        <f>('Ratios Calculated fix'!AM157-'Ratios Calculated fix'!AM$428)/('Ratios Calculated fix'!AM$429-'Ratios Calculated fix'!AM$428)</f>
        <v>0.70687815276116028</v>
      </c>
      <c r="AN157" s="22">
        <f>('Ratios Calculated fix'!AN157-'Ratios Calculated fix'!AN$428)/('Ratios Calculated fix'!AN$429-'Ratios Calculated fix'!AN$428)</f>
        <v>0.80351853970258147</v>
      </c>
      <c r="AO157" s="22">
        <f>('Ratios Calculated fix'!AO157-'Ratios Calculated fix'!AO$428)/('Ratios Calculated fix'!AO$429-'Ratios Calculated fix'!AO$428)</f>
        <v>1.2959507939614905E-2</v>
      </c>
      <c r="AP157" s="22">
        <f>('Ratios Calculated fix'!AP157-'Ratios Calculated fix'!AP$428)/('Ratios Calculated fix'!AP$429-'Ratios Calculated fix'!AP$428)</f>
        <v>0.35565843871680547</v>
      </c>
      <c r="AQ157" s="22">
        <f>('Ratios Calculated fix'!AQ157-'Ratios Calculated fix'!AQ$428)/('Ratios Calculated fix'!AQ$429-'Ratios Calculated fix'!AQ$428)</f>
        <v>0.57122663598791235</v>
      </c>
      <c r="AR157" s="22">
        <f>('Ratios Calculated fix'!AR157-'Ratios Calculated fix'!AR$428)/('Ratios Calculated fix'!AR$429-'Ratios Calculated fix'!AR$428)</f>
        <v>0.43296132098647588</v>
      </c>
      <c r="AS157" s="22">
        <f>('Ratios Calculated fix'!AS157-'Ratios Calculated fix'!AS$428)/('Ratios Calculated fix'!AS$429-'Ratios Calculated fix'!AS$428)</f>
        <v>0.61666573001711167</v>
      </c>
      <c r="AT157" s="22">
        <f>('Ratios Calculated fix'!AT157-'Ratios Calculated fix'!AT$428)/('Ratios Calculated fix'!AT$429-'Ratios Calculated fix'!AT$428)</f>
        <v>0.28776874911670602</v>
      </c>
      <c r="AU157" s="22">
        <f>('Ratios Calculated fix'!AU157-'Ratios Calculated fix'!AU$428)/('Ratios Calculated fix'!AU$429-'Ratios Calculated fix'!AU$428)</f>
        <v>0.18876608482928561</v>
      </c>
      <c r="AV157" s="22" t="e">
        <f>('Ratios Calculated fix'!AV157-'Ratios Calculated fix'!AV$428)/('Ratios Calculated fix'!AV$429-'Ratios Calculated fix'!AV$428)</f>
        <v>#DIV/0!</v>
      </c>
      <c r="AW157" s="22" t="e">
        <f>('Ratios Calculated fix'!AW157-'Ratios Calculated fix'!AW$428)/('Ratios Calculated fix'!AW$429-'Ratios Calculated fix'!AW$428)</f>
        <v>#DIV/0!</v>
      </c>
      <c r="AX157" s="22" t="e">
        <f>('Ratios Calculated fix'!AX157-'Ratios Calculated fix'!AX$428)/('Ratios Calculated fix'!AX$429-'Ratios Calculated fix'!AX$428)</f>
        <v>#DIV/0!</v>
      </c>
      <c r="AY157" s="22">
        <f>('Ratios Calculated fix'!AY157-'Ratios Calculated fix'!AY$428)/('Ratios Calculated fix'!AY$429-'Ratios Calculated fix'!AY$428)</f>
        <v>0.76216088201460508</v>
      </c>
      <c r="AZ157" s="22">
        <f>('Ratios Calculated fix'!AZ157-'Ratios Calculated fix'!AZ$428)/('Ratios Calculated fix'!AZ$429-'Ratios Calculated fix'!AZ$428)</f>
        <v>0.78730946099385091</v>
      </c>
      <c r="BA157" s="22">
        <f>('Ratios Calculated fix'!BA157-'Ratios Calculated fix'!BA$428)/('Ratios Calculated fix'!BA$429-'Ratios Calculated fix'!BA$428)</f>
        <v>0.1991144405291605</v>
      </c>
      <c r="BB157" s="22" t="e">
        <f>('Ratios Calculated fix'!BB157-'Ratios Calculated fix'!BB$428)/('Ratios Calculated fix'!BB$429-'Ratios Calculated fix'!BB$428)</f>
        <v>#DIV/0!</v>
      </c>
      <c r="BC157" s="22">
        <f>('Ratios Calculated fix'!BC157-'Ratios Calculated fix'!BC$428)/('Ratios Calculated fix'!BC$429-'Ratios Calculated fix'!BC$428)</f>
        <v>7.9613099396971351E-2</v>
      </c>
    </row>
    <row r="158" spans="1:55" x14ac:dyDescent="0.2">
      <c r="A158" s="3" t="s">
        <v>508</v>
      </c>
      <c r="B158" s="3" t="s">
        <v>509</v>
      </c>
      <c r="C158" s="3" t="s">
        <v>34</v>
      </c>
      <c r="D158" s="3">
        <v>378146</v>
      </c>
      <c r="E158" s="3" t="s">
        <v>16</v>
      </c>
      <c r="F158" s="3">
        <v>2019</v>
      </c>
      <c r="G158" s="3" t="s">
        <v>17</v>
      </c>
      <c r="H158" s="4">
        <v>43830</v>
      </c>
      <c r="I158" s="4">
        <v>43888</v>
      </c>
      <c r="J158" s="4">
        <v>43888</v>
      </c>
      <c r="K158" s="5">
        <v>680200000</v>
      </c>
      <c r="L158" s="5">
        <v>694800000</v>
      </c>
      <c r="M158" s="3" t="s">
        <v>510</v>
      </c>
      <c r="N158" s="21">
        <f>('Ratios Calculated fix'!N158-'Ratios Calculated fix'!N$428)/('Ratios Calculated fix'!N$429-'Ratios Calculated fix'!N$428)</f>
        <v>3.9364344205206514E-2</v>
      </c>
      <c r="O158" s="22">
        <f>('Ratios Calculated fix'!O158-'Ratios Calculated fix'!O$428)/('Ratios Calculated fix'!O$429-'Ratios Calculated fix'!O$428)</f>
        <v>3.9364344205206514E-2</v>
      </c>
      <c r="P158" s="22">
        <f>('Ratios Calculated fix'!P158-'Ratios Calculated fix'!P$428)/('Ratios Calculated fix'!P$429-'Ratios Calculated fix'!P$428)</f>
        <v>5.8629707982509292E-3</v>
      </c>
      <c r="Q158" s="22">
        <f>('Ratios Calculated fix'!Q158-'Ratios Calculated fix'!Q$428)/('Ratios Calculated fix'!Q$429-'Ratios Calculated fix'!Q$428)</f>
        <v>0.86963132494574147</v>
      </c>
      <c r="R158" s="22">
        <f>('Ratios Calculated fix'!R158-'Ratios Calculated fix'!R$428)/('Ratios Calculated fix'!R$429-'Ratios Calculated fix'!R$428)</f>
        <v>9.4870099820895754E-2</v>
      </c>
      <c r="S158" s="22">
        <f>('Ratios Calculated fix'!S158-'Ratios Calculated fix'!S$428)/('Ratios Calculated fix'!S$429-'Ratios Calculated fix'!S$428)</f>
        <v>6.964031643150374E-3</v>
      </c>
      <c r="T158" s="22">
        <f>('Ratios Calculated fix'!T158-'Ratios Calculated fix'!T$428)/('Ratios Calculated fix'!T$429-'Ratios Calculated fix'!T$428)</f>
        <v>9.4624750314336772E-2</v>
      </c>
      <c r="U158" s="22">
        <f>('Ratios Calculated fix'!U158-'Ratios Calculated fix'!U$428)/('Ratios Calculated fix'!U$429-'Ratios Calculated fix'!U$428)</f>
        <v>0.80971429104960846</v>
      </c>
      <c r="V158" s="22">
        <f>('Ratios Calculated fix'!V158-'Ratios Calculated fix'!V$428)/('Ratios Calculated fix'!V$429-'Ratios Calculated fix'!V$428)</f>
        <v>0.70857549729649416</v>
      </c>
      <c r="W158" s="22">
        <f>('Ratios Calculated fix'!W158-'Ratios Calculated fix'!W$428)/('Ratios Calculated fix'!W$429-'Ratios Calculated fix'!W$428)</f>
        <v>0.82224272143969657</v>
      </c>
      <c r="X158" s="22">
        <f>('Ratios Calculated fix'!X158-'Ratios Calculated fix'!X$428)/('Ratios Calculated fix'!X$429-'Ratios Calculated fix'!X$428)</f>
        <v>0.18780329763186082</v>
      </c>
      <c r="Y158" s="22">
        <f>('Ratios Calculated fix'!Y158-'Ratios Calculated fix'!Y$428)/('Ratios Calculated fix'!Y$429-'Ratios Calculated fix'!Y$428)</f>
        <v>0.6130319314638103</v>
      </c>
      <c r="Z158" s="22">
        <f>('Ratios Calculated fix'!Z158-'Ratios Calculated fix'!Z$428)/('Ratios Calculated fix'!Z$429-'Ratios Calculated fix'!Z$428)</f>
        <v>0.81219670236813912</v>
      </c>
      <c r="AA158" s="22">
        <f>('Ratios Calculated fix'!AA158-'Ratios Calculated fix'!AA$428)/('Ratios Calculated fix'!AA$429-'Ratios Calculated fix'!AA$428)</f>
        <v>0.74558266665748141</v>
      </c>
      <c r="AB158" s="22">
        <f>('Ratios Calculated fix'!AB158-'Ratios Calculated fix'!AB$428)/('Ratios Calculated fix'!AB$429-'Ratios Calculated fix'!AB$428)</f>
        <v>0.87121615899302818</v>
      </c>
      <c r="AC158" s="22">
        <f>('Ratios Calculated fix'!AC158-'Ratios Calculated fix'!AC$428)/('Ratios Calculated fix'!AC$429-'Ratios Calculated fix'!AC$428)</f>
        <v>0.46349538166316384</v>
      </c>
      <c r="AD158" s="22">
        <f>('Ratios Calculated fix'!AD158-'Ratios Calculated fix'!AD$428)/('Ratios Calculated fix'!AD$429-'Ratios Calculated fix'!AD$428)</f>
        <v>0.24489909730425188</v>
      </c>
      <c r="AE158" s="22">
        <f>('Ratios Calculated fix'!AE158-'Ratios Calculated fix'!AE$428)/('Ratios Calculated fix'!AE$429-'Ratios Calculated fix'!AE$428)</f>
        <v>0.33626673526343381</v>
      </c>
      <c r="AF158" s="22">
        <f>('Ratios Calculated fix'!AF158-'Ratios Calculated fix'!AF$428)/('Ratios Calculated fix'!AF$429-'Ratios Calculated fix'!AF$428)</f>
        <v>0.34638286571938631</v>
      </c>
      <c r="AG158" s="22" t="e">
        <f>('Ratios Calculated fix'!AG158-'Ratios Calculated fix'!AG$428)/('Ratios Calculated fix'!AG$429-'Ratios Calculated fix'!AG$428)</f>
        <v>#DIV/0!</v>
      </c>
      <c r="AH158" s="22" t="e">
        <f>('Ratios Calculated fix'!AH158-'Ratios Calculated fix'!AH$428)/('Ratios Calculated fix'!AH$429-'Ratios Calculated fix'!AH$428)</f>
        <v>#DIV/0!</v>
      </c>
      <c r="AI158" s="22">
        <f>('Ratios Calculated fix'!AI158-'Ratios Calculated fix'!AI$428)/('Ratios Calculated fix'!AI$429-'Ratios Calculated fix'!AI$428)</f>
        <v>0.71500714976239244</v>
      </c>
      <c r="AJ158" s="22">
        <f>('Ratios Calculated fix'!AJ158-'Ratios Calculated fix'!AJ$428)/('Ratios Calculated fix'!AJ$429-'Ratios Calculated fix'!AJ$428)</f>
        <v>0.10297578494777848</v>
      </c>
      <c r="AK158" s="22" t="e">
        <f>('Ratios Calculated fix'!AK158-'Ratios Calculated fix'!AK$428)/('Ratios Calculated fix'!AK$429-'Ratios Calculated fix'!AK$428)</f>
        <v>#DIV/0!</v>
      </c>
      <c r="AL158" s="22" t="e">
        <f>('Ratios Calculated fix'!AL158-'Ratios Calculated fix'!AL$428)/('Ratios Calculated fix'!AL$429-'Ratios Calculated fix'!AL$428)</f>
        <v>#DIV/0!</v>
      </c>
      <c r="AM158" s="22">
        <f>('Ratios Calculated fix'!AM158-'Ratios Calculated fix'!AM$428)/('Ratios Calculated fix'!AM$429-'Ratios Calculated fix'!AM$428)</f>
        <v>0.7073949795170924</v>
      </c>
      <c r="AN158" s="22">
        <f>('Ratios Calculated fix'!AN158-'Ratios Calculated fix'!AN$428)/('Ratios Calculated fix'!AN$429-'Ratios Calculated fix'!AN$428)</f>
        <v>0.80369105235547178</v>
      </c>
      <c r="AO158" s="22">
        <f>('Ratios Calculated fix'!AO158-'Ratios Calculated fix'!AO$428)/('Ratios Calculated fix'!AO$429-'Ratios Calculated fix'!AO$428)</f>
        <v>1.474768287508081E-2</v>
      </c>
      <c r="AP158" s="22">
        <f>('Ratios Calculated fix'!AP158-'Ratios Calculated fix'!AP$428)/('Ratios Calculated fix'!AP$429-'Ratios Calculated fix'!AP$428)</f>
        <v>0.36431315754711369</v>
      </c>
      <c r="AQ158" s="22">
        <f>('Ratios Calculated fix'!AQ158-'Ratios Calculated fix'!AQ$428)/('Ratios Calculated fix'!AQ$429-'Ratios Calculated fix'!AQ$428)</f>
        <v>0.58096248310505716</v>
      </c>
      <c r="AR158" s="22">
        <f>('Ratios Calculated fix'!AR158-'Ratios Calculated fix'!AR$428)/('Ratios Calculated fix'!AR$429-'Ratios Calculated fix'!AR$428)</f>
        <v>0.48026883473262655</v>
      </c>
      <c r="AS158" s="22">
        <f>('Ratios Calculated fix'!AS158-'Ratios Calculated fix'!AS$428)/('Ratios Calculated fix'!AS$429-'Ratios Calculated fix'!AS$428)</f>
        <v>0.83121768786965766</v>
      </c>
      <c r="AT158" s="22">
        <f>('Ratios Calculated fix'!AT158-'Ratios Calculated fix'!AT$428)/('Ratios Calculated fix'!AT$429-'Ratios Calculated fix'!AT$428)</f>
        <v>0.30150835295836642</v>
      </c>
      <c r="AU158" s="22">
        <f>('Ratios Calculated fix'!AU158-'Ratios Calculated fix'!AU$428)/('Ratios Calculated fix'!AU$429-'Ratios Calculated fix'!AU$428)</f>
        <v>0.1411567409291167</v>
      </c>
      <c r="AV158" s="22" t="e">
        <f>('Ratios Calculated fix'!AV158-'Ratios Calculated fix'!AV$428)/('Ratios Calculated fix'!AV$429-'Ratios Calculated fix'!AV$428)</f>
        <v>#DIV/0!</v>
      </c>
      <c r="AW158" s="22" t="e">
        <f>('Ratios Calculated fix'!AW158-'Ratios Calculated fix'!AW$428)/('Ratios Calculated fix'!AW$429-'Ratios Calculated fix'!AW$428)</f>
        <v>#DIV/0!</v>
      </c>
      <c r="AX158" s="22" t="e">
        <f>('Ratios Calculated fix'!AX158-'Ratios Calculated fix'!AX$428)/('Ratios Calculated fix'!AX$429-'Ratios Calculated fix'!AX$428)</f>
        <v>#DIV/0!</v>
      </c>
      <c r="AY158" s="22">
        <f>('Ratios Calculated fix'!AY158-'Ratios Calculated fix'!AY$428)/('Ratios Calculated fix'!AY$429-'Ratios Calculated fix'!AY$428)</f>
        <v>0.75706940264408318</v>
      </c>
      <c r="AZ158" s="22">
        <f>('Ratios Calculated fix'!AZ158-'Ratios Calculated fix'!AZ$428)/('Ratios Calculated fix'!AZ$429-'Ratios Calculated fix'!AZ$428)</f>
        <v>0.78193924926681058</v>
      </c>
      <c r="BA158" s="22">
        <f>('Ratios Calculated fix'!BA158-'Ratios Calculated fix'!BA$428)/('Ratios Calculated fix'!BA$429-'Ratios Calculated fix'!BA$428)</f>
        <v>0.20121077626185518</v>
      </c>
      <c r="BB158" s="22" t="e">
        <f>('Ratios Calculated fix'!BB158-'Ratios Calculated fix'!BB$428)/('Ratios Calculated fix'!BB$429-'Ratios Calculated fix'!BB$428)</f>
        <v>#DIV/0!</v>
      </c>
      <c r="BC158" s="22">
        <f>('Ratios Calculated fix'!BC158-'Ratios Calculated fix'!BC$428)/('Ratios Calculated fix'!BC$429-'Ratios Calculated fix'!BC$428)</f>
        <v>8.9968291260589348E-2</v>
      </c>
    </row>
    <row r="159" spans="1:55" x14ac:dyDescent="0.2">
      <c r="A159" s="3" t="s">
        <v>514</v>
      </c>
      <c r="B159" s="3" t="s">
        <v>515</v>
      </c>
      <c r="C159" s="3" t="s">
        <v>34</v>
      </c>
      <c r="D159" s="3">
        <v>367930</v>
      </c>
      <c r="E159" s="3" t="s">
        <v>16</v>
      </c>
      <c r="F159" s="3">
        <v>2019</v>
      </c>
      <c r="G159" s="3" t="s">
        <v>17</v>
      </c>
      <c r="H159" s="4">
        <v>43830</v>
      </c>
      <c r="I159" s="4">
        <v>43888</v>
      </c>
      <c r="J159" s="4">
        <v>43888</v>
      </c>
      <c r="K159" s="5">
        <v>134263000</v>
      </c>
      <c r="L159" s="5">
        <v>136249000</v>
      </c>
      <c r="M159" s="3" t="s">
        <v>516</v>
      </c>
      <c r="N159" s="21">
        <f>('Ratios Calculated fix'!N159-'Ratios Calculated fix'!N$428)/('Ratios Calculated fix'!N$429-'Ratios Calculated fix'!N$428)</f>
        <v>9.7893724958606418E-2</v>
      </c>
      <c r="O159" s="22">
        <f>('Ratios Calculated fix'!O159-'Ratios Calculated fix'!O$428)/('Ratios Calculated fix'!O$429-'Ratios Calculated fix'!O$428)</f>
        <v>6.3472036535280593E-2</v>
      </c>
      <c r="P159" s="22">
        <f>('Ratios Calculated fix'!P159-'Ratios Calculated fix'!P$428)/('Ratios Calculated fix'!P$429-'Ratios Calculated fix'!P$428)</f>
        <v>7.1142146255436828E-2</v>
      </c>
      <c r="Q159" s="22">
        <f>('Ratios Calculated fix'!Q159-'Ratios Calculated fix'!Q$428)/('Ratios Calculated fix'!Q$429-'Ratios Calculated fix'!Q$428)</f>
        <v>0.86869819463541098</v>
      </c>
      <c r="R159" s="22">
        <f>('Ratios Calculated fix'!R159-'Ratios Calculated fix'!R$428)/('Ratios Calculated fix'!R$429-'Ratios Calculated fix'!R$428)</f>
        <v>7.2466391255050736E-2</v>
      </c>
      <c r="S159" s="22">
        <f>('Ratios Calculated fix'!S159-'Ratios Calculated fix'!S$428)/('Ratios Calculated fix'!S$429-'Ratios Calculated fix'!S$428)</f>
        <v>1.7056907530932666E-2</v>
      </c>
      <c r="T159" s="22">
        <f>('Ratios Calculated fix'!T159-'Ratios Calculated fix'!T$428)/('Ratios Calculated fix'!T$429-'Ratios Calculated fix'!T$428)</f>
        <v>7.0161086496377742E-2</v>
      </c>
      <c r="U159" s="22">
        <f>('Ratios Calculated fix'!U159-'Ratios Calculated fix'!U$428)/('Ratios Calculated fix'!U$429-'Ratios Calculated fix'!U$428)</f>
        <v>0.8086699792320402</v>
      </c>
      <c r="V159" s="22">
        <f>('Ratios Calculated fix'!V159-'Ratios Calculated fix'!V$428)/('Ratios Calculated fix'!V$429-'Ratios Calculated fix'!V$428)</f>
        <v>0.70877899024477187</v>
      </c>
      <c r="W159" s="22">
        <f>('Ratios Calculated fix'!W159-'Ratios Calculated fix'!W$428)/('Ratios Calculated fix'!W$429-'Ratios Calculated fix'!W$428)</f>
        <v>0.82100987138132753</v>
      </c>
      <c r="X159" s="22">
        <f>('Ratios Calculated fix'!X159-'Ratios Calculated fix'!X$428)/('Ratios Calculated fix'!X$429-'Ratios Calculated fix'!X$428)</f>
        <v>0.30377833242505126</v>
      </c>
      <c r="Y159" s="22">
        <f>('Ratios Calculated fix'!Y159-'Ratios Calculated fix'!Y$428)/('Ratios Calculated fix'!Y$429-'Ratios Calculated fix'!Y$428)</f>
        <v>0.57803195836534138</v>
      </c>
      <c r="Z159" s="22">
        <f>('Ratios Calculated fix'!Z159-'Ratios Calculated fix'!Z$428)/('Ratios Calculated fix'!Z$429-'Ratios Calculated fix'!Z$428)</f>
        <v>0.69622166757494874</v>
      </c>
      <c r="AA159" s="22">
        <f>('Ratios Calculated fix'!AA159-'Ratios Calculated fix'!AA$428)/('Ratios Calculated fix'!AA$429-'Ratios Calculated fix'!AA$428)</f>
        <v>0.69770205470446744</v>
      </c>
      <c r="AB159" s="22">
        <f>('Ratios Calculated fix'!AB159-'Ratios Calculated fix'!AB$428)/('Ratios Calculated fix'!AB$429-'Ratios Calculated fix'!AB$428)</f>
        <v>0.91503771349802399</v>
      </c>
      <c r="AC159" s="22">
        <f>('Ratios Calculated fix'!AC159-'Ratios Calculated fix'!AC$428)/('Ratios Calculated fix'!AC$429-'Ratios Calculated fix'!AC$428)</f>
        <v>0.47762982074781968</v>
      </c>
      <c r="AD159" s="22">
        <f>('Ratios Calculated fix'!AD159-'Ratios Calculated fix'!AD$428)/('Ratios Calculated fix'!AD$429-'Ratios Calculated fix'!AD$428)</f>
        <v>0.23845423898981719</v>
      </c>
      <c r="AE159" s="22">
        <f>('Ratios Calculated fix'!AE159-'Ratios Calculated fix'!AE$428)/('Ratios Calculated fix'!AE$429-'Ratios Calculated fix'!AE$428)</f>
        <v>0.32892892158860276</v>
      </c>
      <c r="AF159" s="22">
        <f>('Ratios Calculated fix'!AF159-'Ratios Calculated fix'!AF$428)/('Ratios Calculated fix'!AF$429-'Ratios Calculated fix'!AF$428)</f>
        <v>0.3477891965525941</v>
      </c>
      <c r="AG159" s="22" t="e">
        <f>('Ratios Calculated fix'!AG159-'Ratios Calculated fix'!AG$428)/('Ratios Calculated fix'!AG$429-'Ratios Calculated fix'!AG$428)</f>
        <v>#DIV/0!</v>
      </c>
      <c r="AH159" s="22" t="e">
        <f>('Ratios Calculated fix'!AH159-'Ratios Calculated fix'!AH$428)/('Ratios Calculated fix'!AH$429-'Ratios Calculated fix'!AH$428)</f>
        <v>#DIV/0!</v>
      </c>
      <c r="AI159" s="22">
        <f>('Ratios Calculated fix'!AI159-'Ratios Calculated fix'!AI$428)/('Ratios Calculated fix'!AI$429-'Ratios Calculated fix'!AI$428)</f>
        <v>0.55852752722087606</v>
      </c>
      <c r="AJ159" s="22">
        <f>('Ratios Calculated fix'!AJ159-'Ratios Calculated fix'!AJ$428)/('Ratios Calculated fix'!AJ$429-'Ratios Calculated fix'!AJ$428)</f>
        <v>0.2265971846757856</v>
      </c>
      <c r="AK159" s="22" t="e">
        <f>('Ratios Calculated fix'!AK159-'Ratios Calculated fix'!AK$428)/('Ratios Calculated fix'!AK$429-'Ratios Calculated fix'!AK$428)</f>
        <v>#DIV/0!</v>
      </c>
      <c r="AL159" s="22" t="e">
        <f>('Ratios Calculated fix'!AL159-'Ratios Calculated fix'!AL$428)/('Ratios Calculated fix'!AL$429-'Ratios Calculated fix'!AL$428)</f>
        <v>#DIV/0!</v>
      </c>
      <c r="AM159" s="22">
        <f>('Ratios Calculated fix'!AM159-'Ratios Calculated fix'!AM$428)/('Ratios Calculated fix'!AM$429-'Ratios Calculated fix'!AM$428)</f>
        <v>0.70913784954524095</v>
      </c>
      <c r="AN159" s="22">
        <f>('Ratios Calculated fix'!AN159-'Ratios Calculated fix'!AN$428)/('Ratios Calculated fix'!AN$429-'Ratios Calculated fix'!AN$428)</f>
        <v>0.80517372131473752</v>
      </c>
      <c r="AO159" s="22">
        <f>('Ratios Calculated fix'!AO159-'Ratios Calculated fix'!AO$428)/('Ratios Calculated fix'!AO$429-'Ratios Calculated fix'!AO$428)</f>
        <v>0.11874440525370425</v>
      </c>
      <c r="AP159" s="22">
        <f>('Ratios Calculated fix'!AP159-'Ratios Calculated fix'!AP$428)/('Ratios Calculated fix'!AP$429-'Ratios Calculated fix'!AP$428)</f>
        <v>0.36117914017127095</v>
      </c>
      <c r="AQ159" s="22">
        <f>('Ratios Calculated fix'!AQ159-'Ratios Calculated fix'!AQ$428)/('Ratios Calculated fix'!AQ$429-'Ratios Calculated fix'!AQ$428)</f>
        <v>0.63376306237236946</v>
      </c>
      <c r="AR159" s="22">
        <f>('Ratios Calculated fix'!AR159-'Ratios Calculated fix'!AR$428)/('Ratios Calculated fix'!AR$429-'Ratios Calculated fix'!AR$428)</f>
        <v>0.39045574871024269</v>
      </c>
      <c r="AS159" s="22">
        <f>('Ratios Calculated fix'!AS159-'Ratios Calculated fix'!AS$428)/('Ratios Calculated fix'!AS$429-'Ratios Calculated fix'!AS$428)</f>
        <v>0.38725998902587905</v>
      </c>
      <c r="AT159" s="22">
        <f>('Ratios Calculated fix'!AT159-'Ratios Calculated fix'!AT$428)/('Ratios Calculated fix'!AT$429-'Ratios Calculated fix'!AT$428)</f>
        <v>0.45606422954945541</v>
      </c>
      <c r="AU159" s="22">
        <f>('Ratios Calculated fix'!AU159-'Ratios Calculated fix'!AU$428)/('Ratios Calculated fix'!AU$429-'Ratios Calculated fix'!AU$428)</f>
        <v>0.16542967536992145</v>
      </c>
      <c r="AV159" s="22" t="e">
        <f>('Ratios Calculated fix'!AV159-'Ratios Calculated fix'!AV$428)/('Ratios Calculated fix'!AV$429-'Ratios Calculated fix'!AV$428)</f>
        <v>#DIV/0!</v>
      </c>
      <c r="AW159" s="22" t="e">
        <f>('Ratios Calculated fix'!AW159-'Ratios Calculated fix'!AW$428)/('Ratios Calculated fix'!AW$429-'Ratios Calculated fix'!AW$428)</f>
        <v>#DIV/0!</v>
      </c>
      <c r="AX159" s="22" t="e">
        <f>('Ratios Calculated fix'!AX159-'Ratios Calculated fix'!AX$428)/('Ratios Calculated fix'!AX$429-'Ratios Calculated fix'!AX$428)</f>
        <v>#DIV/0!</v>
      </c>
      <c r="AY159" s="22">
        <f>('Ratios Calculated fix'!AY159-'Ratios Calculated fix'!AY$428)/('Ratios Calculated fix'!AY$429-'Ratios Calculated fix'!AY$428)</f>
        <v>0.74633400886152534</v>
      </c>
      <c r="AZ159" s="22">
        <f>('Ratios Calculated fix'!AZ159-'Ratios Calculated fix'!AZ$428)/('Ratios Calculated fix'!AZ$429-'Ratios Calculated fix'!AZ$428)</f>
        <v>0.76888618180628276</v>
      </c>
      <c r="BA159" s="22">
        <f>('Ratios Calculated fix'!BA159-'Ratios Calculated fix'!BA$428)/('Ratios Calculated fix'!BA$429-'Ratios Calculated fix'!BA$428)</f>
        <v>0.21907130035960254</v>
      </c>
      <c r="BB159" s="22" t="e">
        <f>('Ratios Calculated fix'!BB159-'Ratios Calculated fix'!BB$428)/('Ratios Calculated fix'!BB$429-'Ratios Calculated fix'!BB$428)</f>
        <v>#DIV/0!</v>
      </c>
      <c r="BC159" s="22">
        <f>('Ratios Calculated fix'!BC159-'Ratios Calculated fix'!BC$428)/('Ratios Calculated fix'!BC$429-'Ratios Calculated fix'!BC$428)</f>
        <v>0.16098121916495545</v>
      </c>
    </row>
    <row r="160" spans="1:55" x14ac:dyDescent="0.2">
      <c r="A160" s="3" t="s">
        <v>517</v>
      </c>
      <c r="B160" s="3" t="s">
        <v>518</v>
      </c>
      <c r="C160" s="3" t="s">
        <v>15</v>
      </c>
      <c r="D160" s="3">
        <v>378147</v>
      </c>
      <c r="E160" s="3" t="s">
        <v>16</v>
      </c>
      <c r="F160" s="3">
        <v>2019</v>
      </c>
      <c r="G160" s="3" t="s">
        <v>17</v>
      </c>
      <c r="H160" s="4">
        <v>43830</v>
      </c>
      <c r="I160" s="4">
        <v>43879</v>
      </c>
      <c r="J160" s="4">
        <v>43879</v>
      </c>
      <c r="K160" s="5">
        <v>130862000</v>
      </c>
      <c r="L160" s="5">
        <v>131744000</v>
      </c>
      <c r="M160" s="3" t="s">
        <v>519</v>
      </c>
      <c r="N160" s="21">
        <f>('Ratios Calculated fix'!N160-'Ratios Calculated fix'!N$428)/('Ratios Calculated fix'!N$429-'Ratios Calculated fix'!N$428)</f>
        <v>8.2057932819192159E-2</v>
      </c>
      <c r="O160" s="22">
        <f>('Ratios Calculated fix'!O160-'Ratios Calculated fix'!O$428)/('Ratios Calculated fix'!O$429-'Ratios Calculated fix'!O$428)</f>
        <v>6.034096756479717E-2</v>
      </c>
      <c r="P160" s="22">
        <f>('Ratios Calculated fix'!P160-'Ratios Calculated fix'!P$428)/('Ratios Calculated fix'!P$429-'Ratios Calculated fix'!P$428)</f>
        <v>6.2254431955760116E-2</v>
      </c>
      <c r="Q160" s="22">
        <f>('Ratios Calculated fix'!Q160-'Ratios Calculated fix'!Q$428)/('Ratios Calculated fix'!Q$429-'Ratios Calculated fix'!Q$428)</f>
        <v>0.87045662772772336</v>
      </c>
      <c r="R160" s="22">
        <f>('Ratios Calculated fix'!R160-'Ratios Calculated fix'!R$428)/('Ratios Calculated fix'!R$429-'Ratios Calculated fix'!R$428)</f>
        <v>9.403818424485734E-2</v>
      </c>
      <c r="S160" s="22">
        <f>('Ratios Calculated fix'!S160-'Ratios Calculated fix'!S$428)/('Ratios Calculated fix'!S$429-'Ratios Calculated fix'!S$428)</f>
        <v>4.3108857632322851E-3</v>
      </c>
      <c r="T160" s="22">
        <f>('Ratios Calculated fix'!T160-'Ratios Calculated fix'!T$428)/('Ratios Calculated fix'!T$429-'Ratios Calculated fix'!T$428)</f>
        <v>9.4262698803938505E-2</v>
      </c>
      <c r="U160" s="22">
        <f>('Ratios Calculated fix'!U160-'Ratios Calculated fix'!U$428)/('Ratios Calculated fix'!U$429-'Ratios Calculated fix'!U$428)</f>
        <v>0.81022420891548341</v>
      </c>
      <c r="V160" s="22">
        <f>('Ratios Calculated fix'!V160-'Ratios Calculated fix'!V$428)/('Ratios Calculated fix'!V$429-'Ratios Calculated fix'!V$428)</f>
        <v>0.70851629492824841</v>
      </c>
      <c r="W160" s="22">
        <f>('Ratios Calculated fix'!W160-'Ratios Calculated fix'!W$428)/('Ratios Calculated fix'!W$429-'Ratios Calculated fix'!W$428)</f>
        <v>0.82283850344087195</v>
      </c>
      <c r="X160" s="22">
        <f>('Ratios Calculated fix'!X160-'Ratios Calculated fix'!X$428)/('Ratios Calculated fix'!X$429-'Ratios Calculated fix'!X$428)</f>
        <v>0.43915756692228625</v>
      </c>
      <c r="Y160" s="22">
        <f>('Ratios Calculated fix'!Y160-'Ratios Calculated fix'!Y$428)/('Ratios Calculated fix'!Y$429-'Ratios Calculated fix'!Y$428)</f>
        <v>0.47119700171278345</v>
      </c>
      <c r="Z160" s="22">
        <f>('Ratios Calculated fix'!Z160-'Ratios Calculated fix'!Z$428)/('Ratios Calculated fix'!Z$429-'Ratios Calculated fix'!Z$428)</f>
        <v>0.56084243307771375</v>
      </c>
      <c r="AA160" s="22">
        <f>('Ratios Calculated fix'!AA160-'Ratios Calculated fix'!AA$428)/('Ratios Calculated fix'!AA$429-'Ratios Calculated fix'!AA$428)</f>
        <v>0.38901460019889539</v>
      </c>
      <c r="AB160" s="22">
        <f>('Ratios Calculated fix'!AB160-'Ratios Calculated fix'!AB$428)/('Ratios Calculated fix'!AB$429-'Ratios Calculated fix'!AB$428)</f>
        <v>0.84723078709337929</v>
      </c>
      <c r="AC160" s="22">
        <f>('Ratios Calculated fix'!AC160-'Ratios Calculated fix'!AC$428)/('Ratios Calculated fix'!AC$429-'Ratios Calculated fix'!AC$428)</f>
        <v>0.30858754750463996</v>
      </c>
      <c r="AD160" s="22">
        <f>('Ratios Calculated fix'!AD160-'Ratios Calculated fix'!AD$428)/('Ratios Calculated fix'!AD$429-'Ratios Calculated fix'!AD$428)</f>
        <v>0.18751624583224571</v>
      </c>
      <c r="AE160" s="22">
        <f>('Ratios Calculated fix'!AE160-'Ratios Calculated fix'!AE$428)/('Ratios Calculated fix'!AE$429-'Ratios Calculated fix'!AE$428)</f>
        <v>0.27093330950153394</v>
      </c>
      <c r="AF160" s="22">
        <f>('Ratios Calculated fix'!AF160-'Ratios Calculated fix'!AF$428)/('Ratios Calculated fix'!AF$429-'Ratios Calculated fix'!AF$428)</f>
        <v>0.33635116766629108</v>
      </c>
      <c r="AG160" s="22" t="e">
        <f>('Ratios Calculated fix'!AG160-'Ratios Calculated fix'!AG$428)/('Ratios Calculated fix'!AG$429-'Ratios Calculated fix'!AG$428)</f>
        <v>#DIV/0!</v>
      </c>
      <c r="AH160" s="22" t="e">
        <f>('Ratios Calculated fix'!AH160-'Ratios Calculated fix'!AH$428)/('Ratios Calculated fix'!AH$429-'Ratios Calculated fix'!AH$428)</f>
        <v>#DIV/0!</v>
      </c>
      <c r="AI160" s="22">
        <f>('Ratios Calculated fix'!AI160-'Ratios Calculated fix'!AI$428)/('Ratios Calculated fix'!AI$429-'Ratios Calculated fix'!AI$428)</f>
        <v>0.53059643259561629</v>
      </c>
      <c r="AJ160" s="22">
        <f>('Ratios Calculated fix'!AJ160-'Ratios Calculated fix'!AJ$428)/('Ratios Calculated fix'!AJ$429-'Ratios Calculated fix'!AJ$428)</f>
        <v>0.12073763865935098</v>
      </c>
      <c r="AK160" s="22" t="e">
        <f>('Ratios Calculated fix'!AK160-'Ratios Calculated fix'!AK$428)/('Ratios Calculated fix'!AK$429-'Ratios Calculated fix'!AK$428)</f>
        <v>#DIV/0!</v>
      </c>
      <c r="AL160" s="22" t="e">
        <f>('Ratios Calculated fix'!AL160-'Ratios Calculated fix'!AL$428)/('Ratios Calculated fix'!AL$429-'Ratios Calculated fix'!AL$428)</f>
        <v>#DIV/0!</v>
      </c>
      <c r="AM160" s="22">
        <f>('Ratios Calculated fix'!AM160-'Ratios Calculated fix'!AM$428)/('Ratios Calculated fix'!AM$429-'Ratios Calculated fix'!AM$428)</f>
        <v>0.71040385117362481</v>
      </c>
      <c r="AN160" s="22">
        <f>('Ratios Calculated fix'!AN160-'Ratios Calculated fix'!AN$428)/('Ratios Calculated fix'!AN$429-'Ratios Calculated fix'!AN$428)</f>
        <v>0.8075838030638901</v>
      </c>
      <c r="AO160" s="22">
        <f>('Ratios Calculated fix'!AO160-'Ratios Calculated fix'!AO$428)/('Ratios Calculated fix'!AO$429-'Ratios Calculated fix'!AO$428)</f>
        <v>0.16308655246730094</v>
      </c>
      <c r="AP160" s="22">
        <f>('Ratios Calculated fix'!AP160-'Ratios Calculated fix'!AP$428)/('Ratios Calculated fix'!AP$429-'Ratios Calculated fix'!AP$428)</f>
        <v>0.36125448731998999</v>
      </c>
      <c r="AQ160" s="22">
        <f>('Ratios Calculated fix'!AQ160-'Ratios Calculated fix'!AQ$428)/('Ratios Calculated fix'!AQ$429-'Ratios Calculated fix'!AQ$428)</f>
        <v>0.62993612489459705</v>
      </c>
      <c r="AR160" s="22">
        <f>('Ratios Calculated fix'!AR160-'Ratios Calculated fix'!AR$428)/('Ratios Calculated fix'!AR$429-'Ratios Calculated fix'!AR$428)</f>
        <v>0.25590871300532075</v>
      </c>
      <c r="AS160" s="22">
        <f>('Ratios Calculated fix'!AS160-'Ratios Calculated fix'!AS$428)/('Ratios Calculated fix'!AS$429-'Ratios Calculated fix'!AS$428)</f>
        <v>0.35899916380577096</v>
      </c>
      <c r="AT160" s="22">
        <f>('Ratios Calculated fix'!AT160-'Ratios Calculated fix'!AT$428)/('Ratios Calculated fix'!AT$429-'Ratios Calculated fix'!AT$428)</f>
        <v>0.35338607125624283</v>
      </c>
      <c r="AU160" s="22">
        <f>('Ratios Calculated fix'!AU160-'Ratios Calculated fix'!AU$428)/('Ratios Calculated fix'!AU$429-'Ratios Calculated fix'!AU$428)</f>
        <v>0.28089741982644117</v>
      </c>
      <c r="AV160" s="22" t="e">
        <f>('Ratios Calculated fix'!AV160-'Ratios Calculated fix'!AV$428)/('Ratios Calculated fix'!AV$429-'Ratios Calculated fix'!AV$428)</f>
        <v>#DIV/0!</v>
      </c>
      <c r="AW160" s="22" t="e">
        <f>('Ratios Calculated fix'!AW160-'Ratios Calculated fix'!AW$428)/('Ratios Calculated fix'!AW$429-'Ratios Calculated fix'!AW$428)</f>
        <v>#DIV/0!</v>
      </c>
      <c r="AX160" s="22" t="e">
        <f>('Ratios Calculated fix'!AX160-'Ratios Calculated fix'!AX$428)/('Ratios Calculated fix'!AX$429-'Ratios Calculated fix'!AX$428)</f>
        <v>#DIV/0!</v>
      </c>
      <c r="AY160" s="22">
        <f>('Ratios Calculated fix'!AY160-'Ratios Calculated fix'!AY$428)/('Ratios Calculated fix'!AY$429-'Ratios Calculated fix'!AY$428)</f>
        <v>0.74736793163173865</v>
      </c>
      <c r="AZ160" s="22">
        <f>('Ratios Calculated fix'!AZ160-'Ratios Calculated fix'!AZ$428)/('Ratios Calculated fix'!AZ$429-'Ratios Calculated fix'!AZ$428)</f>
        <v>0.76933015771715729</v>
      </c>
      <c r="BA160" s="22">
        <f>('Ratios Calculated fix'!BA160-'Ratios Calculated fix'!BA$428)/('Ratios Calculated fix'!BA$429-'Ratios Calculated fix'!BA$428)</f>
        <v>0.22265865095519044</v>
      </c>
      <c r="BB160" s="22" t="e">
        <f>('Ratios Calculated fix'!BB160-'Ratios Calculated fix'!BB$428)/('Ratios Calculated fix'!BB$429-'Ratios Calculated fix'!BB$428)</f>
        <v>#DIV/0!</v>
      </c>
      <c r="BC160" s="22">
        <f>('Ratios Calculated fix'!BC160-'Ratios Calculated fix'!BC$428)/('Ratios Calculated fix'!BC$429-'Ratios Calculated fix'!BC$428)</f>
        <v>0.16089468764533149</v>
      </c>
    </row>
    <row r="161" spans="1:55" x14ac:dyDescent="0.2">
      <c r="A161" s="3" t="s">
        <v>511</v>
      </c>
      <c r="B161" s="3" t="s">
        <v>512</v>
      </c>
      <c r="C161" s="3" t="s">
        <v>34</v>
      </c>
      <c r="D161" s="3">
        <v>740486</v>
      </c>
      <c r="E161" s="3" t="s">
        <v>16</v>
      </c>
      <c r="F161" s="3">
        <v>2019</v>
      </c>
      <c r="G161" s="3" t="s">
        <v>17</v>
      </c>
      <c r="H161" s="4">
        <v>43830</v>
      </c>
      <c r="I161" s="4">
        <v>43892</v>
      </c>
      <c r="J161" s="4">
        <v>43892</v>
      </c>
      <c r="K161" s="5">
        <v>86641000</v>
      </c>
      <c r="L161" s="5">
        <v>90383000</v>
      </c>
      <c r="M161" s="3" t="s">
        <v>513</v>
      </c>
      <c r="N161" s="21">
        <f>('Ratios Calculated fix'!N161-'Ratios Calculated fix'!N$428)/('Ratios Calculated fix'!N$429-'Ratios Calculated fix'!N$428)</f>
        <v>3.757132213951981E-2</v>
      </c>
      <c r="O161" s="22">
        <f>('Ratios Calculated fix'!O161-'Ratios Calculated fix'!O$428)/('Ratios Calculated fix'!O$429-'Ratios Calculated fix'!O$428)</f>
        <v>3.757132213951981E-2</v>
      </c>
      <c r="P161" s="22">
        <f>('Ratios Calculated fix'!P161-'Ratios Calculated fix'!P$428)/('Ratios Calculated fix'!P$429-'Ratios Calculated fix'!P$428)</f>
        <v>2.9416633539652001E-2</v>
      </c>
      <c r="Q161" s="22">
        <f>('Ratios Calculated fix'!Q161-'Ratios Calculated fix'!Q$428)/('Ratios Calculated fix'!Q$429-'Ratios Calculated fix'!Q$428)</f>
        <v>0.87146298049426385</v>
      </c>
      <c r="R161" s="22">
        <f>('Ratios Calculated fix'!R161-'Ratios Calculated fix'!R$428)/('Ratios Calculated fix'!R$429-'Ratios Calculated fix'!R$428)</f>
        <v>0.11685419009007515</v>
      </c>
      <c r="S161" s="22">
        <f>('Ratios Calculated fix'!S161-'Ratios Calculated fix'!S$428)/('Ratios Calculated fix'!S$429-'Ratios Calculated fix'!S$428)</f>
        <v>0.14914950903576663</v>
      </c>
      <c r="T161" s="22">
        <f>('Ratios Calculated fix'!T161-'Ratios Calculated fix'!T$428)/('Ratios Calculated fix'!T$429-'Ratios Calculated fix'!T$428)</f>
        <v>9.1187335293796828E-2</v>
      </c>
      <c r="U161" s="22">
        <f>('Ratios Calculated fix'!U161-'Ratios Calculated fix'!U$428)/('Ratios Calculated fix'!U$429-'Ratios Calculated fix'!U$428)</f>
        <v>0.81175042510222595</v>
      </c>
      <c r="V161" s="22">
        <f>('Ratios Calculated fix'!V161-'Ratios Calculated fix'!V$428)/('Ratios Calculated fix'!V$429-'Ratios Calculated fix'!V$428)</f>
        <v>0.71597765539807323</v>
      </c>
      <c r="W161" s="22">
        <f>('Ratios Calculated fix'!W161-'Ratios Calculated fix'!W$428)/('Ratios Calculated fix'!W$429-'Ratios Calculated fix'!W$428)</f>
        <v>0.82344328646898357</v>
      </c>
      <c r="X161" s="22">
        <f>('Ratios Calculated fix'!X161-'Ratios Calculated fix'!X$428)/('Ratios Calculated fix'!X$429-'Ratios Calculated fix'!X$428)</f>
        <v>0.32435626611872398</v>
      </c>
      <c r="Y161" s="22">
        <f>('Ratios Calculated fix'!Y161-'Ratios Calculated fix'!Y$428)/('Ratios Calculated fix'!Y$429-'Ratios Calculated fix'!Y$428)</f>
        <v>0.50399617585687706</v>
      </c>
      <c r="Z161" s="22">
        <f>('Ratios Calculated fix'!Z161-'Ratios Calculated fix'!Z$428)/('Ratios Calculated fix'!Z$429-'Ratios Calculated fix'!Z$428)</f>
        <v>0.67564373388127608</v>
      </c>
      <c r="AA161" s="22">
        <f>('Ratios Calculated fix'!AA161-'Ratios Calculated fix'!AA$428)/('Ratios Calculated fix'!AA$429-'Ratios Calculated fix'!AA$428)</f>
        <v>0.63298289752135417</v>
      </c>
      <c r="AB161" s="22">
        <f>('Ratios Calculated fix'!AB161-'Ratios Calculated fix'!AB$428)/('Ratios Calculated fix'!AB$429-'Ratios Calculated fix'!AB$428)</f>
        <v>0.82751599235570739</v>
      </c>
      <c r="AC161" s="22">
        <f>('Ratios Calculated fix'!AC161-'Ratios Calculated fix'!AC$428)/('Ratios Calculated fix'!AC$429-'Ratios Calculated fix'!AC$428)</f>
        <v>0.79375960765930409</v>
      </c>
      <c r="AD161" s="22">
        <f>('Ratios Calculated fix'!AD161-'Ratios Calculated fix'!AD$428)/('Ratios Calculated fix'!AD$429-'Ratios Calculated fix'!AD$428)</f>
        <v>0.66549206004442762</v>
      </c>
      <c r="AE161" s="22">
        <f>('Ratios Calculated fix'!AE161-'Ratios Calculated fix'!AE$428)/('Ratios Calculated fix'!AE$429-'Ratios Calculated fix'!AE$428)</f>
        <v>0.69479460867443388</v>
      </c>
      <c r="AF161" s="22">
        <f>('Ratios Calculated fix'!AF161-'Ratios Calculated fix'!AF$428)/('Ratios Calculated fix'!AF$429-'Ratios Calculated fix'!AF$428)</f>
        <v>0.45386288771093897</v>
      </c>
      <c r="AG161" s="22" t="e">
        <f>('Ratios Calculated fix'!AG161-'Ratios Calculated fix'!AG$428)/('Ratios Calculated fix'!AG$429-'Ratios Calculated fix'!AG$428)</f>
        <v>#DIV/0!</v>
      </c>
      <c r="AH161" s="22" t="e">
        <f>('Ratios Calculated fix'!AH161-'Ratios Calculated fix'!AH$428)/('Ratios Calculated fix'!AH$429-'Ratios Calculated fix'!AH$428)</f>
        <v>#DIV/0!</v>
      </c>
      <c r="AI161" s="22">
        <f>('Ratios Calculated fix'!AI161-'Ratios Calculated fix'!AI$428)/('Ratios Calculated fix'!AI$429-'Ratios Calculated fix'!AI$428)</f>
        <v>0.54542816283212603</v>
      </c>
      <c r="AJ161" s="22">
        <f>('Ratios Calculated fix'!AJ161-'Ratios Calculated fix'!AJ$428)/('Ratios Calculated fix'!AJ$429-'Ratios Calculated fix'!AJ$428)</f>
        <v>0.11718818407769006</v>
      </c>
      <c r="AK161" s="22" t="e">
        <f>('Ratios Calculated fix'!AK161-'Ratios Calculated fix'!AK$428)/('Ratios Calculated fix'!AK$429-'Ratios Calculated fix'!AK$428)</f>
        <v>#DIV/0!</v>
      </c>
      <c r="AL161" s="22" t="e">
        <f>('Ratios Calculated fix'!AL161-'Ratios Calculated fix'!AL$428)/('Ratios Calculated fix'!AL$429-'Ratios Calculated fix'!AL$428)</f>
        <v>#DIV/0!</v>
      </c>
      <c r="AM161" s="22">
        <f>('Ratios Calculated fix'!AM161-'Ratios Calculated fix'!AM$428)/('Ratios Calculated fix'!AM$429-'Ratios Calculated fix'!AM$428)</f>
        <v>0.71308028949805635</v>
      </c>
      <c r="AN161" s="22">
        <f>('Ratios Calculated fix'!AN161-'Ratios Calculated fix'!AN$428)/('Ratios Calculated fix'!AN$429-'Ratios Calculated fix'!AN$428)</f>
        <v>0.80456360205543642</v>
      </c>
      <c r="AO161" s="22">
        <f>('Ratios Calculated fix'!AO161-'Ratios Calculated fix'!AO$428)/('Ratios Calculated fix'!AO$429-'Ratios Calculated fix'!AO$428)</f>
        <v>3.3526647871110947E-2</v>
      </c>
      <c r="AP161" s="22">
        <f>('Ratios Calculated fix'!AP161-'Ratios Calculated fix'!AP$428)/('Ratios Calculated fix'!AP$429-'Ratios Calculated fix'!AP$428)</f>
        <v>0.3701366367553458</v>
      </c>
      <c r="AQ161" s="22">
        <f>('Ratios Calculated fix'!AQ161-'Ratios Calculated fix'!AQ$428)/('Ratios Calculated fix'!AQ$429-'Ratios Calculated fix'!AQ$428)</f>
        <v>0.65624617688180686</v>
      </c>
      <c r="AR161" s="22">
        <f>('Ratios Calculated fix'!AR161-'Ratios Calculated fix'!AR$428)/('Ratios Calculated fix'!AR$429-'Ratios Calculated fix'!AR$428)</f>
        <v>0.66926304400202885</v>
      </c>
      <c r="AS161" s="22">
        <f>('Ratios Calculated fix'!AS161-'Ratios Calculated fix'!AS$428)/('Ratios Calculated fix'!AS$429-'Ratios Calculated fix'!AS$428)</f>
        <v>0.33984043100338457</v>
      </c>
      <c r="AT161" s="22">
        <f>('Ratios Calculated fix'!AT161-'Ratios Calculated fix'!AT$428)/('Ratios Calculated fix'!AT$429-'Ratios Calculated fix'!AT$428)</f>
        <v>0.41239018254093623</v>
      </c>
      <c r="AU161" s="22">
        <f>('Ratios Calculated fix'!AU161-'Ratios Calculated fix'!AU$428)/('Ratios Calculated fix'!AU$429-'Ratios Calculated fix'!AU$428)</f>
        <v>0.26657775324809646</v>
      </c>
      <c r="AV161" s="22" t="e">
        <f>('Ratios Calculated fix'!AV161-'Ratios Calculated fix'!AV$428)/('Ratios Calculated fix'!AV$429-'Ratios Calculated fix'!AV$428)</f>
        <v>#DIV/0!</v>
      </c>
      <c r="AW161" s="22" t="e">
        <f>('Ratios Calculated fix'!AW161-'Ratios Calculated fix'!AW$428)/('Ratios Calculated fix'!AW$429-'Ratios Calculated fix'!AW$428)</f>
        <v>#DIV/0!</v>
      </c>
      <c r="AX161" s="22" t="e">
        <f>('Ratios Calculated fix'!AX161-'Ratios Calculated fix'!AX$428)/('Ratios Calculated fix'!AX$429-'Ratios Calculated fix'!AX$428)</f>
        <v>#DIV/0!</v>
      </c>
      <c r="AY161" s="22">
        <f>('Ratios Calculated fix'!AY161-'Ratios Calculated fix'!AY$428)/('Ratios Calculated fix'!AY$429-'Ratios Calculated fix'!AY$428)</f>
        <v>0.74675138692444465</v>
      </c>
      <c r="AZ161" s="22">
        <f>('Ratios Calculated fix'!AZ161-'Ratios Calculated fix'!AZ$428)/('Ratios Calculated fix'!AZ$429-'Ratios Calculated fix'!AZ$428)</f>
        <v>0.76955149044619786</v>
      </c>
      <c r="BA161" s="22">
        <f>('Ratios Calculated fix'!BA161-'Ratios Calculated fix'!BA$428)/('Ratios Calculated fix'!BA$429-'Ratios Calculated fix'!BA$428)</f>
        <v>0.22210863479351872</v>
      </c>
      <c r="BB161" s="22" t="e">
        <f>('Ratios Calculated fix'!BB161-'Ratios Calculated fix'!BB$428)/('Ratios Calculated fix'!BB$429-'Ratios Calculated fix'!BB$428)</f>
        <v>#DIV/0!</v>
      </c>
      <c r="BC161" s="22">
        <f>('Ratios Calculated fix'!BC161-'Ratios Calculated fix'!BC$428)/('Ratios Calculated fix'!BC$429-'Ratios Calculated fix'!BC$428)</f>
        <v>0.21015820469482949</v>
      </c>
    </row>
    <row r="162" spans="1:55" x14ac:dyDescent="0.2">
      <c r="A162" s="3" t="s">
        <v>520</v>
      </c>
      <c r="B162" s="3" t="s">
        <v>521</v>
      </c>
      <c r="C162" s="3" t="s">
        <v>59</v>
      </c>
      <c r="D162" s="3">
        <v>378149</v>
      </c>
      <c r="E162" s="3" t="s">
        <v>16</v>
      </c>
      <c r="F162" s="3">
        <v>2019</v>
      </c>
      <c r="G162" s="3" t="s">
        <v>17</v>
      </c>
      <c r="H162" s="4">
        <v>43830</v>
      </c>
      <c r="I162" s="4">
        <v>43889</v>
      </c>
      <c r="J162" s="4">
        <v>43889</v>
      </c>
      <c r="K162" s="5">
        <v>129669000</v>
      </c>
      <c r="L162" s="5">
        <v>130925000</v>
      </c>
      <c r="M162" s="3" t="s">
        <v>522</v>
      </c>
      <c r="N162" s="21">
        <f>('Ratios Calculated fix'!N162-'Ratios Calculated fix'!N$428)/('Ratios Calculated fix'!N$429-'Ratios Calculated fix'!N$428)</f>
        <v>5.4435005601399737E-2</v>
      </c>
      <c r="O162" s="22">
        <f>('Ratios Calculated fix'!O162-'Ratios Calculated fix'!O$428)/('Ratios Calculated fix'!O$429-'Ratios Calculated fix'!O$428)</f>
        <v>4.0780183754235082E-2</v>
      </c>
      <c r="P162" s="22">
        <f>('Ratios Calculated fix'!P162-'Ratios Calculated fix'!P$428)/('Ratios Calculated fix'!P$429-'Ratios Calculated fix'!P$428)</f>
        <v>1.2854310584755696E-2</v>
      </c>
      <c r="Q162" s="22">
        <f>('Ratios Calculated fix'!Q162-'Ratios Calculated fix'!Q$428)/('Ratios Calculated fix'!Q$429-'Ratios Calculated fix'!Q$428)</f>
        <v>0.87240703617606685</v>
      </c>
      <c r="R162" s="22">
        <f>('Ratios Calculated fix'!R162-'Ratios Calculated fix'!R$428)/('Ratios Calculated fix'!R$429-'Ratios Calculated fix'!R$428)</f>
        <v>0.11087842210533908</v>
      </c>
      <c r="S162" s="22">
        <f>('Ratios Calculated fix'!S162-'Ratios Calculated fix'!S$428)/('Ratios Calculated fix'!S$429-'Ratios Calculated fix'!S$428)</f>
        <v>4.3393644328879648E-2</v>
      </c>
      <c r="T162" s="22">
        <f>('Ratios Calculated fix'!T162-'Ratios Calculated fix'!T$428)/('Ratios Calculated fix'!T$429-'Ratios Calculated fix'!T$428)</f>
        <v>0.10423037675061081</v>
      </c>
      <c r="U162" s="22">
        <f>('Ratios Calculated fix'!U162-'Ratios Calculated fix'!U$428)/('Ratios Calculated fix'!U$429-'Ratios Calculated fix'!U$428)</f>
        <v>0.81223728994459388</v>
      </c>
      <c r="V162" s="22">
        <f>('Ratios Calculated fix'!V162-'Ratios Calculated fix'!V$428)/('Ratios Calculated fix'!V$429-'Ratios Calculated fix'!V$428)</f>
        <v>0.71093205185219022</v>
      </c>
      <c r="W162" s="22">
        <f>('Ratios Calculated fix'!W162-'Ratios Calculated fix'!W$428)/('Ratios Calculated fix'!W$429-'Ratios Calculated fix'!W$428)</f>
        <v>0.82478181802584905</v>
      </c>
      <c r="X162" s="22">
        <f>('Ratios Calculated fix'!X162-'Ratios Calculated fix'!X$428)/('Ratios Calculated fix'!X$429-'Ratios Calculated fix'!X$428)</f>
        <v>0.35532862122939279</v>
      </c>
      <c r="Y162" s="22">
        <f>('Ratios Calculated fix'!Y162-'Ratios Calculated fix'!Y$428)/('Ratios Calculated fix'!Y$429-'Ratios Calculated fix'!Y$428)</f>
        <v>0.46092740695581497</v>
      </c>
      <c r="Z162" s="22">
        <f>('Ratios Calculated fix'!Z162-'Ratios Calculated fix'!Z$428)/('Ratios Calculated fix'!Z$429-'Ratios Calculated fix'!Z$428)</f>
        <v>0.64467137877060732</v>
      </c>
      <c r="AA162" s="22">
        <f>('Ratios Calculated fix'!AA162-'Ratios Calculated fix'!AA$428)/('Ratios Calculated fix'!AA$429-'Ratios Calculated fix'!AA$428)</f>
        <v>0.23845008812805288</v>
      </c>
      <c r="AB162" s="22">
        <f>('Ratios Calculated fix'!AB162-'Ratios Calculated fix'!AB$428)/('Ratios Calculated fix'!AB$429-'Ratios Calculated fix'!AB$428)</f>
        <v>0.8145170340236767</v>
      </c>
      <c r="AC162" s="22">
        <f>('Ratios Calculated fix'!AC162-'Ratios Calculated fix'!AC$428)/('Ratios Calculated fix'!AC$429-'Ratios Calculated fix'!AC$428)</f>
        <v>0.43585246760710439</v>
      </c>
      <c r="AD162" s="22">
        <f>('Ratios Calculated fix'!AD162-'Ratios Calculated fix'!AD$428)/('Ratios Calculated fix'!AD$429-'Ratios Calculated fix'!AD$428)</f>
        <v>0.30319127945708274</v>
      </c>
      <c r="AE162" s="22">
        <f>('Ratios Calculated fix'!AE162-'Ratios Calculated fix'!AE$428)/('Ratios Calculated fix'!AE$429-'Ratios Calculated fix'!AE$428)</f>
        <v>0.40263548232786006</v>
      </c>
      <c r="AF162" s="22">
        <f>('Ratios Calculated fix'!AF162-'Ratios Calculated fix'!AF$428)/('Ratios Calculated fix'!AF$429-'Ratios Calculated fix'!AF$428)</f>
        <v>0.35321230794540409</v>
      </c>
      <c r="AG162" s="22" t="e">
        <f>('Ratios Calculated fix'!AG162-'Ratios Calculated fix'!AG$428)/('Ratios Calculated fix'!AG$429-'Ratios Calculated fix'!AG$428)</f>
        <v>#DIV/0!</v>
      </c>
      <c r="AH162" s="22" t="e">
        <f>('Ratios Calculated fix'!AH162-'Ratios Calculated fix'!AH$428)/('Ratios Calculated fix'!AH$429-'Ratios Calculated fix'!AH$428)</f>
        <v>#DIV/0!</v>
      </c>
      <c r="AI162" s="22">
        <f>('Ratios Calculated fix'!AI162-'Ratios Calculated fix'!AI$428)/('Ratios Calculated fix'!AI$429-'Ratios Calculated fix'!AI$428)</f>
        <v>0.54621382702486632</v>
      </c>
      <c r="AJ162" s="22">
        <f>('Ratios Calculated fix'!AJ162-'Ratios Calculated fix'!AJ$428)/('Ratios Calculated fix'!AJ$429-'Ratios Calculated fix'!AJ$428)</f>
        <v>0.10479436982635477</v>
      </c>
      <c r="AK162" s="22" t="e">
        <f>('Ratios Calculated fix'!AK162-'Ratios Calculated fix'!AK$428)/('Ratios Calculated fix'!AK$429-'Ratios Calculated fix'!AK$428)</f>
        <v>#DIV/0!</v>
      </c>
      <c r="AL162" s="22" t="e">
        <f>('Ratios Calculated fix'!AL162-'Ratios Calculated fix'!AL$428)/('Ratios Calculated fix'!AL$429-'Ratios Calculated fix'!AL$428)</f>
        <v>#DIV/0!</v>
      </c>
      <c r="AM162" s="22">
        <f>('Ratios Calculated fix'!AM162-'Ratios Calculated fix'!AM$428)/('Ratios Calculated fix'!AM$429-'Ratios Calculated fix'!AM$428)</f>
        <v>0.71163553375688993</v>
      </c>
      <c r="AN162" s="22">
        <f>('Ratios Calculated fix'!AN162-'Ratios Calculated fix'!AN$428)/('Ratios Calculated fix'!AN$429-'Ratios Calculated fix'!AN$428)</f>
        <v>0.8068123135321289</v>
      </c>
      <c r="AO162" s="22">
        <f>('Ratios Calculated fix'!AO162-'Ratios Calculated fix'!AO$428)/('Ratios Calculated fix'!AO$429-'Ratios Calculated fix'!AO$428)</f>
        <v>8.8984785924600587E-2</v>
      </c>
      <c r="AP162" s="22">
        <f>('Ratios Calculated fix'!AP162-'Ratios Calculated fix'!AP$428)/('Ratios Calculated fix'!AP$429-'Ratios Calculated fix'!AP$428)</f>
        <v>0.36161689391613649</v>
      </c>
      <c r="AQ162" s="22">
        <f>('Ratios Calculated fix'!AQ162-'Ratios Calculated fix'!AQ$428)/('Ratios Calculated fix'!AQ$429-'Ratios Calculated fix'!AQ$428)</f>
        <v>0.62601446460861665</v>
      </c>
      <c r="AR162" s="22">
        <f>('Ratios Calculated fix'!AR162-'Ratios Calculated fix'!AR$428)/('Ratios Calculated fix'!AR$429-'Ratios Calculated fix'!AR$428)</f>
        <v>0.29269197234663996</v>
      </c>
      <c r="AS162" s="22">
        <f>('Ratios Calculated fix'!AS162-'Ratios Calculated fix'!AS$428)/('Ratios Calculated fix'!AS$429-'Ratios Calculated fix'!AS$428)</f>
        <v>0.36917507270848376</v>
      </c>
      <c r="AT162" s="22">
        <f>('Ratios Calculated fix'!AT162-'Ratios Calculated fix'!AT$428)/('Ratios Calculated fix'!AT$429-'Ratios Calculated fix'!AT$428)</f>
        <v>0.33148686045837217</v>
      </c>
      <c r="AU162" s="22">
        <f>('Ratios Calculated fix'!AU162-'Ratios Calculated fix'!AU$428)/('Ratios Calculated fix'!AU$429-'Ratios Calculated fix'!AU$428)</f>
        <v>0.26261756808743236</v>
      </c>
      <c r="AV162" s="22" t="e">
        <f>('Ratios Calculated fix'!AV162-'Ratios Calculated fix'!AV$428)/('Ratios Calculated fix'!AV$429-'Ratios Calculated fix'!AV$428)</f>
        <v>#DIV/0!</v>
      </c>
      <c r="AW162" s="22" t="e">
        <f>('Ratios Calculated fix'!AW162-'Ratios Calculated fix'!AW$428)/('Ratios Calculated fix'!AW$429-'Ratios Calculated fix'!AW$428)</f>
        <v>#DIV/0!</v>
      </c>
      <c r="AX162" s="22" t="e">
        <f>('Ratios Calculated fix'!AX162-'Ratios Calculated fix'!AX$428)/('Ratios Calculated fix'!AX$429-'Ratios Calculated fix'!AX$428)</f>
        <v>#DIV/0!</v>
      </c>
      <c r="AY162" s="22">
        <f>('Ratios Calculated fix'!AY162-'Ratios Calculated fix'!AY$428)/('Ratios Calculated fix'!AY$429-'Ratios Calculated fix'!AY$428)</f>
        <v>0.74720553424594782</v>
      </c>
      <c r="AZ162" s="22">
        <f>('Ratios Calculated fix'!AZ162-'Ratios Calculated fix'!AZ$428)/('Ratios Calculated fix'!AZ$429-'Ratios Calculated fix'!AZ$428)</f>
        <v>0.77063633005867904</v>
      </c>
      <c r="BA162" s="22">
        <f>('Ratios Calculated fix'!BA162-'Ratios Calculated fix'!BA$428)/('Ratios Calculated fix'!BA$429-'Ratios Calculated fix'!BA$428)</f>
        <v>0.22200394374429452</v>
      </c>
      <c r="BB162" s="22" t="e">
        <f>('Ratios Calculated fix'!BB162-'Ratios Calculated fix'!BB$428)/('Ratios Calculated fix'!BB$429-'Ratios Calculated fix'!BB$428)</f>
        <v>#DIV/0!</v>
      </c>
      <c r="BC162" s="22">
        <f>('Ratios Calculated fix'!BC162-'Ratios Calculated fix'!BC$428)/('Ratios Calculated fix'!BC$429-'Ratios Calculated fix'!BC$428)</f>
        <v>0.19158729323921339</v>
      </c>
    </row>
    <row r="163" spans="1:55" x14ac:dyDescent="0.2">
      <c r="A163" s="3" t="s">
        <v>535</v>
      </c>
      <c r="B163" s="3" t="s">
        <v>536</v>
      </c>
      <c r="C163" s="3" t="s">
        <v>38</v>
      </c>
      <c r="D163" s="3">
        <v>885908</v>
      </c>
      <c r="E163" s="3" t="s">
        <v>16</v>
      </c>
      <c r="F163" s="3">
        <v>2020</v>
      </c>
      <c r="G163" s="3" t="s">
        <v>17</v>
      </c>
      <c r="H163" s="4">
        <v>44012</v>
      </c>
      <c r="I163" s="4">
        <v>44053</v>
      </c>
      <c r="J163" s="4">
        <v>44053</v>
      </c>
      <c r="K163" s="5">
        <v>608000000</v>
      </c>
      <c r="L163" s="5">
        <v>608000000</v>
      </c>
      <c r="M163" s="3" t="s">
        <v>537</v>
      </c>
      <c r="N163" s="21">
        <f>('Ratios Calculated fix'!N163-'Ratios Calculated fix'!N$428)/('Ratios Calculated fix'!N$429-'Ratios Calculated fix'!N$428)</f>
        <v>0.14336698912402729</v>
      </c>
      <c r="O163" s="22">
        <f>('Ratios Calculated fix'!O163-'Ratios Calculated fix'!O$428)/('Ratios Calculated fix'!O$429-'Ratios Calculated fix'!O$428)</f>
        <v>0.12694192349757571</v>
      </c>
      <c r="P163" s="22">
        <f>('Ratios Calculated fix'!P163-'Ratios Calculated fix'!P$428)/('Ratios Calculated fix'!P$429-'Ratios Calculated fix'!P$428)</f>
        <v>0.2516372793414261</v>
      </c>
      <c r="Q163" s="22">
        <f>('Ratios Calculated fix'!Q163-'Ratios Calculated fix'!Q$428)/('Ratios Calculated fix'!Q$429-'Ratios Calculated fix'!Q$428)</f>
        <v>0.86939911695238448</v>
      </c>
      <c r="R163" s="22">
        <f>('Ratios Calculated fix'!R163-'Ratios Calculated fix'!R$428)/('Ratios Calculated fix'!R$429-'Ratios Calculated fix'!R$428)</f>
        <v>0.12271978029946011</v>
      </c>
      <c r="S163" s="22">
        <f>('Ratios Calculated fix'!S163-'Ratios Calculated fix'!S$428)/('Ratios Calculated fix'!S$429-'Ratios Calculated fix'!S$428)</f>
        <v>0</v>
      </c>
      <c r="T163" s="22">
        <f>('Ratios Calculated fix'!T163-'Ratios Calculated fix'!T$428)/('Ratios Calculated fix'!T$429-'Ratios Calculated fix'!T$428)</f>
        <v>0.12402786927057811</v>
      </c>
      <c r="U163" s="22">
        <f>('Ratios Calculated fix'!U163-'Ratios Calculated fix'!U$428)/('Ratios Calculated fix'!U$429-'Ratios Calculated fix'!U$428)</f>
        <v>0.81024164476984062</v>
      </c>
      <c r="V163" s="22">
        <f>('Ratios Calculated fix'!V163-'Ratios Calculated fix'!V$428)/('Ratios Calculated fix'!V$429-'Ratios Calculated fix'!V$428)</f>
        <v>0.70833495319453676</v>
      </c>
      <c r="W163" s="22">
        <f>('Ratios Calculated fix'!W163-'Ratios Calculated fix'!W$428)/('Ratios Calculated fix'!W$429-'Ratios Calculated fix'!W$428)</f>
        <v>0.82288653928021016</v>
      </c>
      <c r="X163" s="22">
        <f>('Ratios Calculated fix'!X163-'Ratios Calculated fix'!X$428)/('Ratios Calculated fix'!X$429-'Ratios Calculated fix'!X$428)</f>
        <v>0.29579460627042803</v>
      </c>
      <c r="Y163" s="22">
        <f>('Ratios Calculated fix'!Y163-'Ratios Calculated fix'!Y$428)/('Ratios Calculated fix'!Y$429-'Ratios Calculated fix'!Y$428)</f>
        <v>0.4974620865914483</v>
      </c>
      <c r="Z163" s="22">
        <f>('Ratios Calculated fix'!Z163-'Ratios Calculated fix'!Z$428)/('Ratios Calculated fix'!Z$429-'Ratios Calculated fix'!Z$428)</f>
        <v>0.70420539372957203</v>
      </c>
      <c r="AA163" s="22">
        <f>('Ratios Calculated fix'!AA163-'Ratios Calculated fix'!AA$428)/('Ratios Calculated fix'!AA$429-'Ratios Calculated fix'!AA$428)</f>
        <v>0.25143345183577576</v>
      </c>
      <c r="AB163" s="22">
        <f>('Ratios Calculated fix'!AB163-'Ratios Calculated fix'!AB$428)/('Ratios Calculated fix'!AB$429-'Ratios Calculated fix'!AB$428)</f>
        <v>0.87997162940295492</v>
      </c>
      <c r="AC163" s="22">
        <f>('Ratios Calculated fix'!AC163-'Ratios Calculated fix'!AC$428)/('Ratios Calculated fix'!AC$429-'Ratios Calculated fix'!AC$428)</f>
        <v>1</v>
      </c>
      <c r="AD163" s="22">
        <f>('Ratios Calculated fix'!AD163-'Ratios Calculated fix'!AD$428)/('Ratios Calculated fix'!AD$429-'Ratios Calculated fix'!AD$428)</f>
        <v>0.31377133966722826</v>
      </c>
      <c r="AE163" s="22">
        <f>('Ratios Calculated fix'!AE163-'Ratios Calculated fix'!AE$428)/('Ratios Calculated fix'!AE$429-'Ratios Calculated fix'!AE$428)</f>
        <v>0.39030384746326885</v>
      </c>
      <c r="AF163" s="22">
        <f>('Ratios Calculated fix'!AF163-'Ratios Calculated fix'!AF$428)/('Ratios Calculated fix'!AF$429-'Ratios Calculated fix'!AF$428)</f>
        <v>0.3436079061908508</v>
      </c>
      <c r="AG163" s="22" t="e">
        <f>('Ratios Calculated fix'!AG163-'Ratios Calculated fix'!AG$428)/('Ratios Calculated fix'!AG$429-'Ratios Calculated fix'!AG$428)</f>
        <v>#DIV/0!</v>
      </c>
      <c r="AH163" s="22" t="e">
        <f>('Ratios Calculated fix'!AH163-'Ratios Calculated fix'!AH$428)/('Ratios Calculated fix'!AH$429-'Ratios Calculated fix'!AH$428)</f>
        <v>#DIV/0!</v>
      </c>
      <c r="AI163" s="22">
        <f>('Ratios Calculated fix'!AI163-'Ratios Calculated fix'!AI$428)/('Ratios Calculated fix'!AI$429-'Ratios Calculated fix'!AI$428)</f>
        <v>0.55585657246613729</v>
      </c>
      <c r="AJ163" s="22">
        <f>('Ratios Calculated fix'!AJ163-'Ratios Calculated fix'!AJ$428)/('Ratios Calculated fix'!AJ$429-'Ratios Calculated fix'!AJ$428)</f>
        <v>0.28577376598420112</v>
      </c>
      <c r="AK163" s="22" t="e">
        <f>('Ratios Calculated fix'!AK163-'Ratios Calculated fix'!AK$428)/('Ratios Calculated fix'!AK$429-'Ratios Calculated fix'!AK$428)</f>
        <v>#DIV/0!</v>
      </c>
      <c r="AL163" s="22" t="e">
        <f>('Ratios Calculated fix'!AL163-'Ratios Calculated fix'!AL$428)/('Ratios Calculated fix'!AL$429-'Ratios Calculated fix'!AL$428)</f>
        <v>#DIV/0!</v>
      </c>
      <c r="AM163" s="22">
        <f>('Ratios Calculated fix'!AM163-'Ratios Calculated fix'!AM$428)/('Ratios Calculated fix'!AM$429-'Ratios Calculated fix'!AM$428)</f>
        <v>0.709249091824532</v>
      </c>
      <c r="AN163" s="22">
        <f>('Ratios Calculated fix'!AN163-'Ratios Calculated fix'!AN$428)/('Ratios Calculated fix'!AN$429-'Ratios Calculated fix'!AN$428)</f>
        <v>0.80553157453868951</v>
      </c>
      <c r="AO163" s="22">
        <f>('Ratios Calculated fix'!AO163-'Ratios Calculated fix'!AO$428)/('Ratios Calculated fix'!AO$429-'Ratios Calculated fix'!AO$428)</f>
        <v>0.11082842198623091</v>
      </c>
      <c r="AP163" s="22">
        <f>('Ratios Calculated fix'!AP163-'Ratios Calculated fix'!AP$428)/('Ratios Calculated fix'!AP$429-'Ratios Calculated fix'!AP$428)</f>
        <v>0.36086162383334913</v>
      </c>
      <c r="AQ163" s="22">
        <f>('Ratios Calculated fix'!AQ163-'Ratios Calculated fix'!AQ$428)/('Ratios Calculated fix'!AQ$429-'Ratios Calculated fix'!AQ$428)</f>
        <v>0.62304938374689511</v>
      </c>
      <c r="AR163" s="22">
        <f>('Ratios Calculated fix'!AR163-'Ratios Calculated fix'!AR$428)/('Ratios Calculated fix'!AR$429-'Ratios Calculated fix'!AR$428)</f>
        <v>0.38580580817056104</v>
      </c>
      <c r="AS163" s="22">
        <f>('Ratios Calculated fix'!AS163-'Ratios Calculated fix'!AS$428)/('Ratios Calculated fix'!AS$429-'Ratios Calculated fix'!AS$428)</f>
        <v>0.38180309695729542</v>
      </c>
      <c r="AT163" s="22">
        <f>('Ratios Calculated fix'!AT163-'Ratios Calculated fix'!AT$428)/('Ratios Calculated fix'!AT$429-'Ratios Calculated fix'!AT$428)</f>
        <v>0.43851686206758972</v>
      </c>
      <c r="AU163" s="22">
        <f>('Ratios Calculated fix'!AU163-'Ratios Calculated fix'!AU$428)/('Ratios Calculated fix'!AU$429-'Ratios Calculated fix'!AU$428)</f>
        <v>0.3305394115311811</v>
      </c>
      <c r="AV163" s="22" t="e">
        <f>('Ratios Calculated fix'!AV163-'Ratios Calculated fix'!AV$428)/('Ratios Calculated fix'!AV$429-'Ratios Calculated fix'!AV$428)</f>
        <v>#DIV/0!</v>
      </c>
      <c r="AW163" s="22" t="e">
        <f>('Ratios Calculated fix'!AW163-'Ratios Calculated fix'!AW$428)/('Ratios Calculated fix'!AW$429-'Ratios Calculated fix'!AW$428)</f>
        <v>#DIV/0!</v>
      </c>
      <c r="AX163" s="22" t="e">
        <f>('Ratios Calculated fix'!AX163-'Ratios Calculated fix'!AX$428)/('Ratios Calculated fix'!AX$429-'Ratios Calculated fix'!AX$428)</f>
        <v>#DIV/0!</v>
      </c>
      <c r="AY163" s="22">
        <f>('Ratios Calculated fix'!AY163-'Ratios Calculated fix'!AY$428)/('Ratios Calculated fix'!AY$429-'Ratios Calculated fix'!AY$428)</f>
        <v>0.74680268925180193</v>
      </c>
      <c r="AZ163" s="22">
        <f>('Ratios Calculated fix'!AZ163-'Ratios Calculated fix'!AZ$428)/('Ratios Calculated fix'!AZ$429-'Ratios Calculated fix'!AZ$428)</f>
        <v>0.76868012795382745</v>
      </c>
      <c r="BA163" s="22">
        <f>('Ratios Calculated fix'!BA163-'Ratios Calculated fix'!BA$428)/('Ratios Calculated fix'!BA$429-'Ratios Calculated fix'!BA$428)</f>
        <v>0.22282320293458308</v>
      </c>
      <c r="BB163" s="22" t="e">
        <f>('Ratios Calculated fix'!BB163-'Ratios Calculated fix'!BB$428)/('Ratios Calculated fix'!BB$429-'Ratios Calculated fix'!BB$428)</f>
        <v>#DIV/0!</v>
      </c>
      <c r="BC163" s="22">
        <f>('Ratios Calculated fix'!BC163-'Ratios Calculated fix'!BC$428)/('Ratios Calculated fix'!BC$429-'Ratios Calculated fix'!BC$428)</f>
        <v>0.1807978704756196</v>
      </c>
    </row>
    <row r="164" spans="1:55" x14ac:dyDescent="0.2">
      <c r="A164" s="3" t="s">
        <v>499</v>
      </c>
      <c r="B164" s="3" t="s">
        <v>500</v>
      </c>
      <c r="C164" s="3" t="s">
        <v>72</v>
      </c>
      <c r="D164" s="3">
        <v>378144</v>
      </c>
      <c r="E164" s="3" t="s">
        <v>16</v>
      </c>
      <c r="F164" s="3">
        <v>2019</v>
      </c>
      <c r="G164" s="3" t="s">
        <v>17</v>
      </c>
      <c r="H164" s="4">
        <v>43830</v>
      </c>
      <c r="I164" s="4">
        <v>43871</v>
      </c>
      <c r="J164" s="4">
        <v>43871</v>
      </c>
      <c r="K164" s="5">
        <v>75319000</v>
      </c>
      <c r="L164" s="5">
        <v>75319000</v>
      </c>
      <c r="M164" s="3" t="s">
        <v>501</v>
      </c>
      <c r="N164" s="21">
        <f>('Ratios Calculated fix'!N164-'Ratios Calculated fix'!N$428)/('Ratios Calculated fix'!N$429-'Ratios Calculated fix'!N$428)</f>
        <v>2.4967817104357901E-3</v>
      </c>
      <c r="O164" s="22">
        <f>('Ratios Calculated fix'!O164-'Ratios Calculated fix'!O$428)/('Ratios Calculated fix'!O$429-'Ratios Calculated fix'!O$428)</f>
        <v>2.4967817104357901E-3</v>
      </c>
      <c r="P164" s="22">
        <f>('Ratios Calculated fix'!P164-'Ratios Calculated fix'!P$428)/('Ratios Calculated fix'!P$429-'Ratios Calculated fix'!P$428)</f>
        <v>3.562217688149895E-3</v>
      </c>
      <c r="Q164" s="22">
        <f>('Ratios Calculated fix'!Q164-'Ratios Calculated fix'!Q$428)/('Ratios Calculated fix'!Q$429-'Ratios Calculated fix'!Q$428)</f>
        <v>0.87001172012032291</v>
      </c>
      <c r="R164" s="22">
        <f>('Ratios Calculated fix'!R164-'Ratios Calculated fix'!R$428)/('Ratios Calculated fix'!R$429-'Ratios Calculated fix'!R$428)</f>
        <v>0.16574699052882572</v>
      </c>
      <c r="S164" s="22">
        <f>('Ratios Calculated fix'!S164-'Ratios Calculated fix'!S$428)/('Ratios Calculated fix'!S$429-'Ratios Calculated fix'!S$428)</f>
        <v>0.9283664063029673</v>
      </c>
      <c r="T164" s="22">
        <f>('Ratios Calculated fix'!T164-'Ratios Calculated fix'!T$428)/('Ratios Calculated fix'!T$429-'Ratios Calculated fix'!T$428)</f>
        <v>0</v>
      </c>
      <c r="U164" s="22">
        <f>('Ratios Calculated fix'!U164-'Ratios Calculated fix'!U$428)/('Ratios Calculated fix'!U$429-'Ratios Calculated fix'!U$428)</f>
        <v>0.81198484349088662</v>
      </c>
      <c r="V164" s="22">
        <f>('Ratios Calculated fix'!V164-'Ratios Calculated fix'!V$428)/('Ratios Calculated fix'!V$429-'Ratios Calculated fix'!V$428)</f>
        <v>0.74362156028616444</v>
      </c>
      <c r="W164" s="22">
        <f>('Ratios Calculated fix'!W164-'Ratios Calculated fix'!W$428)/('Ratios Calculated fix'!W$429-'Ratios Calculated fix'!W$428)</f>
        <v>0.81944824653588433</v>
      </c>
      <c r="X164" s="22">
        <f>('Ratios Calculated fix'!X164-'Ratios Calculated fix'!X$428)/('Ratios Calculated fix'!X$429-'Ratios Calculated fix'!X$428)</f>
        <v>3.2667608637305265E-2</v>
      </c>
      <c r="Y164" s="22">
        <f>('Ratios Calculated fix'!Y164-'Ratios Calculated fix'!Y$428)/('Ratios Calculated fix'!Y$429-'Ratios Calculated fix'!Y$428)</f>
        <v>0.45570730936471776</v>
      </c>
      <c r="Z164" s="22">
        <f>('Ratios Calculated fix'!Z164-'Ratios Calculated fix'!Z$428)/('Ratios Calculated fix'!Z$429-'Ratios Calculated fix'!Z$428)</f>
        <v>0.96733239136269478</v>
      </c>
      <c r="AA164" s="22">
        <f>('Ratios Calculated fix'!AA164-'Ratios Calculated fix'!AA$428)/('Ratios Calculated fix'!AA$429-'Ratios Calculated fix'!AA$428)</f>
        <v>0</v>
      </c>
      <c r="AB164" s="22">
        <f>('Ratios Calculated fix'!AB164-'Ratios Calculated fix'!AB$428)/('Ratios Calculated fix'!AB$429-'Ratios Calculated fix'!AB$428)</f>
        <v>0.85898101989880404</v>
      </c>
      <c r="AC164" s="22">
        <f>('Ratios Calculated fix'!AC164-'Ratios Calculated fix'!AC$428)/('Ratios Calculated fix'!AC$429-'Ratios Calculated fix'!AC$428)</f>
        <v>0.79336834957517199</v>
      </c>
      <c r="AD164" s="22">
        <f>('Ratios Calculated fix'!AD164-'Ratios Calculated fix'!AD$428)/('Ratios Calculated fix'!AD$429-'Ratios Calculated fix'!AD$428)</f>
        <v>0.73353296885736841</v>
      </c>
      <c r="AE164" s="22">
        <f>('Ratios Calculated fix'!AE164-'Ratios Calculated fix'!AE$428)/('Ratios Calculated fix'!AE$429-'Ratios Calculated fix'!AE$428)</f>
        <v>0.59476593095605401</v>
      </c>
      <c r="AF164" s="22">
        <f>('Ratios Calculated fix'!AF164-'Ratios Calculated fix'!AF$428)/('Ratios Calculated fix'!AF$429-'Ratios Calculated fix'!AF$428)</f>
        <v>0.46745349639591227</v>
      </c>
      <c r="AG164" s="22" t="e">
        <f>('Ratios Calculated fix'!AG164-'Ratios Calculated fix'!AG$428)/('Ratios Calculated fix'!AG$429-'Ratios Calculated fix'!AG$428)</f>
        <v>#DIV/0!</v>
      </c>
      <c r="AH164" s="22" t="e">
        <f>('Ratios Calculated fix'!AH164-'Ratios Calculated fix'!AH$428)/('Ratios Calculated fix'!AH$429-'Ratios Calculated fix'!AH$428)</f>
        <v>#DIV/0!</v>
      </c>
      <c r="AI164" s="22">
        <f>('Ratios Calculated fix'!AI164-'Ratios Calculated fix'!AI$428)/('Ratios Calculated fix'!AI$429-'Ratios Calculated fix'!AI$428)</f>
        <v>0.54702097928816074</v>
      </c>
      <c r="AJ164" s="22">
        <f>('Ratios Calculated fix'!AJ164-'Ratios Calculated fix'!AJ$428)/('Ratios Calculated fix'!AJ$429-'Ratios Calculated fix'!AJ$428)</f>
        <v>9.3919886212647199E-2</v>
      </c>
      <c r="AK164" s="22" t="e">
        <f>('Ratios Calculated fix'!AK164-'Ratios Calculated fix'!AK$428)/('Ratios Calculated fix'!AK$429-'Ratios Calculated fix'!AK$428)</f>
        <v>#DIV/0!</v>
      </c>
      <c r="AL164" s="22" t="e">
        <f>('Ratios Calculated fix'!AL164-'Ratios Calculated fix'!AL$428)/('Ratios Calculated fix'!AL$429-'Ratios Calculated fix'!AL$428)</f>
        <v>#DIV/0!</v>
      </c>
      <c r="AM164" s="22">
        <f>('Ratios Calculated fix'!AM164-'Ratios Calculated fix'!AM$428)/('Ratios Calculated fix'!AM$429-'Ratios Calculated fix'!AM$428)</f>
        <v>0.71000536826469673</v>
      </c>
      <c r="AN164" s="22">
        <f>('Ratios Calculated fix'!AN164-'Ratios Calculated fix'!AN$428)/('Ratios Calculated fix'!AN$429-'Ratios Calculated fix'!AN$428)</f>
        <v>0.80378393973223372</v>
      </c>
      <c r="AO164" s="22">
        <f>('Ratios Calculated fix'!AO164-'Ratios Calculated fix'!AO$428)/('Ratios Calculated fix'!AO$429-'Ratios Calculated fix'!AO$428)</f>
        <v>1.6149981063242537E-2</v>
      </c>
      <c r="AP164" s="22">
        <f>('Ratios Calculated fix'!AP164-'Ratios Calculated fix'!AP$428)/('Ratios Calculated fix'!AP$429-'Ratios Calculated fix'!AP$428)</f>
        <v>0.35931114567391892</v>
      </c>
      <c r="AQ164" s="22">
        <f>('Ratios Calculated fix'!AQ164-'Ratios Calculated fix'!AQ$428)/('Ratios Calculated fix'!AQ$429-'Ratios Calculated fix'!AQ$428)</f>
        <v>0.62911878350745509</v>
      </c>
      <c r="AR164" s="22">
        <f>('Ratios Calculated fix'!AR164-'Ratios Calculated fix'!AR$428)/('Ratios Calculated fix'!AR$429-'Ratios Calculated fix'!AR$428)</f>
        <v>0.7324075603635799</v>
      </c>
      <c r="AS164" s="22">
        <f>('Ratios Calculated fix'!AS164-'Ratios Calculated fix'!AS$428)/('Ratios Calculated fix'!AS$429-'Ratios Calculated fix'!AS$428)</f>
        <v>0.3431341446555467</v>
      </c>
      <c r="AT164" s="22">
        <f>('Ratios Calculated fix'!AT164-'Ratios Calculated fix'!AT$428)/('Ratios Calculated fix'!AT$429-'Ratios Calculated fix'!AT$428)</f>
        <v>0.36169725193655522</v>
      </c>
      <c r="AU164" s="22">
        <f>('Ratios Calculated fix'!AU164-'Ratios Calculated fix'!AU$428)/('Ratios Calculated fix'!AU$429-'Ratios Calculated fix'!AU$428)</f>
        <v>0.25384172744840472</v>
      </c>
      <c r="AV164" s="22" t="e">
        <f>('Ratios Calculated fix'!AV164-'Ratios Calculated fix'!AV$428)/('Ratios Calculated fix'!AV$429-'Ratios Calculated fix'!AV$428)</f>
        <v>#DIV/0!</v>
      </c>
      <c r="AW164" s="22" t="e">
        <f>('Ratios Calculated fix'!AW164-'Ratios Calculated fix'!AW$428)/('Ratios Calculated fix'!AW$429-'Ratios Calculated fix'!AW$428)</f>
        <v>#DIV/0!</v>
      </c>
      <c r="AX164" s="22" t="e">
        <f>('Ratios Calculated fix'!AX164-'Ratios Calculated fix'!AX$428)/('Ratios Calculated fix'!AX$429-'Ratios Calculated fix'!AX$428)</f>
        <v>#DIV/0!</v>
      </c>
      <c r="AY164" s="22">
        <f>('Ratios Calculated fix'!AY164-'Ratios Calculated fix'!AY$428)/('Ratios Calculated fix'!AY$429-'Ratios Calculated fix'!AY$428)</f>
        <v>0.74941106983988914</v>
      </c>
      <c r="AZ164" s="22">
        <f>('Ratios Calculated fix'!AZ164-'Ratios Calculated fix'!AZ$428)/('Ratios Calculated fix'!AZ$429-'Ratios Calculated fix'!AZ$428)</f>
        <v>0.77336092249786792</v>
      </c>
      <c r="BA164" s="22">
        <f>('Ratios Calculated fix'!BA164-'Ratios Calculated fix'!BA$428)/('Ratios Calculated fix'!BA$429-'Ratios Calculated fix'!BA$428)</f>
        <v>0.22173033693435379</v>
      </c>
      <c r="BB164" s="22" t="e">
        <f>('Ratios Calculated fix'!BB164-'Ratios Calculated fix'!BB$428)/('Ratios Calculated fix'!BB$429-'Ratios Calculated fix'!BB$428)</f>
        <v>#DIV/0!</v>
      </c>
      <c r="BC164" s="22">
        <f>('Ratios Calculated fix'!BC164-'Ratios Calculated fix'!BC$428)/('Ratios Calculated fix'!BC$429-'Ratios Calculated fix'!BC$428)</f>
        <v>0.17034268456696935</v>
      </c>
    </row>
    <row r="165" spans="1:55" x14ac:dyDescent="0.2">
      <c r="A165" s="3" t="s">
        <v>1117</v>
      </c>
      <c r="B165" s="3" t="s">
        <v>1118</v>
      </c>
      <c r="C165" s="3" t="s">
        <v>138</v>
      </c>
      <c r="D165" s="3">
        <v>637893</v>
      </c>
      <c r="E165" s="3" t="s">
        <v>16</v>
      </c>
      <c r="F165" s="3">
        <v>2019</v>
      </c>
      <c r="G165" s="3" t="s">
        <v>17</v>
      </c>
      <c r="H165" s="4">
        <v>43830</v>
      </c>
      <c r="I165" s="4">
        <v>43893</v>
      </c>
      <c r="J165" s="4">
        <v>43893</v>
      </c>
      <c r="K165" s="5">
        <v>447500000</v>
      </c>
      <c r="L165" s="5">
        <v>440600000</v>
      </c>
      <c r="M165" s="3" t="s">
        <v>1119</v>
      </c>
      <c r="N165" s="21">
        <f>('Ratios Calculated fix'!N165-'Ratios Calculated fix'!N$428)/('Ratios Calculated fix'!N$429-'Ratios Calculated fix'!N$428)</f>
        <v>4.2602678607901338E-2</v>
      </c>
      <c r="O165" s="22">
        <f>('Ratios Calculated fix'!O165-'Ratios Calculated fix'!O$428)/('Ratios Calculated fix'!O$429-'Ratios Calculated fix'!O$428)</f>
        <v>3.6618465785457965E-2</v>
      </c>
      <c r="P165" s="22">
        <f>('Ratios Calculated fix'!P165-'Ratios Calculated fix'!P$428)/('Ratios Calculated fix'!P$429-'Ratios Calculated fix'!P$428)</f>
        <v>5.2859960038861509E-2</v>
      </c>
      <c r="Q165" s="22">
        <f>('Ratios Calculated fix'!Q165-'Ratios Calculated fix'!Q$428)/('Ratios Calculated fix'!Q$429-'Ratios Calculated fix'!Q$428)</f>
        <v>0.87102496792211259</v>
      </c>
      <c r="R165" s="22">
        <f>('Ratios Calculated fix'!R165-'Ratios Calculated fix'!R$428)/('Ratios Calculated fix'!R$429-'Ratios Calculated fix'!R$428)</f>
        <v>6.3920765633828217E-2</v>
      </c>
      <c r="S165" s="22">
        <f>('Ratios Calculated fix'!S165-'Ratios Calculated fix'!S$428)/('Ratios Calculated fix'!S$429-'Ratios Calculated fix'!S$428)</f>
        <v>3.9631442323501798E-2</v>
      </c>
      <c r="T165" s="22">
        <f>('Ratios Calculated fix'!T165-'Ratios Calculated fix'!T$428)/('Ratios Calculated fix'!T$429-'Ratios Calculated fix'!T$428)</f>
        <v>5.7451040219645325E-2</v>
      </c>
      <c r="U165" s="22">
        <f>('Ratios Calculated fix'!U165-'Ratios Calculated fix'!U$428)/('Ratios Calculated fix'!U$429-'Ratios Calculated fix'!U$428)</f>
        <v>0.80952143826659961</v>
      </c>
      <c r="V165" s="22">
        <f>('Ratios Calculated fix'!V165-'Ratios Calculated fix'!V$428)/('Ratios Calculated fix'!V$429-'Ratios Calculated fix'!V$428)</f>
        <v>0.71020746377095478</v>
      </c>
      <c r="W165" s="22">
        <f>('Ratios Calculated fix'!W165-'Ratios Calculated fix'!W$428)/('Ratios Calculated fix'!W$429-'Ratios Calculated fix'!W$428)</f>
        <v>0.82176907898582063</v>
      </c>
      <c r="X165" s="22">
        <f>('Ratios Calculated fix'!X165-'Ratios Calculated fix'!X$428)/('Ratios Calculated fix'!X$429-'Ratios Calculated fix'!X$428)</f>
        <v>0.43580641931606612</v>
      </c>
      <c r="Y165" s="22">
        <f>('Ratios Calculated fix'!Y165-'Ratios Calculated fix'!Y$428)/('Ratios Calculated fix'!Y$429-'Ratios Calculated fix'!Y$428)</f>
        <v>0.46327502492855382</v>
      </c>
      <c r="Z165" s="22">
        <f>('Ratios Calculated fix'!Z165-'Ratios Calculated fix'!Z$428)/('Ratios Calculated fix'!Z$429-'Ratios Calculated fix'!Z$428)</f>
        <v>0.56419358068393388</v>
      </c>
      <c r="AA165" s="22">
        <f>('Ratios Calculated fix'!AA165-'Ratios Calculated fix'!AA$428)/('Ratios Calculated fix'!AA$429-'Ratios Calculated fix'!AA$428)</f>
        <v>0.38185310500612901</v>
      </c>
      <c r="AB165" s="22">
        <f>('Ratios Calculated fix'!AB165-'Ratios Calculated fix'!AB$428)/('Ratios Calculated fix'!AB$429-'Ratios Calculated fix'!AB$428)</f>
        <v>0.83515567712207139</v>
      </c>
      <c r="AC165" s="22">
        <f>('Ratios Calculated fix'!AC165-'Ratios Calculated fix'!AC$428)/('Ratios Calculated fix'!AC$429-'Ratios Calculated fix'!AC$428)</f>
        <v>0.17217418377533841</v>
      </c>
      <c r="AD165" s="22">
        <f>('Ratios Calculated fix'!AD165-'Ratios Calculated fix'!AD$428)/('Ratios Calculated fix'!AD$429-'Ratios Calculated fix'!AD$428)</f>
        <v>0.17919734176040056</v>
      </c>
      <c r="AE165" s="22">
        <f>('Ratios Calculated fix'!AE165-'Ratios Calculated fix'!AE$428)/('Ratios Calculated fix'!AE$429-'Ratios Calculated fix'!AE$428)</f>
        <v>0.26146179514391432</v>
      </c>
      <c r="AF165" s="22">
        <f>('Ratios Calculated fix'!AF165-'Ratios Calculated fix'!AF$428)/('Ratios Calculated fix'!AF$429-'Ratios Calculated fix'!AF$428)</f>
        <v>0.23137485436033714</v>
      </c>
      <c r="AG165" s="22" t="e">
        <f>('Ratios Calculated fix'!AG165-'Ratios Calculated fix'!AG$428)/('Ratios Calculated fix'!AG$429-'Ratios Calculated fix'!AG$428)</f>
        <v>#DIV/0!</v>
      </c>
      <c r="AH165" s="22" t="e">
        <f>('Ratios Calculated fix'!AH165-'Ratios Calculated fix'!AH$428)/('Ratios Calculated fix'!AH$429-'Ratios Calculated fix'!AH$428)</f>
        <v>#DIV/0!</v>
      </c>
      <c r="AI165" s="22">
        <f>('Ratios Calculated fix'!AI165-'Ratios Calculated fix'!AI$428)/('Ratios Calculated fix'!AI$429-'Ratios Calculated fix'!AI$428)</f>
        <v>0.52456338208105191</v>
      </c>
      <c r="AJ165" s="22">
        <f>('Ratios Calculated fix'!AJ165-'Ratios Calculated fix'!AJ$428)/('Ratios Calculated fix'!AJ$429-'Ratios Calculated fix'!AJ$428)</f>
        <v>8.6807808217795601E-2</v>
      </c>
      <c r="AK165" s="22" t="e">
        <f>('Ratios Calculated fix'!AK165-'Ratios Calculated fix'!AK$428)/('Ratios Calculated fix'!AK$429-'Ratios Calculated fix'!AK$428)</f>
        <v>#DIV/0!</v>
      </c>
      <c r="AL165" s="22" t="e">
        <f>('Ratios Calculated fix'!AL165-'Ratios Calculated fix'!AL$428)/('Ratios Calculated fix'!AL$429-'Ratios Calculated fix'!AL$428)</f>
        <v>#DIV/0!</v>
      </c>
      <c r="AM165" s="22">
        <f>('Ratios Calculated fix'!AM165-'Ratios Calculated fix'!AM$428)/('Ratios Calculated fix'!AM$429-'Ratios Calculated fix'!AM$428)</f>
        <v>0.69847681178120724</v>
      </c>
      <c r="AN165" s="22">
        <f>('Ratios Calculated fix'!AN165-'Ratios Calculated fix'!AN$428)/('Ratios Calculated fix'!AN$429-'Ratios Calculated fix'!AN$428)</f>
        <v>0.80667802643246311</v>
      </c>
      <c r="AO165" s="22">
        <f>('Ratios Calculated fix'!AO165-'Ratios Calculated fix'!AO$428)/('Ratios Calculated fix'!AO$429-'Ratios Calculated fix'!AO$428)</f>
        <v>0.11182152012884061</v>
      </c>
      <c r="AP165" s="22">
        <f>('Ratios Calculated fix'!AP165-'Ratios Calculated fix'!AP$428)/('Ratios Calculated fix'!AP$429-'Ratios Calculated fix'!AP$428)</f>
        <v>0.3642805304563228</v>
      </c>
      <c r="AQ165" s="22">
        <f>('Ratios Calculated fix'!AQ165-'Ratios Calculated fix'!AQ$428)/('Ratios Calculated fix'!AQ$429-'Ratios Calculated fix'!AQ$428)</f>
        <v>0.44129048378585944</v>
      </c>
      <c r="AR165" s="22">
        <f>('Ratios Calculated fix'!AR165-'Ratios Calculated fix'!AR$428)/('Ratios Calculated fix'!AR$429-'Ratios Calculated fix'!AR$428)</f>
        <v>0.23750783092994388</v>
      </c>
      <c r="AS165" s="22">
        <f>('Ratios Calculated fix'!AS165-'Ratios Calculated fix'!AS$428)/('Ratios Calculated fix'!AS$429-'Ratios Calculated fix'!AS$428)</f>
        <v>0.35890759031341546</v>
      </c>
      <c r="AT165" s="22">
        <f>('Ratios Calculated fix'!AT165-'Ratios Calculated fix'!AT$428)/('Ratios Calculated fix'!AT$429-'Ratios Calculated fix'!AT$428)</f>
        <v>0.3015670553630635</v>
      </c>
      <c r="AU165" s="22">
        <f>('Ratios Calculated fix'!AU165-'Ratios Calculated fix'!AU$428)/('Ratios Calculated fix'!AU$429-'Ratios Calculated fix'!AU$428)</f>
        <v>0.25420102541454698</v>
      </c>
      <c r="AV165" s="22" t="e">
        <f>('Ratios Calculated fix'!AV165-'Ratios Calculated fix'!AV$428)/('Ratios Calculated fix'!AV$429-'Ratios Calculated fix'!AV$428)</f>
        <v>#DIV/0!</v>
      </c>
      <c r="AW165" s="22" t="e">
        <f>('Ratios Calculated fix'!AW165-'Ratios Calculated fix'!AW$428)/('Ratios Calculated fix'!AW$429-'Ratios Calculated fix'!AW$428)</f>
        <v>#DIV/0!</v>
      </c>
      <c r="AX165" s="22" t="e">
        <f>('Ratios Calculated fix'!AX165-'Ratios Calculated fix'!AX$428)/('Ratios Calculated fix'!AX$429-'Ratios Calculated fix'!AX$428)</f>
        <v>#DIV/0!</v>
      </c>
      <c r="AY165" s="22">
        <f>('Ratios Calculated fix'!AY165-'Ratios Calculated fix'!AY$428)/('Ratios Calculated fix'!AY$429-'Ratios Calculated fix'!AY$428)</f>
        <v>0.74750142223588767</v>
      </c>
      <c r="AZ165" s="22">
        <f>('Ratios Calculated fix'!AZ165-'Ratios Calculated fix'!AZ$428)/('Ratios Calculated fix'!AZ$429-'Ratios Calculated fix'!AZ$428)</f>
        <v>0.76671358056778627</v>
      </c>
      <c r="BA165" s="22">
        <f>('Ratios Calculated fix'!BA165-'Ratios Calculated fix'!BA$428)/('Ratios Calculated fix'!BA$429-'Ratios Calculated fix'!BA$428)</f>
        <v>0.22095782775032752</v>
      </c>
      <c r="BB165" s="22" t="e">
        <f>('Ratios Calculated fix'!BB165-'Ratios Calculated fix'!BB$428)/('Ratios Calculated fix'!BB$429-'Ratios Calculated fix'!BB$428)</f>
        <v>#DIV/0!</v>
      </c>
      <c r="BC165" s="22">
        <f>('Ratios Calculated fix'!BC165-'Ratios Calculated fix'!BC$428)/('Ratios Calculated fix'!BC$429-'Ratios Calculated fix'!BC$428)</f>
        <v>0.15037425525677339</v>
      </c>
    </row>
    <row r="166" spans="1:55" x14ac:dyDescent="0.2">
      <c r="A166" s="3" t="s">
        <v>526</v>
      </c>
      <c r="B166" s="3" t="s">
        <v>527</v>
      </c>
      <c r="C166" s="3" t="s">
        <v>34</v>
      </c>
      <c r="D166" s="3">
        <v>130256</v>
      </c>
      <c r="E166" s="3" t="s">
        <v>16</v>
      </c>
      <c r="F166" s="3">
        <v>2019</v>
      </c>
      <c r="G166" s="3" t="s">
        <v>17</v>
      </c>
      <c r="H166" s="4">
        <v>43830</v>
      </c>
      <c r="I166" s="4">
        <v>43887</v>
      </c>
      <c r="J166" s="4">
        <v>43887</v>
      </c>
      <c r="K166" s="5">
        <v>171400000</v>
      </c>
      <c r="L166" s="5">
        <v>175300000</v>
      </c>
      <c r="M166" s="3" t="s">
        <v>528</v>
      </c>
      <c r="N166" s="21">
        <f>('Ratios Calculated fix'!N166-'Ratios Calculated fix'!N$428)/('Ratios Calculated fix'!N$429-'Ratios Calculated fix'!N$428)</f>
        <v>6.8447018496115744E-2</v>
      </c>
      <c r="O166" s="22">
        <f>('Ratios Calculated fix'!O166-'Ratios Calculated fix'!O$428)/('Ratios Calculated fix'!O$429-'Ratios Calculated fix'!O$428)</f>
        <v>6.5520909917844108E-2</v>
      </c>
      <c r="P166" s="22">
        <f>('Ratios Calculated fix'!P166-'Ratios Calculated fix'!P$428)/('Ratios Calculated fix'!P$429-'Ratios Calculated fix'!P$428)</f>
        <v>0.14473673485490751</v>
      </c>
      <c r="Q166" s="22">
        <f>('Ratios Calculated fix'!Q166-'Ratios Calculated fix'!Q$428)/('Ratios Calculated fix'!Q$429-'Ratios Calculated fix'!Q$428)</f>
        <v>0.87084867555860301</v>
      </c>
      <c r="R166" s="22">
        <f>('Ratios Calculated fix'!R166-'Ratios Calculated fix'!R$428)/('Ratios Calculated fix'!R$429-'Ratios Calculated fix'!R$428)</f>
        <v>0</v>
      </c>
      <c r="S166" s="22">
        <f>('Ratios Calculated fix'!S166-'Ratios Calculated fix'!S$428)/('Ratios Calculated fix'!S$429-'Ratios Calculated fix'!S$428)</f>
        <v>0</v>
      </c>
      <c r="T166" s="22">
        <f>('Ratios Calculated fix'!T166-'Ratios Calculated fix'!T$428)/('Ratios Calculated fix'!T$429-'Ratios Calculated fix'!T$428)</f>
        <v>0</v>
      </c>
      <c r="U166" s="22">
        <f>('Ratios Calculated fix'!U166-'Ratios Calculated fix'!U$428)/('Ratios Calculated fix'!U$429-'Ratios Calculated fix'!U$428)</f>
        <v>0.80725306381245165</v>
      </c>
      <c r="V166" s="22">
        <f>('Ratios Calculated fix'!V166-'Ratios Calculated fix'!V$428)/('Ratios Calculated fix'!V$429-'Ratios Calculated fix'!V$428)</f>
        <v>0.70833495319453676</v>
      </c>
      <c r="W166" s="22">
        <f>('Ratios Calculated fix'!W166-'Ratios Calculated fix'!W$428)/('Ratios Calculated fix'!W$429-'Ratios Calculated fix'!W$428)</f>
        <v>0.81944824653588433</v>
      </c>
      <c r="X166" s="22">
        <f>('Ratios Calculated fix'!X166-'Ratios Calculated fix'!X$428)/('Ratios Calculated fix'!X$429-'Ratios Calculated fix'!X$428)</f>
        <v>0.61579721197985349</v>
      </c>
      <c r="Y166" s="22">
        <f>('Ratios Calculated fix'!Y166-'Ratios Calculated fix'!Y$428)/('Ratios Calculated fix'!Y$429-'Ratios Calculated fix'!Y$428)</f>
        <v>0.44681651346414097</v>
      </c>
      <c r="Z166" s="22">
        <f>('Ratios Calculated fix'!Z166-'Ratios Calculated fix'!Z$428)/('Ratios Calculated fix'!Z$429-'Ratios Calculated fix'!Z$428)</f>
        <v>0.38420278802014651</v>
      </c>
      <c r="AA166" s="22">
        <f>('Ratios Calculated fix'!AA166-'Ratios Calculated fix'!AA$428)/('Ratios Calculated fix'!AA$429-'Ratios Calculated fix'!AA$428)</f>
        <v>2.7744549507532999E-2</v>
      </c>
      <c r="AB166" s="22">
        <f>('Ratios Calculated fix'!AB166-'Ratios Calculated fix'!AB$428)/('Ratios Calculated fix'!AB$429-'Ratios Calculated fix'!AB$428)</f>
        <v>0.83860787256015579</v>
      </c>
      <c r="AC166" s="22">
        <f>('Ratios Calculated fix'!AC166-'Ratios Calculated fix'!AC$428)/('Ratios Calculated fix'!AC$429-'Ratios Calculated fix'!AC$428)</f>
        <v>0.7584635475550886</v>
      </c>
      <c r="AD166" s="22">
        <f>('Ratios Calculated fix'!AD166-'Ratios Calculated fix'!AD$428)/('Ratios Calculated fix'!AD$429-'Ratios Calculated fix'!AD$428)</f>
        <v>0.24812420412630137</v>
      </c>
      <c r="AE166" s="22">
        <f>('Ratios Calculated fix'!AE166-'Ratios Calculated fix'!AE$428)/('Ratios Calculated fix'!AE$429-'Ratios Calculated fix'!AE$428)</f>
        <v>0.33993869076455346</v>
      </c>
      <c r="AF166" s="22">
        <f>('Ratios Calculated fix'!AF166-'Ratios Calculated fix'!AF$428)/('Ratios Calculated fix'!AF$429-'Ratios Calculated fix'!AF$428)</f>
        <v>0.37376854870061071</v>
      </c>
      <c r="AG166" s="22" t="e">
        <f>('Ratios Calculated fix'!AG166-'Ratios Calculated fix'!AG$428)/('Ratios Calculated fix'!AG$429-'Ratios Calculated fix'!AG$428)</f>
        <v>#DIV/0!</v>
      </c>
      <c r="AH166" s="22" t="e">
        <f>('Ratios Calculated fix'!AH166-'Ratios Calculated fix'!AH$428)/('Ratios Calculated fix'!AH$429-'Ratios Calculated fix'!AH$428)</f>
        <v>#DIV/0!</v>
      </c>
      <c r="AI166" s="22">
        <f>('Ratios Calculated fix'!AI166-'Ratios Calculated fix'!AI$428)/('Ratios Calculated fix'!AI$429-'Ratios Calculated fix'!AI$428)</f>
        <v>0.5462161516214763</v>
      </c>
      <c r="AJ166" s="22">
        <f>('Ratios Calculated fix'!AJ166-'Ratios Calculated fix'!AJ$428)/('Ratios Calculated fix'!AJ$429-'Ratios Calculated fix'!AJ$428)</f>
        <v>0.16669933683519289</v>
      </c>
      <c r="AK166" s="22" t="e">
        <f>('Ratios Calculated fix'!AK166-'Ratios Calculated fix'!AK$428)/('Ratios Calculated fix'!AK$429-'Ratios Calculated fix'!AK$428)</f>
        <v>#DIV/0!</v>
      </c>
      <c r="AL166" s="22" t="e">
        <f>('Ratios Calculated fix'!AL166-'Ratios Calculated fix'!AL$428)/('Ratios Calculated fix'!AL$429-'Ratios Calculated fix'!AL$428)</f>
        <v>#DIV/0!</v>
      </c>
      <c r="AM166" s="22">
        <f>('Ratios Calculated fix'!AM166-'Ratios Calculated fix'!AM$428)/('Ratios Calculated fix'!AM$429-'Ratios Calculated fix'!AM$428)</f>
        <v>0.71323429344939293</v>
      </c>
      <c r="AN166" s="22">
        <f>('Ratios Calculated fix'!AN166-'Ratios Calculated fix'!AN$428)/('Ratios Calculated fix'!AN$429-'Ratios Calculated fix'!AN$428)</f>
        <v>0.80646325918767725</v>
      </c>
      <c r="AO166" s="22">
        <f>('Ratios Calculated fix'!AO166-'Ratios Calculated fix'!AO$428)/('Ratios Calculated fix'!AO$429-'Ratios Calculated fix'!AO$428)</f>
        <v>0.10845665755097145</v>
      </c>
      <c r="AP166" s="22">
        <f>('Ratios Calculated fix'!AP166-'Ratios Calculated fix'!AP$428)/('Ratios Calculated fix'!AP$429-'Ratios Calculated fix'!AP$428)</f>
        <v>0.36052366951932147</v>
      </c>
      <c r="AQ166" s="22">
        <f>('Ratios Calculated fix'!AQ166-'Ratios Calculated fix'!AQ$428)/('Ratios Calculated fix'!AQ$429-'Ratios Calculated fix'!AQ$428)</f>
        <v>0.6696429590458105</v>
      </c>
      <c r="AR166" s="22">
        <f>('Ratios Calculated fix'!AR166-'Ratios Calculated fix'!AR$428)/('Ratios Calculated fix'!AR$429-'Ratios Calculated fix'!AR$428)</f>
        <v>0.59569029071074919</v>
      </c>
      <c r="AS166" s="22">
        <f>('Ratios Calculated fix'!AS166-'Ratios Calculated fix'!AS$428)/('Ratios Calculated fix'!AS$429-'Ratios Calculated fix'!AS$428)</f>
        <v>0.34842451749527109</v>
      </c>
      <c r="AT166" s="22">
        <f>('Ratios Calculated fix'!AT166-'Ratios Calculated fix'!AT$428)/('Ratios Calculated fix'!AT$429-'Ratios Calculated fix'!AT$428)</f>
        <v>0.62552627399360539</v>
      </c>
      <c r="AU166" s="22">
        <f>('Ratios Calculated fix'!AU166-'Ratios Calculated fix'!AU$428)/('Ratios Calculated fix'!AU$429-'Ratios Calculated fix'!AU$428)</f>
        <v>0.27449126439133592</v>
      </c>
      <c r="AV166" s="22" t="e">
        <f>('Ratios Calculated fix'!AV166-'Ratios Calculated fix'!AV$428)/('Ratios Calculated fix'!AV$429-'Ratios Calculated fix'!AV$428)</f>
        <v>#DIV/0!</v>
      </c>
      <c r="AW166" s="22" t="e">
        <f>('Ratios Calculated fix'!AW166-'Ratios Calculated fix'!AW$428)/('Ratios Calculated fix'!AW$429-'Ratios Calculated fix'!AW$428)</f>
        <v>#DIV/0!</v>
      </c>
      <c r="AX166" s="22" t="e">
        <f>('Ratios Calculated fix'!AX166-'Ratios Calculated fix'!AX$428)/('Ratios Calculated fix'!AX$429-'Ratios Calculated fix'!AX$428)</f>
        <v>#DIV/0!</v>
      </c>
      <c r="AY166" s="22">
        <f>('Ratios Calculated fix'!AY166-'Ratios Calculated fix'!AY$428)/('Ratios Calculated fix'!AY$429-'Ratios Calculated fix'!AY$428)</f>
        <v>0.7440745832666682</v>
      </c>
      <c r="AZ166" s="22">
        <f>('Ratios Calculated fix'!AZ166-'Ratios Calculated fix'!AZ$428)/('Ratios Calculated fix'!AZ$429-'Ratios Calculated fix'!AZ$428)</f>
        <v>0.76071208507454424</v>
      </c>
      <c r="BA166" s="22">
        <f>('Ratios Calculated fix'!BA166-'Ratios Calculated fix'!BA$428)/('Ratios Calculated fix'!BA$429-'Ratios Calculated fix'!BA$428)</f>
        <v>0.22239687238031774</v>
      </c>
      <c r="BB166" s="22" t="e">
        <f>('Ratios Calculated fix'!BB166-'Ratios Calculated fix'!BB$428)/('Ratios Calculated fix'!BB$429-'Ratios Calculated fix'!BB$428)</f>
        <v>#DIV/0!</v>
      </c>
      <c r="BC166" s="22">
        <f>('Ratios Calculated fix'!BC166-'Ratios Calculated fix'!BC$428)/('Ratios Calculated fix'!BC$429-'Ratios Calculated fix'!BC$428)</f>
        <v>0.19612102430632342</v>
      </c>
    </row>
    <row r="167" spans="1:55" x14ac:dyDescent="0.2">
      <c r="A167" s="3" t="s">
        <v>529</v>
      </c>
      <c r="B167" s="3" t="s">
        <v>530</v>
      </c>
      <c r="C167" s="3" t="s">
        <v>15</v>
      </c>
      <c r="D167" s="3">
        <v>378151</v>
      </c>
      <c r="E167" s="3" t="s">
        <v>16</v>
      </c>
      <c r="F167" s="3">
        <v>2019</v>
      </c>
      <c r="G167" s="3" t="s">
        <v>17</v>
      </c>
      <c r="H167" s="4">
        <v>43830</v>
      </c>
      <c r="I167" s="4">
        <v>43888</v>
      </c>
      <c r="J167" s="4">
        <v>43888</v>
      </c>
      <c r="K167" s="5">
        <v>336400000</v>
      </c>
      <c r="L167" s="5">
        <v>340900000</v>
      </c>
      <c r="M167" s="3" t="s">
        <v>531</v>
      </c>
      <c r="N167" s="21">
        <f>('Ratios Calculated fix'!N167-'Ratios Calculated fix'!N$428)/('Ratios Calculated fix'!N$429-'Ratios Calculated fix'!N$428)</f>
        <v>3.8634527692826673E-2</v>
      </c>
      <c r="O167" s="22">
        <f>('Ratios Calculated fix'!O167-'Ratios Calculated fix'!O$428)/('Ratios Calculated fix'!O$429-'Ratios Calculated fix'!O$428)</f>
        <v>3.1880530855477283E-2</v>
      </c>
      <c r="P167" s="22">
        <f>('Ratios Calculated fix'!P167-'Ratios Calculated fix'!P$428)/('Ratios Calculated fix'!P$429-'Ratios Calculated fix'!P$428)</f>
        <v>3.5891564379226824E-2</v>
      </c>
      <c r="Q167" s="22">
        <f>('Ratios Calculated fix'!Q167-'Ratios Calculated fix'!Q$428)/('Ratios Calculated fix'!Q$429-'Ratios Calculated fix'!Q$428)</f>
        <v>0.8698562345714882</v>
      </c>
      <c r="R167" s="22">
        <f>('Ratios Calculated fix'!R167-'Ratios Calculated fix'!R$428)/('Ratios Calculated fix'!R$429-'Ratios Calculated fix'!R$428)</f>
        <v>0.12189829014741427</v>
      </c>
      <c r="S167" s="22">
        <f>('Ratios Calculated fix'!S167-'Ratios Calculated fix'!S$428)/('Ratios Calculated fix'!S$429-'Ratios Calculated fix'!S$428)</f>
        <v>0.16183360783268935</v>
      </c>
      <c r="T167" s="22">
        <f>('Ratios Calculated fix'!T167-'Ratios Calculated fix'!T$428)/('Ratios Calculated fix'!T$429-'Ratios Calculated fix'!T$428)</f>
        <v>9.3996492254658781E-2</v>
      </c>
      <c r="U167" s="22">
        <f>('Ratios Calculated fix'!U167-'Ratios Calculated fix'!U$428)/('Ratios Calculated fix'!U$429-'Ratios Calculated fix'!U$428)</f>
        <v>0.81060324194845568</v>
      </c>
      <c r="V167" s="22">
        <f>('Ratios Calculated fix'!V167-'Ratios Calculated fix'!V$428)/('Ratios Calculated fix'!V$429-'Ratios Calculated fix'!V$428)</f>
        <v>0.71425671076776054</v>
      </c>
      <c r="W167" s="22">
        <f>('Ratios Calculated fix'!W167-'Ratios Calculated fix'!W$428)/('Ratios Calculated fix'!W$429-'Ratios Calculated fix'!W$428)</f>
        <v>0.82238897581285741</v>
      </c>
      <c r="X167" s="22">
        <f>('Ratios Calculated fix'!X167-'Ratios Calculated fix'!X$428)/('Ratios Calculated fix'!X$429-'Ratios Calculated fix'!X$428)</f>
        <v>0.18058466160539538</v>
      </c>
      <c r="Y167" s="22">
        <f>('Ratios Calculated fix'!Y167-'Ratios Calculated fix'!Y$428)/('Ratios Calculated fix'!Y$429-'Ratios Calculated fix'!Y$428)</f>
        <v>0.60759202417896363</v>
      </c>
      <c r="Z167" s="22">
        <f>('Ratios Calculated fix'!Z167-'Ratios Calculated fix'!Z$428)/('Ratios Calculated fix'!Z$429-'Ratios Calculated fix'!Z$428)</f>
        <v>0.81941533839460456</v>
      </c>
      <c r="AA167" s="22">
        <f>('Ratios Calculated fix'!AA167-'Ratios Calculated fix'!AA$428)/('Ratios Calculated fix'!AA$429-'Ratios Calculated fix'!AA$428)</f>
        <v>0.77263936906928088</v>
      </c>
      <c r="AB167" s="22">
        <f>('Ratios Calculated fix'!AB167-'Ratios Calculated fix'!AB$428)/('Ratios Calculated fix'!AB$429-'Ratios Calculated fix'!AB$428)</f>
        <v>0.86370182435578402</v>
      </c>
      <c r="AC167" s="22">
        <f>('Ratios Calculated fix'!AC167-'Ratios Calculated fix'!AC$428)/('Ratios Calculated fix'!AC$429-'Ratios Calculated fix'!AC$428)</f>
        <v>0.48812778848305188</v>
      </c>
      <c r="AD167" s="22">
        <f>('Ratios Calculated fix'!AD167-'Ratios Calculated fix'!AD$428)/('Ratios Calculated fix'!AD$429-'Ratios Calculated fix'!AD$428)</f>
        <v>0.22519181069145258</v>
      </c>
      <c r="AE167" s="22">
        <f>('Ratios Calculated fix'!AE167-'Ratios Calculated fix'!AE$428)/('Ratios Calculated fix'!AE$429-'Ratios Calculated fix'!AE$428)</f>
        <v>0.31382894219708674</v>
      </c>
      <c r="AF167" s="22">
        <f>('Ratios Calculated fix'!AF167-'Ratios Calculated fix'!AF$428)/('Ratios Calculated fix'!AF$429-'Ratios Calculated fix'!AF$428)</f>
        <v>0.34803883385940199</v>
      </c>
      <c r="AG167" s="22" t="e">
        <f>('Ratios Calculated fix'!AG167-'Ratios Calculated fix'!AG$428)/('Ratios Calculated fix'!AG$429-'Ratios Calculated fix'!AG$428)</f>
        <v>#DIV/0!</v>
      </c>
      <c r="AH167" s="22" t="e">
        <f>('Ratios Calculated fix'!AH167-'Ratios Calculated fix'!AH$428)/('Ratios Calculated fix'!AH$429-'Ratios Calculated fix'!AH$428)</f>
        <v>#DIV/0!</v>
      </c>
      <c r="AI167" s="22">
        <f>('Ratios Calculated fix'!AI167-'Ratios Calculated fix'!AI$428)/('Ratios Calculated fix'!AI$429-'Ratios Calculated fix'!AI$428)</f>
        <v>0.6238521162435976</v>
      </c>
      <c r="AJ167" s="22">
        <f>('Ratios Calculated fix'!AJ167-'Ratios Calculated fix'!AJ$428)/('Ratios Calculated fix'!AJ$429-'Ratios Calculated fix'!AJ$428)</f>
        <v>0.13546949486884438</v>
      </c>
      <c r="AK167" s="22" t="e">
        <f>('Ratios Calculated fix'!AK167-'Ratios Calculated fix'!AK$428)/('Ratios Calculated fix'!AK$429-'Ratios Calculated fix'!AK$428)</f>
        <v>#DIV/0!</v>
      </c>
      <c r="AL167" s="22" t="e">
        <f>('Ratios Calculated fix'!AL167-'Ratios Calculated fix'!AL$428)/('Ratios Calculated fix'!AL$429-'Ratios Calculated fix'!AL$428)</f>
        <v>#DIV/0!</v>
      </c>
      <c r="AM167" s="22">
        <f>('Ratios Calculated fix'!AM167-'Ratios Calculated fix'!AM$428)/('Ratios Calculated fix'!AM$429-'Ratios Calculated fix'!AM$428)</f>
        <v>0.70910703376054562</v>
      </c>
      <c r="AN167" s="22">
        <f>('Ratios Calculated fix'!AN167-'Ratios Calculated fix'!AN$428)/('Ratios Calculated fix'!AN$429-'Ratios Calculated fix'!AN$428)</f>
        <v>0.80513402990147287</v>
      </c>
      <c r="AO167" s="22">
        <f>('Ratios Calculated fix'!AO167-'Ratios Calculated fix'!AO$428)/('Ratios Calculated fix'!AO$429-'Ratios Calculated fix'!AO$428)</f>
        <v>7.8547604357999859E-2</v>
      </c>
      <c r="AP167" s="22">
        <f>('Ratios Calculated fix'!AP167-'Ratios Calculated fix'!AP$428)/('Ratios Calculated fix'!AP$429-'Ratios Calculated fix'!AP$428)</f>
        <v>0.38014293315563769</v>
      </c>
      <c r="AQ167" s="22">
        <f>('Ratios Calculated fix'!AQ167-'Ratios Calculated fix'!AQ$428)/('Ratios Calculated fix'!AQ$429-'Ratios Calculated fix'!AQ$428)</f>
        <v>0.61385630521561285</v>
      </c>
      <c r="AR167" s="22">
        <f>('Ratios Calculated fix'!AR167-'Ratios Calculated fix'!AR$428)/('Ratios Calculated fix'!AR$429-'Ratios Calculated fix'!AR$428)</f>
        <v>0.36448312270519601</v>
      </c>
      <c r="AS167" s="22">
        <f>('Ratios Calculated fix'!AS167-'Ratios Calculated fix'!AS$428)/('Ratios Calculated fix'!AS$429-'Ratios Calculated fix'!AS$428)</f>
        <v>0.50253442694137906</v>
      </c>
      <c r="AT167" s="22">
        <f>('Ratios Calculated fix'!AT167-'Ratios Calculated fix'!AT$428)/('Ratios Calculated fix'!AT$429-'Ratios Calculated fix'!AT$428)</f>
        <v>0.37098246219051223</v>
      </c>
      <c r="AU167" s="22">
        <f>('Ratios Calculated fix'!AU167-'Ratios Calculated fix'!AU$428)/('Ratios Calculated fix'!AU$429-'Ratios Calculated fix'!AU$428)</f>
        <v>0.1503941564939727</v>
      </c>
      <c r="AV167" s="22" t="e">
        <f>('Ratios Calculated fix'!AV167-'Ratios Calculated fix'!AV$428)/('Ratios Calculated fix'!AV$429-'Ratios Calculated fix'!AV$428)</f>
        <v>#DIV/0!</v>
      </c>
      <c r="AW167" s="22" t="e">
        <f>('Ratios Calculated fix'!AW167-'Ratios Calculated fix'!AW$428)/('Ratios Calculated fix'!AW$429-'Ratios Calculated fix'!AW$428)</f>
        <v>#DIV/0!</v>
      </c>
      <c r="AX167" s="22" t="e">
        <f>('Ratios Calculated fix'!AX167-'Ratios Calculated fix'!AX$428)/('Ratios Calculated fix'!AX$429-'Ratios Calculated fix'!AX$428)</f>
        <v>#DIV/0!</v>
      </c>
      <c r="AY167" s="22">
        <f>('Ratios Calculated fix'!AY167-'Ratios Calculated fix'!AY$428)/('Ratios Calculated fix'!AY$429-'Ratios Calculated fix'!AY$428)</f>
        <v>0.75003602406759773</v>
      </c>
      <c r="AZ167" s="22">
        <f>('Ratios Calculated fix'!AZ167-'Ratios Calculated fix'!AZ$428)/('Ratios Calculated fix'!AZ$429-'Ratios Calculated fix'!AZ$428)</f>
        <v>0.77300107533862816</v>
      </c>
      <c r="BA167" s="22">
        <f>('Ratios Calculated fix'!BA167-'Ratios Calculated fix'!BA$428)/('Ratios Calculated fix'!BA$429-'Ratios Calculated fix'!BA$428)</f>
        <v>0.21581927368512316</v>
      </c>
      <c r="BB167" s="22" t="e">
        <f>('Ratios Calculated fix'!BB167-'Ratios Calculated fix'!BB$428)/('Ratios Calculated fix'!BB$429-'Ratios Calculated fix'!BB$428)</f>
        <v>#DIV/0!</v>
      </c>
      <c r="BC167" s="22">
        <f>('Ratios Calculated fix'!BC167-'Ratios Calculated fix'!BC$428)/('Ratios Calculated fix'!BC$429-'Ratios Calculated fix'!BC$428)</f>
        <v>0.13180278546816851</v>
      </c>
    </row>
    <row r="168" spans="1:55" x14ac:dyDescent="0.2">
      <c r="A168" s="3" t="s">
        <v>550</v>
      </c>
      <c r="B168" s="3" t="s">
        <v>551</v>
      </c>
      <c r="C168" s="3" t="s">
        <v>15</v>
      </c>
      <c r="D168" s="3">
        <v>234391</v>
      </c>
      <c r="E168" s="3" t="s">
        <v>16</v>
      </c>
      <c r="F168" s="3">
        <v>2019</v>
      </c>
      <c r="G168" s="3" t="s">
        <v>17</v>
      </c>
      <c r="H168" s="4">
        <v>43830</v>
      </c>
      <c r="I168" s="4">
        <v>43871</v>
      </c>
      <c r="J168" s="4">
        <v>43871</v>
      </c>
      <c r="K168" s="5">
        <v>288754000</v>
      </c>
      <c r="L168" s="5">
        <v>290746000</v>
      </c>
      <c r="M168" s="3" t="s">
        <v>552</v>
      </c>
      <c r="N168" s="21">
        <f>('Ratios Calculated fix'!N168-'Ratios Calculated fix'!N$428)/('Ratios Calculated fix'!N$429-'Ratios Calculated fix'!N$428)</f>
        <v>4.2781777770273151E-2</v>
      </c>
      <c r="O168" s="22">
        <f>('Ratios Calculated fix'!O168-'Ratios Calculated fix'!O$428)/('Ratios Calculated fix'!O$429-'Ratios Calculated fix'!O$428)</f>
        <v>2.9054795280926349E-2</v>
      </c>
      <c r="P168" s="22">
        <f>('Ratios Calculated fix'!P168-'Ratios Calculated fix'!P$428)/('Ratios Calculated fix'!P$429-'Ratios Calculated fix'!P$428)</f>
        <v>5.5434937818765063E-3</v>
      </c>
      <c r="Q168" s="22">
        <f>('Ratios Calculated fix'!Q168-'Ratios Calculated fix'!Q$428)/('Ratios Calculated fix'!Q$429-'Ratios Calculated fix'!Q$428)</f>
        <v>0.87196923439248231</v>
      </c>
      <c r="R168" s="22">
        <f>('Ratios Calculated fix'!R168-'Ratios Calculated fix'!R$428)/('Ratios Calculated fix'!R$429-'Ratios Calculated fix'!R$428)</f>
        <v>8.205048754430018E-2</v>
      </c>
      <c r="S168" s="22">
        <f>('Ratios Calculated fix'!S168-'Ratios Calculated fix'!S$428)/('Ratios Calculated fix'!S$429-'Ratios Calculated fix'!S$428)</f>
        <v>0.11248570610789113</v>
      </c>
      <c r="T168" s="22">
        <f>('Ratios Calculated fix'!T168-'Ratios Calculated fix'!T$428)/('Ratios Calculated fix'!T$429-'Ratios Calculated fix'!T$428)</f>
        <v>6.262824285895463E-2</v>
      </c>
      <c r="U168" s="22">
        <f>('Ratios Calculated fix'!U168-'Ratios Calculated fix'!U$428)/('Ratios Calculated fix'!U$429-'Ratios Calculated fix'!U$428)</f>
        <v>0.81069540617193736</v>
      </c>
      <c r="V168" s="22">
        <f>('Ratios Calculated fix'!V168-'Ratios Calculated fix'!V$428)/('Ratios Calculated fix'!V$429-'Ratios Calculated fix'!V$428)</f>
        <v>0.7146181672550137</v>
      </c>
      <c r="W168" s="22">
        <f>('Ratios Calculated fix'!W168-'Ratios Calculated fix'!W$428)/('Ratios Calculated fix'!W$429-'Ratios Calculated fix'!W$428)</f>
        <v>0.82243924530468138</v>
      </c>
      <c r="X168" s="22">
        <f>('Ratios Calculated fix'!X168-'Ratios Calculated fix'!X$428)/('Ratios Calculated fix'!X$429-'Ratios Calculated fix'!X$428)</f>
        <v>0.34860099961134106</v>
      </c>
      <c r="Y168" s="22">
        <f>('Ratios Calculated fix'!Y168-'Ratios Calculated fix'!Y$428)/('Ratios Calculated fix'!Y$429-'Ratios Calculated fix'!Y$428)</f>
        <v>0.47023134554151191</v>
      </c>
      <c r="Z168" s="22">
        <f>('Ratios Calculated fix'!Z168-'Ratios Calculated fix'!Z$428)/('Ratios Calculated fix'!Z$429-'Ratios Calculated fix'!Z$428)</f>
        <v>0.65139900038865894</v>
      </c>
      <c r="AA168" s="22">
        <f>('Ratios Calculated fix'!AA168-'Ratios Calculated fix'!AA$428)/('Ratios Calculated fix'!AA$429-'Ratios Calculated fix'!AA$428)</f>
        <v>0.64629330342011415</v>
      </c>
      <c r="AB168" s="22">
        <f>('Ratios Calculated fix'!AB168-'Ratios Calculated fix'!AB$428)/('Ratios Calculated fix'!AB$429-'Ratios Calculated fix'!AB$428)</f>
        <v>0.82004708405503357</v>
      </c>
      <c r="AC168" s="22">
        <f>('Ratios Calculated fix'!AC168-'Ratios Calculated fix'!AC$428)/('Ratios Calculated fix'!AC$429-'Ratios Calculated fix'!AC$428)</f>
        <v>0.1552196497133255</v>
      </c>
      <c r="AD168" s="22">
        <f>('Ratios Calculated fix'!AD168-'Ratios Calculated fix'!AD$428)/('Ratios Calculated fix'!AD$429-'Ratios Calculated fix'!AD$428)</f>
        <v>0.2057388733440271</v>
      </c>
      <c r="AE168" s="22">
        <f>('Ratios Calculated fix'!AE168-'Ratios Calculated fix'!AE$428)/('Ratios Calculated fix'!AE$429-'Ratios Calculated fix'!AE$428)</f>
        <v>0.29168073928564853</v>
      </c>
      <c r="AF168" s="22">
        <f>('Ratios Calculated fix'!AF168-'Ratios Calculated fix'!AF$428)/('Ratios Calculated fix'!AF$429-'Ratios Calculated fix'!AF$428)</f>
        <v>0.34675996373244</v>
      </c>
      <c r="AG168" s="22" t="e">
        <f>('Ratios Calculated fix'!AG168-'Ratios Calculated fix'!AG$428)/('Ratios Calculated fix'!AG$429-'Ratios Calculated fix'!AG$428)</f>
        <v>#DIV/0!</v>
      </c>
      <c r="AH168" s="22" t="e">
        <f>('Ratios Calculated fix'!AH168-'Ratios Calculated fix'!AH$428)/('Ratios Calculated fix'!AH$429-'Ratios Calculated fix'!AH$428)</f>
        <v>#DIV/0!</v>
      </c>
      <c r="AI168" s="22">
        <f>('Ratios Calculated fix'!AI168-'Ratios Calculated fix'!AI$428)/('Ratios Calculated fix'!AI$429-'Ratios Calculated fix'!AI$428)</f>
        <v>0.53227047342348521</v>
      </c>
      <c r="AJ168" s="22">
        <f>('Ratios Calculated fix'!AJ168-'Ratios Calculated fix'!AJ$428)/('Ratios Calculated fix'!AJ$429-'Ratios Calculated fix'!AJ$428)</f>
        <v>0.10240397720328831</v>
      </c>
      <c r="AK168" s="22" t="e">
        <f>('Ratios Calculated fix'!AK168-'Ratios Calculated fix'!AK$428)/('Ratios Calculated fix'!AK$429-'Ratios Calculated fix'!AK$428)</f>
        <v>#DIV/0!</v>
      </c>
      <c r="AL168" s="22" t="e">
        <f>('Ratios Calculated fix'!AL168-'Ratios Calculated fix'!AL$428)/('Ratios Calculated fix'!AL$429-'Ratios Calculated fix'!AL$428)</f>
        <v>#DIV/0!</v>
      </c>
      <c r="AM168" s="22">
        <f>('Ratios Calculated fix'!AM168-'Ratios Calculated fix'!AM$428)/('Ratios Calculated fix'!AM$429-'Ratios Calculated fix'!AM$428)</f>
        <v>0.71348797942869324</v>
      </c>
      <c r="AN168" s="22">
        <f>('Ratios Calculated fix'!AN168-'Ratios Calculated fix'!AN$428)/('Ratios Calculated fix'!AN$429-'Ratios Calculated fix'!AN$428)</f>
        <v>0.80908692820016237</v>
      </c>
      <c r="AO168" s="22">
        <f>('Ratios Calculated fix'!AO168-'Ratios Calculated fix'!AO$428)/('Ratios Calculated fix'!AO$429-'Ratios Calculated fix'!AO$428)</f>
        <v>0.16393135556131744</v>
      </c>
      <c r="AP168" s="22">
        <f>('Ratios Calculated fix'!AP168-'Ratios Calculated fix'!AP$428)/('Ratios Calculated fix'!AP$429-'Ratios Calculated fix'!AP$428)</f>
        <v>0.36774431323227819</v>
      </c>
      <c r="AQ168" s="22">
        <f>('Ratios Calculated fix'!AQ168-'Ratios Calculated fix'!AQ$428)/('Ratios Calculated fix'!AQ$429-'Ratios Calculated fix'!AQ$428)</f>
        <v>0.65411533797228749</v>
      </c>
      <c r="AR168" s="22">
        <f>('Ratios Calculated fix'!AR168-'Ratios Calculated fix'!AR$428)/('Ratios Calculated fix'!AR$429-'Ratios Calculated fix'!AR$428)</f>
        <v>0.25036750400007901</v>
      </c>
      <c r="AS168" s="22">
        <f>('Ratios Calculated fix'!AS168-'Ratios Calculated fix'!AS$428)/('Ratios Calculated fix'!AS$429-'Ratios Calculated fix'!AS$428)</f>
        <v>0.36142863333116859</v>
      </c>
      <c r="AT168" s="22">
        <f>('Ratios Calculated fix'!AT168-'Ratios Calculated fix'!AT$428)/('Ratios Calculated fix'!AT$429-'Ratios Calculated fix'!AT$428)</f>
        <v>0.34663964242102557</v>
      </c>
      <c r="AU168" s="22">
        <f>('Ratios Calculated fix'!AU168-'Ratios Calculated fix'!AU$428)/('Ratios Calculated fix'!AU$429-'Ratios Calculated fix'!AU$428)</f>
        <v>0.26316229963586357</v>
      </c>
      <c r="AV168" s="22" t="e">
        <f>('Ratios Calculated fix'!AV168-'Ratios Calculated fix'!AV$428)/('Ratios Calculated fix'!AV$429-'Ratios Calculated fix'!AV$428)</f>
        <v>#DIV/0!</v>
      </c>
      <c r="AW168" s="22" t="e">
        <f>('Ratios Calculated fix'!AW168-'Ratios Calculated fix'!AW$428)/('Ratios Calculated fix'!AW$429-'Ratios Calculated fix'!AW$428)</f>
        <v>#DIV/0!</v>
      </c>
      <c r="AX168" s="22" t="e">
        <f>('Ratios Calculated fix'!AX168-'Ratios Calculated fix'!AX$428)/('Ratios Calculated fix'!AX$429-'Ratios Calculated fix'!AX$428)</f>
        <v>#DIV/0!</v>
      </c>
      <c r="AY168" s="22">
        <f>('Ratios Calculated fix'!AY168-'Ratios Calculated fix'!AY$428)/('Ratios Calculated fix'!AY$429-'Ratios Calculated fix'!AY$428)</f>
        <v>0.74650235921790642</v>
      </c>
      <c r="AZ168" s="22">
        <f>('Ratios Calculated fix'!AZ168-'Ratios Calculated fix'!AZ$428)/('Ratios Calculated fix'!AZ$429-'Ratios Calculated fix'!AZ$428)</f>
        <v>0.76997997555025421</v>
      </c>
      <c r="BA168" s="22">
        <f>('Ratios Calculated fix'!BA168-'Ratios Calculated fix'!BA$428)/('Ratios Calculated fix'!BA$429-'Ratios Calculated fix'!BA$428)</f>
        <v>0.2219051156840379</v>
      </c>
      <c r="BB168" s="22" t="e">
        <f>('Ratios Calculated fix'!BB168-'Ratios Calculated fix'!BB$428)/('Ratios Calculated fix'!BB$429-'Ratios Calculated fix'!BB$428)</f>
        <v>#DIV/0!</v>
      </c>
      <c r="BC168" s="22">
        <f>('Ratios Calculated fix'!BC168-'Ratios Calculated fix'!BC$428)/('Ratios Calculated fix'!BC$429-'Ratios Calculated fix'!BC$428)</f>
        <v>0.19826330169159104</v>
      </c>
    </row>
    <row r="169" spans="1:55" x14ac:dyDescent="0.2">
      <c r="A169" s="3" t="s">
        <v>553</v>
      </c>
      <c r="B169" s="3" t="s">
        <v>554</v>
      </c>
      <c r="C169" s="3" t="s">
        <v>15</v>
      </c>
      <c r="D169" s="3">
        <v>244314</v>
      </c>
      <c r="E169" s="3" t="s">
        <v>16</v>
      </c>
      <c r="F169" s="3">
        <v>2019</v>
      </c>
      <c r="G169" s="3" t="s">
        <v>17</v>
      </c>
      <c r="H169" s="4">
        <v>43830</v>
      </c>
      <c r="I169" s="4">
        <v>43885</v>
      </c>
      <c r="J169" s="4">
        <v>43885</v>
      </c>
      <c r="K169" s="5">
        <v>8731000000</v>
      </c>
      <c r="L169" s="5">
        <v>8716000000</v>
      </c>
      <c r="M169" s="3" t="s">
        <v>555</v>
      </c>
      <c r="N169" s="21">
        <f>('Ratios Calculated fix'!N169-'Ratios Calculated fix'!N$428)/('Ratios Calculated fix'!N$429-'Ratios Calculated fix'!N$428)</f>
        <v>3.4387550708411041E-2</v>
      </c>
      <c r="O169" s="22">
        <f>('Ratios Calculated fix'!O169-'Ratios Calculated fix'!O$428)/('Ratios Calculated fix'!O$429-'Ratios Calculated fix'!O$428)</f>
        <v>3.0631923051272159E-2</v>
      </c>
      <c r="P169" s="22">
        <f>('Ratios Calculated fix'!P169-'Ratios Calculated fix'!P$428)/('Ratios Calculated fix'!P$429-'Ratios Calculated fix'!P$428)</f>
        <v>6.383818885152677E-2</v>
      </c>
      <c r="Q169" s="22">
        <f>('Ratios Calculated fix'!Q169-'Ratios Calculated fix'!Q$428)/('Ratios Calculated fix'!Q$429-'Ratios Calculated fix'!Q$428)</f>
        <v>0.88101581452872513</v>
      </c>
      <c r="R169" s="22">
        <f>('Ratios Calculated fix'!R169-'Ratios Calculated fix'!R$428)/('Ratios Calculated fix'!R$429-'Ratios Calculated fix'!R$428)</f>
        <v>0.11265787691657618</v>
      </c>
      <c r="S169" s="22">
        <f>('Ratios Calculated fix'!S169-'Ratios Calculated fix'!S$428)/('Ratios Calculated fix'!S$429-'Ratios Calculated fix'!S$428)</f>
        <v>0.15609202822181842</v>
      </c>
      <c r="T169" s="22">
        <f>('Ratios Calculated fix'!T169-'Ratios Calculated fix'!T$428)/('Ratios Calculated fix'!T$429-'Ratios Calculated fix'!T$428)</f>
        <v>8.5693590205681222E-2</v>
      </c>
      <c r="U169" s="22">
        <f>('Ratios Calculated fix'!U169-'Ratios Calculated fix'!U$428)/('Ratios Calculated fix'!U$429-'Ratios Calculated fix'!U$428)</f>
        <v>0.81895908697816655</v>
      </c>
      <c r="V169" s="22">
        <f>('Ratios Calculated fix'!V169-'Ratios Calculated fix'!V$428)/('Ratios Calculated fix'!V$429-'Ratios Calculated fix'!V$428)</f>
        <v>0.72992930449695959</v>
      </c>
      <c r="W169" s="22">
        <f>('Ratios Calculated fix'!W169-'Ratios Calculated fix'!W$428)/('Ratios Calculated fix'!W$429-'Ratios Calculated fix'!W$428)</f>
        <v>0.82958430874256639</v>
      </c>
      <c r="X169" s="22">
        <f>('Ratios Calculated fix'!X169-'Ratios Calculated fix'!X$428)/('Ratios Calculated fix'!X$429-'Ratios Calculated fix'!X$428)</f>
        <v>0.42181659193074483</v>
      </c>
      <c r="Y169" s="22">
        <f>('Ratios Calculated fix'!Y169-'Ratios Calculated fix'!Y$428)/('Ratios Calculated fix'!Y$429-'Ratios Calculated fix'!Y$428)</f>
        <v>0.41416081169873165</v>
      </c>
      <c r="Z169" s="22">
        <f>('Ratios Calculated fix'!Z169-'Ratios Calculated fix'!Z$428)/('Ratios Calculated fix'!Z$429-'Ratios Calculated fix'!Z$428)</f>
        <v>0.57818340806925517</v>
      </c>
      <c r="AA169" s="22">
        <f>('Ratios Calculated fix'!AA169-'Ratios Calculated fix'!AA$428)/('Ratios Calculated fix'!AA$429-'Ratios Calculated fix'!AA$428)</f>
        <v>0.16119785665463526</v>
      </c>
      <c r="AB169" s="22">
        <f>('Ratios Calculated fix'!AB169-'Ratios Calculated fix'!AB$428)/('Ratios Calculated fix'!AB$429-'Ratios Calculated fix'!AB$428)</f>
        <v>0.7706117787823048</v>
      </c>
      <c r="AC169" s="22">
        <f>('Ratios Calculated fix'!AC169-'Ratios Calculated fix'!AC$428)/('Ratios Calculated fix'!AC$429-'Ratios Calculated fix'!AC$428)</f>
        <v>0.24284610667195486</v>
      </c>
      <c r="AD169" s="22">
        <f>('Ratios Calculated fix'!AD169-'Ratios Calculated fix'!AD$428)/('Ratios Calculated fix'!AD$429-'Ratios Calculated fix'!AD$428)</f>
        <v>0.20071367726592948</v>
      </c>
      <c r="AE169" s="22">
        <f>('Ratios Calculated fix'!AE169-'Ratios Calculated fix'!AE$428)/('Ratios Calculated fix'!AE$429-'Ratios Calculated fix'!AE$428)</f>
        <v>0.28595928650863645</v>
      </c>
      <c r="AF169" s="22">
        <f>('Ratios Calculated fix'!AF169-'Ratios Calculated fix'!AF$428)/('Ratios Calculated fix'!AF$429-'Ratios Calculated fix'!AF$428)</f>
        <v>0.28420359830927461</v>
      </c>
      <c r="AG169" s="22" t="e">
        <f>('Ratios Calculated fix'!AG169-'Ratios Calculated fix'!AG$428)/('Ratios Calculated fix'!AG$429-'Ratios Calculated fix'!AG$428)</f>
        <v>#DIV/0!</v>
      </c>
      <c r="AH169" s="22" t="e">
        <f>('Ratios Calculated fix'!AH169-'Ratios Calculated fix'!AH$428)/('Ratios Calculated fix'!AH$429-'Ratios Calculated fix'!AH$428)</f>
        <v>#DIV/0!</v>
      </c>
      <c r="AI169" s="22">
        <f>('Ratios Calculated fix'!AI169-'Ratios Calculated fix'!AI$428)/('Ratios Calculated fix'!AI$429-'Ratios Calculated fix'!AI$428)</f>
        <v>0.4955388686848588</v>
      </c>
      <c r="AJ169" s="22">
        <f>('Ratios Calculated fix'!AJ169-'Ratios Calculated fix'!AJ$428)/('Ratios Calculated fix'!AJ$429-'Ratios Calculated fix'!AJ$428)</f>
        <v>8.339913797178404E-2</v>
      </c>
      <c r="AK169" s="22" t="e">
        <f>('Ratios Calculated fix'!AK169-'Ratios Calculated fix'!AK$428)/('Ratios Calculated fix'!AK$429-'Ratios Calculated fix'!AK$428)</f>
        <v>#DIV/0!</v>
      </c>
      <c r="AL169" s="22" t="e">
        <f>('Ratios Calculated fix'!AL169-'Ratios Calculated fix'!AL$428)/('Ratios Calculated fix'!AL$429-'Ratios Calculated fix'!AL$428)</f>
        <v>#DIV/0!</v>
      </c>
      <c r="AM169" s="22">
        <f>('Ratios Calculated fix'!AM169-'Ratios Calculated fix'!AM$428)/('Ratios Calculated fix'!AM$429-'Ratios Calculated fix'!AM$428)</f>
        <v>0.70191557744314237</v>
      </c>
      <c r="AN169" s="22">
        <f>('Ratios Calculated fix'!AN169-'Ratios Calculated fix'!AN$428)/('Ratios Calculated fix'!AN$429-'Ratios Calculated fix'!AN$428)</f>
        <v>0.80968798285243959</v>
      </c>
      <c r="AO169" s="22">
        <f>('Ratios Calculated fix'!AO169-'Ratios Calculated fix'!AO$428)/('Ratios Calculated fix'!AO$429-'Ratios Calculated fix'!AO$428)</f>
        <v>6.4860147124140732E-2</v>
      </c>
      <c r="AP169" s="22">
        <f>('Ratios Calculated fix'!AP169-'Ratios Calculated fix'!AP$428)/('Ratios Calculated fix'!AP$429-'Ratios Calculated fix'!AP$428)</f>
        <v>0.35117802627509037</v>
      </c>
      <c r="AQ169" s="22">
        <f>('Ratios Calculated fix'!AQ169-'Ratios Calculated fix'!AQ$428)/('Ratios Calculated fix'!AQ$429-'Ratios Calculated fix'!AQ$428)</f>
        <v>0.54188103508388974</v>
      </c>
      <c r="AR169" s="22">
        <f>('Ratios Calculated fix'!AR169-'Ratios Calculated fix'!AR$428)/('Ratios Calculated fix'!AR$429-'Ratios Calculated fix'!AR$428)</f>
        <v>0.27068773437801102</v>
      </c>
      <c r="AS169" s="22">
        <f>('Ratios Calculated fix'!AS169-'Ratios Calculated fix'!AS$428)/('Ratios Calculated fix'!AS$429-'Ratios Calculated fix'!AS$428)</f>
        <v>0.32280892916109727</v>
      </c>
      <c r="AT169" s="22">
        <f>('Ratios Calculated fix'!AT169-'Ratios Calculated fix'!AT$428)/('Ratios Calculated fix'!AT$429-'Ratios Calculated fix'!AT$428)</f>
        <v>0.29571265310448858</v>
      </c>
      <c r="AU169" s="22">
        <f>('Ratios Calculated fix'!AU169-'Ratios Calculated fix'!AU$428)/('Ratios Calculated fix'!AU$429-'Ratios Calculated fix'!AU$428)</f>
        <v>0.26484871561857976</v>
      </c>
      <c r="AV169" s="22" t="e">
        <f>('Ratios Calculated fix'!AV169-'Ratios Calculated fix'!AV$428)/('Ratios Calculated fix'!AV$429-'Ratios Calculated fix'!AV$428)</f>
        <v>#DIV/0!</v>
      </c>
      <c r="AW169" s="22" t="e">
        <f>('Ratios Calculated fix'!AW169-'Ratios Calculated fix'!AW$428)/('Ratios Calculated fix'!AW$429-'Ratios Calculated fix'!AW$428)</f>
        <v>#DIV/0!</v>
      </c>
      <c r="AX169" s="22" t="e">
        <f>('Ratios Calculated fix'!AX169-'Ratios Calculated fix'!AX$428)/('Ratios Calculated fix'!AX$429-'Ratios Calculated fix'!AX$428)</f>
        <v>#DIV/0!</v>
      </c>
      <c r="AY169" s="22">
        <f>('Ratios Calculated fix'!AY169-'Ratios Calculated fix'!AY$428)/('Ratios Calculated fix'!AY$429-'Ratios Calculated fix'!AY$428)</f>
        <v>0.75190513553720162</v>
      </c>
      <c r="AZ169" s="22">
        <f>('Ratios Calculated fix'!AZ169-'Ratios Calculated fix'!AZ$428)/('Ratios Calculated fix'!AZ$429-'Ratios Calculated fix'!AZ$428)</f>
        <v>0.76779680039515075</v>
      </c>
      <c r="BA169" s="22">
        <f>('Ratios Calculated fix'!BA169-'Ratios Calculated fix'!BA$428)/('Ratios Calculated fix'!BA$429-'Ratios Calculated fix'!BA$428)</f>
        <v>0.21697895177306831</v>
      </c>
      <c r="BB169" s="22" t="e">
        <f>('Ratios Calculated fix'!BB169-'Ratios Calculated fix'!BB$428)/('Ratios Calculated fix'!BB$429-'Ratios Calculated fix'!BB$428)</f>
        <v>#DIV/0!</v>
      </c>
      <c r="BC169" s="22">
        <f>('Ratios Calculated fix'!BC169-'Ratios Calculated fix'!BC$428)/('Ratios Calculated fix'!BC$429-'Ratios Calculated fix'!BC$428)</f>
        <v>0.14258650623561961</v>
      </c>
    </row>
    <row r="170" spans="1:55" x14ac:dyDescent="0.2">
      <c r="A170" s="3" t="s">
        <v>565</v>
      </c>
      <c r="B170" s="3" t="s">
        <v>566</v>
      </c>
      <c r="C170" s="3" t="s">
        <v>24</v>
      </c>
      <c r="D170" s="3">
        <v>239284</v>
      </c>
      <c r="E170" s="3" t="s">
        <v>16</v>
      </c>
      <c r="F170" s="3">
        <v>2019</v>
      </c>
      <c r="G170" s="3" t="s">
        <v>17</v>
      </c>
      <c r="H170" s="4">
        <v>43830</v>
      </c>
      <c r="I170" s="4">
        <v>43886</v>
      </c>
      <c r="J170" s="4">
        <v>43886</v>
      </c>
      <c r="K170" s="5">
        <v>1267000000</v>
      </c>
      <c r="L170" s="5">
        <v>1281000000</v>
      </c>
      <c r="M170" s="3" t="s">
        <v>567</v>
      </c>
      <c r="N170" s="21">
        <f>('Ratios Calculated fix'!N170-'Ratios Calculated fix'!N$428)/('Ratios Calculated fix'!N$429-'Ratios Calculated fix'!N$428)</f>
        <v>0.11326110501532445</v>
      </c>
      <c r="O170" s="22">
        <f>('Ratios Calculated fix'!O170-'Ratios Calculated fix'!O$428)/('Ratios Calculated fix'!O$429-'Ratios Calculated fix'!O$428)</f>
        <v>0.10980583613968996</v>
      </c>
      <c r="P170" s="22">
        <f>('Ratios Calculated fix'!P170-'Ratios Calculated fix'!P$428)/('Ratios Calculated fix'!P$429-'Ratios Calculated fix'!P$428)</f>
        <v>0.25765672131196521</v>
      </c>
      <c r="Q170" s="22">
        <f>('Ratios Calculated fix'!Q170-'Ratios Calculated fix'!Q$428)/('Ratios Calculated fix'!Q$429-'Ratios Calculated fix'!Q$428)</f>
        <v>0.87047659283788459</v>
      </c>
      <c r="R170" s="22">
        <f>('Ratios Calculated fix'!R170-'Ratios Calculated fix'!R$428)/('Ratios Calculated fix'!R$429-'Ratios Calculated fix'!R$428)</f>
        <v>0.13404967107142149</v>
      </c>
      <c r="S170" s="22">
        <f>('Ratios Calculated fix'!S170-'Ratios Calculated fix'!S$428)/('Ratios Calculated fix'!S$429-'Ratios Calculated fix'!S$428)</f>
        <v>7.6294681456706523E-2</v>
      </c>
      <c r="T170" s="22">
        <f>('Ratios Calculated fix'!T170-'Ratios Calculated fix'!T$428)/('Ratios Calculated fix'!T$429-'Ratios Calculated fix'!T$428)</f>
        <v>0.12171197403570234</v>
      </c>
      <c r="U170" s="22">
        <f>('Ratios Calculated fix'!U170-'Ratios Calculated fix'!U$428)/('Ratios Calculated fix'!U$429-'Ratios Calculated fix'!U$428)</f>
        <v>0.81150670388619695</v>
      </c>
      <c r="V170" s="22">
        <f>('Ratios Calculated fix'!V170-'Ratios Calculated fix'!V$428)/('Ratios Calculated fix'!V$429-'Ratios Calculated fix'!V$428)</f>
        <v>0.71155825426276442</v>
      </c>
      <c r="W170" s="22">
        <f>('Ratios Calculated fix'!W170-'Ratios Calculated fix'!W$428)/('Ratios Calculated fix'!W$429-'Ratios Calculated fix'!W$428)</f>
        <v>0.82384468910783037</v>
      </c>
      <c r="X170" s="22">
        <f>('Ratios Calculated fix'!X170-'Ratios Calculated fix'!X$428)/('Ratios Calculated fix'!X$429-'Ratios Calculated fix'!X$428)</f>
        <v>0.42382389470951659</v>
      </c>
      <c r="Y170" s="22">
        <f>('Ratios Calculated fix'!Y170-'Ratios Calculated fix'!Y$428)/('Ratios Calculated fix'!Y$429-'Ratios Calculated fix'!Y$428)</f>
        <v>0.47207633370638818</v>
      </c>
      <c r="Z170" s="22">
        <f>('Ratios Calculated fix'!Z170-'Ratios Calculated fix'!Z$428)/('Ratios Calculated fix'!Z$429-'Ratios Calculated fix'!Z$428)</f>
        <v>0.57617610529048346</v>
      </c>
      <c r="AA170" s="22">
        <f>('Ratios Calculated fix'!AA170-'Ratios Calculated fix'!AA$428)/('Ratios Calculated fix'!AA$429-'Ratios Calculated fix'!AA$428)</f>
        <v>0.10716800791506373</v>
      </c>
      <c r="AB170" s="22">
        <f>('Ratios Calculated fix'!AB170-'Ratios Calculated fix'!AB$428)/('Ratios Calculated fix'!AB$429-'Ratios Calculated fix'!AB$428)</f>
        <v>0.84675640069620373</v>
      </c>
      <c r="AC170" s="22">
        <f>('Ratios Calculated fix'!AC170-'Ratios Calculated fix'!AC$428)/('Ratios Calculated fix'!AC$429-'Ratios Calculated fix'!AC$428)</f>
        <v>0.7856163499305433</v>
      </c>
      <c r="AD170" s="22">
        <f>('Ratios Calculated fix'!AD170-'Ratios Calculated fix'!AD$428)/('Ratios Calculated fix'!AD$429-'Ratios Calculated fix'!AD$428)</f>
        <v>0.28011594184243854</v>
      </c>
      <c r="AE170" s="22">
        <f>('Ratios Calculated fix'!AE170-'Ratios Calculated fix'!AE$428)/('Ratios Calculated fix'!AE$429-'Ratios Calculated fix'!AE$428)</f>
        <v>0.37636298421555214</v>
      </c>
      <c r="AF170" s="22">
        <f>('Ratios Calculated fix'!AF170-'Ratios Calculated fix'!AF$428)/('Ratios Calculated fix'!AF$429-'Ratios Calculated fix'!AF$428)</f>
        <v>0.41177758996330038</v>
      </c>
      <c r="AG170" s="22" t="e">
        <f>('Ratios Calculated fix'!AG170-'Ratios Calculated fix'!AG$428)/('Ratios Calculated fix'!AG$429-'Ratios Calculated fix'!AG$428)</f>
        <v>#DIV/0!</v>
      </c>
      <c r="AH170" s="22" t="e">
        <f>('Ratios Calculated fix'!AH170-'Ratios Calculated fix'!AH$428)/('Ratios Calculated fix'!AH$429-'Ratios Calculated fix'!AH$428)</f>
        <v>#DIV/0!</v>
      </c>
      <c r="AI170" s="22">
        <f>('Ratios Calculated fix'!AI170-'Ratios Calculated fix'!AI$428)/('Ratios Calculated fix'!AI$429-'Ratios Calculated fix'!AI$428)</f>
        <v>0.52740621929072196</v>
      </c>
      <c r="AJ170" s="22">
        <f>('Ratios Calculated fix'!AJ170-'Ratios Calculated fix'!AJ$428)/('Ratios Calculated fix'!AJ$429-'Ratios Calculated fix'!AJ$428)</f>
        <v>0.23352947824317982</v>
      </c>
      <c r="AK170" s="22" t="e">
        <f>('Ratios Calculated fix'!AK170-'Ratios Calculated fix'!AK$428)/('Ratios Calculated fix'!AK$429-'Ratios Calculated fix'!AK$428)</f>
        <v>#DIV/0!</v>
      </c>
      <c r="AL170" s="22" t="e">
        <f>('Ratios Calculated fix'!AL170-'Ratios Calculated fix'!AL$428)/('Ratios Calculated fix'!AL$429-'Ratios Calculated fix'!AL$428)</f>
        <v>#DIV/0!</v>
      </c>
      <c r="AM170" s="22">
        <f>('Ratios Calculated fix'!AM170-'Ratios Calculated fix'!AM$428)/('Ratios Calculated fix'!AM$429-'Ratios Calculated fix'!AM$428)</f>
        <v>0.71299160717179277</v>
      </c>
      <c r="AN170" s="22">
        <f>('Ratios Calculated fix'!AN170-'Ratios Calculated fix'!AN$428)/('Ratios Calculated fix'!AN$429-'Ratios Calculated fix'!AN$428)</f>
        <v>0.80513809512894174</v>
      </c>
      <c r="AO170" s="22">
        <f>('Ratios Calculated fix'!AO170-'Ratios Calculated fix'!AO$428)/('Ratios Calculated fix'!AO$429-'Ratios Calculated fix'!AO$428)</f>
        <v>6.6273752230950514E-2</v>
      </c>
      <c r="AP170" s="22">
        <f>('Ratios Calculated fix'!AP170-'Ratios Calculated fix'!AP$428)/('Ratios Calculated fix'!AP$429-'Ratios Calculated fix'!AP$428)</f>
        <v>0.36016628145740015</v>
      </c>
      <c r="AQ170" s="22">
        <f>('Ratios Calculated fix'!AQ170-'Ratios Calculated fix'!AQ$428)/('Ratios Calculated fix'!AQ$429-'Ratios Calculated fix'!AQ$428)</f>
        <v>0.67375988342368942</v>
      </c>
      <c r="AR170" s="22">
        <f>('Ratios Calculated fix'!AR170-'Ratios Calculated fix'!AR$428)/('Ratios Calculated fix'!AR$429-'Ratios Calculated fix'!AR$428)</f>
        <v>0.63316963554967909</v>
      </c>
      <c r="AS170" s="22">
        <f>('Ratios Calculated fix'!AS170-'Ratios Calculated fix'!AS$428)/('Ratios Calculated fix'!AS$429-'Ratios Calculated fix'!AS$428)</f>
        <v>0.26729183563921932</v>
      </c>
      <c r="AT170" s="22">
        <f>('Ratios Calculated fix'!AT170-'Ratios Calculated fix'!AT$428)/('Ratios Calculated fix'!AT$429-'Ratios Calculated fix'!AT$428)</f>
        <v>0.51323408608444876</v>
      </c>
      <c r="AU170" s="22">
        <f>('Ratios Calculated fix'!AU170-'Ratios Calculated fix'!AU$428)/('Ratios Calculated fix'!AU$429-'Ratios Calculated fix'!AU$428)</f>
        <v>0.26571086613039047</v>
      </c>
      <c r="AV170" s="22" t="e">
        <f>('Ratios Calculated fix'!AV170-'Ratios Calculated fix'!AV$428)/('Ratios Calculated fix'!AV$429-'Ratios Calculated fix'!AV$428)</f>
        <v>#DIV/0!</v>
      </c>
      <c r="AW170" s="22" t="e">
        <f>('Ratios Calculated fix'!AW170-'Ratios Calculated fix'!AW$428)/('Ratios Calculated fix'!AW$429-'Ratios Calculated fix'!AW$428)</f>
        <v>#DIV/0!</v>
      </c>
      <c r="AX170" s="22" t="e">
        <f>('Ratios Calculated fix'!AX170-'Ratios Calculated fix'!AX$428)/('Ratios Calculated fix'!AX$429-'Ratios Calculated fix'!AX$428)</f>
        <v>#DIV/0!</v>
      </c>
      <c r="AY170" s="22">
        <f>('Ratios Calculated fix'!AY170-'Ratios Calculated fix'!AY$428)/('Ratios Calculated fix'!AY$429-'Ratios Calculated fix'!AY$428)</f>
        <v>0.74950073966274722</v>
      </c>
      <c r="AZ170" s="22">
        <f>('Ratios Calculated fix'!AZ170-'Ratios Calculated fix'!AZ$428)/('Ratios Calculated fix'!AZ$429-'Ratios Calculated fix'!AZ$428)</f>
        <v>0.76741622792621422</v>
      </c>
      <c r="BA170" s="22">
        <f>('Ratios Calculated fix'!BA170-'Ratios Calculated fix'!BA$428)/('Ratios Calculated fix'!BA$429-'Ratios Calculated fix'!BA$428)</f>
        <v>0.22150548938682335</v>
      </c>
      <c r="BB170" s="22" t="e">
        <f>('Ratios Calculated fix'!BB170-'Ratios Calculated fix'!BB$428)/('Ratios Calculated fix'!BB$429-'Ratios Calculated fix'!BB$428)</f>
        <v>#DIV/0!</v>
      </c>
      <c r="BC170" s="22">
        <f>('Ratios Calculated fix'!BC170-'Ratios Calculated fix'!BC$428)/('Ratios Calculated fix'!BC$429-'Ratios Calculated fix'!BC$428)</f>
        <v>0.14159532888008272</v>
      </c>
    </row>
    <row r="171" spans="1:55" x14ac:dyDescent="0.2">
      <c r="A171" s="3" t="s">
        <v>556</v>
      </c>
      <c r="B171" s="3" t="s">
        <v>557</v>
      </c>
      <c r="C171" s="3" t="s">
        <v>91</v>
      </c>
      <c r="D171" s="3">
        <v>78526</v>
      </c>
      <c r="E171" s="3" t="s">
        <v>16</v>
      </c>
      <c r="F171" s="3">
        <v>2020</v>
      </c>
      <c r="G171" s="3" t="s">
        <v>17</v>
      </c>
      <c r="H171" s="4">
        <v>43982</v>
      </c>
      <c r="I171" s="4">
        <v>44014</v>
      </c>
      <c r="J171" s="4">
        <v>44014</v>
      </c>
      <c r="K171" s="5">
        <v>611100000</v>
      </c>
      <c r="L171" s="5">
        <v>616600000</v>
      </c>
      <c r="M171" s="3" t="s">
        <v>558</v>
      </c>
      <c r="N171" s="21">
        <f>('Ratios Calculated fix'!N171-'Ratios Calculated fix'!N$428)/('Ratios Calculated fix'!N$429-'Ratios Calculated fix'!N$428)</f>
        <v>2.4726010377948054E-2</v>
      </c>
      <c r="O171" s="22">
        <f>('Ratios Calculated fix'!O171-'Ratios Calculated fix'!O$428)/('Ratios Calculated fix'!O$429-'Ratios Calculated fix'!O$428)</f>
        <v>1.7762979141560362E-2</v>
      </c>
      <c r="P171" s="22">
        <f>('Ratios Calculated fix'!P171-'Ratios Calculated fix'!P$428)/('Ratios Calculated fix'!P$429-'Ratios Calculated fix'!P$428)</f>
        <v>2.3125097112036894E-2</v>
      </c>
      <c r="Q171" s="22">
        <f>('Ratios Calculated fix'!Q171-'Ratios Calculated fix'!Q$428)/('Ratios Calculated fix'!Q$429-'Ratios Calculated fix'!Q$428)</f>
        <v>0.8721264392652891</v>
      </c>
      <c r="R171" s="22">
        <f>('Ratios Calculated fix'!R171-'Ratios Calculated fix'!R$428)/('Ratios Calculated fix'!R$429-'Ratios Calculated fix'!R$428)</f>
        <v>0.14763275249032887</v>
      </c>
      <c r="S171" s="22">
        <f>('Ratios Calculated fix'!S171-'Ratios Calculated fix'!S$428)/('Ratios Calculated fix'!S$429-'Ratios Calculated fix'!S$428)</f>
        <v>0.15943275580092514</v>
      </c>
      <c r="T171" s="22">
        <f>('Ratios Calculated fix'!T171-'Ratios Calculated fix'!T$428)/('Ratios Calculated fix'!T$429-'Ratios Calculated fix'!T$428)</f>
        <v>0.12043847005643682</v>
      </c>
      <c r="U171" s="22">
        <f>('Ratios Calculated fix'!U171-'Ratios Calculated fix'!U$428)/('Ratios Calculated fix'!U$429-'Ratios Calculated fix'!U$428)</f>
        <v>0.81360578204215162</v>
      </c>
      <c r="V171" s="22">
        <f>('Ratios Calculated fix'!V171-'Ratios Calculated fix'!V$428)/('Ratios Calculated fix'!V$429-'Ratios Calculated fix'!V$428)</f>
        <v>0.71746905927050086</v>
      </c>
      <c r="W171" s="22">
        <f>('Ratios Calculated fix'!W171-'Ratios Calculated fix'!W$428)/('Ratios Calculated fix'!W$429-'Ratios Calculated fix'!W$428)</f>
        <v>0.82534774670883448</v>
      </c>
      <c r="X171" s="22">
        <f>('Ratios Calculated fix'!X171-'Ratios Calculated fix'!X$428)/('Ratios Calculated fix'!X$429-'Ratios Calculated fix'!X$428)</f>
        <v>0.1412549119494475</v>
      </c>
      <c r="Y171" s="22">
        <f>('Ratios Calculated fix'!Y171-'Ratios Calculated fix'!Y$428)/('Ratios Calculated fix'!Y$429-'Ratios Calculated fix'!Y$428)</f>
        <v>0.52215982746842615</v>
      </c>
      <c r="Z171" s="22">
        <f>('Ratios Calculated fix'!Z171-'Ratios Calculated fix'!Z$428)/('Ratios Calculated fix'!Z$429-'Ratios Calculated fix'!Z$428)</f>
        <v>0.8587450880505525</v>
      </c>
      <c r="AA171" s="22">
        <f>('Ratios Calculated fix'!AA171-'Ratios Calculated fix'!AA$428)/('Ratios Calculated fix'!AA$429-'Ratios Calculated fix'!AA$428)</f>
        <v>0.72501868622923438</v>
      </c>
      <c r="AB171" s="22">
        <f>('Ratios Calculated fix'!AB171-'Ratios Calculated fix'!AB$428)/('Ratios Calculated fix'!AB$429-'Ratios Calculated fix'!AB$428)</f>
        <v>0.81797268950702373</v>
      </c>
      <c r="AC171" s="22">
        <f>('Ratios Calculated fix'!AC171-'Ratios Calculated fix'!AC$428)/('Ratios Calculated fix'!AC$429-'Ratios Calculated fix'!AC$428)</f>
        <v>0.32855306567890968</v>
      </c>
      <c r="AD171" s="22">
        <f>('Ratios Calculated fix'!AD171-'Ratios Calculated fix'!AD$428)/('Ratios Calculated fix'!AD$429-'Ratios Calculated fix'!AD$428)</f>
        <v>0.25765381160633627</v>
      </c>
      <c r="AE171" s="22">
        <f>('Ratios Calculated fix'!AE171-'Ratios Calculated fix'!AE$428)/('Ratios Calculated fix'!AE$429-'Ratios Calculated fix'!AE$428)</f>
        <v>0.35078865528994196</v>
      </c>
      <c r="AF171" s="22">
        <f>('Ratios Calculated fix'!AF171-'Ratios Calculated fix'!AF$428)/('Ratios Calculated fix'!AF$429-'Ratios Calculated fix'!AF$428)</f>
        <v>0.36188065423972171</v>
      </c>
      <c r="AG171" s="22" t="e">
        <f>('Ratios Calculated fix'!AG171-'Ratios Calculated fix'!AG$428)/('Ratios Calculated fix'!AG$429-'Ratios Calculated fix'!AG$428)</f>
        <v>#DIV/0!</v>
      </c>
      <c r="AH171" s="22" t="e">
        <f>('Ratios Calculated fix'!AH171-'Ratios Calculated fix'!AH$428)/('Ratios Calculated fix'!AH$429-'Ratios Calculated fix'!AH$428)</f>
        <v>#DIV/0!</v>
      </c>
      <c r="AI171" s="22">
        <f>('Ratios Calculated fix'!AI171-'Ratios Calculated fix'!AI$428)/('Ratios Calculated fix'!AI$429-'Ratios Calculated fix'!AI$428)</f>
        <v>0.53713944505960109</v>
      </c>
      <c r="AJ171" s="22">
        <f>('Ratios Calculated fix'!AJ171-'Ratios Calculated fix'!AJ$428)/('Ratios Calculated fix'!AJ$429-'Ratios Calculated fix'!AJ$428)</f>
        <v>0.15679496078594973</v>
      </c>
      <c r="AK171" s="22" t="e">
        <f>('Ratios Calculated fix'!AK171-'Ratios Calculated fix'!AK$428)/('Ratios Calculated fix'!AK$429-'Ratios Calculated fix'!AK$428)</f>
        <v>#DIV/0!</v>
      </c>
      <c r="AL171" s="22" t="e">
        <f>('Ratios Calculated fix'!AL171-'Ratios Calculated fix'!AL$428)/('Ratios Calculated fix'!AL$429-'Ratios Calculated fix'!AL$428)</f>
        <v>#DIV/0!</v>
      </c>
      <c r="AM171" s="22">
        <f>('Ratios Calculated fix'!AM171-'Ratios Calculated fix'!AM$428)/('Ratios Calculated fix'!AM$429-'Ratios Calculated fix'!AM$428)</f>
        <v>0.71361002211723346</v>
      </c>
      <c r="AN171" s="22">
        <f>('Ratios Calculated fix'!AN171-'Ratios Calculated fix'!AN$428)/('Ratios Calculated fix'!AN$429-'Ratios Calculated fix'!AN$428)</f>
        <v>0.80745703097046539</v>
      </c>
      <c r="AO171" s="22">
        <f>('Ratios Calculated fix'!AO171-'Ratios Calculated fix'!AO$428)/('Ratios Calculated fix'!AO$429-'Ratios Calculated fix'!AO$428)</f>
        <v>0.11226928537794885</v>
      </c>
      <c r="AP171" s="22">
        <f>('Ratios Calculated fix'!AP171-'Ratios Calculated fix'!AP$428)/('Ratios Calculated fix'!AP$429-'Ratios Calculated fix'!AP$428)</f>
        <v>0.35483123994570342</v>
      </c>
      <c r="AQ171" s="22">
        <f>('Ratios Calculated fix'!AQ171-'Ratios Calculated fix'!AQ$428)/('Ratios Calculated fix'!AQ$429-'Ratios Calculated fix'!AQ$428)</f>
        <v>0.65346628074775026</v>
      </c>
      <c r="AR171" s="22">
        <f>('Ratios Calculated fix'!AR171-'Ratios Calculated fix'!AR$428)/('Ratios Calculated fix'!AR$429-'Ratios Calculated fix'!AR$428)</f>
        <v>0.40458605742824266</v>
      </c>
      <c r="AS171" s="22">
        <f>('Ratios Calculated fix'!AS171-'Ratios Calculated fix'!AS$428)/('Ratios Calculated fix'!AS$429-'Ratios Calculated fix'!AS$428)</f>
        <v>0.34210202266204315</v>
      </c>
      <c r="AT171" s="22">
        <f>('Ratios Calculated fix'!AT171-'Ratios Calculated fix'!AT$428)/('Ratios Calculated fix'!AT$429-'Ratios Calculated fix'!AT$428)</f>
        <v>0.45848791293010033</v>
      </c>
      <c r="AU171" s="22">
        <f>('Ratios Calculated fix'!AU171-'Ratios Calculated fix'!AU$428)/('Ratios Calculated fix'!AU$429-'Ratios Calculated fix'!AU$428)</f>
        <v>0.3013167851998636</v>
      </c>
      <c r="AV171" s="22" t="e">
        <f>('Ratios Calculated fix'!AV171-'Ratios Calculated fix'!AV$428)/('Ratios Calculated fix'!AV$429-'Ratios Calculated fix'!AV$428)</f>
        <v>#DIV/0!</v>
      </c>
      <c r="AW171" s="22" t="e">
        <f>('Ratios Calculated fix'!AW171-'Ratios Calculated fix'!AW$428)/('Ratios Calculated fix'!AW$429-'Ratios Calculated fix'!AW$428)</f>
        <v>#DIV/0!</v>
      </c>
      <c r="AX171" s="22" t="e">
        <f>('Ratios Calculated fix'!AX171-'Ratios Calculated fix'!AX$428)/('Ratios Calculated fix'!AX$429-'Ratios Calculated fix'!AX$428)</f>
        <v>#DIV/0!</v>
      </c>
      <c r="AY171" s="22">
        <f>('Ratios Calculated fix'!AY171-'Ratios Calculated fix'!AY$428)/('Ratios Calculated fix'!AY$429-'Ratios Calculated fix'!AY$428)</f>
        <v>0.7483745833691654</v>
      </c>
      <c r="AZ171" s="22">
        <f>('Ratios Calculated fix'!AZ171-'Ratios Calculated fix'!AZ$428)/('Ratios Calculated fix'!AZ$429-'Ratios Calculated fix'!AZ$428)</f>
        <v>0.77176196288235244</v>
      </c>
      <c r="BA171" s="22">
        <f>('Ratios Calculated fix'!BA171-'Ratios Calculated fix'!BA$428)/('Ratios Calculated fix'!BA$429-'Ratios Calculated fix'!BA$428)</f>
        <v>0.22307673777591744</v>
      </c>
      <c r="BB171" s="22" t="e">
        <f>('Ratios Calculated fix'!BB171-'Ratios Calculated fix'!BB$428)/('Ratios Calculated fix'!BB$429-'Ratios Calculated fix'!BB$428)</f>
        <v>#DIV/0!</v>
      </c>
      <c r="BC171" s="22">
        <f>('Ratios Calculated fix'!BC171-'Ratios Calculated fix'!BC$428)/('Ratios Calculated fix'!BC$429-'Ratios Calculated fix'!BC$428)</f>
        <v>0.18253124714236477</v>
      </c>
    </row>
    <row r="172" spans="1:55" x14ac:dyDescent="0.2">
      <c r="A172" s="3" t="s">
        <v>340</v>
      </c>
      <c r="B172" s="3" t="s">
        <v>341</v>
      </c>
      <c r="C172" s="3" t="s">
        <v>34</v>
      </c>
      <c r="D172" s="3">
        <v>261761</v>
      </c>
      <c r="E172" s="3" t="s">
        <v>16</v>
      </c>
      <c r="F172" s="3">
        <v>2019</v>
      </c>
      <c r="G172" s="3" t="s">
        <v>17</v>
      </c>
      <c r="H172" s="4">
        <v>43830</v>
      </c>
      <c r="I172" s="4">
        <v>43879</v>
      </c>
      <c r="J172" s="4">
        <v>43879</v>
      </c>
      <c r="K172" s="5">
        <v>764000000</v>
      </c>
      <c r="L172" s="5">
        <v>1002000000</v>
      </c>
      <c r="M172" s="3" t="s">
        <v>342</v>
      </c>
      <c r="N172" s="21">
        <f>('Ratios Calculated fix'!N172-'Ratios Calculated fix'!N$428)/('Ratios Calculated fix'!N$429-'Ratios Calculated fix'!N$428)</f>
        <v>7.7242614313639602E-2</v>
      </c>
      <c r="O172" s="22">
        <f>('Ratios Calculated fix'!O172-'Ratios Calculated fix'!O$428)/('Ratios Calculated fix'!O$429-'Ratios Calculated fix'!O$428)</f>
        <v>5.314476940879672E-2</v>
      </c>
      <c r="P172" s="22">
        <f>('Ratios Calculated fix'!P172-'Ratios Calculated fix'!P$428)/('Ratios Calculated fix'!P$429-'Ratios Calculated fix'!P$428)</f>
        <v>7.1378383420520192E-2</v>
      </c>
      <c r="Q172" s="22">
        <f>('Ratios Calculated fix'!Q172-'Ratios Calculated fix'!Q$428)/('Ratios Calculated fix'!Q$429-'Ratios Calculated fix'!Q$428)</f>
        <v>0.86962953266294452</v>
      </c>
      <c r="R172" s="22">
        <f>('Ratios Calculated fix'!R172-'Ratios Calculated fix'!R$428)/('Ratios Calculated fix'!R$429-'Ratios Calculated fix'!R$428)</f>
        <v>8.9970149809368002E-2</v>
      </c>
      <c r="S172" s="22">
        <f>('Ratios Calculated fix'!S172-'Ratios Calculated fix'!S$428)/('Ratios Calculated fix'!S$429-'Ratios Calculated fix'!S$428)</f>
        <v>7.1618287671435074E-4</v>
      </c>
      <c r="T172" s="22">
        <f>('Ratios Calculated fix'!T172-'Ratios Calculated fix'!T$428)/('Ratios Calculated fix'!T$429-'Ratios Calculated fix'!T$428)</f>
        <v>9.0799927961350044E-2</v>
      </c>
      <c r="U172" s="22">
        <f>('Ratios Calculated fix'!U172-'Ratios Calculated fix'!U$428)/('Ratios Calculated fix'!U$429-'Ratios Calculated fix'!U$428)</f>
        <v>0.80958606670442124</v>
      </c>
      <c r="V172" s="22">
        <f>('Ratios Calculated fix'!V172-'Ratios Calculated fix'!V$428)/('Ratios Calculated fix'!V$429-'Ratios Calculated fix'!V$428)</f>
        <v>0.70835967911048281</v>
      </c>
      <c r="W172" s="22">
        <f>('Ratios Calculated fix'!W172-'Ratios Calculated fix'!W$428)/('Ratios Calculated fix'!W$429-'Ratios Calculated fix'!W$428)</f>
        <v>0.82212849743050043</v>
      </c>
      <c r="X172" s="22">
        <f>('Ratios Calculated fix'!X172-'Ratios Calculated fix'!X$428)/('Ratios Calculated fix'!X$429-'Ratios Calculated fix'!X$428)</f>
        <v>0.2211660526050194</v>
      </c>
      <c r="Y172" s="22">
        <f>('Ratios Calculated fix'!Y172-'Ratios Calculated fix'!Y$428)/('Ratios Calculated fix'!Y$429-'Ratios Calculated fix'!Y$428)</f>
        <v>0.47000856758062415</v>
      </c>
      <c r="Z172" s="22">
        <f>('Ratios Calculated fix'!Z172-'Ratios Calculated fix'!Z$428)/('Ratios Calculated fix'!Z$429-'Ratios Calculated fix'!Z$428)</f>
        <v>0.77883394739498057</v>
      </c>
      <c r="AA172" s="22">
        <f>('Ratios Calculated fix'!AA172-'Ratios Calculated fix'!AA$428)/('Ratios Calculated fix'!AA$429-'Ratios Calculated fix'!AA$428)</f>
        <v>0.10741588238145815</v>
      </c>
      <c r="AB172" s="22">
        <f>('Ratios Calculated fix'!AB172-'Ratios Calculated fix'!AB$428)/('Ratios Calculated fix'!AB$429-'Ratios Calculated fix'!AB$428)</f>
        <v>0.87127962519035329</v>
      </c>
      <c r="AC172" s="22">
        <f>('Ratios Calculated fix'!AC172-'Ratios Calculated fix'!AC$428)/('Ratios Calculated fix'!AC$429-'Ratios Calculated fix'!AC$428)</f>
        <v>0.33165572061162107</v>
      </c>
      <c r="AD172" s="22">
        <f>('Ratios Calculated fix'!AD172-'Ratios Calculated fix'!AD$428)/('Ratios Calculated fix'!AD$429-'Ratios Calculated fix'!AD$428)</f>
        <v>0.21108862814653861</v>
      </c>
      <c r="AE172" s="22">
        <f>('Ratios Calculated fix'!AE172-'Ratios Calculated fix'!AE$428)/('Ratios Calculated fix'!AE$429-'Ratios Calculated fix'!AE$428)</f>
        <v>0.286352155733966</v>
      </c>
      <c r="AF172" s="22">
        <f>('Ratios Calculated fix'!AF172-'Ratios Calculated fix'!AF$428)/('Ratios Calculated fix'!AF$429-'Ratios Calculated fix'!AF$428)</f>
        <v>0.34457717468861343</v>
      </c>
      <c r="AG172" s="22" t="e">
        <f>('Ratios Calculated fix'!AG172-'Ratios Calculated fix'!AG$428)/('Ratios Calculated fix'!AG$429-'Ratios Calculated fix'!AG$428)</f>
        <v>#DIV/0!</v>
      </c>
      <c r="AH172" s="22" t="e">
        <f>('Ratios Calculated fix'!AH172-'Ratios Calculated fix'!AH$428)/('Ratios Calculated fix'!AH$429-'Ratios Calculated fix'!AH$428)</f>
        <v>#DIV/0!</v>
      </c>
      <c r="AI172" s="22">
        <f>('Ratios Calculated fix'!AI172-'Ratios Calculated fix'!AI$428)/('Ratios Calculated fix'!AI$429-'Ratios Calculated fix'!AI$428)</f>
        <v>0.55316336818680667</v>
      </c>
      <c r="AJ172" s="22">
        <f>('Ratios Calculated fix'!AJ172-'Ratios Calculated fix'!AJ$428)/('Ratios Calculated fix'!AJ$429-'Ratios Calculated fix'!AJ$428)</f>
        <v>0.17160119011981939</v>
      </c>
      <c r="AK172" s="22" t="e">
        <f>('Ratios Calculated fix'!AK172-'Ratios Calculated fix'!AK$428)/('Ratios Calculated fix'!AK$429-'Ratios Calculated fix'!AK$428)</f>
        <v>#DIV/0!</v>
      </c>
      <c r="AL172" s="22" t="e">
        <f>('Ratios Calculated fix'!AL172-'Ratios Calculated fix'!AL$428)/('Ratios Calculated fix'!AL$429-'Ratios Calculated fix'!AL$428)</f>
        <v>#DIV/0!</v>
      </c>
      <c r="AM172" s="22">
        <f>('Ratios Calculated fix'!AM172-'Ratios Calculated fix'!AM$428)/('Ratios Calculated fix'!AM$429-'Ratios Calculated fix'!AM$428)</f>
        <v>0.70866754659267828</v>
      </c>
      <c r="AN172" s="22">
        <f>('Ratios Calculated fix'!AN172-'Ratios Calculated fix'!AN$428)/('Ratios Calculated fix'!AN$429-'Ratios Calculated fix'!AN$428)</f>
        <v>0.80491846247940479</v>
      </c>
      <c r="AO172" s="22">
        <f>('Ratios Calculated fix'!AO172-'Ratios Calculated fix'!AO$428)/('Ratios Calculated fix'!AO$429-'Ratios Calculated fix'!AO$428)</f>
        <v>7.3748035667605141E-2</v>
      </c>
      <c r="AP172" s="22">
        <f>('Ratios Calculated fix'!AP172-'Ratios Calculated fix'!AP$428)/('Ratios Calculated fix'!AP$429-'Ratios Calculated fix'!AP$428)</f>
        <v>0.36130771284402918</v>
      </c>
      <c r="AQ172" s="22">
        <f>('Ratios Calculated fix'!AQ172-'Ratios Calculated fix'!AQ$428)/('Ratios Calculated fix'!AQ$429-'Ratios Calculated fix'!AQ$428)</f>
        <v>0.60750478338574554</v>
      </c>
      <c r="AR172" s="22">
        <f>('Ratios Calculated fix'!AR172-'Ratios Calculated fix'!AR$428)/('Ratios Calculated fix'!AR$429-'Ratios Calculated fix'!AR$428)</f>
        <v>0.36778843133685712</v>
      </c>
      <c r="AS172" s="22">
        <f>('Ratios Calculated fix'!AS172-'Ratios Calculated fix'!AS$428)/('Ratios Calculated fix'!AS$429-'Ratios Calculated fix'!AS$428)</f>
        <v>0.37661227644602058</v>
      </c>
      <c r="AT172" s="22">
        <f>('Ratios Calculated fix'!AT172-'Ratios Calculated fix'!AT$428)/('Ratios Calculated fix'!AT$429-'Ratios Calculated fix'!AT$428)</f>
        <v>0.36603684330288283</v>
      </c>
      <c r="AU172" s="22">
        <f>('Ratios Calculated fix'!AU172-'Ratios Calculated fix'!AU$428)/('Ratios Calculated fix'!AU$429-'Ratios Calculated fix'!AU$428)</f>
        <v>0.25389103905700255</v>
      </c>
      <c r="AV172" s="22" t="e">
        <f>('Ratios Calculated fix'!AV172-'Ratios Calculated fix'!AV$428)/('Ratios Calculated fix'!AV$429-'Ratios Calculated fix'!AV$428)</f>
        <v>#DIV/0!</v>
      </c>
      <c r="AW172" s="22" t="e">
        <f>('Ratios Calculated fix'!AW172-'Ratios Calculated fix'!AW$428)/('Ratios Calculated fix'!AW$429-'Ratios Calculated fix'!AW$428)</f>
        <v>#DIV/0!</v>
      </c>
      <c r="AX172" s="22" t="e">
        <f>('Ratios Calculated fix'!AX172-'Ratios Calculated fix'!AX$428)/('Ratios Calculated fix'!AX$429-'Ratios Calculated fix'!AX$428)</f>
        <v>#DIV/0!</v>
      </c>
      <c r="AY172" s="22">
        <f>('Ratios Calculated fix'!AY172-'Ratios Calculated fix'!AY$428)/('Ratios Calculated fix'!AY$429-'Ratios Calculated fix'!AY$428)</f>
        <v>0.74923390779064392</v>
      </c>
      <c r="AZ172" s="22">
        <f>('Ratios Calculated fix'!AZ172-'Ratios Calculated fix'!AZ$428)/('Ratios Calculated fix'!AZ$429-'Ratios Calculated fix'!AZ$428)</f>
        <v>0.77149251318106626</v>
      </c>
      <c r="BA172" s="22">
        <f>('Ratios Calculated fix'!BA172-'Ratios Calculated fix'!BA$428)/('Ratios Calculated fix'!BA$429-'Ratios Calculated fix'!BA$428)</f>
        <v>0.22137558177955916</v>
      </c>
      <c r="BB172" s="22" t="e">
        <f>('Ratios Calculated fix'!BB172-'Ratios Calculated fix'!BB$428)/('Ratios Calculated fix'!BB$429-'Ratios Calculated fix'!BB$428)</f>
        <v>#DIV/0!</v>
      </c>
      <c r="BC172" s="22">
        <f>('Ratios Calculated fix'!BC172-'Ratios Calculated fix'!BC$428)/('Ratios Calculated fix'!BC$429-'Ratios Calculated fix'!BC$428)</f>
        <v>0.1132795737769427</v>
      </c>
    </row>
    <row r="173" spans="1:55" x14ac:dyDescent="0.2">
      <c r="A173" s="3" t="s">
        <v>559</v>
      </c>
      <c r="B173" s="3" t="s">
        <v>560</v>
      </c>
      <c r="C173" s="3" t="s">
        <v>45</v>
      </c>
      <c r="D173" s="3">
        <v>125620</v>
      </c>
      <c r="E173" s="3" t="s">
        <v>16</v>
      </c>
      <c r="F173" s="3">
        <v>2019</v>
      </c>
      <c r="G173" s="3" t="s">
        <v>17</v>
      </c>
      <c r="H173" s="4">
        <v>43830</v>
      </c>
      <c r="I173" s="4">
        <v>43866</v>
      </c>
      <c r="J173" s="4">
        <v>43866</v>
      </c>
      <c r="K173" s="5">
        <v>1431000000</v>
      </c>
      <c r="L173" s="5">
        <v>1440000000</v>
      </c>
      <c r="M173" s="3" t="s">
        <v>561</v>
      </c>
      <c r="N173" s="21">
        <f>('Ratios Calculated fix'!N173-'Ratios Calculated fix'!N$428)/('Ratios Calculated fix'!N$429-'Ratios Calculated fix'!N$428)</f>
        <v>3.2027049915647914E-2</v>
      </c>
      <c r="O173" s="22">
        <f>('Ratios Calculated fix'!O173-'Ratios Calculated fix'!O$428)/('Ratios Calculated fix'!O$429-'Ratios Calculated fix'!O$428)</f>
        <v>2.7548135211588821E-2</v>
      </c>
      <c r="P173" s="22">
        <f>('Ratios Calculated fix'!P173-'Ratios Calculated fix'!P$428)/('Ratios Calculated fix'!P$429-'Ratios Calculated fix'!P$428)</f>
        <v>2.8266437391133863E-2</v>
      </c>
      <c r="Q173" s="22">
        <f>('Ratios Calculated fix'!Q173-'Ratios Calculated fix'!Q$428)/('Ratios Calculated fix'!Q$429-'Ratios Calculated fix'!Q$428)</f>
        <v>0.874293155019921</v>
      </c>
      <c r="R173" s="22">
        <f>('Ratios Calculated fix'!R173-'Ratios Calculated fix'!R$428)/('Ratios Calculated fix'!R$429-'Ratios Calculated fix'!R$428)</f>
        <v>0.15220228115027151</v>
      </c>
      <c r="S173" s="22">
        <f>('Ratios Calculated fix'!S173-'Ratios Calculated fix'!S$428)/('Ratios Calculated fix'!S$429-'Ratios Calculated fix'!S$428)</f>
        <v>0.30857825450427101</v>
      </c>
      <c r="T173" s="22">
        <f>('Ratios Calculated fix'!T173-'Ratios Calculated fix'!T$428)/('Ratios Calculated fix'!T$429-'Ratios Calculated fix'!T$428)</f>
        <v>9.8145008103679057E-2</v>
      </c>
      <c r="U173" s="22">
        <f>('Ratios Calculated fix'!U173-'Ratios Calculated fix'!U$428)/('Ratios Calculated fix'!U$429-'Ratios Calculated fix'!U$428)</f>
        <v>0.81606085429606201</v>
      </c>
      <c r="V173" s="22">
        <f>('Ratios Calculated fix'!V173-'Ratios Calculated fix'!V$428)/('Ratios Calculated fix'!V$429-'Ratios Calculated fix'!V$428)</f>
        <v>0.73211007516670001</v>
      </c>
      <c r="W173" s="22">
        <f>('Ratios Calculated fix'!W173-'Ratios Calculated fix'!W$428)/('Ratios Calculated fix'!W$429-'Ratios Calculated fix'!W$428)</f>
        <v>0.8259135236023647</v>
      </c>
      <c r="X173" s="22">
        <f>('Ratios Calculated fix'!X173-'Ratios Calculated fix'!X$428)/('Ratios Calculated fix'!X$429-'Ratios Calculated fix'!X$428)</f>
        <v>0.28248525767532195</v>
      </c>
      <c r="Y173" s="22">
        <f>('Ratios Calculated fix'!Y173-'Ratios Calculated fix'!Y$428)/('Ratios Calculated fix'!Y$429-'Ratios Calculated fix'!Y$428)</f>
        <v>0.42548767227388323</v>
      </c>
      <c r="Z173" s="22">
        <f>('Ratios Calculated fix'!Z173-'Ratios Calculated fix'!Z$428)/('Ratios Calculated fix'!Z$429-'Ratios Calculated fix'!Z$428)</f>
        <v>0.71751474232467805</v>
      </c>
      <c r="AA173" s="22">
        <f>('Ratios Calculated fix'!AA173-'Ratios Calculated fix'!AA$428)/('Ratios Calculated fix'!AA$429-'Ratios Calculated fix'!AA$428)</f>
        <v>0</v>
      </c>
      <c r="AB173" s="22">
        <f>('Ratios Calculated fix'!AB173-'Ratios Calculated fix'!AB$428)/('Ratios Calculated fix'!AB$429-'Ratios Calculated fix'!AB$428)</f>
        <v>0.79724483358006659</v>
      </c>
      <c r="AC173" s="22">
        <f>('Ratios Calculated fix'!AC173-'Ratios Calculated fix'!AC$428)/('Ratios Calculated fix'!AC$429-'Ratios Calculated fix'!AC$428)</f>
        <v>7.5353755998834093E-2</v>
      </c>
      <c r="AD173" s="22">
        <f>('Ratios Calculated fix'!AD173-'Ratios Calculated fix'!AD$428)/('Ratios Calculated fix'!AD$429-'Ratios Calculated fix'!AD$428)</f>
        <v>0.12591525862158537</v>
      </c>
      <c r="AE173" s="22">
        <f>('Ratios Calculated fix'!AE173-'Ratios Calculated fix'!AE$428)/('Ratios Calculated fix'!AE$429-'Ratios Calculated fix'!AE$428)</f>
        <v>0.20079731204677534</v>
      </c>
      <c r="AF173" s="22">
        <f>('Ratios Calculated fix'!AF173-'Ratios Calculated fix'!AF$428)/('Ratios Calculated fix'!AF$429-'Ratios Calculated fix'!AF$428)</f>
        <v>0.32932896417598778</v>
      </c>
      <c r="AG173" s="22" t="e">
        <f>('Ratios Calculated fix'!AG173-'Ratios Calculated fix'!AG$428)/('Ratios Calculated fix'!AG$429-'Ratios Calculated fix'!AG$428)</f>
        <v>#DIV/0!</v>
      </c>
      <c r="AH173" s="22" t="e">
        <f>('Ratios Calculated fix'!AH173-'Ratios Calculated fix'!AH$428)/('Ratios Calculated fix'!AH$429-'Ratios Calculated fix'!AH$428)</f>
        <v>#DIV/0!</v>
      </c>
      <c r="AI173" s="22">
        <f>('Ratios Calculated fix'!AI173-'Ratios Calculated fix'!AI$428)/('Ratios Calculated fix'!AI$429-'Ratios Calculated fix'!AI$428)</f>
        <v>0.54401764196956415</v>
      </c>
      <c r="AJ173" s="22">
        <f>('Ratios Calculated fix'!AJ173-'Ratios Calculated fix'!AJ$428)/('Ratios Calculated fix'!AJ$429-'Ratios Calculated fix'!AJ$428)</f>
        <v>0.10283745791268761</v>
      </c>
      <c r="AK173" s="22" t="e">
        <f>('Ratios Calculated fix'!AK173-'Ratios Calculated fix'!AK$428)/('Ratios Calculated fix'!AK$429-'Ratios Calculated fix'!AK$428)</f>
        <v>#DIV/0!</v>
      </c>
      <c r="AL173" s="22" t="e">
        <f>('Ratios Calculated fix'!AL173-'Ratios Calculated fix'!AL$428)/('Ratios Calculated fix'!AL$429-'Ratios Calculated fix'!AL$428)</f>
        <v>#DIV/0!</v>
      </c>
      <c r="AM173" s="22">
        <f>('Ratios Calculated fix'!AM173-'Ratios Calculated fix'!AM$428)/('Ratios Calculated fix'!AM$429-'Ratios Calculated fix'!AM$428)</f>
        <v>0.71049646031503799</v>
      </c>
      <c r="AN173" s="22">
        <f>('Ratios Calculated fix'!AN173-'Ratios Calculated fix'!AN$428)/('Ratios Calculated fix'!AN$429-'Ratios Calculated fix'!AN$428)</f>
        <v>0.80926897074582405</v>
      </c>
      <c r="AO173" s="22">
        <f>('Ratios Calculated fix'!AO173-'Ratios Calculated fix'!AO$428)/('Ratios Calculated fix'!AO$429-'Ratios Calculated fix'!AO$428)</f>
        <v>0.11882943190045936</v>
      </c>
      <c r="AP173" s="22">
        <f>('Ratios Calculated fix'!AP173-'Ratios Calculated fix'!AP$428)/('Ratios Calculated fix'!AP$429-'Ratios Calculated fix'!AP$428)</f>
        <v>0.35082370728038653</v>
      </c>
      <c r="AQ173" s="22">
        <f>('Ratios Calculated fix'!AQ173-'Ratios Calculated fix'!AQ$428)/('Ratios Calculated fix'!AQ$429-'Ratios Calculated fix'!AQ$428)</f>
        <v>0.60217157217278117</v>
      </c>
      <c r="AR173" s="22">
        <f>('Ratios Calculated fix'!AR173-'Ratios Calculated fix'!AR$428)/('Ratios Calculated fix'!AR$429-'Ratios Calculated fix'!AR$428)</f>
        <v>0.29061045437611854</v>
      </c>
      <c r="AS173" s="22">
        <f>('Ratios Calculated fix'!AS173-'Ratios Calculated fix'!AS$428)/('Ratios Calculated fix'!AS$429-'Ratios Calculated fix'!AS$428)</f>
        <v>0.36685276599200911</v>
      </c>
      <c r="AT173" s="22">
        <f>('Ratios Calculated fix'!AT173-'Ratios Calculated fix'!AT$428)/('Ratios Calculated fix'!AT$429-'Ratios Calculated fix'!AT$428)</f>
        <v>0.35772315378592195</v>
      </c>
      <c r="AU173" s="22">
        <f>('Ratios Calculated fix'!AU173-'Ratios Calculated fix'!AU$428)/('Ratios Calculated fix'!AU$429-'Ratios Calculated fix'!AU$428)</f>
        <v>0.25497049153447077</v>
      </c>
      <c r="AV173" s="22" t="e">
        <f>('Ratios Calculated fix'!AV173-'Ratios Calculated fix'!AV$428)/('Ratios Calculated fix'!AV$429-'Ratios Calculated fix'!AV$428)</f>
        <v>#DIV/0!</v>
      </c>
      <c r="AW173" s="22" t="e">
        <f>('Ratios Calculated fix'!AW173-'Ratios Calculated fix'!AW$428)/('Ratios Calculated fix'!AW$429-'Ratios Calculated fix'!AW$428)</f>
        <v>#DIV/0!</v>
      </c>
      <c r="AX173" s="22" t="e">
        <f>('Ratios Calculated fix'!AX173-'Ratios Calculated fix'!AX$428)/('Ratios Calculated fix'!AX$429-'Ratios Calculated fix'!AX$428)</f>
        <v>#DIV/0!</v>
      </c>
      <c r="AY173" s="22">
        <f>('Ratios Calculated fix'!AY173-'Ratios Calculated fix'!AY$428)/('Ratios Calculated fix'!AY$429-'Ratios Calculated fix'!AY$428)</f>
        <v>0.76190558283568799</v>
      </c>
      <c r="AZ173" s="22">
        <f>('Ratios Calculated fix'!AZ173-'Ratios Calculated fix'!AZ$428)/('Ratios Calculated fix'!AZ$429-'Ratios Calculated fix'!AZ$428)</f>
        <v>0.78352468699482691</v>
      </c>
      <c r="BA173" s="22">
        <f>('Ratios Calculated fix'!BA173-'Ratios Calculated fix'!BA$428)/('Ratios Calculated fix'!BA$429-'Ratios Calculated fix'!BA$428)</f>
        <v>0.22199641682898055</v>
      </c>
      <c r="BB173" s="22" t="e">
        <f>('Ratios Calculated fix'!BB173-'Ratios Calculated fix'!BB$428)/('Ratios Calculated fix'!BB$429-'Ratios Calculated fix'!BB$428)</f>
        <v>#DIV/0!</v>
      </c>
      <c r="BC173" s="22">
        <f>('Ratios Calculated fix'!BC173-'Ratios Calculated fix'!BC$428)/('Ratios Calculated fix'!BC$429-'Ratios Calculated fix'!BC$428)</f>
        <v>0.10132198789532743</v>
      </c>
    </row>
    <row r="174" spans="1:55" x14ac:dyDescent="0.2">
      <c r="A174" s="3" t="s">
        <v>86</v>
      </c>
      <c r="B174" s="3" t="s">
        <v>87</v>
      </c>
      <c r="C174" s="3" t="s">
        <v>38</v>
      </c>
      <c r="D174" s="3">
        <v>18</v>
      </c>
      <c r="E174" s="3" t="s">
        <v>16</v>
      </c>
      <c r="F174" s="3">
        <v>2019</v>
      </c>
      <c r="G174" s="3" t="s">
        <v>17</v>
      </c>
      <c r="H174" s="4">
        <v>43830</v>
      </c>
      <c r="I174" s="4">
        <v>43865</v>
      </c>
      <c r="J174" s="4">
        <v>43865</v>
      </c>
      <c r="K174" s="5">
        <v>688805000</v>
      </c>
      <c r="L174" s="5">
        <v>741678000</v>
      </c>
      <c r="M174" s="3" t="s">
        <v>88</v>
      </c>
      <c r="N174" s="21">
        <f>('Ratios Calculated fix'!N174-'Ratios Calculated fix'!N$428)/('Ratios Calculated fix'!N$429-'Ratios Calculated fix'!N$428)</f>
        <v>0.12312238348487763</v>
      </c>
      <c r="O174" s="22">
        <f>('Ratios Calculated fix'!O174-'Ratios Calculated fix'!O$428)/('Ratios Calculated fix'!O$429-'Ratios Calculated fix'!O$428)</f>
        <v>0.12231443890582142</v>
      </c>
      <c r="P174" s="22">
        <f>('Ratios Calculated fix'!P174-'Ratios Calculated fix'!P$428)/('Ratios Calculated fix'!P$429-'Ratios Calculated fix'!P$428)</f>
        <v>0.27325960310495662</v>
      </c>
      <c r="Q174" s="22">
        <f>('Ratios Calculated fix'!Q174-'Ratios Calculated fix'!Q$428)/('Ratios Calculated fix'!Q$429-'Ratios Calculated fix'!Q$428)</f>
        <v>0.86817559677860845</v>
      </c>
      <c r="R174" s="22">
        <f>('Ratios Calculated fix'!R174-'Ratios Calculated fix'!R$428)/('Ratios Calculated fix'!R$429-'Ratios Calculated fix'!R$428)</f>
        <v>5.5443728578975573E-3</v>
      </c>
      <c r="S174" s="22">
        <f>('Ratios Calculated fix'!S174-'Ratios Calculated fix'!S$428)/('Ratios Calculated fix'!S$429-'Ratios Calculated fix'!S$428)</f>
        <v>0</v>
      </c>
      <c r="T174" s="22">
        <f>('Ratios Calculated fix'!T174-'Ratios Calculated fix'!T$428)/('Ratios Calculated fix'!T$429-'Ratios Calculated fix'!T$428)</f>
        <v>5.6034711790441906E-3</v>
      </c>
      <c r="U174" s="22">
        <f>('Ratios Calculated fix'!U174-'Ratios Calculated fix'!U$428)/('Ratios Calculated fix'!U$429-'Ratios Calculated fix'!U$428)</f>
        <v>0.80734162846782698</v>
      </c>
      <c r="V174" s="22">
        <f>('Ratios Calculated fix'!V174-'Ratios Calculated fix'!V$428)/('Ratios Calculated fix'!V$429-'Ratios Calculated fix'!V$428)</f>
        <v>0.70833495319453676</v>
      </c>
      <c r="W174" s="22">
        <f>('Ratios Calculated fix'!W174-'Ratios Calculated fix'!W$428)/('Ratios Calculated fix'!W$429-'Ratios Calculated fix'!W$428)</f>
        <v>0.81955013810794564</v>
      </c>
      <c r="X174" s="22">
        <f>('Ratios Calculated fix'!X174-'Ratios Calculated fix'!X$428)/('Ratios Calculated fix'!X$429-'Ratios Calculated fix'!X$428)</f>
        <v>0.47714682057054392</v>
      </c>
      <c r="Y174" s="22">
        <f>('Ratios Calculated fix'!Y174-'Ratios Calculated fix'!Y$428)/('Ratios Calculated fix'!Y$429-'Ratios Calculated fix'!Y$428)</f>
        <v>0.51351821716644619</v>
      </c>
      <c r="Z174" s="22">
        <f>('Ratios Calculated fix'!Z174-'Ratios Calculated fix'!Z$428)/('Ratios Calculated fix'!Z$429-'Ratios Calculated fix'!Z$428)</f>
        <v>0.52285317942945608</v>
      </c>
      <c r="AA174" s="22">
        <f>('Ratios Calculated fix'!AA174-'Ratios Calculated fix'!AA$428)/('Ratios Calculated fix'!AA$429-'Ratios Calculated fix'!AA$428)</f>
        <v>0.11991191827287136</v>
      </c>
      <c r="AB174" s="22">
        <f>('Ratios Calculated fix'!AB174-'Ratios Calculated fix'!AB$428)/('Ratios Calculated fix'!AB$429-'Ratios Calculated fix'!AB$428)</f>
        <v>0.95489681034745388</v>
      </c>
      <c r="AC174" s="22">
        <f>('Ratios Calculated fix'!AC174-'Ratios Calculated fix'!AC$428)/('Ratios Calculated fix'!AC$429-'Ratios Calculated fix'!AC$428)</f>
        <v>0.54272202091483446</v>
      </c>
      <c r="AD174" s="22">
        <f>('Ratios Calculated fix'!AD174-'Ratios Calculated fix'!AD$428)/('Ratios Calculated fix'!AD$429-'Ratios Calculated fix'!AD$428)</f>
        <v>0.31177485628367857</v>
      </c>
      <c r="AE174" s="22">
        <f>('Ratios Calculated fix'!AE174-'Ratios Calculated fix'!AE$428)/('Ratios Calculated fix'!AE$429-'Ratios Calculated fix'!AE$428)</f>
        <v>0.41240834068164101</v>
      </c>
      <c r="AF174" s="22">
        <f>('Ratios Calculated fix'!AF174-'Ratios Calculated fix'!AF$428)/('Ratios Calculated fix'!AF$429-'Ratios Calculated fix'!AF$428)</f>
        <v>0.39986329428307682</v>
      </c>
      <c r="AG174" s="22" t="e">
        <f>('Ratios Calculated fix'!AG174-'Ratios Calculated fix'!AG$428)/('Ratios Calculated fix'!AG$429-'Ratios Calculated fix'!AG$428)</f>
        <v>#DIV/0!</v>
      </c>
      <c r="AH174" s="22" t="e">
        <f>('Ratios Calculated fix'!AH174-'Ratios Calculated fix'!AH$428)/('Ratios Calculated fix'!AH$429-'Ratios Calculated fix'!AH$428)</f>
        <v>#DIV/0!</v>
      </c>
      <c r="AI174" s="22">
        <f>('Ratios Calculated fix'!AI174-'Ratios Calculated fix'!AI$428)/('Ratios Calculated fix'!AI$429-'Ratios Calculated fix'!AI$428)</f>
        <v>0.54038969342890431</v>
      </c>
      <c r="AJ174" s="22">
        <f>('Ratios Calculated fix'!AJ174-'Ratios Calculated fix'!AJ$428)/('Ratios Calculated fix'!AJ$429-'Ratios Calculated fix'!AJ$428)</f>
        <v>0.27972395181253223</v>
      </c>
      <c r="AK174" s="22" t="e">
        <f>('Ratios Calculated fix'!AK174-'Ratios Calculated fix'!AK$428)/('Ratios Calculated fix'!AK$429-'Ratios Calculated fix'!AK$428)</f>
        <v>#DIV/0!</v>
      </c>
      <c r="AL174" s="22" t="e">
        <f>('Ratios Calculated fix'!AL174-'Ratios Calculated fix'!AL$428)/('Ratios Calculated fix'!AL$429-'Ratios Calculated fix'!AL$428)</f>
        <v>#DIV/0!</v>
      </c>
      <c r="AM174" s="22">
        <f>('Ratios Calculated fix'!AM174-'Ratios Calculated fix'!AM$428)/('Ratios Calculated fix'!AM$429-'Ratios Calculated fix'!AM$428)</f>
        <v>0.71121621836739057</v>
      </c>
      <c r="AN174" s="22">
        <f>('Ratios Calculated fix'!AN174-'Ratios Calculated fix'!AN$428)/('Ratios Calculated fix'!AN$429-'Ratios Calculated fix'!AN$428)</f>
        <v>0.80474959278864977</v>
      </c>
      <c r="AO174" s="22">
        <f>('Ratios Calculated fix'!AO174-'Ratios Calculated fix'!AO$428)/('Ratios Calculated fix'!AO$429-'Ratios Calculated fix'!AO$428)</f>
        <v>0.11546936837971672</v>
      </c>
      <c r="AP174" s="22">
        <f>('Ratios Calculated fix'!AP174-'Ratios Calculated fix'!AP$428)/('Ratios Calculated fix'!AP$429-'Ratios Calculated fix'!AP$428)</f>
        <v>0.36042556494283373</v>
      </c>
      <c r="AQ174" s="22">
        <f>('Ratios Calculated fix'!AQ174-'Ratios Calculated fix'!AQ$428)/('Ratios Calculated fix'!AQ$429-'Ratios Calculated fix'!AQ$428)</f>
        <v>0.71910128822874286</v>
      </c>
      <c r="AR174" s="22">
        <f>('Ratios Calculated fix'!AR174-'Ratios Calculated fix'!AR$428)/('Ratios Calculated fix'!AR$429-'Ratios Calculated fix'!AR$428)</f>
        <v>0.55211252660722399</v>
      </c>
      <c r="AS174" s="22">
        <f>('Ratios Calculated fix'!AS174-'Ratios Calculated fix'!AS$428)/('Ratios Calculated fix'!AS$429-'Ratios Calculated fix'!AS$428)</f>
        <v>0.33128431936724689</v>
      </c>
      <c r="AT174" s="22">
        <f>('Ratios Calculated fix'!AT174-'Ratios Calculated fix'!AT$428)/('Ratios Calculated fix'!AT$429-'Ratios Calculated fix'!AT$428)</f>
        <v>0.60601567536044854</v>
      </c>
      <c r="AU174" s="22">
        <f>('Ratios Calculated fix'!AU174-'Ratios Calculated fix'!AU$428)/('Ratios Calculated fix'!AU$429-'Ratios Calculated fix'!AU$428)</f>
        <v>0.31700018999458118</v>
      </c>
      <c r="AV174" s="22" t="e">
        <f>('Ratios Calculated fix'!AV174-'Ratios Calculated fix'!AV$428)/('Ratios Calculated fix'!AV$429-'Ratios Calculated fix'!AV$428)</f>
        <v>#DIV/0!</v>
      </c>
      <c r="AW174" s="22" t="e">
        <f>('Ratios Calculated fix'!AW174-'Ratios Calculated fix'!AW$428)/('Ratios Calculated fix'!AW$429-'Ratios Calculated fix'!AW$428)</f>
        <v>#DIV/0!</v>
      </c>
      <c r="AX174" s="22" t="e">
        <f>('Ratios Calculated fix'!AX174-'Ratios Calculated fix'!AX$428)/('Ratios Calculated fix'!AX$429-'Ratios Calculated fix'!AX$428)</f>
        <v>#DIV/0!</v>
      </c>
      <c r="AY174" s="22">
        <f>('Ratios Calculated fix'!AY174-'Ratios Calculated fix'!AY$428)/('Ratios Calculated fix'!AY$429-'Ratios Calculated fix'!AY$428)</f>
        <v>0.74419447638749503</v>
      </c>
      <c r="AZ174" s="22">
        <f>('Ratios Calculated fix'!AZ174-'Ratios Calculated fix'!AZ$428)/('Ratios Calculated fix'!AZ$429-'Ratios Calculated fix'!AZ$428)</f>
        <v>0.76380767164952301</v>
      </c>
      <c r="BA174" s="22">
        <f>('Ratios Calculated fix'!BA174-'Ratios Calculated fix'!BA$428)/('Ratios Calculated fix'!BA$429-'Ratios Calculated fix'!BA$428)</f>
        <v>0.22212877934689632</v>
      </c>
      <c r="BB174" s="22" t="e">
        <f>('Ratios Calculated fix'!BB174-'Ratios Calculated fix'!BB$428)/('Ratios Calculated fix'!BB$429-'Ratios Calculated fix'!BB$428)</f>
        <v>#DIV/0!</v>
      </c>
      <c r="BC174" s="22">
        <f>('Ratios Calculated fix'!BC174-'Ratios Calculated fix'!BC$428)/('Ratios Calculated fix'!BC$429-'Ratios Calculated fix'!BC$428)</f>
        <v>0.20795436732129507</v>
      </c>
    </row>
    <row r="175" spans="1:55" x14ac:dyDescent="0.2">
      <c r="A175" s="3" t="s">
        <v>562</v>
      </c>
      <c r="B175" s="3" t="s">
        <v>563</v>
      </c>
      <c r="C175" s="3" t="s">
        <v>45</v>
      </c>
      <c r="D175" s="3">
        <v>115285</v>
      </c>
      <c r="E175" s="3" t="s">
        <v>16</v>
      </c>
      <c r="F175" s="3">
        <v>2019</v>
      </c>
      <c r="G175" s="3" t="s">
        <v>17</v>
      </c>
      <c r="H175" s="4">
        <v>43830</v>
      </c>
      <c r="I175" s="4">
        <v>43882</v>
      </c>
      <c r="J175" s="4">
        <v>43882</v>
      </c>
      <c r="K175" s="5">
        <v>145316000</v>
      </c>
      <c r="L175" s="5">
        <v>146049000</v>
      </c>
      <c r="M175" s="3" t="s">
        <v>564</v>
      </c>
      <c r="N175" s="21">
        <f>('Ratios Calculated fix'!N175-'Ratios Calculated fix'!N$428)/('Ratios Calculated fix'!N$429-'Ratios Calculated fix'!N$428)</f>
        <v>4.5131150746648273E-2</v>
      </c>
      <c r="O175" s="22">
        <f>('Ratios Calculated fix'!O175-'Ratios Calculated fix'!O$428)/('Ratios Calculated fix'!O$429-'Ratios Calculated fix'!O$428)</f>
        <v>2.321782172766591E-2</v>
      </c>
      <c r="P175" s="22">
        <f>('Ratios Calculated fix'!P175-'Ratios Calculated fix'!P$428)/('Ratios Calculated fix'!P$429-'Ratios Calculated fix'!P$428)</f>
        <v>4.4729969552968199E-3</v>
      </c>
      <c r="Q175" s="22">
        <f>('Ratios Calculated fix'!Q175-'Ratios Calculated fix'!Q$428)/('Ratios Calculated fix'!Q$429-'Ratios Calculated fix'!Q$428)</f>
        <v>0.87259211891607846</v>
      </c>
      <c r="R175" s="22">
        <f>('Ratios Calculated fix'!R175-'Ratios Calculated fix'!R$428)/('Ratios Calculated fix'!R$429-'Ratios Calculated fix'!R$428)</f>
        <v>7.858092727760338E-2</v>
      </c>
      <c r="S175" s="22">
        <f>('Ratios Calculated fix'!S175-'Ratios Calculated fix'!S$428)/('Ratios Calculated fix'!S$429-'Ratios Calculated fix'!S$428)</f>
        <v>8.0168825724260581E-2</v>
      </c>
      <c r="T175" s="22">
        <f>('Ratios Calculated fix'!T175-'Ratios Calculated fix'!T$428)/('Ratios Calculated fix'!T$429-'Ratios Calculated fix'!T$428)</f>
        <v>6.4952932807458175E-2</v>
      </c>
      <c r="U175" s="22">
        <f>('Ratios Calculated fix'!U175-'Ratios Calculated fix'!U$428)/('Ratios Calculated fix'!U$429-'Ratios Calculated fix'!U$428)</f>
        <v>0.81088504957069596</v>
      </c>
      <c r="V175" s="22">
        <f>('Ratios Calculated fix'!V175-'Ratios Calculated fix'!V$428)/('Ratios Calculated fix'!V$429-'Ratios Calculated fix'!V$428)</f>
        <v>0.71326832822897501</v>
      </c>
      <c r="W175" s="22">
        <f>('Ratios Calculated fix'!W175-'Ratios Calculated fix'!W$428)/('Ratios Calculated fix'!W$429-'Ratios Calculated fix'!W$428)</f>
        <v>0.82286567053696513</v>
      </c>
      <c r="X175" s="22">
        <f>('Ratios Calculated fix'!X175-'Ratios Calculated fix'!X$428)/('Ratios Calculated fix'!X$429-'Ratios Calculated fix'!X$428)</f>
        <v>0.46763322249844935</v>
      </c>
      <c r="Y175" s="22">
        <f>('Ratios Calculated fix'!Y175-'Ratios Calculated fix'!Y$428)/('Ratios Calculated fix'!Y$429-'Ratios Calculated fix'!Y$428)</f>
        <v>0.44586957863745241</v>
      </c>
      <c r="Z175" s="22">
        <f>('Ratios Calculated fix'!Z175-'Ratios Calculated fix'!Z$428)/('Ratios Calculated fix'!Z$429-'Ratios Calculated fix'!Z$428)</f>
        <v>0.53236677750155059</v>
      </c>
      <c r="AA175" s="22">
        <f>('Ratios Calculated fix'!AA175-'Ratios Calculated fix'!AA$428)/('Ratios Calculated fix'!AA$429-'Ratios Calculated fix'!AA$428)</f>
        <v>0.25121735083667224</v>
      </c>
      <c r="AB175" s="22">
        <f>('Ratios Calculated fix'!AB175-'Ratios Calculated fix'!AB$428)/('Ratios Calculated fix'!AB$429-'Ratios Calculated fix'!AB$428)</f>
        <v>0.81239494615955521</v>
      </c>
      <c r="AC175" s="22">
        <f>('Ratios Calculated fix'!AC175-'Ratios Calculated fix'!AC$428)/('Ratios Calculated fix'!AC$429-'Ratios Calculated fix'!AC$428)</f>
        <v>0.30584937323473876</v>
      </c>
      <c r="AD175" s="22">
        <f>('Ratios Calculated fix'!AD175-'Ratios Calculated fix'!AD$428)/('Ratios Calculated fix'!AD$429-'Ratios Calculated fix'!AD$428)</f>
        <v>0.15790590244813721</v>
      </c>
      <c r="AE175" s="22">
        <f>('Ratios Calculated fix'!AE175-'Ratios Calculated fix'!AE$428)/('Ratios Calculated fix'!AE$429-'Ratios Calculated fix'!AE$428)</f>
        <v>0.2210179537397868</v>
      </c>
      <c r="AF175" s="22">
        <f>('Ratios Calculated fix'!AF175-'Ratios Calculated fix'!AF$428)/('Ratios Calculated fix'!AF$429-'Ratios Calculated fix'!AF$428)</f>
        <v>0.322488821910214</v>
      </c>
      <c r="AG175" s="22" t="e">
        <f>('Ratios Calculated fix'!AG175-'Ratios Calculated fix'!AG$428)/('Ratios Calculated fix'!AG$429-'Ratios Calculated fix'!AG$428)</f>
        <v>#DIV/0!</v>
      </c>
      <c r="AH175" s="22" t="e">
        <f>('Ratios Calculated fix'!AH175-'Ratios Calculated fix'!AH$428)/('Ratios Calculated fix'!AH$429-'Ratios Calculated fix'!AH$428)</f>
        <v>#DIV/0!</v>
      </c>
      <c r="AI175" s="22">
        <f>('Ratios Calculated fix'!AI175-'Ratios Calculated fix'!AI$428)/('Ratios Calculated fix'!AI$429-'Ratios Calculated fix'!AI$428)</f>
        <v>0.54016785943271539</v>
      </c>
      <c r="AJ175" s="22">
        <f>('Ratios Calculated fix'!AJ175-'Ratios Calculated fix'!AJ$428)/('Ratios Calculated fix'!AJ$429-'Ratios Calculated fix'!AJ$428)</f>
        <v>9.6404762056729779E-2</v>
      </c>
      <c r="AK175" s="22" t="e">
        <f>('Ratios Calculated fix'!AK175-'Ratios Calculated fix'!AK$428)/('Ratios Calculated fix'!AK$429-'Ratios Calculated fix'!AK$428)</f>
        <v>#DIV/0!</v>
      </c>
      <c r="AL175" s="22" t="e">
        <f>('Ratios Calculated fix'!AL175-'Ratios Calculated fix'!AL$428)/('Ratios Calculated fix'!AL$429-'Ratios Calculated fix'!AL$428)</f>
        <v>#DIV/0!</v>
      </c>
      <c r="AM175" s="22">
        <f>('Ratios Calculated fix'!AM175-'Ratios Calculated fix'!AM$428)/('Ratios Calculated fix'!AM$429-'Ratios Calculated fix'!AM$428)</f>
        <v>0.71115236921036362</v>
      </c>
      <c r="AN175" s="22">
        <f>('Ratios Calculated fix'!AN175-'Ratios Calculated fix'!AN$428)/('Ratios Calculated fix'!AN$429-'Ratios Calculated fix'!AN$428)</f>
        <v>0.81395115157617726</v>
      </c>
      <c r="AO175" s="22">
        <f>('Ratios Calculated fix'!AO175-'Ratios Calculated fix'!AO$428)/('Ratios Calculated fix'!AO$429-'Ratios Calculated fix'!AO$428)</f>
        <v>0.27862977426525493</v>
      </c>
      <c r="AP175" s="22">
        <f>('Ratios Calculated fix'!AP175-'Ratios Calculated fix'!AP$428)/('Ratios Calculated fix'!AP$429-'Ratios Calculated fix'!AP$428)</f>
        <v>0.36733565281553804</v>
      </c>
      <c r="AQ175" s="22">
        <f>('Ratios Calculated fix'!AQ175-'Ratios Calculated fix'!AQ$428)/('Ratios Calculated fix'!AQ$429-'Ratios Calculated fix'!AQ$428)</f>
        <v>0.61874031859309897</v>
      </c>
      <c r="AR175" s="22">
        <f>('Ratios Calculated fix'!AR175-'Ratios Calculated fix'!AR$428)/('Ratios Calculated fix'!AR$429-'Ratios Calculated fix'!AR$428)</f>
        <v>0.21763559740931215</v>
      </c>
      <c r="AS175" s="22">
        <f>('Ratios Calculated fix'!AS175-'Ratios Calculated fix'!AS$428)/('Ratios Calculated fix'!AS$429-'Ratios Calculated fix'!AS$428)</f>
        <v>0.37146569598908796</v>
      </c>
      <c r="AT175" s="22">
        <f>('Ratios Calculated fix'!AT175-'Ratios Calculated fix'!AT$428)/('Ratios Calculated fix'!AT$429-'Ratios Calculated fix'!AT$428)</f>
        <v>0.34836549801464378</v>
      </c>
      <c r="AU175" s="22">
        <f>('Ratios Calculated fix'!AU175-'Ratios Calculated fix'!AU$428)/('Ratios Calculated fix'!AU$429-'Ratios Calculated fix'!AU$428)</f>
        <v>0.25532361509081242</v>
      </c>
      <c r="AV175" s="22" t="e">
        <f>('Ratios Calculated fix'!AV175-'Ratios Calculated fix'!AV$428)/('Ratios Calculated fix'!AV$429-'Ratios Calculated fix'!AV$428)</f>
        <v>#DIV/0!</v>
      </c>
      <c r="AW175" s="22" t="e">
        <f>('Ratios Calculated fix'!AW175-'Ratios Calculated fix'!AW$428)/('Ratios Calculated fix'!AW$429-'Ratios Calculated fix'!AW$428)</f>
        <v>#DIV/0!</v>
      </c>
      <c r="AX175" s="22" t="e">
        <f>('Ratios Calculated fix'!AX175-'Ratios Calculated fix'!AX$428)/('Ratios Calculated fix'!AX$429-'Ratios Calculated fix'!AX$428)</f>
        <v>#DIV/0!</v>
      </c>
      <c r="AY175" s="22">
        <f>('Ratios Calculated fix'!AY175-'Ratios Calculated fix'!AY$428)/('Ratios Calculated fix'!AY$429-'Ratios Calculated fix'!AY$428)</f>
        <v>0.74641932003374412</v>
      </c>
      <c r="AZ175" s="22">
        <f>('Ratios Calculated fix'!AZ175-'Ratios Calculated fix'!AZ$428)/('Ratios Calculated fix'!AZ$429-'Ratios Calculated fix'!AZ$428)</f>
        <v>0.76987578132297096</v>
      </c>
      <c r="BA175" s="22">
        <f>('Ratios Calculated fix'!BA175-'Ratios Calculated fix'!BA$428)/('Ratios Calculated fix'!BA$429-'Ratios Calculated fix'!BA$428)</f>
        <v>0.22187116070830085</v>
      </c>
      <c r="BB175" s="22" t="e">
        <f>('Ratios Calculated fix'!BB175-'Ratios Calculated fix'!BB$428)/('Ratios Calculated fix'!BB$429-'Ratios Calculated fix'!BB$428)</f>
        <v>#DIV/0!</v>
      </c>
      <c r="BC175" s="22">
        <f>('Ratios Calculated fix'!BC175-'Ratios Calculated fix'!BC$428)/('Ratios Calculated fix'!BC$429-'Ratios Calculated fix'!BC$428)</f>
        <v>0.18888653388835061</v>
      </c>
    </row>
    <row r="176" spans="1:55" x14ac:dyDescent="0.2">
      <c r="A176" s="3" t="s">
        <v>568</v>
      </c>
      <c r="B176" s="3" t="s">
        <v>569</v>
      </c>
      <c r="C176" s="3" t="s">
        <v>34</v>
      </c>
      <c r="D176" s="3">
        <v>182201</v>
      </c>
      <c r="E176" s="3" t="s">
        <v>16</v>
      </c>
      <c r="F176" s="3">
        <v>2019</v>
      </c>
      <c r="G176" s="3" t="s">
        <v>17</v>
      </c>
      <c r="H176" s="4">
        <v>43830</v>
      </c>
      <c r="I176" s="4">
        <v>43882</v>
      </c>
      <c r="J176" s="4">
        <v>43882</v>
      </c>
      <c r="K176" s="5">
        <v>301866000</v>
      </c>
      <c r="L176" s="5">
        <v>303713000</v>
      </c>
      <c r="M176" s="3" t="s">
        <v>570</v>
      </c>
      <c r="N176" s="21">
        <f>('Ratios Calculated fix'!N176-'Ratios Calculated fix'!N$428)/('Ratios Calculated fix'!N$429-'Ratios Calculated fix'!N$428)</f>
        <v>4.433941327024446E-2</v>
      </c>
      <c r="O176" s="22">
        <f>('Ratios Calculated fix'!O176-'Ratios Calculated fix'!O$428)/('Ratios Calculated fix'!O$429-'Ratios Calculated fix'!O$428)</f>
        <v>4.433941327024446E-2</v>
      </c>
      <c r="P176" s="22">
        <f>('Ratios Calculated fix'!P176-'Ratios Calculated fix'!P$428)/('Ratios Calculated fix'!P$429-'Ratios Calculated fix'!P$428)</f>
        <v>4.8414013272236087E-2</v>
      </c>
      <c r="Q176" s="22">
        <f>('Ratios Calculated fix'!Q176-'Ratios Calculated fix'!Q$428)/('Ratios Calculated fix'!Q$429-'Ratios Calculated fix'!Q$428)</f>
        <v>0.86854308651588519</v>
      </c>
      <c r="R176" s="22">
        <f>('Ratios Calculated fix'!R176-'Ratios Calculated fix'!R$428)/('Ratios Calculated fix'!R$429-'Ratios Calculated fix'!R$428)</f>
        <v>6.8915296087285596E-2</v>
      </c>
      <c r="S176" s="22">
        <f>('Ratios Calculated fix'!S176-'Ratios Calculated fix'!S$428)/('Ratios Calculated fix'!S$429-'Ratios Calculated fix'!S$428)</f>
        <v>1.4862687726739491E-3</v>
      </c>
      <c r="T176" s="22">
        <f>('Ratios Calculated fix'!T176-'Ratios Calculated fix'!T$428)/('Ratios Calculated fix'!T$429-'Ratios Calculated fix'!T$428)</f>
        <v>6.9381693621496474E-2</v>
      </c>
      <c r="U176" s="22">
        <f>('Ratios Calculated fix'!U176-'Ratios Calculated fix'!U$428)/('Ratios Calculated fix'!U$429-'Ratios Calculated fix'!U$428)</f>
        <v>0.80852734141472071</v>
      </c>
      <c r="V176" s="22">
        <f>('Ratios Calculated fix'!V176-'Ratios Calculated fix'!V$428)/('Ratios Calculated fix'!V$429-'Ratios Calculated fix'!V$428)</f>
        <v>0.70837154277233227</v>
      </c>
      <c r="W176" s="22">
        <f>('Ratios Calculated fix'!W176-'Ratios Calculated fix'!W$428)/('Ratios Calculated fix'!W$429-'Ratios Calculated fix'!W$428)</f>
        <v>0.82090862840438106</v>
      </c>
      <c r="X176" s="22">
        <f>('Ratios Calculated fix'!X176-'Ratios Calculated fix'!X$428)/('Ratios Calculated fix'!X$429-'Ratios Calculated fix'!X$428)</f>
        <v>8.2134789539151265E-2</v>
      </c>
      <c r="Y176" s="22">
        <f>('Ratios Calculated fix'!Y176-'Ratios Calculated fix'!Y$428)/('Ratios Calculated fix'!Y$429-'Ratios Calculated fix'!Y$428)</f>
        <v>0.94895514608389575</v>
      </c>
      <c r="Z176" s="22">
        <f>('Ratios Calculated fix'!Z176-'Ratios Calculated fix'!Z$428)/('Ratios Calculated fix'!Z$429-'Ratios Calculated fix'!Z$428)</f>
        <v>0.91786521046084868</v>
      </c>
      <c r="AA176" s="22">
        <f>('Ratios Calculated fix'!AA176-'Ratios Calculated fix'!AA$428)/('Ratios Calculated fix'!AA$429-'Ratios Calculated fix'!AA$428)</f>
        <v>0.85690098359702394</v>
      </c>
      <c r="AB176" s="22">
        <f>('Ratios Calculated fix'!AB176-'Ratios Calculated fix'!AB$428)/('Ratios Calculated fix'!AB$429-'Ratios Calculated fix'!AB$428)</f>
        <v>0.92525778530654124</v>
      </c>
      <c r="AC176" s="22">
        <f>('Ratios Calculated fix'!AC176-'Ratios Calculated fix'!AC$428)/('Ratios Calculated fix'!AC$429-'Ratios Calculated fix'!AC$428)</f>
        <v>0.56536396033684722</v>
      </c>
      <c r="AD176" s="22">
        <f>('Ratios Calculated fix'!AD176-'Ratios Calculated fix'!AD$428)/('Ratios Calculated fix'!AD$429-'Ratios Calculated fix'!AD$428)</f>
        <v>0.24964545566082783</v>
      </c>
      <c r="AE176" s="22">
        <f>('Ratios Calculated fix'!AE176-'Ratios Calculated fix'!AE$428)/('Ratios Calculated fix'!AE$429-'Ratios Calculated fix'!AE$428)</f>
        <v>0.34167071647688058</v>
      </c>
      <c r="AF176" s="22">
        <f>('Ratios Calculated fix'!AF176-'Ratios Calculated fix'!AF$428)/('Ratios Calculated fix'!AF$429-'Ratios Calculated fix'!AF$428)</f>
        <v>0.34638574180199971</v>
      </c>
      <c r="AG176" s="22" t="e">
        <f>('Ratios Calculated fix'!AG176-'Ratios Calculated fix'!AG$428)/('Ratios Calculated fix'!AG$429-'Ratios Calculated fix'!AG$428)</f>
        <v>#DIV/0!</v>
      </c>
      <c r="AH176" s="22" t="e">
        <f>('Ratios Calculated fix'!AH176-'Ratios Calculated fix'!AH$428)/('Ratios Calculated fix'!AH$429-'Ratios Calculated fix'!AH$428)</f>
        <v>#DIV/0!</v>
      </c>
      <c r="AI176" s="22">
        <f>('Ratios Calculated fix'!AI176-'Ratios Calculated fix'!AI$428)/('Ratios Calculated fix'!AI$429-'Ratios Calculated fix'!AI$428)</f>
        <v>0.55324369577349064</v>
      </c>
      <c r="AJ176" s="22">
        <f>('Ratios Calculated fix'!AJ176-'Ratios Calculated fix'!AJ$428)/('Ratios Calculated fix'!AJ$429-'Ratios Calculated fix'!AJ$428)</f>
        <v>0.13925279753304382</v>
      </c>
      <c r="AK176" s="22" t="e">
        <f>('Ratios Calculated fix'!AK176-'Ratios Calculated fix'!AK$428)/('Ratios Calculated fix'!AK$429-'Ratios Calculated fix'!AK$428)</f>
        <v>#DIV/0!</v>
      </c>
      <c r="AL176" s="22" t="e">
        <f>('Ratios Calculated fix'!AL176-'Ratios Calculated fix'!AL$428)/('Ratios Calculated fix'!AL$429-'Ratios Calculated fix'!AL$428)</f>
        <v>#DIV/0!</v>
      </c>
      <c r="AM176" s="22">
        <f>('Ratios Calculated fix'!AM176-'Ratios Calculated fix'!AM$428)/('Ratios Calculated fix'!AM$429-'Ratios Calculated fix'!AM$428)</f>
        <v>0.70712407989223103</v>
      </c>
      <c r="AN176" s="22">
        <f>('Ratios Calculated fix'!AN176-'Ratios Calculated fix'!AN$428)/('Ratios Calculated fix'!AN$429-'Ratios Calculated fix'!AN$428)</f>
        <v>0.80344844736931975</v>
      </c>
      <c r="AO176" s="22">
        <f>('Ratios Calculated fix'!AO176-'Ratios Calculated fix'!AO$428)/('Ratios Calculated fix'!AO$429-'Ratios Calculated fix'!AO$428)</f>
        <v>1.0112583571874617E-2</v>
      </c>
      <c r="AP176" s="22">
        <f>('Ratios Calculated fix'!AP176-'Ratios Calculated fix'!AP$428)/('Ratios Calculated fix'!AP$429-'Ratios Calculated fix'!AP$428)</f>
        <v>0.36338573404750979</v>
      </c>
      <c r="AQ176" s="22">
        <f>('Ratios Calculated fix'!AQ176-'Ratios Calculated fix'!AQ$428)/('Ratios Calculated fix'!AQ$429-'Ratios Calculated fix'!AQ$428)</f>
        <v>0.57871742518372304</v>
      </c>
      <c r="AR176" s="22">
        <f>('Ratios Calculated fix'!AR176-'Ratios Calculated fix'!AR$428)/('Ratios Calculated fix'!AR$429-'Ratios Calculated fix'!AR$428)</f>
        <v>0.49047828803188115</v>
      </c>
      <c r="AS176" s="22">
        <f>('Ratios Calculated fix'!AS176-'Ratios Calculated fix'!AS$428)/('Ratios Calculated fix'!AS$429-'Ratios Calculated fix'!AS$428)</f>
        <v>0.37604227607616114</v>
      </c>
      <c r="AT176" s="22">
        <f>('Ratios Calculated fix'!AT176-'Ratios Calculated fix'!AT$428)/('Ratios Calculated fix'!AT$429-'Ratios Calculated fix'!AT$428)</f>
        <v>0.29252183234562457</v>
      </c>
      <c r="AU176" s="22">
        <f>('Ratios Calculated fix'!AU176-'Ratios Calculated fix'!AU$428)/('Ratios Calculated fix'!AU$429-'Ratios Calculated fix'!AU$428)</f>
        <v>0.26528127172696275</v>
      </c>
      <c r="AV176" s="22" t="e">
        <f>('Ratios Calculated fix'!AV176-'Ratios Calculated fix'!AV$428)/('Ratios Calculated fix'!AV$429-'Ratios Calculated fix'!AV$428)</f>
        <v>#DIV/0!</v>
      </c>
      <c r="AW176" s="22" t="e">
        <f>('Ratios Calculated fix'!AW176-'Ratios Calculated fix'!AW$428)/('Ratios Calculated fix'!AW$429-'Ratios Calculated fix'!AW$428)</f>
        <v>#DIV/0!</v>
      </c>
      <c r="AX176" s="22" t="e">
        <f>('Ratios Calculated fix'!AX176-'Ratios Calculated fix'!AX$428)/('Ratios Calculated fix'!AX$429-'Ratios Calculated fix'!AX$428)</f>
        <v>#DIV/0!</v>
      </c>
      <c r="AY176" s="22">
        <f>('Ratios Calculated fix'!AY176-'Ratios Calculated fix'!AY$428)/('Ratios Calculated fix'!AY$429-'Ratios Calculated fix'!AY$428)</f>
        <v>0.75498108877369974</v>
      </c>
      <c r="AZ176" s="22">
        <f>('Ratios Calculated fix'!AZ176-'Ratios Calculated fix'!AZ$428)/('Ratios Calculated fix'!AZ$429-'Ratios Calculated fix'!AZ$428)</f>
        <v>0.77776873430556837</v>
      </c>
      <c r="BA176" s="22">
        <f>('Ratios Calculated fix'!BA176-'Ratios Calculated fix'!BA$428)/('Ratios Calculated fix'!BA$429-'Ratios Calculated fix'!BA$428)</f>
        <v>0.22260993699967974</v>
      </c>
      <c r="BB176" s="22" t="e">
        <f>('Ratios Calculated fix'!BB176-'Ratios Calculated fix'!BB$428)/('Ratios Calculated fix'!BB$429-'Ratios Calculated fix'!BB$428)</f>
        <v>#DIV/0!</v>
      </c>
      <c r="BC176" s="22">
        <f>('Ratios Calculated fix'!BC176-'Ratios Calculated fix'!BC$428)/('Ratios Calculated fix'!BC$429-'Ratios Calculated fix'!BC$428)</f>
        <v>8.4123041431412984E-2</v>
      </c>
    </row>
    <row r="177" spans="1:55" x14ac:dyDescent="0.2">
      <c r="A177" s="3" t="s">
        <v>541</v>
      </c>
      <c r="B177" s="3" t="s">
        <v>542</v>
      </c>
      <c r="C177" s="3" t="s">
        <v>45</v>
      </c>
      <c r="D177" s="3">
        <v>250974</v>
      </c>
      <c r="E177" s="3" t="s">
        <v>16</v>
      </c>
      <c r="F177" s="3">
        <v>2019</v>
      </c>
      <c r="G177" s="3" t="s">
        <v>17</v>
      </c>
      <c r="H177" s="4">
        <v>43890</v>
      </c>
      <c r="I177" s="4">
        <v>43907</v>
      </c>
      <c r="J177" s="4">
        <v>43907</v>
      </c>
      <c r="K177" s="5">
        <v>372000000</v>
      </c>
      <c r="L177" s="5">
        <v>376000000</v>
      </c>
      <c r="M177" s="6" t="s">
        <v>543</v>
      </c>
      <c r="N177" s="21">
        <f>('Ratios Calculated fix'!N177-'Ratios Calculated fix'!N$428)/('Ratios Calculated fix'!N$429-'Ratios Calculated fix'!N$428)</f>
        <v>5.1192793088465104E-2</v>
      </c>
      <c r="O177" s="22">
        <f>('Ratios Calculated fix'!O177-'Ratios Calculated fix'!O$428)/('Ratios Calculated fix'!O$429-'Ratios Calculated fix'!O$428)</f>
        <v>2.6621088550869323E-2</v>
      </c>
      <c r="P177" s="22">
        <f>('Ratios Calculated fix'!P177-'Ratios Calculated fix'!P$428)/('Ratios Calculated fix'!P$429-'Ratios Calculated fix'!P$428)</f>
        <v>5.3220377055687371E-2</v>
      </c>
      <c r="Q177" s="22">
        <f>('Ratios Calculated fix'!Q177-'Ratios Calculated fix'!Q$428)/('Ratios Calculated fix'!Q$429-'Ratios Calculated fix'!Q$428)</f>
        <v>0.87286808924856818</v>
      </c>
      <c r="R177" s="22">
        <f>('Ratios Calculated fix'!R177-'Ratios Calculated fix'!R$428)/('Ratios Calculated fix'!R$429-'Ratios Calculated fix'!R$428)</f>
        <v>3.0671382954083077E-2</v>
      </c>
      <c r="S177" s="22">
        <f>('Ratios Calculated fix'!S177-'Ratios Calculated fix'!S$428)/('Ratios Calculated fix'!S$429-'Ratios Calculated fix'!S$428)</f>
        <v>0</v>
      </c>
      <c r="T177" s="22">
        <f>('Ratios Calculated fix'!T177-'Ratios Calculated fix'!T$428)/('Ratios Calculated fix'!T$429-'Ratios Calculated fix'!T$428)</f>
        <v>3.0998313931903197E-2</v>
      </c>
      <c r="U177" s="22">
        <f>('Ratios Calculated fix'!U177-'Ratios Calculated fix'!U$428)/('Ratios Calculated fix'!U$429-'Ratios Calculated fix'!U$428)</f>
        <v>0.8087286526182369</v>
      </c>
      <c r="V177" s="22">
        <f>('Ratios Calculated fix'!V177-'Ratios Calculated fix'!V$428)/('Ratios Calculated fix'!V$429-'Ratios Calculated fix'!V$428)</f>
        <v>0.70833495319453676</v>
      </c>
      <c r="W177" s="22">
        <f>('Ratios Calculated fix'!W177-'Ratios Calculated fix'!W$428)/('Ratios Calculated fix'!W$429-'Ratios Calculated fix'!W$428)</f>
        <v>0.82114587706919684</v>
      </c>
      <c r="X177" s="22">
        <f>('Ratios Calculated fix'!X177-'Ratios Calculated fix'!X$428)/('Ratios Calculated fix'!X$429-'Ratios Calculated fix'!X$428)</f>
        <v>0.2835987958316486</v>
      </c>
      <c r="Y177" s="22">
        <f>('Ratios Calculated fix'!Y177-'Ratios Calculated fix'!Y$428)/('Ratios Calculated fix'!Y$429-'Ratios Calculated fix'!Y$428)</f>
        <v>0.43087702041890413</v>
      </c>
      <c r="Z177" s="22">
        <f>('Ratios Calculated fix'!Z177-'Ratios Calculated fix'!Z$428)/('Ratios Calculated fix'!Z$429-'Ratios Calculated fix'!Z$428)</f>
        <v>0.7164012041683514</v>
      </c>
      <c r="AA177" s="22">
        <f>('Ratios Calculated fix'!AA177-'Ratios Calculated fix'!AA$428)/('Ratios Calculated fix'!AA$429-'Ratios Calculated fix'!AA$428)</f>
        <v>0</v>
      </c>
      <c r="AB177" s="22">
        <f>('Ratios Calculated fix'!AB177-'Ratios Calculated fix'!AB$428)/('Ratios Calculated fix'!AB$429-'Ratios Calculated fix'!AB$428)</f>
        <v>0.80943844164995293</v>
      </c>
      <c r="AC177" s="22">
        <f>('Ratios Calculated fix'!AC177-'Ratios Calculated fix'!AC$428)/('Ratios Calculated fix'!AC$429-'Ratios Calculated fix'!AC$428)</f>
        <v>0.35592346123499446</v>
      </c>
      <c r="AD177" s="22">
        <f>('Ratios Calculated fix'!AD177-'Ratios Calculated fix'!AD$428)/('Ratios Calculated fix'!AD$429-'Ratios Calculated fix'!AD$428)</f>
        <v>0.12091039178396586</v>
      </c>
      <c r="AE177" s="22">
        <f>('Ratios Calculated fix'!AE177-'Ratios Calculated fix'!AE$428)/('Ratios Calculated fix'!AE$429-'Ratios Calculated fix'!AE$428)</f>
        <v>0.19509900519035625</v>
      </c>
      <c r="AF177" s="22">
        <f>('Ratios Calculated fix'!AF177-'Ratios Calculated fix'!AF$428)/('Ratios Calculated fix'!AF$429-'Ratios Calculated fix'!AF$428)</f>
        <v>0.31793503358854536</v>
      </c>
      <c r="AG177" s="22" t="e">
        <f>('Ratios Calculated fix'!AG177-'Ratios Calculated fix'!AG$428)/('Ratios Calculated fix'!AG$429-'Ratios Calculated fix'!AG$428)</f>
        <v>#DIV/0!</v>
      </c>
      <c r="AH177" s="22" t="e">
        <f>('Ratios Calculated fix'!AH177-'Ratios Calculated fix'!AH$428)/('Ratios Calculated fix'!AH$429-'Ratios Calculated fix'!AH$428)</f>
        <v>#DIV/0!</v>
      </c>
      <c r="AI177" s="22">
        <f>('Ratios Calculated fix'!AI177-'Ratios Calculated fix'!AI$428)/('Ratios Calculated fix'!AI$429-'Ratios Calculated fix'!AI$428)</f>
        <v>0.54625154337146986</v>
      </c>
      <c r="AJ177" s="22">
        <f>('Ratios Calculated fix'!AJ177-'Ratios Calculated fix'!AJ$428)/('Ratios Calculated fix'!AJ$429-'Ratios Calculated fix'!AJ$428)</f>
        <v>0.14802296701839232</v>
      </c>
      <c r="AK177" s="22" t="e">
        <f>('Ratios Calculated fix'!AK177-'Ratios Calculated fix'!AK$428)/('Ratios Calculated fix'!AK$429-'Ratios Calculated fix'!AK$428)</f>
        <v>#DIV/0!</v>
      </c>
      <c r="AL177" s="22" t="e">
        <f>('Ratios Calculated fix'!AL177-'Ratios Calculated fix'!AL$428)/('Ratios Calculated fix'!AL$429-'Ratios Calculated fix'!AL$428)</f>
        <v>#DIV/0!</v>
      </c>
      <c r="AM177" s="22">
        <f>('Ratios Calculated fix'!AM177-'Ratios Calculated fix'!AM$428)/('Ratios Calculated fix'!AM$429-'Ratios Calculated fix'!AM$428)</f>
        <v>0.70951129260984491</v>
      </c>
      <c r="AN177" s="22">
        <f>('Ratios Calculated fix'!AN177-'Ratios Calculated fix'!AN$428)/('Ratios Calculated fix'!AN$429-'Ratios Calculated fix'!AN$428)</f>
        <v>0.81331559206059922</v>
      </c>
      <c r="AO177" s="22">
        <f>('Ratios Calculated fix'!AO177-'Ratios Calculated fix'!AO$428)/('Ratios Calculated fix'!AO$429-'Ratios Calculated fix'!AO$428)</f>
        <v>0.25065871557472846</v>
      </c>
      <c r="AP177" s="22">
        <f>('Ratios Calculated fix'!AP177-'Ratios Calculated fix'!AP$428)/('Ratios Calculated fix'!AP$429-'Ratios Calculated fix'!AP$428)</f>
        <v>0.36732255764536575</v>
      </c>
      <c r="AQ177" s="22">
        <f>('Ratios Calculated fix'!AQ177-'Ratios Calculated fix'!AQ$428)/('Ratios Calculated fix'!AQ$429-'Ratios Calculated fix'!AQ$428)</f>
        <v>0.59825864472075041</v>
      </c>
      <c r="AR177" s="22">
        <f>('Ratios Calculated fix'!AR177-'Ratios Calculated fix'!AR$428)/('Ratios Calculated fix'!AR$429-'Ratios Calculated fix'!AR$428)</f>
        <v>0.26378360228743508</v>
      </c>
      <c r="AS177" s="22">
        <f>('Ratios Calculated fix'!AS177-'Ratios Calculated fix'!AS$428)/('Ratios Calculated fix'!AS$429-'Ratios Calculated fix'!AS$428)</f>
        <v>0.37118899710079406</v>
      </c>
      <c r="AT177" s="22">
        <f>('Ratios Calculated fix'!AT177-'Ratios Calculated fix'!AT$428)/('Ratios Calculated fix'!AT$429-'Ratios Calculated fix'!AT$428)</f>
        <v>0.42799030687940098</v>
      </c>
      <c r="AU177" s="22">
        <f>('Ratios Calculated fix'!AU177-'Ratios Calculated fix'!AU$428)/('Ratios Calculated fix'!AU$429-'Ratios Calculated fix'!AU$428)</f>
        <v>0.26037624124570835</v>
      </c>
      <c r="AV177" s="22" t="e">
        <f>('Ratios Calculated fix'!AV177-'Ratios Calculated fix'!AV$428)/('Ratios Calculated fix'!AV$429-'Ratios Calculated fix'!AV$428)</f>
        <v>#DIV/0!</v>
      </c>
      <c r="AW177" s="22" t="e">
        <f>('Ratios Calculated fix'!AW177-'Ratios Calculated fix'!AW$428)/('Ratios Calculated fix'!AW$429-'Ratios Calculated fix'!AW$428)</f>
        <v>#DIV/0!</v>
      </c>
      <c r="AX177" s="22" t="e">
        <f>('Ratios Calculated fix'!AX177-'Ratios Calculated fix'!AX$428)/('Ratios Calculated fix'!AX$429-'Ratios Calculated fix'!AX$428)</f>
        <v>#DIV/0!</v>
      </c>
      <c r="AY177" s="22">
        <f>('Ratios Calculated fix'!AY177-'Ratios Calculated fix'!AY$428)/('Ratios Calculated fix'!AY$429-'Ratios Calculated fix'!AY$428)</f>
        <v>0.74613277024793712</v>
      </c>
      <c r="AZ177" s="22">
        <f>('Ratios Calculated fix'!AZ177-'Ratios Calculated fix'!AZ$428)/('Ratios Calculated fix'!AZ$429-'Ratios Calculated fix'!AZ$428)</f>
        <v>0.76657309782084737</v>
      </c>
      <c r="BA177" s="22">
        <f>('Ratios Calculated fix'!BA177-'Ratios Calculated fix'!BA$428)/('Ratios Calculated fix'!BA$429-'Ratios Calculated fix'!BA$428)</f>
        <v>0.2222804095116416</v>
      </c>
      <c r="BB177" s="22" t="e">
        <f>('Ratios Calculated fix'!BB177-'Ratios Calculated fix'!BB$428)/('Ratios Calculated fix'!BB$429-'Ratios Calculated fix'!BB$428)</f>
        <v>#DIV/0!</v>
      </c>
      <c r="BC177" s="22">
        <f>('Ratios Calculated fix'!BC177-'Ratios Calculated fix'!BC$428)/('Ratios Calculated fix'!BC$429-'Ratios Calculated fix'!BC$428)</f>
        <v>0.11632955491092327</v>
      </c>
    </row>
    <row r="178" spans="1:55" x14ac:dyDescent="0.2">
      <c r="A178" s="3" t="s">
        <v>544</v>
      </c>
      <c r="B178" s="3" t="s">
        <v>545</v>
      </c>
      <c r="C178" s="3" t="s">
        <v>45</v>
      </c>
      <c r="D178" s="3">
        <v>388839</v>
      </c>
      <c r="E178" s="3" t="s">
        <v>16</v>
      </c>
      <c r="F178" s="3">
        <v>2019</v>
      </c>
      <c r="G178" s="3" t="s">
        <v>17</v>
      </c>
      <c r="H178" s="4">
        <v>43830</v>
      </c>
      <c r="I178" s="4">
        <v>43880</v>
      </c>
      <c r="J178" s="4">
        <v>43880</v>
      </c>
      <c r="K178" s="5">
        <v>190166000</v>
      </c>
      <c r="L178" s="5">
        <v>191321000</v>
      </c>
      <c r="M178" s="3" t="s">
        <v>546</v>
      </c>
      <c r="N178" s="21">
        <f>('Ratios Calculated fix'!N178-'Ratios Calculated fix'!N$428)/('Ratios Calculated fix'!N$429-'Ratios Calculated fix'!N$428)</f>
        <v>0.10767891868047129</v>
      </c>
      <c r="O178" s="22">
        <f>('Ratios Calculated fix'!O178-'Ratios Calculated fix'!O$428)/('Ratios Calculated fix'!O$429-'Ratios Calculated fix'!O$428)</f>
        <v>8.1098214084786485E-2</v>
      </c>
      <c r="P178" s="22">
        <f>('Ratios Calculated fix'!P178-'Ratios Calculated fix'!P$428)/('Ratios Calculated fix'!P$429-'Ratios Calculated fix'!P$428)</f>
        <v>0.13994483634668342</v>
      </c>
      <c r="Q178" s="22">
        <f>('Ratios Calculated fix'!Q178-'Ratios Calculated fix'!Q$428)/('Ratios Calculated fix'!Q$429-'Ratios Calculated fix'!Q$428)</f>
        <v>0.868033949644757</v>
      </c>
      <c r="R178" s="22">
        <f>('Ratios Calculated fix'!R178-'Ratios Calculated fix'!R$428)/('Ratios Calculated fix'!R$429-'Ratios Calculated fix'!R$428)</f>
        <v>0</v>
      </c>
      <c r="S178" s="22">
        <f>('Ratios Calculated fix'!S178-'Ratios Calculated fix'!S$428)/('Ratios Calculated fix'!S$429-'Ratios Calculated fix'!S$428)</f>
        <v>0</v>
      </c>
      <c r="T178" s="22">
        <f>('Ratios Calculated fix'!T178-'Ratios Calculated fix'!T$428)/('Ratios Calculated fix'!T$429-'Ratios Calculated fix'!T$428)</f>
        <v>0</v>
      </c>
      <c r="U178" s="22">
        <f>('Ratios Calculated fix'!U178-'Ratios Calculated fix'!U$428)/('Ratios Calculated fix'!U$429-'Ratios Calculated fix'!U$428)</f>
        <v>0.80725306381245165</v>
      </c>
      <c r="V178" s="22">
        <f>('Ratios Calculated fix'!V178-'Ratios Calculated fix'!V$428)/('Ratios Calculated fix'!V$429-'Ratios Calculated fix'!V$428)</f>
        <v>0.70833495319453676</v>
      </c>
      <c r="W178" s="22">
        <f>('Ratios Calculated fix'!W178-'Ratios Calculated fix'!W$428)/('Ratios Calculated fix'!W$429-'Ratios Calculated fix'!W$428)</f>
        <v>0.81944824653588433</v>
      </c>
      <c r="X178" s="22">
        <f>('Ratios Calculated fix'!X178-'Ratios Calculated fix'!X$428)/('Ratios Calculated fix'!X$429-'Ratios Calculated fix'!X$428)</f>
        <v>0.4275185712549664</v>
      </c>
      <c r="Y178" s="22">
        <f>('Ratios Calculated fix'!Y178-'Ratios Calculated fix'!Y$428)/('Ratios Calculated fix'!Y$429-'Ratios Calculated fix'!Y$428)</f>
        <v>0.52475334066159252</v>
      </c>
      <c r="Z178" s="22">
        <f>('Ratios Calculated fix'!Z178-'Ratios Calculated fix'!Z$428)/('Ratios Calculated fix'!Z$429-'Ratios Calculated fix'!Z$428)</f>
        <v>0.5724814287450336</v>
      </c>
      <c r="AA178" s="22">
        <f>('Ratios Calculated fix'!AA178-'Ratios Calculated fix'!AA$428)/('Ratios Calculated fix'!AA$429-'Ratios Calculated fix'!AA$428)</f>
        <v>0</v>
      </c>
      <c r="AB178" s="22">
        <f>('Ratios Calculated fix'!AB178-'Ratios Calculated fix'!AB$428)/('Ratios Calculated fix'!AB$429-'Ratios Calculated fix'!AB$428)</f>
        <v>0.96897592427449863</v>
      </c>
      <c r="AC178" s="22">
        <f>('Ratios Calculated fix'!AC178-'Ratios Calculated fix'!AC$428)/('Ratios Calculated fix'!AC$429-'Ratios Calculated fix'!AC$428)</f>
        <v>0.58259446493466782</v>
      </c>
      <c r="AD178" s="22">
        <f>('Ratios Calculated fix'!AD178-'Ratios Calculated fix'!AD$428)/('Ratios Calculated fix'!AD$429-'Ratios Calculated fix'!AD$428)</f>
        <v>0.34207724074354112</v>
      </c>
      <c r="AE178" s="22">
        <f>('Ratios Calculated fix'!AE178-'Ratios Calculated fix'!AE$428)/('Ratios Calculated fix'!AE$429-'Ratios Calculated fix'!AE$428)</f>
        <v>0.44690921567707037</v>
      </c>
      <c r="AF178" s="22">
        <f>('Ratios Calculated fix'!AF178-'Ratios Calculated fix'!AF$428)/('Ratios Calculated fix'!AF$429-'Ratios Calculated fix'!AF$428)</f>
        <v>0.41760465006068126</v>
      </c>
      <c r="AG178" s="22" t="e">
        <f>('Ratios Calculated fix'!AG178-'Ratios Calculated fix'!AG$428)/('Ratios Calculated fix'!AG$429-'Ratios Calculated fix'!AG$428)</f>
        <v>#DIV/0!</v>
      </c>
      <c r="AH178" s="22" t="e">
        <f>('Ratios Calculated fix'!AH178-'Ratios Calculated fix'!AH$428)/('Ratios Calculated fix'!AH$429-'Ratios Calculated fix'!AH$428)</f>
        <v>#DIV/0!</v>
      </c>
      <c r="AI178" s="22">
        <f>('Ratios Calculated fix'!AI178-'Ratios Calculated fix'!AI$428)/('Ratios Calculated fix'!AI$429-'Ratios Calculated fix'!AI$428)</f>
        <v>0.53499968703869427</v>
      </c>
      <c r="AJ178" s="22">
        <f>('Ratios Calculated fix'!AJ178-'Ratios Calculated fix'!AJ$428)/('Ratios Calculated fix'!AJ$429-'Ratios Calculated fix'!AJ$428)</f>
        <v>0.1883651055766139</v>
      </c>
      <c r="AK178" s="22" t="e">
        <f>('Ratios Calculated fix'!AK178-'Ratios Calculated fix'!AK$428)/('Ratios Calculated fix'!AK$429-'Ratios Calculated fix'!AK$428)</f>
        <v>#DIV/0!</v>
      </c>
      <c r="AL178" s="22" t="e">
        <f>('Ratios Calculated fix'!AL178-'Ratios Calculated fix'!AL$428)/('Ratios Calculated fix'!AL$429-'Ratios Calculated fix'!AL$428)</f>
        <v>#DIV/0!</v>
      </c>
      <c r="AM178" s="22">
        <f>('Ratios Calculated fix'!AM178-'Ratios Calculated fix'!AM$428)/('Ratios Calculated fix'!AM$429-'Ratios Calculated fix'!AM$428)</f>
        <v>0.71196054212772208</v>
      </c>
      <c r="AN178" s="22">
        <f>('Ratios Calculated fix'!AN178-'Ratios Calculated fix'!AN$428)/('Ratios Calculated fix'!AN$429-'Ratios Calculated fix'!AN$428)</f>
        <v>0.80470897694858579</v>
      </c>
      <c r="AO178" s="22">
        <f>('Ratios Calculated fix'!AO178-'Ratios Calculated fix'!AO$428)/('Ratios Calculated fix'!AO$429-'Ratios Calculated fix'!AO$428)</f>
        <v>0.1204872214334903</v>
      </c>
      <c r="AP178" s="22">
        <f>('Ratios Calculated fix'!AP178-'Ratios Calculated fix'!AP$428)/('Ratios Calculated fix'!AP$429-'Ratios Calculated fix'!AP$428)</f>
        <v>0.36064493410490417</v>
      </c>
      <c r="AQ178" s="22">
        <f>('Ratios Calculated fix'!AQ178-'Ratios Calculated fix'!AQ$428)/('Ratios Calculated fix'!AQ$429-'Ratios Calculated fix'!AQ$428)</f>
        <v>0.75576737340007671</v>
      </c>
      <c r="AR178" s="22">
        <f>('Ratios Calculated fix'!AR178-'Ratios Calculated fix'!AR$428)/('Ratios Calculated fix'!AR$429-'Ratios Calculated fix'!AR$428)</f>
        <v>0.37853548315698543</v>
      </c>
      <c r="AS178" s="22">
        <f>('Ratios Calculated fix'!AS178-'Ratios Calculated fix'!AS$428)/('Ratios Calculated fix'!AS$429-'Ratios Calculated fix'!AS$428)</f>
        <v>0.34191551764723105</v>
      </c>
      <c r="AT178" s="22">
        <f>('Ratios Calculated fix'!AT178-'Ratios Calculated fix'!AT$428)/('Ratios Calculated fix'!AT$429-'Ratios Calculated fix'!AT$428)</f>
        <v>0.4470743801757886</v>
      </c>
      <c r="AU178" s="22">
        <f>('Ratios Calculated fix'!AU178-'Ratios Calculated fix'!AU$428)/('Ratios Calculated fix'!AU$429-'Ratios Calculated fix'!AU$428)</f>
        <v>0.27839245372044397</v>
      </c>
      <c r="AV178" s="22" t="e">
        <f>('Ratios Calculated fix'!AV178-'Ratios Calculated fix'!AV$428)/('Ratios Calculated fix'!AV$429-'Ratios Calculated fix'!AV$428)</f>
        <v>#DIV/0!</v>
      </c>
      <c r="AW178" s="22" t="e">
        <f>('Ratios Calculated fix'!AW178-'Ratios Calculated fix'!AW$428)/('Ratios Calculated fix'!AW$429-'Ratios Calculated fix'!AW$428)</f>
        <v>#DIV/0!</v>
      </c>
      <c r="AX178" s="22" t="e">
        <f>('Ratios Calculated fix'!AX178-'Ratios Calculated fix'!AX$428)/('Ratios Calculated fix'!AX$429-'Ratios Calculated fix'!AX$428)</f>
        <v>#DIV/0!</v>
      </c>
      <c r="AY178" s="22">
        <f>('Ratios Calculated fix'!AY178-'Ratios Calculated fix'!AY$428)/('Ratios Calculated fix'!AY$429-'Ratios Calculated fix'!AY$428)</f>
        <v>0.7440745832666682</v>
      </c>
      <c r="AZ178" s="22">
        <f>('Ratios Calculated fix'!AZ178-'Ratios Calculated fix'!AZ$428)/('Ratios Calculated fix'!AZ$429-'Ratios Calculated fix'!AZ$428)</f>
        <v>0.76571064457872373</v>
      </c>
      <c r="BA178" s="22">
        <f>('Ratios Calculated fix'!BA178-'Ratios Calculated fix'!BA$428)/('Ratios Calculated fix'!BA$429-'Ratios Calculated fix'!BA$428)</f>
        <v>0.22152329981237331</v>
      </c>
      <c r="BB178" s="22" t="e">
        <f>('Ratios Calculated fix'!BB178-'Ratios Calculated fix'!BB$428)/('Ratios Calculated fix'!BB$429-'Ratios Calculated fix'!BB$428)</f>
        <v>#DIV/0!</v>
      </c>
      <c r="BC178" s="22">
        <f>('Ratios Calculated fix'!BC178-'Ratios Calculated fix'!BC$428)/('Ratios Calculated fix'!BC$429-'Ratios Calculated fix'!BC$428)</f>
        <v>0.23387565572903093</v>
      </c>
    </row>
    <row r="179" spans="1:55" x14ac:dyDescent="0.2">
      <c r="A179" s="3" t="s">
        <v>571</v>
      </c>
      <c r="B179" s="3" t="s">
        <v>572</v>
      </c>
      <c r="C179" s="3" t="s">
        <v>15</v>
      </c>
      <c r="D179" s="3">
        <v>504823</v>
      </c>
      <c r="E179" s="3" t="s">
        <v>16</v>
      </c>
      <c r="F179" s="3">
        <v>2019</v>
      </c>
      <c r="G179" s="3" t="s">
        <v>17</v>
      </c>
      <c r="H179" s="4">
        <v>43830</v>
      </c>
      <c r="I179" s="4">
        <v>43881</v>
      </c>
      <c r="J179" s="4">
        <v>43881</v>
      </c>
      <c r="K179" s="5">
        <v>53891818</v>
      </c>
      <c r="L179" s="5">
        <v>53918532</v>
      </c>
      <c r="M179" s="3" t="s">
        <v>573</v>
      </c>
      <c r="N179" s="21">
        <f>('Ratios Calculated fix'!N179-'Ratios Calculated fix'!N$428)/('Ratios Calculated fix'!N$429-'Ratios Calculated fix'!N$428)</f>
        <v>7.7206965478612527E-2</v>
      </c>
      <c r="O179" s="22">
        <f>('Ratios Calculated fix'!O179-'Ratios Calculated fix'!O$428)/('Ratios Calculated fix'!O$429-'Ratios Calculated fix'!O$428)</f>
        <v>4.1135624593792178E-2</v>
      </c>
      <c r="P179" s="22">
        <f>('Ratios Calculated fix'!P179-'Ratios Calculated fix'!P$428)/('Ratios Calculated fix'!P$429-'Ratios Calculated fix'!P$428)</f>
        <v>2.2152497859709578E-2</v>
      </c>
      <c r="Q179" s="22">
        <f>('Ratios Calculated fix'!Q179-'Ratios Calculated fix'!Q$428)/('Ratios Calculated fix'!Q$429-'Ratios Calculated fix'!Q$428)</f>
        <v>0.87080732546913675</v>
      </c>
      <c r="R179" s="22">
        <f>('Ratios Calculated fix'!R179-'Ratios Calculated fix'!R$428)/('Ratios Calculated fix'!R$429-'Ratios Calculated fix'!R$428)</f>
        <v>0.12390418873717043</v>
      </c>
      <c r="S179" s="22">
        <f>('Ratios Calculated fix'!S179-'Ratios Calculated fix'!S$428)/('Ratios Calculated fix'!S$429-'Ratios Calculated fix'!S$428)</f>
        <v>9.4308865099669723E-2</v>
      </c>
      <c r="T179" s="22">
        <f>('Ratios Calculated fix'!T179-'Ratios Calculated fix'!T$428)/('Ratios Calculated fix'!T$429-'Ratios Calculated fix'!T$428)</f>
        <v>0.10820788414637125</v>
      </c>
      <c r="U179" s="22">
        <f>('Ratios Calculated fix'!U179-'Ratios Calculated fix'!U$428)/('Ratios Calculated fix'!U$429-'Ratios Calculated fix'!U$428)</f>
        <v>0.8114654089286083</v>
      </c>
      <c r="V179" s="22">
        <f>('Ratios Calculated fix'!V179-'Ratios Calculated fix'!V$428)/('Ratios Calculated fix'!V$429-'Ratios Calculated fix'!V$428)</f>
        <v>0.71260371672476475</v>
      </c>
      <c r="W179" s="22">
        <f>('Ratios Calculated fix'!W179-'Ratios Calculated fix'!W$428)/('Ratios Calculated fix'!W$429-'Ratios Calculated fix'!W$428)</f>
        <v>0.82363589265742643</v>
      </c>
      <c r="X179" s="22">
        <f>('Ratios Calculated fix'!X179-'Ratios Calculated fix'!X$428)/('Ratios Calculated fix'!X$429-'Ratios Calculated fix'!X$428)</f>
        <v>0.51102204703434462</v>
      </c>
      <c r="Y179" s="22">
        <f>('Ratios Calculated fix'!Y179-'Ratios Calculated fix'!Y$428)/('Ratios Calculated fix'!Y$429-'Ratios Calculated fix'!Y$428)</f>
        <v>0.45304998446734523</v>
      </c>
      <c r="Z179" s="22">
        <f>('Ratios Calculated fix'!Z179-'Ratios Calculated fix'!Z$428)/('Ratios Calculated fix'!Z$429-'Ratios Calculated fix'!Z$428)</f>
        <v>0.48897795296565533</v>
      </c>
      <c r="AA179" s="22">
        <f>('Ratios Calculated fix'!AA179-'Ratios Calculated fix'!AA$428)/('Ratios Calculated fix'!AA$429-'Ratios Calculated fix'!AA$428)</f>
        <v>0.11460395308186097</v>
      </c>
      <c r="AB179" s="22">
        <f>('Ratios Calculated fix'!AB179-'Ratios Calculated fix'!AB$428)/('Ratios Calculated fix'!AB$429-'Ratios Calculated fix'!AB$428)</f>
        <v>0.83945309914798039</v>
      </c>
      <c r="AC179" s="22">
        <f>('Ratios Calculated fix'!AC179-'Ratios Calculated fix'!AC$428)/('Ratios Calculated fix'!AC$429-'Ratios Calculated fix'!AC$428)</f>
        <v>0.36463511320005393</v>
      </c>
      <c r="AD179" s="22">
        <f>('Ratios Calculated fix'!AD179-'Ratios Calculated fix'!AD$428)/('Ratios Calculated fix'!AD$429-'Ratios Calculated fix'!AD$428)</f>
        <v>0.19731908270315476</v>
      </c>
      <c r="AE179" s="22">
        <f>('Ratios Calculated fix'!AE179-'Ratios Calculated fix'!AE$428)/('Ratios Calculated fix'!AE$429-'Ratios Calculated fix'!AE$428)</f>
        <v>0.28209436020801537</v>
      </c>
      <c r="AF179" s="22">
        <f>('Ratios Calculated fix'!AF179-'Ratios Calculated fix'!AF$428)/('Ratios Calculated fix'!AF$429-'Ratios Calculated fix'!AF$428)</f>
        <v>0.34047964750826515</v>
      </c>
      <c r="AG179" s="22" t="e">
        <f>('Ratios Calculated fix'!AG179-'Ratios Calculated fix'!AG$428)/('Ratios Calculated fix'!AG$429-'Ratios Calculated fix'!AG$428)</f>
        <v>#DIV/0!</v>
      </c>
      <c r="AH179" s="22" t="e">
        <f>('Ratios Calculated fix'!AH179-'Ratios Calculated fix'!AH$428)/('Ratios Calculated fix'!AH$429-'Ratios Calculated fix'!AH$428)</f>
        <v>#DIV/0!</v>
      </c>
      <c r="AI179" s="22">
        <f>('Ratios Calculated fix'!AI179-'Ratios Calculated fix'!AI$428)/('Ratios Calculated fix'!AI$429-'Ratios Calculated fix'!AI$428)</f>
        <v>0.52274482376968057</v>
      </c>
      <c r="AJ179" s="22">
        <f>('Ratios Calculated fix'!AJ179-'Ratios Calculated fix'!AJ$428)/('Ratios Calculated fix'!AJ$429-'Ratios Calculated fix'!AJ$428)</f>
        <v>0.17919315179045486</v>
      </c>
      <c r="AK179" s="22" t="e">
        <f>('Ratios Calculated fix'!AK179-'Ratios Calculated fix'!AK$428)/('Ratios Calculated fix'!AK$429-'Ratios Calculated fix'!AK$428)</f>
        <v>#DIV/0!</v>
      </c>
      <c r="AL179" s="22" t="e">
        <f>('Ratios Calculated fix'!AL179-'Ratios Calculated fix'!AL$428)/('Ratios Calculated fix'!AL$429-'Ratios Calculated fix'!AL$428)</f>
        <v>#DIV/0!</v>
      </c>
      <c r="AM179" s="22">
        <f>('Ratios Calculated fix'!AM179-'Ratios Calculated fix'!AM$428)/('Ratios Calculated fix'!AM$429-'Ratios Calculated fix'!AM$428)</f>
        <v>0.7175903675232892</v>
      </c>
      <c r="AN179" s="22">
        <f>('Ratios Calculated fix'!AN179-'Ratios Calculated fix'!AN$428)/('Ratios Calculated fix'!AN$429-'Ratios Calculated fix'!AN$428)</f>
        <v>0.814630664156199</v>
      </c>
      <c r="AO179" s="22">
        <f>('Ratios Calculated fix'!AO179-'Ratios Calculated fix'!AO$428)/('Ratios Calculated fix'!AO$429-'Ratios Calculated fix'!AO$428)</f>
        <v>0.40886195271075298</v>
      </c>
      <c r="AP179" s="22">
        <f>('Ratios Calculated fix'!AP179-'Ratios Calculated fix'!AP$428)/('Ratios Calculated fix'!AP$429-'Ratios Calculated fix'!AP$428)</f>
        <v>0.36330996785419212</v>
      </c>
      <c r="AQ179" s="22">
        <f>('Ratios Calculated fix'!AQ179-'Ratios Calculated fix'!AQ$428)/('Ratios Calculated fix'!AQ$429-'Ratios Calculated fix'!AQ$428)</f>
        <v>0.73978134837089748</v>
      </c>
      <c r="AR179" s="22">
        <f>('Ratios Calculated fix'!AR179-'Ratios Calculated fix'!AR$428)/('Ratios Calculated fix'!AR$429-'Ratios Calculated fix'!AR$428)</f>
        <v>0.26906599655081093</v>
      </c>
      <c r="AS179" s="22">
        <f>('Ratios Calculated fix'!AS179-'Ratios Calculated fix'!AS$428)/('Ratios Calculated fix'!AS$429-'Ratios Calculated fix'!AS$428)</f>
        <v>0.34896146536062955</v>
      </c>
      <c r="AT179" s="22">
        <f>('Ratios Calculated fix'!AT179-'Ratios Calculated fix'!AT$428)/('Ratios Calculated fix'!AT$429-'Ratios Calculated fix'!AT$428)</f>
        <v>0.56062971766776037</v>
      </c>
      <c r="AU179" s="22">
        <f>('Ratios Calculated fix'!AU179-'Ratios Calculated fix'!AU$428)/('Ratios Calculated fix'!AU$429-'Ratios Calculated fix'!AU$428)</f>
        <v>0.31050330793533215</v>
      </c>
      <c r="AV179" s="22" t="e">
        <f>('Ratios Calculated fix'!AV179-'Ratios Calculated fix'!AV$428)/('Ratios Calculated fix'!AV$429-'Ratios Calculated fix'!AV$428)</f>
        <v>#DIV/0!</v>
      </c>
      <c r="AW179" s="22" t="e">
        <f>('Ratios Calculated fix'!AW179-'Ratios Calculated fix'!AW$428)/('Ratios Calculated fix'!AW$429-'Ratios Calculated fix'!AW$428)</f>
        <v>#DIV/0!</v>
      </c>
      <c r="AX179" s="22" t="e">
        <f>('Ratios Calculated fix'!AX179-'Ratios Calculated fix'!AX$428)/('Ratios Calculated fix'!AX$429-'Ratios Calculated fix'!AX$428)</f>
        <v>#DIV/0!</v>
      </c>
      <c r="AY179" s="22">
        <f>('Ratios Calculated fix'!AY179-'Ratios Calculated fix'!AY$428)/('Ratios Calculated fix'!AY$429-'Ratios Calculated fix'!AY$428)</f>
        <v>0.7457347383383357</v>
      </c>
      <c r="AZ179" s="22">
        <f>('Ratios Calculated fix'!AZ179-'Ratios Calculated fix'!AZ$428)/('Ratios Calculated fix'!AZ$429-'Ratios Calculated fix'!AZ$428)</f>
        <v>0.76898084253671461</v>
      </c>
      <c r="BA179" s="22">
        <f>('Ratios Calculated fix'!BA179-'Ratios Calculated fix'!BA$428)/('Ratios Calculated fix'!BA$429-'Ratios Calculated fix'!BA$428)</f>
        <v>0.22246548541715508</v>
      </c>
      <c r="BB179" s="22" t="e">
        <f>('Ratios Calculated fix'!BB179-'Ratios Calculated fix'!BB$428)/('Ratios Calculated fix'!BB$429-'Ratios Calculated fix'!BB$428)</f>
        <v>#DIV/0!</v>
      </c>
      <c r="BC179" s="22">
        <f>('Ratios Calculated fix'!BC179-'Ratios Calculated fix'!BC$428)/('Ratios Calculated fix'!BC$429-'Ratios Calculated fix'!BC$428)</f>
        <v>0.33135086104566269</v>
      </c>
    </row>
    <row r="180" spans="1:55" x14ac:dyDescent="0.2">
      <c r="A180" s="3" t="s">
        <v>577</v>
      </c>
      <c r="B180" s="3" t="s">
        <v>578</v>
      </c>
      <c r="C180" s="3" t="s">
        <v>138</v>
      </c>
      <c r="D180" s="3">
        <v>378158</v>
      </c>
      <c r="E180" s="3" t="s">
        <v>16</v>
      </c>
      <c r="F180" s="3">
        <v>2019</v>
      </c>
      <c r="G180" s="3" t="s">
        <v>17</v>
      </c>
      <c r="H180" s="4">
        <v>43830</v>
      </c>
      <c r="I180" s="4">
        <v>43872</v>
      </c>
      <c r="J180" s="4">
        <v>43872</v>
      </c>
      <c r="K180" s="5">
        <v>877000000</v>
      </c>
      <c r="L180" s="5">
        <v>876000000</v>
      </c>
      <c r="M180" s="3" t="s">
        <v>579</v>
      </c>
      <c r="N180" s="21">
        <f>('Ratios Calculated fix'!N180-'Ratios Calculated fix'!N$428)/('Ratios Calculated fix'!N$429-'Ratios Calculated fix'!N$428)</f>
        <v>8.3785995515499298E-2</v>
      </c>
      <c r="O180" s="22">
        <f>('Ratios Calculated fix'!O180-'Ratios Calculated fix'!O$428)/('Ratios Calculated fix'!O$429-'Ratios Calculated fix'!O$428)</f>
        <v>6.0251452768565604E-2</v>
      </c>
      <c r="P180" s="22">
        <f>('Ratios Calculated fix'!P180-'Ratios Calculated fix'!P$428)/('Ratios Calculated fix'!P$429-'Ratios Calculated fix'!P$428)</f>
        <v>4.8007977833975771E-2</v>
      </c>
      <c r="Q180" s="22">
        <f>('Ratios Calculated fix'!Q180-'Ratios Calculated fix'!Q$428)/('Ratios Calculated fix'!Q$429-'Ratios Calculated fix'!Q$428)</f>
        <v>0.87122828937266494</v>
      </c>
      <c r="R180" s="22">
        <f>('Ratios Calculated fix'!R180-'Ratios Calculated fix'!R$428)/('Ratios Calculated fix'!R$429-'Ratios Calculated fix'!R$428)</f>
        <v>0.13655145230032179</v>
      </c>
      <c r="S180" s="22">
        <f>('Ratios Calculated fix'!S180-'Ratios Calculated fix'!S$428)/('Ratios Calculated fix'!S$429-'Ratios Calculated fix'!S$428)</f>
        <v>0</v>
      </c>
      <c r="T180" s="22">
        <f>('Ratios Calculated fix'!T180-'Ratios Calculated fix'!T$428)/('Ratios Calculated fix'!T$429-'Ratios Calculated fix'!T$428)</f>
        <v>0.1380069751859424</v>
      </c>
      <c r="U180" s="22">
        <f>('Ratios Calculated fix'!U180-'Ratios Calculated fix'!U$428)/('Ratios Calculated fix'!U$429-'Ratios Calculated fix'!U$428)</f>
        <v>0.81228904069449448</v>
      </c>
      <c r="V180" s="22">
        <f>('Ratios Calculated fix'!V180-'Ratios Calculated fix'!V$428)/('Ratios Calculated fix'!V$429-'Ratios Calculated fix'!V$428)</f>
        <v>0.70833495319453676</v>
      </c>
      <c r="W180" s="22">
        <f>('Ratios Calculated fix'!W180-'Ratios Calculated fix'!W$428)/('Ratios Calculated fix'!W$429-'Ratios Calculated fix'!W$428)</f>
        <v>0.82524202057814688</v>
      </c>
      <c r="X180" s="22">
        <f>('Ratios Calculated fix'!X180-'Ratios Calculated fix'!X$428)/('Ratios Calculated fix'!X$429-'Ratios Calculated fix'!X$428)</f>
        <v>0.38058668040616239</v>
      </c>
      <c r="Y180" s="22">
        <f>('Ratios Calculated fix'!Y180-'Ratios Calculated fix'!Y$428)/('Ratios Calculated fix'!Y$429-'Ratios Calculated fix'!Y$428)</f>
        <v>0.44780238999921274</v>
      </c>
      <c r="Z180" s="22">
        <f>('Ratios Calculated fix'!Z180-'Ratios Calculated fix'!Z$428)/('Ratios Calculated fix'!Z$429-'Ratios Calculated fix'!Z$428)</f>
        <v>0.61941331959383761</v>
      </c>
      <c r="AA180" s="22">
        <f>('Ratios Calculated fix'!AA180-'Ratios Calculated fix'!AA$428)/('Ratios Calculated fix'!AA$429-'Ratios Calculated fix'!AA$428)</f>
        <v>0.17775849081423137</v>
      </c>
      <c r="AB180" s="22">
        <f>('Ratios Calculated fix'!AB180-'Ratios Calculated fix'!AB$428)/('Ratios Calculated fix'!AB$429-'Ratios Calculated fix'!AB$428)</f>
        <v>0.83145485556170251</v>
      </c>
      <c r="AC180" s="22">
        <f>('Ratios Calculated fix'!AC180-'Ratios Calculated fix'!AC$428)/('Ratios Calculated fix'!AC$429-'Ratios Calculated fix'!AC$428)</f>
        <v>7.5521794821989036E-2</v>
      </c>
      <c r="AD180" s="22">
        <f>('Ratios Calculated fix'!AD180-'Ratios Calculated fix'!AD$428)/('Ratios Calculated fix'!AD$429-'Ratios Calculated fix'!AD$428)</f>
        <v>0.17890961562679042</v>
      </c>
      <c r="AE180" s="22">
        <f>('Ratios Calculated fix'!AE180-'Ratios Calculated fix'!AE$428)/('Ratios Calculated fix'!AE$429-'Ratios Calculated fix'!AE$428)</f>
        <v>0.26113420365085049</v>
      </c>
      <c r="AF180" s="22">
        <f>('Ratios Calculated fix'!AF180-'Ratios Calculated fix'!AF$428)/('Ratios Calculated fix'!AF$429-'Ratios Calculated fix'!AF$428)</f>
        <v>0.28705559470255965</v>
      </c>
      <c r="AG180" s="22" t="e">
        <f>('Ratios Calculated fix'!AG180-'Ratios Calculated fix'!AG$428)/('Ratios Calculated fix'!AG$429-'Ratios Calculated fix'!AG$428)</f>
        <v>#DIV/0!</v>
      </c>
      <c r="AH180" s="22" t="e">
        <f>('Ratios Calculated fix'!AH180-'Ratios Calculated fix'!AH$428)/('Ratios Calculated fix'!AH$429-'Ratios Calculated fix'!AH$428)</f>
        <v>#DIV/0!</v>
      </c>
      <c r="AI180" s="22">
        <f>('Ratios Calculated fix'!AI180-'Ratios Calculated fix'!AI$428)/('Ratios Calculated fix'!AI$429-'Ratios Calculated fix'!AI$428)</f>
        <v>0.54487789776084583</v>
      </c>
      <c r="AJ180" s="22">
        <f>('Ratios Calculated fix'!AJ180-'Ratios Calculated fix'!AJ$428)/('Ratios Calculated fix'!AJ$429-'Ratios Calculated fix'!AJ$428)</f>
        <v>0.158602802203515</v>
      </c>
      <c r="AK180" s="22" t="e">
        <f>('Ratios Calculated fix'!AK180-'Ratios Calculated fix'!AK$428)/('Ratios Calculated fix'!AK$429-'Ratios Calculated fix'!AK$428)</f>
        <v>#DIV/0!</v>
      </c>
      <c r="AL180" s="22" t="e">
        <f>('Ratios Calculated fix'!AL180-'Ratios Calculated fix'!AL$428)/('Ratios Calculated fix'!AL$429-'Ratios Calculated fix'!AL$428)</f>
        <v>#DIV/0!</v>
      </c>
      <c r="AM180" s="22">
        <f>('Ratios Calculated fix'!AM180-'Ratios Calculated fix'!AM$428)/('Ratios Calculated fix'!AM$429-'Ratios Calculated fix'!AM$428)</f>
        <v>0.70300169775522636</v>
      </c>
      <c r="AN180" s="22">
        <f>('Ratios Calculated fix'!AN180-'Ratios Calculated fix'!AN$428)/('Ratios Calculated fix'!AN$429-'Ratios Calculated fix'!AN$428)</f>
        <v>0.80886743161041652</v>
      </c>
      <c r="AO180" s="22">
        <f>('Ratios Calculated fix'!AO180-'Ratios Calculated fix'!AO$428)/('Ratios Calculated fix'!AO$429-'Ratios Calculated fix'!AO$428)</f>
        <v>0.18103983025745085</v>
      </c>
      <c r="AP180" s="22">
        <f>('Ratios Calculated fix'!AP180-'Ratios Calculated fix'!AP$428)/('Ratios Calculated fix'!AP$429-'Ratios Calculated fix'!AP$428)</f>
        <v>0.36169528915377025</v>
      </c>
      <c r="AQ180" s="22">
        <f>('Ratios Calculated fix'!AQ180-'Ratios Calculated fix'!AQ$428)/('Ratios Calculated fix'!AQ$429-'Ratios Calculated fix'!AQ$428)</f>
        <v>0.51237370729092901</v>
      </c>
      <c r="AR180" s="22">
        <f>('Ratios Calculated fix'!AR180-'Ratios Calculated fix'!AR$428)/('Ratios Calculated fix'!AR$429-'Ratios Calculated fix'!AR$428)</f>
        <v>0.29021924560803752</v>
      </c>
      <c r="AS180" s="22">
        <f>('Ratios Calculated fix'!AS180-'Ratios Calculated fix'!AS$428)/('Ratios Calculated fix'!AS$429-'Ratios Calculated fix'!AS$428)</f>
        <v>0.36784974919871294</v>
      </c>
      <c r="AT180" s="22">
        <f>('Ratios Calculated fix'!AT180-'Ratios Calculated fix'!AT$428)/('Ratios Calculated fix'!AT$429-'Ratios Calculated fix'!AT$428)</f>
        <v>0.41516628242304698</v>
      </c>
      <c r="AU180" s="22">
        <f>('Ratios Calculated fix'!AU180-'Ratios Calculated fix'!AU$428)/('Ratios Calculated fix'!AU$429-'Ratios Calculated fix'!AU$428)</f>
        <v>0.27419040033003567</v>
      </c>
      <c r="AV180" s="22" t="e">
        <f>('Ratios Calculated fix'!AV180-'Ratios Calculated fix'!AV$428)/('Ratios Calculated fix'!AV$429-'Ratios Calculated fix'!AV$428)</f>
        <v>#DIV/0!</v>
      </c>
      <c r="AW180" s="22" t="e">
        <f>('Ratios Calculated fix'!AW180-'Ratios Calculated fix'!AW$428)/('Ratios Calculated fix'!AW$429-'Ratios Calculated fix'!AW$428)</f>
        <v>#DIV/0!</v>
      </c>
      <c r="AX180" s="22" t="e">
        <f>('Ratios Calculated fix'!AX180-'Ratios Calculated fix'!AX$428)/('Ratios Calculated fix'!AX$429-'Ratios Calculated fix'!AX$428)</f>
        <v>#DIV/0!</v>
      </c>
      <c r="AY180" s="22">
        <f>('Ratios Calculated fix'!AY180-'Ratios Calculated fix'!AY$428)/('Ratios Calculated fix'!AY$429-'Ratios Calculated fix'!AY$428)</f>
        <v>0.74881591392493396</v>
      </c>
      <c r="AZ180" s="22">
        <f>('Ratios Calculated fix'!AZ180-'Ratios Calculated fix'!AZ$428)/('Ratios Calculated fix'!AZ$429-'Ratios Calculated fix'!AZ$428)</f>
        <v>0.77168214745436758</v>
      </c>
      <c r="BA180" s="22">
        <f>('Ratios Calculated fix'!BA180-'Ratios Calculated fix'!BA$428)/('Ratios Calculated fix'!BA$429-'Ratios Calculated fix'!BA$428)</f>
        <v>0.22004479316610653</v>
      </c>
      <c r="BB180" s="22" t="e">
        <f>('Ratios Calculated fix'!BB180-'Ratios Calculated fix'!BB$428)/('Ratios Calculated fix'!BB$429-'Ratios Calculated fix'!BB$428)</f>
        <v>#DIV/0!</v>
      </c>
      <c r="BC180" s="22">
        <f>('Ratios Calculated fix'!BC180-'Ratios Calculated fix'!BC$428)/('Ratios Calculated fix'!BC$429-'Ratios Calculated fix'!BC$428)</f>
        <v>0.15770421768617437</v>
      </c>
    </row>
    <row r="181" spans="1:55" x14ac:dyDescent="0.2">
      <c r="A181" s="3" t="s">
        <v>583</v>
      </c>
      <c r="B181" s="3" t="s">
        <v>584</v>
      </c>
      <c r="C181" s="3" t="s">
        <v>45</v>
      </c>
      <c r="D181" s="3">
        <v>249756</v>
      </c>
      <c r="E181" s="3" t="s">
        <v>16</v>
      </c>
      <c r="F181" s="3">
        <v>2019</v>
      </c>
      <c r="G181" s="3" t="s">
        <v>17</v>
      </c>
      <c r="H181" s="4">
        <v>43830</v>
      </c>
      <c r="I181" s="4">
        <v>43888</v>
      </c>
      <c r="J181" s="4">
        <v>43888</v>
      </c>
      <c r="K181" s="5">
        <v>132515000</v>
      </c>
      <c r="L181" s="5">
        <v>131986000</v>
      </c>
      <c r="M181" s="3" t="s">
        <v>585</v>
      </c>
      <c r="N181" s="21">
        <f>('Ratios Calculated fix'!N181-'Ratios Calculated fix'!N$428)/('Ratios Calculated fix'!N$429-'Ratios Calculated fix'!N$428)</f>
        <v>0.19603191293840902</v>
      </c>
      <c r="O181" s="22">
        <f>('Ratios Calculated fix'!O181-'Ratios Calculated fix'!O$428)/('Ratios Calculated fix'!O$429-'Ratios Calculated fix'!O$428)</f>
        <v>0.18305325674206224</v>
      </c>
      <c r="P181" s="22">
        <f>('Ratios Calculated fix'!P181-'Ratios Calculated fix'!P$428)/('Ratios Calculated fix'!P$429-'Ratios Calculated fix'!P$428)</f>
        <v>0.37622618421799275</v>
      </c>
      <c r="Q181" s="22">
        <f>('Ratios Calculated fix'!Q181-'Ratios Calculated fix'!Q$428)/('Ratios Calculated fix'!Q$429-'Ratios Calculated fix'!Q$428)</f>
        <v>0.87087754272684037</v>
      </c>
      <c r="R181" s="22">
        <f>('Ratios Calculated fix'!R181-'Ratios Calculated fix'!R$428)/('Ratios Calculated fix'!R$429-'Ratios Calculated fix'!R$428)</f>
        <v>0.15350934434363342</v>
      </c>
      <c r="S181" s="22">
        <f>('Ratios Calculated fix'!S181-'Ratios Calculated fix'!S$428)/('Ratios Calculated fix'!S$429-'Ratios Calculated fix'!S$428)</f>
        <v>1.0686799342806762E-4</v>
      </c>
      <c r="T181" s="22">
        <f>('Ratios Calculated fix'!T181-'Ratios Calculated fix'!T$428)/('Ratios Calculated fix'!T$429-'Ratios Calculated fix'!T$428)</f>
        <v>0.15512634082523513</v>
      </c>
      <c r="U181" s="22">
        <f>('Ratios Calculated fix'!U181-'Ratios Calculated fix'!U$428)/('Ratios Calculated fix'!U$429-'Ratios Calculated fix'!U$428)</f>
        <v>0.81254570770196577</v>
      </c>
      <c r="V181" s="22">
        <f>('Ratios Calculated fix'!V181-'Ratios Calculated fix'!V$428)/('Ratios Calculated fix'!V$429-'Ratios Calculated fix'!V$428)</f>
        <v>0.70833985885102446</v>
      </c>
      <c r="W181" s="22">
        <f>('Ratios Calculated fix'!W181-'Ratios Calculated fix'!W$428)/('Ratios Calculated fix'!W$429-'Ratios Calculated fix'!W$428)</f>
        <v>0.8255365531740424</v>
      </c>
      <c r="X181" s="22">
        <f>('Ratios Calculated fix'!X181-'Ratios Calculated fix'!X$428)/('Ratios Calculated fix'!X$429-'Ratios Calculated fix'!X$428)</f>
        <v>0.65861086934122948</v>
      </c>
      <c r="Y181" s="22">
        <f>('Ratios Calculated fix'!Y181-'Ratios Calculated fix'!Y$428)/('Ratios Calculated fix'!Y$429-'Ratios Calculated fix'!Y$428)</f>
        <v>0.45268270939450034</v>
      </c>
      <c r="Z181" s="22">
        <f>('Ratios Calculated fix'!Z181-'Ratios Calculated fix'!Z$428)/('Ratios Calculated fix'!Z$429-'Ratios Calculated fix'!Z$428)</f>
        <v>0.34138913065877058</v>
      </c>
      <c r="AA181" s="22">
        <f>('Ratios Calculated fix'!AA181-'Ratios Calculated fix'!AA$428)/('Ratios Calculated fix'!AA$429-'Ratios Calculated fix'!AA$428)</f>
        <v>8.9593399500879536E-2</v>
      </c>
      <c r="AB181" s="22">
        <f>('Ratios Calculated fix'!AB181-'Ratios Calculated fix'!AB$428)/('Ratios Calculated fix'!AB$429-'Ratios Calculated fix'!AB$428)</f>
        <v>0.83802603603660719</v>
      </c>
      <c r="AC181" s="22">
        <f>('Ratios Calculated fix'!AC181-'Ratios Calculated fix'!AC$428)/('Ratios Calculated fix'!AC$429-'Ratios Calculated fix'!AC$428)</f>
        <v>0.60571857797357109</v>
      </c>
      <c r="AD181" s="22">
        <f>('Ratios Calculated fix'!AD181-'Ratios Calculated fix'!AD$428)/('Ratios Calculated fix'!AD$429-'Ratios Calculated fix'!AD$428)</f>
        <v>0.25491432944725168</v>
      </c>
      <c r="AE181" s="22">
        <f>('Ratios Calculated fix'!AE181-'Ratios Calculated fix'!AE$428)/('Ratios Calculated fix'!AE$429-'Ratios Calculated fix'!AE$428)</f>
        <v>0.31495353041849122</v>
      </c>
      <c r="AF181" s="22">
        <f>('Ratios Calculated fix'!AF181-'Ratios Calculated fix'!AF$428)/('Ratios Calculated fix'!AF$429-'Ratios Calculated fix'!AF$428)</f>
        <v>0.35608921233416074</v>
      </c>
      <c r="AG181" s="22" t="e">
        <f>('Ratios Calculated fix'!AG181-'Ratios Calculated fix'!AG$428)/('Ratios Calculated fix'!AG$429-'Ratios Calculated fix'!AG$428)</f>
        <v>#DIV/0!</v>
      </c>
      <c r="AH181" s="22" t="e">
        <f>('Ratios Calculated fix'!AH181-'Ratios Calculated fix'!AH$428)/('Ratios Calculated fix'!AH$429-'Ratios Calculated fix'!AH$428)</f>
        <v>#DIV/0!</v>
      </c>
      <c r="AI181" s="22">
        <f>('Ratios Calculated fix'!AI181-'Ratios Calculated fix'!AI$428)/('Ratios Calculated fix'!AI$429-'Ratios Calculated fix'!AI$428)</f>
        <v>0.69046003550998958</v>
      </c>
      <c r="AJ181" s="22">
        <f>('Ratios Calculated fix'!AJ181-'Ratios Calculated fix'!AJ$428)/('Ratios Calculated fix'!AJ$429-'Ratios Calculated fix'!AJ$428)</f>
        <v>0.16174523913081842</v>
      </c>
      <c r="AK181" s="22" t="e">
        <f>('Ratios Calculated fix'!AK181-'Ratios Calculated fix'!AK$428)/('Ratios Calculated fix'!AK$429-'Ratios Calculated fix'!AK$428)</f>
        <v>#DIV/0!</v>
      </c>
      <c r="AL181" s="22" t="e">
        <f>('Ratios Calculated fix'!AL181-'Ratios Calculated fix'!AL$428)/('Ratios Calculated fix'!AL$429-'Ratios Calculated fix'!AL$428)</f>
        <v>#DIV/0!</v>
      </c>
      <c r="AM181" s="22">
        <f>('Ratios Calculated fix'!AM181-'Ratios Calculated fix'!AM$428)/('Ratios Calculated fix'!AM$429-'Ratios Calculated fix'!AM$428)</f>
        <v>0.71130214990264296</v>
      </c>
      <c r="AN181" s="22">
        <f>('Ratios Calculated fix'!AN181-'Ratios Calculated fix'!AN$428)/('Ratios Calculated fix'!AN$429-'Ratios Calculated fix'!AN$428)</f>
        <v>0.80634859283419524</v>
      </c>
      <c r="AO181" s="22">
        <f>('Ratios Calculated fix'!AO181-'Ratios Calculated fix'!AO$428)/('Ratios Calculated fix'!AO$429-'Ratios Calculated fix'!AO$428)</f>
        <v>0.1036081086032874</v>
      </c>
      <c r="AP181" s="22">
        <f>('Ratios Calculated fix'!AP181-'Ratios Calculated fix'!AP$428)/('Ratios Calculated fix'!AP$429-'Ratios Calculated fix'!AP$428)</f>
        <v>0.36002031110187016</v>
      </c>
      <c r="AQ181" s="22">
        <f>('Ratios Calculated fix'!AQ181-'Ratios Calculated fix'!AQ$428)/('Ratios Calculated fix'!AQ$429-'Ratios Calculated fix'!AQ$428)</f>
        <v>0.63875200184128611</v>
      </c>
      <c r="AR181" s="22">
        <f>('Ratios Calculated fix'!AR181-'Ratios Calculated fix'!AR$428)/('Ratios Calculated fix'!AR$429-'Ratios Calculated fix'!AR$428)</f>
        <v>0.32384711387546722</v>
      </c>
      <c r="AS181" s="22">
        <f>('Ratios Calculated fix'!AS181-'Ratios Calculated fix'!AS$428)/('Ratios Calculated fix'!AS$429-'Ratios Calculated fix'!AS$428)</f>
        <v>0.57168561898230996</v>
      </c>
      <c r="AT181" s="22">
        <f>('Ratios Calculated fix'!AT181-'Ratios Calculated fix'!AT$428)/('Ratios Calculated fix'!AT$429-'Ratios Calculated fix'!AT$428)</f>
        <v>0.37256526663639344</v>
      </c>
      <c r="AU181" s="22">
        <f>('Ratios Calculated fix'!AU181-'Ratios Calculated fix'!AU$428)/('Ratios Calculated fix'!AU$429-'Ratios Calculated fix'!AU$428)</f>
        <v>0.30686951757094261</v>
      </c>
      <c r="AV181" s="22" t="e">
        <f>('Ratios Calculated fix'!AV181-'Ratios Calculated fix'!AV$428)/('Ratios Calculated fix'!AV$429-'Ratios Calculated fix'!AV$428)</f>
        <v>#DIV/0!</v>
      </c>
      <c r="AW181" s="22" t="e">
        <f>('Ratios Calculated fix'!AW181-'Ratios Calculated fix'!AW$428)/('Ratios Calculated fix'!AW$429-'Ratios Calculated fix'!AW$428)</f>
        <v>#DIV/0!</v>
      </c>
      <c r="AX181" s="22" t="e">
        <f>('Ratios Calculated fix'!AX181-'Ratios Calculated fix'!AX$428)/('Ratios Calculated fix'!AX$429-'Ratios Calculated fix'!AX$428)</f>
        <v>#DIV/0!</v>
      </c>
      <c r="AY181" s="22">
        <f>('Ratios Calculated fix'!AY181-'Ratios Calculated fix'!AY$428)/('Ratios Calculated fix'!AY$429-'Ratios Calculated fix'!AY$428)</f>
        <v>0.74895157684225566</v>
      </c>
      <c r="AZ181" s="22">
        <f>('Ratios Calculated fix'!AZ181-'Ratios Calculated fix'!AZ$428)/('Ratios Calculated fix'!AZ$429-'Ratios Calculated fix'!AZ$428)</f>
        <v>0.76660185314963236</v>
      </c>
      <c r="BA181" s="22">
        <f>('Ratios Calculated fix'!BA181-'Ratios Calculated fix'!BA$428)/('Ratios Calculated fix'!BA$429-'Ratios Calculated fix'!BA$428)</f>
        <v>0.22265705678117062</v>
      </c>
      <c r="BB181" s="22" t="e">
        <f>('Ratios Calculated fix'!BB181-'Ratios Calculated fix'!BB$428)/('Ratios Calculated fix'!BB$429-'Ratios Calculated fix'!BB$428)</f>
        <v>#DIV/0!</v>
      </c>
      <c r="BC181" s="22">
        <f>('Ratios Calculated fix'!BC181-'Ratios Calculated fix'!BC$428)/('Ratios Calculated fix'!BC$429-'Ratios Calculated fix'!BC$428)</f>
        <v>0.14446461283984413</v>
      </c>
    </row>
    <row r="182" spans="1:55" x14ac:dyDescent="0.2">
      <c r="A182" s="3" t="s">
        <v>580</v>
      </c>
      <c r="B182" s="3" t="s">
        <v>581</v>
      </c>
      <c r="C182" s="3" t="s">
        <v>45</v>
      </c>
      <c r="D182" s="3">
        <v>331419</v>
      </c>
      <c r="E182" s="3" t="s">
        <v>16</v>
      </c>
      <c r="F182" s="3">
        <v>2019</v>
      </c>
      <c r="G182" s="3" t="s">
        <v>17</v>
      </c>
      <c r="H182" s="4">
        <v>43830</v>
      </c>
      <c r="I182" s="4">
        <v>43872</v>
      </c>
      <c r="J182" s="4">
        <v>43872</v>
      </c>
      <c r="K182" s="5">
        <v>364886000</v>
      </c>
      <c r="L182" s="5">
        <v>365643000</v>
      </c>
      <c r="M182" s="3" t="s">
        <v>582</v>
      </c>
      <c r="N182" s="21">
        <f>('Ratios Calculated fix'!N182-'Ratios Calculated fix'!N$428)/('Ratios Calculated fix'!N$429-'Ratios Calculated fix'!N$428)</f>
        <v>6.6297885199966988E-2</v>
      </c>
      <c r="O182" s="22">
        <f>('Ratios Calculated fix'!O182-'Ratios Calculated fix'!O$428)/('Ratios Calculated fix'!O$429-'Ratios Calculated fix'!O$428)</f>
        <v>2.6950342048992056E-2</v>
      </c>
      <c r="P182" s="22">
        <f>('Ratios Calculated fix'!P182-'Ratios Calculated fix'!P$428)/('Ratios Calculated fix'!P$429-'Ratios Calculated fix'!P$428)</f>
        <v>1.9169824580926583E-2</v>
      </c>
      <c r="Q182" s="22">
        <f>('Ratios Calculated fix'!Q182-'Ratios Calculated fix'!Q$428)/('Ratios Calculated fix'!Q$429-'Ratios Calculated fix'!Q$428)</f>
        <v>0.87597057650156007</v>
      </c>
      <c r="R182" s="22">
        <f>('Ratios Calculated fix'!R182-'Ratios Calculated fix'!R$428)/('Ratios Calculated fix'!R$429-'Ratios Calculated fix'!R$428)</f>
        <v>0.15402586026767343</v>
      </c>
      <c r="S182" s="22">
        <f>('Ratios Calculated fix'!S182-'Ratios Calculated fix'!S$428)/('Ratios Calculated fix'!S$429-'Ratios Calculated fix'!S$428)</f>
        <v>2.9462551164106655E-2</v>
      </c>
      <c r="T182" s="22">
        <f>('Ratios Calculated fix'!T182-'Ratios Calculated fix'!T$428)/('Ratios Calculated fix'!T$429-'Ratios Calculated fix'!T$428)</f>
        <v>0.15035144570589545</v>
      </c>
      <c r="U182" s="22">
        <f>('Ratios Calculated fix'!U182-'Ratios Calculated fix'!U$428)/('Ratios Calculated fix'!U$429-'Ratios Calculated fix'!U$428)</f>
        <v>0.81793576600296036</v>
      </c>
      <c r="V182" s="22">
        <f>('Ratios Calculated fix'!V182-'Ratios Calculated fix'!V$428)/('Ratios Calculated fix'!V$429-'Ratios Calculated fix'!V$428)</f>
        <v>0.71105558298915816</v>
      </c>
      <c r="W182" s="22">
        <f>('Ratios Calculated fix'!W182-'Ratios Calculated fix'!W$428)/('Ratios Calculated fix'!W$429-'Ratios Calculated fix'!W$428)</f>
        <v>0.83131872430189868</v>
      </c>
      <c r="X182" s="22">
        <f>('Ratios Calculated fix'!X182-'Ratios Calculated fix'!X$428)/('Ratios Calculated fix'!X$429-'Ratios Calculated fix'!X$428)</f>
        <v>0.37768696990789191</v>
      </c>
      <c r="Y182" s="22">
        <f>('Ratios Calculated fix'!Y182-'Ratios Calculated fix'!Y$428)/('Ratios Calculated fix'!Y$429-'Ratios Calculated fix'!Y$428)</f>
        <v>0.43484695548090357</v>
      </c>
      <c r="Z182" s="22">
        <f>('Ratios Calculated fix'!Z182-'Ratios Calculated fix'!Z$428)/('Ratios Calculated fix'!Z$429-'Ratios Calculated fix'!Z$428)</f>
        <v>0.62231303009210814</v>
      </c>
      <c r="AA182" s="22">
        <f>('Ratios Calculated fix'!AA182-'Ratios Calculated fix'!AA$428)/('Ratios Calculated fix'!AA$429-'Ratios Calculated fix'!AA$428)</f>
        <v>0.26955626596587756</v>
      </c>
      <c r="AB182" s="22">
        <f>('Ratios Calculated fix'!AB182-'Ratios Calculated fix'!AB$428)/('Ratios Calculated fix'!AB$429-'Ratios Calculated fix'!AB$428)</f>
        <v>0.78728885305682372</v>
      </c>
      <c r="AC182" s="22">
        <f>('Ratios Calculated fix'!AC182-'Ratios Calculated fix'!AC$428)/('Ratios Calculated fix'!AC$429-'Ratios Calculated fix'!AC$428)</f>
        <v>0.37236243128950536</v>
      </c>
      <c r="AD182" s="22">
        <f>('Ratios Calculated fix'!AD182-'Ratios Calculated fix'!AD$428)/('Ratios Calculated fix'!AD$429-'Ratios Calculated fix'!AD$428)</f>
        <v>0.21552859878377992</v>
      </c>
      <c r="AE182" s="22">
        <f>('Ratios Calculated fix'!AE182-'Ratios Calculated fix'!AE$428)/('Ratios Calculated fix'!AE$429-'Ratios Calculated fix'!AE$428)</f>
        <v>0.30282686193100877</v>
      </c>
      <c r="AF182" s="22">
        <f>('Ratios Calculated fix'!AF182-'Ratios Calculated fix'!AF$428)/('Ratios Calculated fix'!AF$429-'Ratios Calculated fix'!AF$428)</f>
        <v>0.34576604504317099</v>
      </c>
      <c r="AG182" s="22" t="e">
        <f>('Ratios Calculated fix'!AG182-'Ratios Calculated fix'!AG$428)/('Ratios Calculated fix'!AG$429-'Ratios Calculated fix'!AG$428)</f>
        <v>#DIV/0!</v>
      </c>
      <c r="AH182" s="22" t="e">
        <f>('Ratios Calculated fix'!AH182-'Ratios Calculated fix'!AH$428)/('Ratios Calculated fix'!AH$429-'Ratios Calculated fix'!AH$428)</f>
        <v>#DIV/0!</v>
      </c>
      <c r="AI182" s="22">
        <f>('Ratios Calculated fix'!AI182-'Ratios Calculated fix'!AI$428)/('Ratios Calculated fix'!AI$429-'Ratios Calculated fix'!AI$428)</f>
        <v>0.52135350172403128</v>
      </c>
      <c r="AJ182" s="22">
        <f>('Ratios Calculated fix'!AJ182-'Ratios Calculated fix'!AJ$428)/('Ratios Calculated fix'!AJ$429-'Ratios Calculated fix'!AJ$428)</f>
        <v>0.15040390239078585</v>
      </c>
      <c r="AK182" s="22" t="e">
        <f>('Ratios Calculated fix'!AK182-'Ratios Calculated fix'!AK$428)/('Ratios Calculated fix'!AK$429-'Ratios Calculated fix'!AK$428)</f>
        <v>#DIV/0!</v>
      </c>
      <c r="AL182" s="22" t="e">
        <f>('Ratios Calculated fix'!AL182-'Ratios Calculated fix'!AL$428)/('Ratios Calculated fix'!AL$429-'Ratios Calculated fix'!AL$428)</f>
        <v>#DIV/0!</v>
      </c>
      <c r="AM182" s="22">
        <f>('Ratios Calculated fix'!AM182-'Ratios Calculated fix'!AM$428)/('Ratios Calculated fix'!AM$429-'Ratios Calculated fix'!AM$428)</f>
        <v>0.71953306796228889</v>
      </c>
      <c r="AN182" s="22">
        <f>('Ratios Calculated fix'!AN182-'Ratios Calculated fix'!AN$428)/('Ratios Calculated fix'!AN$429-'Ratios Calculated fix'!AN$428)</f>
        <v>0.81475122878858441</v>
      </c>
      <c r="AO182" s="22">
        <f>('Ratios Calculated fix'!AO182-'Ratios Calculated fix'!AO$428)/('Ratios Calculated fix'!AO$429-'Ratios Calculated fix'!AO$428)</f>
        <v>0.19527963608987353</v>
      </c>
      <c r="AP182" s="22">
        <f>('Ratios Calculated fix'!AP182-'Ratios Calculated fix'!AP$428)/('Ratios Calculated fix'!AP$429-'Ratios Calculated fix'!AP$428)</f>
        <v>0.3624813018732993</v>
      </c>
      <c r="AQ182" s="22">
        <f>('Ratios Calculated fix'!AQ182-'Ratios Calculated fix'!AQ$428)/('Ratios Calculated fix'!AQ$429-'Ratios Calculated fix'!AQ$428)</f>
        <v>0.66677629538629701</v>
      </c>
      <c r="AR182" s="22">
        <f>('Ratios Calculated fix'!AR182-'Ratios Calculated fix'!AR$428)/('Ratios Calculated fix'!AR$429-'Ratios Calculated fix'!AR$428)</f>
        <v>0.29735874350804731</v>
      </c>
      <c r="AS182" s="22">
        <f>('Ratios Calculated fix'!AS182-'Ratios Calculated fix'!AS$428)/('Ratios Calculated fix'!AS$429-'Ratios Calculated fix'!AS$428)</f>
        <v>0.33945711867090311</v>
      </c>
      <c r="AT182" s="22">
        <f>('Ratios Calculated fix'!AT182-'Ratios Calculated fix'!AT$428)/('Ratios Calculated fix'!AT$429-'Ratios Calculated fix'!AT$428)</f>
        <v>0.4394886837116373</v>
      </c>
      <c r="AU182" s="22">
        <f>('Ratios Calculated fix'!AU182-'Ratios Calculated fix'!AU$428)/('Ratios Calculated fix'!AU$429-'Ratios Calculated fix'!AU$428)</f>
        <v>0.29711875609279309</v>
      </c>
      <c r="AV182" s="22" t="e">
        <f>('Ratios Calculated fix'!AV182-'Ratios Calculated fix'!AV$428)/('Ratios Calculated fix'!AV$429-'Ratios Calculated fix'!AV$428)</f>
        <v>#DIV/0!</v>
      </c>
      <c r="AW182" s="22" t="e">
        <f>('Ratios Calculated fix'!AW182-'Ratios Calculated fix'!AW$428)/('Ratios Calculated fix'!AW$429-'Ratios Calculated fix'!AW$428)</f>
        <v>#DIV/0!</v>
      </c>
      <c r="AX182" s="22" t="e">
        <f>('Ratios Calculated fix'!AX182-'Ratios Calculated fix'!AX$428)/('Ratios Calculated fix'!AX$429-'Ratios Calculated fix'!AX$428)</f>
        <v>#DIV/0!</v>
      </c>
      <c r="AY182" s="22">
        <f>('Ratios Calculated fix'!AY182-'Ratios Calculated fix'!AY$428)/('Ratios Calculated fix'!AY$429-'Ratios Calculated fix'!AY$428)</f>
        <v>0.74765940215021076</v>
      </c>
      <c r="AZ182" s="22">
        <f>('Ratios Calculated fix'!AZ182-'Ratios Calculated fix'!AZ$428)/('Ratios Calculated fix'!AZ$429-'Ratios Calculated fix'!AZ$428)</f>
        <v>0.77113951517906798</v>
      </c>
      <c r="BA182" s="22">
        <f>('Ratios Calculated fix'!BA182-'Ratios Calculated fix'!BA$428)/('Ratios Calculated fix'!BA$429-'Ratios Calculated fix'!BA$428)</f>
        <v>0.22267931656634626</v>
      </c>
      <c r="BB182" s="22" t="e">
        <f>('Ratios Calculated fix'!BB182-'Ratios Calculated fix'!BB$428)/('Ratios Calculated fix'!BB$429-'Ratios Calculated fix'!BB$428)</f>
        <v>#DIV/0!</v>
      </c>
      <c r="BC182" s="22">
        <f>('Ratios Calculated fix'!BC182-'Ratios Calculated fix'!BC$428)/('Ratios Calculated fix'!BC$429-'Ratios Calculated fix'!BC$428)</f>
        <v>0.211253903553273</v>
      </c>
    </row>
    <row r="183" spans="1:55" x14ac:dyDescent="0.2">
      <c r="A183" s="3" t="s">
        <v>586</v>
      </c>
      <c r="B183" s="3" t="s">
        <v>587</v>
      </c>
      <c r="C183" s="3" t="s">
        <v>24</v>
      </c>
      <c r="D183" s="3">
        <v>378161</v>
      </c>
      <c r="E183" s="3" t="s">
        <v>16</v>
      </c>
      <c r="F183" s="3">
        <v>2019</v>
      </c>
      <c r="G183" s="3" t="s">
        <v>17</v>
      </c>
      <c r="H183" s="4">
        <v>43830</v>
      </c>
      <c r="I183" s="4">
        <v>43881</v>
      </c>
      <c r="J183" s="4">
        <v>43881</v>
      </c>
      <c r="K183" s="5">
        <v>339005000</v>
      </c>
      <c r="L183" s="5">
        <v>346728000</v>
      </c>
      <c r="M183" s="3" t="s">
        <v>588</v>
      </c>
      <c r="N183" s="21">
        <f>('Ratios Calculated fix'!N183-'Ratios Calculated fix'!N$428)/('Ratios Calculated fix'!N$429-'Ratios Calculated fix'!N$428)</f>
        <v>5.2511218519885876E-2</v>
      </c>
      <c r="O183" s="22">
        <f>('Ratios Calculated fix'!O183-'Ratios Calculated fix'!O$428)/('Ratios Calculated fix'!O$429-'Ratios Calculated fix'!O$428)</f>
        <v>4.3793569804293012E-2</v>
      </c>
      <c r="P183" s="22">
        <f>('Ratios Calculated fix'!P183-'Ratios Calculated fix'!P$428)/('Ratios Calculated fix'!P$429-'Ratios Calculated fix'!P$428)</f>
        <v>8.2662772566484913E-3</v>
      </c>
      <c r="Q183" s="22">
        <f>('Ratios Calculated fix'!Q183-'Ratios Calculated fix'!Q$428)/('Ratios Calculated fix'!Q$429-'Ratios Calculated fix'!Q$428)</f>
        <v>0.73003376382195795</v>
      </c>
      <c r="R183" s="22">
        <f>('Ratios Calculated fix'!R183-'Ratios Calculated fix'!R$428)/('Ratios Calculated fix'!R$429-'Ratios Calculated fix'!R$428)</f>
        <v>0.25140081603206921</v>
      </c>
      <c r="S183" s="22">
        <f>('Ratios Calculated fix'!S183-'Ratios Calculated fix'!S$428)/('Ratios Calculated fix'!S$429-'Ratios Calculated fix'!S$428)</f>
        <v>6.0547348101583007E-3</v>
      </c>
      <c r="T183" s="22">
        <f>('Ratios Calculated fix'!T183-'Ratios Calculated fix'!T$428)/('Ratios Calculated fix'!T$429-'Ratios Calculated fix'!T$428)</f>
        <v>0.25298802426537109</v>
      </c>
      <c r="U183" s="22">
        <f>('Ratios Calculated fix'!U183-'Ratios Calculated fix'!U$428)/('Ratios Calculated fix'!U$429-'Ratios Calculated fix'!U$428)</f>
        <v>0.57343271092126846</v>
      </c>
      <c r="V183" s="22">
        <f>('Ratios Calculated fix'!V183-'Ratios Calculated fix'!V$428)/('Ratios Calculated fix'!V$429-'Ratios Calculated fix'!V$428)</f>
        <v>0.70083735129832581</v>
      </c>
      <c r="W183" s="22">
        <f>('Ratios Calculated fix'!W183-'Ratios Calculated fix'!W$428)/('Ratios Calculated fix'!W$429-'Ratios Calculated fix'!W$428)</f>
        <v>0.55160006381571369</v>
      </c>
      <c r="X183" s="22">
        <f>('Ratios Calculated fix'!X183-'Ratios Calculated fix'!X$428)/('Ratios Calculated fix'!X$429-'Ratios Calculated fix'!X$428)</f>
        <v>0.21267809053274861</v>
      </c>
      <c r="Y183" s="22">
        <f>('Ratios Calculated fix'!Y183-'Ratios Calculated fix'!Y$428)/('Ratios Calculated fix'!Y$429-'Ratios Calculated fix'!Y$428)</f>
        <v>0.3923435669380238</v>
      </c>
      <c r="Z183" s="22">
        <f>('Ratios Calculated fix'!Z183-'Ratios Calculated fix'!Z$428)/('Ratios Calculated fix'!Z$429-'Ratios Calculated fix'!Z$428)</f>
        <v>0.78732190946725145</v>
      </c>
      <c r="AA183" s="22">
        <f>('Ratios Calculated fix'!AA183-'Ratios Calculated fix'!AA$428)/('Ratios Calculated fix'!AA$429-'Ratios Calculated fix'!AA$428)</f>
        <v>0</v>
      </c>
      <c r="AB183" s="22">
        <f>('Ratios Calculated fix'!AB183-'Ratios Calculated fix'!AB$428)/('Ratios Calculated fix'!AB$429-'Ratios Calculated fix'!AB$428)</f>
        <v>0.73339529212284182</v>
      </c>
      <c r="AC183" s="22">
        <f>('Ratios Calculated fix'!AC183-'Ratios Calculated fix'!AC$428)/('Ratios Calculated fix'!AC$429-'Ratios Calculated fix'!AC$428)</f>
        <v>0.82992828836658505</v>
      </c>
      <c r="AD183" s="22">
        <f>('Ratios Calculated fix'!AD183-'Ratios Calculated fix'!AD$428)/('Ratios Calculated fix'!AD$429-'Ratios Calculated fix'!AD$428)</f>
        <v>0.28032596014458128</v>
      </c>
      <c r="AE183" s="22">
        <f>('Ratios Calculated fix'!AE183-'Ratios Calculated fix'!AE$428)/('Ratios Calculated fix'!AE$429-'Ratios Calculated fix'!AE$428)</f>
        <v>0.31781732774506394</v>
      </c>
      <c r="AF183" s="22">
        <f>('Ratios Calculated fix'!AF183-'Ratios Calculated fix'!AF$428)/('Ratios Calculated fix'!AF$429-'Ratios Calculated fix'!AF$428)</f>
        <v>0.33805714532932712</v>
      </c>
      <c r="AG183" s="22" t="e">
        <f>('Ratios Calculated fix'!AG183-'Ratios Calculated fix'!AG$428)/('Ratios Calculated fix'!AG$429-'Ratios Calculated fix'!AG$428)</f>
        <v>#DIV/0!</v>
      </c>
      <c r="AH183" s="22" t="e">
        <f>('Ratios Calculated fix'!AH183-'Ratios Calculated fix'!AH$428)/('Ratios Calculated fix'!AH$429-'Ratios Calculated fix'!AH$428)</f>
        <v>#DIV/0!</v>
      </c>
      <c r="AI183" s="22">
        <f>('Ratios Calculated fix'!AI183-'Ratios Calculated fix'!AI$428)/('Ratios Calculated fix'!AI$429-'Ratios Calculated fix'!AI$428)</f>
        <v>0.54650535834535074</v>
      </c>
      <c r="AJ183" s="22">
        <f>('Ratios Calculated fix'!AJ183-'Ratios Calculated fix'!AJ$428)/('Ratios Calculated fix'!AJ$429-'Ratios Calculated fix'!AJ$428)</f>
        <v>0.2409295820565375</v>
      </c>
      <c r="AK183" s="22" t="e">
        <f>('Ratios Calculated fix'!AK183-'Ratios Calculated fix'!AK$428)/('Ratios Calculated fix'!AK$429-'Ratios Calculated fix'!AK$428)</f>
        <v>#DIV/0!</v>
      </c>
      <c r="AL183" s="22" t="e">
        <f>('Ratios Calculated fix'!AL183-'Ratios Calculated fix'!AL$428)/('Ratios Calculated fix'!AL$429-'Ratios Calculated fix'!AL$428)</f>
        <v>#DIV/0!</v>
      </c>
      <c r="AM183" s="22">
        <f>('Ratios Calculated fix'!AM183-'Ratios Calculated fix'!AM$428)/('Ratios Calculated fix'!AM$429-'Ratios Calculated fix'!AM$428)</f>
        <v>0.54308475127261024</v>
      </c>
      <c r="AN183" s="22">
        <f>('Ratios Calculated fix'!AN183-'Ratios Calculated fix'!AN$428)/('Ratios Calculated fix'!AN$429-'Ratios Calculated fix'!AN$428)</f>
        <v>0.61495696927255883</v>
      </c>
      <c r="AO183" s="22">
        <f>('Ratios Calculated fix'!AO183-'Ratios Calculated fix'!AO$428)/('Ratios Calculated fix'!AO$429-'Ratios Calculated fix'!AO$428)</f>
        <v>0.23775054635876733</v>
      </c>
      <c r="AP183" s="22">
        <f>('Ratios Calculated fix'!AP183-'Ratios Calculated fix'!AP$428)/('Ratios Calculated fix'!AP$429-'Ratios Calculated fix'!AP$428)</f>
        <v>0.36881913554439166</v>
      </c>
      <c r="AQ183" s="22">
        <f>('Ratios Calculated fix'!AQ183-'Ratios Calculated fix'!AQ$428)/('Ratios Calculated fix'!AQ$429-'Ratios Calculated fix'!AQ$428)</f>
        <v>0.66200962250746398</v>
      </c>
      <c r="AR183" s="22">
        <f>('Ratios Calculated fix'!AR183-'Ratios Calculated fix'!AR$428)/('Ratios Calculated fix'!AR$429-'Ratios Calculated fix'!AR$428)</f>
        <v>0.33503629938932156</v>
      </c>
      <c r="AS183" s="22">
        <f>('Ratios Calculated fix'!AS183-'Ratios Calculated fix'!AS$428)/('Ratios Calculated fix'!AS$429-'Ratios Calculated fix'!AS$428)</f>
        <v>0.36671660027911995</v>
      </c>
      <c r="AT183" s="22">
        <f>('Ratios Calculated fix'!AT183-'Ratios Calculated fix'!AT$428)/('Ratios Calculated fix'!AT$429-'Ratios Calculated fix'!AT$428)</f>
        <v>0.55157076394401217</v>
      </c>
      <c r="AU183" s="22">
        <f>('Ratios Calculated fix'!AU183-'Ratios Calculated fix'!AU$428)/('Ratios Calculated fix'!AU$429-'Ratios Calculated fix'!AU$428)</f>
        <v>0.2788116104352612</v>
      </c>
      <c r="AV183" s="22" t="e">
        <f>('Ratios Calculated fix'!AV183-'Ratios Calculated fix'!AV$428)/('Ratios Calculated fix'!AV$429-'Ratios Calculated fix'!AV$428)</f>
        <v>#DIV/0!</v>
      </c>
      <c r="AW183" s="22" t="e">
        <f>('Ratios Calculated fix'!AW183-'Ratios Calculated fix'!AW$428)/('Ratios Calculated fix'!AW$429-'Ratios Calculated fix'!AW$428)</f>
        <v>#DIV/0!</v>
      </c>
      <c r="AX183" s="22" t="e">
        <f>('Ratios Calculated fix'!AX183-'Ratios Calculated fix'!AX$428)/('Ratios Calculated fix'!AX$429-'Ratios Calculated fix'!AX$428)</f>
        <v>#DIV/0!</v>
      </c>
      <c r="AY183" s="22">
        <f>('Ratios Calculated fix'!AY183-'Ratios Calculated fix'!AY$428)/('Ratios Calculated fix'!AY$429-'Ratios Calculated fix'!AY$428)</f>
        <v>0.7473247193946021</v>
      </c>
      <c r="AZ183" s="22">
        <f>('Ratios Calculated fix'!AZ183-'Ratios Calculated fix'!AZ$428)/('Ratios Calculated fix'!AZ$429-'Ratios Calculated fix'!AZ$428)</f>
        <v>0.77108697134706883</v>
      </c>
      <c r="BA183" s="22">
        <f>('Ratios Calculated fix'!BA183-'Ratios Calculated fix'!BA$428)/('Ratios Calculated fix'!BA$429-'Ratios Calculated fix'!BA$428)</f>
        <v>0.22188090853067563</v>
      </c>
      <c r="BB183" s="22" t="e">
        <f>('Ratios Calculated fix'!BB183-'Ratios Calculated fix'!BB$428)/('Ratios Calculated fix'!BB$429-'Ratios Calculated fix'!BB$428)</f>
        <v>#DIV/0!</v>
      </c>
      <c r="BC183" s="22">
        <f>('Ratios Calculated fix'!BC183-'Ratios Calculated fix'!BC$428)/('Ratios Calculated fix'!BC$429-'Ratios Calculated fix'!BC$428)</f>
        <v>0.24224034655344276</v>
      </c>
    </row>
    <row r="184" spans="1:55" x14ac:dyDescent="0.2">
      <c r="A184" s="3" t="s">
        <v>589</v>
      </c>
      <c r="B184" s="3" t="s">
        <v>590</v>
      </c>
      <c r="C184" s="3" t="s">
        <v>72</v>
      </c>
      <c r="D184" s="3">
        <v>378162</v>
      </c>
      <c r="E184" s="3" t="s">
        <v>16</v>
      </c>
      <c r="F184" s="3">
        <v>2019</v>
      </c>
      <c r="G184" s="3" t="s">
        <v>17</v>
      </c>
      <c r="H184" s="4">
        <v>43830</v>
      </c>
      <c r="I184" s="4">
        <v>43874</v>
      </c>
      <c r="J184" s="4">
        <v>43874</v>
      </c>
      <c r="K184" s="5">
        <v>497312000</v>
      </c>
      <c r="L184" s="5">
        <v>508267000</v>
      </c>
      <c r="M184" s="3" t="s">
        <v>591</v>
      </c>
      <c r="N184" s="21">
        <f>('Ratios Calculated fix'!N184-'Ratios Calculated fix'!N$428)/('Ratios Calculated fix'!N$429-'Ratios Calculated fix'!N$428)</f>
        <v>1.8801931131090324E-2</v>
      </c>
      <c r="O184" s="22">
        <f>('Ratios Calculated fix'!O184-'Ratios Calculated fix'!O$428)/('Ratios Calculated fix'!O$429-'Ratios Calculated fix'!O$428)</f>
        <v>1.8801931131090324E-2</v>
      </c>
      <c r="P184" s="22">
        <f>('Ratios Calculated fix'!P184-'Ratios Calculated fix'!P$428)/('Ratios Calculated fix'!P$429-'Ratios Calculated fix'!P$428)</f>
        <v>1.4960873522111567E-2</v>
      </c>
      <c r="Q184" s="22">
        <f>('Ratios Calculated fix'!Q184-'Ratios Calculated fix'!Q$428)/('Ratios Calculated fix'!Q$429-'Ratios Calculated fix'!Q$428)</f>
        <v>0.86942729276213027</v>
      </c>
      <c r="R184" s="22">
        <f>('Ratios Calculated fix'!R184-'Ratios Calculated fix'!R$428)/('Ratios Calculated fix'!R$429-'Ratios Calculated fix'!R$428)</f>
        <v>0.15204150040541747</v>
      </c>
      <c r="S184" s="22">
        <f>('Ratios Calculated fix'!S184-'Ratios Calculated fix'!S$428)/('Ratios Calculated fix'!S$429-'Ratios Calculated fix'!S$428)</f>
        <v>1.2469092063327842E-2</v>
      </c>
      <c r="T184" s="22">
        <f>('Ratios Calculated fix'!T184-'Ratios Calculated fix'!T$428)/('Ratios Calculated fix'!T$429-'Ratios Calculated fix'!T$428)</f>
        <v>0.15141222080584349</v>
      </c>
      <c r="U184" s="22">
        <f>('Ratios Calculated fix'!U184-'Ratios Calculated fix'!U$428)/('Ratios Calculated fix'!U$429-'Ratios Calculated fix'!U$428)</f>
        <v>0.81098505090903217</v>
      </c>
      <c r="V184" s="22">
        <f>('Ratios Calculated fix'!V184-'Ratios Calculated fix'!V$428)/('Ratios Calculated fix'!V$429-'Ratios Calculated fix'!V$428)</f>
        <v>0.70874245021730564</v>
      </c>
      <c r="W184" s="22">
        <f>('Ratios Calculated fix'!W184-'Ratios Calculated fix'!W$428)/('Ratios Calculated fix'!W$429-'Ratios Calculated fix'!W$428)</f>
        <v>0.82367894456658997</v>
      </c>
      <c r="X184" s="22">
        <f>('Ratios Calculated fix'!X184-'Ratios Calculated fix'!X$428)/('Ratios Calculated fix'!X$429-'Ratios Calculated fix'!X$428)</f>
        <v>2.9016065747868445E-2</v>
      </c>
      <c r="Y184" s="22">
        <f>('Ratios Calculated fix'!Y184-'Ratios Calculated fix'!Y$428)/('Ratios Calculated fix'!Y$429-'Ratios Calculated fix'!Y$428)</f>
        <v>0.46738430763212457</v>
      </c>
      <c r="Z184" s="22">
        <f>('Ratios Calculated fix'!Z184-'Ratios Calculated fix'!Z$428)/('Ratios Calculated fix'!Z$429-'Ratios Calculated fix'!Z$428)</f>
        <v>0.9709839342521317</v>
      </c>
      <c r="AA184" s="22">
        <f>('Ratios Calculated fix'!AA184-'Ratios Calculated fix'!AA$428)/('Ratios Calculated fix'!AA$429-'Ratios Calculated fix'!AA$428)</f>
        <v>0</v>
      </c>
      <c r="AB184" s="22">
        <f>('Ratios Calculated fix'!AB184-'Ratios Calculated fix'!AB$428)/('Ratios Calculated fix'!AB$429-'Ratios Calculated fix'!AB$428)</f>
        <v>0.87884877591213717</v>
      </c>
      <c r="AC184" s="22">
        <f>('Ratios Calculated fix'!AC184-'Ratios Calculated fix'!AC$428)/('Ratios Calculated fix'!AC$429-'Ratios Calculated fix'!AC$428)</f>
        <v>0.54677136390538505</v>
      </c>
      <c r="AD184" s="22">
        <f>('Ratios Calculated fix'!AD184-'Ratios Calculated fix'!AD$428)/('Ratios Calculated fix'!AD$429-'Ratios Calculated fix'!AD$428)</f>
        <v>0.60911395106326716</v>
      </c>
      <c r="AE184" s="22">
        <f>('Ratios Calculated fix'!AE184-'Ratios Calculated fix'!AE$428)/('Ratios Calculated fix'!AE$429-'Ratios Calculated fix'!AE$428)</f>
        <v>0.3668330015858583</v>
      </c>
      <c r="AF184" s="22">
        <f>('Ratios Calculated fix'!AF184-'Ratios Calculated fix'!AF$428)/('Ratios Calculated fix'!AF$429-'Ratios Calculated fix'!AF$428)</f>
        <v>0.3181917271398309</v>
      </c>
      <c r="AG184" s="22" t="e">
        <f>('Ratios Calculated fix'!AG184-'Ratios Calculated fix'!AG$428)/('Ratios Calculated fix'!AG$429-'Ratios Calculated fix'!AG$428)</f>
        <v>#DIV/0!</v>
      </c>
      <c r="AH184" s="22" t="e">
        <f>('Ratios Calculated fix'!AH184-'Ratios Calculated fix'!AH$428)/('Ratios Calculated fix'!AH$429-'Ratios Calculated fix'!AH$428)</f>
        <v>#DIV/0!</v>
      </c>
      <c r="AI184" s="22">
        <f>('Ratios Calculated fix'!AI184-'Ratios Calculated fix'!AI$428)/('Ratios Calculated fix'!AI$429-'Ratios Calculated fix'!AI$428)</f>
        <v>0.57817317671272084</v>
      </c>
      <c r="AJ184" s="22">
        <f>('Ratios Calculated fix'!AJ184-'Ratios Calculated fix'!AJ$428)/('Ratios Calculated fix'!AJ$429-'Ratios Calculated fix'!AJ$428)</f>
        <v>0.21856380533775852</v>
      </c>
      <c r="AK184" s="22" t="e">
        <f>('Ratios Calculated fix'!AK184-'Ratios Calculated fix'!AK$428)/('Ratios Calculated fix'!AK$429-'Ratios Calculated fix'!AK$428)</f>
        <v>#DIV/0!</v>
      </c>
      <c r="AL184" s="22" t="e">
        <f>('Ratios Calculated fix'!AL184-'Ratios Calculated fix'!AL$428)/('Ratios Calculated fix'!AL$429-'Ratios Calculated fix'!AL$428)</f>
        <v>#DIV/0!</v>
      </c>
      <c r="AM184" s="22">
        <f>('Ratios Calculated fix'!AM184-'Ratios Calculated fix'!AM$428)/('Ratios Calculated fix'!AM$429-'Ratios Calculated fix'!AM$428)</f>
        <v>0.70689323264767501</v>
      </c>
      <c r="AN184" s="22">
        <f>('Ratios Calculated fix'!AN184-'Ratios Calculated fix'!AN$428)/('Ratios Calculated fix'!AN$429-'Ratios Calculated fix'!AN$428)</f>
        <v>0.80370620860136166</v>
      </c>
      <c r="AO184" s="22">
        <f>('Ratios Calculated fix'!AO184-'Ratios Calculated fix'!AO$428)/('Ratios Calculated fix'!AO$429-'Ratios Calculated fix'!AO$428)</f>
        <v>1.7171795948306014E-2</v>
      </c>
      <c r="AP184" s="22">
        <f>('Ratios Calculated fix'!AP184-'Ratios Calculated fix'!AP$428)/('Ratios Calculated fix'!AP$429-'Ratios Calculated fix'!AP$428)</f>
        <v>0.3568591035841957</v>
      </c>
      <c r="AQ184" s="22">
        <f>('Ratios Calculated fix'!AQ184-'Ratios Calculated fix'!AQ$428)/('Ratios Calculated fix'!AQ$429-'Ratios Calculated fix'!AQ$428)</f>
        <v>0.5707114476227414</v>
      </c>
      <c r="AR184" s="22">
        <f>('Ratios Calculated fix'!AR184-'Ratios Calculated fix'!AR$428)/('Ratios Calculated fix'!AR$429-'Ratios Calculated fix'!AR$428)</f>
        <v>0.65187772013730449</v>
      </c>
      <c r="AS184" s="22">
        <f>('Ratios Calculated fix'!AS184-'Ratios Calculated fix'!AS$428)/('Ratios Calculated fix'!AS$429-'Ratios Calculated fix'!AS$428)</f>
        <v>0.48338548976501994</v>
      </c>
      <c r="AT184" s="22">
        <f>('Ratios Calculated fix'!AT184-'Ratios Calculated fix'!AT$428)/('Ratios Calculated fix'!AT$429-'Ratios Calculated fix'!AT$428)</f>
        <v>0.34720803143682849</v>
      </c>
      <c r="AU184" s="22">
        <f>('Ratios Calculated fix'!AU184-'Ratios Calculated fix'!AU$428)/('Ratios Calculated fix'!AU$429-'Ratios Calculated fix'!AU$428)</f>
        <v>0.17462690941251172</v>
      </c>
      <c r="AV184" s="22" t="e">
        <f>('Ratios Calculated fix'!AV184-'Ratios Calculated fix'!AV$428)/('Ratios Calculated fix'!AV$429-'Ratios Calculated fix'!AV$428)</f>
        <v>#DIV/0!</v>
      </c>
      <c r="AW184" s="22" t="e">
        <f>('Ratios Calculated fix'!AW184-'Ratios Calculated fix'!AW$428)/('Ratios Calculated fix'!AW$429-'Ratios Calculated fix'!AW$428)</f>
        <v>#DIV/0!</v>
      </c>
      <c r="AX184" s="22" t="e">
        <f>('Ratios Calculated fix'!AX184-'Ratios Calculated fix'!AX$428)/('Ratios Calculated fix'!AX$429-'Ratios Calculated fix'!AX$428)</f>
        <v>#DIV/0!</v>
      </c>
      <c r="AY184" s="22">
        <f>('Ratios Calculated fix'!AY184-'Ratios Calculated fix'!AY$428)/('Ratios Calculated fix'!AY$429-'Ratios Calculated fix'!AY$428)</f>
        <v>0.74993562118159185</v>
      </c>
      <c r="AZ184" s="22">
        <f>('Ratios Calculated fix'!AZ184-'Ratios Calculated fix'!AZ$428)/('Ratios Calculated fix'!AZ$429-'Ratios Calculated fix'!AZ$428)</f>
        <v>0.77405629829135292</v>
      </c>
      <c r="BA184" s="22">
        <f>('Ratios Calculated fix'!BA184-'Ratios Calculated fix'!BA$428)/('Ratios Calculated fix'!BA$429-'Ratios Calculated fix'!BA$428)</f>
        <v>0.20348405477154022</v>
      </c>
      <c r="BB184" s="22" t="e">
        <f>('Ratios Calculated fix'!BB184-'Ratios Calculated fix'!BB$428)/('Ratios Calculated fix'!BB$429-'Ratios Calculated fix'!BB$428)</f>
        <v>#DIV/0!</v>
      </c>
      <c r="BC184" s="22">
        <f>('Ratios Calculated fix'!BC184-'Ratios Calculated fix'!BC$428)/('Ratios Calculated fix'!BC$429-'Ratios Calculated fix'!BC$428)</f>
        <v>9.1977341525466758E-2</v>
      </c>
    </row>
    <row r="185" spans="1:55" x14ac:dyDescent="0.2">
      <c r="A185" s="3" t="s">
        <v>610</v>
      </c>
      <c r="B185" s="3" t="s">
        <v>611</v>
      </c>
      <c r="C185" s="3" t="s">
        <v>45</v>
      </c>
      <c r="D185" s="3">
        <v>261673</v>
      </c>
      <c r="E185" s="3" t="s">
        <v>16</v>
      </c>
      <c r="F185" s="3">
        <v>2019</v>
      </c>
      <c r="G185" s="3" t="s">
        <v>17</v>
      </c>
      <c r="H185" s="4">
        <v>43890</v>
      </c>
      <c r="I185" s="4">
        <v>43915</v>
      </c>
      <c r="J185" s="4">
        <v>43915</v>
      </c>
      <c r="K185" s="5">
        <v>1087000000</v>
      </c>
      <c r="L185" s="5">
        <v>1089000000</v>
      </c>
      <c r="M185" s="3" t="s">
        <v>612</v>
      </c>
      <c r="N185" s="21">
        <f>('Ratios Calculated fix'!N185-'Ratios Calculated fix'!N$428)/('Ratios Calculated fix'!N$429-'Ratios Calculated fix'!N$428)</f>
        <v>3.9153200574304971E-2</v>
      </c>
      <c r="O185" s="22">
        <f>('Ratios Calculated fix'!O185-'Ratios Calculated fix'!O$428)/('Ratios Calculated fix'!O$429-'Ratios Calculated fix'!O$428)</f>
        <v>1.0231461738660838E-2</v>
      </c>
      <c r="P185" s="22">
        <f>('Ratios Calculated fix'!P185-'Ratios Calculated fix'!P$428)/('Ratios Calculated fix'!P$429-'Ratios Calculated fix'!P$428)</f>
        <v>1.1986038454199269E-2</v>
      </c>
      <c r="Q185" s="22">
        <f>('Ratios Calculated fix'!Q185-'Ratios Calculated fix'!Q$428)/('Ratios Calculated fix'!Q$429-'Ratios Calculated fix'!Q$428)</f>
        <v>0.83784142610589452</v>
      </c>
      <c r="R185" s="22">
        <f>('Ratios Calculated fix'!R185-'Ratios Calculated fix'!R$428)/('Ratios Calculated fix'!R$429-'Ratios Calculated fix'!R$428)</f>
        <v>0.20640782715334785</v>
      </c>
      <c r="S185" s="22">
        <f>('Ratios Calculated fix'!S185-'Ratios Calculated fix'!S$428)/('Ratios Calculated fix'!S$429-'Ratios Calculated fix'!S$428)</f>
        <v>0.1032983893527322</v>
      </c>
      <c r="T185" s="22">
        <f>('Ratios Calculated fix'!T185-'Ratios Calculated fix'!T$428)/('Ratios Calculated fix'!T$429-'Ratios Calculated fix'!T$428)</f>
        <v>0.18996887873309071</v>
      </c>
      <c r="U185" s="22">
        <f>('Ratios Calculated fix'!U185-'Ratios Calculated fix'!U$428)/('Ratios Calculated fix'!U$429-'Ratios Calculated fix'!U$428)</f>
        <v>0.76767121316445419</v>
      </c>
      <c r="V185" s="22">
        <f>('Ratios Calculated fix'!V185-'Ratios Calculated fix'!V$428)/('Ratios Calculated fix'!V$429-'Ratios Calculated fix'!V$428)</f>
        <v>0.68196100762830836</v>
      </c>
      <c r="W185" s="22">
        <f>('Ratios Calculated fix'!W185-'Ratios Calculated fix'!W$428)/('Ratios Calculated fix'!W$429-'Ratios Calculated fix'!W$428)</f>
        <v>0.77797906105515846</v>
      </c>
      <c r="X185" s="22">
        <f>('Ratios Calculated fix'!X185-'Ratios Calculated fix'!X$428)/('Ratios Calculated fix'!X$429-'Ratios Calculated fix'!X$428)</f>
        <v>0.33266850269360898</v>
      </c>
      <c r="Y185" s="22">
        <f>('Ratios Calculated fix'!Y185-'Ratios Calculated fix'!Y$428)/('Ratios Calculated fix'!Y$429-'Ratios Calculated fix'!Y$428)</f>
        <v>0.38512977484818256</v>
      </c>
      <c r="Z185" s="22">
        <f>('Ratios Calculated fix'!Z185-'Ratios Calculated fix'!Z$428)/('Ratios Calculated fix'!Z$429-'Ratios Calculated fix'!Z$428)</f>
        <v>0.66733149730639096</v>
      </c>
      <c r="AA185" s="22">
        <f>('Ratios Calculated fix'!AA185-'Ratios Calculated fix'!AA$428)/('Ratios Calculated fix'!AA$429-'Ratios Calculated fix'!AA$428)</f>
        <v>7.0572257888962486E-2</v>
      </c>
      <c r="AB185" s="22">
        <f>('Ratios Calculated fix'!AB185-'Ratios Calculated fix'!AB$428)/('Ratios Calculated fix'!AB$429-'Ratios Calculated fix'!AB$428)</f>
        <v>0.71899606451964682</v>
      </c>
      <c r="AC185" s="22">
        <f>('Ratios Calculated fix'!AC185-'Ratios Calculated fix'!AC$428)/('Ratios Calculated fix'!AC$429-'Ratios Calculated fix'!AC$428)</f>
        <v>0.32145213228767716</v>
      </c>
      <c r="AD185" s="22">
        <f>('Ratios Calculated fix'!AD185-'Ratios Calculated fix'!AD$428)/('Ratios Calculated fix'!AD$429-'Ratios Calculated fix'!AD$428)</f>
        <v>0.25031476919096596</v>
      </c>
      <c r="AE185" s="22">
        <f>('Ratios Calculated fix'!AE185-'Ratios Calculated fix'!AE$428)/('Ratios Calculated fix'!AE$429-'Ratios Calculated fix'!AE$428)</f>
        <v>0.32145608020247984</v>
      </c>
      <c r="AF185" s="22">
        <f>('Ratios Calculated fix'!AF185-'Ratios Calculated fix'!AF$428)/('Ratios Calculated fix'!AF$429-'Ratios Calculated fix'!AF$428)</f>
        <v>0.35253775077213723</v>
      </c>
      <c r="AG185" s="22" t="e">
        <f>('Ratios Calculated fix'!AG185-'Ratios Calculated fix'!AG$428)/('Ratios Calculated fix'!AG$429-'Ratios Calculated fix'!AG$428)</f>
        <v>#DIV/0!</v>
      </c>
      <c r="AH185" s="22" t="e">
        <f>('Ratios Calculated fix'!AH185-'Ratios Calculated fix'!AH$428)/('Ratios Calculated fix'!AH$429-'Ratios Calculated fix'!AH$428)</f>
        <v>#DIV/0!</v>
      </c>
      <c r="AI185" s="22">
        <f>('Ratios Calculated fix'!AI185-'Ratios Calculated fix'!AI$428)/('Ratios Calculated fix'!AI$429-'Ratios Calculated fix'!AI$428)</f>
        <v>0.52884641048078962</v>
      </c>
      <c r="AJ185" s="22">
        <f>('Ratios Calculated fix'!AJ185-'Ratios Calculated fix'!AJ$428)/('Ratios Calculated fix'!AJ$429-'Ratios Calculated fix'!AJ$428)</f>
        <v>0.20083328626353614</v>
      </c>
      <c r="AK185" s="22" t="e">
        <f>('Ratios Calculated fix'!AK185-'Ratios Calculated fix'!AK$428)/('Ratios Calculated fix'!AK$429-'Ratios Calculated fix'!AK$428)</f>
        <v>#DIV/0!</v>
      </c>
      <c r="AL185" s="22" t="e">
        <f>('Ratios Calculated fix'!AL185-'Ratios Calculated fix'!AL$428)/('Ratios Calculated fix'!AL$429-'Ratios Calculated fix'!AL$428)</f>
        <v>#DIV/0!</v>
      </c>
      <c r="AM185" s="22">
        <f>('Ratios Calculated fix'!AM185-'Ratios Calculated fix'!AM$428)/('Ratios Calculated fix'!AM$429-'Ratios Calculated fix'!AM$428)</f>
        <v>0.61155331947079128</v>
      </c>
      <c r="AN185" s="22">
        <f>('Ratios Calculated fix'!AN185-'Ratios Calculated fix'!AN$428)/('Ratios Calculated fix'!AN$429-'Ratios Calculated fix'!AN$428)</f>
        <v>0.72984316819122985</v>
      </c>
      <c r="AO185" s="22">
        <f>('Ratios Calculated fix'!AO185-'Ratios Calculated fix'!AO$428)/('Ratios Calculated fix'!AO$429-'Ratios Calculated fix'!AO$428)</f>
        <v>0.46164621032665665</v>
      </c>
      <c r="AP185" s="22">
        <f>('Ratios Calculated fix'!AP185-'Ratios Calculated fix'!AP$428)/('Ratios Calculated fix'!AP$429-'Ratios Calculated fix'!AP$428)</f>
        <v>0.40752495019076468</v>
      </c>
      <c r="AQ185" s="22">
        <f>('Ratios Calculated fix'!AQ185-'Ratios Calculated fix'!AQ$428)/('Ratios Calculated fix'!AQ$429-'Ratios Calculated fix'!AQ$428)</f>
        <v>0.83521283743785046</v>
      </c>
      <c r="AR185" s="22">
        <f>('Ratios Calculated fix'!AR185-'Ratios Calculated fix'!AR$428)/('Ratios Calculated fix'!AR$429-'Ratios Calculated fix'!AR$428)</f>
        <v>0.30791480786198855</v>
      </c>
      <c r="AS185" s="22">
        <f>('Ratios Calculated fix'!AS185-'Ratios Calculated fix'!AS$428)/('Ratios Calculated fix'!AS$429-'Ratios Calculated fix'!AS$428)</f>
        <v>0.34595982786273977</v>
      </c>
      <c r="AT185" s="22">
        <f>('Ratios Calculated fix'!AT185-'Ratios Calculated fix'!AT$428)/('Ratios Calculated fix'!AT$429-'Ratios Calculated fix'!AT$428)</f>
        <v>0.73840324452696471</v>
      </c>
      <c r="AU185" s="22">
        <f>('Ratios Calculated fix'!AU185-'Ratios Calculated fix'!AU$428)/('Ratios Calculated fix'!AU$429-'Ratios Calculated fix'!AU$428)</f>
        <v>0.32301567633144368</v>
      </c>
      <c r="AV185" s="22" t="e">
        <f>('Ratios Calculated fix'!AV185-'Ratios Calculated fix'!AV$428)/('Ratios Calculated fix'!AV$429-'Ratios Calculated fix'!AV$428)</f>
        <v>#DIV/0!</v>
      </c>
      <c r="AW185" s="22" t="e">
        <f>('Ratios Calculated fix'!AW185-'Ratios Calculated fix'!AW$428)/('Ratios Calculated fix'!AW$429-'Ratios Calculated fix'!AW$428)</f>
        <v>#DIV/0!</v>
      </c>
      <c r="AX185" s="22" t="e">
        <f>('Ratios Calculated fix'!AX185-'Ratios Calculated fix'!AX$428)/('Ratios Calculated fix'!AX$429-'Ratios Calculated fix'!AX$428)</f>
        <v>#DIV/0!</v>
      </c>
      <c r="AY185" s="22">
        <f>('Ratios Calculated fix'!AY185-'Ratios Calculated fix'!AY$428)/('Ratios Calculated fix'!AY$429-'Ratios Calculated fix'!AY$428)</f>
        <v>0.74574455967039144</v>
      </c>
      <c r="AZ185" s="22">
        <f>('Ratios Calculated fix'!AZ185-'Ratios Calculated fix'!AZ$428)/('Ratios Calculated fix'!AZ$429-'Ratios Calculated fix'!AZ$428)</f>
        <v>0.76917566599619835</v>
      </c>
      <c r="BA185" s="22">
        <f>('Ratios Calculated fix'!BA185-'Ratios Calculated fix'!BA$428)/('Ratios Calculated fix'!BA$429-'Ratios Calculated fix'!BA$428)</f>
        <v>0.22245941413758499</v>
      </c>
      <c r="BB185" s="22" t="e">
        <f>('Ratios Calculated fix'!BB185-'Ratios Calculated fix'!BB$428)/('Ratios Calculated fix'!BB$429-'Ratios Calculated fix'!BB$428)</f>
        <v>#DIV/0!</v>
      </c>
      <c r="BC185" s="22">
        <f>('Ratios Calculated fix'!BC185-'Ratios Calculated fix'!BC$428)/('Ratios Calculated fix'!BC$429-'Ratios Calculated fix'!BC$428)</f>
        <v>0.50427366382145211</v>
      </c>
    </row>
    <row r="186" spans="1:55" x14ac:dyDescent="0.2">
      <c r="A186" s="3" t="s">
        <v>595</v>
      </c>
      <c r="B186" s="3" t="s">
        <v>596</v>
      </c>
      <c r="C186" s="3" t="s">
        <v>138</v>
      </c>
      <c r="D186" s="3">
        <v>378163</v>
      </c>
      <c r="E186" s="3" t="s">
        <v>16</v>
      </c>
      <c r="F186" s="3">
        <v>2019</v>
      </c>
      <c r="G186" s="3" t="s">
        <v>17</v>
      </c>
      <c r="H186" s="4">
        <v>43830</v>
      </c>
      <c r="I186" s="4">
        <v>43881</v>
      </c>
      <c r="J186" s="4">
        <v>43881</v>
      </c>
      <c r="K186" s="5">
        <v>302700000</v>
      </c>
      <c r="L186" s="5">
        <v>300400000</v>
      </c>
      <c r="M186" s="6" t="s">
        <v>597</v>
      </c>
      <c r="N186" s="21">
        <f>('Ratios Calculated fix'!N186-'Ratios Calculated fix'!N$428)/('Ratios Calculated fix'!N$429-'Ratios Calculated fix'!N$428)</f>
        <v>4.5709769848474968E-2</v>
      </c>
      <c r="O186" s="22">
        <f>('Ratios Calculated fix'!O186-'Ratios Calculated fix'!O$428)/('Ratios Calculated fix'!O$429-'Ratios Calculated fix'!O$428)</f>
        <v>4.1906798697132507E-2</v>
      </c>
      <c r="P186" s="22">
        <f>('Ratios Calculated fix'!P186-'Ratios Calculated fix'!P$428)/('Ratios Calculated fix'!P$429-'Ratios Calculated fix'!P$428)</f>
        <v>6.3557516850681353E-2</v>
      </c>
      <c r="Q186" s="22">
        <f>('Ratios Calculated fix'!Q186-'Ratios Calculated fix'!Q$428)/('Ratios Calculated fix'!Q$429-'Ratios Calculated fix'!Q$428)</f>
        <v>0.86966485675703764</v>
      </c>
      <c r="R186" s="22">
        <f>('Ratios Calculated fix'!R186-'Ratios Calculated fix'!R$428)/('Ratios Calculated fix'!R$429-'Ratios Calculated fix'!R$428)</f>
        <v>0.12232359086446656</v>
      </c>
      <c r="S186" s="22">
        <f>('Ratios Calculated fix'!S186-'Ratios Calculated fix'!S$428)/('Ratios Calculated fix'!S$429-'Ratios Calculated fix'!S$428)</f>
        <v>1.7189148260394201E-2</v>
      </c>
      <c r="T186" s="22">
        <f>('Ratios Calculated fix'!T186-'Ratios Calculated fix'!T$428)/('Ratios Calculated fix'!T$429-'Ratios Calculated fix'!T$428)</f>
        <v>0.120525860233159</v>
      </c>
      <c r="U186" s="22">
        <f>('Ratios Calculated fix'!U186-'Ratios Calculated fix'!U$428)/('Ratios Calculated fix'!U$429-'Ratios Calculated fix'!U$428)</f>
        <v>0.81045461060696389</v>
      </c>
      <c r="V186" s="22">
        <f>('Ratios Calculated fix'!V186-'Ratios Calculated fix'!V$428)/('Ratios Calculated fix'!V$429-'Ratios Calculated fix'!V$428)</f>
        <v>0.70893393773250502</v>
      </c>
      <c r="W186" s="22">
        <f>('Ratios Calculated fix'!W186-'Ratios Calculated fix'!W$428)/('Ratios Calculated fix'!W$429-'Ratios Calculated fix'!W$428)</f>
        <v>0.82303914383622401</v>
      </c>
      <c r="X186" s="22">
        <f>('Ratios Calculated fix'!X186-'Ratios Calculated fix'!X$428)/('Ratios Calculated fix'!X$429-'Ratios Calculated fix'!X$428)</f>
        <v>0.12271341104611631</v>
      </c>
      <c r="Y186" s="22">
        <f>('Ratios Calculated fix'!Y186-'Ratios Calculated fix'!Y$428)/('Ratios Calculated fix'!Y$429-'Ratios Calculated fix'!Y$428)</f>
        <v>0.46236924125548179</v>
      </c>
      <c r="Z186" s="22">
        <f>('Ratios Calculated fix'!Z186-'Ratios Calculated fix'!Z$428)/('Ratios Calculated fix'!Z$429-'Ratios Calculated fix'!Z$428)</f>
        <v>0.87728658895388356</v>
      </c>
      <c r="AA186" s="22">
        <f>('Ratios Calculated fix'!AA186-'Ratios Calculated fix'!AA$428)/('Ratios Calculated fix'!AA$429-'Ratios Calculated fix'!AA$428)</f>
        <v>2.6513072830003676E-2</v>
      </c>
      <c r="AB186" s="22">
        <f>('Ratios Calculated fix'!AB186-'Ratios Calculated fix'!AB$428)/('Ratios Calculated fix'!AB$429-'Ratios Calculated fix'!AB$428)</f>
        <v>0.87003974506967219</v>
      </c>
      <c r="AC186" s="22">
        <f>('Ratios Calculated fix'!AC186-'Ratios Calculated fix'!AC$428)/('Ratios Calculated fix'!AC$429-'Ratios Calculated fix'!AC$428)</f>
        <v>1</v>
      </c>
      <c r="AD186" s="22">
        <f>('Ratios Calculated fix'!AD186-'Ratios Calculated fix'!AD$428)/('Ratios Calculated fix'!AD$429-'Ratios Calculated fix'!AD$428)</f>
        <v>0.51083289250415498</v>
      </c>
      <c r="AE186" s="22">
        <f>('Ratios Calculated fix'!AE186-'Ratios Calculated fix'!AE$428)/('Ratios Calculated fix'!AE$429-'Ratios Calculated fix'!AE$428)</f>
        <v>0.25925222031372186</v>
      </c>
      <c r="AF186" s="22">
        <f>('Ratios Calculated fix'!AF186-'Ratios Calculated fix'!AF$428)/('Ratios Calculated fix'!AF$429-'Ratios Calculated fix'!AF$428)</f>
        <v>0.28148922974202584</v>
      </c>
      <c r="AG186" s="22" t="e">
        <f>('Ratios Calculated fix'!AG186-'Ratios Calculated fix'!AG$428)/('Ratios Calculated fix'!AG$429-'Ratios Calculated fix'!AG$428)</f>
        <v>#DIV/0!</v>
      </c>
      <c r="AH186" s="22" t="e">
        <f>('Ratios Calculated fix'!AH186-'Ratios Calculated fix'!AH$428)/('Ratios Calculated fix'!AH$429-'Ratios Calculated fix'!AH$428)</f>
        <v>#DIV/0!</v>
      </c>
      <c r="AI186" s="22">
        <f>('Ratios Calculated fix'!AI186-'Ratios Calculated fix'!AI$428)/('Ratios Calculated fix'!AI$429-'Ratios Calculated fix'!AI$428)</f>
        <v>0.55490256906330204</v>
      </c>
      <c r="AJ186" s="22">
        <f>('Ratios Calculated fix'!AJ186-'Ratios Calculated fix'!AJ$428)/('Ratios Calculated fix'!AJ$429-'Ratios Calculated fix'!AJ$428)</f>
        <v>0.18490285144734281</v>
      </c>
      <c r="AK186" s="22" t="e">
        <f>('Ratios Calculated fix'!AK186-'Ratios Calculated fix'!AK$428)/('Ratios Calculated fix'!AK$429-'Ratios Calculated fix'!AK$428)</f>
        <v>#DIV/0!</v>
      </c>
      <c r="AL186" s="22" t="e">
        <f>('Ratios Calculated fix'!AL186-'Ratios Calculated fix'!AL$428)/('Ratios Calculated fix'!AL$429-'Ratios Calculated fix'!AL$428)</f>
        <v>#DIV/0!</v>
      </c>
      <c r="AM186" s="22">
        <f>('Ratios Calculated fix'!AM186-'Ratios Calculated fix'!AM$428)/('Ratios Calculated fix'!AM$429-'Ratios Calculated fix'!AM$428)</f>
        <v>0.7055995376550388</v>
      </c>
      <c r="AN186" s="22">
        <f>('Ratios Calculated fix'!AN186-'Ratios Calculated fix'!AN$428)/('Ratios Calculated fix'!AN$429-'Ratios Calculated fix'!AN$428)</f>
        <v>0.80447148273551894</v>
      </c>
      <c r="AO186" s="22">
        <f>('Ratios Calculated fix'!AO186-'Ratios Calculated fix'!AO$428)/('Ratios Calculated fix'!AO$429-'Ratios Calculated fix'!AO$428)</f>
        <v>5.1651736738824665E-2</v>
      </c>
      <c r="AP186" s="22">
        <f>('Ratios Calculated fix'!AP186-'Ratios Calculated fix'!AP$428)/('Ratios Calculated fix'!AP$429-'Ratios Calculated fix'!AP$428)</f>
        <v>0.36577103333805122</v>
      </c>
      <c r="AQ186" s="22">
        <f>('Ratios Calculated fix'!AQ186-'Ratios Calculated fix'!AQ$428)/('Ratios Calculated fix'!AQ$429-'Ratios Calculated fix'!AQ$428)</f>
        <v>0.54374630312784478</v>
      </c>
      <c r="AR186" s="22">
        <f>('Ratios Calculated fix'!AR186-'Ratios Calculated fix'!AR$428)/('Ratios Calculated fix'!AR$429-'Ratios Calculated fix'!AR$428)</f>
        <v>0.45547487283854787</v>
      </c>
      <c r="AS186" s="22">
        <f>('Ratios Calculated fix'!AS186-'Ratios Calculated fix'!AS$428)/('Ratios Calculated fix'!AS$429-'Ratios Calculated fix'!AS$428)</f>
        <v>0.38054683369487108</v>
      </c>
      <c r="AT186" s="22">
        <f>('Ratios Calculated fix'!AT186-'Ratios Calculated fix'!AT$428)/('Ratios Calculated fix'!AT$429-'Ratios Calculated fix'!AT$428)</f>
        <v>0.37565272567750507</v>
      </c>
      <c r="AU186" s="22">
        <f>('Ratios Calculated fix'!AU186-'Ratios Calculated fix'!AU$428)/('Ratios Calculated fix'!AU$429-'Ratios Calculated fix'!AU$428)</f>
        <v>0.19022574259515321</v>
      </c>
      <c r="AV186" s="22" t="e">
        <f>('Ratios Calculated fix'!AV186-'Ratios Calculated fix'!AV$428)/('Ratios Calculated fix'!AV$429-'Ratios Calculated fix'!AV$428)</f>
        <v>#DIV/0!</v>
      </c>
      <c r="AW186" s="22" t="e">
        <f>('Ratios Calculated fix'!AW186-'Ratios Calculated fix'!AW$428)/('Ratios Calculated fix'!AW$429-'Ratios Calculated fix'!AW$428)</f>
        <v>#DIV/0!</v>
      </c>
      <c r="AX186" s="22" t="e">
        <f>('Ratios Calculated fix'!AX186-'Ratios Calculated fix'!AX$428)/('Ratios Calculated fix'!AX$429-'Ratios Calculated fix'!AX$428)</f>
        <v>#DIV/0!</v>
      </c>
      <c r="AY186" s="22">
        <f>('Ratios Calculated fix'!AY186-'Ratios Calculated fix'!AY$428)/('Ratios Calculated fix'!AY$429-'Ratios Calculated fix'!AY$428)</f>
        <v>0.7468451481569065</v>
      </c>
      <c r="AZ186" s="22">
        <f>('Ratios Calculated fix'!AZ186-'Ratios Calculated fix'!AZ$428)/('Ratios Calculated fix'!AZ$429-'Ratios Calculated fix'!AZ$428)</f>
        <v>0.7699644074798232</v>
      </c>
      <c r="BA186" s="22">
        <f>('Ratios Calculated fix'!BA186-'Ratios Calculated fix'!BA$428)/('Ratios Calculated fix'!BA$429-'Ratios Calculated fix'!BA$428)</f>
        <v>0.22495346172533309</v>
      </c>
      <c r="BB186" s="22" t="e">
        <f>('Ratios Calculated fix'!BB186-'Ratios Calculated fix'!BB$428)/('Ratios Calculated fix'!BB$429-'Ratios Calculated fix'!BB$428)</f>
        <v>#DIV/0!</v>
      </c>
      <c r="BC186" s="22">
        <f>('Ratios Calculated fix'!BC186-'Ratios Calculated fix'!BC$428)/('Ratios Calculated fix'!BC$429-'Ratios Calculated fix'!BC$428)</f>
        <v>9.4161821482658406E-2</v>
      </c>
    </row>
    <row r="187" spans="1:55" x14ac:dyDescent="0.2">
      <c r="A187" s="7" t="s">
        <v>604</v>
      </c>
      <c r="B187" s="7" t="s">
        <v>605</v>
      </c>
      <c r="C187" s="3" t="s">
        <v>138</v>
      </c>
      <c r="D187" s="7">
        <v>684316</v>
      </c>
      <c r="E187" s="7" t="s">
        <v>16</v>
      </c>
      <c r="F187" s="7">
        <v>2017</v>
      </c>
      <c r="G187" s="7" t="s">
        <v>17</v>
      </c>
      <c r="H187" s="8">
        <v>43100</v>
      </c>
      <c r="I187" s="8">
        <v>43152</v>
      </c>
      <c r="J187" s="8">
        <v>43222</v>
      </c>
      <c r="K187" s="9">
        <v>176190000</v>
      </c>
      <c r="L187" s="9">
        <v>179742000</v>
      </c>
      <c r="M187" s="7" t="s">
        <v>606</v>
      </c>
      <c r="N187" s="21">
        <f>('Ratios Calculated fix'!N187-'Ratios Calculated fix'!N$428)/('Ratios Calculated fix'!N$429-'Ratios Calculated fix'!N$428)</f>
        <v>7.8458445418166961E-2</v>
      </c>
      <c r="O187" s="22">
        <f>('Ratios Calculated fix'!O187-'Ratios Calculated fix'!O$428)/('Ratios Calculated fix'!O$429-'Ratios Calculated fix'!O$428)</f>
        <v>3.6554783515179844E-2</v>
      </c>
      <c r="P187" s="22">
        <f>('Ratios Calculated fix'!P187-'Ratios Calculated fix'!P$428)/('Ratios Calculated fix'!P$429-'Ratios Calculated fix'!P$428)</f>
        <v>4.5778109517926449E-2</v>
      </c>
      <c r="Q187" s="22">
        <f>('Ratios Calculated fix'!Q187-'Ratios Calculated fix'!Q$428)/('Ratios Calculated fix'!Q$429-'Ratios Calculated fix'!Q$428)</f>
        <v>0.86893086283570342</v>
      </c>
      <c r="R187" s="22">
        <f>('Ratios Calculated fix'!R187-'Ratios Calculated fix'!R$428)/('Ratios Calculated fix'!R$429-'Ratios Calculated fix'!R$428)</f>
        <v>7.851002288991929E-2</v>
      </c>
      <c r="S187" s="22">
        <f>('Ratios Calculated fix'!S187-'Ratios Calculated fix'!S$428)/('Ratios Calculated fix'!S$429-'Ratios Calculated fix'!S$428)</f>
        <v>0</v>
      </c>
      <c r="T187" s="22">
        <f>('Ratios Calculated fix'!T187-'Ratios Calculated fix'!T$428)/('Ratios Calculated fix'!T$429-'Ratios Calculated fix'!T$428)</f>
        <v>7.9346873272261267E-2</v>
      </c>
      <c r="U187" s="22">
        <f>('Ratios Calculated fix'!U187-'Ratios Calculated fix'!U$428)/('Ratios Calculated fix'!U$429-'Ratios Calculated fix'!U$428)</f>
        <v>0.80891324606171644</v>
      </c>
      <c r="V187" s="22">
        <f>('Ratios Calculated fix'!V187-'Ratios Calculated fix'!V$428)/('Ratios Calculated fix'!V$429-'Ratios Calculated fix'!V$428)</f>
        <v>0.70833495319453676</v>
      </c>
      <c r="W187" s="22">
        <f>('Ratios Calculated fix'!W187-'Ratios Calculated fix'!W$428)/('Ratios Calculated fix'!W$429-'Ratios Calculated fix'!W$428)</f>
        <v>0.82135824752407671</v>
      </c>
      <c r="X187" s="22">
        <f>('Ratios Calculated fix'!X187-'Ratios Calculated fix'!X$428)/('Ratios Calculated fix'!X$429-'Ratios Calculated fix'!X$428)</f>
        <v>0.24565916247179004</v>
      </c>
      <c r="Y187" s="22">
        <f>('Ratios Calculated fix'!Y187-'Ratios Calculated fix'!Y$428)/('Ratios Calculated fix'!Y$429-'Ratios Calculated fix'!Y$428)</f>
        <v>0.50472587325490414</v>
      </c>
      <c r="Z187" s="22">
        <f>('Ratios Calculated fix'!Z187-'Ratios Calculated fix'!Z$428)/('Ratios Calculated fix'!Z$429-'Ratios Calculated fix'!Z$428)</f>
        <v>0.75434083752820991</v>
      </c>
      <c r="AA187" s="22">
        <f>('Ratios Calculated fix'!AA187-'Ratios Calculated fix'!AA$428)/('Ratios Calculated fix'!AA$429-'Ratios Calculated fix'!AA$428)</f>
        <v>0.33678825045073529</v>
      </c>
      <c r="AB187" s="22">
        <f>('Ratios Calculated fix'!AB187-'Ratios Calculated fix'!AB$428)/('Ratios Calculated fix'!AB$429-'Ratios Calculated fix'!AB$428)</f>
        <v>0.90163248545570995</v>
      </c>
      <c r="AC187" s="22">
        <f>('Ratios Calculated fix'!AC187-'Ratios Calculated fix'!AC$428)/('Ratios Calculated fix'!AC$429-'Ratios Calculated fix'!AC$428)</f>
        <v>0.1794651110905322</v>
      </c>
      <c r="AD187" s="22">
        <f>('Ratios Calculated fix'!AD187-'Ratios Calculated fix'!AD$428)/('Ratios Calculated fix'!AD$429-'Ratios Calculated fix'!AD$428)</f>
        <v>0.18064383440602264</v>
      </c>
      <c r="AE187" s="22">
        <f>('Ratios Calculated fix'!AE187-'Ratios Calculated fix'!AE$428)/('Ratios Calculated fix'!AE$429-'Ratios Calculated fix'!AE$428)</f>
        <v>0.22967035277249823</v>
      </c>
      <c r="AF187" s="22">
        <f>('Ratios Calculated fix'!AF187-'Ratios Calculated fix'!AF$428)/('Ratios Calculated fix'!AF$429-'Ratios Calculated fix'!AF$428)</f>
        <v>0.33300552005691664</v>
      </c>
      <c r="AG187" s="22" t="e">
        <f>('Ratios Calculated fix'!AG187-'Ratios Calculated fix'!AG$428)/('Ratios Calculated fix'!AG$429-'Ratios Calculated fix'!AG$428)</f>
        <v>#DIV/0!</v>
      </c>
      <c r="AH187" s="22" t="e">
        <f>('Ratios Calculated fix'!AH187-'Ratios Calculated fix'!AH$428)/('Ratios Calculated fix'!AH$429-'Ratios Calculated fix'!AH$428)</f>
        <v>#DIV/0!</v>
      </c>
      <c r="AI187" s="22">
        <f>('Ratios Calculated fix'!AI187-'Ratios Calculated fix'!AI$428)/('Ratios Calculated fix'!AI$429-'Ratios Calculated fix'!AI$428)</f>
        <v>0.5514752671067209</v>
      </c>
      <c r="AJ187" s="22">
        <f>('Ratios Calculated fix'!AJ187-'Ratios Calculated fix'!AJ$428)/('Ratios Calculated fix'!AJ$429-'Ratios Calculated fix'!AJ$428)</f>
        <v>0.18740185798779202</v>
      </c>
      <c r="AK187" s="22" t="e">
        <f>('Ratios Calculated fix'!AK187-'Ratios Calculated fix'!AK$428)/('Ratios Calculated fix'!AK$429-'Ratios Calculated fix'!AK$428)</f>
        <v>#DIV/0!</v>
      </c>
      <c r="AL187" s="22" t="e">
        <f>('Ratios Calculated fix'!AL187-'Ratios Calculated fix'!AL$428)/('Ratios Calculated fix'!AL$429-'Ratios Calculated fix'!AL$428)</f>
        <v>#DIV/0!</v>
      </c>
      <c r="AM187" s="22">
        <f>('Ratios Calculated fix'!AM187-'Ratios Calculated fix'!AM$428)/('Ratios Calculated fix'!AM$429-'Ratios Calculated fix'!AM$428)</f>
        <v>0.71032182442182412</v>
      </c>
      <c r="AN187" s="22">
        <f>('Ratios Calculated fix'!AN187-'Ratios Calculated fix'!AN$428)/('Ratios Calculated fix'!AN$429-'Ratios Calculated fix'!AN$428)</f>
        <v>0.80808985068559136</v>
      </c>
      <c r="AO187" s="22">
        <f>('Ratios Calculated fix'!AO187-'Ratios Calculated fix'!AO$428)/('Ratios Calculated fix'!AO$429-'Ratios Calculated fix'!AO$428)</f>
        <v>0.28057064855646896</v>
      </c>
      <c r="AP187" s="22">
        <f>('Ratios Calculated fix'!AP187-'Ratios Calculated fix'!AP$428)/('Ratios Calculated fix'!AP$429-'Ratios Calculated fix'!AP$428)</f>
        <v>0.36491729457689936</v>
      </c>
      <c r="AQ187" s="22">
        <f>('Ratios Calculated fix'!AQ187-'Ratios Calculated fix'!AQ$428)/('Ratios Calculated fix'!AQ$429-'Ratios Calculated fix'!AQ$428)</f>
        <v>0.65899770126941937</v>
      </c>
      <c r="AR187" s="22">
        <f>('Ratios Calculated fix'!AR187-'Ratios Calculated fix'!AR$428)/('Ratios Calculated fix'!AR$429-'Ratios Calculated fix'!AR$428)</f>
        <v>0.24151016071322781</v>
      </c>
      <c r="AS187" s="22">
        <f>('Ratios Calculated fix'!AS187-'Ratios Calculated fix'!AS$428)/('Ratios Calculated fix'!AS$429-'Ratios Calculated fix'!AS$428)</f>
        <v>0.37628348035388542</v>
      </c>
      <c r="AT187" s="22">
        <f>('Ratios Calculated fix'!AT187-'Ratios Calculated fix'!AT$428)/('Ratios Calculated fix'!AT$429-'Ratios Calculated fix'!AT$428)</f>
        <v>0.40128079040605807</v>
      </c>
      <c r="AU187" s="22">
        <f>('Ratios Calculated fix'!AU187-'Ratios Calculated fix'!AU$428)/('Ratios Calculated fix'!AU$429-'Ratios Calculated fix'!AU$428)</f>
        <v>0.24829149885685178</v>
      </c>
      <c r="AV187" s="22" t="e">
        <f>('Ratios Calculated fix'!AV187-'Ratios Calculated fix'!AV$428)/('Ratios Calculated fix'!AV$429-'Ratios Calculated fix'!AV$428)</f>
        <v>#DIV/0!</v>
      </c>
      <c r="AW187" s="22" t="e">
        <f>('Ratios Calculated fix'!AW187-'Ratios Calculated fix'!AW$428)/('Ratios Calculated fix'!AW$429-'Ratios Calculated fix'!AW$428)</f>
        <v>#DIV/0!</v>
      </c>
      <c r="AX187" s="22" t="e">
        <f>('Ratios Calculated fix'!AX187-'Ratios Calculated fix'!AX$428)/('Ratios Calculated fix'!AX$429-'Ratios Calculated fix'!AX$428)</f>
        <v>#DIV/0!</v>
      </c>
      <c r="AY187" s="22">
        <f>('Ratios Calculated fix'!AY187-'Ratios Calculated fix'!AY$428)/('Ratios Calculated fix'!AY$429-'Ratios Calculated fix'!AY$428)</f>
        <v>0.74584772758580831</v>
      </c>
      <c r="AZ187" s="22">
        <f>('Ratios Calculated fix'!AZ187-'Ratios Calculated fix'!AZ$428)/('Ratios Calculated fix'!AZ$429-'Ratios Calculated fix'!AZ$428)</f>
        <v>0.76890509207657676</v>
      </c>
      <c r="BA187" s="22">
        <f>('Ratios Calculated fix'!BA187-'Ratios Calculated fix'!BA$428)/('Ratios Calculated fix'!BA$429-'Ratios Calculated fix'!BA$428)</f>
        <v>0.22117387944933273</v>
      </c>
      <c r="BB187" s="22" t="e">
        <f>('Ratios Calculated fix'!BB187-'Ratios Calculated fix'!BB$428)/('Ratios Calculated fix'!BB$429-'Ratios Calculated fix'!BB$428)</f>
        <v>#DIV/0!</v>
      </c>
      <c r="BC187" s="22">
        <f>('Ratios Calculated fix'!BC187-'Ratios Calculated fix'!BC$428)/('Ratios Calculated fix'!BC$429-'Ratios Calculated fix'!BC$428)</f>
        <v>0.15697284537564629</v>
      </c>
    </row>
    <row r="188" spans="1:55" x14ac:dyDescent="0.2">
      <c r="A188" s="3" t="s">
        <v>625</v>
      </c>
      <c r="B188" s="3" t="s">
        <v>626</v>
      </c>
      <c r="C188" s="3" t="s">
        <v>15</v>
      </c>
      <c r="D188" s="3">
        <v>903401</v>
      </c>
      <c r="E188" s="3" t="s">
        <v>16</v>
      </c>
      <c r="F188" s="3">
        <v>2019</v>
      </c>
      <c r="G188" s="3" t="s">
        <v>17</v>
      </c>
      <c r="H188" s="4">
        <v>43830</v>
      </c>
      <c r="I188" s="4">
        <v>43874</v>
      </c>
      <c r="J188" s="4">
        <v>43874</v>
      </c>
      <c r="K188" s="5">
        <v>41300000</v>
      </c>
      <c r="L188" s="5">
        <v>41300000</v>
      </c>
      <c r="M188" s="3" t="s">
        <v>627</v>
      </c>
      <c r="N188" s="21">
        <f>('Ratios Calculated fix'!N188-'Ratios Calculated fix'!N$428)/('Ratios Calculated fix'!N$429-'Ratios Calculated fix'!N$428)</f>
        <v>3.4265238954971411E-2</v>
      </c>
      <c r="O188" s="22">
        <f>('Ratios Calculated fix'!O188-'Ratios Calculated fix'!O$428)/('Ratios Calculated fix'!O$429-'Ratios Calculated fix'!O$428)</f>
        <v>3.1633557323026182E-2</v>
      </c>
      <c r="P188" s="22">
        <f>('Ratios Calculated fix'!P188-'Ratios Calculated fix'!P$428)/('Ratios Calculated fix'!P$429-'Ratios Calculated fix'!P$428)</f>
        <v>4.0974307108237072E-3</v>
      </c>
      <c r="Q188" s="22">
        <f>('Ratios Calculated fix'!Q188-'Ratios Calculated fix'!Q$428)/('Ratios Calculated fix'!Q$429-'Ratios Calculated fix'!Q$428)</f>
        <v>0.87338311929680446</v>
      </c>
      <c r="R188" s="22">
        <f>('Ratios Calculated fix'!R188-'Ratios Calculated fix'!R$428)/('Ratios Calculated fix'!R$429-'Ratios Calculated fix'!R$428)</f>
        <v>6.1439707623708803E-2</v>
      </c>
      <c r="S188" s="22">
        <f>('Ratios Calculated fix'!S188-'Ratios Calculated fix'!S$428)/('Ratios Calculated fix'!S$429-'Ratios Calculated fix'!S$428)</f>
        <v>0</v>
      </c>
      <c r="T188" s="22">
        <f>('Ratios Calculated fix'!T188-'Ratios Calculated fix'!T$428)/('Ratios Calculated fix'!T$429-'Ratios Calculated fix'!T$428)</f>
        <v>6.2094602895971948E-2</v>
      </c>
      <c r="U188" s="22">
        <f>('Ratios Calculated fix'!U188-'Ratios Calculated fix'!U$428)/('Ratios Calculated fix'!U$429-'Ratios Calculated fix'!U$428)</f>
        <v>0.81042560965227672</v>
      </c>
      <c r="V188" s="22">
        <f>('Ratios Calculated fix'!V188-'Ratios Calculated fix'!V$428)/('Ratios Calculated fix'!V$429-'Ratios Calculated fix'!V$428)</f>
        <v>0.70833495319453676</v>
      </c>
      <c r="W188" s="22">
        <f>('Ratios Calculated fix'!W188-'Ratios Calculated fix'!W$428)/('Ratios Calculated fix'!W$429-'Ratios Calculated fix'!W$428)</f>
        <v>0.8230981865902578</v>
      </c>
      <c r="X188" s="22">
        <f>('Ratios Calculated fix'!X188-'Ratios Calculated fix'!X$428)/('Ratios Calculated fix'!X$429-'Ratios Calculated fix'!X$428)</f>
        <v>0.21736433428574323</v>
      </c>
      <c r="Y188" s="22">
        <f>('Ratios Calculated fix'!Y188-'Ratios Calculated fix'!Y$428)/('Ratios Calculated fix'!Y$429-'Ratios Calculated fix'!Y$428)</f>
        <v>0.44059048026866515</v>
      </c>
      <c r="Z188" s="22">
        <f>('Ratios Calculated fix'!Z188-'Ratios Calculated fix'!Z$428)/('Ratios Calculated fix'!Z$429-'Ratios Calculated fix'!Z$428)</f>
        <v>0.78263566571425669</v>
      </c>
      <c r="AA188" s="22">
        <f>('Ratios Calculated fix'!AA188-'Ratios Calculated fix'!AA$428)/('Ratios Calculated fix'!AA$429-'Ratios Calculated fix'!AA$428)</f>
        <v>0.31326275068429149</v>
      </c>
      <c r="AB188" s="22">
        <f>('Ratios Calculated fix'!AB188-'Ratios Calculated fix'!AB$428)/('Ratios Calculated fix'!AB$429-'Ratios Calculated fix'!AB$428)</f>
        <v>0.80449969283289613</v>
      </c>
      <c r="AC188" s="22">
        <f>('Ratios Calculated fix'!AC188-'Ratios Calculated fix'!AC$428)/('Ratios Calculated fix'!AC$429-'Ratios Calculated fix'!AC$428)</f>
        <v>0.14765492504186392</v>
      </c>
      <c r="AD188" s="22">
        <f>('Ratios Calculated fix'!AD188-'Ratios Calculated fix'!AD$428)/('Ratios Calculated fix'!AD$429-'Ratios Calculated fix'!AD$428)</f>
        <v>0.17004034046063096</v>
      </c>
      <c r="AE188" s="22">
        <f>('Ratios Calculated fix'!AE188-'Ratios Calculated fix'!AE$428)/('Ratios Calculated fix'!AE$429-'Ratios Calculated fix'!AE$428)</f>
        <v>0.25103606255528599</v>
      </c>
      <c r="AF188" s="22">
        <f>('Ratios Calculated fix'!AF188-'Ratios Calculated fix'!AF$428)/('Ratios Calculated fix'!AF$429-'Ratios Calculated fix'!AF$428)</f>
        <v>0.33508486507557683</v>
      </c>
      <c r="AG188" s="22" t="e">
        <f>('Ratios Calculated fix'!AG188-'Ratios Calculated fix'!AG$428)/('Ratios Calculated fix'!AG$429-'Ratios Calculated fix'!AG$428)</f>
        <v>#DIV/0!</v>
      </c>
      <c r="AH188" s="22" t="e">
        <f>('Ratios Calculated fix'!AH188-'Ratios Calculated fix'!AH$428)/('Ratios Calculated fix'!AH$429-'Ratios Calculated fix'!AH$428)</f>
        <v>#DIV/0!</v>
      </c>
      <c r="AI188" s="22">
        <f>('Ratios Calculated fix'!AI188-'Ratios Calculated fix'!AI$428)/('Ratios Calculated fix'!AI$429-'Ratios Calculated fix'!AI$428)</f>
        <v>0.53852775525831054</v>
      </c>
      <c r="AJ188" s="22">
        <f>('Ratios Calculated fix'!AJ188-'Ratios Calculated fix'!AJ$428)/('Ratios Calculated fix'!AJ$429-'Ratios Calculated fix'!AJ$428)</f>
        <v>0.15393338530012785</v>
      </c>
      <c r="AK188" s="22" t="e">
        <f>('Ratios Calculated fix'!AK188-'Ratios Calculated fix'!AK$428)/('Ratios Calculated fix'!AK$429-'Ratios Calculated fix'!AK$428)</f>
        <v>#DIV/0!</v>
      </c>
      <c r="AL188" s="22" t="e">
        <f>('Ratios Calculated fix'!AL188-'Ratios Calculated fix'!AL$428)/('Ratios Calculated fix'!AL$429-'Ratios Calculated fix'!AL$428)</f>
        <v>#DIV/0!</v>
      </c>
      <c r="AM188" s="22">
        <f>('Ratios Calculated fix'!AM188-'Ratios Calculated fix'!AM$428)/('Ratios Calculated fix'!AM$429-'Ratios Calculated fix'!AM$428)</f>
        <v>0.71578858767424447</v>
      </c>
      <c r="AN188" s="22">
        <f>('Ratios Calculated fix'!AN188-'Ratios Calculated fix'!AN$428)/('Ratios Calculated fix'!AN$429-'Ratios Calculated fix'!AN$428)</f>
        <v>0.8146890037479968</v>
      </c>
      <c r="AO188" s="22">
        <f>('Ratios Calculated fix'!AO188-'Ratios Calculated fix'!AO$428)/('Ratios Calculated fix'!AO$429-'Ratios Calculated fix'!AO$428)</f>
        <v>0.26570443890674506</v>
      </c>
      <c r="AP188" s="22">
        <f>('Ratios Calculated fix'!AP188-'Ratios Calculated fix'!AP$428)/('Ratios Calculated fix'!AP$429-'Ratios Calculated fix'!AP$428)</f>
        <v>0.30647379579848144</v>
      </c>
      <c r="AQ188" s="22">
        <f>('Ratios Calculated fix'!AQ188-'Ratios Calculated fix'!AQ$428)/('Ratios Calculated fix'!AQ$429-'Ratios Calculated fix'!AQ$428)</f>
        <v>0.66184754062215667</v>
      </c>
      <c r="AR188" s="22">
        <f>('Ratios Calculated fix'!AR188-'Ratios Calculated fix'!AR$428)/('Ratios Calculated fix'!AR$429-'Ratios Calculated fix'!AR$428)</f>
        <v>0.28052756042010951</v>
      </c>
      <c r="AS188" s="22">
        <f>('Ratios Calculated fix'!AS188-'Ratios Calculated fix'!AS$428)/('Ratios Calculated fix'!AS$429-'Ratios Calculated fix'!AS$428)</f>
        <v>0.36207294461217487</v>
      </c>
      <c r="AT188" s="22">
        <f>('Ratios Calculated fix'!AT188-'Ratios Calculated fix'!AT$428)/('Ratios Calculated fix'!AT$429-'Ratios Calculated fix'!AT$428)</f>
        <v>0.47376361852744608</v>
      </c>
      <c r="AU188" s="22">
        <f>('Ratios Calculated fix'!AU188-'Ratios Calculated fix'!AU$428)/('Ratios Calculated fix'!AU$429-'Ratios Calculated fix'!AU$428)</f>
        <v>0.26649106868090444</v>
      </c>
      <c r="AV188" s="22" t="e">
        <f>('Ratios Calculated fix'!AV188-'Ratios Calculated fix'!AV$428)/('Ratios Calculated fix'!AV$429-'Ratios Calculated fix'!AV$428)</f>
        <v>#DIV/0!</v>
      </c>
      <c r="AW188" s="22" t="e">
        <f>('Ratios Calculated fix'!AW188-'Ratios Calculated fix'!AW$428)/('Ratios Calculated fix'!AW$429-'Ratios Calculated fix'!AW$428)</f>
        <v>#DIV/0!</v>
      </c>
      <c r="AX188" s="22" t="e">
        <f>('Ratios Calculated fix'!AX188-'Ratios Calculated fix'!AX$428)/('Ratios Calculated fix'!AX$429-'Ratios Calculated fix'!AX$428)</f>
        <v>#DIV/0!</v>
      </c>
      <c r="AY188" s="22">
        <f>('Ratios Calculated fix'!AY188-'Ratios Calculated fix'!AY$428)/('Ratios Calculated fix'!AY$429-'Ratios Calculated fix'!AY$428)</f>
        <v>0.74571836265216718</v>
      </c>
      <c r="AZ188" s="22">
        <f>('Ratios Calculated fix'!AZ188-'Ratios Calculated fix'!AZ$428)/('Ratios Calculated fix'!AZ$429-'Ratios Calculated fix'!AZ$428)</f>
        <v>0.76916522805879139</v>
      </c>
      <c r="BA188" s="22">
        <f>('Ratios Calculated fix'!BA188-'Ratios Calculated fix'!BA$428)/('Ratios Calculated fix'!BA$429-'Ratios Calculated fix'!BA$428)</f>
        <v>0.22182370666158102</v>
      </c>
      <c r="BB188" s="22" t="e">
        <f>('Ratios Calculated fix'!BB188-'Ratios Calculated fix'!BB$428)/('Ratios Calculated fix'!BB$429-'Ratios Calculated fix'!BB$428)</f>
        <v>#DIV/0!</v>
      </c>
      <c r="BC188" s="22">
        <f>('Ratios Calculated fix'!BC188-'Ratios Calculated fix'!BC$428)/('Ratios Calculated fix'!BC$429-'Ratios Calculated fix'!BC$428)</f>
        <v>0.19723937531602592</v>
      </c>
    </row>
    <row r="189" spans="1:55" x14ac:dyDescent="0.2">
      <c r="A189" s="3" t="s">
        <v>601</v>
      </c>
      <c r="B189" s="3" t="s">
        <v>602</v>
      </c>
      <c r="C189" s="3" t="s">
        <v>45</v>
      </c>
      <c r="D189" s="3">
        <v>740329</v>
      </c>
      <c r="E189" s="3" t="s">
        <v>16</v>
      </c>
      <c r="F189" s="3">
        <v>2019</v>
      </c>
      <c r="G189" s="3" t="s">
        <v>17</v>
      </c>
      <c r="H189" s="4">
        <v>43830</v>
      </c>
      <c r="I189" s="4">
        <v>43872</v>
      </c>
      <c r="J189" s="4">
        <v>43872</v>
      </c>
      <c r="K189" s="5">
        <v>280000000</v>
      </c>
      <c r="L189" s="5">
        <v>285000000</v>
      </c>
      <c r="M189" s="3" t="s">
        <v>603</v>
      </c>
      <c r="N189" s="21">
        <f>('Ratios Calculated fix'!N189-'Ratios Calculated fix'!N$428)/('Ratios Calculated fix'!N$429-'Ratios Calculated fix'!N$428)</f>
        <v>3.6667720571972283E-2</v>
      </c>
      <c r="O189" s="22">
        <f>('Ratios Calculated fix'!O189-'Ratios Calculated fix'!O$428)/('Ratios Calculated fix'!O$429-'Ratios Calculated fix'!O$428)</f>
        <v>3.6667720571972283E-2</v>
      </c>
      <c r="P189" s="22">
        <f>('Ratios Calculated fix'!P189-'Ratios Calculated fix'!P$428)/('Ratios Calculated fix'!P$429-'Ratios Calculated fix'!P$428)</f>
        <v>2.6810485813254577E-2</v>
      </c>
      <c r="Q189" s="22">
        <f>('Ratios Calculated fix'!Q189-'Ratios Calculated fix'!Q$428)/('Ratios Calculated fix'!Q$429-'Ratios Calculated fix'!Q$428)</f>
        <v>0.81187853470475269</v>
      </c>
      <c r="R189" s="22">
        <f>('Ratios Calculated fix'!R189-'Ratios Calculated fix'!R$428)/('Ratios Calculated fix'!R$429-'Ratios Calculated fix'!R$428)</f>
        <v>0.17951080273186748</v>
      </c>
      <c r="S189" s="22">
        <f>('Ratios Calculated fix'!S189-'Ratios Calculated fix'!S$428)/('Ratios Calculated fix'!S$429-'Ratios Calculated fix'!S$428)</f>
        <v>4.654320278968063E-3</v>
      </c>
      <c r="T189" s="22">
        <f>('Ratios Calculated fix'!T189-'Ratios Calculated fix'!T$428)/('Ratios Calculated fix'!T$429-'Ratios Calculated fix'!T$428)</f>
        <v>0.18058441399104186</v>
      </c>
      <c r="U189" s="22">
        <f>('Ratios Calculated fix'!U189-'Ratios Calculated fix'!U$428)/('Ratios Calculated fix'!U$429-'Ratios Calculated fix'!U$428)</f>
        <v>0.74091156947713466</v>
      </c>
      <c r="V189" s="22">
        <f>('Ratios Calculated fix'!V189-'Ratios Calculated fix'!V$428)/('Ratios Calculated fix'!V$429-'Ratios Calculated fix'!V$428)</f>
        <v>0.70604481047623913</v>
      </c>
      <c r="W189" s="22">
        <f>('Ratios Calculated fix'!W189-'Ratios Calculated fix'!W$428)/('Ratios Calculated fix'!W$429-'Ratios Calculated fix'!W$428)</f>
        <v>0.74347721258604393</v>
      </c>
      <c r="X189" s="22">
        <f>('Ratios Calculated fix'!X189-'Ratios Calculated fix'!X$428)/('Ratios Calculated fix'!X$429-'Ratios Calculated fix'!X$428)</f>
        <v>0.11840943327438348</v>
      </c>
      <c r="Y189" s="22">
        <f>('Ratios Calculated fix'!Y189-'Ratios Calculated fix'!Y$428)/('Ratios Calculated fix'!Y$429-'Ratios Calculated fix'!Y$428)</f>
        <v>0.3756723254441941</v>
      </c>
      <c r="Z189" s="22">
        <f>('Ratios Calculated fix'!Z189-'Ratios Calculated fix'!Z$428)/('Ratios Calculated fix'!Z$429-'Ratios Calculated fix'!Z$428)</f>
        <v>0.88159056672561664</v>
      </c>
      <c r="AA189" s="22">
        <f>('Ratios Calculated fix'!AA189-'Ratios Calculated fix'!AA$428)/('Ratios Calculated fix'!AA$429-'Ratios Calculated fix'!AA$428)</f>
        <v>0.5533199792264899</v>
      </c>
      <c r="AB189" s="22">
        <f>('Ratios Calculated fix'!AB189-'Ratios Calculated fix'!AB$428)/('Ratios Calculated fix'!AB$429-'Ratios Calculated fix'!AB$428)</f>
        <v>0.72772303671446348</v>
      </c>
      <c r="AC189" s="22">
        <f>('Ratios Calculated fix'!AC189-'Ratios Calculated fix'!AC$428)/('Ratios Calculated fix'!AC$429-'Ratios Calculated fix'!AC$428)</f>
        <v>0.86342196214018763</v>
      </c>
      <c r="AD189" s="22">
        <f>('Ratios Calculated fix'!AD189-'Ratios Calculated fix'!AD$428)/('Ratios Calculated fix'!AD$429-'Ratios Calculated fix'!AD$428)</f>
        <v>0.30053042615003484</v>
      </c>
      <c r="AE189" s="22">
        <f>('Ratios Calculated fix'!AE189-'Ratios Calculated fix'!AE$428)/('Ratios Calculated fix'!AE$429-'Ratios Calculated fix'!AE$428)</f>
        <v>0.35705252934112869</v>
      </c>
      <c r="AF189" s="22">
        <f>('Ratios Calculated fix'!AF189-'Ratios Calculated fix'!AF$428)/('Ratios Calculated fix'!AF$429-'Ratios Calculated fix'!AF$428)</f>
        <v>0.34876527267856056</v>
      </c>
      <c r="AG189" s="22" t="e">
        <f>('Ratios Calculated fix'!AG189-'Ratios Calculated fix'!AG$428)/('Ratios Calculated fix'!AG$429-'Ratios Calculated fix'!AG$428)</f>
        <v>#DIV/0!</v>
      </c>
      <c r="AH189" s="22" t="e">
        <f>('Ratios Calculated fix'!AH189-'Ratios Calculated fix'!AH$428)/('Ratios Calculated fix'!AH$429-'Ratios Calculated fix'!AH$428)</f>
        <v>#DIV/0!</v>
      </c>
      <c r="AI189" s="22">
        <f>('Ratios Calculated fix'!AI189-'Ratios Calculated fix'!AI$428)/('Ratios Calculated fix'!AI$429-'Ratios Calculated fix'!AI$428)</f>
        <v>0.52843473256435836</v>
      </c>
      <c r="AJ189" s="22">
        <f>('Ratios Calculated fix'!AJ189-'Ratios Calculated fix'!AJ$428)/('Ratios Calculated fix'!AJ$429-'Ratios Calculated fix'!AJ$428)</f>
        <v>0.18751960810159451</v>
      </c>
      <c r="AK189" s="22" t="e">
        <f>('Ratios Calculated fix'!AK189-'Ratios Calculated fix'!AK$428)/('Ratios Calculated fix'!AK$429-'Ratios Calculated fix'!AK$428)</f>
        <v>#DIV/0!</v>
      </c>
      <c r="AL189" s="22" t="e">
        <f>('Ratios Calculated fix'!AL189-'Ratios Calculated fix'!AL$428)/('Ratios Calculated fix'!AL$429-'Ratios Calculated fix'!AL$428)</f>
        <v>#DIV/0!</v>
      </c>
      <c r="AM189" s="22">
        <f>('Ratios Calculated fix'!AM189-'Ratios Calculated fix'!AM$428)/('Ratios Calculated fix'!AM$429-'Ratios Calculated fix'!AM$428)</f>
        <v>0.65748476112310139</v>
      </c>
      <c r="AN189" s="22">
        <f>('Ratios Calculated fix'!AN189-'Ratios Calculated fix'!AN$428)/('Ratios Calculated fix'!AN$429-'Ratios Calculated fix'!AN$428)</f>
        <v>0.76162264206918684</v>
      </c>
      <c r="AO189" s="22">
        <f>('Ratios Calculated fix'!AO189-'Ratios Calculated fix'!AO$428)/('Ratios Calculated fix'!AO$429-'Ratios Calculated fix'!AO$428)</f>
        <v>0.12549459058945325</v>
      </c>
      <c r="AP189" s="22">
        <f>('Ratios Calculated fix'!AP189-'Ratios Calculated fix'!AP$428)/('Ratios Calculated fix'!AP$429-'Ratios Calculated fix'!AP$428)</f>
        <v>0.64099691466853759</v>
      </c>
      <c r="AQ189" s="22">
        <f>('Ratios Calculated fix'!AQ189-'Ratios Calculated fix'!AQ$428)/('Ratios Calculated fix'!AQ$429-'Ratios Calculated fix'!AQ$428)</f>
        <v>0.6389124516964898</v>
      </c>
      <c r="AR189" s="22">
        <f>('Ratios Calculated fix'!AR189-'Ratios Calculated fix'!AR$428)/('Ratios Calculated fix'!AR$429-'Ratios Calculated fix'!AR$428)</f>
        <v>0.3334932077319479</v>
      </c>
      <c r="AS189" s="22">
        <f>('Ratios Calculated fix'!AS189-'Ratios Calculated fix'!AS$428)/('Ratios Calculated fix'!AS$429-'Ratios Calculated fix'!AS$428)</f>
        <v>0.33962688410462682</v>
      </c>
      <c r="AT189" s="22">
        <f>('Ratios Calculated fix'!AT189-'Ratios Calculated fix'!AT$428)/('Ratios Calculated fix'!AT$429-'Ratios Calculated fix'!AT$428)</f>
        <v>0.40835332154492388</v>
      </c>
      <c r="AU189" s="22">
        <f>('Ratios Calculated fix'!AU189-'Ratios Calculated fix'!AU$428)/('Ratios Calculated fix'!AU$429-'Ratios Calculated fix'!AU$428)</f>
        <v>0.3239480418216289</v>
      </c>
      <c r="AV189" s="22" t="e">
        <f>('Ratios Calculated fix'!AV189-'Ratios Calculated fix'!AV$428)/('Ratios Calculated fix'!AV$429-'Ratios Calculated fix'!AV$428)</f>
        <v>#DIV/0!</v>
      </c>
      <c r="AW189" s="22" t="e">
        <f>('Ratios Calculated fix'!AW189-'Ratios Calculated fix'!AW$428)/('Ratios Calculated fix'!AW$429-'Ratios Calculated fix'!AW$428)</f>
        <v>#DIV/0!</v>
      </c>
      <c r="AX189" s="22" t="e">
        <f>('Ratios Calculated fix'!AX189-'Ratios Calculated fix'!AX$428)/('Ratios Calculated fix'!AX$429-'Ratios Calculated fix'!AX$428)</f>
        <v>#DIV/0!</v>
      </c>
      <c r="AY189" s="22">
        <f>('Ratios Calculated fix'!AY189-'Ratios Calculated fix'!AY$428)/('Ratios Calculated fix'!AY$429-'Ratios Calculated fix'!AY$428)</f>
        <v>0.74786615205738627</v>
      </c>
      <c r="AZ189" s="22">
        <f>('Ratios Calculated fix'!AZ189-'Ratios Calculated fix'!AZ$428)/('Ratios Calculated fix'!AZ$429-'Ratios Calculated fix'!AZ$428)</f>
        <v>0.77149191901373926</v>
      </c>
      <c r="BA189" s="22">
        <f>('Ratios Calculated fix'!BA189-'Ratios Calculated fix'!BA$428)/('Ratios Calculated fix'!BA$429-'Ratios Calculated fix'!BA$428)</f>
        <v>0.22304086556614189</v>
      </c>
      <c r="BB189" s="22" t="e">
        <f>('Ratios Calculated fix'!BB189-'Ratios Calculated fix'!BB$428)/('Ratios Calculated fix'!BB$429-'Ratios Calculated fix'!BB$428)</f>
        <v>#DIV/0!</v>
      </c>
      <c r="BC189" s="22">
        <f>('Ratios Calculated fix'!BC189-'Ratios Calculated fix'!BC$428)/('Ratios Calculated fix'!BC$429-'Ratios Calculated fix'!BC$428)</f>
        <v>0.18267647328954023</v>
      </c>
    </row>
    <row r="190" spans="1:55" x14ac:dyDescent="0.2">
      <c r="A190" s="3" t="s">
        <v>607</v>
      </c>
      <c r="B190" s="3" t="s">
        <v>608</v>
      </c>
      <c r="C190" s="3" t="s">
        <v>24</v>
      </c>
      <c r="D190" s="3">
        <v>362221</v>
      </c>
      <c r="E190" s="3" t="s">
        <v>16</v>
      </c>
      <c r="F190" s="3">
        <v>2019</v>
      </c>
      <c r="G190" s="3" t="s">
        <v>17</v>
      </c>
      <c r="H190" s="4">
        <v>43738</v>
      </c>
      <c r="I190" s="4">
        <v>43796</v>
      </c>
      <c r="J190" s="4">
        <v>43796</v>
      </c>
      <c r="K190" s="5">
        <v>268895000</v>
      </c>
      <c r="L190" s="5">
        <v>265256000</v>
      </c>
      <c r="M190" s="3" t="s">
        <v>609</v>
      </c>
      <c r="N190" s="21">
        <f>('Ratios Calculated fix'!N190-'Ratios Calculated fix'!N$428)/('Ratios Calculated fix'!N$429-'Ratios Calculated fix'!N$428)</f>
        <v>6.1006905921296581E-2</v>
      </c>
      <c r="O190" s="22">
        <f>('Ratios Calculated fix'!O190-'Ratios Calculated fix'!O$428)/('Ratios Calculated fix'!O$429-'Ratios Calculated fix'!O$428)</f>
        <v>4.5801630653460844E-2</v>
      </c>
      <c r="P190" s="22">
        <f>('Ratios Calculated fix'!P190-'Ratios Calculated fix'!P$428)/('Ratios Calculated fix'!P$429-'Ratios Calculated fix'!P$428)</f>
        <v>5.8068415853375771E-2</v>
      </c>
      <c r="Q190" s="22">
        <f>('Ratios Calculated fix'!Q190-'Ratios Calculated fix'!Q$428)/('Ratios Calculated fix'!Q$429-'Ratios Calculated fix'!Q$428)</f>
        <v>0.87102846225187525</v>
      </c>
      <c r="R190" s="22">
        <f>('Ratios Calculated fix'!R190-'Ratios Calculated fix'!R$428)/('Ratios Calculated fix'!R$429-'Ratios Calculated fix'!R$428)</f>
        <v>0.16039253031288958</v>
      </c>
      <c r="S190" s="22">
        <f>('Ratios Calculated fix'!S190-'Ratios Calculated fix'!S$428)/('Ratios Calculated fix'!S$429-'Ratios Calculated fix'!S$428)</f>
        <v>7.9790698644524247E-2</v>
      </c>
      <c r="T190" s="22">
        <f>('Ratios Calculated fix'!T190-'Ratios Calculated fix'!T$428)/('Ratios Calculated fix'!T$429-'Ratios Calculated fix'!T$428)</f>
        <v>0.14770480723103863</v>
      </c>
      <c r="U190" s="22">
        <f>('Ratios Calculated fix'!U190-'Ratios Calculated fix'!U$428)/('Ratios Calculated fix'!U$429-'Ratios Calculated fix'!U$428)</f>
        <v>0.81294879757143235</v>
      </c>
      <c r="V190" s="22">
        <f>('Ratios Calculated fix'!V190-'Ratios Calculated fix'!V$428)/('Ratios Calculated fix'!V$429-'Ratios Calculated fix'!V$428)</f>
        <v>0.71210745478281134</v>
      </c>
      <c r="W190" s="22">
        <f>('Ratios Calculated fix'!W190-'Ratios Calculated fix'!W$428)/('Ratios Calculated fix'!W$429-'Ratios Calculated fix'!W$428)</f>
        <v>0.82541905698324036</v>
      </c>
      <c r="X190" s="22">
        <f>('Ratios Calculated fix'!X190-'Ratios Calculated fix'!X$428)/('Ratios Calculated fix'!X$429-'Ratios Calculated fix'!X$428)</f>
        <v>0.23861172457500879</v>
      </c>
      <c r="Y190" s="22">
        <f>('Ratios Calculated fix'!Y190-'Ratios Calculated fix'!Y$428)/('Ratios Calculated fix'!Y$429-'Ratios Calculated fix'!Y$428)</f>
        <v>0.52540393751523751</v>
      </c>
      <c r="Z190" s="22">
        <f>('Ratios Calculated fix'!Z190-'Ratios Calculated fix'!Z$428)/('Ratios Calculated fix'!Z$429-'Ratios Calculated fix'!Z$428)</f>
        <v>0.76138827542499121</v>
      </c>
      <c r="AA190" s="22">
        <f>('Ratios Calculated fix'!AA190-'Ratios Calculated fix'!AA$428)/('Ratios Calculated fix'!AA$429-'Ratios Calculated fix'!AA$428)</f>
        <v>0.63840320564233544</v>
      </c>
      <c r="AB190" s="22">
        <f>('Ratios Calculated fix'!AB190-'Ratios Calculated fix'!AB$428)/('Ratios Calculated fix'!AB$429-'Ratios Calculated fix'!AB$428)</f>
        <v>0.8350896228826804</v>
      </c>
      <c r="AC190" s="22">
        <f>('Ratios Calculated fix'!AC190-'Ratios Calculated fix'!AC$428)/('Ratios Calculated fix'!AC$429-'Ratios Calculated fix'!AC$428)</f>
        <v>0.32851445155155579</v>
      </c>
      <c r="AD190" s="22">
        <f>('Ratios Calculated fix'!AD190-'Ratios Calculated fix'!AD$428)/('Ratios Calculated fix'!AD$429-'Ratios Calculated fix'!AD$428)</f>
        <v>9.7721370259218274E-2</v>
      </c>
      <c r="AE190" s="22">
        <f>('Ratios Calculated fix'!AE190-'Ratios Calculated fix'!AE$428)/('Ratios Calculated fix'!AE$429-'Ratios Calculated fix'!AE$428)</f>
        <v>0.1507454488517265</v>
      </c>
      <c r="AF190" s="22">
        <f>('Ratios Calculated fix'!AF190-'Ratios Calculated fix'!AF$428)/('Ratios Calculated fix'!AF$429-'Ratios Calculated fix'!AF$428)</f>
        <v>0.28276462034683647</v>
      </c>
      <c r="AG190" s="22" t="e">
        <f>('Ratios Calculated fix'!AG190-'Ratios Calculated fix'!AG$428)/('Ratios Calculated fix'!AG$429-'Ratios Calculated fix'!AG$428)</f>
        <v>#DIV/0!</v>
      </c>
      <c r="AH190" s="22" t="e">
        <f>('Ratios Calculated fix'!AH190-'Ratios Calculated fix'!AH$428)/('Ratios Calculated fix'!AH$429-'Ratios Calculated fix'!AH$428)</f>
        <v>#DIV/0!</v>
      </c>
      <c r="AI190" s="22">
        <f>('Ratios Calculated fix'!AI190-'Ratios Calculated fix'!AI$428)/('Ratios Calculated fix'!AI$429-'Ratios Calculated fix'!AI$428)</f>
        <v>0.53281665947960288</v>
      </c>
      <c r="AJ190" s="22">
        <f>('Ratios Calculated fix'!AJ190-'Ratios Calculated fix'!AJ$428)/('Ratios Calculated fix'!AJ$429-'Ratios Calculated fix'!AJ$428)</f>
        <v>0.17678162310055345</v>
      </c>
      <c r="AK190" s="22" t="e">
        <f>('Ratios Calculated fix'!AK190-'Ratios Calculated fix'!AK$428)/('Ratios Calculated fix'!AK$429-'Ratios Calculated fix'!AK$428)</f>
        <v>#DIV/0!</v>
      </c>
      <c r="AL190" s="22" t="e">
        <f>('Ratios Calculated fix'!AL190-'Ratios Calculated fix'!AL$428)/('Ratios Calculated fix'!AL$429-'Ratios Calculated fix'!AL$428)</f>
        <v>#DIV/0!</v>
      </c>
      <c r="AM190" s="22">
        <f>('Ratios Calculated fix'!AM190-'Ratios Calculated fix'!AM$428)/('Ratios Calculated fix'!AM$429-'Ratios Calculated fix'!AM$428)</f>
        <v>0.70418081988998482</v>
      </c>
      <c r="AN190" s="22">
        <f>('Ratios Calculated fix'!AN190-'Ratios Calculated fix'!AN$428)/('Ratios Calculated fix'!AN$429-'Ratios Calculated fix'!AN$428)</f>
        <v>0.80638134944415574</v>
      </c>
      <c r="AO190" s="22">
        <f>('Ratios Calculated fix'!AO190-'Ratios Calculated fix'!AO$428)/('Ratios Calculated fix'!AO$429-'Ratios Calculated fix'!AO$428)</f>
        <v>0.10132536446836275</v>
      </c>
      <c r="AP190" s="22">
        <f>('Ratios Calculated fix'!AP190-'Ratios Calculated fix'!AP$428)/('Ratios Calculated fix'!AP$429-'Ratios Calculated fix'!AP$428)</f>
        <v>0.36239559038812613</v>
      </c>
      <c r="AQ190" s="22">
        <f>('Ratios Calculated fix'!AQ190-'Ratios Calculated fix'!AQ$428)/('Ratios Calculated fix'!AQ$429-'Ratios Calculated fix'!AQ$428)</f>
        <v>0.52822719105677107</v>
      </c>
      <c r="AR190" s="22">
        <f>('Ratios Calculated fix'!AR190-'Ratios Calculated fix'!AR$428)/('Ratios Calculated fix'!AR$429-'Ratios Calculated fix'!AR$428)</f>
        <v>0.38655904132953545</v>
      </c>
      <c r="AS190" s="22">
        <f>('Ratios Calculated fix'!AS190-'Ratios Calculated fix'!AS$428)/('Ratios Calculated fix'!AS$429-'Ratios Calculated fix'!AS$428)</f>
        <v>0.33624570558893191</v>
      </c>
      <c r="AT190" s="22">
        <f>('Ratios Calculated fix'!AT190-'Ratios Calculated fix'!AT$428)/('Ratios Calculated fix'!AT$429-'Ratios Calculated fix'!AT$428)</f>
        <v>0.42359925262596387</v>
      </c>
      <c r="AU190" s="22">
        <f>('Ratios Calculated fix'!AU190-'Ratios Calculated fix'!AU$428)/('Ratios Calculated fix'!AU$429-'Ratios Calculated fix'!AU$428)</f>
        <v>0.29134462778053766</v>
      </c>
      <c r="AV190" s="22" t="e">
        <f>('Ratios Calculated fix'!AV190-'Ratios Calculated fix'!AV$428)/('Ratios Calculated fix'!AV$429-'Ratios Calculated fix'!AV$428)</f>
        <v>#DIV/0!</v>
      </c>
      <c r="AW190" s="22" t="e">
        <f>('Ratios Calculated fix'!AW190-'Ratios Calculated fix'!AW$428)/('Ratios Calculated fix'!AW$429-'Ratios Calculated fix'!AW$428)</f>
        <v>#DIV/0!</v>
      </c>
      <c r="AX190" s="22" t="e">
        <f>('Ratios Calculated fix'!AX190-'Ratios Calculated fix'!AX$428)/('Ratios Calculated fix'!AX$429-'Ratios Calculated fix'!AX$428)</f>
        <v>#DIV/0!</v>
      </c>
      <c r="AY190" s="22">
        <f>('Ratios Calculated fix'!AY190-'Ratios Calculated fix'!AY$428)/('Ratios Calculated fix'!AY$429-'Ratios Calculated fix'!AY$428)</f>
        <v>0.81418338029206572</v>
      </c>
      <c r="AZ190" s="22">
        <f>('Ratios Calculated fix'!AZ190-'Ratios Calculated fix'!AZ$428)/('Ratios Calculated fix'!AZ$429-'Ratios Calculated fix'!AZ$428)</f>
        <v>0.83333901312327108</v>
      </c>
      <c r="BA190" s="22">
        <f>('Ratios Calculated fix'!BA190-'Ratios Calculated fix'!BA$428)/('Ratios Calculated fix'!BA$429-'Ratios Calculated fix'!BA$428)</f>
        <v>0.21884680482125776</v>
      </c>
      <c r="BB190" s="22" t="e">
        <f>('Ratios Calculated fix'!BB190-'Ratios Calculated fix'!BB$428)/('Ratios Calculated fix'!BB$429-'Ratios Calculated fix'!BB$428)</f>
        <v>#DIV/0!</v>
      </c>
      <c r="BC190" s="22">
        <f>('Ratios Calculated fix'!BC190-'Ratios Calculated fix'!BC$428)/('Ratios Calculated fix'!BC$429-'Ratios Calculated fix'!BC$428)</f>
        <v>6.4780923545594379E-2</v>
      </c>
    </row>
    <row r="191" spans="1:55" x14ac:dyDescent="0.2">
      <c r="A191" s="3" t="s">
        <v>613</v>
      </c>
      <c r="B191" s="3" t="s">
        <v>614</v>
      </c>
      <c r="C191" s="3" t="s">
        <v>15</v>
      </c>
      <c r="D191" s="3">
        <v>105257</v>
      </c>
      <c r="E191" s="3" t="s">
        <v>16</v>
      </c>
      <c r="F191" s="3">
        <v>2019</v>
      </c>
      <c r="G191" s="3" t="s">
        <v>17</v>
      </c>
      <c r="H191" s="4">
        <v>43830</v>
      </c>
      <c r="I191" s="4">
        <v>43875</v>
      </c>
      <c r="J191" s="4">
        <v>43875</v>
      </c>
      <c r="K191" s="5">
        <v>713500000</v>
      </c>
      <c r="L191" s="5">
        <v>722700000</v>
      </c>
      <c r="M191" s="3" t="s">
        <v>615</v>
      </c>
      <c r="N191" s="21">
        <f>('Ratios Calculated fix'!N191-'Ratios Calculated fix'!N$428)/('Ratios Calculated fix'!N$429-'Ratios Calculated fix'!N$428)</f>
        <v>4.8836183194392278E-2</v>
      </c>
      <c r="O191" s="22">
        <f>('Ratios Calculated fix'!O191-'Ratios Calculated fix'!O$428)/('Ratios Calculated fix'!O$429-'Ratios Calculated fix'!O$428)</f>
        <v>3.9902178504554742E-2</v>
      </c>
      <c r="P191" s="22">
        <f>('Ratios Calculated fix'!P191-'Ratios Calculated fix'!P$428)/('Ratios Calculated fix'!P$429-'Ratios Calculated fix'!P$428)</f>
        <v>5.9426827536483658E-2</v>
      </c>
      <c r="Q191" s="22">
        <f>('Ratios Calculated fix'!Q191-'Ratios Calculated fix'!Q$428)/('Ratios Calculated fix'!Q$429-'Ratios Calculated fix'!Q$428)</f>
        <v>0.87118314632411764</v>
      </c>
      <c r="R191" s="22">
        <f>('Ratios Calculated fix'!R191-'Ratios Calculated fix'!R$428)/('Ratios Calculated fix'!R$429-'Ratios Calculated fix'!R$428)</f>
        <v>9.1604504879757812E-2</v>
      </c>
      <c r="S191" s="22">
        <f>('Ratios Calculated fix'!S191-'Ratios Calculated fix'!S$428)/('Ratios Calculated fix'!S$429-'Ratios Calculated fix'!S$428)</f>
        <v>0.15685659351131825</v>
      </c>
      <c r="T191" s="22">
        <f>('Ratios Calculated fix'!T191-'Ratios Calculated fix'!T$428)/('Ratios Calculated fix'!T$429-'Ratios Calculated fix'!T$428)</f>
        <v>6.4277849478543106E-2</v>
      </c>
      <c r="U191" s="22">
        <f>('Ratios Calculated fix'!U191-'Ratios Calculated fix'!U$428)/('Ratios Calculated fix'!U$429-'Ratios Calculated fix'!U$428)</f>
        <v>0.8106030906317353</v>
      </c>
      <c r="V191" s="22">
        <f>('Ratios Calculated fix'!V191-'Ratios Calculated fix'!V$428)/('Ratios Calculated fix'!V$429-'Ratios Calculated fix'!V$428)</f>
        <v>0.71597235875588872</v>
      </c>
      <c r="W191" s="22">
        <f>('Ratios Calculated fix'!W191-'Ratios Calculated fix'!W$428)/('Ratios Calculated fix'!W$429-'Ratios Calculated fix'!W$428)</f>
        <v>0.82212412203226015</v>
      </c>
      <c r="X191" s="22">
        <f>('Ratios Calculated fix'!X191-'Ratios Calculated fix'!X$428)/('Ratios Calculated fix'!X$429-'Ratios Calculated fix'!X$428)</f>
        <v>0.35657445234351509</v>
      </c>
      <c r="Y191" s="22">
        <f>('Ratios Calculated fix'!Y191-'Ratios Calculated fix'!Y$428)/('Ratios Calculated fix'!Y$429-'Ratios Calculated fix'!Y$428)</f>
        <v>0.46566999469662046</v>
      </c>
      <c r="Z191" s="22">
        <f>('Ratios Calculated fix'!Z191-'Ratios Calculated fix'!Z$428)/('Ratios Calculated fix'!Z$429-'Ratios Calculated fix'!Z$428)</f>
        <v>0.64342554765648496</v>
      </c>
      <c r="AA191" s="22">
        <f>('Ratios Calculated fix'!AA191-'Ratios Calculated fix'!AA$428)/('Ratios Calculated fix'!AA$429-'Ratios Calculated fix'!AA$428)</f>
        <v>0.4254670490833749</v>
      </c>
      <c r="AB191" s="22">
        <f>('Ratios Calculated fix'!AB191-'Ratios Calculated fix'!AB$428)/('Ratios Calculated fix'!AB$429-'Ratios Calculated fix'!AB$428)</f>
        <v>0.83225220218146478</v>
      </c>
      <c r="AC191" s="22">
        <f>('Ratios Calculated fix'!AC191-'Ratios Calculated fix'!AC$428)/('Ratios Calculated fix'!AC$429-'Ratios Calculated fix'!AC$428)</f>
        <v>0.31744567580113586</v>
      </c>
      <c r="AD191" s="22">
        <f>('Ratios Calculated fix'!AD191-'Ratios Calculated fix'!AD$428)/('Ratios Calculated fix'!AD$429-'Ratios Calculated fix'!AD$428)</f>
        <v>0.27568864118239395</v>
      </c>
      <c r="AE191" s="22">
        <f>('Ratios Calculated fix'!AE191-'Ratios Calculated fix'!AE$428)/('Ratios Calculated fix'!AE$429-'Ratios Calculated fix'!AE$428)</f>
        <v>0.37132226714453404</v>
      </c>
      <c r="AF191" s="22">
        <f>('Ratios Calculated fix'!AF191-'Ratios Calculated fix'!AF$428)/('Ratios Calculated fix'!AF$429-'Ratios Calculated fix'!AF$428)</f>
        <v>0.38060577530707068</v>
      </c>
      <c r="AG191" s="22" t="e">
        <f>('Ratios Calculated fix'!AG191-'Ratios Calculated fix'!AG$428)/('Ratios Calculated fix'!AG$429-'Ratios Calculated fix'!AG$428)</f>
        <v>#DIV/0!</v>
      </c>
      <c r="AH191" s="22" t="e">
        <f>('Ratios Calculated fix'!AH191-'Ratios Calculated fix'!AH$428)/('Ratios Calculated fix'!AH$429-'Ratios Calculated fix'!AH$428)</f>
        <v>#DIV/0!</v>
      </c>
      <c r="AI191" s="22">
        <f>('Ratios Calculated fix'!AI191-'Ratios Calculated fix'!AI$428)/('Ratios Calculated fix'!AI$429-'Ratios Calculated fix'!AI$428)</f>
        <v>0.52353265330316656</v>
      </c>
      <c r="AJ191" s="22">
        <f>('Ratios Calculated fix'!AJ191-'Ratios Calculated fix'!AJ$428)/('Ratios Calculated fix'!AJ$429-'Ratios Calculated fix'!AJ$428)</f>
        <v>0.13794524882222284</v>
      </c>
      <c r="AK191" s="22" t="e">
        <f>('Ratios Calculated fix'!AK191-'Ratios Calculated fix'!AK$428)/('Ratios Calculated fix'!AK$429-'Ratios Calculated fix'!AK$428)</f>
        <v>#DIV/0!</v>
      </c>
      <c r="AL191" s="22" t="e">
        <f>('Ratios Calculated fix'!AL191-'Ratios Calculated fix'!AL$428)/('Ratios Calculated fix'!AL$429-'Ratios Calculated fix'!AL$428)</f>
        <v>#DIV/0!</v>
      </c>
      <c r="AM191" s="22">
        <f>('Ratios Calculated fix'!AM191-'Ratios Calculated fix'!AM$428)/('Ratios Calculated fix'!AM$429-'Ratios Calculated fix'!AM$428)</f>
        <v>0.71537830386615486</v>
      </c>
      <c r="AN191" s="22">
        <f>('Ratios Calculated fix'!AN191-'Ratios Calculated fix'!AN$428)/('Ratios Calculated fix'!AN$429-'Ratios Calculated fix'!AN$428)</f>
        <v>0.80714766836853635</v>
      </c>
      <c r="AO191" s="22">
        <f>('Ratios Calculated fix'!AO191-'Ratios Calculated fix'!AO$428)/('Ratios Calculated fix'!AO$429-'Ratios Calculated fix'!AO$428)</f>
        <v>0.12408862533825968</v>
      </c>
      <c r="AP191" s="22">
        <f>('Ratios Calculated fix'!AP191-'Ratios Calculated fix'!AP$428)/('Ratios Calculated fix'!AP$429-'Ratios Calculated fix'!AP$428)</f>
        <v>0.36318281040287964</v>
      </c>
      <c r="AQ191" s="22">
        <f>('Ratios Calculated fix'!AQ191-'Ratios Calculated fix'!AQ$428)/('Ratios Calculated fix'!AQ$429-'Ratios Calculated fix'!AQ$428)</f>
        <v>0.69490647286865959</v>
      </c>
      <c r="AR191" s="22">
        <f>('Ratios Calculated fix'!AR191-'Ratios Calculated fix'!AR$428)/('Ratios Calculated fix'!AR$429-'Ratios Calculated fix'!AR$428)</f>
        <v>0.38080726050016944</v>
      </c>
      <c r="AS191" s="22">
        <f>('Ratios Calculated fix'!AS191-'Ratios Calculated fix'!AS$428)/('Ratios Calculated fix'!AS$429-'Ratios Calculated fix'!AS$428)</f>
        <v>0.31944021305417364</v>
      </c>
      <c r="AT191" s="22">
        <f>('Ratios Calculated fix'!AT191-'Ratios Calculated fix'!AT$428)/('Ratios Calculated fix'!AT$429-'Ratios Calculated fix'!AT$428)</f>
        <v>0.45510762997055304</v>
      </c>
      <c r="AU191" s="22">
        <f>('Ratios Calculated fix'!AU191-'Ratios Calculated fix'!AU$428)/('Ratios Calculated fix'!AU$429-'Ratios Calculated fix'!AU$428)</f>
        <v>0.29220460514942997</v>
      </c>
      <c r="AV191" s="22" t="e">
        <f>('Ratios Calculated fix'!AV191-'Ratios Calculated fix'!AV$428)/('Ratios Calculated fix'!AV$429-'Ratios Calculated fix'!AV$428)</f>
        <v>#DIV/0!</v>
      </c>
      <c r="AW191" s="22" t="e">
        <f>('Ratios Calculated fix'!AW191-'Ratios Calculated fix'!AW$428)/('Ratios Calculated fix'!AW$429-'Ratios Calculated fix'!AW$428)</f>
        <v>#DIV/0!</v>
      </c>
      <c r="AX191" s="22" t="e">
        <f>('Ratios Calculated fix'!AX191-'Ratios Calculated fix'!AX$428)/('Ratios Calculated fix'!AX$429-'Ratios Calculated fix'!AX$428)</f>
        <v>#DIV/0!</v>
      </c>
      <c r="AY191" s="22">
        <f>('Ratios Calculated fix'!AY191-'Ratios Calculated fix'!AY$428)/('Ratios Calculated fix'!AY$429-'Ratios Calculated fix'!AY$428)</f>
        <v>0.74628388269098389</v>
      </c>
      <c r="AZ191" s="22">
        <f>('Ratios Calculated fix'!AZ191-'Ratios Calculated fix'!AZ$428)/('Ratios Calculated fix'!AZ$429-'Ratios Calculated fix'!AZ$428)</f>
        <v>0.76825642239696379</v>
      </c>
      <c r="BA191" s="22">
        <f>('Ratios Calculated fix'!BA191-'Ratios Calculated fix'!BA$428)/('Ratios Calculated fix'!BA$429-'Ratios Calculated fix'!BA$428)</f>
        <v>0.22252566330923323</v>
      </c>
      <c r="BB191" s="22" t="e">
        <f>('Ratios Calculated fix'!BB191-'Ratios Calculated fix'!BB$428)/('Ratios Calculated fix'!BB$429-'Ratios Calculated fix'!BB$428)</f>
        <v>#DIV/0!</v>
      </c>
      <c r="BC191" s="22">
        <f>('Ratios Calculated fix'!BC191-'Ratios Calculated fix'!BC$428)/('Ratios Calculated fix'!BC$429-'Ratios Calculated fix'!BC$428)</f>
        <v>0.21982972133527509</v>
      </c>
    </row>
    <row r="192" spans="1:55" x14ac:dyDescent="0.2">
      <c r="A192" s="3" t="s">
        <v>598</v>
      </c>
      <c r="B192" s="3" t="s">
        <v>599</v>
      </c>
      <c r="C192" s="3" t="s">
        <v>34</v>
      </c>
      <c r="D192" s="3">
        <v>47023</v>
      </c>
      <c r="E192" s="3" t="s">
        <v>16</v>
      </c>
      <c r="F192" s="3">
        <v>2019</v>
      </c>
      <c r="G192" s="3" t="s">
        <v>17</v>
      </c>
      <c r="H192" s="4">
        <v>43769</v>
      </c>
      <c r="I192" s="4">
        <v>43812</v>
      </c>
      <c r="J192" s="4">
        <v>43812</v>
      </c>
      <c r="K192" s="5">
        <v>1310000000</v>
      </c>
      <c r="L192" s="5">
        <v>1336000000</v>
      </c>
      <c r="M192" s="3" t="s">
        <v>600</v>
      </c>
      <c r="N192" s="21">
        <f>('Ratios Calculated fix'!N192-'Ratios Calculated fix'!N$428)/('Ratios Calculated fix'!N$429-'Ratios Calculated fix'!N$428)</f>
        <v>2.8630905524867953E-2</v>
      </c>
      <c r="O192" s="22">
        <f>('Ratios Calculated fix'!O192-'Ratios Calculated fix'!O$428)/('Ratios Calculated fix'!O$429-'Ratios Calculated fix'!O$428)</f>
        <v>2.4074358814825874E-2</v>
      </c>
      <c r="P192" s="22">
        <f>('Ratios Calculated fix'!P192-'Ratios Calculated fix'!P$428)/('Ratios Calculated fix'!P$429-'Ratios Calculated fix'!P$428)</f>
        <v>2.0226367134744953E-2</v>
      </c>
      <c r="Q192" s="22">
        <f>('Ratios Calculated fix'!Q192-'Ratios Calculated fix'!Q$428)/('Ratios Calculated fix'!Q$429-'Ratios Calculated fix'!Q$428)</f>
        <v>0.87098734724080107</v>
      </c>
      <c r="R192" s="22">
        <f>('Ratios Calculated fix'!R192-'Ratios Calculated fix'!R$428)/('Ratios Calculated fix'!R$429-'Ratios Calculated fix'!R$428)</f>
        <v>8.9614523832913892E-2</v>
      </c>
      <c r="S192" s="22">
        <f>('Ratios Calculated fix'!S192-'Ratios Calculated fix'!S$428)/('Ratios Calculated fix'!S$429-'Ratios Calculated fix'!S$428)</f>
        <v>0.16071536487526003</v>
      </c>
      <c r="T192" s="22">
        <f>('Ratios Calculated fix'!T192-'Ratios Calculated fix'!T$428)/('Ratios Calculated fix'!T$429-'Ratios Calculated fix'!T$428)</f>
        <v>6.157038321117235E-2</v>
      </c>
      <c r="U192" s="22">
        <f>('Ratios Calculated fix'!U192-'Ratios Calculated fix'!U$428)/('Ratios Calculated fix'!U$429-'Ratios Calculated fix'!U$428)</f>
        <v>0.81041015174407749</v>
      </c>
      <c r="V192" s="22">
        <f>('Ratios Calculated fix'!V192-'Ratios Calculated fix'!V$428)/('Ratios Calculated fix'!V$429-'Ratios Calculated fix'!V$428)</f>
        <v>0.71587332054309594</v>
      </c>
      <c r="W192" s="22">
        <f>('Ratios Calculated fix'!W192-'Ratios Calculated fix'!W$428)/('Ratios Calculated fix'!W$429-'Ratios Calculated fix'!W$428)</f>
        <v>0.82191742934898748</v>
      </c>
      <c r="X192" s="22">
        <f>('Ratios Calculated fix'!X192-'Ratios Calculated fix'!X$428)/('Ratios Calculated fix'!X$429-'Ratios Calculated fix'!X$428)</f>
        <v>0.2507512997421083</v>
      </c>
      <c r="Y192" s="22">
        <f>('Ratios Calculated fix'!Y192-'Ratios Calculated fix'!Y$428)/('Ratios Calculated fix'!Y$429-'Ratios Calculated fix'!Y$428)</f>
        <v>0.47383651314164277</v>
      </c>
      <c r="Z192" s="22">
        <f>('Ratios Calculated fix'!Z192-'Ratios Calculated fix'!Z$428)/('Ratios Calculated fix'!Z$429-'Ratios Calculated fix'!Z$428)</f>
        <v>0.7492487002578917</v>
      </c>
      <c r="AA192" s="22">
        <f>('Ratios Calculated fix'!AA192-'Ratios Calculated fix'!AA$428)/('Ratios Calculated fix'!AA$429-'Ratios Calculated fix'!AA$428)</f>
        <v>0.56688356289563679</v>
      </c>
      <c r="AB192" s="22">
        <f>('Ratios Calculated fix'!AB192-'Ratios Calculated fix'!AB$428)/('Ratios Calculated fix'!AB$429-'Ratios Calculated fix'!AB$428)</f>
        <v>0.83587251464469714</v>
      </c>
      <c r="AC192" s="22">
        <f>('Ratios Calculated fix'!AC192-'Ratios Calculated fix'!AC$428)/('Ratios Calculated fix'!AC$429-'Ratios Calculated fix'!AC$428)</f>
        <v>0.30597082088960298</v>
      </c>
      <c r="AD192" s="22">
        <f>('Ratios Calculated fix'!AD192-'Ratios Calculated fix'!AD$428)/('Ratios Calculated fix'!AD$429-'Ratios Calculated fix'!AD$428)</f>
        <v>0.1812988298748327</v>
      </c>
      <c r="AE192" s="22">
        <f>('Ratios Calculated fix'!AE192-'Ratios Calculated fix'!AE$428)/('Ratios Calculated fix'!AE$429-'Ratios Calculated fix'!AE$428)</f>
        <v>0.25320129161811972</v>
      </c>
      <c r="AF192" s="22">
        <f>('Ratios Calculated fix'!AF192-'Ratios Calculated fix'!AF$428)/('Ratios Calculated fix'!AF$429-'Ratios Calculated fix'!AF$428)</f>
        <v>0.32419708555941984</v>
      </c>
      <c r="AG192" s="22" t="e">
        <f>('Ratios Calculated fix'!AG192-'Ratios Calculated fix'!AG$428)/('Ratios Calculated fix'!AG$429-'Ratios Calculated fix'!AG$428)</f>
        <v>#DIV/0!</v>
      </c>
      <c r="AH192" s="22" t="e">
        <f>('Ratios Calculated fix'!AH192-'Ratios Calculated fix'!AH$428)/('Ratios Calculated fix'!AH$429-'Ratios Calculated fix'!AH$428)</f>
        <v>#DIV/0!</v>
      </c>
      <c r="AI192" s="22">
        <f>('Ratios Calculated fix'!AI192-'Ratios Calculated fix'!AI$428)/('Ratios Calculated fix'!AI$429-'Ratios Calculated fix'!AI$428)</f>
        <v>0.5416083880563034</v>
      </c>
      <c r="AJ192" s="22">
        <f>('Ratios Calculated fix'!AJ192-'Ratios Calculated fix'!AJ$428)/('Ratios Calculated fix'!AJ$429-'Ratios Calculated fix'!AJ$428)</f>
        <v>0.10828945705018451</v>
      </c>
      <c r="AK192" s="22" t="e">
        <f>('Ratios Calculated fix'!AK192-'Ratios Calculated fix'!AK$428)/('Ratios Calculated fix'!AK$429-'Ratios Calculated fix'!AK$428)</f>
        <v>#DIV/0!</v>
      </c>
      <c r="AL192" s="22" t="e">
        <f>('Ratios Calculated fix'!AL192-'Ratios Calculated fix'!AL$428)/('Ratios Calculated fix'!AL$429-'Ratios Calculated fix'!AL$428)</f>
        <v>#DIV/0!</v>
      </c>
      <c r="AM192" s="22">
        <f>('Ratios Calculated fix'!AM192-'Ratios Calculated fix'!AM$428)/('Ratios Calculated fix'!AM$429-'Ratios Calculated fix'!AM$428)</f>
        <v>0.7083327238632634</v>
      </c>
      <c r="AN192" s="22">
        <f>('Ratios Calculated fix'!AN192-'Ratios Calculated fix'!AN$428)/('Ratios Calculated fix'!AN$429-'Ratios Calculated fix'!AN$428)</f>
        <v>0.80660363277942426</v>
      </c>
      <c r="AO192" s="22">
        <f>('Ratios Calculated fix'!AO192-'Ratios Calculated fix'!AO$428)/('Ratios Calculated fix'!AO$429-'Ratios Calculated fix'!AO$428)</f>
        <v>0.11011247658901019</v>
      </c>
      <c r="AP192" s="22">
        <f>('Ratios Calculated fix'!AP192-'Ratios Calculated fix'!AP$428)/('Ratios Calculated fix'!AP$429-'Ratios Calculated fix'!AP$428)</f>
        <v>0.35494508859026946</v>
      </c>
      <c r="AQ192" s="22">
        <f>('Ratios Calculated fix'!AQ192-'Ratios Calculated fix'!AQ$428)/('Ratios Calculated fix'!AQ$429-'Ratios Calculated fix'!AQ$428)</f>
        <v>0.59164251305120952</v>
      </c>
      <c r="AR192" s="22">
        <f>('Ratios Calculated fix'!AR192-'Ratios Calculated fix'!AR$428)/('Ratios Calculated fix'!AR$429-'Ratios Calculated fix'!AR$428)</f>
        <v>0.32250758476927061</v>
      </c>
      <c r="AS192" s="22">
        <f>('Ratios Calculated fix'!AS192-'Ratios Calculated fix'!AS$428)/('Ratios Calculated fix'!AS$429-'Ratios Calculated fix'!AS$428)</f>
        <v>0.36065347485161692</v>
      </c>
      <c r="AT192" s="22">
        <f>('Ratios Calculated fix'!AT192-'Ratios Calculated fix'!AT$428)/('Ratios Calculated fix'!AT$429-'Ratios Calculated fix'!AT$428)</f>
        <v>0.3789971124265733</v>
      </c>
      <c r="AU192" s="22">
        <f>('Ratios Calculated fix'!AU192-'Ratios Calculated fix'!AU$428)/('Ratios Calculated fix'!AU$429-'Ratios Calculated fix'!AU$428)</f>
        <v>0.25246892888172684</v>
      </c>
      <c r="AV192" s="22" t="e">
        <f>('Ratios Calculated fix'!AV192-'Ratios Calculated fix'!AV$428)/('Ratios Calculated fix'!AV$429-'Ratios Calculated fix'!AV$428)</f>
        <v>#DIV/0!</v>
      </c>
      <c r="AW192" s="22" t="e">
        <f>('Ratios Calculated fix'!AW192-'Ratios Calculated fix'!AW$428)/('Ratios Calculated fix'!AW$429-'Ratios Calculated fix'!AW$428)</f>
        <v>#DIV/0!</v>
      </c>
      <c r="AX192" s="22" t="e">
        <f>('Ratios Calculated fix'!AX192-'Ratios Calculated fix'!AX$428)/('Ratios Calculated fix'!AX$429-'Ratios Calculated fix'!AX$428)</f>
        <v>#DIV/0!</v>
      </c>
      <c r="AY192" s="22">
        <f>('Ratios Calculated fix'!AY192-'Ratios Calculated fix'!AY$428)/('Ratios Calculated fix'!AY$429-'Ratios Calculated fix'!AY$428)</f>
        <v>0.74883843478595136</v>
      </c>
      <c r="AZ192" s="22">
        <f>('Ratios Calculated fix'!AZ192-'Ratios Calculated fix'!AZ$428)/('Ratios Calculated fix'!AZ$429-'Ratios Calculated fix'!AZ$428)</f>
        <v>0.7714144622050666</v>
      </c>
      <c r="BA192" s="22">
        <f>('Ratios Calculated fix'!BA192-'Ratios Calculated fix'!BA$428)/('Ratios Calculated fix'!BA$429-'Ratios Calculated fix'!BA$428)</f>
        <v>0.2218522628556317</v>
      </c>
      <c r="BB192" s="22" t="e">
        <f>('Ratios Calculated fix'!BB192-'Ratios Calculated fix'!BB$428)/('Ratios Calculated fix'!BB$429-'Ratios Calculated fix'!BB$428)</f>
        <v>#DIV/0!</v>
      </c>
      <c r="BC192" s="22">
        <f>('Ratios Calculated fix'!BC192-'Ratios Calculated fix'!BC$428)/('Ratios Calculated fix'!BC$429-'Ratios Calculated fix'!BC$428)</f>
        <v>0.13544618192800384</v>
      </c>
    </row>
    <row r="193" spans="1:55" x14ac:dyDescent="0.2">
      <c r="A193" s="3" t="s">
        <v>622</v>
      </c>
      <c r="B193" s="3" t="s">
        <v>623</v>
      </c>
      <c r="C193" s="3" t="s">
        <v>34</v>
      </c>
      <c r="D193" s="3">
        <v>184360</v>
      </c>
      <c r="E193" s="3" t="s">
        <v>16</v>
      </c>
      <c r="F193" s="3">
        <v>2019</v>
      </c>
      <c r="G193" s="3" t="s">
        <v>17</v>
      </c>
      <c r="H193" s="4">
        <v>43769</v>
      </c>
      <c r="I193" s="4">
        <v>43811</v>
      </c>
      <c r="J193" s="4">
        <v>43811</v>
      </c>
      <c r="K193" s="5">
        <v>1476000000</v>
      </c>
      <c r="L193" s="5">
        <v>1485000000</v>
      </c>
      <c r="M193" s="3" t="s">
        <v>624</v>
      </c>
      <c r="N193" s="21">
        <f>('Ratios Calculated fix'!N193-'Ratios Calculated fix'!N$428)/('Ratios Calculated fix'!N$429-'Ratios Calculated fix'!N$428)</f>
        <v>2.889952705909489E-2</v>
      </c>
      <c r="O193" s="22">
        <f>('Ratios Calculated fix'!O193-'Ratios Calculated fix'!O$428)/('Ratios Calculated fix'!O$429-'Ratios Calculated fix'!O$428)</f>
        <v>2.0608399636425408E-2</v>
      </c>
      <c r="P193" s="22">
        <f>('Ratios Calculated fix'!P193-'Ratios Calculated fix'!P$428)/('Ratios Calculated fix'!P$429-'Ratios Calculated fix'!P$428)</f>
        <v>1.8521689281705625E-2</v>
      </c>
      <c r="Q193" s="22">
        <f>('Ratios Calculated fix'!Q193-'Ratios Calculated fix'!Q$428)/('Ratios Calculated fix'!Q$429-'Ratios Calculated fix'!Q$428)</f>
        <v>0.81807009793690777</v>
      </c>
      <c r="R193" s="22">
        <f>('Ratios Calculated fix'!R193-'Ratios Calculated fix'!R$428)/('Ratios Calculated fix'!R$429-'Ratios Calculated fix'!R$428)</f>
        <v>5.1560610588264957E-2</v>
      </c>
      <c r="S193" s="22">
        <f>('Ratios Calculated fix'!S193-'Ratios Calculated fix'!S$428)/('Ratios Calculated fix'!S$429-'Ratios Calculated fix'!S$428)</f>
        <v>2.007014301564634E-2</v>
      </c>
      <c r="T193" s="22">
        <f>('Ratios Calculated fix'!T193-'Ratios Calculated fix'!T$428)/('Ratios Calculated fix'!T$429-'Ratios Calculated fix'!T$428)</f>
        <v>4.8488762035226611E-2</v>
      </c>
      <c r="U193" s="22">
        <f>('Ratios Calculated fix'!U193-'Ratios Calculated fix'!U$428)/('Ratios Calculated fix'!U$429-'Ratios Calculated fix'!U$428)</f>
        <v>0.79038417182397269</v>
      </c>
      <c r="V193" s="22">
        <f>('Ratios Calculated fix'!V193-'Ratios Calculated fix'!V$428)/('Ratios Calculated fix'!V$429-'Ratios Calculated fix'!V$428)</f>
        <v>0.699592554775742</v>
      </c>
      <c r="W193" s="22">
        <f>('Ratios Calculated fix'!W193-'Ratios Calculated fix'!W$428)/('Ratios Calculated fix'!W$429-'Ratios Calculated fix'!W$428)</f>
        <v>0.80138970326159409</v>
      </c>
      <c r="X193" s="22">
        <f>('Ratios Calculated fix'!X193-'Ratios Calculated fix'!X$428)/('Ratios Calculated fix'!X$429-'Ratios Calculated fix'!X$428)</f>
        <v>0.52047602173307472</v>
      </c>
      <c r="Y193" s="22">
        <f>('Ratios Calculated fix'!Y193-'Ratios Calculated fix'!Y$428)/('Ratios Calculated fix'!Y$429-'Ratios Calculated fix'!Y$428)</f>
        <v>0.38805744670837161</v>
      </c>
      <c r="Z193" s="22">
        <f>('Ratios Calculated fix'!Z193-'Ratios Calculated fix'!Z$428)/('Ratios Calculated fix'!Z$429-'Ratios Calculated fix'!Z$428)</f>
        <v>0.47952397826692533</v>
      </c>
      <c r="AA193" s="22">
        <f>('Ratios Calculated fix'!AA193-'Ratios Calculated fix'!AA$428)/('Ratios Calculated fix'!AA$429-'Ratios Calculated fix'!AA$428)</f>
        <v>0.30543183485766806</v>
      </c>
      <c r="AB193" s="22">
        <f>('Ratios Calculated fix'!AB193-'Ratios Calculated fix'!AB$428)/('Ratios Calculated fix'!AB$429-'Ratios Calculated fix'!AB$428)</f>
        <v>0.72650317029552469</v>
      </c>
      <c r="AC193" s="22">
        <f>('Ratios Calculated fix'!AC193-'Ratios Calculated fix'!AC$428)/('Ratios Calculated fix'!AC$429-'Ratios Calculated fix'!AC$428)</f>
        <v>0.16625350012492998</v>
      </c>
      <c r="AD193" s="22">
        <f>('Ratios Calculated fix'!AD193-'Ratios Calculated fix'!AD$428)/('Ratios Calculated fix'!AD$429-'Ratios Calculated fix'!AD$428)</f>
        <v>0.15991160331333723</v>
      </c>
      <c r="AE193" s="22">
        <f>('Ratios Calculated fix'!AE193-'Ratios Calculated fix'!AE$428)/('Ratios Calculated fix'!AE$429-'Ratios Calculated fix'!AE$428)</f>
        <v>0.23720892924659914</v>
      </c>
      <c r="AF193" s="22">
        <f>('Ratios Calculated fix'!AF193-'Ratios Calculated fix'!AF$428)/('Ratios Calculated fix'!AF$429-'Ratios Calculated fix'!AF$428)</f>
        <v>0.33177364836341394</v>
      </c>
      <c r="AG193" s="22" t="e">
        <f>('Ratios Calculated fix'!AG193-'Ratios Calculated fix'!AG$428)/('Ratios Calculated fix'!AG$429-'Ratios Calculated fix'!AG$428)</f>
        <v>#DIV/0!</v>
      </c>
      <c r="AH193" s="22" t="e">
        <f>('Ratios Calculated fix'!AH193-'Ratios Calculated fix'!AH$428)/('Ratios Calculated fix'!AH$429-'Ratios Calculated fix'!AH$428)</f>
        <v>#DIV/0!</v>
      </c>
      <c r="AI193" s="22">
        <f>('Ratios Calculated fix'!AI193-'Ratios Calculated fix'!AI$428)/('Ratios Calculated fix'!AI$429-'Ratios Calculated fix'!AI$428)</f>
        <v>0.52086396976515204</v>
      </c>
      <c r="AJ193" s="22">
        <f>('Ratios Calculated fix'!AJ193-'Ratios Calculated fix'!AJ$428)/('Ratios Calculated fix'!AJ$429-'Ratios Calculated fix'!AJ$428)</f>
        <v>0.10405624507775126</v>
      </c>
      <c r="AK193" s="22" t="e">
        <f>('Ratios Calculated fix'!AK193-'Ratios Calculated fix'!AK$428)/('Ratios Calculated fix'!AK$429-'Ratios Calculated fix'!AK$428)</f>
        <v>#DIV/0!</v>
      </c>
      <c r="AL193" s="22" t="e">
        <f>('Ratios Calculated fix'!AL193-'Ratios Calculated fix'!AL$428)/('Ratios Calculated fix'!AL$429-'Ratios Calculated fix'!AL$428)</f>
        <v>#DIV/0!</v>
      </c>
      <c r="AM193" s="22">
        <f>('Ratios Calculated fix'!AM193-'Ratios Calculated fix'!AM$428)/('Ratios Calculated fix'!AM$429-'Ratios Calculated fix'!AM$428)</f>
        <v>0.6370275283561927</v>
      </c>
      <c r="AN193" s="22">
        <f>('Ratios Calculated fix'!AN193-'Ratios Calculated fix'!AN$428)/('Ratios Calculated fix'!AN$429-'Ratios Calculated fix'!AN$428)</f>
        <v>0.70111089963342144</v>
      </c>
      <c r="AO193" s="22">
        <f>('Ratios Calculated fix'!AO193-'Ratios Calculated fix'!AO$428)/('Ratios Calculated fix'!AO$429-'Ratios Calculated fix'!AO$428)</f>
        <v>0.37410472061072919</v>
      </c>
      <c r="AP193" s="22">
        <f>('Ratios Calculated fix'!AP193-'Ratios Calculated fix'!AP$428)/('Ratios Calculated fix'!AP$429-'Ratios Calculated fix'!AP$428)</f>
        <v>0.35229939977085994</v>
      </c>
      <c r="AQ193" s="22">
        <f>('Ratios Calculated fix'!AQ193-'Ratios Calculated fix'!AQ$428)/('Ratios Calculated fix'!AQ$429-'Ratios Calculated fix'!AQ$428)</f>
        <v>0.68205829630116677</v>
      </c>
      <c r="AR193" s="22">
        <f>('Ratios Calculated fix'!AR193-'Ratios Calculated fix'!AR$428)/('Ratios Calculated fix'!AR$429-'Ratios Calculated fix'!AR$428)</f>
        <v>0.25582893820102059</v>
      </c>
      <c r="AS193" s="22">
        <f>('Ratios Calculated fix'!AS193-'Ratios Calculated fix'!AS$428)/('Ratios Calculated fix'!AS$429-'Ratios Calculated fix'!AS$428)</f>
        <v>0.35111071825100365</v>
      </c>
      <c r="AT193" s="22">
        <f>('Ratios Calculated fix'!AT193-'Ratios Calculated fix'!AT$428)/('Ratios Calculated fix'!AT$429-'Ratios Calculated fix'!AT$428)</f>
        <v>0.49567826406209164</v>
      </c>
      <c r="AU193" s="22">
        <f>('Ratios Calculated fix'!AU193-'Ratios Calculated fix'!AU$428)/('Ratios Calculated fix'!AU$429-'Ratios Calculated fix'!AU$428)</f>
        <v>0.26948343107143391</v>
      </c>
      <c r="AV193" s="22" t="e">
        <f>('Ratios Calculated fix'!AV193-'Ratios Calculated fix'!AV$428)/('Ratios Calculated fix'!AV$429-'Ratios Calculated fix'!AV$428)</f>
        <v>#DIV/0!</v>
      </c>
      <c r="AW193" s="22" t="e">
        <f>('Ratios Calculated fix'!AW193-'Ratios Calculated fix'!AW$428)/('Ratios Calculated fix'!AW$429-'Ratios Calculated fix'!AW$428)</f>
        <v>#DIV/0!</v>
      </c>
      <c r="AX193" s="22" t="e">
        <f>('Ratios Calculated fix'!AX193-'Ratios Calculated fix'!AX$428)/('Ratios Calculated fix'!AX$429-'Ratios Calculated fix'!AX$428)</f>
        <v>#DIV/0!</v>
      </c>
      <c r="AY193" s="22">
        <f>('Ratios Calculated fix'!AY193-'Ratios Calculated fix'!AY$428)/('Ratios Calculated fix'!AY$429-'Ratios Calculated fix'!AY$428)</f>
        <v>0.74520378750741612</v>
      </c>
      <c r="AZ193" s="22">
        <f>('Ratios Calculated fix'!AZ193-'Ratios Calculated fix'!AZ$428)/('Ratios Calculated fix'!AZ$429-'Ratios Calculated fix'!AZ$428)</f>
        <v>0.76750833482660097</v>
      </c>
      <c r="BA193" s="22">
        <f>('Ratios Calculated fix'!BA193-'Ratios Calculated fix'!BA$428)/('Ratios Calculated fix'!BA$429-'Ratios Calculated fix'!BA$428)</f>
        <v>0.22291532028583616</v>
      </c>
      <c r="BB193" s="22" t="e">
        <f>('Ratios Calculated fix'!BB193-'Ratios Calculated fix'!BB$428)/('Ratios Calculated fix'!BB$429-'Ratios Calculated fix'!BB$428)</f>
        <v>#DIV/0!</v>
      </c>
      <c r="BC193" s="22">
        <f>('Ratios Calculated fix'!BC193-'Ratios Calculated fix'!BC$428)/('Ratios Calculated fix'!BC$429-'Ratios Calculated fix'!BC$428)</f>
        <v>0.53161256912951649</v>
      </c>
    </row>
    <row r="194" spans="1:55" x14ac:dyDescent="0.2">
      <c r="A194" s="3" t="s">
        <v>574</v>
      </c>
      <c r="B194" s="3" t="s">
        <v>575</v>
      </c>
      <c r="C194" s="3" t="s">
        <v>45</v>
      </c>
      <c r="D194" s="3">
        <v>506954</v>
      </c>
      <c r="E194" s="3" t="s">
        <v>16</v>
      </c>
      <c r="F194" s="3">
        <v>2020</v>
      </c>
      <c r="G194" s="3" t="s">
        <v>17</v>
      </c>
      <c r="H194" s="4">
        <v>43951</v>
      </c>
      <c r="I194" s="4">
        <v>43999</v>
      </c>
      <c r="J194" s="4">
        <v>43999</v>
      </c>
      <c r="K194" s="5">
        <v>192611000</v>
      </c>
      <c r="L194" s="5">
        <v>198239000</v>
      </c>
      <c r="M194" s="3" t="s">
        <v>576</v>
      </c>
      <c r="N194" s="21">
        <f>('Ratios Calculated fix'!N194-'Ratios Calculated fix'!N$428)/('Ratios Calculated fix'!N$429-'Ratios Calculated fix'!N$428)</f>
        <v>7.1372628364321247E-2</v>
      </c>
      <c r="O194" s="22">
        <f>('Ratios Calculated fix'!O194-'Ratios Calculated fix'!O$428)/('Ratios Calculated fix'!O$429-'Ratios Calculated fix'!O$428)</f>
        <v>7.1372628364321247E-2</v>
      </c>
      <c r="P194" s="22">
        <f>('Ratios Calculated fix'!P194-'Ratios Calculated fix'!P$428)/('Ratios Calculated fix'!P$429-'Ratios Calculated fix'!P$428)</f>
        <v>0.17444390382169497</v>
      </c>
      <c r="Q194" s="22">
        <f>('Ratios Calculated fix'!Q194-'Ratios Calculated fix'!Q$428)/('Ratios Calculated fix'!Q$429-'Ratios Calculated fix'!Q$428)</f>
        <v>0.98838705750526912</v>
      </c>
      <c r="R194" s="22">
        <f>('Ratios Calculated fix'!R194-'Ratios Calculated fix'!R$428)/('Ratios Calculated fix'!R$429-'Ratios Calculated fix'!R$428)</f>
        <v>0.22967278981573719</v>
      </c>
      <c r="S194" s="22">
        <f>('Ratios Calculated fix'!S194-'Ratios Calculated fix'!S$428)/('Ratios Calculated fix'!S$429-'Ratios Calculated fix'!S$428)</f>
        <v>0.23900433639903113</v>
      </c>
      <c r="T194" s="22">
        <f>('Ratios Calculated fix'!T194-'Ratios Calculated fix'!T$428)/('Ratios Calculated fix'!T$429-'Ratios Calculated fix'!T$428)</f>
        <v>0.18899515054312754</v>
      </c>
      <c r="U194" s="22">
        <f>('Ratios Calculated fix'!U194-'Ratios Calculated fix'!U$428)/('Ratios Calculated fix'!U$429-'Ratios Calculated fix'!U$428)</f>
        <v>1</v>
      </c>
      <c r="V194" s="22">
        <f>('Ratios Calculated fix'!V194-'Ratios Calculated fix'!V$428)/('Ratios Calculated fix'!V$429-'Ratios Calculated fix'!V$428)</f>
        <v>0.97538664903598526</v>
      </c>
      <c r="W194" s="22">
        <f>('Ratios Calculated fix'!W194-'Ratios Calculated fix'!W$428)/('Ratios Calculated fix'!W$429-'Ratios Calculated fix'!W$428)</f>
        <v>1</v>
      </c>
      <c r="X194" s="22">
        <f>('Ratios Calculated fix'!X194-'Ratios Calculated fix'!X$428)/('Ratios Calculated fix'!X$429-'Ratios Calculated fix'!X$428)</f>
        <v>0.52127818122795555</v>
      </c>
      <c r="Y194" s="22">
        <f>('Ratios Calculated fix'!Y194-'Ratios Calculated fix'!Y$428)/('Ratios Calculated fix'!Y$429-'Ratios Calculated fix'!Y$428)</f>
        <v>0.39730429301867681</v>
      </c>
      <c r="Z194" s="22">
        <f>('Ratios Calculated fix'!Z194-'Ratios Calculated fix'!Z$428)/('Ratios Calculated fix'!Z$429-'Ratios Calculated fix'!Z$428)</f>
        <v>0.47872181877204451</v>
      </c>
      <c r="AA194" s="22">
        <f>('Ratios Calculated fix'!AA194-'Ratios Calculated fix'!AA$428)/('Ratios Calculated fix'!AA$429-'Ratios Calculated fix'!AA$428)</f>
        <v>0.22347278441092436</v>
      </c>
      <c r="AB194" s="22">
        <f>('Ratios Calculated fix'!AB194-'Ratios Calculated fix'!AB$428)/('Ratios Calculated fix'!AB$429-'Ratios Calculated fix'!AB$428)</f>
        <v>0.74128018080348523</v>
      </c>
      <c r="AC194" s="22">
        <f>('Ratios Calculated fix'!AC194-'Ratios Calculated fix'!AC$428)/('Ratios Calculated fix'!AC$429-'Ratios Calculated fix'!AC$428)</f>
        <v>0.33223607655168763</v>
      </c>
      <c r="AD194" s="22">
        <f>('Ratios Calculated fix'!AD194-'Ratios Calculated fix'!AD$428)/('Ratios Calculated fix'!AD$429-'Ratios Calculated fix'!AD$428)</f>
        <v>0.15595203805230734</v>
      </c>
      <c r="AE194" s="22">
        <f>('Ratios Calculated fix'!AE194-'Ratios Calculated fix'!AE$428)/('Ratios Calculated fix'!AE$429-'Ratios Calculated fix'!AE$428)</f>
        <v>0.23499578160210893</v>
      </c>
      <c r="AF194" s="22">
        <f>('Ratios Calculated fix'!AF194-'Ratios Calculated fix'!AF$428)/('Ratios Calculated fix'!AF$429-'Ratios Calculated fix'!AF$428)</f>
        <v>0.30750882663610896</v>
      </c>
      <c r="AG194" s="22" t="e">
        <f>('Ratios Calculated fix'!AG194-'Ratios Calculated fix'!AG$428)/('Ratios Calculated fix'!AG$429-'Ratios Calculated fix'!AG$428)</f>
        <v>#DIV/0!</v>
      </c>
      <c r="AH194" s="22" t="e">
        <f>('Ratios Calculated fix'!AH194-'Ratios Calculated fix'!AH$428)/('Ratios Calculated fix'!AH$429-'Ratios Calculated fix'!AH$428)</f>
        <v>#DIV/0!</v>
      </c>
      <c r="AI194" s="22">
        <f>('Ratios Calculated fix'!AI194-'Ratios Calculated fix'!AI$428)/('Ratios Calculated fix'!AI$429-'Ratios Calculated fix'!AI$428)</f>
        <v>1</v>
      </c>
      <c r="AJ194" s="22">
        <f>('Ratios Calculated fix'!AJ194-'Ratios Calculated fix'!AJ$428)/('Ratios Calculated fix'!AJ$429-'Ratios Calculated fix'!AJ$428)</f>
        <v>8.4308167409314808E-2</v>
      </c>
      <c r="AK194" s="22" t="e">
        <f>('Ratios Calculated fix'!AK194-'Ratios Calculated fix'!AK$428)/('Ratios Calculated fix'!AK$429-'Ratios Calculated fix'!AK$428)</f>
        <v>#DIV/0!</v>
      </c>
      <c r="AL194" s="22" t="e">
        <f>('Ratios Calculated fix'!AL194-'Ratios Calculated fix'!AL$428)/('Ratios Calculated fix'!AL$429-'Ratios Calculated fix'!AL$428)</f>
        <v>#DIV/0!</v>
      </c>
      <c r="AM194" s="22">
        <f>('Ratios Calculated fix'!AM194-'Ratios Calculated fix'!AM$428)/('Ratios Calculated fix'!AM$429-'Ratios Calculated fix'!AM$428)</f>
        <v>0.70392480162152926</v>
      </c>
      <c r="AN194" s="22">
        <f>('Ratios Calculated fix'!AN194-'Ratios Calculated fix'!AN$428)/('Ratios Calculated fix'!AN$429-'Ratios Calculated fix'!AN$428)</f>
        <v>0.88002216470389538</v>
      </c>
      <c r="AO194" s="22">
        <f>('Ratios Calculated fix'!AO194-'Ratios Calculated fix'!AO$428)/('Ratios Calculated fix'!AO$429-'Ratios Calculated fix'!AO$428)</f>
        <v>9.9924933342563041E-2</v>
      </c>
      <c r="AP194" s="22">
        <f>('Ratios Calculated fix'!AP194-'Ratios Calculated fix'!AP$428)/('Ratios Calculated fix'!AP$429-'Ratios Calculated fix'!AP$428)</f>
        <v>0.3605751807934473</v>
      </c>
      <c r="AQ194" s="22">
        <f>('Ratios Calculated fix'!AQ194-'Ratios Calculated fix'!AQ$428)/('Ratios Calculated fix'!AQ$429-'Ratios Calculated fix'!AQ$428)</f>
        <v>0.56507759527983015</v>
      </c>
      <c r="AR194" s="22">
        <f>('Ratios Calculated fix'!AR194-'Ratios Calculated fix'!AR$428)/('Ratios Calculated fix'!AR$429-'Ratios Calculated fix'!AR$428)</f>
        <v>0.21220670807808911</v>
      </c>
      <c r="AS194" s="22">
        <f>('Ratios Calculated fix'!AS194-'Ratios Calculated fix'!AS$428)/('Ratios Calculated fix'!AS$429-'Ratios Calculated fix'!AS$428)</f>
        <v>0.56676427226911807</v>
      </c>
      <c r="AT194" s="22">
        <f>('Ratios Calculated fix'!AT194-'Ratios Calculated fix'!AT$428)/('Ratios Calculated fix'!AT$429-'Ratios Calculated fix'!AT$428)</f>
        <v>0.27374104272796496</v>
      </c>
      <c r="AU194" s="22">
        <f>('Ratios Calculated fix'!AU194-'Ratios Calculated fix'!AU$428)/('Ratios Calculated fix'!AU$429-'Ratios Calculated fix'!AU$428)</f>
        <v>0.22083903466659061</v>
      </c>
      <c r="AV194" s="22" t="e">
        <f>('Ratios Calculated fix'!AV194-'Ratios Calculated fix'!AV$428)/('Ratios Calculated fix'!AV$429-'Ratios Calculated fix'!AV$428)</f>
        <v>#DIV/0!</v>
      </c>
      <c r="AW194" s="22" t="e">
        <f>('Ratios Calculated fix'!AW194-'Ratios Calculated fix'!AW$428)/('Ratios Calculated fix'!AW$429-'Ratios Calculated fix'!AW$428)</f>
        <v>#DIV/0!</v>
      </c>
      <c r="AX194" s="22" t="e">
        <f>('Ratios Calculated fix'!AX194-'Ratios Calculated fix'!AX$428)/('Ratios Calculated fix'!AX$429-'Ratios Calculated fix'!AX$428)</f>
        <v>#DIV/0!</v>
      </c>
      <c r="AY194" s="22">
        <f>('Ratios Calculated fix'!AY194-'Ratios Calculated fix'!AY$428)/('Ratios Calculated fix'!AY$429-'Ratios Calculated fix'!AY$428)</f>
        <v>0.76213240555989703</v>
      </c>
      <c r="AZ194" s="22">
        <f>('Ratios Calculated fix'!AZ194-'Ratios Calculated fix'!AZ$428)/('Ratios Calculated fix'!AZ$429-'Ratios Calculated fix'!AZ$428)</f>
        <v>0.77239173240029857</v>
      </c>
      <c r="BA194" s="22">
        <f>('Ratios Calculated fix'!BA194-'Ratios Calculated fix'!BA$428)/('Ratios Calculated fix'!BA$429-'Ratios Calculated fix'!BA$428)</f>
        <v>0.28320787327326158</v>
      </c>
      <c r="BB194" s="22" t="e">
        <f>('Ratios Calculated fix'!BB194-'Ratios Calculated fix'!BB$428)/('Ratios Calculated fix'!BB$429-'Ratios Calculated fix'!BB$428)</f>
        <v>#DIV/0!</v>
      </c>
      <c r="BC194" s="22">
        <f>('Ratios Calculated fix'!BC194-'Ratios Calculated fix'!BC$428)/('Ratios Calculated fix'!BC$429-'Ratios Calculated fix'!BC$428)</f>
        <v>0.11355796511958346</v>
      </c>
    </row>
    <row r="195" spans="1:55" x14ac:dyDescent="0.2">
      <c r="A195" s="3" t="s">
        <v>616</v>
      </c>
      <c r="B195" s="3" t="s">
        <v>617</v>
      </c>
      <c r="C195" s="3" t="s">
        <v>91</v>
      </c>
      <c r="D195" s="3">
        <v>375369</v>
      </c>
      <c r="E195" s="3" t="s">
        <v>16</v>
      </c>
      <c r="F195" s="3">
        <v>2019</v>
      </c>
      <c r="G195" s="3" t="s">
        <v>17</v>
      </c>
      <c r="H195" s="4">
        <v>43769</v>
      </c>
      <c r="I195" s="4">
        <v>43805</v>
      </c>
      <c r="J195" s="4">
        <v>43805</v>
      </c>
      <c r="K195" s="5">
        <v>534149000</v>
      </c>
      <c r="L195" s="5">
        <v>543802000</v>
      </c>
      <c r="M195" s="3" t="s">
        <v>618</v>
      </c>
      <c r="N195" s="21">
        <f>('Ratios Calculated fix'!N195-'Ratios Calculated fix'!N$428)/('Ratios Calculated fix'!N$429-'Ratios Calculated fix'!N$428)</f>
        <v>7.7877598453621411E-2</v>
      </c>
      <c r="O195" s="22">
        <f>('Ratios Calculated fix'!O195-'Ratios Calculated fix'!O$428)/('Ratios Calculated fix'!O$429-'Ratios Calculated fix'!O$428)</f>
        <v>4.3379649146161617E-2</v>
      </c>
      <c r="P195" s="22">
        <f>('Ratios Calculated fix'!P195-'Ratios Calculated fix'!P$428)/('Ratios Calculated fix'!P$429-'Ratios Calculated fix'!P$428)</f>
        <v>6.4252474808634524E-2</v>
      </c>
      <c r="Q195" s="22">
        <f>('Ratios Calculated fix'!Q195-'Ratios Calculated fix'!Q$428)/('Ratios Calculated fix'!Q$429-'Ratios Calculated fix'!Q$428)</f>
        <v>0.86817357879823909</v>
      </c>
      <c r="R195" s="22">
        <f>('Ratios Calculated fix'!R195-'Ratios Calculated fix'!R$428)/('Ratios Calculated fix'!R$429-'Ratios Calculated fix'!R$428)</f>
        <v>1.0356136443792392E-2</v>
      </c>
      <c r="S195" s="22">
        <f>('Ratios Calculated fix'!S195-'Ratios Calculated fix'!S$428)/('Ratios Calculated fix'!S$429-'Ratios Calculated fix'!S$428)</f>
        <v>0</v>
      </c>
      <c r="T195" s="22">
        <f>('Ratios Calculated fix'!T195-'Ratios Calculated fix'!T$428)/('Ratios Calculated fix'!T$429-'Ratios Calculated fix'!T$428)</f>
        <v>1.0466524091427202E-2</v>
      </c>
      <c r="U195" s="22">
        <f>('Ratios Calculated fix'!U195-'Ratios Calculated fix'!U$428)/('Ratios Calculated fix'!U$429-'Ratios Calculated fix'!U$428)</f>
        <v>0.80741834745539787</v>
      </c>
      <c r="V195" s="22">
        <f>('Ratios Calculated fix'!V195-'Ratios Calculated fix'!V$428)/('Ratios Calculated fix'!V$429-'Ratios Calculated fix'!V$428)</f>
        <v>0.70833495319453676</v>
      </c>
      <c r="W195" s="22">
        <f>('Ratios Calculated fix'!W195-'Ratios Calculated fix'!W$428)/('Ratios Calculated fix'!W$429-'Ratios Calculated fix'!W$428)</f>
        <v>0.81963840151525436</v>
      </c>
      <c r="X195" s="22">
        <f>('Ratios Calculated fix'!X195-'Ratios Calculated fix'!X$428)/('Ratios Calculated fix'!X$429-'Ratios Calculated fix'!X$428)</f>
        <v>0.24978710539261015</v>
      </c>
      <c r="Y195" s="22">
        <f>('Ratios Calculated fix'!Y195-'Ratios Calculated fix'!Y$428)/('Ratios Calculated fix'!Y$429-'Ratios Calculated fix'!Y$428)</f>
        <v>0.58747363096877081</v>
      </c>
      <c r="Z195" s="22">
        <f>('Ratios Calculated fix'!Z195-'Ratios Calculated fix'!Z$428)/('Ratios Calculated fix'!Z$429-'Ratios Calculated fix'!Z$428)</f>
        <v>0.75021289460738982</v>
      </c>
      <c r="AA195" s="22">
        <f>('Ratios Calculated fix'!AA195-'Ratios Calculated fix'!AA$428)/('Ratios Calculated fix'!AA$429-'Ratios Calculated fix'!AA$428)</f>
        <v>0.49093891533783429</v>
      </c>
      <c r="AB195" s="22">
        <f>('Ratios Calculated fix'!AB195-'Ratios Calculated fix'!AB$428)/('Ratios Calculated fix'!AB$429-'Ratios Calculated fix'!AB$428)</f>
        <v>0.95508537137935312</v>
      </c>
      <c r="AC195" s="22">
        <f>('Ratios Calculated fix'!AC195-'Ratios Calculated fix'!AC$428)/('Ratios Calculated fix'!AC$429-'Ratios Calculated fix'!AC$428)</f>
        <v>0.17483070630448544</v>
      </c>
      <c r="AD195" s="22">
        <f>('Ratios Calculated fix'!AD195-'Ratios Calculated fix'!AD$428)/('Ratios Calculated fix'!AD$429-'Ratios Calculated fix'!AD$428)</f>
        <v>0.20952801259750276</v>
      </c>
      <c r="AE195" s="22">
        <f>('Ratios Calculated fix'!AE195-'Ratios Calculated fix'!AE$428)/('Ratios Calculated fix'!AE$429-'Ratios Calculated fix'!AE$428)</f>
        <v>0.29599487568298705</v>
      </c>
      <c r="AF195" s="22">
        <f>('Ratios Calculated fix'!AF195-'Ratios Calculated fix'!AF$428)/('Ratios Calculated fix'!AF$429-'Ratios Calculated fix'!AF$428)</f>
        <v>0.35299727903185657</v>
      </c>
      <c r="AG195" s="22" t="e">
        <f>('Ratios Calculated fix'!AG195-'Ratios Calculated fix'!AG$428)/('Ratios Calculated fix'!AG$429-'Ratios Calculated fix'!AG$428)</f>
        <v>#DIV/0!</v>
      </c>
      <c r="AH195" s="22" t="e">
        <f>('Ratios Calculated fix'!AH195-'Ratios Calculated fix'!AH$428)/('Ratios Calculated fix'!AH$429-'Ratios Calculated fix'!AH$428)</f>
        <v>#DIV/0!</v>
      </c>
      <c r="AI195" s="22">
        <f>('Ratios Calculated fix'!AI195-'Ratios Calculated fix'!AI$428)/('Ratios Calculated fix'!AI$429-'Ratios Calculated fix'!AI$428)</f>
        <v>0.52205456512836568</v>
      </c>
      <c r="AJ195" s="22">
        <f>('Ratios Calculated fix'!AJ195-'Ratios Calculated fix'!AJ$428)/('Ratios Calculated fix'!AJ$429-'Ratios Calculated fix'!AJ$428)</f>
        <v>0.21603755981689451</v>
      </c>
      <c r="AK195" s="22" t="e">
        <f>('Ratios Calculated fix'!AK195-'Ratios Calculated fix'!AK$428)/('Ratios Calculated fix'!AK$429-'Ratios Calculated fix'!AK$428)</f>
        <v>#DIV/0!</v>
      </c>
      <c r="AL195" s="22" t="e">
        <f>('Ratios Calculated fix'!AL195-'Ratios Calculated fix'!AL$428)/('Ratios Calculated fix'!AL$429-'Ratios Calculated fix'!AL$428)</f>
        <v>#DIV/0!</v>
      </c>
      <c r="AM195" s="22">
        <f>('Ratios Calculated fix'!AM195-'Ratios Calculated fix'!AM$428)/('Ratios Calculated fix'!AM$429-'Ratios Calculated fix'!AM$428)</f>
        <v>0.71107638050401256</v>
      </c>
      <c r="AN195" s="22">
        <f>('Ratios Calculated fix'!AN195-'Ratios Calculated fix'!AN$428)/('Ratios Calculated fix'!AN$429-'Ratios Calculated fix'!AN$428)</f>
        <v>0.80640454090375746</v>
      </c>
      <c r="AO195" s="22">
        <f>('Ratios Calculated fix'!AO195-'Ratios Calculated fix'!AO$428)/('Ratios Calculated fix'!AO$429-'Ratios Calculated fix'!AO$428)</f>
        <v>0.24480264186418244</v>
      </c>
      <c r="AP195" s="22">
        <f>('Ratios Calculated fix'!AP195-'Ratios Calculated fix'!AP$428)/('Ratios Calculated fix'!AP$429-'Ratios Calculated fix'!AP$428)</f>
        <v>0.36421064055642827</v>
      </c>
      <c r="AQ195" s="22">
        <f>('Ratios Calculated fix'!AQ195-'Ratios Calculated fix'!AQ$428)/('Ratios Calculated fix'!AQ$429-'Ratios Calculated fix'!AQ$428)</f>
        <v>0.7144955005091268</v>
      </c>
      <c r="AR195" s="22">
        <f>('Ratios Calculated fix'!AR195-'Ratios Calculated fix'!AR$428)/('Ratios Calculated fix'!AR$429-'Ratios Calculated fix'!AR$428)</f>
        <v>0.2765018301748926</v>
      </c>
      <c r="AS195" s="22">
        <f>('Ratios Calculated fix'!AS195-'Ratios Calculated fix'!AS$428)/('Ratios Calculated fix'!AS$429-'Ratios Calculated fix'!AS$428)</f>
        <v>0.34620807931423792</v>
      </c>
      <c r="AT195" s="22">
        <f>('Ratios Calculated fix'!AT195-'Ratios Calculated fix'!AT$428)/('Ratios Calculated fix'!AT$429-'Ratios Calculated fix'!AT$428)</f>
        <v>0.44810692337656277</v>
      </c>
      <c r="AU195" s="22">
        <f>('Ratios Calculated fix'!AU195-'Ratios Calculated fix'!AU$428)/('Ratios Calculated fix'!AU$429-'Ratios Calculated fix'!AU$428)</f>
        <v>0.37608928168648498</v>
      </c>
      <c r="AV195" s="22" t="e">
        <f>('Ratios Calculated fix'!AV195-'Ratios Calculated fix'!AV$428)/('Ratios Calculated fix'!AV$429-'Ratios Calculated fix'!AV$428)</f>
        <v>#DIV/0!</v>
      </c>
      <c r="AW195" s="22" t="e">
        <f>('Ratios Calculated fix'!AW195-'Ratios Calculated fix'!AW$428)/('Ratios Calculated fix'!AW$429-'Ratios Calculated fix'!AW$428)</f>
        <v>#DIV/0!</v>
      </c>
      <c r="AX195" s="22" t="e">
        <f>('Ratios Calculated fix'!AX195-'Ratios Calculated fix'!AX$428)/('Ratios Calculated fix'!AX$429-'Ratios Calculated fix'!AX$428)</f>
        <v>#DIV/0!</v>
      </c>
      <c r="AY195" s="22">
        <f>('Ratios Calculated fix'!AY195-'Ratios Calculated fix'!AY$428)/('Ratios Calculated fix'!AY$429-'Ratios Calculated fix'!AY$428)</f>
        <v>0.744278953155181</v>
      </c>
      <c r="AZ195" s="22">
        <f>('Ratios Calculated fix'!AZ195-'Ratios Calculated fix'!AZ$428)/('Ratios Calculated fix'!AZ$429-'Ratios Calculated fix'!AZ$428)</f>
        <v>0.76693539366690899</v>
      </c>
      <c r="BA195" s="22">
        <f>('Ratios Calculated fix'!BA195-'Ratios Calculated fix'!BA$428)/('Ratios Calculated fix'!BA$429-'Ratios Calculated fix'!BA$428)</f>
        <v>0.22269611374800488</v>
      </c>
      <c r="BB195" s="22" t="e">
        <f>('Ratios Calculated fix'!BB195-'Ratios Calculated fix'!BB$428)/('Ratios Calculated fix'!BB$429-'Ratios Calculated fix'!BB$428)</f>
        <v>#DIV/0!</v>
      </c>
      <c r="BC195" s="22">
        <f>('Ratios Calculated fix'!BC195-'Ratios Calculated fix'!BC$428)/('Ratios Calculated fix'!BC$429-'Ratios Calculated fix'!BC$428)</f>
        <v>0.21654191657413718</v>
      </c>
    </row>
    <row r="196" spans="1:55" x14ac:dyDescent="0.2">
      <c r="A196" s="3" t="s">
        <v>592</v>
      </c>
      <c r="B196" s="3" t="s">
        <v>593</v>
      </c>
      <c r="C196" s="3" t="s">
        <v>24</v>
      </c>
      <c r="D196" s="3">
        <v>378104</v>
      </c>
      <c r="E196" s="3" t="s">
        <v>16</v>
      </c>
      <c r="F196" s="3">
        <v>2019</v>
      </c>
      <c r="G196" s="3" t="s">
        <v>17</v>
      </c>
      <c r="H196" s="4">
        <v>43830</v>
      </c>
      <c r="I196" s="4">
        <v>43875</v>
      </c>
      <c r="J196" s="4">
        <v>43881</v>
      </c>
      <c r="K196" s="5">
        <v>145727000</v>
      </c>
      <c r="L196" s="5">
        <v>147874000</v>
      </c>
      <c r="M196" s="3" t="s">
        <v>594</v>
      </c>
      <c r="N196" s="21">
        <f>('Ratios Calculated fix'!N196-'Ratios Calculated fix'!N$428)/('Ratios Calculated fix'!N$429-'Ratios Calculated fix'!N$428)</f>
        <v>5.7614661244585266E-2</v>
      </c>
      <c r="O196" s="22">
        <f>('Ratios Calculated fix'!O196-'Ratios Calculated fix'!O$428)/('Ratios Calculated fix'!O$429-'Ratios Calculated fix'!O$428)</f>
        <v>3.1978996887016151E-2</v>
      </c>
      <c r="P196" s="22">
        <f>('Ratios Calculated fix'!P196-'Ratios Calculated fix'!P$428)/('Ratios Calculated fix'!P$429-'Ratios Calculated fix'!P$428)</f>
        <v>5.3744305738469451E-3</v>
      </c>
      <c r="Q196" s="22">
        <f>('Ratios Calculated fix'!Q196-'Ratios Calculated fix'!Q$428)/('Ratios Calculated fix'!Q$429-'Ratios Calculated fix'!Q$428)</f>
        <v>0.86895181559185519</v>
      </c>
      <c r="R196" s="22">
        <f>('Ratios Calculated fix'!R196-'Ratios Calculated fix'!R$428)/('Ratios Calculated fix'!R$429-'Ratios Calculated fix'!R$428)</f>
        <v>3.4420116321523885E-2</v>
      </c>
      <c r="S196" s="22">
        <f>('Ratios Calculated fix'!S196-'Ratios Calculated fix'!S$428)/('Ratios Calculated fix'!S$429-'Ratios Calculated fix'!S$428)</f>
        <v>2.8901622925852816E-2</v>
      </c>
      <c r="T196" s="22">
        <f>('Ratios Calculated fix'!T196-'Ratios Calculated fix'!T$428)/('Ratios Calculated fix'!T$429-'Ratios Calculated fix'!T$428)</f>
        <v>2.9572019235550549E-2</v>
      </c>
      <c r="U196" s="22">
        <f>('Ratios Calculated fix'!U196-'Ratios Calculated fix'!U$428)/('Ratios Calculated fix'!U$429-'Ratios Calculated fix'!U$428)</f>
        <v>0.80798585467726769</v>
      </c>
      <c r="V196" s="22">
        <f>('Ratios Calculated fix'!V196-'Ratios Calculated fix'!V$428)/('Ratios Calculated fix'!V$429-'Ratios Calculated fix'!V$428)</f>
        <v>0.70915417511667656</v>
      </c>
      <c r="W196" s="22">
        <f>('Ratios Calculated fix'!W196-'Ratios Calculated fix'!W$428)/('Ratios Calculated fix'!W$429-'Ratios Calculated fix'!W$428)</f>
        <v>0.82016492079338543</v>
      </c>
      <c r="X196" s="22">
        <f>('Ratios Calculated fix'!X196-'Ratios Calculated fix'!X$428)/('Ratios Calculated fix'!X$429-'Ratios Calculated fix'!X$428)</f>
        <v>0.38872614266025918</v>
      </c>
      <c r="Y196" s="22">
        <f>('Ratios Calculated fix'!Y196-'Ratios Calculated fix'!Y$428)/('Ratios Calculated fix'!Y$429-'Ratios Calculated fix'!Y$428)</f>
        <v>0.53692162816874034</v>
      </c>
      <c r="Z196" s="22">
        <f>('Ratios Calculated fix'!Z196-'Ratios Calculated fix'!Z$428)/('Ratios Calculated fix'!Z$429-'Ratios Calculated fix'!Z$428)</f>
        <v>0.61127385733974082</v>
      </c>
      <c r="AA196" s="22">
        <f>('Ratios Calculated fix'!AA196-'Ratios Calculated fix'!AA$428)/('Ratios Calculated fix'!AA$429-'Ratios Calculated fix'!AA$428)</f>
        <v>0.55240520644020807</v>
      </c>
      <c r="AB196" s="22">
        <f>('Ratios Calculated fix'!AB196-'Ratios Calculated fix'!AB$428)/('Ratios Calculated fix'!AB$429-'Ratios Calculated fix'!AB$428)</f>
        <v>0.90052377558610386</v>
      </c>
      <c r="AC196" s="22">
        <f>('Ratios Calculated fix'!AC196-'Ratios Calculated fix'!AC$428)/('Ratios Calculated fix'!AC$429-'Ratios Calculated fix'!AC$428)</f>
        <v>0.28919071175313071</v>
      </c>
      <c r="AD196" s="22">
        <f>('Ratios Calculated fix'!AD196-'Ratios Calculated fix'!AD$428)/('Ratios Calculated fix'!AD$429-'Ratios Calculated fix'!AD$428)</f>
        <v>0.16008081819610698</v>
      </c>
      <c r="AE196" s="22">
        <f>('Ratios Calculated fix'!AE196-'Ratios Calculated fix'!AE$428)/('Ratios Calculated fix'!AE$429-'Ratios Calculated fix'!AE$428)</f>
        <v>0.23969661720181304</v>
      </c>
      <c r="AF196" s="22">
        <f>('Ratios Calculated fix'!AF196-'Ratios Calculated fix'!AF$428)/('Ratios Calculated fix'!AF$429-'Ratios Calculated fix'!AF$428)</f>
        <v>0.33861397987399267</v>
      </c>
      <c r="AG196" s="22" t="e">
        <f>('Ratios Calculated fix'!AG196-'Ratios Calculated fix'!AG$428)/('Ratios Calculated fix'!AG$429-'Ratios Calculated fix'!AG$428)</f>
        <v>#DIV/0!</v>
      </c>
      <c r="AH196" s="22" t="e">
        <f>('Ratios Calculated fix'!AH196-'Ratios Calculated fix'!AH$428)/('Ratios Calculated fix'!AH$429-'Ratios Calculated fix'!AH$428)</f>
        <v>#DIV/0!</v>
      </c>
      <c r="AI196" s="22">
        <f>('Ratios Calculated fix'!AI196-'Ratios Calculated fix'!AI$428)/('Ratios Calculated fix'!AI$429-'Ratios Calculated fix'!AI$428)</f>
        <v>0.54341992834969022</v>
      </c>
      <c r="AJ196" s="22">
        <f>('Ratios Calculated fix'!AJ196-'Ratios Calculated fix'!AJ$428)/('Ratios Calculated fix'!AJ$429-'Ratios Calculated fix'!AJ$428)</f>
        <v>0.12759320600319005</v>
      </c>
      <c r="AK196" s="22" t="e">
        <f>('Ratios Calculated fix'!AK196-'Ratios Calculated fix'!AK$428)/('Ratios Calculated fix'!AK$429-'Ratios Calculated fix'!AK$428)</f>
        <v>#DIV/0!</v>
      </c>
      <c r="AL196" s="22" t="e">
        <f>('Ratios Calculated fix'!AL196-'Ratios Calculated fix'!AL$428)/('Ratios Calculated fix'!AL$429-'Ratios Calculated fix'!AL$428)</f>
        <v>#DIV/0!</v>
      </c>
      <c r="AM196" s="22">
        <f>('Ratios Calculated fix'!AM196-'Ratios Calculated fix'!AM$428)/('Ratios Calculated fix'!AM$429-'Ratios Calculated fix'!AM$428)</f>
        <v>0.71139717176723849</v>
      </c>
      <c r="AN196" s="22">
        <f>('Ratios Calculated fix'!AN196-'Ratios Calculated fix'!AN$428)/('Ratios Calculated fix'!AN$429-'Ratios Calculated fix'!AN$428)</f>
        <v>0.80836391648178341</v>
      </c>
      <c r="AO196" s="22">
        <f>('Ratios Calculated fix'!AO196-'Ratios Calculated fix'!AO$428)/('Ratios Calculated fix'!AO$429-'Ratios Calculated fix'!AO$428)</f>
        <v>0.29462542878595194</v>
      </c>
      <c r="AP196" s="22">
        <f>('Ratios Calculated fix'!AP196-'Ratios Calculated fix'!AP$428)/('Ratios Calculated fix'!AP$429-'Ratios Calculated fix'!AP$428)</f>
        <v>0.36473930627896345</v>
      </c>
      <c r="AQ196" s="22">
        <f>('Ratios Calculated fix'!AQ196-'Ratios Calculated fix'!AQ$428)/('Ratios Calculated fix'!AQ$429-'Ratios Calculated fix'!AQ$428)</f>
        <v>0.6856883852771769</v>
      </c>
      <c r="AR196" s="22">
        <f>('Ratios Calculated fix'!AR196-'Ratios Calculated fix'!AR$428)/('Ratios Calculated fix'!AR$429-'Ratios Calculated fix'!AR$428)</f>
        <v>0.24006522835490424</v>
      </c>
      <c r="AS196" s="22">
        <f>('Ratios Calculated fix'!AS196-'Ratios Calculated fix'!AS$428)/('Ratios Calculated fix'!AS$429-'Ratios Calculated fix'!AS$428)</f>
        <v>0.37090412796183775</v>
      </c>
      <c r="AT196" s="22">
        <f>('Ratios Calculated fix'!AT196-'Ratios Calculated fix'!AT$428)/('Ratios Calculated fix'!AT$429-'Ratios Calculated fix'!AT$428)</f>
        <v>0.40596731510429573</v>
      </c>
      <c r="AU196" s="22">
        <f>('Ratios Calculated fix'!AU196-'Ratios Calculated fix'!AU$428)/('Ratios Calculated fix'!AU$429-'Ratios Calculated fix'!AU$428)</f>
        <v>0.26285073023579791</v>
      </c>
      <c r="AV196" s="22" t="e">
        <f>('Ratios Calculated fix'!AV196-'Ratios Calculated fix'!AV$428)/('Ratios Calculated fix'!AV$429-'Ratios Calculated fix'!AV$428)</f>
        <v>#DIV/0!</v>
      </c>
      <c r="AW196" s="22" t="e">
        <f>('Ratios Calculated fix'!AW196-'Ratios Calculated fix'!AW$428)/('Ratios Calculated fix'!AW$429-'Ratios Calculated fix'!AW$428)</f>
        <v>#DIV/0!</v>
      </c>
      <c r="AX196" s="22" t="e">
        <f>('Ratios Calculated fix'!AX196-'Ratios Calculated fix'!AX$428)/('Ratios Calculated fix'!AX$429-'Ratios Calculated fix'!AX$428)</f>
        <v>#DIV/0!</v>
      </c>
      <c r="AY196" s="22">
        <f>('Ratios Calculated fix'!AY196-'Ratios Calculated fix'!AY$428)/('Ratios Calculated fix'!AY$429-'Ratios Calculated fix'!AY$428)</f>
        <v>0.74502018971959061</v>
      </c>
      <c r="AZ196" s="22">
        <f>('Ratios Calculated fix'!AZ196-'Ratios Calculated fix'!AZ$428)/('Ratios Calculated fix'!AZ$429-'Ratios Calculated fix'!AZ$428)</f>
        <v>0.76830026078935665</v>
      </c>
      <c r="BA196" s="22">
        <f>('Ratios Calculated fix'!BA196-'Ratios Calculated fix'!BA$428)/('Ratios Calculated fix'!BA$429-'Ratios Calculated fix'!BA$428)</f>
        <v>0.22161436888710268</v>
      </c>
      <c r="BB196" s="22" t="e">
        <f>('Ratios Calculated fix'!BB196-'Ratios Calculated fix'!BB$428)/('Ratios Calculated fix'!BB$429-'Ratios Calculated fix'!BB$428)</f>
        <v>#DIV/0!</v>
      </c>
      <c r="BC196" s="22">
        <f>('Ratios Calculated fix'!BC196-'Ratios Calculated fix'!BC$428)/('Ratios Calculated fix'!BC$429-'Ratios Calculated fix'!BC$428)</f>
        <v>0.19671284757445298</v>
      </c>
    </row>
    <row r="197" spans="1:55" x14ac:dyDescent="0.2">
      <c r="A197" s="3" t="s">
        <v>619</v>
      </c>
      <c r="B197" s="3" t="s">
        <v>620</v>
      </c>
      <c r="C197" s="3" t="s">
        <v>72</v>
      </c>
      <c r="D197" s="3">
        <v>346970</v>
      </c>
      <c r="E197" s="3" t="s">
        <v>16</v>
      </c>
      <c r="F197" s="3">
        <v>2019</v>
      </c>
      <c r="G197" s="3" t="s">
        <v>17</v>
      </c>
      <c r="H197" s="4">
        <v>43830</v>
      </c>
      <c r="I197" s="4">
        <v>43886</v>
      </c>
      <c r="J197" s="4">
        <v>43886</v>
      </c>
      <c r="K197" s="5">
        <v>714800000</v>
      </c>
      <c r="L197" s="5">
        <v>718000000</v>
      </c>
      <c r="M197" s="6" t="s">
        <v>621</v>
      </c>
      <c r="N197" s="21">
        <f>('Ratios Calculated fix'!N197-'Ratios Calculated fix'!N$428)/('Ratios Calculated fix'!N$429-'Ratios Calculated fix'!N$428)</f>
        <v>7.7879156467146909E-2</v>
      </c>
      <c r="O197" s="22">
        <f>('Ratios Calculated fix'!O197-'Ratios Calculated fix'!O$428)/('Ratios Calculated fix'!O$429-'Ratios Calculated fix'!O$428)</f>
        <v>7.7879156467146909E-2</v>
      </c>
      <c r="P197" s="22">
        <f>('Ratios Calculated fix'!P197-'Ratios Calculated fix'!P$428)/('Ratios Calculated fix'!P$429-'Ratios Calculated fix'!P$428)</f>
        <v>0.15557520536855116</v>
      </c>
      <c r="Q197" s="22">
        <f>('Ratios Calculated fix'!Q197-'Ratios Calculated fix'!Q$428)/('Ratios Calculated fix'!Q$429-'Ratios Calculated fix'!Q$428)</f>
        <v>0.86864944354487772</v>
      </c>
      <c r="R197" s="22">
        <f>('Ratios Calculated fix'!R197-'Ratios Calculated fix'!R$428)/('Ratios Calculated fix'!R$429-'Ratios Calculated fix'!R$428)</f>
        <v>0.10357166982803671</v>
      </c>
      <c r="S197" s="22">
        <f>('Ratios Calculated fix'!S197-'Ratios Calculated fix'!S$428)/('Ratios Calculated fix'!S$429-'Ratios Calculated fix'!S$428)</f>
        <v>0</v>
      </c>
      <c r="T197" s="22">
        <f>('Ratios Calculated fix'!T197-'Ratios Calculated fix'!T$428)/('Ratios Calculated fix'!T$429-'Ratios Calculated fix'!T$428)</f>
        <v>0.10467565615111951</v>
      </c>
      <c r="U197" s="22">
        <f>('Ratios Calculated fix'!U197-'Ratios Calculated fix'!U$428)/('Ratios Calculated fix'!U$429-'Ratios Calculated fix'!U$428)</f>
        <v>0.80924359327730477</v>
      </c>
      <c r="V197" s="22">
        <f>('Ratios Calculated fix'!V197-'Ratios Calculated fix'!V$428)/('Ratios Calculated fix'!V$429-'Ratios Calculated fix'!V$428)</f>
        <v>0.70833495319453676</v>
      </c>
      <c r="W197" s="22">
        <f>('Ratios Calculated fix'!W197-'Ratios Calculated fix'!W$428)/('Ratios Calculated fix'!W$429-'Ratios Calculated fix'!W$428)</f>
        <v>0.8217383042970603</v>
      </c>
      <c r="X197" s="22">
        <f>('Ratios Calculated fix'!X197-'Ratios Calculated fix'!X$428)/('Ratios Calculated fix'!X$429-'Ratios Calculated fix'!X$428)</f>
        <v>0.15434158828936753</v>
      </c>
      <c r="Y197" s="22">
        <f>('Ratios Calculated fix'!Y197-'Ratios Calculated fix'!Y$428)/('Ratios Calculated fix'!Y$429-'Ratios Calculated fix'!Y$428)</f>
        <v>0.48535132903191813</v>
      </c>
      <c r="Z197" s="22">
        <f>('Ratios Calculated fix'!Z197-'Ratios Calculated fix'!Z$428)/('Ratios Calculated fix'!Z$429-'Ratios Calculated fix'!Z$428)</f>
        <v>0.8456584117106325</v>
      </c>
      <c r="AA197" s="22">
        <f>('Ratios Calculated fix'!AA197-'Ratios Calculated fix'!AA$428)/('Ratios Calculated fix'!AA$429-'Ratios Calculated fix'!AA$428)</f>
        <v>0</v>
      </c>
      <c r="AB197" s="22">
        <f>('Ratios Calculated fix'!AB197-'Ratios Calculated fix'!AB$428)/('Ratios Calculated fix'!AB$429-'Ratios Calculated fix'!AB$428)</f>
        <v>0.91812818355758086</v>
      </c>
      <c r="AC197" s="22">
        <f>('Ratios Calculated fix'!AC197-'Ratios Calculated fix'!AC$428)/('Ratios Calculated fix'!AC$429-'Ratios Calculated fix'!AC$428)</f>
        <v>0.33609707519921778</v>
      </c>
      <c r="AD197" s="22">
        <f>('Ratios Calculated fix'!AD197-'Ratios Calculated fix'!AD$428)/('Ratios Calculated fix'!AD$429-'Ratios Calculated fix'!AD$428)</f>
        <v>0.35957229071437546</v>
      </c>
      <c r="AE197" s="22">
        <f>('Ratios Calculated fix'!AE197-'Ratios Calculated fix'!AE$428)/('Ratios Calculated fix'!AE$429-'Ratios Calculated fix'!AE$428)</f>
        <v>0.32314010763637302</v>
      </c>
      <c r="AF197" s="22">
        <f>('Ratios Calculated fix'!AF197-'Ratios Calculated fix'!AF$428)/('Ratios Calculated fix'!AF$429-'Ratios Calculated fix'!AF$428)</f>
        <v>0.38098274975471347</v>
      </c>
      <c r="AG197" s="22" t="e">
        <f>('Ratios Calculated fix'!AG197-'Ratios Calculated fix'!AG$428)/('Ratios Calculated fix'!AG$429-'Ratios Calculated fix'!AG$428)</f>
        <v>#DIV/0!</v>
      </c>
      <c r="AH197" s="22" t="e">
        <f>('Ratios Calculated fix'!AH197-'Ratios Calculated fix'!AH$428)/('Ratios Calculated fix'!AH$429-'Ratios Calculated fix'!AH$428)</f>
        <v>#DIV/0!</v>
      </c>
      <c r="AI197" s="22">
        <f>('Ratios Calculated fix'!AI197-'Ratios Calculated fix'!AI$428)/('Ratios Calculated fix'!AI$429-'Ratios Calculated fix'!AI$428)</f>
        <v>0.52051619200253896</v>
      </c>
      <c r="AJ197" s="22">
        <f>('Ratios Calculated fix'!AJ197-'Ratios Calculated fix'!AJ$428)/('Ratios Calculated fix'!AJ$429-'Ratios Calculated fix'!AJ$428)</f>
        <v>0.27829393659686513</v>
      </c>
      <c r="AK197" s="22" t="e">
        <f>('Ratios Calculated fix'!AK197-'Ratios Calculated fix'!AK$428)/('Ratios Calculated fix'!AK$429-'Ratios Calculated fix'!AK$428)</f>
        <v>#DIV/0!</v>
      </c>
      <c r="AL197" s="22" t="e">
        <f>('Ratios Calculated fix'!AL197-'Ratios Calculated fix'!AL$428)/('Ratios Calculated fix'!AL$429-'Ratios Calculated fix'!AL$428)</f>
        <v>#DIV/0!</v>
      </c>
      <c r="AM197" s="22">
        <f>('Ratios Calculated fix'!AM197-'Ratios Calculated fix'!AM$428)/('Ratios Calculated fix'!AM$429-'Ratios Calculated fix'!AM$428)</f>
        <v>0.70996916448433278</v>
      </c>
      <c r="AN197" s="22">
        <f>('Ratios Calculated fix'!AN197-'Ratios Calculated fix'!AN$428)/('Ratios Calculated fix'!AN$429-'Ratios Calculated fix'!AN$428)</f>
        <v>0.80460244176024531</v>
      </c>
      <c r="AO197" s="22">
        <f>('Ratios Calculated fix'!AO197-'Ratios Calculated fix'!AO$428)/('Ratios Calculated fix'!AO$429-'Ratios Calculated fix'!AO$428)</f>
        <v>8.4013342615068556E-2</v>
      </c>
      <c r="AP197" s="22">
        <f>('Ratios Calculated fix'!AP197-'Ratios Calculated fix'!AP$428)/('Ratios Calculated fix'!AP$429-'Ratios Calculated fix'!AP$428)</f>
        <v>0.36236432634713844</v>
      </c>
      <c r="AQ197" s="22">
        <f>('Ratios Calculated fix'!AQ197-'Ratios Calculated fix'!AQ$428)/('Ratios Calculated fix'!AQ$429-'Ratios Calculated fix'!AQ$428)</f>
        <v>0.65831353442025986</v>
      </c>
      <c r="AR197" s="22">
        <f>('Ratios Calculated fix'!AR197-'Ratios Calculated fix'!AR$428)/('Ratios Calculated fix'!AR$429-'Ratios Calculated fix'!AR$428)</f>
        <v>0.4275879872496669</v>
      </c>
      <c r="AS197" s="22">
        <f>('Ratios Calculated fix'!AS197-'Ratios Calculated fix'!AS$428)/('Ratios Calculated fix'!AS$429-'Ratios Calculated fix'!AS$428)</f>
        <v>0.29970447042379011</v>
      </c>
      <c r="AT197" s="22">
        <f>('Ratios Calculated fix'!AT197-'Ratios Calculated fix'!AT$428)/('Ratios Calculated fix'!AT$429-'Ratios Calculated fix'!AT$428)</f>
        <v>0.42503845204793356</v>
      </c>
      <c r="AU197" s="22">
        <f>('Ratios Calculated fix'!AU197-'Ratios Calculated fix'!AU$428)/('Ratios Calculated fix'!AU$429-'Ratios Calculated fix'!AU$428)</f>
        <v>0.40291857015406995</v>
      </c>
      <c r="AV197" s="22" t="e">
        <f>('Ratios Calculated fix'!AV197-'Ratios Calculated fix'!AV$428)/('Ratios Calculated fix'!AV$429-'Ratios Calculated fix'!AV$428)</f>
        <v>#DIV/0!</v>
      </c>
      <c r="AW197" s="22" t="e">
        <f>('Ratios Calculated fix'!AW197-'Ratios Calculated fix'!AW$428)/('Ratios Calculated fix'!AW$429-'Ratios Calculated fix'!AW$428)</f>
        <v>#DIV/0!</v>
      </c>
      <c r="AX197" s="22" t="e">
        <f>('Ratios Calculated fix'!AX197-'Ratios Calculated fix'!AX$428)/('Ratios Calculated fix'!AX$429-'Ratios Calculated fix'!AX$428)</f>
        <v>#DIV/0!</v>
      </c>
      <c r="AY197" s="22">
        <f>('Ratios Calculated fix'!AY197-'Ratios Calculated fix'!AY$428)/('Ratios Calculated fix'!AY$429-'Ratios Calculated fix'!AY$428)</f>
        <v>0.74651584460094933</v>
      </c>
      <c r="AZ197" s="22">
        <f>('Ratios Calculated fix'!AZ197-'Ratios Calculated fix'!AZ$428)/('Ratios Calculated fix'!AZ$429-'Ratios Calculated fix'!AZ$428)</f>
        <v>0.76902621501399049</v>
      </c>
      <c r="BA197" s="22">
        <f>('Ratios Calculated fix'!BA197-'Ratios Calculated fix'!BA$428)/('Ratios Calculated fix'!BA$429-'Ratios Calculated fix'!BA$428)</f>
        <v>0.22302407690087517</v>
      </c>
      <c r="BB197" s="22" t="e">
        <f>('Ratios Calculated fix'!BB197-'Ratios Calculated fix'!BB$428)/('Ratios Calculated fix'!BB$429-'Ratios Calculated fix'!BB$428)</f>
        <v>#DIV/0!</v>
      </c>
      <c r="BC197" s="22">
        <f>('Ratios Calculated fix'!BC197-'Ratios Calculated fix'!BC$428)/('Ratios Calculated fix'!BC$429-'Ratios Calculated fix'!BC$428)</f>
        <v>0.13057044599472589</v>
      </c>
    </row>
    <row r="198" spans="1:55" x14ac:dyDescent="0.2">
      <c r="A198" s="3" t="s">
        <v>1132</v>
      </c>
      <c r="B198" s="3" t="s">
        <v>1133</v>
      </c>
      <c r="C198" s="3" t="s">
        <v>91</v>
      </c>
      <c r="D198" s="3">
        <v>248677</v>
      </c>
      <c r="E198" s="3" t="s">
        <v>16</v>
      </c>
      <c r="F198" s="3">
        <v>2019</v>
      </c>
      <c r="G198" s="3" t="s">
        <v>17</v>
      </c>
      <c r="H198" s="4">
        <v>43830</v>
      </c>
      <c r="I198" s="4">
        <v>43881</v>
      </c>
      <c r="J198" s="4">
        <v>43881</v>
      </c>
      <c r="K198" s="5">
        <v>210357000</v>
      </c>
      <c r="L198" s="5">
        <v>210357000</v>
      </c>
      <c r="M198" s="3" t="s">
        <v>1134</v>
      </c>
      <c r="N198" s="21">
        <f>('Ratios Calculated fix'!N198-'Ratios Calculated fix'!N$428)/('Ratios Calculated fix'!N$429-'Ratios Calculated fix'!N$428)</f>
        <v>3.8268955238950034E-2</v>
      </c>
      <c r="O198" s="22">
        <f>('Ratios Calculated fix'!O198-'Ratios Calculated fix'!O$428)/('Ratios Calculated fix'!O$429-'Ratios Calculated fix'!O$428)</f>
        <v>2.342627269124084E-2</v>
      </c>
      <c r="P198" s="22">
        <f>('Ratios Calculated fix'!P198-'Ratios Calculated fix'!P$428)/('Ratios Calculated fix'!P$429-'Ratios Calculated fix'!P$428)</f>
        <v>2.5354475575887884E-2</v>
      </c>
      <c r="Q198" s="22">
        <f>('Ratios Calculated fix'!Q198-'Ratios Calculated fix'!Q$428)/('Ratios Calculated fix'!Q$429-'Ratios Calculated fix'!Q$428)</f>
        <v>0.87378743250707414</v>
      </c>
      <c r="R198" s="22">
        <f>('Ratios Calculated fix'!R198-'Ratios Calculated fix'!R$428)/('Ratios Calculated fix'!R$429-'Ratios Calculated fix'!R$428)</f>
        <v>0.17605566898758587</v>
      </c>
      <c r="S198" s="22">
        <f>('Ratios Calculated fix'!S198-'Ratios Calculated fix'!S$428)/('Ratios Calculated fix'!S$429-'Ratios Calculated fix'!S$428)</f>
        <v>0.17003478744259529</v>
      </c>
      <c r="T198" s="22">
        <f>('Ratios Calculated fix'!T198-'Ratios Calculated fix'!T$428)/('Ratios Calculated fix'!T$429-'Ratios Calculated fix'!T$428)</f>
        <v>0.14725132842943173</v>
      </c>
      <c r="U198" s="22">
        <f>('Ratios Calculated fix'!U198-'Ratios Calculated fix'!U$428)/('Ratios Calculated fix'!U$429-'Ratios Calculated fix'!U$428)</f>
        <v>0.8168314803752571</v>
      </c>
      <c r="V198" s="22">
        <f>('Ratios Calculated fix'!V198-'Ratios Calculated fix'!V$428)/('Ratios Calculated fix'!V$429-'Ratios Calculated fix'!V$428)</f>
        <v>0.72065161768395491</v>
      </c>
      <c r="W198" s="22">
        <f>('Ratios Calculated fix'!W198-'Ratios Calculated fix'!W$428)/('Ratios Calculated fix'!W$429-'Ratios Calculated fix'!W$428)</f>
        <v>0.82856785179172743</v>
      </c>
      <c r="X198" s="22">
        <f>('Ratios Calculated fix'!X198-'Ratios Calculated fix'!X$428)/('Ratios Calculated fix'!X$429-'Ratios Calculated fix'!X$428)</f>
        <v>0.22274706844397762</v>
      </c>
      <c r="Y198" s="22">
        <f>('Ratios Calculated fix'!Y198-'Ratios Calculated fix'!Y$428)/('Ratios Calculated fix'!Y$429-'Ratios Calculated fix'!Y$428)</f>
        <v>0.448833630780336</v>
      </c>
      <c r="Z198" s="22">
        <f>('Ratios Calculated fix'!Z198-'Ratios Calculated fix'!Z$428)/('Ratios Calculated fix'!Z$429-'Ratios Calculated fix'!Z$428)</f>
        <v>0.77725293155602238</v>
      </c>
      <c r="AA198" s="22">
        <f>('Ratios Calculated fix'!AA198-'Ratios Calculated fix'!AA$428)/('Ratios Calculated fix'!AA$429-'Ratios Calculated fix'!AA$428)</f>
        <v>0.39136252956332068</v>
      </c>
      <c r="AB198" s="22">
        <f>('Ratios Calculated fix'!AB198-'Ratios Calculated fix'!AB$428)/('Ratios Calculated fix'!AB$429-'Ratios Calculated fix'!AB$428)</f>
        <v>0.80107129991556691</v>
      </c>
      <c r="AC198" s="22">
        <f>('Ratios Calculated fix'!AC198-'Ratios Calculated fix'!AC$428)/('Ratios Calculated fix'!AC$429-'Ratios Calculated fix'!AC$428)</f>
        <v>0.43749513089711956</v>
      </c>
      <c r="AD198" s="22">
        <f>('Ratios Calculated fix'!AD198-'Ratios Calculated fix'!AD$428)/('Ratios Calculated fix'!AD$429-'Ratios Calculated fix'!AD$428)</f>
        <v>0.30459133260773824</v>
      </c>
      <c r="AE198" s="22">
        <f>('Ratios Calculated fix'!AE198-'Ratios Calculated fix'!AE$428)/('Ratios Calculated fix'!AE$429-'Ratios Calculated fix'!AE$428)</f>
        <v>0.40422951723959133</v>
      </c>
      <c r="AF198" s="22">
        <f>('Ratios Calculated fix'!AF198-'Ratios Calculated fix'!AF$428)/('Ratios Calculated fix'!AF$429-'Ratios Calculated fix'!AF$428)</f>
        <v>0.37056243520422621</v>
      </c>
      <c r="AG198" s="22" t="e">
        <f>('Ratios Calculated fix'!AG198-'Ratios Calculated fix'!AG$428)/('Ratios Calculated fix'!AG$429-'Ratios Calculated fix'!AG$428)</f>
        <v>#DIV/0!</v>
      </c>
      <c r="AH198" s="22" t="e">
        <f>('Ratios Calculated fix'!AH198-'Ratios Calculated fix'!AH$428)/('Ratios Calculated fix'!AH$429-'Ratios Calculated fix'!AH$428)</f>
        <v>#DIV/0!</v>
      </c>
      <c r="AI198" s="22">
        <f>('Ratios Calculated fix'!AI198-'Ratios Calculated fix'!AI$428)/('Ratios Calculated fix'!AI$429-'Ratios Calculated fix'!AI$428)</f>
        <v>0.53444268450202093</v>
      </c>
      <c r="AJ198" s="22">
        <f>('Ratios Calculated fix'!AJ198-'Ratios Calculated fix'!AJ$428)/('Ratios Calculated fix'!AJ$429-'Ratios Calculated fix'!AJ$428)</f>
        <v>0.22340082873381123</v>
      </c>
      <c r="AK198" s="22" t="e">
        <f>('Ratios Calculated fix'!AK198-'Ratios Calculated fix'!AK$428)/('Ratios Calculated fix'!AK$429-'Ratios Calculated fix'!AK$428)</f>
        <v>#DIV/0!</v>
      </c>
      <c r="AL198" s="22" t="e">
        <f>('Ratios Calculated fix'!AL198-'Ratios Calculated fix'!AL$428)/('Ratios Calculated fix'!AL$429-'Ratios Calculated fix'!AL$428)</f>
        <v>#DIV/0!</v>
      </c>
      <c r="AM198" s="22">
        <f>('Ratios Calculated fix'!AM198-'Ratios Calculated fix'!AM$428)/('Ratios Calculated fix'!AM$429-'Ratios Calculated fix'!AM$428)</f>
        <v>0.72409813243475218</v>
      </c>
      <c r="AN198" s="22">
        <f>('Ratios Calculated fix'!AN198-'Ratios Calculated fix'!AN$428)/('Ratios Calculated fix'!AN$429-'Ratios Calculated fix'!AN$428)</f>
        <v>0.81256207008049075</v>
      </c>
      <c r="AO198" s="22">
        <f>('Ratios Calculated fix'!AO198-'Ratios Calculated fix'!AO$428)/('Ratios Calculated fix'!AO$429-'Ratios Calculated fix'!AO$428)</f>
        <v>0.20273499129477396</v>
      </c>
      <c r="AP198" s="22">
        <f>('Ratios Calculated fix'!AP198-'Ratios Calculated fix'!AP$428)/('Ratios Calculated fix'!AP$429-'Ratios Calculated fix'!AP$428)</f>
        <v>0.40560102854882557</v>
      </c>
      <c r="AQ198" s="22">
        <f>('Ratios Calculated fix'!AQ198-'Ratios Calculated fix'!AQ$428)/('Ratios Calculated fix'!AQ$429-'Ratios Calculated fix'!AQ$428)</f>
        <v>0.73959884571129486</v>
      </c>
      <c r="AR198" s="22">
        <f>('Ratios Calculated fix'!AR198-'Ratios Calculated fix'!AR$428)/('Ratios Calculated fix'!AR$429-'Ratios Calculated fix'!AR$428)</f>
        <v>0.41873587515779237</v>
      </c>
      <c r="AS198" s="22">
        <f>('Ratios Calculated fix'!AS198-'Ratios Calculated fix'!AS$428)/('Ratios Calculated fix'!AS$429-'Ratios Calculated fix'!AS$428)</f>
        <v>0.3338800433221441</v>
      </c>
      <c r="AT198" s="22">
        <f>('Ratios Calculated fix'!AT198-'Ratios Calculated fix'!AT$428)/('Ratios Calculated fix'!AT$429-'Ratios Calculated fix'!AT$428)</f>
        <v>0.64197887748376048</v>
      </c>
      <c r="AU198" s="22">
        <f>('Ratios Calculated fix'!AU198-'Ratios Calculated fix'!AU$428)/('Ratios Calculated fix'!AU$429-'Ratios Calculated fix'!AU$428)</f>
        <v>0.3091456330745086</v>
      </c>
      <c r="AV198" s="22" t="e">
        <f>('Ratios Calculated fix'!AV198-'Ratios Calculated fix'!AV$428)/('Ratios Calculated fix'!AV$429-'Ratios Calculated fix'!AV$428)</f>
        <v>#DIV/0!</v>
      </c>
      <c r="AW198" s="22" t="e">
        <f>('Ratios Calculated fix'!AW198-'Ratios Calculated fix'!AW$428)/('Ratios Calculated fix'!AW$429-'Ratios Calculated fix'!AW$428)</f>
        <v>#DIV/0!</v>
      </c>
      <c r="AX198" s="22" t="e">
        <f>('Ratios Calculated fix'!AX198-'Ratios Calculated fix'!AX$428)/('Ratios Calculated fix'!AX$429-'Ratios Calculated fix'!AX$428)</f>
        <v>#DIV/0!</v>
      </c>
      <c r="AY198" s="22">
        <f>('Ratios Calculated fix'!AY198-'Ratios Calculated fix'!AY$428)/('Ratios Calculated fix'!AY$429-'Ratios Calculated fix'!AY$428)</f>
        <v>0.74642555982494896</v>
      </c>
      <c r="AZ198" s="22">
        <f>('Ratios Calculated fix'!AZ198-'Ratios Calculated fix'!AZ$428)/('Ratios Calculated fix'!AZ$429-'Ratios Calculated fix'!AZ$428)</f>
        <v>0.76978685612891395</v>
      </c>
      <c r="BA198" s="22">
        <f>('Ratios Calculated fix'!BA198-'Ratios Calculated fix'!BA$428)/('Ratios Calculated fix'!BA$429-'Ratios Calculated fix'!BA$428)</f>
        <v>0.2222922955579073</v>
      </c>
      <c r="BB198" s="22" t="e">
        <f>('Ratios Calculated fix'!BB198-'Ratios Calculated fix'!BB$428)/('Ratios Calculated fix'!BB$429-'Ratios Calculated fix'!BB$428)</f>
        <v>#DIV/0!</v>
      </c>
      <c r="BC198" s="22">
        <f>('Ratios Calculated fix'!BC198-'Ratios Calculated fix'!BC$428)/('Ratios Calculated fix'!BC$429-'Ratios Calculated fix'!BC$428)</f>
        <v>0.32072308338195654</v>
      </c>
    </row>
    <row r="199" spans="1:55" x14ac:dyDescent="0.2">
      <c r="A199" s="3" t="s">
        <v>655</v>
      </c>
      <c r="B199" s="3" t="s">
        <v>656</v>
      </c>
      <c r="C199" s="3" t="s">
        <v>34</v>
      </c>
      <c r="D199" s="3">
        <v>69543</v>
      </c>
      <c r="E199" s="3" t="s">
        <v>16</v>
      </c>
      <c r="F199" s="3">
        <v>2019</v>
      </c>
      <c r="G199" s="3" t="s">
        <v>17</v>
      </c>
      <c r="H199" s="4">
        <v>43830</v>
      </c>
      <c r="I199" s="4">
        <v>43886</v>
      </c>
      <c r="J199" s="4">
        <v>43886</v>
      </c>
      <c r="K199" s="5">
        <v>887058878</v>
      </c>
      <c r="L199" s="5">
        <v>893742978</v>
      </c>
      <c r="M199" s="3" t="s">
        <v>657</v>
      </c>
      <c r="N199" s="21">
        <f>('Ratios Calculated fix'!N199-'Ratios Calculated fix'!N$428)/('Ratios Calculated fix'!N$429-'Ratios Calculated fix'!N$428)</f>
        <v>4.3683891172793164E-2</v>
      </c>
      <c r="O199" s="22">
        <f>('Ratios Calculated fix'!O199-'Ratios Calculated fix'!O$428)/('Ratios Calculated fix'!O$429-'Ratios Calculated fix'!O$428)</f>
        <v>4.1831460464347825E-2</v>
      </c>
      <c r="P199" s="22">
        <f>('Ratios Calculated fix'!P199-'Ratios Calculated fix'!P$428)/('Ratios Calculated fix'!P$429-'Ratios Calculated fix'!P$428)</f>
        <v>2.8646839935500337E-2</v>
      </c>
      <c r="Q199" s="22">
        <f>('Ratios Calculated fix'!Q199-'Ratios Calculated fix'!Q$428)/('Ratios Calculated fix'!Q$429-'Ratios Calculated fix'!Q$428)</f>
        <v>0.87819424967654913</v>
      </c>
      <c r="R199" s="22">
        <f>('Ratios Calculated fix'!R199-'Ratios Calculated fix'!R$428)/('Ratios Calculated fix'!R$429-'Ratios Calculated fix'!R$428)</f>
        <v>0.13883168694616393</v>
      </c>
      <c r="S199" s="22">
        <f>('Ratios Calculated fix'!S199-'Ratios Calculated fix'!S$428)/('Ratios Calculated fix'!S$429-'Ratios Calculated fix'!S$428)</f>
        <v>0.10875599774265421</v>
      </c>
      <c r="T199" s="22">
        <f>('Ratios Calculated fix'!T199-'Ratios Calculated fix'!T$428)/('Ratios Calculated fix'!T$429-'Ratios Calculated fix'!T$428)</f>
        <v>0.1206876674589768</v>
      </c>
      <c r="U199" s="22">
        <f>('Ratios Calculated fix'!U199-'Ratios Calculated fix'!U$428)/('Ratios Calculated fix'!U$429-'Ratios Calculated fix'!U$428)</f>
        <v>0.81899645682790778</v>
      </c>
      <c r="V199" s="22">
        <f>('Ratios Calculated fix'!V199-'Ratios Calculated fix'!V$428)/('Ratios Calculated fix'!V$429-'Ratios Calculated fix'!V$428)</f>
        <v>0.72058308450370701</v>
      </c>
      <c r="W199" s="22">
        <f>('Ratios Calculated fix'!W199-'Ratios Calculated fix'!W$428)/('Ratios Calculated fix'!W$429-'Ratios Calculated fix'!W$428)</f>
        <v>0.83106917962749838</v>
      </c>
      <c r="X199" s="22">
        <f>('Ratios Calculated fix'!X199-'Ratios Calculated fix'!X$428)/('Ratios Calculated fix'!X$429-'Ratios Calculated fix'!X$428)</f>
        <v>0.21612695318747724</v>
      </c>
      <c r="Y199" s="22">
        <f>('Ratios Calculated fix'!Y199-'Ratios Calculated fix'!Y$428)/('Ratios Calculated fix'!Y$429-'Ratios Calculated fix'!Y$428)</f>
        <v>0.43447958697022154</v>
      </c>
      <c r="Z199" s="22">
        <f>('Ratios Calculated fix'!Z199-'Ratios Calculated fix'!Z$428)/('Ratios Calculated fix'!Z$429-'Ratios Calculated fix'!Z$428)</f>
        <v>0.78387304681252268</v>
      </c>
      <c r="AA199" s="22">
        <f>('Ratios Calculated fix'!AA199-'Ratios Calculated fix'!AA$428)/('Ratios Calculated fix'!AA$429-'Ratios Calculated fix'!AA$428)</f>
        <v>0.61370834390598727</v>
      </c>
      <c r="AB199" s="22">
        <f>('Ratios Calculated fix'!AB199-'Ratios Calculated fix'!AB$428)/('Ratios Calculated fix'!AB$429-'Ratios Calculated fix'!AB$428)</f>
        <v>0.77825932548059906</v>
      </c>
      <c r="AC199" s="22">
        <f>('Ratios Calculated fix'!AC199-'Ratios Calculated fix'!AC$428)/('Ratios Calculated fix'!AC$429-'Ratios Calculated fix'!AC$428)</f>
        <v>0.45744384300940039</v>
      </c>
      <c r="AD199" s="22">
        <f>('Ratios Calculated fix'!AD199-'Ratios Calculated fix'!AD$428)/('Ratios Calculated fix'!AD$429-'Ratios Calculated fix'!AD$428)</f>
        <v>0.2160941236573638</v>
      </c>
      <c r="AE199" s="22">
        <f>('Ratios Calculated fix'!AE199-'Ratios Calculated fix'!AE$428)/('Ratios Calculated fix'!AE$429-'Ratios Calculated fix'!AE$428)</f>
        <v>0.30347074205193347</v>
      </c>
      <c r="AF199" s="22">
        <f>('Ratios Calculated fix'!AF199-'Ratios Calculated fix'!AF$428)/('Ratios Calculated fix'!AF$429-'Ratios Calculated fix'!AF$428)</f>
        <v>0.36124299099416224</v>
      </c>
      <c r="AG199" s="22" t="e">
        <f>('Ratios Calculated fix'!AG199-'Ratios Calculated fix'!AG$428)/('Ratios Calculated fix'!AG$429-'Ratios Calculated fix'!AG$428)</f>
        <v>#DIV/0!</v>
      </c>
      <c r="AH199" s="22" t="e">
        <f>('Ratios Calculated fix'!AH199-'Ratios Calculated fix'!AH$428)/('Ratios Calculated fix'!AH$429-'Ratios Calculated fix'!AH$428)</f>
        <v>#DIV/0!</v>
      </c>
      <c r="AI199" s="22">
        <f>('Ratios Calculated fix'!AI199-'Ratios Calculated fix'!AI$428)/('Ratios Calculated fix'!AI$429-'Ratios Calculated fix'!AI$428)</f>
        <v>0.57332408433890181</v>
      </c>
      <c r="AJ199" s="22">
        <f>('Ratios Calculated fix'!AJ199-'Ratios Calculated fix'!AJ$428)/('Ratios Calculated fix'!AJ$429-'Ratios Calculated fix'!AJ$428)</f>
        <v>0.15187680712583948</v>
      </c>
      <c r="AK199" s="22" t="e">
        <f>('Ratios Calculated fix'!AK199-'Ratios Calculated fix'!AK$428)/('Ratios Calculated fix'!AK$429-'Ratios Calculated fix'!AK$428)</f>
        <v>#DIV/0!</v>
      </c>
      <c r="AL199" s="22" t="e">
        <f>('Ratios Calculated fix'!AL199-'Ratios Calculated fix'!AL$428)/('Ratios Calculated fix'!AL$429-'Ratios Calculated fix'!AL$428)</f>
        <v>#DIV/0!</v>
      </c>
      <c r="AM199" s="22">
        <f>('Ratios Calculated fix'!AM199-'Ratios Calculated fix'!AM$428)/('Ratios Calculated fix'!AM$429-'Ratios Calculated fix'!AM$428)</f>
        <v>0.71857611991481452</v>
      </c>
      <c r="AN199" s="22">
        <f>('Ratios Calculated fix'!AN199-'Ratios Calculated fix'!AN$428)/('Ratios Calculated fix'!AN$429-'Ratios Calculated fix'!AN$428)</f>
        <v>0.8106985462386459</v>
      </c>
      <c r="AO199" s="22">
        <f>('Ratios Calculated fix'!AO199-'Ratios Calculated fix'!AO$428)/('Ratios Calculated fix'!AO$429-'Ratios Calculated fix'!AO$428)</f>
        <v>9.7833446090080628E-2</v>
      </c>
      <c r="AP199" s="22">
        <f>('Ratios Calculated fix'!AP199-'Ratios Calculated fix'!AP$428)/('Ratios Calculated fix'!AP$429-'Ratios Calculated fix'!AP$428)</f>
        <v>0.36695657057662551</v>
      </c>
      <c r="AQ199" s="22">
        <f>('Ratios Calculated fix'!AQ199-'Ratios Calculated fix'!AQ$428)/('Ratios Calculated fix'!AQ$429-'Ratios Calculated fix'!AQ$428)</f>
        <v>0.64267154366844137</v>
      </c>
      <c r="AR199" s="22">
        <f>('Ratios Calculated fix'!AR199-'Ratios Calculated fix'!AR$428)/('Ratios Calculated fix'!AR$429-'Ratios Calculated fix'!AR$428)</f>
        <v>0.38492730862211116</v>
      </c>
      <c r="AS199" s="22">
        <f>('Ratios Calculated fix'!AS199-'Ratios Calculated fix'!AS$428)/('Ratios Calculated fix'!AS$429-'Ratios Calculated fix'!AS$428)</f>
        <v>0.41608252868764312</v>
      </c>
      <c r="AT199" s="22">
        <f>('Ratios Calculated fix'!AT199-'Ratios Calculated fix'!AT$428)/('Ratios Calculated fix'!AT$429-'Ratios Calculated fix'!AT$428)</f>
        <v>0.4165054713358462</v>
      </c>
      <c r="AU199" s="22">
        <f>('Ratios Calculated fix'!AU199-'Ratios Calculated fix'!AU$428)/('Ratios Calculated fix'!AU$429-'Ratios Calculated fix'!AU$428)</f>
        <v>0.20225269423193937</v>
      </c>
      <c r="AV199" s="22" t="e">
        <f>('Ratios Calculated fix'!AV199-'Ratios Calculated fix'!AV$428)/('Ratios Calculated fix'!AV$429-'Ratios Calculated fix'!AV$428)</f>
        <v>#DIV/0!</v>
      </c>
      <c r="AW199" s="22" t="e">
        <f>('Ratios Calculated fix'!AW199-'Ratios Calculated fix'!AW$428)/('Ratios Calculated fix'!AW$429-'Ratios Calculated fix'!AW$428)</f>
        <v>#DIV/0!</v>
      </c>
      <c r="AX199" s="22" t="e">
        <f>('Ratios Calculated fix'!AX199-'Ratios Calculated fix'!AX$428)/('Ratios Calculated fix'!AX$429-'Ratios Calculated fix'!AX$428)</f>
        <v>#DIV/0!</v>
      </c>
      <c r="AY199" s="22">
        <f>('Ratios Calculated fix'!AY199-'Ratios Calculated fix'!AY$428)/('Ratios Calculated fix'!AY$429-'Ratios Calculated fix'!AY$428)</f>
        <v>0.75008718202962765</v>
      </c>
      <c r="AZ199" s="22">
        <f>('Ratios Calculated fix'!AZ199-'Ratios Calculated fix'!AZ$428)/('Ratios Calculated fix'!AZ$429-'Ratios Calculated fix'!AZ$428)</f>
        <v>0.77339747040728724</v>
      </c>
      <c r="BA199" s="22">
        <f>('Ratios Calculated fix'!BA199-'Ratios Calculated fix'!BA$428)/('Ratios Calculated fix'!BA$429-'Ratios Calculated fix'!BA$428)</f>
        <v>0.21952076948917526</v>
      </c>
      <c r="BB199" s="22" t="e">
        <f>('Ratios Calculated fix'!BB199-'Ratios Calculated fix'!BB$428)/('Ratios Calculated fix'!BB$429-'Ratios Calculated fix'!BB$428)</f>
        <v>#DIV/0!</v>
      </c>
      <c r="BC199" s="22">
        <f>('Ratios Calculated fix'!BC199-'Ratios Calculated fix'!BC$428)/('Ratios Calculated fix'!BC$429-'Ratios Calculated fix'!BC$428)</f>
        <v>0.14127990721458314</v>
      </c>
    </row>
    <row r="200" spans="1:55" x14ac:dyDescent="0.2">
      <c r="A200" s="3" t="s">
        <v>652</v>
      </c>
      <c r="B200" s="3" t="s">
        <v>653</v>
      </c>
      <c r="C200" s="3" t="s">
        <v>113</v>
      </c>
      <c r="D200" s="3">
        <v>378167</v>
      </c>
      <c r="E200" s="3" t="s">
        <v>16</v>
      </c>
      <c r="F200" s="3">
        <v>2019</v>
      </c>
      <c r="G200" s="3" t="s">
        <v>17</v>
      </c>
      <c r="H200" s="4">
        <v>43830</v>
      </c>
      <c r="I200" s="4">
        <v>43867</v>
      </c>
      <c r="J200" s="4">
        <v>43867</v>
      </c>
      <c r="K200" s="5">
        <v>554000000</v>
      </c>
      <c r="L200" s="5">
        <v>561000000</v>
      </c>
      <c r="M200" s="3" t="s">
        <v>654</v>
      </c>
      <c r="N200" s="21">
        <f>('Ratios Calculated fix'!N200-'Ratios Calculated fix'!N$428)/('Ratios Calculated fix'!N$429-'Ratios Calculated fix'!N$428)</f>
        <v>3.5852223814243508E-2</v>
      </c>
      <c r="O200" s="22">
        <f>('Ratios Calculated fix'!O200-'Ratios Calculated fix'!O$428)/('Ratios Calculated fix'!O$429-'Ratios Calculated fix'!O$428)</f>
        <v>3.5852223814243508E-2</v>
      </c>
      <c r="P200" s="22">
        <f>('Ratios Calculated fix'!P200-'Ratios Calculated fix'!P$428)/('Ratios Calculated fix'!P$429-'Ratios Calculated fix'!P$428)</f>
        <v>1.2618819539152084E-3</v>
      </c>
      <c r="Q200" s="22">
        <f>('Ratios Calculated fix'!Q200-'Ratios Calculated fix'!Q$428)/('Ratios Calculated fix'!Q$429-'Ratios Calculated fix'!Q$428)</f>
        <v>0.87511045440440294</v>
      </c>
      <c r="R200" s="22">
        <f>('Ratios Calculated fix'!R200-'Ratios Calculated fix'!R$428)/('Ratios Calculated fix'!R$429-'Ratios Calculated fix'!R$428)</f>
        <v>2.7795650704018821E-2</v>
      </c>
      <c r="S200" s="22">
        <f>('Ratios Calculated fix'!S200-'Ratios Calculated fix'!S$428)/('Ratios Calculated fix'!S$429-'Ratios Calculated fix'!S$428)</f>
        <v>5.1152103974462147E-2</v>
      </c>
      <c r="T200" s="22">
        <f>('Ratios Calculated fix'!T200-'Ratios Calculated fix'!T$428)/('Ratios Calculated fix'!T$429-'Ratios Calculated fix'!T$428)</f>
        <v>1.8862082907655283E-2</v>
      </c>
      <c r="U200" s="22">
        <f>('Ratios Calculated fix'!U200-'Ratios Calculated fix'!U$428)/('Ratios Calculated fix'!U$429-'Ratios Calculated fix'!U$428)</f>
        <v>0.80901714622977894</v>
      </c>
      <c r="V200" s="22">
        <f>('Ratios Calculated fix'!V200-'Ratios Calculated fix'!V$428)/('Ratios Calculated fix'!V$429-'Ratios Calculated fix'!V$428)</f>
        <v>0.71265727551353275</v>
      </c>
      <c r="W200" s="22">
        <f>('Ratios Calculated fix'!W200-'Ratios Calculated fix'!W$428)/('Ratios Calculated fix'!W$429-'Ratios Calculated fix'!W$428)</f>
        <v>0.82081096075491844</v>
      </c>
      <c r="X200" s="22">
        <f>('Ratios Calculated fix'!X200-'Ratios Calculated fix'!X$428)/('Ratios Calculated fix'!X$429-'Ratios Calculated fix'!X$428)</f>
        <v>0.62166652134575884</v>
      </c>
      <c r="Y200" s="22">
        <f>('Ratios Calculated fix'!Y200-'Ratios Calculated fix'!Y$428)/('Ratios Calculated fix'!Y$429-'Ratios Calculated fix'!Y$428)</f>
        <v>0.43125329466733364</v>
      </c>
      <c r="Z200" s="22">
        <f>('Ratios Calculated fix'!Z200-'Ratios Calculated fix'!Z$428)/('Ratios Calculated fix'!Z$429-'Ratios Calculated fix'!Z$428)</f>
        <v>0.37833347865424111</v>
      </c>
      <c r="AA200" s="22">
        <f>('Ratios Calculated fix'!AA200-'Ratios Calculated fix'!AA$428)/('Ratios Calculated fix'!AA$429-'Ratios Calculated fix'!AA$428)</f>
        <v>0.22650438634184117</v>
      </c>
      <c r="AB200" s="22">
        <f>('Ratios Calculated fix'!AB200-'Ratios Calculated fix'!AB$428)/('Ratios Calculated fix'!AB$429-'Ratios Calculated fix'!AB$428)</f>
        <v>0.79194370348788001</v>
      </c>
      <c r="AC200" s="22">
        <f>('Ratios Calculated fix'!AC200-'Ratios Calculated fix'!AC$428)/('Ratios Calculated fix'!AC$429-'Ratios Calculated fix'!AC$428)</f>
        <v>0.78851138697642742</v>
      </c>
      <c r="AD200" s="22">
        <f>('Ratios Calculated fix'!AD200-'Ratios Calculated fix'!AD$428)/('Ratios Calculated fix'!AD$429-'Ratios Calculated fix'!AD$428)</f>
        <v>0.60523269331917151</v>
      </c>
      <c r="AE200" s="22">
        <f>('Ratios Calculated fix'!AE200-'Ratios Calculated fix'!AE$428)/('Ratios Calculated fix'!AE$429-'Ratios Calculated fix'!AE$428)</f>
        <v>0.62898239449388893</v>
      </c>
      <c r="AF200" s="22">
        <f>('Ratios Calculated fix'!AF200-'Ratios Calculated fix'!AF$428)/('Ratios Calculated fix'!AF$429-'Ratios Calculated fix'!AF$428)</f>
        <v>0.43554054566780276</v>
      </c>
      <c r="AG200" s="22" t="e">
        <f>('Ratios Calculated fix'!AG200-'Ratios Calculated fix'!AG$428)/('Ratios Calculated fix'!AG$429-'Ratios Calculated fix'!AG$428)</f>
        <v>#DIV/0!</v>
      </c>
      <c r="AH200" s="22" t="e">
        <f>('Ratios Calculated fix'!AH200-'Ratios Calculated fix'!AH$428)/('Ratios Calculated fix'!AH$429-'Ratios Calculated fix'!AH$428)</f>
        <v>#DIV/0!</v>
      </c>
      <c r="AI200" s="22">
        <f>('Ratios Calculated fix'!AI200-'Ratios Calculated fix'!AI$428)/('Ratios Calculated fix'!AI$429-'Ratios Calculated fix'!AI$428)</f>
        <v>0.53290646925230334</v>
      </c>
      <c r="AJ200" s="22">
        <f>('Ratios Calculated fix'!AJ200-'Ratios Calculated fix'!AJ$428)/('Ratios Calculated fix'!AJ$429-'Ratios Calculated fix'!AJ$428)</f>
        <v>7.9061119137386809E-2</v>
      </c>
      <c r="AK200" s="22" t="e">
        <f>('Ratios Calculated fix'!AK200-'Ratios Calculated fix'!AK$428)/('Ratios Calculated fix'!AK$429-'Ratios Calculated fix'!AK$428)</f>
        <v>#DIV/0!</v>
      </c>
      <c r="AL200" s="22" t="e">
        <f>('Ratios Calculated fix'!AL200-'Ratios Calculated fix'!AL$428)/('Ratios Calculated fix'!AL$429-'Ratios Calculated fix'!AL$428)</f>
        <v>#DIV/0!</v>
      </c>
      <c r="AM200" s="22">
        <f>('Ratios Calculated fix'!AM200-'Ratios Calculated fix'!AM$428)/('Ratios Calculated fix'!AM$429-'Ratios Calculated fix'!AM$428)</f>
        <v>0.70965562695334894</v>
      </c>
      <c r="AN200" s="22">
        <f>('Ratios Calculated fix'!AN200-'Ratios Calculated fix'!AN$428)/('Ratios Calculated fix'!AN$429-'Ratios Calculated fix'!AN$428)</f>
        <v>0.80386661957713312</v>
      </c>
      <c r="AO200" s="22">
        <f>('Ratios Calculated fix'!AO200-'Ratios Calculated fix'!AO$428)/('Ratios Calculated fix'!AO$429-'Ratios Calculated fix'!AO$428)</f>
        <v>1.0099056643944481E-3</v>
      </c>
      <c r="AP200" s="22">
        <f>('Ratios Calculated fix'!AP200-'Ratios Calculated fix'!AP$428)/('Ratios Calculated fix'!AP$429-'Ratios Calculated fix'!AP$428)</f>
        <v>0.35459029786545526</v>
      </c>
      <c r="AQ200" s="22">
        <f>('Ratios Calculated fix'!AQ200-'Ratios Calculated fix'!AQ$428)/('Ratios Calculated fix'!AQ$429-'Ratios Calculated fix'!AQ$428)</f>
        <v>0.5918953570387373</v>
      </c>
      <c r="AR200" s="22">
        <f>('Ratios Calculated fix'!AR200-'Ratios Calculated fix'!AR$428)/('Ratios Calculated fix'!AR$429-'Ratios Calculated fix'!AR$428)</f>
        <v>0.63180909577827826</v>
      </c>
      <c r="AS200" s="22">
        <f>('Ratios Calculated fix'!AS200-'Ratios Calculated fix'!AS$428)/('Ratios Calculated fix'!AS$429-'Ratios Calculated fix'!AS$428)</f>
        <v>0.29052001619951195</v>
      </c>
      <c r="AT200" s="22">
        <f>('Ratios Calculated fix'!AT200-'Ratios Calculated fix'!AT$428)/('Ratios Calculated fix'!AT$429-'Ratios Calculated fix'!AT$428)</f>
        <v>0.28660534221856804</v>
      </c>
      <c r="AU200" s="22">
        <f>('Ratios Calculated fix'!AU200-'Ratios Calculated fix'!AU$428)/('Ratios Calculated fix'!AU$429-'Ratios Calculated fix'!AU$428)</f>
        <v>0.2527035129320726</v>
      </c>
      <c r="AV200" s="22" t="e">
        <f>('Ratios Calculated fix'!AV200-'Ratios Calculated fix'!AV$428)/('Ratios Calculated fix'!AV$429-'Ratios Calculated fix'!AV$428)</f>
        <v>#DIV/0!</v>
      </c>
      <c r="AW200" s="22" t="e">
        <f>('Ratios Calculated fix'!AW200-'Ratios Calculated fix'!AW$428)/('Ratios Calculated fix'!AW$429-'Ratios Calculated fix'!AW$428)</f>
        <v>#DIV/0!</v>
      </c>
      <c r="AX200" s="22" t="e">
        <f>('Ratios Calculated fix'!AX200-'Ratios Calculated fix'!AX$428)/('Ratios Calculated fix'!AX$429-'Ratios Calculated fix'!AX$428)</f>
        <v>#DIV/0!</v>
      </c>
      <c r="AY200" s="22">
        <f>('Ratios Calculated fix'!AY200-'Ratios Calculated fix'!AY$428)/('Ratios Calculated fix'!AY$429-'Ratios Calculated fix'!AY$428)</f>
        <v>0.74629221616513208</v>
      </c>
      <c r="AZ200" s="22">
        <f>('Ratios Calculated fix'!AZ200-'Ratios Calculated fix'!AZ$428)/('Ratios Calculated fix'!AZ$429-'Ratios Calculated fix'!AZ$428)</f>
        <v>0.76966976970232426</v>
      </c>
      <c r="BA200" s="22">
        <f>('Ratios Calculated fix'!BA200-'Ratios Calculated fix'!BA$428)/('Ratios Calculated fix'!BA$429-'Ratios Calculated fix'!BA$428)</f>
        <v>0.22257142109801412</v>
      </c>
      <c r="BB200" s="22" t="e">
        <f>('Ratios Calculated fix'!BB200-'Ratios Calculated fix'!BB$428)/('Ratios Calculated fix'!BB$429-'Ratios Calculated fix'!BB$428)</f>
        <v>#DIV/0!</v>
      </c>
      <c r="BC200" s="22">
        <f>('Ratios Calculated fix'!BC200-'Ratios Calculated fix'!BC$428)/('Ratios Calculated fix'!BC$429-'Ratios Calculated fix'!BC$428)</f>
        <v>0.16106871755801666</v>
      </c>
    </row>
    <row r="201" spans="1:55" x14ac:dyDescent="0.2">
      <c r="A201" s="3" t="s">
        <v>631</v>
      </c>
      <c r="B201" s="3" t="s">
        <v>632</v>
      </c>
      <c r="C201" s="3" t="s">
        <v>24</v>
      </c>
      <c r="D201" s="3">
        <v>447447</v>
      </c>
      <c r="E201" s="3" t="s">
        <v>16</v>
      </c>
      <c r="F201" s="3">
        <v>2019</v>
      </c>
      <c r="G201" s="3" t="s">
        <v>17</v>
      </c>
      <c r="H201" s="4">
        <v>43830</v>
      </c>
      <c r="I201" s="4">
        <v>43875</v>
      </c>
      <c r="J201" s="4">
        <v>43875</v>
      </c>
      <c r="K201" s="5">
        <v>85843000</v>
      </c>
      <c r="L201" s="5">
        <v>87337000</v>
      </c>
      <c r="M201" s="3" t="s">
        <v>633</v>
      </c>
      <c r="N201" s="21">
        <f>('Ratios Calculated fix'!N201-'Ratios Calculated fix'!N$428)/('Ratios Calculated fix'!N$429-'Ratios Calculated fix'!N$428)</f>
        <v>3.3992886813899101E-2</v>
      </c>
      <c r="O201" s="22">
        <f>('Ratios Calculated fix'!O201-'Ratios Calculated fix'!O$428)/('Ratios Calculated fix'!O$429-'Ratios Calculated fix'!O$428)</f>
        <v>2.4159721545032823E-2</v>
      </c>
      <c r="P201" s="22">
        <f>('Ratios Calculated fix'!P201-'Ratios Calculated fix'!P$428)/('Ratios Calculated fix'!P$429-'Ratios Calculated fix'!P$428)</f>
        <v>1.2858345934267419E-2</v>
      </c>
      <c r="Q201" s="22">
        <f>('Ratios Calculated fix'!Q201-'Ratios Calculated fix'!Q$428)/('Ratios Calculated fix'!Q$429-'Ratios Calculated fix'!Q$428)</f>
        <v>0.88339205514387331</v>
      </c>
      <c r="R201" s="22">
        <f>('Ratios Calculated fix'!R201-'Ratios Calculated fix'!R$428)/('Ratios Calculated fix'!R$429-'Ratios Calculated fix'!R$428)</f>
        <v>0.12811750299582214</v>
      </c>
      <c r="S201" s="22">
        <f>('Ratios Calculated fix'!S201-'Ratios Calculated fix'!S$428)/('Ratios Calculated fix'!S$429-'Ratios Calculated fix'!S$428)</f>
        <v>0</v>
      </c>
      <c r="T201" s="22">
        <f>('Ratios Calculated fix'!T201-'Ratios Calculated fix'!T$428)/('Ratios Calculated fix'!T$429-'Ratios Calculated fix'!T$428)</f>
        <v>0.12948312712150964</v>
      </c>
      <c r="U201" s="22">
        <f>('Ratios Calculated fix'!U201-'Ratios Calculated fix'!U$428)/('Ratios Calculated fix'!U$429-'Ratios Calculated fix'!U$428)</f>
        <v>0.82265040993075433</v>
      </c>
      <c r="V201" s="22">
        <f>('Ratios Calculated fix'!V201-'Ratios Calculated fix'!V$428)/('Ratios Calculated fix'!V$429-'Ratios Calculated fix'!V$428)</f>
        <v>0.70833495319453676</v>
      </c>
      <c r="W201" s="22">
        <f>('Ratios Calculated fix'!W201-'Ratios Calculated fix'!W$428)/('Ratios Calculated fix'!W$429-'Ratios Calculated fix'!W$428)</f>
        <v>0.83716253441874855</v>
      </c>
      <c r="X201" s="22">
        <f>('Ratios Calculated fix'!X201-'Ratios Calculated fix'!X$428)/('Ratios Calculated fix'!X$429-'Ratios Calculated fix'!X$428)</f>
        <v>0.31898450680947971</v>
      </c>
      <c r="Y201" s="22">
        <f>('Ratios Calculated fix'!Y201-'Ratios Calculated fix'!Y$428)/('Ratios Calculated fix'!Y$429-'Ratios Calculated fix'!Y$428)</f>
        <v>0.41196491572220328</v>
      </c>
      <c r="Z201" s="22">
        <f>('Ratios Calculated fix'!Z201-'Ratios Calculated fix'!Z$428)/('Ratios Calculated fix'!Z$429-'Ratios Calculated fix'!Z$428)</f>
        <v>0.68101549319052035</v>
      </c>
      <c r="AA201" s="22">
        <f>('Ratios Calculated fix'!AA201-'Ratios Calculated fix'!AA$428)/('Ratios Calculated fix'!AA$429-'Ratios Calculated fix'!AA$428)</f>
        <v>0.20985956824073065</v>
      </c>
      <c r="AB201" s="22">
        <f>('Ratios Calculated fix'!AB201-'Ratios Calculated fix'!AB$428)/('Ratios Calculated fix'!AB$429-'Ratios Calculated fix'!AB$428)</f>
        <v>0.76607885216129989</v>
      </c>
      <c r="AC201" s="22">
        <f>('Ratios Calculated fix'!AC201-'Ratios Calculated fix'!AC$428)/('Ratios Calculated fix'!AC$429-'Ratios Calculated fix'!AC$428)</f>
        <v>0.55460223850254775</v>
      </c>
      <c r="AD201" s="22">
        <f>('Ratios Calculated fix'!AD201-'Ratios Calculated fix'!AD$428)/('Ratios Calculated fix'!AD$429-'Ratios Calculated fix'!AD$428)</f>
        <v>0.31965463810886435</v>
      </c>
      <c r="AE201" s="22">
        <f>('Ratios Calculated fix'!AE201-'Ratios Calculated fix'!AE$428)/('Ratios Calculated fix'!AE$429-'Ratios Calculated fix'!AE$428)</f>
        <v>0.42137989102620499</v>
      </c>
      <c r="AF201" s="22">
        <f>('Ratios Calculated fix'!AF201-'Ratios Calculated fix'!AF$428)/('Ratios Calculated fix'!AF$429-'Ratios Calculated fix'!AF$428)</f>
        <v>0.38505617076263915</v>
      </c>
      <c r="AG201" s="22" t="e">
        <f>('Ratios Calculated fix'!AG201-'Ratios Calculated fix'!AG$428)/('Ratios Calculated fix'!AG$429-'Ratios Calculated fix'!AG$428)</f>
        <v>#DIV/0!</v>
      </c>
      <c r="AH201" s="22" t="e">
        <f>('Ratios Calculated fix'!AH201-'Ratios Calculated fix'!AH$428)/('Ratios Calculated fix'!AH$429-'Ratios Calculated fix'!AH$428)</f>
        <v>#DIV/0!</v>
      </c>
      <c r="AI201" s="22">
        <f>('Ratios Calculated fix'!AI201-'Ratios Calculated fix'!AI$428)/('Ratios Calculated fix'!AI$429-'Ratios Calculated fix'!AI$428)</f>
        <v>0.53410454905252536</v>
      </c>
      <c r="AJ201" s="22">
        <f>('Ratios Calculated fix'!AJ201-'Ratios Calculated fix'!AJ$428)/('Ratios Calculated fix'!AJ$429-'Ratios Calculated fix'!AJ$428)</f>
        <v>0.18126509020813353</v>
      </c>
      <c r="AK201" s="22" t="e">
        <f>('Ratios Calculated fix'!AK201-'Ratios Calculated fix'!AK$428)/('Ratios Calculated fix'!AK$429-'Ratios Calculated fix'!AK$428)</f>
        <v>#DIV/0!</v>
      </c>
      <c r="AL201" s="22" t="e">
        <f>('Ratios Calculated fix'!AL201-'Ratios Calculated fix'!AL$428)/('Ratios Calculated fix'!AL$429-'Ratios Calculated fix'!AL$428)</f>
        <v>#DIV/0!</v>
      </c>
      <c r="AM201" s="22">
        <f>('Ratios Calculated fix'!AM201-'Ratios Calculated fix'!AM$428)/('Ratios Calculated fix'!AM$429-'Ratios Calculated fix'!AM$428)</f>
        <v>0.77016487581303761</v>
      </c>
      <c r="AN201" s="22">
        <f>('Ratios Calculated fix'!AN201-'Ratios Calculated fix'!AN$428)/('Ratios Calculated fix'!AN$429-'Ratios Calculated fix'!AN$428)</f>
        <v>0.83111113964955763</v>
      </c>
      <c r="AO201" s="22">
        <f>('Ratios Calculated fix'!AO201-'Ratios Calculated fix'!AO$428)/('Ratios Calculated fix'!AO$429-'Ratios Calculated fix'!AO$428)</f>
        <v>0.2762783916498302</v>
      </c>
      <c r="AP201" s="22">
        <f>('Ratios Calculated fix'!AP201-'Ratios Calculated fix'!AP$428)/('Ratios Calculated fix'!AP$429-'Ratios Calculated fix'!AP$428)</f>
        <v>0.32653995892169491</v>
      </c>
      <c r="AQ201" s="22">
        <f>('Ratios Calculated fix'!AQ201-'Ratios Calculated fix'!AQ$428)/('Ratios Calculated fix'!AQ$429-'Ratios Calculated fix'!AQ$428)</f>
        <v>0.85232809550057675</v>
      </c>
      <c r="AR201" s="22">
        <f>('Ratios Calculated fix'!AR201-'Ratios Calculated fix'!AR$428)/('Ratios Calculated fix'!AR$429-'Ratios Calculated fix'!AR$428)</f>
        <v>0.38412355347603055</v>
      </c>
      <c r="AS201" s="22">
        <f>('Ratios Calculated fix'!AS201-'Ratios Calculated fix'!AS$428)/('Ratios Calculated fix'!AS$429-'Ratios Calculated fix'!AS$428)</f>
        <v>0.33922284825952348</v>
      </c>
      <c r="AT201" s="22">
        <f>('Ratios Calculated fix'!AT201-'Ratios Calculated fix'!AT$428)/('Ratios Calculated fix'!AT$429-'Ratios Calculated fix'!AT$428)</f>
        <v>0.70584828272062194</v>
      </c>
      <c r="AU201" s="22">
        <f>('Ratios Calculated fix'!AU201-'Ratios Calculated fix'!AU$428)/('Ratios Calculated fix'!AU$429-'Ratios Calculated fix'!AU$428)</f>
        <v>0.29196270413925318</v>
      </c>
      <c r="AV201" s="22" t="e">
        <f>('Ratios Calculated fix'!AV201-'Ratios Calculated fix'!AV$428)/('Ratios Calculated fix'!AV$429-'Ratios Calculated fix'!AV$428)</f>
        <v>#DIV/0!</v>
      </c>
      <c r="AW201" s="22" t="e">
        <f>('Ratios Calculated fix'!AW201-'Ratios Calculated fix'!AW$428)/('Ratios Calculated fix'!AW$429-'Ratios Calculated fix'!AW$428)</f>
        <v>#DIV/0!</v>
      </c>
      <c r="AX201" s="22" t="e">
        <f>('Ratios Calculated fix'!AX201-'Ratios Calculated fix'!AX$428)/('Ratios Calculated fix'!AX$429-'Ratios Calculated fix'!AX$428)</f>
        <v>#DIV/0!</v>
      </c>
      <c r="AY201" s="22">
        <f>('Ratios Calculated fix'!AY201-'Ratios Calculated fix'!AY$428)/('Ratios Calculated fix'!AY$429-'Ratios Calculated fix'!AY$428)</f>
        <v>0.7452703634819412</v>
      </c>
      <c r="AZ201" s="22">
        <f>('Ratios Calculated fix'!AZ201-'Ratios Calculated fix'!AZ$428)/('Ratios Calculated fix'!AZ$429-'Ratios Calculated fix'!AZ$428)</f>
        <v>0.76857236700626896</v>
      </c>
      <c r="BA201" s="22">
        <f>('Ratios Calculated fix'!BA201-'Ratios Calculated fix'!BA$428)/('Ratios Calculated fix'!BA$429-'Ratios Calculated fix'!BA$428)</f>
        <v>0.22195330577069655</v>
      </c>
      <c r="BB201" s="22" t="e">
        <f>('Ratios Calculated fix'!BB201-'Ratios Calculated fix'!BB$428)/('Ratios Calculated fix'!BB$429-'Ratios Calculated fix'!BB$428)</f>
        <v>#DIV/0!</v>
      </c>
      <c r="BC201" s="22">
        <f>('Ratios Calculated fix'!BC201-'Ratios Calculated fix'!BC$428)/('Ratios Calculated fix'!BC$429-'Ratios Calculated fix'!BC$428)</f>
        <v>0.51991251162495766</v>
      </c>
    </row>
    <row r="202" spans="1:55" x14ac:dyDescent="0.2">
      <c r="A202" s="3" t="s">
        <v>628</v>
      </c>
      <c r="B202" s="3" t="s">
        <v>629</v>
      </c>
      <c r="C202" s="3" t="s">
        <v>15</v>
      </c>
      <c r="D202" s="3">
        <v>824090</v>
      </c>
      <c r="E202" s="3" t="s">
        <v>16</v>
      </c>
      <c r="F202" s="3">
        <v>2019</v>
      </c>
      <c r="G202" s="3" t="s">
        <v>17</v>
      </c>
      <c r="H202" s="4">
        <v>43830</v>
      </c>
      <c r="I202" s="4">
        <v>43882</v>
      </c>
      <c r="J202" s="4">
        <v>43882</v>
      </c>
      <c r="K202" s="5">
        <v>75776000</v>
      </c>
      <c r="L202" s="5">
        <v>76568000</v>
      </c>
      <c r="M202" s="3" t="s">
        <v>630</v>
      </c>
      <c r="N202" s="21">
        <f>('Ratios Calculated fix'!N202-'Ratios Calculated fix'!N$428)/('Ratios Calculated fix'!N$429-'Ratios Calculated fix'!N$428)</f>
        <v>0.12863565479358022</v>
      </c>
      <c r="O202" s="22">
        <f>('Ratios Calculated fix'!O202-'Ratios Calculated fix'!O$428)/('Ratios Calculated fix'!O$429-'Ratios Calculated fix'!O$428)</f>
        <v>9.8645291310145586E-2</v>
      </c>
      <c r="P202" s="22">
        <f>('Ratios Calculated fix'!P202-'Ratios Calculated fix'!P$428)/('Ratios Calculated fix'!P$429-'Ratios Calculated fix'!P$428)</f>
        <v>0.18251329863440791</v>
      </c>
      <c r="Q202" s="22">
        <f>('Ratios Calculated fix'!Q202-'Ratios Calculated fix'!Q$428)/('Ratios Calculated fix'!Q$429-'Ratios Calculated fix'!Q$428)</f>
        <v>0.86871287306057865</v>
      </c>
      <c r="R202" s="22">
        <f>('Ratios Calculated fix'!R202-'Ratios Calculated fix'!R$428)/('Ratios Calculated fix'!R$429-'Ratios Calculated fix'!R$428)</f>
        <v>7.4798205687166136E-2</v>
      </c>
      <c r="S202" s="22">
        <f>('Ratios Calculated fix'!S202-'Ratios Calculated fix'!S$428)/('Ratios Calculated fix'!S$429-'Ratios Calculated fix'!S$428)</f>
        <v>1.9140800300824571E-4</v>
      </c>
      <c r="T202" s="22">
        <f>('Ratios Calculated fix'!T202-'Ratios Calculated fix'!T$428)/('Ratios Calculated fix'!T$429-'Ratios Calculated fix'!T$428)</f>
        <v>7.5560953728954147E-2</v>
      </c>
      <c r="U202" s="22">
        <f>('Ratios Calculated fix'!U202-'Ratios Calculated fix'!U$428)/('Ratios Calculated fix'!U$429-'Ratios Calculated fix'!U$428)</f>
        <v>0.8087230914990966</v>
      </c>
      <c r="V202" s="22">
        <f>('Ratios Calculated fix'!V202-'Ratios Calculated fix'!V$428)/('Ratios Calculated fix'!V$429-'Ratios Calculated fix'!V$428)</f>
        <v>0.70833996167574431</v>
      </c>
      <c r="W202" s="22">
        <f>('Ratios Calculated fix'!W202-'Ratios Calculated fix'!W$428)/('Ratios Calculated fix'!W$429-'Ratios Calculated fix'!W$428)</f>
        <v>0.82113870645333042</v>
      </c>
      <c r="X202" s="22">
        <f>('Ratios Calculated fix'!X202-'Ratios Calculated fix'!X$428)/('Ratios Calculated fix'!X$429-'Ratios Calculated fix'!X$428)</f>
        <v>0.28412616001255142</v>
      </c>
      <c r="Y202" s="22">
        <f>('Ratios Calculated fix'!Y202-'Ratios Calculated fix'!Y$428)/('Ratios Calculated fix'!Y$429-'Ratios Calculated fix'!Y$428)</f>
        <v>0.60016351808183432</v>
      </c>
      <c r="Z202" s="22">
        <f>('Ratios Calculated fix'!Z202-'Ratios Calculated fix'!Z$428)/('Ratios Calculated fix'!Z$429-'Ratios Calculated fix'!Z$428)</f>
        <v>0.71587383998744858</v>
      </c>
      <c r="AA202" s="22">
        <f>('Ratios Calculated fix'!AA202-'Ratios Calculated fix'!AA$428)/('Ratios Calculated fix'!AA$429-'Ratios Calculated fix'!AA$428)</f>
        <v>0.74858725893600664</v>
      </c>
      <c r="AB202" s="22">
        <f>('Ratios Calculated fix'!AB202-'Ratios Calculated fix'!AB$428)/('Ratios Calculated fix'!AB$429-'Ratios Calculated fix'!AB$428)</f>
        <v>0.9141277730583407</v>
      </c>
      <c r="AC202" s="22">
        <f>('Ratios Calculated fix'!AC202-'Ratios Calculated fix'!AC$428)/('Ratios Calculated fix'!AC$429-'Ratios Calculated fix'!AC$428)</f>
        <v>0.43482202084290578</v>
      </c>
      <c r="AD202" s="22">
        <f>('Ratios Calculated fix'!AD202-'Ratios Calculated fix'!AD$428)/('Ratios Calculated fix'!AD$429-'Ratios Calculated fix'!AD$428)</f>
        <v>0.33073215433418873</v>
      </c>
      <c r="AE202" s="22">
        <f>('Ratios Calculated fix'!AE202-'Ratios Calculated fix'!AE$428)/('Ratios Calculated fix'!AE$429-'Ratios Calculated fix'!AE$428)</f>
        <v>0.43399223191495534</v>
      </c>
      <c r="AF202" s="22">
        <f>('Ratios Calculated fix'!AF202-'Ratios Calculated fix'!AF$428)/('Ratios Calculated fix'!AF$429-'Ratios Calculated fix'!AF$428)</f>
        <v>0.38199540919518854</v>
      </c>
      <c r="AG202" s="22" t="e">
        <f>('Ratios Calculated fix'!AG202-'Ratios Calculated fix'!AG$428)/('Ratios Calculated fix'!AG$429-'Ratios Calculated fix'!AG$428)</f>
        <v>#DIV/0!</v>
      </c>
      <c r="AH202" s="22" t="e">
        <f>('Ratios Calculated fix'!AH202-'Ratios Calculated fix'!AH$428)/('Ratios Calculated fix'!AH$429-'Ratios Calculated fix'!AH$428)</f>
        <v>#DIV/0!</v>
      </c>
      <c r="AI202" s="22">
        <f>('Ratios Calculated fix'!AI202-'Ratios Calculated fix'!AI$428)/('Ratios Calculated fix'!AI$429-'Ratios Calculated fix'!AI$428)</f>
        <v>0.54022200550199118</v>
      </c>
      <c r="AJ202" s="22">
        <f>('Ratios Calculated fix'!AJ202-'Ratios Calculated fix'!AJ$428)/('Ratios Calculated fix'!AJ$429-'Ratios Calculated fix'!AJ$428)</f>
        <v>0.32613381234372868</v>
      </c>
      <c r="AK202" s="22" t="e">
        <f>('Ratios Calculated fix'!AK202-'Ratios Calculated fix'!AK$428)/('Ratios Calculated fix'!AK$429-'Ratios Calculated fix'!AK$428)</f>
        <v>#DIV/0!</v>
      </c>
      <c r="AL202" s="22" t="e">
        <f>('Ratios Calculated fix'!AL202-'Ratios Calculated fix'!AL$428)/('Ratios Calculated fix'!AL$429-'Ratios Calculated fix'!AL$428)</f>
        <v>#DIV/0!</v>
      </c>
      <c r="AM202" s="22">
        <f>('Ratios Calculated fix'!AM202-'Ratios Calculated fix'!AM$428)/('Ratios Calculated fix'!AM$429-'Ratios Calculated fix'!AM$428)</f>
        <v>0.71167859657124699</v>
      </c>
      <c r="AN202" s="22">
        <f>('Ratios Calculated fix'!AN202-'Ratios Calculated fix'!AN$428)/('Ratios Calculated fix'!AN$429-'Ratios Calculated fix'!AN$428)</f>
        <v>0.8053681162549251</v>
      </c>
      <c r="AO202" s="22">
        <f>('Ratios Calculated fix'!AO202-'Ratios Calculated fix'!AO$428)/('Ratios Calculated fix'!AO$429-'Ratios Calculated fix'!AO$428)</f>
        <v>0.13039006126341729</v>
      </c>
      <c r="AP202" s="22">
        <f>('Ratios Calculated fix'!AP202-'Ratios Calculated fix'!AP$428)/('Ratios Calculated fix'!AP$429-'Ratios Calculated fix'!AP$428)</f>
        <v>0.36120935431024032</v>
      </c>
      <c r="AQ202" s="22">
        <f>('Ratios Calculated fix'!AQ202-'Ratios Calculated fix'!AQ$428)/('Ratios Calculated fix'!AQ$429-'Ratios Calculated fix'!AQ$428)</f>
        <v>0.70332345594143764</v>
      </c>
      <c r="AR202" s="22">
        <f>('Ratios Calculated fix'!AR202-'Ratios Calculated fix'!AR$428)/('Ratios Calculated fix'!AR$429-'Ratios Calculated fix'!AR$428)</f>
        <v>0.40817935927737381</v>
      </c>
      <c r="AS202" s="22">
        <f>('Ratios Calculated fix'!AS202-'Ratios Calculated fix'!AS$428)/('Ratios Calculated fix'!AS$429-'Ratios Calculated fix'!AS$428)</f>
        <v>0.34825632675507923</v>
      </c>
      <c r="AT202" s="22">
        <f>('Ratios Calculated fix'!AT202-'Ratios Calculated fix'!AT$428)/('Ratios Calculated fix'!AT$429-'Ratios Calculated fix'!AT$428)</f>
        <v>0.49453684782870044</v>
      </c>
      <c r="AU202" s="22">
        <f>('Ratios Calculated fix'!AU202-'Ratios Calculated fix'!AU$428)/('Ratios Calculated fix'!AU$429-'Ratios Calculated fix'!AU$428)</f>
        <v>0.38323989860942576</v>
      </c>
      <c r="AV202" s="22" t="e">
        <f>('Ratios Calculated fix'!AV202-'Ratios Calculated fix'!AV$428)/('Ratios Calculated fix'!AV$429-'Ratios Calculated fix'!AV$428)</f>
        <v>#DIV/0!</v>
      </c>
      <c r="AW202" s="22" t="e">
        <f>('Ratios Calculated fix'!AW202-'Ratios Calculated fix'!AW$428)/('Ratios Calculated fix'!AW$429-'Ratios Calculated fix'!AW$428)</f>
        <v>#DIV/0!</v>
      </c>
      <c r="AX202" s="22" t="e">
        <f>('Ratios Calculated fix'!AX202-'Ratios Calculated fix'!AX$428)/('Ratios Calculated fix'!AX$429-'Ratios Calculated fix'!AX$428)</f>
        <v>#DIV/0!</v>
      </c>
      <c r="AY202" s="22">
        <f>('Ratios Calculated fix'!AY202-'Ratios Calculated fix'!AY$428)/('Ratios Calculated fix'!AY$429-'Ratios Calculated fix'!AY$428)</f>
        <v>0.74541329043952265</v>
      </c>
      <c r="AZ202" s="22">
        <f>('Ratios Calculated fix'!AZ202-'Ratios Calculated fix'!AZ$428)/('Ratios Calculated fix'!AZ$429-'Ratios Calculated fix'!AZ$428)</f>
        <v>0.76775365376164295</v>
      </c>
      <c r="BA202" s="22">
        <f>('Ratios Calculated fix'!BA202-'Ratios Calculated fix'!BA$428)/('Ratios Calculated fix'!BA$429-'Ratios Calculated fix'!BA$428)</f>
        <v>0.22237450751616597</v>
      </c>
      <c r="BB202" s="22" t="e">
        <f>('Ratios Calculated fix'!BB202-'Ratios Calculated fix'!BB$428)/('Ratios Calculated fix'!BB$429-'Ratios Calculated fix'!BB$428)</f>
        <v>#DIV/0!</v>
      </c>
      <c r="BC202" s="22">
        <f>('Ratios Calculated fix'!BC202-'Ratios Calculated fix'!BC$428)/('Ratios Calculated fix'!BC$429-'Ratios Calculated fix'!BC$428)</f>
        <v>0.22418773511981221</v>
      </c>
    </row>
    <row r="203" spans="1:55" x14ac:dyDescent="0.2">
      <c r="A203" s="3" t="s">
        <v>658</v>
      </c>
      <c r="B203" s="3" t="s">
        <v>659</v>
      </c>
      <c r="C203" s="3" t="s">
        <v>59</v>
      </c>
      <c r="D203" s="3">
        <v>378169</v>
      </c>
      <c r="E203" s="3" t="s">
        <v>16</v>
      </c>
      <c r="F203" s="3">
        <v>2019</v>
      </c>
      <c r="G203" s="3" t="s">
        <v>17</v>
      </c>
      <c r="H203" s="4">
        <v>43830</v>
      </c>
      <c r="I203" s="4">
        <v>43893</v>
      </c>
      <c r="J203" s="4">
        <v>43893</v>
      </c>
      <c r="K203" s="5">
        <v>112006000</v>
      </c>
      <c r="L203" s="5">
        <v>113474000</v>
      </c>
      <c r="M203" s="3" t="s">
        <v>660</v>
      </c>
      <c r="N203" s="21">
        <f>('Ratios Calculated fix'!N203-'Ratios Calculated fix'!N$428)/('Ratios Calculated fix'!N$429-'Ratios Calculated fix'!N$428)</f>
        <v>6.905651350797648E-2</v>
      </c>
      <c r="O203" s="22">
        <f>('Ratios Calculated fix'!O203-'Ratios Calculated fix'!O$428)/('Ratios Calculated fix'!O$429-'Ratios Calculated fix'!O$428)</f>
        <v>4.2594833288614076E-2</v>
      </c>
      <c r="P203" s="22">
        <f>('Ratios Calculated fix'!P203-'Ratios Calculated fix'!P$428)/('Ratios Calculated fix'!P$429-'Ratios Calculated fix'!P$428)</f>
        <v>4.0367263637248789E-2</v>
      </c>
      <c r="Q203" s="22">
        <f>('Ratios Calculated fix'!Q203-'Ratios Calculated fix'!Q$428)/('Ratios Calculated fix'!Q$429-'Ratios Calculated fix'!Q$428)</f>
        <v>0.86941861723083469</v>
      </c>
      <c r="R203" s="22">
        <f>('Ratios Calculated fix'!R203-'Ratios Calculated fix'!R$428)/('Ratios Calculated fix'!R$429-'Ratios Calculated fix'!R$428)</f>
        <v>0.11078896867527235</v>
      </c>
      <c r="S203" s="22">
        <f>('Ratios Calculated fix'!S203-'Ratios Calculated fix'!S$428)/('Ratios Calculated fix'!S$429-'Ratios Calculated fix'!S$428)</f>
        <v>5.4509477048550692E-2</v>
      </c>
      <c r="T203" s="22">
        <f>('Ratios Calculated fix'!T203-'Ratios Calculated fix'!T$428)/('Ratios Calculated fix'!T$429-'Ratios Calculated fix'!T$428)</f>
        <v>0.10213423760228224</v>
      </c>
      <c r="U203" s="22">
        <f>('Ratios Calculated fix'!U203-'Ratios Calculated fix'!U$428)/('Ratios Calculated fix'!U$429-'Ratios Calculated fix'!U$428)</f>
        <v>0.80996589034659294</v>
      </c>
      <c r="V203" s="22">
        <f>('Ratios Calculated fix'!V203-'Ratios Calculated fix'!V$428)/('Ratios Calculated fix'!V$429-'Ratios Calculated fix'!V$428)</f>
        <v>0.71011204204622069</v>
      </c>
      <c r="W203" s="22">
        <f>('Ratios Calculated fix'!W203-'Ratios Calculated fix'!W$428)/('Ratios Calculated fix'!W$429-'Ratios Calculated fix'!W$428)</f>
        <v>0.822295131827111</v>
      </c>
      <c r="X203" s="22">
        <f>('Ratios Calculated fix'!X203-'Ratios Calculated fix'!X$428)/('Ratios Calculated fix'!X$429-'Ratios Calculated fix'!X$428)</f>
        <v>0.18920654691854263</v>
      </c>
      <c r="Y203" s="22">
        <f>('Ratios Calculated fix'!Y203-'Ratios Calculated fix'!Y$428)/('Ratios Calculated fix'!Y$429-'Ratios Calculated fix'!Y$428)</f>
        <v>0.58622660274353411</v>
      </c>
      <c r="Z203" s="22">
        <f>('Ratios Calculated fix'!Z203-'Ratios Calculated fix'!Z$428)/('Ratios Calculated fix'!Z$429-'Ratios Calculated fix'!Z$428)</f>
        <v>0.81079345308145734</v>
      </c>
      <c r="AA203" s="22">
        <f>('Ratios Calculated fix'!AA203-'Ratios Calculated fix'!AA$428)/('Ratios Calculated fix'!AA$429-'Ratios Calculated fix'!AA$428)</f>
        <v>0.66372438072534745</v>
      </c>
      <c r="AB203" s="22">
        <f>('Ratios Calculated fix'!AB203-'Ratios Calculated fix'!AB$428)/('Ratios Calculated fix'!AB$429-'Ratios Calculated fix'!AB$428)</f>
        <v>0.87919262487513661</v>
      </c>
      <c r="AC203" s="22">
        <f>('Ratios Calculated fix'!AC203-'Ratios Calculated fix'!AC$428)/('Ratios Calculated fix'!AC$429-'Ratios Calculated fix'!AC$428)</f>
        <v>0.39368619781331599</v>
      </c>
      <c r="AD203" s="22">
        <f>('Ratios Calculated fix'!AD203-'Ratios Calculated fix'!AD$428)/('Ratios Calculated fix'!AD$429-'Ratios Calculated fix'!AD$428)</f>
        <v>0.21775501049741297</v>
      </c>
      <c r="AE203" s="22">
        <f>('Ratios Calculated fix'!AE203-'Ratios Calculated fix'!AE$428)/('Ratios Calculated fix'!AE$429-'Ratios Calculated fix'!AE$428)</f>
        <v>0.30536174997990667</v>
      </c>
      <c r="AF203" s="22">
        <f>('Ratios Calculated fix'!AF203-'Ratios Calculated fix'!AF$428)/('Ratios Calculated fix'!AF$429-'Ratios Calculated fix'!AF$428)</f>
        <v>0.34682483452447266</v>
      </c>
      <c r="AG203" s="22" t="e">
        <f>('Ratios Calculated fix'!AG203-'Ratios Calculated fix'!AG$428)/('Ratios Calculated fix'!AG$429-'Ratios Calculated fix'!AG$428)</f>
        <v>#DIV/0!</v>
      </c>
      <c r="AH203" s="22" t="e">
        <f>('Ratios Calculated fix'!AH203-'Ratios Calculated fix'!AH$428)/('Ratios Calculated fix'!AH$429-'Ratios Calculated fix'!AH$428)</f>
        <v>#DIV/0!</v>
      </c>
      <c r="AI203" s="22">
        <f>('Ratios Calculated fix'!AI203-'Ratios Calculated fix'!AI$428)/('Ratios Calculated fix'!AI$429-'Ratios Calculated fix'!AI$428)</f>
        <v>0.53096921693775001</v>
      </c>
      <c r="AJ203" s="22">
        <f>('Ratios Calculated fix'!AJ203-'Ratios Calculated fix'!AJ$428)/('Ratios Calculated fix'!AJ$429-'Ratios Calculated fix'!AJ$428)</f>
        <v>0.14984700762292366</v>
      </c>
      <c r="AK203" s="22" t="e">
        <f>('Ratios Calculated fix'!AK203-'Ratios Calculated fix'!AK$428)/('Ratios Calculated fix'!AK$429-'Ratios Calculated fix'!AK$428)</f>
        <v>#DIV/0!</v>
      </c>
      <c r="AL203" s="22" t="e">
        <f>('Ratios Calculated fix'!AL203-'Ratios Calculated fix'!AL$428)/('Ratios Calculated fix'!AL$429-'Ratios Calculated fix'!AL$428)</f>
        <v>#DIV/0!</v>
      </c>
      <c r="AM203" s="22">
        <f>('Ratios Calculated fix'!AM203-'Ratios Calculated fix'!AM$428)/('Ratios Calculated fix'!AM$429-'Ratios Calculated fix'!AM$428)</f>
        <v>0.70861929369876619</v>
      </c>
      <c r="AN203" s="22">
        <f>('Ratios Calculated fix'!AN203-'Ratios Calculated fix'!AN$428)/('Ratios Calculated fix'!AN$429-'Ratios Calculated fix'!AN$428)</f>
        <v>0.80476762413377789</v>
      </c>
      <c r="AO203" s="22">
        <f>('Ratios Calculated fix'!AO203-'Ratios Calculated fix'!AO$428)/('Ratios Calculated fix'!AO$429-'Ratios Calculated fix'!AO$428)</f>
        <v>7.1266439102767101E-2</v>
      </c>
      <c r="AP203" s="22">
        <f>('Ratios Calculated fix'!AP203-'Ratios Calculated fix'!AP$428)/('Ratios Calculated fix'!AP$429-'Ratios Calculated fix'!AP$428)</f>
        <v>0.36179487895275403</v>
      </c>
      <c r="AQ203" s="22">
        <f>('Ratios Calculated fix'!AQ203-'Ratios Calculated fix'!AQ$428)/('Ratios Calculated fix'!AQ$429-'Ratios Calculated fix'!AQ$428)</f>
        <v>0.60883577826964685</v>
      </c>
      <c r="AR203" s="22">
        <f>('Ratios Calculated fix'!AR203-'Ratios Calculated fix'!AR$428)/('Ratios Calculated fix'!AR$429-'Ratios Calculated fix'!AR$428)</f>
        <v>0.32112092491939026</v>
      </c>
      <c r="AS203" s="22">
        <f>('Ratios Calculated fix'!AS203-'Ratios Calculated fix'!AS$428)/('Ratios Calculated fix'!AS$429-'Ratios Calculated fix'!AS$428)</f>
        <v>0.34597002887224987</v>
      </c>
      <c r="AT203" s="22">
        <f>('Ratios Calculated fix'!AT203-'Ratios Calculated fix'!AT$428)/('Ratios Calculated fix'!AT$429-'Ratios Calculated fix'!AT$428)</f>
        <v>0.33271618047246243</v>
      </c>
      <c r="AU203" s="22">
        <f>('Ratios Calculated fix'!AU203-'Ratios Calculated fix'!AU$428)/('Ratios Calculated fix'!AU$429-'Ratios Calculated fix'!AU$428)</f>
        <v>0.28644963379843791</v>
      </c>
      <c r="AV203" s="22" t="e">
        <f>('Ratios Calculated fix'!AV203-'Ratios Calculated fix'!AV$428)/('Ratios Calculated fix'!AV$429-'Ratios Calculated fix'!AV$428)</f>
        <v>#DIV/0!</v>
      </c>
      <c r="AW203" s="22" t="e">
        <f>('Ratios Calculated fix'!AW203-'Ratios Calculated fix'!AW$428)/('Ratios Calculated fix'!AW$429-'Ratios Calculated fix'!AW$428)</f>
        <v>#DIV/0!</v>
      </c>
      <c r="AX203" s="22" t="e">
        <f>('Ratios Calculated fix'!AX203-'Ratios Calculated fix'!AX$428)/('Ratios Calculated fix'!AX$429-'Ratios Calculated fix'!AX$428)</f>
        <v>#DIV/0!</v>
      </c>
      <c r="AY203" s="22">
        <f>('Ratios Calculated fix'!AY203-'Ratios Calculated fix'!AY$428)/('Ratios Calculated fix'!AY$429-'Ratios Calculated fix'!AY$428)</f>
        <v>0.75028335227143927</v>
      </c>
      <c r="AZ203" s="22">
        <f>('Ratios Calculated fix'!AZ203-'Ratios Calculated fix'!AZ$428)/('Ratios Calculated fix'!AZ$429-'Ratios Calculated fix'!AZ$428)</f>
        <v>0.77361295234951355</v>
      </c>
      <c r="BA203" s="22">
        <f>('Ratios Calculated fix'!BA203-'Ratios Calculated fix'!BA$428)/('Ratios Calculated fix'!BA$429-'Ratios Calculated fix'!BA$428)</f>
        <v>0.22252800306890394</v>
      </c>
      <c r="BB203" s="22" t="e">
        <f>('Ratios Calculated fix'!BB203-'Ratios Calculated fix'!BB$428)/('Ratios Calculated fix'!BB$429-'Ratios Calculated fix'!BB$428)</f>
        <v>#DIV/0!</v>
      </c>
      <c r="BC203" s="22">
        <f>('Ratios Calculated fix'!BC203-'Ratios Calculated fix'!BC$428)/('Ratios Calculated fix'!BC$429-'Ratios Calculated fix'!BC$428)</f>
        <v>0.11820747600790667</v>
      </c>
    </row>
    <row r="204" spans="1:55" x14ac:dyDescent="0.2">
      <c r="A204" s="3" t="s">
        <v>640</v>
      </c>
      <c r="B204" s="3" t="s">
        <v>641</v>
      </c>
      <c r="C204" s="3" t="s">
        <v>24</v>
      </c>
      <c r="D204" s="3">
        <v>86933</v>
      </c>
      <c r="E204" s="3" t="s">
        <v>16</v>
      </c>
      <c r="F204" s="3">
        <v>2019</v>
      </c>
      <c r="G204" s="3" t="s">
        <v>17</v>
      </c>
      <c r="H204" s="4">
        <v>43830</v>
      </c>
      <c r="I204" s="4">
        <v>43872</v>
      </c>
      <c r="J204" s="4">
        <v>43872</v>
      </c>
      <c r="K204" s="5">
        <v>147000000</v>
      </c>
      <c r="L204" s="5">
        <v>150000000</v>
      </c>
      <c r="M204" s="3" t="s">
        <v>642</v>
      </c>
      <c r="N204" s="21">
        <f>('Ratios Calculated fix'!N204-'Ratios Calculated fix'!N$428)/('Ratios Calculated fix'!N$429-'Ratios Calculated fix'!N$428)</f>
        <v>0.24451358431764225</v>
      </c>
      <c r="O204" s="22">
        <f>('Ratios Calculated fix'!O204-'Ratios Calculated fix'!O$428)/('Ratios Calculated fix'!O$429-'Ratios Calculated fix'!O$428)</f>
        <v>0.22476986136218935</v>
      </c>
      <c r="P204" s="22">
        <f>('Ratios Calculated fix'!P204-'Ratios Calculated fix'!P$428)/('Ratios Calculated fix'!P$429-'Ratios Calculated fix'!P$428)</f>
        <v>0.53009539377165993</v>
      </c>
      <c r="Q204" s="22">
        <f>('Ratios Calculated fix'!Q204-'Ratios Calculated fix'!Q$428)/('Ratios Calculated fix'!Q$429-'Ratios Calculated fix'!Q$428)</f>
        <v>0.86854391962160926</v>
      </c>
      <c r="R204" s="22">
        <f>('Ratios Calculated fix'!R204-'Ratios Calculated fix'!R$428)/('Ratios Calculated fix'!R$429-'Ratios Calculated fix'!R$428)</f>
        <v>5.2388651207064901E-2</v>
      </c>
      <c r="S204" s="22">
        <f>('Ratios Calculated fix'!S204-'Ratios Calculated fix'!S$428)/('Ratios Calculated fix'!S$429-'Ratios Calculated fix'!S$428)</f>
        <v>0</v>
      </c>
      <c r="T204" s="22">
        <f>('Ratios Calculated fix'!T204-'Ratios Calculated fix'!T$428)/('Ratios Calculated fix'!T$429-'Ratios Calculated fix'!T$428)</f>
        <v>5.2947069879983689E-2</v>
      </c>
      <c r="U204" s="22">
        <f>('Ratios Calculated fix'!U204-'Ratios Calculated fix'!U$428)/('Ratios Calculated fix'!U$429-'Ratios Calculated fix'!U$428)</f>
        <v>0.80822205454887974</v>
      </c>
      <c r="V204" s="22">
        <f>('Ratios Calculated fix'!V204-'Ratios Calculated fix'!V$428)/('Ratios Calculated fix'!V$429-'Ratios Calculated fix'!V$428)</f>
        <v>0.70833495319453676</v>
      </c>
      <c r="W204" s="22">
        <f>('Ratios Calculated fix'!W204-'Ratios Calculated fix'!W$428)/('Ratios Calculated fix'!W$429-'Ratios Calculated fix'!W$428)</f>
        <v>0.82056304779637634</v>
      </c>
      <c r="X204" s="22">
        <f>('Ratios Calculated fix'!X204-'Ratios Calculated fix'!X$428)/('Ratios Calculated fix'!X$429-'Ratios Calculated fix'!X$428)</f>
        <v>0.52525276617110195</v>
      </c>
      <c r="Y204" s="22">
        <f>('Ratios Calculated fix'!Y204-'Ratios Calculated fix'!Y$428)/('Ratios Calculated fix'!Y$429-'Ratios Calculated fix'!Y$428)</f>
        <v>0.50328568132388618</v>
      </c>
      <c r="Z204" s="22">
        <f>('Ratios Calculated fix'!Z204-'Ratios Calculated fix'!Z$428)/('Ratios Calculated fix'!Z$429-'Ratios Calculated fix'!Z$428)</f>
        <v>0.474747233828898</v>
      </c>
      <c r="AA204" s="22">
        <f>('Ratios Calculated fix'!AA204-'Ratios Calculated fix'!AA$428)/('Ratios Calculated fix'!AA$429-'Ratios Calculated fix'!AA$428)</f>
        <v>0.18067948027295858</v>
      </c>
      <c r="AB204" s="22">
        <f>('Ratios Calculated fix'!AB204-'Ratios Calculated fix'!AB$428)/('Ratios Calculated fix'!AB$429-'Ratios Calculated fix'!AB$428)</f>
        <v>0.92519975639598062</v>
      </c>
      <c r="AC204" s="22">
        <f>('Ratios Calculated fix'!AC204-'Ratios Calculated fix'!AC$428)/('Ratios Calculated fix'!AC$429-'Ratios Calculated fix'!AC$428)</f>
        <v>0.6873573921613706</v>
      </c>
      <c r="AD204" s="22">
        <f>('Ratios Calculated fix'!AD204-'Ratios Calculated fix'!AD$428)/('Ratios Calculated fix'!AD$429-'Ratios Calculated fix'!AD$428)</f>
        <v>0.36899136027443996</v>
      </c>
      <c r="AE204" s="22">
        <f>('Ratios Calculated fix'!AE204-'Ratios Calculated fix'!AE$428)/('Ratios Calculated fix'!AE$429-'Ratios Calculated fix'!AE$428)</f>
        <v>0.47755237099633319</v>
      </c>
      <c r="AF204" s="22">
        <f>('Ratios Calculated fix'!AF204-'Ratios Calculated fix'!AF$428)/('Ratios Calculated fix'!AF$429-'Ratios Calculated fix'!AF$428)</f>
        <v>0.43019829327530196</v>
      </c>
      <c r="AG204" s="22" t="e">
        <f>('Ratios Calculated fix'!AG204-'Ratios Calculated fix'!AG$428)/('Ratios Calculated fix'!AG$429-'Ratios Calculated fix'!AG$428)</f>
        <v>#DIV/0!</v>
      </c>
      <c r="AH204" s="22" t="e">
        <f>('Ratios Calculated fix'!AH204-'Ratios Calculated fix'!AH$428)/('Ratios Calculated fix'!AH$429-'Ratios Calculated fix'!AH$428)</f>
        <v>#DIV/0!</v>
      </c>
      <c r="AI204" s="22">
        <f>('Ratios Calculated fix'!AI204-'Ratios Calculated fix'!AI$428)/('Ratios Calculated fix'!AI$429-'Ratios Calculated fix'!AI$428)</f>
        <v>0.52681574492285954</v>
      </c>
      <c r="AJ204" s="22">
        <f>('Ratios Calculated fix'!AJ204-'Ratios Calculated fix'!AJ$428)/('Ratios Calculated fix'!AJ$429-'Ratios Calculated fix'!AJ$428)</f>
        <v>0.34417301809334411</v>
      </c>
      <c r="AK204" s="22" t="e">
        <f>('Ratios Calculated fix'!AK204-'Ratios Calculated fix'!AK$428)/('Ratios Calculated fix'!AK$429-'Ratios Calculated fix'!AK$428)</f>
        <v>#DIV/0!</v>
      </c>
      <c r="AL204" s="22" t="e">
        <f>('Ratios Calculated fix'!AL204-'Ratios Calculated fix'!AL$428)/('Ratios Calculated fix'!AL$429-'Ratios Calculated fix'!AL$428)</f>
        <v>#DIV/0!</v>
      </c>
      <c r="AM204" s="22">
        <f>('Ratios Calculated fix'!AM204-'Ratios Calculated fix'!AM$428)/('Ratios Calculated fix'!AM$429-'Ratios Calculated fix'!AM$428)</f>
        <v>0.71244874919070944</v>
      </c>
      <c r="AN204" s="22">
        <f>('Ratios Calculated fix'!AN204-'Ratios Calculated fix'!AN$428)/('Ratios Calculated fix'!AN$429-'Ratios Calculated fix'!AN$428)</f>
        <v>0.80467620275766649</v>
      </c>
      <c r="AO204" s="22">
        <f>('Ratios Calculated fix'!AO204-'Ratios Calculated fix'!AO$428)/('Ratios Calculated fix'!AO$429-'Ratios Calculated fix'!AO$428)</f>
        <v>9.2824927180159333E-2</v>
      </c>
      <c r="AP204" s="22">
        <f>('Ratios Calculated fix'!AP204-'Ratios Calculated fix'!AP$428)/('Ratios Calculated fix'!AP$429-'Ratios Calculated fix'!AP$428)</f>
        <v>0.36006790733447269</v>
      </c>
      <c r="AQ204" s="22">
        <f>('Ratios Calculated fix'!AQ204-'Ratios Calculated fix'!AQ$428)/('Ratios Calculated fix'!AQ$429-'Ratios Calculated fix'!AQ$428)</f>
        <v>0.73437334919424069</v>
      </c>
      <c r="AR204" s="22">
        <f>('Ratios Calculated fix'!AR204-'Ratios Calculated fix'!AR$428)/('Ratios Calculated fix'!AR$429-'Ratios Calculated fix'!AR$428)</f>
        <v>0.50588222590564269</v>
      </c>
      <c r="AS204" s="22">
        <f>('Ratios Calculated fix'!AS204-'Ratios Calculated fix'!AS$428)/('Ratios Calculated fix'!AS$429-'Ratios Calculated fix'!AS$428)</f>
        <v>0.29556261929411132</v>
      </c>
      <c r="AT204" s="22">
        <f>('Ratios Calculated fix'!AT204-'Ratios Calculated fix'!AT$428)/('Ratios Calculated fix'!AT$429-'Ratios Calculated fix'!AT$428)</f>
        <v>0.50433987000147484</v>
      </c>
      <c r="AU204" s="22">
        <f>('Ratios Calculated fix'!AU204-'Ratios Calculated fix'!AU$428)/('Ratios Calculated fix'!AU$429-'Ratios Calculated fix'!AU$428)</f>
        <v>0.58078648951346024</v>
      </c>
      <c r="AV204" s="22" t="e">
        <f>('Ratios Calculated fix'!AV204-'Ratios Calculated fix'!AV$428)/('Ratios Calculated fix'!AV$429-'Ratios Calculated fix'!AV$428)</f>
        <v>#DIV/0!</v>
      </c>
      <c r="AW204" s="22" t="e">
        <f>('Ratios Calculated fix'!AW204-'Ratios Calculated fix'!AW$428)/('Ratios Calculated fix'!AW$429-'Ratios Calculated fix'!AW$428)</f>
        <v>#DIV/0!</v>
      </c>
      <c r="AX204" s="22" t="e">
        <f>('Ratios Calculated fix'!AX204-'Ratios Calculated fix'!AX$428)/('Ratios Calculated fix'!AX$429-'Ratios Calculated fix'!AX$428)</f>
        <v>#DIV/0!</v>
      </c>
      <c r="AY204" s="22">
        <f>('Ratios Calculated fix'!AY204-'Ratios Calculated fix'!AY$428)/('Ratios Calculated fix'!AY$429-'Ratios Calculated fix'!AY$428)</f>
        <v>0.74517026316684443</v>
      </c>
      <c r="AZ204" s="22">
        <f>('Ratios Calculated fix'!AZ204-'Ratios Calculated fix'!AZ$428)/('Ratios Calculated fix'!AZ$429-'Ratios Calculated fix'!AZ$428)</f>
        <v>0.76480000403526172</v>
      </c>
      <c r="BA204" s="22">
        <f>('Ratios Calculated fix'!BA204-'Ratios Calculated fix'!BA$428)/('Ratios Calculated fix'!BA$429-'Ratios Calculated fix'!BA$428)</f>
        <v>0.22350299755758887</v>
      </c>
      <c r="BB204" s="22" t="e">
        <f>('Ratios Calculated fix'!BB204-'Ratios Calculated fix'!BB$428)/('Ratios Calculated fix'!BB$429-'Ratios Calculated fix'!BB$428)</f>
        <v>#DIV/0!</v>
      </c>
      <c r="BC204" s="22">
        <f>('Ratios Calculated fix'!BC204-'Ratios Calculated fix'!BC$428)/('Ratios Calculated fix'!BC$429-'Ratios Calculated fix'!BC$428)</f>
        <v>0.20101366275912905</v>
      </c>
    </row>
    <row r="205" spans="1:55" x14ac:dyDescent="0.2">
      <c r="A205" s="3" t="s">
        <v>643</v>
      </c>
      <c r="B205" s="3" t="s">
        <v>644</v>
      </c>
      <c r="C205" s="3" t="s">
        <v>24</v>
      </c>
      <c r="D205" s="3">
        <v>671924</v>
      </c>
      <c r="E205" s="3" t="s">
        <v>16</v>
      </c>
      <c r="F205" s="3">
        <v>2019</v>
      </c>
      <c r="G205" s="3" t="s">
        <v>17</v>
      </c>
      <c r="H205" s="4">
        <v>43830</v>
      </c>
      <c r="I205" s="4">
        <v>43874</v>
      </c>
      <c r="J205" s="4">
        <v>43874</v>
      </c>
      <c r="K205" s="5">
        <v>215768000</v>
      </c>
      <c r="L205" s="5">
        <v>218293000</v>
      </c>
      <c r="M205" s="3" t="s">
        <v>645</v>
      </c>
      <c r="N205" s="21">
        <f>('Ratios Calculated fix'!N205-'Ratios Calculated fix'!N$428)/('Ratios Calculated fix'!N$429-'Ratios Calculated fix'!N$428)</f>
        <v>0.18305213549996702</v>
      </c>
      <c r="O205" s="22">
        <f>('Ratios Calculated fix'!O205-'Ratios Calculated fix'!O$428)/('Ratios Calculated fix'!O$429-'Ratios Calculated fix'!O$428)</f>
        <v>0.18220992470354455</v>
      </c>
      <c r="P205" s="22">
        <f>('Ratios Calculated fix'!P205-'Ratios Calculated fix'!P$428)/('Ratios Calculated fix'!P$429-'Ratios Calculated fix'!P$428)</f>
        <v>0.44167860363601952</v>
      </c>
      <c r="Q205" s="22">
        <f>('Ratios Calculated fix'!Q205-'Ratios Calculated fix'!Q$428)/('Ratios Calculated fix'!Q$429-'Ratios Calculated fix'!Q$428)</f>
        <v>0.86808894916516322</v>
      </c>
      <c r="R205" s="22">
        <f>('Ratios Calculated fix'!R205-'Ratios Calculated fix'!R$428)/('Ratios Calculated fix'!R$429-'Ratios Calculated fix'!R$428)</f>
        <v>1.7938822718959093E-3</v>
      </c>
      <c r="S205" s="22">
        <f>('Ratios Calculated fix'!S205-'Ratios Calculated fix'!S$428)/('Ratios Calculated fix'!S$429-'Ratios Calculated fix'!S$428)</f>
        <v>0</v>
      </c>
      <c r="T205" s="22">
        <f>('Ratios Calculated fix'!T205-'Ratios Calculated fix'!T$428)/('Ratios Calculated fix'!T$429-'Ratios Calculated fix'!T$428)</f>
        <v>1.813003538326024E-3</v>
      </c>
      <c r="U205" s="22">
        <f>('Ratios Calculated fix'!U205-'Ratios Calculated fix'!U$428)/('Ratios Calculated fix'!U$429-'Ratios Calculated fix'!U$428)</f>
        <v>0.80728065443594166</v>
      </c>
      <c r="V205" s="22">
        <f>('Ratios Calculated fix'!V205-'Ratios Calculated fix'!V$428)/('Ratios Calculated fix'!V$429-'Ratios Calculated fix'!V$428)</f>
        <v>0.70833495319453676</v>
      </c>
      <c r="W205" s="22">
        <f>('Ratios Calculated fix'!W205-'Ratios Calculated fix'!W$428)/('Ratios Calculated fix'!W$429-'Ratios Calculated fix'!W$428)</f>
        <v>0.81947998890522611</v>
      </c>
      <c r="X205" s="22">
        <f>('Ratios Calculated fix'!X205-'Ratios Calculated fix'!X$428)/('Ratios Calculated fix'!X$429-'Ratios Calculated fix'!X$428)</f>
        <v>0.62578677771753355</v>
      </c>
      <c r="Y205" s="22">
        <f>('Ratios Calculated fix'!Y205-'Ratios Calculated fix'!Y$428)/('Ratios Calculated fix'!Y$429-'Ratios Calculated fix'!Y$428)</f>
        <v>0.52086080768252951</v>
      </c>
      <c r="Z205" s="22">
        <f>('Ratios Calculated fix'!Z205-'Ratios Calculated fix'!Z$428)/('Ratios Calculated fix'!Z$429-'Ratios Calculated fix'!Z$428)</f>
        <v>0.37421322228246651</v>
      </c>
      <c r="AA205" s="22">
        <f>('Ratios Calculated fix'!AA205-'Ratios Calculated fix'!AA$428)/('Ratios Calculated fix'!AA$429-'Ratios Calculated fix'!AA$428)</f>
        <v>7.2838828268240813E-2</v>
      </c>
      <c r="AB205" s="22">
        <f>('Ratios Calculated fix'!AB205-'Ratios Calculated fix'!AB$428)/('Ratios Calculated fix'!AB$429-'Ratios Calculated fix'!AB$428)</f>
        <v>0.96329829716464499</v>
      </c>
      <c r="AC205" s="22">
        <f>('Ratios Calculated fix'!AC205-'Ratios Calculated fix'!AC$428)/('Ratios Calculated fix'!AC$429-'Ratios Calculated fix'!AC$428)</f>
        <v>0.94551771773389182</v>
      </c>
      <c r="AD205" s="22">
        <f>('Ratios Calculated fix'!AD205-'Ratios Calculated fix'!AD$428)/('Ratios Calculated fix'!AD$429-'Ratios Calculated fix'!AD$428)</f>
        <v>0.28457975027290877</v>
      </c>
      <c r="AE205" s="22">
        <f>('Ratios Calculated fix'!AE205-'Ratios Calculated fix'!AE$428)/('Ratios Calculated fix'!AE$429-'Ratios Calculated fix'!AE$428)</f>
        <v>0.38144526732324568</v>
      </c>
      <c r="AF205" s="22">
        <f>('Ratios Calculated fix'!AF205-'Ratios Calculated fix'!AF$428)/('Ratios Calculated fix'!AF$429-'Ratios Calculated fix'!AF$428)</f>
        <v>0.39764657920759722</v>
      </c>
      <c r="AG205" s="22" t="e">
        <f>('Ratios Calculated fix'!AG205-'Ratios Calculated fix'!AG$428)/('Ratios Calculated fix'!AG$429-'Ratios Calculated fix'!AG$428)</f>
        <v>#DIV/0!</v>
      </c>
      <c r="AH205" s="22" t="e">
        <f>('Ratios Calculated fix'!AH205-'Ratios Calculated fix'!AH$428)/('Ratios Calculated fix'!AH$429-'Ratios Calculated fix'!AH$428)</f>
        <v>#DIV/0!</v>
      </c>
      <c r="AI205" s="22">
        <f>('Ratios Calculated fix'!AI205-'Ratios Calculated fix'!AI$428)/('Ratios Calculated fix'!AI$429-'Ratios Calculated fix'!AI$428)</f>
        <v>0.55593871391357363</v>
      </c>
      <c r="AJ205" s="22">
        <f>('Ratios Calculated fix'!AJ205-'Ratios Calculated fix'!AJ$428)/('Ratios Calculated fix'!AJ$429-'Ratios Calculated fix'!AJ$428)</f>
        <v>0.31925797948569457</v>
      </c>
      <c r="AK205" s="22" t="e">
        <f>('Ratios Calculated fix'!AK205-'Ratios Calculated fix'!AK$428)/('Ratios Calculated fix'!AK$429-'Ratios Calculated fix'!AK$428)</f>
        <v>#DIV/0!</v>
      </c>
      <c r="AL205" s="22" t="e">
        <f>('Ratios Calculated fix'!AL205-'Ratios Calculated fix'!AL$428)/('Ratios Calculated fix'!AL$429-'Ratios Calculated fix'!AL$428)</f>
        <v>#DIV/0!</v>
      </c>
      <c r="AM205" s="22">
        <f>('Ratios Calculated fix'!AM205-'Ratios Calculated fix'!AM$428)/('Ratios Calculated fix'!AM$429-'Ratios Calculated fix'!AM$428)</f>
        <v>0.71125595806687614</v>
      </c>
      <c r="AN205" s="22">
        <f>('Ratios Calculated fix'!AN205-'Ratios Calculated fix'!AN$428)/('Ratios Calculated fix'!AN$429-'Ratios Calculated fix'!AN$428)</f>
        <v>0.80480613788586119</v>
      </c>
      <c r="AO205" s="22">
        <f>('Ratios Calculated fix'!AO205-'Ratios Calculated fix'!AO$428)/('Ratios Calculated fix'!AO$429-'Ratios Calculated fix'!AO$428)</f>
        <v>0.12505825561047609</v>
      </c>
      <c r="AP205" s="22">
        <f>('Ratios Calculated fix'!AP205-'Ratios Calculated fix'!AP$428)/('Ratios Calculated fix'!AP$429-'Ratios Calculated fix'!AP$428)</f>
        <v>0.36016230544892069</v>
      </c>
      <c r="AQ205" s="22">
        <f>('Ratios Calculated fix'!AQ205-'Ratios Calculated fix'!AQ$428)/('Ratios Calculated fix'!AQ$429-'Ratios Calculated fix'!AQ$428)</f>
        <v>0.72637131914058894</v>
      </c>
      <c r="AR205" s="22">
        <f>('Ratios Calculated fix'!AR205-'Ratios Calculated fix'!AR$428)/('Ratios Calculated fix'!AR$429-'Ratios Calculated fix'!AR$428)</f>
        <v>0.54332171034418686</v>
      </c>
      <c r="AS205" s="22">
        <f>('Ratios Calculated fix'!AS205-'Ratios Calculated fix'!AS$428)/('Ratios Calculated fix'!AS$429-'Ratios Calculated fix'!AS$428)</f>
        <v>0.38483165291029059</v>
      </c>
      <c r="AT205" s="22">
        <f>('Ratios Calculated fix'!AT205-'Ratios Calculated fix'!AT$428)/('Ratios Calculated fix'!AT$429-'Ratios Calculated fix'!AT$428)</f>
        <v>0.62445604622715223</v>
      </c>
      <c r="AU205" s="22">
        <f>('Ratios Calculated fix'!AU205-'Ratios Calculated fix'!AU$428)/('Ratios Calculated fix'!AU$429-'Ratios Calculated fix'!AU$428)</f>
        <v>0.40365794465684501</v>
      </c>
      <c r="AV205" s="22" t="e">
        <f>('Ratios Calculated fix'!AV205-'Ratios Calculated fix'!AV$428)/('Ratios Calculated fix'!AV$429-'Ratios Calculated fix'!AV$428)</f>
        <v>#DIV/0!</v>
      </c>
      <c r="AW205" s="22" t="e">
        <f>('Ratios Calculated fix'!AW205-'Ratios Calculated fix'!AW$428)/('Ratios Calculated fix'!AW$429-'Ratios Calculated fix'!AW$428)</f>
        <v>#DIV/0!</v>
      </c>
      <c r="AX205" s="22" t="e">
        <f>('Ratios Calculated fix'!AX205-'Ratios Calculated fix'!AX$428)/('Ratios Calculated fix'!AX$429-'Ratios Calculated fix'!AX$428)</f>
        <v>#DIV/0!</v>
      </c>
      <c r="AY205" s="22">
        <f>('Ratios Calculated fix'!AY205-'Ratios Calculated fix'!AY$428)/('Ratios Calculated fix'!AY$429-'Ratios Calculated fix'!AY$428)</f>
        <v>0.74411563146765547</v>
      </c>
      <c r="AZ205" s="22">
        <f>('Ratios Calculated fix'!AZ205-'Ratios Calculated fix'!AZ$428)/('Ratios Calculated fix'!AZ$429-'Ratios Calculated fix'!AZ$428)</f>
        <v>0.76184425404389844</v>
      </c>
      <c r="BA205" s="22">
        <f>('Ratios Calculated fix'!BA205-'Ratios Calculated fix'!BA$428)/('Ratios Calculated fix'!BA$429-'Ratios Calculated fix'!BA$428)</f>
        <v>0.22298885908041541</v>
      </c>
      <c r="BB205" s="22" t="e">
        <f>('Ratios Calculated fix'!BB205-'Ratios Calculated fix'!BB$428)/('Ratios Calculated fix'!BB$429-'Ratios Calculated fix'!BB$428)</f>
        <v>#DIV/0!</v>
      </c>
      <c r="BC205" s="22">
        <f>('Ratios Calculated fix'!BC205-'Ratios Calculated fix'!BC$428)/('Ratios Calculated fix'!BC$429-'Ratios Calculated fix'!BC$428)</f>
        <v>0.1971449590220343</v>
      </c>
    </row>
    <row r="206" spans="1:55" x14ac:dyDescent="0.2">
      <c r="A206" s="3" t="s">
        <v>634</v>
      </c>
      <c r="B206" s="3" t="s">
        <v>635</v>
      </c>
      <c r="C206" s="3" t="s">
        <v>15</v>
      </c>
      <c r="D206" s="3">
        <v>330628</v>
      </c>
      <c r="E206" s="3" t="s">
        <v>16</v>
      </c>
      <c r="F206" s="3">
        <v>2019</v>
      </c>
      <c r="G206" s="3" t="s">
        <v>17</v>
      </c>
      <c r="H206" s="4">
        <v>43799</v>
      </c>
      <c r="I206" s="4">
        <v>43847</v>
      </c>
      <c r="J206" s="4">
        <v>43847</v>
      </c>
      <c r="K206" s="5">
        <v>398300000</v>
      </c>
      <c r="L206" s="5">
        <v>408600000</v>
      </c>
      <c r="M206" s="3" t="s">
        <v>636</v>
      </c>
      <c r="N206" s="21">
        <f>('Ratios Calculated fix'!N206-'Ratios Calculated fix'!N$428)/('Ratios Calculated fix'!N$429-'Ratios Calculated fix'!N$428)</f>
        <v>2.4013312176047231E-2</v>
      </c>
      <c r="O206" s="22">
        <f>('Ratios Calculated fix'!O206-'Ratios Calculated fix'!O$428)/('Ratios Calculated fix'!O$429-'Ratios Calculated fix'!O$428)</f>
        <v>2.4013312176047231E-2</v>
      </c>
      <c r="P206" s="22">
        <f>('Ratios Calculated fix'!P206-'Ratios Calculated fix'!P$428)/('Ratios Calculated fix'!P$429-'Ratios Calculated fix'!P$428)</f>
        <v>5.846516763798726E-3</v>
      </c>
      <c r="Q206" s="22">
        <f>('Ratios Calculated fix'!Q206-'Ratios Calculated fix'!Q$428)/('Ratios Calculated fix'!Q$429-'Ratios Calculated fix'!Q$428)</f>
        <v>0.86909256600316642</v>
      </c>
      <c r="R206" s="22">
        <f>('Ratios Calculated fix'!R206-'Ratios Calculated fix'!R$428)/('Ratios Calculated fix'!R$429-'Ratios Calculated fix'!R$428)</f>
        <v>0.10702396742580991</v>
      </c>
      <c r="S206" s="22">
        <f>('Ratios Calculated fix'!S206-'Ratios Calculated fix'!S$428)/('Ratios Calculated fix'!S$429-'Ratios Calculated fix'!S$428)</f>
        <v>2.9367385650880248E-2</v>
      </c>
      <c r="T206" s="22">
        <f>('Ratios Calculated fix'!T206-'Ratios Calculated fix'!T$428)/('Ratios Calculated fix'!T$429-'Ratios Calculated fix'!T$428)</f>
        <v>0.10286572406646992</v>
      </c>
      <c r="U206" s="22">
        <f>('Ratios Calculated fix'!U206-'Ratios Calculated fix'!U$428)/('Ratios Calculated fix'!U$429-'Ratios Calculated fix'!U$428)</f>
        <v>0.80963472366107281</v>
      </c>
      <c r="V206" s="22">
        <f>('Ratios Calculated fix'!V206-'Ratios Calculated fix'!V$428)/('Ratios Calculated fix'!V$429-'Ratios Calculated fix'!V$428)</f>
        <v>0.70920506607357103</v>
      </c>
      <c r="W206" s="22">
        <f>('Ratios Calculated fix'!W206-'Ratios Calculated fix'!W$428)/('Ratios Calculated fix'!W$429-'Ratios Calculated fix'!W$428)</f>
        <v>0.82205405498727402</v>
      </c>
      <c r="X206" s="22">
        <f>('Ratios Calculated fix'!X206-'Ratios Calculated fix'!X$428)/('Ratios Calculated fix'!X$429-'Ratios Calculated fix'!X$428)</f>
        <v>6.7482130617937716E-2</v>
      </c>
      <c r="Y206" s="22">
        <f>('Ratios Calculated fix'!Y206-'Ratios Calculated fix'!Y$428)/('Ratios Calculated fix'!Y$429-'Ratios Calculated fix'!Y$428)</f>
        <v>1</v>
      </c>
      <c r="Z206" s="22">
        <f>('Ratios Calculated fix'!Z206-'Ratios Calculated fix'!Z$428)/('Ratios Calculated fix'!Z$429-'Ratios Calculated fix'!Z$428)</f>
        <v>0.93251786938206227</v>
      </c>
      <c r="AA206" s="22">
        <f>('Ratios Calculated fix'!AA206-'Ratios Calculated fix'!AA$428)/('Ratios Calculated fix'!AA$429-'Ratios Calculated fix'!AA$428)</f>
        <v>0.98085909307577168</v>
      </c>
      <c r="AB206" s="22">
        <f>('Ratios Calculated fix'!AB206-'Ratios Calculated fix'!AB$428)/('Ratios Calculated fix'!AB$429-'Ratios Calculated fix'!AB$428)</f>
        <v>0.89344662558065446</v>
      </c>
      <c r="AC206" s="22">
        <f>('Ratios Calculated fix'!AC206-'Ratios Calculated fix'!AC$428)/('Ratios Calculated fix'!AC$429-'Ratios Calculated fix'!AC$428)</f>
        <v>0.61359904145975053</v>
      </c>
      <c r="AD206" s="22">
        <f>('Ratios Calculated fix'!AD206-'Ratios Calculated fix'!AD$428)/('Ratios Calculated fix'!AD$429-'Ratios Calculated fix'!AD$428)</f>
        <v>0.47003373551294769</v>
      </c>
      <c r="AE206" s="22">
        <f>('Ratios Calculated fix'!AE206-'Ratios Calculated fix'!AE$428)/('Ratios Calculated fix'!AE$429-'Ratios Calculated fix'!AE$428)</f>
        <v>0.44168336662960178</v>
      </c>
      <c r="AF206" s="22">
        <f>('Ratios Calculated fix'!AF206-'Ratios Calculated fix'!AF$428)/('Ratios Calculated fix'!AF$429-'Ratios Calculated fix'!AF$428)</f>
        <v>0.35764043910314969</v>
      </c>
      <c r="AG206" s="22" t="e">
        <f>('Ratios Calculated fix'!AG206-'Ratios Calculated fix'!AG$428)/('Ratios Calculated fix'!AG$429-'Ratios Calculated fix'!AG$428)</f>
        <v>#DIV/0!</v>
      </c>
      <c r="AH206" s="22" t="e">
        <f>('Ratios Calculated fix'!AH206-'Ratios Calculated fix'!AH$428)/('Ratios Calculated fix'!AH$429-'Ratios Calculated fix'!AH$428)</f>
        <v>#DIV/0!</v>
      </c>
      <c r="AI206" s="22">
        <f>('Ratios Calculated fix'!AI206-'Ratios Calculated fix'!AI$428)/('Ratios Calculated fix'!AI$429-'Ratios Calculated fix'!AI$428)</f>
        <v>0.52960395905904412</v>
      </c>
      <c r="AJ206" s="22">
        <f>('Ratios Calculated fix'!AJ206-'Ratios Calculated fix'!AJ$428)/('Ratios Calculated fix'!AJ$429-'Ratios Calculated fix'!AJ$428)</f>
        <v>0.1816792412438924</v>
      </c>
      <c r="AK206" s="22" t="e">
        <f>('Ratios Calculated fix'!AK206-'Ratios Calculated fix'!AK$428)/('Ratios Calculated fix'!AK$429-'Ratios Calculated fix'!AK$428)</f>
        <v>#DIV/0!</v>
      </c>
      <c r="AL206" s="22" t="e">
        <f>('Ratios Calculated fix'!AL206-'Ratios Calculated fix'!AL$428)/('Ratios Calculated fix'!AL$429-'Ratios Calculated fix'!AL$428)</f>
        <v>#DIV/0!</v>
      </c>
      <c r="AM206" s="22">
        <f>('Ratios Calculated fix'!AM206-'Ratios Calculated fix'!AM$428)/('Ratios Calculated fix'!AM$429-'Ratios Calculated fix'!AM$428)</f>
        <v>0.70829200087782429</v>
      </c>
      <c r="AN206" s="22">
        <f>('Ratios Calculated fix'!AN206-'Ratios Calculated fix'!AN$428)/('Ratios Calculated fix'!AN$429-'Ratios Calculated fix'!AN$428)</f>
        <v>0.80417011200780197</v>
      </c>
      <c r="AO206" s="22">
        <f>('Ratios Calculated fix'!AO206-'Ratios Calculated fix'!AO$428)/('Ratios Calculated fix'!AO$429-'Ratios Calculated fix'!AO$428)</f>
        <v>4.6393873942143483E-2</v>
      </c>
      <c r="AP206" s="22">
        <f>('Ratios Calculated fix'!AP206-'Ratios Calculated fix'!AP$428)/('Ratios Calculated fix'!AP$429-'Ratios Calculated fix'!AP$428)</f>
        <v>0.3553079159766524</v>
      </c>
      <c r="AQ206" s="22">
        <f>('Ratios Calculated fix'!AQ206-'Ratios Calculated fix'!AQ$428)/('Ratios Calculated fix'!AQ$429-'Ratios Calculated fix'!AQ$428)</f>
        <v>0.60509331453029136</v>
      </c>
      <c r="AR206" s="22">
        <f>('Ratios Calculated fix'!AR206-'Ratios Calculated fix'!AR$428)/('Ratios Calculated fix'!AR$429-'Ratios Calculated fix'!AR$428)</f>
        <v>0.49070711589001487</v>
      </c>
      <c r="AS206" s="22">
        <f>('Ratios Calculated fix'!AS206-'Ratios Calculated fix'!AS$428)/('Ratios Calculated fix'!AS$429-'Ratios Calculated fix'!AS$428)</f>
        <v>0.30733112490949199</v>
      </c>
      <c r="AT206" s="22">
        <f>('Ratios Calculated fix'!AT206-'Ratios Calculated fix'!AT$428)/('Ratios Calculated fix'!AT$429-'Ratios Calculated fix'!AT$428)</f>
        <v>0.38017447164001245</v>
      </c>
      <c r="AU206" s="22">
        <f>('Ratios Calculated fix'!AU206-'Ratios Calculated fix'!AU$428)/('Ratios Calculated fix'!AU$429-'Ratios Calculated fix'!AU$428)</f>
        <v>0.31013065246172528</v>
      </c>
      <c r="AV206" s="22" t="e">
        <f>('Ratios Calculated fix'!AV206-'Ratios Calculated fix'!AV$428)/('Ratios Calculated fix'!AV$429-'Ratios Calculated fix'!AV$428)</f>
        <v>#DIV/0!</v>
      </c>
      <c r="AW206" s="22" t="e">
        <f>('Ratios Calculated fix'!AW206-'Ratios Calculated fix'!AW$428)/('Ratios Calculated fix'!AW$429-'Ratios Calculated fix'!AW$428)</f>
        <v>#DIV/0!</v>
      </c>
      <c r="AX206" s="22" t="e">
        <f>('Ratios Calculated fix'!AX206-'Ratios Calculated fix'!AX$428)/('Ratios Calculated fix'!AX$429-'Ratios Calculated fix'!AX$428)</f>
        <v>#DIV/0!</v>
      </c>
      <c r="AY206" s="22">
        <f>('Ratios Calculated fix'!AY206-'Ratios Calculated fix'!AY$428)/('Ratios Calculated fix'!AY$429-'Ratios Calculated fix'!AY$428)</f>
        <v>0.74698774771328924</v>
      </c>
      <c r="AZ206" s="22">
        <f>('Ratios Calculated fix'!AZ206-'Ratios Calculated fix'!AZ$428)/('Ratios Calculated fix'!AZ$429-'Ratios Calculated fix'!AZ$428)</f>
        <v>0.77068855998049346</v>
      </c>
      <c r="BA206" s="22">
        <f>('Ratios Calculated fix'!BA206-'Ratios Calculated fix'!BA$428)/('Ratios Calculated fix'!BA$429-'Ratios Calculated fix'!BA$428)</f>
        <v>0.22370540510084874</v>
      </c>
      <c r="BB206" s="22" t="e">
        <f>('Ratios Calculated fix'!BB206-'Ratios Calculated fix'!BB$428)/('Ratios Calculated fix'!BB$429-'Ratios Calculated fix'!BB$428)</f>
        <v>#DIV/0!</v>
      </c>
      <c r="BC206" s="22">
        <f>('Ratios Calculated fix'!BC206-'Ratios Calculated fix'!BC$428)/('Ratios Calculated fix'!BC$429-'Ratios Calculated fix'!BC$428)</f>
        <v>0.13672190504787915</v>
      </c>
    </row>
    <row r="207" spans="1:55" x14ac:dyDescent="0.2">
      <c r="A207" s="3" t="s">
        <v>649</v>
      </c>
      <c r="B207" s="3" t="s">
        <v>650</v>
      </c>
      <c r="C207" s="3" t="s">
        <v>34</v>
      </c>
      <c r="D207" s="3">
        <v>85652</v>
      </c>
      <c r="E207" s="3" t="s">
        <v>16</v>
      </c>
      <c r="F207" s="3">
        <v>2019</v>
      </c>
      <c r="G207" s="3" t="s">
        <v>17</v>
      </c>
      <c r="H207" s="4">
        <v>43830</v>
      </c>
      <c r="I207" s="4">
        <v>43854</v>
      </c>
      <c r="J207" s="4">
        <v>43854</v>
      </c>
      <c r="K207" s="5">
        <v>4319000000</v>
      </c>
      <c r="L207" s="5">
        <v>4372000000</v>
      </c>
      <c r="M207" s="3" t="s">
        <v>651</v>
      </c>
      <c r="N207" s="21">
        <f>('Ratios Calculated fix'!N207-'Ratios Calculated fix'!N$428)/('Ratios Calculated fix'!N$429-'Ratios Calculated fix'!N$428)</f>
        <v>5.0934302223919301E-2</v>
      </c>
      <c r="O207" s="22">
        <f>('Ratios Calculated fix'!O207-'Ratios Calculated fix'!O$428)/('Ratios Calculated fix'!O$429-'Ratios Calculated fix'!O$428)</f>
        <v>3.6600321247771711E-2</v>
      </c>
      <c r="P207" s="22">
        <f>('Ratios Calculated fix'!P207-'Ratios Calculated fix'!P$428)/('Ratios Calculated fix'!P$429-'Ratios Calculated fix'!P$428)</f>
        <v>2.4418409665787007E-2</v>
      </c>
      <c r="Q207" s="22">
        <f>('Ratios Calculated fix'!Q207-'Ratios Calculated fix'!Q$428)/('Ratios Calculated fix'!Q$429-'Ratios Calculated fix'!Q$428)</f>
        <v>0.86884288621882799</v>
      </c>
      <c r="R207" s="22">
        <f>('Ratios Calculated fix'!R207-'Ratios Calculated fix'!R$428)/('Ratios Calculated fix'!R$429-'Ratios Calculated fix'!R$428)</f>
        <v>7.135579331172065E-2</v>
      </c>
      <c r="S207" s="22">
        <f>('Ratios Calculated fix'!S207-'Ratios Calculated fix'!S$428)/('Ratios Calculated fix'!S$429-'Ratios Calculated fix'!S$428)</f>
        <v>5.0894322599542144E-2</v>
      </c>
      <c r="T207" s="22">
        <f>('Ratios Calculated fix'!T207-'Ratios Calculated fix'!T$428)/('Ratios Calculated fix'!T$429-'Ratios Calculated fix'!T$428)</f>
        <v>6.2933053631297656E-2</v>
      </c>
      <c r="U207" s="22">
        <f>('Ratios Calculated fix'!U207-'Ratios Calculated fix'!U$428)/('Ratios Calculated fix'!U$429-'Ratios Calculated fix'!U$428)</f>
        <v>0.80871897038341456</v>
      </c>
      <c r="V207" s="22">
        <f>('Ratios Calculated fix'!V207-'Ratios Calculated fix'!V$428)/('Ratios Calculated fix'!V$429-'Ratios Calculated fix'!V$428)</f>
        <v>0.70972701338173327</v>
      </c>
      <c r="W207" s="22">
        <f>('Ratios Calculated fix'!W207-'Ratios Calculated fix'!W$428)/('Ratios Calculated fix'!W$429-'Ratios Calculated fix'!W$428)</f>
        <v>0.82091997933922989</v>
      </c>
      <c r="X207" s="22">
        <f>('Ratios Calculated fix'!X207-'Ratios Calculated fix'!X$428)/('Ratios Calculated fix'!X$429-'Ratios Calculated fix'!X$428)</f>
        <v>0.19560145149331326</v>
      </c>
      <c r="Y207" s="22">
        <f>('Ratios Calculated fix'!Y207-'Ratios Calculated fix'!Y$428)/('Ratios Calculated fix'!Y$429-'Ratios Calculated fix'!Y$428)</f>
        <v>0.51117159149357405</v>
      </c>
      <c r="Z207" s="22">
        <f>('Ratios Calculated fix'!Z207-'Ratios Calculated fix'!Z$428)/('Ratios Calculated fix'!Z$429-'Ratios Calculated fix'!Z$428)</f>
        <v>0.80439854850668668</v>
      </c>
      <c r="AA207" s="22">
        <f>('Ratios Calculated fix'!AA207-'Ratios Calculated fix'!AA$428)/('Ratios Calculated fix'!AA$429-'Ratios Calculated fix'!AA$428)</f>
        <v>0.30874900509188835</v>
      </c>
      <c r="AB207" s="22">
        <f>('Ratios Calculated fix'!AB207-'Ratios Calculated fix'!AB$428)/('Ratios Calculated fix'!AB$429-'Ratios Calculated fix'!AB$428)</f>
        <v>0.90645678951832964</v>
      </c>
      <c r="AC207" s="22">
        <f>('Ratios Calculated fix'!AC207-'Ratios Calculated fix'!AC$428)/('Ratios Calculated fix'!AC$429-'Ratios Calculated fix'!AC$428)</f>
        <v>0.57335548344258169</v>
      </c>
      <c r="AD207" s="22">
        <f>('Ratios Calculated fix'!AD207-'Ratios Calculated fix'!AD$428)/('Ratios Calculated fix'!AD$429-'Ratios Calculated fix'!AD$428)</f>
        <v>0.40617404220467052</v>
      </c>
      <c r="AE207" s="22">
        <f>('Ratios Calculated fix'!AE207-'Ratios Calculated fix'!AE$428)/('Ratios Calculated fix'!AE$429-'Ratios Calculated fix'!AE$428)</f>
        <v>0.51665617327196023</v>
      </c>
      <c r="AF207" s="22">
        <f>('Ratios Calculated fix'!AF207-'Ratios Calculated fix'!AF$428)/('Ratios Calculated fix'!AF$429-'Ratios Calculated fix'!AF$428)</f>
        <v>0.43434904048729878</v>
      </c>
      <c r="AG207" s="22" t="e">
        <f>('Ratios Calculated fix'!AG207-'Ratios Calculated fix'!AG$428)/('Ratios Calculated fix'!AG$429-'Ratios Calculated fix'!AG$428)</f>
        <v>#DIV/0!</v>
      </c>
      <c r="AH207" s="22" t="e">
        <f>('Ratios Calculated fix'!AH207-'Ratios Calculated fix'!AH$428)/('Ratios Calculated fix'!AH$429-'Ratios Calculated fix'!AH$428)</f>
        <v>#DIV/0!</v>
      </c>
      <c r="AI207" s="22">
        <f>('Ratios Calculated fix'!AI207-'Ratios Calculated fix'!AI$428)/('Ratios Calculated fix'!AI$429-'Ratios Calculated fix'!AI$428)</f>
        <v>0.53708177903859589</v>
      </c>
      <c r="AJ207" s="22">
        <f>('Ratios Calculated fix'!AJ207-'Ratios Calculated fix'!AJ$428)/('Ratios Calculated fix'!AJ$429-'Ratios Calculated fix'!AJ$428)</f>
        <v>0.32787327162882562</v>
      </c>
      <c r="AK207" s="22" t="e">
        <f>('Ratios Calculated fix'!AK207-'Ratios Calculated fix'!AK$428)/('Ratios Calculated fix'!AK$429-'Ratios Calculated fix'!AK$428)</f>
        <v>#DIV/0!</v>
      </c>
      <c r="AL207" s="22" t="e">
        <f>('Ratios Calculated fix'!AL207-'Ratios Calculated fix'!AL$428)/('Ratios Calculated fix'!AL$429-'Ratios Calculated fix'!AL$428)</f>
        <v>#DIV/0!</v>
      </c>
      <c r="AM207" s="22">
        <f>('Ratios Calculated fix'!AM207-'Ratios Calculated fix'!AM$428)/('Ratios Calculated fix'!AM$429-'Ratios Calculated fix'!AM$428)</f>
        <v>0.71388265778211113</v>
      </c>
      <c r="AN207" s="22">
        <f>('Ratios Calculated fix'!AN207-'Ratios Calculated fix'!AN$428)/('Ratios Calculated fix'!AN$429-'Ratios Calculated fix'!AN$428)</f>
        <v>0.80500849405437802</v>
      </c>
      <c r="AO207" s="22">
        <f>('Ratios Calculated fix'!AO207-'Ratios Calculated fix'!AO$428)/('Ratios Calculated fix'!AO$429-'Ratios Calculated fix'!AO$428)</f>
        <v>0.10230352851668764</v>
      </c>
      <c r="AP207" s="22">
        <f>('Ratios Calculated fix'!AP207-'Ratios Calculated fix'!AP$428)/('Ratios Calculated fix'!AP$429-'Ratios Calculated fix'!AP$428)</f>
        <v>0.36452357182198586</v>
      </c>
      <c r="AQ207" s="22">
        <f>('Ratios Calculated fix'!AQ207-'Ratios Calculated fix'!AQ$428)/('Ratios Calculated fix'!AQ$429-'Ratios Calculated fix'!AQ$428)</f>
        <v>0.7554210591623669</v>
      </c>
      <c r="AR207" s="22">
        <f>('Ratios Calculated fix'!AR207-'Ratios Calculated fix'!AR$428)/('Ratios Calculated fix'!AR$429-'Ratios Calculated fix'!AR$428)</f>
        <v>0.69440615229609792</v>
      </c>
      <c r="AS207" s="22">
        <f>('Ratios Calculated fix'!AS207-'Ratios Calculated fix'!AS$428)/('Ratios Calculated fix'!AS$429-'Ratios Calculated fix'!AS$428)</f>
        <v>0.29852305679299163</v>
      </c>
      <c r="AT207" s="22">
        <f>('Ratios Calculated fix'!AT207-'Ratios Calculated fix'!AT$428)/('Ratios Calculated fix'!AT$429-'Ratios Calculated fix'!AT$428)</f>
        <v>0.69116659804439184</v>
      </c>
      <c r="AU207" s="22">
        <f>('Ratios Calculated fix'!AU207-'Ratios Calculated fix'!AU$428)/('Ratios Calculated fix'!AU$429-'Ratios Calculated fix'!AU$428)</f>
        <v>0.35219597155023902</v>
      </c>
      <c r="AV207" s="22" t="e">
        <f>('Ratios Calculated fix'!AV207-'Ratios Calculated fix'!AV$428)/('Ratios Calculated fix'!AV$429-'Ratios Calculated fix'!AV$428)</f>
        <v>#DIV/0!</v>
      </c>
      <c r="AW207" s="22" t="e">
        <f>('Ratios Calculated fix'!AW207-'Ratios Calculated fix'!AW$428)/('Ratios Calculated fix'!AW$429-'Ratios Calculated fix'!AW$428)</f>
        <v>#DIV/0!</v>
      </c>
      <c r="AX207" s="22" t="e">
        <f>('Ratios Calculated fix'!AX207-'Ratios Calculated fix'!AX$428)/('Ratios Calculated fix'!AX$429-'Ratios Calculated fix'!AX$428)</f>
        <v>#DIV/0!</v>
      </c>
      <c r="AY207" s="22">
        <f>('Ratios Calculated fix'!AY207-'Ratios Calculated fix'!AY$428)/('Ratios Calculated fix'!AY$429-'Ratios Calculated fix'!AY$428)</f>
        <v>0.74528685808526907</v>
      </c>
      <c r="AZ207" s="22">
        <f>('Ratios Calculated fix'!AZ207-'Ratios Calculated fix'!AZ$428)/('Ratios Calculated fix'!AZ$429-'Ratios Calculated fix'!AZ$428)</f>
        <v>0.76851443811053999</v>
      </c>
      <c r="BA207" s="22">
        <f>('Ratios Calculated fix'!BA207-'Ratios Calculated fix'!BA$428)/('Ratios Calculated fix'!BA$429-'Ratios Calculated fix'!BA$428)</f>
        <v>0.22233750647438039</v>
      </c>
      <c r="BB207" s="22" t="e">
        <f>('Ratios Calculated fix'!BB207-'Ratios Calculated fix'!BB$428)/('Ratios Calculated fix'!BB$429-'Ratios Calculated fix'!BB$428)</f>
        <v>#DIV/0!</v>
      </c>
      <c r="BC207" s="22">
        <f>('Ratios Calculated fix'!BC207-'Ratios Calculated fix'!BC$428)/('Ratios Calculated fix'!BC$429-'Ratios Calculated fix'!BC$428)</f>
        <v>0.24483816080747928</v>
      </c>
    </row>
    <row r="208" spans="1:55" x14ac:dyDescent="0.2">
      <c r="A208" s="3" t="s">
        <v>667</v>
      </c>
      <c r="B208" s="3" t="s">
        <v>668</v>
      </c>
      <c r="C208" s="3" t="s">
        <v>34</v>
      </c>
      <c r="D208" s="3">
        <v>183557</v>
      </c>
      <c r="E208" s="3" t="s">
        <v>16</v>
      </c>
      <c r="F208" s="3">
        <v>2019</v>
      </c>
      <c r="G208" s="3" t="s">
        <v>17</v>
      </c>
      <c r="H208" s="4">
        <v>43677</v>
      </c>
      <c r="I208" s="4">
        <v>43707</v>
      </c>
      <c r="J208" s="4">
        <v>43707</v>
      </c>
      <c r="K208" s="5">
        <v>260000000</v>
      </c>
      <c r="L208" s="5">
        <v>264000000</v>
      </c>
      <c r="M208" s="3" t="s">
        <v>669</v>
      </c>
      <c r="N208" s="21">
        <f>('Ratios Calculated fix'!N208-'Ratios Calculated fix'!N$428)/('Ratios Calculated fix'!N$429-'Ratios Calculated fix'!N$428)</f>
        <v>6.6582020888455981E-2</v>
      </c>
      <c r="O208" s="22">
        <f>('Ratios Calculated fix'!O208-'Ratios Calculated fix'!O$428)/('Ratios Calculated fix'!O$429-'Ratios Calculated fix'!O$428)</f>
        <v>6.6582020888455981E-2</v>
      </c>
      <c r="P208" s="22">
        <f>('Ratios Calculated fix'!P208-'Ratios Calculated fix'!P$428)/('Ratios Calculated fix'!P$429-'Ratios Calculated fix'!P$428)</f>
        <v>0.14390610158746456</v>
      </c>
      <c r="Q208" s="22">
        <f>('Ratios Calculated fix'!Q208-'Ratios Calculated fix'!Q$428)/('Ratios Calculated fix'!Q$429-'Ratios Calculated fix'!Q$428)</f>
        <v>0.86869711992447407</v>
      </c>
      <c r="R208" s="22">
        <f>('Ratios Calculated fix'!R208-'Ratios Calculated fix'!R$428)/('Ratios Calculated fix'!R$429-'Ratios Calculated fix'!R$428)</f>
        <v>2.3310130196023945E-2</v>
      </c>
      <c r="S208" s="22">
        <f>('Ratios Calculated fix'!S208-'Ratios Calculated fix'!S$428)/('Ratios Calculated fix'!S$429-'Ratios Calculated fix'!S$428)</f>
        <v>1.4972764003365002E-2</v>
      </c>
      <c r="T208" s="22">
        <f>('Ratios Calculated fix'!T208-'Ratios Calculated fix'!T$428)/('Ratios Calculated fix'!T$429-'Ratios Calculated fix'!T$428)</f>
        <v>2.0856922546085059E-2</v>
      </c>
      <c r="U208" s="22">
        <f>('Ratios Calculated fix'!U208-'Ratios Calculated fix'!U$428)/('Ratios Calculated fix'!U$429-'Ratios Calculated fix'!U$428)</f>
        <v>0.80770866881526382</v>
      </c>
      <c r="V208" s="22">
        <f>('Ratios Calculated fix'!V208-'Ratios Calculated fix'!V$428)/('Ratios Calculated fix'!V$429-'Ratios Calculated fix'!V$428)</f>
        <v>0.70872458767834012</v>
      </c>
      <c r="W208" s="22">
        <f>('Ratios Calculated fix'!W208-'Ratios Calculated fix'!W$428)/('Ratios Calculated fix'!W$429-'Ratios Calculated fix'!W$428)</f>
        <v>0.8199122990453247</v>
      </c>
      <c r="X208" s="22">
        <f>('Ratios Calculated fix'!X208-'Ratios Calculated fix'!X$428)/('Ratios Calculated fix'!X$429-'Ratios Calculated fix'!X$428)</f>
        <v>0.49366393631918248</v>
      </c>
      <c r="Y208" s="22">
        <f>('Ratios Calculated fix'!Y208-'Ratios Calculated fix'!Y$428)/('Ratios Calculated fix'!Y$429-'Ratios Calculated fix'!Y$428)</f>
        <v>0.51716284891976039</v>
      </c>
      <c r="Z208" s="22">
        <f>('Ratios Calculated fix'!Z208-'Ratios Calculated fix'!Z$428)/('Ratios Calculated fix'!Z$429-'Ratios Calculated fix'!Z$428)</f>
        <v>0.50633606368081763</v>
      </c>
      <c r="AA208" s="22">
        <f>('Ratios Calculated fix'!AA208-'Ratios Calculated fix'!AA$428)/('Ratios Calculated fix'!AA$429-'Ratios Calculated fix'!AA$428)</f>
        <v>0.4225579297726213</v>
      </c>
      <c r="AB208" s="22">
        <f>('Ratios Calculated fix'!AB208-'Ratios Calculated fix'!AB$428)/('Ratios Calculated fix'!AB$429-'Ratios Calculated fix'!AB$428)</f>
        <v>0.91510470438398805</v>
      </c>
      <c r="AC208" s="22">
        <f>('Ratios Calculated fix'!AC208-'Ratios Calculated fix'!AC$428)/('Ratios Calculated fix'!AC$429-'Ratios Calculated fix'!AC$428)</f>
        <v>0.82594575317862118</v>
      </c>
      <c r="AD208" s="22">
        <f>('Ratios Calculated fix'!AD208-'Ratios Calculated fix'!AD$428)/('Ratios Calculated fix'!AD$429-'Ratios Calculated fix'!AD$428)</f>
        <v>0.36808231468659269</v>
      </c>
      <c r="AE208" s="22">
        <f>('Ratios Calculated fix'!AE208-'Ratios Calculated fix'!AE$428)/('Ratios Calculated fix'!AE$429-'Ratios Calculated fix'!AE$428)</f>
        <v>0.47206214873396335</v>
      </c>
      <c r="AF208" s="22">
        <f>('Ratios Calculated fix'!AF208-'Ratios Calculated fix'!AF$428)/('Ratios Calculated fix'!AF$429-'Ratios Calculated fix'!AF$428)</f>
        <v>0.40730616091048849</v>
      </c>
      <c r="AG208" s="22" t="e">
        <f>('Ratios Calculated fix'!AG208-'Ratios Calculated fix'!AG$428)/('Ratios Calculated fix'!AG$429-'Ratios Calculated fix'!AG$428)</f>
        <v>#DIV/0!</v>
      </c>
      <c r="AH208" s="22" t="e">
        <f>('Ratios Calculated fix'!AH208-'Ratios Calculated fix'!AH$428)/('Ratios Calculated fix'!AH$429-'Ratios Calculated fix'!AH$428)</f>
        <v>#DIV/0!</v>
      </c>
      <c r="AI208" s="22">
        <f>('Ratios Calculated fix'!AI208-'Ratios Calculated fix'!AI$428)/('Ratios Calculated fix'!AI$429-'Ratios Calculated fix'!AI$428)</f>
        <v>0.53977963871450374</v>
      </c>
      <c r="AJ208" s="22">
        <f>('Ratios Calculated fix'!AJ208-'Ratios Calculated fix'!AJ$428)/('Ratios Calculated fix'!AJ$429-'Ratios Calculated fix'!AJ$428)</f>
        <v>0.27567647417096258</v>
      </c>
      <c r="AK208" s="22" t="e">
        <f>('Ratios Calculated fix'!AK208-'Ratios Calculated fix'!AK$428)/('Ratios Calculated fix'!AK$429-'Ratios Calculated fix'!AK$428)</f>
        <v>#DIV/0!</v>
      </c>
      <c r="AL208" s="22" t="e">
        <f>('Ratios Calculated fix'!AL208-'Ratios Calculated fix'!AL$428)/('Ratios Calculated fix'!AL$429-'Ratios Calculated fix'!AL$428)</f>
        <v>#DIV/0!</v>
      </c>
      <c r="AM208" s="22">
        <f>('Ratios Calculated fix'!AM208-'Ratios Calculated fix'!AM$428)/('Ratios Calculated fix'!AM$429-'Ratios Calculated fix'!AM$428)</f>
        <v>0.71767411182982632</v>
      </c>
      <c r="AN208" s="22">
        <f>('Ratios Calculated fix'!AN208-'Ratios Calculated fix'!AN$428)/('Ratios Calculated fix'!AN$429-'Ratios Calculated fix'!AN$428)</f>
        <v>0.8068326675091726</v>
      </c>
      <c r="AO208" s="22">
        <f>('Ratios Calculated fix'!AO208-'Ratios Calculated fix'!AO$428)/('Ratios Calculated fix'!AO$429-'Ratios Calculated fix'!AO$428)</f>
        <v>0.22456608621312063</v>
      </c>
      <c r="AP208" s="22">
        <f>('Ratios Calculated fix'!AP208-'Ratios Calculated fix'!AP$428)/('Ratios Calculated fix'!AP$429-'Ratios Calculated fix'!AP$428)</f>
        <v>0.36208891506703084</v>
      </c>
      <c r="AQ208" s="22">
        <f>('Ratios Calculated fix'!AQ208-'Ratios Calculated fix'!AQ$428)/('Ratios Calculated fix'!AQ$429-'Ratios Calculated fix'!AQ$428)</f>
        <v>0.86993913322289051</v>
      </c>
      <c r="AR208" s="22">
        <f>('Ratios Calculated fix'!AR208-'Ratios Calculated fix'!AR$428)/('Ratios Calculated fix'!AR$429-'Ratios Calculated fix'!AR$428)</f>
        <v>0.55870242933231939</v>
      </c>
      <c r="AS208" s="22">
        <f>('Ratios Calculated fix'!AS208-'Ratios Calculated fix'!AS$428)/('Ratios Calculated fix'!AS$429-'Ratios Calculated fix'!AS$428)</f>
        <v>0.32834758510998852</v>
      </c>
      <c r="AT208" s="22">
        <f>('Ratios Calculated fix'!AT208-'Ratios Calculated fix'!AT$428)/('Ratios Calculated fix'!AT$429-'Ratios Calculated fix'!AT$428)</f>
        <v>0.93074860720680763</v>
      </c>
      <c r="AU208" s="22">
        <f>('Ratios Calculated fix'!AU208-'Ratios Calculated fix'!AU$428)/('Ratios Calculated fix'!AU$429-'Ratios Calculated fix'!AU$428)</f>
        <v>0.35885667187771447</v>
      </c>
      <c r="AV208" s="22" t="e">
        <f>('Ratios Calculated fix'!AV208-'Ratios Calculated fix'!AV$428)/('Ratios Calculated fix'!AV$429-'Ratios Calculated fix'!AV$428)</f>
        <v>#DIV/0!</v>
      </c>
      <c r="AW208" s="22" t="e">
        <f>('Ratios Calculated fix'!AW208-'Ratios Calculated fix'!AW$428)/('Ratios Calculated fix'!AW$429-'Ratios Calculated fix'!AW$428)</f>
        <v>#DIV/0!</v>
      </c>
      <c r="AX208" s="22" t="e">
        <f>('Ratios Calculated fix'!AX208-'Ratios Calculated fix'!AX$428)/('Ratios Calculated fix'!AX$429-'Ratios Calculated fix'!AX$428)</f>
        <v>#DIV/0!</v>
      </c>
      <c r="AY208" s="22">
        <f>('Ratios Calculated fix'!AY208-'Ratios Calculated fix'!AY$428)/('Ratios Calculated fix'!AY$429-'Ratios Calculated fix'!AY$428)</f>
        <v>0.74429394603632237</v>
      </c>
      <c r="AZ208" s="22">
        <f>('Ratios Calculated fix'!AZ208-'Ratios Calculated fix'!AZ$428)/('Ratios Calculated fix'!AZ$429-'Ratios Calculated fix'!AZ$428)</f>
        <v>0.76599762346834888</v>
      </c>
      <c r="BA208" s="22">
        <f>('Ratios Calculated fix'!BA208-'Ratios Calculated fix'!BA$428)/('Ratios Calculated fix'!BA$429-'Ratios Calculated fix'!BA$428)</f>
        <v>0.22264597422968402</v>
      </c>
      <c r="BB208" s="22" t="e">
        <f>('Ratios Calculated fix'!BB208-'Ratios Calculated fix'!BB$428)/('Ratios Calculated fix'!BB$429-'Ratios Calculated fix'!BB$428)</f>
        <v>#DIV/0!</v>
      </c>
      <c r="BC208" s="22">
        <f>('Ratios Calculated fix'!BC208-'Ratios Calculated fix'!BC$428)/('Ratios Calculated fix'!BC$429-'Ratios Calculated fix'!BC$428)</f>
        <v>0.4564666022311869</v>
      </c>
    </row>
    <row r="209" spans="1:55" x14ac:dyDescent="0.2">
      <c r="A209" s="3" t="s">
        <v>661</v>
      </c>
      <c r="B209" s="3" t="s">
        <v>662</v>
      </c>
      <c r="C209" s="3" t="s">
        <v>59</v>
      </c>
      <c r="D209" s="3">
        <v>261549</v>
      </c>
      <c r="E209" s="3" t="s">
        <v>16</v>
      </c>
      <c r="F209" s="3">
        <v>2019</v>
      </c>
      <c r="G209" s="3" t="s">
        <v>17</v>
      </c>
      <c r="H209" s="4">
        <v>43830</v>
      </c>
      <c r="I209" s="4">
        <v>43880</v>
      </c>
      <c r="J209" s="4">
        <v>43880</v>
      </c>
      <c r="K209" s="5">
        <v>392000000</v>
      </c>
      <c r="L209" s="5">
        <v>398400000</v>
      </c>
      <c r="M209" s="3" t="s">
        <v>663</v>
      </c>
      <c r="N209" s="21">
        <f>('Ratios Calculated fix'!N209-'Ratios Calculated fix'!N$428)/('Ratios Calculated fix'!N$429-'Ratios Calculated fix'!N$428)</f>
        <v>2.7807429341536804E-2</v>
      </c>
      <c r="O209" s="22">
        <f>('Ratios Calculated fix'!O209-'Ratios Calculated fix'!O$428)/('Ratios Calculated fix'!O$429-'Ratios Calculated fix'!O$428)</f>
        <v>1.8467575437739671E-2</v>
      </c>
      <c r="P209" s="22">
        <f>('Ratios Calculated fix'!P209-'Ratios Calculated fix'!P$428)/('Ratios Calculated fix'!P$429-'Ratios Calculated fix'!P$428)</f>
        <v>6.1026410767313259E-3</v>
      </c>
      <c r="Q209" s="22">
        <f>('Ratios Calculated fix'!Q209-'Ratios Calculated fix'!Q$428)/('Ratios Calculated fix'!Q$429-'Ratios Calculated fix'!Q$428)</f>
        <v>0.87322842760643848</v>
      </c>
      <c r="R209" s="22">
        <f>('Ratios Calculated fix'!R209-'Ratios Calculated fix'!R$428)/('Ratios Calculated fix'!R$429-'Ratios Calculated fix'!R$428)</f>
        <v>0.16432792370075675</v>
      </c>
      <c r="S209" s="22">
        <f>('Ratios Calculated fix'!S209-'Ratios Calculated fix'!S$428)/('Ratios Calculated fix'!S$429-'Ratios Calculated fix'!S$428)</f>
        <v>0.24665899967794716</v>
      </c>
      <c r="T209" s="22">
        <f>('Ratios Calculated fix'!T209-'Ratios Calculated fix'!T$428)/('Ratios Calculated fix'!T$429-'Ratios Calculated fix'!T$428)</f>
        <v>0.12157256197683078</v>
      </c>
      <c r="U209" s="22">
        <f>('Ratios Calculated fix'!U209-'Ratios Calculated fix'!U$428)/('Ratios Calculated fix'!U$429-'Ratios Calculated fix'!U$428)</f>
        <v>0.81556433488759161</v>
      </c>
      <c r="V209" s="22">
        <f>('Ratios Calculated fix'!V209-'Ratios Calculated fix'!V$428)/('Ratios Calculated fix'!V$429-'Ratios Calculated fix'!V$428)</f>
        <v>0.72494476328748914</v>
      </c>
      <c r="W209" s="22">
        <f>('Ratios Calculated fix'!W209-'Ratios Calculated fix'!W$428)/('Ratios Calculated fix'!W$429-'Ratios Calculated fix'!W$428)</f>
        <v>0.8264477101525608</v>
      </c>
      <c r="X209" s="22">
        <f>('Ratios Calculated fix'!X209-'Ratios Calculated fix'!X$428)/('Ratios Calculated fix'!X$429-'Ratios Calculated fix'!X$428)</f>
        <v>0.16914245736635711</v>
      </c>
      <c r="Y209" s="22">
        <f>('Ratios Calculated fix'!Y209-'Ratios Calculated fix'!Y$428)/('Ratios Calculated fix'!Y$429-'Ratios Calculated fix'!Y$428)</f>
        <v>0.43293877330943087</v>
      </c>
      <c r="Z209" s="22">
        <f>('Ratios Calculated fix'!Z209-'Ratios Calculated fix'!Z$428)/('Ratios Calculated fix'!Z$429-'Ratios Calculated fix'!Z$428)</f>
        <v>0.83085754263364286</v>
      </c>
      <c r="AA209" s="22">
        <f>('Ratios Calculated fix'!AA209-'Ratios Calculated fix'!AA$428)/('Ratios Calculated fix'!AA$429-'Ratios Calculated fix'!AA$428)</f>
        <v>0.1604140273359666</v>
      </c>
      <c r="AB209" s="22">
        <f>('Ratios Calculated fix'!AB209-'Ratios Calculated fix'!AB$428)/('Ratios Calculated fix'!AB$429-'Ratios Calculated fix'!AB$428)</f>
        <v>0.80591069366623203</v>
      </c>
      <c r="AC209" s="22">
        <f>('Ratios Calculated fix'!AC209-'Ratios Calculated fix'!AC$428)/('Ratios Calculated fix'!AC$429-'Ratios Calculated fix'!AC$428)</f>
        <v>0.29756402849187008</v>
      </c>
      <c r="AD209" s="22">
        <f>('Ratios Calculated fix'!AD209-'Ratios Calculated fix'!AD$428)/('Ratios Calculated fix'!AD$429-'Ratios Calculated fix'!AD$428)</f>
        <v>0.25373933371894064</v>
      </c>
      <c r="AE209" s="22">
        <f>('Ratios Calculated fix'!AE209-'Ratios Calculated fix'!AE$428)/('Ratios Calculated fix'!AE$429-'Ratios Calculated fix'!AE$428)</f>
        <v>0.27848289863356818</v>
      </c>
      <c r="AF209" s="22">
        <f>('Ratios Calculated fix'!AF209-'Ratios Calculated fix'!AF$428)/('Ratios Calculated fix'!AF$429-'Ratios Calculated fix'!AF$428)</f>
        <v>0.33224633431394118</v>
      </c>
      <c r="AG209" s="22" t="e">
        <f>('Ratios Calculated fix'!AG209-'Ratios Calculated fix'!AG$428)/('Ratios Calculated fix'!AG$429-'Ratios Calculated fix'!AG$428)</f>
        <v>#DIV/0!</v>
      </c>
      <c r="AH209" s="22" t="e">
        <f>('Ratios Calculated fix'!AH209-'Ratios Calculated fix'!AH$428)/('Ratios Calculated fix'!AH$429-'Ratios Calculated fix'!AH$428)</f>
        <v>#DIV/0!</v>
      </c>
      <c r="AI209" s="22">
        <f>('Ratios Calculated fix'!AI209-'Ratios Calculated fix'!AI$428)/('Ratios Calculated fix'!AI$429-'Ratios Calculated fix'!AI$428)</f>
        <v>0.53289866447814682</v>
      </c>
      <c r="AJ209" s="22">
        <f>('Ratios Calculated fix'!AJ209-'Ratios Calculated fix'!AJ$428)/('Ratios Calculated fix'!AJ$429-'Ratios Calculated fix'!AJ$428)</f>
        <v>0.14421143734555963</v>
      </c>
      <c r="AK209" s="22" t="e">
        <f>('Ratios Calculated fix'!AK209-'Ratios Calculated fix'!AK$428)/('Ratios Calculated fix'!AK$429-'Ratios Calculated fix'!AK$428)</f>
        <v>#DIV/0!</v>
      </c>
      <c r="AL209" s="22" t="e">
        <f>('Ratios Calculated fix'!AL209-'Ratios Calculated fix'!AL$428)/('Ratios Calculated fix'!AL$429-'Ratios Calculated fix'!AL$428)</f>
        <v>#DIV/0!</v>
      </c>
      <c r="AM209" s="22">
        <f>('Ratios Calculated fix'!AM209-'Ratios Calculated fix'!AM$428)/('Ratios Calculated fix'!AM$429-'Ratios Calculated fix'!AM$428)</f>
        <v>0.7109058616463334</v>
      </c>
      <c r="AN209" s="22">
        <f>('Ratios Calculated fix'!AN209-'Ratios Calculated fix'!AN$428)/('Ratios Calculated fix'!AN$429-'Ratios Calculated fix'!AN$428)</f>
        <v>0.80908881822519507</v>
      </c>
      <c r="AO209" s="22">
        <f>('Ratios Calculated fix'!AO209-'Ratios Calculated fix'!AO$428)/('Ratios Calculated fix'!AO$429-'Ratios Calculated fix'!AO$428)</f>
        <v>0.13358637161209364</v>
      </c>
      <c r="AP209" s="22">
        <f>('Ratios Calculated fix'!AP209-'Ratios Calculated fix'!AP$428)/('Ratios Calculated fix'!AP$429-'Ratios Calculated fix'!AP$428)</f>
        <v>0.3525094120111455</v>
      </c>
      <c r="AQ209" s="22">
        <f>('Ratios Calculated fix'!AQ209-'Ratios Calculated fix'!AQ$428)/('Ratios Calculated fix'!AQ$429-'Ratios Calculated fix'!AQ$428)</f>
        <v>0.61163658630392592</v>
      </c>
      <c r="AR209" s="22">
        <f>('Ratios Calculated fix'!AR209-'Ratios Calculated fix'!AR$428)/('Ratios Calculated fix'!AR$429-'Ratios Calculated fix'!AR$428)</f>
        <v>0.35027457995292233</v>
      </c>
      <c r="AS209" s="22">
        <f>('Ratios Calculated fix'!AS209-'Ratios Calculated fix'!AS$428)/('Ratios Calculated fix'!AS$429-'Ratios Calculated fix'!AS$428)</f>
        <v>0.34320177159524112</v>
      </c>
      <c r="AT209" s="22">
        <f>('Ratios Calculated fix'!AT209-'Ratios Calculated fix'!AT$428)/('Ratios Calculated fix'!AT$429-'Ratios Calculated fix'!AT$428)</f>
        <v>0.43685617240400554</v>
      </c>
      <c r="AU209" s="22">
        <f>('Ratios Calculated fix'!AU209-'Ratios Calculated fix'!AU$428)/('Ratios Calculated fix'!AU$429-'Ratios Calculated fix'!AU$428)</f>
        <v>0.28182824873220391</v>
      </c>
      <c r="AV209" s="22" t="e">
        <f>('Ratios Calculated fix'!AV209-'Ratios Calculated fix'!AV$428)/('Ratios Calculated fix'!AV$429-'Ratios Calculated fix'!AV$428)</f>
        <v>#DIV/0!</v>
      </c>
      <c r="AW209" s="22" t="e">
        <f>('Ratios Calculated fix'!AW209-'Ratios Calculated fix'!AW$428)/('Ratios Calculated fix'!AW$429-'Ratios Calculated fix'!AW$428)</f>
        <v>#DIV/0!</v>
      </c>
      <c r="AX209" s="22" t="e">
        <f>('Ratios Calculated fix'!AX209-'Ratios Calculated fix'!AX$428)/('Ratios Calculated fix'!AX$429-'Ratios Calculated fix'!AX$428)</f>
        <v>#DIV/0!</v>
      </c>
      <c r="AY209" s="22">
        <f>('Ratios Calculated fix'!AY209-'Ratios Calculated fix'!AY$428)/('Ratios Calculated fix'!AY$429-'Ratios Calculated fix'!AY$428)</f>
        <v>0.74826613300645783</v>
      </c>
      <c r="AZ209" s="22">
        <f>('Ratios Calculated fix'!AZ209-'Ratios Calculated fix'!AZ$428)/('Ratios Calculated fix'!AZ$429-'Ratios Calculated fix'!AZ$428)</f>
        <v>0.77210549472467804</v>
      </c>
      <c r="BA209" s="22">
        <f>('Ratios Calculated fix'!BA209-'Ratios Calculated fix'!BA$428)/('Ratios Calculated fix'!BA$429-'Ratios Calculated fix'!BA$428)</f>
        <v>0.22362354183130159</v>
      </c>
      <c r="BB209" s="22" t="e">
        <f>('Ratios Calculated fix'!BB209-'Ratios Calculated fix'!BB$428)/('Ratios Calculated fix'!BB$429-'Ratios Calculated fix'!BB$428)</f>
        <v>#DIV/0!</v>
      </c>
      <c r="BC209" s="22">
        <f>('Ratios Calculated fix'!BC209-'Ratios Calculated fix'!BC$428)/('Ratios Calculated fix'!BC$429-'Ratios Calculated fix'!BC$428)</f>
        <v>0.15392598728640156</v>
      </c>
    </row>
    <row r="210" spans="1:55" x14ac:dyDescent="0.2">
      <c r="A210" s="3" t="s">
        <v>664</v>
      </c>
      <c r="B210" s="3" t="s">
        <v>665</v>
      </c>
      <c r="C210" s="3" t="s">
        <v>38</v>
      </c>
      <c r="D210" s="3">
        <v>378168</v>
      </c>
      <c r="E210" s="3" t="s">
        <v>16</v>
      </c>
      <c r="F210" s="3">
        <v>2019</v>
      </c>
      <c r="G210" s="3" t="s">
        <v>17</v>
      </c>
      <c r="H210" s="4">
        <v>43830</v>
      </c>
      <c r="I210" s="4">
        <v>43882</v>
      </c>
      <c r="J210" s="4">
        <v>43882</v>
      </c>
      <c r="K210" s="5">
        <v>387000000</v>
      </c>
      <c r="L210" s="5">
        <v>397300000</v>
      </c>
      <c r="M210" s="3" t="s">
        <v>666</v>
      </c>
      <c r="N210" s="21">
        <f>('Ratios Calculated fix'!N210-'Ratios Calculated fix'!N$428)/('Ratios Calculated fix'!N$429-'Ratios Calculated fix'!N$428)</f>
        <v>3.3774734392459212E-2</v>
      </c>
      <c r="O210" s="22">
        <f>('Ratios Calculated fix'!O210-'Ratios Calculated fix'!O$428)/('Ratios Calculated fix'!O$429-'Ratios Calculated fix'!O$428)</f>
        <v>3.3774734392459212E-2</v>
      </c>
      <c r="P210" s="22">
        <f>('Ratios Calculated fix'!P210-'Ratios Calculated fix'!P$428)/('Ratios Calculated fix'!P$429-'Ratios Calculated fix'!P$428)</f>
        <v>1.3067482666849539E-2</v>
      </c>
      <c r="Q210" s="22">
        <f>('Ratios Calculated fix'!Q210-'Ratios Calculated fix'!Q$428)/('Ratios Calculated fix'!Q$429-'Ratios Calculated fix'!Q$428)</f>
        <v>0.87595274750268737</v>
      </c>
      <c r="R210" s="22">
        <f>('Ratios Calculated fix'!R210-'Ratios Calculated fix'!R$428)/('Ratios Calculated fix'!R$429-'Ratios Calculated fix'!R$428)</f>
        <v>6.2942189000509297E-2</v>
      </c>
      <c r="S210" s="22">
        <f>('Ratios Calculated fix'!S210-'Ratios Calculated fix'!S$428)/('Ratios Calculated fix'!S$429-'Ratios Calculated fix'!S$428)</f>
        <v>5.8759408270274281E-2</v>
      </c>
      <c r="T210" s="22">
        <f>('Ratios Calculated fix'!T210-'Ratios Calculated fix'!T$428)/('Ratios Calculated fix'!T$429-'Ratios Calculated fix'!T$428)</f>
        <v>5.301059747225096E-2</v>
      </c>
      <c r="U210" s="22">
        <f>('Ratios Calculated fix'!U210-'Ratios Calculated fix'!U$428)/('Ratios Calculated fix'!U$429-'Ratios Calculated fix'!U$428)</f>
        <v>0.81161083166112724</v>
      </c>
      <c r="V210" s="22">
        <f>('Ratios Calculated fix'!V210-'Ratios Calculated fix'!V$428)/('Ratios Calculated fix'!V$429-'Ratios Calculated fix'!V$428)</f>
        <v>0.71375136009999429</v>
      </c>
      <c r="W210" s="22">
        <f>('Ratios Calculated fix'!W210-'Ratios Calculated fix'!W$428)/('Ratios Calculated fix'!W$429-'Ratios Calculated fix'!W$428)</f>
        <v>0.82362614671086365</v>
      </c>
      <c r="X210" s="22">
        <f>('Ratios Calculated fix'!X210-'Ratios Calculated fix'!X$428)/('Ratios Calculated fix'!X$429-'Ratios Calculated fix'!X$428)</f>
        <v>0.42596759124649469</v>
      </c>
      <c r="Y210" s="22">
        <f>('Ratios Calculated fix'!Y210-'Ratios Calculated fix'!Y$428)/('Ratios Calculated fix'!Y$429-'Ratios Calculated fix'!Y$428)</f>
        <v>0.43238316514549979</v>
      </c>
      <c r="Z210" s="22">
        <f>('Ratios Calculated fix'!Z210-'Ratios Calculated fix'!Z$428)/('Ratios Calculated fix'!Z$429-'Ratios Calculated fix'!Z$428)</f>
        <v>0.57403240875350525</v>
      </c>
      <c r="AA210" s="22">
        <f>('Ratios Calculated fix'!AA210-'Ratios Calculated fix'!AA$428)/('Ratios Calculated fix'!AA$429-'Ratios Calculated fix'!AA$428)</f>
        <v>0.44229286618835179</v>
      </c>
      <c r="AB210" s="22">
        <f>('Ratios Calculated fix'!AB210-'Ratios Calculated fix'!AB$428)/('Ratios Calculated fix'!AB$429-'Ratios Calculated fix'!AB$428)</f>
        <v>0.78737730194161804</v>
      </c>
      <c r="AC210" s="22">
        <f>('Ratios Calculated fix'!AC210-'Ratios Calculated fix'!AC$428)/('Ratios Calculated fix'!AC$429-'Ratios Calculated fix'!AC$428)</f>
        <v>0.12083502247836714</v>
      </c>
      <c r="AD210" s="22">
        <f>('Ratios Calculated fix'!AD210-'Ratios Calculated fix'!AD$428)/('Ratios Calculated fix'!AD$429-'Ratios Calculated fix'!AD$428)</f>
        <v>0.22482446418694421</v>
      </c>
      <c r="AE210" s="22">
        <f>('Ratios Calculated fix'!AE210-'Ratios Calculated fix'!AE$428)/('Ratios Calculated fix'!AE$429-'Ratios Calculated fix'!AE$428)</f>
        <v>0.28173681982037541</v>
      </c>
      <c r="AF210" s="22">
        <f>('Ratios Calculated fix'!AF210-'Ratios Calculated fix'!AF$428)/('Ratios Calculated fix'!AF$429-'Ratios Calculated fix'!AF$428)</f>
        <v>0.3362979611930787</v>
      </c>
      <c r="AG210" s="22" t="e">
        <f>('Ratios Calculated fix'!AG210-'Ratios Calculated fix'!AG$428)/('Ratios Calculated fix'!AG$429-'Ratios Calculated fix'!AG$428)</f>
        <v>#DIV/0!</v>
      </c>
      <c r="AH210" s="22" t="e">
        <f>('Ratios Calculated fix'!AH210-'Ratios Calculated fix'!AH$428)/('Ratios Calculated fix'!AH$429-'Ratios Calculated fix'!AH$428)</f>
        <v>#DIV/0!</v>
      </c>
      <c r="AI210" s="22">
        <f>('Ratios Calculated fix'!AI210-'Ratios Calculated fix'!AI$428)/('Ratios Calculated fix'!AI$429-'Ratios Calculated fix'!AI$428)</f>
        <v>0.53640512327810719</v>
      </c>
      <c r="AJ210" s="22">
        <f>('Ratios Calculated fix'!AJ210-'Ratios Calculated fix'!AJ$428)/('Ratios Calculated fix'!AJ$429-'Ratios Calculated fix'!AJ$428)</f>
        <v>0.10032928058049172</v>
      </c>
      <c r="AK210" s="22" t="e">
        <f>('Ratios Calculated fix'!AK210-'Ratios Calculated fix'!AK$428)/('Ratios Calculated fix'!AK$429-'Ratios Calculated fix'!AK$428)</f>
        <v>#DIV/0!</v>
      </c>
      <c r="AL210" s="22" t="e">
        <f>('Ratios Calculated fix'!AL210-'Ratios Calculated fix'!AL$428)/('Ratios Calculated fix'!AL$429-'Ratios Calculated fix'!AL$428)</f>
        <v>#DIV/0!</v>
      </c>
      <c r="AM210" s="22">
        <f>('Ratios Calculated fix'!AM210-'Ratios Calculated fix'!AM$428)/('Ratios Calculated fix'!AM$429-'Ratios Calculated fix'!AM$428)</f>
        <v>0.71250582387109951</v>
      </c>
      <c r="AN210" s="22">
        <f>('Ratios Calculated fix'!AN210-'Ratios Calculated fix'!AN$428)/('Ratios Calculated fix'!AN$429-'Ratios Calculated fix'!AN$428)</f>
        <v>0.81016333222928716</v>
      </c>
      <c r="AO210" s="22">
        <f>('Ratios Calculated fix'!AO210-'Ratios Calculated fix'!AO$428)/('Ratios Calculated fix'!AO$429-'Ratios Calculated fix'!AO$428)</f>
        <v>0.11306985719092567</v>
      </c>
      <c r="AP210" s="22">
        <f>('Ratios Calculated fix'!AP210-'Ratios Calculated fix'!AP$428)/('Ratios Calculated fix'!AP$429-'Ratios Calculated fix'!AP$428)</f>
        <v>0.34964272692949799</v>
      </c>
      <c r="AQ210" s="22">
        <f>('Ratios Calculated fix'!AQ210-'Ratios Calculated fix'!AQ$428)/('Ratios Calculated fix'!AQ$429-'Ratios Calculated fix'!AQ$428)</f>
        <v>0.61207066513158437</v>
      </c>
      <c r="AR210" s="22">
        <f>('Ratios Calculated fix'!AR210-'Ratios Calculated fix'!AR$428)/('Ratios Calculated fix'!AR$429-'Ratios Calculated fix'!AR$428)</f>
        <v>0.33679116525995978</v>
      </c>
      <c r="AS210" s="22">
        <f>('Ratios Calculated fix'!AS210-'Ratios Calculated fix'!AS$428)/('Ratios Calculated fix'!AS$429-'Ratios Calculated fix'!AS$428)</f>
        <v>0.35110578273976378</v>
      </c>
      <c r="AT210" s="22">
        <f>('Ratios Calculated fix'!AT210-'Ratios Calculated fix'!AT$428)/('Ratios Calculated fix'!AT$429-'Ratios Calculated fix'!AT$428)</f>
        <v>0.39593288370988189</v>
      </c>
      <c r="AU210" s="22">
        <f>('Ratios Calculated fix'!AU210-'Ratios Calculated fix'!AU$428)/('Ratios Calculated fix'!AU$429-'Ratios Calculated fix'!AU$428)</f>
        <v>0.26683941996738103</v>
      </c>
      <c r="AV210" s="22" t="e">
        <f>('Ratios Calculated fix'!AV210-'Ratios Calculated fix'!AV$428)/('Ratios Calculated fix'!AV$429-'Ratios Calculated fix'!AV$428)</f>
        <v>#DIV/0!</v>
      </c>
      <c r="AW210" s="22" t="e">
        <f>('Ratios Calculated fix'!AW210-'Ratios Calculated fix'!AW$428)/('Ratios Calculated fix'!AW$429-'Ratios Calculated fix'!AW$428)</f>
        <v>#DIV/0!</v>
      </c>
      <c r="AX210" s="22" t="e">
        <f>('Ratios Calculated fix'!AX210-'Ratios Calculated fix'!AX$428)/('Ratios Calculated fix'!AX$429-'Ratios Calculated fix'!AX$428)</f>
        <v>#DIV/0!</v>
      </c>
      <c r="AY210" s="22">
        <f>('Ratios Calculated fix'!AY210-'Ratios Calculated fix'!AY$428)/('Ratios Calculated fix'!AY$429-'Ratios Calculated fix'!AY$428)</f>
        <v>0.74632448878732394</v>
      </c>
      <c r="AZ210" s="22">
        <f>('Ratios Calculated fix'!AZ210-'Ratios Calculated fix'!AZ$428)/('Ratios Calculated fix'!AZ$429-'Ratios Calculated fix'!AZ$428)</f>
        <v>0.76904305667286976</v>
      </c>
      <c r="BA210" s="22">
        <f>('Ratios Calculated fix'!BA210-'Ratios Calculated fix'!BA$428)/('Ratios Calculated fix'!BA$429-'Ratios Calculated fix'!BA$428)</f>
        <v>0.22388051077173907</v>
      </c>
      <c r="BB210" s="22" t="e">
        <f>('Ratios Calculated fix'!BB210-'Ratios Calculated fix'!BB$428)/('Ratios Calculated fix'!BB$429-'Ratios Calculated fix'!BB$428)</f>
        <v>#DIV/0!</v>
      </c>
      <c r="BC210" s="22">
        <f>('Ratios Calculated fix'!BC210-'Ratios Calculated fix'!BC$428)/('Ratios Calculated fix'!BC$429-'Ratios Calculated fix'!BC$428)</f>
        <v>0.18859317677097706</v>
      </c>
    </row>
    <row r="211" spans="1:55" x14ac:dyDescent="0.2">
      <c r="A211" s="3" t="s">
        <v>676</v>
      </c>
      <c r="B211" s="3" t="s">
        <v>677</v>
      </c>
      <c r="C211" s="3" t="s">
        <v>34</v>
      </c>
      <c r="D211" s="3">
        <v>570971</v>
      </c>
      <c r="E211" s="3" t="s">
        <v>16</v>
      </c>
      <c r="F211" s="3">
        <v>2019</v>
      </c>
      <c r="G211" s="3" t="s">
        <v>17</v>
      </c>
      <c r="H211" s="4">
        <v>43830</v>
      </c>
      <c r="I211" s="4">
        <v>43885</v>
      </c>
      <c r="J211" s="4">
        <v>43885</v>
      </c>
      <c r="K211" s="5">
        <v>53273000</v>
      </c>
      <c r="L211" s="5">
        <v>54012000</v>
      </c>
      <c r="M211" s="3" t="s">
        <v>678</v>
      </c>
      <c r="N211" s="21">
        <f>('Ratios Calculated fix'!N211-'Ratios Calculated fix'!N$428)/('Ratios Calculated fix'!N$429-'Ratios Calculated fix'!N$428)</f>
        <v>0.36118067668587317</v>
      </c>
      <c r="O211" s="22">
        <f>('Ratios Calculated fix'!O211-'Ratios Calculated fix'!O$428)/('Ratios Calculated fix'!O$429-'Ratios Calculated fix'!O$428)</f>
        <v>0.28861057147748914</v>
      </c>
      <c r="P211" s="22">
        <f>('Ratios Calculated fix'!P211-'Ratios Calculated fix'!P$428)/('Ratios Calculated fix'!P$429-'Ratios Calculated fix'!P$428)</f>
        <v>0.63631459146911751</v>
      </c>
      <c r="Q211" s="22">
        <f>('Ratios Calculated fix'!Q211-'Ratios Calculated fix'!Q$428)/('Ratios Calculated fix'!Q$429-'Ratios Calculated fix'!Q$428)</f>
        <v>0.86777855878109078</v>
      </c>
      <c r="R211" s="22">
        <f>('Ratios Calculated fix'!R211-'Ratios Calculated fix'!R$428)/('Ratios Calculated fix'!R$429-'Ratios Calculated fix'!R$428)</f>
        <v>5.1311254549023652E-3</v>
      </c>
      <c r="S211" s="22">
        <f>('Ratios Calculated fix'!S211-'Ratios Calculated fix'!S$428)/('Ratios Calculated fix'!S$429-'Ratios Calculated fix'!S$428)</f>
        <v>2.5771437024120123E-3</v>
      </c>
      <c r="T211" s="22">
        <f>('Ratios Calculated fix'!T211-'Ratios Calculated fix'!T$428)/('Ratios Calculated fix'!T$429-'Ratios Calculated fix'!T$428)</f>
        <v>4.7208011009949643E-3</v>
      </c>
      <c r="U211" s="22">
        <f>('Ratios Calculated fix'!U211-'Ratios Calculated fix'!U$428)/('Ratios Calculated fix'!U$429-'Ratios Calculated fix'!U$428)</f>
        <v>0.807321075524562</v>
      </c>
      <c r="V211" s="22">
        <f>('Ratios Calculated fix'!V211-'Ratios Calculated fix'!V$428)/('Ratios Calculated fix'!V$429-'Ratios Calculated fix'!V$428)</f>
        <v>0.70838043328627975</v>
      </c>
      <c r="W211" s="22">
        <f>('Ratios Calculated fix'!W211-'Ratios Calculated fix'!W$428)/('Ratios Calculated fix'!W$429-'Ratios Calculated fix'!W$428)</f>
        <v>0.81951947603488406</v>
      </c>
      <c r="X211" s="22">
        <f>('Ratios Calculated fix'!X211-'Ratios Calculated fix'!X$428)/('Ratios Calculated fix'!X$429-'Ratios Calculated fix'!X$428)</f>
        <v>0.60014488951563882</v>
      </c>
      <c r="Y211" s="22">
        <f>('Ratios Calculated fix'!Y211-'Ratios Calculated fix'!Y$428)/('Ratios Calculated fix'!Y$429-'Ratios Calculated fix'!Y$428)</f>
        <v>0.534158025346127</v>
      </c>
      <c r="Z211" s="22">
        <f>('Ratios Calculated fix'!Z211-'Ratios Calculated fix'!Z$428)/('Ratios Calculated fix'!Z$429-'Ratios Calculated fix'!Z$428)</f>
        <v>0.39985511048436118</v>
      </c>
      <c r="AA211" s="22">
        <f>('Ratios Calculated fix'!AA211-'Ratios Calculated fix'!AA$428)/('Ratios Calculated fix'!AA$429-'Ratios Calculated fix'!AA$428)</f>
        <v>4.8230765270370263E-2</v>
      </c>
      <c r="AB211" s="22">
        <f>('Ratios Calculated fix'!AB211-'Ratios Calculated fix'!AB$428)/('Ratios Calculated fix'!AB$429-'Ratios Calculated fix'!AB$428)</f>
        <v>0.99956806175999457</v>
      </c>
      <c r="AC211" s="22">
        <f>('Ratios Calculated fix'!AC211-'Ratios Calculated fix'!AC$428)/('Ratios Calculated fix'!AC$429-'Ratios Calculated fix'!AC$428)</f>
        <v>0.44527073102303538</v>
      </c>
      <c r="AD211" s="22">
        <f>('Ratios Calculated fix'!AD211-'Ratios Calculated fix'!AD$428)/('Ratios Calculated fix'!AD$429-'Ratios Calculated fix'!AD$428)</f>
        <v>0.31105065631157769</v>
      </c>
      <c r="AE211" s="22">
        <f>('Ratios Calculated fix'!AE211-'Ratios Calculated fix'!AE$428)/('Ratios Calculated fix'!AE$429-'Ratios Calculated fix'!AE$428)</f>
        <v>0.41158380052895954</v>
      </c>
      <c r="AF211" s="22">
        <f>('Ratios Calculated fix'!AF211-'Ratios Calculated fix'!AF$428)/('Ratios Calculated fix'!AF$429-'Ratios Calculated fix'!AF$428)</f>
        <v>0.36761821523730898</v>
      </c>
      <c r="AG211" s="22" t="e">
        <f>('Ratios Calculated fix'!AG211-'Ratios Calculated fix'!AG$428)/('Ratios Calculated fix'!AG$429-'Ratios Calculated fix'!AG$428)</f>
        <v>#DIV/0!</v>
      </c>
      <c r="AH211" s="22" t="e">
        <f>('Ratios Calculated fix'!AH211-'Ratios Calculated fix'!AH$428)/('Ratios Calculated fix'!AH$429-'Ratios Calculated fix'!AH$428)</f>
        <v>#DIV/0!</v>
      </c>
      <c r="AI211" s="22">
        <f>('Ratios Calculated fix'!AI211-'Ratios Calculated fix'!AI$428)/('Ratios Calculated fix'!AI$429-'Ratios Calculated fix'!AI$428)</f>
        <v>0.55026208583843195</v>
      </c>
      <c r="AJ211" s="22">
        <f>('Ratios Calculated fix'!AJ211-'Ratios Calculated fix'!AJ$428)/('Ratios Calculated fix'!AJ$429-'Ratios Calculated fix'!AJ$428)</f>
        <v>0.36229585187855551</v>
      </c>
      <c r="AK211" s="22" t="e">
        <f>('Ratios Calculated fix'!AK211-'Ratios Calculated fix'!AK$428)/('Ratios Calculated fix'!AK$429-'Ratios Calculated fix'!AK$428)</f>
        <v>#DIV/0!</v>
      </c>
      <c r="AL211" s="22" t="e">
        <f>('Ratios Calculated fix'!AL211-'Ratios Calculated fix'!AL$428)/('Ratios Calculated fix'!AL$429-'Ratios Calculated fix'!AL$428)</f>
        <v>#DIV/0!</v>
      </c>
      <c r="AM211" s="22">
        <f>('Ratios Calculated fix'!AM211-'Ratios Calculated fix'!AM$428)/('Ratios Calculated fix'!AM$429-'Ratios Calculated fix'!AM$428)</f>
        <v>0.70869809014744167</v>
      </c>
      <c r="AN211" s="22">
        <f>('Ratios Calculated fix'!AN211-'Ratios Calculated fix'!AN$428)/('Ratios Calculated fix'!AN$429-'Ratios Calculated fix'!AN$428)</f>
        <v>0.80421890132457552</v>
      </c>
      <c r="AO211" s="22">
        <f>('Ratios Calculated fix'!AO211-'Ratios Calculated fix'!AO$428)/('Ratios Calculated fix'!AO$429-'Ratios Calculated fix'!AO$428)</f>
        <v>9.2199600834070652E-2</v>
      </c>
      <c r="AP211" s="22">
        <f>('Ratios Calculated fix'!AP211-'Ratios Calculated fix'!AP$428)/('Ratios Calculated fix'!AP$429-'Ratios Calculated fix'!AP$428)</f>
        <v>0.35996490815524607</v>
      </c>
      <c r="AQ211" s="22">
        <f>('Ratios Calculated fix'!AQ211-'Ratios Calculated fix'!AQ$428)/('Ratios Calculated fix'!AQ$429-'Ratios Calculated fix'!AQ$428)</f>
        <v>0.64760401955252844</v>
      </c>
      <c r="AR211" s="22">
        <f>('Ratios Calculated fix'!AR211-'Ratios Calculated fix'!AR$428)/('Ratios Calculated fix'!AR$429-'Ratios Calculated fix'!AR$428)</f>
        <v>0.44776064109560532</v>
      </c>
      <c r="AS211" s="22">
        <f>('Ratios Calculated fix'!AS211-'Ratios Calculated fix'!AS$428)/('Ratios Calculated fix'!AS$429-'Ratios Calculated fix'!AS$428)</f>
        <v>0.3687669709317532</v>
      </c>
      <c r="AT211" s="22">
        <f>('Ratios Calculated fix'!AT211-'Ratios Calculated fix'!AT$428)/('Ratios Calculated fix'!AT$429-'Ratios Calculated fix'!AT$428)</f>
        <v>0.45689663236107897</v>
      </c>
      <c r="AU211" s="22">
        <f>('Ratios Calculated fix'!AU211-'Ratios Calculated fix'!AU$428)/('Ratios Calculated fix'!AU$429-'Ratios Calculated fix'!AU$428)</f>
        <v>0.3665033685737894</v>
      </c>
      <c r="AV211" s="22" t="e">
        <f>('Ratios Calculated fix'!AV211-'Ratios Calculated fix'!AV$428)/('Ratios Calculated fix'!AV$429-'Ratios Calculated fix'!AV$428)</f>
        <v>#DIV/0!</v>
      </c>
      <c r="AW211" s="22" t="e">
        <f>('Ratios Calculated fix'!AW211-'Ratios Calculated fix'!AW$428)/('Ratios Calculated fix'!AW$429-'Ratios Calculated fix'!AW$428)</f>
        <v>#DIV/0!</v>
      </c>
      <c r="AX211" s="22" t="e">
        <f>('Ratios Calculated fix'!AX211-'Ratios Calculated fix'!AX$428)/('Ratios Calculated fix'!AX$429-'Ratios Calculated fix'!AX$428)</f>
        <v>#DIV/0!</v>
      </c>
      <c r="AY211" s="22">
        <f>('Ratios Calculated fix'!AY211-'Ratios Calculated fix'!AY$428)/('Ratios Calculated fix'!AY$429-'Ratios Calculated fix'!AY$428)</f>
        <v>0.74421021293970113</v>
      </c>
      <c r="AZ211" s="22">
        <f>('Ratios Calculated fix'!AZ211-'Ratios Calculated fix'!AZ$428)/('Ratios Calculated fix'!AZ$429-'Ratios Calculated fix'!AZ$428)</f>
        <v>0.76301280463989163</v>
      </c>
      <c r="BA211" s="22">
        <f>('Ratios Calculated fix'!BA211-'Ratios Calculated fix'!BA$428)/('Ratios Calculated fix'!BA$429-'Ratios Calculated fix'!BA$428)</f>
        <v>0.22250292402965505</v>
      </c>
      <c r="BB211" s="22" t="e">
        <f>('Ratios Calculated fix'!BB211-'Ratios Calculated fix'!BB$428)/('Ratios Calculated fix'!BB$429-'Ratios Calculated fix'!BB$428)</f>
        <v>#DIV/0!</v>
      </c>
      <c r="BC211" s="22">
        <f>('Ratios Calculated fix'!BC211-'Ratios Calculated fix'!BC$428)/('Ratios Calculated fix'!BC$429-'Ratios Calculated fix'!BC$428)</f>
        <v>0.17058443806149889</v>
      </c>
    </row>
    <row r="212" spans="1:55" x14ac:dyDescent="0.2">
      <c r="A212" s="3" t="s">
        <v>679</v>
      </c>
      <c r="B212" s="3" t="s">
        <v>680</v>
      </c>
      <c r="C212" s="3" t="s">
        <v>24</v>
      </c>
      <c r="D212" s="3">
        <v>744724</v>
      </c>
      <c r="E212" s="3" t="s">
        <v>16</v>
      </c>
      <c r="F212" s="3">
        <v>2019</v>
      </c>
      <c r="G212" s="3" t="s">
        <v>17</v>
      </c>
      <c r="H212" s="4">
        <v>43830</v>
      </c>
      <c r="I212" s="4">
        <v>43879</v>
      </c>
      <c r="J212" s="4">
        <v>43879</v>
      </c>
      <c r="K212" s="5">
        <v>192700000</v>
      </c>
      <c r="L212" s="5">
        <v>197100000</v>
      </c>
      <c r="M212" s="3" t="s">
        <v>681</v>
      </c>
      <c r="N212" s="21">
        <f>('Ratios Calculated fix'!N212-'Ratios Calculated fix'!N$428)/('Ratios Calculated fix'!N$429-'Ratios Calculated fix'!N$428)</f>
        <v>3.7975035968064411E-2</v>
      </c>
      <c r="O212" s="22">
        <f>('Ratios Calculated fix'!O212-'Ratios Calculated fix'!O$428)/('Ratios Calculated fix'!O$429-'Ratios Calculated fix'!O$428)</f>
        <v>3.7975035968064411E-2</v>
      </c>
      <c r="P212" s="22">
        <f>('Ratios Calculated fix'!P212-'Ratios Calculated fix'!P$428)/('Ratios Calculated fix'!P$429-'Ratios Calculated fix'!P$428)</f>
        <v>2.3530157989244339E-2</v>
      </c>
      <c r="Q212" s="22">
        <f>('Ratios Calculated fix'!Q212-'Ratios Calculated fix'!Q$428)/('Ratios Calculated fix'!Q$429-'Ratios Calculated fix'!Q$428)</f>
        <v>0.872165253353266</v>
      </c>
      <c r="R212" s="22">
        <f>('Ratios Calculated fix'!R212-'Ratios Calculated fix'!R$428)/('Ratios Calculated fix'!R$429-'Ratios Calculated fix'!R$428)</f>
        <v>0.16823762406112816</v>
      </c>
      <c r="S212" s="22">
        <f>('Ratios Calculated fix'!S212-'Ratios Calculated fix'!S$428)/('Ratios Calculated fix'!S$429-'Ratios Calculated fix'!S$428)</f>
        <v>8.0920284059302662E-3</v>
      </c>
      <c r="T212" s="22">
        <f>('Ratios Calculated fix'!T212-'Ratios Calculated fix'!T$428)/('Ratios Calculated fix'!T$429-'Ratios Calculated fix'!T$428)</f>
        <v>0.16857077539504906</v>
      </c>
      <c r="U212" s="22">
        <f>('Ratios Calculated fix'!U212-'Ratios Calculated fix'!U$428)/('Ratios Calculated fix'!U$429-'Ratios Calculated fix'!U$428)</f>
        <v>0.8145371406194073</v>
      </c>
      <c r="V212" s="22">
        <f>('Ratios Calculated fix'!V212-'Ratios Calculated fix'!V$428)/('Ratios Calculated fix'!V$429-'Ratios Calculated fix'!V$428)</f>
        <v>0.70880141964185561</v>
      </c>
      <c r="W212" s="22">
        <f>('Ratios Calculated fix'!W212-'Ratios Calculated fix'!W$428)/('Ratios Calculated fix'!W$429-'Ratios Calculated fix'!W$428)</f>
        <v>0.82775644355628453</v>
      </c>
      <c r="X212" s="22">
        <f>('Ratios Calculated fix'!X212-'Ratios Calculated fix'!X$428)/('Ratios Calculated fix'!X$429-'Ratios Calculated fix'!X$428)</f>
        <v>0.15099477181860088</v>
      </c>
      <c r="Y212" s="22">
        <f>('Ratios Calculated fix'!Y212-'Ratios Calculated fix'!Y$428)/('Ratios Calculated fix'!Y$429-'Ratios Calculated fix'!Y$428)</f>
        <v>0.56248265147109644</v>
      </c>
      <c r="Z212" s="22">
        <f>('Ratios Calculated fix'!Z212-'Ratios Calculated fix'!Z$428)/('Ratios Calculated fix'!Z$429-'Ratios Calculated fix'!Z$428)</f>
        <v>0.84900522818139901</v>
      </c>
      <c r="AA212" s="22">
        <f>('Ratios Calculated fix'!AA212-'Ratios Calculated fix'!AA$428)/('Ratios Calculated fix'!AA$429-'Ratios Calculated fix'!AA$428)</f>
        <v>0.83890259931790256</v>
      </c>
      <c r="AB212" s="22">
        <f>('Ratios Calculated fix'!AB212-'Ratios Calculated fix'!AB$428)/('Ratios Calculated fix'!AB$429-'Ratios Calculated fix'!AB$428)</f>
        <v>0.8174763986783522</v>
      </c>
      <c r="AC212" s="22">
        <f>('Ratios Calculated fix'!AC212-'Ratios Calculated fix'!AC$428)/('Ratios Calculated fix'!AC$429-'Ratios Calculated fix'!AC$428)</f>
        <v>0.32223882270012211</v>
      </c>
      <c r="AD212" s="22">
        <f>('Ratios Calculated fix'!AD212-'Ratios Calculated fix'!AD$428)/('Ratios Calculated fix'!AD$429-'Ratios Calculated fix'!AD$428)</f>
        <v>0.27427488135811945</v>
      </c>
      <c r="AE212" s="22">
        <f>('Ratios Calculated fix'!AE212-'Ratios Calculated fix'!AE$428)/('Ratios Calculated fix'!AE$429-'Ratios Calculated fix'!AE$428)</f>
        <v>0.2436943784371467</v>
      </c>
      <c r="AF212" s="22">
        <f>('Ratios Calculated fix'!AF212-'Ratios Calculated fix'!AF$428)/('Ratios Calculated fix'!AF$429-'Ratios Calculated fix'!AF$428)</f>
        <v>0.31613167757333893</v>
      </c>
      <c r="AG212" s="22" t="e">
        <f>('Ratios Calculated fix'!AG212-'Ratios Calculated fix'!AG$428)/('Ratios Calculated fix'!AG$429-'Ratios Calculated fix'!AG$428)</f>
        <v>#DIV/0!</v>
      </c>
      <c r="AH212" s="22" t="e">
        <f>('Ratios Calculated fix'!AH212-'Ratios Calculated fix'!AH$428)/('Ratios Calculated fix'!AH$429-'Ratios Calculated fix'!AH$428)</f>
        <v>#DIV/0!</v>
      </c>
      <c r="AI212" s="22">
        <f>('Ratios Calculated fix'!AI212-'Ratios Calculated fix'!AI$428)/('Ratios Calculated fix'!AI$429-'Ratios Calculated fix'!AI$428)</f>
        <v>0.54771709698760473</v>
      </c>
      <c r="AJ212" s="22">
        <f>('Ratios Calculated fix'!AJ212-'Ratios Calculated fix'!AJ$428)/('Ratios Calculated fix'!AJ$429-'Ratios Calculated fix'!AJ$428)</f>
        <v>0.13417906790337478</v>
      </c>
      <c r="AK212" s="22" t="e">
        <f>('Ratios Calculated fix'!AK212-'Ratios Calculated fix'!AK$428)/('Ratios Calculated fix'!AK$429-'Ratios Calculated fix'!AK$428)</f>
        <v>#DIV/0!</v>
      </c>
      <c r="AL212" s="22" t="e">
        <f>('Ratios Calculated fix'!AL212-'Ratios Calculated fix'!AL$428)/('Ratios Calculated fix'!AL$429-'Ratios Calculated fix'!AL$428)</f>
        <v>#DIV/0!</v>
      </c>
      <c r="AM212" s="22">
        <f>('Ratios Calculated fix'!AM212-'Ratios Calculated fix'!AM$428)/('Ratios Calculated fix'!AM$429-'Ratios Calculated fix'!AM$428)</f>
        <v>0.70752363913052885</v>
      </c>
      <c r="AN212" s="22">
        <f>('Ratios Calculated fix'!AN212-'Ratios Calculated fix'!AN$428)/('Ratios Calculated fix'!AN$429-'Ratios Calculated fix'!AN$428)</f>
        <v>0.80675160275820934</v>
      </c>
      <c r="AO212" s="22">
        <f>('Ratios Calculated fix'!AO212-'Ratios Calculated fix'!AO$428)/('Ratios Calculated fix'!AO$429-'Ratios Calculated fix'!AO$428)</f>
        <v>9.1188099003861892E-2</v>
      </c>
      <c r="AP212" s="22">
        <f>('Ratios Calculated fix'!AP212-'Ratios Calculated fix'!AP$428)/('Ratios Calculated fix'!AP$429-'Ratios Calculated fix'!AP$428)</f>
        <v>0.39779776254842575</v>
      </c>
      <c r="AQ212" s="22">
        <f>('Ratios Calculated fix'!AQ212-'Ratios Calculated fix'!AQ$428)/('Ratios Calculated fix'!AQ$429-'Ratios Calculated fix'!AQ$428)</f>
        <v>0.57692419921274429</v>
      </c>
      <c r="AR212" s="22">
        <f>('Ratios Calculated fix'!AR212-'Ratios Calculated fix'!AR$428)/('Ratios Calculated fix'!AR$429-'Ratios Calculated fix'!AR$428)</f>
        <v>0.31170521841239152</v>
      </c>
      <c r="AS212" s="22">
        <f>('Ratios Calculated fix'!AS212-'Ratios Calculated fix'!AS$428)/('Ratios Calculated fix'!AS$429-'Ratios Calculated fix'!AS$428)</f>
        <v>0.36984237820809385</v>
      </c>
      <c r="AT212" s="22">
        <f>('Ratios Calculated fix'!AT212-'Ratios Calculated fix'!AT$428)/('Ratios Calculated fix'!AT$429-'Ratios Calculated fix'!AT$428)</f>
        <v>0.34843597006103655</v>
      </c>
      <c r="AU212" s="22">
        <f>('Ratios Calculated fix'!AU212-'Ratios Calculated fix'!AU$428)/('Ratios Calculated fix'!AU$429-'Ratios Calculated fix'!AU$428)</f>
        <v>0.25607523428706408</v>
      </c>
      <c r="AV212" s="22" t="e">
        <f>('Ratios Calculated fix'!AV212-'Ratios Calculated fix'!AV$428)/('Ratios Calculated fix'!AV$429-'Ratios Calculated fix'!AV$428)</f>
        <v>#DIV/0!</v>
      </c>
      <c r="AW212" s="22" t="e">
        <f>('Ratios Calculated fix'!AW212-'Ratios Calculated fix'!AW$428)/('Ratios Calculated fix'!AW$429-'Ratios Calculated fix'!AW$428)</f>
        <v>#DIV/0!</v>
      </c>
      <c r="AX212" s="22" t="e">
        <f>('Ratios Calculated fix'!AX212-'Ratios Calculated fix'!AX$428)/('Ratios Calculated fix'!AX$429-'Ratios Calculated fix'!AX$428)</f>
        <v>#DIV/0!</v>
      </c>
      <c r="AY212" s="22">
        <f>('Ratios Calculated fix'!AY212-'Ratios Calculated fix'!AY$428)/('Ratios Calculated fix'!AY$429-'Ratios Calculated fix'!AY$428)</f>
        <v>0.74943715771407704</v>
      </c>
      <c r="AZ212" s="22">
        <f>('Ratios Calculated fix'!AZ212-'Ratios Calculated fix'!AZ$428)/('Ratios Calculated fix'!AZ$429-'Ratios Calculated fix'!AZ$428)</f>
        <v>0.7731443607025188</v>
      </c>
      <c r="BA212" s="22">
        <f>('Ratios Calculated fix'!BA212-'Ratios Calculated fix'!BA$428)/('Ratios Calculated fix'!BA$429-'Ratios Calculated fix'!BA$428)</f>
        <v>0.22272270372934397</v>
      </c>
      <c r="BB212" s="22" t="e">
        <f>('Ratios Calculated fix'!BB212-'Ratios Calculated fix'!BB$428)/('Ratios Calculated fix'!BB$429-'Ratios Calculated fix'!BB$428)</f>
        <v>#DIV/0!</v>
      </c>
      <c r="BC212" s="22">
        <f>('Ratios Calculated fix'!BC212-'Ratios Calculated fix'!BC$428)/('Ratios Calculated fix'!BC$429-'Ratios Calculated fix'!BC$428)</f>
        <v>0.10662233842442921</v>
      </c>
    </row>
    <row r="213" spans="1:55" x14ac:dyDescent="0.2">
      <c r="A213" s="3" t="s">
        <v>646</v>
      </c>
      <c r="B213" s="3" t="s">
        <v>647</v>
      </c>
      <c r="C213" s="3" t="s">
        <v>15</v>
      </c>
      <c r="D213" s="3">
        <v>378166</v>
      </c>
      <c r="E213" s="3" t="s">
        <v>16</v>
      </c>
      <c r="F213" s="3">
        <v>2019</v>
      </c>
      <c r="G213" s="3" t="s">
        <v>17</v>
      </c>
      <c r="H213" s="4">
        <v>43830</v>
      </c>
      <c r="I213" s="4">
        <v>43879</v>
      </c>
      <c r="J213" s="4">
        <v>43879</v>
      </c>
      <c r="K213" s="5">
        <v>240100000</v>
      </c>
      <c r="L213" s="5">
        <v>242900000</v>
      </c>
      <c r="M213" s="3" t="s">
        <v>648</v>
      </c>
      <c r="N213" s="21">
        <f>('Ratios Calculated fix'!N213-'Ratios Calculated fix'!N$428)/('Ratios Calculated fix'!N$429-'Ratios Calculated fix'!N$428)</f>
        <v>4.649201515491181E-2</v>
      </c>
      <c r="O213" s="22">
        <f>('Ratios Calculated fix'!O213-'Ratios Calculated fix'!O$428)/('Ratios Calculated fix'!O$429-'Ratios Calculated fix'!O$428)</f>
        <v>3.3612345746877471E-2</v>
      </c>
      <c r="P213" s="22">
        <f>('Ratios Calculated fix'!P213-'Ratios Calculated fix'!P$428)/('Ratios Calculated fix'!P$429-'Ratios Calculated fix'!P$428)</f>
        <v>2.7685379995612946E-2</v>
      </c>
      <c r="Q213" s="22">
        <f>('Ratios Calculated fix'!Q213-'Ratios Calculated fix'!Q$428)/('Ratios Calculated fix'!Q$429-'Ratios Calculated fix'!Q$428)</f>
        <v>0.87061549579663011</v>
      </c>
      <c r="R213" s="22">
        <f>('Ratios Calculated fix'!R213-'Ratios Calculated fix'!R$428)/('Ratios Calculated fix'!R$429-'Ratios Calculated fix'!R$428)</f>
        <v>9.1359723764635359E-2</v>
      </c>
      <c r="S213" s="22">
        <f>('Ratios Calculated fix'!S213-'Ratios Calculated fix'!S$428)/('Ratios Calculated fix'!S$429-'Ratios Calculated fix'!S$428)</f>
        <v>5.9724927401667044E-2</v>
      </c>
      <c r="T213" s="22">
        <f>('Ratios Calculated fix'!T213-'Ratios Calculated fix'!T$428)/('Ratios Calculated fix'!T$429-'Ratios Calculated fix'!T$428)</f>
        <v>8.1556821578469468E-2</v>
      </c>
      <c r="U213" s="22">
        <f>('Ratios Calculated fix'!U213-'Ratios Calculated fix'!U$428)/('Ratios Calculated fix'!U$429-'Ratios Calculated fix'!U$428)</f>
        <v>0.8102389806561987</v>
      </c>
      <c r="V213" s="22">
        <f>('Ratios Calculated fix'!V213-'Ratios Calculated fix'!V$428)/('Ratios Calculated fix'!V$429-'Ratios Calculated fix'!V$428)</f>
        <v>0.71093385686965371</v>
      </c>
      <c r="W213" s="22">
        <f>('Ratios Calculated fix'!W213-'Ratios Calculated fix'!W$428)/('Ratios Calculated fix'!W$429-'Ratios Calculated fix'!W$428)</f>
        <v>0.82248253129192117</v>
      </c>
      <c r="X213" s="22">
        <f>('Ratios Calculated fix'!X213-'Ratios Calculated fix'!X$428)/('Ratios Calculated fix'!X$429-'Ratios Calculated fix'!X$428)</f>
        <v>0.26036792885552379</v>
      </c>
      <c r="Y213" s="22">
        <f>('Ratios Calculated fix'!Y213-'Ratios Calculated fix'!Y$428)/('Ratios Calculated fix'!Y$429-'Ratios Calculated fix'!Y$428)</f>
        <v>0.50897561122873902</v>
      </c>
      <c r="Z213" s="22">
        <f>('Ratios Calculated fix'!Z213-'Ratios Calculated fix'!Z$428)/('Ratios Calculated fix'!Z$429-'Ratios Calculated fix'!Z$428)</f>
        <v>0.73963207114447627</v>
      </c>
      <c r="AA213" s="22">
        <f>('Ratios Calculated fix'!AA213-'Ratios Calculated fix'!AA$428)/('Ratios Calculated fix'!AA$429-'Ratios Calculated fix'!AA$428)</f>
        <v>0.53099793515804006</v>
      </c>
      <c r="AB213" s="22">
        <f>('Ratios Calculated fix'!AB213-'Ratios Calculated fix'!AB$428)/('Ratios Calculated fix'!AB$429-'Ratios Calculated fix'!AB$428)</f>
        <v>0.84356582752118414</v>
      </c>
      <c r="AC213" s="22">
        <f>('Ratios Calculated fix'!AC213-'Ratios Calculated fix'!AC$428)/('Ratios Calculated fix'!AC$429-'Ratios Calculated fix'!AC$428)</f>
        <v>0.28978455193005581</v>
      </c>
      <c r="AD213" s="22">
        <f>('Ratios Calculated fix'!AD213-'Ratios Calculated fix'!AD$428)/('Ratios Calculated fix'!AD$429-'Ratios Calculated fix'!AD$428)</f>
        <v>0.20924172738602512</v>
      </c>
      <c r="AE213" s="22">
        <f>('Ratios Calculated fix'!AE213-'Ratios Calculated fix'!AE$428)/('Ratios Calculated fix'!AE$429-'Ratios Calculated fix'!AE$428)</f>
        <v>0.2956689247563426</v>
      </c>
      <c r="AF213" s="22">
        <f>('Ratios Calculated fix'!AF213-'Ratios Calculated fix'!AF$428)/('Ratios Calculated fix'!AF$429-'Ratios Calculated fix'!AF$428)</f>
        <v>0.34523993090071819</v>
      </c>
      <c r="AG213" s="22" t="e">
        <f>('Ratios Calculated fix'!AG213-'Ratios Calculated fix'!AG$428)/('Ratios Calculated fix'!AG$429-'Ratios Calculated fix'!AG$428)</f>
        <v>#DIV/0!</v>
      </c>
      <c r="AH213" s="22" t="e">
        <f>('Ratios Calculated fix'!AH213-'Ratios Calculated fix'!AH$428)/('Ratios Calculated fix'!AH$429-'Ratios Calculated fix'!AH$428)</f>
        <v>#DIV/0!</v>
      </c>
      <c r="AI213" s="22">
        <f>('Ratios Calculated fix'!AI213-'Ratios Calculated fix'!AI$428)/('Ratios Calculated fix'!AI$429-'Ratios Calculated fix'!AI$428)</f>
        <v>0.55836933824512447</v>
      </c>
      <c r="AJ213" s="22">
        <f>('Ratios Calculated fix'!AJ213-'Ratios Calculated fix'!AJ$428)/('Ratios Calculated fix'!AJ$429-'Ratios Calculated fix'!AJ$428)</f>
        <v>0.14030311833486664</v>
      </c>
      <c r="AK213" s="22" t="e">
        <f>('Ratios Calculated fix'!AK213-'Ratios Calculated fix'!AK$428)/('Ratios Calculated fix'!AK$429-'Ratios Calculated fix'!AK$428)</f>
        <v>#DIV/0!</v>
      </c>
      <c r="AL213" s="22" t="e">
        <f>('Ratios Calculated fix'!AL213-'Ratios Calculated fix'!AL$428)/('Ratios Calculated fix'!AL$429-'Ratios Calculated fix'!AL$428)</f>
        <v>#DIV/0!</v>
      </c>
      <c r="AM213" s="22">
        <f>('Ratios Calculated fix'!AM213-'Ratios Calculated fix'!AM$428)/('Ratios Calculated fix'!AM$429-'Ratios Calculated fix'!AM$428)</f>
        <v>0.71180867052050079</v>
      </c>
      <c r="AN213" s="22">
        <f>('Ratios Calculated fix'!AN213-'Ratios Calculated fix'!AN$428)/('Ratios Calculated fix'!AN$429-'Ratios Calculated fix'!AN$428)</f>
        <v>0.80778597569719612</v>
      </c>
      <c r="AO213" s="22">
        <f>('Ratios Calculated fix'!AO213-'Ratios Calculated fix'!AO$428)/('Ratios Calculated fix'!AO$429-'Ratios Calculated fix'!AO$428)</f>
        <v>0.16488958872427564</v>
      </c>
      <c r="AP213" s="22">
        <f>('Ratios Calculated fix'!AP213-'Ratios Calculated fix'!AP$428)/('Ratios Calculated fix'!AP$429-'Ratios Calculated fix'!AP$428)</f>
        <v>0.36714279346655587</v>
      </c>
      <c r="AQ213" s="22">
        <f>('Ratios Calculated fix'!AQ213-'Ratios Calculated fix'!AQ$428)/('Ratios Calculated fix'!AQ$429-'Ratios Calculated fix'!AQ$428)</f>
        <v>0.65107843591686709</v>
      </c>
      <c r="AR213" s="22">
        <f>('Ratios Calculated fix'!AR213-'Ratios Calculated fix'!AR$428)/('Ratios Calculated fix'!AR$429-'Ratios Calculated fix'!AR$428)</f>
        <v>0.29772591148757521</v>
      </c>
      <c r="AS213" s="22">
        <f>('Ratios Calculated fix'!AS213-'Ratios Calculated fix'!AS$428)/('Ratios Calculated fix'!AS$429-'Ratios Calculated fix'!AS$428)</f>
        <v>0.38324429881180672</v>
      </c>
      <c r="AT213" s="22">
        <f>('Ratios Calculated fix'!AT213-'Ratios Calculated fix'!AT$428)/('Ratios Calculated fix'!AT$429-'Ratios Calculated fix'!AT$428)</f>
        <v>0.41011910699643661</v>
      </c>
      <c r="AU213" s="22">
        <f>('Ratios Calculated fix'!AU213-'Ratios Calculated fix'!AU$428)/('Ratios Calculated fix'!AU$429-'Ratios Calculated fix'!AU$428)</f>
        <v>0.25253124923026737</v>
      </c>
      <c r="AV213" s="22" t="e">
        <f>('Ratios Calculated fix'!AV213-'Ratios Calculated fix'!AV$428)/('Ratios Calculated fix'!AV$429-'Ratios Calculated fix'!AV$428)</f>
        <v>#DIV/0!</v>
      </c>
      <c r="AW213" s="22" t="e">
        <f>('Ratios Calculated fix'!AW213-'Ratios Calculated fix'!AW$428)/('Ratios Calculated fix'!AW$429-'Ratios Calculated fix'!AW$428)</f>
        <v>#DIV/0!</v>
      </c>
      <c r="AX213" s="22" t="e">
        <f>('Ratios Calculated fix'!AX213-'Ratios Calculated fix'!AX$428)/('Ratios Calculated fix'!AX$429-'Ratios Calculated fix'!AX$428)</f>
        <v>#DIV/0!</v>
      </c>
      <c r="AY213" s="22">
        <f>('Ratios Calculated fix'!AY213-'Ratios Calculated fix'!AY$428)/('Ratios Calculated fix'!AY$429-'Ratios Calculated fix'!AY$428)</f>
        <v>0.74668746302744982</v>
      </c>
      <c r="AZ213" s="22">
        <f>('Ratios Calculated fix'!AZ213-'Ratios Calculated fix'!AZ$428)/('Ratios Calculated fix'!AZ$429-'Ratios Calculated fix'!AZ$428)</f>
        <v>0.76969624696707861</v>
      </c>
      <c r="BA213" s="22">
        <f>('Ratios Calculated fix'!BA213-'Ratios Calculated fix'!BA$428)/('Ratios Calculated fix'!BA$429-'Ratios Calculated fix'!BA$428)</f>
        <v>0.22131490819215549</v>
      </c>
      <c r="BB213" s="22" t="e">
        <f>('Ratios Calculated fix'!BB213-'Ratios Calculated fix'!BB$428)/('Ratios Calculated fix'!BB$429-'Ratios Calculated fix'!BB$428)</f>
        <v>#DIV/0!</v>
      </c>
      <c r="BC213" s="22">
        <f>('Ratios Calculated fix'!BC213-'Ratios Calculated fix'!BC$428)/('Ratios Calculated fix'!BC$429-'Ratios Calculated fix'!BC$428)</f>
        <v>0.18374882070278517</v>
      </c>
    </row>
    <row r="214" spans="1:55" x14ac:dyDescent="0.2">
      <c r="A214" s="3" t="s">
        <v>682</v>
      </c>
      <c r="B214" s="3" t="s">
        <v>683</v>
      </c>
      <c r="C214" s="3" t="s">
        <v>72</v>
      </c>
      <c r="D214" s="3">
        <v>378171</v>
      </c>
      <c r="E214" s="3" t="s">
        <v>16</v>
      </c>
      <c r="F214" s="3">
        <v>2019</v>
      </c>
      <c r="G214" s="3" t="s">
        <v>17</v>
      </c>
      <c r="H214" s="4">
        <v>43830</v>
      </c>
      <c r="I214" s="4">
        <v>43874</v>
      </c>
      <c r="J214" s="4">
        <v>43874</v>
      </c>
      <c r="K214" s="5">
        <v>287279000</v>
      </c>
      <c r="L214" s="5">
        <v>288084000</v>
      </c>
      <c r="M214" s="3" t="s">
        <v>684</v>
      </c>
      <c r="N214" s="21">
        <f>('Ratios Calculated fix'!N214-'Ratios Calculated fix'!N$428)/('Ratios Calculated fix'!N$429-'Ratios Calculated fix'!N$428)</f>
        <v>2.2918039260848858E-2</v>
      </c>
      <c r="O214" s="22">
        <f>('Ratios Calculated fix'!O214-'Ratios Calculated fix'!O$428)/('Ratios Calculated fix'!O$429-'Ratios Calculated fix'!O$428)</f>
        <v>2.2918039260848858E-2</v>
      </c>
      <c r="P214" s="22">
        <f>('Ratios Calculated fix'!P214-'Ratios Calculated fix'!P$428)/('Ratios Calculated fix'!P$429-'Ratios Calculated fix'!P$428)</f>
        <v>1.0251591898823633E-2</v>
      </c>
      <c r="Q214" s="22">
        <f>('Ratios Calculated fix'!Q214-'Ratios Calculated fix'!Q$428)/('Ratios Calculated fix'!Q$429-'Ratios Calculated fix'!Q$428)</f>
        <v>0.88120273910668645</v>
      </c>
      <c r="R214" s="22">
        <f>('Ratios Calculated fix'!R214-'Ratios Calculated fix'!R$428)/('Ratios Calculated fix'!R$429-'Ratios Calculated fix'!R$428)</f>
        <v>0.21065159962722679</v>
      </c>
      <c r="S214" s="22">
        <f>('Ratios Calculated fix'!S214-'Ratios Calculated fix'!S$428)/('Ratios Calculated fix'!S$429-'Ratios Calculated fix'!S$428)</f>
        <v>5.2973073991986856E-2</v>
      </c>
      <c r="T214" s="22">
        <f>('Ratios Calculated fix'!T214-'Ratios Calculated fix'!T$428)/('Ratios Calculated fix'!T$429-'Ratios Calculated fix'!T$428)</f>
        <v>0.20333854703668711</v>
      </c>
      <c r="U214" s="22">
        <f>('Ratios Calculated fix'!U214-'Ratios Calculated fix'!U$428)/('Ratios Calculated fix'!U$429-'Ratios Calculated fix'!U$428)</f>
        <v>0.82941113399082111</v>
      </c>
      <c r="V214" s="22">
        <f>('Ratios Calculated fix'!V214-'Ratios Calculated fix'!V$428)/('Ratios Calculated fix'!V$429-'Ratios Calculated fix'!V$428)</f>
        <v>0.71575375842448019</v>
      </c>
      <c r="W214" s="22">
        <f>('Ratios Calculated fix'!W214-'Ratios Calculated fix'!W$428)/('Ratios Calculated fix'!W$429-'Ratios Calculated fix'!W$428)</f>
        <v>0.84379606193046819</v>
      </c>
      <c r="X214" s="22">
        <f>('Ratios Calculated fix'!X214-'Ratios Calculated fix'!X$428)/('Ratios Calculated fix'!X$429-'Ratios Calculated fix'!X$428)</f>
        <v>7.4591713922126796E-2</v>
      </c>
      <c r="Y214" s="22">
        <f>('Ratios Calculated fix'!Y214-'Ratios Calculated fix'!Y$428)/('Ratios Calculated fix'!Y$429-'Ratios Calculated fix'!Y$428)</f>
        <v>0.4234862248530411</v>
      </c>
      <c r="Z214" s="22">
        <f>('Ratios Calculated fix'!Z214-'Ratios Calculated fix'!Z$428)/('Ratios Calculated fix'!Z$429-'Ratios Calculated fix'!Z$428)</f>
        <v>0.92540828607787329</v>
      </c>
      <c r="AA214" s="22">
        <f>('Ratios Calculated fix'!AA214-'Ratios Calculated fix'!AA$428)/('Ratios Calculated fix'!AA$429-'Ratios Calculated fix'!AA$428)</f>
        <v>0.52075089927428342</v>
      </c>
      <c r="AB214" s="22">
        <f>('Ratios Calculated fix'!AB214-'Ratios Calculated fix'!AB$428)/('Ratios Calculated fix'!AB$429-'Ratios Calculated fix'!AB$428)</f>
        <v>0.77020437513055195</v>
      </c>
      <c r="AC214" s="22">
        <f>('Ratios Calculated fix'!AC214-'Ratios Calculated fix'!AC$428)/('Ratios Calculated fix'!AC$429-'Ratios Calculated fix'!AC$428)</f>
        <v>0.55723713703700706</v>
      </c>
      <c r="AD214" s="22">
        <f>('Ratios Calculated fix'!AD214-'Ratios Calculated fix'!AD$428)/('Ratios Calculated fix'!AD$429-'Ratios Calculated fix'!AD$428)</f>
        <v>0.42948441959683931</v>
      </c>
      <c r="AE214" s="22">
        <f>('Ratios Calculated fix'!AE214-'Ratios Calculated fix'!AE$428)/('Ratios Calculated fix'!AE$429-'Ratios Calculated fix'!AE$428)</f>
        <v>0.36692556083823991</v>
      </c>
      <c r="AF214" s="22">
        <f>('Ratios Calculated fix'!AF214-'Ratios Calculated fix'!AF$428)/('Ratios Calculated fix'!AF$429-'Ratios Calculated fix'!AF$428)</f>
        <v>0.33567382545852836</v>
      </c>
      <c r="AG214" s="22" t="e">
        <f>('Ratios Calculated fix'!AG214-'Ratios Calculated fix'!AG$428)/('Ratios Calculated fix'!AG$429-'Ratios Calculated fix'!AG$428)</f>
        <v>#DIV/0!</v>
      </c>
      <c r="AH214" s="22" t="e">
        <f>('Ratios Calculated fix'!AH214-'Ratios Calculated fix'!AH$428)/('Ratios Calculated fix'!AH$429-'Ratios Calculated fix'!AH$428)</f>
        <v>#DIV/0!</v>
      </c>
      <c r="AI214" s="22">
        <f>('Ratios Calculated fix'!AI214-'Ratios Calculated fix'!AI$428)/('Ratios Calculated fix'!AI$429-'Ratios Calculated fix'!AI$428)</f>
        <v>0.54736618135214854</v>
      </c>
      <c r="AJ214" s="22">
        <f>('Ratios Calculated fix'!AJ214-'Ratios Calculated fix'!AJ$428)/('Ratios Calculated fix'!AJ$429-'Ratios Calculated fix'!AJ$428)</f>
        <v>0.15767692120737786</v>
      </c>
      <c r="AK214" s="22" t="e">
        <f>('Ratios Calculated fix'!AK214-'Ratios Calculated fix'!AK$428)/('Ratios Calculated fix'!AK$429-'Ratios Calculated fix'!AK$428)</f>
        <v>#DIV/0!</v>
      </c>
      <c r="AL214" s="22" t="e">
        <f>('Ratios Calculated fix'!AL214-'Ratios Calculated fix'!AL$428)/('Ratios Calculated fix'!AL$429-'Ratios Calculated fix'!AL$428)</f>
        <v>#DIV/0!</v>
      </c>
      <c r="AM214" s="22">
        <f>('Ratios Calculated fix'!AM214-'Ratios Calculated fix'!AM$428)/('Ratios Calculated fix'!AM$429-'Ratios Calculated fix'!AM$428)</f>
        <v>0.7113231172110942</v>
      </c>
      <c r="AN214" s="22">
        <f>('Ratios Calculated fix'!AN214-'Ratios Calculated fix'!AN$428)/('Ratios Calculated fix'!AN$429-'Ratios Calculated fix'!AN$428)</f>
        <v>0.80884725773290833</v>
      </c>
      <c r="AO214" s="22">
        <f>('Ratios Calculated fix'!AO214-'Ratios Calculated fix'!AO$428)/('Ratios Calculated fix'!AO$429-'Ratios Calculated fix'!AO$428)</f>
        <v>5.3936071173923593E-2</v>
      </c>
      <c r="AP214" s="22">
        <f>('Ratios Calculated fix'!AP214-'Ratios Calculated fix'!AP$428)/('Ratios Calculated fix'!AP$429-'Ratios Calculated fix'!AP$428)</f>
        <v>0.35574428090347998</v>
      </c>
      <c r="AQ214" s="22">
        <f>('Ratios Calculated fix'!AQ214-'Ratios Calculated fix'!AQ$428)/('Ratios Calculated fix'!AQ$429-'Ratios Calculated fix'!AQ$428)</f>
        <v>0.59054402475466483</v>
      </c>
      <c r="AR214" s="22">
        <f>('Ratios Calculated fix'!AR214-'Ratios Calculated fix'!AR$428)/('Ratios Calculated fix'!AR$429-'Ratios Calculated fix'!AR$428)</f>
        <v>0.42553608710709834</v>
      </c>
      <c r="AS214" s="22">
        <f>('Ratios Calculated fix'!AS214-'Ratios Calculated fix'!AS$428)/('Ratios Calculated fix'!AS$429-'Ratios Calculated fix'!AS$428)</f>
        <v>0.36275317962966591</v>
      </c>
      <c r="AT214" s="22">
        <f>('Ratios Calculated fix'!AT214-'Ratios Calculated fix'!AT$428)/('Ratios Calculated fix'!AT$429-'Ratios Calculated fix'!AT$428)</f>
        <v>0.36543469118768657</v>
      </c>
      <c r="AU214" s="22">
        <f>('Ratios Calculated fix'!AU214-'Ratios Calculated fix'!AU$428)/('Ratios Calculated fix'!AU$429-'Ratios Calculated fix'!AU$428)</f>
        <v>0.26386337774635577</v>
      </c>
      <c r="AV214" s="22" t="e">
        <f>('Ratios Calculated fix'!AV214-'Ratios Calculated fix'!AV$428)/('Ratios Calculated fix'!AV$429-'Ratios Calculated fix'!AV$428)</f>
        <v>#DIV/0!</v>
      </c>
      <c r="AW214" s="22" t="e">
        <f>('Ratios Calculated fix'!AW214-'Ratios Calculated fix'!AW$428)/('Ratios Calculated fix'!AW$429-'Ratios Calculated fix'!AW$428)</f>
        <v>#DIV/0!</v>
      </c>
      <c r="AX214" s="22" t="e">
        <f>('Ratios Calculated fix'!AX214-'Ratios Calculated fix'!AX$428)/('Ratios Calculated fix'!AX$429-'Ratios Calculated fix'!AX$428)</f>
        <v>#DIV/0!</v>
      </c>
      <c r="AY214" s="22">
        <f>('Ratios Calculated fix'!AY214-'Ratios Calculated fix'!AY$428)/('Ratios Calculated fix'!AY$429-'Ratios Calculated fix'!AY$428)</f>
        <v>0.74977546684468943</v>
      </c>
      <c r="AZ214" s="22">
        <f>('Ratios Calculated fix'!AZ214-'Ratios Calculated fix'!AZ$428)/('Ratios Calculated fix'!AZ$429-'Ratios Calculated fix'!AZ$428)</f>
        <v>0.77387561989388498</v>
      </c>
      <c r="BA214" s="22">
        <f>('Ratios Calculated fix'!BA214-'Ratios Calculated fix'!BA$428)/('Ratios Calculated fix'!BA$429-'Ratios Calculated fix'!BA$428)</f>
        <v>0.22232645035302362</v>
      </c>
      <c r="BB214" s="22" t="e">
        <f>('Ratios Calculated fix'!BB214-'Ratios Calculated fix'!BB$428)/('Ratios Calculated fix'!BB$429-'Ratios Calculated fix'!BB$428)</f>
        <v>#DIV/0!</v>
      </c>
      <c r="BC214" s="22">
        <f>('Ratios Calculated fix'!BC214-'Ratios Calculated fix'!BC$428)/('Ratios Calculated fix'!BC$429-'Ratios Calculated fix'!BC$428)</f>
        <v>0.12618323123322081</v>
      </c>
    </row>
    <row r="215" spans="1:55" x14ac:dyDescent="0.2">
      <c r="A215" s="3" t="s">
        <v>670</v>
      </c>
      <c r="B215" s="3" t="s">
        <v>671</v>
      </c>
      <c r="C215" s="3" t="s">
        <v>24</v>
      </c>
      <c r="D215" s="3">
        <v>103498</v>
      </c>
      <c r="E215" s="3" t="s">
        <v>16</v>
      </c>
      <c r="F215" s="3">
        <v>2019</v>
      </c>
      <c r="G215" s="3" t="s">
        <v>17</v>
      </c>
      <c r="H215" s="4">
        <v>43830</v>
      </c>
      <c r="I215" s="4">
        <v>43868</v>
      </c>
      <c r="J215" s="4">
        <v>43868</v>
      </c>
      <c r="K215" s="5">
        <v>115800000</v>
      </c>
      <c r="L215" s="5">
        <v>119800000</v>
      </c>
      <c r="M215" s="3" t="s">
        <v>672</v>
      </c>
      <c r="N215" s="21">
        <f>('Ratios Calculated fix'!N215-'Ratios Calculated fix'!N$428)/('Ratios Calculated fix'!N$429-'Ratios Calculated fix'!N$428)</f>
        <v>0.16524913638478439</v>
      </c>
      <c r="O215" s="22">
        <f>('Ratios Calculated fix'!O215-'Ratios Calculated fix'!O$428)/('Ratios Calculated fix'!O$429-'Ratios Calculated fix'!O$428)</f>
        <v>0.14410857745315064</v>
      </c>
      <c r="P215" s="22">
        <f>('Ratios Calculated fix'!P215-'Ratios Calculated fix'!P$428)/('Ratios Calculated fix'!P$429-'Ratios Calculated fix'!P$428)</f>
        <v>0.3229056994085911</v>
      </c>
      <c r="Q215" s="22">
        <f>('Ratios Calculated fix'!Q215-'Ratios Calculated fix'!Q$428)/('Ratios Calculated fix'!Q$429-'Ratios Calculated fix'!Q$428)</f>
        <v>0.86784380895240198</v>
      </c>
      <c r="R215" s="22">
        <f>('Ratios Calculated fix'!R215-'Ratios Calculated fix'!R$428)/('Ratios Calculated fix'!R$429-'Ratios Calculated fix'!R$428)</f>
        <v>0</v>
      </c>
      <c r="S215" s="22">
        <f>('Ratios Calculated fix'!S215-'Ratios Calculated fix'!S$428)/('Ratios Calculated fix'!S$429-'Ratios Calculated fix'!S$428)</f>
        <v>0</v>
      </c>
      <c r="T215" s="22">
        <f>('Ratios Calculated fix'!T215-'Ratios Calculated fix'!T$428)/('Ratios Calculated fix'!T$429-'Ratios Calculated fix'!T$428)</f>
        <v>0</v>
      </c>
      <c r="U215" s="22">
        <f>('Ratios Calculated fix'!U215-'Ratios Calculated fix'!U$428)/('Ratios Calculated fix'!U$429-'Ratios Calculated fix'!U$428)</f>
        <v>0.80725306381245165</v>
      </c>
      <c r="V215" s="22">
        <f>('Ratios Calculated fix'!V215-'Ratios Calculated fix'!V$428)/('Ratios Calculated fix'!V$429-'Ratios Calculated fix'!V$428)</f>
        <v>0.70833495319453676</v>
      </c>
      <c r="W215" s="22">
        <f>('Ratios Calculated fix'!W215-'Ratios Calculated fix'!W$428)/('Ratios Calculated fix'!W$429-'Ratios Calculated fix'!W$428)</f>
        <v>0.81944824653588433</v>
      </c>
      <c r="X215" s="22">
        <f>('Ratios Calculated fix'!X215-'Ratios Calculated fix'!X$428)/('Ratios Calculated fix'!X$429-'Ratios Calculated fix'!X$428)</f>
        <v>0.41291422202169115</v>
      </c>
      <c r="Y215" s="22">
        <f>('Ratios Calculated fix'!Y215-'Ratios Calculated fix'!Y$428)/('Ratios Calculated fix'!Y$429-'Ratios Calculated fix'!Y$428)</f>
        <v>0.53248026608976939</v>
      </c>
      <c r="Z215" s="22">
        <f>('Ratios Calculated fix'!Z215-'Ratios Calculated fix'!Z$428)/('Ratios Calculated fix'!Z$429-'Ratios Calculated fix'!Z$428)</f>
        <v>0.58708577797830885</v>
      </c>
      <c r="AA215" s="22">
        <f>('Ratios Calculated fix'!AA215-'Ratios Calculated fix'!AA$428)/('Ratios Calculated fix'!AA$429-'Ratios Calculated fix'!AA$428)</f>
        <v>5.0631510229620896E-2</v>
      </c>
      <c r="AB215" s="22">
        <f>('Ratios Calculated fix'!AB215-'Ratios Calculated fix'!AB$428)/('Ratios Calculated fix'!AB$429-'Ratios Calculated fix'!AB$428)</f>
        <v>0.9910092261479938</v>
      </c>
      <c r="AC215" s="22">
        <f>('Ratios Calculated fix'!AC215-'Ratios Calculated fix'!AC$428)/('Ratios Calculated fix'!AC$429-'Ratios Calculated fix'!AC$428)</f>
        <v>0.6854745487999192</v>
      </c>
      <c r="AD215" s="22">
        <f>('Ratios Calculated fix'!AD215-'Ratios Calculated fix'!AD$428)/('Ratios Calculated fix'!AD$429-'Ratios Calculated fix'!AD$428)</f>
        <v>0.39849624030124581</v>
      </c>
      <c r="AE215" s="22">
        <f>('Ratios Calculated fix'!AE215-'Ratios Calculated fix'!AE$428)/('Ratios Calculated fix'!AE$429-'Ratios Calculated fix'!AE$428)</f>
        <v>0.51114524481483758</v>
      </c>
      <c r="AF215" s="22">
        <f>('Ratios Calculated fix'!AF215-'Ratios Calculated fix'!AF$428)/('Ratios Calculated fix'!AF$429-'Ratios Calculated fix'!AF$428)</f>
        <v>0.44100919523235432</v>
      </c>
      <c r="AG215" s="22" t="e">
        <f>('Ratios Calculated fix'!AG215-'Ratios Calculated fix'!AG$428)/('Ratios Calculated fix'!AG$429-'Ratios Calculated fix'!AG$428)</f>
        <v>#DIV/0!</v>
      </c>
      <c r="AH215" s="22" t="e">
        <f>('Ratios Calculated fix'!AH215-'Ratios Calculated fix'!AH$428)/('Ratios Calculated fix'!AH$429-'Ratios Calculated fix'!AH$428)</f>
        <v>#DIV/0!</v>
      </c>
      <c r="AI215" s="22">
        <f>('Ratios Calculated fix'!AI215-'Ratios Calculated fix'!AI$428)/('Ratios Calculated fix'!AI$429-'Ratios Calculated fix'!AI$428)</f>
        <v>0.55055417910453586</v>
      </c>
      <c r="AJ215" s="22">
        <f>('Ratios Calculated fix'!AJ215-'Ratios Calculated fix'!AJ$428)/('Ratios Calculated fix'!AJ$429-'Ratios Calculated fix'!AJ$428)</f>
        <v>0.33916900066376604</v>
      </c>
      <c r="AK215" s="22" t="e">
        <f>('Ratios Calculated fix'!AK215-'Ratios Calculated fix'!AK$428)/('Ratios Calculated fix'!AK$429-'Ratios Calculated fix'!AK$428)</f>
        <v>#DIV/0!</v>
      </c>
      <c r="AL215" s="22" t="e">
        <f>('Ratios Calculated fix'!AL215-'Ratios Calculated fix'!AL$428)/('Ratios Calculated fix'!AL$429-'Ratios Calculated fix'!AL$428)</f>
        <v>#DIV/0!</v>
      </c>
      <c r="AM215" s="22">
        <f>('Ratios Calculated fix'!AM215-'Ratios Calculated fix'!AM$428)/('Ratios Calculated fix'!AM$429-'Ratios Calculated fix'!AM$428)</f>
        <v>0.71111075610913921</v>
      </c>
      <c r="AN215" s="22">
        <f>('Ratios Calculated fix'!AN215-'Ratios Calculated fix'!AN$428)/('Ratios Calculated fix'!AN$429-'Ratios Calculated fix'!AN$428)</f>
        <v>0.80420521448227</v>
      </c>
      <c r="AO215" s="22">
        <f>('Ratios Calculated fix'!AO215-'Ratios Calculated fix'!AO$428)/('Ratios Calculated fix'!AO$429-'Ratios Calculated fix'!AO$428)</f>
        <v>8.7480822723259091E-2</v>
      </c>
      <c r="AP215" s="22">
        <f>('Ratios Calculated fix'!AP215-'Ratios Calculated fix'!AP$428)/('Ratios Calculated fix'!AP$429-'Ratios Calculated fix'!AP$428)</f>
        <v>0.36025373954162587</v>
      </c>
      <c r="AQ215" s="22">
        <f>('Ratios Calculated fix'!AQ215-'Ratios Calculated fix'!AQ$428)/('Ratios Calculated fix'!AQ$429-'Ratios Calculated fix'!AQ$428)</f>
        <v>0.74018328775851361</v>
      </c>
      <c r="AR215" s="22">
        <f>('Ratios Calculated fix'!AR215-'Ratios Calculated fix'!AR$428)/('Ratios Calculated fix'!AR$429-'Ratios Calculated fix'!AR$428)</f>
        <v>0.57513610203399068</v>
      </c>
      <c r="AS215" s="22">
        <f>('Ratios Calculated fix'!AS215-'Ratios Calculated fix'!AS$428)/('Ratios Calculated fix'!AS$429-'Ratios Calculated fix'!AS$428)</f>
        <v>0.36570671699200169</v>
      </c>
      <c r="AT215" s="22">
        <f>('Ratios Calculated fix'!AT215-'Ratios Calculated fix'!AT$428)/('Ratios Calculated fix'!AT$429-'Ratios Calculated fix'!AT$428)</f>
        <v>0.54306065994636221</v>
      </c>
      <c r="AU215" s="22">
        <f>('Ratios Calculated fix'!AU215-'Ratios Calculated fix'!AU$428)/('Ratios Calculated fix'!AU$429-'Ratios Calculated fix'!AU$428)</f>
        <v>0.30192785377413717</v>
      </c>
      <c r="AV215" s="22" t="e">
        <f>('Ratios Calculated fix'!AV215-'Ratios Calculated fix'!AV$428)/('Ratios Calculated fix'!AV$429-'Ratios Calculated fix'!AV$428)</f>
        <v>#DIV/0!</v>
      </c>
      <c r="AW215" s="22" t="e">
        <f>('Ratios Calculated fix'!AW215-'Ratios Calculated fix'!AW$428)/('Ratios Calculated fix'!AW$429-'Ratios Calculated fix'!AW$428)</f>
        <v>#DIV/0!</v>
      </c>
      <c r="AX215" s="22" t="e">
        <f>('Ratios Calculated fix'!AX215-'Ratios Calculated fix'!AX$428)/('Ratios Calculated fix'!AX$429-'Ratios Calculated fix'!AX$428)</f>
        <v>#DIV/0!</v>
      </c>
      <c r="AY215" s="22">
        <f>('Ratios Calculated fix'!AY215-'Ratios Calculated fix'!AY$428)/('Ratios Calculated fix'!AY$429-'Ratios Calculated fix'!AY$428)</f>
        <v>0.7440745832666682</v>
      </c>
      <c r="AZ215" s="22">
        <f>('Ratios Calculated fix'!AZ215-'Ratios Calculated fix'!AZ$428)/('Ratios Calculated fix'!AZ$429-'Ratios Calculated fix'!AZ$428)</f>
        <v>0.76475983629811928</v>
      </c>
      <c r="BA215" s="22">
        <f>('Ratios Calculated fix'!BA215-'Ratios Calculated fix'!BA$428)/('Ratios Calculated fix'!BA$429-'Ratios Calculated fix'!BA$428)</f>
        <v>0.22160287911452622</v>
      </c>
      <c r="BB215" s="22" t="e">
        <f>('Ratios Calculated fix'!BB215-'Ratios Calculated fix'!BB$428)/('Ratios Calculated fix'!BB$429-'Ratios Calculated fix'!BB$428)</f>
        <v>#DIV/0!</v>
      </c>
      <c r="BC215" s="22">
        <f>('Ratios Calculated fix'!BC215-'Ratios Calculated fix'!BC$428)/('Ratios Calculated fix'!BC$429-'Ratios Calculated fix'!BC$428)</f>
        <v>0.2099437794586724</v>
      </c>
    </row>
    <row r="216" spans="1:55" x14ac:dyDescent="0.2">
      <c r="A216" s="3" t="s">
        <v>547</v>
      </c>
      <c r="B216" s="3" t="s">
        <v>548</v>
      </c>
      <c r="C216" s="3" t="s">
        <v>34</v>
      </c>
      <c r="D216" s="3">
        <v>447532</v>
      </c>
      <c r="E216" s="3" t="s">
        <v>16</v>
      </c>
      <c r="F216" s="3">
        <v>2019</v>
      </c>
      <c r="G216" s="3" t="s">
        <v>17</v>
      </c>
      <c r="H216" s="4">
        <v>43830</v>
      </c>
      <c r="I216" s="4">
        <v>43880</v>
      </c>
      <c r="J216" s="4">
        <v>43880</v>
      </c>
      <c r="K216" s="5">
        <v>89428000</v>
      </c>
      <c r="L216" s="5">
        <v>90805000</v>
      </c>
      <c r="M216" s="3" t="s">
        <v>549</v>
      </c>
      <c r="N216" s="21">
        <f>('Ratios Calculated fix'!N216-'Ratios Calculated fix'!N$428)/('Ratios Calculated fix'!N$429-'Ratios Calculated fix'!N$428)</f>
        <v>2.5570662190927507E-2</v>
      </c>
      <c r="O216" s="22">
        <f>('Ratios Calculated fix'!O216-'Ratios Calculated fix'!O$428)/('Ratios Calculated fix'!O$429-'Ratios Calculated fix'!O$428)</f>
        <v>2.5570662190927507E-2</v>
      </c>
      <c r="P216" s="22">
        <f>('Ratios Calculated fix'!P216-'Ratios Calculated fix'!P$428)/('Ratios Calculated fix'!P$429-'Ratios Calculated fix'!P$428)</f>
        <v>1.0151390632088798E-2</v>
      </c>
      <c r="Q216" s="22">
        <f>('Ratios Calculated fix'!Q216-'Ratios Calculated fix'!Q$428)/('Ratios Calculated fix'!Q$429-'Ratios Calculated fix'!Q$428)</f>
        <v>0.87881827729726525</v>
      </c>
      <c r="R216" s="22">
        <f>('Ratios Calculated fix'!R216-'Ratios Calculated fix'!R$428)/('Ratios Calculated fix'!R$429-'Ratios Calculated fix'!R$428)</f>
        <v>0.10256871526824894</v>
      </c>
      <c r="S216" s="22">
        <f>('Ratios Calculated fix'!S216-'Ratios Calculated fix'!S$428)/('Ratios Calculated fix'!S$429-'Ratios Calculated fix'!S$428)</f>
        <v>3.6759260182960392E-2</v>
      </c>
      <c r="T216" s="22">
        <f>('Ratios Calculated fix'!T216-'Ratios Calculated fix'!T$428)/('Ratios Calculated fix'!T$429-'Ratios Calculated fix'!T$428)</f>
        <v>9.702919859437531E-2</v>
      </c>
      <c r="U216" s="22">
        <f>('Ratios Calculated fix'!U216-'Ratios Calculated fix'!U$428)/('Ratios Calculated fix'!U$429-'Ratios Calculated fix'!U$428)</f>
        <v>0.81636717669943415</v>
      </c>
      <c r="V216" s="22">
        <f>('Ratios Calculated fix'!V216-'Ratios Calculated fix'!V$428)/('Ratios Calculated fix'!V$429-'Ratios Calculated fix'!V$428)</f>
        <v>0.71268383767544308</v>
      </c>
      <c r="W216" s="22">
        <f>('Ratios Calculated fix'!W216-'Ratios Calculated fix'!W$428)/('Ratios Calculated fix'!W$429-'Ratios Calculated fix'!W$428)</f>
        <v>0.82926290167392336</v>
      </c>
      <c r="X216" s="22">
        <f>('Ratios Calculated fix'!X216-'Ratios Calculated fix'!X$428)/('Ratios Calculated fix'!X$429-'Ratios Calculated fix'!X$428)</f>
        <v>0.24204166975855695</v>
      </c>
      <c r="Y216" s="22">
        <f>('Ratios Calculated fix'!Y216-'Ratios Calculated fix'!Y$428)/('Ratios Calculated fix'!Y$429-'Ratios Calculated fix'!Y$428)</f>
        <v>0.43730536433784806</v>
      </c>
      <c r="Z216" s="22">
        <f>('Ratios Calculated fix'!Z216-'Ratios Calculated fix'!Z$428)/('Ratios Calculated fix'!Z$429-'Ratios Calculated fix'!Z$428)</f>
        <v>0.75795833024144299</v>
      </c>
      <c r="AA216" s="22">
        <f>('Ratios Calculated fix'!AA216-'Ratios Calculated fix'!AA$428)/('Ratios Calculated fix'!AA$429-'Ratios Calculated fix'!AA$428)</f>
        <v>0.65899477593282518</v>
      </c>
      <c r="AB216" s="22">
        <f>('Ratios Calculated fix'!AB216-'Ratios Calculated fix'!AB$428)/('Ratios Calculated fix'!AB$429-'Ratios Calculated fix'!AB$428)</f>
        <v>0.77628150952960007</v>
      </c>
      <c r="AC216" s="22">
        <f>('Ratios Calculated fix'!AC216-'Ratios Calculated fix'!AC$428)/('Ratios Calculated fix'!AC$429-'Ratios Calculated fix'!AC$428)</f>
        <v>0.62400044704181767</v>
      </c>
      <c r="AD216" s="22">
        <f>('Ratios Calculated fix'!AD216-'Ratios Calculated fix'!AD$428)/('Ratios Calculated fix'!AD$429-'Ratios Calculated fix'!AD$428)</f>
        <v>0.2273537466350766</v>
      </c>
      <c r="AE216" s="22">
        <f>('Ratios Calculated fix'!AE216-'Ratios Calculated fix'!AE$428)/('Ratios Calculated fix'!AE$429-'Ratios Calculated fix'!AE$428)</f>
        <v>0.2583002291903046</v>
      </c>
      <c r="AF216" s="22">
        <f>('Ratios Calculated fix'!AF216-'Ratios Calculated fix'!AF$428)/('Ratios Calculated fix'!AF$429-'Ratios Calculated fix'!AF$428)</f>
        <v>0.33233485562983417</v>
      </c>
      <c r="AG216" s="22" t="e">
        <f>('Ratios Calculated fix'!AG216-'Ratios Calculated fix'!AG$428)/('Ratios Calculated fix'!AG$429-'Ratios Calculated fix'!AG$428)</f>
        <v>#DIV/0!</v>
      </c>
      <c r="AH216" s="22" t="e">
        <f>('Ratios Calculated fix'!AH216-'Ratios Calculated fix'!AH$428)/('Ratios Calculated fix'!AH$429-'Ratios Calculated fix'!AH$428)</f>
        <v>#DIV/0!</v>
      </c>
      <c r="AI216" s="22">
        <f>('Ratios Calculated fix'!AI216-'Ratios Calculated fix'!AI$428)/('Ratios Calculated fix'!AI$429-'Ratios Calculated fix'!AI$428)</f>
        <v>0.53784821924994719</v>
      </c>
      <c r="AJ216" s="22">
        <f>('Ratios Calculated fix'!AJ216-'Ratios Calculated fix'!AJ$428)/('Ratios Calculated fix'!AJ$429-'Ratios Calculated fix'!AJ$428)</f>
        <v>0.10645342813407854</v>
      </c>
      <c r="AK216" s="22" t="e">
        <f>('Ratios Calculated fix'!AK216-'Ratios Calculated fix'!AK$428)/('Ratios Calculated fix'!AK$429-'Ratios Calculated fix'!AK$428)</f>
        <v>#DIV/0!</v>
      </c>
      <c r="AL216" s="22" t="e">
        <f>('Ratios Calculated fix'!AL216-'Ratios Calculated fix'!AL$428)/('Ratios Calculated fix'!AL$429-'Ratios Calculated fix'!AL$428)</f>
        <v>#DIV/0!</v>
      </c>
      <c r="AM216" s="22">
        <f>('Ratios Calculated fix'!AM216-'Ratios Calculated fix'!AM$428)/('Ratios Calculated fix'!AM$429-'Ratios Calculated fix'!AM$428)</f>
        <v>0.71327544045268665</v>
      </c>
      <c r="AN216" s="22">
        <f>('Ratios Calculated fix'!AN216-'Ratios Calculated fix'!AN$428)/('Ratios Calculated fix'!AN$429-'Ratios Calculated fix'!AN$428)</f>
        <v>0.81245109917140845</v>
      </c>
      <c r="AO216" s="22">
        <f>('Ratios Calculated fix'!AO216-'Ratios Calculated fix'!AO$428)/('Ratios Calculated fix'!AO$429-'Ratios Calculated fix'!AO$428)</f>
        <v>0.1170207112637686</v>
      </c>
      <c r="AP216" s="22">
        <f>('Ratios Calculated fix'!AP216-'Ratios Calculated fix'!AP$428)/('Ratios Calculated fix'!AP$429-'Ratios Calculated fix'!AP$428)</f>
        <v>0.3563132488059591</v>
      </c>
      <c r="AQ216" s="22">
        <f>('Ratios Calculated fix'!AQ216-'Ratios Calculated fix'!AQ$428)/('Ratios Calculated fix'!AQ$429-'Ratios Calculated fix'!AQ$428)</f>
        <v>0.60677318551180048</v>
      </c>
      <c r="AR216" s="22">
        <f>('Ratios Calculated fix'!AR216-'Ratios Calculated fix'!AR$428)/('Ratios Calculated fix'!AR$429-'Ratios Calculated fix'!AR$428)</f>
        <v>0.31790914172088014</v>
      </c>
      <c r="AS216" s="22">
        <f>('Ratios Calculated fix'!AS216-'Ratios Calculated fix'!AS$428)/('Ratios Calculated fix'!AS$429-'Ratios Calculated fix'!AS$428)</f>
        <v>0.3560218215839982</v>
      </c>
      <c r="AT216" s="22">
        <f>('Ratios Calculated fix'!AT216-'Ratios Calculated fix'!AT$428)/('Ratios Calculated fix'!AT$429-'Ratios Calculated fix'!AT$428)</f>
        <v>0.38259709525187147</v>
      </c>
      <c r="AU216" s="22">
        <f>('Ratios Calculated fix'!AU216-'Ratios Calculated fix'!AU$428)/('Ratios Calculated fix'!AU$429-'Ratios Calculated fix'!AU$428)</f>
        <v>0.26640445981466038</v>
      </c>
      <c r="AV216" s="22" t="e">
        <f>('Ratios Calculated fix'!AV216-'Ratios Calculated fix'!AV$428)/('Ratios Calculated fix'!AV$429-'Ratios Calculated fix'!AV$428)</f>
        <v>#DIV/0!</v>
      </c>
      <c r="AW216" s="22" t="e">
        <f>('Ratios Calculated fix'!AW216-'Ratios Calculated fix'!AW$428)/('Ratios Calculated fix'!AW$429-'Ratios Calculated fix'!AW$428)</f>
        <v>#DIV/0!</v>
      </c>
      <c r="AX216" s="22" t="e">
        <f>('Ratios Calculated fix'!AX216-'Ratios Calculated fix'!AX$428)/('Ratios Calculated fix'!AX$429-'Ratios Calculated fix'!AX$428)</f>
        <v>#DIV/0!</v>
      </c>
      <c r="AY216" s="22">
        <f>('Ratios Calculated fix'!AY216-'Ratios Calculated fix'!AY$428)/('Ratios Calculated fix'!AY$429-'Ratios Calculated fix'!AY$428)</f>
        <v>0.74756742881321114</v>
      </c>
      <c r="AZ216" s="22">
        <f>('Ratios Calculated fix'!AZ216-'Ratios Calculated fix'!AZ$428)/('Ratios Calculated fix'!AZ$429-'Ratios Calculated fix'!AZ$428)</f>
        <v>0.77091536727666909</v>
      </c>
      <c r="BA216" s="22">
        <f>('Ratios Calculated fix'!BA216-'Ratios Calculated fix'!BA$428)/('Ratios Calculated fix'!BA$429-'Ratios Calculated fix'!BA$428)</f>
        <v>0.22342766879150164</v>
      </c>
      <c r="BB216" s="22" t="e">
        <f>('Ratios Calculated fix'!BB216-'Ratios Calculated fix'!BB$428)/('Ratios Calculated fix'!BB$429-'Ratios Calculated fix'!BB$428)</f>
        <v>#DIV/0!</v>
      </c>
      <c r="BC216" s="22">
        <f>('Ratios Calculated fix'!BC216-'Ratios Calculated fix'!BC$428)/('Ratios Calculated fix'!BC$429-'Ratios Calculated fix'!BC$428)</f>
        <v>0.14679125714527097</v>
      </c>
    </row>
    <row r="217" spans="1:55" x14ac:dyDescent="0.2">
      <c r="A217" s="3" t="s">
        <v>637</v>
      </c>
      <c r="B217" s="3" t="s">
        <v>638</v>
      </c>
      <c r="C217" s="3" t="s">
        <v>15</v>
      </c>
      <c r="D217" s="3">
        <v>378165</v>
      </c>
      <c r="E217" s="3" t="s">
        <v>16</v>
      </c>
      <c r="F217" s="3">
        <v>2019</v>
      </c>
      <c r="G217" s="3" t="s">
        <v>17</v>
      </c>
      <c r="H217" s="4">
        <v>43830</v>
      </c>
      <c r="I217" s="4">
        <v>43875</v>
      </c>
      <c r="J217" s="4">
        <v>43875</v>
      </c>
      <c r="K217" s="5">
        <v>321200000</v>
      </c>
      <c r="L217" s="5">
        <v>322200000</v>
      </c>
      <c r="M217" s="3" t="s">
        <v>639</v>
      </c>
      <c r="N217" s="21">
        <f>('Ratios Calculated fix'!N217-'Ratios Calculated fix'!N$428)/('Ratios Calculated fix'!N$429-'Ratios Calculated fix'!N$428)</f>
        <v>0.10589372263224853</v>
      </c>
      <c r="O217" s="22">
        <f>('Ratios Calculated fix'!O217-'Ratios Calculated fix'!O$428)/('Ratios Calculated fix'!O$429-'Ratios Calculated fix'!O$428)</f>
        <v>8.6130237723821571E-2</v>
      </c>
      <c r="P217" s="22">
        <f>('Ratios Calculated fix'!P217-'Ratios Calculated fix'!P$428)/('Ratios Calculated fix'!P$429-'Ratios Calculated fix'!P$428)</f>
        <v>9.4962236769346536E-2</v>
      </c>
      <c r="Q217" s="22">
        <f>('Ratios Calculated fix'!Q217-'Ratios Calculated fix'!Q$428)/('Ratios Calculated fix'!Q$429-'Ratios Calculated fix'!Q$428)</f>
        <v>0.87431184141551055</v>
      </c>
      <c r="R217" s="22">
        <f>('Ratios Calculated fix'!R217-'Ratios Calculated fix'!R$428)/('Ratios Calculated fix'!R$429-'Ratios Calculated fix'!R$428)</f>
        <v>0.1729495488269259</v>
      </c>
      <c r="S217" s="22">
        <f>('Ratios Calculated fix'!S217-'Ratios Calculated fix'!S$428)/('Ratios Calculated fix'!S$429-'Ratios Calculated fix'!S$428)</f>
        <v>4.9946310715764442E-4</v>
      </c>
      <c r="T217" s="22">
        <f>('Ratios Calculated fix'!T217-'Ratios Calculated fix'!T$428)/('Ratios Calculated fix'!T$429-'Ratios Calculated fix'!T$428)</f>
        <v>0.17470292187413336</v>
      </c>
      <c r="U217" s="22">
        <f>('Ratios Calculated fix'!U217-'Ratios Calculated fix'!U$428)/('Ratios Calculated fix'!U$429-'Ratios Calculated fix'!U$428)</f>
        <v>0.81728361000246363</v>
      </c>
      <c r="V217" s="22">
        <f>('Ratios Calculated fix'!V217-'Ratios Calculated fix'!V$428)/('Ratios Calculated fix'!V$429-'Ratios Calculated fix'!V$428)</f>
        <v>0.7083735205788213</v>
      </c>
      <c r="W217" s="22">
        <f>('Ratios Calculated fix'!W217-'Ratios Calculated fix'!W$428)/('Ratios Calculated fix'!W$429-'Ratios Calculated fix'!W$428)</f>
        <v>0.83098220623089891</v>
      </c>
      <c r="X217" s="22">
        <f>('Ratios Calculated fix'!X217-'Ratios Calculated fix'!X$428)/('Ratios Calculated fix'!X$429-'Ratios Calculated fix'!X$428)</f>
        <v>0.35728381024355543</v>
      </c>
      <c r="Y217" s="22">
        <f>('Ratios Calculated fix'!Y217-'Ratios Calculated fix'!Y$428)/('Ratios Calculated fix'!Y$429-'Ratios Calculated fix'!Y$428)</f>
        <v>0.44121437757629223</v>
      </c>
      <c r="Z217" s="22">
        <f>('Ratios Calculated fix'!Z217-'Ratios Calculated fix'!Z$428)/('Ratios Calculated fix'!Z$429-'Ratios Calculated fix'!Z$428)</f>
        <v>0.64271618975644451</v>
      </c>
      <c r="AA217" s="22">
        <f>('Ratios Calculated fix'!AA217-'Ratios Calculated fix'!AA$428)/('Ratios Calculated fix'!AA$429-'Ratios Calculated fix'!AA$428)</f>
        <v>0.47823290411340164</v>
      </c>
      <c r="AB217" s="22">
        <f>('Ratios Calculated fix'!AB217-'Ratios Calculated fix'!AB$428)/('Ratios Calculated fix'!AB$429-'Ratios Calculated fix'!AB$428)</f>
        <v>0.79711220115632497</v>
      </c>
      <c r="AC217" s="22">
        <f>('Ratios Calculated fix'!AC217-'Ratios Calculated fix'!AC$428)/('Ratios Calculated fix'!AC$429-'Ratios Calculated fix'!AC$428)</f>
        <v>0.4026407369351549</v>
      </c>
      <c r="AD217" s="22">
        <f>('Ratios Calculated fix'!AD217-'Ratios Calculated fix'!AD$428)/('Ratios Calculated fix'!AD$429-'Ratios Calculated fix'!AD$428)</f>
        <v>0.33132609609174896</v>
      </c>
      <c r="AE217" s="22">
        <f>('Ratios Calculated fix'!AE217-'Ratios Calculated fix'!AE$428)/('Ratios Calculated fix'!AE$429-'Ratios Calculated fix'!AE$428)</f>
        <v>0.43466846616837834</v>
      </c>
      <c r="AF217" s="22">
        <f>('Ratios Calculated fix'!AF217-'Ratios Calculated fix'!AF$428)/('Ratios Calculated fix'!AF$429-'Ratios Calculated fix'!AF$428)</f>
        <v>0.38547496911353496</v>
      </c>
      <c r="AG217" s="22" t="e">
        <f>('Ratios Calculated fix'!AG217-'Ratios Calculated fix'!AG$428)/('Ratios Calculated fix'!AG$429-'Ratios Calculated fix'!AG$428)</f>
        <v>#DIV/0!</v>
      </c>
      <c r="AH217" s="22" t="e">
        <f>('Ratios Calculated fix'!AH217-'Ratios Calculated fix'!AH$428)/('Ratios Calculated fix'!AH$429-'Ratios Calculated fix'!AH$428)</f>
        <v>#DIV/0!</v>
      </c>
      <c r="AI217" s="22">
        <f>('Ratios Calculated fix'!AI217-'Ratios Calculated fix'!AI$428)/('Ratios Calculated fix'!AI$429-'Ratios Calculated fix'!AI$428)</f>
        <v>0.52925415345385451</v>
      </c>
      <c r="AJ217" s="22">
        <f>('Ratios Calculated fix'!AJ217-'Ratios Calculated fix'!AJ$428)/('Ratios Calculated fix'!AJ$429-'Ratios Calculated fix'!AJ$428)</f>
        <v>0.31150031178774346</v>
      </c>
      <c r="AK217" s="22" t="e">
        <f>('Ratios Calculated fix'!AK217-'Ratios Calculated fix'!AK$428)/('Ratios Calculated fix'!AK$429-'Ratios Calculated fix'!AK$428)</f>
        <v>#DIV/0!</v>
      </c>
      <c r="AL217" s="22" t="e">
        <f>('Ratios Calculated fix'!AL217-'Ratios Calculated fix'!AL$428)/('Ratios Calculated fix'!AL$429-'Ratios Calculated fix'!AL$428)</f>
        <v>#DIV/0!</v>
      </c>
      <c r="AM217" s="22">
        <f>('Ratios Calculated fix'!AM217-'Ratios Calculated fix'!AM$428)/('Ratios Calculated fix'!AM$429-'Ratios Calculated fix'!AM$428)</f>
        <v>0.7286657203882535</v>
      </c>
      <c r="AN217" s="22">
        <f>('Ratios Calculated fix'!AN217-'Ratios Calculated fix'!AN$428)/('Ratios Calculated fix'!AN$429-'Ratios Calculated fix'!AN$428)</f>
        <v>0.8127272389513831</v>
      </c>
      <c r="AO217" s="22">
        <f>('Ratios Calculated fix'!AO217-'Ratios Calculated fix'!AO$428)/('Ratios Calculated fix'!AO$429-'Ratios Calculated fix'!AO$428)</f>
        <v>0.1928433651393221</v>
      </c>
      <c r="AP217" s="22">
        <f>('Ratios Calculated fix'!AP217-'Ratios Calculated fix'!AP$428)/('Ratios Calculated fix'!AP$429-'Ratios Calculated fix'!AP$428)</f>
        <v>0.3616354494772982</v>
      </c>
      <c r="AQ217" s="22">
        <f>('Ratios Calculated fix'!AQ217-'Ratios Calculated fix'!AQ$428)/('Ratios Calculated fix'!AQ$429-'Ratios Calculated fix'!AQ$428)</f>
        <v>0.77148757186995431</v>
      </c>
      <c r="AR217" s="22">
        <f>('Ratios Calculated fix'!AR217-'Ratios Calculated fix'!AR$428)/('Ratios Calculated fix'!AR$429-'Ratios Calculated fix'!AR$428)</f>
        <v>0.40885963304251238</v>
      </c>
      <c r="AS217" s="22">
        <f>('Ratios Calculated fix'!AS217-'Ratios Calculated fix'!AS$428)/('Ratios Calculated fix'!AS$429-'Ratios Calculated fix'!AS$428)</f>
        <v>0.32429920612250834</v>
      </c>
      <c r="AT217" s="22">
        <f>('Ratios Calculated fix'!AT217-'Ratios Calculated fix'!AT$428)/('Ratios Calculated fix'!AT$429-'Ratios Calculated fix'!AT$428)</f>
        <v>0.6082100447016151</v>
      </c>
      <c r="AU217" s="22">
        <f>('Ratios Calculated fix'!AU217-'Ratios Calculated fix'!AU$428)/('Ratios Calculated fix'!AU$429-'Ratios Calculated fix'!AU$428)</f>
        <v>0.40938090448994563</v>
      </c>
      <c r="AV217" s="22" t="e">
        <f>('Ratios Calculated fix'!AV217-'Ratios Calculated fix'!AV$428)/('Ratios Calculated fix'!AV$429-'Ratios Calculated fix'!AV$428)</f>
        <v>#DIV/0!</v>
      </c>
      <c r="AW217" s="22" t="e">
        <f>('Ratios Calculated fix'!AW217-'Ratios Calculated fix'!AW$428)/('Ratios Calculated fix'!AW$429-'Ratios Calculated fix'!AW$428)</f>
        <v>#DIV/0!</v>
      </c>
      <c r="AX217" s="22" t="e">
        <f>('Ratios Calculated fix'!AX217-'Ratios Calculated fix'!AX$428)/('Ratios Calculated fix'!AX$429-'Ratios Calculated fix'!AX$428)</f>
        <v>#DIV/0!</v>
      </c>
      <c r="AY217" s="22">
        <f>('Ratios Calculated fix'!AY217-'Ratios Calculated fix'!AY$428)/('Ratios Calculated fix'!AY$429-'Ratios Calculated fix'!AY$428)</f>
        <v>0.74623158128855249</v>
      </c>
      <c r="AZ217" s="22">
        <f>('Ratios Calculated fix'!AZ217-'Ratios Calculated fix'!AZ$428)/('Ratios Calculated fix'!AZ$429-'Ratios Calculated fix'!AZ$428)</f>
        <v>0.76923344098585344</v>
      </c>
      <c r="BA217" s="22">
        <f>('Ratios Calculated fix'!BA217-'Ratios Calculated fix'!BA$428)/('Ratios Calculated fix'!BA$429-'Ratios Calculated fix'!BA$428)</f>
        <v>0.2226283200401451</v>
      </c>
      <c r="BB217" s="22" t="e">
        <f>('Ratios Calculated fix'!BB217-'Ratios Calculated fix'!BB$428)/('Ratios Calculated fix'!BB$429-'Ratios Calculated fix'!BB$428)</f>
        <v>#DIV/0!</v>
      </c>
      <c r="BC217" s="22">
        <f>('Ratios Calculated fix'!BC217-'Ratios Calculated fix'!BC$428)/('Ratios Calculated fix'!BC$429-'Ratios Calculated fix'!BC$428)</f>
        <v>0.30572810701094266</v>
      </c>
    </row>
    <row r="218" spans="1:55" x14ac:dyDescent="0.2">
      <c r="A218" s="3" t="s">
        <v>673</v>
      </c>
      <c r="B218" s="3" t="s">
        <v>674</v>
      </c>
      <c r="C218" s="3" t="s">
        <v>113</v>
      </c>
      <c r="D218" s="3">
        <v>378170</v>
      </c>
      <c r="E218" s="3" t="s">
        <v>16</v>
      </c>
      <c r="F218" s="3">
        <v>2019</v>
      </c>
      <c r="G218" s="3" t="s">
        <v>17</v>
      </c>
      <c r="H218" s="4">
        <v>43830</v>
      </c>
      <c r="I218" s="4">
        <v>43892</v>
      </c>
      <c r="J218" s="4">
        <v>43892</v>
      </c>
      <c r="K218" s="5">
        <v>455200000</v>
      </c>
      <c r="L218" s="5">
        <v>459400000</v>
      </c>
      <c r="M218" s="3" t="s">
        <v>675</v>
      </c>
      <c r="N218" s="21">
        <f>('Ratios Calculated fix'!N218-'Ratios Calculated fix'!N$428)/('Ratios Calculated fix'!N$429-'Ratios Calculated fix'!N$428)</f>
        <v>2.5132140264351201E-2</v>
      </c>
      <c r="O218" s="22">
        <f>('Ratios Calculated fix'!O218-'Ratios Calculated fix'!O$428)/('Ratios Calculated fix'!O$429-'Ratios Calculated fix'!O$428)</f>
        <v>2.5132140264351201E-2</v>
      </c>
      <c r="P218" s="22">
        <f>('Ratios Calculated fix'!P218-'Ratios Calculated fix'!P$428)/('Ratios Calculated fix'!P$429-'Ratios Calculated fix'!P$428)</f>
        <v>1.2470260377342108E-2</v>
      </c>
      <c r="Q218" s="22">
        <f>('Ratios Calculated fix'!Q218-'Ratios Calculated fix'!Q$428)/('Ratios Calculated fix'!Q$429-'Ratios Calculated fix'!Q$428)</f>
        <v>0.87040930161485108</v>
      </c>
      <c r="R218" s="22">
        <f>('Ratios Calculated fix'!R218-'Ratios Calculated fix'!R$428)/('Ratios Calculated fix'!R$429-'Ratios Calculated fix'!R$428)</f>
        <v>7.2167656967563928E-2</v>
      </c>
      <c r="S218" s="22">
        <f>('Ratios Calculated fix'!S218-'Ratios Calculated fix'!S$428)/('Ratios Calculated fix'!S$429-'Ratios Calculated fix'!S$428)</f>
        <v>0.29756901330692515</v>
      </c>
      <c r="T218" s="22">
        <f>('Ratios Calculated fix'!T218-'Ratios Calculated fix'!T$428)/('Ratios Calculated fix'!T$429-'Ratios Calculated fix'!T$428)</f>
        <v>1.9243781508422316E-2</v>
      </c>
      <c r="U218" s="22">
        <f>('Ratios Calculated fix'!U218-'Ratios Calculated fix'!U$428)/('Ratios Calculated fix'!U$429-'Ratios Calculated fix'!U$428)</f>
        <v>0.80950981763043384</v>
      </c>
      <c r="V218" s="22">
        <f>('Ratios Calculated fix'!V218-'Ratios Calculated fix'!V$428)/('Ratios Calculated fix'!V$429-'Ratios Calculated fix'!V$428)</f>
        <v>0.7207240859640619</v>
      </c>
      <c r="W218" s="22">
        <f>('Ratios Calculated fix'!W218-'Ratios Calculated fix'!W$428)/('Ratios Calculated fix'!W$429-'Ratios Calculated fix'!W$428)</f>
        <v>0.82013326946722742</v>
      </c>
      <c r="X218" s="22">
        <f>('Ratios Calculated fix'!X218-'Ratios Calculated fix'!X$428)/('Ratios Calculated fix'!X$429-'Ratios Calculated fix'!X$428)</f>
        <v>0.31759807883755498</v>
      </c>
      <c r="Y218" s="22">
        <f>('Ratios Calculated fix'!Y218-'Ratios Calculated fix'!Y$428)/('Ratios Calculated fix'!Y$429-'Ratios Calculated fix'!Y$428)</f>
        <v>0.48795011775776415</v>
      </c>
      <c r="Z218" s="22">
        <f>('Ratios Calculated fix'!Z218-'Ratios Calculated fix'!Z$428)/('Ratios Calculated fix'!Z$429-'Ratios Calculated fix'!Z$428)</f>
        <v>0.68240192116244502</v>
      </c>
      <c r="AA218" s="22">
        <f>('Ratios Calculated fix'!AA218-'Ratios Calculated fix'!AA$428)/('Ratios Calculated fix'!AA$429-'Ratios Calculated fix'!AA$428)</f>
        <v>0.34628551984983286</v>
      </c>
      <c r="AB218" s="22">
        <f>('Ratios Calculated fix'!AB218-'Ratios Calculated fix'!AB$428)/('Ratios Calculated fix'!AB$429-'Ratios Calculated fix'!AB$428)</f>
        <v>0.84837186358320549</v>
      </c>
      <c r="AC218" s="22">
        <f>('Ratios Calculated fix'!AC218-'Ratios Calculated fix'!AC$428)/('Ratios Calculated fix'!AC$429-'Ratios Calculated fix'!AC$428)</f>
        <v>0.39379425902821685</v>
      </c>
      <c r="AD218" s="22">
        <f>('Ratios Calculated fix'!AD218-'Ratios Calculated fix'!AD$428)/('Ratios Calculated fix'!AD$429-'Ratios Calculated fix'!AD$428)</f>
        <v>0.33235355767854319</v>
      </c>
      <c r="AE218" s="22">
        <f>('Ratios Calculated fix'!AE218-'Ratios Calculated fix'!AE$428)/('Ratios Calculated fix'!AE$429-'Ratios Calculated fix'!AE$428)</f>
        <v>0.43583828578490214</v>
      </c>
      <c r="AF218" s="22">
        <f>('Ratios Calculated fix'!AF218-'Ratios Calculated fix'!AF$428)/('Ratios Calculated fix'!AF$429-'Ratios Calculated fix'!AF$428)</f>
        <v>0.34837987803423232</v>
      </c>
      <c r="AG218" s="22" t="e">
        <f>('Ratios Calculated fix'!AG218-'Ratios Calculated fix'!AG$428)/('Ratios Calculated fix'!AG$429-'Ratios Calculated fix'!AG$428)</f>
        <v>#DIV/0!</v>
      </c>
      <c r="AH218" s="22" t="e">
        <f>('Ratios Calculated fix'!AH218-'Ratios Calculated fix'!AH$428)/('Ratios Calculated fix'!AH$429-'Ratios Calculated fix'!AH$428)</f>
        <v>#DIV/0!</v>
      </c>
      <c r="AI218" s="22">
        <f>('Ratios Calculated fix'!AI218-'Ratios Calculated fix'!AI$428)/('Ratios Calculated fix'!AI$429-'Ratios Calculated fix'!AI$428)</f>
        <v>0.55961820251320171</v>
      </c>
      <c r="AJ218" s="22">
        <f>('Ratios Calculated fix'!AJ218-'Ratios Calculated fix'!AJ$428)/('Ratios Calculated fix'!AJ$429-'Ratios Calculated fix'!AJ$428)</f>
        <v>8.1579751111283572E-2</v>
      </c>
      <c r="AK218" s="22" t="e">
        <f>('Ratios Calculated fix'!AK218-'Ratios Calculated fix'!AK$428)/('Ratios Calculated fix'!AK$429-'Ratios Calculated fix'!AK$428)</f>
        <v>#DIV/0!</v>
      </c>
      <c r="AL218" s="22" t="e">
        <f>('Ratios Calculated fix'!AL218-'Ratios Calculated fix'!AL$428)/('Ratios Calculated fix'!AL$429-'Ratios Calculated fix'!AL$428)</f>
        <v>#DIV/0!</v>
      </c>
      <c r="AM218" s="22">
        <f>('Ratios Calculated fix'!AM218-'Ratios Calculated fix'!AM$428)/('Ratios Calculated fix'!AM$429-'Ratios Calculated fix'!AM$428)</f>
        <v>0.70773238338760613</v>
      </c>
      <c r="AN218" s="22">
        <f>('Ratios Calculated fix'!AN218-'Ratios Calculated fix'!AN$428)/('Ratios Calculated fix'!AN$429-'Ratios Calculated fix'!AN$428)</f>
        <v>0.80394748267710381</v>
      </c>
      <c r="AO218" s="22">
        <f>('Ratios Calculated fix'!AO218-'Ratios Calculated fix'!AO$428)/('Ratios Calculated fix'!AO$429-'Ratios Calculated fix'!AO$428)</f>
        <v>2.0014373027090495E-2</v>
      </c>
      <c r="AP218" s="22">
        <f>('Ratios Calculated fix'!AP218-'Ratios Calculated fix'!AP$428)/('Ratios Calculated fix'!AP$429-'Ratios Calculated fix'!AP$428)</f>
        <v>0.35888447881022173</v>
      </c>
      <c r="AQ218" s="22">
        <f>('Ratios Calculated fix'!AQ218-'Ratios Calculated fix'!AQ$428)/('Ratios Calculated fix'!AQ$429-'Ratios Calculated fix'!AQ$428)</f>
        <v>0.58439691943045746</v>
      </c>
      <c r="AR218" s="22">
        <f>('Ratios Calculated fix'!AR218-'Ratios Calculated fix'!AR$428)/('Ratios Calculated fix'!AR$429-'Ratios Calculated fix'!AR$428)</f>
        <v>0.37464937161060063</v>
      </c>
      <c r="AS218" s="22">
        <f>('Ratios Calculated fix'!AS218-'Ratios Calculated fix'!AS$428)/('Ratios Calculated fix'!AS$429-'Ratios Calculated fix'!AS$428)</f>
        <v>0.38864888382621837</v>
      </c>
      <c r="AT218" s="22">
        <f>('Ratios Calculated fix'!AT218-'Ratios Calculated fix'!AT$428)/('Ratios Calculated fix'!AT$429-'Ratios Calculated fix'!AT$428)</f>
        <v>0.28695565494536301</v>
      </c>
      <c r="AU218" s="22">
        <f>('Ratios Calculated fix'!AU218-'Ratios Calculated fix'!AU$428)/('Ratios Calculated fix'!AU$429-'Ratios Calculated fix'!AU$428)</f>
        <v>0.24719609266293108</v>
      </c>
      <c r="AV218" s="22" t="e">
        <f>('Ratios Calculated fix'!AV218-'Ratios Calculated fix'!AV$428)/('Ratios Calculated fix'!AV$429-'Ratios Calculated fix'!AV$428)</f>
        <v>#DIV/0!</v>
      </c>
      <c r="AW218" s="22" t="e">
        <f>('Ratios Calculated fix'!AW218-'Ratios Calculated fix'!AW$428)/('Ratios Calculated fix'!AW$429-'Ratios Calculated fix'!AW$428)</f>
        <v>#DIV/0!</v>
      </c>
      <c r="AX218" s="22" t="e">
        <f>('Ratios Calculated fix'!AX218-'Ratios Calculated fix'!AX$428)/('Ratios Calculated fix'!AX$429-'Ratios Calculated fix'!AX$428)</f>
        <v>#DIV/0!</v>
      </c>
      <c r="AY218" s="22">
        <f>('Ratios Calculated fix'!AY218-'Ratios Calculated fix'!AY$428)/('Ratios Calculated fix'!AY$429-'Ratios Calculated fix'!AY$428)</f>
        <v>0.74948284670831489</v>
      </c>
      <c r="AZ218" s="22">
        <f>('Ratios Calculated fix'!AZ218-'Ratios Calculated fix'!AZ$428)/('Ratios Calculated fix'!AZ$429-'Ratios Calculated fix'!AZ$428)</f>
        <v>0.77179126302330481</v>
      </c>
      <c r="BA218" s="22">
        <f>('Ratios Calculated fix'!BA218-'Ratios Calculated fix'!BA$428)/('Ratios Calculated fix'!BA$429-'Ratios Calculated fix'!BA$428)</f>
        <v>0.22048063560601253</v>
      </c>
      <c r="BB218" s="22" t="e">
        <f>('Ratios Calculated fix'!BB218-'Ratios Calculated fix'!BB$428)/('Ratios Calculated fix'!BB$429-'Ratios Calculated fix'!BB$428)</f>
        <v>#DIV/0!</v>
      </c>
      <c r="BC218" s="22">
        <f>('Ratios Calculated fix'!BC218-'Ratios Calculated fix'!BC$428)/('Ratios Calculated fix'!BC$429-'Ratios Calculated fix'!BC$428)</f>
        <v>0.13938099195284853</v>
      </c>
    </row>
    <row r="219" spans="1:55" x14ac:dyDescent="0.2">
      <c r="A219" s="3" t="s">
        <v>685</v>
      </c>
      <c r="B219" s="3" t="s">
        <v>686</v>
      </c>
      <c r="C219" s="3" t="s">
        <v>15</v>
      </c>
      <c r="D219" s="3">
        <v>378173</v>
      </c>
      <c r="E219" s="3" t="s">
        <v>16</v>
      </c>
      <c r="F219" s="3">
        <v>2019</v>
      </c>
      <c r="G219" s="3" t="s">
        <v>17</v>
      </c>
      <c r="H219" s="4">
        <v>43830</v>
      </c>
      <c r="I219" s="4">
        <v>43892</v>
      </c>
      <c r="J219" s="4">
        <v>43892</v>
      </c>
      <c r="K219" s="5">
        <v>106464000</v>
      </c>
      <c r="L219" s="5">
        <v>107499000</v>
      </c>
      <c r="M219" s="3" t="s">
        <v>687</v>
      </c>
      <c r="N219" s="21">
        <f>('Ratios Calculated fix'!N219-'Ratios Calculated fix'!N$428)/('Ratios Calculated fix'!N$429-'Ratios Calculated fix'!N$428)</f>
        <v>0.22284832717596739</v>
      </c>
      <c r="O219" s="22">
        <f>('Ratios Calculated fix'!O219-'Ratios Calculated fix'!O$428)/('Ratios Calculated fix'!O$429-'Ratios Calculated fix'!O$428)</f>
        <v>0.22210307967549536</v>
      </c>
      <c r="P219" s="22">
        <f>('Ratios Calculated fix'!P219-'Ratios Calculated fix'!P$428)/('Ratios Calculated fix'!P$429-'Ratios Calculated fix'!P$428)</f>
        <v>3.4891412606192036E-3</v>
      </c>
      <c r="Q219" s="22">
        <f>('Ratios Calculated fix'!Q219-'Ratios Calculated fix'!Q$428)/('Ratios Calculated fix'!Q$429-'Ratios Calculated fix'!Q$428)</f>
        <v>0.86995273891095981</v>
      </c>
      <c r="R219" s="22">
        <f>('Ratios Calculated fix'!R219-'Ratios Calculated fix'!R$428)/('Ratios Calculated fix'!R$429-'Ratios Calculated fix'!R$428)</f>
        <v>7.9558760900266354E-2</v>
      </c>
      <c r="S219" s="22">
        <f>('Ratios Calculated fix'!S219-'Ratios Calculated fix'!S$428)/('Ratios Calculated fix'!S$429-'Ratios Calculated fix'!S$428)</f>
        <v>0</v>
      </c>
      <c r="T219" s="22">
        <f>('Ratios Calculated fix'!T219-'Ratios Calculated fix'!T$428)/('Ratios Calculated fix'!T$429-'Ratios Calculated fix'!T$428)</f>
        <v>8.040678994200276E-2</v>
      </c>
      <c r="U219" s="22">
        <f>('Ratios Calculated fix'!U219-'Ratios Calculated fix'!U$428)/('Ratios Calculated fix'!U$429-'Ratios Calculated fix'!U$428)</f>
        <v>0.80949218822785118</v>
      </c>
      <c r="V219" s="22">
        <f>('Ratios Calculated fix'!V219-'Ratios Calculated fix'!V$428)/('Ratios Calculated fix'!V$429-'Ratios Calculated fix'!V$428)</f>
        <v>0.70833495319453676</v>
      </c>
      <c r="W219" s="22">
        <f>('Ratios Calculated fix'!W219-'Ratios Calculated fix'!W$428)/('Ratios Calculated fix'!W$429-'Ratios Calculated fix'!W$428)</f>
        <v>0.8220243069943024</v>
      </c>
      <c r="X219" s="22">
        <f>('Ratios Calculated fix'!X219-'Ratios Calculated fix'!X$428)/('Ratios Calculated fix'!X$429-'Ratios Calculated fix'!X$428)</f>
        <v>1</v>
      </c>
      <c r="Y219" s="22">
        <f>('Ratios Calculated fix'!Y219-'Ratios Calculated fix'!Y$428)/('Ratios Calculated fix'!Y$429-'Ratios Calculated fix'!Y$428)</f>
        <v>0.45896876493098543</v>
      </c>
      <c r="Z219" s="22">
        <f>('Ratios Calculated fix'!Z219-'Ratios Calculated fix'!Z$428)/('Ratios Calculated fix'!Z$429-'Ratios Calculated fix'!Z$428)</f>
        <v>0</v>
      </c>
      <c r="AA219" s="22">
        <f>('Ratios Calculated fix'!AA219-'Ratios Calculated fix'!AA$428)/('Ratios Calculated fix'!AA$429-'Ratios Calculated fix'!AA$428)</f>
        <v>2.8245139178584847E-2</v>
      </c>
      <c r="AB219" s="22">
        <f>('Ratios Calculated fix'!AB219-'Ratios Calculated fix'!AB$428)/('Ratios Calculated fix'!AB$429-'Ratios Calculated fix'!AB$428)</f>
        <v>0.86072973767585892</v>
      </c>
      <c r="AC219" s="22">
        <f>('Ratios Calculated fix'!AC219-'Ratios Calculated fix'!AC$428)/('Ratios Calculated fix'!AC$429-'Ratios Calculated fix'!AC$428)</f>
        <v>0.1957950165563892</v>
      </c>
      <c r="AD219" s="22">
        <f>('Ratios Calculated fix'!AD219-'Ratios Calculated fix'!AD$428)/('Ratios Calculated fix'!AD$429-'Ratios Calculated fix'!AD$428)</f>
        <v>0.22249059281400532</v>
      </c>
      <c r="AE219" s="22">
        <f>('Ratios Calculated fix'!AE219-'Ratios Calculated fix'!AE$428)/('Ratios Calculated fix'!AE$429-'Ratios Calculated fix'!AE$428)</f>
        <v>0.24744464231022151</v>
      </c>
      <c r="AF219" s="22">
        <f>('Ratios Calculated fix'!AF219-'Ratios Calculated fix'!AF$428)/('Ratios Calculated fix'!AF$429-'Ratios Calculated fix'!AF$428)</f>
        <v>0.33292850347668185</v>
      </c>
      <c r="AG219" s="22" t="e">
        <f>('Ratios Calculated fix'!AG219-'Ratios Calculated fix'!AG$428)/('Ratios Calculated fix'!AG$429-'Ratios Calculated fix'!AG$428)</f>
        <v>#DIV/0!</v>
      </c>
      <c r="AH219" s="22" t="e">
        <f>('Ratios Calculated fix'!AH219-'Ratios Calculated fix'!AH$428)/('Ratios Calculated fix'!AH$429-'Ratios Calculated fix'!AH$428)</f>
        <v>#DIV/0!</v>
      </c>
      <c r="AI219" s="22">
        <f>('Ratios Calculated fix'!AI219-'Ratios Calculated fix'!AI$428)/('Ratios Calculated fix'!AI$429-'Ratios Calculated fix'!AI$428)</f>
        <v>0.54618442938300305</v>
      </c>
      <c r="AJ219" s="22">
        <f>('Ratios Calculated fix'!AJ219-'Ratios Calculated fix'!AJ$428)/('Ratios Calculated fix'!AJ$429-'Ratios Calculated fix'!AJ$428)</f>
        <v>0.25475456250894613</v>
      </c>
      <c r="AK219" s="22" t="e">
        <f>('Ratios Calculated fix'!AK219-'Ratios Calculated fix'!AK$428)/('Ratios Calculated fix'!AK$429-'Ratios Calculated fix'!AK$428)</f>
        <v>#DIV/0!</v>
      </c>
      <c r="AL219" s="22" t="e">
        <f>('Ratios Calculated fix'!AL219-'Ratios Calculated fix'!AL$428)/('Ratios Calculated fix'!AL$429-'Ratios Calculated fix'!AL$428)</f>
        <v>#DIV/0!</v>
      </c>
      <c r="AM219" s="22">
        <f>('Ratios Calculated fix'!AM219-'Ratios Calculated fix'!AM$428)/('Ratios Calculated fix'!AM$429-'Ratios Calculated fix'!AM$428)</f>
        <v>0.71272675854966649</v>
      </c>
      <c r="AN219" s="22">
        <f>('Ratios Calculated fix'!AN219-'Ratios Calculated fix'!AN$428)/('Ratios Calculated fix'!AN$429-'Ratios Calculated fix'!AN$428)</f>
        <v>0.81145678963730217</v>
      </c>
      <c r="AO219" s="22">
        <f>('Ratios Calculated fix'!AO219-'Ratios Calculated fix'!AO$428)/('Ratios Calculated fix'!AO$429-'Ratios Calculated fix'!AO$428)</f>
        <v>0.35632747283374916</v>
      </c>
      <c r="AP219" s="22">
        <f>('Ratios Calculated fix'!AP219-'Ratios Calculated fix'!AP$428)/('Ratios Calculated fix'!AP$429-'Ratios Calculated fix'!AP$428)</f>
        <v>0.36056761491844247</v>
      </c>
      <c r="AQ219" s="22">
        <f>('Ratios Calculated fix'!AQ219-'Ratios Calculated fix'!AQ$428)/('Ratios Calculated fix'!AQ$429-'Ratios Calculated fix'!AQ$428)</f>
        <v>0.6822957461207334</v>
      </c>
      <c r="AR219" s="22">
        <f>('Ratios Calculated fix'!AR219-'Ratios Calculated fix'!AR$428)/('Ratios Calculated fix'!AR$429-'Ratios Calculated fix'!AR$428)</f>
        <v>0.30255360923930824</v>
      </c>
      <c r="AS219" s="22">
        <f>('Ratios Calculated fix'!AS219-'Ratios Calculated fix'!AS$428)/('Ratios Calculated fix'!AS$429-'Ratios Calculated fix'!AS$428)</f>
        <v>0.36846329157843022</v>
      </c>
      <c r="AT219" s="22">
        <f>('Ratios Calculated fix'!AT219-'Ratios Calculated fix'!AT$428)/('Ratios Calculated fix'!AT$429-'Ratios Calculated fix'!AT$428)</f>
        <v>0.6119755240828999</v>
      </c>
      <c r="AU219" s="22">
        <f>('Ratios Calculated fix'!AU219-'Ratios Calculated fix'!AU$428)/('Ratios Calculated fix'!AU$429-'Ratios Calculated fix'!AU$428)</f>
        <v>0.28392206143579801</v>
      </c>
      <c r="AV219" s="22" t="e">
        <f>('Ratios Calculated fix'!AV219-'Ratios Calculated fix'!AV$428)/('Ratios Calculated fix'!AV$429-'Ratios Calculated fix'!AV$428)</f>
        <v>#DIV/0!</v>
      </c>
      <c r="AW219" s="22" t="e">
        <f>('Ratios Calculated fix'!AW219-'Ratios Calculated fix'!AW$428)/('Ratios Calculated fix'!AW$429-'Ratios Calculated fix'!AW$428)</f>
        <v>#DIV/0!</v>
      </c>
      <c r="AX219" s="22" t="e">
        <f>('Ratios Calculated fix'!AX219-'Ratios Calculated fix'!AX$428)/('Ratios Calculated fix'!AX$429-'Ratios Calculated fix'!AX$428)</f>
        <v>#DIV/0!</v>
      </c>
      <c r="AY219" s="22">
        <f>('Ratios Calculated fix'!AY219-'Ratios Calculated fix'!AY$428)/('Ratios Calculated fix'!AY$429-'Ratios Calculated fix'!AY$428)</f>
        <v>0.74506861359919396</v>
      </c>
      <c r="AZ219" s="22">
        <f>('Ratios Calculated fix'!AZ219-'Ratios Calculated fix'!AZ$428)/('Ratios Calculated fix'!AZ$429-'Ratios Calculated fix'!AZ$428)</f>
        <v>0.76848570970623298</v>
      </c>
      <c r="BA219" s="22">
        <f>('Ratios Calculated fix'!BA219-'Ratios Calculated fix'!BA$428)/('Ratios Calculated fix'!BA$429-'Ratios Calculated fix'!BA$428)</f>
        <v>0.22192382006303923</v>
      </c>
      <c r="BB219" s="22" t="e">
        <f>('Ratios Calculated fix'!BB219-'Ratios Calculated fix'!BB$428)/('Ratios Calculated fix'!BB$429-'Ratios Calculated fix'!BB$428)</f>
        <v>#DIV/0!</v>
      </c>
      <c r="BC219" s="22">
        <f>('Ratios Calculated fix'!BC219-'Ratios Calculated fix'!BC$428)/('Ratios Calculated fix'!BC$429-'Ratios Calculated fix'!BC$428)</f>
        <v>0.21677563804044056</v>
      </c>
    </row>
    <row r="220" spans="1:55" x14ac:dyDescent="0.2">
      <c r="A220" s="7" t="s">
        <v>700</v>
      </c>
      <c r="B220" s="7" t="s">
        <v>701</v>
      </c>
      <c r="C220" s="3" t="s">
        <v>15</v>
      </c>
      <c r="D220" s="7">
        <v>360440</v>
      </c>
      <c r="E220" s="7" t="s">
        <v>16</v>
      </c>
      <c r="F220" s="7">
        <v>2016</v>
      </c>
      <c r="G220" s="7" t="s">
        <v>17</v>
      </c>
      <c r="H220" s="8">
        <v>42643</v>
      </c>
      <c r="I220" s="8">
        <v>42697</v>
      </c>
      <c r="J220" s="8">
        <v>42697</v>
      </c>
      <c r="K220" s="9">
        <v>615879500</v>
      </c>
      <c r="L220" s="9">
        <v>620463500</v>
      </c>
      <c r="M220" s="7" t="s">
        <v>702</v>
      </c>
      <c r="N220" s="21">
        <f>('Ratios Calculated fix'!N220-'Ratios Calculated fix'!N$428)/('Ratios Calculated fix'!N$429-'Ratios Calculated fix'!N$428)</f>
        <v>3.5680091810617209E-2</v>
      </c>
      <c r="O220" s="22">
        <f>('Ratios Calculated fix'!O220-'Ratios Calculated fix'!O$428)/('Ratios Calculated fix'!O$429-'Ratios Calculated fix'!O$428)</f>
        <v>2.8009038381679032E-2</v>
      </c>
      <c r="P220" s="22">
        <f>('Ratios Calculated fix'!P220-'Ratios Calculated fix'!P$428)/('Ratios Calculated fix'!P$429-'Ratios Calculated fix'!P$428)</f>
        <v>1.7202786200886357E-2</v>
      </c>
      <c r="Q220" s="22">
        <f>('Ratios Calculated fix'!Q220-'Ratios Calculated fix'!Q$428)/('Ratios Calculated fix'!Q$429-'Ratios Calculated fix'!Q$428)</f>
        <v>0.88548839270992341</v>
      </c>
      <c r="R220" s="22">
        <f>('Ratios Calculated fix'!R220-'Ratios Calculated fix'!R$428)/('Ratios Calculated fix'!R$429-'Ratios Calculated fix'!R$428)</f>
        <v>9.1012904842005748E-2</v>
      </c>
      <c r="S220" s="22">
        <f>('Ratios Calculated fix'!S220-'Ratios Calculated fix'!S$428)/('Ratios Calculated fix'!S$429-'Ratios Calculated fix'!S$428)</f>
        <v>6.934588590900205E-2</v>
      </c>
      <c r="T220" s="22">
        <f>('Ratios Calculated fix'!T220-'Ratios Calculated fix'!T$428)/('Ratios Calculated fix'!T$429-'Ratios Calculated fix'!T$428)</f>
        <v>7.947030758085348E-2</v>
      </c>
      <c r="U220" s="22">
        <f>('Ratios Calculated fix'!U220-'Ratios Calculated fix'!U$428)/('Ratios Calculated fix'!U$429-'Ratios Calculated fix'!U$428)</f>
        <v>0.81949774859592417</v>
      </c>
      <c r="V220" s="22">
        <f>('Ratios Calculated fix'!V220-'Ratios Calculated fix'!V$428)/('Ratios Calculated fix'!V$429-'Ratios Calculated fix'!V$428)</f>
        <v>0.72075653649654681</v>
      </c>
      <c r="W220" s="22">
        <f>('Ratios Calculated fix'!W220-'Ratios Calculated fix'!W$428)/('Ratios Calculated fix'!W$429-'Ratios Calculated fix'!W$428)</f>
        <v>0.83161914501009337</v>
      </c>
      <c r="X220" s="22">
        <f>('Ratios Calculated fix'!X220-'Ratios Calculated fix'!X$428)/('Ratios Calculated fix'!X$429-'Ratios Calculated fix'!X$428)</f>
        <v>0.32369898095220545</v>
      </c>
      <c r="Y220" s="22">
        <f>('Ratios Calculated fix'!Y220-'Ratios Calculated fix'!Y$428)/('Ratios Calculated fix'!Y$429-'Ratios Calculated fix'!Y$428)</f>
        <v>0.41182866450032385</v>
      </c>
      <c r="Z220" s="22">
        <f>('Ratios Calculated fix'!Z220-'Ratios Calculated fix'!Z$428)/('Ratios Calculated fix'!Z$429-'Ratios Calculated fix'!Z$428)</f>
        <v>0.6763010190477946</v>
      </c>
      <c r="AA220" s="22">
        <f>('Ratios Calculated fix'!AA220-'Ratios Calculated fix'!AA$428)/('Ratios Calculated fix'!AA$429-'Ratios Calculated fix'!AA$428)</f>
        <v>0.32546686902164107</v>
      </c>
      <c r="AB220" s="22">
        <f>('Ratios Calculated fix'!AB220-'Ratios Calculated fix'!AB$428)/('Ratios Calculated fix'!AB$429-'Ratios Calculated fix'!AB$428)</f>
        <v>0.76299030450792982</v>
      </c>
      <c r="AC220" s="22">
        <f>('Ratios Calculated fix'!AC220-'Ratios Calculated fix'!AC$428)/('Ratios Calculated fix'!AC$429-'Ratios Calculated fix'!AC$428)</f>
        <v>0.16766282054523832</v>
      </c>
      <c r="AD220" s="22">
        <f>('Ratios Calculated fix'!AD220-'Ratios Calculated fix'!AD$428)/('Ratios Calculated fix'!AD$429-'Ratios Calculated fix'!AD$428)</f>
        <v>0.13939274392668</v>
      </c>
      <c r="AE220" s="22">
        <f>('Ratios Calculated fix'!AE220-'Ratios Calculated fix'!AE$428)/('Ratios Calculated fix'!AE$429-'Ratios Calculated fix'!AE$428)</f>
        <v>0.21614214526871889</v>
      </c>
      <c r="AF220" s="22">
        <f>('Ratios Calculated fix'!AF220-'Ratios Calculated fix'!AF$428)/('Ratios Calculated fix'!AF$429-'Ratios Calculated fix'!AF$428)</f>
        <v>0.2988657254556516</v>
      </c>
      <c r="AG220" s="22" t="e">
        <f>('Ratios Calculated fix'!AG220-'Ratios Calculated fix'!AG$428)/('Ratios Calculated fix'!AG$429-'Ratios Calculated fix'!AG$428)</f>
        <v>#DIV/0!</v>
      </c>
      <c r="AH220" s="22" t="e">
        <f>('Ratios Calculated fix'!AH220-'Ratios Calculated fix'!AH$428)/('Ratios Calculated fix'!AH$429-'Ratios Calculated fix'!AH$428)</f>
        <v>#DIV/0!</v>
      </c>
      <c r="AI220" s="22">
        <f>('Ratios Calculated fix'!AI220-'Ratios Calculated fix'!AI$428)/('Ratios Calculated fix'!AI$429-'Ratios Calculated fix'!AI$428)</f>
        <v>0.53792870371888579</v>
      </c>
      <c r="AJ220" s="22">
        <f>('Ratios Calculated fix'!AJ220-'Ratios Calculated fix'!AJ$428)/('Ratios Calculated fix'!AJ$429-'Ratios Calculated fix'!AJ$428)</f>
        <v>9.6084598375134084E-2</v>
      </c>
      <c r="AK220" s="22" t="e">
        <f>('Ratios Calculated fix'!AK220-'Ratios Calculated fix'!AK$428)/('Ratios Calculated fix'!AK$429-'Ratios Calculated fix'!AK$428)</f>
        <v>#DIV/0!</v>
      </c>
      <c r="AL220" s="22" t="e">
        <f>('Ratios Calculated fix'!AL220-'Ratios Calculated fix'!AL$428)/('Ratios Calculated fix'!AL$429-'Ratios Calculated fix'!AL$428)</f>
        <v>#DIV/0!</v>
      </c>
      <c r="AM220" s="22">
        <f>('Ratios Calculated fix'!AM220-'Ratios Calculated fix'!AM$428)/('Ratios Calculated fix'!AM$429-'Ratios Calculated fix'!AM$428)</f>
        <v>0.69935539527585755</v>
      </c>
      <c r="AN220" s="22">
        <f>('Ratios Calculated fix'!AN220-'Ratios Calculated fix'!AN$428)/('Ratios Calculated fix'!AN$429-'Ratios Calculated fix'!AN$428)</f>
        <v>0.82824488806254892</v>
      </c>
      <c r="AO220" s="22">
        <f>('Ratios Calculated fix'!AO220-'Ratios Calculated fix'!AO$428)/('Ratios Calculated fix'!AO$429-'Ratios Calculated fix'!AO$428)</f>
        <v>0.21871979662592553</v>
      </c>
      <c r="AP220" s="22">
        <f>('Ratios Calculated fix'!AP220-'Ratios Calculated fix'!AP$428)/('Ratios Calculated fix'!AP$429-'Ratios Calculated fix'!AP$428)</f>
        <v>0.25745594103676422</v>
      </c>
      <c r="AQ220" s="22">
        <f>('Ratios Calculated fix'!AQ220-'Ratios Calculated fix'!AQ$428)/('Ratios Calculated fix'!AQ$429-'Ratios Calculated fix'!AQ$428)</f>
        <v>0.53728264661710257</v>
      </c>
      <c r="AR220" s="22">
        <f>('Ratios Calculated fix'!AR220-'Ratios Calculated fix'!AR$428)/('Ratios Calculated fix'!AR$429-'Ratios Calculated fix'!AR$428)</f>
        <v>0.22225968279350855</v>
      </c>
      <c r="AS220" s="22">
        <f>('Ratios Calculated fix'!AS220-'Ratios Calculated fix'!AS$428)/('Ratios Calculated fix'!AS$429-'Ratios Calculated fix'!AS$428)</f>
        <v>0.3697511176312695</v>
      </c>
      <c r="AT220" s="22">
        <f>('Ratios Calculated fix'!AT220-'Ratios Calculated fix'!AT$428)/('Ratios Calculated fix'!AT$429-'Ratios Calculated fix'!AT$428)</f>
        <v>0.33287104644056814</v>
      </c>
      <c r="AU220" s="22">
        <f>('Ratios Calculated fix'!AU220-'Ratios Calculated fix'!AU$428)/('Ratios Calculated fix'!AU$429-'Ratios Calculated fix'!AU$428)</f>
        <v>0.25374722147776657</v>
      </c>
      <c r="AV220" s="22" t="e">
        <f>('Ratios Calculated fix'!AV220-'Ratios Calculated fix'!AV$428)/('Ratios Calculated fix'!AV$429-'Ratios Calculated fix'!AV$428)</f>
        <v>#DIV/0!</v>
      </c>
      <c r="AW220" s="22" t="e">
        <f>('Ratios Calculated fix'!AW220-'Ratios Calculated fix'!AW$428)/('Ratios Calculated fix'!AW$429-'Ratios Calculated fix'!AW$428)</f>
        <v>#DIV/0!</v>
      </c>
      <c r="AX220" s="22" t="e">
        <f>('Ratios Calculated fix'!AX220-'Ratios Calculated fix'!AX$428)/('Ratios Calculated fix'!AX$429-'Ratios Calculated fix'!AX$428)</f>
        <v>#DIV/0!</v>
      </c>
      <c r="AY220" s="22">
        <f>('Ratios Calculated fix'!AY220-'Ratios Calculated fix'!AY$428)/('Ratios Calculated fix'!AY$429-'Ratios Calculated fix'!AY$428)</f>
        <v>0.74865331917843847</v>
      </c>
      <c r="AZ220" s="22">
        <f>('Ratios Calculated fix'!AZ220-'Ratios Calculated fix'!AZ$428)/('Ratios Calculated fix'!AZ$429-'Ratios Calculated fix'!AZ$428)</f>
        <v>0.77145059444185116</v>
      </c>
      <c r="BA220" s="22">
        <f>('Ratios Calculated fix'!BA220-'Ratios Calculated fix'!BA$428)/('Ratios Calculated fix'!BA$429-'Ratios Calculated fix'!BA$428)</f>
        <v>0.2203985270187872</v>
      </c>
      <c r="BB220" s="22" t="e">
        <f>('Ratios Calculated fix'!BB220-'Ratios Calculated fix'!BB$428)/('Ratios Calculated fix'!BB$429-'Ratios Calculated fix'!BB$428)</f>
        <v>#DIV/0!</v>
      </c>
      <c r="BC220" s="22">
        <f>('Ratios Calculated fix'!BC220-'Ratios Calculated fix'!BC$428)/('Ratios Calculated fix'!BC$429-'Ratios Calculated fix'!BC$428)</f>
        <v>0.14888552197372901</v>
      </c>
    </row>
    <row r="221" spans="1:55" x14ac:dyDescent="0.2">
      <c r="A221" s="3" t="s">
        <v>691</v>
      </c>
      <c r="B221" s="3" t="s">
        <v>692</v>
      </c>
      <c r="C221" s="3" t="s">
        <v>15</v>
      </c>
      <c r="D221" s="3">
        <v>378172</v>
      </c>
      <c r="E221" s="3" t="s">
        <v>16</v>
      </c>
      <c r="F221" s="3">
        <v>2019</v>
      </c>
      <c r="G221" s="3" t="s">
        <v>17</v>
      </c>
      <c r="H221" s="4">
        <v>43738</v>
      </c>
      <c r="I221" s="4">
        <v>43794</v>
      </c>
      <c r="J221" s="4">
        <v>43794</v>
      </c>
      <c r="K221" s="5">
        <v>134528000</v>
      </c>
      <c r="L221" s="5">
        <v>136107000</v>
      </c>
      <c r="M221" s="3" t="s">
        <v>693</v>
      </c>
      <c r="N221" s="21">
        <f>('Ratios Calculated fix'!N221-'Ratios Calculated fix'!N$428)/('Ratios Calculated fix'!N$429-'Ratios Calculated fix'!N$428)</f>
        <v>4.8648481184689153E-2</v>
      </c>
      <c r="O221" s="22">
        <f>('Ratios Calculated fix'!O221-'Ratios Calculated fix'!O$428)/('Ratios Calculated fix'!O$429-'Ratios Calculated fix'!O$428)</f>
        <v>4.8648481184689153E-2</v>
      </c>
      <c r="P221" s="22">
        <f>('Ratios Calculated fix'!P221-'Ratios Calculated fix'!P$428)/('Ratios Calculated fix'!P$429-'Ratios Calculated fix'!P$428)</f>
        <v>2.1199518293622096E-2</v>
      </c>
      <c r="Q221" s="22">
        <f>('Ratios Calculated fix'!Q221-'Ratios Calculated fix'!Q$428)/('Ratios Calculated fix'!Q$429-'Ratios Calculated fix'!Q$428)</f>
        <v>0.86922700414347076</v>
      </c>
      <c r="R221" s="22">
        <f>('Ratios Calculated fix'!R221-'Ratios Calculated fix'!R$428)/('Ratios Calculated fix'!R$429-'Ratios Calculated fix'!R$428)</f>
        <v>4.1060224346222654E-2</v>
      </c>
      <c r="S221" s="22">
        <f>('Ratios Calculated fix'!S221-'Ratios Calculated fix'!S$428)/('Ratios Calculated fix'!S$429-'Ratios Calculated fix'!S$428)</f>
        <v>3.2811543330162264E-2</v>
      </c>
      <c r="T221" s="22">
        <f>('Ratios Calculated fix'!T221-'Ratios Calculated fix'!T$428)/('Ratios Calculated fix'!T$429-'Ratios Calculated fix'!T$428)</f>
        <v>3.5577402190424656E-2</v>
      </c>
      <c r="U221" s="22">
        <f>('Ratios Calculated fix'!U221-'Ratios Calculated fix'!U$428)/('Ratios Calculated fix'!U$429-'Ratios Calculated fix'!U$428)</f>
        <v>0.80820460158863794</v>
      </c>
      <c r="V221" s="22">
        <f>('Ratios Calculated fix'!V221-'Ratios Calculated fix'!V$428)/('Ratios Calculated fix'!V$429-'Ratios Calculated fix'!V$428)</f>
        <v>0.70934733188894883</v>
      </c>
      <c r="W221" s="22">
        <f>('Ratios Calculated fix'!W221-'Ratios Calculated fix'!W$428)/('Ratios Calculated fix'!W$429-'Ratios Calculated fix'!W$428)</f>
        <v>0.82038678496991857</v>
      </c>
      <c r="X221" s="22">
        <f>('Ratios Calculated fix'!X221-'Ratios Calculated fix'!X$428)/('Ratios Calculated fix'!X$429-'Ratios Calculated fix'!X$428)</f>
        <v>0.3084085332603711</v>
      </c>
      <c r="Y221" s="22">
        <f>('Ratios Calculated fix'!Y221-'Ratios Calculated fix'!Y$428)/('Ratios Calculated fix'!Y$429-'Ratios Calculated fix'!Y$428)</f>
        <v>0.55536967064516918</v>
      </c>
      <c r="Z221" s="22">
        <f>('Ratios Calculated fix'!Z221-'Ratios Calculated fix'!Z$428)/('Ratios Calculated fix'!Z$429-'Ratios Calculated fix'!Z$428)</f>
        <v>0.6915914667396289</v>
      </c>
      <c r="AA221" s="22">
        <f>('Ratios Calculated fix'!AA221-'Ratios Calculated fix'!AA$428)/('Ratios Calculated fix'!AA$429-'Ratios Calculated fix'!AA$428)</f>
        <v>0.76027590563545888</v>
      </c>
      <c r="AB221" s="22">
        <f>('Ratios Calculated fix'!AB221-'Ratios Calculated fix'!AB$428)/('Ratios Calculated fix'!AB$429-'Ratios Calculated fix'!AB$428)</f>
        <v>0.88723658810729567</v>
      </c>
      <c r="AC221" s="22">
        <f>('Ratios Calculated fix'!AC221-'Ratios Calculated fix'!AC$428)/('Ratios Calculated fix'!AC$429-'Ratios Calculated fix'!AC$428)</f>
        <v>0.17073522676465092</v>
      </c>
      <c r="AD221" s="22">
        <f>('Ratios Calculated fix'!AD221-'Ratios Calculated fix'!AD$428)/('Ratios Calculated fix'!AD$429-'Ratios Calculated fix'!AD$428)</f>
        <v>0.11758899778444531</v>
      </c>
      <c r="AE221" s="22">
        <f>('Ratios Calculated fix'!AE221-'Ratios Calculated fix'!AE$428)/('Ratios Calculated fix'!AE$429-'Ratios Calculated fix'!AE$428)</f>
        <v>0.19131742162092427</v>
      </c>
      <c r="AF221" s="22">
        <f>('Ratios Calculated fix'!AF221-'Ratios Calculated fix'!AF$428)/('Ratios Calculated fix'!AF$429-'Ratios Calculated fix'!AF$428)</f>
        <v>0.33732521798953363</v>
      </c>
      <c r="AG221" s="22" t="e">
        <f>('Ratios Calculated fix'!AG221-'Ratios Calculated fix'!AG$428)/('Ratios Calculated fix'!AG$429-'Ratios Calculated fix'!AG$428)</f>
        <v>#DIV/0!</v>
      </c>
      <c r="AH221" s="22" t="e">
        <f>('Ratios Calculated fix'!AH221-'Ratios Calculated fix'!AH$428)/('Ratios Calculated fix'!AH$429-'Ratios Calculated fix'!AH$428)</f>
        <v>#DIV/0!</v>
      </c>
      <c r="AI221" s="22">
        <f>('Ratios Calculated fix'!AI221-'Ratios Calculated fix'!AI$428)/('Ratios Calculated fix'!AI$429-'Ratios Calculated fix'!AI$428)</f>
        <v>0.72440385438849708</v>
      </c>
      <c r="AJ221" s="22">
        <f>('Ratios Calculated fix'!AJ221-'Ratios Calculated fix'!AJ$428)/('Ratios Calculated fix'!AJ$429-'Ratios Calculated fix'!AJ$428)</f>
        <v>5.1918117181161398E-2</v>
      </c>
      <c r="AK221" s="22" t="e">
        <f>('Ratios Calculated fix'!AK221-'Ratios Calculated fix'!AK$428)/('Ratios Calculated fix'!AK$429-'Ratios Calculated fix'!AK$428)</f>
        <v>#DIV/0!</v>
      </c>
      <c r="AL221" s="22" t="e">
        <f>('Ratios Calculated fix'!AL221-'Ratios Calculated fix'!AL$428)/('Ratios Calculated fix'!AL$429-'Ratios Calculated fix'!AL$428)</f>
        <v>#DIV/0!</v>
      </c>
      <c r="AM221" s="22">
        <f>('Ratios Calculated fix'!AM221-'Ratios Calculated fix'!AM$428)/('Ratios Calculated fix'!AM$429-'Ratios Calculated fix'!AM$428)</f>
        <v>0.71059665674939954</v>
      </c>
      <c r="AN221" s="22">
        <f>('Ratios Calculated fix'!AN221-'Ratios Calculated fix'!AN$428)/('Ratios Calculated fix'!AN$429-'Ratios Calculated fix'!AN$428)</f>
        <v>0.8076579137814941</v>
      </c>
      <c r="AO221" s="22">
        <f>('Ratios Calculated fix'!AO221-'Ratios Calculated fix'!AO$428)/('Ratios Calculated fix'!AO$429-'Ratios Calculated fix'!AO$428)</f>
        <v>0.23153634940792692</v>
      </c>
      <c r="AP221" s="22">
        <f>('Ratios Calculated fix'!AP221-'Ratios Calculated fix'!AP$428)/('Ratios Calculated fix'!AP$429-'Ratios Calculated fix'!AP$428)</f>
        <v>0.36715743980526105</v>
      </c>
      <c r="AQ221" s="22">
        <f>('Ratios Calculated fix'!AQ221-'Ratios Calculated fix'!AQ$428)/('Ratios Calculated fix'!AQ$429-'Ratios Calculated fix'!AQ$428)</f>
        <v>0.65734840908468151</v>
      </c>
      <c r="AR221" s="22">
        <f>('Ratios Calculated fix'!AR221-'Ratios Calculated fix'!AR$428)/('Ratios Calculated fix'!AR$429-'Ratios Calculated fix'!AR$428)</f>
        <v>0.1316530655067854</v>
      </c>
      <c r="AS221" s="22">
        <f>('Ratios Calculated fix'!AS221-'Ratios Calculated fix'!AS$428)/('Ratios Calculated fix'!AS$429-'Ratios Calculated fix'!AS$428)</f>
        <v>0.32764412228063139</v>
      </c>
      <c r="AT221" s="22">
        <f>('Ratios Calculated fix'!AT221-'Ratios Calculated fix'!AT$428)/('Ratios Calculated fix'!AT$429-'Ratios Calculated fix'!AT$428)</f>
        <v>0.17331194866407101</v>
      </c>
      <c r="AU221" s="22">
        <f>('Ratios Calculated fix'!AU221-'Ratios Calculated fix'!AU$428)/('Ratios Calculated fix'!AU$429-'Ratios Calculated fix'!AU$428)</f>
        <v>0.32038431704493942</v>
      </c>
      <c r="AV221" s="22" t="e">
        <f>('Ratios Calculated fix'!AV221-'Ratios Calculated fix'!AV$428)/('Ratios Calculated fix'!AV$429-'Ratios Calculated fix'!AV$428)</f>
        <v>#DIV/0!</v>
      </c>
      <c r="AW221" s="22" t="e">
        <f>('Ratios Calculated fix'!AW221-'Ratios Calculated fix'!AW$428)/('Ratios Calculated fix'!AW$429-'Ratios Calculated fix'!AW$428)</f>
        <v>#DIV/0!</v>
      </c>
      <c r="AX221" s="22" t="e">
        <f>('Ratios Calculated fix'!AX221-'Ratios Calculated fix'!AX$428)/('Ratios Calculated fix'!AX$429-'Ratios Calculated fix'!AX$428)</f>
        <v>#DIV/0!</v>
      </c>
      <c r="AY221" s="22">
        <f>('Ratios Calculated fix'!AY221-'Ratios Calculated fix'!AY$428)/('Ratios Calculated fix'!AY$429-'Ratios Calculated fix'!AY$428)</f>
        <v>0.74734815947594746</v>
      </c>
      <c r="AZ221" s="22">
        <f>('Ratios Calculated fix'!AZ221-'Ratios Calculated fix'!AZ$428)/('Ratios Calculated fix'!AZ$429-'Ratios Calculated fix'!AZ$428)</f>
        <v>0.76945923174799569</v>
      </c>
      <c r="BA221" s="22">
        <f>('Ratios Calculated fix'!BA221-'Ratios Calculated fix'!BA$428)/('Ratios Calculated fix'!BA$429-'Ratios Calculated fix'!BA$428)</f>
        <v>0.22390826073721121</v>
      </c>
      <c r="BB221" s="22" t="e">
        <f>('Ratios Calculated fix'!BB221-'Ratios Calculated fix'!BB$428)/('Ratios Calculated fix'!BB$429-'Ratios Calculated fix'!BB$428)</f>
        <v>#DIV/0!</v>
      </c>
      <c r="BC221" s="22">
        <f>('Ratios Calculated fix'!BC221-'Ratios Calculated fix'!BC$428)/('Ratios Calculated fix'!BC$429-'Ratios Calculated fix'!BC$428)</f>
        <v>0.11037047397397864</v>
      </c>
    </row>
    <row r="222" spans="1:55" x14ac:dyDescent="0.2">
      <c r="A222" s="3" t="s">
        <v>688</v>
      </c>
      <c r="B222" s="3" t="s">
        <v>689</v>
      </c>
      <c r="C222" s="3" t="s">
        <v>34</v>
      </c>
      <c r="D222" s="3">
        <v>447566</v>
      </c>
      <c r="E222" s="3" t="s">
        <v>16</v>
      </c>
      <c r="F222" s="3">
        <v>2020</v>
      </c>
      <c r="G222" s="3" t="s">
        <v>17</v>
      </c>
      <c r="H222" s="4">
        <v>44012</v>
      </c>
      <c r="I222" s="4">
        <v>44068</v>
      </c>
      <c r="J222" s="4">
        <v>44068</v>
      </c>
      <c r="K222" s="5">
        <v>76614000</v>
      </c>
      <c r="L222" s="5">
        <v>76850000</v>
      </c>
      <c r="M222" s="3" t="s">
        <v>690</v>
      </c>
      <c r="N222" s="21">
        <f>('Ratios Calculated fix'!N222-'Ratios Calculated fix'!N$428)/('Ratios Calculated fix'!N$429-'Ratios Calculated fix'!N$428)</f>
        <v>4.9175834199651443E-2</v>
      </c>
      <c r="O222" s="22">
        <f>('Ratios Calculated fix'!O222-'Ratios Calculated fix'!O$428)/('Ratios Calculated fix'!O$429-'Ratios Calculated fix'!O$428)</f>
        <v>4.9175834199651443E-2</v>
      </c>
      <c r="P222" s="22">
        <f>('Ratios Calculated fix'!P222-'Ratios Calculated fix'!P$428)/('Ratios Calculated fix'!P$429-'Ratios Calculated fix'!P$428)</f>
        <v>4.4516954088688838E-2</v>
      </c>
      <c r="Q222" s="22">
        <f>('Ratios Calculated fix'!Q222-'Ratios Calculated fix'!Q$428)/('Ratios Calculated fix'!Q$429-'Ratios Calculated fix'!Q$428)</f>
        <v>0.86851176780456663</v>
      </c>
      <c r="R222" s="22">
        <f>('Ratios Calculated fix'!R222-'Ratios Calculated fix'!R$428)/('Ratios Calculated fix'!R$429-'Ratios Calculated fix'!R$428)</f>
        <v>4.4678062761494544E-5</v>
      </c>
      <c r="S222" s="22">
        <f>('Ratios Calculated fix'!S222-'Ratios Calculated fix'!S$428)/('Ratios Calculated fix'!S$429-'Ratios Calculated fix'!S$428)</f>
        <v>8.9097068914975957E-5</v>
      </c>
      <c r="T222" s="22">
        <f>('Ratios Calculated fix'!T222-'Ratios Calculated fix'!T$428)/('Ratios Calculated fix'!T$429-'Ratios Calculated fix'!T$428)</f>
        <v>2.9077687190365219E-5</v>
      </c>
      <c r="U222" s="22">
        <f>('Ratios Calculated fix'!U222-'Ratios Calculated fix'!U$428)/('Ratios Calculated fix'!U$429-'Ratios Calculated fix'!U$428)</f>
        <v>0.80725388034911094</v>
      </c>
      <c r="V222" s="22">
        <f>('Ratios Calculated fix'!V222-'Ratios Calculated fix'!V$428)/('Ratios Calculated fix'!V$429-'Ratios Calculated fix'!V$428)</f>
        <v>0.70833712118013359</v>
      </c>
      <c r="W222" s="22">
        <f>('Ratios Calculated fix'!W222-'Ratios Calculated fix'!W$428)/('Ratios Calculated fix'!W$429-'Ratios Calculated fix'!W$428)</f>
        <v>0.81944885147870383</v>
      </c>
      <c r="X222" s="22">
        <f>('Ratios Calculated fix'!X222-'Ratios Calculated fix'!X$428)/('Ratios Calculated fix'!X$429-'Ratios Calculated fix'!X$428)</f>
        <v>0.23616464141097276</v>
      </c>
      <c r="Y222" s="22">
        <f>('Ratios Calculated fix'!Y222-'Ratios Calculated fix'!Y$428)/('Ratios Calculated fix'!Y$429-'Ratios Calculated fix'!Y$428)</f>
        <v>0.57609599327365091</v>
      </c>
      <c r="Z222" s="22">
        <f>('Ratios Calculated fix'!Z222-'Ratios Calculated fix'!Z$428)/('Ratios Calculated fix'!Z$429-'Ratios Calculated fix'!Z$428)</f>
        <v>0.76383535858902729</v>
      </c>
      <c r="AA222" s="22">
        <f>('Ratios Calculated fix'!AA222-'Ratios Calculated fix'!AA$428)/('Ratios Calculated fix'!AA$429-'Ratios Calculated fix'!AA$428)</f>
        <v>0.45337479618445575</v>
      </c>
      <c r="AB222" s="22">
        <f>('Ratios Calculated fix'!AB222-'Ratios Calculated fix'!AB$428)/('Ratios Calculated fix'!AB$429-'Ratios Calculated fix'!AB$428)</f>
        <v>0.92746553196744463</v>
      </c>
      <c r="AC222" s="22">
        <f>('Ratios Calculated fix'!AC222-'Ratios Calculated fix'!AC$428)/('Ratios Calculated fix'!AC$429-'Ratios Calculated fix'!AC$428)</f>
        <v>0.38825777757326824</v>
      </c>
      <c r="AD222" s="22">
        <f>('Ratios Calculated fix'!AD222-'Ratios Calculated fix'!AD$428)/('Ratios Calculated fix'!AD$429-'Ratios Calculated fix'!AD$428)</f>
        <v>0.31413489001080097</v>
      </c>
      <c r="AE222" s="22">
        <f>('Ratios Calculated fix'!AE222-'Ratios Calculated fix'!AE$428)/('Ratios Calculated fix'!AE$429-'Ratios Calculated fix'!AE$428)</f>
        <v>0.41509536449365475</v>
      </c>
      <c r="AF222" s="22">
        <f>('Ratios Calculated fix'!AF222-'Ratios Calculated fix'!AF$428)/('Ratios Calculated fix'!AF$429-'Ratios Calculated fix'!AF$428)</f>
        <v>0.38381366026323771</v>
      </c>
      <c r="AG222" s="22" t="e">
        <f>('Ratios Calculated fix'!AG222-'Ratios Calculated fix'!AG$428)/('Ratios Calculated fix'!AG$429-'Ratios Calculated fix'!AG$428)</f>
        <v>#DIV/0!</v>
      </c>
      <c r="AH222" s="22" t="e">
        <f>('Ratios Calculated fix'!AH222-'Ratios Calculated fix'!AH$428)/('Ratios Calculated fix'!AH$429-'Ratios Calculated fix'!AH$428)</f>
        <v>#DIV/0!</v>
      </c>
      <c r="AI222" s="22">
        <f>('Ratios Calculated fix'!AI222-'Ratios Calculated fix'!AI$428)/('Ratios Calculated fix'!AI$429-'Ratios Calculated fix'!AI$428)</f>
        <v>0.54190766908769994</v>
      </c>
      <c r="AJ222" s="22">
        <f>('Ratios Calculated fix'!AJ222-'Ratios Calculated fix'!AJ$428)/('Ratios Calculated fix'!AJ$429-'Ratios Calculated fix'!AJ$428)</f>
        <v>0.24981634851969708</v>
      </c>
      <c r="AK222" s="22" t="e">
        <f>('Ratios Calculated fix'!AK222-'Ratios Calculated fix'!AK$428)/('Ratios Calculated fix'!AK$429-'Ratios Calculated fix'!AK$428)</f>
        <v>#DIV/0!</v>
      </c>
      <c r="AL222" s="22" t="e">
        <f>('Ratios Calculated fix'!AL222-'Ratios Calculated fix'!AL$428)/('Ratios Calculated fix'!AL$429-'Ratios Calculated fix'!AL$428)</f>
        <v>#DIV/0!</v>
      </c>
      <c r="AM222" s="22">
        <f>('Ratios Calculated fix'!AM222-'Ratios Calculated fix'!AM$428)/('Ratios Calculated fix'!AM$429-'Ratios Calculated fix'!AM$428)</f>
        <v>0.71176886714669496</v>
      </c>
      <c r="AN222" s="22">
        <f>('Ratios Calculated fix'!AN222-'Ratios Calculated fix'!AN$428)/('Ratios Calculated fix'!AN$429-'Ratios Calculated fix'!AN$428)</f>
        <v>0.80535338195729445</v>
      </c>
      <c r="AO222" s="22">
        <f>('Ratios Calculated fix'!AO222-'Ratios Calculated fix'!AO$428)/('Ratios Calculated fix'!AO$429-'Ratios Calculated fix'!AO$428)</f>
        <v>0.14029033794756332</v>
      </c>
      <c r="AP222" s="22">
        <f>('Ratios Calculated fix'!AP222-'Ratios Calculated fix'!AP$428)/('Ratios Calculated fix'!AP$429-'Ratios Calculated fix'!AP$428)</f>
        <v>0.36557385896959377</v>
      </c>
      <c r="AQ222" s="22">
        <f>('Ratios Calculated fix'!AQ222-'Ratios Calculated fix'!AQ$428)/('Ratios Calculated fix'!AQ$429-'Ratios Calculated fix'!AQ$428)</f>
        <v>0.71627641286572852</v>
      </c>
      <c r="AR222" s="22">
        <f>('Ratios Calculated fix'!AR222-'Ratios Calculated fix'!AR$428)/('Ratios Calculated fix'!AR$429-'Ratios Calculated fix'!AR$428)</f>
        <v>0.51070164895493642</v>
      </c>
      <c r="AS222" s="22">
        <f>('Ratios Calculated fix'!AS222-'Ratios Calculated fix'!AS$428)/('Ratios Calculated fix'!AS$429-'Ratios Calculated fix'!AS$428)</f>
        <v>0.34095472882612954</v>
      </c>
      <c r="AT222" s="22">
        <f>('Ratios Calculated fix'!AT222-'Ratios Calculated fix'!AT$428)/('Ratios Calculated fix'!AT$429-'Ratios Calculated fix'!AT$428)</f>
        <v>0.62981402682955756</v>
      </c>
      <c r="AU222" s="22">
        <f>('Ratios Calculated fix'!AU222-'Ratios Calculated fix'!AU$428)/('Ratios Calculated fix'!AU$429-'Ratios Calculated fix'!AU$428)</f>
        <v>0.32661713153852734</v>
      </c>
      <c r="AV222" s="22" t="e">
        <f>('Ratios Calculated fix'!AV222-'Ratios Calculated fix'!AV$428)/('Ratios Calculated fix'!AV$429-'Ratios Calculated fix'!AV$428)</f>
        <v>#DIV/0!</v>
      </c>
      <c r="AW222" s="22" t="e">
        <f>('Ratios Calculated fix'!AW222-'Ratios Calculated fix'!AW$428)/('Ratios Calculated fix'!AW$429-'Ratios Calculated fix'!AW$428)</f>
        <v>#DIV/0!</v>
      </c>
      <c r="AX222" s="22" t="e">
        <f>('Ratios Calculated fix'!AX222-'Ratios Calculated fix'!AX$428)/('Ratios Calculated fix'!AX$429-'Ratios Calculated fix'!AX$428)</f>
        <v>#DIV/0!</v>
      </c>
      <c r="AY222" s="22">
        <f>('Ratios Calculated fix'!AY222-'Ratios Calculated fix'!AY$428)/('Ratios Calculated fix'!AY$429-'Ratios Calculated fix'!AY$428)</f>
        <v>0.7440753859370004</v>
      </c>
      <c r="AZ222" s="22">
        <f>('Ratios Calculated fix'!AZ222-'Ratios Calculated fix'!AZ$428)/('Ratios Calculated fix'!AZ$429-'Ratios Calculated fix'!AZ$428)</f>
        <v>0.76673459164905033</v>
      </c>
      <c r="BA222" s="22">
        <f>('Ratios Calculated fix'!BA222-'Ratios Calculated fix'!BA$428)/('Ratios Calculated fix'!BA$429-'Ratios Calculated fix'!BA$428)</f>
        <v>0.22254868045757298</v>
      </c>
      <c r="BB222" s="22" t="e">
        <f>('Ratios Calculated fix'!BB222-'Ratios Calculated fix'!BB$428)/('Ratios Calculated fix'!BB$429-'Ratios Calculated fix'!BB$428)</f>
        <v>#DIV/0!</v>
      </c>
      <c r="BC222" s="22">
        <f>('Ratios Calculated fix'!BC222-'Ratios Calculated fix'!BC$428)/('Ratios Calculated fix'!BC$429-'Ratios Calculated fix'!BC$428)</f>
        <v>0.24527187324818367</v>
      </c>
    </row>
    <row r="223" spans="1:55" x14ac:dyDescent="0.2">
      <c r="A223" s="3" t="s">
        <v>697</v>
      </c>
      <c r="B223" s="3" t="s">
        <v>698</v>
      </c>
      <c r="C223" s="3" t="s">
        <v>24</v>
      </c>
      <c r="D223" s="3">
        <v>89661</v>
      </c>
      <c r="E223" s="3" t="s">
        <v>16</v>
      </c>
      <c r="F223" s="3">
        <v>2019</v>
      </c>
      <c r="G223" s="3" t="s">
        <v>17</v>
      </c>
      <c r="H223" s="4">
        <v>43861</v>
      </c>
      <c r="I223" s="4">
        <v>43879</v>
      </c>
      <c r="J223" s="4">
        <v>43879</v>
      </c>
      <c r="K223" s="5">
        <v>2631900000</v>
      </c>
      <c r="L223" s="5">
        <v>2676800000</v>
      </c>
      <c r="M223" s="3" t="s">
        <v>699</v>
      </c>
      <c r="N223" s="21">
        <f>('Ratios Calculated fix'!N223-'Ratios Calculated fix'!N$428)/('Ratios Calculated fix'!N$429-'Ratios Calculated fix'!N$428)</f>
        <v>4.5669018363668892E-2</v>
      </c>
      <c r="O223" s="22">
        <f>('Ratios Calculated fix'!O223-'Ratios Calculated fix'!O$428)/('Ratios Calculated fix'!O$429-'Ratios Calculated fix'!O$428)</f>
        <v>3.6496368973045458E-2</v>
      </c>
      <c r="P223" s="22">
        <f>('Ratios Calculated fix'!P223-'Ratios Calculated fix'!P$428)/('Ratios Calculated fix'!P$429-'Ratios Calculated fix'!P$428)</f>
        <v>5.5374376660420208E-2</v>
      </c>
      <c r="Q223" s="22">
        <f>('Ratios Calculated fix'!Q223-'Ratios Calculated fix'!Q$428)/('Ratios Calculated fix'!Q$429-'Ratios Calculated fix'!Q$428)</f>
        <v>0.87035967492060118</v>
      </c>
      <c r="R223" s="22">
        <f>('Ratios Calculated fix'!R223-'Ratios Calculated fix'!R$428)/('Ratios Calculated fix'!R$429-'Ratios Calculated fix'!R$428)</f>
        <v>5.8983905314507645E-2</v>
      </c>
      <c r="S223" s="22">
        <f>('Ratios Calculated fix'!S223-'Ratios Calculated fix'!S$428)/('Ratios Calculated fix'!S$429-'Ratios Calculated fix'!S$428)</f>
        <v>1.4338202377794313E-2</v>
      </c>
      <c r="T223" s="22">
        <f>('Ratios Calculated fix'!T223-'Ratios Calculated fix'!T$428)/('Ratios Calculated fix'!T$429-'Ratios Calculated fix'!T$428)</f>
        <v>5.7025449714898237E-2</v>
      </c>
      <c r="U223" s="22">
        <f>('Ratios Calculated fix'!U223-'Ratios Calculated fix'!U$428)/('Ratios Calculated fix'!U$429-'Ratios Calculated fix'!U$428)</f>
        <v>0.80907750238145859</v>
      </c>
      <c r="V223" s="22">
        <f>('Ratios Calculated fix'!V223-'Ratios Calculated fix'!V$428)/('Ratios Calculated fix'!V$429-'Ratios Calculated fix'!V$428)</f>
        <v>0.70892542892055255</v>
      </c>
      <c r="W223" s="22">
        <f>('Ratios Calculated fix'!W223-'Ratios Calculated fix'!W$428)/('Ratios Calculated fix'!W$429-'Ratios Calculated fix'!W$428)</f>
        <v>0.82145612560303594</v>
      </c>
      <c r="X223" s="22">
        <f>('Ratios Calculated fix'!X223-'Ratios Calculated fix'!X$428)/('Ratios Calculated fix'!X$429-'Ratios Calculated fix'!X$428)</f>
        <v>0.24564772133630186</v>
      </c>
      <c r="Y223" s="22">
        <f>('Ratios Calculated fix'!Y223-'Ratios Calculated fix'!Y$428)/('Ratios Calculated fix'!Y$429-'Ratios Calculated fix'!Y$428)</f>
        <v>0.51093154964377363</v>
      </c>
      <c r="Z223" s="22">
        <f>('Ratios Calculated fix'!Z223-'Ratios Calculated fix'!Z$428)/('Ratios Calculated fix'!Z$429-'Ratios Calculated fix'!Z$428)</f>
        <v>0.75435227866369814</v>
      </c>
      <c r="AA223" s="22">
        <f>('Ratios Calculated fix'!AA223-'Ratios Calculated fix'!AA$428)/('Ratios Calculated fix'!AA$429-'Ratios Calculated fix'!AA$428)</f>
        <v>0.34212877165500888</v>
      </c>
      <c r="AB223" s="22">
        <f>('Ratios Calculated fix'!AB223-'Ratios Calculated fix'!AB$428)/('Ratios Calculated fix'!AB$429-'Ratios Calculated fix'!AB$428)</f>
        <v>0.84959409424721277</v>
      </c>
      <c r="AC223" s="22">
        <f>('Ratios Calculated fix'!AC223-'Ratios Calculated fix'!AC$428)/('Ratios Calculated fix'!AC$429-'Ratios Calculated fix'!AC$428)</f>
        <v>0.65430189291704532</v>
      </c>
      <c r="AD223" s="22">
        <f>('Ratios Calculated fix'!AD223-'Ratios Calculated fix'!AD$428)/('Ratios Calculated fix'!AD$429-'Ratios Calculated fix'!AD$428)</f>
        <v>0.34605428059063303</v>
      </c>
      <c r="AE223" s="22">
        <f>('Ratios Calculated fix'!AE223-'Ratios Calculated fix'!AE$428)/('Ratios Calculated fix'!AE$429-'Ratios Calculated fix'!AE$428)</f>
        <v>0.45143728688539742</v>
      </c>
      <c r="AF223" s="22">
        <f>('Ratios Calculated fix'!AF223-'Ratios Calculated fix'!AF$428)/('Ratios Calculated fix'!AF$429-'Ratios Calculated fix'!AF$428)</f>
        <v>0.38786517747487609</v>
      </c>
      <c r="AG223" s="22" t="e">
        <f>('Ratios Calculated fix'!AG223-'Ratios Calculated fix'!AG$428)/('Ratios Calculated fix'!AG$429-'Ratios Calculated fix'!AG$428)</f>
        <v>#DIV/0!</v>
      </c>
      <c r="AH223" s="22" t="e">
        <f>('Ratios Calculated fix'!AH223-'Ratios Calculated fix'!AH$428)/('Ratios Calculated fix'!AH$429-'Ratios Calculated fix'!AH$428)</f>
        <v>#DIV/0!</v>
      </c>
      <c r="AI223" s="22">
        <f>('Ratios Calculated fix'!AI223-'Ratios Calculated fix'!AI$428)/('Ratios Calculated fix'!AI$429-'Ratios Calculated fix'!AI$428)</f>
        <v>0.52994325074878379</v>
      </c>
      <c r="AJ223" s="22">
        <f>('Ratios Calculated fix'!AJ223-'Ratios Calculated fix'!AJ$428)/('Ratios Calculated fix'!AJ$429-'Ratios Calculated fix'!AJ$428)</f>
        <v>0.18437192210572767</v>
      </c>
      <c r="AK223" s="22" t="e">
        <f>('Ratios Calculated fix'!AK223-'Ratios Calculated fix'!AK$428)/('Ratios Calculated fix'!AK$429-'Ratios Calculated fix'!AK$428)</f>
        <v>#DIV/0!</v>
      </c>
      <c r="AL223" s="22" t="e">
        <f>('Ratios Calculated fix'!AL223-'Ratios Calculated fix'!AL$428)/('Ratios Calculated fix'!AL$429-'Ratios Calculated fix'!AL$428)</f>
        <v>#DIV/0!</v>
      </c>
      <c r="AM223" s="22">
        <f>('Ratios Calculated fix'!AM223-'Ratios Calculated fix'!AM$428)/('Ratios Calculated fix'!AM$429-'Ratios Calculated fix'!AM$428)</f>
        <v>0.71342505050719307</v>
      </c>
      <c r="AN223" s="22">
        <f>('Ratios Calculated fix'!AN223-'Ratios Calculated fix'!AN$428)/('Ratios Calculated fix'!AN$429-'Ratios Calculated fix'!AN$428)</f>
        <v>0.80594288954002569</v>
      </c>
      <c r="AO223" s="22">
        <f>('Ratios Calculated fix'!AO223-'Ratios Calculated fix'!AO$428)/('Ratios Calculated fix'!AO$429-'Ratios Calculated fix'!AO$428)</f>
        <v>0.10078423983679663</v>
      </c>
      <c r="AP223" s="22">
        <f>('Ratios Calculated fix'!AP223-'Ratios Calculated fix'!AP$428)/('Ratios Calculated fix'!AP$429-'Ratios Calculated fix'!AP$428)</f>
        <v>0.36505162985777384</v>
      </c>
      <c r="AQ223" s="22">
        <f>('Ratios Calculated fix'!AQ223-'Ratios Calculated fix'!AQ$428)/('Ratios Calculated fix'!AQ$429-'Ratios Calculated fix'!AQ$428)</f>
        <v>0.68410375397453571</v>
      </c>
      <c r="AR223" s="22">
        <f>('Ratios Calculated fix'!AR223-'Ratios Calculated fix'!AR$428)/('Ratios Calculated fix'!AR$429-'Ratios Calculated fix'!AR$428)</f>
        <v>0.49290346242975874</v>
      </c>
      <c r="AS223" s="22">
        <f>('Ratios Calculated fix'!AS223-'Ratios Calculated fix'!AS$428)/('Ratios Calculated fix'!AS$429-'Ratios Calculated fix'!AS$428)</f>
        <v>0.30784816913008728</v>
      </c>
      <c r="AT223" s="22">
        <f>('Ratios Calculated fix'!AT223-'Ratios Calculated fix'!AT$428)/('Ratios Calculated fix'!AT$429-'Ratios Calculated fix'!AT$428)</f>
        <v>0.51338785575490986</v>
      </c>
      <c r="AU223" s="22">
        <f>('Ratios Calculated fix'!AU223-'Ratios Calculated fix'!AU$428)/('Ratios Calculated fix'!AU$429-'Ratios Calculated fix'!AU$428)</f>
        <v>0.30667950462857174</v>
      </c>
      <c r="AV223" s="22" t="e">
        <f>('Ratios Calculated fix'!AV223-'Ratios Calculated fix'!AV$428)/('Ratios Calculated fix'!AV$429-'Ratios Calculated fix'!AV$428)</f>
        <v>#DIV/0!</v>
      </c>
      <c r="AW223" s="22" t="e">
        <f>('Ratios Calculated fix'!AW223-'Ratios Calculated fix'!AW$428)/('Ratios Calculated fix'!AW$429-'Ratios Calculated fix'!AW$428)</f>
        <v>#DIV/0!</v>
      </c>
      <c r="AX223" s="22" t="e">
        <f>('Ratios Calculated fix'!AX223-'Ratios Calculated fix'!AX$428)/('Ratios Calculated fix'!AX$429-'Ratios Calculated fix'!AX$428)</f>
        <v>#DIV/0!</v>
      </c>
      <c r="AY223" s="22">
        <f>('Ratios Calculated fix'!AY223-'Ratios Calculated fix'!AY$428)/('Ratios Calculated fix'!AY$429-'Ratios Calculated fix'!AY$428)</f>
        <v>0.74532384345755698</v>
      </c>
      <c r="AZ223" s="22">
        <f>('Ratios Calculated fix'!AZ223-'Ratios Calculated fix'!AZ$428)/('Ratios Calculated fix'!AZ$429-'Ratios Calculated fix'!AZ$428)</f>
        <v>0.76779782660095519</v>
      </c>
      <c r="BA223" s="22">
        <f>('Ratios Calculated fix'!BA223-'Ratios Calculated fix'!BA$428)/('Ratios Calculated fix'!BA$429-'Ratios Calculated fix'!BA$428)</f>
        <v>0.22263001276703839</v>
      </c>
      <c r="BB223" s="22" t="e">
        <f>('Ratios Calculated fix'!BB223-'Ratios Calculated fix'!BB$428)/('Ratios Calculated fix'!BB$429-'Ratios Calculated fix'!BB$428)</f>
        <v>#DIV/0!</v>
      </c>
      <c r="BC223" s="22">
        <f>('Ratios Calculated fix'!BC223-'Ratios Calculated fix'!BC$428)/('Ratios Calculated fix'!BC$429-'Ratios Calculated fix'!BC$428)</f>
        <v>0.22291253293213095</v>
      </c>
    </row>
    <row r="224" spans="1:55" x14ac:dyDescent="0.2">
      <c r="A224" s="3" t="s">
        <v>703</v>
      </c>
      <c r="B224" s="3" t="s">
        <v>704</v>
      </c>
      <c r="C224" s="3" t="s">
        <v>34</v>
      </c>
      <c r="D224" s="3">
        <v>385619</v>
      </c>
      <c r="E224" s="3" t="s">
        <v>16</v>
      </c>
      <c r="F224" s="3">
        <v>2019</v>
      </c>
      <c r="G224" s="3" t="s">
        <v>17</v>
      </c>
      <c r="H224" s="4">
        <v>43830</v>
      </c>
      <c r="I224" s="4">
        <v>43881</v>
      </c>
      <c r="J224" s="4">
        <v>43881</v>
      </c>
      <c r="K224" s="5">
        <v>336200000</v>
      </c>
      <c r="L224" s="5">
        <v>345500000</v>
      </c>
      <c r="M224" s="3" t="s">
        <v>705</v>
      </c>
      <c r="N224" s="21">
        <f>('Ratios Calculated fix'!N224-'Ratios Calculated fix'!N$428)/('Ratios Calculated fix'!N$429-'Ratios Calculated fix'!N$428)</f>
        <v>7.5759680206960334E-2</v>
      </c>
      <c r="O224" s="22">
        <f>('Ratios Calculated fix'!O224-'Ratios Calculated fix'!O$428)/('Ratios Calculated fix'!O$429-'Ratios Calculated fix'!O$428)</f>
        <v>7.5759680206960334E-2</v>
      </c>
      <c r="P224" s="22">
        <f>('Ratios Calculated fix'!P224-'Ratios Calculated fix'!P$428)/('Ratios Calculated fix'!P$429-'Ratios Calculated fix'!P$428)</f>
        <v>0.13066915933334117</v>
      </c>
      <c r="Q224" s="22">
        <f>('Ratios Calculated fix'!Q224-'Ratios Calculated fix'!Q$428)/('Ratios Calculated fix'!Q$429-'Ratios Calculated fix'!Q$428)</f>
        <v>0.86910737911860259</v>
      </c>
      <c r="R224" s="22">
        <f>('Ratios Calculated fix'!R224-'Ratios Calculated fix'!R$428)/('Ratios Calculated fix'!R$429-'Ratios Calculated fix'!R$428)</f>
        <v>6.4003291859012296E-2</v>
      </c>
      <c r="S224" s="22">
        <f>('Ratios Calculated fix'!S224-'Ratios Calculated fix'!S$428)/('Ratios Calculated fix'!S$429-'Ratios Calculated fix'!S$428)</f>
        <v>0</v>
      </c>
      <c r="T224" s="22">
        <f>('Ratios Calculated fix'!T224-'Ratios Calculated fix'!T$428)/('Ratios Calculated fix'!T$429-'Ratios Calculated fix'!T$428)</f>
        <v>6.4685512769054029E-2</v>
      </c>
      <c r="U224" s="22">
        <f>('Ratios Calculated fix'!U224-'Ratios Calculated fix'!U$428)/('Ratios Calculated fix'!U$429-'Ratios Calculated fix'!U$428)</f>
        <v>0.80868385509815788</v>
      </c>
      <c r="V224" s="22">
        <f>('Ratios Calculated fix'!V224-'Ratios Calculated fix'!V$428)/('Ratios Calculated fix'!V$429-'Ratios Calculated fix'!V$428)</f>
        <v>0.70833495319453676</v>
      </c>
      <c r="W224" s="22">
        <f>('Ratios Calculated fix'!W224-'Ratios Calculated fix'!W$428)/('Ratios Calculated fix'!W$429-'Ratios Calculated fix'!W$428)</f>
        <v>0.82109433856632619</v>
      </c>
      <c r="X224" s="22">
        <f>('Ratios Calculated fix'!X224-'Ratios Calculated fix'!X$428)/('Ratios Calculated fix'!X$429-'Ratios Calculated fix'!X$428)</f>
        <v>0.31230440125303854</v>
      </c>
      <c r="Y224" s="22">
        <f>('Ratios Calculated fix'!Y224-'Ratios Calculated fix'!Y$428)/('Ratios Calculated fix'!Y$429-'Ratios Calculated fix'!Y$428)</f>
        <v>0.52431864184647725</v>
      </c>
      <c r="Z224" s="22">
        <f>('Ratios Calculated fix'!Z224-'Ratios Calculated fix'!Z$428)/('Ratios Calculated fix'!Z$429-'Ratios Calculated fix'!Z$428)</f>
        <v>0.6876955987469614</v>
      </c>
      <c r="AA224" s="22">
        <f>('Ratios Calculated fix'!AA224-'Ratios Calculated fix'!AA$428)/('Ratios Calculated fix'!AA$429-'Ratios Calculated fix'!AA$428)</f>
        <v>0.60573864758609153</v>
      </c>
      <c r="AB224" s="22">
        <f>('Ratios Calculated fix'!AB224-'Ratios Calculated fix'!AB$428)/('Ratios Calculated fix'!AB$429-'Ratios Calculated fix'!AB$428)</f>
        <v>0.89273729468970964</v>
      </c>
      <c r="AC224" s="22">
        <f>('Ratios Calculated fix'!AC224-'Ratios Calculated fix'!AC$428)/('Ratios Calculated fix'!AC$429-'Ratios Calculated fix'!AC$428)</f>
        <v>0.5765375402145283</v>
      </c>
      <c r="AD224" s="22">
        <f>('Ratios Calculated fix'!AD224-'Ratios Calculated fix'!AD$428)/('Ratios Calculated fix'!AD$429-'Ratios Calculated fix'!AD$428)</f>
        <v>0.19480895358729147</v>
      </c>
      <c r="AE224" s="22">
        <f>('Ratios Calculated fix'!AE224-'Ratios Calculated fix'!AE$428)/('Ratios Calculated fix'!AE$429-'Ratios Calculated fix'!AE$428)</f>
        <v>0.27923644481975618</v>
      </c>
      <c r="AF224" s="22">
        <f>('Ratios Calculated fix'!AF224-'Ratios Calculated fix'!AF$428)/('Ratios Calculated fix'!AF$429-'Ratios Calculated fix'!AF$428)</f>
        <v>0.34206543380111237</v>
      </c>
      <c r="AG224" s="22" t="e">
        <f>('Ratios Calculated fix'!AG224-'Ratios Calculated fix'!AG$428)/('Ratios Calculated fix'!AG$429-'Ratios Calculated fix'!AG$428)</f>
        <v>#DIV/0!</v>
      </c>
      <c r="AH224" s="22" t="e">
        <f>('Ratios Calculated fix'!AH224-'Ratios Calculated fix'!AH$428)/('Ratios Calculated fix'!AH$429-'Ratios Calculated fix'!AH$428)</f>
        <v>#DIV/0!</v>
      </c>
      <c r="AI224" s="22">
        <f>('Ratios Calculated fix'!AI224-'Ratios Calculated fix'!AI$428)/('Ratios Calculated fix'!AI$429-'Ratios Calculated fix'!AI$428)</f>
        <v>0.48017560420226585</v>
      </c>
      <c r="AJ224" s="22">
        <f>('Ratios Calculated fix'!AJ224-'Ratios Calculated fix'!AJ$428)/('Ratios Calculated fix'!AJ$429-'Ratios Calculated fix'!AJ$428)</f>
        <v>0.13132217373628111</v>
      </c>
      <c r="AK224" s="22" t="e">
        <f>('Ratios Calculated fix'!AK224-'Ratios Calculated fix'!AK$428)/('Ratios Calculated fix'!AK$429-'Ratios Calculated fix'!AK$428)</f>
        <v>#DIV/0!</v>
      </c>
      <c r="AL224" s="22" t="e">
        <f>('Ratios Calculated fix'!AL224-'Ratios Calculated fix'!AL$428)/('Ratios Calculated fix'!AL$429-'Ratios Calculated fix'!AL$428)</f>
        <v>#DIV/0!</v>
      </c>
      <c r="AM224" s="22">
        <f>('Ratios Calculated fix'!AM224-'Ratios Calculated fix'!AM$428)/('Ratios Calculated fix'!AM$429-'Ratios Calculated fix'!AM$428)</f>
        <v>0.70869298440813233</v>
      </c>
      <c r="AN224" s="22">
        <f>('Ratios Calculated fix'!AN224-'Ratios Calculated fix'!AN$428)/('Ratios Calculated fix'!AN$429-'Ratios Calculated fix'!AN$428)</f>
        <v>0.80508228121716907</v>
      </c>
      <c r="AO224" s="22">
        <f>('Ratios Calculated fix'!AO224-'Ratios Calculated fix'!AO$428)/('Ratios Calculated fix'!AO$429-'Ratios Calculated fix'!AO$428)</f>
        <v>9.6967300523736283E-2</v>
      </c>
      <c r="AP224" s="22">
        <f>('Ratios Calculated fix'!AP224-'Ratios Calculated fix'!AP$428)/('Ratios Calculated fix'!AP$429-'Ratios Calculated fix'!AP$428)</f>
        <v>0.3611516027764286</v>
      </c>
      <c r="AQ224" s="22">
        <f>('Ratios Calculated fix'!AQ224-'Ratios Calculated fix'!AQ$428)/('Ratios Calculated fix'!AQ$429-'Ratios Calculated fix'!AQ$428)</f>
        <v>0.61461869973412941</v>
      </c>
      <c r="AR224" s="22">
        <f>('Ratios Calculated fix'!AR224-'Ratios Calculated fix'!AR$428)/('Ratios Calculated fix'!AR$429-'Ratios Calculated fix'!AR$428)</f>
        <v>0.30156324115626348</v>
      </c>
      <c r="AS224" s="22">
        <f>('Ratios Calculated fix'!AS224-'Ratios Calculated fix'!AS$428)/('Ratios Calculated fix'!AS$429-'Ratios Calculated fix'!AS$428)</f>
        <v>0.28799897645223649</v>
      </c>
      <c r="AT224" s="22">
        <f>('Ratios Calculated fix'!AT224-'Ratios Calculated fix'!AT$428)/('Ratios Calculated fix'!AT$429-'Ratios Calculated fix'!AT$428)</f>
        <v>0.34636691526808422</v>
      </c>
      <c r="AU224" s="22">
        <f>('Ratios Calculated fix'!AU224-'Ratios Calculated fix'!AU$428)/('Ratios Calculated fix'!AU$429-'Ratios Calculated fix'!AU$428)</f>
        <v>0.24906215380298655</v>
      </c>
      <c r="AV224" s="22" t="e">
        <f>('Ratios Calculated fix'!AV224-'Ratios Calculated fix'!AV$428)/('Ratios Calculated fix'!AV$429-'Ratios Calculated fix'!AV$428)</f>
        <v>#DIV/0!</v>
      </c>
      <c r="AW224" s="22" t="e">
        <f>('Ratios Calculated fix'!AW224-'Ratios Calculated fix'!AW$428)/('Ratios Calculated fix'!AW$429-'Ratios Calculated fix'!AW$428)</f>
        <v>#DIV/0!</v>
      </c>
      <c r="AX224" s="22" t="e">
        <f>('Ratios Calculated fix'!AX224-'Ratios Calculated fix'!AX$428)/('Ratios Calculated fix'!AX$429-'Ratios Calculated fix'!AX$428)</f>
        <v>#DIV/0!</v>
      </c>
      <c r="AY224" s="22">
        <f>('Ratios Calculated fix'!AY224-'Ratios Calculated fix'!AY$428)/('Ratios Calculated fix'!AY$429-'Ratios Calculated fix'!AY$428)</f>
        <v>0.74741020812618475</v>
      </c>
      <c r="AZ224" s="22">
        <f>('Ratios Calculated fix'!AZ224-'Ratios Calculated fix'!AZ$428)/('Ratios Calculated fix'!AZ$429-'Ratios Calculated fix'!AZ$428)</f>
        <v>0.76672842157588961</v>
      </c>
      <c r="BA224" s="22">
        <f>('Ratios Calculated fix'!BA224-'Ratios Calculated fix'!BA$428)/('Ratios Calculated fix'!BA$429-'Ratios Calculated fix'!BA$428)</f>
        <v>0.22118978376347218</v>
      </c>
      <c r="BB224" s="22" t="e">
        <f>('Ratios Calculated fix'!BB224-'Ratios Calculated fix'!BB$428)/('Ratios Calculated fix'!BB$429-'Ratios Calculated fix'!BB$428)</f>
        <v>#DIV/0!</v>
      </c>
      <c r="BC224" s="22">
        <f>('Ratios Calculated fix'!BC224-'Ratios Calculated fix'!BC$428)/('Ratios Calculated fix'!BC$429-'Ratios Calculated fix'!BC$428)</f>
        <v>0.1259925652166107</v>
      </c>
    </row>
    <row r="225" spans="1:55" x14ac:dyDescent="0.2">
      <c r="A225" s="3" t="s">
        <v>709</v>
      </c>
      <c r="B225" s="3" t="s">
        <v>710</v>
      </c>
      <c r="C225" s="3" t="s">
        <v>91</v>
      </c>
      <c r="D225" s="3">
        <v>97995</v>
      </c>
      <c r="E225" s="3" t="s">
        <v>16</v>
      </c>
      <c r="F225" s="3">
        <v>2019</v>
      </c>
      <c r="G225" s="3" t="s">
        <v>17</v>
      </c>
      <c r="H225" s="4">
        <v>43830</v>
      </c>
      <c r="I225" s="4">
        <v>43885</v>
      </c>
      <c r="J225" s="4">
        <v>43885</v>
      </c>
      <c r="K225" s="5">
        <v>342000000</v>
      </c>
      <c r="L225" s="5">
        <v>344000000</v>
      </c>
      <c r="M225" s="3" t="s">
        <v>711</v>
      </c>
      <c r="N225" s="21">
        <f>('Ratios Calculated fix'!N225-'Ratios Calculated fix'!N$428)/('Ratios Calculated fix'!N$429-'Ratios Calculated fix'!N$428)</f>
        <v>2.5986600201486503E-2</v>
      </c>
      <c r="O225" s="22">
        <f>('Ratios Calculated fix'!O225-'Ratios Calculated fix'!O$428)/('Ratios Calculated fix'!O$429-'Ratios Calculated fix'!O$428)</f>
        <v>1.6602328575643834E-2</v>
      </c>
      <c r="P225" s="22">
        <f>('Ratios Calculated fix'!P225-'Ratios Calculated fix'!P$428)/('Ratios Calculated fix'!P$429-'Ratios Calculated fix'!P$428)</f>
        <v>8.5793921731613012E-3</v>
      </c>
      <c r="Q225" s="22">
        <f>('Ratios Calculated fix'!Q225-'Ratios Calculated fix'!Q$428)/('Ratios Calculated fix'!Q$429-'Ratios Calculated fix'!Q$428)</f>
        <v>0.87486871552832357</v>
      </c>
      <c r="R225" s="22">
        <f>('Ratios Calculated fix'!R225-'Ratios Calculated fix'!R$428)/('Ratios Calculated fix'!R$429-'Ratios Calculated fix'!R$428)</f>
        <v>0.15150838864358462</v>
      </c>
      <c r="S225" s="22">
        <f>('Ratios Calculated fix'!S225-'Ratios Calculated fix'!S$428)/('Ratios Calculated fix'!S$429-'Ratios Calculated fix'!S$428)</f>
        <v>7.7877144182981625E-2</v>
      </c>
      <c r="T225" s="22">
        <f>('Ratios Calculated fix'!T225-'Ratios Calculated fix'!T$428)/('Ratios Calculated fix'!T$429-'Ratios Calculated fix'!T$428)</f>
        <v>0.13907124841276139</v>
      </c>
      <c r="U225" s="22">
        <f>('Ratios Calculated fix'!U225-'Ratios Calculated fix'!U$428)/('Ratios Calculated fix'!U$429-'Ratios Calculated fix'!U$428)</f>
        <v>0.81661789103848881</v>
      </c>
      <c r="V225" s="22">
        <f>('Ratios Calculated fix'!V225-'Ratios Calculated fix'!V$428)/('Ratios Calculated fix'!V$429-'Ratios Calculated fix'!V$428)</f>
        <v>0.71474387140334383</v>
      </c>
      <c r="W225" s="22">
        <f>('Ratios Calculated fix'!W225-'Ratios Calculated fix'!W$428)/('Ratios Calculated fix'!W$429-'Ratios Calculated fix'!W$428)</f>
        <v>0.82923353325522975</v>
      </c>
      <c r="X225" s="22">
        <f>('Ratios Calculated fix'!X225-'Ratios Calculated fix'!X$428)/('Ratios Calculated fix'!X$429-'Ratios Calculated fix'!X$428)</f>
        <v>0.16653003359802496</v>
      </c>
      <c r="Y225" s="22">
        <f>('Ratios Calculated fix'!Y225-'Ratios Calculated fix'!Y$428)/('Ratios Calculated fix'!Y$429-'Ratios Calculated fix'!Y$428)</f>
        <v>0.44891744010282714</v>
      </c>
      <c r="Z225" s="22">
        <f>('Ratios Calculated fix'!Z225-'Ratios Calculated fix'!Z$428)/('Ratios Calculated fix'!Z$429-'Ratios Calculated fix'!Z$428)</f>
        <v>0.83346996640197502</v>
      </c>
      <c r="AA225" s="22">
        <f>('Ratios Calculated fix'!AA225-'Ratios Calculated fix'!AA$428)/('Ratios Calculated fix'!AA$429-'Ratios Calculated fix'!AA$428)</f>
        <v>0.53530784823717448</v>
      </c>
      <c r="AB225" s="22">
        <f>('Ratios Calculated fix'!AB225-'Ratios Calculated fix'!AB$428)/('Ratios Calculated fix'!AB$429-'Ratios Calculated fix'!AB$428)</f>
        <v>0.79341167123097256</v>
      </c>
      <c r="AC225" s="22">
        <f>('Ratios Calculated fix'!AC225-'Ratios Calculated fix'!AC$428)/('Ratios Calculated fix'!AC$429-'Ratios Calculated fix'!AC$428)</f>
        <v>0.30270359239374006</v>
      </c>
      <c r="AD225" s="22">
        <f>('Ratios Calculated fix'!AD225-'Ratios Calculated fix'!AD$428)/('Ratios Calculated fix'!AD$429-'Ratios Calculated fix'!AD$428)</f>
        <v>0.19048724520608093</v>
      </c>
      <c r="AE225" s="22">
        <f>('Ratios Calculated fix'!AE225-'Ratios Calculated fix'!AE$428)/('Ratios Calculated fix'!AE$429-'Ratios Calculated fix'!AE$428)</f>
        <v>0.27431595016943117</v>
      </c>
      <c r="AF225" s="22">
        <f>('Ratios Calculated fix'!AF225-'Ratios Calculated fix'!AF$428)/('Ratios Calculated fix'!AF$429-'Ratios Calculated fix'!AF$428)</f>
        <v>0.33909949219012248</v>
      </c>
      <c r="AG225" s="22" t="e">
        <f>('Ratios Calculated fix'!AG225-'Ratios Calculated fix'!AG$428)/('Ratios Calculated fix'!AG$429-'Ratios Calculated fix'!AG$428)</f>
        <v>#DIV/0!</v>
      </c>
      <c r="AH225" s="22" t="e">
        <f>('Ratios Calculated fix'!AH225-'Ratios Calculated fix'!AH$428)/('Ratios Calculated fix'!AH$429-'Ratios Calculated fix'!AH$428)</f>
        <v>#DIV/0!</v>
      </c>
      <c r="AI225" s="22">
        <f>('Ratios Calculated fix'!AI225-'Ratios Calculated fix'!AI$428)/('Ratios Calculated fix'!AI$429-'Ratios Calculated fix'!AI$428)</f>
        <v>0.50249596735658364</v>
      </c>
      <c r="AJ225" s="22">
        <f>('Ratios Calculated fix'!AJ225-'Ratios Calculated fix'!AJ$428)/('Ratios Calculated fix'!AJ$429-'Ratios Calculated fix'!AJ$428)</f>
        <v>0.11473846461883447</v>
      </c>
      <c r="AK225" s="22" t="e">
        <f>('Ratios Calculated fix'!AK225-'Ratios Calculated fix'!AK$428)/('Ratios Calculated fix'!AK$429-'Ratios Calculated fix'!AK$428)</f>
        <v>#DIV/0!</v>
      </c>
      <c r="AL225" s="22" t="e">
        <f>('Ratios Calculated fix'!AL225-'Ratios Calculated fix'!AL$428)/('Ratios Calculated fix'!AL$429-'Ratios Calculated fix'!AL$428)</f>
        <v>#DIV/0!</v>
      </c>
      <c r="AM225" s="22">
        <f>('Ratios Calculated fix'!AM225-'Ratios Calculated fix'!AM$428)/('Ratios Calculated fix'!AM$429-'Ratios Calculated fix'!AM$428)</f>
        <v>0.71436027860464646</v>
      </c>
      <c r="AN225" s="22">
        <f>('Ratios Calculated fix'!AN225-'Ratios Calculated fix'!AN$428)/('Ratios Calculated fix'!AN$429-'Ratios Calculated fix'!AN$428)</f>
        <v>0.81156924779154638</v>
      </c>
      <c r="AO225" s="22">
        <f>('Ratios Calculated fix'!AO225-'Ratios Calculated fix'!AO$428)/('Ratios Calculated fix'!AO$429-'Ratios Calculated fix'!AO$428)</f>
        <v>0.15671505183901691</v>
      </c>
      <c r="AP225" s="22">
        <f>('Ratios Calculated fix'!AP225-'Ratios Calculated fix'!AP$428)/('Ratios Calculated fix'!AP$429-'Ratios Calculated fix'!AP$428)</f>
        <v>0.35317789856871579</v>
      </c>
      <c r="AQ225" s="22">
        <f>('Ratios Calculated fix'!AQ225-'Ratios Calculated fix'!AQ$428)/('Ratios Calculated fix'!AQ$429-'Ratios Calculated fix'!AQ$428)</f>
        <v>0.63372111183124491</v>
      </c>
      <c r="AR225" s="22">
        <f>('Ratios Calculated fix'!AR225-'Ratios Calculated fix'!AR$428)/('Ratios Calculated fix'!AR$429-'Ratios Calculated fix'!AR$428)</f>
        <v>0.2643411722352379</v>
      </c>
      <c r="AS225" s="22">
        <f>('Ratios Calculated fix'!AS225-'Ratios Calculated fix'!AS$428)/('Ratios Calculated fix'!AS$429-'Ratios Calculated fix'!AS$428)</f>
        <v>0.33229025011978292</v>
      </c>
      <c r="AT225" s="22">
        <f>('Ratios Calculated fix'!AT225-'Ratios Calculated fix'!AT$428)/('Ratios Calculated fix'!AT$429-'Ratios Calculated fix'!AT$428)</f>
        <v>0.35976679758004454</v>
      </c>
      <c r="AU225" s="22">
        <f>('Ratios Calculated fix'!AU225-'Ratios Calculated fix'!AU$428)/('Ratios Calculated fix'!AU$429-'Ratios Calculated fix'!AU$428)</f>
        <v>0.29914295678036329</v>
      </c>
      <c r="AV225" s="22" t="e">
        <f>('Ratios Calculated fix'!AV225-'Ratios Calculated fix'!AV$428)/('Ratios Calculated fix'!AV$429-'Ratios Calculated fix'!AV$428)</f>
        <v>#DIV/0!</v>
      </c>
      <c r="AW225" s="22" t="e">
        <f>('Ratios Calculated fix'!AW225-'Ratios Calculated fix'!AW$428)/('Ratios Calculated fix'!AW$429-'Ratios Calculated fix'!AW$428)</f>
        <v>#DIV/0!</v>
      </c>
      <c r="AX225" s="22" t="e">
        <f>('Ratios Calculated fix'!AX225-'Ratios Calculated fix'!AX$428)/('Ratios Calculated fix'!AX$429-'Ratios Calculated fix'!AX$428)</f>
        <v>#DIV/0!</v>
      </c>
      <c r="AY225" s="22">
        <f>('Ratios Calculated fix'!AY225-'Ratios Calculated fix'!AY$428)/('Ratios Calculated fix'!AY$429-'Ratios Calculated fix'!AY$428)</f>
        <v>0.74942307074785164</v>
      </c>
      <c r="AZ225" s="22">
        <f>('Ratios Calculated fix'!AZ225-'Ratios Calculated fix'!AZ$428)/('Ratios Calculated fix'!AZ$429-'Ratios Calculated fix'!AZ$428)</f>
        <v>0.77329866755818466</v>
      </c>
      <c r="BA225" s="22">
        <f>('Ratios Calculated fix'!BA225-'Ratios Calculated fix'!BA$428)/('Ratios Calculated fix'!BA$429-'Ratios Calculated fix'!BA$428)</f>
        <v>0.22381157680655001</v>
      </c>
      <c r="BB225" s="22" t="e">
        <f>('Ratios Calculated fix'!BB225-'Ratios Calculated fix'!BB$428)/('Ratios Calculated fix'!BB$429-'Ratios Calculated fix'!BB$428)</f>
        <v>#DIV/0!</v>
      </c>
      <c r="BC225" s="22">
        <f>('Ratios Calculated fix'!BC225-'Ratios Calculated fix'!BC$428)/('Ratios Calculated fix'!BC$429-'Ratios Calculated fix'!BC$428)</f>
        <v>0.16603676729028868</v>
      </c>
    </row>
    <row r="226" spans="1:55" x14ac:dyDescent="0.2">
      <c r="A226" s="3" t="s">
        <v>712</v>
      </c>
      <c r="B226" s="3" t="s">
        <v>713</v>
      </c>
      <c r="C226" s="3" t="s">
        <v>34</v>
      </c>
      <c r="D226" s="3">
        <v>186556</v>
      </c>
      <c r="E226" s="3" t="s">
        <v>16</v>
      </c>
      <c r="F226" s="3">
        <v>2019</v>
      </c>
      <c r="G226" s="3" t="s">
        <v>17</v>
      </c>
      <c r="H226" s="4">
        <v>43769</v>
      </c>
      <c r="I226" s="4">
        <v>43817</v>
      </c>
      <c r="J226" s="4">
        <v>43817</v>
      </c>
      <c r="K226" s="5">
        <v>189000000</v>
      </c>
      <c r="L226" s="5">
        <v>192000000</v>
      </c>
      <c r="M226" s="3" t="s">
        <v>714</v>
      </c>
      <c r="N226" s="21">
        <f>('Ratios Calculated fix'!N226-'Ratios Calculated fix'!N$428)/('Ratios Calculated fix'!N$429-'Ratios Calculated fix'!N$428)</f>
        <v>0.11695374927774646</v>
      </c>
      <c r="O226" s="22">
        <f>('Ratios Calculated fix'!O226-'Ratios Calculated fix'!O$428)/('Ratios Calculated fix'!O$429-'Ratios Calculated fix'!O$428)</f>
        <v>9.1247161757326667E-2</v>
      </c>
      <c r="P226" s="22">
        <f>('Ratios Calculated fix'!P226-'Ratios Calculated fix'!P$428)/('Ratios Calculated fix'!P$429-'Ratios Calculated fix'!P$428)</f>
        <v>0.16450837064066434</v>
      </c>
      <c r="Q226" s="22">
        <f>('Ratios Calculated fix'!Q226-'Ratios Calculated fix'!Q$428)/('Ratios Calculated fix'!Q$429-'Ratios Calculated fix'!Q$428)</f>
        <v>0.86959767160930845</v>
      </c>
      <c r="R226" s="22">
        <f>('Ratios Calculated fix'!R226-'Ratios Calculated fix'!R$428)/('Ratios Calculated fix'!R$429-'Ratios Calculated fix'!R$428)</f>
        <v>9.0685537009148609E-2</v>
      </c>
      <c r="S226" s="22">
        <f>('Ratios Calculated fix'!S226-'Ratios Calculated fix'!S$428)/('Ratios Calculated fix'!S$429-'Ratios Calculated fix'!S$428)</f>
        <v>0</v>
      </c>
      <c r="T226" s="22">
        <f>('Ratios Calculated fix'!T226-'Ratios Calculated fix'!T$428)/('Ratios Calculated fix'!T$429-'Ratios Calculated fix'!T$428)</f>
        <v>9.1652168064974435E-2</v>
      </c>
      <c r="U226" s="22">
        <f>('Ratios Calculated fix'!U226-'Ratios Calculated fix'!U$428)/('Ratios Calculated fix'!U$429-'Ratios Calculated fix'!U$428)</f>
        <v>0.80958483011343141</v>
      </c>
      <c r="V226" s="22">
        <f>('Ratios Calculated fix'!V226-'Ratios Calculated fix'!V$428)/('Ratios Calculated fix'!V$429-'Ratios Calculated fix'!V$428)</f>
        <v>0.70833495319453676</v>
      </c>
      <c r="W226" s="22">
        <f>('Ratios Calculated fix'!W226-'Ratios Calculated fix'!W$428)/('Ratios Calculated fix'!W$429-'Ratios Calculated fix'!W$428)</f>
        <v>0.82213088932469702</v>
      </c>
      <c r="X226" s="22">
        <f>('Ratios Calculated fix'!X226-'Ratios Calculated fix'!X$428)/('Ratios Calculated fix'!X$429-'Ratios Calculated fix'!X$428)</f>
        <v>0.41846268495311828</v>
      </c>
      <c r="Y226" s="22">
        <f>('Ratios Calculated fix'!Y226-'Ratios Calculated fix'!Y$428)/('Ratios Calculated fix'!Y$429-'Ratios Calculated fix'!Y$428)</f>
        <v>0.48583665251636954</v>
      </c>
      <c r="Z226" s="22">
        <f>('Ratios Calculated fix'!Z226-'Ratios Calculated fix'!Z$428)/('Ratios Calculated fix'!Z$429-'Ratios Calculated fix'!Z$428)</f>
        <v>0.58153731504688166</v>
      </c>
      <c r="AA226" s="22">
        <f>('Ratios Calculated fix'!AA226-'Ratios Calculated fix'!AA$428)/('Ratios Calculated fix'!AA$429-'Ratios Calculated fix'!AA$428)</f>
        <v>0.29283761665207791</v>
      </c>
      <c r="AB226" s="22">
        <f>('Ratios Calculated fix'!AB226-'Ratios Calculated fix'!AB$428)/('Ratios Calculated fix'!AB$429-'Ratios Calculated fix'!AB$428)</f>
        <v>0.87241796372498626</v>
      </c>
      <c r="AC226" s="22">
        <f>('Ratios Calculated fix'!AC226-'Ratios Calculated fix'!AC$428)/('Ratios Calculated fix'!AC$429-'Ratios Calculated fix'!AC$428)</f>
        <v>0.57678258280871431</v>
      </c>
      <c r="AD226" s="22">
        <f>('Ratios Calculated fix'!AD226-'Ratios Calculated fix'!AD$428)/('Ratios Calculated fix'!AD$429-'Ratios Calculated fix'!AD$428)</f>
        <v>0.25384273459980228</v>
      </c>
      <c r="AE226" s="22">
        <f>('Ratios Calculated fix'!AE226-'Ratios Calculated fix'!AE$428)/('Ratios Calculated fix'!AE$429-'Ratios Calculated fix'!AE$428)</f>
        <v>0.34644954159496055</v>
      </c>
      <c r="AF226" s="22">
        <f>('Ratios Calculated fix'!AF226-'Ratios Calculated fix'!AF$428)/('Ratios Calculated fix'!AF$429-'Ratios Calculated fix'!AF$428)</f>
        <v>0.3707166330757346</v>
      </c>
      <c r="AG226" s="22" t="e">
        <f>('Ratios Calculated fix'!AG226-'Ratios Calculated fix'!AG$428)/('Ratios Calculated fix'!AG$429-'Ratios Calculated fix'!AG$428)</f>
        <v>#DIV/0!</v>
      </c>
      <c r="AH226" s="22" t="e">
        <f>('Ratios Calculated fix'!AH226-'Ratios Calculated fix'!AH$428)/('Ratios Calculated fix'!AH$429-'Ratios Calculated fix'!AH$428)</f>
        <v>#DIV/0!</v>
      </c>
      <c r="AI226" s="22">
        <f>('Ratios Calculated fix'!AI226-'Ratios Calculated fix'!AI$428)/('Ratios Calculated fix'!AI$429-'Ratios Calculated fix'!AI$428)</f>
        <v>0.55001868079210214</v>
      </c>
      <c r="AJ226" s="22">
        <f>('Ratios Calculated fix'!AJ226-'Ratios Calculated fix'!AJ$428)/('Ratios Calculated fix'!AJ$429-'Ratios Calculated fix'!AJ$428)</f>
        <v>0.24350827442533862</v>
      </c>
      <c r="AK226" s="22" t="e">
        <f>('Ratios Calculated fix'!AK226-'Ratios Calculated fix'!AK$428)/('Ratios Calculated fix'!AK$429-'Ratios Calculated fix'!AK$428)</f>
        <v>#DIV/0!</v>
      </c>
      <c r="AL226" s="22" t="e">
        <f>('Ratios Calculated fix'!AL226-'Ratios Calculated fix'!AL$428)/('Ratios Calculated fix'!AL$429-'Ratios Calculated fix'!AL$428)</f>
        <v>#DIV/0!</v>
      </c>
      <c r="AM226" s="22">
        <f>('Ratios Calculated fix'!AM226-'Ratios Calculated fix'!AM$428)/('Ratios Calculated fix'!AM$429-'Ratios Calculated fix'!AM$428)</f>
        <v>0.71217210469743231</v>
      </c>
      <c r="AN226" s="22">
        <f>('Ratios Calculated fix'!AN226-'Ratios Calculated fix'!AN$428)/('Ratios Calculated fix'!AN$429-'Ratios Calculated fix'!AN$428)</f>
        <v>0.80605181625511269</v>
      </c>
      <c r="AO226" s="22">
        <f>('Ratios Calculated fix'!AO226-'Ratios Calculated fix'!AO$428)/('Ratios Calculated fix'!AO$429-'Ratios Calculated fix'!AO$428)</f>
        <v>0.12942402052703583</v>
      </c>
      <c r="AP226" s="22">
        <f>('Ratios Calculated fix'!AP226-'Ratios Calculated fix'!AP$428)/('Ratios Calculated fix'!AP$429-'Ratios Calculated fix'!AP$428)</f>
        <v>0.36069929303113812</v>
      </c>
      <c r="AQ226" s="22">
        <f>('Ratios Calculated fix'!AQ226-'Ratios Calculated fix'!AQ$428)/('Ratios Calculated fix'!AQ$429-'Ratios Calculated fix'!AQ$428)</f>
        <v>0.68154689091102405</v>
      </c>
      <c r="AR226" s="22">
        <f>('Ratios Calculated fix'!AR226-'Ratios Calculated fix'!AR$428)/('Ratios Calculated fix'!AR$429-'Ratios Calculated fix'!AR$428)</f>
        <v>0.43146384720186648</v>
      </c>
      <c r="AS226" s="22">
        <f>('Ratios Calculated fix'!AS226-'Ratios Calculated fix'!AS$428)/('Ratios Calculated fix'!AS$429-'Ratios Calculated fix'!AS$428)</f>
        <v>0.3687163752904607</v>
      </c>
      <c r="AT226" s="22">
        <f>('Ratios Calculated fix'!AT226-'Ratios Calculated fix'!AT$428)/('Ratios Calculated fix'!AT$429-'Ratios Calculated fix'!AT$428)</f>
        <v>0.51758899312224882</v>
      </c>
      <c r="AU226" s="22">
        <f>('Ratios Calculated fix'!AU226-'Ratios Calculated fix'!AU$428)/('Ratios Calculated fix'!AU$429-'Ratios Calculated fix'!AU$428)</f>
        <v>0.34723529078627358</v>
      </c>
      <c r="AV226" s="22" t="e">
        <f>('Ratios Calculated fix'!AV226-'Ratios Calculated fix'!AV$428)/('Ratios Calculated fix'!AV$429-'Ratios Calculated fix'!AV$428)</f>
        <v>#DIV/0!</v>
      </c>
      <c r="AW226" s="22" t="e">
        <f>('Ratios Calculated fix'!AW226-'Ratios Calculated fix'!AW$428)/('Ratios Calculated fix'!AW$429-'Ratios Calculated fix'!AW$428)</f>
        <v>#DIV/0!</v>
      </c>
      <c r="AX226" s="22" t="e">
        <f>('Ratios Calculated fix'!AX226-'Ratios Calculated fix'!AX$428)/('Ratios Calculated fix'!AX$429-'Ratios Calculated fix'!AX$428)</f>
        <v>#DIV/0!</v>
      </c>
      <c r="AY226" s="22">
        <f>('Ratios Calculated fix'!AY226-'Ratios Calculated fix'!AY$428)/('Ratios Calculated fix'!AY$429-'Ratios Calculated fix'!AY$428)</f>
        <v>0.74645324230880494</v>
      </c>
      <c r="AZ226" s="22">
        <f>('Ratios Calculated fix'!AZ226-'Ratios Calculated fix'!AZ$428)/('Ratios Calculated fix'!AZ$429-'Ratios Calculated fix'!AZ$428)</f>
        <v>0.76764977117311217</v>
      </c>
      <c r="BA226" s="22">
        <f>('Ratios Calculated fix'!BA226-'Ratios Calculated fix'!BA$428)/('Ratios Calculated fix'!BA$429-'Ratios Calculated fix'!BA$428)</f>
        <v>0.22285576067790899</v>
      </c>
      <c r="BB226" s="22" t="e">
        <f>('Ratios Calculated fix'!BB226-'Ratios Calculated fix'!BB$428)/('Ratios Calculated fix'!BB$429-'Ratios Calculated fix'!BB$428)</f>
        <v>#DIV/0!</v>
      </c>
      <c r="BC226" s="22">
        <f>('Ratios Calculated fix'!BC226-'Ratios Calculated fix'!BC$428)/('Ratios Calculated fix'!BC$429-'Ratios Calculated fix'!BC$428)</f>
        <v>0.18141612295970061</v>
      </c>
    </row>
    <row r="227" spans="1:55" x14ac:dyDescent="0.2">
      <c r="A227" s="3" t="s">
        <v>730</v>
      </c>
      <c r="B227" s="3" t="s">
        <v>731</v>
      </c>
      <c r="C227" s="3" t="s">
        <v>91</v>
      </c>
      <c r="D227" s="3">
        <v>693432</v>
      </c>
      <c r="E227" s="3" t="s">
        <v>16</v>
      </c>
      <c r="F227" s="3">
        <v>2019</v>
      </c>
      <c r="G227" s="3" t="s">
        <v>17</v>
      </c>
      <c r="H227" s="4">
        <v>43830</v>
      </c>
      <c r="I227" s="4">
        <v>43875</v>
      </c>
      <c r="J227" s="4">
        <v>43875</v>
      </c>
      <c r="K227" s="5">
        <v>1223000000</v>
      </c>
      <c r="L227" s="5">
        <v>1227000000</v>
      </c>
      <c r="M227" s="3" t="s">
        <v>732</v>
      </c>
      <c r="N227" s="21">
        <f>('Ratios Calculated fix'!N227-'Ratios Calculated fix'!N$428)/('Ratios Calculated fix'!N$429-'Ratios Calculated fix'!N$428)</f>
        <v>3.7328051960150016E-2</v>
      </c>
      <c r="O227" s="22">
        <f>('Ratios Calculated fix'!O227-'Ratios Calculated fix'!O$428)/('Ratios Calculated fix'!O$429-'Ratios Calculated fix'!O$428)</f>
        <v>2.4691335982756545E-2</v>
      </c>
      <c r="P227" s="22">
        <f>('Ratios Calculated fix'!P227-'Ratios Calculated fix'!P$428)/('Ratios Calculated fix'!P$429-'Ratios Calculated fix'!P$428)</f>
        <v>2.9881742687895129E-2</v>
      </c>
      <c r="Q227" s="22">
        <f>('Ratios Calculated fix'!Q227-'Ratios Calculated fix'!Q$428)/('Ratios Calculated fix'!Q$429-'Ratios Calculated fix'!Q$428)</f>
        <v>0.86918163229772782</v>
      </c>
      <c r="R227" s="22">
        <f>('Ratios Calculated fix'!R227-'Ratios Calculated fix'!R$428)/('Ratios Calculated fix'!R$429-'Ratios Calculated fix'!R$428)</f>
        <v>9.6830013753424191E-2</v>
      </c>
      <c r="S227" s="22">
        <f>('Ratios Calculated fix'!S227-'Ratios Calculated fix'!S$428)/('Ratios Calculated fix'!S$429-'Ratios Calculated fix'!S$428)</f>
        <v>1.906514436030957E-2</v>
      </c>
      <c r="T227" s="22">
        <f>('Ratios Calculated fix'!T227-'Ratios Calculated fix'!T$428)/('Ratios Calculated fix'!T$429-'Ratios Calculated fix'!T$428)</f>
        <v>9.442203989250661E-2</v>
      </c>
      <c r="U227" s="22">
        <f>('Ratios Calculated fix'!U227-'Ratios Calculated fix'!U$428)/('Ratios Calculated fix'!U$429-'Ratios Calculated fix'!U$428)</f>
        <v>0.80946693449313734</v>
      </c>
      <c r="V227" s="22">
        <f>('Ratios Calculated fix'!V227-'Ratios Calculated fix'!V$428)/('Ratios Calculated fix'!V$429-'Ratios Calculated fix'!V$428)</f>
        <v>0.70891530852152385</v>
      </c>
      <c r="W227" s="22">
        <f>('Ratios Calculated fix'!W227-'Ratios Calculated fix'!W$428)/('Ratios Calculated fix'!W$429-'Ratios Calculated fix'!W$428)</f>
        <v>0.8219057194853896</v>
      </c>
      <c r="X227" s="22">
        <f>('Ratios Calculated fix'!X227-'Ratios Calculated fix'!X$428)/('Ratios Calculated fix'!X$429-'Ratios Calculated fix'!X$428)</f>
        <v>6.6195287999653629E-2</v>
      </c>
      <c r="Y227" s="22">
        <f>('Ratios Calculated fix'!Y227-'Ratios Calculated fix'!Y$428)/('Ratios Calculated fix'!Y$429-'Ratios Calculated fix'!Y$428)</f>
        <v>0.84303627579471208</v>
      </c>
      <c r="Z227" s="22">
        <f>('Ratios Calculated fix'!Z227-'Ratios Calculated fix'!Z$428)/('Ratios Calculated fix'!Z$429-'Ratios Calculated fix'!Z$428)</f>
        <v>0.93380471200034643</v>
      </c>
      <c r="AA227" s="22">
        <f>('Ratios Calculated fix'!AA227-'Ratios Calculated fix'!AA$428)/('Ratios Calculated fix'!AA$429-'Ratios Calculated fix'!AA$428)</f>
        <v>0.56207465544633628</v>
      </c>
      <c r="AB227" s="22">
        <f>('Ratios Calculated fix'!AB227-'Ratios Calculated fix'!AB$428)/('Ratios Calculated fix'!AB$429-'Ratios Calculated fix'!AB$428)</f>
        <v>0.88927651500784877</v>
      </c>
      <c r="AC227" s="22">
        <f>('Ratios Calculated fix'!AC227-'Ratios Calculated fix'!AC$428)/('Ratios Calculated fix'!AC$429-'Ratios Calculated fix'!AC$428)</f>
        <v>0.30633323387623679</v>
      </c>
      <c r="AD227" s="22">
        <f>('Ratios Calculated fix'!AD227-'Ratios Calculated fix'!AD$428)/('Ratios Calculated fix'!AD$429-'Ratios Calculated fix'!AD$428)</f>
        <v>0.28826035185939941</v>
      </c>
      <c r="AE227" s="22">
        <f>('Ratios Calculated fix'!AE227-'Ratios Calculated fix'!AE$428)/('Ratios Calculated fix'!AE$429-'Ratios Calculated fix'!AE$428)</f>
        <v>0.3856358278189615</v>
      </c>
      <c r="AF227" s="22">
        <f>('Ratios Calculated fix'!AF227-'Ratios Calculated fix'!AF$428)/('Ratios Calculated fix'!AF$429-'Ratios Calculated fix'!AF$428)</f>
        <v>0.34200657602801904</v>
      </c>
      <c r="AG227" s="22" t="e">
        <f>('Ratios Calculated fix'!AG227-'Ratios Calculated fix'!AG$428)/('Ratios Calculated fix'!AG$429-'Ratios Calculated fix'!AG$428)</f>
        <v>#DIV/0!</v>
      </c>
      <c r="AH227" s="22" t="e">
        <f>('Ratios Calculated fix'!AH227-'Ratios Calculated fix'!AH$428)/('Ratios Calculated fix'!AH$429-'Ratios Calculated fix'!AH$428)</f>
        <v>#DIV/0!</v>
      </c>
      <c r="AI227" s="22">
        <f>('Ratios Calculated fix'!AI227-'Ratios Calculated fix'!AI$428)/('Ratios Calculated fix'!AI$429-'Ratios Calculated fix'!AI$428)</f>
        <v>0.51894126875283819</v>
      </c>
      <c r="AJ227" s="22">
        <f>('Ratios Calculated fix'!AJ227-'Ratios Calculated fix'!AJ$428)/('Ratios Calculated fix'!AJ$429-'Ratios Calculated fix'!AJ$428)</f>
        <v>0.14997402593531398</v>
      </c>
      <c r="AK227" s="22" t="e">
        <f>('Ratios Calculated fix'!AK227-'Ratios Calculated fix'!AK$428)/('Ratios Calculated fix'!AK$429-'Ratios Calculated fix'!AK$428)</f>
        <v>#DIV/0!</v>
      </c>
      <c r="AL227" s="22" t="e">
        <f>('Ratios Calculated fix'!AL227-'Ratios Calculated fix'!AL$428)/('Ratios Calculated fix'!AL$429-'Ratios Calculated fix'!AL$428)</f>
        <v>#DIV/0!</v>
      </c>
      <c r="AM227" s="22">
        <f>('Ratios Calculated fix'!AM227-'Ratios Calculated fix'!AM$428)/('Ratios Calculated fix'!AM$429-'Ratios Calculated fix'!AM$428)</f>
        <v>0.70770552477620541</v>
      </c>
      <c r="AN227" s="22">
        <f>('Ratios Calculated fix'!AN227-'Ratios Calculated fix'!AN$428)/('Ratios Calculated fix'!AN$429-'Ratios Calculated fix'!AN$428)</f>
        <v>0.80408529311104127</v>
      </c>
      <c r="AO227" s="22">
        <f>('Ratios Calculated fix'!AO227-'Ratios Calculated fix'!AO$428)/('Ratios Calculated fix'!AO$429-'Ratios Calculated fix'!AO$428)</f>
        <v>4.0151085887077963E-2</v>
      </c>
      <c r="AP227" s="22">
        <f>('Ratios Calculated fix'!AP227-'Ratios Calculated fix'!AP$428)/('Ratios Calculated fix'!AP$429-'Ratios Calculated fix'!AP$428)</f>
        <v>0.42985191893573971</v>
      </c>
      <c r="AQ227" s="22">
        <f>('Ratios Calculated fix'!AQ227-'Ratios Calculated fix'!AQ$428)/('Ratios Calculated fix'!AQ$429-'Ratios Calculated fix'!AQ$428)</f>
        <v>0.59020388709209837</v>
      </c>
      <c r="AR227" s="22">
        <f>('Ratios Calculated fix'!AR227-'Ratios Calculated fix'!AR$428)/('Ratios Calculated fix'!AR$429-'Ratios Calculated fix'!AR$428)</f>
        <v>0.32828289463848548</v>
      </c>
      <c r="AS227" s="22">
        <f>('Ratios Calculated fix'!AS227-'Ratios Calculated fix'!AS$428)/('Ratios Calculated fix'!AS$429-'Ratios Calculated fix'!AS$428)</f>
        <v>0.32696578471589638</v>
      </c>
      <c r="AT227" s="22">
        <f>('Ratios Calculated fix'!AT227-'Ratios Calculated fix'!AT$428)/('Ratios Calculated fix'!AT$429-'Ratios Calculated fix'!AT$428)</f>
        <v>0.29955931142645414</v>
      </c>
      <c r="AU227" s="22">
        <f>('Ratios Calculated fix'!AU227-'Ratios Calculated fix'!AU$428)/('Ratios Calculated fix'!AU$429-'Ratios Calculated fix'!AU$428)</f>
        <v>0.32798750928482351</v>
      </c>
      <c r="AV227" s="22" t="e">
        <f>('Ratios Calculated fix'!AV227-'Ratios Calculated fix'!AV$428)/('Ratios Calculated fix'!AV$429-'Ratios Calculated fix'!AV$428)</f>
        <v>#DIV/0!</v>
      </c>
      <c r="AW227" s="22" t="e">
        <f>('Ratios Calculated fix'!AW227-'Ratios Calculated fix'!AW$428)/('Ratios Calculated fix'!AW$429-'Ratios Calculated fix'!AW$428)</f>
        <v>#DIV/0!</v>
      </c>
      <c r="AX227" s="22" t="e">
        <f>('Ratios Calculated fix'!AX227-'Ratios Calculated fix'!AX$428)/('Ratios Calculated fix'!AX$429-'Ratios Calculated fix'!AX$428)</f>
        <v>#DIV/0!</v>
      </c>
      <c r="AY227" s="22">
        <f>('Ratios Calculated fix'!AY227-'Ratios Calculated fix'!AY$428)/('Ratios Calculated fix'!AY$429-'Ratios Calculated fix'!AY$428)</f>
        <v>0.74964133764437868</v>
      </c>
      <c r="AZ227" s="22">
        <f>('Ratios Calculated fix'!AZ227-'Ratios Calculated fix'!AZ$428)/('Ratios Calculated fix'!AZ$429-'Ratios Calculated fix'!AZ$428)</f>
        <v>0.77336007325419875</v>
      </c>
      <c r="BA227" s="22">
        <f>('Ratios Calculated fix'!BA227-'Ratios Calculated fix'!BA$428)/('Ratios Calculated fix'!BA$429-'Ratios Calculated fix'!BA$428)</f>
        <v>0.22456777960558358</v>
      </c>
      <c r="BB227" s="22" t="e">
        <f>('Ratios Calculated fix'!BB227-'Ratios Calculated fix'!BB$428)/('Ratios Calculated fix'!BB$429-'Ratios Calculated fix'!BB$428)</f>
        <v>#DIV/0!</v>
      </c>
      <c r="BC227" s="22">
        <f>('Ratios Calculated fix'!BC227-'Ratios Calculated fix'!BC$428)/('Ratios Calculated fix'!BC$429-'Ratios Calculated fix'!BC$428)</f>
        <v>0.11476659202824142</v>
      </c>
    </row>
    <row r="228" spans="1:55" x14ac:dyDescent="0.2">
      <c r="A228" s="3" t="s">
        <v>718</v>
      </c>
      <c r="B228" s="3" t="s">
        <v>719</v>
      </c>
      <c r="C228" s="3" t="s">
        <v>72</v>
      </c>
      <c r="D228" s="3">
        <v>378175</v>
      </c>
      <c r="E228" s="3" t="s">
        <v>16</v>
      </c>
      <c r="F228" s="3">
        <v>2019</v>
      </c>
      <c r="G228" s="3" t="s">
        <v>17</v>
      </c>
      <c r="H228" s="4">
        <v>43830</v>
      </c>
      <c r="I228" s="4">
        <v>43886</v>
      </c>
      <c r="J228" s="4">
        <v>43886</v>
      </c>
      <c r="K228" s="5">
        <v>422496000</v>
      </c>
      <c r="L228" s="5">
        <v>424785000</v>
      </c>
      <c r="M228" s="3" t="s">
        <v>720</v>
      </c>
      <c r="N228" s="21">
        <f>('Ratios Calculated fix'!N228-'Ratios Calculated fix'!N$428)/('Ratios Calculated fix'!N$429-'Ratios Calculated fix'!N$428)</f>
        <v>1.7953258103382203E-3</v>
      </c>
      <c r="O228" s="22">
        <f>('Ratios Calculated fix'!O228-'Ratios Calculated fix'!O$428)/('Ratios Calculated fix'!O$429-'Ratios Calculated fix'!O$428)</f>
        <v>1.7953258103382203E-3</v>
      </c>
      <c r="P228" s="22">
        <f>('Ratios Calculated fix'!P228-'Ratios Calculated fix'!P$428)/('Ratios Calculated fix'!P$429-'Ratios Calculated fix'!P$428)</f>
        <v>2.1150459429752954E-3</v>
      </c>
      <c r="Q228" s="22">
        <f>('Ratios Calculated fix'!Q228-'Ratios Calculated fix'!Q$428)/('Ratios Calculated fix'!Q$429-'Ratios Calculated fix'!Q$428)</f>
        <v>0.86962914081552156</v>
      </c>
      <c r="R228" s="22">
        <f>('Ratios Calculated fix'!R228-'Ratios Calculated fix'!R$428)/('Ratios Calculated fix'!R$429-'Ratios Calculated fix'!R$428)</f>
        <v>1.4783230427386615E-2</v>
      </c>
      <c r="S228" s="22">
        <f>('Ratios Calculated fix'!S228-'Ratios Calculated fix'!S$428)/('Ratios Calculated fix'!S$429-'Ratios Calculated fix'!S$428)</f>
        <v>8.2802435577463793E-2</v>
      </c>
      <c r="T228" s="22">
        <f>('Ratios Calculated fix'!T228-'Ratios Calculated fix'!T$428)/('Ratios Calculated fix'!T$429-'Ratios Calculated fix'!T$428)</f>
        <v>0</v>
      </c>
      <c r="U228" s="22">
        <f>('Ratios Calculated fix'!U228-'Ratios Calculated fix'!U$428)/('Ratios Calculated fix'!U$429-'Ratios Calculated fix'!U$428)</f>
        <v>0.80763636594336374</v>
      </c>
      <c r="V228" s="22">
        <f>('Ratios Calculated fix'!V228-'Ratios Calculated fix'!V$428)/('Ratios Calculated fix'!V$429-'Ratios Calculated fix'!V$428)</f>
        <v>0.71119337700334639</v>
      </c>
      <c r="W228" s="22">
        <f>('Ratios Calculated fix'!W228-'Ratios Calculated fix'!W$428)/('Ratios Calculated fix'!W$429-'Ratios Calculated fix'!W$428)</f>
        <v>0.81944824653588433</v>
      </c>
      <c r="X228" s="22">
        <f>('Ratios Calculated fix'!X228-'Ratios Calculated fix'!X$428)/('Ratios Calculated fix'!X$429-'Ratios Calculated fix'!X$428)</f>
        <v>2.3937160729664002E-2</v>
      </c>
      <c r="Y228" s="22">
        <f>('Ratios Calculated fix'!Y228-'Ratios Calculated fix'!Y$428)/('Ratios Calculated fix'!Y$429-'Ratios Calculated fix'!Y$428)</f>
        <v>0.46187821666640272</v>
      </c>
      <c r="Z228" s="22">
        <f>('Ratios Calculated fix'!Z228-'Ratios Calculated fix'!Z$428)/('Ratios Calculated fix'!Z$429-'Ratios Calculated fix'!Z$428)</f>
        <v>0.97606283927033588</v>
      </c>
      <c r="AA228" s="22">
        <f>('Ratios Calculated fix'!AA228-'Ratios Calculated fix'!AA$428)/('Ratios Calculated fix'!AA$429-'Ratios Calculated fix'!AA$428)</f>
        <v>0</v>
      </c>
      <c r="AB228" s="22">
        <f>('Ratios Calculated fix'!AB228-'Ratios Calculated fix'!AB$428)/('Ratios Calculated fix'!AB$429-'Ratios Calculated fix'!AB$428)</f>
        <v>0.87129350883227163</v>
      </c>
      <c r="AC228" s="22">
        <f>('Ratios Calculated fix'!AC228-'Ratios Calculated fix'!AC$428)/('Ratios Calculated fix'!AC$429-'Ratios Calculated fix'!AC$428)</f>
        <v>0.7006813151386726</v>
      </c>
      <c r="AD228" s="22">
        <f>('Ratios Calculated fix'!AD228-'Ratios Calculated fix'!AD$428)/('Ratios Calculated fix'!AD$429-'Ratios Calculated fix'!AD$428)</f>
        <v>0.72387425190714338</v>
      </c>
      <c r="AE228" s="22">
        <f>('Ratios Calculated fix'!AE228-'Ratios Calculated fix'!AE$428)/('Ratios Calculated fix'!AE$429-'Ratios Calculated fix'!AE$428)</f>
        <v>0.60286626709825086</v>
      </c>
      <c r="AF228" s="22">
        <f>('Ratios Calculated fix'!AF228-'Ratios Calculated fix'!AF$428)/('Ratios Calculated fix'!AF$429-'Ratios Calculated fix'!AF$428)</f>
        <v>0.43473551479577921</v>
      </c>
      <c r="AG228" s="22" t="e">
        <f>('Ratios Calculated fix'!AG228-'Ratios Calculated fix'!AG$428)/('Ratios Calculated fix'!AG$429-'Ratios Calculated fix'!AG$428)</f>
        <v>#DIV/0!</v>
      </c>
      <c r="AH228" s="22" t="e">
        <f>('Ratios Calculated fix'!AH228-'Ratios Calculated fix'!AH$428)/('Ratios Calculated fix'!AH$429-'Ratios Calculated fix'!AH$428)</f>
        <v>#DIV/0!</v>
      </c>
      <c r="AI228" s="22">
        <f>('Ratios Calculated fix'!AI228-'Ratios Calculated fix'!AI$428)/('Ratios Calculated fix'!AI$429-'Ratios Calculated fix'!AI$428)</f>
        <v>0.52764594634759132</v>
      </c>
      <c r="AJ228" s="22">
        <f>('Ratios Calculated fix'!AJ228-'Ratios Calculated fix'!AJ$428)/('Ratios Calculated fix'!AJ$429-'Ratios Calculated fix'!AJ$428)</f>
        <v>8.900178538449012E-2</v>
      </c>
      <c r="AK228" s="22" t="e">
        <f>('Ratios Calculated fix'!AK228-'Ratios Calculated fix'!AK$428)/('Ratios Calculated fix'!AK$429-'Ratios Calculated fix'!AK$428)</f>
        <v>#DIV/0!</v>
      </c>
      <c r="AL228" s="22" t="e">
        <f>('Ratios Calculated fix'!AL228-'Ratios Calculated fix'!AL$428)/('Ratios Calculated fix'!AL$429-'Ratios Calculated fix'!AL$428)</f>
        <v>#DIV/0!</v>
      </c>
      <c r="AM228" s="22">
        <f>('Ratios Calculated fix'!AM228-'Ratios Calculated fix'!AM$428)/('Ratios Calculated fix'!AM$429-'Ratios Calculated fix'!AM$428)</f>
        <v>0.70853209715005028</v>
      </c>
      <c r="AN228" s="22">
        <f>('Ratios Calculated fix'!AN228-'Ratios Calculated fix'!AN$428)/('Ratios Calculated fix'!AN$429-'Ratios Calculated fix'!AN$428)</f>
        <v>0.803570994299872</v>
      </c>
      <c r="AO228" s="22">
        <f>('Ratios Calculated fix'!AO228-'Ratios Calculated fix'!AO$428)/('Ratios Calculated fix'!AO$429-'Ratios Calculated fix'!AO$428)</f>
        <v>8.9941315225767864E-3</v>
      </c>
      <c r="AP228" s="22">
        <f>('Ratios Calculated fix'!AP228-'Ratios Calculated fix'!AP$428)/('Ratios Calculated fix'!AP$429-'Ratios Calculated fix'!AP$428)</f>
        <v>0.35935562001079219</v>
      </c>
      <c r="AQ228" s="22">
        <f>('Ratios Calculated fix'!AQ228-'Ratios Calculated fix'!AQ$428)/('Ratios Calculated fix'!AQ$429-'Ratios Calculated fix'!AQ$428)</f>
        <v>0.60468429716609673</v>
      </c>
      <c r="AR228" s="22">
        <f>('Ratios Calculated fix'!AR228-'Ratios Calculated fix'!AR$428)/('Ratios Calculated fix'!AR$429-'Ratios Calculated fix'!AR$428)</f>
        <v>0.7439044933688046</v>
      </c>
      <c r="AS228" s="22">
        <f>('Ratios Calculated fix'!AS228-'Ratios Calculated fix'!AS$428)/('Ratios Calculated fix'!AS$429-'Ratios Calculated fix'!AS$428)</f>
        <v>0.24237283916639091</v>
      </c>
      <c r="AT228" s="22">
        <f>('Ratios Calculated fix'!AT228-'Ratios Calculated fix'!AT$428)/('Ratios Calculated fix'!AT$429-'Ratios Calculated fix'!AT$428)</f>
        <v>0.33359043211316247</v>
      </c>
      <c r="AU228" s="22">
        <f>('Ratios Calculated fix'!AU228-'Ratios Calculated fix'!AU$428)/('Ratios Calculated fix'!AU$429-'Ratios Calculated fix'!AU$428)</f>
        <v>0.25841044827679271</v>
      </c>
      <c r="AV228" s="22" t="e">
        <f>('Ratios Calculated fix'!AV228-'Ratios Calculated fix'!AV$428)/('Ratios Calculated fix'!AV$429-'Ratios Calculated fix'!AV$428)</f>
        <v>#DIV/0!</v>
      </c>
      <c r="AW228" s="22" t="e">
        <f>('Ratios Calculated fix'!AW228-'Ratios Calculated fix'!AW$428)/('Ratios Calculated fix'!AW$429-'Ratios Calculated fix'!AW$428)</f>
        <v>#DIV/0!</v>
      </c>
      <c r="AX228" s="22" t="e">
        <f>('Ratios Calculated fix'!AX228-'Ratios Calculated fix'!AX$428)/('Ratios Calculated fix'!AX$429-'Ratios Calculated fix'!AX$428)</f>
        <v>#DIV/0!</v>
      </c>
      <c r="AY228" s="22">
        <f>('Ratios Calculated fix'!AY228-'Ratios Calculated fix'!AY$428)/('Ratios Calculated fix'!AY$429-'Ratios Calculated fix'!AY$428)</f>
        <v>0.74470605542255719</v>
      </c>
      <c r="AZ228" s="22">
        <f>('Ratios Calculated fix'!AZ228-'Ratios Calculated fix'!AZ$428)/('Ratios Calculated fix'!AZ$429-'Ratios Calculated fix'!AZ$428)</f>
        <v>0.76790367902764933</v>
      </c>
      <c r="BA228" s="22">
        <f>('Ratios Calculated fix'!BA228-'Ratios Calculated fix'!BA$428)/('Ratios Calculated fix'!BA$429-'Ratios Calculated fix'!BA$428)</f>
        <v>0.22294743751635171</v>
      </c>
      <c r="BB228" s="22" t="e">
        <f>('Ratios Calculated fix'!BB228-'Ratios Calculated fix'!BB$428)/('Ratios Calculated fix'!BB$429-'Ratios Calculated fix'!BB$428)</f>
        <v>#DIV/0!</v>
      </c>
      <c r="BC228" s="22">
        <f>('Ratios Calculated fix'!BC228-'Ratios Calculated fix'!BC$428)/('Ratios Calculated fix'!BC$429-'Ratios Calculated fix'!BC$428)</f>
        <v>0.1486143535270201</v>
      </c>
    </row>
    <row r="229" spans="1:55" x14ac:dyDescent="0.2">
      <c r="A229" s="3" t="s">
        <v>724</v>
      </c>
      <c r="B229" s="3" t="s">
        <v>725</v>
      </c>
      <c r="C229" s="3" t="s">
        <v>34</v>
      </c>
      <c r="D229" s="3">
        <v>132518</v>
      </c>
      <c r="E229" s="3" t="s">
        <v>16</v>
      </c>
      <c r="F229" s="3">
        <v>2020</v>
      </c>
      <c r="G229" s="3" t="s">
        <v>17</v>
      </c>
      <c r="H229" s="4">
        <v>44012</v>
      </c>
      <c r="I229" s="4">
        <v>44053</v>
      </c>
      <c r="J229" s="4">
        <v>44053</v>
      </c>
      <c r="K229" s="5">
        <v>155134000</v>
      </c>
      <c r="L229" s="5">
        <v>156097000</v>
      </c>
      <c r="M229" s="3" t="s">
        <v>726</v>
      </c>
      <c r="N229" s="21">
        <f>('Ratios Calculated fix'!N229-'Ratios Calculated fix'!N$428)/('Ratios Calculated fix'!N$429-'Ratios Calculated fix'!N$428)</f>
        <v>0.10135631976604337</v>
      </c>
      <c r="O229" s="22">
        <f>('Ratios Calculated fix'!O229-'Ratios Calculated fix'!O$428)/('Ratios Calculated fix'!O$429-'Ratios Calculated fix'!O$428)</f>
        <v>7.3149136528568248E-2</v>
      </c>
      <c r="P229" s="22">
        <f>('Ratios Calculated fix'!P229-'Ratios Calculated fix'!P$428)/('Ratios Calculated fix'!P$429-'Ratios Calculated fix'!P$428)</f>
        <v>0.12030581451259541</v>
      </c>
      <c r="Q229" s="22">
        <f>('Ratios Calculated fix'!Q229-'Ratios Calculated fix'!Q$428)/('Ratios Calculated fix'!Q$429-'Ratios Calculated fix'!Q$428)</f>
        <v>0.87173768788174089</v>
      </c>
      <c r="R229" s="22">
        <f>('Ratios Calculated fix'!R229-'Ratios Calculated fix'!R$428)/('Ratios Calculated fix'!R$429-'Ratios Calculated fix'!R$428)</f>
        <v>0.12559355005231773</v>
      </c>
      <c r="S229" s="22">
        <f>('Ratios Calculated fix'!S229-'Ratios Calculated fix'!S$428)/('Ratios Calculated fix'!S$429-'Ratios Calculated fix'!S$428)</f>
        <v>0</v>
      </c>
      <c r="T229" s="22">
        <f>('Ratios Calculated fix'!T229-'Ratios Calculated fix'!T$428)/('Ratios Calculated fix'!T$429-'Ratios Calculated fix'!T$428)</f>
        <v>0.12693227097624785</v>
      </c>
      <c r="U229" s="22">
        <f>('Ratios Calculated fix'!U229-'Ratios Calculated fix'!U$428)/('Ratios Calculated fix'!U$429-'Ratios Calculated fix'!U$428)</f>
        <v>0.81232305462764476</v>
      </c>
      <c r="V229" s="22">
        <f>('Ratios Calculated fix'!V229-'Ratios Calculated fix'!V$428)/('Ratios Calculated fix'!V$429-'Ratios Calculated fix'!V$428)</f>
        <v>0.70833495319453676</v>
      </c>
      <c r="W229" s="22">
        <f>('Ratios Calculated fix'!W229-'Ratios Calculated fix'!W$428)/('Ratios Calculated fix'!W$429-'Ratios Calculated fix'!W$428)</f>
        <v>0.82528115281556125</v>
      </c>
      <c r="X229" s="22">
        <f>('Ratios Calculated fix'!X229-'Ratios Calculated fix'!X$428)/('Ratios Calculated fix'!X$429-'Ratios Calculated fix'!X$428)</f>
        <v>0.43893722433104998</v>
      </c>
      <c r="Y229" s="22">
        <f>('Ratios Calculated fix'!Y229-'Ratios Calculated fix'!Y$428)/('Ratios Calculated fix'!Y$429-'Ratios Calculated fix'!Y$428)</f>
        <v>0.46322794026298814</v>
      </c>
      <c r="Z229" s="22">
        <f>('Ratios Calculated fix'!Z229-'Ratios Calculated fix'!Z$428)/('Ratios Calculated fix'!Z$429-'Ratios Calculated fix'!Z$428)</f>
        <v>0.56106277566895002</v>
      </c>
      <c r="AA229" s="22">
        <f>('Ratios Calculated fix'!AA229-'Ratios Calculated fix'!AA$428)/('Ratios Calculated fix'!AA$429-'Ratios Calculated fix'!AA$428)</f>
        <v>0.35358016142669535</v>
      </c>
      <c r="AB229" s="22">
        <f>('Ratios Calculated fix'!AB229-'Ratios Calculated fix'!AB$428)/('Ratios Calculated fix'!AB$429-'Ratios Calculated fix'!AB$428)</f>
        <v>0.8233039556734546</v>
      </c>
      <c r="AC229" s="22">
        <f>('Ratios Calculated fix'!AC229-'Ratios Calculated fix'!AC$428)/('Ratios Calculated fix'!AC$429-'Ratios Calculated fix'!AC$428)</f>
        <v>0.56570327080567617</v>
      </c>
      <c r="AD229" s="22">
        <f>('Ratios Calculated fix'!AD229-'Ratios Calculated fix'!AD$428)/('Ratios Calculated fix'!AD$429-'Ratios Calculated fix'!AD$428)</f>
        <v>0.39441598856425109</v>
      </c>
      <c r="AE229" s="22">
        <f>('Ratios Calculated fix'!AE229-'Ratios Calculated fix'!AE$428)/('Ratios Calculated fix'!AE$429-'Ratios Calculated fix'!AE$428)</f>
        <v>0.50649966138511116</v>
      </c>
      <c r="AF229" s="22">
        <f>('Ratios Calculated fix'!AF229-'Ratios Calculated fix'!AF$428)/('Ratios Calculated fix'!AF$429-'Ratios Calculated fix'!AF$428)</f>
        <v>0.39873686312921708</v>
      </c>
      <c r="AG229" s="22" t="e">
        <f>('Ratios Calculated fix'!AG229-'Ratios Calculated fix'!AG$428)/('Ratios Calculated fix'!AG$429-'Ratios Calculated fix'!AG$428)</f>
        <v>#DIV/0!</v>
      </c>
      <c r="AH229" s="22" t="e">
        <f>('Ratios Calculated fix'!AH229-'Ratios Calculated fix'!AH$428)/('Ratios Calculated fix'!AH$429-'Ratios Calculated fix'!AH$428)</f>
        <v>#DIV/0!</v>
      </c>
      <c r="AI229" s="22">
        <f>('Ratios Calculated fix'!AI229-'Ratios Calculated fix'!AI$428)/('Ratios Calculated fix'!AI$429-'Ratios Calculated fix'!AI$428)</f>
        <v>0.53071455118121735</v>
      </c>
      <c r="AJ229" s="22">
        <f>('Ratios Calculated fix'!AJ229-'Ratios Calculated fix'!AJ$428)/('Ratios Calculated fix'!AJ$429-'Ratios Calculated fix'!AJ$428)</f>
        <v>0.25236346225341538</v>
      </c>
      <c r="AK229" s="22" t="e">
        <f>('Ratios Calculated fix'!AK229-'Ratios Calculated fix'!AK$428)/('Ratios Calculated fix'!AK$429-'Ratios Calculated fix'!AK$428)</f>
        <v>#DIV/0!</v>
      </c>
      <c r="AL229" s="22" t="e">
        <f>('Ratios Calculated fix'!AL229-'Ratios Calculated fix'!AL$428)/('Ratios Calculated fix'!AL$429-'Ratios Calculated fix'!AL$428)</f>
        <v>#DIV/0!</v>
      </c>
      <c r="AM229" s="22">
        <f>('Ratios Calculated fix'!AM229-'Ratios Calculated fix'!AM$428)/('Ratios Calculated fix'!AM$429-'Ratios Calculated fix'!AM$428)</f>
        <v>0.71869076930061693</v>
      </c>
      <c r="AN229" s="22">
        <f>('Ratios Calculated fix'!AN229-'Ratios Calculated fix'!AN$428)/('Ratios Calculated fix'!AN$429-'Ratios Calculated fix'!AN$428)</f>
        <v>0.80757021342279056</v>
      </c>
      <c r="AO229" s="22">
        <f>('Ratios Calculated fix'!AO229-'Ratios Calculated fix'!AO$428)/('Ratios Calculated fix'!AO$429-'Ratios Calculated fix'!AO$428)</f>
        <v>0.12411182570447442</v>
      </c>
      <c r="AP229" s="22">
        <f>('Ratios Calculated fix'!AP229-'Ratios Calculated fix'!AP$428)/('Ratios Calculated fix'!AP$429-'Ratios Calculated fix'!AP$428)</f>
        <v>0.36068363690498123</v>
      </c>
      <c r="AQ229" s="22">
        <f>('Ratios Calculated fix'!AQ229-'Ratios Calculated fix'!AQ$428)/('Ratios Calculated fix'!AQ$429-'Ratios Calculated fix'!AQ$428)</f>
        <v>0.72723077300655459</v>
      </c>
      <c r="AR229" s="22">
        <f>('Ratios Calculated fix'!AR229-'Ratios Calculated fix'!AR$428)/('Ratios Calculated fix'!AR$429-'Ratios Calculated fix'!AR$428)</f>
        <v>0.51705784507329344</v>
      </c>
      <c r="AS229" s="22">
        <f>('Ratios Calculated fix'!AS229-'Ratios Calculated fix'!AS$428)/('Ratios Calculated fix'!AS$429-'Ratios Calculated fix'!AS$428)</f>
        <v>0.30511204338411324</v>
      </c>
      <c r="AT229" s="22">
        <f>('Ratios Calculated fix'!AT229-'Ratios Calculated fix'!AT$428)/('Ratios Calculated fix'!AT$429-'Ratios Calculated fix'!AT$428)</f>
        <v>0.59486840561957177</v>
      </c>
      <c r="AU229" s="22">
        <f>('Ratios Calculated fix'!AU229-'Ratios Calculated fix'!AU$428)/('Ratios Calculated fix'!AU$429-'Ratios Calculated fix'!AU$428)</f>
        <v>0.35885847419802452</v>
      </c>
      <c r="AV229" s="22" t="e">
        <f>('Ratios Calculated fix'!AV229-'Ratios Calculated fix'!AV$428)/('Ratios Calculated fix'!AV$429-'Ratios Calculated fix'!AV$428)</f>
        <v>#DIV/0!</v>
      </c>
      <c r="AW229" s="22" t="e">
        <f>('Ratios Calculated fix'!AW229-'Ratios Calculated fix'!AW$428)/('Ratios Calculated fix'!AW$429-'Ratios Calculated fix'!AW$428)</f>
        <v>#DIV/0!</v>
      </c>
      <c r="AX229" s="22" t="e">
        <f>('Ratios Calculated fix'!AX229-'Ratios Calculated fix'!AX$428)/('Ratios Calculated fix'!AX$429-'Ratios Calculated fix'!AX$428)</f>
        <v>#DIV/0!</v>
      </c>
      <c r="AY229" s="22">
        <f>('Ratios Calculated fix'!AY229-'Ratios Calculated fix'!AY$428)/('Ratios Calculated fix'!AY$429-'Ratios Calculated fix'!AY$428)</f>
        <v>0.74594050596930661</v>
      </c>
      <c r="AZ229" s="22">
        <f>('Ratios Calculated fix'!AZ229-'Ratios Calculated fix'!AZ$428)/('Ratios Calculated fix'!AZ$429-'Ratios Calculated fix'!AZ$428)</f>
        <v>0.76829110095702979</v>
      </c>
      <c r="BA229" s="22">
        <f>('Ratios Calculated fix'!BA229-'Ratios Calculated fix'!BA$428)/('Ratios Calculated fix'!BA$429-'Ratios Calculated fix'!BA$428)</f>
        <v>0.22280111919685516</v>
      </c>
      <c r="BB229" s="22" t="e">
        <f>('Ratios Calculated fix'!BB229-'Ratios Calculated fix'!BB$428)/('Ratios Calculated fix'!BB$429-'Ratios Calculated fix'!BB$428)</f>
        <v>#DIV/0!</v>
      </c>
      <c r="BC229" s="22">
        <f>('Ratios Calculated fix'!BC229-'Ratios Calculated fix'!BC$428)/('Ratios Calculated fix'!BC$429-'Ratios Calculated fix'!BC$428)</f>
        <v>0.27721814610835682</v>
      </c>
    </row>
    <row r="230" spans="1:55" x14ac:dyDescent="0.2">
      <c r="A230" s="3" t="s">
        <v>715</v>
      </c>
      <c r="B230" s="3" t="s">
        <v>716</v>
      </c>
      <c r="C230" s="3" t="s">
        <v>91</v>
      </c>
      <c r="D230" s="3">
        <v>384594</v>
      </c>
      <c r="E230" s="3" t="s">
        <v>16</v>
      </c>
      <c r="F230" s="3">
        <v>2019</v>
      </c>
      <c r="G230" s="3" t="s">
        <v>17</v>
      </c>
      <c r="H230" s="4">
        <v>43830</v>
      </c>
      <c r="I230" s="4">
        <v>43874</v>
      </c>
      <c r="J230" s="4">
        <v>43874</v>
      </c>
      <c r="K230" s="5">
        <v>342100000</v>
      </c>
      <c r="L230" s="5">
        <v>344500000</v>
      </c>
      <c r="M230" s="3" t="s">
        <v>717</v>
      </c>
      <c r="N230" s="21">
        <f>('Ratios Calculated fix'!N230-'Ratios Calculated fix'!N$428)/('Ratios Calculated fix'!N$429-'Ratios Calculated fix'!N$428)</f>
        <v>2.6454842797003834E-2</v>
      </c>
      <c r="O230" s="22">
        <f>('Ratios Calculated fix'!O230-'Ratios Calculated fix'!O$428)/('Ratios Calculated fix'!O$429-'Ratios Calculated fix'!O$428)</f>
        <v>1.6993213131638738E-2</v>
      </c>
      <c r="P230" s="22">
        <f>('Ratios Calculated fix'!P230-'Ratios Calculated fix'!P$428)/('Ratios Calculated fix'!P$429-'Ratios Calculated fix'!P$428)</f>
        <v>6.5961587266134963E-3</v>
      </c>
      <c r="Q230" s="22">
        <f>('Ratios Calculated fix'!Q230-'Ratios Calculated fix'!Q$428)/('Ratios Calculated fix'!Q$429-'Ratios Calculated fix'!Q$428)</f>
        <v>1</v>
      </c>
      <c r="R230" s="22">
        <f>('Ratios Calculated fix'!R230-'Ratios Calculated fix'!R$428)/('Ratios Calculated fix'!R$429-'Ratios Calculated fix'!R$428)</f>
        <v>0.17027473479309296</v>
      </c>
      <c r="S230" s="22">
        <f>('Ratios Calculated fix'!S230-'Ratios Calculated fix'!S$428)/('Ratios Calculated fix'!S$429-'Ratios Calculated fix'!S$428)</f>
        <v>0.18884947476495492</v>
      </c>
      <c r="T230" s="22">
        <f>('Ratios Calculated fix'!T230-'Ratios Calculated fix'!T$428)/('Ratios Calculated fix'!T$429-'Ratios Calculated fix'!T$428)</f>
        <v>0.13801386680624966</v>
      </c>
      <c r="U230" s="22">
        <f>('Ratios Calculated fix'!U230-'Ratios Calculated fix'!U$428)/('Ratios Calculated fix'!U$429-'Ratios Calculated fix'!U$428)</f>
        <v>0.96369358762298341</v>
      </c>
      <c r="V230" s="22">
        <f>('Ratios Calculated fix'!V230-'Ratios Calculated fix'!V$428)/('Ratios Calculated fix'!V$429-'Ratios Calculated fix'!V$428)</f>
        <v>0.93934265100701231</v>
      </c>
      <c r="W230" s="22">
        <f>('Ratios Calculated fix'!W230-'Ratios Calculated fix'!W$428)/('Ratios Calculated fix'!W$429-'Ratios Calculated fix'!W$428)</f>
        <v>0.96379096655729646</v>
      </c>
      <c r="X230" s="22">
        <f>('Ratios Calculated fix'!X230-'Ratios Calculated fix'!X$428)/('Ratios Calculated fix'!X$429-'Ratios Calculated fix'!X$428)</f>
        <v>0.28424966425893872</v>
      </c>
      <c r="Y230" s="22">
        <f>('Ratios Calculated fix'!Y230-'Ratios Calculated fix'!Y$428)/('Ratios Calculated fix'!Y$429-'Ratios Calculated fix'!Y$428)</f>
        <v>0.39673838281689633</v>
      </c>
      <c r="Z230" s="22">
        <f>('Ratios Calculated fix'!Z230-'Ratios Calculated fix'!Z$428)/('Ratios Calculated fix'!Z$429-'Ratios Calculated fix'!Z$428)</f>
        <v>0.71575033574106128</v>
      </c>
      <c r="AA230" s="22">
        <f>('Ratios Calculated fix'!AA230-'Ratios Calculated fix'!AA$428)/('Ratios Calculated fix'!AA$429-'Ratios Calculated fix'!AA$428)</f>
        <v>0.15398443309306389</v>
      </c>
      <c r="AB230" s="22">
        <f>('Ratios Calculated fix'!AB230-'Ratios Calculated fix'!AB$428)/('Ratios Calculated fix'!AB$429-'Ratios Calculated fix'!AB$428)</f>
        <v>0.74092139073017638</v>
      </c>
      <c r="AC230" s="22">
        <f>('Ratios Calculated fix'!AC230-'Ratios Calculated fix'!AC$428)/('Ratios Calculated fix'!AC$429-'Ratios Calculated fix'!AC$428)</f>
        <v>0.30728052255721511</v>
      </c>
      <c r="AD230" s="22">
        <f>('Ratios Calculated fix'!AD230-'Ratios Calculated fix'!AD$428)/('Ratios Calculated fix'!AD$429-'Ratios Calculated fix'!AD$428)</f>
        <v>0.25065746025601365</v>
      </c>
      <c r="AE230" s="22">
        <f>('Ratios Calculated fix'!AE230-'Ratios Calculated fix'!AE$428)/('Ratios Calculated fix'!AE$429-'Ratios Calculated fix'!AE$428)</f>
        <v>0.34282293748706394</v>
      </c>
      <c r="AF230" s="22">
        <f>('Ratios Calculated fix'!AF230-'Ratios Calculated fix'!AF$428)/('Ratios Calculated fix'!AF$429-'Ratios Calculated fix'!AF$428)</f>
        <v>0.35894541325656565</v>
      </c>
      <c r="AG230" s="22" t="e">
        <f>('Ratios Calculated fix'!AG230-'Ratios Calculated fix'!AG$428)/('Ratios Calculated fix'!AG$429-'Ratios Calculated fix'!AG$428)</f>
        <v>#DIV/0!</v>
      </c>
      <c r="AH230" s="22" t="e">
        <f>('Ratios Calculated fix'!AH230-'Ratios Calculated fix'!AH$428)/('Ratios Calculated fix'!AH$429-'Ratios Calculated fix'!AH$428)</f>
        <v>#DIV/0!</v>
      </c>
      <c r="AI230" s="22">
        <f>('Ratios Calculated fix'!AI230-'Ratios Calculated fix'!AI$428)/('Ratios Calculated fix'!AI$429-'Ratios Calculated fix'!AI$428)</f>
        <v>0.53311450473794997</v>
      </c>
      <c r="AJ230" s="22">
        <f>('Ratios Calculated fix'!AJ230-'Ratios Calculated fix'!AJ$428)/('Ratios Calculated fix'!AJ$429-'Ratios Calculated fix'!AJ$428)</f>
        <v>0.14041116474090226</v>
      </c>
      <c r="AK230" s="22" t="e">
        <f>('Ratios Calculated fix'!AK230-'Ratios Calculated fix'!AK$428)/('Ratios Calculated fix'!AK$429-'Ratios Calculated fix'!AK$428)</f>
        <v>#DIV/0!</v>
      </c>
      <c r="AL230" s="22" t="e">
        <f>('Ratios Calculated fix'!AL230-'Ratios Calculated fix'!AL$428)/('Ratios Calculated fix'!AL$429-'Ratios Calculated fix'!AL$428)</f>
        <v>#DIV/0!</v>
      </c>
      <c r="AM230" s="22">
        <f>('Ratios Calculated fix'!AM230-'Ratios Calculated fix'!AM$428)/('Ratios Calculated fix'!AM$429-'Ratios Calculated fix'!AM$428)</f>
        <v>1</v>
      </c>
      <c r="AN230" s="22">
        <f>('Ratios Calculated fix'!AN230-'Ratios Calculated fix'!AN$428)/('Ratios Calculated fix'!AN$429-'Ratios Calculated fix'!AN$428)</f>
        <v>1</v>
      </c>
      <c r="AO230" s="22">
        <f>('Ratios Calculated fix'!AO230-'Ratios Calculated fix'!AO$428)/('Ratios Calculated fix'!AO$429-'Ratios Calculated fix'!AO$428)</f>
        <v>0.25277124606297191</v>
      </c>
      <c r="AP230" s="22">
        <f>('Ratios Calculated fix'!AP230-'Ratios Calculated fix'!AP$428)/('Ratios Calculated fix'!AP$429-'Ratios Calculated fix'!AP$428)</f>
        <v>0.3532851502487328</v>
      </c>
      <c r="AQ230" s="22">
        <f>('Ratios Calculated fix'!AQ230-'Ratios Calculated fix'!AQ$428)/('Ratios Calculated fix'!AQ$429-'Ratios Calculated fix'!AQ$428)</f>
        <v>0.73948176206226945</v>
      </c>
      <c r="AR230" s="22">
        <f>('Ratios Calculated fix'!AR230-'Ratios Calculated fix'!AR$428)/('Ratios Calculated fix'!AR$429-'Ratios Calculated fix'!AR$428)</f>
        <v>0.33527719171197512</v>
      </c>
      <c r="AS230" s="22">
        <f>('Ratios Calculated fix'!AS230-'Ratios Calculated fix'!AS$428)/('Ratios Calculated fix'!AS$429-'Ratios Calculated fix'!AS$428)</f>
        <v>0.34633808342885491</v>
      </c>
      <c r="AT230" s="22">
        <f>('Ratios Calculated fix'!AT230-'Ratios Calculated fix'!AT$428)/('Ratios Calculated fix'!AT$429-'Ratios Calculated fix'!AT$428)</f>
        <v>0.57099711823986987</v>
      </c>
      <c r="AU230" s="22">
        <f>('Ratios Calculated fix'!AU230-'Ratios Calculated fix'!AU$428)/('Ratios Calculated fix'!AU$429-'Ratios Calculated fix'!AU$428)</f>
        <v>0.27908353276928188</v>
      </c>
      <c r="AV230" s="22" t="e">
        <f>('Ratios Calculated fix'!AV230-'Ratios Calculated fix'!AV$428)/('Ratios Calculated fix'!AV$429-'Ratios Calculated fix'!AV$428)</f>
        <v>#DIV/0!</v>
      </c>
      <c r="AW230" s="22" t="e">
        <f>('Ratios Calculated fix'!AW230-'Ratios Calculated fix'!AW$428)/('Ratios Calculated fix'!AW$429-'Ratios Calculated fix'!AW$428)</f>
        <v>#DIV/0!</v>
      </c>
      <c r="AX230" s="22" t="e">
        <f>('Ratios Calculated fix'!AX230-'Ratios Calculated fix'!AX$428)/('Ratios Calculated fix'!AX$429-'Ratios Calculated fix'!AX$428)</f>
        <v>#DIV/0!</v>
      </c>
      <c r="AY230" s="22">
        <f>('Ratios Calculated fix'!AY230-'Ratios Calculated fix'!AY$428)/('Ratios Calculated fix'!AY$429-'Ratios Calculated fix'!AY$428)</f>
        <v>0.74652450056277675</v>
      </c>
      <c r="AZ230" s="22">
        <f>('Ratios Calculated fix'!AZ230-'Ratios Calculated fix'!AZ$428)/('Ratios Calculated fix'!AZ$429-'Ratios Calculated fix'!AZ$428)</f>
        <v>0.7700571105317251</v>
      </c>
      <c r="BA230" s="22">
        <f>('Ratios Calculated fix'!BA230-'Ratios Calculated fix'!BA$428)/('Ratios Calculated fix'!BA$429-'Ratios Calculated fix'!BA$428)</f>
        <v>0.2222018497890062</v>
      </c>
      <c r="BB230" s="22" t="e">
        <f>('Ratios Calculated fix'!BB230-'Ratios Calculated fix'!BB$428)/('Ratios Calculated fix'!BB$429-'Ratios Calculated fix'!BB$428)</f>
        <v>#DIV/0!</v>
      </c>
      <c r="BC230" s="22">
        <f>('Ratios Calculated fix'!BC230-'Ratios Calculated fix'!BC$428)/('Ratios Calculated fix'!BC$429-'Ratios Calculated fix'!BC$428)</f>
        <v>0.3912241131608919</v>
      </c>
    </row>
    <row r="231" spans="1:55" x14ac:dyDescent="0.2">
      <c r="A231" s="3" t="s">
        <v>721</v>
      </c>
      <c r="B231" s="3" t="s">
        <v>722</v>
      </c>
      <c r="C231" s="3" t="s">
        <v>138</v>
      </c>
      <c r="D231" s="3">
        <v>88392</v>
      </c>
      <c r="E231" s="3" t="s">
        <v>16</v>
      </c>
      <c r="F231" s="3">
        <v>2019</v>
      </c>
      <c r="G231" s="3" t="s">
        <v>17</v>
      </c>
      <c r="H231" s="4">
        <v>43830</v>
      </c>
      <c r="I231" s="4">
        <v>43873</v>
      </c>
      <c r="J231" s="4">
        <v>43873</v>
      </c>
      <c r="K231" s="5">
        <v>2268000000</v>
      </c>
      <c r="L231" s="5">
        <v>2268000000</v>
      </c>
      <c r="M231" s="3" t="s">
        <v>723</v>
      </c>
      <c r="N231" s="21">
        <f>('Ratios Calculated fix'!N231-'Ratios Calculated fix'!N$428)/('Ratios Calculated fix'!N$429-'Ratios Calculated fix'!N$428)</f>
        <v>2.2944454855198713E-2</v>
      </c>
      <c r="O231" s="22">
        <f>('Ratios Calculated fix'!O231-'Ratios Calculated fix'!O$428)/('Ratios Calculated fix'!O$429-'Ratios Calculated fix'!O$428)</f>
        <v>2.0283974977021554E-2</v>
      </c>
      <c r="P231" s="22">
        <f>('Ratios Calculated fix'!P231-'Ratios Calculated fix'!P$428)/('Ratios Calculated fix'!P$429-'Ratios Calculated fix'!P$428)</f>
        <v>2.2473202322188378E-2</v>
      </c>
      <c r="Q231" s="22">
        <f>('Ratios Calculated fix'!Q231-'Ratios Calculated fix'!Q$428)/('Ratios Calculated fix'!Q$429-'Ratios Calculated fix'!Q$428)</f>
        <v>0.86946277163013352</v>
      </c>
      <c r="R231" s="22">
        <f>('Ratios Calculated fix'!R231-'Ratios Calculated fix'!R$428)/('Ratios Calculated fix'!R$429-'Ratios Calculated fix'!R$428)</f>
        <v>0.15111207161155582</v>
      </c>
      <c r="S231" s="22">
        <f>('Ratios Calculated fix'!S231-'Ratios Calculated fix'!S$428)/('Ratios Calculated fix'!S$429-'Ratios Calculated fix'!S$428)</f>
        <v>6.2845312358777591E-2</v>
      </c>
      <c r="T231" s="22">
        <f>('Ratios Calculated fix'!T231-'Ratios Calculated fix'!T$428)/('Ratios Calculated fix'!T$429-'Ratios Calculated fix'!T$428)</f>
        <v>0.14138303903330604</v>
      </c>
      <c r="U231" s="22">
        <f>('Ratios Calculated fix'!U231-'Ratios Calculated fix'!U$428)/('Ratios Calculated fix'!U$429-'Ratios Calculated fix'!U$428)</f>
        <v>0.81099895325770066</v>
      </c>
      <c r="V231" s="22">
        <f>('Ratios Calculated fix'!V231-'Ratios Calculated fix'!V$428)/('Ratios Calculated fix'!V$429-'Ratios Calculated fix'!V$428)</f>
        <v>0.71040910389350354</v>
      </c>
      <c r="W231" s="22">
        <f>('Ratios Calculated fix'!W231-'Ratios Calculated fix'!W$428)/('Ratios Calculated fix'!W$429-'Ratios Calculated fix'!W$428)</f>
        <v>0.82343781774374913</v>
      </c>
      <c r="X231" s="22">
        <f>('Ratios Calculated fix'!X231-'Ratios Calculated fix'!X$428)/('Ratios Calculated fix'!X$429-'Ratios Calculated fix'!X$428)</f>
        <v>3.480119664584725E-2</v>
      </c>
      <c r="Y231" s="22">
        <f>('Ratios Calculated fix'!Y231-'Ratios Calculated fix'!Y$428)/('Ratios Calculated fix'!Y$429-'Ratios Calculated fix'!Y$428)</f>
        <v>0.49888504481739004</v>
      </c>
      <c r="Z231" s="22">
        <f>('Ratios Calculated fix'!Z231-'Ratios Calculated fix'!Z$428)/('Ratios Calculated fix'!Z$429-'Ratios Calculated fix'!Z$428)</f>
        <v>0.96519880335415253</v>
      </c>
      <c r="AA231" s="22">
        <f>('Ratios Calculated fix'!AA231-'Ratios Calculated fix'!AA$428)/('Ratios Calculated fix'!AA$429-'Ratios Calculated fix'!AA$428)</f>
        <v>0.46403496771754288</v>
      </c>
      <c r="AB231" s="22">
        <f>('Ratios Calculated fix'!AB231-'Ratios Calculated fix'!AB$428)/('Ratios Calculated fix'!AB$429-'Ratios Calculated fix'!AB$428)</f>
        <v>0.87745974758807543</v>
      </c>
      <c r="AC231" s="22">
        <f>('Ratios Calculated fix'!AC231-'Ratios Calculated fix'!AC$428)/('Ratios Calculated fix'!AC$429-'Ratios Calculated fix'!AC$428)</f>
        <v>0.74569542152850199</v>
      </c>
      <c r="AD231" s="22">
        <f>('Ratios Calculated fix'!AD231-'Ratios Calculated fix'!AD$428)/('Ratios Calculated fix'!AD$429-'Ratios Calculated fix'!AD$428)</f>
        <v>0.57535145291205969</v>
      </c>
      <c r="AE231" s="22">
        <f>('Ratios Calculated fix'!AE231-'Ratios Calculated fix'!AE$428)/('Ratios Calculated fix'!AE$429-'Ratios Calculated fix'!AE$428)</f>
        <v>0.50032185377037142</v>
      </c>
      <c r="AF231" s="22">
        <f>('Ratios Calculated fix'!AF231-'Ratios Calculated fix'!AF$428)/('Ratios Calculated fix'!AF$429-'Ratios Calculated fix'!AF$428)</f>
        <v>0.37994130481958777</v>
      </c>
      <c r="AG231" s="22" t="e">
        <f>('Ratios Calculated fix'!AG231-'Ratios Calculated fix'!AG$428)/('Ratios Calculated fix'!AG$429-'Ratios Calculated fix'!AG$428)</f>
        <v>#DIV/0!</v>
      </c>
      <c r="AH231" s="22" t="e">
        <f>('Ratios Calculated fix'!AH231-'Ratios Calculated fix'!AH$428)/('Ratios Calculated fix'!AH$429-'Ratios Calculated fix'!AH$428)</f>
        <v>#DIV/0!</v>
      </c>
      <c r="AI231" s="22">
        <f>('Ratios Calculated fix'!AI231-'Ratios Calculated fix'!AI$428)/('Ratios Calculated fix'!AI$429-'Ratios Calculated fix'!AI$428)</f>
        <v>0.51256258556439083</v>
      </c>
      <c r="AJ231" s="22">
        <f>('Ratios Calculated fix'!AJ231-'Ratios Calculated fix'!AJ$428)/('Ratios Calculated fix'!AJ$429-'Ratios Calculated fix'!AJ$428)</f>
        <v>0.23249764138146078</v>
      </c>
      <c r="AK231" s="22" t="e">
        <f>('Ratios Calculated fix'!AK231-'Ratios Calculated fix'!AK$428)/('Ratios Calculated fix'!AK$429-'Ratios Calculated fix'!AK$428)</f>
        <v>#DIV/0!</v>
      </c>
      <c r="AL231" s="22" t="e">
        <f>('Ratios Calculated fix'!AL231-'Ratios Calculated fix'!AL$428)/('Ratios Calculated fix'!AL$429-'Ratios Calculated fix'!AL$428)</f>
        <v>#DIV/0!</v>
      </c>
      <c r="AM231" s="22">
        <f>('Ratios Calculated fix'!AM231-'Ratios Calculated fix'!AM$428)/('Ratios Calculated fix'!AM$429-'Ratios Calculated fix'!AM$428)</f>
        <v>0.70837494788368516</v>
      </c>
      <c r="AN231" s="22">
        <f>('Ratios Calculated fix'!AN231-'Ratios Calculated fix'!AN$428)/('Ratios Calculated fix'!AN$429-'Ratios Calculated fix'!AN$428)</f>
        <v>0.80386984183389532</v>
      </c>
      <c r="AO231" s="22">
        <f>('Ratios Calculated fix'!AO231-'Ratios Calculated fix'!AO$428)/('Ratios Calculated fix'!AO$429-'Ratios Calculated fix'!AO$428)</f>
        <v>2.5089274312056847E-2</v>
      </c>
      <c r="AP231" s="22">
        <f>('Ratios Calculated fix'!AP231-'Ratios Calculated fix'!AP$428)/('Ratios Calculated fix'!AP$429-'Ratios Calculated fix'!AP$428)</f>
        <v>0.3550456280509483</v>
      </c>
      <c r="AQ231" s="22">
        <f>('Ratios Calculated fix'!AQ231-'Ratios Calculated fix'!AQ$428)/('Ratios Calculated fix'!AQ$429-'Ratios Calculated fix'!AQ$428)</f>
        <v>0.60299411260625446</v>
      </c>
      <c r="AR231" s="22">
        <f>('Ratios Calculated fix'!AR231-'Ratios Calculated fix'!AR$428)/('Ratios Calculated fix'!AR$429-'Ratios Calculated fix'!AR$428)</f>
        <v>0.57811620760007554</v>
      </c>
      <c r="AS231" s="22">
        <f>('Ratios Calculated fix'!AS231-'Ratios Calculated fix'!AS$428)/('Ratios Calculated fix'!AS$429-'Ratios Calculated fix'!AS$428)</f>
        <v>0.22558359667240122</v>
      </c>
      <c r="AT231" s="22">
        <f>('Ratios Calculated fix'!AT231-'Ratios Calculated fix'!AT$428)/('Ratios Calculated fix'!AT$429-'Ratios Calculated fix'!AT$428)</f>
        <v>0.35424641776677879</v>
      </c>
      <c r="AU231" s="22">
        <f>('Ratios Calculated fix'!AU231-'Ratios Calculated fix'!AU$428)/('Ratios Calculated fix'!AU$429-'Ratios Calculated fix'!AU$428)</f>
        <v>0.32208854556542521</v>
      </c>
      <c r="AV231" s="22" t="e">
        <f>('Ratios Calculated fix'!AV231-'Ratios Calculated fix'!AV$428)/('Ratios Calculated fix'!AV$429-'Ratios Calculated fix'!AV$428)</f>
        <v>#DIV/0!</v>
      </c>
      <c r="AW231" s="22" t="e">
        <f>('Ratios Calculated fix'!AW231-'Ratios Calculated fix'!AW$428)/('Ratios Calculated fix'!AW$429-'Ratios Calculated fix'!AW$428)</f>
        <v>#DIV/0!</v>
      </c>
      <c r="AX231" s="22" t="e">
        <f>('Ratios Calculated fix'!AX231-'Ratios Calculated fix'!AX$428)/('Ratios Calculated fix'!AX$429-'Ratios Calculated fix'!AX$428)</f>
        <v>#DIV/0!</v>
      </c>
      <c r="AY231" s="22">
        <f>('Ratios Calculated fix'!AY231-'Ratios Calculated fix'!AY$428)/('Ratios Calculated fix'!AY$429-'Ratios Calculated fix'!AY$428)</f>
        <v>0.74905005295897897</v>
      </c>
      <c r="AZ231" s="22">
        <f>('Ratios Calculated fix'!AZ231-'Ratios Calculated fix'!AZ$428)/('Ratios Calculated fix'!AZ$429-'Ratios Calculated fix'!AZ$428)</f>
        <v>0.77298211188191202</v>
      </c>
      <c r="BA231" s="22">
        <f>('Ratios Calculated fix'!BA231-'Ratios Calculated fix'!BA$428)/('Ratios Calculated fix'!BA$429-'Ratios Calculated fix'!BA$428)</f>
        <v>0.22297711069808362</v>
      </c>
      <c r="BB231" s="22" t="e">
        <f>('Ratios Calculated fix'!BB231-'Ratios Calculated fix'!BB$428)/('Ratios Calculated fix'!BB$429-'Ratios Calculated fix'!BB$428)</f>
        <v>#DIV/0!</v>
      </c>
      <c r="BC231" s="22">
        <f>('Ratios Calculated fix'!BC231-'Ratios Calculated fix'!BC$428)/('Ratios Calculated fix'!BC$429-'Ratios Calculated fix'!BC$428)</f>
        <v>0.11823676705815499</v>
      </c>
    </row>
    <row r="232" spans="1:55" x14ac:dyDescent="0.2">
      <c r="A232" s="3" t="s">
        <v>248</v>
      </c>
      <c r="B232" s="3" t="s">
        <v>249</v>
      </c>
      <c r="C232" s="3" t="s">
        <v>45</v>
      </c>
      <c r="D232" s="3">
        <v>327637</v>
      </c>
      <c r="E232" s="3" t="s">
        <v>16</v>
      </c>
      <c r="F232" s="3">
        <v>2019</v>
      </c>
      <c r="G232" s="3" t="s">
        <v>17</v>
      </c>
      <c r="H232" s="4">
        <v>43890</v>
      </c>
      <c r="I232" s="4">
        <v>43942</v>
      </c>
      <c r="J232" s="4">
        <v>43942</v>
      </c>
      <c r="K232" s="5">
        <v>163393000</v>
      </c>
      <c r="L232" s="5">
        <v>165831000</v>
      </c>
      <c r="M232" s="3" t="s">
        <v>250</v>
      </c>
      <c r="N232" s="21">
        <f>('Ratios Calculated fix'!N232-'Ratios Calculated fix'!N$428)/('Ratios Calculated fix'!N$429-'Ratios Calculated fix'!N$428)</f>
        <v>8.7031431426962402E-2</v>
      </c>
      <c r="O232" s="22">
        <f>('Ratios Calculated fix'!O232-'Ratios Calculated fix'!O$428)/('Ratios Calculated fix'!O$429-'Ratios Calculated fix'!O$428)</f>
        <v>1.9200287212858064E-2</v>
      </c>
      <c r="P232" s="22">
        <f>('Ratios Calculated fix'!P232-'Ratios Calculated fix'!P$428)/('Ratios Calculated fix'!P$429-'Ratios Calculated fix'!P$428)</f>
        <v>3.9164424124706037E-3</v>
      </c>
      <c r="Q232" s="22">
        <f>('Ratios Calculated fix'!Q232-'Ratios Calculated fix'!Q$428)/('Ratios Calculated fix'!Q$429-'Ratios Calculated fix'!Q$428)</f>
        <v>0.87536908169119865</v>
      </c>
      <c r="R232" s="22">
        <f>('Ratios Calculated fix'!R232-'Ratios Calculated fix'!R$428)/('Ratios Calculated fix'!R$429-'Ratios Calculated fix'!R$428)</f>
        <v>0.25203816384568156</v>
      </c>
      <c r="S232" s="22">
        <f>('Ratios Calculated fix'!S232-'Ratios Calculated fix'!S$428)/('Ratios Calculated fix'!S$429-'Ratios Calculated fix'!S$428)</f>
        <v>3.8683743548474189E-2</v>
      </c>
      <c r="T232" s="22">
        <f>('Ratios Calculated fix'!T232-'Ratios Calculated fix'!T$428)/('Ratios Calculated fix'!T$429-'Ratios Calculated fix'!T$428)</f>
        <v>0.24774461267876927</v>
      </c>
      <c r="U232" s="22">
        <f>('Ratios Calculated fix'!U232-'Ratios Calculated fix'!U$428)/('Ratios Calculated fix'!U$429-'Ratios Calculated fix'!U$428)</f>
        <v>0.82369535356560741</v>
      </c>
      <c r="V232" s="22">
        <f>('Ratios Calculated fix'!V232-'Ratios Calculated fix'!V$428)/('Ratios Calculated fix'!V$429-'Ratios Calculated fix'!V$428)</f>
        <v>0.71169492867071082</v>
      </c>
      <c r="W232" s="22">
        <f>('Ratios Calculated fix'!W232-'Ratios Calculated fix'!W$428)/('Ratios Calculated fix'!W$429-'Ratios Calculated fix'!W$428)</f>
        <v>0.83784636122156864</v>
      </c>
      <c r="X232" s="22">
        <f>('Ratios Calculated fix'!X232-'Ratios Calculated fix'!X$428)/('Ratios Calculated fix'!X$429-'Ratios Calculated fix'!X$428)</f>
        <v>0.14780441110164705</v>
      </c>
      <c r="Y232" s="22">
        <f>('Ratios Calculated fix'!Y232-'Ratios Calculated fix'!Y$428)/('Ratios Calculated fix'!Y$429-'Ratios Calculated fix'!Y$428)</f>
        <v>0.42136303032010858</v>
      </c>
      <c r="Z232" s="22">
        <f>('Ratios Calculated fix'!Z232-'Ratios Calculated fix'!Z$428)/('Ratios Calculated fix'!Z$429-'Ratios Calculated fix'!Z$428)</f>
        <v>0.8521955888983529</v>
      </c>
      <c r="AA232" s="22">
        <f>('Ratios Calculated fix'!AA232-'Ratios Calculated fix'!AA$428)/('Ratios Calculated fix'!AA$429-'Ratios Calculated fix'!AA$428)</f>
        <v>0</v>
      </c>
      <c r="AB232" s="22">
        <f>('Ratios Calculated fix'!AB232-'Ratios Calculated fix'!AB$428)/('Ratios Calculated fix'!AB$429-'Ratios Calculated fix'!AB$428)</f>
        <v>0.79045567427431018</v>
      </c>
      <c r="AC232" s="22">
        <f>('Ratios Calculated fix'!AC232-'Ratios Calculated fix'!AC$428)/('Ratios Calculated fix'!AC$429-'Ratios Calculated fix'!AC$428)</f>
        <v>0.10846536099933135</v>
      </c>
      <c r="AD232" s="22">
        <f>('Ratios Calculated fix'!AD232-'Ratios Calculated fix'!AD$428)/('Ratios Calculated fix'!AD$429-'Ratios Calculated fix'!AD$428)</f>
        <v>0.12444450009727001</v>
      </c>
      <c r="AE232" s="22">
        <f>('Ratios Calculated fix'!AE232-'Ratios Calculated fix'!AE$428)/('Ratios Calculated fix'!AE$429-'Ratios Calculated fix'!AE$428)</f>
        <v>0.19912277530980407</v>
      </c>
      <c r="AF232" s="22">
        <f>('Ratios Calculated fix'!AF232-'Ratios Calculated fix'!AF$428)/('Ratios Calculated fix'!AF$429-'Ratios Calculated fix'!AF$428)</f>
        <v>0.32751160759114495</v>
      </c>
      <c r="AG232" s="22" t="e">
        <f>('Ratios Calculated fix'!AG232-'Ratios Calculated fix'!AG$428)/('Ratios Calculated fix'!AG$429-'Ratios Calculated fix'!AG$428)</f>
        <v>#DIV/0!</v>
      </c>
      <c r="AH232" s="22" t="e">
        <f>('Ratios Calculated fix'!AH232-'Ratios Calculated fix'!AH$428)/('Ratios Calculated fix'!AH$429-'Ratios Calculated fix'!AH$428)</f>
        <v>#DIV/0!</v>
      </c>
      <c r="AI232" s="22">
        <f>('Ratios Calculated fix'!AI232-'Ratios Calculated fix'!AI$428)/('Ratios Calculated fix'!AI$429-'Ratios Calculated fix'!AI$428)</f>
        <v>0.46176575384765495</v>
      </c>
      <c r="AJ232" s="22">
        <f>('Ratios Calculated fix'!AJ232-'Ratios Calculated fix'!AJ$428)/('Ratios Calculated fix'!AJ$429-'Ratios Calculated fix'!AJ$428)</f>
        <v>4.5907871713286717E-2</v>
      </c>
      <c r="AK232" s="22" t="e">
        <f>('Ratios Calculated fix'!AK232-'Ratios Calculated fix'!AK$428)/('Ratios Calculated fix'!AK$429-'Ratios Calculated fix'!AK$428)</f>
        <v>#DIV/0!</v>
      </c>
      <c r="AL232" s="22" t="e">
        <f>('Ratios Calculated fix'!AL232-'Ratios Calculated fix'!AL$428)/('Ratios Calculated fix'!AL$429-'Ratios Calculated fix'!AL$428)</f>
        <v>#DIV/0!</v>
      </c>
      <c r="AM232" s="22">
        <f>('Ratios Calculated fix'!AM232-'Ratios Calculated fix'!AM$428)/('Ratios Calculated fix'!AM$429-'Ratios Calculated fix'!AM$428)</f>
        <v>0.71293717620587305</v>
      </c>
      <c r="AN232" s="22">
        <f>('Ratios Calculated fix'!AN232-'Ratios Calculated fix'!AN$428)/('Ratios Calculated fix'!AN$429-'Ratios Calculated fix'!AN$428)</f>
        <v>0.81424926726655145</v>
      </c>
      <c r="AO232" s="22">
        <f>('Ratios Calculated fix'!AO232-'Ratios Calculated fix'!AO$428)/('Ratios Calculated fix'!AO$429-'Ratios Calculated fix'!AO$428)</f>
        <v>0.19892563339199026</v>
      </c>
      <c r="AP232" s="22">
        <f>('Ratios Calculated fix'!AP232-'Ratios Calculated fix'!AP$428)/('Ratios Calculated fix'!AP$429-'Ratios Calculated fix'!AP$428)</f>
        <v>0.36545223330984716</v>
      </c>
      <c r="AQ232" s="22">
        <f>('Ratios Calculated fix'!AQ232-'Ratios Calculated fix'!AQ$428)/('Ratios Calculated fix'!AQ$429-'Ratios Calculated fix'!AQ$428)</f>
        <v>0.61841487033703124</v>
      </c>
      <c r="AR232" s="22">
        <f>('Ratios Calculated fix'!AR232-'Ratios Calculated fix'!AR$428)/('Ratios Calculated fix'!AR$429-'Ratios Calculated fix'!AR$428)</f>
        <v>0.15134551150416517</v>
      </c>
      <c r="AS232" s="22">
        <f>('Ratios Calculated fix'!AS232-'Ratios Calculated fix'!AS$428)/('Ratios Calculated fix'!AS$429-'Ratios Calculated fix'!AS$428)</f>
        <v>0.38894241372795457</v>
      </c>
      <c r="AT232" s="22">
        <f>('Ratios Calculated fix'!AT232-'Ratios Calculated fix'!AT$428)/('Ratios Calculated fix'!AT$429-'Ratios Calculated fix'!AT$428)</f>
        <v>0.21241250048510124</v>
      </c>
      <c r="AU232" s="22">
        <f>('Ratios Calculated fix'!AU232-'Ratios Calculated fix'!AU$428)/('Ratios Calculated fix'!AU$429-'Ratios Calculated fix'!AU$428)</f>
        <v>0.1989000083941137</v>
      </c>
      <c r="AV232" s="22" t="e">
        <f>('Ratios Calculated fix'!AV232-'Ratios Calculated fix'!AV$428)/('Ratios Calculated fix'!AV$429-'Ratios Calculated fix'!AV$428)</f>
        <v>#DIV/0!</v>
      </c>
      <c r="AW232" s="22" t="e">
        <f>('Ratios Calculated fix'!AW232-'Ratios Calculated fix'!AW$428)/('Ratios Calculated fix'!AW$429-'Ratios Calculated fix'!AW$428)</f>
        <v>#DIV/0!</v>
      </c>
      <c r="AX232" s="22" t="e">
        <f>('Ratios Calculated fix'!AX232-'Ratios Calculated fix'!AX$428)/('Ratios Calculated fix'!AX$429-'Ratios Calculated fix'!AX$428)</f>
        <v>#DIV/0!</v>
      </c>
      <c r="AY232" s="22">
        <f>('Ratios Calculated fix'!AY232-'Ratios Calculated fix'!AY$428)/('Ratios Calculated fix'!AY$429-'Ratios Calculated fix'!AY$428)</f>
        <v>0.76320095249759268</v>
      </c>
      <c r="AZ232" s="22">
        <f>('Ratios Calculated fix'!AZ232-'Ratios Calculated fix'!AZ$428)/('Ratios Calculated fix'!AZ$429-'Ratios Calculated fix'!AZ$428)</f>
        <v>0.78965148184684453</v>
      </c>
      <c r="BA232" s="22">
        <f>('Ratios Calculated fix'!BA232-'Ratios Calculated fix'!BA$428)/('Ratios Calculated fix'!BA$429-'Ratios Calculated fix'!BA$428)</f>
        <v>0.22027683428990733</v>
      </c>
      <c r="BB232" s="22" t="e">
        <f>('Ratios Calculated fix'!BB232-'Ratios Calculated fix'!BB$428)/('Ratios Calculated fix'!BB$429-'Ratios Calculated fix'!BB$428)</f>
        <v>#DIV/0!</v>
      </c>
      <c r="BC232" s="22">
        <f>('Ratios Calculated fix'!BC232-'Ratios Calculated fix'!BC$428)/('Ratios Calculated fix'!BC$429-'Ratios Calculated fix'!BC$428)</f>
        <v>0.10288884983426494</v>
      </c>
    </row>
    <row r="233" spans="1:55" x14ac:dyDescent="0.2">
      <c r="A233" s="3" t="s">
        <v>310</v>
      </c>
      <c r="B233" s="3" t="s">
        <v>311</v>
      </c>
      <c r="C233" s="3" t="s">
        <v>91</v>
      </c>
      <c r="D233" s="3">
        <v>82117</v>
      </c>
      <c r="E233" s="3" t="s">
        <v>16</v>
      </c>
      <c r="F233" s="3">
        <v>2019</v>
      </c>
      <c r="G233" s="3" t="s">
        <v>17</v>
      </c>
      <c r="H233" s="4">
        <v>43830</v>
      </c>
      <c r="I233" s="4">
        <v>43885</v>
      </c>
      <c r="J233" s="4">
        <v>43885</v>
      </c>
      <c r="K233" s="5">
        <v>4284000000</v>
      </c>
      <c r="L233" s="5">
        <v>4324000000</v>
      </c>
      <c r="M233" s="3" t="s">
        <v>312</v>
      </c>
      <c r="N233" s="21">
        <f>('Ratios Calculated fix'!N233-'Ratios Calculated fix'!N$428)/('Ratios Calculated fix'!N$429-'Ratios Calculated fix'!N$428)</f>
        <v>2.7399649865625986E-2</v>
      </c>
      <c r="O233" s="22">
        <f>('Ratios Calculated fix'!O233-'Ratios Calculated fix'!O$428)/('Ratios Calculated fix'!O$429-'Ratios Calculated fix'!O$428)</f>
        <v>2.2818070813014513E-2</v>
      </c>
      <c r="P233" s="22">
        <f>('Ratios Calculated fix'!P233-'Ratios Calculated fix'!P$428)/('Ratios Calculated fix'!P$429-'Ratios Calculated fix'!P$428)</f>
        <v>4.2778981295186452E-2</v>
      </c>
      <c r="Q233" s="22">
        <f>('Ratios Calculated fix'!Q233-'Ratios Calculated fix'!Q$428)/('Ratios Calculated fix'!Q$429-'Ratios Calculated fix'!Q$428)</f>
        <v>0.87281550769145566</v>
      </c>
      <c r="R233" s="22">
        <f>('Ratios Calculated fix'!R233-'Ratios Calculated fix'!R$428)/('Ratios Calculated fix'!R$429-'Ratios Calculated fix'!R$428)</f>
        <v>0.16629347448370851</v>
      </c>
      <c r="S233" s="22">
        <f>('Ratios Calculated fix'!S233-'Ratios Calculated fix'!S$428)/('Ratios Calculated fix'!S$429-'Ratios Calculated fix'!S$428)</f>
        <v>0.3320971951995742</v>
      </c>
      <c r="T233" s="22">
        <f>('Ratios Calculated fix'!T233-'Ratios Calculated fix'!T$428)/('Ratios Calculated fix'!T$429-'Ratios Calculated fix'!T$428)</f>
        <v>0.10814266224133839</v>
      </c>
      <c r="U233" s="22">
        <f>('Ratios Calculated fix'!U233-'Ratios Calculated fix'!U$428)/('Ratios Calculated fix'!U$429-'Ratios Calculated fix'!U$428)</f>
        <v>0.81519349913356087</v>
      </c>
      <c r="V233" s="22">
        <f>('Ratios Calculated fix'!V233-'Ratios Calculated fix'!V$428)/('Ratios Calculated fix'!V$429-'Ratios Calculated fix'!V$428)</f>
        <v>0.72944775810267082</v>
      </c>
      <c r="W233" s="22">
        <f>('Ratios Calculated fix'!W233-'Ratios Calculated fix'!W$428)/('Ratios Calculated fix'!W$429-'Ratios Calculated fix'!W$428)</f>
        <v>0.8253263777191262</v>
      </c>
      <c r="X233" s="22">
        <f>('Ratios Calculated fix'!X233-'Ratios Calculated fix'!X$428)/('Ratios Calculated fix'!X$429-'Ratios Calculated fix'!X$428)</f>
        <v>0.20209196629333773</v>
      </c>
      <c r="Y233" s="22">
        <f>('Ratios Calculated fix'!Y233-'Ratios Calculated fix'!Y$428)/('Ratios Calculated fix'!Y$429-'Ratios Calculated fix'!Y$428)</f>
        <v>0.44754302521334288</v>
      </c>
      <c r="Z233" s="22">
        <f>('Ratios Calculated fix'!Z233-'Ratios Calculated fix'!Z$428)/('Ratios Calculated fix'!Z$429-'Ratios Calculated fix'!Z$428)</f>
        <v>0.7979080337066623</v>
      </c>
      <c r="AA233" s="22">
        <f>('Ratios Calculated fix'!AA233-'Ratios Calculated fix'!AA$428)/('Ratios Calculated fix'!AA$429-'Ratios Calculated fix'!AA$428)</f>
        <v>0.31132553458100226</v>
      </c>
      <c r="AB233" s="22">
        <f>('Ratios Calculated fix'!AB233-'Ratios Calculated fix'!AB$428)/('Ratios Calculated fix'!AB$429-'Ratios Calculated fix'!AB$428)</f>
        <v>0.80998370646488416</v>
      </c>
      <c r="AC233" s="22">
        <f>('Ratios Calculated fix'!AC233-'Ratios Calculated fix'!AC$428)/('Ratios Calculated fix'!AC$429-'Ratios Calculated fix'!AC$428)</f>
        <v>0.59615758336513214</v>
      </c>
      <c r="AD233" s="22">
        <f>('Ratios Calculated fix'!AD233-'Ratios Calculated fix'!AD$428)/('Ratios Calculated fix'!AD$429-'Ratios Calculated fix'!AD$428)</f>
        <v>0.36147252456689377</v>
      </c>
      <c r="AE233" s="22">
        <f>('Ratios Calculated fix'!AE233-'Ratios Calculated fix'!AE$428)/('Ratios Calculated fix'!AE$429-'Ratios Calculated fix'!AE$428)</f>
        <v>0.46899177698760691</v>
      </c>
      <c r="AF233" s="22">
        <f>('Ratios Calculated fix'!AF233-'Ratios Calculated fix'!AF$428)/('Ratios Calculated fix'!AF$429-'Ratios Calculated fix'!AF$428)</f>
        <v>0.41153650559324911</v>
      </c>
      <c r="AG233" s="22" t="e">
        <f>('Ratios Calculated fix'!AG233-'Ratios Calculated fix'!AG$428)/('Ratios Calculated fix'!AG$429-'Ratios Calculated fix'!AG$428)</f>
        <v>#DIV/0!</v>
      </c>
      <c r="AH233" s="22" t="e">
        <f>('Ratios Calculated fix'!AH233-'Ratios Calculated fix'!AH$428)/('Ratios Calculated fix'!AH$429-'Ratios Calculated fix'!AH$428)</f>
        <v>#DIV/0!</v>
      </c>
      <c r="AI233" s="22">
        <f>('Ratios Calculated fix'!AI233-'Ratios Calculated fix'!AI$428)/('Ratios Calculated fix'!AI$429-'Ratios Calculated fix'!AI$428)</f>
        <v>0.52661184228434776</v>
      </c>
      <c r="AJ233" s="22">
        <f>('Ratios Calculated fix'!AJ233-'Ratios Calculated fix'!AJ$428)/('Ratios Calculated fix'!AJ$429-'Ratios Calculated fix'!AJ$428)</f>
        <v>0.13916800477128258</v>
      </c>
      <c r="AK233" s="22" t="e">
        <f>('Ratios Calculated fix'!AK233-'Ratios Calculated fix'!AK$428)/('Ratios Calculated fix'!AK$429-'Ratios Calculated fix'!AK$428)</f>
        <v>#DIV/0!</v>
      </c>
      <c r="AL233" s="22" t="e">
        <f>('Ratios Calculated fix'!AL233-'Ratios Calculated fix'!AL$428)/('Ratios Calculated fix'!AL$429-'Ratios Calculated fix'!AL$428)</f>
        <v>#DIV/0!</v>
      </c>
      <c r="AM233" s="22">
        <f>('Ratios Calculated fix'!AM233-'Ratios Calculated fix'!AM$428)/('Ratios Calculated fix'!AM$429-'Ratios Calculated fix'!AM$428)</f>
        <v>0.71787136718977884</v>
      </c>
      <c r="AN233" s="22">
        <f>('Ratios Calculated fix'!AN233-'Ratios Calculated fix'!AN$428)/('Ratios Calculated fix'!AN$429-'Ratios Calculated fix'!AN$428)</f>
        <v>0.80674317773767956</v>
      </c>
      <c r="AO233" s="22">
        <f>('Ratios Calculated fix'!AO233-'Ratios Calculated fix'!AO$428)/('Ratios Calculated fix'!AO$429-'Ratios Calculated fix'!AO$428)</f>
        <v>8.1128514460183029E-2</v>
      </c>
      <c r="AP233" s="22">
        <f>('Ratios Calculated fix'!AP233-'Ratios Calculated fix'!AP$428)/('Ratios Calculated fix'!AP$429-'Ratios Calculated fix'!AP$428)</f>
        <v>0.35593059915753983</v>
      </c>
      <c r="AQ233" s="22">
        <f>('Ratios Calculated fix'!AQ233-'Ratios Calculated fix'!AQ$428)/('Ratios Calculated fix'!AQ$429-'Ratios Calculated fix'!AQ$428)</f>
        <v>0.69316405085581378</v>
      </c>
      <c r="AR233" s="22">
        <f>('Ratios Calculated fix'!AR233-'Ratios Calculated fix'!AR$428)/('Ratios Calculated fix'!AR$429-'Ratios Calculated fix'!AR$428)</f>
        <v>0.48787131103912523</v>
      </c>
      <c r="AS233" s="22">
        <f>('Ratios Calculated fix'!AS233-'Ratios Calculated fix'!AS$428)/('Ratios Calculated fix'!AS$429-'Ratios Calculated fix'!AS$428)</f>
        <v>0.29932436057881034</v>
      </c>
      <c r="AT233" s="22">
        <f>('Ratios Calculated fix'!AT233-'Ratios Calculated fix'!AT$428)/('Ratios Calculated fix'!AT$429-'Ratios Calculated fix'!AT$428)</f>
        <v>0.46204576403326375</v>
      </c>
      <c r="AU233" s="22">
        <f>('Ratios Calculated fix'!AU233-'Ratios Calculated fix'!AU$428)/('Ratios Calculated fix'!AU$429-'Ratios Calculated fix'!AU$428)</f>
        <v>0.27858763311478413</v>
      </c>
      <c r="AV233" s="22" t="e">
        <f>('Ratios Calculated fix'!AV233-'Ratios Calculated fix'!AV$428)/('Ratios Calculated fix'!AV$429-'Ratios Calculated fix'!AV$428)</f>
        <v>#DIV/0!</v>
      </c>
      <c r="AW233" s="22" t="e">
        <f>('Ratios Calculated fix'!AW233-'Ratios Calculated fix'!AW$428)/('Ratios Calculated fix'!AW$429-'Ratios Calculated fix'!AW$428)</f>
        <v>#DIV/0!</v>
      </c>
      <c r="AX233" s="22" t="e">
        <f>('Ratios Calculated fix'!AX233-'Ratios Calculated fix'!AX$428)/('Ratios Calculated fix'!AX$429-'Ratios Calculated fix'!AX$428)</f>
        <v>#DIV/0!</v>
      </c>
      <c r="AY233" s="22">
        <f>('Ratios Calculated fix'!AY233-'Ratios Calculated fix'!AY$428)/('Ratios Calculated fix'!AY$429-'Ratios Calculated fix'!AY$428)</f>
        <v>0.74808494439563655</v>
      </c>
      <c r="AZ233" s="22">
        <f>('Ratios Calculated fix'!AZ233-'Ratios Calculated fix'!AZ$428)/('Ratios Calculated fix'!AZ$429-'Ratios Calculated fix'!AZ$428)</f>
        <v>0.77082027362372663</v>
      </c>
      <c r="BA233" s="22">
        <f>('Ratios Calculated fix'!BA233-'Ratios Calculated fix'!BA$428)/('Ratios Calculated fix'!BA$429-'Ratios Calculated fix'!BA$428)</f>
        <v>0.22212793205100745</v>
      </c>
      <c r="BB233" s="22" t="e">
        <f>('Ratios Calculated fix'!BB233-'Ratios Calculated fix'!BB$428)/('Ratios Calculated fix'!BB$429-'Ratios Calculated fix'!BB$428)</f>
        <v>#DIV/0!</v>
      </c>
      <c r="BC233" s="22">
        <f>('Ratios Calculated fix'!BC233-'Ratios Calculated fix'!BC$428)/('Ratios Calculated fix'!BC$429-'Ratios Calculated fix'!BC$428)</f>
        <v>0.22069428377858072</v>
      </c>
    </row>
    <row r="234" spans="1:55" x14ac:dyDescent="0.2">
      <c r="A234" s="3" t="s">
        <v>733</v>
      </c>
      <c r="B234" s="3" t="s">
        <v>734</v>
      </c>
      <c r="C234" s="3" t="s">
        <v>91</v>
      </c>
      <c r="D234" s="3">
        <v>258154</v>
      </c>
      <c r="E234" s="3" t="s">
        <v>16</v>
      </c>
      <c r="F234" s="3">
        <v>2019</v>
      </c>
      <c r="G234" s="3" t="s">
        <v>17</v>
      </c>
      <c r="H234" s="4">
        <v>43890</v>
      </c>
      <c r="I234" s="4">
        <v>43922</v>
      </c>
      <c r="J234" s="4">
        <v>43922</v>
      </c>
      <c r="K234" s="5">
        <v>796000000</v>
      </c>
      <c r="L234" s="5">
        <v>805000000</v>
      </c>
      <c r="M234" s="3" t="s">
        <v>735</v>
      </c>
      <c r="N234" s="21">
        <f>('Ratios Calculated fix'!N234-'Ratios Calculated fix'!N$428)/('Ratios Calculated fix'!N$429-'Ratios Calculated fix'!N$428)</f>
        <v>2.7687345928202958E-2</v>
      </c>
      <c r="O234" s="22">
        <f>('Ratios Calculated fix'!O234-'Ratios Calculated fix'!O$428)/('Ratios Calculated fix'!O$429-'Ratios Calculated fix'!O$428)</f>
        <v>9.4973197819623757E-3</v>
      </c>
      <c r="P234" s="22">
        <f>('Ratios Calculated fix'!P234-'Ratios Calculated fix'!P$428)/('Ratios Calculated fix'!P$429-'Ratios Calculated fix'!P$428)</f>
        <v>2.8925680201636037E-3</v>
      </c>
      <c r="Q234" s="22">
        <f>('Ratios Calculated fix'!Q234-'Ratios Calculated fix'!Q$428)/('Ratios Calculated fix'!Q$429-'Ratios Calculated fix'!Q$428)</f>
        <v>0.87483288377889545</v>
      </c>
      <c r="R234" s="22">
        <f>('Ratios Calculated fix'!R234-'Ratios Calculated fix'!R$428)/('Ratios Calculated fix'!R$429-'Ratios Calculated fix'!R$428)</f>
        <v>0.10447884481191511</v>
      </c>
      <c r="S234" s="22">
        <f>('Ratios Calculated fix'!S234-'Ratios Calculated fix'!S$428)/('Ratios Calculated fix'!S$429-'Ratios Calculated fix'!S$428)</f>
        <v>8.1693108890809898E-2</v>
      </c>
      <c r="T234" s="22">
        <f>('Ratios Calculated fix'!T234-'Ratios Calculated fix'!T$428)/('Ratios Calculated fix'!T$429-'Ratios Calculated fix'!T$428)</f>
        <v>9.0851859748723784E-2</v>
      </c>
      <c r="U234" s="22">
        <f>('Ratios Calculated fix'!U234-'Ratios Calculated fix'!U$428)/('Ratios Calculated fix'!U$429-'Ratios Calculated fix'!U$428)</f>
        <v>0.81368532794483561</v>
      </c>
      <c r="V234" s="22">
        <f>('Ratios Calculated fix'!V234-'Ratios Calculated fix'!V$428)/('Ratios Calculated fix'!V$429-'Ratios Calculated fix'!V$428)</f>
        <v>0.71503121697796324</v>
      </c>
      <c r="W234" s="22">
        <f>('Ratios Calculated fix'!W234-'Ratios Calculated fix'!W$428)/('Ratios Calculated fix'!W$429-'Ratios Calculated fix'!W$428)</f>
        <v>0.82581535783721982</v>
      </c>
      <c r="X234" s="22">
        <f>('Ratios Calculated fix'!X234-'Ratios Calculated fix'!X$428)/('Ratios Calculated fix'!X$429-'Ratios Calculated fix'!X$428)</f>
        <v>0.20586173839484664</v>
      </c>
      <c r="Y234" s="22">
        <f>('Ratios Calculated fix'!Y234-'Ratios Calculated fix'!Y$428)/('Ratios Calculated fix'!Y$429-'Ratios Calculated fix'!Y$428)</f>
        <v>0.4258098083077787</v>
      </c>
      <c r="Z234" s="22">
        <f>('Ratios Calculated fix'!Z234-'Ratios Calculated fix'!Z$428)/('Ratios Calculated fix'!Z$429-'Ratios Calculated fix'!Z$428)</f>
        <v>0.79413826160515333</v>
      </c>
      <c r="AA234" s="22">
        <f>('Ratios Calculated fix'!AA234-'Ratios Calculated fix'!AA$428)/('Ratios Calculated fix'!AA$429-'Ratios Calculated fix'!AA$428)</f>
        <v>0.10903488833466764</v>
      </c>
      <c r="AB234" s="22">
        <f>('Ratios Calculated fix'!AB234-'Ratios Calculated fix'!AB$428)/('Ratios Calculated fix'!AB$429-'Ratios Calculated fix'!AB$428)</f>
        <v>0.79363597911811101</v>
      </c>
      <c r="AC234" s="22">
        <f>('Ratios Calculated fix'!AC234-'Ratios Calculated fix'!AC$428)/('Ratios Calculated fix'!AC$429-'Ratios Calculated fix'!AC$428)</f>
        <v>0.19777560709895856</v>
      </c>
      <c r="AD234" s="22">
        <f>('Ratios Calculated fix'!AD234-'Ratios Calculated fix'!AD$428)/('Ratios Calculated fix'!AD$429-'Ratios Calculated fix'!AD$428)</f>
        <v>0.12604981795298084</v>
      </c>
      <c r="AE234" s="22">
        <f>('Ratios Calculated fix'!AE234-'Ratios Calculated fix'!AE$428)/('Ratios Calculated fix'!AE$429-'Ratios Calculated fix'!AE$428)</f>
        <v>0.17576867813648037</v>
      </c>
      <c r="AF234" s="22">
        <f>('Ratios Calculated fix'!AF234-'Ratios Calculated fix'!AF$428)/('Ratios Calculated fix'!AF$429-'Ratios Calculated fix'!AF$428)</f>
        <v>0.3145600515400499</v>
      </c>
      <c r="AG234" s="22" t="e">
        <f>('Ratios Calculated fix'!AG234-'Ratios Calculated fix'!AG$428)/('Ratios Calculated fix'!AG$429-'Ratios Calculated fix'!AG$428)</f>
        <v>#DIV/0!</v>
      </c>
      <c r="AH234" s="22" t="e">
        <f>('Ratios Calculated fix'!AH234-'Ratios Calculated fix'!AH$428)/('Ratios Calculated fix'!AH$429-'Ratios Calculated fix'!AH$428)</f>
        <v>#DIV/0!</v>
      </c>
      <c r="AI234" s="22">
        <f>('Ratios Calculated fix'!AI234-'Ratios Calculated fix'!AI$428)/('Ratios Calculated fix'!AI$429-'Ratios Calculated fix'!AI$428)</f>
        <v>0.53895045553364918</v>
      </c>
      <c r="AJ234" s="22">
        <f>('Ratios Calculated fix'!AJ234-'Ratios Calculated fix'!AJ$428)/('Ratios Calculated fix'!AJ$429-'Ratios Calculated fix'!AJ$428)</f>
        <v>0.1258016536848261</v>
      </c>
      <c r="AK234" s="22" t="e">
        <f>('Ratios Calculated fix'!AK234-'Ratios Calculated fix'!AK$428)/('Ratios Calculated fix'!AK$429-'Ratios Calculated fix'!AK$428)</f>
        <v>#DIV/0!</v>
      </c>
      <c r="AL234" s="22" t="e">
        <f>('Ratios Calculated fix'!AL234-'Ratios Calculated fix'!AL$428)/('Ratios Calculated fix'!AL$429-'Ratios Calculated fix'!AL$428)</f>
        <v>#DIV/0!</v>
      </c>
      <c r="AM234" s="22">
        <f>('Ratios Calculated fix'!AM234-'Ratios Calculated fix'!AM$428)/('Ratios Calculated fix'!AM$429-'Ratios Calculated fix'!AM$428)</f>
        <v>0.71182366074988657</v>
      </c>
      <c r="AN234" s="22">
        <f>('Ratios Calculated fix'!AN234-'Ratios Calculated fix'!AN$428)/('Ratios Calculated fix'!AN$429-'Ratios Calculated fix'!AN$428)</f>
        <v>0.83262019092618611</v>
      </c>
      <c r="AO234" s="22">
        <f>('Ratios Calculated fix'!AO234-'Ratios Calculated fix'!AO$428)/('Ratios Calculated fix'!AO$429-'Ratios Calculated fix'!AO$428)</f>
        <v>0.58350164096098922</v>
      </c>
      <c r="AP234" s="22">
        <f>('Ratios Calculated fix'!AP234-'Ratios Calculated fix'!AP$428)/('Ratios Calculated fix'!AP$429-'Ratios Calculated fix'!AP$428)</f>
        <v>0.3366718626341722</v>
      </c>
      <c r="AQ234" s="22">
        <f>('Ratios Calculated fix'!AQ234-'Ratios Calculated fix'!AQ$428)/('Ratios Calculated fix'!AQ$429-'Ratios Calculated fix'!AQ$428)</f>
        <v>0.6117090777769042</v>
      </c>
      <c r="AR234" s="22">
        <f>('Ratios Calculated fix'!AR234-'Ratios Calculated fix'!AR$428)/('Ratios Calculated fix'!AR$429-'Ratios Calculated fix'!AR$428)</f>
        <v>0.20632275788033969</v>
      </c>
      <c r="AS234" s="22">
        <f>('Ratios Calculated fix'!AS234-'Ratios Calculated fix'!AS$428)/('Ratios Calculated fix'!AS$429-'Ratios Calculated fix'!AS$428)</f>
        <v>0.3723992235546833</v>
      </c>
      <c r="AT234" s="22">
        <f>('Ratios Calculated fix'!AT234-'Ratios Calculated fix'!AT$428)/('Ratios Calculated fix'!AT$429-'Ratios Calculated fix'!AT$428)</f>
        <v>0.41773668343888032</v>
      </c>
      <c r="AU234" s="22">
        <f>('Ratios Calculated fix'!AU234-'Ratios Calculated fix'!AU$428)/('Ratios Calculated fix'!AU$429-'Ratios Calculated fix'!AU$428)</f>
        <v>0.26671378333928325</v>
      </c>
      <c r="AV234" s="22" t="e">
        <f>('Ratios Calculated fix'!AV234-'Ratios Calculated fix'!AV$428)/('Ratios Calculated fix'!AV$429-'Ratios Calculated fix'!AV$428)</f>
        <v>#DIV/0!</v>
      </c>
      <c r="AW234" s="22" t="e">
        <f>('Ratios Calculated fix'!AW234-'Ratios Calculated fix'!AW$428)/('Ratios Calculated fix'!AW$429-'Ratios Calculated fix'!AW$428)</f>
        <v>#DIV/0!</v>
      </c>
      <c r="AX234" s="22" t="e">
        <f>('Ratios Calculated fix'!AX234-'Ratios Calculated fix'!AX$428)/('Ratios Calculated fix'!AX$429-'Ratios Calculated fix'!AX$428)</f>
        <v>#DIV/0!</v>
      </c>
      <c r="AY234" s="22">
        <f>('Ratios Calculated fix'!AY234-'Ratios Calculated fix'!AY$428)/('Ratios Calculated fix'!AY$429-'Ratios Calculated fix'!AY$428)</f>
        <v>0.7467917573210705</v>
      </c>
      <c r="AZ234" s="22">
        <f>('Ratios Calculated fix'!AZ234-'Ratios Calculated fix'!AZ$428)/('Ratios Calculated fix'!AZ$429-'Ratios Calculated fix'!AZ$428)</f>
        <v>0.77044326086189208</v>
      </c>
      <c r="BA234" s="22">
        <f>('Ratios Calculated fix'!BA234-'Ratios Calculated fix'!BA$428)/('Ratios Calculated fix'!BA$429-'Ratios Calculated fix'!BA$428)</f>
        <v>0.22278602662379629</v>
      </c>
      <c r="BB234" s="22" t="e">
        <f>('Ratios Calculated fix'!BB234-'Ratios Calculated fix'!BB$428)/('Ratios Calculated fix'!BB$429-'Ratios Calculated fix'!BB$428)</f>
        <v>#DIV/0!</v>
      </c>
      <c r="BC234" s="22">
        <f>('Ratios Calculated fix'!BC234-'Ratios Calculated fix'!BC$428)/('Ratios Calculated fix'!BC$429-'Ratios Calculated fix'!BC$428)</f>
        <v>0.13245309397316535</v>
      </c>
    </row>
    <row r="235" spans="1:55" x14ac:dyDescent="0.2">
      <c r="A235" s="3" t="s">
        <v>727</v>
      </c>
      <c r="B235" s="3" t="s">
        <v>728</v>
      </c>
      <c r="C235" s="3" t="s">
        <v>45</v>
      </c>
      <c r="D235" s="3">
        <v>186130</v>
      </c>
      <c r="E235" s="3" t="s">
        <v>16</v>
      </c>
      <c r="F235" s="3">
        <v>2019</v>
      </c>
      <c r="G235" s="3" t="s">
        <v>17</v>
      </c>
      <c r="H235" s="4">
        <v>43890</v>
      </c>
      <c r="I235" s="4">
        <v>43908</v>
      </c>
      <c r="J235" s="4">
        <v>43908</v>
      </c>
      <c r="K235" s="5">
        <v>152000000</v>
      </c>
      <c r="L235" s="5">
        <v>154000000</v>
      </c>
      <c r="M235" s="6" t="s">
        <v>729</v>
      </c>
      <c r="N235" s="21">
        <f>('Ratios Calculated fix'!N235-'Ratios Calculated fix'!N$428)/('Ratios Calculated fix'!N$429-'Ratios Calculated fix'!N$428)</f>
        <v>4.0833261232474383E-2</v>
      </c>
      <c r="O235" s="22">
        <f>('Ratios Calculated fix'!O235-'Ratios Calculated fix'!O$428)/('Ratios Calculated fix'!O$429-'Ratios Calculated fix'!O$428)</f>
        <v>9.5572921734239577E-3</v>
      </c>
      <c r="P235" s="22">
        <f>('Ratios Calculated fix'!P235-'Ratios Calculated fix'!P$428)/('Ratios Calculated fix'!P$429-'Ratios Calculated fix'!P$428)</f>
        <v>1.8049697432041493E-2</v>
      </c>
      <c r="Q235" s="22">
        <f>('Ratios Calculated fix'!Q235-'Ratios Calculated fix'!Q$428)/('Ratios Calculated fix'!Q$429-'Ratios Calculated fix'!Q$428)</f>
        <v>0.87039110961567678</v>
      </c>
      <c r="R235" s="22">
        <f>('Ratios Calculated fix'!R235-'Ratios Calculated fix'!R$428)/('Ratios Calculated fix'!R$429-'Ratios Calculated fix'!R$428)</f>
        <v>0.10613936119424001</v>
      </c>
      <c r="S235" s="22">
        <f>('Ratios Calculated fix'!S235-'Ratios Calculated fix'!S$428)/('Ratios Calculated fix'!S$429-'Ratios Calculated fix'!S$428)</f>
        <v>1.6029076816090206E-2</v>
      </c>
      <c r="T235" s="22">
        <f>('Ratios Calculated fix'!T235-'Ratios Calculated fix'!T$428)/('Ratios Calculated fix'!T$429-'Ratios Calculated fix'!T$428)</f>
        <v>0.10437844276539222</v>
      </c>
      <c r="U235" s="22">
        <f>('Ratios Calculated fix'!U235-'Ratios Calculated fix'!U$428)/('Ratios Calculated fix'!U$429-'Ratios Calculated fix'!U$428)</f>
        <v>0.81055892293724796</v>
      </c>
      <c r="V235" s="22">
        <f>('Ratios Calculated fix'!V235-'Ratios Calculated fix'!V$428)/('Ratios Calculated fix'!V$429-'Ratios Calculated fix'!V$428)</f>
        <v>0.70899965675524346</v>
      </c>
      <c r="W235" s="22">
        <f>('Ratios Calculated fix'!W235-'Ratios Calculated fix'!W$428)/('Ratios Calculated fix'!W$429-'Ratios Calculated fix'!W$428)</f>
        <v>0.82314901401179197</v>
      </c>
      <c r="X235" s="22">
        <f>('Ratios Calculated fix'!X235-'Ratios Calculated fix'!X$428)/('Ratios Calculated fix'!X$429-'Ratios Calculated fix'!X$428)</f>
        <v>0.27427838009851074</v>
      </c>
      <c r="Y235" s="22">
        <f>('Ratios Calculated fix'!Y235-'Ratios Calculated fix'!Y$428)/('Ratios Calculated fix'!Y$429-'Ratios Calculated fix'!Y$428)</f>
        <v>0.45061309912043812</v>
      </c>
      <c r="Z235" s="22">
        <f>('Ratios Calculated fix'!Z235-'Ratios Calculated fix'!Z$428)/('Ratios Calculated fix'!Z$429-'Ratios Calculated fix'!Z$428)</f>
        <v>0.72572161990148931</v>
      </c>
      <c r="AA235" s="22">
        <f>('Ratios Calculated fix'!AA235-'Ratios Calculated fix'!AA$428)/('Ratios Calculated fix'!AA$429-'Ratios Calculated fix'!AA$428)</f>
        <v>0</v>
      </c>
      <c r="AB235" s="22">
        <f>('Ratios Calculated fix'!AB235-'Ratios Calculated fix'!AB$428)/('Ratios Calculated fix'!AB$429-'Ratios Calculated fix'!AB$428)</f>
        <v>0.84881680835079976</v>
      </c>
      <c r="AC235" s="22">
        <f>('Ratios Calculated fix'!AC235-'Ratios Calculated fix'!AC$428)/('Ratios Calculated fix'!AC$429-'Ratios Calculated fix'!AC$428)</f>
        <v>0.37430787806642679</v>
      </c>
      <c r="AD235" s="22">
        <f>('Ratios Calculated fix'!AD235-'Ratios Calculated fix'!AD$428)/('Ratios Calculated fix'!AD$429-'Ratios Calculated fix'!AD$428)</f>
        <v>0.19396576406792435</v>
      </c>
      <c r="AE235" s="22">
        <f>('Ratios Calculated fix'!AE235-'Ratios Calculated fix'!AE$428)/('Ratios Calculated fix'!AE$429-'Ratios Calculated fix'!AE$428)</f>
        <v>0.22490774678251363</v>
      </c>
      <c r="AF235" s="22">
        <f>('Ratios Calculated fix'!AF235-'Ratios Calculated fix'!AF$428)/('Ratios Calculated fix'!AF$429-'Ratios Calculated fix'!AF$428)</f>
        <v>0.32359157498331964</v>
      </c>
      <c r="AG235" s="22" t="e">
        <f>('Ratios Calculated fix'!AG235-'Ratios Calculated fix'!AG$428)/('Ratios Calculated fix'!AG$429-'Ratios Calculated fix'!AG$428)</f>
        <v>#DIV/0!</v>
      </c>
      <c r="AH235" s="22" t="e">
        <f>('Ratios Calculated fix'!AH235-'Ratios Calculated fix'!AH$428)/('Ratios Calculated fix'!AH$429-'Ratios Calculated fix'!AH$428)</f>
        <v>#DIV/0!</v>
      </c>
      <c r="AI235" s="22">
        <f>('Ratios Calculated fix'!AI235-'Ratios Calculated fix'!AI$428)/('Ratios Calculated fix'!AI$429-'Ratios Calculated fix'!AI$428)</f>
        <v>0.53415408882802451</v>
      </c>
      <c r="AJ235" s="22">
        <f>('Ratios Calculated fix'!AJ235-'Ratios Calculated fix'!AJ$428)/('Ratios Calculated fix'!AJ$429-'Ratios Calculated fix'!AJ$428)</f>
        <v>0.14130456685806822</v>
      </c>
      <c r="AK235" s="22" t="e">
        <f>('Ratios Calculated fix'!AK235-'Ratios Calculated fix'!AK$428)/('Ratios Calculated fix'!AK$429-'Ratios Calculated fix'!AK$428)</f>
        <v>#DIV/0!</v>
      </c>
      <c r="AL235" s="22" t="e">
        <f>('Ratios Calculated fix'!AL235-'Ratios Calculated fix'!AL$428)/('Ratios Calculated fix'!AL$429-'Ratios Calculated fix'!AL$428)</f>
        <v>#DIV/0!</v>
      </c>
      <c r="AM235" s="22">
        <f>('Ratios Calculated fix'!AM235-'Ratios Calculated fix'!AM$428)/('Ratios Calculated fix'!AM$429-'Ratios Calculated fix'!AM$428)</f>
        <v>0.71006360169555038</v>
      </c>
      <c r="AN235" s="22">
        <f>('Ratios Calculated fix'!AN235-'Ratios Calculated fix'!AN$428)/('Ratios Calculated fix'!AN$429-'Ratios Calculated fix'!AN$428)</f>
        <v>0.81067434405468553</v>
      </c>
      <c r="AO235" s="22">
        <f>('Ratios Calculated fix'!AO235-'Ratios Calculated fix'!AO$428)/('Ratios Calculated fix'!AO$429-'Ratios Calculated fix'!AO$428)</f>
        <v>0.28929592729551568</v>
      </c>
      <c r="AP235" s="22">
        <f>('Ratios Calculated fix'!AP235-'Ratios Calculated fix'!AP$428)/('Ratios Calculated fix'!AP$429-'Ratios Calculated fix'!AP$428)</f>
        <v>0.38383510758000311</v>
      </c>
      <c r="AQ235" s="22">
        <f>('Ratios Calculated fix'!AQ235-'Ratios Calculated fix'!AQ$428)/('Ratios Calculated fix'!AQ$429-'Ratios Calculated fix'!AQ$428)</f>
        <v>0.62493769165438784</v>
      </c>
      <c r="AR235" s="22">
        <f>('Ratios Calculated fix'!AR235-'Ratios Calculated fix'!AR$428)/('Ratios Calculated fix'!AR$429-'Ratios Calculated fix'!AR$428)</f>
        <v>0.26014029381210191</v>
      </c>
      <c r="AS235" s="22">
        <f>('Ratios Calculated fix'!AS235-'Ratios Calculated fix'!AS$428)/('Ratios Calculated fix'!AS$429-'Ratios Calculated fix'!AS$428)</f>
        <v>0.36114638892635254</v>
      </c>
      <c r="AT235" s="22">
        <f>('Ratios Calculated fix'!AT235-'Ratios Calculated fix'!AT$428)/('Ratios Calculated fix'!AT$429-'Ratios Calculated fix'!AT$428)</f>
        <v>0.44814545590956978</v>
      </c>
      <c r="AU235" s="22">
        <f>('Ratios Calculated fix'!AU235-'Ratios Calculated fix'!AU$428)/('Ratios Calculated fix'!AU$429-'Ratios Calculated fix'!AU$428)</f>
        <v>0.27336205799498337</v>
      </c>
      <c r="AV235" s="22" t="e">
        <f>('Ratios Calculated fix'!AV235-'Ratios Calculated fix'!AV$428)/('Ratios Calculated fix'!AV$429-'Ratios Calculated fix'!AV$428)</f>
        <v>#DIV/0!</v>
      </c>
      <c r="AW235" s="22" t="e">
        <f>('Ratios Calculated fix'!AW235-'Ratios Calculated fix'!AW$428)/('Ratios Calculated fix'!AW$429-'Ratios Calculated fix'!AW$428)</f>
        <v>#DIV/0!</v>
      </c>
      <c r="AX235" s="22" t="e">
        <f>('Ratios Calculated fix'!AX235-'Ratios Calculated fix'!AX$428)/('Ratios Calculated fix'!AX$429-'Ratios Calculated fix'!AX$428)</f>
        <v>#DIV/0!</v>
      </c>
      <c r="AY235" s="22">
        <f>('Ratios Calculated fix'!AY235-'Ratios Calculated fix'!AY$428)/('Ratios Calculated fix'!AY$429-'Ratios Calculated fix'!AY$428)</f>
        <v>0.74611783571964618</v>
      </c>
      <c r="AZ235" s="22">
        <f>('Ratios Calculated fix'!AZ235-'Ratios Calculated fix'!AZ$428)/('Ratios Calculated fix'!AZ$429-'Ratios Calculated fix'!AZ$428)</f>
        <v>0.76936897007821847</v>
      </c>
      <c r="BA235" s="22">
        <f>('Ratios Calculated fix'!BA235-'Ratios Calculated fix'!BA$428)/('Ratios Calculated fix'!BA$429-'Ratios Calculated fix'!BA$428)</f>
        <v>0.22272038363317517</v>
      </c>
      <c r="BB235" s="22" t="e">
        <f>('Ratios Calculated fix'!BB235-'Ratios Calculated fix'!BB$428)/('Ratios Calculated fix'!BB$429-'Ratios Calculated fix'!BB$428)</f>
        <v>#DIV/0!</v>
      </c>
      <c r="BC235" s="22">
        <f>('Ratios Calculated fix'!BC235-'Ratios Calculated fix'!BC$428)/('Ratios Calculated fix'!BC$429-'Ratios Calculated fix'!BC$428)</f>
        <v>0.17216778994064841</v>
      </c>
    </row>
    <row r="236" spans="1:55" x14ac:dyDescent="0.2">
      <c r="A236" s="3" t="s">
        <v>706</v>
      </c>
      <c r="B236" s="3" t="s">
        <v>707</v>
      </c>
      <c r="C236" s="3" t="s">
        <v>15</v>
      </c>
      <c r="D236" s="3">
        <v>99395</v>
      </c>
      <c r="E236" s="3" t="s">
        <v>16</v>
      </c>
      <c r="F236" s="3">
        <v>2019</v>
      </c>
      <c r="G236" s="3" t="s">
        <v>17</v>
      </c>
      <c r="H236" s="4">
        <v>43830</v>
      </c>
      <c r="I236" s="4">
        <v>43854</v>
      </c>
      <c r="J236" s="4">
        <v>43854</v>
      </c>
      <c r="K236" s="5">
        <v>97440000</v>
      </c>
      <c r="L236" s="5">
        <v>97952000</v>
      </c>
      <c r="M236" s="3" t="s">
        <v>708</v>
      </c>
      <c r="N236" s="21">
        <f>('Ratios Calculated fix'!N236-'Ratios Calculated fix'!N$428)/('Ratios Calculated fix'!N$429-'Ratios Calculated fix'!N$428)</f>
        <v>5.3961790741182097E-2</v>
      </c>
      <c r="O236" s="22">
        <f>('Ratios Calculated fix'!O236-'Ratios Calculated fix'!O$428)/('Ratios Calculated fix'!O$429-'Ratios Calculated fix'!O$428)</f>
        <v>4.2751046293272317E-2</v>
      </c>
      <c r="P236" s="22">
        <f>('Ratios Calculated fix'!P236-'Ratios Calculated fix'!P$428)/('Ratios Calculated fix'!P$429-'Ratios Calculated fix'!P$428)</f>
        <v>3.1272912237366786E-2</v>
      </c>
      <c r="Q236" s="22">
        <f>('Ratios Calculated fix'!Q236-'Ratios Calculated fix'!Q$428)/('Ratios Calculated fix'!Q$429-'Ratios Calculated fix'!Q$428)</f>
        <v>0.8693548828624772</v>
      </c>
      <c r="R236" s="22">
        <f>('Ratios Calculated fix'!R236-'Ratios Calculated fix'!R$428)/('Ratios Calculated fix'!R$429-'Ratios Calculated fix'!R$428)</f>
        <v>0.11141228254228161</v>
      </c>
      <c r="S236" s="22">
        <f>('Ratios Calculated fix'!S236-'Ratios Calculated fix'!S$428)/('Ratios Calculated fix'!S$429-'Ratios Calculated fix'!S$428)</f>
        <v>3.4604360407826085E-3</v>
      </c>
      <c r="T236" s="22">
        <f>('Ratios Calculated fix'!T236-'Ratios Calculated fix'!T$428)/('Ratios Calculated fix'!T$429-'Ratios Calculated fix'!T$428)</f>
        <v>0.11197544476862387</v>
      </c>
      <c r="U236" s="22">
        <f>('Ratios Calculated fix'!U236-'Ratios Calculated fix'!U$428)/('Ratios Calculated fix'!U$429-'Ratios Calculated fix'!U$428)</f>
        <v>0.80993252436608631</v>
      </c>
      <c r="V236" s="22">
        <f>('Ratios Calculated fix'!V236-'Ratios Calculated fix'!V$428)/('Ratios Calculated fix'!V$429-'Ratios Calculated fix'!V$428)</f>
        <v>0.70844575752769179</v>
      </c>
      <c r="W236" s="22">
        <f>('Ratios Calculated fix'!W236-'Ratios Calculated fix'!W$428)/('Ratios Calculated fix'!W$429-'Ratios Calculated fix'!W$428)</f>
        <v>0.8225138092437202</v>
      </c>
      <c r="X236" s="22">
        <f>('Ratios Calculated fix'!X236-'Ratios Calculated fix'!X$428)/('Ratios Calculated fix'!X$429-'Ratios Calculated fix'!X$428)</f>
        <v>6.1535493707029446E-2</v>
      </c>
      <c r="Y236" s="22">
        <f>('Ratios Calculated fix'!Y236-'Ratios Calculated fix'!Y$428)/('Ratios Calculated fix'!Y$429-'Ratios Calculated fix'!Y$428)</f>
        <v>0.46712932945164592</v>
      </c>
      <c r="Z236" s="22">
        <f>('Ratios Calculated fix'!Z236-'Ratios Calculated fix'!Z$428)/('Ratios Calculated fix'!Z$429-'Ratios Calculated fix'!Z$428)</f>
        <v>0.93846450629297051</v>
      </c>
      <c r="AA236" s="22">
        <f>('Ratios Calculated fix'!AA236-'Ratios Calculated fix'!AA$428)/('Ratios Calculated fix'!AA$429-'Ratios Calculated fix'!AA$428)</f>
        <v>0</v>
      </c>
      <c r="AB236" s="22">
        <f>('Ratios Calculated fix'!AB236-'Ratios Calculated fix'!AB$428)/('Ratios Calculated fix'!AB$429-'Ratios Calculated fix'!AB$428)</f>
        <v>0.88177077982272112</v>
      </c>
      <c r="AC236" s="22">
        <f>('Ratios Calculated fix'!AC236-'Ratios Calculated fix'!AC$428)/('Ratios Calculated fix'!AC$429-'Ratios Calculated fix'!AC$428)</f>
        <v>0.47550276426109089</v>
      </c>
      <c r="AD236" s="22">
        <f>('Ratios Calculated fix'!AD236-'Ratios Calculated fix'!AD$428)/('Ratios Calculated fix'!AD$429-'Ratios Calculated fix'!AD$428)</f>
        <v>0.58595179125545327</v>
      </c>
      <c r="AE236" s="22">
        <f>('Ratios Calculated fix'!AE236-'Ratios Calculated fix'!AE$428)/('Ratios Calculated fix'!AE$429-'Ratios Calculated fix'!AE$428)</f>
        <v>0.58232679290761535</v>
      </c>
      <c r="AF236" s="22">
        <f>('Ratios Calculated fix'!AF236-'Ratios Calculated fix'!AF$428)/('Ratios Calculated fix'!AF$429-'Ratios Calculated fix'!AF$428)</f>
        <v>0.38946152600666689</v>
      </c>
      <c r="AG236" s="22" t="e">
        <f>('Ratios Calculated fix'!AG236-'Ratios Calculated fix'!AG$428)/('Ratios Calculated fix'!AG$429-'Ratios Calculated fix'!AG$428)</f>
        <v>#DIV/0!</v>
      </c>
      <c r="AH236" s="22" t="e">
        <f>('Ratios Calculated fix'!AH236-'Ratios Calculated fix'!AH$428)/('Ratios Calculated fix'!AH$429-'Ratios Calculated fix'!AH$428)</f>
        <v>#DIV/0!</v>
      </c>
      <c r="AI236" s="22">
        <f>('Ratios Calculated fix'!AI236-'Ratios Calculated fix'!AI$428)/('Ratios Calculated fix'!AI$429-'Ratios Calculated fix'!AI$428)</f>
        <v>0.54300230100726987</v>
      </c>
      <c r="AJ236" s="22">
        <f>('Ratios Calculated fix'!AJ236-'Ratios Calculated fix'!AJ$428)/('Ratios Calculated fix'!AJ$429-'Ratios Calculated fix'!AJ$428)</f>
        <v>0.45862707219522036</v>
      </c>
      <c r="AK236" s="22" t="e">
        <f>('Ratios Calculated fix'!AK236-'Ratios Calculated fix'!AK$428)/('Ratios Calculated fix'!AK$429-'Ratios Calculated fix'!AK$428)</f>
        <v>#DIV/0!</v>
      </c>
      <c r="AL236" s="22" t="e">
        <f>('Ratios Calculated fix'!AL236-'Ratios Calculated fix'!AL$428)/('Ratios Calculated fix'!AL$429-'Ratios Calculated fix'!AL$428)</f>
        <v>#DIV/0!</v>
      </c>
      <c r="AM236" s="22">
        <f>('Ratios Calculated fix'!AM236-'Ratios Calculated fix'!AM$428)/('Ratios Calculated fix'!AM$429-'Ratios Calculated fix'!AM$428)</f>
        <v>0.70971329434031183</v>
      </c>
      <c r="AN236" s="22">
        <f>('Ratios Calculated fix'!AN236-'Ratios Calculated fix'!AN$428)/('Ratios Calculated fix'!AN$429-'Ratios Calculated fix'!AN$428)</f>
        <v>0.8043363100088804</v>
      </c>
      <c r="AO236" s="22">
        <f>('Ratios Calculated fix'!AO236-'Ratios Calculated fix'!AO$428)/('Ratios Calculated fix'!AO$429-'Ratios Calculated fix'!AO$428)</f>
        <v>5.0470614669600969E-2</v>
      </c>
      <c r="AP236" s="22">
        <f>('Ratios Calculated fix'!AP236-'Ratios Calculated fix'!AP$428)/('Ratios Calculated fix'!AP$429-'Ratios Calculated fix'!AP$428)</f>
        <v>0.36703655360501619</v>
      </c>
      <c r="AQ236" s="22">
        <f>('Ratios Calculated fix'!AQ236-'Ratios Calculated fix'!AQ$428)/('Ratios Calculated fix'!AQ$429-'Ratios Calculated fix'!AQ$428)</f>
        <v>0.63419350622192605</v>
      </c>
      <c r="AR236" s="22">
        <f>('Ratios Calculated fix'!AR236-'Ratios Calculated fix'!AR$428)/('Ratios Calculated fix'!AR$429-'Ratios Calculated fix'!AR$428)</f>
        <v>0.60753336669406754</v>
      </c>
      <c r="AS236" s="22">
        <f>('Ratios Calculated fix'!AS236-'Ratios Calculated fix'!AS$428)/('Ratios Calculated fix'!AS$429-'Ratios Calculated fix'!AS$428)</f>
        <v>0.33492433699991253</v>
      </c>
      <c r="AT236" s="22">
        <f>('Ratios Calculated fix'!AT236-'Ratios Calculated fix'!AT$428)/('Ratios Calculated fix'!AT$429-'Ratios Calculated fix'!AT$428)</f>
        <v>0.4460907286502378</v>
      </c>
      <c r="AU236" s="22">
        <f>('Ratios Calculated fix'!AU236-'Ratios Calculated fix'!AU$428)/('Ratios Calculated fix'!AU$429-'Ratios Calculated fix'!AU$428)</f>
        <v>0.35582583215635372</v>
      </c>
      <c r="AV236" s="22" t="e">
        <f>('Ratios Calculated fix'!AV236-'Ratios Calculated fix'!AV$428)/('Ratios Calculated fix'!AV$429-'Ratios Calculated fix'!AV$428)</f>
        <v>#DIV/0!</v>
      </c>
      <c r="AW236" s="22" t="e">
        <f>('Ratios Calculated fix'!AW236-'Ratios Calculated fix'!AW$428)/('Ratios Calculated fix'!AW$429-'Ratios Calculated fix'!AW$428)</f>
        <v>#DIV/0!</v>
      </c>
      <c r="AX236" s="22" t="e">
        <f>('Ratios Calculated fix'!AX236-'Ratios Calculated fix'!AX$428)/('Ratios Calculated fix'!AX$429-'Ratios Calculated fix'!AX$428)</f>
        <v>#DIV/0!</v>
      </c>
      <c r="AY236" s="22">
        <f>('Ratios Calculated fix'!AY236-'Ratios Calculated fix'!AY$428)/('Ratios Calculated fix'!AY$429-'Ratios Calculated fix'!AY$428)</f>
        <v>0.74625861657454839</v>
      </c>
      <c r="AZ236" s="22">
        <f>('Ratios Calculated fix'!AZ236-'Ratios Calculated fix'!AZ$428)/('Ratios Calculated fix'!AZ$429-'Ratios Calculated fix'!AZ$428)</f>
        <v>0.76979240515041314</v>
      </c>
      <c r="BA236" s="22">
        <f>('Ratios Calculated fix'!BA236-'Ratios Calculated fix'!BA$428)/('Ratios Calculated fix'!BA$429-'Ratios Calculated fix'!BA$428)</f>
        <v>0.22221175985052768</v>
      </c>
      <c r="BB236" s="22" t="e">
        <f>('Ratios Calculated fix'!BB236-'Ratios Calculated fix'!BB$428)/('Ratios Calculated fix'!BB$429-'Ratios Calculated fix'!BB$428)</f>
        <v>#DIV/0!</v>
      </c>
      <c r="BC236" s="22">
        <f>('Ratios Calculated fix'!BC236-'Ratios Calculated fix'!BC$428)/('Ratios Calculated fix'!BC$429-'Ratios Calculated fix'!BC$428)</f>
        <v>0.16960805028104298</v>
      </c>
    </row>
    <row r="237" spans="1:55" x14ac:dyDescent="0.2">
      <c r="A237" s="3" t="s">
        <v>736</v>
      </c>
      <c r="B237" s="3" t="s">
        <v>737</v>
      </c>
      <c r="C237" s="3" t="s">
        <v>45</v>
      </c>
      <c r="D237" s="3">
        <v>185942</v>
      </c>
      <c r="E237" s="3" t="s">
        <v>16</v>
      </c>
      <c r="F237" s="3">
        <v>2019</v>
      </c>
      <c r="G237" s="3" t="s">
        <v>17</v>
      </c>
      <c r="H237" s="4">
        <v>43890</v>
      </c>
      <c r="I237" s="4">
        <v>43920</v>
      </c>
      <c r="J237" s="4">
        <v>43920</v>
      </c>
      <c r="K237" s="5">
        <v>276000000</v>
      </c>
      <c r="L237" s="5">
        <v>272000000</v>
      </c>
      <c r="M237" s="3" t="s">
        <v>738</v>
      </c>
      <c r="N237" s="21">
        <f>('Ratios Calculated fix'!N237-'Ratios Calculated fix'!N$428)/('Ratios Calculated fix'!N$429-'Ratios Calculated fix'!N$428)</f>
        <v>4.975738497692158E-2</v>
      </c>
      <c r="O237" s="22">
        <f>('Ratios Calculated fix'!O237-'Ratios Calculated fix'!O$428)/('Ratios Calculated fix'!O$429-'Ratios Calculated fix'!O$428)</f>
        <v>2.9913801279890857E-2</v>
      </c>
      <c r="P237" s="22">
        <f>('Ratios Calculated fix'!P237-'Ratios Calculated fix'!P$428)/('Ratios Calculated fix'!P$429-'Ratios Calculated fix'!P$428)</f>
        <v>6.5252793261055375E-2</v>
      </c>
      <c r="Q237" s="22">
        <f>('Ratios Calculated fix'!Q237-'Ratios Calculated fix'!Q$428)/('Ratios Calculated fix'!Q$429-'Ratios Calculated fix'!Q$428)</f>
        <v>0.85430962506151131</v>
      </c>
      <c r="R237" s="22">
        <f>('Ratios Calculated fix'!R237-'Ratios Calculated fix'!R$428)/('Ratios Calculated fix'!R$429-'Ratios Calculated fix'!R$428)</f>
        <v>0.18406308221178824</v>
      </c>
      <c r="S237" s="22">
        <f>('Ratios Calculated fix'!S237-'Ratios Calculated fix'!S$428)/('Ratios Calculated fix'!S$429-'Ratios Calculated fix'!S$428)</f>
        <v>1.1335321383153938E-2</v>
      </c>
      <c r="T237" s="22">
        <f>('Ratios Calculated fix'!T237-'Ratios Calculated fix'!T$428)/('Ratios Calculated fix'!T$429-'Ratios Calculated fix'!T$428)</f>
        <v>0.18397970226754856</v>
      </c>
      <c r="U237" s="22">
        <f>('Ratios Calculated fix'!U237-'Ratios Calculated fix'!U$428)/('Ratios Calculated fix'!U$429-'Ratios Calculated fix'!U$428)</f>
        <v>0.79271479498524255</v>
      </c>
      <c r="V237" s="22">
        <f>('Ratios Calculated fix'!V237-'Ratios Calculated fix'!V$428)/('Ratios Calculated fix'!V$429-'Ratios Calculated fix'!V$428)</f>
        <v>0.7071429114491653</v>
      </c>
      <c r="W237" s="22">
        <f>('Ratios Calculated fix'!W237-'Ratios Calculated fix'!W$428)/('Ratios Calculated fix'!W$429-'Ratios Calculated fix'!W$428)</f>
        <v>0.80290620797686407</v>
      </c>
      <c r="X237" s="22">
        <f>('Ratios Calculated fix'!X237-'Ratios Calculated fix'!X$428)/('Ratios Calculated fix'!X$429-'Ratios Calculated fix'!X$428)</f>
        <v>0.27522040387248492</v>
      </c>
      <c r="Y237" s="22">
        <f>('Ratios Calculated fix'!Y237-'Ratios Calculated fix'!Y$428)/('Ratios Calculated fix'!Y$429-'Ratios Calculated fix'!Y$428)</f>
        <v>0.37004311688502906</v>
      </c>
      <c r="Z237" s="22">
        <f>('Ratios Calculated fix'!Z237-'Ratios Calculated fix'!Z$428)/('Ratios Calculated fix'!Z$429-'Ratios Calculated fix'!Z$428)</f>
        <v>0.72477959612751519</v>
      </c>
      <c r="AA237" s="22">
        <f>('Ratios Calculated fix'!AA237-'Ratios Calculated fix'!AA$428)/('Ratios Calculated fix'!AA$429-'Ratios Calculated fix'!AA$428)</f>
        <v>9.9499278051196696E-2</v>
      </c>
      <c r="AB237" s="22">
        <f>('Ratios Calculated fix'!AB237-'Ratios Calculated fix'!AB$428)/('Ratios Calculated fix'!AB$429-'Ratios Calculated fix'!AB$428)</f>
        <v>0.69309573458409524</v>
      </c>
      <c r="AC237" s="22">
        <f>('Ratios Calculated fix'!AC237-'Ratios Calculated fix'!AC$428)/('Ratios Calculated fix'!AC$429-'Ratios Calculated fix'!AC$428)</f>
        <v>0.32528258739545218</v>
      </c>
      <c r="AD237" s="22">
        <f>('Ratios Calculated fix'!AD237-'Ratios Calculated fix'!AD$428)/('Ratios Calculated fix'!AD$429-'Ratios Calculated fix'!AD$428)</f>
        <v>0.16246074234499341</v>
      </c>
      <c r="AE237" s="22">
        <f>('Ratios Calculated fix'!AE237-'Ratios Calculated fix'!AE$428)/('Ratios Calculated fix'!AE$429-'Ratios Calculated fix'!AE$428)</f>
        <v>0.24240628731599476</v>
      </c>
      <c r="AF237" s="22">
        <f>('Ratios Calculated fix'!AF237-'Ratios Calculated fix'!AF$428)/('Ratios Calculated fix'!AF$429-'Ratios Calculated fix'!AF$428)</f>
        <v>0.29656097339221382</v>
      </c>
      <c r="AG237" s="22" t="e">
        <f>('Ratios Calculated fix'!AG237-'Ratios Calculated fix'!AG$428)/('Ratios Calculated fix'!AG$429-'Ratios Calculated fix'!AG$428)</f>
        <v>#DIV/0!</v>
      </c>
      <c r="AH237" s="22" t="e">
        <f>('Ratios Calculated fix'!AH237-'Ratios Calculated fix'!AH$428)/('Ratios Calculated fix'!AH$429-'Ratios Calculated fix'!AH$428)</f>
        <v>#DIV/0!</v>
      </c>
      <c r="AI237" s="22">
        <f>('Ratios Calculated fix'!AI237-'Ratios Calculated fix'!AI$428)/('Ratios Calculated fix'!AI$429-'Ratios Calculated fix'!AI$428)</f>
        <v>0.5367407038938361</v>
      </c>
      <c r="AJ237" s="22">
        <f>('Ratios Calculated fix'!AJ237-'Ratios Calculated fix'!AJ$428)/('Ratios Calculated fix'!AJ$429-'Ratios Calculated fix'!AJ$428)</f>
        <v>0.1623783001056909</v>
      </c>
      <c r="AK237" s="22" t="e">
        <f>('Ratios Calculated fix'!AK237-'Ratios Calculated fix'!AK$428)/('Ratios Calculated fix'!AK$429-'Ratios Calculated fix'!AK$428)</f>
        <v>#DIV/0!</v>
      </c>
      <c r="AL237" s="22" t="e">
        <f>('Ratios Calculated fix'!AL237-'Ratios Calculated fix'!AL$428)/('Ratios Calculated fix'!AL$429-'Ratios Calculated fix'!AL$428)</f>
        <v>#DIV/0!</v>
      </c>
      <c r="AM237" s="22">
        <f>('Ratios Calculated fix'!AM237-'Ratios Calculated fix'!AM$428)/('Ratios Calculated fix'!AM$429-'Ratios Calculated fix'!AM$428)</f>
        <v>0.71317687176819444</v>
      </c>
      <c r="AN237" s="22">
        <f>('Ratios Calculated fix'!AN237-'Ratios Calculated fix'!AN$428)/('Ratios Calculated fix'!AN$429-'Ratios Calculated fix'!AN$428)</f>
        <v>0.78520041210301339</v>
      </c>
      <c r="AO237" s="22">
        <f>('Ratios Calculated fix'!AO237-'Ratios Calculated fix'!AO$428)/('Ratios Calculated fix'!AO$429-'Ratios Calculated fix'!AO$428)</f>
        <v>0.26786736613282702</v>
      </c>
      <c r="AP237" s="22">
        <f>('Ratios Calculated fix'!AP237-'Ratios Calculated fix'!AP$428)/('Ratios Calculated fix'!AP$429-'Ratios Calculated fix'!AP$428)</f>
        <v>0.36873474523163807</v>
      </c>
      <c r="AQ237" s="22">
        <f>('Ratios Calculated fix'!AQ237-'Ratios Calculated fix'!AQ$428)/('Ratios Calculated fix'!AQ$429-'Ratios Calculated fix'!AQ$428)</f>
        <v>0.52267066079701641</v>
      </c>
      <c r="AR237" s="22">
        <f>('Ratios Calculated fix'!AR237-'Ratios Calculated fix'!AR$428)/('Ratios Calculated fix'!AR$429-'Ratios Calculated fix'!AR$428)</f>
        <v>0.27525098837748158</v>
      </c>
      <c r="AS237" s="22">
        <f>('Ratios Calculated fix'!AS237-'Ratios Calculated fix'!AS$428)/('Ratios Calculated fix'!AS$429-'Ratios Calculated fix'!AS$428)</f>
        <v>0.36103510378332265</v>
      </c>
      <c r="AT237" s="22">
        <f>('Ratios Calculated fix'!AT237-'Ratios Calculated fix'!AT$428)/('Ratios Calculated fix'!AT$429-'Ratios Calculated fix'!AT$428)</f>
        <v>0.46458864594573268</v>
      </c>
      <c r="AU237" s="22">
        <f>('Ratios Calculated fix'!AU237-'Ratios Calculated fix'!AU$428)/('Ratios Calculated fix'!AU$429-'Ratios Calculated fix'!AU$428)</f>
        <v>0.28841909576009539</v>
      </c>
      <c r="AV237" s="22" t="e">
        <f>('Ratios Calculated fix'!AV237-'Ratios Calculated fix'!AV$428)/('Ratios Calculated fix'!AV$429-'Ratios Calculated fix'!AV$428)</f>
        <v>#DIV/0!</v>
      </c>
      <c r="AW237" s="22" t="e">
        <f>('Ratios Calculated fix'!AW237-'Ratios Calculated fix'!AW$428)/('Ratios Calculated fix'!AW$429-'Ratios Calculated fix'!AW$428)</f>
        <v>#DIV/0!</v>
      </c>
      <c r="AX237" s="22" t="e">
        <f>('Ratios Calculated fix'!AX237-'Ratios Calculated fix'!AX$428)/('Ratios Calculated fix'!AX$429-'Ratios Calculated fix'!AX$428)</f>
        <v>#DIV/0!</v>
      </c>
      <c r="AY237" s="22">
        <f>('Ratios Calculated fix'!AY237-'Ratios Calculated fix'!AY$428)/('Ratios Calculated fix'!AY$429-'Ratios Calculated fix'!AY$428)</f>
        <v>0.74944035111004226</v>
      </c>
      <c r="AZ237" s="22">
        <f>('Ratios Calculated fix'!AZ237-'Ratios Calculated fix'!AZ$428)/('Ratios Calculated fix'!AZ$429-'Ratios Calculated fix'!AZ$428)</f>
        <v>0.7719361396652914</v>
      </c>
      <c r="BA237" s="22">
        <f>('Ratios Calculated fix'!BA237-'Ratios Calculated fix'!BA$428)/('Ratios Calculated fix'!BA$429-'Ratios Calculated fix'!BA$428)</f>
        <v>0.21850075022429327</v>
      </c>
      <c r="BB237" s="22" t="e">
        <f>('Ratios Calculated fix'!BB237-'Ratios Calculated fix'!BB$428)/('Ratios Calculated fix'!BB$429-'Ratios Calculated fix'!BB$428)</f>
        <v>#DIV/0!</v>
      </c>
      <c r="BC237" s="22">
        <f>('Ratios Calculated fix'!BC237-'Ratios Calculated fix'!BC$428)/('Ratios Calculated fix'!BC$429-'Ratios Calculated fix'!BC$428)</f>
        <v>0.18108225428806271</v>
      </c>
    </row>
    <row r="238" spans="1:55" x14ac:dyDescent="0.2">
      <c r="A238" s="3" t="s">
        <v>748</v>
      </c>
      <c r="B238" s="3" t="s">
        <v>749</v>
      </c>
      <c r="C238" s="3" t="s">
        <v>34</v>
      </c>
      <c r="D238" s="3">
        <v>902720</v>
      </c>
      <c r="E238" s="3" t="s">
        <v>16</v>
      </c>
      <c r="F238" s="3">
        <v>2019</v>
      </c>
      <c r="G238" s="3" t="s">
        <v>17</v>
      </c>
      <c r="H238" s="4">
        <v>43861</v>
      </c>
      <c r="I238" s="4">
        <v>43879</v>
      </c>
      <c r="J238" s="4">
        <v>43879</v>
      </c>
      <c r="K238" s="5">
        <v>140000000</v>
      </c>
      <c r="L238" s="5">
        <v>142000000</v>
      </c>
      <c r="M238" s="3" t="s">
        <v>750</v>
      </c>
      <c r="N238" s="21">
        <f>('Ratios Calculated fix'!N238-'Ratios Calculated fix'!N$428)/('Ratios Calculated fix'!N$429-'Ratios Calculated fix'!N$428)</f>
        <v>4.3805964066497213E-2</v>
      </c>
      <c r="O238" s="22">
        <f>('Ratios Calculated fix'!O238-'Ratios Calculated fix'!O$428)/('Ratios Calculated fix'!O$429-'Ratios Calculated fix'!O$428)</f>
        <v>4.3805964066497213E-2</v>
      </c>
      <c r="P238" s="22">
        <f>('Ratios Calculated fix'!P238-'Ratios Calculated fix'!P$428)/('Ratios Calculated fix'!P$429-'Ratios Calculated fix'!P$428)</f>
        <v>2.9564727652688368E-2</v>
      </c>
      <c r="Q238" s="22">
        <f>('Ratios Calculated fix'!Q238-'Ratios Calculated fix'!Q$428)/('Ratios Calculated fix'!Q$429-'Ratios Calculated fix'!Q$428)</f>
        <v>0.87051142647652602</v>
      </c>
      <c r="R238" s="22">
        <f>('Ratios Calculated fix'!R238-'Ratios Calculated fix'!R$428)/('Ratios Calculated fix'!R$429-'Ratios Calculated fix'!R$428)</f>
        <v>0.10708152630123337</v>
      </c>
      <c r="S238" s="22">
        <f>('Ratios Calculated fix'!S238-'Ratios Calculated fix'!S$428)/('Ratios Calculated fix'!S$429-'Ratios Calculated fix'!S$428)</f>
        <v>1.2252602648065936E-2</v>
      </c>
      <c r="T238" s="22">
        <f>('Ratios Calculated fix'!T238-'Ratios Calculated fix'!T$428)/('Ratios Calculated fix'!T$429-'Ratios Calculated fix'!T$428)</f>
        <v>0.10601207461991147</v>
      </c>
      <c r="U238" s="22">
        <f>('Ratios Calculated fix'!U238-'Ratios Calculated fix'!U$428)/('Ratios Calculated fix'!U$429-'Ratios Calculated fix'!U$428)</f>
        <v>0.81067650018056436</v>
      </c>
      <c r="V238" s="22">
        <f>('Ratios Calculated fix'!V238-'Ratios Calculated fix'!V$428)/('Ratios Calculated fix'!V$429-'Ratios Calculated fix'!V$428)</f>
        <v>0.70885649326165134</v>
      </c>
      <c r="W238" s="22">
        <f>('Ratios Calculated fix'!W238-'Ratios Calculated fix'!W$428)/('Ratios Calculated fix'!W$429-'Ratios Calculated fix'!W$428)</f>
        <v>0.82330637027965736</v>
      </c>
      <c r="X238" s="22">
        <f>('Ratios Calculated fix'!X238-'Ratios Calculated fix'!X$428)/('Ratios Calculated fix'!X$429-'Ratios Calculated fix'!X$428)</f>
        <v>0.25759822336073307</v>
      </c>
      <c r="Y238" s="22">
        <f>('Ratios Calculated fix'!Y238-'Ratios Calculated fix'!Y$428)/('Ratios Calculated fix'!Y$429-'Ratios Calculated fix'!Y$428)</f>
        <v>0.52477773963910168</v>
      </c>
      <c r="Z238" s="22">
        <f>('Ratios Calculated fix'!Z238-'Ratios Calculated fix'!Z$428)/('Ratios Calculated fix'!Z$429-'Ratios Calculated fix'!Z$428)</f>
        <v>0.74240177663926687</v>
      </c>
      <c r="AA238" s="22">
        <f>('Ratios Calculated fix'!AA238-'Ratios Calculated fix'!AA$428)/('Ratios Calculated fix'!AA$429-'Ratios Calculated fix'!AA$428)</f>
        <v>0.84122690761478947</v>
      </c>
      <c r="AB238" s="22">
        <f>('Ratios Calculated fix'!AB238-'Ratios Calculated fix'!AB$428)/('Ratios Calculated fix'!AB$429-'Ratios Calculated fix'!AB$428)</f>
        <v>0.84593844217925507</v>
      </c>
      <c r="AC238" s="22">
        <f>('Ratios Calculated fix'!AC238-'Ratios Calculated fix'!AC$428)/('Ratios Calculated fix'!AC$429-'Ratios Calculated fix'!AC$428)</f>
        <v>0.1141905398077773</v>
      </c>
      <c r="AD238" s="22">
        <f>('Ratios Calculated fix'!AD238-'Ratios Calculated fix'!AD$428)/('Ratios Calculated fix'!AD$429-'Ratios Calculated fix'!AD$428)</f>
        <v>0.16787517471115979</v>
      </c>
      <c r="AE238" s="22">
        <f>('Ratios Calculated fix'!AE238-'Ratios Calculated fix'!AE$428)/('Ratios Calculated fix'!AE$429-'Ratios Calculated fix'!AE$428)</f>
        <v>0.24857090629123563</v>
      </c>
      <c r="AF238" s="22">
        <f>('Ratios Calculated fix'!AF238-'Ratios Calculated fix'!AF$428)/('Ratios Calculated fix'!AF$429-'Ratios Calculated fix'!AF$428)</f>
        <v>0.33455546556261206</v>
      </c>
      <c r="AG238" s="22" t="e">
        <f>('Ratios Calculated fix'!AG238-'Ratios Calculated fix'!AG$428)/('Ratios Calculated fix'!AG$429-'Ratios Calculated fix'!AG$428)</f>
        <v>#DIV/0!</v>
      </c>
      <c r="AH238" s="22" t="e">
        <f>('Ratios Calculated fix'!AH238-'Ratios Calculated fix'!AH$428)/('Ratios Calculated fix'!AH$429-'Ratios Calculated fix'!AH$428)</f>
        <v>#DIV/0!</v>
      </c>
      <c r="AI238" s="22">
        <f>('Ratios Calculated fix'!AI238-'Ratios Calculated fix'!AI$428)/('Ratios Calculated fix'!AI$429-'Ratios Calculated fix'!AI$428)</f>
        <v>0.5283717726097048</v>
      </c>
      <c r="AJ238" s="22">
        <f>('Ratios Calculated fix'!AJ238-'Ratios Calculated fix'!AJ$428)/('Ratios Calculated fix'!AJ$429-'Ratios Calculated fix'!AJ$428)</f>
        <v>0.14553019136822479</v>
      </c>
      <c r="AK238" s="22" t="e">
        <f>('Ratios Calculated fix'!AK238-'Ratios Calculated fix'!AK$428)/('Ratios Calculated fix'!AK$429-'Ratios Calculated fix'!AK$428)</f>
        <v>#DIV/0!</v>
      </c>
      <c r="AL238" s="22" t="e">
        <f>('Ratios Calculated fix'!AL238-'Ratios Calculated fix'!AL$428)/('Ratios Calculated fix'!AL$429-'Ratios Calculated fix'!AL$428)</f>
        <v>#DIV/0!</v>
      </c>
      <c r="AM238" s="22">
        <f>('Ratios Calculated fix'!AM238-'Ratios Calculated fix'!AM$428)/('Ratios Calculated fix'!AM$429-'Ratios Calculated fix'!AM$428)</f>
        <v>0.71186813194847842</v>
      </c>
      <c r="AN238" s="22">
        <f>('Ratios Calculated fix'!AN238-'Ratios Calculated fix'!AN$428)/('Ratios Calculated fix'!AN$429-'Ratios Calculated fix'!AN$428)</f>
        <v>0.8098083510209112</v>
      </c>
      <c r="AO238" s="22">
        <f>('Ratios Calculated fix'!AO238-'Ratios Calculated fix'!AO$428)/('Ratios Calculated fix'!AO$429-'Ratios Calculated fix'!AO$428)</f>
        <v>0.24771515898316279</v>
      </c>
      <c r="AP238" s="22">
        <f>('Ratios Calculated fix'!AP238-'Ratios Calculated fix'!AP$428)/('Ratios Calculated fix'!AP$429-'Ratios Calculated fix'!AP$428)</f>
        <v>0.37396860435963314</v>
      </c>
      <c r="AQ238" s="22">
        <f>('Ratios Calculated fix'!AQ238-'Ratios Calculated fix'!AQ$428)/('Ratios Calculated fix'!AQ$429-'Ratios Calculated fix'!AQ$428)</f>
        <v>0.65396114791967896</v>
      </c>
      <c r="AR238" s="22">
        <f>('Ratios Calculated fix'!AR238-'Ratios Calculated fix'!AR$428)/('Ratios Calculated fix'!AR$429-'Ratios Calculated fix'!AR$428)</f>
        <v>0.26756931196995892</v>
      </c>
      <c r="AS238" s="22">
        <f>('Ratios Calculated fix'!AS238-'Ratios Calculated fix'!AS$428)/('Ratios Calculated fix'!AS$429-'Ratios Calculated fix'!AS$428)</f>
        <v>0.35453664886932512</v>
      </c>
      <c r="AT238" s="22">
        <f>('Ratios Calculated fix'!AT238-'Ratios Calculated fix'!AT$428)/('Ratios Calculated fix'!AT$429-'Ratios Calculated fix'!AT$428)</f>
        <v>0.43317909670123417</v>
      </c>
      <c r="AU238" s="22">
        <f>('Ratios Calculated fix'!AU238-'Ratios Calculated fix'!AU$428)/('Ratios Calculated fix'!AU$429-'Ratios Calculated fix'!AU$428)</f>
        <v>0.30935064204668911</v>
      </c>
      <c r="AV238" s="22" t="e">
        <f>('Ratios Calculated fix'!AV238-'Ratios Calculated fix'!AV$428)/('Ratios Calculated fix'!AV$429-'Ratios Calculated fix'!AV$428)</f>
        <v>#DIV/0!</v>
      </c>
      <c r="AW238" s="22" t="e">
        <f>('Ratios Calculated fix'!AW238-'Ratios Calculated fix'!AW$428)/('Ratios Calculated fix'!AW$429-'Ratios Calculated fix'!AW$428)</f>
        <v>#DIV/0!</v>
      </c>
      <c r="AX238" s="22" t="e">
        <f>('Ratios Calculated fix'!AX238-'Ratios Calculated fix'!AX$428)/('Ratios Calculated fix'!AX$429-'Ratios Calculated fix'!AX$428)</f>
        <v>#DIV/0!</v>
      </c>
      <c r="AY238" s="22">
        <f>('Ratios Calculated fix'!AY238-'Ratios Calculated fix'!AY$428)/('Ratios Calculated fix'!AY$429-'Ratios Calculated fix'!AY$428)</f>
        <v>0.74721628095510917</v>
      </c>
      <c r="AZ238" s="22">
        <f>('Ratios Calculated fix'!AZ238-'Ratios Calculated fix'!AZ$428)/('Ratios Calculated fix'!AZ$429-'Ratios Calculated fix'!AZ$428)</f>
        <v>0.77020773512293828</v>
      </c>
      <c r="BA238" s="22">
        <f>('Ratios Calculated fix'!BA238-'Ratios Calculated fix'!BA$428)/('Ratios Calculated fix'!BA$429-'Ratios Calculated fix'!BA$428)</f>
        <v>0.2234070337938342</v>
      </c>
      <c r="BB238" s="22" t="e">
        <f>('Ratios Calculated fix'!BB238-'Ratios Calculated fix'!BB$428)/('Ratios Calculated fix'!BB$429-'Ratios Calculated fix'!BB$428)</f>
        <v>#DIV/0!</v>
      </c>
      <c r="BC238" s="22">
        <f>('Ratios Calculated fix'!BC238-'Ratios Calculated fix'!BC$428)/('Ratios Calculated fix'!BC$429-'Ratios Calculated fix'!BC$428)</f>
        <v>0.18259215758440822</v>
      </c>
    </row>
    <row r="239" spans="1:55" x14ac:dyDescent="0.2">
      <c r="A239" s="3" t="s">
        <v>745</v>
      </c>
      <c r="B239" s="3" t="s">
        <v>746</v>
      </c>
      <c r="C239" s="3" t="s">
        <v>45</v>
      </c>
      <c r="D239" s="3">
        <v>378178</v>
      </c>
      <c r="E239" s="3" t="s">
        <v>16</v>
      </c>
      <c r="F239" s="3">
        <v>2019</v>
      </c>
      <c r="G239" s="3" t="s">
        <v>17</v>
      </c>
      <c r="H239" s="4">
        <v>43830</v>
      </c>
      <c r="I239" s="4">
        <v>43881</v>
      </c>
      <c r="J239" s="4">
        <v>43881</v>
      </c>
      <c r="K239" s="5">
        <v>135200000</v>
      </c>
      <c r="L239" s="5">
        <v>136000000</v>
      </c>
      <c r="M239" s="3" t="s">
        <v>747</v>
      </c>
      <c r="N239" s="21">
        <f>('Ratios Calculated fix'!N239-'Ratios Calculated fix'!N$428)/('Ratios Calculated fix'!N$429-'Ratios Calculated fix'!N$428)</f>
        <v>6.0334663240066311E-2</v>
      </c>
      <c r="O239" s="22">
        <f>('Ratios Calculated fix'!O239-'Ratios Calculated fix'!O$428)/('Ratios Calculated fix'!O$429-'Ratios Calculated fix'!O$428)</f>
        <v>3.5244913912989902E-2</v>
      </c>
      <c r="P239" s="22">
        <f>('Ratios Calculated fix'!P239-'Ratios Calculated fix'!P$428)/('Ratios Calculated fix'!P$429-'Ratios Calculated fix'!P$428)</f>
        <v>2.7546601517938519E-2</v>
      </c>
      <c r="Q239" s="22">
        <f>('Ratios Calculated fix'!Q239-'Ratios Calculated fix'!Q$428)/('Ratios Calculated fix'!Q$429-'Ratios Calculated fix'!Q$428)</f>
        <v>0.8720923663229333</v>
      </c>
      <c r="R239" s="22">
        <f>('Ratios Calculated fix'!R239-'Ratios Calculated fix'!R$428)/('Ratios Calculated fix'!R$429-'Ratios Calculated fix'!R$428)</f>
        <v>0.14768849001889722</v>
      </c>
      <c r="S239" s="22">
        <f>('Ratios Calculated fix'!S239-'Ratios Calculated fix'!S$428)/('Ratios Calculated fix'!S$429-'Ratios Calculated fix'!S$428)</f>
        <v>1.996169369451695E-2</v>
      </c>
      <c r="T239" s="22">
        <f>('Ratios Calculated fix'!T239-'Ratios Calculated fix'!T$428)/('Ratios Calculated fix'!T$429-'Ratios Calculated fix'!T$428)</f>
        <v>0.14566085179600571</v>
      </c>
      <c r="U239" s="22">
        <f>('Ratios Calculated fix'!U239-'Ratios Calculated fix'!U$428)/('Ratios Calculated fix'!U$429-'Ratios Calculated fix'!U$428)</f>
        <v>0.81357371831341707</v>
      </c>
      <c r="V239" s="22">
        <f>('Ratios Calculated fix'!V239-'Ratios Calculated fix'!V$428)/('Ratios Calculated fix'!V$429-'Ratios Calculated fix'!V$428)</f>
        <v>0.70947238249185796</v>
      </c>
      <c r="W239" s="22">
        <f>('Ratios Calculated fix'!W239-'Ratios Calculated fix'!W$428)/('Ratios Calculated fix'!W$429-'Ratios Calculated fix'!W$428)</f>
        <v>0.82654453659427851</v>
      </c>
      <c r="X239" s="22">
        <f>('Ratios Calculated fix'!X239-'Ratios Calculated fix'!X$428)/('Ratios Calculated fix'!X$429-'Ratios Calculated fix'!X$428)</f>
        <v>0.27422389386258483</v>
      </c>
      <c r="Y239" s="22">
        <f>('Ratios Calculated fix'!Y239-'Ratios Calculated fix'!Y$428)/('Ratios Calculated fix'!Y$429-'Ratios Calculated fix'!Y$428)</f>
        <v>0.46878627868583106</v>
      </c>
      <c r="Z239" s="22">
        <f>('Ratios Calculated fix'!Z239-'Ratios Calculated fix'!Z$428)/('Ratios Calculated fix'!Z$429-'Ratios Calculated fix'!Z$428)</f>
        <v>0.72577610613741517</v>
      </c>
      <c r="AA239" s="22">
        <f>('Ratios Calculated fix'!AA239-'Ratios Calculated fix'!AA$428)/('Ratios Calculated fix'!AA$429-'Ratios Calculated fix'!AA$428)</f>
        <v>0.46839337828184829</v>
      </c>
      <c r="AB239" s="22">
        <f>('Ratios Calculated fix'!AB239-'Ratios Calculated fix'!AB$428)/('Ratios Calculated fix'!AB$429-'Ratios Calculated fix'!AB$428)</f>
        <v>0.81841343967962277</v>
      </c>
      <c r="AC239" s="22">
        <f>('Ratios Calculated fix'!AC239-'Ratios Calculated fix'!AC$428)/('Ratios Calculated fix'!AC$429-'Ratios Calculated fix'!AC$428)</f>
        <v>0.1981195913986645</v>
      </c>
      <c r="AD239" s="22">
        <f>('Ratios Calculated fix'!AD239-'Ratios Calculated fix'!AD$428)/('Ratios Calculated fix'!AD$429-'Ratios Calculated fix'!AD$428)</f>
        <v>0.20963542787624545</v>
      </c>
      <c r="AE239" s="22">
        <f>('Ratios Calculated fix'!AE239-'Ratios Calculated fix'!AE$428)/('Ratios Calculated fix'!AE$429-'Ratios Calculated fix'!AE$428)</f>
        <v>0.2806338650245766</v>
      </c>
      <c r="AF239" s="22">
        <f>('Ratios Calculated fix'!AF239-'Ratios Calculated fix'!AF$428)/('Ratios Calculated fix'!AF$429-'Ratios Calculated fix'!AF$428)</f>
        <v>0.3388993966078433</v>
      </c>
      <c r="AG239" s="22" t="e">
        <f>('Ratios Calculated fix'!AG239-'Ratios Calculated fix'!AG$428)/('Ratios Calculated fix'!AG$429-'Ratios Calculated fix'!AG$428)</f>
        <v>#DIV/0!</v>
      </c>
      <c r="AH239" s="22" t="e">
        <f>('Ratios Calculated fix'!AH239-'Ratios Calculated fix'!AH$428)/('Ratios Calculated fix'!AH$429-'Ratios Calculated fix'!AH$428)</f>
        <v>#DIV/0!</v>
      </c>
      <c r="AI239" s="22">
        <f>('Ratios Calculated fix'!AI239-'Ratios Calculated fix'!AI$428)/('Ratios Calculated fix'!AI$429-'Ratios Calculated fix'!AI$428)</f>
        <v>0.5886265103987417</v>
      </c>
      <c r="AJ239" s="22">
        <f>('Ratios Calculated fix'!AJ239-'Ratios Calculated fix'!AJ$428)/('Ratios Calculated fix'!AJ$429-'Ratios Calculated fix'!AJ$428)</f>
        <v>0.19617694313648865</v>
      </c>
      <c r="AK239" s="22" t="e">
        <f>('Ratios Calculated fix'!AK239-'Ratios Calculated fix'!AK$428)/('Ratios Calculated fix'!AK$429-'Ratios Calculated fix'!AK$428)</f>
        <v>#DIV/0!</v>
      </c>
      <c r="AL239" s="22" t="e">
        <f>('Ratios Calculated fix'!AL239-'Ratios Calculated fix'!AL$428)/('Ratios Calculated fix'!AL$429-'Ratios Calculated fix'!AL$428)</f>
        <v>#DIV/0!</v>
      </c>
      <c r="AM239" s="22">
        <f>('Ratios Calculated fix'!AM239-'Ratios Calculated fix'!AM$428)/('Ratios Calculated fix'!AM$429-'Ratios Calculated fix'!AM$428)</f>
        <v>0.71342766350677422</v>
      </c>
      <c r="AN239" s="22">
        <f>('Ratios Calculated fix'!AN239-'Ratios Calculated fix'!AN$428)/('Ratios Calculated fix'!AN$429-'Ratios Calculated fix'!AN$428)</f>
        <v>0.81058323699773493</v>
      </c>
      <c r="AO239" s="22">
        <f>('Ratios Calculated fix'!AO239-'Ratios Calculated fix'!AO$428)/('Ratios Calculated fix'!AO$429-'Ratios Calculated fix'!AO$428)</f>
        <v>0.20398908691368733</v>
      </c>
      <c r="AP239" s="22">
        <f>('Ratios Calculated fix'!AP239-'Ratios Calculated fix'!AP$428)/('Ratios Calculated fix'!AP$429-'Ratios Calculated fix'!AP$428)</f>
        <v>0.36435550610339051</v>
      </c>
      <c r="AQ239" s="22">
        <f>('Ratios Calculated fix'!AQ239-'Ratios Calculated fix'!AQ$428)/('Ratios Calculated fix'!AQ$429-'Ratios Calculated fix'!AQ$428)</f>
        <v>0.65163441819037171</v>
      </c>
      <c r="AR239" s="22">
        <f>('Ratios Calculated fix'!AR239-'Ratios Calculated fix'!AR$428)/('Ratios Calculated fix'!AR$429-'Ratios Calculated fix'!AR$428)</f>
        <v>0.32638163060750969</v>
      </c>
      <c r="AS239" s="22">
        <f>('Ratios Calculated fix'!AS239-'Ratios Calculated fix'!AS$428)/('Ratios Calculated fix'!AS$429-'Ratios Calculated fix'!AS$428)</f>
        <v>0.42799712282720326</v>
      </c>
      <c r="AT239" s="22">
        <f>('Ratios Calculated fix'!AT239-'Ratios Calculated fix'!AT$428)/('Ratios Calculated fix'!AT$429-'Ratios Calculated fix'!AT$428)</f>
        <v>0.49498169742097303</v>
      </c>
      <c r="AU239" s="22">
        <f>('Ratios Calculated fix'!AU239-'Ratios Calculated fix'!AU$428)/('Ratios Calculated fix'!AU$429-'Ratios Calculated fix'!AU$428)</f>
        <v>0.14970677543251243</v>
      </c>
      <c r="AV239" s="22" t="e">
        <f>('Ratios Calculated fix'!AV239-'Ratios Calculated fix'!AV$428)/('Ratios Calculated fix'!AV$429-'Ratios Calculated fix'!AV$428)</f>
        <v>#DIV/0!</v>
      </c>
      <c r="AW239" s="22" t="e">
        <f>('Ratios Calculated fix'!AW239-'Ratios Calculated fix'!AW$428)/('Ratios Calculated fix'!AW$429-'Ratios Calculated fix'!AW$428)</f>
        <v>#DIV/0!</v>
      </c>
      <c r="AX239" s="22" t="e">
        <f>('Ratios Calculated fix'!AX239-'Ratios Calculated fix'!AX$428)/('Ratios Calculated fix'!AX$429-'Ratios Calculated fix'!AX$428)</f>
        <v>#DIV/0!</v>
      </c>
      <c r="AY239" s="22">
        <f>('Ratios Calculated fix'!AY239-'Ratios Calculated fix'!AY$428)/('Ratios Calculated fix'!AY$429-'Ratios Calculated fix'!AY$428)</f>
        <v>0.74753098941368223</v>
      </c>
      <c r="AZ239" s="22">
        <f>('Ratios Calculated fix'!AZ239-'Ratios Calculated fix'!AZ$428)/('Ratios Calculated fix'!AZ$429-'Ratios Calculated fix'!AZ$428)</f>
        <v>0.77092547660594124</v>
      </c>
      <c r="BA239" s="22">
        <f>('Ratios Calculated fix'!BA239-'Ratios Calculated fix'!BA$428)/('Ratios Calculated fix'!BA$429-'Ratios Calculated fix'!BA$428)</f>
        <v>0.21828340852915956</v>
      </c>
      <c r="BB239" s="22" t="e">
        <f>('Ratios Calculated fix'!BB239-'Ratios Calculated fix'!BB$428)/('Ratios Calculated fix'!BB$429-'Ratios Calculated fix'!BB$428)</f>
        <v>#DIV/0!</v>
      </c>
      <c r="BC239" s="22">
        <f>('Ratios Calculated fix'!BC239-'Ratios Calculated fix'!BC$428)/('Ratios Calculated fix'!BC$429-'Ratios Calculated fix'!BC$428)</f>
        <v>0.18708576728352549</v>
      </c>
    </row>
    <row r="240" spans="1:55" x14ac:dyDescent="0.2">
      <c r="A240" s="3" t="s">
        <v>739</v>
      </c>
      <c r="B240" s="3" t="s">
        <v>740</v>
      </c>
      <c r="C240" s="3" t="s">
        <v>24</v>
      </c>
      <c r="D240" s="3">
        <v>378177</v>
      </c>
      <c r="E240" s="3" t="s">
        <v>16</v>
      </c>
      <c r="F240" s="3">
        <v>2019</v>
      </c>
      <c r="G240" s="3" t="s">
        <v>17</v>
      </c>
      <c r="H240" s="4">
        <v>43830</v>
      </c>
      <c r="I240" s="4">
        <v>43889</v>
      </c>
      <c r="J240" s="4">
        <v>43889</v>
      </c>
      <c r="K240" s="5">
        <v>97300000</v>
      </c>
      <c r="L240" s="5">
        <v>97800000</v>
      </c>
      <c r="M240" s="3" t="s">
        <v>741</v>
      </c>
      <c r="N240" s="21">
        <f>('Ratios Calculated fix'!N240-'Ratios Calculated fix'!N$428)/('Ratios Calculated fix'!N$429-'Ratios Calculated fix'!N$428)</f>
        <v>3.3247458306901699E-2</v>
      </c>
      <c r="O240" s="22">
        <f>('Ratios Calculated fix'!O240-'Ratios Calculated fix'!O$428)/('Ratios Calculated fix'!O$429-'Ratios Calculated fix'!O$428)</f>
        <v>3.0495852216496682E-2</v>
      </c>
      <c r="P240" s="22">
        <f>('Ratios Calculated fix'!P240-'Ratios Calculated fix'!P$428)/('Ratios Calculated fix'!P$429-'Ratios Calculated fix'!P$428)</f>
        <v>1.0714748553546805E-2</v>
      </c>
      <c r="Q240" s="22">
        <f>('Ratios Calculated fix'!Q240-'Ratios Calculated fix'!Q$428)/('Ratios Calculated fix'!Q$429-'Ratios Calculated fix'!Q$428)</f>
        <v>0.86989370951730305</v>
      </c>
      <c r="R240" s="22">
        <f>('Ratios Calculated fix'!R240-'Ratios Calculated fix'!R$428)/('Ratios Calculated fix'!R$429-'Ratios Calculated fix'!R$428)</f>
        <v>0.11949863752642377</v>
      </c>
      <c r="S240" s="22">
        <f>('Ratios Calculated fix'!S240-'Ratios Calculated fix'!S$428)/('Ratios Calculated fix'!S$429-'Ratios Calculated fix'!S$428)</f>
        <v>6.5692824512925532E-2</v>
      </c>
      <c r="T240" s="22">
        <f>('Ratios Calculated fix'!T240-'Ratios Calculated fix'!T$428)/('Ratios Calculated fix'!T$429-'Ratios Calculated fix'!T$428)</f>
        <v>0.10891882962181973</v>
      </c>
      <c r="U240" s="22">
        <f>('Ratios Calculated fix'!U240-'Ratios Calculated fix'!U$428)/('Ratios Calculated fix'!U$429-'Ratios Calculated fix'!U$428)</f>
        <v>0.81056795968177697</v>
      </c>
      <c r="V240" s="22">
        <f>('Ratios Calculated fix'!V240-'Ratios Calculated fix'!V$428)/('Ratios Calculated fix'!V$429-'Ratios Calculated fix'!V$428)</f>
        <v>0.71076120847581359</v>
      </c>
      <c r="W240" s="22">
        <f>('Ratios Calculated fix'!W240-'Ratios Calculated fix'!W$428)/('Ratios Calculated fix'!W$429-'Ratios Calculated fix'!W$428)</f>
        <v>0.82288764913403023</v>
      </c>
      <c r="X240" s="22">
        <f>('Ratios Calculated fix'!X240-'Ratios Calculated fix'!X$428)/('Ratios Calculated fix'!X$429-'Ratios Calculated fix'!X$428)</f>
        <v>0.14034872190052519</v>
      </c>
      <c r="Y240" s="22">
        <f>('Ratios Calculated fix'!Y240-'Ratios Calculated fix'!Y$428)/('Ratios Calculated fix'!Y$429-'Ratios Calculated fix'!Y$428)</f>
        <v>0.57914929200578646</v>
      </c>
      <c r="Z240" s="22">
        <f>('Ratios Calculated fix'!Z240-'Ratios Calculated fix'!Z$428)/('Ratios Calculated fix'!Z$429-'Ratios Calculated fix'!Z$428)</f>
        <v>0.85965127809947484</v>
      </c>
      <c r="AA240" s="22">
        <f>('Ratios Calculated fix'!AA240-'Ratios Calculated fix'!AA$428)/('Ratios Calculated fix'!AA$429-'Ratios Calculated fix'!AA$428)</f>
        <v>0.69913889758459002</v>
      </c>
      <c r="AB240" s="22">
        <f>('Ratios Calculated fix'!AB240-'Ratios Calculated fix'!AB$428)/('Ratios Calculated fix'!AB$429-'Ratios Calculated fix'!AB$428)</f>
        <v>0.86253087281994323</v>
      </c>
      <c r="AC240" s="22">
        <f>('Ratios Calculated fix'!AC240-'Ratios Calculated fix'!AC$428)/('Ratios Calculated fix'!AC$429-'Ratios Calculated fix'!AC$428)</f>
        <v>0.26032143211755854</v>
      </c>
      <c r="AD240" s="22">
        <f>('Ratios Calculated fix'!AD240-'Ratios Calculated fix'!AD$428)/('Ratios Calculated fix'!AD$429-'Ratios Calculated fix'!AD$428)</f>
        <v>0.22899169031257266</v>
      </c>
      <c r="AE240" s="22">
        <f>('Ratios Calculated fix'!AE240-'Ratios Calculated fix'!AE$428)/('Ratios Calculated fix'!AE$429-'Ratios Calculated fix'!AE$428)</f>
        <v>0.29368816042861451</v>
      </c>
      <c r="AF240" s="22">
        <f>('Ratios Calculated fix'!AF240-'Ratios Calculated fix'!AF$428)/('Ratios Calculated fix'!AF$429-'Ratios Calculated fix'!AF$428)</f>
        <v>0.33935393965426214</v>
      </c>
      <c r="AG240" s="22" t="e">
        <f>('Ratios Calculated fix'!AG240-'Ratios Calculated fix'!AG$428)/('Ratios Calculated fix'!AG$429-'Ratios Calculated fix'!AG$428)</f>
        <v>#DIV/0!</v>
      </c>
      <c r="AH240" s="22" t="e">
        <f>('Ratios Calculated fix'!AH240-'Ratios Calculated fix'!AH$428)/('Ratios Calculated fix'!AH$429-'Ratios Calculated fix'!AH$428)</f>
        <v>#DIV/0!</v>
      </c>
      <c r="AI240" s="22">
        <f>('Ratios Calculated fix'!AI240-'Ratios Calculated fix'!AI$428)/('Ratios Calculated fix'!AI$429-'Ratios Calculated fix'!AI$428)</f>
        <v>0.54834736262437678</v>
      </c>
      <c r="AJ240" s="22">
        <f>('Ratios Calculated fix'!AJ240-'Ratios Calculated fix'!AJ$428)/('Ratios Calculated fix'!AJ$429-'Ratios Calculated fix'!AJ$428)</f>
        <v>0.14879573949009214</v>
      </c>
      <c r="AK240" s="22" t="e">
        <f>('Ratios Calculated fix'!AK240-'Ratios Calculated fix'!AK$428)/('Ratios Calculated fix'!AK$429-'Ratios Calculated fix'!AK$428)</f>
        <v>#DIV/0!</v>
      </c>
      <c r="AL240" s="22" t="e">
        <f>('Ratios Calculated fix'!AL240-'Ratios Calculated fix'!AL$428)/('Ratios Calculated fix'!AL$429-'Ratios Calculated fix'!AL$428)</f>
        <v>#DIV/0!</v>
      </c>
      <c r="AM240" s="22">
        <f>('Ratios Calculated fix'!AM240-'Ratios Calculated fix'!AM$428)/('Ratios Calculated fix'!AM$429-'Ratios Calculated fix'!AM$428)</f>
        <v>0.7095832668659886</v>
      </c>
      <c r="AN240" s="22">
        <f>('Ratios Calculated fix'!AN240-'Ratios Calculated fix'!AN$428)/('Ratios Calculated fix'!AN$429-'Ratios Calculated fix'!AN$428)</f>
        <v>0.80623926157758452</v>
      </c>
      <c r="AO240" s="22">
        <f>('Ratios Calculated fix'!AO240-'Ratios Calculated fix'!AO$428)/('Ratios Calculated fix'!AO$429-'Ratios Calculated fix'!AO$428)</f>
        <v>0.12733930010785169</v>
      </c>
      <c r="AP240" s="22">
        <f>('Ratios Calculated fix'!AP240-'Ratios Calculated fix'!AP$428)/('Ratios Calculated fix'!AP$429-'Ratios Calculated fix'!AP$428)</f>
        <v>0.33283433882938518</v>
      </c>
      <c r="AQ240" s="22">
        <f>('Ratios Calculated fix'!AQ240-'Ratios Calculated fix'!AQ$428)/('Ratios Calculated fix'!AQ$429-'Ratios Calculated fix'!AQ$428)</f>
        <v>0.6227044620240888</v>
      </c>
      <c r="AR240" s="22">
        <f>('Ratios Calculated fix'!AR240-'Ratios Calculated fix'!AR$428)/('Ratios Calculated fix'!AR$429-'Ratios Calculated fix'!AR$428)</f>
        <v>0.30852478717843834</v>
      </c>
      <c r="AS240" s="22">
        <f>('Ratios Calculated fix'!AS240-'Ratios Calculated fix'!AS$428)/('Ratios Calculated fix'!AS$429-'Ratios Calculated fix'!AS$428)</f>
        <v>0.37082571277035314</v>
      </c>
      <c r="AT240" s="22">
        <f>('Ratios Calculated fix'!AT240-'Ratios Calculated fix'!AT$428)/('Ratios Calculated fix'!AT$429-'Ratios Calculated fix'!AT$428)</f>
        <v>0.38445763162890206</v>
      </c>
      <c r="AU240" s="22">
        <f>('Ratios Calculated fix'!AU240-'Ratios Calculated fix'!AU$428)/('Ratios Calculated fix'!AU$429-'Ratios Calculated fix'!AU$428)</f>
        <v>0.25511029270726482</v>
      </c>
      <c r="AV240" s="22" t="e">
        <f>('Ratios Calculated fix'!AV240-'Ratios Calculated fix'!AV$428)/('Ratios Calculated fix'!AV$429-'Ratios Calculated fix'!AV$428)</f>
        <v>#DIV/0!</v>
      </c>
      <c r="AW240" s="22" t="e">
        <f>('Ratios Calculated fix'!AW240-'Ratios Calculated fix'!AW$428)/('Ratios Calculated fix'!AW$429-'Ratios Calculated fix'!AW$428)</f>
        <v>#DIV/0!</v>
      </c>
      <c r="AX240" s="22" t="e">
        <f>('Ratios Calculated fix'!AX240-'Ratios Calculated fix'!AX$428)/('Ratios Calculated fix'!AX$429-'Ratios Calculated fix'!AX$428)</f>
        <v>#DIV/0!</v>
      </c>
      <c r="AY240" s="22">
        <f>('Ratios Calculated fix'!AY240-'Ratios Calculated fix'!AY$428)/('Ratios Calculated fix'!AY$429-'Ratios Calculated fix'!AY$428)</f>
        <v>0.74780457735579775</v>
      </c>
      <c r="AZ240" s="22">
        <f>('Ratios Calculated fix'!AZ240-'Ratios Calculated fix'!AZ$428)/('Ratios Calculated fix'!AZ$429-'Ratios Calculated fix'!AZ$428)</f>
        <v>0.7714890433825794</v>
      </c>
      <c r="BA240" s="22">
        <f>('Ratios Calculated fix'!BA240-'Ratios Calculated fix'!BA$428)/('Ratios Calculated fix'!BA$429-'Ratios Calculated fix'!BA$428)</f>
        <v>0.22144061013223712</v>
      </c>
      <c r="BB240" s="22" t="e">
        <f>('Ratios Calculated fix'!BB240-'Ratios Calculated fix'!BB$428)/('Ratios Calculated fix'!BB$429-'Ratios Calculated fix'!BB$428)</f>
        <v>#DIV/0!</v>
      </c>
      <c r="BC240" s="22">
        <f>('Ratios Calculated fix'!BC240-'Ratios Calculated fix'!BC$428)/('Ratios Calculated fix'!BC$429-'Ratios Calculated fix'!BC$428)</f>
        <v>0.15153991785186896</v>
      </c>
    </row>
    <row r="241" spans="1:55" x14ac:dyDescent="0.2">
      <c r="A241" s="3" t="s">
        <v>757</v>
      </c>
      <c r="B241" s="3" t="s">
        <v>758</v>
      </c>
      <c r="C241" s="3" t="s">
        <v>45</v>
      </c>
      <c r="D241" s="3">
        <v>124743</v>
      </c>
      <c r="E241" s="3" t="s">
        <v>16</v>
      </c>
      <c r="F241" s="3">
        <v>2019</v>
      </c>
      <c r="G241" s="3" t="s">
        <v>17</v>
      </c>
      <c r="H241" s="4">
        <v>43830</v>
      </c>
      <c r="I241" s="4">
        <v>43888</v>
      </c>
      <c r="J241" s="4">
        <v>43888</v>
      </c>
      <c r="K241" s="5">
        <v>306453000</v>
      </c>
      <c r="L241" s="5">
        <v>307179000</v>
      </c>
      <c r="M241" s="3" t="s">
        <v>759</v>
      </c>
      <c r="N241" s="21">
        <f>('Ratios Calculated fix'!N241-'Ratios Calculated fix'!N$428)/('Ratios Calculated fix'!N$429-'Ratios Calculated fix'!N$428)</f>
        <v>7.8423038716743498E-2</v>
      </c>
      <c r="O241" s="22">
        <f>('Ratios Calculated fix'!O241-'Ratios Calculated fix'!O$428)/('Ratios Calculated fix'!O$429-'Ratios Calculated fix'!O$428)</f>
        <v>3.1873944832671343E-2</v>
      </c>
      <c r="P241" s="22">
        <f>('Ratios Calculated fix'!P241-'Ratios Calculated fix'!P$428)/('Ratios Calculated fix'!P$429-'Ratios Calculated fix'!P$428)</f>
        <v>2.4789655921771552E-2</v>
      </c>
      <c r="Q241" s="22">
        <f>('Ratios Calculated fix'!Q241-'Ratios Calculated fix'!Q$428)/('Ratios Calculated fix'!Q$429-'Ratios Calculated fix'!Q$428)</f>
        <v>0.87013351694325103</v>
      </c>
      <c r="R241" s="22">
        <f>('Ratios Calculated fix'!R241-'Ratios Calculated fix'!R$428)/('Ratios Calculated fix'!R$429-'Ratios Calculated fix'!R$428)</f>
        <v>0.13613550996073936</v>
      </c>
      <c r="S241" s="22">
        <f>('Ratios Calculated fix'!S241-'Ratios Calculated fix'!S$428)/('Ratios Calculated fix'!S$429-'Ratios Calculated fix'!S$428)</f>
        <v>4.8048066463737368E-2</v>
      </c>
      <c r="T241" s="22">
        <f>('Ratios Calculated fix'!T241-'Ratios Calculated fix'!T$428)/('Ratios Calculated fix'!T$429-'Ratios Calculated fix'!T$428)</f>
        <v>0.12891684346733154</v>
      </c>
      <c r="U241" s="22">
        <f>('Ratios Calculated fix'!U241-'Ratios Calculated fix'!U$428)/('Ratios Calculated fix'!U$429-'Ratios Calculated fix'!U$428)</f>
        <v>0.81125304040075275</v>
      </c>
      <c r="V241" s="22">
        <f>('Ratios Calculated fix'!V241-'Ratios Calculated fix'!V$428)/('Ratios Calculated fix'!V$429-'Ratios Calculated fix'!V$428)</f>
        <v>0.71021458837219786</v>
      </c>
      <c r="W241" s="22">
        <f>('Ratios Calculated fix'!W241-'Ratios Calculated fix'!W$428)/('Ratios Calculated fix'!W$429-'Ratios Calculated fix'!W$428)</f>
        <v>0.82376014774720774</v>
      </c>
      <c r="X241" s="22">
        <f>('Ratios Calculated fix'!X241-'Ratios Calculated fix'!X$428)/('Ratios Calculated fix'!X$429-'Ratios Calculated fix'!X$428)</f>
        <v>0.31544498965275036</v>
      </c>
      <c r="Y241" s="22">
        <f>('Ratios Calculated fix'!Y241-'Ratios Calculated fix'!Y$428)/('Ratios Calculated fix'!Y$429-'Ratios Calculated fix'!Y$428)</f>
        <v>0.49543452737219773</v>
      </c>
      <c r="Z241" s="22">
        <f>('Ratios Calculated fix'!Z241-'Ratios Calculated fix'!Z$428)/('Ratios Calculated fix'!Z$429-'Ratios Calculated fix'!Z$428)</f>
        <v>0.68455501034724964</v>
      </c>
      <c r="AA241" s="22">
        <f>('Ratios Calculated fix'!AA241-'Ratios Calculated fix'!AA$428)/('Ratios Calculated fix'!AA$429-'Ratios Calculated fix'!AA$428)</f>
        <v>0.5531248663592252</v>
      </c>
      <c r="AB241" s="22">
        <f>('Ratios Calculated fix'!AB241-'Ratios Calculated fix'!AB$428)/('Ratios Calculated fix'!AB$429-'Ratios Calculated fix'!AB$428)</f>
        <v>0.85552205464200815</v>
      </c>
      <c r="AC241" s="22">
        <f>('Ratios Calculated fix'!AC241-'Ratios Calculated fix'!AC$428)/('Ratios Calculated fix'!AC$429-'Ratios Calculated fix'!AC$428)</f>
        <v>0.36992656852197675</v>
      </c>
      <c r="AD241" s="22">
        <f>('Ratios Calculated fix'!AD241-'Ratios Calculated fix'!AD$428)/('Ratios Calculated fix'!AD$429-'Ratios Calculated fix'!AD$428)</f>
        <v>0.1889437011523861</v>
      </c>
      <c r="AE241" s="22">
        <f>('Ratios Calculated fix'!AE241-'Ratios Calculated fix'!AE$428)/('Ratios Calculated fix'!AE$429-'Ratios Calculated fix'!AE$428)</f>
        <v>0.24553081310165389</v>
      </c>
      <c r="AF241" s="22">
        <f>('Ratios Calculated fix'!AF241-'Ratios Calculated fix'!AF$428)/('Ratios Calculated fix'!AF$429-'Ratios Calculated fix'!AF$428)</f>
        <v>0.32732156794091322</v>
      </c>
      <c r="AG241" s="22" t="e">
        <f>('Ratios Calculated fix'!AG241-'Ratios Calculated fix'!AG$428)/('Ratios Calculated fix'!AG$429-'Ratios Calculated fix'!AG$428)</f>
        <v>#DIV/0!</v>
      </c>
      <c r="AH241" s="22" t="e">
        <f>('Ratios Calculated fix'!AH241-'Ratios Calculated fix'!AH$428)/('Ratios Calculated fix'!AH$429-'Ratios Calculated fix'!AH$428)</f>
        <v>#DIV/0!</v>
      </c>
      <c r="AI241" s="22">
        <f>('Ratios Calculated fix'!AI241-'Ratios Calculated fix'!AI$428)/('Ratios Calculated fix'!AI$429-'Ratios Calculated fix'!AI$428)</f>
        <v>0.53598460581549845</v>
      </c>
      <c r="AJ241" s="22">
        <f>('Ratios Calculated fix'!AJ241-'Ratios Calculated fix'!AJ$428)/('Ratios Calculated fix'!AJ$429-'Ratios Calculated fix'!AJ$428)</f>
        <v>0.1564004716586804</v>
      </c>
      <c r="AK241" s="22" t="e">
        <f>('Ratios Calculated fix'!AK241-'Ratios Calculated fix'!AK$428)/('Ratios Calculated fix'!AK$429-'Ratios Calculated fix'!AK$428)</f>
        <v>#DIV/0!</v>
      </c>
      <c r="AL241" s="22" t="e">
        <f>('Ratios Calculated fix'!AL241-'Ratios Calculated fix'!AL$428)/('Ratios Calculated fix'!AL$429-'Ratios Calculated fix'!AL$428)</f>
        <v>#DIV/0!</v>
      </c>
      <c r="AM241" s="22">
        <f>('Ratios Calculated fix'!AM241-'Ratios Calculated fix'!AM$428)/('Ratios Calculated fix'!AM$429-'Ratios Calculated fix'!AM$428)</f>
        <v>0.70953374141898928</v>
      </c>
      <c r="AN241" s="22">
        <f>('Ratios Calculated fix'!AN241-'Ratios Calculated fix'!AN$428)/('Ratios Calculated fix'!AN$429-'Ratios Calculated fix'!AN$428)</f>
        <v>0.80819062002143205</v>
      </c>
      <c r="AO241" s="22">
        <f>('Ratios Calculated fix'!AO241-'Ratios Calculated fix'!AO$428)/('Ratios Calculated fix'!AO$429-'Ratios Calculated fix'!AO$428)</f>
        <v>0.20218358985125062</v>
      </c>
      <c r="AP241" s="22">
        <f>('Ratios Calculated fix'!AP241-'Ratios Calculated fix'!AP$428)/('Ratios Calculated fix'!AP$429-'Ratios Calculated fix'!AP$428)</f>
        <v>0.36259979509962181</v>
      </c>
      <c r="AQ241" s="22">
        <f>('Ratios Calculated fix'!AQ241-'Ratios Calculated fix'!AQ$428)/('Ratios Calculated fix'!AQ$429-'Ratios Calculated fix'!AQ$428)</f>
        <v>0.61867272023265929</v>
      </c>
      <c r="AR241" s="22">
        <f>('Ratios Calculated fix'!AR241-'Ratios Calculated fix'!AR$428)/('Ratios Calculated fix'!AR$429-'Ratios Calculated fix'!AR$428)</f>
        <v>0.26258204951293357</v>
      </c>
      <c r="AS241" s="22">
        <f>('Ratios Calculated fix'!AS241-'Ratios Calculated fix'!AS$428)/('Ratios Calculated fix'!AS$429-'Ratios Calculated fix'!AS$428)</f>
        <v>0.3623135587643837</v>
      </c>
      <c r="AT241" s="22">
        <f>('Ratios Calculated fix'!AT241-'Ratios Calculated fix'!AT$428)/('Ratios Calculated fix'!AT$429-'Ratios Calculated fix'!AT$428)</f>
        <v>0.39049520387216158</v>
      </c>
      <c r="AU241" s="22">
        <f>('Ratios Calculated fix'!AU241-'Ratios Calculated fix'!AU$428)/('Ratios Calculated fix'!AU$429-'Ratios Calculated fix'!AU$428)</f>
        <v>0.29407257956892435</v>
      </c>
      <c r="AV241" s="22" t="e">
        <f>('Ratios Calculated fix'!AV241-'Ratios Calculated fix'!AV$428)/('Ratios Calculated fix'!AV$429-'Ratios Calculated fix'!AV$428)</f>
        <v>#DIV/0!</v>
      </c>
      <c r="AW241" s="22" t="e">
        <f>('Ratios Calculated fix'!AW241-'Ratios Calculated fix'!AW$428)/('Ratios Calculated fix'!AW$429-'Ratios Calculated fix'!AW$428)</f>
        <v>#DIV/0!</v>
      </c>
      <c r="AX241" s="22" t="e">
        <f>('Ratios Calculated fix'!AX241-'Ratios Calculated fix'!AX$428)/('Ratios Calculated fix'!AX$429-'Ratios Calculated fix'!AX$428)</f>
        <v>#DIV/0!</v>
      </c>
      <c r="AY241" s="22">
        <f>('Ratios Calculated fix'!AY241-'Ratios Calculated fix'!AY$428)/('Ratios Calculated fix'!AY$429-'Ratios Calculated fix'!AY$428)</f>
        <v>0.74792755193270855</v>
      </c>
      <c r="AZ241" s="22">
        <f>('Ratios Calculated fix'!AZ241-'Ratios Calculated fix'!AZ$428)/('Ratios Calculated fix'!AZ$429-'Ratios Calculated fix'!AZ$428)</f>
        <v>0.77140711782532678</v>
      </c>
      <c r="BA241" s="22">
        <f>('Ratios Calculated fix'!BA241-'Ratios Calculated fix'!BA$428)/('Ratios Calculated fix'!BA$429-'Ratios Calculated fix'!BA$428)</f>
        <v>0.2230948519497355</v>
      </c>
      <c r="BB241" s="22" t="e">
        <f>('Ratios Calculated fix'!BB241-'Ratios Calculated fix'!BB$428)/('Ratios Calculated fix'!BB$429-'Ratios Calculated fix'!BB$428)</f>
        <v>#DIV/0!</v>
      </c>
      <c r="BC241" s="22">
        <f>('Ratios Calculated fix'!BC241-'Ratios Calculated fix'!BC$428)/('Ratios Calculated fix'!BC$429-'Ratios Calculated fix'!BC$428)</f>
        <v>0.15054396464615682</v>
      </c>
    </row>
    <row r="242" spans="1:55" x14ac:dyDescent="0.2">
      <c r="A242" s="3" t="s">
        <v>751</v>
      </c>
      <c r="B242" s="3" t="s">
        <v>752</v>
      </c>
      <c r="C242" s="3" t="s">
        <v>24</v>
      </c>
      <c r="D242" s="3">
        <v>378181</v>
      </c>
      <c r="E242" s="3" t="s">
        <v>16</v>
      </c>
      <c r="F242" s="3">
        <v>2019</v>
      </c>
      <c r="G242" s="3" t="s">
        <v>17</v>
      </c>
      <c r="H242" s="4">
        <v>43830</v>
      </c>
      <c r="I242" s="4">
        <v>43880</v>
      </c>
      <c r="J242" s="4">
        <v>43880</v>
      </c>
      <c r="K242" s="5">
        <v>909636000</v>
      </c>
      <c r="L242" s="5">
        <v>915636000</v>
      </c>
      <c r="M242" s="3" t="s">
        <v>753</v>
      </c>
      <c r="N242" s="21">
        <f>('Ratios Calculated fix'!N242-'Ratios Calculated fix'!N$428)/('Ratios Calculated fix'!N$429-'Ratios Calculated fix'!N$428)</f>
        <v>4.230511163623249E-2</v>
      </c>
      <c r="O242" s="22">
        <f>('Ratios Calculated fix'!O242-'Ratios Calculated fix'!O$428)/('Ratios Calculated fix'!O$429-'Ratios Calculated fix'!O$428)</f>
        <v>3.2395105460516202E-2</v>
      </c>
      <c r="P242" s="22">
        <f>('Ratios Calculated fix'!P242-'Ratios Calculated fix'!P$428)/('Ratios Calculated fix'!P$429-'Ratios Calculated fix'!P$428)</f>
        <v>2.1382901068878572E-2</v>
      </c>
      <c r="Q242" s="22">
        <f>('Ratios Calculated fix'!Q242-'Ratios Calculated fix'!Q$428)/('Ratios Calculated fix'!Q$429-'Ratios Calculated fix'!Q$428)</f>
        <v>0.89063021615009841</v>
      </c>
      <c r="R242" s="22">
        <f>('Ratios Calculated fix'!R242-'Ratios Calculated fix'!R$428)/('Ratios Calculated fix'!R$429-'Ratios Calculated fix'!R$428)</f>
        <v>0.1309681626870394</v>
      </c>
      <c r="S242" s="22">
        <f>('Ratios Calculated fix'!S242-'Ratios Calculated fix'!S$428)/('Ratios Calculated fix'!S$429-'Ratios Calculated fix'!S$428)</f>
        <v>7.1804003266473529E-2</v>
      </c>
      <c r="T242" s="22">
        <f>('Ratios Calculated fix'!T242-'Ratios Calculated fix'!T$428)/('Ratios Calculated fix'!T$429-'Ratios Calculated fix'!T$428)</f>
        <v>0.11940791386454426</v>
      </c>
      <c r="U242" s="22">
        <f>('Ratios Calculated fix'!U242-'Ratios Calculated fix'!U$428)/('Ratios Calculated fix'!U$429-'Ratios Calculated fix'!U$428)</f>
        <v>0.82948502846502536</v>
      </c>
      <c r="V242" s="22">
        <f>('Ratios Calculated fix'!V242-'Ratios Calculated fix'!V$428)/('Ratios Calculated fix'!V$429-'Ratios Calculated fix'!V$428)</f>
        <v>0.72456322930059192</v>
      </c>
      <c r="W242" s="22">
        <f>('Ratios Calculated fix'!W242-'Ratios Calculated fix'!W$428)/('Ratios Calculated fix'!W$429-'Ratios Calculated fix'!W$428)</f>
        <v>0.84252200443317882</v>
      </c>
      <c r="X242" s="22">
        <f>('Ratios Calculated fix'!X242-'Ratios Calculated fix'!X$428)/('Ratios Calculated fix'!X$429-'Ratios Calculated fix'!X$428)</f>
        <v>0.29994964482397268</v>
      </c>
      <c r="Y242" s="22">
        <f>('Ratios Calculated fix'!Y242-'Ratios Calculated fix'!Y$428)/('Ratios Calculated fix'!Y$429-'Ratios Calculated fix'!Y$428)</f>
        <v>0.40855778182952307</v>
      </c>
      <c r="Z242" s="22">
        <f>('Ratios Calculated fix'!Z242-'Ratios Calculated fix'!Z$428)/('Ratios Calculated fix'!Z$429-'Ratios Calculated fix'!Z$428)</f>
        <v>0.70005035517602732</v>
      </c>
      <c r="AA242" s="22">
        <f>('Ratios Calculated fix'!AA242-'Ratios Calculated fix'!AA$428)/('Ratios Calculated fix'!AA$429-'Ratios Calculated fix'!AA$428)</f>
        <v>0.15024270841330403</v>
      </c>
      <c r="AB242" s="22">
        <f>('Ratios Calculated fix'!AB242-'Ratios Calculated fix'!AB$428)/('Ratios Calculated fix'!AB$429-'Ratios Calculated fix'!AB$428)</f>
        <v>0.75762696180861566</v>
      </c>
      <c r="AC242" s="22">
        <f>('Ratios Calculated fix'!AC242-'Ratios Calculated fix'!AC$428)/('Ratios Calculated fix'!AC$429-'Ratios Calculated fix'!AC$428)</f>
        <v>0.7822415669624011</v>
      </c>
      <c r="AD242" s="22">
        <f>('Ratios Calculated fix'!AD242-'Ratios Calculated fix'!AD$428)/('Ratios Calculated fix'!AD$429-'Ratios Calculated fix'!AD$428)</f>
        <v>0.34997921055382059</v>
      </c>
      <c r="AE242" s="22">
        <f>('Ratios Calculated fix'!AE242-'Ratios Calculated fix'!AE$428)/('Ratios Calculated fix'!AE$429-'Ratios Calculated fix'!AE$428)</f>
        <v>0.45590602822174703</v>
      </c>
      <c r="AF242" s="22">
        <f>('Ratios Calculated fix'!AF242-'Ratios Calculated fix'!AF$428)/('Ratios Calculated fix'!AF$429-'Ratios Calculated fix'!AF$428)</f>
        <v>0.46880327317706277</v>
      </c>
      <c r="AG242" s="22" t="e">
        <f>('Ratios Calculated fix'!AG242-'Ratios Calculated fix'!AG$428)/('Ratios Calculated fix'!AG$429-'Ratios Calculated fix'!AG$428)</f>
        <v>#DIV/0!</v>
      </c>
      <c r="AH242" s="22" t="e">
        <f>('Ratios Calculated fix'!AH242-'Ratios Calculated fix'!AH$428)/('Ratios Calculated fix'!AH$429-'Ratios Calculated fix'!AH$428)</f>
        <v>#DIV/0!</v>
      </c>
      <c r="AI242" s="22">
        <f>('Ratios Calculated fix'!AI242-'Ratios Calculated fix'!AI$428)/('Ratios Calculated fix'!AI$429-'Ratios Calculated fix'!AI$428)</f>
        <v>0.53864734439185413</v>
      </c>
      <c r="AJ242" s="22">
        <f>('Ratios Calculated fix'!AJ242-'Ratios Calculated fix'!AJ$428)/('Ratios Calculated fix'!AJ$429-'Ratios Calculated fix'!AJ$428)</f>
        <v>0.14304399379860236</v>
      </c>
      <c r="AK242" s="22" t="e">
        <f>('Ratios Calculated fix'!AK242-'Ratios Calculated fix'!AK$428)/('Ratios Calculated fix'!AK$429-'Ratios Calculated fix'!AK$428)</f>
        <v>#DIV/0!</v>
      </c>
      <c r="AL242" s="22" t="e">
        <f>('Ratios Calculated fix'!AL242-'Ratios Calculated fix'!AL$428)/('Ratios Calculated fix'!AL$429-'Ratios Calculated fix'!AL$428)</f>
        <v>#DIV/0!</v>
      </c>
      <c r="AM242" s="22">
        <f>('Ratios Calculated fix'!AM242-'Ratios Calculated fix'!AM$428)/('Ratios Calculated fix'!AM$429-'Ratios Calculated fix'!AM$428)</f>
        <v>0.788012750594283</v>
      </c>
      <c r="AN242" s="22">
        <f>('Ratios Calculated fix'!AN242-'Ratios Calculated fix'!AN$428)/('Ratios Calculated fix'!AN$429-'Ratios Calculated fix'!AN$428)</f>
        <v>0.82020766414317392</v>
      </c>
      <c r="AO242" s="22">
        <f>('Ratios Calculated fix'!AO242-'Ratios Calculated fix'!AO$428)/('Ratios Calculated fix'!AO$429-'Ratios Calculated fix'!AO$428)</f>
        <v>0.11137533062946382</v>
      </c>
      <c r="AP242" s="22">
        <f>('Ratios Calculated fix'!AP242-'Ratios Calculated fix'!AP$428)/('Ratios Calculated fix'!AP$429-'Ratios Calculated fix'!AP$428)</f>
        <v>0.36669922325597987</v>
      </c>
      <c r="AQ242" s="22">
        <f>('Ratios Calculated fix'!AQ242-'Ratios Calculated fix'!AQ$428)/('Ratios Calculated fix'!AQ$429-'Ratios Calculated fix'!AQ$428)</f>
        <v>0.82582422270489797</v>
      </c>
      <c r="AR242" s="22">
        <f>('Ratios Calculated fix'!AR242-'Ratios Calculated fix'!AR$428)/('Ratios Calculated fix'!AR$429-'Ratios Calculated fix'!AR$428)</f>
        <v>0.41394569023816474</v>
      </c>
      <c r="AS242" s="22">
        <f>('Ratios Calculated fix'!AS242-'Ratios Calculated fix'!AS$428)/('Ratios Calculated fix'!AS$429-'Ratios Calculated fix'!AS$428)</f>
        <v>0.34405414048915928</v>
      </c>
      <c r="AT242" s="22">
        <f>('Ratios Calculated fix'!AT242-'Ratios Calculated fix'!AT$428)/('Ratios Calculated fix'!AT$429-'Ratios Calculated fix'!AT$428)</f>
        <v>0.46561465505506866</v>
      </c>
      <c r="AU242" s="22">
        <f>('Ratios Calculated fix'!AU242-'Ratios Calculated fix'!AU$428)/('Ratios Calculated fix'!AU$429-'Ratios Calculated fix'!AU$428)</f>
        <v>0.21513873833481018</v>
      </c>
      <c r="AV242" s="22" t="e">
        <f>('Ratios Calculated fix'!AV242-'Ratios Calculated fix'!AV$428)/('Ratios Calculated fix'!AV$429-'Ratios Calculated fix'!AV$428)</f>
        <v>#DIV/0!</v>
      </c>
      <c r="AW242" s="22" t="e">
        <f>('Ratios Calculated fix'!AW242-'Ratios Calculated fix'!AW$428)/('Ratios Calculated fix'!AW$429-'Ratios Calculated fix'!AW$428)</f>
        <v>#DIV/0!</v>
      </c>
      <c r="AX242" s="22" t="e">
        <f>('Ratios Calculated fix'!AX242-'Ratios Calculated fix'!AX$428)/('Ratios Calculated fix'!AX$429-'Ratios Calculated fix'!AX$428)</f>
        <v>#DIV/0!</v>
      </c>
      <c r="AY242" s="22">
        <f>('Ratios Calculated fix'!AY242-'Ratios Calculated fix'!AY$428)/('Ratios Calculated fix'!AY$429-'Ratios Calculated fix'!AY$428)</f>
        <v>0.74657707473566393</v>
      </c>
      <c r="AZ242" s="22">
        <f>('Ratios Calculated fix'!AZ242-'Ratios Calculated fix'!AZ$428)/('Ratios Calculated fix'!AZ$429-'Ratios Calculated fix'!AZ$428)</f>
        <v>0.76981601734581195</v>
      </c>
      <c r="BA242" s="22">
        <f>('Ratios Calculated fix'!BA242-'Ratios Calculated fix'!BA$428)/('Ratios Calculated fix'!BA$429-'Ratios Calculated fix'!BA$428)</f>
        <v>0.22068294478349235</v>
      </c>
      <c r="BB242" s="22" t="e">
        <f>('Ratios Calculated fix'!BB242-'Ratios Calculated fix'!BB$428)/('Ratios Calculated fix'!BB$429-'Ratios Calculated fix'!BB$428)</f>
        <v>#DIV/0!</v>
      </c>
      <c r="BC242" s="22">
        <f>('Ratios Calculated fix'!BC242-'Ratios Calculated fix'!BC$428)/('Ratios Calculated fix'!BC$429-'Ratios Calculated fix'!BC$428)</f>
        <v>0.25761743144067734</v>
      </c>
    </row>
    <row r="243" spans="1:55" x14ac:dyDescent="0.2">
      <c r="A243" s="3" t="s">
        <v>760</v>
      </c>
      <c r="B243" s="3" t="s">
        <v>761</v>
      </c>
      <c r="C243" s="3" t="s">
        <v>15</v>
      </c>
      <c r="D243" s="3">
        <v>103644</v>
      </c>
      <c r="E243" s="3" t="s">
        <v>16</v>
      </c>
      <c r="F243" s="3">
        <v>2019</v>
      </c>
      <c r="G243" s="3" t="s">
        <v>17</v>
      </c>
      <c r="H243" s="4">
        <v>43830</v>
      </c>
      <c r="I243" s="4">
        <v>43868</v>
      </c>
      <c r="J243" s="4">
        <v>43868</v>
      </c>
      <c r="K243" s="5">
        <v>281300000</v>
      </c>
      <c r="L243" s="5">
        <v>283100000</v>
      </c>
      <c r="M243" s="3" t="s">
        <v>762</v>
      </c>
      <c r="N243" s="21">
        <f>('Ratios Calculated fix'!N243-'Ratios Calculated fix'!N$428)/('Ratios Calculated fix'!N$429-'Ratios Calculated fix'!N$428)</f>
        <v>4.4471711109926974E-2</v>
      </c>
      <c r="O243" s="22">
        <f>('Ratios Calculated fix'!O243-'Ratios Calculated fix'!O$428)/('Ratios Calculated fix'!O$429-'Ratios Calculated fix'!O$428)</f>
        <v>3.4998739162271954E-2</v>
      </c>
      <c r="P243" s="22">
        <f>('Ratios Calculated fix'!P243-'Ratios Calculated fix'!P$428)/('Ratios Calculated fix'!P$429-'Ratios Calculated fix'!P$428)</f>
        <v>1.1188695564265296E-2</v>
      </c>
      <c r="Q243" s="22">
        <f>('Ratios Calculated fix'!Q243-'Ratios Calculated fix'!Q$428)/('Ratios Calculated fix'!Q$429-'Ratios Calculated fix'!Q$428)</f>
        <v>0.89136772434575762</v>
      </c>
      <c r="R243" s="22">
        <f>('Ratios Calculated fix'!R243-'Ratios Calculated fix'!R$428)/('Ratios Calculated fix'!R$429-'Ratios Calculated fix'!R$428)</f>
        <v>8.943418638909327E-2</v>
      </c>
      <c r="S243" s="22">
        <f>('Ratios Calculated fix'!S243-'Ratios Calculated fix'!S$428)/('Ratios Calculated fix'!S$429-'Ratios Calculated fix'!S$428)</f>
        <v>4.9483397277995236E-2</v>
      </c>
      <c r="T243" s="22">
        <f>('Ratios Calculated fix'!T243-'Ratios Calculated fix'!T$428)/('Ratios Calculated fix'!T$429-'Ratios Calculated fix'!T$428)</f>
        <v>8.1458733343760373E-2</v>
      </c>
      <c r="U243" s="22">
        <f>('Ratios Calculated fix'!U243-'Ratios Calculated fix'!U$428)/('Ratios Calculated fix'!U$429-'Ratios Calculated fix'!U$428)</f>
        <v>0.82288630483143277</v>
      </c>
      <c r="V243" s="22">
        <f>('Ratios Calculated fix'!V243-'Ratios Calculated fix'!V$428)/('Ratios Calculated fix'!V$429-'Ratios Calculated fix'!V$428)</f>
        <v>0.71985134928235617</v>
      </c>
      <c r="W243" s="22">
        <f>('Ratios Calculated fix'!W243-'Ratios Calculated fix'!W$428)/('Ratios Calculated fix'!W$429-'Ratios Calculated fix'!W$428)</f>
        <v>0.83565724674617836</v>
      </c>
      <c r="X243" s="22">
        <f>('Ratios Calculated fix'!X243-'Ratios Calculated fix'!X$428)/('Ratios Calculated fix'!X$429-'Ratios Calculated fix'!X$428)</f>
        <v>0.3092549046438251</v>
      </c>
      <c r="Y243" s="22">
        <f>('Ratios Calculated fix'!Y243-'Ratios Calculated fix'!Y$428)/('Ratios Calculated fix'!Y$429-'Ratios Calculated fix'!Y$428)</f>
        <v>0.40870062423139369</v>
      </c>
      <c r="Z243" s="22">
        <f>('Ratios Calculated fix'!Z243-'Ratios Calculated fix'!Z$428)/('Ratios Calculated fix'!Z$429-'Ratios Calculated fix'!Z$428)</f>
        <v>0.6907450953561749</v>
      </c>
      <c r="AA243" s="22">
        <f>('Ratios Calculated fix'!AA243-'Ratios Calculated fix'!AA$428)/('Ratios Calculated fix'!AA$429-'Ratios Calculated fix'!AA$428)</f>
        <v>0.35791137190888744</v>
      </c>
      <c r="AB243" s="22">
        <f>('Ratios Calculated fix'!AB243-'Ratios Calculated fix'!AB$428)/('Ratios Calculated fix'!AB$429-'Ratios Calculated fix'!AB$428)</f>
        <v>0.7570348763305087</v>
      </c>
      <c r="AC243" s="22">
        <f>('Ratios Calculated fix'!AC243-'Ratios Calculated fix'!AC$428)/('Ratios Calculated fix'!AC$429-'Ratios Calculated fix'!AC$428)</f>
        <v>0.11455438291225906</v>
      </c>
      <c r="AD243" s="22">
        <f>('Ratios Calculated fix'!AD243-'Ratios Calculated fix'!AD$428)/('Ratios Calculated fix'!AD$429-'Ratios Calculated fix'!AD$428)</f>
        <v>0.23100356543843209</v>
      </c>
      <c r="AE243" s="22">
        <f>('Ratios Calculated fix'!AE243-'Ratios Calculated fix'!AE$428)/('Ratios Calculated fix'!AE$429-'Ratios Calculated fix'!AE$428)</f>
        <v>0.320445933816846</v>
      </c>
      <c r="AF243" s="22">
        <f>('Ratios Calculated fix'!AF243-'Ratios Calculated fix'!AF$428)/('Ratios Calculated fix'!AF$429-'Ratios Calculated fix'!AF$428)</f>
        <v>0.35346902513411482</v>
      </c>
      <c r="AG243" s="22" t="e">
        <f>('Ratios Calculated fix'!AG243-'Ratios Calculated fix'!AG$428)/('Ratios Calculated fix'!AG$429-'Ratios Calculated fix'!AG$428)</f>
        <v>#DIV/0!</v>
      </c>
      <c r="AH243" s="22" t="e">
        <f>('Ratios Calculated fix'!AH243-'Ratios Calculated fix'!AH$428)/('Ratios Calculated fix'!AH$429-'Ratios Calculated fix'!AH$428)</f>
        <v>#DIV/0!</v>
      </c>
      <c r="AI243" s="22">
        <f>('Ratios Calculated fix'!AI243-'Ratios Calculated fix'!AI$428)/('Ratios Calculated fix'!AI$429-'Ratios Calculated fix'!AI$428)</f>
        <v>0.53077291061640608</v>
      </c>
      <c r="AJ243" s="22">
        <f>('Ratios Calculated fix'!AJ243-'Ratios Calculated fix'!AJ$428)/('Ratios Calculated fix'!AJ$429-'Ratios Calculated fix'!AJ$428)</f>
        <v>0.16239095954303773</v>
      </c>
      <c r="AK243" s="22" t="e">
        <f>('Ratios Calculated fix'!AK243-'Ratios Calculated fix'!AK$428)/('Ratios Calculated fix'!AK$429-'Ratios Calculated fix'!AK$428)</f>
        <v>#DIV/0!</v>
      </c>
      <c r="AL243" s="22" t="e">
        <f>('Ratios Calculated fix'!AL243-'Ratios Calculated fix'!AL$428)/('Ratios Calculated fix'!AL$429-'Ratios Calculated fix'!AL$428)</f>
        <v>#DIV/0!</v>
      </c>
      <c r="AM243" s="22">
        <f>('Ratios Calculated fix'!AM243-'Ratios Calculated fix'!AM$428)/('Ratios Calculated fix'!AM$429-'Ratios Calculated fix'!AM$428)</f>
        <v>0.75854274427968094</v>
      </c>
      <c r="AN243" s="22">
        <f>('Ratios Calculated fix'!AN243-'Ratios Calculated fix'!AN$428)/('Ratios Calculated fix'!AN$429-'Ratios Calculated fix'!AN$428)</f>
        <v>0.84214071491679976</v>
      </c>
      <c r="AO243" s="22">
        <f>('Ratios Calculated fix'!AO243-'Ratios Calculated fix'!AO$428)/('Ratios Calculated fix'!AO$429-'Ratios Calculated fix'!AO$428)</f>
        <v>0.26410653356842639</v>
      </c>
      <c r="AP243" s="22">
        <f>('Ratios Calculated fix'!AP243-'Ratios Calculated fix'!AP$428)/('Ratios Calculated fix'!AP$429-'Ratios Calculated fix'!AP$428)</f>
        <v>0.37146137152256398</v>
      </c>
      <c r="AQ243" s="22">
        <f>('Ratios Calculated fix'!AQ243-'Ratios Calculated fix'!AQ$428)/('Ratios Calculated fix'!AQ$429-'Ratios Calculated fix'!AQ$428)</f>
        <v>0.72718306293349666</v>
      </c>
      <c r="AR243" s="22">
        <f>('Ratios Calculated fix'!AR243-'Ratios Calculated fix'!AR$428)/('Ratios Calculated fix'!AR$429-'Ratios Calculated fix'!AR$428)</f>
        <v>0.30530782085741709</v>
      </c>
      <c r="AS243" s="22">
        <f>('Ratios Calculated fix'!AS243-'Ratios Calculated fix'!AS$428)/('Ratios Calculated fix'!AS$429-'Ratios Calculated fix'!AS$428)</f>
        <v>0.34895685599747239</v>
      </c>
      <c r="AT243" s="22">
        <f>('Ratios Calculated fix'!AT243-'Ratios Calculated fix'!AT$428)/('Ratios Calculated fix'!AT$429-'Ratios Calculated fix'!AT$428)</f>
        <v>0.52350387401782306</v>
      </c>
      <c r="AU243" s="22">
        <f>('Ratios Calculated fix'!AU243-'Ratios Calculated fix'!AU$428)/('Ratios Calculated fix'!AU$429-'Ratios Calculated fix'!AU$428)</f>
        <v>0.30237626741248186</v>
      </c>
      <c r="AV243" s="22" t="e">
        <f>('Ratios Calculated fix'!AV243-'Ratios Calculated fix'!AV$428)/('Ratios Calculated fix'!AV$429-'Ratios Calculated fix'!AV$428)</f>
        <v>#DIV/0!</v>
      </c>
      <c r="AW243" s="22" t="e">
        <f>('Ratios Calculated fix'!AW243-'Ratios Calculated fix'!AW$428)/('Ratios Calculated fix'!AW$429-'Ratios Calculated fix'!AW$428)</f>
        <v>#DIV/0!</v>
      </c>
      <c r="AX243" s="22" t="e">
        <f>('Ratios Calculated fix'!AX243-'Ratios Calculated fix'!AX$428)/('Ratios Calculated fix'!AX$429-'Ratios Calculated fix'!AX$428)</f>
        <v>#DIV/0!</v>
      </c>
      <c r="AY243" s="22">
        <f>('Ratios Calculated fix'!AY243-'Ratios Calculated fix'!AY$428)/('Ratios Calculated fix'!AY$429-'Ratios Calculated fix'!AY$428)</f>
        <v>0.74547529911958466</v>
      </c>
      <c r="AZ243" s="22">
        <f>('Ratios Calculated fix'!AZ243-'Ratios Calculated fix'!AZ$428)/('Ratios Calculated fix'!AZ$429-'Ratios Calculated fix'!AZ$428)</f>
        <v>0.76879689388319472</v>
      </c>
      <c r="BA243" s="22">
        <f>('Ratios Calculated fix'!BA243-'Ratios Calculated fix'!BA$428)/('Ratios Calculated fix'!BA$429-'Ratios Calculated fix'!BA$428)</f>
        <v>0.22244599985629884</v>
      </c>
      <c r="BB243" s="22" t="e">
        <f>('Ratios Calculated fix'!BB243-'Ratios Calculated fix'!BB$428)/('Ratios Calculated fix'!BB$429-'Ratios Calculated fix'!BB$428)</f>
        <v>#DIV/0!</v>
      </c>
      <c r="BC243" s="22">
        <f>('Ratios Calculated fix'!BC243-'Ratios Calculated fix'!BC$428)/('Ratios Calculated fix'!BC$429-'Ratios Calculated fix'!BC$428)</f>
        <v>0.29775122036484708</v>
      </c>
    </row>
    <row r="244" spans="1:55" x14ac:dyDescent="0.2">
      <c r="A244" s="3" t="s">
        <v>83</v>
      </c>
      <c r="B244" s="3" t="s">
        <v>84</v>
      </c>
      <c r="C244" s="3" t="s">
        <v>52</v>
      </c>
      <c r="D244" s="3">
        <v>119577</v>
      </c>
      <c r="E244" s="3" t="s">
        <v>16</v>
      </c>
      <c r="F244" s="3">
        <v>2019</v>
      </c>
      <c r="G244" s="3" t="s">
        <v>17</v>
      </c>
      <c r="H244" s="4">
        <v>43830</v>
      </c>
      <c r="I244" s="4">
        <v>43882</v>
      </c>
      <c r="J244" s="4">
        <v>43882</v>
      </c>
      <c r="K244" s="5">
        <v>240900000</v>
      </c>
      <c r="L244" s="5">
        <v>241400000</v>
      </c>
      <c r="M244" s="3" t="s">
        <v>85</v>
      </c>
      <c r="N244" s="21">
        <f>('Ratios Calculated fix'!N244-'Ratios Calculated fix'!N$428)/('Ratios Calculated fix'!N$429-'Ratios Calculated fix'!N$428)</f>
        <v>1.5312432459829122E-2</v>
      </c>
      <c r="O244" s="22">
        <f>('Ratios Calculated fix'!O244-'Ratios Calculated fix'!O$428)/('Ratios Calculated fix'!O$429-'Ratios Calculated fix'!O$428)</f>
        <v>1.1265424130580964E-2</v>
      </c>
      <c r="P244" s="22">
        <f>('Ratios Calculated fix'!P244-'Ratios Calculated fix'!P$428)/('Ratios Calculated fix'!P$429-'Ratios Calculated fix'!P$428)</f>
        <v>8.1936645673430985E-4</v>
      </c>
      <c r="Q244" s="22">
        <f>('Ratios Calculated fix'!Q244-'Ratios Calculated fix'!Q$428)/('Ratios Calculated fix'!Q$429-'Ratios Calculated fix'!Q$428)</f>
        <v>0.87110492831206709</v>
      </c>
      <c r="R244" s="22">
        <f>('Ratios Calculated fix'!R244-'Ratios Calculated fix'!R$428)/('Ratios Calculated fix'!R$429-'Ratios Calculated fix'!R$428)</f>
        <v>0.13129377295039446</v>
      </c>
      <c r="S244" s="22">
        <f>('Ratios Calculated fix'!S244-'Ratios Calculated fix'!S$428)/('Ratios Calculated fix'!S$429-'Ratios Calculated fix'!S$428)</f>
        <v>0.1120502461591231</v>
      </c>
      <c r="T244" s="22">
        <f>('Ratios Calculated fix'!T244-'Ratios Calculated fix'!T$428)/('Ratios Calculated fix'!T$429-'Ratios Calculated fix'!T$428)</f>
        <v>0.11247499405606048</v>
      </c>
      <c r="U244" s="22">
        <f>('Ratios Calculated fix'!U244-'Ratios Calculated fix'!U$428)/('Ratios Calculated fix'!U$429-'Ratios Calculated fix'!U$428)</f>
        <v>0.81198421945993016</v>
      </c>
      <c r="V244" s="22">
        <f>('Ratios Calculated fix'!V244-'Ratios Calculated fix'!V$428)/('Ratios Calculated fix'!V$429-'Ratios Calculated fix'!V$428)</f>
        <v>0.71371080816672305</v>
      </c>
      <c r="W244" s="22">
        <f>('Ratios Calculated fix'!W244-'Ratios Calculated fix'!W$428)/('Ratios Calculated fix'!W$429-'Ratios Calculated fix'!W$428)</f>
        <v>0.82406197677641646</v>
      </c>
      <c r="X244" s="22">
        <f>('Ratios Calculated fix'!X244-'Ratios Calculated fix'!X$428)/('Ratios Calculated fix'!X$429-'Ratios Calculated fix'!X$428)</f>
        <v>4.240801026396826E-2</v>
      </c>
      <c r="Y244" s="22">
        <f>('Ratios Calculated fix'!Y244-'Ratios Calculated fix'!Y$428)/('Ratios Calculated fix'!Y$429-'Ratios Calculated fix'!Y$428)</f>
        <v>0.44301971730717665</v>
      </c>
      <c r="Z244" s="22">
        <f>('Ratios Calculated fix'!Z244-'Ratios Calculated fix'!Z$428)/('Ratios Calculated fix'!Z$429-'Ratios Calculated fix'!Z$428)</f>
        <v>0.95759198973603177</v>
      </c>
      <c r="AA244" s="22">
        <f>('Ratios Calculated fix'!AA244-'Ratios Calculated fix'!AA$428)/('Ratios Calculated fix'!AA$429-'Ratios Calculated fix'!AA$428)</f>
        <v>0</v>
      </c>
      <c r="AB244" s="22">
        <f>('Ratios Calculated fix'!AB244-'Ratios Calculated fix'!AB$428)/('Ratios Calculated fix'!AB$429-'Ratios Calculated fix'!AB$428)</f>
        <v>0.83366613034307013</v>
      </c>
      <c r="AC244" s="22">
        <f>('Ratios Calculated fix'!AC244-'Ratios Calculated fix'!AC$428)/('Ratios Calculated fix'!AC$429-'Ratios Calculated fix'!AC$428)</f>
        <v>1</v>
      </c>
      <c r="AD244" s="22">
        <f>('Ratios Calculated fix'!AD244-'Ratios Calculated fix'!AD$428)/('Ratios Calculated fix'!AD$429-'Ratios Calculated fix'!AD$428)</f>
        <v>0.46158151706734213</v>
      </c>
      <c r="AE244" s="22">
        <f>('Ratios Calculated fix'!AE244-'Ratios Calculated fix'!AE$428)/('Ratios Calculated fix'!AE$429-'Ratios Calculated fix'!AE$428)</f>
        <v>0.40221244866417233</v>
      </c>
      <c r="AF244" s="22">
        <f>('Ratios Calculated fix'!AF244-'Ratios Calculated fix'!AF$428)/('Ratios Calculated fix'!AF$429-'Ratios Calculated fix'!AF$428)</f>
        <v>0.3743397674726478</v>
      </c>
      <c r="AG244" s="22" t="e">
        <f>('Ratios Calculated fix'!AG244-'Ratios Calculated fix'!AG$428)/('Ratios Calculated fix'!AG$429-'Ratios Calculated fix'!AG$428)</f>
        <v>#DIV/0!</v>
      </c>
      <c r="AH244" s="22" t="e">
        <f>('Ratios Calculated fix'!AH244-'Ratios Calculated fix'!AH$428)/('Ratios Calculated fix'!AH$429-'Ratios Calculated fix'!AH$428)</f>
        <v>#DIV/0!</v>
      </c>
      <c r="AI244" s="22">
        <f>('Ratios Calculated fix'!AI244-'Ratios Calculated fix'!AI$428)/('Ratios Calculated fix'!AI$429-'Ratios Calculated fix'!AI$428)</f>
        <v>0.58364470687487868</v>
      </c>
      <c r="AJ244" s="22">
        <f>('Ratios Calculated fix'!AJ244-'Ratios Calculated fix'!AJ$428)/('Ratios Calculated fix'!AJ$429-'Ratios Calculated fix'!AJ$428)</f>
        <v>0.1276991089136067</v>
      </c>
      <c r="AK244" s="22" t="e">
        <f>('Ratios Calculated fix'!AK244-'Ratios Calculated fix'!AK$428)/('Ratios Calculated fix'!AK$429-'Ratios Calculated fix'!AK$428)</f>
        <v>#DIV/0!</v>
      </c>
      <c r="AL244" s="22" t="e">
        <f>('Ratios Calculated fix'!AL244-'Ratios Calculated fix'!AL$428)/('Ratios Calculated fix'!AL$429-'Ratios Calculated fix'!AL$428)</f>
        <v>#DIV/0!</v>
      </c>
      <c r="AM244" s="22">
        <f>('Ratios Calculated fix'!AM244-'Ratios Calculated fix'!AM$428)/('Ratios Calculated fix'!AM$429-'Ratios Calculated fix'!AM$428)</f>
        <v>0.70943842192535767</v>
      </c>
      <c r="AN244" s="22">
        <f>('Ratios Calculated fix'!AN244-'Ratios Calculated fix'!AN$428)/('Ratios Calculated fix'!AN$429-'Ratios Calculated fix'!AN$428)</f>
        <v>0.80448326183609686</v>
      </c>
      <c r="AO244" s="22">
        <f>('Ratios Calculated fix'!AO244-'Ratios Calculated fix'!AO$428)/('Ratios Calculated fix'!AO$429-'Ratios Calculated fix'!AO$428)</f>
        <v>3.4004035426336142E-2</v>
      </c>
      <c r="AP244" s="22">
        <f>('Ratios Calculated fix'!AP244-'Ratios Calculated fix'!AP$428)/('Ratios Calculated fix'!AP$429-'Ratios Calculated fix'!AP$428)</f>
        <v>0.35754684875562692</v>
      </c>
      <c r="AQ244" s="22">
        <f>('Ratios Calculated fix'!AQ244-'Ratios Calculated fix'!AQ$428)/('Ratios Calculated fix'!AQ$429-'Ratios Calculated fix'!AQ$428)</f>
        <v>0.60768037319477097</v>
      </c>
      <c r="AR244" s="22">
        <f>('Ratios Calculated fix'!AR244-'Ratios Calculated fix'!AR$428)/('Ratios Calculated fix'!AR$429-'Ratios Calculated fix'!AR$428)</f>
        <v>0.37294395493063687</v>
      </c>
      <c r="AS244" s="22">
        <f>('Ratios Calculated fix'!AS244-'Ratios Calculated fix'!AS$428)/('Ratios Calculated fix'!AS$429-'Ratios Calculated fix'!AS$428)</f>
        <v>0.43316700444109685</v>
      </c>
      <c r="AT244" s="22">
        <f>('Ratios Calculated fix'!AT244-'Ratios Calculated fix'!AT$428)/('Ratios Calculated fix'!AT$429-'Ratios Calculated fix'!AT$428)</f>
        <v>0.30809944769510034</v>
      </c>
      <c r="AU244" s="22">
        <f>('Ratios Calculated fix'!AU244-'Ratios Calculated fix'!AU$428)/('Ratios Calculated fix'!AU$429-'Ratios Calculated fix'!AU$428)</f>
        <v>0.21151414097899471</v>
      </c>
      <c r="AV244" s="22" t="e">
        <f>('Ratios Calculated fix'!AV244-'Ratios Calculated fix'!AV$428)/('Ratios Calculated fix'!AV$429-'Ratios Calculated fix'!AV$428)</f>
        <v>#DIV/0!</v>
      </c>
      <c r="AW244" s="22" t="e">
        <f>('Ratios Calculated fix'!AW244-'Ratios Calculated fix'!AW$428)/('Ratios Calculated fix'!AW$429-'Ratios Calculated fix'!AW$428)</f>
        <v>#DIV/0!</v>
      </c>
      <c r="AX244" s="22" t="e">
        <f>('Ratios Calculated fix'!AX244-'Ratios Calculated fix'!AX$428)/('Ratios Calculated fix'!AX$429-'Ratios Calculated fix'!AX$428)</f>
        <v>#DIV/0!</v>
      </c>
      <c r="AY244" s="22">
        <f>('Ratios Calculated fix'!AY244-'Ratios Calculated fix'!AY$428)/('Ratios Calculated fix'!AY$429-'Ratios Calculated fix'!AY$428)</f>
        <v>0.74866548314013759</v>
      </c>
      <c r="AZ244" s="22">
        <f>('Ratios Calculated fix'!AZ244-'Ratios Calculated fix'!AZ$428)/('Ratios Calculated fix'!AZ$429-'Ratios Calculated fix'!AZ$428)</f>
        <v>0.77271242292121345</v>
      </c>
      <c r="BA244" s="22">
        <f>('Ratios Calculated fix'!BA244-'Ratios Calculated fix'!BA$428)/('Ratios Calculated fix'!BA$429-'Ratios Calculated fix'!BA$428)</f>
        <v>0.21973352444157757</v>
      </c>
      <c r="BB244" s="22" t="e">
        <f>('Ratios Calculated fix'!BB244-'Ratios Calculated fix'!BB$428)/('Ratios Calculated fix'!BB$429-'Ratios Calculated fix'!BB$428)</f>
        <v>#DIV/0!</v>
      </c>
      <c r="BC244" s="22">
        <f>('Ratios Calculated fix'!BC244-'Ratios Calculated fix'!BC$428)/('Ratios Calculated fix'!BC$429-'Ratios Calculated fix'!BC$428)</f>
        <v>0.11476283080580087</v>
      </c>
    </row>
    <row r="245" spans="1:55" x14ac:dyDescent="0.2">
      <c r="A245" s="3" t="s">
        <v>763</v>
      </c>
      <c r="B245" s="3" t="s">
        <v>764</v>
      </c>
      <c r="C245" s="3" t="s">
        <v>45</v>
      </c>
      <c r="D245" s="3">
        <v>186050</v>
      </c>
      <c r="E245" s="3" t="s">
        <v>16</v>
      </c>
      <c r="F245" s="3">
        <v>2019</v>
      </c>
      <c r="G245" s="3" t="s">
        <v>17</v>
      </c>
      <c r="H245" s="4">
        <v>43890</v>
      </c>
      <c r="I245" s="4">
        <v>43913</v>
      </c>
      <c r="J245" s="4">
        <v>43913</v>
      </c>
      <c r="K245" s="5">
        <v>762000000</v>
      </c>
      <c r="L245" s="5">
        <v>764000000</v>
      </c>
      <c r="M245" s="6" t="s">
        <v>765</v>
      </c>
      <c r="N245" s="21">
        <f>('Ratios Calculated fix'!N245-'Ratios Calculated fix'!N$428)/('Ratios Calculated fix'!N$429-'Ratios Calculated fix'!N$428)</f>
        <v>3.6624668781398709E-2</v>
      </c>
      <c r="O245" s="22">
        <f>('Ratios Calculated fix'!O245-'Ratios Calculated fix'!O$428)/('Ratios Calculated fix'!O$429-'Ratios Calculated fix'!O$428)</f>
        <v>4.8771553222531558E-3</v>
      </c>
      <c r="P245" s="22">
        <f>('Ratios Calculated fix'!P245-'Ratios Calculated fix'!P$428)/('Ratios Calculated fix'!P$429-'Ratios Calculated fix'!P$428)</f>
        <v>5.9578186291381566E-3</v>
      </c>
      <c r="Q245" s="22">
        <f>('Ratios Calculated fix'!Q245-'Ratios Calculated fix'!Q$428)/('Ratios Calculated fix'!Q$429-'Ratios Calculated fix'!Q$428)</f>
        <v>0.8999291990862186</v>
      </c>
      <c r="R245" s="22">
        <f>('Ratios Calculated fix'!R245-'Ratios Calculated fix'!R$428)/('Ratios Calculated fix'!R$429-'Ratios Calculated fix'!R$428)</f>
        <v>0.16430071073579777</v>
      </c>
      <c r="S245" s="22">
        <f>('Ratios Calculated fix'!S245-'Ratios Calculated fix'!S$428)/('Ratios Calculated fix'!S$429-'Ratios Calculated fix'!S$428)</f>
        <v>0.12097970554569948</v>
      </c>
      <c r="T245" s="22">
        <f>('Ratios Calculated fix'!T245-'Ratios Calculated fix'!T$428)/('Ratios Calculated fix'!T$429-'Ratios Calculated fix'!T$428)</f>
        <v>0.14422253314193256</v>
      </c>
      <c r="U245" s="22">
        <f>('Ratios Calculated fix'!U245-'Ratios Calculated fix'!U$428)/('Ratios Calculated fix'!U$429-'Ratios Calculated fix'!U$428)</f>
        <v>0.84560637168331942</v>
      </c>
      <c r="V245" s="22">
        <f>('Ratios Calculated fix'!V245-'Ratios Calculated fix'!V$428)/('Ratios Calculated fix'!V$429-'Ratios Calculated fix'!V$428)</f>
        <v>0.74593492588499455</v>
      </c>
      <c r="W245" s="22">
        <f>('Ratios Calculated fix'!W245-'Ratios Calculated fix'!W$428)/('Ratios Calculated fix'!W$429-'Ratios Calculated fix'!W$428)</f>
        <v>0.85777213927402951</v>
      </c>
      <c r="X245" s="22">
        <f>('Ratios Calculated fix'!X245-'Ratios Calculated fix'!X$428)/('Ratios Calculated fix'!X$429-'Ratios Calculated fix'!X$428)</f>
        <v>0.3339192648088285</v>
      </c>
      <c r="Y245" s="22">
        <f>('Ratios Calculated fix'!Y245-'Ratios Calculated fix'!Y$428)/('Ratios Calculated fix'!Y$429-'Ratios Calculated fix'!Y$428)</f>
        <v>0.40216554641866364</v>
      </c>
      <c r="Z245" s="22">
        <f>('Ratios Calculated fix'!Z245-'Ratios Calculated fix'!Z$428)/('Ratios Calculated fix'!Z$429-'Ratios Calculated fix'!Z$428)</f>
        <v>0.6660807351911715</v>
      </c>
      <c r="AA245" s="22">
        <f>('Ratios Calculated fix'!AA245-'Ratios Calculated fix'!AA$428)/('Ratios Calculated fix'!AA$429-'Ratios Calculated fix'!AA$428)</f>
        <v>1.2314586023218976E-2</v>
      </c>
      <c r="AB245" s="22">
        <f>('Ratios Calculated fix'!AB245-'Ratios Calculated fix'!AB$428)/('Ratios Calculated fix'!AB$429-'Ratios Calculated fix'!AB$428)</f>
        <v>0.75203666215324716</v>
      </c>
      <c r="AC245" s="22">
        <f>('Ratios Calculated fix'!AC245-'Ratios Calculated fix'!AC$428)/('Ratios Calculated fix'!AC$429-'Ratios Calculated fix'!AC$428)</f>
        <v>0.29791129681757478</v>
      </c>
      <c r="AD245" s="22">
        <f>('Ratios Calculated fix'!AD245-'Ratios Calculated fix'!AD$428)/('Ratios Calculated fix'!AD$429-'Ratios Calculated fix'!AD$428)</f>
        <v>0.19235033706250715</v>
      </c>
      <c r="AE245" s="22">
        <f>('Ratios Calculated fix'!AE245-'Ratios Calculated fix'!AE$428)/('Ratios Calculated fix'!AE$429-'Ratios Calculated fix'!AE$428)</f>
        <v>0.25610344022262993</v>
      </c>
      <c r="AF245" s="22">
        <f>('Ratios Calculated fix'!AF245-'Ratios Calculated fix'!AF$428)/('Ratios Calculated fix'!AF$429-'Ratios Calculated fix'!AF$428)</f>
        <v>0.33421778885897596</v>
      </c>
      <c r="AG245" s="22" t="e">
        <f>('Ratios Calculated fix'!AG245-'Ratios Calculated fix'!AG$428)/('Ratios Calculated fix'!AG$429-'Ratios Calculated fix'!AG$428)</f>
        <v>#DIV/0!</v>
      </c>
      <c r="AH245" s="22" t="e">
        <f>('Ratios Calculated fix'!AH245-'Ratios Calculated fix'!AH$428)/('Ratios Calculated fix'!AH$429-'Ratios Calculated fix'!AH$428)</f>
        <v>#DIV/0!</v>
      </c>
      <c r="AI245" s="22">
        <f>('Ratios Calculated fix'!AI245-'Ratios Calculated fix'!AI$428)/('Ratios Calculated fix'!AI$429-'Ratios Calculated fix'!AI$428)</f>
        <v>0.53369620648720018</v>
      </c>
      <c r="AJ245" s="22">
        <f>('Ratios Calculated fix'!AJ245-'Ratios Calculated fix'!AJ$428)/('Ratios Calculated fix'!AJ$429-'Ratios Calculated fix'!AJ$428)</f>
        <v>0.12107279581953742</v>
      </c>
      <c r="AK245" s="22" t="e">
        <f>('Ratios Calculated fix'!AK245-'Ratios Calculated fix'!AK$428)/('Ratios Calculated fix'!AK$429-'Ratios Calculated fix'!AK$428)</f>
        <v>#DIV/0!</v>
      </c>
      <c r="AL245" s="22" t="e">
        <f>('Ratios Calculated fix'!AL245-'Ratios Calculated fix'!AL$428)/('Ratios Calculated fix'!AL$429-'Ratios Calculated fix'!AL$428)</f>
        <v>#DIV/0!</v>
      </c>
      <c r="AM245" s="22">
        <f>('Ratios Calculated fix'!AM245-'Ratios Calculated fix'!AM$428)/('Ratios Calculated fix'!AM$429-'Ratios Calculated fix'!AM$428)</f>
        <v>0.76398213630859257</v>
      </c>
      <c r="AN245" s="22">
        <f>('Ratios Calculated fix'!AN245-'Ratios Calculated fix'!AN$428)/('Ratios Calculated fix'!AN$429-'Ratios Calculated fix'!AN$428)</f>
        <v>0.87883887437585206</v>
      </c>
      <c r="AO245" s="22">
        <f>('Ratios Calculated fix'!AO245-'Ratios Calculated fix'!AO$428)/('Ratios Calculated fix'!AO$429-'Ratios Calculated fix'!AO$428)</f>
        <v>0.39008596200624579</v>
      </c>
      <c r="AP245" s="22">
        <f>('Ratios Calculated fix'!AP245-'Ratios Calculated fix'!AP$428)/('Ratios Calculated fix'!AP$429-'Ratios Calculated fix'!AP$428)</f>
        <v>0.69128647522090592</v>
      </c>
      <c r="AQ245" s="22">
        <f>('Ratios Calculated fix'!AQ245-'Ratios Calculated fix'!AQ$428)/('Ratios Calculated fix'!AQ$429-'Ratios Calculated fix'!AQ$428)</f>
        <v>0.69951840782772234</v>
      </c>
      <c r="AR245" s="22">
        <f>('Ratios Calculated fix'!AR245-'Ratios Calculated fix'!AR$428)/('Ratios Calculated fix'!AR$429-'Ratios Calculated fix'!AR$428)</f>
        <v>0.23321402504062241</v>
      </c>
      <c r="AS245" s="22">
        <f>('Ratios Calculated fix'!AS245-'Ratios Calculated fix'!AS$428)/('Ratios Calculated fix'!AS$429-'Ratios Calculated fix'!AS$428)</f>
        <v>0.36560704766490465</v>
      </c>
      <c r="AT245" s="22">
        <f>('Ratios Calculated fix'!AT245-'Ratios Calculated fix'!AT$428)/('Ratios Calculated fix'!AT$429-'Ratios Calculated fix'!AT$428)</f>
        <v>0.43871245110676549</v>
      </c>
      <c r="AU245" s="22">
        <f>('Ratios Calculated fix'!AU245-'Ratios Calculated fix'!AU$428)/('Ratios Calculated fix'!AU$429-'Ratios Calculated fix'!AU$428)</f>
        <v>0.27269068660960427</v>
      </c>
      <c r="AV245" s="22" t="e">
        <f>('Ratios Calculated fix'!AV245-'Ratios Calculated fix'!AV$428)/('Ratios Calculated fix'!AV$429-'Ratios Calculated fix'!AV$428)</f>
        <v>#DIV/0!</v>
      </c>
      <c r="AW245" s="22" t="e">
        <f>('Ratios Calculated fix'!AW245-'Ratios Calculated fix'!AW$428)/('Ratios Calculated fix'!AW$429-'Ratios Calculated fix'!AW$428)</f>
        <v>#DIV/0!</v>
      </c>
      <c r="AX245" s="22" t="e">
        <f>('Ratios Calculated fix'!AX245-'Ratios Calculated fix'!AX$428)/('Ratios Calculated fix'!AX$429-'Ratios Calculated fix'!AX$428)</f>
        <v>#DIV/0!</v>
      </c>
      <c r="AY245" s="22">
        <f>('Ratios Calculated fix'!AY245-'Ratios Calculated fix'!AY$428)/('Ratios Calculated fix'!AY$429-'Ratios Calculated fix'!AY$428)</f>
        <v>0.74648496938040154</v>
      </c>
      <c r="AZ245" s="22">
        <f>('Ratios Calculated fix'!AZ245-'Ratios Calculated fix'!AZ$428)/('Ratios Calculated fix'!AZ$429-'Ratios Calculated fix'!AZ$428)</f>
        <v>0.7700464358982072</v>
      </c>
      <c r="BA245" s="22">
        <f>('Ratios Calculated fix'!BA245-'Ratios Calculated fix'!BA$428)/('Ratios Calculated fix'!BA$429-'Ratios Calculated fix'!BA$428)</f>
        <v>0.22207054021555803</v>
      </c>
      <c r="BB245" s="22" t="e">
        <f>('Ratios Calculated fix'!BB245-'Ratios Calculated fix'!BB$428)/('Ratios Calculated fix'!BB$429-'Ratios Calculated fix'!BB$428)</f>
        <v>#DIV/0!</v>
      </c>
      <c r="BC245" s="22">
        <f>('Ratios Calculated fix'!BC245-'Ratios Calculated fix'!BC$428)/('Ratios Calculated fix'!BC$429-'Ratios Calculated fix'!BC$428)</f>
        <v>0.30256683014015251</v>
      </c>
    </row>
    <row r="246" spans="1:55" x14ac:dyDescent="0.2">
      <c r="A246" s="3" t="s">
        <v>742</v>
      </c>
      <c r="B246" s="3" t="s">
        <v>743</v>
      </c>
      <c r="C246" s="3" t="s">
        <v>34</v>
      </c>
      <c r="D246" s="3">
        <v>101897</v>
      </c>
      <c r="E246" s="3" t="s">
        <v>16</v>
      </c>
      <c r="F246" s="3">
        <v>2020</v>
      </c>
      <c r="G246" s="3" t="s">
        <v>17</v>
      </c>
      <c r="H246" s="4">
        <v>44012</v>
      </c>
      <c r="I246" s="4">
        <v>44061</v>
      </c>
      <c r="J246" s="4">
        <v>44061</v>
      </c>
      <c r="K246" s="5">
        <v>145295000</v>
      </c>
      <c r="L246" s="5">
        <v>147416000</v>
      </c>
      <c r="M246" s="3" t="s">
        <v>744</v>
      </c>
      <c r="N246" s="21">
        <f>('Ratios Calculated fix'!N246-'Ratios Calculated fix'!N$428)/('Ratios Calculated fix'!N$429-'Ratios Calculated fix'!N$428)</f>
        <v>0.12524209279410128</v>
      </c>
      <c r="O246" s="22">
        <f>('Ratios Calculated fix'!O246-'Ratios Calculated fix'!O$428)/('Ratios Calculated fix'!O$429-'Ratios Calculated fix'!O$428)</f>
        <v>0.1032689204207513</v>
      </c>
      <c r="P246" s="22">
        <f>('Ratios Calculated fix'!P246-'Ratios Calculated fix'!P$428)/('Ratios Calculated fix'!P$429-'Ratios Calculated fix'!P$428)</f>
        <v>0.21909295856764752</v>
      </c>
      <c r="Q246" s="22">
        <f>('Ratios Calculated fix'!Q246-'Ratios Calculated fix'!Q$428)/('Ratios Calculated fix'!Q$429-'Ratios Calculated fix'!Q$428)</f>
        <v>0.87063644450820332</v>
      </c>
      <c r="R246" s="22">
        <f>('Ratios Calculated fix'!R246-'Ratios Calculated fix'!R$428)/('Ratios Calculated fix'!R$429-'Ratios Calculated fix'!R$428)</f>
        <v>0.13406723235323298</v>
      </c>
      <c r="S246" s="22">
        <f>('Ratios Calculated fix'!S246-'Ratios Calculated fix'!S$428)/('Ratios Calculated fix'!S$429-'Ratios Calculated fix'!S$428)</f>
        <v>0.10853799008831123</v>
      </c>
      <c r="T246" s="22">
        <f>('Ratios Calculated fix'!T246-'Ratios Calculated fix'!T$428)/('Ratios Calculated fix'!T$429-'Ratios Calculated fix'!T$428)</f>
        <v>0.11591176494516073</v>
      </c>
      <c r="U246" s="22">
        <f>('Ratios Calculated fix'!U246-'Ratios Calculated fix'!U$428)/('Ratios Calculated fix'!U$429-'Ratios Calculated fix'!U$428)</f>
        <v>0.81165402726703539</v>
      </c>
      <c r="V246" s="22">
        <f>('Ratios Calculated fix'!V246-'Ratios Calculated fix'!V$428)/('Ratios Calculated fix'!V$429-'Ratios Calculated fix'!V$428)</f>
        <v>0.7130786673874725</v>
      </c>
      <c r="W246" s="22">
        <f>('Ratios Calculated fix'!W246-'Ratios Calculated fix'!W$428)/('Ratios Calculated fix'!W$429-'Ratios Calculated fix'!W$428)</f>
        <v>0.82377962117240155</v>
      </c>
      <c r="X246" s="22">
        <f>('Ratios Calculated fix'!X246-'Ratios Calculated fix'!X$428)/('Ratios Calculated fix'!X$429-'Ratios Calculated fix'!X$428)</f>
        <v>0.64431292082883618</v>
      </c>
      <c r="Y246" s="22">
        <f>('Ratios Calculated fix'!Y246-'Ratios Calculated fix'!Y$428)/('Ratios Calculated fix'!Y$429-'Ratios Calculated fix'!Y$428)</f>
        <v>0.45455024141865619</v>
      </c>
      <c r="Z246" s="22">
        <f>('Ratios Calculated fix'!Z246-'Ratios Calculated fix'!Z$428)/('Ratios Calculated fix'!Z$429-'Ratios Calculated fix'!Z$428)</f>
        <v>0.35568707917116382</v>
      </c>
      <c r="AA246" s="22">
        <f>('Ratios Calculated fix'!AA246-'Ratios Calculated fix'!AA$428)/('Ratios Calculated fix'!AA$429-'Ratios Calculated fix'!AA$428)</f>
        <v>0.16356254062749109</v>
      </c>
      <c r="AB246" s="22">
        <f>('Ratios Calculated fix'!AB246-'Ratios Calculated fix'!AB$428)/('Ratios Calculated fix'!AB$429-'Ratios Calculated fix'!AB$428)</f>
        <v>0.84310068676115746</v>
      </c>
      <c r="AC246" s="22">
        <f>('Ratios Calculated fix'!AC246-'Ratios Calculated fix'!AC$428)/('Ratios Calculated fix'!AC$429-'Ratios Calculated fix'!AC$428)</f>
        <v>0.44287659708580779</v>
      </c>
      <c r="AD246" s="22">
        <f>('Ratios Calculated fix'!AD246-'Ratios Calculated fix'!AD$428)/('Ratios Calculated fix'!AD$429-'Ratios Calculated fix'!AD$428)</f>
        <v>0.35691936910212479</v>
      </c>
      <c r="AE246" s="22">
        <f>('Ratios Calculated fix'!AE246-'Ratios Calculated fix'!AE$428)/('Ratios Calculated fix'!AE$429-'Ratios Calculated fix'!AE$428)</f>
        <v>0.46380776753340613</v>
      </c>
      <c r="AF246" s="22">
        <f>('Ratios Calculated fix'!AF246-'Ratios Calculated fix'!AF$428)/('Ratios Calculated fix'!AF$429-'Ratios Calculated fix'!AF$428)</f>
        <v>0.40501346249380021</v>
      </c>
      <c r="AG246" s="22" t="e">
        <f>('Ratios Calculated fix'!AG246-'Ratios Calculated fix'!AG$428)/('Ratios Calculated fix'!AG$429-'Ratios Calculated fix'!AG$428)</f>
        <v>#DIV/0!</v>
      </c>
      <c r="AH246" s="22" t="e">
        <f>('Ratios Calculated fix'!AH246-'Ratios Calculated fix'!AH$428)/('Ratios Calculated fix'!AH$429-'Ratios Calculated fix'!AH$428)</f>
        <v>#DIV/0!</v>
      </c>
      <c r="AI246" s="22">
        <f>('Ratios Calculated fix'!AI246-'Ratios Calculated fix'!AI$428)/('Ratios Calculated fix'!AI$429-'Ratios Calculated fix'!AI$428)</f>
        <v>0.54458723169568468</v>
      </c>
      <c r="AJ246" s="22">
        <f>('Ratios Calculated fix'!AJ246-'Ratios Calculated fix'!AJ$428)/('Ratios Calculated fix'!AJ$429-'Ratios Calculated fix'!AJ$428)</f>
        <v>0.18803654664450117</v>
      </c>
      <c r="AK246" s="22" t="e">
        <f>('Ratios Calculated fix'!AK246-'Ratios Calculated fix'!AK$428)/('Ratios Calculated fix'!AK$429-'Ratios Calculated fix'!AK$428)</f>
        <v>#DIV/0!</v>
      </c>
      <c r="AL246" s="22" t="e">
        <f>('Ratios Calculated fix'!AL246-'Ratios Calculated fix'!AL$428)/('Ratios Calculated fix'!AL$429-'Ratios Calculated fix'!AL$428)</f>
        <v>#DIV/0!</v>
      </c>
      <c r="AM246" s="22">
        <f>('Ratios Calculated fix'!AM246-'Ratios Calculated fix'!AM$428)/('Ratios Calculated fix'!AM$429-'Ratios Calculated fix'!AM$428)</f>
        <v>0.71820222856223359</v>
      </c>
      <c r="AN246" s="22">
        <f>('Ratios Calculated fix'!AN246-'Ratios Calculated fix'!AN$428)/('Ratios Calculated fix'!AN$429-'Ratios Calculated fix'!AN$428)</f>
        <v>0.80710681218169078</v>
      </c>
      <c r="AO246" s="22">
        <f>('Ratios Calculated fix'!AO246-'Ratios Calculated fix'!AO$428)/('Ratios Calculated fix'!AO$429-'Ratios Calculated fix'!AO$428)</f>
        <v>0.13832360408121569</v>
      </c>
      <c r="AP246" s="22">
        <f>('Ratios Calculated fix'!AP246-'Ratios Calculated fix'!AP$428)/('Ratios Calculated fix'!AP$429-'Ratios Calculated fix'!AP$428)</f>
        <v>0.36029945437217659</v>
      </c>
      <c r="AQ246" s="22">
        <f>('Ratios Calculated fix'!AQ246-'Ratios Calculated fix'!AQ$428)/('Ratios Calculated fix'!AQ$429-'Ratios Calculated fix'!AQ$428)</f>
        <v>0.75602372071812118</v>
      </c>
      <c r="AR246" s="22">
        <f>('Ratios Calculated fix'!AR246-'Ratios Calculated fix'!AR$428)/('Ratios Calculated fix'!AR$429-'Ratios Calculated fix'!AR$428)</f>
        <v>0.40819514143807983</v>
      </c>
      <c r="AS246" s="22">
        <f>('Ratios Calculated fix'!AS246-'Ratios Calculated fix'!AS$428)/('Ratios Calculated fix'!AS$429-'Ratios Calculated fix'!AS$428)</f>
        <v>0.35773050314905902</v>
      </c>
      <c r="AT246" s="22">
        <f>('Ratios Calculated fix'!AT246-'Ratios Calculated fix'!AT$428)/('Ratios Calculated fix'!AT$429-'Ratios Calculated fix'!AT$428)</f>
        <v>0.50886216259898986</v>
      </c>
      <c r="AU246" s="22">
        <f>('Ratios Calculated fix'!AU246-'Ratios Calculated fix'!AU$428)/('Ratios Calculated fix'!AU$429-'Ratios Calculated fix'!AU$428)</f>
        <v>0.32212832563763139</v>
      </c>
      <c r="AV246" s="22" t="e">
        <f>('Ratios Calculated fix'!AV246-'Ratios Calculated fix'!AV$428)/('Ratios Calculated fix'!AV$429-'Ratios Calculated fix'!AV$428)</f>
        <v>#DIV/0!</v>
      </c>
      <c r="AW246" s="22" t="e">
        <f>('Ratios Calculated fix'!AW246-'Ratios Calculated fix'!AW$428)/('Ratios Calculated fix'!AW$429-'Ratios Calculated fix'!AW$428)</f>
        <v>#DIV/0!</v>
      </c>
      <c r="AX246" s="22" t="e">
        <f>('Ratios Calculated fix'!AX246-'Ratios Calculated fix'!AX$428)/('Ratios Calculated fix'!AX$429-'Ratios Calculated fix'!AX$428)</f>
        <v>#DIV/0!</v>
      </c>
      <c r="AY246" s="22">
        <f>('Ratios Calculated fix'!AY246-'Ratios Calculated fix'!AY$428)/('Ratios Calculated fix'!AY$429-'Ratios Calculated fix'!AY$428)</f>
        <v>0.74613016788575093</v>
      </c>
      <c r="AZ246" s="22">
        <f>('Ratios Calculated fix'!AZ246-'Ratios Calculated fix'!AZ$428)/('Ratios Calculated fix'!AZ$429-'Ratios Calculated fix'!AZ$428)</f>
        <v>0.76698166579467686</v>
      </c>
      <c r="BA246" s="22">
        <f>('Ratios Calculated fix'!BA246-'Ratios Calculated fix'!BA$428)/('Ratios Calculated fix'!BA$429-'Ratios Calculated fix'!BA$428)</f>
        <v>0.22226723402250081</v>
      </c>
      <c r="BB246" s="22" t="e">
        <f>('Ratios Calculated fix'!BB246-'Ratios Calculated fix'!BB$428)/('Ratios Calculated fix'!BB$429-'Ratios Calculated fix'!BB$428)</f>
        <v>#DIV/0!</v>
      </c>
      <c r="BC246" s="22">
        <f>('Ratios Calculated fix'!BC246-'Ratios Calculated fix'!BC$428)/('Ratios Calculated fix'!BC$429-'Ratios Calculated fix'!BC$428)</f>
        <v>0.27956141063594658</v>
      </c>
    </row>
    <row r="247" spans="1:55" x14ac:dyDescent="0.2">
      <c r="A247" s="3" t="s">
        <v>1078</v>
      </c>
      <c r="B247" s="3" t="s">
        <v>1079</v>
      </c>
      <c r="C247" s="3" t="s">
        <v>15</v>
      </c>
      <c r="D247" s="3">
        <v>205563</v>
      </c>
      <c r="E247" s="3" t="s">
        <v>16</v>
      </c>
      <c r="F247" s="3">
        <v>2019</v>
      </c>
      <c r="G247" s="3" t="s">
        <v>17</v>
      </c>
      <c r="H247" s="4">
        <v>43830</v>
      </c>
      <c r="I247" s="4">
        <v>43865</v>
      </c>
      <c r="J247" s="4">
        <v>43865</v>
      </c>
      <c r="K247" s="5">
        <v>526000000</v>
      </c>
      <c r="L247" s="5">
        <v>528000000</v>
      </c>
      <c r="M247" s="6" t="s">
        <v>1080</v>
      </c>
      <c r="N247" s="21">
        <f>('Ratios Calculated fix'!N247-'Ratios Calculated fix'!N$428)/('Ratios Calculated fix'!N$429-'Ratios Calculated fix'!N$428)</f>
        <v>2.413068632122712E-2</v>
      </c>
      <c r="O247" s="22">
        <f>('Ratios Calculated fix'!O247-'Ratios Calculated fix'!O$428)/('Ratios Calculated fix'!O$429-'Ratios Calculated fix'!O$428)</f>
        <v>2.1969501823813496E-2</v>
      </c>
      <c r="P247" s="22">
        <f>('Ratios Calculated fix'!P247-'Ratios Calculated fix'!P$428)/('Ratios Calculated fix'!P$429-'Ratios Calculated fix'!P$428)</f>
        <v>4.6967760716348103E-2</v>
      </c>
      <c r="Q247" s="22">
        <f>('Ratios Calculated fix'!Q247-'Ratios Calculated fix'!Q$428)/('Ratios Calculated fix'!Q$429-'Ratios Calculated fix'!Q$428)</f>
        <v>0.87032827822947179</v>
      </c>
      <c r="R247" s="22">
        <f>('Ratios Calculated fix'!R247-'Ratios Calculated fix'!R$428)/('Ratios Calculated fix'!R$429-'Ratios Calculated fix'!R$428)</f>
        <v>3.4570572183501576E-2</v>
      </c>
      <c r="S247" s="22">
        <f>('Ratios Calculated fix'!S247-'Ratios Calculated fix'!S$428)/('Ratios Calculated fix'!S$429-'Ratios Calculated fix'!S$428)</f>
        <v>5.9506858184934196E-2</v>
      </c>
      <c r="T247" s="22">
        <f>('Ratios Calculated fix'!T247-'Ratios Calculated fix'!T$428)/('Ratios Calculated fix'!T$429-'Ratios Calculated fix'!T$428)</f>
        <v>2.42016939556738E-2</v>
      </c>
      <c r="U247" s="22">
        <f>('Ratios Calculated fix'!U247-'Ratios Calculated fix'!U$428)/('Ratios Calculated fix'!U$429-'Ratios Calculated fix'!U$428)</f>
        <v>0.80831493730303872</v>
      </c>
      <c r="V247" s="22">
        <f>('Ratios Calculated fix'!V247-'Ratios Calculated fix'!V$428)/('Ratios Calculated fix'!V$429-'Ratios Calculated fix'!V$428)</f>
        <v>0.710768528861215</v>
      </c>
      <c r="W247" s="22">
        <f>('Ratios Calculated fix'!W247-'Ratios Calculated fix'!W$428)/('Ratios Calculated fix'!W$429-'Ratios Calculated fix'!W$428)</f>
        <v>0.82029447004832046</v>
      </c>
      <c r="X247" s="22">
        <f>('Ratios Calculated fix'!X247-'Ratios Calculated fix'!X$428)/('Ratios Calculated fix'!X$429-'Ratios Calculated fix'!X$428)</f>
        <v>0.19723765186335668</v>
      </c>
      <c r="Y247" s="22">
        <f>('Ratios Calculated fix'!Y247-'Ratios Calculated fix'!Y$428)/('Ratios Calculated fix'!Y$429-'Ratios Calculated fix'!Y$428)</f>
        <v>0.45360604785090447</v>
      </c>
      <c r="Z247" s="22">
        <f>('Ratios Calculated fix'!Z247-'Ratios Calculated fix'!Z$428)/('Ratios Calculated fix'!Z$429-'Ratios Calculated fix'!Z$428)</f>
        <v>0.80276234813664338</v>
      </c>
      <c r="AA247" s="22">
        <f>('Ratios Calculated fix'!AA247-'Ratios Calculated fix'!AA$428)/('Ratios Calculated fix'!AA$429-'Ratios Calculated fix'!AA$428)</f>
        <v>6.0091235954135909E-2</v>
      </c>
      <c r="AB247" s="22">
        <f>('Ratios Calculated fix'!AB247-'Ratios Calculated fix'!AB$428)/('Ratios Calculated fix'!AB$429-'Ratios Calculated fix'!AB$428)</f>
        <v>0.85038131598572464</v>
      </c>
      <c r="AC247" s="22">
        <f>('Ratios Calculated fix'!AC247-'Ratios Calculated fix'!AC$428)/('Ratios Calculated fix'!AC$429-'Ratios Calculated fix'!AC$428)</f>
        <v>0.30112046457597447</v>
      </c>
      <c r="AD247" s="22">
        <f>('Ratios Calculated fix'!AD247-'Ratios Calculated fix'!AD$428)/('Ratios Calculated fix'!AD$429-'Ratios Calculated fix'!AD$428)</f>
        <v>0.27524536561783347</v>
      </c>
      <c r="AE247" s="22">
        <f>('Ratios Calculated fix'!AE247-'Ratios Calculated fix'!AE$428)/('Ratios Calculated fix'!AE$429-'Ratios Calculated fix'!AE$428)</f>
        <v>0.30763528687150554</v>
      </c>
      <c r="AF247" s="22">
        <f>('Ratios Calculated fix'!AF247-'Ratios Calculated fix'!AF$428)/('Ratios Calculated fix'!AF$429-'Ratios Calculated fix'!AF$428)</f>
        <v>0.35277783738807</v>
      </c>
      <c r="AG247" s="22" t="e">
        <f>('Ratios Calculated fix'!AG247-'Ratios Calculated fix'!AG$428)/('Ratios Calculated fix'!AG$429-'Ratios Calculated fix'!AG$428)</f>
        <v>#DIV/0!</v>
      </c>
      <c r="AH247" s="22" t="e">
        <f>('Ratios Calculated fix'!AH247-'Ratios Calculated fix'!AH$428)/('Ratios Calculated fix'!AH$429-'Ratios Calculated fix'!AH$428)</f>
        <v>#DIV/0!</v>
      </c>
      <c r="AI247" s="22">
        <f>('Ratios Calculated fix'!AI247-'Ratios Calculated fix'!AI$428)/('Ratios Calculated fix'!AI$429-'Ratios Calculated fix'!AI$428)</f>
        <v>0.53010107902561665</v>
      </c>
      <c r="AJ247" s="22">
        <f>('Ratios Calculated fix'!AJ247-'Ratios Calculated fix'!AJ$428)/('Ratios Calculated fix'!AJ$429-'Ratios Calculated fix'!AJ$428)</f>
        <v>0.14899868646337391</v>
      </c>
      <c r="AK247" s="22" t="e">
        <f>('Ratios Calculated fix'!AK247-'Ratios Calculated fix'!AK$428)/('Ratios Calculated fix'!AK$429-'Ratios Calculated fix'!AK$428)</f>
        <v>#DIV/0!</v>
      </c>
      <c r="AL247" s="22" t="e">
        <f>('Ratios Calculated fix'!AL247-'Ratios Calculated fix'!AL$428)/('Ratios Calculated fix'!AL$429-'Ratios Calculated fix'!AL$428)</f>
        <v>#DIV/0!</v>
      </c>
      <c r="AM247" s="22">
        <f>('Ratios Calculated fix'!AM247-'Ratios Calculated fix'!AM$428)/('Ratios Calculated fix'!AM$429-'Ratios Calculated fix'!AM$428)</f>
        <v>0.71288972450009591</v>
      </c>
      <c r="AN247" s="22">
        <f>('Ratios Calculated fix'!AN247-'Ratios Calculated fix'!AN$428)/('Ratios Calculated fix'!AN$429-'Ratios Calculated fix'!AN$428)</f>
        <v>0.80780907617315145</v>
      </c>
      <c r="AO247" s="22">
        <f>('Ratios Calculated fix'!AO247-'Ratios Calculated fix'!AO$428)/('Ratios Calculated fix'!AO$429-'Ratios Calculated fix'!AO$428)</f>
        <v>0.1773027751950437</v>
      </c>
      <c r="AP247" s="22">
        <f>('Ratios Calculated fix'!AP247-'Ratios Calculated fix'!AP$428)/('Ratios Calculated fix'!AP$429-'Ratios Calculated fix'!AP$428)</f>
        <v>0.35477215157237235</v>
      </c>
      <c r="AQ247" s="22">
        <f>('Ratios Calculated fix'!AQ247-'Ratios Calculated fix'!AQ$428)/('Ratios Calculated fix'!AQ$429-'Ratios Calculated fix'!AQ$428)</f>
        <v>0.67550072518516469</v>
      </c>
      <c r="AR247" s="22">
        <f>('Ratios Calculated fix'!AR247-'Ratios Calculated fix'!AR$428)/('Ratios Calculated fix'!AR$429-'Ratios Calculated fix'!AR$428)</f>
        <v>0.36917562340283622</v>
      </c>
      <c r="AS247" s="22">
        <f>('Ratios Calculated fix'!AS247-'Ratios Calculated fix'!AS$428)/('Ratios Calculated fix'!AS$429-'Ratios Calculated fix'!AS$428)</f>
        <v>0.3345630521137849</v>
      </c>
      <c r="AT247" s="22">
        <f>('Ratios Calculated fix'!AT247-'Ratios Calculated fix'!AT$428)/('Ratios Calculated fix'!AT$429-'Ratios Calculated fix'!AT$428)</f>
        <v>0.52377309475031875</v>
      </c>
      <c r="AU247" s="22">
        <f>('Ratios Calculated fix'!AU247-'Ratios Calculated fix'!AU$428)/('Ratios Calculated fix'!AU$429-'Ratios Calculated fix'!AU$428)</f>
        <v>0.29956157089213842</v>
      </c>
      <c r="AV247" s="22" t="e">
        <f>('Ratios Calculated fix'!AV247-'Ratios Calculated fix'!AV$428)/('Ratios Calculated fix'!AV$429-'Ratios Calculated fix'!AV$428)</f>
        <v>#DIV/0!</v>
      </c>
      <c r="AW247" s="22" t="e">
        <f>('Ratios Calculated fix'!AW247-'Ratios Calculated fix'!AW$428)/('Ratios Calculated fix'!AW$429-'Ratios Calculated fix'!AW$428)</f>
        <v>#DIV/0!</v>
      </c>
      <c r="AX247" s="22" t="e">
        <f>('Ratios Calculated fix'!AX247-'Ratios Calculated fix'!AX$428)/('Ratios Calculated fix'!AX$429-'Ratios Calculated fix'!AX$428)</f>
        <v>#DIV/0!</v>
      </c>
      <c r="AY247" s="22">
        <f>('Ratios Calculated fix'!AY247-'Ratios Calculated fix'!AY$428)/('Ratios Calculated fix'!AY$429-'Ratios Calculated fix'!AY$428)</f>
        <v>0.74467821352856289</v>
      </c>
      <c r="AZ247" s="22">
        <f>('Ratios Calculated fix'!AZ247-'Ratios Calculated fix'!AZ$428)/('Ratios Calculated fix'!AZ$429-'Ratios Calculated fix'!AZ$428)</f>
        <v>0.7669811092597496</v>
      </c>
      <c r="BA247" s="22">
        <f>('Ratios Calculated fix'!BA247-'Ratios Calculated fix'!BA$428)/('Ratios Calculated fix'!BA$429-'Ratios Calculated fix'!BA$428)</f>
        <v>0.22325664040400447</v>
      </c>
      <c r="BB247" s="22" t="e">
        <f>('Ratios Calculated fix'!BB247-'Ratios Calculated fix'!BB$428)/('Ratios Calculated fix'!BB$429-'Ratios Calculated fix'!BB$428)</f>
        <v>#DIV/0!</v>
      </c>
      <c r="BC247" s="22">
        <f>('Ratios Calculated fix'!BC247-'Ratios Calculated fix'!BC$428)/('Ratios Calculated fix'!BC$429-'Ratios Calculated fix'!BC$428)</f>
        <v>0.22500793251167708</v>
      </c>
    </row>
    <row r="248" spans="1:55" x14ac:dyDescent="0.2">
      <c r="A248" s="3" t="s">
        <v>766</v>
      </c>
      <c r="B248" s="3" t="s">
        <v>767</v>
      </c>
      <c r="C248" s="3" t="s">
        <v>59</v>
      </c>
      <c r="D248" s="3">
        <v>378183</v>
      </c>
      <c r="E248" s="3" t="s">
        <v>16</v>
      </c>
      <c r="F248" s="3">
        <v>2019</v>
      </c>
      <c r="G248" s="3" t="s">
        <v>17</v>
      </c>
      <c r="H248" s="4">
        <v>43830</v>
      </c>
      <c r="I248" s="4">
        <v>43881</v>
      </c>
      <c r="J248" s="4">
        <v>43881</v>
      </c>
      <c r="K248" s="5">
        <v>372000000</v>
      </c>
      <c r="L248" s="5">
        <v>372000000</v>
      </c>
      <c r="M248" s="3" t="s">
        <v>768</v>
      </c>
      <c r="N248" s="21">
        <f>('Ratios Calculated fix'!N248-'Ratios Calculated fix'!N$428)/('Ratios Calculated fix'!N$429-'Ratios Calculated fix'!N$428)</f>
        <v>6.6635874550294821E-2</v>
      </c>
      <c r="O248" s="22">
        <f>('Ratios Calculated fix'!O248-'Ratios Calculated fix'!O$428)/('Ratios Calculated fix'!O$429-'Ratios Calculated fix'!O$428)</f>
        <v>3.4355142186151218E-2</v>
      </c>
      <c r="P248" s="22">
        <f>('Ratios Calculated fix'!P248-'Ratios Calculated fix'!P$428)/('Ratios Calculated fix'!P$429-'Ratios Calculated fix'!P$428)</f>
        <v>2.0937098427096252E-2</v>
      </c>
      <c r="Q248" s="22">
        <f>('Ratios Calculated fix'!Q248-'Ratios Calculated fix'!Q$428)/('Ratios Calculated fix'!Q$429-'Ratios Calculated fix'!Q$428)</f>
        <v>0.87218002986228782</v>
      </c>
      <c r="R248" s="22">
        <f>('Ratios Calculated fix'!R248-'Ratios Calculated fix'!R$428)/('Ratios Calculated fix'!R$429-'Ratios Calculated fix'!R$428)</f>
        <v>0.13312857633404035</v>
      </c>
      <c r="S248" s="22">
        <f>('Ratios Calculated fix'!S248-'Ratios Calculated fix'!S$428)/('Ratios Calculated fix'!S$429-'Ratios Calculated fix'!S$428)</f>
        <v>2.7695151340527524E-2</v>
      </c>
      <c r="T248" s="22">
        <f>('Ratios Calculated fix'!T248-'Ratios Calculated fix'!T$428)/('Ratios Calculated fix'!T$429-'Ratios Calculated fix'!T$428)</f>
        <v>0.12955032266699412</v>
      </c>
      <c r="U248" s="22">
        <f>('Ratios Calculated fix'!U248-'Ratios Calculated fix'!U$428)/('Ratios Calculated fix'!U$429-'Ratios Calculated fix'!U$428)</f>
        <v>0.81303051854440589</v>
      </c>
      <c r="V248" s="22">
        <f>('Ratios Calculated fix'!V248-'Ratios Calculated fix'!V$428)/('Ratios Calculated fix'!V$429-'Ratios Calculated fix'!V$428)</f>
        <v>0.70993517663637806</v>
      </c>
      <c r="W248" s="22">
        <f>('Ratios Calculated fix'!W248-'Ratios Calculated fix'!W$428)/('Ratios Calculated fix'!W$429-'Ratios Calculated fix'!W$428)</f>
        <v>0.8258482008646304</v>
      </c>
      <c r="X248" s="22">
        <f>('Ratios Calculated fix'!X248-'Ratios Calculated fix'!X$428)/('Ratios Calculated fix'!X$429-'Ratios Calculated fix'!X$428)</f>
        <v>0.26825122664094236</v>
      </c>
      <c r="Y248" s="22">
        <f>('Ratios Calculated fix'!Y248-'Ratios Calculated fix'!Y$428)/('Ratios Calculated fix'!Y$429-'Ratios Calculated fix'!Y$428)</f>
        <v>0.43881802435814782</v>
      </c>
      <c r="Z248" s="22">
        <f>('Ratios Calculated fix'!Z248-'Ratios Calculated fix'!Z$428)/('Ratios Calculated fix'!Z$429-'Ratios Calculated fix'!Z$428)</f>
        <v>0.73174877335905752</v>
      </c>
      <c r="AA248" s="22">
        <f>('Ratios Calculated fix'!AA248-'Ratios Calculated fix'!AA$428)/('Ratios Calculated fix'!AA$429-'Ratios Calculated fix'!AA$428)</f>
        <v>9.9672084383523873E-2</v>
      </c>
      <c r="AB248" s="22">
        <f>('Ratios Calculated fix'!AB248-'Ratios Calculated fix'!AB$428)/('Ratios Calculated fix'!AB$429-'Ratios Calculated fix'!AB$428)</f>
        <v>0.81728905876310354</v>
      </c>
      <c r="AC248" s="22">
        <f>('Ratios Calculated fix'!AC248-'Ratios Calculated fix'!AC$428)/('Ratios Calculated fix'!AC$429-'Ratios Calculated fix'!AC$428)</f>
        <v>0.13139520794788567</v>
      </c>
      <c r="AD248" s="22">
        <f>('Ratios Calculated fix'!AD248-'Ratios Calculated fix'!AD$428)/('Ratios Calculated fix'!AD$429-'Ratios Calculated fix'!AD$428)</f>
        <v>0.20615243250111726</v>
      </c>
      <c r="AE248" s="22">
        <f>('Ratios Calculated fix'!AE248-'Ratios Calculated fix'!AE$428)/('Ratios Calculated fix'!AE$429-'Ratios Calculated fix'!AE$428)</f>
        <v>0.29215159836279087</v>
      </c>
      <c r="AF248" s="22">
        <f>('Ratios Calculated fix'!AF248-'Ratios Calculated fix'!AF$428)/('Ratios Calculated fix'!AF$429-'Ratios Calculated fix'!AF$428)</f>
        <v>0.35065966505919349</v>
      </c>
      <c r="AG248" s="22" t="e">
        <f>('Ratios Calculated fix'!AG248-'Ratios Calculated fix'!AG$428)/('Ratios Calculated fix'!AG$429-'Ratios Calculated fix'!AG$428)</f>
        <v>#DIV/0!</v>
      </c>
      <c r="AH248" s="22" t="e">
        <f>('Ratios Calculated fix'!AH248-'Ratios Calculated fix'!AH$428)/('Ratios Calculated fix'!AH$429-'Ratios Calculated fix'!AH$428)</f>
        <v>#DIV/0!</v>
      </c>
      <c r="AI248" s="22">
        <f>('Ratios Calculated fix'!AI248-'Ratios Calculated fix'!AI$428)/('Ratios Calculated fix'!AI$429-'Ratios Calculated fix'!AI$428)</f>
        <v>0.53516326472607256</v>
      </c>
      <c r="AJ248" s="22">
        <f>('Ratios Calculated fix'!AJ248-'Ratios Calculated fix'!AJ$428)/('Ratios Calculated fix'!AJ$429-'Ratios Calculated fix'!AJ$428)</f>
        <v>0.23652555539273076</v>
      </c>
      <c r="AK248" s="22" t="e">
        <f>('Ratios Calculated fix'!AK248-'Ratios Calculated fix'!AK$428)/('Ratios Calculated fix'!AK$429-'Ratios Calculated fix'!AK$428)</f>
        <v>#DIV/0!</v>
      </c>
      <c r="AL248" s="22" t="e">
        <f>('Ratios Calculated fix'!AL248-'Ratios Calculated fix'!AL$428)/('Ratios Calculated fix'!AL$429-'Ratios Calculated fix'!AL$428)</f>
        <v>#DIV/0!</v>
      </c>
      <c r="AM248" s="22">
        <f>('Ratios Calculated fix'!AM248-'Ratios Calculated fix'!AM$428)/('Ratios Calculated fix'!AM$429-'Ratios Calculated fix'!AM$428)</f>
        <v>0.7176520957117446</v>
      </c>
      <c r="AN248" s="22">
        <f>('Ratios Calculated fix'!AN248-'Ratios Calculated fix'!AN$428)/('Ratios Calculated fix'!AN$429-'Ratios Calculated fix'!AN$428)</f>
        <v>0.81187715677140504</v>
      </c>
      <c r="AO248" s="22">
        <f>('Ratios Calculated fix'!AO248-'Ratios Calculated fix'!AO$428)/('Ratios Calculated fix'!AO$429-'Ratios Calculated fix'!AO$428)</f>
        <v>0.23812451890457081</v>
      </c>
      <c r="AP248" s="22">
        <f>('Ratios Calculated fix'!AP248-'Ratios Calculated fix'!AP$428)/('Ratios Calculated fix'!AP$429-'Ratios Calculated fix'!AP$428)</f>
        <v>0.36451974297024592</v>
      </c>
      <c r="AQ248" s="22">
        <f>('Ratios Calculated fix'!AQ248-'Ratios Calculated fix'!AQ$428)/('Ratios Calculated fix'!AQ$429-'Ratios Calculated fix'!AQ$428)</f>
        <v>0.70309620070032397</v>
      </c>
      <c r="AR248" s="22">
        <f>('Ratios Calculated fix'!AR248-'Ratios Calculated fix'!AR$428)/('Ratios Calculated fix'!AR$429-'Ratios Calculated fix'!AR$428)</f>
        <v>0.32902616800932916</v>
      </c>
      <c r="AS248" s="22">
        <f>('Ratios Calculated fix'!AS248-'Ratios Calculated fix'!AS$428)/('Ratios Calculated fix'!AS$429-'Ratios Calculated fix'!AS$428)</f>
        <v>0.35049771769407195</v>
      </c>
      <c r="AT248" s="22">
        <f>('Ratios Calculated fix'!AT248-'Ratios Calculated fix'!AT$428)/('Ratios Calculated fix'!AT$429-'Ratios Calculated fix'!AT$428)</f>
        <v>0.54080306293841007</v>
      </c>
      <c r="AU248" s="22">
        <f>('Ratios Calculated fix'!AU248-'Ratios Calculated fix'!AU$428)/('Ratios Calculated fix'!AU$429-'Ratios Calculated fix'!AU$428)</f>
        <v>0.32983325640249556</v>
      </c>
      <c r="AV248" s="22" t="e">
        <f>('Ratios Calculated fix'!AV248-'Ratios Calculated fix'!AV$428)/('Ratios Calculated fix'!AV$429-'Ratios Calculated fix'!AV$428)</f>
        <v>#DIV/0!</v>
      </c>
      <c r="AW248" s="22" t="e">
        <f>('Ratios Calculated fix'!AW248-'Ratios Calculated fix'!AW$428)/('Ratios Calculated fix'!AW$429-'Ratios Calculated fix'!AW$428)</f>
        <v>#DIV/0!</v>
      </c>
      <c r="AX248" s="22" t="e">
        <f>('Ratios Calculated fix'!AX248-'Ratios Calculated fix'!AX$428)/('Ratios Calculated fix'!AX$429-'Ratios Calculated fix'!AX$428)</f>
        <v>#DIV/0!</v>
      </c>
      <c r="AY248" s="22">
        <f>('Ratios Calculated fix'!AY248-'Ratios Calculated fix'!AY$428)/('Ratios Calculated fix'!AY$429-'Ratios Calculated fix'!AY$428)</f>
        <v>0.74684648760943684</v>
      </c>
      <c r="AZ248" s="22">
        <f>('Ratios Calculated fix'!AZ248-'Ratios Calculated fix'!AZ$428)/('Ratios Calculated fix'!AZ$429-'Ratios Calculated fix'!AZ$428)</f>
        <v>0.77031400827963792</v>
      </c>
      <c r="BA248" s="22">
        <f>('Ratios Calculated fix'!BA248-'Ratios Calculated fix'!BA$428)/('Ratios Calculated fix'!BA$429-'Ratios Calculated fix'!BA$428)</f>
        <v>0.2224906155370856</v>
      </c>
      <c r="BB248" s="22" t="e">
        <f>('Ratios Calculated fix'!BB248-'Ratios Calculated fix'!BB$428)/('Ratios Calculated fix'!BB$429-'Ratios Calculated fix'!BB$428)</f>
        <v>#DIV/0!</v>
      </c>
      <c r="BC248" s="22">
        <f>('Ratios Calculated fix'!BC248-'Ratios Calculated fix'!BC$428)/('Ratios Calculated fix'!BC$429-'Ratios Calculated fix'!BC$428)</f>
        <v>0.21462838314990851</v>
      </c>
    </row>
    <row r="249" spans="1:55" x14ac:dyDescent="0.2">
      <c r="A249" s="3" t="s">
        <v>754</v>
      </c>
      <c r="B249" s="3" t="s">
        <v>755</v>
      </c>
      <c r="C249" s="3" t="s">
        <v>38</v>
      </c>
      <c r="D249" s="3">
        <v>682157</v>
      </c>
      <c r="E249" s="3" t="s">
        <v>16</v>
      </c>
      <c r="F249" s="3">
        <v>2019</v>
      </c>
      <c r="G249" s="3" t="s">
        <v>17</v>
      </c>
      <c r="H249" s="4">
        <v>43830</v>
      </c>
      <c r="I249" s="4">
        <v>43888</v>
      </c>
      <c r="J249" s="4">
        <v>43888</v>
      </c>
      <c r="K249" s="5">
        <v>210802442</v>
      </c>
      <c r="L249" s="5">
        <v>202467037</v>
      </c>
      <c r="M249" s="3" t="s">
        <v>756</v>
      </c>
      <c r="N249" s="21">
        <f>('Ratios Calculated fix'!N249-'Ratios Calculated fix'!N$428)/('Ratios Calculated fix'!N$429-'Ratios Calculated fix'!N$428)</f>
        <v>3.7056533544916448E-2</v>
      </c>
      <c r="O249" s="22">
        <f>('Ratios Calculated fix'!O249-'Ratios Calculated fix'!O$428)/('Ratios Calculated fix'!O$429-'Ratios Calculated fix'!O$428)</f>
        <v>3.7056533544916448E-2</v>
      </c>
      <c r="P249" s="22">
        <f>('Ratios Calculated fix'!P249-'Ratios Calculated fix'!P$428)/('Ratios Calculated fix'!P$429-'Ratios Calculated fix'!P$428)</f>
        <v>6.2099015888948082E-2</v>
      </c>
      <c r="Q249" s="22">
        <f>('Ratios Calculated fix'!Q249-'Ratios Calculated fix'!Q$428)/('Ratios Calculated fix'!Q$429-'Ratios Calculated fix'!Q$428)</f>
        <v>0.87561136012112606</v>
      </c>
      <c r="R249" s="22">
        <f>('Ratios Calculated fix'!R249-'Ratios Calculated fix'!R$428)/('Ratios Calculated fix'!R$429-'Ratios Calculated fix'!R$428)</f>
        <v>0.101274627218915</v>
      </c>
      <c r="S249" s="22">
        <f>('Ratios Calculated fix'!S249-'Ratios Calculated fix'!S$428)/('Ratios Calculated fix'!S$429-'Ratios Calculated fix'!S$428)</f>
        <v>6.4789483819022694E-3</v>
      </c>
      <c r="T249" s="22">
        <f>('Ratios Calculated fix'!T249-'Ratios Calculated fix'!T$428)/('Ratios Calculated fix'!T$429-'Ratios Calculated fix'!T$428)</f>
        <v>0.10118507259956228</v>
      </c>
      <c r="U249" s="22">
        <f>('Ratios Calculated fix'!U249-'Ratios Calculated fix'!U$428)/('Ratios Calculated fix'!U$429-'Ratios Calculated fix'!U$428)</f>
        <v>0.81402798287713352</v>
      </c>
      <c r="V249" s="22">
        <f>('Ratios Calculated fix'!V249-'Ratios Calculated fix'!V$428)/('Ratios Calculated fix'!V$429-'Ratios Calculated fix'!V$428)</f>
        <v>0.70891201137208448</v>
      </c>
      <c r="W249" s="22">
        <f>('Ratios Calculated fix'!W249-'Ratios Calculated fix'!W$428)/('Ratios Calculated fix'!W$429-'Ratios Calculated fix'!W$428)</f>
        <v>0.82715360802266347</v>
      </c>
      <c r="X249" s="22">
        <f>('Ratios Calculated fix'!X249-'Ratios Calculated fix'!X$428)/('Ratios Calculated fix'!X$429-'Ratios Calculated fix'!X$428)</f>
        <v>0.32865381075252781</v>
      </c>
      <c r="Y249" s="22">
        <f>('Ratios Calculated fix'!Y249-'Ratios Calculated fix'!Y$428)/('Ratios Calculated fix'!Y$429-'Ratios Calculated fix'!Y$428)</f>
        <v>0.43160409468071442</v>
      </c>
      <c r="Z249" s="22">
        <f>('Ratios Calculated fix'!Z249-'Ratios Calculated fix'!Z$428)/('Ratios Calculated fix'!Z$429-'Ratios Calculated fix'!Z$428)</f>
        <v>0.67134618924747225</v>
      </c>
      <c r="AA249" s="22">
        <f>('Ratios Calculated fix'!AA249-'Ratios Calculated fix'!AA$428)/('Ratios Calculated fix'!AA$429-'Ratios Calculated fix'!AA$428)</f>
        <v>0.29209906792927387</v>
      </c>
      <c r="AB249" s="22">
        <f>('Ratios Calculated fix'!AB249-'Ratios Calculated fix'!AB$428)/('Ratios Calculated fix'!AB$429-'Ratios Calculated fix'!AB$428)</f>
        <v>0.78913319025685524</v>
      </c>
      <c r="AC249" s="22">
        <f>('Ratios Calculated fix'!AC249-'Ratios Calculated fix'!AC$428)/('Ratios Calculated fix'!AC$429-'Ratios Calculated fix'!AC$428)</f>
        <v>0.24518533174457591</v>
      </c>
      <c r="AD249" s="22">
        <f>('Ratios Calculated fix'!AD249-'Ratios Calculated fix'!AD$428)/('Ratios Calculated fix'!AD$429-'Ratios Calculated fix'!AD$428)</f>
        <v>0.15290437206227009</v>
      </c>
      <c r="AE249" s="22">
        <f>('Ratios Calculated fix'!AE249-'Ratios Calculated fix'!AE$428)/('Ratios Calculated fix'!AE$429-'Ratios Calculated fix'!AE$428)</f>
        <v>0.18683169550826262</v>
      </c>
      <c r="AF249" s="22">
        <f>('Ratios Calculated fix'!AF249-'Ratios Calculated fix'!AF$428)/('Ratios Calculated fix'!AF$429-'Ratios Calculated fix'!AF$428)</f>
        <v>0.30855176124337858</v>
      </c>
      <c r="AG249" s="22" t="e">
        <f>('Ratios Calculated fix'!AG249-'Ratios Calculated fix'!AG$428)/('Ratios Calculated fix'!AG$429-'Ratios Calculated fix'!AG$428)</f>
        <v>#DIV/0!</v>
      </c>
      <c r="AH249" s="22" t="e">
        <f>('Ratios Calculated fix'!AH249-'Ratios Calculated fix'!AH$428)/('Ratios Calculated fix'!AH$429-'Ratios Calculated fix'!AH$428)</f>
        <v>#DIV/0!</v>
      </c>
      <c r="AI249" s="22">
        <f>('Ratios Calculated fix'!AI249-'Ratios Calculated fix'!AI$428)/('Ratios Calculated fix'!AI$429-'Ratios Calculated fix'!AI$428)</f>
        <v>0.5761124517468087</v>
      </c>
      <c r="AJ249" s="22">
        <f>('Ratios Calculated fix'!AJ249-'Ratios Calculated fix'!AJ$428)/('Ratios Calculated fix'!AJ$429-'Ratios Calculated fix'!AJ$428)</f>
        <v>9.2082758338666276E-2</v>
      </c>
      <c r="AK249" s="22" t="e">
        <f>('Ratios Calculated fix'!AK249-'Ratios Calculated fix'!AK$428)/('Ratios Calculated fix'!AK$429-'Ratios Calculated fix'!AK$428)</f>
        <v>#DIV/0!</v>
      </c>
      <c r="AL249" s="22" t="e">
        <f>('Ratios Calculated fix'!AL249-'Ratios Calculated fix'!AL$428)/('Ratios Calculated fix'!AL$429-'Ratios Calculated fix'!AL$428)</f>
        <v>#DIV/0!</v>
      </c>
      <c r="AM249" s="22">
        <f>('Ratios Calculated fix'!AM249-'Ratios Calculated fix'!AM$428)/('Ratios Calculated fix'!AM$429-'Ratios Calculated fix'!AM$428)</f>
        <v>0.70665191297783181</v>
      </c>
      <c r="AN249" s="22">
        <f>('Ratios Calculated fix'!AN249-'Ratios Calculated fix'!AN$428)/('Ratios Calculated fix'!AN$429-'Ratios Calculated fix'!AN$428)</f>
        <v>0.81558191120124524</v>
      </c>
      <c r="AO249" s="22">
        <f>('Ratios Calculated fix'!AO249-'Ratios Calculated fix'!AO$428)/('Ratios Calculated fix'!AO$429-'Ratios Calculated fix'!AO$428)</f>
        <v>0.21846171578038392</v>
      </c>
      <c r="AP249" s="22">
        <f>('Ratios Calculated fix'!AP249-'Ratios Calculated fix'!AP$428)/('Ratios Calculated fix'!AP$429-'Ratios Calculated fix'!AP$428)</f>
        <v>0.44415709794436842</v>
      </c>
      <c r="AQ249" s="22">
        <f>('Ratios Calculated fix'!AQ249-'Ratios Calculated fix'!AQ$428)/('Ratios Calculated fix'!AQ$429-'Ratios Calculated fix'!AQ$428)</f>
        <v>0.56633405938940351</v>
      </c>
      <c r="AR249" s="22">
        <f>('Ratios Calculated fix'!AR249-'Ratios Calculated fix'!AR$428)/('Ratios Calculated fix'!AR$429-'Ratios Calculated fix'!AR$428)</f>
        <v>0.21152074203863669</v>
      </c>
      <c r="AS249" s="22">
        <f>('Ratios Calculated fix'!AS249-'Ratios Calculated fix'!AS$428)/('Ratios Calculated fix'!AS$429-'Ratios Calculated fix'!AS$428)</f>
        <v>0.38720877066651399</v>
      </c>
      <c r="AT249" s="22">
        <f>('Ratios Calculated fix'!AT249-'Ratios Calculated fix'!AT$428)/('Ratios Calculated fix'!AT$429-'Ratios Calculated fix'!AT$428)</f>
        <v>0.31424251675215376</v>
      </c>
      <c r="AU249" s="22">
        <f>('Ratios Calculated fix'!AU249-'Ratios Calculated fix'!AU$428)/('Ratios Calculated fix'!AU$429-'Ratios Calculated fix'!AU$428)</f>
        <v>0.24239044721383438</v>
      </c>
      <c r="AV249" s="22" t="e">
        <f>('Ratios Calculated fix'!AV249-'Ratios Calculated fix'!AV$428)/('Ratios Calculated fix'!AV$429-'Ratios Calculated fix'!AV$428)</f>
        <v>#DIV/0!</v>
      </c>
      <c r="AW249" s="22" t="e">
        <f>('Ratios Calculated fix'!AW249-'Ratios Calculated fix'!AW$428)/('Ratios Calculated fix'!AW$429-'Ratios Calculated fix'!AW$428)</f>
        <v>#DIV/0!</v>
      </c>
      <c r="AX249" s="22" t="e">
        <f>('Ratios Calculated fix'!AX249-'Ratios Calculated fix'!AX$428)/('Ratios Calculated fix'!AX$429-'Ratios Calculated fix'!AX$428)</f>
        <v>#DIV/0!</v>
      </c>
      <c r="AY249" s="22">
        <f>('Ratios Calculated fix'!AY249-'Ratios Calculated fix'!AY$428)/('Ratios Calculated fix'!AY$429-'Ratios Calculated fix'!AY$428)</f>
        <v>0.74815822751440786</v>
      </c>
      <c r="AZ249" s="22">
        <f>('Ratios Calculated fix'!AZ249-'Ratios Calculated fix'!AZ$428)/('Ratios Calculated fix'!AZ$429-'Ratios Calculated fix'!AZ$428)</f>
        <v>0.76856508664837442</v>
      </c>
      <c r="BA249" s="22">
        <f>('Ratios Calculated fix'!BA249-'Ratios Calculated fix'!BA$428)/('Ratios Calculated fix'!BA$429-'Ratios Calculated fix'!BA$428)</f>
        <v>0.2797321580320859</v>
      </c>
      <c r="BB249" s="22" t="e">
        <f>('Ratios Calculated fix'!BB249-'Ratios Calculated fix'!BB$428)/('Ratios Calculated fix'!BB$429-'Ratios Calculated fix'!BB$428)</f>
        <v>#DIV/0!</v>
      </c>
      <c r="BC249" s="22">
        <f>('Ratios Calculated fix'!BC249-'Ratios Calculated fix'!BC$428)/('Ratios Calculated fix'!BC$429-'Ratios Calculated fix'!BC$428)</f>
        <v>0.10918371594733435</v>
      </c>
    </row>
    <row r="250" spans="1:55" x14ac:dyDescent="0.2">
      <c r="A250" s="3" t="s">
        <v>787</v>
      </c>
      <c r="B250" s="3" t="s">
        <v>788</v>
      </c>
      <c r="C250" s="3" t="s">
        <v>34</v>
      </c>
      <c r="D250" s="3">
        <v>331628</v>
      </c>
      <c r="E250" s="3" t="s">
        <v>16</v>
      </c>
      <c r="F250" s="3">
        <v>2019</v>
      </c>
      <c r="G250" s="3" t="s">
        <v>17</v>
      </c>
      <c r="H250" s="4">
        <v>43830</v>
      </c>
      <c r="I250" s="4">
        <v>43875</v>
      </c>
      <c r="J250" s="4">
        <v>43875</v>
      </c>
      <c r="K250" s="5">
        <v>1009000000</v>
      </c>
      <c r="L250" s="5">
        <v>1012000000</v>
      </c>
      <c r="M250" s="3" t="s">
        <v>789</v>
      </c>
      <c r="N250" s="21">
        <f>('Ratios Calculated fix'!N250-'Ratios Calculated fix'!N$428)/('Ratios Calculated fix'!N$429-'Ratios Calculated fix'!N$428)</f>
        <v>5.1652396985585596E-2</v>
      </c>
      <c r="O250" s="22">
        <f>('Ratios Calculated fix'!O250-'Ratios Calculated fix'!O$428)/('Ratios Calculated fix'!O$429-'Ratios Calculated fix'!O$428)</f>
        <v>5.1652396985585596E-2</v>
      </c>
      <c r="P250" s="22">
        <f>('Ratios Calculated fix'!P250-'Ratios Calculated fix'!P$428)/('Ratios Calculated fix'!P$429-'Ratios Calculated fix'!P$428)</f>
        <v>6.6581596861082476E-2</v>
      </c>
      <c r="Q250" s="22">
        <f>('Ratios Calculated fix'!Q250-'Ratios Calculated fix'!Q$428)/('Ratios Calculated fix'!Q$429-'Ratios Calculated fix'!Q$428)</f>
        <v>0.8741535495618058</v>
      </c>
      <c r="R250" s="22">
        <f>('Ratios Calculated fix'!R250-'Ratios Calculated fix'!R$428)/('Ratios Calculated fix'!R$429-'Ratios Calculated fix'!R$428)</f>
        <v>9.7972362211187769E-2</v>
      </c>
      <c r="S250" s="22">
        <f>('Ratios Calculated fix'!S250-'Ratios Calculated fix'!S$428)/('Ratios Calculated fix'!S$429-'Ratios Calculated fix'!S$428)</f>
        <v>0</v>
      </c>
      <c r="T250" s="22">
        <f>('Ratios Calculated fix'!T250-'Ratios Calculated fix'!T$428)/('Ratios Calculated fix'!T$429-'Ratios Calculated fix'!T$428)</f>
        <v>9.9016664655097841E-2</v>
      </c>
      <c r="U250" s="22">
        <f>('Ratios Calculated fix'!U250-'Ratios Calculated fix'!U$428)/('Ratios Calculated fix'!U$429-'Ratios Calculated fix'!U$428)</f>
        <v>0.81282895613997708</v>
      </c>
      <c r="V250" s="22">
        <f>('Ratios Calculated fix'!V250-'Ratios Calculated fix'!V$428)/('Ratios Calculated fix'!V$429-'Ratios Calculated fix'!V$428)</f>
        <v>0.70833495319453676</v>
      </c>
      <c r="W250" s="22">
        <f>('Ratios Calculated fix'!W250-'Ratios Calculated fix'!W$428)/('Ratios Calculated fix'!W$429-'Ratios Calculated fix'!W$428)</f>
        <v>0.82586318071575759</v>
      </c>
      <c r="X250" s="22">
        <f>('Ratios Calculated fix'!X250-'Ratios Calculated fix'!X$428)/('Ratios Calculated fix'!X$429-'Ratios Calculated fix'!X$428)</f>
        <v>0.49896433858589001</v>
      </c>
      <c r="Y250" s="22">
        <f>('Ratios Calculated fix'!Y250-'Ratios Calculated fix'!Y$428)/('Ratios Calculated fix'!Y$429-'Ratios Calculated fix'!Y$428)</f>
        <v>0.43227149370336043</v>
      </c>
      <c r="Z250" s="22">
        <f>('Ratios Calculated fix'!Z250-'Ratios Calculated fix'!Z$428)/('Ratios Calculated fix'!Z$429-'Ratios Calculated fix'!Z$428)</f>
        <v>0.50103566141411005</v>
      </c>
      <c r="AA250" s="22">
        <f>('Ratios Calculated fix'!AA250-'Ratios Calculated fix'!AA$428)/('Ratios Calculated fix'!AA$429-'Ratios Calculated fix'!AA$428)</f>
        <v>0.22063349146529831</v>
      </c>
      <c r="AB250" s="22">
        <f>('Ratios Calculated fix'!AB250-'Ratios Calculated fix'!AB$428)/('Ratios Calculated fix'!AB$429-'Ratios Calculated fix'!AB$428)</f>
        <v>0.79825459997898141</v>
      </c>
      <c r="AC250" s="22">
        <f>('Ratios Calculated fix'!AC250-'Ratios Calculated fix'!AC$428)/('Ratios Calculated fix'!AC$429-'Ratios Calculated fix'!AC$428)</f>
        <v>1</v>
      </c>
      <c r="AD250" s="22">
        <f>('Ratios Calculated fix'!AD250-'Ratios Calculated fix'!AD$428)/('Ratios Calculated fix'!AD$429-'Ratios Calculated fix'!AD$428)</f>
        <v>0.70114120220943155</v>
      </c>
      <c r="AE250" s="22">
        <f>('Ratios Calculated fix'!AE250-'Ratios Calculated fix'!AE$428)/('Ratios Calculated fix'!AE$429-'Ratios Calculated fix'!AE$428)</f>
        <v>0.81978054801949996</v>
      </c>
      <c r="AF250" s="22">
        <f>('Ratios Calculated fix'!AF250-'Ratios Calculated fix'!AF$428)/('Ratios Calculated fix'!AF$429-'Ratios Calculated fix'!AF$428)</f>
        <v>0.51524941202973074</v>
      </c>
      <c r="AG250" s="22" t="e">
        <f>('Ratios Calculated fix'!AG250-'Ratios Calculated fix'!AG$428)/('Ratios Calculated fix'!AG$429-'Ratios Calculated fix'!AG$428)</f>
        <v>#DIV/0!</v>
      </c>
      <c r="AH250" s="22" t="e">
        <f>('Ratios Calculated fix'!AH250-'Ratios Calculated fix'!AH$428)/('Ratios Calculated fix'!AH$429-'Ratios Calculated fix'!AH$428)</f>
        <v>#DIV/0!</v>
      </c>
      <c r="AI250" s="22">
        <f>('Ratios Calculated fix'!AI250-'Ratios Calculated fix'!AI$428)/('Ratios Calculated fix'!AI$429-'Ratios Calculated fix'!AI$428)</f>
        <v>0.53114704533317536</v>
      </c>
      <c r="AJ250" s="22">
        <f>('Ratios Calculated fix'!AJ250-'Ratios Calculated fix'!AJ$428)/('Ratios Calculated fix'!AJ$429-'Ratios Calculated fix'!AJ$428)</f>
        <v>0.19061716185474253</v>
      </c>
      <c r="AK250" s="22" t="e">
        <f>('Ratios Calculated fix'!AK250-'Ratios Calculated fix'!AK$428)/('Ratios Calculated fix'!AK$429-'Ratios Calculated fix'!AK$428)</f>
        <v>#DIV/0!</v>
      </c>
      <c r="AL250" s="22" t="e">
        <f>('Ratios Calculated fix'!AL250-'Ratios Calculated fix'!AL$428)/('Ratios Calculated fix'!AL$429-'Ratios Calculated fix'!AL$428)</f>
        <v>#DIV/0!</v>
      </c>
      <c r="AM250" s="22">
        <f>('Ratios Calculated fix'!AM250-'Ratios Calculated fix'!AM$428)/('Ratios Calculated fix'!AM$429-'Ratios Calculated fix'!AM$428)</f>
        <v>0.74246171297621555</v>
      </c>
      <c r="AN250" s="22">
        <f>('Ratios Calculated fix'!AN250-'Ratios Calculated fix'!AN$428)/('Ratios Calculated fix'!AN$429-'Ratios Calculated fix'!AN$428)</f>
        <v>0.80892082294770218</v>
      </c>
      <c r="AO250" s="22">
        <f>('Ratios Calculated fix'!AO250-'Ratios Calculated fix'!AO$428)/('Ratios Calculated fix'!AO$429-'Ratios Calculated fix'!AO$428)</f>
        <v>0.11344303393791777</v>
      </c>
      <c r="AP250" s="22">
        <f>('Ratios Calculated fix'!AP250-'Ratios Calculated fix'!AP$428)/('Ratios Calculated fix'!AP$429-'Ratios Calculated fix'!AP$428)</f>
        <v>0.36159535289661843</v>
      </c>
      <c r="AQ250" s="22">
        <f>('Ratios Calculated fix'!AQ250-'Ratios Calculated fix'!AQ$428)/('Ratios Calculated fix'!AQ$429-'Ratios Calculated fix'!AQ$428)</f>
        <v>0.90645618184726995</v>
      </c>
      <c r="AR250" s="22">
        <f>('Ratios Calculated fix'!AR250-'Ratios Calculated fix'!AR$428)/('Ratios Calculated fix'!AR$429-'Ratios Calculated fix'!AR$428)</f>
        <v>0.72214210306154836</v>
      </c>
      <c r="AS250" s="22">
        <f>('Ratios Calculated fix'!AS250-'Ratios Calculated fix'!AS$428)/('Ratios Calculated fix'!AS$429-'Ratios Calculated fix'!AS$428)</f>
        <v>0.26486784390058982</v>
      </c>
      <c r="AT250" s="22">
        <f>('Ratios Calculated fix'!AT250-'Ratios Calculated fix'!AT$428)/('Ratios Calculated fix'!AT$429-'Ratios Calculated fix'!AT$428)</f>
        <v>0.76112632810597647</v>
      </c>
      <c r="AU250" s="22">
        <f>('Ratios Calculated fix'!AU250-'Ratios Calculated fix'!AU$428)/('Ratios Calculated fix'!AU$429-'Ratios Calculated fix'!AU$428)</f>
        <v>0.31652911832173974</v>
      </c>
      <c r="AV250" s="22" t="e">
        <f>('Ratios Calculated fix'!AV250-'Ratios Calculated fix'!AV$428)/('Ratios Calculated fix'!AV$429-'Ratios Calculated fix'!AV$428)</f>
        <v>#DIV/0!</v>
      </c>
      <c r="AW250" s="22" t="e">
        <f>('Ratios Calculated fix'!AW250-'Ratios Calculated fix'!AW$428)/('Ratios Calculated fix'!AW$429-'Ratios Calculated fix'!AW$428)</f>
        <v>#DIV/0!</v>
      </c>
      <c r="AX250" s="22" t="e">
        <f>('Ratios Calculated fix'!AX250-'Ratios Calculated fix'!AX$428)/('Ratios Calculated fix'!AX$429-'Ratios Calculated fix'!AX$428)</f>
        <v>#DIV/0!</v>
      </c>
      <c r="AY250" s="22">
        <f>('Ratios Calculated fix'!AY250-'Ratios Calculated fix'!AY$428)/('Ratios Calculated fix'!AY$429-'Ratios Calculated fix'!AY$428)</f>
        <v>0.74486640400489612</v>
      </c>
      <c r="AZ250" s="22">
        <f>('Ratios Calculated fix'!AZ250-'Ratios Calculated fix'!AZ$428)/('Ratios Calculated fix'!AZ$429-'Ratios Calculated fix'!AZ$428)</f>
        <v>0.76744647556117185</v>
      </c>
      <c r="BA250" s="22">
        <f>('Ratios Calculated fix'!BA250-'Ratios Calculated fix'!BA$428)/('Ratios Calculated fix'!BA$429-'Ratios Calculated fix'!BA$428)</f>
        <v>0.22222851277221456</v>
      </c>
      <c r="BB250" s="22" t="e">
        <f>('Ratios Calculated fix'!BB250-'Ratios Calculated fix'!BB$428)/('Ratios Calculated fix'!BB$429-'Ratios Calculated fix'!BB$428)</f>
        <v>#DIV/0!</v>
      </c>
      <c r="BC250" s="22">
        <f>('Ratios Calculated fix'!BC250-'Ratios Calculated fix'!BC$428)/('Ratios Calculated fix'!BC$429-'Ratios Calculated fix'!BC$428)</f>
        <v>0.57278350232380582</v>
      </c>
    </row>
    <row r="251" spans="1:55" x14ac:dyDescent="0.2">
      <c r="A251" s="7" t="s">
        <v>823</v>
      </c>
      <c r="B251" s="7" t="s">
        <v>824</v>
      </c>
      <c r="C251" s="3" t="s">
        <v>72</v>
      </c>
      <c r="D251" s="7">
        <v>744578</v>
      </c>
      <c r="E251" s="7" t="s">
        <v>16</v>
      </c>
      <c r="F251" s="7">
        <v>2012</v>
      </c>
      <c r="G251" s="7" t="s">
        <v>17</v>
      </c>
      <c r="H251" s="8">
        <v>41274</v>
      </c>
      <c r="I251" s="8">
        <v>41327</v>
      </c>
      <c r="J251" s="8">
        <v>41585</v>
      </c>
      <c r="K251" s="9">
        <v>42263000</v>
      </c>
      <c r="L251" s="9">
        <v>47892000</v>
      </c>
      <c r="M251" s="7" t="s">
        <v>825</v>
      </c>
      <c r="N251" s="21">
        <f>('Ratios Calculated fix'!N251-'Ratios Calculated fix'!N$428)/('Ratios Calculated fix'!N$429-'Ratios Calculated fix'!N$428)</f>
        <v>0</v>
      </c>
      <c r="O251" s="22">
        <f>('Ratios Calculated fix'!O251-'Ratios Calculated fix'!O$428)/('Ratios Calculated fix'!O$429-'Ratios Calculated fix'!O$428)</f>
        <v>0</v>
      </c>
      <c r="P251" s="22">
        <f>('Ratios Calculated fix'!P251-'Ratios Calculated fix'!P$428)/('Ratios Calculated fix'!P$429-'Ratios Calculated fix'!P$428)</f>
        <v>7.1443929231571296E-4</v>
      </c>
      <c r="Q251" s="22">
        <f>('Ratios Calculated fix'!Q251-'Ratios Calculated fix'!Q$428)/('Ratios Calculated fix'!Q$429-'Ratios Calculated fix'!Q$428)</f>
        <v>0.87080016568069574</v>
      </c>
      <c r="R251" s="22">
        <f>('Ratios Calculated fix'!R251-'Ratios Calculated fix'!R$428)/('Ratios Calculated fix'!R$429-'Ratios Calculated fix'!R$428)</f>
        <v>0.20438073758064809</v>
      </c>
      <c r="S251" s="22">
        <f>('Ratios Calculated fix'!S251-'Ratios Calculated fix'!S$428)/('Ratios Calculated fix'!S$429-'Ratios Calculated fix'!S$428)</f>
        <v>0.8144305219971667</v>
      </c>
      <c r="T251" s="22">
        <f>('Ratios Calculated fix'!T251-'Ratios Calculated fix'!T$428)/('Ratios Calculated fix'!T$429-'Ratios Calculated fix'!T$428)</f>
        <v>5.9604052541690163E-2</v>
      </c>
      <c r="U251" s="22">
        <f>('Ratios Calculated fix'!U251-'Ratios Calculated fix'!U$428)/('Ratios Calculated fix'!U$429-'Ratios Calculated fix'!U$428)</f>
        <v>0.81419133219123796</v>
      </c>
      <c r="V251" s="22">
        <f>('Ratios Calculated fix'!V251-'Ratios Calculated fix'!V$428)/('Ratios Calculated fix'!V$429-'Ratios Calculated fix'!V$428)</f>
        <v>0.7451458836933248</v>
      </c>
      <c r="W251" s="22">
        <f>('Ratios Calculated fix'!W251-'Ratios Calculated fix'!W$428)/('Ratios Calculated fix'!W$429-'Ratios Calculated fix'!W$428)</f>
        <v>0.82175159705840173</v>
      </c>
      <c r="X251" s="22">
        <f>('Ratios Calculated fix'!X251-'Ratios Calculated fix'!X$428)/('Ratios Calculated fix'!X$429-'Ratios Calculated fix'!X$428)</f>
        <v>0</v>
      </c>
      <c r="Y251" s="22">
        <f>('Ratios Calculated fix'!Y251-'Ratios Calculated fix'!Y$428)/('Ratios Calculated fix'!Y$429-'Ratios Calculated fix'!Y$428)</f>
        <v>0.44607092335724935</v>
      </c>
      <c r="Z251" s="22">
        <f>('Ratios Calculated fix'!Z251-'Ratios Calculated fix'!Z$428)/('Ratios Calculated fix'!Z$429-'Ratios Calculated fix'!Z$428)</f>
        <v>1</v>
      </c>
      <c r="AA251" s="22">
        <f>('Ratios Calculated fix'!AA251-'Ratios Calculated fix'!AA$428)/('Ratios Calculated fix'!AA$429-'Ratios Calculated fix'!AA$428)</f>
        <v>2.3942689724753895E-3</v>
      </c>
      <c r="AB251" s="22">
        <f>('Ratios Calculated fix'!AB251-'Ratios Calculated fix'!AB$428)/('Ratios Calculated fix'!AB$429-'Ratios Calculated fix'!AB$428)</f>
        <v>0.83960088274401745</v>
      </c>
      <c r="AC251" s="22">
        <f>('Ratios Calculated fix'!AC251-'Ratios Calculated fix'!AC$428)/('Ratios Calculated fix'!AC$429-'Ratios Calculated fix'!AC$428)</f>
        <v>0.62855454858671311</v>
      </c>
      <c r="AD251" s="22">
        <f>('Ratios Calculated fix'!AD251-'Ratios Calculated fix'!AD$428)/('Ratios Calculated fix'!AD$429-'Ratios Calculated fix'!AD$428)</f>
        <v>0.61496770076141283</v>
      </c>
      <c r="AE251" s="22">
        <f>('Ratios Calculated fix'!AE251-'Ratios Calculated fix'!AE$428)/('Ratios Calculated fix'!AE$429-'Ratios Calculated fix'!AE$428)</f>
        <v>0.46267832174799745</v>
      </c>
      <c r="AF251" s="22">
        <f>('Ratios Calculated fix'!AF251-'Ratios Calculated fix'!AF$428)/('Ratios Calculated fix'!AF$429-'Ratios Calculated fix'!AF$428)</f>
        <v>0.39963347781426223</v>
      </c>
      <c r="AG251" s="22" t="e">
        <f>('Ratios Calculated fix'!AG251-'Ratios Calculated fix'!AG$428)/('Ratios Calculated fix'!AG$429-'Ratios Calculated fix'!AG$428)</f>
        <v>#DIV/0!</v>
      </c>
      <c r="AH251" s="22" t="e">
        <f>('Ratios Calculated fix'!AH251-'Ratios Calculated fix'!AH$428)/('Ratios Calculated fix'!AH$429-'Ratios Calculated fix'!AH$428)</f>
        <v>#DIV/0!</v>
      </c>
      <c r="AI251" s="22">
        <f>('Ratios Calculated fix'!AI251-'Ratios Calculated fix'!AI$428)/('Ratios Calculated fix'!AI$429-'Ratios Calculated fix'!AI$428)</f>
        <v>0.56442844856579544</v>
      </c>
      <c r="AJ251" s="22">
        <f>('Ratios Calculated fix'!AJ251-'Ratios Calculated fix'!AJ$428)/('Ratios Calculated fix'!AJ$429-'Ratios Calculated fix'!AJ$428)</f>
        <v>0.10007504417301993</v>
      </c>
      <c r="AK251" s="22" t="e">
        <f>('Ratios Calculated fix'!AK251-'Ratios Calculated fix'!AK$428)/('Ratios Calculated fix'!AK$429-'Ratios Calculated fix'!AK$428)</f>
        <v>#DIV/0!</v>
      </c>
      <c r="AL251" s="22" t="e">
        <f>('Ratios Calculated fix'!AL251-'Ratios Calculated fix'!AL$428)/('Ratios Calculated fix'!AL$429-'Ratios Calculated fix'!AL$428)</f>
        <v>#DIV/0!</v>
      </c>
      <c r="AM251" s="22">
        <f>('Ratios Calculated fix'!AM251-'Ratios Calculated fix'!AM$428)/('Ratios Calculated fix'!AM$429-'Ratios Calculated fix'!AM$428)</f>
        <v>0.70965593964511009</v>
      </c>
      <c r="AN251" s="22">
        <f>('Ratios Calculated fix'!AN251-'Ratios Calculated fix'!AN$428)/('Ratios Calculated fix'!AN$429-'Ratios Calculated fix'!AN$428)</f>
        <v>0.80417511825943766</v>
      </c>
      <c r="AO251" s="22">
        <f>('Ratios Calculated fix'!AO251-'Ratios Calculated fix'!AO$428)/('Ratios Calculated fix'!AO$429-'Ratios Calculated fix'!AO$428)</f>
        <v>2.5663400229190218E-2</v>
      </c>
      <c r="AP251" s="22">
        <f>('Ratios Calculated fix'!AP251-'Ratios Calculated fix'!AP$428)/('Ratios Calculated fix'!AP$429-'Ratios Calculated fix'!AP$428)</f>
        <v>0.35924371189071724</v>
      </c>
      <c r="AQ251" s="22">
        <f>('Ratios Calculated fix'!AQ251-'Ratios Calculated fix'!AQ$428)/('Ratios Calculated fix'!AQ$429-'Ratios Calculated fix'!AQ$428)</f>
        <v>0.61365348517051455</v>
      </c>
      <c r="AR251" s="22">
        <f>('Ratios Calculated fix'!AR251-'Ratios Calculated fix'!AR$428)/('Ratios Calculated fix'!AR$429-'Ratios Calculated fix'!AR$428)</f>
        <v>0.65273936639736607</v>
      </c>
      <c r="AS251" s="22">
        <f>('Ratios Calculated fix'!AS251-'Ratios Calculated fix'!AS$428)/('Ratios Calculated fix'!AS$429-'Ratios Calculated fix'!AS$428)</f>
        <v>0.42376442015898447</v>
      </c>
      <c r="AT251" s="22">
        <f>('Ratios Calculated fix'!AT251-'Ratios Calculated fix'!AT$428)/('Ratios Calculated fix'!AT$429-'Ratios Calculated fix'!AT$428)</f>
        <v>0.37810708009263</v>
      </c>
      <c r="AU251" s="22">
        <f>('Ratios Calculated fix'!AU251-'Ratios Calculated fix'!AU$428)/('Ratios Calculated fix'!AU$429-'Ratios Calculated fix'!AU$428)</f>
        <v>0.23793014053035144</v>
      </c>
      <c r="AV251" s="22" t="e">
        <f>('Ratios Calculated fix'!AV251-'Ratios Calculated fix'!AV$428)/('Ratios Calculated fix'!AV$429-'Ratios Calculated fix'!AV$428)</f>
        <v>#DIV/0!</v>
      </c>
      <c r="AW251" s="22" t="e">
        <f>('Ratios Calculated fix'!AW251-'Ratios Calculated fix'!AW$428)/('Ratios Calculated fix'!AW$429-'Ratios Calculated fix'!AW$428)</f>
        <v>#DIV/0!</v>
      </c>
      <c r="AX251" s="22" t="e">
        <f>('Ratios Calculated fix'!AX251-'Ratios Calculated fix'!AX$428)/('Ratios Calculated fix'!AX$429-'Ratios Calculated fix'!AX$428)</f>
        <v>#DIV/0!</v>
      </c>
      <c r="AY251" s="22">
        <f>('Ratios Calculated fix'!AY251-'Ratios Calculated fix'!AY$428)/('Ratios Calculated fix'!AY$429-'Ratios Calculated fix'!AY$428)</f>
        <v>0.75021138900648054</v>
      </c>
      <c r="AZ251" s="22">
        <f>('Ratios Calculated fix'!AZ251-'Ratios Calculated fix'!AZ$428)/('Ratios Calculated fix'!AZ$429-'Ratios Calculated fix'!AZ$428)</f>
        <v>0.77449577549578807</v>
      </c>
      <c r="BA251" s="22">
        <f>('Ratios Calculated fix'!BA251-'Ratios Calculated fix'!BA$428)/('Ratios Calculated fix'!BA$429-'Ratios Calculated fix'!BA$428)</f>
        <v>0.21973511230960543</v>
      </c>
      <c r="BB251" s="22" t="e">
        <f>('Ratios Calculated fix'!BB251-'Ratios Calculated fix'!BB$428)/('Ratios Calculated fix'!BB$429-'Ratios Calculated fix'!BB$428)</f>
        <v>#DIV/0!</v>
      </c>
      <c r="BC251" s="22">
        <f>('Ratios Calculated fix'!BC251-'Ratios Calculated fix'!BC$428)/('Ratios Calculated fix'!BC$429-'Ratios Calculated fix'!BC$428)</f>
        <v>0.14971881577134055</v>
      </c>
    </row>
    <row r="252" spans="1:55" x14ac:dyDescent="0.2">
      <c r="A252" s="3" t="s">
        <v>778</v>
      </c>
      <c r="B252" s="3" t="s">
        <v>779</v>
      </c>
      <c r="C252" s="3" t="s">
        <v>45</v>
      </c>
      <c r="D252" s="3">
        <v>98192</v>
      </c>
      <c r="E252" s="3" t="s">
        <v>16</v>
      </c>
      <c r="F252" s="3">
        <v>2019</v>
      </c>
      <c r="G252" s="3" t="s">
        <v>17</v>
      </c>
      <c r="H252" s="4">
        <v>43830</v>
      </c>
      <c r="I252" s="4">
        <v>43888</v>
      </c>
      <c r="J252" s="4">
        <v>43888</v>
      </c>
      <c r="K252" s="5">
        <v>327500000</v>
      </c>
      <c r="L252" s="5">
        <v>330300000</v>
      </c>
      <c r="M252" s="3" t="s">
        <v>780</v>
      </c>
      <c r="N252" s="21">
        <f>('Ratios Calculated fix'!N252-'Ratios Calculated fix'!N$428)/('Ratios Calculated fix'!N$429-'Ratios Calculated fix'!N$428)</f>
        <v>1.6852263560284426E-2</v>
      </c>
      <c r="O252" s="22">
        <f>('Ratios Calculated fix'!O252-'Ratios Calculated fix'!O$428)/('Ratios Calculated fix'!O$429-'Ratios Calculated fix'!O$428)</f>
        <v>1.6852263560284426E-2</v>
      </c>
      <c r="P252" s="22">
        <f>('Ratios Calculated fix'!P252-'Ratios Calculated fix'!P$428)/('Ratios Calculated fix'!P$429-'Ratios Calculated fix'!P$428)</f>
        <v>3.4794716385158631E-3</v>
      </c>
      <c r="Q252" s="22">
        <f>('Ratios Calculated fix'!Q252-'Ratios Calculated fix'!Q$428)/('Ratios Calculated fix'!Q$429-'Ratios Calculated fix'!Q$428)</f>
        <v>0.92652733107239005</v>
      </c>
      <c r="R252" s="22">
        <f>('Ratios Calculated fix'!R252-'Ratios Calculated fix'!R$428)/('Ratios Calculated fix'!R$429-'Ratios Calculated fix'!R$428)</f>
        <v>0.14669574758836065</v>
      </c>
      <c r="S252" s="22">
        <f>('Ratios Calculated fix'!S252-'Ratios Calculated fix'!S$428)/('Ratios Calculated fix'!S$429-'Ratios Calculated fix'!S$428)</f>
        <v>7.3378449626585796E-2</v>
      </c>
      <c r="T252" s="22">
        <f>('Ratios Calculated fix'!T252-'Ratios Calculated fix'!T$428)/('Ratios Calculated fix'!T$429-'Ratios Calculated fix'!T$428)</f>
        <v>0.13501904962884143</v>
      </c>
      <c r="U252" s="22">
        <f>('Ratios Calculated fix'!U252-'Ratios Calculated fix'!U$428)/('Ratios Calculated fix'!U$429-'Ratios Calculated fix'!U$428)</f>
        <v>0.86821790297370738</v>
      </c>
      <c r="V252" s="22">
        <f>('Ratios Calculated fix'!V252-'Ratios Calculated fix'!V$428)/('Ratios Calculated fix'!V$429-'Ratios Calculated fix'!V$428)</f>
        <v>0.74893645154856514</v>
      </c>
      <c r="W252" s="22">
        <f>('Ratios Calculated fix'!W252-'Ratios Calculated fix'!W$428)/('Ratios Calculated fix'!W$429-'Ratios Calculated fix'!W$428)</f>
        <v>0.88332312202574892</v>
      </c>
      <c r="X252" s="22">
        <f>('Ratios Calculated fix'!X252-'Ratios Calculated fix'!X$428)/('Ratios Calculated fix'!X$429-'Ratios Calculated fix'!X$428)</f>
        <v>0.1052875639471447</v>
      </c>
      <c r="Y252" s="22">
        <f>('Ratios Calculated fix'!Y252-'Ratios Calculated fix'!Y$428)/('Ratios Calculated fix'!Y$429-'Ratios Calculated fix'!Y$428)</f>
        <v>0.40120615230185935</v>
      </c>
      <c r="Z252" s="22">
        <f>('Ratios Calculated fix'!Z252-'Ratios Calculated fix'!Z$428)/('Ratios Calculated fix'!Z$429-'Ratios Calculated fix'!Z$428)</f>
        <v>0.89471243605285533</v>
      </c>
      <c r="AA252" s="22">
        <f>('Ratios Calculated fix'!AA252-'Ratios Calculated fix'!AA$428)/('Ratios Calculated fix'!AA$429-'Ratios Calculated fix'!AA$428)</f>
        <v>0.57940580588517765</v>
      </c>
      <c r="AB252" s="22">
        <f>('Ratios Calculated fix'!AB252-'Ratios Calculated fix'!AB$428)/('Ratios Calculated fix'!AB$429-'Ratios Calculated fix'!AB$428)</f>
        <v>0.74550534197123208</v>
      </c>
      <c r="AC252" s="22">
        <f>('Ratios Calculated fix'!AC252-'Ratios Calculated fix'!AC$428)/('Ratios Calculated fix'!AC$429-'Ratios Calculated fix'!AC$428)</f>
        <v>0.12845889818901998</v>
      </c>
      <c r="AD252" s="22">
        <f>('Ratios Calculated fix'!AD252-'Ratios Calculated fix'!AD$428)/('Ratios Calculated fix'!AD$429-'Ratios Calculated fix'!AD$428)</f>
        <v>0.19608959826696828</v>
      </c>
      <c r="AE252" s="22">
        <f>('Ratios Calculated fix'!AE252-'Ratios Calculated fix'!AE$428)/('Ratios Calculated fix'!AE$429-'Ratios Calculated fix'!AE$428)</f>
        <v>0.26179300741211187</v>
      </c>
      <c r="AF252" s="22">
        <f>('Ratios Calculated fix'!AF252-'Ratios Calculated fix'!AF$428)/('Ratios Calculated fix'!AF$429-'Ratios Calculated fix'!AF$428)</f>
        <v>0.33480345050625215</v>
      </c>
      <c r="AG252" s="22" t="e">
        <f>('Ratios Calculated fix'!AG252-'Ratios Calculated fix'!AG$428)/('Ratios Calculated fix'!AG$429-'Ratios Calculated fix'!AG$428)</f>
        <v>#DIV/0!</v>
      </c>
      <c r="AH252" s="22" t="e">
        <f>('Ratios Calculated fix'!AH252-'Ratios Calculated fix'!AH$428)/('Ratios Calculated fix'!AH$429-'Ratios Calculated fix'!AH$428)</f>
        <v>#DIV/0!</v>
      </c>
      <c r="AI252" s="22">
        <f>('Ratios Calculated fix'!AI252-'Ratios Calculated fix'!AI$428)/('Ratios Calculated fix'!AI$429-'Ratios Calculated fix'!AI$428)</f>
        <v>0.52549944174098373</v>
      </c>
      <c r="AJ252" s="22">
        <f>('Ratios Calculated fix'!AJ252-'Ratios Calculated fix'!AJ$428)/('Ratios Calculated fix'!AJ$429-'Ratios Calculated fix'!AJ$428)</f>
        <v>0.11580983252875474</v>
      </c>
      <c r="AK252" s="22" t="e">
        <f>('Ratios Calculated fix'!AK252-'Ratios Calculated fix'!AK$428)/('Ratios Calculated fix'!AK$429-'Ratios Calculated fix'!AK$428)</f>
        <v>#DIV/0!</v>
      </c>
      <c r="AL252" s="22" t="e">
        <f>('Ratios Calculated fix'!AL252-'Ratios Calculated fix'!AL$428)/('Ratios Calculated fix'!AL$429-'Ratios Calculated fix'!AL$428)</f>
        <v>#DIV/0!</v>
      </c>
      <c r="AM252" s="22">
        <f>('Ratios Calculated fix'!AM252-'Ratios Calculated fix'!AM$428)/('Ratios Calculated fix'!AM$429-'Ratios Calculated fix'!AM$428)</f>
        <v>0.75448404743507136</v>
      </c>
      <c r="AN252" s="22">
        <f>('Ratios Calculated fix'!AN252-'Ratios Calculated fix'!AN$428)/('Ratios Calculated fix'!AN$429-'Ratios Calculated fix'!AN$428)</f>
        <v>0.86485437445556845</v>
      </c>
      <c r="AO252" s="22">
        <f>('Ratios Calculated fix'!AO252-'Ratios Calculated fix'!AO$428)/('Ratios Calculated fix'!AO$429-'Ratios Calculated fix'!AO$428)</f>
        <v>0.17089977342117443</v>
      </c>
      <c r="AP252" s="22">
        <f>('Ratios Calculated fix'!AP252-'Ratios Calculated fix'!AP$428)/('Ratios Calculated fix'!AP$429-'Ratios Calculated fix'!AP$428)</f>
        <v>0.35578765493680037</v>
      </c>
      <c r="AQ252" s="22">
        <f>('Ratios Calculated fix'!AQ252-'Ratios Calculated fix'!AQ$428)/('Ratios Calculated fix'!AQ$429-'Ratios Calculated fix'!AQ$428)</f>
        <v>0.62902386081930739</v>
      </c>
      <c r="AR252" s="22">
        <f>('Ratios Calculated fix'!AR252-'Ratios Calculated fix'!AR$428)/('Ratios Calculated fix'!AR$429-'Ratios Calculated fix'!AR$428)</f>
        <v>0.25713570400584546</v>
      </c>
      <c r="AS252" s="22">
        <f>('Ratios Calculated fix'!AS252-'Ratios Calculated fix'!AS$428)/('Ratios Calculated fix'!AS$429-'Ratios Calculated fix'!AS$428)</f>
        <v>0.35454490571753339</v>
      </c>
      <c r="AT252" s="22">
        <f>('Ratios Calculated fix'!AT252-'Ratios Calculated fix'!AT$428)/('Ratios Calculated fix'!AT$429-'Ratios Calculated fix'!AT$428)</f>
        <v>0.36034666939951482</v>
      </c>
      <c r="AU252" s="22">
        <f>('Ratios Calculated fix'!AU252-'Ratios Calculated fix'!AU$428)/('Ratios Calculated fix'!AU$429-'Ratios Calculated fix'!AU$428)</f>
        <v>0.27478285858011442</v>
      </c>
      <c r="AV252" s="22" t="e">
        <f>('Ratios Calculated fix'!AV252-'Ratios Calculated fix'!AV$428)/('Ratios Calculated fix'!AV$429-'Ratios Calculated fix'!AV$428)</f>
        <v>#DIV/0!</v>
      </c>
      <c r="AW252" s="22" t="e">
        <f>('Ratios Calculated fix'!AW252-'Ratios Calculated fix'!AW$428)/('Ratios Calculated fix'!AW$429-'Ratios Calculated fix'!AW$428)</f>
        <v>#DIV/0!</v>
      </c>
      <c r="AX252" s="22" t="e">
        <f>('Ratios Calculated fix'!AX252-'Ratios Calculated fix'!AX$428)/('Ratios Calculated fix'!AX$429-'Ratios Calculated fix'!AX$428)</f>
        <v>#DIV/0!</v>
      </c>
      <c r="AY252" s="22">
        <f>('Ratios Calculated fix'!AY252-'Ratios Calculated fix'!AY$428)/('Ratios Calculated fix'!AY$429-'Ratios Calculated fix'!AY$428)</f>
        <v>0.74861512087976778</v>
      </c>
      <c r="AZ252" s="22">
        <f>('Ratios Calculated fix'!AZ252-'Ratios Calculated fix'!AZ$428)/('Ratios Calculated fix'!AZ$429-'Ratios Calculated fix'!AZ$428)</f>
        <v>0.77255763885884787</v>
      </c>
      <c r="BA252" s="22">
        <f>('Ratios Calculated fix'!BA252-'Ratios Calculated fix'!BA$428)/('Ratios Calculated fix'!BA$429-'Ratios Calculated fix'!BA$428)</f>
        <v>0.22260909414118427</v>
      </c>
      <c r="BB252" s="22" t="e">
        <f>('Ratios Calculated fix'!BB252-'Ratios Calculated fix'!BB$428)/('Ratios Calculated fix'!BB$429-'Ratios Calculated fix'!BB$428)</f>
        <v>#DIV/0!</v>
      </c>
      <c r="BC252" s="22">
        <f>('Ratios Calculated fix'!BC252-'Ratios Calculated fix'!BC$428)/('Ratios Calculated fix'!BC$429-'Ratios Calculated fix'!BC$428)</f>
        <v>0.16231633673542908</v>
      </c>
    </row>
    <row r="253" spans="1:55" x14ac:dyDescent="0.2">
      <c r="A253" s="3" t="s">
        <v>784</v>
      </c>
      <c r="B253" s="3" t="s">
        <v>785</v>
      </c>
      <c r="C253" s="3" t="s">
        <v>15</v>
      </c>
      <c r="D253" s="3">
        <v>255010</v>
      </c>
      <c r="E253" s="3" t="s">
        <v>16</v>
      </c>
      <c r="F253" s="3">
        <v>2019</v>
      </c>
      <c r="G253" s="3" t="s">
        <v>17</v>
      </c>
      <c r="H253" s="4">
        <v>43830</v>
      </c>
      <c r="I253" s="4">
        <v>43872</v>
      </c>
      <c r="J253" s="4">
        <v>43872</v>
      </c>
      <c r="K253" s="5">
        <v>280000000</v>
      </c>
      <c r="L253" s="5">
        <v>281000000</v>
      </c>
      <c r="M253" s="3" t="s">
        <v>786</v>
      </c>
      <c r="N253" s="21">
        <f>('Ratios Calculated fix'!N253-'Ratios Calculated fix'!N$428)/('Ratios Calculated fix'!N$429-'Ratios Calculated fix'!N$428)</f>
        <v>6.3773779278283413E-2</v>
      </c>
      <c r="O253" s="22">
        <f>('Ratios Calculated fix'!O253-'Ratios Calculated fix'!O$428)/('Ratios Calculated fix'!O$429-'Ratios Calculated fix'!O$428)</f>
        <v>4.595997671320956E-2</v>
      </c>
      <c r="P253" s="22">
        <f>('Ratios Calculated fix'!P253-'Ratios Calculated fix'!P$428)/('Ratios Calculated fix'!P$429-'Ratios Calculated fix'!P$428)</f>
        <v>4.6491545204904339E-2</v>
      </c>
      <c r="Q253" s="22">
        <f>('Ratios Calculated fix'!Q253-'Ratios Calculated fix'!Q$428)/('Ratios Calculated fix'!Q$429-'Ratios Calculated fix'!Q$428)</f>
        <v>0.71297142645446354</v>
      </c>
      <c r="R253" s="22">
        <f>('Ratios Calculated fix'!R253-'Ratios Calculated fix'!R$428)/('Ratios Calculated fix'!R$429-'Ratios Calculated fix'!R$428)</f>
        <v>0.18516244644420346</v>
      </c>
      <c r="S253" s="22">
        <f>('Ratios Calculated fix'!S253-'Ratios Calculated fix'!S$428)/('Ratios Calculated fix'!S$429-'Ratios Calculated fix'!S$428)</f>
        <v>0</v>
      </c>
      <c r="T253" s="22">
        <f>('Ratios Calculated fix'!T253-'Ratios Calculated fix'!T$428)/('Ratios Calculated fix'!T$429-'Ratios Calculated fix'!T$428)</f>
        <v>0.187136121376377</v>
      </c>
      <c r="U253" s="22">
        <f>('Ratios Calculated fix'!U253-'Ratios Calculated fix'!U$428)/('Ratios Calculated fix'!U$429-'Ratios Calculated fix'!U$428)</f>
        <v>0.61340300630880318</v>
      </c>
      <c r="V253" s="22">
        <f>('Ratios Calculated fix'!V253-'Ratios Calculated fix'!V$428)/('Ratios Calculated fix'!V$429-'Ratios Calculated fix'!V$428)</f>
        <v>0.70833495319453676</v>
      </c>
      <c r="W253" s="22">
        <f>('Ratios Calculated fix'!W253-'Ratios Calculated fix'!W$428)/('Ratios Calculated fix'!W$429-'Ratios Calculated fix'!W$428)</f>
        <v>0.59642827294137446</v>
      </c>
      <c r="X253" s="22">
        <f>('Ratios Calculated fix'!X253-'Ratios Calculated fix'!X$428)/('Ratios Calculated fix'!X$429-'Ratios Calculated fix'!X$428)</f>
        <v>0.46523716410579408</v>
      </c>
      <c r="Y253" s="22">
        <f>('Ratios Calculated fix'!Y253-'Ratios Calculated fix'!Y$428)/('Ratios Calculated fix'!Y$429-'Ratios Calculated fix'!Y$428)</f>
        <v>0.39267381485188335</v>
      </c>
      <c r="Z253" s="22">
        <f>('Ratios Calculated fix'!Z253-'Ratios Calculated fix'!Z$428)/('Ratios Calculated fix'!Z$429-'Ratios Calculated fix'!Z$428)</f>
        <v>0.53476283589420592</v>
      </c>
      <c r="AA253" s="22">
        <f>('Ratios Calculated fix'!AA253-'Ratios Calculated fix'!AA$428)/('Ratios Calculated fix'!AA$429-'Ratios Calculated fix'!AA$428)</f>
        <v>0.16242924096712105</v>
      </c>
      <c r="AB253" s="22">
        <f>('Ratios Calculated fix'!AB253-'Ratios Calculated fix'!AB$428)/('Ratios Calculated fix'!AB$429-'Ratios Calculated fix'!AB$428)</f>
        <v>0.7338127234150289</v>
      </c>
      <c r="AC253" s="22">
        <f>('Ratios Calculated fix'!AC253-'Ratios Calculated fix'!AC$428)/('Ratios Calculated fix'!AC$429-'Ratios Calculated fix'!AC$428)</f>
        <v>0.33446942390193568</v>
      </c>
      <c r="AD253" s="22">
        <f>('Ratios Calculated fix'!AD253-'Ratios Calculated fix'!AD$428)/('Ratios Calculated fix'!AD$429-'Ratios Calculated fix'!AD$428)</f>
        <v>0.25213448841628944</v>
      </c>
      <c r="AE253" s="22">
        <f>('Ratios Calculated fix'!AE253-'Ratios Calculated fix'!AE$428)/('Ratios Calculated fix'!AE$429-'Ratios Calculated fix'!AE$428)</f>
        <v>0.34450461253774856</v>
      </c>
      <c r="AF253" s="22">
        <f>('Ratios Calculated fix'!AF253-'Ratios Calculated fix'!AF$428)/('Ratios Calculated fix'!AF$429-'Ratios Calculated fix'!AF$428)</f>
        <v>0.36860726023573787</v>
      </c>
      <c r="AG253" s="22" t="e">
        <f>('Ratios Calculated fix'!AG253-'Ratios Calculated fix'!AG$428)/('Ratios Calculated fix'!AG$429-'Ratios Calculated fix'!AG$428)</f>
        <v>#DIV/0!</v>
      </c>
      <c r="AH253" s="22" t="e">
        <f>('Ratios Calculated fix'!AH253-'Ratios Calculated fix'!AH$428)/('Ratios Calculated fix'!AH$429-'Ratios Calculated fix'!AH$428)</f>
        <v>#DIV/0!</v>
      </c>
      <c r="AI253" s="22">
        <f>('Ratios Calculated fix'!AI253-'Ratios Calculated fix'!AI$428)/('Ratios Calculated fix'!AI$429-'Ratios Calculated fix'!AI$428)</f>
        <v>0.50471964477041076</v>
      </c>
      <c r="AJ253" s="22">
        <f>('Ratios Calculated fix'!AJ253-'Ratios Calculated fix'!AJ$428)/('Ratios Calculated fix'!AJ$429-'Ratios Calculated fix'!AJ$428)</f>
        <v>0.16494488806505481</v>
      </c>
      <c r="AK253" s="22" t="e">
        <f>('Ratios Calculated fix'!AK253-'Ratios Calculated fix'!AK$428)/('Ratios Calculated fix'!AK$429-'Ratios Calculated fix'!AK$428)</f>
        <v>#DIV/0!</v>
      </c>
      <c r="AL253" s="22" t="e">
        <f>('Ratios Calculated fix'!AL253-'Ratios Calculated fix'!AL$428)/('Ratios Calculated fix'!AL$429-'Ratios Calculated fix'!AL$428)</f>
        <v>#DIV/0!</v>
      </c>
      <c r="AM253" s="22">
        <f>('Ratios Calculated fix'!AM253-'Ratios Calculated fix'!AM$428)/('Ratios Calculated fix'!AM$429-'Ratios Calculated fix'!AM$428)</f>
        <v>0.26630758023564227</v>
      </c>
      <c r="AN253" s="22">
        <f>('Ratios Calculated fix'!AN253-'Ratios Calculated fix'!AN$428)/('Ratios Calculated fix'!AN$429-'Ratios Calculated fix'!AN$428)</f>
        <v>0.55510267229014687</v>
      </c>
      <c r="AO253" s="22">
        <f>('Ratios Calculated fix'!AO253-'Ratios Calculated fix'!AO$428)/('Ratios Calculated fix'!AO$429-'Ratios Calculated fix'!AO$428)</f>
        <v>0.28086288548606847</v>
      </c>
      <c r="AP253" s="22">
        <f>('Ratios Calculated fix'!AP253-'Ratios Calculated fix'!AP$428)/('Ratios Calculated fix'!AP$429-'Ratios Calculated fix'!AP$428)</f>
        <v>0.3630895841381524</v>
      </c>
      <c r="AQ253" s="22">
        <f>('Ratios Calculated fix'!AQ253-'Ratios Calculated fix'!AQ$428)/('Ratios Calculated fix'!AQ$429-'Ratios Calculated fix'!AQ$428)</f>
        <v>0.79434135009799367</v>
      </c>
      <c r="AR253" s="22">
        <f>('Ratios Calculated fix'!AR253-'Ratios Calculated fix'!AR$428)/('Ratios Calculated fix'!AR$429-'Ratios Calculated fix'!AR$428)</f>
        <v>0.30756831806837276</v>
      </c>
      <c r="AS253" s="22">
        <f>('Ratios Calculated fix'!AS253-'Ratios Calculated fix'!AS$428)/('Ratios Calculated fix'!AS$429-'Ratios Calculated fix'!AS$428)</f>
        <v>0.31531010264671289</v>
      </c>
      <c r="AT253" s="22">
        <f>('Ratios Calculated fix'!AT253-'Ratios Calculated fix'!AT$428)/('Ratios Calculated fix'!AT$429-'Ratios Calculated fix'!AT$428)</f>
        <v>0.54589606679271374</v>
      </c>
      <c r="AU253" s="22">
        <f>('Ratios Calculated fix'!AU253-'Ratios Calculated fix'!AU$428)/('Ratios Calculated fix'!AU$429-'Ratios Calculated fix'!AU$428)</f>
        <v>0.36129903106381928</v>
      </c>
      <c r="AV253" s="22" t="e">
        <f>('Ratios Calculated fix'!AV253-'Ratios Calculated fix'!AV$428)/('Ratios Calculated fix'!AV$429-'Ratios Calculated fix'!AV$428)</f>
        <v>#DIV/0!</v>
      </c>
      <c r="AW253" s="22" t="e">
        <f>('Ratios Calculated fix'!AW253-'Ratios Calculated fix'!AW$428)/('Ratios Calculated fix'!AW$429-'Ratios Calculated fix'!AW$428)</f>
        <v>#DIV/0!</v>
      </c>
      <c r="AX253" s="22" t="e">
        <f>('Ratios Calculated fix'!AX253-'Ratios Calculated fix'!AX$428)/('Ratios Calculated fix'!AX$429-'Ratios Calculated fix'!AX$428)</f>
        <v>#DIV/0!</v>
      </c>
      <c r="AY253" s="22">
        <f>('Ratios Calculated fix'!AY253-'Ratios Calculated fix'!AY$428)/('Ratios Calculated fix'!AY$429-'Ratios Calculated fix'!AY$428)</f>
        <v>0.74646384748446371</v>
      </c>
      <c r="AZ253" s="22">
        <f>('Ratios Calculated fix'!AZ253-'Ratios Calculated fix'!AZ$428)/('Ratios Calculated fix'!AZ$429-'Ratios Calculated fix'!AZ$428)</f>
        <v>0.76944648593057674</v>
      </c>
      <c r="BA253" s="22">
        <f>('Ratios Calculated fix'!BA253-'Ratios Calculated fix'!BA$428)/('Ratios Calculated fix'!BA$429-'Ratios Calculated fix'!BA$428)</f>
        <v>0.22314246445491073</v>
      </c>
      <c r="BB253" s="22" t="e">
        <f>('Ratios Calculated fix'!BB253-'Ratios Calculated fix'!BB$428)/('Ratios Calculated fix'!BB$429-'Ratios Calculated fix'!BB$428)</f>
        <v>#DIV/0!</v>
      </c>
      <c r="BC253" s="22">
        <f>('Ratios Calculated fix'!BC253-'Ratios Calculated fix'!BC$428)/('Ratios Calculated fix'!BC$429-'Ratios Calculated fix'!BC$428)</f>
        <v>0.35283490986605215</v>
      </c>
    </row>
    <row r="254" spans="1:55" x14ac:dyDescent="0.2">
      <c r="A254" s="3" t="s">
        <v>796</v>
      </c>
      <c r="B254" s="3" t="s">
        <v>797</v>
      </c>
      <c r="C254" s="3" t="s">
        <v>45</v>
      </c>
      <c r="D254" s="3">
        <v>243628</v>
      </c>
      <c r="E254" s="3" t="s">
        <v>16</v>
      </c>
      <c r="F254" s="3">
        <v>2019</v>
      </c>
      <c r="G254" s="3" t="s">
        <v>17</v>
      </c>
      <c r="H254" s="4">
        <v>43830</v>
      </c>
      <c r="I254" s="4">
        <v>43887</v>
      </c>
      <c r="J254" s="4">
        <v>43887</v>
      </c>
      <c r="K254" s="5">
        <v>749100000</v>
      </c>
      <c r="L254" s="5">
        <v>755400000</v>
      </c>
      <c r="M254" s="3" t="s">
        <v>798</v>
      </c>
      <c r="N254" s="21">
        <f>('Ratios Calculated fix'!N254-'Ratios Calculated fix'!N$428)/('Ratios Calculated fix'!N$429-'Ratios Calculated fix'!N$428)</f>
        <v>3.5659732666347824E-2</v>
      </c>
      <c r="O254" s="22">
        <f>('Ratios Calculated fix'!O254-'Ratios Calculated fix'!O$428)/('Ratios Calculated fix'!O$429-'Ratios Calculated fix'!O$428)</f>
        <v>3.5152705257044857E-2</v>
      </c>
      <c r="P254" s="22">
        <f>('Ratios Calculated fix'!P254-'Ratios Calculated fix'!P$428)/('Ratios Calculated fix'!P$429-'Ratios Calculated fix'!P$428)</f>
        <v>2.5621332681748835E-2</v>
      </c>
      <c r="Q254" s="22">
        <f>('Ratios Calculated fix'!Q254-'Ratios Calculated fix'!Q$428)/('Ratios Calculated fix'!Q$429-'Ratios Calculated fix'!Q$428)</f>
        <v>0.85598848444738707</v>
      </c>
      <c r="R254" s="22">
        <f>('Ratios Calculated fix'!R254-'Ratios Calculated fix'!R$428)/('Ratios Calculated fix'!R$429-'Ratios Calculated fix'!R$428)</f>
        <v>0.24164032227401905</v>
      </c>
      <c r="S254" s="22">
        <f>('Ratios Calculated fix'!S254-'Ratios Calculated fix'!S$428)/('Ratios Calculated fix'!S$429-'Ratios Calculated fix'!S$428)</f>
        <v>2.3404220031566342E-3</v>
      </c>
      <c r="T254" s="22">
        <f>('Ratios Calculated fix'!T254-'Ratios Calculated fix'!T$428)/('Ratios Calculated fix'!T$429-'Ratios Calculated fix'!T$428)</f>
        <v>0.24379369962385372</v>
      </c>
      <c r="U254" s="22">
        <f>('Ratios Calculated fix'!U254-'Ratios Calculated fix'!U$428)/('Ratios Calculated fix'!U$429-'Ratios Calculated fix'!U$428)</f>
        <v>0.7909452821237043</v>
      </c>
      <c r="V254" s="22">
        <f>('Ratios Calculated fix'!V254-'Ratios Calculated fix'!V$428)/('Ratios Calculated fix'!V$429-'Ratios Calculated fix'!V$428)</f>
        <v>0.70812465706631988</v>
      </c>
      <c r="W254" s="22">
        <f>('Ratios Calculated fix'!W254-'Ratios Calculated fix'!W$428)/('Ratios Calculated fix'!W$429-'Ratios Calculated fix'!W$428)</f>
        <v>0.80071896694879185</v>
      </c>
      <c r="X254" s="22">
        <f>('Ratios Calculated fix'!X254-'Ratios Calculated fix'!X$428)/('Ratios Calculated fix'!X$429-'Ratios Calculated fix'!X$428)</f>
        <v>6.1916680994940243E-2</v>
      </c>
      <c r="Y254" s="22">
        <f>('Ratios Calculated fix'!Y254-'Ratios Calculated fix'!Y$428)/('Ratios Calculated fix'!Y$429-'Ratios Calculated fix'!Y$428)</f>
        <v>0.3672641381557275</v>
      </c>
      <c r="Z254" s="22">
        <f>('Ratios Calculated fix'!Z254-'Ratios Calculated fix'!Z$428)/('Ratios Calculated fix'!Z$429-'Ratios Calculated fix'!Z$428)</f>
        <v>0.9380833190050597</v>
      </c>
      <c r="AA254" s="22">
        <f>('Ratios Calculated fix'!AA254-'Ratios Calculated fix'!AA$428)/('Ratios Calculated fix'!AA$429-'Ratios Calculated fix'!AA$428)</f>
        <v>9.0401624252369944E-2</v>
      </c>
      <c r="AB254" s="22">
        <f>('Ratios Calculated fix'!AB254-'Ratios Calculated fix'!AB$428)/('Ratios Calculated fix'!AB$429-'Ratios Calculated fix'!AB$428)</f>
        <v>0.68559302794939736</v>
      </c>
      <c r="AC254" s="22">
        <f>('Ratios Calculated fix'!AC254-'Ratios Calculated fix'!AC$428)/('Ratios Calculated fix'!AC$429-'Ratios Calculated fix'!AC$428)</f>
        <v>0.51345813817326835</v>
      </c>
      <c r="AD254" s="22">
        <f>('Ratios Calculated fix'!AD254-'Ratios Calculated fix'!AD$428)/('Ratios Calculated fix'!AD$429-'Ratios Calculated fix'!AD$428)</f>
        <v>0.52450572444937082</v>
      </c>
      <c r="AE254" s="22">
        <f>('Ratios Calculated fix'!AE254-'Ratios Calculated fix'!AE$428)/('Ratios Calculated fix'!AE$429-'Ratios Calculated fix'!AE$428)</f>
        <v>0.65461373874116413</v>
      </c>
      <c r="AF254" s="22">
        <f>('Ratios Calculated fix'!AF254-'Ratios Calculated fix'!AF$428)/('Ratios Calculated fix'!AF$429-'Ratios Calculated fix'!AF$428)</f>
        <v>0.43151734885043758</v>
      </c>
      <c r="AG254" s="22" t="e">
        <f>('Ratios Calculated fix'!AG254-'Ratios Calculated fix'!AG$428)/('Ratios Calculated fix'!AG$429-'Ratios Calculated fix'!AG$428)</f>
        <v>#DIV/0!</v>
      </c>
      <c r="AH254" s="22" t="e">
        <f>('Ratios Calculated fix'!AH254-'Ratios Calculated fix'!AH$428)/('Ratios Calculated fix'!AH$429-'Ratios Calculated fix'!AH$428)</f>
        <v>#DIV/0!</v>
      </c>
      <c r="AI254" s="22">
        <f>('Ratios Calculated fix'!AI254-'Ratios Calculated fix'!AI$428)/('Ratios Calculated fix'!AI$429-'Ratios Calculated fix'!AI$428)</f>
        <v>0.53438397367700263</v>
      </c>
      <c r="AJ254" s="22">
        <f>('Ratios Calculated fix'!AJ254-'Ratios Calculated fix'!AJ$428)/('Ratios Calculated fix'!AJ$429-'Ratios Calculated fix'!AJ$428)</f>
        <v>0.45810651272351921</v>
      </c>
      <c r="AK254" s="22" t="e">
        <f>('Ratios Calculated fix'!AK254-'Ratios Calculated fix'!AK$428)/('Ratios Calculated fix'!AK$429-'Ratios Calculated fix'!AK$428)</f>
        <v>#DIV/0!</v>
      </c>
      <c r="AL254" s="22" t="e">
        <f>('Ratios Calculated fix'!AL254-'Ratios Calculated fix'!AL$428)/('Ratios Calculated fix'!AL$429-'Ratios Calculated fix'!AL$428)</f>
        <v>#DIV/0!</v>
      </c>
      <c r="AM254" s="22">
        <f>('Ratios Calculated fix'!AM254-'Ratios Calculated fix'!AM$428)/('Ratios Calculated fix'!AM$429-'Ratios Calculated fix'!AM$428)</f>
        <v>0.68736114308960372</v>
      </c>
      <c r="AN254" s="22">
        <f>('Ratios Calculated fix'!AN254-'Ratios Calculated fix'!AN$428)/('Ratios Calculated fix'!AN$429-'Ratios Calculated fix'!AN$428)</f>
        <v>0.79777071283989687</v>
      </c>
      <c r="AO254" s="22">
        <f>('Ratios Calculated fix'!AO254-'Ratios Calculated fix'!AO$428)/('Ratios Calculated fix'!AO$429-'Ratios Calculated fix'!AO$428)</f>
        <v>8.3827819214071467E-2</v>
      </c>
      <c r="AP254" s="22">
        <f>('Ratios Calculated fix'!AP254-'Ratios Calculated fix'!AP$428)/('Ratios Calculated fix'!AP$429-'Ratios Calculated fix'!AP$428)</f>
        <v>0.15056972228585441</v>
      </c>
      <c r="AQ254" s="22">
        <f>('Ratios Calculated fix'!AQ254-'Ratios Calculated fix'!AQ$428)/('Ratios Calculated fix'!AQ$429-'Ratios Calculated fix'!AQ$428)</f>
        <v>0.72197459896413274</v>
      </c>
      <c r="AR254" s="22">
        <f>('Ratios Calculated fix'!AR254-'Ratios Calculated fix'!AR$428)/('Ratios Calculated fix'!AR$429-'Ratios Calculated fix'!AR$428)</f>
        <v>0.60791453455678091</v>
      </c>
      <c r="AS254" s="22">
        <f>('Ratios Calculated fix'!AS254-'Ratios Calculated fix'!AS$428)/('Ratios Calculated fix'!AS$429-'Ratios Calculated fix'!AS$428)</f>
        <v>0.30083089456911949</v>
      </c>
      <c r="AT254" s="22">
        <f>('Ratios Calculated fix'!AT254-'Ratios Calculated fix'!AT$428)/('Ratios Calculated fix'!AT$429-'Ratios Calculated fix'!AT$428)</f>
        <v>0.55578686257005538</v>
      </c>
      <c r="AU254" s="22">
        <f>('Ratios Calculated fix'!AU254-'Ratios Calculated fix'!AU$428)/('Ratios Calculated fix'!AU$429-'Ratios Calculated fix'!AU$428)</f>
        <v>0.42036840868698266</v>
      </c>
      <c r="AV254" s="22" t="e">
        <f>('Ratios Calculated fix'!AV254-'Ratios Calculated fix'!AV$428)/('Ratios Calculated fix'!AV$429-'Ratios Calculated fix'!AV$428)</f>
        <v>#DIV/0!</v>
      </c>
      <c r="AW254" s="22" t="e">
        <f>('Ratios Calculated fix'!AW254-'Ratios Calculated fix'!AW$428)/('Ratios Calculated fix'!AW$429-'Ratios Calculated fix'!AW$428)</f>
        <v>#DIV/0!</v>
      </c>
      <c r="AX254" s="22" t="e">
        <f>('Ratios Calculated fix'!AX254-'Ratios Calculated fix'!AX$428)/('Ratios Calculated fix'!AX$429-'Ratios Calculated fix'!AX$428)</f>
        <v>#DIV/0!</v>
      </c>
      <c r="AY254" s="22">
        <f>('Ratios Calculated fix'!AY254-'Ratios Calculated fix'!AY$428)/('Ratios Calculated fix'!AY$429-'Ratios Calculated fix'!AY$428)</f>
        <v>0.74763887341516289</v>
      </c>
      <c r="AZ254" s="22">
        <f>('Ratios Calculated fix'!AZ254-'Ratios Calculated fix'!AZ$428)/('Ratios Calculated fix'!AZ$429-'Ratios Calculated fix'!AZ$428)</f>
        <v>0.77141495477456301</v>
      </c>
      <c r="BA254" s="22">
        <f>('Ratios Calculated fix'!BA254-'Ratios Calculated fix'!BA$428)/('Ratios Calculated fix'!BA$429-'Ratios Calculated fix'!BA$428)</f>
        <v>0.22227024228627676</v>
      </c>
      <c r="BB254" s="22" t="e">
        <f>('Ratios Calculated fix'!BB254-'Ratios Calculated fix'!BB$428)/('Ratios Calculated fix'!BB$429-'Ratios Calculated fix'!BB$428)</f>
        <v>#DIV/0!</v>
      </c>
      <c r="BC254" s="22">
        <f>('Ratios Calculated fix'!BC254-'Ratios Calculated fix'!BC$428)/('Ratios Calculated fix'!BC$429-'Ratios Calculated fix'!BC$428)</f>
        <v>0.25417242415210906</v>
      </c>
    </row>
    <row r="255" spans="1:55" x14ac:dyDescent="0.2">
      <c r="A255" s="3" t="s">
        <v>814</v>
      </c>
      <c r="B255" s="3" t="s">
        <v>815</v>
      </c>
      <c r="C255" s="3" t="s">
        <v>34</v>
      </c>
      <c r="D255" s="3">
        <v>333440</v>
      </c>
      <c r="E255" s="3" t="s">
        <v>16</v>
      </c>
      <c r="F255" s="3">
        <v>2019</v>
      </c>
      <c r="G255" s="3" t="s">
        <v>17</v>
      </c>
      <c r="H255" s="4">
        <v>43921</v>
      </c>
      <c r="I255" s="4">
        <v>43973</v>
      </c>
      <c r="J255" s="4">
        <v>43973</v>
      </c>
      <c r="K255" s="5">
        <v>240200000</v>
      </c>
      <c r="L255" s="5">
        <v>257300000</v>
      </c>
      <c r="M255" s="3" t="s">
        <v>816</v>
      </c>
      <c r="N255" s="21">
        <f>('Ratios Calculated fix'!N255-'Ratios Calculated fix'!N$428)/('Ratios Calculated fix'!N$429-'Ratios Calculated fix'!N$428)</f>
        <v>4.9247347234672965E-2</v>
      </c>
      <c r="O255" s="22">
        <f>('Ratios Calculated fix'!O255-'Ratios Calculated fix'!O$428)/('Ratios Calculated fix'!O$429-'Ratios Calculated fix'!O$428)</f>
        <v>3.3931691049127043E-2</v>
      </c>
      <c r="P255" s="22">
        <f>('Ratios Calculated fix'!P255-'Ratios Calculated fix'!P$428)/('Ratios Calculated fix'!P$429-'Ratios Calculated fix'!P$428)</f>
        <v>2.5413379337267155E-2</v>
      </c>
      <c r="Q255" s="22">
        <f>('Ratios Calculated fix'!Q255-'Ratios Calculated fix'!Q$428)/('Ratios Calculated fix'!Q$429-'Ratios Calculated fix'!Q$428)</f>
        <v>0.8711561497398308</v>
      </c>
      <c r="R255" s="22">
        <f>('Ratios Calculated fix'!R255-'Ratios Calculated fix'!R$428)/('Ratios Calculated fix'!R$429-'Ratios Calculated fix'!R$428)</f>
        <v>0.18278231732999869</v>
      </c>
      <c r="S255" s="22">
        <f>('Ratios Calculated fix'!S255-'Ratios Calculated fix'!S$428)/('Ratios Calculated fix'!S$429-'Ratios Calculated fix'!S$428)</f>
        <v>6.5731489949830468E-2</v>
      </c>
      <c r="T255" s="22">
        <f>('Ratios Calculated fix'!T255-'Ratios Calculated fix'!T$428)/('Ratios Calculated fix'!T$429-'Ratios Calculated fix'!T$428)</f>
        <v>0.17287008311870664</v>
      </c>
      <c r="U255" s="22">
        <f>('Ratios Calculated fix'!U255-'Ratios Calculated fix'!U$428)/('Ratios Calculated fix'!U$429-'Ratios Calculated fix'!U$428)</f>
        <v>0.81390371989914401</v>
      </c>
      <c r="V255" s="22">
        <f>('Ratios Calculated fix'!V255-'Ratios Calculated fix'!V$428)/('Ratios Calculated fix'!V$429-'Ratios Calculated fix'!V$428)</f>
        <v>0.71151926370227803</v>
      </c>
      <c r="W255" s="22">
        <f>('Ratios Calculated fix'!W255-'Ratios Calculated fix'!W$428)/('Ratios Calculated fix'!W$429-'Ratios Calculated fix'!W$428)</f>
        <v>0.82660841539521313</v>
      </c>
      <c r="X255" s="22">
        <f>('Ratios Calculated fix'!X255-'Ratios Calculated fix'!X$428)/('Ratios Calculated fix'!X$429-'Ratios Calculated fix'!X$428)</f>
        <v>0.10737978507615589</v>
      </c>
      <c r="Y255" s="22">
        <f>('Ratios Calculated fix'!Y255-'Ratios Calculated fix'!Y$428)/('Ratios Calculated fix'!Y$429-'Ratios Calculated fix'!Y$428)</f>
        <v>0.55968249408767834</v>
      </c>
      <c r="Z255" s="22">
        <f>('Ratios Calculated fix'!Z255-'Ratios Calculated fix'!Z$428)/('Ratios Calculated fix'!Z$429-'Ratios Calculated fix'!Z$428)</f>
        <v>0.89262021492384402</v>
      </c>
      <c r="AA255" s="22">
        <f>('Ratios Calculated fix'!AA255-'Ratios Calculated fix'!AA$428)/('Ratios Calculated fix'!AA$429-'Ratios Calculated fix'!AA$428)</f>
        <v>0.61353908920832534</v>
      </c>
      <c r="AB255" s="22">
        <f>('Ratios Calculated fix'!AB255-'Ratios Calculated fix'!AB$428)/('Ratios Calculated fix'!AB$429-'Ratios Calculated fix'!AB$428)</f>
        <v>0.83273550817986819</v>
      </c>
      <c r="AC255" s="22">
        <f>('Ratios Calculated fix'!AC255-'Ratios Calculated fix'!AC$428)/('Ratios Calculated fix'!AC$429-'Ratios Calculated fix'!AC$428)</f>
        <v>0.60336089718520403</v>
      </c>
      <c r="AD255" s="22">
        <f>('Ratios Calculated fix'!AD255-'Ratios Calculated fix'!AD$428)/('Ratios Calculated fix'!AD$429-'Ratios Calculated fix'!AD$428)</f>
        <v>0.41185189641368714</v>
      </c>
      <c r="AE255" s="22">
        <f>('Ratios Calculated fix'!AE255-'Ratios Calculated fix'!AE$428)/('Ratios Calculated fix'!AE$429-'Ratios Calculated fix'!AE$428)</f>
        <v>0.30728874612834634</v>
      </c>
      <c r="AF255" s="22">
        <f>('Ratios Calculated fix'!AF255-'Ratios Calculated fix'!AF$428)/('Ratios Calculated fix'!AF$429-'Ratios Calculated fix'!AF$428)</f>
        <v>0.35519872572165778</v>
      </c>
      <c r="AG255" s="22" t="e">
        <f>('Ratios Calculated fix'!AG255-'Ratios Calculated fix'!AG$428)/('Ratios Calculated fix'!AG$429-'Ratios Calculated fix'!AG$428)</f>
        <v>#DIV/0!</v>
      </c>
      <c r="AH255" s="22" t="e">
        <f>('Ratios Calculated fix'!AH255-'Ratios Calculated fix'!AH$428)/('Ratios Calculated fix'!AH$429-'Ratios Calculated fix'!AH$428)</f>
        <v>#DIV/0!</v>
      </c>
      <c r="AI255" s="22">
        <f>('Ratios Calculated fix'!AI255-'Ratios Calculated fix'!AI$428)/('Ratios Calculated fix'!AI$429-'Ratios Calculated fix'!AI$428)</f>
        <v>0.52433674222052351</v>
      </c>
      <c r="AJ255" s="22">
        <f>('Ratios Calculated fix'!AJ255-'Ratios Calculated fix'!AJ$428)/('Ratios Calculated fix'!AJ$429-'Ratios Calculated fix'!AJ$428)</f>
        <v>0.23453622780546138</v>
      </c>
      <c r="AK255" s="22" t="e">
        <f>('Ratios Calculated fix'!AK255-'Ratios Calculated fix'!AK$428)/('Ratios Calculated fix'!AK$429-'Ratios Calculated fix'!AK$428)</f>
        <v>#DIV/0!</v>
      </c>
      <c r="AL255" s="22" t="e">
        <f>('Ratios Calculated fix'!AL255-'Ratios Calculated fix'!AL$428)/('Ratios Calculated fix'!AL$429-'Ratios Calculated fix'!AL$428)</f>
        <v>#DIV/0!</v>
      </c>
      <c r="AM255" s="22">
        <f>('Ratios Calculated fix'!AM255-'Ratios Calculated fix'!AM$428)/('Ratios Calculated fix'!AM$429-'Ratios Calculated fix'!AM$428)</f>
        <v>0.70941387882086748</v>
      </c>
      <c r="AN255" s="22">
        <f>('Ratios Calculated fix'!AN255-'Ratios Calculated fix'!AN$428)/('Ratios Calculated fix'!AN$429-'Ratios Calculated fix'!AN$428)</f>
        <v>0.80504107115988588</v>
      </c>
      <c r="AO255" s="22">
        <f>('Ratios Calculated fix'!AO255-'Ratios Calculated fix'!AO$428)/('Ratios Calculated fix'!AO$429-'Ratios Calculated fix'!AO$428)</f>
        <v>5.2642678532007513E-2</v>
      </c>
      <c r="AP255" s="22">
        <f>('Ratios Calculated fix'!AP255-'Ratios Calculated fix'!AP$428)/('Ratios Calculated fix'!AP$429-'Ratios Calculated fix'!AP$428)</f>
        <v>0.36517210104443482</v>
      </c>
      <c r="AQ255" s="22">
        <f>('Ratios Calculated fix'!AQ255-'Ratios Calculated fix'!AQ$428)/('Ratios Calculated fix'!AQ$429-'Ratios Calculated fix'!AQ$428)</f>
        <v>0.60692228675974913</v>
      </c>
      <c r="AR255" s="22">
        <f>('Ratios Calculated fix'!AR255-'Ratios Calculated fix'!AR$428)/('Ratios Calculated fix'!AR$429-'Ratios Calculated fix'!AR$428)</f>
        <v>0.50135874497971611</v>
      </c>
      <c r="AS255" s="22">
        <f>('Ratios Calculated fix'!AS255-'Ratios Calculated fix'!AS$428)/('Ratios Calculated fix'!AS$429-'Ratios Calculated fix'!AS$428)</f>
        <v>0.28921417591346738</v>
      </c>
      <c r="AT255" s="22">
        <f>('Ratios Calculated fix'!AT255-'Ratios Calculated fix'!AT$428)/('Ratios Calculated fix'!AT$429-'Ratios Calculated fix'!AT$428)</f>
        <v>0.40054767933678925</v>
      </c>
      <c r="AU255" s="22">
        <f>('Ratios Calculated fix'!AU255-'Ratios Calculated fix'!AU$428)/('Ratios Calculated fix'!AU$429-'Ratios Calculated fix'!AU$428)</f>
        <v>0.35483788269738248</v>
      </c>
      <c r="AV255" s="22" t="e">
        <f>('Ratios Calculated fix'!AV255-'Ratios Calculated fix'!AV$428)/('Ratios Calculated fix'!AV$429-'Ratios Calculated fix'!AV$428)</f>
        <v>#DIV/0!</v>
      </c>
      <c r="AW255" s="22" t="e">
        <f>('Ratios Calculated fix'!AW255-'Ratios Calculated fix'!AW$428)/('Ratios Calculated fix'!AW$429-'Ratios Calculated fix'!AW$428)</f>
        <v>#DIV/0!</v>
      </c>
      <c r="AX255" s="22" t="e">
        <f>('Ratios Calculated fix'!AX255-'Ratios Calculated fix'!AX$428)/('Ratios Calculated fix'!AX$429-'Ratios Calculated fix'!AX$428)</f>
        <v>#DIV/0!</v>
      </c>
      <c r="AY255" s="22">
        <f>('Ratios Calculated fix'!AY255-'Ratios Calculated fix'!AY$428)/('Ratios Calculated fix'!AY$429-'Ratios Calculated fix'!AY$428)</f>
        <v>0.74938890865046126</v>
      </c>
      <c r="AZ255" s="22">
        <f>('Ratios Calculated fix'!AZ255-'Ratios Calculated fix'!AZ$428)/('Ratios Calculated fix'!AZ$429-'Ratios Calculated fix'!AZ$428)</f>
        <v>0.77330803708452578</v>
      </c>
      <c r="BA255" s="22">
        <f>('Ratios Calculated fix'!BA255-'Ratios Calculated fix'!BA$428)/('Ratios Calculated fix'!BA$429-'Ratios Calculated fix'!BA$428)</f>
        <v>0.22438120828392136</v>
      </c>
      <c r="BB255" s="22" t="e">
        <f>('Ratios Calculated fix'!BB255-'Ratios Calculated fix'!BB$428)/('Ratios Calculated fix'!BB$429-'Ratios Calculated fix'!BB$428)</f>
        <v>#DIV/0!</v>
      </c>
      <c r="BC255" s="22">
        <f>('Ratios Calculated fix'!BC255-'Ratios Calculated fix'!BC$428)/('Ratios Calculated fix'!BC$429-'Ratios Calculated fix'!BC$428)</f>
        <v>0.10645116456775439</v>
      </c>
    </row>
    <row r="256" spans="1:55" x14ac:dyDescent="0.2">
      <c r="A256" s="3" t="s">
        <v>799</v>
      </c>
      <c r="B256" s="3" t="s">
        <v>800</v>
      </c>
      <c r="C256" s="3" t="s">
        <v>24</v>
      </c>
      <c r="D256" s="3">
        <v>380928</v>
      </c>
      <c r="E256" s="3" t="s">
        <v>16</v>
      </c>
      <c r="F256" s="3">
        <v>2019</v>
      </c>
      <c r="G256" s="3" t="s">
        <v>17</v>
      </c>
      <c r="H256" s="4">
        <v>43921</v>
      </c>
      <c r="I256" s="4">
        <v>43973</v>
      </c>
      <c r="J256" s="4">
        <v>43973</v>
      </c>
      <c r="K256" s="5">
        <v>174000000</v>
      </c>
      <c r="L256" s="5">
        <v>176000000</v>
      </c>
      <c r="M256" s="3" t="s">
        <v>801</v>
      </c>
      <c r="N256" s="21">
        <f>('Ratios Calculated fix'!N256-'Ratios Calculated fix'!N$428)/('Ratios Calculated fix'!N$429-'Ratios Calculated fix'!N$428)</f>
        <v>3.5952124261765597E-2</v>
      </c>
      <c r="O256" s="22">
        <f>('Ratios Calculated fix'!O256-'Ratios Calculated fix'!O$428)/('Ratios Calculated fix'!O$429-'Ratios Calculated fix'!O$428)</f>
        <v>2.1593864483589659E-2</v>
      </c>
      <c r="P256" s="22">
        <f>('Ratios Calculated fix'!P256-'Ratios Calculated fix'!P$428)/('Ratios Calculated fix'!P$429-'Ratios Calculated fix'!P$428)</f>
        <v>9.7262069364611719E-3</v>
      </c>
      <c r="Q256" s="22">
        <f>('Ratios Calculated fix'!Q256-'Ratios Calculated fix'!Q$428)/('Ratios Calculated fix'!Q$429-'Ratios Calculated fix'!Q$428)</f>
        <v>0.8813849813422201</v>
      </c>
      <c r="R256" s="22">
        <f>('Ratios Calculated fix'!R256-'Ratios Calculated fix'!R$428)/('Ratios Calculated fix'!R$429-'Ratios Calculated fix'!R$428)</f>
        <v>4.0514319414547452E-2</v>
      </c>
      <c r="S256" s="22">
        <f>('Ratios Calculated fix'!S256-'Ratios Calculated fix'!S$428)/('Ratios Calculated fix'!S$429-'Ratios Calculated fix'!S$428)</f>
        <v>3.2316919293113366E-2</v>
      </c>
      <c r="T256" s="22">
        <f>('Ratios Calculated fix'!T256-'Ratios Calculated fix'!T$428)/('Ratios Calculated fix'!T$429-'Ratios Calculated fix'!T$428)</f>
        <v>3.5114927951295109E-2</v>
      </c>
      <c r="U256" s="22">
        <f>('Ratios Calculated fix'!U256-'Ratios Calculated fix'!U$428)/('Ratios Calculated fix'!U$429-'Ratios Calculated fix'!U$428)</f>
        <v>0.81156525785851141</v>
      </c>
      <c r="V256" s="22">
        <f>('Ratios Calculated fix'!V256-'Ratios Calculated fix'!V$428)/('Ratios Calculated fix'!V$429-'Ratios Calculated fix'!V$428)</f>
        <v>0.712914593019086</v>
      </c>
      <c r="W256" s="22">
        <f>('Ratios Calculated fix'!W256-'Ratios Calculated fix'!W$428)/('Ratios Calculated fix'!W$429-'Ratios Calculated fix'!W$428)</f>
        <v>0.8237028064281755</v>
      </c>
      <c r="X256" s="22">
        <f>('Ratios Calculated fix'!X256-'Ratios Calculated fix'!X$428)/('Ratios Calculated fix'!X$429-'Ratios Calculated fix'!X$428)</f>
        <v>0.59558171244110036</v>
      </c>
      <c r="Y256" s="22">
        <f>('Ratios Calculated fix'!Y256-'Ratios Calculated fix'!Y$428)/('Ratios Calculated fix'!Y$429-'Ratios Calculated fix'!Y$428)</f>
        <v>0.41522582555156129</v>
      </c>
      <c r="Z256" s="22">
        <f>('Ratios Calculated fix'!Z256-'Ratios Calculated fix'!Z$428)/('Ratios Calculated fix'!Z$429-'Ratios Calculated fix'!Z$428)</f>
        <v>0.40441828755889964</v>
      </c>
      <c r="AA256" s="22">
        <f>('Ratios Calculated fix'!AA256-'Ratios Calculated fix'!AA$428)/('Ratios Calculated fix'!AA$429-'Ratios Calculated fix'!AA$428)</f>
        <v>0.24515815569679561</v>
      </c>
      <c r="AB256" s="22">
        <f>('Ratios Calculated fix'!AB256-'Ratios Calculated fix'!AB$428)/('Ratios Calculated fix'!AB$429-'Ratios Calculated fix'!AB$428)</f>
        <v>0.7698166113471584</v>
      </c>
      <c r="AC256" s="22">
        <f>('Ratios Calculated fix'!AC256-'Ratios Calculated fix'!AC$428)/('Ratios Calculated fix'!AC$429-'Ratios Calculated fix'!AC$428)</f>
        <v>2.4114577579486953E-2</v>
      </c>
      <c r="AD256" s="22">
        <f>('Ratios Calculated fix'!AD256-'Ratios Calculated fix'!AD$428)/('Ratios Calculated fix'!AD$429-'Ratios Calculated fix'!AD$428)</f>
        <v>9.7329989930857008E-2</v>
      </c>
      <c r="AE256" s="22">
        <f>('Ratios Calculated fix'!AE256-'Ratios Calculated fix'!AE$428)/('Ratios Calculated fix'!AE$429-'Ratios Calculated fix'!AE$428)</f>
        <v>0.16825146460312318</v>
      </c>
      <c r="AF256" s="22">
        <f>('Ratios Calculated fix'!AF256-'Ratios Calculated fix'!AF$428)/('Ratios Calculated fix'!AF$429-'Ratios Calculated fix'!AF$428)</f>
        <v>0.31040630595384766</v>
      </c>
      <c r="AG256" s="22" t="e">
        <f>('Ratios Calculated fix'!AG256-'Ratios Calculated fix'!AG$428)/('Ratios Calculated fix'!AG$429-'Ratios Calculated fix'!AG$428)</f>
        <v>#DIV/0!</v>
      </c>
      <c r="AH256" s="22" t="e">
        <f>('Ratios Calculated fix'!AH256-'Ratios Calculated fix'!AH$428)/('Ratios Calculated fix'!AH$429-'Ratios Calculated fix'!AH$428)</f>
        <v>#DIV/0!</v>
      </c>
      <c r="AI256" s="22">
        <f>('Ratios Calculated fix'!AI256-'Ratios Calculated fix'!AI$428)/('Ratios Calculated fix'!AI$429-'Ratios Calculated fix'!AI$428)</f>
        <v>0.53406370672215409</v>
      </c>
      <c r="AJ256" s="22">
        <f>('Ratios Calculated fix'!AJ256-'Ratios Calculated fix'!AJ$428)/('Ratios Calculated fix'!AJ$429-'Ratios Calculated fix'!AJ$428)</f>
        <v>9.0062193632758761E-2</v>
      </c>
      <c r="AK256" s="22" t="e">
        <f>('Ratios Calculated fix'!AK256-'Ratios Calculated fix'!AK$428)/('Ratios Calculated fix'!AK$429-'Ratios Calculated fix'!AK$428)</f>
        <v>#DIV/0!</v>
      </c>
      <c r="AL256" s="22" t="e">
        <f>('Ratios Calculated fix'!AL256-'Ratios Calculated fix'!AL$428)/('Ratios Calculated fix'!AL$429-'Ratios Calculated fix'!AL$428)</f>
        <v>#DIV/0!</v>
      </c>
      <c r="AM256" s="22">
        <f>('Ratios Calculated fix'!AM256-'Ratios Calculated fix'!AM$428)/('Ratios Calculated fix'!AM$429-'Ratios Calculated fix'!AM$428)</f>
        <v>0.71025666431999213</v>
      </c>
      <c r="AN256" s="22">
        <f>('Ratios Calculated fix'!AN256-'Ratios Calculated fix'!AN$428)/('Ratios Calculated fix'!AN$429-'Ratios Calculated fix'!AN$428)</f>
        <v>0.87437168404139898</v>
      </c>
      <c r="AO256" s="22">
        <f>('Ratios Calculated fix'!AO256-'Ratios Calculated fix'!AO$428)/('Ratios Calculated fix'!AO$429-'Ratios Calculated fix'!AO$428)</f>
        <v>0.82030982169437139</v>
      </c>
      <c r="AP256" s="22">
        <f>('Ratios Calculated fix'!AP256-'Ratios Calculated fix'!AP$428)/('Ratios Calculated fix'!AP$429-'Ratios Calculated fix'!AP$428)</f>
        <v>0</v>
      </c>
      <c r="AQ256" s="22">
        <f>('Ratios Calculated fix'!AQ256-'Ratios Calculated fix'!AQ$428)/('Ratios Calculated fix'!AQ$429-'Ratios Calculated fix'!AQ$428)</f>
        <v>0.58484878799566331</v>
      </c>
      <c r="AR256" s="22">
        <f>('Ratios Calculated fix'!AR256-'Ratios Calculated fix'!AR$428)/('Ratios Calculated fix'!AR$429-'Ratios Calculated fix'!AR$428)</f>
        <v>0.18650749224163654</v>
      </c>
      <c r="AS256" s="22">
        <f>('Ratios Calculated fix'!AS256-'Ratios Calculated fix'!AS$428)/('Ratios Calculated fix'!AS$429-'Ratios Calculated fix'!AS$428)</f>
        <v>0.37409152965061371</v>
      </c>
      <c r="AT256" s="22">
        <f>('Ratios Calculated fix'!AT256-'Ratios Calculated fix'!AT$428)/('Ratios Calculated fix'!AT$429-'Ratios Calculated fix'!AT$428)</f>
        <v>0.36817438344026926</v>
      </c>
      <c r="AU256" s="22">
        <f>('Ratios Calculated fix'!AU256-'Ratios Calculated fix'!AU$428)/('Ratios Calculated fix'!AU$429-'Ratios Calculated fix'!AU$428)</f>
        <v>0.25994408291399762</v>
      </c>
      <c r="AV256" s="22" t="e">
        <f>('Ratios Calculated fix'!AV256-'Ratios Calculated fix'!AV$428)/('Ratios Calculated fix'!AV$429-'Ratios Calculated fix'!AV$428)</f>
        <v>#DIV/0!</v>
      </c>
      <c r="AW256" s="22" t="e">
        <f>('Ratios Calculated fix'!AW256-'Ratios Calculated fix'!AW$428)/('Ratios Calculated fix'!AW$429-'Ratios Calculated fix'!AW$428)</f>
        <v>#DIV/0!</v>
      </c>
      <c r="AX256" s="22" t="e">
        <f>('Ratios Calculated fix'!AX256-'Ratios Calculated fix'!AX$428)/('Ratios Calculated fix'!AX$429-'Ratios Calculated fix'!AX$428)</f>
        <v>#DIV/0!</v>
      </c>
      <c r="AY256" s="22">
        <f>('Ratios Calculated fix'!AY256-'Ratios Calculated fix'!AY$428)/('Ratios Calculated fix'!AY$429-'Ratios Calculated fix'!AY$428)</f>
        <v>0.74660709041203899</v>
      </c>
      <c r="AZ256" s="22">
        <f>('Ratios Calculated fix'!AZ256-'Ratios Calculated fix'!AZ$428)/('Ratios Calculated fix'!AZ$429-'Ratios Calculated fix'!AZ$428)</f>
        <v>0.76870668699873379</v>
      </c>
      <c r="BA256" s="22">
        <f>('Ratios Calculated fix'!BA256-'Ratios Calculated fix'!BA$428)/('Ratios Calculated fix'!BA$429-'Ratios Calculated fix'!BA$428)</f>
        <v>0.22663517767208965</v>
      </c>
      <c r="BB256" s="22" t="e">
        <f>('Ratios Calculated fix'!BB256-'Ratios Calculated fix'!BB$428)/('Ratios Calculated fix'!BB$429-'Ratios Calculated fix'!BB$428)</f>
        <v>#DIV/0!</v>
      </c>
      <c r="BC256" s="22">
        <f>('Ratios Calculated fix'!BC256-'Ratios Calculated fix'!BC$428)/('Ratios Calculated fix'!BC$429-'Ratios Calculated fix'!BC$428)</f>
        <v>0.2010609702926778</v>
      </c>
    </row>
    <row r="257" spans="1:55" x14ac:dyDescent="0.2">
      <c r="A257" s="3" t="s">
        <v>838</v>
      </c>
      <c r="B257" s="3" t="s">
        <v>839</v>
      </c>
      <c r="C257" s="3" t="s">
        <v>113</v>
      </c>
      <c r="D257" s="3">
        <v>88874</v>
      </c>
      <c r="E257" s="3" t="s">
        <v>16</v>
      </c>
      <c r="F257" s="3">
        <v>2019</v>
      </c>
      <c r="G257" s="3" t="s">
        <v>17</v>
      </c>
      <c r="H257" s="4">
        <v>43830</v>
      </c>
      <c r="I257" s="4">
        <v>43885</v>
      </c>
      <c r="J257" s="4">
        <v>43885</v>
      </c>
      <c r="K257" s="5">
        <v>188400000</v>
      </c>
      <c r="L257" s="5">
        <v>191200000</v>
      </c>
      <c r="M257" s="3" t="s">
        <v>840</v>
      </c>
      <c r="N257" s="21">
        <f>('Ratios Calculated fix'!N257-'Ratios Calculated fix'!N$428)/('Ratios Calculated fix'!N$429-'Ratios Calculated fix'!N$428)</f>
        <v>7.0096134125268036E-2</v>
      </c>
      <c r="O257" s="22">
        <f>('Ratios Calculated fix'!O257-'Ratios Calculated fix'!O$428)/('Ratios Calculated fix'!O$429-'Ratios Calculated fix'!O$428)</f>
        <v>7.0096134125268036E-2</v>
      </c>
      <c r="P257" s="22">
        <f>('Ratios Calculated fix'!P257-'Ratios Calculated fix'!P$428)/('Ratios Calculated fix'!P$429-'Ratios Calculated fix'!P$428)</f>
        <v>0.10422732220273107</v>
      </c>
      <c r="Q257" s="22">
        <f>('Ratios Calculated fix'!Q257-'Ratios Calculated fix'!Q$428)/('Ratios Calculated fix'!Q$429-'Ratios Calculated fix'!Q$428)</f>
        <v>0.8867283432810863</v>
      </c>
      <c r="R257" s="22">
        <f>('Ratios Calculated fix'!R257-'Ratios Calculated fix'!R$428)/('Ratios Calculated fix'!R$429-'Ratios Calculated fix'!R$428)</f>
        <v>0.18263261539582989</v>
      </c>
      <c r="S257" s="22">
        <f>('Ratios Calculated fix'!S257-'Ratios Calculated fix'!S$428)/('Ratios Calculated fix'!S$429-'Ratios Calculated fix'!S$428)</f>
        <v>0</v>
      </c>
      <c r="T257" s="22">
        <f>('Ratios Calculated fix'!T257-'Ratios Calculated fix'!T$428)/('Ratios Calculated fix'!T$429-'Ratios Calculated fix'!T$428)</f>
        <v>0.1845793244706242</v>
      </c>
      <c r="U257" s="22">
        <f>('Ratios Calculated fix'!U257-'Ratios Calculated fix'!U$428)/('Ratios Calculated fix'!U$429-'Ratios Calculated fix'!U$428)</f>
        <v>0.83337491794167118</v>
      </c>
      <c r="V257" s="22">
        <f>('Ratios Calculated fix'!V257-'Ratios Calculated fix'!V$428)/('Ratios Calculated fix'!V$429-'Ratios Calculated fix'!V$428)</f>
        <v>0.70833495319453676</v>
      </c>
      <c r="W257" s="22">
        <f>('Ratios Calculated fix'!W257-'Ratios Calculated fix'!W$428)/('Ratios Calculated fix'!W$429-'Ratios Calculated fix'!W$428)</f>
        <v>0.8495008309568538</v>
      </c>
      <c r="X257" s="22">
        <f>('Ratios Calculated fix'!X257-'Ratios Calculated fix'!X$428)/('Ratios Calculated fix'!X$429-'Ratios Calculated fix'!X$428)</f>
        <v>0.3081429328941736</v>
      </c>
      <c r="Y257" s="22">
        <f>('Ratios Calculated fix'!Y257-'Ratios Calculated fix'!Y$428)/('Ratios Calculated fix'!Y$429-'Ratios Calculated fix'!Y$428)</f>
        <v>0.41944007507483788</v>
      </c>
      <c r="Z257" s="22">
        <f>('Ratios Calculated fix'!Z257-'Ratios Calculated fix'!Z$428)/('Ratios Calculated fix'!Z$429-'Ratios Calculated fix'!Z$428)</f>
        <v>0.6918570671058264</v>
      </c>
      <c r="AA257" s="22">
        <f>('Ratios Calculated fix'!AA257-'Ratios Calculated fix'!AA$428)/('Ratios Calculated fix'!AA$429-'Ratios Calculated fix'!AA$428)</f>
        <v>0.58166473301132415</v>
      </c>
      <c r="AB257" s="22">
        <f>('Ratios Calculated fix'!AB257-'Ratios Calculated fix'!AB$428)/('Ratios Calculated fix'!AB$429-'Ratios Calculated fix'!AB$428)</f>
        <v>0.76145530158119035</v>
      </c>
      <c r="AC257" s="22">
        <f>('Ratios Calculated fix'!AC257-'Ratios Calculated fix'!AC$428)/('Ratios Calculated fix'!AC$429-'Ratios Calculated fix'!AC$428)</f>
        <v>0.70345731517316745</v>
      </c>
      <c r="AD257" s="22">
        <f>('Ratios Calculated fix'!AD257-'Ratios Calculated fix'!AD$428)/('Ratios Calculated fix'!AD$429-'Ratios Calculated fix'!AD$428)</f>
        <v>0.56457682444390445</v>
      </c>
      <c r="AE257" s="22">
        <f>('Ratios Calculated fix'!AE257-'Ratios Calculated fix'!AE$428)/('Ratios Calculated fix'!AE$429-'Ratios Calculated fix'!AE$428)</f>
        <v>0.65195140906004712</v>
      </c>
      <c r="AF257" s="22">
        <f>('Ratios Calculated fix'!AF257-'Ratios Calculated fix'!AF$428)/('Ratios Calculated fix'!AF$429-'Ratios Calculated fix'!AF$428)</f>
        <v>0.43557377545910458</v>
      </c>
      <c r="AG257" s="22" t="e">
        <f>('Ratios Calculated fix'!AG257-'Ratios Calculated fix'!AG$428)/('Ratios Calculated fix'!AG$429-'Ratios Calculated fix'!AG$428)</f>
        <v>#DIV/0!</v>
      </c>
      <c r="AH257" s="22" t="e">
        <f>('Ratios Calculated fix'!AH257-'Ratios Calculated fix'!AH$428)/('Ratios Calculated fix'!AH$429-'Ratios Calculated fix'!AH$428)</f>
        <v>#DIV/0!</v>
      </c>
      <c r="AI257" s="22">
        <f>('Ratios Calculated fix'!AI257-'Ratios Calculated fix'!AI$428)/('Ratios Calculated fix'!AI$429-'Ratios Calculated fix'!AI$428)</f>
        <v>0.52428797189897747</v>
      </c>
      <c r="AJ257" s="22">
        <f>('Ratios Calculated fix'!AJ257-'Ratios Calculated fix'!AJ$428)/('Ratios Calculated fix'!AJ$429-'Ratios Calculated fix'!AJ$428)</f>
        <v>0.22305177138590143</v>
      </c>
      <c r="AK257" s="22" t="e">
        <f>('Ratios Calculated fix'!AK257-'Ratios Calculated fix'!AK$428)/('Ratios Calculated fix'!AK$429-'Ratios Calculated fix'!AK$428)</f>
        <v>#DIV/0!</v>
      </c>
      <c r="AL257" s="22" t="e">
        <f>('Ratios Calculated fix'!AL257-'Ratios Calculated fix'!AL$428)/('Ratios Calculated fix'!AL$429-'Ratios Calculated fix'!AL$428)</f>
        <v>#DIV/0!</v>
      </c>
      <c r="AM257" s="22">
        <f>('Ratios Calculated fix'!AM257-'Ratios Calculated fix'!AM$428)/('Ratios Calculated fix'!AM$429-'Ratios Calculated fix'!AM$428)</f>
        <v>0.75153276172716543</v>
      </c>
      <c r="AN257" s="22">
        <f>('Ratios Calculated fix'!AN257-'Ratios Calculated fix'!AN$428)/('Ratios Calculated fix'!AN$429-'Ratios Calculated fix'!AN$428)</f>
        <v>0.8149970656570521</v>
      </c>
      <c r="AO257" s="22">
        <f>('Ratios Calculated fix'!AO257-'Ratios Calculated fix'!AO$428)/('Ratios Calculated fix'!AO$429-'Ratios Calculated fix'!AO$428)</f>
        <v>8.9459510691493049E-2</v>
      </c>
      <c r="AP257" s="22">
        <f>('Ratios Calculated fix'!AP257-'Ratios Calculated fix'!AP$428)/('Ratios Calculated fix'!AP$429-'Ratios Calculated fix'!AP$428)</f>
        <v>0.36118693476712477</v>
      </c>
      <c r="AQ257" s="22">
        <f>('Ratios Calculated fix'!AQ257-'Ratios Calculated fix'!AQ$428)/('Ratios Calculated fix'!AQ$429-'Ratios Calculated fix'!AQ$428)</f>
        <v>0.73629202846362651</v>
      </c>
      <c r="AR257" s="22">
        <f>('Ratios Calculated fix'!AR257-'Ratios Calculated fix'!AR$428)/('Ratios Calculated fix'!AR$429-'Ratios Calculated fix'!AR$428)</f>
        <v>0.56479813131798295</v>
      </c>
      <c r="AS257" s="22">
        <f>('Ratios Calculated fix'!AS257-'Ratios Calculated fix'!AS$428)/('Ratios Calculated fix'!AS$429-'Ratios Calculated fix'!AS$428)</f>
        <v>0.27231872257707468</v>
      </c>
      <c r="AT257" s="22">
        <f>('Ratios Calculated fix'!AT257-'Ratios Calculated fix'!AT$428)/('Ratios Calculated fix'!AT$429-'Ratios Calculated fix'!AT$428)</f>
        <v>0.54112861241453125</v>
      </c>
      <c r="AU257" s="22">
        <f>('Ratios Calculated fix'!AU257-'Ratios Calculated fix'!AU$428)/('Ratios Calculated fix'!AU$429-'Ratios Calculated fix'!AU$428)</f>
        <v>0.35893935458350329</v>
      </c>
      <c r="AV257" s="22" t="e">
        <f>('Ratios Calculated fix'!AV257-'Ratios Calculated fix'!AV$428)/('Ratios Calculated fix'!AV$429-'Ratios Calculated fix'!AV$428)</f>
        <v>#DIV/0!</v>
      </c>
      <c r="AW257" s="22" t="e">
        <f>('Ratios Calculated fix'!AW257-'Ratios Calculated fix'!AW$428)/('Ratios Calculated fix'!AW$429-'Ratios Calculated fix'!AW$428)</f>
        <v>#DIV/0!</v>
      </c>
      <c r="AX257" s="22" t="e">
        <f>('Ratios Calculated fix'!AX257-'Ratios Calculated fix'!AX$428)/('Ratios Calculated fix'!AX$429-'Ratios Calculated fix'!AX$428)</f>
        <v>#DIV/0!</v>
      </c>
      <c r="AY257" s="22">
        <f>('Ratios Calculated fix'!AY257-'Ratios Calculated fix'!AY$428)/('Ratios Calculated fix'!AY$429-'Ratios Calculated fix'!AY$428)</f>
        <v>0.74640936206551378</v>
      </c>
      <c r="AZ257" s="22">
        <f>('Ratios Calculated fix'!AZ257-'Ratios Calculated fix'!AZ$428)/('Ratios Calculated fix'!AZ$429-'Ratios Calculated fix'!AZ$428)</f>
        <v>0.76914119530087999</v>
      </c>
      <c r="BA257" s="22">
        <f>('Ratios Calculated fix'!BA257-'Ratios Calculated fix'!BA$428)/('Ratios Calculated fix'!BA$429-'Ratios Calculated fix'!BA$428)</f>
        <v>0.22274176515740252</v>
      </c>
      <c r="BB257" s="22" t="e">
        <f>('Ratios Calculated fix'!BB257-'Ratios Calculated fix'!BB$428)/('Ratios Calculated fix'!BB$429-'Ratios Calculated fix'!BB$428)</f>
        <v>#DIV/0!</v>
      </c>
      <c r="BC257" s="22">
        <f>('Ratios Calculated fix'!BC257-'Ratios Calculated fix'!BC$428)/('Ratios Calculated fix'!BC$429-'Ratios Calculated fix'!BC$428)</f>
        <v>0.29056860142992635</v>
      </c>
    </row>
    <row r="258" spans="1:55" x14ac:dyDescent="0.2">
      <c r="A258" s="3" t="s">
        <v>832</v>
      </c>
      <c r="B258" s="3" t="s">
        <v>833</v>
      </c>
      <c r="C258" s="3" t="s">
        <v>91</v>
      </c>
      <c r="D258" s="3">
        <v>378190</v>
      </c>
      <c r="E258" s="3" t="s">
        <v>16</v>
      </c>
      <c r="F258" s="3">
        <v>2019</v>
      </c>
      <c r="G258" s="3" t="s">
        <v>17</v>
      </c>
      <c r="H258" s="4">
        <v>43830</v>
      </c>
      <c r="I258" s="4">
        <v>43868</v>
      </c>
      <c r="J258" s="4">
        <v>43868</v>
      </c>
      <c r="K258" s="5">
        <v>1441000000</v>
      </c>
      <c r="L258" s="5">
        <v>1455000000</v>
      </c>
      <c r="M258" s="3" t="s">
        <v>834</v>
      </c>
      <c r="N258" s="21">
        <f>('Ratios Calculated fix'!N258-'Ratios Calculated fix'!N$428)/('Ratios Calculated fix'!N$429-'Ratios Calculated fix'!N$428)</f>
        <v>1.9669655325378444E-2</v>
      </c>
      <c r="O258" s="22">
        <f>('Ratios Calculated fix'!O258-'Ratios Calculated fix'!O$428)/('Ratios Calculated fix'!O$429-'Ratios Calculated fix'!O$428)</f>
        <v>1.3592516094580682E-2</v>
      </c>
      <c r="P258" s="22">
        <f>('Ratios Calculated fix'!P258-'Ratios Calculated fix'!P$428)/('Ratios Calculated fix'!P$429-'Ratios Calculated fix'!P$428)</f>
        <v>8.7000739329963338E-3</v>
      </c>
      <c r="Q258" s="22">
        <f>('Ratios Calculated fix'!Q258-'Ratios Calculated fix'!Q$428)/('Ratios Calculated fix'!Q$429-'Ratios Calculated fix'!Q$428)</f>
        <v>0.86986213614907437</v>
      </c>
      <c r="R258" s="22">
        <f>('Ratios Calculated fix'!R258-'Ratios Calculated fix'!R$428)/('Ratios Calculated fix'!R$429-'Ratios Calculated fix'!R$428)</f>
        <v>9.5888564702014359E-2</v>
      </c>
      <c r="S258" s="22">
        <f>('Ratios Calculated fix'!S258-'Ratios Calculated fix'!S$428)/('Ratios Calculated fix'!S$429-'Ratios Calculated fix'!S$428)</f>
        <v>0.12297562590516582</v>
      </c>
      <c r="T258" s="22">
        <f>('Ratios Calculated fix'!T258-'Ratios Calculated fix'!T$428)/('Ratios Calculated fix'!T$429-'Ratios Calculated fix'!T$428)</f>
        <v>7.472102922576486E-2</v>
      </c>
      <c r="U258" s="22">
        <f>('Ratios Calculated fix'!U258-'Ratios Calculated fix'!U$428)/('Ratios Calculated fix'!U$429-'Ratios Calculated fix'!U$428)</f>
        <v>0.80989228198370333</v>
      </c>
      <c r="V258" s="22">
        <f>('Ratios Calculated fix'!V258-'Ratios Calculated fix'!V$428)/('Ratios Calculated fix'!V$429-'Ratios Calculated fix'!V$428)</f>
        <v>0.71284145073319172</v>
      </c>
      <c r="W258" s="22">
        <f>('Ratios Calculated fix'!W258-'Ratios Calculated fix'!W$428)/('Ratios Calculated fix'!W$429-'Ratios Calculated fix'!W$428)</f>
        <v>0.82178937061713553</v>
      </c>
      <c r="X258" s="22">
        <f>('Ratios Calculated fix'!X258-'Ratios Calculated fix'!X$428)/('Ratios Calculated fix'!X$429-'Ratios Calculated fix'!X$428)</f>
        <v>0.10930571880100458</v>
      </c>
      <c r="Y258" s="22">
        <f>('Ratios Calculated fix'!Y258-'Ratios Calculated fix'!Y$428)/('Ratios Calculated fix'!Y$429-'Ratios Calculated fix'!Y$428)</f>
        <v>0.55345646197023002</v>
      </c>
      <c r="Z258" s="22">
        <f>('Ratios Calculated fix'!Z258-'Ratios Calculated fix'!Z$428)/('Ratios Calculated fix'!Z$429-'Ratios Calculated fix'!Z$428)</f>
        <v>0.89069428119899541</v>
      </c>
      <c r="AA258" s="22">
        <f>('Ratios Calculated fix'!AA258-'Ratios Calculated fix'!AA$428)/('Ratios Calculated fix'!AA$429-'Ratios Calculated fix'!AA$428)</f>
        <v>0.5181198100015193</v>
      </c>
      <c r="AB258" s="22">
        <f>('Ratios Calculated fix'!AB258-'Ratios Calculated fix'!AB$428)/('Ratios Calculated fix'!AB$429-'Ratios Calculated fix'!AB$428)</f>
        <v>0.8635159735321406</v>
      </c>
      <c r="AC258" s="22">
        <f>('Ratios Calculated fix'!AC258-'Ratios Calculated fix'!AC$428)/('Ratios Calculated fix'!AC$429-'Ratios Calculated fix'!AC$428)</f>
        <v>0.38192153382813299</v>
      </c>
      <c r="AD258" s="22">
        <f>('Ratios Calculated fix'!AD258-'Ratios Calculated fix'!AD$428)/('Ratios Calculated fix'!AD$429-'Ratios Calculated fix'!AD$428)</f>
        <v>0.25095110347839567</v>
      </c>
      <c r="AE258" s="22">
        <f>('Ratios Calculated fix'!AE258-'Ratios Calculated fix'!AE$428)/('Ratios Calculated fix'!AE$429-'Ratios Calculated fix'!AE$428)</f>
        <v>0.33533795316628084</v>
      </c>
      <c r="AF258" s="22">
        <f>('Ratios Calculated fix'!AF258-'Ratios Calculated fix'!AF$428)/('Ratios Calculated fix'!AF$429-'Ratios Calculated fix'!AF$428)</f>
        <v>0.37298768583656722</v>
      </c>
      <c r="AG258" s="22" t="e">
        <f>('Ratios Calculated fix'!AG258-'Ratios Calculated fix'!AG$428)/('Ratios Calculated fix'!AG$429-'Ratios Calculated fix'!AG$428)</f>
        <v>#DIV/0!</v>
      </c>
      <c r="AH258" s="22" t="e">
        <f>('Ratios Calculated fix'!AH258-'Ratios Calculated fix'!AH$428)/('Ratios Calculated fix'!AH$429-'Ratios Calculated fix'!AH$428)</f>
        <v>#DIV/0!</v>
      </c>
      <c r="AI258" s="22">
        <f>('Ratios Calculated fix'!AI258-'Ratios Calculated fix'!AI$428)/('Ratios Calculated fix'!AI$429-'Ratios Calculated fix'!AI$428)</f>
        <v>0.53159362854714409</v>
      </c>
      <c r="AJ258" s="22">
        <f>('Ratios Calculated fix'!AJ258-'Ratios Calculated fix'!AJ$428)/('Ratios Calculated fix'!AJ$429-'Ratios Calculated fix'!AJ$428)</f>
        <v>0.1169136345042394</v>
      </c>
      <c r="AK258" s="22" t="e">
        <f>('Ratios Calculated fix'!AK258-'Ratios Calculated fix'!AK$428)/('Ratios Calculated fix'!AK$429-'Ratios Calculated fix'!AK$428)</f>
        <v>#DIV/0!</v>
      </c>
      <c r="AL258" s="22" t="e">
        <f>('Ratios Calculated fix'!AL258-'Ratios Calculated fix'!AL$428)/('Ratios Calculated fix'!AL$429-'Ratios Calculated fix'!AL$428)</f>
        <v>#DIV/0!</v>
      </c>
      <c r="AM258" s="22">
        <f>('Ratios Calculated fix'!AM258-'Ratios Calculated fix'!AM$428)/('Ratios Calculated fix'!AM$429-'Ratios Calculated fix'!AM$428)</f>
        <v>0.710451482164976</v>
      </c>
      <c r="AN258" s="22">
        <f>('Ratios Calculated fix'!AN258-'Ratios Calculated fix'!AN$428)/('Ratios Calculated fix'!AN$429-'Ratios Calculated fix'!AN$428)</f>
        <v>0.80504420293101475</v>
      </c>
      <c r="AO258" s="22">
        <f>('Ratios Calculated fix'!AO258-'Ratios Calculated fix'!AO$428)/('Ratios Calculated fix'!AO$429-'Ratios Calculated fix'!AO$428)</f>
        <v>7.4344195830352802E-2</v>
      </c>
      <c r="AP258" s="22">
        <f>('Ratios Calculated fix'!AP258-'Ratios Calculated fix'!AP$428)/('Ratios Calculated fix'!AP$429-'Ratios Calculated fix'!AP$428)</f>
        <v>0.35715999091994205</v>
      </c>
      <c r="AQ258" s="22">
        <f>('Ratios Calculated fix'!AQ258-'Ratios Calculated fix'!AQ$428)/('Ratios Calculated fix'!AQ$429-'Ratios Calculated fix'!AQ$428)</f>
        <v>0.64019932137687252</v>
      </c>
      <c r="AR258" s="22">
        <f>('Ratios Calculated fix'!AR258-'Ratios Calculated fix'!AR$428)/('Ratios Calculated fix'!AR$429-'Ratios Calculated fix'!AR$428)</f>
        <v>0.34101065509967071</v>
      </c>
      <c r="AS258" s="22">
        <f>('Ratios Calculated fix'!AS258-'Ratios Calculated fix'!AS$428)/('Ratios Calculated fix'!AS$429-'Ratios Calculated fix'!AS$428)</f>
        <v>0.34288513612226251</v>
      </c>
      <c r="AT258" s="22">
        <f>('Ratios Calculated fix'!AT258-'Ratios Calculated fix'!AT$428)/('Ratios Calculated fix'!AT$429-'Ratios Calculated fix'!AT$428)</f>
        <v>0.34934557719347059</v>
      </c>
      <c r="AU258" s="22">
        <f>('Ratios Calculated fix'!AU258-'Ratios Calculated fix'!AU$428)/('Ratios Calculated fix'!AU$429-'Ratios Calculated fix'!AU$428)</f>
        <v>0.2730996603588246</v>
      </c>
      <c r="AV258" s="22" t="e">
        <f>('Ratios Calculated fix'!AV258-'Ratios Calculated fix'!AV$428)/('Ratios Calculated fix'!AV$429-'Ratios Calculated fix'!AV$428)</f>
        <v>#DIV/0!</v>
      </c>
      <c r="AW258" s="22" t="e">
        <f>('Ratios Calculated fix'!AW258-'Ratios Calculated fix'!AW$428)/('Ratios Calculated fix'!AW$429-'Ratios Calculated fix'!AW$428)</f>
        <v>#DIV/0!</v>
      </c>
      <c r="AX258" s="22" t="e">
        <f>('Ratios Calculated fix'!AX258-'Ratios Calculated fix'!AX$428)/('Ratios Calculated fix'!AX$429-'Ratios Calculated fix'!AX$428)</f>
        <v>#DIV/0!</v>
      </c>
      <c r="AY258" s="22">
        <f>('Ratios Calculated fix'!AY258-'Ratios Calculated fix'!AY$428)/('Ratios Calculated fix'!AY$429-'Ratios Calculated fix'!AY$428)</f>
        <v>0.74822328933056781</v>
      </c>
      <c r="AZ258" s="22">
        <f>('Ratios Calculated fix'!AZ258-'Ratios Calculated fix'!AZ$428)/('Ratios Calculated fix'!AZ$429-'Ratios Calculated fix'!AZ$428)</f>
        <v>0.77186830440425025</v>
      </c>
      <c r="BA258" s="22">
        <f>('Ratios Calculated fix'!BA258-'Ratios Calculated fix'!BA$428)/('Ratios Calculated fix'!BA$429-'Ratios Calculated fix'!BA$428)</f>
        <v>0.22219039702478585</v>
      </c>
      <c r="BB258" s="22" t="e">
        <f>('Ratios Calculated fix'!BB258-'Ratios Calculated fix'!BB$428)/('Ratios Calculated fix'!BB$429-'Ratios Calculated fix'!BB$428)</f>
        <v>#DIV/0!</v>
      </c>
      <c r="BC258" s="22">
        <f>('Ratios Calculated fix'!BC258-'Ratios Calculated fix'!BC$428)/('Ratios Calculated fix'!BC$429-'Ratios Calculated fix'!BC$428)</f>
        <v>0.14082595981779059</v>
      </c>
    </row>
    <row r="259" spans="1:55" x14ac:dyDescent="0.2">
      <c r="A259" s="3" t="s">
        <v>802</v>
      </c>
      <c r="B259" s="3" t="s">
        <v>803</v>
      </c>
      <c r="C259" s="3" t="s">
        <v>24</v>
      </c>
      <c r="D259" s="3">
        <v>73420</v>
      </c>
      <c r="E259" s="3" t="s">
        <v>16</v>
      </c>
      <c r="F259" s="3">
        <v>2020</v>
      </c>
      <c r="G259" s="3" t="s">
        <v>17</v>
      </c>
      <c r="H259" s="4">
        <v>43951</v>
      </c>
      <c r="I259" s="4">
        <v>44001</v>
      </c>
      <c r="J259" s="4">
        <v>44001</v>
      </c>
      <c r="K259" s="5">
        <v>1340700000</v>
      </c>
      <c r="L259" s="5">
        <v>1349600000</v>
      </c>
      <c r="M259" s="3" t="s">
        <v>804</v>
      </c>
      <c r="N259" s="21">
        <f>('Ratios Calculated fix'!N259-'Ratios Calculated fix'!N$428)/('Ratios Calculated fix'!N$429-'Ratios Calculated fix'!N$428)</f>
        <v>7.745273216375767E-2</v>
      </c>
      <c r="O259" s="22">
        <f>('Ratios Calculated fix'!O259-'Ratios Calculated fix'!O$428)/('Ratios Calculated fix'!O$429-'Ratios Calculated fix'!O$428)</f>
        <v>6.2532254538497936E-2</v>
      </c>
      <c r="P259" s="22">
        <f>('Ratios Calculated fix'!P259-'Ratios Calculated fix'!P$428)/('Ratios Calculated fix'!P$429-'Ratios Calculated fix'!P$428)</f>
        <v>0.10905252940737682</v>
      </c>
      <c r="Q259" s="22">
        <f>('Ratios Calculated fix'!Q259-'Ratios Calculated fix'!Q$428)/('Ratios Calculated fix'!Q$429-'Ratios Calculated fix'!Q$428)</f>
        <v>0.86887895642363655</v>
      </c>
      <c r="R259" s="22">
        <f>('Ratios Calculated fix'!R259-'Ratios Calculated fix'!R$428)/('Ratios Calculated fix'!R$429-'Ratios Calculated fix'!R$428)</f>
        <v>9.1848020022559027E-2</v>
      </c>
      <c r="S259" s="22">
        <f>('Ratios Calculated fix'!S259-'Ratios Calculated fix'!S$428)/('Ratios Calculated fix'!S$429-'Ratios Calculated fix'!S$428)</f>
        <v>5.7592228478250518E-2</v>
      </c>
      <c r="T259" s="22">
        <f>('Ratios Calculated fix'!T259-'Ratios Calculated fix'!T$428)/('Ratios Calculated fix'!T$429-'Ratios Calculated fix'!T$428)</f>
        <v>8.2435145198061208E-2</v>
      </c>
      <c r="U259" s="22">
        <f>('Ratios Calculated fix'!U259-'Ratios Calculated fix'!U$428)/('Ratios Calculated fix'!U$429-'Ratios Calculated fix'!U$428)</f>
        <v>0.80916264340797517</v>
      </c>
      <c r="V259" s="22">
        <f>('Ratios Calculated fix'!V259-'Ratios Calculated fix'!V$428)/('Ratios Calculated fix'!V$429-'Ratios Calculated fix'!V$428)</f>
        <v>0.70992915564424053</v>
      </c>
      <c r="W259" s="22">
        <f>('Ratios Calculated fix'!W259-'Ratios Calculated fix'!W$428)/('Ratios Calculated fix'!W$429-'Ratios Calculated fix'!W$428)</f>
        <v>0.82139922954065625</v>
      </c>
      <c r="X259" s="22">
        <f>('Ratios Calculated fix'!X259-'Ratios Calculated fix'!X$428)/('Ratios Calculated fix'!X$429-'Ratios Calculated fix'!X$428)</f>
        <v>0.20785753767265425</v>
      </c>
      <c r="Y259" s="22">
        <f>('Ratios Calculated fix'!Y259-'Ratios Calculated fix'!Y$428)/('Ratios Calculated fix'!Y$429-'Ratios Calculated fix'!Y$428)</f>
        <v>0.63389197368230221</v>
      </c>
      <c r="Z259" s="22">
        <f>('Ratios Calculated fix'!Z259-'Ratios Calculated fix'!Z$428)/('Ratios Calculated fix'!Z$429-'Ratios Calculated fix'!Z$428)</f>
        <v>0.79214246232734575</v>
      </c>
      <c r="AA259" s="22">
        <f>('Ratios Calculated fix'!AA259-'Ratios Calculated fix'!AA$428)/('Ratios Calculated fix'!AA$429-'Ratios Calculated fix'!AA$428)</f>
        <v>0.7047432667534308</v>
      </c>
      <c r="AB259" s="22">
        <f>('Ratios Calculated fix'!AB259-'Ratios Calculated fix'!AB$428)/('Ratios Calculated fix'!AB$429-'Ratios Calculated fix'!AB$428)</f>
        <v>0.90444501770669594</v>
      </c>
      <c r="AC259" s="22">
        <f>('Ratios Calculated fix'!AC259-'Ratios Calculated fix'!AC$428)/('Ratios Calculated fix'!AC$429-'Ratios Calculated fix'!AC$428)</f>
        <v>0.6644562399476015</v>
      </c>
      <c r="AD259" s="22">
        <f>('Ratios Calculated fix'!AD259-'Ratios Calculated fix'!AD$428)/('Ratios Calculated fix'!AD$429-'Ratios Calculated fix'!AD$428)</f>
        <v>0.33155279667076321</v>
      </c>
      <c r="AE259" s="22">
        <f>('Ratios Calculated fix'!AE259-'Ratios Calculated fix'!AE$428)/('Ratios Calculated fix'!AE$429-'Ratios Calculated fix'!AE$428)</f>
        <v>0.36432513952826123</v>
      </c>
      <c r="AF259" s="22">
        <f>('Ratios Calculated fix'!AF259-'Ratios Calculated fix'!AF$428)/('Ratios Calculated fix'!AF$429-'Ratios Calculated fix'!AF$428)</f>
        <v>0.37987206539512169</v>
      </c>
      <c r="AG259" s="22" t="e">
        <f>('Ratios Calculated fix'!AG259-'Ratios Calculated fix'!AG$428)/('Ratios Calculated fix'!AG$429-'Ratios Calculated fix'!AG$428)</f>
        <v>#DIV/0!</v>
      </c>
      <c r="AH259" s="22" t="e">
        <f>('Ratios Calculated fix'!AH259-'Ratios Calculated fix'!AH$428)/('Ratios Calculated fix'!AH$429-'Ratios Calculated fix'!AH$428)</f>
        <v>#DIV/0!</v>
      </c>
      <c r="AI259" s="22">
        <f>('Ratios Calculated fix'!AI259-'Ratios Calculated fix'!AI$428)/('Ratios Calculated fix'!AI$429-'Ratios Calculated fix'!AI$428)</f>
        <v>0.5354834344643653</v>
      </c>
      <c r="AJ259" s="22">
        <f>('Ratios Calculated fix'!AJ259-'Ratios Calculated fix'!AJ$428)/('Ratios Calculated fix'!AJ$429-'Ratios Calculated fix'!AJ$428)</f>
        <v>0.19241271261830231</v>
      </c>
      <c r="AK259" s="22" t="e">
        <f>('Ratios Calculated fix'!AK259-'Ratios Calculated fix'!AK$428)/('Ratios Calculated fix'!AK$429-'Ratios Calculated fix'!AK$428)</f>
        <v>#DIV/0!</v>
      </c>
      <c r="AL259" s="22" t="e">
        <f>('Ratios Calculated fix'!AL259-'Ratios Calculated fix'!AL$428)/('Ratios Calculated fix'!AL$429-'Ratios Calculated fix'!AL$428)</f>
        <v>#DIV/0!</v>
      </c>
      <c r="AM259" s="22">
        <f>('Ratios Calculated fix'!AM259-'Ratios Calculated fix'!AM$428)/('Ratios Calculated fix'!AM$429-'Ratios Calculated fix'!AM$428)</f>
        <v>0.70920235312719881</v>
      </c>
      <c r="AN259" s="22">
        <f>('Ratios Calculated fix'!AN259-'Ratios Calculated fix'!AN$428)/('Ratios Calculated fix'!AN$429-'Ratios Calculated fix'!AN$428)</f>
        <v>0.80426271983453068</v>
      </c>
      <c r="AO259" s="22">
        <f>('Ratios Calculated fix'!AO259-'Ratios Calculated fix'!AO$428)/('Ratios Calculated fix'!AO$429-'Ratios Calculated fix'!AO$428)</f>
        <v>5.6216622690266303E-2</v>
      </c>
      <c r="AP259" s="22">
        <f>('Ratios Calculated fix'!AP259-'Ratios Calculated fix'!AP$428)/('Ratios Calculated fix'!AP$429-'Ratios Calculated fix'!AP$428)</f>
        <v>0.3610328562258221</v>
      </c>
      <c r="AQ259" s="22">
        <f>('Ratios Calculated fix'!AQ259-'Ratios Calculated fix'!AQ$428)/('Ratios Calculated fix'!AQ$429-'Ratios Calculated fix'!AQ$428)</f>
        <v>0.63145815554808993</v>
      </c>
      <c r="AR259" s="22">
        <f>('Ratios Calculated fix'!AR259-'Ratios Calculated fix'!AR$428)/('Ratios Calculated fix'!AR$429-'Ratios Calculated fix'!AR$428)</f>
        <v>0.45247217108352317</v>
      </c>
      <c r="AS259" s="22">
        <f>('Ratios Calculated fix'!AS259-'Ratios Calculated fix'!AS$428)/('Ratios Calculated fix'!AS$429-'Ratios Calculated fix'!AS$428)</f>
        <v>0.33069791368392815</v>
      </c>
      <c r="AT259" s="22">
        <f>('Ratios Calculated fix'!AT259-'Ratios Calculated fix'!AT$428)/('Ratios Calculated fix'!AT$429-'Ratios Calculated fix'!AT$428)</f>
        <v>0.38391548860224306</v>
      </c>
      <c r="AU259" s="22">
        <f>('Ratios Calculated fix'!AU259-'Ratios Calculated fix'!AU$428)/('Ratios Calculated fix'!AU$429-'Ratios Calculated fix'!AU$428)</f>
        <v>0.29677776557509</v>
      </c>
      <c r="AV259" s="22" t="e">
        <f>('Ratios Calculated fix'!AV259-'Ratios Calculated fix'!AV$428)/('Ratios Calculated fix'!AV$429-'Ratios Calculated fix'!AV$428)</f>
        <v>#DIV/0!</v>
      </c>
      <c r="AW259" s="22" t="e">
        <f>('Ratios Calculated fix'!AW259-'Ratios Calculated fix'!AW$428)/('Ratios Calculated fix'!AW$429-'Ratios Calculated fix'!AW$428)</f>
        <v>#DIV/0!</v>
      </c>
      <c r="AX259" s="22" t="e">
        <f>('Ratios Calculated fix'!AX259-'Ratios Calculated fix'!AX$428)/('Ratios Calculated fix'!AX$429-'Ratios Calculated fix'!AX$428)</f>
        <v>#DIV/0!</v>
      </c>
      <c r="AY259" s="22">
        <f>('Ratios Calculated fix'!AY259-'Ratios Calculated fix'!AY$428)/('Ratios Calculated fix'!AY$429-'Ratios Calculated fix'!AY$428)</f>
        <v>0.74743584597907686</v>
      </c>
      <c r="AZ259" s="22">
        <f>('Ratios Calculated fix'!AZ259-'Ratios Calculated fix'!AZ$428)/('Ratios Calculated fix'!AZ$429-'Ratios Calculated fix'!AZ$428)</f>
        <v>0.76955058383454111</v>
      </c>
      <c r="BA259" s="22">
        <f>('Ratios Calculated fix'!BA259-'Ratios Calculated fix'!BA$428)/('Ratios Calculated fix'!BA$429-'Ratios Calculated fix'!BA$428)</f>
        <v>0.22227468168390391</v>
      </c>
      <c r="BB259" s="22" t="e">
        <f>('Ratios Calculated fix'!BB259-'Ratios Calculated fix'!BB$428)/('Ratios Calculated fix'!BB$429-'Ratios Calculated fix'!BB$428)</f>
        <v>#DIV/0!</v>
      </c>
      <c r="BC259" s="22">
        <f>('Ratios Calculated fix'!BC259-'Ratios Calculated fix'!BC$428)/('Ratios Calculated fix'!BC$429-'Ratios Calculated fix'!BC$428)</f>
        <v>0.12558033451628023</v>
      </c>
    </row>
    <row r="260" spans="1:55" x14ac:dyDescent="0.2">
      <c r="A260" s="3" t="s">
        <v>811</v>
      </c>
      <c r="B260" s="3" t="s">
        <v>812</v>
      </c>
      <c r="C260" s="3" t="s">
        <v>45</v>
      </c>
      <c r="D260" s="3">
        <v>139431</v>
      </c>
      <c r="E260" s="3" t="s">
        <v>16</v>
      </c>
      <c r="F260" s="3">
        <v>2019</v>
      </c>
      <c r="G260" s="3" t="s">
        <v>17</v>
      </c>
      <c r="H260" s="4">
        <v>43830</v>
      </c>
      <c r="I260" s="4">
        <v>43888</v>
      </c>
      <c r="J260" s="4">
        <v>43888</v>
      </c>
      <c r="K260" s="5">
        <v>511125000</v>
      </c>
      <c r="L260" s="5">
        <v>518674000</v>
      </c>
      <c r="M260" s="3" t="s">
        <v>813</v>
      </c>
      <c r="N260" s="21">
        <f>('Ratios Calculated fix'!N260-'Ratios Calculated fix'!N$428)/('Ratios Calculated fix'!N$429-'Ratios Calculated fix'!N$428)</f>
        <v>4.5651231703713817E-2</v>
      </c>
      <c r="O260" s="22">
        <f>('Ratios Calculated fix'!O260-'Ratios Calculated fix'!O$428)/('Ratios Calculated fix'!O$429-'Ratios Calculated fix'!O$428)</f>
        <v>4.4472169820450901E-2</v>
      </c>
      <c r="P260" s="22">
        <f>('Ratios Calculated fix'!P260-'Ratios Calculated fix'!P$428)/('Ratios Calculated fix'!P$429-'Ratios Calculated fix'!P$428)</f>
        <v>7.5371974362588523E-2</v>
      </c>
      <c r="Q260" s="22">
        <f>('Ratios Calculated fix'!Q260-'Ratios Calculated fix'!Q$428)/('Ratios Calculated fix'!Q$429-'Ratios Calculated fix'!Q$428)</f>
        <v>0.87036145831312195</v>
      </c>
      <c r="R260" s="22">
        <f>('Ratios Calculated fix'!R260-'Ratios Calculated fix'!R$428)/('Ratios Calculated fix'!R$429-'Ratios Calculated fix'!R$428)</f>
        <v>0.1107488281559741</v>
      </c>
      <c r="S260" s="22">
        <f>('Ratios Calculated fix'!S260-'Ratios Calculated fix'!S$428)/('Ratios Calculated fix'!S$429-'Ratios Calculated fix'!S$428)</f>
        <v>0</v>
      </c>
      <c r="T260" s="22">
        <f>('Ratios Calculated fix'!T260-'Ratios Calculated fix'!T$428)/('Ratios Calculated fix'!T$429-'Ratios Calculated fix'!T$428)</f>
        <v>0.11192931691110032</v>
      </c>
      <c r="U260" s="22">
        <f>('Ratios Calculated fix'!U260-'Ratios Calculated fix'!U$428)/('Ratios Calculated fix'!U$429-'Ratios Calculated fix'!U$428)</f>
        <v>0.81068000230713944</v>
      </c>
      <c r="V260" s="22">
        <f>('Ratios Calculated fix'!V260-'Ratios Calculated fix'!V$428)/('Ratios Calculated fix'!V$429-'Ratios Calculated fix'!V$428)</f>
        <v>0.70833495319453676</v>
      </c>
      <c r="W260" s="22">
        <f>('Ratios Calculated fix'!W260-'Ratios Calculated fix'!W$428)/('Ratios Calculated fix'!W$429-'Ratios Calculated fix'!W$428)</f>
        <v>0.82339085941120371</v>
      </c>
      <c r="X260" s="22">
        <f>('Ratios Calculated fix'!X260-'Ratios Calculated fix'!X$428)/('Ratios Calculated fix'!X$429-'Ratios Calculated fix'!X$428)</f>
        <v>9.9623544912282633E-2</v>
      </c>
      <c r="Y260" s="22">
        <f>('Ratios Calculated fix'!Y260-'Ratios Calculated fix'!Y$428)/('Ratios Calculated fix'!Y$429-'Ratios Calculated fix'!Y$428)</f>
        <v>0.46288932452823461</v>
      </c>
      <c r="Z260" s="22">
        <f>('Ratios Calculated fix'!Z260-'Ratios Calculated fix'!Z$428)/('Ratios Calculated fix'!Z$429-'Ratios Calculated fix'!Z$428)</f>
        <v>0.90037645508771724</v>
      </c>
      <c r="AA260" s="22">
        <f>('Ratios Calculated fix'!AA260-'Ratios Calculated fix'!AA$428)/('Ratios Calculated fix'!AA$429-'Ratios Calculated fix'!AA$428)</f>
        <v>9.8712889106589721E-2</v>
      </c>
      <c r="AB260" s="22">
        <f>('Ratios Calculated fix'!AB260-'Ratios Calculated fix'!AB$428)/('Ratios Calculated fix'!AB$429-'Ratios Calculated fix'!AB$428)</f>
        <v>0.84954970690111131</v>
      </c>
      <c r="AC260" s="22">
        <f>('Ratios Calculated fix'!AC260-'Ratios Calculated fix'!AC$428)/('Ratios Calculated fix'!AC$429-'Ratios Calculated fix'!AC$428)</f>
        <v>0.60692259146368199</v>
      </c>
      <c r="AD260" s="22">
        <f>('Ratios Calculated fix'!AD260-'Ratios Calculated fix'!AD$428)/('Ratios Calculated fix'!AD$429-'Ratios Calculated fix'!AD$428)</f>
        <v>0.50026836376544992</v>
      </c>
      <c r="AE260" s="22">
        <f>('Ratios Calculated fix'!AE260-'Ratios Calculated fix'!AE$428)/('Ratios Calculated fix'!AE$429-'Ratios Calculated fix'!AE$428)</f>
        <v>0.50944802963411717</v>
      </c>
      <c r="AF260" s="22">
        <f>('Ratios Calculated fix'!AF260-'Ratios Calculated fix'!AF$428)/('Ratios Calculated fix'!AF$429-'Ratios Calculated fix'!AF$428)</f>
        <v>0.3769591392056994</v>
      </c>
      <c r="AG260" s="22" t="e">
        <f>('Ratios Calculated fix'!AG260-'Ratios Calculated fix'!AG$428)/('Ratios Calculated fix'!AG$429-'Ratios Calculated fix'!AG$428)</f>
        <v>#DIV/0!</v>
      </c>
      <c r="AH260" s="22" t="e">
        <f>('Ratios Calculated fix'!AH260-'Ratios Calculated fix'!AH$428)/('Ratios Calculated fix'!AH$429-'Ratios Calculated fix'!AH$428)</f>
        <v>#DIV/0!</v>
      </c>
      <c r="AI260" s="22">
        <f>('Ratios Calculated fix'!AI260-'Ratios Calculated fix'!AI$428)/('Ratios Calculated fix'!AI$429-'Ratios Calculated fix'!AI$428)</f>
        <v>0.47450610577104252</v>
      </c>
      <c r="AJ260" s="22">
        <f>('Ratios Calculated fix'!AJ260-'Ratios Calculated fix'!AJ$428)/('Ratios Calculated fix'!AJ$429-'Ratios Calculated fix'!AJ$428)</f>
        <v>0.16995839791886896</v>
      </c>
      <c r="AK260" s="22" t="e">
        <f>('Ratios Calculated fix'!AK260-'Ratios Calculated fix'!AK$428)/('Ratios Calculated fix'!AK$429-'Ratios Calculated fix'!AK$428)</f>
        <v>#DIV/0!</v>
      </c>
      <c r="AL260" s="22" t="e">
        <f>('Ratios Calculated fix'!AL260-'Ratios Calculated fix'!AL$428)/('Ratios Calculated fix'!AL$429-'Ratios Calculated fix'!AL$428)</f>
        <v>#DIV/0!</v>
      </c>
      <c r="AM260" s="22">
        <f>('Ratios Calculated fix'!AM260-'Ratios Calculated fix'!AM$428)/('Ratios Calculated fix'!AM$429-'Ratios Calculated fix'!AM$428)</f>
        <v>0.71095258487334911</v>
      </c>
      <c r="AN260" s="22">
        <f>('Ratios Calculated fix'!AN260-'Ratios Calculated fix'!AN$428)/('Ratios Calculated fix'!AN$429-'Ratios Calculated fix'!AN$428)</f>
        <v>0.805177827819753</v>
      </c>
      <c r="AO260" s="22">
        <f>('Ratios Calculated fix'!AO260-'Ratios Calculated fix'!AO$428)/('Ratios Calculated fix'!AO$429-'Ratios Calculated fix'!AO$428)</f>
        <v>6.9927527579353416E-2</v>
      </c>
      <c r="AP260" s="22">
        <f>('Ratios Calculated fix'!AP260-'Ratios Calculated fix'!AP$428)/('Ratios Calculated fix'!AP$429-'Ratios Calculated fix'!AP$428)</f>
        <v>0.36936678228075343</v>
      </c>
      <c r="AQ260" s="22">
        <f>('Ratios Calculated fix'!AQ260-'Ratios Calculated fix'!AQ$428)/('Ratios Calculated fix'!AQ$429-'Ratios Calculated fix'!AQ$428)</f>
        <v>0.64085301286971086</v>
      </c>
      <c r="AR260" s="22">
        <f>('Ratios Calculated fix'!AR260-'Ratios Calculated fix'!AR$428)/('Ratios Calculated fix'!AR$429-'Ratios Calculated fix'!AR$428)</f>
        <v>0.32613682411130607</v>
      </c>
      <c r="AS260" s="22">
        <f>('Ratios Calculated fix'!AS260-'Ratios Calculated fix'!AS$428)/('Ratios Calculated fix'!AS$429-'Ratios Calculated fix'!AS$428)</f>
        <v>0.2636864021882761</v>
      </c>
      <c r="AT260" s="22">
        <f>('Ratios Calculated fix'!AT260-'Ratios Calculated fix'!AT$428)/('Ratios Calculated fix'!AT$429-'Ratios Calculated fix'!AT$428)</f>
        <v>0.33429546405710114</v>
      </c>
      <c r="AU260" s="22">
        <f>('Ratios Calculated fix'!AU260-'Ratios Calculated fix'!AU$428)/('Ratios Calculated fix'!AU$429-'Ratios Calculated fix'!AU$428)</f>
        <v>0.45416752477197153</v>
      </c>
      <c r="AV260" s="22" t="e">
        <f>('Ratios Calculated fix'!AV260-'Ratios Calculated fix'!AV$428)/('Ratios Calculated fix'!AV$429-'Ratios Calculated fix'!AV$428)</f>
        <v>#DIV/0!</v>
      </c>
      <c r="AW260" s="22" t="e">
        <f>('Ratios Calculated fix'!AW260-'Ratios Calculated fix'!AW$428)/('Ratios Calculated fix'!AW$429-'Ratios Calculated fix'!AW$428)</f>
        <v>#DIV/0!</v>
      </c>
      <c r="AX260" s="22" t="e">
        <f>('Ratios Calculated fix'!AX260-'Ratios Calculated fix'!AX$428)/('Ratios Calculated fix'!AX$429-'Ratios Calculated fix'!AX$428)</f>
        <v>#DIV/0!</v>
      </c>
      <c r="AY260" s="22">
        <f>('Ratios Calculated fix'!AY260-'Ratios Calculated fix'!AY$428)/('Ratios Calculated fix'!AY$429-'Ratios Calculated fix'!AY$428)</f>
        <v>0.74608882044372504</v>
      </c>
      <c r="AZ260" s="22">
        <f>('Ratios Calculated fix'!AZ260-'Ratios Calculated fix'!AZ$428)/('Ratios Calculated fix'!AZ$429-'Ratios Calculated fix'!AZ$428)</f>
        <v>0.7692192811163755</v>
      </c>
      <c r="BA260" s="22">
        <f>('Ratios Calculated fix'!BA260-'Ratios Calculated fix'!BA$428)/('Ratios Calculated fix'!BA$429-'Ratios Calculated fix'!BA$428)</f>
        <v>0.22454770883817474</v>
      </c>
      <c r="BB260" s="22" t="e">
        <f>('Ratios Calculated fix'!BB260-'Ratios Calculated fix'!BB$428)/('Ratios Calculated fix'!BB$429-'Ratios Calculated fix'!BB$428)</f>
        <v>#DIV/0!</v>
      </c>
      <c r="BC260" s="22">
        <f>('Ratios Calculated fix'!BC260-'Ratios Calculated fix'!BC$428)/('Ratios Calculated fix'!BC$429-'Ratios Calculated fix'!BC$428)</f>
        <v>0.18313780123612028</v>
      </c>
    </row>
    <row r="261" spans="1:55" x14ac:dyDescent="0.2">
      <c r="A261" s="3" t="s">
        <v>826</v>
      </c>
      <c r="B261" s="3" t="s">
        <v>827</v>
      </c>
      <c r="C261" s="3" t="s">
        <v>45</v>
      </c>
      <c r="D261" s="3">
        <v>333439</v>
      </c>
      <c r="E261" s="3" t="s">
        <v>16</v>
      </c>
      <c r="F261" s="3">
        <v>2019</v>
      </c>
      <c r="G261" s="3" t="s">
        <v>17</v>
      </c>
      <c r="H261" s="4">
        <v>43830</v>
      </c>
      <c r="I261" s="4">
        <v>43889</v>
      </c>
      <c r="J261" s="4">
        <v>43889</v>
      </c>
      <c r="K261" s="5">
        <v>71094000</v>
      </c>
      <c r="L261" s="5">
        <v>71338000</v>
      </c>
      <c r="M261" s="3" t="s">
        <v>828</v>
      </c>
      <c r="N261" s="21">
        <f>('Ratios Calculated fix'!N261-'Ratios Calculated fix'!N$428)/('Ratios Calculated fix'!N$429-'Ratios Calculated fix'!N$428)</f>
        <v>5.9444953882844306E-2</v>
      </c>
      <c r="O261" s="22">
        <f>('Ratios Calculated fix'!O261-'Ratios Calculated fix'!O$428)/('Ratios Calculated fix'!O$429-'Ratios Calculated fix'!O$428)</f>
        <v>2.8673269615421146E-2</v>
      </c>
      <c r="P261" s="22">
        <f>('Ratios Calculated fix'!P261-'Ratios Calculated fix'!P$428)/('Ratios Calculated fix'!P$429-'Ratios Calculated fix'!P$428)</f>
        <v>5.1306298825256258E-3</v>
      </c>
      <c r="Q261" s="22">
        <f>('Ratios Calculated fix'!Q261-'Ratios Calculated fix'!Q$428)/('Ratios Calculated fix'!Q$429-'Ratios Calculated fix'!Q$428)</f>
        <v>0.86864838822855839</v>
      </c>
      <c r="R261" s="22">
        <f>('Ratios Calculated fix'!R261-'Ratios Calculated fix'!R$428)/('Ratios Calculated fix'!R$429-'Ratios Calculated fix'!R$428)</f>
        <v>6.4486119862712243E-2</v>
      </c>
      <c r="S261" s="22">
        <f>('Ratios Calculated fix'!S261-'Ratios Calculated fix'!S$428)/('Ratios Calculated fix'!S$429-'Ratios Calculated fix'!S$428)</f>
        <v>0.14778644549865491</v>
      </c>
      <c r="T261" s="22">
        <f>('Ratios Calculated fix'!T261-'Ratios Calculated fix'!T$428)/('Ratios Calculated fix'!T$429-'Ratios Calculated fix'!T$428)</f>
        <v>3.8507015895054682E-2</v>
      </c>
      <c r="U261" s="22">
        <f>('Ratios Calculated fix'!U261-'Ratios Calculated fix'!U$428)/('Ratios Calculated fix'!U$429-'Ratios Calculated fix'!U$428)</f>
        <v>0.80849194749589193</v>
      </c>
      <c r="V261" s="22">
        <f>('Ratios Calculated fix'!V261-'Ratios Calculated fix'!V$428)/('Ratios Calculated fix'!V$429-'Ratios Calculated fix'!V$428)</f>
        <v>0.71211511606965339</v>
      </c>
      <c r="W261" s="22">
        <f>('Ratios Calculated fix'!W261-'Ratios Calculated fix'!W$428)/('Ratios Calculated fix'!W$429-'Ratios Calculated fix'!W$428)</f>
        <v>0.82029037289909679</v>
      </c>
      <c r="X261" s="22">
        <f>('Ratios Calculated fix'!X261-'Ratios Calculated fix'!X$428)/('Ratios Calculated fix'!X$429-'Ratios Calculated fix'!X$428)</f>
        <v>0.28424520946078907</v>
      </c>
      <c r="Y261" s="22">
        <f>('Ratios Calculated fix'!Y261-'Ratios Calculated fix'!Y$428)/('Ratios Calculated fix'!Y$429-'Ratios Calculated fix'!Y$428)</f>
        <v>0.51474994377764594</v>
      </c>
      <c r="Z261" s="22">
        <f>('Ratios Calculated fix'!Z261-'Ratios Calculated fix'!Z$428)/('Ratios Calculated fix'!Z$429-'Ratios Calculated fix'!Z$428)</f>
        <v>0.71575479053921087</v>
      </c>
      <c r="AA261" s="22">
        <f>('Ratios Calculated fix'!AA261-'Ratios Calculated fix'!AA$428)/('Ratios Calculated fix'!AA$429-'Ratios Calculated fix'!AA$428)</f>
        <v>0.30797830304576063</v>
      </c>
      <c r="AB261" s="22">
        <f>('Ratios Calculated fix'!AB261-'Ratios Calculated fix'!AB$428)/('Ratios Calculated fix'!AB$429-'Ratios Calculated fix'!AB$428)</f>
        <v>0.91819627081870314</v>
      </c>
      <c r="AC261" s="22">
        <f>('Ratios Calculated fix'!AC261-'Ratios Calculated fix'!AC$428)/('Ratios Calculated fix'!AC$429-'Ratios Calculated fix'!AC$428)</f>
        <v>0.24684246606534418</v>
      </c>
      <c r="AD261" s="22">
        <f>('Ratios Calculated fix'!AD261-'Ratios Calculated fix'!AD$428)/('Ratios Calculated fix'!AD$429-'Ratios Calculated fix'!AD$428)</f>
        <v>0.1698466667435343</v>
      </c>
      <c r="AE261" s="22">
        <f>('Ratios Calculated fix'!AE261-'Ratios Calculated fix'!AE$428)/('Ratios Calculated fix'!AE$429-'Ratios Calculated fix'!AE$428)</f>
        <v>0.25081555473642758</v>
      </c>
      <c r="AF261" s="22">
        <f>('Ratios Calculated fix'!AF261-'Ratios Calculated fix'!AF$428)/('Ratios Calculated fix'!AF$429-'Ratios Calculated fix'!AF$428)</f>
        <v>0.3407905702572655</v>
      </c>
      <c r="AG261" s="22" t="e">
        <f>('Ratios Calculated fix'!AG261-'Ratios Calculated fix'!AG$428)/('Ratios Calculated fix'!AG$429-'Ratios Calculated fix'!AG$428)</f>
        <v>#DIV/0!</v>
      </c>
      <c r="AH261" s="22" t="e">
        <f>('Ratios Calculated fix'!AH261-'Ratios Calculated fix'!AH$428)/('Ratios Calculated fix'!AH$429-'Ratios Calculated fix'!AH$428)</f>
        <v>#DIV/0!</v>
      </c>
      <c r="AI261" s="22">
        <f>('Ratios Calculated fix'!AI261-'Ratios Calculated fix'!AI$428)/('Ratios Calculated fix'!AI$429-'Ratios Calculated fix'!AI$428)</f>
        <v>0.53623159845616886</v>
      </c>
      <c r="AJ261" s="22">
        <f>('Ratios Calculated fix'!AJ261-'Ratios Calculated fix'!AJ$428)/('Ratios Calculated fix'!AJ$429-'Ratios Calculated fix'!AJ$428)</f>
        <v>0.16235119107004448</v>
      </c>
      <c r="AK261" s="22" t="e">
        <f>('Ratios Calculated fix'!AK261-'Ratios Calculated fix'!AK$428)/('Ratios Calculated fix'!AK$429-'Ratios Calculated fix'!AK$428)</f>
        <v>#DIV/0!</v>
      </c>
      <c r="AL261" s="22" t="e">
        <f>('Ratios Calculated fix'!AL261-'Ratios Calculated fix'!AL$428)/('Ratios Calculated fix'!AL$429-'Ratios Calculated fix'!AL$428)</f>
        <v>#DIV/0!</v>
      </c>
      <c r="AM261" s="22">
        <f>('Ratios Calculated fix'!AM261-'Ratios Calculated fix'!AM$428)/('Ratios Calculated fix'!AM$429-'Ratios Calculated fix'!AM$428)</f>
        <v>0.70913484362790336</v>
      </c>
      <c r="AN261" s="22">
        <f>('Ratios Calculated fix'!AN261-'Ratios Calculated fix'!AN$428)/('Ratios Calculated fix'!AN$429-'Ratios Calculated fix'!AN$428)</f>
        <v>0.80562635809365657</v>
      </c>
      <c r="AO261" s="22">
        <f>('Ratios Calculated fix'!AO261-'Ratios Calculated fix'!AO$428)/('Ratios Calculated fix'!AO$429-'Ratios Calculated fix'!AO$428)</f>
        <v>0.15046754555742231</v>
      </c>
      <c r="AP261" s="22">
        <f>('Ratios Calculated fix'!AP261-'Ratios Calculated fix'!AP$428)/('Ratios Calculated fix'!AP$429-'Ratios Calculated fix'!AP$428)</f>
        <v>0.36311489949058301</v>
      </c>
      <c r="AQ261" s="22">
        <f>('Ratios Calculated fix'!AQ261-'Ratios Calculated fix'!AQ$428)/('Ratios Calculated fix'!AQ$429-'Ratios Calculated fix'!AQ$428)</f>
        <v>0.63486596696515574</v>
      </c>
      <c r="AR261" s="22">
        <f>('Ratios Calculated fix'!AR261-'Ratios Calculated fix'!AR$428)/('Ratios Calculated fix'!AR$429-'Ratios Calculated fix'!AR$428)</f>
        <v>0.32837786875221636</v>
      </c>
      <c r="AS261" s="22">
        <f>('Ratios Calculated fix'!AS261-'Ratios Calculated fix'!AS$428)/('Ratios Calculated fix'!AS$429-'Ratios Calculated fix'!AS$428)</f>
        <v>0.35216484053712466</v>
      </c>
      <c r="AT261" s="22">
        <f>('Ratios Calculated fix'!AT261-'Ratios Calculated fix'!AT$428)/('Ratios Calculated fix'!AT$429-'Ratios Calculated fix'!AT$428)</f>
        <v>0.43332862650921627</v>
      </c>
      <c r="AU261" s="22">
        <f>('Ratios Calculated fix'!AU261-'Ratios Calculated fix'!AU$428)/('Ratios Calculated fix'!AU$429-'Ratios Calculated fix'!AU$428)</f>
        <v>0.28535985104714423</v>
      </c>
      <c r="AV261" s="22" t="e">
        <f>('Ratios Calculated fix'!AV261-'Ratios Calculated fix'!AV$428)/('Ratios Calculated fix'!AV$429-'Ratios Calculated fix'!AV$428)</f>
        <v>#DIV/0!</v>
      </c>
      <c r="AW261" s="22" t="e">
        <f>('Ratios Calculated fix'!AW261-'Ratios Calculated fix'!AW$428)/('Ratios Calculated fix'!AW$429-'Ratios Calculated fix'!AW$428)</f>
        <v>#DIV/0!</v>
      </c>
      <c r="AX261" s="22" t="e">
        <f>('Ratios Calculated fix'!AX261-'Ratios Calculated fix'!AX$428)/('Ratios Calculated fix'!AX$429-'Ratios Calculated fix'!AX$428)</f>
        <v>#DIV/0!</v>
      </c>
      <c r="AY261" s="22">
        <f>('Ratios Calculated fix'!AY261-'Ratios Calculated fix'!AY$428)/('Ratios Calculated fix'!AY$429-'Ratios Calculated fix'!AY$428)</f>
        <v>0.74701307865404898</v>
      </c>
      <c r="AZ261" s="22">
        <f>('Ratios Calculated fix'!AZ261-'Ratios Calculated fix'!AZ$428)/('Ratios Calculated fix'!AZ$429-'Ratios Calculated fix'!AZ$428)</f>
        <v>0.77061201892380515</v>
      </c>
      <c r="BA261" s="22">
        <f>('Ratios Calculated fix'!BA261-'Ratios Calculated fix'!BA$428)/('Ratios Calculated fix'!BA$429-'Ratios Calculated fix'!BA$428)</f>
        <v>0.22258075358999635</v>
      </c>
      <c r="BB261" s="22" t="e">
        <f>('Ratios Calculated fix'!BB261-'Ratios Calculated fix'!BB$428)/('Ratios Calculated fix'!BB$429-'Ratios Calculated fix'!BB$428)</f>
        <v>#DIV/0!</v>
      </c>
      <c r="BC261" s="22">
        <f>('Ratios Calculated fix'!BC261-'Ratios Calculated fix'!BC$428)/('Ratios Calculated fix'!BC$429-'Ratios Calculated fix'!BC$428)</f>
        <v>0.13691614776645744</v>
      </c>
    </row>
    <row r="262" spans="1:55" x14ac:dyDescent="0.2">
      <c r="A262" s="3" t="s">
        <v>793</v>
      </c>
      <c r="B262" s="3" t="s">
        <v>794</v>
      </c>
      <c r="C262" s="3" t="s">
        <v>91</v>
      </c>
      <c r="D262" s="3">
        <v>251282</v>
      </c>
      <c r="E262" s="3" t="s">
        <v>16</v>
      </c>
      <c r="F262" s="3">
        <v>2019</v>
      </c>
      <c r="G262" s="3" t="s">
        <v>17</v>
      </c>
      <c r="H262" s="4">
        <v>43799</v>
      </c>
      <c r="I262" s="4">
        <v>43858</v>
      </c>
      <c r="J262" s="4">
        <v>43858</v>
      </c>
      <c r="K262" s="5">
        <v>133100000</v>
      </c>
      <c r="L262" s="5">
        <v>134500000</v>
      </c>
      <c r="M262" s="3" t="s">
        <v>795</v>
      </c>
      <c r="N262" s="21">
        <f>('Ratios Calculated fix'!N262-'Ratios Calculated fix'!N$428)/('Ratios Calculated fix'!N$429-'Ratios Calculated fix'!N$428)</f>
        <v>2.6040281773994731E-2</v>
      </c>
      <c r="O262" s="22">
        <f>('Ratios Calculated fix'!O262-'Ratios Calculated fix'!O$428)/('Ratios Calculated fix'!O$429-'Ratios Calculated fix'!O$428)</f>
        <v>1.2439281627091403E-2</v>
      </c>
      <c r="P262" s="22">
        <f>('Ratios Calculated fix'!P262-'Ratios Calculated fix'!P$428)/('Ratios Calculated fix'!P$429-'Ratios Calculated fix'!P$428)</f>
        <v>7.4479513823071403E-3</v>
      </c>
      <c r="Q262" s="22">
        <f>('Ratios Calculated fix'!Q262-'Ratios Calculated fix'!Q$428)/('Ratios Calculated fix'!Q$429-'Ratios Calculated fix'!Q$428)</f>
        <v>0.87094805371339012</v>
      </c>
      <c r="R262" s="22">
        <f>('Ratios Calculated fix'!R262-'Ratios Calculated fix'!R$428)/('Ratios Calculated fix'!R$429-'Ratios Calculated fix'!R$428)</f>
        <v>0.14017909859117911</v>
      </c>
      <c r="S262" s="22">
        <f>('Ratios Calculated fix'!S262-'Ratios Calculated fix'!S$428)/('Ratios Calculated fix'!S$429-'Ratios Calculated fix'!S$428)</f>
        <v>0.12681057924788719</v>
      </c>
      <c r="T262" s="22">
        <f>('Ratios Calculated fix'!T262-'Ratios Calculated fix'!T$428)/('Ratios Calculated fix'!T$429-'Ratios Calculated fix'!T$428)</f>
        <v>0.11879168671068302</v>
      </c>
      <c r="U262" s="22">
        <f>('Ratios Calculated fix'!U262-'Ratios Calculated fix'!U$428)/('Ratios Calculated fix'!U$429-'Ratios Calculated fix'!U$428)</f>
        <v>0.81215380218518374</v>
      </c>
      <c r="V262" s="22">
        <f>('Ratios Calculated fix'!V262-'Ratios Calculated fix'!V$428)/('Ratios Calculated fix'!V$429-'Ratios Calculated fix'!V$428)</f>
        <v>0.71423758051167541</v>
      </c>
      <c r="W262" s="22">
        <f>('Ratios Calculated fix'!W262-'Ratios Calculated fix'!W$428)/('Ratios Calculated fix'!W$429-'Ratios Calculated fix'!W$428)</f>
        <v>0.82417581052938504</v>
      </c>
      <c r="X262" s="22">
        <f>('Ratios Calculated fix'!X262-'Ratios Calculated fix'!X$428)/('Ratios Calculated fix'!X$429-'Ratios Calculated fix'!X$428)</f>
        <v>0.1268061811643858</v>
      </c>
      <c r="Y262" s="22">
        <f>('Ratios Calculated fix'!Y262-'Ratios Calculated fix'!Y$428)/('Ratios Calculated fix'!Y$429-'Ratios Calculated fix'!Y$428)</f>
        <v>0.56631540876691133</v>
      </c>
      <c r="Z262" s="22">
        <f>('Ratios Calculated fix'!Z262-'Ratios Calculated fix'!Z$428)/('Ratios Calculated fix'!Z$429-'Ratios Calculated fix'!Z$428)</f>
        <v>0.87319381883561409</v>
      </c>
      <c r="AA262" s="22">
        <f>('Ratios Calculated fix'!AA262-'Ratios Calculated fix'!AA$428)/('Ratios Calculated fix'!AA$429-'Ratios Calculated fix'!AA$428)</f>
        <v>0.69746370749508158</v>
      </c>
      <c r="AB262" s="22">
        <f>('Ratios Calculated fix'!AB262-'Ratios Calculated fix'!AB$428)/('Ratios Calculated fix'!AB$429-'Ratios Calculated fix'!AB$428)</f>
        <v>0.83663250768575181</v>
      </c>
      <c r="AC262" s="22">
        <f>('Ratios Calculated fix'!AC262-'Ratios Calculated fix'!AC$428)/('Ratios Calculated fix'!AC$429-'Ratios Calculated fix'!AC$428)</f>
        <v>0.38354800202621731</v>
      </c>
      <c r="AD262" s="22">
        <f>('Ratios Calculated fix'!AD262-'Ratios Calculated fix'!AD$428)/('Ratios Calculated fix'!AD$429-'Ratios Calculated fix'!AD$428)</f>
        <v>0.27196823562730216</v>
      </c>
      <c r="AE262" s="22">
        <f>('Ratios Calculated fix'!AE262-'Ratios Calculated fix'!AE$428)/('Ratios Calculated fix'!AE$429-'Ratios Calculated fix'!AE$428)</f>
        <v>0.36708638771535779</v>
      </c>
      <c r="AF262" s="22">
        <f>('Ratios Calculated fix'!AF262-'Ratios Calculated fix'!AF$428)/('Ratios Calculated fix'!AF$429-'Ratios Calculated fix'!AF$428)</f>
        <v>0.36517264645076553</v>
      </c>
      <c r="AG262" s="22" t="e">
        <f>('Ratios Calculated fix'!AG262-'Ratios Calculated fix'!AG$428)/('Ratios Calculated fix'!AG$429-'Ratios Calculated fix'!AG$428)</f>
        <v>#DIV/0!</v>
      </c>
      <c r="AH262" s="22" t="e">
        <f>('Ratios Calculated fix'!AH262-'Ratios Calculated fix'!AH$428)/('Ratios Calculated fix'!AH$429-'Ratios Calculated fix'!AH$428)</f>
        <v>#DIV/0!</v>
      </c>
      <c r="AI262" s="22">
        <f>('Ratios Calculated fix'!AI262-'Ratios Calculated fix'!AI$428)/('Ratios Calculated fix'!AI$429-'Ratios Calculated fix'!AI$428)</f>
        <v>0.5295729130276875</v>
      </c>
      <c r="AJ262" s="22">
        <f>('Ratios Calculated fix'!AJ262-'Ratios Calculated fix'!AJ$428)/('Ratios Calculated fix'!AJ$429-'Ratios Calculated fix'!AJ$428)</f>
        <v>0.14798373970636808</v>
      </c>
      <c r="AK262" s="22" t="e">
        <f>('Ratios Calculated fix'!AK262-'Ratios Calculated fix'!AK$428)/('Ratios Calculated fix'!AK$429-'Ratios Calculated fix'!AK$428)</f>
        <v>#DIV/0!</v>
      </c>
      <c r="AL262" s="22" t="e">
        <f>('Ratios Calculated fix'!AL262-'Ratios Calculated fix'!AL$428)/('Ratios Calculated fix'!AL$429-'Ratios Calculated fix'!AL$428)</f>
        <v>#DIV/0!</v>
      </c>
      <c r="AM262" s="22">
        <f>('Ratios Calculated fix'!AM262-'Ratios Calculated fix'!AM$428)/('Ratios Calculated fix'!AM$429-'Ratios Calculated fix'!AM$428)</f>
        <v>0.71208141862788121</v>
      </c>
      <c r="AN262" s="22">
        <f>('Ratios Calculated fix'!AN262-'Ratios Calculated fix'!AN$428)/('Ratios Calculated fix'!AN$429-'Ratios Calculated fix'!AN$428)</f>
        <v>0.80628898195443832</v>
      </c>
      <c r="AO262" s="22">
        <f>('Ratios Calculated fix'!AO262-'Ratios Calculated fix'!AO$428)/('Ratios Calculated fix'!AO$429-'Ratios Calculated fix'!AO$428)</f>
        <v>9.9854421166667026E-2</v>
      </c>
      <c r="AP262" s="22">
        <f>('Ratios Calculated fix'!AP262-'Ratios Calculated fix'!AP$428)/('Ratios Calculated fix'!AP$429-'Ratios Calculated fix'!AP$428)</f>
        <v>0.35394708157023319</v>
      </c>
      <c r="AQ262" s="22">
        <f>('Ratios Calculated fix'!AQ262-'Ratios Calculated fix'!AQ$428)/('Ratios Calculated fix'!AQ$429-'Ratios Calculated fix'!AQ$428)</f>
        <v>0.64981168990901339</v>
      </c>
      <c r="AR262" s="22">
        <f>('Ratios Calculated fix'!AR262-'Ratios Calculated fix'!AR$428)/('Ratios Calculated fix'!AR$429-'Ratios Calculated fix'!AR$428)</f>
        <v>0.36835812496195564</v>
      </c>
      <c r="AS262" s="22">
        <f>('Ratios Calculated fix'!AS262-'Ratios Calculated fix'!AS$428)/('Ratios Calculated fix'!AS$429-'Ratios Calculated fix'!AS$428)</f>
        <v>0.33377757069983854</v>
      </c>
      <c r="AT262" s="22">
        <f>('Ratios Calculated fix'!AT262-'Ratios Calculated fix'!AT$428)/('Ratios Calculated fix'!AT$429-'Ratios Calculated fix'!AT$428)</f>
        <v>0.405787925100414</v>
      </c>
      <c r="AU262" s="22">
        <f>('Ratios Calculated fix'!AU262-'Ratios Calculated fix'!AU$428)/('Ratios Calculated fix'!AU$429-'Ratios Calculated fix'!AU$428)</f>
        <v>0.29324379423718555</v>
      </c>
      <c r="AV262" s="22" t="e">
        <f>('Ratios Calculated fix'!AV262-'Ratios Calculated fix'!AV$428)/('Ratios Calculated fix'!AV$429-'Ratios Calculated fix'!AV$428)</f>
        <v>#DIV/0!</v>
      </c>
      <c r="AW262" s="22" t="e">
        <f>('Ratios Calculated fix'!AW262-'Ratios Calculated fix'!AW$428)/('Ratios Calculated fix'!AW$429-'Ratios Calculated fix'!AW$428)</f>
        <v>#DIV/0!</v>
      </c>
      <c r="AX262" s="22" t="e">
        <f>('Ratios Calculated fix'!AX262-'Ratios Calculated fix'!AX$428)/('Ratios Calculated fix'!AX$429-'Ratios Calculated fix'!AX$428)</f>
        <v>#DIV/0!</v>
      </c>
      <c r="AY262" s="22">
        <f>('Ratios Calculated fix'!AY262-'Ratios Calculated fix'!AY$428)/('Ratios Calculated fix'!AY$429-'Ratios Calculated fix'!AY$428)</f>
        <v>0.74825461157823914</v>
      </c>
      <c r="AZ262" s="22">
        <f>('Ratios Calculated fix'!AZ262-'Ratios Calculated fix'!AZ$428)/('Ratios Calculated fix'!AZ$429-'Ratios Calculated fix'!AZ$428)</f>
        <v>0.77206930301310883</v>
      </c>
      <c r="BA262" s="22">
        <f>('Ratios Calculated fix'!BA262-'Ratios Calculated fix'!BA$428)/('Ratios Calculated fix'!BA$429-'Ratios Calculated fix'!BA$428)</f>
        <v>0.22261358706265161</v>
      </c>
      <c r="BB262" s="22" t="e">
        <f>('Ratios Calculated fix'!BB262-'Ratios Calculated fix'!BB$428)/('Ratios Calculated fix'!BB$429-'Ratios Calculated fix'!BB$428)</f>
        <v>#DIV/0!</v>
      </c>
      <c r="BC262" s="22">
        <f>('Ratios Calculated fix'!BC262-'Ratios Calculated fix'!BC$428)/('Ratios Calculated fix'!BC$429-'Ratios Calculated fix'!BC$428)</f>
        <v>0.17479287093693407</v>
      </c>
    </row>
    <row r="263" spans="1:55" x14ac:dyDescent="0.2">
      <c r="A263" s="3" t="s">
        <v>775</v>
      </c>
      <c r="B263" s="3" t="s">
        <v>776</v>
      </c>
      <c r="C263" s="3" t="s">
        <v>113</v>
      </c>
      <c r="D263" s="3">
        <v>118024</v>
      </c>
      <c r="E263" s="3" t="s">
        <v>16</v>
      </c>
      <c r="F263" s="3">
        <v>2019</v>
      </c>
      <c r="G263" s="3" t="s">
        <v>17</v>
      </c>
      <c r="H263" s="4">
        <v>43830</v>
      </c>
      <c r="I263" s="4">
        <v>43879</v>
      </c>
      <c r="J263" s="4">
        <v>43879</v>
      </c>
      <c r="K263" s="5">
        <v>37174000</v>
      </c>
      <c r="L263" s="5">
        <v>38087000</v>
      </c>
      <c r="M263" s="3" t="s">
        <v>777</v>
      </c>
      <c r="N263" s="21">
        <f>('Ratios Calculated fix'!N263-'Ratios Calculated fix'!N$428)/('Ratios Calculated fix'!N$429-'Ratios Calculated fix'!N$428)</f>
        <v>0.13323919676802837</v>
      </c>
      <c r="O263" s="22">
        <f>('Ratios Calculated fix'!O263-'Ratios Calculated fix'!O$428)/('Ratios Calculated fix'!O$429-'Ratios Calculated fix'!O$428)</f>
        <v>0.13323919676802837</v>
      </c>
      <c r="P263" s="22">
        <f>('Ratios Calculated fix'!P263-'Ratios Calculated fix'!P$428)/('Ratios Calculated fix'!P$429-'Ratios Calculated fix'!P$428)</f>
        <v>0.27964706238391396</v>
      </c>
      <c r="Q263" s="22">
        <f>('Ratios Calculated fix'!Q263-'Ratios Calculated fix'!Q$428)/('Ratios Calculated fix'!Q$429-'Ratios Calculated fix'!Q$428)</f>
        <v>0.86795481158043264</v>
      </c>
      <c r="R263" s="22">
        <f>('Ratios Calculated fix'!R263-'Ratios Calculated fix'!R$428)/('Ratios Calculated fix'!R$429-'Ratios Calculated fix'!R$428)</f>
        <v>0</v>
      </c>
      <c r="S263" s="22">
        <f>('Ratios Calculated fix'!S263-'Ratios Calculated fix'!S$428)/('Ratios Calculated fix'!S$429-'Ratios Calculated fix'!S$428)</f>
        <v>0</v>
      </c>
      <c r="T263" s="22">
        <f>('Ratios Calculated fix'!T263-'Ratios Calculated fix'!T$428)/('Ratios Calculated fix'!T$429-'Ratios Calculated fix'!T$428)</f>
        <v>0</v>
      </c>
      <c r="U263" s="22">
        <f>('Ratios Calculated fix'!U263-'Ratios Calculated fix'!U$428)/('Ratios Calculated fix'!U$429-'Ratios Calculated fix'!U$428)</f>
        <v>0.80725306381245165</v>
      </c>
      <c r="V263" s="22">
        <f>('Ratios Calculated fix'!V263-'Ratios Calculated fix'!V$428)/('Ratios Calculated fix'!V$429-'Ratios Calculated fix'!V$428)</f>
        <v>0.70833495319453676</v>
      </c>
      <c r="W263" s="22">
        <f>('Ratios Calculated fix'!W263-'Ratios Calculated fix'!W$428)/('Ratios Calculated fix'!W$429-'Ratios Calculated fix'!W$428)</f>
        <v>0.81944824653588433</v>
      </c>
      <c r="X263" s="22">
        <f>('Ratios Calculated fix'!X263-'Ratios Calculated fix'!X$428)/('Ratios Calculated fix'!X$429-'Ratios Calculated fix'!X$428)</f>
        <v>0.6105737330798745</v>
      </c>
      <c r="Y263" s="22">
        <f>('Ratios Calculated fix'!Y263-'Ratios Calculated fix'!Y$428)/('Ratios Calculated fix'!Y$429-'Ratios Calculated fix'!Y$428)</f>
        <v>0.54872894197491751</v>
      </c>
      <c r="Z263" s="22">
        <f>('Ratios Calculated fix'!Z263-'Ratios Calculated fix'!Z$428)/('Ratios Calculated fix'!Z$429-'Ratios Calculated fix'!Z$428)</f>
        <v>0.38942626692012561</v>
      </c>
      <c r="AA263" s="22">
        <f>('Ratios Calculated fix'!AA263-'Ratios Calculated fix'!AA$428)/('Ratios Calculated fix'!AA$429-'Ratios Calculated fix'!AA$428)</f>
        <v>0.24671199291728282</v>
      </c>
      <c r="AB263" s="22">
        <f>('Ratios Calculated fix'!AB263-'Ratios Calculated fix'!AB$428)/('Ratios Calculated fix'!AB$429-'Ratios Calculated fix'!AB$428)</f>
        <v>0.97766431430257061</v>
      </c>
      <c r="AC263" s="22">
        <f>('Ratios Calculated fix'!AC263-'Ratios Calculated fix'!AC$428)/('Ratios Calculated fix'!AC$429-'Ratios Calculated fix'!AC$428)</f>
        <v>0.73611165694086522</v>
      </c>
      <c r="AD263" s="22">
        <f>('Ratios Calculated fix'!AD263-'Ratios Calculated fix'!AD$428)/('Ratios Calculated fix'!AD$429-'Ratios Calculated fix'!AD$428)</f>
        <v>0.63969453964208112</v>
      </c>
      <c r="AE263" s="22">
        <f>('Ratios Calculated fix'!AE263-'Ratios Calculated fix'!AE$428)/('Ratios Calculated fix'!AE$429-'Ratios Calculated fix'!AE$428)</f>
        <v>0.72470753807495347</v>
      </c>
      <c r="AF263" s="22">
        <f>('Ratios Calculated fix'!AF263-'Ratios Calculated fix'!AF$428)/('Ratios Calculated fix'!AF$429-'Ratios Calculated fix'!AF$428)</f>
        <v>0.48083325860052628</v>
      </c>
      <c r="AG263" s="22" t="e">
        <f>('Ratios Calculated fix'!AG263-'Ratios Calculated fix'!AG$428)/('Ratios Calculated fix'!AG$429-'Ratios Calculated fix'!AG$428)</f>
        <v>#DIV/0!</v>
      </c>
      <c r="AH263" s="22" t="e">
        <f>('Ratios Calculated fix'!AH263-'Ratios Calculated fix'!AH$428)/('Ratios Calculated fix'!AH$429-'Ratios Calculated fix'!AH$428)</f>
        <v>#DIV/0!</v>
      </c>
      <c r="AI263" s="22">
        <f>('Ratios Calculated fix'!AI263-'Ratios Calculated fix'!AI$428)/('Ratios Calculated fix'!AI$429-'Ratios Calculated fix'!AI$428)</f>
        <v>0.53980594617429267</v>
      </c>
      <c r="AJ263" s="22">
        <f>('Ratios Calculated fix'!AJ263-'Ratios Calculated fix'!AJ$428)/('Ratios Calculated fix'!AJ$429-'Ratios Calculated fix'!AJ$428)</f>
        <v>0.31980578870433068</v>
      </c>
      <c r="AK263" s="22" t="e">
        <f>('Ratios Calculated fix'!AK263-'Ratios Calculated fix'!AK$428)/('Ratios Calculated fix'!AK$429-'Ratios Calculated fix'!AK$428)</f>
        <v>#DIV/0!</v>
      </c>
      <c r="AL263" s="22" t="e">
        <f>('Ratios Calculated fix'!AL263-'Ratios Calculated fix'!AL$428)/('Ratios Calculated fix'!AL$429-'Ratios Calculated fix'!AL$428)</f>
        <v>#DIV/0!</v>
      </c>
      <c r="AM263" s="22">
        <f>('Ratios Calculated fix'!AM263-'Ratios Calculated fix'!AM$428)/('Ratios Calculated fix'!AM$429-'Ratios Calculated fix'!AM$428)</f>
        <v>0.71373763292466341</v>
      </c>
      <c r="AN263" s="22">
        <f>('Ratios Calculated fix'!AN263-'Ratios Calculated fix'!AN$428)/('Ratios Calculated fix'!AN$429-'Ratios Calculated fix'!AN$428)</f>
        <v>0.80446080153026123</v>
      </c>
      <c r="AO263" s="22">
        <f>('Ratios Calculated fix'!AO263-'Ratios Calculated fix'!AO$428)/('Ratios Calculated fix'!AO$429-'Ratios Calculated fix'!AO$428)</f>
        <v>0.1041537728383813</v>
      </c>
      <c r="AP263" s="22">
        <f>('Ratios Calculated fix'!AP263-'Ratios Calculated fix'!AP$428)/('Ratios Calculated fix'!AP$429-'Ratios Calculated fix'!AP$428)</f>
        <v>0.36013537523058764</v>
      </c>
      <c r="AQ263" s="22">
        <f>('Ratios Calculated fix'!AQ263-'Ratios Calculated fix'!AQ$428)/('Ratios Calculated fix'!AQ$429-'Ratios Calculated fix'!AQ$428)</f>
        <v>0.82928979825469362</v>
      </c>
      <c r="AR263" s="22">
        <f>('Ratios Calculated fix'!AR263-'Ratios Calculated fix'!AR$428)/('Ratios Calculated fix'!AR$429-'Ratios Calculated fix'!AR$428)</f>
        <v>0.76282292125694395</v>
      </c>
      <c r="AS263" s="22">
        <f>('Ratios Calculated fix'!AS263-'Ratios Calculated fix'!AS$428)/('Ratios Calculated fix'!AS$429-'Ratios Calculated fix'!AS$428)</f>
        <v>0.30279229278101227</v>
      </c>
      <c r="AT263" s="22">
        <f>('Ratios Calculated fix'!AT263-'Ratios Calculated fix'!AT$428)/('Ratios Calculated fix'!AT$429-'Ratios Calculated fix'!AT$428)</f>
        <v>0.75847194863438827</v>
      </c>
      <c r="AU263" s="22">
        <f>('Ratios Calculated fix'!AU263-'Ratios Calculated fix'!AU$428)/('Ratios Calculated fix'!AU$429-'Ratios Calculated fix'!AU$428)</f>
        <v>0.34463431874225392</v>
      </c>
      <c r="AV263" s="22" t="e">
        <f>('Ratios Calculated fix'!AV263-'Ratios Calculated fix'!AV$428)/('Ratios Calculated fix'!AV$429-'Ratios Calculated fix'!AV$428)</f>
        <v>#DIV/0!</v>
      </c>
      <c r="AW263" s="22" t="e">
        <f>('Ratios Calculated fix'!AW263-'Ratios Calculated fix'!AW$428)/('Ratios Calculated fix'!AW$429-'Ratios Calculated fix'!AW$428)</f>
        <v>#DIV/0!</v>
      </c>
      <c r="AX263" s="22" t="e">
        <f>('Ratios Calculated fix'!AX263-'Ratios Calculated fix'!AX$428)/('Ratios Calculated fix'!AX$429-'Ratios Calculated fix'!AX$428)</f>
        <v>#DIV/0!</v>
      </c>
      <c r="AY263" s="22">
        <f>('Ratios Calculated fix'!AY263-'Ratios Calculated fix'!AY$428)/('Ratios Calculated fix'!AY$429-'Ratios Calculated fix'!AY$428)</f>
        <v>0.7440745832666682</v>
      </c>
      <c r="AZ263" s="22">
        <f>('Ratios Calculated fix'!AZ263-'Ratios Calculated fix'!AZ$428)/('Ratios Calculated fix'!AZ$429-'Ratios Calculated fix'!AZ$428)</f>
        <v>0.7653591446257455</v>
      </c>
      <c r="BA263" s="22">
        <f>('Ratios Calculated fix'!BA263-'Ratios Calculated fix'!BA$428)/('Ratios Calculated fix'!BA$429-'Ratios Calculated fix'!BA$428)</f>
        <v>0.22209442978915914</v>
      </c>
      <c r="BB263" s="22" t="e">
        <f>('Ratios Calculated fix'!BB263-'Ratios Calculated fix'!BB$428)/('Ratios Calculated fix'!BB$429-'Ratios Calculated fix'!BB$428)</f>
        <v>#DIV/0!</v>
      </c>
      <c r="BC263" s="22">
        <f>('Ratios Calculated fix'!BC263-'Ratios Calculated fix'!BC$428)/('Ratios Calculated fix'!BC$429-'Ratios Calculated fix'!BC$428)</f>
        <v>0.36233316115904141</v>
      </c>
    </row>
    <row r="264" spans="1:55" x14ac:dyDescent="0.2">
      <c r="A264" s="3" t="s">
        <v>781</v>
      </c>
      <c r="B264" s="3" t="s">
        <v>782</v>
      </c>
      <c r="C264" s="3" t="s">
        <v>59</v>
      </c>
      <c r="D264" s="3">
        <v>378186</v>
      </c>
      <c r="E264" s="3" t="s">
        <v>16</v>
      </c>
      <c r="F264" s="3">
        <v>2019</v>
      </c>
      <c r="G264" s="3" t="s">
        <v>17</v>
      </c>
      <c r="H264" s="4">
        <v>43830</v>
      </c>
      <c r="I264" s="4">
        <v>43882</v>
      </c>
      <c r="J264" s="4">
        <v>43882</v>
      </c>
      <c r="K264" s="5">
        <v>62343000</v>
      </c>
      <c r="L264" s="5">
        <v>62624000</v>
      </c>
      <c r="M264" s="3" t="s">
        <v>783</v>
      </c>
      <c r="N264" s="21">
        <f>('Ratios Calculated fix'!N264-'Ratios Calculated fix'!N$428)/('Ratios Calculated fix'!N$429-'Ratios Calculated fix'!N$428)</f>
        <v>6.1952417012346161E-2</v>
      </c>
      <c r="O264" s="22">
        <f>('Ratios Calculated fix'!O264-'Ratios Calculated fix'!O$428)/('Ratios Calculated fix'!O$429-'Ratios Calculated fix'!O$428)</f>
        <v>3.1821974705993114E-2</v>
      </c>
      <c r="P264" s="22">
        <f>('Ratios Calculated fix'!P264-'Ratios Calculated fix'!P$428)/('Ratios Calculated fix'!P$429-'Ratios Calculated fix'!P$428)</f>
        <v>2.5859992035395418E-3</v>
      </c>
      <c r="Q264" s="22">
        <f>('Ratios Calculated fix'!Q264-'Ratios Calculated fix'!Q$428)/('Ratios Calculated fix'!Q$429-'Ratios Calculated fix'!Q$428)</f>
        <v>0.86906611199933403</v>
      </c>
      <c r="R264" s="22">
        <f>('Ratios Calculated fix'!R264-'Ratios Calculated fix'!R$428)/('Ratios Calculated fix'!R$429-'Ratios Calculated fix'!R$428)</f>
        <v>9.1958327310022348E-2</v>
      </c>
      <c r="S264" s="22">
        <f>('Ratios Calculated fix'!S264-'Ratios Calculated fix'!S$428)/('Ratios Calculated fix'!S$429-'Ratios Calculated fix'!S$428)</f>
        <v>6.3139322356327493E-2</v>
      </c>
      <c r="T264" s="22">
        <f>('Ratios Calculated fix'!T264-'Ratios Calculated fix'!T$428)/('Ratios Calculated fix'!T$429-'Ratios Calculated fix'!T$428)</f>
        <v>8.1545714957819038E-2</v>
      </c>
      <c r="U264" s="22">
        <f>('Ratios Calculated fix'!U264-'Ratios Calculated fix'!U$428)/('Ratios Calculated fix'!U$429-'Ratios Calculated fix'!U$428)</f>
        <v>0.80928280040818157</v>
      </c>
      <c r="V264" s="22">
        <f>('Ratios Calculated fix'!V264-'Ratios Calculated fix'!V$428)/('Ratios Calculated fix'!V$429-'Ratios Calculated fix'!V$428)</f>
        <v>0.71019044977094714</v>
      </c>
      <c r="W264" s="22">
        <f>('Ratios Calculated fix'!W264-'Ratios Calculated fix'!W$428)/('Ratios Calculated fix'!W$429-'Ratios Calculated fix'!W$428)</f>
        <v>0.82149715650704536</v>
      </c>
      <c r="X264" s="22">
        <f>('Ratios Calculated fix'!X264-'Ratios Calculated fix'!X$428)/('Ratios Calculated fix'!X$429-'Ratios Calculated fix'!X$428)</f>
        <v>0.11917574927369405</v>
      </c>
      <c r="Y264" s="22">
        <f>('Ratios Calculated fix'!Y264-'Ratios Calculated fix'!Y$428)/('Ratios Calculated fix'!Y$429-'Ratios Calculated fix'!Y$428)</f>
        <v>0.50504810359692298</v>
      </c>
      <c r="Z264" s="22">
        <f>('Ratios Calculated fix'!Z264-'Ratios Calculated fix'!Z$428)/('Ratios Calculated fix'!Z$429-'Ratios Calculated fix'!Z$428)</f>
        <v>0.88082425072630588</v>
      </c>
      <c r="AA264" s="22">
        <f>('Ratios Calculated fix'!AA264-'Ratios Calculated fix'!AA$428)/('Ratios Calculated fix'!AA$429-'Ratios Calculated fix'!AA$428)</f>
        <v>0.37949763910052325</v>
      </c>
      <c r="AB264" s="22">
        <f>('Ratios Calculated fix'!AB264-'Ratios Calculated fix'!AB$428)/('Ratios Calculated fix'!AB$429-'Ratios Calculated fix'!AB$428)</f>
        <v>0.89472960365448639</v>
      </c>
      <c r="AC264" s="22">
        <f>('Ratios Calculated fix'!AC264-'Ratios Calculated fix'!AC$428)/('Ratios Calculated fix'!AC$429-'Ratios Calculated fix'!AC$428)</f>
        <v>0.22665484353623833</v>
      </c>
      <c r="AD264" s="22">
        <f>('Ratios Calculated fix'!AD264-'Ratios Calculated fix'!AD$428)/('Ratios Calculated fix'!AD$429-'Ratios Calculated fix'!AD$428)</f>
        <v>0.27589155721524106</v>
      </c>
      <c r="AE264" s="22">
        <f>('Ratios Calculated fix'!AE264-'Ratios Calculated fix'!AE$428)/('Ratios Calculated fix'!AE$429-'Ratios Calculated fix'!AE$428)</f>
        <v>0.37155329783101682</v>
      </c>
      <c r="AF264" s="22">
        <f>('Ratios Calculated fix'!AF264-'Ratios Calculated fix'!AF$428)/('Ratios Calculated fix'!AF$429-'Ratios Calculated fix'!AF$428)</f>
        <v>0.36418811732940709</v>
      </c>
      <c r="AG264" s="22" t="e">
        <f>('Ratios Calculated fix'!AG264-'Ratios Calculated fix'!AG$428)/('Ratios Calculated fix'!AG$429-'Ratios Calculated fix'!AG$428)</f>
        <v>#DIV/0!</v>
      </c>
      <c r="AH264" s="22" t="e">
        <f>('Ratios Calculated fix'!AH264-'Ratios Calculated fix'!AH$428)/('Ratios Calculated fix'!AH$429-'Ratios Calculated fix'!AH$428)</f>
        <v>#DIV/0!</v>
      </c>
      <c r="AI264" s="22">
        <f>('Ratios Calculated fix'!AI264-'Ratios Calculated fix'!AI$428)/('Ratios Calculated fix'!AI$429-'Ratios Calculated fix'!AI$428)</f>
        <v>0.53405607745645767</v>
      </c>
      <c r="AJ264" s="22">
        <f>('Ratios Calculated fix'!AJ264-'Ratios Calculated fix'!AJ$428)/('Ratios Calculated fix'!AJ$429-'Ratios Calculated fix'!AJ$428)</f>
        <v>0.27053193291579342</v>
      </c>
      <c r="AK264" s="22" t="e">
        <f>('Ratios Calculated fix'!AK264-'Ratios Calculated fix'!AK$428)/('Ratios Calculated fix'!AK$429-'Ratios Calculated fix'!AK$428)</f>
        <v>#DIV/0!</v>
      </c>
      <c r="AL264" s="22" t="e">
        <f>('Ratios Calculated fix'!AL264-'Ratios Calculated fix'!AL$428)/('Ratios Calculated fix'!AL$429-'Ratios Calculated fix'!AL$428)</f>
        <v>#DIV/0!</v>
      </c>
      <c r="AM264" s="22">
        <f>('Ratios Calculated fix'!AM264-'Ratios Calculated fix'!AM$428)/('Ratios Calculated fix'!AM$429-'Ratios Calculated fix'!AM$428)</f>
        <v>0.70973425990824734</v>
      </c>
      <c r="AN264" s="22">
        <f>('Ratios Calculated fix'!AN264-'Ratios Calculated fix'!AN$428)/('Ratios Calculated fix'!AN$429-'Ratios Calculated fix'!AN$428)</f>
        <v>0.80491891102988811</v>
      </c>
      <c r="AO264" s="22">
        <f>('Ratios Calculated fix'!AO264-'Ratios Calculated fix'!AO$428)/('Ratios Calculated fix'!AO$429-'Ratios Calculated fix'!AO$428)</f>
        <v>8.9168508888700523E-2</v>
      </c>
      <c r="AP264" s="22">
        <f>('Ratios Calculated fix'!AP264-'Ratios Calculated fix'!AP$428)/('Ratios Calculated fix'!AP$429-'Ratios Calculated fix'!AP$428)</f>
        <v>0.36452185825195493</v>
      </c>
      <c r="AQ264" s="22">
        <f>('Ratios Calculated fix'!AQ264-'Ratios Calculated fix'!AQ$428)/('Ratios Calculated fix'!AQ$429-'Ratios Calculated fix'!AQ$428)</f>
        <v>0.64073833159198901</v>
      </c>
      <c r="AR264" s="22">
        <f>('Ratios Calculated fix'!AR264-'Ratios Calculated fix'!AR$428)/('Ratios Calculated fix'!AR$429-'Ratios Calculated fix'!AR$428)</f>
        <v>0.39917802987313206</v>
      </c>
      <c r="AS264" s="22">
        <f>('Ratios Calculated fix'!AS264-'Ratios Calculated fix'!AS$428)/('Ratios Calculated fix'!AS$429-'Ratios Calculated fix'!AS$428)</f>
        <v>0.33646460745073653</v>
      </c>
      <c r="AT264" s="22">
        <f>('Ratios Calculated fix'!AT264-'Ratios Calculated fix'!AT$428)/('Ratios Calculated fix'!AT$429-'Ratios Calculated fix'!AT$428)</f>
        <v>0.41329658546755332</v>
      </c>
      <c r="AU264" s="22">
        <f>('Ratios Calculated fix'!AU264-'Ratios Calculated fix'!AU$428)/('Ratios Calculated fix'!AU$429-'Ratios Calculated fix'!AU$428)</f>
        <v>0.33401062265383979</v>
      </c>
      <c r="AV264" s="22" t="e">
        <f>('Ratios Calculated fix'!AV264-'Ratios Calculated fix'!AV$428)/('Ratios Calculated fix'!AV$429-'Ratios Calculated fix'!AV$428)</f>
        <v>#DIV/0!</v>
      </c>
      <c r="AW264" s="22" t="e">
        <f>('Ratios Calculated fix'!AW264-'Ratios Calculated fix'!AW$428)/('Ratios Calculated fix'!AW$429-'Ratios Calculated fix'!AW$428)</f>
        <v>#DIV/0!</v>
      </c>
      <c r="AX264" s="22" t="e">
        <f>('Ratios Calculated fix'!AX264-'Ratios Calculated fix'!AX$428)/('Ratios Calculated fix'!AX$429-'Ratios Calculated fix'!AX$428)</f>
        <v>#DIV/0!</v>
      </c>
      <c r="AY264" s="22">
        <f>('Ratios Calculated fix'!AY264-'Ratios Calculated fix'!AY$428)/('Ratios Calculated fix'!AY$429-'Ratios Calculated fix'!AY$428)</f>
        <v>0.74703763061808537</v>
      </c>
      <c r="AZ264" s="22">
        <f>('Ratios Calculated fix'!AZ264-'Ratios Calculated fix'!AZ$428)/('Ratios Calculated fix'!AZ$429-'Ratios Calculated fix'!AZ$428)</f>
        <v>0.77079483045253772</v>
      </c>
      <c r="BA264" s="22">
        <f>('Ratios Calculated fix'!BA264-'Ratios Calculated fix'!BA$428)/('Ratios Calculated fix'!BA$429-'Ratios Calculated fix'!BA$428)</f>
        <v>0.22241224756928887</v>
      </c>
      <c r="BB264" s="22" t="e">
        <f>('Ratios Calculated fix'!BB264-'Ratios Calculated fix'!BB$428)/('Ratios Calculated fix'!BB$429-'Ratios Calculated fix'!BB$428)</f>
        <v>#DIV/0!</v>
      </c>
      <c r="BC264" s="22">
        <f>('Ratios Calculated fix'!BC264-'Ratios Calculated fix'!BC$428)/('Ratios Calculated fix'!BC$429-'Ratios Calculated fix'!BC$428)</f>
        <v>0.15305563230958677</v>
      </c>
    </row>
    <row r="265" spans="1:55" x14ac:dyDescent="0.2">
      <c r="A265" s="3" t="s">
        <v>13</v>
      </c>
      <c r="B265" s="3" t="s">
        <v>14</v>
      </c>
      <c r="C265" s="3" t="s">
        <v>15</v>
      </c>
      <c r="D265" s="3">
        <v>22219</v>
      </c>
      <c r="E265" s="3" t="s">
        <v>16</v>
      </c>
      <c r="F265" s="3">
        <v>2019</v>
      </c>
      <c r="G265" s="3" t="s">
        <v>17</v>
      </c>
      <c r="H265" s="4">
        <v>43830</v>
      </c>
      <c r="I265" s="4">
        <v>43867</v>
      </c>
      <c r="J265" s="4">
        <v>43867</v>
      </c>
      <c r="K265" s="5">
        <v>576300000</v>
      </c>
      <c r="L265" s="5">
        <v>582800000</v>
      </c>
      <c r="M265" s="3" t="s">
        <v>18</v>
      </c>
      <c r="N265" s="21">
        <f>('Ratios Calculated fix'!N265-'Ratios Calculated fix'!N$428)/('Ratios Calculated fix'!N$429-'Ratios Calculated fix'!N$428)</f>
        <v>5.116484709244664E-2</v>
      </c>
      <c r="O265" s="22">
        <f>('Ratios Calculated fix'!O265-'Ratios Calculated fix'!O$428)/('Ratios Calculated fix'!O$429-'Ratios Calculated fix'!O$428)</f>
        <v>3.4770217858954164E-2</v>
      </c>
      <c r="P265" s="22">
        <f>('Ratios Calculated fix'!P265-'Ratios Calculated fix'!P$428)/('Ratios Calculated fix'!P$429-'Ratios Calculated fix'!P$428)</f>
        <v>2.7442922071152509E-2</v>
      </c>
      <c r="Q265" s="22">
        <f>('Ratios Calculated fix'!Q265-'Ratios Calculated fix'!Q$428)/('Ratios Calculated fix'!Q$429-'Ratios Calculated fix'!Q$428)</f>
        <v>0.87335373968177687</v>
      </c>
      <c r="R265" s="22">
        <f>('Ratios Calculated fix'!R265-'Ratios Calculated fix'!R$428)/('Ratios Calculated fix'!R$429-'Ratios Calculated fix'!R$428)</f>
        <v>0.15278838629376901</v>
      </c>
      <c r="S265" s="22">
        <f>('Ratios Calculated fix'!S265-'Ratios Calculated fix'!S$428)/('Ratios Calculated fix'!S$429-'Ratios Calculated fix'!S$428)</f>
        <v>0.1177529653918058</v>
      </c>
      <c r="T265" s="22">
        <f>('Ratios Calculated fix'!T265-'Ratios Calculated fix'!T$428)/('Ratios Calculated fix'!T$429-'Ratios Calculated fix'!T$428)</f>
        <v>0.13316972755358739</v>
      </c>
      <c r="U265" s="22">
        <f>('Ratios Calculated fix'!U265-'Ratios Calculated fix'!U$428)/('Ratios Calculated fix'!U$429-'Ratios Calculated fix'!U$428)</f>
        <v>0.81511181575778913</v>
      </c>
      <c r="V265" s="22">
        <f>('Ratios Calculated fix'!V265-'Ratios Calculated fix'!V$428)/('Ratios Calculated fix'!V$429-'Ratios Calculated fix'!V$428)</f>
        <v>0.71639888249531158</v>
      </c>
      <c r="W265" s="22">
        <f>('Ratios Calculated fix'!W265-'Ratios Calculated fix'!W$428)/('Ratios Calculated fix'!W$429-'Ratios Calculated fix'!W$428)</f>
        <v>0.82724550373879424</v>
      </c>
      <c r="X265" s="22">
        <f>('Ratios Calculated fix'!X265-'Ratios Calculated fix'!X$428)/('Ratios Calculated fix'!X$429-'Ratios Calculated fix'!X$428)</f>
        <v>0.24912412583686511</v>
      </c>
      <c r="Y265" s="22">
        <f>('Ratios Calculated fix'!Y265-'Ratios Calculated fix'!Y$428)/('Ratios Calculated fix'!Y$429-'Ratios Calculated fix'!Y$428)</f>
        <v>0.45558691752325836</v>
      </c>
      <c r="Z265" s="22">
        <f>('Ratios Calculated fix'!Z265-'Ratios Calculated fix'!Z$428)/('Ratios Calculated fix'!Z$429-'Ratios Calculated fix'!Z$428)</f>
        <v>0.75087587416313495</v>
      </c>
      <c r="AA265" s="22">
        <f>('Ratios Calculated fix'!AA265-'Ratios Calculated fix'!AA$428)/('Ratios Calculated fix'!AA$429-'Ratios Calculated fix'!AA$428)</f>
        <v>0.48291959459701628</v>
      </c>
      <c r="AB265" s="22">
        <f>('Ratios Calculated fix'!AB265-'Ratios Calculated fix'!AB$428)/('Ratios Calculated fix'!AB$429-'Ratios Calculated fix'!AB$428)</f>
        <v>0.8047632041236481</v>
      </c>
      <c r="AC265" s="22">
        <f>('Ratios Calculated fix'!AC265-'Ratios Calculated fix'!AC$428)/('Ratios Calculated fix'!AC$429-'Ratios Calculated fix'!AC$428)</f>
        <v>0.45106024974624825</v>
      </c>
      <c r="AD265" s="22">
        <f>('Ratios Calculated fix'!AD265-'Ratios Calculated fix'!AD$428)/('Ratios Calculated fix'!AD$429-'Ratios Calculated fix'!AD$428)</f>
        <v>0.2776730513316113</v>
      </c>
      <c r="AE265" s="22">
        <f>('Ratios Calculated fix'!AE265-'Ratios Calculated fix'!AE$428)/('Ratios Calculated fix'!AE$429-'Ratios Calculated fix'!AE$428)</f>
        <v>0.37358162355222846</v>
      </c>
      <c r="AF265" s="22">
        <f>('Ratios Calculated fix'!AF265-'Ratios Calculated fix'!AF$428)/('Ratios Calculated fix'!AF$429-'Ratios Calculated fix'!AF$428)</f>
        <v>0.36981049122022375</v>
      </c>
      <c r="AG265" s="22" t="e">
        <f>('Ratios Calculated fix'!AG265-'Ratios Calculated fix'!AG$428)/('Ratios Calculated fix'!AG$429-'Ratios Calculated fix'!AG$428)</f>
        <v>#DIV/0!</v>
      </c>
      <c r="AH265" s="22" t="e">
        <f>('Ratios Calculated fix'!AH265-'Ratios Calculated fix'!AH$428)/('Ratios Calculated fix'!AH$429-'Ratios Calculated fix'!AH$428)</f>
        <v>#DIV/0!</v>
      </c>
      <c r="AI265" s="22">
        <f>('Ratios Calculated fix'!AI265-'Ratios Calculated fix'!AI$428)/('Ratios Calculated fix'!AI$429-'Ratios Calculated fix'!AI$428)</f>
        <v>0.54885295866358941</v>
      </c>
      <c r="AJ265" s="22">
        <f>('Ratios Calculated fix'!AJ265-'Ratios Calculated fix'!AJ$428)/('Ratios Calculated fix'!AJ$429-'Ratios Calculated fix'!AJ$428)</f>
        <v>0.20424044961080406</v>
      </c>
      <c r="AK265" s="22" t="e">
        <f>('Ratios Calculated fix'!AK265-'Ratios Calculated fix'!AK$428)/('Ratios Calculated fix'!AK$429-'Ratios Calculated fix'!AK$428)</f>
        <v>#DIV/0!</v>
      </c>
      <c r="AL265" s="22" t="e">
        <f>('Ratios Calculated fix'!AL265-'Ratios Calculated fix'!AL$428)/('Ratios Calculated fix'!AL$429-'Ratios Calculated fix'!AL$428)</f>
        <v>#DIV/0!</v>
      </c>
      <c r="AM265" s="22">
        <f>('Ratios Calculated fix'!AM265-'Ratios Calculated fix'!AM$428)/('Ratios Calculated fix'!AM$429-'Ratios Calculated fix'!AM$428)</f>
        <v>0.71862377649974452</v>
      </c>
      <c r="AN265" s="22">
        <f>('Ratios Calculated fix'!AN265-'Ratios Calculated fix'!AN$428)/('Ratios Calculated fix'!AN$429-'Ratios Calculated fix'!AN$428)</f>
        <v>0.80965700511124328</v>
      </c>
      <c r="AO265" s="22">
        <f>('Ratios Calculated fix'!AO265-'Ratios Calculated fix'!AO$428)/('Ratios Calculated fix'!AO$429-'Ratios Calculated fix'!AO$428)</f>
        <v>0.14488464990735553</v>
      </c>
      <c r="AP265" s="22">
        <f>('Ratios Calculated fix'!AP265-'Ratios Calculated fix'!AP$428)/('Ratios Calculated fix'!AP$429-'Ratios Calculated fix'!AP$428)</f>
        <v>0.36484392530934212</v>
      </c>
      <c r="AQ265" s="22">
        <f>('Ratios Calculated fix'!AQ265-'Ratios Calculated fix'!AQ$428)/('Ratios Calculated fix'!AQ$429-'Ratios Calculated fix'!AQ$428)</f>
        <v>0.69202370880257147</v>
      </c>
      <c r="AR265" s="22">
        <f>('Ratios Calculated fix'!AR265-'Ratios Calculated fix'!AR$428)/('Ratios Calculated fix'!AR$429-'Ratios Calculated fix'!AR$428)</f>
        <v>0.41774548269204831</v>
      </c>
      <c r="AS265" s="22">
        <f>('Ratios Calculated fix'!AS265-'Ratios Calculated fix'!AS$428)/('Ratios Calculated fix'!AS$429-'Ratios Calculated fix'!AS$428)</f>
        <v>0.36656102040205046</v>
      </c>
      <c r="AT265" s="22">
        <f>('Ratios Calculated fix'!AT265-'Ratios Calculated fix'!AT$428)/('Ratios Calculated fix'!AT$429-'Ratios Calculated fix'!AT$428)</f>
        <v>0.53195864509357427</v>
      </c>
      <c r="AU265" s="22">
        <f>('Ratios Calculated fix'!AU265-'Ratios Calculated fix'!AU$428)/('Ratios Calculated fix'!AU$429-'Ratios Calculated fix'!AU$428)</f>
        <v>0.25734547058667012</v>
      </c>
      <c r="AV265" s="22" t="e">
        <f>('Ratios Calculated fix'!AV265-'Ratios Calculated fix'!AV$428)/('Ratios Calculated fix'!AV$429-'Ratios Calculated fix'!AV$428)</f>
        <v>#DIV/0!</v>
      </c>
      <c r="AW265" s="22" t="e">
        <f>('Ratios Calculated fix'!AW265-'Ratios Calculated fix'!AW$428)/('Ratios Calculated fix'!AW$429-'Ratios Calculated fix'!AW$428)</f>
        <v>#DIV/0!</v>
      </c>
      <c r="AX265" s="22" t="e">
        <f>('Ratios Calculated fix'!AX265-'Ratios Calculated fix'!AX$428)/('Ratios Calculated fix'!AX$429-'Ratios Calculated fix'!AX$428)</f>
        <v>#DIV/0!</v>
      </c>
      <c r="AY265" s="22">
        <f>('Ratios Calculated fix'!AY265-'Ratios Calculated fix'!AY$428)/('Ratios Calculated fix'!AY$429-'Ratios Calculated fix'!AY$428)</f>
        <v>0.74724514143391429</v>
      </c>
      <c r="AZ265" s="22">
        <f>('Ratios Calculated fix'!AZ265-'Ratios Calculated fix'!AZ$428)/('Ratios Calculated fix'!AZ$429-'Ratios Calculated fix'!AZ$428)</f>
        <v>0.77061624976696408</v>
      </c>
      <c r="BA265" s="22">
        <f>('Ratios Calculated fix'!BA265-'Ratios Calculated fix'!BA$428)/('Ratios Calculated fix'!BA$429-'Ratios Calculated fix'!BA$428)</f>
        <v>0.22136414349639505</v>
      </c>
      <c r="BB265" s="22" t="e">
        <f>('Ratios Calculated fix'!BB265-'Ratios Calculated fix'!BB$428)/('Ratios Calculated fix'!BB$429-'Ratios Calculated fix'!BB$428)</f>
        <v>#DIV/0!</v>
      </c>
      <c r="BC265" s="22">
        <f>('Ratios Calculated fix'!BC265-'Ratios Calculated fix'!BC$428)/('Ratios Calculated fix'!BC$429-'Ratios Calculated fix'!BC$428)</f>
        <v>0.22181335144293421</v>
      </c>
    </row>
    <row r="266" spans="1:55" x14ac:dyDescent="0.2">
      <c r="A266" s="3" t="s">
        <v>835</v>
      </c>
      <c r="B266" s="3" t="s">
        <v>836</v>
      </c>
      <c r="C266" s="3" t="s">
        <v>91</v>
      </c>
      <c r="D266" s="3">
        <v>333441</v>
      </c>
      <c r="E266" s="3" t="s">
        <v>16</v>
      </c>
      <c r="F266" s="3">
        <v>2019</v>
      </c>
      <c r="G266" s="3" t="s">
        <v>17</v>
      </c>
      <c r="H266" s="4">
        <v>43830</v>
      </c>
      <c r="I266" s="4">
        <v>43889</v>
      </c>
      <c r="J266" s="4">
        <v>43889</v>
      </c>
      <c r="K266" s="5">
        <v>537371000</v>
      </c>
      <c r="L266" s="5">
        <v>541519000</v>
      </c>
      <c r="M266" s="3" t="s">
        <v>837</v>
      </c>
      <c r="N266" s="21">
        <f>('Ratios Calculated fix'!N266-'Ratios Calculated fix'!N$428)/('Ratios Calculated fix'!N$429-'Ratios Calculated fix'!N$428)</f>
        <v>0.12786525362512829</v>
      </c>
      <c r="O266" s="22">
        <f>('Ratios Calculated fix'!O266-'Ratios Calculated fix'!O$428)/('Ratios Calculated fix'!O$429-'Ratios Calculated fix'!O$428)</f>
        <v>0.10790920633464199</v>
      </c>
      <c r="P266" s="22">
        <f>('Ratios Calculated fix'!P266-'Ratios Calculated fix'!P$428)/('Ratios Calculated fix'!P$429-'Ratios Calculated fix'!P$428)</f>
        <v>0.20788902091971129</v>
      </c>
      <c r="Q266" s="22">
        <f>('Ratios Calculated fix'!Q266-'Ratios Calculated fix'!Q$428)/('Ratios Calculated fix'!Q$429-'Ratios Calculated fix'!Q$428)</f>
        <v>0.86794577703880837</v>
      </c>
      <c r="R266" s="22">
        <f>('Ratios Calculated fix'!R266-'Ratios Calculated fix'!R$428)/('Ratios Calculated fix'!R$429-'Ratios Calculated fix'!R$428)</f>
        <v>0</v>
      </c>
      <c r="S266" s="22">
        <f>('Ratios Calculated fix'!S266-'Ratios Calculated fix'!S$428)/('Ratios Calculated fix'!S$429-'Ratios Calculated fix'!S$428)</f>
        <v>0</v>
      </c>
      <c r="T266" s="22">
        <f>('Ratios Calculated fix'!T266-'Ratios Calculated fix'!T$428)/('Ratios Calculated fix'!T$429-'Ratios Calculated fix'!T$428)</f>
        <v>0</v>
      </c>
      <c r="U266" s="22">
        <f>('Ratios Calculated fix'!U266-'Ratios Calculated fix'!U$428)/('Ratios Calculated fix'!U$429-'Ratios Calculated fix'!U$428)</f>
        <v>0.80725306381245165</v>
      </c>
      <c r="V266" s="22">
        <f>('Ratios Calculated fix'!V266-'Ratios Calculated fix'!V$428)/('Ratios Calculated fix'!V$429-'Ratios Calculated fix'!V$428)</f>
        <v>0.70833495319453676</v>
      </c>
      <c r="W266" s="22">
        <f>('Ratios Calculated fix'!W266-'Ratios Calculated fix'!W$428)/('Ratios Calculated fix'!W$429-'Ratios Calculated fix'!W$428)</f>
        <v>0.81944824653588433</v>
      </c>
      <c r="X266" s="22">
        <f>('Ratios Calculated fix'!X266-'Ratios Calculated fix'!X$428)/('Ratios Calculated fix'!X$429-'Ratios Calculated fix'!X$428)</f>
        <v>0.38746551407475793</v>
      </c>
      <c r="Y266" s="22">
        <f>('Ratios Calculated fix'!Y266-'Ratios Calculated fix'!Y$428)/('Ratios Calculated fix'!Y$429-'Ratios Calculated fix'!Y$428)</f>
        <v>0.62002307864843409</v>
      </c>
      <c r="Z266" s="22">
        <f>('Ratios Calculated fix'!Z266-'Ratios Calculated fix'!Z$428)/('Ratios Calculated fix'!Z$429-'Ratios Calculated fix'!Z$428)</f>
        <v>0.61253448592524218</v>
      </c>
      <c r="AA266" s="22">
        <f>('Ratios Calculated fix'!AA266-'Ratios Calculated fix'!AA$428)/('Ratios Calculated fix'!AA$429-'Ratios Calculated fix'!AA$428)</f>
        <v>0.41476893009057209</v>
      </c>
      <c r="AB266" s="22">
        <f>('Ratios Calculated fix'!AB266-'Ratios Calculated fix'!AB$428)/('Ratios Calculated fix'!AB$429-'Ratios Calculated fix'!AB$428)</f>
        <v>0.97869778928392359</v>
      </c>
      <c r="AC266" s="22">
        <f>('Ratios Calculated fix'!AC266-'Ratios Calculated fix'!AC$428)/('Ratios Calculated fix'!AC$429-'Ratios Calculated fix'!AC$428)</f>
        <v>0.5877511219118503</v>
      </c>
      <c r="AD266" s="22">
        <f>('Ratios Calculated fix'!AD266-'Ratios Calculated fix'!AD$428)/('Ratios Calculated fix'!AD$429-'Ratios Calculated fix'!AD$428)</f>
        <v>0.42612181614166089</v>
      </c>
      <c r="AE266" s="22">
        <f>('Ratios Calculated fix'!AE266-'Ratios Calculated fix'!AE$428)/('Ratios Calculated fix'!AE$429-'Ratios Calculated fix'!AE$428)</f>
        <v>0.54259843094972293</v>
      </c>
      <c r="AF266" s="22">
        <f>('Ratios Calculated fix'!AF266-'Ratios Calculated fix'!AF$428)/('Ratios Calculated fix'!AF$429-'Ratios Calculated fix'!AF$428)</f>
        <v>0.42199828760998875</v>
      </c>
      <c r="AG266" s="22" t="e">
        <f>('Ratios Calculated fix'!AG266-'Ratios Calculated fix'!AG$428)/('Ratios Calculated fix'!AG$429-'Ratios Calculated fix'!AG$428)</f>
        <v>#DIV/0!</v>
      </c>
      <c r="AH266" s="22" t="e">
        <f>('Ratios Calculated fix'!AH266-'Ratios Calculated fix'!AH$428)/('Ratios Calculated fix'!AH$429-'Ratios Calculated fix'!AH$428)</f>
        <v>#DIV/0!</v>
      </c>
      <c r="AI266" s="22">
        <f>('Ratios Calculated fix'!AI266-'Ratios Calculated fix'!AI$428)/('Ratios Calculated fix'!AI$429-'Ratios Calculated fix'!AI$428)</f>
        <v>0.53595529114691831</v>
      </c>
      <c r="AJ266" s="22">
        <f>('Ratios Calculated fix'!AJ266-'Ratios Calculated fix'!AJ$428)/('Ratios Calculated fix'!AJ$429-'Ratios Calculated fix'!AJ$428)</f>
        <v>0.36210152348543145</v>
      </c>
      <c r="AK266" s="22" t="e">
        <f>('Ratios Calculated fix'!AK266-'Ratios Calculated fix'!AK$428)/('Ratios Calculated fix'!AK$429-'Ratios Calculated fix'!AK$428)</f>
        <v>#DIV/0!</v>
      </c>
      <c r="AL266" s="22" t="e">
        <f>('Ratios Calculated fix'!AL266-'Ratios Calculated fix'!AL$428)/('Ratios Calculated fix'!AL$429-'Ratios Calculated fix'!AL$428)</f>
        <v>#DIV/0!</v>
      </c>
      <c r="AM266" s="22">
        <f>('Ratios Calculated fix'!AM266-'Ratios Calculated fix'!AM$428)/('Ratios Calculated fix'!AM$429-'Ratios Calculated fix'!AM$428)</f>
        <v>0.71372474037011635</v>
      </c>
      <c r="AN266" s="22">
        <f>('Ratios Calculated fix'!AN266-'Ratios Calculated fix'!AN$428)/('Ratios Calculated fix'!AN$429-'Ratios Calculated fix'!AN$428)</f>
        <v>0.80517113141007757</v>
      </c>
      <c r="AO266" s="22">
        <f>('Ratios Calculated fix'!AO266-'Ratios Calculated fix'!AO$428)/('Ratios Calculated fix'!AO$429-'Ratios Calculated fix'!AO$428)</f>
        <v>0.16613531663742534</v>
      </c>
      <c r="AP266" s="22">
        <f>('Ratios Calculated fix'!AP266-'Ratios Calculated fix'!AP$428)/('Ratios Calculated fix'!AP$429-'Ratios Calculated fix'!AP$428)</f>
        <v>0.36106996002000319</v>
      </c>
      <c r="AQ266" s="22">
        <f>('Ratios Calculated fix'!AQ266-'Ratios Calculated fix'!AQ$428)/('Ratios Calculated fix'!AQ$429-'Ratios Calculated fix'!AQ$428)</f>
        <v>0.82993318533518945</v>
      </c>
      <c r="AR266" s="22">
        <f>('Ratios Calculated fix'!AR266-'Ratios Calculated fix'!AR$428)/('Ratios Calculated fix'!AR$429-'Ratios Calculated fix'!AR$428)</f>
        <v>0.46964307448560966</v>
      </c>
      <c r="AS266" s="22">
        <f>('Ratios Calculated fix'!AS266-'Ratios Calculated fix'!AS$428)/('Ratios Calculated fix'!AS$429-'Ratios Calculated fix'!AS$428)</f>
        <v>0.32916143849121987</v>
      </c>
      <c r="AT266" s="22">
        <f>('Ratios Calculated fix'!AT266-'Ratios Calculated fix'!AT$428)/('Ratios Calculated fix'!AT$429-'Ratios Calculated fix'!AT$428)</f>
        <v>0.64116497067286449</v>
      </c>
      <c r="AU266" s="22">
        <f>('Ratios Calculated fix'!AU266-'Ratios Calculated fix'!AU$428)/('Ratios Calculated fix'!AU$429-'Ratios Calculated fix'!AU$428)</f>
        <v>0.39549158952066948</v>
      </c>
      <c r="AV266" s="22" t="e">
        <f>('Ratios Calculated fix'!AV266-'Ratios Calculated fix'!AV$428)/('Ratios Calculated fix'!AV$429-'Ratios Calculated fix'!AV$428)</f>
        <v>#DIV/0!</v>
      </c>
      <c r="AW266" s="22" t="e">
        <f>('Ratios Calculated fix'!AW266-'Ratios Calculated fix'!AW$428)/('Ratios Calculated fix'!AW$429-'Ratios Calculated fix'!AW$428)</f>
        <v>#DIV/0!</v>
      </c>
      <c r="AX266" s="22" t="e">
        <f>('Ratios Calculated fix'!AX266-'Ratios Calculated fix'!AX$428)/('Ratios Calculated fix'!AX$429-'Ratios Calculated fix'!AX$428)</f>
        <v>#DIV/0!</v>
      </c>
      <c r="AY266" s="22">
        <f>('Ratios Calculated fix'!AY266-'Ratios Calculated fix'!AY$428)/('Ratios Calculated fix'!AY$429-'Ratios Calculated fix'!AY$428)</f>
        <v>0.7440745832666682</v>
      </c>
      <c r="AZ266" s="22">
        <f>('Ratios Calculated fix'!AZ266-'Ratios Calculated fix'!AZ$428)/('Ratios Calculated fix'!AZ$429-'Ratios Calculated fix'!AZ$428)</f>
        <v>0.76630397270575545</v>
      </c>
      <c r="BA266" s="22">
        <f>('Ratios Calculated fix'!BA266-'Ratios Calculated fix'!BA$428)/('Ratios Calculated fix'!BA$429-'Ratios Calculated fix'!BA$428)</f>
        <v>0.22210652555337282</v>
      </c>
      <c r="BB266" s="22" t="e">
        <f>('Ratios Calculated fix'!BB266-'Ratios Calculated fix'!BB$428)/('Ratios Calculated fix'!BB$429-'Ratios Calculated fix'!BB$428)</f>
        <v>#DIV/0!</v>
      </c>
      <c r="BC266" s="22">
        <f>('Ratios Calculated fix'!BC266-'Ratios Calculated fix'!BC$428)/('Ratios Calculated fix'!BC$429-'Ratios Calculated fix'!BC$428)</f>
        <v>0.35028365076279605</v>
      </c>
    </row>
    <row r="267" spans="1:55" x14ac:dyDescent="0.2">
      <c r="A267" s="3" t="s">
        <v>89</v>
      </c>
      <c r="B267" s="3" t="s">
        <v>90</v>
      </c>
      <c r="C267" s="3" t="s">
        <v>91</v>
      </c>
      <c r="D267" s="3">
        <v>133574</v>
      </c>
      <c r="E267" s="3" t="s">
        <v>16</v>
      </c>
      <c r="F267" s="3">
        <v>2019</v>
      </c>
      <c r="G267" s="3" t="s">
        <v>17</v>
      </c>
      <c r="H267" s="4">
        <v>43830</v>
      </c>
      <c r="I267" s="4">
        <v>43886</v>
      </c>
      <c r="J267" s="4">
        <v>43886</v>
      </c>
      <c r="K267" s="5">
        <v>1864000000</v>
      </c>
      <c r="L267" s="5">
        <v>1864000000</v>
      </c>
      <c r="M267" s="3" t="s">
        <v>92</v>
      </c>
      <c r="N267" s="21">
        <f>('Ratios Calculated fix'!N267-'Ratios Calculated fix'!N$428)/('Ratios Calculated fix'!N$429-'Ratios Calculated fix'!N$428)</f>
        <v>2.1308267371460934E-2</v>
      </c>
      <c r="O267" s="22">
        <f>('Ratios Calculated fix'!O267-'Ratios Calculated fix'!O$428)/('Ratios Calculated fix'!O$429-'Ratios Calculated fix'!O$428)</f>
        <v>1.1048779876970439E-2</v>
      </c>
      <c r="P267" s="22">
        <f>('Ratios Calculated fix'!P267-'Ratios Calculated fix'!P$428)/('Ratios Calculated fix'!P$429-'Ratios Calculated fix'!P$428)</f>
        <v>2.6742277041021223E-2</v>
      </c>
      <c r="Q267" s="22">
        <f>('Ratios Calculated fix'!Q267-'Ratios Calculated fix'!Q$428)/('Ratios Calculated fix'!Q$429-'Ratios Calculated fix'!Q$428)</f>
        <v>0.87904222516312314</v>
      </c>
      <c r="R267" s="22">
        <f>('Ratios Calculated fix'!R267-'Ratios Calculated fix'!R$428)/('Ratios Calculated fix'!R$429-'Ratios Calculated fix'!R$428)</f>
        <v>0.19118018515563451</v>
      </c>
      <c r="S267" s="22">
        <f>('Ratios Calculated fix'!S267-'Ratios Calculated fix'!S$428)/('Ratios Calculated fix'!S$429-'Ratios Calculated fix'!S$428)</f>
        <v>3.8186306847087466E-2</v>
      </c>
      <c r="T267" s="22">
        <f>('Ratios Calculated fix'!T267-'Ratios Calculated fix'!T$428)/('Ratios Calculated fix'!T$429-'Ratios Calculated fix'!T$428)</f>
        <v>0.18632769654639314</v>
      </c>
      <c r="U267" s="22">
        <f>('Ratios Calculated fix'!U267-'Ratios Calculated fix'!U$428)/('Ratios Calculated fix'!U$429-'Ratios Calculated fix'!U$428)</f>
        <v>0.82453427624739328</v>
      </c>
      <c r="V267" s="22">
        <f>('Ratios Calculated fix'!V267-'Ratios Calculated fix'!V$428)/('Ratios Calculated fix'!V$429-'Ratios Calculated fix'!V$428)</f>
        <v>0.71293064197785916</v>
      </c>
      <c r="W267" s="22">
        <f>('Ratios Calculated fix'!W267-'Ratios Calculated fix'!W$428)/('Ratios Calculated fix'!W$429-'Ratios Calculated fix'!W$428)</f>
        <v>0.83862088391376455</v>
      </c>
      <c r="X267" s="22">
        <f>('Ratios Calculated fix'!X267-'Ratios Calculated fix'!X$428)/('Ratios Calculated fix'!X$429-'Ratios Calculated fix'!X$428)</f>
        <v>8.191011722753555E-2</v>
      </c>
      <c r="Y267" s="22">
        <f>('Ratios Calculated fix'!Y267-'Ratios Calculated fix'!Y$428)/('Ratios Calculated fix'!Y$429-'Ratios Calculated fix'!Y$428)</f>
        <v>0.42489634907665758</v>
      </c>
      <c r="Z267" s="22">
        <f>('Ratios Calculated fix'!Z267-'Ratios Calculated fix'!Z$428)/('Ratios Calculated fix'!Z$429-'Ratios Calculated fix'!Z$428)</f>
        <v>0.91808988277246439</v>
      </c>
      <c r="AA267" s="22">
        <f>('Ratios Calculated fix'!AA267-'Ratios Calculated fix'!AA$428)/('Ratios Calculated fix'!AA$429-'Ratios Calculated fix'!AA$428)</f>
        <v>0.16855518087535806</v>
      </c>
      <c r="AB267" s="22">
        <f>('Ratios Calculated fix'!AB267-'Ratios Calculated fix'!AB$428)/('Ratios Calculated fix'!AB$429-'Ratios Calculated fix'!AB$428)</f>
        <v>0.77561732120157978</v>
      </c>
      <c r="AC267" s="22">
        <f>('Ratios Calculated fix'!AC267-'Ratios Calculated fix'!AC$428)/('Ratios Calculated fix'!AC$429-'Ratios Calculated fix'!AC$428)</f>
        <v>0.49166853480609113</v>
      </c>
      <c r="AD267" s="22">
        <f>('Ratios Calculated fix'!AD267-'Ratios Calculated fix'!AD$428)/('Ratios Calculated fix'!AD$429-'Ratios Calculated fix'!AD$428)</f>
        <v>0.51147267545307129</v>
      </c>
      <c r="AE267" s="22">
        <f>('Ratios Calculated fix'!AE267-'Ratios Calculated fix'!AE$428)/('Ratios Calculated fix'!AE$429-'Ratios Calculated fix'!AE$428)</f>
        <v>0.63977491987441049</v>
      </c>
      <c r="AF267" s="22">
        <f>('Ratios Calculated fix'!AF267-'Ratios Calculated fix'!AF$428)/('Ratios Calculated fix'!AF$429-'Ratios Calculated fix'!AF$428)</f>
        <v>0.28661734876028416</v>
      </c>
      <c r="AG267" s="22" t="e">
        <f>('Ratios Calculated fix'!AG267-'Ratios Calculated fix'!AG$428)/('Ratios Calculated fix'!AG$429-'Ratios Calculated fix'!AG$428)</f>
        <v>#DIV/0!</v>
      </c>
      <c r="AH267" s="22" t="e">
        <f>('Ratios Calculated fix'!AH267-'Ratios Calculated fix'!AH$428)/('Ratios Calculated fix'!AH$429-'Ratios Calculated fix'!AH$428)</f>
        <v>#DIV/0!</v>
      </c>
      <c r="AI267" s="22">
        <f>('Ratios Calculated fix'!AI267-'Ratios Calculated fix'!AI$428)/('Ratios Calculated fix'!AI$429-'Ratios Calculated fix'!AI$428)</f>
        <v>0.53376320418178558</v>
      </c>
      <c r="AJ267" s="22">
        <f>('Ratios Calculated fix'!AJ267-'Ratios Calculated fix'!AJ$428)/('Ratios Calculated fix'!AJ$429-'Ratios Calculated fix'!AJ$428)</f>
        <v>0.22863051474435486</v>
      </c>
      <c r="AK267" s="22" t="e">
        <f>('Ratios Calculated fix'!AK267-'Ratios Calculated fix'!AK$428)/('Ratios Calculated fix'!AK$429-'Ratios Calculated fix'!AK$428)</f>
        <v>#DIV/0!</v>
      </c>
      <c r="AL267" s="22" t="e">
        <f>('Ratios Calculated fix'!AL267-'Ratios Calculated fix'!AL$428)/('Ratios Calculated fix'!AL$429-'Ratios Calculated fix'!AL$428)</f>
        <v>#DIV/0!</v>
      </c>
      <c r="AM267" s="22">
        <f>('Ratios Calculated fix'!AM267-'Ratios Calculated fix'!AM$428)/('Ratios Calculated fix'!AM$429-'Ratios Calculated fix'!AM$428)</f>
        <v>0.70135406744413697</v>
      </c>
      <c r="AN267" s="22">
        <f>('Ratios Calculated fix'!AN267-'Ratios Calculated fix'!AN$428)/('Ratios Calculated fix'!AN$429-'Ratios Calculated fix'!AN$428)</f>
        <v>0.81126449199586503</v>
      </c>
      <c r="AO267" s="22">
        <f>('Ratios Calculated fix'!AO267-'Ratios Calculated fix'!AO$428)/('Ratios Calculated fix'!AO$429-'Ratios Calculated fix'!AO$428)</f>
        <v>9.843331172380948E-2</v>
      </c>
      <c r="AP267" s="22">
        <f>('Ratios Calculated fix'!AP267-'Ratios Calculated fix'!AP$428)/('Ratios Calculated fix'!AP$429-'Ratios Calculated fix'!AP$428)</f>
        <v>0.35479448445941114</v>
      </c>
      <c r="AQ267" s="22">
        <f>('Ratios Calculated fix'!AQ267-'Ratios Calculated fix'!AQ$428)/('Ratios Calculated fix'!AQ$429-'Ratios Calculated fix'!AQ$428)</f>
        <v>0.53478462804999527</v>
      </c>
      <c r="AR267" s="22">
        <f>('Ratios Calculated fix'!AR267-'Ratios Calculated fix'!AR$428)/('Ratios Calculated fix'!AR$429-'Ratios Calculated fix'!AR$428)</f>
        <v>0.504844308356866</v>
      </c>
      <c r="AS267" s="22">
        <f>('Ratios Calculated fix'!AS267-'Ratios Calculated fix'!AS$428)/('Ratios Calculated fix'!AS$429-'Ratios Calculated fix'!AS$428)</f>
        <v>0.31688207810578051</v>
      </c>
      <c r="AT267" s="22">
        <f>('Ratios Calculated fix'!AT267-'Ratios Calculated fix'!AT$428)/('Ratios Calculated fix'!AT$429-'Ratios Calculated fix'!AT$428)</f>
        <v>0.51764640709147558</v>
      </c>
      <c r="AU267" s="22">
        <f>('Ratios Calculated fix'!AU267-'Ratios Calculated fix'!AU$428)/('Ratios Calculated fix'!AU$429-'Ratios Calculated fix'!AU$428)</f>
        <v>0.3307493448326459</v>
      </c>
      <c r="AV267" s="22" t="e">
        <f>('Ratios Calculated fix'!AV267-'Ratios Calculated fix'!AV$428)/('Ratios Calculated fix'!AV$429-'Ratios Calculated fix'!AV$428)</f>
        <v>#DIV/0!</v>
      </c>
      <c r="AW267" s="22" t="e">
        <f>('Ratios Calculated fix'!AW267-'Ratios Calculated fix'!AW$428)/('Ratios Calculated fix'!AW$429-'Ratios Calculated fix'!AW$428)</f>
        <v>#DIV/0!</v>
      </c>
      <c r="AX267" s="22" t="e">
        <f>('Ratios Calculated fix'!AX267-'Ratios Calculated fix'!AX$428)/('Ratios Calculated fix'!AX$429-'Ratios Calculated fix'!AX$428)</f>
        <v>#DIV/0!</v>
      </c>
      <c r="AY267" s="22">
        <f>('Ratios Calculated fix'!AY267-'Ratios Calculated fix'!AY$428)/('Ratios Calculated fix'!AY$429-'Ratios Calculated fix'!AY$428)</f>
        <v>0.74660431711075437</v>
      </c>
      <c r="AZ267" s="22">
        <f>('Ratios Calculated fix'!AZ267-'Ratios Calculated fix'!AZ$428)/('Ratios Calculated fix'!AZ$429-'Ratios Calculated fix'!AZ$428)</f>
        <v>0.77009059361808585</v>
      </c>
      <c r="BA267" s="22">
        <f>('Ratios Calculated fix'!BA267-'Ratios Calculated fix'!BA$428)/('Ratios Calculated fix'!BA$429-'Ratios Calculated fix'!BA$428)</f>
        <v>0.21575228690511111</v>
      </c>
      <c r="BB267" s="22" t="e">
        <f>('Ratios Calculated fix'!BB267-'Ratios Calculated fix'!BB$428)/('Ratios Calculated fix'!BB$429-'Ratios Calculated fix'!BB$428)</f>
        <v>#DIV/0!</v>
      </c>
      <c r="BC267" s="22">
        <f>('Ratios Calculated fix'!BC267-'Ratios Calculated fix'!BC$428)/('Ratios Calculated fix'!BC$429-'Ratios Calculated fix'!BC$428)</f>
        <v>0.29818625554448625</v>
      </c>
    </row>
    <row r="268" spans="1:55" x14ac:dyDescent="0.2">
      <c r="A268" s="3" t="s">
        <v>1135</v>
      </c>
      <c r="B268" s="3" t="s">
        <v>1136</v>
      </c>
      <c r="C268" s="3" t="s">
        <v>59</v>
      </c>
      <c r="D268" s="3">
        <v>94993</v>
      </c>
      <c r="E268" s="3" t="s">
        <v>16</v>
      </c>
      <c r="F268" s="3">
        <v>2019</v>
      </c>
      <c r="G268" s="3" t="s">
        <v>17</v>
      </c>
      <c r="H268" s="4">
        <v>43830</v>
      </c>
      <c r="I268" s="4">
        <v>43881</v>
      </c>
      <c r="J268" s="4">
        <v>43881</v>
      </c>
      <c r="K268" s="5">
        <v>378900000</v>
      </c>
      <c r="L268" s="5">
        <v>377000000</v>
      </c>
      <c r="M268" s="3" t="s">
        <v>1137</v>
      </c>
      <c r="N268" s="21">
        <f>('Ratios Calculated fix'!N268-'Ratios Calculated fix'!N$428)/('Ratios Calculated fix'!N$429-'Ratios Calculated fix'!N$428)</f>
        <v>5.2193595831586913E-2</v>
      </c>
      <c r="O268" s="22">
        <f>('Ratios Calculated fix'!O268-'Ratios Calculated fix'!O$428)/('Ratios Calculated fix'!O$429-'Ratios Calculated fix'!O$428)</f>
        <v>2.2892589480772055E-2</v>
      </c>
      <c r="P268" s="22">
        <f>('Ratios Calculated fix'!P268-'Ratios Calculated fix'!P$428)/('Ratios Calculated fix'!P$429-'Ratios Calculated fix'!P$428)</f>
        <v>2.0681329747313491E-2</v>
      </c>
      <c r="Q268" s="22">
        <f>('Ratios Calculated fix'!Q268-'Ratios Calculated fix'!Q$428)/('Ratios Calculated fix'!Q$429-'Ratios Calculated fix'!Q$428)</f>
        <v>0.86935143245112434</v>
      </c>
      <c r="R268" s="22">
        <f>('Ratios Calculated fix'!R268-'Ratios Calculated fix'!R$428)/('Ratios Calculated fix'!R$429-'Ratios Calculated fix'!R$428)</f>
        <v>8.0317011831759752E-2</v>
      </c>
      <c r="S268" s="22">
        <f>('Ratios Calculated fix'!S268-'Ratios Calculated fix'!S$428)/('Ratios Calculated fix'!S$429-'Ratios Calculated fix'!S$428)</f>
        <v>8.6574191875047665E-3</v>
      </c>
      <c r="T268" s="22">
        <f>('Ratios Calculated fix'!T268-'Ratios Calculated fix'!T$428)/('Ratios Calculated fix'!T$429-'Ratios Calculated fix'!T$428)</f>
        <v>7.9610985194000922E-2</v>
      </c>
      <c r="U268" s="22">
        <f>('Ratios Calculated fix'!U268-'Ratios Calculated fix'!U$428)/('Ratios Calculated fix'!U$429-'Ratios Calculated fix'!U$428)</f>
        <v>0.80918278659562204</v>
      </c>
      <c r="V268" s="22">
        <f>('Ratios Calculated fix'!V268-'Ratios Calculated fix'!V$428)/('Ratios Calculated fix'!V$429-'Ratios Calculated fix'!V$428)</f>
        <v>0.70861189431833449</v>
      </c>
      <c r="W268" s="22">
        <f>('Ratios Calculated fix'!W268-'Ratios Calculated fix'!W$428)/('Ratios Calculated fix'!W$429-'Ratios Calculated fix'!W$428)</f>
        <v>0.82162562284153406</v>
      </c>
      <c r="X268" s="22">
        <f>('Ratios Calculated fix'!X268-'Ratios Calculated fix'!X$428)/('Ratios Calculated fix'!X$429-'Ratios Calculated fix'!X$428)</f>
        <v>0.16420693477468795</v>
      </c>
      <c r="Y268" s="22">
        <f>('Ratios Calculated fix'!Y268-'Ratios Calculated fix'!Y$428)/('Ratios Calculated fix'!Y$429-'Ratios Calculated fix'!Y$428)</f>
        <v>0.47182789566077654</v>
      </c>
      <c r="Z268" s="22">
        <f>('Ratios Calculated fix'!Z268-'Ratios Calculated fix'!Z$428)/('Ratios Calculated fix'!Z$429-'Ratios Calculated fix'!Z$428)</f>
        <v>0.83579306522531205</v>
      </c>
      <c r="AA268" s="22">
        <f>('Ratios Calculated fix'!AA268-'Ratios Calculated fix'!AA$428)/('Ratios Calculated fix'!AA$429-'Ratios Calculated fix'!AA$428)</f>
        <v>9.6167335793520894E-2</v>
      </c>
      <c r="AB268" s="22">
        <f>('Ratios Calculated fix'!AB268-'Ratios Calculated fix'!AB$428)/('Ratios Calculated fix'!AB$429-'Ratios Calculated fix'!AB$428)</f>
        <v>0.88191302721909082</v>
      </c>
      <c r="AC268" s="22">
        <f>('Ratios Calculated fix'!AC268-'Ratios Calculated fix'!AC$428)/('Ratios Calculated fix'!AC$429-'Ratios Calculated fix'!AC$428)</f>
        <v>7.4262152824044095E-2</v>
      </c>
      <c r="AD268" s="22">
        <f>('Ratios Calculated fix'!AD268-'Ratios Calculated fix'!AD$428)/('Ratios Calculated fix'!AD$429-'Ratios Calculated fix'!AD$428)</f>
        <v>0.12723341298430102</v>
      </c>
      <c r="AE268" s="22">
        <f>('Ratios Calculated fix'!AE268-'Ratios Calculated fix'!AE$428)/('Ratios Calculated fix'!AE$429-'Ratios Calculated fix'!AE$428)</f>
        <v>0.20229810083628361</v>
      </c>
      <c r="AF268" s="22">
        <f>('Ratios Calculated fix'!AF268-'Ratios Calculated fix'!AF$428)/('Ratios Calculated fix'!AF$429-'Ratios Calculated fix'!AF$428)</f>
        <v>0.25725975824073782</v>
      </c>
      <c r="AG268" s="22" t="e">
        <f>('Ratios Calculated fix'!AG268-'Ratios Calculated fix'!AG$428)/('Ratios Calculated fix'!AG$429-'Ratios Calculated fix'!AG$428)</f>
        <v>#DIV/0!</v>
      </c>
      <c r="AH268" s="22" t="e">
        <f>('Ratios Calculated fix'!AH268-'Ratios Calculated fix'!AH$428)/('Ratios Calculated fix'!AH$429-'Ratios Calculated fix'!AH$428)</f>
        <v>#DIV/0!</v>
      </c>
      <c r="AI268" s="22">
        <f>('Ratios Calculated fix'!AI268-'Ratios Calculated fix'!AI$428)/('Ratios Calculated fix'!AI$429-'Ratios Calculated fix'!AI$428)</f>
        <v>0.55151651328851747</v>
      </c>
      <c r="AJ268" s="22">
        <f>('Ratios Calculated fix'!AJ268-'Ratios Calculated fix'!AJ$428)/('Ratios Calculated fix'!AJ$429-'Ratios Calculated fix'!AJ$428)</f>
        <v>0.14509229804058899</v>
      </c>
      <c r="AK268" s="22" t="e">
        <f>('Ratios Calculated fix'!AK268-'Ratios Calculated fix'!AK$428)/('Ratios Calculated fix'!AK$429-'Ratios Calculated fix'!AK$428)</f>
        <v>#DIV/0!</v>
      </c>
      <c r="AL268" s="22" t="e">
        <f>('Ratios Calculated fix'!AL268-'Ratios Calculated fix'!AL$428)/('Ratios Calculated fix'!AL$429-'Ratios Calculated fix'!AL$428)</f>
        <v>#DIV/0!</v>
      </c>
      <c r="AM268" s="22">
        <f>('Ratios Calculated fix'!AM268-'Ratios Calculated fix'!AM$428)/('Ratios Calculated fix'!AM$429-'Ratios Calculated fix'!AM$428)</f>
        <v>0.70371359312409998</v>
      </c>
      <c r="AN268" s="22">
        <f>('Ratios Calculated fix'!AN268-'Ratios Calculated fix'!AN$428)/('Ratios Calculated fix'!AN$429-'Ratios Calculated fix'!AN$428)</f>
        <v>0.80505450765923481</v>
      </c>
      <c r="AO268" s="22">
        <f>('Ratios Calculated fix'!AO268-'Ratios Calculated fix'!AO$428)/('Ratios Calculated fix'!AO$429-'Ratios Calculated fix'!AO$428)</f>
        <v>8.7785258810072458E-2</v>
      </c>
      <c r="AP268" s="22">
        <f>('Ratios Calculated fix'!AP268-'Ratios Calculated fix'!AP$428)/('Ratios Calculated fix'!AP$429-'Ratios Calculated fix'!AP$428)</f>
        <v>0.36442754972899488</v>
      </c>
      <c r="AQ268" s="22">
        <f>('Ratios Calculated fix'!AQ268-'Ratios Calculated fix'!AQ$428)/('Ratios Calculated fix'!AQ$429-'Ratios Calculated fix'!AQ$428)</f>
        <v>0.49923667943240074</v>
      </c>
      <c r="AR268" s="22">
        <f>('Ratios Calculated fix'!AR268-'Ratios Calculated fix'!AR$428)/('Ratios Calculated fix'!AR$429-'Ratios Calculated fix'!AR$428)</f>
        <v>0.30618022468220529</v>
      </c>
      <c r="AS268" s="22">
        <f>('Ratios Calculated fix'!AS268-'Ratios Calculated fix'!AS$428)/('Ratios Calculated fix'!AS$429-'Ratios Calculated fix'!AS$428)</f>
        <v>0.37493865457045544</v>
      </c>
      <c r="AT268" s="22">
        <f>('Ratios Calculated fix'!AT268-'Ratios Calculated fix'!AT$428)/('Ratios Calculated fix'!AT$429-'Ratios Calculated fix'!AT$428)</f>
        <v>0.34055214719971916</v>
      </c>
      <c r="AU268" s="22">
        <f>('Ratios Calculated fix'!AU268-'Ratios Calculated fix'!AU$428)/('Ratios Calculated fix'!AU$429-'Ratios Calculated fix'!AU$428)</f>
        <v>0.2364216830200645</v>
      </c>
      <c r="AV268" s="22" t="e">
        <f>('Ratios Calculated fix'!AV268-'Ratios Calculated fix'!AV$428)/('Ratios Calculated fix'!AV$429-'Ratios Calculated fix'!AV$428)</f>
        <v>#DIV/0!</v>
      </c>
      <c r="AW268" s="22" t="e">
        <f>('Ratios Calculated fix'!AW268-'Ratios Calculated fix'!AW$428)/('Ratios Calculated fix'!AW$429-'Ratios Calculated fix'!AW$428)</f>
        <v>#DIV/0!</v>
      </c>
      <c r="AX268" s="22" t="e">
        <f>('Ratios Calculated fix'!AX268-'Ratios Calculated fix'!AX$428)/('Ratios Calculated fix'!AX$429-'Ratios Calculated fix'!AX$428)</f>
        <v>#DIV/0!</v>
      </c>
      <c r="AY268" s="22">
        <f>('Ratios Calculated fix'!AY268-'Ratios Calculated fix'!AY$428)/('Ratios Calculated fix'!AY$429-'Ratios Calculated fix'!AY$428)</f>
        <v>0.755960630046842</v>
      </c>
      <c r="AZ268" s="22">
        <f>('Ratios Calculated fix'!AZ268-'Ratios Calculated fix'!AZ$428)/('Ratios Calculated fix'!AZ$429-'Ratios Calculated fix'!AZ$428)</f>
        <v>0.7796973005731862</v>
      </c>
      <c r="BA268" s="22">
        <f>('Ratios Calculated fix'!BA268-'Ratios Calculated fix'!BA$428)/('Ratios Calculated fix'!BA$429-'Ratios Calculated fix'!BA$428)</f>
        <v>0.22150853305147097</v>
      </c>
      <c r="BB268" s="22" t="e">
        <f>('Ratios Calculated fix'!BB268-'Ratios Calculated fix'!BB$428)/('Ratios Calculated fix'!BB$429-'Ratios Calculated fix'!BB$428)</f>
        <v>#DIV/0!</v>
      </c>
      <c r="BC268" s="22">
        <f>('Ratios Calculated fix'!BC268-'Ratios Calculated fix'!BC$428)/('Ratios Calculated fix'!BC$429-'Ratios Calculated fix'!BC$428)</f>
        <v>8.6510283725150627E-2</v>
      </c>
    </row>
    <row r="269" spans="1:55" x14ac:dyDescent="0.2">
      <c r="A269" s="3" t="s">
        <v>772</v>
      </c>
      <c r="B269" s="3" t="s">
        <v>773</v>
      </c>
      <c r="C269" s="3" t="s">
        <v>138</v>
      </c>
      <c r="D269" s="3">
        <v>353184</v>
      </c>
      <c r="E269" s="3" t="s">
        <v>16</v>
      </c>
      <c r="F269" s="3">
        <v>2019</v>
      </c>
      <c r="G269" s="3" t="s">
        <v>17</v>
      </c>
      <c r="H269" s="4">
        <v>43830</v>
      </c>
      <c r="I269" s="4">
        <v>43889</v>
      </c>
      <c r="J269" s="4">
        <v>43889</v>
      </c>
      <c r="K269" s="5">
        <v>645000000</v>
      </c>
      <c r="L269" s="5">
        <v>657000000</v>
      </c>
      <c r="M269" s="3" t="s">
        <v>774</v>
      </c>
      <c r="N269" s="21">
        <f>('Ratios Calculated fix'!N269-'Ratios Calculated fix'!N$428)/('Ratios Calculated fix'!N$429-'Ratios Calculated fix'!N$428)</f>
        <v>4.5409067113591134E-2</v>
      </c>
      <c r="O269" s="22">
        <f>('Ratios Calculated fix'!O269-'Ratios Calculated fix'!O$428)/('Ratios Calculated fix'!O$429-'Ratios Calculated fix'!O$428)</f>
        <v>2.2208875461313567E-2</v>
      </c>
      <c r="P269" s="22">
        <f>('Ratios Calculated fix'!P269-'Ratios Calculated fix'!P$428)/('Ratios Calculated fix'!P$429-'Ratios Calculated fix'!P$428)</f>
        <v>9.7647100219719184E-3</v>
      </c>
      <c r="Q269" s="22">
        <f>('Ratios Calculated fix'!Q269-'Ratios Calculated fix'!Q$428)/('Ratios Calculated fix'!Q$429-'Ratios Calculated fix'!Q$428)</f>
        <v>0.86973660606275283</v>
      </c>
      <c r="R269" s="22">
        <f>('Ratios Calculated fix'!R269-'Ratios Calculated fix'!R$428)/('Ratios Calculated fix'!R$429-'Ratios Calculated fix'!R$428)</f>
        <v>9.8289548089258272E-2</v>
      </c>
      <c r="S269" s="22">
        <f>('Ratios Calculated fix'!S269-'Ratios Calculated fix'!S$428)/('Ratios Calculated fix'!S$429-'Ratios Calculated fix'!S$428)</f>
        <v>1.3573303705865536E-2</v>
      </c>
      <c r="T269" s="22">
        <f>('Ratios Calculated fix'!T269-'Ratios Calculated fix'!T$428)/('Ratios Calculated fix'!T$429-'Ratios Calculated fix'!T$428)</f>
        <v>9.6888075090073023E-2</v>
      </c>
      <c r="U269" s="22">
        <f>('Ratios Calculated fix'!U269-'Ratios Calculated fix'!U$428)/('Ratios Calculated fix'!U$429-'Ratios Calculated fix'!U$428)</f>
        <v>0.80987386920323745</v>
      </c>
      <c r="V269" s="22">
        <f>('Ratios Calculated fix'!V269-'Ratios Calculated fix'!V$428)/('Ratios Calculated fix'!V$429-'Ratios Calculated fix'!V$428)</f>
        <v>0.70881681735224789</v>
      </c>
      <c r="W269" s="22">
        <f>('Ratios Calculated fix'!W269-'Ratios Calculated fix'!W$428)/('Ratios Calculated fix'!W$429-'Ratios Calculated fix'!W$428)</f>
        <v>0.82238908300209734</v>
      </c>
      <c r="X269" s="22">
        <f>('Ratios Calculated fix'!X269-'Ratios Calculated fix'!X$428)/('Ratios Calculated fix'!X$429-'Ratios Calculated fix'!X$428)</f>
        <v>0.17461766925140268</v>
      </c>
      <c r="Y269" s="22">
        <f>('Ratios Calculated fix'!Y269-'Ratios Calculated fix'!Y$428)/('Ratios Calculated fix'!Y$429-'Ratios Calculated fix'!Y$428)</f>
        <v>0.47671035300556175</v>
      </c>
      <c r="Z269" s="22">
        <f>('Ratios Calculated fix'!Z269-'Ratios Calculated fix'!Z$428)/('Ratios Calculated fix'!Z$429-'Ratios Calculated fix'!Z$428)</f>
        <v>0.82538233074859735</v>
      </c>
      <c r="AA269" s="22">
        <f>('Ratios Calculated fix'!AA269-'Ratios Calculated fix'!AA$428)/('Ratios Calculated fix'!AA$429-'Ratios Calculated fix'!AA$428)</f>
        <v>0.32618949175421208</v>
      </c>
      <c r="AB269" s="22">
        <f>('Ratios Calculated fix'!AB269-'Ratios Calculated fix'!AB$428)/('Ratios Calculated fix'!AB$429-'Ratios Calculated fix'!AB$428)</f>
        <v>0.86759059292259932</v>
      </c>
      <c r="AC269" s="22">
        <f>('Ratios Calculated fix'!AC269-'Ratios Calculated fix'!AC$428)/('Ratios Calculated fix'!AC$429-'Ratios Calculated fix'!AC$428)</f>
        <v>8.4380483045498042E-2</v>
      </c>
      <c r="AD269" s="22">
        <f>('Ratios Calculated fix'!AD269-'Ratios Calculated fix'!AD$428)/('Ratios Calculated fix'!AD$429-'Ratios Calculated fix'!AD$428)</f>
        <v>0.16512241421783413</v>
      </c>
      <c r="AE269" s="22">
        <f>('Ratios Calculated fix'!AE269-'Ratios Calculated fix'!AE$428)/('Ratios Calculated fix'!AE$429-'Ratios Calculated fix'!AE$428)</f>
        <v>0.21131730532721288</v>
      </c>
      <c r="AF269" s="22">
        <f>('Ratios Calculated fix'!AF269-'Ratios Calculated fix'!AF$428)/('Ratios Calculated fix'!AF$429-'Ratios Calculated fix'!AF$428)</f>
        <v>0.31787070938860557</v>
      </c>
      <c r="AG269" s="22" t="e">
        <f>('Ratios Calculated fix'!AG269-'Ratios Calculated fix'!AG$428)/('Ratios Calculated fix'!AG$429-'Ratios Calculated fix'!AG$428)</f>
        <v>#DIV/0!</v>
      </c>
      <c r="AH269" s="22" t="e">
        <f>('Ratios Calculated fix'!AH269-'Ratios Calculated fix'!AH$428)/('Ratios Calculated fix'!AH$429-'Ratios Calculated fix'!AH$428)</f>
        <v>#DIV/0!</v>
      </c>
      <c r="AI269" s="22">
        <f>('Ratios Calculated fix'!AI269-'Ratios Calculated fix'!AI$428)/('Ratios Calculated fix'!AI$429-'Ratios Calculated fix'!AI$428)</f>
        <v>0.5425508510777034</v>
      </c>
      <c r="AJ269" s="22">
        <f>('Ratios Calculated fix'!AJ269-'Ratios Calculated fix'!AJ$428)/('Ratios Calculated fix'!AJ$429-'Ratios Calculated fix'!AJ$428)</f>
        <v>0.17295371619988836</v>
      </c>
      <c r="AK269" s="22" t="e">
        <f>('Ratios Calculated fix'!AK269-'Ratios Calculated fix'!AK$428)/('Ratios Calculated fix'!AK$429-'Ratios Calculated fix'!AK$428)</f>
        <v>#DIV/0!</v>
      </c>
      <c r="AL269" s="22" t="e">
        <f>('Ratios Calculated fix'!AL269-'Ratios Calculated fix'!AL$428)/('Ratios Calculated fix'!AL$429-'Ratios Calculated fix'!AL$428)</f>
        <v>#DIV/0!</v>
      </c>
      <c r="AM269" s="22">
        <f>('Ratios Calculated fix'!AM269-'Ratios Calculated fix'!AM$428)/('Ratios Calculated fix'!AM$429-'Ratios Calculated fix'!AM$428)</f>
        <v>0.70833281913407375</v>
      </c>
      <c r="AN269" s="22">
        <f>('Ratios Calculated fix'!AN269-'Ratios Calculated fix'!AN$428)/('Ratios Calculated fix'!AN$429-'Ratios Calculated fix'!AN$428)</f>
        <v>0.80903950473225561</v>
      </c>
      <c r="AO269" s="22">
        <f>('Ratios Calculated fix'!AO269-'Ratios Calculated fix'!AO$428)/('Ratios Calculated fix'!AO$429-'Ratios Calculated fix'!AO$428)</f>
        <v>0.26392783542803849</v>
      </c>
      <c r="AP269" s="22">
        <f>('Ratios Calculated fix'!AP269-'Ratios Calculated fix'!AP$428)/('Ratios Calculated fix'!AP$429-'Ratios Calculated fix'!AP$428)</f>
        <v>0.37875292258146781</v>
      </c>
      <c r="AQ269" s="22">
        <f>('Ratios Calculated fix'!AQ269-'Ratios Calculated fix'!AQ$428)/('Ratios Calculated fix'!AQ$429-'Ratios Calculated fix'!AQ$428)</f>
        <v>0.59959972101116765</v>
      </c>
      <c r="AR269" s="22">
        <f>('Ratios Calculated fix'!AR269-'Ratios Calculated fix'!AR$428)/('Ratios Calculated fix'!AR$429-'Ratios Calculated fix'!AR$428)</f>
        <v>0.25233226892230559</v>
      </c>
      <c r="AS269" s="22">
        <f>('Ratios Calculated fix'!AS269-'Ratios Calculated fix'!AS$428)/('Ratios Calculated fix'!AS$429-'Ratios Calculated fix'!AS$428)</f>
        <v>0.36907927703422938</v>
      </c>
      <c r="AT269" s="22">
        <f>('Ratios Calculated fix'!AT269-'Ratios Calculated fix'!AT$428)/('Ratios Calculated fix'!AT$429-'Ratios Calculated fix'!AT$428)</f>
        <v>0.41412239214398194</v>
      </c>
      <c r="AU269" s="22">
        <f>('Ratios Calculated fix'!AU269-'Ratios Calculated fix'!AU$428)/('Ratios Calculated fix'!AU$429-'Ratios Calculated fix'!AU$428)</f>
        <v>0.27320007408922076</v>
      </c>
      <c r="AV269" s="22" t="e">
        <f>('Ratios Calculated fix'!AV269-'Ratios Calculated fix'!AV$428)/('Ratios Calculated fix'!AV$429-'Ratios Calculated fix'!AV$428)</f>
        <v>#DIV/0!</v>
      </c>
      <c r="AW269" s="22" t="e">
        <f>('Ratios Calculated fix'!AW269-'Ratios Calculated fix'!AW$428)/('Ratios Calculated fix'!AW$429-'Ratios Calculated fix'!AW$428)</f>
        <v>#DIV/0!</v>
      </c>
      <c r="AX269" s="22" t="e">
        <f>('Ratios Calculated fix'!AX269-'Ratios Calculated fix'!AX$428)/('Ratios Calculated fix'!AX$429-'Ratios Calculated fix'!AX$428)</f>
        <v>#DIV/0!</v>
      </c>
      <c r="AY269" s="22">
        <f>('Ratios Calculated fix'!AY269-'Ratios Calculated fix'!AY$428)/('Ratios Calculated fix'!AY$429-'Ratios Calculated fix'!AY$428)</f>
        <v>0.74688376728116612</v>
      </c>
      <c r="AZ269" s="22">
        <f>('Ratios Calculated fix'!AZ269-'Ratios Calculated fix'!AZ$428)/('Ratios Calculated fix'!AZ$429-'Ratios Calculated fix'!AZ$428)</f>
        <v>0.77046699324343715</v>
      </c>
      <c r="BA269" s="22">
        <f>('Ratios Calculated fix'!BA269-'Ratios Calculated fix'!BA$428)/('Ratios Calculated fix'!BA$429-'Ratios Calculated fix'!BA$428)</f>
        <v>0.22274522897498111</v>
      </c>
      <c r="BB269" s="22" t="e">
        <f>('Ratios Calculated fix'!BB269-'Ratios Calculated fix'!BB$428)/('Ratios Calculated fix'!BB$429-'Ratios Calculated fix'!BB$428)</f>
        <v>#DIV/0!</v>
      </c>
      <c r="BC269" s="22">
        <f>('Ratios Calculated fix'!BC269-'Ratios Calculated fix'!BC$428)/('Ratios Calculated fix'!BC$429-'Ratios Calculated fix'!BC$428)</f>
        <v>0.13345070089957475</v>
      </c>
    </row>
    <row r="270" spans="1:55" x14ac:dyDescent="0.2">
      <c r="A270" s="3" t="s">
        <v>805</v>
      </c>
      <c r="B270" s="3" t="s">
        <v>806</v>
      </c>
      <c r="C270" s="3" t="s">
        <v>24</v>
      </c>
      <c r="D270" s="3">
        <v>262201</v>
      </c>
      <c r="E270" s="3" t="s">
        <v>16</v>
      </c>
      <c r="F270" s="3">
        <v>2019</v>
      </c>
      <c r="G270" s="3" t="s">
        <v>17</v>
      </c>
      <c r="H270" s="4">
        <v>43830</v>
      </c>
      <c r="I270" s="4">
        <v>43887</v>
      </c>
      <c r="J270" s="4">
        <v>43887</v>
      </c>
      <c r="K270" s="5">
        <v>2543000000</v>
      </c>
      <c r="L270" s="5">
        <v>2557000000</v>
      </c>
      <c r="M270" s="3" t="s">
        <v>807</v>
      </c>
      <c r="N270" s="21">
        <f>('Ratios Calculated fix'!N270-'Ratios Calculated fix'!N$428)/('Ratios Calculated fix'!N$429-'Ratios Calculated fix'!N$428)</f>
        <v>4.4959598112779969E-2</v>
      </c>
      <c r="O270" s="22">
        <f>('Ratios Calculated fix'!O270-'Ratios Calculated fix'!O$428)/('Ratios Calculated fix'!O$429-'Ratios Calculated fix'!O$428)</f>
        <v>3.512020978218134E-2</v>
      </c>
      <c r="P270" s="22">
        <f>('Ratios Calculated fix'!P270-'Ratios Calculated fix'!P$428)/('Ratios Calculated fix'!P$429-'Ratios Calculated fix'!P$428)</f>
        <v>4.8560639216395814E-2</v>
      </c>
      <c r="Q270" s="22">
        <f>('Ratios Calculated fix'!Q270-'Ratios Calculated fix'!Q$428)/('Ratios Calculated fix'!Q$429-'Ratios Calculated fix'!Q$428)</f>
        <v>0.87137077766327276</v>
      </c>
      <c r="R270" s="22">
        <f>('Ratios Calculated fix'!R270-'Ratios Calculated fix'!R$428)/('Ratios Calculated fix'!R$429-'Ratios Calculated fix'!R$428)</f>
        <v>0.10486074715299676</v>
      </c>
      <c r="S270" s="22">
        <f>('Ratios Calculated fix'!S270-'Ratios Calculated fix'!S$428)/('Ratios Calculated fix'!S$429-'Ratios Calculated fix'!S$428)</f>
        <v>8.0478380321964943E-2</v>
      </c>
      <c r="T270" s="22">
        <f>('Ratios Calculated fix'!T270-'Ratios Calculated fix'!T$428)/('Ratios Calculated fix'!T$429-'Ratios Calculated fix'!T$428)</f>
        <v>9.1457017524747608E-2</v>
      </c>
      <c r="U270" s="22">
        <f>('Ratios Calculated fix'!U270-'Ratios Calculated fix'!U$428)/('Ratios Calculated fix'!U$429-'Ratios Calculated fix'!U$428)</f>
        <v>0.81122262107859167</v>
      </c>
      <c r="V270" s="22">
        <f>('Ratios Calculated fix'!V270-'Ratios Calculated fix'!V$428)/('Ratios Calculated fix'!V$429-'Ratios Calculated fix'!V$428)</f>
        <v>0.71239115891278004</v>
      </c>
      <c r="W270" s="22">
        <f>('Ratios Calculated fix'!W270-'Ratios Calculated fix'!W$428)/('Ratios Calculated fix'!W$429-'Ratios Calculated fix'!W$428)</f>
        <v>0.8233893630151663</v>
      </c>
      <c r="X270" s="22">
        <f>('Ratios Calculated fix'!X270-'Ratios Calculated fix'!X$428)/('Ratios Calculated fix'!X$429-'Ratios Calculated fix'!X$428)</f>
        <v>0.27968931536373992</v>
      </c>
      <c r="Y270" s="22">
        <f>('Ratios Calculated fix'!Y270-'Ratios Calculated fix'!Y$428)/('Ratios Calculated fix'!Y$429-'Ratios Calculated fix'!Y$428)</f>
        <v>0.47118696666359838</v>
      </c>
      <c r="Z270" s="22">
        <f>('Ratios Calculated fix'!Z270-'Ratios Calculated fix'!Z$428)/('Ratios Calculated fix'!Z$429-'Ratios Calculated fix'!Z$428)</f>
        <v>0.72031068463626002</v>
      </c>
      <c r="AA270" s="22">
        <f>('Ratios Calculated fix'!AA270-'Ratios Calculated fix'!AA$428)/('Ratios Calculated fix'!AA$429-'Ratios Calculated fix'!AA$428)</f>
        <v>0.36922350090256284</v>
      </c>
      <c r="AB270" s="22">
        <f>('Ratios Calculated fix'!AB270-'Ratios Calculated fix'!AB$428)/('Ratios Calculated fix'!AB$429-'Ratios Calculated fix'!AB$428)</f>
        <v>0.82902355988277965</v>
      </c>
      <c r="AC270" s="22">
        <f>('Ratios Calculated fix'!AC270-'Ratios Calculated fix'!AC$428)/('Ratios Calculated fix'!AC$429-'Ratios Calculated fix'!AC$428)</f>
        <v>0.68984504270085412</v>
      </c>
      <c r="AD270" s="22">
        <f>('Ratios Calculated fix'!AD270-'Ratios Calculated fix'!AD$428)/('Ratios Calculated fix'!AD$429-'Ratios Calculated fix'!AD$428)</f>
        <v>0.35196451151032077</v>
      </c>
      <c r="AE270" s="22">
        <f>('Ratios Calculated fix'!AE270-'Ratios Calculated fix'!AE$428)/('Ratios Calculated fix'!AE$429-'Ratios Calculated fix'!AE$428)</f>
        <v>0.45816639886087096</v>
      </c>
      <c r="AF270" s="22">
        <f>('Ratios Calculated fix'!AF270-'Ratios Calculated fix'!AF$428)/('Ratios Calculated fix'!AF$429-'Ratios Calculated fix'!AF$428)</f>
        <v>0.39898703840828259</v>
      </c>
      <c r="AG270" s="22" t="e">
        <f>('Ratios Calculated fix'!AG270-'Ratios Calculated fix'!AG$428)/('Ratios Calculated fix'!AG$429-'Ratios Calculated fix'!AG$428)</f>
        <v>#DIV/0!</v>
      </c>
      <c r="AH270" s="22" t="e">
        <f>('Ratios Calculated fix'!AH270-'Ratios Calculated fix'!AH$428)/('Ratios Calculated fix'!AH$429-'Ratios Calculated fix'!AH$428)</f>
        <v>#DIV/0!</v>
      </c>
      <c r="AI270" s="22">
        <f>('Ratios Calculated fix'!AI270-'Ratios Calculated fix'!AI$428)/('Ratios Calculated fix'!AI$429-'Ratios Calculated fix'!AI$428)</f>
        <v>0.53297711280301974</v>
      </c>
      <c r="AJ270" s="22">
        <f>('Ratios Calculated fix'!AJ270-'Ratios Calculated fix'!AJ$428)/('Ratios Calculated fix'!AJ$429-'Ratios Calculated fix'!AJ$428)</f>
        <v>0.17642188404849479</v>
      </c>
      <c r="AK270" s="22" t="e">
        <f>('Ratios Calculated fix'!AK270-'Ratios Calculated fix'!AK$428)/('Ratios Calculated fix'!AK$429-'Ratios Calculated fix'!AK$428)</f>
        <v>#DIV/0!</v>
      </c>
      <c r="AL270" s="22" t="e">
        <f>('Ratios Calculated fix'!AL270-'Ratios Calculated fix'!AL$428)/('Ratios Calculated fix'!AL$429-'Ratios Calculated fix'!AL$428)</f>
        <v>#DIV/0!</v>
      </c>
      <c r="AM270" s="22">
        <f>('Ratios Calculated fix'!AM270-'Ratios Calculated fix'!AM$428)/('Ratios Calculated fix'!AM$429-'Ratios Calculated fix'!AM$428)</f>
        <v>0.71670477776820007</v>
      </c>
      <c r="AN270" s="22">
        <f>('Ratios Calculated fix'!AN270-'Ratios Calculated fix'!AN$428)/('Ratios Calculated fix'!AN$429-'Ratios Calculated fix'!AN$428)</f>
        <v>0.80681593752450853</v>
      </c>
      <c r="AO270" s="22">
        <f>('Ratios Calculated fix'!AO270-'Ratios Calculated fix'!AO$428)/('Ratios Calculated fix'!AO$429-'Ratios Calculated fix'!AO$428)</f>
        <v>0.10847015691041458</v>
      </c>
      <c r="AP270" s="22">
        <f>('Ratios Calculated fix'!AP270-'Ratios Calculated fix'!AP$428)/('Ratios Calculated fix'!AP$429-'Ratios Calculated fix'!AP$428)</f>
        <v>0.36504906276643295</v>
      </c>
      <c r="AQ270" s="22">
        <f>('Ratios Calculated fix'!AQ270-'Ratios Calculated fix'!AQ$428)/('Ratios Calculated fix'!AQ$429-'Ratios Calculated fix'!AQ$428)</f>
        <v>0.70950745357017397</v>
      </c>
      <c r="AR270" s="22">
        <f>('Ratios Calculated fix'!AR270-'Ratios Calculated fix'!AR$428)/('Ratios Calculated fix'!AR$429-'Ratios Calculated fix'!AR$428)</f>
        <v>0.49471888008197096</v>
      </c>
      <c r="AS270" s="22">
        <f>('Ratios Calculated fix'!AS270-'Ratios Calculated fix'!AS$428)/('Ratios Calculated fix'!AS$429-'Ratios Calculated fix'!AS$428)</f>
        <v>0.31638697504099977</v>
      </c>
      <c r="AT270" s="22">
        <f>('Ratios Calculated fix'!AT270-'Ratios Calculated fix'!AT$428)/('Ratios Calculated fix'!AT$429-'Ratios Calculated fix'!AT$428)</f>
        <v>0.53372401994680096</v>
      </c>
      <c r="AU270" s="22">
        <f>('Ratios Calculated fix'!AU270-'Ratios Calculated fix'!AU$428)/('Ratios Calculated fix'!AU$429-'Ratios Calculated fix'!AU$428)</f>
        <v>0.30877702187683376</v>
      </c>
      <c r="AV270" s="22" t="e">
        <f>('Ratios Calculated fix'!AV270-'Ratios Calculated fix'!AV$428)/('Ratios Calculated fix'!AV$429-'Ratios Calculated fix'!AV$428)</f>
        <v>#DIV/0!</v>
      </c>
      <c r="AW270" s="22" t="e">
        <f>('Ratios Calculated fix'!AW270-'Ratios Calculated fix'!AW$428)/('Ratios Calculated fix'!AW$429-'Ratios Calculated fix'!AW$428)</f>
        <v>#DIV/0!</v>
      </c>
      <c r="AX270" s="22" t="e">
        <f>('Ratios Calculated fix'!AX270-'Ratios Calculated fix'!AX$428)/('Ratios Calculated fix'!AX$429-'Ratios Calculated fix'!AX$428)</f>
        <v>#DIV/0!</v>
      </c>
      <c r="AY270" s="22">
        <f>('Ratios Calculated fix'!AY270-'Ratios Calculated fix'!AY$428)/('Ratios Calculated fix'!AY$429-'Ratios Calculated fix'!AY$428)</f>
        <v>0.74611036901809824</v>
      </c>
      <c r="AZ270" s="22">
        <f>('Ratios Calculated fix'!AZ270-'Ratios Calculated fix'!AZ$428)/('Ratios Calculated fix'!AZ$429-'Ratios Calculated fix'!AZ$428)</f>
        <v>0.76879124972897273</v>
      </c>
      <c r="BA270" s="22">
        <f>('Ratios Calculated fix'!BA270-'Ratios Calculated fix'!BA$428)/('Ratios Calculated fix'!BA$429-'Ratios Calculated fix'!BA$428)</f>
        <v>0.22260624409954269</v>
      </c>
      <c r="BB270" s="22" t="e">
        <f>('Ratios Calculated fix'!BB270-'Ratios Calculated fix'!BB$428)/('Ratios Calculated fix'!BB$429-'Ratios Calculated fix'!BB$428)</f>
        <v>#DIV/0!</v>
      </c>
      <c r="BC270" s="22">
        <f>('Ratios Calculated fix'!BC270-'Ratios Calculated fix'!BC$428)/('Ratios Calculated fix'!BC$429-'Ratios Calculated fix'!BC$428)</f>
        <v>0.24529685076831531</v>
      </c>
    </row>
    <row r="271" spans="1:55" x14ac:dyDescent="0.2">
      <c r="A271" s="3" t="s">
        <v>769</v>
      </c>
      <c r="B271" s="3" t="s">
        <v>770</v>
      </c>
      <c r="C271" s="3" t="s">
        <v>138</v>
      </c>
      <c r="D271" s="3">
        <v>378185</v>
      </c>
      <c r="E271" s="3" t="s">
        <v>16</v>
      </c>
      <c r="F271" s="3">
        <v>2019</v>
      </c>
      <c r="G271" s="3" t="s">
        <v>17</v>
      </c>
      <c r="H271" s="4">
        <v>43830</v>
      </c>
      <c r="I271" s="4">
        <v>43881</v>
      </c>
      <c r="J271" s="4">
        <v>43881</v>
      </c>
      <c r="K271" s="5">
        <v>806000000</v>
      </c>
      <c r="L271" s="5">
        <v>803000000</v>
      </c>
      <c r="M271" s="3" t="s">
        <v>771</v>
      </c>
      <c r="N271" s="21">
        <f>('Ratios Calculated fix'!N271-'Ratios Calculated fix'!N$428)/('Ratios Calculated fix'!N$429-'Ratios Calculated fix'!N$428)</f>
        <v>4.4470878588883399E-2</v>
      </c>
      <c r="O271" s="22">
        <f>('Ratios Calculated fix'!O271-'Ratios Calculated fix'!O$428)/('Ratios Calculated fix'!O$429-'Ratios Calculated fix'!O$428)</f>
        <v>4.2961864445637543E-2</v>
      </c>
      <c r="P271" s="22">
        <f>('Ratios Calculated fix'!P271-'Ratios Calculated fix'!P$428)/('Ratios Calculated fix'!P$429-'Ratios Calculated fix'!P$428)</f>
        <v>5.0769632009825712E-2</v>
      </c>
      <c r="Q271" s="22">
        <f>('Ratios Calculated fix'!Q271-'Ratios Calculated fix'!Q$428)/('Ratios Calculated fix'!Q$429-'Ratios Calculated fix'!Q$428)</f>
        <v>0.8686799714718163</v>
      </c>
      <c r="R271" s="22">
        <f>('Ratios Calculated fix'!R271-'Ratios Calculated fix'!R$428)/('Ratios Calculated fix'!R$429-'Ratios Calculated fix'!R$428)</f>
        <v>9.1274430844508342E-2</v>
      </c>
      <c r="S271" s="22">
        <f>('Ratios Calculated fix'!S271-'Ratios Calculated fix'!S$428)/('Ratios Calculated fix'!S$429-'Ratios Calculated fix'!S$428)</f>
        <v>0</v>
      </c>
      <c r="T271" s="22">
        <f>('Ratios Calculated fix'!T271-'Ratios Calculated fix'!T$428)/('Ratios Calculated fix'!T$429-'Ratios Calculated fix'!T$428)</f>
        <v>9.2247339010098489E-2</v>
      </c>
      <c r="U271" s="22">
        <f>('Ratios Calculated fix'!U271-'Ratios Calculated fix'!U$428)/('Ratios Calculated fix'!U$429-'Ratios Calculated fix'!U$428)</f>
        <v>0.80902633673457547</v>
      </c>
      <c r="V271" s="22">
        <f>('Ratios Calculated fix'!V271-'Ratios Calculated fix'!V$428)/('Ratios Calculated fix'!V$429-'Ratios Calculated fix'!V$428)</f>
        <v>0.70833495319453676</v>
      </c>
      <c r="W271" s="22">
        <f>('Ratios Calculated fix'!W271-'Ratios Calculated fix'!W$428)/('Ratios Calculated fix'!W$429-'Ratios Calculated fix'!W$428)</f>
        <v>0.8214883557076883</v>
      </c>
      <c r="X271" s="22">
        <f>('Ratios Calculated fix'!X271-'Ratios Calculated fix'!X$428)/('Ratios Calculated fix'!X$429-'Ratios Calculated fix'!X$428)</f>
        <v>8.8467652084617432E-2</v>
      </c>
      <c r="Y271" s="22">
        <f>('Ratios Calculated fix'!Y271-'Ratios Calculated fix'!Y$428)/('Ratios Calculated fix'!Y$429-'Ratios Calculated fix'!Y$428)</f>
        <v>0.48479823995491816</v>
      </c>
      <c r="Z271" s="22">
        <f>('Ratios Calculated fix'!Z271-'Ratios Calculated fix'!Z$428)/('Ratios Calculated fix'!Z$429-'Ratios Calculated fix'!Z$428)</f>
        <v>0.91153234791538262</v>
      </c>
      <c r="AA271" s="22">
        <f>('Ratios Calculated fix'!AA271-'Ratios Calculated fix'!AA$428)/('Ratios Calculated fix'!AA$429-'Ratios Calculated fix'!AA$428)</f>
        <v>7.5276798765673688E-3</v>
      </c>
      <c r="AB271" s="22">
        <f>('Ratios Calculated fix'!AB271-'Ratios Calculated fix'!AB$428)/('Ratios Calculated fix'!AB$429-'Ratios Calculated fix'!AB$428)</f>
        <v>0.91618050016016994</v>
      </c>
      <c r="AC271" s="22">
        <f>('Ratios Calculated fix'!AC271-'Ratios Calculated fix'!AC$428)/('Ratios Calculated fix'!AC$429-'Ratios Calculated fix'!AC$428)</f>
        <v>0.85877236664456025</v>
      </c>
      <c r="AD271" s="22">
        <f>('Ratios Calculated fix'!AD271-'Ratios Calculated fix'!AD$428)/('Ratios Calculated fix'!AD$429-'Ratios Calculated fix'!AD$428)</f>
        <v>0.68652910487090701</v>
      </c>
      <c r="AE271" s="22">
        <f>('Ratios Calculated fix'!AE271-'Ratios Calculated fix'!AE$428)/('Ratios Calculated fix'!AE$429-'Ratios Calculated fix'!AE$428)</f>
        <v>0.30219899821241991</v>
      </c>
      <c r="AF271" s="22">
        <f>('Ratios Calculated fix'!AF271-'Ratios Calculated fix'!AF$428)/('Ratios Calculated fix'!AF$429-'Ratios Calculated fix'!AF$428)</f>
        <v>0.34845507786846092</v>
      </c>
      <c r="AG271" s="22" t="e">
        <f>('Ratios Calculated fix'!AG271-'Ratios Calculated fix'!AG$428)/('Ratios Calculated fix'!AG$429-'Ratios Calculated fix'!AG$428)</f>
        <v>#DIV/0!</v>
      </c>
      <c r="AH271" s="22" t="e">
        <f>('Ratios Calculated fix'!AH271-'Ratios Calculated fix'!AH$428)/('Ratios Calculated fix'!AH$429-'Ratios Calculated fix'!AH$428)</f>
        <v>#DIV/0!</v>
      </c>
      <c r="AI271" s="22">
        <f>('Ratios Calculated fix'!AI271-'Ratios Calculated fix'!AI$428)/('Ratios Calculated fix'!AI$429-'Ratios Calculated fix'!AI$428)</f>
        <v>0.54772222083218636</v>
      </c>
      <c r="AJ271" s="22">
        <f>('Ratios Calculated fix'!AJ271-'Ratios Calculated fix'!AJ$428)/('Ratios Calculated fix'!AJ$429-'Ratios Calculated fix'!AJ$428)</f>
        <v>0.34329729209457693</v>
      </c>
      <c r="AK271" s="22" t="e">
        <f>('Ratios Calculated fix'!AK271-'Ratios Calculated fix'!AK$428)/('Ratios Calculated fix'!AK$429-'Ratios Calculated fix'!AK$428)</f>
        <v>#DIV/0!</v>
      </c>
      <c r="AL271" s="22" t="e">
        <f>('Ratios Calculated fix'!AL271-'Ratios Calculated fix'!AL$428)/('Ratios Calculated fix'!AL$429-'Ratios Calculated fix'!AL$428)</f>
        <v>#DIV/0!</v>
      </c>
      <c r="AM271" s="22">
        <f>('Ratios Calculated fix'!AM271-'Ratios Calculated fix'!AM$428)/('Ratios Calculated fix'!AM$429-'Ratios Calculated fix'!AM$428)</f>
        <v>0.70776103362219289</v>
      </c>
      <c r="AN271" s="22">
        <f>('Ratios Calculated fix'!AN271-'Ratios Calculated fix'!AN$428)/('Ratios Calculated fix'!AN$429-'Ratios Calculated fix'!AN$428)</f>
        <v>0.80397016813553424</v>
      </c>
      <c r="AO271" s="22">
        <f>('Ratios Calculated fix'!AO271-'Ratios Calculated fix'!AO$428)/('Ratios Calculated fix'!AO$429-'Ratios Calculated fix'!AO$428)</f>
        <v>4.2398807710326211E-2</v>
      </c>
      <c r="AP271" s="22">
        <f>('Ratios Calculated fix'!AP271-'Ratios Calculated fix'!AP$428)/('Ratios Calculated fix'!AP$429-'Ratios Calculated fix'!AP$428)</f>
        <v>0.36780595915745357</v>
      </c>
      <c r="AQ271" s="22">
        <f>('Ratios Calculated fix'!AQ271-'Ratios Calculated fix'!AQ$428)/('Ratios Calculated fix'!AQ$429-'Ratios Calculated fix'!AQ$428)</f>
        <v>0.5958736326199745</v>
      </c>
      <c r="AR271" s="22">
        <f>('Ratios Calculated fix'!AR271-'Ratios Calculated fix'!AR$428)/('Ratios Calculated fix'!AR$429-'Ratios Calculated fix'!AR$428)</f>
        <v>0.77387462903208259</v>
      </c>
      <c r="AS271" s="22">
        <f>('Ratios Calculated fix'!AS271-'Ratios Calculated fix'!AS$428)/('Ratios Calculated fix'!AS$429-'Ratios Calculated fix'!AS$428)</f>
        <v>0.3444002664377897</v>
      </c>
      <c r="AT271" s="22">
        <f>('Ratios Calculated fix'!AT271-'Ratios Calculated fix'!AT$428)/('Ratios Calculated fix'!AT$429-'Ratios Calculated fix'!AT$428)</f>
        <v>0.48950396681981556</v>
      </c>
      <c r="AU271" s="22">
        <f>('Ratios Calculated fix'!AU271-'Ratios Calculated fix'!AU$428)/('Ratios Calculated fix'!AU$429-'Ratios Calculated fix'!AU$428)</f>
        <v>0.244148883478085</v>
      </c>
      <c r="AV271" s="22" t="e">
        <f>('Ratios Calculated fix'!AV271-'Ratios Calculated fix'!AV$428)/('Ratios Calculated fix'!AV$429-'Ratios Calculated fix'!AV$428)</f>
        <v>#DIV/0!</v>
      </c>
      <c r="AW271" s="22" t="e">
        <f>('Ratios Calculated fix'!AW271-'Ratios Calculated fix'!AW$428)/('Ratios Calculated fix'!AW$429-'Ratios Calculated fix'!AW$428)</f>
        <v>#DIV/0!</v>
      </c>
      <c r="AX271" s="22" t="e">
        <f>('Ratios Calculated fix'!AX271-'Ratios Calculated fix'!AX$428)/('Ratios Calculated fix'!AX$429-'Ratios Calculated fix'!AX$428)</f>
        <v>#DIV/0!</v>
      </c>
      <c r="AY271" s="22">
        <f>('Ratios Calculated fix'!AY271-'Ratios Calculated fix'!AY$428)/('Ratios Calculated fix'!AY$429-'Ratios Calculated fix'!AY$428)</f>
        <v>0.74577666529845466</v>
      </c>
      <c r="AZ271" s="22">
        <f>('Ratios Calculated fix'!AZ271-'Ratios Calculated fix'!AZ$428)/('Ratios Calculated fix'!AZ$429-'Ratios Calculated fix'!AZ$428)</f>
        <v>0.76903498611935661</v>
      </c>
      <c r="BA271" s="22">
        <f>('Ratios Calculated fix'!BA271-'Ratios Calculated fix'!BA$428)/('Ratios Calculated fix'!BA$429-'Ratios Calculated fix'!BA$428)</f>
        <v>0.22100143447707105</v>
      </c>
      <c r="BB271" s="22" t="e">
        <f>('Ratios Calculated fix'!BB271-'Ratios Calculated fix'!BB$428)/('Ratios Calculated fix'!BB$429-'Ratios Calculated fix'!BB$428)</f>
        <v>#DIV/0!</v>
      </c>
      <c r="BC271" s="22">
        <f>('Ratios Calculated fix'!BC271-'Ratios Calculated fix'!BC$428)/('Ratios Calculated fix'!BC$429-'Ratios Calculated fix'!BC$428)</f>
        <v>9.894542574169099E-2</v>
      </c>
    </row>
    <row r="272" spans="1:55" x14ac:dyDescent="0.2">
      <c r="A272" s="3" t="s">
        <v>844</v>
      </c>
      <c r="B272" s="3" t="s">
        <v>845</v>
      </c>
      <c r="C272" s="3" t="s">
        <v>113</v>
      </c>
      <c r="D272" s="3">
        <v>549638</v>
      </c>
      <c r="E272" s="3" t="s">
        <v>16</v>
      </c>
      <c r="F272" s="3">
        <v>2019</v>
      </c>
      <c r="G272" s="3" t="s">
        <v>17</v>
      </c>
      <c r="H272" s="4">
        <v>43830</v>
      </c>
      <c r="I272" s="4">
        <v>43879</v>
      </c>
      <c r="J272" s="4">
        <v>43879</v>
      </c>
      <c r="K272" s="5">
        <v>84808000</v>
      </c>
      <c r="L272" s="5">
        <v>85552000</v>
      </c>
      <c r="M272" s="3" t="s">
        <v>846</v>
      </c>
      <c r="N272" s="21">
        <f>('Ratios Calculated fix'!N272-'Ratios Calculated fix'!N$428)/('Ratios Calculated fix'!N$429-'Ratios Calculated fix'!N$428)</f>
        <v>8.4246234276638687E-2</v>
      </c>
      <c r="O272" s="22">
        <f>('Ratios Calculated fix'!O272-'Ratios Calculated fix'!O$428)/('Ratios Calculated fix'!O$429-'Ratios Calculated fix'!O$428)</f>
        <v>8.4246234276638687E-2</v>
      </c>
      <c r="P272" s="22">
        <f>('Ratios Calculated fix'!P272-'Ratios Calculated fix'!P$428)/('Ratios Calculated fix'!P$429-'Ratios Calculated fix'!P$428)</f>
        <v>0.17269468899558962</v>
      </c>
      <c r="Q272" s="22">
        <f>('Ratios Calculated fix'!Q272-'Ratios Calculated fix'!Q$428)/('Ratios Calculated fix'!Q$429-'Ratios Calculated fix'!Q$428)</f>
        <v>0.77250916019769655</v>
      </c>
      <c r="R272" s="22">
        <f>('Ratios Calculated fix'!R272-'Ratios Calculated fix'!R$428)/('Ratios Calculated fix'!R$429-'Ratios Calculated fix'!R$428)</f>
        <v>0.24543017863390645</v>
      </c>
      <c r="S272" s="22">
        <f>('Ratios Calculated fix'!S272-'Ratios Calculated fix'!S$428)/('Ratios Calculated fix'!S$429-'Ratios Calculated fix'!S$428)</f>
        <v>0</v>
      </c>
      <c r="T272" s="22">
        <f>('Ratios Calculated fix'!T272-'Ratios Calculated fix'!T$428)/('Ratios Calculated fix'!T$429-'Ratios Calculated fix'!T$428)</f>
        <v>0.24804625657233759</v>
      </c>
      <c r="U272" s="22">
        <f>('Ratios Calculated fix'!U272-'Ratios Calculated fix'!U$428)/('Ratios Calculated fix'!U$429-'Ratios Calculated fix'!U$428)</f>
        <v>0.65037812952316032</v>
      </c>
      <c r="V272" s="22">
        <f>('Ratios Calculated fix'!V272-'Ratios Calculated fix'!V$428)/('Ratios Calculated fix'!V$429-'Ratios Calculated fix'!V$428)</f>
        <v>0.70833495319453676</v>
      </c>
      <c r="W272" s="22">
        <f>('Ratios Calculated fix'!W272-'Ratios Calculated fix'!W$428)/('Ratios Calculated fix'!W$429-'Ratios Calculated fix'!W$428)</f>
        <v>0.63896729051563783</v>
      </c>
      <c r="X272" s="22">
        <f>('Ratios Calculated fix'!X272-'Ratios Calculated fix'!X$428)/('Ratios Calculated fix'!X$429-'Ratios Calculated fix'!X$428)</f>
        <v>0.42689409566906844</v>
      </c>
      <c r="Y272" s="22">
        <f>('Ratios Calculated fix'!Y272-'Ratios Calculated fix'!Y$428)/('Ratios Calculated fix'!Y$429-'Ratios Calculated fix'!Y$428)</f>
        <v>0.38982117482055739</v>
      </c>
      <c r="Z272" s="22">
        <f>('Ratios Calculated fix'!Z272-'Ratios Calculated fix'!Z$428)/('Ratios Calculated fix'!Z$429-'Ratios Calculated fix'!Z$428)</f>
        <v>0.57310590433093145</v>
      </c>
      <c r="AA272" s="22">
        <f>('Ratios Calculated fix'!AA272-'Ratios Calculated fix'!AA$428)/('Ratios Calculated fix'!AA$429-'Ratios Calculated fix'!AA$428)</f>
        <v>0.59630652399069795</v>
      </c>
      <c r="AB272" s="22">
        <f>('Ratios Calculated fix'!AB272-'Ratios Calculated fix'!AB$428)/('Ratios Calculated fix'!AB$429-'Ratios Calculated fix'!AB$428)</f>
        <v>0.73169324590733731</v>
      </c>
      <c r="AC272" s="22">
        <f>('Ratios Calculated fix'!AC272-'Ratios Calculated fix'!AC$428)/('Ratios Calculated fix'!AC$429-'Ratios Calculated fix'!AC$428)</f>
        <v>0.80507791048806088</v>
      </c>
      <c r="AD272" s="22">
        <f>('Ratios Calculated fix'!AD272-'Ratios Calculated fix'!AD$428)/('Ratios Calculated fix'!AD$429-'Ratios Calculated fix'!AD$428)</f>
        <v>0.63248409357843571</v>
      </c>
      <c r="AE272" s="22">
        <f>('Ratios Calculated fix'!AE272-'Ratios Calculated fix'!AE$428)/('Ratios Calculated fix'!AE$429-'Ratios Calculated fix'!AE$428)</f>
        <v>0.71829562230537924</v>
      </c>
      <c r="AF272" s="22">
        <f>('Ratios Calculated fix'!AF272-'Ratios Calculated fix'!AF$428)/('Ratios Calculated fix'!AF$429-'Ratios Calculated fix'!AF$428)</f>
        <v>0.4641336247433136</v>
      </c>
      <c r="AG272" s="22" t="e">
        <f>('Ratios Calculated fix'!AG272-'Ratios Calculated fix'!AG$428)/('Ratios Calculated fix'!AG$429-'Ratios Calculated fix'!AG$428)</f>
        <v>#DIV/0!</v>
      </c>
      <c r="AH272" s="22" t="e">
        <f>('Ratios Calculated fix'!AH272-'Ratios Calculated fix'!AH$428)/('Ratios Calculated fix'!AH$429-'Ratios Calculated fix'!AH$428)</f>
        <v>#DIV/0!</v>
      </c>
      <c r="AI272" s="22">
        <f>('Ratios Calculated fix'!AI272-'Ratios Calculated fix'!AI$428)/('Ratios Calculated fix'!AI$429-'Ratios Calculated fix'!AI$428)</f>
        <v>0.55225784558502922</v>
      </c>
      <c r="AJ272" s="22">
        <f>('Ratios Calculated fix'!AJ272-'Ratios Calculated fix'!AJ$428)/('Ratios Calculated fix'!AJ$429-'Ratios Calculated fix'!AJ$428)</f>
        <v>0.20785583591927587</v>
      </c>
      <c r="AK272" s="22" t="e">
        <f>('Ratios Calculated fix'!AK272-'Ratios Calculated fix'!AK$428)/('Ratios Calculated fix'!AK$429-'Ratios Calculated fix'!AK$428)</f>
        <v>#DIV/0!</v>
      </c>
      <c r="AL272" s="22" t="e">
        <f>('Ratios Calculated fix'!AL272-'Ratios Calculated fix'!AL$428)/('Ratios Calculated fix'!AL$429-'Ratios Calculated fix'!AL$428)</f>
        <v>#DIV/0!</v>
      </c>
      <c r="AM272" s="22">
        <f>('Ratios Calculated fix'!AM272-'Ratios Calculated fix'!AM$428)/('Ratios Calculated fix'!AM$429-'Ratios Calculated fix'!AM$428)</f>
        <v>0.5129126231798129</v>
      </c>
      <c r="AN272" s="22">
        <f>('Ratios Calculated fix'!AN272-'Ratios Calculated fix'!AN$428)/('Ratios Calculated fix'!AN$429-'Ratios Calculated fix'!AN$428)</f>
        <v>0.76104057919670576</v>
      </c>
      <c r="AO272" s="22">
        <f>('Ratios Calculated fix'!AO272-'Ratios Calculated fix'!AO$428)/('Ratios Calculated fix'!AO$429-'Ratios Calculated fix'!AO$428)</f>
        <v>6.7654324497026047E-2</v>
      </c>
      <c r="AP272" s="22">
        <f>('Ratios Calculated fix'!AP272-'Ratios Calculated fix'!AP$428)/('Ratios Calculated fix'!AP$429-'Ratios Calculated fix'!AP$428)</f>
        <v>0.36030760805524503</v>
      </c>
      <c r="AQ272" s="22">
        <f>('Ratios Calculated fix'!AQ272-'Ratios Calculated fix'!AQ$428)/('Ratios Calculated fix'!AQ$429-'Ratios Calculated fix'!AQ$428)</f>
        <v>0.73082695169843737</v>
      </c>
      <c r="AR272" s="22">
        <f>('Ratios Calculated fix'!AR272-'Ratios Calculated fix'!AR$428)/('Ratios Calculated fix'!AR$429-'Ratios Calculated fix'!AR$428)</f>
        <v>0.68853504797743736</v>
      </c>
      <c r="AS272" s="22">
        <f>('Ratios Calculated fix'!AS272-'Ratios Calculated fix'!AS$428)/('Ratios Calculated fix'!AS$429-'Ratios Calculated fix'!AS$428)</f>
        <v>0.37028295868229594</v>
      </c>
      <c r="AT272" s="22">
        <f>('Ratios Calculated fix'!AT272-'Ratios Calculated fix'!AT$428)/('Ratios Calculated fix'!AT$429-'Ratios Calculated fix'!AT$428)</f>
        <v>0.55164580295574694</v>
      </c>
      <c r="AU272" s="22">
        <f>('Ratios Calculated fix'!AU272-'Ratios Calculated fix'!AU$428)/('Ratios Calculated fix'!AU$429-'Ratios Calculated fix'!AU$428)</f>
        <v>0.3359590817651168</v>
      </c>
      <c r="AV272" s="22" t="e">
        <f>('Ratios Calculated fix'!AV272-'Ratios Calculated fix'!AV$428)/('Ratios Calculated fix'!AV$429-'Ratios Calculated fix'!AV$428)</f>
        <v>#DIV/0!</v>
      </c>
      <c r="AW272" s="22" t="e">
        <f>('Ratios Calculated fix'!AW272-'Ratios Calculated fix'!AW$428)/('Ratios Calculated fix'!AW$429-'Ratios Calculated fix'!AW$428)</f>
        <v>#DIV/0!</v>
      </c>
      <c r="AX272" s="22" t="e">
        <f>('Ratios Calculated fix'!AX272-'Ratios Calculated fix'!AX$428)/('Ratios Calculated fix'!AX$429-'Ratios Calculated fix'!AX$428)</f>
        <v>#DIV/0!</v>
      </c>
      <c r="AY272" s="22">
        <f>('Ratios Calculated fix'!AY272-'Ratios Calculated fix'!AY$428)/('Ratios Calculated fix'!AY$429-'Ratios Calculated fix'!AY$428)</f>
        <v>0.74755395912980849</v>
      </c>
      <c r="AZ272" s="22">
        <f>('Ratios Calculated fix'!AZ272-'Ratios Calculated fix'!AZ$428)/('Ratios Calculated fix'!AZ$429-'Ratios Calculated fix'!AZ$428)</f>
        <v>0.76942858249333135</v>
      </c>
      <c r="BA272" s="22">
        <f>('Ratios Calculated fix'!BA272-'Ratios Calculated fix'!BA$428)/('Ratios Calculated fix'!BA$429-'Ratios Calculated fix'!BA$428)</f>
        <v>0.22264866576729653</v>
      </c>
      <c r="BB272" s="22" t="e">
        <f>('Ratios Calculated fix'!BB272-'Ratios Calculated fix'!BB$428)/('Ratios Calculated fix'!BB$429-'Ratios Calculated fix'!BB$428)</f>
        <v>#DIV/0!</v>
      </c>
      <c r="BC272" s="22">
        <f>('Ratios Calculated fix'!BC272-'Ratios Calculated fix'!BC$428)/('Ratios Calculated fix'!BC$429-'Ratios Calculated fix'!BC$428)</f>
        <v>0.27423492772047608</v>
      </c>
    </row>
    <row r="273" spans="1:55" x14ac:dyDescent="0.2">
      <c r="A273" s="3" t="s">
        <v>820</v>
      </c>
      <c r="B273" s="3" t="s">
        <v>821</v>
      </c>
      <c r="C273" s="3" t="s">
        <v>34</v>
      </c>
      <c r="D273" s="3">
        <v>59265</v>
      </c>
      <c r="E273" s="3" t="s">
        <v>16</v>
      </c>
      <c r="F273" s="3">
        <v>2020</v>
      </c>
      <c r="G273" s="3" t="s">
        <v>17</v>
      </c>
      <c r="H273" s="4">
        <v>44012</v>
      </c>
      <c r="I273" s="4">
        <v>44043</v>
      </c>
      <c r="J273" s="4">
        <v>44043</v>
      </c>
      <c r="K273" s="5">
        <v>7583000000</v>
      </c>
      <c r="L273" s="5">
        <v>7656000000</v>
      </c>
      <c r="M273" s="3" t="s">
        <v>822</v>
      </c>
      <c r="N273" s="21">
        <f>('Ratios Calculated fix'!N273-'Ratios Calculated fix'!N$428)/('Ratios Calculated fix'!N$429-'Ratios Calculated fix'!N$428)</f>
        <v>9.1732587842289742E-2</v>
      </c>
      <c r="O273" s="22">
        <f>('Ratios Calculated fix'!O273-'Ratios Calculated fix'!O$428)/('Ratios Calculated fix'!O$429-'Ratios Calculated fix'!O$428)</f>
        <v>9.0774143059116255E-2</v>
      </c>
      <c r="P273" s="22">
        <f>('Ratios Calculated fix'!P273-'Ratios Calculated fix'!P$428)/('Ratios Calculated fix'!P$429-'Ratios Calculated fix'!P$428)</f>
        <v>0.19495408727626928</v>
      </c>
      <c r="Q273" s="22">
        <f>('Ratios Calculated fix'!Q273-'Ratios Calculated fix'!Q$428)/('Ratios Calculated fix'!Q$429-'Ratios Calculated fix'!Q$428)</f>
        <v>0.87018041736804186</v>
      </c>
      <c r="R273" s="22">
        <f>('Ratios Calculated fix'!R273-'Ratios Calculated fix'!R$428)/('Ratios Calculated fix'!R$429-'Ratios Calculated fix'!R$428)</f>
        <v>7.0599105331452555E-2</v>
      </c>
      <c r="S273" s="22">
        <f>('Ratios Calculated fix'!S273-'Ratios Calculated fix'!S$428)/('Ratios Calculated fix'!S$429-'Ratios Calculated fix'!S$428)</f>
        <v>2.3409896220055064E-2</v>
      </c>
      <c r="T273" s="22">
        <f>('Ratios Calculated fix'!T273-'Ratios Calculated fix'!T$428)/('Ratios Calculated fix'!T$429-'Ratios Calculated fix'!T$428)</f>
        <v>6.7127568541918009E-2</v>
      </c>
      <c r="U273" s="22">
        <f>('Ratios Calculated fix'!U273-'Ratios Calculated fix'!U$428)/('Ratios Calculated fix'!U$429-'Ratios Calculated fix'!U$428)</f>
        <v>0.8093501048101398</v>
      </c>
      <c r="V273" s="22">
        <f>('Ratios Calculated fix'!V273-'Ratios Calculated fix'!V$428)/('Ratios Calculated fix'!V$429-'Ratios Calculated fix'!V$428)</f>
        <v>0.70926075672772104</v>
      </c>
      <c r="W273" s="22">
        <f>('Ratios Calculated fix'!W273-'Ratios Calculated fix'!W$428)/('Ratios Calculated fix'!W$429-'Ratios Calculated fix'!W$428)</f>
        <v>0.82171801601813088</v>
      </c>
      <c r="X273" s="22">
        <f>('Ratios Calculated fix'!X273-'Ratios Calculated fix'!X$428)/('Ratios Calculated fix'!X$429-'Ratios Calculated fix'!X$428)</f>
        <v>0.52121645283613116</v>
      </c>
      <c r="Y273" s="22">
        <f>('Ratios Calculated fix'!Y273-'Ratios Calculated fix'!Y$428)/('Ratios Calculated fix'!Y$429-'Ratios Calculated fix'!Y$428)</f>
        <v>0.46511852229484779</v>
      </c>
      <c r="Z273" s="22">
        <f>('Ratios Calculated fix'!Z273-'Ratios Calculated fix'!Z$428)/('Ratios Calculated fix'!Z$429-'Ratios Calculated fix'!Z$428)</f>
        <v>0.47878354716386884</v>
      </c>
      <c r="AA273" s="22">
        <f>('Ratios Calculated fix'!AA273-'Ratios Calculated fix'!AA$428)/('Ratios Calculated fix'!AA$429-'Ratios Calculated fix'!AA$428)</f>
        <v>0.23080193787925934</v>
      </c>
      <c r="AB273" s="22">
        <f>('Ratios Calculated fix'!AB273-'Ratios Calculated fix'!AB$428)/('Ratios Calculated fix'!AB$429-'Ratios Calculated fix'!AB$428)</f>
        <v>0.85424191261499205</v>
      </c>
      <c r="AC273" s="22">
        <f>('Ratios Calculated fix'!AC273-'Ratios Calculated fix'!AC$428)/('Ratios Calculated fix'!AC$429-'Ratios Calculated fix'!AC$428)</f>
        <v>0.66832015972815151</v>
      </c>
      <c r="AD273" s="22">
        <f>('Ratios Calculated fix'!AD273-'Ratios Calculated fix'!AD$428)/('Ratios Calculated fix'!AD$429-'Ratios Calculated fix'!AD$428)</f>
        <v>0.46322097982157184</v>
      </c>
      <c r="AE273" s="22">
        <f>('Ratios Calculated fix'!AE273-'Ratios Calculated fix'!AE$428)/('Ratios Calculated fix'!AE$429-'Ratios Calculated fix'!AE$428)</f>
        <v>0.58483780027232413</v>
      </c>
      <c r="AF273" s="22">
        <f>('Ratios Calculated fix'!AF273-'Ratios Calculated fix'!AF$428)/('Ratios Calculated fix'!AF$429-'Ratios Calculated fix'!AF$428)</f>
        <v>0.44171454078578487</v>
      </c>
      <c r="AG273" s="22" t="e">
        <f>('Ratios Calculated fix'!AG273-'Ratios Calculated fix'!AG$428)/('Ratios Calculated fix'!AG$429-'Ratios Calculated fix'!AG$428)</f>
        <v>#DIV/0!</v>
      </c>
      <c r="AH273" s="22" t="e">
        <f>('Ratios Calculated fix'!AH273-'Ratios Calculated fix'!AH$428)/('Ratios Calculated fix'!AH$429-'Ratios Calculated fix'!AH$428)</f>
        <v>#DIV/0!</v>
      </c>
      <c r="AI273" s="22">
        <f>('Ratios Calculated fix'!AI273-'Ratios Calculated fix'!AI$428)/('Ratios Calculated fix'!AI$429-'Ratios Calculated fix'!AI$428)</f>
        <v>0.52917564798278871</v>
      </c>
      <c r="AJ273" s="22">
        <f>('Ratios Calculated fix'!AJ273-'Ratios Calculated fix'!AJ$428)/('Ratios Calculated fix'!AJ$429-'Ratios Calculated fix'!AJ$428)</f>
        <v>0.21669820255431838</v>
      </c>
      <c r="AK273" s="22" t="e">
        <f>('Ratios Calculated fix'!AK273-'Ratios Calculated fix'!AK$428)/('Ratios Calculated fix'!AK$429-'Ratios Calculated fix'!AK$428)</f>
        <v>#DIV/0!</v>
      </c>
      <c r="AL273" s="22" t="e">
        <f>('Ratios Calculated fix'!AL273-'Ratios Calculated fix'!AL$428)/('Ratios Calculated fix'!AL$429-'Ratios Calculated fix'!AL$428)</f>
        <v>#DIV/0!</v>
      </c>
      <c r="AM273" s="22">
        <f>('Ratios Calculated fix'!AM273-'Ratios Calculated fix'!AM$428)/('Ratios Calculated fix'!AM$429-'Ratios Calculated fix'!AM$428)</f>
        <v>0.71659230514414407</v>
      </c>
      <c r="AN273" s="22">
        <f>('Ratios Calculated fix'!AN273-'Ratios Calculated fix'!AN$428)/('Ratios Calculated fix'!AN$429-'Ratios Calculated fix'!AN$428)</f>
        <v>0.80558895632040461</v>
      </c>
      <c r="AO273" s="22">
        <f>('Ratios Calculated fix'!AO273-'Ratios Calculated fix'!AO$428)/('Ratios Calculated fix'!AO$429-'Ratios Calculated fix'!AO$428)</f>
        <v>9.0692461577278852E-2</v>
      </c>
      <c r="AP273" s="22">
        <f>('Ratios Calculated fix'!AP273-'Ratios Calculated fix'!AP$428)/('Ratios Calculated fix'!AP$429-'Ratios Calculated fix'!AP$428)</f>
        <v>0.36029870379264683</v>
      </c>
      <c r="AQ273" s="22">
        <f>('Ratios Calculated fix'!AQ273-'Ratios Calculated fix'!AQ$428)/('Ratios Calculated fix'!AQ$429-'Ratios Calculated fix'!AQ$428)</f>
        <v>0.74660410204406158</v>
      </c>
      <c r="AR273" s="22">
        <f>('Ratios Calculated fix'!AR273-'Ratios Calculated fix'!AR$428)/('Ratios Calculated fix'!AR$429-'Ratios Calculated fix'!AR$428)</f>
        <v>0.65264298146070621</v>
      </c>
      <c r="AS273" s="22">
        <f>('Ratios Calculated fix'!AS273-'Ratios Calculated fix'!AS$428)/('Ratios Calculated fix'!AS$429-'Ratios Calculated fix'!AS$428)</f>
        <v>0.2703897942874221</v>
      </c>
      <c r="AT273" s="22">
        <f>('Ratios Calculated fix'!AT273-'Ratios Calculated fix'!AT$428)/('Ratios Calculated fix'!AT$429-'Ratios Calculated fix'!AT$428)</f>
        <v>0.61311898617308325</v>
      </c>
      <c r="AU273" s="22">
        <f>('Ratios Calculated fix'!AU273-'Ratios Calculated fix'!AU$428)/('Ratios Calculated fix'!AU$429-'Ratios Calculated fix'!AU$428)</f>
        <v>0.33342977291235854</v>
      </c>
      <c r="AV273" s="22" t="e">
        <f>('Ratios Calculated fix'!AV273-'Ratios Calculated fix'!AV$428)/('Ratios Calculated fix'!AV$429-'Ratios Calculated fix'!AV$428)</f>
        <v>#DIV/0!</v>
      </c>
      <c r="AW273" s="22" t="e">
        <f>('Ratios Calculated fix'!AW273-'Ratios Calculated fix'!AW$428)/('Ratios Calculated fix'!AW$429-'Ratios Calculated fix'!AW$428)</f>
        <v>#DIV/0!</v>
      </c>
      <c r="AX273" s="22" t="e">
        <f>('Ratios Calculated fix'!AX273-'Ratios Calculated fix'!AX$428)/('Ratios Calculated fix'!AX$429-'Ratios Calculated fix'!AX$428)</f>
        <v>#DIV/0!</v>
      </c>
      <c r="AY273" s="22">
        <f>('Ratios Calculated fix'!AY273-'Ratios Calculated fix'!AY$428)/('Ratios Calculated fix'!AY$429-'Ratios Calculated fix'!AY$428)</f>
        <v>0.74520563747383095</v>
      </c>
      <c r="AZ273" s="22">
        <f>('Ratios Calculated fix'!AZ273-'Ratios Calculated fix'!AZ$428)/('Ratios Calculated fix'!AZ$429-'Ratios Calculated fix'!AZ$428)</f>
        <v>0.76582422600027189</v>
      </c>
      <c r="BA273" s="22">
        <f>('Ratios Calculated fix'!BA273-'Ratios Calculated fix'!BA$428)/('Ratios Calculated fix'!BA$429-'Ratios Calculated fix'!BA$428)</f>
        <v>0.22263709166014947</v>
      </c>
      <c r="BB273" s="22" t="e">
        <f>('Ratios Calculated fix'!BB273-'Ratios Calculated fix'!BB$428)/('Ratios Calculated fix'!BB$429-'Ratios Calculated fix'!BB$428)</f>
        <v>#DIV/0!</v>
      </c>
      <c r="BC273" s="22">
        <f>('Ratios Calculated fix'!BC273-'Ratios Calculated fix'!BC$428)/('Ratios Calculated fix'!BC$429-'Ratios Calculated fix'!BC$428)</f>
        <v>0.27651730793516338</v>
      </c>
    </row>
    <row r="274" spans="1:55" x14ac:dyDescent="0.2">
      <c r="A274" s="3" t="s">
        <v>841</v>
      </c>
      <c r="B274" s="3" t="s">
        <v>842</v>
      </c>
      <c r="C274" s="3" t="s">
        <v>34</v>
      </c>
      <c r="D274" s="3">
        <v>333970</v>
      </c>
      <c r="E274" s="3" t="s">
        <v>16</v>
      </c>
      <c r="F274" s="3">
        <v>2019</v>
      </c>
      <c r="G274" s="3" t="s">
        <v>17</v>
      </c>
      <c r="H274" s="4">
        <v>43830</v>
      </c>
      <c r="I274" s="4">
        <v>43875</v>
      </c>
      <c r="J274" s="4">
        <v>43875</v>
      </c>
      <c r="K274" s="5">
        <v>170800000</v>
      </c>
      <c r="L274" s="5">
        <v>175300000</v>
      </c>
      <c r="M274" s="3" t="s">
        <v>843</v>
      </c>
      <c r="N274" s="21">
        <f>('Ratios Calculated fix'!N274-'Ratios Calculated fix'!N$428)/('Ratios Calculated fix'!N$429-'Ratios Calculated fix'!N$428)</f>
        <v>4.4156074036650172E-2</v>
      </c>
      <c r="O274" s="22">
        <f>('Ratios Calculated fix'!O274-'Ratios Calculated fix'!O$428)/('Ratios Calculated fix'!O$429-'Ratios Calculated fix'!O$428)</f>
        <v>3.9402375985925164E-2</v>
      </c>
      <c r="P274" s="22">
        <f>('Ratios Calculated fix'!P274-'Ratios Calculated fix'!P$428)/('Ratios Calculated fix'!P$429-'Ratios Calculated fix'!P$428)</f>
        <v>3.0054815110982895E-2</v>
      </c>
      <c r="Q274" s="22">
        <f>('Ratios Calculated fix'!Q274-'Ratios Calculated fix'!Q$428)/('Ratios Calculated fix'!Q$429-'Ratios Calculated fix'!Q$428)</f>
        <v>0.83930872999689388</v>
      </c>
      <c r="R274" s="22">
        <f>('Ratios Calculated fix'!R274-'Ratios Calculated fix'!R$428)/('Ratios Calculated fix'!R$429-'Ratios Calculated fix'!R$428)</f>
        <v>0.16189547642344962</v>
      </c>
      <c r="S274" s="22">
        <f>('Ratios Calculated fix'!S274-'Ratios Calculated fix'!S$428)/('Ratios Calculated fix'!S$429-'Ratios Calculated fix'!S$428)</f>
        <v>2.8287577893822157E-3</v>
      </c>
      <c r="T274" s="22">
        <f>('Ratios Calculated fix'!T274-'Ratios Calculated fix'!T$428)/('Ratios Calculated fix'!T$429-'Ratios Calculated fix'!T$428)</f>
        <v>0.16311072629361056</v>
      </c>
      <c r="U274" s="22">
        <f>('Ratios Calculated fix'!U274-'Ratios Calculated fix'!U$428)/('Ratios Calculated fix'!U$429-'Ratios Calculated fix'!U$428)</f>
        <v>0.77783396054173892</v>
      </c>
      <c r="V274" s="22">
        <f>('Ratios Calculated fix'!V274-'Ratios Calculated fix'!V$428)/('Ratios Calculated fix'!V$429-'Ratios Calculated fix'!V$428)</f>
        <v>0.70765056564324935</v>
      </c>
      <c r="W274" s="22">
        <f>('Ratios Calculated fix'!W274-'Ratios Calculated fix'!W$428)/('Ratios Calculated fix'!W$429-'Ratios Calculated fix'!W$428)</f>
        <v>0.78570783695000457</v>
      </c>
      <c r="X274" s="22">
        <f>('Ratios Calculated fix'!X274-'Ratios Calculated fix'!X$428)/('Ratios Calculated fix'!X$429-'Ratios Calculated fix'!X$428)</f>
        <v>0.33783867363871717</v>
      </c>
      <c r="Y274" s="22">
        <f>('Ratios Calculated fix'!Y274-'Ratios Calculated fix'!Y$428)/('Ratios Calculated fix'!Y$429-'Ratios Calculated fix'!Y$428)</f>
        <v>0.38055286367715063</v>
      </c>
      <c r="Z274" s="22">
        <f>('Ratios Calculated fix'!Z274-'Ratios Calculated fix'!Z$428)/('Ratios Calculated fix'!Z$429-'Ratios Calculated fix'!Z$428)</f>
        <v>0.66216132636128289</v>
      </c>
      <c r="AA274" s="22">
        <f>('Ratios Calculated fix'!AA274-'Ratios Calculated fix'!AA$428)/('Ratios Calculated fix'!AA$429-'Ratios Calculated fix'!AA$428)</f>
        <v>0.31158212850966571</v>
      </c>
      <c r="AB274" s="22">
        <f>('Ratios Calculated fix'!AB274-'Ratios Calculated fix'!AB$428)/('Ratios Calculated fix'!AB$429-'Ratios Calculated fix'!AB$428)</f>
        <v>0.71799299611984713</v>
      </c>
      <c r="AC274" s="22">
        <f>('Ratios Calculated fix'!AC274-'Ratios Calculated fix'!AC$428)/('Ratios Calculated fix'!AC$429-'Ratios Calculated fix'!AC$428)</f>
        <v>0.48364131309346331</v>
      </c>
      <c r="AD274" s="22">
        <f>('Ratios Calculated fix'!AD274-'Ratios Calculated fix'!AD$428)/('Ratios Calculated fix'!AD$429-'Ratios Calculated fix'!AD$428)</f>
        <v>0.28980556457669798</v>
      </c>
      <c r="AE274" s="22">
        <f>('Ratios Calculated fix'!AE274-'Ratios Calculated fix'!AE$428)/('Ratios Calculated fix'!AE$429-'Ratios Calculated fix'!AE$428)</f>
        <v>0.38739513461118708</v>
      </c>
      <c r="AF274" s="22">
        <f>('Ratios Calculated fix'!AF274-'Ratios Calculated fix'!AF$428)/('Ratios Calculated fix'!AF$429-'Ratios Calculated fix'!AF$428)</f>
        <v>0.35600079934732765</v>
      </c>
      <c r="AG274" s="22" t="e">
        <f>('Ratios Calculated fix'!AG274-'Ratios Calculated fix'!AG$428)/('Ratios Calculated fix'!AG$429-'Ratios Calculated fix'!AG$428)</f>
        <v>#DIV/0!</v>
      </c>
      <c r="AH274" s="22" t="e">
        <f>('Ratios Calculated fix'!AH274-'Ratios Calculated fix'!AH$428)/('Ratios Calculated fix'!AH$429-'Ratios Calculated fix'!AH$428)</f>
        <v>#DIV/0!</v>
      </c>
      <c r="AI274" s="22">
        <f>('Ratios Calculated fix'!AI274-'Ratios Calculated fix'!AI$428)/('Ratios Calculated fix'!AI$429-'Ratios Calculated fix'!AI$428)</f>
        <v>0.53398501682545185</v>
      </c>
      <c r="AJ274" s="22">
        <f>('Ratios Calculated fix'!AJ274-'Ratios Calculated fix'!AJ$428)/('Ratios Calculated fix'!AJ$429-'Ratios Calculated fix'!AJ$428)</f>
        <v>0.16356625197483163</v>
      </c>
      <c r="AK274" s="22" t="e">
        <f>('Ratios Calculated fix'!AK274-'Ratios Calculated fix'!AK$428)/('Ratios Calculated fix'!AK$429-'Ratios Calculated fix'!AK$428)</f>
        <v>#DIV/0!</v>
      </c>
      <c r="AL274" s="22" t="e">
        <f>('Ratios Calculated fix'!AL274-'Ratios Calculated fix'!AL$428)/('Ratios Calculated fix'!AL$429-'Ratios Calculated fix'!AL$428)</f>
        <v>#DIV/0!</v>
      </c>
      <c r="AM274" s="22">
        <f>('Ratios Calculated fix'!AM274-'Ratios Calculated fix'!AM$428)/('Ratios Calculated fix'!AM$429-'Ratios Calculated fix'!AM$428)</f>
        <v>0.67319688131182798</v>
      </c>
      <c r="AN274" s="22">
        <f>('Ratios Calculated fix'!AN274-'Ratios Calculated fix'!AN$428)/('Ratios Calculated fix'!AN$429-'Ratios Calculated fix'!AN$428)</f>
        <v>0.77917628604952316</v>
      </c>
      <c r="AO274" s="22">
        <f>('Ratios Calculated fix'!AO274-'Ratios Calculated fix'!AO$428)/('Ratios Calculated fix'!AO$429-'Ratios Calculated fix'!AO$428)</f>
        <v>0.14964888215111305</v>
      </c>
      <c r="AP274" s="22">
        <f>('Ratios Calculated fix'!AP274-'Ratios Calculated fix'!AP$428)/('Ratios Calculated fix'!AP$429-'Ratios Calculated fix'!AP$428)</f>
        <v>0.36615778398919424</v>
      </c>
      <c r="AQ274" s="22">
        <f>('Ratios Calculated fix'!AQ274-'Ratios Calculated fix'!AQ$428)/('Ratios Calculated fix'!AQ$429-'Ratios Calculated fix'!AQ$428)</f>
        <v>0.66662624330588593</v>
      </c>
      <c r="AR274" s="22">
        <f>('Ratios Calculated fix'!AR274-'Ratios Calculated fix'!AR$428)/('Ratios Calculated fix'!AR$429-'Ratios Calculated fix'!AR$428)</f>
        <v>0.43055376052562094</v>
      </c>
      <c r="AS274" s="22">
        <f>('Ratios Calculated fix'!AS274-'Ratios Calculated fix'!AS$428)/('Ratios Calculated fix'!AS$429-'Ratios Calculated fix'!AS$428)</f>
        <v>0.33074522084630709</v>
      </c>
      <c r="AT274" s="22">
        <f>('Ratios Calculated fix'!AT274-'Ratios Calculated fix'!AT$428)/('Ratios Calculated fix'!AT$429-'Ratios Calculated fix'!AT$428)</f>
        <v>0.55644595219268778</v>
      </c>
      <c r="AU274" s="22">
        <f>('Ratios Calculated fix'!AU274-'Ratios Calculated fix'!AU$428)/('Ratios Calculated fix'!AU$429-'Ratios Calculated fix'!AU$428)</f>
        <v>0.28076313906076761</v>
      </c>
      <c r="AV274" s="22" t="e">
        <f>('Ratios Calculated fix'!AV274-'Ratios Calculated fix'!AV$428)/('Ratios Calculated fix'!AV$429-'Ratios Calculated fix'!AV$428)</f>
        <v>#DIV/0!</v>
      </c>
      <c r="AW274" s="22" t="e">
        <f>('Ratios Calculated fix'!AW274-'Ratios Calculated fix'!AW$428)/('Ratios Calculated fix'!AW$429-'Ratios Calculated fix'!AW$428)</f>
        <v>#DIV/0!</v>
      </c>
      <c r="AX274" s="22" t="e">
        <f>('Ratios Calculated fix'!AX274-'Ratios Calculated fix'!AX$428)/('Ratios Calculated fix'!AX$429-'Ratios Calculated fix'!AX$428)</f>
        <v>#DIV/0!</v>
      </c>
      <c r="AY274" s="22">
        <f>('Ratios Calculated fix'!AY274-'Ratios Calculated fix'!AY$428)/('Ratios Calculated fix'!AY$429-'Ratios Calculated fix'!AY$428)</f>
        <v>0.74714314673196636</v>
      </c>
      <c r="AZ274" s="22">
        <f>('Ratios Calculated fix'!AZ274-'Ratios Calculated fix'!AZ$428)/('Ratios Calculated fix'!AZ$429-'Ratios Calculated fix'!AZ$428)</f>
        <v>0.7702437995694672</v>
      </c>
      <c r="BA274" s="22">
        <f>('Ratios Calculated fix'!BA274-'Ratios Calculated fix'!BA$428)/('Ratios Calculated fix'!BA$429-'Ratios Calculated fix'!BA$428)</f>
        <v>0.22251044027190528</v>
      </c>
      <c r="BB274" s="22" t="e">
        <f>('Ratios Calculated fix'!BB274-'Ratios Calculated fix'!BB$428)/('Ratios Calculated fix'!BB$429-'Ratios Calculated fix'!BB$428)</f>
        <v>#DIV/0!</v>
      </c>
      <c r="BC274" s="22">
        <f>('Ratios Calculated fix'!BC274-'Ratios Calculated fix'!BC$428)/('Ratios Calculated fix'!BC$429-'Ratios Calculated fix'!BC$428)</f>
        <v>0.26583212542400486</v>
      </c>
    </row>
    <row r="275" spans="1:55" x14ac:dyDescent="0.2">
      <c r="A275" s="3" t="s">
        <v>808</v>
      </c>
      <c r="B275" s="3" t="s">
        <v>809</v>
      </c>
      <c r="C275" s="3" t="s">
        <v>24</v>
      </c>
      <c r="D275" s="3">
        <v>334921</v>
      </c>
      <c r="E275" s="3" t="s">
        <v>16</v>
      </c>
      <c r="F275" s="3">
        <v>2019</v>
      </c>
      <c r="G275" s="3" t="s">
        <v>17</v>
      </c>
      <c r="H275" s="4">
        <v>43830</v>
      </c>
      <c r="I275" s="4">
        <v>43868</v>
      </c>
      <c r="J275" s="4">
        <v>43868</v>
      </c>
      <c r="K275" s="5">
        <v>24233796</v>
      </c>
      <c r="L275" s="5">
        <v>24588772</v>
      </c>
      <c r="M275" s="3" t="s">
        <v>810</v>
      </c>
      <c r="N275" s="21">
        <f>('Ratios Calculated fix'!N275-'Ratios Calculated fix'!N$428)/('Ratios Calculated fix'!N$429-'Ratios Calculated fix'!N$428)</f>
        <v>5.3511122177657452E-2</v>
      </c>
      <c r="O275" s="22">
        <f>('Ratios Calculated fix'!O275-'Ratios Calculated fix'!O$428)/('Ratios Calculated fix'!O$429-'Ratios Calculated fix'!O$428)</f>
        <v>4.0216005548024812E-2</v>
      </c>
      <c r="P275" s="22">
        <f>('Ratios Calculated fix'!P275-'Ratios Calculated fix'!P$428)/('Ratios Calculated fix'!P$429-'Ratios Calculated fix'!P$428)</f>
        <v>2.8435456207803588E-2</v>
      </c>
      <c r="Q275" s="22">
        <f>('Ratios Calculated fix'!Q275-'Ratios Calculated fix'!Q$428)/('Ratios Calculated fix'!Q$429-'Ratios Calculated fix'!Q$428)</f>
        <v>0.87713194112621529</v>
      </c>
      <c r="R275" s="22">
        <f>('Ratios Calculated fix'!R275-'Ratios Calculated fix'!R$428)/('Ratios Calculated fix'!R$429-'Ratios Calculated fix'!R$428)</f>
        <v>0.15549855040465138</v>
      </c>
      <c r="S275" s="22">
        <f>('Ratios Calculated fix'!S275-'Ratios Calculated fix'!S$428)/('Ratios Calculated fix'!S$429-'Ratios Calculated fix'!S$428)</f>
        <v>3.7684578557958689E-2</v>
      </c>
      <c r="T275" s="22">
        <f>('Ratios Calculated fix'!T275-'Ratios Calculated fix'!T$428)/('Ratios Calculated fix'!T$429-'Ratios Calculated fix'!T$428)</f>
        <v>0.15035625723751472</v>
      </c>
      <c r="U275" s="22">
        <f>('Ratios Calculated fix'!U275-'Ratios Calculated fix'!U$428)/('Ratios Calculated fix'!U$429-'Ratios Calculated fix'!U$428)</f>
        <v>0.81927465396750687</v>
      </c>
      <c r="V275" s="22">
        <f>('Ratios Calculated fix'!V275-'Ratios Calculated fix'!V$428)/('Ratios Calculated fix'!V$429-'Ratios Calculated fix'!V$428)</f>
        <v>0.7122138735058583</v>
      </c>
      <c r="W275" s="22">
        <f>('Ratios Calculated fix'!W275-'Ratios Calculated fix'!W$428)/('Ratios Calculated fix'!W$429-'Ratios Calculated fix'!W$428)</f>
        <v>0.83268038971580272</v>
      </c>
      <c r="X275" s="22">
        <f>('Ratios Calculated fix'!X275-'Ratios Calculated fix'!X$428)/('Ratios Calculated fix'!X$429-'Ratios Calculated fix'!X$428)</f>
        <v>0.34237590751995745</v>
      </c>
      <c r="Y275" s="22">
        <f>('Ratios Calculated fix'!Y275-'Ratios Calculated fix'!Y$428)/('Ratios Calculated fix'!Y$429-'Ratios Calculated fix'!Y$428)</f>
        <v>0.42536606458861403</v>
      </c>
      <c r="Z275" s="22">
        <f>('Ratios Calculated fix'!Z275-'Ratios Calculated fix'!Z$428)/('Ratios Calculated fix'!Z$429-'Ratios Calculated fix'!Z$428)</f>
        <v>0.65762409248004261</v>
      </c>
      <c r="AA275" s="22">
        <f>('Ratios Calculated fix'!AA275-'Ratios Calculated fix'!AA$428)/('Ratios Calculated fix'!AA$429-'Ratios Calculated fix'!AA$428)</f>
        <v>0.30825107179067257</v>
      </c>
      <c r="AB275" s="22">
        <f>('Ratios Calculated fix'!AB275-'Ratios Calculated fix'!AB$428)/('Ratios Calculated fix'!AB$429-'Ratios Calculated fix'!AB$428)</f>
        <v>0.78212919795752511</v>
      </c>
      <c r="AC275" s="22">
        <f>('Ratios Calculated fix'!AC275-'Ratios Calculated fix'!AC$428)/('Ratios Calculated fix'!AC$429-'Ratios Calculated fix'!AC$428)</f>
        <v>0.56632654482556888</v>
      </c>
      <c r="AD275" s="22">
        <f>('Ratios Calculated fix'!AD275-'Ratios Calculated fix'!AD$428)/('Ratios Calculated fix'!AD$429-'Ratios Calculated fix'!AD$428)</f>
        <v>0.3491843364520506</v>
      </c>
      <c r="AE275" s="22">
        <f>('Ratios Calculated fix'!AE275-'Ratios Calculated fix'!AE$428)/('Ratios Calculated fix'!AE$429-'Ratios Calculated fix'!AE$428)</f>
        <v>0.4358019945019555</v>
      </c>
      <c r="AF275" s="22">
        <f>('Ratios Calculated fix'!AF275-'Ratios Calculated fix'!AF$428)/('Ratios Calculated fix'!AF$429-'Ratios Calculated fix'!AF$428)</f>
        <v>0.38883281717320733</v>
      </c>
      <c r="AG275" s="22" t="e">
        <f>('Ratios Calculated fix'!AG275-'Ratios Calculated fix'!AG$428)/('Ratios Calculated fix'!AG$429-'Ratios Calculated fix'!AG$428)</f>
        <v>#DIV/0!</v>
      </c>
      <c r="AH275" s="22" t="e">
        <f>('Ratios Calculated fix'!AH275-'Ratios Calculated fix'!AH$428)/('Ratios Calculated fix'!AH$429-'Ratios Calculated fix'!AH$428)</f>
        <v>#DIV/0!</v>
      </c>
      <c r="AI275" s="22">
        <f>('Ratios Calculated fix'!AI275-'Ratios Calculated fix'!AI$428)/('Ratios Calculated fix'!AI$429-'Ratios Calculated fix'!AI$428)</f>
        <v>0.52879604658804424</v>
      </c>
      <c r="AJ275" s="22">
        <f>('Ratios Calculated fix'!AJ275-'Ratios Calculated fix'!AJ$428)/('Ratios Calculated fix'!AJ$429-'Ratios Calculated fix'!AJ$428)</f>
        <v>0.20993941629253818</v>
      </c>
      <c r="AK275" s="22" t="e">
        <f>('Ratios Calculated fix'!AK275-'Ratios Calculated fix'!AK$428)/('Ratios Calculated fix'!AK$429-'Ratios Calculated fix'!AK$428)</f>
        <v>#DIV/0!</v>
      </c>
      <c r="AL275" s="22" t="e">
        <f>('Ratios Calculated fix'!AL275-'Ratios Calculated fix'!AL$428)/('Ratios Calculated fix'!AL$429-'Ratios Calculated fix'!AL$428)</f>
        <v>#DIV/0!</v>
      </c>
      <c r="AM275" s="22">
        <f>('Ratios Calculated fix'!AM275-'Ratios Calculated fix'!AM$428)/('Ratios Calculated fix'!AM$429-'Ratios Calculated fix'!AM$428)</f>
        <v>0.74189366528473344</v>
      </c>
      <c r="AN275" s="22">
        <f>('Ratios Calculated fix'!AN275-'Ratios Calculated fix'!AN$428)/('Ratios Calculated fix'!AN$429-'Ratios Calculated fix'!AN$428)</f>
        <v>0.81789061453897827</v>
      </c>
      <c r="AO275" s="22">
        <f>('Ratios Calculated fix'!AO275-'Ratios Calculated fix'!AO$428)/('Ratios Calculated fix'!AO$429-'Ratios Calculated fix'!AO$428)</f>
        <v>0.224321262693357</v>
      </c>
      <c r="AP275" s="22">
        <f>('Ratios Calculated fix'!AP275-'Ratios Calculated fix'!AP$428)/('Ratios Calculated fix'!AP$429-'Ratios Calculated fix'!AP$428)</f>
        <v>0.3647813601254164</v>
      </c>
      <c r="AQ275" s="22">
        <f>('Ratios Calculated fix'!AQ275-'Ratios Calculated fix'!AQ$428)/('Ratios Calculated fix'!AQ$429-'Ratios Calculated fix'!AQ$428)</f>
        <v>0.81289064992077487</v>
      </c>
      <c r="AR275" s="22">
        <f>('Ratios Calculated fix'!AR275-'Ratios Calculated fix'!AR$428)/('Ratios Calculated fix'!AR$429-'Ratios Calculated fix'!AR$428)</f>
        <v>0.39539935865683262</v>
      </c>
      <c r="AS275" s="22">
        <f>('Ratios Calculated fix'!AS275-'Ratios Calculated fix'!AS$428)/('Ratios Calculated fix'!AS$429-'Ratios Calculated fix'!AS$428)</f>
        <v>0.32631470938421647</v>
      </c>
      <c r="AT275" s="22">
        <f>('Ratios Calculated fix'!AT275-'Ratios Calculated fix'!AT$428)/('Ratios Calculated fix'!AT$429-'Ratios Calculated fix'!AT$428)</f>
        <v>0.64134080540097971</v>
      </c>
      <c r="AU275" s="22">
        <f>('Ratios Calculated fix'!AU275-'Ratios Calculated fix'!AU$428)/('Ratios Calculated fix'!AU$429-'Ratios Calculated fix'!AU$428)</f>
        <v>0.33112591293103261</v>
      </c>
      <c r="AV275" s="22" t="e">
        <f>('Ratios Calculated fix'!AV275-'Ratios Calculated fix'!AV$428)/('Ratios Calculated fix'!AV$429-'Ratios Calculated fix'!AV$428)</f>
        <v>#DIV/0!</v>
      </c>
      <c r="AW275" s="22" t="e">
        <f>('Ratios Calculated fix'!AW275-'Ratios Calculated fix'!AW$428)/('Ratios Calculated fix'!AW$429-'Ratios Calculated fix'!AW$428)</f>
        <v>#DIV/0!</v>
      </c>
      <c r="AX275" s="22" t="e">
        <f>('Ratios Calculated fix'!AX275-'Ratios Calculated fix'!AX$428)/('Ratios Calculated fix'!AX$429-'Ratios Calculated fix'!AX$428)</f>
        <v>#DIV/0!</v>
      </c>
      <c r="AY275" s="22">
        <f>('Ratios Calculated fix'!AY275-'Ratios Calculated fix'!AY$428)/('Ratios Calculated fix'!AY$429-'Ratios Calculated fix'!AY$428)</f>
        <v>0.74564426179129739</v>
      </c>
      <c r="AZ275" s="22">
        <f>('Ratios Calculated fix'!AZ275-'Ratios Calculated fix'!AZ$428)/('Ratios Calculated fix'!AZ$429-'Ratios Calculated fix'!AZ$428)</f>
        <v>0.76889513263926046</v>
      </c>
      <c r="BA275" s="22">
        <f>('Ratios Calculated fix'!BA275-'Ratios Calculated fix'!BA$428)/('Ratios Calculated fix'!BA$429-'Ratios Calculated fix'!BA$428)</f>
        <v>0.22234852660838486</v>
      </c>
      <c r="BB275" s="22" t="e">
        <f>('Ratios Calculated fix'!BB275-'Ratios Calculated fix'!BB$428)/('Ratios Calculated fix'!BB$429-'Ratios Calculated fix'!BB$428)</f>
        <v>#DIV/0!</v>
      </c>
      <c r="BC275" s="22">
        <f>('Ratios Calculated fix'!BC275-'Ratios Calculated fix'!BC$428)/('Ratios Calculated fix'!BC$429-'Ratios Calculated fix'!BC$428)</f>
        <v>0.39155077688298823</v>
      </c>
    </row>
    <row r="276" spans="1:55" x14ac:dyDescent="0.2">
      <c r="A276" s="3" t="s">
        <v>817</v>
      </c>
      <c r="B276" s="3" t="s">
        <v>818</v>
      </c>
      <c r="C276" s="3" t="s">
        <v>34</v>
      </c>
      <c r="D276" s="3">
        <v>60906</v>
      </c>
      <c r="E276" s="3" t="s">
        <v>16</v>
      </c>
      <c r="F276" s="3">
        <v>2019</v>
      </c>
      <c r="G276" s="3" t="s">
        <v>17</v>
      </c>
      <c r="H276" s="4">
        <v>43708</v>
      </c>
      <c r="I276" s="4">
        <v>43755</v>
      </c>
      <c r="J276" s="4">
        <v>43755</v>
      </c>
      <c r="K276" s="5">
        <v>1104000000</v>
      </c>
      <c r="L276" s="5">
        <v>1128000000</v>
      </c>
      <c r="M276" s="3" t="s">
        <v>819</v>
      </c>
      <c r="N276" s="21">
        <f>('Ratios Calculated fix'!N276-'Ratios Calculated fix'!N$428)/('Ratios Calculated fix'!N$429-'Ratios Calculated fix'!N$428)</f>
        <v>9.4177967806178556E-2</v>
      </c>
      <c r="O276" s="22">
        <f>('Ratios Calculated fix'!O276-'Ratios Calculated fix'!O$428)/('Ratios Calculated fix'!O$429-'Ratios Calculated fix'!O$428)</f>
        <v>6.4885519749197443E-2</v>
      </c>
      <c r="P276" s="22">
        <f>('Ratios Calculated fix'!P276-'Ratios Calculated fix'!P$428)/('Ratios Calculated fix'!P$429-'Ratios Calculated fix'!P$428)</f>
        <v>0.12854390373646093</v>
      </c>
      <c r="Q276" s="22">
        <f>('Ratios Calculated fix'!Q276-'Ratios Calculated fix'!Q$428)/('Ratios Calculated fix'!Q$429-'Ratios Calculated fix'!Q$428)</f>
        <v>0.86810123024458774</v>
      </c>
      <c r="R276" s="22">
        <f>('Ratios Calculated fix'!R276-'Ratios Calculated fix'!R$428)/('Ratios Calculated fix'!R$429-'Ratios Calculated fix'!R$428)</f>
        <v>4.0203325731446658E-2</v>
      </c>
      <c r="S276" s="22">
        <f>('Ratios Calculated fix'!S276-'Ratios Calculated fix'!S$428)/('Ratios Calculated fix'!S$429-'Ratios Calculated fix'!S$428)</f>
        <v>5.0416993419688853E-2</v>
      </c>
      <c r="T276" s="22">
        <f>('Ratios Calculated fix'!T276-'Ratios Calculated fix'!T$428)/('Ratios Calculated fix'!T$429-'Ratios Calculated fix'!T$428)</f>
        <v>3.1534656024736284E-2</v>
      </c>
      <c r="U276" s="22">
        <f>('Ratios Calculated fix'!U276-'Ratios Calculated fix'!U$428)/('Ratios Calculated fix'!U$429-'Ratios Calculated fix'!U$428)</f>
        <v>0.80787478827372583</v>
      </c>
      <c r="V276" s="22">
        <f>('Ratios Calculated fix'!V276-'Ratios Calculated fix'!V$428)/('Ratios Calculated fix'!V$429-'Ratios Calculated fix'!V$428)</f>
        <v>0.70937301817257215</v>
      </c>
      <c r="W276" s="22">
        <f>('Ratios Calculated fix'!W276-'Ratios Calculated fix'!W$428)/('Ratios Calculated fix'!W$429-'Ratios Calculated fix'!W$428)</f>
        <v>0.82000337971424808</v>
      </c>
      <c r="X276" s="22">
        <f>('Ratios Calculated fix'!X276-'Ratios Calculated fix'!X$428)/('Ratios Calculated fix'!X$429-'Ratios Calculated fix'!X$428)</f>
        <v>0.29005443055467972</v>
      </c>
      <c r="Y276" s="22">
        <f>('Ratios Calculated fix'!Y276-'Ratios Calculated fix'!Y$428)/('Ratios Calculated fix'!Y$429-'Ratios Calculated fix'!Y$428)</f>
        <v>0.51110936486106895</v>
      </c>
      <c r="Z276" s="22">
        <f>('Ratios Calculated fix'!Z276-'Ratios Calculated fix'!Z$428)/('Ratios Calculated fix'!Z$429-'Ratios Calculated fix'!Z$428)</f>
        <v>0.70994556944532028</v>
      </c>
      <c r="AA276" s="22">
        <f>('Ratios Calculated fix'!AA276-'Ratios Calculated fix'!AA$428)/('Ratios Calculated fix'!AA$429-'Ratios Calculated fix'!AA$428)</f>
        <v>4.0295847789942794E-2</v>
      </c>
      <c r="AB276" s="22">
        <f>('Ratios Calculated fix'!AB276-'Ratios Calculated fix'!AB$428)/('Ratios Calculated fix'!AB$429-'Ratios Calculated fix'!AB$428)</f>
        <v>0.96206828864622873</v>
      </c>
      <c r="AC276" s="22">
        <f>('Ratios Calculated fix'!AC276-'Ratios Calculated fix'!AC$428)/('Ratios Calculated fix'!AC$429-'Ratios Calculated fix'!AC$428)</f>
        <v>0.4412464054745423</v>
      </c>
      <c r="AD276" s="22">
        <f>('Ratios Calculated fix'!AD276-'Ratios Calculated fix'!AD$428)/('Ratios Calculated fix'!AD$429-'Ratios Calculated fix'!AD$428)</f>
        <v>0.40689104046628966</v>
      </c>
      <c r="AE276" s="22">
        <f>('Ratios Calculated fix'!AE276-'Ratios Calculated fix'!AE$428)/('Ratios Calculated fix'!AE$429-'Ratios Calculated fix'!AE$428)</f>
        <v>0.52070317090773033</v>
      </c>
      <c r="AF276" s="22">
        <f>('Ratios Calculated fix'!AF276-'Ratios Calculated fix'!AF$428)/('Ratios Calculated fix'!AF$429-'Ratios Calculated fix'!AF$428)</f>
        <v>0.42457452874445706</v>
      </c>
      <c r="AG276" s="22" t="e">
        <f>('Ratios Calculated fix'!AG276-'Ratios Calculated fix'!AG$428)/('Ratios Calculated fix'!AG$429-'Ratios Calculated fix'!AG$428)</f>
        <v>#DIV/0!</v>
      </c>
      <c r="AH276" s="22" t="e">
        <f>('Ratios Calculated fix'!AH276-'Ratios Calculated fix'!AH$428)/('Ratios Calculated fix'!AH$429-'Ratios Calculated fix'!AH$428)</f>
        <v>#DIV/0!</v>
      </c>
      <c r="AI276" s="22">
        <f>('Ratios Calculated fix'!AI276-'Ratios Calculated fix'!AI$428)/('Ratios Calculated fix'!AI$429-'Ratios Calculated fix'!AI$428)</f>
        <v>0.54803208514644441</v>
      </c>
      <c r="AJ276" s="22">
        <f>('Ratios Calculated fix'!AJ276-'Ratios Calculated fix'!AJ$428)/('Ratios Calculated fix'!AJ$429-'Ratios Calculated fix'!AJ$428)</f>
        <v>0.427319491918141</v>
      </c>
      <c r="AK276" s="22" t="e">
        <f>('Ratios Calculated fix'!AK276-'Ratios Calculated fix'!AK$428)/('Ratios Calculated fix'!AK$429-'Ratios Calculated fix'!AK$428)</f>
        <v>#DIV/0!</v>
      </c>
      <c r="AL276" s="22" t="e">
        <f>('Ratios Calculated fix'!AL276-'Ratios Calculated fix'!AL$428)/('Ratios Calculated fix'!AL$429-'Ratios Calculated fix'!AL$428)</f>
        <v>#DIV/0!</v>
      </c>
      <c r="AM276" s="22">
        <f>('Ratios Calculated fix'!AM276-'Ratios Calculated fix'!AM$428)/('Ratios Calculated fix'!AM$429-'Ratios Calculated fix'!AM$428)</f>
        <v>0.71123591472216585</v>
      </c>
      <c r="AN276" s="22">
        <f>('Ratios Calculated fix'!AN276-'Ratios Calculated fix'!AN$428)/('Ratios Calculated fix'!AN$429-'Ratios Calculated fix'!AN$428)</f>
        <v>0.80440043404536055</v>
      </c>
      <c r="AO276" s="22">
        <f>('Ratios Calculated fix'!AO276-'Ratios Calculated fix'!AO$428)/('Ratios Calculated fix'!AO$429-'Ratios Calculated fix'!AO$428)</f>
        <v>9.1607327517230247E-2</v>
      </c>
      <c r="AP276" s="22">
        <f>('Ratios Calculated fix'!AP276-'Ratios Calculated fix'!AP$428)/('Ratios Calculated fix'!AP$429-'Ratios Calculated fix'!AP$428)</f>
        <v>0.3609301787315421</v>
      </c>
      <c r="AQ276" s="22">
        <f>('Ratios Calculated fix'!AQ276-'Ratios Calculated fix'!AQ$428)/('Ratios Calculated fix'!AQ$429-'Ratios Calculated fix'!AQ$428)</f>
        <v>0.72480309075782479</v>
      </c>
      <c r="AR276" s="22">
        <f>('Ratios Calculated fix'!AR276-'Ratios Calculated fix'!AR$428)/('Ratios Calculated fix'!AR$429-'Ratios Calculated fix'!AR$428)</f>
        <v>0.8127634581717591</v>
      </c>
      <c r="AS276" s="22">
        <f>('Ratios Calculated fix'!AS276-'Ratios Calculated fix'!AS$428)/('Ratios Calculated fix'!AS$429-'Ratios Calculated fix'!AS$428)</f>
        <v>0.34404934827208233</v>
      </c>
      <c r="AT276" s="22">
        <f>('Ratios Calculated fix'!AT276-'Ratios Calculated fix'!AT$428)/('Ratios Calculated fix'!AT$429-'Ratios Calculated fix'!AT$428)</f>
        <v>0.74207192871341809</v>
      </c>
      <c r="AU276" s="22">
        <f>('Ratios Calculated fix'!AU276-'Ratios Calculated fix'!AU$428)/('Ratios Calculated fix'!AU$429-'Ratios Calculated fix'!AU$428)</f>
        <v>0.30868062902657734</v>
      </c>
      <c r="AV276" s="22" t="e">
        <f>('Ratios Calculated fix'!AV276-'Ratios Calculated fix'!AV$428)/('Ratios Calculated fix'!AV$429-'Ratios Calculated fix'!AV$428)</f>
        <v>#DIV/0!</v>
      </c>
      <c r="AW276" s="22" t="e">
        <f>('Ratios Calculated fix'!AW276-'Ratios Calculated fix'!AW$428)/('Ratios Calculated fix'!AW$429-'Ratios Calculated fix'!AW$428)</f>
        <v>#DIV/0!</v>
      </c>
      <c r="AX276" s="22" t="e">
        <f>('Ratios Calculated fix'!AX276-'Ratios Calculated fix'!AX$428)/('Ratios Calculated fix'!AX$429-'Ratios Calculated fix'!AX$428)</f>
        <v>#DIV/0!</v>
      </c>
      <c r="AY276" s="22">
        <f>('Ratios Calculated fix'!AY276-'Ratios Calculated fix'!AY$428)/('Ratios Calculated fix'!AY$429-'Ratios Calculated fix'!AY$428)</f>
        <v>0.74482489799390883</v>
      </c>
      <c r="AZ276" s="22">
        <f>('Ratios Calculated fix'!AZ276-'Ratios Calculated fix'!AZ$428)/('Ratios Calculated fix'!AZ$429-'Ratios Calculated fix'!AZ$428)</f>
        <v>0.76703830267092876</v>
      </c>
      <c r="BA276" s="22">
        <f>('Ratios Calculated fix'!BA276-'Ratios Calculated fix'!BA$428)/('Ratios Calculated fix'!BA$429-'Ratios Calculated fix'!BA$428)</f>
        <v>0.22182242734829027</v>
      </c>
      <c r="BB276" s="22" t="e">
        <f>('Ratios Calculated fix'!BB276-'Ratios Calculated fix'!BB$428)/('Ratios Calculated fix'!BB$429-'Ratios Calculated fix'!BB$428)</f>
        <v>#DIV/0!</v>
      </c>
      <c r="BC276" s="22">
        <f>('Ratios Calculated fix'!BC276-'Ratios Calculated fix'!BC$428)/('Ratios Calculated fix'!BC$429-'Ratios Calculated fix'!BC$428)</f>
        <v>0.22413529530057208</v>
      </c>
    </row>
    <row r="277" spans="1:55" x14ac:dyDescent="0.2">
      <c r="A277" s="3" t="s">
        <v>790</v>
      </c>
      <c r="B277" s="3" t="s">
        <v>791</v>
      </c>
      <c r="C277" s="3" t="s">
        <v>34</v>
      </c>
      <c r="D277" s="3">
        <v>153611</v>
      </c>
      <c r="E277" s="3" t="s">
        <v>16</v>
      </c>
      <c r="F277" s="3">
        <v>2020</v>
      </c>
      <c r="G277" s="3" t="s">
        <v>17</v>
      </c>
      <c r="H277" s="4">
        <v>44012</v>
      </c>
      <c r="I277" s="4">
        <v>44062</v>
      </c>
      <c r="J277" s="4">
        <v>44062</v>
      </c>
      <c r="K277" s="5">
        <v>266643000</v>
      </c>
      <c r="L277" s="5">
        <v>268828000</v>
      </c>
      <c r="M277" s="3" t="s">
        <v>792</v>
      </c>
      <c r="N277" s="21">
        <f>('Ratios Calculated fix'!N277-'Ratios Calculated fix'!N$428)/('Ratios Calculated fix'!N$429-'Ratios Calculated fix'!N$428)</f>
        <v>0.1867148323745817</v>
      </c>
      <c r="O277" s="22">
        <f>('Ratios Calculated fix'!O277-'Ratios Calculated fix'!O$428)/('Ratios Calculated fix'!O$429-'Ratios Calculated fix'!O$428)</f>
        <v>0.16576955408055655</v>
      </c>
      <c r="P277" s="22">
        <f>('Ratios Calculated fix'!P277-'Ratios Calculated fix'!P$428)/('Ratios Calculated fix'!P$429-'Ratios Calculated fix'!P$428)</f>
        <v>0.36766545283939989</v>
      </c>
      <c r="Q277" s="22">
        <f>('Ratios Calculated fix'!Q277-'Ratios Calculated fix'!Q$428)/('Ratios Calculated fix'!Q$429-'Ratios Calculated fix'!Q$428)</f>
        <v>0.86957204964413859</v>
      </c>
      <c r="R277" s="22">
        <f>('Ratios Calculated fix'!R277-'Ratios Calculated fix'!R$428)/('Ratios Calculated fix'!R$429-'Ratios Calculated fix'!R$428)</f>
        <v>9.2002163116295749E-2</v>
      </c>
      <c r="S277" s="22">
        <f>('Ratios Calculated fix'!S277-'Ratios Calculated fix'!S$428)/('Ratios Calculated fix'!S$429-'Ratios Calculated fix'!S$428)</f>
        <v>0</v>
      </c>
      <c r="T277" s="22">
        <f>('Ratios Calculated fix'!T277-'Ratios Calculated fix'!T$428)/('Ratios Calculated fix'!T$429-'Ratios Calculated fix'!T$428)</f>
        <v>9.298282829185063E-2</v>
      </c>
      <c r="U277" s="22">
        <f>('Ratios Calculated fix'!U277-'Ratios Calculated fix'!U$428)/('Ratios Calculated fix'!U$429-'Ratios Calculated fix'!U$428)</f>
        <v>0.80960254061651171</v>
      </c>
      <c r="V277" s="22">
        <f>('Ratios Calculated fix'!V277-'Ratios Calculated fix'!V$428)/('Ratios Calculated fix'!V$429-'Ratios Calculated fix'!V$428)</f>
        <v>0.70833495319453676</v>
      </c>
      <c r="W277" s="22">
        <f>('Ratios Calculated fix'!W277-'Ratios Calculated fix'!W$428)/('Ratios Calculated fix'!W$429-'Ratios Calculated fix'!W$428)</f>
        <v>0.82215126484575785</v>
      </c>
      <c r="X277" s="22">
        <f>('Ratios Calculated fix'!X277-'Ratios Calculated fix'!X$428)/('Ratios Calculated fix'!X$429-'Ratios Calculated fix'!X$428)</f>
        <v>0.55152447209332411</v>
      </c>
      <c r="Y277" s="22">
        <f>('Ratios Calculated fix'!Y277-'Ratios Calculated fix'!Y$428)/('Ratios Calculated fix'!Y$429-'Ratios Calculated fix'!Y$428)</f>
        <v>0.47781581325860861</v>
      </c>
      <c r="Z277" s="22">
        <f>('Ratios Calculated fix'!Z277-'Ratios Calculated fix'!Z$428)/('Ratios Calculated fix'!Z$429-'Ratios Calculated fix'!Z$428)</f>
        <v>0.44847552790667583</v>
      </c>
      <c r="AA277" s="22">
        <f>('Ratios Calculated fix'!AA277-'Ratios Calculated fix'!AA$428)/('Ratios Calculated fix'!AA$429-'Ratios Calculated fix'!AA$428)</f>
        <v>0.24864830261532278</v>
      </c>
      <c r="AB277" s="22">
        <f>('Ratios Calculated fix'!AB277-'Ratios Calculated fix'!AB$428)/('Ratios Calculated fix'!AB$429-'Ratios Calculated fix'!AB$428)</f>
        <v>0.87334750237152092</v>
      </c>
      <c r="AC277" s="22">
        <f>('Ratios Calculated fix'!AC277-'Ratios Calculated fix'!AC$428)/('Ratios Calculated fix'!AC$429-'Ratios Calculated fix'!AC$428)</f>
        <v>0.64356439777440322</v>
      </c>
      <c r="AD277" s="22">
        <f>('Ratios Calculated fix'!AD277-'Ratios Calculated fix'!AD$428)/('Ratios Calculated fix'!AD$429-'Ratios Calculated fix'!AD$428)</f>
        <v>0.40637452535830093</v>
      </c>
      <c r="AE277" s="22">
        <f>('Ratios Calculated fix'!AE277-'Ratios Calculated fix'!AE$428)/('Ratios Calculated fix'!AE$429-'Ratios Calculated fix'!AE$428)</f>
        <v>0.51848230174508259</v>
      </c>
      <c r="AF277" s="22">
        <f>('Ratios Calculated fix'!AF277-'Ratios Calculated fix'!AF$428)/('Ratios Calculated fix'!AF$429-'Ratios Calculated fix'!AF$428)</f>
        <v>0.4370467699056666</v>
      </c>
      <c r="AG277" s="22" t="e">
        <f>('Ratios Calculated fix'!AG277-'Ratios Calculated fix'!AG$428)/('Ratios Calculated fix'!AG$429-'Ratios Calculated fix'!AG$428)</f>
        <v>#DIV/0!</v>
      </c>
      <c r="AH277" s="22" t="e">
        <f>('Ratios Calculated fix'!AH277-'Ratios Calculated fix'!AH$428)/('Ratios Calculated fix'!AH$429-'Ratios Calculated fix'!AH$428)</f>
        <v>#DIV/0!</v>
      </c>
      <c r="AI277" s="22">
        <f>('Ratios Calculated fix'!AI277-'Ratios Calculated fix'!AI$428)/('Ratios Calculated fix'!AI$429-'Ratios Calculated fix'!AI$428)</f>
        <v>0.51662450128173354</v>
      </c>
      <c r="AJ277" s="22">
        <f>('Ratios Calculated fix'!AJ277-'Ratios Calculated fix'!AJ$428)/('Ratios Calculated fix'!AJ$429-'Ratios Calculated fix'!AJ$428)</f>
        <v>0.37617915925227724</v>
      </c>
      <c r="AK277" s="22" t="e">
        <f>('Ratios Calculated fix'!AK277-'Ratios Calculated fix'!AK$428)/('Ratios Calculated fix'!AK$429-'Ratios Calculated fix'!AK$428)</f>
        <v>#DIV/0!</v>
      </c>
      <c r="AL277" s="22" t="e">
        <f>('Ratios Calculated fix'!AL277-'Ratios Calculated fix'!AL$428)/('Ratios Calculated fix'!AL$429-'Ratios Calculated fix'!AL$428)</f>
        <v>#DIV/0!</v>
      </c>
      <c r="AM277" s="22">
        <f>('Ratios Calculated fix'!AM277-'Ratios Calculated fix'!AM$428)/('Ratios Calculated fix'!AM$429-'Ratios Calculated fix'!AM$428)</f>
        <v>0.71713833899160773</v>
      </c>
      <c r="AN277" s="22">
        <f>('Ratios Calculated fix'!AN277-'Ratios Calculated fix'!AN$428)/('Ratios Calculated fix'!AN$429-'Ratios Calculated fix'!AN$428)</f>
        <v>0.80582347679480182</v>
      </c>
      <c r="AO277" s="22">
        <f>('Ratios Calculated fix'!AO277-'Ratios Calculated fix'!AO$428)/('Ratios Calculated fix'!AO$429-'Ratios Calculated fix'!AO$428)</f>
        <v>0.11926904635539731</v>
      </c>
      <c r="AP277" s="22">
        <f>('Ratios Calculated fix'!AP277-'Ratios Calculated fix'!AP$428)/('Ratios Calculated fix'!AP$429-'Ratios Calculated fix'!AP$428)</f>
        <v>0.36021771182067175</v>
      </c>
      <c r="AQ277" s="22">
        <f>('Ratios Calculated fix'!AQ277-'Ratios Calculated fix'!AQ$428)/('Ratios Calculated fix'!AQ$429-'Ratios Calculated fix'!AQ$428)</f>
        <v>0.78748731218278478</v>
      </c>
      <c r="AR277" s="22">
        <f>('Ratios Calculated fix'!AR277-'Ratios Calculated fix'!AR$428)/('Ratios Calculated fix'!AR$429-'Ratios Calculated fix'!AR$428)</f>
        <v>0.58501929287152477</v>
      </c>
      <c r="AS277" s="22">
        <f>('Ratios Calculated fix'!AS277-'Ratios Calculated fix'!AS$428)/('Ratios Calculated fix'!AS$429-'Ratios Calculated fix'!AS$428)</f>
        <v>0.23826129376043345</v>
      </c>
      <c r="AT277" s="22">
        <f>('Ratios Calculated fix'!AT277-'Ratios Calculated fix'!AT$428)/('Ratios Calculated fix'!AT$429-'Ratios Calculated fix'!AT$428)</f>
        <v>0.64948451356507308</v>
      </c>
      <c r="AU277" s="22">
        <f>('Ratios Calculated fix'!AU277-'Ratios Calculated fix'!AU$428)/('Ratios Calculated fix'!AU$429-'Ratios Calculated fix'!AU$428)</f>
        <v>0.45734231649216844</v>
      </c>
      <c r="AV277" s="22" t="e">
        <f>('Ratios Calculated fix'!AV277-'Ratios Calculated fix'!AV$428)/('Ratios Calculated fix'!AV$429-'Ratios Calculated fix'!AV$428)</f>
        <v>#DIV/0!</v>
      </c>
      <c r="AW277" s="22" t="e">
        <f>('Ratios Calculated fix'!AW277-'Ratios Calculated fix'!AW$428)/('Ratios Calculated fix'!AW$429-'Ratios Calculated fix'!AW$428)</f>
        <v>#DIV/0!</v>
      </c>
      <c r="AX277" s="22" t="e">
        <f>('Ratios Calculated fix'!AX277-'Ratios Calculated fix'!AX$428)/('Ratios Calculated fix'!AX$429-'Ratios Calculated fix'!AX$428)</f>
        <v>#DIV/0!</v>
      </c>
      <c r="AY277" s="22">
        <f>('Ratios Calculated fix'!AY277-'Ratios Calculated fix'!AY$428)/('Ratios Calculated fix'!AY$429-'Ratios Calculated fix'!AY$428)</f>
        <v>0.74543826694784454</v>
      </c>
      <c r="AZ277" s="22">
        <f>('Ratios Calculated fix'!AZ277-'Ratios Calculated fix'!AZ$428)/('Ratios Calculated fix'!AZ$429-'Ratios Calculated fix'!AZ$428)</f>
        <v>0.76635846045905232</v>
      </c>
      <c r="BA277" s="22">
        <f>('Ratios Calculated fix'!BA277-'Ratios Calculated fix'!BA$428)/('Ratios Calculated fix'!BA$429-'Ratios Calculated fix'!BA$428)</f>
        <v>0.22270437843122065</v>
      </c>
      <c r="BB277" s="22" t="e">
        <f>('Ratios Calculated fix'!BB277-'Ratios Calculated fix'!BB$428)/('Ratios Calculated fix'!BB$429-'Ratios Calculated fix'!BB$428)</f>
        <v>#DIV/0!</v>
      </c>
      <c r="BC277" s="22">
        <f>('Ratios Calculated fix'!BC277-'Ratios Calculated fix'!BC$428)/('Ratios Calculated fix'!BC$429-'Ratios Calculated fix'!BC$428)</f>
        <v>0.26277182092165341</v>
      </c>
    </row>
    <row r="278" spans="1:55" x14ac:dyDescent="0.2">
      <c r="A278" s="3" t="s">
        <v>847</v>
      </c>
      <c r="B278" s="3" t="s">
        <v>848</v>
      </c>
      <c r="C278" s="3" t="s">
        <v>24</v>
      </c>
      <c r="D278" s="3">
        <v>333504</v>
      </c>
      <c r="E278" s="3" t="s">
        <v>16</v>
      </c>
      <c r="F278" s="3">
        <v>2019</v>
      </c>
      <c r="G278" s="3" t="s">
        <v>17</v>
      </c>
      <c r="H278" s="4">
        <v>43830</v>
      </c>
      <c r="I278" s="4">
        <v>43889</v>
      </c>
      <c r="J278" s="4">
        <v>43889</v>
      </c>
      <c r="K278" s="5">
        <v>516300000</v>
      </c>
      <c r="L278" s="5">
        <v>519300000</v>
      </c>
      <c r="M278" s="3" t="s">
        <v>849</v>
      </c>
      <c r="N278" s="21">
        <f>('Ratios Calculated fix'!N278-'Ratios Calculated fix'!N$428)/('Ratios Calculated fix'!N$429-'Ratios Calculated fix'!N$428)</f>
        <v>4.4100037066326779E-2</v>
      </c>
      <c r="O278" s="22">
        <f>('Ratios Calculated fix'!O278-'Ratios Calculated fix'!O$428)/('Ratios Calculated fix'!O$429-'Ratios Calculated fix'!O$428)</f>
        <v>2.6560066633701758E-2</v>
      </c>
      <c r="P278" s="22">
        <f>('Ratios Calculated fix'!P278-'Ratios Calculated fix'!P$428)/('Ratios Calculated fix'!P$429-'Ratios Calculated fix'!P$428)</f>
        <v>8.8179775477020394E-3</v>
      </c>
      <c r="Q278" s="22">
        <f>('Ratios Calculated fix'!Q278-'Ratios Calculated fix'!Q$428)/('Ratios Calculated fix'!Q$429-'Ratios Calculated fix'!Q$428)</f>
        <v>0.87032205579215249</v>
      </c>
      <c r="R278" s="22">
        <f>('Ratios Calculated fix'!R278-'Ratios Calculated fix'!R$428)/('Ratios Calculated fix'!R$429-'Ratios Calculated fix'!R$428)</f>
        <v>0.13673127540196878</v>
      </c>
      <c r="S278" s="22">
        <f>('Ratios Calculated fix'!S278-'Ratios Calculated fix'!S$428)/('Ratios Calculated fix'!S$429-'Ratios Calculated fix'!S$428)</f>
        <v>9.0782622416663891E-2</v>
      </c>
      <c r="T278" s="22">
        <f>('Ratios Calculated fix'!T278-'Ratios Calculated fix'!T$428)/('Ratios Calculated fix'!T$429-'Ratios Calculated fix'!T$428)</f>
        <v>0.12180796918671169</v>
      </c>
      <c r="U278" s="22">
        <f>('Ratios Calculated fix'!U278-'Ratios Calculated fix'!U$428)/('Ratios Calculated fix'!U$429-'Ratios Calculated fix'!U$428)</f>
        <v>0.81144709008962357</v>
      </c>
      <c r="V278" s="22">
        <f>('Ratios Calculated fix'!V278-'Ratios Calculated fix'!V$428)/('Ratios Calculated fix'!V$429-'Ratios Calculated fix'!V$428)</f>
        <v>0.71204242304605692</v>
      </c>
      <c r="W278" s="22">
        <f>('Ratios Calculated fix'!W278-'Ratios Calculated fix'!W$428)/('Ratios Calculated fix'!W$429-'Ratios Calculated fix'!W$428)</f>
        <v>0.82370141022104459</v>
      </c>
      <c r="X278" s="22">
        <f>('Ratios Calculated fix'!X278-'Ratios Calculated fix'!X$428)/('Ratios Calculated fix'!X$429-'Ratios Calculated fix'!X$428)</f>
        <v>0.18464013599566528</v>
      </c>
      <c r="Y278" s="22">
        <f>('Ratios Calculated fix'!Y278-'Ratios Calculated fix'!Y$428)/('Ratios Calculated fix'!Y$429-'Ratios Calculated fix'!Y$428)</f>
        <v>0.57201928542634162</v>
      </c>
      <c r="Z278" s="22">
        <f>('Ratios Calculated fix'!Z278-'Ratios Calculated fix'!Z$428)/('Ratios Calculated fix'!Z$429-'Ratios Calculated fix'!Z$428)</f>
        <v>0.81535986400433469</v>
      </c>
      <c r="AA278" s="22">
        <f>('Ratios Calculated fix'!AA278-'Ratios Calculated fix'!AA$428)/('Ratios Calculated fix'!AA$429-'Ratios Calculated fix'!AA$428)</f>
        <v>0.49223744176631512</v>
      </c>
      <c r="AB278" s="22">
        <f>('Ratios Calculated fix'!AB278-'Ratios Calculated fix'!AB$428)/('Ratios Calculated fix'!AB$429-'Ratios Calculated fix'!AB$428)</f>
        <v>0.85053864403828994</v>
      </c>
      <c r="AC278" s="22">
        <f>('Ratios Calculated fix'!AC278-'Ratios Calculated fix'!AC$428)/('Ratios Calculated fix'!AC$429-'Ratios Calculated fix'!AC$428)</f>
        <v>0.31943501391712853</v>
      </c>
      <c r="AD278" s="22">
        <f>('Ratios Calculated fix'!AD278-'Ratios Calculated fix'!AD$428)/('Ratios Calculated fix'!AD$429-'Ratios Calculated fix'!AD$428)</f>
        <v>0.14675982733426765</v>
      </c>
      <c r="AE278" s="22">
        <f>('Ratios Calculated fix'!AE278-'Ratios Calculated fix'!AE$428)/('Ratios Calculated fix'!AE$429-'Ratios Calculated fix'!AE$428)</f>
        <v>0.22452996121972929</v>
      </c>
      <c r="AF278" s="22">
        <f>('Ratios Calculated fix'!AF278-'Ratios Calculated fix'!AF$428)/('Ratios Calculated fix'!AF$429-'Ratios Calculated fix'!AF$428)</f>
        <v>0.30936073589446311</v>
      </c>
      <c r="AG278" s="22" t="e">
        <f>('Ratios Calculated fix'!AG278-'Ratios Calculated fix'!AG$428)/('Ratios Calculated fix'!AG$429-'Ratios Calculated fix'!AG$428)</f>
        <v>#DIV/0!</v>
      </c>
      <c r="AH278" s="22" t="e">
        <f>('Ratios Calculated fix'!AH278-'Ratios Calculated fix'!AH$428)/('Ratios Calculated fix'!AH$429-'Ratios Calculated fix'!AH$428)</f>
        <v>#DIV/0!</v>
      </c>
      <c r="AI278" s="22">
        <f>('Ratios Calculated fix'!AI278-'Ratios Calculated fix'!AI$428)/('Ratios Calculated fix'!AI$429-'Ratios Calculated fix'!AI$428)</f>
        <v>0.53333213634904408</v>
      </c>
      <c r="AJ278" s="22">
        <f>('Ratios Calculated fix'!AJ278-'Ratios Calculated fix'!AJ$428)/('Ratios Calculated fix'!AJ$429-'Ratios Calculated fix'!AJ$428)</f>
        <v>0.1281071515680153</v>
      </c>
      <c r="AK278" s="22" t="e">
        <f>('Ratios Calculated fix'!AK278-'Ratios Calculated fix'!AK$428)/('Ratios Calculated fix'!AK$429-'Ratios Calculated fix'!AK$428)</f>
        <v>#DIV/0!</v>
      </c>
      <c r="AL278" s="22" t="e">
        <f>('Ratios Calculated fix'!AL278-'Ratios Calculated fix'!AL$428)/('Ratios Calculated fix'!AL$429-'Ratios Calculated fix'!AL$428)</f>
        <v>#DIV/0!</v>
      </c>
      <c r="AM278" s="22">
        <f>('Ratios Calculated fix'!AM278-'Ratios Calculated fix'!AM$428)/('Ratios Calculated fix'!AM$429-'Ratios Calculated fix'!AM$428)</f>
        <v>0.70675650275194901</v>
      </c>
      <c r="AN278" s="22">
        <f>('Ratios Calculated fix'!AN278-'Ratios Calculated fix'!AN$428)/('Ratios Calculated fix'!AN$429-'Ratios Calculated fix'!AN$428)</f>
        <v>0.80508968644581846</v>
      </c>
      <c r="AO278" s="22">
        <f>('Ratios Calculated fix'!AO278-'Ratios Calculated fix'!AO$428)/('Ratios Calculated fix'!AO$429-'Ratios Calculated fix'!AO$428)</f>
        <v>6.7087726087664112E-2</v>
      </c>
      <c r="AP278" s="22">
        <f>('Ratios Calculated fix'!AP278-'Ratios Calculated fix'!AP$428)/('Ratios Calculated fix'!AP$429-'Ratios Calculated fix'!AP$428)</f>
        <v>0.36553632918441126</v>
      </c>
      <c r="AQ278" s="22">
        <f>('Ratios Calculated fix'!AQ278-'Ratios Calculated fix'!AQ$428)/('Ratios Calculated fix'!AQ$429-'Ratios Calculated fix'!AQ$428)</f>
        <v>0.56753537479165594</v>
      </c>
      <c r="AR278" s="22">
        <f>('Ratios Calculated fix'!AR278-'Ratios Calculated fix'!AR$428)/('Ratios Calculated fix'!AR$429-'Ratios Calculated fix'!AR$428)</f>
        <v>0.3451030044162896</v>
      </c>
      <c r="AS278" s="22">
        <f>('Ratios Calculated fix'!AS278-'Ratios Calculated fix'!AS$428)/('Ratios Calculated fix'!AS$429-'Ratios Calculated fix'!AS$428)</f>
        <v>0.34486722385399865</v>
      </c>
      <c r="AT278" s="22">
        <f>('Ratios Calculated fix'!AT278-'Ratios Calculated fix'!AT$428)/('Ratios Calculated fix'!AT$429-'Ratios Calculated fix'!AT$428)</f>
        <v>0.34233777180460939</v>
      </c>
      <c r="AU278" s="22">
        <f>('Ratios Calculated fix'!AU278-'Ratios Calculated fix'!AU$428)/('Ratios Calculated fix'!AU$429-'Ratios Calculated fix'!AU$428)</f>
        <v>0.27720413230914465</v>
      </c>
      <c r="AV278" s="22" t="e">
        <f>('Ratios Calculated fix'!AV278-'Ratios Calculated fix'!AV$428)/('Ratios Calculated fix'!AV$429-'Ratios Calculated fix'!AV$428)</f>
        <v>#DIV/0!</v>
      </c>
      <c r="AW278" s="22" t="e">
        <f>('Ratios Calculated fix'!AW278-'Ratios Calculated fix'!AW$428)/('Ratios Calculated fix'!AW$429-'Ratios Calculated fix'!AW$428)</f>
        <v>#DIV/0!</v>
      </c>
      <c r="AX278" s="22" t="e">
        <f>('Ratios Calculated fix'!AX278-'Ratios Calculated fix'!AX$428)/('Ratios Calculated fix'!AX$429-'Ratios Calculated fix'!AX$428)</f>
        <v>#DIV/0!</v>
      </c>
      <c r="AY278" s="22">
        <f>('Ratios Calculated fix'!AY278-'Ratios Calculated fix'!AY$428)/('Ratios Calculated fix'!AY$429-'Ratios Calculated fix'!AY$428)</f>
        <v>0.76141187600935911</v>
      </c>
      <c r="AZ278" s="22">
        <f>('Ratios Calculated fix'!AZ278-'Ratios Calculated fix'!AZ$428)/('Ratios Calculated fix'!AZ$429-'Ratios Calculated fix'!AZ$428)</f>
        <v>0.78688207006040012</v>
      </c>
      <c r="BA278" s="22">
        <f>('Ratios Calculated fix'!BA278-'Ratios Calculated fix'!BA$428)/('Ratios Calculated fix'!BA$429-'Ratios Calculated fix'!BA$428)</f>
        <v>0.31949600025426378</v>
      </c>
      <c r="BB278" s="22" t="e">
        <f>('Ratios Calculated fix'!BB278-'Ratios Calculated fix'!BB$428)/('Ratios Calculated fix'!BB$429-'Ratios Calculated fix'!BB$428)</f>
        <v>#DIV/0!</v>
      </c>
      <c r="BC278" s="22">
        <f>('Ratios Calculated fix'!BC278-'Ratios Calculated fix'!BC$428)/('Ratios Calculated fix'!BC$429-'Ratios Calculated fix'!BC$428)</f>
        <v>9.1088829241069522E-2</v>
      </c>
    </row>
    <row r="279" spans="1:55" x14ac:dyDescent="0.2">
      <c r="A279" s="3" t="s">
        <v>883</v>
      </c>
      <c r="B279" s="3" t="s">
        <v>884</v>
      </c>
      <c r="C279" s="3" t="s">
        <v>138</v>
      </c>
      <c r="D279" s="3">
        <v>249388</v>
      </c>
      <c r="E279" s="3" t="s">
        <v>16</v>
      </c>
      <c r="F279" s="3">
        <v>2019</v>
      </c>
      <c r="G279" s="3" t="s">
        <v>17</v>
      </c>
      <c r="H279" s="4">
        <v>43830</v>
      </c>
      <c r="I279" s="4">
        <v>43873</v>
      </c>
      <c r="J279" s="4">
        <v>43873</v>
      </c>
      <c r="K279" s="5">
        <v>478000000</v>
      </c>
      <c r="L279" s="5">
        <v>476000000</v>
      </c>
      <c r="M279" s="3" t="s">
        <v>885</v>
      </c>
      <c r="N279" s="21">
        <f>('Ratios Calculated fix'!N279-'Ratios Calculated fix'!N$428)/('Ratios Calculated fix'!N$429-'Ratios Calculated fix'!N$428)</f>
        <v>2.5022501899658139E-2</v>
      </c>
      <c r="O279" s="22">
        <f>('Ratios Calculated fix'!O279-'Ratios Calculated fix'!O$428)/('Ratios Calculated fix'!O$429-'Ratios Calculated fix'!O$428)</f>
        <v>2.5022501899658139E-2</v>
      </c>
      <c r="P279" s="22">
        <f>('Ratios Calculated fix'!P279-'Ratios Calculated fix'!P$428)/('Ratios Calculated fix'!P$429-'Ratios Calculated fix'!P$428)</f>
        <v>2.5381179732744837E-2</v>
      </c>
      <c r="Q279" s="22">
        <f>('Ratios Calculated fix'!Q279-'Ratios Calculated fix'!Q$428)/('Ratios Calculated fix'!Q$429-'Ratios Calculated fix'!Q$428)</f>
        <v>0.86968122975222573</v>
      </c>
      <c r="R279" s="22">
        <f>('Ratios Calculated fix'!R279-'Ratios Calculated fix'!R$428)/('Ratios Calculated fix'!R$429-'Ratios Calculated fix'!R$428)</f>
        <v>0.121645400486647</v>
      </c>
      <c r="S279" s="22">
        <f>('Ratios Calculated fix'!S279-'Ratios Calculated fix'!S$428)/('Ratios Calculated fix'!S$429-'Ratios Calculated fix'!S$428)</f>
        <v>0</v>
      </c>
      <c r="T279" s="22">
        <f>('Ratios Calculated fix'!T279-'Ratios Calculated fix'!T$428)/('Ratios Calculated fix'!T$429-'Ratios Calculated fix'!T$428)</f>
        <v>0.12294203747846304</v>
      </c>
      <c r="U279" s="22">
        <f>('Ratios Calculated fix'!U279-'Ratios Calculated fix'!U$428)/('Ratios Calculated fix'!U$429-'Ratios Calculated fix'!U$428)</f>
        <v>0.81045050034636068</v>
      </c>
      <c r="V279" s="22">
        <f>('Ratios Calculated fix'!V279-'Ratios Calculated fix'!V$428)/('Ratios Calculated fix'!V$429-'Ratios Calculated fix'!V$428)</f>
        <v>0.70833495319453676</v>
      </c>
      <c r="W279" s="22">
        <f>('Ratios Calculated fix'!W279-'Ratios Calculated fix'!W$428)/('Ratios Calculated fix'!W$429-'Ratios Calculated fix'!W$428)</f>
        <v>0.82312682275373816</v>
      </c>
      <c r="X279" s="22">
        <f>('Ratios Calculated fix'!X279-'Ratios Calculated fix'!X$428)/('Ratios Calculated fix'!X$429-'Ratios Calculated fix'!X$428)</f>
        <v>5.4169785294369707E-2</v>
      </c>
      <c r="Y279" s="22">
        <f>('Ratios Calculated fix'!Y279-'Ratios Calculated fix'!Y$428)/('Ratios Calculated fix'!Y$429-'Ratios Calculated fix'!Y$428)</f>
        <v>0.46096568979120572</v>
      </c>
      <c r="Z279" s="22">
        <f>('Ratios Calculated fix'!Z279-'Ratios Calculated fix'!Z$428)/('Ratios Calculated fix'!Z$429-'Ratios Calculated fix'!Z$428)</f>
        <v>0.94583021470563022</v>
      </c>
      <c r="AA279" s="22">
        <f>('Ratios Calculated fix'!AA279-'Ratios Calculated fix'!AA$428)/('Ratios Calculated fix'!AA$429-'Ratios Calculated fix'!AA$428)</f>
        <v>0</v>
      </c>
      <c r="AB279" s="22">
        <f>('Ratios Calculated fix'!AB279-'Ratios Calculated fix'!AB$428)/('Ratios Calculated fix'!AB$429-'Ratios Calculated fix'!AB$428)</f>
        <v>0.86947279163412361</v>
      </c>
      <c r="AC279" s="22">
        <f>('Ratios Calculated fix'!AC279-'Ratios Calculated fix'!AC$428)/('Ratios Calculated fix'!AC$429-'Ratios Calculated fix'!AC$428)</f>
        <v>0.58942451545479413</v>
      </c>
      <c r="AD279" s="22">
        <f>('Ratios Calculated fix'!AD279-'Ratios Calculated fix'!AD$428)/('Ratios Calculated fix'!AD$429-'Ratios Calculated fix'!AD$428)</f>
        <v>0.55400083778305176</v>
      </c>
      <c r="AE279" s="22">
        <f>('Ratios Calculated fix'!AE279-'Ratios Calculated fix'!AE$428)/('Ratios Calculated fix'!AE$429-'Ratios Calculated fix'!AE$428)</f>
        <v>0.11272250077099971</v>
      </c>
      <c r="AF279" s="22">
        <f>('Ratios Calculated fix'!AF279-'Ratios Calculated fix'!AF$428)/('Ratios Calculated fix'!AF$429-'Ratios Calculated fix'!AF$428)</f>
        <v>0.16240819541232537</v>
      </c>
      <c r="AG279" s="22" t="e">
        <f>('Ratios Calculated fix'!AG279-'Ratios Calculated fix'!AG$428)/('Ratios Calculated fix'!AG$429-'Ratios Calculated fix'!AG$428)</f>
        <v>#DIV/0!</v>
      </c>
      <c r="AH279" s="22" t="e">
        <f>('Ratios Calculated fix'!AH279-'Ratios Calculated fix'!AH$428)/('Ratios Calculated fix'!AH$429-'Ratios Calculated fix'!AH$428)</f>
        <v>#DIV/0!</v>
      </c>
      <c r="AI279" s="22">
        <f>('Ratios Calculated fix'!AI279-'Ratios Calculated fix'!AI$428)/('Ratios Calculated fix'!AI$429-'Ratios Calculated fix'!AI$428)</f>
        <v>0.56827052859636829</v>
      </c>
      <c r="AJ279" s="22">
        <f>('Ratios Calculated fix'!AJ279-'Ratios Calculated fix'!AJ$428)/('Ratios Calculated fix'!AJ$429-'Ratios Calculated fix'!AJ$428)</f>
        <v>0.24689794821006672</v>
      </c>
      <c r="AK279" s="22" t="e">
        <f>('Ratios Calculated fix'!AK279-'Ratios Calculated fix'!AK$428)/('Ratios Calculated fix'!AK$429-'Ratios Calculated fix'!AK$428)</f>
        <v>#DIV/0!</v>
      </c>
      <c r="AL279" s="22" t="e">
        <f>('Ratios Calculated fix'!AL279-'Ratios Calculated fix'!AL$428)/('Ratios Calculated fix'!AL$429-'Ratios Calculated fix'!AL$428)</f>
        <v>#DIV/0!</v>
      </c>
      <c r="AM279" s="22">
        <f>('Ratios Calculated fix'!AM279-'Ratios Calculated fix'!AM$428)/('Ratios Calculated fix'!AM$429-'Ratios Calculated fix'!AM$428)</f>
        <v>0.70236565732423484</v>
      </c>
      <c r="AN279" s="22">
        <f>('Ratios Calculated fix'!AN279-'Ratios Calculated fix'!AN$428)/('Ratios Calculated fix'!AN$429-'Ratios Calculated fix'!AN$428)</f>
        <v>0.8040889957616344</v>
      </c>
      <c r="AO279" s="22">
        <f>('Ratios Calculated fix'!AO279-'Ratios Calculated fix'!AO$428)/('Ratios Calculated fix'!AO$429-'Ratios Calculated fix'!AO$428)</f>
        <v>3.3236428425126668E-2</v>
      </c>
      <c r="AP279" s="22">
        <f>('Ratios Calculated fix'!AP279-'Ratios Calculated fix'!AP$428)/('Ratios Calculated fix'!AP$429-'Ratios Calculated fix'!AP$428)</f>
        <v>0.35490966513007394</v>
      </c>
      <c r="AQ279" s="22">
        <f>('Ratios Calculated fix'!AQ279-'Ratios Calculated fix'!AQ$428)/('Ratios Calculated fix'!AQ$429-'Ratios Calculated fix'!AQ$428)</f>
        <v>0.47732022026951121</v>
      </c>
      <c r="AR279" s="22">
        <f>('Ratios Calculated fix'!AR279-'Ratios Calculated fix'!AR$428)/('Ratios Calculated fix'!AR$429-'Ratios Calculated fix'!AR$428)</f>
        <v>0.68248229672684491</v>
      </c>
      <c r="AS279" s="22">
        <f>('Ratios Calculated fix'!AS279-'Ratios Calculated fix'!AS$428)/('Ratios Calculated fix'!AS$429-'Ratios Calculated fix'!AS$428)</f>
        <v>0.44429425201646083</v>
      </c>
      <c r="AT279" s="22">
        <f>('Ratios Calculated fix'!AT279-'Ratios Calculated fix'!AT$428)/('Ratios Calculated fix'!AT$429-'Ratios Calculated fix'!AT$428)</f>
        <v>0.41596248270742775</v>
      </c>
      <c r="AU279" s="22">
        <f>('Ratios Calculated fix'!AU279-'Ratios Calculated fix'!AU$428)/('Ratios Calculated fix'!AU$429-'Ratios Calculated fix'!AU$428)</f>
        <v>0.17788105942596794</v>
      </c>
      <c r="AV279" s="22" t="e">
        <f>('Ratios Calculated fix'!AV279-'Ratios Calculated fix'!AV$428)/('Ratios Calculated fix'!AV$429-'Ratios Calculated fix'!AV$428)</f>
        <v>#DIV/0!</v>
      </c>
      <c r="AW279" s="22" t="e">
        <f>('Ratios Calculated fix'!AW279-'Ratios Calculated fix'!AW$428)/('Ratios Calculated fix'!AW$429-'Ratios Calculated fix'!AW$428)</f>
        <v>#DIV/0!</v>
      </c>
      <c r="AX279" s="22" t="e">
        <f>('Ratios Calculated fix'!AX279-'Ratios Calculated fix'!AX$428)/('Ratios Calculated fix'!AX$429-'Ratios Calculated fix'!AX$428)</f>
        <v>#DIV/0!</v>
      </c>
      <c r="AY279" s="22">
        <f>('Ratios Calculated fix'!AY279-'Ratios Calculated fix'!AY$428)/('Ratios Calculated fix'!AY$429-'Ratios Calculated fix'!AY$428)</f>
        <v>0.74754480704916271</v>
      </c>
      <c r="AZ279" s="22">
        <f>('Ratios Calculated fix'!AZ279-'Ratios Calculated fix'!AZ$428)/('Ratios Calculated fix'!AZ$429-'Ratios Calculated fix'!AZ$428)</f>
        <v>0.77115168488832353</v>
      </c>
      <c r="BA279" s="22">
        <f>('Ratios Calculated fix'!BA279-'Ratios Calculated fix'!BA$428)/('Ratios Calculated fix'!BA$429-'Ratios Calculated fix'!BA$428)</f>
        <v>0.22216130393243755</v>
      </c>
      <c r="BB279" s="22" t="e">
        <f>('Ratios Calculated fix'!BB279-'Ratios Calculated fix'!BB$428)/('Ratios Calculated fix'!BB$429-'Ratios Calculated fix'!BB$428)</f>
        <v>#DIV/0!</v>
      </c>
      <c r="BC279" s="22">
        <f>('Ratios Calculated fix'!BC279-'Ratios Calculated fix'!BC$428)/('Ratios Calculated fix'!BC$429-'Ratios Calculated fix'!BC$428)</f>
        <v>5.8826817096293289E-2</v>
      </c>
    </row>
    <row r="280" spans="1:55" x14ac:dyDescent="0.2">
      <c r="A280" s="3" t="s">
        <v>892</v>
      </c>
      <c r="B280" s="3" t="s">
        <v>893</v>
      </c>
      <c r="C280" s="3" t="s">
        <v>45</v>
      </c>
      <c r="D280" s="3">
        <v>744483</v>
      </c>
      <c r="E280" s="3" t="s">
        <v>16</v>
      </c>
      <c r="F280" s="3">
        <v>2019</v>
      </c>
      <c r="G280" s="3" t="s">
        <v>17</v>
      </c>
      <c r="H280" s="4">
        <v>43830</v>
      </c>
      <c r="I280" s="4">
        <v>43888</v>
      </c>
      <c r="J280" s="4">
        <v>43888</v>
      </c>
      <c r="K280" s="5">
        <v>212844278</v>
      </c>
      <c r="L280" s="5">
        <v>214716804</v>
      </c>
      <c r="M280" s="3" t="s">
        <v>894</v>
      </c>
      <c r="N280" s="21">
        <f>('Ratios Calculated fix'!N280-'Ratios Calculated fix'!N$428)/('Ratios Calculated fix'!N$429-'Ratios Calculated fix'!N$428)</f>
        <v>7.1743117090570119E-3</v>
      </c>
      <c r="O280" s="22">
        <f>('Ratios Calculated fix'!O280-'Ratios Calculated fix'!O$428)/('Ratios Calculated fix'!O$429-'Ratios Calculated fix'!O$428)</f>
        <v>6.2006406556609486E-3</v>
      </c>
      <c r="P280" s="22">
        <f>('Ratios Calculated fix'!P280-'Ratios Calculated fix'!P$428)/('Ratios Calculated fix'!P$429-'Ratios Calculated fix'!P$428)</f>
        <v>7.2845799671471135E-3</v>
      </c>
      <c r="Q280" s="22">
        <f>('Ratios Calculated fix'!Q280-'Ratios Calculated fix'!Q$428)/('Ratios Calculated fix'!Q$429-'Ratios Calculated fix'!Q$428)</f>
        <v>0.87020392244611866</v>
      </c>
      <c r="R280" s="22">
        <f>('Ratios Calculated fix'!R280-'Ratios Calculated fix'!R$428)/('Ratios Calculated fix'!R$429-'Ratios Calculated fix'!R$428)</f>
        <v>0.13693880140213949</v>
      </c>
      <c r="S280" s="22">
        <f>('Ratios Calculated fix'!S280-'Ratios Calculated fix'!S$428)/('Ratios Calculated fix'!S$429-'Ratios Calculated fix'!S$428)</f>
        <v>8.4164791874968808E-2</v>
      </c>
      <c r="T280" s="22">
        <f>('Ratios Calculated fix'!T280-'Ratios Calculated fix'!T$428)/('Ratios Calculated fix'!T$429-'Ratios Calculated fix'!T$428)</f>
        <v>0.12321182344014046</v>
      </c>
      <c r="U280" s="22">
        <f>('Ratios Calculated fix'!U280-'Ratios Calculated fix'!U$428)/('Ratios Calculated fix'!U$429-'Ratios Calculated fix'!U$428)</f>
        <v>0.81134266959591916</v>
      </c>
      <c r="V280" s="22">
        <f>('Ratios Calculated fix'!V280-'Ratios Calculated fix'!V$428)/('Ratios Calculated fix'!V$429-'Ratios Calculated fix'!V$428)</f>
        <v>0.71168150074133341</v>
      </c>
      <c r="W280" s="22">
        <f>('Ratios Calculated fix'!W280-'Ratios Calculated fix'!W$428)/('Ratios Calculated fix'!W$429-'Ratios Calculated fix'!W$428)</f>
        <v>0.82363695776553625</v>
      </c>
      <c r="X280" s="22">
        <f>('Ratios Calculated fix'!X280-'Ratios Calculated fix'!X$428)/('Ratios Calculated fix'!X$429-'Ratios Calculated fix'!X$428)</f>
        <v>3.4885870279581233E-2</v>
      </c>
      <c r="Y280" s="22">
        <f>('Ratios Calculated fix'!Y280-'Ratios Calculated fix'!Y$428)/('Ratios Calculated fix'!Y$429-'Ratios Calculated fix'!Y$428)</f>
        <v>0.46191226698676069</v>
      </c>
      <c r="Z280" s="22">
        <f>('Ratios Calculated fix'!Z280-'Ratios Calculated fix'!Z$428)/('Ratios Calculated fix'!Z$429-'Ratios Calculated fix'!Z$428)</f>
        <v>0.96511412972041866</v>
      </c>
      <c r="AA280" s="22">
        <f>('Ratios Calculated fix'!AA280-'Ratios Calculated fix'!AA$428)/('Ratios Calculated fix'!AA$429-'Ratios Calculated fix'!AA$428)</f>
        <v>0.13354271938405043</v>
      </c>
      <c r="AB280" s="22">
        <f>('Ratios Calculated fix'!AB280-'Ratios Calculated fix'!AB$428)/('Ratios Calculated fix'!AB$429-'Ratios Calculated fix'!AB$428)</f>
        <v>0.85361070216478474</v>
      </c>
      <c r="AC280" s="22">
        <f>('Ratios Calculated fix'!AC280-'Ratios Calculated fix'!AC$428)/('Ratios Calculated fix'!AC$429-'Ratios Calculated fix'!AC$428)</f>
        <v>0.41644380339455878</v>
      </c>
      <c r="AD280" s="22">
        <f>('Ratios Calculated fix'!AD280-'Ratios Calculated fix'!AD$428)/('Ratios Calculated fix'!AD$429-'Ratios Calculated fix'!AD$428)</f>
        <v>0.37335836471270034</v>
      </c>
      <c r="AE280" s="22">
        <f>('Ratios Calculated fix'!AE280-'Ratios Calculated fix'!AE$428)/('Ratios Calculated fix'!AE$429-'Ratios Calculated fix'!AE$428)</f>
        <v>0.36628624383163583</v>
      </c>
      <c r="AF280" s="22">
        <f>('Ratios Calculated fix'!AF280-'Ratios Calculated fix'!AF$428)/('Ratios Calculated fix'!AF$429-'Ratios Calculated fix'!AF$428)</f>
        <v>0.37055655363983209</v>
      </c>
      <c r="AG280" s="22" t="e">
        <f>('Ratios Calculated fix'!AG280-'Ratios Calculated fix'!AG$428)/('Ratios Calculated fix'!AG$429-'Ratios Calculated fix'!AG$428)</f>
        <v>#DIV/0!</v>
      </c>
      <c r="AH280" s="22" t="e">
        <f>('Ratios Calculated fix'!AH280-'Ratios Calculated fix'!AH$428)/('Ratios Calculated fix'!AH$429-'Ratios Calculated fix'!AH$428)</f>
        <v>#DIV/0!</v>
      </c>
      <c r="AI280" s="22">
        <f>('Ratios Calculated fix'!AI280-'Ratios Calculated fix'!AI$428)/('Ratios Calculated fix'!AI$429-'Ratios Calculated fix'!AI$428)</f>
        <v>0.55296819344841397</v>
      </c>
      <c r="AJ280" s="22">
        <f>('Ratios Calculated fix'!AJ280-'Ratios Calculated fix'!AJ$428)/('Ratios Calculated fix'!AJ$429-'Ratios Calculated fix'!AJ$428)</f>
        <v>0.1598501146111467</v>
      </c>
      <c r="AK280" s="22" t="e">
        <f>('Ratios Calculated fix'!AK280-'Ratios Calculated fix'!AK$428)/('Ratios Calculated fix'!AK$429-'Ratios Calculated fix'!AK$428)</f>
        <v>#DIV/0!</v>
      </c>
      <c r="AL280" s="22" t="e">
        <f>('Ratios Calculated fix'!AL280-'Ratios Calculated fix'!AL$428)/('Ratios Calculated fix'!AL$429-'Ratios Calculated fix'!AL$428)</f>
        <v>#DIV/0!</v>
      </c>
      <c r="AM280" s="22">
        <f>('Ratios Calculated fix'!AM280-'Ratios Calculated fix'!AM$428)/('Ratios Calculated fix'!AM$429-'Ratios Calculated fix'!AM$428)</f>
        <v>0.71048513737109176</v>
      </c>
      <c r="AN280" s="22">
        <f>('Ratios Calculated fix'!AN280-'Ratios Calculated fix'!AN$428)/('Ratios Calculated fix'!AN$429-'Ratios Calculated fix'!AN$428)</f>
        <v>0.80513956244526586</v>
      </c>
      <c r="AO280" s="22">
        <f>('Ratios Calculated fix'!AO280-'Ratios Calculated fix'!AO$428)/('Ratios Calculated fix'!AO$429-'Ratios Calculated fix'!AO$428)</f>
        <v>7.1374224627999985E-2</v>
      </c>
      <c r="AP280" s="22">
        <f>('Ratios Calculated fix'!AP280-'Ratios Calculated fix'!AP$428)/('Ratios Calculated fix'!AP$429-'Ratios Calculated fix'!AP$428)</f>
        <v>0.35806648625421594</v>
      </c>
      <c r="AQ280" s="22">
        <f>('Ratios Calculated fix'!AQ280-'Ratios Calculated fix'!AQ$428)/('Ratios Calculated fix'!AQ$429-'Ratios Calculated fix'!AQ$428)</f>
        <v>0.63506200160339077</v>
      </c>
      <c r="AR280" s="22">
        <f>('Ratios Calculated fix'!AR280-'Ratios Calculated fix'!AR$428)/('Ratios Calculated fix'!AR$429-'Ratios Calculated fix'!AR$428)</f>
        <v>0.48908261582537377</v>
      </c>
      <c r="AS280" s="22">
        <f>('Ratios Calculated fix'!AS280-'Ratios Calculated fix'!AS$428)/('Ratios Calculated fix'!AS$429-'Ratios Calculated fix'!AS$428)</f>
        <v>0.37525364698091268</v>
      </c>
      <c r="AT280" s="22">
        <f>('Ratios Calculated fix'!AT280-'Ratios Calculated fix'!AT$428)/('Ratios Calculated fix'!AT$429-'Ratios Calculated fix'!AT$428)</f>
        <v>0.43946519431489411</v>
      </c>
      <c r="AU280" s="22">
        <f>('Ratios Calculated fix'!AU280-'Ratios Calculated fix'!AU$428)/('Ratios Calculated fix'!AU$429-'Ratios Calculated fix'!AU$428)</f>
        <v>0.25388735550849356</v>
      </c>
      <c r="AV280" s="22" t="e">
        <f>('Ratios Calculated fix'!AV280-'Ratios Calculated fix'!AV$428)/('Ratios Calculated fix'!AV$429-'Ratios Calculated fix'!AV$428)</f>
        <v>#DIV/0!</v>
      </c>
      <c r="AW280" s="22" t="e">
        <f>('Ratios Calculated fix'!AW280-'Ratios Calculated fix'!AW$428)/('Ratios Calculated fix'!AW$429-'Ratios Calculated fix'!AW$428)</f>
        <v>#DIV/0!</v>
      </c>
      <c r="AX280" s="22" t="e">
        <f>('Ratios Calculated fix'!AX280-'Ratios Calculated fix'!AX$428)/('Ratios Calculated fix'!AX$429-'Ratios Calculated fix'!AX$428)</f>
        <v>#DIV/0!</v>
      </c>
      <c r="AY280" s="22">
        <f>('Ratios Calculated fix'!AY280-'Ratios Calculated fix'!AY$428)/('Ratios Calculated fix'!AY$429-'Ratios Calculated fix'!AY$428)</f>
        <v>0.74760124155090857</v>
      </c>
      <c r="AZ280" s="22">
        <f>('Ratios Calculated fix'!AZ280-'Ratios Calculated fix'!AZ$428)/('Ratios Calculated fix'!AZ$429-'Ratios Calculated fix'!AZ$428)</f>
        <v>0.7713271454205054</v>
      </c>
      <c r="BA280" s="22">
        <f>('Ratios Calculated fix'!BA280-'Ratios Calculated fix'!BA$428)/('Ratios Calculated fix'!BA$429-'Ratios Calculated fix'!BA$428)</f>
        <v>0.22138496363912455</v>
      </c>
      <c r="BB280" s="22" t="e">
        <f>('Ratios Calculated fix'!BB280-'Ratios Calculated fix'!BB$428)/('Ratios Calculated fix'!BB$429-'Ratios Calculated fix'!BB$428)</f>
        <v>#DIV/0!</v>
      </c>
      <c r="BC280" s="22">
        <f>('Ratios Calculated fix'!BC280-'Ratios Calculated fix'!BC$428)/('Ratios Calculated fix'!BC$429-'Ratios Calculated fix'!BC$428)</f>
        <v>0.14820119929387529</v>
      </c>
    </row>
    <row r="281" spans="1:55" x14ac:dyDescent="0.2">
      <c r="A281" s="3" t="s">
        <v>850</v>
      </c>
      <c r="B281" s="3" t="s">
        <v>851</v>
      </c>
      <c r="C281" s="3" t="s">
        <v>113</v>
      </c>
      <c r="D281" s="3">
        <v>378192</v>
      </c>
      <c r="E281" s="3" t="s">
        <v>16</v>
      </c>
      <c r="F281" s="3">
        <v>2019</v>
      </c>
      <c r="G281" s="3" t="s">
        <v>17</v>
      </c>
      <c r="H281" s="4">
        <v>43830</v>
      </c>
      <c r="I281" s="4">
        <v>43886</v>
      </c>
      <c r="J281" s="4">
        <v>43886</v>
      </c>
      <c r="K281" s="5">
        <v>164454538</v>
      </c>
      <c r="L281" s="5">
        <v>166782726</v>
      </c>
      <c r="M281" s="3" t="s">
        <v>852</v>
      </c>
      <c r="N281" s="21">
        <f>('Ratios Calculated fix'!N281-'Ratios Calculated fix'!N$428)/('Ratios Calculated fix'!N$429-'Ratios Calculated fix'!N$428)</f>
        <v>3.6842137375889684E-2</v>
      </c>
      <c r="O281" s="22">
        <f>('Ratios Calculated fix'!O281-'Ratios Calculated fix'!O$428)/('Ratios Calculated fix'!O$429-'Ratios Calculated fix'!O$428)</f>
        <v>3.6842137375889684E-2</v>
      </c>
      <c r="P281" s="22">
        <f>('Ratios Calculated fix'!P281-'Ratios Calculated fix'!P$428)/('Ratios Calculated fix'!P$429-'Ratios Calculated fix'!P$428)</f>
        <v>1.5218363659249556E-2</v>
      </c>
      <c r="Q281" s="22">
        <f>('Ratios Calculated fix'!Q281-'Ratios Calculated fix'!Q$428)/('Ratios Calculated fix'!Q$429-'Ratios Calculated fix'!Q$428)</f>
        <v>0.87004811498259604</v>
      </c>
      <c r="R281" s="22">
        <f>('Ratios Calculated fix'!R281-'Ratios Calculated fix'!R$428)/('Ratios Calculated fix'!R$429-'Ratios Calculated fix'!R$428)</f>
        <v>8.1710233526763529E-2</v>
      </c>
      <c r="S281" s="22">
        <f>('Ratios Calculated fix'!S281-'Ratios Calculated fix'!S$428)/('Ratios Calculated fix'!S$429-'Ratios Calculated fix'!S$428)</f>
        <v>5.2833791449524055E-2</v>
      </c>
      <c r="T281" s="22">
        <f>('Ratios Calculated fix'!T281-'Ratios Calculated fix'!T$428)/('Ratios Calculated fix'!T$429-'Ratios Calculated fix'!T$428)</f>
        <v>7.3047907161029796E-2</v>
      </c>
      <c r="U281" s="22">
        <f>('Ratios Calculated fix'!U281-'Ratios Calculated fix'!U$428)/('Ratios Calculated fix'!U$429-'Ratios Calculated fix'!U$428)</f>
        <v>0.80960611046324349</v>
      </c>
      <c r="V281" s="22">
        <f>('Ratios Calculated fix'!V281-'Ratios Calculated fix'!V$428)/('Ratios Calculated fix'!V$429-'Ratios Calculated fix'!V$428)</f>
        <v>0.71036066418866184</v>
      </c>
      <c r="W281" s="22">
        <f>('Ratios Calculated fix'!W281-'Ratios Calculated fix'!W$428)/('Ratios Calculated fix'!W$429-'Ratios Calculated fix'!W$428)</f>
        <v>0.82184285754996578</v>
      </c>
      <c r="X281" s="22">
        <f>('Ratios Calculated fix'!X281-'Ratios Calculated fix'!X$428)/('Ratios Calculated fix'!X$429-'Ratios Calculated fix'!X$428)</f>
        <v>0.26445766907872859</v>
      </c>
      <c r="Y281" s="22">
        <f>('Ratios Calculated fix'!Y281-'Ratios Calculated fix'!Y$428)/('Ratios Calculated fix'!Y$429-'Ratios Calculated fix'!Y$428)</f>
        <v>0.55341704054740182</v>
      </c>
      <c r="Z281" s="22">
        <f>('Ratios Calculated fix'!Z281-'Ratios Calculated fix'!Z$428)/('Ratios Calculated fix'!Z$429-'Ratios Calculated fix'!Z$428)</f>
        <v>0.73554233092127141</v>
      </c>
      <c r="AA281" s="22">
        <f>('Ratios Calculated fix'!AA281-'Ratios Calculated fix'!AA$428)/('Ratios Calculated fix'!AA$429-'Ratios Calculated fix'!AA$428)</f>
        <v>0.73342876242280897</v>
      </c>
      <c r="AB281" s="22">
        <f>('Ratios Calculated fix'!AB281-'Ratios Calculated fix'!AB$428)/('Ratios Calculated fix'!AB$429-'Ratios Calculated fix'!AB$428)</f>
        <v>0.8579264332681712</v>
      </c>
      <c r="AC281" s="22">
        <f>('Ratios Calculated fix'!AC281-'Ratios Calculated fix'!AC$428)/('Ratios Calculated fix'!AC$429-'Ratios Calculated fix'!AC$428)</f>
        <v>0.58285606095771136</v>
      </c>
      <c r="AD281" s="22">
        <f>('Ratios Calculated fix'!AD281-'Ratios Calculated fix'!AD$428)/('Ratios Calculated fix'!AD$429-'Ratios Calculated fix'!AD$428)</f>
        <v>0.3908174089305228</v>
      </c>
      <c r="AE281" s="22">
        <f>('Ratios Calculated fix'!AE281-'Ratios Calculated fix'!AE$428)/('Ratios Calculated fix'!AE$429-'Ratios Calculated fix'!AE$428)</f>
        <v>0.45057951202884805</v>
      </c>
      <c r="AF281" s="22">
        <f>('Ratios Calculated fix'!AF281-'Ratios Calculated fix'!AF$428)/('Ratios Calculated fix'!AF$429-'Ratios Calculated fix'!AF$428)</f>
        <v>0.38673106187774731</v>
      </c>
      <c r="AG281" s="22" t="e">
        <f>('Ratios Calculated fix'!AG281-'Ratios Calculated fix'!AG$428)/('Ratios Calculated fix'!AG$429-'Ratios Calculated fix'!AG$428)</f>
        <v>#DIV/0!</v>
      </c>
      <c r="AH281" s="22" t="e">
        <f>('Ratios Calculated fix'!AH281-'Ratios Calculated fix'!AH$428)/('Ratios Calculated fix'!AH$429-'Ratios Calculated fix'!AH$428)</f>
        <v>#DIV/0!</v>
      </c>
      <c r="AI281" s="22">
        <f>('Ratios Calculated fix'!AI281-'Ratios Calculated fix'!AI$428)/('Ratios Calculated fix'!AI$429-'Ratios Calculated fix'!AI$428)</f>
        <v>0.52302294345571598</v>
      </c>
      <c r="AJ281" s="22">
        <f>('Ratios Calculated fix'!AJ281-'Ratios Calculated fix'!AJ$428)/('Ratios Calculated fix'!AJ$429-'Ratios Calculated fix'!AJ$428)</f>
        <v>0.11159061821293095</v>
      </c>
      <c r="AK281" s="22" t="e">
        <f>('Ratios Calculated fix'!AK281-'Ratios Calculated fix'!AK$428)/('Ratios Calculated fix'!AK$429-'Ratios Calculated fix'!AK$428)</f>
        <v>#DIV/0!</v>
      </c>
      <c r="AL281" s="22" t="e">
        <f>('Ratios Calculated fix'!AL281-'Ratios Calculated fix'!AL$428)/('Ratios Calculated fix'!AL$429-'Ratios Calculated fix'!AL$428)</f>
        <v>#DIV/0!</v>
      </c>
      <c r="AM281" s="22">
        <f>('Ratios Calculated fix'!AM281-'Ratios Calculated fix'!AM$428)/('Ratios Calculated fix'!AM$429-'Ratios Calculated fix'!AM$428)</f>
        <v>0.71033975898178947</v>
      </c>
      <c r="AN281" s="22">
        <f>('Ratios Calculated fix'!AN281-'Ratios Calculated fix'!AN$428)/('Ratios Calculated fix'!AN$429-'Ratios Calculated fix'!AN$428)</f>
        <v>0.80465086139024755</v>
      </c>
      <c r="AO281" s="22">
        <f>('Ratios Calculated fix'!AO281-'Ratios Calculated fix'!AO$428)/('Ratios Calculated fix'!AO$429-'Ratios Calculated fix'!AO$428)</f>
        <v>5.3401378195787171E-2</v>
      </c>
      <c r="AP281" s="22">
        <f>('Ratios Calculated fix'!AP281-'Ratios Calculated fix'!AP$428)/('Ratios Calculated fix'!AP$429-'Ratios Calculated fix'!AP$428)</f>
        <v>0.40179512373994991</v>
      </c>
      <c r="AQ281" s="22">
        <f>('Ratios Calculated fix'!AQ281-'Ratios Calculated fix'!AQ$428)/('Ratios Calculated fix'!AQ$429-'Ratios Calculated fix'!AQ$428)</f>
        <v>0.63485872592838022</v>
      </c>
      <c r="AR281" s="22">
        <f>('Ratios Calculated fix'!AR281-'Ratios Calculated fix'!AR$428)/('Ratios Calculated fix'!AR$429-'Ratios Calculated fix'!AR$428)</f>
        <v>0.4245855836732812</v>
      </c>
      <c r="AS281" s="22">
        <f>('Ratios Calculated fix'!AS281-'Ratios Calculated fix'!AS$428)/('Ratios Calculated fix'!AS$429-'Ratios Calculated fix'!AS$428)</f>
        <v>0.30640617830525674</v>
      </c>
      <c r="AT281" s="22">
        <f>('Ratios Calculated fix'!AT281-'Ratios Calculated fix'!AT$428)/('Ratios Calculated fix'!AT$429-'Ratios Calculated fix'!AT$428)</f>
        <v>0.3639248289880897</v>
      </c>
      <c r="AU281" s="22">
        <f>('Ratios Calculated fix'!AU281-'Ratios Calculated fix'!AU$428)/('Ratios Calculated fix'!AU$429-'Ratios Calculated fix'!AU$428)</f>
        <v>0.27001865926178636</v>
      </c>
      <c r="AV281" s="22" t="e">
        <f>('Ratios Calculated fix'!AV281-'Ratios Calculated fix'!AV$428)/('Ratios Calculated fix'!AV$429-'Ratios Calculated fix'!AV$428)</f>
        <v>#DIV/0!</v>
      </c>
      <c r="AW281" s="22" t="e">
        <f>('Ratios Calculated fix'!AW281-'Ratios Calculated fix'!AW$428)/('Ratios Calculated fix'!AW$429-'Ratios Calculated fix'!AW$428)</f>
        <v>#DIV/0!</v>
      </c>
      <c r="AX281" s="22" t="e">
        <f>('Ratios Calculated fix'!AX281-'Ratios Calculated fix'!AX$428)/('Ratios Calculated fix'!AX$429-'Ratios Calculated fix'!AX$428)</f>
        <v>#DIV/0!</v>
      </c>
      <c r="AY281" s="22">
        <f>('Ratios Calculated fix'!AY281-'Ratios Calculated fix'!AY$428)/('Ratios Calculated fix'!AY$429-'Ratios Calculated fix'!AY$428)</f>
        <v>0.74658530627855113</v>
      </c>
      <c r="AZ281" s="22">
        <f>('Ratios Calculated fix'!AZ281-'Ratios Calculated fix'!AZ$428)/('Ratios Calculated fix'!AZ$429-'Ratios Calculated fix'!AZ$428)</f>
        <v>0.76975143889722131</v>
      </c>
      <c r="BA281" s="22">
        <f>('Ratios Calculated fix'!BA281-'Ratios Calculated fix'!BA$428)/('Ratios Calculated fix'!BA$429-'Ratios Calculated fix'!BA$428)</f>
        <v>0.22239404867122406</v>
      </c>
      <c r="BB281" s="22" t="e">
        <f>('Ratios Calculated fix'!BB281-'Ratios Calculated fix'!BB$428)/('Ratios Calculated fix'!BB$429-'Ratios Calculated fix'!BB$428)</f>
        <v>#DIV/0!</v>
      </c>
      <c r="BC281" s="22">
        <f>('Ratios Calculated fix'!BC281-'Ratios Calculated fix'!BC$428)/('Ratios Calculated fix'!BC$429-'Ratios Calculated fix'!BC$428)</f>
        <v>0.16823427490480081</v>
      </c>
    </row>
    <row r="282" spans="1:55" x14ac:dyDescent="0.2">
      <c r="A282" s="3" t="s">
        <v>871</v>
      </c>
      <c r="B282" s="3" t="s">
        <v>872</v>
      </c>
      <c r="C282" s="3" t="s">
        <v>52</v>
      </c>
      <c r="D282" s="3">
        <v>188922</v>
      </c>
      <c r="E282" s="3" t="s">
        <v>16</v>
      </c>
      <c r="F282" s="3">
        <v>2019</v>
      </c>
      <c r="G282" s="3" t="s">
        <v>17</v>
      </c>
      <c r="H282" s="4">
        <v>43830</v>
      </c>
      <c r="I282" s="4">
        <v>43875</v>
      </c>
      <c r="J282" s="4">
        <v>43875</v>
      </c>
      <c r="K282" s="5">
        <v>488900000</v>
      </c>
      <c r="L282" s="5">
        <v>491400000</v>
      </c>
      <c r="M282" s="3" t="s">
        <v>873</v>
      </c>
      <c r="N282" s="21">
        <f>('Ratios Calculated fix'!N282-'Ratios Calculated fix'!N$428)/('Ratios Calculated fix'!N$429-'Ratios Calculated fix'!N$428)</f>
        <v>2.3862877617723648E-2</v>
      </c>
      <c r="O282" s="22">
        <f>('Ratios Calculated fix'!O282-'Ratios Calculated fix'!O$428)/('Ratios Calculated fix'!O$429-'Ratios Calculated fix'!O$428)</f>
        <v>1.9535680669972518E-2</v>
      </c>
      <c r="P282" s="22">
        <f>('Ratios Calculated fix'!P282-'Ratios Calculated fix'!P$428)/('Ratios Calculated fix'!P$429-'Ratios Calculated fix'!P$428)</f>
        <v>5.5197035234902398E-3</v>
      </c>
      <c r="Q282" s="22">
        <f>('Ratios Calculated fix'!Q282-'Ratios Calculated fix'!Q$428)/('Ratios Calculated fix'!Q$429-'Ratios Calculated fix'!Q$428)</f>
        <v>0.87063253865437451</v>
      </c>
      <c r="R282" s="22">
        <f>('Ratios Calculated fix'!R282-'Ratios Calculated fix'!R$428)/('Ratios Calculated fix'!R$429-'Ratios Calculated fix'!R$428)</f>
        <v>0.12039805737984709</v>
      </c>
      <c r="S282" s="22">
        <f>('Ratios Calculated fix'!S282-'Ratios Calculated fix'!S$428)/('Ratios Calculated fix'!S$429-'Ratios Calculated fix'!S$428)</f>
        <v>7.4177768176288822E-2</v>
      </c>
      <c r="T282" s="22">
        <f>('Ratios Calculated fix'!T282-'Ratios Calculated fix'!T$428)/('Ratios Calculated fix'!T$429-'Ratios Calculated fix'!T$428)</f>
        <v>0.10829681988653651</v>
      </c>
      <c r="U282" s="22">
        <f>('Ratios Calculated fix'!U282-'Ratios Calculated fix'!U$428)/('Ratios Calculated fix'!U$429-'Ratios Calculated fix'!U$428)</f>
        <v>0.81120209505241547</v>
      </c>
      <c r="V282" s="22">
        <f>('Ratios Calculated fix'!V282-'Ratios Calculated fix'!V$428)/('Ratios Calculated fix'!V$429-'Ratios Calculated fix'!V$428)</f>
        <v>0.71157429274775419</v>
      </c>
      <c r="W282" s="22">
        <f>('Ratios Calculated fix'!W282-'Ratios Calculated fix'!W$428)/('Ratios Calculated fix'!W$429-'Ratios Calculated fix'!W$428)</f>
        <v>0.82349176942377944</v>
      </c>
      <c r="X282" s="22">
        <f>('Ratios Calculated fix'!X282-'Ratios Calculated fix'!X$428)/('Ratios Calculated fix'!X$429-'Ratios Calculated fix'!X$428)</f>
        <v>5.1545684861649642E-2</v>
      </c>
      <c r="Y282" s="22">
        <f>('Ratios Calculated fix'!Y282-'Ratios Calculated fix'!Y$428)/('Ratios Calculated fix'!Y$429-'Ratios Calculated fix'!Y$428)</f>
        <v>0.44976050606659485</v>
      </c>
      <c r="Z282" s="22">
        <f>('Ratios Calculated fix'!Z282-'Ratios Calculated fix'!Z$428)/('Ratios Calculated fix'!Z$429-'Ratios Calculated fix'!Z$428)</f>
        <v>0.94845431513835043</v>
      </c>
      <c r="AA282" s="22">
        <f>('Ratios Calculated fix'!AA282-'Ratios Calculated fix'!AA$428)/('Ratios Calculated fix'!AA$429-'Ratios Calculated fix'!AA$428)</f>
        <v>5.7302658633831174E-2</v>
      </c>
      <c r="AB282" s="22">
        <f>('Ratios Calculated fix'!AB282-'Ratios Calculated fix'!AB$428)/('Ratios Calculated fix'!AB$429-'Ratios Calculated fix'!AB$428)</f>
        <v>0.84318710291008669</v>
      </c>
      <c r="AC282" s="22">
        <f>('Ratios Calculated fix'!AC282-'Ratios Calculated fix'!AC$428)/('Ratios Calculated fix'!AC$429-'Ratios Calculated fix'!AC$428)</f>
        <v>0.75312216965503587</v>
      </c>
      <c r="AD282" s="22">
        <f>('Ratios Calculated fix'!AD282-'Ratios Calculated fix'!AD$428)/('Ratios Calculated fix'!AD$429-'Ratios Calculated fix'!AD$428)</f>
        <v>0.59865112850060109</v>
      </c>
      <c r="AE282" s="22">
        <f>('Ratios Calculated fix'!AE282-'Ratios Calculated fix'!AE$428)/('Ratios Calculated fix'!AE$429-'Ratios Calculated fix'!AE$428)</f>
        <v>0.4833601253167723</v>
      </c>
      <c r="AF282" s="22">
        <f>('Ratios Calculated fix'!AF282-'Ratios Calculated fix'!AF$428)/('Ratios Calculated fix'!AF$429-'Ratios Calculated fix'!AF$428)</f>
        <v>0.39317972953178315</v>
      </c>
      <c r="AG282" s="22" t="e">
        <f>('Ratios Calculated fix'!AG282-'Ratios Calculated fix'!AG$428)/('Ratios Calculated fix'!AG$429-'Ratios Calculated fix'!AG$428)</f>
        <v>#DIV/0!</v>
      </c>
      <c r="AH282" s="22" t="e">
        <f>('Ratios Calculated fix'!AH282-'Ratios Calculated fix'!AH$428)/('Ratios Calculated fix'!AH$429-'Ratios Calculated fix'!AH$428)</f>
        <v>#DIV/0!</v>
      </c>
      <c r="AI282" s="22">
        <f>('Ratios Calculated fix'!AI282-'Ratios Calculated fix'!AI$428)/('Ratios Calculated fix'!AI$429-'Ratios Calculated fix'!AI$428)</f>
        <v>0.56896768142528886</v>
      </c>
      <c r="AJ282" s="22">
        <f>('Ratios Calculated fix'!AJ282-'Ratios Calculated fix'!AJ$428)/('Ratios Calculated fix'!AJ$429-'Ratios Calculated fix'!AJ$428)</f>
        <v>0.1973492936517717</v>
      </c>
      <c r="AK282" s="22" t="e">
        <f>('Ratios Calculated fix'!AK282-'Ratios Calculated fix'!AK$428)/('Ratios Calculated fix'!AK$429-'Ratios Calculated fix'!AK$428)</f>
        <v>#DIV/0!</v>
      </c>
      <c r="AL282" s="22" t="e">
        <f>('Ratios Calculated fix'!AL282-'Ratios Calculated fix'!AL$428)/('Ratios Calculated fix'!AL$429-'Ratios Calculated fix'!AL$428)</f>
        <v>#DIV/0!</v>
      </c>
      <c r="AM282" s="22">
        <f>('Ratios Calculated fix'!AM282-'Ratios Calculated fix'!AM$428)/('Ratios Calculated fix'!AM$429-'Ratios Calculated fix'!AM$428)</f>
        <v>0.70909494261642947</v>
      </c>
      <c r="AN282" s="22">
        <f>('Ratios Calculated fix'!AN282-'Ratios Calculated fix'!AN$428)/('Ratios Calculated fix'!AN$429-'Ratios Calculated fix'!AN$428)</f>
        <v>0.80403439276755451</v>
      </c>
      <c r="AO282" s="22">
        <f>('Ratios Calculated fix'!AO282-'Ratios Calculated fix'!AO$428)/('Ratios Calculated fix'!AO$429-'Ratios Calculated fix'!AO$428)</f>
        <v>2.1716102652807056E-2</v>
      </c>
      <c r="AP282" s="22">
        <f>('Ratios Calculated fix'!AP282-'Ratios Calculated fix'!AP$428)/('Ratios Calculated fix'!AP$429-'Ratios Calculated fix'!AP$428)</f>
        <v>0.35634073402676969</v>
      </c>
      <c r="AQ282" s="22">
        <f>('Ratios Calculated fix'!AQ282-'Ratios Calculated fix'!AQ$428)/('Ratios Calculated fix'!AQ$429-'Ratios Calculated fix'!AQ$428)</f>
        <v>0.60604243717272199</v>
      </c>
      <c r="AR282" s="22">
        <f>('Ratios Calculated fix'!AR282-'Ratios Calculated fix'!AR$428)/('Ratios Calculated fix'!AR$429-'Ratios Calculated fix'!AR$428)</f>
        <v>0.65398882817680259</v>
      </c>
      <c r="AS282" s="22">
        <f>('Ratios Calculated fix'!AS282-'Ratios Calculated fix'!AS$428)/('Ratios Calculated fix'!AS$429-'Ratios Calculated fix'!AS$428)</f>
        <v>0.443683924185998</v>
      </c>
      <c r="AT282" s="22">
        <f>('Ratios Calculated fix'!AT282-'Ratios Calculated fix'!AT$428)/('Ratios Calculated fix'!AT$429-'Ratios Calculated fix'!AT$428)</f>
        <v>0.36417072492066094</v>
      </c>
      <c r="AU282" s="22">
        <f>('Ratios Calculated fix'!AU282-'Ratios Calculated fix'!AU$428)/('Ratios Calculated fix'!AU$429-'Ratios Calculated fix'!AU$428)</f>
        <v>0.16120523318856192</v>
      </c>
      <c r="AV282" s="22" t="e">
        <f>('Ratios Calculated fix'!AV282-'Ratios Calculated fix'!AV$428)/('Ratios Calculated fix'!AV$429-'Ratios Calculated fix'!AV$428)</f>
        <v>#DIV/0!</v>
      </c>
      <c r="AW282" s="22" t="e">
        <f>('Ratios Calculated fix'!AW282-'Ratios Calculated fix'!AW$428)/('Ratios Calculated fix'!AW$429-'Ratios Calculated fix'!AW$428)</f>
        <v>#DIV/0!</v>
      </c>
      <c r="AX282" s="22" t="e">
        <f>('Ratios Calculated fix'!AX282-'Ratios Calculated fix'!AX$428)/('Ratios Calculated fix'!AX$429-'Ratios Calculated fix'!AX$428)</f>
        <v>#DIV/0!</v>
      </c>
      <c r="AY282" s="22">
        <f>('Ratios Calculated fix'!AY282-'Ratios Calculated fix'!AY$428)/('Ratios Calculated fix'!AY$429-'Ratios Calculated fix'!AY$428)</f>
        <v>0.74821314712647446</v>
      </c>
      <c r="AZ282" s="22">
        <f>('Ratios Calculated fix'!AZ282-'Ratios Calculated fix'!AZ$428)/('Ratios Calculated fix'!AZ$429-'Ratios Calculated fix'!AZ$428)</f>
        <v>0.77212767778420588</v>
      </c>
      <c r="BA282" s="22">
        <f>('Ratios Calculated fix'!BA282-'Ratios Calculated fix'!BA$428)/('Ratios Calculated fix'!BA$429-'Ratios Calculated fix'!BA$428)</f>
        <v>0.21843720734693098</v>
      </c>
      <c r="BB282" s="22" t="e">
        <f>('Ratios Calculated fix'!BB282-'Ratios Calculated fix'!BB$428)/('Ratios Calculated fix'!BB$429-'Ratios Calculated fix'!BB$428)</f>
        <v>#DIV/0!</v>
      </c>
      <c r="BC282" s="22">
        <f>('Ratios Calculated fix'!BC282-'Ratios Calculated fix'!BC$428)/('Ratios Calculated fix'!BC$429-'Ratios Calculated fix'!BC$428)</f>
        <v>0.11281730015147559</v>
      </c>
    </row>
    <row r="283" spans="1:55" x14ac:dyDescent="0.2">
      <c r="A283" s="3" t="s">
        <v>865</v>
      </c>
      <c r="B283" s="3" t="s">
        <v>866</v>
      </c>
      <c r="C283" s="3" t="s">
        <v>59</v>
      </c>
      <c r="D283" s="3">
        <v>103736</v>
      </c>
      <c r="E283" s="3" t="s">
        <v>16</v>
      </c>
      <c r="F283" s="3">
        <v>2019</v>
      </c>
      <c r="G283" s="3" t="s">
        <v>17</v>
      </c>
      <c r="H283" s="4">
        <v>43830</v>
      </c>
      <c r="I283" s="4">
        <v>43881</v>
      </c>
      <c r="J283" s="4">
        <v>43881</v>
      </c>
      <c r="K283" s="5">
        <v>820000000</v>
      </c>
      <c r="L283" s="5">
        <v>824000000</v>
      </c>
      <c r="M283" s="3" t="s">
        <v>867</v>
      </c>
      <c r="N283" s="21">
        <f>('Ratios Calculated fix'!N283-'Ratios Calculated fix'!N$428)/('Ratios Calculated fix'!N$429-'Ratios Calculated fix'!N$428)</f>
        <v>8.0214882188212683E-2</v>
      </c>
      <c r="O283" s="22">
        <f>('Ratios Calculated fix'!O283-'Ratios Calculated fix'!O$428)/('Ratios Calculated fix'!O$429-'Ratios Calculated fix'!O$428)</f>
        <v>5.2214198542660011E-2</v>
      </c>
      <c r="P283" s="22">
        <f>('Ratios Calculated fix'!P283-'Ratios Calculated fix'!P$428)/('Ratios Calculated fix'!P$429-'Ratios Calculated fix'!P$428)</f>
        <v>0.10736814662626347</v>
      </c>
      <c r="Q283" s="22">
        <f>('Ratios Calculated fix'!Q283-'Ratios Calculated fix'!Q$428)/('Ratios Calculated fix'!Q$429-'Ratios Calculated fix'!Q$428)</f>
        <v>0.86887982555219656</v>
      </c>
      <c r="R283" s="22">
        <f>('Ratios Calculated fix'!R283-'Ratios Calculated fix'!R$428)/('Ratios Calculated fix'!R$429-'Ratios Calculated fix'!R$428)</f>
        <v>6.631850662716389E-2</v>
      </c>
      <c r="S283" s="22">
        <f>('Ratios Calculated fix'!S283-'Ratios Calculated fix'!S$428)/('Ratios Calculated fix'!S$429-'Ratios Calculated fix'!S$428)</f>
        <v>4.7067532012379206E-3</v>
      </c>
      <c r="T283" s="22">
        <f>('Ratios Calculated fix'!T283-'Ratios Calculated fix'!T$428)/('Ratios Calculated fix'!T$429-'Ratios Calculated fix'!T$428)</f>
        <v>6.6176122875604412E-2</v>
      </c>
      <c r="U283" s="22">
        <f>('Ratios Calculated fix'!U283-'Ratios Calculated fix'!U$428)/('Ratios Calculated fix'!U$429-'Ratios Calculated fix'!U$428)</f>
        <v>0.80863226308736535</v>
      </c>
      <c r="V283" s="22">
        <f>('Ratios Calculated fix'!V283-'Ratios Calculated fix'!V$428)/('Ratios Calculated fix'!V$429-'Ratios Calculated fix'!V$428)</f>
        <v>0.70846527747341248</v>
      </c>
      <c r="W283" s="22">
        <f>('Ratios Calculated fix'!W283-'Ratios Calculated fix'!W$428)/('Ratios Calculated fix'!W$429-'Ratios Calculated fix'!W$428)</f>
        <v>0.82101487752637003</v>
      </c>
      <c r="X283" s="22">
        <f>('Ratios Calculated fix'!X283-'Ratios Calculated fix'!X$428)/('Ratios Calculated fix'!X$429-'Ratios Calculated fix'!X$428)</f>
        <v>0.11091960926157546</v>
      </c>
      <c r="Y283" s="22">
        <f>('Ratios Calculated fix'!Y283-'Ratios Calculated fix'!Y$428)/('Ratios Calculated fix'!Y$429-'Ratios Calculated fix'!Y$428)</f>
        <v>0.48447914836958145</v>
      </c>
      <c r="Z283" s="22">
        <f>('Ratios Calculated fix'!Z283-'Ratios Calculated fix'!Z$428)/('Ratios Calculated fix'!Z$429-'Ratios Calculated fix'!Z$428)</f>
        <v>0.88908039073842449</v>
      </c>
      <c r="AA283" s="22">
        <f>('Ratios Calculated fix'!AA283-'Ratios Calculated fix'!AA$428)/('Ratios Calculated fix'!AA$429-'Ratios Calculated fix'!AA$428)</f>
        <v>0.10730973256731574</v>
      </c>
      <c r="AB283" s="22">
        <f>('Ratios Calculated fix'!AB283-'Ratios Calculated fix'!AB$428)/('Ratios Calculated fix'!AB$429-'Ratios Calculated fix'!AB$428)</f>
        <v>0.90439713277167699</v>
      </c>
      <c r="AC283" s="22">
        <f>('Ratios Calculated fix'!AC283-'Ratios Calculated fix'!AC$428)/('Ratios Calculated fix'!AC$429-'Ratios Calculated fix'!AC$428)</f>
        <v>0.45092250883778329</v>
      </c>
      <c r="AD283" s="22">
        <f>('Ratios Calculated fix'!AD283-'Ratios Calculated fix'!AD$428)/('Ratios Calculated fix'!AD$429-'Ratios Calculated fix'!AD$428)</f>
        <v>0.45590839171328212</v>
      </c>
      <c r="AE283" s="22">
        <f>('Ratios Calculated fix'!AE283-'Ratios Calculated fix'!AE$428)/('Ratios Calculated fix'!AE$429-'Ratios Calculated fix'!AE$428)</f>
        <v>0.34258559550138862</v>
      </c>
      <c r="AF283" s="22">
        <f>('Ratios Calculated fix'!AF283-'Ratios Calculated fix'!AF$428)/('Ratios Calculated fix'!AF$429-'Ratios Calculated fix'!AF$428)</f>
        <v>0.43242155653364384</v>
      </c>
      <c r="AG283" s="22" t="e">
        <f>('Ratios Calculated fix'!AG283-'Ratios Calculated fix'!AG$428)/('Ratios Calculated fix'!AG$429-'Ratios Calculated fix'!AG$428)</f>
        <v>#DIV/0!</v>
      </c>
      <c r="AH283" s="22" t="e">
        <f>('Ratios Calculated fix'!AH283-'Ratios Calculated fix'!AH$428)/('Ratios Calculated fix'!AH$429-'Ratios Calculated fix'!AH$428)</f>
        <v>#DIV/0!</v>
      </c>
      <c r="AI283" s="22">
        <f>('Ratios Calculated fix'!AI283-'Ratios Calculated fix'!AI$428)/('Ratios Calculated fix'!AI$429-'Ratios Calculated fix'!AI$428)</f>
        <v>0.52315160723836751</v>
      </c>
      <c r="AJ283" s="22">
        <f>('Ratios Calculated fix'!AJ283-'Ratios Calculated fix'!AJ$428)/('Ratios Calculated fix'!AJ$429-'Ratios Calculated fix'!AJ$428)</f>
        <v>0.27904348343115126</v>
      </c>
      <c r="AK283" s="22" t="e">
        <f>('Ratios Calculated fix'!AK283-'Ratios Calculated fix'!AK$428)/('Ratios Calculated fix'!AK$429-'Ratios Calculated fix'!AK$428)</f>
        <v>#DIV/0!</v>
      </c>
      <c r="AL283" s="22" t="e">
        <f>('Ratios Calculated fix'!AL283-'Ratios Calculated fix'!AL$428)/('Ratios Calculated fix'!AL$429-'Ratios Calculated fix'!AL$428)</f>
        <v>#DIV/0!</v>
      </c>
      <c r="AM283" s="22">
        <f>('Ratios Calculated fix'!AM283-'Ratios Calculated fix'!AM$428)/('Ratios Calculated fix'!AM$429-'Ratios Calculated fix'!AM$428)</f>
        <v>0.71001979536969184</v>
      </c>
      <c r="AN283" s="22">
        <f>('Ratios Calculated fix'!AN283-'Ratios Calculated fix'!AN$428)/('Ratios Calculated fix'!AN$429-'Ratios Calculated fix'!AN$428)</f>
        <v>0.80398556592584436</v>
      </c>
      <c r="AO283" s="22">
        <f>('Ratios Calculated fix'!AO283-'Ratios Calculated fix'!AO$428)/('Ratios Calculated fix'!AO$429-'Ratios Calculated fix'!AO$428)</f>
        <v>3.9588746899230962E-2</v>
      </c>
      <c r="AP283" s="22">
        <f>('Ratios Calculated fix'!AP283-'Ratios Calculated fix'!AP$428)/('Ratios Calculated fix'!AP$429-'Ratios Calculated fix'!AP$428)</f>
        <v>0.36160966756539342</v>
      </c>
      <c r="AQ283" s="22">
        <f>('Ratios Calculated fix'!AQ283-'Ratios Calculated fix'!AQ$428)/('Ratios Calculated fix'!AQ$429-'Ratios Calculated fix'!AQ$428)</f>
        <v>0.65269316975116398</v>
      </c>
      <c r="AR283" s="22">
        <f>('Ratios Calculated fix'!AR283-'Ratios Calculated fix'!AR$428)/('Ratios Calculated fix'!AR$429-'Ratios Calculated fix'!AR$428)</f>
        <v>0.50313279499079389</v>
      </c>
      <c r="AS283" s="22">
        <f>('Ratios Calculated fix'!AS283-'Ratios Calculated fix'!AS$428)/('Ratios Calculated fix'!AS$429-'Ratios Calculated fix'!AS$428)</f>
        <v>0.28517062088982592</v>
      </c>
      <c r="AT283" s="22">
        <f>('Ratios Calculated fix'!AT283-'Ratios Calculated fix'!AT$428)/('Ratios Calculated fix'!AT$429-'Ratios Calculated fix'!AT$428)</f>
        <v>0.3687037630142006</v>
      </c>
      <c r="AU283" s="22">
        <f>('Ratios Calculated fix'!AU283-'Ratios Calculated fix'!AU$428)/('Ratios Calculated fix'!AU$429-'Ratios Calculated fix'!AU$428)</f>
        <v>0.33348005956857102</v>
      </c>
      <c r="AV283" s="22" t="e">
        <f>('Ratios Calculated fix'!AV283-'Ratios Calculated fix'!AV$428)/('Ratios Calculated fix'!AV$429-'Ratios Calculated fix'!AV$428)</f>
        <v>#DIV/0!</v>
      </c>
      <c r="AW283" s="22" t="e">
        <f>('Ratios Calculated fix'!AW283-'Ratios Calculated fix'!AW$428)/('Ratios Calculated fix'!AW$429-'Ratios Calculated fix'!AW$428)</f>
        <v>#DIV/0!</v>
      </c>
      <c r="AX283" s="22" t="e">
        <f>('Ratios Calculated fix'!AX283-'Ratios Calculated fix'!AX$428)/('Ratios Calculated fix'!AX$429-'Ratios Calculated fix'!AX$428)</f>
        <v>#DIV/0!</v>
      </c>
      <c r="AY283" s="22">
        <f>('Ratios Calculated fix'!AY283-'Ratios Calculated fix'!AY$428)/('Ratios Calculated fix'!AY$429-'Ratios Calculated fix'!AY$428)</f>
        <v>0.74618508784010795</v>
      </c>
      <c r="AZ283" s="22">
        <f>('Ratios Calculated fix'!AZ283-'Ratios Calculated fix'!AZ$428)/('Ratios Calculated fix'!AZ$429-'Ratios Calculated fix'!AZ$428)</f>
        <v>0.76904749373050274</v>
      </c>
      <c r="BA283" s="22">
        <f>('Ratios Calculated fix'!BA283-'Ratios Calculated fix'!BA$428)/('Ratios Calculated fix'!BA$429-'Ratios Calculated fix'!BA$428)</f>
        <v>0.22194256759285527</v>
      </c>
      <c r="BB283" s="22" t="e">
        <f>('Ratios Calculated fix'!BB283-'Ratios Calculated fix'!BB$428)/('Ratios Calculated fix'!BB$429-'Ratios Calculated fix'!BB$428)</f>
        <v>#DIV/0!</v>
      </c>
      <c r="BC283" s="22">
        <f>('Ratios Calculated fix'!BC283-'Ratios Calculated fix'!BC$428)/('Ratios Calculated fix'!BC$429-'Ratios Calculated fix'!BC$428)</f>
        <v>0.10464530023560961</v>
      </c>
    </row>
    <row r="284" spans="1:55" x14ac:dyDescent="0.2">
      <c r="A284" s="3" t="s">
        <v>859</v>
      </c>
      <c r="B284" s="3" t="s">
        <v>860</v>
      </c>
      <c r="C284" s="3" t="s">
        <v>38</v>
      </c>
      <c r="D284" s="3">
        <v>83548</v>
      </c>
      <c r="E284" s="3" t="s">
        <v>16</v>
      </c>
      <c r="F284" s="3">
        <v>2019</v>
      </c>
      <c r="G284" s="3" t="s">
        <v>17</v>
      </c>
      <c r="H284" s="4">
        <v>43830</v>
      </c>
      <c r="I284" s="4">
        <v>43859</v>
      </c>
      <c r="J284" s="4">
        <v>43859</v>
      </c>
      <c r="K284" s="5">
        <v>438572000</v>
      </c>
      <c r="L284" s="5">
        <v>451391000</v>
      </c>
      <c r="M284" s="6" t="s">
        <v>861</v>
      </c>
      <c r="N284" s="21">
        <f>('Ratios Calculated fix'!N284-'Ratios Calculated fix'!N$428)/('Ratios Calculated fix'!N$429-'Ratios Calculated fix'!N$428)</f>
        <v>3.2684479971721615E-2</v>
      </c>
      <c r="O284" s="22">
        <f>('Ratios Calculated fix'!O284-'Ratios Calculated fix'!O$428)/('Ratios Calculated fix'!O$429-'Ratios Calculated fix'!O$428)</f>
        <v>3.2684479971721615E-2</v>
      </c>
      <c r="P284" s="22">
        <f>('Ratios Calculated fix'!P284-'Ratios Calculated fix'!P$428)/('Ratios Calculated fix'!P$429-'Ratios Calculated fix'!P$428)</f>
        <v>7.5583862919268385E-2</v>
      </c>
      <c r="Q284" s="22">
        <f>('Ratios Calculated fix'!Q284-'Ratios Calculated fix'!Q$428)/('Ratios Calculated fix'!Q$429-'Ratios Calculated fix'!Q$428)</f>
        <v>0.87347410353408361</v>
      </c>
      <c r="R284" s="22">
        <f>('Ratios Calculated fix'!R284-'Ratios Calculated fix'!R$428)/('Ratios Calculated fix'!R$429-'Ratios Calculated fix'!R$428)</f>
        <v>0.14592217235431773</v>
      </c>
      <c r="S284" s="22">
        <f>('Ratios Calculated fix'!S284-'Ratios Calculated fix'!S$428)/('Ratios Calculated fix'!S$429-'Ratios Calculated fix'!S$428)</f>
        <v>0</v>
      </c>
      <c r="T284" s="22">
        <f>('Ratios Calculated fix'!T284-'Ratios Calculated fix'!T$428)/('Ratios Calculated fix'!T$429-'Ratios Calculated fix'!T$428)</f>
        <v>0.14747757918304966</v>
      </c>
      <c r="U284" s="22">
        <f>('Ratios Calculated fix'!U284-'Ratios Calculated fix'!U$428)/('Ratios Calculated fix'!U$429-'Ratios Calculated fix'!U$428)</f>
        <v>0.81487893115011201</v>
      </c>
      <c r="V284" s="22">
        <f>('Ratios Calculated fix'!V284-'Ratios Calculated fix'!V$428)/('Ratios Calculated fix'!V$429-'Ratios Calculated fix'!V$428)</f>
        <v>0.70833495319453676</v>
      </c>
      <c r="W284" s="22">
        <f>('Ratios Calculated fix'!W284-'Ratios Calculated fix'!W$428)/('Ratios Calculated fix'!W$429-'Ratios Calculated fix'!W$428)</f>
        <v>0.82822162919143627</v>
      </c>
      <c r="X284" s="22">
        <f>('Ratios Calculated fix'!X284-'Ratios Calculated fix'!X$428)/('Ratios Calculated fix'!X$429-'Ratios Calculated fix'!X$428)</f>
        <v>0.15481247466714579</v>
      </c>
      <c r="Y284" s="22">
        <f>('Ratios Calculated fix'!Y284-'Ratios Calculated fix'!Y$428)/('Ratios Calculated fix'!Y$429-'Ratios Calculated fix'!Y$428)</f>
        <v>0.42799921644233835</v>
      </c>
      <c r="Z284" s="22">
        <f>('Ratios Calculated fix'!Z284-'Ratios Calculated fix'!Z$428)/('Ratios Calculated fix'!Z$429-'Ratios Calculated fix'!Z$428)</f>
        <v>0.84518752533285424</v>
      </c>
      <c r="AA284" s="22">
        <f>('Ratios Calculated fix'!AA284-'Ratios Calculated fix'!AA$428)/('Ratios Calculated fix'!AA$429-'Ratios Calculated fix'!AA$428)</f>
        <v>0</v>
      </c>
      <c r="AB284" s="22">
        <f>('Ratios Calculated fix'!AB284-'Ratios Calculated fix'!AB$428)/('Ratios Calculated fix'!AB$429-'Ratios Calculated fix'!AB$428)</f>
        <v>0.8036965097294263</v>
      </c>
      <c r="AC284" s="22">
        <f>('Ratios Calculated fix'!AC284-'Ratios Calculated fix'!AC$428)/('Ratios Calculated fix'!AC$429-'Ratios Calculated fix'!AC$428)</f>
        <v>0.3646385204441045</v>
      </c>
      <c r="AD284" s="22">
        <f>('Ratios Calculated fix'!AD284-'Ratios Calculated fix'!AD$428)/('Ratios Calculated fix'!AD$429-'Ratios Calculated fix'!AD$428)</f>
        <v>0.21705428518153591</v>
      </c>
      <c r="AE284" s="22">
        <f>('Ratios Calculated fix'!AE284-'Ratios Calculated fix'!AE$428)/('Ratios Calculated fix'!AE$429-'Ratios Calculated fix'!AE$428)</f>
        <v>0.30456393697079409</v>
      </c>
      <c r="AF284" s="22">
        <f>('Ratios Calculated fix'!AF284-'Ratios Calculated fix'!AF$428)/('Ratios Calculated fix'!AF$429-'Ratios Calculated fix'!AF$428)</f>
        <v>0.34851337478001276</v>
      </c>
      <c r="AG284" s="22" t="e">
        <f>('Ratios Calculated fix'!AG284-'Ratios Calculated fix'!AG$428)/('Ratios Calculated fix'!AG$429-'Ratios Calculated fix'!AG$428)</f>
        <v>#DIV/0!</v>
      </c>
      <c r="AH284" s="22" t="e">
        <f>('Ratios Calculated fix'!AH284-'Ratios Calculated fix'!AH$428)/('Ratios Calculated fix'!AH$429-'Ratios Calculated fix'!AH$428)</f>
        <v>#DIV/0!</v>
      </c>
      <c r="AI284" s="22">
        <f>('Ratios Calculated fix'!AI284-'Ratios Calculated fix'!AI$428)/('Ratios Calculated fix'!AI$429-'Ratios Calculated fix'!AI$428)</f>
        <v>0.50438079436948302</v>
      </c>
      <c r="AJ284" s="22">
        <f>('Ratios Calculated fix'!AJ284-'Ratios Calculated fix'!AJ$428)/('Ratios Calculated fix'!AJ$429-'Ratios Calculated fix'!AJ$428)</f>
        <v>0</v>
      </c>
      <c r="AK284" s="22" t="e">
        <f>('Ratios Calculated fix'!AK284-'Ratios Calculated fix'!AK$428)/('Ratios Calculated fix'!AK$429-'Ratios Calculated fix'!AK$428)</f>
        <v>#DIV/0!</v>
      </c>
      <c r="AL284" s="22" t="e">
        <f>('Ratios Calculated fix'!AL284-'Ratios Calculated fix'!AL$428)/('Ratios Calculated fix'!AL$429-'Ratios Calculated fix'!AL$428)</f>
        <v>#DIV/0!</v>
      </c>
      <c r="AM284" s="22">
        <f>('Ratios Calculated fix'!AM284-'Ratios Calculated fix'!AM$428)/('Ratios Calculated fix'!AM$429-'Ratios Calculated fix'!AM$428)</f>
        <v>0.7132140342753821</v>
      </c>
      <c r="AN284" s="22">
        <f>('Ratios Calculated fix'!AN284-'Ratios Calculated fix'!AN$428)/('Ratios Calculated fix'!AN$429-'Ratios Calculated fix'!AN$428)</f>
        <v>0.80859025196943901</v>
      </c>
      <c r="AO284" s="22">
        <f>('Ratios Calculated fix'!AO284-'Ratios Calculated fix'!AO$428)/('Ratios Calculated fix'!AO$429-'Ratios Calculated fix'!AO$428)</f>
        <v>0.116935913544247</v>
      </c>
      <c r="AP284" s="22">
        <f>('Ratios Calculated fix'!AP284-'Ratios Calculated fix'!AP$428)/('Ratios Calculated fix'!AP$429-'Ratios Calculated fix'!AP$428)</f>
        <v>0.34086608795765228</v>
      </c>
      <c r="AQ284" s="22">
        <f>('Ratios Calculated fix'!AQ284-'Ratios Calculated fix'!AQ$428)/('Ratios Calculated fix'!AQ$429-'Ratios Calculated fix'!AQ$428)</f>
        <v>0.63407734892552847</v>
      </c>
      <c r="AR284" s="22">
        <f>('Ratios Calculated fix'!AR284-'Ratios Calculated fix'!AR$428)/('Ratios Calculated fix'!AR$429-'Ratios Calculated fix'!AR$428)</f>
        <v>0</v>
      </c>
      <c r="AS284" s="22">
        <f>('Ratios Calculated fix'!AS284-'Ratios Calculated fix'!AS$428)/('Ratios Calculated fix'!AS$429-'Ratios Calculated fix'!AS$428)</f>
        <v>0.45067628146979799</v>
      </c>
      <c r="AT284" s="22">
        <f>('Ratios Calculated fix'!AT284-'Ratios Calculated fix'!AT$428)/('Ratios Calculated fix'!AT$429-'Ratios Calculated fix'!AT$428)</f>
        <v>7.3387849661028015E-2</v>
      </c>
      <c r="AU284" s="22">
        <f>('Ratios Calculated fix'!AU284-'Ratios Calculated fix'!AU$428)/('Ratios Calculated fix'!AU$429-'Ratios Calculated fix'!AU$428)</f>
        <v>0.1903327000657728</v>
      </c>
      <c r="AV284" s="22" t="e">
        <f>('Ratios Calculated fix'!AV284-'Ratios Calculated fix'!AV$428)/('Ratios Calculated fix'!AV$429-'Ratios Calculated fix'!AV$428)</f>
        <v>#DIV/0!</v>
      </c>
      <c r="AW284" s="22" t="e">
        <f>('Ratios Calculated fix'!AW284-'Ratios Calculated fix'!AW$428)/('Ratios Calculated fix'!AW$429-'Ratios Calculated fix'!AW$428)</f>
        <v>#DIV/0!</v>
      </c>
      <c r="AX284" s="22" t="e">
        <f>('Ratios Calculated fix'!AX284-'Ratios Calculated fix'!AX$428)/('Ratios Calculated fix'!AX$429-'Ratios Calculated fix'!AX$428)</f>
        <v>#DIV/0!</v>
      </c>
      <c r="AY284" s="22">
        <f>('Ratios Calculated fix'!AY284-'Ratios Calculated fix'!AY$428)/('Ratios Calculated fix'!AY$429-'Ratios Calculated fix'!AY$428)</f>
        <v>0.74943520946269881</v>
      </c>
      <c r="AZ284" s="22">
        <f>('Ratios Calculated fix'!AZ284-'Ratios Calculated fix'!AZ$428)/('Ratios Calculated fix'!AZ$429-'Ratios Calculated fix'!AZ$428)</f>
        <v>0.77149372797566462</v>
      </c>
      <c r="BA284" s="22">
        <f>('Ratios Calculated fix'!BA284-'Ratios Calculated fix'!BA$428)/('Ratios Calculated fix'!BA$429-'Ratios Calculated fix'!BA$428)</f>
        <v>0.21892108793738388</v>
      </c>
      <c r="BB284" s="22" t="e">
        <f>('Ratios Calculated fix'!BB284-'Ratios Calculated fix'!BB$428)/('Ratios Calculated fix'!BB$429-'Ratios Calculated fix'!BB$428)</f>
        <v>#DIV/0!</v>
      </c>
      <c r="BC284" s="22">
        <f>('Ratios Calculated fix'!BC284-'Ratios Calculated fix'!BC$428)/('Ratios Calculated fix'!BC$429-'Ratios Calculated fix'!BC$428)</f>
        <v>0.15373839048202392</v>
      </c>
    </row>
    <row r="285" spans="1:55" x14ac:dyDescent="0.2">
      <c r="A285" s="3" t="s">
        <v>880</v>
      </c>
      <c r="B285" s="3" t="s">
        <v>881</v>
      </c>
      <c r="C285" s="3" t="s">
        <v>52</v>
      </c>
      <c r="D285" s="3">
        <v>119873</v>
      </c>
      <c r="E285" s="3" t="s">
        <v>16</v>
      </c>
      <c r="F285" s="3">
        <v>2019</v>
      </c>
      <c r="G285" s="3" t="s">
        <v>17</v>
      </c>
      <c r="H285" s="4">
        <v>43830</v>
      </c>
      <c r="I285" s="4">
        <v>43889</v>
      </c>
      <c r="J285" s="4">
        <v>43889</v>
      </c>
      <c r="K285" s="5">
        <v>377000000</v>
      </c>
      <c r="L285" s="5">
        <v>380000000</v>
      </c>
      <c r="M285" s="3" t="s">
        <v>882</v>
      </c>
      <c r="N285" s="21">
        <f>('Ratios Calculated fix'!N285-'Ratios Calculated fix'!N$428)/('Ratios Calculated fix'!N$429-'Ratios Calculated fix'!N$428)</f>
        <v>1.7825225639601087E-2</v>
      </c>
      <c r="O285" s="22">
        <f>('Ratios Calculated fix'!O285-'Ratios Calculated fix'!O$428)/('Ratios Calculated fix'!O$429-'Ratios Calculated fix'!O$428)</f>
        <v>1.3678608669035834E-2</v>
      </c>
      <c r="P285" s="22">
        <f>('Ratios Calculated fix'!P285-'Ratios Calculated fix'!P$428)/('Ratios Calculated fix'!P$429-'Ratios Calculated fix'!P$428)</f>
        <v>3.83988917455473E-3</v>
      </c>
      <c r="Q285" s="22">
        <f>('Ratios Calculated fix'!Q285-'Ratios Calculated fix'!Q$428)/('Ratios Calculated fix'!Q$429-'Ratios Calculated fix'!Q$428)</f>
        <v>0.87228886376781645</v>
      </c>
      <c r="R285" s="22">
        <f>('Ratios Calculated fix'!R285-'Ratios Calculated fix'!R$428)/('Ratios Calculated fix'!R$429-'Ratios Calculated fix'!R$428)</f>
        <v>0.14294611498296406</v>
      </c>
      <c r="S285" s="22">
        <f>('Ratios Calculated fix'!S285-'Ratios Calculated fix'!S$428)/('Ratios Calculated fix'!S$429-'Ratios Calculated fix'!S$428)</f>
        <v>0.14834410478303611</v>
      </c>
      <c r="T285" s="22">
        <f>('Ratios Calculated fix'!T285-'Ratios Calculated fix'!T$428)/('Ratios Calculated fix'!T$429-'Ratios Calculated fix'!T$428)</f>
        <v>0.11770270453592706</v>
      </c>
      <c r="U285" s="22">
        <f>('Ratios Calculated fix'!U285-'Ratios Calculated fix'!U$428)/('Ratios Calculated fix'!U$429-'Ratios Calculated fix'!U$428)</f>
        <v>0.81356311814706306</v>
      </c>
      <c r="V285" s="22">
        <f>('Ratios Calculated fix'!V285-'Ratios Calculated fix'!V$428)/('Ratios Calculated fix'!V$429-'Ratios Calculated fix'!V$428)</f>
        <v>0.71705347094853544</v>
      </c>
      <c r="W285" s="22">
        <f>('Ratios Calculated fix'!W285-'Ratios Calculated fix'!W$428)/('Ratios Calculated fix'!W$429-'Ratios Calculated fix'!W$428)</f>
        <v>0.82536277732012941</v>
      </c>
      <c r="X285" s="22">
        <f>('Ratios Calculated fix'!X285-'Ratios Calculated fix'!X$428)/('Ratios Calculated fix'!X$429-'Ratios Calculated fix'!X$428)</f>
        <v>6.7933776318053751E-2</v>
      </c>
      <c r="Y285" s="22">
        <f>('Ratios Calculated fix'!Y285-'Ratios Calculated fix'!Y$428)/('Ratios Calculated fix'!Y$429-'Ratios Calculated fix'!Y$428)</f>
        <v>0.43690492083764243</v>
      </c>
      <c r="Z285" s="22">
        <f>('Ratios Calculated fix'!Z285-'Ratios Calculated fix'!Z$428)/('Ratios Calculated fix'!Z$429-'Ratios Calculated fix'!Z$428)</f>
        <v>0.93206622368194625</v>
      </c>
      <c r="AA285" s="22">
        <f>('Ratios Calculated fix'!AA285-'Ratios Calculated fix'!AA$428)/('Ratios Calculated fix'!AA$429-'Ratios Calculated fix'!AA$428)</f>
        <v>0.10519348131763785</v>
      </c>
      <c r="AB285" s="22">
        <f>('Ratios Calculated fix'!AB285-'Ratios Calculated fix'!AB$428)/('Ratios Calculated fix'!AB$429-'Ratios Calculated fix'!AB$428)</f>
        <v>0.81593569875731886</v>
      </c>
      <c r="AC285" s="22">
        <f>('Ratios Calculated fix'!AC285-'Ratios Calculated fix'!AC$428)/('Ratios Calculated fix'!AC$429-'Ratios Calculated fix'!AC$428)</f>
        <v>0.69667178027092913</v>
      </c>
      <c r="AD285" s="22">
        <f>('Ratios Calculated fix'!AD285-'Ratios Calculated fix'!AD$428)/('Ratios Calculated fix'!AD$429-'Ratios Calculated fix'!AD$428)</f>
        <v>0.48159210754673504</v>
      </c>
      <c r="AE285" s="22">
        <f>('Ratios Calculated fix'!AE285-'Ratios Calculated fix'!AE$428)/('Ratios Calculated fix'!AE$429-'Ratios Calculated fix'!AE$428)</f>
        <v>0.44565201704665802</v>
      </c>
      <c r="AF285" s="22">
        <f>('Ratios Calculated fix'!AF285-'Ratios Calculated fix'!AF$428)/('Ratios Calculated fix'!AF$429-'Ratios Calculated fix'!AF$428)</f>
        <v>0.33577803860114369</v>
      </c>
      <c r="AG285" s="22" t="e">
        <f>('Ratios Calculated fix'!AG285-'Ratios Calculated fix'!AG$428)/('Ratios Calculated fix'!AG$429-'Ratios Calculated fix'!AG$428)</f>
        <v>#DIV/0!</v>
      </c>
      <c r="AH285" s="22" t="e">
        <f>('Ratios Calculated fix'!AH285-'Ratios Calculated fix'!AH$428)/('Ratios Calculated fix'!AH$429-'Ratios Calculated fix'!AH$428)</f>
        <v>#DIV/0!</v>
      </c>
      <c r="AI285" s="22">
        <f>('Ratios Calculated fix'!AI285-'Ratios Calculated fix'!AI$428)/('Ratios Calculated fix'!AI$429-'Ratios Calculated fix'!AI$428)</f>
        <v>0.56124082116519247</v>
      </c>
      <c r="AJ285" s="22">
        <f>('Ratios Calculated fix'!AJ285-'Ratios Calculated fix'!AJ$428)/('Ratios Calculated fix'!AJ$429-'Ratios Calculated fix'!AJ$428)</f>
        <v>0.14509742195594086</v>
      </c>
      <c r="AK285" s="22" t="e">
        <f>('Ratios Calculated fix'!AK285-'Ratios Calculated fix'!AK$428)/('Ratios Calculated fix'!AK$429-'Ratios Calculated fix'!AK$428)</f>
        <v>#DIV/0!</v>
      </c>
      <c r="AL285" s="22" t="e">
        <f>('Ratios Calculated fix'!AL285-'Ratios Calculated fix'!AL$428)/('Ratios Calculated fix'!AL$429-'Ratios Calculated fix'!AL$428)</f>
        <v>#DIV/0!</v>
      </c>
      <c r="AM285" s="22">
        <f>('Ratios Calculated fix'!AM285-'Ratios Calculated fix'!AM$428)/('Ratios Calculated fix'!AM$429-'Ratios Calculated fix'!AM$428)</f>
        <v>0.7081643917092314</v>
      </c>
      <c r="AN285" s="22">
        <f>('Ratios Calculated fix'!AN285-'Ratios Calculated fix'!AN$428)/('Ratios Calculated fix'!AN$429-'Ratios Calculated fix'!AN$428)</f>
        <v>0.80488746303976566</v>
      </c>
      <c r="AO285" s="22">
        <f>('Ratios Calculated fix'!AO285-'Ratios Calculated fix'!AO$428)/('Ratios Calculated fix'!AO$429-'Ratios Calculated fix'!AO$428)</f>
        <v>3.6539054929242781E-2</v>
      </c>
      <c r="AP285" s="22">
        <f>('Ratios Calculated fix'!AP285-'Ratios Calculated fix'!AP$428)/('Ratios Calculated fix'!AP$429-'Ratios Calculated fix'!AP$428)</f>
        <v>0.3577605537444537</v>
      </c>
      <c r="AQ285" s="22">
        <f>('Ratios Calculated fix'!AQ285-'Ratios Calculated fix'!AQ$428)/('Ratios Calculated fix'!AQ$429-'Ratios Calculated fix'!AQ$428)</f>
        <v>0.58458019887838253</v>
      </c>
      <c r="AR285" s="22">
        <f>('Ratios Calculated fix'!AR285-'Ratios Calculated fix'!AR$428)/('Ratios Calculated fix'!AR$429-'Ratios Calculated fix'!AR$428)</f>
        <v>0.51429958574423584</v>
      </c>
      <c r="AS285" s="22">
        <f>('Ratios Calculated fix'!AS285-'Ratios Calculated fix'!AS$428)/('Ratios Calculated fix'!AS$429-'Ratios Calculated fix'!AS$428)</f>
        <v>0.40082963072903177</v>
      </c>
      <c r="AT285" s="22">
        <f>('Ratios Calculated fix'!AT285-'Ratios Calculated fix'!AT$428)/('Ratios Calculated fix'!AT$429-'Ratios Calculated fix'!AT$428)</f>
        <v>0.36526585860270477</v>
      </c>
      <c r="AU285" s="22">
        <f>('Ratios Calculated fix'!AU285-'Ratios Calculated fix'!AU$428)/('Ratios Calculated fix'!AU$429-'Ratios Calculated fix'!AU$428)</f>
        <v>0.23788532908223864</v>
      </c>
      <c r="AV285" s="22" t="e">
        <f>('Ratios Calculated fix'!AV285-'Ratios Calculated fix'!AV$428)/('Ratios Calculated fix'!AV$429-'Ratios Calculated fix'!AV$428)</f>
        <v>#DIV/0!</v>
      </c>
      <c r="AW285" s="22" t="e">
        <f>('Ratios Calculated fix'!AW285-'Ratios Calculated fix'!AW$428)/('Ratios Calculated fix'!AW$429-'Ratios Calculated fix'!AW$428)</f>
        <v>#DIV/0!</v>
      </c>
      <c r="AX285" s="22" t="e">
        <f>('Ratios Calculated fix'!AX285-'Ratios Calculated fix'!AX$428)/('Ratios Calculated fix'!AX$429-'Ratios Calculated fix'!AX$428)</f>
        <v>#DIV/0!</v>
      </c>
      <c r="AY285" s="22">
        <f>('Ratios Calculated fix'!AY285-'Ratios Calculated fix'!AY$428)/('Ratios Calculated fix'!AY$429-'Ratios Calculated fix'!AY$428)</f>
        <v>0.74858407335959898</v>
      </c>
      <c r="AZ285" s="22">
        <f>('Ratios Calculated fix'!AZ285-'Ratios Calculated fix'!AZ$428)/('Ratios Calculated fix'!AZ$429-'Ratios Calculated fix'!AZ$428)</f>
        <v>0.77255435359941715</v>
      </c>
      <c r="BA285" s="22">
        <f>('Ratios Calculated fix'!BA285-'Ratios Calculated fix'!BA$428)/('Ratios Calculated fix'!BA$429-'Ratios Calculated fix'!BA$428)</f>
        <v>0.21985141898353114</v>
      </c>
      <c r="BB285" s="22" t="e">
        <f>('Ratios Calculated fix'!BB285-'Ratios Calculated fix'!BB$428)/('Ratios Calculated fix'!BB$429-'Ratios Calculated fix'!BB$428)</f>
        <v>#DIV/0!</v>
      </c>
      <c r="BC285" s="22">
        <f>('Ratios Calculated fix'!BC285-'Ratios Calculated fix'!BC$428)/('Ratios Calculated fix'!BC$429-'Ratios Calculated fix'!BC$428)</f>
        <v>0.12920700641702315</v>
      </c>
    </row>
    <row r="286" spans="1:55" x14ac:dyDescent="0.2">
      <c r="A286" s="3" t="s">
        <v>877</v>
      </c>
      <c r="B286" s="3" t="s">
        <v>878</v>
      </c>
      <c r="C286" s="3" t="s">
        <v>45</v>
      </c>
      <c r="D286" s="3">
        <v>101814</v>
      </c>
      <c r="E286" s="3" t="s">
        <v>16</v>
      </c>
      <c r="F286" s="3">
        <v>2020</v>
      </c>
      <c r="G286" s="3" t="s">
        <v>17</v>
      </c>
      <c r="H286" s="4">
        <v>43982</v>
      </c>
      <c r="I286" s="4">
        <v>44036</v>
      </c>
      <c r="J286" s="4">
        <v>44036</v>
      </c>
      <c r="K286" s="5">
        <v>1555900000</v>
      </c>
      <c r="L286" s="5">
        <v>1582900000</v>
      </c>
      <c r="M286" s="3" t="s">
        <v>879</v>
      </c>
      <c r="N286" s="21">
        <f>('Ratios Calculated fix'!N286-'Ratios Calculated fix'!N$428)/('Ratios Calculated fix'!N$429-'Ratios Calculated fix'!N$428)</f>
        <v>9.047611642870429E-2</v>
      </c>
      <c r="O286" s="22">
        <f>('Ratios Calculated fix'!O286-'Ratios Calculated fix'!O$428)/('Ratios Calculated fix'!O$429-'Ratios Calculated fix'!O$428)</f>
        <v>5.7951901321444392E-2</v>
      </c>
      <c r="P286" s="22">
        <f>('Ratios Calculated fix'!P286-'Ratios Calculated fix'!P$428)/('Ratios Calculated fix'!P$429-'Ratios Calculated fix'!P$428)</f>
        <v>0.10952485708973918</v>
      </c>
      <c r="Q286" s="22">
        <f>('Ratios Calculated fix'!Q286-'Ratios Calculated fix'!Q$428)/('Ratios Calculated fix'!Q$429-'Ratios Calculated fix'!Q$428)</f>
        <v>0.87247117151642795</v>
      </c>
      <c r="R286" s="22">
        <f>('Ratios Calculated fix'!R286-'Ratios Calculated fix'!R$428)/('Ratios Calculated fix'!R$429-'Ratios Calculated fix'!R$428)</f>
        <v>0.10350010605436452</v>
      </c>
      <c r="S286" s="22">
        <f>('Ratios Calculated fix'!S286-'Ratios Calculated fix'!S$428)/('Ratios Calculated fix'!S$429-'Ratios Calculated fix'!S$428)</f>
        <v>1.5067668262726513E-2</v>
      </c>
      <c r="T286" s="22">
        <f>('Ratios Calculated fix'!T286-'Ratios Calculated fix'!T$428)/('Ratios Calculated fix'!T$429-'Ratios Calculated fix'!T$428)</f>
        <v>0.1018845312124368</v>
      </c>
      <c r="U286" s="22">
        <f>('Ratios Calculated fix'!U286-'Ratios Calculated fix'!U$428)/('Ratios Calculated fix'!U$429-'Ratios Calculated fix'!U$428)</f>
        <v>0.81195152777977098</v>
      </c>
      <c r="V286" s="22">
        <f>('Ratios Calculated fix'!V286-'Ratios Calculated fix'!V$428)/('Ratios Calculated fix'!V$429-'Ratios Calculated fix'!V$428)</f>
        <v>0.70924564782847743</v>
      </c>
      <c r="W286" s="22">
        <f>('Ratios Calculated fix'!W286-'Ratios Calculated fix'!W$428)/('Ratios Calculated fix'!W$429-'Ratios Calculated fix'!W$428)</f>
        <v>0.82471322342874032</v>
      </c>
      <c r="X286" s="22">
        <f>('Ratios Calculated fix'!X286-'Ratios Calculated fix'!X$428)/('Ratios Calculated fix'!X$429-'Ratios Calculated fix'!X$428)</f>
        <v>0.56647796031196118</v>
      </c>
      <c r="Y286" s="22">
        <f>('Ratios Calculated fix'!Y286-'Ratios Calculated fix'!Y$428)/('Ratios Calculated fix'!Y$429-'Ratios Calculated fix'!Y$428)</f>
        <v>0.43366220959208462</v>
      </c>
      <c r="Z286" s="22">
        <f>('Ratios Calculated fix'!Z286-'Ratios Calculated fix'!Z$428)/('Ratios Calculated fix'!Z$429-'Ratios Calculated fix'!Z$428)</f>
        <v>0.43352203968803882</v>
      </c>
      <c r="AA286" s="22">
        <f>('Ratios Calculated fix'!AA286-'Ratios Calculated fix'!AA$428)/('Ratios Calculated fix'!AA$429-'Ratios Calculated fix'!AA$428)</f>
        <v>1.1413884526747941E-2</v>
      </c>
      <c r="AB286" s="22">
        <f>('Ratios Calculated fix'!AB286-'Ratios Calculated fix'!AB$428)/('Ratios Calculated fix'!AB$429-'Ratios Calculated fix'!AB$428)</f>
        <v>0.81376826425953064</v>
      </c>
      <c r="AC286" s="22">
        <f>('Ratios Calculated fix'!AC286-'Ratios Calculated fix'!AC$428)/('Ratios Calculated fix'!AC$429-'Ratios Calculated fix'!AC$428)</f>
        <v>0.41755178530030029</v>
      </c>
      <c r="AD286" s="22">
        <f>('Ratios Calculated fix'!AD286-'Ratios Calculated fix'!AD$428)/('Ratios Calculated fix'!AD$429-'Ratios Calculated fix'!AD$428)</f>
        <v>0.17016968060522522</v>
      </c>
      <c r="AE286" s="22">
        <f>('Ratios Calculated fix'!AE286-'Ratios Calculated fix'!AE$428)/('Ratios Calculated fix'!AE$429-'Ratios Calculated fix'!AE$428)</f>
        <v>0.25118332318312359</v>
      </c>
      <c r="AF286" s="22">
        <f>('Ratios Calculated fix'!AF286-'Ratios Calculated fix'!AF$428)/('Ratios Calculated fix'!AF$429-'Ratios Calculated fix'!AF$428)</f>
        <v>0.33788817545276423</v>
      </c>
      <c r="AG286" s="22" t="e">
        <f>('Ratios Calculated fix'!AG286-'Ratios Calculated fix'!AG$428)/('Ratios Calculated fix'!AG$429-'Ratios Calculated fix'!AG$428)</f>
        <v>#DIV/0!</v>
      </c>
      <c r="AH286" s="22" t="e">
        <f>('Ratios Calculated fix'!AH286-'Ratios Calculated fix'!AH$428)/('Ratios Calculated fix'!AH$429-'Ratios Calculated fix'!AH$428)</f>
        <v>#DIV/0!</v>
      </c>
      <c r="AI286" s="22">
        <f>('Ratios Calculated fix'!AI286-'Ratios Calculated fix'!AI$428)/('Ratios Calculated fix'!AI$429-'Ratios Calculated fix'!AI$428)</f>
        <v>0.58570573877155152</v>
      </c>
      <c r="AJ286" s="22">
        <f>('Ratios Calculated fix'!AJ286-'Ratios Calculated fix'!AJ$428)/('Ratios Calculated fix'!AJ$429-'Ratios Calculated fix'!AJ$428)</f>
        <v>0.1239974961202619</v>
      </c>
      <c r="AK286" s="22" t="e">
        <f>('Ratios Calculated fix'!AK286-'Ratios Calculated fix'!AK$428)/('Ratios Calculated fix'!AK$429-'Ratios Calculated fix'!AK$428)</f>
        <v>#DIV/0!</v>
      </c>
      <c r="AL286" s="22" t="e">
        <f>('Ratios Calculated fix'!AL286-'Ratios Calculated fix'!AL$428)/('Ratios Calculated fix'!AL$429-'Ratios Calculated fix'!AL$428)</f>
        <v>#DIV/0!</v>
      </c>
      <c r="AM286" s="22">
        <f>('Ratios Calculated fix'!AM286-'Ratios Calculated fix'!AM$428)/('Ratios Calculated fix'!AM$429-'Ratios Calculated fix'!AM$428)</f>
        <v>0.71503673836625503</v>
      </c>
      <c r="AN286" s="22">
        <f>('Ratios Calculated fix'!AN286-'Ratios Calculated fix'!AN$428)/('Ratios Calculated fix'!AN$429-'Ratios Calculated fix'!AN$428)</f>
        <v>0.81270393650936845</v>
      </c>
      <c r="AO286" s="22">
        <f>('Ratios Calculated fix'!AO286-'Ratios Calculated fix'!AO$428)/('Ratios Calculated fix'!AO$429-'Ratios Calculated fix'!AO$428)</f>
        <v>0.24970900884492458</v>
      </c>
      <c r="AP286" s="22">
        <f>('Ratios Calculated fix'!AP286-'Ratios Calculated fix'!AP$428)/('Ratios Calculated fix'!AP$429-'Ratios Calculated fix'!AP$428)</f>
        <v>0.36138887849409712</v>
      </c>
      <c r="AQ286" s="22">
        <f>('Ratios Calculated fix'!AQ286-'Ratios Calculated fix'!AQ$428)/('Ratios Calculated fix'!AQ$429-'Ratios Calculated fix'!AQ$428)</f>
        <v>0.6659485971975353</v>
      </c>
      <c r="AR286" s="22">
        <f>('Ratios Calculated fix'!AR286-'Ratios Calculated fix'!AR$428)/('Ratios Calculated fix'!AR$429-'Ratios Calculated fix'!AR$428)</f>
        <v>0.2411426071139646</v>
      </c>
      <c r="AS286" s="22">
        <f>('Ratios Calculated fix'!AS286-'Ratios Calculated fix'!AS$428)/('Ratios Calculated fix'!AS$429-'Ratios Calculated fix'!AS$428)</f>
        <v>0.39961197580338925</v>
      </c>
      <c r="AT286" s="22">
        <f>('Ratios Calculated fix'!AT286-'Ratios Calculated fix'!AT$428)/('Ratios Calculated fix'!AT$429-'Ratios Calculated fix'!AT$428)</f>
        <v>0.38300974945114136</v>
      </c>
      <c r="AU286" s="22">
        <f>('Ratios Calculated fix'!AU286-'Ratios Calculated fix'!AU$428)/('Ratios Calculated fix'!AU$429-'Ratios Calculated fix'!AU$428)</f>
        <v>0.27061298504909326</v>
      </c>
      <c r="AV286" s="22" t="e">
        <f>('Ratios Calculated fix'!AV286-'Ratios Calculated fix'!AV$428)/('Ratios Calculated fix'!AV$429-'Ratios Calculated fix'!AV$428)</f>
        <v>#DIV/0!</v>
      </c>
      <c r="AW286" s="22" t="e">
        <f>('Ratios Calculated fix'!AW286-'Ratios Calculated fix'!AW$428)/('Ratios Calculated fix'!AW$429-'Ratios Calculated fix'!AW$428)</f>
        <v>#DIV/0!</v>
      </c>
      <c r="AX286" s="22" t="e">
        <f>('Ratios Calculated fix'!AX286-'Ratios Calculated fix'!AX$428)/('Ratios Calculated fix'!AX$429-'Ratios Calculated fix'!AX$428)</f>
        <v>#DIV/0!</v>
      </c>
      <c r="AY286" s="22">
        <f>('Ratios Calculated fix'!AY286-'Ratios Calculated fix'!AY$428)/('Ratios Calculated fix'!AY$429-'Ratios Calculated fix'!AY$428)</f>
        <v>0.74700695119715699</v>
      </c>
      <c r="AZ286" s="22">
        <f>('Ratios Calculated fix'!AZ286-'Ratios Calculated fix'!AZ$428)/('Ratios Calculated fix'!AZ$429-'Ratios Calculated fix'!AZ$428)</f>
        <v>0.76766312381937962</v>
      </c>
      <c r="BA286" s="22">
        <f>('Ratios Calculated fix'!BA286-'Ratios Calculated fix'!BA$428)/('Ratios Calculated fix'!BA$429-'Ratios Calculated fix'!BA$428)</f>
        <v>0.22192858502220231</v>
      </c>
      <c r="BB286" s="22" t="e">
        <f>('Ratios Calculated fix'!BB286-'Ratios Calculated fix'!BB$428)/('Ratios Calculated fix'!BB$429-'Ratios Calculated fix'!BB$428)</f>
        <v>#DIV/0!</v>
      </c>
      <c r="BC286" s="22">
        <f>('Ratios Calculated fix'!BC286-'Ratios Calculated fix'!BC$428)/('Ratios Calculated fix'!BC$429-'Ratios Calculated fix'!BC$428)</f>
        <v>0.18920740608734074</v>
      </c>
    </row>
    <row r="287" spans="1:55" x14ac:dyDescent="0.2">
      <c r="A287" s="3" t="s">
        <v>874</v>
      </c>
      <c r="B287" s="3" t="s">
        <v>875</v>
      </c>
      <c r="C287" s="3" t="s">
        <v>15</v>
      </c>
      <c r="D287" s="3">
        <v>333689</v>
      </c>
      <c r="E287" s="3" t="s">
        <v>16</v>
      </c>
      <c r="F287" s="3">
        <v>2019</v>
      </c>
      <c r="G287" s="3" t="s">
        <v>17</v>
      </c>
      <c r="H287" s="4">
        <v>43830</v>
      </c>
      <c r="I287" s="4">
        <v>43888</v>
      </c>
      <c r="J287" s="4">
        <v>43888</v>
      </c>
      <c r="K287" s="5">
        <v>356073091</v>
      </c>
      <c r="L287" s="5">
        <v>354163383</v>
      </c>
      <c r="M287" s="3" t="s">
        <v>876</v>
      </c>
      <c r="N287" s="21">
        <f>('Ratios Calculated fix'!N287-'Ratios Calculated fix'!N$428)/('Ratios Calculated fix'!N$429-'Ratios Calculated fix'!N$428)</f>
        <v>2.8634492823846506E-2</v>
      </c>
      <c r="O287" s="22">
        <f>('Ratios Calculated fix'!O287-'Ratios Calculated fix'!O$428)/('Ratios Calculated fix'!O$429-'Ratios Calculated fix'!O$428)</f>
        <v>2.8634492823846506E-2</v>
      </c>
      <c r="P287" s="22">
        <f>('Ratios Calculated fix'!P287-'Ratios Calculated fix'!P$428)/('Ratios Calculated fix'!P$429-'Ratios Calculated fix'!P$428)</f>
        <v>1.8743656647897591E-2</v>
      </c>
      <c r="Q287" s="22">
        <f>('Ratios Calculated fix'!Q287-'Ratios Calculated fix'!Q$428)/('Ratios Calculated fix'!Q$429-'Ratios Calculated fix'!Q$428)</f>
        <v>0.87605447675345538</v>
      </c>
      <c r="R287" s="22">
        <f>('Ratios Calculated fix'!R287-'Ratios Calculated fix'!R$428)/('Ratios Calculated fix'!R$429-'Ratios Calculated fix'!R$428)</f>
        <v>0.19492221576894173</v>
      </c>
      <c r="S287" s="22">
        <f>('Ratios Calculated fix'!S287-'Ratios Calculated fix'!S$428)/('Ratios Calculated fix'!S$429-'Ratios Calculated fix'!S$428)</f>
        <v>0.12009710577148135</v>
      </c>
      <c r="T287" s="22">
        <f>('Ratios Calculated fix'!T287-'Ratios Calculated fix'!T$428)/('Ratios Calculated fix'!T$429-'Ratios Calculated fix'!T$428)</f>
        <v>0.17532969311408092</v>
      </c>
      <c r="U287" s="22">
        <f>('Ratios Calculated fix'!U287-'Ratios Calculated fix'!U$428)/('Ratios Calculated fix'!U$429-'Ratios Calculated fix'!U$428)</f>
        <v>0.82088419419621783</v>
      </c>
      <c r="V287" s="22">
        <f>('Ratios Calculated fix'!V287-'Ratios Calculated fix'!V$428)/('Ratios Calculated fix'!V$429-'Ratios Calculated fix'!V$428)</f>
        <v>0.71951682980524045</v>
      </c>
      <c r="W287" s="22">
        <f>('Ratios Calculated fix'!W287-'Ratios Calculated fix'!W$428)/('Ratios Calculated fix'!W$429-'Ratios Calculated fix'!W$428)</f>
        <v>0.8334054727404302</v>
      </c>
      <c r="X287" s="22">
        <f>('Ratios Calculated fix'!X287-'Ratios Calculated fix'!X$428)/('Ratios Calculated fix'!X$429-'Ratios Calculated fix'!X$428)</f>
        <v>0.11678870755108525</v>
      </c>
      <c r="Y287" s="22">
        <f>('Ratios Calculated fix'!Y287-'Ratios Calculated fix'!Y$428)/('Ratios Calculated fix'!Y$429-'Ratios Calculated fix'!Y$428)</f>
        <v>0.49825973597761342</v>
      </c>
      <c r="Z287" s="22">
        <f>('Ratios Calculated fix'!Z287-'Ratios Calculated fix'!Z$428)/('Ratios Calculated fix'!Z$429-'Ratios Calculated fix'!Z$428)</f>
        <v>0.88321129244891483</v>
      </c>
      <c r="AA287" s="22">
        <f>('Ratios Calculated fix'!AA287-'Ratios Calculated fix'!AA$428)/('Ratios Calculated fix'!AA$429-'Ratios Calculated fix'!AA$428)</f>
        <v>0.67140861016678655</v>
      </c>
      <c r="AB287" s="22">
        <f>('Ratios Calculated fix'!AB287-'Ratios Calculated fix'!AB$428)/('Ratios Calculated fix'!AB$429-'Ratios Calculated fix'!AB$428)</f>
        <v>0.78687677415073209</v>
      </c>
      <c r="AC287" s="22">
        <f>('Ratios Calculated fix'!AC287-'Ratios Calculated fix'!AC$428)/('Ratios Calculated fix'!AC$429-'Ratios Calculated fix'!AC$428)</f>
        <v>0.55292092054733899</v>
      </c>
      <c r="AD287" s="22">
        <f>('Ratios Calculated fix'!AD287-'Ratios Calculated fix'!AD$428)/('Ratios Calculated fix'!AD$429-'Ratios Calculated fix'!AD$428)</f>
        <v>0.35963788215393055</v>
      </c>
      <c r="AE287" s="22">
        <f>('Ratios Calculated fix'!AE287-'Ratios Calculated fix'!AE$428)/('Ratios Calculated fix'!AE$429-'Ratios Calculated fix'!AE$428)</f>
        <v>0.33165698700065749</v>
      </c>
      <c r="AF287" s="22">
        <f>('Ratios Calculated fix'!AF287-'Ratios Calculated fix'!AF$428)/('Ratios Calculated fix'!AF$429-'Ratios Calculated fix'!AF$428)</f>
        <v>0.2813035200137492</v>
      </c>
      <c r="AG287" s="22" t="e">
        <f>('Ratios Calculated fix'!AG287-'Ratios Calculated fix'!AG$428)/('Ratios Calculated fix'!AG$429-'Ratios Calculated fix'!AG$428)</f>
        <v>#DIV/0!</v>
      </c>
      <c r="AH287" s="22" t="e">
        <f>('Ratios Calculated fix'!AH287-'Ratios Calculated fix'!AH$428)/('Ratios Calculated fix'!AH$429-'Ratios Calculated fix'!AH$428)</f>
        <v>#DIV/0!</v>
      </c>
      <c r="AI287" s="22">
        <f>('Ratios Calculated fix'!AI287-'Ratios Calculated fix'!AI$428)/('Ratios Calculated fix'!AI$429-'Ratios Calculated fix'!AI$428)</f>
        <v>0.53770451617493309</v>
      </c>
      <c r="AJ287" s="22">
        <f>('Ratios Calculated fix'!AJ287-'Ratios Calculated fix'!AJ$428)/('Ratios Calculated fix'!AJ$429-'Ratios Calculated fix'!AJ$428)</f>
        <v>0.1457065944309163</v>
      </c>
      <c r="AK287" s="22" t="e">
        <f>('Ratios Calculated fix'!AK287-'Ratios Calculated fix'!AK$428)/('Ratios Calculated fix'!AK$429-'Ratios Calculated fix'!AK$428)</f>
        <v>#DIV/0!</v>
      </c>
      <c r="AL287" s="22" t="e">
        <f>('Ratios Calculated fix'!AL287-'Ratios Calculated fix'!AL$428)/('Ratios Calculated fix'!AL$429-'Ratios Calculated fix'!AL$428)</f>
        <v>#DIV/0!</v>
      </c>
      <c r="AM287" s="22">
        <f>('Ratios Calculated fix'!AM287-'Ratios Calculated fix'!AM$428)/('Ratios Calculated fix'!AM$429-'Ratios Calculated fix'!AM$428)</f>
        <v>0.70213516697700884</v>
      </c>
      <c r="AN287" s="22">
        <f>('Ratios Calculated fix'!AN287-'Ratios Calculated fix'!AN$428)/('Ratios Calculated fix'!AN$429-'Ratios Calculated fix'!AN$428)</f>
        <v>0.80872007466460061</v>
      </c>
      <c r="AO287" s="22">
        <f>('Ratios Calculated fix'!AO287-'Ratios Calculated fix'!AO$428)/('Ratios Calculated fix'!AO$429-'Ratios Calculated fix'!AO$428)</f>
        <v>8.6081784086542545E-2</v>
      </c>
      <c r="AP287" s="22">
        <f>('Ratios Calculated fix'!AP287-'Ratios Calculated fix'!AP$428)/('Ratios Calculated fix'!AP$429-'Ratios Calculated fix'!AP$428)</f>
        <v>0.35172647695616011</v>
      </c>
      <c r="AQ287" s="22">
        <f>('Ratios Calculated fix'!AQ287-'Ratios Calculated fix'!AQ$428)/('Ratios Calculated fix'!AQ$429-'Ratios Calculated fix'!AQ$428)</f>
        <v>0.53143392468333683</v>
      </c>
      <c r="AR287" s="22">
        <f>('Ratios Calculated fix'!AR287-'Ratios Calculated fix'!AR$428)/('Ratios Calculated fix'!AR$429-'Ratios Calculated fix'!AR$428)</f>
        <v>0.35339909743370612</v>
      </c>
      <c r="AS287" s="22">
        <f>('Ratios Calculated fix'!AS287-'Ratios Calculated fix'!AS$428)/('Ratios Calculated fix'!AS$429-'Ratios Calculated fix'!AS$428)</f>
        <v>0.35070125413591346</v>
      </c>
      <c r="AT287" s="22">
        <f>('Ratios Calculated fix'!AT287-'Ratios Calculated fix'!AT$428)/('Ratios Calculated fix'!AT$429-'Ratios Calculated fix'!AT$428)</f>
        <v>0.37388698761094552</v>
      </c>
      <c r="AU287" s="22">
        <f>('Ratios Calculated fix'!AU287-'Ratios Calculated fix'!AU$428)/('Ratios Calculated fix'!AU$429-'Ratios Calculated fix'!AU$428)</f>
        <v>0.27278017995821446</v>
      </c>
      <c r="AV287" s="22" t="e">
        <f>('Ratios Calculated fix'!AV287-'Ratios Calculated fix'!AV$428)/('Ratios Calculated fix'!AV$429-'Ratios Calculated fix'!AV$428)</f>
        <v>#DIV/0!</v>
      </c>
      <c r="AW287" s="22" t="e">
        <f>('Ratios Calculated fix'!AW287-'Ratios Calculated fix'!AW$428)/('Ratios Calculated fix'!AW$429-'Ratios Calculated fix'!AW$428)</f>
        <v>#DIV/0!</v>
      </c>
      <c r="AX287" s="22" t="e">
        <f>('Ratios Calculated fix'!AX287-'Ratios Calculated fix'!AX$428)/('Ratios Calculated fix'!AX$429-'Ratios Calculated fix'!AX$428)</f>
        <v>#DIV/0!</v>
      </c>
      <c r="AY287" s="22">
        <f>('Ratios Calculated fix'!AY287-'Ratios Calculated fix'!AY$428)/('Ratios Calculated fix'!AY$429-'Ratios Calculated fix'!AY$428)</f>
        <v>0.74857331539953265</v>
      </c>
      <c r="AZ287" s="22">
        <f>('Ratios Calculated fix'!AZ287-'Ratios Calculated fix'!AZ$428)/('Ratios Calculated fix'!AZ$429-'Ratios Calculated fix'!AZ$428)</f>
        <v>0.77233036946860223</v>
      </c>
      <c r="BA287" s="22">
        <f>('Ratios Calculated fix'!BA287-'Ratios Calculated fix'!BA$428)/('Ratios Calculated fix'!BA$429-'Ratios Calculated fix'!BA$428)</f>
        <v>0.21968032511922608</v>
      </c>
      <c r="BB287" s="22" t="e">
        <f>('Ratios Calculated fix'!BB287-'Ratios Calculated fix'!BB$428)/('Ratios Calculated fix'!BB$429-'Ratios Calculated fix'!BB$428)</f>
        <v>#DIV/0!</v>
      </c>
      <c r="BC287" s="22">
        <f>('Ratios Calculated fix'!BC287-'Ratios Calculated fix'!BC$428)/('Ratios Calculated fix'!BC$429-'Ratios Calculated fix'!BC$428)</f>
        <v>0.14268754992005728</v>
      </c>
    </row>
    <row r="288" spans="1:55" x14ac:dyDescent="0.2">
      <c r="A288" s="3" t="s">
        <v>889</v>
      </c>
      <c r="B288" s="3" t="s">
        <v>890</v>
      </c>
      <c r="C288" s="3" t="s">
        <v>15</v>
      </c>
      <c r="D288" s="3">
        <v>333824</v>
      </c>
      <c r="E288" s="3" t="s">
        <v>16</v>
      </c>
      <c r="F288" s="3">
        <v>2019</v>
      </c>
      <c r="G288" s="3" t="s">
        <v>17</v>
      </c>
      <c r="H288" s="4">
        <v>43830</v>
      </c>
      <c r="I288" s="4">
        <v>43860</v>
      </c>
      <c r="J288" s="4">
        <v>43860</v>
      </c>
      <c r="K288" s="5">
        <v>168400000</v>
      </c>
      <c r="L288" s="5">
        <v>169100000</v>
      </c>
      <c r="M288" s="3" t="s">
        <v>891</v>
      </c>
      <c r="N288" s="21">
        <f>('Ratios Calculated fix'!N288-'Ratios Calculated fix'!N$428)/('Ratios Calculated fix'!N$429-'Ratios Calculated fix'!N$428)</f>
        <v>4.1146783343783279E-2</v>
      </c>
      <c r="O288" s="22">
        <f>('Ratios Calculated fix'!O288-'Ratios Calculated fix'!O$428)/('Ratios Calculated fix'!O$429-'Ratios Calculated fix'!O$428)</f>
        <v>3.8111339971978249E-2</v>
      </c>
      <c r="P288" s="22">
        <f>('Ratios Calculated fix'!P288-'Ratios Calculated fix'!P$428)/('Ratios Calculated fix'!P$429-'Ratios Calculated fix'!P$428)</f>
        <v>2.4571554487400935E-2</v>
      </c>
      <c r="Q288" s="22">
        <f>('Ratios Calculated fix'!Q288-'Ratios Calculated fix'!Q$428)/('Ratios Calculated fix'!Q$429-'Ratios Calculated fix'!Q$428)</f>
        <v>0.87377746364613718</v>
      </c>
      <c r="R288" s="22">
        <f>('Ratios Calculated fix'!R288-'Ratios Calculated fix'!R$428)/('Ratios Calculated fix'!R$429-'Ratios Calculated fix'!R$428)</f>
        <v>0.10439761932288333</v>
      </c>
      <c r="S288" s="22">
        <f>('Ratios Calculated fix'!S288-'Ratios Calculated fix'!S$428)/('Ratios Calculated fix'!S$429-'Ratios Calculated fix'!S$428)</f>
        <v>0</v>
      </c>
      <c r="T288" s="22">
        <f>('Ratios Calculated fix'!T288-'Ratios Calculated fix'!T$428)/('Ratios Calculated fix'!T$429-'Ratios Calculated fix'!T$428)</f>
        <v>0.10551040956838412</v>
      </c>
      <c r="U288" s="22">
        <f>('Ratios Calculated fix'!U288-'Ratios Calculated fix'!U$428)/('Ratios Calculated fix'!U$429-'Ratios Calculated fix'!U$428)</f>
        <v>0.81292575301671388</v>
      </c>
      <c r="V288" s="22">
        <f>('Ratios Calculated fix'!V288-'Ratios Calculated fix'!V$428)/('Ratios Calculated fix'!V$429-'Ratios Calculated fix'!V$428)</f>
        <v>0.70833495319453676</v>
      </c>
      <c r="W288" s="22">
        <f>('Ratios Calculated fix'!W288-'Ratios Calculated fix'!W$428)/('Ratios Calculated fix'!W$429-'Ratios Calculated fix'!W$428)</f>
        <v>0.8259745432666481</v>
      </c>
      <c r="X288" s="22">
        <f>('Ratios Calculated fix'!X288-'Ratios Calculated fix'!X$428)/('Ratios Calculated fix'!X$429-'Ratios Calculated fix'!X$428)</f>
        <v>0.22272244469361499</v>
      </c>
      <c r="Y288" s="22">
        <f>('Ratios Calculated fix'!Y288-'Ratios Calculated fix'!Y$428)/('Ratios Calculated fix'!Y$429-'Ratios Calculated fix'!Y$428)</f>
        <v>0.45641320185525708</v>
      </c>
      <c r="Z288" s="22">
        <f>('Ratios Calculated fix'!Z288-'Ratios Calculated fix'!Z$428)/('Ratios Calculated fix'!Z$429-'Ratios Calculated fix'!Z$428)</f>
        <v>0.77727755530638498</v>
      </c>
      <c r="AA288" s="22">
        <f>('Ratios Calculated fix'!AA288-'Ratios Calculated fix'!AA$428)/('Ratios Calculated fix'!AA$429-'Ratios Calculated fix'!AA$428)</f>
        <v>0.73039384909612093</v>
      </c>
      <c r="AB288" s="22">
        <f>('Ratios Calculated fix'!AB288-'Ratios Calculated fix'!AB$428)/('Ratios Calculated fix'!AB$429-'Ratios Calculated fix'!AB$428)</f>
        <v>0.80115163006340173</v>
      </c>
      <c r="AC288" s="22">
        <f>('Ratios Calculated fix'!AC288-'Ratios Calculated fix'!AC$428)/('Ratios Calculated fix'!AC$429-'Ratios Calculated fix'!AC$428)</f>
        <v>0.19136690577184437</v>
      </c>
      <c r="AD288" s="22">
        <f>('Ratios Calculated fix'!AD288-'Ratios Calculated fix'!AD$428)/('Ratios Calculated fix'!AD$429-'Ratios Calculated fix'!AD$428)</f>
        <v>0.20488564534477344</v>
      </c>
      <c r="AE288" s="22">
        <f>('Ratios Calculated fix'!AE288-'Ratios Calculated fix'!AE$428)/('Ratios Calculated fix'!AE$429-'Ratios Calculated fix'!AE$428)</f>
        <v>0.29070929386742267</v>
      </c>
      <c r="AF288" s="22">
        <f>('Ratios Calculated fix'!AF288-'Ratios Calculated fix'!AF$428)/('Ratios Calculated fix'!AF$429-'Ratios Calculated fix'!AF$428)</f>
        <v>0.33726371286270218</v>
      </c>
      <c r="AG288" s="22" t="e">
        <f>('Ratios Calculated fix'!AG288-'Ratios Calculated fix'!AG$428)/('Ratios Calculated fix'!AG$429-'Ratios Calculated fix'!AG$428)</f>
        <v>#DIV/0!</v>
      </c>
      <c r="AH288" s="22" t="e">
        <f>('Ratios Calculated fix'!AH288-'Ratios Calculated fix'!AH$428)/('Ratios Calculated fix'!AH$429-'Ratios Calculated fix'!AH$428)</f>
        <v>#DIV/0!</v>
      </c>
      <c r="AI288" s="22">
        <f>('Ratios Calculated fix'!AI288-'Ratios Calculated fix'!AI$428)/('Ratios Calculated fix'!AI$429-'Ratios Calculated fix'!AI$428)</f>
        <v>0.53599750549660552</v>
      </c>
      <c r="AJ288" s="22">
        <f>('Ratios Calculated fix'!AJ288-'Ratios Calculated fix'!AJ$428)/('Ratios Calculated fix'!AJ$429-'Ratios Calculated fix'!AJ$428)</f>
        <v>0.15073619684229744</v>
      </c>
      <c r="AK288" s="22" t="e">
        <f>('Ratios Calculated fix'!AK288-'Ratios Calculated fix'!AK$428)/('Ratios Calculated fix'!AK$429-'Ratios Calculated fix'!AK$428)</f>
        <v>#DIV/0!</v>
      </c>
      <c r="AL288" s="22" t="e">
        <f>('Ratios Calculated fix'!AL288-'Ratios Calculated fix'!AL$428)/('Ratios Calculated fix'!AL$429-'Ratios Calculated fix'!AL$428)</f>
        <v>#DIV/0!</v>
      </c>
      <c r="AM288" s="22">
        <f>('Ratios Calculated fix'!AM288-'Ratios Calculated fix'!AM$428)/('Ratios Calculated fix'!AM$429-'Ratios Calculated fix'!AM$428)</f>
        <v>0.71344297239362497</v>
      </c>
      <c r="AN288" s="22">
        <f>('Ratios Calculated fix'!AN288-'Ratios Calculated fix'!AN$428)/('Ratios Calculated fix'!AN$429-'Ratios Calculated fix'!AN$428)</f>
        <v>0.81103115690522598</v>
      </c>
      <c r="AO288" s="22">
        <f>('Ratios Calculated fix'!AO288-'Ratios Calculated fix'!AO$428)/('Ratios Calculated fix'!AO$429-'Ratios Calculated fix'!AO$428)</f>
        <v>0.1678975565513659</v>
      </c>
      <c r="AP288" s="22">
        <f>('Ratios Calculated fix'!AP288-'Ratios Calculated fix'!AP$428)/('Ratios Calculated fix'!AP$429-'Ratios Calculated fix'!AP$428)</f>
        <v>0.37640187919635726</v>
      </c>
      <c r="AQ288" s="22">
        <f>('Ratios Calculated fix'!AQ288-'Ratios Calculated fix'!AQ$428)/('Ratios Calculated fix'!AQ$429-'Ratios Calculated fix'!AQ$428)</f>
        <v>0.63378623756489161</v>
      </c>
      <c r="AR288" s="22">
        <f>('Ratios Calculated fix'!AR288-'Ratios Calculated fix'!AR$428)/('Ratios Calculated fix'!AR$429-'Ratios Calculated fix'!AR$428)</f>
        <v>0.31076258397222356</v>
      </c>
      <c r="AS288" s="22">
        <f>('Ratios Calculated fix'!AS288-'Ratios Calculated fix'!AS$428)/('Ratios Calculated fix'!AS$429-'Ratios Calculated fix'!AS$428)</f>
        <v>0.35463481209911368</v>
      </c>
      <c r="AT288" s="22">
        <f>('Ratios Calculated fix'!AT288-'Ratios Calculated fix'!AT$428)/('Ratios Calculated fix'!AT$429-'Ratios Calculated fix'!AT$428)</f>
        <v>0.43068008992244278</v>
      </c>
      <c r="AU288" s="22">
        <f>('Ratios Calculated fix'!AU288-'Ratios Calculated fix'!AU$428)/('Ratios Calculated fix'!AU$429-'Ratios Calculated fix'!AU$428)</f>
        <v>0.28924369377522813</v>
      </c>
      <c r="AV288" s="22" t="e">
        <f>('Ratios Calculated fix'!AV288-'Ratios Calculated fix'!AV$428)/('Ratios Calculated fix'!AV$429-'Ratios Calculated fix'!AV$428)</f>
        <v>#DIV/0!</v>
      </c>
      <c r="AW288" s="22" t="e">
        <f>('Ratios Calculated fix'!AW288-'Ratios Calculated fix'!AW$428)/('Ratios Calculated fix'!AW$429-'Ratios Calculated fix'!AW$428)</f>
        <v>#DIV/0!</v>
      </c>
      <c r="AX288" s="22" t="e">
        <f>('Ratios Calculated fix'!AX288-'Ratios Calculated fix'!AX$428)/('Ratios Calculated fix'!AX$429-'Ratios Calculated fix'!AX$428)</f>
        <v>#DIV/0!</v>
      </c>
      <c r="AY288" s="22">
        <f>('Ratios Calculated fix'!AY288-'Ratios Calculated fix'!AY$428)/('Ratios Calculated fix'!AY$429-'Ratios Calculated fix'!AY$428)</f>
        <v>0.747117878453881</v>
      </c>
      <c r="AZ288" s="22">
        <f>('Ratios Calculated fix'!AZ288-'Ratios Calculated fix'!AZ$428)/('Ratios Calculated fix'!AZ$429-'Ratios Calculated fix'!AZ$428)</f>
        <v>0.77028895122335728</v>
      </c>
      <c r="BA288" s="22">
        <f>('Ratios Calculated fix'!BA288-'Ratios Calculated fix'!BA$428)/('Ratios Calculated fix'!BA$429-'Ratios Calculated fix'!BA$428)</f>
        <v>0.22296311429297094</v>
      </c>
      <c r="BB288" s="22" t="e">
        <f>('Ratios Calculated fix'!BB288-'Ratios Calculated fix'!BB$428)/('Ratios Calculated fix'!BB$429-'Ratios Calculated fix'!BB$428)</f>
        <v>#DIV/0!</v>
      </c>
      <c r="BC288" s="22">
        <f>('Ratios Calculated fix'!BC288-'Ratios Calculated fix'!BC$428)/('Ratios Calculated fix'!BC$429-'Ratios Calculated fix'!BC$428)</f>
        <v>0.18039072303872916</v>
      </c>
    </row>
    <row r="289" spans="1:55" x14ac:dyDescent="0.2">
      <c r="A289" s="3" t="s">
        <v>853</v>
      </c>
      <c r="B289" s="3" t="s">
        <v>854</v>
      </c>
      <c r="C289" s="3" t="s">
        <v>138</v>
      </c>
      <c r="D289" s="3">
        <v>378193</v>
      </c>
      <c r="E289" s="3" t="s">
        <v>16</v>
      </c>
      <c r="F289" s="3">
        <v>2019</v>
      </c>
      <c r="G289" s="3" t="s">
        <v>17</v>
      </c>
      <c r="H289" s="4">
        <v>43830</v>
      </c>
      <c r="I289" s="4">
        <v>43874</v>
      </c>
      <c r="J289" s="4">
        <v>43874</v>
      </c>
      <c r="K289" s="5">
        <v>384000000</v>
      </c>
      <c r="L289" s="5">
        <v>384000000</v>
      </c>
      <c r="M289" s="3" t="s">
        <v>855</v>
      </c>
      <c r="N289" s="21">
        <f>('Ratios Calculated fix'!N289-'Ratios Calculated fix'!N$428)/('Ratios Calculated fix'!N$429-'Ratios Calculated fix'!N$428)</f>
        <v>9.9220863621953828E-2</v>
      </c>
      <c r="O289" s="22">
        <f>('Ratios Calculated fix'!O289-'Ratios Calculated fix'!O$428)/('Ratios Calculated fix'!O$429-'Ratios Calculated fix'!O$428)</f>
        <v>6.3462039468261525E-2</v>
      </c>
      <c r="P289" s="22">
        <f>('Ratios Calculated fix'!P289-'Ratios Calculated fix'!P$428)/('Ratios Calculated fix'!P$429-'Ratios Calculated fix'!P$428)</f>
        <v>5.3810370419153951E-2</v>
      </c>
      <c r="Q289" s="22">
        <f>('Ratios Calculated fix'!Q289-'Ratios Calculated fix'!Q$428)/('Ratios Calculated fix'!Q$429-'Ratios Calculated fix'!Q$428)</f>
        <v>0.86869707262411255</v>
      </c>
      <c r="R289" s="22">
        <f>('Ratios Calculated fix'!R289-'Ratios Calculated fix'!R$428)/('Ratios Calculated fix'!R$429-'Ratios Calculated fix'!R$428)</f>
        <v>5.081212144625348E-2</v>
      </c>
      <c r="S289" s="22">
        <f>('Ratios Calculated fix'!S289-'Ratios Calculated fix'!S$428)/('Ratios Calculated fix'!S$429-'Ratios Calculated fix'!S$428)</f>
        <v>0</v>
      </c>
      <c r="T289" s="22">
        <f>('Ratios Calculated fix'!T289-'Ratios Calculated fix'!T$428)/('Ratios Calculated fix'!T$429-'Ratios Calculated fix'!T$428)</f>
        <v>5.1353735646513299E-2</v>
      </c>
      <c r="U289" s="22">
        <f>('Ratios Calculated fix'!U289-'Ratios Calculated fix'!U$428)/('Ratios Calculated fix'!U$429-'Ratios Calculated fix'!U$428)</f>
        <v>0.80824618881285348</v>
      </c>
      <c r="V289" s="22">
        <f>('Ratios Calculated fix'!V289-'Ratios Calculated fix'!V$428)/('Ratios Calculated fix'!V$429-'Ratios Calculated fix'!V$428)</f>
        <v>0.70833495319453676</v>
      </c>
      <c r="W289" s="22">
        <f>('Ratios Calculated fix'!W289-'Ratios Calculated fix'!W$428)/('Ratios Calculated fix'!W$429-'Ratios Calculated fix'!W$428)</f>
        <v>0.82059081370464304</v>
      </c>
      <c r="X289" s="22">
        <f>('Ratios Calculated fix'!X289-'Ratios Calculated fix'!X$428)/('Ratios Calculated fix'!X$429-'Ratios Calculated fix'!X$428)</f>
        <v>0.40063528220566941</v>
      </c>
      <c r="Y289" s="22">
        <f>('Ratios Calculated fix'!Y289-'Ratios Calculated fix'!Y$428)/('Ratios Calculated fix'!Y$429-'Ratios Calculated fix'!Y$428)</f>
        <v>0.51822902829746653</v>
      </c>
      <c r="Z289" s="22">
        <f>('Ratios Calculated fix'!Z289-'Ratios Calculated fix'!Z$428)/('Ratios Calculated fix'!Z$429-'Ratios Calculated fix'!Z$428)</f>
        <v>0.59936471779433065</v>
      </c>
      <c r="AA289" s="22">
        <f>('Ratios Calculated fix'!AA289-'Ratios Calculated fix'!AA$428)/('Ratios Calculated fix'!AA$429-'Ratios Calculated fix'!AA$428)</f>
        <v>0.34245617768555997</v>
      </c>
      <c r="AB289" s="22">
        <f>('Ratios Calculated fix'!AB289-'Ratios Calculated fix'!AB$428)/('Ratios Calculated fix'!AB$429-'Ratios Calculated fix'!AB$428)</f>
        <v>0.91510765395745164</v>
      </c>
      <c r="AC289" s="22">
        <f>('Ratios Calculated fix'!AC289-'Ratios Calculated fix'!AC$428)/('Ratios Calculated fix'!AC$429-'Ratios Calculated fix'!AC$428)</f>
        <v>7.313909078512125E-2</v>
      </c>
      <c r="AD289" s="22">
        <f>('Ratios Calculated fix'!AD289-'Ratios Calculated fix'!AD$428)/('Ratios Calculated fix'!AD$429-'Ratios Calculated fix'!AD$428)</f>
        <v>2.9987518083159879E-2</v>
      </c>
      <c r="AE289" s="22">
        <f>('Ratios Calculated fix'!AE289-'Ratios Calculated fix'!AE$428)/('Ratios Calculated fix'!AE$429-'Ratios Calculated fix'!AE$428)</f>
        <v>9.1578481782973176E-2</v>
      </c>
      <c r="AF289" s="22">
        <f>('Ratios Calculated fix'!AF289-'Ratios Calculated fix'!AF$428)/('Ratios Calculated fix'!AF$429-'Ratios Calculated fix'!AF$428)</f>
        <v>0</v>
      </c>
      <c r="AG289" s="22" t="e">
        <f>('Ratios Calculated fix'!AG289-'Ratios Calculated fix'!AG$428)/('Ratios Calculated fix'!AG$429-'Ratios Calculated fix'!AG$428)</f>
        <v>#DIV/0!</v>
      </c>
      <c r="AH289" s="22" t="e">
        <f>('Ratios Calculated fix'!AH289-'Ratios Calculated fix'!AH$428)/('Ratios Calculated fix'!AH$429-'Ratios Calculated fix'!AH$428)</f>
        <v>#DIV/0!</v>
      </c>
      <c r="AI289" s="22">
        <f>('Ratios Calculated fix'!AI289-'Ratios Calculated fix'!AI$428)/('Ratios Calculated fix'!AI$429-'Ratios Calculated fix'!AI$428)</f>
        <v>0.52514382818306404</v>
      </c>
      <c r="AJ289" s="22">
        <f>('Ratios Calculated fix'!AJ289-'Ratios Calculated fix'!AJ$428)/('Ratios Calculated fix'!AJ$429-'Ratios Calculated fix'!AJ$428)</f>
        <v>0.12705493469185755</v>
      </c>
      <c r="AK289" s="22" t="e">
        <f>('Ratios Calculated fix'!AK289-'Ratios Calculated fix'!AK$428)/('Ratios Calculated fix'!AK$429-'Ratios Calculated fix'!AK$428)</f>
        <v>#DIV/0!</v>
      </c>
      <c r="AL289" s="22" t="e">
        <f>('Ratios Calculated fix'!AL289-'Ratios Calculated fix'!AL$428)/('Ratios Calculated fix'!AL$429-'Ratios Calculated fix'!AL$428)</f>
        <v>#DIV/0!</v>
      </c>
      <c r="AM289" s="22">
        <f>('Ratios Calculated fix'!AM289-'Ratios Calculated fix'!AM$428)/('Ratios Calculated fix'!AM$429-'Ratios Calculated fix'!AM$428)</f>
        <v>0.68622833331397592</v>
      </c>
      <c r="AN289" s="22">
        <f>('Ratios Calculated fix'!AN289-'Ratios Calculated fix'!AN$428)/('Ratios Calculated fix'!AN$429-'Ratios Calculated fix'!AN$428)</f>
        <v>0.80532351593836937</v>
      </c>
      <c r="AO289" s="22">
        <f>('Ratios Calculated fix'!AO289-'Ratios Calculated fix'!AO$428)/('Ratios Calculated fix'!AO$429-'Ratios Calculated fix'!AO$428)</f>
        <v>0.12834752528550802</v>
      </c>
      <c r="AP289" s="22">
        <f>('Ratios Calculated fix'!AP289-'Ratios Calculated fix'!AP$428)/('Ratios Calculated fix'!AP$429-'Ratios Calculated fix'!AP$428)</f>
        <v>0.36085435871053417</v>
      </c>
      <c r="AQ289" s="22">
        <f>('Ratios Calculated fix'!AQ289-'Ratios Calculated fix'!AQ$428)/('Ratios Calculated fix'!AQ$429-'Ratios Calculated fix'!AQ$428)</f>
        <v>0</v>
      </c>
      <c r="AR289" s="22">
        <f>('Ratios Calculated fix'!AR289-'Ratios Calculated fix'!AR$428)/('Ratios Calculated fix'!AR$429-'Ratios Calculated fix'!AR$428)</f>
        <v>0.26157805684892599</v>
      </c>
      <c r="AS289" s="22">
        <f>('Ratios Calculated fix'!AS289-'Ratios Calculated fix'!AS$428)/('Ratios Calculated fix'!AS$429-'Ratios Calculated fix'!AS$428)</f>
        <v>0.35311296616922172</v>
      </c>
      <c r="AT289" s="22">
        <f>('Ratios Calculated fix'!AT289-'Ratios Calculated fix'!AT$428)/('Ratios Calculated fix'!AT$429-'Ratios Calculated fix'!AT$428)</f>
        <v>0.33591506966687379</v>
      </c>
      <c r="AU289" s="22">
        <f>('Ratios Calculated fix'!AU289-'Ratios Calculated fix'!AU$428)/('Ratios Calculated fix'!AU$429-'Ratios Calculated fix'!AU$428)</f>
        <v>0.27082045895982554</v>
      </c>
      <c r="AV289" s="22" t="e">
        <f>('Ratios Calculated fix'!AV289-'Ratios Calculated fix'!AV$428)/('Ratios Calculated fix'!AV$429-'Ratios Calculated fix'!AV$428)</f>
        <v>#DIV/0!</v>
      </c>
      <c r="AW289" s="22" t="e">
        <f>('Ratios Calculated fix'!AW289-'Ratios Calculated fix'!AW$428)/('Ratios Calculated fix'!AW$429-'Ratios Calculated fix'!AW$428)</f>
        <v>#DIV/0!</v>
      </c>
      <c r="AX289" s="22" t="e">
        <f>('Ratios Calculated fix'!AX289-'Ratios Calculated fix'!AX$428)/('Ratios Calculated fix'!AX$429-'Ratios Calculated fix'!AX$428)</f>
        <v>#DIV/0!</v>
      </c>
      <c r="AY289" s="22">
        <f>('Ratios Calculated fix'!AY289-'Ratios Calculated fix'!AY$428)/('Ratios Calculated fix'!AY$429-'Ratios Calculated fix'!AY$428)</f>
        <v>0.73996683722372558</v>
      </c>
      <c r="AZ289" s="22">
        <f>('Ratios Calculated fix'!AZ289-'Ratios Calculated fix'!AZ$428)/('Ratios Calculated fix'!AZ$429-'Ratios Calculated fix'!AZ$428)</f>
        <v>0.76537728354589052</v>
      </c>
      <c r="BA289" s="22">
        <f>('Ratios Calculated fix'!BA289-'Ratios Calculated fix'!BA$428)/('Ratios Calculated fix'!BA$429-'Ratios Calculated fix'!BA$428)</f>
        <v>0.22110258216555892</v>
      </c>
      <c r="BB289" s="22" t="e">
        <f>('Ratios Calculated fix'!BB289-'Ratios Calculated fix'!BB$428)/('Ratios Calculated fix'!BB$429-'Ratios Calculated fix'!BB$428)</f>
        <v>#DIV/0!</v>
      </c>
      <c r="BC289" s="22">
        <f>('Ratios Calculated fix'!BC289-'Ratios Calculated fix'!BC$428)/('Ratios Calculated fix'!BC$429-'Ratios Calculated fix'!BC$428)</f>
        <v>2.8414032511893811E-2</v>
      </c>
    </row>
    <row r="290" spans="1:55" x14ac:dyDescent="0.2">
      <c r="A290" s="3" t="s">
        <v>1057</v>
      </c>
      <c r="B290" s="3" t="s">
        <v>1058</v>
      </c>
      <c r="C290" s="3" t="s">
        <v>34</v>
      </c>
      <c r="D290" s="3">
        <v>617429</v>
      </c>
      <c r="E290" s="3" t="s">
        <v>16</v>
      </c>
      <c r="F290" s="3">
        <v>2019</v>
      </c>
      <c r="G290" s="3" t="s">
        <v>17</v>
      </c>
      <c r="H290" s="4">
        <v>43830</v>
      </c>
      <c r="I290" s="4">
        <v>43881</v>
      </c>
      <c r="J290" s="4">
        <v>43881</v>
      </c>
      <c r="K290" s="5">
        <v>189050496</v>
      </c>
      <c r="L290" s="5">
        <v>222274584</v>
      </c>
      <c r="M290" s="3" t="s">
        <v>1059</v>
      </c>
      <c r="N290" s="21">
        <f>('Ratios Calculated fix'!N290-'Ratios Calculated fix'!N$428)/('Ratios Calculated fix'!N$429-'Ratios Calculated fix'!N$428)</f>
        <v>3.7281733810743289E-2</v>
      </c>
      <c r="O290" s="22">
        <f>('Ratios Calculated fix'!O290-'Ratios Calculated fix'!O$428)/('Ratios Calculated fix'!O$429-'Ratios Calculated fix'!O$428)</f>
        <v>3.7281733810743289E-2</v>
      </c>
      <c r="P290" s="22">
        <f>('Ratios Calculated fix'!P290-'Ratios Calculated fix'!P$428)/('Ratios Calculated fix'!P$429-'Ratios Calculated fix'!P$428)</f>
        <v>6.3431922077312422E-2</v>
      </c>
      <c r="Q290" s="22">
        <f>('Ratios Calculated fix'!Q290-'Ratios Calculated fix'!Q$428)/('Ratios Calculated fix'!Q$429-'Ratios Calculated fix'!Q$428)</f>
        <v>0.87066277631310829</v>
      </c>
      <c r="R290" s="22">
        <f>('Ratios Calculated fix'!R290-'Ratios Calculated fix'!R$428)/('Ratios Calculated fix'!R$429-'Ratios Calculated fix'!R$428)</f>
        <v>3.8763808597366452E-2</v>
      </c>
      <c r="S290" s="22">
        <f>('Ratios Calculated fix'!S290-'Ratios Calculated fix'!S$428)/('Ratios Calculated fix'!S$429-'Ratios Calculated fix'!S$428)</f>
        <v>0</v>
      </c>
      <c r="T290" s="22">
        <f>('Ratios Calculated fix'!T290-'Ratios Calculated fix'!T$428)/('Ratios Calculated fix'!T$429-'Ratios Calculated fix'!T$428)</f>
        <v>3.9176997982003636E-2</v>
      </c>
      <c r="U290" s="22">
        <f>('Ratios Calculated fix'!U290-'Ratios Calculated fix'!U$428)/('Ratios Calculated fix'!U$429-'Ratios Calculated fix'!U$428)</f>
        <v>0.80853253580777806</v>
      </c>
      <c r="V290" s="22">
        <f>('Ratios Calculated fix'!V290-'Ratios Calculated fix'!V$428)/('Ratios Calculated fix'!V$429-'Ratios Calculated fix'!V$428)</f>
        <v>0.70833495319453676</v>
      </c>
      <c r="W290" s="22">
        <f>('Ratios Calculated fix'!W290-'Ratios Calculated fix'!W$428)/('Ratios Calculated fix'!W$429-'Ratios Calculated fix'!W$428)</f>
        <v>0.82092024924915274</v>
      </c>
      <c r="X290" s="22">
        <f>('Ratios Calculated fix'!X290-'Ratios Calculated fix'!X$428)/('Ratios Calculated fix'!X$429-'Ratios Calculated fix'!X$428)</f>
        <v>0.40453745098520538</v>
      </c>
      <c r="Y290" s="22">
        <f>('Ratios Calculated fix'!Y290-'Ratios Calculated fix'!Y$428)/('Ratios Calculated fix'!Y$429-'Ratios Calculated fix'!Y$428)</f>
        <v>0.45023300040165248</v>
      </c>
      <c r="Z290" s="22">
        <f>('Ratios Calculated fix'!Z290-'Ratios Calculated fix'!Z$428)/('Ratios Calculated fix'!Z$429-'Ratios Calculated fix'!Z$428)</f>
        <v>0.59546254901479467</v>
      </c>
      <c r="AA290" s="22">
        <f>('Ratios Calculated fix'!AA290-'Ratios Calculated fix'!AA$428)/('Ratios Calculated fix'!AA$429-'Ratios Calculated fix'!AA$428)</f>
        <v>4.1754927105177135E-2</v>
      </c>
      <c r="AB290" s="22">
        <f>('Ratios Calculated fix'!AB290-'Ratios Calculated fix'!AB$428)/('Ratios Calculated fix'!AB$429-'Ratios Calculated fix'!AB$428)</f>
        <v>0.84252175643971061</v>
      </c>
      <c r="AC290" s="22">
        <f>('Ratios Calculated fix'!AC290-'Ratios Calculated fix'!AC$428)/('Ratios Calculated fix'!AC$429-'Ratios Calculated fix'!AC$428)</f>
        <v>0.7630040451394805</v>
      </c>
      <c r="AD290" s="22">
        <f>('Ratios Calculated fix'!AD290-'Ratios Calculated fix'!AD$428)/('Ratios Calculated fix'!AD$429-'Ratios Calculated fix'!AD$428)</f>
        <v>9.7566509795295034E-2</v>
      </c>
      <c r="AE290" s="22">
        <f>('Ratios Calculated fix'!AE290-'Ratios Calculated fix'!AE$428)/('Ratios Calculated fix'!AE$429-'Ratios Calculated fix'!AE$428)</f>
        <v>0.16852075503760106</v>
      </c>
      <c r="AF290" s="22">
        <f>('Ratios Calculated fix'!AF290-'Ratios Calculated fix'!AF$428)/('Ratios Calculated fix'!AF$429-'Ratios Calculated fix'!AF$428)</f>
        <v>0.38651581615690889</v>
      </c>
      <c r="AG290" s="22" t="e">
        <f>('Ratios Calculated fix'!AG290-'Ratios Calculated fix'!AG$428)/('Ratios Calculated fix'!AG$429-'Ratios Calculated fix'!AG$428)</f>
        <v>#DIV/0!</v>
      </c>
      <c r="AH290" s="22" t="e">
        <f>('Ratios Calculated fix'!AH290-'Ratios Calculated fix'!AH$428)/('Ratios Calculated fix'!AH$429-'Ratios Calculated fix'!AH$428)</f>
        <v>#DIV/0!</v>
      </c>
      <c r="AI290" s="22">
        <f>('Ratios Calculated fix'!AI290-'Ratios Calculated fix'!AI$428)/('Ratios Calculated fix'!AI$429-'Ratios Calculated fix'!AI$428)</f>
        <v>0.54614804357679725</v>
      </c>
      <c r="AJ290" s="22">
        <f>('Ratios Calculated fix'!AJ290-'Ratios Calculated fix'!AJ$428)/('Ratios Calculated fix'!AJ$429-'Ratios Calculated fix'!AJ$428)</f>
        <v>0.149620163339067</v>
      </c>
      <c r="AK290" s="22" t="e">
        <f>('Ratios Calculated fix'!AK290-'Ratios Calculated fix'!AK$428)/('Ratios Calculated fix'!AK$429-'Ratios Calculated fix'!AK$428)</f>
        <v>#DIV/0!</v>
      </c>
      <c r="AL290" s="22" t="e">
        <f>('Ratios Calculated fix'!AL290-'Ratios Calculated fix'!AL$428)/('Ratios Calculated fix'!AL$429-'Ratios Calculated fix'!AL$428)</f>
        <v>#DIV/0!</v>
      </c>
      <c r="AM290" s="22">
        <f>('Ratios Calculated fix'!AM290-'Ratios Calculated fix'!AM$428)/('Ratios Calculated fix'!AM$429-'Ratios Calculated fix'!AM$428)</f>
        <v>0.71448765496799471</v>
      </c>
      <c r="AN290" s="22">
        <f>('Ratios Calculated fix'!AN290-'Ratios Calculated fix'!AN$428)/('Ratios Calculated fix'!AN$429-'Ratios Calculated fix'!AN$428)</f>
        <v>0.80645301687123216</v>
      </c>
      <c r="AO290" s="22">
        <f>('Ratios Calculated fix'!AO290-'Ratios Calculated fix'!AO$428)/('Ratios Calculated fix'!AO$429-'Ratios Calculated fix'!AO$428)</f>
        <v>0.11280552253952941</v>
      </c>
      <c r="AP290" s="22">
        <f>('Ratios Calculated fix'!AP290-'Ratios Calculated fix'!AP$428)/('Ratios Calculated fix'!AP$429-'Ratios Calculated fix'!AP$428)</f>
        <v>0.38868476104286537</v>
      </c>
      <c r="AQ290" s="22">
        <f>('Ratios Calculated fix'!AQ290-'Ratios Calculated fix'!AQ$428)/('Ratios Calculated fix'!AQ$429-'Ratios Calculated fix'!AQ$428)</f>
        <v>0.69413899150348202</v>
      </c>
      <c r="AR290" s="22">
        <f>('Ratios Calculated fix'!AR290-'Ratios Calculated fix'!AR$428)/('Ratios Calculated fix'!AR$429-'Ratios Calculated fix'!AR$428)</f>
        <v>0.57549453587574217</v>
      </c>
      <c r="AS290" s="22">
        <f>('Ratios Calculated fix'!AS290-'Ratios Calculated fix'!AS$428)/('Ratios Calculated fix'!AS$429-'Ratios Calculated fix'!AS$428)</f>
        <v>0.34955833234095179</v>
      </c>
      <c r="AT290" s="22">
        <f>('Ratios Calculated fix'!AT290-'Ratios Calculated fix'!AT$428)/('Ratios Calculated fix'!AT$429-'Ratios Calculated fix'!AT$428)</f>
        <v>0.62039095202580219</v>
      </c>
      <c r="AU290" s="22">
        <f>('Ratios Calculated fix'!AU290-'Ratios Calculated fix'!AU$428)/('Ratios Calculated fix'!AU$429-'Ratios Calculated fix'!AU$428)</f>
        <v>0.27183270995704195</v>
      </c>
      <c r="AV290" s="22" t="e">
        <f>('Ratios Calculated fix'!AV290-'Ratios Calculated fix'!AV$428)/('Ratios Calculated fix'!AV$429-'Ratios Calculated fix'!AV$428)</f>
        <v>#DIV/0!</v>
      </c>
      <c r="AW290" s="22" t="e">
        <f>('Ratios Calculated fix'!AW290-'Ratios Calculated fix'!AW$428)/('Ratios Calculated fix'!AW$429-'Ratios Calculated fix'!AW$428)</f>
        <v>#DIV/0!</v>
      </c>
      <c r="AX290" s="22" t="e">
        <f>('Ratios Calculated fix'!AX290-'Ratios Calculated fix'!AX$428)/('Ratios Calculated fix'!AX$429-'Ratios Calculated fix'!AX$428)</f>
        <v>#DIV/0!</v>
      </c>
      <c r="AY290" s="22">
        <f>('Ratios Calculated fix'!AY290-'Ratios Calculated fix'!AY$428)/('Ratios Calculated fix'!AY$429-'Ratios Calculated fix'!AY$428)</f>
        <v>0.75968045087936131</v>
      </c>
      <c r="AZ290" s="22">
        <f>('Ratios Calculated fix'!AZ290-'Ratios Calculated fix'!AZ$428)/('Ratios Calculated fix'!AZ$429-'Ratios Calculated fix'!AZ$428)</f>
        <v>0.74118132324057107</v>
      </c>
      <c r="BA290" s="22">
        <f>('Ratios Calculated fix'!BA290-'Ratios Calculated fix'!BA$428)/('Ratios Calculated fix'!BA$429-'Ratios Calculated fix'!BA$428)</f>
        <v>0.22224167576386716</v>
      </c>
      <c r="BB290" s="22" t="e">
        <f>('Ratios Calculated fix'!BB290-'Ratios Calculated fix'!BB$428)/('Ratios Calculated fix'!BB$429-'Ratios Calculated fix'!BB$428)</f>
        <v>#DIV/0!</v>
      </c>
      <c r="BC290" s="22">
        <f>('Ratios Calculated fix'!BC290-'Ratios Calculated fix'!BC$428)/('Ratios Calculated fix'!BC$429-'Ratios Calculated fix'!BC$428)</f>
        <v>7.8252004699673403E-2</v>
      </c>
    </row>
    <row r="291" spans="1:55" x14ac:dyDescent="0.2">
      <c r="A291" s="3" t="s">
        <v>895</v>
      </c>
      <c r="B291" s="3" t="s">
        <v>896</v>
      </c>
      <c r="C291" s="3" t="s">
        <v>52</v>
      </c>
      <c r="D291" s="3">
        <v>378196</v>
      </c>
      <c r="E291" s="3" t="s">
        <v>16</v>
      </c>
      <c r="F291" s="3">
        <v>2019</v>
      </c>
      <c r="G291" s="3" t="s">
        <v>17</v>
      </c>
      <c r="H291" s="4">
        <v>43830</v>
      </c>
      <c r="I291" s="4">
        <v>43888</v>
      </c>
      <c r="J291" s="4">
        <v>43888</v>
      </c>
      <c r="K291" s="5">
        <v>251000000</v>
      </c>
      <c r="L291" s="5">
        <v>253000000</v>
      </c>
      <c r="M291" s="3" t="s">
        <v>897</v>
      </c>
      <c r="N291" s="21">
        <f>('Ratios Calculated fix'!N291-'Ratios Calculated fix'!N$428)/('Ratios Calculated fix'!N$429-'Ratios Calculated fix'!N$428)</f>
        <v>4.7599065760743825E-2</v>
      </c>
      <c r="O291" s="22">
        <f>('Ratios Calculated fix'!O291-'Ratios Calculated fix'!O$428)/('Ratios Calculated fix'!O$429-'Ratios Calculated fix'!O$428)</f>
        <v>4.1661245077390358E-2</v>
      </c>
      <c r="P291" s="22">
        <f>('Ratios Calculated fix'!P291-'Ratios Calculated fix'!P$428)/('Ratios Calculated fix'!P$429-'Ratios Calculated fix'!P$428)</f>
        <v>1.5100916744341377E-2</v>
      </c>
      <c r="Q291" s="22">
        <f>('Ratios Calculated fix'!Q291-'Ratios Calculated fix'!Q$428)/('Ratios Calculated fix'!Q$429-'Ratios Calculated fix'!Q$428)</f>
        <v>0.8785605415140032</v>
      </c>
      <c r="R291" s="22">
        <f>('Ratios Calculated fix'!R291-'Ratios Calculated fix'!R$428)/('Ratios Calculated fix'!R$429-'Ratios Calculated fix'!R$428)</f>
        <v>0.15791688271716497</v>
      </c>
      <c r="S291" s="22">
        <f>('Ratios Calculated fix'!S291-'Ratios Calculated fix'!S$428)/('Ratios Calculated fix'!S$429-'Ratios Calculated fix'!S$428)</f>
        <v>1.3212833945441742E-2</v>
      </c>
      <c r="T291" s="22">
        <f>('Ratios Calculated fix'!T291-'Ratios Calculated fix'!T$428)/('Ratios Calculated fix'!T$429-'Ratios Calculated fix'!T$428)</f>
        <v>0.15721602951188313</v>
      </c>
      <c r="U291" s="22">
        <f>('Ratios Calculated fix'!U291-'Ratios Calculated fix'!U$428)/('Ratios Calculated fix'!U$429-'Ratios Calculated fix'!U$428)</f>
        <v>0.82100660402702363</v>
      </c>
      <c r="V291" s="22">
        <f>('Ratios Calculated fix'!V291-'Ratios Calculated fix'!V$428)/('Ratios Calculated fix'!V$429-'Ratios Calculated fix'!V$428)</f>
        <v>0.70986707586224296</v>
      </c>
      <c r="W291" s="22">
        <f>('Ratios Calculated fix'!W291-'Ratios Calculated fix'!W$428)/('Ratios Calculated fix'!W$429-'Ratios Calculated fix'!W$428)</f>
        <v>0.83503500750587034</v>
      </c>
      <c r="X291" s="22">
        <f>('Ratios Calculated fix'!X291-'Ratios Calculated fix'!X$428)/('Ratios Calculated fix'!X$429-'Ratios Calculated fix'!X$428)</f>
        <v>0.21089695535203482</v>
      </c>
      <c r="Y291" s="22">
        <f>('Ratios Calculated fix'!Y291-'Ratios Calculated fix'!Y$428)/('Ratios Calculated fix'!Y$429-'Ratios Calculated fix'!Y$428)</f>
        <v>0.41710976636935648</v>
      </c>
      <c r="Z291" s="22">
        <f>('Ratios Calculated fix'!Z291-'Ratios Calculated fix'!Z$428)/('Ratios Calculated fix'!Z$429-'Ratios Calculated fix'!Z$428)</f>
        <v>0.78910304464796521</v>
      </c>
      <c r="AA291" s="22">
        <f>('Ratios Calculated fix'!AA291-'Ratios Calculated fix'!AA$428)/('Ratios Calculated fix'!AA$429-'Ratios Calculated fix'!AA$428)</f>
        <v>7.4122174480585501E-2</v>
      </c>
      <c r="AB291" s="22">
        <f>('Ratios Calculated fix'!AB291-'Ratios Calculated fix'!AB$428)/('Ratios Calculated fix'!AB$429-'Ratios Calculated fix'!AB$428)</f>
        <v>0.77707485879133642</v>
      </c>
      <c r="AC291" s="22">
        <f>('Ratios Calculated fix'!AC291-'Ratios Calculated fix'!AC$428)/('Ratios Calculated fix'!AC$429-'Ratios Calculated fix'!AC$428)</f>
        <v>0.23448688559071296</v>
      </c>
      <c r="AD291" s="22">
        <f>('Ratios Calculated fix'!AD291-'Ratios Calculated fix'!AD$428)/('Ratios Calculated fix'!AD$429-'Ratios Calculated fix'!AD$428)</f>
        <v>0.26093720527271308</v>
      </c>
      <c r="AE291" s="22">
        <f>('Ratios Calculated fix'!AE291-'Ratios Calculated fix'!AE$428)/('Ratios Calculated fix'!AE$429-'Ratios Calculated fix'!AE$428)</f>
        <v>0.31037650583088439</v>
      </c>
      <c r="AF291" s="22">
        <f>('Ratios Calculated fix'!AF291-'Ratios Calculated fix'!AF$428)/('Ratios Calculated fix'!AF$429-'Ratios Calculated fix'!AF$428)</f>
        <v>0.50281567806719651</v>
      </c>
      <c r="AG291" s="22" t="e">
        <f>('Ratios Calculated fix'!AG291-'Ratios Calculated fix'!AG$428)/('Ratios Calculated fix'!AG$429-'Ratios Calculated fix'!AG$428)</f>
        <v>#DIV/0!</v>
      </c>
      <c r="AH291" s="22" t="e">
        <f>('Ratios Calculated fix'!AH291-'Ratios Calculated fix'!AH$428)/('Ratios Calculated fix'!AH$429-'Ratios Calculated fix'!AH$428)</f>
        <v>#DIV/0!</v>
      </c>
      <c r="AI291" s="22">
        <f>('Ratios Calculated fix'!AI291-'Ratios Calculated fix'!AI$428)/('Ratios Calculated fix'!AI$429-'Ratios Calculated fix'!AI$428)</f>
        <v>0.50566048463838675</v>
      </c>
      <c r="AJ291" s="22">
        <f>('Ratios Calculated fix'!AJ291-'Ratios Calculated fix'!AJ$428)/('Ratios Calculated fix'!AJ$429-'Ratios Calculated fix'!AJ$428)</f>
        <v>0.17541119504181082</v>
      </c>
      <c r="AK291" s="22" t="e">
        <f>('Ratios Calculated fix'!AK291-'Ratios Calculated fix'!AK$428)/('Ratios Calculated fix'!AK$429-'Ratios Calculated fix'!AK$428)</f>
        <v>#DIV/0!</v>
      </c>
      <c r="AL291" s="22" t="e">
        <f>('Ratios Calculated fix'!AL291-'Ratios Calculated fix'!AL$428)/('Ratios Calculated fix'!AL$429-'Ratios Calculated fix'!AL$428)</f>
        <v>#DIV/0!</v>
      </c>
      <c r="AM291" s="22">
        <f>('Ratios Calculated fix'!AM291-'Ratios Calculated fix'!AM$428)/('Ratios Calculated fix'!AM$429-'Ratios Calculated fix'!AM$428)</f>
        <v>0.77648307902470304</v>
      </c>
      <c r="AN291" s="22">
        <f>('Ratios Calculated fix'!AN291-'Ratios Calculated fix'!AN$428)/('Ratios Calculated fix'!AN$429-'Ratios Calculated fix'!AN$428)</f>
        <v>0.8152043524445971</v>
      </c>
      <c r="AO291" s="22">
        <f>('Ratios Calculated fix'!AO291-'Ratios Calculated fix'!AO$428)/('Ratios Calculated fix'!AO$429-'Ratios Calculated fix'!AO$428)</f>
        <v>0.15907744605481397</v>
      </c>
      <c r="AP291" s="22">
        <f>('Ratios Calculated fix'!AP291-'Ratios Calculated fix'!AP$428)/('Ratios Calculated fix'!AP$429-'Ratios Calculated fix'!AP$428)</f>
        <v>0.36790865072480383</v>
      </c>
      <c r="AQ291" s="22">
        <f>('Ratios Calculated fix'!AQ291-'Ratios Calculated fix'!AQ$428)/('Ratios Calculated fix'!AQ$429-'Ratios Calculated fix'!AQ$428)</f>
        <v>1</v>
      </c>
      <c r="AR291" s="22">
        <f>('Ratios Calculated fix'!AR291-'Ratios Calculated fix'!AR$428)/('Ratios Calculated fix'!AR$429-'Ratios Calculated fix'!AR$428)</f>
        <v>0.33019715678707873</v>
      </c>
      <c r="AS291" s="22">
        <f>('Ratios Calculated fix'!AS291-'Ratios Calculated fix'!AS$428)/('Ratios Calculated fix'!AS$429-'Ratios Calculated fix'!AS$428)</f>
        <v>0.30677543600386797</v>
      </c>
      <c r="AT291" s="22">
        <f>('Ratios Calculated fix'!AT291-'Ratios Calculated fix'!AT$428)/('Ratios Calculated fix'!AT$429-'Ratios Calculated fix'!AT$428)</f>
        <v>0.44610286877053318</v>
      </c>
      <c r="AU291" s="22">
        <f>('Ratios Calculated fix'!AU291-'Ratios Calculated fix'!AU$428)/('Ratios Calculated fix'!AU$429-'Ratios Calculated fix'!AU$428)</f>
        <v>0.35154409953901233</v>
      </c>
      <c r="AV291" s="22" t="e">
        <f>('Ratios Calculated fix'!AV291-'Ratios Calculated fix'!AV$428)/('Ratios Calculated fix'!AV$429-'Ratios Calculated fix'!AV$428)</f>
        <v>#DIV/0!</v>
      </c>
      <c r="AW291" s="22" t="e">
        <f>('Ratios Calculated fix'!AW291-'Ratios Calculated fix'!AW$428)/('Ratios Calculated fix'!AW$429-'Ratios Calculated fix'!AW$428)</f>
        <v>#DIV/0!</v>
      </c>
      <c r="AX291" s="22" t="e">
        <f>('Ratios Calculated fix'!AX291-'Ratios Calculated fix'!AX$428)/('Ratios Calculated fix'!AX$429-'Ratios Calculated fix'!AX$428)</f>
        <v>#DIV/0!</v>
      </c>
      <c r="AY291" s="22">
        <f>('Ratios Calculated fix'!AY291-'Ratios Calculated fix'!AY$428)/('Ratios Calculated fix'!AY$429-'Ratios Calculated fix'!AY$428)</f>
        <v>0.74736976746219497</v>
      </c>
      <c r="AZ291" s="22">
        <f>('Ratios Calculated fix'!AZ291-'Ratios Calculated fix'!AZ$428)/('Ratios Calculated fix'!AZ$429-'Ratios Calculated fix'!AZ$428)</f>
        <v>0.77098391021845547</v>
      </c>
      <c r="BA291" s="22">
        <f>('Ratios Calculated fix'!BA291-'Ratios Calculated fix'!BA$428)/('Ratios Calculated fix'!BA$429-'Ratios Calculated fix'!BA$428)</f>
        <v>0.22176039037753512</v>
      </c>
      <c r="BB291" s="22" t="e">
        <f>('Ratios Calculated fix'!BB291-'Ratios Calculated fix'!BB$428)/('Ratios Calculated fix'!BB$429-'Ratios Calculated fix'!BB$428)</f>
        <v>#DIV/0!</v>
      </c>
      <c r="BC291" s="22">
        <f>('Ratios Calculated fix'!BC291-'Ratios Calculated fix'!BC$428)/('Ratios Calculated fix'!BC$429-'Ratios Calculated fix'!BC$428)</f>
        <v>0.18419331308213313</v>
      </c>
    </row>
    <row r="292" spans="1:55" x14ac:dyDescent="0.2">
      <c r="A292" s="3" t="s">
        <v>886</v>
      </c>
      <c r="B292" s="3" t="s">
        <v>887</v>
      </c>
      <c r="C292" s="3" t="s">
        <v>15</v>
      </c>
      <c r="D292" s="3">
        <v>378195</v>
      </c>
      <c r="E292" s="3" t="s">
        <v>16</v>
      </c>
      <c r="F292" s="3">
        <v>2019</v>
      </c>
      <c r="G292" s="3" t="s">
        <v>17</v>
      </c>
      <c r="H292" s="4">
        <v>43830</v>
      </c>
      <c r="I292" s="4">
        <v>43867</v>
      </c>
      <c r="J292" s="4">
        <v>43867</v>
      </c>
      <c r="K292" s="5">
        <v>259200000</v>
      </c>
      <c r="L292" s="5">
        <v>261600000</v>
      </c>
      <c r="M292" s="3" t="s">
        <v>888</v>
      </c>
      <c r="N292" s="21">
        <f>('Ratios Calculated fix'!N292-'Ratios Calculated fix'!N$428)/('Ratios Calculated fix'!N$429-'Ratios Calculated fix'!N$428)</f>
        <v>3.2814701134755056E-2</v>
      </c>
      <c r="O292" s="22">
        <f>('Ratios Calculated fix'!O292-'Ratios Calculated fix'!O$428)/('Ratios Calculated fix'!O$429-'Ratios Calculated fix'!O$428)</f>
        <v>2.8934821654614827E-2</v>
      </c>
      <c r="P292" s="22">
        <f>('Ratios Calculated fix'!P292-'Ratios Calculated fix'!P$428)/('Ratios Calculated fix'!P$429-'Ratios Calculated fix'!P$428)</f>
        <v>2.6038281421477957E-2</v>
      </c>
      <c r="Q292" s="22">
        <f>('Ratios Calculated fix'!Q292-'Ratios Calculated fix'!Q$428)/('Ratios Calculated fix'!Q$429-'Ratios Calculated fix'!Q$428)</f>
        <v>0.87009636188637074</v>
      </c>
      <c r="R292" s="22">
        <f>('Ratios Calculated fix'!R292-'Ratios Calculated fix'!R$428)/('Ratios Calculated fix'!R$429-'Ratios Calculated fix'!R$428)</f>
        <v>0.1080289112917398</v>
      </c>
      <c r="S292" s="22">
        <f>('Ratios Calculated fix'!S292-'Ratios Calculated fix'!S$428)/('Ratios Calculated fix'!S$429-'Ratios Calculated fix'!S$428)</f>
        <v>1.5677739044734317E-2</v>
      </c>
      <c r="T292" s="22">
        <f>('Ratios Calculated fix'!T292-'Ratios Calculated fix'!T$428)/('Ratios Calculated fix'!T$429-'Ratios Calculated fix'!T$428)</f>
        <v>0.10635152898187769</v>
      </c>
      <c r="U292" s="22">
        <f>('Ratios Calculated fix'!U292-'Ratios Calculated fix'!U$428)/('Ratios Calculated fix'!U$429-'Ratios Calculated fix'!U$428)</f>
        <v>0.81039971538270061</v>
      </c>
      <c r="V292" s="22">
        <f>('Ratios Calculated fix'!V292-'Ratios Calculated fix'!V$428)/('Ratios Calculated fix'!V$429-'Ratios Calculated fix'!V$428)</f>
        <v>0.70894295337737412</v>
      </c>
      <c r="W292" s="22">
        <f>('Ratios Calculated fix'!W292-'Ratios Calculated fix'!W$428)/('Ratios Calculated fix'!W$429-'Ratios Calculated fix'!W$428)</f>
        <v>0.82297459728137834</v>
      </c>
      <c r="X292" s="22">
        <f>('Ratios Calculated fix'!X292-'Ratios Calculated fix'!X$428)/('Ratios Calculated fix'!X$429-'Ratios Calculated fix'!X$428)</f>
        <v>4.4536984224533817E-2</v>
      </c>
      <c r="Y292" s="22">
        <f>('Ratios Calculated fix'!Y292-'Ratios Calculated fix'!Y$428)/('Ratios Calculated fix'!Y$429-'Ratios Calculated fix'!Y$428)</f>
        <v>0.45449203175684311</v>
      </c>
      <c r="Z292" s="22">
        <f>('Ratios Calculated fix'!Z292-'Ratios Calculated fix'!Z$428)/('Ratios Calculated fix'!Z$429-'Ratios Calculated fix'!Z$428)</f>
        <v>0.95546301577546611</v>
      </c>
      <c r="AA292" s="22">
        <f>('Ratios Calculated fix'!AA292-'Ratios Calculated fix'!AA$428)/('Ratios Calculated fix'!AA$429-'Ratios Calculated fix'!AA$428)</f>
        <v>0</v>
      </c>
      <c r="AB292" s="22">
        <f>('Ratios Calculated fix'!AB292-'Ratios Calculated fix'!AB$428)/('Ratios Calculated fix'!AB$429-'Ratios Calculated fix'!AB$428)</f>
        <v>0.85655623998127683</v>
      </c>
      <c r="AC292" s="22">
        <f>('Ratios Calculated fix'!AC292-'Ratios Calculated fix'!AC$428)/('Ratios Calculated fix'!AC$429-'Ratios Calculated fix'!AC$428)</f>
        <v>0.43779185629734907</v>
      </c>
      <c r="AD292" s="22">
        <f>('Ratios Calculated fix'!AD292-'Ratios Calculated fix'!AD$428)/('Ratios Calculated fix'!AD$429-'Ratios Calculated fix'!AD$428)</f>
        <v>0.54855030806567595</v>
      </c>
      <c r="AE292" s="22">
        <f>('Ratios Calculated fix'!AE292-'Ratios Calculated fix'!AE$428)/('Ratios Calculated fix'!AE$429-'Ratios Calculated fix'!AE$428)</f>
        <v>0.56487821510501401</v>
      </c>
      <c r="AF292" s="22">
        <f>('Ratios Calculated fix'!AF292-'Ratios Calculated fix'!AF$428)/('Ratios Calculated fix'!AF$429-'Ratios Calculated fix'!AF$428)</f>
        <v>0.41222797819124241</v>
      </c>
      <c r="AG292" s="22" t="e">
        <f>('Ratios Calculated fix'!AG292-'Ratios Calculated fix'!AG$428)/('Ratios Calculated fix'!AG$429-'Ratios Calculated fix'!AG$428)</f>
        <v>#DIV/0!</v>
      </c>
      <c r="AH292" s="22" t="e">
        <f>('Ratios Calculated fix'!AH292-'Ratios Calculated fix'!AH$428)/('Ratios Calculated fix'!AH$429-'Ratios Calculated fix'!AH$428)</f>
        <v>#DIV/0!</v>
      </c>
      <c r="AI292" s="22">
        <f>('Ratios Calculated fix'!AI292-'Ratios Calculated fix'!AI$428)/('Ratios Calculated fix'!AI$429-'Ratios Calculated fix'!AI$428)</f>
        <v>0.53764060772445899</v>
      </c>
      <c r="AJ292" s="22">
        <f>('Ratios Calculated fix'!AJ292-'Ratios Calculated fix'!AJ$428)/('Ratios Calculated fix'!AJ$429-'Ratios Calculated fix'!AJ$428)</f>
        <v>0.36338355898777341</v>
      </c>
      <c r="AK292" s="22" t="e">
        <f>('Ratios Calculated fix'!AK292-'Ratios Calculated fix'!AK$428)/('Ratios Calculated fix'!AK$429-'Ratios Calculated fix'!AK$428)</f>
        <v>#DIV/0!</v>
      </c>
      <c r="AL292" s="22" t="e">
        <f>('Ratios Calculated fix'!AL292-'Ratios Calculated fix'!AL$428)/('Ratios Calculated fix'!AL$429-'Ratios Calculated fix'!AL$428)</f>
        <v>#DIV/0!</v>
      </c>
      <c r="AM292" s="22">
        <f>('Ratios Calculated fix'!AM292-'Ratios Calculated fix'!AM$428)/('Ratios Calculated fix'!AM$429-'Ratios Calculated fix'!AM$428)</f>
        <v>0.71144786252381986</v>
      </c>
      <c r="AN292" s="22">
        <f>('Ratios Calculated fix'!AN292-'Ratios Calculated fix'!AN$428)/('Ratios Calculated fix'!AN$429-'Ratios Calculated fix'!AN$428)</f>
        <v>0.80462629084082327</v>
      </c>
      <c r="AO292" s="22">
        <f>('Ratios Calculated fix'!AO292-'Ratios Calculated fix'!AO$428)/('Ratios Calculated fix'!AO$429-'Ratios Calculated fix'!AO$428)</f>
        <v>5.1581988603294632E-2</v>
      </c>
      <c r="AP292" s="22">
        <f>('Ratios Calculated fix'!AP292-'Ratios Calculated fix'!AP$428)/('Ratios Calculated fix'!AP$429-'Ratios Calculated fix'!AP$428)</f>
        <v>0.3272216845267748</v>
      </c>
      <c r="AQ292" s="22">
        <f>('Ratios Calculated fix'!AQ292-'Ratios Calculated fix'!AQ$428)/('Ratios Calculated fix'!AQ$429-'Ratios Calculated fix'!AQ$428)</f>
        <v>0.65465772977515824</v>
      </c>
      <c r="AR292" s="22">
        <f>('Ratios Calculated fix'!AR292-'Ratios Calculated fix'!AR$428)/('Ratios Calculated fix'!AR$429-'Ratios Calculated fix'!AR$428)</f>
        <v>0.56097487043188499</v>
      </c>
      <c r="AS292" s="22">
        <f>('Ratios Calculated fix'!AS292-'Ratios Calculated fix'!AS$428)/('Ratios Calculated fix'!AS$429-'Ratios Calculated fix'!AS$428)</f>
        <v>0.32050413961596569</v>
      </c>
      <c r="AT292" s="22">
        <f>('Ratios Calculated fix'!AT292-'Ratios Calculated fix'!AT$428)/('Ratios Calculated fix'!AT$429-'Ratios Calculated fix'!AT$428)</f>
        <v>0.42700678398461245</v>
      </c>
      <c r="AU292" s="22">
        <f>('Ratios Calculated fix'!AU292-'Ratios Calculated fix'!AU$428)/('Ratios Calculated fix'!AU$429-'Ratios Calculated fix'!AU$428)</f>
        <v>0.36266689920891426</v>
      </c>
      <c r="AV292" s="22" t="e">
        <f>('Ratios Calculated fix'!AV292-'Ratios Calculated fix'!AV$428)/('Ratios Calculated fix'!AV$429-'Ratios Calculated fix'!AV$428)</f>
        <v>#DIV/0!</v>
      </c>
      <c r="AW292" s="22" t="e">
        <f>('Ratios Calculated fix'!AW292-'Ratios Calculated fix'!AW$428)/('Ratios Calculated fix'!AW$429-'Ratios Calculated fix'!AW$428)</f>
        <v>#DIV/0!</v>
      </c>
      <c r="AX292" s="22" t="e">
        <f>('Ratios Calculated fix'!AX292-'Ratios Calculated fix'!AX$428)/('Ratios Calculated fix'!AX$429-'Ratios Calculated fix'!AX$428)</f>
        <v>#DIV/0!</v>
      </c>
      <c r="AY292" s="22">
        <f>('Ratios Calculated fix'!AY292-'Ratios Calculated fix'!AY$428)/('Ratios Calculated fix'!AY$429-'Ratios Calculated fix'!AY$428)</f>
        <v>0.74632461363152902</v>
      </c>
      <c r="AZ292" s="22">
        <f>('Ratios Calculated fix'!AZ292-'Ratios Calculated fix'!AZ$428)/('Ratios Calculated fix'!AZ$429-'Ratios Calculated fix'!AZ$428)</f>
        <v>0.76986157191337434</v>
      </c>
      <c r="BA292" s="22">
        <f>('Ratios Calculated fix'!BA292-'Ratios Calculated fix'!BA$428)/('Ratios Calculated fix'!BA$429-'Ratios Calculated fix'!BA$428)</f>
        <v>0.22219723480034201</v>
      </c>
      <c r="BB292" s="22" t="e">
        <f>('Ratios Calculated fix'!BB292-'Ratios Calculated fix'!BB$428)/('Ratios Calculated fix'!BB$429-'Ratios Calculated fix'!BB$428)</f>
        <v>#DIV/0!</v>
      </c>
      <c r="BC292" s="22">
        <f>('Ratios Calculated fix'!BC292-'Ratios Calculated fix'!BC$428)/('Ratios Calculated fix'!BC$429-'Ratios Calculated fix'!BC$428)</f>
        <v>0.16822048962637584</v>
      </c>
    </row>
    <row r="293" spans="1:55" x14ac:dyDescent="0.2">
      <c r="A293" s="3" t="s">
        <v>856</v>
      </c>
      <c r="B293" s="3" t="s">
        <v>857</v>
      </c>
      <c r="C293" s="3" t="s">
        <v>34</v>
      </c>
      <c r="D293" s="3">
        <v>183964</v>
      </c>
      <c r="E293" s="3" t="s">
        <v>16</v>
      </c>
      <c r="F293" s="3">
        <v>2020</v>
      </c>
      <c r="G293" s="3" t="s">
        <v>17</v>
      </c>
      <c r="H293" s="4">
        <v>43951</v>
      </c>
      <c r="I293" s="4">
        <v>43997</v>
      </c>
      <c r="J293" s="4">
        <v>43997</v>
      </c>
      <c r="K293" s="5">
        <v>220000000</v>
      </c>
      <c r="L293" s="5">
        <v>224000000</v>
      </c>
      <c r="M293" s="3" t="s">
        <v>858</v>
      </c>
      <c r="N293" s="21">
        <f>('Ratios Calculated fix'!N293-'Ratios Calculated fix'!N$428)/('Ratios Calculated fix'!N$429-'Ratios Calculated fix'!N$428)</f>
        <v>4.2952138667720088E-2</v>
      </c>
      <c r="O293" s="22">
        <f>('Ratios Calculated fix'!O293-'Ratios Calculated fix'!O$428)/('Ratios Calculated fix'!O$429-'Ratios Calculated fix'!O$428)</f>
        <v>4.1485592209099517E-2</v>
      </c>
      <c r="P293" s="22">
        <f>('Ratios Calculated fix'!P293-'Ratios Calculated fix'!P$428)/('Ratios Calculated fix'!P$429-'Ratios Calculated fix'!P$428)</f>
        <v>8.2295808013431102E-2</v>
      </c>
      <c r="Q293" s="22">
        <f>('Ratios Calculated fix'!Q293-'Ratios Calculated fix'!Q$428)/('Ratios Calculated fix'!Q$429-'Ratios Calculated fix'!Q$428)</f>
        <v>0.91877580269945702</v>
      </c>
      <c r="R293" s="22">
        <f>('Ratios Calculated fix'!R293-'Ratios Calculated fix'!R$428)/('Ratios Calculated fix'!R$429-'Ratios Calculated fix'!R$428)</f>
        <v>0.23963078415973835</v>
      </c>
      <c r="S293" s="22">
        <f>('Ratios Calculated fix'!S293-'Ratios Calculated fix'!S$428)/('Ratios Calculated fix'!S$429-'Ratios Calculated fix'!S$428)</f>
        <v>0.60431397229266637</v>
      </c>
      <c r="T293" s="22">
        <f>('Ratios Calculated fix'!T293-'Ratios Calculated fix'!T$428)/('Ratios Calculated fix'!T$429-'Ratios Calculated fix'!T$428)</f>
        <v>0.13314310177307345</v>
      </c>
      <c r="U293" s="22">
        <f>('Ratios Calculated fix'!U293-'Ratios Calculated fix'!U$428)/('Ratios Calculated fix'!U$429-'Ratios Calculated fix'!U$428)</f>
        <v>0.89411964669063249</v>
      </c>
      <c r="V293" s="22">
        <f>('Ratios Calculated fix'!V293-'Ratios Calculated fix'!V$428)/('Ratios Calculated fix'!V$429-'Ratios Calculated fix'!V$428)</f>
        <v>1</v>
      </c>
      <c r="W293" s="22">
        <f>('Ratios Calculated fix'!W293-'Ratios Calculated fix'!W$428)/('Ratios Calculated fix'!W$429-'Ratios Calculated fix'!W$428)</f>
        <v>0.87438992352365463</v>
      </c>
      <c r="X293" s="22">
        <f>('Ratios Calculated fix'!X293-'Ratios Calculated fix'!X$428)/('Ratios Calculated fix'!X$429-'Ratios Calculated fix'!X$428)</f>
        <v>0.49034655163761748</v>
      </c>
      <c r="Y293" s="22">
        <f>('Ratios Calculated fix'!Y293-'Ratios Calculated fix'!Y$428)/('Ratios Calculated fix'!Y$429-'Ratios Calculated fix'!Y$428)</f>
        <v>0.40098594125589243</v>
      </c>
      <c r="Z293" s="22">
        <f>('Ratios Calculated fix'!Z293-'Ratios Calculated fix'!Z$428)/('Ratios Calculated fix'!Z$429-'Ratios Calculated fix'!Z$428)</f>
        <v>0.50965344836238258</v>
      </c>
      <c r="AA293" s="22">
        <f>('Ratios Calculated fix'!AA293-'Ratios Calculated fix'!AA$428)/('Ratios Calculated fix'!AA$429-'Ratios Calculated fix'!AA$428)</f>
        <v>0.37918726688278198</v>
      </c>
      <c r="AB293" s="22">
        <f>('Ratios Calculated fix'!AB293-'Ratios Calculated fix'!AB$428)/('Ratios Calculated fix'!AB$429-'Ratios Calculated fix'!AB$428)</f>
        <v>0.74673105960600328</v>
      </c>
      <c r="AC293" s="22">
        <f>('Ratios Calculated fix'!AC293-'Ratios Calculated fix'!AC$428)/('Ratios Calculated fix'!AC$429-'Ratios Calculated fix'!AC$428)</f>
        <v>0.6597018420316858</v>
      </c>
      <c r="AD293" s="22">
        <f>('Ratios Calculated fix'!AD293-'Ratios Calculated fix'!AD$428)/('Ratios Calculated fix'!AD$429-'Ratios Calculated fix'!AD$428)</f>
        <v>0.26021101046896006</v>
      </c>
      <c r="AE293" s="22">
        <f>('Ratios Calculated fix'!AE293-'Ratios Calculated fix'!AE$428)/('Ratios Calculated fix'!AE$429-'Ratios Calculated fix'!AE$428)</f>
        <v>0.3537001620862042</v>
      </c>
      <c r="AF293" s="22">
        <f>('Ratios Calculated fix'!AF293-'Ratios Calculated fix'!AF$428)/('Ratios Calculated fix'!AF$429-'Ratios Calculated fix'!AF$428)</f>
        <v>0.37372842381624383</v>
      </c>
      <c r="AG293" s="22" t="e">
        <f>('Ratios Calculated fix'!AG293-'Ratios Calculated fix'!AG$428)/('Ratios Calculated fix'!AG$429-'Ratios Calculated fix'!AG$428)</f>
        <v>#DIV/0!</v>
      </c>
      <c r="AH293" s="22" t="e">
        <f>('Ratios Calculated fix'!AH293-'Ratios Calculated fix'!AH$428)/('Ratios Calculated fix'!AH$429-'Ratios Calculated fix'!AH$428)</f>
        <v>#DIV/0!</v>
      </c>
      <c r="AI293" s="22">
        <f>('Ratios Calculated fix'!AI293-'Ratios Calculated fix'!AI$428)/('Ratios Calculated fix'!AI$429-'Ratios Calculated fix'!AI$428)</f>
        <v>0.49522443170780478</v>
      </c>
      <c r="AJ293" s="22">
        <f>('Ratios Calculated fix'!AJ293-'Ratios Calculated fix'!AJ$428)/('Ratios Calculated fix'!AJ$429-'Ratios Calculated fix'!AJ$428)</f>
        <v>0.12282235614553388</v>
      </c>
      <c r="AK293" s="22" t="e">
        <f>('Ratios Calculated fix'!AK293-'Ratios Calculated fix'!AK$428)/('Ratios Calculated fix'!AK$429-'Ratios Calculated fix'!AK$428)</f>
        <v>#DIV/0!</v>
      </c>
      <c r="AL293" s="22" t="e">
        <f>('Ratios Calculated fix'!AL293-'Ratios Calculated fix'!AL$428)/('Ratios Calculated fix'!AL$429-'Ratios Calculated fix'!AL$428)</f>
        <v>#DIV/0!</v>
      </c>
      <c r="AM293" s="22">
        <f>('Ratios Calculated fix'!AM293-'Ratios Calculated fix'!AM$428)/('Ratios Calculated fix'!AM$429-'Ratios Calculated fix'!AM$428)</f>
        <v>0.79598884279299742</v>
      </c>
      <c r="AN293" s="22">
        <f>('Ratios Calculated fix'!AN293-'Ratios Calculated fix'!AN$428)/('Ratios Calculated fix'!AN$429-'Ratios Calculated fix'!AN$428)</f>
        <v>0.84939057703539045</v>
      </c>
      <c r="AO293" s="22">
        <f>('Ratios Calculated fix'!AO293-'Ratios Calculated fix'!AO$428)/('Ratios Calculated fix'!AO$429-'Ratios Calculated fix'!AO$428)</f>
        <v>0.14486325563302124</v>
      </c>
      <c r="AP293" s="22">
        <f>('Ratios Calculated fix'!AP293-'Ratios Calculated fix'!AP$428)/('Ratios Calculated fix'!AP$429-'Ratios Calculated fix'!AP$428)</f>
        <v>0.36462691630082911</v>
      </c>
      <c r="AQ293" s="22">
        <f>('Ratios Calculated fix'!AQ293-'Ratios Calculated fix'!AQ$428)/('Ratios Calculated fix'!AQ$429-'Ratios Calculated fix'!AQ$428)</f>
        <v>0.70003356519751769</v>
      </c>
      <c r="AR293" s="22">
        <f>('Ratios Calculated fix'!AR293-'Ratios Calculated fix'!AR$428)/('Ratios Calculated fix'!AR$429-'Ratios Calculated fix'!AR$428)</f>
        <v>0.38998214894810662</v>
      </c>
      <c r="AS293" s="22">
        <f>('Ratios Calculated fix'!AS293-'Ratios Calculated fix'!AS$428)/('Ratios Calculated fix'!AS$429-'Ratios Calculated fix'!AS$428)</f>
        <v>0.26010134889369507</v>
      </c>
      <c r="AT293" s="22">
        <f>('Ratios Calculated fix'!AT293-'Ratios Calculated fix'!AT$428)/('Ratios Calculated fix'!AT$429-'Ratios Calculated fix'!AT$428)</f>
        <v>0.4991795810347871</v>
      </c>
      <c r="AU293" s="22">
        <f>('Ratios Calculated fix'!AU293-'Ratios Calculated fix'!AU$428)/('Ratios Calculated fix'!AU$429-'Ratios Calculated fix'!AU$428)</f>
        <v>0.32813016243674525</v>
      </c>
      <c r="AV293" s="22" t="e">
        <f>('Ratios Calculated fix'!AV293-'Ratios Calculated fix'!AV$428)/('Ratios Calculated fix'!AV$429-'Ratios Calculated fix'!AV$428)</f>
        <v>#DIV/0!</v>
      </c>
      <c r="AW293" s="22" t="e">
        <f>('Ratios Calculated fix'!AW293-'Ratios Calculated fix'!AW$428)/('Ratios Calculated fix'!AW$429-'Ratios Calculated fix'!AW$428)</f>
        <v>#DIV/0!</v>
      </c>
      <c r="AX293" s="22" t="e">
        <f>('Ratios Calculated fix'!AX293-'Ratios Calculated fix'!AX$428)/('Ratios Calculated fix'!AX$429-'Ratios Calculated fix'!AX$428)</f>
        <v>#DIV/0!</v>
      </c>
      <c r="AY293" s="22">
        <f>('Ratios Calculated fix'!AY293-'Ratios Calculated fix'!AY$428)/('Ratios Calculated fix'!AY$429-'Ratios Calculated fix'!AY$428)</f>
        <v>0.74954394909555078</v>
      </c>
      <c r="AZ293" s="22">
        <f>('Ratios Calculated fix'!AZ293-'Ratios Calculated fix'!AZ$428)/('Ratios Calculated fix'!AZ$429-'Ratios Calculated fix'!AZ$428)</f>
        <v>0.77031653496802655</v>
      </c>
      <c r="BA293" s="22">
        <f>('Ratios Calculated fix'!BA293-'Ratios Calculated fix'!BA$428)/('Ratios Calculated fix'!BA$429-'Ratios Calculated fix'!BA$428)</f>
        <v>0.22486129332061949</v>
      </c>
      <c r="BB293" s="22" t="e">
        <f>('Ratios Calculated fix'!BB293-'Ratios Calculated fix'!BB$428)/('Ratios Calculated fix'!BB$429-'Ratios Calculated fix'!BB$428)</f>
        <v>#DIV/0!</v>
      </c>
      <c r="BC293" s="22">
        <f>('Ratios Calculated fix'!BC293-'Ratios Calculated fix'!BC$428)/('Ratios Calculated fix'!BC$429-'Ratios Calculated fix'!BC$428)</f>
        <v>0.28225723812677517</v>
      </c>
    </row>
    <row r="294" spans="1:55" x14ac:dyDescent="0.2">
      <c r="A294" s="3" t="s">
        <v>898</v>
      </c>
      <c r="B294" s="3" t="s">
        <v>899</v>
      </c>
      <c r="C294" s="3" t="s">
        <v>59</v>
      </c>
      <c r="D294" s="3">
        <v>334772</v>
      </c>
      <c r="E294" s="3" t="s">
        <v>16</v>
      </c>
      <c r="F294" s="3">
        <v>2019</v>
      </c>
      <c r="G294" s="3" t="s">
        <v>17</v>
      </c>
      <c r="H294" s="4">
        <v>43830</v>
      </c>
      <c r="I294" s="4">
        <v>43889</v>
      </c>
      <c r="J294" s="4">
        <v>43889</v>
      </c>
      <c r="K294" s="5">
        <v>303477000</v>
      </c>
      <c r="L294" s="5">
        <v>303900000</v>
      </c>
      <c r="M294" s="3" t="s">
        <v>900</v>
      </c>
      <c r="N294" s="21">
        <f>('Ratios Calculated fix'!N294-'Ratios Calculated fix'!N$428)/('Ratios Calculated fix'!N$429-'Ratios Calculated fix'!N$428)</f>
        <v>0.12183789986427793</v>
      </c>
      <c r="O294" s="22">
        <f>('Ratios Calculated fix'!O294-'Ratios Calculated fix'!O$428)/('Ratios Calculated fix'!O$429-'Ratios Calculated fix'!O$428)</f>
        <v>6.4805259721997063E-2</v>
      </c>
      <c r="P294" s="22">
        <f>('Ratios Calculated fix'!P294-'Ratios Calculated fix'!P$428)/('Ratios Calculated fix'!P$429-'Ratios Calculated fix'!P$428)</f>
        <v>7.6888844234402509E-2</v>
      </c>
      <c r="Q294" s="22">
        <f>('Ratios Calculated fix'!Q294-'Ratios Calculated fix'!Q$428)/('Ratios Calculated fix'!Q$429-'Ratios Calculated fix'!Q$428)</f>
        <v>0.86873808571741939</v>
      </c>
      <c r="R294" s="22">
        <f>('Ratios Calculated fix'!R294-'Ratios Calculated fix'!R$428)/('Ratios Calculated fix'!R$429-'Ratios Calculated fix'!R$428)</f>
        <v>8.0257905758131479E-2</v>
      </c>
      <c r="S294" s="22">
        <f>('Ratios Calculated fix'!S294-'Ratios Calculated fix'!S$428)/('Ratios Calculated fix'!S$429-'Ratios Calculated fix'!S$428)</f>
        <v>9.4058153379178618E-3</v>
      </c>
      <c r="T294" s="22">
        <f>('Ratios Calculated fix'!T294-'Ratios Calculated fix'!T$428)/('Ratios Calculated fix'!T$429-'Ratios Calculated fix'!T$428)</f>
        <v>7.941620907968637E-2</v>
      </c>
      <c r="U294" s="22">
        <f>('Ratios Calculated fix'!U294-'Ratios Calculated fix'!U$428)/('Ratios Calculated fix'!U$429-'Ratios Calculated fix'!U$428)</f>
        <v>0.8088442500800691</v>
      </c>
      <c r="V294" s="22">
        <f>('Ratios Calculated fix'!V294-'Ratios Calculated fix'!V$428)/('Ratios Calculated fix'!V$429-'Ratios Calculated fix'!V$428)</f>
        <v>0.70858323292707592</v>
      </c>
      <c r="W294" s="22">
        <f>('Ratios Calculated fix'!W294-'Ratios Calculated fix'!W$428)/('Ratios Calculated fix'!W$429-'Ratios Calculated fix'!W$428)</f>
        <v>0.82124056617419794</v>
      </c>
      <c r="X294" s="22">
        <f>('Ratios Calculated fix'!X294-'Ratios Calculated fix'!X$428)/('Ratios Calculated fix'!X$429-'Ratios Calculated fix'!X$428)</f>
        <v>0.38633293375969907</v>
      </c>
      <c r="Y294" s="22">
        <f>('Ratios Calculated fix'!Y294-'Ratios Calculated fix'!Y$428)/('Ratios Calculated fix'!Y$429-'Ratios Calculated fix'!Y$428)</f>
        <v>0.4993782975259774</v>
      </c>
      <c r="Z294" s="22">
        <f>('Ratios Calculated fix'!Z294-'Ratios Calculated fix'!Z$428)/('Ratios Calculated fix'!Z$429-'Ratios Calculated fix'!Z$428)</f>
        <v>0.61366706624030098</v>
      </c>
      <c r="AA294" s="22">
        <f>('Ratios Calculated fix'!AA294-'Ratios Calculated fix'!AA$428)/('Ratios Calculated fix'!AA$429-'Ratios Calculated fix'!AA$428)</f>
        <v>0.19247661932897239</v>
      </c>
      <c r="AB294" s="22">
        <f>('Ratios Calculated fix'!AB294-'Ratios Calculated fix'!AB$428)/('Ratios Calculated fix'!AB$429-'Ratios Calculated fix'!AB$428)</f>
        <v>0.91258633453248583</v>
      </c>
      <c r="AC294" s="22">
        <f>('Ratios Calculated fix'!AC294-'Ratios Calculated fix'!AC$428)/('Ratios Calculated fix'!AC$429-'Ratios Calculated fix'!AC$428)</f>
        <v>9.2641151539177166E-2</v>
      </c>
      <c r="AD294" s="22">
        <f>('Ratios Calculated fix'!AD294-'Ratios Calculated fix'!AD$428)/('Ratios Calculated fix'!AD$429-'Ratios Calculated fix'!AD$428)</f>
        <v>0.1740835006527312</v>
      </c>
      <c r="AE294" s="22">
        <f>('Ratios Calculated fix'!AE294-'Ratios Calculated fix'!AE$428)/('Ratios Calculated fix'!AE$429-'Ratios Calculated fix'!AE$428)</f>
        <v>0.25563941529008188</v>
      </c>
      <c r="AF294" s="22">
        <f>('Ratios Calculated fix'!AF294-'Ratios Calculated fix'!AF$428)/('Ratios Calculated fix'!AF$429-'Ratios Calculated fix'!AF$428)</f>
        <v>0.33290210406941212</v>
      </c>
      <c r="AG294" s="22" t="e">
        <f>('Ratios Calculated fix'!AG294-'Ratios Calculated fix'!AG$428)/('Ratios Calculated fix'!AG$429-'Ratios Calculated fix'!AG$428)</f>
        <v>#DIV/0!</v>
      </c>
      <c r="AH294" s="22" t="e">
        <f>('Ratios Calculated fix'!AH294-'Ratios Calculated fix'!AH$428)/('Ratios Calculated fix'!AH$429-'Ratios Calculated fix'!AH$428)</f>
        <v>#DIV/0!</v>
      </c>
      <c r="AI294" s="22">
        <f>('Ratios Calculated fix'!AI294-'Ratios Calculated fix'!AI$428)/('Ratios Calculated fix'!AI$429-'Ratios Calculated fix'!AI$428)</f>
        <v>0.54395371767330669</v>
      </c>
      <c r="AJ294" s="22">
        <f>('Ratios Calculated fix'!AJ294-'Ratios Calculated fix'!AJ$428)/('Ratios Calculated fix'!AJ$429-'Ratios Calculated fix'!AJ$428)</f>
        <v>0.26848779969168601</v>
      </c>
      <c r="AK294" s="22" t="e">
        <f>('Ratios Calculated fix'!AK294-'Ratios Calculated fix'!AK$428)/('Ratios Calculated fix'!AK$429-'Ratios Calculated fix'!AK$428)</f>
        <v>#DIV/0!</v>
      </c>
      <c r="AL294" s="22" t="e">
        <f>('Ratios Calculated fix'!AL294-'Ratios Calculated fix'!AL$428)/('Ratios Calculated fix'!AL$429-'Ratios Calculated fix'!AL$428)</f>
        <v>#DIV/0!</v>
      </c>
      <c r="AM294" s="22">
        <f>('Ratios Calculated fix'!AM294-'Ratios Calculated fix'!AM$428)/('Ratios Calculated fix'!AM$429-'Ratios Calculated fix'!AM$428)</f>
        <v>0.70982635310373898</v>
      </c>
      <c r="AN294" s="22">
        <f>('Ratios Calculated fix'!AN294-'Ratios Calculated fix'!AN$428)/('Ratios Calculated fix'!AN$429-'Ratios Calculated fix'!AN$428)</f>
        <v>0.80742012317267575</v>
      </c>
      <c r="AO294" s="22">
        <f>('Ratios Calculated fix'!AO294-'Ratios Calculated fix'!AO$428)/('Ratios Calculated fix'!AO$429-'Ratios Calculated fix'!AO$428)</f>
        <v>0.25811088014153361</v>
      </c>
      <c r="AP294" s="22">
        <f>('Ratios Calculated fix'!AP294-'Ratios Calculated fix'!AP$428)/('Ratios Calculated fix'!AP$429-'Ratios Calculated fix'!AP$428)</f>
        <v>0.3619343237854436</v>
      </c>
      <c r="AQ294" s="22">
        <f>('Ratios Calculated fix'!AQ294-'Ratios Calculated fix'!AQ$428)/('Ratios Calculated fix'!AQ$429-'Ratios Calculated fix'!AQ$428)</f>
        <v>0.65161896626037241</v>
      </c>
      <c r="AR294" s="22">
        <f>('Ratios Calculated fix'!AR294-'Ratios Calculated fix'!AR$428)/('Ratios Calculated fix'!AR$429-'Ratios Calculated fix'!AR$428)</f>
        <v>0.30776730462947488</v>
      </c>
      <c r="AS294" s="22">
        <f>('Ratios Calculated fix'!AS294-'Ratios Calculated fix'!AS$428)/('Ratios Calculated fix'!AS$429-'Ratios Calculated fix'!AS$428)</f>
        <v>0.3652597911503972</v>
      </c>
      <c r="AT294" s="22">
        <f>('Ratios Calculated fix'!AT294-'Ratios Calculated fix'!AT$428)/('Ratios Calculated fix'!AT$429-'Ratios Calculated fix'!AT$428)</f>
        <v>0.52222392538784912</v>
      </c>
      <c r="AU294" s="22">
        <f>('Ratios Calculated fix'!AU294-'Ratios Calculated fix'!AU$428)/('Ratios Calculated fix'!AU$429-'Ratios Calculated fix'!AU$428)</f>
        <v>0.29962687158089601</v>
      </c>
      <c r="AV294" s="22" t="e">
        <f>('Ratios Calculated fix'!AV294-'Ratios Calculated fix'!AV$428)/('Ratios Calculated fix'!AV$429-'Ratios Calculated fix'!AV$428)</f>
        <v>#DIV/0!</v>
      </c>
      <c r="AW294" s="22" t="e">
        <f>('Ratios Calculated fix'!AW294-'Ratios Calculated fix'!AW$428)/('Ratios Calculated fix'!AW$429-'Ratios Calculated fix'!AW$428)</f>
        <v>#DIV/0!</v>
      </c>
      <c r="AX294" s="22" t="e">
        <f>('Ratios Calculated fix'!AX294-'Ratios Calculated fix'!AX$428)/('Ratios Calculated fix'!AX$429-'Ratios Calculated fix'!AX$428)</f>
        <v>#DIV/0!</v>
      </c>
      <c r="AY294" s="22">
        <f>('Ratios Calculated fix'!AY294-'Ratios Calculated fix'!AY$428)/('Ratios Calculated fix'!AY$429-'Ratios Calculated fix'!AY$428)</f>
        <v>0.74618135518635775</v>
      </c>
      <c r="AZ294" s="22">
        <f>('Ratios Calculated fix'!AZ294-'Ratios Calculated fix'!AZ$428)/('Ratios Calculated fix'!AZ$429-'Ratios Calculated fix'!AZ$428)</f>
        <v>0.76878728853209377</v>
      </c>
      <c r="BA294" s="22">
        <f>('Ratios Calculated fix'!BA294-'Ratios Calculated fix'!BA$428)/('Ratios Calculated fix'!BA$429-'Ratios Calculated fix'!BA$428)</f>
        <v>0.22221905764924782</v>
      </c>
      <c r="BB294" s="22" t="e">
        <f>('Ratios Calculated fix'!BB294-'Ratios Calculated fix'!BB$428)/('Ratios Calculated fix'!BB$429-'Ratios Calculated fix'!BB$428)</f>
        <v>#DIV/0!</v>
      </c>
      <c r="BC294" s="22">
        <f>('Ratios Calculated fix'!BC294-'Ratios Calculated fix'!BC$428)/('Ratios Calculated fix'!BC$429-'Ratios Calculated fix'!BC$428)</f>
        <v>0.17905539339223195</v>
      </c>
    </row>
    <row r="295" spans="1:55" x14ac:dyDescent="0.2">
      <c r="A295" s="3" t="s">
        <v>901</v>
      </c>
      <c r="B295" s="3" t="s">
        <v>902</v>
      </c>
      <c r="C295" s="3" t="s">
        <v>34</v>
      </c>
      <c r="D295" s="3">
        <v>172199</v>
      </c>
      <c r="E295" s="3" t="s">
        <v>16</v>
      </c>
      <c r="F295" s="3">
        <v>2019</v>
      </c>
      <c r="G295" s="3" t="s">
        <v>17</v>
      </c>
      <c r="H295" s="4">
        <v>43861</v>
      </c>
      <c r="I295" s="4">
        <v>43881</v>
      </c>
      <c r="J295" s="4">
        <v>43881</v>
      </c>
      <c r="K295" s="5">
        <v>610000000</v>
      </c>
      <c r="L295" s="5">
        <v>622000000</v>
      </c>
      <c r="M295" s="3" t="s">
        <v>903</v>
      </c>
      <c r="N295" s="21">
        <f>('Ratios Calculated fix'!N295-'Ratios Calculated fix'!N$428)/('Ratios Calculated fix'!N$429-'Ratios Calculated fix'!N$428)</f>
        <v>0.28037428611058013</v>
      </c>
      <c r="O295" s="22">
        <f>('Ratios Calculated fix'!O295-'Ratios Calculated fix'!O$428)/('Ratios Calculated fix'!O$429-'Ratios Calculated fix'!O$428)</f>
        <v>0.2603044379487966</v>
      </c>
      <c r="P295" s="22">
        <f>('Ratios Calculated fix'!P295-'Ratios Calculated fix'!P$428)/('Ratios Calculated fix'!P$429-'Ratios Calculated fix'!P$428)</f>
        <v>0.63070207504894482</v>
      </c>
      <c r="Q295" s="22">
        <f>('Ratios Calculated fix'!Q295-'Ratios Calculated fix'!Q$428)/('Ratios Calculated fix'!Q$429-'Ratios Calculated fix'!Q$428)</f>
        <v>0.86825925916133873</v>
      </c>
      <c r="R295" s="22">
        <f>('Ratios Calculated fix'!R295-'Ratios Calculated fix'!R$428)/('Ratios Calculated fix'!R$429-'Ratios Calculated fix'!R$428)</f>
        <v>3.8625492839247183E-2</v>
      </c>
      <c r="S295" s="22">
        <f>('Ratios Calculated fix'!S295-'Ratios Calculated fix'!S$428)/('Ratios Calculated fix'!S$429-'Ratios Calculated fix'!S$428)</f>
        <v>0</v>
      </c>
      <c r="T295" s="22">
        <f>('Ratios Calculated fix'!T295-'Ratios Calculated fix'!T$428)/('Ratios Calculated fix'!T$429-'Ratios Calculated fix'!T$428)</f>
        <v>3.9037207894992272E-2</v>
      </c>
      <c r="U295" s="22">
        <f>('Ratios Calculated fix'!U295-'Ratios Calculated fix'!U$428)/('Ratios Calculated fix'!U$429-'Ratios Calculated fix'!U$428)</f>
        <v>0.80789218982894151</v>
      </c>
      <c r="V295" s="22">
        <f>('Ratios Calculated fix'!V295-'Ratios Calculated fix'!V$428)/('Ratios Calculated fix'!V$429-'Ratios Calculated fix'!V$428)</f>
        <v>0.70833495319453676</v>
      </c>
      <c r="W295" s="22">
        <f>('Ratios Calculated fix'!W295-'Ratios Calculated fix'!W$428)/('Ratios Calculated fix'!W$429-'Ratios Calculated fix'!W$428)</f>
        <v>0.82018354612339384</v>
      </c>
      <c r="X295" s="22">
        <f>('Ratios Calculated fix'!X295-'Ratios Calculated fix'!X$428)/('Ratios Calculated fix'!X$429-'Ratios Calculated fix'!X$428)</f>
        <v>0.68353322637017244</v>
      </c>
      <c r="Y295" s="22">
        <f>('Ratios Calculated fix'!Y295-'Ratios Calculated fix'!Y$428)/('Ratios Calculated fix'!Y$429-'Ratios Calculated fix'!Y$428)</f>
        <v>0.50422160711295272</v>
      </c>
      <c r="Z295" s="22">
        <f>('Ratios Calculated fix'!Z295-'Ratios Calculated fix'!Z$428)/('Ratios Calculated fix'!Z$429-'Ratios Calculated fix'!Z$428)</f>
        <v>0.31646677362982756</v>
      </c>
      <c r="AA295" s="22">
        <f>('Ratios Calculated fix'!AA295-'Ratios Calculated fix'!AA$428)/('Ratios Calculated fix'!AA$429-'Ratios Calculated fix'!AA$428)</f>
        <v>5.7256038594150946E-2</v>
      </c>
      <c r="AB295" s="22">
        <f>('Ratios Calculated fix'!AB295-'Ratios Calculated fix'!AB$428)/('Ratios Calculated fix'!AB$429-'Ratios Calculated fix'!AB$428)</f>
        <v>0.94735657522655425</v>
      </c>
      <c r="AC295" s="22">
        <f>('Ratios Calculated fix'!AC295-'Ratios Calculated fix'!AC$428)/('Ratios Calculated fix'!AC$429-'Ratios Calculated fix'!AC$428)</f>
        <v>0.608698013765262</v>
      </c>
      <c r="AD295" s="22">
        <f>('Ratios Calculated fix'!AD295-'Ratios Calculated fix'!AD$428)/('Ratios Calculated fix'!AD$429-'Ratios Calculated fix'!AD$428)</f>
        <v>0.35128450824435881</v>
      </c>
      <c r="AE295" s="22">
        <f>('Ratios Calculated fix'!AE295-'Ratios Calculated fix'!AE$428)/('Ratios Calculated fix'!AE$429-'Ratios Calculated fix'!AE$428)</f>
        <v>0.45739217900676965</v>
      </c>
      <c r="AF295" s="22">
        <f>('Ratios Calculated fix'!AF295-'Ratios Calculated fix'!AF$428)/('Ratios Calculated fix'!AF$429-'Ratios Calculated fix'!AF$428)</f>
        <v>0.41872214725375151</v>
      </c>
      <c r="AG295" s="22" t="e">
        <f>('Ratios Calculated fix'!AG295-'Ratios Calculated fix'!AG$428)/('Ratios Calculated fix'!AG$429-'Ratios Calculated fix'!AG$428)</f>
        <v>#DIV/0!</v>
      </c>
      <c r="AH295" s="22" t="e">
        <f>('Ratios Calculated fix'!AH295-'Ratios Calculated fix'!AH$428)/('Ratios Calculated fix'!AH$429-'Ratios Calculated fix'!AH$428)</f>
        <v>#DIV/0!</v>
      </c>
      <c r="AI295" s="22">
        <f>('Ratios Calculated fix'!AI295-'Ratios Calculated fix'!AI$428)/('Ratios Calculated fix'!AI$429-'Ratios Calculated fix'!AI$428)</f>
        <v>0.54861909806974696</v>
      </c>
      <c r="AJ295" s="22">
        <f>('Ratios Calculated fix'!AJ295-'Ratios Calculated fix'!AJ$428)/('Ratios Calculated fix'!AJ$429-'Ratios Calculated fix'!AJ$428)</f>
        <v>0.53129931946025166</v>
      </c>
      <c r="AK295" s="22" t="e">
        <f>('Ratios Calculated fix'!AK295-'Ratios Calculated fix'!AK$428)/('Ratios Calculated fix'!AK$429-'Ratios Calculated fix'!AK$428)</f>
        <v>#DIV/0!</v>
      </c>
      <c r="AL295" s="22" t="e">
        <f>('Ratios Calculated fix'!AL295-'Ratios Calculated fix'!AL$428)/('Ratios Calculated fix'!AL$429-'Ratios Calculated fix'!AL$428)</f>
        <v>#DIV/0!</v>
      </c>
      <c r="AM295" s="22">
        <f>('Ratios Calculated fix'!AM295-'Ratios Calculated fix'!AM$428)/('Ratios Calculated fix'!AM$429-'Ratios Calculated fix'!AM$428)</f>
        <v>0.71276245753615053</v>
      </c>
      <c r="AN295" s="22">
        <f>('Ratios Calculated fix'!AN295-'Ratios Calculated fix'!AN$428)/('Ratios Calculated fix'!AN$429-'Ratios Calculated fix'!AN$428)</f>
        <v>0.80493828641574039</v>
      </c>
      <c r="AO295" s="22">
        <f>('Ratios Calculated fix'!AO295-'Ratios Calculated fix'!AO$428)/('Ratios Calculated fix'!AO$429-'Ratios Calculated fix'!AO$428)</f>
        <v>0.12518631799606952</v>
      </c>
      <c r="AP295" s="22">
        <f>('Ratios Calculated fix'!AP295-'Ratios Calculated fix'!AP$428)/('Ratios Calculated fix'!AP$429-'Ratios Calculated fix'!AP$428)</f>
        <v>0.36005614907154682</v>
      </c>
      <c r="AQ295" s="22">
        <f>('Ratios Calculated fix'!AQ295-'Ratios Calculated fix'!AQ$428)/('Ratios Calculated fix'!AQ$429-'Ratios Calculated fix'!AQ$428)</f>
        <v>0.76435812170066175</v>
      </c>
      <c r="AR295" s="22">
        <f>('Ratios Calculated fix'!AR295-'Ratios Calculated fix'!AR$428)/('Ratios Calculated fix'!AR$429-'Ratios Calculated fix'!AR$428)</f>
        <v>0.66622789535304239</v>
      </c>
      <c r="AS295" s="22">
        <f>('Ratios Calculated fix'!AS295-'Ratios Calculated fix'!AS$428)/('Ratios Calculated fix'!AS$429-'Ratios Calculated fix'!AS$428)</f>
        <v>0.35433816961913028</v>
      </c>
      <c r="AT295" s="22">
        <f>('Ratios Calculated fix'!AT295-'Ratios Calculated fix'!AT$428)/('Ratios Calculated fix'!AT$429-'Ratios Calculated fix'!AT$428)</f>
        <v>0.75183259969000549</v>
      </c>
      <c r="AU295" s="22">
        <f>('Ratios Calculated fix'!AU295-'Ratios Calculated fix'!AU$428)/('Ratios Calculated fix'!AU$429-'Ratios Calculated fix'!AU$428)</f>
        <v>1</v>
      </c>
      <c r="AV295" s="22" t="e">
        <f>('Ratios Calculated fix'!AV295-'Ratios Calculated fix'!AV$428)/('Ratios Calculated fix'!AV$429-'Ratios Calculated fix'!AV$428)</f>
        <v>#DIV/0!</v>
      </c>
      <c r="AW295" s="22" t="e">
        <f>('Ratios Calculated fix'!AW295-'Ratios Calculated fix'!AW$428)/('Ratios Calculated fix'!AW$429-'Ratios Calculated fix'!AW$428)</f>
        <v>#DIV/0!</v>
      </c>
      <c r="AX295" s="22" t="e">
        <f>('Ratios Calculated fix'!AX295-'Ratios Calculated fix'!AX$428)/('Ratios Calculated fix'!AX$429-'Ratios Calculated fix'!AX$428)</f>
        <v>#DIV/0!</v>
      </c>
      <c r="AY295" s="22">
        <f>('Ratios Calculated fix'!AY295-'Ratios Calculated fix'!AY$428)/('Ratios Calculated fix'!AY$429-'Ratios Calculated fix'!AY$428)</f>
        <v>0.74473629775717887</v>
      </c>
      <c r="AZ295" s="22">
        <f>('Ratios Calculated fix'!AZ295-'Ratios Calculated fix'!AZ$428)/('Ratios Calculated fix'!AZ$429-'Ratios Calculated fix'!AZ$428)</f>
        <v>0.76389057967672203</v>
      </c>
      <c r="BA295" s="22">
        <f>('Ratios Calculated fix'!BA295-'Ratios Calculated fix'!BA$428)/('Ratios Calculated fix'!BA$429-'Ratios Calculated fix'!BA$428)</f>
        <v>0.22622677752889767</v>
      </c>
      <c r="BB295" s="22" t="e">
        <f>('Ratios Calculated fix'!BB295-'Ratios Calculated fix'!BB$428)/('Ratios Calculated fix'!BB$429-'Ratios Calculated fix'!BB$428)</f>
        <v>#DIV/0!</v>
      </c>
      <c r="BC295" s="22">
        <f>('Ratios Calculated fix'!BC295-'Ratios Calculated fix'!BC$428)/('Ratios Calculated fix'!BC$429-'Ratios Calculated fix'!BC$428)</f>
        <v>0.23292487111054247</v>
      </c>
    </row>
    <row r="296" spans="1:55" x14ac:dyDescent="0.2">
      <c r="A296" s="3" t="s">
        <v>904</v>
      </c>
      <c r="B296" s="3" t="s">
        <v>905</v>
      </c>
      <c r="C296" s="3" t="s">
        <v>45</v>
      </c>
      <c r="D296" s="3">
        <v>896899</v>
      </c>
      <c r="E296" s="3" t="s">
        <v>16</v>
      </c>
      <c r="F296" s="3">
        <v>2019</v>
      </c>
      <c r="G296" s="3" t="s">
        <v>17</v>
      </c>
      <c r="H296" s="4">
        <v>43830</v>
      </c>
      <c r="I296" s="4">
        <v>43880</v>
      </c>
      <c r="J296" s="4">
        <v>43958</v>
      </c>
      <c r="K296" s="5">
        <v>3673000</v>
      </c>
      <c r="L296" s="5">
        <v>3990000</v>
      </c>
      <c r="M296" s="3" t="s">
        <v>906</v>
      </c>
      <c r="N296" s="21">
        <f>('Ratios Calculated fix'!N296-'Ratios Calculated fix'!N$428)/('Ratios Calculated fix'!N$429-'Ratios Calculated fix'!N$428)</f>
        <v>0.12854594986889104</v>
      </c>
      <c r="O296" s="22">
        <f>('Ratios Calculated fix'!O296-'Ratios Calculated fix'!O$428)/('Ratios Calculated fix'!O$429-'Ratios Calculated fix'!O$428)</f>
        <v>0.12769231674563339</v>
      </c>
      <c r="P296" s="22">
        <f>('Ratios Calculated fix'!P296-'Ratios Calculated fix'!P$428)/('Ratios Calculated fix'!P$429-'Ratios Calculated fix'!P$428)</f>
        <v>0.15001073911696619</v>
      </c>
      <c r="Q296" s="22">
        <f>('Ratios Calculated fix'!Q296-'Ratios Calculated fix'!Q$428)/('Ratios Calculated fix'!Q$429-'Ratios Calculated fix'!Q$428)</f>
        <v>0.86861426616932125</v>
      </c>
      <c r="R296" s="22">
        <f>('Ratios Calculated fix'!R296-'Ratios Calculated fix'!R$428)/('Ratios Calculated fix'!R$429-'Ratios Calculated fix'!R$428)</f>
        <v>5.2752264945323049E-2</v>
      </c>
      <c r="S296" s="22">
        <f>('Ratios Calculated fix'!S296-'Ratios Calculated fix'!S$428)/('Ratios Calculated fix'!S$429-'Ratios Calculated fix'!S$428)</f>
        <v>0</v>
      </c>
      <c r="T296" s="22">
        <f>('Ratios Calculated fix'!T296-'Ratios Calculated fix'!T$428)/('Ratios Calculated fix'!T$429-'Ratios Calculated fix'!T$428)</f>
        <v>5.3314559432879063E-2</v>
      </c>
      <c r="U296" s="22">
        <f>('Ratios Calculated fix'!U296-'Ratios Calculated fix'!U$428)/('Ratios Calculated fix'!U$429-'Ratios Calculated fix'!U$428)</f>
        <v>0.80825419383785413</v>
      </c>
      <c r="V296" s="22">
        <f>('Ratios Calculated fix'!V296-'Ratios Calculated fix'!V$428)/('Ratios Calculated fix'!V$429-'Ratios Calculated fix'!V$428)</f>
        <v>0.70833495319453676</v>
      </c>
      <c r="W296" s="22">
        <f>('Ratios Calculated fix'!W296-'Ratios Calculated fix'!W$428)/('Ratios Calculated fix'!W$429-'Ratios Calculated fix'!W$428)</f>
        <v>0.82060002329935389</v>
      </c>
      <c r="X296" s="22">
        <f>('Ratios Calculated fix'!X296-'Ratios Calculated fix'!X$428)/('Ratios Calculated fix'!X$429-'Ratios Calculated fix'!X$428)</f>
        <v>0.62710452747162848</v>
      </c>
      <c r="Y296" s="22">
        <f>('Ratios Calculated fix'!Y296-'Ratios Calculated fix'!Y$428)/('Ratios Calculated fix'!Y$429-'Ratios Calculated fix'!Y$428)</f>
        <v>0.48650283111135834</v>
      </c>
      <c r="Z296" s="22">
        <f>('Ratios Calculated fix'!Z296-'Ratios Calculated fix'!Z$428)/('Ratios Calculated fix'!Z$429-'Ratios Calculated fix'!Z$428)</f>
        <v>0.37289547252837146</v>
      </c>
      <c r="AA296" s="22">
        <f>('Ratios Calculated fix'!AA296-'Ratios Calculated fix'!AA$428)/('Ratios Calculated fix'!AA$429-'Ratios Calculated fix'!AA$428)</f>
        <v>0</v>
      </c>
      <c r="AB296" s="22">
        <f>('Ratios Calculated fix'!AB296-'Ratios Calculated fix'!AB$428)/('Ratios Calculated fix'!AB$429-'Ratios Calculated fix'!AB$428)</f>
        <v>0.92042571549524277</v>
      </c>
      <c r="AC296" s="22">
        <f>('Ratios Calculated fix'!AC296-'Ratios Calculated fix'!AC$428)/('Ratios Calculated fix'!AC$429-'Ratios Calculated fix'!AC$428)</f>
        <v>0.1849453128723588</v>
      </c>
      <c r="AD296" s="22">
        <f>('Ratios Calculated fix'!AD296-'Ratios Calculated fix'!AD$428)/('Ratios Calculated fix'!AD$429-'Ratios Calculated fix'!AD$428)</f>
        <v>0.22489861013386792</v>
      </c>
      <c r="AE296" s="22">
        <f>('Ratios Calculated fix'!AE296-'Ratios Calculated fix'!AE$428)/('Ratios Calculated fix'!AE$429-'Ratios Calculated fix'!AE$428)</f>
        <v>0.31349511778141348</v>
      </c>
      <c r="AF296" s="22">
        <f>('Ratios Calculated fix'!AF296-'Ratios Calculated fix'!AF$428)/('Ratios Calculated fix'!AF$429-'Ratios Calculated fix'!AF$428)</f>
        <v>0.35980141743620708</v>
      </c>
      <c r="AG296" s="22" t="e">
        <f>('Ratios Calculated fix'!AG296-'Ratios Calculated fix'!AG$428)/('Ratios Calculated fix'!AG$429-'Ratios Calculated fix'!AG$428)</f>
        <v>#DIV/0!</v>
      </c>
      <c r="AH296" s="22" t="e">
        <f>('Ratios Calculated fix'!AH296-'Ratios Calculated fix'!AH$428)/('Ratios Calculated fix'!AH$429-'Ratios Calculated fix'!AH$428)</f>
        <v>#DIV/0!</v>
      </c>
      <c r="AI296" s="22">
        <f>('Ratios Calculated fix'!AI296-'Ratios Calculated fix'!AI$428)/('Ratios Calculated fix'!AI$429-'Ratios Calculated fix'!AI$428)</f>
        <v>0.5383515813527594</v>
      </c>
      <c r="AJ296" s="22">
        <f>('Ratios Calculated fix'!AJ296-'Ratios Calculated fix'!AJ$428)/('Ratios Calculated fix'!AJ$429-'Ratios Calculated fix'!AJ$428)</f>
        <v>0.26218390544050624</v>
      </c>
      <c r="AK296" s="22" t="e">
        <f>('Ratios Calculated fix'!AK296-'Ratios Calculated fix'!AK$428)/('Ratios Calculated fix'!AK$429-'Ratios Calculated fix'!AK$428)</f>
        <v>#DIV/0!</v>
      </c>
      <c r="AL296" s="22" t="e">
        <f>('Ratios Calculated fix'!AL296-'Ratios Calculated fix'!AL$428)/('Ratios Calculated fix'!AL$429-'Ratios Calculated fix'!AL$428)</f>
        <v>#DIV/0!</v>
      </c>
      <c r="AM296" s="22">
        <f>('Ratios Calculated fix'!AM296-'Ratios Calculated fix'!AM$428)/('Ratios Calculated fix'!AM$429-'Ratios Calculated fix'!AM$428)</f>
        <v>0.71661726126350134</v>
      </c>
      <c r="AN296" s="22">
        <f>('Ratios Calculated fix'!AN296-'Ratios Calculated fix'!AN$428)/('Ratios Calculated fix'!AN$429-'Ratios Calculated fix'!AN$428)</f>
        <v>0.80962027075267051</v>
      </c>
      <c r="AO296" s="22">
        <f>('Ratios Calculated fix'!AO296-'Ratios Calculated fix'!AO$428)/('Ratios Calculated fix'!AO$429-'Ratios Calculated fix'!AO$428)</f>
        <v>0.41475514205864722</v>
      </c>
      <c r="AP296" s="22">
        <f>('Ratios Calculated fix'!AP296-'Ratios Calculated fix'!AP$428)/('Ratios Calculated fix'!AP$429-'Ratios Calculated fix'!AP$428)</f>
        <v>0.36181684225801736</v>
      </c>
      <c r="AQ296" s="22">
        <f>('Ratios Calculated fix'!AQ296-'Ratios Calculated fix'!AQ$428)/('Ratios Calculated fix'!AQ$429-'Ratios Calculated fix'!AQ$428)</f>
        <v>0.84888887205027475</v>
      </c>
      <c r="AR296" s="22">
        <f>('Ratios Calculated fix'!AR296-'Ratios Calculated fix'!AR$428)/('Ratios Calculated fix'!AR$429-'Ratios Calculated fix'!AR$428)</f>
        <v>0.29956293785230087</v>
      </c>
      <c r="AS296" s="22">
        <f>('Ratios Calculated fix'!AS296-'Ratios Calculated fix'!AS$428)/('Ratios Calculated fix'!AS$429-'Ratios Calculated fix'!AS$428)</f>
        <v>0.35925241062172564</v>
      </c>
      <c r="AT296" s="22">
        <f>('Ratios Calculated fix'!AT296-'Ratios Calculated fix'!AT$428)/('Ratios Calculated fix'!AT$429-'Ratios Calculated fix'!AT$428)</f>
        <v>0.66212084809595673</v>
      </c>
      <c r="AU296" s="22">
        <f>('Ratios Calculated fix'!AU296-'Ratios Calculated fix'!AU$428)/('Ratios Calculated fix'!AU$429-'Ratios Calculated fix'!AU$428)</f>
        <v>0.38250487728020161</v>
      </c>
      <c r="AV296" s="22" t="e">
        <f>('Ratios Calculated fix'!AV296-'Ratios Calculated fix'!AV$428)/('Ratios Calculated fix'!AV$429-'Ratios Calculated fix'!AV$428)</f>
        <v>#DIV/0!</v>
      </c>
      <c r="AW296" s="22" t="e">
        <f>('Ratios Calculated fix'!AW296-'Ratios Calculated fix'!AW$428)/('Ratios Calculated fix'!AW$429-'Ratios Calculated fix'!AW$428)</f>
        <v>#DIV/0!</v>
      </c>
      <c r="AX296" s="22" t="e">
        <f>('Ratios Calculated fix'!AX296-'Ratios Calculated fix'!AX$428)/('Ratios Calculated fix'!AX$429-'Ratios Calculated fix'!AX$428)</f>
        <v>#DIV/0!</v>
      </c>
      <c r="AY296" s="22">
        <f>('Ratios Calculated fix'!AY296-'Ratios Calculated fix'!AY$428)/('Ratios Calculated fix'!AY$429-'Ratios Calculated fix'!AY$428)</f>
        <v>0.74463412482555835</v>
      </c>
      <c r="AZ296" s="22">
        <f>('Ratios Calculated fix'!AZ296-'Ratios Calculated fix'!AZ$428)/('Ratios Calculated fix'!AZ$429-'Ratios Calculated fix'!AZ$428)</f>
        <v>0.7667608945182014</v>
      </c>
      <c r="BA296" s="22">
        <f>('Ratios Calculated fix'!BA296-'Ratios Calculated fix'!BA$428)/('Ratios Calculated fix'!BA$429-'Ratios Calculated fix'!BA$428)</f>
        <v>0.22244154203459454</v>
      </c>
      <c r="BB296" s="22" t="e">
        <f>('Ratios Calculated fix'!BB296-'Ratios Calculated fix'!BB$428)/('Ratios Calculated fix'!BB$429-'Ratios Calculated fix'!BB$428)</f>
        <v>#DIV/0!</v>
      </c>
      <c r="BC296" s="22">
        <f>('Ratios Calculated fix'!BC296-'Ratios Calculated fix'!BC$428)/('Ratios Calculated fix'!BC$429-'Ratios Calculated fix'!BC$428)</f>
        <v>0.3701160956157088</v>
      </c>
    </row>
    <row r="297" spans="1:55" x14ac:dyDescent="0.2">
      <c r="A297" s="3" t="s">
        <v>862</v>
      </c>
      <c r="B297" s="3" t="s">
        <v>863</v>
      </c>
      <c r="C297" s="3" t="s">
        <v>45</v>
      </c>
      <c r="D297" s="3">
        <v>378194</v>
      </c>
      <c r="E297" s="3" t="s">
        <v>16</v>
      </c>
      <c r="F297" s="3">
        <v>2019</v>
      </c>
      <c r="G297" s="3" t="s">
        <v>17</v>
      </c>
      <c r="H297" s="4">
        <v>43830</v>
      </c>
      <c r="I297" s="4">
        <v>43892</v>
      </c>
      <c r="J297" s="4">
        <v>43892</v>
      </c>
      <c r="K297" s="5">
        <v>423500000</v>
      </c>
      <c r="L297" s="5">
        <v>425700000</v>
      </c>
      <c r="M297" s="3" t="s">
        <v>864</v>
      </c>
      <c r="N297" s="21">
        <f>('Ratios Calculated fix'!N297-'Ratios Calculated fix'!N$428)/('Ratios Calculated fix'!N$429-'Ratios Calculated fix'!N$428)</f>
        <v>5.0197846112308299E-2</v>
      </c>
      <c r="O297" s="22">
        <f>('Ratios Calculated fix'!O297-'Ratios Calculated fix'!O$428)/('Ratios Calculated fix'!O$429-'Ratios Calculated fix'!O$428)</f>
        <v>3.0466062445053087E-2</v>
      </c>
      <c r="P297" s="22">
        <f>('Ratios Calculated fix'!P297-'Ratios Calculated fix'!P$428)/('Ratios Calculated fix'!P$429-'Ratios Calculated fix'!P$428)</f>
        <v>1.2086897754864753E-2</v>
      </c>
      <c r="Q297" s="22">
        <f>('Ratios Calculated fix'!Q297-'Ratios Calculated fix'!Q$428)/('Ratios Calculated fix'!Q$429-'Ratios Calculated fix'!Q$428)</f>
        <v>0.87117492134876484</v>
      </c>
      <c r="R297" s="22">
        <f>('Ratios Calculated fix'!R297-'Ratios Calculated fix'!R$428)/('Ratios Calculated fix'!R$429-'Ratios Calculated fix'!R$428)</f>
        <v>0.12291640531598319</v>
      </c>
      <c r="S297" s="22">
        <f>('Ratios Calculated fix'!S297-'Ratios Calculated fix'!S$428)/('Ratios Calculated fix'!S$429-'Ratios Calculated fix'!S$428)</f>
        <v>3.9982299526782387E-2</v>
      </c>
      <c r="T297" s="22">
        <f>('Ratios Calculated fix'!T297-'Ratios Calculated fix'!T$428)/('Ratios Calculated fix'!T$429-'Ratios Calculated fix'!T$428)</f>
        <v>0.11701221507761035</v>
      </c>
      <c r="U297" s="22">
        <f>('Ratios Calculated fix'!U297-'Ratios Calculated fix'!U$428)/('Ratios Calculated fix'!U$429-'Ratios Calculated fix'!U$428)</f>
        <v>0.81174126037124927</v>
      </c>
      <c r="V297" s="22">
        <f>('Ratios Calculated fix'!V297-'Ratios Calculated fix'!V$428)/('Ratios Calculated fix'!V$429-'Ratios Calculated fix'!V$428)</f>
        <v>0.71027870767635637</v>
      </c>
      <c r="W297" s="22">
        <f>('Ratios Calculated fix'!W297-'Ratios Calculated fix'!W$428)/('Ratios Calculated fix'!W$429-'Ratios Calculated fix'!W$428)</f>
        <v>0.82431194151090759</v>
      </c>
      <c r="X297" s="22">
        <f>('Ratios Calculated fix'!X297-'Ratios Calculated fix'!X$428)/('Ratios Calculated fix'!X$429-'Ratios Calculated fix'!X$428)</f>
        <v>0.22506946151141893</v>
      </c>
      <c r="Y297" s="22">
        <f>('Ratios Calculated fix'!Y297-'Ratios Calculated fix'!Y$428)/('Ratios Calculated fix'!Y$429-'Ratios Calculated fix'!Y$428)</f>
        <v>0.50107409924290258</v>
      </c>
      <c r="Z297" s="22">
        <f>('Ratios Calculated fix'!Z297-'Ratios Calculated fix'!Z$428)/('Ratios Calculated fix'!Z$429-'Ratios Calculated fix'!Z$428)</f>
        <v>0.77493053848858107</v>
      </c>
      <c r="AA297" s="22">
        <f>('Ratios Calculated fix'!AA297-'Ratios Calculated fix'!AA$428)/('Ratios Calculated fix'!AA$429-'Ratios Calculated fix'!AA$428)</f>
        <v>0.38036141159104936</v>
      </c>
      <c r="AB297" s="22">
        <f>('Ratios Calculated fix'!AB297-'Ratios Calculated fix'!AB$428)/('Ratios Calculated fix'!AB$429-'Ratios Calculated fix'!AB$428)</f>
        <v>0.83239893128541909</v>
      </c>
      <c r="AC297" s="22">
        <f>('Ratios Calculated fix'!AC297-'Ratios Calculated fix'!AC$428)/('Ratios Calculated fix'!AC$429-'Ratios Calculated fix'!AC$428)</f>
        <v>0.31169440757849798</v>
      </c>
      <c r="AD297" s="22">
        <f>('Ratios Calculated fix'!AD297-'Ratios Calculated fix'!AD$428)/('Ratios Calculated fix'!AD$429-'Ratios Calculated fix'!AD$428)</f>
        <v>0.16589462951801681</v>
      </c>
      <c r="AE297" s="22">
        <f>('Ratios Calculated fix'!AE297-'Ratios Calculated fix'!AE$428)/('Ratios Calculated fix'!AE$429-'Ratios Calculated fix'!AE$428)</f>
        <v>0.24631595034141815</v>
      </c>
      <c r="AF297" s="22">
        <f>('Ratios Calculated fix'!AF297-'Ratios Calculated fix'!AF$428)/('Ratios Calculated fix'!AF$429-'Ratios Calculated fix'!AF$428)</f>
        <v>0.31344607050939483</v>
      </c>
      <c r="AG297" s="22" t="e">
        <f>('Ratios Calculated fix'!AG297-'Ratios Calculated fix'!AG$428)/('Ratios Calculated fix'!AG$429-'Ratios Calculated fix'!AG$428)</f>
        <v>#DIV/0!</v>
      </c>
      <c r="AH297" s="22" t="e">
        <f>('Ratios Calculated fix'!AH297-'Ratios Calculated fix'!AH$428)/('Ratios Calculated fix'!AH$429-'Ratios Calculated fix'!AH$428)</f>
        <v>#DIV/0!</v>
      </c>
      <c r="AI297" s="22">
        <f>('Ratios Calculated fix'!AI297-'Ratios Calculated fix'!AI$428)/('Ratios Calculated fix'!AI$429-'Ratios Calculated fix'!AI$428)</f>
        <v>0.4960394525657143</v>
      </c>
      <c r="AJ297" s="22">
        <f>('Ratios Calculated fix'!AJ297-'Ratios Calculated fix'!AJ$428)/('Ratios Calculated fix'!AJ$429-'Ratios Calculated fix'!AJ$428)</f>
        <v>0.13269721869551501</v>
      </c>
      <c r="AK297" s="22" t="e">
        <f>('Ratios Calculated fix'!AK297-'Ratios Calculated fix'!AK$428)/('Ratios Calculated fix'!AK$429-'Ratios Calculated fix'!AK$428)</f>
        <v>#DIV/0!</v>
      </c>
      <c r="AL297" s="22" t="e">
        <f>('Ratios Calculated fix'!AL297-'Ratios Calculated fix'!AL$428)/('Ratios Calculated fix'!AL$429-'Ratios Calculated fix'!AL$428)</f>
        <v>#DIV/0!</v>
      </c>
      <c r="AM297" s="22">
        <f>('Ratios Calculated fix'!AM297-'Ratios Calculated fix'!AM$428)/('Ratios Calculated fix'!AM$429-'Ratios Calculated fix'!AM$428)</f>
        <v>0.70728203361438391</v>
      </c>
      <c r="AN297" s="22">
        <f>('Ratios Calculated fix'!AN297-'Ratios Calculated fix'!AN$428)/('Ratios Calculated fix'!AN$429-'Ratios Calculated fix'!AN$428)</f>
        <v>0.80711216129602459</v>
      </c>
      <c r="AO297" s="22">
        <f>('Ratios Calculated fix'!AO297-'Ratios Calculated fix'!AO$428)/('Ratios Calculated fix'!AO$429-'Ratios Calculated fix'!AO$428)</f>
        <v>0.12309032906907844</v>
      </c>
      <c r="AP297" s="22">
        <f>('Ratios Calculated fix'!AP297-'Ratios Calculated fix'!AP$428)/('Ratios Calculated fix'!AP$429-'Ratios Calculated fix'!AP$428)</f>
        <v>0.36485076747540718</v>
      </c>
      <c r="AQ297" s="22">
        <f>('Ratios Calculated fix'!AQ297-'Ratios Calculated fix'!AQ$428)/('Ratios Calculated fix'!AQ$429-'Ratios Calculated fix'!AQ$428)</f>
        <v>0.5752124178030702</v>
      </c>
      <c r="AR297" s="22">
        <f>('Ratios Calculated fix'!AR297-'Ratios Calculated fix'!AR$428)/('Ratios Calculated fix'!AR$429-'Ratios Calculated fix'!AR$428)</f>
        <v>0.28832282156727657</v>
      </c>
      <c r="AS297" s="22">
        <f>('Ratios Calculated fix'!AS297-'Ratios Calculated fix'!AS$428)/('Ratios Calculated fix'!AS$429-'Ratios Calculated fix'!AS$428)</f>
        <v>0.31418395903262758</v>
      </c>
      <c r="AT297" s="22">
        <f>('Ratios Calculated fix'!AT297-'Ratios Calculated fix'!AT$428)/('Ratios Calculated fix'!AT$429-'Ratios Calculated fix'!AT$428)</f>
        <v>0.35936767576417583</v>
      </c>
      <c r="AU297" s="22">
        <f>('Ratios Calculated fix'!AU297-'Ratios Calculated fix'!AU$428)/('Ratios Calculated fix'!AU$429-'Ratios Calculated fix'!AU$428)</f>
        <v>0.32240956395020187</v>
      </c>
      <c r="AV297" s="22" t="e">
        <f>('Ratios Calculated fix'!AV297-'Ratios Calculated fix'!AV$428)/('Ratios Calculated fix'!AV$429-'Ratios Calculated fix'!AV$428)</f>
        <v>#DIV/0!</v>
      </c>
      <c r="AW297" s="22" t="e">
        <f>('Ratios Calculated fix'!AW297-'Ratios Calculated fix'!AW$428)/('Ratios Calculated fix'!AW$429-'Ratios Calculated fix'!AW$428)</f>
        <v>#DIV/0!</v>
      </c>
      <c r="AX297" s="22" t="e">
        <f>('Ratios Calculated fix'!AX297-'Ratios Calculated fix'!AX$428)/('Ratios Calculated fix'!AX$429-'Ratios Calculated fix'!AX$428)</f>
        <v>#DIV/0!</v>
      </c>
      <c r="AY297" s="22">
        <f>('Ratios Calculated fix'!AY297-'Ratios Calculated fix'!AY$428)/('Ratios Calculated fix'!AY$429-'Ratios Calculated fix'!AY$428)</f>
        <v>0.75112027742675558</v>
      </c>
      <c r="AZ297" s="22">
        <f>('Ratios Calculated fix'!AZ297-'Ratios Calculated fix'!AZ$428)/('Ratios Calculated fix'!AZ$429-'Ratios Calculated fix'!AZ$428)</f>
        <v>0.77509609047643979</v>
      </c>
      <c r="BA297" s="22">
        <f>('Ratios Calculated fix'!BA297-'Ratios Calculated fix'!BA$428)/('Ratios Calculated fix'!BA$429-'Ratios Calculated fix'!BA$428)</f>
        <v>0.24275394867601513</v>
      </c>
      <c r="BB297" s="22" t="e">
        <f>('Ratios Calculated fix'!BB297-'Ratios Calculated fix'!BB$428)/('Ratios Calculated fix'!BB$429-'Ratios Calculated fix'!BB$428)</f>
        <v>#DIV/0!</v>
      </c>
      <c r="BC297" s="22">
        <f>('Ratios Calculated fix'!BC297-'Ratios Calculated fix'!BC$428)/('Ratios Calculated fix'!BC$429-'Ratios Calculated fix'!BC$428)</f>
        <v>0.12164315407126346</v>
      </c>
    </row>
    <row r="298" spans="1:55" x14ac:dyDescent="0.2">
      <c r="A298" s="3" t="s">
        <v>868</v>
      </c>
      <c r="B298" s="3" t="s">
        <v>869</v>
      </c>
      <c r="C298" s="3" t="s">
        <v>38</v>
      </c>
      <c r="D298" s="3">
        <v>160346</v>
      </c>
      <c r="E298" s="3" t="s">
        <v>16</v>
      </c>
      <c r="F298" s="3">
        <v>2020</v>
      </c>
      <c r="G298" s="3" t="s">
        <v>17</v>
      </c>
      <c r="H298" s="4">
        <v>44012</v>
      </c>
      <c r="I298" s="4">
        <v>44054</v>
      </c>
      <c r="J298" s="4">
        <v>44054</v>
      </c>
      <c r="K298" s="5">
        <v>588400000</v>
      </c>
      <c r="L298" s="5">
        <v>586300000</v>
      </c>
      <c r="M298" s="3" t="s">
        <v>870</v>
      </c>
      <c r="N298" s="21">
        <f>('Ratios Calculated fix'!N298-'Ratios Calculated fix'!N$428)/('Ratios Calculated fix'!N$429-'Ratios Calculated fix'!N$428)</f>
        <v>4.691975228978898E-2</v>
      </c>
      <c r="O298" s="22">
        <f>('Ratios Calculated fix'!O298-'Ratios Calculated fix'!O$428)/('Ratios Calculated fix'!O$429-'Ratios Calculated fix'!O$428)</f>
        <v>4.2174309789232395E-2</v>
      </c>
      <c r="P298" s="22">
        <f>('Ratios Calculated fix'!P298-'Ratios Calculated fix'!P$428)/('Ratios Calculated fix'!P$429-'Ratios Calculated fix'!P$428)</f>
        <v>5.8403512373472403E-2</v>
      </c>
      <c r="Q298" s="22">
        <f>('Ratios Calculated fix'!Q298-'Ratios Calculated fix'!Q$428)/('Ratios Calculated fix'!Q$429-'Ratios Calculated fix'!Q$428)</f>
        <v>0.86873807740006859</v>
      </c>
      <c r="R298" s="22">
        <f>('Ratios Calculated fix'!R298-'Ratios Calculated fix'!R$428)/('Ratios Calculated fix'!R$429-'Ratios Calculated fix'!R$428)</f>
        <v>2.9655211100399183E-2</v>
      </c>
      <c r="S298" s="22">
        <f>('Ratios Calculated fix'!S298-'Ratios Calculated fix'!S$428)/('Ratios Calculated fix'!S$429-'Ratios Calculated fix'!S$428)</f>
        <v>1.0026806806982423E-2</v>
      </c>
      <c r="T298" s="22">
        <f>('Ratios Calculated fix'!T298-'Ratios Calculated fix'!T$428)/('Ratios Calculated fix'!T$429-'Ratios Calculated fix'!T$428)</f>
        <v>2.8162081315721562E-2</v>
      </c>
      <c r="U298" s="22">
        <f>('Ratios Calculated fix'!U298-'Ratios Calculated fix'!U$428)/('Ratios Calculated fix'!U$429-'Ratios Calculated fix'!U$428)</f>
        <v>0.80784100376243761</v>
      </c>
      <c r="V298" s="22">
        <f>('Ratios Calculated fix'!V298-'Ratios Calculated fix'!V$428)/('Ratios Calculated fix'!V$429-'Ratios Calculated fix'!V$428)</f>
        <v>0.70859962411041033</v>
      </c>
      <c r="W298" s="22">
        <f>('Ratios Calculated fix'!W298-'Ratios Calculated fix'!W$428)/('Ratios Calculated fix'!W$429-'Ratios Calculated fix'!W$428)</f>
        <v>0.82008382593417306</v>
      </c>
      <c r="X298" s="22">
        <f>('Ratios Calculated fix'!X298-'Ratios Calculated fix'!X$428)/('Ratios Calculated fix'!X$429-'Ratios Calculated fix'!X$428)</f>
        <v>0.20764973113841062</v>
      </c>
      <c r="Y298" s="22">
        <f>('Ratios Calculated fix'!Y298-'Ratios Calculated fix'!Y$428)/('Ratios Calculated fix'!Y$429-'Ratios Calculated fix'!Y$428)</f>
        <v>0.54311636523765161</v>
      </c>
      <c r="Z298" s="22">
        <f>('Ratios Calculated fix'!Z298-'Ratios Calculated fix'!Z$428)/('Ratios Calculated fix'!Z$429-'Ratios Calculated fix'!Z$428)</f>
        <v>0.79235026886158932</v>
      </c>
      <c r="AA298" s="22">
        <f>('Ratios Calculated fix'!AA298-'Ratios Calculated fix'!AA$428)/('Ratios Calculated fix'!AA$429-'Ratios Calculated fix'!AA$428)</f>
        <v>0.44443921060268993</v>
      </c>
      <c r="AB298" s="22">
        <f>('Ratios Calculated fix'!AB298-'Ratios Calculated fix'!AB$428)/('Ratios Calculated fix'!AB$429-'Ratios Calculated fix'!AB$428)</f>
        <v>0.91258683860730094</v>
      </c>
      <c r="AC298" s="22">
        <f>('Ratios Calculated fix'!AC298-'Ratios Calculated fix'!AC$428)/('Ratios Calculated fix'!AC$429-'Ratios Calculated fix'!AC$428)</f>
        <v>0.42858890013283119</v>
      </c>
      <c r="AD298" s="22">
        <f>('Ratios Calculated fix'!AD298-'Ratios Calculated fix'!AD$428)/('Ratios Calculated fix'!AD$429-'Ratios Calculated fix'!AD$428)</f>
        <v>0.1999560448896949</v>
      </c>
      <c r="AE298" s="22">
        <f>('Ratios Calculated fix'!AE298-'Ratios Calculated fix'!AE$428)/('Ratios Calculated fix'!AE$429-'Ratios Calculated fix'!AE$428)</f>
        <v>0.201989285374123</v>
      </c>
      <c r="AF298" s="22">
        <f>('Ratios Calculated fix'!AF298-'Ratios Calculated fix'!AF$428)/('Ratios Calculated fix'!AF$429-'Ratios Calculated fix'!AF$428)</f>
        <v>0.24822883034139823</v>
      </c>
      <c r="AG298" s="22" t="e">
        <f>('Ratios Calculated fix'!AG298-'Ratios Calculated fix'!AG$428)/('Ratios Calculated fix'!AG$429-'Ratios Calculated fix'!AG$428)</f>
        <v>#DIV/0!</v>
      </c>
      <c r="AH298" s="22" t="e">
        <f>('Ratios Calculated fix'!AH298-'Ratios Calculated fix'!AH$428)/('Ratios Calculated fix'!AH$429-'Ratios Calculated fix'!AH$428)</f>
        <v>#DIV/0!</v>
      </c>
      <c r="AI298" s="22">
        <f>('Ratios Calculated fix'!AI298-'Ratios Calculated fix'!AI$428)/('Ratios Calculated fix'!AI$429-'Ratios Calculated fix'!AI$428)</f>
        <v>0.53469608119091772</v>
      </c>
      <c r="AJ298" s="22">
        <f>('Ratios Calculated fix'!AJ298-'Ratios Calculated fix'!AJ$428)/('Ratios Calculated fix'!AJ$429-'Ratios Calculated fix'!AJ$428)</f>
        <v>0.12242449319746818</v>
      </c>
      <c r="AK298" s="22" t="e">
        <f>('Ratios Calculated fix'!AK298-'Ratios Calculated fix'!AK$428)/('Ratios Calculated fix'!AK$429-'Ratios Calculated fix'!AK$428)</f>
        <v>#DIV/0!</v>
      </c>
      <c r="AL298" s="22" t="e">
        <f>('Ratios Calculated fix'!AL298-'Ratios Calculated fix'!AL$428)/('Ratios Calculated fix'!AL$429-'Ratios Calculated fix'!AL$428)</f>
        <v>#DIV/0!</v>
      </c>
      <c r="AM298" s="22">
        <f>('Ratios Calculated fix'!AM298-'Ratios Calculated fix'!AM$428)/('Ratios Calculated fix'!AM$429-'Ratios Calculated fix'!AM$428)</f>
        <v>0.70272908688784697</v>
      </c>
      <c r="AN298" s="22">
        <f>('Ratios Calculated fix'!AN298-'Ratios Calculated fix'!AN$428)/('Ratios Calculated fix'!AN$429-'Ratios Calculated fix'!AN$428)</f>
        <v>0.80530924800034154</v>
      </c>
      <c r="AO298" s="22">
        <f>('Ratios Calculated fix'!AO298-'Ratios Calculated fix'!AO$428)/('Ratios Calculated fix'!AO$429-'Ratios Calculated fix'!AO$428)</f>
        <v>0.12542995443993377</v>
      </c>
      <c r="AP298" s="22">
        <f>('Ratios Calculated fix'!AP298-'Ratios Calculated fix'!AP$428)/('Ratios Calculated fix'!AP$429-'Ratios Calculated fix'!AP$428)</f>
        <v>0.3667150722503848</v>
      </c>
      <c r="AQ298" s="22">
        <f>('Ratios Calculated fix'!AQ298-'Ratios Calculated fix'!AQ$428)/('Ratios Calculated fix'!AQ$429-'Ratios Calculated fix'!AQ$428)</f>
        <v>0.45805513509388535</v>
      </c>
      <c r="AR298" s="22">
        <f>('Ratios Calculated fix'!AR298-'Ratios Calculated fix'!AR$428)/('Ratios Calculated fix'!AR$429-'Ratios Calculated fix'!AR$428)</f>
        <v>0.26431702656408251</v>
      </c>
      <c r="AS298" s="22">
        <f>('Ratios Calculated fix'!AS298-'Ratios Calculated fix'!AS$428)/('Ratios Calculated fix'!AS$429-'Ratios Calculated fix'!AS$428)</f>
        <v>0.36089234019061806</v>
      </c>
      <c r="AT298" s="22">
        <f>('Ratios Calculated fix'!AT298-'Ratios Calculated fix'!AT$428)/('Ratios Calculated fix'!AT$429-'Ratios Calculated fix'!AT$428)</f>
        <v>0.33665754015524196</v>
      </c>
      <c r="AU298" s="22">
        <f>('Ratios Calculated fix'!AU298-'Ratios Calculated fix'!AU$428)/('Ratios Calculated fix'!AU$429-'Ratios Calculated fix'!AU$428)</f>
        <v>0.26517539306629662</v>
      </c>
      <c r="AV298" s="22" t="e">
        <f>('Ratios Calculated fix'!AV298-'Ratios Calculated fix'!AV$428)/('Ratios Calculated fix'!AV$429-'Ratios Calculated fix'!AV$428)</f>
        <v>#DIV/0!</v>
      </c>
      <c r="AW298" s="22" t="e">
        <f>('Ratios Calculated fix'!AW298-'Ratios Calculated fix'!AW$428)/('Ratios Calculated fix'!AW$429-'Ratios Calculated fix'!AW$428)</f>
        <v>#DIV/0!</v>
      </c>
      <c r="AX298" s="22" t="e">
        <f>('Ratios Calculated fix'!AX298-'Ratios Calculated fix'!AX$428)/('Ratios Calculated fix'!AX$429-'Ratios Calculated fix'!AX$428)</f>
        <v>#DIV/0!</v>
      </c>
      <c r="AY298" s="22">
        <f>('Ratios Calculated fix'!AY298-'Ratios Calculated fix'!AY$428)/('Ratios Calculated fix'!AY$429-'Ratios Calculated fix'!AY$428)</f>
        <v>0.74525015887266588</v>
      </c>
      <c r="AZ298" s="22">
        <f>('Ratios Calculated fix'!AZ298-'Ratios Calculated fix'!AZ$428)/('Ratios Calculated fix'!AZ$429-'Ratios Calculated fix'!AZ$428)</f>
        <v>0.7670721261123129</v>
      </c>
      <c r="BA298" s="22">
        <f>('Ratios Calculated fix'!BA298-'Ratios Calculated fix'!BA$428)/('Ratios Calculated fix'!BA$429-'Ratios Calculated fix'!BA$428)</f>
        <v>0.2208277589098345</v>
      </c>
      <c r="BB298" s="22" t="e">
        <f>('Ratios Calculated fix'!BB298-'Ratios Calculated fix'!BB$428)/('Ratios Calculated fix'!BB$429-'Ratios Calculated fix'!BB$428)</f>
        <v>#DIV/0!</v>
      </c>
      <c r="BC298" s="22">
        <f>('Ratios Calculated fix'!BC298-'Ratios Calculated fix'!BC$428)/('Ratios Calculated fix'!BC$429-'Ratios Calculated fix'!BC$428)</f>
        <v>9.5488471191981436E-2</v>
      </c>
    </row>
    <row r="299" spans="1:55" x14ac:dyDescent="0.2">
      <c r="A299" s="3" t="s">
        <v>1006</v>
      </c>
      <c r="B299" s="3" t="s">
        <v>1007</v>
      </c>
      <c r="C299" s="3" t="s">
        <v>72</v>
      </c>
      <c r="D299" s="3">
        <v>81605</v>
      </c>
      <c r="E299" s="3" t="s">
        <v>16</v>
      </c>
      <c r="F299" s="3">
        <v>2019</v>
      </c>
      <c r="G299" s="3" t="s">
        <v>17</v>
      </c>
      <c r="H299" s="4">
        <v>43830</v>
      </c>
      <c r="I299" s="4">
        <v>43885</v>
      </c>
      <c r="J299" s="4">
        <v>43885</v>
      </c>
      <c r="K299" s="5">
        <v>328840808</v>
      </c>
      <c r="L299" s="5">
        <v>329232051</v>
      </c>
      <c r="M299" s="3" t="s">
        <v>1008</v>
      </c>
      <c r="N299" s="21">
        <f>('Ratios Calculated fix'!N299-'Ratios Calculated fix'!N$428)/('Ratios Calculated fix'!N$429-'Ratios Calculated fix'!N$428)</f>
        <v>1.1992510011267403E-3</v>
      </c>
      <c r="O299" s="22">
        <f>('Ratios Calculated fix'!O299-'Ratios Calculated fix'!O$428)/('Ratios Calculated fix'!O$429-'Ratios Calculated fix'!O$428)</f>
        <v>1.1992510011267403E-3</v>
      </c>
      <c r="P299" s="22">
        <f>('Ratios Calculated fix'!P299-'Ratios Calculated fix'!P$428)/('Ratios Calculated fix'!P$429-'Ratios Calculated fix'!P$428)</f>
        <v>6.758596604585661E-4</v>
      </c>
      <c r="Q299" s="22">
        <f>('Ratios Calculated fix'!Q299-'Ratios Calculated fix'!Q$428)/('Ratios Calculated fix'!Q$429-'Ratios Calculated fix'!Q$428)</f>
        <v>0.86906603355013201</v>
      </c>
      <c r="R299" s="22">
        <f>('Ratios Calculated fix'!R299-'Ratios Calculated fix'!R$428)/('Ratios Calculated fix'!R$429-'Ratios Calculated fix'!R$428)</f>
        <v>9.0345790924703604E-3</v>
      </c>
      <c r="S299" s="22">
        <f>('Ratios Calculated fix'!S299-'Ratios Calculated fix'!S$428)/('Ratios Calculated fix'!S$429-'Ratios Calculated fix'!S$428)</f>
        <v>0</v>
      </c>
      <c r="T299" s="22">
        <f>('Ratios Calculated fix'!T299-'Ratios Calculated fix'!T$428)/('Ratios Calculated fix'!T$429-'Ratios Calculated fix'!T$428)</f>
        <v>9.1308800574876978E-3</v>
      </c>
      <c r="U299" s="22">
        <f>('Ratios Calculated fix'!U299-'Ratios Calculated fix'!U$428)/('Ratios Calculated fix'!U$429-'Ratios Calculated fix'!U$428)</f>
        <v>0.80745247337110138</v>
      </c>
      <c r="V299" s="22">
        <f>('Ratios Calculated fix'!V299-'Ratios Calculated fix'!V$428)/('Ratios Calculated fix'!V$429-'Ratios Calculated fix'!V$428)</f>
        <v>0.70833495319453676</v>
      </c>
      <c r="W299" s="22">
        <f>('Ratios Calculated fix'!W299-'Ratios Calculated fix'!W$428)/('Ratios Calculated fix'!W$429-'Ratios Calculated fix'!W$428)</f>
        <v>0.8196776625859864</v>
      </c>
      <c r="X299" s="22">
        <f>('Ratios Calculated fix'!X299-'Ratios Calculated fix'!X$428)/('Ratios Calculated fix'!X$429-'Ratios Calculated fix'!X$428)</f>
        <v>1.2454962357861185E-2</v>
      </c>
      <c r="Y299" s="22">
        <f>('Ratios Calculated fix'!Y299-'Ratios Calculated fix'!Y$428)/('Ratios Calculated fix'!Y$429-'Ratios Calculated fix'!Y$428)</f>
        <v>0.4805397950402569</v>
      </c>
      <c r="Z299" s="22">
        <f>('Ratios Calculated fix'!Z299-'Ratios Calculated fix'!Z$428)/('Ratios Calculated fix'!Z$429-'Ratios Calculated fix'!Z$428)</f>
        <v>0.98754503764213886</v>
      </c>
      <c r="AA299" s="22">
        <f>('Ratios Calculated fix'!AA299-'Ratios Calculated fix'!AA$428)/('Ratios Calculated fix'!AA$429-'Ratios Calculated fix'!AA$428)</f>
        <v>0</v>
      </c>
      <c r="AB299" s="22">
        <f>('Ratios Calculated fix'!AB299-'Ratios Calculated fix'!AB$428)/('Ratios Calculated fix'!AB$429-'Ratios Calculated fix'!AB$428)</f>
        <v>0.89473343964030327</v>
      </c>
      <c r="AC299" s="22">
        <f>('Ratios Calculated fix'!AC299-'Ratios Calculated fix'!AC$428)/('Ratios Calculated fix'!AC$429-'Ratios Calculated fix'!AC$428)</f>
        <v>1</v>
      </c>
      <c r="AD299" s="22">
        <f>('Ratios Calculated fix'!AD299-'Ratios Calculated fix'!AD$428)/('Ratios Calculated fix'!AD$429-'Ratios Calculated fix'!AD$428)</f>
        <v>1</v>
      </c>
      <c r="AE299" s="22">
        <f>('Ratios Calculated fix'!AE299-'Ratios Calculated fix'!AE$428)/('Ratios Calculated fix'!AE$429-'Ratios Calculated fix'!AE$428)</f>
        <v>0.73308584809258759</v>
      </c>
      <c r="AF299" s="22">
        <f>('Ratios Calculated fix'!AF299-'Ratios Calculated fix'!AF$428)/('Ratios Calculated fix'!AF$429-'Ratios Calculated fix'!AF$428)</f>
        <v>0.43441473819546572</v>
      </c>
      <c r="AG299" s="22" t="e">
        <f>('Ratios Calculated fix'!AG299-'Ratios Calculated fix'!AG$428)/('Ratios Calculated fix'!AG$429-'Ratios Calculated fix'!AG$428)</f>
        <v>#DIV/0!</v>
      </c>
      <c r="AH299" s="22" t="e">
        <f>('Ratios Calculated fix'!AH299-'Ratios Calculated fix'!AH$428)/('Ratios Calculated fix'!AH$429-'Ratios Calculated fix'!AH$428)</f>
        <v>#DIV/0!</v>
      </c>
      <c r="AI299" s="22">
        <f>('Ratios Calculated fix'!AI299-'Ratios Calculated fix'!AI$428)/('Ratios Calculated fix'!AI$429-'Ratios Calculated fix'!AI$428)</f>
        <v>0.62891552664886918</v>
      </c>
      <c r="AJ299" s="22">
        <f>('Ratios Calculated fix'!AJ299-'Ratios Calculated fix'!AJ$428)/('Ratios Calculated fix'!AJ$429-'Ratios Calculated fix'!AJ$428)</f>
        <v>9.4387575000303411E-2</v>
      </c>
      <c r="AK299" s="22" t="e">
        <f>('Ratios Calculated fix'!AK299-'Ratios Calculated fix'!AK$428)/('Ratios Calculated fix'!AK$429-'Ratios Calculated fix'!AK$428)</f>
        <v>#DIV/0!</v>
      </c>
      <c r="AL299" s="22" t="e">
        <f>('Ratios Calculated fix'!AL299-'Ratios Calculated fix'!AL$428)/('Ratios Calculated fix'!AL$429-'Ratios Calculated fix'!AL$428)</f>
        <v>#DIV/0!</v>
      </c>
      <c r="AM299" s="22">
        <f>('Ratios Calculated fix'!AM299-'Ratios Calculated fix'!AM$428)/('Ratios Calculated fix'!AM$429-'Ratios Calculated fix'!AM$428)</f>
        <v>0.70789354594799059</v>
      </c>
      <c r="AN299" s="22">
        <f>('Ratios Calculated fix'!AN299-'Ratios Calculated fix'!AN$428)/('Ratios Calculated fix'!AN$429-'Ratios Calculated fix'!AN$428)</f>
        <v>0.803400944667372</v>
      </c>
      <c r="AO299" s="22">
        <f>('Ratios Calculated fix'!AO299-'Ratios Calculated fix'!AO$428)/('Ratios Calculated fix'!AO$429-'Ratios Calculated fix'!AO$428)</f>
        <v>3.4663446470123999E-3</v>
      </c>
      <c r="AP299" s="22">
        <f>('Ratios Calculated fix'!AP299-'Ratios Calculated fix'!AP$428)/('Ratios Calculated fix'!AP$429-'Ratios Calculated fix'!AP$428)</f>
        <v>0.35936478584816073</v>
      </c>
      <c r="AQ299" s="22">
        <f>('Ratios Calculated fix'!AQ299-'Ratios Calculated fix'!AQ$428)/('Ratios Calculated fix'!AQ$429-'Ratios Calculated fix'!AQ$428)</f>
        <v>0.5956466372964323</v>
      </c>
      <c r="AR299" s="22">
        <f>('Ratios Calculated fix'!AR299-'Ratios Calculated fix'!AR$428)/('Ratios Calculated fix'!AR$429-'Ratios Calculated fix'!AR$428)</f>
        <v>0.97763602706349995</v>
      </c>
      <c r="AS299" s="22">
        <f>('Ratios Calculated fix'!AS299-'Ratios Calculated fix'!AS$428)/('Ratios Calculated fix'!AS$429-'Ratios Calculated fix'!AS$428)</f>
        <v>0.92169160572121578</v>
      </c>
      <c r="AT299" s="22">
        <f>('Ratios Calculated fix'!AT299-'Ratios Calculated fix'!AT$428)/('Ratios Calculated fix'!AT$429-'Ratios Calculated fix'!AT$428)</f>
        <v>0.34066869335831024</v>
      </c>
      <c r="AU299" s="22">
        <f>('Ratios Calculated fix'!AU299-'Ratios Calculated fix'!AU$428)/('Ratios Calculated fix'!AU$429-'Ratios Calculated fix'!AU$428)</f>
        <v>0.21278657832585288</v>
      </c>
      <c r="AV299" s="22" t="e">
        <f>('Ratios Calculated fix'!AV299-'Ratios Calculated fix'!AV$428)/('Ratios Calculated fix'!AV$429-'Ratios Calculated fix'!AV$428)</f>
        <v>#DIV/0!</v>
      </c>
      <c r="AW299" s="22" t="e">
        <f>('Ratios Calculated fix'!AW299-'Ratios Calculated fix'!AW$428)/('Ratios Calculated fix'!AW$429-'Ratios Calculated fix'!AW$428)</f>
        <v>#DIV/0!</v>
      </c>
      <c r="AX299" s="22" t="e">
        <f>('Ratios Calculated fix'!AX299-'Ratios Calculated fix'!AX$428)/('Ratios Calculated fix'!AX$429-'Ratios Calculated fix'!AX$428)</f>
        <v>#DIV/0!</v>
      </c>
      <c r="AY299" s="22">
        <f>('Ratios Calculated fix'!AY299-'Ratios Calculated fix'!AY$428)/('Ratios Calculated fix'!AY$429-'Ratios Calculated fix'!AY$428)</f>
        <v>0.74442776373849917</v>
      </c>
      <c r="AZ299" s="22">
        <f>('Ratios Calculated fix'!AZ299-'Ratios Calculated fix'!AZ$428)/('Ratios Calculated fix'!AZ$429-'Ratios Calculated fix'!AZ$428)</f>
        <v>0.7677225403094754</v>
      </c>
      <c r="BA299" s="22">
        <f>('Ratios Calculated fix'!BA299-'Ratios Calculated fix'!BA$428)/('Ratios Calculated fix'!BA$429-'Ratios Calculated fix'!BA$428)</f>
        <v>0.21398567865765308</v>
      </c>
      <c r="BB299" s="22" t="e">
        <f>('Ratios Calculated fix'!BB299-'Ratios Calculated fix'!BB$428)/('Ratios Calculated fix'!BB$429-'Ratios Calculated fix'!BB$428)</f>
        <v>#DIV/0!</v>
      </c>
      <c r="BC299" s="22">
        <f>('Ratios Calculated fix'!BC299-'Ratios Calculated fix'!BC$428)/('Ratios Calculated fix'!BC$429-'Ratios Calculated fix'!BC$428)</f>
        <v>0.1319887283194596</v>
      </c>
    </row>
    <row r="300" spans="1:55" x14ac:dyDescent="0.2">
      <c r="A300" s="3" t="s">
        <v>913</v>
      </c>
      <c r="B300" s="3" t="s">
        <v>914</v>
      </c>
      <c r="C300" s="3" t="s">
        <v>15</v>
      </c>
      <c r="D300" s="3">
        <v>782146</v>
      </c>
      <c r="E300" s="3" t="s">
        <v>16</v>
      </c>
      <c r="F300" s="3">
        <v>2019</v>
      </c>
      <c r="G300" s="3" t="s">
        <v>17</v>
      </c>
      <c r="H300" s="4">
        <v>43830</v>
      </c>
      <c r="I300" s="4">
        <v>43887</v>
      </c>
      <c r="J300" s="4">
        <v>43887</v>
      </c>
      <c r="K300" s="5">
        <v>119503329</v>
      </c>
      <c r="L300" s="5">
        <v>119770865</v>
      </c>
      <c r="M300" s="3" t="s">
        <v>915</v>
      </c>
      <c r="N300" s="21">
        <f>('Ratios Calculated fix'!N300-'Ratios Calculated fix'!N$428)/('Ratios Calculated fix'!N$429-'Ratios Calculated fix'!N$428)</f>
        <v>8.6322893314764532E-2</v>
      </c>
      <c r="O300" s="22">
        <f>('Ratios Calculated fix'!O300-'Ratios Calculated fix'!O$428)/('Ratios Calculated fix'!O$429-'Ratios Calculated fix'!O$428)</f>
        <v>8.6322893314764532E-2</v>
      </c>
      <c r="P300" s="22">
        <f>('Ratios Calculated fix'!P300-'Ratios Calculated fix'!P$428)/('Ratios Calculated fix'!P$429-'Ratios Calculated fix'!P$428)</f>
        <v>0.11382828052726941</v>
      </c>
      <c r="Q300" s="22">
        <f>('Ratios Calculated fix'!Q300-'Ratios Calculated fix'!Q$428)/('Ratios Calculated fix'!Q$429-'Ratios Calculated fix'!Q$428)</f>
        <v>0.86805177532184419</v>
      </c>
      <c r="R300" s="22">
        <f>('Ratios Calculated fix'!R300-'Ratios Calculated fix'!R$428)/('Ratios Calculated fix'!R$429-'Ratios Calculated fix'!R$428)</f>
        <v>3.7831996183037035E-3</v>
      </c>
      <c r="S300" s="22">
        <f>('Ratios Calculated fix'!S300-'Ratios Calculated fix'!S$428)/('Ratios Calculated fix'!S$429-'Ratios Calculated fix'!S$428)</f>
        <v>0</v>
      </c>
      <c r="T300" s="22">
        <f>('Ratios Calculated fix'!T300-'Ratios Calculated fix'!T$428)/('Ratios Calculated fix'!T$429-'Ratios Calculated fix'!T$428)</f>
        <v>3.8235253236151455E-3</v>
      </c>
      <c r="U300" s="22">
        <f>('Ratios Calculated fix'!U300-'Ratios Calculated fix'!U$428)/('Ratios Calculated fix'!U$429-'Ratios Calculated fix'!U$428)</f>
        <v>0.80731028780349567</v>
      </c>
      <c r="V300" s="22">
        <f>('Ratios Calculated fix'!V300-'Ratios Calculated fix'!V$428)/('Ratios Calculated fix'!V$429-'Ratios Calculated fix'!V$428)</f>
        <v>0.70833495319453676</v>
      </c>
      <c r="W300" s="22">
        <f>('Ratios Calculated fix'!W300-'Ratios Calculated fix'!W$428)/('Ratios Calculated fix'!W$429-'Ratios Calculated fix'!W$428)</f>
        <v>0.81951408140400839</v>
      </c>
      <c r="X300" s="22">
        <f>('Ratios Calculated fix'!X300-'Ratios Calculated fix'!X$428)/('Ratios Calculated fix'!X$429-'Ratios Calculated fix'!X$428)</f>
        <v>0.18529438278103147</v>
      </c>
      <c r="Y300" s="22">
        <f>('Ratios Calculated fix'!Y300-'Ratios Calculated fix'!Y$428)/('Ratios Calculated fix'!Y$429-'Ratios Calculated fix'!Y$428)</f>
        <v>0.51046215288855823</v>
      </c>
      <c r="Z300" s="22">
        <f>('Ratios Calculated fix'!Z300-'Ratios Calculated fix'!Z$428)/('Ratios Calculated fix'!Z$429-'Ratios Calculated fix'!Z$428)</f>
        <v>0.8147056172189685</v>
      </c>
      <c r="AA300" s="22">
        <f>('Ratios Calculated fix'!AA300-'Ratios Calculated fix'!AA$428)/('Ratios Calculated fix'!AA$429-'Ratios Calculated fix'!AA$428)</f>
        <v>7.814236913829032E-3</v>
      </c>
      <c r="AB300" s="22">
        <f>('Ratios Calculated fix'!AB300-'Ratios Calculated fix'!AB$428)/('Ratios Calculated fix'!AB$429-'Ratios Calculated fix'!AB$428)</f>
        <v>0.96710479976159891</v>
      </c>
      <c r="AC300" s="22">
        <f>('Ratios Calculated fix'!AC300-'Ratios Calculated fix'!AC$428)/('Ratios Calculated fix'!AC$429-'Ratios Calculated fix'!AC$428)</f>
        <v>1</v>
      </c>
      <c r="AD300" s="22">
        <f>('Ratios Calculated fix'!AD300-'Ratios Calculated fix'!AD$428)/('Ratios Calculated fix'!AD$429-'Ratios Calculated fix'!AD$428)</f>
        <v>0.3515983747798288</v>
      </c>
      <c r="AE300" s="22">
        <f>('Ratios Calculated fix'!AE300-'Ratios Calculated fix'!AE$428)/('Ratios Calculated fix'!AE$429-'Ratios Calculated fix'!AE$428)</f>
        <v>0.38598295201363497</v>
      </c>
      <c r="AF300" s="22">
        <f>('Ratios Calculated fix'!AF300-'Ratios Calculated fix'!AF$428)/('Ratios Calculated fix'!AF$429-'Ratios Calculated fix'!AF$428)</f>
        <v>0.37306833603352552</v>
      </c>
      <c r="AG300" s="22" t="e">
        <f>('Ratios Calculated fix'!AG300-'Ratios Calculated fix'!AG$428)/('Ratios Calculated fix'!AG$429-'Ratios Calculated fix'!AG$428)</f>
        <v>#DIV/0!</v>
      </c>
      <c r="AH300" s="22" t="e">
        <f>('Ratios Calculated fix'!AH300-'Ratios Calculated fix'!AH$428)/('Ratios Calculated fix'!AH$429-'Ratios Calculated fix'!AH$428)</f>
        <v>#DIV/0!</v>
      </c>
      <c r="AI300" s="22">
        <f>('Ratios Calculated fix'!AI300-'Ratios Calculated fix'!AI$428)/('Ratios Calculated fix'!AI$429-'Ratios Calculated fix'!AI$428)</f>
        <v>0.54432039547822364</v>
      </c>
      <c r="AJ300" s="22">
        <f>('Ratios Calculated fix'!AJ300-'Ratios Calculated fix'!AJ$428)/('Ratios Calculated fix'!AJ$429-'Ratios Calculated fix'!AJ$428)</f>
        <v>0.5345444027439844</v>
      </c>
      <c r="AK300" s="22" t="e">
        <f>('Ratios Calculated fix'!AK300-'Ratios Calculated fix'!AK$428)/('Ratios Calculated fix'!AK$429-'Ratios Calculated fix'!AK$428)</f>
        <v>#DIV/0!</v>
      </c>
      <c r="AL300" s="22" t="e">
        <f>('Ratios Calculated fix'!AL300-'Ratios Calculated fix'!AL$428)/('Ratios Calculated fix'!AL$429-'Ratios Calculated fix'!AL$428)</f>
        <v>#DIV/0!</v>
      </c>
      <c r="AM300" s="22">
        <f>('Ratios Calculated fix'!AM300-'Ratios Calculated fix'!AM$428)/('Ratios Calculated fix'!AM$429-'Ratios Calculated fix'!AM$428)</f>
        <v>0.71198937727829692</v>
      </c>
      <c r="AN300" s="22">
        <f>('Ratios Calculated fix'!AN300-'Ratios Calculated fix'!AN$428)/('Ratios Calculated fix'!AN$429-'Ratios Calculated fix'!AN$428)</f>
        <v>0.80584764725920321</v>
      </c>
      <c r="AO300" s="22">
        <f>('Ratios Calculated fix'!AO300-'Ratios Calculated fix'!AO$428)/('Ratios Calculated fix'!AO$429-'Ratios Calculated fix'!AO$428)</f>
        <v>0.21321148802930159</v>
      </c>
      <c r="AP300" s="22">
        <f>('Ratios Calculated fix'!AP300-'Ratios Calculated fix'!AP$428)/('Ratios Calculated fix'!AP$429-'Ratios Calculated fix'!AP$428)</f>
        <v>0.36461503609917839</v>
      </c>
      <c r="AQ300" s="22">
        <f>('Ratios Calculated fix'!AQ300-'Ratios Calculated fix'!AQ$428)/('Ratios Calculated fix'!AQ$429-'Ratios Calculated fix'!AQ$428)</f>
        <v>0.75527368434603881</v>
      </c>
      <c r="AR300" s="22">
        <f>('Ratios Calculated fix'!AR300-'Ratios Calculated fix'!AR$428)/('Ratios Calculated fix'!AR$429-'Ratios Calculated fix'!AR$428)</f>
        <v>0.44009985472913354</v>
      </c>
      <c r="AS300" s="22">
        <f>('Ratios Calculated fix'!AS300-'Ratios Calculated fix'!AS$428)/('Ratios Calculated fix'!AS$429-'Ratios Calculated fix'!AS$428)</f>
        <v>0.35442670173653829</v>
      </c>
      <c r="AT300" s="22">
        <f>('Ratios Calculated fix'!AT300-'Ratios Calculated fix'!AT$428)/('Ratios Calculated fix'!AT$429-'Ratios Calculated fix'!AT$428)</f>
        <v>0.69770140479040976</v>
      </c>
      <c r="AU300" s="22">
        <f>('Ratios Calculated fix'!AU300-'Ratios Calculated fix'!AU$428)/('Ratios Calculated fix'!AU$429-'Ratios Calculated fix'!AU$428)</f>
        <v>0.42023090860584961</v>
      </c>
      <c r="AV300" s="22" t="e">
        <f>('Ratios Calculated fix'!AV300-'Ratios Calculated fix'!AV$428)/('Ratios Calculated fix'!AV$429-'Ratios Calculated fix'!AV$428)</f>
        <v>#DIV/0!</v>
      </c>
      <c r="AW300" s="22" t="e">
        <f>('Ratios Calculated fix'!AW300-'Ratios Calculated fix'!AW$428)/('Ratios Calculated fix'!AW$429-'Ratios Calculated fix'!AW$428)</f>
        <v>#DIV/0!</v>
      </c>
      <c r="AX300" s="22" t="e">
        <f>('Ratios Calculated fix'!AX300-'Ratios Calculated fix'!AX$428)/('Ratios Calculated fix'!AX$429-'Ratios Calculated fix'!AX$428)</f>
        <v>#DIV/0!</v>
      </c>
      <c r="AY300" s="22">
        <f>('Ratios Calculated fix'!AY300-'Ratios Calculated fix'!AY$428)/('Ratios Calculated fix'!AY$429-'Ratios Calculated fix'!AY$428)</f>
        <v>0.74411427456031753</v>
      </c>
      <c r="AZ300" s="22">
        <f>('Ratios Calculated fix'!AZ300-'Ratios Calculated fix'!AZ$428)/('Ratios Calculated fix'!AZ$429-'Ratios Calculated fix'!AZ$428)</f>
        <v>0.7669839405214175</v>
      </c>
      <c r="BA300" s="22">
        <f>('Ratios Calculated fix'!BA300-'Ratios Calculated fix'!BA$428)/('Ratios Calculated fix'!BA$429-'Ratios Calculated fix'!BA$428)</f>
        <v>0.22225821403660551</v>
      </c>
      <c r="BB300" s="22" t="e">
        <f>('Ratios Calculated fix'!BB300-'Ratios Calculated fix'!BB$428)/('Ratios Calculated fix'!BB$429-'Ratios Calculated fix'!BB$428)</f>
        <v>#DIV/0!</v>
      </c>
      <c r="BC300" s="22">
        <f>('Ratios Calculated fix'!BC300-'Ratios Calculated fix'!BC$428)/('Ratios Calculated fix'!BC$429-'Ratios Calculated fix'!BC$428)</f>
        <v>0.27135133145773666</v>
      </c>
    </row>
    <row r="301" spans="1:55" x14ac:dyDescent="0.2">
      <c r="A301" s="3" t="s">
        <v>919</v>
      </c>
      <c r="B301" s="3" t="s">
        <v>920</v>
      </c>
      <c r="C301" s="3" t="s">
        <v>138</v>
      </c>
      <c r="D301" s="3">
        <v>334076</v>
      </c>
      <c r="E301" s="3" t="s">
        <v>16</v>
      </c>
      <c r="F301" s="3">
        <v>2019</v>
      </c>
      <c r="G301" s="3" t="s">
        <v>17</v>
      </c>
      <c r="H301" s="4">
        <v>43830</v>
      </c>
      <c r="I301" s="4">
        <v>43886</v>
      </c>
      <c r="J301" s="4">
        <v>43886</v>
      </c>
      <c r="K301" s="5">
        <v>413910000</v>
      </c>
      <c r="L301" s="5">
        <v>415916000</v>
      </c>
      <c r="M301" s="3" t="s">
        <v>921</v>
      </c>
      <c r="N301" s="21">
        <f>('Ratios Calculated fix'!N301-'Ratios Calculated fix'!N$428)/('Ratios Calculated fix'!N$429-'Ratios Calculated fix'!N$428)</f>
        <v>2.6341276975487288E-2</v>
      </c>
      <c r="O301" s="22">
        <f>('Ratios Calculated fix'!O301-'Ratios Calculated fix'!O$428)/('Ratios Calculated fix'!O$429-'Ratios Calculated fix'!O$428)</f>
        <v>1.7169145162811289E-2</v>
      </c>
      <c r="P301" s="22">
        <f>('Ratios Calculated fix'!P301-'Ratios Calculated fix'!P$428)/('Ratios Calculated fix'!P$429-'Ratios Calculated fix'!P$428)</f>
        <v>1.0711407977949639E-3</v>
      </c>
      <c r="Q301" s="22">
        <f>('Ratios Calculated fix'!Q301-'Ratios Calculated fix'!Q$428)/('Ratios Calculated fix'!Q$429-'Ratios Calculated fix'!Q$428)</f>
        <v>0.87180930237819343</v>
      </c>
      <c r="R301" s="22">
        <f>('Ratios Calculated fix'!R301-'Ratios Calculated fix'!R$428)/('Ratios Calculated fix'!R$429-'Ratios Calculated fix'!R$428)</f>
        <v>0.19569706460907912</v>
      </c>
      <c r="S301" s="22">
        <f>('Ratios Calculated fix'!S301-'Ratios Calculated fix'!S$428)/('Ratios Calculated fix'!S$429-'Ratios Calculated fix'!S$428)</f>
        <v>1.963671293082855E-2</v>
      </c>
      <c r="T301" s="22">
        <f>('Ratios Calculated fix'!T301-'Ratios Calculated fix'!T$428)/('Ratios Calculated fix'!T$429-'Ratios Calculated fix'!T$428)</f>
        <v>0.19423979642680211</v>
      </c>
      <c r="U301" s="22">
        <f>('Ratios Calculated fix'!U301-'Ratios Calculated fix'!U$428)/('Ratios Calculated fix'!U$429-'Ratios Calculated fix'!U$428)</f>
        <v>0.81524898817083724</v>
      </c>
      <c r="V301" s="22">
        <f>('Ratios Calculated fix'!V301-'Ratios Calculated fix'!V$428)/('Ratios Calculated fix'!V$429-'Ratios Calculated fix'!V$428)</f>
        <v>0.70940318321466278</v>
      </c>
      <c r="W301" s="22">
        <f>('Ratios Calculated fix'!W301-'Ratios Calculated fix'!W$428)/('Ratios Calculated fix'!W$429-'Ratios Calculated fix'!W$428)</f>
        <v>0.82848257116593504</v>
      </c>
      <c r="X301" s="22">
        <f>('Ratios Calculated fix'!X301-'Ratios Calculated fix'!X$428)/('Ratios Calculated fix'!X$429-'Ratios Calculated fix'!X$428)</f>
        <v>5.5423021615711353E-2</v>
      </c>
      <c r="Y301" s="22">
        <f>('Ratios Calculated fix'!Y301-'Ratios Calculated fix'!Y$428)/('Ratios Calculated fix'!Y$429-'Ratios Calculated fix'!Y$428)</f>
        <v>0.43926765917024996</v>
      </c>
      <c r="Z301" s="22">
        <f>('Ratios Calculated fix'!Z301-'Ratios Calculated fix'!Z$428)/('Ratios Calculated fix'!Z$429-'Ratios Calculated fix'!Z$428)</f>
        <v>0.94457697838428856</v>
      </c>
      <c r="AA301" s="22">
        <f>('Ratios Calculated fix'!AA301-'Ratios Calculated fix'!AA$428)/('Ratios Calculated fix'!AA$429-'Ratios Calculated fix'!AA$428)</f>
        <v>0</v>
      </c>
      <c r="AB301" s="22">
        <f>('Ratios Calculated fix'!AB301-'Ratios Calculated fix'!AB$428)/('Ratios Calculated fix'!AB$429-'Ratios Calculated fix'!AB$428)</f>
        <v>0.82226964294118798</v>
      </c>
      <c r="AC301" s="22">
        <f>('Ratios Calculated fix'!AC301-'Ratios Calculated fix'!AC$428)/('Ratios Calculated fix'!AC$429-'Ratios Calculated fix'!AC$428)</f>
        <v>0.31250253533152106</v>
      </c>
      <c r="AD301" s="22">
        <f>('Ratios Calculated fix'!AD301-'Ratios Calculated fix'!AD$428)/('Ratios Calculated fix'!AD$429-'Ratios Calculated fix'!AD$428)</f>
        <v>0.32556063729279572</v>
      </c>
      <c r="AE301" s="22">
        <f>('Ratios Calculated fix'!AE301-'Ratios Calculated fix'!AE$428)/('Ratios Calculated fix'!AE$429-'Ratios Calculated fix'!AE$428)</f>
        <v>0.37360416599521912</v>
      </c>
      <c r="AF301" s="22">
        <f>('Ratios Calculated fix'!AF301-'Ratios Calculated fix'!AF$428)/('Ratios Calculated fix'!AF$429-'Ratios Calculated fix'!AF$428)</f>
        <v>0.3627126260371612</v>
      </c>
      <c r="AG301" s="22" t="e">
        <f>('Ratios Calculated fix'!AG301-'Ratios Calculated fix'!AG$428)/('Ratios Calculated fix'!AG$429-'Ratios Calculated fix'!AG$428)</f>
        <v>#DIV/0!</v>
      </c>
      <c r="AH301" s="22" t="e">
        <f>('Ratios Calculated fix'!AH301-'Ratios Calculated fix'!AH$428)/('Ratios Calculated fix'!AH$429-'Ratios Calculated fix'!AH$428)</f>
        <v>#DIV/0!</v>
      </c>
      <c r="AI301" s="22">
        <f>('Ratios Calculated fix'!AI301-'Ratios Calculated fix'!AI$428)/('Ratios Calculated fix'!AI$429-'Ratios Calculated fix'!AI$428)</f>
        <v>0.58374136894444273</v>
      </c>
      <c r="AJ301" s="22">
        <f>('Ratios Calculated fix'!AJ301-'Ratios Calculated fix'!AJ$428)/('Ratios Calculated fix'!AJ$429-'Ratios Calculated fix'!AJ$428)</f>
        <v>0.23810821608701122</v>
      </c>
      <c r="AK301" s="22" t="e">
        <f>('Ratios Calculated fix'!AK301-'Ratios Calculated fix'!AK$428)/('Ratios Calculated fix'!AK$429-'Ratios Calculated fix'!AK$428)</f>
        <v>#DIV/0!</v>
      </c>
      <c r="AL301" s="22" t="e">
        <f>('Ratios Calculated fix'!AL301-'Ratios Calculated fix'!AL$428)/('Ratios Calculated fix'!AL$429-'Ratios Calculated fix'!AL$428)</f>
        <v>#DIV/0!</v>
      </c>
      <c r="AM301" s="22">
        <f>('Ratios Calculated fix'!AM301-'Ratios Calculated fix'!AM$428)/('Ratios Calculated fix'!AM$429-'Ratios Calculated fix'!AM$428)</f>
        <v>0.71213152210213571</v>
      </c>
      <c r="AN301" s="22">
        <f>('Ratios Calculated fix'!AN301-'Ratios Calculated fix'!AN$428)/('Ratios Calculated fix'!AN$429-'Ratios Calculated fix'!AN$428)</f>
        <v>0.80646624826929436</v>
      </c>
      <c r="AO301" s="22">
        <f>('Ratios Calculated fix'!AO301-'Ratios Calculated fix'!AO$428)/('Ratios Calculated fix'!AO$429-'Ratios Calculated fix'!AO$428)</f>
        <v>8.8779544367103669E-2</v>
      </c>
      <c r="AP301" s="22">
        <f>('Ratios Calculated fix'!AP301-'Ratios Calculated fix'!AP$428)/('Ratios Calculated fix'!AP$429-'Ratios Calculated fix'!AP$428)</f>
        <v>0.34792301401168613</v>
      </c>
      <c r="AQ301" s="22">
        <f>('Ratios Calculated fix'!AQ301-'Ratios Calculated fix'!AQ$428)/('Ratios Calculated fix'!AQ$429-'Ratios Calculated fix'!AQ$428)</f>
        <v>0.63850290067083237</v>
      </c>
      <c r="AR301" s="22">
        <f>('Ratios Calculated fix'!AR301-'Ratios Calculated fix'!AR$428)/('Ratios Calculated fix'!AR$429-'Ratios Calculated fix'!AR$428)</f>
        <v>0.38500107017353913</v>
      </c>
      <c r="AS301" s="22">
        <f>('Ratios Calculated fix'!AS301-'Ratios Calculated fix'!AS$428)/('Ratios Calculated fix'!AS$429-'Ratios Calculated fix'!AS$428)</f>
        <v>0.43655489487153298</v>
      </c>
      <c r="AT301" s="22">
        <f>('Ratios Calculated fix'!AT301-'Ratios Calculated fix'!AT$428)/('Ratios Calculated fix'!AT$429-'Ratios Calculated fix'!AT$428)</f>
        <v>0.40179340255131435</v>
      </c>
      <c r="AU301" s="22">
        <f>('Ratios Calculated fix'!AU301-'Ratios Calculated fix'!AU$428)/('Ratios Calculated fix'!AU$429-'Ratios Calculated fix'!AU$428)</f>
        <v>0.13821825837671348</v>
      </c>
      <c r="AV301" s="22" t="e">
        <f>('Ratios Calculated fix'!AV301-'Ratios Calculated fix'!AV$428)/('Ratios Calculated fix'!AV$429-'Ratios Calculated fix'!AV$428)</f>
        <v>#DIV/0!</v>
      </c>
      <c r="AW301" s="22" t="e">
        <f>('Ratios Calculated fix'!AW301-'Ratios Calculated fix'!AW$428)/('Ratios Calculated fix'!AW$429-'Ratios Calculated fix'!AW$428)</f>
        <v>#DIV/0!</v>
      </c>
      <c r="AX301" s="22" t="e">
        <f>('Ratios Calculated fix'!AX301-'Ratios Calculated fix'!AX$428)/('Ratios Calculated fix'!AX$429-'Ratios Calculated fix'!AX$428)</f>
        <v>#DIV/0!</v>
      </c>
      <c r="AY301" s="22">
        <f>('Ratios Calculated fix'!AY301-'Ratios Calculated fix'!AY$428)/('Ratios Calculated fix'!AY$429-'Ratios Calculated fix'!AY$428)</f>
        <v>0.7490964421261509</v>
      </c>
      <c r="AZ301" s="22">
        <f>('Ratios Calculated fix'!AZ301-'Ratios Calculated fix'!AZ$428)/('Ratios Calculated fix'!AZ$429-'Ratios Calculated fix'!AZ$428)</f>
        <v>0.77322041216105419</v>
      </c>
      <c r="BA301" s="22">
        <f>('Ratios Calculated fix'!BA301-'Ratios Calculated fix'!BA$428)/('Ratios Calculated fix'!BA$429-'Ratios Calculated fix'!BA$428)</f>
        <v>0.21934444234547004</v>
      </c>
      <c r="BB301" s="22" t="e">
        <f>('Ratios Calculated fix'!BB301-'Ratios Calculated fix'!BB$428)/('Ratios Calculated fix'!BB$429-'Ratios Calculated fix'!BB$428)</f>
        <v>#DIV/0!</v>
      </c>
      <c r="BC301" s="22">
        <f>('Ratios Calculated fix'!BC301-'Ratios Calculated fix'!BC$428)/('Ratios Calculated fix'!BC$429-'Ratios Calculated fix'!BC$428)</f>
        <v>0.15448971044236329</v>
      </c>
    </row>
    <row r="302" spans="1:55" x14ac:dyDescent="0.2">
      <c r="A302" s="3" t="s">
        <v>916</v>
      </c>
      <c r="B302" s="3" t="s">
        <v>917</v>
      </c>
      <c r="C302" s="3" t="s">
        <v>38</v>
      </c>
      <c r="D302" s="3">
        <v>251397</v>
      </c>
      <c r="E302" s="3" t="s">
        <v>16</v>
      </c>
      <c r="F302" s="3">
        <v>2019</v>
      </c>
      <c r="G302" s="3" t="s">
        <v>17</v>
      </c>
      <c r="H302" s="4">
        <v>43830</v>
      </c>
      <c r="I302" s="4">
        <v>43872</v>
      </c>
      <c r="J302" s="4">
        <v>43872</v>
      </c>
      <c r="K302" s="5">
        <v>218200000</v>
      </c>
      <c r="L302" s="5">
        <v>219100000</v>
      </c>
      <c r="M302" s="3" t="s">
        <v>918</v>
      </c>
      <c r="N302" s="21">
        <f>('Ratios Calculated fix'!N302-'Ratios Calculated fix'!N$428)/('Ratios Calculated fix'!N$429-'Ratios Calculated fix'!N$428)</f>
        <v>3.3101818156093428E-2</v>
      </c>
      <c r="O302" s="22">
        <f>('Ratios Calculated fix'!O302-'Ratios Calculated fix'!O$428)/('Ratios Calculated fix'!O$429-'Ratios Calculated fix'!O$428)</f>
        <v>3.0223773422899121E-2</v>
      </c>
      <c r="P302" s="22">
        <f>('Ratios Calculated fix'!P302-'Ratios Calculated fix'!P$428)/('Ratios Calculated fix'!P$429-'Ratios Calculated fix'!P$428)</f>
        <v>2.7843104311161791E-2</v>
      </c>
      <c r="Q302" s="22">
        <f>('Ratios Calculated fix'!Q302-'Ratios Calculated fix'!Q$428)/('Ratios Calculated fix'!Q$429-'Ratios Calculated fix'!Q$428)</f>
        <v>0.87858010625785654</v>
      </c>
      <c r="R302" s="22">
        <f>('Ratios Calculated fix'!R302-'Ratios Calculated fix'!R$428)/('Ratios Calculated fix'!R$429-'Ratios Calculated fix'!R$428)</f>
        <v>6.4519990065941668E-2</v>
      </c>
      <c r="S302" s="22">
        <f>('Ratios Calculated fix'!S302-'Ratios Calculated fix'!S$428)/('Ratios Calculated fix'!S$429-'Ratios Calculated fix'!S$428)</f>
        <v>4.3026836915999962E-2</v>
      </c>
      <c r="T302" s="22">
        <f>('Ratios Calculated fix'!T302-'Ratios Calculated fix'!T$428)/('Ratios Calculated fix'!T$429-'Ratios Calculated fix'!T$428)</f>
        <v>5.7443989514436099E-2</v>
      </c>
      <c r="U302" s="22">
        <f>('Ratios Calculated fix'!U302-'Ratios Calculated fix'!U$428)/('Ratios Calculated fix'!U$429-'Ratios Calculated fix'!U$428)</f>
        <v>0.81288098288672894</v>
      </c>
      <c r="V302" s="22">
        <f>('Ratios Calculated fix'!V302-'Ratios Calculated fix'!V$428)/('Ratios Calculated fix'!V$429-'Ratios Calculated fix'!V$428)</f>
        <v>0.7133318984828062</v>
      </c>
      <c r="W302" s="22">
        <f>('Ratios Calculated fix'!W302-'Ratios Calculated fix'!W$428)/('Ratios Calculated fix'!W$429-'Ratios Calculated fix'!W$428)</f>
        <v>0.82515213807244903</v>
      </c>
      <c r="X302" s="22">
        <f>('Ratios Calculated fix'!X302-'Ratios Calculated fix'!X$428)/('Ratios Calculated fix'!X$429-'Ratios Calculated fix'!X$428)</f>
        <v>0.46980070420012704</v>
      </c>
      <c r="Y302" s="22">
        <f>('Ratios Calculated fix'!Y302-'Ratios Calculated fix'!Y$428)/('Ratios Calculated fix'!Y$429-'Ratios Calculated fix'!Y$428)</f>
        <v>0.42611940210092486</v>
      </c>
      <c r="Z302" s="22">
        <f>('Ratios Calculated fix'!Z302-'Ratios Calculated fix'!Z$428)/('Ratios Calculated fix'!Z$429-'Ratios Calculated fix'!Z$428)</f>
        <v>0.53019929579987302</v>
      </c>
      <c r="AA302" s="22">
        <f>('Ratios Calculated fix'!AA302-'Ratios Calculated fix'!AA$428)/('Ratios Calculated fix'!AA$429-'Ratios Calculated fix'!AA$428)</f>
        <v>0.565437499053418</v>
      </c>
      <c r="AB302" s="22">
        <f>('Ratios Calculated fix'!AB302-'Ratios Calculated fix'!AB$428)/('Ratios Calculated fix'!AB$429-'Ratios Calculated fix'!AB$428)</f>
        <v>0.77701350946403769</v>
      </c>
      <c r="AC302" s="22">
        <f>('Ratios Calculated fix'!AC302-'Ratios Calculated fix'!AC$428)/('Ratios Calculated fix'!AC$429-'Ratios Calculated fix'!AC$428)</f>
        <v>0.16053117473753592</v>
      </c>
      <c r="AD302" s="22">
        <f>('Ratios Calculated fix'!AD302-'Ratios Calculated fix'!AD$428)/('Ratios Calculated fix'!AD$429-'Ratios Calculated fix'!AD$428)</f>
        <v>0.24585059659363695</v>
      </c>
      <c r="AE302" s="22">
        <f>('Ratios Calculated fix'!AE302-'Ratios Calculated fix'!AE$428)/('Ratios Calculated fix'!AE$429-'Ratios Calculated fix'!AE$428)</f>
        <v>0.31935371412370406</v>
      </c>
      <c r="AF302" s="22">
        <f>('Ratios Calculated fix'!AF302-'Ratios Calculated fix'!AF$428)/('Ratios Calculated fix'!AF$429-'Ratios Calculated fix'!AF$428)</f>
        <v>0.34719417469128872</v>
      </c>
      <c r="AG302" s="22" t="e">
        <f>('Ratios Calculated fix'!AG302-'Ratios Calculated fix'!AG$428)/('Ratios Calculated fix'!AG$429-'Ratios Calculated fix'!AG$428)</f>
        <v>#DIV/0!</v>
      </c>
      <c r="AH302" s="22" t="e">
        <f>('Ratios Calculated fix'!AH302-'Ratios Calculated fix'!AH$428)/('Ratios Calculated fix'!AH$429-'Ratios Calculated fix'!AH$428)</f>
        <v>#DIV/0!</v>
      </c>
      <c r="AI302" s="22">
        <f>('Ratios Calculated fix'!AI302-'Ratios Calculated fix'!AI$428)/('Ratios Calculated fix'!AI$429-'Ratios Calculated fix'!AI$428)</f>
        <v>0.53300552586594074</v>
      </c>
      <c r="AJ302" s="22">
        <f>('Ratios Calculated fix'!AJ302-'Ratios Calculated fix'!AJ$428)/('Ratios Calculated fix'!AJ$429-'Ratios Calculated fix'!AJ$428)</f>
        <v>9.2387002703080395E-2</v>
      </c>
      <c r="AK302" s="22" t="e">
        <f>('Ratios Calculated fix'!AK302-'Ratios Calculated fix'!AK$428)/('Ratios Calculated fix'!AK$429-'Ratios Calculated fix'!AK$428)</f>
        <v>#DIV/0!</v>
      </c>
      <c r="AL302" s="22" t="e">
        <f>('Ratios Calculated fix'!AL302-'Ratios Calculated fix'!AL$428)/('Ratios Calculated fix'!AL$429-'Ratios Calculated fix'!AL$428)</f>
        <v>#DIV/0!</v>
      </c>
      <c r="AM302" s="22">
        <f>('Ratios Calculated fix'!AM302-'Ratios Calculated fix'!AM$428)/('Ratios Calculated fix'!AM$429-'Ratios Calculated fix'!AM$428)</f>
        <v>0.7165830046033238</v>
      </c>
      <c r="AN302" s="22">
        <f>('Ratios Calculated fix'!AN302-'Ratios Calculated fix'!AN$428)/('Ratios Calculated fix'!AN$429-'Ratios Calculated fix'!AN$428)</f>
        <v>0.81173215976304902</v>
      </c>
      <c r="AO302" s="22">
        <f>('Ratios Calculated fix'!AO302-'Ratios Calculated fix'!AO$428)/('Ratios Calculated fix'!AO$429-'Ratios Calculated fix'!AO$428)</f>
        <v>0.10920549812706286</v>
      </c>
      <c r="AP302" s="22">
        <f>('Ratios Calculated fix'!AP302-'Ratios Calculated fix'!AP$428)/('Ratios Calculated fix'!AP$429-'Ratios Calculated fix'!AP$428)</f>
        <v>0.35278379506497304</v>
      </c>
      <c r="AQ302" s="22">
        <f>('Ratios Calculated fix'!AQ302-'Ratios Calculated fix'!AQ$428)/('Ratios Calculated fix'!AQ$429-'Ratios Calculated fix'!AQ$428)</f>
        <v>0.62802232820778181</v>
      </c>
      <c r="AR302" s="22">
        <f>('Ratios Calculated fix'!AR302-'Ratios Calculated fix'!AR$428)/('Ratios Calculated fix'!AR$429-'Ratios Calculated fix'!AR$428)</f>
        <v>0.30747383283146901</v>
      </c>
      <c r="AS302" s="22">
        <f>('Ratios Calculated fix'!AS302-'Ratios Calculated fix'!AS$428)/('Ratios Calculated fix'!AS$429-'Ratios Calculated fix'!AS$428)</f>
        <v>0.35135174892538457</v>
      </c>
      <c r="AT302" s="22">
        <f>('Ratios Calculated fix'!AT302-'Ratios Calculated fix'!AT$428)/('Ratios Calculated fix'!AT$429-'Ratios Calculated fix'!AT$428)</f>
        <v>0.36418021386544236</v>
      </c>
      <c r="AU302" s="22">
        <f>('Ratios Calculated fix'!AU302-'Ratios Calculated fix'!AU$428)/('Ratios Calculated fix'!AU$429-'Ratios Calculated fix'!AU$428)</f>
        <v>0.26303623941352056</v>
      </c>
      <c r="AV302" s="22" t="e">
        <f>('Ratios Calculated fix'!AV302-'Ratios Calculated fix'!AV$428)/('Ratios Calculated fix'!AV$429-'Ratios Calculated fix'!AV$428)</f>
        <v>#DIV/0!</v>
      </c>
      <c r="AW302" s="22" t="e">
        <f>('Ratios Calculated fix'!AW302-'Ratios Calculated fix'!AW$428)/('Ratios Calculated fix'!AW$429-'Ratios Calculated fix'!AW$428)</f>
        <v>#DIV/0!</v>
      </c>
      <c r="AX302" s="22" t="e">
        <f>('Ratios Calculated fix'!AX302-'Ratios Calculated fix'!AX$428)/('Ratios Calculated fix'!AX$429-'Ratios Calculated fix'!AX$428)</f>
        <v>#DIV/0!</v>
      </c>
      <c r="AY302" s="22">
        <f>('Ratios Calculated fix'!AY302-'Ratios Calculated fix'!AY$428)/('Ratios Calculated fix'!AY$429-'Ratios Calculated fix'!AY$428)</f>
        <v>0.74614186397511517</v>
      </c>
      <c r="AZ302" s="22">
        <f>('Ratios Calculated fix'!AZ302-'Ratios Calculated fix'!AZ$428)/('Ratios Calculated fix'!AZ$429-'Ratios Calculated fix'!AZ$428)</f>
        <v>0.76774667882798842</v>
      </c>
      <c r="BA302" s="22">
        <f>('Ratios Calculated fix'!BA302-'Ratios Calculated fix'!BA$428)/('Ratios Calculated fix'!BA$429-'Ratios Calculated fix'!BA$428)</f>
        <v>0.22294809478145597</v>
      </c>
      <c r="BB302" s="22" t="e">
        <f>('Ratios Calculated fix'!BB302-'Ratios Calculated fix'!BB$428)/('Ratios Calculated fix'!BB$429-'Ratios Calculated fix'!BB$428)</f>
        <v>#DIV/0!</v>
      </c>
      <c r="BC302" s="22">
        <f>('Ratios Calculated fix'!BC302-'Ratios Calculated fix'!BC$428)/('Ratios Calculated fix'!BC$429-'Ratios Calculated fix'!BC$428)</f>
        <v>0.24492492014523382</v>
      </c>
    </row>
    <row r="303" spans="1:55" x14ac:dyDescent="0.2">
      <c r="A303" s="3" t="s">
        <v>922</v>
      </c>
      <c r="B303" s="3" t="s">
        <v>923</v>
      </c>
      <c r="C303" s="3" t="s">
        <v>34</v>
      </c>
      <c r="D303" s="3">
        <v>257930</v>
      </c>
      <c r="E303" s="3" t="s">
        <v>16</v>
      </c>
      <c r="F303" s="3">
        <v>2020</v>
      </c>
      <c r="G303" s="3" t="s">
        <v>17</v>
      </c>
      <c r="H303" s="4">
        <v>43982</v>
      </c>
      <c r="I303" s="4">
        <v>44004</v>
      </c>
      <c r="J303" s="4">
        <v>44004</v>
      </c>
      <c r="K303" s="5">
        <v>3092000000</v>
      </c>
      <c r="L303" s="5">
        <v>3164000000</v>
      </c>
      <c r="M303" s="3" t="s">
        <v>924</v>
      </c>
      <c r="N303" s="21">
        <f>('Ratios Calculated fix'!N303-'Ratios Calculated fix'!N$428)/('Ratios Calculated fix'!N$429-'Ratios Calculated fix'!N$428)</f>
        <v>0.11059053148378788</v>
      </c>
      <c r="O303" s="22">
        <f>('Ratios Calculated fix'!O303-'Ratios Calculated fix'!O$428)/('Ratios Calculated fix'!O$429-'Ratios Calculated fix'!O$428)</f>
        <v>0.11059053148378788</v>
      </c>
      <c r="P303" s="22">
        <f>('Ratios Calculated fix'!P303-'Ratios Calculated fix'!P$428)/('Ratios Calculated fix'!P$429-'Ratios Calculated fix'!P$428)</f>
        <v>0.25848031789079046</v>
      </c>
      <c r="Q303" s="22">
        <f>('Ratios Calculated fix'!Q303-'Ratios Calculated fix'!Q$428)/('Ratios Calculated fix'!Q$429-'Ratios Calculated fix'!Q$428)</f>
        <v>0.88130169889281318</v>
      </c>
      <c r="R303" s="22">
        <f>('Ratios Calculated fix'!R303-'Ratios Calculated fix'!R$428)/('Ratios Calculated fix'!R$429-'Ratios Calculated fix'!R$428)</f>
        <v>0.2083393481663976</v>
      </c>
      <c r="S303" s="22">
        <f>('Ratios Calculated fix'!S303-'Ratios Calculated fix'!S$428)/('Ratios Calculated fix'!S$429-'Ratios Calculated fix'!S$428)</f>
        <v>3.8643975215922041E-2</v>
      </c>
      <c r="T303" s="22">
        <f>('Ratios Calculated fix'!T303-'Ratios Calculated fix'!T$428)/('Ratios Calculated fix'!T$429-'Ratios Calculated fix'!T$428)</f>
        <v>0.20358718038405363</v>
      </c>
      <c r="U303" s="22">
        <f>('Ratios Calculated fix'!U303-'Ratios Calculated fix'!U$428)/('Ratios Calculated fix'!U$429-'Ratios Calculated fix'!U$428)</f>
        <v>0.82930910628168075</v>
      </c>
      <c r="V303" s="22">
        <f>('Ratios Calculated fix'!V303-'Ratios Calculated fix'!V$428)/('Ratios Calculated fix'!V$429-'Ratios Calculated fix'!V$428)</f>
        <v>0.71378185699379126</v>
      </c>
      <c r="W303" s="22">
        <f>('Ratios Calculated fix'!W303-'Ratios Calculated fix'!W$428)/('Ratios Calculated fix'!W$429-'Ratios Calculated fix'!W$428)</f>
        <v>0.84398289433922791</v>
      </c>
      <c r="X303" s="22">
        <f>('Ratios Calculated fix'!X303-'Ratios Calculated fix'!X$428)/('Ratios Calculated fix'!X$429-'Ratios Calculated fix'!X$428)</f>
        <v>0.38914429758552194</v>
      </c>
      <c r="Y303" s="22">
        <f>('Ratios Calculated fix'!Y303-'Ratios Calculated fix'!Y$428)/('Ratios Calculated fix'!Y$429-'Ratios Calculated fix'!Y$428)</f>
        <v>0.42262379878413747</v>
      </c>
      <c r="Z303" s="22">
        <f>('Ratios Calculated fix'!Z303-'Ratios Calculated fix'!Z$428)/('Ratios Calculated fix'!Z$429-'Ratios Calculated fix'!Z$428)</f>
        <v>0.61085570241447806</v>
      </c>
      <c r="AA303" s="22">
        <f>('Ratios Calculated fix'!AA303-'Ratios Calculated fix'!AA$428)/('Ratios Calculated fix'!AA$429-'Ratios Calculated fix'!AA$428)</f>
        <v>0.6082374380393144</v>
      </c>
      <c r="AB303" s="22">
        <f>('Ratios Calculated fix'!AB303-'Ratios Calculated fix'!AB$428)/('Ratios Calculated fix'!AB$429-'Ratios Calculated fix'!AB$428)</f>
        <v>0.76999268021978662</v>
      </c>
      <c r="AC303" s="22">
        <f>('Ratios Calculated fix'!AC303-'Ratios Calculated fix'!AC$428)/('Ratios Calculated fix'!AC$429-'Ratios Calculated fix'!AC$428)</f>
        <v>0.790831172892412</v>
      </c>
      <c r="AD303" s="22">
        <f>('Ratios Calculated fix'!AD303-'Ratios Calculated fix'!AD$428)/('Ratios Calculated fix'!AD$429-'Ratios Calculated fix'!AD$428)</f>
        <v>0.49774336938042213</v>
      </c>
      <c r="AE303" s="22">
        <f>('Ratios Calculated fix'!AE303-'Ratios Calculated fix'!AE$428)/('Ratios Calculated fix'!AE$429-'Ratios Calculated fix'!AE$428)</f>
        <v>0.57695183085579971</v>
      </c>
      <c r="AF303" s="22">
        <f>('Ratios Calculated fix'!AF303-'Ratios Calculated fix'!AF$428)/('Ratios Calculated fix'!AF$429-'Ratios Calculated fix'!AF$428)</f>
        <v>0.42015175851457048</v>
      </c>
      <c r="AG303" s="22" t="e">
        <f>('Ratios Calculated fix'!AG303-'Ratios Calculated fix'!AG$428)/('Ratios Calculated fix'!AG$429-'Ratios Calculated fix'!AG$428)</f>
        <v>#DIV/0!</v>
      </c>
      <c r="AH303" s="22" t="e">
        <f>('Ratios Calculated fix'!AH303-'Ratios Calculated fix'!AH$428)/('Ratios Calculated fix'!AH$429-'Ratios Calculated fix'!AH$428)</f>
        <v>#DIV/0!</v>
      </c>
      <c r="AI303" s="22">
        <f>('Ratios Calculated fix'!AI303-'Ratios Calculated fix'!AI$428)/('Ratios Calculated fix'!AI$429-'Ratios Calculated fix'!AI$428)</f>
        <v>0.53908853929218326</v>
      </c>
      <c r="AJ303" s="22">
        <f>('Ratios Calculated fix'!AJ303-'Ratios Calculated fix'!AJ$428)/('Ratios Calculated fix'!AJ$429-'Ratios Calculated fix'!AJ$428)</f>
        <v>0.20376765536199118</v>
      </c>
      <c r="AK303" s="22" t="e">
        <f>('Ratios Calculated fix'!AK303-'Ratios Calculated fix'!AK$428)/('Ratios Calculated fix'!AK$429-'Ratios Calculated fix'!AK$428)</f>
        <v>#DIV/0!</v>
      </c>
      <c r="AL303" s="22" t="e">
        <f>('Ratios Calculated fix'!AL303-'Ratios Calculated fix'!AL$428)/('Ratios Calculated fix'!AL$429-'Ratios Calculated fix'!AL$428)</f>
        <v>#DIV/0!</v>
      </c>
      <c r="AM303" s="22">
        <f>('Ratios Calculated fix'!AM303-'Ratios Calculated fix'!AM$428)/('Ratios Calculated fix'!AM$429-'Ratios Calculated fix'!AM$428)</f>
        <v>0.72774122502442451</v>
      </c>
      <c r="AN303" s="22">
        <f>('Ratios Calculated fix'!AN303-'Ratios Calculated fix'!AN$428)/('Ratios Calculated fix'!AN$429-'Ratios Calculated fix'!AN$428)</f>
        <v>0.80944683717822563</v>
      </c>
      <c r="AO303" s="22">
        <f>('Ratios Calculated fix'!AO303-'Ratios Calculated fix'!AO$428)/('Ratios Calculated fix'!AO$429-'Ratios Calculated fix'!AO$428)</f>
        <v>6.0556954392404529E-2</v>
      </c>
      <c r="AP303" s="22">
        <f>('Ratios Calculated fix'!AP303-'Ratios Calculated fix'!AP$428)/('Ratios Calculated fix'!AP$429-'Ratios Calculated fix'!AP$428)</f>
        <v>0.36018194606176562</v>
      </c>
      <c r="AQ303" s="22">
        <f>('Ratios Calculated fix'!AQ303-'Ratios Calculated fix'!AQ$428)/('Ratios Calculated fix'!AQ$429-'Ratios Calculated fix'!AQ$428)</f>
        <v>0.67424819316574691</v>
      </c>
      <c r="AR303" s="22">
        <f>('Ratios Calculated fix'!AR303-'Ratios Calculated fix'!AR$428)/('Ratios Calculated fix'!AR$429-'Ratios Calculated fix'!AR$428)</f>
        <v>0.55150359015900352</v>
      </c>
      <c r="AS303" s="22">
        <f>('Ratios Calculated fix'!AS303-'Ratios Calculated fix'!AS$428)/('Ratios Calculated fix'!AS$429-'Ratios Calculated fix'!AS$428)</f>
        <v>0.32687045719847013</v>
      </c>
      <c r="AT303" s="22">
        <f>('Ratios Calculated fix'!AT303-'Ratios Calculated fix'!AT$428)/('Ratios Calculated fix'!AT$429-'Ratios Calculated fix'!AT$428)</f>
        <v>0.44809764357485626</v>
      </c>
      <c r="AU303" s="22">
        <f>('Ratios Calculated fix'!AU303-'Ratios Calculated fix'!AU$428)/('Ratios Calculated fix'!AU$429-'Ratios Calculated fix'!AU$428)</f>
        <v>0.41315042557186399</v>
      </c>
      <c r="AV303" s="22" t="e">
        <f>('Ratios Calculated fix'!AV303-'Ratios Calculated fix'!AV$428)/('Ratios Calculated fix'!AV$429-'Ratios Calculated fix'!AV$428)</f>
        <v>#DIV/0!</v>
      </c>
      <c r="AW303" s="22" t="e">
        <f>('Ratios Calculated fix'!AW303-'Ratios Calculated fix'!AW$428)/('Ratios Calculated fix'!AW$429-'Ratios Calculated fix'!AW$428)</f>
        <v>#DIV/0!</v>
      </c>
      <c r="AX303" s="22" t="e">
        <f>('Ratios Calculated fix'!AX303-'Ratios Calculated fix'!AX$428)/('Ratios Calculated fix'!AX$429-'Ratios Calculated fix'!AX$428)</f>
        <v>#DIV/0!</v>
      </c>
      <c r="AY303" s="22">
        <f>('Ratios Calculated fix'!AY303-'Ratios Calculated fix'!AY$428)/('Ratios Calculated fix'!AY$429-'Ratios Calculated fix'!AY$428)</f>
        <v>0.7483640370051341</v>
      </c>
      <c r="AZ303" s="22">
        <f>('Ratios Calculated fix'!AZ303-'Ratios Calculated fix'!AZ$428)/('Ratios Calculated fix'!AZ$429-'Ratios Calculated fix'!AZ$428)</f>
        <v>0.76935472481800904</v>
      </c>
      <c r="BA303" s="22">
        <f>('Ratios Calculated fix'!BA303-'Ratios Calculated fix'!BA$428)/('Ratios Calculated fix'!BA$429-'Ratios Calculated fix'!BA$428)</f>
        <v>0.22411692954375323</v>
      </c>
      <c r="BB303" s="22" t="e">
        <f>('Ratios Calculated fix'!BB303-'Ratios Calculated fix'!BB$428)/('Ratios Calculated fix'!BB$429-'Ratios Calculated fix'!BB$428)</f>
        <v>#DIV/0!</v>
      </c>
      <c r="BC303" s="22">
        <f>('Ratios Calculated fix'!BC303-'Ratios Calculated fix'!BC$428)/('Ratios Calculated fix'!BC$429-'Ratios Calculated fix'!BC$428)</f>
        <v>0.19780809090450735</v>
      </c>
    </row>
    <row r="304" spans="1:55" x14ac:dyDescent="0.2">
      <c r="A304" s="3" t="s">
        <v>907</v>
      </c>
      <c r="B304" s="3" t="s">
        <v>908</v>
      </c>
      <c r="C304" s="3" t="s">
        <v>45</v>
      </c>
      <c r="D304" s="3">
        <v>334679</v>
      </c>
      <c r="E304" s="3" t="s">
        <v>16</v>
      </c>
      <c r="F304" s="3">
        <v>2019</v>
      </c>
      <c r="G304" s="3" t="s">
        <v>17</v>
      </c>
      <c r="H304" s="4">
        <v>43830</v>
      </c>
      <c r="I304" s="4">
        <v>43889</v>
      </c>
      <c r="J304" s="4">
        <v>43889</v>
      </c>
      <c r="K304" s="5">
        <v>75671000</v>
      </c>
      <c r="L304" s="5">
        <v>76474000</v>
      </c>
      <c r="M304" s="3" t="s">
        <v>909</v>
      </c>
      <c r="N304" s="21">
        <f>('Ratios Calculated fix'!N304-'Ratios Calculated fix'!N$428)/('Ratios Calculated fix'!N$429-'Ratios Calculated fix'!N$428)</f>
        <v>3.1094684665602466E-2</v>
      </c>
      <c r="O304" s="22">
        <f>('Ratios Calculated fix'!O304-'Ratios Calculated fix'!O$428)/('Ratios Calculated fix'!O$429-'Ratios Calculated fix'!O$428)</f>
        <v>2.8303805273417909E-3</v>
      </c>
      <c r="P304" s="22">
        <f>('Ratios Calculated fix'!P304-'Ratios Calculated fix'!P$428)/('Ratios Calculated fix'!P$429-'Ratios Calculated fix'!P$428)</f>
        <v>9.3348247764173705E-4</v>
      </c>
      <c r="Q304" s="22">
        <f>('Ratios Calculated fix'!Q304-'Ratios Calculated fix'!Q$428)/('Ratios Calculated fix'!Q$429-'Ratios Calculated fix'!Q$428)</f>
        <v>0.91177596416667062</v>
      </c>
      <c r="R304" s="22">
        <f>('Ratios Calculated fix'!R304-'Ratios Calculated fix'!R$428)/('Ratios Calculated fix'!R$429-'Ratios Calculated fix'!R$428)</f>
        <v>0.12194218956009176</v>
      </c>
      <c r="S304" s="22">
        <f>('Ratios Calculated fix'!S304-'Ratios Calculated fix'!S$428)/('Ratios Calculated fix'!S$429-'Ratios Calculated fix'!S$428)</f>
        <v>0</v>
      </c>
      <c r="T304" s="22">
        <f>('Ratios Calculated fix'!T304-'Ratios Calculated fix'!T$428)/('Ratios Calculated fix'!T$429-'Ratios Calculated fix'!T$428)</f>
        <v>0.12324199007218767</v>
      </c>
      <c r="U304" s="22">
        <f>('Ratios Calculated fix'!U304-'Ratios Calculated fix'!U$428)/('Ratios Calculated fix'!U$429-'Ratios Calculated fix'!U$428)</f>
        <v>0.84561173743437945</v>
      </c>
      <c r="V304" s="22">
        <f>('Ratios Calculated fix'!V304-'Ratios Calculated fix'!V$428)/('Ratios Calculated fix'!V$429-'Ratios Calculated fix'!V$428)</f>
        <v>0.70833495319453676</v>
      </c>
      <c r="W304" s="22">
        <f>('Ratios Calculated fix'!W304-'Ratios Calculated fix'!W$428)/('Ratios Calculated fix'!W$429-'Ratios Calculated fix'!W$428)</f>
        <v>0.863579006611216</v>
      </c>
      <c r="X304" s="22">
        <f>('Ratios Calculated fix'!X304-'Ratios Calculated fix'!X$428)/('Ratios Calculated fix'!X$429-'Ratios Calculated fix'!X$428)</f>
        <v>0.30754381916300749</v>
      </c>
      <c r="Y304" s="22">
        <f>('Ratios Calculated fix'!Y304-'Ratios Calculated fix'!Y$428)/('Ratios Calculated fix'!Y$429-'Ratios Calculated fix'!Y$428)</f>
        <v>0.40071241714355754</v>
      </c>
      <c r="Z304" s="22">
        <f>('Ratios Calculated fix'!Z304-'Ratios Calculated fix'!Z$428)/('Ratios Calculated fix'!Z$429-'Ratios Calculated fix'!Z$428)</f>
        <v>0.69245618083699256</v>
      </c>
      <c r="AA304" s="22">
        <f>('Ratios Calculated fix'!AA304-'Ratios Calculated fix'!AA$428)/('Ratios Calculated fix'!AA$429-'Ratios Calculated fix'!AA$428)</f>
        <v>0.14022613877107654</v>
      </c>
      <c r="AB304" s="22">
        <f>('Ratios Calculated fix'!AB304-'Ratios Calculated fix'!AB$428)/('Ratios Calculated fix'!AB$429-'Ratios Calculated fix'!AB$428)</f>
        <v>0.74819338300898619</v>
      </c>
      <c r="AC304" s="22">
        <f>('Ratios Calculated fix'!AC304-'Ratios Calculated fix'!AC$428)/('Ratios Calculated fix'!AC$429-'Ratios Calculated fix'!AC$428)</f>
        <v>0.51769804990286006</v>
      </c>
      <c r="AD304" s="22">
        <f>('Ratios Calculated fix'!AD304-'Ratios Calculated fix'!AD$428)/('Ratios Calculated fix'!AD$429-'Ratios Calculated fix'!AD$428)</f>
        <v>0.27834773910072413</v>
      </c>
      <c r="AE304" s="22">
        <f>('Ratios Calculated fix'!AE304-'Ratios Calculated fix'!AE$428)/('Ratios Calculated fix'!AE$429-'Ratios Calculated fix'!AE$428)</f>
        <v>0.37434979143069813</v>
      </c>
      <c r="AF304" s="22">
        <f>('Ratios Calculated fix'!AF304-'Ratios Calculated fix'!AF$428)/('Ratios Calculated fix'!AF$429-'Ratios Calculated fix'!AF$428)</f>
        <v>0.36759455621647197</v>
      </c>
      <c r="AG304" s="22" t="e">
        <f>('Ratios Calculated fix'!AG304-'Ratios Calculated fix'!AG$428)/('Ratios Calculated fix'!AG$429-'Ratios Calculated fix'!AG$428)</f>
        <v>#DIV/0!</v>
      </c>
      <c r="AH304" s="22" t="e">
        <f>('Ratios Calculated fix'!AH304-'Ratios Calculated fix'!AH$428)/('Ratios Calculated fix'!AH$429-'Ratios Calculated fix'!AH$428)</f>
        <v>#DIV/0!</v>
      </c>
      <c r="AI304" s="22">
        <f>('Ratios Calculated fix'!AI304-'Ratios Calculated fix'!AI$428)/('Ratios Calculated fix'!AI$429-'Ratios Calculated fix'!AI$428)</f>
        <v>0.53712983667322467</v>
      </c>
      <c r="AJ304" s="22">
        <f>('Ratios Calculated fix'!AJ304-'Ratios Calculated fix'!AJ$428)/('Ratios Calculated fix'!AJ$429-'Ratios Calculated fix'!AJ$428)</f>
        <v>0.13814595283248723</v>
      </c>
      <c r="AK304" s="22" t="e">
        <f>('Ratios Calculated fix'!AK304-'Ratios Calculated fix'!AK$428)/('Ratios Calculated fix'!AK$429-'Ratios Calculated fix'!AK$428)</f>
        <v>#DIV/0!</v>
      </c>
      <c r="AL304" s="22" t="e">
        <f>('Ratios Calculated fix'!AL304-'Ratios Calculated fix'!AL$428)/('Ratios Calculated fix'!AL$429-'Ratios Calculated fix'!AL$428)</f>
        <v>#DIV/0!</v>
      </c>
      <c r="AM304" s="22">
        <f>('Ratios Calculated fix'!AM304-'Ratios Calculated fix'!AM$428)/('Ratios Calculated fix'!AM$429-'Ratios Calculated fix'!AM$428)</f>
        <v>0.79906416362605759</v>
      </c>
      <c r="AN304" s="22">
        <f>('Ratios Calculated fix'!AN304-'Ratios Calculated fix'!AN$428)/('Ratios Calculated fix'!AN$429-'Ratios Calculated fix'!AN$428)</f>
        <v>0.85597735419195031</v>
      </c>
      <c r="AO304" s="22">
        <f>('Ratios Calculated fix'!AO304-'Ratios Calculated fix'!AO$428)/('Ratios Calculated fix'!AO$429-'Ratios Calculated fix'!AO$428)</f>
        <v>0.19521568633152869</v>
      </c>
      <c r="AP304" s="22">
        <f>('Ratios Calculated fix'!AP304-'Ratios Calculated fix'!AP$428)/('Ratios Calculated fix'!AP$429-'Ratios Calculated fix'!AP$428)</f>
        <v>0.34949721049177207</v>
      </c>
      <c r="AQ304" s="22">
        <f>('Ratios Calculated fix'!AQ304-'Ratios Calculated fix'!AQ$428)/('Ratios Calculated fix'!AQ$429-'Ratios Calculated fix'!AQ$428)</f>
        <v>0.7256117443796184</v>
      </c>
      <c r="AR304" s="22">
        <f>('Ratios Calculated fix'!AR304-'Ratios Calculated fix'!AR$428)/('Ratios Calculated fix'!AR$429-'Ratios Calculated fix'!AR$428)</f>
        <v>0.35831296716041366</v>
      </c>
      <c r="AS304" s="22">
        <f>('Ratios Calculated fix'!AS304-'Ratios Calculated fix'!AS$428)/('Ratios Calculated fix'!AS$429-'Ratios Calculated fix'!AS$428)</f>
        <v>0.34899983482731417</v>
      </c>
      <c r="AT304" s="22">
        <f>('Ratios Calculated fix'!AT304-'Ratios Calculated fix'!AT$428)/('Ratios Calculated fix'!AT$429-'Ratios Calculated fix'!AT$428)</f>
        <v>0.53404050093810751</v>
      </c>
      <c r="AU304" s="22">
        <f>('Ratios Calculated fix'!AU304-'Ratios Calculated fix'!AU$428)/('Ratios Calculated fix'!AU$429-'Ratios Calculated fix'!AU$428)</f>
        <v>0.27406647365353437</v>
      </c>
      <c r="AV304" s="22" t="e">
        <f>('Ratios Calculated fix'!AV304-'Ratios Calculated fix'!AV$428)/('Ratios Calculated fix'!AV$429-'Ratios Calculated fix'!AV$428)</f>
        <v>#DIV/0!</v>
      </c>
      <c r="AW304" s="22" t="e">
        <f>('Ratios Calculated fix'!AW304-'Ratios Calculated fix'!AW$428)/('Ratios Calculated fix'!AW$429-'Ratios Calculated fix'!AW$428)</f>
        <v>#DIV/0!</v>
      </c>
      <c r="AX304" s="22" t="e">
        <f>('Ratios Calculated fix'!AX304-'Ratios Calculated fix'!AX$428)/('Ratios Calculated fix'!AX$429-'Ratios Calculated fix'!AX$428)</f>
        <v>#DIV/0!</v>
      </c>
      <c r="AY304" s="22">
        <f>('Ratios Calculated fix'!AY304-'Ratios Calculated fix'!AY$428)/('Ratios Calculated fix'!AY$429-'Ratios Calculated fix'!AY$428)</f>
        <v>0.74599050295003433</v>
      </c>
      <c r="AZ304" s="22">
        <f>('Ratios Calculated fix'!AZ304-'Ratios Calculated fix'!AZ$428)/('Ratios Calculated fix'!AZ$429-'Ratios Calculated fix'!AZ$428)</f>
        <v>0.76957255029413818</v>
      </c>
      <c r="BA304" s="22">
        <f>('Ratios Calculated fix'!BA304-'Ratios Calculated fix'!BA$428)/('Ratios Calculated fix'!BA$429-'Ratios Calculated fix'!BA$428)</f>
        <v>0.22203399276580282</v>
      </c>
      <c r="BB304" s="22" t="e">
        <f>('Ratios Calculated fix'!BB304-'Ratios Calculated fix'!BB$428)/('Ratios Calculated fix'!BB$429-'Ratios Calculated fix'!BB$428)</f>
        <v>#DIV/0!</v>
      </c>
      <c r="BC304" s="22">
        <f>('Ratios Calculated fix'!BC304-'Ratios Calculated fix'!BC$428)/('Ratios Calculated fix'!BC$429-'Ratios Calculated fix'!BC$428)</f>
        <v>0.34566901606790146</v>
      </c>
    </row>
    <row r="305" spans="1:55" x14ac:dyDescent="0.2">
      <c r="A305" s="3" t="s">
        <v>910</v>
      </c>
      <c r="B305" s="3" t="s">
        <v>911</v>
      </c>
      <c r="C305" s="3" t="s">
        <v>138</v>
      </c>
      <c r="D305" s="3">
        <v>334205</v>
      </c>
      <c r="E305" s="3" t="s">
        <v>16</v>
      </c>
      <c r="F305" s="3">
        <v>2019</v>
      </c>
      <c r="G305" s="3" t="s">
        <v>17</v>
      </c>
      <c r="H305" s="4">
        <v>43830</v>
      </c>
      <c r="I305" s="4">
        <v>43889</v>
      </c>
      <c r="J305" s="4">
        <v>43889</v>
      </c>
      <c r="K305" s="5">
        <v>895100000</v>
      </c>
      <c r="L305" s="5">
        <v>892300000</v>
      </c>
      <c r="M305" s="3" t="s">
        <v>912</v>
      </c>
      <c r="N305" s="21">
        <f>('Ratios Calculated fix'!N305-'Ratios Calculated fix'!N$428)/('Ratios Calculated fix'!N$429-'Ratios Calculated fix'!N$428)</f>
        <v>4.5427366498653123E-2</v>
      </c>
      <c r="O305" s="22">
        <f>('Ratios Calculated fix'!O305-'Ratios Calculated fix'!O$428)/('Ratios Calculated fix'!O$429-'Ratios Calculated fix'!O$428)</f>
        <v>4.1887290102881627E-2</v>
      </c>
      <c r="P305" s="22">
        <f>('Ratios Calculated fix'!P305-'Ratios Calculated fix'!P$428)/('Ratios Calculated fix'!P$429-'Ratios Calculated fix'!P$428)</f>
        <v>2.0942533270685695E-2</v>
      </c>
      <c r="Q305" s="22">
        <f>('Ratios Calculated fix'!Q305-'Ratios Calculated fix'!Q$428)/('Ratios Calculated fix'!Q$429-'Ratios Calculated fix'!Q$428)</f>
        <v>0.87128202186845682</v>
      </c>
      <c r="R305" s="22">
        <f>('Ratios Calculated fix'!R305-'Ratios Calculated fix'!R$428)/('Ratios Calculated fix'!R$429-'Ratios Calculated fix'!R$428)</f>
        <v>0.11856000021520177</v>
      </c>
      <c r="S305" s="22">
        <f>('Ratios Calculated fix'!S305-'Ratios Calculated fix'!S$428)/('Ratios Calculated fix'!S$429-'Ratios Calculated fix'!S$428)</f>
        <v>8.7766718885763434E-4</v>
      </c>
      <c r="T305" s="22">
        <f>('Ratios Calculated fix'!T305-'Ratios Calculated fix'!T$428)/('Ratios Calculated fix'!T$429-'Ratios Calculated fix'!T$428)</f>
        <v>0.11966538386630315</v>
      </c>
      <c r="U305" s="22">
        <f>('Ratios Calculated fix'!U305-'Ratios Calculated fix'!U$428)/('Ratios Calculated fix'!U$429-'Ratios Calculated fix'!U$428)</f>
        <v>0.81166914889125596</v>
      </c>
      <c r="V305" s="22">
        <f>('Ratios Calculated fix'!V305-'Ratios Calculated fix'!V$428)/('Ratios Calculated fix'!V$429-'Ratios Calculated fix'!V$428)</f>
        <v>0.70837847838948231</v>
      </c>
      <c r="W305" s="22">
        <f>('Ratios Calculated fix'!W305-'Ratios Calculated fix'!W$428)/('Ratios Calculated fix'!W$429-'Ratios Calculated fix'!W$428)</f>
        <v>0.82452213470347069</v>
      </c>
      <c r="X305" s="22">
        <f>('Ratios Calculated fix'!X305-'Ratios Calculated fix'!X$428)/('Ratios Calculated fix'!X$429-'Ratios Calculated fix'!X$428)</f>
        <v>0.14527438244381299</v>
      </c>
      <c r="Y305" s="22">
        <f>('Ratios Calculated fix'!Y305-'Ratios Calculated fix'!Y$428)/('Ratios Calculated fix'!Y$429-'Ratios Calculated fix'!Y$428)</f>
        <v>0.44144443385346716</v>
      </c>
      <c r="Z305" s="22">
        <f>('Ratios Calculated fix'!Z305-'Ratios Calculated fix'!Z$428)/('Ratios Calculated fix'!Z$429-'Ratios Calculated fix'!Z$428)</f>
        <v>0.85472561755618703</v>
      </c>
      <c r="AA305" s="22">
        <f>('Ratios Calculated fix'!AA305-'Ratios Calculated fix'!AA$428)/('Ratios Calculated fix'!AA$429-'Ratios Calculated fix'!AA$428)</f>
        <v>0</v>
      </c>
      <c r="AB305" s="22">
        <f>('Ratios Calculated fix'!AB305-'Ratios Calculated fix'!AB$428)/('Ratios Calculated fix'!AB$429-'Ratios Calculated fix'!AB$428)</f>
        <v>0.83052304957023515</v>
      </c>
      <c r="AC305" s="22">
        <f>('Ratios Calculated fix'!AC305-'Ratios Calculated fix'!AC$428)/('Ratios Calculated fix'!AC$429-'Ratios Calculated fix'!AC$428)</f>
        <v>0.85910818531259492</v>
      </c>
      <c r="AD305" s="22">
        <f>('Ratios Calculated fix'!AD305-'Ratios Calculated fix'!AD$428)/('Ratios Calculated fix'!AD$429-'Ratios Calculated fix'!AD$428)</f>
        <v>0.60958527993641876</v>
      </c>
      <c r="AE305" s="22">
        <f>('Ratios Calculated fix'!AE305-'Ratios Calculated fix'!AE$428)/('Ratios Calculated fix'!AE$429-'Ratios Calculated fix'!AE$428)</f>
        <v>0.41054375690344685</v>
      </c>
      <c r="AF305" s="22">
        <f>('Ratios Calculated fix'!AF305-'Ratios Calculated fix'!AF$428)/('Ratios Calculated fix'!AF$429-'Ratios Calculated fix'!AF$428)</f>
        <v>0.28798851773268086</v>
      </c>
      <c r="AG305" s="22" t="e">
        <f>('Ratios Calculated fix'!AG305-'Ratios Calculated fix'!AG$428)/('Ratios Calculated fix'!AG$429-'Ratios Calculated fix'!AG$428)</f>
        <v>#DIV/0!</v>
      </c>
      <c r="AH305" s="22" t="e">
        <f>('Ratios Calculated fix'!AH305-'Ratios Calculated fix'!AH$428)/('Ratios Calculated fix'!AH$429-'Ratios Calculated fix'!AH$428)</f>
        <v>#DIV/0!</v>
      </c>
      <c r="AI305" s="22">
        <f>('Ratios Calculated fix'!AI305-'Ratios Calculated fix'!AI$428)/('Ratios Calculated fix'!AI$429-'Ratios Calculated fix'!AI$428)</f>
        <v>0.64938459461204268</v>
      </c>
      <c r="AJ305" s="22">
        <f>('Ratios Calculated fix'!AJ305-'Ratios Calculated fix'!AJ$428)/('Ratios Calculated fix'!AJ$429-'Ratios Calculated fix'!AJ$428)</f>
        <v>0.15724682219994912</v>
      </c>
      <c r="AK305" s="22" t="e">
        <f>('Ratios Calculated fix'!AK305-'Ratios Calculated fix'!AK$428)/('Ratios Calculated fix'!AK$429-'Ratios Calculated fix'!AK$428)</f>
        <v>#DIV/0!</v>
      </c>
      <c r="AL305" s="22" t="e">
        <f>('Ratios Calculated fix'!AL305-'Ratios Calculated fix'!AL$428)/('Ratios Calculated fix'!AL$429-'Ratios Calculated fix'!AL$428)</f>
        <v>#DIV/0!</v>
      </c>
      <c r="AM305" s="22">
        <f>('Ratios Calculated fix'!AM305-'Ratios Calculated fix'!AM$428)/('Ratios Calculated fix'!AM$429-'Ratios Calculated fix'!AM$428)</f>
        <v>0.70596021761070449</v>
      </c>
      <c r="AN305" s="22">
        <f>('Ratios Calculated fix'!AN305-'Ratios Calculated fix'!AN$428)/('Ratios Calculated fix'!AN$429-'Ratios Calculated fix'!AN$428)</f>
        <v>0.80431941336288248</v>
      </c>
      <c r="AO305" s="22">
        <f>('Ratios Calculated fix'!AO305-'Ratios Calculated fix'!AO$428)/('Ratios Calculated fix'!AO$429-'Ratios Calculated fix'!AO$428)</f>
        <v>2.6948811165107934E-2</v>
      </c>
      <c r="AP305" s="22">
        <f>('Ratios Calculated fix'!AP305-'Ratios Calculated fix'!AP$428)/('Ratios Calculated fix'!AP$429-'Ratios Calculated fix'!AP$428)</f>
        <v>0.36290030915108601</v>
      </c>
      <c r="AQ305" s="22">
        <f>('Ratios Calculated fix'!AQ305-'Ratios Calculated fix'!AQ$428)/('Ratios Calculated fix'!AQ$429-'Ratios Calculated fix'!AQ$428)</f>
        <v>0.55585996269303728</v>
      </c>
      <c r="AR305" s="22">
        <f>('Ratios Calculated fix'!AR305-'Ratios Calculated fix'!AR$428)/('Ratios Calculated fix'!AR$429-'Ratios Calculated fix'!AR$428)</f>
        <v>0.58063685341050886</v>
      </c>
      <c r="AS305" s="22">
        <f>('Ratios Calculated fix'!AS305-'Ratios Calculated fix'!AS$428)/('Ratios Calculated fix'!AS$429-'Ratios Calculated fix'!AS$428)</f>
        <v>0.73204577856355546</v>
      </c>
      <c r="AT305" s="22">
        <f>('Ratios Calculated fix'!AT305-'Ratios Calculated fix'!AT$428)/('Ratios Calculated fix'!AT$429-'Ratios Calculated fix'!AT$428)</f>
        <v>0.36071146553301114</v>
      </c>
      <c r="AU305" s="22">
        <f>('Ratios Calculated fix'!AU305-'Ratios Calculated fix'!AU$428)/('Ratios Calculated fix'!AU$429-'Ratios Calculated fix'!AU$428)</f>
        <v>7.107552987727625E-2</v>
      </c>
      <c r="AV305" s="22" t="e">
        <f>('Ratios Calculated fix'!AV305-'Ratios Calculated fix'!AV$428)/('Ratios Calculated fix'!AV$429-'Ratios Calculated fix'!AV$428)</f>
        <v>#DIV/0!</v>
      </c>
      <c r="AW305" s="22" t="e">
        <f>('Ratios Calculated fix'!AW305-'Ratios Calculated fix'!AW$428)/('Ratios Calculated fix'!AW$429-'Ratios Calculated fix'!AW$428)</f>
        <v>#DIV/0!</v>
      </c>
      <c r="AX305" s="22" t="e">
        <f>('Ratios Calculated fix'!AX305-'Ratios Calculated fix'!AX$428)/('Ratios Calculated fix'!AX$429-'Ratios Calculated fix'!AX$428)</f>
        <v>#DIV/0!</v>
      </c>
      <c r="AY305" s="22">
        <f>('Ratios Calculated fix'!AY305-'Ratios Calculated fix'!AY$428)/('Ratios Calculated fix'!AY$429-'Ratios Calculated fix'!AY$428)</f>
        <v>0.74755901948312464</v>
      </c>
      <c r="AZ305" s="22">
        <f>('Ratios Calculated fix'!AZ305-'Ratios Calculated fix'!AZ$428)/('Ratios Calculated fix'!AZ$429-'Ratios Calculated fix'!AZ$428)</f>
        <v>0.77111080328551629</v>
      </c>
      <c r="BA305" s="22">
        <f>('Ratios Calculated fix'!BA305-'Ratios Calculated fix'!BA$428)/('Ratios Calculated fix'!BA$429-'Ratios Calculated fix'!BA$428)</f>
        <v>0.24958797992702389</v>
      </c>
      <c r="BB305" s="22" t="e">
        <f>('Ratios Calculated fix'!BB305-'Ratios Calculated fix'!BB$428)/('Ratios Calculated fix'!BB$429-'Ratios Calculated fix'!BB$428)</f>
        <v>#DIV/0!</v>
      </c>
      <c r="BC305" s="22">
        <f>('Ratios Calculated fix'!BC305-'Ratios Calculated fix'!BC$428)/('Ratios Calculated fix'!BC$429-'Ratios Calculated fix'!BC$428)</f>
        <v>0.10978560462431552</v>
      </c>
    </row>
    <row r="306" spans="1:55" x14ac:dyDescent="0.2">
      <c r="A306" s="3" t="s">
        <v>934</v>
      </c>
      <c r="B306" s="3" t="s">
        <v>935</v>
      </c>
      <c r="C306" s="3" t="s">
        <v>34</v>
      </c>
      <c r="D306" s="3">
        <v>746934</v>
      </c>
      <c r="E306" s="3" t="s">
        <v>16</v>
      </c>
      <c r="F306" s="3">
        <v>2019</v>
      </c>
      <c r="G306" s="3" t="s">
        <v>17</v>
      </c>
      <c r="H306" s="4">
        <v>43830</v>
      </c>
      <c r="I306" s="4">
        <v>43874</v>
      </c>
      <c r="J306" s="4">
        <v>43874</v>
      </c>
      <c r="K306" s="5">
        <v>57663510</v>
      </c>
      <c r="L306" s="5">
        <v>58470846</v>
      </c>
      <c r="M306" s="3" t="s">
        <v>936</v>
      </c>
      <c r="N306" s="21">
        <f>('Ratios Calculated fix'!N306-'Ratios Calculated fix'!N$428)/('Ratios Calculated fix'!N$429-'Ratios Calculated fix'!N$428)</f>
        <v>3.8749337843542127E-2</v>
      </c>
      <c r="O306" s="22">
        <f>('Ratios Calculated fix'!O306-'Ratios Calculated fix'!O$428)/('Ratios Calculated fix'!O$429-'Ratios Calculated fix'!O$428)</f>
        <v>3.8725185816543835E-2</v>
      </c>
      <c r="P306" s="22">
        <f>('Ratios Calculated fix'!P306-'Ratios Calculated fix'!P$428)/('Ratios Calculated fix'!P$429-'Ratios Calculated fix'!P$428)</f>
        <v>7.8709135241853516E-3</v>
      </c>
      <c r="Q306" s="22">
        <f>('Ratios Calculated fix'!Q306-'Ratios Calculated fix'!Q$428)/('Ratios Calculated fix'!Q$429-'Ratios Calculated fix'!Q$428)</f>
        <v>0.87388508429279144</v>
      </c>
      <c r="R306" s="22">
        <f>('Ratios Calculated fix'!R306-'Ratios Calculated fix'!R$428)/('Ratios Calculated fix'!R$429-'Ratios Calculated fix'!R$428)</f>
        <v>4.4077908553145596E-3</v>
      </c>
      <c r="S306" s="22">
        <f>('Ratios Calculated fix'!S306-'Ratios Calculated fix'!S$428)/('Ratios Calculated fix'!S$429-'Ratios Calculated fix'!S$428)</f>
        <v>1.3428765842513248E-3</v>
      </c>
      <c r="T306" s="22">
        <f>('Ratios Calculated fix'!T306-'Ratios Calculated fix'!T$428)/('Ratios Calculated fix'!T$429-'Ratios Calculated fix'!T$428)</f>
        <v>4.2124665668458287E-3</v>
      </c>
      <c r="U306" s="22">
        <f>('Ratios Calculated fix'!U306-'Ratios Calculated fix'!U$428)/('Ratios Calculated fix'!U$429-'Ratios Calculated fix'!U$428)</f>
        <v>0.80749582010165522</v>
      </c>
      <c r="V306" s="22">
        <f>('Ratios Calculated fix'!V306-'Ratios Calculated fix'!V$428)/('Ratios Calculated fix'!V$429-'Ratios Calculated fix'!V$428)</f>
        <v>0.70843342167443557</v>
      </c>
      <c r="W306" s="22">
        <f>('Ratios Calculated fix'!W306-'Ratios Calculated fix'!W$428)/('Ratios Calculated fix'!W$429-'Ratios Calculated fix'!W$428)</f>
        <v>0.81971234087358114</v>
      </c>
      <c r="X306" s="22">
        <f>('Ratios Calculated fix'!X306-'Ratios Calculated fix'!X$428)/('Ratios Calculated fix'!X$429-'Ratios Calculated fix'!X$428)</f>
        <v>0.65029969849832703</v>
      </c>
      <c r="Y306" s="22">
        <f>('Ratios Calculated fix'!Y306-'Ratios Calculated fix'!Y$428)/('Ratios Calculated fix'!Y$429-'Ratios Calculated fix'!Y$428)</f>
        <v>0.42696893152213289</v>
      </c>
      <c r="Z306" s="22">
        <f>('Ratios Calculated fix'!Z306-'Ratios Calculated fix'!Z$428)/('Ratios Calculated fix'!Z$429-'Ratios Calculated fix'!Z$428)</f>
        <v>0.34970030150167303</v>
      </c>
      <c r="AA306" s="22">
        <f>('Ratios Calculated fix'!AA306-'Ratios Calculated fix'!AA$428)/('Ratios Calculated fix'!AA$429-'Ratios Calculated fix'!AA$428)</f>
        <v>3.3471049321318044E-2</v>
      </c>
      <c r="AB306" s="22">
        <f>('Ratios Calculated fix'!AB306-'Ratios Calculated fix'!AB$428)/('Ratios Calculated fix'!AB$429-'Ratios Calculated fix'!AB$428)</f>
        <v>0.80029494179112182</v>
      </c>
      <c r="AC306" s="22">
        <f>('Ratios Calculated fix'!AC306-'Ratios Calculated fix'!AC$428)/('Ratios Calculated fix'!AC$429-'Ratios Calculated fix'!AC$428)</f>
        <v>0.84490453584172409</v>
      </c>
      <c r="AD306" s="22">
        <f>('Ratios Calculated fix'!AD306-'Ratios Calculated fix'!AD$428)/('Ratios Calculated fix'!AD$429-'Ratios Calculated fix'!AD$428)</f>
        <v>0.42650453596006699</v>
      </c>
      <c r="AE306" s="22">
        <f>('Ratios Calculated fix'!AE306-'Ratios Calculated fix'!AE$428)/('Ratios Calculated fix'!AE$429-'Ratios Calculated fix'!AE$428)</f>
        <v>0.51086916271701488</v>
      </c>
      <c r="AF306" s="22">
        <f>('Ratios Calculated fix'!AF306-'Ratios Calculated fix'!AF$428)/('Ratios Calculated fix'!AF$429-'Ratios Calculated fix'!AF$428)</f>
        <v>0.41386940834037766</v>
      </c>
      <c r="AG306" s="22" t="e">
        <f>('Ratios Calculated fix'!AG306-'Ratios Calculated fix'!AG$428)/('Ratios Calculated fix'!AG$429-'Ratios Calculated fix'!AG$428)</f>
        <v>#DIV/0!</v>
      </c>
      <c r="AH306" s="22" t="e">
        <f>('Ratios Calculated fix'!AH306-'Ratios Calculated fix'!AH$428)/('Ratios Calculated fix'!AH$429-'Ratios Calculated fix'!AH$428)</f>
        <v>#DIV/0!</v>
      </c>
      <c r="AI306" s="22">
        <f>('Ratios Calculated fix'!AI306-'Ratios Calculated fix'!AI$428)/('Ratios Calculated fix'!AI$429-'Ratios Calculated fix'!AI$428)</f>
        <v>0.64596263860262515</v>
      </c>
      <c r="AJ306" s="22">
        <f>('Ratios Calculated fix'!AJ306-'Ratios Calculated fix'!AJ$428)/('Ratios Calculated fix'!AJ$429-'Ratios Calculated fix'!AJ$428)</f>
        <v>9.4408126068371748E-2</v>
      </c>
      <c r="AK306" s="22" t="e">
        <f>('Ratios Calculated fix'!AK306-'Ratios Calculated fix'!AK$428)/('Ratios Calculated fix'!AK$429-'Ratios Calculated fix'!AK$428)</f>
        <v>#DIV/0!</v>
      </c>
      <c r="AL306" s="22" t="e">
        <f>('Ratios Calculated fix'!AL306-'Ratios Calculated fix'!AL$428)/('Ratios Calculated fix'!AL$429-'Ratios Calculated fix'!AL$428)</f>
        <v>#DIV/0!</v>
      </c>
      <c r="AM306" s="22">
        <f>('Ratios Calculated fix'!AM306-'Ratios Calculated fix'!AM$428)/('Ratios Calculated fix'!AM$429-'Ratios Calculated fix'!AM$428)</f>
        <v>0.71576385292046729</v>
      </c>
      <c r="AN306" s="22">
        <f>('Ratios Calculated fix'!AN306-'Ratios Calculated fix'!AN$428)/('Ratios Calculated fix'!AN$429-'Ratios Calculated fix'!AN$428)</f>
        <v>0.80598622290405664</v>
      </c>
      <c r="AO306" s="22">
        <f>('Ratios Calculated fix'!AO306-'Ratios Calculated fix'!AO$428)/('Ratios Calculated fix'!AO$429-'Ratios Calculated fix'!AO$428)</f>
        <v>5.1306307202599155E-2</v>
      </c>
      <c r="AP306" s="22">
        <f>('Ratios Calculated fix'!AP306-'Ratios Calculated fix'!AP$428)/('Ratios Calculated fix'!AP$429-'Ratios Calculated fix'!AP$428)</f>
        <v>0.36340662998584677</v>
      </c>
      <c r="AQ306" s="22">
        <f>('Ratios Calculated fix'!AQ306-'Ratios Calculated fix'!AQ$428)/('Ratios Calculated fix'!AQ$429-'Ratios Calculated fix'!AQ$428)</f>
        <v>0.65567689068091894</v>
      </c>
      <c r="AR306" s="22">
        <f>('Ratios Calculated fix'!AR306-'Ratios Calculated fix'!AR$428)/('Ratios Calculated fix'!AR$429-'Ratios Calculated fix'!AR$428)</f>
        <v>0.51436215232283666</v>
      </c>
      <c r="AS306" s="22">
        <f>('Ratios Calculated fix'!AS306-'Ratios Calculated fix'!AS$428)/('Ratios Calculated fix'!AS$429-'Ratios Calculated fix'!AS$428)</f>
        <v>0.66495066331927988</v>
      </c>
      <c r="AT306" s="22">
        <f>('Ratios Calculated fix'!AT306-'Ratios Calculated fix'!AT$428)/('Ratios Calculated fix'!AT$429-'Ratios Calculated fix'!AT$428)</f>
        <v>0.40353679838191775</v>
      </c>
      <c r="AU306" s="22">
        <f>('Ratios Calculated fix'!AU306-'Ratios Calculated fix'!AU$428)/('Ratios Calculated fix'!AU$429-'Ratios Calculated fix'!AU$428)</f>
        <v>0.24933698624463635</v>
      </c>
      <c r="AV306" s="22" t="e">
        <f>('Ratios Calculated fix'!AV306-'Ratios Calculated fix'!AV$428)/('Ratios Calculated fix'!AV$429-'Ratios Calculated fix'!AV$428)</f>
        <v>#DIV/0!</v>
      </c>
      <c r="AW306" s="22" t="e">
        <f>('Ratios Calculated fix'!AW306-'Ratios Calculated fix'!AW$428)/('Ratios Calculated fix'!AW$429-'Ratios Calculated fix'!AW$428)</f>
        <v>#DIV/0!</v>
      </c>
      <c r="AX306" s="22" t="e">
        <f>('Ratios Calculated fix'!AX306-'Ratios Calculated fix'!AX$428)/('Ratios Calculated fix'!AX$429-'Ratios Calculated fix'!AX$428)</f>
        <v>#DIV/0!</v>
      </c>
      <c r="AY306" s="22">
        <f>('Ratios Calculated fix'!AY306-'Ratios Calculated fix'!AY$428)/('Ratios Calculated fix'!AY$429-'Ratios Calculated fix'!AY$428)</f>
        <v>0.74419973491512981</v>
      </c>
      <c r="AZ306" s="22">
        <f>('Ratios Calculated fix'!AZ306-'Ratios Calculated fix'!AZ$428)/('Ratios Calculated fix'!AZ$429-'Ratios Calculated fix'!AZ$428)</f>
        <v>0.76690061963847522</v>
      </c>
      <c r="BA306" s="22">
        <f>('Ratios Calculated fix'!BA306-'Ratios Calculated fix'!BA$428)/('Ratios Calculated fix'!BA$429-'Ratios Calculated fix'!BA$428)</f>
        <v>0.22122091951720477</v>
      </c>
      <c r="BB306" s="22" t="e">
        <f>('Ratios Calculated fix'!BB306-'Ratios Calculated fix'!BB$428)/('Ratios Calculated fix'!BB$429-'Ratios Calculated fix'!BB$428)</f>
        <v>#DIV/0!</v>
      </c>
      <c r="BC306" s="22">
        <f>('Ratios Calculated fix'!BC306-'Ratios Calculated fix'!BC$428)/('Ratios Calculated fix'!BC$429-'Ratios Calculated fix'!BC$428)</f>
        <v>0.34660747923060431</v>
      </c>
    </row>
    <row r="307" spans="1:55" x14ac:dyDescent="0.2">
      <c r="A307" s="3" t="s">
        <v>931</v>
      </c>
      <c r="B307" s="3" t="s">
        <v>932</v>
      </c>
      <c r="C307" s="3" t="s">
        <v>34</v>
      </c>
      <c r="D307" s="3">
        <v>106287</v>
      </c>
      <c r="E307" s="3" t="s">
        <v>16</v>
      </c>
      <c r="F307" s="3">
        <v>2020</v>
      </c>
      <c r="G307" s="3" t="s">
        <v>17</v>
      </c>
      <c r="H307" s="4">
        <v>43982</v>
      </c>
      <c r="I307" s="4">
        <v>44029</v>
      </c>
      <c r="J307" s="4">
        <v>44029</v>
      </c>
      <c r="K307" s="5">
        <v>358800000</v>
      </c>
      <c r="L307" s="5">
        <v>360900000</v>
      </c>
      <c r="M307" s="3" t="s">
        <v>933</v>
      </c>
      <c r="N307" s="21">
        <f>('Ratios Calculated fix'!N307-'Ratios Calculated fix'!N$428)/('Ratios Calculated fix'!N$429-'Ratios Calculated fix'!N$428)</f>
        <v>4.4869963670091405E-2</v>
      </c>
      <c r="O307" s="22">
        <f>('Ratios Calculated fix'!O307-'Ratios Calculated fix'!O$428)/('Ratios Calculated fix'!O$429-'Ratios Calculated fix'!O$428)</f>
        <v>4.4869963670091405E-2</v>
      </c>
      <c r="P307" s="22">
        <f>('Ratios Calculated fix'!P307-'Ratios Calculated fix'!P$428)/('Ratios Calculated fix'!P$429-'Ratios Calculated fix'!P$428)</f>
        <v>2.1747769036629474E-2</v>
      </c>
      <c r="Q307" s="22">
        <f>('Ratios Calculated fix'!Q307-'Ratios Calculated fix'!Q$428)/('Ratios Calculated fix'!Q$429-'Ratios Calculated fix'!Q$428)</f>
        <v>0.87107842864011398</v>
      </c>
      <c r="R307" s="22">
        <f>('Ratios Calculated fix'!R307-'Ratios Calculated fix'!R$428)/('Ratios Calculated fix'!R$429-'Ratios Calculated fix'!R$428)</f>
        <v>3.150241247444837E-2</v>
      </c>
      <c r="S307" s="22">
        <f>('Ratios Calculated fix'!S307-'Ratios Calculated fix'!S$428)/('Ratios Calculated fix'!S$429-'Ratios Calculated fix'!S$428)</f>
        <v>1.1221929638252442E-3</v>
      </c>
      <c r="T307" s="22">
        <f>('Ratios Calculated fix'!T307-'Ratios Calculated fix'!T$428)/('Ratios Calculated fix'!T$429-'Ratios Calculated fix'!T$428)</f>
        <v>3.1635713896859208E-2</v>
      </c>
      <c r="U307" s="22">
        <f>('Ratios Calculated fix'!U307-'Ratios Calculated fix'!U$428)/('Ratios Calculated fix'!U$429-'Ratios Calculated fix'!U$428)</f>
        <v>0.80838253250819603</v>
      </c>
      <c r="V307" s="22">
        <f>('Ratios Calculated fix'!V307-'Ratios Calculated fix'!V$428)/('Ratios Calculated fix'!V$429-'Ratios Calculated fix'!V$428)</f>
        <v>0.70838852170224409</v>
      </c>
      <c r="W307" s="22">
        <f>('Ratios Calculated fix'!W307-'Ratios Calculated fix'!W$428)/('Ratios Calculated fix'!W$429-'Ratios Calculated fix'!W$428)</f>
        <v>0.82073940972649462</v>
      </c>
      <c r="X307" s="22">
        <f>('Ratios Calculated fix'!X307-'Ratios Calculated fix'!X$428)/('Ratios Calculated fix'!X$429-'Ratios Calculated fix'!X$428)</f>
        <v>0.55190587797413115</v>
      </c>
      <c r="Y307" s="22">
        <f>('Ratios Calculated fix'!Y307-'Ratios Calculated fix'!Y$428)/('Ratios Calculated fix'!Y$429-'Ratios Calculated fix'!Y$428)</f>
        <v>0.45931192162033296</v>
      </c>
      <c r="Z307" s="22">
        <f>('Ratios Calculated fix'!Z307-'Ratios Calculated fix'!Z$428)/('Ratios Calculated fix'!Z$429-'Ratios Calculated fix'!Z$428)</f>
        <v>0.44809412202586879</v>
      </c>
      <c r="AA307" s="22">
        <f>('Ratios Calculated fix'!AA307-'Ratios Calculated fix'!AA$428)/('Ratios Calculated fix'!AA$429-'Ratios Calculated fix'!AA$428)</f>
        <v>0.33602646414050641</v>
      </c>
      <c r="AB307" s="22">
        <f>('Ratios Calculated fix'!AB307-'Ratios Calculated fix'!AB$428)/('Ratios Calculated fix'!AB$429-'Ratios Calculated fix'!AB$428)</f>
        <v>0.83415474010053703</v>
      </c>
      <c r="AC307" s="22">
        <f>('Ratios Calculated fix'!AC307-'Ratios Calculated fix'!AC$428)/('Ratios Calculated fix'!AC$429-'Ratios Calculated fix'!AC$428)</f>
        <v>0.67367281588503858</v>
      </c>
      <c r="AD307" s="22">
        <f>('Ratios Calculated fix'!AD307-'Ratios Calculated fix'!AD$428)/('Ratios Calculated fix'!AD$429-'Ratios Calculated fix'!AD$428)</f>
        <v>0.45419665387360447</v>
      </c>
      <c r="AE307" s="22">
        <f>('Ratios Calculated fix'!AE307-'Ratios Calculated fix'!AE$428)/('Ratios Calculated fix'!AE$429-'Ratios Calculated fix'!AE$428)</f>
        <v>0.5745631256221746</v>
      </c>
      <c r="AF307" s="22">
        <f>('Ratios Calculated fix'!AF307-'Ratios Calculated fix'!AF$428)/('Ratios Calculated fix'!AF$429-'Ratios Calculated fix'!AF$428)</f>
        <v>0.42545761834753792</v>
      </c>
      <c r="AG307" s="22" t="e">
        <f>('Ratios Calculated fix'!AG307-'Ratios Calculated fix'!AG$428)/('Ratios Calculated fix'!AG$429-'Ratios Calculated fix'!AG$428)</f>
        <v>#DIV/0!</v>
      </c>
      <c r="AH307" s="22" t="e">
        <f>('Ratios Calculated fix'!AH307-'Ratios Calculated fix'!AH$428)/('Ratios Calculated fix'!AH$429-'Ratios Calculated fix'!AH$428)</f>
        <v>#DIV/0!</v>
      </c>
      <c r="AI307" s="22">
        <f>('Ratios Calculated fix'!AI307-'Ratios Calculated fix'!AI$428)/('Ratios Calculated fix'!AI$429-'Ratios Calculated fix'!AI$428)</f>
        <v>0.52112458840182574</v>
      </c>
      <c r="AJ307" s="22">
        <f>('Ratios Calculated fix'!AJ307-'Ratios Calculated fix'!AJ$428)/('Ratios Calculated fix'!AJ$429-'Ratios Calculated fix'!AJ$428)</f>
        <v>0.12838415543389048</v>
      </c>
      <c r="AK307" s="22" t="e">
        <f>('Ratios Calculated fix'!AK307-'Ratios Calculated fix'!AK$428)/('Ratios Calculated fix'!AK$429-'Ratios Calculated fix'!AK$428)</f>
        <v>#DIV/0!</v>
      </c>
      <c r="AL307" s="22" t="e">
        <f>('Ratios Calculated fix'!AL307-'Ratios Calculated fix'!AL$428)/('Ratios Calculated fix'!AL$429-'Ratios Calculated fix'!AL$428)</f>
        <v>#DIV/0!</v>
      </c>
      <c r="AM307" s="22">
        <f>('Ratios Calculated fix'!AM307-'Ratios Calculated fix'!AM$428)/('Ratios Calculated fix'!AM$429-'Ratios Calculated fix'!AM$428)</f>
        <v>0.71713311868914931</v>
      </c>
      <c r="AN307" s="22">
        <f>('Ratios Calculated fix'!AN307-'Ratios Calculated fix'!AN$428)/('Ratios Calculated fix'!AN$429-'Ratios Calculated fix'!AN$428)</f>
        <v>0.8060937699320142</v>
      </c>
      <c r="AO307" s="22">
        <f>('Ratios Calculated fix'!AO307-'Ratios Calculated fix'!AO$428)/('Ratios Calculated fix'!AO$429-'Ratios Calculated fix'!AO$428)</f>
        <v>9.0226065682962778E-2</v>
      </c>
      <c r="AP307" s="22">
        <f>('Ratios Calculated fix'!AP307-'Ratios Calculated fix'!AP$428)/('Ratios Calculated fix'!AP$429-'Ratios Calculated fix'!AP$428)</f>
        <v>0.3619179351023058</v>
      </c>
      <c r="AQ307" s="22">
        <f>('Ratios Calculated fix'!AQ307-'Ratios Calculated fix'!AQ$428)/('Ratios Calculated fix'!AQ$429-'Ratios Calculated fix'!AQ$428)</f>
        <v>0.72393198321477215</v>
      </c>
      <c r="AR307" s="22">
        <f>('Ratios Calculated fix'!AR307-'Ratios Calculated fix'!AR$428)/('Ratios Calculated fix'!AR$429-'Ratios Calculated fix'!AR$428)</f>
        <v>0.57485287820318853</v>
      </c>
      <c r="AS307" s="22">
        <f>('Ratios Calculated fix'!AS307-'Ratios Calculated fix'!AS$428)/('Ratios Calculated fix'!AS$429-'Ratios Calculated fix'!AS$428)</f>
        <v>0.25809614329108965</v>
      </c>
      <c r="AT307" s="22">
        <f>('Ratios Calculated fix'!AT307-'Ratios Calculated fix'!AT$428)/('Ratios Calculated fix'!AT$429-'Ratios Calculated fix'!AT$428)</f>
        <v>0.55118746439721822</v>
      </c>
      <c r="AU307" s="22">
        <f>('Ratios Calculated fix'!AU307-'Ratios Calculated fix'!AU$428)/('Ratios Calculated fix'!AU$429-'Ratios Calculated fix'!AU$428)</f>
        <v>0.3104120597774937</v>
      </c>
      <c r="AV307" s="22" t="e">
        <f>('Ratios Calculated fix'!AV307-'Ratios Calculated fix'!AV$428)/('Ratios Calculated fix'!AV$429-'Ratios Calculated fix'!AV$428)</f>
        <v>#DIV/0!</v>
      </c>
      <c r="AW307" s="22" t="e">
        <f>('Ratios Calculated fix'!AW307-'Ratios Calculated fix'!AW$428)/('Ratios Calculated fix'!AW$429-'Ratios Calculated fix'!AW$428)</f>
        <v>#DIV/0!</v>
      </c>
      <c r="AX307" s="22" t="e">
        <f>('Ratios Calculated fix'!AX307-'Ratios Calculated fix'!AX$428)/('Ratios Calculated fix'!AX$429-'Ratios Calculated fix'!AX$428)</f>
        <v>#DIV/0!</v>
      </c>
      <c r="AY307" s="22">
        <f>('Ratios Calculated fix'!AY307-'Ratios Calculated fix'!AY$428)/('Ratios Calculated fix'!AY$429-'Ratios Calculated fix'!AY$428)</f>
        <v>0.74459392465310592</v>
      </c>
      <c r="AZ307" s="22">
        <f>('Ratios Calculated fix'!AZ307-'Ratios Calculated fix'!AZ$428)/('Ratios Calculated fix'!AZ$429-'Ratios Calculated fix'!AZ$428)</f>
        <v>0.7672551156169618</v>
      </c>
      <c r="BA307" s="22">
        <f>('Ratios Calculated fix'!BA307-'Ratios Calculated fix'!BA$428)/('Ratios Calculated fix'!BA$429-'Ratios Calculated fix'!BA$428)</f>
        <v>0.22379073268281038</v>
      </c>
      <c r="BB307" s="22" t="e">
        <f>('Ratios Calculated fix'!BB307-'Ratios Calculated fix'!BB$428)/('Ratios Calculated fix'!BB$429-'Ratios Calculated fix'!BB$428)</f>
        <v>#DIV/0!</v>
      </c>
      <c r="BC307" s="22">
        <f>('Ratios Calculated fix'!BC307-'Ratios Calculated fix'!BC$428)/('Ratios Calculated fix'!BC$429-'Ratios Calculated fix'!BC$428)</f>
        <v>0.38810059115951501</v>
      </c>
    </row>
    <row r="308" spans="1:55" x14ac:dyDescent="0.2">
      <c r="A308" s="3" t="s">
        <v>979</v>
      </c>
      <c r="B308" s="3" t="s">
        <v>980</v>
      </c>
      <c r="C308" s="3" t="s">
        <v>52</v>
      </c>
      <c r="D308" s="3">
        <v>117316</v>
      </c>
      <c r="E308" s="3" t="s">
        <v>16</v>
      </c>
      <c r="F308" s="3">
        <v>2019</v>
      </c>
      <c r="G308" s="3" t="s">
        <v>17</v>
      </c>
      <c r="H308" s="4">
        <v>43830</v>
      </c>
      <c r="I308" s="4">
        <v>43887</v>
      </c>
      <c r="J308" s="4">
        <v>43887</v>
      </c>
      <c r="K308" s="5">
        <v>504000000</v>
      </c>
      <c r="L308" s="5">
        <v>507000000</v>
      </c>
      <c r="M308" s="3" t="s">
        <v>981</v>
      </c>
      <c r="N308" s="21">
        <f>('Ratios Calculated fix'!N308-'Ratios Calculated fix'!N$428)/('Ratios Calculated fix'!N$429-'Ratios Calculated fix'!N$428)</f>
        <v>2.3137570277593469E-2</v>
      </c>
      <c r="O308" s="22">
        <f>('Ratios Calculated fix'!O308-'Ratios Calculated fix'!O$428)/('Ratios Calculated fix'!O$429-'Ratios Calculated fix'!O$428)</f>
        <v>1.8883927238442375E-2</v>
      </c>
      <c r="P308" s="22">
        <f>('Ratios Calculated fix'!P308-'Ratios Calculated fix'!P$428)/('Ratios Calculated fix'!P$429-'Ratios Calculated fix'!P$428)</f>
        <v>3.0074345799832257E-3</v>
      </c>
      <c r="Q308" s="22">
        <f>('Ratios Calculated fix'!Q308-'Ratios Calculated fix'!Q$428)/('Ratios Calculated fix'!Q$429-'Ratios Calculated fix'!Q$428)</f>
        <v>0.87122997275945002</v>
      </c>
      <c r="R308" s="22">
        <f>('Ratios Calculated fix'!R308-'Ratios Calculated fix'!R$428)/('Ratios Calculated fix'!R$429-'Ratios Calculated fix'!R$428)</f>
        <v>0.11417341821228336</v>
      </c>
      <c r="S308" s="22">
        <f>('Ratios Calculated fix'!S308-'Ratios Calculated fix'!S$428)/('Ratios Calculated fix'!S$429-'Ratios Calculated fix'!S$428)</f>
        <v>9.7759569687070155E-2</v>
      </c>
      <c r="T308" s="22">
        <f>('Ratios Calculated fix'!T308-'Ratios Calculated fix'!T$428)/('Ratios Calculated fix'!T$429-'Ratios Calculated fix'!T$428)</f>
        <v>9.775074939013445E-2</v>
      </c>
      <c r="U308" s="22">
        <f>('Ratios Calculated fix'!U308-'Ratios Calculated fix'!U$428)/('Ratios Calculated fix'!U$429-'Ratios Calculated fix'!U$428)</f>
        <v>0.81146506170331001</v>
      </c>
      <c r="V308" s="22">
        <f>('Ratios Calculated fix'!V308-'Ratios Calculated fix'!V$428)/('Ratios Calculated fix'!V$429-'Ratios Calculated fix'!V$428)</f>
        <v>0.71313664237983987</v>
      </c>
      <c r="W308" s="22">
        <f>('Ratios Calculated fix'!W308-'Ratios Calculated fix'!W$428)/('Ratios Calculated fix'!W$429-'Ratios Calculated fix'!W$428)</f>
        <v>0.82355327666729639</v>
      </c>
      <c r="X308" s="22">
        <f>('Ratios Calculated fix'!X308-'Ratios Calculated fix'!X$428)/('Ratios Calculated fix'!X$429-'Ratios Calculated fix'!X$428)</f>
        <v>5.5669877287408603E-2</v>
      </c>
      <c r="Y308" s="22">
        <f>('Ratios Calculated fix'!Y308-'Ratios Calculated fix'!Y$428)/('Ratios Calculated fix'!Y$429-'Ratios Calculated fix'!Y$428)</f>
        <v>0.44204466052078079</v>
      </c>
      <c r="Z308" s="22">
        <f>('Ratios Calculated fix'!Z308-'Ratios Calculated fix'!Z$428)/('Ratios Calculated fix'!Z$429-'Ratios Calculated fix'!Z$428)</f>
        <v>0.94433012271259154</v>
      </c>
      <c r="AA308" s="22">
        <f>('Ratios Calculated fix'!AA308-'Ratios Calculated fix'!AA$428)/('Ratios Calculated fix'!AA$429-'Ratios Calculated fix'!AA$428)</f>
        <v>0</v>
      </c>
      <c r="AB308" s="22">
        <f>('Ratios Calculated fix'!AB308-'Ratios Calculated fix'!AB$428)/('Ratios Calculated fix'!AB$429-'Ratios Calculated fix'!AB$428)</f>
        <v>0.83142538092250051</v>
      </c>
      <c r="AC308" s="22">
        <f>('Ratios Calculated fix'!AC308-'Ratios Calculated fix'!AC$428)/('Ratios Calculated fix'!AC$429-'Ratios Calculated fix'!AC$428)</f>
        <v>0.65548633496230935</v>
      </c>
      <c r="AD308" s="22">
        <f>('Ratios Calculated fix'!AD308-'Ratios Calculated fix'!AD$428)/('Ratios Calculated fix'!AD$429-'Ratios Calculated fix'!AD$428)</f>
        <v>0.4492189891027672</v>
      </c>
      <c r="AE308" s="22">
        <f>('Ratios Calculated fix'!AE308-'Ratios Calculated fix'!AE$428)/('Ratios Calculated fix'!AE$429-'Ratios Calculated fix'!AE$428)</f>
        <v>0.42491365326294345</v>
      </c>
      <c r="AF308" s="22">
        <f>('Ratios Calculated fix'!AF308-'Ratios Calculated fix'!AF$428)/('Ratios Calculated fix'!AF$429-'Ratios Calculated fix'!AF$428)</f>
        <v>0.38089777217146015</v>
      </c>
      <c r="AG308" s="22" t="e">
        <f>('Ratios Calculated fix'!AG308-'Ratios Calculated fix'!AG$428)/('Ratios Calculated fix'!AG$429-'Ratios Calculated fix'!AG$428)</f>
        <v>#DIV/0!</v>
      </c>
      <c r="AH308" s="22" t="e">
        <f>('Ratios Calculated fix'!AH308-'Ratios Calculated fix'!AH$428)/('Ratios Calculated fix'!AH$429-'Ratios Calculated fix'!AH$428)</f>
        <v>#DIV/0!</v>
      </c>
      <c r="AI308" s="22">
        <f>('Ratios Calculated fix'!AI308-'Ratios Calculated fix'!AI$428)/('Ratios Calculated fix'!AI$429-'Ratios Calculated fix'!AI$428)</f>
        <v>0.55148424480327229</v>
      </c>
      <c r="AJ308" s="22">
        <f>('Ratios Calculated fix'!AJ308-'Ratios Calculated fix'!AJ$428)/('Ratios Calculated fix'!AJ$429-'Ratios Calculated fix'!AJ$428)</f>
        <v>0.18753767869755628</v>
      </c>
      <c r="AK308" s="22" t="e">
        <f>('Ratios Calculated fix'!AK308-'Ratios Calculated fix'!AK$428)/('Ratios Calculated fix'!AK$429-'Ratios Calculated fix'!AK$428)</f>
        <v>#DIV/0!</v>
      </c>
      <c r="AL308" s="22" t="e">
        <f>('Ratios Calculated fix'!AL308-'Ratios Calculated fix'!AL$428)/('Ratios Calculated fix'!AL$429-'Ratios Calculated fix'!AL$428)</f>
        <v>#DIV/0!</v>
      </c>
      <c r="AM308" s="22">
        <f>('Ratios Calculated fix'!AM308-'Ratios Calculated fix'!AM$428)/('Ratios Calculated fix'!AM$429-'Ratios Calculated fix'!AM$428)</f>
        <v>0.70967880402585615</v>
      </c>
      <c r="AN308" s="22">
        <f>('Ratios Calculated fix'!AN308-'Ratios Calculated fix'!AN$428)/('Ratios Calculated fix'!AN$429-'Ratios Calculated fix'!AN$428)</f>
        <v>0.8044685788487852</v>
      </c>
      <c r="AO308" s="22">
        <f>('Ratios Calculated fix'!AO308-'Ratios Calculated fix'!AO$428)/('Ratios Calculated fix'!AO$429-'Ratios Calculated fix'!AO$428)</f>
        <v>3.2386332860911936E-2</v>
      </c>
      <c r="AP308" s="22">
        <f>('Ratios Calculated fix'!AP308-'Ratios Calculated fix'!AP$428)/('Ratios Calculated fix'!AP$429-'Ratios Calculated fix'!AP$428)</f>
        <v>0.35601228552729208</v>
      </c>
      <c r="AQ308" s="22">
        <f>('Ratios Calculated fix'!AQ308-'Ratios Calculated fix'!AQ$428)/('Ratios Calculated fix'!AQ$429-'Ratios Calculated fix'!AQ$428)</f>
        <v>0.61025649635620483</v>
      </c>
      <c r="AR308" s="22">
        <f>('Ratios Calculated fix'!AR308-'Ratios Calculated fix'!AR$428)/('Ratios Calculated fix'!AR$429-'Ratios Calculated fix'!AR$428)</f>
        <v>0.55039988807298534</v>
      </c>
      <c r="AS308" s="22">
        <f>('Ratios Calculated fix'!AS308-'Ratios Calculated fix'!AS$428)/('Ratios Calculated fix'!AS$429-'Ratios Calculated fix'!AS$428)</f>
        <v>0.36964246943156148</v>
      </c>
      <c r="AT308" s="22">
        <f>('Ratios Calculated fix'!AT308-'Ratios Calculated fix'!AT$428)/('Ratios Calculated fix'!AT$429-'Ratios Calculated fix'!AT$428)</f>
        <v>0.36700258406871078</v>
      </c>
      <c r="AU308" s="22">
        <f>('Ratios Calculated fix'!AU308-'Ratios Calculated fix'!AU$428)/('Ratios Calculated fix'!AU$429-'Ratios Calculated fix'!AU$428)</f>
        <v>0.25470216839019838</v>
      </c>
      <c r="AV308" s="22" t="e">
        <f>('Ratios Calculated fix'!AV308-'Ratios Calculated fix'!AV$428)/('Ratios Calculated fix'!AV$429-'Ratios Calculated fix'!AV$428)</f>
        <v>#DIV/0!</v>
      </c>
      <c r="AW308" s="22" t="e">
        <f>('Ratios Calculated fix'!AW308-'Ratios Calculated fix'!AW$428)/('Ratios Calculated fix'!AW$429-'Ratios Calculated fix'!AW$428)</f>
        <v>#DIV/0!</v>
      </c>
      <c r="AX308" s="22" t="e">
        <f>('Ratios Calculated fix'!AX308-'Ratios Calculated fix'!AX$428)/('Ratios Calculated fix'!AX$429-'Ratios Calculated fix'!AX$428)</f>
        <v>#DIV/0!</v>
      </c>
      <c r="AY308" s="22">
        <f>('Ratios Calculated fix'!AY308-'Ratios Calculated fix'!AY$428)/('Ratios Calculated fix'!AY$429-'Ratios Calculated fix'!AY$428)</f>
        <v>0.74834537341082363</v>
      </c>
      <c r="AZ308" s="22">
        <f>('Ratios Calculated fix'!AZ308-'Ratios Calculated fix'!AZ$428)/('Ratios Calculated fix'!AZ$429-'Ratios Calculated fix'!AZ$428)</f>
        <v>0.77230599407879608</v>
      </c>
      <c r="BA308" s="22">
        <f>('Ratios Calculated fix'!BA308-'Ratios Calculated fix'!BA$428)/('Ratios Calculated fix'!BA$429-'Ratios Calculated fix'!BA$428)</f>
        <v>0.22136574027474923</v>
      </c>
      <c r="BB308" s="22" t="e">
        <f>('Ratios Calculated fix'!BB308-'Ratios Calculated fix'!BB$428)/('Ratios Calculated fix'!BB$429-'Ratios Calculated fix'!BB$428)</f>
        <v>#DIV/0!</v>
      </c>
      <c r="BC308" s="22">
        <f>('Ratios Calculated fix'!BC308-'Ratios Calculated fix'!BC$428)/('Ratios Calculated fix'!BC$429-'Ratios Calculated fix'!BC$428)</f>
        <v>0.11643541706393717</v>
      </c>
    </row>
    <row r="309" spans="1:55" x14ac:dyDescent="0.2">
      <c r="A309" s="3" t="s">
        <v>943</v>
      </c>
      <c r="B309" s="3" t="s">
        <v>944</v>
      </c>
      <c r="C309" s="3" t="s">
        <v>91</v>
      </c>
      <c r="D309" s="3">
        <v>218222</v>
      </c>
      <c r="E309" s="3" t="s">
        <v>16</v>
      </c>
      <c r="F309" s="3">
        <v>2019</v>
      </c>
      <c r="G309" s="3" t="s">
        <v>17</v>
      </c>
      <c r="H309" s="4">
        <v>43830</v>
      </c>
      <c r="I309" s="4">
        <v>43874</v>
      </c>
      <c r="J309" s="4">
        <v>44025</v>
      </c>
      <c r="K309" s="5">
        <v>1392000000</v>
      </c>
      <c r="L309" s="5">
        <v>1401000000</v>
      </c>
      <c r="M309" s="3" t="s">
        <v>945</v>
      </c>
      <c r="N309" s="21">
        <f>('Ratios Calculated fix'!N309-'Ratios Calculated fix'!N$428)/('Ratios Calculated fix'!N$429-'Ratios Calculated fix'!N$428)</f>
        <v>3.1263645078987511E-2</v>
      </c>
      <c r="O309" s="22">
        <f>('Ratios Calculated fix'!O309-'Ratios Calculated fix'!O$428)/('Ratios Calculated fix'!O$429-'Ratios Calculated fix'!O$428)</f>
        <v>2.5297198973035333E-2</v>
      </c>
      <c r="P309" s="22">
        <f>('Ratios Calculated fix'!P309-'Ratios Calculated fix'!P$428)/('Ratios Calculated fix'!P$429-'Ratios Calculated fix'!P$428)</f>
        <v>2.8956485360021603E-2</v>
      </c>
      <c r="Q309" s="22">
        <f>('Ratios Calculated fix'!Q309-'Ratios Calculated fix'!Q$428)/('Ratios Calculated fix'!Q$429-'Ratios Calculated fix'!Q$428)</f>
        <v>0.8748397941059175</v>
      </c>
      <c r="R309" s="22">
        <f>('Ratios Calculated fix'!R309-'Ratios Calculated fix'!R$428)/('Ratios Calculated fix'!R$429-'Ratios Calculated fix'!R$428)</f>
        <v>0.1371410727252666</v>
      </c>
      <c r="S309" s="22">
        <f>('Ratios Calculated fix'!S309-'Ratios Calculated fix'!S$428)/('Ratios Calculated fix'!S$429-'Ratios Calculated fix'!S$428)</f>
        <v>6.9944292869435001E-2</v>
      </c>
      <c r="T309" s="22">
        <f>('Ratios Calculated fix'!T309-'Ratios Calculated fix'!T$428)/('Ratios Calculated fix'!T$429-'Ratios Calculated fix'!T$428)</f>
        <v>0.12598218659747573</v>
      </c>
      <c r="U309" s="22">
        <f>('Ratios Calculated fix'!U309-'Ratios Calculated fix'!U$428)/('Ratios Calculated fix'!U$429-'Ratios Calculated fix'!U$428)</f>
        <v>0.81570267563686516</v>
      </c>
      <c r="V309" s="22">
        <f>('Ratios Calculated fix'!V309-'Ratios Calculated fix'!V$428)/('Ratios Calculated fix'!V$429-'Ratios Calculated fix'!V$428)</f>
        <v>0.71407259089288855</v>
      </c>
      <c r="W309" s="22">
        <f>('Ratios Calculated fix'!W309-'Ratios Calculated fix'!W$428)/('Ratios Calculated fix'!W$429-'Ratios Calculated fix'!W$428)</f>
        <v>0.82828416032190566</v>
      </c>
      <c r="X309" s="22">
        <f>('Ratios Calculated fix'!X309-'Ratios Calculated fix'!X$428)/('Ratios Calculated fix'!X$429-'Ratios Calculated fix'!X$428)</f>
        <v>0.19197614817531469</v>
      </c>
      <c r="Y309" s="22">
        <f>('Ratios Calculated fix'!Y309-'Ratios Calculated fix'!Y$428)/('Ratios Calculated fix'!Y$429-'Ratios Calculated fix'!Y$428)</f>
        <v>0.44192475105023754</v>
      </c>
      <c r="Z309" s="22">
        <f>('Ratios Calculated fix'!Z309-'Ratios Calculated fix'!Z$428)/('Ratios Calculated fix'!Z$429-'Ratios Calculated fix'!Z$428)</f>
        <v>0.80802385182468528</v>
      </c>
      <c r="AA309" s="22">
        <f>('Ratios Calculated fix'!AA309-'Ratios Calculated fix'!AA$428)/('Ratios Calculated fix'!AA$429-'Ratios Calculated fix'!AA$428)</f>
        <v>0.31658142646692261</v>
      </c>
      <c r="AB309" s="22">
        <f>('Ratios Calculated fix'!AB309-'Ratios Calculated fix'!AB$428)/('Ratios Calculated fix'!AB$429-'Ratios Calculated fix'!AB$428)</f>
        <v>0.79359258118892761</v>
      </c>
      <c r="AC309" s="22">
        <f>('Ratios Calculated fix'!AC309-'Ratios Calculated fix'!AC$428)/('Ratios Calculated fix'!AC$429-'Ratios Calculated fix'!AC$428)</f>
        <v>0.53813202476178923</v>
      </c>
      <c r="AD309" s="22">
        <f>('Ratios Calculated fix'!AD309-'Ratios Calculated fix'!AD$428)/('Ratios Calculated fix'!AD$429-'Ratios Calculated fix'!AD$428)</f>
        <v>0.2415857966592922</v>
      </c>
      <c r="AE309" s="22">
        <f>('Ratios Calculated fix'!AE309-'Ratios Calculated fix'!AE$428)/('Ratios Calculated fix'!AE$429-'Ratios Calculated fix'!AE$428)</f>
        <v>0.3324943664082553</v>
      </c>
      <c r="AF309" s="22">
        <f>('Ratios Calculated fix'!AF309-'Ratios Calculated fix'!AF$428)/('Ratios Calculated fix'!AF$429-'Ratios Calculated fix'!AF$428)</f>
        <v>0.35550601152131533</v>
      </c>
      <c r="AG309" s="22" t="e">
        <f>('Ratios Calculated fix'!AG309-'Ratios Calculated fix'!AG$428)/('Ratios Calculated fix'!AG$429-'Ratios Calculated fix'!AG$428)</f>
        <v>#DIV/0!</v>
      </c>
      <c r="AH309" s="22" t="e">
        <f>('Ratios Calculated fix'!AH309-'Ratios Calculated fix'!AH$428)/('Ratios Calculated fix'!AH$429-'Ratios Calculated fix'!AH$428)</f>
        <v>#DIV/0!</v>
      </c>
      <c r="AI309" s="22">
        <f>('Ratios Calculated fix'!AI309-'Ratios Calculated fix'!AI$428)/('Ratios Calculated fix'!AI$429-'Ratios Calculated fix'!AI$428)</f>
        <v>0.52599083858184503</v>
      </c>
      <c r="AJ309" s="22">
        <f>('Ratios Calculated fix'!AJ309-'Ratios Calculated fix'!AJ$428)/('Ratios Calculated fix'!AJ$429-'Ratios Calculated fix'!AJ$428)</f>
        <v>0.15350454716381726</v>
      </c>
      <c r="AK309" s="22" t="e">
        <f>('Ratios Calculated fix'!AK309-'Ratios Calculated fix'!AK$428)/('Ratios Calculated fix'!AK$429-'Ratios Calculated fix'!AK$428)</f>
        <v>#DIV/0!</v>
      </c>
      <c r="AL309" s="22" t="e">
        <f>('Ratios Calculated fix'!AL309-'Ratios Calculated fix'!AL$428)/('Ratios Calculated fix'!AL$429-'Ratios Calculated fix'!AL$428)</f>
        <v>#DIV/0!</v>
      </c>
      <c r="AM309" s="22">
        <f>('Ratios Calculated fix'!AM309-'Ratios Calculated fix'!AM$428)/('Ratios Calculated fix'!AM$429-'Ratios Calculated fix'!AM$428)</f>
        <v>0.71969511635941119</v>
      </c>
      <c r="AN309" s="22">
        <f>('Ratios Calculated fix'!AN309-'Ratios Calculated fix'!AN$428)/('Ratios Calculated fix'!AN$429-'Ratios Calculated fix'!AN$428)</f>
        <v>0.81243884539379918</v>
      </c>
      <c r="AO309" s="22">
        <f>('Ratios Calculated fix'!AO309-'Ratios Calculated fix'!AO$428)/('Ratios Calculated fix'!AO$429-'Ratios Calculated fix'!AO$428)</f>
        <v>0.17485340130577182</v>
      </c>
      <c r="AP309" s="22">
        <f>('Ratios Calculated fix'!AP309-'Ratios Calculated fix'!AP$428)/('Ratios Calculated fix'!AP$429-'Ratios Calculated fix'!AP$428)</f>
        <v>0.34456562788948603</v>
      </c>
      <c r="AQ309" s="22">
        <f>('Ratios Calculated fix'!AQ309-'Ratios Calculated fix'!AQ$428)/('Ratios Calculated fix'!AQ$429-'Ratios Calculated fix'!AQ$428)</f>
        <v>0.68075450281133632</v>
      </c>
      <c r="AR309" s="22">
        <f>('Ratios Calculated fix'!AR309-'Ratios Calculated fix'!AR$428)/('Ratios Calculated fix'!AR$429-'Ratios Calculated fix'!AR$428)</f>
        <v>0.32996061918111003</v>
      </c>
      <c r="AS309" s="22">
        <f>('Ratios Calculated fix'!AS309-'Ratios Calculated fix'!AS$428)/('Ratios Calculated fix'!AS$429-'Ratios Calculated fix'!AS$428)</f>
        <v>0.33682850663626562</v>
      </c>
      <c r="AT309" s="22">
        <f>('Ratios Calculated fix'!AT309-'Ratios Calculated fix'!AT$428)/('Ratios Calculated fix'!AT$429-'Ratios Calculated fix'!AT$428)</f>
        <v>0.46510838739879168</v>
      </c>
      <c r="AU309" s="22">
        <f>('Ratios Calculated fix'!AU309-'Ratios Calculated fix'!AU$428)/('Ratios Calculated fix'!AU$429-'Ratios Calculated fix'!AU$428)</f>
        <v>0.26829121534043232</v>
      </c>
      <c r="AV309" s="22" t="e">
        <f>('Ratios Calculated fix'!AV309-'Ratios Calculated fix'!AV$428)/('Ratios Calculated fix'!AV$429-'Ratios Calculated fix'!AV$428)</f>
        <v>#DIV/0!</v>
      </c>
      <c r="AW309" s="22" t="e">
        <f>('Ratios Calculated fix'!AW309-'Ratios Calculated fix'!AW$428)/('Ratios Calculated fix'!AW$429-'Ratios Calculated fix'!AW$428)</f>
        <v>#DIV/0!</v>
      </c>
      <c r="AX309" s="22" t="e">
        <f>('Ratios Calculated fix'!AX309-'Ratios Calculated fix'!AX$428)/('Ratios Calculated fix'!AX$429-'Ratios Calculated fix'!AX$428)</f>
        <v>#DIV/0!</v>
      </c>
      <c r="AY309" s="22">
        <f>('Ratios Calculated fix'!AY309-'Ratios Calculated fix'!AY$428)/('Ratios Calculated fix'!AY$429-'Ratios Calculated fix'!AY$428)</f>
        <v>0.74702204772944047</v>
      </c>
      <c r="AZ309" s="22">
        <f>('Ratios Calculated fix'!AZ309-'Ratios Calculated fix'!AZ$428)/('Ratios Calculated fix'!AZ$429-'Ratios Calculated fix'!AZ$428)</f>
        <v>0.77018573893487741</v>
      </c>
      <c r="BA309" s="22">
        <f>('Ratios Calculated fix'!BA309-'Ratios Calculated fix'!BA$428)/('Ratios Calculated fix'!BA$429-'Ratios Calculated fix'!BA$428)</f>
        <v>0.22175456267276702</v>
      </c>
      <c r="BB309" s="22" t="e">
        <f>('Ratios Calculated fix'!BB309-'Ratios Calculated fix'!BB$428)/('Ratios Calculated fix'!BB$429-'Ratios Calculated fix'!BB$428)</f>
        <v>#DIV/0!</v>
      </c>
      <c r="BC309" s="22">
        <f>('Ratios Calculated fix'!BC309-'Ratios Calculated fix'!BC$428)/('Ratios Calculated fix'!BC$429-'Ratios Calculated fix'!BC$428)</f>
        <v>0.22740658892392954</v>
      </c>
    </row>
    <row r="310" spans="1:55" x14ac:dyDescent="0.2">
      <c r="A310" s="3" t="s">
        <v>952</v>
      </c>
      <c r="B310" s="3" t="s">
        <v>953</v>
      </c>
      <c r="C310" s="3" t="s">
        <v>24</v>
      </c>
      <c r="D310" s="3">
        <v>262090</v>
      </c>
      <c r="E310" s="3" t="s">
        <v>16</v>
      </c>
      <c r="F310" s="3">
        <v>2019</v>
      </c>
      <c r="G310" s="3" t="s">
        <v>17</v>
      </c>
      <c r="H310" s="4">
        <v>43830</v>
      </c>
      <c r="I310" s="4">
        <v>43888</v>
      </c>
      <c r="J310" s="4">
        <v>43888</v>
      </c>
      <c r="K310" s="5">
        <v>5534000000</v>
      </c>
      <c r="L310" s="5">
        <v>5629000000</v>
      </c>
      <c r="M310" s="3" t="s">
        <v>954</v>
      </c>
      <c r="N310" s="21">
        <f>('Ratios Calculated fix'!N310-'Ratios Calculated fix'!N$428)/('Ratios Calculated fix'!N$429-'Ratios Calculated fix'!N$428)</f>
        <v>3.1885040425355046E-2</v>
      </c>
      <c r="O310" s="22">
        <f>('Ratios Calculated fix'!O310-'Ratios Calculated fix'!O$428)/('Ratios Calculated fix'!O$429-'Ratios Calculated fix'!O$428)</f>
        <v>2.3763997824443717E-2</v>
      </c>
      <c r="P310" s="22">
        <f>('Ratios Calculated fix'!P310-'Ratios Calculated fix'!P$428)/('Ratios Calculated fix'!P$429-'Ratios Calculated fix'!P$428)</f>
        <v>2.7210314352109952E-2</v>
      </c>
      <c r="Q310" s="22">
        <f>('Ratios Calculated fix'!Q310-'Ratios Calculated fix'!Q$428)/('Ratios Calculated fix'!Q$429-'Ratios Calculated fix'!Q$428)</f>
        <v>0.8703385318773541</v>
      </c>
      <c r="R310" s="22">
        <f>('Ratios Calculated fix'!R310-'Ratios Calculated fix'!R$428)/('Ratios Calculated fix'!R$429-'Ratios Calculated fix'!R$428)</f>
        <v>0.10459137822015953</v>
      </c>
      <c r="S310" s="22">
        <f>('Ratios Calculated fix'!S310-'Ratios Calculated fix'!S$428)/('Ratios Calculated fix'!S$429-'Ratios Calculated fix'!S$428)</f>
        <v>0.18192663660629296</v>
      </c>
      <c r="T310" s="22">
        <f>('Ratios Calculated fix'!T310-'Ratios Calculated fix'!T$428)/('Ratios Calculated fix'!T$429-'Ratios Calculated fix'!T$428)</f>
        <v>7.2879532794891747E-2</v>
      </c>
      <c r="U310" s="22">
        <f>('Ratios Calculated fix'!U310-'Ratios Calculated fix'!U$428)/('Ratios Calculated fix'!U$429-'Ratios Calculated fix'!U$428)</f>
        <v>0.81047304853596558</v>
      </c>
      <c r="V310" s="22">
        <f>('Ratios Calculated fix'!V310-'Ratios Calculated fix'!V$428)/('Ratios Calculated fix'!V$429-'Ratios Calculated fix'!V$428)</f>
        <v>0.71579198229364815</v>
      </c>
      <c r="W310" s="22">
        <f>('Ratios Calculated fix'!W310-'Ratios Calculated fix'!W$428)/('Ratios Calculated fix'!W$429-'Ratios Calculated fix'!W$428)</f>
        <v>0.82200233901067776</v>
      </c>
      <c r="X310" s="22">
        <f>('Ratios Calculated fix'!X310-'Ratios Calculated fix'!X$428)/('Ratios Calculated fix'!X$429-'Ratios Calculated fix'!X$428)</f>
        <v>0.16696784845026919</v>
      </c>
      <c r="Y310" s="22">
        <f>('Ratios Calculated fix'!Y310-'Ratios Calculated fix'!Y$428)/('Ratios Calculated fix'!Y$429-'Ratios Calculated fix'!Y$428)</f>
        <v>0.5237427157505089</v>
      </c>
      <c r="Z310" s="22">
        <f>('Ratios Calculated fix'!Z310-'Ratios Calculated fix'!Z$428)/('Ratios Calculated fix'!Z$429-'Ratios Calculated fix'!Z$428)</f>
        <v>0.83303215154973076</v>
      </c>
      <c r="AA310" s="22">
        <f>('Ratios Calculated fix'!AA310-'Ratios Calculated fix'!AA$428)/('Ratios Calculated fix'!AA$429-'Ratios Calculated fix'!AA$428)</f>
        <v>0.56177427969181726</v>
      </c>
      <c r="AB310" s="22">
        <f>('Ratios Calculated fix'!AB310-'Ratios Calculated fix'!AB$428)/('Ratios Calculated fix'!AB$429-'Ratios Calculated fix'!AB$428)</f>
        <v>0.8501230130199694</v>
      </c>
      <c r="AC310" s="22">
        <f>('Ratios Calculated fix'!AC310-'Ratios Calculated fix'!AC$428)/('Ratios Calculated fix'!AC$429-'Ratios Calculated fix'!AC$428)</f>
        <v>0.79671511394736327</v>
      </c>
      <c r="AD310" s="22">
        <f>('Ratios Calculated fix'!AD310-'Ratios Calculated fix'!AD$428)/('Ratios Calculated fix'!AD$429-'Ratios Calculated fix'!AD$428)</f>
        <v>0.45074747787759234</v>
      </c>
      <c r="AE310" s="22">
        <f>('Ratios Calculated fix'!AE310-'Ratios Calculated fix'!AE$428)/('Ratios Calculated fix'!AE$429-'Ratios Calculated fix'!AE$428)</f>
        <v>0.46708065359418122</v>
      </c>
      <c r="AF310" s="22">
        <f>('Ratios Calculated fix'!AF310-'Ratios Calculated fix'!AF$428)/('Ratios Calculated fix'!AF$429-'Ratios Calculated fix'!AF$428)</f>
        <v>0.44378865846273652</v>
      </c>
      <c r="AG310" s="22" t="e">
        <f>('Ratios Calculated fix'!AG310-'Ratios Calculated fix'!AG$428)/('Ratios Calculated fix'!AG$429-'Ratios Calculated fix'!AG$428)</f>
        <v>#DIV/0!</v>
      </c>
      <c r="AH310" s="22" t="e">
        <f>('Ratios Calculated fix'!AH310-'Ratios Calculated fix'!AH$428)/('Ratios Calculated fix'!AH$429-'Ratios Calculated fix'!AH$428)</f>
        <v>#DIV/0!</v>
      </c>
      <c r="AI310" s="22">
        <f>('Ratios Calculated fix'!AI310-'Ratios Calculated fix'!AI$428)/('Ratios Calculated fix'!AI$429-'Ratios Calculated fix'!AI$428)</f>
        <v>0.53250642434384932</v>
      </c>
      <c r="AJ310" s="22">
        <f>('Ratios Calculated fix'!AJ310-'Ratios Calculated fix'!AJ$428)/('Ratios Calculated fix'!AJ$429-'Ratios Calculated fix'!AJ$428)</f>
        <v>0.13044313928383983</v>
      </c>
      <c r="AK310" s="22" t="e">
        <f>('Ratios Calculated fix'!AK310-'Ratios Calculated fix'!AK$428)/('Ratios Calculated fix'!AK$429-'Ratios Calculated fix'!AK$428)</f>
        <v>#DIV/0!</v>
      </c>
      <c r="AL310" s="22" t="e">
        <f>('Ratios Calculated fix'!AL310-'Ratios Calculated fix'!AL$428)/('Ratios Calculated fix'!AL$429-'Ratios Calculated fix'!AL$428)</f>
        <v>#DIV/0!</v>
      </c>
      <c r="AM310" s="22">
        <f>('Ratios Calculated fix'!AM310-'Ratios Calculated fix'!AM$428)/('Ratios Calculated fix'!AM$429-'Ratios Calculated fix'!AM$428)</f>
        <v>0.71348447915932867</v>
      </c>
      <c r="AN310" s="22">
        <f>('Ratios Calculated fix'!AN310-'Ratios Calculated fix'!AN$428)/('Ratios Calculated fix'!AN$429-'Ratios Calculated fix'!AN$428)</f>
        <v>0.80477472226894142</v>
      </c>
      <c r="AO310" s="22">
        <f>('Ratios Calculated fix'!AO310-'Ratios Calculated fix'!AO$428)/('Ratios Calculated fix'!AO$429-'Ratios Calculated fix'!AO$428)</f>
        <v>5.4040142403842126E-2</v>
      </c>
      <c r="AP310" s="22">
        <f>('Ratios Calculated fix'!AP310-'Ratios Calculated fix'!AP$428)/('Ratios Calculated fix'!AP$429-'Ratios Calculated fix'!AP$428)</f>
        <v>0.35228986390491202</v>
      </c>
      <c r="AQ310" s="22">
        <f>('Ratios Calculated fix'!AQ310-'Ratios Calculated fix'!AQ$428)/('Ratios Calculated fix'!AQ$429-'Ratios Calculated fix'!AQ$428)</f>
        <v>0.68569885971829014</v>
      </c>
      <c r="AR310" s="22">
        <f>('Ratios Calculated fix'!AR310-'Ratios Calculated fix'!AR$428)/('Ratios Calculated fix'!AR$429-'Ratios Calculated fix'!AR$428)</f>
        <v>0.44447660584888471</v>
      </c>
      <c r="AS310" s="22">
        <f>('Ratios Calculated fix'!AS310-'Ratios Calculated fix'!AS$428)/('Ratios Calculated fix'!AS$429-'Ratios Calculated fix'!AS$428)</f>
        <v>0.32458509919839512</v>
      </c>
      <c r="AT310" s="22">
        <f>('Ratios Calculated fix'!AT310-'Ratios Calculated fix'!AT$428)/('Ratios Calculated fix'!AT$429-'Ratios Calculated fix'!AT$428)</f>
        <v>0.37522727528845995</v>
      </c>
      <c r="AU310" s="22">
        <f>('Ratios Calculated fix'!AU310-'Ratios Calculated fix'!AU$428)/('Ratios Calculated fix'!AU$429-'Ratios Calculated fix'!AU$428)</f>
        <v>0.27746729460231451</v>
      </c>
      <c r="AV310" s="22" t="e">
        <f>('Ratios Calculated fix'!AV310-'Ratios Calculated fix'!AV$428)/('Ratios Calculated fix'!AV$429-'Ratios Calculated fix'!AV$428)</f>
        <v>#DIV/0!</v>
      </c>
      <c r="AW310" s="22" t="e">
        <f>('Ratios Calculated fix'!AW310-'Ratios Calculated fix'!AW$428)/('Ratios Calculated fix'!AW$429-'Ratios Calculated fix'!AW$428)</f>
        <v>#DIV/0!</v>
      </c>
      <c r="AX310" s="22" t="e">
        <f>('Ratios Calculated fix'!AX310-'Ratios Calculated fix'!AX$428)/('Ratios Calculated fix'!AX$429-'Ratios Calculated fix'!AX$428)</f>
        <v>#DIV/0!</v>
      </c>
      <c r="AY310" s="22">
        <f>('Ratios Calculated fix'!AY310-'Ratios Calculated fix'!AY$428)/('Ratios Calculated fix'!AY$429-'Ratios Calculated fix'!AY$428)</f>
        <v>0.74673647101618579</v>
      </c>
      <c r="AZ310" s="22">
        <f>('Ratios Calculated fix'!AZ310-'Ratios Calculated fix'!AZ$428)/('Ratios Calculated fix'!AZ$429-'Ratios Calculated fix'!AZ$428)</f>
        <v>0.76988159158844216</v>
      </c>
      <c r="BA310" s="22">
        <f>('Ratios Calculated fix'!BA310-'Ratios Calculated fix'!BA$428)/('Ratios Calculated fix'!BA$429-'Ratios Calculated fix'!BA$428)</f>
        <v>0.22187330694312479</v>
      </c>
      <c r="BB310" s="22" t="e">
        <f>('Ratios Calculated fix'!BB310-'Ratios Calculated fix'!BB$428)/('Ratios Calculated fix'!BB$429-'Ratios Calculated fix'!BB$428)</f>
        <v>#DIV/0!</v>
      </c>
      <c r="BC310" s="22">
        <f>('Ratios Calculated fix'!BC310-'Ratios Calculated fix'!BC$428)/('Ratios Calculated fix'!BC$429-'Ratios Calculated fix'!BC$428)</f>
        <v>0.16363868649868343</v>
      </c>
    </row>
    <row r="311" spans="1:55" x14ac:dyDescent="0.2">
      <c r="A311" s="3" t="s">
        <v>973</v>
      </c>
      <c r="B311" s="3" t="s">
        <v>974</v>
      </c>
      <c r="C311" s="3" t="s">
        <v>91</v>
      </c>
      <c r="D311" s="3">
        <v>133209</v>
      </c>
      <c r="E311" s="3" t="s">
        <v>16</v>
      </c>
      <c r="F311" s="3">
        <v>2020</v>
      </c>
      <c r="G311" s="3" t="s">
        <v>17</v>
      </c>
      <c r="H311" s="4">
        <v>44012</v>
      </c>
      <c r="I311" s="4">
        <v>44049</v>
      </c>
      <c r="J311" s="4">
        <v>44049</v>
      </c>
      <c r="K311" s="5">
        <v>2481200000</v>
      </c>
      <c r="L311" s="5">
        <v>2612300000</v>
      </c>
      <c r="M311" s="3" t="s">
        <v>975</v>
      </c>
      <c r="N311" s="21">
        <f>('Ratios Calculated fix'!N311-'Ratios Calculated fix'!N$428)/('Ratios Calculated fix'!N$429-'Ratios Calculated fix'!N$428)</f>
        <v>3.0763910505810399E-2</v>
      </c>
      <c r="O311" s="22">
        <f>('Ratios Calculated fix'!O311-'Ratios Calculated fix'!O$428)/('Ratios Calculated fix'!O$429-'Ratios Calculated fix'!O$428)</f>
        <v>2.4666253295329801E-2</v>
      </c>
      <c r="P311" s="22">
        <f>('Ratios Calculated fix'!P311-'Ratios Calculated fix'!P$428)/('Ratios Calculated fix'!P$429-'Ratios Calculated fix'!P$428)</f>
        <v>5.0666341083282621E-2</v>
      </c>
      <c r="Q311" s="22">
        <f>('Ratios Calculated fix'!Q311-'Ratios Calculated fix'!Q$428)/('Ratios Calculated fix'!Q$429-'Ratios Calculated fix'!Q$428)</f>
        <v>0.87022783997917075</v>
      </c>
      <c r="R311" s="22">
        <f>('Ratios Calculated fix'!R311-'Ratios Calculated fix'!R$428)/('Ratios Calculated fix'!R$429-'Ratios Calculated fix'!R$428)</f>
        <v>9.6626826450267045E-2</v>
      </c>
      <c r="S311" s="22">
        <f>('Ratios Calculated fix'!S311-'Ratios Calculated fix'!S$428)/('Ratios Calculated fix'!S$429-'Ratios Calculated fix'!S$428)</f>
        <v>0.17432115292713016</v>
      </c>
      <c r="T311" s="22">
        <f>('Ratios Calculated fix'!T311-'Ratios Calculated fix'!T$428)/('Ratios Calculated fix'!T$429-'Ratios Calculated fix'!T$428)</f>
        <v>6.6202413212047659E-2</v>
      </c>
      <c r="U311" s="22">
        <f>('Ratios Calculated fix'!U311-'Ratios Calculated fix'!U$428)/('Ratios Calculated fix'!U$429-'Ratios Calculated fix'!U$428)</f>
        <v>0.81015460057332567</v>
      </c>
      <c r="V311" s="22">
        <f>('Ratios Calculated fix'!V311-'Ratios Calculated fix'!V$428)/('Ratios Calculated fix'!V$429-'Ratios Calculated fix'!V$428)</f>
        <v>0.71530429994097156</v>
      </c>
      <c r="W311" s="22">
        <f>('Ratios Calculated fix'!W311-'Ratios Calculated fix'!W$428)/('Ratios Calculated fix'!W$429-'Ratios Calculated fix'!W$428)</f>
        <v>0.82171120870602665</v>
      </c>
      <c r="X311" s="22">
        <f>('Ratios Calculated fix'!X311-'Ratios Calculated fix'!X$428)/('Ratios Calculated fix'!X$429-'Ratios Calculated fix'!X$428)</f>
        <v>0.19825507129279904</v>
      </c>
      <c r="Y311" s="22">
        <f>('Ratios Calculated fix'!Y311-'Ratios Calculated fix'!Y$428)/('Ratios Calculated fix'!Y$429-'Ratios Calculated fix'!Y$428)</f>
        <v>0.51756457114495191</v>
      </c>
      <c r="Z311" s="22">
        <f>('Ratios Calculated fix'!Z311-'Ratios Calculated fix'!Z$428)/('Ratios Calculated fix'!Z$429-'Ratios Calculated fix'!Z$428)</f>
        <v>0.80174492870720093</v>
      </c>
      <c r="AA311" s="22">
        <f>('Ratios Calculated fix'!AA311-'Ratios Calculated fix'!AA$428)/('Ratios Calculated fix'!AA$429-'Ratios Calculated fix'!AA$428)</f>
        <v>0.53031245576359365</v>
      </c>
      <c r="AB311" s="22">
        <f>('Ratios Calculated fix'!AB311-'Ratios Calculated fix'!AB$428)/('Ratios Calculated fix'!AB$429-'Ratios Calculated fix'!AB$428)</f>
        <v>0.85297536212256775</v>
      </c>
      <c r="AC311" s="22">
        <f>('Ratios Calculated fix'!AC311-'Ratios Calculated fix'!AC$428)/('Ratios Calculated fix'!AC$429-'Ratios Calculated fix'!AC$428)</f>
        <v>0.48853753526984683</v>
      </c>
      <c r="AD311" s="22">
        <f>('Ratios Calculated fix'!AD311-'Ratios Calculated fix'!AD$428)/('Ratios Calculated fix'!AD$429-'Ratios Calculated fix'!AD$428)</f>
        <v>0.31115555652900356</v>
      </c>
      <c r="AE311" s="22">
        <f>('Ratios Calculated fix'!AE311-'Ratios Calculated fix'!AE$428)/('Ratios Calculated fix'!AE$429-'Ratios Calculated fix'!AE$428)</f>
        <v>0.41170323500096279</v>
      </c>
      <c r="AF311" s="22">
        <f>('Ratios Calculated fix'!AF311-'Ratios Calculated fix'!AF$428)/('Ratios Calculated fix'!AF$429-'Ratios Calculated fix'!AF$428)</f>
        <v>0.387591459556347</v>
      </c>
      <c r="AG311" s="22" t="e">
        <f>('Ratios Calculated fix'!AG311-'Ratios Calculated fix'!AG$428)/('Ratios Calculated fix'!AG$429-'Ratios Calculated fix'!AG$428)</f>
        <v>#DIV/0!</v>
      </c>
      <c r="AH311" s="22" t="e">
        <f>('Ratios Calculated fix'!AH311-'Ratios Calculated fix'!AH$428)/('Ratios Calculated fix'!AH$429-'Ratios Calculated fix'!AH$428)</f>
        <v>#DIV/0!</v>
      </c>
      <c r="AI311" s="22">
        <f>('Ratios Calculated fix'!AI311-'Ratios Calculated fix'!AI$428)/('Ratios Calculated fix'!AI$429-'Ratios Calculated fix'!AI$428)</f>
        <v>0.53864185596098946</v>
      </c>
      <c r="AJ311" s="22">
        <f>('Ratios Calculated fix'!AJ311-'Ratios Calculated fix'!AJ$428)/('Ratios Calculated fix'!AJ$429-'Ratios Calculated fix'!AJ$428)</f>
        <v>0.16316243050189097</v>
      </c>
      <c r="AK311" s="22" t="e">
        <f>('Ratios Calculated fix'!AK311-'Ratios Calculated fix'!AK$428)/('Ratios Calculated fix'!AK$429-'Ratios Calculated fix'!AK$428)</f>
        <v>#DIV/0!</v>
      </c>
      <c r="AL311" s="22" t="e">
        <f>('Ratios Calculated fix'!AL311-'Ratios Calculated fix'!AL$428)/('Ratios Calculated fix'!AL$429-'Ratios Calculated fix'!AL$428)</f>
        <v>#DIV/0!</v>
      </c>
      <c r="AM311" s="22">
        <f>('Ratios Calculated fix'!AM311-'Ratios Calculated fix'!AM$428)/('Ratios Calculated fix'!AM$429-'Ratios Calculated fix'!AM$428)</f>
        <v>0.71404932377740904</v>
      </c>
      <c r="AN311" s="22">
        <f>('Ratios Calculated fix'!AN311-'Ratios Calculated fix'!AN$428)/('Ratios Calculated fix'!AN$429-'Ratios Calculated fix'!AN$428)</f>
        <v>0.80621969442590724</v>
      </c>
      <c r="AO311" s="22">
        <f>('Ratios Calculated fix'!AO311-'Ratios Calculated fix'!AO$428)/('Ratios Calculated fix'!AO$429-'Ratios Calculated fix'!AO$428)</f>
        <v>0.11573247541339461</v>
      </c>
      <c r="AP311" s="22">
        <f>('Ratios Calculated fix'!AP311-'Ratios Calculated fix'!AP$428)/('Ratios Calculated fix'!AP$429-'Ratios Calculated fix'!AP$428)</f>
        <v>0.35058782144340389</v>
      </c>
      <c r="AQ311" s="22">
        <f>('Ratios Calculated fix'!AQ311-'Ratios Calculated fix'!AQ$428)/('Ratios Calculated fix'!AQ$429-'Ratios Calculated fix'!AQ$428)</f>
        <v>0.69886947851392633</v>
      </c>
      <c r="AR311" s="22">
        <f>('Ratios Calculated fix'!AR311-'Ratios Calculated fix'!AR$428)/('Ratios Calculated fix'!AR$429-'Ratios Calculated fix'!AR$428)</f>
        <v>0.44682155387034878</v>
      </c>
      <c r="AS311" s="22">
        <f>('Ratios Calculated fix'!AS311-'Ratios Calculated fix'!AS$428)/('Ratios Calculated fix'!AS$429-'Ratios Calculated fix'!AS$428)</f>
        <v>0.3395698567315823</v>
      </c>
      <c r="AT311" s="22">
        <f>('Ratios Calculated fix'!AT311-'Ratios Calculated fix'!AT$428)/('Ratios Calculated fix'!AT$429-'Ratios Calculated fix'!AT$428)</f>
        <v>0.50533166159951548</v>
      </c>
      <c r="AU311" s="22">
        <f>('Ratios Calculated fix'!AU311-'Ratios Calculated fix'!AU$428)/('Ratios Calculated fix'!AU$429-'Ratios Calculated fix'!AU$428)</f>
        <v>0.32518250054797088</v>
      </c>
      <c r="AV311" s="22" t="e">
        <f>('Ratios Calculated fix'!AV311-'Ratios Calculated fix'!AV$428)/('Ratios Calculated fix'!AV$429-'Ratios Calculated fix'!AV$428)</f>
        <v>#DIV/0!</v>
      </c>
      <c r="AW311" s="22" t="e">
        <f>('Ratios Calculated fix'!AW311-'Ratios Calculated fix'!AW$428)/('Ratios Calculated fix'!AW$429-'Ratios Calculated fix'!AW$428)</f>
        <v>#DIV/0!</v>
      </c>
      <c r="AX311" s="22" t="e">
        <f>('Ratios Calculated fix'!AX311-'Ratios Calculated fix'!AX$428)/('Ratios Calculated fix'!AX$429-'Ratios Calculated fix'!AX$428)</f>
        <v>#DIV/0!</v>
      </c>
      <c r="AY311" s="22">
        <f>('Ratios Calculated fix'!AY311-'Ratios Calculated fix'!AY$428)/('Ratios Calculated fix'!AY$429-'Ratios Calculated fix'!AY$428)</f>
        <v>0.74616555616683033</v>
      </c>
      <c r="AZ311" s="22">
        <f>('Ratios Calculated fix'!AZ311-'Ratios Calculated fix'!AZ$428)/('Ratios Calculated fix'!AZ$429-'Ratios Calculated fix'!AZ$428)</f>
        <v>0.76866041832842924</v>
      </c>
      <c r="BA311" s="22">
        <f>('Ratios Calculated fix'!BA311-'Ratios Calculated fix'!BA$428)/('Ratios Calculated fix'!BA$429-'Ratios Calculated fix'!BA$428)</f>
        <v>0.22321519742904136</v>
      </c>
      <c r="BB311" s="22" t="e">
        <f>('Ratios Calculated fix'!BB311-'Ratios Calculated fix'!BB$428)/('Ratios Calculated fix'!BB$429-'Ratios Calculated fix'!BB$428)</f>
        <v>#DIV/0!</v>
      </c>
      <c r="BC311" s="22">
        <f>('Ratios Calculated fix'!BC311-'Ratios Calculated fix'!BC$428)/('Ratios Calculated fix'!BC$429-'Ratios Calculated fix'!BC$428)</f>
        <v>0.22910478552380059</v>
      </c>
    </row>
    <row r="312" spans="1:55" x14ac:dyDescent="0.2">
      <c r="A312" s="3" t="s">
        <v>928</v>
      </c>
      <c r="B312" s="3" t="s">
        <v>929</v>
      </c>
      <c r="C312" s="3" t="s">
        <v>15</v>
      </c>
      <c r="D312" s="3">
        <v>354246</v>
      </c>
      <c r="E312" s="3" t="s">
        <v>16</v>
      </c>
      <c r="F312" s="3">
        <v>2020</v>
      </c>
      <c r="G312" s="3" t="s">
        <v>17</v>
      </c>
      <c r="H312" s="4">
        <v>44012</v>
      </c>
      <c r="I312" s="4">
        <v>44069</v>
      </c>
      <c r="J312" s="4">
        <v>44069</v>
      </c>
      <c r="K312" s="5">
        <v>128523335</v>
      </c>
      <c r="L312" s="5">
        <v>128848132</v>
      </c>
      <c r="M312" s="3" t="s">
        <v>930</v>
      </c>
      <c r="N312" s="21">
        <f>('Ratios Calculated fix'!N312-'Ratios Calculated fix'!N$428)/('Ratios Calculated fix'!N$429-'Ratios Calculated fix'!N$428)</f>
        <v>5.6472706279144941E-2</v>
      </c>
      <c r="O312" s="22">
        <f>('Ratios Calculated fix'!O312-'Ratios Calculated fix'!O$428)/('Ratios Calculated fix'!O$429-'Ratios Calculated fix'!O$428)</f>
        <v>3.5393299165168965E-2</v>
      </c>
      <c r="P312" s="22">
        <f>('Ratios Calculated fix'!P312-'Ratios Calculated fix'!P$428)/('Ratios Calculated fix'!P$429-'Ratios Calculated fix'!P$428)</f>
        <v>2.4804529318490146E-2</v>
      </c>
      <c r="Q312" s="22">
        <f>('Ratios Calculated fix'!Q312-'Ratios Calculated fix'!Q$428)/('Ratios Calculated fix'!Q$429-'Ratios Calculated fix'!Q$428)</f>
        <v>0.87132784961722221</v>
      </c>
      <c r="R312" s="22">
        <f>('Ratios Calculated fix'!R312-'Ratios Calculated fix'!R$428)/('Ratios Calculated fix'!R$429-'Ratios Calculated fix'!R$428)</f>
        <v>0.14400578964399469</v>
      </c>
      <c r="S312" s="22">
        <f>('Ratios Calculated fix'!S312-'Ratios Calculated fix'!S$428)/('Ratios Calculated fix'!S$429-'Ratios Calculated fix'!S$428)</f>
        <v>7.7165672041279429E-2</v>
      </c>
      <c r="T312" s="22">
        <f>('Ratios Calculated fix'!T312-'Ratios Calculated fix'!T$428)/('Ratios Calculated fix'!T$429-'Ratios Calculated fix'!T$428)</f>
        <v>0.13161705553959599</v>
      </c>
      <c r="U312" s="22">
        <f>('Ratios Calculated fix'!U312-'Ratios Calculated fix'!U$428)/('Ratios Calculated fix'!U$429-'Ratios Calculated fix'!U$428)</f>
        <v>0.81266214096823275</v>
      </c>
      <c r="V312" s="22">
        <f>('Ratios Calculated fix'!V312-'Ratios Calculated fix'!V$428)/('Ratios Calculated fix'!V$429-'Ratios Calculated fix'!V$428)</f>
        <v>0.71219399059888555</v>
      </c>
      <c r="W312" s="22">
        <f>('Ratios Calculated fix'!W312-'Ratios Calculated fix'!W$428)/('Ratios Calculated fix'!W$429-'Ratios Calculated fix'!W$428)</f>
        <v>0.82507591502439137</v>
      </c>
      <c r="X312" s="22">
        <f>('Ratios Calculated fix'!X312-'Ratios Calculated fix'!X$428)/('Ratios Calculated fix'!X$429-'Ratios Calculated fix'!X$428)</f>
        <v>0.21182731271227326</v>
      </c>
      <c r="Y312" s="22">
        <f>('Ratios Calculated fix'!Y312-'Ratios Calculated fix'!Y$428)/('Ratios Calculated fix'!Y$429-'Ratios Calculated fix'!Y$428)</f>
        <v>0.5081713495719089</v>
      </c>
      <c r="Z312" s="22">
        <f>('Ratios Calculated fix'!Z312-'Ratios Calculated fix'!Z$428)/('Ratios Calculated fix'!Z$429-'Ratios Calculated fix'!Z$428)</f>
        <v>0.78817268728772671</v>
      </c>
      <c r="AA312" s="22">
        <f>('Ratios Calculated fix'!AA312-'Ratios Calculated fix'!AA$428)/('Ratios Calculated fix'!AA$429-'Ratios Calculated fix'!AA$428)</f>
        <v>0.6396157656684105</v>
      </c>
      <c r="AB312" s="22">
        <f>('Ratios Calculated fix'!AB312-'Ratios Calculated fix'!AB$428)/('Ratios Calculated fix'!AB$429-'Ratios Calculated fix'!AB$428)</f>
        <v>0.82974275031974765</v>
      </c>
      <c r="AC312" s="22">
        <f>('Ratios Calculated fix'!AC312-'Ratios Calculated fix'!AC$428)/('Ratios Calculated fix'!AC$429-'Ratios Calculated fix'!AC$428)</f>
        <v>0.22679098388138122</v>
      </c>
      <c r="AD312" s="22">
        <f>('Ratios Calculated fix'!AD312-'Ratios Calculated fix'!AD$428)/('Ratios Calculated fix'!AD$429-'Ratios Calculated fix'!AD$428)</f>
        <v>0.21578393972778109</v>
      </c>
      <c r="AE312" s="22">
        <f>('Ratios Calculated fix'!AE312-'Ratios Calculated fix'!AE$428)/('Ratios Calculated fix'!AE$429-'Ratios Calculated fix'!AE$428)</f>
        <v>0.30311758116473342</v>
      </c>
      <c r="AF312" s="22">
        <f>('Ratios Calculated fix'!AF312-'Ratios Calculated fix'!AF$428)/('Ratios Calculated fix'!AF$429-'Ratios Calculated fix'!AF$428)</f>
        <v>0.34656417432355935</v>
      </c>
      <c r="AG312" s="22" t="e">
        <f>('Ratios Calculated fix'!AG312-'Ratios Calculated fix'!AG$428)/('Ratios Calculated fix'!AG$429-'Ratios Calculated fix'!AG$428)</f>
        <v>#DIV/0!</v>
      </c>
      <c r="AH312" s="22" t="e">
        <f>('Ratios Calculated fix'!AH312-'Ratios Calculated fix'!AH$428)/('Ratios Calculated fix'!AH$429-'Ratios Calculated fix'!AH$428)</f>
        <v>#DIV/0!</v>
      </c>
      <c r="AI312" s="22">
        <f>('Ratios Calculated fix'!AI312-'Ratios Calculated fix'!AI$428)/('Ratios Calculated fix'!AI$429-'Ratios Calculated fix'!AI$428)</f>
        <v>0.56078208302337884</v>
      </c>
      <c r="AJ312" s="22">
        <f>('Ratios Calculated fix'!AJ312-'Ratios Calculated fix'!AJ$428)/('Ratios Calculated fix'!AJ$429-'Ratios Calculated fix'!AJ$428)</f>
        <v>0.18552197025918216</v>
      </c>
      <c r="AK312" s="22" t="e">
        <f>('Ratios Calculated fix'!AK312-'Ratios Calculated fix'!AK$428)/('Ratios Calculated fix'!AK$429-'Ratios Calculated fix'!AK$428)</f>
        <v>#DIV/0!</v>
      </c>
      <c r="AL312" s="22" t="e">
        <f>('Ratios Calculated fix'!AL312-'Ratios Calculated fix'!AL$428)/('Ratios Calculated fix'!AL$429-'Ratios Calculated fix'!AL$428)</f>
        <v>#DIV/0!</v>
      </c>
      <c r="AM312" s="22">
        <f>('Ratios Calculated fix'!AM312-'Ratios Calculated fix'!AM$428)/('Ratios Calculated fix'!AM$429-'Ratios Calculated fix'!AM$428)</f>
        <v>0.71191138467079229</v>
      </c>
      <c r="AN312" s="22">
        <f>('Ratios Calculated fix'!AN312-'Ratios Calculated fix'!AN$428)/('Ratios Calculated fix'!AN$429-'Ratios Calculated fix'!AN$428)</f>
        <v>0.80771298863113217</v>
      </c>
      <c r="AO312" s="22">
        <f>('Ratios Calculated fix'!AO312-'Ratios Calculated fix'!AO$428)/('Ratios Calculated fix'!AO$429-'Ratios Calculated fix'!AO$428)</f>
        <v>0.13919267556093737</v>
      </c>
      <c r="AP312" s="22">
        <f>('Ratios Calculated fix'!AP312-'Ratios Calculated fix'!AP$428)/('Ratios Calculated fix'!AP$429-'Ratios Calculated fix'!AP$428)</f>
        <v>0.36441452791888757</v>
      </c>
      <c r="AQ312" s="22">
        <f>('Ratios Calculated fix'!AQ312-'Ratios Calculated fix'!AQ$428)/('Ratios Calculated fix'!AQ$429-'Ratios Calculated fix'!AQ$428)</f>
        <v>0.64162118807985857</v>
      </c>
      <c r="AR312" s="22">
        <f>('Ratios Calculated fix'!AR312-'Ratios Calculated fix'!AR$428)/('Ratios Calculated fix'!AR$429-'Ratios Calculated fix'!AR$428)</f>
        <v>0.3386363381800393</v>
      </c>
      <c r="AS312" s="22">
        <f>('Ratios Calculated fix'!AS312-'Ratios Calculated fix'!AS$428)/('Ratios Calculated fix'!AS$429-'Ratios Calculated fix'!AS$428)</f>
        <v>0.38861665193074518</v>
      </c>
      <c r="AT312" s="22">
        <f>('Ratios Calculated fix'!AT312-'Ratios Calculated fix'!AT$428)/('Ratios Calculated fix'!AT$429-'Ratios Calculated fix'!AT$428)</f>
        <v>0.43132669797337214</v>
      </c>
      <c r="AU312" s="22">
        <f>('Ratios Calculated fix'!AU312-'Ratios Calculated fix'!AU$428)/('Ratios Calculated fix'!AU$429-'Ratios Calculated fix'!AU$428)</f>
        <v>0.13378076998281663</v>
      </c>
      <c r="AV312" s="22" t="e">
        <f>('Ratios Calculated fix'!AV312-'Ratios Calculated fix'!AV$428)/('Ratios Calculated fix'!AV$429-'Ratios Calculated fix'!AV$428)</f>
        <v>#DIV/0!</v>
      </c>
      <c r="AW312" s="22" t="e">
        <f>('Ratios Calculated fix'!AW312-'Ratios Calculated fix'!AW$428)/('Ratios Calculated fix'!AW$429-'Ratios Calculated fix'!AW$428)</f>
        <v>#DIV/0!</v>
      </c>
      <c r="AX312" s="22" t="e">
        <f>('Ratios Calculated fix'!AX312-'Ratios Calculated fix'!AX$428)/('Ratios Calculated fix'!AX$429-'Ratios Calculated fix'!AX$428)</f>
        <v>#DIV/0!</v>
      </c>
      <c r="AY312" s="22">
        <f>('Ratios Calculated fix'!AY312-'Ratios Calculated fix'!AY$428)/('Ratios Calculated fix'!AY$429-'Ratios Calculated fix'!AY$428)</f>
        <v>0.74864179219864657</v>
      </c>
      <c r="AZ312" s="22">
        <f>('Ratios Calculated fix'!AZ312-'Ratios Calculated fix'!AZ$428)/('Ratios Calculated fix'!AZ$429-'Ratios Calculated fix'!AZ$428)</f>
        <v>0.77222045678278894</v>
      </c>
      <c r="BA312" s="22">
        <f>('Ratios Calculated fix'!BA312-'Ratios Calculated fix'!BA$428)/('Ratios Calculated fix'!BA$429-'Ratios Calculated fix'!BA$428)</f>
        <v>0.21802438299452331</v>
      </c>
      <c r="BB312" s="22" t="e">
        <f>('Ratios Calculated fix'!BB312-'Ratios Calculated fix'!BB$428)/('Ratios Calculated fix'!BB$429-'Ratios Calculated fix'!BB$428)</f>
        <v>#DIV/0!</v>
      </c>
      <c r="BC312" s="22">
        <f>('Ratios Calculated fix'!BC312-'Ratios Calculated fix'!BC$428)/('Ratios Calculated fix'!BC$429-'Ratios Calculated fix'!BC$428)</f>
        <v>0.16246059730314844</v>
      </c>
    </row>
    <row r="313" spans="1:55" x14ac:dyDescent="0.2">
      <c r="A313" s="3" t="s">
        <v>985</v>
      </c>
      <c r="B313" s="3" t="s">
        <v>986</v>
      </c>
      <c r="C313" s="3" t="s">
        <v>45</v>
      </c>
      <c r="D313" s="3">
        <v>404717</v>
      </c>
      <c r="E313" s="3" t="s">
        <v>16</v>
      </c>
      <c r="F313" s="3">
        <v>2019</v>
      </c>
      <c r="G313" s="3" t="s">
        <v>17</v>
      </c>
      <c r="H313" s="4">
        <v>43830</v>
      </c>
      <c r="I313" s="4">
        <v>43860</v>
      </c>
      <c r="J313" s="4">
        <v>43860</v>
      </c>
      <c r="K313" s="5">
        <v>270699000</v>
      </c>
      <c r="L313" s="5">
        <v>271332000</v>
      </c>
      <c r="M313" s="6" t="s">
        <v>987</v>
      </c>
      <c r="N313" s="21">
        <f>('Ratios Calculated fix'!N313-'Ratios Calculated fix'!N$428)/('Ratios Calculated fix'!N$429-'Ratios Calculated fix'!N$428)</f>
        <v>6.6022097463831364E-2</v>
      </c>
      <c r="O313" s="22">
        <f>('Ratios Calculated fix'!O313-'Ratios Calculated fix'!O$428)/('Ratios Calculated fix'!O$429-'Ratios Calculated fix'!O$428)</f>
        <v>1.2055256772196663E-2</v>
      </c>
      <c r="P313" s="22">
        <f>('Ratios Calculated fix'!P313-'Ratios Calculated fix'!P$428)/('Ratios Calculated fix'!P$429-'Ratios Calculated fix'!P$428)</f>
        <v>2.408506272712594E-2</v>
      </c>
      <c r="Q313" s="22">
        <f>('Ratios Calculated fix'!Q313-'Ratios Calculated fix'!Q$428)/('Ratios Calculated fix'!Q$429-'Ratios Calculated fix'!Q$428)</f>
        <v>0.8691863897106441</v>
      </c>
      <c r="R313" s="22">
        <f>('Ratios Calculated fix'!R313-'Ratios Calculated fix'!R$428)/('Ratios Calculated fix'!R$429-'Ratios Calculated fix'!R$428)</f>
        <v>0</v>
      </c>
      <c r="S313" s="22">
        <f>('Ratios Calculated fix'!S313-'Ratios Calculated fix'!S$428)/('Ratios Calculated fix'!S$429-'Ratios Calculated fix'!S$428)</f>
        <v>0</v>
      </c>
      <c r="T313" s="22">
        <f>('Ratios Calculated fix'!T313-'Ratios Calculated fix'!T$428)/('Ratios Calculated fix'!T$429-'Ratios Calculated fix'!T$428)</f>
        <v>0</v>
      </c>
      <c r="U313" s="22">
        <f>('Ratios Calculated fix'!U313-'Ratios Calculated fix'!U$428)/('Ratios Calculated fix'!U$429-'Ratios Calculated fix'!U$428)</f>
        <v>0.80725306381245165</v>
      </c>
      <c r="V313" s="22">
        <f>('Ratios Calculated fix'!V313-'Ratios Calculated fix'!V$428)/('Ratios Calculated fix'!V$429-'Ratios Calculated fix'!V$428)</f>
        <v>0.70833495319453676</v>
      </c>
      <c r="W313" s="22">
        <f>('Ratios Calculated fix'!W313-'Ratios Calculated fix'!W$428)/('Ratios Calculated fix'!W$429-'Ratios Calculated fix'!W$428)</f>
        <v>0.81944824653588433</v>
      </c>
      <c r="X313" s="22">
        <f>('Ratios Calculated fix'!X313-'Ratios Calculated fix'!X$428)/('Ratios Calculated fix'!X$429-'Ratios Calculated fix'!X$428)</f>
        <v>0.76399922113432195</v>
      </c>
      <c r="Y313" s="22">
        <f>('Ratios Calculated fix'!Y313-'Ratios Calculated fix'!Y$428)/('Ratios Calculated fix'!Y$429-'Ratios Calculated fix'!Y$428)</f>
        <v>0.47168128654516694</v>
      </c>
      <c r="Z313" s="22">
        <f>('Ratios Calculated fix'!Z313-'Ratios Calculated fix'!Z$428)/('Ratios Calculated fix'!Z$429-'Ratios Calculated fix'!Z$428)</f>
        <v>0.23600077886567805</v>
      </c>
      <c r="AA313" s="22">
        <f>('Ratios Calculated fix'!AA313-'Ratios Calculated fix'!AA$428)/('Ratios Calculated fix'!AA$429-'Ratios Calculated fix'!AA$428)</f>
        <v>0</v>
      </c>
      <c r="AB313" s="22">
        <f>('Ratios Calculated fix'!AB313-'Ratios Calculated fix'!AB$428)/('Ratios Calculated fix'!AB$429-'Ratios Calculated fix'!AB$428)</f>
        <v>0.88906002241686044</v>
      </c>
      <c r="AC313" s="22">
        <f>('Ratios Calculated fix'!AC313-'Ratios Calculated fix'!AC$428)/('Ratios Calculated fix'!AC$429-'Ratios Calculated fix'!AC$428)</f>
        <v>0.22538126170603351</v>
      </c>
      <c r="AD313" s="22">
        <f>('Ratios Calculated fix'!AD313-'Ratios Calculated fix'!AD$428)/('Ratios Calculated fix'!AD$429-'Ratios Calculated fix'!AD$428)</f>
        <v>0.22040505470928318</v>
      </c>
      <c r="AE313" s="22">
        <f>('Ratios Calculated fix'!AE313-'Ratios Calculated fix'!AE$428)/('Ratios Calculated fix'!AE$429-'Ratios Calculated fix'!AE$428)</f>
        <v>0.30837896614014643</v>
      </c>
      <c r="AF313" s="22">
        <f>('Ratios Calculated fix'!AF313-'Ratios Calculated fix'!AF$428)/('Ratios Calculated fix'!AF$429-'Ratios Calculated fix'!AF$428)</f>
        <v>0.35148920407221623</v>
      </c>
      <c r="AG313" s="22" t="e">
        <f>('Ratios Calculated fix'!AG313-'Ratios Calculated fix'!AG$428)/('Ratios Calculated fix'!AG$429-'Ratios Calculated fix'!AG$428)</f>
        <v>#DIV/0!</v>
      </c>
      <c r="AH313" s="22" t="e">
        <f>('Ratios Calculated fix'!AH313-'Ratios Calculated fix'!AH$428)/('Ratios Calculated fix'!AH$429-'Ratios Calculated fix'!AH$428)</f>
        <v>#DIV/0!</v>
      </c>
      <c r="AI313" s="22">
        <f>('Ratios Calculated fix'!AI313-'Ratios Calculated fix'!AI$428)/('Ratios Calculated fix'!AI$429-'Ratios Calculated fix'!AI$428)</f>
        <v>0.53229586661756534</v>
      </c>
      <c r="AJ313" s="22">
        <f>('Ratios Calculated fix'!AJ313-'Ratios Calculated fix'!AJ$428)/('Ratios Calculated fix'!AJ$429-'Ratios Calculated fix'!AJ$428)</f>
        <v>0.10790280057821164</v>
      </c>
      <c r="AK313" s="22" t="e">
        <f>('Ratios Calculated fix'!AK313-'Ratios Calculated fix'!AK$428)/('Ratios Calculated fix'!AK$429-'Ratios Calculated fix'!AK$428)</f>
        <v>#DIV/0!</v>
      </c>
      <c r="AL313" s="22" t="e">
        <f>('Ratios Calculated fix'!AL313-'Ratios Calculated fix'!AL$428)/('Ratios Calculated fix'!AL$429-'Ratios Calculated fix'!AL$428)</f>
        <v>#DIV/0!</v>
      </c>
      <c r="AM313" s="22">
        <f>('Ratios Calculated fix'!AM313-'Ratios Calculated fix'!AM$428)/('Ratios Calculated fix'!AM$429-'Ratios Calculated fix'!AM$428)</f>
        <v>0.71163259092475317</v>
      </c>
      <c r="AN313" s="22">
        <f>('Ratios Calculated fix'!AN313-'Ratios Calculated fix'!AN$428)/('Ratios Calculated fix'!AN$429-'Ratios Calculated fix'!AN$428)</f>
        <v>0.80696016975629836</v>
      </c>
      <c r="AO313" s="22">
        <f>('Ratios Calculated fix'!AO313-'Ratios Calculated fix'!AO$428)/('Ratios Calculated fix'!AO$429-'Ratios Calculated fix'!AO$428)</f>
        <v>0.19654642357949623</v>
      </c>
      <c r="AP313" s="22">
        <f>('Ratios Calculated fix'!AP313-'Ratios Calculated fix'!AP$428)/('Ratios Calculated fix'!AP$429-'Ratios Calculated fix'!AP$428)</f>
        <v>0.36098781874599073</v>
      </c>
      <c r="AQ313" s="22">
        <f>('Ratios Calculated fix'!AQ313-'Ratios Calculated fix'!AQ$428)/('Ratios Calculated fix'!AQ$429-'Ratios Calculated fix'!AQ$428)</f>
        <v>0.68291198749504889</v>
      </c>
      <c r="AR313" s="22">
        <f>('Ratios Calculated fix'!AR313-'Ratios Calculated fix'!AR$428)/('Ratios Calculated fix'!AR$429-'Ratios Calculated fix'!AR$428)</f>
        <v>0.28607319207153031</v>
      </c>
      <c r="AS313" s="22">
        <f>('Ratios Calculated fix'!AS313-'Ratios Calculated fix'!AS$428)/('Ratios Calculated fix'!AS$429-'Ratios Calculated fix'!AS$428)</f>
        <v>0.3545706082011349</v>
      </c>
      <c r="AT313" s="22">
        <f>('Ratios Calculated fix'!AT313-'Ratios Calculated fix'!AT$428)/('Ratios Calculated fix'!AT$429-'Ratios Calculated fix'!AT$428)</f>
        <v>0.42310428822692409</v>
      </c>
      <c r="AU313" s="22">
        <f>('Ratios Calculated fix'!AU313-'Ratios Calculated fix'!AU$428)/('Ratios Calculated fix'!AU$429-'Ratios Calculated fix'!AU$428)</f>
        <v>0.26903621368671804</v>
      </c>
      <c r="AV313" s="22" t="e">
        <f>('Ratios Calculated fix'!AV313-'Ratios Calculated fix'!AV$428)/('Ratios Calculated fix'!AV$429-'Ratios Calculated fix'!AV$428)</f>
        <v>#DIV/0!</v>
      </c>
      <c r="AW313" s="22" t="e">
        <f>('Ratios Calculated fix'!AW313-'Ratios Calculated fix'!AW$428)/('Ratios Calculated fix'!AW$429-'Ratios Calculated fix'!AW$428)</f>
        <v>#DIV/0!</v>
      </c>
      <c r="AX313" s="22" t="e">
        <f>('Ratios Calculated fix'!AX313-'Ratios Calculated fix'!AX$428)/('Ratios Calculated fix'!AX$429-'Ratios Calculated fix'!AX$428)</f>
        <v>#DIV/0!</v>
      </c>
      <c r="AY313" s="22">
        <f>('Ratios Calculated fix'!AY313-'Ratios Calculated fix'!AY$428)/('Ratios Calculated fix'!AY$429-'Ratios Calculated fix'!AY$428)</f>
        <v>0.7440745832666682</v>
      </c>
      <c r="AZ313" s="22">
        <f>('Ratios Calculated fix'!AZ313-'Ratios Calculated fix'!AZ$428)/('Ratios Calculated fix'!AZ$429-'Ratios Calculated fix'!AZ$428)</f>
        <v>0.7663577774421183</v>
      </c>
      <c r="BA313" s="22">
        <f>('Ratios Calculated fix'!BA313-'Ratios Calculated fix'!BA$428)/('Ratios Calculated fix'!BA$429-'Ratios Calculated fix'!BA$428)</f>
        <v>0.22226901222077644</v>
      </c>
      <c r="BB313" s="22" t="e">
        <f>('Ratios Calculated fix'!BB313-'Ratios Calculated fix'!BB$428)/('Ratios Calculated fix'!BB$429-'Ratios Calculated fix'!BB$428)</f>
        <v>#DIV/0!</v>
      </c>
      <c r="BC313" s="22">
        <f>('Ratios Calculated fix'!BC313-'Ratios Calculated fix'!BC$428)/('Ratios Calculated fix'!BC$429-'Ratios Calculated fix'!BC$428)</f>
        <v>0.29014024109195308</v>
      </c>
    </row>
    <row r="314" spans="1:55" x14ac:dyDescent="0.2">
      <c r="A314" s="3" t="s">
        <v>925</v>
      </c>
      <c r="B314" s="3" t="s">
        <v>926</v>
      </c>
      <c r="C314" s="3" t="s">
        <v>59</v>
      </c>
      <c r="D314" s="3">
        <v>448316</v>
      </c>
      <c r="E314" s="3" t="s">
        <v>16</v>
      </c>
      <c r="F314" s="3">
        <v>2019</v>
      </c>
      <c r="G314" s="3" t="s">
        <v>17</v>
      </c>
      <c r="H314" s="4">
        <v>43830</v>
      </c>
      <c r="I314" s="4">
        <v>43887</v>
      </c>
      <c r="J314" s="4">
        <v>43887</v>
      </c>
      <c r="K314" s="5">
        <v>93800000</v>
      </c>
      <c r="L314" s="5">
        <v>94100000</v>
      </c>
      <c r="M314" s="3" t="s">
        <v>927</v>
      </c>
      <c r="N314" s="21">
        <f>('Ratios Calculated fix'!N314-'Ratios Calculated fix'!N$428)/('Ratios Calculated fix'!N$429-'Ratios Calculated fix'!N$428)</f>
        <v>0.12495461538851239</v>
      </c>
      <c r="O314" s="22">
        <f>('Ratios Calculated fix'!O314-'Ratios Calculated fix'!O$428)/('Ratios Calculated fix'!O$429-'Ratios Calculated fix'!O$428)</f>
        <v>8.4829817085201376E-2</v>
      </c>
      <c r="P314" s="22">
        <f>('Ratios Calculated fix'!P314-'Ratios Calculated fix'!P$428)/('Ratios Calculated fix'!P$429-'Ratios Calculated fix'!P$428)</f>
        <v>0.10947510617940046</v>
      </c>
      <c r="Q314" s="22">
        <f>('Ratios Calculated fix'!Q314-'Ratios Calculated fix'!Q$428)/('Ratios Calculated fix'!Q$429-'Ratios Calculated fix'!Q$428)</f>
        <v>0.86985557500839894</v>
      </c>
      <c r="R314" s="22">
        <f>('Ratios Calculated fix'!R314-'Ratios Calculated fix'!R$428)/('Ratios Calculated fix'!R$429-'Ratios Calculated fix'!R$428)</f>
        <v>0.12694530491518713</v>
      </c>
      <c r="S314" s="22">
        <f>('Ratios Calculated fix'!S314-'Ratios Calculated fix'!S$428)/('Ratios Calculated fix'!S$429-'Ratios Calculated fix'!S$428)</f>
        <v>1.6667501773250843E-2</v>
      </c>
      <c r="T314" s="22">
        <f>('Ratios Calculated fix'!T314-'Ratios Calculated fix'!T$428)/('Ratios Calculated fix'!T$429-'Ratios Calculated fix'!T$428)</f>
        <v>0.12529096333009745</v>
      </c>
      <c r="U314" s="22">
        <f>('Ratios Calculated fix'!U314-'Ratios Calculated fix'!U$428)/('Ratios Calculated fix'!U$429-'Ratios Calculated fix'!U$428)</f>
        <v>0.81074137761726062</v>
      </c>
      <c r="V314" s="22">
        <f>('Ratios Calculated fix'!V314-'Ratios Calculated fix'!V$428)/('Ratios Calculated fix'!V$429-'Ratios Calculated fix'!V$428)</f>
        <v>0.70894474422985965</v>
      </c>
      <c r="W314" s="22">
        <f>('Ratios Calculated fix'!W314-'Ratios Calculated fix'!W$428)/('Ratios Calculated fix'!W$429-'Ratios Calculated fix'!W$428)</f>
        <v>0.82336739543821391</v>
      </c>
      <c r="X314" s="22">
        <f>('Ratios Calculated fix'!X314-'Ratios Calculated fix'!X$428)/('Ratios Calculated fix'!X$429-'Ratios Calculated fix'!X$428)</f>
        <v>0.29434880050943479</v>
      </c>
      <c r="Y314" s="22">
        <f>('Ratios Calculated fix'!Y314-'Ratios Calculated fix'!Y$428)/('Ratios Calculated fix'!Y$429-'Ratios Calculated fix'!Y$428)</f>
        <v>0.47142891705856216</v>
      </c>
      <c r="Z314" s="22">
        <f>('Ratios Calculated fix'!Z314-'Ratios Calculated fix'!Z$428)/('Ratios Calculated fix'!Z$429-'Ratios Calculated fix'!Z$428)</f>
        <v>0.70565119949056521</v>
      </c>
      <c r="AA314" s="22">
        <f>('Ratios Calculated fix'!AA314-'Ratios Calculated fix'!AA$428)/('Ratios Calculated fix'!AA$429-'Ratios Calculated fix'!AA$428)</f>
        <v>0.20367722992865364</v>
      </c>
      <c r="AB314" s="22">
        <f>('Ratios Calculated fix'!AB314-'Ratios Calculated fix'!AB$428)/('Ratios Calculated fix'!AB$429-'Ratios Calculated fix'!AB$428)</f>
        <v>0.86372262909535058</v>
      </c>
      <c r="AC314" s="22">
        <f>('Ratios Calculated fix'!AC314-'Ratios Calculated fix'!AC$428)/('Ratios Calculated fix'!AC$429-'Ratios Calculated fix'!AC$428)</f>
        <v>0.21355981507382887</v>
      </c>
      <c r="AD314" s="22">
        <f>('Ratios Calculated fix'!AD314-'Ratios Calculated fix'!AD$428)/('Ratios Calculated fix'!AD$429-'Ratios Calculated fix'!AD$428)</f>
        <v>0.23961667577595125</v>
      </c>
      <c r="AE314" s="22">
        <f>('Ratios Calculated fix'!AE314-'Ratios Calculated fix'!AE$428)/('Ratios Calculated fix'!AE$429-'Ratios Calculated fix'!AE$428)</f>
        <v>0.3302524176422425</v>
      </c>
      <c r="AF314" s="22">
        <f>('Ratios Calculated fix'!AF314-'Ratios Calculated fix'!AF$428)/('Ratios Calculated fix'!AF$429-'Ratios Calculated fix'!AF$428)</f>
        <v>0.35168061958332408</v>
      </c>
      <c r="AG314" s="22" t="e">
        <f>('Ratios Calculated fix'!AG314-'Ratios Calculated fix'!AG$428)/('Ratios Calculated fix'!AG$429-'Ratios Calculated fix'!AG$428)</f>
        <v>#DIV/0!</v>
      </c>
      <c r="AH314" s="22" t="e">
        <f>('Ratios Calculated fix'!AH314-'Ratios Calculated fix'!AH$428)/('Ratios Calculated fix'!AH$429-'Ratios Calculated fix'!AH$428)</f>
        <v>#DIV/0!</v>
      </c>
      <c r="AI314" s="22">
        <f>('Ratios Calculated fix'!AI314-'Ratios Calculated fix'!AI$428)/('Ratios Calculated fix'!AI$429-'Ratios Calculated fix'!AI$428)</f>
        <v>0.54488861431137614</v>
      </c>
      <c r="AJ314" s="22">
        <f>('Ratios Calculated fix'!AJ314-'Ratios Calculated fix'!AJ$428)/('Ratios Calculated fix'!AJ$429-'Ratios Calculated fix'!AJ$428)</f>
        <v>0.35925103261546382</v>
      </c>
      <c r="AK314" s="22" t="e">
        <f>('Ratios Calculated fix'!AK314-'Ratios Calculated fix'!AK$428)/('Ratios Calculated fix'!AK$429-'Ratios Calculated fix'!AK$428)</f>
        <v>#DIV/0!</v>
      </c>
      <c r="AL314" s="22" t="e">
        <f>('Ratios Calculated fix'!AL314-'Ratios Calculated fix'!AL$428)/('Ratios Calculated fix'!AL$429-'Ratios Calculated fix'!AL$428)</f>
        <v>#DIV/0!</v>
      </c>
      <c r="AM314" s="22">
        <f>('Ratios Calculated fix'!AM314-'Ratios Calculated fix'!AM$428)/('Ratios Calculated fix'!AM$429-'Ratios Calculated fix'!AM$428)</f>
        <v>0.71270076862783616</v>
      </c>
      <c r="AN314" s="22">
        <f>('Ratios Calculated fix'!AN314-'Ratios Calculated fix'!AN$428)/('Ratios Calculated fix'!AN$429-'Ratios Calculated fix'!AN$428)</f>
        <v>0.80778141402101356</v>
      </c>
      <c r="AO314" s="22">
        <f>('Ratios Calculated fix'!AO314-'Ratios Calculated fix'!AO$428)/('Ratios Calculated fix'!AO$429-'Ratios Calculated fix'!AO$428)</f>
        <v>0.19862291685446501</v>
      </c>
      <c r="AP314" s="22">
        <f>('Ratios Calculated fix'!AP314-'Ratios Calculated fix'!AP$428)/('Ratios Calculated fix'!AP$429-'Ratios Calculated fix'!AP$428)</f>
        <v>0.36196513163938265</v>
      </c>
      <c r="AQ314" s="22">
        <f>('Ratios Calculated fix'!AQ314-'Ratios Calculated fix'!AQ$428)/('Ratios Calculated fix'!AQ$429-'Ratios Calculated fix'!AQ$428)</f>
        <v>0.6845792220015231</v>
      </c>
      <c r="AR314" s="22">
        <f>('Ratios Calculated fix'!AR314-'Ratios Calculated fix'!AR$428)/('Ratios Calculated fix'!AR$429-'Ratios Calculated fix'!AR$428)</f>
        <v>0.36411669637663241</v>
      </c>
      <c r="AS314" s="22">
        <f>('Ratios Calculated fix'!AS314-'Ratios Calculated fix'!AS$428)/('Ratios Calculated fix'!AS$429-'Ratios Calculated fix'!AS$428)</f>
        <v>0.36192556576026136</v>
      </c>
      <c r="AT314" s="22">
        <f>('Ratios Calculated fix'!AT314-'Ratios Calculated fix'!AT$428)/('Ratios Calculated fix'!AT$429-'Ratios Calculated fix'!AT$428)</f>
        <v>0.54808167333105717</v>
      </c>
      <c r="AU314" s="22">
        <f>('Ratios Calculated fix'!AU314-'Ratios Calculated fix'!AU$428)/('Ratios Calculated fix'!AU$429-'Ratios Calculated fix'!AU$428)</f>
        <v>0.36116103593602072</v>
      </c>
      <c r="AV314" s="22" t="e">
        <f>('Ratios Calculated fix'!AV314-'Ratios Calculated fix'!AV$428)/('Ratios Calculated fix'!AV$429-'Ratios Calculated fix'!AV$428)</f>
        <v>#DIV/0!</v>
      </c>
      <c r="AW314" s="22" t="e">
        <f>('Ratios Calculated fix'!AW314-'Ratios Calculated fix'!AW$428)/('Ratios Calculated fix'!AW$429-'Ratios Calculated fix'!AW$428)</f>
        <v>#DIV/0!</v>
      </c>
      <c r="AX314" s="22" t="e">
        <f>('Ratios Calculated fix'!AX314-'Ratios Calculated fix'!AX$428)/('Ratios Calculated fix'!AX$429-'Ratios Calculated fix'!AX$428)</f>
        <v>#DIV/0!</v>
      </c>
      <c r="AY314" s="22">
        <f>('Ratios Calculated fix'!AY314-'Ratios Calculated fix'!AY$428)/('Ratios Calculated fix'!AY$429-'Ratios Calculated fix'!AY$428)</f>
        <v>0.74652926521312557</v>
      </c>
      <c r="AZ314" s="22">
        <f>('Ratios Calculated fix'!AZ314-'Ratios Calculated fix'!AZ$428)/('Ratios Calculated fix'!AZ$429-'Ratios Calculated fix'!AZ$428)</f>
        <v>0.76942018833035386</v>
      </c>
      <c r="BA314" s="22">
        <f>('Ratios Calculated fix'!BA314-'Ratios Calculated fix'!BA$428)/('Ratios Calculated fix'!BA$429-'Ratios Calculated fix'!BA$428)</f>
        <v>0.22241313364228063</v>
      </c>
      <c r="BB314" s="22" t="e">
        <f>('Ratios Calculated fix'!BB314-'Ratios Calculated fix'!BB$428)/('Ratios Calculated fix'!BB$429-'Ratios Calculated fix'!BB$428)</f>
        <v>#DIV/0!</v>
      </c>
      <c r="BC314" s="22">
        <f>('Ratios Calculated fix'!BC314-'Ratios Calculated fix'!BC$428)/('Ratios Calculated fix'!BC$429-'Ratios Calculated fix'!BC$428)</f>
        <v>0.21346182079154893</v>
      </c>
    </row>
    <row r="315" spans="1:55" x14ac:dyDescent="0.2">
      <c r="A315" s="3" t="s">
        <v>946</v>
      </c>
      <c r="B315" s="3" t="s">
        <v>947</v>
      </c>
      <c r="C315" s="3" t="s">
        <v>24</v>
      </c>
      <c r="D315" s="3">
        <v>378197</v>
      </c>
      <c r="E315" s="3" t="s">
        <v>16</v>
      </c>
      <c r="F315" s="3">
        <v>2019</v>
      </c>
      <c r="G315" s="3" t="s">
        <v>17</v>
      </c>
      <c r="H315" s="4">
        <v>43861</v>
      </c>
      <c r="I315" s="4">
        <v>43886</v>
      </c>
      <c r="J315" s="4">
        <v>43886</v>
      </c>
      <c r="K315" s="5">
        <v>110974000</v>
      </c>
      <c r="L315" s="5">
        <v>111624000</v>
      </c>
      <c r="M315" s="3" t="s">
        <v>948</v>
      </c>
      <c r="N315" s="21">
        <f>('Ratios Calculated fix'!N315-'Ratios Calculated fix'!N$428)/('Ratios Calculated fix'!N$429-'Ratios Calculated fix'!N$428)</f>
        <v>6.5616593997131753E-2</v>
      </c>
      <c r="O315" s="22">
        <f>('Ratios Calculated fix'!O315-'Ratios Calculated fix'!O$428)/('Ratios Calculated fix'!O$429-'Ratios Calculated fix'!O$428)</f>
        <v>4.850387924405597E-2</v>
      </c>
      <c r="P315" s="22">
        <f>('Ratios Calculated fix'!P315-'Ratios Calculated fix'!P$428)/('Ratios Calculated fix'!P$429-'Ratios Calculated fix'!P$428)</f>
        <v>2.5972046735084731E-2</v>
      </c>
      <c r="Q315" s="22">
        <f>('Ratios Calculated fix'!Q315-'Ratios Calculated fix'!Q$428)/('Ratios Calculated fix'!Q$429-'Ratios Calculated fix'!Q$428)</f>
        <v>0.86980032773644012</v>
      </c>
      <c r="R315" s="22">
        <f>('Ratios Calculated fix'!R315-'Ratios Calculated fix'!R$428)/('Ratios Calculated fix'!R$429-'Ratios Calculated fix'!R$428)</f>
        <v>0.106550326218718</v>
      </c>
      <c r="S315" s="22">
        <f>('Ratios Calculated fix'!S315-'Ratios Calculated fix'!S$428)/('Ratios Calculated fix'!S$429-'Ratios Calculated fix'!S$428)</f>
        <v>2.8700272461946123E-3</v>
      </c>
      <c r="T315" s="22">
        <f>('Ratios Calculated fix'!T315-'Ratios Calculated fix'!T$428)/('Ratios Calculated fix'!T$429-'Ratios Calculated fix'!T$428)</f>
        <v>0.10716819701070537</v>
      </c>
      <c r="U315" s="22">
        <f>('Ratios Calculated fix'!U315-'Ratios Calculated fix'!U$428)/('Ratios Calculated fix'!U$429-'Ratios Calculated fix'!U$428)</f>
        <v>0.81014063299965144</v>
      </c>
      <c r="V315" s="22">
        <f>('Ratios Calculated fix'!V315-'Ratios Calculated fix'!V$428)/('Ratios Calculated fix'!V$429-'Ratios Calculated fix'!V$428)</f>
        <v>0.70843850919211249</v>
      </c>
      <c r="W315" s="22">
        <f>('Ratios Calculated fix'!W315-'Ratios Calculated fix'!W$428)/('Ratios Calculated fix'!W$429-'Ratios Calculated fix'!W$428)</f>
        <v>0.8227543516057334</v>
      </c>
      <c r="X315" s="22">
        <f>('Ratios Calculated fix'!X315-'Ratios Calculated fix'!X$428)/('Ratios Calculated fix'!X$429-'Ratios Calculated fix'!X$428)</f>
        <v>0.17942955482325684</v>
      </c>
      <c r="Y315" s="22">
        <f>('Ratios Calculated fix'!Y315-'Ratios Calculated fix'!Y$428)/('Ratios Calculated fix'!Y$429-'Ratios Calculated fix'!Y$428)</f>
        <v>0.59082260242056561</v>
      </c>
      <c r="Z315" s="22">
        <f>('Ratios Calculated fix'!Z315-'Ratios Calculated fix'!Z$428)/('Ratios Calculated fix'!Z$429-'Ratios Calculated fix'!Z$428)</f>
        <v>0.82057044517674316</v>
      </c>
      <c r="AA315" s="22">
        <f>('Ratios Calculated fix'!AA315-'Ratios Calculated fix'!AA$428)/('Ratios Calculated fix'!AA$429-'Ratios Calculated fix'!AA$428)</f>
        <v>0.76331647808794256</v>
      </c>
      <c r="AB315" s="22">
        <f>('Ratios Calculated fix'!AB315-'Ratios Calculated fix'!AB$428)/('Ratios Calculated fix'!AB$429-'Ratios Calculated fix'!AB$428)</f>
        <v>0.86548992572468608</v>
      </c>
      <c r="AC315" s="22">
        <f>('Ratios Calculated fix'!AC315-'Ratios Calculated fix'!AC$428)/('Ratios Calculated fix'!AC$429-'Ratios Calculated fix'!AC$428)</f>
        <v>0.46892915600622687</v>
      </c>
      <c r="AD315" s="22">
        <f>('Ratios Calculated fix'!AD315-'Ratios Calculated fix'!AD$428)/('Ratios Calculated fix'!AD$429-'Ratios Calculated fix'!AD$428)</f>
        <v>0.22371940670352644</v>
      </c>
      <c r="AE315" s="22">
        <f>('Ratios Calculated fix'!AE315-'Ratios Calculated fix'!AE$428)/('Ratios Calculated fix'!AE$429-'Ratios Calculated fix'!AE$428)</f>
        <v>0.31215253201235366</v>
      </c>
      <c r="AF315" s="22">
        <f>('Ratios Calculated fix'!AF315-'Ratios Calculated fix'!AF$428)/('Ratios Calculated fix'!AF$429-'Ratios Calculated fix'!AF$428)</f>
        <v>0.34262559334128267</v>
      </c>
      <c r="AG315" s="22" t="e">
        <f>('Ratios Calculated fix'!AG315-'Ratios Calculated fix'!AG$428)/('Ratios Calculated fix'!AG$429-'Ratios Calculated fix'!AG$428)</f>
        <v>#DIV/0!</v>
      </c>
      <c r="AH315" s="22" t="e">
        <f>('Ratios Calculated fix'!AH315-'Ratios Calculated fix'!AH$428)/('Ratios Calculated fix'!AH$429-'Ratios Calculated fix'!AH$428)</f>
        <v>#DIV/0!</v>
      </c>
      <c r="AI315" s="22">
        <f>('Ratios Calculated fix'!AI315-'Ratios Calculated fix'!AI$428)/('Ratios Calculated fix'!AI$429-'Ratios Calculated fix'!AI$428)</f>
        <v>0.56700427412200349</v>
      </c>
      <c r="AJ315" s="22">
        <f>('Ratios Calculated fix'!AJ315-'Ratios Calculated fix'!AJ$428)/('Ratios Calculated fix'!AJ$429-'Ratios Calculated fix'!AJ$428)</f>
        <v>0.15434590995485248</v>
      </c>
      <c r="AK315" s="22" t="e">
        <f>('Ratios Calculated fix'!AK315-'Ratios Calculated fix'!AK$428)/('Ratios Calculated fix'!AK$429-'Ratios Calculated fix'!AK$428)</f>
        <v>#DIV/0!</v>
      </c>
      <c r="AL315" s="22" t="e">
        <f>('Ratios Calculated fix'!AL315-'Ratios Calculated fix'!AL$428)/('Ratios Calculated fix'!AL$429-'Ratios Calculated fix'!AL$428)</f>
        <v>#DIV/0!</v>
      </c>
      <c r="AM315" s="22">
        <f>('Ratios Calculated fix'!AM315-'Ratios Calculated fix'!AM$428)/('Ratios Calculated fix'!AM$429-'Ratios Calculated fix'!AM$428)</f>
        <v>0.70885240714237874</v>
      </c>
      <c r="AN315" s="22">
        <f>('Ratios Calculated fix'!AN315-'Ratios Calculated fix'!AN$428)/('Ratios Calculated fix'!AN$429-'Ratios Calculated fix'!AN$428)</f>
        <v>0.80520786729044058</v>
      </c>
      <c r="AO315" s="22">
        <f>('Ratios Calculated fix'!AO315-'Ratios Calculated fix'!AO$428)/('Ratios Calculated fix'!AO$429-'Ratios Calculated fix'!AO$428)</f>
        <v>8.3254910371180074E-2</v>
      </c>
      <c r="AP315" s="22">
        <f>('Ratios Calculated fix'!AP315-'Ratios Calculated fix'!AP$428)/('Ratios Calculated fix'!AP$429-'Ratios Calculated fix'!AP$428)</f>
        <v>0.36243185086988777</v>
      </c>
      <c r="AQ315" s="22">
        <f>('Ratios Calculated fix'!AQ315-'Ratios Calculated fix'!AQ$428)/('Ratios Calculated fix'!AQ$429-'Ratios Calculated fix'!AQ$428)</f>
        <v>0.60943967444591407</v>
      </c>
      <c r="AR315" s="22">
        <f>('Ratios Calculated fix'!AR315-'Ratios Calculated fix'!AR$428)/('Ratios Calculated fix'!AR$429-'Ratios Calculated fix'!AR$428)</f>
        <v>0.30969031059982338</v>
      </c>
      <c r="AS315" s="22">
        <f>('Ratios Calculated fix'!AS315-'Ratios Calculated fix'!AS$428)/('Ratios Calculated fix'!AS$429-'Ratios Calculated fix'!AS$428)</f>
        <v>0.3948819163698335</v>
      </c>
      <c r="AT315" s="22">
        <f>('Ratios Calculated fix'!AT315-'Ratios Calculated fix'!AT$428)/('Ratios Calculated fix'!AT$429-'Ratios Calculated fix'!AT$428)</f>
        <v>0.33834237883091528</v>
      </c>
      <c r="AU315" s="22">
        <f>('Ratios Calculated fix'!AU315-'Ratios Calculated fix'!AU$428)/('Ratios Calculated fix'!AU$429-'Ratios Calculated fix'!AU$428)</f>
        <v>0.22902061375750479</v>
      </c>
      <c r="AV315" s="22" t="e">
        <f>('Ratios Calculated fix'!AV315-'Ratios Calculated fix'!AV$428)/('Ratios Calculated fix'!AV$429-'Ratios Calculated fix'!AV$428)</f>
        <v>#DIV/0!</v>
      </c>
      <c r="AW315" s="22" t="e">
        <f>('Ratios Calculated fix'!AW315-'Ratios Calculated fix'!AW$428)/('Ratios Calculated fix'!AW$429-'Ratios Calculated fix'!AW$428)</f>
        <v>#DIV/0!</v>
      </c>
      <c r="AX315" s="22" t="e">
        <f>('Ratios Calculated fix'!AX315-'Ratios Calculated fix'!AX$428)/('Ratios Calculated fix'!AX$429-'Ratios Calculated fix'!AX$428)</f>
        <v>#DIV/0!</v>
      </c>
      <c r="AY315" s="22">
        <f>('Ratios Calculated fix'!AY315-'Ratios Calculated fix'!AY$428)/('Ratios Calculated fix'!AY$429-'Ratios Calculated fix'!AY$428)</f>
        <v>0.74908673538084802</v>
      </c>
      <c r="AZ315" s="22">
        <f>('Ratios Calculated fix'!AZ315-'Ratios Calculated fix'!AZ$428)/('Ratios Calculated fix'!AZ$429-'Ratios Calculated fix'!AZ$428)</f>
        <v>0.77267617086677587</v>
      </c>
      <c r="BA315" s="22">
        <f>('Ratios Calculated fix'!BA315-'Ratios Calculated fix'!BA$428)/('Ratios Calculated fix'!BA$429-'Ratios Calculated fix'!BA$428)</f>
        <v>0.2204825296830582</v>
      </c>
      <c r="BB315" s="22" t="e">
        <f>('Ratios Calculated fix'!BB315-'Ratios Calculated fix'!BB$428)/('Ratios Calculated fix'!BB$429-'Ratios Calculated fix'!BB$428)</f>
        <v>#DIV/0!</v>
      </c>
      <c r="BC315" s="22">
        <f>('Ratios Calculated fix'!BC315-'Ratios Calculated fix'!BC$428)/('Ratios Calculated fix'!BC$429-'Ratios Calculated fix'!BC$428)</f>
        <v>0.12808065736408442</v>
      </c>
    </row>
    <row r="316" spans="1:55" x14ac:dyDescent="0.2">
      <c r="A316" s="3" t="s">
        <v>976</v>
      </c>
      <c r="B316" s="3" t="s">
        <v>977</v>
      </c>
      <c r="C316" s="3" t="s">
        <v>72</v>
      </c>
      <c r="D316" s="3">
        <v>113992</v>
      </c>
      <c r="E316" s="3" t="s">
        <v>16</v>
      </c>
      <c r="F316" s="3">
        <v>2019</v>
      </c>
      <c r="G316" s="3" t="s">
        <v>17</v>
      </c>
      <c r="H316" s="4">
        <v>43830</v>
      </c>
      <c r="I316" s="4">
        <v>43872</v>
      </c>
      <c r="J316" s="4">
        <v>43872</v>
      </c>
      <c r="K316" s="5">
        <v>631444000</v>
      </c>
      <c r="L316" s="5">
        <v>654547000</v>
      </c>
      <c r="M316" s="3" t="s">
        <v>978</v>
      </c>
      <c r="N316" s="21">
        <f>('Ratios Calculated fix'!N316-'Ratios Calculated fix'!N$428)/('Ratios Calculated fix'!N$429-'Ratios Calculated fix'!N$428)</f>
        <v>3.1941338632870596E-2</v>
      </c>
      <c r="O316" s="22">
        <f>('Ratios Calculated fix'!O316-'Ratios Calculated fix'!O$428)/('Ratios Calculated fix'!O$429-'Ratios Calculated fix'!O$428)</f>
        <v>3.1941338632870596E-2</v>
      </c>
      <c r="P316" s="22">
        <f>('Ratios Calculated fix'!P316-'Ratios Calculated fix'!P$428)/('Ratios Calculated fix'!P$429-'Ratios Calculated fix'!P$428)</f>
        <v>5.4732061898479387E-2</v>
      </c>
      <c r="Q316" s="22">
        <f>('Ratios Calculated fix'!Q316-'Ratios Calculated fix'!Q$428)/('Ratios Calculated fix'!Q$429-'Ratios Calculated fix'!Q$428)</f>
        <v>0.86845791051414389</v>
      </c>
      <c r="R316" s="22">
        <f>('Ratios Calculated fix'!R316-'Ratios Calculated fix'!R$428)/('Ratios Calculated fix'!R$429-'Ratios Calculated fix'!R$428)</f>
        <v>9.9903568324259798E-2</v>
      </c>
      <c r="S316" s="22">
        <f>('Ratios Calculated fix'!S316-'Ratios Calculated fix'!S$428)/('Ratios Calculated fix'!S$429-'Ratios Calculated fix'!S$428)</f>
        <v>0</v>
      </c>
      <c r="T316" s="22">
        <f>('Ratios Calculated fix'!T316-'Ratios Calculated fix'!T$428)/('Ratios Calculated fix'!T$429-'Ratios Calculated fix'!T$428)</f>
        <v>0.10096845579049717</v>
      </c>
      <c r="U316" s="22">
        <f>('Ratios Calculated fix'!U316-'Ratios Calculated fix'!U$428)/('Ratios Calculated fix'!U$429-'Ratios Calculated fix'!U$428)</f>
        <v>0.80904205449018241</v>
      </c>
      <c r="V316" s="22">
        <f>('Ratios Calculated fix'!V316-'Ratios Calculated fix'!V$428)/('Ratios Calculated fix'!V$429-'Ratios Calculated fix'!V$428)</f>
        <v>0.70833495319453676</v>
      </c>
      <c r="W316" s="22">
        <f>('Ratios Calculated fix'!W316-'Ratios Calculated fix'!W$428)/('Ratios Calculated fix'!W$429-'Ratios Calculated fix'!W$428)</f>
        <v>0.82150643861922079</v>
      </c>
      <c r="X316" s="22">
        <f>('Ratios Calculated fix'!X316-'Ratios Calculated fix'!X$428)/('Ratios Calculated fix'!X$429-'Ratios Calculated fix'!X$428)</f>
        <v>3.6137246816122459E-2</v>
      </c>
      <c r="Y316" s="22">
        <f>('Ratios Calculated fix'!Y316-'Ratios Calculated fix'!Y$428)/('Ratios Calculated fix'!Y$429-'Ratios Calculated fix'!Y$428)</f>
        <v>0.49199590499372942</v>
      </c>
      <c r="Z316" s="22">
        <f>('Ratios Calculated fix'!Z316-'Ratios Calculated fix'!Z$428)/('Ratios Calculated fix'!Z$429-'Ratios Calculated fix'!Z$428)</f>
        <v>0.9638627531838776</v>
      </c>
      <c r="AA316" s="22">
        <f>('Ratios Calculated fix'!AA316-'Ratios Calculated fix'!AA$428)/('Ratios Calculated fix'!AA$429-'Ratios Calculated fix'!AA$428)</f>
        <v>0</v>
      </c>
      <c r="AB316" s="22">
        <f>('Ratios Calculated fix'!AB316-'Ratios Calculated fix'!AB$428)/('Ratios Calculated fix'!AB$429-'Ratios Calculated fix'!AB$428)</f>
        <v>0.93138575882127794</v>
      </c>
      <c r="AC316" s="22">
        <f>('Ratios Calculated fix'!AC316-'Ratios Calculated fix'!AC$428)/('Ratios Calculated fix'!AC$429-'Ratios Calculated fix'!AC$428)</f>
        <v>0.71597089728246588</v>
      </c>
      <c r="AD316" s="22">
        <f>('Ratios Calculated fix'!AD316-'Ratios Calculated fix'!AD$428)/('Ratios Calculated fix'!AD$429-'Ratios Calculated fix'!AD$428)</f>
        <v>0.73865314794806258</v>
      </c>
      <c r="AE316" s="22">
        <f>('Ratios Calculated fix'!AE316-'Ratios Calculated fix'!AE$428)/('Ratios Calculated fix'!AE$429-'Ratios Calculated fix'!AE$428)</f>
        <v>0.50058529355435144</v>
      </c>
      <c r="AF316" s="22">
        <f>('Ratios Calculated fix'!AF316-'Ratios Calculated fix'!AF$428)/('Ratios Calculated fix'!AF$429-'Ratios Calculated fix'!AF$428)</f>
        <v>0.51079520258737598</v>
      </c>
      <c r="AG316" s="22" t="e">
        <f>('Ratios Calculated fix'!AG316-'Ratios Calculated fix'!AG$428)/('Ratios Calculated fix'!AG$429-'Ratios Calculated fix'!AG$428)</f>
        <v>#DIV/0!</v>
      </c>
      <c r="AH316" s="22" t="e">
        <f>('Ratios Calculated fix'!AH316-'Ratios Calculated fix'!AH$428)/('Ratios Calculated fix'!AH$429-'Ratios Calculated fix'!AH$428)</f>
        <v>#DIV/0!</v>
      </c>
      <c r="AI316" s="22">
        <f>('Ratios Calculated fix'!AI316-'Ratios Calculated fix'!AI$428)/('Ratios Calculated fix'!AI$429-'Ratios Calculated fix'!AI$428)</f>
        <v>0.54213032031224528</v>
      </c>
      <c r="AJ316" s="22">
        <f>('Ratios Calculated fix'!AJ316-'Ratios Calculated fix'!AJ$428)/('Ratios Calculated fix'!AJ$429-'Ratios Calculated fix'!AJ$428)</f>
        <v>0.261930764297991</v>
      </c>
      <c r="AK316" s="22" t="e">
        <f>('Ratios Calculated fix'!AK316-'Ratios Calculated fix'!AK$428)/('Ratios Calculated fix'!AK$429-'Ratios Calculated fix'!AK$428)</f>
        <v>#DIV/0!</v>
      </c>
      <c r="AL316" s="22" t="e">
        <f>('Ratios Calculated fix'!AL316-'Ratios Calculated fix'!AL$428)/('Ratios Calculated fix'!AL$429-'Ratios Calculated fix'!AL$428)</f>
        <v>#DIV/0!</v>
      </c>
      <c r="AM316" s="22">
        <f>('Ratios Calculated fix'!AM316-'Ratios Calculated fix'!AM$428)/('Ratios Calculated fix'!AM$429-'Ratios Calculated fix'!AM$428)</f>
        <v>0.70830454269794341</v>
      </c>
      <c r="AN316" s="22">
        <f>('Ratios Calculated fix'!AN316-'Ratios Calculated fix'!AN$428)/('Ratios Calculated fix'!AN$429-'Ratios Calculated fix'!AN$428)</f>
        <v>0.80335044332298311</v>
      </c>
      <c r="AO316" s="22">
        <f>('Ratios Calculated fix'!AO316-'Ratios Calculated fix'!AO$428)/('Ratios Calculated fix'!AO$429-'Ratios Calculated fix'!AO$428)</f>
        <v>4.0882252433438277E-3</v>
      </c>
      <c r="AP316" s="22">
        <f>('Ratios Calculated fix'!AP316-'Ratios Calculated fix'!AP$428)/('Ratios Calculated fix'!AP$429-'Ratios Calculated fix'!AP$428)</f>
        <v>0.35096772996846354</v>
      </c>
      <c r="AQ316" s="22">
        <f>('Ratios Calculated fix'!AQ316-'Ratios Calculated fix'!AQ$428)/('Ratios Calculated fix'!AQ$429-'Ratios Calculated fix'!AQ$428)</f>
        <v>0.61474744777408852</v>
      </c>
      <c r="AR316" s="22">
        <f>('Ratios Calculated fix'!AR316-'Ratios Calculated fix'!AR$428)/('Ratios Calculated fix'!AR$429-'Ratios Calculated fix'!AR$428)</f>
        <v>0.9464833512411317</v>
      </c>
      <c r="AS316" s="22">
        <f>('Ratios Calculated fix'!AS316-'Ratios Calculated fix'!AS$428)/('Ratios Calculated fix'!AS$429-'Ratios Calculated fix'!AS$428)</f>
        <v>0.2959174353151337</v>
      </c>
      <c r="AT316" s="22">
        <f>('Ratios Calculated fix'!AT316-'Ratios Calculated fix'!AT$428)/('Ratios Calculated fix'!AT$429-'Ratios Calculated fix'!AT$428)</f>
        <v>0.34016561918232663</v>
      </c>
      <c r="AU316" s="22">
        <f>('Ratios Calculated fix'!AU316-'Ratios Calculated fix'!AU$428)/('Ratios Calculated fix'!AU$429-'Ratios Calculated fix'!AU$428)</f>
        <v>0.34341697065535431</v>
      </c>
      <c r="AV316" s="22" t="e">
        <f>('Ratios Calculated fix'!AV316-'Ratios Calculated fix'!AV$428)/('Ratios Calculated fix'!AV$429-'Ratios Calculated fix'!AV$428)</f>
        <v>#DIV/0!</v>
      </c>
      <c r="AW316" s="22" t="e">
        <f>('Ratios Calculated fix'!AW316-'Ratios Calculated fix'!AW$428)/('Ratios Calculated fix'!AW$429-'Ratios Calculated fix'!AW$428)</f>
        <v>#DIV/0!</v>
      </c>
      <c r="AX316" s="22" t="e">
        <f>('Ratios Calculated fix'!AX316-'Ratios Calculated fix'!AX$428)/('Ratios Calculated fix'!AX$429-'Ratios Calculated fix'!AX$428)</f>
        <v>#DIV/0!</v>
      </c>
      <c r="AY316" s="22">
        <f>('Ratios Calculated fix'!AY316-'Ratios Calculated fix'!AY$428)/('Ratios Calculated fix'!AY$429-'Ratios Calculated fix'!AY$428)</f>
        <v>0.74935713445430296</v>
      </c>
      <c r="AZ316" s="22">
        <f>('Ratios Calculated fix'!AZ316-'Ratios Calculated fix'!AZ$428)/('Ratios Calculated fix'!AZ$429-'Ratios Calculated fix'!AZ$428)</f>
        <v>0.7729698435076946</v>
      </c>
      <c r="BA316" s="22">
        <f>('Ratios Calculated fix'!BA316-'Ratios Calculated fix'!BA$428)/('Ratios Calculated fix'!BA$429-'Ratios Calculated fix'!BA$428)</f>
        <v>0.22248885693763937</v>
      </c>
      <c r="BB316" s="22" t="e">
        <f>('Ratios Calculated fix'!BB316-'Ratios Calculated fix'!BB$428)/('Ratios Calculated fix'!BB$429-'Ratios Calculated fix'!BB$428)</f>
        <v>#DIV/0!</v>
      </c>
      <c r="BC316" s="22">
        <f>('Ratios Calculated fix'!BC316-'Ratios Calculated fix'!BC$428)/('Ratios Calculated fix'!BC$429-'Ratios Calculated fix'!BC$428)</f>
        <v>9.0269147942039302E-2</v>
      </c>
    </row>
    <row r="317" spans="1:55" x14ac:dyDescent="0.2">
      <c r="A317" s="3" t="s">
        <v>955</v>
      </c>
      <c r="B317" s="3" t="s">
        <v>956</v>
      </c>
      <c r="C317" s="3" t="s">
        <v>91</v>
      </c>
      <c r="D317" s="3">
        <v>82860</v>
      </c>
      <c r="E317" s="3" t="s">
        <v>16</v>
      </c>
      <c r="F317" s="3">
        <v>2019</v>
      </c>
      <c r="G317" s="3" t="s">
        <v>17</v>
      </c>
      <c r="H317" s="4">
        <v>43830</v>
      </c>
      <c r="I317" s="4">
        <v>43868</v>
      </c>
      <c r="J317" s="4">
        <v>43868</v>
      </c>
      <c r="K317" s="5">
        <v>1553000000</v>
      </c>
      <c r="L317" s="5">
        <v>1556000000</v>
      </c>
      <c r="M317" s="3" t="s">
        <v>957</v>
      </c>
      <c r="N317" s="21">
        <f>('Ratios Calculated fix'!N317-'Ratios Calculated fix'!N$428)/('Ratios Calculated fix'!N$429-'Ratios Calculated fix'!N$428)</f>
        <v>3.9561460119616476E-2</v>
      </c>
      <c r="O317" s="22">
        <f>('Ratios Calculated fix'!O317-'Ratios Calculated fix'!O$428)/('Ratios Calculated fix'!O$429-'Ratios Calculated fix'!O$428)</f>
        <v>2.1627605763442234E-2</v>
      </c>
      <c r="P317" s="22">
        <f>('Ratios Calculated fix'!P317-'Ratios Calculated fix'!P$428)/('Ratios Calculated fix'!P$429-'Ratios Calculated fix'!P$428)</f>
        <v>3.7616646158096352E-2</v>
      </c>
      <c r="Q317" s="22">
        <f>('Ratios Calculated fix'!Q317-'Ratios Calculated fix'!Q$428)/('Ratios Calculated fix'!Q$429-'Ratios Calculated fix'!Q$428)</f>
        <v>0.85823660513735733</v>
      </c>
      <c r="R317" s="22">
        <f>('Ratios Calculated fix'!R317-'Ratios Calculated fix'!R$428)/('Ratios Calculated fix'!R$429-'Ratios Calculated fix'!R$428)</f>
        <v>0.24322756992169176</v>
      </c>
      <c r="S317" s="22">
        <f>('Ratios Calculated fix'!S317-'Ratios Calculated fix'!S$428)/('Ratios Calculated fix'!S$429-'Ratios Calculated fix'!S$428)</f>
        <v>0.19260186252467015</v>
      </c>
      <c r="T317" s="22">
        <f>('Ratios Calculated fix'!T317-'Ratios Calculated fix'!T$428)/('Ratios Calculated fix'!T$429-'Ratios Calculated fix'!T$428)</f>
        <v>0.21106723946776168</v>
      </c>
      <c r="U317" s="22">
        <f>('Ratios Calculated fix'!U317-'Ratios Calculated fix'!U$428)/('Ratios Calculated fix'!U$429-'Ratios Calculated fix'!U$428)</f>
        <v>0.79458287438526887</v>
      </c>
      <c r="V317" s="22">
        <f>('Ratios Calculated fix'!V317-'Ratios Calculated fix'!V$428)/('Ratios Calculated fix'!V$429-'Ratios Calculated fix'!V$428)</f>
        <v>0.69497692328610861</v>
      </c>
      <c r="W317" s="22">
        <f>('Ratios Calculated fix'!W317-'Ratios Calculated fix'!W$428)/('Ratios Calculated fix'!W$429-'Ratios Calculated fix'!W$428)</f>
        <v>0.80693228414883433</v>
      </c>
      <c r="X317" s="22">
        <f>('Ratios Calculated fix'!X317-'Ratios Calculated fix'!X$428)/('Ratios Calculated fix'!X$429-'Ratios Calculated fix'!X$428)</f>
        <v>0.41241036215166715</v>
      </c>
      <c r="Y317" s="22">
        <f>('Ratios Calculated fix'!Y317-'Ratios Calculated fix'!Y$428)/('Ratios Calculated fix'!Y$429-'Ratios Calculated fix'!Y$428)</f>
        <v>0.35352902387783658</v>
      </c>
      <c r="Z317" s="22">
        <f>('Ratios Calculated fix'!Z317-'Ratios Calculated fix'!Z$428)/('Ratios Calculated fix'!Z$429-'Ratios Calculated fix'!Z$428)</f>
        <v>0.58758963784833285</v>
      </c>
      <c r="AA317" s="22">
        <f>('Ratios Calculated fix'!AA317-'Ratios Calculated fix'!AA$428)/('Ratios Calculated fix'!AA$429-'Ratios Calculated fix'!AA$428)</f>
        <v>0.2191798129873945</v>
      </c>
      <c r="AB317" s="22">
        <f>('Ratios Calculated fix'!AB317-'Ratios Calculated fix'!AB$428)/('Ratios Calculated fix'!AB$429-'Ratios Calculated fix'!AB$428)</f>
        <v>0.67035955370214673</v>
      </c>
      <c r="AC317" s="22">
        <f>('Ratios Calculated fix'!AC317-'Ratios Calculated fix'!AC$428)/('Ratios Calculated fix'!AC$429-'Ratios Calculated fix'!AC$428)</f>
        <v>0.22542225469898222</v>
      </c>
      <c r="AD317" s="22">
        <f>('Ratios Calculated fix'!AD317-'Ratios Calculated fix'!AD$428)/('Ratios Calculated fix'!AD$429-'Ratios Calculated fix'!AD$428)</f>
        <v>0.22399170174282454</v>
      </c>
      <c r="AE317" s="22">
        <f>('Ratios Calculated fix'!AE317-'Ratios Calculated fix'!AE$428)/('Ratios Calculated fix'!AE$429-'Ratios Calculated fix'!AE$428)</f>
        <v>0.31147792769153404</v>
      </c>
      <c r="AF317" s="22">
        <f>('Ratios Calculated fix'!AF317-'Ratios Calculated fix'!AF$428)/('Ratios Calculated fix'!AF$429-'Ratios Calculated fix'!AF$428)</f>
        <v>0.34833620600406418</v>
      </c>
      <c r="AG317" s="22" t="e">
        <f>('Ratios Calculated fix'!AG317-'Ratios Calculated fix'!AG$428)/('Ratios Calculated fix'!AG$429-'Ratios Calculated fix'!AG$428)</f>
        <v>#DIV/0!</v>
      </c>
      <c r="AH317" s="22" t="e">
        <f>('Ratios Calculated fix'!AH317-'Ratios Calculated fix'!AH$428)/('Ratios Calculated fix'!AH$429-'Ratios Calculated fix'!AH$428)</f>
        <v>#DIV/0!</v>
      </c>
      <c r="AI317" s="22">
        <f>('Ratios Calculated fix'!AI317-'Ratios Calculated fix'!AI$428)/('Ratios Calculated fix'!AI$429-'Ratios Calculated fix'!AI$428)</f>
        <v>0.52854711018985479</v>
      </c>
      <c r="AJ317" s="22">
        <f>('Ratios Calculated fix'!AJ317-'Ratios Calculated fix'!AJ$428)/('Ratios Calculated fix'!AJ$429-'Ratios Calculated fix'!AJ$428)</f>
        <v>0.16454046567436417</v>
      </c>
      <c r="AK317" s="22" t="e">
        <f>('Ratios Calculated fix'!AK317-'Ratios Calculated fix'!AK$428)/('Ratios Calculated fix'!AK$429-'Ratios Calculated fix'!AK$428)</f>
        <v>#DIV/0!</v>
      </c>
      <c r="AL317" s="22" t="e">
        <f>('Ratios Calculated fix'!AL317-'Ratios Calculated fix'!AL$428)/('Ratios Calculated fix'!AL$429-'Ratios Calculated fix'!AL$428)</f>
        <v>#DIV/0!</v>
      </c>
      <c r="AM317" s="22">
        <f>('Ratios Calculated fix'!AM317-'Ratios Calculated fix'!AM$428)/('Ratios Calculated fix'!AM$429-'Ratios Calculated fix'!AM$428)</f>
        <v>0.68697517501229677</v>
      </c>
      <c r="AN317" s="22">
        <f>('Ratios Calculated fix'!AN317-'Ratios Calculated fix'!AN$428)/('Ratios Calculated fix'!AN$429-'Ratios Calculated fix'!AN$428)</f>
        <v>0.78627814646897976</v>
      </c>
      <c r="AO317" s="22">
        <f>('Ratios Calculated fix'!AO317-'Ratios Calculated fix'!AO$428)/('Ratios Calculated fix'!AO$429-'Ratios Calculated fix'!AO$428)</f>
        <v>0.38776861145986102</v>
      </c>
      <c r="AP317" s="22">
        <f>('Ratios Calculated fix'!AP317-'Ratios Calculated fix'!AP$428)/('Ratios Calculated fix'!AP$429-'Ratios Calculated fix'!AP$428)</f>
        <v>0.38847491008196872</v>
      </c>
      <c r="AQ317" s="22">
        <f>('Ratios Calculated fix'!AQ317-'Ratios Calculated fix'!AQ$428)/('Ratios Calculated fix'!AQ$429-'Ratios Calculated fix'!AQ$428)</f>
        <v>0.77182018012123421</v>
      </c>
      <c r="AR317" s="22">
        <f>('Ratios Calculated fix'!AR317-'Ratios Calculated fix'!AR$428)/('Ratios Calculated fix'!AR$429-'Ratios Calculated fix'!AR$428)</f>
        <v>0.31365372170148376</v>
      </c>
      <c r="AS317" s="22">
        <f>('Ratios Calculated fix'!AS317-'Ratios Calculated fix'!AS$428)/('Ratios Calculated fix'!AS$429-'Ratios Calculated fix'!AS$428)</f>
        <v>0.34428049934318172</v>
      </c>
      <c r="AT317" s="22">
        <f>('Ratios Calculated fix'!AT317-'Ratios Calculated fix'!AT$428)/('Ratios Calculated fix'!AT$429-'Ratios Calculated fix'!AT$428)</f>
        <v>0.67713849137295967</v>
      </c>
      <c r="AU317" s="22">
        <f>('Ratios Calculated fix'!AU317-'Ratios Calculated fix'!AU$428)/('Ratios Calculated fix'!AU$429-'Ratios Calculated fix'!AU$428)</f>
        <v>0.3030102075203307</v>
      </c>
      <c r="AV317" s="22" t="e">
        <f>('Ratios Calculated fix'!AV317-'Ratios Calculated fix'!AV$428)/('Ratios Calculated fix'!AV$429-'Ratios Calculated fix'!AV$428)</f>
        <v>#DIV/0!</v>
      </c>
      <c r="AW317" s="22" t="e">
        <f>('Ratios Calculated fix'!AW317-'Ratios Calculated fix'!AW$428)/('Ratios Calculated fix'!AW$429-'Ratios Calculated fix'!AW$428)</f>
        <v>#DIV/0!</v>
      </c>
      <c r="AX317" s="22" t="e">
        <f>('Ratios Calculated fix'!AX317-'Ratios Calculated fix'!AX$428)/('Ratios Calculated fix'!AX$429-'Ratios Calculated fix'!AX$428)</f>
        <v>#DIV/0!</v>
      </c>
      <c r="AY317" s="22">
        <f>('Ratios Calculated fix'!AY317-'Ratios Calculated fix'!AY$428)/('Ratios Calculated fix'!AY$429-'Ratios Calculated fix'!AY$428)</f>
        <v>0.74684562464365389</v>
      </c>
      <c r="AZ317" s="22">
        <f>('Ratios Calculated fix'!AZ317-'Ratios Calculated fix'!AZ$428)/('Ratios Calculated fix'!AZ$429-'Ratios Calculated fix'!AZ$428)</f>
        <v>0.76987983687544503</v>
      </c>
      <c r="BA317" s="22">
        <f>('Ratios Calculated fix'!BA317-'Ratios Calculated fix'!BA$428)/('Ratios Calculated fix'!BA$429-'Ratios Calculated fix'!BA$428)</f>
        <v>0.22267590675967572</v>
      </c>
      <c r="BB317" s="22" t="e">
        <f>('Ratios Calculated fix'!BB317-'Ratios Calculated fix'!BB$428)/('Ratios Calculated fix'!BB$429-'Ratios Calculated fix'!BB$428)</f>
        <v>#DIV/0!</v>
      </c>
      <c r="BC317" s="22">
        <f>('Ratios Calculated fix'!BC317-'Ratios Calculated fix'!BC$428)/('Ratios Calculated fix'!BC$429-'Ratios Calculated fix'!BC$428)</f>
        <v>0.4642384213747342</v>
      </c>
    </row>
    <row r="318" spans="1:55" x14ac:dyDescent="0.2">
      <c r="A318" s="3" t="s">
        <v>940</v>
      </c>
      <c r="B318" s="3" t="s">
        <v>941</v>
      </c>
      <c r="C318" s="3" t="s">
        <v>15</v>
      </c>
      <c r="D318" s="3">
        <v>334445</v>
      </c>
      <c r="E318" s="3" t="s">
        <v>16</v>
      </c>
      <c r="F318" s="3">
        <v>2019</v>
      </c>
      <c r="G318" s="3" t="s">
        <v>17</v>
      </c>
      <c r="H318" s="4">
        <v>43830</v>
      </c>
      <c r="I318" s="4">
        <v>43886</v>
      </c>
      <c r="J318" s="4">
        <v>43886</v>
      </c>
      <c r="K318" s="5">
        <v>168100000</v>
      </c>
      <c r="L318" s="5">
        <v>170000000</v>
      </c>
      <c r="M318" s="3" t="s">
        <v>942</v>
      </c>
      <c r="N318" s="21">
        <f>('Ratios Calculated fix'!N318-'Ratios Calculated fix'!N$428)/('Ratios Calculated fix'!N$429-'Ratios Calculated fix'!N$428)</f>
        <v>5.1575526368834348E-2</v>
      </c>
      <c r="O318" s="22">
        <f>('Ratios Calculated fix'!O318-'Ratios Calculated fix'!O$428)/('Ratios Calculated fix'!O$429-'Ratios Calculated fix'!O$428)</f>
        <v>3.3147606156358055E-2</v>
      </c>
      <c r="P318" s="22">
        <f>('Ratios Calculated fix'!P318-'Ratios Calculated fix'!P$428)/('Ratios Calculated fix'!P$429-'Ratios Calculated fix'!P$428)</f>
        <v>1.1373242253407859E-2</v>
      </c>
      <c r="Q318" s="22">
        <f>('Ratios Calculated fix'!Q318-'Ratios Calculated fix'!Q$428)/('Ratios Calculated fix'!Q$429-'Ratios Calculated fix'!Q$428)</f>
        <v>0.86945097178600894</v>
      </c>
      <c r="R318" s="22">
        <f>('Ratios Calculated fix'!R318-'Ratios Calculated fix'!R$428)/('Ratios Calculated fix'!R$429-'Ratios Calculated fix'!R$428)</f>
        <v>8.3509322619653104E-2</v>
      </c>
      <c r="S318" s="22">
        <f>('Ratios Calculated fix'!S318-'Ratios Calculated fix'!S$428)/('Ratios Calculated fix'!S$429-'Ratios Calculated fix'!S$428)</f>
        <v>0</v>
      </c>
      <c r="T318" s="22">
        <f>('Ratios Calculated fix'!T318-'Ratios Calculated fix'!T$428)/('Ratios Calculated fix'!T$429-'Ratios Calculated fix'!T$428)</f>
        <v>8.4399461305020212E-2</v>
      </c>
      <c r="U318" s="22">
        <f>('Ratios Calculated fix'!U318-'Ratios Calculated fix'!U$428)/('Ratios Calculated fix'!U$429-'Ratios Calculated fix'!U$428)</f>
        <v>0.80931641275954569</v>
      </c>
      <c r="V318" s="22">
        <f>('Ratios Calculated fix'!V318-'Ratios Calculated fix'!V$428)/('Ratios Calculated fix'!V$429-'Ratios Calculated fix'!V$428)</f>
        <v>0.70833495319453676</v>
      </c>
      <c r="W318" s="22">
        <f>('Ratios Calculated fix'!W318-'Ratios Calculated fix'!W$428)/('Ratios Calculated fix'!W$429-'Ratios Calculated fix'!W$428)</f>
        <v>0.82182208141436264</v>
      </c>
      <c r="X318" s="22">
        <f>('Ratios Calculated fix'!X318-'Ratios Calculated fix'!X$428)/('Ratios Calculated fix'!X$429-'Ratios Calculated fix'!X$428)</f>
        <v>0.2196682835259563</v>
      </c>
      <c r="Y318" s="22">
        <f>('Ratios Calculated fix'!Y318-'Ratios Calculated fix'!Y$428)/('Ratios Calculated fix'!Y$429-'Ratios Calculated fix'!Y$428)</f>
        <v>0.58405596504209201</v>
      </c>
      <c r="Z318" s="22">
        <f>('Ratios Calculated fix'!Z318-'Ratios Calculated fix'!Z$428)/('Ratios Calculated fix'!Z$429-'Ratios Calculated fix'!Z$428)</f>
        <v>0.78033171647404365</v>
      </c>
      <c r="AA318" s="22">
        <f>('Ratios Calculated fix'!AA318-'Ratios Calculated fix'!AA$428)/('Ratios Calculated fix'!AA$429-'Ratios Calculated fix'!AA$428)</f>
        <v>0.87516323576844024</v>
      </c>
      <c r="AB318" s="22">
        <f>('Ratios Calculated fix'!AB318-'Ratios Calculated fix'!AB$428)/('Ratios Calculated fix'!AB$429-'Ratios Calculated fix'!AB$428)</f>
        <v>0.87791868967303566</v>
      </c>
      <c r="AC318" s="22">
        <f>('Ratios Calculated fix'!AC318-'Ratios Calculated fix'!AC$428)/('Ratios Calculated fix'!AC$429-'Ratios Calculated fix'!AC$428)</f>
        <v>0.33659172851238289</v>
      </c>
      <c r="AD318" s="22">
        <f>('Ratios Calculated fix'!AD318-'Ratios Calculated fix'!AD$428)/('Ratios Calculated fix'!AD$429-'Ratios Calculated fix'!AD$428)</f>
        <v>0.23446366177421551</v>
      </c>
      <c r="AE318" s="22">
        <f>('Ratios Calculated fix'!AE318-'Ratios Calculated fix'!AE$428)/('Ratios Calculated fix'!AE$429-'Ratios Calculated fix'!AE$428)</f>
        <v>0.32438543736684311</v>
      </c>
      <c r="AF318" s="22">
        <f>('Ratios Calculated fix'!AF318-'Ratios Calculated fix'!AF$428)/('Ratios Calculated fix'!AF$429-'Ratios Calculated fix'!AF$428)</f>
        <v>0.36039371432377115</v>
      </c>
      <c r="AG318" s="22" t="e">
        <f>('Ratios Calculated fix'!AG318-'Ratios Calculated fix'!AG$428)/('Ratios Calculated fix'!AG$429-'Ratios Calculated fix'!AG$428)</f>
        <v>#DIV/0!</v>
      </c>
      <c r="AH318" s="22" t="e">
        <f>('Ratios Calculated fix'!AH318-'Ratios Calculated fix'!AH$428)/('Ratios Calculated fix'!AH$429-'Ratios Calculated fix'!AH$428)</f>
        <v>#DIV/0!</v>
      </c>
      <c r="AI318" s="22">
        <f>('Ratios Calculated fix'!AI318-'Ratios Calculated fix'!AI$428)/('Ratios Calculated fix'!AI$429-'Ratios Calculated fix'!AI$428)</f>
        <v>0.55236054298155912</v>
      </c>
      <c r="AJ318" s="22">
        <f>('Ratios Calculated fix'!AJ318-'Ratios Calculated fix'!AJ$428)/('Ratios Calculated fix'!AJ$429-'Ratios Calculated fix'!AJ$428)</f>
        <v>0.15345553862032751</v>
      </c>
      <c r="AK318" s="22" t="e">
        <f>('Ratios Calculated fix'!AK318-'Ratios Calculated fix'!AK$428)/('Ratios Calculated fix'!AK$429-'Ratios Calculated fix'!AK$428)</f>
        <v>#DIV/0!</v>
      </c>
      <c r="AL318" s="22" t="e">
        <f>('Ratios Calculated fix'!AL318-'Ratios Calculated fix'!AL$428)/('Ratios Calculated fix'!AL$429-'Ratios Calculated fix'!AL$428)</f>
        <v>#DIV/0!</v>
      </c>
      <c r="AM318" s="22">
        <f>('Ratios Calculated fix'!AM318-'Ratios Calculated fix'!AM$428)/('Ratios Calculated fix'!AM$429-'Ratios Calculated fix'!AM$428)</f>
        <v>0.7115211530391411</v>
      </c>
      <c r="AN318" s="22">
        <f>('Ratios Calculated fix'!AN318-'Ratios Calculated fix'!AN$428)/('Ratios Calculated fix'!AN$429-'Ratios Calculated fix'!AN$428)</f>
        <v>0.80621965863264144</v>
      </c>
      <c r="AO318" s="22">
        <f>('Ratios Calculated fix'!AO318-'Ratios Calculated fix'!AO$428)/('Ratios Calculated fix'!AO$429-'Ratios Calculated fix'!AO$428)</f>
        <v>0.14373409508003523</v>
      </c>
      <c r="AP318" s="22">
        <f>('Ratios Calculated fix'!AP318-'Ratios Calculated fix'!AP$428)/('Ratios Calculated fix'!AP$429-'Ratios Calculated fix'!AP$428)</f>
        <v>0.36539373588051799</v>
      </c>
      <c r="AQ318" s="22">
        <f>('Ratios Calculated fix'!AQ318-'Ratios Calculated fix'!AQ$428)/('Ratios Calculated fix'!AQ$429-'Ratios Calculated fix'!AQ$428)</f>
        <v>0.6719639746060404</v>
      </c>
      <c r="AR318" s="22">
        <f>('Ratios Calculated fix'!AR318-'Ratios Calculated fix'!AR$428)/('Ratios Calculated fix'!AR$429-'Ratios Calculated fix'!AR$428)</f>
        <v>0.30201491934607427</v>
      </c>
      <c r="AS318" s="22">
        <f>('Ratios Calculated fix'!AS318-'Ratios Calculated fix'!AS$428)/('Ratios Calculated fix'!AS$429-'Ratios Calculated fix'!AS$428)</f>
        <v>0.37606022818931895</v>
      </c>
      <c r="AT318" s="22">
        <f>('Ratios Calculated fix'!AT318-'Ratios Calculated fix'!AT$428)/('Ratios Calculated fix'!AT$429-'Ratios Calculated fix'!AT$428)</f>
        <v>0.39429891991246752</v>
      </c>
      <c r="AU318" s="22">
        <f>('Ratios Calculated fix'!AU318-'Ratios Calculated fix'!AU$428)/('Ratios Calculated fix'!AU$429-'Ratios Calculated fix'!AU$428)</f>
        <v>0.25246717307557653</v>
      </c>
      <c r="AV318" s="22" t="e">
        <f>('Ratios Calculated fix'!AV318-'Ratios Calculated fix'!AV$428)/('Ratios Calculated fix'!AV$429-'Ratios Calculated fix'!AV$428)</f>
        <v>#DIV/0!</v>
      </c>
      <c r="AW318" s="22" t="e">
        <f>('Ratios Calculated fix'!AW318-'Ratios Calculated fix'!AW$428)/('Ratios Calculated fix'!AW$429-'Ratios Calculated fix'!AW$428)</f>
        <v>#DIV/0!</v>
      </c>
      <c r="AX318" s="22" t="e">
        <f>('Ratios Calculated fix'!AX318-'Ratios Calculated fix'!AX$428)/('Ratios Calculated fix'!AX$429-'Ratios Calculated fix'!AX$428)</f>
        <v>#DIV/0!</v>
      </c>
      <c r="AY318" s="22">
        <f>('Ratios Calculated fix'!AY318-'Ratios Calculated fix'!AY$428)/('Ratios Calculated fix'!AY$429-'Ratios Calculated fix'!AY$428)</f>
        <v>0.74632522178473581</v>
      </c>
      <c r="AZ318" s="22">
        <f>('Ratios Calculated fix'!AZ318-'Ratios Calculated fix'!AZ$428)/('Ratios Calculated fix'!AZ$429-'Ratios Calculated fix'!AZ$428)</f>
        <v>0.76977637041874813</v>
      </c>
      <c r="BA318" s="22">
        <f>('Ratios Calculated fix'!BA318-'Ratios Calculated fix'!BA$428)/('Ratios Calculated fix'!BA$429-'Ratios Calculated fix'!BA$428)</f>
        <v>0.22126380441877597</v>
      </c>
      <c r="BB318" s="22" t="e">
        <f>('Ratios Calculated fix'!BB318-'Ratios Calculated fix'!BB$428)/('Ratios Calculated fix'!BB$429-'Ratios Calculated fix'!BB$428)</f>
        <v>#DIV/0!</v>
      </c>
      <c r="BC318" s="22">
        <f>('Ratios Calculated fix'!BC318-'Ratios Calculated fix'!BC$428)/('Ratios Calculated fix'!BC$429-'Ratios Calculated fix'!BC$428)</f>
        <v>0.18236928244198852</v>
      </c>
    </row>
    <row r="319" spans="1:55" x14ac:dyDescent="0.2">
      <c r="A319" s="3" t="s">
        <v>961</v>
      </c>
      <c r="B319" s="3" t="s">
        <v>962</v>
      </c>
      <c r="C319" s="3" t="s">
        <v>52</v>
      </c>
      <c r="D319" s="3">
        <v>327292</v>
      </c>
      <c r="E319" s="3" t="s">
        <v>16</v>
      </c>
      <c r="F319" s="3">
        <v>2019</v>
      </c>
      <c r="G319" s="3" t="s">
        <v>17</v>
      </c>
      <c r="H319" s="4">
        <v>43830</v>
      </c>
      <c r="I319" s="4">
        <v>43882</v>
      </c>
      <c r="J319" s="4">
        <v>43882</v>
      </c>
      <c r="K319" s="5">
        <v>112635000</v>
      </c>
      <c r="L319" s="5">
        <v>112900000</v>
      </c>
      <c r="M319" s="3" t="s">
        <v>963</v>
      </c>
      <c r="N319" s="21">
        <f>('Ratios Calculated fix'!N319-'Ratios Calculated fix'!N$428)/('Ratios Calculated fix'!N$429-'Ratios Calculated fix'!N$428)</f>
        <v>2.0301293911525395E-2</v>
      </c>
      <c r="O319" s="22">
        <f>('Ratios Calculated fix'!O319-'Ratios Calculated fix'!O$428)/('Ratios Calculated fix'!O$429-'Ratios Calculated fix'!O$428)</f>
        <v>1.3390861131966655E-2</v>
      </c>
      <c r="P319" s="22">
        <f>('Ratios Calculated fix'!P319-'Ratios Calculated fix'!P$428)/('Ratios Calculated fix'!P$429-'Ratios Calculated fix'!P$428)</f>
        <v>5.7996972589493027E-4</v>
      </c>
      <c r="Q319" s="22">
        <f>('Ratios Calculated fix'!Q319-'Ratios Calculated fix'!Q$428)/('Ratios Calculated fix'!Q$429-'Ratios Calculated fix'!Q$428)</f>
        <v>0.87151002748764961</v>
      </c>
      <c r="R319" s="22">
        <f>('Ratios Calculated fix'!R319-'Ratios Calculated fix'!R$428)/('Ratios Calculated fix'!R$429-'Ratios Calculated fix'!R$428)</f>
        <v>0.10447197467060725</v>
      </c>
      <c r="S319" s="22">
        <f>('Ratios Calculated fix'!S319-'Ratios Calculated fix'!S$428)/('Ratios Calculated fix'!S$429-'Ratios Calculated fix'!S$428)</f>
        <v>9.3128278163660511E-2</v>
      </c>
      <c r="T319" s="22">
        <f>('Ratios Calculated fix'!T319-'Ratios Calculated fix'!T$428)/('Ratios Calculated fix'!T$429-'Ratios Calculated fix'!T$428)</f>
        <v>8.8781563317528428E-2</v>
      </c>
      <c r="U319" s="22">
        <f>('Ratios Calculated fix'!U319-'Ratios Calculated fix'!U$428)/('Ratios Calculated fix'!U$429-'Ratios Calculated fix'!U$428)</f>
        <v>0.81130753168294611</v>
      </c>
      <c r="V319" s="22">
        <f>('Ratios Calculated fix'!V319-'Ratios Calculated fix'!V$428)/('Ratios Calculated fix'!V$429-'Ratios Calculated fix'!V$428)</f>
        <v>0.71314697132394955</v>
      </c>
      <c r="W319" s="22">
        <f>('Ratios Calculated fix'!W319-'Ratios Calculated fix'!W$428)/('Ratios Calculated fix'!W$429-'Ratios Calculated fix'!W$428)</f>
        <v>0.82337044856359487</v>
      </c>
      <c r="X319" s="22">
        <f>('Ratios Calculated fix'!X319-'Ratios Calculated fix'!X$428)/('Ratios Calculated fix'!X$429-'Ratios Calculated fix'!X$428)</f>
        <v>4.5288625856694298E-2</v>
      </c>
      <c r="Y319" s="22">
        <f>('Ratios Calculated fix'!Y319-'Ratios Calculated fix'!Y$428)/('Ratios Calculated fix'!Y$429-'Ratios Calculated fix'!Y$428)</f>
        <v>0.44027888642358592</v>
      </c>
      <c r="Z319" s="22">
        <f>('Ratios Calculated fix'!Z319-'Ratios Calculated fix'!Z$428)/('Ratios Calculated fix'!Z$429-'Ratios Calculated fix'!Z$428)</f>
        <v>0.95471137414330576</v>
      </c>
      <c r="AA319" s="22">
        <f>('Ratios Calculated fix'!AA319-'Ratios Calculated fix'!AA$428)/('Ratios Calculated fix'!AA$429-'Ratios Calculated fix'!AA$428)</f>
        <v>0</v>
      </c>
      <c r="AB319" s="22">
        <f>('Ratios Calculated fix'!AB319-'Ratios Calculated fix'!AB$428)/('Ratios Calculated fix'!AB$429-'Ratios Calculated fix'!AB$428)</f>
        <v>0.82676565000956859</v>
      </c>
      <c r="AC319" s="22">
        <f>('Ratios Calculated fix'!AC319-'Ratios Calculated fix'!AC$428)/('Ratios Calculated fix'!AC$429-'Ratios Calculated fix'!AC$428)</f>
        <v>0.69090443815084224</v>
      </c>
      <c r="AD319" s="22">
        <f>('Ratios Calculated fix'!AD319-'Ratios Calculated fix'!AD$428)/('Ratios Calculated fix'!AD$429-'Ratios Calculated fix'!AD$428)</f>
        <v>0.45659911676748138</v>
      </c>
      <c r="AE319" s="22">
        <f>('Ratios Calculated fix'!AE319-'Ratios Calculated fix'!AE$428)/('Ratios Calculated fix'!AE$429-'Ratios Calculated fix'!AE$428)</f>
        <v>0.37940258874647553</v>
      </c>
      <c r="AF319" s="22">
        <f>('Ratios Calculated fix'!AF319-'Ratios Calculated fix'!AF$428)/('Ratios Calculated fix'!AF$429-'Ratios Calculated fix'!AF$428)</f>
        <v>0.37533946187583755</v>
      </c>
      <c r="AG319" s="22" t="e">
        <f>('Ratios Calculated fix'!AG319-'Ratios Calculated fix'!AG$428)/('Ratios Calculated fix'!AG$429-'Ratios Calculated fix'!AG$428)</f>
        <v>#DIV/0!</v>
      </c>
      <c r="AH319" s="22" t="e">
        <f>('Ratios Calculated fix'!AH319-'Ratios Calculated fix'!AH$428)/('Ratios Calculated fix'!AH$429-'Ratios Calculated fix'!AH$428)</f>
        <v>#DIV/0!</v>
      </c>
      <c r="AI319" s="22">
        <f>('Ratios Calculated fix'!AI319-'Ratios Calculated fix'!AI$428)/('Ratios Calculated fix'!AI$429-'Ratios Calculated fix'!AI$428)</f>
        <v>0.55982682081467794</v>
      </c>
      <c r="AJ319" s="22">
        <f>('Ratios Calculated fix'!AJ319-'Ratios Calculated fix'!AJ$428)/('Ratios Calculated fix'!AJ$429-'Ratios Calculated fix'!AJ$428)</f>
        <v>0.16227557624753286</v>
      </c>
      <c r="AK319" s="22" t="e">
        <f>('Ratios Calculated fix'!AK319-'Ratios Calculated fix'!AK$428)/('Ratios Calculated fix'!AK$429-'Ratios Calculated fix'!AK$428)</f>
        <v>#DIV/0!</v>
      </c>
      <c r="AL319" s="22" t="e">
        <f>('Ratios Calculated fix'!AL319-'Ratios Calculated fix'!AL$428)/('Ratios Calculated fix'!AL$429-'Ratios Calculated fix'!AL$428)</f>
        <v>#DIV/0!</v>
      </c>
      <c r="AM319" s="22">
        <f>('Ratios Calculated fix'!AM319-'Ratios Calculated fix'!AM$428)/('Ratios Calculated fix'!AM$429-'Ratios Calculated fix'!AM$428)</f>
        <v>0.70927622838846482</v>
      </c>
      <c r="AN319" s="22">
        <f>('Ratios Calculated fix'!AN319-'Ratios Calculated fix'!AN$428)/('Ratios Calculated fix'!AN$429-'Ratios Calculated fix'!AN$428)</f>
        <v>0.80438019356756185</v>
      </c>
      <c r="AO319" s="22">
        <f>('Ratios Calculated fix'!AO319-'Ratios Calculated fix'!AO$428)/('Ratios Calculated fix'!AO$429-'Ratios Calculated fix'!AO$428)</f>
        <v>2.7240102610377976E-2</v>
      </c>
      <c r="AP319" s="22">
        <f>('Ratios Calculated fix'!AP319-'Ratios Calculated fix'!AP$428)/('Ratios Calculated fix'!AP$429-'Ratios Calculated fix'!AP$428)</f>
        <v>0.35677114655269904</v>
      </c>
      <c r="AQ319" s="22">
        <f>('Ratios Calculated fix'!AQ319-'Ratios Calculated fix'!AQ$428)/('Ratios Calculated fix'!AQ$429-'Ratios Calculated fix'!AQ$428)</f>
        <v>0.60250385419094299</v>
      </c>
      <c r="AR319" s="22">
        <f>('Ratios Calculated fix'!AR319-'Ratios Calculated fix'!AR$428)/('Ratios Calculated fix'!AR$429-'Ratios Calculated fix'!AR$428)</f>
        <v>0.481704324158026</v>
      </c>
      <c r="AS319" s="22">
        <f>('Ratios Calculated fix'!AS319-'Ratios Calculated fix'!AS$428)/('Ratios Calculated fix'!AS$429-'Ratios Calculated fix'!AS$428)</f>
        <v>0.39469909529353242</v>
      </c>
      <c r="AT319" s="22">
        <f>('Ratios Calculated fix'!AT319-'Ratios Calculated fix'!AT$428)/('Ratios Calculated fix'!AT$429-'Ratios Calculated fix'!AT$428)</f>
        <v>0.33115070923393264</v>
      </c>
      <c r="AU319" s="22">
        <f>('Ratios Calculated fix'!AU319-'Ratios Calculated fix'!AU$428)/('Ratios Calculated fix'!AU$429-'Ratios Calculated fix'!AU$428)</f>
        <v>0.23731377235626758</v>
      </c>
      <c r="AV319" s="22" t="e">
        <f>('Ratios Calculated fix'!AV319-'Ratios Calculated fix'!AV$428)/('Ratios Calculated fix'!AV$429-'Ratios Calculated fix'!AV$428)</f>
        <v>#DIV/0!</v>
      </c>
      <c r="AW319" s="22" t="e">
        <f>('Ratios Calculated fix'!AW319-'Ratios Calculated fix'!AW$428)/('Ratios Calculated fix'!AW$429-'Ratios Calculated fix'!AW$428)</f>
        <v>#DIV/0!</v>
      </c>
      <c r="AX319" s="22" t="e">
        <f>('Ratios Calculated fix'!AX319-'Ratios Calculated fix'!AX$428)/('Ratios Calculated fix'!AX$429-'Ratios Calculated fix'!AX$428)</f>
        <v>#DIV/0!</v>
      </c>
      <c r="AY319" s="22">
        <f>('Ratios Calculated fix'!AY319-'Ratios Calculated fix'!AY$428)/('Ratios Calculated fix'!AY$429-'Ratios Calculated fix'!AY$428)</f>
        <v>0.74837913473267093</v>
      </c>
      <c r="AZ319" s="22">
        <f>('Ratios Calculated fix'!AZ319-'Ratios Calculated fix'!AZ$428)/('Ratios Calculated fix'!AZ$429-'Ratios Calculated fix'!AZ$428)</f>
        <v>0.77238176776009904</v>
      </c>
      <c r="BA319" s="22">
        <f>('Ratios Calculated fix'!BA319-'Ratios Calculated fix'!BA$428)/('Ratios Calculated fix'!BA$429-'Ratios Calculated fix'!BA$428)</f>
        <v>0.22076894321681922</v>
      </c>
      <c r="BB319" s="22" t="e">
        <f>('Ratios Calculated fix'!BB319-'Ratios Calculated fix'!BB$428)/('Ratios Calculated fix'!BB$429-'Ratios Calculated fix'!BB$428)</f>
        <v>#DIV/0!</v>
      </c>
      <c r="BC319" s="22">
        <f>('Ratios Calculated fix'!BC319-'Ratios Calculated fix'!BC$428)/('Ratios Calculated fix'!BC$429-'Ratios Calculated fix'!BC$428)</f>
        <v>0.10319975492183463</v>
      </c>
    </row>
    <row r="320" spans="1:55" x14ac:dyDescent="0.2">
      <c r="A320" s="3" t="s">
        <v>967</v>
      </c>
      <c r="B320" s="3" t="s">
        <v>968</v>
      </c>
      <c r="C320" s="3" t="s">
        <v>59</v>
      </c>
      <c r="D320" s="3">
        <v>256062</v>
      </c>
      <c r="E320" s="3" t="s">
        <v>16</v>
      </c>
      <c r="F320" s="3">
        <v>2019</v>
      </c>
      <c r="G320" s="3" t="s">
        <v>17</v>
      </c>
      <c r="H320" s="4">
        <v>43830</v>
      </c>
      <c r="I320" s="4">
        <v>43881</v>
      </c>
      <c r="J320" s="4">
        <v>43881</v>
      </c>
      <c r="K320" s="5">
        <v>236900000</v>
      </c>
      <c r="L320" s="5">
        <v>238000000</v>
      </c>
      <c r="M320" s="3" t="s">
        <v>969</v>
      </c>
      <c r="N320" s="21">
        <f>('Ratios Calculated fix'!N320-'Ratios Calculated fix'!N$428)/('Ratios Calculated fix'!N$429-'Ratios Calculated fix'!N$428)</f>
        <v>5.1302281425779195E-2</v>
      </c>
      <c r="O320" s="22">
        <f>('Ratios Calculated fix'!O320-'Ratios Calculated fix'!O$428)/('Ratios Calculated fix'!O$429-'Ratios Calculated fix'!O$428)</f>
        <v>3.7007606020260216E-2</v>
      </c>
      <c r="P320" s="22">
        <f>('Ratios Calculated fix'!P320-'Ratios Calculated fix'!P$428)/('Ratios Calculated fix'!P$429-'Ratios Calculated fix'!P$428)</f>
        <v>3.0044328738500613E-2</v>
      </c>
      <c r="Q320" s="22">
        <f>('Ratios Calculated fix'!Q320-'Ratios Calculated fix'!Q$428)/('Ratios Calculated fix'!Q$429-'Ratios Calculated fix'!Q$428)</f>
        <v>0.87142446341738267</v>
      </c>
      <c r="R320" s="22">
        <f>('Ratios Calculated fix'!R320-'Ratios Calculated fix'!R$428)/('Ratios Calculated fix'!R$429-'Ratios Calculated fix'!R$428)</f>
        <v>9.5833885866805718E-2</v>
      </c>
      <c r="S320" s="22">
        <f>('Ratios Calculated fix'!S320-'Ratios Calculated fix'!S$428)/('Ratios Calculated fix'!S$429-'Ratios Calculated fix'!S$428)</f>
        <v>5.4506323139374299E-2</v>
      </c>
      <c r="T320" s="22">
        <f>('Ratios Calculated fix'!T320-'Ratios Calculated fix'!T$428)/('Ratios Calculated fix'!T$429-'Ratios Calculated fix'!T$428)</f>
        <v>8.7020315360034711E-2</v>
      </c>
      <c r="U320" s="22">
        <f>('Ratios Calculated fix'!U320-'Ratios Calculated fix'!U$428)/('Ratios Calculated fix'!U$429-'Ratios Calculated fix'!U$428)</f>
        <v>0.81091613880383517</v>
      </c>
      <c r="V320" s="22">
        <f>('Ratios Calculated fix'!V320-'Ratios Calculated fix'!V$428)/('Ratios Calculated fix'!V$429-'Ratios Calculated fix'!V$428)</f>
        <v>0.71110881755036359</v>
      </c>
      <c r="W320" s="22">
        <f>('Ratios Calculated fix'!W320-'Ratios Calculated fix'!W$428)/('Ratios Calculated fix'!W$429-'Ratios Calculated fix'!W$428)</f>
        <v>0.82323459409465372</v>
      </c>
      <c r="X320" s="22">
        <f>('Ratios Calculated fix'!X320-'Ratios Calculated fix'!X$428)/('Ratios Calculated fix'!X$429-'Ratios Calculated fix'!X$428)</f>
        <v>0.29948230021225009</v>
      </c>
      <c r="Y320" s="22">
        <f>('Ratios Calculated fix'!Y320-'Ratios Calculated fix'!Y$428)/('Ratios Calculated fix'!Y$429-'Ratios Calculated fix'!Y$428)</f>
        <v>0.46735674334478211</v>
      </c>
      <c r="Z320" s="22">
        <f>('Ratios Calculated fix'!Z320-'Ratios Calculated fix'!Z$428)/('Ratios Calculated fix'!Z$429-'Ratios Calculated fix'!Z$428)</f>
        <v>0.70051769978774991</v>
      </c>
      <c r="AA320" s="22">
        <f>('Ratios Calculated fix'!AA320-'Ratios Calculated fix'!AA$428)/('Ratios Calculated fix'!AA$429-'Ratios Calculated fix'!AA$428)</f>
        <v>0.40494246999984873</v>
      </c>
      <c r="AB320" s="22">
        <f>('Ratios Calculated fix'!AB320-'Ratios Calculated fix'!AB$428)/('Ratios Calculated fix'!AB$429-'Ratios Calculated fix'!AB$428)</f>
        <v>0.82813971031764233</v>
      </c>
      <c r="AC320" s="22">
        <f>('Ratios Calculated fix'!AC320-'Ratios Calculated fix'!AC$428)/('Ratios Calculated fix'!AC$429-'Ratios Calculated fix'!AC$428)</f>
        <v>0.41186666332585886</v>
      </c>
      <c r="AD320" s="22">
        <f>('Ratios Calculated fix'!AD320-'Ratios Calculated fix'!AD$428)/('Ratios Calculated fix'!AD$429-'Ratios Calculated fix'!AD$428)</f>
        <v>0.25076694014463391</v>
      </c>
      <c r="AE320" s="22">
        <f>('Ratios Calculated fix'!AE320-'Ratios Calculated fix'!AE$428)/('Ratios Calculated fix'!AE$429-'Ratios Calculated fix'!AE$428)</f>
        <v>0.30372780782450909</v>
      </c>
      <c r="AF320" s="22">
        <f>('Ratios Calculated fix'!AF320-'Ratios Calculated fix'!AF$428)/('Ratios Calculated fix'!AF$429-'Ratios Calculated fix'!AF$428)</f>
        <v>0.34398077570580521</v>
      </c>
      <c r="AG320" s="22" t="e">
        <f>('Ratios Calculated fix'!AG320-'Ratios Calculated fix'!AG$428)/('Ratios Calculated fix'!AG$429-'Ratios Calculated fix'!AG$428)</f>
        <v>#DIV/0!</v>
      </c>
      <c r="AH320" s="22" t="e">
        <f>('Ratios Calculated fix'!AH320-'Ratios Calculated fix'!AH$428)/('Ratios Calculated fix'!AH$429-'Ratios Calculated fix'!AH$428)</f>
        <v>#DIV/0!</v>
      </c>
      <c r="AI320" s="22">
        <f>('Ratios Calculated fix'!AI320-'Ratios Calculated fix'!AI$428)/('Ratios Calculated fix'!AI$429-'Ratios Calculated fix'!AI$428)</f>
        <v>0.54233400348584004</v>
      </c>
      <c r="AJ320" s="22">
        <f>('Ratios Calculated fix'!AJ320-'Ratios Calculated fix'!AJ$428)/('Ratios Calculated fix'!AJ$429-'Ratios Calculated fix'!AJ$428)</f>
        <v>0.1541662887921757</v>
      </c>
      <c r="AK320" s="22" t="e">
        <f>('Ratios Calculated fix'!AK320-'Ratios Calculated fix'!AK$428)/('Ratios Calculated fix'!AK$429-'Ratios Calculated fix'!AK$428)</f>
        <v>#DIV/0!</v>
      </c>
      <c r="AL320" s="22" t="e">
        <f>('Ratios Calculated fix'!AL320-'Ratios Calculated fix'!AL$428)/('Ratios Calculated fix'!AL$429-'Ratios Calculated fix'!AL$428)</f>
        <v>#DIV/0!</v>
      </c>
      <c r="AM320" s="22">
        <f>('Ratios Calculated fix'!AM320-'Ratios Calculated fix'!AM$428)/('Ratios Calculated fix'!AM$429-'Ratios Calculated fix'!AM$428)</f>
        <v>0.71278757333595366</v>
      </c>
      <c r="AN320" s="22">
        <f>('Ratios Calculated fix'!AN320-'Ratios Calculated fix'!AN$428)/('Ratios Calculated fix'!AN$429-'Ratios Calculated fix'!AN$428)</f>
        <v>0.80889017290516796</v>
      </c>
      <c r="AO320" s="22">
        <f>('Ratios Calculated fix'!AO320-'Ratios Calculated fix'!AO$428)/('Ratios Calculated fix'!AO$429-'Ratios Calculated fix'!AO$428)</f>
        <v>0.17491477987819093</v>
      </c>
      <c r="AP320" s="22">
        <f>('Ratios Calculated fix'!AP320-'Ratios Calculated fix'!AP$428)/('Ratios Calculated fix'!AP$429-'Ratios Calculated fix'!AP$428)</f>
        <v>0.36476011257031349</v>
      </c>
      <c r="AQ320" s="22">
        <f>('Ratios Calculated fix'!AQ320-'Ratios Calculated fix'!AQ$428)/('Ratios Calculated fix'!AQ$429-'Ratios Calculated fix'!AQ$428)</f>
        <v>0.65272209445090423</v>
      </c>
      <c r="AR320" s="22">
        <f>('Ratios Calculated fix'!AR320-'Ratios Calculated fix'!AR$428)/('Ratios Calculated fix'!AR$429-'Ratios Calculated fix'!AR$428)</f>
        <v>0.32266978486171927</v>
      </c>
      <c r="AS320" s="22">
        <f>('Ratios Calculated fix'!AS320-'Ratios Calculated fix'!AS$428)/('Ratios Calculated fix'!AS$429-'Ratios Calculated fix'!AS$428)</f>
        <v>0.36165752963245723</v>
      </c>
      <c r="AT320" s="22">
        <f>('Ratios Calculated fix'!AT320-'Ratios Calculated fix'!AT$428)/('Ratios Calculated fix'!AT$429-'Ratios Calculated fix'!AT$428)</f>
        <v>0.45496295664419961</v>
      </c>
      <c r="AU320" s="22">
        <f>('Ratios Calculated fix'!AU320-'Ratios Calculated fix'!AU$428)/('Ratios Calculated fix'!AU$429-'Ratios Calculated fix'!AU$428)</f>
        <v>0.27907947041075082</v>
      </c>
      <c r="AV320" s="22" t="e">
        <f>('Ratios Calculated fix'!AV320-'Ratios Calculated fix'!AV$428)/('Ratios Calculated fix'!AV$429-'Ratios Calculated fix'!AV$428)</f>
        <v>#DIV/0!</v>
      </c>
      <c r="AW320" s="22" t="e">
        <f>('Ratios Calculated fix'!AW320-'Ratios Calculated fix'!AW$428)/('Ratios Calculated fix'!AW$429-'Ratios Calculated fix'!AW$428)</f>
        <v>#DIV/0!</v>
      </c>
      <c r="AX320" s="22" t="e">
        <f>('Ratios Calculated fix'!AX320-'Ratios Calculated fix'!AX$428)/('Ratios Calculated fix'!AX$429-'Ratios Calculated fix'!AX$428)</f>
        <v>#DIV/0!</v>
      </c>
      <c r="AY320" s="22">
        <f>('Ratios Calculated fix'!AY320-'Ratios Calculated fix'!AY$428)/('Ratios Calculated fix'!AY$429-'Ratios Calculated fix'!AY$428)</f>
        <v>0.74601946172580791</v>
      </c>
      <c r="AZ320" s="22">
        <f>('Ratios Calculated fix'!AZ320-'Ratios Calculated fix'!AZ$428)/('Ratios Calculated fix'!AZ$429-'Ratios Calculated fix'!AZ$428)</f>
        <v>0.76905628623942757</v>
      </c>
      <c r="BA320" s="22">
        <f>('Ratios Calculated fix'!BA320-'Ratios Calculated fix'!BA$428)/('Ratios Calculated fix'!BA$429-'Ratios Calculated fix'!BA$428)</f>
        <v>0.22230039867343732</v>
      </c>
      <c r="BB320" s="22" t="e">
        <f>('Ratios Calculated fix'!BB320-'Ratios Calculated fix'!BB$428)/('Ratios Calculated fix'!BB$429-'Ratios Calculated fix'!BB$428)</f>
        <v>#DIV/0!</v>
      </c>
      <c r="BC320" s="22">
        <f>('Ratios Calculated fix'!BC320-'Ratios Calculated fix'!BC$428)/('Ratios Calculated fix'!BC$429-'Ratios Calculated fix'!BC$428)</f>
        <v>0.19906677912670748</v>
      </c>
    </row>
    <row r="321" spans="1:55" x14ac:dyDescent="0.2">
      <c r="A321" s="3" t="s">
        <v>970</v>
      </c>
      <c r="B321" s="3" t="s">
        <v>971</v>
      </c>
      <c r="C321" s="3" t="s">
        <v>52</v>
      </c>
      <c r="D321" s="3">
        <v>26853</v>
      </c>
      <c r="E321" s="3" t="s">
        <v>16</v>
      </c>
      <c r="F321" s="3">
        <v>2019</v>
      </c>
      <c r="G321" s="3" t="s">
        <v>17</v>
      </c>
      <c r="H321" s="4">
        <v>43830</v>
      </c>
      <c r="I321" s="4">
        <v>43875</v>
      </c>
      <c r="J321" s="4">
        <v>43875</v>
      </c>
      <c r="K321" s="5">
        <v>748981000</v>
      </c>
      <c r="L321" s="5">
        <v>754997000</v>
      </c>
      <c r="M321" s="3" t="s">
        <v>972</v>
      </c>
      <c r="N321" s="21">
        <f>('Ratios Calculated fix'!N321-'Ratios Calculated fix'!N$428)/('Ratios Calculated fix'!N$429-'Ratios Calculated fix'!N$428)</f>
        <v>2.037676029209743E-2</v>
      </c>
      <c r="O321" s="22">
        <f>('Ratios Calculated fix'!O321-'Ratios Calculated fix'!O$428)/('Ratios Calculated fix'!O$429-'Ratios Calculated fix'!O$428)</f>
        <v>1.789877771344648E-2</v>
      </c>
      <c r="P321" s="22">
        <f>('Ratios Calculated fix'!P321-'Ratios Calculated fix'!P$428)/('Ratios Calculated fix'!P$429-'Ratios Calculated fix'!P$428)</f>
        <v>1.7174088150795366E-2</v>
      </c>
      <c r="Q321" s="22">
        <f>('Ratios Calculated fix'!Q321-'Ratios Calculated fix'!Q$428)/('Ratios Calculated fix'!Q$429-'Ratios Calculated fix'!Q$428)</f>
        <v>0.87183120345327403</v>
      </c>
      <c r="R321" s="22">
        <f>('Ratios Calculated fix'!R321-'Ratios Calculated fix'!R$428)/('Ratios Calculated fix'!R$429-'Ratios Calculated fix'!R$428)</f>
        <v>0.1694560352336445</v>
      </c>
      <c r="S321" s="22">
        <f>('Ratios Calculated fix'!S321-'Ratios Calculated fix'!S$428)/('Ratios Calculated fix'!S$429-'Ratios Calculated fix'!S$428)</f>
        <v>9.568021650157163E-2</v>
      </c>
      <c r="T321" s="22">
        <f>('Ratios Calculated fix'!T321-'Ratios Calculated fix'!T$428)/('Ratios Calculated fix'!T$429-'Ratios Calculated fix'!T$428)</f>
        <v>0.15399782918355689</v>
      </c>
      <c r="U321" s="22">
        <f>('Ratios Calculated fix'!U321-'Ratios Calculated fix'!U$428)/('Ratios Calculated fix'!U$429-'Ratios Calculated fix'!U$428)</f>
        <v>0.81420223034134842</v>
      </c>
      <c r="V321" s="22">
        <f>('Ratios Calculated fix'!V321-'Ratios Calculated fix'!V$428)/('Ratios Calculated fix'!V$429-'Ratios Calculated fix'!V$428)</f>
        <v>0.71355902874857668</v>
      </c>
      <c r="W321" s="22">
        <f>('Ratios Calculated fix'!W321-'Ratios Calculated fix'!W$428)/('Ratios Calculated fix'!W$429-'Ratios Calculated fix'!W$428)</f>
        <v>0.82663716220775074</v>
      </c>
      <c r="X321" s="22">
        <f>('Ratios Calculated fix'!X321-'Ratios Calculated fix'!X$428)/('Ratios Calculated fix'!X$429-'Ratios Calculated fix'!X$428)</f>
        <v>4.9486591092960941E-2</v>
      </c>
      <c r="Y321" s="22">
        <f>('Ratios Calculated fix'!Y321-'Ratios Calculated fix'!Y$428)/('Ratios Calculated fix'!Y$429-'Ratios Calculated fix'!Y$428)</f>
        <v>0.44116476334659988</v>
      </c>
      <c r="Z321" s="22">
        <f>('Ratios Calculated fix'!Z321-'Ratios Calculated fix'!Z$428)/('Ratios Calculated fix'!Z$429-'Ratios Calculated fix'!Z$428)</f>
        <v>0.95051340890703917</v>
      </c>
      <c r="AA321" s="22">
        <f>('Ratios Calculated fix'!AA321-'Ratios Calculated fix'!AA$428)/('Ratios Calculated fix'!AA$429-'Ratios Calculated fix'!AA$428)</f>
        <v>0.11230722125664537</v>
      </c>
      <c r="AB321" s="22">
        <f>('Ratios Calculated fix'!AB321-'Ratios Calculated fix'!AB$428)/('Ratios Calculated fix'!AB$429-'Ratios Calculated fix'!AB$428)</f>
        <v>0.82195827025007973</v>
      </c>
      <c r="AC321" s="22">
        <f>('Ratios Calculated fix'!AC321-'Ratios Calculated fix'!AC$428)/('Ratios Calculated fix'!AC$429-'Ratios Calculated fix'!AC$428)</f>
        <v>0.81024862039778212</v>
      </c>
      <c r="AD321" s="22">
        <f>('Ratios Calculated fix'!AD321-'Ratios Calculated fix'!AD$428)/('Ratios Calculated fix'!AD$429-'Ratios Calculated fix'!AD$428)</f>
        <v>0.61594624006900389</v>
      </c>
      <c r="AE321" s="22">
        <f>('Ratios Calculated fix'!AE321-'Ratios Calculated fix'!AE$428)/('Ratios Calculated fix'!AE$429-'Ratios Calculated fix'!AE$428)</f>
        <v>0.57931792018504924</v>
      </c>
      <c r="AF321" s="22">
        <f>('Ratios Calculated fix'!AF321-'Ratios Calculated fix'!AF$428)/('Ratios Calculated fix'!AF$429-'Ratios Calculated fix'!AF$428)</f>
        <v>0.40525694395863726</v>
      </c>
      <c r="AG321" s="22" t="e">
        <f>('Ratios Calculated fix'!AG321-'Ratios Calculated fix'!AG$428)/('Ratios Calculated fix'!AG$429-'Ratios Calculated fix'!AG$428)</f>
        <v>#DIV/0!</v>
      </c>
      <c r="AH321" s="22" t="e">
        <f>('Ratios Calculated fix'!AH321-'Ratios Calculated fix'!AH$428)/('Ratios Calculated fix'!AH$429-'Ratios Calculated fix'!AH$428)</f>
        <v>#DIV/0!</v>
      </c>
      <c r="AI321" s="22">
        <f>('Ratios Calculated fix'!AI321-'Ratios Calculated fix'!AI$428)/('Ratios Calculated fix'!AI$429-'Ratios Calculated fix'!AI$428)</f>
        <v>0.56482783229654421</v>
      </c>
      <c r="AJ321" s="22">
        <f>('Ratios Calculated fix'!AJ321-'Ratios Calculated fix'!AJ$428)/('Ratios Calculated fix'!AJ$429-'Ratios Calculated fix'!AJ$428)</f>
        <v>0.15758419952536487</v>
      </c>
      <c r="AK321" s="22" t="e">
        <f>('Ratios Calculated fix'!AK321-'Ratios Calculated fix'!AK$428)/('Ratios Calculated fix'!AK$429-'Ratios Calculated fix'!AK$428)</f>
        <v>#DIV/0!</v>
      </c>
      <c r="AL321" s="22" t="e">
        <f>('Ratios Calculated fix'!AL321-'Ratios Calculated fix'!AL$428)/('Ratios Calculated fix'!AL$429-'Ratios Calculated fix'!AL$428)</f>
        <v>#DIV/0!</v>
      </c>
      <c r="AM321" s="22">
        <f>('Ratios Calculated fix'!AM321-'Ratios Calculated fix'!AM$428)/('Ratios Calculated fix'!AM$429-'Ratios Calculated fix'!AM$428)</f>
        <v>0.71026438130633329</v>
      </c>
      <c r="AN321" s="22">
        <f>('Ratios Calculated fix'!AN321-'Ratios Calculated fix'!AN$428)/('Ratios Calculated fix'!AN$429-'Ratios Calculated fix'!AN$428)</f>
        <v>0.80432417613191309</v>
      </c>
      <c r="AO321" s="22">
        <f>('Ratios Calculated fix'!AO321-'Ratios Calculated fix'!AO$428)/('Ratios Calculated fix'!AO$429-'Ratios Calculated fix'!AO$428)</f>
        <v>2.3308782083779584E-2</v>
      </c>
      <c r="AP321" s="22">
        <f>('Ratios Calculated fix'!AP321-'Ratios Calculated fix'!AP$428)/('Ratios Calculated fix'!AP$429-'Ratios Calculated fix'!AP$428)</f>
        <v>0.35720450927209207</v>
      </c>
      <c r="AQ321" s="22">
        <f>('Ratios Calculated fix'!AQ321-'Ratios Calculated fix'!AQ$428)/('Ratios Calculated fix'!AQ$429-'Ratios Calculated fix'!AQ$428)</f>
        <v>0.61362213103023522</v>
      </c>
      <c r="AR321" s="22">
        <f>('Ratios Calculated fix'!AR321-'Ratios Calculated fix'!AR$428)/('Ratios Calculated fix'!AR$429-'Ratios Calculated fix'!AR$428)</f>
        <v>0.52399994446425846</v>
      </c>
      <c r="AS321" s="22">
        <f>('Ratios Calculated fix'!AS321-'Ratios Calculated fix'!AS$428)/('Ratios Calculated fix'!AS$429-'Ratios Calculated fix'!AS$428)</f>
        <v>0.41295538759454203</v>
      </c>
      <c r="AT321" s="22">
        <f>('Ratios Calculated fix'!AT321-'Ratios Calculated fix'!AT$428)/('Ratios Calculated fix'!AT$429-'Ratios Calculated fix'!AT$428)</f>
        <v>0.33370935064391621</v>
      </c>
      <c r="AU321" s="22">
        <f>('Ratios Calculated fix'!AU321-'Ratios Calculated fix'!AU$428)/('Ratios Calculated fix'!AU$429-'Ratios Calculated fix'!AU$428)</f>
        <v>0.23263517421781169</v>
      </c>
      <c r="AV321" s="22" t="e">
        <f>('Ratios Calculated fix'!AV321-'Ratios Calculated fix'!AV$428)/('Ratios Calculated fix'!AV$429-'Ratios Calculated fix'!AV$428)</f>
        <v>#DIV/0!</v>
      </c>
      <c r="AW321" s="22" t="e">
        <f>('Ratios Calculated fix'!AW321-'Ratios Calculated fix'!AW$428)/('Ratios Calculated fix'!AW$429-'Ratios Calculated fix'!AW$428)</f>
        <v>#DIV/0!</v>
      </c>
      <c r="AX321" s="22" t="e">
        <f>('Ratios Calculated fix'!AX321-'Ratios Calculated fix'!AX$428)/('Ratios Calculated fix'!AX$429-'Ratios Calculated fix'!AX$428)</f>
        <v>#DIV/0!</v>
      </c>
      <c r="AY321" s="22">
        <f>('Ratios Calculated fix'!AY321-'Ratios Calculated fix'!AY$428)/('Ratios Calculated fix'!AY$429-'Ratios Calculated fix'!AY$428)</f>
        <v>0.74947115922455976</v>
      </c>
      <c r="AZ321" s="22">
        <f>('Ratios Calculated fix'!AZ321-'Ratios Calculated fix'!AZ$428)/('Ratios Calculated fix'!AZ$429-'Ratios Calculated fix'!AZ$428)</f>
        <v>0.77344523367558715</v>
      </c>
      <c r="BA321" s="22">
        <f>('Ratios Calculated fix'!BA321-'Ratios Calculated fix'!BA$428)/('Ratios Calculated fix'!BA$429-'Ratios Calculated fix'!BA$428)</f>
        <v>0.22070394995593778</v>
      </c>
      <c r="BB321" s="22" t="e">
        <f>('Ratios Calculated fix'!BB321-'Ratios Calculated fix'!BB$428)/('Ratios Calculated fix'!BB$429-'Ratios Calculated fix'!BB$428)</f>
        <v>#DIV/0!</v>
      </c>
      <c r="BC321" s="22">
        <f>('Ratios Calculated fix'!BC321-'Ratios Calculated fix'!BC$428)/('Ratios Calculated fix'!BC$429-'Ratios Calculated fix'!BC$428)</f>
        <v>0.12978342899226217</v>
      </c>
    </row>
    <row r="322" spans="1:55" x14ac:dyDescent="0.2">
      <c r="A322" s="7" t="s">
        <v>949</v>
      </c>
      <c r="B322" s="7" t="s">
        <v>950</v>
      </c>
      <c r="C322" s="3" t="s">
        <v>24</v>
      </c>
      <c r="D322" s="7">
        <v>334568</v>
      </c>
      <c r="E322" s="7" t="s">
        <v>16</v>
      </c>
      <c r="F322" s="7">
        <v>2013</v>
      </c>
      <c r="G322" s="7" t="s">
        <v>17</v>
      </c>
      <c r="H322" s="8">
        <v>41455</v>
      </c>
      <c r="I322" s="8">
        <v>41501</v>
      </c>
      <c r="J322" s="8">
        <v>41582</v>
      </c>
      <c r="K322" s="9">
        <v>94097000</v>
      </c>
      <c r="L322" s="9">
        <v>94750000</v>
      </c>
      <c r="M322" s="7" t="s">
        <v>951</v>
      </c>
      <c r="N322" s="21">
        <f>('Ratios Calculated fix'!N322-'Ratios Calculated fix'!N$428)/('Ratios Calculated fix'!N$429-'Ratios Calculated fix'!N$428)</f>
        <v>0.10889085200014183</v>
      </c>
      <c r="O322" s="22">
        <f>('Ratios Calculated fix'!O322-'Ratios Calculated fix'!O$428)/('Ratios Calculated fix'!O$429-'Ratios Calculated fix'!O$428)</f>
        <v>7.4538733792118478E-2</v>
      </c>
      <c r="P322" s="22">
        <f>('Ratios Calculated fix'!P322-'Ratios Calculated fix'!P$428)/('Ratios Calculated fix'!P$429-'Ratios Calculated fix'!P$428)</f>
        <v>0.10745766283234523</v>
      </c>
      <c r="Q322" s="22">
        <f>('Ratios Calculated fix'!Q322-'Ratios Calculated fix'!Q$428)/('Ratios Calculated fix'!Q$429-'Ratios Calculated fix'!Q$428)</f>
        <v>0.86974956587511176</v>
      </c>
      <c r="R322" s="22">
        <f>('Ratios Calculated fix'!R322-'Ratios Calculated fix'!R$428)/('Ratios Calculated fix'!R$429-'Ratios Calculated fix'!R$428)</f>
        <v>0.12392350822044393</v>
      </c>
      <c r="S322" s="22">
        <f>('Ratios Calculated fix'!S322-'Ratios Calculated fix'!S$428)/('Ratios Calculated fix'!S$429-'Ratios Calculated fix'!S$428)</f>
        <v>1.6245096366790664E-2</v>
      </c>
      <c r="T322" s="22">
        <f>('Ratios Calculated fix'!T322-'Ratios Calculated fix'!T$428)/('Ratios Calculated fix'!T$429-'Ratios Calculated fix'!T$428)</f>
        <v>0.12231317534404115</v>
      </c>
      <c r="U322" s="22">
        <f>('Ratios Calculated fix'!U322-'Ratios Calculated fix'!U$428)/('Ratios Calculated fix'!U$429-'Ratios Calculated fix'!U$428)</f>
        <v>0.81056837510134827</v>
      </c>
      <c r="V322" s="22">
        <f>('Ratios Calculated fix'!V322-'Ratios Calculated fix'!V$428)/('Ratios Calculated fix'!V$429-'Ratios Calculated fix'!V$428)</f>
        <v>0.70891358796437121</v>
      </c>
      <c r="W322" s="22">
        <f>('Ratios Calculated fix'!W322-'Ratios Calculated fix'!W$428)/('Ratios Calculated fix'!W$429-'Ratios Calculated fix'!W$428)</f>
        <v>0.8231731666737504</v>
      </c>
      <c r="X322" s="22">
        <f>('Ratios Calculated fix'!X322-'Ratios Calculated fix'!X$428)/('Ratios Calculated fix'!X$429-'Ratios Calculated fix'!X$428)</f>
        <v>0.35994501901561798</v>
      </c>
      <c r="Y322" s="22">
        <f>('Ratios Calculated fix'!Y322-'Ratios Calculated fix'!Y$428)/('Ratios Calculated fix'!Y$429-'Ratios Calculated fix'!Y$428)</f>
        <v>0.51013427021795288</v>
      </c>
      <c r="Z322" s="22">
        <f>('Ratios Calculated fix'!Z322-'Ratios Calculated fix'!Z$428)/('Ratios Calculated fix'!Z$429-'Ratios Calculated fix'!Z$428)</f>
        <v>0.64005498098438207</v>
      </c>
      <c r="AA322" s="22">
        <f>('Ratios Calculated fix'!AA322-'Ratios Calculated fix'!AA$428)/('Ratios Calculated fix'!AA$429-'Ratios Calculated fix'!AA$428)</f>
        <v>0.35199920887896552</v>
      </c>
      <c r="AB322" s="22">
        <f>('Ratios Calculated fix'!AB322-'Ratios Calculated fix'!AB$428)/('Ratios Calculated fix'!AB$429-'Ratios Calculated fix'!AB$428)</f>
        <v>0.86715780433954348</v>
      </c>
      <c r="AC322" s="22">
        <f>('Ratios Calculated fix'!AC322-'Ratios Calculated fix'!AC$428)/('Ratios Calculated fix'!AC$429-'Ratios Calculated fix'!AC$428)</f>
        <v>0.34279883441175829</v>
      </c>
      <c r="AD322" s="22">
        <f>('Ratios Calculated fix'!AD322-'Ratios Calculated fix'!AD$428)/('Ratios Calculated fix'!AD$429-'Ratios Calculated fix'!AD$428)</f>
        <v>0.2844476461367349</v>
      </c>
      <c r="AE322" s="22">
        <f>('Ratios Calculated fix'!AE322-'Ratios Calculated fix'!AE$428)/('Ratios Calculated fix'!AE$429-'Ratios Calculated fix'!AE$428)</f>
        <v>0.38129485974411442</v>
      </c>
      <c r="AF322" s="22">
        <f>('Ratios Calculated fix'!AF322-'Ratios Calculated fix'!AF$428)/('Ratios Calculated fix'!AF$429-'Ratios Calculated fix'!AF$428)</f>
        <v>0.36234998808770857</v>
      </c>
      <c r="AG322" s="22" t="e">
        <f>('Ratios Calculated fix'!AG322-'Ratios Calculated fix'!AG$428)/('Ratios Calculated fix'!AG$429-'Ratios Calculated fix'!AG$428)</f>
        <v>#DIV/0!</v>
      </c>
      <c r="AH322" s="22" t="e">
        <f>('Ratios Calculated fix'!AH322-'Ratios Calculated fix'!AH$428)/('Ratios Calculated fix'!AH$429-'Ratios Calculated fix'!AH$428)</f>
        <v>#DIV/0!</v>
      </c>
      <c r="AI322" s="22">
        <f>('Ratios Calculated fix'!AI322-'Ratios Calculated fix'!AI$428)/('Ratios Calculated fix'!AI$429-'Ratios Calculated fix'!AI$428)</f>
        <v>0.58696964696064391</v>
      </c>
      <c r="AJ322" s="22">
        <f>('Ratios Calculated fix'!AJ322-'Ratios Calculated fix'!AJ$428)/('Ratios Calculated fix'!AJ$429-'Ratios Calculated fix'!AJ$428)</f>
        <v>0.19950837335557403</v>
      </c>
      <c r="AK322" s="22" t="e">
        <f>('Ratios Calculated fix'!AK322-'Ratios Calculated fix'!AK$428)/('Ratios Calculated fix'!AK$429-'Ratios Calculated fix'!AK$428)</f>
        <v>#DIV/0!</v>
      </c>
      <c r="AL322" s="22" t="e">
        <f>('Ratios Calculated fix'!AL322-'Ratios Calculated fix'!AL$428)/('Ratios Calculated fix'!AL$429-'Ratios Calculated fix'!AL$428)</f>
        <v>#DIV/0!</v>
      </c>
      <c r="AM322" s="22">
        <f>('Ratios Calculated fix'!AM322-'Ratios Calculated fix'!AM$428)/('Ratios Calculated fix'!AM$429-'Ratios Calculated fix'!AM$428)</f>
        <v>0.71171632324312228</v>
      </c>
      <c r="AN322" s="22">
        <f>('Ratios Calculated fix'!AN322-'Ratios Calculated fix'!AN$428)/('Ratios Calculated fix'!AN$429-'Ratios Calculated fix'!AN$428)</f>
        <v>0.80622804063211051</v>
      </c>
      <c r="AO322" s="22">
        <f>('Ratios Calculated fix'!AO322-'Ratios Calculated fix'!AO$428)/('Ratios Calculated fix'!AO$429-'Ratios Calculated fix'!AO$428)</f>
        <v>0.13204362361036082</v>
      </c>
      <c r="AP322" s="22">
        <f>('Ratios Calculated fix'!AP322-'Ratios Calculated fix'!AP$428)/('Ratios Calculated fix'!AP$429-'Ratios Calculated fix'!AP$428)</f>
        <v>0.36097099012533507</v>
      </c>
      <c r="AQ322" s="22">
        <f>('Ratios Calculated fix'!AQ322-'Ratios Calculated fix'!AQ$428)/('Ratios Calculated fix'!AQ$429-'Ratios Calculated fix'!AQ$428)</f>
        <v>0.66787630068573678</v>
      </c>
      <c r="AR322" s="22">
        <f>('Ratios Calculated fix'!AR322-'Ratios Calculated fix'!AR$428)/('Ratios Calculated fix'!AR$429-'Ratios Calculated fix'!AR$428)</f>
        <v>0.34469026834336286</v>
      </c>
      <c r="AS322" s="22">
        <f>('Ratios Calculated fix'!AS322-'Ratios Calculated fix'!AS$428)/('Ratios Calculated fix'!AS$429-'Ratios Calculated fix'!AS$428)</f>
        <v>0.43100805760943528</v>
      </c>
      <c r="AT322" s="22">
        <f>('Ratios Calculated fix'!AT322-'Ratios Calculated fix'!AT$428)/('Ratios Calculated fix'!AT$429-'Ratios Calculated fix'!AT$428)</f>
        <v>0.42868094681908114</v>
      </c>
      <c r="AU322" s="22">
        <f>('Ratios Calculated fix'!AU322-'Ratios Calculated fix'!AU$428)/('Ratios Calculated fix'!AU$429-'Ratios Calculated fix'!AU$428)</f>
        <v>0.18443540456200605</v>
      </c>
      <c r="AV322" s="22" t="e">
        <f>('Ratios Calculated fix'!AV322-'Ratios Calculated fix'!AV$428)/('Ratios Calculated fix'!AV$429-'Ratios Calculated fix'!AV$428)</f>
        <v>#DIV/0!</v>
      </c>
      <c r="AW322" s="22" t="e">
        <f>('Ratios Calculated fix'!AW322-'Ratios Calculated fix'!AW$428)/('Ratios Calculated fix'!AW$429-'Ratios Calculated fix'!AW$428)</f>
        <v>#DIV/0!</v>
      </c>
      <c r="AX322" s="22" t="e">
        <f>('Ratios Calculated fix'!AX322-'Ratios Calculated fix'!AX$428)/('Ratios Calculated fix'!AX$429-'Ratios Calculated fix'!AX$428)</f>
        <v>#DIV/0!</v>
      </c>
      <c r="AY322" s="22">
        <f>('Ratios Calculated fix'!AY322-'Ratios Calculated fix'!AY$428)/('Ratios Calculated fix'!AY$429-'Ratios Calculated fix'!AY$428)</f>
        <v>0.74677669548841463</v>
      </c>
      <c r="AZ322" s="22">
        <f>('Ratios Calculated fix'!AZ322-'Ratios Calculated fix'!AZ$428)/('Ratios Calculated fix'!AZ$429-'Ratios Calculated fix'!AZ$428)</f>
        <v>0.7692665960297006</v>
      </c>
      <c r="BA322" s="22">
        <f>('Ratios Calculated fix'!BA322-'Ratios Calculated fix'!BA$428)/('Ratios Calculated fix'!BA$429-'Ratios Calculated fix'!BA$428)</f>
        <v>0.2200354843701727</v>
      </c>
      <c r="BB322" s="22" t="e">
        <f>('Ratios Calculated fix'!BB322-'Ratios Calculated fix'!BB$428)/('Ratios Calculated fix'!BB$429-'Ratios Calculated fix'!BB$428)</f>
        <v>#DIV/0!</v>
      </c>
      <c r="BC322" s="22">
        <f>('Ratios Calculated fix'!BC322-'Ratios Calculated fix'!BC$428)/('Ratios Calculated fix'!BC$429-'Ratios Calculated fix'!BC$428)</f>
        <v>0.20289633515444191</v>
      </c>
    </row>
    <row r="323" spans="1:55" x14ac:dyDescent="0.2">
      <c r="A323" s="3" t="s">
        <v>982</v>
      </c>
      <c r="B323" s="3" t="s">
        <v>983</v>
      </c>
      <c r="C323" s="3" t="s">
        <v>72</v>
      </c>
      <c r="D323" s="3">
        <v>378204</v>
      </c>
      <c r="E323" s="3" t="s">
        <v>16</v>
      </c>
      <c r="F323" s="3">
        <v>2019</v>
      </c>
      <c r="G323" s="3" t="s">
        <v>17</v>
      </c>
      <c r="H323" s="4">
        <v>43830</v>
      </c>
      <c r="I323" s="4">
        <v>43886</v>
      </c>
      <c r="J323" s="4">
        <v>43886</v>
      </c>
      <c r="K323" s="5">
        <v>174384000</v>
      </c>
      <c r="L323" s="5">
        <v>174591000</v>
      </c>
      <c r="M323" s="3" t="s">
        <v>984</v>
      </c>
      <c r="N323" s="21">
        <f>('Ratios Calculated fix'!N323-'Ratios Calculated fix'!N$428)/('Ratios Calculated fix'!N$429-'Ratios Calculated fix'!N$428)</f>
        <v>3.8821747335434711E-2</v>
      </c>
      <c r="O323" s="22">
        <f>('Ratios Calculated fix'!O323-'Ratios Calculated fix'!O$428)/('Ratios Calculated fix'!O$429-'Ratios Calculated fix'!O$428)</f>
        <v>3.8821747335434711E-2</v>
      </c>
      <c r="P323" s="22">
        <f>('Ratios Calculated fix'!P323-'Ratios Calculated fix'!P$428)/('Ratios Calculated fix'!P$429-'Ratios Calculated fix'!P$428)</f>
        <v>0.11038320802322812</v>
      </c>
      <c r="Q323" s="22">
        <f>('Ratios Calculated fix'!Q323-'Ratios Calculated fix'!Q$428)/('Ratios Calculated fix'!Q$429-'Ratios Calculated fix'!Q$428)</f>
        <v>0.86797477802087086</v>
      </c>
      <c r="R323" s="22">
        <f>('Ratios Calculated fix'!R323-'Ratios Calculated fix'!R$428)/('Ratios Calculated fix'!R$429-'Ratios Calculated fix'!R$428)</f>
        <v>5.6229203379558591E-2</v>
      </c>
      <c r="S323" s="22">
        <f>('Ratios Calculated fix'!S323-'Ratios Calculated fix'!S$428)/('Ratios Calculated fix'!S$429-'Ratios Calculated fix'!S$428)</f>
        <v>0</v>
      </c>
      <c r="T323" s="22">
        <f>('Ratios Calculated fix'!T323-'Ratios Calculated fix'!T$428)/('Ratios Calculated fix'!T$429-'Ratios Calculated fix'!T$428)</f>
        <v>5.6828559087465404E-2</v>
      </c>
      <c r="U323" s="22">
        <f>('Ratios Calculated fix'!U323-'Ratios Calculated fix'!U$428)/('Ratios Calculated fix'!U$429-'Ratios Calculated fix'!U$428)</f>
        <v>0.80807392662627986</v>
      </c>
      <c r="V323" s="22">
        <f>('Ratios Calculated fix'!V323-'Ratios Calculated fix'!V$428)/('Ratios Calculated fix'!V$429-'Ratios Calculated fix'!V$428)</f>
        <v>0.70833495319453676</v>
      </c>
      <c r="W323" s="22">
        <f>('Ratios Calculated fix'!W323-'Ratios Calculated fix'!W$428)/('Ratios Calculated fix'!W$429-'Ratios Calculated fix'!W$428)</f>
        <v>0.82039263007346075</v>
      </c>
      <c r="X323" s="22">
        <f>('Ratios Calculated fix'!X323-'Ratios Calculated fix'!X$428)/('Ratios Calculated fix'!X$429-'Ratios Calculated fix'!X$428)</f>
        <v>2.8189970826541819E-2</v>
      </c>
      <c r="Y323" s="22">
        <f>('Ratios Calculated fix'!Y323-'Ratios Calculated fix'!Y$428)/('Ratios Calculated fix'!Y$429-'Ratios Calculated fix'!Y$428)</f>
        <v>0.51626494653951149</v>
      </c>
      <c r="Z323" s="22">
        <f>('Ratios Calculated fix'!Z323-'Ratios Calculated fix'!Z$428)/('Ratios Calculated fix'!Z$429-'Ratios Calculated fix'!Z$428)</f>
        <v>0.97181002917345816</v>
      </c>
      <c r="AA323" s="22">
        <f>('Ratios Calculated fix'!AA323-'Ratios Calculated fix'!AA$428)/('Ratios Calculated fix'!AA$429-'Ratios Calculated fix'!AA$428)</f>
        <v>0</v>
      </c>
      <c r="AB323" s="22">
        <f>('Ratios Calculated fix'!AB323-'Ratios Calculated fix'!AB$428)/('Ratios Calculated fix'!AB$429-'Ratios Calculated fix'!AB$428)</f>
        <v>0.97541139585875392</v>
      </c>
      <c r="AC323" s="22">
        <f>('Ratios Calculated fix'!AC323-'Ratios Calculated fix'!AC$428)/('Ratios Calculated fix'!AC$429-'Ratios Calculated fix'!AC$428)</f>
        <v>0.71187122074872633</v>
      </c>
      <c r="AD323" s="22">
        <f>('Ratios Calculated fix'!AD323-'Ratios Calculated fix'!AD$428)/('Ratios Calculated fix'!AD$429-'Ratios Calculated fix'!AD$428)</f>
        <v>0.79456424298068951</v>
      </c>
      <c r="AE323" s="22">
        <f>('Ratios Calculated fix'!AE323-'Ratios Calculated fix'!AE$428)/('Ratios Calculated fix'!AE$429-'Ratios Calculated fix'!AE$428)</f>
        <v>0.75264487507290001</v>
      </c>
      <c r="AF323" s="22">
        <f>('Ratios Calculated fix'!AF323-'Ratios Calculated fix'!AF$428)/('Ratios Calculated fix'!AF$429-'Ratios Calculated fix'!AF$428)</f>
        <v>0.50075174988425375</v>
      </c>
      <c r="AG323" s="22" t="e">
        <f>('Ratios Calculated fix'!AG323-'Ratios Calculated fix'!AG$428)/('Ratios Calculated fix'!AG$429-'Ratios Calculated fix'!AG$428)</f>
        <v>#DIV/0!</v>
      </c>
      <c r="AH323" s="22" t="e">
        <f>('Ratios Calculated fix'!AH323-'Ratios Calculated fix'!AH$428)/('Ratios Calculated fix'!AH$429-'Ratios Calculated fix'!AH$428)</f>
        <v>#DIV/0!</v>
      </c>
      <c r="AI323" s="22">
        <f>('Ratios Calculated fix'!AI323-'Ratios Calculated fix'!AI$428)/('Ratios Calculated fix'!AI$429-'Ratios Calculated fix'!AI$428)</f>
        <v>0.53688476429581011</v>
      </c>
      <c r="AJ323" s="22">
        <f>('Ratios Calculated fix'!AJ323-'Ratios Calculated fix'!AJ$428)/('Ratios Calculated fix'!AJ$429-'Ratios Calculated fix'!AJ$428)</f>
        <v>1</v>
      </c>
      <c r="AK323" s="22" t="e">
        <f>('Ratios Calculated fix'!AK323-'Ratios Calculated fix'!AK$428)/('Ratios Calculated fix'!AK$429-'Ratios Calculated fix'!AK$428)</f>
        <v>#DIV/0!</v>
      </c>
      <c r="AL323" s="22" t="e">
        <f>('Ratios Calculated fix'!AL323-'Ratios Calculated fix'!AL$428)/('Ratios Calculated fix'!AL$429-'Ratios Calculated fix'!AL$428)</f>
        <v>#DIV/0!</v>
      </c>
      <c r="AM323" s="22">
        <f>('Ratios Calculated fix'!AM323-'Ratios Calculated fix'!AM$428)/('Ratios Calculated fix'!AM$429-'Ratios Calculated fix'!AM$428)</f>
        <v>0.71041676411936128</v>
      </c>
      <c r="AN323" s="22">
        <f>('Ratios Calculated fix'!AN323-'Ratios Calculated fix'!AN$428)/('Ratios Calculated fix'!AN$429-'Ratios Calculated fix'!AN$428)</f>
        <v>0.80373512791560342</v>
      </c>
      <c r="AO323" s="22">
        <f>('Ratios Calculated fix'!AO323-'Ratios Calculated fix'!AO$428)/('Ratios Calculated fix'!AO$429-'Ratios Calculated fix'!AO$428)</f>
        <v>4.1098114179439843E-2</v>
      </c>
      <c r="AP323" s="22">
        <f>('Ratios Calculated fix'!AP323-'Ratios Calculated fix'!AP$428)/('Ratios Calculated fix'!AP$429-'Ratios Calculated fix'!AP$428)</f>
        <v>0.42677764486161784</v>
      </c>
      <c r="AQ323" s="22">
        <f>('Ratios Calculated fix'!AQ323-'Ratios Calculated fix'!AQ$428)/('Ratios Calculated fix'!AQ$429-'Ratios Calculated fix'!AQ$428)</f>
        <v>0.70383090436629214</v>
      </c>
      <c r="AR323" s="22">
        <f>('Ratios Calculated fix'!AR323-'Ratios Calculated fix'!AR$428)/('Ratios Calculated fix'!AR$429-'Ratios Calculated fix'!AR$428)</f>
        <v>1</v>
      </c>
      <c r="AS323" s="22">
        <f>('Ratios Calculated fix'!AS323-'Ratios Calculated fix'!AS$428)/('Ratios Calculated fix'!AS$429-'Ratios Calculated fix'!AS$428)</f>
        <v>0.25123499694241824</v>
      </c>
      <c r="AT323" s="22">
        <f>('Ratios Calculated fix'!AT323-'Ratios Calculated fix'!AT$428)/('Ratios Calculated fix'!AT$429-'Ratios Calculated fix'!AT$428)</f>
        <v>0.57646545507982794</v>
      </c>
      <c r="AU323" s="22">
        <f>('Ratios Calculated fix'!AU323-'Ratios Calculated fix'!AU$428)/('Ratios Calculated fix'!AU$429-'Ratios Calculated fix'!AU$428)</f>
        <v>0.62019862570705098</v>
      </c>
      <c r="AV323" s="22" t="e">
        <f>('Ratios Calculated fix'!AV323-'Ratios Calculated fix'!AV$428)/('Ratios Calculated fix'!AV$429-'Ratios Calculated fix'!AV$428)</f>
        <v>#DIV/0!</v>
      </c>
      <c r="AW323" s="22" t="e">
        <f>('Ratios Calculated fix'!AW323-'Ratios Calculated fix'!AW$428)/('Ratios Calculated fix'!AW$429-'Ratios Calculated fix'!AW$428)</f>
        <v>#DIV/0!</v>
      </c>
      <c r="AX323" s="22" t="e">
        <f>('Ratios Calculated fix'!AX323-'Ratios Calculated fix'!AX$428)/('Ratios Calculated fix'!AX$429-'Ratios Calculated fix'!AX$428)</f>
        <v>#DIV/0!</v>
      </c>
      <c r="AY323" s="22">
        <f>('Ratios Calculated fix'!AY323-'Ratios Calculated fix'!AY$428)/('Ratios Calculated fix'!AY$429-'Ratios Calculated fix'!AY$428)</f>
        <v>0.7449843258971679</v>
      </c>
      <c r="AZ323" s="22">
        <f>('Ratios Calculated fix'!AZ323-'Ratios Calculated fix'!AZ$428)/('Ratios Calculated fix'!AZ$429-'Ratios Calculated fix'!AZ$428)</f>
        <v>0.76818924047163595</v>
      </c>
      <c r="BA323" s="22">
        <f>('Ratios Calculated fix'!BA323-'Ratios Calculated fix'!BA$428)/('Ratios Calculated fix'!BA$429-'Ratios Calculated fix'!BA$428)</f>
        <v>0.22236280154816074</v>
      </c>
      <c r="BB323" s="22" t="e">
        <f>('Ratios Calculated fix'!BB323-'Ratios Calculated fix'!BB$428)/('Ratios Calculated fix'!BB$429-'Ratios Calculated fix'!BB$428)</f>
        <v>#DIV/0!</v>
      </c>
      <c r="BC323" s="22">
        <f>('Ratios Calculated fix'!BC323-'Ratios Calculated fix'!BC$428)/('Ratios Calculated fix'!BC$429-'Ratios Calculated fix'!BC$428)</f>
        <v>0.18767914932028318</v>
      </c>
    </row>
    <row r="324" spans="1:55" x14ac:dyDescent="0.2">
      <c r="A324" s="3" t="s">
        <v>958</v>
      </c>
      <c r="B324" s="3" t="s">
        <v>959</v>
      </c>
      <c r="C324" s="3" t="s">
        <v>138</v>
      </c>
      <c r="D324" s="3">
        <v>353084</v>
      </c>
      <c r="E324" s="3" t="s">
        <v>16</v>
      </c>
      <c r="F324" s="3">
        <v>2019</v>
      </c>
      <c r="G324" s="3" t="s">
        <v>17</v>
      </c>
      <c r="H324" s="4">
        <v>43830</v>
      </c>
      <c r="I324" s="4">
        <v>43882</v>
      </c>
      <c r="J324" s="4">
        <v>43882</v>
      </c>
      <c r="K324" s="5">
        <v>445171000</v>
      </c>
      <c r="L324" s="5">
        <v>449677000</v>
      </c>
      <c r="M324" s="3" t="s">
        <v>960</v>
      </c>
      <c r="N324" s="21">
        <f>('Ratios Calculated fix'!N324-'Ratios Calculated fix'!N$428)/('Ratios Calculated fix'!N$429-'Ratios Calculated fix'!N$428)</f>
        <v>4.4929902064333969E-2</v>
      </c>
      <c r="O324" s="22">
        <f>('Ratios Calculated fix'!O324-'Ratios Calculated fix'!O$428)/('Ratios Calculated fix'!O$429-'Ratios Calculated fix'!O$428)</f>
        <v>3.307190209349975E-2</v>
      </c>
      <c r="P324" s="22">
        <f>('Ratios Calculated fix'!P324-'Ratios Calculated fix'!P$428)/('Ratios Calculated fix'!P$429-'Ratios Calculated fix'!P$428)</f>
        <v>1.4309975941541342E-2</v>
      </c>
      <c r="Q324" s="22">
        <f>('Ratios Calculated fix'!Q324-'Ratios Calculated fix'!Q$428)/('Ratios Calculated fix'!Q$429-'Ratios Calculated fix'!Q$428)</f>
        <v>0.86952369427751386</v>
      </c>
      <c r="R324" s="22">
        <f>('Ratios Calculated fix'!R324-'Ratios Calculated fix'!R$428)/('Ratios Calculated fix'!R$429-'Ratios Calculated fix'!R$428)</f>
        <v>6.7291052287418204E-2</v>
      </c>
      <c r="S324" s="22">
        <f>('Ratios Calculated fix'!S324-'Ratios Calculated fix'!S$428)/('Ratios Calculated fix'!S$429-'Ratios Calculated fix'!S$428)</f>
        <v>1.7526706505289119E-2</v>
      </c>
      <c r="T324" s="22">
        <f>('Ratios Calculated fix'!T324-'Ratios Calculated fix'!T$428)/('Ratios Calculated fix'!T$429-'Ratios Calculated fix'!T$428)</f>
        <v>6.4845812634505895E-2</v>
      </c>
      <c r="U324" s="22">
        <f>('Ratios Calculated fix'!U324-'Ratios Calculated fix'!U$428)/('Ratios Calculated fix'!U$429-'Ratios Calculated fix'!U$428)</f>
        <v>0.80894920452485364</v>
      </c>
      <c r="V324" s="22">
        <f>('Ratios Calculated fix'!V324-'Ratios Calculated fix'!V$428)/('Ratios Calculated fix'!V$429-'Ratios Calculated fix'!V$428)</f>
        <v>0.70892314164817072</v>
      </c>
      <c r="W324" s="22">
        <f>('Ratios Calculated fix'!W324-'Ratios Calculated fix'!W$428)/('Ratios Calculated fix'!W$429-'Ratios Calculated fix'!W$428)</f>
        <v>0.8213088747753341</v>
      </c>
      <c r="X324" s="22">
        <f>('Ratios Calculated fix'!X324-'Ratios Calculated fix'!X$428)/('Ratios Calculated fix'!X$429-'Ratios Calculated fix'!X$428)</f>
        <v>0.20978322636450589</v>
      </c>
      <c r="Y324" s="22">
        <f>('Ratios Calculated fix'!Y324-'Ratios Calculated fix'!Y$428)/('Ratios Calculated fix'!Y$429-'Ratios Calculated fix'!Y$428)</f>
        <v>0.4690495158680954</v>
      </c>
      <c r="Z324" s="22">
        <f>('Ratios Calculated fix'!Z324-'Ratios Calculated fix'!Z$428)/('Ratios Calculated fix'!Z$429-'Ratios Calculated fix'!Z$428)</f>
        <v>0.79021677363549403</v>
      </c>
      <c r="AA324" s="22">
        <f>('Ratios Calculated fix'!AA324-'Ratios Calculated fix'!AA$428)/('Ratios Calculated fix'!AA$429-'Ratios Calculated fix'!AA$428)</f>
        <v>8.933405002520757E-2</v>
      </c>
      <c r="AB324" s="22">
        <f>('Ratios Calculated fix'!AB324-'Ratios Calculated fix'!AB$428)/('Ratios Calculated fix'!AB$429-'Ratios Calculated fix'!AB$428)</f>
        <v>0.87513704533012948</v>
      </c>
      <c r="AC324" s="22">
        <f>('Ratios Calculated fix'!AC324-'Ratios Calculated fix'!AC$428)/('Ratios Calculated fix'!AC$429-'Ratios Calculated fix'!AC$428)</f>
        <v>0.10140045818609181</v>
      </c>
      <c r="AD324" s="22">
        <f>('Ratios Calculated fix'!AD324-'Ratios Calculated fix'!AD$428)/('Ratios Calculated fix'!AD$429-'Ratios Calculated fix'!AD$428)</f>
        <v>0.14786880555095186</v>
      </c>
      <c r="AE324" s="22">
        <f>('Ratios Calculated fix'!AE324-'Ratios Calculated fix'!AE$428)/('Ratios Calculated fix'!AE$429-'Ratios Calculated fix'!AE$428)</f>
        <v>0.21154849622580663</v>
      </c>
      <c r="AF324" s="22">
        <f>('Ratios Calculated fix'!AF324-'Ratios Calculated fix'!AF$428)/('Ratios Calculated fix'!AF$429-'Ratios Calculated fix'!AF$428)</f>
        <v>0.32080492829779861</v>
      </c>
      <c r="AG324" s="22" t="e">
        <f>('Ratios Calculated fix'!AG324-'Ratios Calculated fix'!AG$428)/('Ratios Calculated fix'!AG$429-'Ratios Calculated fix'!AG$428)</f>
        <v>#DIV/0!</v>
      </c>
      <c r="AH324" s="22" t="e">
        <f>('Ratios Calculated fix'!AH324-'Ratios Calculated fix'!AH$428)/('Ratios Calculated fix'!AH$429-'Ratios Calculated fix'!AH$428)</f>
        <v>#DIV/0!</v>
      </c>
      <c r="AI324" s="22">
        <f>('Ratios Calculated fix'!AI324-'Ratios Calculated fix'!AI$428)/('Ratios Calculated fix'!AI$429-'Ratios Calculated fix'!AI$428)</f>
        <v>0.53732578146583976</v>
      </c>
      <c r="AJ324" s="22">
        <f>('Ratios Calculated fix'!AJ324-'Ratios Calculated fix'!AJ$428)/('Ratios Calculated fix'!AJ$429-'Ratios Calculated fix'!AJ$428)</f>
        <v>0.14340525652271258</v>
      </c>
      <c r="AK324" s="22" t="e">
        <f>('Ratios Calculated fix'!AK324-'Ratios Calculated fix'!AK$428)/('Ratios Calculated fix'!AK$429-'Ratios Calculated fix'!AK$428)</f>
        <v>#DIV/0!</v>
      </c>
      <c r="AL324" s="22" t="e">
        <f>('Ratios Calculated fix'!AL324-'Ratios Calculated fix'!AL$428)/('Ratios Calculated fix'!AL$429-'Ratios Calculated fix'!AL$428)</f>
        <v>#DIV/0!</v>
      </c>
      <c r="AM324" s="22">
        <f>('Ratios Calculated fix'!AM324-'Ratios Calculated fix'!AM$428)/('Ratios Calculated fix'!AM$429-'Ratios Calculated fix'!AM$428)</f>
        <v>0.70970561233016061</v>
      </c>
      <c r="AN324" s="22">
        <f>('Ratios Calculated fix'!AN324-'Ratios Calculated fix'!AN$428)/('Ratios Calculated fix'!AN$429-'Ratios Calculated fix'!AN$428)</f>
        <v>0.81142629145494638</v>
      </c>
      <c r="AO324" s="22">
        <f>('Ratios Calculated fix'!AO324-'Ratios Calculated fix'!AO$428)/('Ratios Calculated fix'!AO$429-'Ratios Calculated fix'!AO$428)</f>
        <v>0.39802563408253144</v>
      </c>
      <c r="AP324" s="22">
        <f>('Ratios Calculated fix'!AP324-'Ratios Calculated fix'!AP$428)/('Ratios Calculated fix'!AP$429-'Ratios Calculated fix'!AP$428)</f>
        <v>0.38438248565281402</v>
      </c>
      <c r="AQ324" s="22">
        <f>('Ratios Calculated fix'!AQ324-'Ratios Calculated fix'!AQ$428)/('Ratios Calculated fix'!AQ$429-'Ratios Calculated fix'!AQ$428)</f>
        <v>0.6309412767936573</v>
      </c>
      <c r="AR324" s="22">
        <f>('Ratios Calculated fix'!AR324-'Ratios Calculated fix'!AR$428)/('Ratios Calculated fix'!AR$429-'Ratios Calculated fix'!AR$428)</f>
        <v>0.21526033688107882</v>
      </c>
      <c r="AS324" s="22">
        <f>('Ratios Calculated fix'!AS324-'Ratios Calculated fix'!AS$428)/('Ratios Calculated fix'!AS$429-'Ratios Calculated fix'!AS$428)</f>
        <v>0.37047612696785492</v>
      </c>
      <c r="AT324" s="22">
        <f>('Ratios Calculated fix'!AT324-'Ratios Calculated fix'!AT$428)/('Ratios Calculated fix'!AT$429-'Ratios Calculated fix'!AT$428)</f>
        <v>0.38789816790872866</v>
      </c>
      <c r="AU324" s="22">
        <f>('Ratios Calculated fix'!AU324-'Ratios Calculated fix'!AU$428)/('Ratios Calculated fix'!AU$429-'Ratios Calculated fix'!AU$428)</f>
        <v>0.26082072261900424</v>
      </c>
      <c r="AV324" s="22" t="e">
        <f>('Ratios Calculated fix'!AV324-'Ratios Calculated fix'!AV$428)/('Ratios Calculated fix'!AV$429-'Ratios Calculated fix'!AV$428)</f>
        <v>#DIV/0!</v>
      </c>
      <c r="AW324" s="22" t="e">
        <f>('Ratios Calculated fix'!AW324-'Ratios Calculated fix'!AW$428)/('Ratios Calculated fix'!AW$429-'Ratios Calculated fix'!AW$428)</f>
        <v>#DIV/0!</v>
      </c>
      <c r="AX324" s="22" t="e">
        <f>('Ratios Calculated fix'!AX324-'Ratios Calculated fix'!AX$428)/('Ratios Calculated fix'!AX$429-'Ratios Calculated fix'!AX$428)</f>
        <v>#DIV/0!</v>
      </c>
      <c r="AY324" s="22">
        <f>('Ratios Calculated fix'!AY324-'Ratios Calculated fix'!AY$428)/('Ratios Calculated fix'!AY$429-'Ratios Calculated fix'!AY$428)</f>
        <v>0.74572930386485081</v>
      </c>
      <c r="AZ324" s="22">
        <f>('Ratios Calculated fix'!AZ324-'Ratios Calculated fix'!AZ$428)/('Ratios Calculated fix'!AZ$429-'Ratios Calculated fix'!AZ$428)</f>
        <v>0.7690245383295613</v>
      </c>
      <c r="BA324" s="22">
        <f>('Ratios Calculated fix'!BA324-'Ratios Calculated fix'!BA$428)/('Ratios Calculated fix'!BA$429-'Ratios Calculated fix'!BA$428)</f>
        <v>0.22165759848967942</v>
      </c>
      <c r="BB324" s="22" t="e">
        <f>('Ratios Calculated fix'!BB324-'Ratios Calculated fix'!BB$428)/('Ratios Calculated fix'!BB$429-'Ratios Calculated fix'!BB$428)</f>
        <v>#DIV/0!</v>
      </c>
      <c r="BC324" s="22">
        <f>('Ratios Calculated fix'!BC324-'Ratios Calculated fix'!BC$428)/('Ratios Calculated fix'!BC$429-'Ratios Calculated fix'!BC$428)</f>
        <v>0.17037553078576037</v>
      </c>
    </row>
    <row r="325" spans="1:55" x14ac:dyDescent="0.2">
      <c r="A325" s="3" t="s">
        <v>988</v>
      </c>
      <c r="B325" s="3" t="s">
        <v>989</v>
      </c>
      <c r="C325" s="3" t="s">
        <v>45</v>
      </c>
      <c r="D325" s="3">
        <v>46764</v>
      </c>
      <c r="E325" s="3" t="s">
        <v>16</v>
      </c>
      <c r="F325" s="3">
        <v>2019</v>
      </c>
      <c r="G325" s="3" t="s">
        <v>17</v>
      </c>
      <c r="H325" s="4">
        <v>43890</v>
      </c>
      <c r="I325" s="4">
        <v>43922</v>
      </c>
      <c r="J325" s="4">
        <v>43922</v>
      </c>
      <c r="K325" s="5">
        <v>72900000</v>
      </c>
      <c r="L325" s="5">
        <v>73200000</v>
      </c>
      <c r="M325" s="3" t="s">
        <v>990</v>
      </c>
      <c r="N325" s="21">
        <f>('Ratios Calculated fix'!N325-'Ratios Calculated fix'!N$428)/('Ratios Calculated fix'!N$429-'Ratios Calculated fix'!N$428)</f>
        <v>3.4805620257079908E-2</v>
      </c>
      <c r="O325" s="22">
        <f>('Ratios Calculated fix'!O325-'Ratios Calculated fix'!O$428)/('Ratios Calculated fix'!O$429-'Ratios Calculated fix'!O$428)</f>
        <v>1.8106339355262322E-2</v>
      </c>
      <c r="P325" s="22">
        <f>('Ratios Calculated fix'!P325-'Ratios Calculated fix'!P$428)/('Ratios Calculated fix'!P$429-'Ratios Calculated fix'!P$428)</f>
        <v>1.4689471476524539E-2</v>
      </c>
      <c r="Q325" s="22">
        <f>('Ratios Calculated fix'!Q325-'Ratios Calculated fix'!Q$428)/('Ratios Calculated fix'!Q$429-'Ratios Calculated fix'!Q$428)</f>
        <v>0.86983881553403397</v>
      </c>
      <c r="R325" s="22">
        <f>('Ratios Calculated fix'!R325-'Ratios Calculated fix'!R$428)/('Ratios Calculated fix'!R$429-'Ratios Calculated fix'!R$428)</f>
        <v>6.7948765792222227E-2</v>
      </c>
      <c r="S325" s="22">
        <f>('Ratios Calculated fix'!S325-'Ratios Calculated fix'!S$428)/('Ratios Calculated fix'!S$429-'Ratios Calculated fix'!S$428)</f>
        <v>8.7510582542457971E-3</v>
      </c>
      <c r="T325" s="22">
        <f>('Ratios Calculated fix'!T325-'Ratios Calculated fix'!T$428)/('Ratios Calculated fix'!T$429-'Ratios Calculated fix'!T$428)</f>
        <v>6.7094007961406077E-2</v>
      </c>
      <c r="U325" s="22">
        <f>('Ratios Calculated fix'!U325-'Ratios Calculated fix'!U$428)/('Ratios Calculated fix'!U$429-'Ratios Calculated fix'!U$428)</f>
        <v>0.80911242045732468</v>
      </c>
      <c r="V325" s="22">
        <f>('Ratios Calculated fix'!V325-'Ratios Calculated fix'!V$428)/('Ratios Calculated fix'!V$429-'Ratios Calculated fix'!V$428)</f>
        <v>0.70865377889622527</v>
      </c>
      <c r="W325" s="22">
        <f>('Ratios Calculated fix'!W325-'Ratios Calculated fix'!W$428)/('Ratios Calculated fix'!W$429-'Ratios Calculated fix'!W$428)</f>
        <v>0.82153820654237508</v>
      </c>
      <c r="X325" s="22">
        <f>('Ratios Calculated fix'!X325-'Ratios Calculated fix'!X$428)/('Ratios Calculated fix'!X$429-'Ratios Calculated fix'!X$428)</f>
        <v>0.21313508561364677</v>
      </c>
      <c r="Y325" s="22">
        <f>('Ratios Calculated fix'!Y325-'Ratios Calculated fix'!Y$428)/('Ratios Calculated fix'!Y$429-'Ratios Calculated fix'!Y$428)</f>
        <v>0.52880872238946897</v>
      </c>
      <c r="Z325" s="22">
        <f>('Ratios Calculated fix'!Z325-'Ratios Calculated fix'!Z$428)/('Ratios Calculated fix'!Z$429-'Ratios Calculated fix'!Z$428)</f>
        <v>0.7868649143863532</v>
      </c>
      <c r="AA325" s="22">
        <f>('Ratios Calculated fix'!AA325-'Ratios Calculated fix'!AA$428)/('Ratios Calculated fix'!AA$429-'Ratios Calculated fix'!AA$428)</f>
        <v>0.43280482196713282</v>
      </c>
      <c r="AB325" s="22">
        <f>('Ratios Calculated fix'!AB325-'Ratios Calculated fix'!AB$428)/('Ratios Calculated fix'!AB$429-'Ratios Calculated fix'!AB$428)</f>
        <v>0.86425358137820463</v>
      </c>
      <c r="AC325" s="22">
        <f>('Ratios Calculated fix'!AC325-'Ratios Calculated fix'!AC$428)/('Ratios Calculated fix'!AC$429-'Ratios Calculated fix'!AC$428)</f>
        <v>0.53035111251023936</v>
      </c>
      <c r="AD325" s="22">
        <f>('Ratios Calculated fix'!AD325-'Ratios Calculated fix'!AD$428)/('Ratios Calculated fix'!AD$429-'Ratios Calculated fix'!AD$428)</f>
        <v>0.15450349476643074</v>
      </c>
      <c r="AE325" s="22">
        <f>('Ratios Calculated fix'!AE325-'Ratios Calculated fix'!AE$428)/('Ratios Calculated fix'!AE$429-'Ratios Calculated fix'!AE$428)</f>
        <v>0.23334653809463202</v>
      </c>
      <c r="AF325" s="22">
        <f>('Ratios Calculated fix'!AF325-'Ratios Calculated fix'!AF$428)/('Ratios Calculated fix'!AF$429-'Ratios Calculated fix'!AF$428)</f>
        <v>0.32682060148275499</v>
      </c>
      <c r="AG325" s="22" t="e">
        <f>('Ratios Calculated fix'!AG325-'Ratios Calculated fix'!AG$428)/('Ratios Calculated fix'!AG$429-'Ratios Calculated fix'!AG$428)</f>
        <v>#DIV/0!</v>
      </c>
      <c r="AH325" s="22" t="e">
        <f>('Ratios Calculated fix'!AH325-'Ratios Calculated fix'!AH$428)/('Ratios Calculated fix'!AH$429-'Ratios Calculated fix'!AH$428)</f>
        <v>#DIV/0!</v>
      </c>
      <c r="AI325" s="22">
        <f>('Ratios Calculated fix'!AI325-'Ratios Calculated fix'!AI$428)/('Ratios Calculated fix'!AI$429-'Ratios Calculated fix'!AI$428)</f>
        <v>0.53985286316098702</v>
      </c>
      <c r="AJ325" s="22">
        <f>('Ratios Calculated fix'!AJ325-'Ratios Calculated fix'!AJ$428)/('Ratios Calculated fix'!AJ$429-'Ratios Calculated fix'!AJ$428)</f>
        <v>0.1219971634642142</v>
      </c>
      <c r="AK325" s="22" t="e">
        <f>('Ratios Calculated fix'!AK325-'Ratios Calculated fix'!AK$428)/('Ratios Calculated fix'!AK$429-'Ratios Calculated fix'!AK$428)</f>
        <v>#DIV/0!</v>
      </c>
      <c r="AL325" s="22" t="e">
        <f>('Ratios Calculated fix'!AL325-'Ratios Calculated fix'!AL$428)/('Ratios Calculated fix'!AL$429-'Ratios Calculated fix'!AL$428)</f>
        <v>#DIV/0!</v>
      </c>
      <c r="AM325" s="22">
        <f>('Ratios Calculated fix'!AM325-'Ratios Calculated fix'!AM$428)/('Ratios Calculated fix'!AM$429-'Ratios Calculated fix'!AM$428)</f>
        <v>0.70861393210102275</v>
      </c>
      <c r="AN325" s="22">
        <f>('Ratios Calculated fix'!AN325-'Ratios Calculated fix'!AN$428)/('Ratios Calculated fix'!AN$429-'Ratios Calculated fix'!AN$428)</f>
        <v>0.80661755017343795</v>
      </c>
      <c r="AO325" s="22">
        <f>('Ratios Calculated fix'!AO325-'Ratios Calculated fix'!AO$428)/('Ratios Calculated fix'!AO$429-'Ratios Calculated fix'!AO$428)</f>
        <v>0.14651294279390498</v>
      </c>
      <c r="AP325" s="22">
        <f>('Ratios Calculated fix'!AP325-'Ratios Calculated fix'!AP$428)/('Ratios Calculated fix'!AP$429-'Ratios Calculated fix'!AP$428)</f>
        <v>0.31653295250310898</v>
      </c>
      <c r="AQ325" s="22">
        <f>('Ratios Calculated fix'!AQ325-'Ratios Calculated fix'!AQ$428)/('Ratios Calculated fix'!AQ$429-'Ratios Calculated fix'!AQ$428)</f>
        <v>0.60431746971643063</v>
      </c>
      <c r="AR325" s="22">
        <f>('Ratios Calculated fix'!AR325-'Ratios Calculated fix'!AR$428)/('Ratios Calculated fix'!AR$429-'Ratios Calculated fix'!AR$428)</f>
        <v>0.28315138331496342</v>
      </c>
      <c r="AS325" s="22">
        <f>('Ratios Calculated fix'!AS325-'Ratios Calculated fix'!AS$428)/('Ratios Calculated fix'!AS$429-'Ratios Calculated fix'!AS$428)</f>
        <v>0.36311247911209898</v>
      </c>
      <c r="AT325" s="22">
        <f>('Ratios Calculated fix'!AT325-'Ratios Calculated fix'!AT$428)/('Ratios Calculated fix'!AT$429-'Ratios Calculated fix'!AT$428)</f>
        <v>0.37465016807733231</v>
      </c>
      <c r="AU325" s="22">
        <f>('Ratios Calculated fix'!AU325-'Ratios Calculated fix'!AU$428)/('Ratios Calculated fix'!AU$429-'Ratios Calculated fix'!AU$428)</f>
        <v>0.26686505151183187</v>
      </c>
      <c r="AV325" s="22" t="e">
        <f>('Ratios Calculated fix'!AV325-'Ratios Calculated fix'!AV$428)/('Ratios Calculated fix'!AV$429-'Ratios Calculated fix'!AV$428)</f>
        <v>#DIV/0!</v>
      </c>
      <c r="AW325" s="22" t="e">
        <f>('Ratios Calculated fix'!AW325-'Ratios Calculated fix'!AW$428)/('Ratios Calculated fix'!AW$429-'Ratios Calculated fix'!AW$428)</f>
        <v>#DIV/0!</v>
      </c>
      <c r="AX325" s="22" t="e">
        <f>('Ratios Calculated fix'!AX325-'Ratios Calculated fix'!AX$428)/('Ratios Calculated fix'!AX$429-'Ratios Calculated fix'!AX$428)</f>
        <v>#DIV/0!</v>
      </c>
      <c r="AY325" s="22">
        <f>('Ratios Calculated fix'!AY325-'Ratios Calculated fix'!AY$428)/('Ratios Calculated fix'!AY$429-'Ratios Calculated fix'!AY$428)</f>
        <v>0.74794871330750645</v>
      </c>
      <c r="AZ325" s="22">
        <f>('Ratios Calculated fix'!AZ325-'Ratios Calculated fix'!AZ$428)/('Ratios Calculated fix'!AZ$429-'Ratios Calculated fix'!AZ$428)</f>
        <v>0.77105952834672231</v>
      </c>
      <c r="BA325" s="22">
        <f>('Ratios Calculated fix'!BA325-'Ratios Calculated fix'!BA$428)/('Ratios Calculated fix'!BA$429-'Ratios Calculated fix'!BA$428)</f>
        <v>0.22277981698634344</v>
      </c>
      <c r="BB325" s="22" t="e">
        <f>('Ratios Calculated fix'!BB325-'Ratios Calculated fix'!BB$428)/('Ratios Calculated fix'!BB$429-'Ratios Calculated fix'!BB$428)</f>
        <v>#DIV/0!</v>
      </c>
      <c r="BC325" s="22">
        <f>('Ratios Calculated fix'!BC325-'Ratios Calculated fix'!BC$428)/('Ratios Calculated fix'!BC$429-'Ratios Calculated fix'!BC$428)</f>
        <v>0.12711512583033518</v>
      </c>
    </row>
    <row r="326" spans="1:55" x14ac:dyDescent="0.2">
      <c r="A326" s="3" t="s">
        <v>997</v>
      </c>
      <c r="B326" s="3" t="s">
        <v>998</v>
      </c>
      <c r="C326" s="3" t="s">
        <v>15</v>
      </c>
      <c r="D326" s="3">
        <v>378205</v>
      </c>
      <c r="E326" s="3" t="s">
        <v>16</v>
      </c>
      <c r="F326" s="3">
        <v>2019</v>
      </c>
      <c r="G326" s="3" t="s">
        <v>17</v>
      </c>
      <c r="H326" s="4">
        <v>43830</v>
      </c>
      <c r="I326" s="4">
        <v>43889</v>
      </c>
      <c r="J326" s="4">
        <v>43889</v>
      </c>
      <c r="K326" s="5">
        <v>145882000</v>
      </c>
      <c r="L326" s="5">
        <v>148999000</v>
      </c>
      <c r="M326" s="3" t="s">
        <v>999</v>
      </c>
      <c r="N326" s="21">
        <f>('Ratios Calculated fix'!N326-'Ratios Calculated fix'!N$428)/('Ratios Calculated fix'!N$429-'Ratios Calculated fix'!N$428)</f>
        <v>6.1636135106927163E-2</v>
      </c>
      <c r="O326" s="22">
        <f>('Ratios Calculated fix'!O326-'Ratios Calculated fix'!O$428)/('Ratios Calculated fix'!O$429-'Ratios Calculated fix'!O$428)</f>
        <v>6.0735672669488927E-2</v>
      </c>
      <c r="P326" s="22">
        <f>('Ratios Calculated fix'!P326-'Ratios Calculated fix'!P$428)/('Ratios Calculated fix'!P$429-'Ratios Calculated fix'!P$428)</f>
        <v>7.5191740586768542E-3</v>
      </c>
      <c r="Q326" s="22">
        <f>('Ratios Calculated fix'!Q326-'Ratios Calculated fix'!Q$428)/('Ratios Calculated fix'!Q$429-'Ratios Calculated fix'!Q$428)</f>
        <v>0.86934313735091762</v>
      </c>
      <c r="R326" s="22">
        <f>('Ratios Calculated fix'!R326-'Ratios Calculated fix'!R$428)/('Ratios Calculated fix'!R$429-'Ratios Calculated fix'!R$428)</f>
        <v>5.5116474567378018E-2</v>
      </c>
      <c r="S326" s="22">
        <f>('Ratios Calculated fix'!S326-'Ratios Calculated fix'!S$428)/('Ratios Calculated fix'!S$429-'Ratios Calculated fix'!S$428)</f>
        <v>1.690707120050701E-2</v>
      </c>
      <c r="T326" s="22">
        <f>('Ratios Calculated fix'!T326-'Ratios Calculated fix'!T$428)/('Ratios Calculated fix'!T$429-'Ratios Calculated fix'!T$428)</f>
        <v>5.2653270735225681E-2</v>
      </c>
      <c r="U326" s="22">
        <f>('Ratios Calculated fix'!U326-'Ratios Calculated fix'!U$428)/('Ratios Calculated fix'!U$429-'Ratios Calculated fix'!U$428)</f>
        <v>0.80857417952259625</v>
      </c>
      <c r="V326" s="22">
        <f>('Ratios Calculated fix'!V326-'Ratios Calculated fix'!V$428)/('Ratios Calculated fix'!V$429-'Ratios Calculated fix'!V$428)</f>
        <v>0.70887451280144353</v>
      </c>
      <c r="W326" s="22">
        <f>('Ratios Calculated fix'!W326-'Ratios Calculated fix'!W$428)/('Ratios Calculated fix'!W$429-'Ratios Calculated fix'!W$428)</f>
        <v>0.82088491941147679</v>
      </c>
      <c r="X326" s="22">
        <f>('Ratios Calculated fix'!X326-'Ratios Calculated fix'!X$428)/('Ratios Calculated fix'!X$429-'Ratios Calculated fix'!X$428)</f>
        <v>0.39621228836520839</v>
      </c>
      <c r="Y326" s="22">
        <f>('Ratios Calculated fix'!Y326-'Ratios Calculated fix'!Y$428)/('Ratios Calculated fix'!Y$429-'Ratios Calculated fix'!Y$428)</f>
        <v>0.49743189370797569</v>
      </c>
      <c r="Z326" s="22">
        <f>('Ratios Calculated fix'!Z326-'Ratios Calculated fix'!Z$428)/('Ratios Calculated fix'!Z$429-'Ratios Calculated fix'!Z$428)</f>
        <v>0.60378771163479161</v>
      </c>
      <c r="AA326" s="22">
        <f>('Ratios Calculated fix'!AA326-'Ratios Calculated fix'!AA$428)/('Ratios Calculated fix'!AA$429-'Ratios Calculated fix'!AA$428)</f>
        <v>0.38944733723486907</v>
      </c>
      <c r="AB326" s="22">
        <f>('Ratios Calculated fix'!AB326-'Ratios Calculated fix'!AB$428)/('Ratios Calculated fix'!AB$429-'Ratios Calculated fix'!AB$428)</f>
        <v>0.8822561504026849</v>
      </c>
      <c r="AC326" s="22">
        <f>('Ratios Calculated fix'!AC326-'Ratios Calculated fix'!AC$428)/('Ratios Calculated fix'!AC$429-'Ratios Calculated fix'!AC$428)</f>
        <v>0.1065567757567138</v>
      </c>
      <c r="AD326" s="22">
        <f>('Ratios Calculated fix'!AD326-'Ratios Calculated fix'!AD$428)/('Ratios Calculated fix'!AD$429-'Ratios Calculated fix'!AD$428)</f>
        <v>0.13944674844923399</v>
      </c>
      <c r="AE326" s="22">
        <f>('Ratios Calculated fix'!AE326-'Ratios Calculated fix'!AE$428)/('Ratios Calculated fix'!AE$429-'Ratios Calculated fix'!AE$428)</f>
        <v>0.21024441126533691</v>
      </c>
      <c r="AF326" s="22">
        <f>('Ratios Calculated fix'!AF326-'Ratios Calculated fix'!AF$428)/('Ratios Calculated fix'!AF$429-'Ratios Calculated fix'!AF$428)</f>
        <v>0.32298962760286765</v>
      </c>
      <c r="AG326" s="22" t="e">
        <f>('Ratios Calculated fix'!AG326-'Ratios Calculated fix'!AG$428)/('Ratios Calculated fix'!AG$429-'Ratios Calculated fix'!AG$428)</f>
        <v>#DIV/0!</v>
      </c>
      <c r="AH326" s="22" t="e">
        <f>('Ratios Calculated fix'!AH326-'Ratios Calculated fix'!AH$428)/('Ratios Calculated fix'!AH$429-'Ratios Calculated fix'!AH$428)</f>
        <v>#DIV/0!</v>
      </c>
      <c r="AI326" s="22">
        <f>('Ratios Calculated fix'!AI326-'Ratios Calculated fix'!AI$428)/('Ratios Calculated fix'!AI$429-'Ratios Calculated fix'!AI$428)</f>
        <v>0.56460559515822806</v>
      </c>
      <c r="AJ326" s="22">
        <f>('Ratios Calculated fix'!AJ326-'Ratios Calculated fix'!AJ$428)/('Ratios Calculated fix'!AJ$429-'Ratios Calculated fix'!AJ$428)</f>
        <v>0.11242493111419995</v>
      </c>
      <c r="AK326" s="22" t="e">
        <f>('Ratios Calculated fix'!AK326-'Ratios Calculated fix'!AK$428)/('Ratios Calculated fix'!AK$429-'Ratios Calculated fix'!AK$428)</f>
        <v>#DIV/0!</v>
      </c>
      <c r="AL326" s="22" t="e">
        <f>('Ratios Calculated fix'!AL326-'Ratios Calculated fix'!AL$428)/('Ratios Calculated fix'!AL$429-'Ratios Calculated fix'!AL$428)</f>
        <v>#DIV/0!</v>
      </c>
      <c r="AM326" s="22">
        <f>('Ratios Calculated fix'!AM326-'Ratios Calculated fix'!AM$428)/('Ratios Calculated fix'!AM$429-'Ratios Calculated fix'!AM$428)</f>
        <v>0.70933524687158844</v>
      </c>
      <c r="AN326" s="22">
        <f>('Ratios Calculated fix'!AN326-'Ratios Calculated fix'!AN$428)/('Ratios Calculated fix'!AN$429-'Ratios Calculated fix'!AN$428)</f>
        <v>0.80927233696731782</v>
      </c>
      <c r="AO326" s="22">
        <f>('Ratios Calculated fix'!AO326-'Ratios Calculated fix'!AO$428)/('Ratios Calculated fix'!AO$429-'Ratios Calculated fix'!AO$428)</f>
        <v>0.30731277847039473</v>
      </c>
      <c r="AP326" s="22">
        <f>('Ratios Calculated fix'!AP326-'Ratios Calculated fix'!AP$428)/('Ratios Calculated fix'!AP$429-'Ratios Calculated fix'!AP$428)</f>
        <v>0.36431417237244401</v>
      </c>
      <c r="AQ326" s="22">
        <f>('Ratios Calculated fix'!AQ326-'Ratios Calculated fix'!AQ$428)/('Ratios Calculated fix'!AQ$429-'Ratios Calculated fix'!AQ$428)</f>
        <v>0.6258912839889037</v>
      </c>
      <c r="AR326" s="22">
        <f>('Ratios Calculated fix'!AR326-'Ratios Calculated fix'!AR$428)/('Ratios Calculated fix'!AR$429-'Ratios Calculated fix'!AR$428)</f>
        <v>0.2147315535856506</v>
      </c>
      <c r="AS326" s="22">
        <f>('Ratios Calculated fix'!AS326-'Ratios Calculated fix'!AS$428)/('Ratios Calculated fix'!AS$429-'Ratios Calculated fix'!AS$428)</f>
        <v>0.38271518600124399</v>
      </c>
      <c r="AT326" s="22">
        <f>('Ratios Calculated fix'!AT326-'Ratios Calculated fix'!AT$428)/('Ratios Calculated fix'!AT$429-'Ratios Calculated fix'!AT$428)</f>
        <v>0.35268636494803468</v>
      </c>
      <c r="AU326" s="22">
        <f>('Ratios Calculated fix'!AU326-'Ratios Calculated fix'!AU$428)/('Ratios Calculated fix'!AU$429-'Ratios Calculated fix'!AU$428)</f>
        <v>0.24406417111838005</v>
      </c>
      <c r="AV326" s="22" t="e">
        <f>('Ratios Calculated fix'!AV326-'Ratios Calculated fix'!AV$428)/('Ratios Calculated fix'!AV$429-'Ratios Calculated fix'!AV$428)</f>
        <v>#DIV/0!</v>
      </c>
      <c r="AW326" s="22" t="e">
        <f>('Ratios Calculated fix'!AW326-'Ratios Calculated fix'!AW$428)/('Ratios Calculated fix'!AW$429-'Ratios Calculated fix'!AW$428)</f>
        <v>#DIV/0!</v>
      </c>
      <c r="AX326" s="22" t="e">
        <f>('Ratios Calculated fix'!AX326-'Ratios Calculated fix'!AX$428)/('Ratios Calculated fix'!AX$429-'Ratios Calculated fix'!AX$428)</f>
        <v>#DIV/0!</v>
      </c>
      <c r="AY326" s="22">
        <f>('Ratios Calculated fix'!AY326-'Ratios Calculated fix'!AY$428)/('Ratios Calculated fix'!AY$429-'Ratios Calculated fix'!AY$428)</f>
        <v>0.74608164756285378</v>
      </c>
      <c r="AZ326" s="22">
        <f>('Ratios Calculated fix'!AZ326-'Ratios Calculated fix'!AZ$428)/('Ratios Calculated fix'!AZ$429-'Ratios Calculated fix'!AZ$428)</f>
        <v>0.76941937620801171</v>
      </c>
      <c r="BA326" s="22">
        <f>('Ratios Calculated fix'!BA326-'Ratios Calculated fix'!BA$428)/('Ratios Calculated fix'!BA$429-'Ratios Calculated fix'!BA$428)</f>
        <v>0.22089457760262771</v>
      </c>
      <c r="BB326" s="22" t="e">
        <f>('Ratios Calculated fix'!BB326-'Ratios Calculated fix'!BB$428)/('Ratios Calculated fix'!BB$429-'Ratios Calculated fix'!BB$428)</f>
        <v>#DIV/0!</v>
      </c>
      <c r="BC326" s="22">
        <f>('Ratios Calculated fix'!BC326-'Ratios Calculated fix'!BC$428)/('Ratios Calculated fix'!BC$429-'Ratios Calculated fix'!BC$428)</f>
        <v>0.15365121977798271</v>
      </c>
    </row>
    <row r="327" spans="1:55" x14ac:dyDescent="0.2">
      <c r="A327" s="3" t="s">
        <v>964</v>
      </c>
      <c r="B327" s="3" t="s">
        <v>965</v>
      </c>
      <c r="C327" s="3" t="s">
        <v>138</v>
      </c>
      <c r="D327" s="3">
        <v>378199</v>
      </c>
      <c r="E327" s="3" t="s">
        <v>16</v>
      </c>
      <c r="F327" s="3">
        <v>2019</v>
      </c>
      <c r="G327" s="3" t="s">
        <v>17</v>
      </c>
      <c r="H327" s="4">
        <v>43830</v>
      </c>
      <c r="I327" s="4">
        <v>43885</v>
      </c>
      <c r="J327" s="4">
        <v>43885</v>
      </c>
      <c r="K327" s="5">
        <v>164000000</v>
      </c>
      <c r="L327" s="5">
        <v>164000000</v>
      </c>
      <c r="M327" s="3" t="s">
        <v>966</v>
      </c>
      <c r="N327" s="21">
        <f>('Ratios Calculated fix'!N327-'Ratios Calculated fix'!N$428)/('Ratios Calculated fix'!N$429-'Ratios Calculated fix'!N$428)</f>
        <v>3.028426292698647E-2</v>
      </c>
      <c r="O327" s="22">
        <f>('Ratios Calculated fix'!O327-'Ratios Calculated fix'!O$428)/('Ratios Calculated fix'!O$429-'Ratios Calculated fix'!O$428)</f>
        <v>2.7107402731643811E-2</v>
      </c>
      <c r="P327" s="22">
        <f>('Ratios Calculated fix'!P327-'Ratios Calculated fix'!P$428)/('Ratios Calculated fix'!P$429-'Ratios Calculated fix'!P$428)</f>
        <v>2.760765475379234E-2</v>
      </c>
      <c r="Q327" s="22">
        <f>('Ratios Calculated fix'!Q327-'Ratios Calculated fix'!Q$428)/('Ratios Calculated fix'!Q$429-'Ratios Calculated fix'!Q$428)</f>
        <v>0.86852239733757297</v>
      </c>
      <c r="R327" s="22">
        <f>('Ratios Calculated fix'!R327-'Ratios Calculated fix'!R$428)/('Ratios Calculated fix'!R$429-'Ratios Calculated fix'!R$428)</f>
        <v>4.0326329633056948E-2</v>
      </c>
      <c r="S327" s="22">
        <f>('Ratios Calculated fix'!S327-'Ratios Calculated fix'!S$428)/('Ratios Calculated fix'!S$429-'Ratios Calculated fix'!S$428)</f>
        <v>4.4404724712764507E-2</v>
      </c>
      <c r="T327" s="22">
        <f>('Ratios Calculated fix'!T327-'Ratios Calculated fix'!T$428)/('Ratios Calculated fix'!T$429-'Ratios Calculated fix'!T$428)</f>
        <v>3.2743820138559587E-2</v>
      </c>
      <c r="U327" s="22">
        <f>('Ratios Calculated fix'!U327-'Ratios Calculated fix'!U$428)/('Ratios Calculated fix'!U$429-'Ratios Calculated fix'!U$428)</f>
        <v>0.80799300370572658</v>
      </c>
      <c r="V327" s="22">
        <f>('Ratios Calculated fix'!V327-'Ratios Calculated fix'!V$428)/('Ratios Calculated fix'!V$429-'Ratios Calculated fix'!V$428)</f>
        <v>0.70941975038225946</v>
      </c>
      <c r="W327" s="22">
        <f>('Ratios Calculated fix'!W327-'Ratios Calculated fix'!W$428)/('Ratios Calculated fix'!W$429-'Ratios Calculated fix'!W$428)</f>
        <v>0.82013217425390339</v>
      </c>
      <c r="X327" s="22">
        <f>('Ratios Calculated fix'!X327-'Ratios Calculated fix'!X$428)/('Ratios Calculated fix'!X$429-'Ratios Calculated fix'!X$428)</f>
        <v>8.6701722378270799E-2</v>
      </c>
      <c r="Y327" s="22">
        <f>('Ratios Calculated fix'!Y327-'Ratios Calculated fix'!Y$428)/('Ratios Calculated fix'!Y$429-'Ratios Calculated fix'!Y$428)</f>
        <v>0.49097132464837295</v>
      </c>
      <c r="Z327" s="22">
        <f>('Ratios Calculated fix'!Z327-'Ratios Calculated fix'!Z$428)/('Ratios Calculated fix'!Z$429-'Ratios Calculated fix'!Z$428)</f>
        <v>0.9132982776217291</v>
      </c>
      <c r="AA327" s="22">
        <f>('Ratios Calculated fix'!AA327-'Ratios Calculated fix'!AA$428)/('Ratios Calculated fix'!AA$429-'Ratios Calculated fix'!AA$428)</f>
        <v>2.195904549629079E-2</v>
      </c>
      <c r="AB327" s="22">
        <f>('Ratios Calculated fix'!AB327-'Ratios Calculated fix'!AB$428)/('Ratios Calculated fix'!AB$429-'Ratios Calculated fix'!AB$428)</f>
        <v>0.92671043936739328</v>
      </c>
      <c r="AC327" s="22">
        <f>('Ratios Calculated fix'!AC327-'Ratios Calculated fix'!AC$428)/('Ratios Calculated fix'!AC$429-'Ratios Calculated fix'!AC$428)</f>
        <v>0.40848426979948244</v>
      </c>
      <c r="AD327" s="22">
        <f>('Ratios Calculated fix'!AD327-'Ratios Calculated fix'!AD$428)/('Ratios Calculated fix'!AD$429-'Ratios Calculated fix'!AD$428)</f>
        <v>0.44475124951626566</v>
      </c>
      <c r="AE327" s="22">
        <f>('Ratios Calculated fix'!AE327-'Ratios Calculated fix'!AE$428)/('Ratios Calculated fix'!AE$429-'Ratios Calculated fix'!AE$428)</f>
        <v>0.35003128422732199</v>
      </c>
      <c r="AF327" s="22">
        <f>('Ratios Calculated fix'!AF327-'Ratios Calculated fix'!AF$428)/('Ratios Calculated fix'!AF$429-'Ratios Calculated fix'!AF$428)</f>
        <v>0.34363181453436814</v>
      </c>
      <c r="AG327" s="22" t="e">
        <f>('Ratios Calculated fix'!AG327-'Ratios Calculated fix'!AG$428)/('Ratios Calculated fix'!AG$429-'Ratios Calculated fix'!AG$428)</f>
        <v>#DIV/0!</v>
      </c>
      <c r="AH327" s="22" t="e">
        <f>('Ratios Calculated fix'!AH327-'Ratios Calculated fix'!AH$428)/('Ratios Calculated fix'!AH$429-'Ratios Calculated fix'!AH$428)</f>
        <v>#DIV/0!</v>
      </c>
      <c r="AI327" s="22">
        <f>('Ratios Calculated fix'!AI327-'Ratios Calculated fix'!AI$428)/('Ratios Calculated fix'!AI$429-'Ratios Calculated fix'!AI$428)</f>
        <v>0.5458705868066337</v>
      </c>
      <c r="AJ327" s="22">
        <f>('Ratios Calculated fix'!AJ327-'Ratios Calculated fix'!AJ$428)/('Ratios Calculated fix'!AJ$429-'Ratios Calculated fix'!AJ$428)</f>
        <v>0.29937432242991113</v>
      </c>
      <c r="AK327" s="22" t="e">
        <f>('Ratios Calculated fix'!AK327-'Ratios Calculated fix'!AK$428)/('Ratios Calculated fix'!AK$429-'Ratios Calculated fix'!AK$428)</f>
        <v>#DIV/0!</v>
      </c>
      <c r="AL327" s="22" t="e">
        <f>('Ratios Calculated fix'!AL327-'Ratios Calculated fix'!AL$428)/('Ratios Calculated fix'!AL$429-'Ratios Calculated fix'!AL$428)</f>
        <v>#DIV/0!</v>
      </c>
      <c r="AM327" s="22">
        <f>('Ratios Calculated fix'!AM327-'Ratios Calculated fix'!AM$428)/('Ratios Calculated fix'!AM$429-'Ratios Calculated fix'!AM$428)</f>
        <v>0.70836468393600127</v>
      </c>
      <c r="AN327" s="22">
        <f>('Ratios Calculated fix'!AN327-'Ratios Calculated fix'!AN$428)/('Ratios Calculated fix'!AN$429-'Ratios Calculated fix'!AN$428)</f>
        <v>0.80467552628301164</v>
      </c>
      <c r="AO327" s="22">
        <f>('Ratios Calculated fix'!AO327-'Ratios Calculated fix'!AO$428)/('Ratios Calculated fix'!AO$429-'Ratios Calculated fix'!AO$428)</f>
        <v>9.3639649307627679E-2</v>
      </c>
      <c r="AP327" s="22">
        <f>('Ratios Calculated fix'!AP327-'Ratios Calculated fix'!AP$428)/('Ratios Calculated fix'!AP$429-'Ratios Calculated fix'!AP$428)</f>
        <v>0.34448457235399316</v>
      </c>
      <c r="AQ327" s="22">
        <f>('Ratios Calculated fix'!AQ327-'Ratios Calculated fix'!AQ$428)/('Ratios Calculated fix'!AQ$429-'Ratios Calculated fix'!AQ$428)</f>
        <v>0.61536757354093796</v>
      </c>
      <c r="AR327" s="22">
        <f>('Ratios Calculated fix'!AR327-'Ratios Calculated fix'!AR$428)/('Ratios Calculated fix'!AR$429-'Ratios Calculated fix'!AR$428)</f>
        <v>0.54976841421566536</v>
      </c>
      <c r="AS327" s="22">
        <f>('Ratios Calculated fix'!AS327-'Ratios Calculated fix'!AS$428)/('Ratios Calculated fix'!AS$429-'Ratios Calculated fix'!AS$428)</f>
        <v>0.35038345570685314</v>
      </c>
      <c r="AT327" s="22">
        <f>('Ratios Calculated fix'!AT327-'Ratios Calculated fix'!AT$428)/('Ratios Calculated fix'!AT$429-'Ratios Calculated fix'!AT$428)</f>
        <v>0.54149696815204629</v>
      </c>
      <c r="AU327" s="22">
        <f>('Ratios Calculated fix'!AU327-'Ratios Calculated fix'!AU$428)/('Ratios Calculated fix'!AU$429-'Ratios Calculated fix'!AU$428)</f>
        <v>0.28377848314792475</v>
      </c>
      <c r="AV327" s="22" t="e">
        <f>('Ratios Calculated fix'!AV327-'Ratios Calculated fix'!AV$428)/('Ratios Calculated fix'!AV$429-'Ratios Calculated fix'!AV$428)</f>
        <v>#DIV/0!</v>
      </c>
      <c r="AW327" s="22" t="e">
        <f>('Ratios Calculated fix'!AW327-'Ratios Calculated fix'!AW$428)/('Ratios Calculated fix'!AW$429-'Ratios Calculated fix'!AW$428)</f>
        <v>#DIV/0!</v>
      </c>
      <c r="AX327" s="22" t="e">
        <f>('Ratios Calculated fix'!AX327-'Ratios Calculated fix'!AX$428)/('Ratios Calculated fix'!AX$429-'Ratios Calculated fix'!AX$428)</f>
        <v>#DIV/0!</v>
      </c>
      <c r="AY327" s="22">
        <f>('Ratios Calculated fix'!AY327-'Ratios Calculated fix'!AY$428)/('Ratios Calculated fix'!AY$429-'Ratios Calculated fix'!AY$428)</f>
        <v>0.74473528224026797</v>
      </c>
      <c r="AZ327" s="22">
        <f>('Ratios Calculated fix'!AZ327-'Ratios Calculated fix'!AZ$428)/('Ratios Calculated fix'!AZ$429-'Ratios Calculated fix'!AZ$428)</f>
        <v>0.76791398146502787</v>
      </c>
      <c r="BA327" s="22">
        <f>('Ratios Calculated fix'!BA327-'Ratios Calculated fix'!BA$428)/('Ratios Calculated fix'!BA$429-'Ratios Calculated fix'!BA$428)</f>
        <v>0.22232878793674876</v>
      </c>
      <c r="BB327" s="22" t="e">
        <f>('Ratios Calculated fix'!BB327-'Ratios Calculated fix'!BB$428)/('Ratios Calculated fix'!BB$429-'Ratios Calculated fix'!BB$428)</f>
        <v>#DIV/0!</v>
      </c>
      <c r="BC327" s="22">
        <f>('Ratios Calculated fix'!BC327-'Ratios Calculated fix'!BC$428)/('Ratios Calculated fix'!BC$429-'Ratios Calculated fix'!BC$428)</f>
        <v>0.15165581125578081</v>
      </c>
    </row>
    <row r="328" spans="1:55" x14ac:dyDescent="0.2">
      <c r="A328" s="3" t="s">
        <v>937</v>
      </c>
      <c r="B328" s="3" t="s">
        <v>938</v>
      </c>
      <c r="C328" s="3" t="s">
        <v>34</v>
      </c>
      <c r="D328" s="3">
        <v>109664</v>
      </c>
      <c r="E328" s="3" t="s">
        <v>16</v>
      </c>
      <c r="F328" s="3">
        <v>2019</v>
      </c>
      <c r="G328" s="3" t="s">
        <v>17</v>
      </c>
      <c r="H328" s="4">
        <v>43830</v>
      </c>
      <c r="I328" s="4">
        <v>43867</v>
      </c>
      <c r="J328" s="4">
        <v>43867</v>
      </c>
      <c r="K328" s="5">
        <v>1175000000</v>
      </c>
      <c r="L328" s="5">
        <v>1189000000</v>
      </c>
      <c r="M328" s="3" t="s">
        <v>939</v>
      </c>
      <c r="N328" s="21">
        <f>('Ratios Calculated fix'!N328-'Ratios Calculated fix'!N$428)/('Ratios Calculated fix'!N$429-'Ratios Calculated fix'!N$428)</f>
        <v>5.2024412443363387E-2</v>
      </c>
      <c r="O328" s="22">
        <f>('Ratios Calculated fix'!O328-'Ratios Calculated fix'!O$428)/('Ratios Calculated fix'!O$429-'Ratios Calculated fix'!O$428)</f>
        <v>5.2024412443363387E-2</v>
      </c>
      <c r="P328" s="22">
        <f>('Ratios Calculated fix'!P328-'Ratios Calculated fix'!P$428)/('Ratios Calculated fix'!P$429-'Ratios Calculated fix'!P$428)</f>
        <v>4.1276785443559665E-2</v>
      </c>
      <c r="Q328" s="22">
        <f>('Ratios Calculated fix'!Q328-'Ratios Calculated fix'!Q$428)/('Ratios Calculated fix'!Q$429-'Ratios Calculated fix'!Q$428)</f>
        <v>0.87100691964123245</v>
      </c>
      <c r="R328" s="22">
        <f>('Ratios Calculated fix'!R328-'Ratios Calculated fix'!R$428)/('Ratios Calculated fix'!R$429-'Ratios Calculated fix'!R$428)</f>
        <v>3.2489862733262223E-2</v>
      </c>
      <c r="S328" s="22">
        <f>('Ratios Calculated fix'!S328-'Ratios Calculated fix'!S$428)/('Ratios Calculated fix'!S$429-'Ratios Calculated fix'!S$428)</f>
        <v>0</v>
      </c>
      <c r="T328" s="22">
        <f>('Ratios Calculated fix'!T328-'Ratios Calculated fix'!T$428)/('Ratios Calculated fix'!T$429-'Ratios Calculated fix'!T$428)</f>
        <v>3.2836177166117385E-2</v>
      </c>
      <c r="U328" s="22">
        <f>('Ratios Calculated fix'!U328-'Ratios Calculated fix'!U$428)/('Ratios Calculated fix'!U$429-'Ratios Calculated fix'!U$428)</f>
        <v>0.80840202506607239</v>
      </c>
      <c r="V328" s="22">
        <f>('Ratios Calculated fix'!V328-'Ratios Calculated fix'!V$428)/('Ratios Calculated fix'!V$429-'Ratios Calculated fix'!V$428)</f>
        <v>0.70833495319453676</v>
      </c>
      <c r="W328" s="22">
        <f>('Ratios Calculated fix'!W328-'Ratios Calculated fix'!W$428)/('Ratios Calculated fix'!W$429-'Ratios Calculated fix'!W$428)</f>
        <v>0.82077009968229775</v>
      </c>
      <c r="X328" s="22">
        <f>('Ratios Calculated fix'!X328-'Ratios Calculated fix'!X$428)/('Ratios Calculated fix'!X$429-'Ratios Calculated fix'!X$428)</f>
        <v>0.64815467876143551</v>
      </c>
      <c r="Y328" s="22">
        <f>('Ratios Calculated fix'!Y328-'Ratios Calculated fix'!Y$428)/('Ratios Calculated fix'!Y$429-'Ratios Calculated fix'!Y$428)</f>
        <v>0.4517091483343334</v>
      </c>
      <c r="Z328" s="22">
        <f>('Ratios Calculated fix'!Z328-'Ratios Calculated fix'!Z$428)/('Ratios Calculated fix'!Z$429-'Ratios Calculated fix'!Z$428)</f>
        <v>0.3518453212385646</v>
      </c>
      <c r="AA328" s="22">
        <f>('Ratios Calculated fix'!AA328-'Ratios Calculated fix'!AA$428)/('Ratios Calculated fix'!AA$429-'Ratios Calculated fix'!AA$428)</f>
        <v>0.19412886651883376</v>
      </c>
      <c r="AB328" s="22">
        <f>('Ratios Calculated fix'!AB328-'Ratios Calculated fix'!AB$428)/('Ratios Calculated fix'!AB$429-'Ratios Calculated fix'!AB$428)</f>
        <v>0.8354982718574151</v>
      </c>
      <c r="AC328" s="22">
        <f>('Ratios Calculated fix'!AC328-'Ratios Calculated fix'!AC$428)/('Ratios Calculated fix'!AC$429-'Ratios Calculated fix'!AC$428)</f>
        <v>1</v>
      </c>
      <c r="AD328" s="22">
        <f>('Ratios Calculated fix'!AD328-'Ratios Calculated fix'!AD$428)/('Ratios Calculated fix'!AD$429-'Ratios Calculated fix'!AD$428)</f>
        <v>0.24542449126229496</v>
      </c>
      <c r="AE328" s="22">
        <f>('Ratios Calculated fix'!AE328-'Ratios Calculated fix'!AE$428)/('Ratios Calculated fix'!AE$429-'Ratios Calculated fix'!AE$428)</f>
        <v>0.33686492420443309</v>
      </c>
      <c r="AF328" s="22">
        <f>('Ratios Calculated fix'!AF328-'Ratios Calculated fix'!AF$428)/('Ratios Calculated fix'!AF$429-'Ratios Calculated fix'!AF$428)</f>
        <v>0.36815935574135233</v>
      </c>
      <c r="AG328" s="22" t="e">
        <f>('Ratios Calculated fix'!AG328-'Ratios Calculated fix'!AG$428)/('Ratios Calculated fix'!AG$429-'Ratios Calculated fix'!AG$428)</f>
        <v>#DIV/0!</v>
      </c>
      <c r="AH328" s="22" t="e">
        <f>('Ratios Calculated fix'!AH328-'Ratios Calculated fix'!AH$428)/('Ratios Calculated fix'!AH$429-'Ratios Calculated fix'!AH$428)</f>
        <v>#DIV/0!</v>
      </c>
      <c r="AI328" s="22">
        <f>('Ratios Calculated fix'!AI328-'Ratios Calculated fix'!AI$428)/('Ratios Calculated fix'!AI$429-'Ratios Calculated fix'!AI$428)</f>
        <v>0.5795555532839286</v>
      </c>
      <c r="AJ328" s="22">
        <f>('Ratios Calculated fix'!AJ328-'Ratios Calculated fix'!AJ$428)/('Ratios Calculated fix'!AJ$429-'Ratios Calculated fix'!AJ$428)</f>
        <v>0.10155108747613015</v>
      </c>
      <c r="AK328" s="22" t="e">
        <f>('Ratios Calculated fix'!AK328-'Ratios Calculated fix'!AK$428)/('Ratios Calculated fix'!AK$429-'Ratios Calculated fix'!AK$428)</f>
        <v>#DIV/0!</v>
      </c>
      <c r="AL328" s="22" t="e">
        <f>('Ratios Calculated fix'!AL328-'Ratios Calculated fix'!AL$428)/('Ratios Calculated fix'!AL$429-'Ratios Calculated fix'!AL$428)</f>
        <v>#DIV/0!</v>
      </c>
      <c r="AM328" s="22">
        <f>('Ratios Calculated fix'!AM328-'Ratios Calculated fix'!AM$428)/('Ratios Calculated fix'!AM$429-'Ratios Calculated fix'!AM$428)</f>
        <v>0.71055065649374616</v>
      </c>
      <c r="AN328" s="22">
        <f>('Ratios Calculated fix'!AN328-'Ratios Calculated fix'!AN$428)/('Ratios Calculated fix'!AN$429-'Ratios Calculated fix'!AN$428)</f>
        <v>0.80525957406888993</v>
      </c>
      <c r="AO328" s="22">
        <f>('Ratios Calculated fix'!AO328-'Ratios Calculated fix'!AO$428)/('Ratios Calculated fix'!AO$429-'Ratios Calculated fix'!AO$428)</f>
        <v>6.2277628382037833E-2</v>
      </c>
      <c r="AP328" s="22">
        <f>('Ratios Calculated fix'!AP328-'Ratios Calculated fix'!AP$428)/('Ratios Calculated fix'!AP$429-'Ratios Calculated fix'!AP$428)</f>
        <v>0.36044282330767469</v>
      </c>
      <c r="AQ328" s="22">
        <f>('Ratios Calculated fix'!AQ328-'Ratios Calculated fix'!AQ$428)/('Ratios Calculated fix'!AQ$429-'Ratios Calculated fix'!AQ$428)</f>
        <v>0.6254608867048167</v>
      </c>
      <c r="AR328" s="22">
        <f>('Ratios Calculated fix'!AR328-'Ratios Calculated fix'!AR$428)/('Ratios Calculated fix'!AR$429-'Ratios Calculated fix'!AR$428)</f>
        <v>0.45987925515264183</v>
      </c>
      <c r="AS328" s="22">
        <f>('Ratios Calculated fix'!AS328-'Ratios Calculated fix'!AS$428)/('Ratios Calculated fix'!AS$429-'Ratios Calculated fix'!AS$428)</f>
        <v>0.44546457895563923</v>
      </c>
      <c r="AT328" s="22">
        <f>('Ratios Calculated fix'!AT328-'Ratios Calculated fix'!AT$428)/('Ratios Calculated fix'!AT$429-'Ratios Calculated fix'!AT$428)</f>
        <v>0.40103769428404779</v>
      </c>
      <c r="AU328" s="22">
        <f>('Ratios Calculated fix'!AU328-'Ratios Calculated fix'!AU$428)/('Ratios Calculated fix'!AU$429-'Ratios Calculated fix'!AU$428)</f>
        <v>0.24365792747608636</v>
      </c>
      <c r="AV328" s="22" t="e">
        <f>('Ratios Calculated fix'!AV328-'Ratios Calculated fix'!AV$428)/('Ratios Calculated fix'!AV$429-'Ratios Calculated fix'!AV$428)</f>
        <v>#DIV/0!</v>
      </c>
      <c r="AW328" s="22" t="e">
        <f>('Ratios Calculated fix'!AW328-'Ratios Calculated fix'!AW$428)/('Ratios Calculated fix'!AW$429-'Ratios Calculated fix'!AW$428)</f>
        <v>#DIV/0!</v>
      </c>
      <c r="AX328" s="22" t="e">
        <f>('Ratios Calculated fix'!AX328-'Ratios Calculated fix'!AX$428)/('Ratios Calculated fix'!AX$429-'Ratios Calculated fix'!AX$428)</f>
        <v>#DIV/0!</v>
      </c>
      <c r="AY328" s="22">
        <f>('Ratios Calculated fix'!AY328-'Ratios Calculated fix'!AY$428)/('Ratios Calculated fix'!AY$429-'Ratios Calculated fix'!AY$428)</f>
        <v>0.74575783600786849</v>
      </c>
      <c r="AZ328" s="22">
        <f>('Ratios Calculated fix'!AZ328-'Ratios Calculated fix'!AZ$428)/('Ratios Calculated fix'!AZ$429-'Ratios Calculated fix'!AZ$428)</f>
        <v>0.76505477748105211</v>
      </c>
      <c r="BA328" s="22">
        <f>('Ratios Calculated fix'!BA328-'Ratios Calculated fix'!BA$428)/('Ratios Calculated fix'!BA$429-'Ratios Calculated fix'!BA$428)</f>
        <v>0.22057136446695624</v>
      </c>
      <c r="BB328" s="22" t="e">
        <f>('Ratios Calculated fix'!BB328-'Ratios Calculated fix'!BB$428)/('Ratios Calculated fix'!BB$429-'Ratios Calculated fix'!BB$428)</f>
        <v>#DIV/0!</v>
      </c>
      <c r="BC328" s="22">
        <f>('Ratios Calculated fix'!BC328-'Ratios Calculated fix'!BC$428)/('Ratios Calculated fix'!BC$429-'Ratios Calculated fix'!BC$428)</f>
        <v>0.17030909161297456</v>
      </c>
    </row>
    <row r="329" spans="1:55" x14ac:dyDescent="0.2">
      <c r="A329" s="3" t="s">
        <v>994</v>
      </c>
      <c r="B329" s="3" t="s">
        <v>995</v>
      </c>
      <c r="C329" s="3" t="s">
        <v>34</v>
      </c>
      <c r="D329" s="3">
        <v>85758</v>
      </c>
      <c r="E329" s="3" t="s">
        <v>16</v>
      </c>
      <c r="F329" s="3">
        <v>2019</v>
      </c>
      <c r="G329" s="3" t="s">
        <v>17</v>
      </c>
      <c r="H329" s="4">
        <v>43738</v>
      </c>
      <c r="I329" s="4">
        <v>43775</v>
      </c>
      <c r="J329" s="4">
        <v>43775</v>
      </c>
      <c r="K329" s="5">
        <v>1197000000</v>
      </c>
      <c r="L329" s="5">
        <v>1209000000</v>
      </c>
      <c r="M329" s="3" t="s">
        <v>996</v>
      </c>
      <c r="N329" s="21">
        <f>('Ratios Calculated fix'!N329-'Ratios Calculated fix'!N$428)/('Ratios Calculated fix'!N$429-'Ratios Calculated fix'!N$428)</f>
        <v>6.8346713725140021E-2</v>
      </c>
      <c r="O329" s="22">
        <f>('Ratios Calculated fix'!O329-'Ratios Calculated fix'!O$428)/('Ratios Calculated fix'!O$429-'Ratios Calculated fix'!O$428)</f>
        <v>6.2616250577795574E-2</v>
      </c>
      <c r="P329" s="22">
        <f>('Ratios Calculated fix'!P329-'Ratios Calculated fix'!P$428)/('Ratios Calculated fix'!P$429-'Ratios Calculated fix'!P$428)</f>
        <v>0.14167984476445505</v>
      </c>
      <c r="Q329" s="22">
        <f>('Ratios Calculated fix'!Q329-'Ratios Calculated fix'!Q$428)/('Ratios Calculated fix'!Q$429-'Ratios Calculated fix'!Q$428)</f>
        <v>0.87727611033633934</v>
      </c>
      <c r="R329" s="22">
        <f>('Ratios Calculated fix'!R329-'Ratios Calculated fix'!R$428)/('Ratios Calculated fix'!R$429-'Ratios Calculated fix'!R$428)</f>
        <v>0.16239593491912083</v>
      </c>
      <c r="S329" s="22">
        <f>('Ratios Calculated fix'!S329-'Ratios Calculated fix'!S$428)/('Ratios Calculated fix'!S$429-'Ratios Calculated fix'!S$428)</f>
        <v>0.1424937919579593</v>
      </c>
      <c r="T329" s="22">
        <f>('Ratios Calculated fix'!T329-'Ratios Calculated fix'!T$428)/('Ratios Calculated fix'!T$429-'Ratios Calculated fix'!T$428)</f>
        <v>0.13841546898885151</v>
      </c>
      <c r="U329" s="22">
        <f>('Ratios Calculated fix'!U329-'Ratios Calculated fix'!U$428)/('Ratios Calculated fix'!U$429-'Ratios Calculated fix'!U$428)</f>
        <v>0.81996822761814803</v>
      </c>
      <c r="V329" s="22">
        <f>('Ratios Calculated fix'!V329-'Ratios Calculated fix'!V$428)/('Ratios Calculated fix'!V$429-'Ratios Calculated fix'!V$428)</f>
        <v>0.72318932777481149</v>
      </c>
      <c r="W329" s="22">
        <f>('Ratios Calculated fix'!W329-'Ratios Calculated fix'!W$428)/('Ratios Calculated fix'!W$429-'Ratios Calculated fix'!W$428)</f>
        <v>0.83178510397943772</v>
      </c>
      <c r="X329" s="22">
        <f>('Ratios Calculated fix'!X329-'Ratios Calculated fix'!X$428)/('Ratios Calculated fix'!X$429-'Ratios Calculated fix'!X$428)</f>
        <v>0.43866648443820111</v>
      </c>
      <c r="Y329" s="22">
        <f>('Ratios Calculated fix'!Y329-'Ratios Calculated fix'!Y$428)/('Ratios Calculated fix'!Y$429-'Ratios Calculated fix'!Y$428)</f>
        <v>0.4245877666811752</v>
      </c>
      <c r="Z329" s="22">
        <f>('Ratios Calculated fix'!Z329-'Ratios Calculated fix'!Z$428)/('Ratios Calculated fix'!Z$429-'Ratios Calculated fix'!Z$428)</f>
        <v>0.56133351556179889</v>
      </c>
      <c r="AA329" s="22">
        <f>('Ratios Calculated fix'!AA329-'Ratios Calculated fix'!AA$428)/('Ratios Calculated fix'!AA$429-'Ratios Calculated fix'!AA$428)</f>
        <v>0.30577753676262381</v>
      </c>
      <c r="AB329" s="22">
        <f>('Ratios Calculated fix'!AB329-'Ratios Calculated fix'!AB$428)/('Ratios Calculated fix'!AB$429-'Ratios Calculated fix'!AB$428)</f>
        <v>0.7815618293921005</v>
      </c>
      <c r="AC329" s="22">
        <f>('Ratios Calculated fix'!AC329-'Ratios Calculated fix'!AC$428)/('Ratios Calculated fix'!AC$429-'Ratios Calculated fix'!AC$428)</f>
        <v>0.6353035476273875</v>
      </c>
      <c r="AD329" s="22">
        <f>('Ratios Calculated fix'!AD329-'Ratios Calculated fix'!AD$428)/('Ratios Calculated fix'!AD$429-'Ratios Calculated fix'!AD$428)</f>
        <v>0.40763892111876537</v>
      </c>
      <c r="AE329" s="22">
        <f>('Ratios Calculated fix'!AE329-'Ratios Calculated fix'!AE$428)/('Ratios Calculated fix'!AE$429-'Ratios Calculated fix'!AE$428)</f>
        <v>0.52155467277342482</v>
      </c>
      <c r="AF329" s="22">
        <f>('Ratios Calculated fix'!AF329-'Ratios Calculated fix'!AF$428)/('Ratios Calculated fix'!AF$429-'Ratios Calculated fix'!AF$428)</f>
        <v>0.38634010386819884</v>
      </c>
      <c r="AG329" s="22" t="e">
        <f>('Ratios Calculated fix'!AG329-'Ratios Calculated fix'!AG$428)/('Ratios Calculated fix'!AG$429-'Ratios Calculated fix'!AG$428)</f>
        <v>#DIV/0!</v>
      </c>
      <c r="AH329" s="22" t="e">
        <f>('Ratios Calculated fix'!AH329-'Ratios Calculated fix'!AH$428)/('Ratios Calculated fix'!AH$429-'Ratios Calculated fix'!AH$428)</f>
        <v>#DIV/0!</v>
      </c>
      <c r="AI329" s="22">
        <f>('Ratios Calculated fix'!AI329-'Ratios Calculated fix'!AI$428)/('Ratios Calculated fix'!AI$429-'Ratios Calculated fix'!AI$428)</f>
        <v>0.52608584072030562</v>
      </c>
      <c r="AJ329" s="22">
        <f>('Ratios Calculated fix'!AJ329-'Ratios Calculated fix'!AJ$428)/('Ratios Calculated fix'!AJ$429-'Ratios Calculated fix'!AJ$428)</f>
        <v>0.21263150859019775</v>
      </c>
      <c r="AK329" s="22" t="e">
        <f>('Ratios Calculated fix'!AK329-'Ratios Calculated fix'!AK$428)/('Ratios Calculated fix'!AK$429-'Ratios Calculated fix'!AK$428)</f>
        <v>#DIV/0!</v>
      </c>
      <c r="AL329" s="22" t="e">
        <f>('Ratios Calculated fix'!AL329-'Ratios Calculated fix'!AL$428)/('Ratios Calculated fix'!AL$429-'Ratios Calculated fix'!AL$428)</f>
        <v>#DIV/0!</v>
      </c>
      <c r="AM329" s="22">
        <f>('Ratios Calculated fix'!AM329-'Ratios Calculated fix'!AM$428)/('Ratios Calculated fix'!AM$429-'Ratios Calculated fix'!AM$428)</f>
        <v>0.73028656527950675</v>
      </c>
      <c r="AN329" s="22">
        <f>('Ratios Calculated fix'!AN329-'Ratios Calculated fix'!AN$428)/('Ratios Calculated fix'!AN$429-'Ratios Calculated fix'!AN$428)</f>
        <v>0.8133238752120151</v>
      </c>
      <c r="AO329" s="22">
        <f>('Ratios Calculated fix'!AO329-'Ratios Calculated fix'!AO$428)/('Ratios Calculated fix'!AO$429-'Ratios Calculated fix'!AO$428)</f>
        <v>0.14862785541827669</v>
      </c>
      <c r="AP329" s="22">
        <f>('Ratios Calculated fix'!AP329-'Ratios Calculated fix'!AP$428)/('Ratios Calculated fix'!AP$429-'Ratios Calculated fix'!AP$428)</f>
        <v>0.36142150694036135</v>
      </c>
      <c r="AQ329" s="22">
        <f>('Ratios Calculated fix'!AQ329-'Ratios Calculated fix'!AQ$428)/('Ratios Calculated fix'!AQ$429-'Ratios Calculated fix'!AQ$428)</f>
        <v>0.72963125598413192</v>
      </c>
      <c r="AR329" s="22">
        <f>('Ratios Calculated fix'!AR329-'Ratios Calculated fix'!AR$428)/('Ratios Calculated fix'!AR$429-'Ratios Calculated fix'!AR$428)</f>
        <v>0.50993911957598914</v>
      </c>
      <c r="AS329" s="22">
        <f>('Ratios Calculated fix'!AS329-'Ratios Calculated fix'!AS$428)/('Ratios Calculated fix'!AS$429-'Ratios Calculated fix'!AS$428)</f>
        <v>0.29233630794726806</v>
      </c>
      <c r="AT329" s="22">
        <f>('Ratios Calculated fix'!AT329-'Ratios Calculated fix'!AT$428)/('Ratios Calculated fix'!AT$429-'Ratios Calculated fix'!AT$428)</f>
        <v>0.65026176159248272</v>
      </c>
      <c r="AU329" s="22">
        <f>('Ratios Calculated fix'!AU329-'Ratios Calculated fix'!AU$428)/('Ratios Calculated fix'!AU$429-'Ratios Calculated fix'!AU$428)</f>
        <v>0.33809995300998674</v>
      </c>
      <c r="AV329" s="22" t="e">
        <f>('Ratios Calculated fix'!AV329-'Ratios Calculated fix'!AV$428)/('Ratios Calculated fix'!AV$429-'Ratios Calculated fix'!AV$428)</f>
        <v>#DIV/0!</v>
      </c>
      <c r="AW329" s="22" t="e">
        <f>('Ratios Calculated fix'!AW329-'Ratios Calculated fix'!AW$428)/('Ratios Calculated fix'!AW$429-'Ratios Calculated fix'!AW$428)</f>
        <v>#DIV/0!</v>
      </c>
      <c r="AX329" s="22" t="e">
        <f>('Ratios Calculated fix'!AX329-'Ratios Calculated fix'!AX$428)/('Ratios Calculated fix'!AX$429-'Ratios Calculated fix'!AX$428)</f>
        <v>#DIV/0!</v>
      </c>
      <c r="AY329" s="22">
        <f>('Ratios Calculated fix'!AY329-'Ratios Calculated fix'!AY$428)/('Ratios Calculated fix'!AY$429-'Ratios Calculated fix'!AY$428)</f>
        <v>0.74604023409499209</v>
      </c>
      <c r="AZ329" s="22">
        <f>('Ratios Calculated fix'!AZ329-'Ratios Calculated fix'!AZ$428)/('Ratios Calculated fix'!AZ$429-'Ratios Calculated fix'!AZ$428)</f>
        <v>0.76788422649701238</v>
      </c>
      <c r="BA329" s="22">
        <f>('Ratios Calculated fix'!BA329-'Ratios Calculated fix'!BA$428)/('Ratios Calculated fix'!BA$429-'Ratios Calculated fix'!BA$428)</f>
        <v>0.22309602823746655</v>
      </c>
      <c r="BB329" s="22" t="e">
        <f>('Ratios Calculated fix'!BB329-'Ratios Calculated fix'!BB$428)/('Ratios Calculated fix'!BB$429-'Ratios Calculated fix'!BB$428)</f>
        <v>#DIV/0!</v>
      </c>
      <c r="BC329" s="22">
        <f>('Ratios Calculated fix'!BC329-'Ratios Calculated fix'!BC$428)/('Ratios Calculated fix'!BC$429-'Ratios Calculated fix'!BC$428)</f>
        <v>0.35632603014684844</v>
      </c>
    </row>
    <row r="330" spans="1:55" x14ac:dyDescent="0.2">
      <c r="A330" s="3" t="s">
        <v>991</v>
      </c>
      <c r="B330" s="3" t="s">
        <v>992</v>
      </c>
      <c r="C330" s="3" t="s">
        <v>34</v>
      </c>
      <c r="D330" s="3">
        <v>35151</v>
      </c>
      <c r="E330" s="3" t="s">
        <v>16</v>
      </c>
      <c r="F330" s="3">
        <v>2019</v>
      </c>
      <c r="G330" s="3" t="s">
        <v>17</v>
      </c>
      <c r="H330" s="4">
        <v>43921</v>
      </c>
      <c r="I330" s="4">
        <v>43971</v>
      </c>
      <c r="J330" s="4">
        <v>43971</v>
      </c>
      <c r="K330" s="5">
        <v>115849000</v>
      </c>
      <c r="L330" s="5">
        <v>118165000</v>
      </c>
      <c r="M330" s="3" t="s">
        <v>993</v>
      </c>
      <c r="N330" s="21">
        <f>('Ratios Calculated fix'!N330-'Ratios Calculated fix'!N$428)/('Ratios Calculated fix'!N$429-'Ratios Calculated fix'!N$428)</f>
        <v>0.11442899556727354</v>
      </c>
      <c r="O330" s="22">
        <f>('Ratios Calculated fix'!O330-'Ratios Calculated fix'!O$428)/('Ratios Calculated fix'!O$429-'Ratios Calculated fix'!O$428)</f>
        <v>7.9335882191022694E-2</v>
      </c>
      <c r="P330" s="22">
        <f>('Ratios Calculated fix'!P330-'Ratios Calculated fix'!P$428)/('Ratios Calculated fix'!P$429-'Ratios Calculated fix'!P$428)</f>
        <v>0.13695880723694095</v>
      </c>
      <c r="Q330" s="22">
        <f>('Ratios Calculated fix'!Q330-'Ratios Calculated fix'!Q$428)/('Ratios Calculated fix'!Q$429-'Ratios Calculated fix'!Q$428)</f>
        <v>0.86844581909174068</v>
      </c>
      <c r="R330" s="22">
        <f>('Ratios Calculated fix'!R330-'Ratios Calculated fix'!R$428)/('Ratios Calculated fix'!R$429-'Ratios Calculated fix'!R$428)</f>
        <v>8.0596321829720513E-2</v>
      </c>
      <c r="S330" s="22">
        <f>('Ratios Calculated fix'!S330-'Ratios Calculated fix'!S$428)/('Ratios Calculated fix'!S$429-'Ratios Calculated fix'!S$428)</f>
        <v>1.976779941094691E-3</v>
      </c>
      <c r="T330" s="22">
        <f>('Ratios Calculated fix'!T330-'Ratios Calculated fix'!T$428)/('Ratios Calculated fix'!T$429-'Ratios Calculated fix'!T$428)</f>
        <v>8.1098721755753181E-2</v>
      </c>
      <c r="U330" s="22">
        <f>('Ratios Calculated fix'!U330-'Ratios Calculated fix'!U$428)/('Ratios Calculated fix'!U$429-'Ratios Calculated fix'!U$428)</f>
        <v>0.80868964236539742</v>
      </c>
      <c r="V330" s="22">
        <f>('Ratios Calculated fix'!V330-'Ratios Calculated fix'!V$428)/('Ratios Calculated fix'!V$429-'Ratios Calculated fix'!V$428)</f>
        <v>0.70838186521125701</v>
      </c>
      <c r="W330" s="22">
        <f>('Ratios Calculated fix'!W330-'Ratios Calculated fix'!W$428)/('Ratios Calculated fix'!W$429-'Ratios Calculated fix'!W$428)</f>
        <v>0.82109375938296603</v>
      </c>
      <c r="X330" s="22">
        <f>('Ratios Calculated fix'!X330-'Ratios Calculated fix'!X$428)/('Ratios Calculated fix'!X$429-'Ratios Calculated fix'!X$428)</f>
        <v>0.22066105351603113</v>
      </c>
      <c r="Y330" s="22">
        <f>('Ratios Calculated fix'!Y330-'Ratios Calculated fix'!Y$428)/('Ratios Calculated fix'!Y$429-'Ratios Calculated fix'!Y$428)</f>
        <v>0.5991618819535276</v>
      </c>
      <c r="Z330" s="22">
        <f>('Ratios Calculated fix'!Z330-'Ratios Calculated fix'!Z$428)/('Ratios Calculated fix'!Z$429-'Ratios Calculated fix'!Z$428)</f>
        <v>0.77933894648396884</v>
      </c>
      <c r="AA330" s="22">
        <f>('Ratios Calculated fix'!AA330-'Ratios Calculated fix'!AA$428)/('Ratios Calculated fix'!AA$429-'Ratios Calculated fix'!AA$428)</f>
        <v>0.6392304192078071</v>
      </c>
      <c r="AB330" s="22">
        <f>('Ratios Calculated fix'!AB330-'Ratios Calculated fix'!AB$428)/('Ratios Calculated fix'!AB$429-'Ratios Calculated fix'!AB$428)</f>
        <v>0.93228818417840387</v>
      </c>
      <c r="AC330" s="22">
        <f>('Ratios Calculated fix'!AC330-'Ratios Calculated fix'!AC$428)/('Ratios Calculated fix'!AC$429-'Ratios Calculated fix'!AC$428)</f>
        <v>0.39062458008807027</v>
      </c>
      <c r="AD330" s="22">
        <f>('Ratios Calculated fix'!AD330-'Ratios Calculated fix'!AD$428)/('Ratios Calculated fix'!AD$429-'Ratios Calculated fix'!AD$428)</f>
        <v>0.21853967323545148</v>
      </c>
      <c r="AE330" s="22">
        <f>('Ratios Calculated fix'!AE330-'Ratios Calculated fix'!AE$428)/('Ratios Calculated fix'!AE$429-'Ratios Calculated fix'!AE$428)</f>
        <v>0.30625513020463763</v>
      </c>
      <c r="AF330" s="22">
        <f>('Ratios Calculated fix'!AF330-'Ratios Calculated fix'!AF$428)/('Ratios Calculated fix'!AF$429-'Ratios Calculated fix'!AF$428)</f>
        <v>0.35306289486004622</v>
      </c>
      <c r="AG330" s="22" t="e">
        <f>('Ratios Calculated fix'!AG330-'Ratios Calculated fix'!AG$428)/('Ratios Calculated fix'!AG$429-'Ratios Calculated fix'!AG$428)</f>
        <v>#DIV/0!</v>
      </c>
      <c r="AH330" s="22" t="e">
        <f>('Ratios Calculated fix'!AH330-'Ratios Calculated fix'!AH$428)/('Ratios Calculated fix'!AH$429-'Ratios Calculated fix'!AH$428)</f>
        <v>#DIV/0!</v>
      </c>
      <c r="AI330" s="22">
        <f>('Ratios Calculated fix'!AI330-'Ratios Calculated fix'!AI$428)/('Ratios Calculated fix'!AI$429-'Ratios Calculated fix'!AI$428)</f>
        <v>0.55945305963128933</v>
      </c>
      <c r="AJ330" s="22">
        <f>('Ratios Calculated fix'!AJ330-'Ratios Calculated fix'!AJ$428)/('Ratios Calculated fix'!AJ$429-'Ratios Calculated fix'!AJ$428)</f>
        <v>0.37408933255187909</v>
      </c>
      <c r="AK330" s="22" t="e">
        <f>('Ratios Calculated fix'!AK330-'Ratios Calculated fix'!AK$428)/('Ratios Calculated fix'!AK$429-'Ratios Calculated fix'!AK$428)</f>
        <v>#DIV/0!</v>
      </c>
      <c r="AL330" s="22" t="e">
        <f>('Ratios Calculated fix'!AL330-'Ratios Calculated fix'!AL$428)/('Ratios Calculated fix'!AL$429-'Ratios Calculated fix'!AL$428)</f>
        <v>#DIV/0!</v>
      </c>
      <c r="AM330" s="22">
        <f>('Ratios Calculated fix'!AM330-'Ratios Calculated fix'!AM$428)/('Ratios Calculated fix'!AM$429-'Ratios Calculated fix'!AM$428)</f>
        <v>0.70877357541050889</v>
      </c>
      <c r="AN330" s="22">
        <f>('Ratios Calculated fix'!AN330-'Ratios Calculated fix'!AN$428)/('Ratios Calculated fix'!AN$429-'Ratios Calculated fix'!AN$428)</f>
        <v>0.80464831050057839</v>
      </c>
      <c r="AO330" s="22">
        <f>('Ratios Calculated fix'!AO330-'Ratios Calculated fix'!AO$428)/('Ratios Calculated fix'!AO$429-'Ratios Calculated fix'!AO$428)</f>
        <v>9.4913274262026143E-2</v>
      </c>
      <c r="AP330" s="22">
        <f>('Ratios Calculated fix'!AP330-'Ratios Calculated fix'!AP$428)/('Ratios Calculated fix'!AP$429-'Ratios Calculated fix'!AP$428)</f>
        <v>0.36124198740236169</v>
      </c>
      <c r="AQ330" s="22">
        <f>('Ratios Calculated fix'!AQ330-'Ratios Calculated fix'!AQ$428)/('Ratios Calculated fix'!AQ$429-'Ratios Calculated fix'!AQ$428)</f>
        <v>0.62919818533901029</v>
      </c>
      <c r="AR330" s="22">
        <f>('Ratios Calculated fix'!AR330-'Ratios Calculated fix'!AR$428)/('Ratios Calculated fix'!AR$429-'Ratios Calculated fix'!AR$428)</f>
        <v>0.50047960786796353</v>
      </c>
      <c r="AS330" s="22">
        <f>('Ratios Calculated fix'!AS330-'Ratios Calculated fix'!AS$428)/('Ratios Calculated fix'!AS$429-'Ratios Calculated fix'!AS$428)</f>
        <v>0.39457277986302625</v>
      </c>
      <c r="AT330" s="22">
        <f>('Ratios Calculated fix'!AT330-'Ratios Calculated fix'!AT$428)/('Ratios Calculated fix'!AT$429-'Ratios Calculated fix'!AT$428)</f>
        <v>0.5052457904618527</v>
      </c>
      <c r="AU330" s="22">
        <f>('Ratios Calculated fix'!AU330-'Ratios Calculated fix'!AU$428)/('Ratios Calculated fix'!AU$429-'Ratios Calculated fix'!AU$428)</f>
        <v>0.21251805187651018</v>
      </c>
      <c r="AV330" s="22" t="e">
        <f>('Ratios Calculated fix'!AV330-'Ratios Calculated fix'!AV$428)/('Ratios Calculated fix'!AV$429-'Ratios Calculated fix'!AV$428)</f>
        <v>#DIV/0!</v>
      </c>
      <c r="AW330" s="22" t="e">
        <f>('Ratios Calculated fix'!AW330-'Ratios Calculated fix'!AW$428)/('Ratios Calculated fix'!AW$429-'Ratios Calculated fix'!AW$428)</f>
        <v>#DIV/0!</v>
      </c>
      <c r="AX330" s="22" t="e">
        <f>('Ratios Calculated fix'!AX330-'Ratios Calculated fix'!AX$428)/('Ratios Calculated fix'!AX$429-'Ratios Calculated fix'!AX$428)</f>
        <v>#DIV/0!</v>
      </c>
      <c r="AY330" s="22">
        <f>('Ratios Calculated fix'!AY330-'Ratios Calculated fix'!AY$428)/('Ratios Calculated fix'!AY$429-'Ratios Calculated fix'!AY$428)</f>
        <v>0.74759270727138316</v>
      </c>
      <c r="AZ330" s="22">
        <f>('Ratios Calculated fix'!AZ330-'Ratios Calculated fix'!AZ$428)/('Ratios Calculated fix'!AZ$429-'Ratios Calculated fix'!AZ$428)</f>
        <v>0.76960090598492914</v>
      </c>
      <c r="BA330" s="22">
        <f>('Ratios Calculated fix'!BA330-'Ratios Calculated fix'!BA$428)/('Ratios Calculated fix'!BA$429-'Ratios Calculated fix'!BA$428)</f>
        <v>0.22056846146633083</v>
      </c>
      <c r="BB330" s="22" t="e">
        <f>('Ratios Calculated fix'!BB330-'Ratios Calculated fix'!BB$428)/('Ratios Calculated fix'!BB$429-'Ratios Calculated fix'!BB$428)</f>
        <v>#DIV/0!</v>
      </c>
      <c r="BC330" s="22">
        <f>('Ratios Calculated fix'!BC330-'Ratios Calculated fix'!BC$428)/('Ratios Calculated fix'!BC$429-'Ratios Calculated fix'!BC$428)</f>
        <v>0.13036455555881998</v>
      </c>
    </row>
    <row r="331" spans="1:55" x14ac:dyDescent="0.2">
      <c r="A331" s="3" t="s">
        <v>1033</v>
      </c>
      <c r="B331" s="3" t="s">
        <v>1034</v>
      </c>
      <c r="C331" s="3" t="s">
        <v>45</v>
      </c>
      <c r="D331" s="3">
        <v>403292</v>
      </c>
      <c r="E331" s="3" t="s">
        <v>16</v>
      </c>
      <c r="F331" s="3">
        <v>2019</v>
      </c>
      <c r="G331" s="3" t="s">
        <v>17</v>
      </c>
      <c r="H331" s="4">
        <v>43830</v>
      </c>
      <c r="I331" s="4">
        <v>43886</v>
      </c>
      <c r="J331" s="4">
        <v>43886</v>
      </c>
      <c r="K331" s="5">
        <v>209192000</v>
      </c>
      <c r="L331" s="5">
        <v>209673000</v>
      </c>
      <c r="M331" s="3" t="s">
        <v>1035</v>
      </c>
      <c r="N331" s="21">
        <f>('Ratios Calculated fix'!N331-'Ratios Calculated fix'!N$428)/('Ratios Calculated fix'!N$429-'Ratios Calculated fix'!N$428)</f>
        <v>5.070943988229641E-3</v>
      </c>
      <c r="O331" s="22">
        <f>('Ratios Calculated fix'!O331-'Ratios Calculated fix'!O$428)/('Ratios Calculated fix'!O$429-'Ratios Calculated fix'!O$428)</f>
        <v>4.3254696287253099E-3</v>
      </c>
      <c r="P331" s="22">
        <f>('Ratios Calculated fix'!P331-'Ratios Calculated fix'!P$428)/('Ratios Calculated fix'!P$429-'Ratios Calculated fix'!P$428)</f>
        <v>3.1645364252453029E-3</v>
      </c>
      <c r="Q331" s="22">
        <f>('Ratios Calculated fix'!Q331-'Ratios Calculated fix'!Q$428)/('Ratios Calculated fix'!Q$429-'Ratios Calculated fix'!Q$428)</f>
        <v>0.86989799794141776</v>
      </c>
      <c r="R331" s="22">
        <f>('Ratios Calculated fix'!R331-'Ratios Calculated fix'!R$428)/('Ratios Calculated fix'!R$429-'Ratios Calculated fix'!R$428)</f>
        <v>0.12225298224363151</v>
      </c>
      <c r="S331" s="22">
        <f>('Ratios Calculated fix'!S331-'Ratios Calculated fix'!S$428)/('Ratios Calculated fix'!S$429-'Ratios Calculated fix'!S$428)</f>
        <v>0.16262751121989982</v>
      </c>
      <c r="T331" s="22">
        <f>('Ratios Calculated fix'!T331-'Ratios Calculated fix'!T$428)/('Ratios Calculated fix'!T$429-'Ratios Calculated fix'!T$428)</f>
        <v>9.4211713757930041E-2</v>
      </c>
      <c r="U331" s="22">
        <f>('Ratios Calculated fix'!U331-'Ratios Calculated fix'!U$428)/('Ratios Calculated fix'!U$429-'Ratios Calculated fix'!U$428)</f>
        <v>0.81064795569178927</v>
      </c>
      <c r="V331" s="22">
        <f>('Ratios Calculated fix'!V331-'Ratios Calculated fix'!V$428)/('Ratios Calculated fix'!V$429-'Ratios Calculated fix'!V$428)</f>
        <v>0.71434768901640033</v>
      </c>
      <c r="W331" s="22">
        <f>('Ratios Calculated fix'!W331-'Ratios Calculated fix'!W$428)/('Ratios Calculated fix'!W$429-'Ratios Calculated fix'!W$428)</f>
        <v>0.82242638236393406</v>
      </c>
      <c r="X331" s="22">
        <f>('Ratios Calculated fix'!X331-'Ratios Calculated fix'!X$428)/('Ratios Calculated fix'!X$429-'Ratios Calculated fix'!X$428)</f>
        <v>3.0181590503302168E-2</v>
      </c>
      <c r="Y331" s="22">
        <f>('Ratios Calculated fix'!Y331-'Ratios Calculated fix'!Y$428)/('Ratios Calculated fix'!Y$429-'Ratios Calculated fix'!Y$428)</f>
        <v>0.46042648417566057</v>
      </c>
      <c r="Z331" s="22">
        <f>('Ratios Calculated fix'!Z331-'Ratios Calculated fix'!Z$428)/('Ratios Calculated fix'!Z$429-'Ratios Calculated fix'!Z$428)</f>
        <v>0.96981840949669784</v>
      </c>
      <c r="AA331" s="22">
        <f>('Ratios Calculated fix'!AA331-'Ratios Calculated fix'!AA$428)/('Ratios Calculated fix'!AA$429-'Ratios Calculated fix'!AA$428)</f>
        <v>7.3311772266892686E-2</v>
      </c>
      <c r="AB331" s="22">
        <f>('Ratios Calculated fix'!AB331-'Ratios Calculated fix'!AB$428)/('Ratios Calculated fix'!AB$429-'Ratios Calculated fix'!AB$428)</f>
        <v>0.86239825574725837</v>
      </c>
      <c r="AC331" s="22">
        <f>('Ratios Calculated fix'!AC331-'Ratios Calculated fix'!AC$428)/('Ratios Calculated fix'!AC$429-'Ratios Calculated fix'!AC$428)</f>
        <v>0.43004909746159309</v>
      </c>
      <c r="AD331" s="22">
        <f>('Ratios Calculated fix'!AD331-'Ratios Calculated fix'!AD$428)/('Ratios Calculated fix'!AD$429-'Ratios Calculated fix'!AD$428)</f>
        <v>0.39549092243152911</v>
      </c>
      <c r="AE331" s="22">
        <f>('Ratios Calculated fix'!AE331-'Ratios Calculated fix'!AE$428)/('Ratios Calculated fix'!AE$429-'Ratios Calculated fix'!AE$428)</f>
        <v>0.37546013202758488</v>
      </c>
      <c r="AF331" s="22">
        <f>('Ratios Calculated fix'!AF331-'Ratios Calculated fix'!AF$428)/('Ratios Calculated fix'!AF$429-'Ratios Calculated fix'!AF$428)</f>
        <v>0.38242438703910642</v>
      </c>
      <c r="AG331" s="22" t="e">
        <f>('Ratios Calculated fix'!AG331-'Ratios Calculated fix'!AG$428)/('Ratios Calculated fix'!AG$429-'Ratios Calculated fix'!AG$428)</f>
        <v>#DIV/0!</v>
      </c>
      <c r="AH331" s="22" t="e">
        <f>('Ratios Calculated fix'!AH331-'Ratios Calculated fix'!AH$428)/('Ratios Calculated fix'!AH$429-'Ratios Calculated fix'!AH$428)</f>
        <v>#DIV/0!</v>
      </c>
      <c r="AI331" s="22">
        <f>('Ratios Calculated fix'!AI331-'Ratios Calculated fix'!AI$428)/('Ratios Calculated fix'!AI$429-'Ratios Calculated fix'!AI$428)</f>
        <v>0.548105108161698</v>
      </c>
      <c r="AJ331" s="22">
        <f>('Ratios Calculated fix'!AJ331-'Ratios Calculated fix'!AJ$428)/('Ratios Calculated fix'!AJ$429-'Ratios Calculated fix'!AJ$428)</f>
        <v>0.15188224212198906</v>
      </c>
      <c r="AK331" s="22" t="e">
        <f>('Ratios Calculated fix'!AK331-'Ratios Calculated fix'!AK$428)/('Ratios Calculated fix'!AK$429-'Ratios Calculated fix'!AK$428)</f>
        <v>#DIV/0!</v>
      </c>
      <c r="AL331" s="22" t="e">
        <f>('Ratios Calculated fix'!AL331-'Ratios Calculated fix'!AL$428)/('Ratios Calculated fix'!AL$429-'Ratios Calculated fix'!AL$428)</f>
        <v>#DIV/0!</v>
      </c>
      <c r="AM331" s="22">
        <f>('Ratios Calculated fix'!AM331-'Ratios Calculated fix'!AM$428)/('Ratios Calculated fix'!AM$429-'Ratios Calculated fix'!AM$428)</f>
        <v>0.71061124961573829</v>
      </c>
      <c r="AN331" s="22">
        <f>('Ratios Calculated fix'!AN331-'Ratios Calculated fix'!AN$428)/('Ratios Calculated fix'!AN$429-'Ratios Calculated fix'!AN$428)</f>
        <v>0.80486652486068488</v>
      </c>
      <c r="AO331" s="22">
        <f>('Ratios Calculated fix'!AO331-'Ratios Calculated fix'!AO$428)/('Ratios Calculated fix'!AO$429-'Ratios Calculated fix'!AO$428)</f>
        <v>6.5586574929665506E-2</v>
      </c>
      <c r="AP331" s="22">
        <f>('Ratios Calculated fix'!AP331-'Ratios Calculated fix'!AP$428)/('Ratios Calculated fix'!AP$429-'Ratios Calculated fix'!AP$428)</f>
        <v>0.35847392553761442</v>
      </c>
      <c r="AQ331" s="22">
        <f>('Ratios Calculated fix'!AQ331-'Ratios Calculated fix'!AQ$428)/('Ratios Calculated fix'!AQ$429-'Ratios Calculated fix'!AQ$428)</f>
        <v>0.64266177362207266</v>
      </c>
      <c r="AR331" s="22">
        <f>('Ratios Calculated fix'!AR331-'Ratios Calculated fix'!AR$428)/('Ratios Calculated fix'!AR$429-'Ratios Calculated fix'!AR$428)</f>
        <v>0.55072274505235941</v>
      </c>
      <c r="AS331" s="22">
        <f>('Ratios Calculated fix'!AS331-'Ratios Calculated fix'!AS$428)/('Ratios Calculated fix'!AS$429-'Ratios Calculated fix'!AS$428)</f>
        <v>0.35800564066391882</v>
      </c>
      <c r="AT331" s="22">
        <f>('Ratios Calculated fix'!AT331-'Ratios Calculated fix'!AT$428)/('Ratios Calculated fix'!AT$429-'Ratios Calculated fix'!AT$428)</f>
        <v>0.46204607274400167</v>
      </c>
      <c r="AU331" s="22">
        <f>('Ratios Calculated fix'!AU331-'Ratios Calculated fix'!AU$428)/('Ratios Calculated fix'!AU$429-'Ratios Calculated fix'!AU$428)</f>
        <v>0.25866894601351065</v>
      </c>
      <c r="AV331" s="22" t="e">
        <f>('Ratios Calculated fix'!AV331-'Ratios Calculated fix'!AV$428)/('Ratios Calculated fix'!AV$429-'Ratios Calculated fix'!AV$428)</f>
        <v>#DIV/0!</v>
      </c>
      <c r="AW331" s="22" t="e">
        <f>('Ratios Calculated fix'!AW331-'Ratios Calculated fix'!AW$428)/('Ratios Calculated fix'!AW$429-'Ratios Calculated fix'!AW$428)</f>
        <v>#DIV/0!</v>
      </c>
      <c r="AX331" s="22" t="e">
        <f>('Ratios Calculated fix'!AX331-'Ratios Calculated fix'!AX$428)/('Ratios Calculated fix'!AX$429-'Ratios Calculated fix'!AX$428)</f>
        <v>#DIV/0!</v>
      </c>
      <c r="AY331" s="22">
        <f>('Ratios Calculated fix'!AY331-'Ratios Calculated fix'!AY$428)/('Ratios Calculated fix'!AY$429-'Ratios Calculated fix'!AY$428)</f>
        <v>0.74721028336039075</v>
      </c>
      <c r="AZ331" s="22">
        <f>('Ratios Calculated fix'!AZ331-'Ratios Calculated fix'!AZ$428)/('Ratios Calculated fix'!AZ$429-'Ratios Calculated fix'!AZ$428)</f>
        <v>0.77094205974321361</v>
      </c>
      <c r="BA331" s="22">
        <f>('Ratios Calculated fix'!BA331-'Ratios Calculated fix'!BA$428)/('Ratios Calculated fix'!BA$429-'Ratios Calculated fix'!BA$428)</f>
        <v>0.22161730960447265</v>
      </c>
      <c r="BB331" s="22" t="e">
        <f>('Ratios Calculated fix'!BB331-'Ratios Calculated fix'!BB$428)/('Ratios Calculated fix'!BB$429-'Ratios Calculated fix'!BB$428)</f>
        <v>#DIV/0!</v>
      </c>
      <c r="BC331" s="22">
        <f>('Ratios Calculated fix'!BC331-'Ratios Calculated fix'!BC$428)/('Ratios Calculated fix'!BC$429-'Ratios Calculated fix'!BC$428)</f>
        <v>0.15109302271027425</v>
      </c>
    </row>
    <row r="332" spans="1:55" x14ac:dyDescent="0.2">
      <c r="A332" s="3" t="s">
        <v>469</v>
      </c>
      <c r="B332" s="3" t="s">
        <v>470</v>
      </c>
      <c r="C332" s="3" t="s">
        <v>113</v>
      </c>
      <c r="D332" s="3">
        <v>741323</v>
      </c>
      <c r="E332" s="3" t="s">
        <v>16</v>
      </c>
      <c r="F332" s="3">
        <v>2019</v>
      </c>
      <c r="G332" s="3" t="s">
        <v>17</v>
      </c>
      <c r="H332" s="4">
        <v>43830</v>
      </c>
      <c r="I332" s="4">
        <v>43892</v>
      </c>
      <c r="J332" s="4">
        <v>43892</v>
      </c>
      <c r="K332" s="5">
        <v>40296000</v>
      </c>
      <c r="L332" s="5">
        <v>40420000</v>
      </c>
      <c r="M332" s="3" t="s">
        <v>471</v>
      </c>
      <c r="N332" s="21">
        <f>('Ratios Calculated fix'!N332-'Ratios Calculated fix'!N$428)/('Ratios Calculated fix'!N$429-'Ratios Calculated fix'!N$428)</f>
        <v>1.0004192805444604E-2</v>
      </c>
      <c r="O332" s="22">
        <f>('Ratios Calculated fix'!O332-'Ratios Calculated fix'!O$428)/('Ratios Calculated fix'!O$429-'Ratios Calculated fix'!O$428)</f>
        <v>1.0004192805444604E-2</v>
      </c>
      <c r="P332" s="22">
        <f>('Ratios Calculated fix'!P332-'Ratios Calculated fix'!P$428)/('Ratios Calculated fix'!P$429-'Ratios Calculated fix'!P$428)</f>
        <v>0</v>
      </c>
      <c r="Q332" s="22">
        <f>('Ratios Calculated fix'!Q332-'Ratios Calculated fix'!Q$428)/('Ratios Calculated fix'!Q$429-'Ratios Calculated fix'!Q$428)</f>
        <v>0.87093806159121911</v>
      </c>
      <c r="R332" s="22">
        <f>('Ratios Calculated fix'!R332-'Ratios Calculated fix'!R$428)/('Ratios Calculated fix'!R$429-'Ratios Calculated fix'!R$428)</f>
        <v>7.7920968856706367E-3</v>
      </c>
      <c r="S332" s="22">
        <f>('Ratios Calculated fix'!S332-'Ratios Calculated fix'!S$428)/('Ratios Calculated fix'!S$429-'Ratios Calculated fix'!S$428)</f>
        <v>0</v>
      </c>
      <c r="T332" s="22">
        <f>('Ratios Calculated fix'!T332-'Ratios Calculated fix'!T$428)/('Ratios Calculated fix'!T$429-'Ratios Calculated fix'!T$428)</f>
        <v>7.8751540421710502E-3</v>
      </c>
      <c r="U332" s="22">
        <f>('Ratios Calculated fix'!U332-'Ratios Calculated fix'!U$428)/('Ratios Calculated fix'!U$429-'Ratios Calculated fix'!U$428)</f>
        <v>0.80752494659476315</v>
      </c>
      <c r="V332" s="22">
        <f>('Ratios Calculated fix'!V332-'Ratios Calculated fix'!V$428)/('Ratios Calculated fix'!V$429-'Ratios Calculated fix'!V$428)</f>
        <v>0.70833495319453676</v>
      </c>
      <c r="W332" s="22">
        <f>('Ratios Calculated fix'!W332-'Ratios Calculated fix'!W$428)/('Ratios Calculated fix'!W$429-'Ratios Calculated fix'!W$428)</f>
        <v>0.81976104134086281</v>
      </c>
      <c r="X332" s="22">
        <f>('Ratios Calculated fix'!X332-'Ratios Calculated fix'!X$428)/('Ratios Calculated fix'!X$429-'Ratios Calculated fix'!X$428)</f>
        <v>0.15373434228617114</v>
      </c>
      <c r="Y332" s="22">
        <f>('Ratios Calculated fix'!Y332-'Ratios Calculated fix'!Y$428)/('Ratios Calculated fix'!Y$429-'Ratios Calculated fix'!Y$428)</f>
        <v>0.44460423671130123</v>
      </c>
      <c r="Z332" s="22">
        <f>('Ratios Calculated fix'!Z332-'Ratios Calculated fix'!Z$428)/('Ratios Calculated fix'!Z$429-'Ratios Calculated fix'!Z$428)</f>
        <v>0.84626565771382889</v>
      </c>
      <c r="AA332" s="22">
        <f>('Ratios Calculated fix'!AA332-'Ratios Calculated fix'!AA$428)/('Ratios Calculated fix'!AA$429-'Ratios Calculated fix'!AA$428)</f>
        <v>0</v>
      </c>
      <c r="AB332" s="22">
        <f>('Ratios Calculated fix'!AB332-'Ratios Calculated fix'!AB$428)/('Ratios Calculated fix'!AB$429-'Ratios Calculated fix'!AB$428)</f>
        <v>0.83682763912522629</v>
      </c>
      <c r="AC332" s="22">
        <f>('Ratios Calculated fix'!AC332-'Ratios Calculated fix'!AC$428)/('Ratios Calculated fix'!AC$429-'Ratios Calculated fix'!AC$428)</f>
        <v>1</v>
      </c>
      <c r="AD332" s="22">
        <f>('Ratios Calculated fix'!AD332-'Ratios Calculated fix'!AD$428)/('Ratios Calculated fix'!AD$429-'Ratios Calculated fix'!AD$428)</f>
        <v>0.8278611401368362</v>
      </c>
      <c r="AE332" s="22">
        <f>('Ratios Calculated fix'!AE332-'Ratios Calculated fix'!AE$428)/('Ratios Calculated fix'!AE$429-'Ratios Calculated fix'!AE$428)</f>
        <v>1</v>
      </c>
      <c r="AF332" s="22">
        <f>('Ratios Calculated fix'!AF332-'Ratios Calculated fix'!AF$428)/('Ratios Calculated fix'!AF$429-'Ratios Calculated fix'!AF$428)</f>
        <v>0.3627257092981595</v>
      </c>
      <c r="AG332" s="22" t="e">
        <f>('Ratios Calculated fix'!AG332-'Ratios Calculated fix'!AG$428)/('Ratios Calculated fix'!AG$429-'Ratios Calculated fix'!AG$428)</f>
        <v>#DIV/0!</v>
      </c>
      <c r="AH332" s="22" t="e">
        <f>('Ratios Calculated fix'!AH332-'Ratios Calculated fix'!AH$428)/('Ratios Calculated fix'!AH$429-'Ratios Calculated fix'!AH$428)</f>
        <v>#DIV/0!</v>
      </c>
      <c r="AI332" s="22">
        <f>('Ratios Calculated fix'!AI332-'Ratios Calculated fix'!AI$428)/('Ratios Calculated fix'!AI$429-'Ratios Calculated fix'!AI$428)</f>
        <v>0.54917416665493068</v>
      </c>
      <c r="AJ332" s="22">
        <f>('Ratios Calculated fix'!AJ332-'Ratios Calculated fix'!AJ$428)/('Ratios Calculated fix'!AJ$429-'Ratios Calculated fix'!AJ$428)</f>
        <v>9.055484197342227E-2</v>
      </c>
      <c r="AK332" s="22" t="e">
        <f>('Ratios Calculated fix'!AK332-'Ratios Calculated fix'!AK$428)/('Ratios Calculated fix'!AK$429-'Ratios Calculated fix'!AK$428)</f>
        <v>#DIV/0!</v>
      </c>
      <c r="AL332" s="22" t="e">
        <f>('Ratios Calculated fix'!AL332-'Ratios Calculated fix'!AL$428)/('Ratios Calculated fix'!AL$429-'Ratios Calculated fix'!AL$428)</f>
        <v>#DIV/0!</v>
      </c>
      <c r="AM332" s="22">
        <f>('Ratios Calculated fix'!AM332-'Ratios Calculated fix'!AM$428)/('Ratios Calculated fix'!AM$429-'Ratios Calculated fix'!AM$428)</f>
        <v>0.70963472515195669</v>
      </c>
      <c r="AN332" s="22">
        <f>('Ratios Calculated fix'!AN332-'Ratios Calculated fix'!AN$428)/('Ratios Calculated fix'!AN$429-'Ratios Calculated fix'!AN$428)</f>
        <v>0.80490640761114873</v>
      </c>
      <c r="AO332" s="22">
        <f>('Ratios Calculated fix'!AO332-'Ratios Calculated fix'!AO$428)/('Ratios Calculated fix'!AO$429-'Ratios Calculated fix'!AO$428)</f>
        <v>5.069941551923185E-2</v>
      </c>
      <c r="AP332" s="22">
        <f>('Ratios Calculated fix'!AP332-'Ratios Calculated fix'!AP$428)/('Ratios Calculated fix'!AP$429-'Ratios Calculated fix'!AP$428)</f>
        <v>0.35908470145126825</v>
      </c>
      <c r="AQ332" s="22">
        <f>('Ratios Calculated fix'!AQ332-'Ratios Calculated fix'!AQ$428)/('Ratios Calculated fix'!AQ$429-'Ratios Calculated fix'!AQ$428)</f>
        <v>0.61205874778643277</v>
      </c>
      <c r="AR332" s="22">
        <f>('Ratios Calculated fix'!AR332-'Ratios Calculated fix'!AR$428)/('Ratios Calculated fix'!AR$429-'Ratios Calculated fix'!AR$428)</f>
        <v>0.42997603519402483</v>
      </c>
      <c r="AS332" s="22">
        <f>('Ratios Calculated fix'!AS332-'Ratios Calculated fix'!AS$428)/('Ratios Calculated fix'!AS$429-'Ratios Calculated fix'!AS$428)</f>
        <v>0.36677053654725777</v>
      </c>
      <c r="AT332" s="22">
        <f>('Ratios Calculated fix'!AT332-'Ratios Calculated fix'!AT$428)/('Ratios Calculated fix'!AT$429-'Ratios Calculated fix'!AT$428)</f>
        <v>0.36132001552027337</v>
      </c>
      <c r="AU332" s="22">
        <f>('Ratios Calculated fix'!AU332-'Ratios Calculated fix'!AU$428)/('Ratios Calculated fix'!AU$429-'Ratios Calculated fix'!AU$428)</f>
        <v>0.25208167907465434</v>
      </c>
      <c r="AV332" s="22" t="e">
        <f>('Ratios Calculated fix'!AV332-'Ratios Calculated fix'!AV$428)/('Ratios Calculated fix'!AV$429-'Ratios Calculated fix'!AV$428)</f>
        <v>#DIV/0!</v>
      </c>
      <c r="AW332" s="22" t="e">
        <f>('Ratios Calculated fix'!AW332-'Ratios Calculated fix'!AW$428)/('Ratios Calculated fix'!AW$429-'Ratios Calculated fix'!AW$428)</f>
        <v>#DIV/0!</v>
      </c>
      <c r="AX332" s="22" t="e">
        <f>('Ratios Calculated fix'!AX332-'Ratios Calculated fix'!AX$428)/('Ratios Calculated fix'!AX$429-'Ratios Calculated fix'!AX$428)</f>
        <v>#DIV/0!</v>
      </c>
      <c r="AY332" s="22">
        <f>('Ratios Calculated fix'!AY332-'Ratios Calculated fix'!AY$428)/('Ratios Calculated fix'!AY$429-'Ratios Calculated fix'!AY$428)</f>
        <v>0.74417721906303858</v>
      </c>
      <c r="AZ332" s="22">
        <f>('Ratios Calculated fix'!AZ332-'Ratios Calculated fix'!AZ$428)/('Ratios Calculated fix'!AZ$429-'Ratios Calculated fix'!AZ$428)</f>
        <v>0.76747410355861112</v>
      </c>
      <c r="BA332" s="22">
        <f>('Ratios Calculated fix'!BA332-'Ratios Calculated fix'!BA$428)/('Ratios Calculated fix'!BA$429-'Ratios Calculated fix'!BA$428)</f>
        <v>0.22174969562039415</v>
      </c>
      <c r="BB332" s="22" t="e">
        <f>('Ratios Calculated fix'!BB332-'Ratios Calculated fix'!BB$428)/('Ratios Calculated fix'!BB$429-'Ratios Calculated fix'!BB$428)</f>
        <v>#DIV/0!</v>
      </c>
      <c r="BC332" s="22">
        <f>('Ratios Calculated fix'!BC332-'Ratios Calculated fix'!BC$428)/('Ratios Calculated fix'!BC$429-'Ratios Calculated fix'!BC$428)</f>
        <v>0.60955212226573174</v>
      </c>
    </row>
    <row r="333" spans="1:55" x14ac:dyDescent="0.2">
      <c r="A333" s="3" t="s">
        <v>1009</v>
      </c>
      <c r="B333" s="3" t="s">
        <v>1010</v>
      </c>
      <c r="C333" s="3" t="s">
        <v>24</v>
      </c>
      <c r="D333" s="3">
        <v>378206</v>
      </c>
      <c r="E333" s="3" t="s">
        <v>16</v>
      </c>
      <c r="F333" s="3">
        <v>2019</v>
      </c>
      <c r="G333" s="3" t="s">
        <v>17</v>
      </c>
      <c r="H333" s="4">
        <v>43830</v>
      </c>
      <c r="I333" s="4">
        <v>43868</v>
      </c>
      <c r="J333" s="4">
        <v>43868</v>
      </c>
      <c r="K333" s="5">
        <v>109300000</v>
      </c>
      <c r="L333" s="5">
        <v>114100000</v>
      </c>
      <c r="M333" s="3" t="s">
        <v>1011</v>
      </c>
      <c r="N333" s="21">
        <f>('Ratios Calculated fix'!N333-'Ratios Calculated fix'!N$428)/('Ratios Calculated fix'!N$429-'Ratios Calculated fix'!N$428)</f>
        <v>9.9781575871550621E-2</v>
      </c>
      <c r="O333" s="22">
        <f>('Ratios Calculated fix'!O333-'Ratios Calculated fix'!O$428)/('Ratios Calculated fix'!O$429-'Ratios Calculated fix'!O$428)</f>
        <v>8.1361876865891927E-2</v>
      </c>
      <c r="P333" s="22">
        <f>('Ratios Calculated fix'!P333-'Ratios Calculated fix'!P$428)/('Ratios Calculated fix'!P$429-'Ratios Calculated fix'!P$428)</f>
        <v>0.1180905044126583</v>
      </c>
      <c r="Q333" s="22">
        <f>('Ratios Calculated fix'!Q333-'Ratios Calculated fix'!Q$428)/('Ratios Calculated fix'!Q$429-'Ratios Calculated fix'!Q$428)</f>
        <v>0.86811662464657802</v>
      </c>
      <c r="R333" s="22">
        <f>('Ratios Calculated fix'!R333-'Ratios Calculated fix'!R$428)/('Ratios Calculated fix'!R$429-'Ratios Calculated fix'!R$428)</f>
        <v>0</v>
      </c>
      <c r="S333" s="22">
        <f>('Ratios Calculated fix'!S333-'Ratios Calculated fix'!S$428)/('Ratios Calculated fix'!S$429-'Ratios Calculated fix'!S$428)</f>
        <v>0</v>
      </c>
      <c r="T333" s="22">
        <f>('Ratios Calculated fix'!T333-'Ratios Calculated fix'!T$428)/('Ratios Calculated fix'!T$429-'Ratios Calculated fix'!T$428)</f>
        <v>0</v>
      </c>
      <c r="U333" s="22">
        <f>('Ratios Calculated fix'!U333-'Ratios Calculated fix'!U$428)/('Ratios Calculated fix'!U$429-'Ratios Calculated fix'!U$428)</f>
        <v>0.80725306381245165</v>
      </c>
      <c r="V333" s="22">
        <f>('Ratios Calculated fix'!V333-'Ratios Calculated fix'!V$428)/('Ratios Calculated fix'!V$429-'Ratios Calculated fix'!V$428)</f>
        <v>0.70833495319453676</v>
      </c>
      <c r="W333" s="22">
        <f>('Ratios Calculated fix'!W333-'Ratios Calculated fix'!W$428)/('Ratios Calculated fix'!W$429-'Ratios Calculated fix'!W$428)</f>
        <v>0.81944824653588433</v>
      </c>
      <c r="X333" s="22">
        <f>('Ratios Calculated fix'!X333-'Ratios Calculated fix'!X$428)/('Ratios Calculated fix'!X$429-'Ratios Calculated fix'!X$428)</f>
        <v>0.44792281461895661</v>
      </c>
      <c r="Y333" s="22">
        <f>('Ratios Calculated fix'!Y333-'Ratios Calculated fix'!Y$428)/('Ratios Calculated fix'!Y$429-'Ratios Calculated fix'!Y$428)</f>
        <v>0.50661036861583919</v>
      </c>
      <c r="Z333" s="22">
        <f>('Ratios Calculated fix'!Z333-'Ratios Calculated fix'!Z$428)/('Ratios Calculated fix'!Z$429-'Ratios Calculated fix'!Z$428)</f>
        <v>0.55207718538104344</v>
      </c>
      <c r="AA333" s="22">
        <f>('Ratios Calculated fix'!AA333-'Ratios Calculated fix'!AA$428)/('Ratios Calculated fix'!AA$429-'Ratios Calculated fix'!AA$428)</f>
        <v>0</v>
      </c>
      <c r="AB333" s="22">
        <f>('Ratios Calculated fix'!AB333-'Ratios Calculated fix'!AB$428)/('Ratios Calculated fix'!AB$429-'Ratios Calculated fix'!AB$428)</f>
        <v>0.96054523453835094</v>
      </c>
      <c r="AC333" s="22">
        <f>('Ratios Calculated fix'!AC333-'Ratios Calculated fix'!AC$428)/('Ratios Calculated fix'!AC$429-'Ratios Calculated fix'!AC$428)</f>
        <v>0.89759657341751842</v>
      </c>
      <c r="AD333" s="22">
        <f>('Ratios Calculated fix'!AD333-'Ratios Calculated fix'!AD$428)/('Ratios Calculated fix'!AD$429-'Ratios Calculated fix'!AD$428)</f>
        <v>0.37206509533886656</v>
      </c>
      <c r="AE333" s="22">
        <f>('Ratios Calculated fix'!AE333-'Ratios Calculated fix'!AE$428)/('Ratios Calculated fix'!AE$429-'Ratios Calculated fix'!AE$428)</f>
        <v>0.48105198170740826</v>
      </c>
      <c r="AF333" s="22">
        <f>('Ratios Calculated fix'!AF333-'Ratios Calculated fix'!AF$428)/('Ratios Calculated fix'!AF$429-'Ratios Calculated fix'!AF$428)</f>
        <v>0.42429630112789829</v>
      </c>
      <c r="AG333" s="22" t="e">
        <f>('Ratios Calculated fix'!AG333-'Ratios Calculated fix'!AG$428)/('Ratios Calculated fix'!AG$429-'Ratios Calculated fix'!AG$428)</f>
        <v>#DIV/0!</v>
      </c>
      <c r="AH333" s="22" t="e">
        <f>('Ratios Calculated fix'!AH333-'Ratios Calculated fix'!AH$428)/('Ratios Calculated fix'!AH$429-'Ratios Calculated fix'!AH$428)</f>
        <v>#DIV/0!</v>
      </c>
      <c r="AI333" s="22">
        <f>('Ratios Calculated fix'!AI333-'Ratios Calculated fix'!AI$428)/('Ratios Calculated fix'!AI$429-'Ratios Calculated fix'!AI$428)</f>
        <v>0.55060570093776862</v>
      </c>
      <c r="AJ333" s="22">
        <f>('Ratios Calculated fix'!AJ333-'Ratios Calculated fix'!AJ$428)/('Ratios Calculated fix'!AJ$429-'Ratios Calculated fix'!AJ$428)</f>
        <v>0.22108619827621337</v>
      </c>
      <c r="AK333" s="22" t="e">
        <f>('Ratios Calculated fix'!AK333-'Ratios Calculated fix'!AK$428)/('Ratios Calculated fix'!AK$429-'Ratios Calculated fix'!AK$428)</f>
        <v>#DIV/0!</v>
      </c>
      <c r="AL333" s="22" t="e">
        <f>('Ratios Calculated fix'!AL333-'Ratios Calculated fix'!AL$428)/('Ratios Calculated fix'!AL$429-'Ratios Calculated fix'!AL$428)</f>
        <v>#DIV/0!</v>
      </c>
      <c r="AM333" s="22">
        <f>('Ratios Calculated fix'!AM333-'Ratios Calculated fix'!AM$428)/('Ratios Calculated fix'!AM$429-'Ratios Calculated fix'!AM$428)</f>
        <v>0.71175178521436822</v>
      </c>
      <c r="AN333" s="22">
        <f>('Ratios Calculated fix'!AN333-'Ratios Calculated fix'!AN$428)/('Ratios Calculated fix'!AN$429-'Ratios Calculated fix'!AN$428)</f>
        <v>0.8045540942477466</v>
      </c>
      <c r="AO333" s="22">
        <f>('Ratios Calculated fix'!AO333-'Ratios Calculated fix'!AO$428)/('Ratios Calculated fix'!AO$429-'Ratios Calculated fix'!AO$428)</f>
        <v>0.10318867113914232</v>
      </c>
      <c r="AP333" s="22">
        <f>('Ratios Calculated fix'!AP333-'Ratios Calculated fix'!AP$428)/('Ratios Calculated fix'!AP$429-'Ratios Calculated fix'!AP$428)</f>
        <v>0.36049071410308664</v>
      </c>
      <c r="AQ333" s="22">
        <f>('Ratios Calculated fix'!AQ333-'Ratios Calculated fix'!AQ$428)/('Ratios Calculated fix'!AQ$429-'Ratios Calculated fix'!AQ$428)</f>
        <v>0.74164887420278935</v>
      </c>
      <c r="AR333" s="22">
        <f>('Ratios Calculated fix'!AR333-'Ratios Calculated fix'!AR$428)/('Ratios Calculated fix'!AR$429-'Ratios Calculated fix'!AR$428)</f>
        <v>0.52012574369227871</v>
      </c>
      <c r="AS333" s="22">
        <f>('Ratios Calculated fix'!AS333-'Ratios Calculated fix'!AS$428)/('Ratios Calculated fix'!AS$429-'Ratios Calculated fix'!AS$428)</f>
        <v>0.36750997868452173</v>
      </c>
      <c r="AT333" s="22">
        <f>('Ratios Calculated fix'!AT333-'Ratios Calculated fix'!AT$428)/('Ratios Calculated fix'!AT$429-'Ratios Calculated fix'!AT$428)</f>
        <v>0.54292993016063174</v>
      </c>
      <c r="AU333" s="22">
        <f>('Ratios Calculated fix'!AU333-'Ratios Calculated fix'!AU$428)/('Ratios Calculated fix'!AU$429-'Ratios Calculated fix'!AU$428)</f>
        <v>0.26658666432614186</v>
      </c>
      <c r="AV333" s="22" t="e">
        <f>('Ratios Calculated fix'!AV333-'Ratios Calculated fix'!AV$428)/('Ratios Calculated fix'!AV$429-'Ratios Calculated fix'!AV$428)</f>
        <v>#DIV/0!</v>
      </c>
      <c r="AW333" s="22" t="e">
        <f>('Ratios Calculated fix'!AW333-'Ratios Calculated fix'!AW$428)/('Ratios Calculated fix'!AW$429-'Ratios Calculated fix'!AW$428)</f>
        <v>#DIV/0!</v>
      </c>
      <c r="AX333" s="22" t="e">
        <f>('Ratios Calculated fix'!AX333-'Ratios Calculated fix'!AX$428)/('Ratios Calculated fix'!AX$429-'Ratios Calculated fix'!AX$428)</f>
        <v>#DIV/0!</v>
      </c>
      <c r="AY333" s="22">
        <f>('Ratios Calculated fix'!AY333-'Ratios Calculated fix'!AY$428)/('Ratios Calculated fix'!AY$429-'Ratios Calculated fix'!AY$428)</f>
        <v>0.7440745832666682</v>
      </c>
      <c r="AZ333" s="22">
        <f>('Ratios Calculated fix'!AZ333-'Ratios Calculated fix'!AZ$428)/('Ratios Calculated fix'!AZ$429-'Ratios Calculated fix'!AZ$428)</f>
        <v>0.76574413470836755</v>
      </c>
      <c r="BA333" s="22">
        <f>('Ratios Calculated fix'!BA333-'Ratios Calculated fix'!BA$428)/('Ratios Calculated fix'!BA$429-'Ratios Calculated fix'!BA$428)</f>
        <v>0.22143276688173608</v>
      </c>
      <c r="BB333" s="22" t="e">
        <f>('Ratios Calculated fix'!BB333-'Ratios Calculated fix'!BB$428)/('Ratios Calculated fix'!BB$429-'Ratios Calculated fix'!BB$428)</f>
        <v>#DIV/0!</v>
      </c>
      <c r="BC333" s="22">
        <f>('Ratios Calculated fix'!BC333-'Ratios Calculated fix'!BC$428)/('Ratios Calculated fix'!BC$429-'Ratios Calculated fix'!BC$428)</f>
        <v>0.23381911472211139</v>
      </c>
    </row>
    <row r="334" spans="1:55" x14ac:dyDescent="0.2">
      <c r="A334" s="3" t="s">
        <v>1018</v>
      </c>
      <c r="B334" s="3" t="s">
        <v>1019</v>
      </c>
      <c r="C334" s="3" t="s">
        <v>15</v>
      </c>
      <c r="D334" s="3">
        <v>378208</v>
      </c>
      <c r="E334" s="3" t="s">
        <v>16</v>
      </c>
      <c r="F334" s="3">
        <v>2019</v>
      </c>
      <c r="G334" s="3" t="s">
        <v>17</v>
      </c>
      <c r="H334" s="4">
        <v>43830</v>
      </c>
      <c r="I334" s="4">
        <v>43875</v>
      </c>
      <c r="J334" s="4">
        <v>43875</v>
      </c>
      <c r="K334" s="5">
        <v>113994000</v>
      </c>
      <c r="L334" s="5">
        <v>114822000</v>
      </c>
      <c r="M334" s="3" t="s">
        <v>1020</v>
      </c>
      <c r="N334" s="21">
        <f>('Ratios Calculated fix'!N334-'Ratios Calculated fix'!N$428)/('Ratios Calculated fix'!N$429-'Ratios Calculated fix'!N$428)</f>
        <v>6.3051520393357763E-2</v>
      </c>
      <c r="O334" s="22">
        <f>('Ratios Calculated fix'!O334-'Ratios Calculated fix'!O$428)/('Ratios Calculated fix'!O$429-'Ratios Calculated fix'!O$428)</f>
        <v>6.3051520393357763E-2</v>
      </c>
      <c r="P334" s="22">
        <f>('Ratios Calculated fix'!P334-'Ratios Calculated fix'!P$428)/('Ratios Calculated fix'!P$429-'Ratios Calculated fix'!P$428)</f>
        <v>2.9689074179236986E-2</v>
      </c>
      <c r="Q334" s="22">
        <f>('Ratios Calculated fix'!Q334-'Ratios Calculated fix'!Q$428)/('Ratios Calculated fix'!Q$429-'Ratios Calculated fix'!Q$428)</f>
        <v>0.86928482731502876</v>
      </c>
      <c r="R334" s="22">
        <f>('Ratios Calculated fix'!R334-'Ratios Calculated fix'!R$428)/('Ratios Calculated fix'!R$429-'Ratios Calculated fix'!R$428)</f>
        <v>6.6414798242797523E-5</v>
      </c>
      <c r="S334" s="22">
        <f>('Ratios Calculated fix'!S334-'Ratios Calculated fix'!S$428)/('Ratios Calculated fix'!S$429-'Ratios Calculated fix'!S$428)</f>
        <v>1.7745119008695154E-4</v>
      </c>
      <c r="T334" s="22">
        <f>('Ratios Calculated fix'!T334-'Ratios Calculated fix'!T$428)/('Ratios Calculated fix'!T$429-'Ratios Calculated fix'!T$428)</f>
        <v>3.5103568885997818E-5</v>
      </c>
      <c r="U334" s="22">
        <f>('Ratios Calculated fix'!U334-'Ratios Calculated fix'!U$428)/('Ratios Calculated fix'!U$429-'Ratios Calculated fix'!U$428)</f>
        <v>0.80725462922196856</v>
      </c>
      <c r="V334" s="22">
        <f>('Ratios Calculated fix'!V334-'Ratios Calculated fix'!V$428)/('Ratios Calculated fix'!V$429-'Ratios Calculated fix'!V$428)</f>
        <v>0.70834052189233487</v>
      </c>
      <c r="W334" s="22">
        <f>('Ratios Calculated fix'!W334-'Ratios Calculated fix'!W$428)/('Ratios Calculated fix'!W$429-'Ratios Calculated fix'!W$428)</f>
        <v>0.819449188398364</v>
      </c>
      <c r="X334" s="22">
        <f>('Ratios Calculated fix'!X334-'Ratios Calculated fix'!X$428)/('Ratios Calculated fix'!X$429-'Ratios Calculated fix'!X$428)</f>
        <v>0.60889311963309345</v>
      </c>
      <c r="Y334" s="22">
        <f>('Ratios Calculated fix'!Y334-'Ratios Calculated fix'!Y$428)/('Ratios Calculated fix'!Y$429-'Ratios Calculated fix'!Y$428)</f>
        <v>0.47607844197869792</v>
      </c>
      <c r="Z334" s="22">
        <f>('Ratios Calculated fix'!Z334-'Ratios Calculated fix'!Z$428)/('Ratios Calculated fix'!Z$429-'Ratios Calculated fix'!Z$428)</f>
        <v>0.39110688036690655</v>
      </c>
      <c r="AA334" s="22">
        <f>('Ratios Calculated fix'!AA334-'Ratios Calculated fix'!AA$428)/('Ratios Calculated fix'!AA$429-'Ratios Calculated fix'!AA$428)</f>
        <v>0.14599908226011407</v>
      </c>
      <c r="AB334" s="22">
        <f>('Ratios Calculated fix'!AB334-'Ratios Calculated fix'!AB$428)/('Ratios Calculated fix'!AB$429-'Ratios Calculated fix'!AB$428)</f>
        <v>0.88471479641316397</v>
      </c>
      <c r="AC334" s="22">
        <f>('Ratios Calculated fix'!AC334-'Ratios Calculated fix'!AC$428)/('Ratios Calculated fix'!AC$429-'Ratios Calculated fix'!AC$428)</f>
        <v>0.39940125179528463</v>
      </c>
      <c r="AD334" s="22">
        <f>('Ratios Calculated fix'!AD334-'Ratios Calculated fix'!AD$428)/('Ratios Calculated fix'!AD$429-'Ratios Calculated fix'!AD$428)</f>
        <v>0.18964368515076477</v>
      </c>
      <c r="AE334" s="22">
        <f>('Ratios Calculated fix'!AE334-'Ratios Calculated fix'!AE$428)/('Ratios Calculated fix'!AE$429-'Ratios Calculated fix'!AE$428)</f>
        <v>0.27309505605658058</v>
      </c>
      <c r="AF334" s="22">
        <f>('Ratios Calculated fix'!AF334-'Ratios Calculated fix'!AF$428)/('Ratios Calculated fix'!AF$429-'Ratios Calculated fix'!AF$428)</f>
        <v>0.34086391727284199</v>
      </c>
      <c r="AG334" s="22" t="e">
        <f>('Ratios Calculated fix'!AG334-'Ratios Calculated fix'!AG$428)/('Ratios Calculated fix'!AG$429-'Ratios Calculated fix'!AG$428)</f>
        <v>#DIV/0!</v>
      </c>
      <c r="AH334" s="22" t="e">
        <f>('Ratios Calculated fix'!AH334-'Ratios Calculated fix'!AH$428)/('Ratios Calculated fix'!AH$429-'Ratios Calculated fix'!AH$428)</f>
        <v>#DIV/0!</v>
      </c>
      <c r="AI334" s="22">
        <f>('Ratios Calculated fix'!AI334-'Ratios Calculated fix'!AI$428)/('Ratios Calculated fix'!AI$429-'Ratios Calculated fix'!AI$428)</f>
        <v>0.52804458358203288</v>
      </c>
      <c r="AJ334" s="22">
        <f>('Ratios Calculated fix'!AJ334-'Ratios Calculated fix'!AJ$428)/('Ratios Calculated fix'!AJ$429-'Ratios Calculated fix'!AJ$428)</f>
        <v>0.16739970086583916</v>
      </c>
      <c r="AK334" s="22" t="e">
        <f>('Ratios Calculated fix'!AK334-'Ratios Calculated fix'!AK$428)/('Ratios Calculated fix'!AK$429-'Ratios Calculated fix'!AK$428)</f>
        <v>#DIV/0!</v>
      </c>
      <c r="AL334" s="22" t="e">
        <f>('Ratios Calculated fix'!AL334-'Ratios Calculated fix'!AL$428)/('Ratios Calculated fix'!AL$429-'Ratios Calculated fix'!AL$428)</f>
        <v>#DIV/0!</v>
      </c>
      <c r="AM334" s="22">
        <f>('Ratios Calculated fix'!AM334-'Ratios Calculated fix'!AM$428)/('Ratios Calculated fix'!AM$429-'Ratios Calculated fix'!AM$428)</f>
        <v>0.71720013272784366</v>
      </c>
      <c r="AN334" s="22">
        <f>('Ratios Calculated fix'!AN334-'Ratios Calculated fix'!AN$428)/('Ratios Calculated fix'!AN$429-'Ratios Calculated fix'!AN$428)</f>
        <v>0.81408313616215389</v>
      </c>
      <c r="AO334" s="22">
        <f>('Ratios Calculated fix'!AO334-'Ratios Calculated fix'!AO$428)/('Ratios Calculated fix'!AO$429-'Ratios Calculated fix'!AO$428)</f>
        <v>0.56711362029140555</v>
      </c>
      <c r="AP334" s="22">
        <f>('Ratios Calculated fix'!AP334-'Ratios Calculated fix'!AP$428)/('Ratios Calculated fix'!AP$429-'Ratios Calculated fix'!AP$428)</f>
        <v>0.36500355150748875</v>
      </c>
      <c r="AQ334" s="22">
        <f>('Ratios Calculated fix'!AQ334-'Ratios Calculated fix'!AQ$428)/('Ratios Calculated fix'!AQ$429-'Ratios Calculated fix'!AQ$428)</f>
        <v>0.80731536041565233</v>
      </c>
      <c r="AR334" s="22">
        <f>('Ratios Calculated fix'!AR334-'Ratios Calculated fix'!AR$428)/('Ratios Calculated fix'!AR$429-'Ratios Calculated fix'!AR$428)</f>
        <v>0.26311402585512667</v>
      </c>
      <c r="AS334" s="22">
        <f>('Ratios Calculated fix'!AS334-'Ratios Calculated fix'!AS$428)/('Ratios Calculated fix'!AS$429-'Ratios Calculated fix'!AS$428)</f>
        <v>0.3552636801073164</v>
      </c>
      <c r="AT334" s="22">
        <f>('Ratios Calculated fix'!AT334-'Ratios Calculated fix'!AT$428)/('Ratios Calculated fix'!AT$429-'Ratios Calculated fix'!AT$428)</f>
        <v>0.65730101421961551</v>
      </c>
      <c r="AU334" s="22">
        <f>('Ratios Calculated fix'!AU334-'Ratios Calculated fix'!AU$428)/('Ratios Calculated fix'!AU$429-'Ratios Calculated fix'!AU$428)</f>
        <v>0.30352763280819589</v>
      </c>
      <c r="AV334" s="22" t="e">
        <f>('Ratios Calculated fix'!AV334-'Ratios Calculated fix'!AV$428)/('Ratios Calculated fix'!AV$429-'Ratios Calculated fix'!AV$428)</f>
        <v>#DIV/0!</v>
      </c>
      <c r="AW334" s="22" t="e">
        <f>('Ratios Calculated fix'!AW334-'Ratios Calculated fix'!AW$428)/('Ratios Calculated fix'!AW$429-'Ratios Calculated fix'!AW$428)</f>
        <v>#DIV/0!</v>
      </c>
      <c r="AX334" s="22" t="e">
        <f>('Ratios Calculated fix'!AX334-'Ratios Calculated fix'!AX$428)/('Ratios Calculated fix'!AX$429-'Ratios Calculated fix'!AX$428)</f>
        <v>#DIV/0!</v>
      </c>
      <c r="AY334" s="22">
        <f>('Ratios Calculated fix'!AY334-'Ratios Calculated fix'!AY$428)/('Ratios Calculated fix'!AY$429-'Ratios Calculated fix'!AY$428)</f>
        <v>0.74407527850544763</v>
      </c>
      <c r="AZ334" s="22">
        <f>('Ratios Calculated fix'!AZ334-'Ratios Calculated fix'!AZ$428)/('Ratios Calculated fix'!AZ$429-'Ratios Calculated fix'!AZ$428)</f>
        <v>0.7668733472784206</v>
      </c>
      <c r="BA334" s="22">
        <f>('Ratios Calculated fix'!BA334-'Ratios Calculated fix'!BA$428)/('Ratios Calculated fix'!BA$429-'Ratios Calculated fix'!BA$428)</f>
        <v>0.22237415022923396</v>
      </c>
      <c r="BB334" s="22" t="e">
        <f>('Ratios Calculated fix'!BB334-'Ratios Calculated fix'!BB$428)/('Ratios Calculated fix'!BB$429-'Ratios Calculated fix'!BB$428)</f>
        <v>#DIV/0!</v>
      </c>
      <c r="BC334" s="22">
        <f>('Ratios Calculated fix'!BC334-'Ratios Calculated fix'!BC$428)/('Ratios Calculated fix'!BC$429-'Ratios Calculated fix'!BC$428)</f>
        <v>0.4774735586516784</v>
      </c>
    </row>
    <row r="335" spans="1:55" x14ac:dyDescent="0.2">
      <c r="A335" s="3" t="s">
        <v>1003</v>
      </c>
      <c r="B335" s="3" t="s">
        <v>1004</v>
      </c>
      <c r="C335" s="3" t="s">
        <v>45</v>
      </c>
      <c r="D335" s="3">
        <v>331016</v>
      </c>
      <c r="E335" s="3" t="s">
        <v>16</v>
      </c>
      <c r="F335" s="3">
        <v>2019</v>
      </c>
      <c r="G335" s="3" t="s">
        <v>17</v>
      </c>
      <c r="H335" s="4">
        <v>43921</v>
      </c>
      <c r="I335" s="4">
        <v>43978</v>
      </c>
      <c r="J335" s="4">
        <v>43978</v>
      </c>
      <c r="K335" s="5">
        <v>73600000</v>
      </c>
      <c r="L335" s="5">
        <v>75200000</v>
      </c>
      <c r="M335" s="3" t="s">
        <v>1005</v>
      </c>
      <c r="N335" s="21">
        <f>('Ratios Calculated fix'!N335-'Ratios Calculated fix'!N$428)/('Ratios Calculated fix'!N$429-'Ratios Calculated fix'!N$428)</f>
        <v>5.8730132533396907E-2</v>
      </c>
      <c r="O335" s="22">
        <f>('Ratios Calculated fix'!O335-'Ratios Calculated fix'!O$428)/('Ratios Calculated fix'!O$429-'Ratios Calculated fix'!O$428)</f>
        <v>4.5859781922674092E-2</v>
      </c>
      <c r="P335" s="22">
        <f>('Ratios Calculated fix'!P335-'Ratios Calculated fix'!P$428)/('Ratios Calculated fix'!P$429-'Ratios Calculated fix'!P$428)</f>
        <v>0.10445463377417234</v>
      </c>
      <c r="Q335" s="22">
        <f>('Ratios Calculated fix'!Q335-'Ratios Calculated fix'!Q$428)/('Ratios Calculated fix'!Q$429-'Ratios Calculated fix'!Q$428)</f>
        <v>0.87044649886499481</v>
      </c>
      <c r="R335" s="22">
        <f>('Ratios Calculated fix'!R335-'Ratios Calculated fix'!R$428)/('Ratios Calculated fix'!R$429-'Ratios Calculated fix'!R$428)</f>
        <v>5.4032710126864086E-2</v>
      </c>
      <c r="S335" s="22">
        <f>('Ratios Calculated fix'!S335-'Ratios Calculated fix'!S$428)/('Ratios Calculated fix'!S$429-'Ratios Calculated fix'!S$428)</f>
        <v>0.2001940260997872</v>
      </c>
      <c r="T335" s="22">
        <f>('Ratios Calculated fix'!T335-'Ratios Calculated fix'!T$428)/('Ratios Calculated fix'!T$429-'Ratios Calculated fix'!T$428)</f>
        <v>1.8485798530632175E-2</v>
      </c>
      <c r="U335" s="22">
        <f>('Ratios Calculated fix'!U335-'Ratios Calculated fix'!U$428)/('Ratios Calculated fix'!U$429-'Ratios Calculated fix'!U$428)</f>
        <v>0.80895648423816469</v>
      </c>
      <c r="V335" s="22">
        <f>('Ratios Calculated fix'!V335-'Ratios Calculated fix'!V$428)/('Ratios Calculated fix'!V$429-'Ratios Calculated fix'!V$428)</f>
        <v>0.71673782687881749</v>
      </c>
      <c r="W335" s="22">
        <f>('Ratios Calculated fix'!W335-'Ratios Calculated fix'!W$428)/('Ratios Calculated fix'!W$429-'Ratios Calculated fix'!W$428)</f>
        <v>0.82011164800233438</v>
      </c>
      <c r="X335" s="22">
        <f>('Ratios Calculated fix'!X335-'Ratios Calculated fix'!X$428)/('Ratios Calculated fix'!X$429-'Ratios Calculated fix'!X$428)</f>
        <v>0.39953272781283694</v>
      </c>
      <c r="Y335" s="22">
        <f>('Ratios Calculated fix'!Y335-'Ratios Calculated fix'!Y$428)/('Ratios Calculated fix'!Y$429-'Ratios Calculated fix'!Y$428)</f>
        <v>0.45932752073738142</v>
      </c>
      <c r="Z335" s="22">
        <f>('Ratios Calculated fix'!Z335-'Ratios Calculated fix'!Z$428)/('Ratios Calculated fix'!Z$429-'Ratios Calculated fix'!Z$428)</f>
        <v>0.60046727218716311</v>
      </c>
      <c r="AA335" s="22">
        <f>('Ratios Calculated fix'!AA335-'Ratios Calculated fix'!AA$428)/('Ratios Calculated fix'!AA$429-'Ratios Calculated fix'!AA$428)</f>
        <v>0.20173825163454803</v>
      </c>
      <c r="AB335" s="22">
        <f>('Ratios Calculated fix'!AB335-'Ratios Calculated fix'!AB$428)/('Ratios Calculated fix'!AB$429-'Ratios Calculated fix'!AB$428)</f>
        <v>0.84747303001098773</v>
      </c>
      <c r="AC335" s="22">
        <f>('Ratios Calculated fix'!AC335-'Ratios Calculated fix'!AC$428)/('Ratios Calculated fix'!AC$429-'Ratios Calculated fix'!AC$428)</f>
        <v>0.5811021386496944</v>
      </c>
      <c r="AD335" s="22">
        <f>('Ratios Calculated fix'!AD335-'Ratios Calculated fix'!AD$428)/('Ratios Calculated fix'!AD$429-'Ratios Calculated fix'!AD$428)</f>
        <v>0.15405828823921558</v>
      </c>
      <c r="AE335" s="22">
        <f>('Ratios Calculated fix'!AE335-'Ratios Calculated fix'!AE$428)/('Ratios Calculated fix'!AE$429-'Ratios Calculated fix'!AE$428)</f>
        <v>0.23283964680484109</v>
      </c>
      <c r="AF335" s="22">
        <f>('Ratios Calculated fix'!AF335-'Ratios Calculated fix'!AF$428)/('Ratios Calculated fix'!AF$429-'Ratios Calculated fix'!AF$428)</f>
        <v>0.33552860730967182</v>
      </c>
      <c r="AG335" s="22" t="e">
        <f>('Ratios Calculated fix'!AG335-'Ratios Calculated fix'!AG$428)/('Ratios Calculated fix'!AG$429-'Ratios Calculated fix'!AG$428)</f>
        <v>#DIV/0!</v>
      </c>
      <c r="AH335" s="22" t="e">
        <f>('Ratios Calculated fix'!AH335-'Ratios Calculated fix'!AH$428)/('Ratios Calculated fix'!AH$429-'Ratios Calculated fix'!AH$428)</f>
        <v>#DIV/0!</v>
      </c>
      <c r="AI335" s="22">
        <f>('Ratios Calculated fix'!AI335-'Ratios Calculated fix'!AI$428)/('Ratios Calculated fix'!AI$429-'Ratios Calculated fix'!AI$428)</f>
        <v>0.53547106456372928</v>
      </c>
      <c r="AJ335" s="22">
        <f>('Ratios Calculated fix'!AJ335-'Ratios Calculated fix'!AJ$428)/('Ratios Calculated fix'!AJ$429-'Ratios Calculated fix'!AJ$428)</f>
        <v>0.13444019034080454</v>
      </c>
      <c r="AK335" s="22" t="e">
        <f>('Ratios Calculated fix'!AK335-'Ratios Calculated fix'!AK$428)/('Ratios Calculated fix'!AK$429-'Ratios Calculated fix'!AK$428)</f>
        <v>#DIV/0!</v>
      </c>
      <c r="AL335" s="22" t="e">
        <f>('Ratios Calculated fix'!AL335-'Ratios Calculated fix'!AL$428)/('Ratios Calculated fix'!AL$429-'Ratios Calculated fix'!AL$428)</f>
        <v>#DIV/0!</v>
      </c>
      <c r="AM335" s="22">
        <f>('Ratios Calculated fix'!AM335-'Ratios Calculated fix'!AM$428)/('Ratios Calculated fix'!AM$429-'Ratios Calculated fix'!AM$428)</f>
        <v>0.71048324325696965</v>
      </c>
      <c r="AN335" s="22">
        <f>('Ratios Calculated fix'!AN335-'Ratios Calculated fix'!AN$428)/('Ratios Calculated fix'!AN$429-'Ratios Calculated fix'!AN$428)</f>
        <v>0.807821768009365</v>
      </c>
      <c r="AO335" s="22">
        <f>('Ratios Calculated fix'!AO335-'Ratios Calculated fix'!AO$428)/('Ratios Calculated fix'!AO$429-'Ratios Calculated fix'!AO$428)</f>
        <v>0.17288340387305876</v>
      </c>
      <c r="AP335" s="22">
        <f>('Ratios Calculated fix'!AP335-'Ratios Calculated fix'!AP$428)/('Ratios Calculated fix'!AP$429-'Ratios Calculated fix'!AP$428)</f>
        <v>0.36248499490848607</v>
      </c>
      <c r="AQ335" s="22">
        <f>('Ratios Calculated fix'!AQ335-'Ratios Calculated fix'!AQ$428)/('Ratios Calculated fix'!AQ$429-'Ratios Calculated fix'!AQ$428)</f>
        <v>0.63143655983404057</v>
      </c>
      <c r="AR335" s="22">
        <f>('Ratios Calculated fix'!AR335-'Ratios Calculated fix'!AR$428)/('Ratios Calculated fix'!AR$429-'Ratios Calculated fix'!AR$428)</f>
        <v>0.30561945624680054</v>
      </c>
      <c r="AS335" s="22">
        <f>('Ratios Calculated fix'!AS335-'Ratios Calculated fix'!AS$428)/('Ratios Calculated fix'!AS$429-'Ratios Calculated fix'!AS$428)</f>
        <v>0.35479438541720443</v>
      </c>
      <c r="AT335" s="22">
        <f>('Ratios Calculated fix'!AT335-'Ratios Calculated fix'!AT$428)/('Ratios Calculated fix'!AT$429-'Ratios Calculated fix'!AT$428)</f>
        <v>0.42894112979561949</v>
      </c>
      <c r="AU335" s="22">
        <f>('Ratios Calculated fix'!AU335-'Ratios Calculated fix'!AU$428)/('Ratios Calculated fix'!AU$429-'Ratios Calculated fix'!AU$428)</f>
        <v>0.3345473917146396</v>
      </c>
      <c r="AV335" s="22" t="e">
        <f>('Ratios Calculated fix'!AV335-'Ratios Calculated fix'!AV$428)/('Ratios Calculated fix'!AV$429-'Ratios Calculated fix'!AV$428)</f>
        <v>#DIV/0!</v>
      </c>
      <c r="AW335" s="22" t="e">
        <f>('Ratios Calculated fix'!AW335-'Ratios Calculated fix'!AW$428)/('Ratios Calculated fix'!AW$429-'Ratios Calculated fix'!AW$428)</f>
        <v>#DIV/0!</v>
      </c>
      <c r="AX335" s="22" t="e">
        <f>('Ratios Calculated fix'!AX335-'Ratios Calculated fix'!AX$428)/('Ratios Calculated fix'!AX$429-'Ratios Calculated fix'!AX$428)</f>
        <v>#DIV/0!</v>
      </c>
      <c r="AY335" s="22">
        <f>('Ratios Calculated fix'!AY335-'Ratios Calculated fix'!AY$428)/('Ratios Calculated fix'!AY$429-'Ratios Calculated fix'!AY$428)</f>
        <v>0.74673841440316535</v>
      </c>
      <c r="AZ335" s="22">
        <f>('Ratios Calculated fix'!AZ335-'Ratios Calculated fix'!AZ$428)/('Ratios Calculated fix'!AZ$429-'Ratios Calculated fix'!AZ$428)</f>
        <v>0.76483781742029522</v>
      </c>
      <c r="BA335" s="22">
        <f>('Ratios Calculated fix'!BA335-'Ratios Calculated fix'!BA$428)/('Ratios Calculated fix'!BA$429-'Ratios Calculated fix'!BA$428)</f>
        <v>0.22608459852255416</v>
      </c>
      <c r="BB335" s="22" t="e">
        <f>('Ratios Calculated fix'!BB335-'Ratios Calculated fix'!BB$428)/('Ratios Calculated fix'!BB$429-'Ratios Calculated fix'!BB$428)</f>
        <v>#DIV/0!</v>
      </c>
      <c r="BC335" s="22">
        <f>('Ratios Calculated fix'!BC335-'Ratios Calculated fix'!BC$428)/('Ratios Calculated fix'!BC$429-'Ratios Calculated fix'!BC$428)</f>
        <v>0.13932187494516363</v>
      </c>
    </row>
    <row r="336" spans="1:55" x14ac:dyDescent="0.2">
      <c r="A336" s="3" t="s">
        <v>1015</v>
      </c>
      <c r="B336" s="3" t="s">
        <v>1016</v>
      </c>
      <c r="C336" s="3" t="s">
        <v>24</v>
      </c>
      <c r="D336" s="3">
        <v>129653</v>
      </c>
      <c r="E336" s="3" t="s">
        <v>16</v>
      </c>
      <c r="F336" s="3">
        <v>2020</v>
      </c>
      <c r="G336" s="3" t="s">
        <v>17</v>
      </c>
      <c r="H336" s="4">
        <v>44012</v>
      </c>
      <c r="I336" s="4">
        <v>44056</v>
      </c>
      <c r="J336" s="4">
        <v>44056</v>
      </c>
      <c r="K336" s="5">
        <v>144783000</v>
      </c>
      <c r="L336" s="5">
        <v>146254000</v>
      </c>
      <c r="M336" s="3" t="s">
        <v>1017</v>
      </c>
      <c r="N336" s="21">
        <f>('Ratios Calculated fix'!N336-'Ratios Calculated fix'!N$428)/('Ratios Calculated fix'!N$429-'Ratios Calculated fix'!N$428)</f>
        <v>9.2160572325627924E-2</v>
      </c>
      <c r="O336" s="22">
        <f>('Ratios Calculated fix'!O336-'Ratios Calculated fix'!O$428)/('Ratios Calculated fix'!O$429-'Ratios Calculated fix'!O$428)</f>
        <v>6.6864178084465639E-2</v>
      </c>
      <c r="P336" s="22">
        <f>('Ratios Calculated fix'!P336-'Ratios Calculated fix'!P$428)/('Ratios Calculated fix'!P$429-'Ratios Calculated fix'!P$428)</f>
        <v>7.9340385959305718E-2</v>
      </c>
      <c r="Q336" s="22">
        <f>('Ratios Calculated fix'!Q336-'Ratios Calculated fix'!Q$428)/('Ratios Calculated fix'!Q$429-'Ratios Calculated fix'!Q$428)</f>
        <v>0.86897167484018523</v>
      </c>
      <c r="R336" s="22">
        <f>('Ratios Calculated fix'!R336-'Ratios Calculated fix'!R$428)/('Ratios Calculated fix'!R$429-'Ratios Calculated fix'!R$428)</f>
        <v>8.6121694604146176E-2</v>
      </c>
      <c r="S336" s="22">
        <f>('Ratios Calculated fix'!S336-'Ratios Calculated fix'!S$428)/('Ratios Calculated fix'!S$429-'Ratios Calculated fix'!S$428)</f>
        <v>4.9163772684283E-3</v>
      </c>
      <c r="T336" s="22">
        <f>('Ratios Calculated fix'!T336-'Ratios Calculated fix'!T$428)/('Ratios Calculated fix'!T$429-'Ratios Calculated fix'!T$428)</f>
        <v>8.6152571668449598E-2</v>
      </c>
      <c r="U336" s="22">
        <f>('Ratios Calculated fix'!U336-'Ratios Calculated fix'!U$428)/('Ratios Calculated fix'!U$429-'Ratios Calculated fix'!U$428)</f>
        <v>0.80909827395148382</v>
      </c>
      <c r="V336" s="22">
        <f>('Ratios Calculated fix'!V336-'Ratios Calculated fix'!V$428)/('Ratios Calculated fix'!V$429-'Ratios Calculated fix'!V$428)</f>
        <v>0.70847519906726064</v>
      </c>
      <c r="W336" s="22">
        <f>('Ratios Calculated fix'!W336-'Ratios Calculated fix'!W$428)/('Ratios Calculated fix'!W$429-'Ratios Calculated fix'!W$428)</f>
        <v>0.82154948152251639</v>
      </c>
      <c r="X336" s="22">
        <f>('Ratios Calculated fix'!X336-'Ratios Calculated fix'!X$428)/('Ratios Calculated fix'!X$429-'Ratios Calculated fix'!X$428)</f>
        <v>0.28529843255874943</v>
      </c>
      <c r="Y336" s="22">
        <f>('Ratios Calculated fix'!Y336-'Ratios Calculated fix'!Y$428)/('Ratios Calculated fix'!Y$429-'Ratios Calculated fix'!Y$428)</f>
        <v>0.56061955452835621</v>
      </c>
      <c r="Z336" s="22">
        <f>('Ratios Calculated fix'!Z336-'Ratios Calculated fix'!Z$428)/('Ratios Calculated fix'!Z$429-'Ratios Calculated fix'!Z$428)</f>
        <v>0.71470156744125057</v>
      </c>
      <c r="AA336" s="22">
        <f>('Ratios Calculated fix'!AA336-'Ratios Calculated fix'!AA$428)/('Ratios Calculated fix'!AA$429-'Ratios Calculated fix'!AA$428)</f>
        <v>0.66103922089417344</v>
      </c>
      <c r="AB336" s="22">
        <f>('Ratios Calculated fix'!AB336-'Ratios Calculated fix'!AB$428)/('Ratios Calculated fix'!AB$429-'Ratios Calculated fix'!AB$428)</f>
        <v>0.8994866366042763</v>
      </c>
      <c r="AC336" s="22">
        <f>('Ratios Calculated fix'!AC336-'Ratios Calculated fix'!AC$428)/('Ratios Calculated fix'!AC$429-'Ratios Calculated fix'!AC$428)</f>
        <v>0.56857562465905509</v>
      </c>
      <c r="AD336" s="22">
        <f>('Ratios Calculated fix'!AD336-'Ratios Calculated fix'!AD$428)/('Ratios Calculated fix'!AD$429-'Ratios Calculated fix'!AD$428)</f>
        <v>0.36449266134641878</v>
      </c>
      <c r="AE336" s="22">
        <f>('Ratios Calculated fix'!AE336-'Ratios Calculated fix'!AE$428)/('Ratios Calculated fix'!AE$429-'Ratios Calculated fix'!AE$428)</f>
        <v>0.47243036320307469</v>
      </c>
      <c r="AF336" s="22">
        <f>('Ratios Calculated fix'!AF336-'Ratios Calculated fix'!AF$428)/('Ratios Calculated fix'!AF$429-'Ratios Calculated fix'!AF$428)</f>
        <v>0.39902837680245618</v>
      </c>
      <c r="AG336" s="22" t="e">
        <f>('Ratios Calculated fix'!AG336-'Ratios Calculated fix'!AG$428)/('Ratios Calculated fix'!AG$429-'Ratios Calculated fix'!AG$428)</f>
        <v>#DIV/0!</v>
      </c>
      <c r="AH336" s="22" t="e">
        <f>('Ratios Calculated fix'!AH336-'Ratios Calculated fix'!AH$428)/('Ratios Calculated fix'!AH$429-'Ratios Calculated fix'!AH$428)</f>
        <v>#DIV/0!</v>
      </c>
      <c r="AI336" s="22">
        <f>('Ratios Calculated fix'!AI336-'Ratios Calculated fix'!AI$428)/('Ratios Calculated fix'!AI$429-'Ratios Calculated fix'!AI$428)</f>
        <v>0.54134811919546644</v>
      </c>
      <c r="AJ336" s="22">
        <f>('Ratios Calculated fix'!AJ336-'Ratios Calculated fix'!AJ$428)/('Ratios Calculated fix'!AJ$429-'Ratios Calculated fix'!AJ$428)</f>
        <v>0.30127465115072927</v>
      </c>
      <c r="AK336" s="22" t="e">
        <f>('Ratios Calculated fix'!AK336-'Ratios Calculated fix'!AK$428)/('Ratios Calculated fix'!AK$429-'Ratios Calculated fix'!AK$428)</f>
        <v>#DIV/0!</v>
      </c>
      <c r="AL336" s="22" t="e">
        <f>('Ratios Calculated fix'!AL336-'Ratios Calculated fix'!AL$428)/('Ratios Calculated fix'!AL$429-'Ratios Calculated fix'!AL$428)</f>
        <v>#DIV/0!</v>
      </c>
      <c r="AM336" s="22">
        <f>('Ratios Calculated fix'!AM336-'Ratios Calculated fix'!AM$428)/('Ratios Calculated fix'!AM$429-'Ratios Calculated fix'!AM$428)</f>
        <v>0.71328632867115638</v>
      </c>
      <c r="AN336" s="22">
        <f>('Ratios Calculated fix'!AN336-'Ratios Calculated fix'!AN$428)/('Ratios Calculated fix'!AN$429-'Ratios Calculated fix'!AN$428)</f>
        <v>0.8055378893987728</v>
      </c>
      <c r="AO336" s="22">
        <f>('Ratios Calculated fix'!AO336-'Ratios Calculated fix'!AO$428)/('Ratios Calculated fix'!AO$429-'Ratios Calculated fix'!AO$428)</f>
        <v>0.1282939848505637</v>
      </c>
      <c r="AP336" s="22">
        <f>('Ratios Calculated fix'!AP336-'Ratios Calculated fix'!AP$428)/('Ratios Calculated fix'!AP$429-'Ratios Calculated fix'!AP$428)</f>
        <v>0.36149137517797636</v>
      </c>
      <c r="AQ336" s="22">
        <f>('Ratios Calculated fix'!AQ336-'Ratios Calculated fix'!AQ$428)/('Ratios Calculated fix'!AQ$429-'Ratios Calculated fix'!AQ$428)</f>
        <v>0.73261027619148056</v>
      </c>
      <c r="AR336" s="22">
        <f>('Ratios Calculated fix'!AR336-'Ratios Calculated fix'!AR$428)/('Ratios Calculated fix'!AR$429-'Ratios Calculated fix'!AR$428)</f>
        <v>0.47674581689001783</v>
      </c>
      <c r="AS336" s="22">
        <f>('Ratios Calculated fix'!AS336-'Ratios Calculated fix'!AS$428)/('Ratios Calculated fix'!AS$429-'Ratios Calculated fix'!AS$428)</f>
        <v>0.34302823906148122</v>
      </c>
      <c r="AT336" s="22">
        <f>('Ratios Calculated fix'!AT336-'Ratios Calculated fix'!AT$428)/('Ratios Calculated fix'!AT$429-'Ratios Calculated fix'!AT$428)</f>
        <v>0.5631952584466523</v>
      </c>
      <c r="AU336" s="22">
        <f>('Ratios Calculated fix'!AU336-'Ratios Calculated fix'!AU$428)/('Ratios Calculated fix'!AU$429-'Ratios Calculated fix'!AU$428)</f>
        <v>0.37585509459951277</v>
      </c>
      <c r="AV336" s="22" t="e">
        <f>('Ratios Calculated fix'!AV336-'Ratios Calculated fix'!AV$428)/('Ratios Calculated fix'!AV$429-'Ratios Calculated fix'!AV$428)</f>
        <v>#DIV/0!</v>
      </c>
      <c r="AW336" s="22" t="e">
        <f>('Ratios Calculated fix'!AW336-'Ratios Calculated fix'!AW$428)/('Ratios Calculated fix'!AW$429-'Ratios Calculated fix'!AW$428)</f>
        <v>#DIV/0!</v>
      </c>
      <c r="AX336" s="22" t="e">
        <f>('Ratios Calculated fix'!AX336-'Ratios Calculated fix'!AX$428)/('Ratios Calculated fix'!AX$429-'Ratios Calculated fix'!AX$428)</f>
        <v>#DIV/0!</v>
      </c>
      <c r="AY336" s="22">
        <f>('Ratios Calculated fix'!AY336-'Ratios Calculated fix'!AY$428)/('Ratios Calculated fix'!AY$429-'Ratios Calculated fix'!AY$428)</f>
        <v>0.74544959284261836</v>
      </c>
      <c r="AZ336" s="22">
        <f>('Ratios Calculated fix'!AZ336-'Ratios Calculated fix'!AZ$428)/('Ratios Calculated fix'!AZ$429-'Ratios Calculated fix'!AZ$428)</f>
        <v>0.76832932640879203</v>
      </c>
      <c r="BA336" s="22">
        <f>('Ratios Calculated fix'!BA336-'Ratios Calculated fix'!BA$428)/('Ratios Calculated fix'!BA$429-'Ratios Calculated fix'!BA$428)</f>
        <v>0.22248067810603839</v>
      </c>
      <c r="BB336" s="22" t="e">
        <f>('Ratios Calculated fix'!BB336-'Ratios Calculated fix'!BB$428)/('Ratios Calculated fix'!BB$429-'Ratios Calculated fix'!BB$428)</f>
        <v>#DIV/0!</v>
      </c>
      <c r="BC336" s="22">
        <f>('Ratios Calculated fix'!BC336-'Ratios Calculated fix'!BC$428)/('Ratios Calculated fix'!BC$429-'Ratios Calculated fix'!BC$428)</f>
        <v>0.25090065605788947</v>
      </c>
    </row>
    <row r="337" spans="1:55" x14ac:dyDescent="0.2">
      <c r="A337" s="3" t="s">
        <v>1021</v>
      </c>
      <c r="B337" s="3" t="s">
        <v>1022</v>
      </c>
      <c r="C337" s="3" t="s">
        <v>15</v>
      </c>
      <c r="D337" s="3">
        <v>121874</v>
      </c>
      <c r="E337" s="3" t="s">
        <v>16</v>
      </c>
      <c r="F337" s="3">
        <v>2019</v>
      </c>
      <c r="G337" s="3" t="s">
        <v>17</v>
      </c>
      <c r="H337" s="4">
        <v>43738</v>
      </c>
      <c r="I337" s="4">
        <v>43781</v>
      </c>
      <c r="J337" s="4">
        <v>43781</v>
      </c>
      <c r="K337" s="5">
        <v>116400000</v>
      </c>
      <c r="L337" s="5">
        <v>117100000</v>
      </c>
      <c r="M337" s="3" t="s">
        <v>1023</v>
      </c>
      <c r="N337" s="21">
        <f>('Ratios Calculated fix'!N337-'Ratios Calculated fix'!N$428)/('Ratios Calculated fix'!N$429-'Ratios Calculated fix'!N$428)</f>
        <v>5.6103452365970016E-2</v>
      </c>
      <c r="O337" s="22">
        <f>('Ratios Calculated fix'!O337-'Ratios Calculated fix'!O$428)/('Ratios Calculated fix'!O$429-'Ratios Calculated fix'!O$428)</f>
        <v>4.5232497363192757E-2</v>
      </c>
      <c r="P337" s="22">
        <f>('Ratios Calculated fix'!P337-'Ratios Calculated fix'!P$428)/('Ratios Calculated fix'!P$429-'Ratios Calculated fix'!P$428)</f>
        <v>5.6404408632640103E-2</v>
      </c>
      <c r="Q337" s="22">
        <f>('Ratios Calculated fix'!Q337-'Ratios Calculated fix'!Q$428)/('Ratios Calculated fix'!Q$429-'Ratios Calculated fix'!Q$428)</f>
        <v>0.89159825389023972</v>
      </c>
      <c r="R337" s="22">
        <f>('Ratios Calculated fix'!R337-'Ratios Calculated fix'!R$428)/('Ratios Calculated fix'!R$429-'Ratios Calculated fix'!R$428)</f>
        <v>0.12401756226015197</v>
      </c>
      <c r="S337" s="22">
        <f>('Ratios Calculated fix'!S337-'Ratios Calculated fix'!S$428)/('Ratios Calculated fix'!S$429-'Ratios Calculated fix'!S$428)</f>
        <v>9.2488793744672892E-2</v>
      </c>
      <c r="T337" s="22">
        <f>('Ratios Calculated fix'!T337-'Ratios Calculated fix'!T$428)/('Ratios Calculated fix'!T$429-'Ratios Calculated fix'!T$428)</f>
        <v>0.10865087839647661</v>
      </c>
      <c r="U337" s="22">
        <f>('Ratios Calculated fix'!U337-'Ratios Calculated fix'!U$428)/('Ratios Calculated fix'!U$429-'Ratios Calculated fix'!U$428)</f>
        <v>0.82912732748281492</v>
      </c>
      <c r="V337" s="22">
        <f>('Ratios Calculated fix'!V337-'Ratios Calculated fix'!V$428)/('Ratios Calculated fix'!V$429-'Ratios Calculated fix'!V$428)</f>
        <v>0.73005451152079082</v>
      </c>
      <c r="W337" s="22">
        <f>('Ratios Calculated fix'!W337-'Ratios Calculated fix'!W$428)/('Ratios Calculated fix'!W$429-'Ratios Calculated fix'!W$428)</f>
        <v>0.84126331630319828</v>
      </c>
      <c r="X337" s="22">
        <f>('Ratios Calculated fix'!X337-'Ratios Calculated fix'!X$428)/('Ratios Calculated fix'!X$429-'Ratios Calculated fix'!X$428)</f>
        <v>0.42105817092334269</v>
      </c>
      <c r="Y337" s="22">
        <f>('Ratios Calculated fix'!Y337-'Ratios Calculated fix'!Y$428)/('Ratios Calculated fix'!Y$429-'Ratios Calculated fix'!Y$428)</f>
        <v>0.40710318471138746</v>
      </c>
      <c r="Z337" s="22">
        <f>('Ratios Calculated fix'!Z337-'Ratios Calculated fix'!Z$428)/('Ratios Calculated fix'!Z$429-'Ratios Calculated fix'!Z$428)</f>
        <v>0.57894182907665737</v>
      </c>
      <c r="AA337" s="22">
        <f>('Ratios Calculated fix'!AA337-'Ratios Calculated fix'!AA$428)/('Ratios Calculated fix'!AA$429-'Ratios Calculated fix'!AA$428)</f>
        <v>0.28108064488139178</v>
      </c>
      <c r="AB337" s="22">
        <f>('Ratios Calculated fix'!AB337-'Ratios Calculated fix'!AB$428)/('Ratios Calculated fix'!AB$429-'Ratios Calculated fix'!AB$428)</f>
        <v>0.75685675907011252</v>
      </c>
      <c r="AC337" s="22">
        <f>('Ratios Calculated fix'!AC337-'Ratios Calculated fix'!AC$428)/('Ratios Calculated fix'!AC$429-'Ratios Calculated fix'!AC$428)</f>
        <v>0.41649190489338483</v>
      </c>
      <c r="AD337" s="22">
        <f>('Ratios Calculated fix'!AD337-'Ratios Calculated fix'!AD$428)/('Ratios Calculated fix'!AD$429-'Ratios Calculated fix'!AD$428)</f>
        <v>0.23752357168974336</v>
      </c>
      <c r="AE337" s="22">
        <f>('Ratios Calculated fix'!AE337-'Ratios Calculated fix'!AE$428)/('Ratios Calculated fix'!AE$429-'Ratios Calculated fix'!AE$428)</f>
        <v>0.32786930741121983</v>
      </c>
      <c r="AF337" s="22">
        <f>('Ratios Calculated fix'!AF337-'Ratios Calculated fix'!AF$428)/('Ratios Calculated fix'!AF$429-'Ratios Calculated fix'!AF$428)</f>
        <v>0.35337097614356666</v>
      </c>
      <c r="AG337" s="22" t="e">
        <f>('Ratios Calculated fix'!AG337-'Ratios Calculated fix'!AG$428)/('Ratios Calculated fix'!AG$429-'Ratios Calculated fix'!AG$428)</f>
        <v>#DIV/0!</v>
      </c>
      <c r="AH337" s="22" t="e">
        <f>('Ratios Calculated fix'!AH337-'Ratios Calculated fix'!AH$428)/('Ratios Calculated fix'!AH$429-'Ratios Calculated fix'!AH$428)</f>
        <v>#DIV/0!</v>
      </c>
      <c r="AI337" s="22">
        <f>('Ratios Calculated fix'!AI337-'Ratios Calculated fix'!AI$428)/('Ratios Calculated fix'!AI$429-'Ratios Calculated fix'!AI$428)</f>
        <v>0.52743064099673331</v>
      </c>
      <c r="AJ337" s="22">
        <f>('Ratios Calculated fix'!AJ337-'Ratios Calculated fix'!AJ$428)/('Ratios Calculated fix'!AJ$429-'Ratios Calculated fix'!AJ$428)</f>
        <v>0.1773546209643462</v>
      </c>
      <c r="AK337" s="22" t="e">
        <f>('Ratios Calculated fix'!AK337-'Ratios Calculated fix'!AK$428)/('Ratios Calculated fix'!AK$429-'Ratios Calculated fix'!AK$428)</f>
        <v>#DIV/0!</v>
      </c>
      <c r="AL337" s="22" t="e">
        <f>('Ratios Calculated fix'!AL337-'Ratios Calculated fix'!AL$428)/('Ratios Calculated fix'!AL$429-'Ratios Calculated fix'!AL$428)</f>
        <v>#DIV/0!</v>
      </c>
      <c r="AM337" s="22">
        <f>('Ratios Calculated fix'!AM337-'Ratios Calculated fix'!AM$428)/('Ratios Calculated fix'!AM$429-'Ratios Calculated fix'!AM$428)</f>
        <v>0.75212626568698104</v>
      </c>
      <c r="AN337" s="22">
        <f>('Ratios Calculated fix'!AN337-'Ratios Calculated fix'!AN$428)/('Ratios Calculated fix'!AN$429-'Ratios Calculated fix'!AN$428)</f>
        <v>0.83738035111236853</v>
      </c>
      <c r="AO337" s="22">
        <f>('Ratios Calculated fix'!AO337-'Ratios Calculated fix'!AO$428)/('Ratios Calculated fix'!AO$429-'Ratios Calculated fix'!AO$428)</f>
        <v>0.22798103179647491</v>
      </c>
      <c r="AP337" s="22">
        <f>('Ratios Calculated fix'!AP337-'Ratios Calculated fix'!AP$428)/('Ratios Calculated fix'!AP$429-'Ratios Calculated fix'!AP$428)</f>
        <v>0.36347467971079722</v>
      </c>
      <c r="AQ337" s="22">
        <f>('Ratios Calculated fix'!AQ337-'Ratios Calculated fix'!AQ$428)/('Ratios Calculated fix'!AQ$429-'Ratios Calculated fix'!AQ$428)</f>
        <v>0.70607785205223483</v>
      </c>
      <c r="AR337" s="22">
        <f>('Ratios Calculated fix'!AR337-'Ratios Calculated fix'!AR$428)/('Ratios Calculated fix'!AR$429-'Ratios Calculated fix'!AR$428)</f>
        <v>0.36777957879657214</v>
      </c>
      <c r="AS337" s="22">
        <f>('Ratios Calculated fix'!AS337-'Ratios Calculated fix'!AS$428)/('Ratios Calculated fix'!AS$429-'Ratios Calculated fix'!AS$428)</f>
        <v>0.33002458244231819</v>
      </c>
      <c r="AT337" s="22">
        <f>('Ratios Calculated fix'!AT337-'Ratios Calculated fix'!AT$428)/('Ratios Calculated fix'!AT$429-'Ratios Calculated fix'!AT$428)</f>
        <v>0.59801831013084306</v>
      </c>
      <c r="AU337" s="22">
        <f>('Ratios Calculated fix'!AU337-'Ratios Calculated fix'!AU$428)/('Ratios Calculated fix'!AU$429-'Ratios Calculated fix'!AU$428)</f>
        <v>0.33824960325619968</v>
      </c>
      <c r="AV337" s="22" t="e">
        <f>('Ratios Calculated fix'!AV337-'Ratios Calculated fix'!AV$428)/('Ratios Calculated fix'!AV$429-'Ratios Calculated fix'!AV$428)</f>
        <v>#DIV/0!</v>
      </c>
      <c r="AW337" s="22" t="e">
        <f>('Ratios Calculated fix'!AW337-'Ratios Calculated fix'!AW$428)/('Ratios Calculated fix'!AW$429-'Ratios Calculated fix'!AW$428)</f>
        <v>#DIV/0!</v>
      </c>
      <c r="AX337" s="22" t="e">
        <f>('Ratios Calculated fix'!AX337-'Ratios Calculated fix'!AX$428)/('Ratios Calculated fix'!AX$429-'Ratios Calculated fix'!AX$428)</f>
        <v>#DIV/0!</v>
      </c>
      <c r="AY337" s="22">
        <f>('Ratios Calculated fix'!AY337-'Ratios Calculated fix'!AY$428)/('Ratios Calculated fix'!AY$429-'Ratios Calculated fix'!AY$428)</f>
        <v>0.74621104034399288</v>
      </c>
      <c r="AZ337" s="22">
        <f>('Ratios Calculated fix'!AZ337-'Ratios Calculated fix'!AZ$428)/('Ratios Calculated fix'!AZ$429-'Ratios Calculated fix'!AZ$428)</f>
        <v>0.76868198154392198</v>
      </c>
      <c r="BA337" s="22">
        <f>('Ratios Calculated fix'!BA337-'Ratios Calculated fix'!BA$428)/('Ratios Calculated fix'!BA$429-'Ratios Calculated fix'!BA$428)</f>
        <v>0.22379979720255319</v>
      </c>
      <c r="BB337" s="22" t="e">
        <f>('Ratios Calculated fix'!BB337-'Ratios Calculated fix'!BB$428)/('Ratios Calculated fix'!BB$429-'Ratios Calculated fix'!BB$428)</f>
        <v>#DIV/0!</v>
      </c>
      <c r="BC337" s="22">
        <f>('Ratios Calculated fix'!BC337-'Ratios Calculated fix'!BC$428)/('Ratios Calculated fix'!BC$429-'Ratios Calculated fix'!BC$428)</f>
        <v>0.28378011887925647</v>
      </c>
    </row>
    <row r="338" spans="1:55" x14ac:dyDescent="0.2">
      <c r="A338" s="3" t="s">
        <v>1024</v>
      </c>
      <c r="B338" s="3" t="s">
        <v>1025</v>
      </c>
      <c r="C338" s="3" t="s">
        <v>15</v>
      </c>
      <c r="D338" s="3">
        <v>744726</v>
      </c>
      <c r="E338" s="3" t="s">
        <v>16</v>
      </c>
      <c r="F338" s="3">
        <v>2019</v>
      </c>
      <c r="G338" s="3" t="s">
        <v>17</v>
      </c>
      <c r="H338" s="4">
        <v>43830</v>
      </c>
      <c r="I338" s="4">
        <v>43889</v>
      </c>
      <c r="J338" s="4">
        <v>43889</v>
      </c>
      <c r="K338" s="5">
        <v>327437000</v>
      </c>
      <c r="L338" s="5">
        <v>327437000</v>
      </c>
      <c r="M338" s="3" t="s">
        <v>1026</v>
      </c>
      <c r="N338" s="21">
        <f>('Ratios Calculated fix'!N338-'Ratios Calculated fix'!N$428)/('Ratios Calculated fix'!N$429-'Ratios Calculated fix'!N$428)</f>
        <v>2.7355538553374879E-2</v>
      </c>
      <c r="O338" s="22">
        <f>('Ratios Calculated fix'!O338-'Ratios Calculated fix'!O$428)/('Ratios Calculated fix'!O$429-'Ratios Calculated fix'!O$428)</f>
        <v>2.5618397508268317E-2</v>
      </c>
      <c r="P338" s="22">
        <f>('Ratios Calculated fix'!P338-'Ratios Calculated fix'!P$428)/('Ratios Calculated fix'!P$429-'Ratios Calculated fix'!P$428)</f>
        <v>2.3740637550158202E-2</v>
      </c>
      <c r="Q338" s="22">
        <f>('Ratios Calculated fix'!Q338-'Ratios Calculated fix'!Q$428)/('Ratios Calculated fix'!Q$429-'Ratios Calculated fix'!Q$428)</f>
        <v>0.86948466920192702</v>
      </c>
      <c r="R338" s="22">
        <f>('Ratios Calculated fix'!R338-'Ratios Calculated fix'!R$428)/('Ratios Calculated fix'!R$429-'Ratios Calculated fix'!R$428)</f>
        <v>9.4987861222106701E-2</v>
      </c>
      <c r="S338" s="22">
        <f>('Ratios Calculated fix'!S338-'Ratios Calculated fix'!S$428)/('Ratios Calculated fix'!S$429-'Ratios Calculated fix'!S$428)</f>
        <v>8.4796006455270537E-2</v>
      </c>
      <c r="T338" s="22">
        <f>('Ratios Calculated fix'!T338-'Ratios Calculated fix'!T$428)/('Ratios Calculated fix'!T$429-'Ratios Calculated fix'!T$428)</f>
        <v>8.0699825882324716E-2</v>
      </c>
      <c r="U338" s="22">
        <f>('Ratios Calculated fix'!U338-'Ratios Calculated fix'!U$428)/('Ratios Calculated fix'!U$429-'Ratios Calculated fix'!U$428)</f>
        <v>0.80962194508793761</v>
      </c>
      <c r="V338" s="22">
        <f>('Ratios Calculated fix'!V338-'Ratios Calculated fix'!V$428)/('Ratios Calculated fix'!V$429-'Ratios Calculated fix'!V$428)</f>
        <v>0.71115049647140305</v>
      </c>
      <c r="W338" s="22">
        <f>('Ratios Calculated fix'!W338-'Ratios Calculated fix'!W$428)/('Ratios Calculated fix'!W$429-'Ratios Calculated fix'!W$428)</f>
        <v>0.82173922441554237</v>
      </c>
      <c r="X338" s="22">
        <f>('Ratios Calculated fix'!X338-'Ratios Calculated fix'!X$428)/('Ratios Calculated fix'!X$429-'Ratios Calculated fix'!X$428)</f>
        <v>0.15111387360651016</v>
      </c>
      <c r="Y338" s="22">
        <f>('Ratios Calculated fix'!Y338-'Ratios Calculated fix'!Y$428)/('Ratios Calculated fix'!Y$429-'Ratios Calculated fix'!Y$428)</f>
        <v>0.49872818513806666</v>
      </c>
      <c r="Z338" s="22">
        <f>('Ratios Calculated fix'!Z338-'Ratios Calculated fix'!Z$428)/('Ratios Calculated fix'!Z$429-'Ratios Calculated fix'!Z$428)</f>
        <v>0.84888612639348993</v>
      </c>
      <c r="AA338" s="22">
        <f>('Ratios Calculated fix'!AA338-'Ratios Calculated fix'!AA$428)/('Ratios Calculated fix'!AA$429-'Ratios Calculated fix'!AA$428)</f>
        <v>0.52680981532368509</v>
      </c>
      <c r="AB338" s="22">
        <f>('Ratios Calculated fix'!AB338-'Ratios Calculated fix'!AB$428)/('Ratios Calculated fix'!AB$429-'Ratios Calculated fix'!AB$428)</f>
        <v>0.87661594645047924</v>
      </c>
      <c r="AC338" s="22">
        <f>('Ratios Calculated fix'!AC338-'Ratios Calculated fix'!AC$428)/('Ratios Calculated fix'!AC$429-'Ratios Calculated fix'!AC$428)</f>
        <v>0.49249804179313572</v>
      </c>
      <c r="AD338" s="22">
        <f>('Ratios Calculated fix'!AD338-'Ratios Calculated fix'!AD$428)/('Ratios Calculated fix'!AD$429-'Ratios Calculated fix'!AD$428)</f>
        <v>0.26173660444561636</v>
      </c>
      <c r="AE338" s="22">
        <f>('Ratios Calculated fix'!AE338-'Ratios Calculated fix'!AE$428)/('Ratios Calculated fix'!AE$429-'Ratios Calculated fix'!AE$428)</f>
        <v>0.30865455971462247</v>
      </c>
      <c r="AF338" s="22">
        <f>('Ratios Calculated fix'!AF338-'Ratios Calculated fix'!AF$428)/('Ratios Calculated fix'!AF$429-'Ratios Calculated fix'!AF$428)</f>
        <v>0.35206589447816222</v>
      </c>
      <c r="AG338" s="22" t="e">
        <f>('Ratios Calculated fix'!AG338-'Ratios Calculated fix'!AG$428)/('Ratios Calculated fix'!AG$429-'Ratios Calculated fix'!AG$428)</f>
        <v>#DIV/0!</v>
      </c>
      <c r="AH338" s="22" t="e">
        <f>('Ratios Calculated fix'!AH338-'Ratios Calculated fix'!AH$428)/('Ratios Calculated fix'!AH$429-'Ratios Calculated fix'!AH$428)</f>
        <v>#DIV/0!</v>
      </c>
      <c r="AI338" s="22">
        <f>('Ratios Calculated fix'!AI338-'Ratios Calculated fix'!AI$428)/('Ratios Calculated fix'!AI$429-'Ratios Calculated fix'!AI$428)</f>
        <v>0.56699869494380717</v>
      </c>
      <c r="AJ338" s="22">
        <f>('Ratios Calculated fix'!AJ338-'Ratios Calculated fix'!AJ$428)/('Ratios Calculated fix'!AJ$429-'Ratios Calculated fix'!AJ$428)</f>
        <v>0.20207522929615843</v>
      </c>
      <c r="AK338" s="22" t="e">
        <f>('Ratios Calculated fix'!AK338-'Ratios Calculated fix'!AK$428)/('Ratios Calculated fix'!AK$429-'Ratios Calculated fix'!AK$428)</f>
        <v>#DIV/0!</v>
      </c>
      <c r="AL338" s="22" t="e">
        <f>('Ratios Calculated fix'!AL338-'Ratios Calculated fix'!AL$428)/('Ratios Calculated fix'!AL$429-'Ratios Calculated fix'!AL$428)</f>
        <v>#DIV/0!</v>
      </c>
      <c r="AM338" s="22">
        <f>('Ratios Calculated fix'!AM338-'Ratios Calculated fix'!AM$428)/('Ratios Calculated fix'!AM$429-'Ratios Calculated fix'!AM$428)</f>
        <v>0.71329451776146147</v>
      </c>
      <c r="AN338" s="22">
        <f>('Ratios Calculated fix'!AN338-'Ratios Calculated fix'!AN$428)/('Ratios Calculated fix'!AN$429-'Ratios Calculated fix'!AN$428)</f>
        <v>0.80820161065205087</v>
      </c>
      <c r="AO338" s="22">
        <f>('Ratios Calculated fix'!AO338-'Ratios Calculated fix'!AO$428)/('Ratios Calculated fix'!AO$429-'Ratios Calculated fix'!AO$428)</f>
        <v>0.24130875710935229</v>
      </c>
      <c r="AP338" s="22">
        <f>('Ratios Calculated fix'!AP338-'Ratios Calculated fix'!AP$428)/('Ratios Calculated fix'!AP$429-'Ratios Calculated fix'!AP$428)</f>
        <v>0.34690788001027589</v>
      </c>
      <c r="AQ338" s="22">
        <f>('Ratios Calculated fix'!AQ338-'Ratios Calculated fix'!AQ$428)/('Ratios Calculated fix'!AQ$429-'Ratios Calculated fix'!AQ$428)</f>
        <v>0.70944086333284628</v>
      </c>
      <c r="AR338" s="22">
        <f>('Ratios Calculated fix'!AR338-'Ratios Calculated fix'!AR$428)/('Ratios Calculated fix'!AR$429-'Ratios Calculated fix'!AR$428)</f>
        <v>0.34115864010224417</v>
      </c>
      <c r="AS338" s="22">
        <f>('Ratios Calculated fix'!AS338-'Ratios Calculated fix'!AS$428)/('Ratios Calculated fix'!AS$429-'Ratios Calculated fix'!AS$428)</f>
        <v>0.39855071299090256</v>
      </c>
      <c r="AT338" s="22">
        <f>('Ratios Calculated fix'!AT338-'Ratios Calculated fix'!AT$428)/('Ratios Calculated fix'!AT$429-'Ratios Calculated fix'!AT$428)</f>
        <v>0.56765346547478868</v>
      </c>
      <c r="AU338" s="22">
        <f>('Ratios Calculated fix'!AU338-'Ratios Calculated fix'!AU$428)/('Ratios Calculated fix'!AU$429-'Ratios Calculated fix'!AU$428)</f>
        <v>0.20528883864753036</v>
      </c>
      <c r="AV338" s="22" t="e">
        <f>('Ratios Calculated fix'!AV338-'Ratios Calculated fix'!AV$428)/('Ratios Calculated fix'!AV$429-'Ratios Calculated fix'!AV$428)</f>
        <v>#DIV/0!</v>
      </c>
      <c r="AW338" s="22" t="e">
        <f>('Ratios Calculated fix'!AW338-'Ratios Calculated fix'!AW$428)/('Ratios Calculated fix'!AW$429-'Ratios Calculated fix'!AW$428)</f>
        <v>#DIV/0!</v>
      </c>
      <c r="AX338" s="22" t="e">
        <f>('Ratios Calculated fix'!AX338-'Ratios Calculated fix'!AX$428)/('Ratios Calculated fix'!AX$429-'Ratios Calculated fix'!AX$428)</f>
        <v>#DIV/0!</v>
      </c>
      <c r="AY338" s="22">
        <f>('Ratios Calculated fix'!AY338-'Ratios Calculated fix'!AY$428)/('Ratios Calculated fix'!AY$429-'Ratios Calculated fix'!AY$428)</f>
        <v>0.74541296844836835</v>
      </c>
      <c r="AZ338" s="22">
        <f>('Ratios Calculated fix'!AZ338-'Ratios Calculated fix'!AZ$428)/('Ratios Calculated fix'!AZ$429-'Ratios Calculated fix'!AZ$428)</f>
        <v>0.76862074655589763</v>
      </c>
      <c r="BA338" s="22">
        <f>('Ratios Calculated fix'!BA338-'Ratios Calculated fix'!BA$428)/('Ratios Calculated fix'!BA$429-'Ratios Calculated fix'!BA$428)</f>
        <v>0.22026002694519503</v>
      </c>
      <c r="BB338" s="22" t="e">
        <f>('Ratios Calculated fix'!BB338-'Ratios Calculated fix'!BB$428)/('Ratios Calculated fix'!BB$429-'Ratios Calculated fix'!BB$428)</f>
        <v>#DIV/0!</v>
      </c>
      <c r="BC338" s="22">
        <f>('Ratios Calculated fix'!BC338-'Ratios Calculated fix'!BC$428)/('Ratios Calculated fix'!BC$429-'Ratios Calculated fix'!BC$428)</f>
        <v>0.24856261410927361</v>
      </c>
    </row>
    <row r="339" spans="1:55" x14ac:dyDescent="0.2">
      <c r="A339" s="3" t="s">
        <v>1027</v>
      </c>
      <c r="B339" s="3" t="s">
        <v>1028</v>
      </c>
      <c r="C339" s="3" t="s">
        <v>15</v>
      </c>
      <c r="D339" s="3">
        <v>119446</v>
      </c>
      <c r="E339" s="3" t="s">
        <v>16</v>
      </c>
      <c r="F339" s="3">
        <v>2019</v>
      </c>
      <c r="G339" s="3" t="s">
        <v>17</v>
      </c>
      <c r="H339" s="4">
        <v>43830</v>
      </c>
      <c r="I339" s="4">
        <v>43889</v>
      </c>
      <c r="J339" s="4">
        <v>43889</v>
      </c>
      <c r="K339" s="5">
        <v>104100000</v>
      </c>
      <c r="L339" s="5">
        <v>105400000</v>
      </c>
      <c r="M339" s="3" t="s">
        <v>1029</v>
      </c>
      <c r="N339" s="21">
        <f>('Ratios Calculated fix'!N339-'Ratios Calculated fix'!N$428)/('Ratios Calculated fix'!N$429-'Ratios Calculated fix'!N$428)</f>
        <v>3.0227038112426528E-2</v>
      </c>
      <c r="O339" s="22">
        <f>('Ratios Calculated fix'!O339-'Ratios Calculated fix'!O$428)/('Ratios Calculated fix'!O$429-'Ratios Calculated fix'!O$428)</f>
        <v>2.719737047224657E-2</v>
      </c>
      <c r="P339" s="22">
        <f>('Ratios Calculated fix'!P339-'Ratios Calculated fix'!P$428)/('Ratios Calculated fix'!P$429-'Ratios Calculated fix'!P$428)</f>
        <v>3.0566552807993631E-2</v>
      </c>
      <c r="Q339" s="22">
        <f>('Ratios Calculated fix'!Q339-'Ratios Calculated fix'!Q$428)/('Ratios Calculated fix'!Q$429-'Ratios Calculated fix'!Q$428)</f>
        <v>0.86909206019721363</v>
      </c>
      <c r="R339" s="22">
        <f>('Ratios Calculated fix'!R339-'Ratios Calculated fix'!R$428)/('Ratios Calculated fix'!R$429-'Ratios Calculated fix'!R$428)</f>
        <v>9.7854400737723807E-2</v>
      </c>
      <c r="S339" s="22">
        <f>('Ratios Calculated fix'!S339-'Ratios Calculated fix'!S$428)/('Ratios Calculated fix'!S$429-'Ratios Calculated fix'!S$428)</f>
        <v>6.2567343425164748E-2</v>
      </c>
      <c r="T339" s="22">
        <f>('Ratios Calculated fix'!T339-'Ratios Calculated fix'!T$428)/('Ratios Calculated fix'!T$429-'Ratios Calculated fix'!T$428)</f>
        <v>8.7607842971001507E-2</v>
      </c>
      <c r="U339" s="22">
        <f>('Ratios Calculated fix'!U339-'Ratios Calculated fix'!U$428)/('Ratios Calculated fix'!U$429-'Ratios Calculated fix'!U$428)</f>
        <v>0.809430329576867</v>
      </c>
      <c r="V339" s="22">
        <f>('Ratios Calculated fix'!V339-'Ratios Calculated fix'!V$428)/('Ratios Calculated fix'!V$429-'Ratios Calculated fix'!V$428)</f>
        <v>0.71018844392908498</v>
      </c>
      <c r="W339" s="22">
        <f>('Ratios Calculated fix'!W339-'Ratios Calculated fix'!W$428)/('Ratios Calculated fix'!W$429-'Ratios Calculated fix'!W$428)</f>
        <v>0.82166719482656903</v>
      </c>
      <c r="X339" s="22">
        <f>('Ratios Calculated fix'!X339-'Ratios Calculated fix'!X$428)/('Ratios Calculated fix'!X$429-'Ratios Calculated fix'!X$428)</f>
        <v>9.2772832948907688E-2</v>
      </c>
      <c r="Y339" s="22">
        <f>('Ratios Calculated fix'!Y339-'Ratios Calculated fix'!Y$428)/('Ratios Calculated fix'!Y$429-'Ratios Calculated fix'!Y$428)</f>
        <v>0.93500984063794557</v>
      </c>
      <c r="Z339" s="22">
        <f>('Ratios Calculated fix'!Z339-'Ratios Calculated fix'!Z$428)/('Ratios Calculated fix'!Z$429-'Ratios Calculated fix'!Z$428)</f>
        <v>0.90722716705109219</v>
      </c>
      <c r="AA339" s="22">
        <f>('Ratios Calculated fix'!AA339-'Ratios Calculated fix'!AA$428)/('Ratios Calculated fix'!AA$429-'Ratios Calculated fix'!AA$428)</f>
        <v>0.95808895459086918</v>
      </c>
      <c r="AB339" s="22">
        <f>('Ratios Calculated fix'!AB339-'Ratios Calculated fix'!AB$428)/('Ratios Calculated fix'!AB$429-'Ratios Calculated fix'!AB$428)</f>
        <v>0.8934709604654949</v>
      </c>
      <c r="AC339" s="22">
        <f>('Ratios Calculated fix'!AC339-'Ratios Calculated fix'!AC$428)/('Ratios Calculated fix'!AC$429-'Ratios Calculated fix'!AC$428)</f>
        <v>0.62792867546417142</v>
      </c>
      <c r="AD339" s="22">
        <f>('Ratios Calculated fix'!AD339-'Ratios Calculated fix'!AD$428)/('Ratios Calculated fix'!AD$429-'Ratios Calculated fix'!AD$428)</f>
        <v>0.37020130404935436</v>
      </c>
      <c r="AE339" s="22">
        <f>('Ratios Calculated fix'!AE339-'Ratios Calculated fix'!AE$428)/('Ratios Calculated fix'!AE$429-'Ratios Calculated fix'!AE$428)</f>
        <v>0.47892995628125073</v>
      </c>
      <c r="AF339" s="22">
        <f>('Ratios Calculated fix'!AF339-'Ratios Calculated fix'!AF$428)/('Ratios Calculated fix'!AF$429-'Ratios Calculated fix'!AF$428)</f>
        <v>0.45021387938131552</v>
      </c>
      <c r="AG339" s="22" t="e">
        <f>('Ratios Calculated fix'!AG339-'Ratios Calculated fix'!AG$428)/('Ratios Calculated fix'!AG$429-'Ratios Calculated fix'!AG$428)</f>
        <v>#DIV/0!</v>
      </c>
      <c r="AH339" s="22" t="e">
        <f>('Ratios Calculated fix'!AH339-'Ratios Calculated fix'!AH$428)/('Ratios Calculated fix'!AH$429-'Ratios Calculated fix'!AH$428)</f>
        <v>#DIV/0!</v>
      </c>
      <c r="AI339" s="22">
        <f>('Ratios Calculated fix'!AI339-'Ratios Calculated fix'!AI$428)/('Ratios Calculated fix'!AI$429-'Ratios Calculated fix'!AI$428)</f>
        <v>0.55773983329012322</v>
      </c>
      <c r="AJ339" s="22">
        <f>('Ratios Calculated fix'!AJ339-'Ratios Calculated fix'!AJ$428)/('Ratios Calculated fix'!AJ$429-'Ratios Calculated fix'!AJ$428)</f>
        <v>0.17726157682926111</v>
      </c>
      <c r="AK339" s="22" t="e">
        <f>('Ratios Calculated fix'!AK339-'Ratios Calculated fix'!AK$428)/('Ratios Calculated fix'!AK$429-'Ratios Calculated fix'!AK$428)</f>
        <v>#DIV/0!</v>
      </c>
      <c r="AL339" s="22" t="e">
        <f>('Ratios Calculated fix'!AL339-'Ratios Calculated fix'!AL$428)/('Ratios Calculated fix'!AL$429-'Ratios Calculated fix'!AL$428)</f>
        <v>#DIV/0!</v>
      </c>
      <c r="AM339" s="22">
        <f>('Ratios Calculated fix'!AM339-'Ratios Calculated fix'!AM$428)/('Ratios Calculated fix'!AM$429-'Ratios Calculated fix'!AM$428)</f>
        <v>0.71163213356340715</v>
      </c>
      <c r="AN339" s="22">
        <f>('Ratios Calculated fix'!AN339-'Ratios Calculated fix'!AN$428)/('Ratios Calculated fix'!AN$429-'Ratios Calculated fix'!AN$428)</f>
        <v>0.80425663327622376</v>
      </c>
      <c r="AO339" s="22">
        <f>('Ratios Calculated fix'!AO339-'Ratios Calculated fix'!AO$428)/('Ratios Calculated fix'!AO$429-'Ratios Calculated fix'!AO$428)</f>
        <v>5.1249201339111435E-2</v>
      </c>
      <c r="AP339" s="22">
        <f>('Ratios Calculated fix'!AP339-'Ratios Calculated fix'!AP$428)/('Ratios Calculated fix'!AP$429-'Ratios Calculated fix'!AP$428)</f>
        <v>0.35104657756620766</v>
      </c>
      <c r="AQ339" s="22">
        <f>('Ratios Calculated fix'!AQ339-'Ratios Calculated fix'!AQ$428)/('Ratios Calculated fix'!AQ$429-'Ratios Calculated fix'!AQ$428)</f>
        <v>0.68626976905402659</v>
      </c>
      <c r="AR339" s="22">
        <f>('Ratios Calculated fix'!AR339-'Ratios Calculated fix'!AR$428)/('Ratios Calculated fix'!AR$429-'Ratios Calculated fix'!AR$428)</f>
        <v>0.47797916540568142</v>
      </c>
      <c r="AS339" s="22">
        <f>('Ratios Calculated fix'!AS339-'Ratios Calculated fix'!AS$428)/('Ratios Calculated fix'!AS$429-'Ratios Calculated fix'!AS$428)</f>
        <v>0.3886730957907315</v>
      </c>
      <c r="AT339" s="22">
        <f>('Ratios Calculated fix'!AT339-'Ratios Calculated fix'!AT$428)/('Ratios Calculated fix'!AT$429-'Ratios Calculated fix'!AT$428)</f>
        <v>0.38571669557760668</v>
      </c>
      <c r="AU339" s="22">
        <f>('Ratios Calculated fix'!AU339-'Ratios Calculated fix'!AU$428)/('Ratios Calculated fix'!AU$429-'Ratios Calculated fix'!AU$428)</f>
        <v>0.25750235897808793</v>
      </c>
      <c r="AV339" s="22" t="e">
        <f>('Ratios Calculated fix'!AV339-'Ratios Calculated fix'!AV$428)/('Ratios Calculated fix'!AV$429-'Ratios Calculated fix'!AV$428)</f>
        <v>#DIV/0!</v>
      </c>
      <c r="AW339" s="22" t="e">
        <f>('Ratios Calculated fix'!AW339-'Ratios Calculated fix'!AW$428)/('Ratios Calculated fix'!AW$429-'Ratios Calculated fix'!AW$428)</f>
        <v>#DIV/0!</v>
      </c>
      <c r="AX339" s="22" t="e">
        <f>('Ratios Calculated fix'!AX339-'Ratios Calculated fix'!AX$428)/('Ratios Calculated fix'!AX$429-'Ratios Calculated fix'!AX$428)</f>
        <v>#DIV/0!</v>
      </c>
      <c r="AY339" s="22">
        <f>('Ratios Calculated fix'!AY339-'Ratios Calculated fix'!AY$428)/('Ratios Calculated fix'!AY$429-'Ratios Calculated fix'!AY$428)</f>
        <v>0.7474046556914169</v>
      </c>
      <c r="AZ339" s="22">
        <f>('Ratios Calculated fix'!AZ339-'Ratios Calculated fix'!AZ$428)/('Ratios Calculated fix'!AZ$429-'Ratios Calculated fix'!AZ$428)</f>
        <v>0.77072632796337193</v>
      </c>
      <c r="BA339" s="22">
        <f>('Ratios Calculated fix'!BA339-'Ratios Calculated fix'!BA$428)/('Ratios Calculated fix'!BA$429-'Ratios Calculated fix'!BA$428)</f>
        <v>0.22130833249178652</v>
      </c>
      <c r="BB339" s="22" t="e">
        <f>('Ratios Calculated fix'!BB339-'Ratios Calculated fix'!BB$428)/('Ratios Calculated fix'!BB$429-'Ratios Calculated fix'!BB$428)</f>
        <v>#DIV/0!</v>
      </c>
      <c r="BC339" s="22">
        <f>('Ratios Calculated fix'!BC339-'Ratios Calculated fix'!BC$428)/('Ratios Calculated fix'!BC$429-'Ratios Calculated fix'!BC$428)</f>
        <v>0.1531415602509108</v>
      </c>
    </row>
    <row r="340" spans="1:55" x14ac:dyDescent="0.2">
      <c r="A340" s="3" t="s">
        <v>1030</v>
      </c>
      <c r="B340" s="3" t="s">
        <v>1031</v>
      </c>
      <c r="C340" s="3" t="s">
        <v>45</v>
      </c>
      <c r="D340" s="3">
        <v>200092</v>
      </c>
      <c r="E340" s="3" t="s">
        <v>16</v>
      </c>
      <c r="F340" s="3">
        <v>2019</v>
      </c>
      <c r="G340" s="3" t="s">
        <v>17</v>
      </c>
      <c r="H340" s="4">
        <v>43890</v>
      </c>
      <c r="I340" s="4">
        <v>43921</v>
      </c>
      <c r="J340" s="4">
        <v>43921</v>
      </c>
      <c r="K340" s="5">
        <v>354090000</v>
      </c>
      <c r="L340" s="5">
        <v>357443000</v>
      </c>
      <c r="M340" s="3" t="s">
        <v>1032</v>
      </c>
      <c r="N340" s="21">
        <f>('Ratios Calculated fix'!N340-'Ratios Calculated fix'!N$428)/('Ratios Calculated fix'!N$429-'Ratios Calculated fix'!N$428)</f>
        <v>4.6190231857186619E-2</v>
      </c>
      <c r="O340" s="22">
        <f>('Ratios Calculated fix'!O340-'Ratios Calculated fix'!O$428)/('Ratios Calculated fix'!O$429-'Ratios Calculated fix'!O$428)</f>
        <v>2.1388195825076561E-2</v>
      </c>
      <c r="P340" s="22">
        <f>('Ratios Calculated fix'!P340-'Ratios Calculated fix'!P$428)/('Ratios Calculated fix'!P$429-'Ratios Calculated fix'!P$428)</f>
        <v>5.1636722200907717E-2</v>
      </c>
      <c r="Q340" s="22">
        <f>('Ratios Calculated fix'!Q340-'Ratios Calculated fix'!Q$428)/('Ratios Calculated fix'!Q$429-'Ratios Calculated fix'!Q$428)</f>
        <v>0.87058223677822577</v>
      </c>
      <c r="R340" s="22">
        <f>('Ratios Calculated fix'!R340-'Ratios Calculated fix'!R$428)/('Ratios Calculated fix'!R$429-'Ratios Calculated fix'!R$428)</f>
        <v>1.1243009749805712E-2</v>
      </c>
      <c r="S340" s="22">
        <f>('Ratios Calculated fix'!S340-'Ratios Calculated fix'!S$428)/('Ratios Calculated fix'!S$429-'Ratios Calculated fix'!S$428)</f>
        <v>0</v>
      </c>
      <c r="T340" s="22">
        <f>('Ratios Calculated fix'!T340-'Ratios Calculated fix'!T$428)/('Ratios Calculated fix'!T$429-'Ratios Calculated fix'!T$428)</f>
        <v>1.136285071611127E-2</v>
      </c>
      <c r="U340" s="22">
        <f>('Ratios Calculated fix'!U340-'Ratios Calculated fix'!U$428)/('Ratios Calculated fix'!U$429-'Ratios Calculated fix'!U$428)</f>
        <v>0.80761795914656964</v>
      </c>
      <c r="V340" s="22">
        <f>('Ratios Calculated fix'!V340-'Ratios Calculated fix'!V$428)/('Ratios Calculated fix'!V$429-'Ratios Calculated fix'!V$428)</f>
        <v>0.70833495319453676</v>
      </c>
      <c r="W340" s="22">
        <f>('Ratios Calculated fix'!W340-'Ratios Calculated fix'!W$428)/('Ratios Calculated fix'!W$429-'Ratios Calculated fix'!W$428)</f>
        <v>0.81986805011411246</v>
      </c>
      <c r="X340" s="22">
        <f>('Ratios Calculated fix'!X340-'Ratios Calculated fix'!X$428)/('Ratios Calculated fix'!X$429-'Ratios Calculated fix'!X$428)</f>
        <v>0.31579346693426324</v>
      </c>
      <c r="Y340" s="22">
        <f>('Ratios Calculated fix'!Y340-'Ratios Calculated fix'!Y$428)/('Ratios Calculated fix'!Y$429-'Ratios Calculated fix'!Y$428)</f>
        <v>0.44835570642370903</v>
      </c>
      <c r="Z340" s="22">
        <f>('Ratios Calculated fix'!Z340-'Ratios Calculated fix'!Z$428)/('Ratios Calculated fix'!Z$429-'Ratios Calculated fix'!Z$428)</f>
        <v>0.68420653306573664</v>
      </c>
      <c r="AA340" s="22">
        <f>('Ratios Calculated fix'!AA340-'Ratios Calculated fix'!AA$428)/('Ratios Calculated fix'!AA$429-'Ratios Calculated fix'!AA$428)</f>
        <v>0</v>
      </c>
      <c r="AB340" s="22">
        <f>('Ratios Calculated fix'!AB340-'Ratios Calculated fix'!AB$428)/('Ratios Calculated fix'!AB$429-'Ratios Calculated fix'!AB$428)</f>
        <v>0.84431275064288713</v>
      </c>
      <c r="AC340" s="22">
        <f>('Ratios Calculated fix'!AC340-'Ratios Calculated fix'!AC$428)/('Ratios Calculated fix'!AC$429-'Ratios Calculated fix'!AC$428)</f>
        <v>0.25955966457780255</v>
      </c>
      <c r="AD340" s="22">
        <f>('Ratios Calculated fix'!AD340-'Ratios Calculated fix'!AD$428)/('Ratios Calculated fix'!AD$429-'Ratios Calculated fix'!AD$428)</f>
        <v>0.22175864523264574</v>
      </c>
      <c r="AE340" s="22">
        <f>('Ratios Calculated fix'!AE340-'Ratios Calculated fix'!AE$428)/('Ratios Calculated fix'!AE$429-'Ratios Calculated fix'!AE$428)</f>
        <v>0.30992010088165123</v>
      </c>
      <c r="AF340" s="22">
        <f>('Ratios Calculated fix'!AF340-'Ratios Calculated fix'!AF$428)/('Ratios Calculated fix'!AF$429-'Ratios Calculated fix'!AF$428)</f>
        <v>0.35320935960996208</v>
      </c>
      <c r="AG340" s="22" t="e">
        <f>('Ratios Calculated fix'!AG340-'Ratios Calculated fix'!AG$428)/('Ratios Calculated fix'!AG$429-'Ratios Calculated fix'!AG$428)</f>
        <v>#DIV/0!</v>
      </c>
      <c r="AH340" s="22" t="e">
        <f>('Ratios Calculated fix'!AH340-'Ratios Calculated fix'!AH$428)/('Ratios Calculated fix'!AH$429-'Ratios Calculated fix'!AH$428)</f>
        <v>#DIV/0!</v>
      </c>
      <c r="AI340" s="22">
        <f>('Ratios Calculated fix'!AI340-'Ratios Calculated fix'!AI$428)/('Ratios Calculated fix'!AI$429-'Ratios Calculated fix'!AI$428)</f>
        <v>0.5293014070063804</v>
      </c>
      <c r="AJ340" s="22">
        <f>('Ratios Calculated fix'!AJ340-'Ratios Calculated fix'!AJ$428)/('Ratios Calculated fix'!AJ$429-'Ratios Calculated fix'!AJ$428)</f>
        <v>0.2106121013499149</v>
      </c>
      <c r="AK340" s="22" t="e">
        <f>('Ratios Calculated fix'!AK340-'Ratios Calculated fix'!AK$428)/('Ratios Calculated fix'!AK$429-'Ratios Calculated fix'!AK$428)</f>
        <v>#DIV/0!</v>
      </c>
      <c r="AL340" s="22" t="e">
        <f>('Ratios Calculated fix'!AL340-'Ratios Calculated fix'!AL$428)/('Ratios Calculated fix'!AL$429-'Ratios Calculated fix'!AL$428)</f>
        <v>#DIV/0!</v>
      </c>
      <c r="AM340" s="22">
        <f>('Ratios Calculated fix'!AM340-'Ratios Calculated fix'!AM$428)/('Ratios Calculated fix'!AM$429-'Ratios Calculated fix'!AM$428)</f>
        <v>0.71976120137504707</v>
      </c>
      <c r="AN340" s="22">
        <f>('Ratios Calculated fix'!AN340-'Ratios Calculated fix'!AN$428)/('Ratios Calculated fix'!AN$429-'Ratios Calculated fix'!AN$428)</f>
        <v>0.81297190379449713</v>
      </c>
      <c r="AO340" s="22">
        <f>('Ratios Calculated fix'!AO340-'Ratios Calculated fix'!AO$428)/('Ratios Calculated fix'!AO$429-'Ratios Calculated fix'!AO$428)</f>
        <v>0.36527017081182994</v>
      </c>
      <c r="AP340" s="22">
        <f>('Ratios Calculated fix'!AP340-'Ratios Calculated fix'!AP$428)/('Ratios Calculated fix'!AP$429-'Ratios Calculated fix'!AP$428)</f>
        <v>0.37320786773367753</v>
      </c>
      <c r="AQ340" s="22">
        <f>('Ratios Calculated fix'!AQ340-'Ratios Calculated fix'!AQ$428)/('Ratios Calculated fix'!AQ$429-'Ratios Calculated fix'!AQ$428)</f>
        <v>0.78416000558462884</v>
      </c>
      <c r="AR340" s="22">
        <f>('Ratios Calculated fix'!AR340-'Ratios Calculated fix'!AR$428)/('Ratios Calculated fix'!AR$429-'Ratios Calculated fix'!AR$428)</f>
        <v>0.32043988458101597</v>
      </c>
      <c r="AS340" s="22">
        <f>('Ratios Calculated fix'!AS340-'Ratios Calculated fix'!AS$428)/('Ratios Calculated fix'!AS$429-'Ratios Calculated fix'!AS$428)</f>
        <v>0.34379377562397806</v>
      </c>
      <c r="AT340" s="22">
        <f>('Ratios Calculated fix'!AT340-'Ratios Calculated fix'!AT$428)/('Ratios Calculated fix'!AT$429-'Ratios Calculated fix'!AT$428)</f>
        <v>0.67140138250120773</v>
      </c>
      <c r="AU340" s="22">
        <f>('Ratios Calculated fix'!AU340-'Ratios Calculated fix'!AU$428)/('Ratios Calculated fix'!AU$429-'Ratios Calculated fix'!AU$428)</f>
        <v>0.3225065714176617</v>
      </c>
      <c r="AV340" s="22" t="e">
        <f>('Ratios Calculated fix'!AV340-'Ratios Calculated fix'!AV$428)/('Ratios Calculated fix'!AV$429-'Ratios Calculated fix'!AV$428)</f>
        <v>#DIV/0!</v>
      </c>
      <c r="AW340" s="22" t="e">
        <f>('Ratios Calculated fix'!AW340-'Ratios Calculated fix'!AW$428)/('Ratios Calculated fix'!AW$429-'Ratios Calculated fix'!AW$428)</f>
        <v>#DIV/0!</v>
      </c>
      <c r="AX340" s="22" t="e">
        <f>('Ratios Calculated fix'!AX340-'Ratios Calculated fix'!AX$428)/('Ratios Calculated fix'!AX$429-'Ratios Calculated fix'!AX$428)</f>
        <v>#DIV/0!</v>
      </c>
      <c r="AY340" s="22">
        <f>('Ratios Calculated fix'!AY340-'Ratios Calculated fix'!AY$428)/('Ratios Calculated fix'!AY$429-'Ratios Calculated fix'!AY$428)</f>
        <v>0.74421248216733571</v>
      </c>
      <c r="AZ340" s="22">
        <f>('Ratios Calculated fix'!AZ340-'Ratios Calculated fix'!AZ$428)/('Ratios Calculated fix'!AZ$429-'Ratios Calculated fix'!AZ$428)</f>
        <v>0.76681855686334854</v>
      </c>
      <c r="BA340" s="22">
        <f>('Ratios Calculated fix'!BA340-'Ratios Calculated fix'!BA$428)/('Ratios Calculated fix'!BA$429-'Ratios Calculated fix'!BA$428)</f>
        <v>0.22244468386601471</v>
      </c>
      <c r="BB340" s="22" t="e">
        <f>('Ratios Calculated fix'!BB340-'Ratios Calculated fix'!BB$428)/('Ratios Calculated fix'!BB$429-'Ratios Calculated fix'!BB$428)</f>
        <v>#DIV/0!</v>
      </c>
      <c r="BC340" s="22">
        <f>('Ratios Calculated fix'!BC340-'Ratios Calculated fix'!BC$428)/('Ratios Calculated fix'!BC$429-'Ratios Calculated fix'!BC$428)</f>
        <v>0.3597230056506468</v>
      </c>
    </row>
    <row r="341" spans="1:55" x14ac:dyDescent="0.2">
      <c r="A341" s="3" t="s">
        <v>1012</v>
      </c>
      <c r="B341" s="3" t="s">
        <v>1013</v>
      </c>
      <c r="C341" s="3" t="s">
        <v>15</v>
      </c>
      <c r="D341" s="3">
        <v>101495</v>
      </c>
      <c r="E341" s="3" t="s">
        <v>16</v>
      </c>
      <c r="F341" s="3">
        <v>2019</v>
      </c>
      <c r="G341" s="3" t="s">
        <v>17</v>
      </c>
      <c r="H341" s="4">
        <v>43830</v>
      </c>
      <c r="I341" s="4">
        <v>43875</v>
      </c>
      <c r="J341" s="4">
        <v>43875</v>
      </c>
      <c r="K341" s="5">
        <v>319800000</v>
      </c>
      <c r="L341" s="5">
        <v>320000000</v>
      </c>
      <c r="M341" s="3" t="s">
        <v>1014</v>
      </c>
      <c r="N341" s="21">
        <f>('Ratios Calculated fix'!N341-'Ratios Calculated fix'!N$428)/('Ratios Calculated fix'!N$429-'Ratios Calculated fix'!N$428)</f>
        <v>1.8890263295977174E-2</v>
      </c>
      <c r="O341" s="22">
        <f>('Ratios Calculated fix'!O341-'Ratios Calculated fix'!O$428)/('Ratios Calculated fix'!O$429-'Ratios Calculated fix'!O$428)</f>
        <v>1.8890263295977174E-2</v>
      </c>
      <c r="P341" s="22">
        <f>('Ratios Calculated fix'!P341-'Ratios Calculated fix'!P$428)/('Ratios Calculated fix'!P$429-'Ratios Calculated fix'!P$428)</f>
        <v>1.5869354758503145E-3</v>
      </c>
      <c r="Q341" s="22">
        <f>('Ratios Calculated fix'!Q341-'Ratios Calculated fix'!Q$428)/('Ratios Calculated fix'!Q$429-'Ratios Calculated fix'!Q$428)</f>
        <v>0.87059992675619802</v>
      </c>
      <c r="R341" s="22">
        <f>('Ratios Calculated fix'!R341-'Ratios Calculated fix'!R$428)/('Ratios Calculated fix'!R$429-'Ratios Calculated fix'!R$428)</f>
        <v>0.13275771049130577</v>
      </c>
      <c r="S341" s="22">
        <f>('Ratios Calculated fix'!S341-'Ratios Calculated fix'!S$428)/('Ratios Calculated fix'!S$429-'Ratios Calculated fix'!S$428)</f>
        <v>7.7129314761370693E-2</v>
      </c>
      <c r="T341" s="22">
        <f>('Ratios Calculated fix'!T341-'Ratios Calculated fix'!T$428)/('Ratios Calculated fix'!T$429-'Ratios Calculated fix'!T$428)</f>
        <v>0.12025564166440024</v>
      </c>
      <c r="U341" s="22">
        <f>('Ratios Calculated fix'!U341-'Ratios Calculated fix'!U$428)/('Ratios Calculated fix'!U$429-'Ratios Calculated fix'!U$428)</f>
        <v>0.81157783929815364</v>
      </c>
      <c r="V341" s="22">
        <f>('Ratios Calculated fix'!V341-'Ratios Calculated fix'!V$428)/('Ratios Calculated fix'!V$429-'Ratios Calculated fix'!V$428)</f>
        <v>0.71168025193784479</v>
      </c>
      <c r="W341" s="22">
        <f>('Ratios Calculated fix'!W341-'Ratios Calculated fix'!W$428)/('Ratios Calculated fix'!W$429-'Ratios Calculated fix'!W$428)</f>
        <v>0.82390770768523902</v>
      </c>
      <c r="X341" s="22">
        <f>('Ratios Calculated fix'!X341-'Ratios Calculated fix'!X$428)/('Ratios Calculated fix'!X$429-'Ratios Calculated fix'!X$428)</f>
        <v>5.8367485993988624E-2</v>
      </c>
      <c r="Y341" s="22">
        <f>('Ratios Calculated fix'!Y341-'Ratios Calculated fix'!Y$428)/('Ratios Calculated fix'!Y$429-'Ratios Calculated fix'!Y$428)</f>
        <v>0.50584346377670075</v>
      </c>
      <c r="Z341" s="22">
        <f>('Ratios Calculated fix'!Z341-'Ratios Calculated fix'!Z$428)/('Ratios Calculated fix'!Z$429-'Ratios Calculated fix'!Z$428)</f>
        <v>0.94163251400601145</v>
      </c>
      <c r="AA341" s="22">
        <f>('Ratios Calculated fix'!AA341-'Ratios Calculated fix'!AA$428)/('Ratios Calculated fix'!AA$429-'Ratios Calculated fix'!AA$428)</f>
        <v>0.82270885029233076</v>
      </c>
      <c r="AB341" s="22">
        <f>('Ratios Calculated fix'!AB341-'Ratios Calculated fix'!AB$428)/('Ratios Calculated fix'!AB$429-'Ratios Calculated fix'!AB$428)</f>
        <v>0.84391417304391625</v>
      </c>
      <c r="AC341" s="22">
        <f>('Ratios Calculated fix'!AC341-'Ratios Calculated fix'!AC$428)/('Ratios Calculated fix'!AC$429-'Ratios Calculated fix'!AC$428)</f>
        <v>0.37045705870241741</v>
      </c>
      <c r="AD341" s="22">
        <f>('Ratios Calculated fix'!AD341-'Ratios Calculated fix'!AD$428)/('Ratios Calculated fix'!AD$429-'Ratios Calculated fix'!AD$428)</f>
        <v>0.37352500412878215</v>
      </c>
      <c r="AE341" s="22">
        <f>('Ratios Calculated fix'!AE341-'Ratios Calculated fix'!AE$428)/('Ratios Calculated fix'!AE$429-'Ratios Calculated fix'!AE$428)</f>
        <v>0.36527516494648909</v>
      </c>
      <c r="AF341" s="22">
        <f>('Ratios Calculated fix'!AF341-'Ratios Calculated fix'!AF$428)/('Ratios Calculated fix'!AF$429-'Ratios Calculated fix'!AF$428)</f>
        <v>0.35349060861466858</v>
      </c>
      <c r="AG341" s="22" t="e">
        <f>('Ratios Calculated fix'!AG341-'Ratios Calculated fix'!AG$428)/('Ratios Calculated fix'!AG$429-'Ratios Calculated fix'!AG$428)</f>
        <v>#DIV/0!</v>
      </c>
      <c r="AH341" s="22" t="e">
        <f>('Ratios Calculated fix'!AH341-'Ratios Calculated fix'!AH$428)/('Ratios Calculated fix'!AH$429-'Ratios Calculated fix'!AH$428)</f>
        <v>#DIV/0!</v>
      </c>
      <c r="AI341" s="22">
        <f>('Ratios Calculated fix'!AI341-'Ratios Calculated fix'!AI$428)/('Ratios Calculated fix'!AI$429-'Ratios Calculated fix'!AI$428)</f>
        <v>0.54595165999713813</v>
      </c>
      <c r="AJ341" s="22">
        <f>('Ratios Calculated fix'!AJ341-'Ratios Calculated fix'!AJ$428)/('Ratios Calculated fix'!AJ$429-'Ratios Calculated fix'!AJ$428)</f>
        <v>0.20438856303801664</v>
      </c>
      <c r="AK341" s="22" t="e">
        <f>('Ratios Calculated fix'!AK341-'Ratios Calculated fix'!AK$428)/('Ratios Calculated fix'!AK$429-'Ratios Calculated fix'!AK$428)</f>
        <v>#DIV/0!</v>
      </c>
      <c r="AL341" s="22" t="e">
        <f>('Ratios Calculated fix'!AL341-'Ratios Calculated fix'!AL$428)/('Ratios Calculated fix'!AL$429-'Ratios Calculated fix'!AL$428)</f>
        <v>#DIV/0!</v>
      </c>
      <c r="AM341" s="22">
        <f>('Ratios Calculated fix'!AM341-'Ratios Calculated fix'!AM$428)/('Ratios Calculated fix'!AM$429-'Ratios Calculated fix'!AM$428)</f>
        <v>0.71020541195392028</v>
      </c>
      <c r="AN341" s="22">
        <f>('Ratios Calculated fix'!AN341-'Ratios Calculated fix'!AN$428)/('Ratios Calculated fix'!AN$429-'Ratios Calculated fix'!AN$428)</f>
        <v>0.80571190727302433</v>
      </c>
      <c r="AO341" s="22">
        <f>('Ratios Calculated fix'!AO341-'Ratios Calculated fix'!AO$428)/('Ratios Calculated fix'!AO$429-'Ratios Calculated fix'!AO$428)</f>
        <v>8.6134761238100113E-2</v>
      </c>
      <c r="AP341" s="22">
        <f>('Ratios Calculated fix'!AP341-'Ratios Calculated fix'!AP$428)/('Ratios Calculated fix'!AP$429-'Ratios Calculated fix'!AP$428)</f>
        <v>0.35506616200803853</v>
      </c>
      <c r="AQ341" s="22">
        <f>('Ratios Calculated fix'!AQ341-'Ratios Calculated fix'!AQ$428)/('Ratios Calculated fix'!AQ$429-'Ratios Calculated fix'!AQ$428)</f>
        <v>0.62474276691786168</v>
      </c>
      <c r="AR341" s="22">
        <f>('Ratios Calculated fix'!AR341-'Ratios Calculated fix'!AR$428)/('Ratios Calculated fix'!AR$429-'Ratios Calculated fix'!AR$428)</f>
        <v>0.42737126041643253</v>
      </c>
      <c r="AS341" s="22">
        <f>('Ratios Calculated fix'!AS341-'Ratios Calculated fix'!AS$428)/('Ratios Calculated fix'!AS$429-'Ratios Calculated fix'!AS$428)</f>
        <v>0.35933377483226336</v>
      </c>
      <c r="AT341" s="22">
        <f>('Ratios Calculated fix'!AT341-'Ratios Calculated fix'!AT$428)/('Ratios Calculated fix'!AT$429-'Ratios Calculated fix'!AT$428)</f>
        <v>0.42900798485920744</v>
      </c>
      <c r="AU341" s="22">
        <f>('Ratios Calculated fix'!AU341-'Ratios Calculated fix'!AU$428)/('Ratios Calculated fix'!AU$429-'Ratios Calculated fix'!AU$428)</f>
        <v>0.27438484576280853</v>
      </c>
      <c r="AV341" s="22" t="e">
        <f>('Ratios Calculated fix'!AV341-'Ratios Calculated fix'!AV$428)/('Ratios Calculated fix'!AV$429-'Ratios Calculated fix'!AV$428)</f>
        <v>#DIV/0!</v>
      </c>
      <c r="AW341" s="22" t="e">
        <f>('Ratios Calculated fix'!AW341-'Ratios Calculated fix'!AW$428)/('Ratios Calculated fix'!AW$429-'Ratios Calculated fix'!AW$428)</f>
        <v>#DIV/0!</v>
      </c>
      <c r="AX341" s="22" t="e">
        <f>('Ratios Calculated fix'!AX341-'Ratios Calculated fix'!AX$428)/('Ratios Calculated fix'!AX$429-'Ratios Calculated fix'!AX$428)</f>
        <v>#DIV/0!</v>
      </c>
      <c r="AY341" s="22">
        <f>('Ratios Calculated fix'!AY341-'Ratios Calculated fix'!AY$428)/('Ratios Calculated fix'!AY$429-'Ratios Calculated fix'!AY$428)</f>
        <v>0.74698949846341778</v>
      </c>
      <c r="AZ341" s="22">
        <f>('Ratios Calculated fix'!AZ341-'Ratios Calculated fix'!AZ$428)/('Ratios Calculated fix'!AZ$429-'Ratios Calculated fix'!AZ$428)</f>
        <v>0.77074684210678657</v>
      </c>
      <c r="BA341" s="22">
        <f>('Ratios Calculated fix'!BA341-'Ratios Calculated fix'!BA$428)/('Ratios Calculated fix'!BA$429-'Ratios Calculated fix'!BA$428)</f>
        <v>0.22194927680120133</v>
      </c>
      <c r="BB341" s="22" t="e">
        <f>('Ratios Calculated fix'!BB341-'Ratios Calculated fix'!BB$428)/('Ratios Calculated fix'!BB$429-'Ratios Calculated fix'!BB$428)</f>
        <v>#DIV/0!</v>
      </c>
      <c r="BC341" s="22">
        <f>('Ratios Calculated fix'!BC341-'Ratios Calculated fix'!BC$428)/('Ratios Calculated fix'!BC$429-'Ratios Calculated fix'!BC$428)</f>
        <v>0.15302698446744206</v>
      </c>
    </row>
    <row r="342" spans="1:55" x14ac:dyDescent="0.2">
      <c r="A342" s="3" t="s">
        <v>1042</v>
      </c>
      <c r="B342" s="3" t="s">
        <v>1043</v>
      </c>
      <c r="C342" s="3" t="s">
        <v>72</v>
      </c>
      <c r="D342" s="3">
        <v>100897</v>
      </c>
      <c r="E342" s="3" t="s">
        <v>16</v>
      </c>
      <c r="F342" s="3">
        <v>2019</v>
      </c>
      <c r="G342" s="3" t="s">
        <v>17</v>
      </c>
      <c r="H342" s="4">
        <v>43830</v>
      </c>
      <c r="I342" s="4">
        <v>43885</v>
      </c>
      <c r="J342" s="4">
        <v>43885</v>
      </c>
      <c r="K342" s="5">
        <v>112286000</v>
      </c>
      <c r="L342" s="5">
        <v>114304000</v>
      </c>
      <c r="M342" s="3" t="s">
        <v>1044</v>
      </c>
      <c r="N342" s="21">
        <f>('Ratios Calculated fix'!N342-'Ratios Calculated fix'!N$428)/('Ratios Calculated fix'!N$429-'Ratios Calculated fix'!N$428)</f>
        <v>1.1386396665773032E-2</v>
      </c>
      <c r="O342" s="22">
        <f>('Ratios Calculated fix'!O342-'Ratios Calculated fix'!O$428)/('Ratios Calculated fix'!O$429-'Ratios Calculated fix'!O$428)</f>
        <v>1.1386396665773032E-2</v>
      </c>
      <c r="P342" s="22">
        <f>('Ratios Calculated fix'!P342-'Ratios Calculated fix'!P$428)/('Ratios Calculated fix'!P$429-'Ratios Calculated fix'!P$428)</f>
        <v>1.0668270508375847E-2</v>
      </c>
      <c r="Q342" s="22">
        <f>('Ratios Calculated fix'!Q342-'Ratios Calculated fix'!Q$428)/('Ratios Calculated fix'!Q$429-'Ratios Calculated fix'!Q$428)</f>
        <v>0.86129062740629436</v>
      </c>
      <c r="R342" s="22">
        <f>('Ratios Calculated fix'!R342-'Ratios Calculated fix'!R$428)/('Ratios Calculated fix'!R$429-'Ratios Calculated fix'!R$428)</f>
        <v>0.35568405383561325</v>
      </c>
      <c r="S342" s="22">
        <f>('Ratios Calculated fix'!S342-'Ratios Calculated fix'!S$428)/('Ratios Calculated fix'!S$429-'Ratios Calculated fix'!S$428)</f>
        <v>0.1006461617802019</v>
      </c>
      <c r="T342" s="22">
        <f>('Ratios Calculated fix'!T342-'Ratios Calculated fix'!T$428)/('Ratios Calculated fix'!T$429-'Ratios Calculated fix'!T$428)</f>
        <v>0.34131482950665326</v>
      </c>
      <c r="U342" s="22">
        <f>('Ratios Calculated fix'!U342-'Ratios Calculated fix'!U$428)/('Ratios Calculated fix'!U$429-'Ratios Calculated fix'!U$428)</f>
        <v>0.79616393896237292</v>
      </c>
      <c r="V342" s="22">
        <f>('Ratios Calculated fix'!V342-'Ratios Calculated fix'!V$428)/('Ratios Calculated fix'!V$429-'Ratios Calculated fix'!V$428)</f>
        <v>0.7041572102236382</v>
      </c>
      <c r="W342" s="22">
        <f>('Ratios Calculated fix'!W342-'Ratios Calculated fix'!W$428)/('Ratios Calculated fix'!W$429-'Ratios Calculated fix'!W$428)</f>
        <v>0.80733498349380239</v>
      </c>
      <c r="X342" s="22">
        <f>('Ratios Calculated fix'!X342-'Ratios Calculated fix'!X$428)/('Ratios Calculated fix'!X$429-'Ratios Calculated fix'!X$428)</f>
        <v>2.6624665594269955E-2</v>
      </c>
      <c r="Y342" s="22">
        <f>('Ratios Calculated fix'!Y342-'Ratios Calculated fix'!Y$428)/('Ratios Calculated fix'!Y$429-'Ratios Calculated fix'!Y$428)</f>
        <v>0.30565333852900145</v>
      </c>
      <c r="Z342" s="22">
        <f>('Ratios Calculated fix'!Z342-'Ratios Calculated fix'!Z$428)/('Ratios Calculated fix'!Z$429-'Ratios Calculated fix'!Z$428)</f>
        <v>0.97337533440572999</v>
      </c>
      <c r="AA342" s="22">
        <f>('Ratios Calculated fix'!AA342-'Ratios Calculated fix'!AA$428)/('Ratios Calculated fix'!AA$429-'Ratios Calculated fix'!AA$428)</f>
        <v>0</v>
      </c>
      <c r="AB342" s="22">
        <f>('Ratios Calculated fix'!AB342-'Ratios Calculated fix'!AB$428)/('Ratios Calculated fix'!AB$429-'Ratios Calculated fix'!AB$428)</f>
        <v>0.62556304741790247</v>
      </c>
      <c r="AC342" s="22">
        <f>('Ratios Calculated fix'!AC342-'Ratios Calculated fix'!AC$428)/('Ratios Calculated fix'!AC$429-'Ratios Calculated fix'!AC$428)</f>
        <v>0.74806834346544226</v>
      </c>
      <c r="AD342" s="22">
        <f>('Ratios Calculated fix'!AD342-'Ratios Calculated fix'!AD$428)/('Ratios Calculated fix'!AD$429-'Ratios Calculated fix'!AD$428)</f>
        <v>0.73411955399322437</v>
      </c>
      <c r="AE342" s="22">
        <f>('Ratios Calculated fix'!AE342-'Ratios Calculated fix'!AE$428)/('Ratios Calculated fix'!AE$429-'Ratios Calculated fix'!AE$428)</f>
        <v>0.49104895238644503</v>
      </c>
      <c r="AF342" s="22">
        <f>('Ratios Calculated fix'!AF342-'Ratios Calculated fix'!AF$428)/('Ratios Calculated fix'!AF$429-'Ratios Calculated fix'!AF$428)</f>
        <v>0.34006955607537337</v>
      </c>
      <c r="AG342" s="22" t="e">
        <f>('Ratios Calculated fix'!AG342-'Ratios Calculated fix'!AG$428)/('Ratios Calculated fix'!AG$429-'Ratios Calculated fix'!AG$428)</f>
        <v>#DIV/0!</v>
      </c>
      <c r="AH342" s="22" t="e">
        <f>('Ratios Calculated fix'!AH342-'Ratios Calculated fix'!AH$428)/('Ratios Calculated fix'!AH$429-'Ratios Calculated fix'!AH$428)</f>
        <v>#DIV/0!</v>
      </c>
      <c r="AI342" s="22">
        <f>('Ratios Calculated fix'!AI342-'Ratios Calculated fix'!AI$428)/('Ratios Calculated fix'!AI$429-'Ratios Calculated fix'!AI$428)</f>
        <v>0.55185930253482784</v>
      </c>
      <c r="AJ342" s="22">
        <f>('Ratios Calculated fix'!AJ342-'Ratios Calculated fix'!AJ$428)/('Ratios Calculated fix'!AJ$429-'Ratios Calculated fix'!AJ$428)</f>
        <v>0.23153066519964205</v>
      </c>
      <c r="AK342" s="22" t="e">
        <f>('Ratios Calculated fix'!AK342-'Ratios Calculated fix'!AK$428)/('Ratios Calculated fix'!AK$429-'Ratios Calculated fix'!AK$428)</f>
        <v>#DIV/0!</v>
      </c>
      <c r="AL342" s="22" t="e">
        <f>('Ratios Calculated fix'!AL342-'Ratios Calculated fix'!AL$428)/('Ratios Calculated fix'!AL$429-'Ratios Calculated fix'!AL$428)</f>
        <v>#DIV/0!</v>
      </c>
      <c r="AM342" s="22">
        <f>('Ratios Calculated fix'!AM342-'Ratios Calculated fix'!AM$428)/('Ratios Calculated fix'!AM$429-'Ratios Calculated fix'!AM$428)</f>
        <v>0.70565722538998121</v>
      </c>
      <c r="AN342" s="22">
        <f>('Ratios Calculated fix'!AN342-'Ratios Calculated fix'!AN$428)/('Ratios Calculated fix'!AN$429-'Ratios Calculated fix'!AN$428)</f>
        <v>0.80194338951221578</v>
      </c>
      <c r="AO342" s="22">
        <f>('Ratios Calculated fix'!AO342-'Ratios Calculated fix'!AO$428)/('Ratios Calculated fix'!AO$429-'Ratios Calculated fix'!AO$428)</f>
        <v>3.1349954636503009E-2</v>
      </c>
      <c r="AP342" s="22">
        <f>('Ratios Calculated fix'!AP342-'Ratios Calculated fix'!AP$428)/('Ratios Calculated fix'!AP$429-'Ratios Calculated fix'!AP$428)</f>
        <v>0.3577178471766958</v>
      </c>
      <c r="AQ342" s="22">
        <f>('Ratios Calculated fix'!AQ342-'Ratios Calculated fix'!AQ$428)/('Ratios Calculated fix'!AQ$429-'Ratios Calculated fix'!AQ$428)</f>
        <v>0.58529644515728718</v>
      </c>
      <c r="AR342" s="22">
        <f>('Ratios Calculated fix'!AR342-'Ratios Calculated fix'!AR$428)/('Ratios Calculated fix'!AR$429-'Ratios Calculated fix'!AR$428)</f>
        <v>0.71847121339736653</v>
      </c>
      <c r="AS342" s="22">
        <f>('Ratios Calculated fix'!AS342-'Ratios Calculated fix'!AS$428)/('Ratios Calculated fix'!AS$429-'Ratios Calculated fix'!AS$428)</f>
        <v>0.36787747103675905</v>
      </c>
      <c r="AT342" s="22">
        <f>('Ratios Calculated fix'!AT342-'Ratios Calculated fix'!AT$428)/('Ratios Calculated fix'!AT$429-'Ratios Calculated fix'!AT$428)</f>
        <v>0.42090258801922092</v>
      </c>
      <c r="AU342" s="22">
        <f>('Ratios Calculated fix'!AU342-'Ratios Calculated fix'!AU$428)/('Ratios Calculated fix'!AU$429-'Ratios Calculated fix'!AU$428)</f>
        <v>0.25168853528738644</v>
      </c>
      <c r="AV342" s="22" t="e">
        <f>('Ratios Calculated fix'!AV342-'Ratios Calculated fix'!AV$428)/('Ratios Calculated fix'!AV$429-'Ratios Calculated fix'!AV$428)</f>
        <v>#DIV/0!</v>
      </c>
      <c r="AW342" s="22" t="e">
        <f>('Ratios Calculated fix'!AW342-'Ratios Calculated fix'!AW$428)/('Ratios Calculated fix'!AW$429-'Ratios Calculated fix'!AW$428)</f>
        <v>#DIV/0!</v>
      </c>
      <c r="AX342" s="22" t="e">
        <f>('Ratios Calculated fix'!AX342-'Ratios Calculated fix'!AX$428)/('Ratios Calculated fix'!AX$429-'Ratios Calculated fix'!AX$428)</f>
        <v>#DIV/0!</v>
      </c>
      <c r="AY342" s="22">
        <f>('Ratios Calculated fix'!AY342-'Ratios Calculated fix'!AY$428)/('Ratios Calculated fix'!AY$429-'Ratios Calculated fix'!AY$428)</f>
        <v>0.75170799401083077</v>
      </c>
      <c r="AZ342" s="22">
        <f>('Ratios Calculated fix'!AZ342-'Ratios Calculated fix'!AZ$428)/('Ratios Calculated fix'!AZ$429-'Ratios Calculated fix'!AZ$428)</f>
        <v>0.77619227957379977</v>
      </c>
      <c r="BA342" s="22">
        <f>('Ratios Calculated fix'!BA342-'Ratios Calculated fix'!BA$428)/('Ratios Calculated fix'!BA$429-'Ratios Calculated fix'!BA$428)</f>
        <v>0.22138833411123568</v>
      </c>
      <c r="BB342" s="22" t="e">
        <f>('Ratios Calculated fix'!BB342-'Ratios Calculated fix'!BB$428)/('Ratios Calculated fix'!BB$429-'Ratios Calculated fix'!BB$428)</f>
        <v>#DIV/0!</v>
      </c>
      <c r="BC342" s="22">
        <f>('Ratios Calculated fix'!BC342-'Ratios Calculated fix'!BC$428)/('Ratios Calculated fix'!BC$429-'Ratios Calculated fix'!BC$428)</f>
        <v>0.12736472158009587</v>
      </c>
    </row>
    <row r="343" spans="1:55" x14ac:dyDescent="0.2">
      <c r="A343" s="3" t="s">
        <v>1084</v>
      </c>
      <c r="B343" s="3" t="s">
        <v>1085</v>
      </c>
      <c r="C343" s="3" t="s">
        <v>45</v>
      </c>
      <c r="D343" s="3">
        <v>86689</v>
      </c>
      <c r="E343" s="3" t="s">
        <v>16</v>
      </c>
      <c r="F343" s="3">
        <v>2019</v>
      </c>
      <c r="G343" s="3" t="s">
        <v>17</v>
      </c>
      <c r="H343" s="4">
        <v>43738</v>
      </c>
      <c r="I343" s="4">
        <v>43784</v>
      </c>
      <c r="J343" s="4">
        <v>43784</v>
      </c>
      <c r="K343" s="5">
        <v>1192600000</v>
      </c>
      <c r="L343" s="5">
        <v>1205700000</v>
      </c>
      <c r="M343" s="3" t="s">
        <v>1086</v>
      </c>
      <c r="N343" s="21">
        <f>('Ratios Calculated fix'!N343-'Ratios Calculated fix'!N$428)/('Ratios Calculated fix'!N$429-'Ratios Calculated fix'!N$428)</f>
        <v>3.3244935291881876E-2</v>
      </c>
      <c r="O343" s="22">
        <f>('Ratios Calculated fix'!O343-'Ratios Calculated fix'!O$428)/('Ratios Calculated fix'!O$429-'Ratios Calculated fix'!O$428)</f>
        <v>2.417751636754302E-2</v>
      </c>
      <c r="P343" s="22">
        <f>('Ratios Calculated fix'!P343-'Ratios Calculated fix'!P$428)/('Ratios Calculated fix'!P$429-'Ratios Calculated fix'!P$428)</f>
        <v>4.6149927952869076E-2</v>
      </c>
      <c r="Q343" s="22">
        <f>('Ratios Calculated fix'!Q343-'Ratios Calculated fix'!Q$428)/('Ratios Calculated fix'!Q$429-'Ratios Calculated fix'!Q$428)</f>
        <v>0.86059027227916385</v>
      </c>
      <c r="R343" s="22">
        <f>('Ratios Calculated fix'!R343-'Ratios Calculated fix'!R$428)/('Ratios Calculated fix'!R$429-'Ratios Calculated fix'!R$428)</f>
        <v>0.21774773849183893</v>
      </c>
      <c r="S343" s="22">
        <f>('Ratios Calculated fix'!S343-'Ratios Calculated fix'!S$428)/('Ratios Calculated fix'!S$429-'Ratios Calculated fix'!S$428)</f>
        <v>0.12644927670747563</v>
      </c>
      <c r="T343" s="22">
        <f>('Ratios Calculated fix'!T343-'Ratios Calculated fix'!T$428)/('Ratios Calculated fix'!T$429-'Ratios Calculated fix'!T$428)</f>
        <v>0.19725233579764326</v>
      </c>
      <c r="U343" s="22">
        <f>('Ratios Calculated fix'!U343-'Ratios Calculated fix'!U$428)/('Ratios Calculated fix'!U$429-'Ratios Calculated fix'!U$428)</f>
        <v>0.79941998651031143</v>
      </c>
      <c r="V343" s="22">
        <f>('Ratios Calculated fix'!V343-'Ratios Calculated fix'!V$428)/('Ratios Calculated fix'!V$429-'Ratios Calculated fix'!V$428)</f>
        <v>0.70227866224807378</v>
      </c>
      <c r="W343" s="22">
        <f>('Ratios Calculated fix'!W343-'Ratios Calculated fix'!W$428)/('Ratios Calculated fix'!W$429-'Ratios Calculated fix'!W$428)</f>
        <v>0.81137080122687832</v>
      </c>
      <c r="X343" s="22">
        <f>('Ratios Calculated fix'!X343-'Ratios Calculated fix'!X$428)/('Ratios Calculated fix'!X$429-'Ratios Calculated fix'!X$428)</f>
        <v>0.25236203838191285</v>
      </c>
      <c r="Y343" s="22">
        <f>('Ratios Calculated fix'!Y343-'Ratios Calculated fix'!Y$428)/('Ratios Calculated fix'!Y$429-'Ratios Calculated fix'!Y$428)</f>
        <v>0.33232273682928792</v>
      </c>
      <c r="Z343" s="22">
        <f>('Ratios Calculated fix'!Z343-'Ratios Calculated fix'!Z$428)/('Ratios Calculated fix'!Z$429-'Ratios Calculated fix'!Z$428)</f>
        <v>0.74763796161808715</v>
      </c>
      <c r="AA343" s="22">
        <f>('Ratios Calculated fix'!AA343-'Ratios Calculated fix'!AA$428)/('Ratios Calculated fix'!AA$429-'Ratios Calculated fix'!AA$428)</f>
        <v>0.29136403318878551</v>
      </c>
      <c r="AB343" s="22">
        <f>('Ratios Calculated fix'!AB343-'Ratios Calculated fix'!AB$428)/('Ratios Calculated fix'!AB$429-'Ratios Calculated fix'!AB$428)</f>
        <v>0.64043889791450226</v>
      </c>
      <c r="AC343" s="22">
        <f>('Ratios Calculated fix'!AC343-'Ratios Calculated fix'!AC$428)/('Ratios Calculated fix'!AC$429-'Ratios Calculated fix'!AC$428)</f>
        <v>0.66886016847682717</v>
      </c>
      <c r="AD343" s="22">
        <f>('Ratios Calculated fix'!AD343-'Ratios Calculated fix'!AD$428)/('Ratios Calculated fix'!AD$429-'Ratios Calculated fix'!AD$428)</f>
        <v>0.28900366827086293</v>
      </c>
      <c r="AE343" s="22">
        <f>('Ratios Calculated fix'!AE343-'Ratios Calculated fix'!AE$428)/('Ratios Calculated fix'!AE$429-'Ratios Calculated fix'!AE$428)</f>
        <v>0.32608394045412181</v>
      </c>
      <c r="AF343" s="22">
        <f>('Ratios Calculated fix'!AF343-'Ratios Calculated fix'!AF$428)/('Ratios Calculated fix'!AF$429-'Ratios Calculated fix'!AF$428)</f>
        <v>0.36704743991797428</v>
      </c>
      <c r="AG343" s="22" t="e">
        <f>('Ratios Calculated fix'!AG343-'Ratios Calculated fix'!AG$428)/('Ratios Calculated fix'!AG$429-'Ratios Calculated fix'!AG$428)</f>
        <v>#DIV/0!</v>
      </c>
      <c r="AH343" s="22" t="e">
        <f>('Ratios Calculated fix'!AH343-'Ratios Calculated fix'!AH$428)/('Ratios Calculated fix'!AH$429-'Ratios Calculated fix'!AH$428)</f>
        <v>#DIV/0!</v>
      </c>
      <c r="AI343" s="22">
        <f>('Ratios Calculated fix'!AI343-'Ratios Calculated fix'!AI$428)/('Ratios Calculated fix'!AI$429-'Ratios Calculated fix'!AI$428)</f>
        <v>0.49066803390757269</v>
      </c>
      <c r="AJ343" s="22">
        <f>('Ratios Calculated fix'!AJ343-'Ratios Calculated fix'!AJ$428)/('Ratios Calculated fix'!AJ$429-'Ratios Calculated fix'!AJ$428)</f>
        <v>0.21309882622318349</v>
      </c>
      <c r="AK343" s="22" t="e">
        <f>('Ratios Calculated fix'!AK343-'Ratios Calculated fix'!AK$428)/('Ratios Calculated fix'!AK$429-'Ratios Calculated fix'!AK$428)</f>
        <v>#DIV/0!</v>
      </c>
      <c r="AL343" s="22" t="e">
        <f>('Ratios Calculated fix'!AL343-'Ratios Calculated fix'!AL$428)/('Ratios Calculated fix'!AL$429-'Ratios Calculated fix'!AL$428)</f>
        <v>#DIV/0!</v>
      </c>
      <c r="AM343" s="22">
        <f>('Ratios Calculated fix'!AM343-'Ratios Calculated fix'!AM$428)/('Ratios Calculated fix'!AM$429-'Ratios Calculated fix'!AM$428)</f>
        <v>0.69148277580430551</v>
      </c>
      <c r="AN343" s="22">
        <f>('Ratios Calculated fix'!AN343-'Ratios Calculated fix'!AN$428)/('Ratios Calculated fix'!AN$429-'Ratios Calculated fix'!AN$428)</f>
        <v>0.79427725059546495</v>
      </c>
      <c r="AO343" s="22">
        <f>('Ratios Calculated fix'!AO343-'Ratios Calculated fix'!AO$428)/('Ratios Calculated fix'!AO$429-'Ratios Calculated fix'!AO$428)</f>
        <v>0.29083054851402274</v>
      </c>
      <c r="AP343" s="22">
        <f>('Ratios Calculated fix'!AP343-'Ratios Calculated fix'!AP$428)/('Ratios Calculated fix'!AP$429-'Ratios Calculated fix'!AP$428)</f>
        <v>0.32727603761899648</v>
      </c>
      <c r="AQ343" s="22">
        <f>('Ratios Calculated fix'!AQ343-'Ratios Calculated fix'!AQ$428)/('Ratios Calculated fix'!AQ$429-'Ratios Calculated fix'!AQ$428)</f>
        <v>0.79589638112304073</v>
      </c>
      <c r="AR343" s="22">
        <f>('Ratios Calculated fix'!AR343-'Ratios Calculated fix'!AR$428)/('Ratios Calculated fix'!AR$429-'Ratios Calculated fix'!AR$428)</f>
        <v>0.38369148775315753</v>
      </c>
      <c r="AS343" s="22">
        <f>('Ratios Calculated fix'!AS343-'Ratios Calculated fix'!AS$428)/('Ratios Calculated fix'!AS$429-'Ratios Calculated fix'!AS$428)</f>
        <v>0.25449681650323663</v>
      </c>
      <c r="AT343" s="22">
        <f>('Ratios Calculated fix'!AT343-'Ratios Calculated fix'!AT$428)/('Ratios Calculated fix'!AT$429-'Ratios Calculated fix'!AT$428)</f>
        <v>0.72852190006499506</v>
      </c>
      <c r="AU343" s="22">
        <f>('Ratios Calculated fix'!AU343-'Ratios Calculated fix'!AU$428)/('Ratios Calculated fix'!AU$429-'Ratios Calculated fix'!AU$428)</f>
        <v>0.32938582351062323</v>
      </c>
      <c r="AV343" s="22" t="e">
        <f>('Ratios Calculated fix'!AV343-'Ratios Calculated fix'!AV$428)/('Ratios Calculated fix'!AV$429-'Ratios Calculated fix'!AV$428)</f>
        <v>#DIV/0!</v>
      </c>
      <c r="AW343" s="22" t="e">
        <f>('Ratios Calculated fix'!AW343-'Ratios Calculated fix'!AW$428)/('Ratios Calculated fix'!AW$429-'Ratios Calculated fix'!AW$428)</f>
        <v>#DIV/0!</v>
      </c>
      <c r="AX343" s="22" t="e">
        <f>('Ratios Calculated fix'!AX343-'Ratios Calculated fix'!AX$428)/('Ratios Calculated fix'!AX$429-'Ratios Calculated fix'!AX$428)</f>
        <v>#DIV/0!</v>
      </c>
      <c r="AY343" s="22">
        <f>('Ratios Calculated fix'!AY343-'Ratios Calculated fix'!AY$428)/('Ratios Calculated fix'!AY$429-'Ratios Calculated fix'!AY$428)</f>
        <v>0.74630099311903741</v>
      </c>
      <c r="AZ343" s="22">
        <f>('Ratios Calculated fix'!AZ343-'Ratios Calculated fix'!AZ$428)/('Ratios Calculated fix'!AZ$429-'Ratios Calculated fix'!AZ$428)</f>
        <v>0.76938262583420935</v>
      </c>
      <c r="BA343" s="22">
        <f>('Ratios Calculated fix'!BA343-'Ratios Calculated fix'!BA$428)/('Ratios Calculated fix'!BA$429-'Ratios Calculated fix'!BA$428)</f>
        <v>0.22263605340380321</v>
      </c>
      <c r="BB343" s="22" t="e">
        <f>('Ratios Calculated fix'!BB343-'Ratios Calculated fix'!BB$428)/('Ratios Calculated fix'!BB$429-'Ratios Calculated fix'!BB$428)</f>
        <v>#DIV/0!</v>
      </c>
      <c r="BC343" s="22">
        <f>('Ratios Calculated fix'!BC343-'Ratios Calculated fix'!BC$428)/('Ratios Calculated fix'!BC$429-'Ratios Calculated fix'!BC$428)</f>
        <v>0.33895534897876806</v>
      </c>
    </row>
    <row r="344" spans="1:55" x14ac:dyDescent="0.2">
      <c r="A344" s="3" t="s">
        <v>1051</v>
      </c>
      <c r="B344" s="3" t="s">
        <v>1052</v>
      </c>
      <c r="C344" s="3" t="s">
        <v>59</v>
      </c>
      <c r="D344" s="3">
        <v>378213</v>
      </c>
      <c r="E344" s="3" t="s">
        <v>16</v>
      </c>
      <c r="F344" s="3">
        <v>2019</v>
      </c>
      <c r="G344" s="3" t="s">
        <v>17</v>
      </c>
      <c r="H344" s="4">
        <v>43830</v>
      </c>
      <c r="I344" s="4">
        <v>43892</v>
      </c>
      <c r="J344" s="4">
        <v>43892</v>
      </c>
      <c r="K344" s="5">
        <v>153900000</v>
      </c>
      <c r="L344" s="5">
        <v>155300000</v>
      </c>
      <c r="M344" s="3" t="s">
        <v>1053</v>
      </c>
      <c r="N344" s="21">
        <f>('Ratios Calculated fix'!N344-'Ratios Calculated fix'!N$428)/('Ratios Calculated fix'!N$429-'Ratios Calculated fix'!N$428)</f>
        <v>3.9551461311159955E-2</v>
      </c>
      <c r="O344" s="22">
        <f>('Ratios Calculated fix'!O344-'Ratios Calculated fix'!O$428)/('Ratios Calculated fix'!O$429-'Ratios Calculated fix'!O$428)</f>
        <v>2.5028850655692977E-2</v>
      </c>
      <c r="P344" s="22">
        <f>('Ratios Calculated fix'!P344-'Ratios Calculated fix'!P$428)/('Ratios Calculated fix'!P$429-'Ratios Calculated fix'!P$428)</f>
        <v>1.886518495105664E-2</v>
      </c>
      <c r="Q344" s="22">
        <f>('Ratios Calculated fix'!Q344-'Ratios Calculated fix'!Q$428)/('Ratios Calculated fix'!Q$429-'Ratios Calculated fix'!Q$428)</f>
        <v>0.81580260857192632</v>
      </c>
      <c r="R344" s="22">
        <f>('Ratios Calculated fix'!R344-'Ratios Calculated fix'!R$428)/('Ratios Calculated fix'!R$429-'Ratios Calculated fix'!R$428)</f>
        <v>0.22223597026005171</v>
      </c>
      <c r="S344" s="22">
        <f>('Ratios Calculated fix'!S344-'Ratios Calculated fix'!S$428)/('Ratios Calculated fix'!S$429-'Ratios Calculated fix'!S$428)</f>
        <v>3.7726150324537751E-2</v>
      </c>
      <c r="T344" s="22">
        <f>('Ratios Calculated fix'!T344-'Ratios Calculated fix'!T$428)/('Ratios Calculated fix'!T$429-'Ratios Calculated fix'!T$428)</f>
        <v>0.21779754031559112</v>
      </c>
      <c r="U344" s="22">
        <f>('Ratios Calculated fix'!U344-'Ratios Calculated fix'!U$428)/('Ratios Calculated fix'!U$429-'Ratios Calculated fix'!U$428)</f>
        <v>0.73109394785850879</v>
      </c>
      <c r="V344" s="22">
        <f>('Ratios Calculated fix'!V344-'Ratios Calculated fix'!V$428)/('Ratios Calculated fix'!V$429-'Ratios Calculated fix'!V$428)</f>
        <v>0.6911217516672733</v>
      </c>
      <c r="W344" s="22">
        <f>('Ratios Calculated fix'!W344-'Ratios Calculated fix'!W$428)/('Ratios Calculated fix'!W$429-'Ratios Calculated fix'!W$428)</f>
        <v>0.73448450608652249</v>
      </c>
      <c r="X344" s="22">
        <f>('Ratios Calculated fix'!X344-'Ratios Calculated fix'!X$428)/('Ratios Calculated fix'!X$429-'Ratios Calculated fix'!X$428)</f>
        <v>0.23248200186825915</v>
      </c>
      <c r="Y344" s="22">
        <f>('Ratios Calculated fix'!Y344-'Ratios Calculated fix'!Y$428)/('Ratios Calculated fix'!Y$429-'Ratios Calculated fix'!Y$428)</f>
        <v>0.38592651934274541</v>
      </c>
      <c r="Z344" s="22">
        <f>('Ratios Calculated fix'!Z344-'Ratios Calculated fix'!Z$428)/('Ratios Calculated fix'!Z$429-'Ratios Calculated fix'!Z$428)</f>
        <v>0.76751799813174093</v>
      </c>
      <c r="AA344" s="22">
        <f>('Ratios Calculated fix'!AA344-'Ratios Calculated fix'!AA$428)/('Ratios Calculated fix'!AA$429-'Ratios Calculated fix'!AA$428)</f>
        <v>0.61686061592648955</v>
      </c>
      <c r="AB344" s="22">
        <f>('Ratios Calculated fix'!AB344-'Ratios Calculated fix'!AB$428)/('Ratios Calculated fix'!AB$429-'Ratios Calculated fix'!AB$428)</f>
        <v>0.72698494538678016</v>
      </c>
      <c r="AC344" s="22">
        <f>('Ratios Calculated fix'!AC344-'Ratios Calculated fix'!AC$428)/('Ratios Calculated fix'!AC$429-'Ratios Calculated fix'!AC$428)</f>
        <v>0.30677126202479466</v>
      </c>
      <c r="AD344" s="22">
        <f>('Ratios Calculated fix'!AD344-'Ratios Calculated fix'!AD$428)/('Ratios Calculated fix'!AD$429-'Ratios Calculated fix'!AD$428)</f>
        <v>0.22350713092360244</v>
      </c>
      <c r="AE344" s="22">
        <f>('Ratios Calculated fix'!AE344-'Ratios Calculated fix'!AE$428)/('Ratios Calculated fix'!AE$429-'Ratios Calculated fix'!AE$428)</f>
        <v>0.30489879814559256</v>
      </c>
      <c r="AF344" s="22">
        <f>('Ratios Calculated fix'!AF344-'Ratios Calculated fix'!AF$428)/('Ratios Calculated fix'!AF$429-'Ratios Calculated fix'!AF$428)</f>
        <v>0.33230959481666122</v>
      </c>
      <c r="AG344" s="22" t="e">
        <f>('Ratios Calculated fix'!AG344-'Ratios Calculated fix'!AG$428)/('Ratios Calculated fix'!AG$429-'Ratios Calculated fix'!AG$428)</f>
        <v>#DIV/0!</v>
      </c>
      <c r="AH344" s="22" t="e">
        <f>('Ratios Calculated fix'!AH344-'Ratios Calculated fix'!AH$428)/('Ratios Calculated fix'!AH$429-'Ratios Calculated fix'!AH$428)</f>
        <v>#DIV/0!</v>
      </c>
      <c r="AI344" s="22">
        <f>('Ratios Calculated fix'!AI344-'Ratios Calculated fix'!AI$428)/('Ratios Calculated fix'!AI$429-'Ratios Calculated fix'!AI$428)</f>
        <v>0.56258331348361501</v>
      </c>
      <c r="AJ344" s="22">
        <f>('Ratios Calculated fix'!AJ344-'Ratios Calculated fix'!AJ$428)/('Ratios Calculated fix'!AJ$429-'Ratios Calculated fix'!AJ$428)</f>
        <v>0.13360833878381875</v>
      </c>
      <c r="AK344" s="22" t="e">
        <f>('Ratios Calculated fix'!AK344-'Ratios Calculated fix'!AK$428)/('Ratios Calculated fix'!AK$429-'Ratios Calculated fix'!AK$428)</f>
        <v>#DIV/0!</v>
      </c>
      <c r="AL344" s="22" t="e">
        <f>('Ratios Calculated fix'!AL344-'Ratios Calculated fix'!AL$428)/('Ratios Calculated fix'!AL$429-'Ratios Calculated fix'!AL$428)</f>
        <v>#DIV/0!</v>
      </c>
      <c r="AM344" s="22">
        <f>('Ratios Calculated fix'!AM344-'Ratios Calculated fix'!AM$428)/('Ratios Calculated fix'!AM$429-'Ratios Calculated fix'!AM$428)</f>
        <v>0.67136086687116592</v>
      </c>
      <c r="AN344" s="22">
        <f>('Ratios Calculated fix'!AN344-'Ratios Calculated fix'!AN$428)/('Ratios Calculated fix'!AN$429-'Ratios Calculated fix'!AN$428)</f>
        <v>0.75252462573515821</v>
      </c>
      <c r="AO344" s="22">
        <f>('Ratios Calculated fix'!AO344-'Ratios Calculated fix'!AO$428)/('Ratios Calculated fix'!AO$429-'Ratios Calculated fix'!AO$428)</f>
        <v>0.16954261823119454</v>
      </c>
      <c r="AP344" s="22">
        <f>('Ratios Calculated fix'!AP344-'Ratios Calculated fix'!AP$428)/('Ratios Calculated fix'!AP$429-'Ratios Calculated fix'!AP$428)</f>
        <v>0.38293030740414075</v>
      </c>
      <c r="AQ344" s="22">
        <f>('Ratios Calculated fix'!AQ344-'Ratios Calculated fix'!AQ$428)/('Ratios Calculated fix'!AQ$429-'Ratios Calculated fix'!AQ$428)</f>
        <v>0.6226672172262524</v>
      </c>
      <c r="AR344" s="22">
        <f>('Ratios Calculated fix'!AR344-'Ratios Calculated fix'!AR$428)/('Ratios Calculated fix'!AR$429-'Ratios Calculated fix'!AR$428)</f>
        <v>0.28741794590086656</v>
      </c>
      <c r="AS344" s="22">
        <f>('Ratios Calculated fix'!AS344-'Ratios Calculated fix'!AS$428)/('Ratios Calculated fix'!AS$429-'Ratios Calculated fix'!AS$428)</f>
        <v>0.38744295876905804</v>
      </c>
      <c r="AT344" s="22">
        <f>('Ratios Calculated fix'!AT344-'Ratios Calculated fix'!AT$428)/('Ratios Calculated fix'!AT$429-'Ratios Calculated fix'!AT$428)</f>
        <v>0.40066332300178392</v>
      </c>
      <c r="AU344" s="22">
        <f>('Ratios Calculated fix'!AU344-'Ratios Calculated fix'!AU$428)/('Ratios Calculated fix'!AU$429-'Ratios Calculated fix'!AU$428)</f>
        <v>0.23579109141501176</v>
      </c>
      <c r="AV344" s="22" t="e">
        <f>('Ratios Calculated fix'!AV344-'Ratios Calculated fix'!AV$428)/('Ratios Calculated fix'!AV$429-'Ratios Calculated fix'!AV$428)</f>
        <v>#DIV/0!</v>
      </c>
      <c r="AW344" s="22" t="e">
        <f>('Ratios Calculated fix'!AW344-'Ratios Calculated fix'!AW$428)/('Ratios Calculated fix'!AW$429-'Ratios Calculated fix'!AW$428)</f>
        <v>#DIV/0!</v>
      </c>
      <c r="AX344" s="22" t="e">
        <f>('Ratios Calculated fix'!AX344-'Ratios Calculated fix'!AX$428)/('Ratios Calculated fix'!AX$429-'Ratios Calculated fix'!AX$428)</f>
        <v>#DIV/0!</v>
      </c>
      <c r="AY344" s="22">
        <f>('Ratios Calculated fix'!AY344-'Ratios Calculated fix'!AY$428)/('Ratios Calculated fix'!AY$429-'Ratios Calculated fix'!AY$428)</f>
        <v>0.74963096838892362</v>
      </c>
      <c r="AZ344" s="22">
        <f>('Ratios Calculated fix'!AZ344-'Ratios Calculated fix'!AZ$428)/('Ratios Calculated fix'!AZ$429-'Ratios Calculated fix'!AZ$428)</f>
        <v>0.77340827706311954</v>
      </c>
      <c r="BA344" s="22">
        <f>('Ratios Calculated fix'!BA344-'Ratios Calculated fix'!BA$428)/('Ratios Calculated fix'!BA$429-'Ratios Calculated fix'!BA$428)</f>
        <v>0.22042816224865336</v>
      </c>
      <c r="BB344" s="22" t="e">
        <f>('Ratios Calculated fix'!BB344-'Ratios Calculated fix'!BB$428)/('Ratios Calculated fix'!BB$429-'Ratios Calculated fix'!BB$428)</f>
        <v>#DIV/0!</v>
      </c>
      <c r="BC344" s="22">
        <f>('Ratios Calculated fix'!BC344-'Ratios Calculated fix'!BC$428)/('Ratios Calculated fix'!BC$429-'Ratios Calculated fix'!BC$428)</f>
        <v>0.19666891985913729</v>
      </c>
    </row>
    <row r="345" spans="1:55" x14ac:dyDescent="0.2">
      <c r="A345" s="3" t="s">
        <v>1060</v>
      </c>
      <c r="B345" s="3" t="s">
        <v>1061</v>
      </c>
      <c r="C345" s="3" t="s">
        <v>59</v>
      </c>
      <c r="D345" s="3">
        <v>378215</v>
      </c>
      <c r="E345" s="3" t="s">
        <v>16</v>
      </c>
      <c r="F345" s="3">
        <v>2019</v>
      </c>
      <c r="G345" s="3" t="s">
        <v>17</v>
      </c>
      <c r="H345" s="4">
        <v>43830</v>
      </c>
      <c r="I345" s="4">
        <v>43882</v>
      </c>
      <c r="J345" s="4">
        <v>43882</v>
      </c>
      <c r="K345" s="5">
        <v>91662416</v>
      </c>
      <c r="L345" s="5">
        <v>92952655</v>
      </c>
      <c r="M345" s="3" t="s">
        <v>1062</v>
      </c>
      <c r="N345" s="21">
        <f>('Ratios Calculated fix'!N345-'Ratios Calculated fix'!N$428)/('Ratios Calculated fix'!N$429-'Ratios Calculated fix'!N$428)</f>
        <v>5.3513783391786696E-2</v>
      </c>
      <c r="O345" s="22">
        <f>('Ratios Calculated fix'!O345-'Ratios Calculated fix'!O$428)/('Ratios Calculated fix'!O$429-'Ratios Calculated fix'!O$428)</f>
        <v>3.1569273660655615E-2</v>
      </c>
      <c r="P345" s="22">
        <f>('Ratios Calculated fix'!P345-'Ratios Calculated fix'!P$428)/('Ratios Calculated fix'!P$429-'Ratios Calculated fix'!P$428)</f>
        <v>5.3050616293294009E-3</v>
      </c>
      <c r="Q345" s="22">
        <f>('Ratios Calculated fix'!Q345-'Ratios Calculated fix'!Q$428)/('Ratios Calculated fix'!Q$429-'Ratios Calculated fix'!Q$428)</f>
        <v>0.87430824312527644</v>
      </c>
      <c r="R345" s="22">
        <f>('Ratios Calculated fix'!R345-'Ratios Calculated fix'!R$428)/('Ratios Calculated fix'!R$429-'Ratios Calculated fix'!R$428)</f>
        <v>0.14234156719466198</v>
      </c>
      <c r="S345" s="22">
        <f>('Ratios Calculated fix'!S345-'Ratios Calculated fix'!S$428)/('Ratios Calculated fix'!S$429-'Ratios Calculated fix'!S$428)</f>
        <v>5.8244820473969616E-2</v>
      </c>
      <c r="T345" s="22">
        <f>('Ratios Calculated fix'!T345-'Ratios Calculated fix'!T$428)/('Ratios Calculated fix'!T$429-'Ratios Calculated fix'!T$428)</f>
        <v>0.13334915764561564</v>
      </c>
      <c r="U345" s="22">
        <f>('Ratios Calculated fix'!U345-'Ratios Calculated fix'!U$428)/('Ratios Calculated fix'!U$429-'Ratios Calculated fix'!U$428)</f>
        <v>0.81550493281652503</v>
      </c>
      <c r="V345" s="22">
        <f>('Ratios Calculated fix'!V345-'Ratios Calculated fix'!V$428)/('Ratios Calculated fix'!V$429-'Ratios Calculated fix'!V$428)</f>
        <v>0.71283057236762526</v>
      </c>
      <c r="W345" s="22">
        <f>('Ratios Calculated fix'!W345-'Ratios Calculated fix'!W$428)/('Ratios Calculated fix'!W$429-'Ratios Calculated fix'!W$428)</f>
        <v>0.82824827284852243</v>
      </c>
      <c r="X345" s="22">
        <f>('Ratios Calculated fix'!X345-'Ratios Calculated fix'!X$428)/('Ratios Calculated fix'!X$429-'Ratios Calculated fix'!X$428)</f>
        <v>0.1931363445638101</v>
      </c>
      <c r="Y345" s="22">
        <f>('Ratios Calculated fix'!Y345-'Ratios Calculated fix'!Y$428)/('Ratios Calculated fix'!Y$429-'Ratios Calculated fix'!Y$428)</f>
        <v>0.46502670576367494</v>
      </c>
      <c r="Z345" s="22">
        <f>('Ratios Calculated fix'!Z345-'Ratios Calculated fix'!Z$428)/('Ratios Calculated fix'!Z$429-'Ratios Calculated fix'!Z$428)</f>
        <v>0.80686365543618999</v>
      </c>
      <c r="AA345" s="22">
        <f>('Ratios Calculated fix'!AA345-'Ratios Calculated fix'!AA$428)/('Ratios Calculated fix'!AA$429-'Ratios Calculated fix'!AA$428)</f>
        <v>0.54824882226047045</v>
      </c>
      <c r="AB345" s="22">
        <f>('Ratios Calculated fix'!AB345-'Ratios Calculated fix'!AB$428)/('Ratios Calculated fix'!AB$429-'Ratios Calculated fix'!AB$428)</f>
        <v>0.79713769560293046</v>
      </c>
      <c r="AC345" s="22">
        <f>('Ratios Calculated fix'!AC345-'Ratios Calculated fix'!AC$428)/('Ratios Calculated fix'!AC$429-'Ratios Calculated fix'!AC$428)</f>
        <v>0.43269254911119259</v>
      </c>
      <c r="AD345" s="22">
        <f>('Ratios Calculated fix'!AD345-'Ratios Calculated fix'!AD$428)/('Ratios Calculated fix'!AD$429-'Ratios Calculated fix'!AD$428)</f>
        <v>0.24039838659271298</v>
      </c>
      <c r="AE345" s="22">
        <f>('Ratios Calculated fix'!AE345-'Ratios Calculated fix'!AE$428)/('Ratios Calculated fix'!AE$429-'Ratios Calculated fix'!AE$428)</f>
        <v>0.31082932363576998</v>
      </c>
      <c r="AF345" s="22">
        <f>('Ratios Calculated fix'!AF345-'Ratios Calculated fix'!AF$428)/('Ratios Calculated fix'!AF$429-'Ratios Calculated fix'!AF$428)</f>
        <v>0.34571352618396811</v>
      </c>
      <c r="AG345" s="22" t="e">
        <f>('Ratios Calculated fix'!AG345-'Ratios Calculated fix'!AG$428)/('Ratios Calculated fix'!AG$429-'Ratios Calculated fix'!AG$428)</f>
        <v>#DIV/0!</v>
      </c>
      <c r="AH345" s="22" t="e">
        <f>('Ratios Calculated fix'!AH345-'Ratios Calculated fix'!AH$428)/('Ratios Calculated fix'!AH$429-'Ratios Calculated fix'!AH$428)</f>
        <v>#DIV/0!</v>
      </c>
      <c r="AI345" s="22">
        <f>('Ratios Calculated fix'!AI345-'Ratios Calculated fix'!AI$428)/('Ratios Calculated fix'!AI$429-'Ratios Calculated fix'!AI$428)</f>
        <v>0.52865796242288765</v>
      </c>
      <c r="AJ345" s="22">
        <f>('Ratios Calculated fix'!AJ345-'Ratios Calculated fix'!AJ$428)/('Ratios Calculated fix'!AJ$429-'Ratios Calculated fix'!AJ$428)</f>
        <v>0.19916158872761786</v>
      </c>
      <c r="AK345" s="22" t="e">
        <f>('Ratios Calculated fix'!AK345-'Ratios Calculated fix'!AK$428)/('Ratios Calculated fix'!AK$429-'Ratios Calculated fix'!AK$428)</f>
        <v>#DIV/0!</v>
      </c>
      <c r="AL345" s="22" t="e">
        <f>('Ratios Calculated fix'!AL345-'Ratios Calculated fix'!AL$428)/('Ratios Calculated fix'!AL$429-'Ratios Calculated fix'!AL$428)</f>
        <v>#DIV/0!</v>
      </c>
      <c r="AM345" s="22">
        <f>('Ratios Calculated fix'!AM345-'Ratios Calculated fix'!AM$428)/('Ratios Calculated fix'!AM$429-'Ratios Calculated fix'!AM$428)</f>
        <v>0.71657922500030724</v>
      </c>
      <c r="AN345" s="22">
        <f>('Ratios Calculated fix'!AN345-'Ratios Calculated fix'!AN$428)/('Ratios Calculated fix'!AN$429-'Ratios Calculated fix'!AN$428)</f>
        <v>0.81207489983645653</v>
      </c>
      <c r="AO345" s="22">
        <f>('Ratios Calculated fix'!AO345-'Ratios Calculated fix'!AO$428)/('Ratios Calculated fix'!AO$429-'Ratios Calculated fix'!AO$428)</f>
        <v>0.17890867065492072</v>
      </c>
      <c r="AP345" s="22">
        <f>('Ratios Calculated fix'!AP345-'Ratios Calculated fix'!AP$428)/('Ratios Calculated fix'!AP$429-'Ratios Calculated fix'!AP$428)</f>
        <v>0.36703480210397349</v>
      </c>
      <c r="AQ345" s="22">
        <f>('Ratios Calculated fix'!AQ345-'Ratios Calculated fix'!AQ$428)/('Ratios Calculated fix'!AQ$429-'Ratios Calculated fix'!AQ$428)</f>
        <v>0.65884301067030249</v>
      </c>
      <c r="AR345" s="22">
        <f>('Ratios Calculated fix'!AR345-'Ratios Calculated fix'!AR$428)/('Ratios Calculated fix'!AR$429-'Ratios Calculated fix'!AR$428)</f>
        <v>0.31386721759155412</v>
      </c>
      <c r="AS345" s="22">
        <f>('Ratios Calculated fix'!AS345-'Ratios Calculated fix'!AS$428)/('Ratios Calculated fix'!AS$429-'Ratios Calculated fix'!AS$428)</f>
        <v>0.34437964476148075</v>
      </c>
      <c r="AT345" s="22">
        <f>('Ratios Calculated fix'!AT345-'Ratios Calculated fix'!AT$428)/('Ratios Calculated fix'!AT$429-'Ratios Calculated fix'!AT$428)</f>
        <v>0.44703546664286703</v>
      </c>
      <c r="AU345" s="22">
        <f>('Ratios Calculated fix'!AU345-'Ratios Calculated fix'!AU$428)/('Ratios Calculated fix'!AU$429-'Ratios Calculated fix'!AU$428)</f>
        <v>0.32151256707292936</v>
      </c>
      <c r="AV345" s="22" t="e">
        <f>('Ratios Calculated fix'!AV345-'Ratios Calculated fix'!AV$428)/('Ratios Calculated fix'!AV$429-'Ratios Calculated fix'!AV$428)</f>
        <v>#DIV/0!</v>
      </c>
      <c r="AW345" s="22" t="e">
        <f>('Ratios Calculated fix'!AW345-'Ratios Calculated fix'!AW$428)/('Ratios Calculated fix'!AW$429-'Ratios Calculated fix'!AW$428)</f>
        <v>#DIV/0!</v>
      </c>
      <c r="AX345" s="22" t="e">
        <f>('Ratios Calculated fix'!AX345-'Ratios Calculated fix'!AX$428)/('Ratios Calculated fix'!AX$429-'Ratios Calculated fix'!AX$428)</f>
        <v>#DIV/0!</v>
      </c>
      <c r="AY345" s="22">
        <f>('Ratios Calculated fix'!AY345-'Ratios Calculated fix'!AY$428)/('Ratios Calculated fix'!AY$429-'Ratios Calculated fix'!AY$428)</f>
        <v>0.74709251928978737</v>
      </c>
      <c r="AZ345" s="22">
        <f>('Ratios Calculated fix'!AZ345-'Ratios Calculated fix'!AZ$428)/('Ratios Calculated fix'!AZ$429-'Ratios Calculated fix'!AZ$428)</f>
        <v>0.77081952049681102</v>
      </c>
      <c r="BA345" s="22">
        <f>('Ratios Calculated fix'!BA345-'Ratios Calculated fix'!BA$428)/('Ratios Calculated fix'!BA$429-'Ratios Calculated fix'!BA$428)</f>
        <v>0.22274524738059517</v>
      </c>
      <c r="BB345" s="22" t="e">
        <f>('Ratios Calculated fix'!BB345-'Ratios Calculated fix'!BB$428)/('Ratios Calculated fix'!BB$429-'Ratios Calculated fix'!BB$428)</f>
        <v>#DIV/0!</v>
      </c>
      <c r="BC345" s="22">
        <f>('Ratios Calculated fix'!BC345-'Ratios Calculated fix'!BC$428)/('Ratios Calculated fix'!BC$429-'Ratios Calculated fix'!BC$428)</f>
        <v>0.19265239398379855</v>
      </c>
    </row>
    <row r="346" spans="1:55" x14ac:dyDescent="0.2">
      <c r="A346" s="3" t="s">
        <v>694</v>
      </c>
      <c r="B346" s="3" t="s">
        <v>695</v>
      </c>
      <c r="C346" s="3" t="s">
        <v>91</v>
      </c>
      <c r="D346" s="3">
        <v>254348</v>
      </c>
      <c r="E346" s="3" t="s">
        <v>16</v>
      </c>
      <c r="F346" s="3">
        <v>2020</v>
      </c>
      <c r="G346" s="3" t="s">
        <v>17</v>
      </c>
      <c r="H346" s="4">
        <v>43951</v>
      </c>
      <c r="I346" s="4">
        <v>44001</v>
      </c>
      <c r="J346" s="4">
        <v>44001</v>
      </c>
      <c r="K346" s="5">
        <v>113600000</v>
      </c>
      <c r="L346" s="5">
        <v>113500000</v>
      </c>
      <c r="M346" s="3" t="s">
        <v>696</v>
      </c>
      <c r="N346" s="21">
        <f>('Ratios Calculated fix'!N346-'Ratios Calculated fix'!N$428)/('Ratios Calculated fix'!N$429-'Ratios Calculated fix'!N$428)</f>
        <v>4.5182697396801592E-2</v>
      </c>
      <c r="O346" s="22">
        <f>('Ratios Calculated fix'!O346-'Ratios Calculated fix'!O$428)/('Ratios Calculated fix'!O$429-'Ratios Calculated fix'!O$428)</f>
        <v>2.4551685099111643E-2</v>
      </c>
      <c r="P346" s="22">
        <f>('Ratios Calculated fix'!P346-'Ratios Calculated fix'!P$428)/('Ratios Calculated fix'!P$429-'Ratios Calculated fix'!P$428)</f>
        <v>2.5444603241937765E-2</v>
      </c>
      <c r="Q346" s="22">
        <f>('Ratios Calculated fix'!Q346-'Ratios Calculated fix'!Q$428)/('Ratios Calculated fix'!Q$429-'Ratios Calculated fix'!Q$428)</f>
        <v>0.86937140388540068</v>
      </c>
      <c r="R346" s="22">
        <f>('Ratios Calculated fix'!R346-'Ratios Calculated fix'!R$428)/('Ratios Calculated fix'!R$429-'Ratios Calculated fix'!R$428)</f>
        <v>0.11126791607009687</v>
      </c>
      <c r="S346" s="22">
        <f>('Ratios Calculated fix'!S346-'Ratios Calculated fix'!S$428)/('Ratios Calculated fix'!S$429-'Ratios Calculated fix'!S$428)</f>
        <v>2.749531101897338E-2</v>
      </c>
      <c r="T346" s="22">
        <f>('Ratios Calculated fix'!T346-'Ratios Calculated fix'!T$428)/('Ratios Calculated fix'!T$429-'Ratios Calculated fix'!T$428)</f>
        <v>0.10749270530287386</v>
      </c>
      <c r="U346" s="22">
        <f>('Ratios Calculated fix'!U346-'Ratios Calculated fix'!U$428)/('Ratios Calculated fix'!U$429-'Ratios Calculated fix'!U$428)</f>
        <v>0.8099416414071926</v>
      </c>
      <c r="V346" s="22">
        <f>('Ratios Calculated fix'!V346-'Ratios Calculated fix'!V$428)/('Ratios Calculated fix'!V$429-'Ratios Calculated fix'!V$428)</f>
        <v>0.70921950419768709</v>
      </c>
      <c r="W346" s="22">
        <f>('Ratios Calculated fix'!W346-'Ratios Calculated fix'!W$428)/('Ratios Calculated fix'!W$429-'Ratios Calculated fix'!W$428)</f>
        <v>0.82240492927602848</v>
      </c>
      <c r="X346" s="22">
        <f>('Ratios Calculated fix'!X346-'Ratios Calculated fix'!X$428)/('Ratios Calculated fix'!X$429-'Ratios Calculated fix'!X$428)</f>
        <v>9.7834517944940691E-2</v>
      </c>
      <c r="Y346" s="22">
        <f>('Ratios Calculated fix'!Y346-'Ratios Calculated fix'!Y$428)/('Ratios Calculated fix'!Y$429-'Ratios Calculated fix'!Y$428)</f>
        <v>0.68362982126509575</v>
      </c>
      <c r="Z346" s="22">
        <f>('Ratios Calculated fix'!Z346-'Ratios Calculated fix'!Z$428)/('Ratios Calculated fix'!Z$429-'Ratios Calculated fix'!Z$428)</f>
        <v>0.90216548205505942</v>
      </c>
      <c r="AA346" s="22">
        <f>('Ratios Calculated fix'!AA346-'Ratios Calculated fix'!AA$428)/('Ratios Calculated fix'!AA$429-'Ratios Calculated fix'!AA$428)</f>
        <v>0.59595557639240904</v>
      </c>
      <c r="AB346" s="22">
        <f>('Ratios Calculated fix'!AB346-'Ratios Calculated fix'!AB$428)/('Ratios Calculated fix'!AB$429-'Ratios Calculated fix'!AB$428)</f>
        <v>0.88109353585272188</v>
      </c>
      <c r="AC346" s="22">
        <f>('Ratios Calculated fix'!AC346-'Ratios Calculated fix'!AC$428)/('Ratios Calculated fix'!AC$429-'Ratios Calculated fix'!AC$428)</f>
        <v>0.36670287323909789</v>
      </c>
      <c r="AD346" s="22">
        <f>('Ratios Calculated fix'!AD346-'Ratios Calculated fix'!AD$428)/('Ratios Calculated fix'!AD$429-'Ratios Calculated fix'!AD$428)</f>
        <v>0.28516440537819027</v>
      </c>
      <c r="AE346" s="22">
        <f>('Ratios Calculated fix'!AE346-'Ratios Calculated fix'!AE$428)/('Ratios Calculated fix'!AE$429-'Ratios Calculated fix'!AE$428)</f>
        <v>0.34689852788950576</v>
      </c>
      <c r="AF346" s="22">
        <f>('Ratios Calculated fix'!AF346-'Ratios Calculated fix'!AF$428)/('Ratios Calculated fix'!AF$429-'Ratios Calculated fix'!AF$428)</f>
        <v>0.35164943613328908</v>
      </c>
      <c r="AG346" s="22" t="e">
        <f>('Ratios Calculated fix'!AG346-'Ratios Calculated fix'!AG$428)/('Ratios Calculated fix'!AG$429-'Ratios Calculated fix'!AG$428)</f>
        <v>#DIV/0!</v>
      </c>
      <c r="AH346" s="22" t="e">
        <f>('Ratios Calculated fix'!AH346-'Ratios Calculated fix'!AH$428)/('Ratios Calculated fix'!AH$429-'Ratios Calculated fix'!AH$428)</f>
        <v>#DIV/0!</v>
      </c>
      <c r="AI346" s="22">
        <f>('Ratios Calculated fix'!AI346-'Ratios Calculated fix'!AI$428)/('Ratios Calculated fix'!AI$429-'Ratios Calculated fix'!AI$428)</f>
        <v>0.53648179376896332</v>
      </c>
      <c r="AJ346" s="22">
        <f>('Ratios Calculated fix'!AJ346-'Ratios Calculated fix'!AJ$428)/('Ratios Calculated fix'!AJ$429-'Ratios Calculated fix'!AJ$428)</f>
        <v>0.20836367136768388</v>
      </c>
      <c r="AK346" s="22" t="e">
        <f>('Ratios Calculated fix'!AK346-'Ratios Calculated fix'!AK$428)/('Ratios Calculated fix'!AK$429-'Ratios Calculated fix'!AK$428)</f>
        <v>#DIV/0!</v>
      </c>
      <c r="AL346" s="22" t="e">
        <f>('Ratios Calculated fix'!AL346-'Ratios Calculated fix'!AL$428)/('Ratios Calculated fix'!AL$429-'Ratios Calculated fix'!AL$428)</f>
        <v>#DIV/0!</v>
      </c>
      <c r="AM346" s="22">
        <f>('Ratios Calculated fix'!AM346-'Ratios Calculated fix'!AM$428)/('Ratios Calculated fix'!AM$429-'Ratios Calculated fix'!AM$428)</f>
        <v>0.70922947873892472</v>
      </c>
      <c r="AN346" s="22">
        <f>('Ratios Calculated fix'!AN346-'Ratios Calculated fix'!AN$428)/('Ratios Calculated fix'!AN$429-'Ratios Calculated fix'!AN$428)</f>
        <v>0.80505790870954363</v>
      </c>
      <c r="AO346" s="22">
        <f>('Ratios Calculated fix'!AO346-'Ratios Calculated fix'!AO$428)/('Ratios Calculated fix'!AO$429-'Ratios Calculated fix'!AO$428)</f>
        <v>8.7382717988982325E-2</v>
      </c>
      <c r="AP346" s="22">
        <f>('Ratios Calculated fix'!AP346-'Ratios Calculated fix'!AP$428)/('Ratios Calculated fix'!AP$429-'Ratios Calculated fix'!AP$428)</f>
        <v>0.37213605720550319</v>
      </c>
      <c r="AQ346" s="22">
        <f>('Ratios Calculated fix'!AQ346-'Ratios Calculated fix'!AQ$428)/('Ratios Calculated fix'!AQ$429-'Ratios Calculated fix'!AQ$428)</f>
        <v>0.62305168779737186</v>
      </c>
      <c r="AR346" s="22">
        <f>('Ratios Calculated fix'!AR346-'Ratios Calculated fix'!AR$428)/('Ratios Calculated fix'!AR$429-'Ratios Calculated fix'!AR$428)</f>
        <v>0.34971980783681811</v>
      </c>
      <c r="AS346" s="22">
        <f>('Ratios Calculated fix'!AS346-'Ratios Calculated fix'!AS$428)/('Ratios Calculated fix'!AS$429-'Ratios Calculated fix'!AS$428)</f>
        <v>0.34921571873485729</v>
      </c>
      <c r="AT346" s="22">
        <f>('Ratios Calculated fix'!AT346-'Ratios Calculated fix'!AT$428)/('Ratios Calculated fix'!AT$429-'Ratios Calculated fix'!AT$428)</f>
        <v>0.37293319320255575</v>
      </c>
      <c r="AU346" s="22">
        <f>('Ratios Calculated fix'!AU346-'Ratios Calculated fix'!AU$428)/('Ratios Calculated fix'!AU$429-'Ratios Calculated fix'!AU$428)</f>
        <v>0.32511743418664435</v>
      </c>
      <c r="AV346" s="22" t="e">
        <f>('Ratios Calculated fix'!AV346-'Ratios Calculated fix'!AV$428)/('Ratios Calculated fix'!AV$429-'Ratios Calculated fix'!AV$428)</f>
        <v>#DIV/0!</v>
      </c>
      <c r="AW346" s="22" t="e">
        <f>('Ratios Calculated fix'!AW346-'Ratios Calculated fix'!AW$428)/('Ratios Calculated fix'!AW$429-'Ratios Calculated fix'!AW$428)</f>
        <v>#DIV/0!</v>
      </c>
      <c r="AX346" s="22" t="e">
        <f>('Ratios Calculated fix'!AX346-'Ratios Calculated fix'!AX$428)/('Ratios Calculated fix'!AX$429-'Ratios Calculated fix'!AX$428)</f>
        <v>#DIV/0!</v>
      </c>
      <c r="AY346" s="22">
        <f>('Ratios Calculated fix'!AY346-'Ratios Calculated fix'!AY$428)/('Ratios Calculated fix'!AY$429-'Ratios Calculated fix'!AY$428)</f>
        <v>0.74755364737289587</v>
      </c>
      <c r="AZ346" s="22">
        <f>('Ratios Calculated fix'!AZ346-'Ratios Calculated fix'!AZ$428)/('Ratios Calculated fix'!AZ$429-'Ratios Calculated fix'!AZ$428)</f>
        <v>0.77114164496719084</v>
      </c>
      <c r="BA346" s="22">
        <f>('Ratios Calculated fix'!BA346-'Ratios Calculated fix'!BA$428)/('Ratios Calculated fix'!BA$429-'Ratios Calculated fix'!BA$428)</f>
        <v>0.22281697976902187</v>
      </c>
      <c r="BB346" s="22" t="e">
        <f>('Ratios Calculated fix'!BB346-'Ratios Calculated fix'!BB$428)/('Ratios Calculated fix'!BB$429-'Ratios Calculated fix'!BB$428)</f>
        <v>#DIV/0!</v>
      </c>
      <c r="BC346" s="22">
        <f>('Ratios Calculated fix'!BC346-'Ratios Calculated fix'!BC$428)/('Ratios Calculated fix'!BC$429-'Ratios Calculated fix'!BC$428)</f>
        <v>0.14280743325485687</v>
      </c>
    </row>
    <row r="347" spans="1:55" x14ac:dyDescent="0.2">
      <c r="A347" s="3" t="s">
        <v>1045</v>
      </c>
      <c r="B347" s="3" t="s">
        <v>1046</v>
      </c>
      <c r="C347" s="3" t="s">
        <v>138</v>
      </c>
      <c r="D347" s="3">
        <v>353500</v>
      </c>
      <c r="E347" s="3" t="s">
        <v>16</v>
      </c>
      <c r="F347" s="3">
        <v>2019</v>
      </c>
      <c r="G347" s="3" t="s">
        <v>17</v>
      </c>
      <c r="H347" s="4">
        <v>43830</v>
      </c>
      <c r="I347" s="4">
        <v>43852</v>
      </c>
      <c r="J347" s="4">
        <v>43852</v>
      </c>
      <c r="K347" s="5">
        <v>1386000000</v>
      </c>
      <c r="L347" s="5">
        <v>1363000000</v>
      </c>
      <c r="M347" s="3" t="s">
        <v>1047</v>
      </c>
      <c r="N347" s="21">
        <f>('Ratios Calculated fix'!N347-'Ratios Calculated fix'!N$428)/('Ratios Calculated fix'!N$429-'Ratios Calculated fix'!N$428)</f>
        <v>4.3087756435862948E-2</v>
      </c>
      <c r="O347" s="22">
        <f>('Ratios Calculated fix'!O347-'Ratios Calculated fix'!O$428)/('Ratios Calculated fix'!O$429-'Ratios Calculated fix'!O$428)</f>
        <v>3.1555844674258753E-2</v>
      </c>
      <c r="P347" s="22">
        <f>('Ratios Calculated fix'!P347-'Ratios Calculated fix'!P$428)/('Ratios Calculated fix'!P$429-'Ratios Calculated fix'!P$428)</f>
        <v>1.7083076441360919E-2</v>
      </c>
      <c r="Q347" s="22">
        <f>('Ratios Calculated fix'!Q347-'Ratios Calculated fix'!Q$428)/('Ratios Calculated fix'!Q$429-'Ratios Calculated fix'!Q$428)</f>
        <v>0.86980973373836845</v>
      </c>
      <c r="R347" s="22">
        <f>('Ratios Calculated fix'!R347-'Ratios Calculated fix'!R$428)/('Ratios Calculated fix'!R$429-'Ratios Calculated fix'!R$428)</f>
        <v>9.1231623494244088E-2</v>
      </c>
      <c r="S347" s="22">
        <f>('Ratios Calculated fix'!S347-'Ratios Calculated fix'!S$428)/('Ratios Calculated fix'!S$429-'Ratios Calculated fix'!S$428)</f>
        <v>1.7507711019380087E-2</v>
      </c>
      <c r="T347" s="22">
        <f>('Ratios Calculated fix'!T347-'Ratios Calculated fix'!T$428)/('Ratios Calculated fix'!T$429-'Ratios Calculated fix'!T$428)</f>
        <v>8.9044997594529968E-2</v>
      </c>
      <c r="U347" s="22">
        <f>('Ratios Calculated fix'!U347-'Ratios Calculated fix'!U$428)/('Ratios Calculated fix'!U$429-'Ratios Calculated fix'!U$428)</f>
        <v>0.80973136493875542</v>
      </c>
      <c r="V347" s="22">
        <f>('Ratios Calculated fix'!V347-'Ratios Calculated fix'!V$428)/('Ratios Calculated fix'!V$429-'Ratios Calculated fix'!V$428)</f>
        <v>0.70896816596108558</v>
      </c>
      <c r="W347" s="22">
        <f>('Ratios Calculated fix'!W347-'Ratios Calculated fix'!W$428)/('Ratios Calculated fix'!W$429-'Ratios Calculated fix'!W$428)</f>
        <v>0.82220178602769667</v>
      </c>
      <c r="X347" s="22">
        <f>('Ratios Calculated fix'!X347-'Ratios Calculated fix'!X$428)/('Ratios Calculated fix'!X$429-'Ratios Calculated fix'!X$428)</f>
        <v>0.2363919059455783</v>
      </c>
      <c r="Y347" s="22">
        <f>('Ratios Calculated fix'!Y347-'Ratios Calculated fix'!Y$428)/('Ratios Calculated fix'!Y$429-'Ratios Calculated fix'!Y$428)</f>
        <v>0.50355620342183627</v>
      </c>
      <c r="Z347" s="22">
        <f>('Ratios Calculated fix'!Z347-'Ratios Calculated fix'!Z$428)/('Ratios Calculated fix'!Z$429-'Ratios Calculated fix'!Z$428)</f>
        <v>0.76360809405442176</v>
      </c>
      <c r="AA347" s="22">
        <f>('Ratios Calculated fix'!AA347-'Ratios Calculated fix'!AA$428)/('Ratios Calculated fix'!AA$429-'Ratios Calculated fix'!AA$428)</f>
        <v>0.45699650379089968</v>
      </c>
      <c r="AB347" s="22">
        <f>('Ratios Calculated fix'!AB347-'Ratios Calculated fix'!AB$428)/('Ratios Calculated fix'!AB$429-'Ratios Calculated fix'!AB$428)</f>
        <v>0.86518556128719248</v>
      </c>
      <c r="AC347" s="22">
        <f>('Ratios Calculated fix'!AC347-'Ratios Calculated fix'!AC$428)/('Ratios Calculated fix'!AC$429-'Ratios Calculated fix'!AC$428)</f>
        <v>0.10952849576429682</v>
      </c>
      <c r="AD347" s="22">
        <f>('Ratios Calculated fix'!AD347-'Ratios Calculated fix'!AD$428)/('Ratios Calculated fix'!AD$429-'Ratios Calculated fix'!AD$428)</f>
        <v>0.18870592441440806</v>
      </c>
      <c r="AE347" s="22">
        <f>('Ratios Calculated fix'!AE347-'Ratios Calculated fix'!AE$428)/('Ratios Calculated fix'!AE$429-'Ratios Calculated fix'!AE$428)</f>
        <v>0.27228782178759814</v>
      </c>
      <c r="AF347" s="22">
        <f>('Ratios Calculated fix'!AF347-'Ratios Calculated fix'!AF$428)/('Ratios Calculated fix'!AF$429-'Ratios Calculated fix'!AF$428)</f>
        <v>0.17646872561102048</v>
      </c>
      <c r="AG347" s="22" t="e">
        <f>('Ratios Calculated fix'!AG347-'Ratios Calculated fix'!AG$428)/('Ratios Calculated fix'!AG$429-'Ratios Calculated fix'!AG$428)</f>
        <v>#DIV/0!</v>
      </c>
      <c r="AH347" s="22" t="e">
        <f>('Ratios Calculated fix'!AH347-'Ratios Calculated fix'!AH$428)/('Ratios Calculated fix'!AH$429-'Ratios Calculated fix'!AH$428)</f>
        <v>#DIV/0!</v>
      </c>
      <c r="AI347" s="22">
        <f>('Ratios Calculated fix'!AI347-'Ratios Calculated fix'!AI$428)/('Ratios Calculated fix'!AI$429-'Ratios Calculated fix'!AI$428)</f>
        <v>0.53217469180268251</v>
      </c>
      <c r="AJ347" s="22">
        <f>('Ratios Calculated fix'!AJ347-'Ratios Calculated fix'!AJ$428)/('Ratios Calculated fix'!AJ$429-'Ratios Calculated fix'!AJ$428)</f>
        <v>0.1437143928441085</v>
      </c>
      <c r="AK347" s="22" t="e">
        <f>('Ratios Calculated fix'!AK347-'Ratios Calculated fix'!AK$428)/('Ratios Calculated fix'!AK$429-'Ratios Calculated fix'!AK$428)</f>
        <v>#DIV/0!</v>
      </c>
      <c r="AL347" s="22" t="e">
        <f>('Ratios Calculated fix'!AL347-'Ratios Calculated fix'!AL$428)/('Ratios Calculated fix'!AL$429-'Ratios Calculated fix'!AL$428)</f>
        <v>#DIV/0!</v>
      </c>
      <c r="AM347" s="22">
        <f>('Ratios Calculated fix'!AM347-'Ratios Calculated fix'!AM$428)/('Ratios Calculated fix'!AM$429-'Ratios Calculated fix'!AM$428)</f>
        <v>0.69565908390507103</v>
      </c>
      <c r="AN347" s="22">
        <f>('Ratios Calculated fix'!AN347-'Ratios Calculated fix'!AN$428)/('Ratios Calculated fix'!AN$429-'Ratios Calculated fix'!AN$428)</f>
        <v>0.80590508480934497</v>
      </c>
      <c r="AO347" s="22">
        <f>('Ratios Calculated fix'!AO347-'Ratios Calculated fix'!AO$428)/('Ratios Calculated fix'!AO$429-'Ratios Calculated fix'!AO$428)</f>
        <v>0.11500807281274956</v>
      </c>
      <c r="AP347" s="22">
        <f>('Ratios Calculated fix'!AP347-'Ratios Calculated fix'!AP$428)/('Ratios Calculated fix'!AP$429-'Ratios Calculated fix'!AP$428)</f>
        <v>0.36794809902943126</v>
      </c>
      <c r="AQ347" s="22">
        <f>('Ratios Calculated fix'!AQ347-'Ratios Calculated fix'!AQ$428)/('Ratios Calculated fix'!AQ$429-'Ratios Calculated fix'!AQ$428)</f>
        <v>0.34672881953462753</v>
      </c>
      <c r="AR347" s="22">
        <f>('Ratios Calculated fix'!AR347-'Ratios Calculated fix'!AR$428)/('Ratios Calculated fix'!AR$429-'Ratios Calculated fix'!AR$428)</f>
        <v>0.35448041961619253</v>
      </c>
      <c r="AS347" s="22">
        <f>('Ratios Calculated fix'!AS347-'Ratios Calculated fix'!AS$428)/('Ratios Calculated fix'!AS$429-'Ratios Calculated fix'!AS$428)</f>
        <v>0.3411894103027428</v>
      </c>
      <c r="AT347" s="22">
        <f>('Ratios Calculated fix'!AT347-'Ratios Calculated fix'!AT$428)/('Ratios Calculated fix'!AT$429-'Ratios Calculated fix'!AT$428)</f>
        <v>0.4153504731228973</v>
      </c>
      <c r="AU347" s="22">
        <f>('Ratios Calculated fix'!AU347-'Ratios Calculated fix'!AU$428)/('Ratios Calculated fix'!AU$429-'Ratios Calculated fix'!AU$428)</f>
        <v>0.28108293348048563</v>
      </c>
      <c r="AV347" s="22" t="e">
        <f>('Ratios Calculated fix'!AV347-'Ratios Calculated fix'!AV$428)/('Ratios Calculated fix'!AV$429-'Ratios Calculated fix'!AV$428)</f>
        <v>#DIV/0!</v>
      </c>
      <c r="AW347" s="22" t="e">
        <f>('Ratios Calculated fix'!AW347-'Ratios Calculated fix'!AW$428)/('Ratios Calculated fix'!AW$429-'Ratios Calculated fix'!AW$428)</f>
        <v>#DIV/0!</v>
      </c>
      <c r="AX347" s="22" t="e">
        <f>('Ratios Calculated fix'!AX347-'Ratios Calculated fix'!AX$428)/('Ratios Calculated fix'!AX$429-'Ratios Calculated fix'!AX$428)</f>
        <v>#DIV/0!</v>
      </c>
      <c r="AY347" s="22">
        <f>('Ratios Calculated fix'!AY347-'Ratios Calculated fix'!AY$428)/('Ratios Calculated fix'!AY$429-'Ratios Calculated fix'!AY$428)</f>
        <v>0.74840708702011993</v>
      </c>
      <c r="AZ347" s="22">
        <f>('Ratios Calculated fix'!AZ347-'Ratios Calculated fix'!AZ$428)/('Ratios Calculated fix'!AZ$429-'Ratios Calculated fix'!AZ$428)</f>
        <v>0.77170519465467757</v>
      </c>
      <c r="BA347" s="22">
        <f>('Ratios Calculated fix'!BA347-'Ratios Calculated fix'!BA$428)/('Ratios Calculated fix'!BA$429-'Ratios Calculated fix'!BA$428)</f>
        <v>0.22075126343289619</v>
      </c>
      <c r="BB347" s="22" t="e">
        <f>('Ratios Calculated fix'!BB347-'Ratios Calculated fix'!BB$428)/('Ratios Calculated fix'!BB$429-'Ratios Calculated fix'!BB$428)</f>
        <v>#DIV/0!</v>
      </c>
      <c r="BC347" s="22">
        <f>('Ratios Calculated fix'!BC347-'Ratios Calculated fix'!BC$428)/('Ratios Calculated fix'!BC$429-'Ratios Calculated fix'!BC$428)</f>
        <v>0.13670584308702649</v>
      </c>
    </row>
    <row r="348" spans="1:55" x14ac:dyDescent="0.2">
      <c r="A348" s="3" t="s">
        <v>1069</v>
      </c>
      <c r="B348" s="3" t="s">
        <v>1070</v>
      </c>
      <c r="C348" s="3" t="s">
        <v>72</v>
      </c>
      <c r="D348" s="3">
        <v>127650</v>
      </c>
      <c r="E348" s="3" t="s">
        <v>16</v>
      </c>
      <c r="F348" s="3">
        <v>2019</v>
      </c>
      <c r="G348" s="3" t="s">
        <v>17</v>
      </c>
      <c r="H348" s="4">
        <v>43830</v>
      </c>
      <c r="I348" s="4">
        <v>43889</v>
      </c>
      <c r="J348" s="4">
        <v>43889</v>
      </c>
      <c r="K348" s="5">
        <v>78356000</v>
      </c>
      <c r="L348" s="5">
        <v>84326000</v>
      </c>
      <c r="M348" s="3" t="s">
        <v>1071</v>
      </c>
      <c r="N348" s="21">
        <f>('Ratios Calculated fix'!N348-'Ratios Calculated fix'!N$428)/('Ratios Calculated fix'!N$429-'Ratios Calculated fix'!N$428)</f>
        <v>4.5188915255311463E-2</v>
      </c>
      <c r="O348" s="22">
        <f>('Ratios Calculated fix'!O348-'Ratios Calculated fix'!O$428)/('Ratios Calculated fix'!O$429-'Ratios Calculated fix'!O$428)</f>
        <v>4.5188915255311463E-2</v>
      </c>
      <c r="P348" s="22">
        <f>('Ratios Calculated fix'!P348-'Ratios Calculated fix'!P$428)/('Ratios Calculated fix'!P$429-'Ratios Calculated fix'!P$428)</f>
        <v>1.8659180205760264E-2</v>
      </c>
      <c r="Q348" s="22">
        <f>('Ratios Calculated fix'!Q348-'Ratios Calculated fix'!Q$428)/('Ratios Calculated fix'!Q$429-'Ratios Calculated fix'!Q$428)</f>
        <v>0.86934380505890752</v>
      </c>
      <c r="R348" s="22">
        <f>('Ratios Calculated fix'!R348-'Ratios Calculated fix'!R$428)/('Ratios Calculated fix'!R$429-'Ratios Calculated fix'!R$428)</f>
        <v>0.14493199724089689</v>
      </c>
      <c r="S348" s="22">
        <f>('Ratios Calculated fix'!S348-'Ratios Calculated fix'!S$428)/('Ratios Calculated fix'!S$429-'Ratios Calculated fix'!S$428)</f>
        <v>0</v>
      </c>
      <c r="T348" s="22">
        <f>('Ratios Calculated fix'!T348-'Ratios Calculated fix'!T$428)/('Ratios Calculated fix'!T$429-'Ratios Calculated fix'!T$428)</f>
        <v>0.14647684964113994</v>
      </c>
      <c r="U348" s="22">
        <f>('Ratios Calculated fix'!U348-'Ratios Calculated fix'!U$428)/('Ratios Calculated fix'!U$429-'Ratios Calculated fix'!U$428)</f>
        <v>0.81072767682715574</v>
      </c>
      <c r="V348" s="22">
        <f>('Ratios Calculated fix'!V348-'Ratios Calculated fix'!V$428)/('Ratios Calculated fix'!V$429-'Ratios Calculated fix'!V$428)</f>
        <v>0.70833495319453676</v>
      </c>
      <c r="W348" s="22">
        <f>('Ratios Calculated fix'!W348-'Ratios Calculated fix'!W$428)/('Ratios Calculated fix'!W$429-'Ratios Calculated fix'!W$428)</f>
        <v>0.82344570783545534</v>
      </c>
      <c r="X348" s="22">
        <f>('Ratios Calculated fix'!X348-'Ratios Calculated fix'!X$428)/('Ratios Calculated fix'!X$429-'Ratios Calculated fix'!X$428)</f>
        <v>7.45973715456624E-2</v>
      </c>
      <c r="Y348" s="22">
        <f>('Ratios Calculated fix'!Y348-'Ratios Calculated fix'!Y$428)/('Ratios Calculated fix'!Y$429-'Ratios Calculated fix'!Y$428)</f>
        <v>0.46735871998881684</v>
      </c>
      <c r="Z348" s="22">
        <f>('Ratios Calculated fix'!Z348-'Ratios Calculated fix'!Z$428)/('Ratios Calculated fix'!Z$429-'Ratios Calculated fix'!Z$428)</f>
        <v>0.92540262845433763</v>
      </c>
      <c r="AA348" s="22">
        <f>('Ratios Calculated fix'!AA348-'Ratios Calculated fix'!AA$428)/('Ratios Calculated fix'!AA$429-'Ratios Calculated fix'!AA$428)</f>
        <v>0</v>
      </c>
      <c r="AB348" s="22">
        <f>('Ratios Calculated fix'!AB348-'Ratios Calculated fix'!AB$428)/('Ratios Calculated fix'!AB$429-'Ratios Calculated fix'!AB$428)</f>
        <v>0.8822284707767869</v>
      </c>
      <c r="AC348" s="22">
        <f>('Ratios Calculated fix'!AC348-'Ratios Calculated fix'!AC$428)/('Ratios Calculated fix'!AC$429-'Ratios Calculated fix'!AC$428)</f>
        <v>0.64651107485437564</v>
      </c>
      <c r="AD348" s="22">
        <f>('Ratios Calculated fix'!AD348-'Ratios Calculated fix'!AD$428)/('Ratios Calculated fix'!AD$429-'Ratios Calculated fix'!AD$428)</f>
        <v>0.63547808445280196</v>
      </c>
      <c r="AE348" s="22">
        <f>('Ratios Calculated fix'!AE348-'Ratios Calculated fix'!AE$428)/('Ratios Calculated fix'!AE$429-'Ratios Calculated fix'!AE$428)</f>
        <v>0.52542526918833787</v>
      </c>
      <c r="AF348" s="22">
        <f>('Ratios Calculated fix'!AF348-'Ratios Calculated fix'!AF$428)/('Ratios Calculated fix'!AF$429-'Ratios Calculated fix'!AF$428)</f>
        <v>0.39729557362503465</v>
      </c>
      <c r="AG348" s="22" t="e">
        <f>('Ratios Calculated fix'!AG348-'Ratios Calculated fix'!AG$428)/('Ratios Calculated fix'!AG$429-'Ratios Calculated fix'!AG$428)</f>
        <v>#DIV/0!</v>
      </c>
      <c r="AH348" s="22" t="e">
        <f>('Ratios Calculated fix'!AH348-'Ratios Calculated fix'!AH$428)/('Ratios Calculated fix'!AH$429-'Ratios Calculated fix'!AH$428)</f>
        <v>#DIV/0!</v>
      </c>
      <c r="AI348" s="22">
        <f>('Ratios Calculated fix'!AI348-'Ratios Calculated fix'!AI$428)/('Ratios Calculated fix'!AI$429-'Ratios Calculated fix'!AI$428)</f>
        <v>0.50933981854651911</v>
      </c>
      <c r="AJ348" s="22">
        <f>('Ratios Calculated fix'!AJ348-'Ratios Calculated fix'!AJ$428)/('Ratios Calculated fix'!AJ$429-'Ratios Calculated fix'!AJ$428)</f>
        <v>0.14285741301284918</v>
      </c>
      <c r="AK348" s="22" t="e">
        <f>('Ratios Calculated fix'!AK348-'Ratios Calculated fix'!AK$428)/('Ratios Calculated fix'!AK$429-'Ratios Calculated fix'!AK$428)</f>
        <v>#DIV/0!</v>
      </c>
      <c r="AL348" s="22" t="e">
        <f>('Ratios Calculated fix'!AL348-'Ratios Calculated fix'!AL$428)/('Ratios Calculated fix'!AL$429-'Ratios Calculated fix'!AL$428)</f>
        <v>#DIV/0!</v>
      </c>
      <c r="AM348" s="22">
        <f>('Ratios Calculated fix'!AM348-'Ratios Calculated fix'!AM$428)/('Ratios Calculated fix'!AM$429-'Ratios Calculated fix'!AM$428)</f>
        <v>0.70780434654694346</v>
      </c>
      <c r="AN348" s="22">
        <f>('Ratios Calculated fix'!AN348-'Ratios Calculated fix'!AN$428)/('Ratios Calculated fix'!AN$429-'Ratios Calculated fix'!AN$428)</f>
        <v>0.80349901836066395</v>
      </c>
      <c r="AO348" s="22">
        <f>('Ratios Calculated fix'!AO348-'Ratios Calculated fix'!AO$428)/('Ratios Calculated fix'!AO$429-'Ratios Calculated fix'!AO$428)</f>
        <v>7.1530163295279378E-3</v>
      </c>
      <c r="AP348" s="22">
        <f>('Ratios Calculated fix'!AP348-'Ratios Calculated fix'!AP$428)/('Ratios Calculated fix'!AP$429-'Ratios Calculated fix'!AP$428)</f>
        <v>0.36295090962172466</v>
      </c>
      <c r="AQ348" s="22">
        <f>('Ratios Calculated fix'!AQ348-'Ratios Calculated fix'!AQ$428)/('Ratios Calculated fix'!AQ$429-'Ratios Calculated fix'!AQ$428)</f>
        <v>0.59135212666959269</v>
      </c>
      <c r="AR348" s="22">
        <f>('Ratios Calculated fix'!AR348-'Ratios Calculated fix'!AR$428)/('Ratios Calculated fix'!AR$429-'Ratios Calculated fix'!AR$428)</f>
        <v>0.51417652969501226</v>
      </c>
      <c r="AS348" s="22">
        <f>('Ratios Calculated fix'!AS348-'Ratios Calculated fix'!AS$428)/('Ratios Calculated fix'!AS$429-'Ratios Calculated fix'!AS$428)</f>
        <v>0.23910813997940644</v>
      </c>
      <c r="AT348" s="22">
        <f>('Ratios Calculated fix'!AT348-'Ratios Calculated fix'!AT$428)/('Ratios Calculated fix'!AT$429-'Ratios Calculated fix'!AT$428)</f>
        <v>0.28914969854705314</v>
      </c>
      <c r="AU348" s="22">
        <f>('Ratios Calculated fix'!AU348-'Ratios Calculated fix'!AU$428)/('Ratios Calculated fix'!AU$429-'Ratios Calculated fix'!AU$428)</f>
        <v>0.31463716138557357</v>
      </c>
      <c r="AV348" s="22" t="e">
        <f>('Ratios Calculated fix'!AV348-'Ratios Calculated fix'!AV$428)/('Ratios Calculated fix'!AV$429-'Ratios Calculated fix'!AV$428)</f>
        <v>#DIV/0!</v>
      </c>
      <c r="AW348" s="22" t="e">
        <f>('Ratios Calculated fix'!AW348-'Ratios Calculated fix'!AW$428)/('Ratios Calculated fix'!AW$429-'Ratios Calculated fix'!AW$428)</f>
        <v>#DIV/0!</v>
      </c>
      <c r="AX348" s="22" t="e">
        <f>('Ratios Calculated fix'!AX348-'Ratios Calculated fix'!AX$428)/('Ratios Calculated fix'!AX$429-'Ratios Calculated fix'!AX$428)</f>
        <v>#DIV/0!</v>
      </c>
      <c r="AY348" s="22">
        <f>('Ratios Calculated fix'!AY348-'Ratios Calculated fix'!AY$428)/('Ratios Calculated fix'!AY$429-'Ratios Calculated fix'!AY$428)</f>
        <v>0.75187588790647641</v>
      </c>
      <c r="AZ348" s="22">
        <f>('Ratios Calculated fix'!AZ348-'Ratios Calculated fix'!AZ$428)/('Ratios Calculated fix'!AZ$429-'Ratios Calculated fix'!AZ$428)</f>
        <v>0.77620712385140023</v>
      </c>
      <c r="BA348" s="22">
        <f>('Ratios Calculated fix'!BA348-'Ratios Calculated fix'!BA$428)/('Ratios Calculated fix'!BA$429-'Ratios Calculated fix'!BA$428)</f>
        <v>0.22367005325463732</v>
      </c>
      <c r="BB348" s="22" t="e">
        <f>('Ratios Calculated fix'!BB348-'Ratios Calculated fix'!BB$428)/('Ratios Calculated fix'!BB$429-'Ratios Calculated fix'!BB$428)</f>
        <v>#DIV/0!</v>
      </c>
      <c r="BC348" s="22">
        <f>('Ratios Calculated fix'!BC348-'Ratios Calculated fix'!BC$428)/('Ratios Calculated fix'!BC$429-'Ratios Calculated fix'!BC$428)</f>
        <v>9.6862494494239004E-2</v>
      </c>
    </row>
    <row r="349" spans="1:55" x14ac:dyDescent="0.2">
      <c r="A349" s="3" t="s">
        <v>1072</v>
      </c>
      <c r="B349" s="3" t="s">
        <v>1073</v>
      </c>
      <c r="C349" s="3" t="s">
        <v>15</v>
      </c>
      <c r="D349" s="3">
        <v>288357</v>
      </c>
      <c r="E349" s="3" t="s">
        <v>16</v>
      </c>
      <c r="F349" s="3">
        <v>2019</v>
      </c>
      <c r="G349" s="3" t="s">
        <v>17</v>
      </c>
      <c r="H349" s="4">
        <v>43830</v>
      </c>
      <c r="I349" s="4">
        <v>43874</v>
      </c>
      <c r="J349" s="4">
        <v>43874</v>
      </c>
      <c r="K349" s="5">
        <v>54700000</v>
      </c>
      <c r="L349" s="5">
        <v>55600000</v>
      </c>
      <c r="M349" s="3" t="s">
        <v>1074</v>
      </c>
      <c r="N349" s="21">
        <f>('Ratios Calculated fix'!N349-'Ratios Calculated fix'!N$428)/('Ratios Calculated fix'!N$429-'Ratios Calculated fix'!N$428)</f>
        <v>9.1599846296570878E-2</v>
      </c>
      <c r="O349" s="22">
        <f>('Ratios Calculated fix'!O349-'Ratios Calculated fix'!O$428)/('Ratios Calculated fix'!O$429-'Ratios Calculated fix'!O$428)</f>
        <v>6.2252198310948678E-2</v>
      </c>
      <c r="P349" s="22">
        <f>('Ratios Calculated fix'!P349-'Ratios Calculated fix'!P$428)/('Ratios Calculated fix'!P$429-'Ratios Calculated fix'!P$428)</f>
        <v>2.0104046377061782E-2</v>
      </c>
      <c r="Q349" s="22">
        <f>('Ratios Calculated fix'!Q349-'Ratios Calculated fix'!Q$428)/('Ratios Calculated fix'!Q$429-'Ratios Calculated fix'!Q$428)</f>
        <v>0.86866921153328958</v>
      </c>
      <c r="R349" s="22">
        <f>('Ratios Calculated fix'!R349-'Ratios Calculated fix'!R$428)/('Ratios Calculated fix'!R$429-'Ratios Calculated fix'!R$428)</f>
        <v>6.7837252329131514E-2</v>
      </c>
      <c r="S349" s="22">
        <f>('Ratios Calculated fix'!S349-'Ratios Calculated fix'!S$428)/('Ratios Calculated fix'!S$429-'Ratios Calculated fix'!S$428)</f>
        <v>6.7050459252496974E-2</v>
      </c>
      <c r="T349" s="22">
        <f>('Ratios Calculated fix'!T349-'Ratios Calculated fix'!T$428)/('Ratios Calculated fix'!T$429-'Ratios Calculated fix'!T$428)</f>
        <v>5.6461807233907285E-2</v>
      </c>
      <c r="U349" s="22">
        <f>('Ratios Calculated fix'!U349-'Ratios Calculated fix'!U$428)/('Ratios Calculated fix'!U$429-'Ratios Calculated fix'!U$428)</f>
        <v>0.80856600217561392</v>
      </c>
      <c r="V349" s="22">
        <f>('Ratios Calculated fix'!V349-'Ratios Calculated fix'!V$428)/('Ratios Calculated fix'!V$429-'Ratios Calculated fix'!V$428)</f>
        <v>0.71006273727420999</v>
      </c>
      <c r="W349" s="22">
        <f>('Ratios Calculated fix'!W349-'Ratios Calculated fix'!W$428)/('Ratios Calculated fix'!W$429-'Ratios Calculated fix'!W$428)</f>
        <v>0.82069219954910777</v>
      </c>
      <c r="X349" s="22">
        <f>('Ratios Calculated fix'!X349-'Ratios Calculated fix'!X$428)/('Ratios Calculated fix'!X$429-'Ratios Calculated fix'!X$428)</f>
        <v>0.35999602597636443</v>
      </c>
      <c r="Y349" s="22">
        <f>('Ratios Calculated fix'!Y349-'Ratios Calculated fix'!Y$428)/('Ratios Calculated fix'!Y$429-'Ratios Calculated fix'!Y$428)</f>
        <v>0.50770784582077766</v>
      </c>
      <c r="Z349" s="22">
        <f>('Ratios Calculated fix'!Z349-'Ratios Calculated fix'!Z$428)/('Ratios Calculated fix'!Z$429-'Ratios Calculated fix'!Z$428)</f>
        <v>0.64000397402363551</v>
      </c>
      <c r="AA349" s="22">
        <f>('Ratios Calculated fix'!AA349-'Ratios Calculated fix'!AA$428)/('Ratios Calculated fix'!AA$429-'Ratios Calculated fix'!AA$428)</f>
        <v>0.25747030440546886</v>
      </c>
      <c r="AB349" s="22">
        <f>('Ratios Calculated fix'!AB349-'Ratios Calculated fix'!AB$428)/('Ratios Calculated fix'!AB$429-'Ratios Calculated fix'!AB$428)</f>
        <v>0.91686218303189515</v>
      </c>
      <c r="AC349" s="22">
        <f>('Ratios Calculated fix'!AC349-'Ratios Calculated fix'!AC$428)/('Ratios Calculated fix'!AC$429-'Ratios Calculated fix'!AC$428)</f>
        <v>0.21408456409002824</v>
      </c>
      <c r="AD349" s="22">
        <f>('Ratios Calculated fix'!AD349-'Ratios Calculated fix'!AD$428)/('Ratios Calculated fix'!AD$429-'Ratios Calculated fix'!AD$428)</f>
        <v>0.32667857437611858</v>
      </c>
      <c r="AE349" s="22">
        <f>('Ratios Calculated fix'!AE349-'Ratios Calculated fix'!AE$428)/('Ratios Calculated fix'!AE$429-'Ratios Calculated fix'!AE$428)</f>
        <v>0.42937701572288967</v>
      </c>
      <c r="AF349" s="22">
        <f>('Ratios Calculated fix'!AF349-'Ratios Calculated fix'!AF$428)/('Ratios Calculated fix'!AF$429-'Ratios Calculated fix'!AF$428)</f>
        <v>0.38195698162581931</v>
      </c>
      <c r="AG349" s="22" t="e">
        <f>('Ratios Calculated fix'!AG349-'Ratios Calculated fix'!AG$428)/('Ratios Calculated fix'!AG$429-'Ratios Calculated fix'!AG$428)</f>
        <v>#DIV/0!</v>
      </c>
      <c r="AH349" s="22" t="e">
        <f>('Ratios Calculated fix'!AH349-'Ratios Calculated fix'!AH$428)/('Ratios Calculated fix'!AH$429-'Ratios Calculated fix'!AH$428)</f>
        <v>#DIV/0!</v>
      </c>
      <c r="AI349" s="22">
        <f>('Ratios Calculated fix'!AI349-'Ratios Calculated fix'!AI$428)/('Ratios Calculated fix'!AI$429-'Ratios Calculated fix'!AI$428)</f>
        <v>0.63154773446546175</v>
      </c>
      <c r="AJ349" s="22">
        <f>('Ratios Calculated fix'!AJ349-'Ratios Calculated fix'!AJ$428)/('Ratios Calculated fix'!AJ$429-'Ratios Calculated fix'!AJ$428)</f>
        <v>4.2059472653658982E-2</v>
      </c>
      <c r="AK349" s="22" t="e">
        <f>('Ratios Calculated fix'!AK349-'Ratios Calculated fix'!AK$428)/('Ratios Calculated fix'!AK$429-'Ratios Calculated fix'!AK$428)</f>
        <v>#DIV/0!</v>
      </c>
      <c r="AL349" s="22" t="e">
        <f>('Ratios Calculated fix'!AL349-'Ratios Calculated fix'!AL$428)/('Ratios Calculated fix'!AL$429-'Ratios Calculated fix'!AL$428)</f>
        <v>#DIV/0!</v>
      </c>
      <c r="AM349" s="22">
        <f>('Ratios Calculated fix'!AM349-'Ratios Calculated fix'!AM$428)/('Ratios Calculated fix'!AM$429-'Ratios Calculated fix'!AM$428)</f>
        <v>0.71205115771855798</v>
      </c>
      <c r="AN349" s="22">
        <f>('Ratios Calculated fix'!AN349-'Ratios Calculated fix'!AN$428)/('Ratios Calculated fix'!AN$429-'Ratios Calculated fix'!AN$428)</f>
        <v>0.80554084687759986</v>
      </c>
      <c r="AO349" s="22">
        <f>('Ratios Calculated fix'!AO349-'Ratios Calculated fix'!AO$428)/('Ratios Calculated fix'!AO$429-'Ratios Calculated fix'!AO$428)</f>
        <v>0.14374748097668053</v>
      </c>
      <c r="AP349" s="22">
        <f>('Ratios Calculated fix'!AP349-'Ratios Calculated fix'!AP$428)/('Ratios Calculated fix'!AP$429-'Ratios Calculated fix'!AP$428)</f>
        <v>0.36125813088281455</v>
      </c>
      <c r="AQ349" s="22">
        <f>('Ratios Calculated fix'!AQ349-'Ratios Calculated fix'!AQ$428)/('Ratios Calculated fix'!AQ$429-'Ratios Calculated fix'!AQ$428)</f>
        <v>0.71583991697985982</v>
      </c>
      <c r="AR349" s="22">
        <f>('Ratios Calculated fix'!AR349-'Ratios Calculated fix'!AR$428)/('Ratios Calculated fix'!AR$429-'Ratios Calculated fix'!AR$428)</f>
        <v>0.11743706014860841</v>
      </c>
      <c r="AS349" s="22">
        <f>('Ratios Calculated fix'!AS349-'Ratios Calculated fix'!AS$428)/('Ratios Calculated fix'!AS$429-'Ratios Calculated fix'!AS$428)</f>
        <v>0.34519299730285974</v>
      </c>
      <c r="AT349" s="22">
        <f>('Ratios Calculated fix'!AT349-'Ratios Calculated fix'!AT$428)/('Ratios Calculated fix'!AT$429-'Ratios Calculated fix'!AT$428)</f>
        <v>0.17818103123578624</v>
      </c>
      <c r="AU349" s="22">
        <f>('Ratios Calculated fix'!AU349-'Ratios Calculated fix'!AU$428)/('Ratios Calculated fix'!AU$429-'Ratios Calculated fix'!AU$428)</f>
        <v>0.30766875594606702</v>
      </c>
      <c r="AV349" s="22" t="e">
        <f>('Ratios Calculated fix'!AV349-'Ratios Calculated fix'!AV$428)/('Ratios Calculated fix'!AV$429-'Ratios Calculated fix'!AV$428)</f>
        <v>#DIV/0!</v>
      </c>
      <c r="AW349" s="22" t="e">
        <f>('Ratios Calculated fix'!AW349-'Ratios Calculated fix'!AW$428)/('Ratios Calculated fix'!AW$429-'Ratios Calculated fix'!AW$428)</f>
        <v>#DIV/0!</v>
      </c>
      <c r="AX349" s="22" t="e">
        <f>('Ratios Calculated fix'!AX349-'Ratios Calculated fix'!AX$428)/('Ratios Calculated fix'!AX$429-'Ratios Calculated fix'!AX$428)</f>
        <v>#DIV/0!</v>
      </c>
      <c r="AY349" s="22">
        <f>('Ratios Calculated fix'!AY349-'Ratios Calculated fix'!AY$428)/('Ratios Calculated fix'!AY$429-'Ratios Calculated fix'!AY$428)</f>
        <v>0.74520476049007345</v>
      </c>
      <c r="AZ349" s="22">
        <f>('Ratios Calculated fix'!AZ349-'Ratios Calculated fix'!AZ$428)/('Ratios Calculated fix'!AZ$429-'Ratios Calculated fix'!AZ$428)</f>
        <v>0.76846423357595528</v>
      </c>
      <c r="BA349" s="22">
        <f>('Ratios Calculated fix'!BA349-'Ratios Calculated fix'!BA$428)/('Ratios Calculated fix'!BA$429-'Ratios Calculated fix'!BA$428)</f>
        <v>0.22203018988755027</v>
      </c>
      <c r="BB349" s="22" t="e">
        <f>('Ratios Calculated fix'!BB349-'Ratios Calculated fix'!BB$428)/('Ratios Calculated fix'!BB$429-'Ratios Calculated fix'!BB$428)</f>
        <v>#DIV/0!</v>
      </c>
      <c r="BC349" s="22">
        <f>('Ratios Calculated fix'!BC349-'Ratios Calculated fix'!BC$428)/('Ratios Calculated fix'!BC$429-'Ratios Calculated fix'!BC$428)</f>
        <v>0.25064514232880741</v>
      </c>
    </row>
    <row r="350" spans="1:55" x14ac:dyDescent="0.2">
      <c r="A350" s="3" t="s">
        <v>1093</v>
      </c>
      <c r="B350" s="3" t="s">
        <v>1094</v>
      </c>
      <c r="C350" s="3" t="s">
        <v>34</v>
      </c>
      <c r="D350" s="3">
        <v>744723</v>
      </c>
      <c r="E350" s="3" t="s">
        <v>16</v>
      </c>
      <c r="F350" s="3">
        <v>2019</v>
      </c>
      <c r="G350" s="3" t="s">
        <v>17</v>
      </c>
      <c r="H350" s="4">
        <v>43769</v>
      </c>
      <c r="I350" s="4">
        <v>43819</v>
      </c>
      <c r="J350" s="4">
        <v>43819</v>
      </c>
      <c r="K350" s="5">
        <v>150365000</v>
      </c>
      <c r="L350" s="5">
        <v>155595000</v>
      </c>
      <c r="M350" s="3" t="s">
        <v>1095</v>
      </c>
      <c r="N350" s="21">
        <f>('Ratios Calculated fix'!N350-'Ratios Calculated fix'!N$428)/('Ratios Calculated fix'!N$429-'Ratios Calculated fix'!N$428)</f>
        <v>3.6014563844527683E-2</v>
      </c>
      <c r="O350" s="22">
        <f>('Ratios Calculated fix'!O350-'Ratios Calculated fix'!O$428)/('Ratios Calculated fix'!O$429-'Ratios Calculated fix'!O$428)</f>
        <v>3.3061168757048495E-2</v>
      </c>
      <c r="P350" s="22">
        <f>('Ratios Calculated fix'!P350-'Ratios Calculated fix'!P$428)/('Ratios Calculated fix'!P$429-'Ratios Calculated fix'!P$428)</f>
        <v>4.2929235896810532E-2</v>
      </c>
      <c r="Q350" s="22">
        <f>('Ratios Calculated fix'!Q350-'Ratios Calculated fix'!Q$428)/('Ratios Calculated fix'!Q$429-'Ratios Calculated fix'!Q$428)</f>
        <v>0.86851076548896688</v>
      </c>
      <c r="R350" s="22">
        <f>('Ratios Calculated fix'!R350-'Ratios Calculated fix'!R$428)/('Ratios Calculated fix'!R$429-'Ratios Calculated fix'!R$428)</f>
        <v>7.221897229752511E-3</v>
      </c>
      <c r="S350" s="22">
        <f>('Ratios Calculated fix'!S350-'Ratios Calculated fix'!S$428)/('Ratios Calculated fix'!S$429-'Ratios Calculated fix'!S$428)</f>
        <v>5.1740073814567277E-3</v>
      </c>
      <c r="T350" s="22">
        <f>('Ratios Calculated fix'!T350-'Ratios Calculated fix'!T$428)/('Ratios Calculated fix'!T$429-'Ratios Calculated fix'!T$428)</f>
        <v>6.3652826682173928E-3</v>
      </c>
      <c r="U350" s="22">
        <f>('Ratios Calculated fix'!U350-'Ratios Calculated fix'!U$428)/('Ratios Calculated fix'!U$429-'Ratios Calculated fix'!U$428)</f>
        <v>0.80738500169572425</v>
      </c>
      <c r="V350" s="22">
        <f>('Ratios Calculated fix'!V350-'Ratios Calculated fix'!V$428)/('Ratios Calculated fix'!V$429-'Ratios Calculated fix'!V$428)</f>
        <v>0.7084608042534567</v>
      </c>
      <c r="W350" s="22">
        <f>('Ratios Calculated fix'!W350-'Ratios Calculated fix'!W$428)/('Ratios Calculated fix'!W$429-'Ratios Calculated fix'!W$428)</f>
        <v>0.81958062246304908</v>
      </c>
      <c r="X350" s="22">
        <f>('Ratios Calculated fix'!X350-'Ratios Calculated fix'!X$428)/('Ratios Calculated fix'!X$429-'Ratios Calculated fix'!X$428)</f>
        <v>0.23265919239916527</v>
      </c>
      <c r="Y350" s="22">
        <f>('Ratios Calculated fix'!Y350-'Ratios Calculated fix'!Y$428)/('Ratios Calculated fix'!Y$429-'Ratios Calculated fix'!Y$428)</f>
        <v>0.60151259663636536</v>
      </c>
      <c r="Z350" s="22">
        <f>('Ratios Calculated fix'!Z350-'Ratios Calculated fix'!Z$428)/('Ratios Calculated fix'!Z$429-'Ratios Calculated fix'!Z$428)</f>
        <v>0.76734080760083467</v>
      </c>
      <c r="AA350" s="22">
        <f>('Ratios Calculated fix'!AA350-'Ratios Calculated fix'!AA$428)/('Ratios Calculated fix'!AA$429-'Ratios Calculated fix'!AA$428)</f>
        <v>0.79422964223576231</v>
      </c>
      <c r="AB350" s="22">
        <f>('Ratios Calculated fix'!AB350-'Ratios Calculated fix'!AB$428)/('Ratios Calculated fix'!AB$429-'Ratios Calculated fix'!AB$428)</f>
        <v>0.92753704415405103</v>
      </c>
      <c r="AC350" s="22">
        <f>('Ratios Calculated fix'!AC350-'Ratios Calculated fix'!AC$428)/('Ratios Calculated fix'!AC$429-'Ratios Calculated fix'!AC$428)</f>
        <v>0.76935613586828944</v>
      </c>
      <c r="AD350" s="22">
        <f>('Ratios Calculated fix'!AD350-'Ratios Calculated fix'!AD$428)/('Ratios Calculated fix'!AD$429-'Ratios Calculated fix'!AD$428)</f>
        <v>0.27006871271906507</v>
      </c>
      <c r="AE350" s="22">
        <f>('Ratios Calculated fix'!AE350-'Ratios Calculated fix'!AE$428)/('Ratios Calculated fix'!AE$429-'Ratios Calculated fix'!AE$428)</f>
        <v>0.35064103574521244</v>
      </c>
      <c r="AF350" s="22">
        <f>('Ratios Calculated fix'!AF350-'Ratios Calculated fix'!AF$428)/('Ratios Calculated fix'!AF$429-'Ratios Calculated fix'!AF$428)</f>
        <v>0.37676899228267519</v>
      </c>
      <c r="AG350" s="22" t="e">
        <f>('Ratios Calculated fix'!AG350-'Ratios Calculated fix'!AG$428)/('Ratios Calculated fix'!AG$429-'Ratios Calculated fix'!AG$428)</f>
        <v>#DIV/0!</v>
      </c>
      <c r="AH350" s="22" t="e">
        <f>('Ratios Calculated fix'!AH350-'Ratios Calculated fix'!AH$428)/('Ratios Calculated fix'!AH$429-'Ratios Calculated fix'!AH$428)</f>
        <v>#DIV/0!</v>
      </c>
      <c r="AI350" s="22">
        <f>('Ratios Calculated fix'!AI350-'Ratios Calculated fix'!AI$428)/('Ratios Calculated fix'!AI$429-'Ratios Calculated fix'!AI$428)</f>
        <v>0.53162489929394863</v>
      </c>
      <c r="AJ350" s="22">
        <f>('Ratios Calculated fix'!AJ350-'Ratios Calculated fix'!AJ$428)/('Ratios Calculated fix'!AJ$429-'Ratios Calculated fix'!AJ$428)</f>
        <v>0.15096239908060033</v>
      </c>
      <c r="AK350" s="22" t="e">
        <f>('Ratios Calculated fix'!AK350-'Ratios Calculated fix'!AK$428)/('Ratios Calculated fix'!AK$429-'Ratios Calculated fix'!AK$428)</f>
        <v>#DIV/0!</v>
      </c>
      <c r="AL350" s="22" t="e">
        <f>('Ratios Calculated fix'!AL350-'Ratios Calculated fix'!AL$428)/('Ratios Calculated fix'!AL$429-'Ratios Calculated fix'!AL$428)</f>
        <v>#DIV/0!</v>
      </c>
      <c r="AM350" s="22">
        <f>('Ratios Calculated fix'!AM350-'Ratios Calculated fix'!AM$428)/('Ratios Calculated fix'!AM$429-'Ratios Calculated fix'!AM$428)</f>
        <v>0.71015354588351165</v>
      </c>
      <c r="AN350" s="22">
        <f>('Ratios Calculated fix'!AN350-'Ratios Calculated fix'!AN$428)/('Ratios Calculated fix'!AN$429-'Ratios Calculated fix'!AN$428)</f>
        <v>0.80478773122564773</v>
      </c>
      <c r="AO350" s="22">
        <f>('Ratios Calculated fix'!AO350-'Ratios Calculated fix'!AO$428)/('Ratios Calculated fix'!AO$429-'Ratios Calculated fix'!AO$428)</f>
        <v>0.10176413122044764</v>
      </c>
      <c r="AP350" s="22">
        <f>('Ratios Calculated fix'!AP350-'Ratios Calculated fix'!AP$428)/('Ratios Calculated fix'!AP$429-'Ratios Calculated fix'!AP$428)</f>
        <v>0.20419574108931524</v>
      </c>
      <c r="AQ350" s="22">
        <f>('Ratios Calculated fix'!AQ350-'Ratios Calculated fix'!AQ$428)/('Ratios Calculated fix'!AQ$429-'Ratios Calculated fix'!AQ$428)</f>
        <v>0.66852391431958524</v>
      </c>
      <c r="AR350" s="22">
        <f>('Ratios Calculated fix'!AR350-'Ratios Calculated fix'!AR$428)/('Ratios Calculated fix'!AR$429-'Ratios Calculated fix'!AR$428)</f>
        <v>0.43867165566626132</v>
      </c>
      <c r="AS350" s="22">
        <f>('Ratios Calculated fix'!AS350-'Ratios Calculated fix'!AS$428)/('Ratios Calculated fix'!AS$429-'Ratios Calculated fix'!AS$428)</f>
        <v>0.32353913603239287</v>
      </c>
      <c r="AT350" s="22">
        <f>('Ratios Calculated fix'!AT350-'Ratios Calculated fix'!AT$428)/('Ratios Calculated fix'!AT$429-'Ratios Calculated fix'!AT$428)</f>
        <v>0.46913394909201184</v>
      </c>
      <c r="AU350" s="22">
        <f>('Ratios Calculated fix'!AU350-'Ratios Calculated fix'!AU$428)/('Ratios Calculated fix'!AU$429-'Ratios Calculated fix'!AU$428)</f>
        <v>0.28858754482686788</v>
      </c>
      <c r="AV350" s="22" t="e">
        <f>('Ratios Calculated fix'!AV350-'Ratios Calculated fix'!AV$428)/('Ratios Calculated fix'!AV$429-'Ratios Calculated fix'!AV$428)</f>
        <v>#DIV/0!</v>
      </c>
      <c r="AW350" s="22" t="e">
        <f>('Ratios Calculated fix'!AW350-'Ratios Calculated fix'!AW$428)/('Ratios Calculated fix'!AW$429-'Ratios Calculated fix'!AW$428)</f>
        <v>#DIV/0!</v>
      </c>
      <c r="AX350" s="22" t="e">
        <f>('Ratios Calculated fix'!AX350-'Ratios Calculated fix'!AX$428)/('Ratios Calculated fix'!AX$429-'Ratios Calculated fix'!AX$428)</f>
        <v>#DIV/0!</v>
      </c>
      <c r="AY350" s="22">
        <f>('Ratios Calculated fix'!AY350-'Ratios Calculated fix'!AY$428)/('Ratios Calculated fix'!AY$429-'Ratios Calculated fix'!AY$428)</f>
        <v>0.74428856726021009</v>
      </c>
      <c r="AZ350" s="22">
        <f>('Ratios Calculated fix'!AZ350-'Ratios Calculated fix'!AZ$428)/('Ratios Calculated fix'!AZ$429-'Ratios Calculated fix'!AZ$428)</f>
        <v>0.76627963336972182</v>
      </c>
      <c r="BA350" s="22">
        <f>('Ratios Calculated fix'!BA350-'Ratios Calculated fix'!BA$428)/('Ratios Calculated fix'!BA$429-'Ratios Calculated fix'!BA$428)</f>
        <v>0.22255749646305939</v>
      </c>
      <c r="BB350" s="22" t="e">
        <f>('Ratios Calculated fix'!BB350-'Ratios Calculated fix'!BB$428)/('Ratios Calculated fix'!BB$429-'Ratios Calculated fix'!BB$428)</f>
        <v>#DIV/0!</v>
      </c>
      <c r="BC350" s="22">
        <f>('Ratios Calculated fix'!BC350-'Ratios Calculated fix'!BC$428)/('Ratios Calculated fix'!BC$429-'Ratios Calculated fix'!BC$428)</f>
        <v>0.17727765231423565</v>
      </c>
    </row>
    <row r="351" spans="1:55" x14ac:dyDescent="0.2">
      <c r="A351" s="3" t="s">
        <v>1075</v>
      </c>
      <c r="B351" s="3" t="s">
        <v>1076</v>
      </c>
      <c r="C351" s="3" t="s">
        <v>52</v>
      </c>
      <c r="D351" s="3">
        <v>189248</v>
      </c>
      <c r="E351" s="3" t="s">
        <v>16</v>
      </c>
      <c r="F351" s="3">
        <v>2019</v>
      </c>
      <c r="G351" s="3" t="s">
        <v>17</v>
      </c>
      <c r="H351" s="4">
        <v>43830</v>
      </c>
      <c r="I351" s="4">
        <v>43881</v>
      </c>
      <c r="J351" s="4">
        <v>43881</v>
      </c>
      <c r="K351" s="5">
        <v>1054000000</v>
      </c>
      <c r="L351" s="5">
        <v>1062000000</v>
      </c>
      <c r="M351" s="6" t="s">
        <v>1077</v>
      </c>
      <c r="N351" s="21">
        <f>('Ratios Calculated fix'!N351-'Ratios Calculated fix'!N$428)/('Ratios Calculated fix'!N$429-'Ratios Calculated fix'!N$428)</f>
        <v>3.2195571767055516E-2</v>
      </c>
      <c r="O351" s="22">
        <f>('Ratios Calculated fix'!O351-'Ratios Calculated fix'!O$428)/('Ratios Calculated fix'!O$429-'Ratios Calculated fix'!O$428)</f>
        <v>2.7604560045232658E-2</v>
      </c>
      <c r="P351" s="22">
        <f>('Ratios Calculated fix'!P351-'Ratios Calculated fix'!P$428)/('Ratios Calculated fix'!P$429-'Ratios Calculated fix'!P$428)</f>
        <v>1.8443440940372244E-2</v>
      </c>
      <c r="Q351" s="22">
        <f>('Ratios Calculated fix'!Q351-'Ratios Calculated fix'!Q$428)/('Ratios Calculated fix'!Q$429-'Ratios Calculated fix'!Q$428)</f>
        <v>0.87215018212352113</v>
      </c>
      <c r="R351" s="22">
        <f>('Ratios Calculated fix'!R351-'Ratios Calculated fix'!R$428)/('Ratios Calculated fix'!R$429-'Ratios Calculated fix'!R$428)</f>
        <v>0.13255923236492914</v>
      </c>
      <c r="S351" s="22">
        <f>('Ratios Calculated fix'!S351-'Ratios Calculated fix'!S$428)/('Ratios Calculated fix'!S$429-'Ratios Calculated fix'!S$428)</f>
        <v>7.9950906776743019E-2</v>
      </c>
      <c r="T351" s="22">
        <f>('Ratios Calculated fix'!T351-'Ratios Calculated fix'!T$428)/('Ratios Calculated fix'!T$429-'Ratios Calculated fix'!T$428)</f>
        <v>0.11954592205796118</v>
      </c>
      <c r="U351" s="22">
        <f>('Ratios Calculated fix'!U351-'Ratios Calculated fix'!U$428)/('Ratios Calculated fix'!U$429-'Ratios Calculated fix'!U$428)</f>
        <v>0.81297871426772761</v>
      </c>
      <c r="V351" s="22">
        <f>('Ratios Calculated fix'!V351-'Ratios Calculated fix'!V$428)/('Ratios Calculated fix'!V$429-'Ratios Calculated fix'!V$428)</f>
        <v>0.71293275097600661</v>
      </c>
      <c r="W351" s="22">
        <f>('Ratios Calculated fix'!W351-'Ratios Calculated fix'!W$428)/('Ratios Calculated fix'!W$429-'Ratios Calculated fix'!W$428)</f>
        <v>0.82532615378849095</v>
      </c>
      <c r="X351" s="22">
        <f>('Ratios Calculated fix'!X351-'Ratios Calculated fix'!X$428)/('Ratios Calculated fix'!X$429-'Ratios Calculated fix'!X$428)</f>
        <v>6.870654878581077E-2</v>
      </c>
      <c r="Y351" s="22">
        <f>('Ratios Calculated fix'!Y351-'Ratios Calculated fix'!Y$428)/('Ratios Calculated fix'!Y$429-'Ratios Calculated fix'!Y$428)</f>
        <v>0.43708134058641951</v>
      </c>
      <c r="Z351" s="22">
        <f>('Ratios Calculated fix'!Z351-'Ratios Calculated fix'!Z$428)/('Ratios Calculated fix'!Z$429-'Ratios Calculated fix'!Z$428)</f>
        <v>0.93129345121418938</v>
      </c>
      <c r="AA351" s="22">
        <f>('Ratios Calculated fix'!AA351-'Ratios Calculated fix'!AA$428)/('Ratios Calculated fix'!AA$429-'Ratios Calculated fix'!AA$428)</f>
        <v>7.1357318463516325E-2</v>
      </c>
      <c r="AB351" s="22">
        <f>('Ratios Calculated fix'!AB351-'Ratios Calculated fix'!AB$428)/('Ratios Calculated fix'!AB$429-'Ratios Calculated fix'!AB$428)</f>
        <v>0.81766837938203174</v>
      </c>
      <c r="AC351" s="22">
        <f>('Ratios Calculated fix'!AC351-'Ratios Calculated fix'!AC$428)/('Ratios Calculated fix'!AC$429-'Ratios Calculated fix'!AC$428)</f>
        <v>0.7023959737276193</v>
      </c>
      <c r="AD351" s="22">
        <f>('Ratios Calculated fix'!AD351-'Ratios Calculated fix'!AD$428)/('Ratios Calculated fix'!AD$429-'Ratios Calculated fix'!AD$428)</f>
        <v>0.48540879213056437</v>
      </c>
      <c r="AE351" s="22">
        <f>('Ratios Calculated fix'!AE351-'Ratios Calculated fix'!AE$428)/('Ratios Calculated fix'!AE$429-'Ratios Calculated fix'!AE$428)</f>
        <v>0.44521874556399188</v>
      </c>
      <c r="AF351" s="22">
        <f>('Ratios Calculated fix'!AF351-'Ratios Calculated fix'!AF$428)/('Ratios Calculated fix'!AF$429-'Ratios Calculated fix'!AF$428)</f>
        <v>0.40375922619367255</v>
      </c>
      <c r="AG351" s="22" t="e">
        <f>('Ratios Calculated fix'!AG351-'Ratios Calculated fix'!AG$428)/('Ratios Calculated fix'!AG$429-'Ratios Calculated fix'!AG$428)</f>
        <v>#DIV/0!</v>
      </c>
      <c r="AH351" s="22" t="e">
        <f>('Ratios Calculated fix'!AH351-'Ratios Calculated fix'!AH$428)/('Ratios Calculated fix'!AH$429-'Ratios Calculated fix'!AH$428)</f>
        <v>#DIV/0!</v>
      </c>
      <c r="AI351" s="22">
        <f>('Ratios Calculated fix'!AI351-'Ratios Calculated fix'!AI$428)/('Ratios Calculated fix'!AI$429-'Ratios Calculated fix'!AI$428)</f>
        <v>0.5433040593116889</v>
      </c>
      <c r="AJ351" s="22">
        <f>('Ratios Calculated fix'!AJ351-'Ratios Calculated fix'!AJ$428)/('Ratios Calculated fix'!AJ$429-'Ratios Calculated fix'!AJ$428)</f>
        <v>0.16231795116690201</v>
      </c>
      <c r="AK351" s="22" t="e">
        <f>('Ratios Calculated fix'!AK351-'Ratios Calculated fix'!AK$428)/('Ratios Calculated fix'!AK$429-'Ratios Calculated fix'!AK$428)</f>
        <v>#DIV/0!</v>
      </c>
      <c r="AL351" s="22" t="e">
        <f>('Ratios Calculated fix'!AL351-'Ratios Calculated fix'!AL$428)/('Ratios Calculated fix'!AL$429-'Ratios Calculated fix'!AL$428)</f>
        <v>#DIV/0!</v>
      </c>
      <c r="AM351" s="22">
        <f>('Ratios Calculated fix'!AM351-'Ratios Calculated fix'!AM$428)/('Ratios Calculated fix'!AM$429-'Ratios Calculated fix'!AM$428)</f>
        <v>0.71061947584651231</v>
      </c>
      <c r="AN351" s="22">
        <f>('Ratios Calculated fix'!AN351-'Ratios Calculated fix'!AN$428)/('Ratios Calculated fix'!AN$429-'Ratios Calculated fix'!AN$428)</f>
        <v>0.80446967272758907</v>
      </c>
      <c r="AO351" s="22">
        <f>('Ratios Calculated fix'!AO351-'Ratios Calculated fix'!AO$428)/('Ratios Calculated fix'!AO$429-'Ratios Calculated fix'!AO$428)</f>
        <v>2.5603535077939384E-2</v>
      </c>
      <c r="AP351" s="22">
        <f>('Ratios Calculated fix'!AP351-'Ratios Calculated fix'!AP$428)/('Ratios Calculated fix'!AP$429-'Ratios Calculated fix'!AP$428)</f>
        <v>0.34867887006428117</v>
      </c>
      <c r="AQ351" s="22">
        <f>('Ratios Calculated fix'!AQ351-'Ratios Calculated fix'!AQ$428)/('Ratios Calculated fix'!AQ$429-'Ratios Calculated fix'!AQ$428)</f>
        <v>0.61570330033114717</v>
      </c>
      <c r="AR351" s="22">
        <f>('Ratios Calculated fix'!AR351-'Ratios Calculated fix'!AR$428)/('Ratios Calculated fix'!AR$429-'Ratios Calculated fix'!AR$428)</f>
        <v>0.47512965984703365</v>
      </c>
      <c r="AS351" s="22">
        <f>('Ratios Calculated fix'!AS351-'Ratios Calculated fix'!AS$428)/('Ratios Calculated fix'!AS$429-'Ratios Calculated fix'!AS$428)</f>
        <v>0.34862242654496073</v>
      </c>
      <c r="AT351" s="22">
        <f>('Ratios Calculated fix'!AT351-'Ratios Calculated fix'!AT$428)/('Ratios Calculated fix'!AT$429-'Ratios Calculated fix'!AT$428)</f>
        <v>0.32536348630494921</v>
      </c>
      <c r="AU351" s="22">
        <f>('Ratios Calculated fix'!AU351-'Ratios Calculated fix'!AU$428)/('Ratios Calculated fix'!AU$429-'Ratios Calculated fix'!AU$428)</f>
        <v>0.27554911254906317</v>
      </c>
      <c r="AV351" s="22" t="e">
        <f>('Ratios Calculated fix'!AV351-'Ratios Calculated fix'!AV$428)/('Ratios Calculated fix'!AV$429-'Ratios Calculated fix'!AV$428)</f>
        <v>#DIV/0!</v>
      </c>
      <c r="AW351" s="22" t="e">
        <f>('Ratios Calculated fix'!AW351-'Ratios Calculated fix'!AW$428)/('Ratios Calculated fix'!AW$429-'Ratios Calculated fix'!AW$428)</f>
        <v>#DIV/0!</v>
      </c>
      <c r="AX351" s="22" t="e">
        <f>('Ratios Calculated fix'!AX351-'Ratios Calculated fix'!AX$428)/('Ratios Calculated fix'!AX$429-'Ratios Calculated fix'!AX$428)</f>
        <v>#DIV/0!</v>
      </c>
      <c r="AY351" s="22">
        <f>('Ratios Calculated fix'!AY351-'Ratios Calculated fix'!AY$428)/('Ratios Calculated fix'!AY$429-'Ratios Calculated fix'!AY$428)</f>
        <v>0.74935107858815742</v>
      </c>
      <c r="AZ351" s="22">
        <f>('Ratios Calculated fix'!AZ351-'Ratios Calculated fix'!AZ$428)/('Ratios Calculated fix'!AZ$429-'Ratios Calculated fix'!AZ$428)</f>
        <v>0.77326773808069893</v>
      </c>
      <c r="BA351" s="22">
        <f>('Ratios Calculated fix'!BA351-'Ratios Calculated fix'!BA$428)/('Ratios Calculated fix'!BA$429-'Ratios Calculated fix'!BA$428)</f>
        <v>0.22183848839716322</v>
      </c>
      <c r="BB351" s="22" t="e">
        <f>('Ratios Calculated fix'!BB351-'Ratios Calculated fix'!BB$428)/('Ratios Calculated fix'!BB$429-'Ratios Calculated fix'!BB$428)</f>
        <v>#DIV/0!</v>
      </c>
      <c r="BC351" s="22">
        <f>('Ratios Calculated fix'!BC351-'Ratios Calculated fix'!BC$428)/('Ratios Calculated fix'!BC$429-'Ratios Calculated fix'!BC$428)</f>
        <v>0.11175522196083514</v>
      </c>
    </row>
    <row r="352" spans="1:55" x14ac:dyDescent="0.2">
      <c r="A352" s="3" t="s">
        <v>1063</v>
      </c>
      <c r="B352" s="3" t="s">
        <v>1064</v>
      </c>
      <c r="C352" s="3" t="s">
        <v>72</v>
      </c>
      <c r="D352" s="3">
        <v>111127</v>
      </c>
      <c r="E352" s="3" t="s">
        <v>16</v>
      </c>
      <c r="F352" s="3">
        <v>2019</v>
      </c>
      <c r="G352" s="3" t="s">
        <v>17</v>
      </c>
      <c r="H352" s="4">
        <v>43830</v>
      </c>
      <c r="I352" s="4">
        <v>43882</v>
      </c>
      <c r="J352" s="4">
        <v>43882</v>
      </c>
      <c r="K352" s="5">
        <v>306838367</v>
      </c>
      <c r="L352" s="5">
        <v>306838367</v>
      </c>
      <c r="M352" s="3" t="s">
        <v>1065</v>
      </c>
      <c r="N352" s="21">
        <f>('Ratios Calculated fix'!N352-'Ratios Calculated fix'!N$428)/('Ratios Calculated fix'!N$429-'Ratios Calculated fix'!N$428)</f>
        <v>1.3668919135529601E-2</v>
      </c>
      <c r="O352" s="22">
        <f>('Ratios Calculated fix'!O352-'Ratios Calculated fix'!O$428)/('Ratios Calculated fix'!O$429-'Ratios Calculated fix'!O$428)</f>
        <v>1.3668919135529601E-2</v>
      </c>
      <c r="P352" s="22">
        <f>('Ratios Calculated fix'!P352-'Ratios Calculated fix'!P$428)/('Ratios Calculated fix'!P$429-'Ratios Calculated fix'!P$428)</f>
        <v>1.7550715353904945E-2</v>
      </c>
      <c r="Q352" s="22">
        <f>('Ratios Calculated fix'!Q352-'Ratios Calculated fix'!Q$428)/('Ratios Calculated fix'!Q$429-'Ratios Calculated fix'!Q$428)</f>
        <v>0.88283387474950803</v>
      </c>
      <c r="R352" s="22">
        <f>('Ratios Calculated fix'!R352-'Ratios Calculated fix'!R$428)/('Ratios Calculated fix'!R$429-'Ratios Calculated fix'!R$428)</f>
        <v>0.25988762871668586</v>
      </c>
      <c r="S352" s="22">
        <f>('Ratios Calculated fix'!S352-'Ratios Calculated fix'!S$428)/('Ratios Calculated fix'!S$429-'Ratios Calculated fix'!S$428)</f>
        <v>0</v>
      </c>
      <c r="T352" s="22">
        <f>('Ratios Calculated fix'!T352-'Ratios Calculated fix'!T$428)/('Ratios Calculated fix'!T$429-'Ratios Calculated fix'!T$428)</f>
        <v>0.26265781083422834</v>
      </c>
      <c r="U352" s="22">
        <f>('Ratios Calculated fix'!U352-'Ratios Calculated fix'!U$428)/('Ratios Calculated fix'!U$429-'Ratios Calculated fix'!U$428)</f>
        <v>0.83749328307933801</v>
      </c>
      <c r="V352" s="22">
        <f>('Ratios Calculated fix'!V352-'Ratios Calculated fix'!V$428)/('Ratios Calculated fix'!V$429-'Ratios Calculated fix'!V$428)</f>
        <v>0.70833495319453676</v>
      </c>
      <c r="W352" s="22">
        <f>('Ratios Calculated fix'!W352-'Ratios Calculated fix'!W$428)/('Ratios Calculated fix'!W$429-'Ratios Calculated fix'!W$428)</f>
        <v>0.85423891407162267</v>
      </c>
      <c r="X352" s="22">
        <f>('Ratios Calculated fix'!X352-'Ratios Calculated fix'!X$428)/('Ratios Calculated fix'!X$429-'Ratios Calculated fix'!X$428)</f>
        <v>3.863369246866874E-2</v>
      </c>
      <c r="Y352" s="22">
        <f>('Ratios Calculated fix'!Y352-'Ratios Calculated fix'!Y$428)/('Ratios Calculated fix'!Y$429-'Ratios Calculated fix'!Y$428)</f>
        <v>0.40962214753390275</v>
      </c>
      <c r="Z352" s="22">
        <f>('Ratios Calculated fix'!Z352-'Ratios Calculated fix'!Z$428)/('Ratios Calculated fix'!Z$429-'Ratios Calculated fix'!Z$428)</f>
        <v>0.96136630753133134</v>
      </c>
      <c r="AA352" s="22">
        <f>('Ratios Calculated fix'!AA352-'Ratios Calculated fix'!AA$428)/('Ratios Calculated fix'!AA$429-'Ratios Calculated fix'!AA$428)</f>
        <v>0</v>
      </c>
      <c r="AB352" s="22">
        <f>('Ratios Calculated fix'!AB352-'Ratios Calculated fix'!AB$428)/('Ratios Calculated fix'!AB$429-'Ratios Calculated fix'!AB$428)</f>
        <v>0.76702970426584349</v>
      </c>
      <c r="AC352" s="22">
        <f>('Ratios Calculated fix'!AC352-'Ratios Calculated fix'!AC$428)/('Ratios Calculated fix'!AC$429-'Ratios Calculated fix'!AC$428)</f>
        <v>0.81725435167505556</v>
      </c>
      <c r="AD352" s="22">
        <f>('Ratios Calculated fix'!AD352-'Ratios Calculated fix'!AD$428)/('Ratios Calculated fix'!AD$429-'Ratios Calculated fix'!AD$428)</f>
        <v>0.83881970717210985</v>
      </c>
      <c r="AE352" s="22">
        <f>('Ratios Calculated fix'!AE352-'Ratios Calculated fix'!AE$428)/('Ratios Calculated fix'!AE$429-'Ratios Calculated fix'!AE$428)</f>
        <v>0.74171324406050942</v>
      </c>
      <c r="AF352" s="22">
        <f>('Ratios Calculated fix'!AF352-'Ratios Calculated fix'!AF$428)/('Ratios Calculated fix'!AF$429-'Ratios Calculated fix'!AF$428)</f>
        <v>0.4653188044715858</v>
      </c>
      <c r="AG352" s="22" t="e">
        <f>('Ratios Calculated fix'!AG352-'Ratios Calculated fix'!AG$428)/('Ratios Calculated fix'!AG$429-'Ratios Calculated fix'!AG$428)</f>
        <v>#DIV/0!</v>
      </c>
      <c r="AH352" s="22" t="e">
        <f>('Ratios Calculated fix'!AH352-'Ratios Calculated fix'!AH$428)/('Ratios Calculated fix'!AH$429-'Ratios Calculated fix'!AH$428)</f>
        <v>#DIV/0!</v>
      </c>
      <c r="AI352" s="22">
        <f>('Ratios Calculated fix'!AI352-'Ratios Calculated fix'!AI$428)/('Ratios Calculated fix'!AI$429-'Ratios Calculated fix'!AI$428)</f>
        <v>0.5324306147228457</v>
      </c>
      <c r="AJ352" s="22">
        <f>('Ratios Calculated fix'!AJ352-'Ratios Calculated fix'!AJ$428)/('Ratios Calculated fix'!AJ$429-'Ratios Calculated fix'!AJ$428)</f>
        <v>0.23867800576533332</v>
      </c>
      <c r="AK352" s="22" t="e">
        <f>('Ratios Calculated fix'!AK352-'Ratios Calculated fix'!AK$428)/('Ratios Calculated fix'!AK$429-'Ratios Calculated fix'!AK$428)</f>
        <v>#DIV/0!</v>
      </c>
      <c r="AL352" s="22" t="e">
        <f>('Ratios Calculated fix'!AL352-'Ratios Calculated fix'!AL$428)/('Ratios Calculated fix'!AL$429-'Ratios Calculated fix'!AL$428)</f>
        <v>#DIV/0!</v>
      </c>
      <c r="AM352" s="22">
        <f>('Ratios Calculated fix'!AM352-'Ratios Calculated fix'!AM$428)/('Ratios Calculated fix'!AM$429-'Ratios Calculated fix'!AM$428)</f>
        <v>0.72440011113439418</v>
      </c>
      <c r="AN352" s="22">
        <f>('Ratios Calculated fix'!AN352-'Ratios Calculated fix'!AN$428)/('Ratios Calculated fix'!AN$429-'Ratios Calculated fix'!AN$428)</f>
        <v>0.80689268529184388</v>
      </c>
      <c r="AO352" s="22">
        <f>('Ratios Calculated fix'!AO352-'Ratios Calculated fix'!AO$428)/('Ratios Calculated fix'!AO$429-'Ratios Calculated fix'!AO$428)</f>
        <v>2.6450425734142146E-2</v>
      </c>
      <c r="AP352" s="22">
        <f>('Ratios Calculated fix'!AP352-'Ratios Calculated fix'!AP$428)/('Ratios Calculated fix'!AP$429-'Ratios Calculated fix'!AP$428)</f>
        <v>0.35800526594915399</v>
      </c>
      <c r="AQ352" s="22">
        <f>('Ratios Calculated fix'!AQ352-'Ratios Calculated fix'!AQ$428)/('Ratios Calculated fix'!AQ$429-'Ratios Calculated fix'!AQ$428)</f>
        <v>0.64903995711297402</v>
      </c>
      <c r="AR352" s="22">
        <f>('Ratios Calculated fix'!AR352-'Ratios Calculated fix'!AR$428)/('Ratios Calculated fix'!AR$429-'Ratios Calculated fix'!AR$428)</f>
        <v>0.92563457610048216</v>
      </c>
      <c r="AS352" s="22">
        <f>('Ratios Calculated fix'!AS352-'Ratios Calculated fix'!AS$428)/('Ratios Calculated fix'!AS$429-'Ratios Calculated fix'!AS$428)</f>
        <v>0.2322963736391743</v>
      </c>
      <c r="AT352" s="22">
        <f>('Ratios Calculated fix'!AT352-'Ratios Calculated fix'!AT$428)/('Ratios Calculated fix'!AT$429-'Ratios Calculated fix'!AT$428)</f>
        <v>0.46337171283719947</v>
      </c>
      <c r="AU352" s="22">
        <f>('Ratios Calculated fix'!AU352-'Ratios Calculated fix'!AU$428)/('Ratios Calculated fix'!AU$429-'Ratios Calculated fix'!AU$428)</f>
        <v>0.33420289610453452</v>
      </c>
      <c r="AV352" s="22" t="e">
        <f>('Ratios Calculated fix'!AV352-'Ratios Calculated fix'!AV$428)/('Ratios Calculated fix'!AV$429-'Ratios Calculated fix'!AV$428)</f>
        <v>#DIV/0!</v>
      </c>
      <c r="AW352" s="22" t="e">
        <f>('Ratios Calculated fix'!AW352-'Ratios Calculated fix'!AW$428)/('Ratios Calculated fix'!AW$429-'Ratios Calculated fix'!AW$428)</f>
        <v>#DIV/0!</v>
      </c>
      <c r="AX352" s="22" t="e">
        <f>('Ratios Calculated fix'!AX352-'Ratios Calculated fix'!AX$428)/('Ratios Calculated fix'!AX$429-'Ratios Calculated fix'!AX$428)</f>
        <v>#DIV/0!</v>
      </c>
      <c r="AY352" s="22">
        <f>('Ratios Calculated fix'!AY352-'Ratios Calculated fix'!AY$428)/('Ratios Calculated fix'!AY$429-'Ratios Calculated fix'!AY$428)</f>
        <v>0.74945443882217178</v>
      </c>
      <c r="AZ352" s="22">
        <f>('Ratios Calculated fix'!AZ352-'Ratios Calculated fix'!AZ$428)/('Ratios Calculated fix'!AZ$429-'Ratios Calculated fix'!AZ$428)</f>
        <v>0.77347461204310464</v>
      </c>
      <c r="BA352" s="22">
        <f>('Ratios Calculated fix'!BA352-'Ratios Calculated fix'!BA$428)/('Ratios Calculated fix'!BA$429-'Ratios Calculated fix'!BA$428)</f>
        <v>0.22286888294947674</v>
      </c>
      <c r="BB352" s="22" t="e">
        <f>('Ratios Calculated fix'!BB352-'Ratios Calculated fix'!BB$428)/('Ratios Calculated fix'!BB$429-'Ratios Calculated fix'!BB$428)</f>
        <v>#DIV/0!</v>
      </c>
      <c r="BC352" s="22">
        <f>('Ratios Calculated fix'!BC352-'Ratios Calculated fix'!BC$428)/('Ratios Calculated fix'!BC$429-'Ratios Calculated fix'!BC$428)</f>
        <v>0.16328237357911426</v>
      </c>
    </row>
    <row r="353" spans="1:55" x14ac:dyDescent="0.2">
      <c r="A353" s="3" t="s">
        <v>1036</v>
      </c>
      <c r="B353" s="3" t="s">
        <v>1037</v>
      </c>
      <c r="C353" s="3" t="s">
        <v>113</v>
      </c>
      <c r="D353" s="3">
        <v>378217</v>
      </c>
      <c r="E353" s="3" t="s">
        <v>16</v>
      </c>
      <c r="F353" s="3">
        <v>2019</v>
      </c>
      <c r="G353" s="3" t="s">
        <v>17</v>
      </c>
      <c r="H353" s="4">
        <v>43830</v>
      </c>
      <c r="I353" s="4">
        <v>43871</v>
      </c>
      <c r="J353" s="4">
        <v>43871</v>
      </c>
      <c r="K353" s="5">
        <v>243800000</v>
      </c>
      <c r="L353" s="5">
        <v>245400000</v>
      </c>
      <c r="M353" s="3" t="s">
        <v>1038</v>
      </c>
      <c r="N353" s="21">
        <f>('Ratios Calculated fix'!N353-'Ratios Calculated fix'!N$428)/('Ratios Calculated fix'!N$429-'Ratios Calculated fix'!N$428)</f>
        <v>5.544063269891937E-2</v>
      </c>
      <c r="O353" s="22">
        <f>('Ratios Calculated fix'!O353-'Ratios Calculated fix'!O$428)/('Ratios Calculated fix'!O$429-'Ratios Calculated fix'!O$428)</f>
        <v>5.544063269891937E-2</v>
      </c>
      <c r="P353" s="22">
        <f>('Ratios Calculated fix'!P353-'Ratios Calculated fix'!P$428)/('Ratios Calculated fix'!P$429-'Ratios Calculated fix'!P$428)</f>
        <v>9.6611931724384079E-2</v>
      </c>
      <c r="Q353" s="22">
        <f>('Ratios Calculated fix'!Q353-'Ratios Calculated fix'!Q$428)/('Ratios Calculated fix'!Q$429-'Ratios Calculated fix'!Q$428)</f>
        <v>0.87273512982322887</v>
      </c>
      <c r="R353" s="22">
        <f>('Ratios Calculated fix'!R353-'Ratios Calculated fix'!R$428)/('Ratios Calculated fix'!R$429-'Ratios Calculated fix'!R$428)</f>
        <v>0.11686462950052018</v>
      </c>
      <c r="S353" s="22">
        <f>('Ratios Calculated fix'!S353-'Ratios Calculated fix'!S$428)/('Ratios Calculated fix'!S$429-'Ratios Calculated fix'!S$428)</f>
        <v>0</v>
      </c>
      <c r="T353" s="22">
        <f>('Ratios Calculated fix'!T353-'Ratios Calculated fix'!T$428)/('Ratios Calculated fix'!T$429-'Ratios Calculated fix'!T$428)</f>
        <v>0.11811030752072516</v>
      </c>
      <c r="U353" s="22">
        <f>('Ratios Calculated fix'!U353-'Ratios Calculated fix'!U$428)/('Ratios Calculated fix'!U$429-'Ratios Calculated fix'!U$428)</f>
        <v>0.81276896617513383</v>
      </c>
      <c r="V353" s="22">
        <f>('Ratios Calculated fix'!V353-'Ratios Calculated fix'!V$428)/('Ratios Calculated fix'!V$429-'Ratios Calculated fix'!V$428)</f>
        <v>0.70833495319453676</v>
      </c>
      <c r="W353" s="22">
        <f>('Ratios Calculated fix'!W353-'Ratios Calculated fix'!W$428)/('Ratios Calculated fix'!W$429-'Ratios Calculated fix'!W$428)</f>
        <v>0.82579416365923686</v>
      </c>
      <c r="X353" s="22">
        <f>('Ratios Calculated fix'!X353-'Ratios Calculated fix'!X$428)/('Ratios Calculated fix'!X$429-'Ratios Calculated fix'!X$428)</f>
        <v>0.35749394023444425</v>
      </c>
      <c r="Y353" s="22">
        <f>('Ratios Calculated fix'!Y353-'Ratios Calculated fix'!Y$428)/('Ratios Calculated fix'!Y$429-'Ratios Calculated fix'!Y$428)</f>
        <v>0.4606589347384506</v>
      </c>
      <c r="Z353" s="22">
        <f>('Ratios Calculated fix'!Z353-'Ratios Calculated fix'!Z$428)/('Ratios Calculated fix'!Z$429-'Ratios Calculated fix'!Z$428)</f>
        <v>0.64250605976555575</v>
      </c>
      <c r="AA353" s="22">
        <f>('Ratios Calculated fix'!AA353-'Ratios Calculated fix'!AA$428)/('Ratios Calculated fix'!AA$429-'Ratios Calculated fix'!AA$428)</f>
        <v>0.50537300130461693</v>
      </c>
      <c r="AB353" s="22">
        <f>('Ratios Calculated fix'!AB353-'Ratios Calculated fix'!AB$428)/('Ratios Calculated fix'!AB$429-'Ratios Calculated fix'!AB$428)</f>
        <v>0.81083329574693774</v>
      </c>
      <c r="AC353" s="22">
        <f>('Ratios Calculated fix'!AC353-'Ratios Calculated fix'!AC$428)/('Ratios Calculated fix'!AC$429-'Ratios Calculated fix'!AC$428)</f>
        <v>0.7232352467868689</v>
      </c>
      <c r="AD353" s="22">
        <f>('Ratios Calculated fix'!AD353-'Ratios Calculated fix'!AD$428)/('Ratios Calculated fix'!AD$429-'Ratios Calculated fix'!AD$428)</f>
        <v>0.5855063506989634</v>
      </c>
      <c r="AE353" s="22">
        <f>('Ratios Calculated fix'!AE353-'Ratios Calculated fix'!AE$428)/('Ratios Calculated fix'!AE$429-'Ratios Calculated fix'!AE$428)</f>
        <v>0.6886662654993666</v>
      </c>
      <c r="AF353" s="22">
        <f>('Ratios Calculated fix'!AF353-'Ratios Calculated fix'!AF$428)/('Ratios Calculated fix'!AF$429-'Ratios Calculated fix'!AF$428)</f>
        <v>0.44484472011589365</v>
      </c>
      <c r="AG353" s="22" t="e">
        <f>('Ratios Calculated fix'!AG353-'Ratios Calculated fix'!AG$428)/('Ratios Calculated fix'!AG$429-'Ratios Calculated fix'!AG$428)</f>
        <v>#DIV/0!</v>
      </c>
      <c r="AH353" s="22" t="e">
        <f>('Ratios Calculated fix'!AH353-'Ratios Calculated fix'!AH$428)/('Ratios Calculated fix'!AH$429-'Ratios Calculated fix'!AH$428)</f>
        <v>#DIV/0!</v>
      </c>
      <c r="AI353" s="22">
        <f>('Ratios Calculated fix'!AI353-'Ratios Calculated fix'!AI$428)/('Ratios Calculated fix'!AI$429-'Ratios Calculated fix'!AI$428)</f>
        <v>0.53388263017124638</v>
      </c>
      <c r="AJ353" s="22">
        <f>('Ratios Calculated fix'!AJ353-'Ratios Calculated fix'!AJ$428)/('Ratios Calculated fix'!AJ$429-'Ratios Calculated fix'!AJ$428)</f>
        <v>0.22674255225828022</v>
      </c>
      <c r="AK353" s="22" t="e">
        <f>('Ratios Calculated fix'!AK353-'Ratios Calculated fix'!AK$428)/('Ratios Calculated fix'!AK$429-'Ratios Calculated fix'!AK$428)</f>
        <v>#DIV/0!</v>
      </c>
      <c r="AL353" s="22" t="e">
        <f>('Ratios Calculated fix'!AL353-'Ratios Calculated fix'!AL$428)/('Ratios Calculated fix'!AL$429-'Ratios Calculated fix'!AL$428)</f>
        <v>#DIV/0!</v>
      </c>
      <c r="AM353" s="22">
        <f>('Ratios Calculated fix'!AM353-'Ratios Calculated fix'!AM$428)/('Ratios Calculated fix'!AM$429-'Ratios Calculated fix'!AM$428)</f>
        <v>0.7266905519879383</v>
      </c>
      <c r="AN353" s="22">
        <f>('Ratios Calculated fix'!AN353-'Ratios Calculated fix'!AN$428)/('Ratios Calculated fix'!AN$429-'Ratios Calculated fix'!AN$428)</f>
        <v>0.80803261948512473</v>
      </c>
      <c r="AO353" s="22">
        <f>('Ratios Calculated fix'!AO353-'Ratios Calculated fix'!AO$428)/('Ratios Calculated fix'!AO$429-'Ratios Calculated fix'!AO$428)</f>
        <v>0.11628630132626322</v>
      </c>
      <c r="AP353" s="22">
        <f>('Ratios Calculated fix'!AP353-'Ratios Calculated fix'!AP$428)/('Ratios Calculated fix'!AP$429-'Ratios Calculated fix'!AP$428)</f>
        <v>0.36207056620507988</v>
      </c>
      <c r="AQ353" s="22">
        <f>('Ratios Calculated fix'!AQ353-'Ratios Calculated fix'!AQ$428)/('Ratios Calculated fix'!AQ$429-'Ratios Calculated fix'!AQ$428)</f>
        <v>0.79566922952794117</v>
      </c>
      <c r="AR353" s="22">
        <f>('Ratios Calculated fix'!AR353-'Ratios Calculated fix'!AR$428)/('Ratios Calculated fix'!AR$429-'Ratios Calculated fix'!AR$428)</f>
        <v>0.6412968166171793</v>
      </c>
      <c r="AS353" s="22">
        <f>('Ratios Calculated fix'!AS353-'Ratios Calculated fix'!AS$428)/('Ratios Calculated fix'!AS$429-'Ratios Calculated fix'!AS$428)</f>
        <v>0.29289218750070978</v>
      </c>
      <c r="AT353" s="22">
        <f>('Ratios Calculated fix'!AT353-'Ratios Calculated fix'!AT$428)/('Ratios Calculated fix'!AT$429-'Ratios Calculated fix'!AT$428)</f>
        <v>0.69464749959428118</v>
      </c>
      <c r="AU353" s="22">
        <f>('Ratios Calculated fix'!AU353-'Ratios Calculated fix'!AU$428)/('Ratios Calculated fix'!AU$429-'Ratios Calculated fix'!AU$428)</f>
        <v>0.35406014652090856</v>
      </c>
      <c r="AV353" s="22" t="e">
        <f>('Ratios Calculated fix'!AV353-'Ratios Calculated fix'!AV$428)/('Ratios Calculated fix'!AV$429-'Ratios Calculated fix'!AV$428)</f>
        <v>#DIV/0!</v>
      </c>
      <c r="AW353" s="22" t="e">
        <f>('Ratios Calculated fix'!AW353-'Ratios Calculated fix'!AW$428)/('Ratios Calculated fix'!AW$429-'Ratios Calculated fix'!AW$428)</f>
        <v>#DIV/0!</v>
      </c>
      <c r="AX353" s="22" t="e">
        <f>('Ratios Calculated fix'!AX353-'Ratios Calculated fix'!AX$428)/('Ratios Calculated fix'!AX$429-'Ratios Calculated fix'!AX$428)</f>
        <v>#DIV/0!</v>
      </c>
      <c r="AY353" s="22">
        <f>('Ratios Calculated fix'!AY353-'Ratios Calculated fix'!AY$428)/('Ratios Calculated fix'!AY$429-'Ratios Calculated fix'!AY$428)</f>
        <v>0.74521205481417152</v>
      </c>
      <c r="AZ353" s="22">
        <f>('Ratios Calculated fix'!AZ353-'Ratios Calculated fix'!AZ$428)/('Ratios Calculated fix'!AZ$429-'Ratios Calculated fix'!AZ$428)</f>
        <v>0.76770933610865477</v>
      </c>
      <c r="BA353" s="22">
        <f>('Ratios Calculated fix'!BA353-'Ratios Calculated fix'!BA$428)/('Ratios Calculated fix'!BA$429-'Ratios Calculated fix'!BA$428)</f>
        <v>0.22279686151000755</v>
      </c>
      <c r="BB353" s="22" t="e">
        <f>('Ratios Calculated fix'!BB353-'Ratios Calculated fix'!BB$428)/('Ratios Calculated fix'!BB$429-'Ratios Calculated fix'!BB$428)</f>
        <v>#DIV/0!</v>
      </c>
      <c r="BC353" s="22">
        <f>('Ratios Calculated fix'!BC353-'Ratios Calculated fix'!BC$428)/('Ratios Calculated fix'!BC$429-'Ratios Calculated fix'!BC$428)</f>
        <v>0.40518947544578177</v>
      </c>
    </row>
    <row r="354" spans="1:55" x14ac:dyDescent="0.2">
      <c r="A354" s="3" t="s">
        <v>1054</v>
      </c>
      <c r="B354" s="3" t="s">
        <v>1055</v>
      </c>
      <c r="C354" s="3" t="s">
        <v>52</v>
      </c>
      <c r="D354" s="3">
        <v>378214</v>
      </c>
      <c r="E354" s="3" t="s">
        <v>16</v>
      </c>
      <c r="F354" s="3">
        <v>2019</v>
      </c>
      <c r="G354" s="3" t="s">
        <v>17</v>
      </c>
      <c r="H354" s="4">
        <v>43830</v>
      </c>
      <c r="I354" s="4">
        <v>43888</v>
      </c>
      <c r="J354" s="4">
        <v>43888</v>
      </c>
      <c r="K354" s="5">
        <v>284595000</v>
      </c>
      <c r="L354" s="5">
        <v>275496000</v>
      </c>
      <c r="M354" s="3" t="s">
        <v>1056</v>
      </c>
      <c r="N354" s="21">
        <f>('Ratios Calculated fix'!N354-'Ratios Calculated fix'!N$428)/('Ratios Calculated fix'!N$429-'Ratios Calculated fix'!N$428)</f>
        <v>1.3070431350808461E-2</v>
      </c>
      <c r="O354" s="22">
        <f>('Ratios Calculated fix'!O354-'Ratios Calculated fix'!O$428)/('Ratios Calculated fix'!O$429-'Ratios Calculated fix'!O$428)</f>
        <v>1.1963259794418002E-2</v>
      </c>
      <c r="P354" s="22">
        <f>('Ratios Calculated fix'!P354-'Ratios Calculated fix'!P$428)/('Ratios Calculated fix'!P$429-'Ratios Calculated fix'!P$428)</f>
        <v>1.2187505379866448E-3</v>
      </c>
      <c r="Q354" s="22">
        <f>('Ratios Calculated fix'!Q354-'Ratios Calculated fix'!Q$428)/('Ratios Calculated fix'!Q$429-'Ratios Calculated fix'!Q$428)</f>
        <v>0.87097151992363164</v>
      </c>
      <c r="R354" s="22">
        <f>('Ratios Calculated fix'!R354-'Ratios Calculated fix'!R$428)/('Ratios Calculated fix'!R$429-'Ratios Calculated fix'!R$428)</f>
        <v>0.1320627308239592</v>
      </c>
      <c r="S354" s="22">
        <f>('Ratios Calculated fix'!S354-'Ratios Calculated fix'!S$428)/('Ratios Calculated fix'!S$429-'Ratios Calculated fix'!S$428)</f>
        <v>0.14415157887122182</v>
      </c>
      <c r="T354" s="22">
        <f>('Ratios Calculated fix'!T354-'Ratios Calculated fix'!T$428)/('Ratios Calculated fix'!T$429-'Ratios Calculated fix'!T$428)</f>
        <v>0.10745980883347431</v>
      </c>
      <c r="U354" s="22">
        <f>('Ratios Calculated fix'!U354-'Ratios Calculated fix'!U$428)/('Ratios Calculated fix'!U$429-'Ratios Calculated fix'!U$428)</f>
        <v>0.81189127262571237</v>
      </c>
      <c r="V354" s="22">
        <f>('Ratios Calculated fix'!V354-'Ratios Calculated fix'!V$428)/('Ratios Calculated fix'!V$429-'Ratios Calculated fix'!V$428)</f>
        <v>0.71507559188196468</v>
      </c>
      <c r="W354" s="22">
        <f>('Ratios Calculated fix'!W354-'Ratios Calculated fix'!W$428)/('Ratios Calculated fix'!W$429-'Ratios Calculated fix'!W$428)</f>
        <v>0.82374449311279563</v>
      </c>
      <c r="X354" s="22">
        <f>('Ratios Calculated fix'!X354-'Ratios Calculated fix'!X$428)/('Ratios Calculated fix'!X$429-'Ratios Calculated fix'!X$428)</f>
        <v>4.1041080199096559E-2</v>
      </c>
      <c r="Y354" s="22">
        <f>('Ratios Calculated fix'!Y354-'Ratios Calculated fix'!Y$428)/('Ratios Calculated fix'!Y$429-'Ratios Calculated fix'!Y$428)</f>
        <v>0.445689296674114</v>
      </c>
      <c r="Z354" s="22">
        <f>('Ratios Calculated fix'!Z354-'Ratios Calculated fix'!Z$428)/('Ratios Calculated fix'!Z$429-'Ratios Calculated fix'!Z$428)</f>
        <v>0.95895891980090342</v>
      </c>
      <c r="AA354" s="22">
        <f>('Ratios Calculated fix'!AA354-'Ratios Calculated fix'!AA$428)/('Ratios Calculated fix'!AA$429-'Ratios Calculated fix'!AA$428)</f>
        <v>3.9136670952637981E-2</v>
      </c>
      <c r="AB354" s="22">
        <f>('Ratios Calculated fix'!AB354-'Ratios Calculated fix'!AB$428)/('Ratios Calculated fix'!AB$429-'Ratios Calculated fix'!AB$428)</f>
        <v>0.83617723687300494</v>
      </c>
      <c r="AC354" s="22">
        <f>('Ratios Calculated fix'!AC354-'Ratios Calculated fix'!AC$428)/('Ratios Calculated fix'!AC$429-'Ratios Calculated fix'!AC$428)</f>
        <v>0.74608253131242341</v>
      </c>
      <c r="AD354" s="22">
        <f>('Ratios Calculated fix'!AD354-'Ratios Calculated fix'!AD$428)/('Ratios Calculated fix'!AD$429-'Ratios Calculated fix'!AD$428)</f>
        <v>0.48075601977378057</v>
      </c>
      <c r="AE354" s="22">
        <f>('Ratios Calculated fix'!AE354-'Ratios Calculated fix'!AE$428)/('Ratios Calculated fix'!AE$429-'Ratios Calculated fix'!AE$428)</f>
        <v>0.43637341121799661</v>
      </c>
      <c r="AF354" s="22">
        <f>('Ratios Calculated fix'!AF354-'Ratios Calculated fix'!AF$428)/('Ratios Calculated fix'!AF$429-'Ratios Calculated fix'!AF$428)</f>
        <v>0.39023714368889845</v>
      </c>
      <c r="AG354" s="22" t="e">
        <f>('Ratios Calculated fix'!AG354-'Ratios Calculated fix'!AG$428)/('Ratios Calculated fix'!AG$429-'Ratios Calculated fix'!AG$428)</f>
        <v>#DIV/0!</v>
      </c>
      <c r="AH354" s="22" t="e">
        <f>('Ratios Calculated fix'!AH354-'Ratios Calculated fix'!AH$428)/('Ratios Calculated fix'!AH$429-'Ratios Calculated fix'!AH$428)</f>
        <v>#DIV/0!</v>
      </c>
      <c r="AI354" s="22">
        <f>('Ratios Calculated fix'!AI354-'Ratios Calculated fix'!AI$428)/('Ratios Calculated fix'!AI$429-'Ratios Calculated fix'!AI$428)</f>
        <v>0.56905437429641448</v>
      </c>
      <c r="AJ354" s="22">
        <f>('Ratios Calculated fix'!AJ354-'Ratios Calculated fix'!AJ$428)/('Ratios Calculated fix'!AJ$429-'Ratios Calculated fix'!AJ$428)</f>
        <v>0.13044735898111987</v>
      </c>
      <c r="AK354" s="22" t="e">
        <f>('Ratios Calculated fix'!AK354-'Ratios Calculated fix'!AK$428)/('Ratios Calculated fix'!AK$429-'Ratios Calculated fix'!AK$428)</f>
        <v>#DIV/0!</v>
      </c>
      <c r="AL354" s="22" t="e">
        <f>('Ratios Calculated fix'!AL354-'Ratios Calculated fix'!AL$428)/('Ratios Calculated fix'!AL$429-'Ratios Calculated fix'!AL$428)</f>
        <v>#DIV/0!</v>
      </c>
      <c r="AM354" s="22">
        <f>('Ratios Calculated fix'!AM354-'Ratios Calculated fix'!AM$428)/('Ratios Calculated fix'!AM$429-'Ratios Calculated fix'!AM$428)</f>
        <v>0.70920515469335532</v>
      </c>
      <c r="AN354" s="22">
        <f>('Ratios Calculated fix'!AN354-'Ratios Calculated fix'!AN$428)/('Ratios Calculated fix'!AN$429-'Ratios Calculated fix'!AN$428)</f>
        <v>0.80411422371983299</v>
      </c>
      <c r="AO354" s="22">
        <f>('Ratios Calculated fix'!AO354-'Ratios Calculated fix'!AO$428)/('Ratios Calculated fix'!AO$429-'Ratios Calculated fix'!AO$428)</f>
        <v>2.2166808507650137E-2</v>
      </c>
      <c r="AP354" s="22">
        <f>('Ratios Calculated fix'!AP354-'Ratios Calculated fix'!AP$428)/('Ratios Calculated fix'!AP$429-'Ratios Calculated fix'!AP$428)</f>
        <v>0.35831703934777276</v>
      </c>
      <c r="AQ354" s="22">
        <f>('Ratios Calculated fix'!AQ354-'Ratios Calculated fix'!AQ$428)/('Ratios Calculated fix'!AQ$429-'Ratios Calculated fix'!AQ$428)</f>
        <v>0.60515050525213121</v>
      </c>
      <c r="AR354" s="22">
        <f>('Ratios Calculated fix'!AR354-'Ratios Calculated fix'!AR$428)/('Ratios Calculated fix'!AR$429-'Ratios Calculated fix'!AR$428)</f>
        <v>0.49267870002202258</v>
      </c>
      <c r="AS354" s="22">
        <f>('Ratios Calculated fix'!AS354-'Ratios Calculated fix'!AS$428)/('Ratios Calculated fix'!AS$429-'Ratios Calculated fix'!AS$428)</f>
        <v>0.42226174666228339</v>
      </c>
      <c r="AT354" s="22">
        <f>('Ratios Calculated fix'!AT354-'Ratios Calculated fix'!AT$428)/('Ratios Calculated fix'!AT$429-'Ratios Calculated fix'!AT$428)</f>
        <v>0.32220440348683727</v>
      </c>
      <c r="AU354" s="22">
        <f>('Ratios Calculated fix'!AU354-'Ratios Calculated fix'!AU$428)/('Ratios Calculated fix'!AU$429-'Ratios Calculated fix'!AU$428)</f>
        <v>0.22880042643329462</v>
      </c>
      <c r="AV354" s="22" t="e">
        <f>('Ratios Calculated fix'!AV354-'Ratios Calculated fix'!AV$428)/('Ratios Calculated fix'!AV$429-'Ratios Calculated fix'!AV$428)</f>
        <v>#DIV/0!</v>
      </c>
      <c r="AW354" s="22" t="e">
        <f>('Ratios Calculated fix'!AW354-'Ratios Calculated fix'!AW$428)/('Ratios Calculated fix'!AW$429-'Ratios Calculated fix'!AW$428)</f>
        <v>#DIV/0!</v>
      </c>
      <c r="AX354" s="22" t="e">
        <f>('Ratios Calculated fix'!AX354-'Ratios Calculated fix'!AX$428)/('Ratios Calculated fix'!AX$429-'Ratios Calculated fix'!AX$428)</f>
        <v>#DIV/0!</v>
      </c>
      <c r="AY354" s="22">
        <f>('Ratios Calculated fix'!AY354-'Ratios Calculated fix'!AY$428)/('Ratios Calculated fix'!AY$429-'Ratios Calculated fix'!AY$428)</f>
        <v>0.7498941111544204</v>
      </c>
      <c r="AZ354" s="22">
        <f>('Ratios Calculated fix'!AZ354-'Ratios Calculated fix'!AZ$428)/('Ratios Calculated fix'!AZ$429-'Ratios Calculated fix'!AZ$428)</f>
        <v>0.77413497173052925</v>
      </c>
      <c r="BA354" s="22">
        <f>('Ratios Calculated fix'!BA354-'Ratios Calculated fix'!BA$428)/('Ratios Calculated fix'!BA$429-'Ratios Calculated fix'!BA$428)</f>
        <v>0.22024093877589965</v>
      </c>
      <c r="BB354" s="22" t="e">
        <f>('Ratios Calculated fix'!BB354-'Ratios Calculated fix'!BB$428)/('Ratios Calculated fix'!BB$429-'Ratios Calculated fix'!BB$428)</f>
        <v>#DIV/0!</v>
      </c>
      <c r="BC354" s="22">
        <f>('Ratios Calculated fix'!BC354-'Ratios Calculated fix'!BC$428)/('Ratios Calculated fix'!BC$429-'Ratios Calculated fix'!BC$428)</f>
        <v>0.10875760662581224</v>
      </c>
    </row>
    <row r="355" spans="1:55" x14ac:dyDescent="0.2">
      <c r="A355" s="7" t="s">
        <v>1087</v>
      </c>
      <c r="B355" s="7" t="s">
        <v>1088</v>
      </c>
      <c r="C355" s="3" t="s">
        <v>24</v>
      </c>
      <c r="D355" s="7">
        <v>749030</v>
      </c>
      <c r="E355" s="7" t="s">
        <v>16</v>
      </c>
      <c r="F355" s="7">
        <v>2017</v>
      </c>
      <c r="G355" s="7" t="s">
        <v>17</v>
      </c>
      <c r="H355" s="8">
        <v>43190</v>
      </c>
      <c r="I355" s="8">
        <v>43250</v>
      </c>
      <c r="J355" s="8">
        <v>43320</v>
      </c>
      <c r="K355" s="9">
        <v>84819000</v>
      </c>
      <c r="L355" s="9">
        <v>85544000</v>
      </c>
      <c r="M355" s="7" t="s">
        <v>1089</v>
      </c>
      <c r="N355" s="21">
        <f>('Ratios Calculated fix'!N355-'Ratios Calculated fix'!N$428)/('Ratios Calculated fix'!N$429-'Ratios Calculated fix'!N$428)</f>
        <v>9.0559587980779205E-2</v>
      </c>
      <c r="O355" s="22">
        <f>('Ratios Calculated fix'!O355-'Ratios Calculated fix'!O$428)/('Ratios Calculated fix'!O$429-'Ratios Calculated fix'!O$428)</f>
        <v>7.1676671525038871E-2</v>
      </c>
      <c r="P355" s="22">
        <f>('Ratios Calculated fix'!P355-'Ratios Calculated fix'!P$428)/('Ratios Calculated fix'!P$429-'Ratios Calculated fix'!P$428)</f>
        <v>5.2224413725910253E-2</v>
      </c>
      <c r="Q355" s="22">
        <f>('Ratios Calculated fix'!Q355-'Ratios Calculated fix'!Q$428)/('Ratios Calculated fix'!Q$429-'Ratios Calculated fix'!Q$428)</f>
        <v>0.86859571221017495</v>
      </c>
      <c r="R355" s="22">
        <f>('Ratios Calculated fix'!R355-'Ratios Calculated fix'!R$428)/('Ratios Calculated fix'!R$429-'Ratios Calculated fix'!R$428)</f>
        <v>8.5006131228450896E-2</v>
      </c>
      <c r="S355" s="22">
        <f>('Ratios Calculated fix'!S355-'Ratios Calculated fix'!S$428)/('Ratios Calculated fix'!S$429-'Ratios Calculated fix'!S$428)</f>
        <v>0</v>
      </c>
      <c r="T355" s="22">
        <f>('Ratios Calculated fix'!T355-'Ratios Calculated fix'!T$428)/('Ratios Calculated fix'!T$429-'Ratios Calculated fix'!T$428)</f>
        <v>8.5912224626483458E-2</v>
      </c>
      <c r="U355" s="22">
        <f>('Ratios Calculated fix'!U355-'Ratios Calculated fix'!U$428)/('Ratios Calculated fix'!U$429-'Ratios Calculated fix'!U$428)</f>
        <v>0.8088555049875249</v>
      </c>
      <c r="V355" s="22">
        <f>('Ratios Calculated fix'!V355-'Ratios Calculated fix'!V$428)/('Ratios Calculated fix'!V$429-'Ratios Calculated fix'!V$428)</f>
        <v>0.70833495319453676</v>
      </c>
      <c r="W355" s="22">
        <f>('Ratios Calculated fix'!W355-'Ratios Calculated fix'!W$428)/('Ratios Calculated fix'!W$429-'Ratios Calculated fix'!W$428)</f>
        <v>0.82129181776384164</v>
      </c>
      <c r="X355" s="22">
        <f>('Ratios Calculated fix'!X355-'Ratios Calculated fix'!X$428)/('Ratios Calculated fix'!X$429-'Ratios Calculated fix'!X$428)</f>
        <v>0.16215612750923306</v>
      </c>
      <c r="Y355" s="22">
        <f>('Ratios Calculated fix'!Y355-'Ratios Calculated fix'!Y$428)/('Ratios Calculated fix'!Y$429-'Ratios Calculated fix'!Y$428)</f>
        <v>0.63044437541266696</v>
      </c>
      <c r="Z355" s="22">
        <f>('Ratios Calculated fix'!Z355-'Ratios Calculated fix'!Z$428)/('Ratios Calculated fix'!Z$429-'Ratios Calculated fix'!Z$428)</f>
        <v>0.83784387249076697</v>
      </c>
      <c r="AA355" s="22">
        <f>('Ratios Calculated fix'!AA355-'Ratios Calculated fix'!AA$428)/('Ratios Calculated fix'!AA$429-'Ratios Calculated fix'!AA$428)</f>
        <v>0</v>
      </c>
      <c r="AB355" s="22">
        <f>('Ratios Calculated fix'!AB355-'Ratios Calculated fix'!AB$428)/('Ratios Calculated fix'!AB$429-'Ratios Calculated fix'!AB$428)</f>
        <v>0.92166118066328528</v>
      </c>
      <c r="AC355" s="22">
        <f>('Ratios Calculated fix'!AC355-'Ratios Calculated fix'!AC$428)/('Ratios Calculated fix'!AC$429-'Ratios Calculated fix'!AC$428)</f>
        <v>0.40049012275413487</v>
      </c>
      <c r="AD355" s="22">
        <f>('Ratios Calculated fix'!AD355-'Ratios Calculated fix'!AD$428)/('Ratios Calculated fix'!AD$429-'Ratios Calculated fix'!AD$428)</f>
        <v>0.24240343579449239</v>
      </c>
      <c r="AE355" s="22">
        <f>('Ratios Calculated fix'!AE355-'Ratios Calculated fix'!AE$428)/('Ratios Calculated fix'!AE$429-'Ratios Calculated fix'!AE$428)</f>
        <v>0.33342529201354149</v>
      </c>
      <c r="AF355" s="22">
        <f>('Ratios Calculated fix'!AF355-'Ratios Calculated fix'!AF$428)/('Ratios Calculated fix'!AF$429-'Ratios Calculated fix'!AF$428)</f>
        <v>0.35642252077866127</v>
      </c>
      <c r="AG355" s="22" t="e">
        <f>('Ratios Calculated fix'!AG355-'Ratios Calculated fix'!AG$428)/('Ratios Calculated fix'!AG$429-'Ratios Calculated fix'!AG$428)</f>
        <v>#DIV/0!</v>
      </c>
      <c r="AH355" s="22" t="e">
        <f>('Ratios Calculated fix'!AH355-'Ratios Calculated fix'!AH$428)/('Ratios Calculated fix'!AH$429-'Ratios Calculated fix'!AH$428)</f>
        <v>#DIV/0!</v>
      </c>
      <c r="AI355" s="22">
        <f>('Ratios Calculated fix'!AI355-'Ratios Calculated fix'!AI$428)/('Ratios Calculated fix'!AI$429-'Ratios Calculated fix'!AI$428)</f>
        <v>0.5292004643173851</v>
      </c>
      <c r="AJ355" s="22">
        <f>('Ratios Calculated fix'!AJ355-'Ratios Calculated fix'!AJ$428)/('Ratios Calculated fix'!AJ$429-'Ratios Calculated fix'!AJ$428)</f>
        <v>0.26989907061714752</v>
      </c>
      <c r="AK355" s="22" t="e">
        <f>('Ratios Calculated fix'!AK355-'Ratios Calculated fix'!AK$428)/('Ratios Calculated fix'!AK$429-'Ratios Calculated fix'!AK$428)</f>
        <v>#DIV/0!</v>
      </c>
      <c r="AL355" s="22" t="e">
        <f>('Ratios Calculated fix'!AL355-'Ratios Calculated fix'!AL$428)/('Ratios Calculated fix'!AL$429-'Ratios Calculated fix'!AL$428)</f>
        <v>#DIV/0!</v>
      </c>
      <c r="AM355" s="22">
        <f>('Ratios Calculated fix'!AM355-'Ratios Calculated fix'!AM$428)/('Ratios Calculated fix'!AM$429-'Ratios Calculated fix'!AM$428)</f>
        <v>0.70910433039052867</v>
      </c>
      <c r="AN355" s="22">
        <f>('Ratios Calculated fix'!AN355-'Ratios Calculated fix'!AN$428)/('Ratios Calculated fix'!AN$429-'Ratios Calculated fix'!AN$428)</f>
        <v>0.80477206711035032</v>
      </c>
      <c r="AO355" s="22">
        <f>('Ratios Calculated fix'!AO355-'Ratios Calculated fix'!AO$428)/('Ratios Calculated fix'!AO$429-'Ratios Calculated fix'!AO$428)</f>
        <v>9.7146253055466925E-2</v>
      </c>
      <c r="AP355" s="22">
        <f>('Ratios Calculated fix'!AP355-'Ratios Calculated fix'!AP$428)/('Ratios Calculated fix'!AP$429-'Ratios Calculated fix'!AP$428)</f>
        <v>0.36225442231861055</v>
      </c>
      <c r="AQ355" s="22">
        <f>('Ratios Calculated fix'!AQ355-'Ratios Calculated fix'!AQ$428)/('Ratios Calculated fix'!AQ$429-'Ratios Calculated fix'!AQ$428)</f>
        <v>0.63529180214904768</v>
      </c>
      <c r="AR355" s="22">
        <f>('Ratios Calculated fix'!AR355-'Ratios Calculated fix'!AR$428)/('Ratios Calculated fix'!AR$429-'Ratios Calculated fix'!AR$428)</f>
        <v>0.3656106612603367</v>
      </c>
      <c r="AS355" s="22">
        <f>('Ratios Calculated fix'!AS355-'Ratios Calculated fix'!AS$428)/('Ratios Calculated fix'!AS$429-'Ratios Calculated fix'!AS$428)</f>
        <v>0.33370638135548264</v>
      </c>
      <c r="AT355" s="22">
        <f>('Ratios Calculated fix'!AT355-'Ratios Calculated fix'!AT$428)/('Ratios Calculated fix'!AT$429-'Ratios Calculated fix'!AT$428)</f>
        <v>0.39943420370307653</v>
      </c>
      <c r="AU355" s="22">
        <f>('Ratios Calculated fix'!AU355-'Ratios Calculated fix'!AU$428)/('Ratios Calculated fix'!AU$429-'Ratios Calculated fix'!AU$428)</f>
        <v>0.32725484355961887</v>
      </c>
      <c r="AV355" s="22" t="e">
        <f>('Ratios Calculated fix'!AV355-'Ratios Calculated fix'!AV$428)/('Ratios Calculated fix'!AV$429-'Ratios Calculated fix'!AV$428)</f>
        <v>#DIV/0!</v>
      </c>
      <c r="AW355" s="22" t="e">
        <f>('Ratios Calculated fix'!AW355-'Ratios Calculated fix'!AW$428)/('Ratios Calculated fix'!AW$429-'Ratios Calculated fix'!AW$428)</f>
        <v>#DIV/0!</v>
      </c>
      <c r="AX355" s="22" t="e">
        <f>('Ratios Calculated fix'!AX355-'Ratios Calculated fix'!AX$428)/('Ratios Calculated fix'!AX$429-'Ratios Calculated fix'!AX$428)</f>
        <v>#DIV/0!</v>
      </c>
      <c r="AY355" s="22">
        <f>('Ratios Calculated fix'!AY355-'Ratios Calculated fix'!AY$428)/('Ratios Calculated fix'!AY$429-'Ratios Calculated fix'!AY$428)</f>
        <v>0.74715908923739183</v>
      </c>
      <c r="AZ355" s="22">
        <f>('Ratios Calculated fix'!AZ355-'Ratios Calculated fix'!AZ$428)/('Ratios Calculated fix'!AZ$429-'Ratios Calculated fix'!AZ$428)</f>
        <v>0.7704104842169609</v>
      </c>
      <c r="BA355" s="22">
        <f>('Ratios Calculated fix'!BA355-'Ratios Calculated fix'!BA$428)/('Ratios Calculated fix'!BA$429-'Ratios Calculated fix'!BA$428)</f>
        <v>0.22231435893170742</v>
      </c>
      <c r="BB355" s="22" t="e">
        <f>('Ratios Calculated fix'!BB355-'Ratios Calculated fix'!BB$428)/('Ratios Calculated fix'!BB$429-'Ratios Calculated fix'!BB$428)</f>
        <v>#DIV/0!</v>
      </c>
      <c r="BC355" s="22">
        <f>('Ratios Calculated fix'!BC355-'Ratios Calculated fix'!BC$428)/('Ratios Calculated fix'!BC$429-'Ratios Calculated fix'!BC$428)</f>
        <v>0.14285683923220327</v>
      </c>
    </row>
    <row r="356" spans="1:55" x14ac:dyDescent="0.2">
      <c r="A356" s="3" t="s">
        <v>1048</v>
      </c>
      <c r="B356" s="3" t="s">
        <v>1049</v>
      </c>
      <c r="C356" s="3" t="s">
        <v>34</v>
      </c>
      <c r="D356" s="3">
        <v>378212</v>
      </c>
      <c r="E356" s="3" t="s">
        <v>16</v>
      </c>
      <c r="F356" s="3">
        <v>2020</v>
      </c>
      <c r="G356" s="3" t="s">
        <v>17</v>
      </c>
      <c r="H356" s="4">
        <v>44012</v>
      </c>
      <c r="I356" s="4">
        <v>44053</v>
      </c>
      <c r="J356" s="4">
        <v>44053</v>
      </c>
      <c r="K356" s="5">
        <v>259000000</v>
      </c>
      <c r="L356" s="5">
        <v>262000000</v>
      </c>
      <c r="M356" s="3" t="s">
        <v>1050</v>
      </c>
      <c r="N356" s="21">
        <f>('Ratios Calculated fix'!N356-'Ratios Calculated fix'!N$428)/('Ratios Calculated fix'!N$429-'Ratios Calculated fix'!N$428)</f>
        <v>5.4999883407251128E-2</v>
      </c>
      <c r="O356" s="22">
        <f>('Ratios Calculated fix'!O356-'Ratios Calculated fix'!O$428)/('Ratios Calculated fix'!O$429-'Ratios Calculated fix'!O$428)</f>
        <v>3.9656037509020088E-2</v>
      </c>
      <c r="P356" s="22">
        <f>('Ratios Calculated fix'!P356-'Ratios Calculated fix'!P$428)/('Ratios Calculated fix'!P$429-'Ratios Calculated fix'!P$428)</f>
        <v>6.5321655855168359E-2</v>
      </c>
      <c r="Q356" s="22">
        <f>('Ratios Calculated fix'!Q356-'Ratios Calculated fix'!Q$428)/('Ratios Calculated fix'!Q$429-'Ratios Calculated fix'!Q$428)</f>
        <v>0.87435316342625913</v>
      </c>
      <c r="R356" s="22">
        <f>('Ratios Calculated fix'!R356-'Ratios Calculated fix'!R$428)/('Ratios Calculated fix'!R$429-'Ratios Calculated fix'!R$428)</f>
        <v>0.15704723357773945</v>
      </c>
      <c r="S356" s="22">
        <f>('Ratios Calculated fix'!S356-'Ratios Calculated fix'!S$428)/('Ratios Calculated fix'!S$429-'Ratios Calculated fix'!S$428)</f>
        <v>4.0031436694954181E-3</v>
      </c>
      <c r="T356" s="22">
        <f>('Ratios Calculated fix'!T356-'Ratios Calculated fix'!T$428)/('Ratios Calculated fix'!T$429-'Ratios Calculated fix'!T$428)</f>
        <v>0.15799890000751668</v>
      </c>
      <c r="U356" s="22">
        <f>('Ratios Calculated fix'!U356-'Ratios Calculated fix'!U$428)/('Ratios Calculated fix'!U$429-'Ratios Calculated fix'!U$428)</f>
        <v>0.81640576665919795</v>
      </c>
      <c r="V356" s="22">
        <f>('Ratios Calculated fix'!V356-'Ratios Calculated fix'!V$428)/('Ratios Calculated fix'!V$429-'Ratios Calculated fix'!V$428)</f>
        <v>0.70864557495072933</v>
      </c>
      <c r="W356" s="22">
        <f>('Ratios Calculated fix'!W356-'Ratios Calculated fix'!W$428)/('Ratios Calculated fix'!W$429-'Ratios Calculated fix'!W$428)</f>
        <v>0.82993029703502674</v>
      </c>
      <c r="X356" s="22">
        <f>('Ratios Calculated fix'!X356-'Ratios Calculated fix'!X$428)/('Ratios Calculated fix'!X$429-'Ratios Calculated fix'!X$428)</f>
        <v>0.39698075962393536</v>
      </c>
      <c r="Y356" s="22">
        <f>('Ratios Calculated fix'!Y356-'Ratios Calculated fix'!Y$428)/('Ratios Calculated fix'!Y$429-'Ratios Calculated fix'!Y$428)</f>
        <v>0.42962706731421335</v>
      </c>
      <c r="Z356" s="22">
        <f>('Ratios Calculated fix'!Z356-'Ratios Calculated fix'!Z$428)/('Ratios Calculated fix'!Z$429-'Ratios Calculated fix'!Z$428)</f>
        <v>0.60301924037606458</v>
      </c>
      <c r="AA356" s="22">
        <f>('Ratios Calculated fix'!AA356-'Ratios Calculated fix'!AA$428)/('Ratios Calculated fix'!AA$429-'Ratios Calculated fix'!AA$428)</f>
        <v>0.22221509571293524</v>
      </c>
      <c r="AB356" s="22">
        <f>('Ratios Calculated fix'!AB356-'Ratios Calculated fix'!AB$428)/('Ratios Calculated fix'!AB$429-'Ratios Calculated fix'!AB$428)</f>
        <v>0.79682097367420957</v>
      </c>
      <c r="AC356" s="22">
        <f>('Ratios Calculated fix'!AC356-'Ratios Calculated fix'!AC$428)/('Ratios Calculated fix'!AC$429-'Ratios Calculated fix'!AC$428)</f>
        <v>0.24894608059081361</v>
      </c>
      <c r="AD356" s="22">
        <f>('Ratios Calculated fix'!AD356-'Ratios Calculated fix'!AD$428)/('Ratios Calculated fix'!AD$429-'Ratios Calculated fix'!AD$428)</f>
        <v>0.22076716107625963</v>
      </c>
      <c r="AE356" s="22">
        <f>('Ratios Calculated fix'!AE356-'Ratios Calculated fix'!AE$428)/('Ratios Calculated fix'!AE$429-'Ratios Calculated fix'!AE$428)</f>
        <v>0.30724260933585218</v>
      </c>
      <c r="AF356" s="22">
        <f>('Ratios Calculated fix'!AF356-'Ratios Calculated fix'!AF$428)/('Ratios Calculated fix'!AF$429-'Ratios Calculated fix'!AF$428)</f>
        <v>0.34976571782252158</v>
      </c>
      <c r="AG356" s="22" t="e">
        <f>('Ratios Calculated fix'!AG356-'Ratios Calculated fix'!AG$428)/('Ratios Calculated fix'!AG$429-'Ratios Calculated fix'!AG$428)</f>
        <v>#DIV/0!</v>
      </c>
      <c r="AH356" s="22" t="e">
        <f>('Ratios Calculated fix'!AH356-'Ratios Calculated fix'!AH$428)/('Ratios Calculated fix'!AH$429-'Ratios Calculated fix'!AH$428)</f>
        <v>#DIV/0!</v>
      </c>
      <c r="AI356" s="22">
        <f>('Ratios Calculated fix'!AI356-'Ratios Calculated fix'!AI$428)/('Ratios Calculated fix'!AI$429-'Ratios Calculated fix'!AI$428)</f>
        <v>0.52422118106626814</v>
      </c>
      <c r="AJ356" s="22">
        <f>('Ratios Calculated fix'!AJ356-'Ratios Calculated fix'!AJ$428)/('Ratios Calculated fix'!AJ$429-'Ratios Calculated fix'!AJ$428)</f>
        <v>0.18069025420855075</v>
      </c>
      <c r="AK356" s="22" t="e">
        <f>('Ratios Calculated fix'!AK356-'Ratios Calculated fix'!AK$428)/('Ratios Calculated fix'!AK$429-'Ratios Calculated fix'!AK$428)</f>
        <v>#DIV/0!</v>
      </c>
      <c r="AL356" s="22" t="e">
        <f>('Ratios Calculated fix'!AL356-'Ratios Calculated fix'!AL$428)/('Ratios Calculated fix'!AL$429-'Ratios Calculated fix'!AL$428)</f>
        <v>#DIV/0!</v>
      </c>
      <c r="AM356" s="22">
        <f>('Ratios Calculated fix'!AM356-'Ratios Calculated fix'!AM$428)/('Ratios Calculated fix'!AM$429-'Ratios Calculated fix'!AM$428)</f>
        <v>0.72153908180429427</v>
      </c>
      <c r="AN356" s="22">
        <f>('Ratios Calculated fix'!AN356-'Ratios Calculated fix'!AN$428)/('Ratios Calculated fix'!AN$429-'Ratios Calculated fix'!AN$428)</f>
        <v>0.81526233743596599</v>
      </c>
      <c r="AO356" s="22">
        <f>('Ratios Calculated fix'!AO356-'Ratios Calculated fix'!AO$428)/('Ratios Calculated fix'!AO$429-'Ratios Calculated fix'!AO$428)</f>
        <v>0.24604455999805999</v>
      </c>
      <c r="AP356" s="22">
        <f>('Ratios Calculated fix'!AP356-'Ratios Calculated fix'!AP$428)/('Ratios Calculated fix'!AP$429-'Ratios Calculated fix'!AP$428)</f>
        <v>0.36420451210849258</v>
      </c>
      <c r="AQ356" s="22">
        <f>('Ratios Calculated fix'!AQ356-'Ratios Calculated fix'!AQ$428)/('Ratios Calculated fix'!AQ$429-'Ratios Calculated fix'!AQ$428)</f>
        <v>0.70437429642526617</v>
      </c>
      <c r="AR356" s="22">
        <f>('Ratios Calculated fix'!AR356-'Ratios Calculated fix'!AR$428)/('Ratios Calculated fix'!AR$429-'Ratios Calculated fix'!AR$428)</f>
        <v>0.35230406327021857</v>
      </c>
      <c r="AS356" s="22">
        <f>('Ratios Calculated fix'!AS356-'Ratios Calculated fix'!AS$428)/('Ratios Calculated fix'!AS$429-'Ratios Calculated fix'!AS$428)</f>
        <v>0.32830903729123828</v>
      </c>
      <c r="AT356" s="22">
        <f>('Ratios Calculated fix'!AT356-'Ratios Calculated fix'!AT$428)/('Ratios Calculated fix'!AT$429-'Ratios Calculated fix'!AT$428)</f>
        <v>0.59533969668825881</v>
      </c>
      <c r="AU356" s="22">
        <f>('Ratios Calculated fix'!AU356-'Ratios Calculated fix'!AU$428)/('Ratios Calculated fix'!AU$429-'Ratios Calculated fix'!AU$428)</f>
        <v>0.29765795136671558</v>
      </c>
      <c r="AV356" s="22" t="e">
        <f>('Ratios Calculated fix'!AV356-'Ratios Calculated fix'!AV$428)/('Ratios Calculated fix'!AV$429-'Ratios Calculated fix'!AV$428)</f>
        <v>#DIV/0!</v>
      </c>
      <c r="AW356" s="22" t="e">
        <f>('Ratios Calculated fix'!AW356-'Ratios Calculated fix'!AW$428)/('Ratios Calculated fix'!AW$429-'Ratios Calculated fix'!AW$428)</f>
        <v>#DIV/0!</v>
      </c>
      <c r="AX356" s="22" t="e">
        <f>('Ratios Calculated fix'!AX356-'Ratios Calculated fix'!AX$428)/('Ratios Calculated fix'!AX$429-'Ratios Calculated fix'!AX$428)</f>
        <v>#DIV/0!</v>
      </c>
      <c r="AY356" s="22">
        <f>('Ratios Calculated fix'!AY356-'Ratios Calculated fix'!AY$428)/('Ratios Calculated fix'!AY$429-'Ratios Calculated fix'!AY$428)</f>
        <v>0.74690340345247974</v>
      </c>
      <c r="AZ356" s="22">
        <f>('Ratios Calculated fix'!AZ356-'Ratios Calculated fix'!AZ$428)/('Ratios Calculated fix'!AZ$429-'Ratios Calculated fix'!AZ$428)</f>
        <v>0.76929878991974732</v>
      </c>
      <c r="BA356" s="22">
        <f>('Ratios Calculated fix'!BA356-'Ratios Calculated fix'!BA$428)/('Ratios Calculated fix'!BA$429-'Ratios Calculated fix'!BA$428)</f>
        <v>0.22257441026260955</v>
      </c>
      <c r="BB356" s="22" t="e">
        <f>('Ratios Calculated fix'!BB356-'Ratios Calculated fix'!BB$428)/('Ratios Calculated fix'!BB$429-'Ratios Calculated fix'!BB$428)</f>
        <v>#DIV/0!</v>
      </c>
      <c r="BC356" s="22">
        <f>('Ratios Calculated fix'!BC356-'Ratios Calculated fix'!BC$428)/('Ratios Calculated fix'!BC$429-'Ratios Calculated fix'!BC$428)</f>
        <v>0.2686684961968453</v>
      </c>
    </row>
    <row r="357" spans="1:55" x14ac:dyDescent="0.2">
      <c r="A357" s="3" t="s">
        <v>334</v>
      </c>
      <c r="B357" s="3" t="s">
        <v>335</v>
      </c>
      <c r="C357" s="3" t="s">
        <v>91</v>
      </c>
      <c r="D357" s="3">
        <v>256994</v>
      </c>
      <c r="E357" s="3" t="s">
        <v>16</v>
      </c>
      <c r="F357" s="3">
        <v>2019</v>
      </c>
      <c r="G357" s="3" t="s">
        <v>17</v>
      </c>
      <c r="H357" s="4">
        <v>43890</v>
      </c>
      <c r="I357" s="4">
        <v>43942</v>
      </c>
      <c r="J357" s="4">
        <v>43942</v>
      </c>
      <c r="K357" s="5">
        <v>191847000</v>
      </c>
      <c r="L357" s="5">
        <v>165337000</v>
      </c>
      <c r="M357" s="3" t="s">
        <v>336</v>
      </c>
      <c r="N357" s="21">
        <f>('Ratios Calculated fix'!N357-'Ratios Calculated fix'!N$428)/('Ratios Calculated fix'!N$429-'Ratios Calculated fix'!N$428)</f>
        <v>5.484281690680709E-2</v>
      </c>
      <c r="O357" s="22">
        <f>('Ratios Calculated fix'!O357-'Ratios Calculated fix'!O$428)/('Ratios Calculated fix'!O$429-'Ratios Calculated fix'!O$428)</f>
        <v>3.3112489598128791E-2</v>
      </c>
      <c r="P357" s="22">
        <f>('Ratios Calculated fix'!P357-'Ratios Calculated fix'!P$428)/('Ratios Calculated fix'!P$429-'Ratios Calculated fix'!P$428)</f>
        <v>3.6356854695468697E-3</v>
      </c>
      <c r="Q357" s="22">
        <f>('Ratios Calculated fix'!Q357-'Ratios Calculated fix'!Q$428)/('Ratios Calculated fix'!Q$429-'Ratios Calculated fix'!Q$428)</f>
        <v>0.86957325273012487</v>
      </c>
      <c r="R357" s="22">
        <f>('Ratios Calculated fix'!R357-'Ratios Calculated fix'!R$428)/('Ratios Calculated fix'!R$429-'Ratios Calculated fix'!R$428)</f>
        <v>0.14979764479681784</v>
      </c>
      <c r="S357" s="22">
        <f>('Ratios Calculated fix'!S357-'Ratios Calculated fix'!S$428)/('Ratios Calculated fix'!S$429-'Ratios Calculated fix'!S$428)</f>
        <v>6.7055938305787016E-2</v>
      </c>
      <c r="T357" s="22">
        <f>('Ratios Calculated fix'!T357-'Ratios Calculated fix'!T$428)/('Ratios Calculated fix'!T$429-'Ratios Calculated fix'!T$428)</f>
        <v>0.13929483946664878</v>
      </c>
      <c r="U357" s="22">
        <f>('Ratios Calculated fix'!U357-'Ratios Calculated fix'!U$428)/('Ratios Calculated fix'!U$429-'Ratios Calculated fix'!U$428)</f>
        <v>0.81107975108804486</v>
      </c>
      <c r="V357" s="22">
        <f>('Ratios Calculated fix'!V357-'Ratios Calculated fix'!V$428)/('Ratios Calculated fix'!V$429-'Ratios Calculated fix'!V$428)</f>
        <v>0.71061564631650054</v>
      </c>
      <c r="W357" s="22">
        <f>('Ratios Calculated fix'!W357-'Ratios Calculated fix'!W$428)/('Ratios Calculated fix'!W$429-'Ratios Calculated fix'!W$428)</f>
        <v>0.82349890966093708</v>
      </c>
      <c r="X357" s="22">
        <f>('Ratios Calculated fix'!X357-'Ratios Calculated fix'!X$428)/('Ratios Calculated fix'!X$429-'Ratios Calculated fix'!X$428)</f>
        <v>0.10762288037118474</v>
      </c>
      <c r="Y357" s="22">
        <f>('Ratios Calculated fix'!Y357-'Ratios Calculated fix'!Y$428)/('Ratios Calculated fix'!Y$429-'Ratios Calculated fix'!Y$428)</f>
        <v>0.50532163539071273</v>
      </c>
      <c r="Z357" s="22">
        <f>('Ratios Calculated fix'!Z357-'Ratios Calculated fix'!Z$428)/('Ratios Calculated fix'!Z$429-'Ratios Calculated fix'!Z$428)</f>
        <v>0.89237711962881527</v>
      </c>
      <c r="AA357" s="22">
        <f>('Ratios Calculated fix'!AA357-'Ratios Calculated fix'!AA$428)/('Ratios Calculated fix'!AA$429-'Ratios Calculated fix'!AA$428)</f>
        <v>0.45543158541004386</v>
      </c>
      <c r="AB357" s="22">
        <f>('Ratios Calculated fix'!AB357-'Ratios Calculated fix'!AB$428)/('Ratios Calculated fix'!AB$429-'Ratios Calculated fix'!AB$428)</f>
        <v>0.87330356991821101</v>
      </c>
      <c r="AC357" s="22">
        <f>('Ratios Calculated fix'!AC357-'Ratios Calculated fix'!AC$428)/('Ratios Calculated fix'!AC$429-'Ratios Calculated fix'!AC$428)</f>
        <v>0.48282370923572487</v>
      </c>
      <c r="AD357" s="22">
        <f>('Ratios Calculated fix'!AD357-'Ratios Calculated fix'!AD$428)/('Ratios Calculated fix'!AD$429-'Ratios Calculated fix'!AD$428)</f>
        <v>0.39475041812602529</v>
      </c>
      <c r="AE357" s="22">
        <f>('Ratios Calculated fix'!AE357-'Ratios Calculated fix'!AE$428)/('Ratios Calculated fix'!AE$429-'Ratios Calculated fix'!AE$428)</f>
        <v>0.50688042721298954</v>
      </c>
      <c r="AF357" s="22">
        <f>('Ratios Calculated fix'!AF357-'Ratios Calculated fix'!AF$428)/('Ratios Calculated fix'!AF$429-'Ratios Calculated fix'!AF$428)</f>
        <v>0.30812591356134877</v>
      </c>
      <c r="AG357" s="22" t="e">
        <f>('Ratios Calculated fix'!AG357-'Ratios Calculated fix'!AG$428)/('Ratios Calculated fix'!AG$429-'Ratios Calculated fix'!AG$428)</f>
        <v>#DIV/0!</v>
      </c>
      <c r="AH357" s="22" t="e">
        <f>('Ratios Calculated fix'!AH357-'Ratios Calculated fix'!AH$428)/('Ratios Calculated fix'!AH$429-'Ratios Calculated fix'!AH$428)</f>
        <v>#DIV/0!</v>
      </c>
      <c r="AI357" s="22">
        <f>('Ratios Calculated fix'!AI357-'Ratios Calculated fix'!AI$428)/('Ratios Calculated fix'!AI$429-'Ratios Calculated fix'!AI$428)</f>
        <v>0.52863043239556606</v>
      </c>
      <c r="AJ357" s="22">
        <f>('Ratios Calculated fix'!AJ357-'Ratios Calculated fix'!AJ$428)/('Ratios Calculated fix'!AJ$429-'Ratios Calculated fix'!AJ$428)</f>
        <v>0.26216422609377921</v>
      </c>
      <c r="AK357" s="22" t="e">
        <f>('Ratios Calculated fix'!AK357-'Ratios Calculated fix'!AK$428)/('Ratios Calculated fix'!AK$429-'Ratios Calculated fix'!AK$428)</f>
        <v>#DIV/0!</v>
      </c>
      <c r="AL357" s="22" t="e">
        <f>('Ratios Calculated fix'!AL357-'Ratios Calculated fix'!AL$428)/('Ratios Calculated fix'!AL$429-'Ratios Calculated fix'!AL$428)</f>
        <v>#DIV/0!</v>
      </c>
      <c r="AM357" s="22">
        <f>('Ratios Calculated fix'!AM357-'Ratios Calculated fix'!AM$428)/('Ratios Calculated fix'!AM$429-'Ratios Calculated fix'!AM$428)</f>
        <v>0.70669426067929242</v>
      </c>
      <c r="AN357" s="22">
        <f>('Ratios Calculated fix'!AN357-'Ratios Calculated fix'!AN$428)/('Ratios Calculated fix'!AN$429-'Ratios Calculated fix'!AN$428)</f>
        <v>0.80447085649300565</v>
      </c>
      <c r="AO357" s="22">
        <f>('Ratios Calculated fix'!AO357-'Ratios Calculated fix'!AO$428)/('Ratios Calculated fix'!AO$429-'Ratios Calculated fix'!AO$428)</f>
        <v>5.3240535076341931E-2</v>
      </c>
      <c r="AP357" s="22">
        <f>('Ratios Calculated fix'!AP357-'Ratios Calculated fix'!AP$428)/('Ratios Calculated fix'!AP$429-'Ratios Calculated fix'!AP$428)</f>
        <v>0.36393408821203621</v>
      </c>
      <c r="AQ357" s="22">
        <f>('Ratios Calculated fix'!AQ357-'Ratios Calculated fix'!AQ$428)/('Ratios Calculated fix'!AQ$429-'Ratios Calculated fix'!AQ$428)</f>
        <v>0.56634988045651269</v>
      </c>
      <c r="AR357" s="22">
        <f>('Ratios Calculated fix'!AR357-'Ratios Calculated fix'!AR$428)/('Ratios Calculated fix'!AR$429-'Ratios Calculated fix'!AR$428)</f>
        <v>0.51636784794290824</v>
      </c>
      <c r="AS357" s="22">
        <f>('Ratios Calculated fix'!AS357-'Ratios Calculated fix'!AS$428)/('Ratios Calculated fix'!AS$429-'Ratios Calculated fix'!AS$428)</f>
        <v>0.29872024474262143</v>
      </c>
      <c r="AT357" s="22">
        <f>('Ratios Calculated fix'!AT357-'Ratios Calculated fix'!AT$428)/('Ratios Calculated fix'!AT$429-'Ratios Calculated fix'!AT$428)</f>
        <v>0.40955028059625626</v>
      </c>
      <c r="AU357" s="22">
        <f>('Ratios Calculated fix'!AU357-'Ratios Calculated fix'!AU$428)/('Ratios Calculated fix'!AU$429-'Ratios Calculated fix'!AU$428)</f>
        <v>0.35635302463970375</v>
      </c>
      <c r="AV357" s="22" t="e">
        <f>('Ratios Calculated fix'!AV357-'Ratios Calculated fix'!AV$428)/('Ratios Calculated fix'!AV$429-'Ratios Calculated fix'!AV$428)</f>
        <v>#DIV/0!</v>
      </c>
      <c r="AW357" s="22" t="e">
        <f>('Ratios Calculated fix'!AW357-'Ratios Calculated fix'!AW$428)/('Ratios Calculated fix'!AW$429-'Ratios Calculated fix'!AW$428)</f>
        <v>#DIV/0!</v>
      </c>
      <c r="AX357" s="22" t="e">
        <f>('Ratios Calculated fix'!AX357-'Ratios Calculated fix'!AX$428)/('Ratios Calculated fix'!AX$429-'Ratios Calculated fix'!AX$428)</f>
        <v>#DIV/0!</v>
      </c>
      <c r="AY357" s="22">
        <f>('Ratios Calculated fix'!AY357-'Ratios Calculated fix'!AY$428)/('Ratios Calculated fix'!AY$429-'Ratios Calculated fix'!AY$428)</f>
        <v>0.74862978768245658</v>
      </c>
      <c r="AZ357" s="22">
        <f>('Ratios Calculated fix'!AZ357-'Ratios Calculated fix'!AZ$428)/('Ratios Calculated fix'!AZ$429-'Ratios Calculated fix'!AZ$428)</f>
        <v>0.77264846166683365</v>
      </c>
      <c r="BA357" s="22">
        <f>('Ratios Calculated fix'!BA357-'Ratios Calculated fix'!BA$428)/('Ratios Calculated fix'!BA$429-'Ratios Calculated fix'!BA$428)</f>
        <v>0</v>
      </c>
      <c r="BB357" s="22" t="e">
        <f>('Ratios Calculated fix'!BB357-'Ratios Calculated fix'!BB$428)/('Ratios Calculated fix'!BB$429-'Ratios Calculated fix'!BB$428)</f>
        <v>#DIV/0!</v>
      </c>
      <c r="BC357" s="22">
        <f>('Ratios Calculated fix'!BC357-'Ratios Calculated fix'!BC$428)/('Ratios Calculated fix'!BC$429-'Ratios Calculated fix'!BC$428)</f>
        <v>0.15839670083731147</v>
      </c>
    </row>
    <row r="358" spans="1:55" x14ac:dyDescent="0.2">
      <c r="A358" s="3" t="s">
        <v>1081</v>
      </c>
      <c r="B358" s="3" t="s">
        <v>1082</v>
      </c>
      <c r="C358" s="3" t="s">
        <v>15</v>
      </c>
      <c r="D358" s="3">
        <v>244442</v>
      </c>
      <c r="E358" s="3" t="s">
        <v>16</v>
      </c>
      <c r="F358" s="3">
        <v>2019</v>
      </c>
      <c r="G358" s="3" t="s">
        <v>17</v>
      </c>
      <c r="H358" s="4">
        <v>43830</v>
      </c>
      <c r="I358" s="4">
        <v>43882</v>
      </c>
      <c r="J358" s="4">
        <v>43882</v>
      </c>
      <c r="K358" s="5">
        <v>149148000</v>
      </c>
      <c r="L358" s="5">
        <v>151343000</v>
      </c>
      <c r="M358" s="3" t="s">
        <v>1083</v>
      </c>
      <c r="N358" s="21">
        <f>('Ratios Calculated fix'!N358-'Ratios Calculated fix'!N$428)/('Ratios Calculated fix'!N$429-'Ratios Calculated fix'!N$428)</f>
        <v>3.671958349408147E-2</v>
      </c>
      <c r="O358" s="22">
        <f>('Ratios Calculated fix'!O358-'Ratios Calculated fix'!O$428)/('Ratios Calculated fix'!O$429-'Ratios Calculated fix'!O$428)</f>
        <v>1.800035824699352E-2</v>
      </c>
      <c r="P358" s="22">
        <f>('Ratios Calculated fix'!P358-'Ratios Calculated fix'!P$428)/('Ratios Calculated fix'!P$429-'Ratios Calculated fix'!P$428)</f>
        <v>6.9771180720039688E-3</v>
      </c>
      <c r="Q358" s="22">
        <f>('Ratios Calculated fix'!Q358-'Ratios Calculated fix'!Q$428)/('Ratios Calculated fix'!Q$429-'Ratios Calculated fix'!Q$428)</f>
        <v>0.86967973420563471</v>
      </c>
      <c r="R358" s="22">
        <f>('Ratios Calculated fix'!R358-'Ratios Calculated fix'!R$428)/('Ratios Calculated fix'!R$429-'Ratios Calculated fix'!R$428)</f>
        <v>5.7355808445362429E-2</v>
      </c>
      <c r="S358" s="22">
        <f>('Ratios Calculated fix'!S358-'Ratios Calculated fix'!S$428)/('Ratios Calculated fix'!S$429-'Ratios Calculated fix'!S$428)</f>
        <v>3.1095178301041578E-2</v>
      </c>
      <c r="T358" s="22">
        <f>('Ratios Calculated fix'!T358-'Ratios Calculated fix'!T$428)/('Ratios Calculated fix'!T$429-'Ratios Calculated fix'!T$428)</f>
        <v>5.2356382993709719E-2</v>
      </c>
      <c r="U358" s="22">
        <f>('Ratios Calculated fix'!U358-'Ratios Calculated fix'!U$428)/('Ratios Calculated fix'!U$429-'Ratios Calculated fix'!U$428)</f>
        <v>0.80876006775400111</v>
      </c>
      <c r="V358" s="22">
        <f>('Ratios Calculated fix'!V358-'Ratios Calculated fix'!V$428)/('Ratios Calculated fix'!V$429-'Ratios Calculated fix'!V$428)</f>
        <v>0.70942273466288519</v>
      </c>
      <c r="W358" s="22">
        <f>('Ratios Calculated fix'!W358-'Ratios Calculated fix'!W$428)/('Ratios Calculated fix'!W$429-'Ratios Calculated fix'!W$428)</f>
        <v>0.82101420316886919</v>
      </c>
      <c r="X358" s="22">
        <f>('Ratios Calculated fix'!X358-'Ratios Calculated fix'!X$428)/('Ratios Calculated fix'!X$429-'Ratios Calculated fix'!X$428)</f>
        <v>0.18479643400931867</v>
      </c>
      <c r="Y358" s="22">
        <f>('Ratios Calculated fix'!Y358-'Ratios Calculated fix'!Y$428)/('Ratios Calculated fix'!Y$429-'Ratios Calculated fix'!Y$428)</f>
        <v>0.53142952671880939</v>
      </c>
      <c r="Z358" s="22">
        <f>('Ratios Calculated fix'!Z358-'Ratios Calculated fix'!Z$428)/('Ratios Calculated fix'!Z$429-'Ratios Calculated fix'!Z$428)</f>
        <v>0.81520356599068133</v>
      </c>
      <c r="AA358" s="22">
        <f>('Ratios Calculated fix'!AA358-'Ratios Calculated fix'!AA$428)/('Ratios Calculated fix'!AA$429-'Ratios Calculated fix'!AA$428)</f>
        <v>0.71947255893357476</v>
      </c>
      <c r="AB358" s="22">
        <f>('Ratios Calculated fix'!AB358-'Ratios Calculated fix'!AB$428)/('Ratios Calculated fix'!AB$429-'Ratios Calculated fix'!AB$428)</f>
        <v>0.86952437763417589</v>
      </c>
      <c r="AC358" s="22">
        <f>('Ratios Calculated fix'!AC358-'Ratios Calculated fix'!AC$428)/('Ratios Calculated fix'!AC$429-'Ratios Calculated fix'!AC$428)</f>
        <v>0.31308653455043933</v>
      </c>
      <c r="AD358" s="22">
        <f>('Ratios Calculated fix'!AD358-'Ratios Calculated fix'!AD$428)/('Ratios Calculated fix'!AD$429-'Ratios Calculated fix'!AD$428)</f>
        <v>0.19227093965000203</v>
      </c>
      <c r="AE358" s="22">
        <f>('Ratios Calculated fix'!AE358-'Ratios Calculated fix'!AE$428)/('Ratios Calculated fix'!AE$429-'Ratios Calculated fix'!AE$428)</f>
        <v>0.27634678108048627</v>
      </c>
      <c r="AF358" s="22">
        <f>('Ratios Calculated fix'!AF358-'Ratios Calculated fix'!AF$428)/('Ratios Calculated fix'!AF$429-'Ratios Calculated fix'!AF$428)</f>
        <v>0.33715752357375944</v>
      </c>
      <c r="AG358" s="22" t="e">
        <f>('Ratios Calculated fix'!AG358-'Ratios Calculated fix'!AG$428)/('Ratios Calculated fix'!AG$429-'Ratios Calculated fix'!AG$428)</f>
        <v>#DIV/0!</v>
      </c>
      <c r="AH358" s="22" t="e">
        <f>('Ratios Calculated fix'!AH358-'Ratios Calculated fix'!AH$428)/('Ratios Calculated fix'!AH$429-'Ratios Calculated fix'!AH$428)</f>
        <v>#DIV/0!</v>
      </c>
      <c r="AI358" s="22">
        <f>('Ratios Calculated fix'!AI358-'Ratios Calculated fix'!AI$428)/('Ratios Calculated fix'!AI$429-'Ratios Calculated fix'!AI$428)</f>
        <v>0.5477330576397067</v>
      </c>
      <c r="AJ358" s="22">
        <f>('Ratios Calculated fix'!AJ358-'Ratios Calculated fix'!AJ$428)/('Ratios Calculated fix'!AJ$429-'Ratios Calculated fix'!AJ$428)</f>
        <v>0.13117861579977105</v>
      </c>
      <c r="AK358" s="22" t="e">
        <f>('Ratios Calculated fix'!AK358-'Ratios Calculated fix'!AK$428)/('Ratios Calculated fix'!AK$429-'Ratios Calculated fix'!AK$428)</f>
        <v>#DIV/0!</v>
      </c>
      <c r="AL358" s="22" t="e">
        <f>('Ratios Calculated fix'!AL358-'Ratios Calculated fix'!AL$428)/('Ratios Calculated fix'!AL$429-'Ratios Calculated fix'!AL$428)</f>
        <v>#DIV/0!</v>
      </c>
      <c r="AM358" s="22">
        <f>('Ratios Calculated fix'!AM358-'Ratios Calculated fix'!AM$428)/('Ratios Calculated fix'!AM$429-'Ratios Calculated fix'!AM$428)</f>
        <v>0.70947694152147112</v>
      </c>
      <c r="AN358" s="22">
        <f>('Ratios Calculated fix'!AN358-'Ratios Calculated fix'!AN$428)/('Ratios Calculated fix'!AN$429-'Ratios Calculated fix'!AN$428)</f>
        <v>0.80635681759111932</v>
      </c>
      <c r="AO358" s="22">
        <f>('Ratios Calculated fix'!AO358-'Ratios Calculated fix'!AO$428)/('Ratios Calculated fix'!AO$429-'Ratios Calculated fix'!AO$428)</f>
        <v>0.1408153644705345</v>
      </c>
      <c r="AP358" s="22">
        <f>('Ratios Calculated fix'!AP358-'Ratios Calculated fix'!AP$428)/('Ratios Calculated fix'!AP$429-'Ratios Calculated fix'!AP$428)</f>
        <v>0.53694715902745394</v>
      </c>
      <c r="AQ358" s="22">
        <f>('Ratios Calculated fix'!AQ358-'Ratios Calculated fix'!AQ$428)/('Ratios Calculated fix'!AQ$429-'Ratios Calculated fix'!AQ$428)</f>
        <v>0.62362989720208573</v>
      </c>
      <c r="AR358" s="22">
        <f>('Ratios Calculated fix'!AR358-'Ratios Calculated fix'!AR$428)/('Ratios Calculated fix'!AR$429-'Ratios Calculated fix'!AR$428)</f>
        <v>0.28462692144732588</v>
      </c>
      <c r="AS358" s="22">
        <f>('Ratios Calculated fix'!AS358-'Ratios Calculated fix'!AS$428)/('Ratios Calculated fix'!AS$429-'Ratios Calculated fix'!AS$428)</f>
        <v>0.37135171269351219</v>
      </c>
      <c r="AT358" s="22">
        <f>('Ratios Calculated fix'!AT358-'Ratios Calculated fix'!AT$428)/('Ratios Calculated fix'!AT$429-'Ratios Calculated fix'!AT$428)</f>
        <v>0.37134791070732137</v>
      </c>
      <c r="AU358" s="22">
        <f>('Ratios Calculated fix'!AU358-'Ratios Calculated fix'!AU$428)/('Ratios Calculated fix'!AU$429-'Ratios Calculated fix'!AU$428)</f>
        <v>0.25728791862251305</v>
      </c>
      <c r="AV358" s="22" t="e">
        <f>('Ratios Calculated fix'!AV358-'Ratios Calculated fix'!AV$428)/('Ratios Calculated fix'!AV$429-'Ratios Calculated fix'!AV$428)</f>
        <v>#DIV/0!</v>
      </c>
      <c r="AW358" s="22" t="e">
        <f>('Ratios Calculated fix'!AW358-'Ratios Calculated fix'!AW$428)/('Ratios Calculated fix'!AW$429-'Ratios Calculated fix'!AW$428)</f>
        <v>#DIV/0!</v>
      </c>
      <c r="AX358" s="22" t="e">
        <f>('Ratios Calculated fix'!AX358-'Ratios Calculated fix'!AX$428)/('Ratios Calculated fix'!AX$429-'Ratios Calculated fix'!AX$428)</f>
        <v>#DIV/0!</v>
      </c>
      <c r="AY358" s="22">
        <f>('Ratios Calculated fix'!AY358-'Ratios Calculated fix'!AY$428)/('Ratios Calculated fix'!AY$429-'Ratios Calculated fix'!AY$428)</f>
        <v>0.74626968508076663</v>
      </c>
      <c r="AZ358" s="22">
        <f>('Ratios Calculated fix'!AZ358-'Ratios Calculated fix'!AZ$428)/('Ratios Calculated fix'!AZ$429-'Ratios Calculated fix'!AZ$428)</f>
        <v>0.7697050799641465</v>
      </c>
      <c r="BA358" s="22">
        <f>('Ratios Calculated fix'!BA358-'Ratios Calculated fix'!BA$428)/('Ratios Calculated fix'!BA$429-'Ratios Calculated fix'!BA$428)</f>
        <v>0.22158863724872382</v>
      </c>
      <c r="BB358" s="22" t="e">
        <f>('Ratios Calculated fix'!BB358-'Ratios Calculated fix'!BB$428)/('Ratios Calculated fix'!BB$429-'Ratios Calculated fix'!BB$428)</f>
        <v>#DIV/0!</v>
      </c>
      <c r="BC358" s="22">
        <f>('Ratios Calculated fix'!BC358-'Ratios Calculated fix'!BC$428)/('Ratios Calculated fix'!BC$429-'Ratios Calculated fix'!BC$428)</f>
        <v>0.15153108356629252</v>
      </c>
    </row>
    <row r="359" spans="1:55" x14ac:dyDescent="0.2">
      <c r="A359" s="3" t="s">
        <v>1066</v>
      </c>
      <c r="B359" s="3" t="s">
        <v>1067</v>
      </c>
      <c r="C359" s="3" t="s">
        <v>34</v>
      </c>
      <c r="D359" s="3">
        <v>353611</v>
      </c>
      <c r="E359" s="3" t="s">
        <v>16</v>
      </c>
      <c r="F359" s="3">
        <v>2019</v>
      </c>
      <c r="G359" s="3" t="s">
        <v>17</v>
      </c>
      <c r="H359" s="4">
        <v>43738</v>
      </c>
      <c r="I359" s="4">
        <v>43783</v>
      </c>
      <c r="J359" s="4">
        <v>43783</v>
      </c>
      <c r="K359" s="5">
        <v>171000000</v>
      </c>
      <c r="L359" s="5">
        <v>172300000</v>
      </c>
      <c r="M359" s="3" t="s">
        <v>1068</v>
      </c>
      <c r="N359" s="21">
        <f>('Ratios Calculated fix'!N359-'Ratios Calculated fix'!N$428)/('Ratios Calculated fix'!N$429-'Ratios Calculated fix'!N$428)</f>
        <v>0.21824101894862857</v>
      </c>
      <c r="O359" s="22">
        <f>('Ratios Calculated fix'!O359-'Ratios Calculated fix'!O$428)/('Ratios Calculated fix'!O$429-'Ratios Calculated fix'!O$428)</f>
        <v>0.15861980178158819</v>
      </c>
      <c r="P359" s="22">
        <f>('Ratios Calculated fix'!P359-'Ratios Calculated fix'!P$428)/('Ratios Calculated fix'!P$429-'Ratios Calculated fix'!P$428)</f>
        <v>0.29115772934864698</v>
      </c>
      <c r="Q359" s="22">
        <f>('Ratios Calculated fix'!Q359-'Ratios Calculated fix'!Q$428)/('Ratios Calculated fix'!Q$429-'Ratios Calculated fix'!Q$428)</f>
        <v>0.86784238601263952</v>
      </c>
      <c r="R359" s="22">
        <f>('Ratios Calculated fix'!R359-'Ratios Calculated fix'!R$428)/('Ratios Calculated fix'!R$429-'Ratios Calculated fix'!R$428)</f>
        <v>0</v>
      </c>
      <c r="S359" s="22">
        <f>('Ratios Calculated fix'!S359-'Ratios Calculated fix'!S$428)/('Ratios Calculated fix'!S$429-'Ratios Calculated fix'!S$428)</f>
        <v>0</v>
      </c>
      <c r="T359" s="22">
        <f>('Ratios Calculated fix'!T359-'Ratios Calculated fix'!T$428)/('Ratios Calculated fix'!T$429-'Ratios Calculated fix'!T$428)</f>
        <v>0</v>
      </c>
      <c r="U359" s="22">
        <f>('Ratios Calculated fix'!U359-'Ratios Calculated fix'!U$428)/('Ratios Calculated fix'!U$429-'Ratios Calculated fix'!U$428)</f>
        <v>0.80725306381245165</v>
      </c>
      <c r="V359" s="22">
        <f>('Ratios Calculated fix'!V359-'Ratios Calculated fix'!V$428)/('Ratios Calculated fix'!V$429-'Ratios Calculated fix'!V$428)</f>
        <v>0.70833495319453676</v>
      </c>
      <c r="W359" s="22">
        <f>('Ratios Calculated fix'!W359-'Ratios Calculated fix'!W$428)/('Ratios Calculated fix'!W$429-'Ratios Calculated fix'!W$428)</f>
        <v>0.81944824653588433</v>
      </c>
      <c r="X359" s="22">
        <f>('Ratios Calculated fix'!X359-'Ratios Calculated fix'!X$428)/('Ratios Calculated fix'!X$429-'Ratios Calculated fix'!X$428)</f>
        <v>0.39788230929076635</v>
      </c>
      <c r="Y359" s="22">
        <f>('Ratios Calculated fix'!Y359-'Ratios Calculated fix'!Y$428)/('Ratios Calculated fix'!Y$429-'Ratios Calculated fix'!Y$428)</f>
        <v>0.56862098618171031</v>
      </c>
      <c r="Z359" s="22">
        <f>('Ratios Calculated fix'!Z359-'Ratios Calculated fix'!Z$428)/('Ratios Calculated fix'!Z$429-'Ratios Calculated fix'!Z$428)</f>
        <v>0.60211769070923371</v>
      </c>
      <c r="AA359" s="22">
        <f>('Ratios Calculated fix'!AA359-'Ratios Calculated fix'!AA$428)/('Ratios Calculated fix'!AA$429-'Ratios Calculated fix'!AA$428)</f>
        <v>0.3943844783920733</v>
      </c>
      <c r="AB359" s="22">
        <f>('Ratios Calculated fix'!AB359-'Ratios Calculated fix'!AB$428)/('Ratios Calculated fix'!AB$429-'Ratios Calculated fix'!AB$428)</f>
        <v>0.99118991384368837</v>
      </c>
      <c r="AC359" s="22">
        <f>('Ratios Calculated fix'!AC359-'Ratios Calculated fix'!AC$428)/('Ratios Calculated fix'!AC$429-'Ratios Calculated fix'!AC$428)</f>
        <v>0.45948165034228095</v>
      </c>
      <c r="AD359" s="22">
        <f>('Ratios Calculated fix'!AD359-'Ratios Calculated fix'!AD$428)/('Ratios Calculated fix'!AD$429-'Ratios Calculated fix'!AD$428)</f>
        <v>0.38187361365099187</v>
      </c>
      <c r="AE359" s="22">
        <f>('Ratios Calculated fix'!AE359-'Ratios Calculated fix'!AE$428)/('Ratios Calculated fix'!AE$429-'Ratios Calculated fix'!AE$428)</f>
        <v>0.48443939910263595</v>
      </c>
      <c r="AF359" s="22">
        <f>('Ratios Calculated fix'!AF359-'Ratios Calculated fix'!AF$428)/('Ratios Calculated fix'!AF$429-'Ratios Calculated fix'!AF$428)</f>
        <v>0.41730175116826007</v>
      </c>
      <c r="AG359" s="22" t="e">
        <f>('Ratios Calculated fix'!AG359-'Ratios Calculated fix'!AG$428)/('Ratios Calculated fix'!AG$429-'Ratios Calculated fix'!AG$428)</f>
        <v>#DIV/0!</v>
      </c>
      <c r="AH359" s="22" t="e">
        <f>('Ratios Calculated fix'!AH359-'Ratios Calculated fix'!AH$428)/('Ratios Calculated fix'!AH$429-'Ratios Calculated fix'!AH$428)</f>
        <v>#DIV/0!</v>
      </c>
      <c r="AI359" s="22">
        <f>('Ratios Calculated fix'!AI359-'Ratios Calculated fix'!AI$428)/('Ratios Calculated fix'!AI$429-'Ratios Calculated fix'!AI$428)</f>
        <v>0.5327224915765526</v>
      </c>
      <c r="AJ359" s="22">
        <f>('Ratios Calculated fix'!AJ359-'Ratios Calculated fix'!AJ$428)/('Ratios Calculated fix'!AJ$429-'Ratios Calculated fix'!AJ$428)</f>
        <v>0.70108582555792609</v>
      </c>
      <c r="AK359" s="22" t="e">
        <f>('Ratios Calculated fix'!AK359-'Ratios Calculated fix'!AK$428)/('Ratios Calculated fix'!AK$429-'Ratios Calculated fix'!AK$428)</f>
        <v>#DIV/0!</v>
      </c>
      <c r="AL359" s="22" t="e">
        <f>('Ratios Calculated fix'!AL359-'Ratios Calculated fix'!AL$428)/('Ratios Calculated fix'!AL$429-'Ratios Calculated fix'!AL$428)</f>
        <v>#DIV/0!</v>
      </c>
      <c r="AM359" s="22">
        <f>('Ratios Calculated fix'!AM359-'Ratios Calculated fix'!AM$428)/('Ratios Calculated fix'!AM$429-'Ratios Calculated fix'!AM$428)</f>
        <v>0.71218119182670847</v>
      </c>
      <c r="AN359" s="22">
        <f>('Ratios Calculated fix'!AN359-'Ratios Calculated fix'!AN$428)/('Ratios Calculated fix'!AN$429-'Ratios Calculated fix'!AN$428)</f>
        <v>0.8047820225725234</v>
      </c>
      <c r="AO359" s="22">
        <f>('Ratios Calculated fix'!AO359-'Ratios Calculated fix'!AO$428)/('Ratios Calculated fix'!AO$429-'Ratios Calculated fix'!AO$428)</f>
        <v>0.14005212205624476</v>
      </c>
      <c r="AP359" s="22">
        <f>('Ratios Calculated fix'!AP359-'Ratios Calculated fix'!AP$428)/('Ratios Calculated fix'!AP$429-'Ratios Calculated fix'!AP$428)</f>
        <v>0.36061773372843742</v>
      </c>
      <c r="AQ359" s="22">
        <f>('Ratios Calculated fix'!AQ359-'Ratios Calculated fix'!AQ$428)/('Ratios Calculated fix'!AQ$429-'Ratios Calculated fix'!AQ$428)</f>
        <v>0.7825797394332058</v>
      </c>
      <c r="AR359" s="22">
        <f>('Ratios Calculated fix'!AR359-'Ratios Calculated fix'!AR$428)/('Ratios Calculated fix'!AR$429-'Ratios Calculated fix'!AR$428)</f>
        <v>0.63042833858076153</v>
      </c>
      <c r="AS359" s="22">
        <f>('Ratios Calculated fix'!AS359-'Ratios Calculated fix'!AS$428)/('Ratios Calculated fix'!AS$429-'Ratios Calculated fix'!AS$428)</f>
        <v>0.29001450795692629</v>
      </c>
      <c r="AT359" s="22">
        <f>('Ratios Calculated fix'!AT359-'Ratios Calculated fix'!AT$428)/('Ratios Calculated fix'!AT$429-'Ratios Calculated fix'!AT$428)</f>
        <v>0.76611998311873686</v>
      </c>
      <c r="AU359" s="22">
        <f>('Ratios Calculated fix'!AU359-'Ratios Calculated fix'!AU$428)/('Ratios Calculated fix'!AU$429-'Ratios Calculated fix'!AU$428)</f>
        <v>0.58749342470538046</v>
      </c>
      <c r="AV359" s="22" t="e">
        <f>('Ratios Calculated fix'!AV359-'Ratios Calculated fix'!AV$428)/('Ratios Calculated fix'!AV$429-'Ratios Calculated fix'!AV$428)</f>
        <v>#DIV/0!</v>
      </c>
      <c r="AW359" s="22" t="e">
        <f>('Ratios Calculated fix'!AW359-'Ratios Calculated fix'!AW$428)/('Ratios Calculated fix'!AW$429-'Ratios Calculated fix'!AW$428)</f>
        <v>#DIV/0!</v>
      </c>
      <c r="AX359" s="22" t="e">
        <f>('Ratios Calculated fix'!AX359-'Ratios Calculated fix'!AX$428)/('Ratios Calculated fix'!AX$429-'Ratios Calculated fix'!AX$428)</f>
        <v>#DIV/0!</v>
      </c>
      <c r="AY359" s="22">
        <f>('Ratios Calculated fix'!AY359-'Ratios Calculated fix'!AY$428)/('Ratios Calculated fix'!AY$429-'Ratios Calculated fix'!AY$428)</f>
        <v>0.7440745832666682</v>
      </c>
      <c r="AZ359" s="22">
        <f>('Ratios Calculated fix'!AZ359-'Ratios Calculated fix'!AZ$428)/('Ratios Calculated fix'!AZ$429-'Ratios Calculated fix'!AZ$428)</f>
        <v>0.76616468486042644</v>
      </c>
      <c r="BA359" s="22">
        <f>('Ratios Calculated fix'!BA359-'Ratios Calculated fix'!BA$428)/('Ratios Calculated fix'!BA$429-'Ratios Calculated fix'!BA$428)</f>
        <v>0.22274693975293677</v>
      </c>
      <c r="BB359" s="22" t="e">
        <f>('Ratios Calculated fix'!BB359-'Ratios Calculated fix'!BB$428)/('Ratios Calculated fix'!BB$429-'Ratios Calculated fix'!BB$428)</f>
        <v>#DIV/0!</v>
      </c>
      <c r="BC359" s="22">
        <f>('Ratios Calculated fix'!BC359-'Ratios Calculated fix'!BC$428)/('Ratios Calculated fix'!BC$429-'Ratios Calculated fix'!BC$428)</f>
        <v>0.26148883393134065</v>
      </c>
    </row>
    <row r="360" spans="1:55" x14ac:dyDescent="0.2">
      <c r="A360" s="3" t="s">
        <v>1090</v>
      </c>
      <c r="B360" s="3" t="s">
        <v>1091</v>
      </c>
      <c r="C360" s="3" t="s">
        <v>24</v>
      </c>
      <c r="D360" s="3">
        <v>105030</v>
      </c>
      <c r="E360" s="3" t="s">
        <v>16</v>
      </c>
      <c r="F360" s="3">
        <v>2019</v>
      </c>
      <c r="G360" s="3" t="s">
        <v>17</v>
      </c>
      <c r="H360" s="4">
        <v>43830</v>
      </c>
      <c r="I360" s="4">
        <v>43867</v>
      </c>
      <c r="J360" s="4">
        <v>43867</v>
      </c>
      <c r="K360" s="5">
        <v>374600000</v>
      </c>
      <c r="L360" s="5">
        <v>380500000</v>
      </c>
      <c r="M360" s="3" t="s">
        <v>1092</v>
      </c>
      <c r="N360" s="21">
        <f>('Ratios Calculated fix'!N360-'Ratios Calculated fix'!N$428)/('Ratios Calculated fix'!N$429-'Ratios Calculated fix'!N$428)</f>
        <v>9.4148310100056712E-2</v>
      </c>
      <c r="O360" s="22">
        <f>('Ratios Calculated fix'!O360-'Ratios Calculated fix'!O$428)/('Ratios Calculated fix'!O$429-'Ratios Calculated fix'!O$428)</f>
        <v>6.6868449589823367E-2</v>
      </c>
      <c r="P360" s="22">
        <f>('Ratios Calculated fix'!P360-'Ratios Calculated fix'!P$428)/('Ratios Calculated fix'!P$429-'Ratios Calculated fix'!P$428)</f>
        <v>0.10384193149180716</v>
      </c>
      <c r="Q360" s="22">
        <f>('Ratios Calculated fix'!Q360-'Ratios Calculated fix'!Q$428)/('Ratios Calculated fix'!Q$429-'Ratios Calculated fix'!Q$428)</f>
        <v>0.86985444777681376</v>
      </c>
      <c r="R360" s="22">
        <f>('Ratios Calculated fix'!R360-'Ratios Calculated fix'!R$428)/('Ratios Calculated fix'!R$429-'Ratios Calculated fix'!R$428)</f>
        <v>0.12348798170001583</v>
      </c>
      <c r="S360" s="22">
        <f>('Ratios Calculated fix'!S360-'Ratios Calculated fix'!S$428)/('Ratios Calculated fix'!S$429-'Ratios Calculated fix'!S$428)</f>
        <v>5.3574740401279047E-2</v>
      </c>
      <c r="T360" s="22">
        <f>('Ratios Calculated fix'!T360-'Ratios Calculated fix'!T$428)/('Ratios Calculated fix'!T$429-'Ratios Calculated fix'!T$428)</f>
        <v>0.11513727451014941</v>
      </c>
      <c r="U360" s="22">
        <f>('Ratios Calculated fix'!U360-'Ratios Calculated fix'!U$428)/('Ratios Calculated fix'!U$429-'Ratios Calculated fix'!U$428)</f>
        <v>0.81064542098720649</v>
      </c>
      <c r="V360" s="22">
        <f>('Ratios Calculated fix'!V360-'Ratios Calculated fix'!V$428)/('Ratios Calculated fix'!V$429-'Ratios Calculated fix'!V$428)</f>
        <v>0.71029446812376318</v>
      </c>
      <c r="W360" s="22">
        <f>('Ratios Calculated fix'!W360-'Ratios Calculated fix'!W$428)/('Ratios Calculated fix'!W$429-'Ratios Calculated fix'!W$428)</f>
        <v>0.82304877241189167</v>
      </c>
      <c r="X360" s="22">
        <f>('Ratios Calculated fix'!X360-'Ratios Calculated fix'!X$428)/('Ratios Calculated fix'!X$429-'Ratios Calculated fix'!X$428)</f>
        <v>0.32392143076344765</v>
      </c>
      <c r="Y360" s="22">
        <f>('Ratios Calculated fix'!Y360-'Ratios Calculated fix'!Y$428)/('Ratios Calculated fix'!Y$429-'Ratios Calculated fix'!Y$428)</f>
        <v>0.50811604906367736</v>
      </c>
      <c r="Z360" s="22">
        <f>('Ratios Calculated fix'!Z360-'Ratios Calculated fix'!Z$428)/('Ratios Calculated fix'!Z$429-'Ratios Calculated fix'!Z$428)</f>
        <v>0.67607856923655241</v>
      </c>
      <c r="AA360" s="22">
        <f>('Ratios Calculated fix'!AA360-'Ratios Calculated fix'!AA$428)/('Ratios Calculated fix'!AA$429-'Ratios Calculated fix'!AA$428)</f>
        <v>0.4822615041420073</v>
      </c>
      <c r="AB360" s="22">
        <f>('Ratios Calculated fix'!AB360-'Ratios Calculated fix'!AB$428)/('Ratios Calculated fix'!AB$429-'Ratios Calculated fix'!AB$428)</f>
        <v>0.8637582014403844</v>
      </c>
      <c r="AC360" s="22">
        <f>('Ratios Calculated fix'!AC360-'Ratios Calculated fix'!AC$428)/('Ratios Calculated fix'!AC$429-'Ratios Calculated fix'!AC$428)</f>
        <v>0.6411711512861229</v>
      </c>
      <c r="AD360" s="22">
        <f>('Ratios Calculated fix'!AD360-'Ratios Calculated fix'!AD$428)/('Ratios Calculated fix'!AD$429-'Ratios Calculated fix'!AD$428)</f>
        <v>0.3162435257184949</v>
      </c>
      <c r="AE360" s="22">
        <f>('Ratios Calculated fix'!AE360-'Ratios Calculated fix'!AE$428)/('Ratios Calculated fix'!AE$429-'Ratios Calculated fix'!AE$428)</f>
        <v>0.38125679938337598</v>
      </c>
      <c r="AF360" s="22">
        <f>('Ratios Calculated fix'!AF360-'Ratios Calculated fix'!AF$428)/('Ratios Calculated fix'!AF$429-'Ratios Calculated fix'!AF$428)</f>
        <v>0.36884019416418423</v>
      </c>
      <c r="AG360" s="22" t="e">
        <f>('Ratios Calculated fix'!AG360-'Ratios Calculated fix'!AG$428)/('Ratios Calculated fix'!AG$429-'Ratios Calculated fix'!AG$428)</f>
        <v>#DIV/0!</v>
      </c>
      <c r="AH360" s="22" t="e">
        <f>('Ratios Calculated fix'!AH360-'Ratios Calculated fix'!AH$428)/('Ratios Calculated fix'!AH$429-'Ratios Calculated fix'!AH$428)</f>
        <v>#DIV/0!</v>
      </c>
      <c r="AI360" s="22">
        <f>('Ratios Calculated fix'!AI360-'Ratios Calculated fix'!AI$428)/('Ratios Calculated fix'!AI$429-'Ratios Calculated fix'!AI$428)</f>
        <v>0.55394112335361734</v>
      </c>
      <c r="AJ360" s="22">
        <f>('Ratios Calculated fix'!AJ360-'Ratios Calculated fix'!AJ$428)/('Ratios Calculated fix'!AJ$429-'Ratios Calculated fix'!AJ$428)</f>
        <v>0.15803959130916434</v>
      </c>
      <c r="AK360" s="22" t="e">
        <f>('Ratios Calculated fix'!AK360-'Ratios Calculated fix'!AK$428)/('Ratios Calculated fix'!AK$429-'Ratios Calculated fix'!AK$428)</f>
        <v>#DIV/0!</v>
      </c>
      <c r="AL360" s="22" t="e">
        <f>('Ratios Calculated fix'!AL360-'Ratios Calculated fix'!AL$428)/('Ratios Calculated fix'!AL$429-'Ratios Calculated fix'!AL$428)</f>
        <v>#DIV/0!</v>
      </c>
      <c r="AM360" s="22">
        <f>('Ratios Calculated fix'!AM360-'Ratios Calculated fix'!AM$428)/('Ratios Calculated fix'!AM$429-'Ratios Calculated fix'!AM$428)</f>
        <v>0.71100940828517545</v>
      </c>
      <c r="AN360" s="22">
        <f>('Ratios Calculated fix'!AN360-'Ratios Calculated fix'!AN$428)/('Ratios Calculated fix'!AN$429-'Ratios Calculated fix'!AN$428)</f>
        <v>0.80549226203836966</v>
      </c>
      <c r="AO360" s="22">
        <f>('Ratios Calculated fix'!AO360-'Ratios Calculated fix'!AO$428)/('Ratios Calculated fix'!AO$429-'Ratios Calculated fix'!AO$428)</f>
        <v>9.4839522396921977E-2</v>
      </c>
      <c r="AP360" s="22">
        <f>('Ratios Calculated fix'!AP360-'Ratios Calculated fix'!AP$428)/('Ratios Calculated fix'!AP$429-'Ratios Calculated fix'!AP$428)</f>
        <v>0.36082013555009579</v>
      </c>
      <c r="AQ360" s="22">
        <f>('Ratios Calculated fix'!AQ360-'Ratios Calculated fix'!AQ$428)/('Ratios Calculated fix'!AQ$429-'Ratios Calculated fix'!AQ$428)</f>
        <v>0.65132144793032876</v>
      </c>
      <c r="AR360" s="22">
        <f>('Ratios Calculated fix'!AR360-'Ratios Calculated fix'!AR$428)/('Ratios Calculated fix'!AR$429-'Ratios Calculated fix'!AR$428)</f>
        <v>0.33402638607300633</v>
      </c>
      <c r="AS360" s="22">
        <f>('Ratios Calculated fix'!AS360-'Ratios Calculated fix'!AS$428)/('Ratios Calculated fix'!AS$429-'Ratios Calculated fix'!AS$428)</f>
        <v>0.37800734312517742</v>
      </c>
      <c r="AT360" s="22">
        <f>('Ratios Calculated fix'!AT360-'Ratios Calculated fix'!AT$428)/('Ratios Calculated fix'!AT$429-'Ratios Calculated fix'!AT$428)</f>
        <v>0.37046125381322659</v>
      </c>
      <c r="AU360" s="22">
        <f>('Ratios Calculated fix'!AU360-'Ratios Calculated fix'!AU$428)/('Ratios Calculated fix'!AU$429-'Ratios Calculated fix'!AU$428)</f>
        <v>0.26955545548722853</v>
      </c>
      <c r="AV360" s="22" t="e">
        <f>('Ratios Calculated fix'!AV360-'Ratios Calculated fix'!AV$428)/('Ratios Calculated fix'!AV$429-'Ratios Calculated fix'!AV$428)</f>
        <v>#DIV/0!</v>
      </c>
      <c r="AW360" s="22" t="e">
        <f>('Ratios Calculated fix'!AW360-'Ratios Calculated fix'!AW$428)/('Ratios Calculated fix'!AW$429-'Ratios Calculated fix'!AW$428)</f>
        <v>#DIV/0!</v>
      </c>
      <c r="AX360" s="22" t="e">
        <f>('Ratios Calculated fix'!AX360-'Ratios Calculated fix'!AX$428)/('Ratios Calculated fix'!AX$429-'Ratios Calculated fix'!AX$428)</f>
        <v>#DIV/0!</v>
      </c>
      <c r="AY360" s="22">
        <f>('Ratios Calculated fix'!AY360-'Ratios Calculated fix'!AY$428)/('Ratios Calculated fix'!AY$429-'Ratios Calculated fix'!AY$428)</f>
        <v>0.7471881975868413</v>
      </c>
      <c r="AZ360" s="22">
        <f>('Ratios Calculated fix'!AZ360-'Ratios Calculated fix'!AZ$428)/('Ratios Calculated fix'!AZ$429-'Ratios Calculated fix'!AZ$428)</f>
        <v>0.76954357326428457</v>
      </c>
      <c r="BA360" s="22">
        <f>('Ratios Calculated fix'!BA360-'Ratios Calculated fix'!BA$428)/('Ratios Calculated fix'!BA$429-'Ratios Calculated fix'!BA$428)</f>
        <v>0.22164367995301265</v>
      </c>
      <c r="BB360" s="22" t="e">
        <f>('Ratios Calculated fix'!BB360-'Ratios Calculated fix'!BB$428)/('Ratios Calculated fix'!BB$429-'Ratios Calculated fix'!BB$428)</f>
        <v>#DIV/0!</v>
      </c>
      <c r="BC360" s="22">
        <f>('Ratios Calculated fix'!BC360-'Ratios Calculated fix'!BC$428)/('Ratios Calculated fix'!BC$429-'Ratios Calculated fix'!BC$428)</f>
        <v>0.16891311427939767</v>
      </c>
    </row>
    <row r="361" spans="1:55" x14ac:dyDescent="0.2">
      <c r="A361" s="3" t="s">
        <v>1096</v>
      </c>
      <c r="B361" s="3" t="s">
        <v>1097</v>
      </c>
      <c r="C361" s="3" t="s">
        <v>91</v>
      </c>
      <c r="D361" s="3">
        <v>247719</v>
      </c>
      <c r="E361" s="3" t="s">
        <v>16</v>
      </c>
      <c r="F361" s="3">
        <v>2020</v>
      </c>
      <c r="G361" s="3" t="s">
        <v>17</v>
      </c>
      <c r="H361" s="4">
        <v>44012</v>
      </c>
      <c r="I361" s="4">
        <v>44069</v>
      </c>
      <c r="J361" s="4">
        <v>44069</v>
      </c>
      <c r="K361" s="5">
        <v>508257992</v>
      </c>
      <c r="L361" s="5">
        <v>509166991</v>
      </c>
      <c r="M361" s="3" t="s">
        <v>1098</v>
      </c>
      <c r="N361" s="21">
        <f>('Ratios Calculated fix'!N361-'Ratios Calculated fix'!N$428)/('Ratios Calculated fix'!N$429-'Ratios Calculated fix'!N$428)</f>
        <v>6.6949373926522379E-2</v>
      </c>
      <c r="O361" s="22">
        <f>('Ratios Calculated fix'!O361-'Ratios Calculated fix'!O$428)/('Ratios Calculated fix'!O$429-'Ratios Calculated fix'!O$428)</f>
        <v>5.0099435072853395E-2</v>
      </c>
      <c r="P361" s="22">
        <f>('Ratios Calculated fix'!P361-'Ratios Calculated fix'!P$428)/('Ratios Calculated fix'!P$429-'Ratios Calculated fix'!P$428)</f>
        <v>9.3135064648008511E-2</v>
      </c>
      <c r="Q361" s="22">
        <f>('Ratios Calculated fix'!Q361-'Ratios Calculated fix'!Q$428)/('Ratios Calculated fix'!Q$429-'Ratios Calculated fix'!Q$428)</f>
        <v>0.89814747373467152</v>
      </c>
      <c r="R361" s="22">
        <f>('Ratios Calculated fix'!R361-'Ratios Calculated fix'!R$428)/('Ratios Calculated fix'!R$429-'Ratios Calculated fix'!R$428)</f>
        <v>0.21446085334248183</v>
      </c>
      <c r="S361" s="22">
        <f>('Ratios Calculated fix'!S361-'Ratios Calculated fix'!S$428)/('Ratios Calculated fix'!S$429-'Ratios Calculated fix'!S$428)</f>
        <v>0.12841207542036814</v>
      </c>
      <c r="T361" s="22">
        <f>('Ratios Calculated fix'!T361-'Ratios Calculated fix'!T$428)/('Ratios Calculated fix'!T$429-'Ratios Calculated fix'!T$428)</f>
        <v>0.19357624936014256</v>
      </c>
      <c r="U361" s="22">
        <f>('Ratios Calculated fix'!U361-'Ratios Calculated fix'!U$428)/('Ratios Calculated fix'!U$429-'Ratios Calculated fix'!U$428)</f>
        <v>0.85469860903405459</v>
      </c>
      <c r="V361" s="22">
        <f>('Ratios Calculated fix'!V361-'Ratios Calculated fix'!V$428)/('Ratios Calculated fix'!V$429-'Ratios Calculated fix'!V$428)</f>
        <v>0.74615873059696403</v>
      </c>
      <c r="W361" s="22">
        <f>('Ratios Calculated fix'!W361-'Ratios Calculated fix'!W$428)/('Ratios Calculated fix'!W$429-'Ratios Calculated fix'!W$428)</f>
        <v>0.86819801923252005</v>
      </c>
      <c r="X361" s="22">
        <f>('Ratios Calculated fix'!X361-'Ratios Calculated fix'!X$428)/('Ratios Calculated fix'!X$429-'Ratios Calculated fix'!X$428)</f>
        <v>0.4708054592970855</v>
      </c>
      <c r="Y361" s="22">
        <f>('Ratios Calculated fix'!Y361-'Ratios Calculated fix'!Y$428)/('Ratios Calculated fix'!Y$429-'Ratios Calculated fix'!Y$428)</f>
        <v>0.40448269620296906</v>
      </c>
      <c r="Z361" s="22">
        <f>('Ratios Calculated fix'!Z361-'Ratios Calculated fix'!Z$428)/('Ratios Calculated fix'!Z$429-'Ratios Calculated fix'!Z$428)</f>
        <v>0.5291945407029145</v>
      </c>
      <c r="AA361" s="22">
        <f>('Ratios Calculated fix'!AA361-'Ratios Calculated fix'!AA$428)/('Ratios Calculated fix'!AA$429-'Ratios Calculated fix'!AA$428)</f>
        <v>0.26460634370473562</v>
      </c>
      <c r="AB361" s="22">
        <f>('Ratios Calculated fix'!AB361-'Ratios Calculated fix'!AB$428)/('Ratios Calculated fix'!AB$429-'Ratios Calculated fix'!AB$428)</f>
        <v>0.75285853587153995</v>
      </c>
      <c r="AC361" s="22">
        <f>('Ratios Calculated fix'!AC361-'Ratios Calculated fix'!AC$428)/('Ratios Calculated fix'!AC$429-'Ratios Calculated fix'!AC$428)</f>
        <v>0.16326030356789023</v>
      </c>
      <c r="AD361" s="22">
        <f>('Ratios Calculated fix'!AD361-'Ratios Calculated fix'!AD$428)/('Ratios Calculated fix'!AD$429-'Ratios Calculated fix'!AD$428)</f>
        <v>9.9605858172285927E-2</v>
      </c>
      <c r="AE361" s="22">
        <f>('Ratios Calculated fix'!AE361-'Ratios Calculated fix'!AE$428)/('Ratios Calculated fix'!AE$429-'Ratios Calculated fix'!AE$428)</f>
        <v>0.17084266153706784</v>
      </c>
      <c r="AF361" s="22">
        <f>('Ratios Calculated fix'!AF361-'Ratios Calculated fix'!AF$428)/('Ratios Calculated fix'!AF$429-'Ratios Calculated fix'!AF$428)</f>
        <v>0.3104829799133848</v>
      </c>
      <c r="AG361" s="22" t="e">
        <f>('Ratios Calculated fix'!AG361-'Ratios Calculated fix'!AG$428)/('Ratios Calculated fix'!AG$429-'Ratios Calculated fix'!AG$428)</f>
        <v>#DIV/0!</v>
      </c>
      <c r="AH361" s="22" t="e">
        <f>('Ratios Calculated fix'!AH361-'Ratios Calculated fix'!AH$428)/('Ratios Calculated fix'!AH$429-'Ratios Calculated fix'!AH$428)</f>
        <v>#DIV/0!</v>
      </c>
      <c r="AI361" s="22">
        <f>('Ratios Calculated fix'!AI361-'Ratios Calculated fix'!AI$428)/('Ratios Calculated fix'!AI$429-'Ratios Calculated fix'!AI$428)</f>
        <v>0.64642126812083078</v>
      </c>
      <c r="AJ361" s="22">
        <f>('Ratios Calculated fix'!AJ361-'Ratios Calculated fix'!AJ$428)/('Ratios Calculated fix'!AJ$429-'Ratios Calculated fix'!AJ$428)</f>
        <v>0.11384844237380677</v>
      </c>
      <c r="AK361" s="22" t="e">
        <f>('Ratios Calculated fix'!AK361-'Ratios Calculated fix'!AK$428)/('Ratios Calculated fix'!AK$429-'Ratios Calculated fix'!AK$428)</f>
        <v>#DIV/0!</v>
      </c>
      <c r="AL361" s="22" t="e">
        <f>('Ratios Calculated fix'!AL361-'Ratios Calculated fix'!AL$428)/('Ratios Calculated fix'!AL$429-'Ratios Calculated fix'!AL$428)</f>
        <v>#DIV/0!</v>
      </c>
      <c r="AM361" s="22">
        <f>('Ratios Calculated fix'!AM361-'Ratios Calculated fix'!AM$428)/('Ratios Calculated fix'!AM$429-'Ratios Calculated fix'!AM$428)</f>
        <v>0.71148391848041992</v>
      </c>
      <c r="AN361" s="22">
        <f>('Ratios Calculated fix'!AN361-'Ratios Calculated fix'!AN$428)/('Ratios Calculated fix'!AN$429-'Ratios Calculated fix'!AN$428)</f>
        <v>0.89489526494893767</v>
      </c>
      <c r="AO361" s="22">
        <f>('Ratios Calculated fix'!AO361-'Ratios Calculated fix'!AO$428)/('Ratios Calculated fix'!AO$429-'Ratios Calculated fix'!AO$428)</f>
        <v>0.50283488867928749</v>
      </c>
      <c r="AP361" s="22">
        <f>('Ratios Calculated fix'!AP361-'Ratios Calculated fix'!AP$428)/('Ratios Calculated fix'!AP$429-'Ratios Calculated fix'!AP$428)</f>
        <v>0.36535829065066183</v>
      </c>
      <c r="AQ361" s="22">
        <f>('Ratios Calculated fix'!AQ361-'Ratios Calculated fix'!AQ$428)/('Ratios Calculated fix'!AQ$429-'Ratios Calculated fix'!AQ$428)</f>
        <v>0.57852342854506966</v>
      </c>
      <c r="AR361" s="22">
        <f>('Ratios Calculated fix'!AR361-'Ratios Calculated fix'!AR$428)/('Ratios Calculated fix'!AR$429-'Ratios Calculated fix'!AR$428)</f>
        <v>0.199930448128329</v>
      </c>
      <c r="AS361" s="22">
        <f>('Ratios Calculated fix'!AS361-'Ratios Calculated fix'!AS$428)/('Ratios Calculated fix'!AS$429-'Ratios Calculated fix'!AS$428)</f>
        <v>0.4069765574448726</v>
      </c>
      <c r="AT361" s="22">
        <f>('Ratios Calculated fix'!AT361-'Ratios Calculated fix'!AT$428)/('Ratios Calculated fix'!AT$429-'Ratios Calculated fix'!AT$428)</f>
        <v>0.36839641615115076</v>
      </c>
      <c r="AU361" s="22">
        <f>('Ratios Calculated fix'!AU361-'Ratios Calculated fix'!AU$428)/('Ratios Calculated fix'!AU$429-'Ratios Calculated fix'!AU$428)</f>
        <v>0.2647764015057103</v>
      </c>
      <c r="AV361" s="22" t="e">
        <f>('Ratios Calculated fix'!AV361-'Ratios Calculated fix'!AV$428)/('Ratios Calculated fix'!AV$429-'Ratios Calculated fix'!AV$428)</f>
        <v>#DIV/0!</v>
      </c>
      <c r="AW361" s="22" t="e">
        <f>('Ratios Calculated fix'!AW361-'Ratios Calculated fix'!AW$428)/('Ratios Calculated fix'!AW$429-'Ratios Calculated fix'!AW$428)</f>
        <v>#DIV/0!</v>
      </c>
      <c r="AX361" s="22" t="e">
        <f>('Ratios Calculated fix'!AX361-'Ratios Calculated fix'!AX$428)/('Ratios Calculated fix'!AX$429-'Ratios Calculated fix'!AX$428)</f>
        <v>#DIV/0!</v>
      </c>
      <c r="AY361" s="22">
        <f>('Ratios Calculated fix'!AY361-'Ratios Calculated fix'!AY$428)/('Ratios Calculated fix'!AY$429-'Ratios Calculated fix'!AY$428)</f>
        <v>0.76230656100121075</v>
      </c>
      <c r="AZ361" s="22">
        <f>('Ratios Calculated fix'!AZ361-'Ratios Calculated fix'!AZ$428)/('Ratios Calculated fix'!AZ$429-'Ratios Calculated fix'!AZ$428)</f>
        <v>0.7797395236509097</v>
      </c>
      <c r="BA361" s="22">
        <f>('Ratios Calculated fix'!BA361-'Ratios Calculated fix'!BA$428)/('Ratios Calculated fix'!BA$429-'Ratios Calculated fix'!BA$428)</f>
        <v>0.22635807629887056</v>
      </c>
      <c r="BB361" s="22" t="e">
        <f>('Ratios Calculated fix'!BB361-'Ratios Calculated fix'!BB$428)/('Ratios Calculated fix'!BB$429-'Ratios Calculated fix'!BB$428)</f>
        <v>#DIV/0!</v>
      </c>
      <c r="BC361" s="22">
        <f>('Ratios Calculated fix'!BC361-'Ratios Calculated fix'!BC$428)/('Ratios Calculated fix'!BC$429-'Ratios Calculated fix'!BC$428)</f>
        <v>0.10932467498041262</v>
      </c>
    </row>
    <row r="362" spans="1:55" x14ac:dyDescent="0.2">
      <c r="A362" s="3" t="s">
        <v>158</v>
      </c>
      <c r="B362" s="3" t="s">
        <v>159</v>
      </c>
      <c r="C362" s="3" t="s">
        <v>38</v>
      </c>
      <c r="D362" s="3">
        <v>66790</v>
      </c>
      <c r="E362" s="3" t="s">
        <v>16</v>
      </c>
      <c r="F362" s="3">
        <v>2019</v>
      </c>
      <c r="G362" s="3" t="s">
        <v>17</v>
      </c>
      <c r="H362" s="4">
        <v>43830</v>
      </c>
      <c r="I362" s="4">
        <v>43881</v>
      </c>
      <c r="J362" s="4">
        <v>43881</v>
      </c>
      <c r="K362" s="5">
        <v>7313000000</v>
      </c>
      <c r="L362" s="5">
        <v>7341000000</v>
      </c>
      <c r="M362" s="3" t="s">
        <v>160</v>
      </c>
      <c r="N362" s="21">
        <f>('Ratios Calculated fix'!N362-'Ratios Calculated fix'!N$428)/('Ratios Calculated fix'!N$429-'Ratios Calculated fix'!N$428)</f>
        <v>2.8787325268633601E-2</v>
      </c>
      <c r="O362" s="22">
        <f>('Ratios Calculated fix'!O362-'Ratios Calculated fix'!O$428)/('Ratios Calculated fix'!O$429-'Ratios Calculated fix'!O$428)</f>
        <v>2.8787325268633601E-2</v>
      </c>
      <c r="P362" s="22">
        <f>('Ratios Calculated fix'!P362-'Ratios Calculated fix'!P$428)/('Ratios Calculated fix'!P$429-'Ratios Calculated fix'!P$428)</f>
        <v>1.8175418002376216E-2</v>
      </c>
      <c r="Q362" s="22">
        <f>('Ratios Calculated fix'!Q362-'Ratios Calculated fix'!Q$428)/('Ratios Calculated fix'!Q$429-'Ratios Calculated fix'!Q$428)</f>
        <v>0.87049547603266442</v>
      </c>
      <c r="R362" s="22">
        <f>('Ratios Calculated fix'!R362-'Ratios Calculated fix'!R$428)/('Ratios Calculated fix'!R$429-'Ratios Calculated fix'!R$428)</f>
        <v>9.9340371926098056E-2</v>
      </c>
      <c r="S362" s="22">
        <f>('Ratios Calculated fix'!S362-'Ratios Calculated fix'!S$428)/('Ratios Calculated fix'!S$429-'Ratios Calculated fix'!S$428)</f>
        <v>4.0373722172097358E-2</v>
      </c>
      <c r="T362" s="22">
        <f>('Ratios Calculated fix'!T362-'Ratios Calculated fix'!T$428)/('Ratios Calculated fix'!T$429-'Ratios Calculated fix'!T$428)</f>
        <v>9.311425313174361E-2</v>
      </c>
      <c r="U362" s="22">
        <f>('Ratios Calculated fix'!U362-'Ratios Calculated fix'!U$428)/('Ratios Calculated fix'!U$429-'Ratios Calculated fix'!U$428)</f>
        <v>0.81041816121548782</v>
      </c>
      <c r="V362" s="22">
        <f>('Ratios Calculated fix'!V362-'Ratios Calculated fix'!V$428)/('Ratios Calculated fix'!V$429-'Ratios Calculated fix'!V$428)</f>
        <v>0.71004761538408612</v>
      </c>
      <c r="W362" s="22">
        <f>('Ratios Calculated fix'!W362-'Ratios Calculated fix'!W$428)/('Ratios Calculated fix'!W$429-'Ratios Calculated fix'!W$428)</f>
        <v>0.82282539827384749</v>
      </c>
      <c r="X362" s="22">
        <f>('Ratios Calculated fix'!X362-'Ratios Calculated fix'!X$428)/('Ratios Calculated fix'!X$429-'Ratios Calculated fix'!X$428)</f>
        <v>8.3088410974224147E-2</v>
      </c>
      <c r="Y362" s="22">
        <f>('Ratios Calculated fix'!Y362-'Ratios Calculated fix'!Y$428)/('Ratios Calculated fix'!Y$429-'Ratios Calculated fix'!Y$428)</f>
        <v>0.49991962860537198</v>
      </c>
      <c r="Z362" s="22">
        <f>('Ratios Calculated fix'!Z362-'Ratios Calculated fix'!Z$428)/('Ratios Calculated fix'!Z$429-'Ratios Calculated fix'!Z$428)</f>
        <v>0.91691158902577596</v>
      </c>
      <c r="AA362" s="22">
        <f>('Ratios Calculated fix'!AA362-'Ratios Calculated fix'!AA$428)/('Ratios Calculated fix'!AA$429-'Ratios Calculated fix'!AA$428)</f>
        <v>0.42525153074006528</v>
      </c>
      <c r="AB362" s="22">
        <f>('Ratios Calculated fix'!AB362-'Ratios Calculated fix'!AB$428)/('Ratios Calculated fix'!AB$429-'Ratios Calculated fix'!AB$428)</f>
        <v>0.84631146800271417</v>
      </c>
      <c r="AC362" s="22">
        <f>('Ratios Calculated fix'!AC362-'Ratios Calculated fix'!AC$428)/('Ratios Calculated fix'!AC$429-'Ratios Calculated fix'!AC$428)</f>
        <v>0.52195002566750093</v>
      </c>
      <c r="AD362" s="22">
        <f>('Ratios Calculated fix'!AD362-'Ratios Calculated fix'!AD$428)/('Ratios Calculated fix'!AD$429-'Ratios Calculated fix'!AD$428)</f>
        <v>0.40987827602409166</v>
      </c>
      <c r="AE362" s="22">
        <f>('Ratios Calculated fix'!AE362-'Ratios Calculated fix'!AE$428)/('Ratios Calculated fix'!AE$429-'Ratios Calculated fix'!AE$428)</f>
        <v>0.34307385622900033</v>
      </c>
      <c r="AF362" s="22">
        <f>('Ratios Calculated fix'!AF362-'Ratios Calculated fix'!AF$428)/('Ratios Calculated fix'!AF$429-'Ratios Calculated fix'!AF$428)</f>
        <v>0.34168123921643001</v>
      </c>
      <c r="AG362" s="22" t="e">
        <f>('Ratios Calculated fix'!AG362-'Ratios Calculated fix'!AG$428)/('Ratios Calculated fix'!AG$429-'Ratios Calculated fix'!AG$428)</f>
        <v>#DIV/0!</v>
      </c>
      <c r="AH362" s="22" t="e">
        <f>('Ratios Calculated fix'!AH362-'Ratios Calculated fix'!AH$428)/('Ratios Calculated fix'!AH$429-'Ratios Calculated fix'!AH$428)</f>
        <v>#DIV/0!</v>
      </c>
      <c r="AI362" s="22">
        <f>('Ratios Calculated fix'!AI362-'Ratios Calculated fix'!AI$428)/('Ratios Calculated fix'!AI$429-'Ratios Calculated fix'!AI$428)</f>
        <v>0.53754360473299767</v>
      </c>
      <c r="AJ362" s="22">
        <f>('Ratios Calculated fix'!AJ362-'Ratios Calculated fix'!AJ$428)/('Ratios Calculated fix'!AJ$429-'Ratios Calculated fix'!AJ$428)</f>
        <v>0.19385465421416137</v>
      </c>
      <c r="AK362" s="22" t="e">
        <f>('Ratios Calculated fix'!AK362-'Ratios Calculated fix'!AK$428)/('Ratios Calculated fix'!AK$429-'Ratios Calculated fix'!AK$428)</f>
        <v>#DIV/0!</v>
      </c>
      <c r="AL362" s="22" t="e">
        <f>('Ratios Calculated fix'!AL362-'Ratios Calculated fix'!AL$428)/('Ratios Calculated fix'!AL$429-'Ratios Calculated fix'!AL$428)</f>
        <v>#DIV/0!</v>
      </c>
      <c r="AM362" s="22">
        <f>('Ratios Calculated fix'!AM362-'Ratios Calculated fix'!AM$428)/('Ratios Calculated fix'!AM$429-'Ratios Calculated fix'!AM$428)</f>
        <v>0.70853489821502158</v>
      </c>
      <c r="AN362" s="22">
        <f>('Ratios Calculated fix'!AN362-'Ratios Calculated fix'!AN$428)/('Ratios Calculated fix'!AN$429-'Ratios Calculated fix'!AN$428)</f>
        <v>0.80494380129961629</v>
      </c>
      <c r="AO362" s="22">
        <f>('Ratios Calculated fix'!AO362-'Ratios Calculated fix'!AO$428)/('Ratios Calculated fix'!AO$429-'Ratios Calculated fix'!AO$428)</f>
        <v>5.8347260132439516E-2</v>
      </c>
      <c r="AP362" s="22">
        <f>('Ratios Calculated fix'!AP362-'Ratios Calculated fix'!AP$428)/('Ratios Calculated fix'!AP$429-'Ratios Calculated fix'!AP$428)</f>
        <v>0.35147354567276778</v>
      </c>
      <c r="AQ362" s="22">
        <f>('Ratios Calculated fix'!AQ362-'Ratios Calculated fix'!AQ$428)/('Ratios Calculated fix'!AQ$429-'Ratios Calculated fix'!AQ$428)</f>
        <v>0.5976918045378159</v>
      </c>
      <c r="AR362" s="22">
        <f>('Ratios Calculated fix'!AR362-'Ratios Calculated fix'!AR$428)/('Ratios Calculated fix'!AR$429-'Ratios Calculated fix'!AR$428)</f>
        <v>0.47363119300934825</v>
      </c>
      <c r="AS362" s="22">
        <f>('Ratios Calculated fix'!AS362-'Ratios Calculated fix'!AS$428)/('Ratios Calculated fix'!AS$429-'Ratios Calculated fix'!AS$428)</f>
        <v>0.33289806252958665</v>
      </c>
      <c r="AT362" s="22">
        <f>('Ratios Calculated fix'!AT362-'Ratios Calculated fix'!AT$428)/('Ratios Calculated fix'!AT$429-'Ratios Calculated fix'!AT$428)</f>
        <v>0.39984710874875429</v>
      </c>
      <c r="AU362" s="22">
        <f>('Ratios Calculated fix'!AU362-'Ratios Calculated fix'!AU$428)/('Ratios Calculated fix'!AU$429-'Ratios Calculated fix'!AU$428)</f>
        <v>0.30601347091920217</v>
      </c>
      <c r="AV362" s="22" t="e">
        <f>('Ratios Calculated fix'!AV362-'Ratios Calculated fix'!AV$428)/('Ratios Calculated fix'!AV$429-'Ratios Calculated fix'!AV$428)</f>
        <v>#DIV/0!</v>
      </c>
      <c r="AW362" s="22" t="e">
        <f>('Ratios Calculated fix'!AW362-'Ratios Calculated fix'!AW$428)/('Ratios Calculated fix'!AW$429-'Ratios Calculated fix'!AW$428)</f>
        <v>#DIV/0!</v>
      </c>
      <c r="AX362" s="22" t="e">
        <f>('Ratios Calculated fix'!AX362-'Ratios Calculated fix'!AX$428)/('Ratios Calculated fix'!AX$429-'Ratios Calculated fix'!AX$428)</f>
        <v>#DIV/0!</v>
      </c>
      <c r="AY362" s="22">
        <f>('Ratios Calculated fix'!AY362-'Ratios Calculated fix'!AY$428)/('Ratios Calculated fix'!AY$429-'Ratios Calculated fix'!AY$428)</f>
        <v>0.74675230074577159</v>
      </c>
      <c r="AZ362" s="22">
        <f>('Ratios Calculated fix'!AZ362-'Ratios Calculated fix'!AZ$428)/('Ratios Calculated fix'!AZ$429-'Ratios Calculated fix'!AZ$428)</f>
        <v>0.77025426123260798</v>
      </c>
      <c r="BA362" s="22">
        <f>('Ratios Calculated fix'!BA362-'Ratios Calculated fix'!BA$428)/('Ratios Calculated fix'!BA$429-'Ratios Calculated fix'!BA$428)</f>
        <v>0.22415955064523999</v>
      </c>
      <c r="BB362" s="22" t="e">
        <f>('Ratios Calculated fix'!BB362-'Ratios Calculated fix'!BB$428)/('Ratios Calculated fix'!BB$429-'Ratios Calculated fix'!BB$428)</f>
        <v>#DIV/0!</v>
      </c>
      <c r="BC362" s="22">
        <f>('Ratios Calculated fix'!BC362-'Ratios Calculated fix'!BC$428)/('Ratios Calculated fix'!BC$429-'Ratios Calculated fix'!BC$428)</f>
        <v>0.12187110514072524</v>
      </c>
    </row>
    <row r="363" spans="1:55" x14ac:dyDescent="0.2">
      <c r="A363" s="3" t="s">
        <v>829</v>
      </c>
      <c r="B363" s="3" t="s">
        <v>830</v>
      </c>
      <c r="C363" s="3" t="s">
        <v>91</v>
      </c>
      <c r="D363" s="3">
        <v>248956</v>
      </c>
      <c r="E363" s="3" t="s">
        <v>16</v>
      </c>
      <c r="F363" s="3">
        <v>2019</v>
      </c>
      <c r="G363" s="3" t="s">
        <v>17</v>
      </c>
      <c r="H363" s="4">
        <v>43830</v>
      </c>
      <c r="I363" s="4">
        <v>43873</v>
      </c>
      <c r="J363" s="4">
        <v>43873</v>
      </c>
      <c r="K363" s="5">
        <v>216700000</v>
      </c>
      <c r="L363" s="5">
        <v>217200000</v>
      </c>
      <c r="M363" s="3" t="s">
        <v>831</v>
      </c>
      <c r="N363" s="21">
        <f>('Ratios Calculated fix'!N363-'Ratios Calculated fix'!N$428)/('Ratios Calculated fix'!N$429-'Ratios Calculated fix'!N$428)</f>
        <v>1.3141938685713426E-2</v>
      </c>
      <c r="O363" s="22">
        <f>('Ratios Calculated fix'!O363-'Ratios Calculated fix'!O$428)/('Ratios Calculated fix'!O$429-'Ratios Calculated fix'!O$428)</f>
        <v>9.358816878215135E-3</v>
      </c>
      <c r="P363" s="22">
        <f>('Ratios Calculated fix'!P363-'Ratios Calculated fix'!P$428)/('Ratios Calculated fix'!P$429-'Ratios Calculated fix'!P$428)</f>
        <v>9.0767370212017327E-3</v>
      </c>
      <c r="Q363" s="22">
        <f>('Ratios Calculated fix'!Q363-'Ratios Calculated fix'!Q$428)/('Ratios Calculated fix'!Q$429-'Ratios Calculated fix'!Q$428)</f>
        <v>0.86943754519456795</v>
      </c>
      <c r="R363" s="22">
        <f>('Ratios Calculated fix'!R363-'Ratios Calculated fix'!R$428)/('Ratios Calculated fix'!R$429-'Ratios Calculated fix'!R$428)</f>
        <v>0.10519373459413664</v>
      </c>
      <c r="S363" s="22">
        <f>('Ratios Calculated fix'!S363-'Ratios Calculated fix'!S$428)/('Ratios Calculated fix'!S$429-'Ratios Calculated fix'!S$428)</f>
        <v>6.0512804606825198E-2</v>
      </c>
      <c r="T363" s="22">
        <f>('Ratios Calculated fix'!T363-'Ratios Calculated fix'!T$428)/('Ratios Calculated fix'!T$429-'Ratios Calculated fix'!T$428)</f>
        <v>9.5396127301583158E-2</v>
      </c>
      <c r="U363" s="22">
        <f>('Ratios Calculated fix'!U363-'Ratios Calculated fix'!U$428)/('Ratios Calculated fix'!U$429-'Ratios Calculated fix'!U$428)</f>
        <v>0.8098425188021976</v>
      </c>
      <c r="V363" s="22">
        <f>('Ratios Calculated fix'!V363-'Ratios Calculated fix'!V$428)/('Ratios Calculated fix'!V$429-'Ratios Calculated fix'!V$428)</f>
        <v>0.71031820289032022</v>
      </c>
      <c r="W363" s="22">
        <f>('Ratios Calculated fix'!W363-'Ratios Calculated fix'!W$428)/('Ratios Calculated fix'!W$429-'Ratios Calculated fix'!W$428)</f>
        <v>0.82212139050437238</v>
      </c>
      <c r="X363" s="22">
        <f>('Ratios Calculated fix'!X363-'Ratios Calculated fix'!X$428)/('Ratios Calculated fix'!X$429-'Ratios Calculated fix'!X$428)</f>
        <v>6.2614871915260634E-2</v>
      </c>
      <c r="Y363" s="22">
        <f>('Ratios Calculated fix'!Y363-'Ratios Calculated fix'!Y$428)/('Ratios Calculated fix'!Y$429-'Ratios Calculated fix'!Y$428)</f>
        <v>0.66455841221288448</v>
      </c>
      <c r="Z363" s="22">
        <f>('Ratios Calculated fix'!Z363-'Ratios Calculated fix'!Z$428)/('Ratios Calculated fix'!Z$429-'Ratios Calculated fix'!Z$428)</f>
        <v>0.93738512808473939</v>
      </c>
      <c r="AA363" s="22">
        <f>('Ratios Calculated fix'!AA363-'Ratios Calculated fix'!AA$428)/('Ratios Calculated fix'!AA$429-'Ratios Calculated fix'!AA$428)</f>
        <v>0.42419565754447125</v>
      </c>
      <c r="AB363" s="22">
        <f>('Ratios Calculated fix'!AB363-'Ratios Calculated fix'!AB$428)/('Ratios Calculated fix'!AB$429-'Ratios Calculated fix'!AB$428)</f>
        <v>0.87844456729622855</v>
      </c>
      <c r="AC363" s="22">
        <f>('Ratios Calculated fix'!AC363-'Ratios Calculated fix'!AC$428)/('Ratios Calculated fix'!AC$429-'Ratios Calculated fix'!AC$428)</f>
        <v>0.37935374239045</v>
      </c>
      <c r="AD363" s="22">
        <f>('Ratios Calculated fix'!AD363-'Ratios Calculated fix'!AD$428)/('Ratios Calculated fix'!AD$429-'Ratios Calculated fix'!AD$428)</f>
        <v>0.22731512036775192</v>
      </c>
      <c r="AE363" s="22">
        <f>('Ratios Calculated fix'!AE363-'Ratios Calculated fix'!AE$428)/('Ratios Calculated fix'!AE$429-'Ratios Calculated fix'!AE$428)</f>
        <v>0.31624644309757266</v>
      </c>
      <c r="AF363" s="22">
        <f>('Ratios Calculated fix'!AF363-'Ratios Calculated fix'!AF$428)/('Ratios Calculated fix'!AF$429-'Ratios Calculated fix'!AF$428)</f>
        <v>0.31854561513784024</v>
      </c>
      <c r="AG363" s="22" t="e">
        <f>('Ratios Calculated fix'!AG363-'Ratios Calculated fix'!AG$428)/('Ratios Calculated fix'!AG$429-'Ratios Calculated fix'!AG$428)</f>
        <v>#DIV/0!</v>
      </c>
      <c r="AH363" s="22" t="e">
        <f>('Ratios Calculated fix'!AH363-'Ratios Calculated fix'!AH$428)/('Ratios Calculated fix'!AH$429-'Ratios Calculated fix'!AH$428)</f>
        <v>#DIV/0!</v>
      </c>
      <c r="AI363" s="22">
        <f>('Ratios Calculated fix'!AI363-'Ratios Calculated fix'!AI$428)/('Ratios Calculated fix'!AI$429-'Ratios Calculated fix'!AI$428)</f>
        <v>0.52033154651677072</v>
      </c>
      <c r="AJ363" s="22">
        <f>('Ratios Calculated fix'!AJ363-'Ratios Calculated fix'!AJ$428)/('Ratios Calculated fix'!AJ$429-'Ratios Calculated fix'!AJ$428)</f>
        <v>0.12720923476402024</v>
      </c>
      <c r="AK363" s="22" t="e">
        <f>('Ratios Calculated fix'!AK363-'Ratios Calculated fix'!AK$428)/('Ratios Calculated fix'!AK$429-'Ratios Calculated fix'!AK$428)</f>
        <v>#DIV/0!</v>
      </c>
      <c r="AL363" s="22" t="e">
        <f>('Ratios Calculated fix'!AL363-'Ratios Calculated fix'!AL$428)/('Ratios Calculated fix'!AL$429-'Ratios Calculated fix'!AL$428)</f>
        <v>#DIV/0!</v>
      </c>
      <c r="AM363" s="22">
        <f>('Ratios Calculated fix'!AM363-'Ratios Calculated fix'!AM$428)/('Ratios Calculated fix'!AM$429-'Ratios Calculated fix'!AM$428)</f>
        <v>0.70718549095819239</v>
      </c>
      <c r="AN363" s="22">
        <f>('Ratios Calculated fix'!AN363-'Ratios Calculated fix'!AN$428)/('Ratios Calculated fix'!AN$429-'Ratios Calculated fix'!AN$428)</f>
        <v>0.80468798697032196</v>
      </c>
      <c r="AO363" s="22">
        <f>('Ratios Calculated fix'!AO363-'Ratios Calculated fix'!AO$428)/('Ratios Calculated fix'!AO$429-'Ratios Calculated fix'!AO$428)</f>
        <v>6.6784152754692433E-2</v>
      </c>
      <c r="AP363" s="22">
        <f>('Ratios Calculated fix'!AP363-'Ratios Calculated fix'!AP$428)/('Ratios Calculated fix'!AP$429-'Ratios Calculated fix'!AP$428)</f>
        <v>0.35772730061282565</v>
      </c>
      <c r="AQ363" s="22">
        <f>('Ratios Calculated fix'!AQ363-'Ratios Calculated fix'!AQ$428)/('Ratios Calculated fix'!AQ$429-'Ratios Calculated fix'!AQ$428)</f>
        <v>0.57712020256989571</v>
      </c>
      <c r="AR363" s="22">
        <f>('Ratios Calculated fix'!AR363-'Ratios Calculated fix'!AR$428)/('Ratios Calculated fix'!AR$429-'Ratios Calculated fix'!AR$428)</f>
        <v>0.37098143498408004</v>
      </c>
      <c r="AS363" s="22">
        <f>('Ratios Calculated fix'!AS363-'Ratios Calculated fix'!AS$428)/('Ratios Calculated fix'!AS$429-'Ratios Calculated fix'!AS$428)</f>
        <v>0.31621374621694842</v>
      </c>
      <c r="AT363" s="22">
        <f>('Ratios Calculated fix'!AT363-'Ratios Calculated fix'!AT$428)/('Ratios Calculated fix'!AT$429-'Ratios Calculated fix'!AT$428)</f>
        <v>0.35748015290093099</v>
      </c>
      <c r="AU363" s="22">
        <f>('Ratios Calculated fix'!AU363-'Ratios Calculated fix'!AU$428)/('Ratios Calculated fix'!AU$429-'Ratios Calculated fix'!AU$428)</f>
        <v>0.27921226704394447</v>
      </c>
      <c r="AV363" s="22" t="e">
        <f>('Ratios Calculated fix'!AV363-'Ratios Calculated fix'!AV$428)/('Ratios Calculated fix'!AV$429-'Ratios Calculated fix'!AV$428)</f>
        <v>#DIV/0!</v>
      </c>
      <c r="AW363" s="22" t="e">
        <f>('Ratios Calculated fix'!AW363-'Ratios Calculated fix'!AW$428)/('Ratios Calculated fix'!AW$429-'Ratios Calculated fix'!AW$428)</f>
        <v>#DIV/0!</v>
      </c>
      <c r="AX363" s="22" t="e">
        <f>('Ratios Calculated fix'!AX363-'Ratios Calculated fix'!AX$428)/('Ratios Calculated fix'!AX$429-'Ratios Calculated fix'!AX$428)</f>
        <v>#DIV/0!</v>
      </c>
      <c r="AY363" s="22">
        <f>('Ratios Calculated fix'!AY363-'Ratios Calculated fix'!AY$428)/('Ratios Calculated fix'!AY$429-'Ratios Calculated fix'!AY$428)</f>
        <v>0.74987728825980871</v>
      </c>
      <c r="AZ363" s="22">
        <f>('Ratios Calculated fix'!AZ363-'Ratios Calculated fix'!AZ$428)/('Ratios Calculated fix'!AZ$429-'Ratios Calculated fix'!AZ$428)</f>
        <v>0.77375055878143362</v>
      </c>
      <c r="BA363" s="22">
        <f>('Ratios Calculated fix'!BA363-'Ratios Calculated fix'!BA$428)/('Ratios Calculated fix'!BA$429-'Ratios Calculated fix'!BA$428)</f>
        <v>0.22901304763721725</v>
      </c>
      <c r="BB363" s="22" t="e">
        <f>('Ratios Calculated fix'!BB363-'Ratios Calculated fix'!BB$428)/('Ratios Calculated fix'!BB$429-'Ratios Calculated fix'!BB$428)</f>
        <v>#DIV/0!</v>
      </c>
      <c r="BC363" s="22">
        <f>('Ratios Calculated fix'!BC363-'Ratios Calculated fix'!BC$428)/('Ratios Calculated fix'!BC$429-'Ratios Calculated fix'!BC$428)</f>
        <v>0.12494785244676651</v>
      </c>
    </row>
    <row r="364" spans="1:55" x14ac:dyDescent="0.2">
      <c r="A364" s="3" t="s">
        <v>1153</v>
      </c>
      <c r="B364" s="3" t="s">
        <v>1154</v>
      </c>
      <c r="C364" s="3" t="s">
        <v>15</v>
      </c>
      <c r="D364" s="3">
        <v>378229</v>
      </c>
      <c r="E364" s="3" t="s">
        <v>16</v>
      </c>
      <c r="F364" s="3">
        <v>2019</v>
      </c>
      <c r="G364" s="3" t="s">
        <v>17</v>
      </c>
      <c r="H364" s="4">
        <v>43921</v>
      </c>
      <c r="I364" s="4">
        <v>43921</v>
      </c>
      <c r="J364" s="4">
        <v>43921</v>
      </c>
      <c r="K364" s="5">
        <v>56264000</v>
      </c>
      <c r="L364" s="5">
        <v>56264000</v>
      </c>
      <c r="M364" s="3" t="s">
        <v>1155</v>
      </c>
      <c r="N364" s="21">
        <f>('Ratios Calculated fix'!N364-'Ratios Calculated fix'!N$428)/('Ratios Calculated fix'!N$429-'Ratios Calculated fix'!N$428)</f>
        <v>0.1153599698977924</v>
      </c>
      <c r="O364" s="22">
        <f>('Ratios Calculated fix'!O364-'Ratios Calculated fix'!O$428)/('Ratios Calculated fix'!O$429-'Ratios Calculated fix'!O$428)</f>
        <v>8.6062783550708108E-2</v>
      </c>
      <c r="P364" s="22">
        <f>('Ratios Calculated fix'!P364-'Ratios Calculated fix'!P$428)/('Ratios Calculated fix'!P$429-'Ratios Calculated fix'!P$428)</f>
        <v>9.8472818005854557E-2</v>
      </c>
      <c r="Q364" s="22">
        <f>('Ratios Calculated fix'!Q364-'Ratios Calculated fix'!Q$428)/('Ratios Calculated fix'!Q$429-'Ratios Calculated fix'!Q$428)</f>
        <v>0.85624847842276763</v>
      </c>
      <c r="R364" s="22">
        <f>('Ratios Calculated fix'!R364-'Ratios Calculated fix'!R$428)/('Ratios Calculated fix'!R$429-'Ratios Calculated fix'!R$428)</f>
        <v>0.34922496380975632</v>
      </c>
      <c r="S364" s="22">
        <f>('Ratios Calculated fix'!S364-'Ratios Calculated fix'!S$428)/('Ratios Calculated fix'!S$429-'Ratios Calculated fix'!S$428)</f>
        <v>4.9741278377871297E-2</v>
      </c>
      <c r="T364" s="22">
        <f>('Ratios Calculated fix'!T364-'Ratios Calculated fix'!T$428)/('Ratios Calculated fix'!T$429-'Ratios Calculated fix'!T$428)</f>
        <v>0.34397212866381599</v>
      </c>
      <c r="U364" s="22">
        <f>('Ratios Calculated fix'!U364-'Ratios Calculated fix'!U$428)/('Ratios Calculated fix'!U$429-'Ratios Calculated fix'!U$428)</f>
        <v>0.78430643334969252</v>
      </c>
      <c r="V364" s="22">
        <f>('Ratios Calculated fix'!V364-'Ratios Calculated fix'!V$428)/('Ratios Calculated fix'!V$429-'Ratios Calculated fix'!V$428)</f>
        <v>0.7039834209573651</v>
      </c>
      <c r="W364" s="22">
        <f>('Ratios Calculated fix'!W364-'Ratios Calculated fix'!W$428)/('Ratios Calculated fix'!W$429-'Ratios Calculated fix'!W$428)</f>
        <v>0.79372001076540044</v>
      </c>
      <c r="X364" s="22">
        <f>('Ratios Calculated fix'!X364-'Ratios Calculated fix'!X$428)/('Ratios Calculated fix'!X$429-'Ratios Calculated fix'!X$428)</f>
        <v>0.25682513814016267</v>
      </c>
      <c r="Y364" s="22">
        <f>('Ratios Calculated fix'!Y364-'Ratios Calculated fix'!Y$428)/('Ratios Calculated fix'!Y$429-'Ratios Calculated fix'!Y$428)</f>
        <v>0.31885413241312344</v>
      </c>
      <c r="Z364" s="22">
        <f>('Ratios Calculated fix'!Z364-'Ratios Calculated fix'!Z$428)/('Ratios Calculated fix'!Z$429-'Ratios Calculated fix'!Z$428)</f>
        <v>0.74317486185983739</v>
      </c>
      <c r="AA364" s="22">
        <f>('Ratios Calculated fix'!AA364-'Ratios Calculated fix'!AA$428)/('Ratios Calculated fix'!AA$429-'Ratios Calculated fix'!AA$428)</f>
        <v>0.7717701980861672</v>
      </c>
      <c r="AB364" s="22">
        <f>('Ratios Calculated fix'!AB364-'Ratios Calculated fix'!AB$428)/('Ratios Calculated fix'!AB$429-'Ratios Calculated fix'!AB$428)</f>
        <v>0.68419634030544163</v>
      </c>
      <c r="AC364" s="22">
        <f>('Ratios Calculated fix'!AC364-'Ratios Calculated fix'!AC$428)/('Ratios Calculated fix'!AC$429-'Ratios Calculated fix'!AC$428)</f>
        <v>0.52423206096205777</v>
      </c>
      <c r="AD364" s="22">
        <f>('Ratios Calculated fix'!AD364-'Ratios Calculated fix'!AD$428)/('Ratios Calculated fix'!AD$429-'Ratios Calculated fix'!AD$428)</f>
        <v>0.48811007415432683</v>
      </c>
      <c r="AE364" s="22">
        <f>('Ratios Calculated fix'!AE364-'Ratios Calculated fix'!AE$428)/('Ratios Calculated fix'!AE$429-'Ratios Calculated fix'!AE$428)</f>
        <v>0.58314056627155764</v>
      </c>
      <c r="AF364" s="22">
        <f>('Ratios Calculated fix'!AF364-'Ratios Calculated fix'!AF$428)/('Ratios Calculated fix'!AF$429-'Ratios Calculated fix'!AF$428)</f>
        <v>0.37276798268439482</v>
      </c>
      <c r="AG364" s="22" t="e">
        <f>('Ratios Calculated fix'!AG364-'Ratios Calculated fix'!AG$428)/('Ratios Calculated fix'!AG$429-'Ratios Calculated fix'!AG$428)</f>
        <v>#DIV/0!</v>
      </c>
      <c r="AH364" s="22" t="e">
        <f>('Ratios Calculated fix'!AH364-'Ratios Calculated fix'!AH$428)/('Ratios Calculated fix'!AH$429-'Ratios Calculated fix'!AH$428)</f>
        <v>#DIV/0!</v>
      </c>
      <c r="AI364" s="22">
        <f>('Ratios Calculated fix'!AI364-'Ratios Calculated fix'!AI$428)/('Ratios Calculated fix'!AI$429-'Ratios Calculated fix'!AI$428)</f>
        <v>0.62487286723676971</v>
      </c>
      <c r="AJ364" s="22">
        <f>('Ratios Calculated fix'!AJ364-'Ratios Calculated fix'!AJ$428)/('Ratios Calculated fix'!AJ$429-'Ratios Calculated fix'!AJ$428)</f>
        <v>0.18589107645611661</v>
      </c>
      <c r="AK364" s="22" t="e">
        <f>('Ratios Calculated fix'!AK364-'Ratios Calculated fix'!AK$428)/('Ratios Calculated fix'!AK$429-'Ratios Calculated fix'!AK$428)</f>
        <v>#DIV/0!</v>
      </c>
      <c r="AL364" s="22" t="e">
        <f>('Ratios Calculated fix'!AL364-'Ratios Calculated fix'!AL$428)/('Ratios Calculated fix'!AL$429-'Ratios Calculated fix'!AL$428)</f>
        <v>#DIV/0!</v>
      </c>
      <c r="AM364" s="22">
        <f>('Ratios Calculated fix'!AM364-'Ratios Calculated fix'!AM$428)/('Ratios Calculated fix'!AM$429-'Ratios Calculated fix'!AM$428)</f>
        <v>0.6995993049297542</v>
      </c>
      <c r="AN364" s="22">
        <f>('Ratios Calculated fix'!AN364-'Ratios Calculated fix'!AN$428)/('Ratios Calculated fix'!AN$429-'Ratios Calculated fix'!AN$428)</f>
        <v>0.79933740932081987</v>
      </c>
      <c r="AO364" s="22">
        <f>('Ratios Calculated fix'!AO364-'Ratios Calculated fix'!AO$428)/('Ratios Calculated fix'!AO$429-'Ratios Calculated fix'!AO$428)</f>
        <v>5.6774039623229744E-2</v>
      </c>
      <c r="AP364" s="22">
        <f>('Ratios Calculated fix'!AP364-'Ratios Calculated fix'!AP$428)/('Ratios Calculated fix'!AP$429-'Ratios Calculated fix'!AP$428)</f>
        <v>0.36046467588083142</v>
      </c>
      <c r="AQ364" s="22">
        <f>('Ratios Calculated fix'!AQ364-'Ratios Calculated fix'!AQ$428)/('Ratios Calculated fix'!AQ$429-'Ratios Calculated fix'!AQ$428)</f>
        <v>0.62546841854962576</v>
      </c>
      <c r="AR364" s="22">
        <f>('Ratios Calculated fix'!AR364-'Ratios Calculated fix'!AR$428)/('Ratios Calculated fix'!AR$429-'Ratios Calculated fix'!AR$428)</f>
        <v>0.3883198094519833</v>
      </c>
      <c r="AS364" s="22">
        <f>('Ratios Calculated fix'!AS364-'Ratios Calculated fix'!AS$428)/('Ratios Calculated fix'!AS$429-'Ratios Calculated fix'!AS$428)</f>
        <v>0.51943760589603771</v>
      </c>
      <c r="AT364" s="22">
        <f>('Ratios Calculated fix'!AT364-'Ratios Calculated fix'!AT$428)/('Ratios Calculated fix'!AT$429-'Ratios Calculated fix'!AT$428)</f>
        <v>0.35131749673644891</v>
      </c>
      <c r="AU364" s="22">
        <f>('Ratios Calculated fix'!AU364-'Ratios Calculated fix'!AU$428)/('Ratios Calculated fix'!AU$429-'Ratios Calculated fix'!AU$428)</f>
        <v>1.9598638364128975E-2</v>
      </c>
      <c r="AV364" s="22" t="e">
        <f>('Ratios Calculated fix'!AV364-'Ratios Calculated fix'!AV$428)/('Ratios Calculated fix'!AV$429-'Ratios Calculated fix'!AV$428)</f>
        <v>#DIV/0!</v>
      </c>
      <c r="AW364" s="22" t="e">
        <f>('Ratios Calculated fix'!AW364-'Ratios Calculated fix'!AW$428)/('Ratios Calculated fix'!AW$429-'Ratios Calculated fix'!AW$428)</f>
        <v>#DIV/0!</v>
      </c>
      <c r="AX364" s="22" t="e">
        <f>('Ratios Calculated fix'!AX364-'Ratios Calculated fix'!AX$428)/('Ratios Calculated fix'!AX$429-'Ratios Calculated fix'!AX$428)</f>
        <v>#DIV/0!</v>
      </c>
      <c r="AY364" s="22">
        <f>('Ratios Calculated fix'!AY364-'Ratios Calculated fix'!AY$428)/('Ratios Calculated fix'!AY$429-'Ratios Calculated fix'!AY$428)</f>
        <v>0.75182832196434113</v>
      </c>
      <c r="AZ364" s="22">
        <f>('Ratios Calculated fix'!AZ364-'Ratios Calculated fix'!AZ$428)/('Ratios Calculated fix'!AZ$429-'Ratios Calculated fix'!AZ$428)</f>
        <v>0.77563882450741151</v>
      </c>
      <c r="BA364" s="22">
        <f>('Ratios Calculated fix'!BA364-'Ratios Calculated fix'!BA$428)/('Ratios Calculated fix'!BA$429-'Ratios Calculated fix'!BA$428)</f>
        <v>0.21641973623663713</v>
      </c>
      <c r="BB364" s="22" t="e">
        <f>('Ratios Calculated fix'!BB364-'Ratios Calculated fix'!BB$428)/('Ratios Calculated fix'!BB$429-'Ratios Calculated fix'!BB$428)</f>
        <v>#DIV/0!</v>
      </c>
      <c r="BC364" s="22">
        <f>('Ratios Calculated fix'!BC364-'Ratios Calculated fix'!BC$428)/('Ratios Calculated fix'!BC$429-'Ratios Calculated fix'!BC$428)</f>
        <v>0.18541344733715931</v>
      </c>
    </row>
    <row r="365" spans="1:55" x14ac:dyDescent="0.2">
      <c r="A365" s="3" t="s">
        <v>1114</v>
      </c>
      <c r="B365" s="3" t="s">
        <v>1115</v>
      </c>
      <c r="C365" s="3" t="s">
        <v>34</v>
      </c>
      <c r="D365" s="3">
        <v>104745</v>
      </c>
      <c r="E365" s="3" t="s">
        <v>16</v>
      </c>
      <c r="F365" s="3">
        <v>2019</v>
      </c>
      <c r="G365" s="3" t="s">
        <v>17</v>
      </c>
      <c r="H365" s="4">
        <v>43738</v>
      </c>
      <c r="I365" s="4">
        <v>43781</v>
      </c>
      <c r="J365" s="4">
        <v>43781</v>
      </c>
      <c r="K365" s="5">
        <v>335000000</v>
      </c>
      <c r="L365" s="5">
        <v>337000000</v>
      </c>
      <c r="M365" s="3" t="s">
        <v>1116</v>
      </c>
      <c r="N365" s="21">
        <f>('Ratios Calculated fix'!N365-'Ratios Calculated fix'!N$428)/('Ratios Calculated fix'!N$429-'Ratios Calculated fix'!N$428)</f>
        <v>5.7104194852545948E-2</v>
      </c>
      <c r="O365" s="22">
        <f>('Ratios Calculated fix'!O365-'Ratios Calculated fix'!O$428)/('Ratios Calculated fix'!O$429-'Ratios Calculated fix'!O$428)</f>
        <v>3.8136014954500023E-2</v>
      </c>
      <c r="P365" s="22">
        <f>('Ratios Calculated fix'!P365-'Ratios Calculated fix'!P$428)/('Ratios Calculated fix'!P$429-'Ratios Calculated fix'!P$428)</f>
        <v>2.7038875812747491E-2</v>
      </c>
      <c r="Q365" s="22">
        <f>('Ratios Calculated fix'!Q365-'Ratios Calculated fix'!Q$428)/('Ratios Calculated fix'!Q$429-'Ratios Calculated fix'!Q$428)</f>
        <v>0.86901605859344633</v>
      </c>
      <c r="R365" s="22">
        <f>('Ratios Calculated fix'!R365-'Ratios Calculated fix'!R$428)/('Ratios Calculated fix'!R$429-'Ratios Calculated fix'!R$428)</f>
        <v>6.7629243236392633E-2</v>
      </c>
      <c r="S365" s="22">
        <f>('Ratios Calculated fix'!S365-'Ratios Calculated fix'!S$428)/('Ratios Calculated fix'!S$429-'Ratios Calculated fix'!S$428)</f>
        <v>5.4455275162883232E-2</v>
      </c>
      <c r="T365" s="22">
        <f>('Ratios Calculated fix'!T365-'Ratios Calculated fix'!T$428)/('Ratios Calculated fix'!T$429-'Ratios Calculated fix'!T$428)</f>
        <v>5.8524246172684688E-2</v>
      </c>
      <c r="U365" s="22">
        <f>('Ratios Calculated fix'!U365-'Ratios Calculated fix'!U$428)/('Ratios Calculated fix'!U$429-'Ratios Calculated fix'!U$428)</f>
        <v>0.80872261811876411</v>
      </c>
      <c r="V365" s="22">
        <f>('Ratios Calculated fix'!V365-'Ratios Calculated fix'!V$428)/('Ratios Calculated fix'!V$429-'Ratios Calculated fix'!V$428)</f>
        <v>0.70991039617935037</v>
      </c>
      <c r="W365" s="22">
        <f>('Ratios Calculated fix'!W365-'Ratios Calculated fix'!W$428)/('Ratios Calculated fix'!W$429-'Ratios Calculated fix'!W$428)</f>
        <v>0.82089588479563391</v>
      </c>
      <c r="X365" s="22">
        <f>('Ratios Calculated fix'!X365-'Ratios Calculated fix'!X$428)/('Ratios Calculated fix'!X$429-'Ratios Calculated fix'!X$428)</f>
        <v>0.24180242002225158</v>
      </c>
      <c r="Y365" s="22">
        <f>('Ratios Calculated fix'!Y365-'Ratios Calculated fix'!Y$428)/('Ratios Calculated fix'!Y$429-'Ratios Calculated fix'!Y$428)</f>
        <v>0.5224970556671279</v>
      </c>
      <c r="Z365" s="22">
        <f>('Ratios Calculated fix'!Z365-'Ratios Calculated fix'!Z$428)/('Ratios Calculated fix'!Z$429-'Ratios Calculated fix'!Z$428)</f>
        <v>0.7581975799777485</v>
      </c>
      <c r="AA365" s="22">
        <f>('Ratios Calculated fix'!AA365-'Ratios Calculated fix'!AA$428)/('Ratios Calculated fix'!AA$429-'Ratios Calculated fix'!AA$428)</f>
        <v>0.46755561460896489</v>
      </c>
      <c r="AB365" s="22">
        <f>('Ratios Calculated fix'!AB365-'Ratios Calculated fix'!AB$428)/('Ratios Calculated fix'!AB$429-'Ratios Calculated fix'!AB$428)</f>
        <v>0.89721564892797401</v>
      </c>
      <c r="AC365" s="22">
        <f>('Ratios Calculated fix'!AC365-'Ratios Calculated fix'!AC$428)/('Ratios Calculated fix'!AC$429-'Ratios Calculated fix'!AC$428)</f>
        <v>0.30690967679117048</v>
      </c>
      <c r="AD365" s="22">
        <f>('Ratios Calculated fix'!AD365-'Ratios Calculated fix'!AD$428)/('Ratios Calculated fix'!AD$429-'Ratios Calculated fix'!AD$428)</f>
        <v>0.25672317136490019</v>
      </c>
      <c r="AE365" s="22">
        <f>('Ratios Calculated fix'!AE365-'Ratios Calculated fix'!AE$428)/('Ratios Calculated fix'!AE$429-'Ratios Calculated fix'!AE$428)</f>
        <v>0.34972907192025598</v>
      </c>
      <c r="AF365" s="22">
        <f>('Ratios Calculated fix'!AF365-'Ratios Calculated fix'!AF$428)/('Ratios Calculated fix'!AF$429-'Ratios Calculated fix'!AF$428)</f>
        <v>0.36762551653600672</v>
      </c>
      <c r="AG365" s="22" t="e">
        <f>('Ratios Calculated fix'!AG365-'Ratios Calculated fix'!AG$428)/('Ratios Calculated fix'!AG$429-'Ratios Calculated fix'!AG$428)</f>
        <v>#DIV/0!</v>
      </c>
      <c r="AH365" s="22" t="e">
        <f>('Ratios Calculated fix'!AH365-'Ratios Calculated fix'!AH$428)/('Ratios Calculated fix'!AH$429-'Ratios Calculated fix'!AH$428)</f>
        <v>#DIV/0!</v>
      </c>
      <c r="AI365" s="22">
        <f>('Ratios Calculated fix'!AI365-'Ratios Calculated fix'!AI$428)/('Ratios Calculated fix'!AI$429-'Ratios Calculated fix'!AI$428)</f>
        <v>0.53237217202485942</v>
      </c>
      <c r="AJ365" s="22">
        <f>('Ratios Calculated fix'!AJ365-'Ratios Calculated fix'!AJ$428)/('Ratios Calculated fix'!AJ$429-'Ratios Calculated fix'!AJ$428)</f>
        <v>0.19006087414539824</v>
      </c>
      <c r="AK365" s="22" t="e">
        <f>('Ratios Calculated fix'!AK365-'Ratios Calculated fix'!AK$428)/('Ratios Calculated fix'!AK$429-'Ratios Calculated fix'!AK$428)</f>
        <v>#DIV/0!</v>
      </c>
      <c r="AL365" s="22" t="e">
        <f>('Ratios Calculated fix'!AL365-'Ratios Calculated fix'!AL$428)/('Ratios Calculated fix'!AL$429-'Ratios Calculated fix'!AL$428)</f>
        <v>#DIV/0!</v>
      </c>
      <c r="AM365" s="22">
        <f>('Ratios Calculated fix'!AM365-'Ratios Calculated fix'!AM$428)/('Ratios Calculated fix'!AM$429-'Ratios Calculated fix'!AM$428)</f>
        <v>0.71132094296373638</v>
      </c>
      <c r="AN365" s="22">
        <f>('Ratios Calculated fix'!AN365-'Ratios Calculated fix'!AN$428)/('Ratios Calculated fix'!AN$429-'Ratios Calculated fix'!AN$428)</f>
        <v>0.80572023411403426</v>
      </c>
      <c r="AO365" s="22">
        <f>('Ratios Calculated fix'!AO365-'Ratios Calculated fix'!AO$428)/('Ratios Calculated fix'!AO$429-'Ratios Calculated fix'!AO$428)</f>
        <v>0.13675646944662598</v>
      </c>
      <c r="AP365" s="22">
        <f>('Ratios Calculated fix'!AP365-'Ratios Calculated fix'!AP$428)/('Ratios Calculated fix'!AP$429-'Ratios Calculated fix'!AP$428)</f>
        <v>0.36365892159303909</v>
      </c>
      <c r="AQ365" s="22">
        <f>('Ratios Calculated fix'!AQ365-'Ratios Calculated fix'!AQ$428)/('Ratios Calculated fix'!AQ$429-'Ratios Calculated fix'!AQ$428)</f>
        <v>0.68138597912613863</v>
      </c>
      <c r="AR365" s="22">
        <f>('Ratios Calculated fix'!AR365-'Ratios Calculated fix'!AR$428)/('Ratios Calculated fix'!AR$429-'Ratios Calculated fix'!AR$428)</f>
        <v>0.37185779930521073</v>
      </c>
      <c r="AS365" s="22">
        <f>('Ratios Calculated fix'!AS365-'Ratios Calculated fix'!AS$428)/('Ratios Calculated fix'!AS$429-'Ratios Calculated fix'!AS$428)</f>
        <v>0.33818821758218209</v>
      </c>
      <c r="AT365" s="22">
        <f>('Ratios Calculated fix'!AT365-'Ratios Calculated fix'!AT$428)/('Ratios Calculated fix'!AT$429-'Ratios Calculated fix'!AT$428)</f>
        <v>0.4653684423808831</v>
      </c>
      <c r="AU365" s="22">
        <f>('Ratios Calculated fix'!AU365-'Ratios Calculated fix'!AU$428)/('Ratios Calculated fix'!AU$429-'Ratios Calculated fix'!AU$428)</f>
        <v>0.30904199248756975</v>
      </c>
      <c r="AV365" s="22" t="e">
        <f>('Ratios Calculated fix'!AV365-'Ratios Calculated fix'!AV$428)/('Ratios Calculated fix'!AV$429-'Ratios Calculated fix'!AV$428)</f>
        <v>#DIV/0!</v>
      </c>
      <c r="AW365" s="22" t="e">
        <f>('Ratios Calculated fix'!AW365-'Ratios Calculated fix'!AW$428)/('Ratios Calculated fix'!AW$429-'Ratios Calculated fix'!AW$428)</f>
        <v>#DIV/0!</v>
      </c>
      <c r="AX365" s="22" t="e">
        <f>('Ratios Calculated fix'!AX365-'Ratios Calculated fix'!AX$428)/('Ratios Calculated fix'!AX$429-'Ratios Calculated fix'!AX$428)</f>
        <v>#DIV/0!</v>
      </c>
      <c r="AY365" s="22">
        <f>('Ratios Calculated fix'!AY365-'Ratios Calculated fix'!AY$428)/('Ratios Calculated fix'!AY$429-'Ratios Calculated fix'!AY$428)</f>
        <v>0.74573405184419916</v>
      </c>
      <c r="AZ365" s="22">
        <f>('Ratios Calculated fix'!AZ365-'Ratios Calculated fix'!AZ$428)/('Ratios Calculated fix'!AZ$429-'Ratios Calculated fix'!AZ$428)</f>
        <v>0.76884178616770582</v>
      </c>
      <c r="BA365" s="22">
        <f>('Ratios Calculated fix'!BA365-'Ratios Calculated fix'!BA$428)/('Ratios Calculated fix'!BA$429-'Ratios Calculated fix'!BA$428)</f>
        <v>0.22239930634681579</v>
      </c>
      <c r="BB365" s="22" t="e">
        <f>('Ratios Calculated fix'!BB365-'Ratios Calculated fix'!BB$428)/('Ratios Calculated fix'!BB$429-'Ratios Calculated fix'!BB$428)</f>
        <v>#DIV/0!</v>
      </c>
      <c r="BC365" s="22">
        <f>('Ratios Calculated fix'!BC365-'Ratios Calculated fix'!BC$428)/('Ratios Calculated fix'!BC$429-'Ratios Calculated fix'!BC$428)</f>
        <v>0.19357378599111352</v>
      </c>
    </row>
    <row r="366" spans="1:55" x14ac:dyDescent="0.2">
      <c r="A366" s="3" t="s">
        <v>1120</v>
      </c>
      <c r="B366" s="3" t="s">
        <v>1121</v>
      </c>
      <c r="C366" s="3" t="s">
        <v>24</v>
      </c>
      <c r="D366" s="3">
        <v>448874</v>
      </c>
      <c r="E366" s="3" t="s">
        <v>16</v>
      </c>
      <c r="F366" s="3">
        <v>2019</v>
      </c>
      <c r="G366" s="3" t="s">
        <v>17</v>
      </c>
      <c r="H366" s="4">
        <v>43830</v>
      </c>
      <c r="I366" s="4">
        <v>43882</v>
      </c>
      <c r="J366" s="4">
        <v>43882</v>
      </c>
      <c r="K366" s="5">
        <v>46330000</v>
      </c>
      <c r="L366" s="5">
        <v>47206000</v>
      </c>
      <c r="M366" s="3" t="s">
        <v>1122</v>
      </c>
      <c r="N366" s="21">
        <f>('Ratios Calculated fix'!N366-'Ratios Calculated fix'!N$428)/('Ratios Calculated fix'!N$429-'Ratios Calculated fix'!N$428)</f>
        <v>8.4575813400085798E-2</v>
      </c>
      <c r="O366" s="22">
        <f>('Ratios Calculated fix'!O366-'Ratios Calculated fix'!O$428)/('Ratios Calculated fix'!O$429-'Ratios Calculated fix'!O$428)</f>
        <v>5.3621563899232456E-2</v>
      </c>
      <c r="P366" s="22">
        <f>('Ratios Calculated fix'!P366-'Ratios Calculated fix'!P$428)/('Ratios Calculated fix'!P$429-'Ratios Calculated fix'!P$428)</f>
        <v>5.521379192763539E-2</v>
      </c>
      <c r="Q366" s="22">
        <f>('Ratios Calculated fix'!Q366-'Ratios Calculated fix'!Q$428)/('Ratios Calculated fix'!Q$429-'Ratios Calculated fix'!Q$428)</f>
        <v>0.86944976129779272</v>
      </c>
      <c r="R366" s="22">
        <f>('Ratios Calculated fix'!R366-'Ratios Calculated fix'!R$428)/('Ratios Calculated fix'!R$429-'Ratios Calculated fix'!R$428)</f>
        <v>0.1016251641619956</v>
      </c>
      <c r="S366" s="22">
        <f>('Ratios Calculated fix'!S366-'Ratios Calculated fix'!S$428)/('Ratios Calculated fix'!S$429-'Ratios Calculated fix'!S$428)</f>
        <v>1.4909122008732789E-2</v>
      </c>
      <c r="T366" s="22">
        <f>('Ratios Calculated fix'!T366-'Ratios Calculated fix'!T$428)/('Ratios Calculated fix'!T$429-'Ratios Calculated fix'!T$428)</f>
        <v>0.10001821198960494</v>
      </c>
      <c r="U366" s="22">
        <f>('Ratios Calculated fix'!U366-'Ratios Calculated fix'!U$428)/('Ratios Calculated fix'!U$429-'Ratios Calculated fix'!U$428)</f>
        <v>0.80976317664616282</v>
      </c>
      <c r="V366" s="22">
        <f>('Ratios Calculated fix'!V366-'Ratios Calculated fix'!V$428)/('Ratios Calculated fix'!V$429-'Ratios Calculated fix'!V$428)</f>
        <v>0.70882524617406861</v>
      </c>
      <c r="W366" s="22">
        <f>('Ratios Calculated fix'!W366-'Ratios Calculated fix'!W$428)/('Ratios Calculated fix'!W$429-'Ratios Calculated fix'!W$428)</f>
        <v>0.82226043344765276</v>
      </c>
      <c r="X366" s="22">
        <f>('Ratios Calculated fix'!X366-'Ratios Calculated fix'!X$428)/('Ratios Calculated fix'!X$429-'Ratios Calculated fix'!X$428)</f>
        <v>0.17668147265019807</v>
      </c>
      <c r="Y366" s="22">
        <f>('Ratios Calculated fix'!Y366-'Ratios Calculated fix'!Y$428)/('Ratios Calculated fix'!Y$429-'Ratios Calculated fix'!Y$428)</f>
        <v>0.62803166162704116</v>
      </c>
      <c r="Z366" s="22">
        <f>('Ratios Calculated fix'!Z366-'Ratios Calculated fix'!Z$428)/('Ratios Calculated fix'!Z$429-'Ratios Calculated fix'!Z$428)</f>
        <v>0.82331852734980193</v>
      </c>
      <c r="AA366" s="22">
        <f>('Ratios Calculated fix'!AA366-'Ratios Calculated fix'!AA$428)/('Ratios Calculated fix'!AA$429-'Ratios Calculated fix'!AA$428)</f>
        <v>0.57083907128739464</v>
      </c>
      <c r="AB366" s="22">
        <f>('Ratios Calculated fix'!AB366-'Ratios Calculated fix'!AB$428)/('Ratios Calculated fix'!AB$429-'Ratios Calculated fix'!AB$428)</f>
        <v>0.87796594012773932</v>
      </c>
      <c r="AC366" s="22">
        <f>('Ratios Calculated fix'!AC366-'Ratios Calculated fix'!AC$428)/('Ratios Calculated fix'!AC$429-'Ratios Calculated fix'!AC$428)</f>
        <v>0.56219590382248685</v>
      </c>
      <c r="AD366" s="22">
        <f>('Ratios Calculated fix'!AD366-'Ratios Calculated fix'!AD$428)/('Ratios Calculated fix'!AD$429-'Ratios Calculated fix'!AD$428)</f>
        <v>0.25956315932691032</v>
      </c>
      <c r="AE366" s="22">
        <f>('Ratios Calculated fix'!AE366-'Ratios Calculated fix'!AE$428)/('Ratios Calculated fix'!AE$429-'Ratios Calculated fix'!AE$428)</f>
        <v>0.35296254913376107</v>
      </c>
      <c r="AF366" s="22">
        <f>('Ratios Calculated fix'!AF366-'Ratios Calculated fix'!AF$428)/('Ratios Calculated fix'!AF$429-'Ratios Calculated fix'!AF$428)</f>
        <v>0.38509865874954563</v>
      </c>
      <c r="AG366" s="22" t="e">
        <f>('Ratios Calculated fix'!AG366-'Ratios Calculated fix'!AG$428)/('Ratios Calculated fix'!AG$429-'Ratios Calculated fix'!AG$428)</f>
        <v>#DIV/0!</v>
      </c>
      <c r="AH366" s="22" t="e">
        <f>('Ratios Calculated fix'!AH366-'Ratios Calculated fix'!AH$428)/('Ratios Calculated fix'!AH$429-'Ratios Calculated fix'!AH$428)</f>
        <v>#DIV/0!</v>
      </c>
      <c r="AI366" s="22">
        <f>('Ratios Calculated fix'!AI366-'Ratios Calculated fix'!AI$428)/('Ratios Calculated fix'!AI$429-'Ratios Calculated fix'!AI$428)</f>
        <v>0.52348988349403491</v>
      </c>
      <c r="AJ366" s="22">
        <f>('Ratios Calculated fix'!AJ366-'Ratios Calculated fix'!AJ$428)/('Ratios Calculated fix'!AJ$429-'Ratios Calculated fix'!AJ$428)</f>
        <v>0.20589096472679111</v>
      </c>
      <c r="AK366" s="22" t="e">
        <f>('Ratios Calculated fix'!AK366-'Ratios Calculated fix'!AK$428)/('Ratios Calculated fix'!AK$429-'Ratios Calculated fix'!AK$428)</f>
        <v>#DIV/0!</v>
      </c>
      <c r="AL366" s="22" t="e">
        <f>('Ratios Calculated fix'!AL366-'Ratios Calculated fix'!AL$428)/('Ratios Calculated fix'!AL$429-'Ratios Calculated fix'!AL$428)</f>
        <v>#DIV/0!</v>
      </c>
      <c r="AM366" s="22">
        <f>('Ratios Calculated fix'!AM366-'Ratios Calculated fix'!AM$428)/('Ratios Calculated fix'!AM$429-'Ratios Calculated fix'!AM$428)</f>
        <v>0.71080483099289593</v>
      </c>
      <c r="AN366" s="22">
        <f>('Ratios Calculated fix'!AN366-'Ratios Calculated fix'!AN$428)/('Ratios Calculated fix'!AN$429-'Ratios Calculated fix'!AN$428)</f>
        <v>0.80488963078725972</v>
      </c>
      <c r="AO366" s="22">
        <f>('Ratios Calculated fix'!AO366-'Ratios Calculated fix'!AO$428)/('Ratios Calculated fix'!AO$429-'Ratios Calculated fix'!AO$428)</f>
        <v>7.6683018902472713E-2</v>
      </c>
      <c r="AP366" s="22">
        <f>('Ratios Calculated fix'!AP366-'Ratios Calculated fix'!AP$428)/('Ratios Calculated fix'!AP$429-'Ratios Calculated fix'!AP$428)</f>
        <v>0.3616665495835597</v>
      </c>
      <c r="AQ366" s="22">
        <f>('Ratios Calculated fix'!AQ366-'Ratios Calculated fix'!AQ$428)/('Ratios Calculated fix'!AQ$429-'Ratios Calculated fix'!AQ$428)</f>
        <v>0.65631794838477986</v>
      </c>
      <c r="AR366" s="22">
        <f>('Ratios Calculated fix'!AR366-'Ratios Calculated fix'!AR$428)/('Ratios Calculated fix'!AR$429-'Ratios Calculated fix'!AR$428)</f>
        <v>0.35840517628223334</v>
      </c>
      <c r="AS366" s="22">
        <f>('Ratios Calculated fix'!AS366-'Ratios Calculated fix'!AS$428)/('Ratios Calculated fix'!AS$429-'Ratios Calculated fix'!AS$428)</f>
        <v>0.32543175846603689</v>
      </c>
      <c r="AT366" s="22">
        <f>('Ratios Calculated fix'!AT366-'Ratios Calculated fix'!AT$428)/('Ratios Calculated fix'!AT$429-'Ratios Calculated fix'!AT$428)</f>
        <v>0.36412602275796219</v>
      </c>
      <c r="AU366" s="22">
        <f>('Ratios Calculated fix'!AU366-'Ratios Calculated fix'!AU$428)/('Ratios Calculated fix'!AU$429-'Ratios Calculated fix'!AU$428)</f>
        <v>0.32833383102161723</v>
      </c>
      <c r="AV366" s="22" t="e">
        <f>('Ratios Calculated fix'!AV366-'Ratios Calculated fix'!AV$428)/('Ratios Calculated fix'!AV$429-'Ratios Calculated fix'!AV$428)</f>
        <v>#DIV/0!</v>
      </c>
      <c r="AW366" s="22" t="e">
        <f>('Ratios Calculated fix'!AW366-'Ratios Calculated fix'!AW$428)/('Ratios Calculated fix'!AW$429-'Ratios Calculated fix'!AW$428)</f>
        <v>#DIV/0!</v>
      </c>
      <c r="AX366" s="22" t="e">
        <f>('Ratios Calculated fix'!AX366-'Ratios Calculated fix'!AX$428)/('Ratios Calculated fix'!AX$429-'Ratios Calculated fix'!AX$428)</f>
        <v>#DIV/0!</v>
      </c>
      <c r="AY366" s="22">
        <f>('Ratios Calculated fix'!AY366-'Ratios Calculated fix'!AY$428)/('Ratios Calculated fix'!AY$429-'Ratios Calculated fix'!AY$428)</f>
        <v>0.74814697159029908</v>
      </c>
      <c r="AZ366" s="22">
        <f>('Ratios Calculated fix'!AZ366-'Ratios Calculated fix'!AZ$428)/('Ratios Calculated fix'!AZ$429-'Ratios Calculated fix'!AZ$428)</f>
        <v>0.77136755940287949</v>
      </c>
      <c r="BA366" s="22">
        <f>('Ratios Calculated fix'!BA366-'Ratios Calculated fix'!BA$428)/('Ratios Calculated fix'!BA$429-'Ratios Calculated fix'!BA$428)</f>
        <v>0.22220513863714561</v>
      </c>
      <c r="BB366" s="22" t="e">
        <f>('Ratios Calculated fix'!BB366-'Ratios Calculated fix'!BB$428)/('Ratios Calculated fix'!BB$429-'Ratios Calculated fix'!BB$428)</f>
        <v>#DIV/0!</v>
      </c>
      <c r="BC366" s="22">
        <f>('Ratios Calculated fix'!BC366-'Ratios Calculated fix'!BC$428)/('Ratios Calculated fix'!BC$429-'Ratios Calculated fix'!BC$428)</f>
        <v>0.13660297224003967</v>
      </c>
    </row>
    <row r="367" spans="1:55" x14ac:dyDescent="0.2">
      <c r="A367" s="3" t="s">
        <v>1111</v>
      </c>
      <c r="B367" s="3" t="s">
        <v>1112</v>
      </c>
      <c r="C367" s="3" t="s">
        <v>45</v>
      </c>
      <c r="D367" s="3">
        <v>72458</v>
      </c>
      <c r="E367" s="3" t="s">
        <v>16</v>
      </c>
      <c r="F367" s="3">
        <v>2019</v>
      </c>
      <c r="G367" s="3" t="s">
        <v>17</v>
      </c>
      <c r="H367" s="4">
        <v>43861</v>
      </c>
      <c r="I367" s="4">
        <v>43901</v>
      </c>
      <c r="J367" s="4">
        <v>43901</v>
      </c>
      <c r="K367" s="5">
        <v>506100000</v>
      </c>
      <c r="L367" s="5">
        <v>512000000</v>
      </c>
      <c r="M367" s="6" t="s">
        <v>1113</v>
      </c>
      <c r="N367" s="21">
        <f>('Ratios Calculated fix'!N367-'Ratios Calculated fix'!N$428)/('Ratios Calculated fix'!N$429-'Ratios Calculated fix'!N$428)</f>
        <v>3.2295697275855594E-2</v>
      </c>
      <c r="O367" s="22">
        <f>('Ratios Calculated fix'!O367-'Ratios Calculated fix'!O$428)/('Ratios Calculated fix'!O$429-'Ratios Calculated fix'!O$428)</f>
        <v>9.5952673096823919E-3</v>
      </c>
      <c r="P367" s="22">
        <f>('Ratios Calculated fix'!P367-'Ratios Calculated fix'!P$428)/('Ratios Calculated fix'!P$429-'Ratios Calculated fix'!P$428)</f>
        <v>1.8367418329065775E-2</v>
      </c>
      <c r="Q367" s="22">
        <f>('Ratios Calculated fix'!Q367-'Ratios Calculated fix'!Q$428)/('Ratios Calculated fix'!Q$429-'Ratios Calculated fix'!Q$428)</f>
        <v>0.87199970876273192</v>
      </c>
      <c r="R367" s="22">
        <f>('Ratios Calculated fix'!R367-'Ratios Calculated fix'!R$428)/('Ratios Calculated fix'!R$429-'Ratios Calculated fix'!R$428)</f>
        <v>9.0293131517017525E-2</v>
      </c>
      <c r="S367" s="22">
        <f>('Ratios Calculated fix'!S367-'Ratios Calculated fix'!S$428)/('Ratios Calculated fix'!S$429-'Ratios Calculated fix'!S$428)</f>
        <v>7.0809949150451917E-3</v>
      </c>
      <c r="T367" s="22">
        <f>('Ratios Calculated fix'!T367-'Ratios Calculated fix'!T$428)/('Ratios Calculated fix'!T$429-'Ratios Calculated fix'!T$428)</f>
        <v>8.9977890640997787E-2</v>
      </c>
      <c r="U367" s="22">
        <f>('Ratios Calculated fix'!U367-'Ratios Calculated fix'!U$428)/('Ratios Calculated fix'!U$429-'Ratios Calculated fix'!U$428)</f>
        <v>0.81106006177910583</v>
      </c>
      <c r="V367" s="22">
        <f>('Ratios Calculated fix'!V367-'Ratios Calculated fix'!V$428)/('Ratios Calculated fix'!V$429-'Ratios Calculated fix'!V$428)</f>
        <v>0.70873245017492104</v>
      </c>
      <c r="W367" s="22">
        <f>('Ratios Calculated fix'!W367-'Ratios Calculated fix'!W$428)/('Ratios Calculated fix'!W$429-'Ratios Calculated fix'!W$428)</f>
        <v>0.82376678556999416</v>
      </c>
      <c r="X367" s="22">
        <f>('Ratios Calculated fix'!X367-'Ratios Calculated fix'!X$428)/('Ratios Calculated fix'!X$429-'Ratios Calculated fix'!X$428)</f>
        <v>0.25880864758481298</v>
      </c>
      <c r="Y367" s="22">
        <f>('Ratios Calculated fix'!Y367-'Ratios Calculated fix'!Y$428)/('Ratios Calculated fix'!Y$429-'Ratios Calculated fix'!Y$428)</f>
        <v>0.43598828581695831</v>
      </c>
      <c r="Z367" s="22">
        <f>('Ratios Calculated fix'!Z367-'Ratios Calculated fix'!Z$428)/('Ratios Calculated fix'!Z$429-'Ratios Calculated fix'!Z$428)</f>
        <v>0.74119135241518697</v>
      </c>
      <c r="AA367" s="22">
        <f>('Ratios Calculated fix'!AA367-'Ratios Calculated fix'!AA$428)/('Ratios Calculated fix'!AA$429-'Ratios Calculated fix'!AA$428)</f>
        <v>0</v>
      </c>
      <c r="AB367" s="22">
        <f>('Ratios Calculated fix'!AB367-'Ratios Calculated fix'!AB$428)/('Ratios Calculated fix'!AB$429-'Ratios Calculated fix'!AB$428)</f>
        <v>0.81963668245521903</v>
      </c>
      <c r="AC367" s="22">
        <f>('Ratios Calculated fix'!AC367-'Ratios Calculated fix'!AC$428)/('Ratios Calculated fix'!AC$429-'Ratios Calculated fix'!AC$428)</f>
        <v>0.27693597286799465</v>
      </c>
      <c r="AD367" s="22">
        <f>('Ratios Calculated fix'!AD367-'Ratios Calculated fix'!AD$428)/('Ratios Calculated fix'!AD$429-'Ratios Calculated fix'!AD$428)</f>
        <v>0.17683160490420322</v>
      </c>
      <c r="AE367" s="22">
        <f>('Ratios Calculated fix'!AE367-'Ratios Calculated fix'!AE$428)/('Ratios Calculated fix'!AE$429-'Ratios Calculated fix'!AE$428)</f>
        <v>0.22369115128081754</v>
      </c>
      <c r="AF367" s="22">
        <f>('Ratios Calculated fix'!AF367-'Ratios Calculated fix'!AF$428)/('Ratios Calculated fix'!AF$429-'Ratios Calculated fix'!AF$428)</f>
        <v>0.32677359753187502</v>
      </c>
      <c r="AG367" s="22" t="e">
        <f>('Ratios Calculated fix'!AG367-'Ratios Calculated fix'!AG$428)/('Ratios Calculated fix'!AG$429-'Ratios Calculated fix'!AG$428)</f>
        <v>#DIV/0!</v>
      </c>
      <c r="AH367" s="22" t="e">
        <f>('Ratios Calculated fix'!AH367-'Ratios Calculated fix'!AH$428)/('Ratios Calculated fix'!AH$429-'Ratios Calculated fix'!AH$428)</f>
        <v>#DIV/0!</v>
      </c>
      <c r="AI367" s="22">
        <f>('Ratios Calculated fix'!AI367-'Ratios Calculated fix'!AI$428)/('Ratios Calculated fix'!AI$429-'Ratios Calculated fix'!AI$428)</f>
        <v>0.53984434897444455</v>
      </c>
      <c r="AJ367" s="22">
        <f>('Ratios Calculated fix'!AJ367-'Ratios Calculated fix'!AJ$428)/('Ratios Calculated fix'!AJ$429-'Ratios Calculated fix'!AJ$428)</f>
        <v>0.15688985705549779</v>
      </c>
      <c r="AK367" s="22" t="e">
        <f>('Ratios Calculated fix'!AK367-'Ratios Calculated fix'!AK$428)/('Ratios Calculated fix'!AK$429-'Ratios Calculated fix'!AK$428)</f>
        <v>#DIV/0!</v>
      </c>
      <c r="AL367" s="22" t="e">
        <f>('Ratios Calculated fix'!AL367-'Ratios Calculated fix'!AL$428)/('Ratios Calculated fix'!AL$429-'Ratios Calculated fix'!AL$428)</f>
        <v>#DIV/0!</v>
      </c>
      <c r="AM367" s="22">
        <f>('Ratios Calculated fix'!AM367-'Ratios Calculated fix'!AM$428)/('Ratios Calculated fix'!AM$429-'Ratios Calculated fix'!AM$428)</f>
        <v>0.71403307169524965</v>
      </c>
      <c r="AN367" s="22">
        <f>('Ratios Calculated fix'!AN367-'Ratios Calculated fix'!AN$428)/('Ratios Calculated fix'!AN$429-'Ratios Calculated fix'!AN$428)</f>
        <v>0.81675393721161471</v>
      </c>
      <c r="AO367" s="22">
        <f>('Ratios Calculated fix'!AO367-'Ratios Calculated fix'!AO$428)/('Ratios Calculated fix'!AO$429-'Ratios Calculated fix'!AO$428)</f>
        <v>0.38965874241855325</v>
      </c>
      <c r="AP367" s="22">
        <f>('Ratios Calculated fix'!AP367-'Ratios Calculated fix'!AP$428)/('Ratios Calculated fix'!AP$429-'Ratios Calculated fix'!AP$428)</f>
        <v>0.32865891116491103</v>
      </c>
      <c r="AQ367" s="22">
        <f>('Ratios Calculated fix'!AQ367-'Ratios Calculated fix'!AQ$428)/('Ratios Calculated fix'!AQ$429-'Ratios Calculated fix'!AQ$428)</f>
        <v>0.66067401695293637</v>
      </c>
      <c r="AR367" s="22">
        <f>('Ratios Calculated fix'!AR367-'Ratios Calculated fix'!AR$428)/('Ratios Calculated fix'!AR$429-'Ratios Calculated fix'!AR$428)</f>
        <v>0.26951867615035624</v>
      </c>
      <c r="AS367" s="22">
        <f>('Ratios Calculated fix'!AS367-'Ratios Calculated fix'!AS$428)/('Ratios Calculated fix'!AS$429-'Ratios Calculated fix'!AS$428)</f>
        <v>0.3648117686258307</v>
      </c>
      <c r="AT367" s="22">
        <f>('Ratios Calculated fix'!AT367-'Ratios Calculated fix'!AT$428)/('Ratios Calculated fix'!AT$429-'Ratios Calculated fix'!AT$428)</f>
        <v>0.54714286505172494</v>
      </c>
      <c r="AU367" s="22">
        <f>('Ratios Calculated fix'!AU367-'Ratios Calculated fix'!AU$428)/('Ratios Calculated fix'!AU$429-'Ratios Calculated fix'!AU$428)</f>
        <v>0.28439278209083024</v>
      </c>
      <c r="AV367" s="22" t="e">
        <f>('Ratios Calculated fix'!AV367-'Ratios Calculated fix'!AV$428)/('Ratios Calculated fix'!AV$429-'Ratios Calculated fix'!AV$428)</f>
        <v>#DIV/0!</v>
      </c>
      <c r="AW367" s="22" t="e">
        <f>('Ratios Calculated fix'!AW367-'Ratios Calculated fix'!AW$428)/('Ratios Calculated fix'!AW$429-'Ratios Calculated fix'!AW$428)</f>
        <v>#DIV/0!</v>
      </c>
      <c r="AX367" s="22" t="e">
        <f>('Ratios Calculated fix'!AX367-'Ratios Calculated fix'!AX$428)/('Ratios Calculated fix'!AX$429-'Ratios Calculated fix'!AX$428)</f>
        <v>#DIV/0!</v>
      </c>
      <c r="AY367" s="22">
        <f>('Ratios Calculated fix'!AY367-'Ratios Calculated fix'!AY$428)/('Ratios Calculated fix'!AY$429-'Ratios Calculated fix'!AY$428)</f>
        <v>0.74562506509064819</v>
      </c>
      <c r="AZ367" s="22">
        <f>('Ratios Calculated fix'!AZ367-'Ratios Calculated fix'!AZ$428)/('Ratios Calculated fix'!AZ$429-'Ratios Calculated fix'!AZ$428)</f>
        <v>0.76876165387550899</v>
      </c>
      <c r="BA367" s="22">
        <f>('Ratios Calculated fix'!BA367-'Ratios Calculated fix'!BA$428)/('Ratios Calculated fix'!BA$429-'Ratios Calculated fix'!BA$428)</f>
        <v>0.22283044091360391</v>
      </c>
      <c r="BB367" s="22" t="e">
        <f>('Ratios Calculated fix'!BB367-'Ratios Calculated fix'!BB$428)/('Ratios Calculated fix'!BB$429-'Ratios Calculated fix'!BB$428)</f>
        <v>#DIV/0!</v>
      </c>
      <c r="BC367" s="22">
        <f>('Ratios Calculated fix'!BC367-'Ratios Calculated fix'!BC$428)/('Ratios Calculated fix'!BC$429-'Ratios Calculated fix'!BC$428)</f>
        <v>0.21603227851964535</v>
      </c>
    </row>
    <row r="368" spans="1:55" x14ac:dyDescent="0.2">
      <c r="A368" s="3" t="s">
        <v>1144</v>
      </c>
      <c r="B368" s="3" t="s">
        <v>1145</v>
      </c>
      <c r="C368" s="3" t="s">
        <v>45</v>
      </c>
      <c r="D368" s="3">
        <v>249289</v>
      </c>
      <c r="E368" s="3" t="s">
        <v>16</v>
      </c>
      <c r="F368" s="3">
        <v>2019</v>
      </c>
      <c r="G368" s="3" t="s">
        <v>17</v>
      </c>
      <c r="H368" s="4">
        <v>43861</v>
      </c>
      <c r="I368" s="4">
        <v>43910</v>
      </c>
      <c r="J368" s="4">
        <v>43910</v>
      </c>
      <c r="K368" s="5">
        <v>121600000</v>
      </c>
      <c r="L368" s="5">
        <v>122500000</v>
      </c>
      <c r="M368" s="3" t="s">
        <v>1146</v>
      </c>
      <c r="N368" s="21">
        <f>('Ratios Calculated fix'!N368-'Ratios Calculated fix'!N$428)/('Ratios Calculated fix'!N$429-'Ratios Calculated fix'!N$428)</f>
        <v>0.14578505725900834</v>
      </c>
      <c r="O368" s="22">
        <f>('Ratios Calculated fix'!O368-'Ratios Calculated fix'!O$428)/('Ratios Calculated fix'!O$429-'Ratios Calculated fix'!O$428)</f>
        <v>5.2925088167463143E-2</v>
      </c>
      <c r="P368" s="22">
        <f>('Ratios Calculated fix'!P368-'Ratios Calculated fix'!P$428)/('Ratios Calculated fix'!P$429-'Ratios Calculated fix'!P$428)</f>
        <v>9.5487700805140671E-2</v>
      </c>
      <c r="Q368" s="22">
        <f>('Ratios Calculated fix'!Q368-'Ratios Calculated fix'!Q$428)/('Ratios Calculated fix'!Q$429-'Ratios Calculated fix'!Q$428)</f>
        <v>0.86924356516439516</v>
      </c>
      <c r="R368" s="22">
        <f>('Ratios Calculated fix'!R368-'Ratios Calculated fix'!R$428)/('Ratios Calculated fix'!R$429-'Ratios Calculated fix'!R$428)</f>
        <v>5.2050417445005659E-2</v>
      </c>
      <c r="S368" s="22">
        <f>('Ratios Calculated fix'!S368-'Ratios Calculated fix'!S$428)/('Ratios Calculated fix'!S$429-'Ratios Calculated fix'!S$428)</f>
        <v>4.1781733892529385E-2</v>
      </c>
      <c r="T368" s="22">
        <f>('Ratios Calculated fix'!T368-'Ratios Calculated fix'!T$428)/('Ratios Calculated fix'!T$429-'Ratios Calculated fix'!T$428)</f>
        <v>4.5066167227596141E-2</v>
      </c>
      <c r="U368" s="22">
        <f>('Ratios Calculated fix'!U368-'Ratios Calculated fix'!U$428)/('Ratios Calculated fix'!U$429-'Ratios Calculated fix'!U$428)</f>
        <v>0.80846519383531457</v>
      </c>
      <c r="V368" s="22">
        <f>('Ratios Calculated fix'!V368-'Ratios Calculated fix'!V$428)/('Ratios Calculated fix'!V$429-'Ratios Calculated fix'!V$428)</f>
        <v>0.70963041040290353</v>
      </c>
      <c r="W368" s="22">
        <f>('Ratios Calculated fix'!W368-'Ratios Calculated fix'!W$428)/('Ratios Calculated fix'!W$429-'Ratios Calculated fix'!W$428)</f>
        <v>0.82064291865238126</v>
      </c>
      <c r="X368" s="22">
        <f>('Ratios Calculated fix'!X368-'Ratios Calculated fix'!X$428)/('Ratios Calculated fix'!X$429-'Ratios Calculated fix'!X$428)</f>
        <v>0.50224309227310171</v>
      </c>
      <c r="Y368" s="22">
        <f>('Ratios Calculated fix'!Y368-'Ratios Calculated fix'!Y$428)/('Ratios Calculated fix'!Y$429-'Ratios Calculated fix'!Y$428)</f>
        <v>0.46950235945399005</v>
      </c>
      <c r="Z368" s="22">
        <f>('Ratios Calculated fix'!Z368-'Ratios Calculated fix'!Z$428)/('Ratios Calculated fix'!Z$429-'Ratios Calculated fix'!Z$428)</f>
        <v>0.49775690772689829</v>
      </c>
      <c r="AA368" s="22">
        <f>('Ratios Calculated fix'!AA368-'Ratios Calculated fix'!AA$428)/('Ratios Calculated fix'!AA$429-'Ratios Calculated fix'!AA$428)</f>
        <v>0</v>
      </c>
      <c r="AB368" s="22">
        <f>('Ratios Calculated fix'!AB368-'Ratios Calculated fix'!AB$428)/('Ratios Calculated fix'!AB$429-'Ratios Calculated fix'!AB$428)</f>
        <v>0.88650556260493396</v>
      </c>
      <c r="AC368" s="22">
        <f>('Ratios Calculated fix'!AC368-'Ratios Calculated fix'!AC$428)/('Ratios Calculated fix'!AC$429-'Ratios Calculated fix'!AC$428)</f>
        <v>0.61323329833111628</v>
      </c>
      <c r="AD368" s="22">
        <f>('Ratios Calculated fix'!AD368-'Ratios Calculated fix'!AD$428)/('Ratios Calculated fix'!AD$429-'Ratios Calculated fix'!AD$428)</f>
        <v>0.25421355125258538</v>
      </c>
      <c r="AE368" s="22">
        <f>('Ratios Calculated fix'!AE368-'Ratios Calculated fix'!AE$428)/('Ratios Calculated fix'!AE$429-'Ratios Calculated fix'!AE$428)</f>
        <v>0.34687173605958554</v>
      </c>
      <c r="AF368" s="22">
        <f>('Ratios Calculated fix'!AF368-'Ratios Calculated fix'!AF$428)/('Ratios Calculated fix'!AF$429-'Ratios Calculated fix'!AF$428)</f>
        <v>0.3612644766161846</v>
      </c>
      <c r="AG368" s="22" t="e">
        <f>('Ratios Calculated fix'!AG368-'Ratios Calculated fix'!AG$428)/('Ratios Calculated fix'!AG$429-'Ratios Calculated fix'!AG$428)</f>
        <v>#DIV/0!</v>
      </c>
      <c r="AH368" s="22" t="e">
        <f>('Ratios Calculated fix'!AH368-'Ratios Calculated fix'!AH$428)/('Ratios Calculated fix'!AH$429-'Ratios Calculated fix'!AH$428)</f>
        <v>#DIV/0!</v>
      </c>
      <c r="AI368" s="22">
        <f>('Ratios Calculated fix'!AI368-'Ratios Calculated fix'!AI$428)/('Ratios Calculated fix'!AI$429-'Ratios Calculated fix'!AI$428)</f>
        <v>0.53933497924878815</v>
      </c>
      <c r="AJ368" s="22">
        <f>('Ratios Calculated fix'!AJ368-'Ratios Calculated fix'!AJ$428)/('Ratios Calculated fix'!AJ$429-'Ratios Calculated fix'!AJ$428)</f>
        <v>0.19129608093465922</v>
      </c>
      <c r="AK368" s="22" t="e">
        <f>('Ratios Calculated fix'!AK368-'Ratios Calculated fix'!AK$428)/('Ratios Calculated fix'!AK$429-'Ratios Calculated fix'!AK$428)</f>
        <v>#DIV/0!</v>
      </c>
      <c r="AL368" s="22" t="e">
        <f>('Ratios Calculated fix'!AL368-'Ratios Calculated fix'!AL$428)/('Ratios Calculated fix'!AL$429-'Ratios Calculated fix'!AL$428)</f>
        <v>#DIV/0!</v>
      </c>
      <c r="AM368" s="22">
        <f>('Ratios Calculated fix'!AM368-'Ratios Calculated fix'!AM$428)/('Ratios Calculated fix'!AM$429-'Ratios Calculated fix'!AM$428)</f>
        <v>0.71099843492810244</v>
      </c>
      <c r="AN368" s="22">
        <f>('Ratios Calculated fix'!AN368-'Ratios Calculated fix'!AN$428)/('Ratios Calculated fix'!AN$429-'Ratios Calculated fix'!AN$428)</f>
        <v>0.80583224498032557</v>
      </c>
      <c r="AO368" s="22">
        <f>('Ratios Calculated fix'!AO368-'Ratios Calculated fix'!AO$428)/('Ratios Calculated fix'!AO$429-'Ratios Calculated fix'!AO$428)</f>
        <v>0.13264282900921789</v>
      </c>
      <c r="AP368" s="22">
        <f>('Ratios Calculated fix'!AP368-'Ratios Calculated fix'!AP$428)/('Ratios Calculated fix'!AP$429-'Ratios Calculated fix'!AP$428)</f>
        <v>0.36043506379393786</v>
      </c>
      <c r="AQ368" s="22">
        <f>('Ratios Calculated fix'!AQ368-'Ratios Calculated fix'!AQ$428)/('Ratios Calculated fix'!AQ$429-'Ratios Calculated fix'!AQ$428)</f>
        <v>0.66623662431594588</v>
      </c>
      <c r="AR368" s="22">
        <f>('Ratios Calculated fix'!AR368-'Ratios Calculated fix'!AR$428)/('Ratios Calculated fix'!AR$429-'Ratios Calculated fix'!AR$428)</f>
        <v>0.33913830459581695</v>
      </c>
      <c r="AS368" s="22">
        <f>('Ratios Calculated fix'!AS368-'Ratios Calculated fix'!AS$428)/('Ratios Calculated fix'!AS$429-'Ratios Calculated fix'!AS$428)</f>
        <v>0.35529580975138425</v>
      </c>
      <c r="AT368" s="22">
        <f>('Ratios Calculated fix'!AT368-'Ratios Calculated fix'!AT$428)/('Ratios Calculated fix'!AT$429-'Ratios Calculated fix'!AT$428)</f>
        <v>0.42343538810782616</v>
      </c>
      <c r="AU368" s="22">
        <f>('Ratios Calculated fix'!AU368-'Ratios Calculated fix'!AU$428)/('Ratios Calculated fix'!AU$429-'Ratios Calculated fix'!AU$428)</f>
        <v>0.29858085396857842</v>
      </c>
      <c r="AV368" s="22" t="e">
        <f>('Ratios Calculated fix'!AV368-'Ratios Calculated fix'!AV$428)/('Ratios Calculated fix'!AV$429-'Ratios Calculated fix'!AV$428)</f>
        <v>#DIV/0!</v>
      </c>
      <c r="AW368" s="22" t="e">
        <f>('Ratios Calculated fix'!AW368-'Ratios Calculated fix'!AW$428)/('Ratios Calculated fix'!AW$429-'Ratios Calculated fix'!AW$428)</f>
        <v>#DIV/0!</v>
      </c>
      <c r="AX368" s="22" t="e">
        <f>('Ratios Calculated fix'!AX368-'Ratios Calculated fix'!AX$428)/('Ratios Calculated fix'!AX$429-'Ratios Calculated fix'!AX$428)</f>
        <v>#DIV/0!</v>
      </c>
      <c r="AY368" s="22">
        <f>('Ratios Calculated fix'!AY368-'Ratios Calculated fix'!AY$428)/('Ratios Calculated fix'!AY$429-'Ratios Calculated fix'!AY$428)</f>
        <v>0.74540702143201931</v>
      </c>
      <c r="AZ368" s="22">
        <f>('Ratios Calculated fix'!AZ368-'Ratios Calculated fix'!AZ$428)/('Ratios Calculated fix'!AZ$429-'Ratios Calculated fix'!AZ$428)</f>
        <v>0.76755735555217375</v>
      </c>
      <c r="BA368" s="22">
        <f>('Ratios Calculated fix'!BA368-'Ratios Calculated fix'!BA$428)/('Ratios Calculated fix'!BA$429-'Ratios Calculated fix'!BA$428)</f>
        <v>0.22212221091867945</v>
      </c>
      <c r="BB368" s="22" t="e">
        <f>('Ratios Calculated fix'!BB368-'Ratios Calculated fix'!BB$428)/('Ratios Calculated fix'!BB$429-'Ratios Calculated fix'!BB$428)</f>
        <v>#DIV/0!</v>
      </c>
      <c r="BC368" s="22">
        <f>('Ratios Calculated fix'!BC368-'Ratios Calculated fix'!BC$428)/('Ratios Calculated fix'!BC$429-'Ratios Calculated fix'!BC$428)</f>
        <v>0.18345574718828386</v>
      </c>
    </row>
    <row r="369" spans="1:55" x14ac:dyDescent="0.2">
      <c r="A369" s="3" t="s">
        <v>1147</v>
      </c>
      <c r="B369" s="3" t="s">
        <v>1148</v>
      </c>
      <c r="C369" s="3" t="s">
        <v>45</v>
      </c>
      <c r="D369" s="3">
        <v>256569</v>
      </c>
      <c r="E369" s="3" t="s">
        <v>16</v>
      </c>
      <c r="F369" s="3">
        <v>2019</v>
      </c>
      <c r="G369" s="3" t="s">
        <v>17</v>
      </c>
      <c r="H369" s="4">
        <v>43861</v>
      </c>
      <c r="I369" s="4">
        <v>43917</v>
      </c>
      <c r="J369" s="4">
        <v>43917</v>
      </c>
      <c r="K369" s="5">
        <v>1201227000</v>
      </c>
      <c r="L369" s="5">
        <v>1219395000</v>
      </c>
      <c r="M369" s="3" t="s">
        <v>1149</v>
      </c>
      <c r="N369" s="21">
        <f>('Ratios Calculated fix'!N369-'Ratios Calculated fix'!N$428)/('Ratios Calculated fix'!N$429-'Ratios Calculated fix'!N$428)</f>
        <v>4.5198856164914245E-2</v>
      </c>
      <c r="O369" s="22">
        <f>('Ratios Calculated fix'!O369-'Ratios Calculated fix'!O$428)/('Ratios Calculated fix'!O$429-'Ratios Calculated fix'!O$428)</f>
        <v>2.0276147059831641E-2</v>
      </c>
      <c r="P369" s="22">
        <f>('Ratios Calculated fix'!P369-'Ratios Calculated fix'!P$428)/('Ratios Calculated fix'!P$429-'Ratios Calculated fix'!P$428)</f>
        <v>4.6452457451381782E-2</v>
      </c>
      <c r="Q369" s="22">
        <f>('Ratios Calculated fix'!Q369-'Ratios Calculated fix'!Q$428)/('Ratios Calculated fix'!Q$429-'Ratios Calculated fix'!Q$428)</f>
        <v>0.87275578323081893</v>
      </c>
      <c r="R369" s="22">
        <f>('Ratios Calculated fix'!R369-'Ratios Calculated fix'!R$428)/('Ratios Calculated fix'!R$429-'Ratios Calculated fix'!R$428)</f>
        <v>3.1116531491070687E-2</v>
      </c>
      <c r="S369" s="22">
        <f>('Ratios Calculated fix'!S369-'Ratios Calculated fix'!S$428)/('Ratios Calculated fix'!S$429-'Ratios Calculated fix'!S$428)</f>
        <v>0</v>
      </c>
      <c r="T369" s="22">
        <f>('Ratios Calculated fix'!T369-'Ratios Calculated fix'!T$428)/('Ratios Calculated fix'!T$429-'Ratios Calculated fix'!T$428)</f>
        <v>3.1448207375460245E-2</v>
      </c>
      <c r="U369" s="22">
        <f>('Ratios Calculated fix'!U369-'Ratios Calculated fix'!U$428)/('Ratios Calculated fix'!U$429-'Ratios Calculated fix'!U$428)</f>
        <v>0.80872613648054958</v>
      </c>
      <c r="V369" s="22">
        <f>('Ratios Calculated fix'!V369-'Ratios Calculated fix'!V$428)/('Ratios Calculated fix'!V$429-'Ratios Calculated fix'!V$428)</f>
        <v>0.70833495319453676</v>
      </c>
      <c r="W369" s="22">
        <f>('Ratios Calculated fix'!W369-'Ratios Calculated fix'!W$428)/('Ratios Calculated fix'!W$429-'Ratios Calculated fix'!W$428)</f>
        <v>0.82114298231142469</v>
      </c>
      <c r="X369" s="22">
        <f>('Ratios Calculated fix'!X369-'Ratios Calculated fix'!X$428)/('Ratios Calculated fix'!X$429-'Ratios Calculated fix'!X$428)</f>
        <v>0.31666747544799156</v>
      </c>
      <c r="Y369" s="22">
        <f>('Ratios Calculated fix'!Y369-'Ratios Calculated fix'!Y$428)/('Ratios Calculated fix'!Y$429-'Ratios Calculated fix'!Y$428)</f>
        <v>0.43161205813657066</v>
      </c>
      <c r="Z369" s="22">
        <f>('Ratios Calculated fix'!Z369-'Ratios Calculated fix'!Z$428)/('Ratios Calculated fix'!Z$429-'Ratios Calculated fix'!Z$428)</f>
        <v>0.68333252455200855</v>
      </c>
      <c r="AA369" s="22">
        <f>('Ratios Calculated fix'!AA369-'Ratios Calculated fix'!AA$428)/('Ratios Calculated fix'!AA$429-'Ratios Calculated fix'!AA$428)</f>
        <v>6.3480532952879523E-3</v>
      </c>
      <c r="AB369" s="22">
        <f>('Ratios Calculated fix'!AB369-'Ratios Calculated fix'!AB$428)/('Ratios Calculated fix'!AB$429-'Ratios Calculated fix'!AB$428)</f>
        <v>0.81061310433738865</v>
      </c>
      <c r="AC369" s="22">
        <f>('Ratios Calculated fix'!AC369-'Ratios Calculated fix'!AC$428)/('Ratios Calculated fix'!AC$429-'Ratios Calculated fix'!AC$428)</f>
        <v>0.26349254182271414</v>
      </c>
      <c r="AD369" s="22">
        <f>('Ratios Calculated fix'!AD369-'Ratios Calculated fix'!AD$428)/('Ratios Calculated fix'!AD$429-'Ratios Calculated fix'!AD$428)</f>
        <v>0.19322311288626404</v>
      </c>
      <c r="AE369" s="22">
        <f>('Ratios Calculated fix'!AE369-'Ratios Calculated fix'!AE$428)/('Ratios Calculated fix'!AE$429-'Ratios Calculated fix'!AE$428)</f>
        <v>0.2774308809090586</v>
      </c>
      <c r="AF369" s="22">
        <f>('Ratios Calculated fix'!AF369-'Ratios Calculated fix'!AF$428)/('Ratios Calculated fix'!AF$429-'Ratios Calculated fix'!AF$428)</f>
        <v>0.3424217433131978</v>
      </c>
      <c r="AG369" s="22" t="e">
        <f>('Ratios Calculated fix'!AG369-'Ratios Calculated fix'!AG$428)/('Ratios Calculated fix'!AG$429-'Ratios Calculated fix'!AG$428)</f>
        <v>#DIV/0!</v>
      </c>
      <c r="AH369" s="22" t="e">
        <f>('Ratios Calculated fix'!AH369-'Ratios Calculated fix'!AH$428)/('Ratios Calculated fix'!AH$429-'Ratios Calculated fix'!AH$428)</f>
        <v>#DIV/0!</v>
      </c>
      <c r="AI369" s="22">
        <f>('Ratios Calculated fix'!AI369-'Ratios Calculated fix'!AI$428)/('Ratios Calculated fix'!AI$429-'Ratios Calculated fix'!AI$428)</f>
        <v>0.53505429658224435</v>
      </c>
      <c r="AJ369" s="22">
        <f>('Ratios Calculated fix'!AJ369-'Ratios Calculated fix'!AJ$428)/('Ratios Calculated fix'!AJ$429-'Ratios Calculated fix'!AJ$428)</f>
        <v>0.1702088286842226</v>
      </c>
      <c r="AK369" s="22" t="e">
        <f>('Ratios Calculated fix'!AK369-'Ratios Calculated fix'!AK$428)/('Ratios Calculated fix'!AK$429-'Ratios Calculated fix'!AK$428)</f>
        <v>#DIV/0!</v>
      </c>
      <c r="AL369" s="22" t="e">
        <f>('Ratios Calculated fix'!AL369-'Ratios Calculated fix'!AL$428)/('Ratios Calculated fix'!AL$429-'Ratios Calculated fix'!AL$428)</f>
        <v>#DIV/0!</v>
      </c>
      <c r="AM369" s="22">
        <f>('Ratios Calculated fix'!AM369-'Ratios Calculated fix'!AM$428)/('Ratios Calculated fix'!AM$429-'Ratios Calculated fix'!AM$428)</f>
        <v>0.72122988986966785</v>
      </c>
      <c r="AN369" s="22">
        <f>('Ratios Calculated fix'!AN369-'Ratios Calculated fix'!AN$428)/('Ratios Calculated fix'!AN$429-'Ratios Calculated fix'!AN$428)</f>
        <v>0.81760733656173601</v>
      </c>
      <c r="AO369" s="22">
        <f>('Ratios Calculated fix'!AO369-'Ratios Calculated fix'!AO$428)/('Ratios Calculated fix'!AO$429-'Ratios Calculated fix'!AO$428)</f>
        <v>0.36793837269962271</v>
      </c>
      <c r="AP369" s="22">
        <f>('Ratios Calculated fix'!AP369-'Ratios Calculated fix'!AP$428)/('Ratios Calculated fix'!AP$429-'Ratios Calculated fix'!AP$428)</f>
        <v>0.37447482049421499</v>
      </c>
      <c r="AQ369" s="22">
        <f>('Ratios Calculated fix'!AQ369-'Ratios Calculated fix'!AQ$428)/('Ratios Calculated fix'!AQ$429-'Ratios Calculated fix'!AQ$428)</f>
        <v>0.73261534455888022</v>
      </c>
      <c r="AR369" s="22">
        <f>('Ratios Calculated fix'!AR369-'Ratios Calculated fix'!AR$428)/('Ratios Calculated fix'!AR$429-'Ratios Calculated fix'!AR$428)</f>
        <v>0.27684032726831925</v>
      </c>
      <c r="AS369" s="22">
        <f>('Ratios Calculated fix'!AS369-'Ratios Calculated fix'!AS$428)/('Ratios Calculated fix'!AS$429-'Ratios Calculated fix'!AS$428)</f>
        <v>0.35910626284882852</v>
      </c>
      <c r="AT369" s="22">
        <f>('Ratios Calculated fix'!AT369-'Ratios Calculated fix'!AT$428)/('Ratios Calculated fix'!AT$429-'Ratios Calculated fix'!AT$428)</f>
        <v>0.55101609176889232</v>
      </c>
      <c r="AU369" s="22">
        <f>('Ratios Calculated fix'!AU369-'Ratios Calculated fix'!AU$428)/('Ratios Calculated fix'!AU$429-'Ratios Calculated fix'!AU$428)</f>
        <v>0.29375515110249717</v>
      </c>
      <c r="AV369" s="22" t="e">
        <f>('Ratios Calculated fix'!AV369-'Ratios Calculated fix'!AV$428)/('Ratios Calculated fix'!AV$429-'Ratios Calculated fix'!AV$428)</f>
        <v>#DIV/0!</v>
      </c>
      <c r="AW369" s="22" t="e">
        <f>('Ratios Calculated fix'!AW369-'Ratios Calculated fix'!AW$428)/('Ratios Calculated fix'!AW$429-'Ratios Calculated fix'!AW$428)</f>
        <v>#DIV/0!</v>
      </c>
      <c r="AX369" s="22" t="e">
        <f>('Ratios Calculated fix'!AX369-'Ratios Calculated fix'!AX$428)/('Ratios Calculated fix'!AX$429-'Ratios Calculated fix'!AX$428)</f>
        <v>#DIV/0!</v>
      </c>
      <c r="AY369" s="22">
        <f>('Ratios Calculated fix'!AY369-'Ratios Calculated fix'!AY$428)/('Ratios Calculated fix'!AY$429-'Ratios Calculated fix'!AY$428)</f>
        <v>0.74455362994957275</v>
      </c>
      <c r="AZ369" s="22">
        <f>('Ratios Calculated fix'!AZ369-'Ratios Calculated fix'!AZ$428)/('Ratios Calculated fix'!AZ$429-'Ratios Calculated fix'!AZ$428)</f>
        <v>0.76710837347743011</v>
      </c>
      <c r="BA369" s="22">
        <f>('Ratios Calculated fix'!BA369-'Ratios Calculated fix'!BA$428)/('Ratios Calculated fix'!BA$429-'Ratios Calculated fix'!BA$428)</f>
        <v>0.22221557161293498</v>
      </c>
      <c r="BB369" s="22" t="e">
        <f>('Ratios Calculated fix'!BB369-'Ratios Calculated fix'!BB$428)/('Ratios Calculated fix'!BB$429-'Ratios Calculated fix'!BB$428)</f>
        <v>#DIV/0!</v>
      </c>
      <c r="BC369" s="22">
        <f>('Ratios Calculated fix'!BC369-'Ratios Calculated fix'!BC$428)/('Ratios Calculated fix'!BC$429-'Ratios Calculated fix'!BC$428)</f>
        <v>0.30247975629706941</v>
      </c>
    </row>
    <row r="370" spans="1:55" x14ac:dyDescent="0.2">
      <c r="A370" s="3" t="s">
        <v>1141</v>
      </c>
      <c r="B370" s="3" t="s">
        <v>1142</v>
      </c>
      <c r="C370" s="3" t="s">
        <v>24</v>
      </c>
      <c r="D370" s="3">
        <v>372802</v>
      </c>
      <c r="E370" s="3" t="s">
        <v>16</v>
      </c>
      <c r="F370" s="3">
        <v>2019</v>
      </c>
      <c r="G370" s="3" t="s">
        <v>17</v>
      </c>
      <c r="H370" s="4">
        <v>43830</v>
      </c>
      <c r="I370" s="4">
        <v>43887</v>
      </c>
      <c r="J370" s="4">
        <v>43887</v>
      </c>
      <c r="K370" s="5">
        <v>399000000</v>
      </c>
      <c r="L370" s="5">
        <v>402000000</v>
      </c>
      <c r="M370" s="3" t="s">
        <v>1143</v>
      </c>
      <c r="N370" s="21">
        <f>('Ratios Calculated fix'!N370-'Ratios Calculated fix'!N$428)/('Ratios Calculated fix'!N$429-'Ratios Calculated fix'!N$428)</f>
        <v>6.6354245334969933E-2</v>
      </c>
      <c r="O370" s="22">
        <f>('Ratios Calculated fix'!O370-'Ratios Calculated fix'!O$428)/('Ratios Calculated fix'!O$429-'Ratios Calculated fix'!O$428)</f>
        <v>4.6465625345282383E-2</v>
      </c>
      <c r="P370" s="22">
        <f>('Ratios Calculated fix'!P370-'Ratios Calculated fix'!P$428)/('Ratios Calculated fix'!P$429-'Ratios Calculated fix'!P$428)</f>
        <v>3.9972463149379543E-2</v>
      </c>
      <c r="Q370" s="22">
        <f>('Ratios Calculated fix'!Q370-'Ratios Calculated fix'!Q$428)/('Ratios Calculated fix'!Q$429-'Ratios Calculated fix'!Q$428)</f>
        <v>0.86919342005423328</v>
      </c>
      <c r="R370" s="22">
        <f>('Ratios Calculated fix'!R370-'Ratios Calculated fix'!R$428)/('Ratios Calculated fix'!R$429-'Ratios Calculated fix'!R$428)</f>
        <v>0.10214121725852789</v>
      </c>
      <c r="S370" s="22">
        <f>('Ratios Calculated fix'!S370-'Ratios Calculated fix'!S$428)/('Ratios Calculated fix'!S$429-'Ratios Calculated fix'!S$428)</f>
        <v>2.1785834546720406E-2</v>
      </c>
      <c r="T370" s="22">
        <f>('Ratios Calculated fix'!T370-'Ratios Calculated fix'!T$428)/('Ratios Calculated fix'!T$429-'Ratios Calculated fix'!T$428)</f>
        <v>9.9298937107218904E-2</v>
      </c>
      <c r="U370" s="22">
        <f>('Ratios Calculated fix'!U370-'Ratios Calculated fix'!U$428)/('Ratios Calculated fix'!U$429-'Ratios Calculated fix'!U$428)</f>
        <v>0.80959661258912208</v>
      </c>
      <c r="V370" s="22">
        <f>('Ratios Calculated fix'!V370-'Ratios Calculated fix'!V$428)/('Ratios Calculated fix'!V$429-'Ratios Calculated fix'!V$428)</f>
        <v>0.70900046963836527</v>
      </c>
      <c r="W370" s="22">
        <f>('Ratios Calculated fix'!W370-'Ratios Calculated fix'!W$428)/('Ratios Calculated fix'!W$429-'Ratios Calculated fix'!W$428)</f>
        <v>0.82204177297571523</v>
      </c>
      <c r="X370" s="22">
        <f>('Ratios Calculated fix'!X370-'Ratios Calculated fix'!X$428)/('Ratios Calculated fix'!X$429-'Ratios Calculated fix'!X$428)</f>
        <v>0.16482963896445432</v>
      </c>
      <c r="Y370" s="22">
        <f>('Ratios Calculated fix'!Y370-'Ratios Calculated fix'!Y$428)/('Ratios Calculated fix'!Y$429-'Ratios Calculated fix'!Y$428)</f>
        <v>0.63245594143684847</v>
      </c>
      <c r="Z370" s="22">
        <f>('Ratios Calculated fix'!Z370-'Ratios Calculated fix'!Z$428)/('Ratios Calculated fix'!Z$429-'Ratios Calculated fix'!Z$428)</f>
        <v>0.83517036103554565</v>
      </c>
      <c r="AA370" s="22">
        <f>('Ratios Calculated fix'!AA370-'Ratios Calculated fix'!AA$428)/('Ratios Calculated fix'!AA$429-'Ratios Calculated fix'!AA$428)</f>
        <v>0.7065671263282034</v>
      </c>
      <c r="AB370" s="22">
        <f>('Ratios Calculated fix'!AB370-'Ratios Calculated fix'!AB$428)/('Ratios Calculated fix'!AB$429-'Ratios Calculated fix'!AB$428)</f>
        <v>0.8887412226253375</v>
      </c>
      <c r="AC370" s="22">
        <f>('Ratios Calculated fix'!AC370-'Ratios Calculated fix'!AC$428)/('Ratios Calculated fix'!AC$429-'Ratios Calculated fix'!AC$428)</f>
        <v>0.42711367425733671</v>
      </c>
      <c r="AD370" s="22">
        <f>('Ratios Calculated fix'!AD370-'Ratios Calculated fix'!AD$428)/('Ratios Calculated fix'!AD$429-'Ratios Calculated fix'!AD$428)</f>
        <v>0.25226795051646828</v>
      </c>
      <c r="AE370" s="22">
        <f>('Ratios Calculated fix'!AE370-'Ratios Calculated fix'!AE$428)/('Ratios Calculated fix'!AE$429-'Ratios Calculated fix'!AE$428)</f>
        <v>0.34465656623106256</v>
      </c>
      <c r="AF370" s="22">
        <f>('Ratios Calculated fix'!AF370-'Ratios Calculated fix'!AF$428)/('Ratios Calculated fix'!AF$429-'Ratios Calculated fix'!AF$428)</f>
        <v>0.37088195489059417</v>
      </c>
      <c r="AG370" s="22" t="e">
        <f>('Ratios Calculated fix'!AG370-'Ratios Calculated fix'!AG$428)/('Ratios Calculated fix'!AG$429-'Ratios Calculated fix'!AG$428)</f>
        <v>#DIV/0!</v>
      </c>
      <c r="AH370" s="22" t="e">
        <f>('Ratios Calculated fix'!AH370-'Ratios Calculated fix'!AH$428)/('Ratios Calculated fix'!AH$429-'Ratios Calculated fix'!AH$428)</f>
        <v>#DIV/0!</v>
      </c>
      <c r="AI370" s="22">
        <f>('Ratios Calculated fix'!AI370-'Ratios Calculated fix'!AI$428)/('Ratios Calculated fix'!AI$429-'Ratios Calculated fix'!AI$428)</f>
        <v>0.53400251049895187</v>
      </c>
      <c r="AJ370" s="22">
        <f>('Ratios Calculated fix'!AJ370-'Ratios Calculated fix'!AJ$428)/('Ratios Calculated fix'!AJ$429-'Ratios Calculated fix'!AJ$428)</f>
        <v>0.21040309217791911</v>
      </c>
      <c r="AK370" s="22" t="e">
        <f>('Ratios Calculated fix'!AK370-'Ratios Calculated fix'!AK$428)/('Ratios Calculated fix'!AK$429-'Ratios Calculated fix'!AK$428)</f>
        <v>#DIV/0!</v>
      </c>
      <c r="AL370" s="22" t="e">
        <f>('Ratios Calculated fix'!AL370-'Ratios Calculated fix'!AL$428)/('Ratios Calculated fix'!AL$429-'Ratios Calculated fix'!AL$428)</f>
        <v>#DIV/0!</v>
      </c>
      <c r="AM370" s="22">
        <f>('Ratios Calculated fix'!AM370-'Ratios Calculated fix'!AM$428)/('Ratios Calculated fix'!AM$429-'Ratios Calculated fix'!AM$428)</f>
        <v>0.71000452361331667</v>
      </c>
      <c r="AN370" s="22">
        <f>('Ratios Calculated fix'!AN370-'Ratios Calculated fix'!AN$428)/('Ratios Calculated fix'!AN$429-'Ratios Calculated fix'!AN$428)</f>
        <v>0.80486809494808687</v>
      </c>
      <c r="AO370" s="22">
        <f>('Ratios Calculated fix'!AO370-'Ratios Calculated fix'!AO$428)/('Ratios Calculated fix'!AO$429-'Ratios Calculated fix'!AO$428)</f>
        <v>8.2476116401819691E-2</v>
      </c>
      <c r="AP370" s="22">
        <f>('Ratios Calculated fix'!AP370-'Ratios Calculated fix'!AP$428)/('Ratios Calculated fix'!AP$429-'Ratios Calculated fix'!AP$428)</f>
        <v>0.36261932756812143</v>
      </c>
      <c r="AQ370" s="22">
        <f>('Ratios Calculated fix'!AQ370-'Ratios Calculated fix'!AQ$428)/('Ratios Calculated fix'!AQ$429-'Ratios Calculated fix'!AQ$428)</f>
        <v>0.64430086875298798</v>
      </c>
      <c r="AR370" s="22">
        <f>('Ratios Calculated fix'!AR370-'Ratios Calculated fix'!AR$428)/('Ratios Calculated fix'!AR$429-'Ratios Calculated fix'!AR$428)</f>
        <v>0.38864567571541092</v>
      </c>
      <c r="AS370" s="22">
        <f>('Ratios Calculated fix'!AS370-'Ratios Calculated fix'!AS$428)/('Ratios Calculated fix'!AS$429-'Ratios Calculated fix'!AS$428)</f>
        <v>0.33822103363324885</v>
      </c>
      <c r="AT370" s="22">
        <f>('Ratios Calculated fix'!AT370-'Ratios Calculated fix'!AT$428)/('Ratios Calculated fix'!AT$429-'Ratios Calculated fix'!AT$428)</f>
        <v>0.39412141081336183</v>
      </c>
      <c r="AU370" s="22">
        <f>('Ratios Calculated fix'!AU370-'Ratios Calculated fix'!AU$428)/('Ratios Calculated fix'!AU$429-'Ratios Calculated fix'!AU$428)</f>
        <v>0.31811176961115345</v>
      </c>
      <c r="AV370" s="22" t="e">
        <f>('Ratios Calculated fix'!AV370-'Ratios Calculated fix'!AV$428)/('Ratios Calculated fix'!AV$429-'Ratios Calculated fix'!AV$428)</f>
        <v>#DIV/0!</v>
      </c>
      <c r="AW370" s="22" t="e">
        <f>('Ratios Calculated fix'!AW370-'Ratios Calculated fix'!AW$428)/('Ratios Calculated fix'!AW$429-'Ratios Calculated fix'!AW$428)</f>
        <v>#DIV/0!</v>
      </c>
      <c r="AX370" s="22" t="e">
        <f>('Ratios Calculated fix'!AX370-'Ratios Calculated fix'!AX$428)/('Ratios Calculated fix'!AX$429-'Ratios Calculated fix'!AX$428)</f>
        <v>#DIV/0!</v>
      </c>
      <c r="AY370" s="22">
        <f>('Ratios Calculated fix'!AY370-'Ratios Calculated fix'!AY$428)/('Ratios Calculated fix'!AY$429-'Ratios Calculated fix'!AY$428)</f>
        <v>0.74809065445556144</v>
      </c>
      <c r="AZ370" s="22">
        <f>('Ratios Calculated fix'!AZ370-'Ratios Calculated fix'!AZ$428)/('Ratios Calculated fix'!AZ$429-'Ratios Calculated fix'!AZ$428)</f>
        <v>0.77141817679942726</v>
      </c>
      <c r="BA370" s="22">
        <f>('Ratios Calculated fix'!BA370-'Ratios Calculated fix'!BA$428)/('Ratios Calculated fix'!BA$429-'Ratios Calculated fix'!BA$428)</f>
        <v>0.22240577153984356</v>
      </c>
      <c r="BB370" s="22" t="e">
        <f>('Ratios Calculated fix'!BB370-'Ratios Calculated fix'!BB$428)/('Ratios Calculated fix'!BB$429-'Ratios Calculated fix'!BB$428)</f>
        <v>#DIV/0!</v>
      </c>
      <c r="BC370" s="22">
        <f>('Ratios Calculated fix'!BC370-'Ratios Calculated fix'!BC$428)/('Ratios Calculated fix'!BC$429-'Ratios Calculated fix'!BC$428)</f>
        <v>0.13929673213226429</v>
      </c>
    </row>
    <row r="371" spans="1:55" x14ac:dyDescent="0.2">
      <c r="A371" s="3" t="s">
        <v>1099</v>
      </c>
      <c r="B371" s="3" t="s">
        <v>1100</v>
      </c>
      <c r="C371" s="3" t="s">
        <v>38</v>
      </c>
      <c r="D371" s="3">
        <v>515267</v>
      </c>
      <c r="E371" s="3" t="s">
        <v>16</v>
      </c>
      <c r="F371" s="3">
        <v>2019</v>
      </c>
      <c r="G371" s="3" t="s">
        <v>17</v>
      </c>
      <c r="H371" s="4">
        <v>43830</v>
      </c>
      <c r="I371" s="4">
        <v>43867</v>
      </c>
      <c r="J371" s="4">
        <v>43867</v>
      </c>
      <c r="K371" s="5">
        <v>856404822</v>
      </c>
      <c r="L371" s="5">
        <v>872264219</v>
      </c>
      <c r="M371" s="3" t="s">
        <v>1101</v>
      </c>
      <c r="N371" s="21">
        <f>('Ratios Calculated fix'!N371-'Ratios Calculated fix'!N$428)/('Ratios Calculated fix'!N$429-'Ratios Calculated fix'!N$428)</f>
        <v>2.6936025044158669E-2</v>
      </c>
      <c r="O371" s="22">
        <f>('Ratios Calculated fix'!O371-'Ratios Calculated fix'!O$428)/('Ratios Calculated fix'!O$429-'Ratios Calculated fix'!O$428)</f>
        <v>2.411689665746726E-2</v>
      </c>
      <c r="P371" s="22">
        <f>('Ratios Calculated fix'!P371-'Ratios Calculated fix'!P$428)/('Ratios Calculated fix'!P$429-'Ratios Calculated fix'!P$428)</f>
        <v>1.2615866622316754E-2</v>
      </c>
      <c r="Q371" s="22">
        <f>('Ratios Calculated fix'!Q371-'Ratios Calculated fix'!Q$428)/('Ratios Calculated fix'!Q$429-'Ratios Calculated fix'!Q$428)</f>
        <v>0.87098476594029639</v>
      </c>
      <c r="R371" s="22">
        <f>('Ratios Calculated fix'!R371-'Ratios Calculated fix'!R$428)/('Ratios Calculated fix'!R$429-'Ratios Calculated fix'!R$428)</f>
        <v>0.10903095709744243</v>
      </c>
      <c r="S371" s="22">
        <f>('Ratios Calculated fix'!S371-'Ratios Calculated fix'!S$428)/('Ratios Calculated fix'!S$429-'Ratios Calculated fix'!S$428)</f>
        <v>7.0760230877726274E-2</v>
      </c>
      <c r="T371" s="22">
        <f>('Ratios Calculated fix'!T371-'Ratios Calculated fix'!T$428)/('Ratios Calculated fix'!T$429-'Ratios Calculated fix'!T$428)</f>
        <v>9.7425213712979561E-2</v>
      </c>
      <c r="U371" s="22">
        <f>('Ratios Calculated fix'!U371-'Ratios Calculated fix'!U$428)/('Ratios Calculated fix'!U$429-'Ratios Calculated fix'!U$428)</f>
        <v>0.81109225839901555</v>
      </c>
      <c r="V371" s="22">
        <f>('Ratios Calculated fix'!V371-'Ratios Calculated fix'!V$428)/('Ratios Calculated fix'!V$429-'Ratios Calculated fix'!V$428)</f>
        <v>0.71165230219116571</v>
      </c>
      <c r="W371" s="22">
        <f>('Ratios Calculated fix'!W371-'Ratios Calculated fix'!W$428)/('Ratios Calculated fix'!W$429-'Ratios Calculated fix'!W$428)</f>
        <v>0.82335337009319265</v>
      </c>
      <c r="X371" s="22">
        <f>('Ratios Calculated fix'!X371-'Ratios Calculated fix'!X$428)/('Ratios Calculated fix'!X$429-'Ratios Calculated fix'!X$428)</f>
        <v>8.9851210463969489E-2</v>
      </c>
      <c r="Y371" s="22">
        <f>('Ratios Calculated fix'!Y371-'Ratios Calculated fix'!Y$428)/('Ratios Calculated fix'!Y$429-'Ratios Calculated fix'!Y$428)</f>
        <v>0.44534329828049257</v>
      </c>
      <c r="Z371" s="22">
        <f>('Ratios Calculated fix'!Z371-'Ratios Calculated fix'!Z$428)/('Ratios Calculated fix'!Z$429-'Ratios Calculated fix'!Z$428)</f>
        <v>0.91014878953603051</v>
      </c>
      <c r="AA371" s="22">
        <f>('Ratios Calculated fix'!AA371-'Ratios Calculated fix'!AA$428)/('Ratios Calculated fix'!AA$429-'Ratios Calculated fix'!AA$428)</f>
        <v>3.5619507691513633E-2</v>
      </c>
      <c r="AB371" s="22">
        <f>('Ratios Calculated fix'!AB371-'Ratios Calculated fix'!AB$428)/('Ratios Calculated fix'!AB$429-'Ratios Calculated fix'!AB$428)</f>
        <v>0.83592208421104497</v>
      </c>
      <c r="AC371" s="22">
        <f>('Ratios Calculated fix'!AC371-'Ratios Calculated fix'!AC$428)/('Ratios Calculated fix'!AC$429-'Ratios Calculated fix'!AC$428)</f>
        <v>0.57628068062756743</v>
      </c>
      <c r="AD371" s="22">
        <f>('Ratios Calculated fix'!AD371-'Ratios Calculated fix'!AD$428)/('Ratios Calculated fix'!AD$429-'Ratios Calculated fix'!AD$428)</f>
        <v>0.36508802930297207</v>
      </c>
      <c r="AE371" s="22">
        <f>('Ratios Calculated fix'!AE371-'Ratios Calculated fix'!AE$428)/('Ratios Calculated fix'!AE$429-'Ratios Calculated fix'!AE$428)</f>
        <v>0.30219153178449804</v>
      </c>
      <c r="AF371" s="22">
        <f>('Ratios Calculated fix'!AF371-'Ratios Calculated fix'!AF$428)/('Ratios Calculated fix'!AF$429-'Ratios Calculated fix'!AF$428)</f>
        <v>0.34183427200532784</v>
      </c>
      <c r="AG371" s="22" t="e">
        <f>('Ratios Calculated fix'!AG371-'Ratios Calculated fix'!AG$428)/('Ratios Calculated fix'!AG$429-'Ratios Calculated fix'!AG$428)</f>
        <v>#DIV/0!</v>
      </c>
      <c r="AH371" s="22" t="e">
        <f>('Ratios Calculated fix'!AH371-'Ratios Calculated fix'!AH$428)/('Ratios Calculated fix'!AH$429-'Ratios Calculated fix'!AH$428)</f>
        <v>#DIV/0!</v>
      </c>
      <c r="AI371" s="22">
        <f>('Ratios Calculated fix'!AI371-'Ratios Calculated fix'!AI$428)/('Ratios Calculated fix'!AI$429-'Ratios Calculated fix'!AI$428)</f>
        <v>0.54285862828294362</v>
      </c>
      <c r="AJ371" s="22">
        <f>('Ratios Calculated fix'!AJ371-'Ratios Calculated fix'!AJ$428)/('Ratios Calculated fix'!AJ$429-'Ratios Calculated fix'!AJ$428)</f>
        <v>0.16624213279161723</v>
      </c>
      <c r="AK371" s="22" t="e">
        <f>('Ratios Calculated fix'!AK371-'Ratios Calculated fix'!AK$428)/('Ratios Calculated fix'!AK$429-'Ratios Calculated fix'!AK$428)</f>
        <v>#DIV/0!</v>
      </c>
      <c r="AL371" s="22" t="e">
        <f>('Ratios Calculated fix'!AL371-'Ratios Calculated fix'!AL$428)/('Ratios Calculated fix'!AL$429-'Ratios Calculated fix'!AL$428)</f>
        <v>#DIV/0!</v>
      </c>
      <c r="AM371" s="22">
        <f>('Ratios Calculated fix'!AM371-'Ratios Calculated fix'!AM$428)/('Ratios Calculated fix'!AM$429-'Ratios Calculated fix'!AM$428)</f>
        <v>0.70989672874338916</v>
      </c>
      <c r="AN371" s="22">
        <f>('Ratios Calculated fix'!AN371-'Ratios Calculated fix'!AN$428)/('Ratios Calculated fix'!AN$429-'Ratios Calculated fix'!AN$428)</f>
        <v>0.80632223633501798</v>
      </c>
      <c r="AO371" s="22">
        <f>('Ratios Calculated fix'!AO371-'Ratios Calculated fix'!AO$428)/('Ratios Calculated fix'!AO$429-'Ratios Calculated fix'!AO$428)</f>
        <v>0.10021610551421344</v>
      </c>
      <c r="AP371" s="22">
        <f>('Ratios Calculated fix'!AP371-'Ratios Calculated fix'!AP$428)/('Ratios Calculated fix'!AP$429-'Ratios Calculated fix'!AP$428)</f>
        <v>0.35069027397133595</v>
      </c>
      <c r="AQ371" s="22">
        <f>('Ratios Calculated fix'!AQ371-'Ratios Calculated fix'!AQ$428)/('Ratios Calculated fix'!AQ$429-'Ratios Calculated fix'!AQ$428)</f>
        <v>0.61567165021010606</v>
      </c>
      <c r="AR371" s="22">
        <f>('Ratios Calculated fix'!AR371-'Ratios Calculated fix'!AR$428)/('Ratios Calculated fix'!AR$429-'Ratios Calculated fix'!AR$428)</f>
        <v>0.33913956281988911</v>
      </c>
      <c r="AS371" s="22">
        <f>('Ratios Calculated fix'!AS371-'Ratios Calculated fix'!AS$428)/('Ratios Calculated fix'!AS$429-'Ratios Calculated fix'!AS$428)</f>
        <v>0.36077519166908117</v>
      </c>
      <c r="AT371" s="22">
        <f>('Ratios Calculated fix'!AT371-'Ratios Calculated fix'!AT$428)/('Ratios Calculated fix'!AT$429-'Ratios Calculated fix'!AT$428)</f>
        <v>0.38154237355242787</v>
      </c>
      <c r="AU371" s="22">
        <f>('Ratios Calculated fix'!AU371-'Ratios Calculated fix'!AU$428)/('Ratios Calculated fix'!AU$429-'Ratios Calculated fix'!AU$428)</f>
        <v>0.27551891485587648</v>
      </c>
      <c r="AV371" s="22" t="e">
        <f>('Ratios Calculated fix'!AV371-'Ratios Calculated fix'!AV$428)/('Ratios Calculated fix'!AV$429-'Ratios Calculated fix'!AV$428)</f>
        <v>#DIV/0!</v>
      </c>
      <c r="AW371" s="22" t="e">
        <f>('Ratios Calculated fix'!AW371-'Ratios Calculated fix'!AW$428)/('Ratios Calculated fix'!AW$429-'Ratios Calculated fix'!AW$428)</f>
        <v>#DIV/0!</v>
      </c>
      <c r="AX371" s="22" t="e">
        <f>('Ratios Calculated fix'!AX371-'Ratios Calculated fix'!AX$428)/('Ratios Calculated fix'!AX$429-'Ratios Calculated fix'!AX$428)</f>
        <v>#DIV/0!</v>
      </c>
      <c r="AY371" s="22">
        <f>('Ratios Calculated fix'!AY371-'Ratios Calculated fix'!AY$428)/('Ratios Calculated fix'!AY$429-'Ratios Calculated fix'!AY$428)</f>
        <v>0.74623749493623126</v>
      </c>
      <c r="AZ371" s="22">
        <f>('Ratios Calculated fix'!AZ371-'Ratios Calculated fix'!AZ$428)/('Ratios Calculated fix'!AZ$429-'Ratios Calculated fix'!AZ$428)</f>
        <v>0.76974777113994575</v>
      </c>
      <c r="BA371" s="22">
        <f>('Ratios Calculated fix'!BA371-'Ratios Calculated fix'!BA$428)/('Ratios Calculated fix'!BA$429-'Ratios Calculated fix'!BA$428)</f>
        <v>0.22219268722496208</v>
      </c>
      <c r="BB371" s="22" t="e">
        <f>('Ratios Calculated fix'!BB371-'Ratios Calculated fix'!BB$428)/('Ratios Calculated fix'!BB$429-'Ratios Calculated fix'!BB$428)</f>
        <v>#DIV/0!</v>
      </c>
      <c r="BC371" s="22">
        <f>('Ratios Calculated fix'!BC371-'Ratios Calculated fix'!BC$428)/('Ratios Calculated fix'!BC$429-'Ratios Calculated fix'!BC$428)</f>
        <v>0.13636671794382602</v>
      </c>
    </row>
    <row r="372" spans="1:55" x14ac:dyDescent="0.2">
      <c r="A372" s="3" t="s">
        <v>1108</v>
      </c>
      <c r="B372" s="3" t="s">
        <v>1109</v>
      </c>
      <c r="C372" s="3" t="s">
        <v>45</v>
      </c>
      <c r="D372" s="3">
        <v>331230</v>
      </c>
      <c r="E372" s="3" t="s">
        <v>16</v>
      </c>
      <c r="F372" s="3">
        <v>2020</v>
      </c>
      <c r="G372" s="3" t="s">
        <v>17</v>
      </c>
      <c r="H372" s="4">
        <v>44012</v>
      </c>
      <c r="I372" s="4">
        <v>44056</v>
      </c>
      <c r="J372" s="4">
        <v>44056</v>
      </c>
      <c r="K372" s="5">
        <v>277900000</v>
      </c>
      <c r="L372" s="5">
        <v>275400000</v>
      </c>
      <c r="M372" s="3" t="s">
        <v>1110</v>
      </c>
      <c r="N372" s="21">
        <f>('Ratios Calculated fix'!N372-'Ratios Calculated fix'!N$428)/('Ratios Calculated fix'!N$429-'Ratios Calculated fix'!N$428)</f>
        <v>5.3322714418093865E-2</v>
      </c>
      <c r="O372" s="22">
        <f>('Ratios Calculated fix'!O372-'Ratios Calculated fix'!O$428)/('Ratios Calculated fix'!O$429-'Ratios Calculated fix'!O$428)</f>
        <v>3.7852664293679152E-2</v>
      </c>
      <c r="P372" s="22">
        <f>('Ratios Calculated fix'!P372-'Ratios Calculated fix'!P$428)/('Ratios Calculated fix'!P$429-'Ratios Calculated fix'!P$428)</f>
        <v>8.501770059839231E-2</v>
      </c>
      <c r="Q372" s="22">
        <f>('Ratios Calculated fix'!Q372-'Ratios Calculated fix'!Q$428)/('Ratios Calculated fix'!Q$429-'Ratios Calculated fix'!Q$428)</f>
        <v>0.87177116053633064</v>
      </c>
      <c r="R372" s="22">
        <f>('Ratios Calculated fix'!R372-'Ratios Calculated fix'!R$428)/('Ratios Calculated fix'!R$429-'Ratios Calculated fix'!R$428)</f>
        <v>9.7473007989493293E-2</v>
      </c>
      <c r="S372" s="22">
        <f>('Ratios Calculated fix'!S372-'Ratios Calculated fix'!S$428)/('Ratios Calculated fix'!S$429-'Ratios Calculated fix'!S$428)</f>
        <v>0.16893456232775739</v>
      </c>
      <c r="T372" s="22">
        <f>('Ratios Calculated fix'!T372-'Ratios Calculated fix'!T$428)/('Ratios Calculated fix'!T$429-'Ratios Calculated fix'!T$428)</f>
        <v>6.8029566553248613E-2</v>
      </c>
      <c r="U372" s="22">
        <f>('Ratios Calculated fix'!U372-'Ratios Calculated fix'!U$428)/('Ratios Calculated fix'!U$429-'Ratios Calculated fix'!U$428)</f>
        <v>0.81121022176248936</v>
      </c>
      <c r="V372" s="22">
        <f>('Ratios Calculated fix'!V372-'Ratios Calculated fix'!V$428)/('Ratios Calculated fix'!V$429-'Ratios Calculated fix'!V$428)</f>
        <v>0.71746618041438182</v>
      </c>
      <c r="W372" s="22">
        <f>('Ratios Calculated fix'!W372-'Ratios Calculated fix'!W$428)/('Ratios Calculated fix'!W$429-'Ratios Calculated fix'!W$428)</f>
        <v>0.82259215456657042</v>
      </c>
      <c r="X372" s="22">
        <f>('Ratios Calculated fix'!X372-'Ratios Calculated fix'!X$428)/('Ratios Calculated fix'!X$429-'Ratios Calculated fix'!X$428)</f>
        <v>0.27669370408683569</v>
      </c>
      <c r="Y372" s="22">
        <f>('Ratios Calculated fix'!Y372-'Ratios Calculated fix'!Y$428)/('Ratios Calculated fix'!Y$429-'Ratios Calculated fix'!Y$428)</f>
        <v>0.45953429157473136</v>
      </c>
      <c r="Z372" s="22">
        <f>('Ratios Calculated fix'!Z372-'Ratios Calculated fix'!Z$428)/('Ratios Calculated fix'!Z$429-'Ratios Calculated fix'!Z$428)</f>
        <v>0.72330629591316442</v>
      </c>
      <c r="AA372" s="22">
        <f>('Ratios Calculated fix'!AA372-'Ratios Calculated fix'!AA$428)/('Ratios Calculated fix'!AA$429-'Ratios Calculated fix'!AA$428)</f>
        <v>0.26339684364411953</v>
      </c>
      <c r="AB372" s="22">
        <f>('Ratios Calculated fix'!AB372-'Ratios Calculated fix'!AB$428)/('Ratios Calculated fix'!AB$429-'Ratios Calculated fix'!AB$428)</f>
        <v>0.82281740684316629</v>
      </c>
      <c r="AC372" s="22">
        <f>('Ratios Calculated fix'!AC372-'Ratios Calculated fix'!AC$428)/('Ratios Calculated fix'!AC$429-'Ratios Calculated fix'!AC$428)</f>
        <v>0.64267683669238862</v>
      </c>
      <c r="AD372" s="22">
        <f>('Ratios Calculated fix'!AD372-'Ratios Calculated fix'!AD$428)/('Ratios Calculated fix'!AD$429-'Ratios Calculated fix'!AD$428)</f>
        <v>7.0094790494402495E-2</v>
      </c>
      <c r="AE372" s="22">
        <f>('Ratios Calculated fix'!AE372-'Ratios Calculated fix'!AE$428)/('Ratios Calculated fix'!AE$429-'Ratios Calculated fix'!AE$428)</f>
        <v>0.13724274274899592</v>
      </c>
      <c r="AF372" s="22">
        <f>('Ratios Calculated fix'!AF372-'Ratios Calculated fix'!AF$428)/('Ratios Calculated fix'!AF$429-'Ratios Calculated fix'!AF$428)</f>
        <v>0.25228327283981528</v>
      </c>
      <c r="AG372" s="22" t="e">
        <f>('Ratios Calculated fix'!AG372-'Ratios Calculated fix'!AG$428)/('Ratios Calculated fix'!AG$429-'Ratios Calculated fix'!AG$428)</f>
        <v>#DIV/0!</v>
      </c>
      <c r="AH372" s="22" t="e">
        <f>('Ratios Calculated fix'!AH372-'Ratios Calculated fix'!AH$428)/('Ratios Calculated fix'!AH$429-'Ratios Calculated fix'!AH$428)</f>
        <v>#DIV/0!</v>
      </c>
      <c r="AI372" s="22">
        <f>('Ratios Calculated fix'!AI372-'Ratios Calculated fix'!AI$428)/('Ratios Calculated fix'!AI$429-'Ratios Calculated fix'!AI$428)</f>
        <v>0.55435766450744561</v>
      </c>
      <c r="AJ372" s="22">
        <f>('Ratios Calculated fix'!AJ372-'Ratios Calculated fix'!AJ$428)/('Ratios Calculated fix'!AJ$429-'Ratios Calculated fix'!AJ$428)</f>
        <v>0.1125887665872219</v>
      </c>
      <c r="AK372" s="22" t="e">
        <f>('Ratios Calculated fix'!AK372-'Ratios Calculated fix'!AK$428)/('Ratios Calculated fix'!AK$429-'Ratios Calculated fix'!AK$428)</f>
        <v>#DIV/0!</v>
      </c>
      <c r="AL372" s="22" t="e">
        <f>('Ratios Calculated fix'!AL372-'Ratios Calculated fix'!AL$428)/('Ratios Calculated fix'!AL$429-'Ratios Calculated fix'!AL$428)</f>
        <v>#DIV/0!</v>
      </c>
      <c r="AM372" s="22">
        <f>('Ratios Calculated fix'!AM372-'Ratios Calculated fix'!AM$428)/('Ratios Calculated fix'!AM$429-'Ratios Calculated fix'!AM$428)</f>
        <v>0.69916305867342377</v>
      </c>
      <c r="AN372" s="22">
        <f>('Ratios Calculated fix'!AN372-'Ratios Calculated fix'!AN$428)/('Ratios Calculated fix'!AN$429-'Ratios Calculated fix'!AN$428)</f>
        <v>0.80759865015812438</v>
      </c>
      <c r="AO372" s="22">
        <f>('Ratios Calculated fix'!AO372-'Ratios Calculated fix'!AO$428)/('Ratios Calculated fix'!AO$429-'Ratios Calculated fix'!AO$428)</f>
        <v>0.1242030729030968</v>
      </c>
      <c r="AP372" s="22">
        <f>('Ratios Calculated fix'!AP372-'Ratios Calculated fix'!AP$428)/('Ratios Calculated fix'!AP$429-'Ratios Calculated fix'!AP$428)</f>
        <v>0.3633089003157523</v>
      </c>
      <c r="AQ372" s="22">
        <f>('Ratios Calculated fix'!AQ372-'Ratios Calculated fix'!AQ$428)/('Ratios Calculated fix'!AQ$429-'Ratios Calculated fix'!AQ$428)</f>
        <v>0.46623877718716716</v>
      </c>
      <c r="AR372" s="22">
        <f>('Ratios Calculated fix'!AR372-'Ratios Calculated fix'!AR$428)/('Ratios Calculated fix'!AR$429-'Ratios Calculated fix'!AR$428)</f>
        <v>0.25907703748472527</v>
      </c>
      <c r="AS372" s="22">
        <f>('Ratios Calculated fix'!AS372-'Ratios Calculated fix'!AS$428)/('Ratios Calculated fix'!AS$429-'Ratios Calculated fix'!AS$428)</f>
        <v>0.37832869927039331</v>
      </c>
      <c r="AT372" s="22">
        <f>('Ratios Calculated fix'!AT372-'Ratios Calculated fix'!AT$428)/('Ratios Calculated fix'!AT$429-'Ratios Calculated fix'!AT$428)</f>
        <v>0.33037538395965066</v>
      </c>
      <c r="AU372" s="22">
        <f>('Ratios Calculated fix'!AU372-'Ratios Calculated fix'!AU$428)/('Ratios Calculated fix'!AU$429-'Ratios Calculated fix'!AU$428)</f>
        <v>0.28083067851227189</v>
      </c>
      <c r="AV372" s="22" t="e">
        <f>('Ratios Calculated fix'!AV372-'Ratios Calculated fix'!AV$428)/('Ratios Calculated fix'!AV$429-'Ratios Calculated fix'!AV$428)</f>
        <v>#DIV/0!</v>
      </c>
      <c r="AW372" s="22" t="e">
        <f>('Ratios Calculated fix'!AW372-'Ratios Calculated fix'!AW$428)/('Ratios Calculated fix'!AW$429-'Ratios Calculated fix'!AW$428)</f>
        <v>#DIV/0!</v>
      </c>
      <c r="AX372" s="22" t="e">
        <f>('Ratios Calculated fix'!AX372-'Ratios Calculated fix'!AX$428)/('Ratios Calculated fix'!AX$429-'Ratios Calculated fix'!AX$428)</f>
        <v>#DIV/0!</v>
      </c>
      <c r="AY372" s="22">
        <f>('Ratios Calculated fix'!AY372-'Ratios Calculated fix'!AY$428)/('Ratios Calculated fix'!AY$429-'Ratios Calculated fix'!AY$428)</f>
        <v>0.71432153745847715</v>
      </c>
      <c r="AZ372" s="22">
        <f>('Ratios Calculated fix'!AZ372-'Ratios Calculated fix'!AZ$428)/('Ratios Calculated fix'!AZ$429-'Ratios Calculated fix'!AZ$428)</f>
        <v>0.75425744798824645</v>
      </c>
      <c r="BA372" s="22">
        <f>('Ratios Calculated fix'!BA372-'Ratios Calculated fix'!BA$428)/('Ratios Calculated fix'!BA$429-'Ratios Calculated fix'!BA$428)</f>
        <v>0.22029299208129757</v>
      </c>
      <c r="BB372" s="22" t="e">
        <f>('Ratios Calculated fix'!BB372-'Ratios Calculated fix'!BB$428)/('Ratios Calculated fix'!BB$429-'Ratios Calculated fix'!BB$428)</f>
        <v>#DIV/0!</v>
      </c>
      <c r="BC372" s="22">
        <f>('Ratios Calculated fix'!BC372-'Ratios Calculated fix'!BC$428)/('Ratios Calculated fix'!BC$429-'Ratios Calculated fix'!BC$428)</f>
        <v>5.5820059652806689E-2</v>
      </c>
    </row>
    <row r="373" spans="1:55" x14ac:dyDescent="0.2">
      <c r="A373" s="3" t="s">
        <v>1102</v>
      </c>
      <c r="B373" s="3" t="s">
        <v>1103</v>
      </c>
      <c r="C373" s="3" t="s">
        <v>113</v>
      </c>
      <c r="D373" s="3">
        <v>378221</v>
      </c>
      <c r="E373" s="3" t="s">
        <v>16</v>
      </c>
      <c r="F373" s="3">
        <v>2019</v>
      </c>
      <c r="G373" s="3" t="s">
        <v>17</v>
      </c>
      <c r="H373" s="4">
        <v>43830</v>
      </c>
      <c r="I373" s="4">
        <v>43874</v>
      </c>
      <c r="J373" s="4">
        <v>43874</v>
      </c>
      <c r="K373" s="5">
        <v>234200000</v>
      </c>
      <c r="L373" s="5">
        <v>237400000</v>
      </c>
      <c r="M373" s="3" t="s">
        <v>1104</v>
      </c>
      <c r="N373" s="21">
        <f>('Ratios Calculated fix'!N373-'Ratios Calculated fix'!N$428)/('Ratios Calculated fix'!N$429-'Ratios Calculated fix'!N$428)</f>
        <v>0.34871879983305953</v>
      </c>
      <c r="O373" s="22">
        <f>('Ratios Calculated fix'!O373-'Ratios Calculated fix'!O$428)/('Ratios Calculated fix'!O$429-'Ratios Calculated fix'!O$428)</f>
        <v>0.34871879983305953</v>
      </c>
      <c r="P373" s="22">
        <f>('Ratios Calculated fix'!P373-'Ratios Calculated fix'!P$428)/('Ratios Calculated fix'!P$429-'Ratios Calculated fix'!P$428)</f>
        <v>0.36453380507578986</v>
      </c>
      <c r="Q373" s="22">
        <f>('Ratios Calculated fix'!Q373-'Ratios Calculated fix'!Q$428)/('Ratios Calculated fix'!Q$429-'Ratios Calculated fix'!Q$428)</f>
        <v>0.8677753784344695</v>
      </c>
      <c r="R373" s="22">
        <f>('Ratios Calculated fix'!R373-'Ratios Calculated fix'!R$428)/('Ratios Calculated fix'!R$429-'Ratios Calculated fix'!R$428)</f>
        <v>0</v>
      </c>
      <c r="S373" s="22">
        <f>('Ratios Calculated fix'!S373-'Ratios Calculated fix'!S$428)/('Ratios Calculated fix'!S$429-'Ratios Calculated fix'!S$428)</f>
        <v>0</v>
      </c>
      <c r="T373" s="22">
        <f>('Ratios Calculated fix'!T373-'Ratios Calculated fix'!T$428)/('Ratios Calculated fix'!T$429-'Ratios Calculated fix'!T$428)</f>
        <v>0</v>
      </c>
      <c r="U373" s="22">
        <f>('Ratios Calculated fix'!U373-'Ratios Calculated fix'!U$428)/('Ratios Calculated fix'!U$429-'Ratios Calculated fix'!U$428)</f>
        <v>0.80725306381245165</v>
      </c>
      <c r="V373" s="22">
        <f>('Ratios Calculated fix'!V373-'Ratios Calculated fix'!V$428)/('Ratios Calculated fix'!V$429-'Ratios Calculated fix'!V$428)</f>
        <v>0.70833495319453676</v>
      </c>
      <c r="W373" s="22">
        <f>('Ratios Calculated fix'!W373-'Ratios Calculated fix'!W$428)/('Ratios Calculated fix'!W$429-'Ratios Calculated fix'!W$428)</f>
        <v>0.81944824653588433</v>
      </c>
      <c r="X373" s="22">
        <f>('Ratios Calculated fix'!X373-'Ratios Calculated fix'!X$428)/('Ratios Calculated fix'!X$429-'Ratios Calculated fix'!X$428)</f>
        <v>0.44516248610711917</v>
      </c>
      <c r="Y373" s="22">
        <f>('Ratios Calculated fix'!Y373-'Ratios Calculated fix'!Y$428)/('Ratios Calculated fix'!Y$429-'Ratios Calculated fix'!Y$428)</f>
        <v>0.53650660058609012</v>
      </c>
      <c r="Z373" s="22">
        <f>('Ratios Calculated fix'!Z373-'Ratios Calculated fix'!Z$428)/('Ratios Calculated fix'!Z$429-'Ratios Calculated fix'!Z$428)</f>
        <v>0.55483751389288083</v>
      </c>
      <c r="AA373" s="22">
        <f>('Ratios Calculated fix'!AA373-'Ratios Calculated fix'!AA$428)/('Ratios Calculated fix'!AA$429-'Ratios Calculated fix'!AA$428)</f>
        <v>0.11445469491645478</v>
      </c>
      <c r="AB373" s="22">
        <f>('Ratios Calculated fix'!AB373-'Ratios Calculated fix'!AB$428)/('Ratios Calculated fix'!AB$429-'Ratios Calculated fix'!AB$428)</f>
        <v>1</v>
      </c>
      <c r="AC373" s="22">
        <f>('Ratios Calculated fix'!AC373-'Ratios Calculated fix'!AC$428)/('Ratios Calculated fix'!AC$429-'Ratios Calculated fix'!AC$428)</f>
        <v>1</v>
      </c>
      <c r="AD373" s="22">
        <f>('Ratios Calculated fix'!AD373-'Ratios Calculated fix'!AD$428)/('Ratios Calculated fix'!AD$429-'Ratios Calculated fix'!AD$428)</f>
        <v>0.59661406141569573</v>
      </c>
      <c r="AE373" s="22">
        <f>('Ratios Calculated fix'!AE373-'Ratios Calculated fix'!AE$428)/('Ratios Calculated fix'!AE$429-'Ratios Calculated fix'!AE$428)</f>
        <v>0.73671291225995872</v>
      </c>
      <c r="AF373" s="22">
        <f>('Ratios Calculated fix'!AF373-'Ratios Calculated fix'!AF$428)/('Ratios Calculated fix'!AF$429-'Ratios Calculated fix'!AF$428)</f>
        <v>0.47167232469700299</v>
      </c>
      <c r="AG373" s="22" t="e">
        <f>('Ratios Calculated fix'!AG373-'Ratios Calculated fix'!AG$428)/('Ratios Calculated fix'!AG$429-'Ratios Calculated fix'!AG$428)</f>
        <v>#DIV/0!</v>
      </c>
      <c r="AH373" s="22" t="e">
        <f>('Ratios Calculated fix'!AH373-'Ratios Calculated fix'!AH$428)/('Ratios Calculated fix'!AH$429-'Ratios Calculated fix'!AH$428)</f>
        <v>#DIV/0!</v>
      </c>
      <c r="AI373" s="22">
        <f>('Ratios Calculated fix'!AI373-'Ratios Calculated fix'!AI$428)/('Ratios Calculated fix'!AI$429-'Ratios Calculated fix'!AI$428)</f>
        <v>0.53654509328321931</v>
      </c>
      <c r="AJ373" s="22">
        <f>('Ratios Calculated fix'!AJ373-'Ratios Calculated fix'!AJ$428)/('Ratios Calculated fix'!AJ$429-'Ratios Calculated fix'!AJ$428)</f>
        <v>0.59119197553000868</v>
      </c>
      <c r="AK373" s="22" t="e">
        <f>('Ratios Calculated fix'!AK373-'Ratios Calculated fix'!AK$428)/('Ratios Calculated fix'!AK$429-'Ratios Calculated fix'!AK$428)</f>
        <v>#DIV/0!</v>
      </c>
      <c r="AL373" s="22" t="e">
        <f>('Ratios Calculated fix'!AL373-'Ratios Calculated fix'!AL$428)/('Ratios Calculated fix'!AL$429-'Ratios Calculated fix'!AL$428)</f>
        <v>#DIV/0!</v>
      </c>
      <c r="AM373" s="22">
        <f>('Ratios Calculated fix'!AM373-'Ratios Calculated fix'!AM$428)/('Ratios Calculated fix'!AM$429-'Ratios Calculated fix'!AM$428)</f>
        <v>0.71355587663343545</v>
      </c>
      <c r="AN373" s="22">
        <f>('Ratios Calculated fix'!AN373-'Ratios Calculated fix'!AN$428)/('Ratios Calculated fix'!AN$429-'Ratios Calculated fix'!AN$428)</f>
        <v>0.80450049393503453</v>
      </c>
      <c r="AO373" s="22">
        <f>('Ratios Calculated fix'!AO373-'Ratios Calculated fix'!AO$428)/('Ratios Calculated fix'!AO$429-'Ratios Calculated fix'!AO$428)</f>
        <v>0.11889316942080767</v>
      </c>
      <c r="AP373" s="22">
        <f>('Ratios Calculated fix'!AP373-'Ratios Calculated fix'!AP$428)/('Ratios Calculated fix'!AP$429-'Ratios Calculated fix'!AP$428)</f>
        <v>0.36029758545221108</v>
      </c>
      <c r="AQ373" s="22">
        <f>('Ratios Calculated fix'!AQ373-'Ratios Calculated fix'!AQ$428)/('Ratios Calculated fix'!AQ$429-'Ratios Calculated fix'!AQ$428)</f>
        <v>0.8462307919965425</v>
      </c>
      <c r="AR373" s="22">
        <f>('Ratios Calculated fix'!AR373-'Ratios Calculated fix'!AR$428)/('Ratios Calculated fix'!AR$429-'Ratios Calculated fix'!AR$428)</f>
        <v>0.47644504451790748</v>
      </c>
      <c r="AS373" s="22">
        <f>('Ratios Calculated fix'!AS373-'Ratios Calculated fix'!AS$428)/('Ratios Calculated fix'!AS$429-'Ratios Calculated fix'!AS$428)</f>
        <v>0.32971250758056303</v>
      </c>
      <c r="AT373" s="22">
        <f>('Ratios Calculated fix'!AT373-'Ratios Calculated fix'!AT$428)/('Ratios Calculated fix'!AT$429-'Ratios Calculated fix'!AT$428)</f>
        <v>0.5411698511907076</v>
      </c>
      <c r="AU373" s="22">
        <f>('Ratios Calculated fix'!AU373-'Ratios Calculated fix'!AU$428)/('Ratios Calculated fix'!AU$429-'Ratios Calculated fix'!AU$428)</f>
        <v>0.54065618016751638</v>
      </c>
      <c r="AV373" s="22" t="e">
        <f>('Ratios Calculated fix'!AV373-'Ratios Calculated fix'!AV$428)/('Ratios Calculated fix'!AV$429-'Ratios Calculated fix'!AV$428)</f>
        <v>#DIV/0!</v>
      </c>
      <c r="AW373" s="22" t="e">
        <f>('Ratios Calculated fix'!AW373-'Ratios Calculated fix'!AW$428)/('Ratios Calculated fix'!AW$429-'Ratios Calculated fix'!AW$428)</f>
        <v>#DIV/0!</v>
      </c>
      <c r="AX373" s="22" t="e">
        <f>('Ratios Calculated fix'!AX373-'Ratios Calculated fix'!AX$428)/('Ratios Calculated fix'!AX$429-'Ratios Calculated fix'!AX$428)</f>
        <v>#DIV/0!</v>
      </c>
      <c r="AY373" s="22">
        <f>('Ratios Calculated fix'!AY373-'Ratios Calculated fix'!AY$428)/('Ratios Calculated fix'!AY$429-'Ratios Calculated fix'!AY$428)</f>
        <v>0.7440745832666682</v>
      </c>
      <c r="AZ373" s="22">
        <f>('Ratios Calculated fix'!AZ373-'Ratios Calculated fix'!AZ$428)/('Ratios Calculated fix'!AZ$429-'Ratios Calculated fix'!AZ$428)</f>
        <v>0.76665328487588824</v>
      </c>
      <c r="BA373" s="22">
        <f>('Ratios Calculated fix'!BA373-'Ratios Calculated fix'!BA$428)/('Ratios Calculated fix'!BA$429-'Ratios Calculated fix'!BA$428)</f>
        <v>0.22191352539541659</v>
      </c>
      <c r="BB373" s="22" t="e">
        <f>('Ratios Calculated fix'!BB373-'Ratios Calculated fix'!BB$428)/('Ratios Calculated fix'!BB$429-'Ratios Calculated fix'!BB$428)</f>
        <v>#DIV/0!</v>
      </c>
      <c r="BC373" s="22">
        <f>('Ratios Calculated fix'!BC373-'Ratios Calculated fix'!BC$428)/('Ratios Calculated fix'!BC$429-'Ratios Calculated fix'!BC$428)</f>
        <v>0.35606255025905253</v>
      </c>
    </row>
    <row r="374" spans="1:55" x14ac:dyDescent="0.2">
      <c r="A374" s="3" t="s">
        <v>1150</v>
      </c>
      <c r="B374" s="3" t="s">
        <v>1151</v>
      </c>
      <c r="C374" s="3" t="s">
        <v>45</v>
      </c>
      <c r="D374" s="3">
        <v>378228</v>
      </c>
      <c r="E374" s="3" t="s">
        <v>16</v>
      </c>
      <c r="F374" s="3">
        <v>2019</v>
      </c>
      <c r="G374" s="3" t="s">
        <v>17</v>
      </c>
      <c r="H374" s="4">
        <v>43830</v>
      </c>
      <c r="I374" s="4">
        <v>43881</v>
      </c>
      <c r="J374" s="4">
        <v>43881</v>
      </c>
      <c r="K374" s="5">
        <v>118370000</v>
      </c>
      <c r="L374" s="5">
        <v>119254000</v>
      </c>
      <c r="M374" s="6" t="s">
        <v>1152</v>
      </c>
      <c r="N374" s="21">
        <f>('Ratios Calculated fix'!N374-'Ratios Calculated fix'!N$428)/('Ratios Calculated fix'!N$429-'Ratios Calculated fix'!N$428)</f>
        <v>5.2135236450471467E-2</v>
      </c>
      <c r="O374" s="22">
        <f>('Ratios Calculated fix'!O374-'Ratios Calculated fix'!O$428)/('Ratios Calculated fix'!O$429-'Ratios Calculated fix'!O$428)</f>
        <v>5.1506872306091777E-3</v>
      </c>
      <c r="P374" s="22">
        <f>('Ratios Calculated fix'!P374-'Ratios Calculated fix'!P$428)/('Ratios Calculated fix'!P$429-'Ratios Calculated fix'!P$428)</f>
        <v>6.9720470061434741E-3</v>
      </c>
      <c r="Q374" s="22">
        <f>('Ratios Calculated fix'!Q374-'Ratios Calculated fix'!Q$428)/('Ratios Calculated fix'!Q$429-'Ratios Calculated fix'!Q$428)</f>
        <v>0.87159085509581669</v>
      </c>
      <c r="R374" s="22">
        <f>('Ratios Calculated fix'!R374-'Ratios Calculated fix'!R$428)/('Ratios Calculated fix'!R$429-'Ratios Calculated fix'!R$428)</f>
        <v>2.5436043975882106E-2</v>
      </c>
      <c r="S374" s="22">
        <f>('Ratios Calculated fix'!S374-'Ratios Calculated fix'!S$428)/('Ratios Calculated fix'!S$429-'Ratios Calculated fix'!S$428)</f>
        <v>1.2107151505543798E-2</v>
      </c>
      <c r="T374" s="22">
        <f>('Ratios Calculated fix'!T374-'Ratios Calculated fix'!T$428)/('Ratios Calculated fix'!T$429-'Ratios Calculated fix'!T$428)</f>
        <v>2.3522565660080586E-2</v>
      </c>
      <c r="U374" s="22">
        <f>('Ratios Calculated fix'!U374-'Ratios Calculated fix'!U$428)/('Ratios Calculated fix'!U$429-'Ratios Calculated fix'!U$428)</f>
        <v>0.8082542946585104</v>
      </c>
      <c r="V374" s="22">
        <f>('Ratios Calculated fix'!V374-'Ratios Calculated fix'!V$428)/('Ratios Calculated fix'!V$429-'Ratios Calculated fix'!V$428)</f>
        <v>0.70896946287553764</v>
      </c>
      <c r="W374" s="22">
        <f>('Ratios Calculated fix'!W374-'Ratios Calculated fix'!W$428)/('Ratios Calculated fix'!W$429-'Ratios Calculated fix'!W$428)</f>
        <v>0.82050225101250163</v>
      </c>
      <c r="X374" s="22">
        <f>('Ratios Calculated fix'!X374-'Ratios Calculated fix'!X$428)/('Ratios Calculated fix'!X$429-'Ratios Calculated fix'!X$428)</f>
        <v>0.29044283390472692</v>
      </c>
      <c r="Y374" s="22">
        <f>('Ratios Calculated fix'!Y374-'Ratios Calculated fix'!Y$428)/('Ratios Calculated fix'!Y$429-'Ratios Calculated fix'!Y$428)</f>
        <v>0.43999712014584041</v>
      </c>
      <c r="Z374" s="22">
        <f>('Ratios Calculated fix'!Z374-'Ratios Calculated fix'!Z$428)/('Ratios Calculated fix'!Z$429-'Ratios Calculated fix'!Z$428)</f>
        <v>0.7095571660952732</v>
      </c>
      <c r="AA374" s="22">
        <f>('Ratios Calculated fix'!AA374-'Ratios Calculated fix'!AA$428)/('Ratios Calculated fix'!AA$429-'Ratios Calculated fix'!AA$428)</f>
        <v>0</v>
      </c>
      <c r="AB374" s="22">
        <f>('Ratios Calculated fix'!AB374-'Ratios Calculated fix'!AB$428)/('Ratios Calculated fix'!AB$429-'Ratios Calculated fix'!AB$428)</f>
        <v>0.82550522751910027</v>
      </c>
      <c r="AC374" s="22">
        <f>('Ratios Calculated fix'!AC374-'Ratios Calculated fix'!AC$428)/('Ratios Calculated fix'!AC$429-'Ratios Calculated fix'!AC$428)</f>
        <v>0.32451848994614196</v>
      </c>
      <c r="AD374" s="22">
        <f>('Ratios Calculated fix'!AD374-'Ratios Calculated fix'!AD$428)/('Ratios Calculated fix'!AD$429-'Ratios Calculated fix'!AD$428)</f>
        <v>0.19995318792479574</v>
      </c>
      <c r="AE374" s="22">
        <f>('Ratios Calculated fix'!AE374-'Ratios Calculated fix'!AE$428)/('Ratios Calculated fix'!AE$429-'Ratios Calculated fix'!AE$428)</f>
        <v>0.25781605169547339</v>
      </c>
      <c r="AF374" s="22">
        <f>('Ratios Calculated fix'!AF374-'Ratios Calculated fix'!AF$428)/('Ratios Calculated fix'!AF$429-'Ratios Calculated fix'!AF$428)</f>
        <v>0.33765193712353392</v>
      </c>
      <c r="AG374" s="22" t="e">
        <f>('Ratios Calculated fix'!AG374-'Ratios Calculated fix'!AG$428)/('Ratios Calculated fix'!AG$429-'Ratios Calculated fix'!AG$428)</f>
        <v>#DIV/0!</v>
      </c>
      <c r="AH374" s="22" t="e">
        <f>('Ratios Calculated fix'!AH374-'Ratios Calculated fix'!AH$428)/('Ratios Calculated fix'!AH$429-'Ratios Calculated fix'!AH$428)</f>
        <v>#DIV/0!</v>
      </c>
      <c r="AI374" s="22">
        <f>('Ratios Calculated fix'!AI374-'Ratios Calculated fix'!AI$428)/('Ratios Calculated fix'!AI$429-'Ratios Calculated fix'!AI$428)</f>
        <v>0.53048899106276626</v>
      </c>
      <c r="AJ374" s="22">
        <f>('Ratios Calculated fix'!AJ374-'Ratios Calculated fix'!AJ$428)/('Ratios Calculated fix'!AJ$429-'Ratios Calculated fix'!AJ$428)</f>
        <v>0.18429049672698006</v>
      </c>
      <c r="AK374" s="22" t="e">
        <f>('Ratios Calculated fix'!AK374-'Ratios Calculated fix'!AK$428)/('Ratios Calculated fix'!AK$429-'Ratios Calculated fix'!AK$428)</f>
        <v>#DIV/0!</v>
      </c>
      <c r="AL374" s="22" t="e">
        <f>('Ratios Calculated fix'!AL374-'Ratios Calculated fix'!AL$428)/('Ratios Calculated fix'!AL$429-'Ratios Calculated fix'!AL$428)</f>
        <v>#DIV/0!</v>
      </c>
      <c r="AM374" s="22">
        <f>('Ratios Calculated fix'!AM374-'Ratios Calculated fix'!AM$428)/('Ratios Calculated fix'!AM$429-'Ratios Calculated fix'!AM$428)</f>
        <v>0.71618467689316889</v>
      </c>
      <c r="AN374" s="22">
        <f>('Ratios Calculated fix'!AN374-'Ratios Calculated fix'!AN$428)/('Ratios Calculated fix'!AN$429-'Ratios Calculated fix'!AN$428)</f>
        <v>0.81412077328888188</v>
      </c>
      <c r="AO374" s="22">
        <f>('Ratios Calculated fix'!AO374-'Ratios Calculated fix'!AO$428)/('Ratios Calculated fix'!AO$429-'Ratios Calculated fix'!AO$428)</f>
        <v>0.33503170337162819</v>
      </c>
      <c r="AP374" s="22">
        <f>('Ratios Calculated fix'!AP374-'Ratios Calculated fix'!AP$428)/('Ratios Calculated fix'!AP$429-'Ratios Calculated fix'!AP$428)</f>
        <v>0.3691510819301419</v>
      </c>
      <c r="AQ374" s="22">
        <f>('Ratios Calculated fix'!AQ374-'Ratios Calculated fix'!AQ$428)/('Ratios Calculated fix'!AQ$429-'Ratios Calculated fix'!AQ$428)</f>
        <v>0.6969018340851395</v>
      </c>
      <c r="AR374" s="22">
        <f>('Ratios Calculated fix'!AR374-'Ratios Calculated fix'!AR$428)/('Ratios Calculated fix'!AR$429-'Ratios Calculated fix'!AR$428)</f>
        <v>0.27650654594037483</v>
      </c>
      <c r="AS374" s="22">
        <f>('Ratios Calculated fix'!AS374-'Ratios Calculated fix'!AS$428)/('Ratios Calculated fix'!AS$429-'Ratios Calculated fix'!AS$428)</f>
        <v>0.35461253561746908</v>
      </c>
      <c r="AT374" s="22">
        <f>('Ratios Calculated fix'!AT374-'Ratios Calculated fix'!AT$428)/('Ratios Calculated fix'!AT$429-'Ratios Calculated fix'!AT$428)</f>
        <v>0.52282457366010782</v>
      </c>
      <c r="AU374" s="22">
        <f>('Ratios Calculated fix'!AU374-'Ratios Calculated fix'!AU$428)/('Ratios Calculated fix'!AU$429-'Ratios Calculated fix'!AU$428)</f>
        <v>0.30776706051969094</v>
      </c>
      <c r="AV374" s="22" t="e">
        <f>('Ratios Calculated fix'!AV374-'Ratios Calculated fix'!AV$428)/('Ratios Calculated fix'!AV$429-'Ratios Calculated fix'!AV$428)</f>
        <v>#DIV/0!</v>
      </c>
      <c r="AW374" s="22" t="e">
        <f>('Ratios Calculated fix'!AW374-'Ratios Calculated fix'!AW$428)/('Ratios Calculated fix'!AW$429-'Ratios Calculated fix'!AW$428)</f>
        <v>#DIV/0!</v>
      </c>
      <c r="AX374" s="22" t="e">
        <f>('Ratios Calculated fix'!AX374-'Ratios Calculated fix'!AX$428)/('Ratios Calculated fix'!AX$429-'Ratios Calculated fix'!AX$428)</f>
        <v>#DIV/0!</v>
      </c>
      <c r="AY374" s="22">
        <f>('Ratios Calculated fix'!AY374-'Ratios Calculated fix'!AY$428)/('Ratios Calculated fix'!AY$429-'Ratios Calculated fix'!AY$428)</f>
        <v>0.74447794713370319</v>
      </c>
      <c r="AZ374" s="22">
        <f>('Ratios Calculated fix'!AZ374-'Ratios Calculated fix'!AZ$428)/('Ratios Calculated fix'!AZ$429-'Ratios Calculated fix'!AZ$428)</f>
        <v>0.76772671494123634</v>
      </c>
      <c r="BA374" s="22">
        <f>('Ratios Calculated fix'!BA374-'Ratios Calculated fix'!BA$428)/('Ratios Calculated fix'!BA$429-'Ratios Calculated fix'!BA$428)</f>
        <v>0.22255821871592577</v>
      </c>
      <c r="BB374" s="22" t="e">
        <f>('Ratios Calculated fix'!BB374-'Ratios Calculated fix'!BB$428)/('Ratios Calculated fix'!BB$429-'Ratios Calculated fix'!BB$428)</f>
        <v>#DIV/0!</v>
      </c>
      <c r="BC374" s="22">
        <f>('Ratios Calculated fix'!BC374-'Ratios Calculated fix'!BC$428)/('Ratios Calculated fix'!BC$429-'Ratios Calculated fix'!BC$428)</f>
        <v>0.23350866292921793</v>
      </c>
    </row>
    <row r="375" spans="1:55" x14ac:dyDescent="0.2">
      <c r="A375" s="3" t="s">
        <v>1162</v>
      </c>
      <c r="B375" s="3" t="s">
        <v>1163</v>
      </c>
      <c r="C375" s="3" t="s">
        <v>91</v>
      </c>
      <c r="D375" s="3">
        <v>138054</v>
      </c>
      <c r="E375" s="3" t="s">
        <v>16</v>
      </c>
      <c r="F375" s="3">
        <v>2019</v>
      </c>
      <c r="G375" s="3" t="s">
        <v>17</v>
      </c>
      <c r="H375" s="4">
        <v>43738</v>
      </c>
      <c r="I375" s="4">
        <v>43781</v>
      </c>
      <c r="J375" s="4">
        <v>43781</v>
      </c>
      <c r="K375" s="5">
        <v>361000000</v>
      </c>
      <c r="L375" s="5">
        <v>365000000</v>
      </c>
      <c r="M375" s="3" t="s">
        <v>1164</v>
      </c>
      <c r="N375" s="21">
        <f>('Ratios Calculated fix'!N375-'Ratios Calculated fix'!N$428)/('Ratios Calculated fix'!N$429-'Ratios Calculated fix'!N$428)</f>
        <v>4.7282773481389498E-2</v>
      </c>
      <c r="O375" s="22">
        <f>('Ratios Calculated fix'!O375-'Ratios Calculated fix'!O$428)/('Ratios Calculated fix'!O$429-'Ratios Calculated fix'!O$428)</f>
        <v>2.003075420046713E-2</v>
      </c>
      <c r="P375" s="22">
        <f>('Ratios Calculated fix'!P375-'Ratios Calculated fix'!P$428)/('Ratios Calculated fix'!P$429-'Ratios Calculated fix'!P$428)</f>
        <v>9.0650358958415719E-3</v>
      </c>
      <c r="Q375" s="22">
        <f>('Ratios Calculated fix'!Q375-'Ratios Calculated fix'!Q$428)/('Ratios Calculated fix'!Q$429-'Ratios Calculated fix'!Q$428)</f>
        <v>0.86980507217553127</v>
      </c>
      <c r="R375" s="22">
        <f>('Ratios Calculated fix'!R375-'Ratios Calculated fix'!R$428)/('Ratios Calculated fix'!R$429-'Ratios Calculated fix'!R$428)</f>
        <v>0.12110160092352611</v>
      </c>
      <c r="S375" s="22">
        <f>('Ratios Calculated fix'!S375-'Ratios Calculated fix'!S$428)/('Ratios Calculated fix'!S$429-'Ratios Calculated fix'!S$428)</f>
        <v>0.11949317934680796</v>
      </c>
      <c r="T375" s="22">
        <f>('Ratios Calculated fix'!T375-'Ratios Calculated fix'!T$428)/('Ratios Calculated fix'!T$429-'Ratios Calculated fix'!T$428)</f>
        <v>0.10083118502121691</v>
      </c>
      <c r="U375" s="22">
        <f>('Ratios Calculated fix'!U375-'Ratios Calculated fix'!U$428)/('Ratios Calculated fix'!U$429-'Ratios Calculated fix'!U$428)</f>
        <v>0.81053891488561536</v>
      </c>
      <c r="V375" s="22">
        <f>('Ratios Calculated fix'!V375-'Ratios Calculated fix'!V$428)/('Ratios Calculated fix'!V$429-'Ratios Calculated fix'!V$428)</f>
        <v>0.71265166176601924</v>
      </c>
      <c r="W375" s="22">
        <f>('Ratios Calculated fix'!W375-'Ratios Calculated fix'!W$428)/('Ratios Calculated fix'!W$429-'Ratios Calculated fix'!W$428)</f>
        <v>0.82256258618420386</v>
      </c>
      <c r="X375" s="22">
        <f>('Ratios Calculated fix'!X375-'Ratios Calculated fix'!X$428)/('Ratios Calculated fix'!X$429-'Ratios Calculated fix'!X$428)</f>
        <v>0.18499637077611469</v>
      </c>
      <c r="Y375" s="22">
        <f>('Ratios Calculated fix'!Y375-'Ratios Calculated fix'!Y$428)/('Ratios Calculated fix'!Y$429-'Ratios Calculated fix'!Y$428)</f>
        <v>0.53439919674702574</v>
      </c>
      <c r="Z375" s="22">
        <f>('Ratios Calculated fix'!Z375-'Ratios Calculated fix'!Z$428)/('Ratios Calculated fix'!Z$429-'Ratios Calculated fix'!Z$428)</f>
        <v>0.81500362922388525</v>
      </c>
      <c r="AA375" s="22">
        <f>('Ratios Calculated fix'!AA375-'Ratios Calculated fix'!AA$428)/('Ratios Calculated fix'!AA$429-'Ratios Calculated fix'!AA$428)</f>
        <v>0.52560101677919535</v>
      </c>
      <c r="AB375" s="22">
        <f>('Ratios Calculated fix'!AB375-'Ratios Calculated fix'!AB$428)/('Ratios Calculated fix'!AB$429-'Ratios Calculated fix'!AB$428)</f>
        <v>0.86533622199746318</v>
      </c>
      <c r="AC375" s="22">
        <f>('Ratios Calculated fix'!AC375-'Ratios Calculated fix'!AC$428)/('Ratios Calculated fix'!AC$429-'Ratios Calculated fix'!AC$428)</f>
        <v>9.246344154613842E-2</v>
      </c>
      <c r="AD375" s="22">
        <f>('Ratios Calculated fix'!AD375-'Ratios Calculated fix'!AD$428)/('Ratios Calculated fix'!AD$429-'Ratios Calculated fix'!AD$428)</f>
        <v>0.15320521108540519</v>
      </c>
      <c r="AE375" s="22">
        <f>('Ratios Calculated fix'!AE375-'Ratios Calculated fix'!AE$428)/('Ratios Calculated fix'!AE$429-'Ratios Calculated fix'!AE$428)</f>
        <v>0.23186837313216851</v>
      </c>
      <c r="AF375" s="22">
        <f>('Ratios Calculated fix'!AF375-'Ratios Calculated fix'!AF$428)/('Ratios Calculated fix'!AF$429-'Ratios Calculated fix'!AF$428)</f>
        <v>0.32921279363862771</v>
      </c>
      <c r="AG375" s="22" t="e">
        <f>('Ratios Calculated fix'!AG375-'Ratios Calculated fix'!AG$428)/('Ratios Calculated fix'!AG$429-'Ratios Calculated fix'!AG$428)</f>
        <v>#DIV/0!</v>
      </c>
      <c r="AH375" s="22" t="e">
        <f>('Ratios Calculated fix'!AH375-'Ratios Calculated fix'!AH$428)/('Ratios Calculated fix'!AH$429-'Ratios Calculated fix'!AH$428)</f>
        <v>#DIV/0!</v>
      </c>
      <c r="AI375" s="22">
        <f>('Ratios Calculated fix'!AI375-'Ratios Calculated fix'!AI$428)/('Ratios Calculated fix'!AI$429-'Ratios Calculated fix'!AI$428)</f>
        <v>0.56868379793192558</v>
      </c>
      <c r="AJ375" s="22">
        <f>('Ratios Calculated fix'!AJ375-'Ratios Calculated fix'!AJ$428)/('Ratios Calculated fix'!AJ$429-'Ratios Calculated fix'!AJ$428)</f>
        <v>0.15079663537654694</v>
      </c>
      <c r="AK375" s="22" t="e">
        <f>('Ratios Calculated fix'!AK375-'Ratios Calculated fix'!AK$428)/('Ratios Calculated fix'!AK$429-'Ratios Calculated fix'!AK$428)</f>
        <v>#DIV/0!</v>
      </c>
      <c r="AL375" s="22" t="e">
        <f>('Ratios Calculated fix'!AL375-'Ratios Calculated fix'!AL$428)/('Ratios Calculated fix'!AL$429-'Ratios Calculated fix'!AL$428)</f>
        <v>#DIV/0!</v>
      </c>
      <c r="AM375" s="22">
        <f>('Ratios Calculated fix'!AM375-'Ratios Calculated fix'!AM$428)/('Ratios Calculated fix'!AM$429-'Ratios Calculated fix'!AM$428)</f>
        <v>0.71046836931642787</v>
      </c>
      <c r="AN375" s="22">
        <f>('Ratios Calculated fix'!AN375-'Ratios Calculated fix'!AN$428)/('Ratios Calculated fix'!AN$429-'Ratios Calculated fix'!AN$428)</f>
        <v>0.80925780082111753</v>
      </c>
      <c r="AO375" s="22">
        <f>('Ratios Calculated fix'!AO375-'Ratios Calculated fix'!AO$428)/('Ratios Calculated fix'!AO$429-'Ratios Calculated fix'!AO$428)</f>
        <v>0.26914552450807461</v>
      </c>
      <c r="AP375" s="22">
        <f>('Ratios Calculated fix'!AP375-'Ratios Calculated fix'!AP$428)/('Ratios Calculated fix'!AP$429-'Ratios Calculated fix'!AP$428)</f>
        <v>0.37549855016348704</v>
      </c>
      <c r="AQ375" s="22">
        <f>('Ratios Calculated fix'!AQ375-'Ratios Calculated fix'!AQ$428)/('Ratios Calculated fix'!AQ$429-'Ratios Calculated fix'!AQ$428)</f>
        <v>0.64159189096834301</v>
      </c>
      <c r="AR375" s="22">
        <f>('Ratios Calculated fix'!AR375-'Ratios Calculated fix'!AR$428)/('Ratios Calculated fix'!AR$429-'Ratios Calculated fix'!AR$428)</f>
        <v>0.2328892679029721</v>
      </c>
      <c r="AS375" s="22">
        <f>('Ratios Calculated fix'!AS375-'Ratios Calculated fix'!AS$428)/('Ratios Calculated fix'!AS$429-'Ratios Calculated fix'!AS$428)</f>
        <v>0.38692712555246472</v>
      </c>
      <c r="AT375" s="22">
        <f>('Ratios Calculated fix'!AT375-'Ratios Calculated fix'!AT$428)/('Ratios Calculated fix'!AT$429-'Ratios Calculated fix'!AT$428)</f>
        <v>0.37667994722742748</v>
      </c>
      <c r="AU375" s="22">
        <f>('Ratios Calculated fix'!AU375-'Ratios Calculated fix'!AU$428)/('Ratios Calculated fix'!AU$429-'Ratios Calculated fix'!AU$428)</f>
        <v>0.22781513149565369</v>
      </c>
      <c r="AV375" s="22" t="e">
        <f>('Ratios Calculated fix'!AV375-'Ratios Calculated fix'!AV$428)/('Ratios Calculated fix'!AV$429-'Ratios Calculated fix'!AV$428)</f>
        <v>#DIV/0!</v>
      </c>
      <c r="AW375" s="22" t="e">
        <f>('Ratios Calculated fix'!AW375-'Ratios Calculated fix'!AW$428)/('Ratios Calculated fix'!AW$429-'Ratios Calculated fix'!AW$428)</f>
        <v>#DIV/0!</v>
      </c>
      <c r="AX375" s="22" t="e">
        <f>('Ratios Calculated fix'!AX375-'Ratios Calculated fix'!AX$428)/('Ratios Calculated fix'!AX$429-'Ratios Calculated fix'!AX$428)</f>
        <v>#DIV/0!</v>
      </c>
      <c r="AY375" s="22">
        <f>('Ratios Calculated fix'!AY375-'Ratios Calculated fix'!AY$428)/('Ratios Calculated fix'!AY$429-'Ratios Calculated fix'!AY$428)</f>
        <v>0.74806686992166671</v>
      </c>
      <c r="AZ375" s="22">
        <f>('Ratios Calculated fix'!AZ375-'Ratios Calculated fix'!AZ$428)/('Ratios Calculated fix'!AZ$429-'Ratios Calculated fix'!AZ$428)</f>
        <v>0.77183591103873705</v>
      </c>
      <c r="BA375" s="22">
        <f>('Ratios Calculated fix'!BA375-'Ratios Calculated fix'!BA$428)/('Ratios Calculated fix'!BA$429-'Ratios Calculated fix'!BA$428)</f>
        <v>0.22057949140022842</v>
      </c>
      <c r="BB375" s="22" t="e">
        <f>('Ratios Calculated fix'!BB375-'Ratios Calculated fix'!BB$428)/('Ratios Calculated fix'!BB$429-'Ratios Calculated fix'!BB$428)</f>
        <v>#DIV/0!</v>
      </c>
      <c r="BC375" s="22">
        <f>('Ratios Calculated fix'!BC375-'Ratios Calculated fix'!BC$428)/('Ratios Calculated fix'!BC$429-'Ratios Calculated fix'!BC$428)</f>
        <v>0.15960336957379478</v>
      </c>
    </row>
    <row r="376" spans="1:55" x14ac:dyDescent="0.2">
      <c r="A376" s="7" t="s">
        <v>1105</v>
      </c>
      <c r="B376" s="7" t="s">
        <v>1106</v>
      </c>
      <c r="C376" s="3" t="s">
        <v>38</v>
      </c>
      <c r="D376" s="7">
        <v>372538</v>
      </c>
      <c r="E376" s="7" t="s">
        <v>16</v>
      </c>
      <c r="F376" s="7">
        <v>2018</v>
      </c>
      <c r="G376" s="7" t="s">
        <v>17</v>
      </c>
      <c r="H376" s="8">
        <v>43555</v>
      </c>
      <c r="I376" s="8">
        <v>43599</v>
      </c>
      <c r="J376" s="8">
        <v>43599</v>
      </c>
      <c r="K376" s="9">
        <v>112595000</v>
      </c>
      <c r="L376" s="9">
        <v>113975000</v>
      </c>
      <c r="M376" s="7" t="s">
        <v>1107</v>
      </c>
      <c r="N376" s="21">
        <f>('Ratios Calculated fix'!N376-'Ratios Calculated fix'!N$428)/('Ratios Calculated fix'!N$429-'Ratios Calculated fix'!N$428)</f>
        <v>5.2712271644675367E-2</v>
      </c>
      <c r="O376" s="22">
        <f>('Ratios Calculated fix'!O376-'Ratios Calculated fix'!O$428)/('Ratios Calculated fix'!O$429-'Ratios Calculated fix'!O$428)</f>
        <v>5.218386122261278E-2</v>
      </c>
      <c r="P376" s="22">
        <f>('Ratios Calculated fix'!P376-'Ratios Calculated fix'!P$428)/('Ratios Calculated fix'!P$429-'Ratios Calculated fix'!P$428)</f>
        <v>8.3110736301823362E-2</v>
      </c>
      <c r="Q376" s="22">
        <f>('Ratios Calculated fix'!Q376-'Ratios Calculated fix'!Q$428)/('Ratios Calculated fix'!Q$429-'Ratios Calculated fix'!Q$428)</f>
        <v>0.86938414616785564</v>
      </c>
      <c r="R376" s="22">
        <f>('Ratios Calculated fix'!R376-'Ratios Calculated fix'!R$428)/('Ratios Calculated fix'!R$429-'Ratios Calculated fix'!R$428)</f>
        <v>0</v>
      </c>
      <c r="S376" s="22">
        <f>('Ratios Calculated fix'!S376-'Ratios Calculated fix'!S$428)/('Ratios Calculated fix'!S$429-'Ratios Calculated fix'!S$428)</f>
        <v>0</v>
      </c>
      <c r="T376" s="22">
        <f>('Ratios Calculated fix'!T376-'Ratios Calculated fix'!T$428)/('Ratios Calculated fix'!T$429-'Ratios Calculated fix'!T$428)</f>
        <v>0</v>
      </c>
      <c r="U376" s="22">
        <f>('Ratios Calculated fix'!U376-'Ratios Calculated fix'!U$428)/('Ratios Calculated fix'!U$429-'Ratios Calculated fix'!U$428)</f>
        <v>0.80725306381245165</v>
      </c>
      <c r="V376" s="22">
        <f>('Ratios Calculated fix'!V376-'Ratios Calculated fix'!V$428)/('Ratios Calculated fix'!V$429-'Ratios Calculated fix'!V$428)</f>
        <v>0.70833495319453676</v>
      </c>
      <c r="W376" s="22">
        <f>('Ratios Calculated fix'!W376-'Ratios Calculated fix'!W$428)/('Ratios Calculated fix'!W$429-'Ratios Calculated fix'!W$428)</f>
        <v>0.81944824653588433</v>
      </c>
      <c r="X376" s="22">
        <f>('Ratios Calculated fix'!X376-'Ratios Calculated fix'!X$428)/('Ratios Calculated fix'!X$429-'Ratios Calculated fix'!X$428)</f>
        <v>0.57568317184051065</v>
      </c>
      <c r="Y376" s="22">
        <f>('Ratios Calculated fix'!Y376-'Ratios Calculated fix'!Y$428)/('Ratios Calculated fix'!Y$429-'Ratios Calculated fix'!Y$428)</f>
        <v>0.47516181300560423</v>
      </c>
      <c r="Z376" s="22">
        <f>('Ratios Calculated fix'!Z376-'Ratios Calculated fix'!Z$428)/('Ratios Calculated fix'!Z$429-'Ratios Calculated fix'!Z$428)</f>
        <v>0.4243168281594894</v>
      </c>
      <c r="AA376" s="22">
        <f>('Ratios Calculated fix'!AA376-'Ratios Calculated fix'!AA$428)/('Ratios Calculated fix'!AA$429-'Ratios Calculated fix'!AA$428)</f>
        <v>0.1443168812039535</v>
      </c>
      <c r="AB376" s="22">
        <f>('Ratios Calculated fix'!AB376-'Ratios Calculated fix'!AB$428)/('Ratios Calculated fix'!AB$429-'Ratios Calculated fix'!AB$428)</f>
        <v>0.88057550990726663</v>
      </c>
      <c r="AC376" s="22">
        <f>('Ratios Calculated fix'!AC376-'Ratios Calculated fix'!AC$428)/('Ratios Calculated fix'!AC$429-'Ratios Calculated fix'!AC$428)</f>
        <v>0.41218509250396451</v>
      </c>
      <c r="AD376" s="22">
        <f>('Ratios Calculated fix'!AD376-'Ratios Calculated fix'!AD$428)/('Ratios Calculated fix'!AD$429-'Ratios Calculated fix'!AD$428)</f>
        <v>0.17771383080772377</v>
      </c>
      <c r="AE376" s="22">
        <f>('Ratios Calculated fix'!AE376-'Ratios Calculated fix'!AE$428)/('Ratios Calculated fix'!AE$429-'Ratios Calculated fix'!AE$428)</f>
        <v>0.24224588971887262</v>
      </c>
      <c r="AF376" s="22">
        <f>('Ratios Calculated fix'!AF376-'Ratios Calculated fix'!AF$428)/('Ratios Calculated fix'!AF$429-'Ratios Calculated fix'!AF$428)</f>
        <v>0.36246606884941374</v>
      </c>
      <c r="AG376" s="22" t="e">
        <f>('Ratios Calculated fix'!AG376-'Ratios Calculated fix'!AG$428)/('Ratios Calculated fix'!AG$429-'Ratios Calculated fix'!AG$428)</f>
        <v>#DIV/0!</v>
      </c>
      <c r="AH376" s="22" t="e">
        <f>('Ratios Calculated fix'!AH376-'Ratios Calculated fix'!AH$428)/('Ratios Calculated fix'!AH$429-'Ratios Calculated fix'!AH$428)</f>
        <v>#DIV/0!</v>
      </c>
      <c r="AI376" s="22">
        <f>('Ratios Calculated fix'!AI376-'Ratios Calculated fix'!AI$428)/('Ratios Calculated fix'!AI$429-'Ratios Calculated fix'!AI$428)</f>
        <v>0.53201765241312649</v>
      </c>
      <c r="AJ376" s="22">
        <f>('Ratios Calculated fix'!AJ376-'Ratios Calculated fix'!AJ$428)/('Ratios Calculated fix'!AJ$429-'Ratios Calculated fix'!AJ$428)</f>
        <v>0.13165906940394606</v>
      </c>
      <c r="AK376" s="22" t="e">
        <f>('Ratios Calculated fix'!AK376-'Ratios Calculated fix'!AK$428)/('Ratios Calculated fix'!AK$429-'Ratios Calculated fix'!AK$428)</f>
        <v>#DIV/0!</v>
      </c>
      <c r="AL376" s="22" t="e">
        <f>('Ratios Calculated fix'!AL376-'Ratios Calculated fix'!AL$428)/('Ratios Calculated fix'!AL$429-'Ratios Calculated fix'!AL$428)</f>
        <v>#DIV/0!</v>
      </c>
      <c r="AM376" s="22">
        <f>('Ratios Calculated fix'!AM376-'Ratios Calculated fix'!AM$428)/('Ratios Calculated fix'!AM$429-'Ratios Calculated fix'!AM$428)</f>
        <v>0.71103456318621383</v>
      </c>
      <c r="AN376" s="22">
        <f>('Ratios Calculated fix'!AN376-'Ratios Calculated fix'!AN$428)/('Ratios Calculated fix'!AN$429-'Ratios Calculated fix'!AN$428)</f>
        <v>0.80579349877415463</v>
      </c>
      <c r="AO376" s="22">
        <f>('Ratios Calculated fix'!AO376-'Ratios Calculated fix'!AO$428)/('Ratios Calculated fix'!AO$429-'Ratios Calculated fix'!AO$428)</f>
        <v>0.12481729655043944</v>
      </c>
      <c r="AP376" s="22">
        <f>('Ratios Calculated fix'!AP376-'Ratios Calculated fix'!AP$428)/('Ratios Calculated fix'!AP$429-'Ratios Calculated fix'!AP$428)</f>
        <v>0.36138771317480073</v>
      </c>
      <c r="AQ376" s="22">
        <f>('Ratios Calculated fix'!AQ376-'Ratios Calculated fix'!AQ$428)/('Ratios Calculated fix'!AQ$429-'Ratios Calculated fix'!AQ$428)</f>
        <v>0.66309760610915314</v>
      </c>
      <c r="AR376" s="22">
        <f>('Ratios Calculated fix'!AR376-'Ratios Calculated fix'!AR$428)/('Ratios Calculated fix'!AR$429-'Ratios Calculated fix'!AR$428)</f>
        <v>0.45455330675395689</v>
      </c>
      <c r="AS376" s="22">
        <f>('Ratios Calculated fix'!AS376-'Ratios Calculated fix'!AS$428)/('Ratios Calculated fix'!AS$429-'Ratios Calculated fix'!AS$428)</f>
        <v>0.32140003418748786</v>
      </c>
      <c r="AT376" s="22">
        <f>('Ratios Calculated fix'!AT376-'Ratios Calculated fix'!AT$428)/('Ratios Calculated fix'!AT$429-'Ratios Calculated fix'!AT$428)</f>
        <v>0.53228522508827558</v>
      </c>
      <c r="AU376" s="22">
        <f>('Ratios Calculated fix'!AU376-'Ratios Calculated fix'!AU$428)/('Ratios Calculated fix'!AU$429-'Ratios Calculated fix'!AU$428)</f>
        <v>0.28802585101080314</v>
      </c>
      <c r="AV376" s="22" t="e">
        <f>('Ratios Calculated fix'!AV376-'Ratios Calculated fix'!AV$428)/('Ratios Calculated fix'!AV$429-'Ratios Calculated fix'!AV$428)</f>
        <v>#DIV/0!</v>
      </c>
      <c r="AW376" s="22" t="e">
        <f>('Ratios Calculated fix'!AW376-'Ratios Calculated fix'!AW$428)/('Ratios Calculated fix'!AW$429-'Ratios Calculated fix'!AW$428)</f>
        <v>#DIV/0!</v>
      </c>
      <c r="AX376" s="22" t="e">
        <f>('Ratios Calculated fix'!AX376-'Ratios Calculated fix'!AX$428)/('Ratios Calculated fix'!AX$429-'Ratios Calculated fix'!AX$428)</f>
        <v>#DIV/0!</v>
      </c>
      <c r="AY376" s="22">
        <f>('Ratios Calculated fix'!AY376-'Ratios Calculated fix'!AY$428)/('Ratios Calculated fix'!AY$429-'Ratios Calculated fix'!AY$428)</f>
        <v>0.7440745832666682</v>
      </c>
      <c r="AZ376" s="22">
        <f>('Ratios Calculated fix'!AZ376-'Ratios Calculated fix'!AZ$428)/('Ratios Calculated fix'!AZ$429-'Ratios Calculated fix'!AZ$428)</f>
        <v>0.760167482334278</v>
      </c>
      <c r="BA376" s="22">
        <f>('Ratios Calculated fix'!BA376-'Ratios Calculated fix'!BA$428)/('Ratios Calculated fix'!BA$429-'Ratios Calculated fix'!BA$428)</f>
        <v>0.22358645670027316</v>
      </c>
      <c r="BB376" s="22" t="e">
        <f>('Ratios Calculated fix'!BB376-'Ratios Calculated fix'!BB$428)/('Ratios Calculated fix'!BB$429-'Ratios Calculated fix'!BB$428)</f>
        <v>#DIV/0!</v>
      </c>
      <c r="BC376" s="22">
        <f>('Ratios Calculated fix'!BC376-'Ratios Calculated fix'!BC$428)/('Ratios Calculated fix'!BC$429-'Ratios Calculated fix'!BC$428)</f>
        <v>0.1464832231862461</v>
      </c>
    </row>
    <row r="377" spans="1:55" x14ac:dyDescent="0.2">
      <c r="A377" s="3" t="s">
        <v>1156</v>
      </c>
      <c r="B377" s="3" t="s">
        <v>1157</v>
      </c>
      <c r="C377" s="3" t="s">
        <v>38</v>
      </c>
      <c r="D377" s="3">
        <v>30388</v>
      </c>
      <c r="E377" s="3" t="s">
        <v>16</v>
      </c>
      <c r="F377" s="3">
        <v>2019</v>
      </c>
      <c r="G377" s="3" t="s">
        <v>17</v>
      </c>
      <c r="H377" s="4">
        <v>43830</v>
      </c>
      <c r="I377" s="4">
        <v>43880</v>
      </c>
      <c r="J377" s="4">
        <v>43880</v>
      </c>
      <c r="K377" s="5">
        <v>776822000</v>
      </c>
      <c r="L377" s="5">
        <v>788856000</v>
      </c>
      <c r="M377" s="3" t="s">
        <v>1158</v>
      </c>
      <c r="N377" s="21">
        <f>('Ratios Calculated fix'!N377-'Ratios Calculated fix'!N$428)/('Ratios Calculated fix'!N$429-'Ratios Calculated fix'!N$428)</f>
        <v>0.40625878125014553</v>
      </c>
      <c r="O377" s="22">
        <f>('Ratios Calculated fix'!O377-'Ratios Calculated fix'!O$428)/('Ratios Calculated fix'!O$429-'Ratios Calculated fix'!O$428)</f>
        <v>0.40625878125014553</v>
      </c>
      <c r="P377" s="22">
        <f>('Ratios Calculated fix'!P377-'Ratios Calculated fix'!P$428)/('Ratios Calculated fix'!P$429-'Ratios Calculated fix'!P$428)</f>
        <v>1</v>
      </c>
      <c r="Q377" s="22">
        <f>('Ratios Calculated fix'!Q377-'Ratios Calculated fix'!Q$428)/('Ratios Calculated fix'!Q$429-'Ratios Calculated fix'!Q$428)</f>
        <v>0.86832844522799724</v>
      </c>
      <c r="R377" s="22">
        <f>('Ratios Calculated fix'!R377-'Ratios Calculated fix'!R$428)/('Ratios Calculated fix'!R$429-'Ratios Calculated fix'!R$428)</f>
        <v>6.6339426618960209E-2</v>
      </c>
      <c r="S377" s="22">
        <f>('Ratios Calculated fix'!S377-'Ratios Calculated fix'!S$428)/('Ratios Calculated fix'!S$429-'Ratios Calculated fix'!S$428)</f>
        <v>0</v>
      </c>
      <c r="T377" s="22">
        <f>('Ratios Calculated fix'!T377-'Ratios Calculated fix'!T$428)/('Ratios Calculated fix'!T$429-'Ratios Calculated fix'!T$428)</f>
        <v>6.7046548747917739E-2</v>
      </c>
      <c r="U377" s="22">
        <f>('Ratios Calculated fix'!U377-'Ratios Calculated fix'!U$428)/('Ratios Calculated fix'!U$429-'Ratios Calculated fix'!U$428)</f>
        <v>0.80838219742178963</v>
      </c>
      <c r="V377" s="22">
        <f>('Ratios Calculated fix'!V377-'Ratios Calculated fix'!V$428)/('Ratios Calculated fix'!V$429-'Ratios Calculated fix'!V$428)</f>
        <v>0.70833495319453676</v>
      </c>
      <c r="W377" s="22">
        <f>('Ratios Calculated fix'!W377-'Ratios Calculated fix'!W$428)/('Ratios Calculated fix'!W$429-'Ratios Calculated fix'!W$428)</f>
        <v>0.82074728843962219</v>
      </c>
      <c r="X377" s="22">
        <f>('Ratios Calculated fix'!X377-'Ratios Calculated fix'!X$428)/('Ratios Calculated fix'!X$429-'Ratios Calculated fix'!X$428)</f>
        <v>0.51783016136722793</v>
      </c>
      <c r="Y377" s="22">
        <f>('Ratios Calculated fix'!Y377-'Ratios Calculated fix'!Y$428)/('Ratios Calculated fix'!Y$429-'Ratios Calculated fix'!Y$428)</f>
        <v>0.50886250053770976</v>
      </c>
      <c r="Z377" s="22">
        <f>('Ratios Calculated fix'!Z377-'Ratios Calculated fix'!Z$428)/('Ratios Calculated fix'!Z$429-'Ratios Calculated fix'!Z$428)</f>
        <v>0.48216983863277213</v>
      </c>
      <c r="AA377" s="22">
        <f>('Ratios Calculated fix'!AA377-'Ratios Calculated fix'!AA$428)/('Ratios Calculated fix'!AA$429-'Ratios Calculated fix'!AA$428)</f>
        <v>0.15869636898384179</v>
      </c>
      <c r="AB377" s="22">
        <f>('Ratios Calculated fix'!AB377-'Ratios Calculated fix'!AB$428)/('Ratios Calculated fix'!AB$429-'Ratios Calculated fix'!AB$428)</f>
        <v>0.9415045298205984</v>
      </c>
      <c r="AC377" s="22">
        <f>('Ratios Calculated fix'!AC377-'Ratios Calculated fix'!AC$428)/('Ratios Calculated fix'!AC$429-'Ratios Calculated fix'!AC$428)</f>
        <v>0.66163042726356336</v>
      </c>
      <c r="AD377" s="22">
        <f>('Ratios Calculated fix'!AD377-'Ratios Calculated fix'!AD$428)/('Ratios Calculated fix'!AD$429-'Ratios Calculated fix'!AD$428)</f>
        <v>0.19327160574980184</v>
      </c>
      <c r="AE377" s="22">
        <f>('Ratios Calculated fix'!AE377-'Ratios Calculated fix'!AE$428)/('Ratios Calculated fix'!AE$429-'Ratios Calculated fix'!AE$428)</f>
        <v>0.27748609261113782</v>
      </c>
      <c r="AF377" s="22">
        <f>('Ratios Calculated fix'!AF377-'Ratios Calculated fix'!AF$428)/('Ratios Calculated fix'!AF$429-'Ratios Calculated fix'!AF$428)</f>
        <v>0.49070153992463805</v>
      </c>
      <c r="AG377" s="22" t="e">
        <f>('Ratios Calculated fix'!AG377-'Ratios Calculated fix'!AG$428)/('Ratios Calculated fix'!AG$429-'Ratios Calculated fix'!AG$428)</f>
        <v>#DIV/0!</v>
      </c>
      <c r="AH377" s="22" t="e">
        <f>('Ratios Calculated fix'!AH377-'Ratios Calculated fix'!AH$428)/('Ratios Calculated fix'!AH$429-'Ratios Calculated fix'!AH$428)</f>
        <v>#DIV/0!</v>
      </c>
      <c r="AI377" s="22">
        <f>('Ratios Calculated fix'!AI377-'Ratios Calculated fix'!AI$428)/('Ratios Calculated fix'!AI$429-'Ratios Calculated fix'!AI$428)</f>
        <v>0.54693051419130656</v>
      </c>
      <c r="AJ377" s="22">
        <f>('Ratios Calculated fix'!AJ377-'Ratios Calculated fix'!AJ$428)/('Ratios Calculated fix'!AJ$429-'Ratios Calculated fix'!AJ$428)</f>
        <v>0.39934005431451081</v>
      </c>
      <c r="AK377" s="22" t="e">
        <f>('Ratios Calculated fix'!AK377-'Ratios Calculated fix'!AK$428)/('Ratios Calculated fix'!AK$429-'Ratios Calculated fix'!AK$428)</f>
        <v>#DIV/0!</v>
      </c>
      <c r="AL377" s="22" t="e">
        <f>('Ratios Calculated fix'!AL377-'Ratios Calculated fix'!AL$428)/('Ratios Calculated fix'!AL$429-'Ratios Calculated fix'!AL$428)</f>
        <v>#DIV/0!</v>
      </c>
      <c r="AM377" s="22">
        <f>('Ratios Calculated fix'!AM377-'Ratios Calculated fix'!AM$428)/('Ratios Calculated fix'!AM$429-'Ratios Calculated fix'!AM$428)</f>
        <v>0.71116071639217127</v>
      </c>
      <c r="AN377" s="22">
        <f>('Ratios Calculated fix'!AN377-'Ratios Calculated fix'!AN$428)/('Ratios Calculated fix'!AN$429-'Ratios Calculated fix'!AN$428)</f>
        <v>0.80390881539126147</v>
      </c>
      <c r="AO377" s="22">
        <f>('Ratios Calculated fix'!AO377-'Ratios Calculated fix'!AO$428)/('Ratios Calculated fix'!AO$429-'Ratios Calculated fix'!AO$428)</f>
        <v>4.59289341958211E-2</v>
      </c>
      <c r="AP377" s="22">
        <f>('Ratios Calculated fix'!AP377-'Ratios Calculated fix'!AP$428)/('Ratios Calculated fix'!AP$429-'Ratios Calculated fix'!AP$428)</f>
        <v>0.35979460689234666</v>
      </c>
      <c r="AQ377" s="22">
        <f>('Ratios Calculated fix'!AQ377-'Ratios Calculated fix'!AQ$428)/('Ratios Calculated fix'!AQ$429-'Ratios Calculated fix'!AQ$428)</f>
        <v>0.70797639891495245</v>
      </c>
      <c r="AR377" s="22">
        <f>('Ratios Calculated fix'!AR377-'Ratios Calculated fix'!AR$428)/('Ratios Calculated fix'!AR$429-'Ratios Calculated fix'!AR$428)</f>
        <v>0.59803006581300899</v>
      </c>
      <c r="AS377" s="22">
        <f>('Ratios Calculated fix'!AS377-'Ratios Calculated fix'!AS$428)/('Ratios Calculated fix'!AS$429-'Ratios Calculated fix'!AS$428)</f>
        <v>0.35102419319157652</v>
      </c>
      <c r="AT377" s="22">
        <f>('Ratios Calculated fix'!AT377-'Ratios Calculated fix'!AT$428)/('Ratios Calculated fix'!AT$429-'Ratios Calculated fix'!AT$428)</f>
        <v>0.42695155107228661</v>
      </c>
      <c r="AU377" s="22">
        <f>('Ratios Calculated fix'!AU377-'Ratios Calculated fix'!AU$428)/('Ratios Calculated fix'!AU$429-'Ratios Calculated fix'!AU$428)</f>
        <v>0.28258746430279758</v>
      </c>
      <c r="AV377" s="22" t="e">
        <f>('Ratios Calculated fix'!AV377-'Ratios Calculated fix'!AV$428)/('Ratios Calculated fix'!AV$429-'Ratios Calculated fix'!AV$428)</f>
        <v>#DIV/0!</v>
      </c>
      <c r="AW377" s="22" t="e">
        <f>('Ratios Calculated fix'!AW377-'Ratios Calculated fix'!AW$428)/('Ratios Calculated fix'!AW$429-'Ratios Calculated fix'!AW$428)</f>
        <v>#DIV/0!</v>
      </c>
      <c r="AX377" s="22" t="e">
        <f>('Ratios Calculated fix'!AX377-'Ratios Calculated fix'!AX$428)/('Ratios Calculated fix'!AX$429-'Ratios Calculated fix'!AX$428)</f>
        <v>#DIV/0!</v>
      </c>
      <c r="AY377" s="22">
        <f>('Ratios Calculated fix'!AY377-'Ratios Calculated fix'!AY$428)/('Ratios Calculated fix'!AY$429-'Ratios Calculated fix'!AY$428)</f>
        <v>0.75055162747313042</v>
      </c>
      <c r="AZ377" s="22">
        <f>('Ratios Calculated fix'!AZ377-'Ratios Calculated fix'!AZ$428)/('Ratios Calculated fix'!AZ$429-'Ratios Calculated fix'!AZ$428)</f>
        <v>0.7548769672189154</v>
      </c>
      <c r="BA377" s="22">
        <f>('Ratios Calculated fix'!BA377-'Ratios Calculated fix'!BA$428)/('Ratios Calculated fix'!BA$429-'Ratios Calculated fix'!BA$428)</f>
        <v>0.22135235180853116</v>
      </c>
      <c r="BB377" s="22" t="e">
        <f>('Ratios Calculated fix'!BB377-'Ratios Calculated fix'!BB$428)/('Ratios Calculated fix'!BB$429-'Ratios Calculated fix'!BB$428)</f>
        <v>#DIV/0!</v>
      </c>
      <c r="BC377" s="22">
        <f>('Ratios Calculated fix'!BC377-'Ratios Calculated fix'!BC$428)/('Ratios Calculated fix'!BC$429-'Ratios Calculated fix'!BC$428)</f>
        <v>9.423342953063607E-2</v>
      </c>
    </row>
    <row r="378" spans="1:55" x14ac:dyDescent="0.2">
      <c r="A378" s="3" t="s">
        <v>1123</v>
      </c>
      <c r="B378" s="3" t="s">
        <v>1124</v>
      </c>
      <c r="C378" s="3" t="s">
        <v>34</v>
      </c>
      <c r="D378" s="3">
        <v>252464</v>
      </c>
      <c r="E378" s="3" t="s">
        <v>16</v>
      </c>
      <c r="F378" s="3">
        <v>2019</v>
      </c>
      <c r="G378" s="3" t="s">
        <v>17</v>
      </c>
      <c r="H378" s="4">
        <v>43830</v>
      </c>
      <c r="I378" s="4">
        <v>43881</v>
      </c>
      <c r="J378" s="4">
        <v>43881</v>
      </c>
      <c r="K378" s="5">
        <v>933000000</v>
      </c>
      <c r="L378" s="5">
        <v>949000000</v>
      </c>
      <c r="M378" s="3" t="s">
        <v>1125</v>
      </c>
      <c r="N378" s="21">
        <f>('Ratios Calculated fix'!N378-'Ratios Calculated fix'!N$428)/('Ratios Calculated fix'!N$429-'Ratios Calculated fix'!N$428)</f>
        <v>0.15064898200267091</v>
      </c>
      <c r="O378" s="22">
        <f>('Ratios Calculated fix'!O378-'Ratios Calculated fix'!O$428)/('Ratios Calculated fix'!O$429-'Ratios Calculated fix'!O$428)</f>
        <v>0.11617802509153881</v>
      </c>
      <c r="P378" s="22">
        <f>('Ratios Calculated fix'!P378-'Ratios Calculated fix'!P$428)/('Ratios Calculated fix'!P$429-'Ratios Calculated fix'!P$428)</f>
        <v>0.26200473519925777</v>
      </c>
      <c r="Q378" s="22">
        <f>('Ratios Calculated fix'!Q378-'Ratios Calculated fix'!Q$428)/('Ratios Calculated fix'!Q$429-'Ratios Calculated fix'!Q$428)</f>
        <v>0.86928803191540216</v>
      </c>
      <c r="R378" s="22">
        <f>('Ratios Calculated fix'!R378-'Ratios Calculated fix'!R$428)/('Ratios Calculated fix'!R$429-'Ratios Calculated fix'!R$428)</f>
        <v>0.10818604830050835</v>
      </c>
      <c r="S378" s="22">
        <f>('Ratios Calculated fix'!S378-'Ratios Calculated fix'!S$428)/('Ratios Calculated fix'!S$429-'Ratios Calculated fix'!S$428)</f>
        <v>5.2211053520447512E-2</v>
      </c>
      <c r="T378" s="22">
        <f>('Ratios Calculated fix'!T378-'Ratios Calculated fix'!T$428)/('Ratios Calculated fix'!T$429-'Ratios Calculated fix'!T$428)</f>
        <v>9.9918298055635929E-2</v>
      </c>
      <c r="U378" s="22">
        <f>('Ratios Calculated fix'!U378-'Ratios Calculated fix'!U$428)/('Ratios Calculated fix'!U$429-'Ratios Calculated fix'!U$428)</f>
        <v>0.80980540397054157</v>
      </c>
      <c r="V378" s="22">
        <f>('Ratios Calculated fix'!V378-'Ratios Calculated fix'!V$428)/('Ratios Calculated fix'!V$429-'Ratios Calculated fix'!V$428)</f>
        <v>0.70997494385332083</v>
      </c>
      <c r="W378" s="22">
        <f>('Ratios Calculated fix'!W378-'Ratios Calculated fix'!W$428)/('Ratios Calculated fix'!W$429-'Ratios Calculated fix'!W$428)</f>
        <v>0.82213164666345517</v>
      </c>
      <c r="X378" s="22">
        <f>('Ratios Calculated fix'!X378-'Ratios Calculated fix'!X$428)/('Ratios Calculated fix'!X$429-'Ratios Calculated fix'!X$428)</f>
        <v>0.4191630414335436</v>
      </c>
      <c r="Y378" s="22">
        <f>('Ratios Calculated fix'!Y378-'Ratios Calculated fix'!Y$428)/('Ratios Calculated fix'!Y$429-'Ratios Calculated fix'!Y$428)</f>
        <v>0.49515044984049444</v>
      </c>
      <c r="Z378" s="22">
        <f>('Ratios Calculated fix'!Z378-'Ratios Calculated fix'!Z$428)/('Ratios Calculated fix'!Z$429-'Ratios Calculated fix'!Z$428)</f>
        <v>0.58083695856645645</v>
      </c>
      <c r="AA378" s="22">
        <f>('Ratios Calculated fix'!AA378-'Ratios Calculated fix'!AA$428)/('Ratios Calculated fix'!AA$429-'Ratios Calculated fix'!AA$428)</f>
        <v>0.38835991414376619</v>
      </c>
      <c r="AB378" s="22">
        <f>('Ratios Calculated fix'!AB378-'Ratios Calculated fix'!AB$428)/('Ratios Calculated fix'!AB$429-'Ratios Calculated fix'!AB$428)</f>
        <v>0.88457751283162211</v>
      </c>
      <c r="AC378" s="22">
        <f>('Ratios Calculated fix'!AC378-'Ratios Calculated fix'!AC$428)/('Ratios Calculated fix'!AC$429-'Ratios Calculated fix'!AC$428)</f>
        <v>0.62645333618713139</v>
      </c>
      <c r="AD378" s="22">
        <f>('Ratios Calculated fix'!AD378-'Ratios Calculated fix'!AD$428)/('Ratios Calculated fix'!AD$429-'Ratios Calculated fix'!AD$428)</f>
        <v>0.50928594217740841</v>
      </c>
      <c r="AE378" s="22">
        <f>('Ratios Calculated fix'!AE378-'Ratios Calculated fix'!AE$428)/('Ratios Calculated fix'!AE$429-'Ratios Calculated fix'!AE$428)</f>
        <v>0.63728520783567888</v>
      </c>
      <c r="AF378" s="22">
        <f>('Ratios Calculated fix'!AF378-'Ratios Calculated fix'!AF$428)/('Ratios Calculated fix'!AF$429-'Ratios Calculated fix'!AF$428)</f>
        <v>0.45854618242226586</v>
      </c>
      <c r="AG378" s="22" t="e">
        <f>('Ratios Calculated fix'!AG378-'Ratios Calculated fix'!AG$428)/('Ratios Calculated fix'!AG$429-'Ratios Calculated fix'!AG$428)</f>
        <v>#DIV/0!</v>
      </c>
      <c r="AH378" s="22" t="e">
        <f>('Ratios Calculated fix'!AH378-'Ratios Calculated fix'!AH$428)/('Ratios Calculated fix'!AH$429-'Ratios Calculated fix'!AH$428)</f>
        <v>#DIV/0!</v>
      </c>
      <c r="AI378" s="22">
        <f>('Ratios Calculated fix'!AI378-'Ratios Calculated fix'!AI$428)/('Ratios Calculated fix'!AI$429-'Ratios Calculated fix'!AI$428)</f>
        <v>0.53132439379729479</v>
      </c>
      <c r="AJ378" s="22">
        <f>('Ratios Calculated fix'!AJ378-'Ratios Calculated fix'!AJ$428)/('Ratios Calculated fix'!AJ$429-'Ratios Calculated fix'!AJ$428)</f>
        <v>0.61094006555844682</v>
      </c>
      <c r="AK378" s="22" t="e">
        <f>('Ratios Calculated fix'!AK378-'Ratios Calculated fix'!AK$428)/('Ratios Calculated fix'!AK$429-'Ratios Calculated fix'!AK$428)</f>
        <v>#DIV/0!</v>
      </c>
      <c r="AL378" s="22" t="e">
        <f>('Ratios Calculated fix'!AL378-'Ratios Calculated fix'!AL$428)/('Ratios Calculated fix'!AL$429-'Ratios Calculated fix'!AL$428)</f>
        <v>#DIV/0!</v>
      </c>
      <c r="AM378" s="22">
        <f>('Ratios Calculated fix'!AM378-'Ratios Calculated fix'!AM$428)/('Ratios Calculated fix'!AM$429-'Ratios Calculated fix'!AM$428)</f>
        <v>0.72157678513205026</v>
      </c>
      <c r="AN378" s="22">
        <f>('Ratios Calculated fix'!AN378-'Ratios Calculated fix'!AN$428)/('Ratios Calculated fix'!AN$429-'Ratios Calculated fix'!AN$428)</f>
        <v>0.80642942740937074</v>
      </c>
      <c r="AO378" s="22">
        <f>('Ratios Calculated fix'!AO378-'Ratios Calculated fix'!AO$428)/('Ratios Calculated fix'!AO$429-'Ratios Calculated fix'!AO$428)</f>
        <v>0.16229011401023938</v>
      </c>
      <c r="AP378" s="22">
        <f>('Ratios Calculated fix'!AP378-'Ratios Calculated fix'!AP$428)/('Ratios Calculated fix'!AP$429-'Ratios Calculated fix'!AP$428)</f>
        <v>0.3608378117537025</v>
      </c>
      <c r="AQ378" s="22">
        <f>('Ratios Calculated fix'!AQ378-'Ratios Calculated fix'!AQ$428)/('Ratios Calculated fix'!AQ$429-'Ratios Calculated fix'!AQ$428)</f>
        <v>0.90740080587705318</v>
      </c>
      <c r="AR378" s="22">
        <f>('Ratios Calculated fix'!AR378-'Ratios Calculated fix'!AR$428)/('Ratios Calculated fix'!AR$429-'Ratios Calculated fix'!AR$428)</f>
        <v>0.69637356234063708</v>
      </c>
      <c r="AS378" s="22">
        <f>('Ratios Calculated fix'!AS378-'Ratios Calculated fix'!AS$428)/('Ratios Calculated fix'!AS$429-'Ratios Calculated fix'!AS$428)</f>
        <v>0.2709358841451423</v>
      </c>
      <c r="AT378" s="22">
        <f>('Ratios Calculated fix'!AT378-'Ratios Calculated fix'!AT$428)/('Ratios Calculated fix'!AT$429-'Ratios Calculated fix'!AT$428)</f>
        <v>0.92911419970040865</v>
      </c>
      <c r="AU378" s="22">
        <f>('Ratios Calculated fix'!AU378-'Ratios Calculated fix'!AU$428)/('Ratios Calculated fix'!AU$429-'Ratios Calculated fix'!AU$428)</f>
        <v>0.52264979387935606</v>
      </c>
      <c r="AV378" s="22" t="e">
        <f>('Ratios Calculated fix'!AV378-'Ratios Calculated fix'!AV$428)/('Ratios Calculated fix'!AV$429-'Ratios Calculated fix'!AV$428)</f>
        <v>#DIV/0!</v>
      </c>
      <c r="AW378" s="22" t="e">
        <f>('Ratios Calculated fix'!AW378-'Ratios Calculated fix'!AW$428)/('Ratios Calculated fix'!AW$429-'Ratios Calculated fix'!AW$428)</f>
        <v>#DIV/0!</v>
      </c>
      <c r="AX378" s="22" t="e">
        <f>('Ratios Calculated fix'!AX378-'Ratios Calculated fix'!AX$428)/('Ratios Calculated fix'!AX$429-'Ratios Calculated fix'!AX$428)</f>
        <v>#DIV/0!</v>
      </c>
      <c r="AY378" s="22">
        <f>('Ratios Calculated fix'!AY378-'Ratios Calculated fix'!AY$428)/('Ratios Calculated fix'!AY$429-'Ratios Calculated fix'!AY$428)</f>
        <v>0.74499323086036118</v>
      </c>
      <c r="AZ378" s="22">
        <f>('Ratios Calculated fix'!AZ378-'Ratios Calculated fix'!AZ$428)/('Ratios Calculated fix'!AZ$429-'Ratios Calculated fix'!AZ$428)</f>
        <v>0.76743106638992176</v>
      </c>
      <c r="BA378" s="22">
        <f>('Ratios Calculated fix'!BA378-'Ratios Calculated fix'!BA$428)/('Ratios Calculated fix'!BA$429-'Ratios Calculated fix'!BA$428)</f>
        <v>0.22240501358724465</v>
      </c>
      <c r="BB378" s="22" t="e">
        <f>('Ratios Calculated fix'!BB378-'Ratios Calculated fix'!BB$428)/('Ratios Calculated fix'!BB$429-'Ratios Calculated fix'!BB$428)</f>
        <v>#DIV/0!</v>
      </c>
      <c r="BC378" s="22">
        <f>('Ratios Calculated fix'!BC378-'Ratios Calculated fix'!BC$428)/('Ratios Calculated fix'!BC$429-'Ratios Calculated fix'!BC$428)</f>
        <v>0.40783900260989869</v>
      </c>
    </row>
    <row r="379" spans="1:55" x14ac:dyDescent="0.2">
      <c r="A379" s="3" t="s">
        <v>1159</v>
      </c>
      <c r="B379" s="3" t="s">
        <v>1160</v>
      </c>
      <c r="C379" s="3" t="s">
        <v>34</v>
      </c>
      <c r="D379" s="3">
        <v>693134</v>
      </c>
      <c r="E379" s="3" t="s">
        <v>16</v>
      </c>
      <c r="F379" s="3">
        <v>2019</v>
      </c>
      <c r="G379" s="3" t="s">
        <v>17</v>
      </c>
      <c r="H379" s="4">
        <v>43830</v>
      </c>
      <c r="I379" s="4">
        <v>43880</v>
      </c>
      <c r="J379" s="4">
        <v>43880</v>
      </c>
      <c r="K379" s="5">
        <v>39085000</v>
      </c>
      <c r="L379" s="5">
        <v>40742000</v>
      </c>
      <c r="M379" s="3" t="s">
        <v>1161</v>
      </c>
      <c r="N379" s="21">
        <f>('Ratios Calculated fix'!N379-'Ratios Calculated fix'!N$428)/('Ratios Calculated fix'!N$429-'Ratios Calculated fix'!N$428)</f>
        <v>4.8553040034223754E-2</v>
      </c>
      <c r="O379" s="22">
        <f>('Ratios Calculated fix'!O379-'Ratios Calculated fix'!O$428)/('Ratios Calculated fix'!O$429-'Ratios Calculated fix'!O$428)</f>
        <v>4.8553040034223754E-2</v>
      </c>
      <c r="P379" s="22">
        <f>('Ratios Calculated fix'!P379-'Ratios Calculated fix'!P$428)/('Ratios Calculated fix'!P$429-'Ratios Calculated fix'!P$428)</f>
        <v>5.5184009090356673E-2</v>
      </c>
      <c r="Q379" s="22">
        <f>('Ratios Calculated fix'!Q379-'Ratios Calculated fix'!Q$428)/('Ratios Calculated fix'!Q$429-'Ratios Calculated fix'!Q$428)</f>
        <v>0.86815114179487363</v>
      </c>
      <c r="R379" s="22">
        <f>('Ratios Calculated fix'!R379-'Ratios Calculated fix'!R$428)/('Ratios Calculated fix'!R$429-'Ratios Calculated fix'!R$428)</f>
        <v>0</v>
      </c>
      <c r="S379" s="22">
        <f>('Ratios Calculated fix'!S379-'Ratios Calculated fix'!S$428)/('Ratios Calculated fix'!S$429-'Ratios Calculated fix'!S$428)</f>
        <v>0</v>
      </c>
      <c r="T379" s="22">
        <f>('Ratios Calculated fix'!T379-'Ratios Calculated fix'!T$428)/('Ratios Calculated fix'!T$429-'Ratios Calculated fix'!T$428)</f>
        <v>0</v>
      </c>
      <c r="U379" s="22">
        <f>('Ratios Calculated fix'!U379-'Ratios Calculated fix'!U$428)/('Ratios Calculated fix'!U$429-'Ratios Calculated fix'!U$428)</f>
        <v>0.80725306381245165</v>
      </c>
      <c r="V379" s="22">
        <f>('Ratios Calculated fix'!V379-'Ratios Calculated fix'!V$428)/('Ratios Calculated fix'!V$429-'Ratios Calculated fix'!V$428)</f>
        <v>0.70833495319453676</v>
      </c>
      <c r="W379" s="22">
        <f>('Ratios Calculated fix'!W379-'Ratios Calculated fix'!W$428)/('Ratios Calculated fix'!W$429-'Ratios Calculated fix'!W$428)</f>
        <v>0.81944824653588433</v>
      </c>
      <c r="X379" s="22">
        <f>('Ratios Calculated fix'!X379-'Ratios Calculated fix'!X$428)/('Ratios Calculated fix'!X$429-'Ratios Calculated fix'!X$428)</f>
        <v>0.2662243530971023</v>
      </c>
      <c r="Y379" s="22">
        <f>('Ratios Calculated fix'!Y379-'Ratios Calculated fix'!Y$428)/('Ratios Calculated fix'!Y$429-'Ratios Calculated fix'!Y$428)</f>
        <v>0.64318091922452436</v>
      </c>
      <c r="Z379" s="22">
        <f>('Ratios Calculated fix'!Z379-'Ratios Calculated fix'!Z$428)/('Ratios Calculated fix'!Z$429-'Ratios Calculated fix'!Z$428)</f>
        <v>0.73377564690289765</v>
      </c>
      <c r="AA379" s="22">
        <f>('Ratios Calculated fix'!AA379-'Ratios Calculated fix'!AA$428)/('Ratios Calculated fix'!AA$429-'Ratios Calculated fix'!AA$428)</f>
        <v>0.61493756606478966</v>
      </c>
      <c r="AB379" s="22">
        <f>('Ratios Calculated fix'!AB379-'Ratios Calculated fix'!AB$428)/('Ratios Calculated fix'!AB$429-'Ratios Calculated fix'!AB$428)</f>
        <v>0.95720410928204336</v>
      </c>
      <c r="AC379" s="22">
        <f>('Ratios Calculated fix'!AC379-'Ratios Calculated fix'!AC$428)/('Ratios Calculated fix'!AC$429-'Ratios Calculated fix'!AC$428)</f>
        <v>0.46033927403088587</v>
      </c>
      <c r="AD379" s="22">
        <f>('Ratios Calculated fix'!AD379-'Ratios Calculated fix'!AD$428)/('Ratios Calculated fix'!AD$429-'Ratios Calculated fix'!AD$428)</f>
        <v>0.25224303445017165</v>
      </c>
      <c r="AE379" s="22">
        <f>('Ratios Calculated fix'!AE379-'Ratios Calculated fix'!AE$428)/('Ratios Calculated fix'!AE$429-'Ratios Calculated fix'!AE$428)</f>
        <v>0.32168216107471043</v>
      </c>
      <c r="AF379" s="22">
        <f>('Ratios Calculated fix'!AF379-'Ratios Calculated fix'!AF$428)/('Ratios Calculated fix'!AF$429-'Ratios Calculated fix'!AF$428)</f>
        <v>0.36665906735080467</v>
      </c>
      <c r="AG379" s="22" t="e">
        <f>('Ratios Calculated fix'!AG379-'Ratios Calculated fix'!AG$428)/('Ratios Calculated fix'!AG$429-'Ratios Calculated fix'!AG$428)</f>
        <v>#DIV/0!</v>
      </c>
      <c r="AH379" s="22" t="e">
        <f>('Ratios Calculated fix'!AH379-'Ratios Calculated fix'!AH$428)/('Ratios Calculated fix'!AH$429-'Ratios Calculated fix'!AH$428)</f>
        <v>#DIV/0!</v>
      </c>
      <c r="AI379" s="22">
        <f>('Ratios Calculated fix'!AI379-'Ratios Calculated fix'!AI$428)/('Ratios Calculated fix'!AI$429-'Ratios Calculated fix'!AI$428)</f>
        <v>0.56494712578522899</v>
      </c>
      <c r="AJ379" s="22">
        <f>('Ratios Calculated fix'!AJ379-'Ratios Calculated fix'!AJ$428)/('Ratios Calculated fix'!AJ$429-'Ratios Calculated fix'!AJ$428)</f>
        <v>0.15844990405027376</v>
      </c>
      <c r="AK379" s="22" t="e">
        <f>('Ratios Calculated fix'!AK379-'Ratios Calculated fix'!AK$428)/('Ratios Calculated fix'!AK$429-'Ratios Calculated fix'!AK$428)</f>
        <v>#DIV/0!</v>
      </c>
      <c r="AL379" s="22" t="e">
        <f>('Ratios Calculated fix'!AL379-'Ratios Calculated fix'!AL$428)/('Ratios Calculated fix'!AL$429-'Ratios Calculated fix'!AL$428)</f>
        <v>#DIV/0!</v>
      </c>
      <c r="AM379" s="22">
        <f>('Ratios Calculated fix'!AM379-'Ratios Calculated fix'!AM$428)/('Ratios Calculated fix'!AM$429-'Ratios Calculated fix'!AM$428)</f>
        <v>0.70910937459501144</v>
      </c>
      <c r="AN379" s="22">
        <f>('Ratios Calculated fix'!AN379-'Ratios Calculated fix'!AN$428)/('Ratios Calculated fix'!AN$429-'Ratios Calculated fix'!AN$428)</f>
        <v>0.80447703251641489</v>
      </c>
      <c r="AO379" s="22">
        <f>('Ratios Calculated fix'!AO379-'Ratios Calculated fix'!AO$428)/('Ratios Calculated fix'!AO$429-'Ratios Calculated fix'!AO$428)</f>
        <v>9.5355735495237487E-2</v>
      </c>
      <c r="AP379" s="22">
        <f>('Ratios Calculated fix'!AP379-'Ratios Calculated fix'!AP$428)/('Ratios Calculated fix'!AP$429-'Ratios Calculated fix'!AP$428)</f>
        <v>0.36346556987966377</v>
      </c>
      <c r="AQ379" s="22">
        <f>('Ratios Calculated fix'!AQ379-'Ratios Calculated fix'!AQ$428)/('Ratios Calculated fix'!AQ$429-'Ratios Calculated fix'!AQ$428)</f>
        <v>0.64864205252119722</v>
      </c>
      <c r="AR379" s="22">
        <f>('Ratios Calculated fix'!AR379-'Ratios Calculated fix'!AR$428)/('Ratios Calculated fix'!AR$429-'Ratios Calculated fix'!AR$428)</f>
        <v>0.43436813628004667</v>
      </c>
      <c r="AS379" s="22">
        <f>('Ratios Calculated fix'!AS379-'Ratios Calculated fix'!AS$428)/('Ratios Calculated fix'!AS$429-'Ratios Calculated fix'!AS$428)</f>
        <v>0.40450672365829116</v>
      </c>
      <c r="AT379" s="22">
        <f>('Ratios Calculated fix'!AT379-'Ratios Calculated fix'!AT$428)/('Ratios Calculated fix'!AT$429-'Ratios Calculated fix'!AT$428)</f>
        <v>0.45263292412368999</v>
      </c>
      <c r="AU379" s="22">
        <f>('Ratios Calculated fix'!AU379-'Ratios Calculated fix'!AU$428)/('Ratios Calculated fix'!AU$429-'Ratios Calculated fix'!AU$428)</f>
        <v>0.25134833160922421</v>
      </c>
      <c r="AV379" s="22" t="e">
        <f>('Ratios Calculated fix'!AV379-'Ratios Calculated fix'!AV$428)/('Ratios Calculated fix'!AV$429-'Ratios Calculated fix'!AV$428)</f>
        <v>#DIV/0!</v>
      </c>
      <c r="AW379" s="22" t="e">
        <f>('Ratios Calculated fix'!AW379-'Ratios Calculated fix'!AW$428)/('Ratios Calculated fix'!AW$429-'Ratios Calculated fix'!AW$428)</f>
        <v>#DIV/0!</v>
      </c>
      <c r="AX379" s="22" t="e">
        <f>('Ratios Calculated fix'!AX379-'Ratios Calculated fix'!AX$428)/('Ratios Calculated fix'!AX$429-'Ratios Calculated fix'!AX$428)</f>
        <v>#DIV/0!</v>
      </c>
      <c r="AY379" s="22">
        <f>('Ratios Calculated fix'!AY379-'Ratios Calculated fix'!AY$428)/('Ratios Calculated fix'!AY$429-'Ratios Calculated fix'!AY$428)</f>
        <v>0.7440745832666682</v>
      </c>
      <c r="AZ379" s="22">
        <f>('Ratios Calculated fix'!AZ379-'Ratios Calculated fix'!AZ$428)/('Ratios Calculated fix'!AZ$429-'Ratios Calculated fix'!AZ$428)</f>
        <v>0.76566046815640321</v>
      </c>
      <c r="BA379" s="22">
        <f>('Ratios Calculated fix'!BA379-'Ratios Calculated fix'!BA$428)/('Ratios Calculated fix'!BA$429-'Ratios Calculated fix'!BA$428)</f>
        <v>0.22127273728052402</v>
      </c>
      <c r="BB379" s="22" t="e">
        <f>('Ratios Calculated fix'!BB379-'Ratios Calculated fix'!BB$428)/('Ratios Calculated fix'!BB$429-'Ratios Calculated fix'!BB$428)</f>
        <v>#DIV/0!</v>
      </c>
      <c r="BC379" s="22">
        <f>('Ratios Calculated fix'!BC379-'Ratios Calculated fix'!BC$428)/('Ratios Calculated fix'!BC$429-'Ratios Calculated fix'!BC$428)</f>
        <v>0.15093218783078982</v>
      </c>
    </row>
    <row r="380" spans="1:55" x14ac:dyDescent="0.2">
      <c r="A380" s="3" t="s">
        <v>1171</v>
      </c>
      <c r="B380" s="3" t="s">
        <v>1172</v>
      </c>
      <c r="C380" s="3" t="s">
        <v>45</v>
      </c>
      <c r="D380" s="3">
        <v>80553</v>
      </c>
      <c r="E380" s="3" t="s">
        <v>16</v>
      </c>
      <c r="F380" s="3">
        <v>2019</v>
      </c>
      <c r="G380" s="3" t="s">
        <v>17</v>
      </c>
      <c r="H380" s="4">
        <v>43830</v>
      </c>
      <c r="I380" s="4">
        <v>43887</v>
      </c>
      <c r="J380" s="4">
        <v>43887</v>
      </c>
      <c r="K380" s="5">
        <v>451656000</v>
      </c>
      <c r="L380" s="5">
        <v>458105000</v>
      </c>
      <c r="M380" s="3" t="s">
        <v>1173</v>
      </c>
      <c r="N380" s="21">
        <f>('Ratios Calculated fix'!N380-'Ratios Calculated fix'!N$428)/('Ratios Calculated fix'!N$429-'Ratios Calculated fix'!N$428)</f>
        <v>6.9222502251143875E-2</v>
      </c>
      <c r="O380" s="22">
        <f>('Ratios Calculated fix'!O380-'Ratios Calculated fix'!O$428)/('Ratios Calculated fix'!O$429-'Ratios Calculated fix'!O$428)</f>
        <v>4.6274528178064704E-2</v>
      </c>
      <c r="P380" s="22">
        <f>('Ratios Calculated fix'!P380-'Ratios Calculated fix'!P$428)/('Ratios Calculated fix'!P$429-'Ratios Calculated fix'!P$428)</f>
        <v>5.7223670498241973E-2</v>
      </c>
      <c r="Q380" s="22">
        <f>('Ratios Calculated fix'!Q380-'Ratios Calculated fix'!Q$428)/('Ratios Calculated fix'!Q$429-'Ratios Calculated fix'!Q$428)</f>
        <v>0.86967939175040909</v>
      </c>
      <c r="R380" s="22">
        <f>('Ratios Calculated fix'!R380-'Ratios Calculated fix'!R$428)/('Ratios Calculated fix'!R$429-'Ratios Calculated fix'!R$428)</f>
        <v>4.1104425962378253E-2</v>
      </c>
      <c r="S380" s="22">
        <f>('Ratios Calculated fix'!S380-'Ratios Calculated fix'!S$428)/('Ratios Calculated fix'!S$429-'Ratios Calculated fix'!S$428)</f>
        <v>0</v>
      </c>
      <c r="T380" s="22">
        <f>('Ratios Calculated fix'!T380-'Ratios Calculated fix'!T$428)/('Ratios Calculated fix'!T$429-'Ratios Calculated fix'!T$428)</f>
        <v>4.1542564346706501E-2</v>
      </c>
      <c r="U380" s="22">
        <f>('Ratios Calculated fix'!U380-'Ratios Calculated fix'!U$428)/('Ratios Calculated fix'!U$429-'Ratios Calculated fix'!U$428)</f>
        <v>0.80833297192467124</v>
      </c>
      <c r="V380" s="22">
        <f>('Ratios Calculated fix'!V380-'Ratios Calculated fix'!V$428)/('Ratios Calculated fix'!V$429-'Ratios Calculated fix'!V$428)</f>
        <v>0.70833495319453676</v>
      </c>
      <c r="W380" s="22">
        <f>('Ratios Calculated fix'!W380-'Ratios Calculated fix'!W$428)/('Ratios Calculated fix'!W$429-'Ratios Calculated fix'!W$428)</f>
        <v>0.82069065565235921</v>
      </c>
      <c r="X380" s="22">
        <f>('Ratios Calculated fix'!X380-'Ratios Calculated fix'!X$428)/('Ratios Calculated fix'!X$429-'Ratios Calculated fix'!X$428)</f>
        <v>0.48140187076963808</v>
      </c>
      <c r="Y380" s="22">
        <f>('Ratios Calculated fix'!Y380-'Ratios Calculated fix'!Y$428)/('Ratios Calculated fix'!Y$429-'Ratios Calculated fix'!Y$428)</f>
        <v>0.47014017101051592</v>
      </c>
      <c r="Z380" s="22">
        <f>('Ratios Calculated fix'!Z380-'Ratios Calculated fix'!Z$428)/('Ratios Calculated fix'!Z$429-'Ratios Calculated fix'!Z$428)</f>
        <v>0.51859812923036197</v>
      </c>
      <c r="AA380" s="22">
        <f>('Ratios Calculated fix'!AA380-'Ratios Calculated fix'!AA$428)/('Ratios Calculated fix'!AA$429-'Ratios Calculated fix'!AA$428)</f>
        <v>0.18222017286255465</v>
      </c>
      <c r="AB380" s="22">
        <f>('Ratios Calculated fix'!AB380-'Ratios Calculated fix'!AB$428)/('Ratios Calculated fix'!AB$429-'Ratios Calculated fix'!AB$428)</f>
        <v>0.8695361956271892</v>
      </c>
      <c r="AC380" s="22">
        <f>('Ratios Calculated fix'!AC380-'Ratios Calculated fix'!AC$428)/('Ratios Calculated fix'!AC$429-'Ratios Calculated fix'!AC$428)</f>
        <v>0.45340828914177056</v>
      </c>
      <c r="AD380" s="22">
        <f>('Ratios Calculated fix'!AD380-'Ratios Calculated fix'!AD$428)/('Ratios Calculated fix'!AD$429-'Ratios Calculated fix'!AD$428)</f>
        <v>0.13103474103343463</v>
      </c>
      <c r="AE380" s="22">
        <f>('Ratios Calculated fix'!AE380-'Ratios Calculated fix'!AE$428)/('Ratios Calculated fix'!AE$429-'Ratios Calculated fix'!AE$428)</f>
        <v>0.20662611482519902</v>
      </c>
      <c r="AF380" s="22">
        <f>('Ratios Calculated fix'!AF380-'Ratios Calculated fix'!AF$428)/('Ratios Calculated fix'!AF$429-'Ratios Calculated fix'!AF$428)</f>
        <v>0.31624651132958537</v>
      </c>
      <c r="AG380" s="22" t="e">
        <f>('Ratios Calculated fix'!AG380-'Ratios Calculated fix'!AG$428)/('Ratios Calculated fix'!AG$429-'Ratios Calculated fix'!AG$428)</f>
        <v>#DIV/0!</v>
      </c>
      <c r="AH380" s="22" t="e">
        <f>('Ratios Calculated fix'!AH380-'Ratios Calculated fix'!AH$428)/('Ratios Calculated fix'!AH$429-'Ratios Calculated fix'!AH$428)</f>
        <v>#DIV/0!</v>
      </c>
      <c r="AI380" s="22">
        <f>('Ratios Calculated fix'!AI380-'Ratios Calculated fix'!AI$428)/('Ratios Calculated fix'!AI$429-'Ratios Calculated fix'!AI$428)</f>
        <v>0.5453531475234985</v>
      </c>
      <c r="AJ380" s="22">
        <f>('Ratios Calculated fix'!AJ380-'Ratios Calculated fix'!AJ$428)/('Ratios Calculated fix'!AJ$429-'Ratios Calculated fix'!AJ$428)</f>
        <v>0.13396881679801043</v>
      </c>
      <c r="AK380" s="22" t="e">
        <f>('Ratios Calculated fix'!AK380-'Ratios Calculated fix'!AK$428)/('Ratios Calculated fix'!AK$429-'Ratios Calculated fix'!AK$428)</f>
        <v>#DIV/0!</v>
      </c>
      <c r="AL380" s="22" t="e">
        <f>('Ratios Calculated fix'!AL380-'Ratios Calculated fix'!AL$428)/('Ratios Calculated fix'!AL$429-'Ratios Calculated fix'!AL$428)</f>
        <v>#DIV/0!</v>
      </c>
      <c r="AM380" s="22">
        <f>('Ratios Calculated fix'!AM380-'Ratios Calculated fix'!AM$428)/('Ratios Calculated fix'!AM$429-'Ratios Calculated fix'!AM$428)</f>
        <v>0.70784958832952782</v>
      </c>
      <c r="AN380" s="22">
        <f>('Ratios Calculated fix'!AN380-'Ratios Calculated fix'!AN$428)/('Ratios Calculated fix'!AN$429-'Ratios Calculated fix'!AN$428)</f>
        <v>0.80815818215781332</v>
      </c>
      <c r="AO380" s="22">
        <f>('Ratios Calculated fix'!AO380-'Ratios Calculated fix'!AO$428)/('Ratios Calculated fix'!AO$429-'Ratios Calculated fix'!AO$428)</f>
        <v>0.22627366195571938</v>
      </c>
      <c r="AP380" s="22">
        <f>('Ratios Calculated fix'!AP380-'Ratios Calculated fix'!AP$428)/('Ratios Calculated fix'!AP$429-'Ratios Calculated fix'!AP$428)</f>
        <v>0.36205590846052443</v>
      </c>
      <c r="AQ380" s="22">
        <f>('Ratios Calculated fix'!AQ380-'Ratios Calculated fix'!AQ$428)/('Ratios Calculated fix'!AQ$429-'Ratios Calculated fix'!AQ$428)</f>
        <v>0.59014233610188316</v>
      </c>
      <c r="AR380" s="22">
        <f>('Ratios Calculated fix'!AR380-'Ratios Calculated fix'!AR$428)/('Ratios Calculated fix'!AR$429-'Ratios Calculated fix'!AR$428)</f>
        <v>0.27587851048784617</v>
      </c>
      <c r="AS380" s="22">
        <f>('Ratios Calculated fix'!AS380-'Ratios Calculated fix'!AS$428)/('Ratios Calculated fix'!AS$429-'Ratios Calculated fix'!AS$428)</f>
        <v>0.36947408433368717</v>
      </c>
      <c r="AT380" s="22">
        <f>('Ratios Calculated fix'!AT380-'Ratios Calculated fix'!AT$428)/('Ratios Calculated fix'!AT$429-'Ratios Calculated fix'!AT$428)</f>
        <v>0.43165485082288291</v>
      </c>
      <c r="AU380" s="22">
        <f>('Ratios Calculated fix'!AU380-'Ratios Calculated fix'!AU$428)/('Ratios Calculated fix'!AU$429-'Ratios Calculated fix'!AU$428)</f>
        <v>0.2802725326025321</v>
      </c>
      <c r="AV380" s="22" t="e">
        <f>('Ratios Calculated fix'!AV380-'Ratios Calculated fix'!AV$428)/('Ratios Calculated fix'!AV$429-'Ratios Calculated fix'!AV$428)</f>
        <v>#DIV/0!</v>
      </c>
      <c r="AW380" s="22" t="e">
        <f>('Ratios Calculated fix'!AW380-'Ratios Calculated fix'!AW$428)/('Ratios Calculated fix'!AW$429-'Ratios Calculated fix'!AW$428)</f>
        <v>#DIV/0!</v>
      </c>
      <c r="AX380" s="22" t="e">
        <f>('Ratios Calculated fix'!AX380-'Ratios Calculated fix'!AX$428)/('Ratios Calculated fix'!AX$429-'Ratios Calculated fix'!AX$428)</f>
        <v>#DIV/0!</v>
      </c>
      <c r="AY380" s="22">
        <f>('Ratios Calculated fix'!AY380-'Ratios Calculated fix'!AY$428)/('Ratios Calculated fix'!AY$429-'Ratios Calculated fix'!AY$428)</f>
        <v>0.74644231779916503</v>
      </c>
      <c r="AZ380" s="22">
        <f>('Ratios Calculated fix'!AZ380-'Ratios Calculated fix'!AZ$428)/('Ratios Calculated fix'!AZ$429-'Ratios Calculated fix'!AZ$428)</f>
        <v>0.76644068880854765</v>
      </c>
      <c r="BA380" s="22">
        <f>('Ratios Calculated fix'!BA380-'Ratios Calculated fix'!BA$428)/('Ratios Calculated fix'!BA$429-'Ratios Calculated fix'!BA$428)</f>
        <v>0.22626215874294042</v>
      </c>
      <c r="BB380" s="22" t="e">
        <f>('Ratios Calculated fix'!BB380-'Ratios Calculated fix'!BB$428)/('Ratios Calculated fix'!BB$429-'Ratios Calculated fix'!BB$428)</f>
        <v>#DIV/0!</v>
      </c>
      <c r="BC380" s="22">
        <f>('Ratios Calculated fix'!BC380-'Ratios Calculated fix'!BC$428)/('Ratios Calculated fix'!BC$429-'Ratios Calculated fix'!BC$428)</f>
        <v>0.12938233398732851</v>
      </c>
    </row>
    <row r="381" spans="1:55" x14ac:dyDescent="0.2">
      <c r="A381" s="3" t="s">
        <v>1177</v>
      </c>
      <c r="B381" s="3" t="s">
        <v>1178</v>
      </c>
      <c r="C381" s="3" t="s">
        <v>15</v>
      </c>
      <c r="D381" s="3">
        <v>219075</v>
      </c>
      <c r="E381" s="3" t="s">
        <v>16</v>
      </c>
      <c r="F381" s="3">
        <v>2019</v>
      </c>
      <c r="G381" s="3" t="s">
        <v>17</v>
      </c>
      <c r="H381" s="4">
        <v>43830</v>
      </c>
      <c r="I381" s="4">
        <v>43886</v>
      </c>
      <c r="J381" s="4">
        <v>43886</v>
      </c>
      <c r="K381" s="5">
        <v>252100000</v>
      </c>
      <c r="L381" s="5">
        <v>253300000</v>
      </c>
      <c r="M381" s="3" t="s">
        <v>1179</v>
      </c>
      <c r="N381" s="21">
        <f>('Ratios Calculated fix'!N381-'Ratios Calculated fix'!N$428)/('Ratios Calculated fix'!N$429-'Ratios Calculated fix'!N$428)</f>
        <v>1.9785748813885687E-2</v>
      </c>
      <c r="O381" s="22">
        <f>('Ratios Calculated fix'!O381-'Ratios Calculated fix'!O$428)/('Ratios Calculated fix'!O$429-'Ratios Calculated fix'!O$428)</f>
        <v>1.7161176305925535E-2</v>
      </c>
      <c r="P381" s="22">
        <f>('Ratios Calculated fix'!P381-'Ratios Calculated fix'!P$428)/('Ratios Calculated fix'!P$429-'Ratios Calculated fix'!P$428)</f>
        <v>3.4174184987593566E-2</v>
      </c>
      <c r="Q381" s="22">
        <f>('Ratios Calculated fix'!Q381-'Ratios Calculated fix'!Q$428)/('Ratios Calculated fix'!Q$429-'Ratios Calculated fix'!Q$428)</f>
        <v>0.87361300038009659</v>
      </c>
      <c r="R381" s="22">
        <f>('Ratios Calculated fix'!R381-'Ratios Calculated fix'!R$428)/('Ratios Calculated fix'!R$429-'Ratios Calculated fix'!R$428)</f>
        <v>0.13056958546892716</v>
      </c>
      <c r="S381" s="22">
        <f>('Ratios Calculated fix'!S381-'Ratios Calculated fix'!S$428)/('Ratios Calculated fix'!S$429-'Ratios Calculated fix'!S$428)</f>
        <v>7.6495037639539798E-2</v>
      </c>
      <c r="T381" s="22">
        <f>('Ratios Calculated fix'!T381-'Ratios Calculated fix'!T$428)/('Ratios Calculated fix'!T$429-'Ratios Calculated fix'!T$428)</f>
        <v>0.1181586415527273</v>
      </c>
      <c r="U381" s="22">
        <f>('Ratios Calculated fix'!U381-'Ratios Calculated fix'!U$428)/('Ratios Calculated fix'!U$429-'Ratios Calculated fix'!U$428)</f>
        <v>0.81420080729667921</v>
      </c>
      <c r="V381" s="22">
        <f>('Ratios Calculated fix'!V381-'Ratios Calculated fix'!V$428)/('Ratios Calculated fix'!V$429-'Ratios Calculated fix'!V$428)</f>
        <v>0.7137542961397233</v>
      </c>
      <c r="W381" s="22">
        <f>('Ratios Calculated fix'!W381-'Ratios Calculated fix'!W$428)/('Ratios Calculated fix'!W$429-'Ratios Calculated fix'!W$428)</f>
        <v>0.82660540036740349</v>
      </c>
      <c r="X381" s="22">
        <f>('Ratios Calculated fix'!X381-'Ratios Calculated fix'!X$428)/('Ratios Calculated fix'!X$429-'Ratios Calculated fix'!X$428)</f>
        <v>0.13214209606970645</v>
      </c>
      <c r="Y381" s="22">
        <f>('Ratios Calculated fix'!Y381-'Ratios Calculated fix'!Y$428)/('Ratios Calculated fix'!Y$429-'Ratios Calculated fix'!Y$428)</f>
        <v>0.43287714126054583</v>
      </c>
      <c r="Z381" s="22">
        <f>('Ratios Calculated fix'!Z381-'Ratios Calculated fix'!Z$428)/('Ratios Calculated fix'!Z$429-'Ratios Calculated fix'!Z$428)</f>
        <v>0.86785790393029349</v>
      </c>
      <c r="AA381" s="22">
        <f>('Ratios Calculated fix'!AA381-'Ratios Calculated fix'!AA$428)/('Ratios Calculated fix'!AA$429-'Ratios Calculated fix'!AA$428)</f>
        <v>0.13791304543562619</v>
      </c>
      <c r="AB381" s="22">
        <f>('Ratios Calculated fix'!AB381-'Ratios Calculated fix'!AB$428)/('Ratios Calculated fix'!AB$429-'Ratios Calculated fix'!AB$428)</f>
        <v>0.80250664441584085</v>
      </c>
      <c r="AC381" s="22">
        <f>('Ratios Calculated fix'!AC381-'Ratios Calculated fix'!AC$428)/('Ratios Calculated fix'!AC$429-'Ratios Calculated fix'!AC$428)</f>
        <v>0.43188328411818433</v>
      </c>
      <c r="AD381" s="22">
        <f>('Ratios Calculated fix'!AD381-'Ratios Calculated fix'!AD$428)/('Ratios Calculated fix'!AD$429-'Ratios Calculated fix'!AD$428)</f>
        <v>0.3556192142522604</v>
      </c>
      <c r="AE381" s="22">
        <f>('Ratios Calculated fix'!AE381-'Ratios Calculated fix'!AE$428)/('Ratios Calculated fix'!AE$429-'Ratios Calculated fix'!AE$428)</f>
        <v>0.40084352629533793</v>
      </c>
      <c r="AF381" s="22">
        <f>('Ratios Calculated fix'!AF381-'Ratios Calculated fix'!AF$428)/('Ratios Calculated fix'!AF$429-'Ratios Calculated fix'!AF$428)</f>
        <v>0.33860779875092412</v>
      </c>
      <c r="AG381" s="22" t="e">
        <f>('Ratios Calculated fix'!AG381-'Ratios Calculated fix'!AG$428)/('Ratios Calculated fix'!AG$429-'Ratios Calculated fix'!AG$428)</f>
        <v>#DIV/0!</v>
      </c>
      <c r="AH381" s="22" t="e">
        <f>('Ratios Calculated fix'!AH381-'Ratios Calculated fix'!AH$428)/('Ratios Calculated fix'!AH$429-'Ratios Calculated fix'!AH$428)</f>
        <v>#DIV/0!</v>
      </c>
      <c r="AI381" s="22">
        <f>('Ratios Calculated fix'!AI381-'Ratios Calculated fix'!AI$428)/('Ratios Calculated fix'!AI$429-'Ratios Calculated fix'!AI$428)</f>
        <v>0.54801892981501221</v>
      </c>
      <c r="AJ381" s="22">
        <f>('Ratios Calculated fix'!AJ381-'Ratios Calculated fix'!AJ$428)/('Ratios Calculated fix'!AJ$429-'Ratios Calculated fix'!AJ$428)</f>
        <v>0.15194525754558813</v>
      </c>
      <c r="AK381" s="22" t="e">
        <f>('Ratios Calculated fix'!AK381-'Ratios Calculated fix'!AK$428)/('Ratios Calculated fix'!AK$429-'Ratios Calculated fix'!AK$428)</f>
        <v>#DIV/0!</v>
      </c>
      <c r="AL381" s="22" t="e">
        <f>('Ratios Calculated fix'!AL381-'Ratios Calculated fix'!AL$428)/('Ratios Calculated fix'!AL$429-'Ratios Calculated fix'!AL$428)</f>
        <v>#DIV/0!</v>
      </c>
      <c r="AM381" s="22">
        <f>('Ratios Calculated fix'!AM381-'Ratios Calculated fix'!AM$428)/('Ratios Calculated fix'!AM$429-'Ratios Calculated fix'!AM$428)</f>
        <v>0.71360241342142094</v>
      </c>
      <c r="AN381" s="22">
        <f>('Ratios Calculated fix'!AN381-'Ratios Calculated fix'!AN$428)/('Ratios Calculated fix'!AN$429-'Ratios Calculated fix'!AN$428)</f>
        <v>0.81085362154313756</v>
      </c>
      <c r="AO381" s="22">
        <f>('Ratios Calculated fix'!AO381-'Ratios Calculated fix'!AO$428)/('Ratios Calculated fix'!AO$429-'Ratios Calculated fix'!AO$428)</f>
        <v>0.16759668159598101</v>
      </c>
      <c r="AP381" s="22">
        <f>('Ratios Calculated fix'!AP381-'Ratios Calculated fix'!AP$428)/('Ratios Calculated fix'!AP$429-'Ratios Calculated fix'!AP$428)</f>
        <v>0.35547065130382577</v>
      </c>
      <c r="AQ381" s="22">
        <f>('Ratios Calculated fix'!AQ381-'Ratios Calculated fix'!AQ$428)/('Ratios Calculated fix'!AQ$429-'Ratios Calculated fix'!AQ$428)</f>
        <v>0.63682264607839867</v>
      </c>
      <c r="AR381" s="22">
        <f>('Ratios Calculated fix'!AR381-'Ratios Calculated fix'!AR$428)/('Ratios Calculated fix'!AR$429-'Ratios Calculated fix'!AR$428)</f>
        <v>0.34841022124785048</v>
      </c>
      <c r="AS381" s="22">
        <f>('Ratios Calculated fix'!AS381-'Ratios Calculated fix'!AS$428)/('Ratios Calculated fix'!AS$429-'Ratios Calculated fix'!AS$428)</f>
        <v>0.36831390605410119</v>
      </c>
      <c r="AT381" s="22">
        <f>('Ratios Calculated fix'!AT381-'Ratios Calculated fix'!AT$428)/('Ratios Calculated fix'!AT$429-'Ratios Calculated fix'!AT$428)</f>
        <v>0.48108948309081939</v>
      </c>
      <c r="AU381" s="22">
        <f>('Ratios Calculated fix'!AU381-'Ratios Calculated fix'!AU$428)/('Ratios Calculated fix'!AU$429-'Ratios Calculated fix'!AU$428)</f>
        <v>0.26832418654732326</v>
      </c>
      <c r="AV381" s="22" t="e">
        <f>('Ratios Calculated fix'!AV381-'Ratios Calculated fix'!AV$428)/('Ratios Calculated fix'!AV$429-'Ratios Calculated fix'!AV$428)</f>
        <v>#DIV/0!</v>
      </c>
      <c r="AW381" s="22" t="e">
        <f>('Ratios Calculated fix'!AW381-'Ratios Calculated fix'!AW$428)/('Ratios Calculated fix'!AW$429-'Ratios Calculated fix'!AW$428)</f>
        <v>#DIV/0!</v>
      </c>
      <c r="AX381" s="22" t="e">
        <f>('Ratios Calculated fix'!AX381-'Ratios Calculated fix'!AX$428)/('Ratios Calculated fix'!AX$429-'Ratios Calculated fix'!AX$428)</f>
        <v>#DIV/0!</v>
      </c>
      <c r="AY381" s="22">
        <f>('Ratios Calculated fix'!AY381-'Ratios Calculated fix'!AY$428)/('Ratios Calculated fix'!AY$429-'Ratios Calculated fix'!AY$428)</f>
        <v>0.74576246874029861</v>
      </c>
      <c r="AZ381" s="22">
        <f>('Ratios Calculated fix'!AZ381-'Ratios Calculated fix'!AZ$428)/('Ratios Calculated fix'!AZ$429-'Ratios Calculated fix'!AZ$428)</f>
        <v>0.76885153275752716</v>
      </c>
      <c r="BA381" s="22">
        <f>('Ratios Calculated fix'!BA381-'Ratios Calculated fix'!BA$428)/('Ratios Calculated fix'!BA$429-'Ratios Calculated fix'!BA$428)</f>
        <v>0.22219578763723388</v>
      </c>
      <c r="BB381" s="22" t="e">
        <f>('Ratios Calculated fix'!BB381-'Ratios Calculated fix'!BB$428)/('Ratios Calculated fix'!BB$429-'Ratios Calculated fix'!BB$428)</f>
        <v>#DIV/0!</v>
      </c>
      <c r="BC381" s="22">
        <f>('Ratios Calculated fix'!BC381-'Ratios Calculated fix'!BC$428)/('Ratios Calculated fix'!BC$429-'Ratios Calculated fix'!BC$428)</f>
        <v>0.28759594618284945</v>
      </c>
    </row>
    <row r="382" spans="1:55" x14ac:dyDescent="0.2">
      <c r="A382" s="3" t="s">
        <v>1165</v>
      </c>
      <c r="B382" s="3" t="s">
        <v>1166</v>
      </c>
      <c r="C382" s="3" t="s">
        <v>72</v>
      </c>
      <c r="D382" s="3">
        <v>424210</v>
      </c>
      <c r="E382" s="3" t="s">
        <v>16</v>
      </c>
      <c r="F382" s="3">
        <v>2019</v>
      </c>
      <c r="G382" s="3" t="s">
        <v>17</v>
      </c>
      <c r="H382" s="4">
        <v>43830</v>
      </c>
      <c r="I382" s="4">
        <v>43879</v>
      </c>
      <c r="J382" s="4">
        <v>43879</v>
      </c>
      <c r="K382" s="5">
        <v>293320000</v>
      </c>
      <c r="L382" s="5">
        <v>294399000</v>
      </c>
      <c r="M382" s="3" t="s">
        <v>1167</v>
      </c>
      <c r="N382" s="21">
        <f>('Ratios Calculated fix'!N382-'Ratios Calculated fix'!N$428)/('Ratios Calculated fix'!N$429-'Ratios Calculated fix'!N$428)</f>
        <v>1.284789485504223E-2</v>
      </c>
      <c r="O382" s="22">
        <f>('Ratios Calculated fix'!O382-'Ratios Calculated fix'!O$428)/('Ratios Calculated fix'!O$429-'Ratios Calculated fix'!O$428)</f>
        <v>1.284789485504223E-2</v>
      </c>
      <c r="P382" s="22">
        <f>('Ratios Calculated fix'!P382-'Ratios Calculated fix'!P$428)/('Ratios Calculated fix'!P$429-'Ratios Calculated fix'!P$428)</f>
        <v>1.606596723061855E-3</v>
      </c>
      <c r="Q382" s="22">
        <f>('Ratios Calculated fix'!Q382-'Ratios Calculated fix'!Q$428)/('Ratios Calculated fix'!Q$429-'Ratios Calculated fix'!Q$428)</f>
        <v>0.86956602391480398</v>
      </c>
      <c r="R382" s="22">
        <f>('Ratios Calculated fix'!R382-'Ratios Calculated fix'!R$428)/('Ratios Calculated fix'!R$429-'Ratios Calculated fix'!R$428)</f>
        <v>0.1640966626756401</v>
      </c>
      <c r="S382" s="22">
        <f>('Ratios Calculated fix'!S382-'Ratios Calculated fix'!S$428)/('Ratios Calculated fix'!S$429-'Ratios Calculated fix'!S$428)</f>
        <v>0</v>
      </c>
      <c r="T382" s="22">
        <f>('Ratios Calculated fix'!T382-'Ratios Calculated fix'!T$428)/('Ratios Calculated fix'!T$429-'Ratios Calculated fix'!T$428)</f>
        <v>0.16584579418581297</v>
      </c>
      <c r="U382" s="22">
        <f>('Ratios Calculated fix'!U382-'Ratios Calculated fix'!U$428)/('Ratios Calculated fix'!U$429-'Ratios Calculated fix'!U$428)</f>
        <v>0.81143686038603458</v>
      </c>
      <c r="V382" s="22">
        <f>('Ratios Calculated fix'!V382-'Ratios Calculated fix'!V$428)/('Ratios Calculated fix'!V$429-'Ratios Calculated fix'!V$428)</f>
        <v>0.70833495319453676</v>
      </c>
      <c r="W382" s="22">
        <f>('Ratios Calculated fix'!W382-'Ratios Calculated fix'!W$428)/('Ratios Calculated fix'!W$429-'Ratios Calculated fix'!W$428)</f>
        <v>0.82426160699283291</v>
      </c>
      <c r="X382" s="22">
        <f>('Ratios Calculated fix'!X382-'Ratios Calculated fix'!X$428)/('Ratios Calculated fix'!X$429-'Ratios Calculated fix'!X$428)</f>
        <v>1.372786740913024E-2</v>
      </c>
      <c r="Y382" s="22">
        <f>('Ratios Calculated fix'!Y382-'Ratios Calculated fix'!Y$428)/('Ratios Calculated fix'!Y$429-'Ratios Calculated fix'!Y$428)</f>
        <v>0.4630181477801894</v>
      </c>
      <c r="Z382" s="22">
        <f>('Ratios Calculated fix'!Z382-'Ratios Calculated fix'!Z$428)/('Ratios Calculated fix'!Z$429-'Ratios Calculated fix'!Z$428)</f>
        <v>0.98627213259086977</v>
      </c>
      <c r="AA382" s="22">
        <f>('Ratios Calculated fix'!AA382-'Ratios Calculated fix'!AA$428)/('Ratios Calculated fix'!AA$429-'Ratios Calculated fix'!AA$428)</f>
        <v>0</v>
      </c>
      <c r="AB382" s="22">
        <f>('Ratios Calculated fix'!AB382-'Ratios Calculated fix'!AB$428)/('Ratios Calculated fix'!AB$429-'Ratios Calculated fix'!AB$428)</f>
        <v>0.87356796798464942</v>
      </c>
      <c r="AC382" s="22">
        <f>('Ratios Calculated fix'!AC382-'Ratios Calculated fix'!AC$428)/('Ratios Calculated fix'!AC$429-'Ratios Calculated fix'!AC$428)</f>
        <v>0.67606571942499927</v>
      </c>
      <c r="AD382" s="22">
        <f>('Ratios Calculated fix'!AD382-'Ratios Calculated fix'!AD$428)/('Ratios Calculated fix'!AD$429-'Ratios Calculated fix'!AD$428)</f>
        <v>0.72685776149828074</v>
      </c>
      <c r="AE382" s="22">
        <f>('Ratios Calculated fix'!AE382-'Ratios Calculated fix'!AE$428)/('Ratios Calculated fix'!AE$429-'Ratios Calculated fix'!AE$428)</f>
        <v>0.37254834916854279</v>
      </c>
      <c r="AF382" s="22">
        <f>('Ratios Calculated fix'!AF382-'Ratios Calculated fix'!AF$428)/('Ratios Calculated fix'!AF$429-'Ratios Calculated fix'!AF$428)</f>
        <v>0.37615106473609905</v>
      </c>
      <c r="AG382" s="22" t="e">
        <f>('Ratios Calculated fix'!AG382-'Ratios Calculated fix'!AG$428)/('Ratios Calculated fix'!AG$429-'Ratios Calculated fix'!AG$428)</f>
        <v>#DIV/0!</v>
      </c>
      <c r="AH382" s="22" t="e">
        <f>('Ratios Calculated fix'!AH382-'Ratios Calculated fix'!AH$428)/('Ratios Calculated fix'!AH$429-'Ratios Calculated fix'!AH$428)</f>
        <v>#DIV/0!</v>
      </c>
      <c r="AI382" s="22">
        <f>('Ratios Calculated fix'!AI382-'Ratios Calculated fix'!AI$428)/('Ratios Calculated fix'!AI$429-'Ratios Calculated fix'!AI$428)</f>
        <v>0.59819076304676067</v>
      </c>
      <c r="AJ382" s="22">
        <f>('Ratios Calculated fix'!AJ382-'Ratios Calculated fix'!AJ$428)/('Ratios Calculated fix'!AJ$429-'Ratios Calculated fix'!AJ$428)</f>
        <v>0.28058399982457477</v>
      </c>
      <c r="AK382" s="22" t="e">
        <f>('Ratios Calculated fix'!AK382-'Ratios Calculated fix'!AK$428)/('Ratios Calculated fix'!AK$429-'Ratios Calculated fix'!AK$428)</f>
        <v>#DIV/0!</v>
      </c>
      <c r="AL382" s="22" t="e">
        <f>('Ratios Calculated fix'!AL382-'Ratios Calculated fix'!AL$428)/('Ratios Calculated fix'!AL$429-'Ratios Calculated fix'!AL$428)</f>
        <v>#DIV/0!</v>
      </c>
      <c r="AM382" s="22">
        <f>('Ratios Calculated fix'!AM382-'Ratios Calculated fix'!AM$428)/('Ratios Calculated fix'!AM$429-'Ratios Calculated fix'!AM$428)</f>
        <v>0.70780149570716999</v>
      </c>
      <c r="AN382" s="22">
        <f>('Ratios Calculated fix'!AN382-'Ratios Calculated fix'!AN$428)/('Ratios Calculated fix'!AN$429-'Ratios Calculated fix'!AN$428)</f>
        <v>0.80362714930510704</v>
      </c>
      <c r="AO382" s="22">
        <f>('Ratios Calculated fix'!AO382-'Ratios Calculated fix'!AO$428)/('Ratios Calculated fix'!AO$429-'Ratios Calculated fix'!AO$428)</f>
        <v>1.2134091232652303E-2</v>
      </c>
      <c r="AP382" s="22">
        <f>('Ratios Calculated fix'!AP382-'Ratios Calculated fix'!AP$428)/('Ratios Calculated fix'!AP$429-'Ratios Calculated fix'!AP$428)</f>
        <v>0.35732515790788272</v>
      </c>
      <c r="AQ382" s="22">
        <f>('Ratios Calculated fix'!AQ382-'Ratios Calculated fix'!AQ$428)/('Ratios Calculated fix'!AQ$429-'Ratios Calculated fix'!AQ$428)</f>
        <v>0.58983082391375075</v>
      </c>
      <c r="AR382" s="22">
        <f>('Ratios Calculated fix'!AR382-'Ratios Calculated fix'!AR$428)/('Ratios Calculated fix'!AR$429-'Ratios Calculated fix'!AR$428)</f>
        <v>0.79425537664782631</v>
      </c>
      <c r="AS382" s="22">
        <f>('Ratios Calculated fix'!AS382-'Ratios Calculated fix'!AS$428)/('Ratios Calculated fix'!AS$429-'Ratios Calculated fix'!AS$428)</f>
        <v>0.62656537480141572</v>
      </c>
      <c r="AT382" s="22">
        <f>('Ratios Calculated fix'!AT382-'Ratios Calculated fix'!AT$428)/('Ratios Calculated fix'!AT$429-'Ratios Calculated fix'!AT$428)</f>
        <v>0.35692923463048981</v>
      </c>
      <c r="AU382" s="22">
        <f>('Ratios Calculated fix'!AU382-'Ratios Calculated fix'!AU$428)/('Ratios Calculated fix'!AU$429-'Ratios Calculated fix'!AU$428)</f>
        <v>0</v>
      </c>
      <c r="AV382" s="22" t="e">
        <f>('Ratios Calculated fix'!AV382-'Ratios Calculated fix'!AV$428)/('Ratios Calculated fix'!AV$429-'Ratios Calculated fix'!AV$428)</f>
        <v>#DIV/0!</v>
      </c>
      <c r="AW382" s="22" t="e">
        <f>('Ratios Calculated fix'!AW382-'Ratios Calculated fix'!AW$428)/('Ratios Calculated fix'!AW$429-'Ratios Calculated fix'!AW$428)</f>
        <v>#DIV/0!</v>
      </c>
      <c r="AX382" s="22" t="e">
        <f>('Ratios Calculated fix'!AX382-'Ratios Calculated fix'!AX$428)/('Ratios Calculated fix'!AX$429-'Ratios Calculated fix'!AX$428)</f>
        <v>#DIV/0!</v>
      </c>
      <c r="AY382" s="22">
        <f>('Ratios Calculated fix'!AY382-'Ratios Calculated fix'!AY$428)/('Ratios Calculated fix'!AY$429-'Ratios Calculated fix'!AY$428)</f>
        <v>0.75022330862069198</v>
      </c>
      <c r="AZ382" s="22">
        <f>('Ratios Calculated fix'!AZ382-'Ratios Calculated fix'!AZ$428)/('Ratios Calculated fix'!AZ$429-'Ratios Calculated fix'!AZ$428)</f>
        <v>0.77453626519565499</v>
      </c>
      <c r="BA382" s="22">
        <f>('Ratios Calculated fix'!BA382-'Ratios Calculated fix'!BA$428)/('Ratios Calculated fix'!BA$429-'Ratios Calculated fix'!BA$428)</f>
        <v>0.21364352054232344</v>
      </c>
      <c r="BB382" s="22" t="e">
        <f>('Ratios Calculated fix'!BB382-'Ratios Calculated fix'!BB$428)/('Ratios Calculated fix'!BB$429-'Ratios Calculated fix'!BB$428)</f>
        <v>#DIV/0!</v>
      </c>
      <c r="BC382" s="22">
        <f>('Ratios Calculated fix'!BC382-'Ratios Calculated fix'!BC$428)/('Ratios Calculated fix'!BC$429-'Ratios Calculated fix'!BC$428)</f>
        <v>8.8093784958964111E-2</v>
      </c>
    </row>
    <row r="383" spans="1:55" x14ac:dyDescent="0.2">
      <c r="A383" s="3" t="s">
        <v>1189</v>
      </c>
      <c r="B383" s="3" t="s">
        <v>1190</v>
      </c>
      <c r="C383" s="3" t="s">
        <v>24</v>
      </c>
      <c r="D383" s="3">
        <v>378232</v>
      </c>
      <c r="E383" s="3" t="s">
        <v>16</v>
      </c>
      <c r="F383" s="3">
        <v>2019</v>
      </c>
      <c r="G383" s="3" t="s">
        <v>17</v>
      </c>
      <c r="H383" s="4">
        <v>43830</v>
      </c>
      <c r="I383" s="4">
        <v>43887</v>
      </c>
      <c r="J383" s="4">
        <v>43887</v>
      </c>
      <c r="K383" s="5">
        <v>87184000</v>
      </c>
      <c r="L383" s="5">
        <v>87603000</v>
      </c>
      <c r="M383" s="3" t="s">
        <v>1191</v>
      </c>
      <c r="N383" s="21">
        <f>('Ratios Calculated fix'!N383-'Ratios Calculated fix'!N$428)/('Ratios Calculated fix'!N$429-'Ratios Calculated fix'!N$428)</f>
        <v>4.630060524276982E-2</v>
      </c>
      <c r="O383" s="22">
        <f>('Ratios Calculated fix'!O383-'Ratios Calculated fix'!O$428)/('Ratios Calculated fix'!O$429-'Ratios Calculated fix'!O$428)</f>
        <v>4.2413717658804383E-2</v>
      </c>
      <c r="P383" s="22">
        <f>('Ratios Calculated fix'!P383-'Ratios Calculated fix'!P$428)/('Ratios Calculated fix'!P$429-'Ratios Calculated fix'!P$428)</f>
        <v>4.2050678871886097E-3</v>
      </c>
      <c r="Q383" s="22">
        <f>('Ratios Calculated fix'!Q383-'Ratios Calculated fix'!Q$428)/('Ratios Calculated fix'!Q$429-'Ratios Calculated fix'!Q$428)</f>
        <v>0.86940209815015668</v>
      </c>
      <c r="R383" s="22">
        <f>('Ratios Calculated fix'!R383-'Ratios Calculated fix'!R$428)/('Ratios Calculated fix'!R$429-'Ratios Calculated fix'!R$428)</f>
        <v>0.11469717407815623</v>
      </c>
      <c r="S383" s="22">
        <f>('Ratios Calculated fix'!S383-'Ratios Calculated fix'!S$428)/('Ratios Calculated fix'!S$429-'Ratios Calculated fix'!S$428)</f>
        <v>1.4117229000426989E-2</v>
      </c>
      <c r="T383" s="22">
        <f>('Ratios Calculated fix'!T383-'Ratios Calculated fix'!T$428)/('Ratios Calculated fix'!T$429-'Ratios Calculated fix'!T$428)</f>
        <v>0.11337244702475135</v>
      </c>
      <c r="U383" s="22">
        <f>('Ratios Calculated fix'!U383-'Ratios Calculated fix'!U$428)/('Ratios Calculated fix'!U$429-'Ratios Calculated fix'!U$428)</f>
        <v>0.8100486128367631</v>
      </c>
      <c r="V383" s="22">
        <f>('Ratios Calculated fix'!V383-'Ratios Calculated fix'!V$428)/('Ratios Calculated fix'!V$429-'Ratios Calculated fix'!V$428)</f>
        <v>0.70879306921166474</v>
      </c>
      <c r="W383" s="22">
        <f>('Ratios Calculated fix'!W383-'Ratios Calculated fix'!W$428)/('Ratios Calculated fix'!W$429-'Ratios Calculated fix'!W$428)</f>
        <v>0.82259378519826987</v>
      </c>
      <c r="X383" s="22">
        <f>('Ratios Calculated fix'!X383-'Ratios Calculated fix'!X$428)/('Ratios Calculated fix'!X$429-'Ratios Calculated fix'!X$428)</f>
        <v>0.13948393724307159</v>
      </c>
      <c r="Y383" s="22">
        <f>('Ratios Calculated fix'!Y383-'Ratios Calculated fix'!Y$428)/('Ratios Calculated fix'!Y$429-'Ratios Calculated fix'!Y$428)</f>
        <v>0.50166135586716432</v>
      </c>
      <c r="Z383" s="22">
        <f>('Ratios Calculated fix'!Z383-'Ratios Calculated fix'!Z$428)/('Ratios Calculated fix'!Z$429-'Ratios Calculated fix'!Z$428)</f>
        <v>0.86051606275692838</v>
      </c>
      <c r="AA383" s="22">
        <f>('Ratios Calculated fix'!AA383-'Ratios Calculated fix'!AA$428)/('Ratios Calculated fix'!AA$429-'Ratios Calculated fix'!AA$428)</f>
        <v>0.53202693916829857</v>
      </c>
      <c r="AB383" s="22">
        <f>('Ratios Calculated fix'!AB383-'Ratios Calculated fix'!AB$428)/('Ratios Calculated fix'!AB$429-'Ratios Calculated fix'!AB$428)</f>
        <v>0.87985198260857667</v>
      </c>
      <c r="AC383" s="22">
        <f>('Ratios Calculated fix'!AC383-'Ratios Calculated fix'!AC$428)/('Ratios Calculated fix'!AC$429-'Ratios Calculated fix'!AC$428)</f>
        <v>1</v>
      </c>
      <c r="AD383" s="22">
        <f>('Ratios Calculated fix'!AD383-'Ratios Calculated fix'!AD$428)/('Ratios Calculated fix'!AD$429-'Ratios Calculated fix'!AD$428)</f>
        <v>0.23824978006017539</v>
      </c>
      <c r="AE383" s="22">
        <f>('Ratios Calculated fix'!AE383-'Ratios Calculated fix'!AE$428)/('Ratios Calculated fix'!AE$429-'Ratios Calculated fix'!AE$428)</f>
        <v>0.27859474728181077</v>
      </c>
      <c r="AF383" s="22">
        <f>('Ratios Calculated fix'!AF383-'Ratios Calculated fix'!AF$428)/('Ratios Calculated fix'!AF$429-'Ratios Calculated fix'!AF$428)</f>
        <v>0.33949135635498984</v>
      </c>
      <c r="AG383" s="22" t="e">
        <f>('Ratios Calculated fix'!AG383-'Ratios Calculated fix'!AG$428)/('Ratios Calculated fix'!AG$429-'Ratios Calculated fix'!AG$428)</f>
        <v>#DIV/0!</v>
      </c>
      <c r="AH383" s="22" t="e">
        <f>('Ratios Calculated fix'!AH383-'Ratios Calculated fix'!AH$428)/('Ratios Calculated fix'!AH$429-'Ratios Calculated fix'!AH$428)</f>
        <v>#DIV/0!</v>
      </c>
      <c r="AI383" s="22">
        <f>('Ratios Calculated fix'!AI383-'Ratios Calculated fix'!AI$428)/('Ratios Calculated fix'!AI$429-'Ratios Calculated fix'!AI$428)</f>
        <v>0.53525687331230831</v>
      </c>
      <c r="AJ383" s="22">
        <f>('Ratios Calculated fix'!AJ383-'Ratios Calculated fix'!AJ$428)/('Ratios Calculated fix'!AJ$429-'Ratios Calculated fix'!AJ$428)</f>
        <v>0.2368261278992328</v>
      </c>
      <c r="AK383" s="22" t="e">
        <f>('Ratios Calculated fix'!AK383-'Ratios Calculated fix'!AK$428)/('Ratios Calculated fix'!AK$429-'Ratios Calculated fix'!AK$428)</f>
        <v>#DIV/0!</v>
      </c>
      <c r="AL383" s="22" t="e">
        <f>('Ratios Calculated fix'!AL383-'Ratios Calculated fix'!AL$428)/('Ratios Calculated fix'!AL$429-'Ratios Calculated fix'!AL$428)</f>
        <v>#DIV/0!</v>
      </c>
      <c r="AM383" s="22">
        <f>('Ratios Calculated fix'!AM383-'Ratios Calculated fix'!AM$428)/('Ratios Calculated fix'!AM$429-'Ratios Calculated fix'!AM$428)</f>
        <v>0.71056895394814368</v>
      </c>
      <c r="AN383" s="22">
        <f>('Ratios Calculated fix'!AN383-'Ratios Calculated fix'!AN$428)/('Ratios Calculated fix'!AN$429-'Ratios Calculated fix'!AN$428)</f>
        <v>0.80730556709086121</v>
      </c>
      <c r="AO383" s="22">
        <f>('Ratios Calculated fix'!AO383-'Ratios Calculated fix'!AO$428)/('Ratios Calculated fix'!AO$429-'Ratios Calculated fix'!AO$428)</f>
        <v>0.20142579858908813</v>
      </c>
      <c r="AP383" s="22">
        <f>('Ratios Calculated fix'!AP383-'Ratios Calculated fix'!AP$428)/('Ratios Calculated fix'!AP$429-'Ratios Calculated fix'!AP$428)</f>
        <v>0.37677681688545001</v>
      </c>
      <c r="AQ383" s="22">
        <f>('Ratios Calculated fix'!AQ383-'Ratios Calculated fix'!AQ$428)/('Ratios Calculated fix'!AQ$429-'Ratios Calculated fix'!AQ$428)</f>
        <v>0.65228291905626168</v>
      </c>
      <c r="AR383" s="22">
        <f>('Ratios Calculated fix'!AR383-'Ratios Calculated fix'!AR$428)/('Ratios Calculated fix'!AR$429-'Ratios Calculated fix'!AR$428)</f>
        <v>0.31012597354636362</v>
      </c>
      <c r="AS383" s="22">
        <f>('Ratios Calculated fix'!AS383-'Ratios Calculated fix'!AS$428)/('Ratios Calculated fix'!AS$429-'Ratios Calculated fix'!AS$428)</f>
        <v>0.35377628294475122</v>
      </c>
      <c r="AT383" s="22">
        <f>('Ratios Calculated fix'!AT383-'Ratios Calculated fix'!AT$428)/('Ratios Calculated fix'!AT$429-'Ratios Calculated fix'!AT$428)</f>
        <v>0.46593200030146159</v>
      </c>
      <c r="AU383" s="22">
        <f>('Ratios Calculated fix'!AU383-'Ratios Calculated fix'!AU$428)/('Ratios Calculated fix'!AU$429-'Ratios Calculated fix'!AU$428)</f>
        <v>0.31025392270717306</v>
      </c>
      <c r="AV383" s="22" t="e">
        <f>('Ratios Calculated fix'!AV383-'Ratios Calculated fix'!AV$428)/('Ratios Calculated fix'!AV$429-'Ratios Calculated fix'!AV$428)</f>
        <v>#DIV/0!</v>
      </c>
      <c r="AW383" s="22" t="e">
        <f>('Ratios Calculated fix'!AW383-'Ratios Calculated fix'!AW$428)/('Ratios Calculated fix'!AW$429-'Ratios Calculated fix'!AW$428)</f>
        <v>#DIV/0!</v>
      </c>
      <c r="AX383" s="22" t="e">
        <f>('Ratios Calculated fix'!AX383-'Ratios Calculated fix'!AX$428)/('Ratios Calculated fix'!AX$429-'Ratios Calculated fix'!AX$428)</f>
        <v>#DIV/0!</v>
      </c>
      <c r="AY383" s="22">
        <f>('Ratios Calculated fix'!AY383-'Ratios Calculated fix'!AY$428)/('Ratios Calculated fix'!AY$429-'Ratios Calculated fix'!AY$428)</f>
        <v>0.74628315781896526</v>
      </c>
      <c r="AZ383" s="22">
        <f>('Ratios Calculated fix'!AZ383-'Ratios Calculated fix'!AZ$428)/('Ratios Calculated fix'!AZ$429-'Ratios Calculated fix'!AZ$428)</f>
        <v>0.76989852894666666</v>
      </c>
      <c r="BA383" s="22">
        <f>('Ratios Calculated fix'!BA383-'Ratios Calculated fix'!BA$428)/('Ratios Calculated fix'!BA$429-'Ratios Calculated fix'!BA$428)</f>
        <v>0.22237644382148955</v>
      </c>
      <c r="BB383" s="22" t="e">
        <f>('Ratios Calculated fix'!BB383-'Ratios Calculated fix'!BB$428)/('Ratios Calculated fix'!BB$429-'Ratios Calculated fix'!BB$428)</f>
        <v>#DIV/0!</v>
      </c>
      <c r="BC383" s="22">
        <f>('Ratios Calculated fix'!BC383-'Ratios Calculated fix'!BC$428)/('Ratios Calculated fix'!BC$429-'Ratios Calculated fix'!BC$428)</f>
        <v>0.17516848713566244</v>
      </c>
    </row>
    <row r="384" spans="1:55" x14ac:dyDescent="0.2">
      <c r="A384" s="3" t="s">
        <v>1168</v>
      </c>
      <c r="B384" s="3" t="s">
        <v>1169</v>
      </c>
      <c r="C384" s="3" t="s">
        <v>45</v>
      </c>
      <c r="D384" s="3">
        <v>178804</v>
      </c>
      <c r="E384" s="3" t="s">
        <v>16</v>
      </c>
      <c r="F384" s="3">
        <v>2019</v>
      </c>
      <c r="G384" s="3" t="s">
        <v>17</v>
      </c>
      <c r="H384" s="4">
        <v>43861</v>
      </c>
      <c r="I384" s="4">
        <v>43917</v>
      </c>
      <c r="J384" s="4">
        <v>43917</v>
      </c>
      <c r="K384" s="5">
        <v>56990000</v>
      </c>
      <c r="L384" s="5">
        <v>57218000</v>
      </c>
      <c r="M384" s="3" t="s">
        <v>1170</v>
      </c>
      <c r="N384" s="21">
        <f>('Ratios Calculated fix'!N384-'Ratios Calculated fix'!N$428)/('Ratios Calculated fix'!N$429-'Ratios Calculated fix'!N$428)</f>
        <v>6.5820377308710862E-2</v>
      </c>
      <c r="O384" s="22">
        <f>('Ratios Calculated fix'!O384-'Ratios Calculated fix'!O$428)/('Ratios Calculated fix'!O$429-'Ratios Calculated fix'!O$428)</f>
        <v>2.4216863469085869E-2</v>
      </c>
      <c r="P384" s="22">
        <f>('Ratios Calculated fix'!P384-'Ratios Calculated fix'!P$428)/('Ratios Calculated fix'!P$429-'Ratios Calculated fix'!P$428)</f>
        <v>4.5607556595826174E-2</v>
      </c>
      <c r="Q384" s="22">
        <f>('Ratios Calculated fix'!Q384-'Ratios Calculated fix'!Q$428)/('Ratios Calculated fix'!Q$429-'Ratios Calculated fix'!Q$428)</f>
        <v>0.87019777559134048</v>
      </c>
      <c r="R384" s="22">
        <f>('Ratios Calculated fix'!R384-'Ratios Calculated fix'!R$428)/('Ratios Calculated fix'!R$429-'Ratios Calculated fix'!R$428)</f>
        <v>0</v>
      </c>
      <c r="S384" s="22">
        <f>('Ratios Calculated fix'!S384-'Ratios Calculated fix'!S$428)/('Ratios Calculated fix'!S$429-'Ratios Calculated fix'!S$428)</f>
        <v>0</v>
      </c>
      <c r="T384" s="22">
        <f>('Ratios Calculated fix'!T384-'Ratios Calculated fix'!T$428)/('Ratios Calculated fix'!T$429-'Ratios Calculated fix'!T$428)</f>
        <v>0</v>
      </c>
      <c r="U384" s="22">
        <f>('Ratios Calculated fix'!U384-'Ratios Calculated fix'!U$428)/('Ratios Calculated fix'!U$429-'Ratios Calculated fix'!U$428)</f>
        <v>0.80725306381245165</v>
      </c>
      <c r="V384" s="22">
        <f>('Ratios Calculated fix'!V384-'Ratios Calculated fix'!V$428)/('Ratios Calculated fix'!V$429-'Ratios Calculated fix'!V$428)</f>
        <v>0.70833495319453676</v>
      </c>
      <c r="W384" s="22">
        <f>('Ratios Calculated fix'!W384-'Ratios Calculated fix'!W$428)/('Ratios Calculated fix'!W$429-'Ratios Calculated fix'!W$428)</f>
        <v>0.81944824653588433</v>
      </c>
      <c r="X384" s="22">
        <f>('Ratios Calculated fix'!X384-'Ratios Calculated fix'!X$428)/('Ratios Calculated fix'!X$429-'Ratios Calculated fix'!X$428)</f>
        <v>0.363869156319299</v>
      </c>
      <c r="Y384" s="22">
        <f>('Ratios Calculated fix'!Y384-'Ratios Calculated fix'!Y$428)/('Ratios Calculated fix'!Y$429-'Ratios Calculated fix'!Y$428)</f>
        <v>0.45327006311104356</v>
      </c>
      <c r="Z384" s="22">
        <f>('Ratios Calculated fix'!Z384-'Ratios Calculated fix'!Z$428)/('Ratios Calculated fix'!Z$429-'Ratios Calculated fix'!Z$428)</f>
        <v>0.63613084368070105</v>
      </c>
      <c r="AA384" s="22">
        <f>('Ratios Calculated fix'!AA384-'Ratios Calculated fix'!AA$428)/('Ratios Calculated fix'!AA$429-'Ratios Calculated fix'!AA$428)</f>
        <v>3.5851119736639244E-3</v>
      </c>
      <c r="AB384" s="22">
        <f>('Ratios Calculated fix'!AB384-'Ratios Calculated fix'!AB$428)/('Ratios Calculated fix'!AB$429-'Ratios Calculated fix'!AB$428)</f>
        <v>0.85377511314982002</v>
      </c>
      <c r="AC384" s="22">
        <f>('Ratios Calculated fix'!AC384-'Ratios Calculated fix'!AC$428)/('Ratios Calculated fix'!AC$429-'Ratios Calculated fix'!AC$428)</f>
        <v>0.34362055658287399</v>
      </c>
      <c r="AD384" s="22">
        <f>('Ratios Calculated fix'!AD384-'Ratios Calculated fix'!AD$428)/('Ratios Calculated fix'!AD$429-'Ratios Calculated fix'!AD$428)</f>
        <v>0.20949803725659746</v>
      </c>
      <c r="AE384" s="22">
        <f>('Ratios Calculated fix'!AE384-'Ratios Calculated fix'!AE$428)/('Ratios Calculated fix'!AE$429-'Ratios Calculated fix'!AE$428)</f>
        <v>0.2959607471644578</v>
      </c>
      <c r="AF384" s="22">
        <f>('Ratios Calculated fix'!AF384-'Ratios Calculated fix'!AF$428)/('Ratios Calculated fix'!AF$429-'Ratios Calculated fix'!AF$428)</f>
        <v>0.34971663875114323</v>
      </c>
      <c r="AG384" s="22" t="e">
        <f>('Ratios Calculated fix'!AG384-'Ratios Calculated fix'!AG$428)/('Ratios Calculated fix'!AG$429-'Ratios Calculated fix'!AG$428)</f>
        <v>#DIV/0!</v>
      </c>
      <c r="AH384" s="22" t="e">
        <f>('Ratios Calculated fix'!AH384-'Ratios Calculated fix'!AH$428)/('Ratios Calculated fix'!AH$429-'Ratios Calculated fix'!AH$428)</f>
        <v>#DIV/0!</v>
      </c>
      <c r="AI384" s="22">
        <f>('Ratios Calculated fix'!AI384-'Ratios Calculated fix'!AI$428)/('Ratios Calculated fix'!AI$429-'Ratios Calculated fix'!AI$428)</f>
        <v>0.53526324751988752</v>
      </c>
      <c r="AJ384" s="22">
        <f>('Ratios Calculated fix'!AJ384-'Ratios Calculated fix'!AJ$428)/('Ratios Calculated fix'!AJ$429-'Ratios Calculated fix'!AJ$428)</f>
        <v>0.23892725926178462</v>
      </c>
      <c r="AK384" s="22" t="e">
        <f>('Ratios Calculated fix'!AK384-'Ratios Calculated fix'!AK$428)/('Ratios Calculated fix'!AK$429-'Ratios Calculated fix'!AK$428)</f>
        <v>#DIV/0!</v>
      </c>
      <c r="AL384" s="22" t="e">
        <f>('Ratios Calculated fix'!AL384-'Ratios Calculated fix'!AL$428)/('Ratios Calculated fix'!AL$429-'Ratios Calculated fix'!AL$428)</f>
        <v>#DIV/0!</v>
      </c>
      <c r="AM384" s="22">
        <f>('Ratios Calculated fix'!AM384-'Ratios Calculated fix'!AM$428)/('Ratios Calculated fix'!AM$429-'Ratios Calculated fix'!AM$428)</f>
        <v>0.71650901909973053</v>
      </c>
      <c r="AN384" s="22">
        <f>('Ratios Calculated fix'!AN384-'Ratios Calculated fix'!AN$428)/('Ratios Calculated fix'!AN$429-'Ratios Calculated fix'!AN$428)</f>
        <v>0.81113913579885744</v>
      </c>
      <c r="AO384" s="22">
        <f>('Ratios Calculated fix'!AO384-'Ratios Calculated fix'!AO$428)/('Ratios Calculated fix'!AO$429-'Ratios Calculated fix'!AO$428)</f>
        <v>0.32219758674224719</v>
      </c>
      <c r="AP384" s="22">
        <f>('Ratios Calculated fix'!AP384-'Ratios Calculated fix'!AP$428)/('Ratios Calculated fix'!AP$429-'Ratios Calculated fix'!AP$428)</f>
        <v>0.36452276679161727</v>
      </c>
      <c r="AQ384" s="22">
        <f>('Ratios Calculated fix'!AQ384-'Ratios Calculated fix'!AQ$428)/('Ratios Calculated fix'!AQ$429-'Ratios Calculated fix'!AQ$428)</f>
        <v>0.7443776301088082</v>
      </c>
      <c r="AR384" s="22">
        <f>('Ratios Calculated fix'!AR384-'Ratios Calculated fix'!AR$428)/('Ratios Calculated fix'!AR$429-'Ratios Calculated fix'!AR$428)</f>
        <v>0.33593220235651883</v>
      </c>
      <c r="AS384" s="22">
        <f>('Ratios Calculated fix'!AS384-'Ratios Calculated fix'!AS$428)/('Ratios Calculated fix'!AS$429-'Ratios Calculated fix'!AS$428)</f>
        <v>0.34949670964048785</v>
      </c>
      <c r="AT384" s="22">
        <f>('Ratios Calculated fix'!AT384-'Ratios Calculated fix'!AT$428)/('Ratios Calculated fix'!AT$429-'Ratios Calculated fix'!AT$428)</f>
        <v>0.66034036348828562</v>
      </c>
      <c r="AU384" s="22">
        <f>('Ratios Calculated fix'!AU384-'Ratios Calculated fix'!AU$428)/('Ratios Calculated fix'!AU$429-'Ratios Calculated fix'!AU$428)</f>
        <v>0.3170390499405788</v>
      </c>
      <c r="AV384" s="22" t="e">
        <f>('Ratios Calculated fix'!AV384-'Ratios Calculated fix'!AV$428)/('Ratios Calculated fix'!AV$429-'Ratios Calculated fix'!AV$428)</f>
        <v>#DIV/0!</v>
      </c>
      <c r="AW384" s="22" t="e">
        <f>('Ratios Calculated fix'!AW384-'Ratios Calculated fix'!AW$428)/('Ratios Calculated fix'!AW$429-'Ratios Calculated fix'!AW$428)</f>
        <v>#DIV/0!</v>
      </c>
      <c r="AX384" s="22" t="e">
        <f>('Ratios Calculated fix'!AX384-'Ratios Calculated fix'!AX$428)/('Ratios Calculated fix'!AX$429-'Ratios Calculated fix'!AX$428)</f>
        <v>#DIV/0!</v>
      </c>
      <c r="AY384" s="22">
        <f>('Ratios Calculated fix'!AY384-'Ratios Calculated fix'!AY$428)/('Ratios Calculated fix'!AY$429-'Ratios Calculated fix'!AY$428)</f>
        <v>0.7440745832666682</v>
      </c>
      <c r="AZ384" s="22">
        <f>('Ratios Calculated fix'!AZ384-'Ratios Calculated fix'!AZ$428)/('Ratios Calculated fix'!AZ$429-'Ratios Calculated fix'!AZ$428)</f>
        <v>0.76673702600338256</v>
      </c>
      <c r="BA384" s="22">
        <f>('Ratios Calculated fix'!BA384-'Ratios Calculated fix'!BA$428)/('Ratios Calculated fix'!BA$429-'Ratios Calculated fix'!BA$428)</f>
        <v>0.22233984506630491</v>
      </c>
      <c r="BB384" s="22" t="e">
        <f>('Ratios Calculated fix'!BB384-'Ratios Calculated fix'!BB$428)/('Ratios Calculated fix'!BB$429-'Ratios Calculated fix'!BB$428)</f>
        <v>#DIV/0!</v>
      </c>
      <c r="BC384" s="22">
        <f>('Ratios Calculated fix'!BC384-'Ratios Calculated fix'!BC$428)/('Ratios Calculated fix'!BC$429-'Ratios Calculated fix'!BC$428)</f>
        <v>0.28608553379712792</v>
      </c>
    </row>
    <row r="385" spans="1:55" x14ac:dyDescent="0.2">
      <c r="A385" s="3" t="s">
        <v>1180</v>
      </c>
      <c r="B385" s="3" t="s">
        <v>1181</v>
      </c>
      <c r="C385" s="3" t="s">
        <v>24</v>
      </c>
      <c r="D385" s="3">
        <v>367714</v>
      </c>
      <c r="E385" s="3" t="s">
        <v>16</v>
      </c>
      <c r="F385" s="3">
        <v>2019</v>
      </c>
      <c r="G385" s="3" t="s">
        <v>17</v>
      </c>
      <c r="H385" s="4">
        <v>43830</v>
      </c>
      <c r="I385" s="4">
        <v>43875</v>
      </c>
      <c r="J385" s="4">
        <v>43875</v>
      </c>
      <c r="K385" s="5">
        <v>947000000</v>
      </c>
      <c r="L385" s="5">
        <v>962000000</v>
      </c>
      <c r="M385" s="3" t="s">
        <v>1182</v>
      </c>
      <c r="N385" s="21">
        <f>('Ratios Calculated fix'!N385-'Ratios Calculated fix'!N$428)/('Ratios Calculated fix'!N$429-'Ratios Calculated fix'!N$428)</f>
        <v>2.4962151776782172E-2</v>
      </c>
      <c r="O385" s="22">
        <f>('Ratios Calculated fix'!O385-'Ratios Calculated fix'!O$428)/('Ratios Calculated fix'!O$429-'Ratios Calculated fix'!O$428)</f>
        <v>2.4962151776782172E-2</v>
      </c>
      <c r="P385" s="22">
        <f>('Ratios Calculated fix'!P385-'Ratios Calculated fix'!P$428)/('Ratios Calculated fix'!P$429-'Ratios Calculated fix'!P$428)</f>
        <v>2.3807437311631693E-2</v>
      </c>
      <c r="Q385" s="22">
        <f>('Ratios Calculated fix'!Q385-'Ratios Calculated fix'!Q$428)/('Ratios Calculated fix'!Q$429-'Ratios Calculated fix'!Q$428)</f>
        <v>0.87060689231469557</v>
      </c>
      <c r="R385" s="22">
        <f>('Ratios Calculated fix'!R385-'Ratios Calculated fix'!R$428)/('Ratios Calculated fix'!R$429-'Ratios Calculated fix'!R$428)</f>
        <v>7.8580131583775234E-2</v>
      </c>
      <c r="S385" s="22">
        <f>('Ratios Calculated fix'!S385-'Ratios Calculated fix'!S$428)/('Ratios Calculated fix'!S$429-'Ratios Calculated fix'!S$428)</f>
        <v>4.1873367610632158E-2</v>
      </c>
      <c r="T385" s="22">
        <f>('Ratios Calculated fix'!T385-'Ratios Calculated fix'!T$428)/('Ratios Calculated fix'!T$429-'Ratios Calculated fix'!T$428)</f>
        <v>7.1862131343784483E-2</v>
      </c>
      <c r="U385" s="22">
        <f>('Ratios Calculated fix'!U385-'Ratios Calculated fix'!U$428)/('Ratios Calculated fix'!U$429-'Ratios Calculated fix'!U$428)</f>
        <v>0.80981667435186966</v>
      </c>
      <c r="V385" s="22">
        <f>('Ratios Calculated fix'!V385-'Ratios Calculated fix'!V$428)/('Ratios Calculated fix'!V$429-'Ratios Calculated fix'!V$428)</f>
        <v>0.71015376937186203</v>
      </c>
      <c r="W385" s="22">
        <f>('Ratios Calculated fix'!W385-'Ratios Calculated fix'!W$428)/('Ratios Calculated fix'!W$429-'Ratios Calculated fix'!W$428)</f>
        <v>0.82211702486560101</v>
      </c>
      <c r="X385" s="22">
        <f>('Ratios Calculated fix'!X385-'Ratios Calculated fix'!X$428)/('Ratios Calculated fix'!X$429-'Ratios Calculated fix'!X$428)</f>
        <v>0.20981183238584952</v>
      </c>
      <c r="Y385" s="22">
        <f>('Ratios Calculated fix'!Y385-'Ratios Calculated fix'!Y$428)/('Ratios Calculated fix'!Y$429-'Ratios Calculated fix'!Y$428)</f>
        <v>0.48957442334359025</v>
      </c>
      <c r="Z385" s="22">
        <f>('Ratios Calculated fix'!Z385-'Ratios Calculated fix'!Z$428)/('Ratios Calculated fix'!Z$429-'Ratios Calculated fix'!Z$428)</f>
        <v>0.79018816761415045</v>
      </c>
      <c r="AA385" s="22">
        <f>('Ratios Calculated fix'!AA385-'Ratios Calculated fix'!AA$428)/('Ratios Calculated fix'!AA$429-'Ratios Calculated fix'!AA$428)</f>
        <v>0.60572775215039143</v>
      </c>
      <c r="AB385" s="22">
        <f>('Ratios Calculated fix'!AB385-'Ratios Calculated fix'!AB$428)/('Ratios Calculated fix'!AB$429-'Ratios Calculated fix'!AB$428)</f>
        <v>0.84375804246697661</v>
      </c>
      <c r="AC385" s="22">
        <f>('Ratios Calculated fix'!AC385-'Ratios Calculated fix'!AC$428)/('Ratios Calculated fix'!AC$429-'Ratios Calculated fix'!AC$428)</f>
        <v>0.21540754593501593</v>
      </c>
      <c r="AD385" s="22">
        <f>('Ratios Calculated fix'!AD385-'Ratios Calculated fix'!AD$428)/('Ratios Calculated fix'!AD$429-'Ratios Calculated fix'!AD$428)</f>
        <v>0.17960511009881358</v>
      </c>
      <c r="AE385" s="22">
        <f>('Ratios Calculated fix'!AE385-'Ratios Calculated fix'!AE$428)/('Ratios Calculated fix'!AE$429-'Ratios Calculated fix'!AE$428)</f>
        <v>0.24886863274736445</v>
      </c>
      <c r="AF385" s="22">
        <f>('Ratios Calculated fix'!AF385-'Ratios Calculated fix'!AF$428)/('Ratios Calculated fix'!AF$429-'Ratios Calculated fix'!AF$428)</f>
        <v>0.33327848364461626</v>
      </c>
      <c r="AG385" s="22" t="e">
        <f>('Ratios Calculated fix'!AG385-'Ratios Calculated fix'!AG$428)/('Ratios Calculated fix'!AG$429-'Ratios Calculated fix'!AG$428)</f>
        <v>#DIV/0!</v>
      </c>
      <c r="AH385" s="22" t="e">
        <f>('Ratios Calculated fix'!AH385-'Ratios Calculated fix'!AH$428)/('Ratios Calculated fix'!AH$429-'Ratios Calculated fix'!AH$428)</f>
        <v>#DIV/0!</v>
      </c>
      <c r="AI385" s="22">
        <f>('Ratios Calculated fix'!AI385-'Ratios Calculated fix'!AI$428)/('Ratios Calculated fix'!AI$429-'Ratios Calculated fix'!AI$428)</f>
        <v>0.54423026518429229</v>
      </c>
      <c r="AJ385" s="22">
        <f>('Ratios Calculated fix'!AJ385-'Ratios Calculated fix'!AJ$428)/('Ratios Calculated fix'!AJ$429-'Ratios Calculated fix'!AJ$428)</f>
        <v>0.12380237425338683</v>
      </c>
      <c r="AK385" s="22" t="e">
        <f>('Ratios Calculated fix'!AK385-'Ratios Calculated fix'!AK$428)/('Ratios Calculated fix'!AK$429-'Ratios Calculated fix'!AK$428)</f>
        <v>#DIV/0!</v>
      </c>
      <c r="AL385" s="22" t="e">
        <f>('Ratios Calculated fix'!AL385-'Ratios Calculated fix'!AL$428)/('Ratios Calculated fix'!AL$429-'Ratios Calculated fix'!AL$428)</f>
        <v>#DIV/0!</v>
      </c>
      <c r="AM385" s="22">
        <f>('Ratios Calculated fix'!AM385-'Ratios Calculated fix'!AM$428)/('Ratios Calculated fix'!AM$429-'Ratios Calculated fix'!AM$428)</f>
        <v>0.71259160353953099</v>
      </c>
      <c r="AN385" s="22">
        <f>('Ratios Calculated fix'!AN385-'Ratios Calculated fix'!AN$428)/('Ratios Calculated fix'!AN$429-'Ratios Calculated fix'!AN$428)</f>
        <v>0.81115179438123297</v>
      </c>
      <c r="AO385" s="22">
        <f>('Ratios Calculated fix'!AO385-'Ratios Calculated fix'!AO$428)/('Ratios Calculated fix'!AO$429-'Ratios Calculated fix'!AO$428)</f>
        <v>0.29378094188572823</v>
      </c>
      <c r="AP385" s="22">
        <f>('Ratios Calculated fix'!AP385-'Ratios Calculated fix'!AP$428)/('Ratios Calculated fix'!AP$429-'Ratios Calculated fix'!AP$428)</f>
        <v>0.35157278568952122</v>
      </c>
      <c r="AQ385" s="22">
        <f>('Ratios Calculated fix'!AQ385-'Ratios Calculated fix'!AQ$428)/('Ratios Calculated fix'!AQ$429-'Ratios Calculated fix'!AQ$428)</f>
        <v>0.66420680435398749</v>
      </c>
      <c r="AR385" s="22">
        <f>('Ratios Calculated fix'!AR385-'Ratios Calculated fix'!AR$428)/('Ratios Calculated fix'!AR$429-'Ratios Calculated fix'!AR$428)</f>
        <v>0.25241982055761986</v>
      </c>
      <c r="AS385" s="22">
        <f>('Ratios Calculated fix'!AS385-'Ratios Calculated fix'!AS$428)/('Ratios Calculated fix'!AS$429-'Ratios Calculated fix'!AS$428)</f>
        <v>0.37038344311716764</v>
      </c>
      <c r="AT385" s="22">
        <f>('Ratios Calculated fix'!AT385-'Ratios Calculated fix'!AT$428)/('Ratios Calculated fix'!AT$429-'Ratios Calculated fix'!AT$428)</f>
        <v>0.43369408445919172</v>
      </c>
      <c r="AU385" s="22">
        <f>('Ratios Calculated fix'!AU385-'Ratios Calculated fix'!AU$428)/('Ratios Calculated fix'!AU$429-'Ratios Calculated fix'!AU$428)</f>
        <v>0.2604675886433141</v>
      </c>
      <c r="AV385" s="22" t="e">
        <f>('Ratios Calculated fix'!AV385-'Ratios Calculated fix'!AV$428)/('Ratios Calculated fix'!AV$429-'Ratios Calculated fix'!AV$428)</f>
        <v>#DIV/0!</v>
      </c>
      <c r="AW385" s="22" t="e">
        <f>('Ratios Calculated fix'!AW385-'Ratios Calculated fix'!AW$428)/('Ratios Calculated fix'!AW$429-'Ratios Calculated fix'!AW$428)</f>
        <v>#DIV/0!</v>
      </c>
      <c r="AX385" s="22" t="e">
        <f>('Ratios Calculated fix'!AX385-'Ratios Calculated fix'!AX$428)/('Ratios Calculated fix'!AX$429-'Ratios Calculated fix'!AX$428)</f>
        <v>#DIV/0!</v>
      </c>
      <c r="AY385" s="22">
        <f>('Ratios Calculated fix'!AY385-'Ratios Calculated fix'!AY$428)/('Ratios Calculated fix'!AY$429-'Ratios Calculated fix'!AY$428)</f>
        <v>0.74579189415921388</v>
      </c>
      <c r="AZ385" s="22">
        <f>('Ratios Calculated fix'!AZ385-'Ratios Calculated fix'!AZ$428)/('Ratios Calculated fix'!AZ$429-'Ratios Calculated fix'!AZ$428)</f>
        <v>0.76865975910434925</v>
      </c>
      <c r="BA385" s="22">
        <f>('Ratios Calculated fix'!BA385-'Ratios Calculated fix'!BA$428)/('Ratios Calculated fix'!BA$429-'Ratios Calculated fix'!BA$428)</f>
        <v>0.22172529365544355</v>
      </c>
      <c r="BB385" s="22" t="e">
        <f>('Ratios Calculated fix'!BB385-'Ratios Calculated fix'!BB$428)/('Ratios Calculated fix'!BB$429-'Ratios Calculated fix'!BB$428)</f>
        <v>#DIV/0!</v>
      </c>
      <c r="BC385" s="22">
        <f>('Ratios Calculated fix'!BC385-'Ratios Calculated fix'!BC$428)/('Ratios Calculated fix'!BC$429-'Ratios Calculated fix'!BC$428)</f>
        <v>0.22597468533565179</v>
      </c>
    </row>
    <row r="386" spans="1:55" x14ac:dyDescent="0.2">
      <c r="A386" s="3" t="s">
        <v>1174</v>
      </c>
      <c r="B386" s="3" t="s">
        <v>1175</v>
      </c>
      <c r="C386" s="3" t="s">
        <v>15</v>
      </c>
      <c r="D386" s="3">
        <v>367644</v>
      </c>
      <c r="E386" s="3" t="s">
        <v>16</v>
      </c>
      <c r="F386" s="3">
        <v>2019</v>
      </c>
      <c r="G386" s="3" t="s">
        <v>17</v>
      </c>
      <c r="H386" s="4">
        <v>43830</v>
      </c>
      <c r="I386" s="4">
        <v>43868</v>
      </c>
      <c r="J386" s="4">
        <v>43868</v>
      </c>
      <c r="K386" s="5">
        <v>692400000</v>
      </c>
      <c r="L386" s="5">
        <v>695000000</v>
      </c>
      <c r="M386" s="3" t="s">
        <v>1176</v>
      </c>
      <c r="N386" s="21">
        <f>('Ratios Calculated fix'!N386-'Ratios Calculated fix'!N$428)/('Ratios Calculated fix'!N$429-'Ratios Calculated fix'!N$428)</f>
        <v>2.8799283667982813E-2</v>
      </c>
      <c r="O386" s="22">
        <f>('Ratios Calculated fix'!O386-'Ratios Calculated fix'!O$428)/('Ratios Calculated fix'!O$429-'Ratios Calculated fix'!O$428)</f>
        <v>2.2486700706042452E-2</v>
      </c>
      <c r="P386" s="22">
        <f>('Ratios Calculated fix'!P386-'Ratios Calculated fix'!P$428)/('Ratios Calculated fix'!P$429-'Ratios Calculated fix'!P$428)</f>
        <v>2.114466357992803E-2</v>
      </c>
      <c r="Q386" s="22">
        <f>('Ratios Calculated fix'!Q386-'Ratios Calculated fix'!Q$428)/('Ratios Calculated fix'!Q$429-'Ratios Calculated fix'!Q$428)</f>
        <v>0.87163673261310082</v>
      </c>
      <c r="R386" s="22">
        <f>('Ratios Calculated fix'!R386-'Ratios Calculated fix'!R$428)/('Ratios Calculated fix'!R$429-'Ratios Calculated fix'!R$428)</f>
        <v>0.13725580961204475</v>
      </c>
      <c r="S386" s="22">
        <f>('Ratios Calculated fix'!S386-'Ratios Calculated fix'!S$428)/('Ratios Calculated fix'!S$429-'Ratios Calculated fix'!S$428)</f>
        <v>3.8347692645099116E-2</v>
      </c>
      <c r="T386" s="22">
        <f>('Ratios Calculated fix'!T386-'Ratios Calculated fix'!T$428)/('Ratios Calculated fix'!T$429-'Ratios Calculated fix'!T$428)</f>
        <v>0.13179941248048713</v>
      </c>
      <c r="U386" s="22">
        <f>('Ratios Calculated fix'!U386-'Ratios Calculated fix'!U$428)/('Ratios Calculated fix'!U$429-'Ratios Calculated fix'!U$428)</f>
        <v>0.81269894401597864</v>
      </c>
      <c r="V386" s="22">
        <f>('Ratios Calculated fix'!V386-'Ratios Calculated fix'!V$428)/('Ratios Calculated fix'!V$429-'Ratios Calculated fix'!V$428)</f>
        <v>0.71036071420235036</v>
      </c>
      <c r="W386" s="22">
        <f>('Ratios Calculated fix'!W386-'Ratios Calculated fix'!W$428)/('Ratios Calculated fix'!W$429-'Ratios Calculated fix'!W$428)</f>
        <v>0.82540108275988466</v>
      </c>
      <c r="X386" s="22">
        <f>('Ratios Calculated fix'!X386-'Ratios Calculated fix'!X$428)/('Ratios Calculated fix'!X$429-'Ratios Calculated fix'!X$428)</f>
        <v>4.5589383683656323E-2</v>
      </c>
      <c r="Y386" s="22">
        <f>('Ratios Calculated fix'!Y386-'Ratios Calculated fix'!Y$428)/('Ratios Calculated fix'!Y$429-'Ratios Calculated fix'!Y$428)</f>
        <v>0.4385788306421653</v>
      </c>
      <c r="Z386" s="22">
        <f>('Ratios Calculated fix'!Z386-'Ratios Calculated fix'!Z$428)/('Ratios Calculated fix'!Z$429-'Ratios Calculated fix'!Z$428)</f>
        <v>0.95441061631634372</v>
      </c>
      <c r="AA386" s="22">
        <f>('Ratios Calculated fix'!AA386-'Ratios Calculated fix'!AA$428)/('Ratios Calculated fix'!AA$429-'Ratios Calculated fix'!AA$428)</f>
        <v>0</v>
      </c>
      <c r="AB386" s="22">
        <f>('Ratios Calculated fix'!AB386-'Ratios Calculated fix'!AB$428)/('Ratios Calculated fix'!AB$429-'Ratios Calculated fix'!AB$428)</f>
        <v>0.82480546119919784</v>
      </c>
      <c r="AC386" s="22">
        <f>('Ratios Calculated fix'!AC386-'Ratios Calculated fix'!AC$428)/('Ratios Calculated fix'!AC$429-'Ratios Calculated fix'!AC$428)</f>
        <v>0.57822157782803452</v>
      </c>
      <c r="AD386" s="22">
        <f>('Ratios Calculated fix'!AD386-'Ratios Calculated fix'!AD$428)/('Ratios Calculated fix'!AD$429-'Ratios Calculated fix'!AD$428)</f>
        <v>0.59169091256190598</v>
      </c>
      <c r="AE386" s="22">
        <f>('Ratios Calculated fix'!AE386-'Ratios Calculated fix'!AE$428)/('Ratios Calculated fix'!AE$429-'Ratios Calculated fix'!AE$428)</f>
        <v>0.61244005353683861</v>
      </c>
      <c r="AF386" s="22">
        <f>('Ratios Calculated fix'!AF386-'Ratios Calculated fix'!AF$428)/('Ratios Calculated fix'!AF$429-'Ratios Calculated fix'!AF$428)</f>
        <v>0.42584036393023189</v>
      </c>
      <c r="AG386" s="22" t="e">
        <f>('Ratios Calculated fix'!AG386-'Ratios Calculated fix'!AG$428)/('Ratios Calculated fix'!AG$429-'Ratios Calculated fix'!AG$428)</f>
        <v>#DIV/0!</v>
      </c>
      <c r="AH386" s="22" t="e">
        <f>('Ratios Calculated fix'!AH386-'Ratios Calculated fix'!AH$428)/('Ratios Calculated fix'!AH$429-'Ratios Calculated fix'!AH$428)</f>
        <v>#DIV/0!</v>
      </c>
      <c r="AI386" s="22">
        <f>('Ratios Calculated fix'!AI386-'Ratios Calculated fix'!AI$428)/('Ratios Calculated fix'!AI$429-'Ratios Calculated fix'!AI$428)</f>
        <v>0.53308738898205199</v>
      </c>
      <c r="AJ386" s="22">
        <f>('Ratios Calculated fix'!AJ386-'Ratios Calculated fix'!AJ$428)/('Ratios Calculated fix'!AJ$429-'Ratios Calculated fix'!AJ$428)</f>
        <v>0.41263843478688472</v>
      </c>
      <c r="AK386" s="22" t="e">
        <f>('Ratios Calculated fix'!AK386-'Ratios Calculated fix'!AK$428)/('Ratios Calculated fix'!AK$429-'Ratios Calculated fix'!AK$428)</f>
        <v>#DIV/0!</v>
      </c>
      <c r="AL386" s="22" t="e">
        <f>('Ratios Calculated fix'!AL386-'Ratios Calculated fix'!AL$428)/('Ratios Calculated fix'!AL$429-'Ratios Calculated fix'!AL$428)</f>
        <v>#DIV/0!</v>
      </c>
      <c r="AM386" s="22">
        <f>('Ratios Calculated fix'!AM386-'Ratios Calculated fix'!AM$428)/('Ratios Calculated fix'!AM$429-'Ratios Calculated fix'!AM$428)</f>
        <v>0.71533180049195244</v>
      </c>
      <c r="AN386" s="22">
        <f>('Ratios Calculated fix'!AN386-'Ratios Calculated fix'!AN$428)/('Ratios Calculated fix'!AN$429-'Ratios Calculated fix'!AN$428)</f>
        <v>0.80556536761964292</v>
      </c>
      <c r="AO386" s="22">
        <f>('Ratios Calculated fix'!AO386-'Ratios Calculated fix'!AO$428)/('Ratios Calculated fix'!AO$429-'Ratios Calculated fix'!AO$428)</f>
        <v>6.3555404639931409E-2</v>
      </c>
      <c r="AP386" s="22">
        <f>('Ratios Calculated fix'!AP386-'Ratios Calculated fix'!AP$428)/('Ratios Calculated fix'!AP$429-'Ratios Calculated fix'!AP$428)</f>
        <v>0.34426132155311717</v>
      </c>
      <c r="AQ386" s="22">
        <f>('Ratios Calculated fix'!AQ386-'Ratios Calculated fix'!AQ$428)/('Ratios Calculated fix'!AQ$429-'Ratios Calculated fix'!AQ$428)</f>
        <v>0.68424933095393758</v>
      </c>
      <c r="AR386" s="22">
        <f>('Ratios Calculated fix'!AR386-'Ratios Calculated fix'!AR$428)/('Ratios Calculated fix'!AR$429-'Ratios Calculated fix'!AR$428)</f>
        <v>0.62081676904841454</v>
      </c>
      <c r="AS386" s="22">
        <f>('Ratios Calculated fix'!AS386-'Ratios Calculated fix'!AS$428)/('Ratios Calculated fix'!AS$429-'Ratios Calculated fix'!AS$428)</f>
        <v>0.29331318510773241</v>
      </c>
      <c r="AT386" s="22">
        <f>('Ratios Calculated fix'!AT386-'Ratios Calculated fix'!AT$428)/('Ratios Calculated fix'!AT$429-'Ratios Calculated fix'!AT$428)</f>
        <v>0.49667480259414543</v>
      </c>
      <c r="AU386" s="22">
        <f>('Ratios Calculated fix'!AU386-'Ratios Calculated fix'!AU$428)/('Ratios Calculated fix'!AU$429-'Ratios Calculated fix'!AU$428)</f>
        <v>0.39509053921483106</v>
      </c>
      <c r="AV386" s="22" t="e">
        <f>('Ratios Calculated fix'!AV386-'Ratios Calculated fix'!AV$428)/('Ratios Calculated fix'!AV$429-'Ratios Calculated fix'!AV$428)</f>
        <v>#DIV/0!</v>
      </c>
      <c r="AW386" s="22" t="e">
        <f>('Ratios Calculated fix'!AW386-'Ratios Calculated fix'!AW$428)/('Ratios Calculated fix'!AW$429-'Ratios Calculated fix'!AW$428)</f>
        <v>#DIV/0!</v>
      </c>
      <c r="AX386" s="22" t="e">
        <f>('Ratios Calculated fix'!AX386-'Ratios Calculated fix'!AX$428)/('Ratios Calculated fix'!AX$429-'Ratios Calculated fix'!AX$428)</f>
        <v>#DIV/0!</v>
      </c>
      <c r="AY386" s="22">
        <f>('Ratios Calculated fix'!AY386-'Ratios Calculated fix'!AY$428)/('Ratios Calculated fix'!AY$429-'Ratios Calculated fix'!AY$428)</f>
        <v>0.74628777540230118</v>
      </c>
      <c r="AZ386" s="22">
        <f>('Ratios Calculated fix'!AZ386-'Ratios Calculated fix'!AZ$428)/('Ratios Calculated fix'!AZ$429-'Ratios Calculated fix'!AZ$428)</f>
        <v>0.76985210970815487</v>
      </c>
      <c r="BA386" s="22">
        <f>('Ratios Calculated fix'!BA386-'Ratios Calculated fix'!BA$428)/('Ratios Calculated fix'!BA$429-'Ratios Calculated fix'!BA$428)</f>
        <v>0.22231656060136984</v>
      </c>
      <c r="BB386" s="22" t="e">
        <f>('Ratios Calculated fix'!BB386-'Ratios Calculated fix'!BB$428)/('Ratios Calculated fix'!BB$429-'Ratios Calculated fix'!BB$428)</f>
        <v>#DIV/0!</v>
      </c>
      <c r="BC386" s="22">
        <f>('Ratios Calculated fix'!BC386-'Ratios Calculated fix'!BC$428)/('Ratios Calculated fix'!BC$429-'Ratios Calculated fix'!BC$428)</f>
        <v>0.20203881099316084</v>
      </c>
    </row>
    <row r="387" spans="1:55" x14ac:dyDescent="0.2">
      <c r="A387" s="3" t="s">
        <v>1183</v>
      </c>
      <c r="B387" s="3" t="s">
        <v>1184</v>
      </c>
      <c r="C387" s="3" t="s">
        <v>15</v>
      </c>
      <c r="D387" s="3">
        <v>106423</v>
      </c>
      <c r="E387" s="3" t="s">
        <v>16</v>
      </c>
      <c r="F387" s="3">
        <v>2019</v>
      </c>
      <c r="G387" s="3" t="s">
        <v>17</v>
      </c>
      <c r="H387" s="4">
        <v>43830</v>
      </c>
      <c r="I387" s="4">
        <v>43881</v>
      </c>
      <c r="J387" s="4">
        <v>43881</v>
      </c>
      <c r="K387" s="5">
        <v>861000000</v>
      </c>
      <c r="L387" s="5">
        <v>868000000</v>
      </c>
      <c r="M387" s="3" t="s">
        <v>1185</v>
      </c>
      <c r="N387" s="21">
        <f>('Ratios Calculated fix'!N387-'Ratios Calculated fix'!N$428)/('Ratios Calculated fix'!N$429-'Ratios Calculated fix'!N$428)</f>
        <v>4.0307157229117041E-2</v>
      </c>
      <c r="O387" s="22">
        <f>('Ratios Calculated fix'!O387-'Ratios Calculated fix'!O$428)/('Ratios Calculated fix'!O$429-'Ratios Calculated fix'!O$428)</f>
        <v>4.0307157229117041E-2</v>
      </c>
      <c r="P387" s="22">
        <f>('Ratios Calculated fix'!P387-'Ratios Calculated fix'!P$428)/('Ratios Calculated fix'!P$429-'Ratios Calculated fix'!P$428)</f>
        <v>3.8460287595739981E-2</v>
      </c>
      <c r="Q387" s="22">
        <f>('Ratios Calculated fix'!Q387-'Ratios Calculated fix'!Q$428)/('Ratios Calculated fix'!Q$429-'Ratios Calculated fix'!Q$428)</f>
        <v>0.89585483498120866</v>
      </c>
      <c r="R387" s="22">
        <f>('Ratios Calculated fix'!R387-'Ratios Calculated fix'!R$428)/('Ratios Calculated fix'!R$429-'Ratios Calculated fix'!R$428)</f>
        <v>0.16353471280444712</v>
      </c>
      <c r="S387" s="22">
        <f>('Ratios Calculated fix'!S387-'Ratios Calculated fix'!S$428)/('Ratios Calculated fix'!S$429-'Ratios Calculated fix'!S$428)</f>
        <v>0.12871196298832546</v>
      </c>
      <c r="T387" s="22">
        <f>('Ratios Calculated fix'!T387-'Ratios Calculated fix'!T$428)/('Ratios Calculated fix'!T$429-'Ratios Calculated fix'!T$428)</f>
        <v>0.14205316779506139</v>
      </c>
      <c r="U387" s="22">
        <f>('Ratios Calculated fix'!U387-'Ratios Calculated fix'!U$428)/('Ratios Calculated fix'!U$429-'Ratios Calculated fix'!U$428)</f>
        <v>0.84086450592470474</v>
      </c>
      <c r="V387" s="22">
        <f>('Ratios Calculated fix'!V387-'Ratios Calculated fix'!V$428)/('Ratios Calculated fix'!V$429-'Ratios Calculated fix'!V$428)</f>
        <v>0.74355644361528206</v>
      </c>
      <c r="W387" s="22">
        <f>('Ratios Calculated fix'!W387-'Ratios Calculated fix'!W$428)/('Ratios Calculated fix'!W$429-'Ratios Calculated fix'!W$428)</f>
        <v>0.85268367094448727</v>
      </c>
      <c r="X387" s="22">
        <f>('Ratios Calculated fix'!X387-'Ratios Calculated fix'!X$428)/('Ratios Calculated fix'!X$429-'Ratios Calculated fix'!X$428)</f>
        <v>0.25360784702246536</v>
      </c>
      <c r="Y387" s="22">
        <f>('Ratios Calculated fix'!Y387-'Ratios Calculated fix'!Y$428)/('Ratios Calculated fix'!Y$429-'Ratios Calculated fix'!Y$428)</f>
        <v>0.4040994576839223</v>
      </c>
      <c r="Z387" s="22">
        <f>('Ratios Calculated fix'!Z387-'Ratios Calculated fix'!Z$428)/('Ratios Calculated fix'!Z$429-'Ratios Calculated fix'!Z$428)</f>
        <v>0.7463921529775347</v>
      </c>
      <c r="AA387" s="22">
        <f>('Ratios Calculated fix'!AA387-'Ratios Calculated fix'!AA$428)/('Ratios Calculated fix'!AA$429-'Ratios Calculated fix'!AA$428)</f>
        <v>0.10572220493039894</v>
      </c>
      <c r="AB387" s="22">
        <f>('Ratios Calculated fix'!AB387-'Ratios Calculated fix'!AB$428)/('Ratios Calculated fix'!AB$429-'Ratios Calculated fix'!AB$428)</f>
        <v>0.75405965519331708</v>
      </c>
      <c r="AC387" s="22">
        <f>('Ratios Calculated fix'!AC387-'Ratios Calculated fix'!AC$428)/('Ratios Calculated fix'!AC$429-'Ratios Calculated fix'!AC$428)</f>
        <v>0.21325820984682778</v>
      </c>
      <c r="AD387" s="22">
        <f>('Ratios Calculated fix'!AD387-'Ratios Calculated fix'!AD$428)/('Ratios Calculated fix'!AD$429-'Ratios Calculated fix'!AD$428)</f>
        <v>0.2251142039162396</v>
      </c>
      <c r="AE387" s="22">
        <f>('Ratios Calculated fix'!AE387-'Ratios Calculated fix'!AE$428)/('Ratios Calculated fix'!AE$429-'Ratios Calculated fix'!AE$428)</f>
        <v>0.2767142117031049</v>
      </c>
      <c r="AF387" s="22">
        <f>('Ratios Calculated fix'!AF387-'Ratios Calculated fix'!AF$428)/('Ratios Calculated fix'!AF$429-'Ratios Calculated fix'!AF$428)</f>
        <v>0.33447012205727572</v>
      </c>
      <c r="AG387" s="22" t="e">
        <f>('Ratios Calculated fix'!AG387-'Ratios Calculated fix'!AG$428)/('Ratios Calculated fix'!AG$429-'Ratios Calculated fix'!AG$428)</f>
        <v>#DIV/0!</v>
      </c>
      <c r="AH387" s="22" t="e">
        <f>('Ratios Calculated fix'!AH387-'Ratios Calculated fix'!AH$428)/('Ratios Calculated fix'!AH$429-'Ratios Calculated fix'!AH$428)</f>
        <v>#DIV/0!</v>
      </c>
      <c r="AI387" s="22">
        <f>('Ratios Calculated fix'!AI387-'Ratios Calculated fix'!AI$428)/('Ratios Calculated fix'!AI$429-'Ratios Calculated fix'!AI$428)</f>
        <v>0.54755432426292805</v>
      </c>
      <c r="AJ387" s="22">
        <f>('Ratios Calculated fix'!AJ387-'Ratios Calculated fix'!AJ$428)/('Ratios Calculated fix'!AJ$429-'Ratios Calculated fix'!AJ$428)</f>
        <v>0.1687943253242814</v>
      </c>
      <c r="AK387" s="22" t="e">
        <f>('Ratios Calculated fix'!AK387-'Ratios Calculated fix'!AK$428)/('Ratios Calculated fix'!AK$429-'Ratios Calculated fix'!AK$428)</f>
        <v>#DIV/0!</v>
      </c>
      <c r="AL387" s="22" t="e">
        <f>('Ratios Calculated fix'!AL387-'Ratios Calculated fix'!AL$428)/('Ratios Calculated fix'!AL$429-'Ratios Calculated fix'!AL$428)</f>
        <v>#DIV/0!</v>
      </c>
      <c r="AM387" s="22">
        <f>('Ratios Calculated fix'!AM387-'Ratios Calculated fix'!AM$428)/('Ratios Calculated fix'!AM$429-'Ratios Calculated fix'!AM$428)</f>
        <v>0.74239284151897622</v>
      </c>
      <c r="AN387" s="22">
        <f>('Ratios Calculated fix'!AN387-'Ratios Calculated fix'!AN$428)/('Ratios Calculated fix'!AN$429-'Ratios Calculated fix'!AN$428)</f>
        <v>0.84981577213105253</v>
      </c>
      <c r="AO387" s="22">
        <f>('Ratios Calculated fix'!AO387-'Ratios Calculated fix'!AO$428)/('Ratios Calculated fix'!AO$429-'Ratios Calculated fix'!AO$428)</f>
        <v>0.26901416131371847</v>
      </c>
      <c r="AP387" s="22">
        <f>('Ratios Calculated fix'!AP387-'Ratios Calculated fix'!AP$428)/('Ratios Calculated fix'!AP$429-'Ratios Calculated fix'!AP$428)</f>
        <v>0.38690417214283601</v>
      </c>
      <c r="AQ387" s="22">
        <f>('Ratios Calculated fix'!AQ387-'Ratios Calculated fix'!AQ$428)/('Ratios Calculated fix'!AQ$429-'Ratios Calculated fix'!AQ$428)</f>
        <v>0.66072834069611186</v>
      </c>
      <c r="AR387" s="22">
        <f>('Ratios Calculated fix'!AR387-'Ratios Calculated fix'!AR$428)/('Ratios Calculated fix'!AR$429-'Ratios Calculated fix'!AR$428)</f>
        <v>0.29882412261720293</v>
      </c>
      <c r="AS387" s="22">
        <f>('Ratios Calculated fix'!AS387-'Ratios Calculated fix'!AS$428)/('Ratios Calculated fix'!AS$429-'Ratios Calculated fix'!AS$428)</f>
        <v>0.37035763807681227</v>
      </c>
      <c r="AT387" s="22">
        <f>('Ratios Calculated fix'!AT387-'Ratios Calculated fix'!AT$428)/('Ratios Calculated fix'!AT$429-'Ratios Calculated fix'!AT$428)</f>
        <v>0.51500564892013778</v>
      </c>
      <c r="AU387" s="22">
        <f>('Ratios Calculated fix'!AU387-'Ratios Calculated fix'!AU$428)/('Ratios Calculated fix'!AU$429-'Ratios Calculated fix'!AU$428)</f>
        <v>0.26955406429569539</v>
      </c>
      <c r="AV387" s="22" t="e">
        <f>('Ratios Calculated fix'!AV387-'Ratios Calculated fix'!AV$428)/('Ratios Calculated fix'!AV$429-'Ratios Calculated fix'!AV$428)</f>
        <v>#DIV/0!</v>
      </c>
      <c r="AW387" s="22" t="e">
        <f>('Ratios Calculated fix'!AW387-'Ratios Calculated fix'!AW$428)/('Ratios Calculated fix'!AW$429-'Ratios Calculated fix'!AW$428)</f>
        <v>#DIV/0!</v>
      </c>
      <c r="AX387" s="22" t="e">
        <f>('Ratios Calculated fix'!AX387-'Ratios Calculated fix'!AX$428)/('Ratios Calculated fix'!AX$429-'Ratios Calculated fix'!AX$428)</f>
        <v>#DIV/0!</v>
      </c>
      <c r="AY387" s="22">
        <f>('Ratios Calculated fix'!AY387-'Ratios Calculated fix'!AY$428)/('Ratios Calculated fix'!AY$429-'Ratios Calculated fix'!AY$428)</f>
        <v>0.74669739227194321</v>
      </c>
      <c r="AZ387" s="22">
        <f>('Ratios Calculated fix'!AZ387-'Ratios Calculated fix'!AZ$428)/('Ratios Calculated fix'!AZ$429-'Ratios Calculated fix'!AZ$428)</f>
        <v>0.76979745171497682</v>
      </c>
      <c r="BA387" s="22">
        <f>('Ratios Calculated fix'!BA387-'Ratios Calculated fix'!BA$428)/('Ratios Calculated fix'!BA$429-'Ratios Calculated fix'!BA$428)</f>
        <v>0.22193734834961806</v>
      </c>
      <c r="BB387" s="22" t="e">
        <f>('Ratios Calculated fix'!BB387-'Ratios Calculated fix'!BB$428)/('Ratios Calculated fix'!BB$429-'Ratios Calculated fix'!BB$428)</f>
        <v>#DIV/0!</v>
      </c>
      <c r="BC387" s="22">
        <f>('Ratios Calculated fix'!BC387-'Ratios Calculated fix'!BC$428)/('Ratios Calculated fix'!BC$429-'Ratios Calculated fix'!BC$428)</f>
        <v>0.23335887129000052</v>
      </c>
    </row>
    <row r="388" spans="1:55" x14ac:dyDescent="0.2">
      <c r="A388" s="3" t="s">
        <v>1186</v>
      </c>
      <c r="B388" s="3" t="s">
        <v>1187</v>
      </c>
      <c r="C388" s="3" t="s">
        <v>15</v>
      </c>
      <c r="D388" s="3">
        <v>102754</v>
      </c>
      <c r="E388" s="3" t="s">
        <v>16</v>
      </c>
      <c r="F388" s="3">
        <v>2019</v>
      </c>
      <c r="G388" s="3" t="s">
        <v>17</v>
      </c>
      <c r="H388" s="4">
        <v>43830</v>
      </c>
      <c r="I388" s="4">
        <v>43859</v>
      </c>
      <c r="J388" s="4">
        <v>43859</v>
      </c>
      <c r="K388" s="5">
        <v>75000000</v>
      </c>
      <c r="L388" s="5">
        <v>75469000</v>
      </c>
      <c r="M388" s="3" t="s">
        <v>1188</v>
      </c>
      <c r="N388" s="21">
        <f>('Ratios Calculated fix'!N388-'Ratios Calculated fix'!N$428)/('Ratios Calculated fix'!N$429-'Ratios Calculated fix'!N$428)</f>
        <v>3.0373549767603921E-2</v>
      </c>
      <c r="O388" s="22">
        <f>('Ratios Calculated fix'!O388-'Ratios Calculated fix'!O$428)/('Ratios Calculated fix'!O$429-'Ratios Calculated fix'!O$428)</f>
        <v>2.8376863628717042E-2</v>
      </c>
      <c r="P388" s="22">
        <f>('Ratios Calculated fix'!P388-'Ratios Calculated fix'!P$428)/('Ratios Calculated fix'!P$429-'Ratios Calculated fix'!P$428)</f>
        <v>2.4427994556248341E-3</v>
      </c>
      <c r="Q388" s="22">
        <f>('Ratios Calculated fix'!Q388-'Ratios Calculated fix'!Q$428)/('Ratios Calculated fix'!Q$429-'Ratios Calculated fix'!Q$428)</f>
        <v>0.87427789331524108</v>
      </c>
      <c r="R388" s="22">
        <f>('Ratios Calculated fix'!R388-'Ratios Calculated fix'!R$428)/('Ratios Calculated fix'!R$429-'Ratios Calculated fix'!R$428)</f>
        <v>0.20236163072440014</v>
      </c>
      <c r="S388" s="22">
        <f>('Ratios Calculated fix'!S388-'Ratios Calculated fix'!S$428)/('Ratios Calculated fix'!S$429-'Ratios Calculated fix'!S$428)</f>
        <v>9.8884190410588171E-2</v>
      </c>
      <c r="T388" s="22">
        <f>('Ratios Calculated fix'!T388-'Ratios Calculated fix'!T$428)/('Ratios Calculated fix'!T$429-'Ratios Calculated fix'!T$428)</f>
        <v>0.1866760479033453</v>
      </c>
      <c r="U388" s="22">
        <f>('Ratios Calculated fix'!U388-'Ratios Calculated fix'!U$428)/('Ratios Calculated fix'!U$429-'Ratios Calculated fix'!U$428)</f>
        <v>0.81894237426682148</v>
      </c>
      <c r="V388" s="22">
        <f>('Ratios Calculated fix'!V388-'Ratios Calculated fix'!V$428)/('Ratios Calculated fix'!V$429-'Ratios Calculated fix'!V$428)</f>
        <v>0.71593995298952207</v>
      </c>
      <c r="W388" s="22">
        <f>('Ratios Calculated fix'!W388-'Ratios Calculated fix'!W$428)/('Ratios Calculated fix'!W$429-'Ratios Calculated fix'!W$428)</f>
        <v>0.83172327287598102</v>
      </c>
      <c r="X388" s="22">
        <f>('Ratios Calculated fix'!X388-'Ratios Calculated fix'!X$428)/('Ratios Calculated fix'!X$429-'Ratios Calculated fix'!X$428)</f>
        <v>8.1209427830627137E-2</v>
      </c>
      <c r="Y388" s="22">
        <f>('Ratios Calculated fix'!Y388-'Ratios Calculated fix'!Y$428)/('Ratios Calculated fix'!Y$429-'Ratios Calculated fix'!Y$428)</f>
        <v>0.43894945192398704</v>
      </c>
      <c r="Z388" s="22">
        <f>('Ratios Calculated fix'!Z388-'Ratios Calculated fix'!Z$428)/('Ratios Calculated fix'!Z$429-'Ratios Calculated fix'!Z$428)</f>
        <v>0.91879057216937299</v>
      </c>
      <c r="AA388" s="22">
        <f>('Ratios Calculated fix'!AA388-'Ratios Calculated fix'!AA$428)/('Ratios Calculated fix'!AA$429-'Ratios Calculated fix'!AA$428)</f>
        <v>0.43584533412152282</v>
      </c>
      <c r="AB388" s="22">
        <f>('Ratios Calculated fix'!AB388-'Ratios Calculated fix'!AB$428)/('Ratios Calculated fix'!AB$429-'Ratios Calculated fix'!AB$428)</f>
        <v>0.79735359419116081</v>
      </c>
      <c r="AC388" s="22">
        <f>('Ratios Calculated fix'!AC388-'Ratios Calculated fix'!AC$428)/('Ratios Calculated fix'!AC$429-'Ratios Calculated fix'!AC$428)</f>
        <v>0.3745771015554436</v>
      </c>
      <c r="AD388" s="22">
        <f>('Ratios Calculated fix'!AD388-'Ratios Calculated fix'!AD$428)/('Ratios Calculated fix'!AD$429-'Ratios Calculated fix'!AD$428)</f>
        <v>0.36662206768658284</v>
      </c>
      <c r="AE388" s="22">
        <f>('Ratios Calculated fix'!AE388-'Ratios Calculated fix'!AE$428)/('Ratios Calculated fix'!AE$429-'Ratios Calculated fix'!AE$428)</f>
        <v>0.42425853106755174</v>
      </c>
      <c r="AF388" s="22">
        <f>('Ratios Calculated fix'!AF388-'Ratios Calculated fix'!AF$428)/('Ratios Calculated fix'!AF$429-'Ratios Calculated fix'!AF$428)</f>
        <v>0.36265514526556053</v>
      </c>
      <c r="AG388" s="22" t="e">
        <f>('Ratios Calculated fix'!AG388-'Ratios Calculated fix'!AG$428)/('Ratios Calculated fix'!AG$429-'Ratios Calculated fix'!AG$428)</f>
        <v>#DIV/0!</v>
      </c>
      <c r="AH388" s="22" t="e">
        <f>('Ratios Calculated fix'!AH388-'Ratios Calculated fix'!AH$428)/('Ratios Calculated fix'!AH$429-'Ratios Calculated fix'!AH$428)</f>
        <v>#DIV/0!</v>
      </c>
      <c r="AI388" s="22">
        <f>('Ratios Calculated fix'!AI388-'Ratios Calculated fix'!AI$428)/('Ratios Calculated fix'!AI$429-'Ratios Calculated fix'!AI$428)</f>
        <v>0.54020404455786664</v>
      </c>
      <c r="AJ388" s="22">
        <f>('Ratios Calculated fix'!AJ388-'Ratios Calculated fix'!AJ$428)/('Ratios Calculated fix'!AJ$429-'Ratios Calculated fix'!AJ$428)</f>
        <v>0.30898295128406883</v>
      </c>
      <c r="AK388" s="22" t="e">
        <f>('Ratios Calculated fix'!AK388-'Ratios Calculated fix'!AK$428)/('Ratios Calculated fix'!AK$429-'Ratios Calculated fix'!AK$428)</f>
        <v>#DIV/0!</v>
      </c>
      <c r="AL388" s="22" t="e">
        <f>('Ratios Calculated fix'!AL388-'Ratios Calculated fix'!AL$428)/('Ratios Calculated fix'!AL$429-'Ratios Calculated fix'!AL$428)</f>
        <v>#DIV/0!</v>
      </c>
      <c r="AM388" s="22">
        <f>('Ratios Calculated fix'!AM388-'Ratios Calculated fix'!AM$428)/('Ratios Calculated fix'!AM$429-'Ratios Calculated fix'!AM$428)</f>
        <v>0.71480466907957718</v>
      </c>
      <c r="AN388" s="22">
        <f>('Ratios Calculated fix'!AN388-'Ratios Calculated fix'!AN$428)/('Ratios Calculated fix'!AN$429-'Ratios Calculated fix'!AN$428)</f>
        <v>0.80814117201053437</v>
      </c>
      <c r="AO388" s="22">
        <f>('Ratios Calculated fix'!AO388-'Ratios Calculated fix'!AO$428)/('Ratios Calculated fix'!AO$429-'Ratios Calculated fix'!AO$428)</f>
        <v>9.4739830477313061E-2</v>
      </c>
      <c r="AP388" s="22">
        <f>('Ratios Calculated fix'!AP388-'Ratios Calculated fix'!AP$428)/('Ratios Calculated fix'!AP$429-'Ratios Calculated fix'!AP$428)</f>
        <v>0.34305386124265314</v>
      </c>
      <c r="AQ388" s="22">
        <f>('Ratios Calculated fix'!AQ388-'Ratios Calculated fix'!AQ$428)/('Ratios Calculated fix'!AQ$429-'Ratios Calculated fix'!AQ$428)</f>
        <v>0.64256296188977113</v>
      </c>
      <c r="AR388" s="22">
        <f>('Ratios Calculated fix'!AR388-'Ratios Calculated fix'!AR$428)/('Ratios Calculated fix'!AR$429-'Ratios Calculated fix'!AR$428)</f>
        <v>0.53664157667677259</v>
      </c>
      <c r="AS388" s="22">
        <f>('Ratios Calculated fix'!AS388-'Ratios Calculated fix'!AS$428)/('Ratios Calculated fix'!AS$429-'Ratios Calculated fix'!AS$428)</f>
        <v>0.33253208171763365</v>
      </c>
      <c r="AT388" s="22">
        <f>('Ratios Calculated fix'!AT388-'Ratios Calculated fix'!AT$428)/('Ratios Calculated fix'!AT$429-'Ratios Calculated fix'!AT$428)</f>
        <v>0.53402979478897483</v>
      </c>
      <c r="AU388" s="22">
        <f>('Ratios Calculated fix'!AU388-'Ratios Calculated fix'!AU$428)/('Ratios Calculated fix'!AU$429-'Ratios Calculated fix'!AU$428)</f>
        <v>0.32244655151447327</v>
      </c>
      <c r="AV388" s="22" t="e">
        <f>('Ratios Calculated fix'!AV388-'Ratios Calculated fix'!AV$428)/('Ratios Calculated fix'!AV$429-'Ratios Calculated fix'!AV$428)</f>
        <v>#DIV/0!</v>
      </c>
      <c r="AW388" s="22" t="e">
        <f>('Ratios Calculated fix'!AW388-'Ratios Calculated fix'!AW$428)/('Ratios Calculated fix'!AW$429-'Ratios Calculated fix'!AW$428)</f>
        <v>#DIV/0!</v>
      </c>
      <c r="AX388" s="22" t="e">
        <f>('Ratios Calculated fix'!AX388-'Ratios Calculated fix'!AX$428)/('Ratios Calculated fix'!AX$429-'Ratios Calculated fix'!AX$428)</f>
        <v>#DIV/0!</v>
      </c>
      <c r="AY388" s="22">
        <f>('Ratios Calculated fix'!AY388-'Ratios Calculated fix'!AY$428)/('Ratios Calculated fix'!AY$429-'Ratios Calculated fix'!AY$428)</f>
        <v>0.74826755176459891</v>
      </c>
      <c r="AZ388" s="22">
        <f>('Ratios Calculated fix'!AZ388-'Ratios Calculated fix'!AZ$428)/('Ratios Calculated fix'!AZ$429-'Ratios Calculated fix'!AZ$428)</f>
        <v>0.77223789162041012</v>
      </c>
      <c r="BA388" s="22">
        <f>('Ratios Calculated fix'!BA388-'Ratios Calculated fix'!BA$428)/('Ratios Calculated fix'!BA$429-'Ratios Calculated fix'!BA$428)</f>
        <v>0.2226332556076254</v>
      </c>
      <c r="BB388" s="22" t="e">
        <f>('Ratios Calculated fix'!BB388-'Ratios Calculated fix'!BB$428)/('Ratios Calculated fix'!BB$429-'Ratios Calculated fix'!BB$428)</f>
        <v>#DIV/0!</v>
      </c>
      <c r="BC388" s="22">
        <f>('Ratios Calculated fix'!BC388-'Ratios Calculated fix'!BC$428)/('Ratios Calculated fix'!BC$429-'Ratios Calculated fix'!BC$428)</f>
        <v>0.18407578964911583</v>
      </c>
    </row>
    <row r="389" spans="1:55" x14ac:dyDescent="0.2">
      <c r="A389" s="3" t="s">
        <v>1216</v>
      </c>
      <c r="B389" s="3" t="s">
        <v>1217</v>
      </c>
      <c r="C389" s="3" t="s">
        <v>34</v>
      </c>
      <c r="D389" s="3">
        <v>107326</v>
      </c>
      <c r="E389" s="3" t="s">
        <v>16</v>
      </c>
      <c r="F389" s="3">
        <v>2019</v>
      </c>
      <c r="G389" s="3" t="s">
        <v>17</v>
      </c>
      <c r="H389" s="4">
        <v>43738</v>
      </c>
      <c r="I389" s="4">
        <v>43783</v>
      </c>
      <c r="J389" s="4">
        <v>43783</v>
      </c>
      <c r="K389" s="5">
        <v>2177250000</v>
      </c>
      <c r="L389" s="5">
        <v>2705250000</v>
      </c>
      <c r="M389" s="3" t="s">
        <v>1218</v>
      </c>
      <c r="N389" s="21">
        <f>('Ratios Calculated fix'!N389-'Ratios Calculated fix'!N$428)/('Ratios Calculated fix'!N$429-'Ratios Calculated fix'!N$428)</f>
        <v>5.6893865488692227E-2</v>
      </c>
      <c r="O389" s="22">
        <f>('Ratios Calculated fix'!O389-'Ratios Calculated fix'!O$428)/('Ratios Calculated fix'!O$429-'Ratios Calculated fix'!O$428)</f>
        <v>5.6893865488692227E-2</v>
      </c>
      <c r="P389" s="22">
        <f>('Ratios Calculated fix'!P389-'Ratios Calculated fix'!P$428)/('Ratios Calculated fix'!P$429-'Ratios Calculated fix'!P$428)</f>
        <v>9.2933577021441158E-2</v>
      </c>
      <c r="Q389" s="22">
        <f>('Ratios Calculated fix'!Q389-'Ratios Calculated fix'!Q$428)/('Ratios Calculated fix'!Q$429-'Ratios Calculated fix'!Q$428)</f>
        <v>0.86938895934415517</v>
      </c>
      <c r="R389" s="22">
        <f>('Ratios Calculated fix'!R389-'Ratios Calculated fix'!R$428)/('Ratios Calculated fix'!R$429-'Ratios Calculated fix'!R$428)</f>
        <v>7.6639398500118652E-2</v>
      </c>
      <c r="S389" s="22">
        <f>('Ratios Calculated fix'!S389-'Ratios Calculated fix'!S$428)/('Ratios Calculated fix'!S$429-'Ratios Calculated fix'!S$428)</f>
        <v>0</v>
      </c>
      <c r="T389" s="22">
        <f>('Ratios Calculated fix'!T389-'Ratios Calculated fix'!T$428)/('Ratios Calculated fix'!T$429-'Ratios Calculated fix'!T$428)</f>
        <v>7.7456309610018703E-2</v>
      </c>
      <c r="U389" s="22">
        <f>('Ratios Calculated fix'!U389-'Ratios Calculated fix'!U$428)/('Ratios Calculated fix'!U$429-'Ratios Calculated fix'!U$428)</f>
        <v>0.80911412317696685</v>
      </c>
      <c r="V389" s="22">
        <f>('Ratios Calculated fix'!V389-'Ratios Calculated fix'!V$428)/('Ratios Calculated fix'!V$429-'Ratios Calculated fix'!V$428)</f>
        <v>0.70833495319453676</v>
      </c>
      <c r="W389" s="22">
        <f>('Ratios Calculated fix'!W389-'Ratios Calculated fix'!W$428)/('Ratios Calculated fix'!W$429-'Ratios Calculated fix'!W$428)</f>
        <v>0.8215893519638473</v>
      </c>
      <c r="X389" s="22">
        <f>('Ratios Calculated fix'!X389-'Ratios Calculated fix'!X$428)/('Ratios Calculated fix'!X$429-'Ratios Calculated fix'!X$428)</f>
        <v>0.24782235359877383</v>
      </c>
      <c r="Y389" s="22">
        <f>('Ratios Calculated fix'!Y389-'Ratios Calculated fix'!Y$428)/('Ratios Calculated fix'!Y$429-'Ratios Calculated fix'!Y$428)</f>
        <v>0.56752174500153041</v>
      </c>
      <c r="Z389" s="22">
        <f>('Ratios Calculated fix'!Z389-'Ratios Calculated fix'!Z$428)/('Ratios Calculated fix'!Z$429-'Ratios Calculated fix'!Z$428)</f>
        <v>0.7521776464012262</v>
      </c>
      <c r="AA389" s="22">
        <f>('Ratios Calculated fix'!AA389-'Ratios Calculated fix'!AA$428)/('Ratios Calculated fix'!AA$429-'Ratios Calculated fix'!AA$428)</f>
        <v>0.34606292165048547</v>
      </c>
      <c r="AB389" s="22">
        <f>('Ratios Calculated fix'!AB389-'Ratios Calculated fix'!AB$428)/('Ratios Calculated fix'!AB$429-'Ratios Calculated fix'!AB$428)</f>
        <v>0.88038080336889968</v>
      </c>
      <c r="AC389" s="22">
        <f>('Ratios Calculated fix'!AC389-'Ratios Calculated fix'!AC$428)/('Ratios Calculated fix'!AC$429-'Ratios Calculated fix'!AC$428)</f>
        <v>1</v>
      </c>
      <c r="AD389" s="22">
        <f>('Ratios Calculated fix'!AD389-'Ratios Calculated fix'!AD$428)/('Ratios Calculated fix'!AD$429-'Ratios Calculated fix'!AD$428)</f>
        <v>0.79864788873568482</v>
      </c>
      <c r="AE389" s="22">
        <f>('Ratios Calculated fix'!AE389-'Ratios Calculated fix'!AE$428)/('Ratios Calculated fix'!AE$429-'Ratios Calculated fix'!AE$428)</f>
        <v>0.93355027281558112</v>
      </c>
      <c r="AF389" s="22">
        <f>('Ratios Calculated fix'!AF389-'Ratios Calculated fix'!AF$428)/('Ratios Calculated fix'!AF$429-'Ratios Calculated fix'!AF$428)</f>
        <v>0.53453547347798835</v>
      </c>
      <c r="AG389" s="22" t="e">
        <f>('Ratios Calculated fix'!AG389-'Ratios Calculated fix'!AG$428)/('Ratios Calculated fix'!AG$429-'Ratios Calculated fix'!AG$428)</f>
        <v>#DIV/0!</v>
      </c>
      <c r="AH389" s="22" t="e">
        <f>('Ratios Calculated fix'!AH389-'Ratios Calculated fix'!AH$428)/('Ratios Calculated fix'!AH$429-'Ratios Calculated fix'!AH$428)</f>
        <v>#DIV/0!</v>
      </c>
      <c r="AI389" s="22">
        <f>('Ratios Calculated fix'!AI389-'Ratios Calculated fix'!AI$428)/('Ratios Calculated fix'!AI$429-'Ratios Calculated fix'!AI$428)</f>
        <v>0.52396080154065838</v>
      </c>
      <c r="AJ389" s="22">
        <f>('Ratios Calculated fix'!AJ389-'Ratios Calculated fix'!AJ$428)/('Ratios Calculated fix'!AJ$429-'Ratios Calculated fix'!AJ$428)</f>
        <v>0.23627753038509344</v>
      </c>
      <c r="AK389" s="22" t="e">
        <f>('Ratios Calculated fix'!AK389-'Ratios Calculated fix'!AK$428)/('Ratios Calculated fix'!AK$429-'Ratios Calculated fix'!AK$428)</f>
        <v>#DIV/0!</v>
      </c>
      <c r="AL389" s="22" t="e">
        <f>('Ratios Calculated fix'!AL389-'Ratios Calculated fix'!AL$428)/('Ratios Calculated fix'!AL$429-'Ratios Calculated fix'!AL$428)</f>
        <v>#DIV/0!</v>
      </c>
      <c r="AM389" s="22">
        <f>('Ratios Calculated fix'!AM389-'Ratios Calculated fix'!AM$428)/('Ratios Calculated fix'!AM$429-'Ratios Calculated fix'!AM$428)</f>
        <v>0.71586112521015888</v>
      </c>
      <c r="AN389" s="22">
        <f>('Ratios Calculated fix'!AN389-'Ratios Calculated fix'!AN$428)/('Ratios Calculated fix'!AN$429-'Ratios Calculated fix'!AN$428)</f>
        <v>0.80445086654112496</v>
      </c>
      <c r="AO389" s="22">
        <f>('Ratios Calculated fix'!AO389-'Ratios Calculated fix'!AO$428)/('Ratios Calculated fix'!AO$429-'Ratios Calculated fix'!AO$428)</f>
        <v>5.5726819787924632E-2</v>
      </c>
      <c r="AP389" s="22">
        <f>('Ratios Calculated fix'!AP389-'Ratios Calculated fix'!AP$428)/('Ratios Calculated fix'!AP$429-'Ratios Calculated fix'!AP$428)</f>
        <v>0.36138479095180054</v>
      </c>
      <c r="AQ389" s="22">
        <f>('Ratios Calculated fix'!AQ389-'Ratios Calculated fix'!AQ$428)/('Ratios Calculated fix'!AQ$429-'Ratios Calculated fix'!AQ$428)</f>
        <v>0.77043900518626152</v>
      </c>
      <c r="AR389" s="22">
        <f>('Ratios Calculated fix'!AR389-'Ratios Calculated fix'!AR$428)/('Ratios Calculated fix'!AR$429-'Ratios Calculated fix'!AR$428)</f>
        <v>0.80459190478719</v>
      </c>
      <c r="AS389" s="22">
        <f>('Ratios Calculated fix'!AS389-'Ratios Calculated fix'!AS$428)/('Ratios Calculated fix'!AS$429-'Ratios Calculated fix'!AS$428)</f>
        <v>0.2071425105989507</v>
      </c>
      <c r="AT389" s="22">
        <f>('Ratios Calculated fix'!AT389-'Ratios Calculated fix'!AT$428)/('Ratios Calculated fix'!AT$429-'Ratios Calculated fix'!AT$428)</f>
        <v>0.56558532188378385</v>
      </c>
      <c r="AU389" s="22">
        <f>('Ratios Calculated fix'!AU389-'Ratios Calculated fix'!AU$428)/('Ratios Calculated fix'!AU$429-'Ratios Calculated fix'!AU$428)</f>
        <v>0.36066332726741462</v>
      </c>
      <c r="AV389" s="22" t="e">
        <f>('Ratios Calculated fix'!AV389-'Ratios Calculated fix'!AV$428)/('Ratios Calculated fix'!AV$429-'Ratios Calculated fix'!AV$428)</f>
        <v>#DIV/0!</v>
      </c>
      <c r="AW389" s="22" t="e">
        <f>('Ratios Calculated fix'!AW389-'Ratios Calculated fix'!AW$428)/('Ratios Calculated fix'!AW$429-'Ratios Calculated fix'!AW$428)</f>
        <v>#DIV/0!</v>
      </c>
      <c r="AX389" s="22" t="e">
        <f>('Ratios Calculated fix'!AX389-'Ratios Calculated fix'!AX$428)/('Ratios Calculated fix'!AX$429-'Ratios Calculated fix'!AX$428)</f>
        <v>#DIV/0!</v>
      </c>
      <c r="AY389" s="22">
        <f>('Ratios Calculated fix'!AY389-'Ratios Calculated fix'!AY$428)/('Ratios Calculated fix'!AY$429-'Ratios Calculated fix'!AY$428)</f>
        <v>0.7450499720380741</v>
      </c>
      <c r="AZ389" s="22">
        <f>('Ratios Calculated fix'!AZ389-'Ratios Calculated fix'!AZ$428)/('Ratios Calculated fix'!AZ$429-'Ratios Calculated fix'!AZ$428)</f>
        <v>0.76766308111293746</v>
      </c>
      <c r="BA389" s="22">
        <f>('Ratios Calculated fix'!BA389-'Ratios Calculated fix'!BA$428)/('Ratios Calculated fix'!BA$429-'Ratios Calculated fix'!BA$428)</f>
        <v>0.22249126768017971</v>
      </c>
      <c r="BB389" s="22" t="e">
        <f>('Ratios Calculated fix'!BB389-'Ratios Calculated fix'!BB$428)/('Ratios Calculated fix'!BB$429-'Ratios Calculated fix'!BB$428)</f>
        <v>#DIV/0!</v>
      </c>
      <c r="BC389" s="22">
        <f>('Ratios Calculated fix'!BC389-'Ratios Calculated fix'!BC$428)/('Ratios Calculated fix'!BC$429-'Ratios Calculated fix'!BC$428)</f>
        <v>0.30291115984792716</v>
      </c>
    </row>
    <row r="390" spans="1:55" x14ac:dyDescent="0.2">
      <c r="A390" s="3" t="s">
        <v>1195</v>
      </c>
      <c r="B390" s="3" t="s">
        <v>1196</v>
      </c>
      <c r="C390" s="3" t="s">
        <v>24</v>
      </c>
      <c r="D390" s="3">
        <v>361284</v>
      </c>
      <c r="E390" s="3" t="s">
        <v>16</v>
      </c>
      <c r="F390" s="3">
        <v>2019</v>
      </c>
      <c r="G390" s="3" t="s">
        <v>17</v>
      </c>
      <c r="H390" s="4">
        <v>43738</v>
      </c>
      <c r="I390" s="4">
        <v>43794</v>
      </c>
      <c r="J390" s="4">
        <v>43794</v>
      </c>
      <c r="K390" s="5">
        <v>91000000</v>
      </c>
      <c r="L390" s="5">
        <v>91900000</v>
      </c>
      <c r="M390" s="3" t="s">
        <v>1197</v>
      </c>
      <c r="N390" s="21">
        <f>('Ratios Calculated fix'!N390-'Ratios Calculated fix'!N$428)/('Ratios Calculated fix'!N$429-'Ratios Calculated fix'!N$428)</f>
        <v>4.6224464535172878E-2</v>
      </c>
      <c r="O390" s="22">
        <f>('Ratios Calculated fix'!O390-'Ratios Calculated fix'!O$428)/('Ratios Calculated fix'!O$429-'Ratios Calculated fix'!O$428)</f>
        <v>3.5518621702988418E-2</v>
      </c>
      <c r="P390" s="22">
        <f>('Ratios Calculated fix'!P390-'Ratios Calculated fix'!P$428)/('Ratios Calculated fix'!P$429-'Ratios Calculated fix'!P$428)</f>
        <v>2.9124119919978392E-2</v>
      </c>
      <c r="Q390" s="22">
        <f>('Ratios Calculated fix'!Q390-'Ratios Calculated fix'!Q$428)/('Ratios Calculated fix'!Q$429-'Ratios Calculated fix'!Q$428)</f>
        <v>0.86977258325282447</v>
      </c>
      <c r="R390" s="22">
        <f>('Ratios Calculated fix'!R390-'Ratios Calculated fix'!R$428)/('Ratios Calculated fix'!R$429-'Ratios Calculated fix'!R$428)</f>
        <v>3.3577258461004851E-2</v>
      </c>
      <c r="S390" s="22">
        <f>('Ratios Calculated fix'!S390-'Ratios Calculated fix'!S$428)/('Ratios Calculated fix'!S$429-'Ratios Calculated fix'!S$428)</f>
        <v>0.18806977231678743</v>
      </c>
      <c r="T390" s="22">
        <f>('Ratios Calculated fix'!T390-'Ratios Calculated fix'!T$428)/('Ratios Calculated fix'!T$429-'Ratios Calculated fix'!T$428)</f>
        <v>0</v>
      </c>
      <c r="U390" s="22">
        <f>('Ratios Calculated fix'!U390-'Ratios Calculated fix'!U$428)/('Ratios Calculated fix'!U$429-'Ratios Calculated fix'!U$428)</f>
        <v>0.80815664514592223</v>
      </c>
      <c r="V390" s="22">
        <f>('Ratios Calculated fix'!V390-'Ratios Calculated fix'!V$428)/('Ratios Calculated fix'!V$429-'Ratios Calculated fix'!V$428)</f>
        <v>0.71507328880107812</v>
      </c>
      <c r="W390" s="22">
        <f>('Ratios Calculated fix'!W390-'Ratios Calculated fix'!W$428)/('Ratios Calculated fix'!W$429-'Ratios Calculated fix'!W$428)</f>
        <v>0.81944824653588433</v>
      </c>
      <c r="X390" s="22">
        <f>('Ratios Calculated fix'!X390-'Ratios Calculated fix'!X$428)/('Ratios Calculated fix'!X$429-'Ratios Calculated fix'!X$428)</f>
        <v>0.50407000023505188</v>
      </c>
      <c r="Y390" s="22">
        <f>('Ratios Calculated fix'!Y390-'Ratios Calculated fix'!Y$428)/('Ratios Calculated fix'!Y$429-'Ratios Calculated fix'!Y$428)</f>
        <v>0.4779704027114221</v>
      </c>
      <c r="Z390" s="22">
        <f>('Ratios Calculated fix'!Z390-'Ratios Calculated fix'!Z$428)/('Ratios Calculated fix'!Z$429-'Ratios Calculated fix'!Z$428)</f>
        <v>0.49592999976494812</v>
      </c>
      <c r="AA390" s="22">
        <f>('Ratios Calculated fix'!AA390-'Ratios Calculated fix'!AA$428)/('Ratios Calculated fix'!AA$429-'Ratios Calculated fix'!AA$428)</f>
        <v>0.23943340973049004</v>
      </c>
      <c r="AB390" s="22">
        <f>('Ratios Calculated fix'!AB390-'Ratios Calculated fix'!AB$428)/('Ratios Calculated fix'!AB$429-'Ratios Calculated fix'!AB$428)</f>
        <v>0.86639618433121757</v>
      </c>
      <c r="AC390" s="22">
        <f>('Ratios Calculated fix'!AC390-'Ratios Calculated fix'!AC$428)/('Ratios Calculated fix'!AC$429-'Ratios Calculated fix'!AC$428)</f>
        <v>0.40794650716152114</v>
      </c>
      <c r="AD390" s="22">
        <f>('Ratios Calculated fix'!AD390-'Ratios Calculated fix'!AD$428)/('Ratios Calculated fix'!AD$429-'Ratios Calculated fix'!AD$428)</f>
        <v>0.24330222940936627</v>
      </c>
      <c r="AE390" s="22">
        <f>('Ratios Calculated fix'!AE390-'Ratios Calculated fix'!AE$428)/('Ratios Calculated fix'!AE$429-'Ratios Calculated fix'!AE$428)</f>
        <v>0.33444861630653666</v>
      </c>
      <c r="AF390" s="22">
        <f>('Ratios Calculated fix'!AF390-'Ratios Calculated fix'!AF$428)/('Ratios Calculated fix'!AF$429-'Ratios Calculated fix'!AF$428)</f>
        <v>0.34760609037210843</v>
      </c>
      <c r="AG390" s="22" t="e">
        <f>('Ratios Calculated fix'!AG390-'Ratios Calculated fix'!AG$428)/('Ratios Calculated fix'!AG$429-'Ratios Calculated fix'!AG$428)</f>
        <v>#DIV/0!</v>
      </c>
      <c r="AH390" s="22" t="e">
        <f>('Ratios Calculated fix'!AH390-'Ratios Calculated fix'!AH$428)/('Ratios Calculated fix'!AH$429-'Ratios Calculated fix'!AH$428)</f>
        <v>#DIV/0!</v>
      </c>
      <c r="AI390" s="22">
        <f>('Ratios Calculated fix'!AI390-'Ratios Calculated fix'!AI$428)/('Ratios Calculated fix'!AI$429-'Ratios Calculated fix'!AI$428)</f>
        <v>0.57772613248442006</v>
      </c>
      <c r="AJ390" s="22">
        <f>('Ratios Calculated fix'!AJ390-'Ratios Calculated fix'!AJ$428)/('Ratios Calculated fix'!AJ$429-'Ratios Calculated fix'!AJ$428)</f>
        <v>0.10635048100506138</v>
      </c>
      <c r="AK390" s="22" t="e">
        <f>('Ratios Calculated fix'!AK390-'Ratios Calculated fix'!AK$428)/('Ratios Calculated fix'!AK$429-'Ratios Calculated fix'!AK$428)</f>
        <v>#DIV/0!</v>
      </c>
      <c r="AL390" s="22" t="e">
        <f>('Ratios Calculated fix'!AL390-'Ratios Calculated fix'!AL$428)/('Ratios Calculated fix'!AL$429-'Ratios Calculated fix'!AL$428)</f>
        <v>#DIV/0!</v>
      </c>
      <c r="AM390" s="22">
        <f>('Ratios Calculated fix'!AM390-'Ratios Calculated fix'!AM$428)/('Ratios Calculated fix'!AM$429-'Ratios Calculated fix'!AM$428)</f>
        <v>0.71105068243552338</v>
      </c>
      <c r="AN390" s="22">
        <f>('Ratios Calculated fix'!AN390-'Ratios Calculated fix'!AN$428)/('Ratios Calculated fix'!AN$429-'Ratios Calculated fix'!AN$428)</f>
        <v>0.80684250454147566</v>
      </c>
      <c r="AO390" s="22">
        <f>('Ratios Calculated fix'!AO390-'Ratios Calculated fix'!AO$428)/('Ratios Calculated fix'!AO$429-'Ratios Calculated fix'!AO$428)</f>
        <v>0.15964104203607493</v>
      </c>
      <c r="AP390" s="22">
        <f>('Ratios Calculated fix'!AP390-'Ratios Calculated fix'!AP$428)/('Ratios Calculated fix'!AP$429-'Ratios Calculated fix'!AP$428)</f>
        <v>0.3634269744702428</v>
      </c>
      <c r="AQ390" s="22">
        <f>('Ratios Calculated fix'!AQ390-'Ratios Calculated fix'!AQ$428)/('Ratios Calculated fix'!AQ$429-'Ratios Calculated fix'!AQ$428)</f>
        <v>0.65391000894775919</v>
      </c>
      <c r="AR390" s="22">
        <f>('Ratios Calculated fix'!AR390-'Ratios Calculated fix'!AR$428)/('Ratios Calculated fix'!AR$429-'Ratios Calculated fix'!AR$428)</f>
        <v>0.29731541357222147</v>
      </c>
      <c r="AS390" s="22">
        <f>('Ratios Calculated fix'!AS390-'Ratios Calculated fix'!AS$428)/('Ratios Calculated fix'!AS$429-'Ratios Calculated fix'!AS$428)</f>
        <v>0.40611054911625422</v>
      </c>
      <c r="AT390" s="22">
        <f>('Ratios Calculated fix'!AT390-'Ratios Calculated fix'!AT$428)/('Ratios Calculated fix'!AT$429-'Ratios Calculated fix'!AT$428)</f>
        <v>0.40441933767208355</v>
      </c>
      <c r="AU390" s="22">
        <f>('Ratios Calculated fix'!AU390-'Ratios Calculated fix'!AU$428)/('Ratios Calculated fix'!AU$429-'Ratios Calculated fix'!AU$428)</f>
        <v>0.23205952884434311</v>
      </c>
      <c r="AV390" s="22" t="e">
        <f>('Ratios Calculated fix'!AV390-'Ratios Calculated fix'!AV$428)/('Ratios Calculated fix'!AV$429-'Ratios Calculated fix'!AV$428)</f>
        <v>#DIV/0!</v>
      </c>
      <c r="AW390" s="22" t="e">
        <f>('Ratios Calculated fix'!AW390-'Ratios Calculated fix'!AW$428)/('Ratios Calculated fix'!AW$429-'Ratios Calculated fix'!AW$428)</f>
        <v>#DIV/0!</v>
      </c>
      <c r="AX390" s="22" t="e">
        <f>('Ratios Calculated fix'!AX390-'Ratios Calculated fix'!AX$428)/('Ratios Calculated fix'!AX$429-'Ratios Calculated fix'!AX$428)</f>
        <v>#DIV/0!</v>
      </c>
      <c r="AY390" s="22">
        <f>('Ratios Calculated fix'!AY390-'Ratios Calculated fix'!AY$428)/('Ratios Calculated fix'!AY$429-'Ratios Calculated fix'!AY$428)</f>
        <v>0.74485082271166192</v>
      </c>
      <c r="AZ390" s="22">
        <f>('Ratios Calculated fix'!AZ390-'Ratios Calculated fix'!AZ$428)/('Ratios Calculated fix'!AZ$429-'Ratios Calculated fix'!AZ$428)</f>
        <v>0.7670850694313659</v>
      </c>
      <c r="BA390" s="22">
        <f>('Ratios Calculated fix'!BA390-'Ratios Calculated fix'!BA$428)/('Ratios Calculated fix'!BA$429-'Ratios Calculated fix'!BA$428)</f>
        <v>0.22003678249351868</v>
      </c>
      <c r="BB390" s="22" t="e">
        <f>('Ratios Calculated fix'!BB390-'Ratios Calculated fix'!BB$428)/('Ratios Calculated fix'!BB$429-'Ratios Calculated fix'!BB$428)</f>
        <v>#DIV/0!</v>
      </c>
      <c r="BC390" s="22">
        <f>('Ratios Calculated fix'!BC390-'Ratios Calculated fix'!BC$428)/('Ratios Calculated fix'!BC$429-'Ratios Calculated fix'!BC$428)</f>
        <v>0.27108574522565304</v>
      </c>
    </row>
    <row r="391" spans="1:55" x14ac:dyDescent="0.2">
      <c r="A391" s="7" t="s">
        <v>1213</v>
      </c>
      <c r="B391" s="7" t="s">
        <v>1214</v>
      </c>
      <c r="C391" s="3" t="s">
        <v>45</v>
      </c>
      <c r="D391" s="7">
        <v>330907</v>
      </c>
      <c r="E391" s="7" t="s">
        <v>16</v>
      </c>
      <c r="F391" s="7">
        <v>2018</v>
      </c>
      <c r="G391" s="7" t="s">
        <v>17</v>
      </c>
      <c r="H391" s="8">
        <v>43555</v>
      </c>
      <c r="I391" s="8">
        <v>43609</v>
      </c>
      <c r="J391" s="8">
        <v>43769</v>
      </c>
      <c r="K391" s="9">
        <v>321913238</v>
      </c>
      <c r="L391" s="9">
        <v>326252252</v>
      </c>
      <c r="M391" s="7" t="s">
        <v>1215</v>
      </c>
      <c r="N391" s="21">
        <f>('Ratios Calculated fix'!N391-'Ratios Calculated fix'!N$428)/('Ratios Calculated fix'!N$429-'Ratios Calculated fix'!N$428)</f>
        <v>6.3941571721848195E-2</v>
      </c>
      <c r="O391" s="22">
        <f>('Ratios Calculated fix'!O391-'Ratios Calculated fix'!O$428)/('Ratios Calculated fix'!O$429-'Ratios Calculated fix'!O$428)</f>
        <v>4.4255641560012736E-2</v>
      </c>
      <c r="P391" s="22">
        <f>('Ratios Calculated fix'!P391-'Ratios Calculated fix'!P$428)/('Ratios Calculated fix'!P$429-'Ratios Calculated fix'!P$428)</f>
        <v>1.7268111772597527E-2</v>
      </c>
      <c r="Q391" s="22">
        <f>('Ratios Calculated fix'!Q391-'Ratios Calculated fix'!Q$428)/('Ratios Calculated fix'!Q$429-'Ratios Calculated fix'!Q$428)</f>
        <v>0.86994619930106321</v>
      </c>
      <c r="R391" s="22">
        <f>('Ratios Calculated fix'!R391-'Ratios Calculated fix'!R$428)/('Ratios Calculated fix'!R$429-'Ratios Calculated fix'!R$428)</f>
        <v>9.0173191611647982E-2</v>
      </c>
      <c r="S391" s="22">
        <f>('Ratios Calculated fix'!S391-'Ratios Calculated fix'!S$428)/('Ratios Calculated fix'!S$429-'Ratios Calculated fix'!S$428)</f>
        <v>0.12068501891432487</v>
      </c>
      <c r="T391" s="22">
        <f>('Ratios Calculated fix'!T391-'Ratios Calculated fix'!T$428)/('Ratios Calculated fix'!T$429-'Ratios Calculated fix'!T$428)</f>
        <v>6.935805044246407E-2</v>
      </c>
      <c r="U391" s="22">
        <f>('Ratios Calculated fix'!U391-'Ratios Calculated fix'!U$428)/('Ratios Calculated fix'!U$429-'Ratios Calculated fix'!U$428)</f>
        <v>0.80978688533198273</v>
      </c>
      <c r="V391" s="22">
        <f>('Ratios Calculated fix'!V391-'Ratios Calculated fix'!V$428)/('Ratios Calculated fix'!V$429-'Ratios Calculated fix'!V$428)</f>
        <v>0.71285001358416811</v>
      </c>
      <c r="W391" s="22">
        <f>('Ratios Calculated fix'!W391-'Ratios Calculated fix'!W$428)/('Ratios Calculated fix'!W$429-'Ratios Calculated fix'!W$428)</f>
        <v>0.82166679320118319</v>
      </c>
      <c r="X391" s="22">
        <f>('Ratios Calculated fix'!X391-'Ratios Calculated fix'!X$428)/('Ratios Calculated fix'!X$429-'Ratios Calculated fix'!X$428)</f>
        <v>0.38877510567259238</v>
      </c>
      <c r="Y391" s="22">
        <f>('Ratios Calculated fix'!Y391-'Ratios Calculated fix'!Y$428)/('Ratios Calculated fix'!Y$429-'Ratios Calculated fix'!Y$428)</f>
        <v>0.48853929236537574</v>
      </c>
      <c r="Z391" s="22">
        <f>('Ratios Calculated fix'!Z391-'Ratios Calculated fix'!Z$428)/('Ratios Calculated fix'!Z$429-'Ratios Calculated fix'!Z$428)</f>
        <v>0.61122489432740768</v>
      </c>
      <c r="AA391" s="22">
        <f>('Ratios Calculated fix'!AA391-'Ratios Calculated fix'!AA$428)/('Ratios Calculated fix'!AA$429-'Ratios Calculated fix'!AA$428)</f>
        <v>0.23873796095363436</v>
      </c>
      <c r="AB391" s="22">
        <f>('Ratios Calculated fix'!AB391-'Ratios Calculated fix'!AB$428)/('Ratios Calculated fix'!AB$429-'Ratios Calculated fix'!AB$428)</f>
        <v>0.86092672495361033</v>
      </c>
      <c r="AC391" s="22">
        <f>('Ratios Calculated fix'!AC391-'Ratios Calculated fix'!AC$428)/('Ratios Calculated fix'!AC$429-'Ratios Calculated fix'!AC$428)</f>
        <v>0.49247225023634</v>
      </c>
      <c r="AD391" s="22">
        <f>('Ratios Calculated fix'!AD391-'Ratios Calculated fix'!AD$428)/('Ratios Calculated fix'!AD$429-'Ratios Calculated fix'!AD$428)</f>
        <v>0.20869116211557159</v>
      </c>
      <c r="AE391" s="22">
        <f>('Ratios Calculated fix'!AE391-'Ratios Calculated fix'!AE$428)/('Ratios Calculated fix'!AE$429-'Ratios Calculated fix'!AE$428)</f>
        <v>0.29504207693854456</v>
      </c>
      <c r="AF391" s="22">
        <f>('Ratios Calculated fix'!AF391-'Ratios Calculated fix'!AF$428)/('Ratios Calculated fix'!AF$429-'Ratios Calculated fix'!AF$428)</f>
        <v>0.34780352371069567</v>
      </c>
      <c r="AG391" s="22" t="e">
        <f>('Ratios Calculated fix'!AG391-'Ratios Calculated fix'!AG$428)/('Ratios Calculated fix'!AG$429-'Ratios Calculated fix'!AG$428)</f>
        <v>#DIV/0!</v>
      </c>
      <c r="AH391" s="22" t="e">
        <f>('Ratios Calculated fix'!AH391-'Ratios Calculated fix'!AH$428)/('Ratios Calculated fix'!AH$429-'Ratios Calculated fix'!AH$428)</f>
        <v>#DIV/0!</v>
      </c>
      <c r="AI391" s="22">
        <f>('Ratios Calculated fix'!AI391-'Ratios Calculated fix'!AI$428)/('Ratios Calculated fix'!AI$429-'Ratios Calculated fix'!AI$428)</f>
        <v>0.52356226207484169</v>
      </c>
      <c r="AJ391" s="22">
        <f>('Ratios Calculated fix'!AJ391-'Ratios Calculated fix'!AJ$428)/('Ratios Calculated fix'!AJ$429-'Ratios Calculated fix'!AJ$428)</f>
        <v>0.1799313855024581</v>
      </c>
      <c r="AK391" s="22" t="e">
        <f>('Ratios Calculated fix'!AK391-'Ratios Calculated fix'!AK$428)/('Ratios Calculated fix'!AK$429-'Ratios Calculated fix'!AK$428)</f>
        <v>#DIV/0!</v>
      </c>
      <c r="AL391" s="22" t="e">
        <f>('Ratios Calculated fix'!AL391-'Ratios Calculated fix'!AL$428)/('Ratios Calculated fix'!AL$429-'Ratios Calculated fix'!AL$428)</f>
        <v>#DIV/0!</v>
      </c>
      <c r="AM391" s="22">
        <f>('Ratios Calculated fix'!AM391-'Ratios Calculated fix'!AM$428)/('Ratios Calculated fix'!AM$429-'Ratios Calculated fix'!AM$428)</f>
        <v>0.71444985386286841</v>
      </c>
      <c r="AN391" s="22">
        <f>('Ratios Calculated fix'!AN391-'Ratios Calculated fix'!AN$428)/('Ratios Calculated fix'!AN$429-'Ratios Calculated fix'!AN$428)</f>
        <v>0.80975663499029527</v>
      </c>
      <c r="AO391" s="22">
        <f>('Ratios Calculated fix'!AO391-'Ratios Calculated fix'!AO$428)/('Ratios Calculated fix'!AO$429-'Ratios Calculated fix'!AO$428)</f>
        <v>0.28151839790522698</v>
      </c>
      <c r="AP391" s="22">
        <f>('Ratios Calculated fix'!AP391-'Ratios Calculated fix'!AP$428)/('Ratios Calculated fix'!AP$429-'Ratios Calculated fix'!AP$428)</f>
        <v>0.36378793766498463</v>
      </c>
      <c r="AQ391" s="22">
        <f>('Ratios Calculated fix'!AQ391-'Ratios Calculated fix'!AQ$428)/('Ratios Calculated fix'!AQ$429-'Ratios Calculated fix'!AQ$428)</f>
        <v>0.7156367854873591</v>
      </c>
      <c r="AR391" s="22">
        <f>('Ratios Calculated fix'!AR391-'Ratios Calculated fix'!AR$428)/('Ratios Calculated fix'!AR$429-'Ratios Calculated fix'!AR$428)</f>
        <v>0.30293776876366374</v>
      </c>
      <c r="AS391" s="22">
        <f>('Ratios Calculated fix'!AS391-'Ratios Calculated fix'!AS$428)/('Ratios Calculated fix'!AS$429-'Ratios Calculated fix'!AS$428)</f>
        <v>0.34055999839332357</v>
      </c>
      <c r="AT391" s="22">
        <f>('Ratios Calculated fix'!AT391-'Ratios Calculated fix'!AT$428)/('Ratios Calculated fix'!AT$429-'Ratios Calculated fix'!AT$428)</f>
        <v>0.53644157258818526</v>
      </c>
      <c r="AU391" s="22">
        <f>('Ratios Calculated fix'!AU391-'Ratios Calculated fix'!AU$428)/('Ratios Calculated fix'!AU$429-'Ratios Calculated fix'!AU$428)</f>
        <v>0.31563591402539581</v>
      </c>
      <c r="AV391" s="22" t="e">
        <f>('Ratios Calculated fix'!AV391-'Ratios Calculated fix'!AV$428)/('Ratios Calculated fix'!AV$429-'Ratios Calculated fix'!AV$428)</f>
        <v>#DIV/0!</v>
      </c>
      <c r="AW391" s="22" t="e">
        <f>('Ratios Calculated fix'!AW391-'Ratios Calculated fix'!AW$428)/('Ratios Calculated fix'!AW$429-'Ratios Calculated fix'!AW$428)</f>
        <v>#DIV/0!</v>
      </c>
      <c r="AX391" s="22" t="e">
        <f>('Ratios Calculated fix'!AX391-'Ratios Calculated fix'!AX$428)/('Ratios Calculated fix'!AX$429-'Ratios Calculated fix'!AX$428)</f>
        <v>#DIV/0!</v>
      </c>
      <c r="AY391" s="22">
        <f>('Ratios Calculated fix'!AY391-'Ratios Calculated fix'!AY$428)/('Ratios Calculated fix'!AY$429-'Ratios Calculated fix'!AY$428)</f>
        <v>0.74564378529595021</v>
      </c>
      <c r="AZ391" s="22">
        <f>('Ratios Calculated fix'!AZ391-'Ratios Calculated fix'!AZ$428)/('Ratios Calculated fix'!AZ$429-'Ratios Calculated fix'!AZ$428)</f>
        <v>0.76889616837478947</v>
      </c>
      <c r="BA391" s="22">
        <f>('Ratios Calculated fix'!BA391-'Ratios Calculated fix'!BA$428)/('Ratios Calculated fix'!BA$429-'Ratios Calculated fix'!BA$428)</f>
        <v>0.2226676826041934</v>
      </c>
      <c r="BB391" s="22" t="e">
        <f>('Ratios Calculated fix'!BB391-'Ratios Calculated fix'!BB$428)/('Ratios Calculated fix'!BB$429-'Ratios Calculated fix'!BB$428)</f>
        <v>#DIV/0!</v>
      </c>
      <c r="BC391" s="22">
        <f>('Ratios Calculated fix'!BC391-'Ratios Calculated fix'!BC$428)/('Ratios Calculated fix'!BC$429-'Ratios Calculated fix'!BC$428)</f>
        <v>0.26427596246268814</v>
      </c>
    </row>
    <row r="392" spans="1:55" x14ac:dyDescent="0.2">
      <c r="A392" s="7" t="s">
        <v>1192</v>
      </c>
      <c r="B392" s="7" t="s">
        <v>1193</v>
      </c>
      <c r="C392" s="3" t="s">
        <v>138</v>
      </c>
      <c r="D392" s="7">
        <v>410846</v>
      </c>
      <c r="E392" s="7" t="s">
        <v>16</v>
      </c>
      <c r="F392" s="7">
        <v>2018</v>
      </c>
      <c r="G392" s="7" t="s">
        <v>17</v>
      </c>
      <c r="H392" s="8">
        <v>43465</v>
      </c>
      <c r="I392" s="8">
        <v>43524</v>
      </c>
      <c r="J392" s="8">
        <v>43524</v>
      </c>
      <c r="K392" s="9">
        <v>419000000</v>
      </c>
      <c r="L392" s="9">
        <v>422000000</v>
      </c>
      <c r="M392" s="7" t="s">
        <v>1194</v>
      </c>
      <c r="N392" s="21">
        <f>('Ratios Calculated fix'!N392-'Ratios Calculated fix'!N$428)/('Ratios Calculated fix'!N$429-'Ratios Calculated fix'!N$428)</f>
        <v>6.0002421433184051E-2</v>
      </c>
      <c r="O392" s="22">
        <f>('Ratios Calculated fix'!O392-'Ratios Calculated fix'!O$428)/('Ratios Calculated fix'!O$429-'Ratios Calculated fix'!O$428)</f>
        <v>3.7725990233272909E-2</v>
      </c>
      <c r="P392" s="22">
        <f>('Ratios Calculated fix'!P392-'Ratios Calculated fix'!P$428)/('Ratios Calculated fix'!P$429-'Ratios Calculated fix'!P$428)</f>
        <v>2.8711970082790247E-2</v>
      </c>
      <c r="Q392" s="22">
        <f>('Ratios Calculated fix'!Q392-'Ratios Calculated fix'!Q$428)/('Ratios Calculated fix'!Q$429-'Ratios Calculated fix'!Q$428)</f>
        <v>0.86960061963234314</v>
      </c>
      <c r="R392" s="22">
        <f>('Ratios Calculated fix'!R392-'Ratios Calculated fix'!R$428)/('Ratios Calculated fix'!R$429-'Ratios Calculated fix'!R$428)</f>
        <v>6.1007290469678059E-2</v>
      </c>
      <c r="S392" s="22">
        <f>('Ratios Calculated fix'!S392-'Ratios Calculated fix'!S$428)/('Ratios Calculated fix'!S$429-'Ratios Calculated fix'!S$428)</f>
        <v>8.9281557346178337E-3</v>
      </c>
      <c r="T392" s="22">
        <f>('Ratios Calculated fix'!T392-'Ratios Calculated fix'!T$428)/('Ratios Calculated fix'!T$429-'Ratios Calculated fix'!T$428)</f>
        <v>6.0046587056364231E-2</v>
      </c>
      <c r="U392" s="22">
        <f>('Ratios Calculated fix'!U392-'Ratios Calculated fix'!U$428)/('Ratios Calculated fix'!U$429-'Ratios Calculated fix'!U$428)</f>
        <v>0.80882295515873159</v>
      </c>
      <c r="V392" s="22">
        <f>('Ratios Calculated fix'!V392-'Ratios Calculated fix'!V$428)/('Ratios Calculated fix'!V$429-'Ratios Calculated fix'!V$428)</f>
        <v>0.70864084034757657</v>
      </c>
      <c r="W392" s="22">
        <f>('Ratios Calculated fix'!W392-'Ratios Calculated fix'!W$428)/('Ratios Calculated fix'!W$429-'Ratios Calculated fix'!W$428)</f>
        <v>0.82120717954243561</v>
      </c>
      <c r="X392" s="22">
        <f>('Ratios Calculated fix'!X392-'Ratios Calculated fix'!X$428)/('Ratios Calculated fix'!X$429-'Ratios Calculated fix'!X$428)</f>
        <v>0.30293660801720601</v>
      </c>
      <c r="Y392" s="22">
        <f>('Ratios Calculated fix'!Y392-'Ratios Calculated fix'!Y$428)/('Ratios Calculated fix'!Y$429-'Ratios Calculated fix'!Y$428)</f>
        <v>0.46238858778656255</v>
      </c>
      <c r="Z392" s="22">
        <f>('Ratios Calculated fix'!Z392-'Ratios Calculated fix'!Z$428)/('Ratios Calculated fix'!Z$429-'Ratios Calculated fix'!Z$428)</f>
        <v>0.69706339198279399</v>
      </c>
      <c r="AA392" s="22">
        <f>('Ratios Calculated fix'!AA392-'Ratios Calculated fix'!AA$428)/('Ratios Calculated fix'!AA$429-'Ratios Calculated fix'!AA$428)</f>
        <v>0</v>
      </c>
      <c r="AB392" s="22">
        <f>('Ratios Calculated fix'!AB392-'Ratios Calculated fix'!AB$428)/('Ratios Calculated fix'!AB$429-'Ratios Calculated fix'!AB$428)</f>
        <v>0.87231182566344712</v>
      </c>
      <c r="AC392" s="22">
        <f>('Ratios Calculated fix'!AC392-'Ratios Calculated fix'!AC$428)/('Ratios Calculated fix'!AC$429-'Ratios Calculated fix'!AC$428)</f>
        <v>1.9752114573938027E-2</v>
      </c>
      <c r="AD392" s="22">
        <f>('Ratios Calculated fix'!AD392-'Ratios Calculated fix'!AD$428)/('Ratios Calculated fix'!AD$429-'Ratios Calculated fix'!AD$428)</f>
        <v>0.12547828229649299</v>
      </c>
      <c r="AE392" s="22">
        <f>('Ratios Calculated fix'!AE392-'Ratios Calculated fix'!AE$428)/('Ratios Calculated fix'!AE$429-'Ratios Calculated fix'!AE$428)</f>
        <v>0.19978328311246518</v>
      </c>
      <c r="AF392" s="22">
        <f>('Ratios Calculated fix'!AF392-'Ratios Calculated fix'!AF$428)/('Ratios Calculated fix'!AF$429-'Ratios Calculated fix'!AF$428)</f>
        <v>0.32019054581390949</v>
      </c>
      <c r="AG392" s="22" t="e">
        <f>('Ratios Calculated fix'!AG392-'Ratios Calculated fix'!AG$428)/('Ratios Calculated fix'!AG$429-'Ratios Calculated fix'!AG$428)</f>
        <v>#DIV/0!</v>
      </c>
      <c r="AH392" s="22" t="e">
        <f>('Ratios Calculated fix'!AH392-'Ratios Calculated fix'!AH$428)/('Ratios Calculated fix'!AH$429-'Ratios Calculated fix'!AH$428)</f>
        <v>#DIV/0!</v>
      </c>
      <c r="AI392" s="22">
        <f>('Ratios Calculated fix'!AI392-'Ratios Calculated fix'!AI$428)/('Ratios Calculated fix'!AI$429-'Ratios Calculated fix'!AI$428)</f>
        <v>0.53089945359860902</v>
      </c>
      <c r="AJ392" s="22">
        <f>('Ratios Calculated fix'!AJ392-'Ratios Calculated fix'!AJ$428)/('Ratios Calculated fix'!AJ$429-'Ratios Calculated fix'!AJ$428)</f>
        <v>0.14250164063776863</v>
      </c>
      <c r="AK392" s="22" t="e">
        <f>('Ratios Calculated fix'!AK392-'Ratios Calculated fix'!AK$428)/('Ratios Calculated fix'!AK$429-'Ratios Calculated fix'!AK$428)</f>
        <v>#DIV/0!</v>
      </c>
      <c r="AL392" s="22" t="e">
        <f>('Ratios Calculated fix'!AL392-'Ratios Calculated fix'!AL$428)/('Ratios Calculated fix'!AL$429-'Ratios Calculated fix'!AL$428)</f>
        <v>#DIV/0!</v>
      </c>
      <c r="AM392" s="22">
        <f>('Ratios Calculated fix'!AM392-'Ratios Calculated fix'!AM$428)/('Ratios Calculated fix'!AM$429-'Ratios Calculated fix'!AM$428)</f>
        <v>0.71034205637000536</v>
      </c>
      <c r="AN392" s="22">
        <f>('Ratios Calculated fix'!AN392-'Ratios Calculated fix'!AN$428)/('Ratios Calculated fix'!AN$429-'Ratios Calculated fix'!AN$428)</f>
        <v>0.81374629713900393</v>
      </c>
      <c r="AO392" s="22">
        <f>('Ratios Calculated fix'!AO392-'Ratios Calculated fix'!AO$428)/('Ratios Calculated fix'!AO$429-'Ratios Calculated fix'!AO$428)</f>
        <v>0.50193618608165103</v>
      </c>
      <c r="AP392" s="22">
        <f>('Ratios Calculated fix'!AP392-'Ratios Calculated fix'!AP$428)/('Ratios Calculated fix'!AP$429-'Ratios Calculated fix'!AP$428)</f>
        <v>0.37001329349788409</v>
      </c>
      <c r="AQ392" s="22">
        <f>('Ratios Calculated fix'!AQ392-'Ratios Calculated fix'!AQ$428)/('Ratios Calculated fix'!AQ$429-'Ratios Calculated fix'!AQ$428)</f>
        <v>0.64300303292039651</v>
      </c>
      <c r="AR392" s="22">
        <f>('Ratios Calculated fix'!AR392-'Ratios Calculated fix'!AR$428)/('Ratios Calculated fix'!AR$429-'Ratios Calculated fix'!AR$428)</f>
        <v>0.20768819739509034</v>
      </c>
      <c r="AS392" s="22">
        <f>('Ratios Calculated fix'!AS392-'Ratios Calculated fix'!AS$428)/('Ratios Calculated fix'!AS$429-'Ratios Calculated fix'!AS$428)</f>
        <v>0.36913385061147003</v>
      </c>
      <c r="AT392" s="22">
        <f>('Ratios Calculated fix'!AT392-'Ratios Calculated fix'!AT$428)/('Ratios Calculated fix'!AT$429-'Ratios Calculated fix'!AT$428)</f>
        <v>0.39783082395911851</v>
      </c>
      <c r="AU392" s="22">
        <f>('Ratios Calculated fix'!AU392-'Ratios Calculated fix'!AU$428)/('Ratios Calculated fix'!AU$429-'Ratios Calculated fix'!AU$428)</f>
        <v>0.25408117981960249</v>
      </c>
      <c r="AV392" s="22" t="e">
        <f>('Ratios Calculated fix'!AV392-'Ratios Calculated fix'!AV$428)/('Ratios Calculated fix'!AV$429-'Ratios Calculated fix'!AV$428)</f>
        <v>#DIV/0!</v>
      </c>
      <c r="AW392" s="22" t="e">
        <f>('Ratios Calculated fix'!AW392-'Ratios Calculated fix'!AW$428)/('Ratios Calculated fix'!AW$429-'Ratios Calculated fix'!AW$428)</f>
        <v>#DIV/0!</v>
      </c>
      <c r="AX392" s="22" t="e">
        <f>('Ratios Calculated fix'!AX392-'Ratios Calculated fix'!AX$428)/('Ratios Calculated fix'!AX$429-'Ratios Calculated fix'!AX$428)</f>
        <v>#DIV/0!</v>
      </c>
      <c r="AY392" s="22">
        <f>('Ratios Calculated fix'!AY392-'Ratios Calculated fix'!AY$428)/('Ratios Calculated fix'!AY$429-'Ratios Calculated fix'!AY$428)</f>
        <v>0.74593790203100585</v>
      </c>
      <c r="AZ392" s="22">
        <f>('Ratios Calculated fix'!AZ392-'Ratios Calculated fix'!AZ$428)/('Ratios Calculated fix'!AZ$429-'Ratios Calculated fix'!AZ$428)</f>
        <v>0.76882053110755566</v>
      </c>
      <c r="BA392" s="22">
        <f>('Ratios Calculated fix'!BA392-'Ratios Calculated fix'!BA$428)/('Ratios Calculated fix'!BA$429-'Ratios Calculated fix'!BA$428)</f>
        <v>0.22137049495298913</v>
      </c>
      <c r="BB392" s="22" t="e">
        <f>('Ratios Calculated fix'!BB392-'Ratios Calculated fix'!BB$428)/('Ratios Calculated fix'!BB$429-'Ratios Calculated fix'!BB$428)</f>
        <v>#DIV/0!</v>
      </c>
      <c r="BC392" s="22">
        <f>('Ratios Calculated fix'!BC392-'Ratios Calculated fix'!BC$428)/('Ratios Calculated fix'!BC$429-'Ratios Calculated fix'!BC$428)</f>
        <v>0.17182590840214151</v>
      </c>
    </row>
    <row r="393" spans="1:55" x14ac:dyDescent="0.2">
      <c r="A393" s="3" t="s">
        <v>1222</v>
      </c>
      <c r="B393" s="3" t="s">
        <v>1223</v>
      </c>
      <c r="C393" s="3" t="s">
        <v>59</v>
      </c>
      <c r="D393" s="3">
        <v>378238</v>
      </c>
      <c r="E393" s="3" t="s">
        <v>16</v>
      </c>
      <c r="F393" s="3">
        <v>2019</v>
      </c>
      <c r="G393" s="3" t="s">
        <v>17</v>
      </c>
      <c r="H393" s="4">
        <v>43830</v>
      </c>
      <c r="I393" s="4">
        <v>43887</v>
      </c>
      <c r="J393" s="4">
        <v>43887</v>
      </c>
      <c r="K393" s="5">
        <v>132474000</v>
      </c>
      <c r="L393" s="5">
        <v>133757000</v>
      </c>
      <c r="M393" s="3" t="s">
        <v>1224</v>
      </c>
      <c r="N393" s="21">
        <f>('Ratios Calculated fix'!N393-'Ratios Calculated fix'!N$428)/('Ratios Calculated fix'!N$429-'Ratios Calculated fix'!N$428)</f>
        <v>9.3916110346860066E-2</v>
      </c>
      <c r="O393" s="22">
        <f>('Ratios Calculated fix'!O393-'Ratios Calculated fix'!O$428)/('Ratios Calculated fix'!O$429-'Ratios Calculated fix'!O$428)</f>
        <v>6.2619080965189866E-2</v>
      </c>
      <c r="P393" s="22">
        <f>('Ratios Calculated fix'!P393-'Ratios Calculated fix'!P$428)/('Ratios Calculated fix'!P$429-'Ratios Calculated fix'!P$428)</f>
        <v>5.2361703767646151E-2</v>
      </c>
      <c r="Q393" s="22">
        <f>('Ratios Calculated fix'!Q393-'Ratios Calculated fix'!Q$428)/('Ratios Calculated fix'!Q$429-'Ratios Calculated fix'!Q$428)</f>
        <v>0.86906881549286763</v>
      </c>
      <c r="R393" s="22">
        <f>('Ratios Calculated fix'!R393-'Ratios Calculated fix'!R$428)/('Ratios Calculated fix'!R$429-'Ratios Calculated fix'!R$428)</f>
        <v>8.7830863252349872E-2</v>
      </c>
      <c r="S393" s="22">
        <f>('Ratios Calculated fix'!S393-'Ratios Calculated fix'!S$428)/('Ratios Calculated fix'!S$429-'Ratios Calculated fix'!S$428)</f>
        <v>4.4171145139708472E-6</v>
      </c>
      <c r="T393" s="22">
        <f>('Ratios Calculated fix'!T393-'Ratios Calculated fix'!T$428)/('Ratios Calculated fix'!T$429-'Ratios Calculated fix'!T$428)</f>
        <v>8.8766268881804708E-2</v>
      </c>
      <c r="U393" s="22">
        <f>('Ratios Calculated fix'!U393-'Ratios Calculated fix'!U$428)/('Ratios Calculated fix'!U$429-'Ratios Calculated fix'!U$428)</f>
        <v>0.80919332370960706</v>
      </c>
      <c r="V393" s="22">
        <f>('Ratios Calculated fix'!V393-'Ratios Calculated fix'!V$428)/('Ratios Calculated fix'!V$429-'Ratios Calculated fix'!V$428)</f>
        <v>0.70833508311065518</v>
      </c>
      <c r="W393" s="22">
        <f>('Ratios Calculated fix'!W393-'Ratios Calculated fix'!W$428)/('Ratios Calculated fix'!W$429-'Ratios Calculated fix'!W$428)</f>
        <v>0.82168045028826175</v>
      </c>
      <c r="X393" s="22">
        <f>('Ratios Calculated fix'!X393-'Ratios Calculated fix'!X$428)/('Ratios Calculated fix'!X$429-'Ratios Calculated fix'!X$428)</f>
        <v>0.10937242984483844</v>
      </c>
      <c r="Y393" s="22">
        <f>('Ratios Calculated fix'!Y393-'Ratios Calculated fix'!Y$428)/('Ratios Calculated fix'!Y$429-'Ratios Calculated fix'!Y$428)</f>
        <v>0.52615019870056845</v>
      </c>
      <c r="Z393" s="22">
        <f>('Ratios Calculated fix'!Z393-'Ratios Calculated fix'!Z$428)/('Ratios Calculated fix'!Z$429-'Ratios Calculated fix'!Z$428)</f>
        <v>0.89062757015516147</v>
      </c>
      <c r="AA393" s="22">
        <f>('Ratios Calculated fix'!AA393-'Ratios Calculated fix'!AA$428)/('Ratios Calculated fix'!AA$429-'Ratios Calculated fix'!AA$428)</f>
        <v>0.47710213619992736</v>
      </c>
      <c r="AB393" s="22">
        <f>('Ratios Calculated fix'!AB393-'Ratios Calculated fix'!AB$428)/('Ratios Calculated fix'!AB$429-'Ratios Calculated fix'!AB$428)</f>
        <v>0.89459752303722151</v>
      </c>
      <c r="AC393" s="22">
        <f>('Ratios Calculated fix'!AC393-'Ratios Calculated fix'!AC$428)/('Ratios Calculated fix'!AC$429-'Ratios Calculated fix'!AC$428)</f>
        <v>0.23284350840924237</v>
      </c>
      <c r="AD393" s="22">
        <f>('Ratios Calculated fix'!AD393-'Ratios Calculated fix'!AD$428)/('Ratios Calculated fix'!AD$429-'Ratios Calculated fix'!AD$428)</f>
        <v>0.26197349827039712</v>
      </c>
      <c r="AE393" s="22">
        <f>('Ratios Calculated fix'!AE393-'Ratios Calculated fix'!AE$428)/('Ratios Calculated fix'!AE$429-'Ratios Calculated fix'!AE$428)</f>
        <v>0.35570684810785674</v>
      </c>
      <c r="AF393" s="22">
        <f>('Ratios Calculated fix'!AF393-'Ratios Calculated fix'!AF$428)/('Ratios Calculated fix'!AF$429-'Ratios Calculated fix'!AF$428)</f>
        <v>0.36255255681795268</v>
      </c>
      <c r="AG393" s="22" t="e">
        <f>('Ratios Calculated fix'!AG393-'Ratios Calculated fix'!AG$428)/('Ratios Calculated fix'!AG$429-'Ratios Calculated fix'!AG$428)</f>
        <v>#DIV/0!</v>
      </c>
      <c r="AH393" s="22" t="e">
        <f>('Ratios Calculated fix'!AH393-'Ratios Calculated fix'!AH$428)/('Ratios Calculated fix'!AH$429-'Ratios Calculated fix'!AH$428)</f>
        <v>#DIV/0!</v>
      </c>
      <c r="AI393" s="22">
        <f>('Ratios Calculated fix'!AI393-'Ratios Calculated fix'!AI$428)/('Ratios Calculated fix'!AI$429-'Ratios Calculated fix'!AI$428)</f>
        <v>0.54252531775854673</v>
      </c>
      <c r="AJ393" s="22">
        <f>('Ratios Calculated fix'!AJ393-'Ratios Calculated fix'!AJ$428)/('Ratios Calculated fix'!AJ$429-'Ratios Calculated fix'!AJ$428)</f>
        <v>0.37537237435560039</v>
      </c>
      <c r="AK393" s="22" t="e">
        <f>('Ratios Calculated fix'!AK393-'Ratios Calculated fix'!AK$428)/('Ratios Calculated fix'!AK$429-'Ratios Calculated fix'!AK$428)</f>
        <v>#DIV/0!</v>
      </c>
      <c r="AL393" s="22" t="e">
        <f>('Ratios Calculated fix'!AL393-'Ratios Calculated fix'!AL$428)/('Ratios Calculated fix'!AL$429-'Ratios Calculated fix'!AL$428)</f>
        <v>#DIV/0!</v>
      </c>
      <c r="AM393" s="22">
        <f>('Ratios Calculated fix'!AM393-'Ratios Calculated fix'!AM$428)/('Ratios Calculated fix'!AM$429-'Ratios Calculated fix'!AM$428)</f>
        <v>0.70961726578310114</v>
      </c>
      <c r="AN393" s="22">
        <f>('Ratios Calculated fix'!AN393-'Ratios Calculated fix'!AN$428)/('Ratios Calculated fix'!AN$429-'Ratios Calculated fix'!AN$428)</f>
        <v>0.8049013277536945</v>
      </c>
      <c r="AO393" s="22">
        <f>('Ratios Calculated fix'!AO393-'Ratios Calculated fix'!AO$428)/('Ratios Calculated fix'!AO$429-'Ratios Calculated fix'!AO$428)</f>
        <v>8.8089876300312439E-2</v>
      </c>
      <c r="AP393" s="22">
        <f>('Ratios Calculated fix'!AP393-'Ratios Calculated fix'!AP$428)/('Ratios Calculated fix'!AP$429-'Ratios Calculated fix'!AP$428)</f>
        <v>0.36313638562344008</v>
      </c>
      <c r="AQ393" s="22">
        <f>('Ratios Calculated fix'!AQ393-'Ratios Calculated fix'!AQ$428)/('Ratios Calculated fix'!AQ$429-'Ratios Calculated fix'!AQ$428)</f>
        <v>0.63781279884533992</v>
      </c>
      <c r="AR393" s="22">
        <f>('Ratios Calculated fix'!AR393-'Ratios Calculated fix'!AR$428)/('Ratios Calculated fix'!AR$429-'Ratios Calculated fix'!AR$428)</f>
        <v>0.3848930399875628</v>
      </c>
      <c r="AS393" s="22">
        <f>('Ratios Calculated fix'!AS393-'Ratios Calculated fix'!AS$428)/('Ratios Calculated fix'!AS$429-'Ratios Calculated fix'!AS$428)</f>
        <v>0.35561735680913931</v>
      </c>
      <c r="AT393" s="22">
        <f>('Ratios Calculated fix'!AT393-'Ratios Calculated fix'!AT$428)/('Ratios Calculated fix'!AT$429-'Ratios Calculated fix'!AT$428)</f>
        <v>0.4005861074074612</v>
      </c>
      <c r="AU393" s="22">
        <f>('Ratios Calculated fix'!AU393-'Ratios Calculated fix'!AU$428)/('Ratios Calculated fix'!AU$429-'Ratios Calculated fix'!AU$428)</f>
        <v>0.37935950240676491</v>
      </c>
      <c r="AV393" s="22" t="e">
        <f>('Ratios Calculated fix'!AV393-'Ratios Calculated fix'!AV$428)/('Ratios Calculated fix'!AV$429-'Ratios Calculated fix'!AV$428)</f>
        <v>#DIV/0!</v>
      </c>
      <c r="AW393" s="22" t="e">
        <f>('Ratios Calculated fix'!AW393-'Ratios Calculated fix'!AW$428)/('Ratios Calculated fix'!AW$429-'Ratios Calculated fix'!AW$428)</f>
        <v>#DIV/0!</v>
      </c>
      <c r="AX393" s="22" t="e">
        <f>('Ratios Calculated fix'!AX393-'Ratios Calculated fix'!AX$428)/('Ratios Calculated fix'!AX$429-'Ratios Calculated fix'!AX$428)</f>
        <v>#DIV/0!</v>
      </c>
      <c r="AY393" s="22">
        <f>('Ratios Calculated fix'!AY393-'Ratios Calculated fix'!AY$428)/('Ratios Calculated fix'!AY$429-'Ratios Calculated fix'!AY$428)</f>
        <v>0.74715953386433587</v>
      </c>
      <c r="AZ393" s="22">
        <f>('Ratios Calculated fix'!AZ393-'Ratios Calculated fix'!AZ$428)/('Ratios Calculated fix'!AZ$429-'Ratios Calculated fix'!AZ$428)</f>
        <v>0.77061162335840738</v>
      </c>
      <c r="BA393" s="22">
        <f>('Ratios Calculated fix'!BA393-'Ratios Calculated fix'!BA$428)/('Ratios Calculated fix'!BA$429-'Ratios Calculated fix'!BA$428)</f>
        <v>0.222375895400376</v>
      </c>
      <c r="BB393" s="22" t="e">
        <f>('Ratios Calculated fix'!BB393-'Ratios Calculated fix'!BB$428)/('Ratios Calculated fix'!BB$429-'Ratios Calculated fix'!BB$428)</f>
        <v>#DIV/0!</v>
      </c>
      <c r="BC393" s="22">
        <f>('Ratios Calculated fix'!BC393-'Ratios Calculated fix'!BC$428)/('Ratios Calculated fix'!BC$429-'Ratios Calculated fix'!BC$428)</f>
        <v>0.14319564272342858</v>
      </c>
    </row>
    <row r="394" spans="1:55" x14ac:dyDescent="0.2">
      <c r="A394" s="3" t="s">
        <v>1219</v>
      </c>
      <c r="B394" s="3" t="s">
        <v>1220</v>
      </c>
      <c r="C394" s="3" t="s">
        <v>72</v>
      </c>
      <c r="D394" s="3">
        <v>378237</v>
      </c>
      <c r="E394" s="3" t="s">
        <v>16</v>
      </c>
      <c r="F394" s="3">
        <v>2019</v>
      </c>
      <c r="G394" s="3" t="s">
        <v>17</v>
      </c>
      <c r="H394" s="4">
        <v>43830</v>
      </c>
      <c r="I394" s="4">
        <v>43869</v>
      </c>
      <c r="J394" s="4">
        <v>43879</v>
      </c>
      <c r="K394" s="5">
        <v>190920000</v>
      </c>
      <c r="L394" s="5">
        <v>191134000</v>
      </c>
      <c r="M394" s="3" t="s">
        <v>1221</v>
      </c>
      <c r="N394" s="21">
        <f>('Ratios Calculated fix'!N394-'Ratios Calculated fix'!N$428)/('Ratios Calculated fix'!N$429-'Ratios Calculated fix'!N$428)</f>
        <v>8.745823791109315E-3</v>
      </c>
      <c r="O394" s="22">
        <f>('Ratios Calculated fix'!O394-'Ratios Calculated fix'!O$428)/('Ratios Calculated fix'!O$429-'Ratios Calculated fix'!O$428)</f>
        <v>8.745823791109315E-3</v>
      </c>
      <c r="P394" s="22">
        <f>('Ratios Calculated fix'!P394-'Ratios Calculated fix'!P$428)/('Ratios Calculated fix'!P$429-'Ratios Calculated fix'!P$428)</f>
        <v>2.2660331715750732E-2</v>
      </c>
      <c r="Q394" s="22">
        <f>('Ratios Calculated fix'!Q394-'Ratios Calculated fix'!Q$428)/('Ratios Calculated fix'!Q$429-'Ratios Calculated fix'!Q$428)</f>
        <v>0.86964097057006906</v>
      </c>
      <c r="R394" s="22">
        <f>('Ratios Calculated fix'!R394-'Ratios Calculated fix'!R$428)/('Ratios Calculated fix'!R$429-'Ratios Calculated fix'!R$428)</f>
        <v>4.9259290642193088E-2</v>
      </c>
      <c r="S394" s="22">
        <f>('Ratios Calculated fix'!S394-'Ratios Calculated fix'!S$428)/('Ratios Calculated fix'!S$429-'Ratios Calculated fix'!S$428)</f>
        <v>0</v>
      </c>
      <c r="T394" s="22">
        <f>('Ratios Calculated fix'!T394-'Ratios Calculated fix'!T$428)/('Ratios Calculated fix'!T$429-'Ratios Calculated fix'!T$428)</f>
        <v>4.9784352980610853E-2</v>
      </c>
      <c r="U394" s="22">
        <f>('Ratios Calculated fix'!U394-'Ratios Calculated fix'!U$428)/('Ratios Calculated fix'!U$429-'Ratios Calculated fix'!U$428)</f>
        <v>0.80853425784599242</v>
      </c>
      <c r="V394" s="22">
        <f>('Ratios Calculated fix'!V394-'Ratios Calculated fix'!V$428)/('Ratios Calculated fix'!V$429-'Ratios Calculated fix'!V$428)</f>
        <v>0.70833495319453676</v>
      </c>
      <c r="W394" s="22">
        <f>('Ratios Calculated fix'!W394-'Ratios Calculated fix'!W$428)/('Ratios Calculated fix'!W$429-'Ratios Calculated fix'!W$428)</f>
        <v>0.82092223041398726</v>
      </c>
      <c r="X394" s="22">
        <f>('Ratios Calculated fix'!X394-'Ratios Calculated fix'!X$428)/('Ratios Calculated fix'!X$429-'Ratios Calculated fix'!X$428)</f>
        <v>7.77512332894673E-2</v>
      </c>
      <c r="Y394" s="22">
        <f>('Ratios Calculated fix'!Y394-'Ratios Calculated fix'!Y$428)/('Ratios Calculated fix'!Y$429-'Ratios Calculated fix'!Y$428)</f>
        <v>0.4617824706932262</v>
      </c>
      <c r="Z394" s="22">
        <f>('Ratios Calculated fix'!Z394-'Ratios Calculated fix'!Z$428)/('Ratios Calculated fix'!Z$429-'Ratios Calculated fix'!Z$428)</f>
        <v>0.92224876671053269</v>
      </c>
      <c r="AA394" s="22">
        <f>('Ratios Calculated fix'!AA394-'Ratios Calculated fix'!AA$428)/('Ratios Calculated fix'!AA$429-'Ratios Calculated fix'!AA$428)</f>
        <v>0</v>
      </c>
      <c r="AB394" s="22">
        <f>('Ratios Calculated fix'!AB394-'Ratios Calculated fix'!AB$428)/('Ratios Calculated fix'!AB$429-'Ratios Calculated fix'!AB$428)</f>
        <v>0.87087562822008746</v>
      </c>
      <c r="AC394" s="22">
        <f>('Ratios Calculated fix'!AC394-'Ratios Calculated fix'!AC$428)/('Ratios Calculated fix'!AC$429-'Ratios Calculated fix'!AC$428)</f>
        <v>0.50900429655869395</v>
      </c>
      <c r="AD394" s="22">
        <f>('Ratios Calculated fix'!AD394-'Ratios Calculated fix'!AD$428)/('Ratios Calculated fix'!AD$429-'Ratios Calculated fix'!AD$428)</f>
        <v>0.52288163859057946</v>
      </c>
      <c r="AE394" s="22">
        <f>('Ratios Calculated fix'!AE394-'Ratios Calculated fix'!AE$428)/('Ratios Calculated fix'!AE$429-'Ratios Calculated fix'!AE$428)</f>
        <v>0.39963437643543576</v>
      </c>
      <c r="AF394" s="22">
        <f>('Ratios Calculated fix'!AF394-'Ratios Calculated fix'!AF$428)/('Ratios Calculated fix'!AF$429-'Ratios Calculated fix'!AF$428)</f>
        <v>1</v>
      </c>
      <c r="AG394" s="22" t="e">
        <f>('Ratios Calculated fix'!AG394-'Ratios Calculated fix'!AG$428)/('Ratios Calculated fix'!AG$429-'Ratios Calculated fix'!AG$428)</f>
        <v>#DIV/0!</v>
      </c>
      <c r="AH394" s="22" t="e">
        <f>('Ratios Calculated fix'!AH394-'Ratios Calculated fix'!AH$428)/('Ratios Calculated fix'!AH$429-'Ratios Calculated fix'!AH$428)</f>
        <v>#DIV/0!</v>
      </c>
      <c r="AI394" s="22">
        <f>('Ratios Calculated fix'!AI394-'Ratios Calculated fix'!AI$428)/('Ratios Calculated fix'!AI$429-'Ratios Calculated fix'!AI$428)</f>
        <v>0.44682703291725556</v>
      </c>
      <c r="AJ394" s="22">
        <f>('Ratios Calculated fix'!AJ394-'Ratios Calculated fix'!AJ$428)/('Ratios Calculated fix'!AJ$429-'Ratios Calculated fix'!AJ$428)</f>
        <v>8.891957100474239E-2</v>
      </c>
      <c r="AK394" s="22" t="e">
        <f>('Ratios Calculated fix'!AK394-'Ratios Calculated fix'!AK$428)/('Ratios Calculated fix'!AK$429-'Ratios Calculated fix'!AK$428)</f>
        <v>#DIV/0!</v>
      </c>
      <c r="AL394" s="22" t="e">
        <f>('Ratios Calculated fix'!AL394-'Ratios Calculated fix'!AL$428)/('Ratios Calculated fix'!AL$429-'Ratios Calculated fix'!AL$428)</f>
        <v>#DIV/0!</v>
      </c>
      <c r="AM394" s="22">
        <f>('Ratios Calculated fix'!AM394-'Ratios Calculated fix'!AM$428)/('Ratios Calculated fix'!AM$429-'Ratios Calculated fix'!AM$428)</f>
        <v>0.71668430311419007</v>
      </c>
      <c r="AN394" s="22">
        <f>('Ratios Calculated fix'!AN394-'Ratios Calculated fix'!AN$428)/('Ratios Calculated fix'!AN$429-'Ratios Calculated fix'!AN$428)</f>
        <v>0.80357193746106503</v>
      </c>
      <c r="AO394" s="22">
        <f>('Ratios Calculated fix'!AO394-'Ratios Calculated fix'!AO$428)/('Ratios Calculated fix'!AO$429-'Ratios Calculated fix'!AO$428)</f>
        <v>8.966704477165785E-3</v>
      </c>
      <c r="AP394" s="22">
        <f>('Ratios Calculated fix'!AP394-'Ratios Calculated fix'!AP$428)/('Ratios Calculated fix'!AP$429-'Ratios Calculated fix'!AP$428)</f>
        <v>0.35925111698949941</v>
      </c>
      <c r="AQ394" s="22">
        <f>('Ratios Calculated fix'!AQ394-'Ratios Calculated fix'!AQ$428)/('Ratios Calculated fix'!AQ$429-'Ratios Calculated fix'!AQ$428)</f>
        <v>0.77404479849434604</v>
      </c>
      <c r="AR394" s="22">
        <f>('Ratios Calculated fix'!AR394-'Ratios Calculated fix'!AR$428)/('Ratios Calculated fix'!AR$429-'Ratios Calculated fix'!AR$428)</f>
        <v>0.56061032059466653</v>
      </c>
      <c r="AS394" s="22">
        <f>('Ratios Calculated fix'!AS394-'Ratios Calculated fix'!AS$428)/('Ratios Calculated fix'!AS$429-'Ratios Calculated fix'!AS$428)</f>
        <v>0</v>
      </c>
      <c r="AT394" s="22">
        <f>('Ratios Calculated fix'!AT394-'Ratios Calculated fix'!AT$428)/('Ratios Calculated fix'!AT$429-'Ratios Calculated fix'!AT$428)</f>
        <v>0.30185450932044255</v>
      </c>
      <c r="AU394" s="22">
        <f>('Ratios Calculated fix'!AU394-'Ratios Calculated fix'!AU$428)/('Ratios Calculated fix'!AU$429-'Ratios Calculated fix'!AU$428)</f>
        <v>0.30463105030836368</v>
      </c>
      <c r="AV394" s="22" t="e">
        <f>('Ratios Calculated fix'!AV394-'Ratios Calculated fix'!AV$428)/('Ratios Calculated fix'!AV$429-'Ratios Calculated fix'!AV$428)</f>
        <v>#DIV/0!</v>
      </c>
      <c r="AW394" s="22" t="e">
        <f>('Ratios Calculated fix'!AW394-'Ratios Calculated fix'!AW$428)/('Ratios Calculated fix'!AW$429-'Ratios Calculated fix'!AW$428)</f>
        <v>#DIV/0!</v>
      </c>
      <c r="AX394" s="22" t="e">
        <f>('Ratios Calculated fix'!AX394-'Ratios Calculated fix'!AX$428)/('Ratios Calculated fix'!AX$429-'Ratios Calculated fix'!AX$428)</f>
        <v>#DIV/0!</v>
      </c>
      <c r="AY394" s="22">
        <f>('Ratios Calculated fix'!AY394-'Ratios Calculated fix'!AY$428)/('Ratios Calculated fix'!AY$429-'Ratios Calculated fix'!AY$428)</f>
        <v>0.74714845670315855</v>
      </c>
      <c r="AZ394" s="22">
        <f>('Ratios Calculated fix'!AZ394-'Ratios Calculated fix'!AZ$428)/('Ratios Calculated fix'!AZ$429-'Ratios Calculated fix'!AZ$428)</f>
        <v>0.76891877323038804</v>
      </c>
      <c r="BA394" s="22">
        <f>('Ratios Calculated fix'!BA394-'Ratios Calculated fix'!BA$428)/('Ratios Calculated fix'!BA$429-'Ratios Calculated fix'!BA$428)</f>
        <v>0.222490863608517</v>
      </c>
      <c r="BB394" s="22" t="e">
        <f>('Ratios Calculated fix'!BB394-'Ratios Calculated fix'!BB$428)/('Ratios Calculated fix'!BB$429-'Ratios Calculated fix'!BB$428)</f>
        <v>#DIV/0!</v>
      </c>
      <c r="BC394" s="22">
        <f>('Ratios Calculated fix'!BC394-'Ratios Calculated fix'!BC$428)/('Ratios Calculated fix'!BC$429-'Ratios Calculated fix'!BC$428)</f>
        <v>9.8942579139800674E-2</v>
      </c>
    </row>
    <row r="395" spans="1:55" x14ac:dyDescent="0.2">
      <c r="A395" s="3" t="s">
        <v>1204</v>
      </c>
      <c r="B395" s="3" t="s">
        <v>1205</v>
      </c>
      <c r="C395" s="3" t="s">
        <v>15</v>
      </c>
      <c r="D395" s="3">
        <v>378235</v>
      </c>
      <c r="E395" s="3" t="s">
        <v>16</v>
      </c>
      <c r="F395" s="3">
        <v>2019</v>
      </c>
      <c r="G395" s="3" t="s">
        <v>17</v>
      </c>
      <c r="H395" s="4">
        <v>43830</v>
      </c>
      <c r="I395" s="4">
        <v>43879</v>
      </c>
      <c r="J395" s="4">
        <v>43879</v>
      </c>
      <c r="K395" s="5">
        <v>163289011</v>
      </c>
      <c r="L395" s="5">
        <v>166218621</v>
      </c>
      <c r="M395" s="3" t="s">
        <v>1206</v>
      </c>
      <c r="N395" s="21">
        <f>('Ratios Calculated fix'!N395-'Ratios Calculated fix'!N$428)/('Ratios Calculated fix'!N$429-'Ratios Calculated fix'!N$428)</f>
        <v>1.7986218981791913E-2</v>
      </c>
      <c r="O395" s="22">
        <f>('Ratios Calculated fix'!O395-'Ratios Calculated fix'!O$428)/('Ratios Calculated fix'!O$429-'Ratios Calculated fix'!O$428)</f>
        <v>1.7986218981791913E-2</v>
      </c>
      <c r="P395" s="22">
        <f>('Ratios Calculated fix'!P395-'Ratios Calculated fix'!P$428)/('Ratios Calculated fix'!P$429-'Ratios Calculated fix'!P$428)</f>
        <v>1.2777128215776257E-2</v>
      </c>
      <c r="Q395" s="22">
        <f>('Ratios Calculated fix'!Q395-'Ratios Calculated fix'!Q$428)/('Ratios Calculated fix'!Q$429-'Ratios Calculated fix'!Q$428)</f>
        <v>0.87115748386833747</v>
      </c>
      <c r="R395" s="22">
        <f>('Ratios Calculated fix'!R395-'Ratios Calculated fix'!R$428)/('Ratios Calculated fix'!R$429-'Ratios Calculated fix'!R$428)</f>
        <v>0.15002524451225244</v>
      </c>
      <c r="S395" s="22">
        <f>('Ratios Calculated fix'!S395-'Ratios Calculated fix'!S$428)/('Ratios Calculated fix'!S$429-'Ratios Calculated fix'!S$428)</f>
        <v>0.13317976468656104</v>
      </c>
      <c r="T395" s="22">
        <f>('Ratios Calculated fix'!T395-'Ratios Calculated fix'!T$428)/('Ratios Calculated fix'!T$429-'Ratios Calculated fix'!T$428)</f>
        <v>0.12759353333959542</v>
      </c>
      <c r="U395" s="22">
        <f>('Ratios Calculated fix'!U395-'Ratios Calculated fix'!U$428)/('Ratios Calculated fix'!U$429-'Ratios Calculated fix'!U$428)</f>
        <v>0.81271320275319692</v>
      </c>
      <c r="V395" s="22">
        <f>('Ratios Calculated fix'!V395-'Ratios Calculated fix'!V$428)/('Ratios Calculated fix'!V$429-'Ratios Calculated fix'!V$428)</f>
        <v>0.71478836257247058</v>
      </c>
      <c r="W395" s="22">
        <f>('Ratios Calculated fix'!W395-'Ratios Calculated fix'!W$428)/('Ratios Calculated fix'!W$429-'Ratios Calculated fix'!W$428)</f>
        <v>0.82473441655363511</v>
      </c>
      <c r="X395" s="22">
        <f>('Ratios Calculated fix'!X395-'Ratios Calculated fix'!X$428)/('Ratios Calculated fix'!X$429-'Ratios Calculated fix'!X$428)</f>
        <v>8.857496133298047E-2</v>
      </c>
      <c r="Y395" s="22">
        <f>('Ratios Calculated fix'!Y395-'Ratios Calculated fix'!Y$428)/('Ratios Calculated fix'!Y$429-'Ratios Calculated fix'!Y$428)</f>
        <v>0.58323177778387991</v>
      </c>
      <c r="Z395" s="22">
        <f>('Ratios Calculated fix'!Z395-'Ratios Calculated fix'!Z$428)/('Ratios Calculated fix'!Z$429-'Ratios Calculated fix'!Z$428)</f>
        <v>0.91142503866701963</v>
      </c>
      <c r="AA395" s="22">
        <f>('Ratios Calculated fix'!AA395-'Ratios Calculated fix'!AA$428)/('Ratios Calculated fix'!AA$429-'Ratios Calculated fix'!AA$428)</f>
        <v>0.87865184053927448</v>
      </c>
      <c r="AB395" s="22">
        <f>('Ratios Calculated fix'!AB395-'Ratios Calculated fix'!AB$428)/('Ratios Calculated fix'!AB$429-'Ratios Calculated fix'!AB$428)</f>
        <v>0.83271150862804566</v>
      </c>
      <c r="AC395" s="22">
        <f>('Ratios Calculated fix'!AC395-'Ratios Calculated fix'!AC$428)/('Ratios Calculated fix'!AC$429-'Ratios Calculated fix'!AC$428)</f>
        <v>0.61429523255333074</v>
      </c>
      <c r="AD395" s="22">
        <f>('Ratios Calculated fix'!AD395-'Ratios Calculated fix'!AD$428)/('Ratios Calculated fix'!AD$429-'Ratios Calculated fix'!AD$428)</f>
        <v>0.48483124888890966</v>
      </c>
      <c r="AE395" s="22">
        <f>('Ratios Calculated fix'!AE395-'Ratios Calculated fix'!AE$428)/('Ratios Calculated fix'!AE$429-'Ratios Calculated fix'!AE$428)</f>
        <v>0.46510872212753934</v>
      </c>
      <c r="AF395" s="22">
        <f>('Ratios Calculated fix'!AF395-'Ratios Calculated fix'!AF$428)/('Ratios Calculated fix'!AF$429-'Ratios Calculated fix'!AF$428)</f>
        <v>0.38284946484305532</v>
      </c>
      <c r="AG395" s="22" t="e">
        <f>('Ratios Calculated fix'!AG395-'Ratios Calculated fix'!AG$428)/('Ratios Calculated fix'!AG$429-'Ratios Calculated fix'!AG$428)</f>
        <v>#DIV/0!</v>
      </c>
      <c r="AH395" s="22" t="e">
        <f>('Ratios Calculated fix'!AH395-'Ratios Calculated fix'!AH$428)/('Ratios Calculated fix'!AH$429-'Ratios Calculated fix'!AH$428)</f>
        <v>#DIV/0!</v>
      </c>
      <c r="AI395" s="22">
        <f>('Ratios Calculated fix'!AI395-'Ratios Calculated fix'!AI$428)/('Ratios Calculated fix'!AI$429-'Ratios Calculated fix'!AI$428)</f>
        <v>0.55425935357426037</v>
      </c>
      <c r="AJ395" s="22">
        <f>('Ratios Calculated fix'!AJ395-'Ratios Calculated fix'!AJ$428)/('Ratios Calculated fix'!AJ$429-'Ratios Calculated fix'!AJ$428)</f>
        <v>0.18264248909781647</v>
      </c>
      <c r="AK395" s="22" t="e">
        <f>('Ratios Calculated fix'!AK395-'Ratios Calculated fix'!AK$428)/('Ratios Calculated fix'!AK$429-'Ratios Calculated fix'!AK$428)</f>
        <v>#DIV/0!</v>
      </c>
      <c r="AL395" s="22" t="e">
        <f>('Ratios Calculated fix'!AL395-'Ratios Calculated fix'!AL$428)/('Ratios Calculated fix'!AL$429-'Ratios Calculated fix'!AL$428)</f>
        <v>#DIV/0!</v>
      </c>
      <c r="AM395" s="22">
        <f>('Ratios Calculated fix'!AM395-'Ratios Calculated fix'!AM$428)/('Ratios Calculated fix'!AM$429-'Ratios Calculated fix'!AM$428)</f>
        <v>0.71196836379259942</v>
      </c>
      <c r="AN395" s="22">
        <f>('Ratios Calculated fix'!AN395-'Ratios Calculated fix'!AN$428)/('Ratios Calculated fix'!AN$429-'Ratios Calculated fix'!AN$428)</f>
        <v>0.80547362503371123</v>
      </c>
      <c r="AO395" s="22">
        <f>('Ratios Calculated fix'!AO395-'Ratios Calculated fix'!AO$428)/('Ratios Calculated fix'!AO$429-'Ratios Calculated fix'!AO$428)</f>
        <v>6.7436763608255471E-2</v>
      </c>
      <c r="AP395" s="22">
        <f>('Ratios Calculated fix'!AP395-'Ratios Calculated fix'!AP$428)/('Ratios Calculated fix'!AP$429-'Ratios Calculated fix'!AP$428)</f>
        <v>0.35729940760323192</v>
      </c>
      <c r="AQ395" s="22">
        <f>('Ratios Calculated fix'!AQ395-'Ratios Calculated fix'!AQ$428)/('Ratios Calculated fix'!AQ$429-'Ratios Calculated fix'!AQ$428)</f>
        <v>0.64486379227384705</v>
      </c>
      <c r="AR395" s="22">
        <f>('Ratios Calculated fix'!AR395-'Ratios Calculated fix'!AR$428)/('Ratios Calculated fix'!AR$429-'Ratios Calculated fix'!AR$428)</f>
        <v>0.58657367604244004</v>
      </c>
      <c r="AS395" s="22">
        <f>('Ratios Calculated fix'!AS395-'Ratios Calculated fix'!AS$428)/('Ratios Calculated fix'!AS$429-'Ratios Calculated fix'!AS$428)</f>
        <v>0.37930215337456868</v>
      </c>
      <c r="AT395" s="22">
        <f>('Ratios Calculated fix'!AT395-'Ratios Calculated fix'!AT$428)/('Ratios Calculated fix'!AT$429-'Ratios Calculated fix'!AT$428)</f>
        <v>0.4890493391930934</v>
      </c>
      <c r="AU395" s="22">
        <f>('Ratios Calculated fix'!AU395-'Ratios Calculated fix'!AU$428)/('Ratios Calculated fix'!AU$429-'Ratios Calculated fix'!AU$428)</f>
        <v>0.2513451486258178</v>
      </c>
      <c r="AV395" s="22" t="e">
        <f>('Ratios Calculated fix'!AV395-'Ratios Calculated fix'!AV$428)/('Ratios Calculated fix'!AV$429-'Ratios Calculated fix'!AV$428)</f>
        <v>#DIV/0!</v>
      </c>
      <c r="AW395" s="22" t="e">
        <f>('Ratios Calculated fix'!AW395-'Ratios Calculated fix'!AW$428)/('Ratios Calculated fix'!AW$429-'Ratios Calculated fix'!AW$428)</f>
        <v>#DIV/0!</v>
      </c>
      <c r="AX395" s="22" t="e">
        <f>('Ratios Calculated fix'!AX395-'Ratios Calculated fix'!AX$428)/('Ratios Calculated fix'!AX$429-'Ratios Calculated fix'!AX$428)</f>
        <v>#DIV/0!</v>
      </c>
      <c r="AY395" s="22">
        <f>('Ratios Calculated fix'!AY395-'Ratios Calculated fix'!AY$428)/('Ratios Calculated fix'!AY$429-'Ratios Calculated fix'!AY$428)</f>
        <v>0.74699488092369215</v>
      </c>
      <c r="AZ395" s="22">
        <f>('Ratios Calculated fix'!AZ395-'Ratios Calculated fix'!AZ$428)/('Ratios Calculated fix'!AZ$429-'Ratios Calculated fix'!AZ$428)</f>
        <v>0.77057087298376836</v>
      </c>
      <c r="BA395" s="22">
        <f>('Ratios Calculated fix'!BA395-'Ratios Calculated fix'!BA$428)/('Ratios Calculated fix'!BA$429-'Ratios Calculated fix'!BA$428)</f>
        <v>0.22126872118272403</v>
      </c>
      <c r="BB395" s="22" t="e">
        <f>('Ratios Calculated fix'!BB395-'Ratios Calculated fix'!BB$428)/('Ratios Calculated fix'!BB$429-'Ratios Calculated fix'!BB$428)</f>
        <v>#DIV/0!</v>
      </c>
      <c r="BC395" s="22">
        <f>('Ratios Calculated fix'!BC395-'Ratios Calculated fix'!BC$428)/('Ratios Calculated fix'!BC$429-'Ratios Calculated fix'!BC$428)</f>
        <v>0.18028367237632748</v>
      </c>
    </row>
    <row r="396" spans="1:55" x14ac:dyDescent="0.2">
      <c r="A396" s="3" t="s">
        <v>1201</v>
      </c>
      <c r="B396" s="3" t="s">
        <v>1202</v>
      </c>
      <c r="C396" s="3" t="s">
        <v>34</v>
      </c>
      <c r="D396" s="3">
        <v>378234</v>
      </c>
      <c r="E396" s="3" t="s">
        <v>16</v>
      </c>
      <c r="F396" s="3">
        <v>2019</v>
      </c>
      <c r="G396" s="3" t="s">
        <v>17</v>
      </c>
      <c r="H396" s="4">
        <v>43830</v>
      </c>
      <c r="I396" s="4">
        <v>43875</v>
      </c>
      <c r="J396" s="4">
        <v>43875</v>
      </c>
      <c r="K396" s="5">
        <v>117136000</v>
      </c>
      <c r="L396" s="5">
        <v>117625000</v>
      </c>
      <c r="M396" s="6" t="s">
        <v>1203</v>
      </c>
      <c r="N396" s="21">
        <f>('Ratios Calculated fix'!N396-'Ratios Calculated fix'!N$428)/('Ratios Calculated fix'!N$429-'Ratios Calculated fix'!N$428)</f>
        <v>4.8173459566852636E-2</v>
      </c>
      <c r="O396" s="22">
        <f>('Ratios Calculated fix'!O396-'Ratios Calculated fix'!O$428)/('Ratios Calculated fix'!O$429-'Ratios Calculated fix'!O$428)</f>
        <v>4.8173459566852636E-2</v>
      </c>
      <c r="P396" s="22">
        <f>('Ratios Calculated fix'!P396-'Ratios Calculated fix'!P$428)/('Ratios Calculated fix'!P$429-'Ratios Calculated fix'!P$428)</f>
        <v>0.13031021744002524</v>
      </c>
      <c r="Q396" s="22">
        <f>('Ratios Calculated fix'!Q396-'Ratios Calculated fix'!Q$428)/('Ratios Calculated fix'!Q$429-'Ratios Calculated fix'!Q$428)</f>
        <v>0.8637242334610713</v>
      </c>
      <c r="R396" s="22">
        <f>('Ratios Calculated fix'!R396-'Ratios Calculated fix'!R$428)/('Ratios Calculated fix'!R$429-'Ratios Calculated fix'!R$428)</f>
        <v>0.32387339542331084</v>
      </c>
      <c r="S396" s="22">
        <f>('Ratios Calculated fix'!S396-'Ratios Calculated fix'!S$428)/('Ratios Calculated fix'!S$429-'Ratios Calculated fix'!S$428)</f>
        <v>0</v>
      </c>
      <c r="T396" s="22">
        <f>('Ratios Calculated fix'!T396-'Ratios Calculated fix'!T$428)/('Ratios Calculated fix'!T$429-'Ratios Calculated fix'!T$428)</f>
        <v>0.32732561164760626</v>
      </c>
      <c r="U396" s="22">
        <f>('Ratios Calculated fix'!U396-'Ratios Calculated fix'!U$428)/('Ratios Calculated fix'!U$429-'Ratios Calculated fix'!U$428)</f>
        <v>0.80255343169208126</v>
      </c>
      <c r="V396" s="22">
        <f>('Ratios Calculated fix'!V396-'Ratios Calculated fix'!V$428)/('Ratios Calculated fix'!V$429-'Ratios Calculated fix'!V$428)</f>
        <v>0.70833495319453676</v>
      </c>
      <c r="W396" s="22">
        <f>('Ratios Calculated fix'!W396-'Ratios Calculated fix'!W$428)/('Ratios Calculated fix'!W$429-'Ratios Calculated fix'!W$428)</f>
        <v>0.81404142930360579</v>
      </c>
      <c r="X396" s="22">
        <f>('Ratios Calculated fix'!X396-'Ratios Calculated fix'!X$428)/('Ratios Calculated fix'!X$429-'Ratios Calculated fix'!X$428)</f>
        <v>0.59580941865929471</v>
      </c>
      <c r="Y396" s="22">
        <f>('Ratios Calculated fix'!Y396-'Ratios Calculated fix'!Y$428)/('Ratios Calculated fix'!Y$429-'Ratios Calculated fix'!Y$428)</f>
        <v>0.27099177368312138</v>
      </c>
      <c r="Z396" s="22">
        <f>('Ratios Calculated fix'!Z396-'Ratios Calculated fix'!Z$428)/('Ratios Calculated fix'!Z$429-'Ratios Calculated fix'!Z$428)</f>
        <v>0.40419058134070535</v>
      </c>
      <c r="AA396" s="22">
        <f>('Ratios Calculated fix'!AA396-'Ratios Calculated fix'!AA$428)/('Ratios Calculated fix'!AA$429-'Ratios Calculated fix'!AA$428)</f>
        <v>4.5449182629266269E-2</v>
      </c>
      <c r="AB396" s="22">
        <f>('Ratios Calculated fix'!AB396-'Ratios Calculated fix'!AB$428)/('Ratios Calculated fix'!AB$429-'Ratios Calculated fix'!AB$428)</f>
        <v>0.49741737621844079</v>
      </c>
      <c r="AC396" s="22">
        <f>('Ratios Calculated fix'!AC396-'Ratios Calculated fix'!AC$428)/('Ratios Calculated fix'!AC$429-'Ratios Calculated fix'!AC$428)</f>
        <v>0.84916099650581889</v>
      </c>
      <c r="AD396" s="22">
        <f>('Ratios Calculated fix'!AD396-'Ratios Calculated fix'!AD$428)/('Ratios Calculated fix'!AD$429-'Ratios Calculated fix'!AD$428)</f>
        <v>0.7533914246012523</v>
      </c>
      <c r="AE396" s="22">
        <f>('Ratios Calculated fix'!AE396-'Ratios Calculated fix'!AE$428)/('Ratios Calculated fix'!AE$429-'Ratios Calculated fix'!AE$428)</f>
        <v>0.91521227149495332</v>
      </c>
      <c r="AF396" s="22">
        <f>('Ratios Calculated fix'!AF396-'Ratios Calculated fix'!AF$428)/('Ratios Calculated fix'!AF$429-'Ratios Calculated fix'!AF$428)</f>
        <v>0.52224755318126903</v>
      </c>
      <c r="AG396" s="22" t="e">
        <f>('Ratios Calculated fix'!AG396-'Ratios Calculated fix'!AG$428)/('Ratios Calculated fix'!AG$429-'Ratios Calculated fix'!AG$428)</f>
        <v>#DIV/0!</v>
      </c>
      <c r="AH396" s="22" t="e">
        <f>('Ratios Calculated fix'!AH396-'Ratios Calculated fix'!AH$428)/('Ratios Calculated fix'!AH$429-'Ratios Calculated fix'!AH$428)</f>
        <v>#DIV/0!</v>
      </c>
      <c r="AI396" s="22">
        <f>('Ratios Calculated fix'!AI396-'Ratios Calculated fix'!AI$428)/('Ratios Calculated fix'!AI$429-'Ratios Calculated fix'!AI$428)</f>
        <v>0.52147548540218747</v>
      </c>
      <c r="AJ396" s="22">
        <f>('Ratios Calculated fix'!AJ396-'Ratios Calculated fix'!AJ$428)/('Ratios Calculated fix'!AJ$429-'Ratios Calculated fix'!AJ$428)</f>
        <v>0.20672611474498478</v>
      </c>
      <c r="AK396" s="22" t="e">
        <f>('Ratios Calculated fix'!AK396-'Ratios Calculated fix'!AK$428)/('Ratios Calculated fix'!AK$429-'Ratios Calculated fix'!AK$428)</f>
        <v>#DIV/0!</v>
      </c>
      <c r="AL396" s="22" t="e">
        <f>('Ratios Calculated fix'!AL396-'Ratios Calculated fix'!AL$428)/('Ratios Calculated fix'!AL$429-'Ratios Calculated fix'!AL$428)</f>
        <v>#DIV/0!</v>
      </c>
      <c r="AM396" s="22">
        <f>('Ratios Calculated fix'!AM396-'Ratios Calculated fix'!AM$428)/('Ratios Calculated fix'!AM$429-'Ratios Calculated fix'!AM$428)</f>
        <v>0.69588035985642149</v>
      </c>
      <c r="AN396" s="22">
        <f>('Ratios Calculated fix'!AN396-'Ratios Calculated fix'!AN$428)/('Ratios Calculated fix'!AN$429-'Ratios Calculated fix'!AN$428)</f>
        <v>0.8013745117071569</v>
      </c>
      <c r="AO396" s="22">
        <f>('Ratios Calculated fix'!AO396-'Ratios Calculated fix'!AO$428)/('Ratios Calculated fix'!AO$429-'Ratios Calculated fix'!AO$428)</f>
        <v>0.13265805191152452</v>
      </c>
      <c r="AP396" s="22">
        <f>('Ratios Calculated fix'!AP396-'Ratios Calculated fix'!AP$428)/('Ratios Calculated fix'!AP$429-'Ratios Calculated fix'!AP$428)</f>
        <v>0.36194045221797305</v>
      </c>
      <c r="AQ396" s="22">
        <f>('Ratios Calculated fix'!AQ396-'Ratios Calculated fix'!AQ$428)/('Ratios Calculated fix'!AQ$429-'Ratios Calculated fix'!AQ$428)</f>
        <v>0.97076547965218596</v>
      </c>
      <c r="AR396" s="22">
        <f>('Ratios Calculated fix'!AR396-'Ratios Calculated fix'!AR$428)/('Ratios Calculated fix'!AR$429-'Ratios Calculated fix'!AR$428)</f>
        <v>0.86866144153941061</v>
      </c>
      <c r="AS396" s="22">
        <f>('Ratios Calculated fix'!AS396-'Ratios Calculated fix'!AS$428)/('Ratios Calculated fix'!AS$429-'Ratios Calculated fix'!AS$428)</f>
        <v>0.17444084625826259</v>
      </c>
      <c r="AT396" s="22">
        <f>('Ratios Calculated fix'!AT396-'Ratios Calculated fix'!AT$428)/('Ratios Calculated fix'!AT$429-'Ratios Calculated fix'!AT$428)</f>
        <v>1</v>
      </c>
      <c r="AU396" s="22">
        <f>('Ratios Calculated fix'!AU396-'Ratios Calculated fix'!AU$428)/('Ratios Calculated fix'!AU$429-'Ratios Calculated fix'!AU$428)</f>
        <v>0.36624332083155203</v>
      </c>
      <c r="AV396" s="22" t="e">
        <f>('Ratios Calculated fix'!AV396-'Ratios Calculated fix'!AV$428)/('Ratios Calculated fix'!AV$429-'Ratios Calculated fix'!AV$428)</f>
        <v>#DIV/0!</v>
      </c>
      <c r="AW396" s="22" t="e">
        <f>('Ratios Calculated fix'!AW396-'Ratios Calculated fix'!AW$428)/('Ratios Calculated fix'!AW$429-'Ratios Calculated fix'!AW$428)</f>
        <v>#DIV/0!</v>
      </c>
      <c r="AX396" s="22" t="e">
        <f>('Ratios Calculated fix'!AX396-'Ratios Calculated fix'!AX$428)/('Ratios Calculated fix'!AX$429-'Ratios Calculated fix'!AX$428)</f>
        <v>#DIV/0!</v>
      </c>
      <c r="AY396" s="22">
        <f>('Ratios Calculated fix'!AY396-'Ratios Calculated fix'!AY$428)/('Ratios Calculated fix'!AY$429-'Ratios Calculated fix'!AY$428)</f>
        <v>0.74617203828656997</v>
      </c>
      <c r="AZ396" s="22">
        <f>('Ratios Calculated fix'!AZ396-'Ratios Calculated fix'!AZ$428)/('Ratios Calculated fix'!AZ$429-'Ratios Calculated fix'!AZ$428)</f>
        <v>0.76813591295723183</v>
      </c>
      <c r="BA396" s="22">
        <f>('Ratios Calculated fix'!BA396-'Ratios Calculated fix'!BA$428)/('Ratios Calculated fix'!BA$429-'Ratios Calculated fix'!BA$428)</f>
        <v>0.22313075899794074</v>
      </c>
      <c r="BB396" s="22" t="e">
        <f>('Ratios Calculated fix'!BB396-'Ratios Calculated fix'!BB$428)/('Ratios Calculated fix'!BB$429-'Ratios Calculated fix'!BB$428)</f>
        <v>#DIV/0!</v>
      </c>
      <c r="BC396" s="22">
        <f>('Ratios Calculated fix'!BC396-'Ratios Calculated fix'!BC$428)/('Ratios Calculated fix'!BC$429-'Ratios Calculated fix'!BC$428)</f>
        <v>0.88996588379583552</v>
      </c>
    </row>
    <row r="397" spans="1:55" x14ac:dyDescent="0.2">
      <c r="A397" s="3" t="s">
        <v>1210</v>
      </c>
      <c r="B397" s="3" t="s">
        <v>1211</v>
      </c>
      <c r="C397" s="3" t="s">
        <v>24</v>
      </c>
      <c r="D397" s="3">
        <v>344083</v>
      </c>
      <c r="E397" s="3" t="s">
        <v>16</v>
      </c>
      <c r="F397" s="3">
        <v>2019</v>
      </c>
      <c r="G397" s="3" t="s">
        <v>17</v>
      </c>
      <c r="H397" s="4">
        <v>43830</v>
      </c>
      <c r="I397" s="4">
        <v>43874</v>
      </c>
      <c r="J397" s="4">
        <v>43874</v>
      </c>
      <c r="K397" s="5">
        <v>258117000</v>
      </c>
      <c r="L397" s="5">
        <v>262222000</v>
      </c>
      <c r="M397" s="3" t="s">
        <v>1212</v>
      </c>
      <c r="N397" s="21">
        <f>('Ratios Calculated fix'!N397-'Ratios Calculated fix'!N$428)/('Ratios Calculated fix'!N$429-'Ratios Calculated fix'!N$428)</f>
        <v>0.13186405960365533</v>
      </c>
      <c r="O397" s="22">
        <f>('Ratios Calculated fix'!O397-'Ratios Calculated fix'!O$428)/('Ratios Calculated fix'!O$429-'Ratios Calculated fix'!O$428)</f>
        <v>0.12727470876296237</v>
      </c>
      <c r="P397" s="22">
        <f>('Ratios Calculated fix'!P397-'Ratios Calculated fix'!P$428)/('Ratios Calculated fix'!P$429-'Ratios Calculated fix'!P$428)</f>
        <v>0.29458975878104848</v>
      </c>
      <c r="Q397" s="22">
        <f>('Ratios Calculated fix'!Q397-'Ratios Calculated fix'!Q$428)/('Ratios Calculated fix'!Q$429-'Ratios Calculated fix'!Q$428)</f>
        <v>0.86817103261581452</v>
      </c>
      <c r="R397" s="22">
        <f>('Ratios Calculated fix'!R397-'Ratios Calculated fix'!R$428)/('Ratios Calculated fix'!R$429-'Ratios Calculated fix'!R$428)</f>
        <v>2.8875816822036309E-2</v>
      </c>
      <c r="S397" s="22">
        <f>('Ratios Calculated fix'!S397-'Ratios Calculated fix'!S$428)/('Ratios Calculated fix'!S$429-'Ratios Calculated fix'!S$428)</f>
        <v>0</v>
      </c>
      <c r="T397" s="22">
        <f>('Ratios Calculated fix'!T397-'Ratios Calculated fix'!T$428)/('Ratios Calculated fix'!T$429-'Ratios Calculated fix'!T$428)</f>
        <v>2.9183608584902557E-2</v>
      </c>
      <c r="U397" s="22">
        <f>('Ratios Calculated fix'!U397-'Ratios Calculated fix'!U$428)/('Ratios Calculated fix'!U$429-'Ratios Calculated fix'!U$428)</f>
        <v>0.80771341751524939</v>
      </c>
      <c r="V397" s="22">
        <f>('Ratios Calculated fix'!V397-'Ratios Calculated fix'!V$428)/('Ratios Calculated fix'!V$429-'Ratios Calculated fix'!V$428)</f>
        <v>0.70833495319453676</v>
      </c>
      <c r="W397" s="22">
        <f>('Ratios Calculated fix'!W397-'Ratios Calculated fix'!W$428)/('Ratios Calculated fix'!W$429-'Ratios Calculated fix'!W$428)</f>
        <v>0.81997787274267642</v>
      </c>
      <c r="X397" s="22">
        <f>('Ratios Calculated fix'!X397-'Ratios Calculated fix'!X$428)/('Ratios Calculated fix'!X$429-'Ratios Calculated fix'!X$428)</f>
        <v>0.50039823174404596</v>
      </c>
      <c r="Y397" s="22">
        <f>('Ratios Calculated fix'!Y397-'Ratios Calculated fix'!Y$428)/('Ratios Calculated fix'!Y$429-'Ratios Calculated fix'!Y$428)</f>
        <v>0.51897228525751671</v>
      </c>
      <c r="Z397" s="22">
        <f>('Ratios Calculated fix'!Z397-'Ratios Calculated fix'!Z$428)/('Ratios Calculated fix'!Z$429-'Ratios Calculated fix'!Z$428)</f>
        <v>0.49960176825595404</v>
      </c>
      <c r="AA397" s="22">
        <f>('Ratios Calculated fix'!AA397-'Ratios Calculated fix'!AA$428)/('Ratios Calculated fix'!AA$429-'Ratios Calculated fix'!AA$428)</f>
        <v>0.1932628242352615</v>
      </c>
      <c r="AB397" s="22">
        <f>('Ratios Calculated fix'!AB397-'Ratios Calculated fix'!AB$428)/('Ratios Calculated fix'!AB$429-'Ratios Calculated fix'!AB$428)</f>
        <v>0.95532375431883054</v>
      </c>
      <c r="AC397" s="22">
        <f>('Ratios Calculated fix'!AC397-'Ratios Calculated fix'!AC$428)/('Ratios Calculated fix'!AC$429-'Ratios Calculated fix'!AC$428)</f>
        <v>0.86454094609500165</v>
      </c>
      <c r="AD397" s="22">
        <f>('Ratios Calculated fix'!AD397-'Ratios Calculated fix'!AD$428)/('Ratios Calculated fix'!AD$429-'Ratios Calculated fix'!AD$428)</f>
        <v>0.37995649320175412</v>
      </c>
      <c r="AE397" s="22">
        <f>('Ratios Calculated fix'!AE397-'Ratios Calculated fix'!AE$428)/('Ratios Calculated fix'!AE$429-'Ratios Calculated fix'!AE$428)</f>
        <v>0.49003675752817932</v>
      </c>
      <c r="AF397" s="22">
        <f>('Ratios Calculated fix'!AF397-'Ratios Calculated fix'!AF$428)/('Ratios Calculated fix'!AF$429-'Ratios Calculated fix'!AF$428)</f>
        <v>0.43014853219022975</v>
      </c>
      <c r="AG397" s="22" t="e">
        <f>('Ratios Calculated fix'!AG397-'Ratios Calculated fix'!AG$428)/('Ratios Calculated fix'!AG$429-'Ratios Calculated fix'!AG$428)</f>
        <v>#DIV/0!</v>
      </c>
      <c r="AH397" s="22" t="e">
        <f>('Ratios Calculated fix'!AH397-'Ratios Calculated fix'!AH$428)/('Ratios Calculated fix'!AH$429-'Ratios Calculated fix'!AH$428)</f>
        <v>#DIV/0!</v>
      </c>
      <c r="AI397" s="22">
        <f>('Ratios Calculated fix'!AI397-'Ratios Calculated fix'!AI$428)/('Ratios Calculated fix'!AI$429-'Ratios Calculated fix'!AI$428)</f>
        <v>0.55646099284347517</v>
      </c>
      <c r="AJ397" s="22">
        <f>('Ratios Calculated fix'!AJ397-'Ratios Calculated fix'!AJ$428)/('Ratios Calculated fix'!AJ$429-'Ratios Calculated fix'!AJ$428)</f>
        <v>0.27457339471186565</v>
      </c>
      <c r="AK397" s="22" t="e">
        <f>('Ratios Calculated fix'!AK397-'Ratios Calculated fix'!AK$428)/('Ratios Calculated fix'!AK$429-'Ratios Calculated fix'!AK$428)</f>
        <v>#DIV/0!</v>
      </c>
      <c r="AL397" s="22" t="e">
        <f>('Ratios Calculated fix'!AL397-'Ratios Calculated fix'!AL$428)/('Ratios Calculated fix'!AL$429-'Ratios Calculated fix'!AL$428)</f>
        <v>#DIV/0!</v>
      </c>
      <c r="AM397" s="22">
        <f>('Ratios Calculated fix'!AM397-'Ratios Calculated fix'!AM$428)/('Ratios Calculated fix'!AM$429-'Ratios Calculated fix'!AM$428)</f>
        <v>0.71182030966837762</v>
      </c>
      <c r="AN397" s="22">
        <f>('Ratios Calculated fix'!AN397-'Ratios Calculated fix'!AN$428)/('Ratios Calculated fix'!AN$429-'Ratios Calculated fix'!AN$428)</f>
        <v>0.80450235598628606</v>
      </c>
      <c r="AO397" s="22">
        <f>('Ratios Calculated fix'!AO397-'Ratios Calculated fix'!AO$428)/('Ratios Calculated fix'!AO$429-'Ratios Calculated fix'!AO$428)</f>
        <v>9.6398088612305824E-2</v>
      </c>
      <c r="AP397" s="22">
        <f>('Ratios Calculated fix'!AP397-'Ratios Calculated fix'!AP$428)/('Ratios Calculated fix'!AP$429-'Ratios Calculated fix'!AP$428)</f>
        <v>0.36022905736337935</v>
      </c>
      <c r="AQ397" s="22">
        <f>('Ratios Calculated fix'!AQ397-'Ratios Calculated fix'!AQ$428)/('Ratios Calculated fix'!AQ$429-'Ratios Calculated fix'!AQ$428)</f>
        <v>0.73988826911756844</v>
      </c>
      <c r="AR397" s="22">
        <f>('Ratios Calculated fix'!AR397-'Ratios Calculated fix'!AR$428)/('Ratios Calculated fix'!AR$429-'Ratios Calculated fix'!AR$428)</f>
        <v>0.59828224343542591</v>
      </c>
      <c r="AS397" s="22">
        <f>('Ratios Calculated fix'!AS397-'Ratios Calculated fix'!AS$428)/('Ratios Calculated fix'!AS$429-'Ratios Calculated fix'!AS$428)</f>
        <v>0.38785087702554805</v>
      </c>
      <c r="AT397" s="22">
        <f>('Ratios Calculated fix'!AT397-'Ratios Calculated fix'!AT$428)/('Ratios Calculated fix'!AT$429-'Ratios Calculated fix'!AT$428)</f>
        <v>0.58915532739296406</v>
      </c>
      <c r="AU397" s="22">
        <f>('Ratios Calculated fix'!AU397-'Ratios Calculated fix'!AU$428)/('Ratios Calculated fix'!AU$429-'Ratios Calculated fix'!AU$428)</f>
        <v>0.27974636916889806</v>
      </c>
      <c r="AV397" s="22" t="e">
        <f>('Ratios Calculated fix'!AV397-'Ratios Calculated fix'!AV$428)/('Ratios Calculated fix'!AV$429-'Ratios Calculated fix'!AV$428)</f>
        <v>#DIV/0!</v>
      </c>
      <c r="AW397" s="22" t="e">
        <f>('Ratios Calculated fix'!AW397-'Ratios Calculated fix'!AW$428)/('Ratios Calculated fix'!AW$429-'Ratios Calculated fix'!AW$428)</f>
        <v>#DIV/0!</v>
      </c>
      <c r="AX397" s="22" t="e">
        <f>('Ratios Calculated fix'!AX397-'Ratios Calculated fix'!AX$428)/('Ratios Calculated fix'!AX$429-'Ratios Calculated fix'!AX$428)</f>
        <v>#DIV/0!</v>
      </c>
      <c r="AY397" s="22">
        <f>('Ratios Calculated fix'!AY397-'Ratios Calculated fix'!AY$428)/('Ratios Calculated fix'!AY$429-'Ratios Calculated fix'!AY$428)</f>
        <v>0.74463727817146597</v>
      </c>
      <c r="AZ397" s="22">
        <f>('Ratios Calculated fix'!AZ397-'Ratios Calculated fix'!AZ$428)/('Ratios Calculated fix'!AZ$429-'Ratios Calculated fix'!AZ$428)</f>
        <v>0.76450590685165587</v>
      </c>
      <c r="BA397" s="22">
        <f>('Ratios Calculated fix'!BA397-'Ratios Calculated fix'!BA$428)/('Ratios Calculated fix'!BA$429-'Ratios Calculated fix'!BA$428)</f>
        <v>0.22155387398219328</v>
      </c>
      <c r="BB397" s="22" t="e">
        <f>('Ratios Calculated fix'!BB397-'Ratios Calculated fix'!BB$428)/('Ratios Calculated fix'!BB$429-'Ratios Calculated fix'!BB$428)</f>
        <v>#DIV/0!</v>
      </c>
      <c r="BC397" s="22">
        <f>('Ratios Calculated fix'!BC397-'Ratios Calculated fix'!BC$428)/('Ratios Calculated fix'!BC$429-'Ratios Calculated fix'!BC$428)</f>
        <v>0.22282336453747123</v>
      </c>
    </row>
    <row r="398" spans="1:55" x14ac:dyDescent="0.2">
      <c r="A398" s="3" t="s">
        <v>1198</v>
      </c>
      <c r="B398" s="3" t="s">
        <v>1199</v>
      </c>
      <c r="C398" s="3" t="s">
        <v>72</v>
      </c>
      <c r="D398" s="3">
        <v>398980</v>
      </c>
      <c r="E398" s="3" t="s">
        <v>16</v>
      </c>
      <c r="F398" s="3">
        <v>2019</v>
      </c>
      <c r="G398" s="3" t="s">
        <v>17</v>
      </c>
      <c r="H398" s="4">
        <v>43830</v>
      </c>
      <c r="I398" s="4">
        <v>43885</v>
      </c>
      <c r="J398" s="4">
        <v>43885</v>
      </c>
      <c r="K398" s="5">
        <v>372907000</v>
      </c>
      <c r="L398" s="5">
        <v>376747000</v>
      </c>
      <c r="M398" s="6" t="s">
        <v>1200</v>
      </c>
      <c r="N398" s="21">
        <f>('Ratios Calculated fix'!N398-'Ratios Calculated fix'!N$428)/('Ratios Calculated fix'!N$429-'Ratios Calculated fix'!N$428)</f>
        <v>5.4643778671147987E-3</v>
      </c>
      <c r="O398" s="22">
        <f>('Ratios Calculated fix'!O398-'Ratios Calculated fix'!O$428)/('Ratios Calculated fix'!O$429-'Ratios Calculated fix'!O$428)</f>
        <v>5.4643778671147987E-3</v>
      </c>
      <c r="P398" s="22">
        <f>('Ratios Calculated fix'!P398-'Ratios Calculated fix'!P$428)/('Ratios Calculated fix'!P$429-'Ratios Calculated fix'!P$428)</f>
        <v>7.256509574609553E-3</v>
      </c>
      <c r="Q398" s="22">
        <f>('Ratios Calculated fix'!Q398-'Ratios Calculated fix'!Q$428)/('Ratios Calculated fix'!Q$429-'Ratios Calculated fix'!Q$428)</f>
        <v>0.86972972976587293</v>
      </c>
      <c r="R398" s="22">
        <f>('Ratios Calculated fix'!R398-'Ratios Calculated fix'!R$428)/('Ratios Calculated fix'!R$429-'Ratios Calculated fix'!R$428)</f>
        <v>0.16540746028313777</v>
      </c>
      <c r="S398" s="22">
        <f>('Ratios Calculated fix'!S398-'Ratios Calculated fix'!S$428)/('Ratios Calculated fix'!S$429-'Ratios Calculated fix'!S$428)</f>
        <v>0</v>
      </c>
      <c r="T398" s="22">
        <f>('Ratios Calculated fix'!T398-'Ratios Calculated fix'!T$428)/('Ratios Calculated fix'!T$429-'Ratios Calculated fix'!T$428)</f>
        <v>0.16717056378616746</v>
      </c>
      <c r="U398" s="22">
        <f>('Ratios Calculated fix'!U398-'Ratios Calculated fix'!U$428)/('Ratios Calculated fix'!U$429-'Ratios Calculated fix'!U$428)</f>
        <v>0.8116557207579953</v>
      </c>
      <c r="V398" s="22">
        <f>('Ratios Calculated fix'!V398-'Ratios Calculated fix'!V$428)/('Ratios Calculated fix'!V$429-'Ratios Calculated fix'!V$428)</f>
        <v>0.70833495319453676</v>
      </c>
      <c r="W398" s="22">
        <f>('Ratios Calculated fix'!W398-'Ratios Calculated fix'!W$428)/('Ratios Calculated fix'!W$429-'Ratios Calculated fix'!W$428)</f>
        <v>0.82451340075035939</v>
      </c>
      <c r="X398" s="22">
        <f>('Ratios Calculated fix'!X398-'Ratios Calculated fix'!X$428)/('Ratios Calculated fix'!X$429-'Ratios Calculated fix'!X$428)</f>
        <v>5.2346474634578271E-3</v>
      </c>
      <c r="Y398" s="22">
        <f>('Ratios Calculated fix'!Y398-'Ratios Calculated fix'!Y$428)/('Ratios Calculated fix'!Y$429-'Ratios Calculated fix'!Y$428)</f>
        <v>0.46305031856209966</v>
      </c>
      <c r="Z398" s="22">
        <f>('Ratios Calculated fix'!Z398-'Ratios Calculated fix'!Z$428)/('Ratios Calculated fix'!Z$429-'Ratios Calculated fix'!Z$428)</f>
        <v>0.99476535253654208</v>
      </c>
      <c r="AA398" s="22">
        <f>('Ratios Calculated fix'!AA398-'Ratios Calculated fix'!AA$428)/('Ratios Calculated fix'!AA$429-'Ratios Calculated fix'!AA$428)</f>
        <v>6.8291182125913064E-2</v>
      </c>
      <c r="AB398" s="22">
        <f>('Ratios Calculated fix'!AB398-'Ratios Calculated fix'!AB$428)/('Ratios Calculated fix'!AB$429-'Ratios Calculated fix'!AB$428)</f>
        <v>0.86782139651299917</v>
      </c>
      <c r="AC398" s="22">
        <f>('Ratios Calculated fix'!AC398-'Ratios Calculated fix'!AC$428)/('Ratios Calculated fix'!AC$429-'Ratios Calculated fix'!AC$428)</f>
        <v>0.51934222763699855</v>
      </c>
      <c r="AD398" s="22">
        <f>('Ratios Calculated fix'!AD398-'Ratios Calculated fix'!AD$428)/('Ratios Calculated fix'!AD$429-'Ratios Calculated fix'!AD$428)</f>
        <v>0.58505716986807721</v>
      </c>
      <c r="AE398" s="22">
        <f>('Ratios Calculated fix'!AE398-'Ratios Calculated fix'!AE$428)/('Ratios Calculated fix'!AE$429-'Ratios Calculated fix'!AE$428)</f>
        <v>0.40969431770974013</v>
      </c>
      <c r="AF398" s="22">
        <f>('Ratios Calculated fix'!AF398-'Ratios Calculated fix'!AF$428)/('Ratios Calculated fix'!AF$429-'Ratios Calculated fix'!AF$428)</f>
        <v>0.35675518674177825</v>
      </c>
      <c r="AG398" s="22" t="e">
        <f>('Ratios Calculated fix'!AG398-'Ratios Calculated fix'!AG$428)/('Ratios Calculated fix'!AG$429-'Ratios Calculated fix'!AG$428)</f>
        <v>#DIV/0!</v>
      </c>
      <c r="AH398" s="22" t="e">
        <f>('Ratios Calculated fix'!AH398-'Ratios Calculated fix'!AH$428)/('Ratios Calculated fix'!AH$429-'Ratios Calculated fix'!AH$428)</f>
        <v>#DIV/0!</v>
      </c>
      <c r="AI398" s="22">
        <f>('Ratios Calculated fix'!AI398-'Ratios Calculated fix'!AI$428)/('Ratios Calculated fix'!AI$429-'Ratios Calculated fix'!AI$428)</f>
        <v>0.55744370340280658</v>
      </c>
      <c r="AJ398" s="22">
        <f>('Ratios Calculated fix'!AJ398-'Ratios Calculated fix'!AJ$428)/('Ratios Calculated fix'!AJ$429-'Ratios Calculated fix'!AJ$428)</f>
        <v>0.23576606477834022</v>
      </c>
      <c r="AK398" s="22" t="e">
        <f>('Ratios Calculated fix'!AK398-'Ratios Calculated fix'!AK$428)/('Ratios Calculated fix'!AK$429-'Ratios Calculated fix'!AK$428)</f>
        <v>#DIV/0!</v>
      </c>
      <c r="AL398" s="22" t="e">
        <f>('Ratios Calculated fix'!AL398-'Ratios Calculated fix'!AL$428)/('Ratios Calculated fix'!AL$429-'Ratios Calculated fix'!AL$428)</f>
        <v>#DIV/0!</v>
      </c>
      <c r="AM398" s="22">
        <f>('Ratios Calculated fix'!AM398-'Ratios Calculated fix'!AM$428)/('Ratios Calculated fix'!AM$429-'Ratios Calculated fix'!AM$428)</f>
        <v>0.70777492829803645</v>
      </c>
      <c r="AN398" s="22">
        <f>('Ratios Calculated fix'!AN398-'Ratios Calculated fix'!AN$428)/('Ratios Calculated fix'!AN$429-'Ratios Calculated fix'!AN$428)</f>
        <v>0.80382709199130209</v>
      </c>
      <c r="AO398" s="22">
        <f>('Ratios Calculated fix'!AO398-'Ratios Calculated fix'!AO$428)/('Ratios Calculated fix'!AO$429-'Ratios Calculated fix'!AO$428)</f>
        <v>2.0380967134212644E-2</v>
      </c>
      <c r="AP398" s="22">
        <f>('Ratios Calculated fix'!AP398-'Ratios Calculated fix'!AP$428)/('Ratios Calculated fix'!AP$429-'Ratios Calculated fix'!AP$428)</f>
        <v>0.35758420563150833</v>
      </c>
      <c r="AQ398" s="22">
        <f>('Ratios Calculated fix'!AQ398-'Ratios Calculated fix'!AQ$428)/('Ratios Calculated fix'!AQ$429-'Ratios Calculated fix'!AQ$428)</f>
        <v>0.58832434665720101</v>
      </c>
      <c r="AR398" s="22">
        <f>('Ratios Calculated fix'!AR398-'Ratios Calculated fix'!AR$428)/('Ratios Calculated fix'!AR$429-'Ratios Calculated fix'!AR$428)</f>
        <v>0.59169166061094136</v>
      </c>
      <c r="AS398" s="22">
        <f>('Ratios Calculated fix'!AS398-'Ratios Calculated fix'!AS$428)/('Ratios Calculated fix'!AS$429-'Ratios Calculated fix'!AS$428)</f>
        <v>0.3914413966393735</v>
      </c>
      <c r="AT398" s="22">
        <f>('Ratios Calculated fix'!AT398-'Ratios Calculated fix'!AT$428)/('Ratios Calculated fix'!AT$429-'Ratios Calculated fix'!AT$428)</f>
        <v>0.34331782657655058</v>
      </c>
      <c r="AU398" s="22">
        <f>('Ratios Calculated fix'!AU398-'Ratios Calculated fix'!AU$428)/('Ratios Calculated fix'!AU$429-'Ratios Calculated fix'!AU$428)</f>
        <v>0.23703271793403735</v>
      </c>
      <c r="AV398" s="22" t="e">
        <f>('Ratios Calculated fix'!AV398-'Ratios Calculated fix'!AV$428)/('Ratios Calculated fix'!AV$429-'Ratios Calculated fix'!AV$428)</f>
        <v>#DIV/0!</v>
      </c>
      <c r="AW398" s="22" t="e">
        <f>('Ratios Calculated fix'!AW398-'Ratios Calculated fix'!AW$428)/('Ratios Calculated fix'!AW$429-'Ratios Calculated fix'!AW$428)</f>
        <v>#DIV/0!</v>
      </c>
      <c r="AX398" s="22" t="e">
        <f>('Ratios Calculated fix'!AX398-'Ratios Calculated fix'!AX$428)/('Ratios Calculated fix'!AX$429-'Ratios Calculated fix'!AX$428)</f>
        <v>#DIV/0!</v>
      </c>
      <c r="AY398" s="22">
        <f>('Ratios Calculated fix'!AY398-'Ratios Calculated fix'!AY$428)/('Ratios Calculated fix'!AY$429-'Ratios Calculated fix'!AY$428)</f>
        <v>0.75013962376484244</v>
      </c>
      <c r="AZ398" s="22">
        <f>('Ratios Calculated fix'!AZ398-'Ratios Calculated fix'!AZ$428)/('Ratios Calculated fix'!AZ$429-'Ratios Calculated fix'!AZ$428)</f>
        <v>0.77438865287765501</v>
      </c>
      <c r="BA398" s="22">
        <f>('Ratios Calculated fix'!BA398-'Ratios Calculated fix'!BA$428)/('Ratios Calculated fix'!BA$429-'Ratios Calculated fix'!BA$428)</f>
        <v>0.22074700869393782</v>
      </c>
      <c r="BB398" s="22" t="e">
        <f>('Ratios Calculated fix'!BB398-'Ratios Calculated fix'!BB$428)/('Ratios Calculated fix'!BB$429-'Ratios Calculated fix'!BB$428)</f>
        <v>#DIV/0!</v>
      </c>
      <c r="BC398" s="22">
        <f>('Ratios Calculated fix'!BC398-'Ratios Calculated fix'!BC$428)/('Ratios Calculated fix'!BC$429-'Ratios Calculated fix'!BC$428)</f>
        <v>9.9873351744063282E-2</v>
      </c>
    </row>
    <row r="399" spans="1:55" x14ac:dyDescent="0.2">
      <c r="A399" s="3" t="s">
        <v>1207</v>
      </c>
      <c r="B399" s="3" t="s">
        <v>1208</v>
      </c>
      <c r="C399" s="3" t="s">
        <v>38</v>
      </c>
      <c r="D399" s="3">
        <v>101219</v>
      </c>
      <c r="E399" s="3" t="s">
        <v>16</v>
      </c>
      <c r="F399" s="3">
        <v>2019</v>
      </c>
      <c r="G399" s="3" t="s">
        <v>17</v>
      </c>
      <c r="H399" s="4">
        <v>43830</v>
      </c>
      <c r="I399" s="4">
        <v>43882</v>
      </c>
      <c r="J399" s="4">
        <v>43882</v>
      </c>
      <c r="K399" s="5">
        <v>4138000000</v>
      </c>
      <c r="L399" s="5">
        <v>4141000000</v>
      </c>
      <c r="M399" s="3" t="s">
        <v>1209</v>
      </c>
      <c r="N399" s="21">
        <f>('Ratios Calculated fix'!N399-'Ratios Calculated fix'!N$428)/('Ratios Calculated fix'!N$429-'Ratios Calculated fix'!N$428)</f>
        <v>3.0269267551691459E-2</v>
      </c>
      <c r="O399" s="22">
        <f>('Ratios Calculated fix'!O399-'Ratios Calculated fix'!O$428)/('Ratios Calculated fix'!O$429-'Ratios Calculated fix'!O$428)</f>
        <v>2.911017229049663E-2</v>
      </c>
      <c r="P399" s="22">
        <f>('Ratios Calculated fix'!P399-'Ratios Calculated fix'!P$428)/('Ratios Calculated fix'!P$429-'Ratios Calculated fix'!P$428)</f>
        <v>5.9696025820115163E-3</v>
      </c>
      <c r="Q399" s="22">
        <f>('Ratios Calculated fix'!Q399-'Ratios Calculated fix'!Q$428)/('Ratios Calculated fix'!Q$429-'Ratios Calculated fix'!Q$428)</f>
        <v>0.87377757114400223</v>
      </c>
      <c r="R399" s="22">
        <f>('Ratios Calculated fix'!R399-'Ratios Calculated fix'!R$428)/('Ratios Calculated fix'!R$429-'Ratios Calculated fix'!R$428)</f>
        <v>0.12837506125245834</v>
      </c>
      <c r="S399" s="22">
        <f>('Ratios Calculated fix'!S399-'Ratios Calculated fix'!S$428)/('Ratios Calculated fix'!S$429-'Ratios Calculated fix'!S$428)</f>
        <v>6.9505679225068284E-2</v>
      </c>
      <c r="T399" s="22">
        <f>('Ratios Calculated fix'!T399-'Ratios Calculated fix'!T$428)/('Ratios Calculated fix'!T$429-'Ratios Calculated fix'!T$428)</f>
        <v>0.11720187996836867</v>
      </c>
      <c r="U399" s="22">
        <f>('Ratios Calculated fix'!U399-'Ratios Calculated fix'!U$428)/('Ratios Calculated fix'!U$429-'Ratios Calculated fix'!U$428)</f>
        <v>0.8142287180002602</v>
      </c>
      <c r="V399" s="22">
        <f>('Ratios Calculated fix'!V399-'Ratios Calculated fix'!V$428)/('Ratios Calculated fix'!V$429-'Ratios Calculated fix'!V$428)</f>
        <v>0.7133634270031638</v>
      </c>
      <c r="W399" s="22">
        <f>('Ratios Calculated fix'!W399-'Ratios Calculated fix'!W$428)/('Ratios Calculated fix'!W$429-'Ratios Calculated fix'!W$428)</f>
        <v>0.82669781188480196</v>
      </c>
      <c r="X399" s="22">
        <f>('Ratios Calculated fix'!X399-'Ratios Calculated fix'!X$428)/('Ratios Calculated fix'!X$429-'Ratios Calculated fix'!X$428)</f>
        <v>0.10843745541304939</v>
      </c>
      <c r="Y399" s="22">
        <f>('Ratios Calculated fix'!Y399-'Ratios Calculated fix'!Y$428)/('Ratios Calculated fix'!Y$429-'Ratios Calculated fix'!Y$428)</f>
        <v>0.43093999307729847</v>
      </c>
      <c r="Z399" s="22">
        <f>('Ratios Calculated fix'!Z399-'Ratios Calculated fix'!Z$428)/('Ratios Calculated fix'!Z$429-'Ratios Calculated fix'!Z$428)</f>
        <v>0.89156254458695061</v>
      </c>
      <c r="AA399" s="22">
        <f>('Ratios Calculated fix'!AA399-'Ratios Calculated fix'!AA$428)/('Ratios Calculated fix'!AA$429-'Ratios Calculated fix'!AA$428)</f>
        <v>0.13411355834652491</v>
      </c>
      <c r="AB399" s="22">
        <f>('Ratios Calculated fix'!AB399-'Ratios Calculated fix'!AB$428)/('Ratios Calculated fix'!AB$429-'Ratios Calculated fix'!AB$428)</f>
        <v>0.80115076275751285</v>
      </c>
      <c r="AC399" s="22">
        <f>('Ratios Calculated fix'!AC399-'Ratios Calculated fix'!AC$428)/('Ratios Calculated fix'!AC$429-'Ratios Calculated fix'!AC$428)</f>
        <v>0.57277040220100894</v>
      </c>
      <c r="AD399" s="22">
        <f>('Ratios Calculated fix'!AD399-'Ratios Calculated fix'!AD$428)/('Ratios Calculated fix'!AD$429-'Ratios Calculated fix'!AD$428)</f>
        <v>0.4509471546854294</v>
      </c>
      <c r="AE399" s="22">
        <f>('Ratios Calculated fix'!AE399-'Ratios Calculated fix'!AE$428)/('Ratios Calculated fix'!AE$429-'Ratios Calculated fix'!AE$428)</f>
        <v>0.42380464324585682</v>
      </c>
      <c r="AF399" s="22">
        <f>('Ratios Calculated fix'!AF399-'Ratios Calculated fix'!AF$428)/('Ratios Calculated fix'!AF$429-'Ratios Calculated fix'!AF$428)</f>
        <v>0.37147904255282532</v>
      </c>
      <c r="AG399" s="22" t="e">
        <f>('Ratios Calculated fix'!AG399-'Ratios Calculated fix'!AG$428)/('Ratios Calculated fix'!AG$429-'Ratios Calculated fix'!AG$428)</f>
        <v>#DIV/0!</v>
      </c>
      <c r="AH399" s="22" t="e">
        <f>('Ratios Calculated fix'!AH399-'Ratios Calculated fix'!AH$428)/('Ratios Calculated fix'!AH$429-'Ratios Calculated fix'!AH$428)</f>
        <v>#DIV/0!</v>
      </c>
      <c r="AI399" s="22">
        <f>('Ratios Calculated fix'!AI399-'Ratios Calculated fix'!AI$428)/('Ratios Calculated fix'!AI$429-'Ratios Calculated fix'!AI$428)</f>
        <v>0.53777363292824221</v>
      </c>
      <c r="AJ399" s="22">
        <f>('Ratios Calculated fix'!AJ399-'Ratios Calculated fix'!AJ$428)/('Ratios Calculated fix'!AJ$429-'Ratios Calculated fix'!AJ$428)</f>
        <v>0.20940707262135738</v>
      </c>
      <c r="AK399" s="22" t="e">
        <f>('Ratios Calculated fix'!AK399-'Ratios Calculated fix'!AK$428)/('Ratios Calculated fix'!AK$429-'Ratios Calculated fix'!AK$428)</f>
        <v>#DIV/0!</v>
      </c>
      <c r="AL399" s="22" t="e">
        <f>('Ratios Calculated fix'!AL399-'Ratios Calculated fix'!AL$428)/('Ratios Calculated fix'!AL$429-'Ratios Calculated fix'!AL$428)</f>
        <v>#DIV/0!</v>
      </c>
      <c r="AM399" s="22">
        <f>('Ratios Calculated fix'!AM399-'Ratios Calculated fix'!AM$428)/('Ratios Calculated fix'!AM$429-'Ratios Calculated fix'!AM$428)</f>
        <v>0.71483516930058932</v>
      </c>
      <c r="AN399" s="22">
        <f>('Ratios Calculated fix'!AN399-'Ratios Calculated fix'!AN$428)/('Ratios Calculated fix'!AN$429-'Ratios Calculated fix'!AN$428)</f>
        <v>0.80744664462798599</v>
      </c>
      <c r="AO399" s="22">
        <f>('Ratios Calculated fix'!AO399-'Ratios Calculated fix'!AO$428)/('Ratios Calculated fix'!AO$429-'Ratios Calculated fix'!AO$428)</f>
        <v>8.5688570931610544E-2</v>
      </c>
      <c r="AP399" s="22">
        <f>('Ratios Calculated fix'!AP399-'Ratios Calculated fix'!AP$428)/('Ratios Calculated fix'!AP$429-'Ratios Calculated fix'!AP$428)</f>
        <v>0.34832945238142404</v>
      </c>
      <c r="AQ399" s="22">
        <f>('Ratios Calculated fix'!AQ399-'Ratios Calculated fix'!AQ$428)/('Ratios Calculated fix'!AQ$429-'Ratios Calculated fix'!AQ$428)</f>
        <v>0.64763891043649535</v>
      </c>
      <c r="AR399" s="22">
        <f>('Ratios Calculated fix'!AR399-'Ratios Calculated fix'!AR$428)/('Ratios Calculated fix'!AR$429-'Ratios Calculated fix'!AR$428)</f>
        <v>0.4764792739485107</v>
      </c>
      <c r="AS399" s="22">
        <f>('Ratios Calculated fix'!AS399-'Ratios Calculated fix'!AS$428)/('Ratios Calculated fix'!AS$429-'Ratios Calculated fix'!AS$428)</f>
        <v>0.33312215298536629</v>
      </c>
      <c r="AT399" s="22">
        <f>('Ratios Calculated fix'!AT399-'Ratios Calculated fix'!AT$428)/('Ratios Calculated fix'!AT$429-'Ratios Calculated fix'!AT$428)</f>
        <v>0.46452167027516533</v>
      </c>
      <c r="AU399" s="22">
        <f>('Ratios Calculated fix'!AU399-'Ratios Calculated fix'!AU$428)/('Ratios Calculated fix'!AU$429-'Ratios Calculated fix'!AU$428)</f>
        <v>0.29874169904527043</v>
      </c>
      <c r="AV399" s="22" t="e">
        <f>('Ratios Calculated fix'!AV399-'Ratios Calculated fix'!AV$428)/('Ratios Calculated fix'!AV$429-'Ratios Calculated fix'!AV$428)</f>
        <v>#DIV/0!</v>
      </c>
      <c r="AW399" s="22" t="e">
        <f>('Ratios Calculated fix'!AW399-'Ratios Calculated fix'!AW$428)/('Ratios Calculated fix'!AW$429-'Ratios Calculated fix'!AW$428)</f>
        <v>#DIV/0!</v>
      </c>
      <c r="AX399" s="22" t="e">
        <f>('Ratios Calculated fix'!AX399-'Ratios Calculated fix'!AX$428)/('Ratios Calculated fix'!AX$429-'Ratios Calculated fix'!AX$428)</f>
        <v>#DIV/0!</v>
      </c>
      <c r="AY399" s="22">
        <f>('Ratios Calculated fix'!AY399-'Ratios Calculated fix'!AY$428)/('Ratios Calculated fix'!AY$429-'Ratios Calculated fix'!AY$428)</f>
        <v>0.74630661957675748</v>
      </c>
      <c r="AZ399" s="22">
        <f>('Ratios Calculated fix'!AZ399-'Ratios Calculated fix'!AZ$428)/('Ratios Calculated fix'!AZ$429-'Ratios Calculated fix'!AZ$428)</f>
        <v>0.76990495605890674</v>
      </c>
      <c r="BA399" s="22">
        <f>('Ratios Calculated fix'!BA399-'Ratios Calculated fix'!BA$428)/('Ratios Calculated fix'!BA$429-'Ratios Calculated fix'!BA$428)</f>
        <v>0.22240540953783547</v>
      </c>
      <c r="BB399" s="22" t="e">
        <f>('Ratios Calculated fix'!BB399-'Ratios Calculated fix'!BB$428)/('Ratios Calculated fix'!BB$429-'Ratios Calculated fix'!BB$428)</f>
        <v>#DIV/0!</v>
      </c>
      <c r="BC399" s="22">
        <f>('Ratios Calculated fix'!BC399-'Ratios Calculated fix'!BC$428)/('Ratios Calculated fix'!BC$429-'Ratios Calculated fix'!BC$428)</f>
        <v>0.17896398813265807</v>
      </c>
    </row>
    <row r="400" spans="1:55" x14ac:dyDescent="0.2">
      <c r="A400" s="3" t="s">
        <v>1225</v>
      </c>
      <c r="B400" s="3" t="s">
        <v>1226</v>
      </c>
      <c r="C400" s="3" t="s">
        <v>15</v>
      </c>
      <c r="D400" s="3">
        <v>749129</v>
      </c>
      <c r="E400" s="3" t="s">
        <v>16</v>
      </c>
      <c r="F400" s="3">
        <v>2019</v>
      </c>
      <c r="G400" s="3" t="s">
        <v>17</v>
      </c>
      <c r="H400" s="4">
        <v>43830</v>
      </c>
      <c r="I400" s="4">
        <v>43885</v>
      </c>
      <c r="J400" s="4">
        <v>43885</v>
      </c>
      <c r="K400" s="5">
        <v>193826000</v>
      </c>
      <c r="L400" s="5">
        <v>205021000</v>
      </c>
      <c r="M400" s="3" t="s">
        <v>1227</v>
      </c>
      <c r="N400" s="21">
        <f>('Ratios Calculated fix'!N400-'Ratios Calculated fix'!N$428)/('Ratios Calculated fix'!N$429-'Ratios Calculated fix'!N$428)</f>
        <v>4.6782778754984537E-2</v>
      </c>
      <c r="O400" s="22">
        <f>('Ratios Calculated fix'!O400-'Ratios Calculated fix'!O$428)/('Ratios Calculated fix'!O$429-'Ratios Calculated fix'!O$428)</f>
        <v>2.6878868953708172E-2</v>
      </c>
      <c r="P400" s="22">
        <f>('Ratios Calculated fix'!P400-'Ratios Calculated fix'!P$428)/('Ratios Calculated fix'!P$429-'Ratios Calculated fix'!P$428)</f>
        <v>1.9148810440174347E-2</v>
      </c>
      <c r="Q400" s="22">
        <f>('Ratios Calculated fix'!Q400-'Ratios Calculated fix'!Q$428)/('Ratios Calculated fix'!Q$429-'Ratios Calculated fix'!Q$428)</f>
        <v>0.86907129512762094</v>
      </c>
      <c r="R400" s="22">
        <f>('Ratios Calculated fix'!R400-'Ratios Calculated fix'!R$428)/('Ratios Calculated fix'!R$429-'Ratios Calculated fix'!R$428)</f>
        <v>7.8538770096823543E-2</v>
      </c>
      <c r="S400" s="22">
        <f>('Ratios Calculated fix'!S400-'Ratios Calculated fix'!S$428)/('Ratios Calculated fix'!S$429-'Ratios Calculated fix'!S$428)</f>
        <v>9.5046187809585195E-3</v>
      </c>
      <c r="T400" s="22">
        <f>('Ratios Calculated fix'!T400-'Ratios Calculated fix'!T$428)/('Ratios Calculated fix'!T$429-'Ratios Calculated fix'!T$428)</f>
        <v>7.7660920871036196E-2</v>
      </c>
      <c r="U400" s="22">
        <f>('Ratios Calculated fix'!U400-'Ratios Calculated fix'!U$428)/('Ratios Calculated fix'!U$429-'Ratios Calculated fix'!U$428)</f>
        <v>0.80898938701683587</v>
      </c>
      <c r="V400" s="22">
        <f>('Ratios Calculated fix'!V400-'Ratios Calculated fix'!V$428)/('Ratios Calculated fix'!V$429-'Ratios Calculated fix'!V$428)</f>
        <v>0.70861471781860585</v>
      </c>
      <c r="W400" s="22">
        <f>('Ratios Calculated fix'!W400-'Ratios Calculated fix'!W$428)/('Ratios Calculated fix'!W$429-'Ratios Calculated fix'!W$428)</f>
        <v>0.82140268554082696</v>
      </c>
      <c r="X400" s="22">
        <f>('Ratios Calculated fix'!X400-'Ratios Calculated fix'!X$428)/('Ratios Calculated fix'!X$429-'Ratios Calculated fix'!X$428)</f>
        <v>0.18906168695260225</v>
      </c>
      <c r="Y400" s="22">
        <f>('Ratios Calculated fix'!Y400-'Ratios Calculated fix'!Y$428)/('Ratios Calculated fix'!Y$429-'Ratios Calculated fix'!Y$428)</f>
        <v>0.62519399612333026</v>
      </c>
      <c r="Z400" s="22">
        <f>('Ratios Calculated fix'!Z400-'Ratios Calculated fix'!Z$428)/('Ratios Calculated fix'!Z$429-'Ratios Calculated fix'!Z$428)</f>
        <v>0.81093831304739772</v>
      </c>
      <c r="AA400" s="22">
        <f>('Ratios Calculated fix'!AA400-'Ratios Calculated fix'!AA$428)/('Ratios Calculated fix'!AA$429-'Ratios Calculated fix'!AA$428)</f>
        <v>0.70797267099259931</v>
      </c>
      <c r="AB400" s="22">
        <f>('Ratios Calculated fix'!AB400-'Ratios Calculated fix'!AB$428)/('Ratios Calculated fix'!AB$429-'Ratios Calculated fix'!AB$428)</f>
        <v>0.89447657366594524</v>
      </c>
      <c r="AC400" s="22">
        <f>('Ratios Calculated fix'!AC400-'Ratios Calculated fix'!AC$428)/('Ratios Calculated fix'!AC$429-'Ratios Calculated fix'!AC$428)</f>
        <v>0.25653317139054471</v>
      </c>
      <c r="AD400" s="22">
        <f>('Ratios Calculated fix'!AD400-'Ratios Calculated fix'!AD$428)/('Ratios Calculated fix'!AD$429-'Ratios Calculated fix'!AD$428)</f>
        <v>0.19738660769618574</v>
      </c>
      <c r="AE400" s="22">
        <f>('Ratios Calculated fix'!AE400-'Ratios Calculated fix'!AE$428)/('Ratios Calculated fix'!AE$429-'Ratios Calculated fix'!AE$428)</f>
        <v>0.24837451850234096</v>
      </c>
      <c r="AF400" s="22">
        <f>('Ratios Calculated fix'!AF400-'Ratios Calculated fix'!AF$428)/('Ratios Calculated fix'!AF$429-'Ratios Calculated fix'!AF$428)</f>
        <v>0.32584489716025555</v>
      </c>
      <c r="AG400" s="22" t="e">
        <f>('Ratios Calculated fix'!AG400-'Ratios Calculated fix'!AG$428)/('Ratios Calculated fix'!AG$429-'Ratios Calculated fix'!AG$428)</f>
        <v>#DIV/0!</v>
      </c>
      <c r="AH400" s="22" t="e">
        <f>('Ratios Calculated fix'!AH400-'Ratios Calculated fix'!AH$428)/('Ratios Calculated fix'!AH$429-'Ratios Calculated fix'!AH$428)</f>
        <v>#DIV/0!</v>
      </c>
      <c r="AI400" s="22">
        <f>('Ratios Calculated fix'!AI400-'Ratios Calculated fix'!AI$428)/('Ratios Calculated fix'!AI$429-'Ratios Calculated fix'!AI$428)</f>
        <v>0.56831822033100377</v>
      </c>
      <c r="AJ400" s="22">
        <f>('Ratios Calculated fix'!AJ400-'Ratios Calculated fix'!AJ$428)/('Ratios Calculated fix'!AJ$429-'Ratios Calculated fix'!AJ$428)</f>
        <v>0.12601246068854863</v>
      </c>
      <c r="AK400" s="22" t="e">
        <f>('Ratios Calculated fix'!AK400-'Ratios Calculated fix'!AK$428)/('Ratios Calculated fix'!AK$429-'Ratios Calculated fix'!AK$428)</f>
        <v>#DIV/0!</v>
      </c>
      <c r="AL400" s="22" t="e">
        <f>('Ratios Calculated fix'!AL400-'Ratios Calculated fix'!AL$428)/('Ratios Calculated fix'!AL$429-'Ratios Calculated fix'!AL$428)</f>
        <v>#DIV/0!</v>
      </c>
      <c r="AM400" s="22">
        <f>('Ratios Calculated fix'!AM400-'Ratios Calculated fix'!AM$428)/('Ratios Calculated fix'!AM$429-'Ratios Calculated fix'!AM$428)</f>
        <v>0.70758152093958182</v>
      </c>
      <c r="AN400" s="22">
        <f>('Ratios Calculated fix'!AN400-'Ratios Calculated fix'!AN$428)/('Ratios Calculated fix'!AN$429-'Ratios Calculated fix'!AN$428)</f>
        <v>0.80478486081838918</v>
      </c>
      <c r="AO400" s="22">
        <f>('Ratios Calculated fix'!AO400-'Ratios Calculated fix'!AO$428)/('Ratios Calculated fix'!AO$429-'Ratios Calculated fix'!AO$428)</f>
        <v>8.1446185576261515E-2</v>
      </c>
      <c r="AP400" s="22">
        <f>('Ratios Calculated fix'!AP400-'Ratios Calculated fix'!AP$428)/('Ratios Calculated fix'!AP$429-'Ratios Calculated fix'!AP$428)</f>
        <v>0.36497315528082697</v>
      </c>
      <c r="AQ400" s="22">
        <f>('Ratios Calculated fix'!AQ400-'Ratios Calculated fix'!AQ$428)/('Ratios Calculated fix'!AQ$429-'Ratios Calculated fix'!AQ$428)</f>
        <v>0.58796827195847612</v>
      </c>
      <c r="AR400" s="22">
        <f>('Ratios Calculated fix'!AR400-'Ratios Calculated fix'!AR$428)/('Ratios Calculated fix'!AR$429-'Ratios Calculated fix'!AR$428)</f>
        <v>0.30715760271625853</v>
      </c>
      <c r="AS400" s="22">
        <f>('Ratios Calculated fix'!AS400-'Ratios Calculated fix'!AS$428)/('Ratios Calculated fix'!AS$429-'Ratios Calculated fix'!AS$428)</f>
        <v>0.39625451967131586</v>
      </c>
      <c r="AT400" s="22">
        <f>('Ratios Calculated fix'!AT400-'Ratios Calculated fix'!AT$428)/('Ratios Calculated fix'!AT$429-'Ratios Calculated fix'!AT$428)</f>
        <v>0.33460338205635598</v>
      </c>
      <c r="AU400" s="22">
        <f>('Ratios Calculated fix'!AU400-'Ratios Calculated fix'!AU$428)/('Ratios Calculated fix'!AU$429-'Ratios Calculated fix'!AU$428)</f>
        <v>0.16747401714912988</v>
      </c>
      <c r="AV400" s="22" t="e">
        <f>('Ratios Calculated fix'!AV400-'Ratios Calculated fix'!AV$428)/('Ratios Calculated fix'!AV$429-'Ratios Calculated fix'!AV$428)</f>
        <v>#DIV/0!</v>
      </c>
      <c r="AW400" s="22" t="e">
        <f>('Ratios Calculated fix'!AW400-'Ratios Calculated fix'!AW$428)/('Ratios Calculated fix'!AW$429-'Ratios Calculated fix'!AW$428)</f>
        <v>#DIV/0!</v>
      </c>
      <c r="AX400" s="22" t="e">
        <f>('Ratios Calculated fix'!AX400-'Ratios Calculated fix'!AX$428)/('Ratios Calculated fix'!AX$429-'Ratios Calculated fix'!AX$428)</f>
        <v>#DIV/0!</v>
      </c>
      <c r="AY400" s="22">
        <f>('Ratios Calculated fix'!AY400-'Ratios Calculated fix'!AY$428)/('Ratios Calculated fix'!AY$429-'Ratios Calculated fix'!AY$428)</f>
        <v>0.74872191470047289</v>
      </c>
      <c r="AZ400" s="22">
        <f>('Ratios Calculated fix'!AZ400-'Ratios Calculated fix'!AZ$428)/('Ratios Calculated fix'!AZ$429-'Ratios Calculated fix'!AZ$428)</f>
        <v>0.7720500903304609</v>
      </c>
      <c r="BA400" s="22">
        <f>('Ratios Calculated fix'!BA400-'Ratios Calculated fix'!BA$428)/('Ratios Calculated fix'!BA$429-'Ratios Calculated fix'!BA$428)</f>
        <v>0.21263578889756271</v>
      </c>
      <c r="BB400" s="22" t="e">
        <f>('Ratios Calculated fix'!BB400-'Ratios Calculated fix'!BB$428)/('Ratios Calculated fix'!BB$429-'Ratios Calculated fix'!BB$428)</f>
        <v>#DIV/0!</v>
      </c>
      <c r="BC400" s="22">
        <f>('Ratios Calculated fix'!BC400-'Ratios Calculated fix'!BC$428)/('Ratios Calculated fix'!BC$429-'Ratios Calculated fix'!BC$428)</f>
        <v>0.10493497723201169</v>
      </c>
    </row>
    <row r="401" spans="1:55" x14ac:dyDescent="0.2">
      <c r="A401" s="3" t="s">
        <v>1237</v>
      </c>
      <c r="B401" s="3" t="s">
        <v>1238</v>
      </c>
      <c r="C401" s="3" t="s">
        <v>24</v>
      </c>
      <c r="D401" s="3">
        <v>378240</v>
      </c>
      <c r="E401" s="3" t="s">
        <v>16</v>
      </c>
      <c r="F401" s="3">
        <v>2019</v>
      </c>
      <c r="G401" s="3" t="s">
        <v>17</v>
      </c>
      <c r="H401" s="4">
        <v>43830</v>
      </c>
      <c r="I401" s="4">
        <v>43886</v>
      </c>
      <c r="J401" s="4">
        <v>43886</v>
      </c>
      <c r="K401" s="5">
        <v>63589000</v>
      </c>
      <c r="L401" s="5">
        <v>63987000</v>
      </c>
      <c r="M401" s="3" t="s">
        <v>1239</v>
      </c>
      <c r="N401" s="21">
        <f>('Ratios Calculated fix'!N401-'Ratios Calculated fix'!N$428)/('Ratios Calculated fix'!N$429-'Ratios Calculated fix'!N$428)</f>
        <v>8.0898937441475291E-2</v>
      </c>
      <c r="O401" s="22">
        <f>('Ratios Calculated fix'!O401-'Ratios Calculated fix'!O$428)/('Ratios Calculated fix'!O$429-'Ratios Calculated fix'!O$428)</f>
        <v>6.1073602616078929E-2</v>
      </c>
      <c r="P401" s="22">
        <f>('Ratios Calculated fix'!P401-'Ratios Calculated fix'!P$428)/('Ratios Calculated fix'!P$429-'Ratios Calculated fix'!P$428)</f>
        <v>5.8870095961271775E-2</v>
      </c>
      <c r="Q401" s="22">
        <f>('Ratios Calculated fix'!Q401-'Ratios Calculated fix'!Q$428)/('Ratios Calculated fix'!Q$429-'Ratios Calculated fix'!Q$428)</f>
        <v>0.84570919771385322</v>
      </c>
      <c r="R401" s="22">
        <f>('Ratios Calculated fix'!R401-'Ratios Calculated fix'!R$428)/('Ratios Calculated fix'!R$429-'Ratios Calculated fix'!R$428)</f>
        <v>0.22084878966059357</v>
      </c>
      <c r="S401" s="22">
        <f>('Ratios Calculated fix'!S401-'Ratios Calculated fix'!S$428)/('Ratios Calculated fix'!S$429-'Ratios Calculated fix'!S$428)</f>
        <v>7.3849163682561086E-2</v>
      </c>
      <c r="T401" s="22">
        <f>('Ratios Calculated fix'!T401-'Ratios Calculated fix'!T$428)/('Ratios Calculated fix'!T$429-'Ratios Calculated fix'!T$428)</f>
        <v>0.2098775650776683</v>
      </c>
      <c r="U401" s="22">
        <f>('Ratios Calculated fix'!U401-'Ratios Calculated fix'!U$428)/('Ratios Calculated fix'!U$429-'Ratios Calculated fix'!U$428)</f>
        <v>0.77680154982720728</v>
      </c>
      <c r="V401" s="22">
        <f>('Ratios Calculated fix'!V401-'Ratios Calculated fix'!V$428)/('Ratios Calculated fix'!V$429-'Ratios Calculated fix'!V$428)</f>
        <v>0.69477771990074755</v>
      </c>
      <c r="W401" s="22">
        <f>('Ratios Calculated fix'!W401-'Ratios Calculated fix'!W$428)/('Ratios Calculated fix'!W$429-'Ratios Calculated fix'!W$428)</f>
        <v>0.78650601651003482</v>
      </c>
      <c r="X401" s="22">
        <f>('Ratios Calculated fix'!X401-'Ratios Calculated fix'!X$428)/('Ratios Calculated fix'!X$429-'Ratios Calculated fix'!X$428)</f>
        <v>0.4426520181018081</v>
      </c>
      <c r="Y401" s="22">
        <f>('Ratios Calculated fix'!Y401-'Ratios Calculated fix'!Y$428)/('Ratios Calculated fix'!Y$429-'Ratios Calculated fix'!Y$428)</f>
        <v>0.37815005618023584</v>
      </c>
      <c r="Z401" s="22">
        <f>('Ratios Calculated fix'!Z401-'Ratios Calculated fix'!Z$428)/('Ratios Calculated fix'!Z$429-'Ratios Calculated fix'!Z$428)</f>
        <v>0.5573479818981919</v>
      </c>
      <c r="AA401" s="22">
        <f>('Ratios Calculated fix'!AA401-'Ratios Calculated fix'!AA$428)/('Ratios Calculated fix'!AA$429-'Ratios Calculated fix'!AA$428)</f>
        <v>0.22341965099249689</v>
      </c>
      <c r="AB401" s="22">
        <f>('Ratios Calculated fix'!AB401-'Ratios Calculated fix'!AB$428)/('Ratios Calculated fix'!AB$429-'Ratios Calculated fix'!AB$428)</f>
        <v>0.71190774845335558</v>
      </c>
      <c r="AC401" s="22">
        <f>('Ratios Calculated fix'!AC401-'Ratios Calculated fix'!AC$428)/('Ratios Calculated fix'!AC$429-'Ratios Calculated fix'!AC$428)</f>
        <v>0.56765930057967229</v>
      </c>
      <c r="AD401" s="22">
        <f>('Ratios Calculated fix'!AD401-'Ratios Calculated fix'!AD$428)/('Ratios Calculated fix'!AD$429-'Ratios Calculated fix'!AD$428)</f>
        <v>0.38981588379106474</v>
      </c>
      <c r="AE401" s="22">
        <f>('Ratios Calculated fix'!AE401-'Ratios Calculated fix'!AE$428)/('Ratios Calculated fix'!AE$429-'Ratios Calculated fix'!AE$428)</f>
        <v>0.49658013512037102</v>
      </c>
      <c r="AF401" s="22">
        <f>('Ratios Calculated fix'!AF401-'Ratios Calculated fix'!AF$428)/('Ratios Calculated fix'!AF$429-'Ratios Calculated fix'!AF$428)</f>
        <v>0.41441951007617644</v>
      </c>
      <c r="AG401" s="22" t="e">
        <f>('Ratios Calculated fix'!AG401-'Ratios Calculated fix'!AG$428)/('Ratios Calculated fix'!AG$429-'Ratios Calculated fix'!AG$428)</f>
        <v>#DIV/0!</v>
      </c>
      <c r="AH401" s="22" t="e">
        <f>('Ratios Calculated fix'!AH401-'Ratios Calculated fix'!AH$428)/('Ratios Calculated fix'!AH$429-'Ratios Calculated fix'!AH$428)</f>
        <v>#DIV/0!</v>
      </c>
      <c r="AI401" s="22">
        <f>('Ratios Calculated fix'!AI401-'Ratios Calculated fix'!AI$428)/('Ratios Calculated fix'!AI$429-'Ratios Calculated fix'!AI$428)</f>
        <v>0.46149527133704932</v>
      </c>
      <c r="AJ401" s="22">
        <f>('Ratios Calculated fix'!AJ401-'Ratios Calculated fix'!AJ$428)/('Ratios Calculated fix'!AJ$429-'Ratios Calculated fix'!AJ$428)</f>
        <v>0.25941419747815331</v>
      </c>
      <c r="AK401" s="22" t="e">
        <f>('Ratios Calculated fix'!AK401-'Ratios Calculated fix'!AK$428)/('Ratios Calculated fix'!AK$429-'Ratios Calculated fix'!AK$428)</f>
        <v>#DIV/0!</v>
      </c>
      <c r="AL401" s="22" t="e">
        <f>('Ratios Calculated fix'!AL401-'Ratios Calculated fix'!AL$428)/('Ratios Calculated fix'!AL$429-'Ratios Calculated fix'!AL$428)</f>
        <v>#DIV/0!</v>
      </c>
      <c r="AM401" s="22">
        <f>('Ratios Calculated fix'!AM401-'Ratios Calculated fix'!AM$428)/('Ratios Calculated fix'!AM$429-'Ratios Calculated fix'!AM$428)</f>
        <v>0.63449484253779342</v>
      </c>
      <c r="AN401" s="22">
        <f>('Ratios Calculated fix'!AN401-'Ratios Calculated fix'!AN$428)/('Ratios Calculated fix'!AN$429-'Ratios Calculated fix'!AN$428)</f>
        <v>0.78004676215165292</v>
      </c>
      <c r="AO401" s="22">
        <f>('Ratios Calculated fix'!AO401-'Ratios Calculated fix'!AO$428)/('Ratios Calculated fix'!AO$429-'Ratios Calculated fix'!AO$428)</f>
        <v>0.19390623483300035</v>
      </c>
      <c r="AP401" s="22">
        <f>('Ratios Calculated fix'!AP401-'Ratios Calculated fix'!AP$428)/('Ratios Calculated fix'!AP$429-'Ratios Calculated fix'!AP$428)</f>
        <v>0.36156982224777245</v>
      </c>
      <c r="AQ401" s="22">
        <f>('Ratios Calculated fix'!AQ401-'Ratios Calculated fix'!AQ$428)/('Ratios Calculated fix'!AQ$429-'Ratios Calculated fix'!AQ$428)</f>
        <v>0.85010559211742642</v>
      </c>
      <c r="AR401" s="22">
        <f>('Ratios Calculated fix'!AR401-'Ratios Calculated fix'!AR$428)/('Ratios Calculated fix'!AR$429-'Ratios Calculated fix'!AR$428)</f>
        <v>0.4720452334142346</v>
      </c>
      <c r="AS401" s="22">
        <f>('Ratios Calculated fix'!AS401-'Ratios Calculated fix'!AS$428)/('Ratios Calculated fix'!AS$429-'Ratios Calculated fix'!AS$428)</f>
        <v>0.124746318839876</v>
      </c>
      <c r="AT401" s="22">
        <f>('Ratios Calculated fix'!AT401-'Ratios Calculated fix'!AT$428)/('Ratios Calculated fix'!AT$429-'Ratios Calculated fix'!AT$428)</f>
        <v>0.70759751594677878</v>
      </c>
      <c r="AU401" s="22">
        <f>('Ratios Calculated fix'!AU401-'Ratios Calculated fix'!AU$428)/('Ratios Calculated fix'!AU$429-'Ratios Calculated fix'!AU$428)</f>
        <v>0.54232077426743097</v>
      </c>
      <c r="AV401" s="22" t="e">
        <f>('Ratios Calculated fix'!AV401-'Ratios Calculated fix'!AV$428)/('Ratios Calculated fix'!AV$429-'Ratios Calculated fix'!AV$428)</f>
        <v>#DIV/0!</v>
      </c>
      <c r="AW401" s="22" t="e">
        <f>('Ratios Calculated fix'!AW401-'Ratios Calculated fix'!AW$428)/('Ratios Calculated fix'!AW$429-'Ratios Calculated fix'!AW$428)</f>
        <v>#DIV/0!</v>
      </c>
      <c r="AX401" s="22" t="e">
        <f>('Ratios Calculated fix'!AX401-'Ratios Calculated fix'!AX$428)/('Ratios Calculated fix'!AX$429-'Ratios Calculated fix'!AX$428)</f>
        <v>#DIV/0!</v>
      </c>
      <c r="AY401" s="22">
        <f>('Ratios Calculated fix'!AY401-'Ratios Calculated fix'!AY$428)/('Ratios Calculated fix'!AY$429-'Ratios Calculated fix'!AY$428)</f>
        <v>0.74628884492142245</v>
      </c>
      <c r="AZ401" s="22">
        <f>('Ratios Calculated fix'!AZ401-'Ratios Calculated fix'!AZ$428)/('Ratios Calculated fix'!AZ$429-'Ratios Calculated fix'!AZ$428)</f>
        <v>0.76942533662679091</v>
      </c>
      <c r="BA401" s="22">
        <f>('Ratios Calculated fix'!BA401-'Ratios Calculated fix'!BA$428)/('Ratios Calculated fix'!BA$429-'Ratios Calculated fix'!BA$428)</f>
        <v>0.22426753077636363</v>
      </c>
      <c r="BB401" s="22" t="e">
        <f>('Ratios Calculated fix'!BB401-'Ratios Calculated fix'!BB$428)/('Ratios Calculated fix'!BB$429-'Ratios Calculated fix'!BB$428)</f>
        <v>#DIV/0!</v>
      </c>
      <c r="BC401" s="22">
        <f>('Ratios Calculated fix'!BC401-'Ratios Calculated fix'!BC$428)/('Ratios Calculated fix'!BC$429-'Ratios Calculated fix'!BC$428)</f>
        <v>0.39376773600773568</v>
      </c>
    </row>
    <row r="402" spans="1:55" x14ac:dyDescent="0.2">
      <c r="A402" s="3" t="s">
        <v>1228</v>
      </c>
      <c r="B402" s="3" t="s">
        <v>1229</v>
      </c>
      <c r="C402" s="3" t="s">
        <v>91</v>
      </c>
      <c r="D402" s="3">
        <v>87466</v>
      </c>
      <c r="E402" s="3" t="s">
        <v>16</v>
      </c>
      <c r="F402" s="3">
        <v>2019</v>
      </c>
      <c r="G402" s="3" t="s">
        <v>17</v>
      </c>
      <c r="H402" s="4">
        <v>43708</v>
      </c>
      <c r="I402" s="4">
        <v>43766</v>
      </c>
      <c r="J402" s="4">
        <v>43766</v>
      </c>
      <c r="K402" s="5">
        <v>899500000</v>
      </c>
      <c r="L402" s="5">
        <v>900700000</v>
      </c>
      <c r="M402" s="3" t="s">
        <v>1230</v>
      </c>
      <c r="N402" s="21">
        <f>('Ratios Calculated fix'!N402-'Ratios Calculated fix'!N$428)/('Ratios Calculated fix'!N$429-'Ratios Calculated fix'!N$428)</f>
        <v>2.626437888854706E-2</v>
      </c>
      <c r="O402" s="22">
        <f>('Ratios Calculated fix'!O402-'Ratios Calculated fix'!O$428)/('Ratios Calculated fix'!O$429-'Ratios Calculated fix'!O$428)</f>
        <v>1.3018525449712166E-2</v>
      </c>
      <c r="P402" s="22">
        <f>('Ratios Calculated fix'!P402-'Ratios Calculated fix'!P$428)/('Ratios Calculated fix'!P$429-'Ratios Calculated fix'!P$428)</f>
        <v>4.0991161765202705E-3</v>
      </c>
      <c r="Q402" s="22">
        <f>('Ratios Calculated fix'!Q402-'Ratios Calculated fix'!Q$428)/('Ratios Calculated fix'!Q$429-'Ratios Calculated fix'!Q$428)</f>
        <v>0.87060939922226255</v>
      </c>
      <c r="R402" s="22">
        <f>('Ratios Calculated fix'!R402-'Ratios Calculated fix'!R$428)/('Ratios Calculated fix'!R$429-'Ratios Calculated fix'!R$428)</f>
        <v>8.3662404053400419E-2</v>
      </c>
      <c r="S402" s="22">
        <f>('Ratios Calculated fix'!S402-'Ratios Calculated fix'!S$428)/('Ratios Calculated fix'!S$429-'Ratios Calculated fix'!S$428)</f>
        <v>0.15970765461279049</v>
      </c>
      <c r="T402" s="22">
        <f>('Ratios Calculated fix'!T402-'Ratios Calculated fix'!T$428)/('Ratios Calculated fix'!T$429-'Ratios Calculated fix'!T$428)</f>
        <v>5.5736649330404807E-2</v>
      </c>
      <c r="U402" s="22">
        <f>('Ratios Calculated fix'!U402-'Ratios Calculated fix'!U$428)/('Ratios Calculated fix'!U$429-'Ratios Calculated fix'!U$428)</f>
        <v>0.80998383474321134</v>
      </c>
      <c r="V402" s="22">
        <f>('Ratios Calculated fix'!V402-'Ratios Calculated fix'!V$428)/('Ratios Calculated fix'!V$429-'Ratios Calculated fix'!V$428)</f>
        <v>0.71527547758701138</v>
      </c>
      <c r="W402" s="22">
        <f>('Ratios Calculated fix'!W402-'Ratios Calculated fix'!W$428)/('Ratios Calculated fix'!W$429-'Ratios Calculated fix'!W$428)</f>
        <v>0.82151919313483135</v>
      </c>
      <c r="X402" s="22">
        <f>('Ratios Calculated fix'!X402-'Ratios Calculated fix'!X$428)/('Ratios Calculated fix'!X$429-'Ratios Calculated fix'!X$428)</f>
        <v>0.23713053447225646</v>
      </c>
      <c r="Y402" s="22">
        <f>('Ratios Calculated fix'!Y402-'Ratios Calculated fix'!Y$428)/('Ratios Calculated fix'!Y$429-'Ratios Calculated fix'!Y$428)</f>
        <v>0.48453855643249405</v>
      </c>
      <c r="Z402" s="22">
        <f>('Ratios Calculated fix'!Z402-'Ratios Calculated fix'!Z$428)/('Ratios Calculated fix'!Z$429-'Ratios Calculated fix'!Z$428)</f>
        <v>0.7628694655277436</v>
      </c>
      <c r="AA402" s="22">
        <f>('Ratios Calculated fix'!AA402-'Ratios Calculated fix'!AA$428)/('Ratios Calculated fix'!AA$429-'Ratios Calculated fix'!AA$428)</f>
        <v>0.39299027500258055</v>
      </c>
      <c r="AB402" s="22">
        <f>('Ratios Calculated fix'!AB402-'Ratios Calculated fix'!AB$428)/('Ratios Calculated fix'!AB$429-'Ratios Calculated fix'!AB$428)</f>
        <v>0.8437019626775526</v>
      </c>
      <c r="AC402" s="22">
        <f>('Ratios Calculated fix'!AC402-'Ratios Calculated fix'!AC$428)/('Ratios Calculated fix'!AC$429-'Ratios Calculated fix'!AC$428)</f>
        <v>0.19676604836237913</v>
      </c>
      <c r="AD402" s="22">
        <f>('Ratios Calculated fix'!AD402-'Ratios Calculated fix'!AD$428)/('Ratios Calculated fix'!AD$429-'Ratios Calculated fix'!AD$428)</f>
        <v>0.12119923395718102</v>
      </c>
      <c r="AE402" s="22">
        <f>('Ratios Calculated fix'!AE402-'Ratios Calculated fix'!AE$428)/('Ratios Calculated fix'!AE$429-'Ratios Calculated fix'!AE$428)</f>
        <v>0.19542786735381751</v>
      </c>
      <c r="AF402" s="22">
        <f>('Ratios Calculated fix'!AF402-'Ratios Calculated fix'!AF$428)/('Ratios Calculated fix'!AF$429-'Ratios Calculated fix'!AF$428)</f>
        <v>0.32122901896240547</v>
      </c>
      <c r="AG402" s="22" t="e">
        <f>('Ratios Calculated fix'!AG402-'Ratios Calculated fix'!AG$428)/('Ratios Calculated fix'!AG$429-'Ratios Calculated fix'!AG$428)</f>
        <v>#DIV/0!</v>
      </c>
      <c r="AH402" s="22" t="e">
        <f>('Ratios Calculated fix'!AH402-'Ratios Calculated fix'!AH$428)/('Ratios Calculated fix'!AH$429-'Ratios Calculated fix'!AH$428)</f>
        <v>#DIV/0!</v>
      </c>
      <c r="AI402" s="22">
        <f>('Ratios Calculated fix'!AI402-'Ratios Calculated fix'!AI$428)/('Ratios Calculated fix'!AI$429-'Ratios Calculated fix'!AI$428)</f>
        <v>0.53661952188702167</v>
      </c>
      <c r="AJ402" s="22">
        <f>('Ratios Calculated fix'!AJ402-'Ratios Calculated fix'!AJ$428)/('Ratios Calculated fix'!AJ$429-'Ratios Calculated fix'!AJ$428)</f>
        <v>0.10974413290168065</v>
      </c>
      <c r="AK402" s="22" t="e">
        <f>('Ratios Calculated fix'!AK402-'Ratios Calculated fix'!AK$428)/('Ratios Calculated fix'!AK$429-'Ratios Calculated fix'!AK$428)</f>
        <v>#DIV/0!</v>
      </c>
      <c r="AL402" s="22" t="e">
        <f>('Ratios Calculated fix'!AL402-'Ratios Calculated fix'!AL$428)/('Ratios Calculated fix'!AL$429-'Ratios Calculated fix'!AL$428)</f>
        <v>#DIV/0!</v>
      </c>
      <c r="AM402" s="22">
        <f>('Ratios Calculated fix'!AM402-'Ratios Calculated fix'!AM$428)/('Ratios Calculated fix'!AM$429-'Ratios Calculated fix'!AM$428)</f>
        <v>0.71106797234619934</v>
      </c>
      <c r="AN402" s="22">
        <f>('Ratios Calculated fix'!AN402-'Ratios Calculated fix'!AN$428)/('Ratios Calculated fix'!AN$429-'Ratios Calculated fix'!AN$428)</f>
        <v>0.81481886959173</v>
      </c>
      <c r="AO402" s="22">
        <f>('Ratios Calculated fix'!AO402-'Ratios Calculated fix'!AO$428)/('Ratios Calculated fix'!AO$429-'Ratios Calculated fix'!AO$428)</f>
        <v>0.43363358149693532</v>
      </c>
      <c r="AP402" s="22">
        <f>('Ratios Calculated fix'!AP402-'Ratios Calculated fix'!AP$428)/('Ratios Calculated fix'!AP$429-'Ratios Calculated fix'!AP$428)</f>
        <v>0.34737288864356924</v>
      </c>
      <c r="AQ402" s="22">
        <f>('Ratios Calculated fix'!AQ402-'Ratios Calculated fix'!AQ$428)/('Ratios Calculated fix'!AQ$429-'Ratios Calculated fix'!AQ$428)</f>
        <v>0.63891842212433037</v>
      </c>
      <c r="AR402" s="22">
        <f>('Ratios Calculated fix'!AR402-'Ratios Calculated fix'!AR$428)/('Ratios Calculated fix'!AR$429-'Ratios Calculated fix'!AR$428)</f>
        <v>0.21174049807714715</v>
      </c>
      <c r="AS402" s="22">
        <f>('Ratios Calculated fix'!AS402-'Ratios Calculated fix'!AS$428)/('Ratios Calculated fix'!AS$429-'Ratios Calculated fix'!AS$428)</f>
        <v>0.37070022997121638</v>
      </c>
      <c r="AT402" s="22">
        <f>('Ratios Calculated fix'!AT402-'Ratios Calculated fix'!AT$428)/('Ratios Calculated fix'!AT$429-'Ratios Calculated fix'!AT$428)</f>
        <v>0.38954518696436441</v>
      </c>
      <c r="AU402" s="22">
        <f>('Ratios Calculated fix'!AU402-'Ratios Calculated fix'!AU$428)/('Ratios Calculated fix'!AU$429-'Ratios Calculated fix'!AU$428)</f>
        <v>0.26467640837925216</v>
      </c>
      <c r="AV402" s="22" t="e">
        <f>('Ratios Calculated fix'!AV402-'Ratios Calculated fix'!AV$428)/('Ratios Calculated fix'!AV$429-'Ratios Calculated fix'!AV$428)</f>
        <v>#DIV/0!</v>
      </c>
      <c r="AW402" s="22" t="e">
        <f>('Ratios Calculated fix'!AW402-'Ratios Calculated fix'!AW$428)/('Ratios Calculated fix'!AW$429-'Ratios Calculated fix'!AW$428)</f>
        <v>#DIV/0!</v>
      </c>
      <c r="AX402" s="22" t="e">
        <f>('Ratios Calculated fix'!AX402-'Ratios Calculated fix'!AX$428)/('Ratios Calculated fix'!AX$429-'Ratios Calculated fix'!AX$428)</f>
        <v>#DIV/0!</v>
      </c>
      <c r="AY402" s="22">
        <f>('Ratios Calculated fix'!AY402-'Ratios Calculated fix'!AY$428)/('Ratios Calculated fix'!AY$429-'Ratios Calculated fix'!AY$428)</f>
        <v>0.74736890909945741</v>
      </c>
      <c r="AZ402" s="22">
        <f>('Ratios Calculated fix'!AZ402-'Ratios Calculated fix'!AZ$428)/('Ratios Calculated fix'!AZ$429-'Ratios Calculated fix'!AZ$428)</f>
        <v>0.77097448917614408</v>
      </c>
      <c r="BA402" s="22">
        <f>('Ratios Calculated fix'!BA402-'Ratios Calculated fix'!BA$428)/('Ratios Calculated fix'!BA$429-'Ratios Calculated fix'!BA$428)</f>
        <v>0.22225367859089015</v>
      </c>
      <c r="BB402" s="22" t="e">
        <f>('Ratios Calculated fix'!BB402-'Ratios Calculated fix'!BB$428)/('Ratios Calculated fix'!BB$429-'Ratios Calculated fix'!BB$428)</f>
        <v>#DIV/0!</v>
      </c>
      <c r="BC402" s="22">
        <f>('Ratios Calculated fix'!BC402-'Ratios Calculated fix'!BC$428)/('Ratios Calculated fix'!BC$429-'Ratios Calculated fix'!BC$428)</f>
        <v>0.17147761613309034</v>
      </c>
    </row>
    <row r="403" spans="1:55" x14ac:dyDescent="0.2">
      <c r="A403" s="3" t="s">
        <v>1246</v>
      </c>
      <c r="B403" s="3" t="s">
        <v>1247</v>
      </c>
      <c r="C403" s="3" t="s">
        <v>34</v>
      </c>
      <c r="D403" s="3">
        <v>250582</v>
      </c>
      <c r="E403" s="3" t="s">
        <v>16</v>
      </c>
      <c r="F403" s="3">
        <v>2020</v>
      </c>
      <c r="G403" s="3" t="s">
        <v>17</v>
      </c>
      <c r="H403" s="4">
        <v>44012</v>
      </c>
      <c r="I403" s="4">
        <v>44071</v>
      </c>
      <c r="J403" s="4">
        <v>44071</v>
      </c>
      <c r="K403" s="5">
        <v>299000000</v>
      </c>
      <c r="L403" s="5">
        <v>295000000</v>
      </c>
      <c r="M403" s="3" t="s">
        <v>1248</v>
      </c>
      <c r="N403" s="21">
        <f>('Ratios Calculated fix'!N403-'Ratios Calculated fix'!N$428)/('Ratios Calculated fix'!N$429-'Ratios Calculated fix'!N$428)</f>
        <v>7.4828638245815565E-2</v>
      </c>
      <c r="O403" s="22">
        <f>('Ratios Calculated fix'!O403-'Ratios Calculated fix'!O$428)/('Ratios Calculated fix'!O$429-'Ratios Calculated fix'!O$428)</f>
        <v>4.9345663270120972E-2</v>
      </c>
      <c r="P403" s="22">
        <f>('Ratios Calculated fix'!P403-'Ratios Calculated fix'!P$428)/('Ratios Calculated fix'!P$429-'Ratios Calculated fix'!P$428)</f>
        <v>7.1430325448498547E-2</v>
      </c>
      <c r="Q403" s="22">
        <f>('Ratios Calculated fix'!Q403-'Ratios Calculated fix'!Q$428)/('Ratios Calculated fix'!Q$429-'Ratios Calculated fix'!Q$428)</f>
        <v>0.87041869234984237</v>
      </c>
      <c r="R403" s="22">
        <f>('Ratios Calculated fix'!R403-'Ratios Calculated fix'!R$428)/('Ratios Calculated fix'!R$429-'Ratios Calculated fix'!R$428)</f>
        <v>0.12533534236419577</v>
      </c>
      <c r="S403" s="22">
        <f>('Ratios Calculated fix'!S403-'Ratios Calculated fix'!S$428)/('Ratios Calculated fix'!S$429-'Ratios Calculated fix'!S$428)</f>
        <v>2.0968847792595044E-2</v>
      </c>
      <c r="T403" s="22">
        <f>('Ratios Calculated fix'!T403-'Ratios Calculated fix'!T$428)/('Ratios Calculated fix'!T$429-'Ratios Calculated fix'!T$428)</f>
        <v>0.12288770840704566</v>
      </c>
      <c r="U403" s="22">
        <f>('Ratios Calculated fix'!U403-'Ratios Calculated fix'!U$428)/('Ratios Calculated fix'!U$429-'Ratios Calculated fix'!U$428)</f>
        <v>0.81118048404375509</v>
      </c>
      <c r="V403" s="22">
        <f>('Ratios Calculated fix'!V403-'Ratios Calculated fix'!V$428)/('Ratios Calculated fix'!V$429-'Ratios Calculated fix'!V$428)</f>
        <v>0.70920977582759459</v>
      </c>
      <c r="W403" s="22">
        <f>('Ratios Calculated fix'!W403-'Ratios Calculated fix'!W$428)/('Ratios Calculated fix'!W$429-'Ratios Calculated fix'!W$428)</f>
        <v>0.82383168969241005</v>
      </c>
      <c r="X403" s="22">
        <f>('Ratios Calculated fix'!X403-'Ratios Calculated fix'!X$428)/('Ratios Calculated fix'!X$429-'Ratios Calculated fix'!X$428)</f>
        <v>0.3030895027303146</v>
      </c>
      <c r="Y403" s="22">
        <f>('Ratios Calculated fix'!Y403-'Ratios Calculated fix'!Y$428)/('Ratios Calculated fix'!Y$429-'Ratios Calculated fix'!Y$428)</f>
        <v>0.49206936444498051</v>
      </c>
      <c r="Z403" s="22">
        <f>('Ratios Calculated fix'!Z403-'Ratios Calculated fix'!Z$428)/('Ratios Calculated fix'!Z$429-'Ratios Calculated fix'!Z$428)</f>
        <v>0.69691049726968535</v>
      </c>
      <c r="AA403" s="22">
        <f>('Ratios Calculated fix'!AA403-'Ratios Calculated fix'!AA$428)/('Ratios Calculated fix'!AA$429-'Ratios Calculated fix'!AA$428)</f>
        <v>0.62931036630481196</v>
      </c>
      <c r="AB403" s="22">
        <f>('Ratios Calculated fix'!AB403-'Ratios Calculated fix'!AB$428)/('Ratios Calculated fix'!AB$429-'Ratios Calculated fix'!AB$428)</f>
        <v>0.84814356705182414</v>
      </c>
      <c r="AC403" s="22">
        <f>('Ratios Calculated fix'!AC403-'Ratios Calculated fix'!AC$428)/('Ratios Calculated fix'!AC$429-'Ratios Calculated fix'!AC$428)</f>
        <v>0.20312024097272016</v>
      </c>
      <c r="AD403" s="22">
        <f>('Ratios Calculated fix'!AD403-'Ratios Calculated fix'!AD$428)/('Ratios Calculated fix'!AD$429-'Ratios Calculated fix'!AD$428)</f>
        <v>0.10752749481998664</v>
      </c>
      <c r="AE403" s="22">
        <f>('Ratios Calculated fix'!AE403-'Ratios Calculated fix'!AE$428)/('Ratios Calculated fix'!AE$429-'Ratios Calculated fix'!AE$428)</f>
        <v>0.17986186582125682</v>
      </c>
      <c r="AF403" s="22">
        <f>('Ratios Calculated fix'!AF403-'Ratios Calculated fix'!AF$428)/('Ratios Calculated fix'!AF$429-'Ratios Calculated fix'!AF$428)</f>
        <v>0.30231765092057966</v>
      </c>
      <c r="AG403" s="22" t="e">
        <f>('Ratios Calculated fix'!AG403-'Ratios Calculated fix'!AG$428)/('Ratios Calculated fix'!AG$429-'Ratios Calculated fix'!AG$428)</f>
        <v>#DIV/0!</v>
      </c>
      <c r="AH403" s="22" t="e">
        <f>('Ratios Calculated fix'!AH403-'Ratios Calculated fix'!AH$428)/('Ratios Calculated fix'!AH$429-'Ratios Calculated fix'!AH$428)</f>
        <v>#DIV/0!</v>
      </c>
      <c r="AI403" s="22">
        <f>('Ratios Calculated fix'!AI403-'Ratios Calculated fix'!AI$428)/('Ratios Calculated fix'!AI$429-'Ratios Calculated fix'!AI$428)</f>
        <v>0.49582604461922758</v>
      </c>
      <c r="AJ403" s="22">
        <f>('Ratios Calculated fix'!AJ403-'Ratios Calculated fix'!AJ$428)/('Ratios Calculated fix'!AJ$429-'Ratios Calculated fix'!AJ$428)</f>
        <v>0.10457453569810155</v>
      </c>
      <c r="AK403" s="22" t="e">
        <f>('Ratios Calculated fix'!AK403-'Ratios Calculated fix'!AK$428)/('Ratios Calculated fix'!AK$429-'Ratios Calculated fix'!AK$428)</f>
        <v>#DIV/0!</v>
      </c>
      <c r="AL403" s="22" t="e">
        <f>('Ratios Calculated fix'!AL403-'Ratios Calculated fix'!AL$428)/('Ratios Calculated fix'!AL$429-'Ratios Calculated fix'!AL$428)</f>
        <v>#DIV/0!</v>
      </c>
      <c r="AM403" s="22">
        <f>('Ratios Calculated fix'!AM403-'Ratios Calculated fix'!AM$428)/('Ratios Calculated fix'!AM$429-'Ratios Calculated fix'!AM$428)</f>
        <v>0.70602877236618966</v>
      </c>
      <c r="AN403" s="22">
        <f>('Ratios Calculated fix'!AN403-'Ratios Calculated fix'!AN$428)/('Ratios Calculated fix'!AN$429-'Ratios Calculated fix'!AN$428)</f>
        <v>0.80671408403363931</v>
      </c>
      <c r="AO403" s="22">
        <f>('Ratios Calculated fix'!AO403-'Ratios Calculated fix'!AO$428)/('Ratios Calculated fix'!AO$429-'Ratios Calculated fix'!AO$428)</f>
        <v>0.12996937518615137</v>
      </c>
      <c r="AP403" s="22">
        <f>('Ratios Calculated fix'!AP403-'Ratios Calculated fix'!AP$428)/('Ratios Calculated fix'!AP$429-'Ratios Calculated fix'!AP$428)</f>
        <v>0.36173757595042072</v>
      </c>
      <c r="AQ403" s="22">
        <f>('Ratios Calculated fix'!AQ403-'Ratios Calculated fix'!AQ$428)/('Ratios Calculated fix'!AQ$429-'Ratios Calculated fix'!AQ$428)</f>
        <v>0.55496401741394985</v>
      </c>
      <c r="AR403" s="22">
        <f>('Ratios Calculated fix'!AR403-'Ratios Calculated fix'!AR$428)/('Ratios Calculated fix'!AR$429-'Ratios Calculated fix'!AR$428)</f>
        <v>0.22135828383842443</v>
      </c>
      <c r="AS403" s="22">
        <f>('Ratios Calculated fix'!AS403-'Ratios Calculated fix'!AS$428)/('Ratios Calculated fix'!AS$429-'Ratios Calculated fix'!AS$428)</f>
        <v>0.34862299658419516</v>
      </c>
      <c r="AT403" s="22">
        <f>('Ratios Calculated fix'!AT403-'Ratios Calculated fix'!AT$428)/('Ratios Calculated fix'!AT$429-'Ratios Calculated fix'!AT$428)</f>
        <v>0.29408836350286149</v>
      </c>
      <c r="AU403" s="22">
        <f>('Ratios Calculated fix'!AU403-'Ratios Calculated fix'!AU$428)/('Ratios Calculated fix'!AU$429-'Ratios Calculated fix'!AU$428)</f>
        <v>0.27973221719812275</v>
      </c>
      <c r="AV403" s="22" t="e">
        <f>('Ratios Calculated fix'!AV403-'Ratios Calculated fix'!AV$428)/('Ratios Calculated fix'!AV$429-'Ratios Calculated fix'!AV$428)</f>
        <v>#DIV/0!</v>
      </c>
      <c r="AW403" s="22" t="e">
        <f>('Ratios Calculated fix'!AW403-'Ratios Calculated fix'!AW$428)/('Ratios Calculated fix'!AW$429-'Ratios Calculated fix'!AW$428)</f>
        <v>#DIV/0!</v>
      </c>
      <c r="AX403" s="22" t="e">
        <f>('Ratios Calculated fix'!AX403-'Ratios Calculated fix'!AX$428)/('Ratios Calculated fix'!AX$429-'Ratios Calculated fix'!AX$428)</f>
        <v>#DIV/0!</v>
      </c>
      <c r="AY403" s="22">
        <f>('Ratios Calculated fix'!AY403-'Ratios Calculated fix'!AY$428)/('Ratios Calculated fix'!AY$429-'Ratios Calculated fix'!AY$428)</f>
        <v>0.76875241503268699</v>
      </c>
      <c r="AZ403" s="22">
        <f>('Ratios Calculated fix'!AZ403-'Ratios Calculated fix'!AZ$428)/('Ratios Calculated fix'!AZ$429-'Ratios Calculated fix'!AZ$428)</f>
        <v>0.78703767973744665</v>
      </c>
      <c r="BA403" s="22">
        <f>('Ratios Calculated fix'!BA403-'Ratios Calculated fix'!BA$428)/('Ratios Calculated fix'!BA$429-'Ratios Calculated fix'!BA$428)</f>
        <v>0.21549194048696507</v>
      </c>
      <c r="BB403" s="22" t="e">
        <f>('Ratios Calculated fix'!BB403-'Ratios Calculated fix'!BB$428)/('Ratios Calculated fix'!BB$429-'Ratios Calculated fix'!BB$428)</f>
        <v>#DIV/0!</v>
      </c>
      <c r="BC403" s="22">
        <f>('Ratios Calculated fix'!BC403-'Ratios Calculated fix'!BC$428)/('Ratios Calculated fix'!BC$429-'Ratios Calculated fix'!BC$428)</f>
        <v>8.2231023899856259E-2</v>
      </c>
    </row>
    <row r="404" spans="1:55" x14ac:dyDescent="0.2">
      <c r="A404" s="3" t="s">
        <v>1240</v>
      </c>
      <c r="B404" s="3" t="s">
        <v>1241</v>
      </c>
      <c r="C404" s="3" t="s">
        <v>52</v>
      </c>
      <c r="D404" s="3">
        <v>378244</v>
      </c>
      <c r="E404" s="3" t="s">
        <v>16</v>
      </c>
      <c r="F404" s="3">
        <v>2019</v>
      </c>
      <c r="G404" s="3" t="s">
        <v>17</v>
      </c>
      <c r="H404" s="4">
        <v>43830</v>
      </c>
      <c r="I404" s="4">
        <v>43888</v>
      </c>
      <c r="J404" s="4">
        <v>43888</v>
      </c>
      <c r="K404" s="5">
        <v>315300000</v>
      </c>
      <c r="L404" s="5">
        <v>316600000</v>
      </c>
      <c r="M404" s="3" t="s">
        <v>1242</v>
      </c>
      <c r="N404" s="21">
        <f>('Ratios Calculated fix'!N404-'Ratios Calculated fix'!N$428)/('Ratios Calculated fix'!N$429-'Ratios Calculated fix'!N$428)</f>
        <v>2.3000732717659813E-2</v>
      </c>
      <c r="O404" s="22">
        <f>('Ratios Calculated fix'!O404-'Ratios Calculated fix'!O$428)/('Ratios Calculated fix'!O$429-'Ratios Calculated fix'!O$428)</f>
        <v>1.6682941402964481E-2</v>
      </c>
      <c r="P404" s="22">
        <f>('Ratios Calculated fix'!P404-'Ratios Calculated fix'!P$428)/('Ratios Calculated fix'!P$429-'Ratios Calculated fix'!P$428)</f>
        <v>1.2165997491841527E-3</v>
      </c>
      <c r="Q404" s="22">
        <f>('Ratios Calculated fix'!Q404-'Ratios Calculated fix'!Q$428)/('Ratios Calculated fix'!Q$429-'Ratios Calculated fix'!Q$428)</f>
        <v>0.87164749010173281</v>
      </c>
      <c r="R404" s="22">
        <f>('Ratios Calculated fix'!R404-'Ratios Calculated fix'!R$428)/('Ratios Calculated fix'!R$429-'Ratios Calculated fix'!R$428)</f>
        <v>0.12239246239390639</v>
      </c>
      <c r="S404" s="22">
        <f>('Ratios Calculated fix'!S404-'Ratios Calculated fix'!S$428)/('Ratios Calculated fix'!S$429-'Ratios Calculated fix'!S$428)</f>
        <v>8.2037884961180196E-2</v>
      </c>
      <c r="T404" s="22">
        <f>('Ratios Calculated fix'!T404-'Ratios Calculated fix'!T$428)/('Ratios Calculated fix'!T$429-'Ratios Calculated fix'!T$428)</f>
        <v>0.10889421020330045</v>
      </c>
      <c r="U404" s="22">
        <f>('Ratios Calculated fix'!U404-'Ratios Calculated fix'!U$428)/('Ratios Calculated fix'!U$429-'Ratios Calculated fix'!U$428)</f>
        <v>0.81211822977999981</v>
      </c>
      <c r="V404" s="22">
        <f>('Ratios Calculated fix'!V404-'Ratios Calculated fix'!V$428)/('Ratios Calculated fix'!V$429-'Ratios Calculated fix'!V$428)</f>
        <v>0.71267674570128148</v>
      </c>
      <c r="W404" s="22">
        <f>('Ratios Calculated fix'!W404-'Ratios Calculated fix'!W$428)/('Ratios Calculated fix'!W$429-'Ratios Calculated fix'!W$428)</f>
        <v>0.82437568136882722</v>
      </c>
      <c r="X404" s="22">
        <f>('Ratios Calculated fix'!X404-'Ratios Calculated fix'!X$428)/('Ratios Calculated fix'!X$429-'Ratios Calculated fix'!X$428)</f>
        <v>4.7211661464067911E-2</v>
      </c>
      <c r="Y404" s="22">
        <f>('Ratios Calculated fix'!Y404-'Ratios Calculated fix'!Y$428)/('Ratios Calculated fix'!Y$429-'Ratios Calculated fix'!Y$428)</f>
        <v>0.44269470153689688</v>
      </c>
      <c r="Z404" s="22">
        <f>('Ratios Calculated fix'!Z404-'Ratios Calculated fix'!Z$428)/('Ratios Calculated fix'!Z$429-'Ratios Calculated fix'!Z$428)</f>
        <v>0.95278833853593203</v>
      </c>
      <c r="AA404" s="22">
        <f>('Ratios Calculated fix'!AA404-'Ratios Calculated fix'!AA$428)/('Ratios Calculated fix'!AA$429-'Ratios Calculated fix'!AA$428)</f>
        <v>0.14011483643786665</v>
      </c>
      <c r="AB404" s="22">
        <f>('Ratios Calculated fix'!AB404-'Ratios Calculated fix'!AB$428)/('Ratios Calculated fix'!AB$429-'Ratios Calculated fix'!AB$428)</f>
        <v>0.82464297903683004</v>
      </c>
      <c r="AC404" s="22">
        <f>('Ratios Calculated fix'!AC404-'Ratios Calculated fix'!AC$428)/('Ratios Calculated fix'!AC$429-'Ratios Calculated fix'!AC$428)</f>
        <v>0.63343541738506348</v>
      </c>
      <c r="AD404" s="22">
        <f>('Ratios Calculated fix'!AD404-'Ratios Calculated fix'!AD$428)/('Ratios Calculated fix'!AD$429-'Ratios Calculated fix'!AD$428)</f>
        <v>0.41868803034758617</v>
      </c>
      <c r="AE404" s="22">
        <f>('Ratios Calculated fix'!AE404-'Ratios Calculated fix'!AE$428)/('Ratios Calculated fix'!AE$429-'Ratios Calculated fix'!AE$428)</f>
        <v>0.39100257958915441</v>
      </c>
      <c r="AF404" s="22">
        <f>('Ratios Calculated fix'!AF404-'Ratios Calculated fix'!AF$428)/('Ratios Calculated fix'!AF$429-'Ratios Calculated fix'!AF$428)</f>
        <v>0.37347302977684715</v>
      </c>
      <c r="AG404" s="22" t="e">
        <f>('Ratios Calculated fix'!AG404-'Ratios Calculated fix'!AG$428)/('Ratios Calculated fix'!AG$429-'Ratios Calculated fix'!AG$428)</f>
        <v>#DIV/0!</v>
      </c>
      <c r="AH404" s="22" t="e">
        <f>('Ratios Calculated fix'!AH404-'Ratios Calculated fix'!AH$428)/('Ratios Calculated fix'!AH$429-'Ratios Calculated fix'!AH$428)</f>
        <v>#DIV/0!</v>
      </c>
      <c r="AI404" s="22">
        <f>('Ratios Calculated fix'!AI404-'Ratios Calculated fix'!AI$428)/('Ratios Calculated fix'!AI$429-'Ratios Calculated fix'!AI$428)</f>
        <v>0.55505572788011481</v>
      </c>
      <c r="AJ404" s="22">
        <f>('Ratios Calculated fix'!AJ404-'Ratios Calculated fix'!AJ$428)/('Ratios Calculated fix'!AJ$429-'Ratios Calculated fix'!AJ$428)</f>
        <v>0.1991349478713916</v>
      </c>
      <c r="AK404" s="22" t="e">
        <f>('Ratios Calculated fix'!AK404-'Ratios Calculated fix'!AK$428)/('Ratios Calculated fix'!AK$429-'Ratios Calculated fix'!AK$428)</f>
        <v>#DIV/0!</v>
      </c>
      <c r="AL404" s="22" t="e">
        <f>('Ratios Calculated fix'!AL404-'Ratios Calculated fix'!AL$428)/('Ratios Calculated fix'!AL$429-'Ratios Calculated fix'!AL$428)</f>
        <v>#DIV/0!</v>
      </c>
      <c r="AM404" s="22">
        <f>('Ratios Calculated fix'!AM404-'Ratios Calculated fix'!AM$428)/('Ratios Calculated fix'!AM$429-'Ratios Calculated fix'!AM$428)</f>
        <v>0.70963616667665097</v>
      </c>
      <c r="AN404" s="22">
        <f>('Ratios Calculated fix'!AN404-'Ratios Calculated fix'!AN$428)/('Ratios Calculated fix'!AN$429-'Ratios Calculated fix'!AN$428)</f>
        <v>0.80460494519225645</v>
      </c>
      <c r="AO404" s="22">
        <f>('Ratios Calculated fix'!AO404-'Ratios Calculated fix'!AO$428)/('Ratios Calculated fix'!AO$429-'Ratios Calculated fix'!AO$428)</f>
        <v>3.3301839514826695E-2</v>
      </c>
      <c r="AP404" s="22">
        <f>('Ratios Calculated fix'!AP404-'Ratios Calculated fix'!AP$428)/('Ratios Calculated fix'!AP$429-'Ratios Calculated fix'!AP$428)</f>
        <v>0.3554160848705093</v>
      </c>
      <c r="AQ404" s="22">
        <f>('Ratios Calculated fix'!AQ404-'Ratios Calculated fix'!AQ$428)/('Ratios Calculated fix'!AQ$429-'Ratios Calculated fix'!AQ$428)</f>
        <v>0.60655624991674184</v>
      </c>
      <c r="AR404" s="22">
        <f>('Ratios Calculated fix'!AR404-'Ratios Calculated fix'!AR$428)/('Ratios Calculated fix'!AR$429-'Ratios Calculated fix'!AR$428)</f>
        <v>0.52328422976247868</v>
      </c>
      <c r="AS404" s="22">
        <f>('Ratios Calculated fix'!AS404-'Ratios Calculated fix'!AS$428)/('Ratios Calculated fix'!AS$429-'Ratios Calculated fix'!AS$428)</f>
        <v>0.38164407013566082</v>
      </c>
      <c r="AT404" s="22">
        <f>('Ratios Calculated fix'!AT404-'Ratios Calculated fix'!AT$428)/('Ratios Calculated fix'!AT$429-'Ratios Calculated fix'!AT$428)</f>
        <v>0.36005247658092349</v>
      </c>
      <c r="AU404" s="22">
        <f>('Ratios Calculated fix'!AU404-'Ratios Calculated fix'!AU$428)/('Ratios Calculated fix'!AU$429-'Ratios Calculated fix'!AU$428)</f>
        <v>0.24323984686532241</v>
      </c>
      <c r="AV404" s="22" t="e">
        <f>('Ratios Calculated fix'!AV404-'Ratios Calculated fix'!AV$428)/('Ratios Calculated fix'!AV$429-'Ratios Calculated fix'!AV$428)</f>
        <v>#DIV/0!</v>
      </c>
      <c r="AW404" s="22" t="e">
        <f>('Ratios Calculated fix'!AW404-'Ratios Calculated fix'!AW$428)/('Ratios Calculated fix'!AW$429-'Ratios Calculated fix'!AW$428)</f>
        <v>#DIV/0!</v>
      </c>
      <c r="AX404" s="22" t="e">
        <f>('Ratios Calculated fix'!AX404-'Ratios Calculated fix'!AX$428)/('Ratios Calculated fix'!AX$429-'Ratios Calculated fix'!AX$428)</f>
        <v>#DIV/0!</v>
      </c>
      <c r="AY404" s="22">
        <f>('Ratios Calculated fix'!AY404-'Ratios Calculated fix'!AY$428)/('Ratios Calculated fix'!AY$429-'Ratios Calculated fix'!AY$428)</f>
        <v>0.74897580511325335</v>
      </c>
      <c r="AZ404" s="22">
        <f>('Ratios Calculated fix'!AZ404-'Ratios Calculated fix'!AZ$428)/('Ratios Calculated fix'!AZ$429-'Ratios Calculated fix'!AZ$428)</f>
        <v>0.77307205833916937</v>
      </c>
      <c r="BA404" s="22">
        <f>('Ratios Calculated fix'!BA404-'Ratios Calculated fix'!BA$428)/('Ratios Calculated fix'!BA$429-'Ratios Calculated fix'!BA$428)</f>
        <v>0.22101694383767437</v>
      </c>
      <c r="BB404" s="22" t="e">
        <f>('Ratios Calculated fix'!BB404-'Ratios Calculated fix'!BB$428)/('Ratios Calculated fix'!BB$429-'Ratios Calculated fix'!BB$428)</f>
        <v>#DIV/0!</v>
      </c>
      <c r="BC404" s="22">
        <f>('Ratios Calculated fix'!BC404-'Ratios Calculated fix'!BC$428)/('Ratios Calculated fix'!BC$429-'Ratios Calculated fix'!BC$428)</f>
        <v>0.1103199551319365</v>
      </c>
    </row>
    <row r="405" spans="1:55" x14ac:dyDescent="0.2">
      <c r="A405" s="3" t="s">
        <v>1243</v>
      </c>
      <c r="B405" s="3" t="s">
        <v>1244</v>
      </c>
      <c r="C405" s="3" t="s">
        <v>72</v>
      </c>
      <c r="D405" s="3">
        <v>378241</v>
      </c>
      <c r="E405" s="3" t="s">
        <v>16</v>
      </c>
      <c r="F405" s="3">
        <v>2019</v>
      </c>
      <c r="G405" s="3" t="s">
        <v>17</v>
      </c>
      <c r="H405" s="4">
        <v>43830</v>
      </c>
      <c r="I405" s="4">
        <v>43875</v>
      </c>
      <c r="J405" s="4">
        <v>43875</v>
      </c>
      <c r="K405" s="5">
        <v>406276000</v>
      </c>
      <c r="L405" s="5">
        <v>408216000</v>
      </c>
      <c r="M405" s="3" t="s">
        <v>1245</v>
      </c>
      <c r="N405" s="21">
        <f>('Ratios Calculated fix'!N405-'Ratios Calculated fix'!N$428)/('Ratios Calculated fix'!N$429-'Ratios Calculated fix'!N$428)</f>
        <v>0.17181910269603401</v>
      </c>
      <c r="O405" s="22">
        <f>('Ratios Calculated fix'!O405-'Ratios Calculated fix'!O$428)/('Ratios Calculated fix'!O$429-'Ratios Calculated fix'!O$428)</f>
        <v>0.17181910269603401</v>
      </c>
      <c r="P405" s="22">
        <f>('Ratios Calculated fix'!P405-'Ratios Calculated fix'!P$428)/('Ratios Calculated fix'!P$429-'Ratios Calculated fix'!P$428)</f>
        <v>2.9142844725375098E-2</v>
      </c>
      <c r="Q405" s="22">
        <f>('Ratios Calculated fix'!Q405-'Ratios Calculated fix'!Q$428)/('Ratios Calculated fix'!Q$429-'Ratios Calculated fix'!Q$428)</f>
        <v>0.86919044034431037</v>
      </c>
      <c r="R405" s="22">
        <f>('Ratios Calculated fix'!R405-'Ratios Calculated fix'!R$428)/('Ratios Calculated fix'!R$429-'Ratios Calculated fix'!R$428)</f>
        <v>0.15009095489965343</v>
      </c>
      <c r="S405" s="22">
        <f>('Ratios Calculated fix'!S405-'Ratios Calculated fix'!S$428)/('Ratios Calculated fix'!S$429-'Ratios Calculated fix'!S$428)</f>
        <v>0</v>
      </c>
      <c r="T405" s="22">
        <f>('Ratios Calculated fix'!T405-'Ratios Calculated fix'!T$428)/('Ratios Calculated fix'!T$429-'Ratios Calculated fix'!T$428)</f>
        <v>0.15169079742128863</v>
      </c>
      <c r="U405" s="22">
        <f>('Ratios Calculated fix'!U405-'Ratios Calculated fix'!U$428)/('Ratios Calculated fix'!U$429-'Ratios Calculated fix'!U$428)</f>
        <v>0.81069371831039905</v>
      </c>
      <c r="V405" s="22">
        <f>('Ratios Calculated fix'!V405-'Ratios Calculated fix'!V$428)/('Ratios Calculated fix'!V$429-'Ratios Calculated fix'!V$428)</f>
        <v>0.70833495319453676</v>
      </c>
      <c r="W405" s="22">
        <f>('Ratios Calculated fix'!W405-'Ratios Calculated fix'!W$428)/('Ratios Calculated fix'!W$429-'Ratios Calculated fix'!W$428)</f>
        <v>0.82340663935331027</v>
      </c>
      <c r="X405" s="22">
        <f>('Ratios Calculated fix'!X405-'Ratios Calculated fix'!X$428)/('Ratios Calculated fix'!X$429-'Ratios Calculated fix'!X$428)</f>
        <v>0.12046632631301935</v>
      </c>
      <c r="Y405" s="22">
        <f>('Ratios Calculated fix'!Y405-'Ratios Calculated fix'!Y$428)/('Ratios Calculated fix'!Y$429-'Ratios Calculated fix'!Y$428)</f>
        <v>0.47084646471938757</v>
      </c>
      <c r="Z405" s="22">
        <f>('Ratios Calculated fix'!Z405-'Ratios Calculated fix'!Z$428)/('Ratios Calculated fix'!Z$429-'Ratios Calculated fix'!Z$428)</f>
        <v>0.87953367368698065</v>
      </c>
      <c r="AA405" s="22">
        <f>('Ratios Calculated fix'!AA405-'Ratios Calculated fix'!AA$428)/('Ratios Calculated fix'!AA$429-'Ratios Calculated fix'!AA$428)</f>
        <v>3.2833216390162263E-3</v>
      </c>
      <c r="AB405" s="22">
        <f>('Ratios Calculated fix'!AB405-'Ratios Calculated fix'!AB$428)/('Ratios Calculated fix'!AB$429-'Ratios Calculated fix'!AB$428)</f>
        <v>0.88887617782001771</v>
      </c>
      <c r="AC405" s="22">
        <f>('Ratios Calculated fix'!AC405-'Ratios Calculated fix'!AC$428)/('Ratios Calculated fix'!AC$429-'Ratios Calculated fix'!AC$428)</f>
        <v>1</v>
      </c>
      <c r="AD405" s="22">
        <f>('Ratios Calculated fix'!AD405-'Ratios Calculated fix'!AD$428)/('Ratios Calculated fix'!AD$429-'Ratios Calculated fix'!AD$428)</f>
        <v>0.54461675276027977</v>
      </c>
      <c r="AE405" s="22">
        <f>('Ratios Calculated fix'!AE405-'Ratios Calculated fix'!AE$428)/('Ratios Calculated fix'!AE$429-'Ratios Calculated fix'!AE$428)</f>
        <v>0.44437873848622539</v>
      </c>
      <c r="AF405" s="22">
        <f>('Ratios Calculated fix'!AF405-'Ratios Calculated fix'!AF$428)/('Ratios Calculated fix'!AF$429-'Ratios Calculated fix'!AF$428)</f>
        <v>0.41208956858488371</v>
      </c>
      <c r="AG405" s="22" t="e">
        <f>('Ratios Calculated fix'!AG405-'Ratios Calculated fix'!AG$428)/('Ratios Calculated fix'!AG$429-'Ratios Calculated fix'!AG$428)</f>
        <v>#DIV/0!</v>
      </c>
      <c r="AH405" s="22" t="e">
        <f>('Ratios Calculated fix'!AH405-'Ratios Calculated fix'!AH$428)/('Ratios Calculated fix'!AH$429-'Ratios Calculated fix'!AH$428)</f>
        <v>#DIV/0!</v>
      </c>
      <c r="AI405" s="22">
        <f>('Ratios Calculated fix'!AI405-'Ratios Calculated fix'!AI$428)/('Ratios Calculated fix'!AI$429-'Ratios Calculated fix'!AI$428)</f>
        <v>0.5658209741828325</v>
      </c>
      <c r="AJ405" s="22">
        <f>('Ratios Calculated fix'!AJ405-'Ratios Calculated fix'!AJ$428)/('Ratios Calculated fix'!AJ$429-'Ratios Calculated fix'!AJ$428)</f>
        <v>0.33404347998381156</v>
      </c>
      <c r="AK405" s="22" t="e">
        <f>('Ratios Calculated fix'!AK405-'Ratios Calculated fix'!AK$428)/('Ratios Calculated fix'!AK$429-'Ratios Calculated fix'!AK$428)</f>
        <v>#DIV/0!</v>
      </c>
      <c r="AL405" s="22" t="e">
        <f>('Ratios Calculated fix'!AL405-'Ratios Calculated fix'!AL$428)/('Ratios Calculated fix'!AL$429-'Ratios Calculated fix'!AL$428)</f>
        <v>#DIV/0!</v>
      </c>
      <c r="AM405" s="22">
        <f>('Ratios Calculated fix'!AM405-'Ratios Calculated fix'!AM$428)/('Ratios Calculated fix'!AM$429-'Ratios Calculated fix'!AM$428)</f>
        <v>0.70863345325673865</v>
      </c>
      <c r="AN405" s="22">
        <f>('Ratios Calculated fix'!AN405-'Ratios Calculated fix'!AN$428)/('Ratios Calculated fix'!AN$429-'Ratios Calculated fix'!AN$428)</f>
        <v>0.8037103341054751</v>
      </c>
      <c r="AO405" s="22">
        <f>('Ratios Calculated fix'!AO405-'Ratios Calculated fix'!AO$428)/('Ratios Calculated fix'!AO$429-'Ratios Calculated fix'!AO$428)</f>
        <v>1.9624305360175103E-2</v>
      </c>
      <c r="AP405" s="22">
        <f>('Ratios Calculated fix'!AP405-'Ratios Calculated fix'!AP$428)/('Ratios Calculated fix'!AP$429-'Ratios Calculated fix'!AP$428)</f>
        <v>0.36033889357993265</v>
      </c>
      <c r="AQ405" s="22">
        <f>('Ratios Calculated fix'!AQ405-'Ratios Calculated fix'!AQ$428)/('Ratios Calculated fix'!AQ$429-'Ratios Calculated fix'!AQ$428)</f>
        <v>0.61202987817117016</v>
      </c>
      <c r="AR405" s="22">
        <f>('Ratios Calculated fix'!AR405-'Ratios Calculated fix'!AR$428)/('Ratios Calculated fix'!AR$429-'Ratios Calculated fix'!AR$428)</f>
        <v>0.50964969857727227</v>
      </c>
      <c r="AS405" s="22">
        <f>('Ratios Calculated fix'!AS405-'Ratios Calculated fix'!AS$428)/('Ratios Calculated fix'!AS$429-'Ratios Calculated fix'!AS$428)</f>
        <v>0.41461117038140483</v>
      </c>
      <c r="AT405" s="22">
        <f>('Ratios Calculated fix'!AT405-'Ratios Calculated fix'!AT$428)/('Ratios Calculated fix'!AT$429-'Ratios Calculated fix'!AT$428)</f>
        <v>0.32029506700701349</v>
      </c>
      <c r="AU405" s="22">
        <f>('Ratios Calculated fix'!AU405-'Ratios Calculated fix'!AU$428)/('Ratios Calculated fix'!AU$429-'Ratios Calculated fix'!AU$428)</f>
        <v>0.18659928701046108</v>
      </c>
      <c r="AV405" s="22" t="e">
        <f>('Ratios Calculated fix'!AV405-'Ratios Calculated fix'!AV$428)/('Ratios Calculated fix'!AV$429-'Ratios Calculated fix'!AV$428)</f>
        <v>#DIV/0!</v>
      </c>
      <c r="AW405" s="22" t="e">
        <f>('Ratios Calculated fix'!AW405-'Ratios Calculated fix'!AW$428)/('Ratios Calculated fix'!AW$429-'Ratios Calculated fix'!AW$428)</f>
        <v>#DIV/0!</v>
      </c>
      <c r="AX405" s="22" t="e">
        <f>('Ratios Calculated fix'!AX405-'Ratios Calculated fix'!AX$428)/('Ratios Calculated fix'!AX$429-'Ratios Calculated fix'!AX$428)</f>
        <v>#DIV/0!</v>
      </c>
      <c r="AY405" s="22">
        <f>('Ratios Calculated fix'!AY405-'Ratios Calculated fix'!AY$428)/('Ratios Calculated fix'!AY$429-'Ratios Calculated fix'!AY$428)</f>
        <v>0.75019586553809214</v>
      </c>
      <c r="AZ405" s="22">
        <f>('Ratios Calculated fix'!AZ405-'Ratios Calculated fix'!AZ$428)/('Ratios Calculated fix'!AZ$429-'Ratios Calculated fix'!AZ$428)</f>
        <v>0.77437971940476102</v>
      </c>
      <c r="BA405" s="22">
        <f>('Ratios Calculated fix'!BA405-'Ratios Calculated fix'!BA$428)/('Ratios Calculated fix'!BA$429-'Ratios Calculated fix'!BA$428)</f>
        <v>0.22064954454287983</v>
      </c>
      <c r="BB405" s="22" t="e">
        <f>('Ratios Calculated fix'!BB405-'Ratios Calculated fix'!BB$428)/('Ratios Calculated fix'!BB$429-'Ratios Calculated fix'!BB$428)</f>
        <v>#DIV/0!</v>
      </c>
      <c r="BC405" s="22">
        <f>('Ratios Calculated fix'!BC405-'Ratios Calculated fix'!BC$428)/('Ratios Calculated fix'!BC$429-'Ratios Calculated fix'!BC$428)</f>
        <v>0.10238883409696094</v>
      </c>
    </row>
    <row r="406" spans="1:55" x14ac:dyDescent="0.2">
      <c r="A406" s="3" t="s">
        <v>1258</v>
      </c>
      <c r="B406" s="3" t="s">
        <v>1259</v>
      </c>
      <c r="C406" s="3" t="s">
        <v>45</v>
      </c>
      <c r="D406" s="3">
        <v>104227</v>
      </c>
      <c r="E406" s="3" t="s">
        <v>16</v>
      </c>
      <c r="F406" s="3">
        <v>2019</v>
      </c>
      <c r="G406" s="3" t="s">
        <v>17</v>
      </c>
      <c r="H406" s="4">
        <v>43830</v>
      </c>
      <c r="I406" s="4">
        <v>43872</v>
      </c>
      <c r="J406" s="4">
        <v>43872</v>
      </c>
      <c r="K406" s="5">
        <v>63400000</v>
      </c>
      <c r="L406" s="5">
        <v>63800000</v>
      </c>
      <c r="M406" s="3" t="s">
        <v>1260</v>
      </c>
      <c r="N406" s="21">
        <f>('Ratios Calculated fix'!N406-'Ratios Calculated fix'!N$428)/('Ratios Calculated fix'!N$429-'Ratios Calculated fix'!N$428)</f>
        <v>3.2053769861691367E-2</v>
      </c>
      <c r="O406" s="22">
        <f>('Ratios Calculated fix'!O406-'Ratios Calculated fix'!O$428)/('Ratios Calculated fix'!O$429-'Ratios Calculated fix'!O$428)</f>
        <v>2.1399679435793732E-2</v>
      </c>
      <c r="P406" s="22">
        <f>('Ratios Calculated fix'!P406-'Ratios Calculated fix'!P$428)/('Ratios Calculated fix'!P$429-'Ratios Calculated fix'!P$428)</f>
        <v>2.408343358079848E-2</v>
      </c>
      <c r="Q406" s="22">
        <f>('Ratios Calculated fix'!Q406-'Ratios Calculated fix'!Q$428)/('Ratios Calculated fix'!Q$429-'Ratios Calculated fix'!Q$428)</f>
        <v>0.87365118472901349</v>
      </c>
      <c r="R406" s="22">
        <f>('Ratios Calculated fix'!R406-'Ratios Calculated fix'!R$428)/('Ratios Calculated fix'!R$429-'Ratios Calculated fix'!R$428)</f>
        <v>8.3599893168850525E-2</v>
      </c>
      <c r="S406" s="22">
        <f>('Ratios Calculated fix'!S406-'Ratios Calculated fix'!S$428)/('Ratios Calculated fix'!S$429-'Ratios Calculated fix'!S$428)</f>
        <v>5.5703931798449825E-2</v>
      </c>
      <c r="T406" s="22">
        <f>('Ratios Calculated fix'!T406-'Ratios Calculated fix'!T$428)/('Ratios Calculated fix'!T$429-'Ratios Calculated fix'!T$428)</f>
        <v>7.4439823080388823E-2</v>
      </c>
      <c r="U406" s="22">
        <f>('Ratios Calculated fix'!U406-'Ratios Calculated fix'!U$428)/('Ratios Calculated fix'!U$429-'Ratios Calculated fix'!U$428)</f>
        <v>0.81172336246097587</v>
      </c>
      <c r="V406" s="22">
        <f>('Ratios Calculated fix'!V406-'Ratios Calculated fix'!V$428)/('Ratios Calculated fix'!V$429-'Ratios Calculated fix'!V$428)</f>
        <v>0.71230073017849238</v>
      </c>
      <c r="W406" s="22">
        <f>('Ratios Calculated fix'!W406-'Ratios Calculated fix'!W$428)/('Ratios Calculated fix'!W$429-'Ratios Calculated fix'!W$428)</f>
        <v>0.82397940509899348</v>
      </c>
      <c r="X406" s="22">
        <f>('Ratios Calculated fix'!X406-'Ratios Calculated fix'!X$428)/('Ratios Calculated fix'!X$429-'Ratios Calculated fix'!X$428)</f>
        <v>0.33716742214339546</v>
      </c>
      <c r="Y406" s="22">
        <f>('Ratios Calculated fix'!Y406-'Ratios Calculated fix'!Y$428)/('Ratios Calculated fix'!Y$429-'Ratios Calculated fix'!Y$428)</f>
        <v>0.43794145698626741</v>
      </c>
      <c r="Z406" s="22">
        <f>('Ratios Calculated fix'!Z406-'Ratios Calculated fix'!Z$428)/('Ratios Calculated fix'!Z$429-'Ratios Calculated fix'!Z$428)</f>
        <v>0.66283257785660454</v>
      </c>
      <c r="AA406" s="22">
        <f>('Ratios Calculated fix'!AA406-'Ratios Calculated fix'!AA$428)/('Ratios Calculated fix'!AA$429-'Ratios Calculated fix'!AA$428)</f>
        <v>0.2073099523646437</v>
      </c>
      <c r="AB406" s="22">
        <f>('Ratios Calculated fix'!AB406-'Ratios Calculated fix'!AB$428)/('Ratios Calculated fix'!AB$429-'Ratios Calculated fix'!AB$428)</f>
        <v>0.80218695522395755</v>
      </c>
      <c r="AC406" s="22">
        <f>('Ratios Calculated fix'!AC406-'Ratios Calculated fix'!AC$428)/('Ratios Calculated fix'!AC$429-'Ratios Calculated fix'!AC$428)</f>
        <v>0.14866720922795473</v>
      </c>
      <c r="AD406" s="22">
        <f>('Ratios Calculated fix'!AD406-'Ratios Calculated fix'!AD$428)/('Ratios Calculated fix'!AD$429-'Ratios Calculated fix'!AD$428)</f>
        <v>0.15469196130738067</v>
      </c>
      <c r="AE406" s="22">
        <f>('Ratios Calculated fix'!AE406-'Ratios Calculated fix'!AE$428)/('Ratios Calculated fix'!AE$429-'Ratios Calculated fix'!AE$428)</f>
        <v>0.22963288816521896</v>
      </c>
      <c r="AF406" s="22">
        <f>('Ratios Calculated fix'!AF406-'Ratios Calculated fix'!AF$428)/('Ratios Calculated fix'!AF$429-'Ratios Calculated fix'!AF$428)</f>
        <v>0.33363747974784591</v>
      </c>
      <c r="AG406" s="22" t="e">
        <f>('Ratios Calculated fix'!AG406-'Ratios Calculated fix'!AG$428)/('Ratios Calculated fix'!AG$429-'Ratios Calculated fix'!AG$428)</f>
        <v>#DIV/0!</v>
      </c>
      <c r="AH406" s="22" t="e">
        <f>('Ratios Calculated fix'!AH406-'Ratios Calculated fix'!AH$428)/('Ratios Calculated fix'!AH$429-'Ratios Calculated fix'!AH$428)</f>
        <v>#DIV/0!</v>
      </c>
      <c r="AI406" s="22">
        <f>('Ratios Calculated fix'!AI406-'Ratios Calculated fix'!AI$428)/('Ratios Calculated fix'!AI$429-'Ratios Calculated fix'!AI$428)</f>
        <v>0.51716142979331881</v>
      </c>
      <c r="AJ406" s="22">
        <f>('Ratios Calculated fix'!AJ406-'Ratios Calculated fix'!AJ$428)/('Ratios Calculated fix'!AJ$429-'Ratios Calculated fix'!AJ$428)</f>
        <v>9.7688567782059615E-2</v>
      </c>
      <c r="AK406" s="22" t="e">
        <f>('Ratios Calculated fix'!AK406-'Ratios Calculated fix'!AK$428)/('Ratios Calculated fix'!AK$429-'Ratios Calculated fix'!AK$428)</f>
        <v>#DIV/0!</v>
      </c>
      <c r="AL406" s="22" t="e">
        <f>('Ratios Calculated fix'!AL406-'Ratios Calculated fix'!AL$428)/('Ratios Calculated fix'!AL$429-'Ratios Calculated fix'!AL$428)</f>
        <v>#DIV/0!</v>
      </c>
      <c r="AM406" s="22">
        <f>('Ratios Calculated fix'!AM406-'Ratios Calculated fix'!AM$428)/('Ratios Calculated fix'!AM$429-'Ratios Calculated fix'!AM$428)</f>
        <v>0.71430325203462985</v>
      </c>
      <c r="AN406" s="22">
        <f>('Ratios Calculated fix'!AN406-'Ratios Calculated fix'!AN$428)/('Ratios Calculated fix'!AN$429-'Ratios Calculated fix'!AN$428)</f>
        <v>0.81335262128987806</v>
      </c>
      <c r="AO406" s="22">
        <f>('Ratios Calculated fix'!AO406-'Ratios Calculated fix'!AO$428)/('Ratios Calculated fix'!AO$429-'Ratios Calculated fix'!AO$428)</f>
        <v>0.22494630891486084</v>
      </c>
      <c r="AP406" s="22">
        <f>('Ratios Calculated fix'!AP406-'Ratios Calculated fix'!AP$428)/('Ratios Calculated fix'!AP$429-'Ratios Calculated fix'!AP$428)</f>
        <v>0.34633000560422678</v>
      </c>
      <c r="AQ406" s="22">
        <f>('Ratios Calculated fix'!AQ406-'Ratios Calculated fix'!AQ$428)/('Ratios Calculated fix'!AQ$429-'Ratios Calculated fix'!AQ$428)</f>
        <v>0.64356743501427072</v>
      </c>
      <c r="AR406" s="22">
        <f>('Ratios Calculated fix'!AR406-'Ratios Calculated fix'!AR$428)/('Ratios Calculated fix'!AR$429-'Ratios Calculated fix'!AR$428)</f>
        <v>0.23401184954882093</v>
      </c>
      <c r="AS406" s="22">
        <f>('Ratios Calculated fix'!AS406-'Ratios Calculated fix'!AS$428)/('Ratios Calculated fix'!AS$429-'Ratios Calculated fix'!AS$428)</f>
        <v>0.35524982669724919</v>
      </c>
      <c r="AT406" s="22">
        <f>('Ratios Calculated fix'!AT406-'Ratios Calculated fix'!AT$428)/('Ratios Calculated fix'!AT$429-'Ratios Calculated fix'!AT$428)</f>
        <v>0.35635468551688332</v>
      </c>
      <c r="AU406" s="22">
        <f>('Ratios Calculated fix'!AU406-'Ratios Calculated fix'!AU$428)/('Ratios Calculated fix'!AU$429-'Ratios Calculated fix'!AU$428)</f>
        <v>0.27639718678069242</v>
      </c>
      <c r="AV406" s="22" t="e">
        <f>('Ratios Calculated fix'!AV406-'Ratios Calculated fix'!AV$428)/('Ratios Calculated fix'!AV$429-'Ratios Calculated fix'!AV$428)</f>
        <v>#DIV/0!</v>
      </c>
      <c r="AW406" s="22" t="e">
        <f>('Ratios Calculated fix'!AW406-'Ratios Calculated fix'!AW$428)/('Ratios Calculated fix'!AW$429-'Ratios Calculated fix'!AW$428)</f>
        <v>#DIV/0!</v>
      </c>
      <c r="AX406" s="22" t="e">
        <f>('Ratios Calculated fix'!AX406-'Ratios Calculated fix'!AX$428)/('Ratios Calculated fix'!AX$429-'Ratios Calculated fix'!AX$428)</f>
        <v>#DIV/0!</v>
      </c>
      <c r="AY406" s="22">
        <f>('Ratios Calculated fix'!AY406-'Ratios Calculated fix'!AY$428)/('Ratios Calculated fix'!AY$429-'Ratios Calculated fix'!AY$428)</f>
        <v>0.74726989030380908</v>
      </c>
      <c r="AZ406" s="22">
        <f>('Ratios Calculated fix'!AZ406-'Ratios Calculated fix'!AZ$428)/('Ratios Calculated fix'!AZ$429-'Ratios Calculated fix'!AZ$428)</f>
        <v>0.76953970663855142</v>
      </c>
      <c r="BA406" s="22">
        <f>('Ratios Calculated fix'!BA406-'Ratios Calculated fix'!BA$428)/('Ratios Calculated fix'!BA$429-'Ratios Calculated fix'!BA$428)</f>
        <v>0.22322340240627461</v>
      </c>
      <c r="BB406" s="22" t="e">
        <f>('Ratios Calculated fix'!BB406-'Ratios Calculated fix'!BB$428)/('Ratios Calculated fix'!BB$429-'Ratios Calculated fix'!BB$428)</f>
        <v>#DIV/0!</v>
      </c>
      <c r="BC406" s="22">
        <f>('Ratios Calculated fix'!BC406-'Ratios Calculated fix'!BC$428)/('Ratios Calculated fix'!BC$429-'Ratios Calculated fix'!BC$428)</f>
        <v>0.18073390840585027</v>
      </c>
    </row>
    <row r="407" spans="1:55" x14ac:dyDescent="0.2">
      <c r="A407" s="3" t="s">
        <v>1264</v>
      </c>
      <c r="B407" s="3" t="s">
        <v>1265</v>
      </c>
      <c r="C407" s="3" t="s">
        <v>113</v>
      </c>
      <c r="D407" s="3">
        <v>378243</v>
      </c>
      <c r="E407" s="3" t="s">
        <v>16</v>
      </c>
      <c r="F407" s="3">
        <v>2019</v>
      </c>
      <c r="G407" s="3" t="s">
        <v>17</v>
      </c>
      <c r="H407" s="4">
        <v>43830</v>
      </c>
      <c r="I407" s="4">
        <v>43887</v>
      </c>
      <c r="J407" s="4">
        <v>43887</v>
      </c>
      <c r="K407" s="5">
        <v>130000000</v>
      </c>
      <c r="L407" s="5">
        <v>130000000</v>
      </c>
      <c r="M407" s="3" t="s">
        <v>1266</v>
      </c>
      <c r="N407" s="21">
        <f>('Ratios Calculated fix'!N407-'Ratios Calculated fix'!N$428)/('Ratios Calculated fix'!N$429-'Ratios Calculated fix'!N$428)</f>
        <v>3.8497782378346557E-2</v>
      </c>
      <c r="O407" s="22">
        <f>('Ratios Calculated fix'!O407-'Ratios Calculated fix'!O$428)/('Ratios Calculated fix'!O$429-'Ratios Calculated fix'!O$428)</f>
        <v>3.8497782378346557E-2</v>
      </c>
      <c r="P407" s="22">
        <f>('Ratios Calculated fix'!P407-'Ratios Calculated fix'!P$428)/('Ratios Calculated fix'!P$429-'Ratios Calculated fix'!P$428)</f>
        <v>5.6992787940644577E-3</v>
      </c>
      <c r="Q407" s="22">
        <f>('Ratios Calculated fix'!Q407-'Ratios Calculated fix'!Q$428)/('Ratios Calculated fix'!Q$429-'Ratios Calculated fix'!Q$428)</f>
        <v>0.87166133174413529</v>
      </c>
      <c r="R407" s="22">
        <f>('Ratios Calculated fix'!R407-'Ratios Calculated fix'!R$428)/('Ratios Calculated fix'!R$429-'Ratios Calculated fix'!R$428)</f>
        <v>5.3260786487444228E-2</v>
      </c>
      <c r="S407" s="22">
        <f>('Ratios Calculated fix'!S407-'Ratios Calculated fix'!S$428)/('Ratios Calculated fix'!S$429-'Ratios Calculated fix'!S$428)</f>
        <v>1.6782783768798607E-2</v>
      </c>
      <c r="T407" s="22">
        <f>('Ratios Calculated fix'!T407-'Ratios Calculated fix'!T$428)/('Ratios Calculated fix'!T$429-'Ratios Calculated fix'!T$428)</f>
        <v>5.0800228918891785E-2</v>
      </c>
      <c r="U407" s="22">
        <f>('Ratios Calculated fix'!U407-'Ratios Calculated fix'!U$428)/('Ratios Calculated fix'!U$429-'Ratios Calculated fix'!U$428)</f>
        <v>0.8093752573358165</v>
      </c>
      <c r="V407" s="22">
        <f>('Ratios Calculated fix'!V407-'Ratios Calculated fix'!V$428)/('Ratios Calculated fix'!V$429-'Ratios Calculated fix'!V$428)</f>
        <v>0.70922528734211154</v>
      </c>
      <c r="W407" s="22">
        <f>('Ratios Calculated fix'!W407-'Ratios Calculated fix'!W$428)/('Ratios Calculated fix'!W$429-'Ratios Calculated fix'!W$428)</f>
        <v>0.82175242541295901</v>
      </c>
      <c r="X407" s="22">
        <f>('Ratios Calculated fix'!X407-'Ratios Calculated fix'!X$428)/('Ratios Calculated fix'!X$429-'Ratios Calculated fix'!X$428)</f>
        <v>0.41454448626882184</v>
      </c>
      <c r="Y407" s="22">
        <f>('Ratios Calculated fix'!Y407-'Ratios Calculated fix'!Y$428)/('Ratios Calculated fix'!Y$429-'Ratios Calculated fix'!Y$428)</f>
        <v>0.46932465677663465</v>
      </c>
      <c r="Z407" s="22">
        <f>('Ratios Calculated fix'!Z407-'Ratios Calculated fix'!Z$428)/('Ratios Calculated fix'!Z$429-'Ratios Calculated fix'!Z$428)</f>
        <v>0.58545551373117821</v>
      </c>
      <c r="AA407" s="22">
        <f>('Ratios Calculated fix'!AA407-'Ratios Calculated fix'!AA$428)/('Ratios Calculated fix'!AA$429-'Ratios Calculated fix'!AA$428)</f>
        <v>0.5068955773362368</v>
      </c>
      <c r="AB407" s="22">
        <f>('Ratios Calculated fix'!AB407-'Ratios Calculated fix'!AB$428)/('Ratios Calculated fix'!AB$429-'Ratios Calculated fix'!AB$428)</f>
        <v>0.8244347974293027</v>
      </c>
      <c r="AC407" s="22">
        <f>('Ratios Calculated fix'!AC407-'Ratios Calculated fix'!AC$428)/('Ratios Calculated fix'!AC$429-'Ratios Calculated fix'!AC$428)</f>
        <v>1</v>
      </c>
      <c r="AD407" s="22">
        <f>('Ratios Calculated fix'!AD407-'Ratios Calculated fix'!AD$428)/('Ratios Calculated fix'!AD$429-'Ratios Calculated fix'!AD$428)</f>
        <v>0.31906949227144621</v>
      </c>
      <c r="AE407" s="22">
        <f>('Ratios Calculated fix'!AE407-'Ratios Calculated fix'!AE$428)/('Ratios Calculated fix'!AE$429-'Ratios Calculated fix'!AE$428)</f>
        <v>0.32695977434147661</v>
      </c>
      <c r="AF407" s="22">
        <f>('Ratios Calculated fix'!AF407-'Ratios Calculated fix'!AF$428)/('Ratios Calculated fix'!AF$429-'Ratios Calculated fix'!AF$428)</f>
        <v>0.35833937217410106</v>
      </c>
      <c r="AG407" s="22" t="e">
        <f>('Ratios Calculated fix'!AG407-'Ratios Calculated fix'!AG$428)/('Ratios Calculated fix'!AG$429-'Ratios Calculated fix'!AG$428)</f>
        <v>#DIV/0!</v>
      </c>
      <c r="AH407" s="22" t="e">
        <f>('Ratios Calculated fix'!AH407-'Ratios Calculated fix'!AH$428)/('Ratios Calculated fix'!AH$429-'Ratios Calculated fix'!AH$428)</f>
        <v>#DIV/0!</v>
      </c>
      <c r="AI407" s="22">
        <f>('Ratios Calculated fix'!AI407-'Ratios Calculated fix'!AI$428)/('Ratios Calculated fix'!AI$429-'Ratios Calculated fix'!AI$428)</f>
        <v>0.56555113051142147</v>
      </c>
      <c r="AJ407" s="22">
        <f>('Ratios Calculated fix'!AJ407-'Ratios Calculated fix'!AJ$428)/('Ratios Calculated fix'!AJ$429-'Ratios Calculated fix'!AJ$428)</f>
        <v>8.3983814733576342E-2</v>
      </c>
      <c r="AK407" s="22" t="e">
        <f>('Ratios Calculated fix'!AK407-'Ratios Calculated fix'!AK$428)/('Ratios Calculated fix'!AK$429-'Ratios Calculated fix'!AK$428)</f>
        <v>#DIV/0!</v>
      </c>
      <c r="AL407" s="22" t="e">
        <f>('Ratios Calculated fix'!AL407-'Ratios Calculated fix'!AL$428)/('Ratios Calculated fix'!AL$429-'Ratios Calculated fix'!AL$428)</f>
        <v>#DIV/0!</v>
      </c>
      <c r="AM407" s="22">
        <f>('Ratios Calculated fix'!AM407-'Ratios Calculated fix'!AM$428)/('Ratios Calculated fix'!AM$429-'Ratios Calculated fix'!AM$428)</f>
        <v>0.70937503416069847</v>
      </c>
      <c r="AN407" s="22">
        <f>('Ratios Calculated fix'!AN407-'Ratios Calculated fix'!AN$428)/('Ratios Calculated fix'!AN$429-'Ratios Calculated fix'!AN$428)</f>
        <v>0.80489088847945967</v>
      </c>
      <c r="AO407" s="22">
        <f>('Ratios Calculated fix'!AO407-'Ratios Calculated fix'!AO$428)/('Ratios Calculated fix'!AO$429-'Ratios Calculated fix'!AO$428)</f>
        <v>4.2131543129986744E-2</v>
      </c>
      <c r="AP407" s="22">
        <f>('Ratios Calculated fix'!AP407-'Ratios Calculated fix'!AP$428)/('Ratios Calculated fix'!AP$429-'Ratios Calculated fix'!AP$428)</f>
        <v>0.36532901604705059</v>
      </c>
      <c r="AQ407" s="22">
        <f>('Ratios Calculated fix'!AQ407-'Ratios Calculated fix'!AQ$428)/('Ratios Calculated fix'!AQ$429-'Ratios Calculated fix'!AQ$428)</f>
        <v>0.60291821864364992</v>
      </c>
      <c r="AR407" s="22">
        <f>('Ratios Calculated fix'!AR407-'Ratios Calculated fix'!AR$428)/('Ratios Calculated fix'!AR$429-'Ratios Calculated fix'!AR$428)</f>
        <v>0.30227160711068146</v>
      </c>
      <c r="AS407" s="22">
        <f>('Ratios Calculated fix'!AS407-'Ratios Calculated fix'!AS$428)/('Ratios Calculated fix'!AS$429-'Ratios Calculated fix'!AS$428)</f>
        <v>0.39223287315282079</v>
      </c>
      <c r="AT407" s="22">
        <f>('Ratios Calculated fix'!AT407-'Ratios Calculated fix'!AT$428)/('Ratios Calculated fix'!AT$429-'Ratios Calculated fix'!AT$428)</f>
        <v>0.29108122735898156</v>
      </c>
      <c r="AU407" s="22">
        <f>('Ratios Calculated fix'!AU407-'Ratios Calculated fix'!AU$428)/('Ratios Calculated fix'!AU$429-'Ratios Calculated fix'!AU$428)</f>
        <v>0.2449319310637651</v>
      </c>
      <c r="AV407" s="22" t="e">
        <f>('Ratios Calculated fix'!AV407-'Ratios Calculated fix'!AV$428)/('Ratios Calculated fix'!AV$429-'Ratios Calculated fix'!AV$428)</f>
        <v>#DIV/0!</v>
      </c>
      <c r="AW407" s="22" t="e">
        <f>('Ratios Calculated fix'!AW407-'Ratios Calculated fix'!AW$428)/('Ratios Calculated fix'!AW$429-'Ratios Calculated fix'!AW$428)</f>
        <v>#DIV/0!</v>
      </c>
      <c r="AX407" s="22" t="e">
        <f>('Ratios Calculated fix'!AX407-'Ratios Calculated fix'!AX$428)/('Ratios Calculated fix'!AX$429-'Ratios Calculated fix'!AX$428)</f>
        <v>#DIV/0!</v>
      </c>
      <c r="AY407" s="22">
        <f>('Ratios Calculated fix'!AY407-'Ratios Calculated fix'!AY$428)/('Ratios Calculated fix'!AY$429-'Ratios Calculated fix'!AY$428)</f>
        <v>0.74664000403250497</v>
      </c>
      <c r="AZ407" s="22">
        <f>('Ratios Calculated fix'!AZ407-'Ratios Calculated fix'!AZ$428)/('Ratios Calculated fix'!AZ$429-'Ratios Calculated fix'!AZ$428)</f>
        <v>0.76988179086565212</v>
      </c>
      <c r="BA407" s="22">
        <f>('Ratios Calculated fix'!BA407-'Ratios Calculated fix'!BA$428)/('Ratios Calculated fix'!BA$429-'Ratios Calculated fix'!BA$428)</f>
        <v>0.22052753931191682</v>
      </c>
      <c r="BB407" s="22" t="e">
        <f>('Ratios Calculated fix'!BB407-'Ratios Calculated fix'!BB$428)/('Ratios Calculated fix'!BB$429-'Ratios Calculated fix'!BB$428)</f>
        <v>#DIV/0!</v>
      </c>
      <c r="BC407" s="22">
        <f>('Ratios Calculated fix'!BC407-'Ratios Calculated fix'!BC$428)/('Ratios Calculated fix'!BC$429-'Ratios Calculated fix'!BC$428)</f>
        <v>0.12950245701189697</v>
      </c>
    </row>
    <row r="408" spans="1:55" x14ac:dyDescent="0.2">
      <c r="A408" s="3" t="s">
        <v>1234</v>
      </c>
      <c r="B408" s="3" t="s">
        <v>1235</v>
      </c>
      <c r="C408" s="3" t="s">
        <v>15</v>
      </c>
      <c r="D408" s="3">
        <v>378239</v>
      </c>
      <c r="E408" s="3" t="s">
        <v>16</v>
      </c>
      <c r="F408" s="3">
        <v>2019</v>
      </c>
      <c r="G408" s="3" t="s">
        <v>17</v>
      </c>
      <c r="H408" s="4">
        <v>43830</v>
      </c>
      <c r="I408" s="4">
        <v>43874</v>
      </c>
      <c r="J408" s="4">
        <v>43874</v>
      </c>
      <c r="K408" s="5">
        <v>424600000</v>
      </c>
      <c r="L408" s="5">
        <v>428200000</v>
      </c>
      <c r="M408" s="3" t="s">
        <v>1236</v>
      </c>
      <c r="N408" s="21">
        <f>('Ratios Calculated fix'!N408-'Ratios Calculated fix'!N$428)/('Ratios Calculated fix'!N$429-'Ratios Calculated fix'!N$428)</f>
        <v>7.1950717555554419E-2</v>
      </c>
      <c r="O408" s="22">
        <f>('Ratios Calculated fix'!O408-'Ratios Calculated fix'!O$428)/('Ratios Calculated fix'!O$429-'Ratios Calculated fix'!O$428)</f>
        <v>7.0717670719976131E-2</v>
      </c>
      <c r="P408" s="22">
        <f>('Ratios Calculated fix'!P408-'Ratios Calculated fix'!P$428)/('Ratios Calculated fix'!P$429-'Ratios Calculated fix'!P$428)</f>
        <v>0.11695036869698763</v>
      </c>
      <c r="Q408" s="22">
        <f>('Ratios Calculated fix'!Q408-'Ratios Calculated fix'!Q$428)/('Ratios Calculated fix'!Q$429-'Ratios Calculated fix'!Q$428)</f>
        <v>0.87252561324729283</v>
      </c>
      <c r="R408" s="22">
        <f>('Ratios Calculated fix'!R408-'Ratios Calculated fix'!R$428)/('Ratios Calculated fix'!R$429-'Ratios Calculated fix'!R$428)</f>
        <v>0.16343357157254693</v>
      </c>
      <c r="S408" s="22">
        <f>('Ratios Calculated fix'!S408-'Ratios Calculated fix'!S$428)/('Ratios Calculated fix'!S$429-'Ratios Calculated fix'!S$428)</f>
        <v>1.4784345614263075E-2</v>
      </c>
      <c r="T408" s="22">
        <f>('Ratios Calculated fix'!T408-'Ratios Calculated fix'!T$428)/('Ratios Calculated fix'!T$429-'Ratios Calculated fix'!T$428)</f>
        <v>0.16250795925571254</v>
      </c>
      <c r="U408" s="22">
        <f>('Ratios Calculated fix'!U408-'Ratios Calculated fix'!U$428)/('Ratios Calculated fix'!U$429-'Ratios Calculated fix'!U$428)</f>
        <v>0.81473247561627338</v>
      </c>
      <c r="V408" s="22">
        <f>('Ratios Calculated fix'!V408-'Ratios Calculated fix'!V$428)/('Ratios Calculated fix'!V$429-'Ratios Calculated fix'!V$428)</f>
        <v>0.70923577709889829</v>
      </c>
      <c r="W408" s="22">
        <f>('Ratios Calculated fix'!W408-'Ratios Calculated fix'!W$428)/('Ratios Calculated fix'!W$429-'Ratios Calculated fix'!W$428)</f>
        <v>0.8279141619021354</v>
      </c>
      <c r="X408" s="22">
        <f>('Ratios Calculated fix'!X408-'Ratios Calculated fix'!X$428)/('Ratios Calculated fix'!X$429-'Ratios Calculated fix'!X$428)</f>
        <v>0.19124804811249882</v>
      </c>
      <c r="Y408" s="22">
        <f>('Ratios Calculated fix'!Y408-'Ratios Calculated fix'!Y$428)/('Ratios Calculated fix'!Y$429-'Ratios Calculated fix'!Y$428)</f>
        <v>0.44572030715703714</v>
      </c>
      <c r="Z408" s="22">
        <f>('Ratios Calculated fix'!Z408-'Ratios Calculated fix'!Z$428)/('Ratios Calculated fix'!Z$429-'Ratios Calculated fix'!Z$428)</f>
        <v>0.80875195188750115</v>
      </c>
      <c r="AA408" s="22">
        <f>('Ratios Calculated fix'!AA408-'Ratios Calculated fix'!AA$428)/('Ratios Calculated fix'!AA$429-'Ratios Calculated fix'!AA$428)</f>
        <v>0.37770094544035837</v>
      </c>
      <c r="AB408" s="22">
        <f>('Ratios Calculated fix'!AB408-'Ratios Calculated fix'!AB$428)/('Ratios Calculated fix'!AB$429-'Ratios Calculated fix'!AB$428)</f>
        <v>0.81314394411751889</v>
      </c>
      <c r="AC408" s="22">
        <f>('Ratios Calculated fix'!AC408-'Ratios Calculated fix'!AC$428)/('Ratios Calculated fix'!AC$429-'Ratios Calculated fix'!AC$428)</f>
        <v>0.36747347528330737</v>
      </c>
      <c r="AD408" s="22">
        <f>('Ratios Calculated fix'!AD408-'Ratios Calculated fix'!AD$428)/('Ratios Calculated fix'!AD$429-'Ratios Calculated fix'!AD$428)</f>
        <v>0.37105975688627679</v>
      </c>
      <c r="AE408" s="22">
        <f>('Ratios Calculated fix'!AE408-'Ratios Calculated fix'!AE$428)/('Ratios Calculated fix'!AE$429-'Ratios Calculated fix'!AE$428)</f>
        <v>0.36151656394743165</v>
      </c>
      <c r="AF408" s="22">
        <f>('Ratios Calculated fix'!AF408-'Ratios Calculated fix'!AF$428)/('Ratios Calculated fix'!AF$429-'Ratios Calculated fix'!AF$428)</f>
        <v>0.35514229991706286</v>
      </c>
      <c r="AG408" s="22" t="e">
        <f>('Ratios Calculated fix'!AG408-'Ratios Calculated fix'!AG$428)/('Ratios Calculated fix'!AG$429-'Ratios Calculated fix'!AG$428)</f>
        <v>#DIV/0!</v>
      </c>
      <c r="AH408" s="22" t="e">
        <f>('Ratios Calculated fix'!AH408-'Ratios Calculated fix'!AH$428)/('Ratios Calculated fix'!AH$429-'Ratios Calculated fix'!AH$428)</f>
        <v>#DIV/0!</v>
      </c>
      <c r="AI408" s="22">
        <f>('Ratios Calculated fix'!AI408-'Ratios Calculated fix'!AI$428)/('Ratios Calculated fix'!AI$429-'Ratios Calculated fix'!AI$428)</f>
        <v>0.56998455314416563</v>
      </c>
      <c r="AJ408" s="22">
        <f>('Ratios Calculated fix'!AJ408-'Ratios Calculated fix'!AJ$428)/('Ratios Calculated fix'!AJ$429-'Ratios Calculated fix'!AJ$428)</f>
        <v>0.28428982259922148</v>
      </c>
      <c r="AK408" s="22" t="e">
        <f>('Ratios Calculated fix'!AK408-'Ratios Calculated fix'!AK$428)/('Ratios Calculated fix'!AK$429-'Ratios Calculated fix'!AK$428)</f>
        <v>#DIV/0!</v>
      </c>
      <c r="AL408" s="22" t="e">
        <f>('Ratios Calculated fix'!AL408-'Ratios Calculated fix'!AL$428)/('Ratios Calculated fix'!AL$429-'Ratios Calculated fix'!AL$428)</f>
        <v>#DIV/0!</v>
      </c>
      <c r="AM408" s="22">
        <f>('Ratios Calculated fix'!AM408-'Ratios Calculated fix'!AM$428)/('Ratios Calculated fix'!AM$429-'Ratios Calculated fix'!AM$428)</f>
        <v>0.71294984723777044</v>
      </c>
      <c r="AN408" s="22">
        <f>('Ratios Calculated fix'!AN408-'Ratios Calculated fix'!AN$428)/('Ratios Calculated fix'!AN$429-'Ratios Calculated fix'!AN$428)</f>
        <v>0.80761211531541777</v>
      </c>
      <c r="AO408" s="22">
        <f>('Ratios Calculated fix'!AO408-'Ratios Calculated fix'!AO$428)/('Ratios Calculated fix'!AO$429-'Ratios Calculated fix'!AO$428)</f>
        <v>0.1089306596918546</v>
      </c>
      <c r="AP408" s="22">
        <f>('Ratios Calculated fix'!AP408-'Ratios Calculated fix'!AP$428)/('Ratios Calculated fix'!AP$429-'Ratios Calculated fix'!AP$428)</f>
        <v>0.36263639971587686</v>
      </c>
      <c r="AQ408" s="22">
        <f>('Ratios Calculated fix'!AQ408-'Ratios Calculated fix'!AQ$428)/('Ratios Calculated fix'!AQ$429-'Ratios Calculated fix'!AQ$428)</f>
        <v>0.64049394392226877</v>
      </c>
      <c r="AR408" s="22">
        <f>('Ratios Calculated fix'!AR408-'Ratios Calculated fix'!AR$428)/('Ratios Calculated fix'!AR$429-'Ratios Calculated fix'!AR$428)</f>
        <v>0.45300617892614908</v>
      </c>
      <c r="AS408" s="22">
        <f>('Ratios Calculated fix'!AS408-'Ratios Calculated fix'!AS$428)/('Ratios Calculated fix'!AS$429-'Ratios Calculated fix'!AS$428)</f>
        <v>0.41929108533464765</v>
      </c>
      <c r="AT408" s="22">
        <f>('Ratios Calculated fix'!AT408-'Ratios Calculated fix'!AT$428)/('Ratios Calculated fix'!AT$429-'Ratios Calculated fix'!AT$428)</f>
        <v>0.49676482085292956</v>
      </c>
      <c r="AU408" s="22">
        <f>('Ratios Calculated fix'!AU408-'Ratios Calculated fix'!AU$428)/('Ratios Calculated fix'!AU$429-'Ratios Calculated fix'!AU$428)</f>
        <v>0.30753865367892869</v>
      </c>
      <c r="AV408" s="22" t="e">
        <f>('Ratios Calculated fix'!AV408-'Ratios Calculated fix'!AV$428)/('Ratios Calculated fix'!AV$429-'Ratios Calculated fix'!AV$428)</f>
        <v>#DIV/0!</v>
      </c>
      <c r="AW408" s="22" t="e">
        <f>('Ratios Calculated fix'!AW408-'Ratios Calculated fix'!AW$428)/('Ratios Calculated fix'!AW$429-'Ratios Calculated fix'!AW$428)</f>
        <v>#DIV/0!</v>
      </c>
      <c r="AX408" s="22" t="e">
        <f>('Ratios Calculated fix'!AX408-'Ratios Calculated fix'!AX$428)/('Ratios Calculated fix'!AX$429-'Ratios Calculated fix'!AX$428)</f>
        <v>#DIV/0!</v>
      </c>
      <c r="AY408" s="22">
        <f>('Ratios Calculated fix'!AY408-'Ratios Calculated fix'!AY$428)/('Ratios Calculated fix'!AY$429-'Ratios Calculated fix'!AY$428)</f>
        <v>0.7470245454765837</v>
      </c>
      <c r="AZ408" s="22">
        <f>('Ratios Calculated fix'!AZ408-'Ratios Calculated fix'!AZ$428)/('Ratios Calculated fix'!AZ$429-'Ratios Calculated fix'!AZ$428)</f>
        <v>0.76989513728154446</v>
      </c>
      <c r="BA408" s="22">
        <f>('Ratios Calculated fix'!BA408-'Ratios Calculated fix'!BA$428)/('Ratios Calculated fix'!BA$429-'Ratios Calculated fix'!BA$428)</f>
        <v>0.22234611146861349</v>
      </c>
      <c r="BB408" s="22" t="e">
        <f>('Ratios Calculated fix'!BB408-'Ratios Calculated fix'!BB$428)/('Ratios Calculated fix'!BB$429-'Ratios Calculated fix'!BB$428)</f>
        <v>#DIV/0!</v>
      </c>
      <c r="BC408" s="22">
        <f>('Ratios Calculated fix'!BC408-'Ratios Calculated fix'!BC$428)/('Ratios Calculated fix'!BC$429-'Ratios Calculated fix'!BC$428)</f>
        <v>0.1682001111235949</v>
      </c>
    </row>
    <row r="409" spans="1:55" x14ac:dyDescent="0.2">
      <c r="A409" s="3" t="s">
        <v>1261</v>
      </c>
      <c r="B409" s="3" t="s">
        <v>1262</v>
      </c>
      <c r="C409" s="3" t="s">
        <v>138</v>
      </c>
      <c r="D409" s="3">
        <v>344928</v>
      </c>
      <c r="E409" s="3" t="s">
        <v>16</v>
      </c>
      <c r="F409" s="3">
        <v>2019</v>
      </c>
      <c r="G409" s="3" t="s">
        <v>17</v>
      </c>
      <c r="H409" s="4">
        <v>43830</v>
      </c>
      <c r="I409" s="4">
        <v>43885</v>
      </c>
      <c r="J409" s="4">
        <v>43885</v>
      </c>
      <c r="K409" s="5">
        <v>1212344000</v>
      </c>
      <c r="L409" s="5">
        <v>1214222000</v>
      </c>
      <c r="M409" s="3" t="s">
        <v>1263</v>
      </c>
      <c r="N409" s="21">
        <f>('Ratios Calculated fix'!N409-'Ratios Calculated fix'!N$428)/('Ratios Calculated fix'!N$429-'Ratios Calculated fix'!N$428)</f>
        <v>1.4287109678188425E-2</v>
      </c>
      <c r="O409" s="22">
        <f>('Ratios Calculated fix'!O409-'Ratios Calculated fix'!O$428)/('Ratios Calculated fix'!O$429-'Ratios Calculated fix'!O$428)</f>
        <v>1.3134997958054076E-2</v>
      </c>
      <c r="P409" s="22">
        <f>('Ratios Calculated fix'!P409-'Ratios Calculated fix'!P$428)/('Ratios Calculated fix'!P$429-'Ratios Calculated fix'!P$428)</f>
        <v>7.5203549346741158E-3</v>
      </c>
      <c r="Q409" s="22">
        <f>('Ratios Calculated fix'!Q409-'Ratios Calculated fix'!Q$428)/('Ratios Calculated fix'!Q$429-'Ratios Calculated fix'!Q$428)</f>
        <v>0.8706343798203815</v>
      </c>
      <c r="R409" s="22">
        <f>('Ratios Calculated fix'!R409-'Ratios Calculated fix'!R$428)/('Ratios Calculated fix'!R$429-'Ratios Calculated fix'!R$428)</f>
        <v>0.16261516861613318</v>
      </c>
      <c r="S409" s="22">
        <f>('Ratios Calculated fix'!S409-'Ratios Calculated fix'!S$428)/('Ratios Calculated fix'!S$429-'Ratios Calculated fix'!S$428)</f>
        <v>8.7453560008220924E-2</v>
      </c>
      <c r="T409" s="22">
        <f>('Ratios Calculated fix'!T409-'Ratios Calculated fix'!T$428)/('Ratios Calculated fix'!T$429-'Ratios Calculated fix'!T$428)</f>
        <v>0.14856845622560086</v>
      </c>
      <c r="U409" s="22">
        <f>('Ratios Calculated fix'!U409-'Ratios Calculated fix'!U$428)/('Ratios Calculated fix'!U$429-'Ratios Calculated fix'!U$428)</f>
        <v>0.81258885792678881</v>
      </c>
      <c r="V409" s="22">
        <f>('Ratios Calculated fix'!V409-'Ratios Calculated fix'!V$428)/('Ratios Calculated fix'!V$429-'Ratios Calculated fix'!V$428)</f>
        <v>0.71215551407785027</v>
      </c>
      <c r="W409" s="22">
        <f>('Ratios Calculated fix'!W409-'Ratios Calculated fix'!W$428)/('Ratios Calculated fix'!W$429-'Ratios Calculated fix'!W$428)</f>
        <v>0.82499754051572016</v>
      </c>
      <c r="X409" s="22">
        <f>('Ratios Calculated fix'!X409-'Ratios Calculated fix'!X$428)/('Ratios Calculated fix'!X$429-'Ratios Calculated fix'!X$428)</f>
        <v>2.6684329233838996E-2</v>
      </c>
      <c r="Y409" s="22">
        <f>('Ratios Calculated fix'!Y409-'Ratios Calculated fix'!Y$428)/('Ratios Calculated fix'!Y$429-'Ratios Calculated fix'!Y$428)</f>
        <v>0.45887575569511524</v>
      </c>
      <c r="Z409" s="22">
        <f>('Ratios Calculated fix'!Z409-'Ratios Calculated fix'!Z$428)/('Ratios Calculated fix'!Z$429-'Ratios Calculated fix'!Z$428)</f>
        <v>0.9733156707661611</v>
      </c>
      <c r="AA409" s="22">
        <f>('Ratios Calculated fix'!AA409-'Ratios Calculated fix'!AA$428)/('Ratios Calculated fix'!AA$429-'Ratios Calculated fix'!AA$428)</f>
        <v>0</v>
      </c>
      <c r="AB409" s="22">
        <f>('Ratios Calculated fix'!AB409-'Ratios Calculated fix'!AB$428)/('Ratios Calculated fix'!AB$429-'Ratios Calculated fix'!AB$428)</f>
        <v>0.84314634996696425</v>
      </c>
      <c r="AC409" s="22">
        <f>('Ratios Calculated fix'!AC409-'Ratios Calculated fix'!AC$428)/('Ratios Calculated fix'!AC$429-'Ratios Calculated fix'!AC$428)</f>
        <v>0.74065937632999046</v>
      </c>
      <c r="AD409" s="22">
        <f>('Ratios Calculated fix'!AD409-'Ratios Calculated fix'!AD$428)/('Ratios Calculated fix'!AD$429-'Ratios Calculated fix'!AD$428)</f>
        <v>0.59570399162543275</v>
      </c>
      <c r="AE409" s="22">
        <f>('Ratios Calculated fix'!AE409-'Ratios Calculated fix'!AE$428)/('Ratios Calculated fix'!AE$429-'Ratios Calculated fix'!AE$428)</f>
        <v>0.49272155277838237</v>
      </c>
      <c r="AF409" s="22">
        <f>('Ratios Calculated fix'!AF409-'Ratios Calculated fix'!AF$428)/('Ratios Calculated fix'!AF$429-'Ratios Calculated fix'!AF$428)</f>
        <v>0.35324835094028983</v>
      </c>
      <c r="AG409" s="22" t="e">
        <f>('Ratios Calculated fix'!AG409-'Ratios Calculated fix'!AG$428)/('Ratios Calculated fix'!AG$429-'Ratios Calculated fix'!AG$428)</f>
        <v>#DIV/0!</v>
      </c>
      <c r="AH409" s="22" t="e">
        <f>('Ratios Calculated fix'!AH409-'Ratios Calculated fix'!AH$428)/('Ratios Calculated fix'!AH$429-'Ratios Calculated fix'!AH$428)</f>
        <v>#DIV/0!</v>
      </c>
      <c r="AI409" s="22">
        <f>('Ratios Calculated fix'!AI409-'Ratios Calculated fix'!AI$428)/('Ratios Calculated fix'!AI$429-'Ratios Calculated fix'!AI$428)</f>
        <v>0.54759950283353465</v>
      </c>
      <c r="AJ409" s="22">
        <f>('Ratios Calculated fix'!AJ409-'Ratios Calculated fix'!AJ$428)/('Ratios Calculated fix'!AJ$429-'Ratios Calculated fix'!AJ$428)</f>
        <v>0.23244866575818743</v>
      </c>
      <c r="AK409" s="22" t="e">
        <f>('Ratios Calculated fix'!AK409-'Ratios Calculated fix'!AK$428)/('Ratios Calculated fix'!AK$429-'Ratios Calculated fix'!AK$428)</f>
        <v>#DIV/0!</v>
      </c>
      <c r="AL409" s="22" t="e">
        <f>('Ratios Calculated fix'!AL409-'Ratios Calculated fix'!AL$428)/('Ratios Calculated fix'!AL$429-'Ratios Calculated fix'!AL$428)</f>
        <v>#DIV/0!</v>
      </c>
      <c r="AM409" s="22">
        <f>('Ratios Calculated fix'!AM409-'Ratios Calculated fix'!AM$428)/('Ratios Calculated fix'!AM$429-'Ratios Calculated fix'!AM$428)</f>
        <v>0.70808935210668833</v>
      </c>
      <c r="AN409" s="22">
        <f>('Ratios Calculated fix'!AN409-'Ratios Calculated fix'!AN$428)/('Ratios Calculated fix'!AN$429-'Ratios Calculated fix'!AN$428)</f>
        <v>0.80412360710863284</v>
      </c>
      <c r="AO409" s="22">
        <f>('Ratios Calculated fix'!AO409-'Ratios Calculated fix'!AO$428)/('Ratios Calculated fix'!AO$429-'Ratios Calculated fix'!AO$428)</f>
        <v>2.5090518300310349E-2</v>
      </c>
      <c r="AP409" s="22">
        <f>('Ratios Calculated fix'!AP409-'Ratios Calculated fix'!AP$428)/('Ratios Calculated fix'!AP$429-'Ratios Calculated fix'!AP$428)</f>
        <v>0.35733462470967181</v>
      </c>
      <c r="AQ409" s="22">
        <f>('Ratios Calculated fix'!AQ409-'Ratios Calculated fix'!AQ$428)/('Ratios Calculated fix'!AQ$429-'Ratios Calculated fix'!AQ$428)</f>
        <v>0.58945638540452905</v>
      </c>
      <c r="AR409" s="22">
        <f>('Ratios Calculated fix'!AR409-'Ratios Calculated fix'!AR$428)/('Ratios Calculated fix'!AR$429-'Ratios Calculated fix'!AR$428)</f>
        <v>0.6826066649483935</v>
      </c>
      <c r="AS409" s="22">
        <f>('Ratios Calculated fix'!AS409-'Ratios Calculated fix'!AS$428)/('Ratios Calculated fix'!AS$429-'Ratios Calculated fix'!AS$428)</f>
        <v>0.34885916619875057</v>
      </c>
      <c r="AT409" s="22">
        <f>('Ratios Calculated fix'!AT409-'Ratios Calculated fix'!AT$428)/('Ratios Calculated fix'!AT$429-'Ratios Calculated fix'!AT$428)</f>
        <v>0.38475564679680047</v>
      </c>
      <c r="AU409" s="22">
        <f>('Ratios Calculated fix'!AU409-'Ratios Calculated fix'!AU$428)/('Ratios Calculated fix'!AU$429-'Ratios Calculated fix'!AU$428)</f>
        <v>0.27544586569228041</v>
      </c>
      <c r="AV409" s="22" t="e">
        <f>('Ratios Calculated fix'!AV409-'Ratios Calculated fix'!AV$428)/('Ratios Calculated fix'!AV$429-'Ratios Calculated fix'!AV$428)</f>
        <v>#DIV/0!</v>
      </c>
      <c r="AW409" s="22" t="e">
        <f>('Ratios Calculated fix'!AW409-'Ratios Calculated fix'!AW$428)/('Ratios Calculated fix'!AW$429-'Ratios Calculated fix'!AW$428)</f>
        <v>#DIV/0!</v>
      </c>
      <c r="AX409" s="22" t="e">
        <f>('Ratios Calculated fix'!AX409-'Ratios Calculated fix'!AX$428)/('Ratios Calculated fix'!AX$429-'Ratios Calculated fix'!AX$428)</f>
        <v>#DIV/0!</v>
      </c>
      <c r="AY409" s="22">
        <f>('Ratios Calculated fix'!AY409-'Ratios Calculated fix'!AY$428)/('Ratios Calculated fix'!AY$429-'Ratios Calculated fix'!AY$428)</f>
        <v>0.74921520455779256</v>
      </c>
      <c r="AZ409" s="22">
        <f>('Ratios Calculated fix'!AZ409-'Ratios Calculated fix'!AZ$428)/('Ratios Calculated fix'!AZ$429-'Ratios Calculated fix'!AZ$428)</f>
        <v>0.77329107281041654</v>
      </c>
      <c r="BA409" s="22">
        <f>('Ratios Calculated fix'!BA409-'Ratios Calculated fix'!BA$428)/('Ratios Calculated fix'!BA$429-'Ratios Calculated fix'!BA$428)</f>
        <v>0.2224852618281235</v>
      </c>
      <c r="BB409" s="22" t="e">
        <f>('Ratios Calculated fix'!BB409-'Ratios Calculated fix'!BB$428)/('Ratios Calculated fix'!BB$429-'Ratios Calculated fix'!BB$428)</f>
        <v>#DIV/0!</v>
      </c>
      <c r="BC409" s="22">
        <f>('Ratios Calculated fix'!BC409-'Ratios Calculated fix'!BC$428)/('Ratios Calculated fix'!BC$429-'Ratios Calculated fix'!BC$428)</f>
        <v>0.11806615558352394</v>
      </c>
    </row>
    <row r="410" spans="1:55" x14ac:dyDescent="0.2">
      <c r="A410" s="3" t="s">
        <v>1231</v>
      </c>
      <c r="B410" s="3" t="s">
        <v>1232</v>
      </c>
      <c r="C410" s="3" t="s">
        <v>91</v>
      </c>
      <c r="D410" s="3">
        <v>239962</v>
      </c>
      <c r="E410" s="3" t="s">
        <v>16</v>
      </c>
      <c r="F410" s="3">
        <v>2019</v>
      </c>
      <c r="G410" s="3" t="s">
        <v>17</v>
      </c>
      <c r="H410" s="4">
        <v>43861</v>
      </c>
      <c r="I410" s="4">
        <v>43910</v>
      </c>
      <c r="J410" s="4">
        <v>43910</v>
      </c>
      <c r="K410" s="5">
        <v>2835000000</v>
      </c>
      <c r="L410" s="5">
        <v>2856000000</v>
      </c>
      <c r="M410" s="3" t="s">
        <v>1233</v>
      </c>
      <c r="N410" s="21">
        <f>('Ratios Calculated fix'!N410-'Ratios Calculated fix'!N$428)/('Ratios Calculated fix'!N$429-'Ratios Calculated fix'!N$428)</f>
        <v>2.8782243020231326E-2</v>
      </c>
      <c r="O410" s="22">
        <f>('Ratios Calculated fix'!O410-'Ratios Calculated fix'!O$428)/('Ratios Calculated fix'!O$429-'Ratios Calculated fix'!O$428)</f>
        <v>7.8913185888560208E-3</v>
      </c>
      <c r="P410" s="22">
        <f>('Ratios Calculated fix'!P410-'Ratios Calculated fix'!P$428)/('Ratios Calculated fix'!P$429-'Ratios Calculated fix'!P$428)</f>
        <v>1.2563452606816414E-2</v>
      </c>
      <c r="Q410" s="22">
        <f>('Ratios Calculated fix'!Q410-'Ratios Calculated fix'!Q$428)/('Ratios Calculated fix'!Q$429-'Ratios Calculated fix'!Q$428)</f>
        <v>0.87078157718539839</v>
      </c>
      <c r="R410" s="22">
        <f>('Ratios Calculated fix'!R410-'Ratios Calculated fix'!R$428)/('Ratios Calculated fix'!R$429-'Ratios Calculated fix'!R$428)</f>
        <v>7.0523085683303594E-2</v>
      </c>
      <c r="S410" s="22">
        <f>('Ratios Calculated fix'!S410-'Ratios Calculated fix'!S$428)/('Ratios Calculated fix'!S$429-'Ratios Calculated fix'!S$428)</f>
        <v>4.7232846630682751E-2</v>
      </c>
      <c r="T410" s="22">
        <f>('Ratios Calculated fix'!T410-'Ratios Calculated fix'!T$428)/('Ratios Calculated fix'!T$429-'Ratios Calculated fix'!T$428)</f>
        <v>6.275214392382393E-2</v>
      </c>
      <c r="U410" s="22">
        <f>('Ratios Calculated fix'!U410-'Ratios Calculated fix'!U$428)/('Ratios Calculated fix'!U$429-'Ratios Calculated fix'!U$428)</f>
        <v>0.80963818702465373</v>
      </c>
      <c r="V410" s="22">
        <f>('Ratios Calculated fix'!V410-'Ratios Calculated fix'!V$428)/('Ratios Calculated fix'!V$429-'Ratios Calculated fix'!V$428)</f>
        <v>0.71046179532688125</v>
      </c>
      <c r="W410" s="22">
        <f>('Ratios Calculated fix'!W410-'Ratios Calculated fix'!W$428)/('Ratios Calculated fix'!W$429-'Ratios Calculated fix'!W$428)</f>
        <v>0.82186415899194065</v>
      </c>
      <c r="X410" s="22">
        <f>('Ratios Calculated fix'!X410-'Ratios Calculated fix'!X$428)/('Ratios Calculated fix'!X$429-'Ratios Calculated fix'!X$428)</f>
        <v>0.22384834199380862</v>
      </c>
      <c r="Y410" s="22">
        <f>('Ratios Calculated fix'!Y410-'Ratios Calculated fix'!Y$428)/('Ratios Calculated fix'!Y$429-'Ratios Calculated fix'!Y$428)</f>
        <v>0.45398484656117877</v>
      </c>
      <c r="Z410" s="22">
        <f>('Ratios Calculated fix'!Z410-'Ratios Calculated fix'!Z$428)/('Ratios Calculated fix'!Z$429-'Ratios Calculated fix'!Z$428)</f>
        <v>0.77615165800619135</v>
      </c>
      <c r="AA410" s="22">
        <f>('Ratios Calculated fix'!AA410-'Ratios Calculated fix'!AA$428)/('Ratios Calculated fix'!AA$429-'Ratios Calculated fix'!AA$428)</f>
        <v>0.21077375831062095</v>
      </c>
      <c r="AB410" s="22">
        <f>('Ratios Calculated fix'!AB410-'Ratios Calculated fix'!AB$428)/('Ratios Calculated fix'!AB$429-'Ratios Calculated fix'!AB$428)</f>
        <v>0.83998656416667705</v>
      </c>
      <c r="AC410" s="22">
        <f>('Ratios Calculated fix'!AC410-'Ratios Calculated fix'!AC$428)/('Ratios Calculated fix'!AC$429-'Ratios Calculated fix'!AC$428)</f>
        <v>0.22470286241640194</v>
      </c>
      <c r="AD410" s="22">
        <f>('Ratios Calculated fix'!AD410-'Ratios Calculated fix'!AD$428)/('Ratios Calculated fix'!AD$429-'Ratios Calculated fix'!AD$428)</f>
        <v>0.12521729409095131</v>
      </c>
      <c r="AE410" s="22">
        <f>('Ratios Calculated fix'!AE410-'Ratios Calculated fix'!AE$428)/('Ratios Calculated fix'!AE$429-'Ratios Calculated fix'!AE$428)</f>
        <v>0.20000264233837184</v>
      </c>
      <c r="AF410" s="22">
        <f>('Ratios Calculated fix'!AF410-'Ratios Calculated fix'!AF$428)/('Ratios Calculated fix'!AF$429-'Ratios Calculated fix'!AF$428)</f>
        <v>0.32093123355745246</v>
      </c>
      <c r="AG410" s="22" t="e">
        <f>('Ratios Calculated fix'!AG410-'Ratios Calculated fix'!AG$428)/('Ratios Calculated fix'!AG$429-'Ratios Calculated fix'!AG$428)</f>
        <v>#DIV/0!</v>
      </c>
      <c r="AH410" s="22" t="e">
        <f>('Ratios Calculated fix'!AH410-'Ratios Calculated fix'!AH$428)/('Ratios Calculated fix'!AH$429-'Ratios Calculated fix'!AH$428)</f>
        <v>#DIV/0!</v>
      </c>
      <c r="AI410" s="22">
        <f>('Ratios Calculated fix'!AI410-'Ratios Calculated fix'!AI$428)/('Ratios Calculated fix'!AI$429-'Ratios Calculated fix'!AI$428)</f>
        <v>0.53593180821797448</v>
      </c>
      <c r="AJ410" s="22">
        <f>('Ratios Calculated fix'!AJ410-'Ratios Calculated fix'!AJ$428)/('Ratios Calculated fix'!AJ$429-'Ratios Calculated fix'!AJ$428)</f>
        <v>0.1282412258507912</v>
      </c>
      <c r="AK410" s="22" t="e">
        <f>('Ratios Calculated fix'!AK410-'Ratios Calculated fix'!AK$428)/('Ratios Calculated fix'!AK$429-'Ratios Calculated fix'!AK$428)</f>
        <v>#DIV/0!</v>
      </c>
      <c r="AL410" s="22" t="e">
        <f>('Ratios Calculated fix'!AL410-'Ratios Calculated fix'!AL$428)/('Ratios Calculated fix'!AL$429-'Ratios Calculated fix'!AL$428)</f>
        <v>#DIV/0!</v>
      </c>
      <c r="AM410" s="22">
        <f>('Ratios Calculated fix'!AM410-'Ratios Calculated fix'!AM$428)/('Ratios Calculated fix'!AM$429-'Ratios Calculated fix'!AM$428)</f>
        <v>0.71153239962220138</v>
      </c>
      <c r="AN410" s="22">
        <f>('Ratios Calculated fix'!AN410-'Ratios Calculated fix'!AN$428)/('Ratios Calculated fix'!AN$429-'Ratios Calculated fix'!AN$428)</f>
        <v>0.81638891632296906</v>
      </c>
      <c r="AO410" s="22">
        <f>('Ratios Calculated fix'!AO410-'Ratios Calculated fix'!AO$428)/('Ratios Calculated fix'!AO$429-'Ratios Calculated fix'!AO$428)</f>
        <v>0.47585447570664191</v>
      </c>
      <c r="AP410" s="22">
        <f>('Ratios Calculated fix'!AP410-'Ratios Calculated fix'!AP$428)/('Ratios Calculated fix'!AP$429-'Ratios Calculated fix'!AP$428)</f>
        <v>0.33897984963026923</v>
      </c>
      <c r="AQ410" s="22">
        <f>('Ratios Calculated fix'!AQ410-'Ratios Calculated fix'!AQ$428)/('Ratios Calculated fix'!AQ$429-'Ratios Calculated fix'!AQ$428)</f>
        <v>0.6438298350653856</v>
      </c>
      <c r="AR410" s="22">
        <f>('Ratios Calculated fix'!AR410-'Ratios Calculated fix'!AR$428)/('Ratios Calculated fix'!AR$429-'Ratios Calculated fix'!AR$428)</f>
        <v>0.22016765365394683</v>
      </c>
      <c r="AS410" s="22">
        <f>('Ratios Calculated fix'!AS410-'Ratios Calculated fix'!AS$428)/('Ratios Calculated fix'!AS$429-'Ratios Calculated fix'!AS$428)</f>
        <v>0.36906202060960774</v>
      </c>
      <c r="AT410" s="22">
        <f>('Ratios Calculated fix'!AT410-'Ratios Calculated fix'!AT$428)/('Ratios Calculated fix'!AT$429-'Ratios Calculated fix'!AT$428)</f>
        <v>0.43484723345471632</v>
      </c>
      <c r="AU410" s="22">
        <f>('Ratios Calculated fix'!AU410-'Ratios Calculated fix'!AU$428)/('Ratios Calculated fix'!AU$429-'Ratios Calculated fix'!AU$428)</f>
        <v>0.27447448649753825</v>
      </c>
      <c r="AV410" s="22" t="e">
        <f>('Ratios Calculated fix'!AV410-'Ratios Calculated fix'!AV$428)/('Ratios Calculated fix'!AV$429-'Ratios Calculated fix'!AV$428)</f>
        <v>#DIV/0!</v>
      </c>
      <c r="AW410" s="22" t="e">
        <f>('Ratios Calculated fix'!AW410-'Ratios Calculated fix'!AW$428)/('Ratios Calculated fix'!AW$429-'Ratios Calculated fix'!AW$428)</f>
        <v>#DIV/0!</v>
      </c>
      <c r="AX410" s="22" t="e">
        <f>('Ratios Calculated fix'!AX410-'Ratios Calculated fix'!AX$428)/('Ratios Calculated fix'!AX$429-'Ratios Calculated fix'!AX$428)</f>
        <v>#DIV/0!</v>
      </c>
      <c r="AY410" s="22">
        <f>('Ratios Calculated fix'!AY410-'Ratios Calculated fix'!AY$428)/('Ratios Calculated fix'!AY$429-'Ratios Calculated fix'!AY$428)</f>
        <v>0.74635792133335677</v>
      </c>
      <c r="AZ410" s="22">
        <f>('Ratios Calculated fix'!AZ410-'Ratios Calculated fix'!AZ$428)/('Ratios Calculated fix'!AZ$429-'Ratios Calculated fix'!AZ$428)</f>
        <v>0.76951643507740719</v>
      </c>
      <c r="BA410" s="22">
        <f>('Ratios Calculated fix'!BA410-'Ratios Calculated fix'!BA$428)/('Ratios Calculated fix'!BA$429-'Ratios Calculated fix'!BA$428)</f>
        <v>0.2225873637303184</v>
      </c>
      <c r="BB410" s="22" t="e">
        <f>('Ratios Calculated fix'!BB410-'Ratios Calculated fix'!BB$428)/('Ratios Calculated fix'!BB$429-'Ratios Calculated fix'!BB$428)</f>
        <v>#DIV/0!</v>
      </c>
      <c r="BC410" s="22">
        <f>('Ratios Calculated fix'!BC410-'Ratios Calculated fix'!BC$428)/('Ratios Calculated fix'!BC$429-'Ratios Calculated fix'!BC$428)</f>
        <v>0.18421834300658266</v>
      </c>
    </row>
    <row r="411" spans="1:55" x14ac:dyDescent="0.2">
      <c r="A411" s="7" t="s">
        <v>1252</v>
      </c>
      <c r="B411" s="7" t="s">
        <v>1253</v>
      </c>
      <c r="C411" s="3" t="s">
        <v>59</v>
      </c>
      <c r="D411" s="7">
        <v>359889</v>
      </c>
      <c r="E411" s="7" t="s">
        <v>16</v>
      </c>
      <c r="F411" s="7">
        <v>2017</v>
      </c>
      <c r="G411" s="7" t="s">
        <v>17</v>
      </c>
      <c r="H411" s="8">
        <v>43008</v>
      </c>
      <c r="I411" s="8">
        <v>43059</v>
      </c>
      <c r="J411" s="8">
        <v>43138</v>
      </c>
      <c r="K411" s="9">
        <v>254300000</v>
      </c>
      <c r="L411" s="9">
        <v>257600000</v>
      </c>
      <c r="M411" s="7" t="s">
        <v>1254</v>
      </c>
      <c r="N411" s="21">
        <f>('Ratios Calculated fix'!N411-'Ratios Calculated fix'!N$428)/('Ratios Calculated fix'!N$429-'Ratios Calculated fix'!N$428)</f>
        <v>5.4294171015759188E-2</v>
      </c>
      <c r="O411" s="22">
        <f>('Ratios Calculated fix'!O411-'Ratios Calculated fix'!O$428)/('Ratios Calculated fix'!O$429-'Ratios Calculated fix'!O$428)</f>
        <v>3.2454847510509047E-2</v>
      </c>
      <c r="P411" s="22">
        <f>('Ratios Calculated fix'!P411-'Ratios Calculated fix'!P$428)/('Ratios Calculated fix'!P$429-'Ratios Calculated fix'!P$428)</f>
        <v>1.0226723101665555E-2</v>
      </c>
      <c r="Q411" s="22">
        <f>('Ratios Calculated fix'!Q411-'Ratios Calculated fix'!Q$428)/('Ratios Calculated fix'!Q$429-'Ratios Calculated fix'!Q$428)</f>
        <v>0.86995497573671798</v>
      </c>
      <c r="R411" s="22">
        <f>('Ratios Calculated fix'!R411-'Ratios Calculated fix'!R$428)/('Ratios Calculated fix'!R$429-'Ratios Calculated fix'!R$428)</f>
        <v>8.7760959586816317E-2</v>
      </c>
      <c r="S411" s="22">
        <f>('Ratios Calculated fix'!S411-'Ratios Calculated fix'!S$428)/('Ratios Calculated fix'!S$429-'Ratios Calculated fix'!S$428)</f>
        <v>4.564770892671189E-2</v>
      </c>
      <c r="T411" s="22">
        <f>('Ratios Calculated fix'!T411-'Ratios Calculated fix'!T$428)/('Ratios Calculated fix'!T$429-'Ratios Calculated fix'!T$428)</f>
        <v>8.0459779986509106E-2</v>
      </c>
      <c r="U411" s="22">
        <f>('Ratios Calculated fix'!U411-'Ratios Calculated fix'!U$428)/('Ratios Calculated fix'!U$429-'Ratios Calculated fix'!U$428)</f>
        <v>0.80972437761491201</v>
      </c>
      <c r="V411" s="22">
        <f>('Ratios Calculated fix'!V411-'Ratios Calculated fix'!V$428)/('Ratios Calculated fix'!V$429-'Ratios Calculated fix'!V$428)</f>
        <v>0.71004637530463699</v>
      </c>
      <c r="W411" s="22">
        <f>('Ratios Calculated fix'!W411-'Ratios Calculated fix'!W$428)/('Ratios Calculated fix'!W$429-'Ratios Calculated fix'!W$428)</f>
        <v>0.82202740772149474</v>
      </c>
      <c r="X411" s="22">
        <f>('Ratios Calculated fix'!X411-'Ratios Calculated fix'!X$428)/('Ratios Calculated fix'!X$429-'Ratios Calculated fix'!X$428)</f>
        <v>0.15233572172883392</v>
      </c>
      <c r="Y411" s="22">
        <f>('Ratios Calculated fix'!Y411-'Ratios Calculated fix'!Y$428)/('Ratios Calculated fix'!Y$429-'Ratios Calculated fix'!Y$428)</f>
        <v>0.49033520217453958</v>
      </c>
      <c r="Z411" s="22">
        <f>('Ratios Calculated fix'!Z411-'Ratios Calculated fix'!Z$428)/('Ratios Calculated fix'!Z$429-'Ratios Calculated fix'!Z$428)</f>
        <v>0.84766427827116608</v>
      </c>
      <c r="AA411" s="22">
        <f>('Ratios Calculated fix'!AA411-'Ratios Calculated fix'!AA$428)/('Ratios Calculated fix'!AA$429-'Ratios Calculated fix'!AA$428)</f>
        <v>0.35347896017950681</v>
      </c>
      <c r="AB411" s="22">
        <f>('Ratios Calculated fix'!AB411-'Ratios Calculated fix'!AB$428)/('Ratios Calculated fix'!AB$429-'Ratios Calculated fix'!AB$428)</f>
        <v>0.86066250342989259</v>
      </c>
      <c r="AC411" s="22">
        <f>('Ratios Calculated fix'!AC411-'Ratios Calculated fix'!AC$428)/('Ratios Calculated fix'!AC$429-'Ratios Calculated fix'!AC$428)</f>
        <v>0.16038206480399891</v>
      </c>
      <c r="AD411" s="22">
        <f>('Ratios Calculated fix'!AD411-'Ratios Calculated fix'!AD$428)/('Ratios Calculated fix'!AD$429-'Ratios Calculated fix'!AD$428)</f>
        <v>0.16147466750851527</v>
      </c>
      <c r="AE411" s="22">
        <f>('Ratios Calculated fix'!AE411-'Ratios Calculated fix'!AE$428)/('Ratios Calculated fix'!AE$429-'Ratios Calculated fix'!AE$428)</f>
        <v>0.24128358871402389</v>
      </c>
      <c r="AF411" s="22">
        <f>('Ratios Calculated fix'!AF411-'Ratios Calculated fix'!AF$428)/('Ratios Calculated fix'!AF$429-'Ratios Calculated fix'!AF$428)</f>
        <v>0.3292025067119671</v>
      </c>
      <c r="AG411" s="22" t="e">
        <f>('Ratios Calculated fix'!AG411-'Ratios Calculated fix'!AG$428)/('Ratios Calculated fix'!AG$429-'Ratios Calculated fix'!AG$428)</f>
        <v>#DIV/0!</v>
      </c>
      <c r="AH411" s="22" t="e">
        <f>('Ratios Calculated fix'!AH411-'Ratios Calculated fix'!AH$428)/('Ratios Calculated fix'!AH$429-'Ratios Calculated fix'!AH$428)</f>
        <v>#DIV/0!</v>
      </c>
      <c r="AI411" s="22">
        <f>('Ratios Calculated fix'!AI411-'Ratios Calculated fix'!AI$428)/('Ratios Calculated fix'!AI$429-'Ratios Calculated fix'!AI$428)</f>
        <v>0.54295487560451516</v>
      </c>
      <c r="AJ411" s="22">
        <f>('Ratios Calculated fix'!AJ411-'Ratios Calculated fix'!AJ$428)/('Ratios Calculated fix'!AJ$429-'Ratios Calculated fix'!AJ$428)</f>
        <v>0.18099172235432393</v>
      </c>
      <c r="AK411" s="22" t="e">
        <f>('Ratios Calculated fix'!AK411-'Ratios Calculated fix'!AK$428)/('Ratios Calculated fix'!AK$429-'Ratios Calculated fix'!AK$428)</f>
        <v>#DIV/0!</v>
      </c>
      <c r="AL411" s="22" t="e">
        <f>('Ratios Calculated fix'!AL411-'Ratios Calculated fix'!AL$428)/('Ratios Calculated fix'!AL$429-'Ratios Calculated fix'!AL$428)</f>
        <v>#DIV/0!</v>
      </c>
      <c r="AM411" s="22">
        <f>('Ratios Calculated fix'!AM411-'Ratios Calculated fix'!AM$428)/('Ratios Calculated fix'!AM$429-'Ratios Calculated fix'!AM$428)</f>
        <v>0.70851701616962104</v>
      </c>
      <c r="AN411" s="22">
        <f>('Ratios Calculated fix'!AN411-'Ratios Calculated fix'!AN$428)/('Ratios Calculated fix'!AN$429-'Ratios Calculated fix'!AN$428)</f>
        <v>0.80604696902449335</v>
      </c>
      <c r="AO411" s="22">
        <f>('Ratios Calculated fix'!AO411-'Ratios Calculated fix'!AO$428)/('Ratios Calculated fix'!AO$429-'Ratios Calculated fix'!AO$428)</f>
        <v>0.11671887621749132</v>
      </c>
      <c r="AP411" s="22">
        <f>('Ratios Calculated fix'!AP411-'Ratios Calculated fix'!AP$428)/('Ratios Calculated fix'!AP$429-'Ratios Calculated fix'!AP$428)</f>
        <v>0.36575771202231511</v>
      </c>
      <c r="AQ411" s="22">
        <f>('Ratios Calculated fix'!AQ411-'Ratios Calculated fix'!AQ$428)/('Ratios Calculated fix'!AQ$429-'Ratios Calculated fix'!AQ$428)</f>
        <v>0.60139886145988819</v>
      </c>
      <c r="AR411" s="22">
        <f>('Ratios Calculated fix'!AR411-'Ratios Calculated fix'!AR$428)/('Ratios Calculated fix'!AR$429-'Ratios Calculated fix'!AR$428)</f>
        <v>0.31182072840748565</v>
      </c>
      <c r="AS411" s="22">
        <f>('Ratios Calculated fix'!AS411-'Ratios Calculated fix'!AS$428)/('Ratios Calculated fix'!AS$429-'Ratios Calculated fix'!AS$428)</f>
        <v>0.36359042233602212</v>
      </c>
      <c r="AT411" s="22">
        <f>('Ratios Calculated fix'!AT411-'Ratios Calculated fix'!AT$428)/('Ratios Calculated fix'!AT$429-'Ratios Calculated fix'!AT$428)</f>
        <v>0.37634443778456556</v>
      </c>
      <c r="AU411" s="22">
        <f>('Ratios Calculated fix'!AU411-'Ratios Calculated fix'!AU$428)/('Ratios Calculated fix'!AU$429-'Ratios Calculated fix'!AU$428)</f>
        <v>0.27409590489308922</v>
      </c>
      <c r="AV411" s="22" t="e">
        <f>('Ratios Calculated fix'!AV411-'Ratios Calculated fix'!AV$428)/('Ratios Calculated fix'!AV$429-'Ratios Calculated fix'!AV$428)</f>
        <v>#DIV/0!</v>
      </c>
      <c r="AW411" s="22" t="e">
        <f>('Ratios Calculated fix'!AW411-'Ratios Calculated fix'!AW$428)/('Ratios Calculated fix'!AW$429-'Ratios Calculated fix'!AW$428)</f>
        <v>#DIV/0!</v>
      </c>
      <c r="AX411" s="22" t="e">
        <f>('Ratios Calculated fix'!AX411-'Ratios Calculated fix'!AX$428)/('Ratios Calculated fix'!AX$429-'Ratios Calculated fix'!AX$428)</f>
        <v>#DIV/0!</v>
      </c>
      <c r="AY411" s="22">
        <f>('Ratios Calculated fix'!AY411-'Ratios Calculated fix'!AY$428)/('Ratios Calculated fix'!AY$429-'Ratios Calculated fix'!AY$428)</f>
        <v>0.74965516748940009</v>
      </c>
      <c r="AZ411" s="22">
        <f>('Ratios Calculated fix'!AZ411-'Ratios Calculated fix'!AZ$428)/('Ratios Calculated fix'!AZ$429-'Ratios Calculated fix'!AZ$428)</f>
        <v>0.7735869041144241</v>
      </c>
      <c r="BA411" s="22">
        <f>('Ratios Calculated fix'!BA411-'Ratios Calculated fix'!BA$428)/('Ratios Calculated fix'!BA$429-'Ratios Calculated fix'!BA$428)</f>
        <v>0.22230860305864936</v>
      </c>
      <c r="BB411" s="22" t="e">
        <f>('Ratios Calculated fix'!BB411-'Ratios Calculated fix'!BB$428)/('Ratios Calculated fix'!BB$429-'Ratios Calculated fix'!BB$428)</f>
        <v>#DIV/0!</v>
      </c>
      <c r="BC411" s="22">
        <f>('Ratios Calculated fix'!BC411-'Ratios Calculated fix'!BC$428)/('Ratios Calculated fix'!BC$429-'Ratios Calculated fix'!BC$428)</f>
        <v>0.11223996319654932</v>
      </c>
    </row>
    <row r="412" spans="1:55" x14ac:dyDescent="0.2">
      <c r="A412" s="3" t="s">
        <v>1249</v>
      </c>
      <c r="B412" s="3" t="s">
        <v>1250</v>
      </c>
      <c r="C412" s="3" t="s">
        <v>34</v>
      </c>
      <c r="D412" s="3">
        <v>378242</v>
      </c>
      <c r="E412" s="3" t="s">
        <v>16</v>
      </c>
      <c r="F412" s="3">
        <v>2019</v>
      </c>
      <c r="G412" s="3" t="s">
        <v>17</v>
      </c>
      <c r="H412" s="4">
        <v>43830</v>
      </c>
      <c r="I412" s="4">
        <v>43881</v>
      </c>
      <c r="J412" s="4">
        <v>43881</v>
      </c>
      <c r="K412" s="5">
        <v>419400000</v>
      </c>
      <c r="L412" s="5">
        <v>424600000</v>
      </c>
      <c r="M412" s="6" t="s">
        <v>1251</v>
      </c>
      <c r="N412" s="21">
        <f>('Ratios Calculated fix'!N412-'Ratios Calculated fix'!N$428)/('Ratios Calculated fix'!N$429-'Ratios Calculated fix'!N$428)</f>
        <v>9.5181269218258223E-3</v>
      </c>
      <c r="O412" s="22">
        <f>('Ratios Calculated fix'!O412-'Ratios Calculated fix'!O$428)/('Ratios Calculated fix'!O$429-'Ratios Calculated fix'!O$428)</f>
        <v>9.5181269218258223E-3</v>
      </c>
      <c r="P412" s="22">
        <f>('Ratios Calculated fix'!P412-'Ratios Calculated fix'!P$428)/('Ratios Calculated fix'!P$429-'Ratios Calculated fix'!P$428)</f>
        <v>2.7650508769422634E-2</v>
      </c>
      <c r="Q412" s="22">
        <f>('Ratios Calculated fix'!Q412-'Ratios Calculated fix'!Q$428)/('Ratios Calculated fix'!Q$429-'Ratios Calculated fix'!Q$428)</f>
        <v>0.48823718216222561</v>
      </c>
      <c r="R412" s="22">
        <f>('Ratios Calculated fix'!R412-'Ratios Calculated fix'!R$428)/('Ratios Calculated fix'!R$429-'Ratios Calculated fix'!R$428)</f>
        <v>0.12385225776119252</v>
      </c>
      <c r="S412" s="22">
        <f>('Ratios Calculated fix'!S412-'Ratios Calculated fix'!S$428)/('Ratios Calculated fix'!S$429-'Ratios Calculated fix'!S$428)</f>
        <v>0</v>
      </c>
      <c r="T412" s="22">
        <f>('Ratios Calculated fix'!T412-'Ratios Calculated fix'!T$428)/('Ratios Calculated fix'!T$429-'Ratios Calculated fix'!T$428)</f>
        <v>0.12517241798336814</v>
      </c>
      <c r="U412" s="22">
        <f>('Ratios Calculated fix'!U412-'Ratios Calculated fix'!U$428)/('Ratios Calculated fix'!U$429-'Ratios Calculated fix'!U$428)</f>
        <v>0.48697386579861224</v>
      </c>
      <c r="V412" s="22">
        <f>('Ratios Calculated fix'!V412-'Ratios Calculated fix'!V$428)/('Ratios Calculated fix'!V$429-'Ratios Calculated fix'!V$428)</f>
        <v>0.70833495319453676</v>
      </c>
      <c r="W412" s="22">
        <f>('Ratios Calculated fix'!W412-'Ratios Calculated fix'!W$428)/('Ratios Calculated fix'!W$429-'Ratios Calculated fix'!W$428)</f>
        <v>0.45097449314237348</v>
      </c>
      <c r="X412" s="22">
        <f>('Ratios Calculated fix'!X412-'Ratios Calculated fix'!X$428)/('Ratios Calculated fix'!X$429-'Ratios Calculated fix'!X$428)</f>
        <v>0.14070841495738551</v>
      </c>
      <c r="Y412" s="22">
        <f>('Ratios Calculated fix'!Y412-'Ratios Calculated fix'!Y$428)/('Ratios Calculated fix'!Y$429-'Ratios Calculated fix'!Y$428)</f>
        <v>0.39360289229757267</v>
      </c>
      <c r="Z412" s="22">
        <f>('Ratios Calculated fix'!Z412-'Ratios Calculated fix'!Z$428)/('Ratios Calculated fix'!Z$429-'Ratios Calculated fix'!Z$428)</f>
        <v>0.85929158504261449</v>
      </c>
      <c r="AA412" s="22">
        <f>('Ratios Calculated fix'!AA412-'Ratios Calculated fix'!AA$428)/('Ratios Calculated fix'!AA$429-'Ratios Calculated fix'!AA$428)</f>
        <v>0.47009298816596168</v>
      </c>
      <c r="AB412" s="22">
        <f>('Ratios Calculated fix'!AB412-'Ratios Calculated fix'!AB$428)/('Ratios Calculated fix'!AB$429-'Ratios Calculated fix'!AB$428)</f>
        <v>0.73579017817016867</v>
      </c>
      <c r="AC412" s="22">
        <f>('Ratios Calculated fix'!AC412-'Ratios Calculated fix'!AC$428)/('Ratios Calculated fix'!AC$429-'Ratios Calculated fix'!AC$428)</f>
        <v>0.39959363879979332</v>
      </c>
      <c r="AD412" s="22">
        <f>('Ratios Calculated fix'!AD412-'Ratios Calculated fix'!AD$428)/('Ratios Calculated fix'!AD$429-'Ratios Calculated fix'!AD$428)</f>
        <v>0.26533511847113478</v>
      </c>
      <c r="AE412" s="22">
        <f>('Ratios Calculated fix'!AE412-'Ratios Calculated fix'!AE$428)/('Ratios Calculated fix'!AE$429-'Ratios Calculated fix'!AE$428)</f>
        <v>0.35953423134502022</v>
      </c>
      <c r="AF412" s="22">
        <f>('Ratios Calculated fix'!AF412-'Ratios Calculated fix'!AF$428)/('Ratios Calculated fix'!AF$429-'Ratios Calculated fix'!AF$428)</f>
        <v>0.39462186824696116</v>
      </c>
      <c r="AG412" s="22" t="e">
        <f>('Ratios Calculated fix'!AG412-'Ratios Calculated fix'!AG$428)/('Ratios Calculated fix'!AG$429-'Ratios Calculated fix'!AG$428)</f>
        <v>#DIV/0!</v>
      </c>
      <c r="AH412" s="22" t="e">
        <f>('Ratios Calculated fix'!AH412-'Ratios Calculated fix'!AH$428)/('Ratios Calculated fix'!AH$429-'Ratios Calculated fix'!AH$428)</f>
        <v>#DIV/0!</v>
      </c>
      <c r="AI412" s="22">
        <f>('Ratios Calculated fix'!AI412-'Ratios Calculated fix'!AI$428)/('Ratios Calculated fix'!AI$429-'Ratios Calculated fix'!AI$428)</f>
        <v>0.51678166492627164</v>
      </c>
      <c r="AJ412" s="22">
        <f>('Ratios Calculated fix'!AJ412-'Ratios Calculated fix'!AJ$428)/('Ratios Calculated fix'!AJ$429-'Ratios Calculated fix'!AJ$428)</f>
        <v>0.10145085544033093</v>
      </c>
      <c r="AK412" s="22" t="e">
        <f>('Ratios Calculated fix'!AK412-'Ratios Calculated fix'!AK$428)/('Ratios Calculated fix'!AK$429-'Ratios Calculated fix'!AK$428)</f>
        <v>#DIV/0!</v>
      </c>
      <c r="AL412" s="22" t="e">
        <f>('Ratios Calculated fix'!AL412-'Ratios Calculated fix'!AL$428)/('Ratios Calculated fix'!AL$429-'Ratios Calculated fix'!AL$428)</f>
        <v>#DIV/0!</v>
      </c>
      <c r="AM412" s="22">
        <f>('Ratios Calculated fix'!AM412-'Ratios Calculated fix'!AM$428)/('Ratios Calculated fix'!AM$429-'Ratios Calculated fix'!AM$428)</f>
        <v>0</v>
      </c>
      <c r="AN412" s="22">
        <f>('Ratios Calculated fix'!AN412-'Ratios Calculated fix'!AN$428)/('Ratios Calculated fix'!AN$429-'Ratios Calculated fix'!AN$428)</f>
        <v>0.52568173183376354</v>
      </c>
      <c r="AO412" s="22">
        <f>('Ratios Calculated fix'!AO412-'Ratios Calculated fix'!AO$428)/('Ratios Calculated fix'!AO$429-'Ratios Calculated fix'!AO$428)</f>
        <v>0.11936162513880272</v>
      </c>
      <c r="AP412" s="22">
        <f>('Ratios Calculated fix'!AP412-'Ratios Calculated fix'!AP$428)/('Ratios Calculated fix'!AP$429-'Ratios Calculated fix'!AP$428)</f>
        <v>0.35864803088523112</v>
      </c>
      <c r="AQ412" s="22">
        <f>('Ratios Calculated fix'!AQ412-'Ratios Calculated fix'!AQ$428)/('Ratios Calculated fix'!AQ$429-'Ratios Calculated fix'!AQ$428)</f>
        <v>0.71464851979001187</v>
      </c>
      <c r="AR412" s="22">
        <f>('Ratios Calculated fix'!AR412-'Ratios Calculated fix'!AR$428)/('Ratios Calculated fix'!AR$429-'Ratios Calculated fix'!AR$428)</f>
        <v>0.36348848434836639</v>
      </c>
      <c r="AS412" s="22">
        <f>('Ratios Calculated fix'!AS412-'Ratios Calculated fix'!AS$428)/('Ratios Calculated fix'!AS$429-'Ratios Calculated fix'!AS$428)</f>
        <v>0.31216529654984837</v>
      </c>
      <c r="AT412" s="22">
        <f>('Ratios Calculated fix'!AT412-'Ratios Calculated fix'!AT$428)/('Ratios Calculated fix'!AT$429-'Ratios Calculated fix'!AT$428)</f>
        <v>0.43039058793437424</v>
      </c>
      <c r="AU412" s="22">
        <f>('Ratios Calculated fix'!AU412-'Ratios Calculated fix'!AU$428)/('Ratios Calculated fix'!AU$429-'Ratios Calculated fix'!AU$428)</f>
        <v>0.28408980346053303</v>
      </c>
      <c r="AV412" s="22" t="e">
        <f>('Ratios Calculated fix'!AV412-'Ratios Calculated fix'!AV$428)/('Ratios Calculated fix'!AV$429-'Ratios Calculated fix'!AV$428)</f>
        <v>#DIV/0!</v>
      </c>
      <c r="AW412" s="22" t="e">
        <f>('Ratios Calculated fix'!AW412-'Ratios Calculated fix'!AW$428)/('Ratios Calculated fix'!AW$429-'Ratios Calculated fix'!AW$428)</f>
        <v>#DIV/0!</v>
      </c>
      <c r="AX412" s="22" t="e">
        <f>('Ratios Calculated fix'!AX412-'Ratios Calculated fix'!AX$428)/('Ratios Calculated fix'!AX$429-'Ratios Calculated fix'!AX$428)</f>
        <v>#DIV/0!</v>
      </c>
      <c r="AY412" s="22">
        <f>('Ratios Calculated fix'!AY412-'Ratios Calculated fix'!AY$428)/('Ratios Calculated fix'!AY$429-'Ratios Calculated fix'!AY$428)</f>
        <v>0.74734494503572635</v>
      </c>
      <c r="AZ412" s="22">
        <f>('Ratios Calculated fix'!AZ412-'Ratios Calculated fix'!AZ$428)/('Ratios Calculated fix'!AZ$429-'Ratios Calculated fix'!AZ$428)</f>
        <v>0.76946185461471361</v>
      </c>
      <c r="BA412" s="22">
        <f>('Ratios Calculated fix'!BA412-'Ratios Calculated fix'!BA$428)/('Ratios Calculated fix'!BA$429-'Ratios Calculated fix'!BA$428)</f>
        <v>0.22307568623342006</v>
      </c>
      <c r="BB412" s="22" t="e">
        <f>('Ratios Calculated fix'!BB412-'Ratios Calculated fix'!BB$428)/('Ratios Calculated fix'!BB$429-'Ratios Calculated fix'!BB$428)</f>
        <v>#DIV/0!</v>
      </c>
      <c r="BC412" s="22">
        <f>('Ratios Calculated fix'!BC412-'Ratios Calculated fix'!BC$428)/('Ratios Calculated fix'!BC$429-'Ratios Calculated fix'!BC$428)</f>
        <v>0.32029690343791362</v>
      </c>
    </row>
    <row r="413" spans="1:55" x14ac:dyDescent="0.2">
      <c r="A413" s="3" t="s">
        <v>1255</v>
      </c>
      <c r="B413" s="3" t="s">
        <v>1256</v>
      </c>
      <c r="C413" s="3" t="s">
        <v>72</v>
      </c>
      <c r="D413" s="3">
        <v>57524</v>
      </c>
      <c r="E413" s="3" t="s">
        <v>16</v>
      </c>
      <c r="F413" s="3">
        <v>2019</v>
      </c>
      <c r="G413" s="3" t="s">
        <v>17</v>
      </c>
      <c r="H413" s="4">
        <v>43830</v>
      </c>
      <c r="I413" s="4">
        <v>43875</v>
      </c>
      <c r="J413" s="4">
        <v>43875</v>
      </c>
      <c r="K413" s="5">
        <v>745873000</v>
      </c>
      <c r="L413" s="5">
        <v>744239000</v>
      </c>
      <c r="M413" s="3" t="s">
        <v>1257</v>
      </c>
      <c r="N413" s="21">
        <f>('Ratios Calculated fix'!N413-'Ratios Calculated fix'!N$428)/('Ratios Calculated fix'!N$429-'Ratios Calculated fix'!N$428)</f>
        <v>5.8291528956361222E-2</v>
      </c>
      <c r="O413" s="22">
        <f>('Ratios Calculated fix'!O413-'Ratios Calculated fix'!O$428)/('Ratios Calculated fix'!O$429-'Ratios Calculated fix'!O$428)</f>
        <v>4.3168053878149475E-2</v>
      </c>
      <c r="P413" s="22">
        <f>('Ratios Calculated fix'!P413-'Ratios Calculated fix'!P$428)/('Ratios Calculated fix'!P$429-'Ratios Calculated fix'!P$428)</f>
        <v>1.4266879019754751E-2</v>
      </c>
      <c r="Q413" s="22">
        <f>('Ratios Calculated fix'!Q413-'Ratios Calculated fix'!Q$428)/('Ratios Calculated fix'!Q$429-'Ratios Calculated fix'!Q$428)</f>
        <v>0.86925985797699279</v>
      </c>
      <c r="R413" s="22">
        <f>('Ratios Calculated fix'!R413-'Ratios Calculated fix'!R$428)/('Ratios Calculated fix'!R$429-'Ratios Calculated fix'!R$428)</f>
        <v>0.12585943435452804</v>
      </c>
      <c r="S413" s="22">
        <f>('Ratios Calculated fix'!S413-'Ratios Calculated fix'!S$428)/('Ratios Calculated fix'!S$429-'Ratios Calculated fix'!S$428)</f>
        <v>0</v>
      </c>
      <c r="T413" s="22">
        <f>('Ratios Calculated fix'!T413-'Ratios Calculated fix'!T$428)/('Ratios Calculated fix'!T$429-'Ratios Calculated fix'!T$428)</f>
        <v>0.12720098938003871</v>
      </c>
      <c r="U413" s="22">
        <f>('Ratios Calculated fix'!U413-'Ratios Calculated fix'!U$428)/('Ratios Calculated fix'!U$429-'Ratios Calculated fix'!U$428)</f>
        <v>0.81019807297810231</v>
      </c>
      <c r="V413" s="22">
        <f>('Ratios Calculated fix'!V413-'Ratios Calculated fix'!V$428)/('Ratios Calculated fix'!V$429-'Ratios Calculated fix'!V$428)</f>
        <v>0.70833495319453676</v>
      </c>
      <c r="W413" s="22">
        <f>('Ratios Calculated fix'!W413-'Ratios Calculated fix'!W$428)/('Ratios Calculated fix'!W$429-'Ratios Calculated fix'!W$428)</f>
        <v>0.82283641094923077</v>
      </c>
      <c r="X413" s="22">
        <f>('Ratios Calculated fix'!X413-'Ratios Calculated fix'!X$428)/('Ratios Calculated fix'!X$429-'Ratios Calculated fix'!X$428)</f>
        <v>8.2160490093775226E-2</v>
      </c>
      <c r="Y413" s="22">
        <f>('Ratios Calculated fix'!Y413-'Ratios Calculated fix'!Y$428)/('Ratios Calculated fix'!Y$429-'Ratios Calculated fix'!Y$428)</f>
        <v>0.46914537566480902</v>
      </c>
      <c r="Z413" s="22">
        <f>('Ratios Calculated fix'!Z413-'Ratios Calculated fix'!Z$428)/('Ratios Calculated fix'!Z$429-'Ratios Calculated fix'!Z$428)</f>
        <v>0.91783950990622476</v>
      </c>
      <c r="AA413" s="22">
        <f>('Ratios Calculated fix'!AA413-'Ratios Calculated fix'!AA$428)/('Ratios Calculated fix'!AA$429-'Ratios Calculated fix'!AA$428)</f>
        <v>0</v>
      </c>
      <c r="AB413" s="22">
        <f>('Ratios Calculated fix'!AB413-'Ratios Calculated fix'!AB$428)/('Ratios Calculated fix'!AB$429-'Ratios Calculated fix'!AB$428)</f>
        <v>0.88579329150137698</v>
      </c>
      <c r="AC413" s="22">
        <f>('Ratios Calculated fix'!AC413-'Ratios Calculated fix'!AC$428)/('Ratios Calculated fix'!AC$429-'Ratios Calculated fix'!AC$428)</f>
        <v>0.14992274436039352</v>
      </c>
      <c r="AD413" s="22">
        <f>('Ratios Calculated fix'!AD413-'Ratios Calculated fix'!AD$428)/('Ratios Calculated fix'!AD$429-'Ratios Calculated fix'!AD$428)</f>
        <v>0.17596003939225327</v>
      </c>
      <c r="AE413" s="22">
        <f>('Ratios Calculated fix'!AE413-'Ratios Calculated fix'!AE$428)/('Ratios Calculated fix'!AE$429-'Ratios Calculated fix'!AE$428)</f>
        <v>0.25777595436548323</v>
      </c>
      <c r="AF413" s="22">
        <f>('Ratios Calculated fix'!AF413-'Ratios Calculated fix'!AF$428)/('Ratios Calculated fix'!AF$429-'Ratios Calculated fix'!AF$428)</f>
        <v>0.303752962380896</v>
      </c>
      <c r="AG413" s="22" t="e">
        <f>('Ratios Calculated fix'!AG413-'Ratios Calculated fix'!AG$428)/('Ratios Calculated fix'!AG$429-'Ratios Calculated fix'!AG$428)</f>
        <v>#DIV/0!</v>
      </c>
      <c r="AH413" s="22" t="e">
        <f>('Ratios Calculated fix'!AH413-'Ratios Calculated fix'!AH$428)/('Ratios Calculated fix'!AH$429-'Ratios Calculated fix'!AH$428)</f>
        <v>#DIV/0!</v>
      </c>
      <c r="AI413" s="22">
        <f>('Ratios Calculated fix'!AI413-'Ratios Calculated fix'!AI$428)/('Ratios Calculated fix'!AI$429-'Ratios Calculated fix'!AI$428)</f>
        <v>0.50961818052260954</v>
      </c>
      <c r="AJ413" s="22">
        <f>('Ratios Calculated fix'!AJ413-'Ratios Calculated fix'!AJ$428)/('Ratios Calculated fix'!AJ$429-'Ratios Calculated fix'!AJ$428)</f>
        <v>0.23752853453104747</v>
      </c>
      <c r="AK413" s="22" t="e">
        <f>('Ratios Calculated fix'!AK413-'Ratios Calculated fix'!AK$428)/('Ratios Calculated fix'!AK$429-'Ratios Calculated fix'!AK$428)</f>
        <v>#DIV/0!</v>
      </c>
      <c r="AL413" s="22" t="e">
        <f>('Ratios Calculated fix'!AL413-'Ratios Calculated fix'!AL$428)/('Ratios Calculated fix'!AL$429-'Ratios Calculated fix'!AL$428)</f>
        <v>#DIV/0!</v>
      </c>
      <c r="AM413" s="22">
        <f>('Ratios Calculated fix'!AM413-'Ratios Calculated fix'!AM$428)/('Ratios Calculated fix'!AM$429-'Ratios Calculated fix'!AM$428)</f>
        <v>0.70647405010603381</v>
      </c>
      <c r="AN413" s="22">
        <f>('Ratios Calculated fix'!AN413-'Ratios Calculated fix'!AN$428)/('Ratios Calculated fix'!AN$429-'Ratios Calculated fix'!AN$428)</f>
        <v>0.80474550270934664</v>
      </c>
      <c r="AO413" s="22">
        <f>('Ratios Calculated fix'!AO413-'Ratios Calculated fix'!AO$428)/('Ratios Calculated fix'!AO$429-'Ratios Calculated fix'!AO$428)</f>
        <v>7.4065025169653409E-2</v>
      </c>
      <c r="AP413" s="22">
        <f>('Ratios Calculated fix'!AP413-'Ratios Calculated fix'!AP$428)/('Ratios Calculated fix'!AP$429-'Ratios Calculated fix'!AP$428)</f>
        <v>0.36625818665748455</v>
      </c>
      <c r="AQ413" s="22">
        <f>('Ratios Calculated fix'!AQ413-'Ratios Calculated fix'!AQ$428)/('Ratios Calculated fix'!AQ$429-'Ratios Calculated fix'!AQ$428)</f>
        <v>0.561212776797546</v>
      </c>
      <c r="AR413" s="22">
        <f>('Ratios Calculated fix'!AR413-'Ratios Calculated fix'!AR$428)/('Ratios Calculated fix'!AR$429-'Ratios Calculated fix'!AR$428)</f>
        <v>0.33424012328973773</v>
      </c>
      <c r="AS413" s="22">
        <f>('Ratios Calculated fix'!AS413-'Ratios Calculated fix'!AS$428)/('Ratios Calculated fix'!AS$429-'Ratios Calculated fix'!AS$428)</f>
        <v>0.3110181402459421</v>
      </c>
      <c r="AT413" s="22">
        <f>('Ratios Calculated fix'!AT413-'Ratios Calculated fix'!AT$428)/('Ratios Calculated fix'!AT$429-'Ratios Calculated fix'!AT$428)</f>
        <v>0.34454805115240017</v>
      </c>
      <c r="AU413" s="22">
        <f>('Ratios Calculated fix'!AU413-'Ratios Calculated fix'!AU$428)/('Ratios Calculated fix'!AU$429-'Ratios Calculated fix'!AU$428)</f>
        <v>0.38980458534573742</v>
      </c>
      <c r="AV413" s="22" t="e">
        <f>('Ratios Calculated fix'!AV413-'Ratios Calculated fix'!AV$428)/('Ratios Calculated fix'!AV$429-'Ratios Calculated fix'!AV$428)</f>
        <v>#DIV/0!</v>
      </c>
      <c r="AW413" s="22" t="e">
        <f>('Ratios Calculated fix'!AW413-'Ratios Calculated fix'!AW$428)/('Ratios Calculated fix'!AW$429-'Ratios Calculated fix'!AW$428)</f>
        <v>#DIV/0!</v>
      </c>
      <c r="AX413" s="22" t="e">
        <f>('Ratios Calculated fix'!AX413-'Ratios Calculated fix'!AX$428)/('Ratios Calculated fix'!AX$429-'Ratios Calculated fix'!AX$428)</f>
        <v>#DIV/0!</v>
      </c>
      <c r="AY413" s="22">
        <f>('Ratios Calculated fix'!AY413-'Ratios Calculated fix'!AY$428)/('Ratios Calculated fix'!AY$429-'Ratios Calculated fix'!AY$428)</f>
        <v>0.75404765491725878</v>
      </c>
      <c r="AZ413" s="22">
        <f>('Ratios Calculated fix'!AZ413-'Ratios Calculated fix'!AZ$428)/('Ratios Calculated fix'!AZ$429-'Ratios Calculated fix'!AZ$428)</f>
        <v>0.77875965566345806</v>
      </c>
      <c r="BA413" s="22">
        <f>('Ratios Calculated fix'!BA413-'Ratios Calculated fix'!BA$428)/('Ratios Calculated fix'!BA$429-'Ratios Calculated fix'!BA$428)</f>
        <v>0.20158586701827091</v>
      </c>
      <c r="BB413" s="22" t="e">
        <f>('Ratios Calculated fix'!BB413-'Ratios Calculated fix'!BB$428)/('Ratios Calculated fix'!BB$429-'Ratios Calculated fix'!BB$428)</f>
        <v>#DIV/0!</v>
      </c>
      <c r="BC413" s="22">
        <f>('Ratios Calculated fix'!BC413-'Ratios Calculated fix'!BC$428)/('Ratios Calculated fix'!BC$429-'Ratios Calculated fix'!BC$428)</f>
        <v>0.10092597943073657</v>
      </c>
    </row>
    <row r="414" spans="1:55" x14ac:dyDescent="0.2">
      <c r="A414" s="3" t="s">
        <v>1267</v>
      </c>
      <c r="B414" s="3" t="s">
        <v>1268</v>
      </c>
      <c r="C414" s="3" t="s">
        <v>45</v>
      </c>
      <c r="D414" s="3">
        <v>378245</v>
      </c>
      <c r="E414" s="3" t="s">
        <v>16</v>
      </c>
      <c r="F414" s="3">
        <v>2019</v>
      </c>
      <c r="G414" s="3" t="s">
        <v>17</v>
      </c>
      <c r="H414" s="4">
        <v>43830</v>
      </c>
      <c r="I414" s="4">
        <v>43889</v>
      </c>
      <c r="J414" s="4">
        <v>43889</v>
      </c>
      <c r="K414" s="5">
        <v>106605000</v>
      </c>
      <c r="L414" s="5">
        <v>107019000</v>
      </c>
      <c r="M414" s="3" t="s">
        <v>1269</v>
      </c>
      <c r="N414" s="21">
        <f>('Ratios Calculated fix'!N414-'Ratios Calculated fix'!N$428)/('Ratios Calculated fix'!N$429-'Ratios Calculated fix'!N$428)</f>
        <v>5.2407160928502852E-2</v>
      </c>
      <c r="O414" s="22">
        <f>('Ratios Calculated fix'!O414-'Ratios Calculated fix'!O$428)/('Ratios Calculated fix'!O$429-'Ratios Calculated fix'!O$428)</f>
        <v>5.0774502120250045E-2</v>
      </c>
      <c r="P414" s="22">
        <f>('Ratios Calculated fix'!P414-'Ratios Calculated fix'!P$428)/('Ratios Calculated fix'!P$429-'Ratios Calculated fix'!P$428)</f>
        <v>0.12247133200854403</v>
      </c>
      <c r="Q414" s="22">
        <f>('Ratios Calculated fix'!Q414-'Ratios Calculated fix'!Q$428)/('Ratios Calculated fix'!Q$429-'Ratios Calculated fix'!Q$428)</f>
        <v>0.88116762189574438</v>
      </c>
      <c r="R414" s="22">
        <f>('Ratios Calculated fix'!R414-'Ratios Calculated fix'!R$428)/('Ratios Calculated fix'!R$429-'Ratios Calculated fix'!R$428)</f>
        <v>0.25194349970349955</v>
      </c>
      <c r="S414" s="22">
        <f>('Ratios Calculated fix'!S414-'Ratios Calculated fix'!S$428)/('Ratios Calculated fix'!S$429-'Ratios Calculated fix'!S$428)</f>
        <v>4.393000291593141E-2</v>
      </c>
      <c r="T414" s="22">
        <f>('Ratios Calculated fix'!T414-'Ratios Calculated fix'!T$428)/('Ratios Calculated fix'!T$429-'Ratios Calculated fix'!T$428)</f>
        <v>0.24670230853234579</v>
      </c>
      <c r="U414" s="22">
        <f>('Ratios Calculated fix'!U414-'Ratios Calculated fix'!U$428)/('Ratios Calculated fix'!U$429-'Ratios Calculated fix'!U$428)</f>
        <v>0.83369396497193771</v>
      </c>
      <c r="V414" s="22">
        <f>('Ratios Calculated fix'!V414-'Ratios Calculated fix'!V$428)/('Ratios Calculated fix'!V$429-'Ratios Calculated fix'!V$428)</f>
        <v>0.71447322264773616</v>
      </c>
      <c r="W414" s="22">
        <f>('Ratios Calculated fix'!W414-'Ratios Calculated fix'!W$428)/('Ratios Calculated fix'!W$429-'Ratios Calculated fix'!W$428)</f>
        <v>0.8489209124048166</v>
      </c>
      <c r="X414" s="22">
        <f>('Ratios Calculated fix'!X414-'Ratios Calculated fix'!X$428)/('Ratios Calculated fix'!X$429-'Ratios Calculated fix'!X$428)</f>
        <v>0.17571376764137361</v>
      </c>
      <c r="Y414" s="22">
        <f>('Ratios Calculated fix'!Y414-'Ratios Calculated fix'!Y$428)/('Ratios Calculated fix'!Y$429-'Ratios Calculated fix'!Y$428)</f>
        <v>0.41142845613622359</v>
      </c>
      <c r="Z414" s="22">
        <f>('Ratios Calculated fix'!Z414-'Ratios Calculated fix'!Z$428)/('Ratios Calculated fix'!Z$429-'Ratios Calculated fix'!Z$428)</f>
        <v>0.82428623235862641</v>
      </c>
      <c r="AA414" s="22">
        <f>('Ratios Calculated fix'!AA414-'Ratios Calculated fix'!AA$428)/('Ratios Calculated fix'!AA$429-'Ratios Calculated fix'!AA$428)</f>
        <v>0</v>
      </c>
      <c r="AB414" s="22">
        <f>('Ratios Calculated fix'!AB414-'Ratios Calculated fix'!AB$428)/('Ratios Calculated fix'!AB$429-'Ratios Calculated fix'!AB$428)</f>
        <v>0.77028015517910564</v>
      </c>
      <c r="AC414" s="22">
        <f>('Ratios Calculated fix'!AC414-'Ratios Calculated fix'!AC$428)/('Ratios Calculated fix'!AC$429-'Ratios Calculated fix'!AC$428)</f>
        <v>0.36669456242127973</v>
      </c>
      <c r="AD414" s="22">
        <f>('Ratios Calculated fix'!AD414-'Ratios Calculated fix'!AD$428)/('Ratios Calculated fix'!AD$429-'Ratios Calculated fix'!AD$428)</f>
        <v>0.31728719087583201</v>
      </c>
      <c r="AE414" s="22">
        <f>('Ratios Calculated fix'!AE414-'Ratios Calculated fix'!AE$428)/('Ratios Calculated fix'!AE$429-'Ratios Calculated fix'!AE$428)</f>
        <v>0.3088081936553615</v>
      </c>
      <c r="AF414" s="22">
        <f>('Ratios Calculated fix'!AF414-'Ratios Calculated fix'!AF$428)/('Ratios Calculated fix'!AF$429-'Ratios Calculated fix'!AF$428)</f>
        <v>0.31672307751567963</v>
      </c>
      <c r="AG414" s="22" t="e">
        <f>('Ratios Calculated fix'!AG414-'Ratios Calculated fix'!AG$428)/('Ratios Calculated fix'!AG$429-'Ratios Calculated fix'!AG$428)</f>
        <v>#DIV/0!</v>
      </c>
      <c r="AH414" s="22" t="e">
        <f>('Ratios Calculated fix'!AH414-'Ratios Calculated fix'!AH$428)/('Ratios Calculated fix'!AH$429-'Ratios Calculated fix'!AH$428)</f>
        <v>#DIV/0!</v>
      </c>
      <c r="AI414" s="22">
        <f>('Ratios Calculated fix'!AI414-'Ratios Calculated fix'!AI$428)/('Ratios Calculated fix'!AI$429-'Ratios Calculated fix'!AI$428)</f>
        <v>0.56442747200201282</v>
      </c>
      <c r="AJ414" s="22">
        <f>('Ratios Calculated fix'!AJ414-'Ratios Calculated fix'!AJ$428)/('Ratios Calculated fix'!AJ$429-'Ratios Calculated fix'!AJ$428)</f>
        <v>0.15055458200225355</v>
      </c>
      <c r="AK414" s="22" t="e">
        <f>('Ratios Calculated fix'!AK414-'Ratios Calculated fix'!AK$428)/('Ratios Calculated fix'!AK$429-'Ratios Calculated fix'!AK$428)</f>
        <v>#DIV/0!</v>
      </c>
      <c r="AL414" s="22" t="e">
        <f>('Ratios Calculated fix'!AL414-'Ratios Calculated fix'!AL$428)/('Ratios Calculated fix'!AL$429-'Ratios Calculated fix'!AL$428)</f>
        <v>#DIV/0!</v>
      </c>
      <c r="AM414" s="22">
        <f>('Ratios Calculated fix'!AM414-'Ratios Calculated fix'!AM$428)/('Ratios Calculated fix'!AM$429-'Ratios Calculated fix'!AM$428)</f>
        <v>0.70882372646631231</v>
      </c>
      <c r="AN414" s="22">
        <f>('Ratios Calculated fix'!AN414-'Ratios Calculated fix'!AN$428)/('Ratios Calculated fix'!AN$429-'Ratios Calculated fix'!AN$428)</f>
        <v>0.81196608284718685</v>
      </c>
      <c r="AO414" s="22">
        <f>('Ratios Calculated fix'!AO414-'Ratios Calculated fix'!AO$428)/('Ratios Calculated fix'!AO$429-'Ratios Calculated fix'!AO$428)</f>
        <v>9.1126291500111159E-2</v>
      </c>
      <c r="AP414" s="22">
        <f>('Ratios Calculated fix'!AP414-'Ratios Calculated fix'!AP$428)/('Ratios Calculated fix'!AP$429-'Ratios Calculated fix'!AP$428)</f>
        <v>0.36421661754341161</v>
      </c>
      <c r="AQ414" s="22">
        <f>('Ratios Calculated fix'!AQ414-'Ratios Calculated fix'!AQ$428)/('Ratios Calculated fix'!AQ$429-'Ratios Calculated fix'!AQ$428)</f>
        <v>0.57772090185769553</v>
      </c>
      <c r="AR414" s="22">
        <f>('Ratios Calculated fix'!AR414-'Ratios Calculated fix'!AR$428)/('Ratios Calculated fix'!AR$429-'Ratios Calculated fix'!AR$428)</f>
        <v>0.32148130454943041</v>
      </c>
      <c r="AS414" s="22">
        <f>('Ratios Calculated fix'!AS414-'Ratios Calculated fix'!AS$428)/('Ratios Calculated fix'!AS$429-'Ratios Calculated fix'!AS$428)</f>
        <v>0.39265847553685307</v>
      </c>
      <c r="AT414" s="22">
        <f>('Ratios Calculated fix'!AT414-'Ratios Calculated fix'!AT$428)/('Ratios Calculated fix'!AT$429-'Ratios Calculated fix'!AT$428)</f>
        <v>0.35600511859721418</v>
      </c>
      <c r="AU414" s="22">
        <f>('Ratios Calculated fix'!AU414-'Ratios Calculated fix'!AU$428)/('Ratios Calculated fix'!AU$429-'Ratios Calculated fix'!AU$428)</f>
        <v>0.23862745173903419</v>
      </c>
      <c r="AV414" s="22" t="e">
        <f>('Ratios Calculated fix'!AV414-'Ratios Calculated fix'!AV$428)/('Ratios Calculated fix'!AV$429-'Ratios Calculated fix'!AV$428)</f>
        <v>#DIV/0!</v>
      </c>
      <c r="AW414" s="22" t="e">
        <f>('Ratios Calculated fix'!AW414-'Ratios Calculated fix'!AW$428)/('Ratios Calculated fix'!AW$429-'Ratios Calculated fix'!AW$428)</f>
        <v>#DIV/0!</v>
      </c>
      <c r="AX414" s="22" t="e">
        <f>('Ratios Calculated fix'!AX414-'Ratios Calculated fix'!AX$428)/('Ratios Calculated fix'!AX$429-'Ratios Calculated fix'!AX$428)</f>
        <v>#DIV/0!</v>
      </c>
      <c r="AY414" s="22">
        <f>('Ratios Calculated fix'!AY414-'Ratios Calculated fix'!AY$428)/('Ratios Calculated fix'!AY$429-'Ratios Calculated fix'!AY$428)</f>
        <v>0.75062119949935058</v>
      </c>
      <c r="AZ414" s="22">
        <f>('Ratios Calculated fix'!AZ414-'Ratios Calculated fix'!AZ$428)/('Ratios Calculated fix'!AZ$429-'Ratios Calculated fix'!AZ$428)</f>
        <v>0.77328255275915481</v>
      </c>
      <c r="BA414" s="22">
        <f>('Ratios Calculated fix'!BA414-'Ratios Calculated fix'!BA$428)/('Ratios Calculated fix'!BA$429-'Ratios Calculated fix'!BA$428)</f>
        <v>0.21942719612923309</v>
      </c>
      <c r="BB414" s="22" t="e">
        <f>('Ratios Calculated fix'!BB414-'Ratios Calculated fix'!BB$428)/('Ratios Calculated fix'!BB$429-'Ratios Calculated fix'!BB$428)</f>
        <v>#DIV/0!</v>
      </c>
      <c r="BC414" s="22">
        <f>('Ratios Calculated fix'!BC414-'Ratios Calculated fix'!BC$428)/('Ratios Calculated fix'!BC$429-'Ratios Calculated fix'!BC$428)</f>
        <v>0.13363037925491944</v>
      </c>
    </row>
    <row r="415" spans="1:55" x14ac:dyDescent="0.2">
      <c r="A415" s="3" t="s">
        <v>1270</v>
      </c>
      <c r="B415" s="3" t="s">
        <v>1271</v>
      </c>
      <c r="C415" s="3" t="s">
        <v>52</v>
      </c>
      <c r="D415" s="3">
        <v>378246</v>
      </c>
      <c r="E415" s="3" t="s">
        <v>16</v>
      </c>
      <c r="F415" s="3">
        <v>2019</v>
      </c>
      <c r="G415" s="3" t="s">
        <v>17</v>
      </c>
      <c r="H415" s="4">
        <v>43830</v>
      </c>
      <c r="I415" s="4">
        <v>43882</v>
      </c>
      <c r="J415" s="4">
        <v>43882</v>
      </c>
      <c r="K415" s="5">
        <v>526000000</v>
      </c>
      <c r="L415" s="5">
        <v>525000000</v>
      </c>
      <c r="M415" s="3" t="s">
        <v>1272</v>
      </c>
      <c r="N415" s="21">
        <f>('Ratios Calculated fix'!N415-'Ratios Calculated fix'!N$428)/('Ratios Calculated fix'!N$429-'Ratios Calculated fix'!N$428)</f>
        <v>2.4647931332537898E-2</v>
      </c>
      <c r="O415" s="22">
        <f>('Ratios Calculated fix'!O415-'Ratios Calculated fix'!O$428)/('Ratios Calculated fix'!O$429-'Ratios Calculated fix'!O$428)</f>
        <v>2.0292521276166195E-2</v>
      </c>
      <c r="P415" s="22">
        <f>('Ratios Calculated fix'!P415-'Ratios Calculated fix'!P$428)/('Ratios Calculated fix'!P$429-'Ratios Calculated fix'!P$428)</f>
        <v>5.6058018761742205E-3</v>
      </c>
      <c r="Q415" s="22">
        <f>('Ratios Calculated fix'!Q415-'Ratios Calculated fix'!Q$428)/('Ratios Calculated fix'!Q$429-'Ratios Calculated fix'!Q$428)</f>
        <v>0.87233235113548913</v>
      </c>
      <c r="R415" s="22">
        <f>('Ratios Calculated fix'!R415-'Ratios Calculated fix'!R$428)/('Ratios Calculated fix'!R$429-'Ratios Calculated fix'!R$428)</f>
        <v>0.12454199265391049</v>
      </c>
      <c r="S415" s="22">
        <f>('Ratios Calculated fix'!S415-'Ratios Calculated fix'!S$428)/('Ratios Calculated fix'!S$429-'Ratios Calculated fix'!S$428)</f>
        <v>4.8372112858541705E-2</v>
      </c>
      <c r="T415" s="22">
        <f>('Ratios Calculated fix'!T415-'Ratios Calculated fix'!T$428)/('Ratios Calculated fix'!T$429-'Ratios Calculated fix'!T$428)</f>
        <v>0.11714127840061914</v>
      </c>
      <c r="U415" s="22">
        <f>('Ratios Calculated fix'!U415-'Ratios Calculated fix'!U$428)/('Ratios Calculated fix'!U$429-'Ratios Calculated fix'!U$428)</f>
        <v>0.81278779773060017</v>
      </c>
      <c r="V415" s="22">
        <f>('Ratios Calculated fix'!V415-'Ratios Calculated fix'!V$428)/('Ratios Calculated fix'!V$429-'Ratios Calculated fix'!V$428)</f>
        <v>0.71119707173018654</v>
      </c>
      <c r="W415" s="22">
        <f>('Ratios Calculated fix'!W415-'Ratios Calculated fix'!W$428)/('Ratios Calculated fix'!W$429-'Ratios Calculated fix'!W$428)</f>
        <v>0.82537427875606895</v>
      </c>
      <c r="X415" s="22">
        <f>('Ratios Calculated fix'!X415-'Ratios Calculated fix'!X$428)/('Ratios Calculated fix'!X$429-'Ratios Calculated fix'!X$428)</f>
        <v>5.0471048273297181E-2</v>
      </c>
      <c r="Y415" s="22">
        <f>('Ratios Calculated fix'!Y415-'Ratios Calculated fix'!Y$428)/('Ratios Calculated fix'!Y$429-'Ratios Calculated fix'!Y$428)</f>
        <v>0.4338687195321817</v>
      </c>
      <c r="Z415" s="22">
        <f>('Ratios Calculated fix'!Z415-'Ratios Calculated fix'!Z$428)/('Ratios Calculated fix'!Z$429-'Ratios Calculated fix'!Z$428)</f>
        <v>0.94952895172670293</v>
      </c>
      <c r="AA415" s="22">
        <f>('Ratios Calculated fix'!AA415-'Ratios Calculated fix'!AA$428)/('Ratios Calculated fix'!AA$429-'Ratios Calculated fix'!AA$428)</f>
        <v>0</v>
      </c>
      <c r="AB415" s="22">
        <f>('Ratios Calculated fix'!AB415-'Ratios Calculated fix'!AB$428)/('Ratios Calculated fix'!AB$429-'Ratios Calculated fix'!AB$428)</f>
        <v>0.81540762258618849</v>
      </c>
      <c r="AC415" s="22">
        <f>('Ratios Calculated fix'!AC415-'Ratios Calculated fix'!AC$428)/('Ratios Calculated fix'!AC$429-'Ratios Calculated fix'!AC$428)</f>
        <v>0.60104072050980573</v>
      </c>
      <c r="AD415" s="22">
        <f>('Ratios Calculated fix'!AD415-'Ratios Calculated fix'!AD$428)/('Ratios Calculated fix'!AD$429-'Ratios Calculated fix'!AD$428)</f>
        <v>0.42777640396803152</v>
      </c>
      <c r="AE415" s="22">
        <f>('Ratios Calculated fix'!AE415-'Ratios Calculated fix'!AE$428)/('Ratios Calculated fix'!AE$429-'Ratios Calculated fix'!AE$428)</f>
        <v>0.36651699718901959</v>
      </c>
      <c r="AF415" s="22">
        <f>('Ratios Calculated fix'!AF415-'Ratios Calculated fix'!AF$428)/('Ratios Calculated fix'!AF$429-'Ratios Calculated fix'!AF$428)</f>
        <v>0.35984463120577581</v>
      </c>
      <c r="AG415" s="22" t="e">
        <f>('Ratios Calculated fix'!AG415-'Ratios Calculated fix'!AG$428)/('Ratios Calculated fix'!AG$429-'Ratios Calculated fix'!AG$428)</f>
        <v>#DIV/0!</v>
      </c>
      <c r="AH415" s="22" t="e">
        <f>('Ratios Calculated fix'!AH415-'Ratios Calculated fix'!AH$428)/('Ratios Calculated fix'!AH$429-'Ratios Calculated fix'!AH$428)</f>
        <v>#DIV/0!</v>
      </c>
      <c r="AI415" s="22">
        <f>('Ratios Calculated fix'!AI415-'Ratios Calculated fix'!AI$428)/('Ratios Calculated fix'!AI$429-'Ratios Calculated fix'!AI$428)</f>
        <v>0.56538245641316554</v>
      </c>
      <c r="AJ415" s="22">
        <f>('Ratios Calculated fix'!AJ415-'Ratios Calculated fix'!AJ$428)/('Ratios Calculated fix'!AJ$429-'Ratios Calculated fix'!AJ$428)</f>
        <v>0.19524274138484432</v>
      </c>
      <c r="AK415" s="22" t="e">
        <f>('Ratios Calculated fix'!AK415-'Ratios Calculated fix'!AK$428)/('Ratios Calculated fix'!AK$429-'Ratios Calculated fix'!AK$428)</f>
        <v>#DIV/0!</v>
      </c>
      <c r="AL415" s="22" t="e">
        <f>('Ratios Calculated fix'!AL415-'Ratios Calculated fix'!AL$428)/('Ratios Calculated fix'!AL$429-'Ratios Calculated fix'!AL$428)</f>
        <v>#DIV/0!</v>
      </c>
      <c r="AM415" s="22">
        <f>('Ratios Calculated fix'!AM415-'Ratios Calculated fix'!AM$428)/('Ratios Calculated fix'!AM$429-'Ratios Calculated fix'!AM$428)</f>
        <v>0.70945280775039032</v>
      </c>
      <c r="AN415" s="22">
        <f>('Ratios Calculated fix'!AN415-'Ratios Calculated fix'!AN$428)/('Ratios Calculated fix'!AN$429-'Ratios Calculated fix'!AN$428)</f>
        <v>0.80488903145064072</v>
      </c>
      <c r="AO415" s="22">
        <f>('Ratios Calculated fix'!AO415-'Ratios Calculated fix'!AO$428)/('Ratios Calculated fix'!AO$429-'Ratios Calculated fix'!AO$428)</f>
        <v>3.6242212633824537E-2</v>
      </c>
      <c r="AP415" s="22">
        <f>('Ratios Calculated fix'!AP415-'Ratios Calculated fix'!AP$428)/('Ratios Calculated fix'!AP$429-'Ratios Calculated fix'!AP$428)</f>
        <v>0.35452667153730671</v>
      </c>
      <c r="AQ415" s="22">
        <f>('Ratios Calculated fix'!AQ415-'Ratios Calculated fix'!AQ$428)/('Ratios Calculated fix'!AQ$429-'Ratios Calculated fix'!AQ$428)</f>
        <v>0.60013776891898973</v>
      </c>
      <c r="AR415" s="22">
        <f>('Ratios Calculated fix'!AR415-'Ratios Calculated fix'!AR$428)/('Ratios Calculated fix'!AR$429-'Ratios Calculated fix'!AR$428)</f>
        <v>0.49022361575523454</v>
      </c>
      <c r="AS415" s="22">
        <f>('Ratios Calculated fix'!AS415-'Ratios Calculated fix'!AS$428)/('Ratios Calculated fix'!AS$429-'Ratios Calculated fix'!AS$428)</f>
        <v>0.41127321024908903</v>
      </c>
      <c r="AT415" s="22">
        <f>('Ratios Calculated fix'!AT415-'Ratios Calculated fix'!AT$428)/('Ratios Calculated fix'!AT$429-'Ratios Calculated fix'!AT$428)</f>
        <v>0.35547937601668084</v>
      </c>
      <c r="AU415" s="22">
        <f>('Ratios Calculated fix'!AU415-'Ratios Calculated fix'!AU$428)/('Ratios Calculated fix'!AU$429-'Ratios Calculated fix'!AU$428)</f>
        <v>0.21996200089676635</v>
      </c>
      <c r="AV415" s="22" t="e">
        <f>('Ratios Calculated fix'!AV415-'Ratios Calculated fix'!AV$428)/('Ratios Calculated fix'!AV$429-'Ratios Calculated fix'!AV$428)</f>
        <v>#DIV/0!</v>
      </c>
      <c r="AW415" s="22" t="e">
        <f>('Ratios Calculated fix'!AW415-'Ratios Calculated fix'!AW$428)/('Ratios Calculated fix'!AW$429-'Ratios Calculated fix'!AW$428)</f>
        <v>#DIV/0!</v>
      </c>
      <c r="AX415" s="22" t="e">
        <f>('Ratios Calculated fix'!AX415-'Ratios Calculated fix'!AX$428)/('Ratios Calculated fix'!AX$429-'Ratios Calculated fix'!AX$428)</f>
        <v>#DIV/0!</v>
      </c>
      <c r="AY415" s="22">
        <f>('Ratios Calculated fix'!AY415-'Ratios Calculated fix'!AY$428)/('Ratios Calculated fix'!AY$429-'Ratios Calculated fix'!AY$428)</f>
        <v>0.74864725520972342</v>
      </c>
      <c r="AZ415" s="22">
        <f>('Ratios Calculated fix'!AZ415-'Ratios Calculated fix'!AZ$428)/('Ratios Calculated fix'!AZ$429-'Ratios Calculated fix'!AZ$428)</f>
        <v>0.77263356497306168</v>
      </c>
      <c r="BA415" s="22">
        <f>('Ratios Calculated fix'!BA415-'Ratios Calculated fix'!BA$428)/('Ratios Calculated fix'!BA$429-'Ratios Calculated fix'!BA$428)</f>
        <v>0.22017012071583458</v>
      </c>
      <c r="BB415" s="22" t="e">
        <f>('Ratios Calculated fix'!BB415-'Ratios Calculated fix'!BB$428)/('Ratios Calculated fix'!BB$429-'Ratios Calculated fix'!BB$428)</f>
        <v>#DIV/0!</v>
      </c>
      <c r="BC415" s="22">
        <f>('Ratios Calculated fix'!BC415-'Ratios Calculated fix'!BC$428)/('Ratios Calculated fix'!BC$429-'Ratios Calculated fix'!BC$428)</f>
        <v>0.10819064810060434</v>
      </c>
    </row>
    <row r="416" spans="1:55" x14ac:dyDescent="0.2">
      <c r="A416" s="3" t="s">
        <v>1276</v>
      </c>
      <c r="B416" s="3" t="s">
        <v>1277</v>
      </c>
      <c r="C416" s="3" t="s">
        <v>34</v>
      </c>
      <c r="D416" s="3">
        <v>396684</v>
      </c>
      <c r="E416" s="3" t="s">
        <v>16</v>
      </c>
      <c r="F416" s="3">
        <v>2019</v>
      </c>
      <c r="G416" s="3" t="s">
        <v>17</v>
      </c>
      <c r="H416" s="4">
        <v>43921</v>
      </c>
      <c r="I416" s="4">
        <v>43959</v>
      </c>
      <c r="J416" s="4">
        <v>43959</v>
      </c>
      <c r="K416" s="5">
        <v>250715000</v>
      </c>
      <c r="L416" s="5">
        <v>253767000</v>
      </c>
      <c r="M416" s="3" t="s">
        <v>1278</v>
      </c>
      <c r="N416" s="21">
        <f>('Ratios Calculated fix'!N416-'Ratios Calculated fix'!N$428)/('Ratios Calculated fix'!N$429-'Ratios Calculated fix'!N$428)</f>
        <v>9.7722770955241553E-2</v>
      </c>
      <c r="O416" s="22">
        <f>('Ratios Calculated fix'!O416-'Ratios Calculated fix'!O$428)/('Ratios Calculated fix'!O$429-'Ratios Calculated fix'!O$428)</f>
        <v>8.7470665993774829E-2</v>
      </c>
      <c r="P416" s="22">
        <f>('Ratios Calculated fix'!P416-'Ratios Calculated fix'!P$428)/('Ratios Calculated fix'!P$429-'Ratios Calculated fix'!P$428)</f>
        <v>0.21562684043937974</v>
      </c>
      <c r="Q416" s="22">
        <f>('Ratios Calculated fix'!Q416-'Ratios Calculated fix'!Q$428)/('Ratios Calculated fix'!Q$429-'Ratios Calculated fix'!Q$428)</f>
        <v>0.86929554515591123</v>
      </c>
      <c r="R416" s="22">
        <f>('Ratios Calculated fix'!R416-'Ratios Calculated fix'!R$428)/('Ratios Calculated fix'!R$429-'Ratios Calculated fix'!R$428)</f>
        <v>8.9205328104811896E-2</v>
      </c>
      <c r="S416" s="22">
        <f>('Ratios Calculated fix'!S416-'Ratios Calculated fix'!S$428)/('Ratios Calculated fix'!S$429-'Ratios Calculated fix'!S$428)</f>
        <v>0.20014481580965102</v>
      </c>
      <c r="T416" s="22">
        <f>('Ratios Calculated fix'!T416-'Ratios Calculated fix'!T$428)/('Ratios Calculated fix'!T$429-'Ratios Calculated fix'!T$428)</f>
        <v>5.404220630781343E-2</v>
      </c>
      <c r="U416" s="22">
        <f>('Ratios Calculated fix'!U416-'Ratios Calculated fix'!U$428)/('Ratios Calculated fix'!U$429-'Ratios Calculated fix'!U$428)</f>
        <v>0.80936219811370658</v>
      </c>
      <c r="V416" s="22">
        <f>('Ratios Calculated fix'!V416-'Ratios Calculated fix'!V$428)/('Ratios Calculated fix'!V$429-'Ratios Calculated fix'!V$428)</f>
        <v>0.71463537182521342</v>
      </c>
      <c r="W416" s="22">
        <f>('Ratios Calculated fix'!W416-'Ratios Calculated fix'!W$428)/('Ratios Calculated fix'!W$429-'Ratios Calculated fix'!W$428)</f>
        <v>0.8209027662873063</v>
      </c>
      <c r="X416" s="22">
        <f>('Ratios Calculated fix'!X416-'Ratios Calculated fix'!X$428)/('Ratios Calculated fix'!X$429-'Ratios Calculated fix'!X$428)</f>
        <v>0.53519915730213075</v>
      </c>
      <c r="Y416" s="22">
        <f>('Ratios Calculated fix'!Y416-'Ratios Calculated fix'!Y$428)/('Ratios Calculated fix'!Y$429-'Ratios Calculated fix'!Y$428)</f>
        <v>0.48397478861330068</v>
      </c>
      <c r="Z416" s="22">
        <f>('Ratios Calculated fix'!Z416-'Ratios Calculated fix'!Z$428)/('Ratios Calculated fix'!Z$429-'Ratios Calculated fix'!Z$428)</f>
        <v>0.46480084269786925</v>
      </c>
      <c r="AA416" s="22">
        <f>('Ratios Calculated fix'!AA416-'Ratios Calculated fix'!AA$428)/('Ratios Calculated fix'!AA$429-'Ratios Calculated fix'!AA$428)</f>
        <v>0.21164206880358324</v>
      </c>
      <c r="AB416" s="22">
        <f>('Ratios Calculated fix'!AB416-'Ratios Calculated fix'!AB$428)/('Ratios Calculated fix'!AB$429-'Ratios Calculated fix'!AB$428)</f>
        <v>0.88425664832015383</v>
      </c>
      <c r="AC416" s="22">
        <f>('Ratios Calculated fix'!AC416-'Ratios Calculated fix'!AC$428)/('Ratios Calculated fix'!AC$429-'Ratios Calculated fix'!AC$428)</f>
        <v>0.65899429694637301</v>
      </c>
      <c r="AD416" s="22">
        <f>('Ratios Calculated fix'!AD416-'Ratios Calculated fix'!AD$428)/('Ratios Calculated fix'!AD$429-'Ratios Calculated fix'!AD$428)</f>
        <v>0.3528100223337241</v>
      </c>
      <c r="AE416" s="22">
        <f>('Ratios Calculated fix'!AE416-'Ratios Calculated fix'!AE$428)/('Ratios Calculated fix'!AE$429-'Ratios Calculated fix'!AE$428)</f>
        <v>0.4558618124013985</v>
      </c>
      <c r="AF416" s="22">
        <f>('Ratios Calculated fix'!AF416-'Ratios Calculated fix'!AF$428)/('Ratios Calculated fix'!AF$429-'Ratios Calculated fix'!AF$428)</f>
        <v>0.41638517776118689</v>
      </c>
      <c r="AG416" s="22" t="e">
        <f>('Ratios Calculated fix'!AG416-'Ratios Calculated fix'!AG$428)/('Ratios Calculated fix'!AG$429-'Ratios Calculated fix'!AG$428)</f>
        <v>#DIV/0!</v>
      </c>
      <c r="AH416" s="22" t="e">
        <f>('Ratios Calculated fix'!AH416-'Ratios Calculated fix'!AH$428)/('Ratios Calculated fix'!AH$429-'Ratios Calculated fix'!AH$428)</f>
        <v>#DIV/0!</v>
      </c>
      <c r="AI416" s="22">
        <f>('Ratios Calculated fix'!AI416-'Ratios Calculated fix'!AI$428)/('Ratios Calculated fix'!AI$429-'Ratios Calculated fix'!AI$428)</f>
        <v>0.51025554293018283</v>
      </c>
      <c r="AJ416" s="22">
        <f>('Ratios Calculated fix'!AJ416-'Ratios Calculated fix'!AJ$428)/('Ratios Calculated fix'!AJ$429-'Ratios Calculated fix'!AJ$428)</f>
        <v>0.26101971156390541</v>
      </c>
      <c r="AK416" s="22" t="e">
        <f>('Ratios Calculated fix'!AK416-'Ratios Calculated fix'!AK$428)/('Ratios Calculated fix'!AK$429-'Ratios Calculated fix'!AK$428)</f>
        <v>#DIV/0!</v>
      </c>
      <c r="AL416" s="22" t="e">
        <f>('Ratios Calculated fix'!AL416-'Ratios Calculated fix'!AL$428)/('Ratios Calculated fix'!AL$429-'Ratios Calculated fix'!AL$428)</f>
        <v>#DIV/0!</v>
      </c>
      <c r="AM416" s="22">
        <f>('Ratios Calculated fix'!AM416-'Ratios Calculated fix'!AM$428)/('Ratios Calculated fix'!AM$429-'Ratios Calculated fix'!AM$428)</f>
        <v>0.71575145104330073</v>
      </c>
      <c r="AN416" s="22">
        <f>('Ratios Calculated fix'!AN416-'Ratios Calculated fix'!AN$428)/('Ratios Calculated fix'!AN$429-'Ratios Calculated fix'!AN$428)</f>
        <v>0.80591456078249057</v>
      </c>
      <c r="AO416" s="22">
        <f>('Ratios Calculated fix'!AO416-'Ratios Calculated fix'!AO$428)/('Ratios Calculated fix'!AO$429-'Ratios Calculated fix'!AO$428)</f>
        <v>0.13476878104447654</v>
      </c>
      <c r="AP416" s="22">
        <f>('Ratios Calculated fix'!AP416-'Ratios Calculated fix'!AP$428)/('Ratios Calculated fix'!AP$429-'Ratios Calculated fix'!AP$428)</f>
        <v>0.36056740513207053</v>
      </c>
      <c r="AQ416" s="22">
        <f>('Ratios Calculated fix'!AQ416-'Ratios Calculated fix'!AQ$428)/('Ratios Calculated fix'!AQ$429-'Ratios Calculated fix'!AQ$428)</f>
        <v>0.77343866035573694</v>
      </c>
      <c r="AR416" s="22">
        <f>('Ratios Calculated fix'!AR416-'Ratios Calculated fix'!AR$428)/('Ratios Calculated fix'!AR$429-'Ratios Calculated fix'!AR$428)</f>
        <v>0.59775555897090993</v>
      </c>
      <c r="AS416" s="22">
        <f>('Ratios Calculated fix'!AS416-'Ratios Calculated fix'!AS$428)/('Ratios Calculated fix'!AS$429-'Ratios Calculated fix'!AS$428)</f>
        <v>0.20943758680018315</v>
      </c>
      <c r="AT416" s="22">
        <f>('Ratios Calculated fix'!AT416-'Ratios Calculated fix'!AT$428)/('Ratios Calculated fix'!AT$429-'Ratios Calculated fix'!AT$428)</f>
        <v>0.7118083668945453</v>
      </c>
      <c r="AU416" s="22">
        <f>('Ratios Calculated fix'!AU416-'Ratios Calculated fix'!AU$428)/('Ratios Calculated fix'!AU$429-'Ratios Calculated fix'!AU$428)</f>
        <v>0.46071890391627129</v>
      </c>
      <c r="AV416" s="22" t="e">
        <f>('Ratios Calculated fix'!AV416-'Ratios Calculated fix'!AV$428)/('Ratios Calculated fix'!AV$429-'Ratios Calculated fix'!AV$428)</f>
        <v>#DIV/0!</v>
      </c>
      <c r="AW416" s="22" t="e">
        <f>('Ratios Calculated fix'!AW416-'Ratios Calculated fix'!AW$428)/('Ratios Calculated fix'!AW$429-'Ratios Calculated fix'!AW$428)</f>
        <v>#DIV/0!</v>
      </c>
      <c r="AX416" s="22" t="e">
        <f>('Ratios Calculated fix'!AX416-'Ratios Calculated fix'!AX$428)/('Ratios Calculated fix'!AX$429-'Ratios Calculated fix'!AX$428)</f>
        <v>#DIV/0!</v>
      </c>
      <c r="AY416" s="22">
        <f>('Ratios Calculated fix'!AY416-'Ratios Calculated fix'!AY$428)/('Ratios Calculated fix'!AY$429-'Ratios Calculated fix'!AY$428)</f>
        <v>0.74549643373195851</v>
      </c>
      <c r="AZ416" s="22">
        <f>('Ratios Calculated fix'!AZ416-'Ratios Calculated fix'!AZ$428)/('Ratios Calculated fix'!AZ$429-'Ratios Calculated fix'!AZ$428)</f>
        <v>0.76599133675216946</v>
      </c>
      <c r="BA416" s="22">
        <f>('Ratios Calculated fix'!BA416-'Ratios Calculated fix'!BA$428)/('Ratios Calculated fix'!BA$429-'Ratios Calculated fix'!BA$428)</f>
        <v>0.22423668422992565</v>
      </c>
      <c r="BB416" s="22" t="e">
        <f>('Ratios Calculated fix'!BB416-'Ratios Calculated fix'!BB$428)/('Ratios Calculated fix'!BB$429-'Ratios Calculated fix'!BB$428)</f>
        <v>#DIV/0!</v>
      </c>
      <c r="BC416" s="22">
        <f>('Ratios Calculated fix'!BC416-'Ratios Calculated fix'!BC$428)/('Ratios Calculated fix'!BC$429-'Ratios Calculated fix'!BC$428)</f>
        <v>0.27297911845751871</v>
      </c>
    </row>
    <row r="417" spans="1:55" x14ac:dyDescent="0.2">
      <c r="A417" s="3" t="s">
        <v>487</v>
      </c>
      <c r="B417" s="3" t="s">
        <v>488</v>
      </c>
      <c r="C417" s="3" t="s">
        <v>138</v>
      </c>
      <c r="D417" s="3">
        <v>121214</v>
      </c>
      <c r="E417" s="3" t="s">
        <v>16</v>
      </c>
      <c r="F417" s="3">
        <v>2019</v>
      </c>
      <c r="G417" s="3" t="s">
        <v>17</v>
      </c>
      <c r="H417" s="4">
        <v>43830</v>
      </c>
      <c r="I417" s="4">
        <v>43866</v>
      </c>
      <c r="J417" s="4">
        <v>43887</v>
      </c>
      <c r="K417" s="5">
        <v>4268000000</v>
      </c>
      <c r="L417" s="5">
        <v>4268000000</v>
      </c>
      <c r="M417" s="3" t="s">
        <v>489</v>
      </c>
      <c r="N417" s="21">
        <f>('Ratios Calculated fix'!N417-'Ratios Calculated fix'!N$428)/('Ratios Calculated fix'!N$429-'Ratios Calculated fix'!N$428)</f>
        <v>2.8331420289106044E-2</v>
      </c>
      <c r="O417" s="22">
        <f>('Ratios Calculated fix'!O417-'Ratios Calculated fix'!O$428)/('Ratios Calculated fix'!O$429-'Ratios Calculated fix'!O$428)</f>
        <v>1.7741822530469274E-2</v>
      </c>
      <c r="P417" s="22">
        <f>('Ratios Calculated fix'!P417-'Ratios Calculated fix'!P$428)/('Ratios Calculated fix'!P$429-'Ratios Calculated fix'!P$428)</f>
        <v>4.9845360817719871E-3</v>
      </c>
      <c r="Q417" s="22">
        <f>('Ratios Calculated fix'!Q417-'Ratios Calculated fix'!Q$428)/('Ratios Calculated fix'!Q$429-'Ratios Calculated fix'!Q$428)</f>
        <v>0.86894702988337724</v>
      </c>
      <c r="R417" s="22">
        <f>('Ratios Calculated fix'!R417-'Ratios Calculated fix'!R$428)/('Ratios Calculated fix'!R$429-'Ratios Calculated fix'!R$428)</f>
        <v>4.3466939888342805E-2</v>
      </c>
      <c r="S417" s="22">
        <f>('Ratios Calculated fix'!S417-'Ratios Calculated fix'!S$428)/('Ratios Calculated fix'!S$429-'Ratios Calculated fix'!S$428)</f>
        <v>0.10677706793633718</v>
      </c>
      <c r="T417" s="22">
        <f>('Ratios Calculated fix'!T417-'Ratios Calculated fix'!T$428)/('Ratios Calculated fix'!T$429-'Ratios Calculated fix'!T$428)</f>
        <v>2.4663489484225167E-2</v>
      </c>
      <c r="U417" s="22">
        <f>('Ratios Calculated fix'!U417-'Ratios Calculated fix'!U$428)/('Ratios Calculated fix'!U$429-'Ratios Calculated fix'!U$428)</f>
        <v>0.80817703343124281</v>
      </c>
      <c r="V417" s="22">
        <f>('Ratios Calculated fix'!V417-'Ratios Calculated fix'!V$428)/('Ratios Calculated fix'!V$429-'Ratios Calculated fix'!V$428)</f>
        <v>0.71135690989767975</v>
      </c>
      <c r="W417" s="22">
        <f>('Ratios Calculated fix'!W417-'Ratios Calculated fix'!W$428)/('Ratios Calculated fix'!W$429-'Ratios Calculated fix'!W$428)</f>
        <v>0.82004504302449521</v>
      </c>
      <c r="X417" s="22">
        <f>('Ratios Calculated fix'!X417-'Ratios Calculated fix'!X$428)/('Ratios Calculated fix'!X$429-'Ratios Calculated fix'!X$428)</f>
        <v>0.11676199761723903</v>
      </c>
      <c r="Y417" s="22">
        <f>('Ratios Calculated fix'!Y417-'Ratios Calculated fix'!Y$428)/('Ratios Calculated fix'!Y$429-'Ratios Calculated fix'!Y$428)</f>
        <v>0.47665441790664237</v>
      </c>
      <c r="Z417" s="22">
        <f>('Ratios Calculated fix'!Z417-'Ratios Calculated fix'!Z$428)/('Ratios Calculated fix'!Z$429-'Ratios Calculated fix'!Z$428)</f>
        <v>0.88323800238276096</v>
      </c>
      <c r="AA417" s="22">
        <f>('Ratios Calculated fix'!AA417-'Ratios Calculated fix'!AA$428)/('Ratios Calculated fix'!AA$429-'Ratios Calculated fix'!AA$428)</f>
        <v>0</v>
      </c>
      <c r="AB417" s="22">
        <f>('Ratios Calculated fix'!AB417-'Ratios Calculated fix'!AB$428)/('Ratios Calculated fix'!AB$429-'Ratios Calculated fix'!AB$428)</f>
        <v>0.90077569116864609</v>
      </c>
      <c r="AC417" s="22">
        <f>('Ratios Calculated fix'!AC417-'Ratios Calculated fix'!AC$428)/('Ratios Calculated fix'!AC$429-'Ratios Calculated fix'!AC$428)</f>
        <v>0.27245853378100304</v>
      </c>
      <c r="AD417" s="22">
        <f>('Ratios Calculated fix'!AD417-'Ratios Calculated fix'!AD$428)/('Ratios Calculated fix'!AD$429-'Ratios Calculated fix'!AD$428)</f>
        <v>0.32903762556702087</v>
      </c>
      <c r="AE417" s="22">
        <f>('Ratios Calculated fix'!AE417-'Ratios Calculated fix'!AE$428)/('Ratios Calculated fix'!AE$429-'Ratios Calculated fix'!AE$428)</f>
        <v>0.34565409440478506</v>
      </c>
      <c r="AF417" s="22">
        <f>('Ratios Calculated fix'!AF417-'Ratios Calculated fix'!AF$428)/('Ratios Calculated fix'!AF$429-'Ratios Calculated fix'!AF$428)</f>
        <v>0.33283081257911706</v>
      </c>
      <c r="AG417" s="22" t="e">
        <f>('Ratios Calculated fix'!AG417-'Ratios Calculated fix'!AG$428)/('Ratios Calculated fix'!AG$429-'Ratios Calculated fix'!AG$428)</f>
        <v>#DIV/0!</v>
      </c>
      <c r="AH417" s="22" t="e">
        <f>('Ratios Calculated fix'!AH417-'Ratios Calculated fix'!AH$428)/('Ratios Calculated fix'!AH$429-'Ratios Calculated fix'!AH$428)</f>
        <v>#DIV/0!</v>
      </c>
      <c r="AI417" s="22">
        <f>('Ratios Calculated fix'!AI417-'Ratios Calculated fix'!AI$428)/('Ratios Calculated fix'!AI$429-'Ratios Calculated fix'!AI$428)</f>
        <v>0.54683081841390868</v>
      </c>
      <c r="AJ417" s="22">
        <f>('Ratios Calculated fix'!AJ417-'Ratios Calculated fix'!AJ$428)/('Ratios Calculated fix'!AJ$429-'Ratios Calculated fix'!AJ$428)</f>
        <v>0.1522686238857342</v>
      </c>
      <c r="AK417" s="22" t="e">
        <f>('Ratios Calculated fix'!AK417-'Ratios Calculated fix'!AK$428)/('Ratios Calculated fix'!AK$429-'Ratios Calculated fix'!AK$428)</f>
        <v>#DIV/0!</v>
      </c>
      <c r="AL417" s="22" t="e">
        <f>('Ratios Calculated fix'!AL417-'Ratios Calculated fix'!AL$428)/('Ratios Calculated fix'!AL$429-'Ratios Calculated fix'!AL$428)</f>
        <v>#DIV/0!</v>
      </c>
      <c r="AM417" s="22">
        <f>('Ratios Calculated fix'!AM417-'Ratios Calculated fix'!AM$428)/('Ratios Calculated fix'!AM$429-'Ratios Calculated fix'!AM$428)</f>
        <v>0.70862058287389451</v>
      </c>
      <c r="AN417" s="22">
        <f>('Ratios Calculated fix'!AN417-'Ratios Calculated fix'!AN$428)/('Ratios Calculated fix'!AN$429-'Ratios Calculated fix'!AN$428)</f>
        <v>0.80574602656464411</v>
      </c>
      <c r="AO417" s="22">
        <f>('Ratios Calculated fix'!AO417-'Ratios Calculated fix'!AO$428)/('Ratios Calculated fix'!AO$429-'Ratios Calculated fix'!AO$428)</f>
        <v>0.14162833184465839</v>
      </c>
      <c r="AP417" s="22">
        <f>('Ratios Calculated fix'!AP417-'Ratios Calculated fix'!AP$428)/('Ratios Calculated fix'!AP$429-'Ratios Calculated fix'!AP$428)</f>
        <v>0.34801272014055024</v>
      </c>
      <c r="AQ417" s="22">
        <f>('Ratios Calculated fix'!AQ417-'Ratios Calculated fix'!AQ$428)/('Ratios Calculated fix'!AQ$429-'Ratios Calculated fix'!AQ$428)</f>
        <v>0.61524329946444078</v>
      </c>
      <c r="AR417" s="22">
        <f>('Ratios Calculated fix'!AR417-'Ratios Calculated fix'!AR$428)/('Ratios Calculated fix'!AR$429-'Ratios Calculated fix'!AR$428)</f>
        <v>0.298447348085355</v>
      </c>
      <c r="AS417" s="22">
        <f>('Ratios Calculated fix'!AS417-'Ratios Calculated fix'!AS$428)/('Ratios Calculated fix'!AS$429-'Ratios Calculated fix'!AS$428)</f>
        <v>0.3695163546491555</v>
      </c>
      <c r="AT417" s="22">
        <f>('Ratios Calculated fix'!AT417-'Ratios Calculated fix'!AT$428)/('Ratios Calculated fix'!AT$429-'Ratios Calculated fix'!AT$428)</f>
        <v>0.38803601444021418</v>
      </c>
      <c r="AU417" s="22">
        <f>('Ratios Calculated fix'!AU417-'Ratios Calculated fix'!AU$428)/('Ratios Calculated fix'!AU$429-'Ratios Calculated fix'!AU$428)</f>
        <v>0.26173869338530947</v>
      </c>
      <c r="AV417" s="22" t="e">
        <f>('Ratios Calculated fix'!AV417-'Ratios Calculated fix'!AV$428)/('Ratios Calculated fix'!AV$429-'Ratios Calculated fix'!AV$428)</f>
        <v>#DIV/0!</v>
      </c>
      <c r="AW417" s="22" t="e">
        <f>('Ratios Calculated fix'!AW417-'Ratios Calculated fix'!AW$428)/('Ratios Calculated fix'!AW$429-'Ratios Calculated fix'!AW$428)</f>
        <v>#DIV/0!</v>
      </c>
      <c r="AX417" s="22" t="e">
        <f>('Ratios Calculated fix'!AX417-'Ratios Calculated fix'!AX$428)/('Ratios Calculated fix'!AX$429-'Ratios Calculated fix'!AX$428)</f>
        <v>#DIV/0!</v>
      </c>
      <c r="AY417" s="22">
        <f>('Ratios Calculated fix'!AY417-'Ratios Calculated fix'!AY$428)/('Ratios Calculated fix'!AY$429-'Ratios Calculated fix'!AY$428)</f>
        <v>0.74480148911321786</v>
      </c>
      <c r="AZ417" s="22">
        <f>('Ratios Calculated fix'!AZ417-'Ratios Calculated fix'!AZ$428)/('Ratios Calculated fix'!AZ$429-'Ratios Calculated fix'!AZ$428)</f>
        <v>0.76814856741382631</v>
      </c>
      <c r="BA417" s="22">
        <f>('Ratios Calculated fix'!BA417-'Ratios Calculated fix'!BA$428)/('Ratios Calculated fix'!BA$429-'Ratios Calculated fix'!BA$428)</f>
        <v>0.22178469875105861</v>
      </c>
      <c r="BB417" s="22" t="e">
        <f>('Ratios Calculated fix'!BB417-'Ratios Calculated fix'!BB$428)/('Ratios Calculated fix'!BB$429-'Ratios Calculated fix'!BB$428)</f>
        <v>#DIV/0!</v>
      </c>
      <c r="BC417" s="22">
        <f>('Ratios Calculated fix'!BC417-'Ratios Calculated fix'!BC$428)/('Ratios Calculated fix'!BC$429-'Ratios Calculated fix'!BC$428)</f>
        <v>0.19442424803229508</v>
      </c>
    </row>
    <row r="418" spans="1:55" x14ac:dyDescent="0.2">
      <c r="A418" s="3" t="s">
        <v>376</v>
      </c>
      <c r="B418" s="3" t="s">
        <v>377</v>
      </c>
      <c r="C418" s="3" t="s">
        <v>24</v>
      </c>
      <c r="D418" s="3">
        <v>378126</v>
      </c>
      <c r="E418" s="3" t="s">
        <v>16</v>
      </c>
      <c r="F418" s="3">
        <v>2019</v>
      </c>
      <c r="G418" s="3" t="s">
        <v>17</v>
      </c>
      <c r="H418" s="4">
        <v>43830</v>
      </c>
      <c r="I418" s="4">
        <v>43892</v>
      </c>
      <c r="J418" s="4">
        <v>43892</v>
      </c>
      <c r="K418" s="5">
        <v>221800000</v>
      </c>
      <c r="L418" s="5">
        <v>222000000</v>
      </c>
      <c r="M418" s="3" t="s">
        <v>378</v>
      </c>
      <c r="N418" s="21">
        <f>('Ratios Calculated fix'!N418-'Ratios Calculated fix'!N$428)/('Ratios Calculated fix'!N$429-'Ratios Calculated fix'!N$428)</f>
        <v>7.3196654225238328E-2</v>
      </c>
      <c r="O418" s="22">
        <f>('Ratios Calculated fix'!O418-'Ratios Calculated fix'!O$428)/('Ratios Calculated fix'!O$429-'Ratios Calculated fix'!O$428)</f>
        <v>5.2560944765505761E-2</v>
      </c>
      <c r="P418" s="22">
        <f>('Ratios Calculated fix'!P418-'Ratios Calculated fix'!P$428)/('Ratios Calculated fix'!P$429-'Ratios Calculated fix'!P$428)</f>
        <v>4.1997038984706657E-2</v>
      </c>
      <c r="Q418" s="22">
        <f>('Ratios Calculated fix'!Q418-'Ratios Calculated fix'!Q$428)/('Ratios Calculated fix'!Q$429-'Ratios Calculated fix'!Q$428)</f>
        <v>0.86871860811450408</v>
      </c>
      <c r="R418" s="22">
        <f>('Ratios Calculated fix'!R418-'Ratios Calculated fix'!R$428)/('Ratios Calculated fix'!R$429-'Ratios Calculated fix'!R$428)</f>
        <v>5.6047124612191024E-2</v>
      </c>
      <c r="S418" s="22">
        <f>('Ratios Calculated fix'!S418-'Ratios Calculated fix'!S$428)/('Ratios Calculated fix'!S$429-'Ratios Calculated fix'!S$428)</f>
        <v>5.0301622786787551E-4</v>
      </c>
      <c r="T418" s="22">
        <f>('Ratios Calculated fix'!T418-'Ratios Calculated fix'!T$428)/('Ratios Calculated fix'!T$429-'Ratios Calculated fix'!T$428)</f>
        <v>5.655377565719398E-2</v>
      </c>
      <c r="U418" s="22">
        <f>('Ratios Calculated fix'!U418-'Ratios Calculated fix'!U$428)/('Ratios Calculated fix'!U$429-'Ratios Calculated fix'!U$428)</f>
        <v>0.80835677314035581</v>
      </c>
      <c r="V418" s="22">
        <f>('Ratios Calculated fix'!V418-'Ratios Calculated fix'!V$428)/('Ratios Calculated fix'!V$429-'Ratios Calculated fix'!V$428)</f>
        <v>0.70834814168209681</v>
      </c>
      <c r="W418" s="22">
        <f>('Ratios Calculated fix'!W418-'Ratios Calculated fix'!W$428)/('Ratios Calculated fix'!W$429-'Ratios Calculated fix'!W$428)</f>
        <v>0.82071600375701137</v>
      </c>
      <c r="X418" s="22">
        <f>('Ratios Calculated fix'!X418-'Ratios Calculated fix'!X$428)/('Ratios Calculated fix'!X$429-'Ratios Calculated fix'!X$428)</f>
        <v>0.19877242975621873</v>
      </c>
      <c r="Y418" s="22">
        <f>('Ratios Calculated fix'!Y418-'Ratios Calculated fix'!Y$428)/('Ratios Calculated fix'!Y$429-'Ratios Calculated fix'!Y$428)</f>
        <v>0.64598930733098703</v>
      </c>
      <c r="Z418" s="22">
        <f>('Ratios Calculated fix'!Z418-'Ratios Calculated fix'!Z$428)/('Ratios Calculated fix'!Z$429-'Ratios Calculated fix'!Z$428)</f>
        <v>0.80122757024378133</v>
      </c>
      <c r="AA418" s="22">
        <f>('Ratios Calculated fix'!AA418-'Ratios Calculated fix'!AA$428)/('Ratios Calculated fix'!AA$429-'Ratios Calculated fix'!AA$428)</f>
        <v>0.63334750199523648</v>
      </c>
      <c r="AB418" s="22">
        <f>('Ratios Calculated fix'!AB418-'Ratios Calculated fix'!AB$428)/('Ratios Calculated fix'!AB$429-'Ratios Calculated fix'!AB$428)</f>
        <v>0.91377477125409912</v>
      </c>
      <c r="AC418" s="22">
        <f>('Ratios Calculated fix'!AC418-'Ratios Calculated fix'!AC$428)/('Ratios Calculated fix'!AC$429-'Ratios Calculated fix'!AC$428)</f>
        <v>0.52372539358624037</v>
      </c>
      <c r="AD418" s="22">
        <f>('Ratios Calculated fix'!AD418-'Ratios Calculated fix'!AD$428)/('Ratios Calculated fix'!AD$429-'Ratios Calculated fix'!AD$428)</f>
        <v>0.17659083795813463</v>
      </c>
      <c r="AE418" s="22">
        <f>('Ratios Calculated fix'!AE418-'Ratios Calculated fix'!AE$428)/('Ratios Calculated fix'!AE$429-'Ratios Calculated fix'!AE$428)</f>
        <v>0.25849415205377396</v>
      </c>
      <c r="AF418" s="22">
        <f>('Ratios Calculated fix'!AF418-'Ratios Calculated fix'!AF$428)/('Ratios Calculated fix'!AF$429-'Ratios Calculated fix'!AF$428)</f>
        <v>0.3367570794977473</v>
      </c>
      <c r="AG418" s="22" t="e">
        <f>('Ratios Calculated fix'!AG418-'Ratios Calculated fix'!AG$428)/('Ratios Calculated fix'!AG$429-'Ratios Calculated fix'!AG$428)</f>
        <v>#DIV/0!</v>
      </c>
      <c r="AH418" s="22" t="e">
        <f>('Ratios Calculated fix'!AH418-'Ratios Calculated fix'!AH$428)/('Ratios Calculated fix'!AH$429-'Ratios Calculated fix'!AH$428)</f>
        <v>#DIV/0!</v>
      </c>
      <c r="AI418" s="22">
        <f>('Ratios Calculated fix'!AI418-'Ratios Calculated fix'!AI$428)/('Ratios Calculated fix'!AI$429-'Ratios Calculated fix'!AI$428)</f>
        <v>0.53052531770847877</v>
      </c>
      <c r="AJ418" s="22">
        <f>('Ratios Calculated fix'!AJ418-'Ratios Calculated fix'!AJ$428)/('Ratios Calculated fix'!AJ$429-'Ratios Calculated fix'!AJ$428)</f>
        <v>0.18171788871642419</v>
      </c>
      <c r="AK418" s="22" t="e">
        <f>('Ratios Calculated fix'!AK418-'Ratios Calculated fix'!AK$428)/('Ratios Calculated fix'!AK$429-'Ratios Calculated fix'!AK$428)</f>
        <v>#DIV/0!</v>
      </c>
      <c r="AL418" s="22" t="e">
        <f>('Ratios Calculated fix'!AL418-'Ratios Calculated fix'!AL$428)/('Ratios Calculated fix'!AL$429-'Ratios Calculated fix'!AL$428)</f>
        <v>#DIV/0!</v>
      </c>
      <c r="AM418" s="22">
        <f>('Ratios Calculated fix'!AM418-'Ratios Calculated fix'!AM$428)/('Ratios Calculated fix'!AM$429-'Ratios Calculated fix'!AM$428)</f>
        <v>0.70808031329825172</v>
      </c>
      <c r="AN418" s="22">
        <f>('Ratios Calculated fix'!AN418-'Ratios Calculated fix'!AN$428)/('Ratios Calculated fix'!AN$429-'Ratios Calculated fix'!AN$428)</f>
        <v>0.80472337616283374</v>
      </c>
      <c r="AO418" s="22">
        <f>('Ratios Calculated fix'!AO418-'Ratios Calculated fix'!AO$428)/('Ratios Calculated fix'!AO$429-'Ratios Calculated fix'!AO$428)</f>
        <v>8.9301109360711728E-2</v>
      </c>
      <c r="AP418" s="22">
        <f>('Ratios Calculated fix'!AP418-'Ratios Calculated fix'!AP$428)/('Ratios Calculated fix'!AP$429-'Ratios Calculated fix'!AP$428)</f>
        <v>0.3619916399371983</v>
      </c>
      <c r="AQ418" s="22">
        <f>('Ratios Calculated fix'!AQ418-'Ratios Calculated fix'!AQ$428)/('Ratios Calculated fix'!AQ$429-'Ratios Calculated fix'!AQ$428)</f>
        <v>0.60425072231754828</v>
      </c>
      <c r="AR418" s="22">
        <f>('Ratios Calculated fix'!AR418-'Ratios Calculated fix'!AR$428)/('Ratios Calculated fix'!AR$429-'Ratios Calculated fix'!AR$428)</f>
        <v>0.34535238812684899</v>
      </c>
      <c r="AS418" s="22">
        <f>('Ratios Calculated fix'!AS418-'Ratios Calculated fix'!AS$428)/('Ratios Calculated fix'!AS$429-'Ratios Calculated fix'!AS$428)</f>
        <v>0.34030118495559247</v>
      </c>
      <c r="AT418" s="22">
        <f>('Ratios Calculated fix'!AT418-'Ratios Calculated fix'!AT$428)/('Ratios Calculated fix'!AT$429-'Ratios Calculated fix'!AT$428)</f>
        <v>0.37220956675188743</v>
      </c>
      <c r="AU418" s="22">
        <f>('Ratios Calculated fix'!AU418-'Ratios Calculated fix'!AU$428)/('Ratios Calculated fix'!AU$429-'Ratios Calculated fix'!AU$428)</f>
        <v>0.31865488042699203</v>
      </c>
      <c r="AV418" s="22" t="e">
        <f>('Ratios Calculated fix'!AV418-'Ratios Calculated fix'!AV$428)/('Ratios Calculated fix'!AV$429-'Ratios Calculated fix'!AV$428)</f>
        <v>#DIV/0!</v>
      </c>
      <c r="AW418" s="22" t="e">
        <f>('Ratios Calculated fix'!AW418-'Ratios Calculated fix'!AW$428)/('Ratios Calculated fix'!AW$429-'Ratios Calculated fix'!AW$428)</f>
        <v>#DIV/0!</v>
      </c>
      <c r="AX418" s="22" t="e">
        <f>('Ratios Calculated fix'!AX418-'Ratios Calculated fix'!AX$428)/('Ratios Calculated fix'!AX$429-'Ratios Calculated fix'!AX$428)</f>
        <v>#DIV/0!</v>
      </c>
      <c r="AY418" s="22">
        <f>('Ratios Calculated fix'!AY418-'Ratios Calculated fix'!AY$428)/('Ratios Calculated fix'!AY$429-'Ratios Calculated fix'!AY$428)</f>
        <v>0.74783659668861613</v>
      </c>
      <c r="AZ418" s="22">
        <f>('Ratios Calculated fix'!AZ418-'Ratios Calculated fix'!AZ$428)/('Ratios Calculated fix'!AZ$429-'Ratios Calculated fix'!AZ$428)</f>
        <v>0.77051424607706875</v>
      </c>
      <c r="BA418" s="22">
        <f>('Ratios Calculated fix'!BA418-'Ratios Calculated fix'!BA$428)/('Ratios Calculated fix'!BA$429-'Ratios Calculated fix'!BA$428)</f>
        <v>0.22396090051836254</v>
      </c>
      <c r="BB418" s="22" t="e">
        <f>('Ratios Calculated fix'!BB418-'Ratios Calculated fix'!BB$428)/('Ratios Calculated fix'!BB$429-'Ratios Calculated fix'!BB$428)</f>
        <v>#DIV/0!</v>
      </c>
      <c r="BC418" s="22">
        <f>('Ratios Calculated fix'!BC418-'Ratios Calculated fix'!BC$428)/('Ratios Calculated fix'!BC$429-'Ratios Calculated fix'!BC$428)</f>
        <v>0.10962684386553168</v>
      </c>
    </row>
    <row r="419" spans="1:55" x14ac:dyDescent="0.2">
      <c r="A419" s="3" t="s">
        <v>1273</v>
      </c>
      <c r="B419" s="3" t="s">
        <v>1274</v>
      </c>
      <c r="C419" s="3" t="s">
        <v>34</v>
      </c>
      <c r="D419" s="3">
        <v>378247</v>
      </c>
      <c r="E419" s="3" t="s">
        <v>16</v>
      </c>
      <c r="F419" s="3">
        <v>2019</v>
      </c>
      <c r="G419" s="3" t="s">
        <v>17</v>
      </c>
      <c r="H419" s="4">
        <v>43830</v>
      </c>
      <c r="I419" s="4">
        <v>43889</v>
      </c>
      <c r="J419" s="4">
        <v>43889</v>
      </c>
      <c r="K419" s="5">
        <v>215434000</v>
      </c>
      <c r="L419" s="5">
        <v>226612000</v>
      </c>
      <c r="M419" s="3" t="s">
        <v>1275</v>
      </c>
      <c r="N419" s="21">
        <f>('Ratios Calculated fix'!N419-'Ratios Calculated fix'!N$428)/('Ratios Calculated fix'!N$429-'Ratios Calculated fix'!N$428)</f>
        <v>6.509733616329455E-2</v>
      </c>
      <c r="O419" s="22">
        <f>('Ratios Calculated fix'!O419-'Ratios Calculated fix'!O$428)/('Ratios Calculated fix'!O$429-'Ratios Calculated fix'!O$428)</f>
        <v>5.7708279888448066E-2</v>
      </c>
      <c r="P419" s="22">
        <f>('Ratios Calculated fix'!P419-'Ratios Calculated fix'!P$428)/('Ratios Calculated fix'!P$429-'Ratios Calculated fix'!P$428)</f>
        <v>8.2363725100714796E-2</v>
      </c>
      <c r="Q419" s="22">
        <f>('Ratios Calculated fix'!Q419-'Ratios Calculated fix'!Q$428)/('Ratios Calculated fix'!Q$429-'Ratios Calculated fix'!Q$428)</f>
        <v>0.87025503357497402</v>
      </c>
      <c r="R419" s="22">
        <f>('Ratios Calculated fix'!R419-'Ratios Calculated fix'!R$428)/('Ratios Calculated fix'!R$429-'Ratios Calculated fix'!R$428)</f>
        <v>9.5592102029629811E-2</v>
      </c>
      <c r="S419" s="22">
        <f>('Ratios Calculated fix'!S419-'Ratios Calculated fix'!S$428)/('Ratios Calculated fix'!S$429-'Ratios Calculated fix'!S$428)</f>
        <v>0.13116700494260156</v>
      </c>
      <c r="T419" s="22">
        <f>('Ratios Calculated fix'!T419-'Ratios Calculated fix'!T$428)/('Ratios Calculated fix'!T$429-'Ratios Calculated fix'!T$428)</f>
        <v>7.2943360442349794E-2</v>
      </c>
      <c r="U419" s="22">
        <f>('Ratios Calculated fix'!U419-'Ratios Calculated fix'!U$428)/('Ratios Calculated fix'!U$429-'Ratios Calculated fix'!U$428)</f>
        <v>0.81014133182621395</v>
      </c>
      <c r="V419" s="22">
        <f>('Ratios Calculated fix'!V419-'Ratios Calculated fix'!V$428)/('Ratios Calculated fix'!V$429-'Ratios Calculated fix'!V$428)</f>
        <v>0.71361152318106635</v>
      </c>
      <c r="W419" s="22">
        <f>('Ratios Calculated fix'!W419-'Ratios Calculated fix'!W$428)/('Ratios Calculated fix'!W$429-'Ratios Calculated fix'!W$428)</f>
        <v>0.82195709458251509</v>
      </c>
      <c r="X419" s="22">
        <f>('Ratios Calculated fix'!X419-'Ratios Calculated fix'!X$428)/('Ratios Calculated fix'!X$429-'Ratios Calculated fix'!X$428)</f>
        <v>0.35126473647879691</v>
      </c>
      <c r="Y419" s="22">
        <f>('Ratios Calculated fix'!Y419-'Ratios Calculated fix'!Y$428)/('Ratios Calculated fix'!Y$429-'Ratios Calculated fix'!Y$428)</f>
        <v>0.47394277177146898</v>
      </c>
      <c r="Z419" s="22">
        <f>('Ratios Calculated fix'!Z419-'Ratios Calculated fix'!Z$428)/('Ratios Calculated fix'!Z$429-'Ratios Calculated fix'!Z$428)</f>
        <v>0.64873526352120314</v>
      </c>
      <c r="AA419" s="22">
        <f>('Ratios Calculated fix'!AA419-'Ratios Calculated fix'!AA$428)/('Ratios Calculated fix'!AA$429-'Ratios Calculated fix'!AA$428)</f>
        <v>0.41578613571812878</v>
      </c>
      <c r="AB419" s="22">
        <f>('Ratios Calculated fix'!AB419-'Ratios Calculated fix'!AB$428)/('Ratios Calculated fix'!AB$429-'Ratios Calculated fix'!AB$428)</f>
        <v>0.85226136587741796</v>
      </c>
      <c r="AC419" s="22">
        <f>('Ratios Calculated fix'!AC419-'Ratios Calculated fix'!AC$428)/('Ratios Calculated fix'!AC$429-'Ratios Calculated fix'!AC$428)</f>
        <v>0.39988245694938745</v>
      </c>
      <c r="AD419" s="22">
        <f>('Ratios Calculated fix'!AD419-'Ratios Calculated fix'!AD$428)/('Ratios Calculated fix'!AD$429-'Ratios Calculated fix'!AD$428)</f>
        <v>0.22467347533808019</v>
      </c>
      <c r="AE419" s="22">
        <f>('Ratios Calculated fix'!AE419-'Ratios Calculated fix'!AE$428)/('Ratios Calculated fix'!AE$429-'Ratios Calculated fix'!AE$428)</f>
        <v>0.30746874769625382</v>
      </c>
      <c r="AF419" s="22">
        <f>('Ratios Calculated fix'!AF419-'Ratios Calculated fix'!AF$428)/('Ratios Calculated fix'!AF$429-'Ratios Calculated fix'!AF$428)</f>
        <v>0.37283015879330705</v>
      </c>
      <c r="AG419" s="22" t="e">
        <f>('Ratios Calculated fix'!AG419-'Ratios Calculated fix'!AG$428)/('Ratios Calculated fix'!AG$429-'Ratios Calculated fix'!AG$428)</f>
        <v>#DIV/0!</v>
      </c>
      <c r="AH419" s="22" t="e">
        <f>('Ratios Calculated fix'!AH419-'Ratios Calculated fix'!AH$428)/('Ratios Calculated fix'!AH$429-'Ratios Calculated fix'!AH$428)</f>
        <v>#DIV/0!</v>
      </c>
      <c r="AI419" s="22">
        <f>('Ratios Calculated fix'!AI419-'Ratios Calculated fix'!AI$428)/('Ratios Calculated fix'!AI$429-'Ratios Calculated fix'!AI$428)</f>
        <v>0.51024015414589852</v>
      </c>
      <c r="AJ419" s="22">
        <f>('Ratios Calculated fix'!AJ419-'Ratios Calculated fix'!AJ$428)/('Ratios Calculated fix'!AJ$429-'Ratios Calculated fix'!AJ$428)</f>
        <v>0.13914410890313314</v>
      </c>
      <c r="AK419" s="22" t="e">
        <f>('Ratios Calculated fix'!AK419-'Ratios Calculated fix'!AK$428)/('Ratios Calculated fix'!AK$429-'Ratios Calculated fix'!AK$428)</f>
        <v>#DIV/0!</v>
      </c>
      <c r="AL419" s="22" t="e">
        <f>('Ratios Calculated fix'!AL419-'Ratios Calculated fix'!AL$428)/('Ratios Calculated fix'!AL$429-'Ratios Calculated fix'!AL$428)</f>
        <v>#DIV/0!</v>
      </c>
      <c r="AM419" s="22">
        <f>('Ratios Calculated fix'!AM419-'Ratios Calculated fix'!AM$428)/('Ratios Calculated fix'!AM$429-'Ratios Calculated fix'!AM$428)</f>
        <v>0.71286399371115927</v>
      </c>
      <c r="AN419" s="22">
        <f>('Ratios Calculated fix'!AN419-'Ratios Calculated fix'!AN$428)/('Ratios Calculated fix'!AN$429-'Ratios Calculated fix'!AN$428)</f>
        <v>0.80631793556525266</v>
      </c>
      <c r="AO419" s="22">
        <f>('Ratios Calculated fix'!AO419-'Ratios Calculated fix'!AO$428)/('Ratios Calculated fix'!AO$429-'Ratios Calculated fix'!AO$428)</f>
        <v>0.11898278138680649</v>
      </c>
      <c r="AP419" s="22">
        <f>('Ratios Calculated fix'!AP419-'Ratios Calculated fix'!AP$428)/('Ratios Calculated fix'!AP$429-'Ratios Calculated fix'!AP$428)</f>
        <v>0.3615788533836708</v>
      </c>
      <c r="AQ419" s="22">
        <f>('Ratios Calculated fix'!AQ419-'Ratios Calculated fix'!AQ$428)/('Ratios Calculated fix'!AQ$429-'Ratios Calculated fix'!AQ$428)</f>
        <v>0.67684354925409485</v>
      </c>
      <c r="AR419" s="22">
        <f>('Ratios Calculated fix'!AR419-'Ratios Calculated fix'!AR$428)/('Ratios Calculated fix'!AR$429-'Ratios Calculated fix'!AR$428)</f>
        <v>0.33382837154587652</v>
      </c>
      <c r="AS419" s="22">
        <f>('Ratios Calculated fix'!AS419-'Ratios Calculated fix'!AS$428)/('Ratios Calculated fix'!AS$429-'Ratios Calculated fix'!AS$428)</f>
        <v>0.31211847015426974</v>
      </c>
      <c r="AT419" s="22">
        <f>('Ratios Calculated fix'!AT419-'Ratios Calculated fix'!AT$428)/('Ratios Calculated fix'!AT$429-'Ratios Calculated fix'!AT$428)</f>
        <v>0.40054360140478279</v>
      </c>
      <c r="AU419" s="22">
        <f>('Ratios Calculated fix'!AU419-'Ratios Calculated fix'!AU$428)/('Ratios Calculated fix'!AU$429-'Ratios Calculated fix'!AU$428)</f>
        <v>0.37349885608215599</v>
      </c>
      <c r="AV419" s="22" t="e">
        <f>('Ratios Calculated fix'!AV419-'Ratios Calculated fix'!AV$428)/('Ratios Calculated fix'!AV$429-'Ratios Calculated fix'!AV$428)</f>
        <v>#DIV/0!</v>
      </c>
      <c r="AW419" s="22" t="e">
        <f>('Ratios Calculated fix'!AW419-'Ratios Calculated fix'!AW$428)/('Ratios Calculated fix'!AW$429-'Ratios Calculated fix'!AW$428)</f>
        <v>#DIV/0!</v>
      </c>
      <c r="AX419" s="22" t="e">
        <f>('Ratios Calculated fix'!AX419-'Ratios Calculated fix'!AX$428)/('Ratios Calculated fix'!AX$429-'Ratios Calculated fix'!AX$428)</f>
        <v>#DIV/0!</v>
      </c>
      <c r="AY419" s="22">
        <f>('Ratios Calculated fix'!AY419-'Ratios Calculated fix'!AY$428)/('Ratios Calculated fix'!AY$429-'Ratios Calculated fix'!AY$428)</f>
        <v>0.74734354349976351</v>
      </c>
      <c r="AZ419" s="22">
        <f>('Ratios Calculated fix'!AZ419-'Ratios Calculated fix'!AZ$428)/('Ratios Calculated fix'!AZ$429-'Ratios Calculated fix'!AZ$428)</f>
        <v>0.7687314456296237</v>
      </c>
      <c r="BA419" s="22">
        <f>('Ratios Calculated fix'!BA419-'Ratios Calculated fix'!BA$428)/('Ratios Calculated fix'!BA$429-'Ratios Calculated fix'!BA$428)</f>
        <v>0.22451127147399072</v>
      </c>
      <c r="BB419" s="22" t="e">
        <f>('Ratios Calculated fix'!BB419-'Ratios Calculated fix'!BB$428)/('Ratios Calculated fix'!BB$429-'Ratios Calculated fix'!BB$428)</f>
        <v>#DIV/0!</v>
      </c>
      <c r="BC419" s="22">
        <f>('Ratios Calculated fix'!BC419-'Ratios Calculated fix'!BC$428)/('Ratios Calculated fix'!BC$429-'Ratios Calculated fix'!BC$428)</f>
        <v>0.15990998113341101</v>
      </c>
    </row>
    <row r="420" spans="1:55" x14ac:dyDescent="0.2">
      <c r="A420" s="3" t="s">
        <v>1279</v>
      </c>
      <c r="B420" s="3" t="s">
        <v>1280</v>
      </c>
      <c r="C420" s="3" t="s">
        <v>15</v>
      </c>
      <c r="D420" s="3">
        <v>124467</v>
      </c>
      <c r="E420" s="3" t="s">
        <v>16</v>
      </c>
      <c r="F420" s="3">
        <v>2019</v>
      </c>
      <c r="G420" s="3" t="s">
        <v>17</v>
      </c>
      <c r="H420" s="4">
        <v>43830</v>
      </c>
      <c r="I420" s="4">
        <v>43889</v>
      </c>
      <c r="J420" s="4">
        <v>43889</v>
      </c>
      <c r="K420" s="5">
        <v>180200000</v>
      </c>
      <c r="L420" s="5">
        <v>181300000</v>
      </c>
      <c r="M420" s="3" t="s">
        <v>1281</v>
      </c>
      <c r="N420" s="21">
        <f>('Ratios Calculated fix'!N420-'Ratios Calculated fix'!N$428)/('Ratios Calculated fix'!N$429-'Ratios Calculated fix'!N$428)</f>
        <v>5.9419923456852569E-2</v>
      </c>
      <c r="O420" s="22">
        <f>('Ratios Calculated fix'!O420-'Ratios Calculated fix'!O$428)/('Ratios Calculated fix'!O$429-'Ratios Calculated fix'!O$428)</f>
        <v>4.6286912154196863E-2</v>
      </c>
      <c r="P420" s="22">
        <f>('Ratios Calculated fix'!P420-'Ratios Calculated fix'!P$428)/('Ratios Calculated fix'!P$429-'Ratios Calculated fix'!P$428)</f>
        <v>4.9804666111150142E-2</v>
      </c>
      <c r="Q420" s="22">
        <f>('Ratios Calculated fix'!Q420-'Ratios Calculated fix'!Q$428)/('Ratios Calculated fix'!Q$429-'Ratios Calculated fix'!Q$428)</f>
        <v>0.87026839762993369</v>
      </c>
      <c r="R420" s="22">
        <f>('Ratios Calculated fix'!R420-'Ratios Calculated fix'!R$428)/('Ratios Calculated fix'!R$429-'Ratios Calculated fix'!R$428)</f>
        <v>0.10090424720012979</v>
      </c>
      <c r="S420" s="22">
        <f>('Ratios Calculated fix'!S420-'Ratios Calculated fix'!S$428)/('Ratios Calculated fix'!S$429-'Ratios Calculated fix'!S$428)</f>
        <v>6.7352502828397609E-2</v>
      </c>
      <c r="T420" s="22">
        <f>('Ratios Calculated fix'!T420-'Ratios Calculated fix'!T$428)/('Ratios Calculated fix'!T$429-'Ratios Calculated fix'!T$428)</f>
        <v>8.9826767769597027E-2</v>
      </c>
      <c r="U420" s="22">
        <f>('Ratios Calculated fix'!U420-'Ratios Calculated fix'!U$428)/('Ratios Calculated fix'!U$429-'Ratios Calculated fix'!U$428)</f>
        <v>0.81031107059364804</v>
      </c>
      <c r="V420" s="22">
        <f>('Ratios Calculated fix'!V420-'Ratios Calculated fix'!V$428)/('Ratios Calculated fix'!V$429-'Ratios Calculated fix'!V$428)</f>
        <v>0.71105260841273021</v>
      </c>
      <c r="W420" s="22">
        <f>('Ratios Calculated fix'!W420-'Ratios Calculated fix'!W$428)/('Ratios Calculated fix'!W$429-'Ratios Calculated fix'!W$428)</f>
        <v>0.82254714882208602</v>
      </c>
      <c r="X420" s="22">
        <f>('Ratios Calculated fix'!X420-'Ratios Calculated fix'!X$428)/('Ratios Calculated fix'!X$429-'Ratios Calculated fix'!X$428)</f>
        <v>0.27285407804284467</v>
      </c>
      <c r="Y420" s="22">
        <f>('Ratios Calculated fix'!Y420-'Ratios Calculated fix'!Y$428)/('Ratios Calculated fix'!Y$429-'Ratios Calculated fix'!Y$428)</f>
        <v>0.51460811994588984</v>
      </c>
      <c r="Z420" s="22">
        <f>('Ratios Calculated fix'!Z420-'Ratios Calculated fix'!Z$428)/('Ratios Calculated fix'!Z$429-'Ratios Calculated fix'!Z$428)</f>
        <v>0.72714592195715533</v>
      </c>
      <c r="AA420" s="22">
        <f>('Ratios Calculated fix'!AA420-'Ratios Calculated fix'!AA$428)/('Ratios Calculated fix'!AA$429-'Ratios Calculated fix'!AA$428)</f>
        <v>0.59069913136465435</v>
      </c>
      <c r="AB420" s="22">
        <f>('Ratios Calculated fix'!AB420-'Ratios Calculated fix'!AB$428)/('Ratios Calculated fix'!AB$429-'Ratios Calculated fix'!AB$428)</f>
        <v>0.85191369452537891</v>
      </c>
      <c r="AC420" s="22">
        <f>('Ratios Calculated fix'!AC420-'Ratios Calculated fix'!AC$428)/('Ratios Calculated fix'!AC$429-'Ratios Calculated fix'!AC$428)</f>
        <v>0.37181521760739683</v>
      </c>
      <c r="AD420" s="22">
        <f>('Ratios Calculated fix'!AD420-'Ratios Calculated fix'!AD$428)/('Ratios Calculated fix'!AD$429-'Ratios Calculated fix'!AD$428)</f>
        <v>0.22071476113669974</v>
      </c>
      <c r="AE420" s="22">
        <f>('Ratios Calculated fix'!AE420-'Ratios Calculated fix'!AE$428)/('Ratios Calculated fix'!AE$429-'Ratios Calculated fix'!AE$428)</f>
        <v>0.30873158336575562</v>
      </c>
      <c r="AF420" s="22">
        <f>('Ratios Calculated fix'!AF420-'Ratios Calculated fix'!AF$428)/('Ratios Calculated fix'!AF$429-'Ratios Calculated fix'!AF$428)</f>
        <v>0.3415445422359823</v>
      </c>
      <c r="AG420" s="22" t="e">
        <f>('Ratios Calculated fix'!AG420-'Ratios Calculated fix'!AG$428)/('Ratios Calculated fix'!AG$429-'Ratios Calculated fix'!AG$428)</f>
        <v>#DIV/0!</v>
      </c>
      <c r="AH420" s="22" t="e">
        <f>('Ratios Calculated fix'!AH420-'Ratios Calculated fix'!AH$428)/('Ratios Calculated fix'!AH$429-'Ratios Calculated fix'!AH$428)</f>
        <v>#DIV/0!</v>
      </c>
      <c r="AI420" s="22">
        <f>('Ratios Calculated fix'!AI420-'Ratios Calculated fix'!AI$428)/('Ratios Calculated fix'!AI$429-'Ratios Calculated fix'!AI$428)</f>
        <v>0.54720343669231908</v>
      </c>
      <c r="AJ420" s="22">
        <f>('Ratios Calculated fix'!AJ420-'Ratios Calculated fix'!AJ$428)/('Ratios Calculated fix'!AJ$429-'Ratios Calculated fix'!AJ$428)</f>
        <v>0.16852949350247645</v>
      </c>
      <c r="AK420" s="22" t="e">
        <f>('Ratios Calculated fix'!AK420-'Ratios Calculated fix'!AK$428)/('Ratios Calculated fix'!AK$429-'Ratios Calculated fix'!AK$428)</f>
        <v>#DIV/0!</v>
      </c>
      <c r="AL420" s="22" t="e">
        <f>('Ratios Calculated fix'!AL420-'Ratios Calculated fix'!AL$428)/('Ratios Calculated fix'!AL$429-'Ratios Calculated fix'!AL$428)</f>
        <v>#DIV/0!</v>
      </c>
      <c r="AM420" s="22">
        <f>('Ratios Calculated fix'!AM420-'Ratios Calculated fix'!AM$428)/('Ratios Calculated fix'!AM$429-'Ratios Calculated fix'!AM$428)</f>
        <v>0.71028423346907521</v>
      </c>
      <c r="AN420" s="22">
        <f>('Ratios Calculated fix'!AN420-'Ratios Calculated fix'!AN$428)/('Ratios Calculated fix'!AN$429-'Ratios Calculated fix'!AN$428)</f>
        <v>0.80674897212845809</v>
      </c>
      <c r="AO420" s="22">
        <f>('Ratios Calculated fix'!AO420-'Ratios Calculated fix'!AO$428)/('Ratios Calculated fix'!AO$429-'Ratios Calculated fix'!AO$428)</f>
        <v>0.13630437678798984</v>
      </c>
      <c r="AP420" s="22">
        <f>('Ratios Calculated fix'!AP420-'Ratios Calculated fix'!AP$428)/('Ratios Calculated fix'!AP$429-'Ratios Calculated fix'!AP$428)</f>
        <v>0.36294204143572667</v>
      </c>
      <c r="AQ420" s="22">
        <f>('Ratios Calculated fix'!AQ420-'Ratios Calculated fix'!AQ$428)/('Ratios Calculated fix'!AQ$429-'Ratios Calculated fix'!AQ$428)</f>
        <v>0.63048411362427526</v>
      </c>
      <c r="AR420" s="22">
        <f>('Ratios Calculated fix'!AR420-'Ratios Calculated fix'!AR$428)/('Ratios Calculated fix'!AR$429-'Ratios Calculated fix'!AR$428)</f>
        <v>0.34855689552378777</v>
      </c>
      <c r="AS420" s="22">
        <f>('Ratios Calculated fix'!AS420-'Ratios Calculated fix'!AS$428)/('Ratios Calculated fix'!AS$429-'Ratios Calculated fix'!AS$428)</f>
        <v>0.36696958593725021</v>
      </c>
      <c r="AT420" s="22">
        <f>('Ratios Calculated fix'!AT420-'Ratios Calculated fix'!AT$428)/('Ratios Calculated fix'!AT$429-'Ratios Calculated fix'!AT$428)</f>
        <v>0.43867534510749207</v>
      </c>
      <c r="AU420" s="22">
        <f>('Ratios Calculated fix'!AU420-'Ratios Calculated fix'!AU$428)/('Ratios Calculated fix'!AU$429-'Ratios Calculated fix'!AU$428)</f>
        <v>0.29876738052042734</v>
      </c>
      <c r="AV420" s="22" t="e">
        <f>('Ratios Calculated fix'!AV420-'Ratios Calculated fix'!AV$428)/('Ratios Calculated fix'!AV$429-'Ratios Calculated fix'!AV$428)</f>
        <v>#DIV/0!</v>
      </c>
      <c r="AW420" s="22" t="e">
        <f>('Ratios Calculated fix'!AW420-'Ratios Calculated fix'!AW$428)/('Ratios Calculated fix'!AW$429-'Ratios Calculated fix'!AW$428)</f>
        <v>#DIV/0!</v>
      </c>
      <c r="AX420" s="22" t="e">
        <f>('Ratios Calculated fix'!AX420-'Ratios Calculated fix'!AX$428)/('Ratios Calculated fix'!AX$429-'Ratios Calculated fix'!AX$428)</f>
        <v>#DIV/0!</v>
      </c>
      <c r="AY420" s="22">
        <f>('Ratios Calculated fix'!AY420-'Ratios Calculated fix'!AY$428)/('Ratios Calculated fix'!AY$429-'Ratios Calculated fix'!AY$428)</f>
        <v>0.74721755197955209</v>
      </c>
      <c r="AZ420" s="22">
        <f>('Ratios Calculated fix'!AZ420-'Ratios Calculated fix'!AZ$428)/('Ratios Calculated fix'!AZ$429-'Ratios Calculated fix'!AZ$428)</f>
        <v>0.76988196108096973</v>
      </c>
      <c r="BA420" s="22">
        <f>('Ratios Calculated fix'!BA420-'Ratios Calculated fix'!BA$428)/('Ratios Calculated fix'!BA$429-'Ratios Calculated fix'!BA$428)</f>
        <v>0.2231461344263107</v>
      </c>
      <c r="BB420" s="22" t="e">
        <f>('Ratios Calculated fix'!BB420-'Ratios Calculated fix'!BB$428)/('Ratios Calculated fix'!BB$429-'Ratios Calculated fix'!BB$428)</f>
        <v>#DIV/0!</v>
      </c>
      <c r="BC420" s="22">
        <f>('Ratios Calculated fix'!BC420-'Ratios Calculated fix'!BC$428)/('Ratios Calculated fix'!BC$429-'Ratios Calculated fix'!BC$428)</f>
        <v>0.16847305435523724</v>
      </c>
    </row>
    <row r="421" spans="1:55" x14ac:dyDescent="0.2">
      <c r="A421" s="3" t="s">
        <v>1282</v>
      </c>
      <c r="B421" s="3" t="s">
        <v>1283</v>
      </c>
      <c r="C421" s="3" t="s">
        <v>45</v>
      </c>
      <c r="D421" s="3">
        <v>98663</v>
      </c>
      <c r="E421" s="3" t="s">
        <v>16</v>
      </c>
      <c r="F421" s="3">
        <v>2019</v>
      </c>
      <c r="G421" s="3" t="s">
        <v>17</v>
      </c>
      <c r="H421" s="4">
        <v>43830</v>
      </c>
      <c r="I421" s="4">
        <v>43881</v>
      </c>
      <c r="J421" s="4">
        <v>43881</v>
      </c>
      <c r="K421" s="5">
        <v>303000000</v>
      </c>
      <c r="L421" s="5">
        <v>310000000</v>
      </c>
      <c r="M421" s="3" t="s">
        <v>1284</v>
      </c>
      <c r="N421" s="21">
        <f>('Ratios Calculated fix'!N421-'Ratios Calculated fix'!N$428)/('Ratios Calculated fix'!N$429-'Ratios Calculated fix'!N$428)</f>
        <v>3.596478923971598E-2</v>
      </c>
      <c r="O421" s="22">
        <f>('Ratios Calculated fix'!O421-'Ratios Calculated fix'!O$428)/('Ratios Calculated fix'!O$429-'Ratios Calculated fix'!O$428)</f>
        <v>3.596478923971598E-2</v>
      </c>
      <c r="P421" s="22">
        <f>('Ratios Calculated fix'!P421-'Ratios Calculated fix'!P$428)/('Ratios Calculated fix'!P$429-'Ratios Calculated fix'!P$428)</f>
        <v>4.0538240504359661E-2</v>
      </c>
      <c r="Q421" s="22">
        <f>('Ratios Calculated fix'!Q421-'Ratios Calculated fix'!Q$428)/('Ratios Calculated fix'!Q$429-'Ratios Calculated fix'!Q$428)</f>
        <v>0.86473179024545599</v>
      </c>
      <c r="R421" s="22">
        <f>('Ratios Calculated fix'!R421-'Ratios Calculated fix'!R$428)/('Ratios Calculated fix'!R$429-'Ratios Calculated fix'!R$428)</f>
        <v>0.6782451748505004</v>
      </c>
      <c r="S421" s="22">
        <f>('Ratios Calculated fix'!S421-'Ratios Calculated fix'!S$428)/('Ratios Calculated fix'!S$429-'Ratios Calculated fix'!S$428)</f>
        <v>0.15502137509647998</v>
      </c>
      <c r="T421" s="22">
        <f>('Ratios Calculated fix'!T421-'Ratios Calculated fix'!T$428)/('Ratios Calculated fix'!T$429-'Ratios Calculated fix'!T$428)</f>
        <v>0.65750275776300615</v>
      </c>
      <c r="U421" s="22">
        <f>('Ratios Calculated fix'!U421-'Ratios Calculated fix'!U$428)/('Ratios Calculated fix'!U$429-'Ratios Calculated fix'!U$428)</f>
        <v>0.80209120775139631</v>
      </c>
      <c r="V421" s="22">
        <f>('Ratios Calculated fix'!V421-'Ratios Calculated fix'!V$428)/('Ratios Calculated fix'!V$429-'Ratios Calculated fix'!V$428)</f>
        <v>0.70676414780036323</v>
      </c>
      <c r="W421" s="22">
        <f>('Ratios Calculated fix'!W421-'Ratios Calculated fix'!W$428)/('Ratios Calculated fix'!W$429-'Ratios Calculated fix'!W$428)</f>
        <v>0.81375198569509677</v>
      </c>
      <c r="X421" s="22">
        <f>('Ratios Calculated fix'!X421-'Ratios Calculated fix'!X$428)/('Ratios Calculated fix'!X$429-'Ratios Calculated fix'!X$428)</f>
        <v>0.25039923316226925</v>
      </c>
      <c r="Y421" s="22">
        <f>('Ratios Calculated fix'!Y421-'Ratios Calculated fix'!Y$428)/('Ratios Calculated fix'!Y$429-'Ratios Calculated fix'!Y$428)</f>
        <v>0.12578616108287269</v>
      </c>
      <c r="Z421" s="22">
        <f>('Ratios Calculated fix'!Z421-'Ratios Calculated fix'!Z$428)/('Ratios Calculated fix'!Z$429-'Ratios Calculated fix'!Z$428)</f>
        <v>0.7496007668377308</v>
      </c>
      <c r="AA421" s="22">
        <f>('Ratios Calculated fix'!AA421-'Ratios Calculated fix'!AA$428)/('Ratios Calculated fix'!AA$429-'Ratios Calculated fix'!AA$428)</f>
        <v>0.16253483971784885</v>
      </c>
      <c r="AB421" s="22">
        <f>('Ratios Calculated fix'!AB421-'Ratios Calculated fix'!AB$428)/('Ratios Calculated fix'!AB$429-'Ratios Calculated fix'!AB$428)</f>
        <v>0.28007876112230295</v>
      </c>
      <c r="AC421" s="22">
        <f>('Ratios Calculated fix'!AC421-'Ratios Calculated fix'!AC$428)/('Ratios Calculated fix'!AC$429-'Ratios Calculated fix'!AC$428)</f>
        <v>0.7728468852352951</v>
      </c>
      <c r="AD421" s="22">
        <f>('Ratios Calculated fix'!AD421-'Ratios Calculated fix'!AD$428)/('Ratios Calculated fix'!AD$429-'Ratios Calculated fix'!AD$428)</f>
        <v>0.43191936924257135</v>
      </c>
      <c r="AE421" s="22">
        <f>('Ratios Calculated fix'!AE421-'Ratios Calculated fix'!AE$428)/('Ratios Calculated fix'!AE$429-'Ratios Calculated fix'!AE$428)</f>
        <v>0.54919925324074825</v>
      </c>
      <c r="AF421" s="22">
        <f>('Ratios Calculated fix'!AF421-'Ratios Calculated fix'!AF$428)/('Ratios Calculated fix'!AF$429-'Ratios Calculated fix'!AF$428)</f>
        <v>0.4080297121348837</v>
      </c>
      <c r="AG421" s="22" t="e">
        <f>('Ratios Calculated fix'!AG421-'Ratios Calculated fix'!AG$428)/('Ratios Calculated fix'!AG$429-'Ratios Calculated fix'!AG$428)</f>
        <v>#DIV/0!</v>
      </c>
      <c r="AH421" s="22" t="e">
        <f>('Ratios Calculated fix'!AH421-'Ratios Calculated fix'!AH$428)/('Ratios Calculated fix'!AH$429-'Ratios Calculated fix'!AH$428)</f>
        <v>#DIV/0!</v>
      </c>
      <c r="AI421" s="22">
        <f>('Ratios Calculated fix'!AI421-'Ratios Calculated fix'!AI$428)/('Ratios Calculated fix'!AI$429-'Ratios Calculated fix'!AI$428)</f>
        <v>0.53124615463062252</v>
      </c>
      <c r="AJ421" s="22">
        <f>('Ratios Calculated fix'!AJ421-'Ratios Calculated fix'!AJ$428)/('Ratios Calculated fix'!AJ$429-'Ratios Calculated fix'!AJ$428)</f>
        <v>0.21903626856510389</v>
      </c>
      <c r="AK421" s="22" t="e">
        <f>('Ratios Calculated fix'!AK421-'Ratios Calculated fix'!AK$428)/('Ratios Calculated fix'!AK$429-'Ratios Calculated fix'!AK$428)</f>
        <v>#DIV/0!</v>
      </c>
      <c r="AL421" s="22" t="e">
        <f>('Ratios Calculated fix'!AL421-'Ratios Calculated fix'!AL$428)/('Ratios Calculated fix'!AL$429-'Ratios Calculated fix'!AL$428)</f>
        <v>#DIV/0!</v>
      </c>
      <c r="AM421" s="22">
        <f>('Ratios Calculated fix'!AM421-'Ratios Calculated fix'!AM$428)/('Ratios Calculated fix'!AM$429-'Ratios Calculated fix'!AM$428)</f>
        <v>0.70246115313921997</v>
      </c>
      <c r="AN421" s="22">
        <f>('Ratios Calculated fix'!AN421-'Ratios Calculated fix'!AN$428)/('Ratios Calculated fix'!AN$429-'Ratios Calculated fix'!AN$428)</f>
        <v>0.80164023166554765</v>
      </c>
      <c r="AO421" s="22">
        <f>('Ratios Calculated fix'!AO421-'Ratios Calculated fix'!AO$428)/('Ratios Calculated fix'!AO$429-'Ratios Calculated fix'!AO$428)</f>
        <v>0.22240421118343293</v>
      </c>
      <c r="AP421" s="22">
        <f>('Ratios Calculated fix'!AP421-'Ratios Calculated fix'!AP$428)/('Ratios Calculated fix'!AP$429-'Ratios Calculated fix'!AP$428)</f>
        <v>0.1094346215335701</v>
      </c>
      <c r="AQ421" s="22">
        <f>('Ratios Calculated fix'!AQ421-'Ratios Calculated fix'!AQ$428)/('Ratios Calculated fix'!AQ$429-'Ratios Calculated fix'!AQ$428)</f>
        <v>0.86940089405120191</v>
      </c>
      <c r="AR421" s="22">
        <f>('Ratios Calculated fix'!AR421-'Ratios Calculated fix'!AR$428)/('Ratios Calculated fix'!AR$429-'Ratios Calculated fix'!AR$428)</f>
        <v>0.4347269544290629</v>
      </c>
      <c r="AS421" s="22">
        <f>('Ratios Calculated fix'!AS421-'Ratios Calculated fix'!AS$428)/('Ratios Calculated fix'!AS$429-'Ratios Calculated fix'!AS$428)</f>
        <v>0.32341075515667855</v>
      </c>
      <c r="AT421" s="22">
        <f>('Ratios Calculated fix'!AT421-'Ratios Calculated fix'!AT$428)/('Ratios Calculated fix'!AT$429-'Ratios Calculated fix'!AT$428)</f>
        <v>0.70703134997548556</v>
      </c>
      <c r="AU421" s="22">
        <f>('Ratios Calculated fix'!AU421-'Ratios Calculated fix'!AU$428)/('Ratios Calculated fix'!AU$429-'Ratios Calculated fix'!AU$428)</f>
        <v>0.34674219217646979</v>
      </c>
      <c r="AV421" s="22" t="e">
        <f>('Ratios Calculated fix'!AV421-'Ratios Calculated fix'!AV$428)/('Ratios Calculated fix'!AV$429-'Ratios Calculated fix'!AV$428)</f>
        <v>#DIV/0!</v>
      </c>
      <c r="AW421" s="22" t="e">
        <f>('Ratios Calculated fix'!AW421-'Ratios Calculated fix'!AW$428)/('Ratios Calculated fix'!AW$429-'Ratios Calculated fix'!AW$428)</f>
        <v>#DIV/0!</v>
      </c>
      <c r="AX421" s="22" t="e">
        <f>('Ratios Calculated fix'!AX421-'Ratios Calculated fix'!AX$428)/('Ratios Calculated fix'!AX$429-'Ratios Calculated fix'!AX$428)</f>
        <v>#DIV/0!</v>
      </c>
      <c r="AY421" s="22">
        <f>('Ratios Calculated fix'!AY421-'Ratios Calculated fix'!AY$428)/('Ratios Calculated fix'!AY$429-'Ratios Calculated fix'!AY$428)</f>
        <v>0.74932989311976772</v>
      </c>
      <c r="AZ421" s="22">
        <f>('Ratios Calculated fix'!AZ421-'Ratios Calculated fix'!AZ$428)/('Ratios Calculated fix'!AZ$429-'Ratios Calculated fix'!AZ$428)</f>
        <v>0.77315103084061554</v>
      </c>
      <c r="BA421" s="22">
        <f>('Ratios Calculated fix'!BA421-'Ratios Calculated fix'!BA$428)/('Ratios Calculated fix'!BA$429-'Ratios Calculated fix'!BA$428)</f>
        <v>0.22241128581427846</v>
      </c>
      <c r="BB421" s="22" t="e">
        <f>('Ratios Calculated fix'!BB421-'Ratios Calculated fix'!BB$428)/('Ratios Calculated fix'!BB$429-'Ratios Calculated fix'!BB$428)</f>
        <v>#DIV/0!</v>
      </c>
      <c r="BC421" s="22">
        <f>('Ratios Calculated fix'!BC421-'Ratios Calculated fix'!BC$428)/('Ratios Calculated fix'!BC$429-'Ratios Calculated fix'!BC$428)</f>
        <v>0.5342838277488261</v>
      </c>
    </row>
    <row r="422" spans="1:55" x14ac:dyDescent="0.2">
      <c r="A422" s="3" t="s">
        <v>1285</v>
      </c>
      <c r="B422" s="3" t="s">
        <v>1286</v>
      </c>
      <c r="C422" s="3" t="s">
        <v>24</v>
      </c>
      <c r="D422" s="3">
        <v>378249</v>
      </c>
      <c r="E422" s="3" t="s">
        <v>16</v>
      </c>
      <c r="F422" s="3">
        <v>2019</v>
      </c>
      <c r="G422" s="3" t="s">
        <v>17</v>
      </c>
      <c r="H422" s="4">
        <v>43830</v>
      </c>
      <c r="I422" s="4">
        <v>43882</v>
      </c>
      <c r="J422" s="4">
        <v>43882</v>
      </c>
      <c r="K422" s="5">
        <v>205900000</v>
      </c>
      <c r="L422" s="5">
        <v>207800000</v>
      </c>
      <c r="M422" s="3" t="s">
        <v>1287</v>
      </c>
      <c r="N422" s="21">
        <f>('Ratios Calculated fix'!N422-'Ratios Calculated fix'!N$428)/('Ratios Calculated fix'!N$429-'Ratios Calculated fix'!N$428)</f>
        <v>4.9925047449899347E-2</v>
      </c>
      <c r="O422" s="22">
        <f>('Ratios Calculated fix'!O422-'Ratios Calculated fix'!O$428)/('Ratios Calculated fix'!O$429-'Ratios Calculated fix'!O$428)</f>
        <v>2.4579781388935174E-2</v>
      </c>
      <c r="P422" s="22">
        <f>('Ratios Calculated fix'!P422-'Ratios Calculated fix'!P$428)/('Ratios Calculated fix'!P$429-'Ratios Calculated fix'!P$428)</f>
        <v>1.8538841026497981E-2</v>
      </c>
      <c r="Q422" s="22">
        <f>('Ratios Calculated fix'!Q422-'Ratios Calculated fix'!Q$428)/('Ratios Calculated fix'!Q$429-'Ratios Calculated fix'!Q$428)</f>
        <v>0.86922884191756067</v>
      </c>
      <c r="R422" s="22">
        <f>('Ratios Calculated fix'!R422-'Ratios Calculated fix'!R$428)/('Ratios Calculated fix'!R$429-'Ratios Calculated fix'!R$428)</f>
        <v>0.11208648724438371</v>
      </c>
      <c r="S422" s="22">
        <f>('Ratios Calculated fix'!S422-'Ratios Calculated fix'!S$428)/('Ratios Calculated fix'!S$429-'Ratios Calculated fix'!S$428)</f>
        <v>0.11454404197438459</v>
      </c>
      <c r="T422" s="22">
        <f>('Ratios Calculated fix'!T422-'Ratios Calculated fix'!T$428)/('Ratios Calculated fix'!T$429-'Ratios Calculated fix'!T$428)</f>
        <v>9.2612996364547714E-2</v>
      </c>
      <c r="U422" s="22">
        <f>('Ratios Calculated fix'!U422-'Ratios Calculated fix'!U$428)/('Ratios Calculated fix'!U$429-'Ratios Calculated fix'!U$428)</f>
        <v>0.80985198897019706</v>
      </c>
      <c r="V422" s="22">
        <f>('Ratios Calculated fix'!V422-'Ratios Calculated fix'!V$428)/('Ratios Calculated fix'!V$429-'Ratios Calculated fix'!V$428)</f>
        <v>0.71187105402674344</v>
      </c>
      <c r="W422" s="22">
        <f>('Ratios Calculated fix'!W422-'Ratios Calculated fix'!W$428)/('Ratios Calculated fix'!W$429-'Ratios Calculated fix'!W$428)</f>
        <v>0.82189272132181135</v>
      </c>
      <c r="X422" s="22">
        <f>('Ratios Calculated fix'!X422-'Ratios Calculated fix'!X$428)/('Ratios Calculated fix'!X$429-'Ratios Calculated fix'!X$428)</f>
        <v>0.16338971210598718</v>
      </c>
      <c r="Y422" s="22">
        <f>('Ratios Calculated fix'!Y422-'Ratios Calculated fix'!Y$428)/('Ratios Calculated fix'!Y$429-'Ratios Calculated fix'!Y$428)</f>
        <v>0.63271326463961408</v>
      </c>
      <c r="Z422" s="22">
        <f>('Ratios Calculated fix'!Z422-'Ratios Calculated fix'!Z$428)/('Ratios Calculated fix'!Z$429-'Ratios Calculated fix'!Z$428)</f>
        <v>0.83661028789401282</v>
      </c>
      <c r="AA422" s="22">
        <f>('Ratios Calculated fix'!AA422-'Ratios Calculated fix'!AA$428)/('Ratios Calculated fix'!AA$429-'Ratios Calculated fix'!AA$428)</f>
        <v>0.62502183450250004</v>
      </c>
      <c r="AB422" s="22">
        <f>('Ratios Calculated fix'!AB422-'Ratios Calculated fix'!AB$428)/('Ratios Calculated fix'!AB$429-'Ratios Calculated fix'!AB$428)</f>
        <v>0.8871551135473893</v>
      </c>
      <c r="AC422" s="22">
        <f>('Ratios Calculated fix'!AC422-'Ratios Calculated fix'!AC$428)/('Ratios Calculated fix'!AC$429-'Ratios Calculated fix'!AC$428)</f>
        <v>0.70948502725575546</v>
      </c>
      <c r="AD422" s="22">
        <f>('Ratios Calculated fix'!AD422-'Ratios Calculated fix'!AD$428)/('Ratios Calculated fix'!AD$429-'Ratios Calculated fix'!AD$428)</f>
        <v>0.33283678111278414</v>
      </c>
      <c r="AE422" s="22">
        <f>('Ratios Calculated fix'!AE422-'Ratios Calculated fix'!AE$428)/('Ratios Calculated fix'!AE$429-'Ratios Calculated fix'!AE$428)</f>
        <v>0.35129514137524998</v>
      </c>
      <c r="AF422" s="22">
        <f>('Ratios Calculated fix'!AF422-'Ratios Calculated fix'!AF$428)/('Ratios Calculated fix'!AF$429-'Ratios Calculated fix'!AF$428)</f>
        <v>0.3696203607869667</v>
      </c>
      <c r="AG422" s="22" t="e">
        <f>('Ratios Calculated fix'!AG422-'Ratios Calculated fix'!AG$428)/('Ratios Calculated fix'!AG$429-'Ratios Calculated fix'!AG$428)</f>
        <v>#DIV/0!</v>
      </c>
      <c r="AH422" s="22" t="e">
        <f>('Ratios Calculated fix'!AH422-'Ratios Calculated fix'!AH$428)/('Ratios Calculated fix'!AH$429-'Ratios Calculated fix'!AH$428)</f>
        <v>#DIV/0!</v>
      </c>
      <c r="AI422" s="22">
        <f>('Ratios Calculated fix'!AI422-'Ratios Calculated fix'!AI$428)/('Ratios Calculated fix'!AI$429-'Ratios Calculated fix'!AI$428)</f>
        <v>0.53829207802112178</v>
      </c>
      <c r="AJ422" s="22">
        <f>('Ratios Calculated fix'!AJ422-'Ratios Calculated fix'!AJ$428)/('Ratios Calculated fix'!AJ$429-'Ratios Calculated fix'!AJ$428)</f>
        <v>0.15164877266871696</v>
      </c>
      <c r="AK422" s="22" t="e">
        <f>('Ratios Calculated fix'!AK422-'Ratios Calculated fix'!AK$428)/('Ratios Calculated fix'!AK$429-'Ratios Calculated fix'!AK$428)</f>
        <v>#DIV/0!</v>
      </c>
      <c r="AL422" s="22" t="e">
        <f>('Ratios Calculated fix'!AL422-'Ratios Calculated fix'!AL$428)/('Ratios Calculated fix'!AL$429-'Ratios Calculated fix'!AL$428)</f>
        <v>#DIV/0!</v>
      </c>
      <c r="AM422" s="22">
        <f>('Ratios Calculated fix'!AM422-'Ratios Calculated fix'!AM$428)/('Ratios Calculated fix'!AM$429-'Ratios Calculated fix'!AM$428)</f>
        <v>0.70912777982980357</v>
      </c>
      <c r="AN422" s="22">
        <f>('Ratios Calculated fix'!AN422-'Ratios Calculated fix'!AN$428)/('Ratios Calculated fix'!AN$429-'Ratios Calculated fix'!AN$428)</f>
        <v>0.80441956639099421</v>
      </c>
      <c r="AO422" s="22">
        <f>('Ratios Calculated fix'!AO422-'Ratios Calculated fix'!AO$428)/('Ratios Calculated fix'!AO$429-'Ratios Calculated fix'!AO$428)</f>
        <v>5.735716883056418E-2</v>
      </c>
      <c r="AP422" s="22">
        <f>('Ratios Calculated fix'!AP422-'Ratios Calculated fix'!AP$428)/('Ratios Calculated fix'!AP$429-'Ratios Calculated fix'!AP$428)</f>
        <v>0.3633756929084902</v>
      </c>
      <c r="AQ422" s="22">
        <f>('Ratios Calculated fix'!AQ422-'Ratios Calculated fix'!AQ$428)/('Ratios Calculated fix'!AQ$429-'Ratios Calculated fix'!AQ$428)</f>
        <v>0.62304536431265889</v>
      </c>
      <c r="AR422" s="22">
        <f>('Ratios Calculated fix'!AR422-'Ratios Calculated fix'!AR$428)/('Ratios Calculated fix'!AR$429-'Ratios Calculated fix'!AR$428)</f>
        <v>0.39320911006241455</v>
      </c>
      <c r="AS422" s="22">
        <f>('Ratios Calculated fix'!AS422-'Ratios Calculated fix'!AS$428)/('Ratios Calculated fix'!AS$429-'Ratios Calculated fix'!AS$428)</f>
        <v>0.34615016707333718</v>
      </c>
      <c r="AT422" s="22">
        <f>('Ratios Calculated fix'!AT422-'Ratios Calculated fix'!AT$428)/('Ratios Calculated fix'!AT$429-'Ratios Calculated fix'!AT$428)</f>
        <v>0.35487942548788026</v>
      </c>
      <c r="AU422" s="22">
        <f>('Ratios Calculated fix'!AU422-'Ratios Calculated fix'!AU$428)/('Ratios Calculated fix'!AU$429-'Ratios Calculated fix'!AU$428)</f>
        <v>0.27957995485226883</v>
      </c>
      <c r="AV422" s="22" t="e">
        <f>('Ratios Calculated fix'!AV422-'Ratios Calculated fix'!AV$428)/('Ratios Calculated fix'!AV$429-'Ratios Calculated fix'!AV$428)</f>
        <v>#DIV/0!</v>
      </c>
      <c r="AW422" s="22" t="e">
        <f>('Ratios Calculated fix'!AW422-'Ratios Calculated fix'!AW$428)/('Ratios Calculated fix'!AW$429-'Ratios Calculated fix'!AW$428)</f>
        <v>#DIV/0!</v>
      </c>
      <c r="AX422" s="22" t="e">
        <f>('Ratios Calculated fix'!AX422-'Ratios Calculated fix'!AX$428)/('Ratios Calculated fix'!AX$429-'Ratios Calculated fix'!AX$428)</f>
        <v>#DIV/0!</v>
      </c>
      <c r="AY422" s="22">
        <f>('Ratios Calculated fix'!AY422-'Ratios Calculated fix'!AY$428)/('Ratios Calculated fix'!AY$429-'Ratios Calculated fix'!AY$428)</f>
        <v>0.74809029526473647</v>
      </c>
      <c r="AZ422" s="22">
        <f>('Ratios Calculated fix'!AZ422-'Ratios Calculated fix'!AZ$428)/('Ratios Calculated fix'!AZ$429-'Ratios Calculated fix'!AZ$428)</f>
        <v>0.77169965751496816</v>
      </c>
      <c r="BA422" s="22">
        <f>('Ratios Calculated fix'!BA422-'Ratios Calculated fix'!BA$428)/('Ratios Calculated fix'!BA$429-'Ratios Calculated fix'!BA$428)</f>
        <v>0.22216508262558998</v>
      </c>
      <c r="BB422" s="22" t="e">
        <f>('Ratios Calculated fix'!BB422-'Ratios Calculated fix'!BB$428)/('Ratios Calculated fix'!BB$429-'Ratios Calculated fix'!BB$428)</f>
        <v>#DIV/0!</v>
      </c>
      <c r="BC422" s="22">
        <f>('Ratios Calculated fix'!BC422-'Ratios Calculated fix'!BC$428)/('Ratios Calculated fix'!BC$429-'Ratios Calculated fix'!BC$428)</f>
        <v>0.12447172723785532</v>
      </c>
    </row>
    <row r="423" spans="1:55" x14ac:dyDescent="0.2">
      <c r="A423" s="3" t="s">
        <v>1288</v>
      </c>
      <c r="B423" s="3" t="s">
        <v>1289</v>
      </c>
      <c r="C423" s="3" t="s">
        <v>24</v>
      </c>
      <c r="D423" s="3">
        <v>378251</v>
      </c>
      <c r="E423" s="3" t="s">
        <v>16</v>
      </c>
      <c r="F423" s="3">
        <v>2019</v>
      </c>
      <c r="G423" s="3" t="s">
        <v>17</v>
      </c>
      <c r="H423" s="4">
        <v>43830</v>
      </c>
      <c r="I423" s="4">
        <v>43874</v>
      </c>
      <c r="J423" s="4">
        <v>43874</v>
      </c>
      <c r="K423" s="5">
        <v>476312000</v>
      </c>
      <c r="L423" s="5">
        <v>480248000</v>
      </c>
      <c r="M423" s="3" t="s">
        <v>1290</v>
      </c>
      <c r="N423" s="21">
        <f>('Ratios Calculated fix'!N423-'Ratios Calculated fix'!N$428)/('Ratios Calculated fix'!N$429-'Ratios Calculated fix'!N$428)</f>
        <v>9.5874400005152974E-2</v>
      </c>
      <c r="O423" s="22">
        <f>('Ratios Calculated fix'!O423-'Ratios Calculated fix'!O$428)/('Ratios Calculated fix'!O$429-'Ratios Calculated fix'!O$428)</f>
        <v>6.7321014309714378E-2</v>
      </c>
      <c r="P423" s="22">
        <f>('Ratios Calculated fix'!P423-'Ratios Calculated fix'!P$428)/('Ratios Calculated fix'!P$429-'Ratios Calculated fix'!P$428)</f>
        <v>0.11057345574046117</v>
      </c>
      <c r="Q423" s="22">
        <f>('Ratios Calculated fix'!Q423-'Ratios Calculated fix'!Q$428)/('Ratios Calculated fix'!Q$429-'Ratios Calculated fix'!Q$428)</f>
        <v>0.87310334244501386</v>
      </c>
      <c r="R423" s="22">
        <f>('Ratios Calculated fix'!R423-'Ratios Calculated fix'!R$428)/('Ratios Calculated fix'!R$429-'Ratios Calculated fix'!R$428)</f>
        <v>0.18758106732239901</v>
      </c>
      <c r="S423" s="22">
        <f>('Ratios Calculated fix'!S423-'Ratios Calculated fix'!S$428)/('Ratios Calculated fix'!S$429-'Ratios Calculated fix'!S$428)</f>
        <v>8.1484518175090781E-2</v>
      </c>
      <c r="T423" s="22">
        <f>('Ratios Calculated fix'!T423-'Ratios Calculated fix'!T$428)/('Ratios Calculated fix'!T$429-'Ratios Calculated fix'!T$428)</f>
        <v>0.17487751954873376</v>
      </c>
      <c r="U423" s="22">
        <f>('Ratios Calculated fix'!U423-'Ratios Calculated fix'!U$428)/('Ratios Calculated fix'!U$429-'Ratios Calculated fix'!U$428)</f>
        <v>0.81657973026775932</v>
      </c>
      <c r="V423" s="22">
        <f>('Ratios Calculated fix'!V423-'Ratios Calculated fix'!V$428)/('Ratios Calculated fix'!V$429-'Ratios Calculated fix'!V$428)</f>
        <v>0.71372911744778278</v>
      </c>
      <c r="W423" s="22">
        <f>('Ratios Calculated fix'!W423-'Ratios Calculated fix'!W$428)/('Ratios Calculated fix'!W$429-'Ratios Calculated fix'!W$428)</f>
        <v>0.82934618022103535</v>
      </c>
      <c r="X423" s="22">
        <f>('Ratios Calculated fix'!X423-'Ratios Calculated fix'!X$428)/('Ratios Calculated fix'!X$429-'Ratios Calculated fix'!X$428)</f>
        <v>0.35404864852066614</v>
      </c>
      <c r="Y423" s="22">
        <f>('Ratios Calculated fix'!Y423-'Ratios Calculated fix'!Y$428)/('Ratios Calculated fix'!Y$429-'Ratios Calculated fix'!Y$428)</f>
        <v>0.45195319679324447</v>
      </c>
      <c r="Z423" s="22">
        <f>('Ratios Calculated fix'!Z423-'Ratios Calculated fix'!Z$428)/('Ratios Calculated fix'!Z$429-'Ratios Calculated fix'!Z$428)</f>
        <v>0.6459513514793338</v>
      </c>
      <c r="AA423" s="22">
        <f>('Ratios Calculated fix'!AA423-'Ratios Calculated fix'!AA$428)/('Ratios Calculated fix'!AA$429-'Ratios Calculated fix'!AA$428)</f>
        <v>0.36016074639745416</v>
      </c>
      <c r="AB423" s="22">
        <f>('Ratios Calculated fix'!AB423-'Ratios Calculated fix'!AB$428)/('Ratios Calculated fix'!AB$429-'Ratios Calculated fix'!AB$428)</f>
        <v>0.80709560922212931</v>
      </c>
      <c r="AC423" s="22">
        <f>('Ratios Calculated fix'!AC423-'Ratios Calculated fix'!AC$428)/('Ratios Calculated fix'!AC$429-'Ratios Calculated fix'!AC$428)</f>
        <v>0.67241647905092383</v>
      </c>
      <c r="AD423" s="22">
        <f>('Ratios Calculated fix'!AD423-'Ratios Calculated fix'!AD$428)/('Ratios Calculated fix'!AD$429-'Ratios Calculated fix'!AD$428)</f>
        <v>0.43955483161277109</v>
      </c>
      <c r="AE423" s="22">
        <f>('Ratios Calculated fix'!AE423-'Ratios Calculated fix'!AE$428)/('Ratios Calculated fix'!AE$429-'Ratios Calculated fix'!AE$428)</f>
        <v>0.52910940131087159</v>
      </c>
      <c r="AF423" s="22">
        <f>('Ratios Calculated fix'!AF423-'Ratios Calculated fix'!AF$428)/('Ratios Calculated fix'!AF$429-'Ratios Calculated fix'!AF$428)</f>
        <v>0.41164660082676197</v>
      </c>
      <c r="AG423" s="22" t="e">
        <f>('Ratios Calculated fix'!AG423-'Ratios Calculated fix'!AG$428)/('Ratios Calculated fix'!AG$429-'Ratios Calculated fix'!AG$428)</f>
        <v>#DIV/0!</v>
      </c>
      <c r="AH423" s="22" t="e">
        <f>('Ratios Calculated fix'!AH423-'Ratios Calculated fix'!AH$428)/('Ratios Calculated fix'!AH$429-'Ratios Calculated fix'!AH$428)</f>
        <v>#DIV/0!</v>
      </c>
      <c r="AI423" s="22">
        <f>('Ratios Calculated fix'!AI423-'Ratios Calculated fix'!AI$428)/('Ratios Calculated fix'!AI$429-'Ratios Calculated fix'!AI$428)</f>
        <v>0.53708619512694367</v>
      </c>
      <c r="AJ423" s="22">
        <f>('Ratios Calculated fix'!AJ423-'Ratios Calculated fix'!AJ$428)/('Ratios Calculated fix'!AJ$429-'Ratios Calculated fix'!AJ$428)</f>
        <v>0.24331814028329043</v>
      </c>
      <c r="AK423" s="22" t="e">
        <f>('Ratios Calculated fix'!AK423-'Ratios Calculated fix'!AK$428)/('Ratios Calculated fix'!AK$429-'Ratios Calculated fix'!AK$428)</f>
        <v>#DIV/0!</v>
      </c>
      <c r="AL423" s="22" t="e">
        <f>('Ratios Calculated fix'!AL423-'Ratios Calculated fix'!AL$428)/('Ratios Calculated fix'!AL$429-'Ratios Calculated fix'!AL$428)</f>
        <v>#DIV/0!</v>
      </c>
      <c r="AM423" s="22">
        <f>('Ratios Calculated fix'!AM423-'Ratios Calculated fix'!AM$428)/('Ratios Calculated fix'!AM$429-'Ratios Calculated fix'!AM$428)</f>
        <v>0.72133014090251835</v>
      </c>
      <c r="AN423" s="22">
        <f>('Ratios Calculated fix'!AN423-'Ratios Calculated fix'!AN$428)/('Ratios Calculated fix'!AN$429-'Ratios Calculated fix'!AN$428)</f>
        <v>0.80787232321238001</v>
      </c>
      <c r="AO423" s="22">
        <f>('Ratios Calculated fix'!AO423-'Ratios Calculated fix'!AO$428)/('Ratios Calculated fix'!AO$429-'Ratios Calculated fix'!AO$428)</f>
        <v>0.10564488743748533</v>
      </c>
      <c r="AP423" s="22">
        <f>('Ratios Calculated fix'!AP423-'Ratios Calculated fix'!AP$428)/('Ratios Calculated fix'!AP$429-'Ratios Calculated fix'!AP$428)</f>
        <v>0.36081344222318096</v>
      </c>
      <c r="AQ423" s="22">
        <f>('Ratios Calculated fix'!AQ423-'Ratios Calculated fix'!AQ$428)/('Ratios Calculated fix'!AQ$429-'Ratios Calculated fix'!AQ$428)</f>
        <v>0.7257714717361119</v>
      </c>
      <c r="AR423" s="22">
        <f>('Ratios Calculated fix'!AR423-'Ratios Calculated fix'!AR$428)/('Ratios Calculated fix'!AR$429-'Ratios Calculated fix'!AR$428)</f>
        <v>0.49449688995703223</v>
      </c>
      <c r="AS423" s="22">
        <f>('Ratios Calculated fix'!AS423-'Ratios Calculated fix'!AS$428)/('Ratios Calculated fix'!AS$429-'Ratios Calculated fix'!AS$428)</f>
        <v>0.3285104461978533</v>
      </c>
      <c r="AT423" s="22">
        <f>('Ratios Calculated fix'!AT423-'Ratios Calculated fix'!AT$428)/('Ratios Calculated fix'!AT$429-'Ratios Calculated fix'!AT$428)</f>
        <v>0.52662038025355729</v>
      </c>
      <c r="AU423" s="22">
        <f>('Ratios Calculated fix'!AU423-'Ratios Calculated fix'!AU$428)/('Ratios Calculated fix'!AU$429-'Ratios Calculated fix'!AU$428)</f>
        <v>0.33682253723986461</v>
      </c>
      <c r="AV423" s="22" t="e">
        <f>('Ratios Calculated fix'!AV423-'Ratios Calculated fix'!AV$428)/('Ratios Calculated fix'!AV$429-'Ratios Calculated fix'!AV$428)</f>
        <v>#DIV/0!</v>
      </c>
      <c r="AW423" s="22" t="e">
        <f>('Ratios Calculated fix'!AW423-'Ratios Calculated fix'!AW$428)/('Ratios Calculated fix'!AW$429-'Ratios Calculated fix'!AW$428)</f>
        <v>#DIV/0!</v>
      </c>
      <c r="AX423" s="22" t="e">
        <f>('Ratios Calculated fix'!AX423-'Ratios Calculated fix'!AX$428)/('Ratios Calculated fix'!AX$429-'Ratios Calculated fix'!AX$428)</f>
        <v>#DIV/0!</v>
      </c>
      <c r="AY423" s="22">
        <f>('Ratios Calculated fix'!AY423-'Ratios Calculated fix'!AY$428)/('Ratios Calculated fix'!AY$429-'Ratios Calculated fix'!AY$428)</f>
        <v>0.74688087117330093</v>
      </c>
      <c r="AZ423" s="22">
        <f>('Ratios Calculated fix'!AZ423-'Ratios Calculated fix'!AZ$428)/('Ratios Calculated fix'!AZ$429-'Ratios Calculated fix'!AZ$428)</f>
        <v>0.76965261301126497</v>
      </c>
      <c r="BA423" s="22">
        <f>('Ratios Calculated fix'!BA423-'Ratios Calculated fix'!BA$428)/('Ratios Calculated fix'!BA$429-'Ratios Calculated fix'!BA$428)</f>
        <v>0.2222991603581902</v>
      </c>
      <c r="BB423" s="22" t="e">
        <f>('Ratios Calculated fix'!BB423-'Ratios Calculated fix'!BB$428)/('Ratios Calculated fix'!BB$429-'Ratios Calculated fix'!BB$428)</f>
        <v>#DIV/0!</v>
      </c>
      <c r="BC423" s="22">
        <f>('Ratios Calculated fix'!BC423-'Ratios Calculated fix'!BC$428)/('Ratios Calculated fix'!BC$429-'Ratios Calculated fix'!BC$428)</f>
        <v>0.25467971436589498</v>
      </c>
    </row>
    <row r="424" spans="1:55" x14ac:dyDescent="0.2">
      <c r="A424" s="1"/>
      <c r="B424" s="1"/>
      <c r="C424" s="16"/>
      <c r="D424" s="1"/>
      <c r="E424" s="1"/>
      <c r="F424" s="1"/>
      <c r="G424" s="1"/>
      <c r="H424" s="11"/>
      <c r="I424" s="11"/>
      <c r="J424" s="11"/>
      <c r="K424" s="2"/>
      <c r="L424" s="2"/>
      <c r="M424" s="1"/>
    </row>
    <row r="425" spans="1:55" x14ac:dyDescent="0.2">
      <c r="A425" s="1"/>
      <c r="B425" s="1"/>
      <c r="C425" s="16"/>
      <c r="D425" s="1"/>
      <c r="E425" s="1"/>
      <c r="F425" s="1"/>
      <c r="G425" s="1"/>
      <c r="H425" s="11"/>
      <c r="I425" s="11"/>
      <c r="J425" s="11"/>
      <c r="K425" s="2"/>
      <c r="L425" s="2"/>
      <c r="M425" s="1"/>
    </row>
    <row r="426" spans="1:55" x14ac:dyDescent="0.2">
      <c r="A426" s="1"/>
      <c r="B426" s="1"/>
      <c r="C426" s="16"/>
      <c r="D426" s="1"/>
      <c r="E426" s="1"/>
      <c r="F426" s="1"/>
      <c r="G426" s="1"/>
      <c r="H426" s="11"/>
      <c r="I426" s="11"/>
      <c r="J426" s="11"/>
      <c r="K426" s="2"/>
      <c r="L426" s="2"/>
      <c r="M426" s="1"/>
    </row>
    <row r="427" spans="1:55" x14ac:dyDescent="0.2">
      <c r="A427" s="1"/>
      <c r="B427" s="1"/>
      <c r="C427" s="16"/>
      <c r="D427" s="1"/>
      <c r="E427" s="1"/>
      <c r="F427" s="1"/>
      <c r="G427" s="1"/>
      <c r="H427" s="11"/>
      <c r="I427" s="11"/>
      <c r="J427" s="11"/>
      <c r="K427" s="2"/>
      <c r="L427" s="2"/>
      <c r="M427" s="1"/>
    </row>
    <row r="428" spans="1:55" x14ac:dyDescent="0.2">
      <c r="A428" s="1"/>
      <c r="B428" s="1"/>
      <c r="C428" s="16"/>
      <c r="D428" s="1"/>
      <c r="E428" s="1"/>
      <c r="F428" s="1"/>
      <c r="G428" s="1"/>
      <c r="H428" s="11"/>
      <c r="I428" s="11"/>
      <c r="J428" s="11"/>
      <c r="K428" s="2"/>
      <c r="L428" s="2"/>
      <c r="M428" s="1"/>
    </row>
    <row r="429" spans="1:55" x14ac:dyDescent="0.2">
      <c r="A429" s="1"/>
      <c r="B429" s="1"/>
      <c r="C429" s="16"/>
      <c r="D429" s="1"/>
      <c r="E429" s="1"/>
      <c r="F429" s="1"/>
      <c r="G429" s="1"/>
      <c r="H429" s="11"/>
      <c r="I429" s="11"/>
      <c r="J429" s="11"/>
      <c r="K429" s="2"/>
      <c r="L429" s="2"/>
      <c r="M429" s="1"/>
    </row>
    <row r="430" spans="1:55" x14ac:dyDescent="0.2">
      <c r="A430" s="1"/>
      <c r="B430" s="1"/>
      <c r="C430" s="16"/>
      <c r="D430" s="1"/>
      <c r="E430" s="1"/>
      <c r="F430" s="1"/>
      <c r="G430" s="1"/>
      <c r="H430" s="11"/>
      <c r="I430" s="11"/>
      <c r="J430" s="11"/>
      <c r="K430" s="2"/>
      <c r="L430" s="2"/>
      <c r="M430" s="1"/>
    </row>
    <row r="431" spans="1:55" x14ac:dyDescent="0.2">
      <c r="A431" s="1"/>
      <c r="B431" s="1"/>
      <c r="C431" s="16"/>
      <c r="D431" s="1"/>
      <c r="E431" s="1"/>
      <c r="F431" s="1"/>
      <c r="G431" s="1"/>
      <c r="H431" s="11"/>
      <c r="I431" s="11"/>
      <c r="J431" s="11"/>
      <c r="K431" s="2"/>
      <c r="L431" s="2"/>
      <c r="M431" s="1"/>
    </row>
    <row r="432" spans="1:55" x14ac:dyDescent="0.2">
      <c r="A432" s="1"/>
      <c r="B432" s="1"/>
      <c r="C432" s="16"/>
      <c r="D432" s="1"/>
      <c r="E432" s="1"/>
      <c r="F432" s="1"/>
      <c r="G432" s="1"/>
      <c r="H432" s="11"/>
      <c r="I432" s="11"/>
      <c r="J432" s="11"/>
      <c r="K432" s="2"/>
      <c r="L432" s="2"/>
      <c r="M432" s="1"/>
    </row>
    <row r="433" spans="1:13" x14ac:dyDescent="0.2">
      <c r="A433" s="1"/>
      <c r="B433" s="1"/>
      <c r="C433" s="16"/>
      <c r="D433" s="1"/>
      <c r="E433" s="1"/>
      <c r="F433" s="1"/>
      <c r="G433" s="1"/>
      <c r="H433" s="11"/>
      <c r="I433" s="11"/>
      <c r="J433" s="11"/>
      <c r="K433" s="2"/>
      <c r="L433" s="2"/>
      <c r="M433" s="1"/>
    </row>
    <row r="434" spans="1:13" x14ac:dyDescent="0.2">
      <c r="A434" s="1"/>
      <c r="B434" s="1"/>
      <c r="C434" s="16"/>
      <c r="D434" s="1"/>
      <c r="E434" s="1"/>
      <c r="F434" s="1"/>
      <c r="G434" s="1"/>
      <c r="H434" s="11"/>
      <c r="I434" s="11"/>
      <c r="J434" s="11"/>
      <c r="K434" s="2"/>
      <c r="L434" s="2"/>
      <c r="M434" s="1"/>
    </row>
    <row r="435" spans="1:13" x14ac:dyDescent="0.2">
      <c r="A435" s="1"/>
      <c r="B435" s="1"/>
      <c r="C435" s="16"/>
      <c r="D435" s="1"/>
      <c r="E435" s="1"/>
      <c r="F435" s="1"/>
      <c r="G435" s="1"/>
      <c r="H435" s="11"/>
      <c r="I435" s="11"/>
      <c r="J435" s="11"/>
      <c r="K435" s="2"/>
      <c r="L435" s="2"/>
      <c r="M435" s="1"/>
    </row>
    <row r="436" spans="1:13" x14ac:dyDescent="0.2">
      <c r="A436" s="1"/>
      <c r="B436" s="1"/>
      <c r="C436" s="16"/>
      <c r="D436" s="1"/>
      <c r="E436" s="1"/>
      <c r="F436" s="1"/>
      <c r="G436" s="1"/>
      <c r="H436" s="11"/>
      <c r="I436" s="11"/>
      <c r="J436" s="11"/>
      <c r="K436" s="2"/>
      <c r="L436" s="2"/>
      <c r="M436" s="1"/>
    </row>
    <row r="437" spans="1:13" x14ac:dyDescent="0.2">
      <c r="A437" s="1"/>
      <c r="B437" s="1"/>
      <c r="C437" s="16"/>
      <c r="D437" s="1"/>
      <c r="E437" s="1"/>
      <c r="F437" s="1"/>
      <c r="G437" s="1"/>
      <c r="H437" s="11"/>
      <c r="I437" s="11"/>
      <c r="J437" s="11"/>
      <c r="K437" s="2"/>
      <c r="L437" s="2"/>
      <c r="M437" s="1"/>
    </row>
    <row r="438" spans="1:13" x14ac:dyDescent="0.2">
      <c r="A438" s="1"/>
      <c r="B438" s="1"/>
      <c r="C438" s="16"/>
      <c r="D438" s="1"/>
      <c r="E438" s="1"/>
      <c r="F438" s="1"/>
      <c r="G438" s="1"/>
      <c r="H438" s="11"/>
      <c r="I438" s="11"/>
      <c r="J438" s="11"/>
      <c r="K438" s="2"/>
      <c r="L438" s="2"/>
      <c r="M438" s="1"/>
    </row>
    <row r="439" spans="1:13" x14ac:dyDescent="0.2">
      <c r="A439" s="1"/>
      <c r="B439" s="1"/>
      <c r="C439" s="16"/>
      <c r="D439" s="1"/>
      <c r="E439" s="1"/>
      <c r="F439" s="1"/>
      <c r="G439" s="1"/>
      <c r="H439" s="11"/>
      <c r="I439" s="11"/>
      <c r="J439" s="11"/>
      <c r="K439" s="2"/>
      <c r="L439" s="2"/>
      <c r="M439" s="1"/>
    </row>
    <row r="440" spans="1:13" x14ac:dyDescent="0.2">
      <c r="A440" s="1"/>
      <c r="B440" s="1"/>
      <c r="C440" s="16"/>
      <c r="D440" s="1"/>
      <c r="E440" s="1"/>
      <c r="F440" s="1"/>
      <c r="G440" s="1"/>
      <c r="H440" s="11"/>
      <c r="I440" s="11"/>
      <c r="J440" s="11"/>
      <c r="K440" s="2"/>
      <c r="L440" s="2"/>
      <c r="M440" s="1"/>
    </row>
    <row r="441" spans="1:13" x14ac:dyDescent="0.2">
      <c r="A441" s="1"/>
      <c r="B441" s="1"/>
      <c r="C441" s="16"/>
      <c r="D441" s="1"/>
      <c r="E441" s="1"/>
      <c r="F441" s="1"/>
      <c r="G441" s="1"/>
      <c r="H441" s="11"/>
      <c r="I441" s="11"/>
      <c r="J441" s="11"/>
      <c r="K441" s="2"/>
      <c r="L441" s="2"/>
      <c r="M441" s="1"/>
    </row>
    <row r="442" spans="1:13" x14ac:dyDescent="0.2">
      <c r="A442" s="1"/>
      <c r="B442" s="1"/>
      <c r="C442" s="16"/>
      <c r="D442" s="1"/>
      <c r="E442" s="1"/>
      <c r="F442" s="1"/>
      <c r="G442" s="1"/>
      <c r="H442" s="11"/>
      <c r="I442" s="11"/>
      <c r="J442" s="11"/>
      <c r="K442" s="2"/>
      <c r="L442" s="2"/>
      <c r="M442" s="1"/>
    </row>
    <row r="443" spans="1:13" x14ac:dyDescent="0.2">
      <c r="A443" s="1"/>
      <c r="B443" s="1"/>
      <c r="C443" s="16"/>
      <c r="D443" s="1"/>
      <c r="E443" s="1"/>
      <c r="F443" s="1"/>
      <c r="G443" s="1"/>
      <c r="H443" s="11"/>
      <c r="I443" s="11"/>
      <c r="J443" s="11"/>
      <c r="K443" s="2"/>
      <c r="L443" s="2"/>
      <c r="M443" s="1"/>
    </row>
    <row r="444" spans="1:13" x14ac:dyDescent="0.2">
      <c r="A444" s="1"/>
      <c r="B444" s="1"/>
      <c r="C444" s="16"/>
      <c r="D444" s="1"/>
      <c r="E444" s="1"/>
      <c r="F444" s="1"/>
      <c r="G444" s="1"/>
      <c r="H444" s="11"/>
      <c r="I444" s="11"/>
      <c r="J444" s="11"/>
      <c r="K444" s="2"/>
      <c r="L444" s="2"/>
      <c r="M444" s="1"/>
    </row>
    <row r="445" spans="1:13" x14ac:dyDescent="0.2">
      <c r="A445" s="1"/>
      <c r="B445" s="1"/>
      <c r="C445" s="16"/>
      <c r="D445" s="1"/>
      <c r="E445" s="1"/>
      <c r="F445" s="1"/>
      <c r="G445" s="1"/>
      <c r="H445" s="11"/>
      <c r="I445" s="11"/>
      <c r="J445" s="11"/>
      <c r="K445" s="2"/>
      <c r="L445" s="2"/>
      <c r="M445" s="1"/>
    </row>
    <row r="446" spans="1:13" x14ac:dyDescent="0.2">
      <c r="A446" s="1"/>
      <c r="B446" s="1"/>
      <c r="C446" s="16"/>
      <c r="D446" s="1"/>
      <c r="E446" s="1"/>
      <c r="F446" s="1"/>
      <c r="G446" s="1"/>
      <c r="H446" s="11"/>
      <c r="I446" s="11"/>
      <c r="J446" s="11"/>
      <c r="K446" s="2"/>
      <c r="L446" s="2"/>
      <c r="M446" s="1"/>
    </row>
    <row r="447" spans="1:13" x14ac:dyDescent="0.2">
      <c r="A447" s="1"/>
      <c r="B447" s="1"/>
      <c r="C447" s="16"/>
      <c r="D447" s="1"/>
      <c r="E447" s="1"/>
      <c r="F447" s="1"/>
      <c r="G447" s="1"/>
      <c r="H447" s="11"/>
      <c r="I447" s="11"/>
      <c r="J447" s="11"/>
      <c r="K447" s="2"/>
      <c r="L447" s="2"/>
      <c r="M447" s="1"/>
    </row>
    <row r="448" spans="1:13" x14ac:dyDescent="0.2">
      <c r="A448" s="1"/>
      <c r="B448" s="1"/>
      <c r="C448" s="16"/>
      <c r="D448" s="1"/>
      <c r="E448" s="1"/>
      <c r="F448" s="1"/>
      <c r="G448" s="1"/>
      <c r="H448" s="11"/>
      <c r="I448" s="11"/>
      <c r="J448" s="11"/>
      <c r="K448" s="2"/>
      <c r="L448" s="2"/>
      <c r="M448" s="1"/>
    </row>
    <row r="449" spans="1:13" x14ac:dyDescent="0.2">
      <c r="A449" s="1"/>
      <c r="B449" s="1"/>
      <c r="C449" s="16"/>
      <c r="D449" s="1"/>
      <c r="E449" s="1"/>
      <c r="F449" s="1"/>
      <c r="G449" s="1"/>
      <c r="H449" s="11"/>
      <c r="I449" s="11"/>
      <c r="J449" s="11"/>
      <c r="K449" s="2"/>
      <c r="L449" s="2"/>
      <c r="M449" s="1"/>
    </row>
    <row r="450" spans="1:13" x14ac:dyDescent="0.2">
      <c r="A450" s="1"/>
      <c r="B450" s="1"/>
      <c r="C450" s="16"/>
      <c r="D450" s="1"/>
      <c r="E450" s="1"/>
      <c r="F450" s="1"/>
      <c r="G450" s="1"/>
      <c r="H450" s="11"/>
      <c r="I450" s="11"/>
      <c r="J450" s="11"/>
      <c r="K450" s="2"/>
      <c r="L450" s="2"/>
      <c r="M450" s="1"/>
    </row>
    <row r="451" spans="1:13" x14ac:dyDescent="0.2">
      <c r="A451" s="1"/>
      <c r="B451" s="1"/>
      <c r="C451" s="16"/>
      <c r="D451" s="1"/>
      <c r="E451" s="1"/>
      <c r="F451" s="1"/>
      <c r="G451" s="1"/>
      <c r="H451" s="11"/>
      <c r="I451" s="11"/>
      <c r="J451" s="11"/>
      <c r="K451" s="2"/>
      <c r="L451" s="2"/>
      <c r="M451" s="1"/>
    </row>
    <row r="452" spans="1:13" x14ac:dyDescent="0.2">
      <c r="A452" s="1"/>
      <c r="B452" s="1"/>
      <c r="C452" s="16"/>
      <c r="D452" s="1"/>
      <c r="E452" s="1"/>
      <c r="F452" s="1"/>
      <c r="G452" s="1"/>
      <c r="H452" s="11"/>
      <c r="I452" s="11"/>
      <c r="J452" s="11"/>
      <c r="K452" s="2"/>
      <c r="L452" s="2"/>
      <c r="M452" s="1"/>
    </row>
    <row r="453" spans="1:13" x14ac:dyDescent="0.2">
      <c r="A453" s="1"/>
      <c r="B453" s="1"/>
      <c r="C453" s="16"/>
      <c r="D453" s="1"/>
      <c r="E453" s="1"/>
      <c r="F453" s="1"/>
      <c r="G453" s="1"/>
      <c r="H453" s="11"/>
      <c r="I453" s="11"/>
      <c r="J453" s="11"/>
      <c r="K453" s="2"/>
      <c r="L453" s="2"/>
      <c r="M453" s="1"/>
    </row>
    <row r="454" spans="1:13" x14ac:dyDescent="0.2">
      <c r="A454" s="1"/>
      <c r="B454" s="1"/>
      <c r="C454" s="16"/>
      <c r="D454" s="1"/>
      <c r="E454" s="1"/>
      <c r="F454" s="1"/>
      <c r="G454" s="1"/>
      <c r="H454" s="11"/>
      <c r="I454" s="11"/>
      <c r="J454" s="11"/>
      <c r="K454" s="2"/>
      <c r="L454" s="2"/>
      <c r="M454" s="1"/>
    </row>
    <row r="455" spans="1:13" x14ac:dyDescent="0.2">
      <c r="A455" s="1"/>
      <c r="B455" s="1"/>
      <c r="C455" s="16"/>
      <c r="D455" s="1"/>
      <c r="E455" s="1"/>
      <c r="F455" s="1"/>
      <c r="G455" s="1"/>
      <c r="H455" s="11"/>
      <c r="I455" s="11"/>
      <c r="J455" s="11"/>
      <c r="K455" s="2"/>
      <c r="L455" s="2"/>
      <c r="M455" s="1"/>
    </row>
    <row r="456" spans="1:13" x14ac:dyDescent="0.2">
      <c r="A456" s="1"/>
      <c r="B456" s="1"/>
      <c r="C456" s="16"/>
      <c r="D456" s="1"/>
      <c r="E456" s="1"/>
      <c r="F456" s="1"/>
      <c r="G456" s="1"/>
      <c r="H456" s="11"/>
      <c r="I456" s="11"/>
      <c r="J456" s="11"/>
      <c r="K456" s="2"/>
      <c r="L456" s="2"/>
      <c r="M456" s="1"/>
    </row>
    <row r="457" spans="1:13" x14ac:dyDescent="0.2">
      <c r="A457" s="1"/>
      <c r="B457" s="1"/>
      <c r="C457" s="16"/>
      <c r="D457" s="1"/>
      <c r="E457" s="1"/>
      <c r="F457" s="1"/>
      <c r="G457" s="1"/>
      <c r="H457" s="11"/>
      <c r="I457" s="11"/>
      <c r="J457" s="11"/>
      <c r="K457" s="2"/>
      <c r="L457" s="2"/>
      <c r="M457" s="1"/>
    </row>
    <row r="458" spans="1:13" x14ac:dyDescent="0.2">
      <c r="A458" s="1"/>
      <c r="B458" s="1"/>
      <c r="C458" s="16"/>
      <c r="D458" s="1"/>
      <c r="E458" s="1"/>
      <c r="F458" s="1"/>
      <c r="G458" s="1"/>
      <c r="H458" s="11"/>
      <c r="I458" s="11"/>
      <c r="J458" s="11"/>
      <c r="K458" s="2"/>
      <c r="L458" s="2"/>
      <c r="M458" s="1"/>
    </row>
    <row r="459" spans="1:13" x14ac:dyDescent="0.2">
      <c r="A459" s="1"/>
      <c r="B459" s="1"/>
      <c r="C459" s="16"/>
      <c r="D459" s="1"/>
      <c r="E459" s="1"/>
      <c r="F459" s="1"/>
      <c r="G459" s="1"/>
      <c r="H459" s="11"/>
      <c r="I459" s="11"/>
      <c r="J459" s="11"/>
      <c r="K459" s="2"/>
      <c r="L459" s="2"/>
      <c r="M459" s="1"/>
    </row>
    <row r="460" spans="1:13" x14ac:dyDescent="0.2">
      <c r="A460" s="1"/>
      <c r="B460" s="1"/>
      <c r="C460" s="16"/>
      <c r="D460" s="1"/>
      <c r="E460" s="1"/>
      <c r="F460" s="1"/>
      <c r="G460" s="1"/>
      <c r="H460" s="11"/>
      <c r="I460" s="11"/>
      <c r="J460" s="11"/>
      <c r="K460" s="2"/>
      <c r="L460" s="2"/>
      <c r="M460" s="1"/>
    </row>
    <row r="461" spans="1:13" x14ac:dyDescent="0.2">
      <c r="A461" s="1"/>
      <c r="B461" s="1"/>
      <c r="C461" s="16"/>
      <c r="D461" s="1"/>
      <c r="E461" s="1"/>
      <c r="F461" s="1"/>
      <c r="G461" s="1"/>
      <c r="H461" s="11"/>
      <c r="I461" s="11"/>
      <c r="J461" s="11"/>
      <c r="K461" s="2"/>
      <c r="L461" s="2"/>
      <c r="M461" s="1"/>
    </row>
    <row r="462" spans="1:13" x14ac:dyDescent="0.2">
      <c r="A462" s="1"/>
      <c r="B462" s="1"/>
      <c r="C462" s="16"/>
      <c r="D462" s="1"/>
      <c r="E462" s="1"/>
      <c r="F462" s="1"/>
      <c r="G462" s="1"/>
      <c r="H462" s="11"/>
      <c r="I462" s="11"/>
      <c r="J462" s="11"/>
      <c r="K462" s="2"/>
      <c r="L462" s="2"/>
      <c r="M462" s="1"/>
    </row>
    <row r="463" spans="1:13" x14ac:dyDescent="0.2">
      <c r="A463" s="1"/>
      <c r="B463" s="1"/>
      <c r="C463" s="16"/>
      <c r="D463" s="1"/>
      <c r="E463" s="1"/>
      <c r="F463" s="1"/>
      <c r="G463" s="1"/>
      <c r="H463" s="11"/>
      <c r="I463" s="11"/>
      <c r="J463" s="11"/>
      <c r="K463" s="2"/>
      <c r="L463" s="2"/>
      <c r="M463" s="1"/>
    </row>
    <row r="464" spans="1:13" x14ac:dyDescent="0.2">
      <c r="A464" s="1"/>
      <c r="B464" s="1"/>
      <c r="C464" s="16"/>
      <c r="D464" s="1"/>
      <c r="E464" s="1"/>
      <c r="F464" s="1"/>
      <c r="G464" s="1"/>
      <c r="H464" s="11"/>
      <c r="I464" s="11"/>
      <c r="J464" s="11"/>
      <c r="K464" s="2"/>
      <c r="L464" s="2"/>
      <c r="M464" s="1"/>
    </row>
    <row r="465" spans="1:13" x14ac:dyDescent="0.2">
      <c r="A465" s="1"/>
      <c r="B465" s="1"/>
      <c r="C465" s="16"/>
      <c r="D465" s="1"/>
      <c r="E465" s="1"/>
      <c r="F465" s="1"/>
      <c r="G465" s="1"/>
      <c r="H465" s="11"/>
      <c r="I465" s="11"/>
      <c r="J465" s="11"/>
      <c r="K465" s="2"/>
      <c r="L465" s="2"/>
      <c r="M465" s="1"/>
    </row>
    <row r="466" spans="1:13" x14ac:dyDescent="0.2">
      <c r="A466" s="1"/>
      <c r="B466" s="1"/>
      <c r="C466" s="16"/>
      <c r="D466" s="1"/>
      <c r="E466" s="1"/>
      <c r="F466" s="1"/>
      <c r="G466" s="1"/>
      <c r="H466" s="11"/>
      <c r="I466" s="11"/>
      <c r="J466" s="11"/>
      <c r="K466" s="2"/>
      <c r="L466" s="2"/>
      <c r="M466" s="1"/>
    </row>
    <row r="467" spans="1:13" x14ac:dyDescent="0.2">
      <c r="A467" s="1"/>
      <c r="B467" s="1"/>
      <c r="C467" s="16"/>
      <c r="D467" s="1"/>
      <c r="E467" s="1"/>
      <c r="F467" s="1"/>
      <c r="G467" s="1"/>
      <c r="H467" s="11"/>
      <c r="I467" s="11"/>
      <c r="J467" s="11"/>
      <c r="K467" s="2"/>
      <c r="L467" s="2"/>
      <c r="M467" s="1"/>
    </row>
    <row r="468" spans="1:13" x14ac:dyDescent="0.2">
      <c r="A468" s="1"/>
      <c r="B468" s="1"/>
      <c r="C468" s="16"/>
      <c r="D468" s="1"/>
      <c r="E468" s="1"/>
      <c r="F468" s="1"/>
      <c r="G468" s="1"/>
      <c r="H468" s="11"/>
      <c r="I468" s="11"/>
      <c r="J468" s="11"/>
      <c r="K468" s="2"/>
      <c r="L468" s="2"/>
      <c r="M468" s="1"/>
    </row>
    <row r="469" spans="1:13" x14ac:dyDescent="0.2">
      <c r="A469" s="1"/>
      <c r="B469" s="1"/>
      <c r="C469" s="16"/>
      <c r="D469" s="1"/>
      <c r="E469" s="1"/>
      <c r="F469" s="1"/>
      <c r="G469" s="1"/>
      <c r="H469" s="11"/>
      <c r="I469" s="11"/>
      <c r="J469" s="11"/>
      <c r="K469" s="2"/>
      <c r="L469" s="2"/>
      <c r="M469" s="1"/>
    </row>
    <row r="470" spans="1:13" x14ac:dyDescent="0.2">
      <c r="A470" s="1"/>
      <c r="B470" s="1"/>
      <c r="C470" s="16"/>
      <c r="D470" s="1"/>
      <c r="E470" s="1"/>
      <c r="F470" s="1"/>
      <c r="G470" s="1"/>
      <c r="H470" s="11"/>
      <c r="I470" s="11"/>
      <c r="J470" s="11"/>
      <c r="K470" s="2"/>
      <c r="L470" s="2"/>
      <c r="M470" s="1"/>
    </row>
    <row r="471" spans="1:13" x14ac:dyDescent="0.2">
      <c r="A471" s="1"/>
      <c r="B471" s="1"/>
      <c r="C471" s="16"/>
      <c r="D471" s="1"/>
      <c r="E471" s="1"/>
      <c r="F471" s="1"/>
      <c r="G471" s="1"/>
      <c r="H471" s="11"/>
      <c r="I471" s="11"/>
      <c r="J471" s="11"/>
      <c r="K471" s="2"/>
      <c r="L471" s="2"/>
      <c r="M471" s="1"/>
    </row>
    <row r="472" spans="1:13" x14ac:dyDescent="0.2">
      <c r="A472" s="1"/>
      <c r="B472" s="1"/>
      <c r="C472" s="16"/>
      <c r="D472" s="1"/>
      <c r="E472" s="1"/>
      <c r="F472" s="1"/>
      <c r="G472" s="1"/>
      <c r="H472" s="11"/>
      <c r="I472" s="11"/>
      <c r="J472" s="11"/>
      <c r="K472" s="2"/>
      <c r="L472" s="2"/>
      <c r="M472" s="1"/>
    </row>
    <row r="473" spans="1:13" x14ac:dyDescent="0.2">
      <c r="A473" s="1"/>
      <c r="B473" s="1"/>
      <c r="C473" s="16"/>
      <c r="D473" s="1"/>
      <c r="E473" s="1"/>
      <c r="F473" s="1"/>
      <c r="G473" s="1"/>
      <c r="H473" s="11"/>
      <c r="I473" s="11"/>
      <c r="J473" s="11"/>
      <c r="K473" s="2"/>
      <c r="L473" s="2"/>
      <c r="M473" s="1"/>
    </row>
    <row r="474" spans="1:13" x14ac:dyDescent="0.2">
      <c r="A474" s="1"/>
      <c r="B474" s="1"/>
      <c r="C474" s="16"/>
      <c r="D474" s="1"/>
      <c r="E474" s="1"/>
      <c r="F474" s="1"/>
      <c r="G474" s="1"/>
      <c r="H474" s="11"/>
      <c r="I474" s="11"/>
      <c r="J474" s="11"/>
      <c r="K474" s="2"/>
      <c r="L474" s="2"/>
      <c r="M474" s="1"/>
    </row>
    <row r="475" spans="1:13" x14ac:dyDescent="0.2">
      <c r="A475" s="1"/>
      <c r="B475" s="1"/>
      <c r="C475" s="16"/>
      <c r="D475" s="1"/>
      <c r="E475" s="1"/>
      <c r="F475" s="1"/>
      <c r="G475" s="1"/>
      <c r="H475" s="11"/>
      <c r="I475" s="11"/>
      <c r="J475" s="11"/>
      <c r="K475" s="2"/>
      <c r="L475" s="2"/>
      <c r="M475" s="1"/>
    </row>
    <row r="476" spans="1:13" x14ac:dyDescent="0.2">
      <c r="A476" s="1"/>
      <c r="B476" s="1"/>
      <c r="C476" s="16"/>
      <c r="D476" s="1"/>
      <c r="E476" s="1"/>
      <c r="F476" s="1"/>
      <c r="G476" s="1"/>
      <c r="H476" s="11"/>
      <c r="I476" s="11"/>
      <c r="J476" s="11"/>
      <c r="K476" s="2"/>
      <c r="L476" s="2"/>
      <c r="M476" s="1"/>
    </row>
    <row r="477" spans="1:13" x14ac:dyDescent="0.2">
      <c r="A477" s="1"/>
      <c r="B477" s="1"/>
      <c r="C477" s="16"/>
      <c r="D477" s="1"/>
      <c r="E477" s="1"/>
      <c r="F477" s="1"/>
      <c r="G477" s="1"/>
      <c r="H477" s="11"/>
      <c r="I477" s="11"/>
      <c r="J477" s="11"/>
      <c r="K477" s="2"/>
      <c r="L477" s="2"/>
      <c r="M477" s="1"/>
    </row>
    <row r="478" spans="1:13" x14ac:dyDescent="0.2">
      <c r="A478" s="1"/>
      <c r="B478" s="1"/>
      <c r="C478" s="16"/>
      <c r="D478" s="1"/>
      <c r="E478" s="1"/>
      <c r="F478" s="1"/>
      <c r="G478" s="1"/>
      <c r="H478" s="11"/>
      <c r="I478" s="11"/>
      <c r="J478" s="11"/>
      <c r="K478" s="2"/>
      <c r="L478" s="2"/>
      <c r="M478" s="1"/>
    </row>
    <row r="479" spans="1:13" x14ac:dyDescent="0.2">
      <c r="A479" s="1"/>
      <c r="B479" s="1"/>
      <c r="C479" s="16"/>
      <c r="D479" s="1"/>
      <c r="E479" s="1"/>
      <c r="F479" s="1"/>
      <c r="G479" s="1"/>
      <c r="H479" s="11"/>
      <c r="I479" s="11"/>
      <c r="J479" s="11"/>
      <c r="K479" s="2"/>
      <c r="L479" s="2"/>
      <c r="M479" s="1"/>
    </row>
    <row r="480" spans="1:13" x14ac:dyDescent="0.2">
      <c r="A480" s="1"/>
      <c r="B480" s="1"/>
      <c r="C480" s="16"/>
      <c r="D480" s="1"/>
      <c r="E480" s="1"/>
      <c r="F480" s="1"/>
      <c r="G480" s="1"/>
      <c r="H480" s="11"/>
      <c r="I480" s="11"/>
      <c r="J480" s="11"/>
      <c r="K480" s="2"/>
      <c r="L480" s="2"/>
      <c r="M480" s="1"/>
    </row>
    <row r="481" spans="1:13" x14ac:dyDescent="0.2">
      <c r="A481" s="1"/>
      <c r="B481" s="1"/>
      <c r="C481" s="16"/>
      <c r="D481" s="1"/>
      <c r="E481" s="1"/>
      <c r="F481" s="1"/>
      <c r="G481" s="1"/>
      <c r="H481" s="11"/>
      <c r="I481" s="11"/>
      <c r="J481" s="11"/>
      <c r="K481" s="2"/>
      <c r="L481" s="2"/>
      <c r="M481" s="1"/>
    </row>
    <row r="482" spans="1:13" x14ac:dyDescent="0.2">
      <c r="A482" s="1"/>
      <c r="B482" s="1"/>
      <c r="C482" s="16"/>
      <c r="D482" s="1"/>
      <c r="E482" s="1"/>
      <c r="F482" s="1"/>
      <c r="G482" s="1"/>
      <c r="H482" s="11"/>
      <c r="I482" s="11"/>
      <c r="J482" s="11"/>
      <c r="K482" s="2"/>
      <c r="L482" s="2"/>
      <c r="M482" s="1"/>
    </row>
    <row r="483" spans="1:13" x14ac:dyDescent="0.2">
      <c r="A483" s="1"/>
      <c r="B483" s="1"/>
      <c r="C483" s="16"/>
      <c r="D483" s="1"/>
      <c r="E483" s="1"/>
      <c r="F483" s="1"/>
      <c r="G483" s="1"/>
      <c r="H483" s="11"/>
      <c r="I483" s="11"/>
      <c r="J483" s="11"/>
      <c r="K483" s="2"/>
      <c r="L483" s="2"/>
      <c r="M483" s="1"/>
    </row>
    <row r="484" spans="1:13" x14ac:dyDescent="0.2">
      <c r="A484" s="1"/>
      <c r="B484" s="1"/>
      <c r="C484" s="16"/>
      <c r="D484" s="1"/>
      <c r="E484" s="1"/>
      <c r="F484" s="1"/>
      <c r="G484" s="1"/>
      <c r="H484" s="11"/>
      <c r="I484" s="11"/>
      <c r="J484" s="11"/>
      <c r="K484" s="2"/>
      <c r="L484" s="2"/>
      <c r="M484" s="1"/>
    </row>
    <row r="485" spans="1:13" x14ac:dyDescent="0.2">
      <c r="A485" s="1"/>
      <c r="B485" s="1"/>
      <c r="C485" s="16"/>
      <c r="D485" s="1"/>
      <c r="E485" s="1"/>
      <c r="F485" s="1"/>
      <c r="G485" s="1"/>
      <c r="H485" s="11"/>
      <c r="I485" s="11"/>
      <c r="J485" s="11"/>
      <c r="K485" s="2"/>
      <c r="L485" s="2"/>
      <c r="M485" s="1"/>
    </row>
    <row r="486" spans="1:13" x14ac:dyDescent="0.2">
      <c r="A486" s="1"/>
      <c r="B486" s="1"/>
      <c r="C486" s="16"/>
      <c r="D486" s="1"/>
      <c r="E486" s="1"/>
      <c r="F486" s="1"/>
      <c r="G486" s="1"/>
      <c r="H486" s="11"/>
      <c r="I486" s="11"/>
      <c r="J486" s="11"/>
      <c r="K486" s="2"/>
      <c r="L486" s="2"/>
      <c r="M486" s="1"/>
    </row>
    <row r="487" spans="1:13" x14ac:dyDescent="0.2">
      <c r="A487" s="1"/>
      <c r="B487" s="1"/>
      <c r="C487" s="16"/>
      <c r="D487" s="1"/>
      <c r="E487" s="1"/>
      <c r="F487" s="1"/>
      <c r="G487" s="1"/>
      <c r="H487" s="11"/>
      <c r="I487" s="11"/>
      <c r="J487" s="11"/>
      <c r="K487" s="2"/>
      <c r="L487" s="2"/>
      <c r="M487" s="1"/>
    </row>
    <row r="488" spans="1:13" x14ac:dyDescent="0.2">
      <c r="A488" s="1"/>
      <c r="B488" s="1"/>
      <c r="C488" s="16"/>
      <c r="D488" s="1"/>
      <c r="E488" s="1"/>
      <c r="F488" s="1"/>
      <c r="G488" s="1"/>
      <c r="H488" s="11"/>
      <c r="I488" s="11"/>
      <c r="J488" s="11"/>
      <c r="K488" s="2"/>
      <c r="L488" s="2"/>
      <c r="M488" s="1"/>
    </row>
    <row r="489" spans="1:13" x14ac:dyDescent="0.2">
      <c r="A489" s="1"/>
      <c r="B489" s="1"/>
      <c r="C489" s="16"/>
      <c r="D489" s="1"/>
      <c r="E489" s="1"/>
      <c r="F489" s="1"/>
      <c r="G489" s="1"/>
      <c r="H489" s="11"/>
      <c r="I489" s="11"/>
      <c r="J489" s="11"/>
      <c r="K489" s="2"/>
      <c r="L489" s="2"/>
      <c r="M489" s="1"/>
    </row>
    <row r="490" spans="1:13" x14ac:dyDescent="0.2">
      <c r="A490" s="1"/>
      <c r="B490" s="1"/>
      <c r="C490" s="16"/>
      <c r="D490" s="1"/>
      <c r="E490" s="1"/>
      <c r="F490" s="1"/>
      <c r="G490" s="1"/>
      <c r="H490" s="11"/>
      <c r="I490" s="11"/>
      <c r="J490" s="11"/>
      <c r="K490" s="2"/>
      <c r="L490" s="2"/>
      <c r="M490" s="1"/>
    </row>
    <row r="491" spans="1:13" x14ac:dyDescent="0.2">
      <c r="A491" s="1"/>
      <c r="B491" s="1"/>
      <c r="C491" s="16"/>
      <c r="D491" s="1"/>
      <c r="E491" s="1"/>
      <c r="F491" s="1"/>
      <c r="G491" s="1"/>
      <c r="H491" s="11"/>
      <c r="I491" s="11"/>
      <c r="J491" s="11"/>
      <c r="K491" s="2"/>
      <c r="L491" s="2"/>
      <c r="M491" s="1"/>
    </row>
    <row r="492" spans="1:13" x14ac:dyDescent="0.2">
      <c r="A492" s="1"/>
      <c r="B492" s="1"/>
      <c r="C492" s="16"/>
      <c r="D492" s="1"/>
      <c r="E492" s="1"/>
      <c r="F492" s="1"/>
      <c r="G492" s="1"/>
      <c r="H492" s="11"/>
      <c r="I492" s="11"/>
      <c r="J492" s="11"/>
      <c r="K492" s="2"/>
      <c r="L492" s="2"/>
      <c r="M492" s="1"/>
    </row>
    <row r="493" spans="1:13" x14ac:dyDescent="0.2">
      <c r="A493" s="1"/>
      <c r="B493" s="1"/>
      <c r="C493" s="16"/>
      <c r="D493" s="1"/>
      <c r="E493" s="1"/>
      <c r="F493" s="1"/>
      <c r="G493" s="1"/>
      <c r="H493" s="11"/>
      <c r="I493" s="11"/>
      <c r="J493" s="11"/>
      <c r="K493" s="2"/>
      <c r="L493" s="2"/>
      <c r="M493" s="1"/>
    </row>
    <row r="494" spans="1:13" x14ac:dyDescent="0.2">
      <c r="A494" s="1"/>
      <c r="B494" s="1"/>
      <c r="C494" s="16"/>
      <c r="D494" s="1"/>
      <c r="E494" s="1"/>
      <c r="F494" s="1"/>
      <c r="G494" s="1"/>
      <c r="H494" s="11"/>
      <c r="I494" s="11"/>
      <c r="J494" s="11"/>
      <c r="K494" s="2"/>
      <c r="L494" s="2"/>
      <c r="M494" s="1"/>
    </row>
    <row r="495" spans="1:13" x14ac:dyDescent="0.2">
      <c r="A495" s="1"/>
      <c r="B495" s="1"/>
      <c r="C495" s="16"/>
      <c r="D495" s="1"/>
      <c r="E495" s="1"/>
      <c r="F495" s="1"/>
      <c r="G495" s="1"/>
      <c r="H495" s="11"/>
      <c r="I495" s="11"/>
      <c r="J495" s="11"/>
      <c r="K495" s="2"/>
      <c r="L495" s="2"/>
      <c r="M495" s="1"/>
    </row>
    <row r="496" spans="1:13" x14ac:dyDescent="0.2">
      <c r="A496" s="1"/>
      <c r="B496" s="1"/>
      <c r="C496" s="16"/>
      <c r="D496" s="1"/>
      <c r="E496" s="1"/>
      <c r="F496" s="1"/>
      <c r="G496" s="1"/>
      <c r="H496" s="11"/>
      <c r="I496" s="11"/>
      <c r="J496" s="11"/>
      <c r="K496" s="2"/>
      <c r="L496" s="2"/>
      <c r="M496" s="1"/>
    </row>
    <row r="497" spans="1:13" x14ac:dyDescent="0.2">
      <c r="A497" s="1"/>
      <c r="B497" s="1"/>
      <c r="C497" s="16"/>
      <c r="D497" s="1"/>
      <c r="E497" s="1"/>
      <c r="F497" s="1"/>
      <c r="G497" s="1"/>
      <c r="H497" s="11"/>
      <c r="I497" s="11"/>
      <c r="J497" s="11"/>
      <c r="K497" s="2"/>
      <c r="L497" s="2"/>
      <c r="M497" s="1"/>
    </row>
    <row r="498" spans="1:13" x14ac:dyDescent="0.2">
      <c r="A498" s="1"/>
      <c r="B498" s="1"/>
      <c r="C498" s="16"/>
      <c r="D498" s="1"/>
      <c r="E498" s="1"/>
      <c r="F498" s="1"/>
      <c r="G498" s="1"/>
      <c r="H498" s="11"/>
      <c r="I498" s="11"/>
      <c r="J498" s="11"/>
      <c r="K498" s="2"/>
      <c r="L498" s="2"/>
      <c r="M498" s="1"/>
    </row>
    <row r="499" spans="1:13" x14ac:dyDescent="0.2">
      <c r="A499" s="1"/>
      <c r="B499" s="1"/>
      <c r="C499" s="16"/>
      <c r="D499" s="1"/>
      <c r="E499" s="1"/>
      <c r="F499" s="1"/>
      <c r="G499" s="1"/>
      <c r="H499" s="11"/>
      <c r="I499" s="11"/>
      <c r="J499" s="11"/>
      <c r="K499" s="2"/>
      <c r="L499" s="2"/>
      <c r="M499" s="1"/>
    </row>
    <row r="500" spans="1:13" x14ac:dyDescent="0.2">
      <c r="A500" s="1"/>
      <c r="B500" s="1"/>
      <c r="C500" s="16"/>
      <c r="D500" s="1"/>
      <c r="E500" s="1"/>
      <c r="F500" s="1"/>
      <c r="G500" s="1"/>
      <c r="H500" s="11"/>
      <c r="I500" s="11"/>
      <c r="J500" s="11"/>
      <c r="K500" s="2"/>
      <c r="L500" s="2"/>
      <c r="M500" s="1"/>
    </row>
    <row r="501" spans="1:13" x14ac:dyDescent="0.2">
      <c r="A501" s="1"/>
      <c r="B501" s="1"/>
      <c r="C501" s="16"/>
      <c r="D501" s="1"/>
      <c r="E501" s="1"/>
      <c r="F501" s="1"/>
      <c r="G501" s="1"/>
      <c r="H501" s="11"/>
      <c r="I501" s="11"/>
      <c r="J501" s="11"/>
      <c r="K501" s="2"/>
      <c r="L501" s="2"/>
      <c r="M501" s="1"/>
    </row>
    <row r="502" spans="1:13" x14ac:dyDescent="0.2">
      <c r="A502" s="1"/>
      <c r="B502" s="1"/>
      <c r="C502" s="16"/>
      <c r="D502" s="1"/>
      <c r="E502" s="1"/>
      <c r="F502" s="1"/>
      <c r="G502" s="1"/>
      <c r="H502" s="11"/>
      <c r="I502" s="11"/>
      <c r="J502" s="11"/>
      <c r="K502" s="2"/>
      <c r="L502" s="2"/>
      <c r="M502" s="1"/>
    </row>
    <row r="503" spans="1:13" x14ac:dyDescent="0.2">
      <c r="A503" s="1"/>
      <c r="B503" s="1"/>
      <c r="C503" s="16"/>
      <c r="D503" s="1"/>
      <c r="E503" s="1"/>
      <c r="F503" s="1"/>
      <c r="G503" s="1"/>
      <c r="H503" s="11"/>
      <c r="I503" s="11"/>
      <c r="J503" s="11"/>
      <c r="K503" s="2"/>
      <c r="L503" s="2"/>
      <c r="M503" s="1"/>
    </row>
    <row r="504" spans="1:13" x14ac:dyDescent="0.2">
      <c r="A504" s="1"/>
      <c r="B504" s="1"/>
      <c r="C504" s="16"/>
      <c r="D504" s="1"/>
      <c r="E504" s="1"/>
      <c r="F504" s="1"/>
      <c r="G504" s="1"/>
      <c r="H504" s="11"/>
      <c r="I504" s="11"/>
      <c r="J504" s="11"/>
      <c r="K504" s="2"/>
      <c r="L504" s="2"/>
      <c r="M504" s="1"/>
    </row>
    <row r="505" spans="1:13" x14ac:dyDescent="0.2">
      <c r="A505" s="1"/>
      <c r="B505" s="1"/>
      <c r="C505" s="16"/>
      <c r="D505" s="1"/>
      <c r="E505" s="1"/>
      <c r="F505" s="1"/>
      <c r="G505" s="1"/>
      <c r="H505" s="11"/>
      <c r="I505" s="11"/>
      <c r="J505" s="11"/>
      <c r="K505" s="2"/>
      <c r="L505" s="2"/>
      <c r="M505" s="1"/>
    </row>
    <row r="506" spans="1:13" x14ac:dyDescent="0.2">
      <c r="A506" s="1"/>
      <c r="B506" s="1"/>
      <c r="C506" s="16"/>
      <c r="D506" s="1"/>
      <c r="E506" s="1"/>
      <c r="F506" s="1"/>
      <c r="G506" s="1"/>
      <c r="H506" s="11"/>
      <c r="I506" s="11"/>
      <c r="J506" s="11"/>
      <c r="K506" s="2"/>
      <c r="L506" s="2"/>
      <c r="M506" s="1"/>
    </row>
    <row r="507" spans="1:13" x14ac:dyDescent="0.2">
      <c r="A507" s="1"/>
      <c r="B507" s="1"/>
      <c r="C507" s="16"/>
      <c r="D507" s="1"/>
      <c r="E507" s="1"/>
      <c r="F507" s="1"/>
      <c r="G507" s="1"/>
      <c r="H507" s="11"/>
      <c r="I507" s="11"/>
      <c r="J507" s="11"/>
      <c r="K507" s="2"/>
      <c r="L507" s="2"/>
      <c r="M507" s="1"/>
    </row>
    <row r="508" spans="1:13" x14ac:dyDescent="0.2">
      <c r="A508" s="1"/>
      <c r="B508" s="1"/>
      <c r="C508" s="16"/>
      <c r="D508" s="1"/>
      <c r="E508" s="1"/>
      <c r="F508" s="1"/>
      <c r="G508" s="1"/>
      <c r="H508" s="11"/>
      <c r="I508" s="11"/>
      <c r="J508" s="11"/>
      <c r="K508" s="2"/>
      <c r="L508" s="2"/>
      <c r="M508" s="1"/>
    </row>
    <row r="509" spans="1:13" x14ac:dyDescent="0.2">
      <c r="A509" s="1"/>
      <c r="B509" s="1"/>
      <c r="C509" s="16"/>
      <c r="D509" s="1"/>
      <c r="E509" s="1"/>
      <c r="F509" s="1"/>
      <c r="G509" s="1"/>
      <c r="H509" s="11"/>
      <c r="I509" s="11"/>
      <c r="J509" s="11"/>
      <c r="K509" s="2"/>
      <c r="L509" s="2"/>
      <c r="M509" s="1"/>
    </row>
    <row r="510" spans="1:13" x14ac:dyDescent="0.2">
      <c r="A510" s="1"/>
      <c r="B510" s="1"/>
      <c r="C510" s="16"/>
      <c r="D510" s="1"/>
      <c r="E510" s="1"/>
      <c r="F510" s="1"/>
      <c r="G510" s="1"/>
      <c r="H510" s="11"/>
      <c r="I510" s="11"/>
      <c r="J510" s="11"/>
      <c r="K510" s="2"/>
      <c r="L510" s="2"/>
      <c r="M510" s="1"/>
    </row>
    <row r="511" spans="1:13" x14ac:dyDescent="0.2">
      <c r="A511" s="1"/>
      <c r="B511" s="1"/>
      <c r="C511" s="16"/>
      <c r="D511" s="1"/>
      <c r="E511" s="1"/>
      <c r="F511" s="1"/>
      <c r="G511" s="1"/>
      <c r="H511" s="11"/>
      <c r="I511" s="11"/>
      <c r="J511" s="11"/>
      <c r="K511" s="2"/>
      <c r="L511" s="2"/>
      <c r="M511" s="1"/>
    </row>
    <row r="512" spans="1:13" x14ac:dyDescent="0.2">
      <c r="A512" s="1"/>
      <c r="B512" s="1"/>
      <c r="C512" s="16"/>
      <c r="D512" s="1"/>
      <c r="E512" s="1"/>
      <c r="F512" s="1"/>
      <c r="G512" s="1"/>
      <c r="H512" s="11"/>
      <c r="I512" s="11"/>
      <c r="J512" s="11"/>
      <c r="K512" s="2"/>
      <c r="L512" s="2"/>
      <c r="M512" s="1"/>
    </row>
    <row r="513" spans="1:13" x14ac:dyDescent="0.2">
      <c r="A513" s="1"/>
      <c r="B513" s="1"/>
      <c r="C513" s="16"/>
      <c r="D513" s="1"/>
      <c r="E513" s="1"/>
      <c r="F513" s="1"/>
      <c r="G513" s="1"/>
      <c r="H513" s="11"/>
      <c r="I513" s="11"/>
      <c r="J513" s="11"/>
      <c r="K513" s="2"/>
      <c r="L513" s="2"/>
      <c r="M513" s="1"/>
    </row>
    <row r="514" spans="1:13" x14ac:dyDescent="0.2">
      <c r="A514" s="1"/>
      <c r="B514" s="1"/>
      <c r="C514" s="16"/>
      <c r="D514" s="1"/>
      <c r="E514" s="1"/>
      <c r="F514" s="1"/>
      <c r="G514" s="1"/>
      <c r="H514" s="11"/>
      <c r="I514" s="11"/>
      <c r="J514" s="11"/>
      <c r="K514" s="2"/>
      <c r="L514" s="2"/>
      <c r="M514" s="1"/>
    </row>
    <row r="515" spans="1:13" x14ac:dyDescent="0.2">
      <c r="A515" s="1"/>
      <c r="B515" s="1"/>
      <c r="C515" s="16"/>
      <c r="D515" s="1"/>
      <c r="E515" s="1"/>
      <c r="F515" s="1"/>
      <c r="G515" s="1"/>
      <c r="H515" s="11"/>
      <c r="I515" s="11"/>
      <c r="J515" s="11"/>
      <c r="K515" s="2"/>
      <c r="L515" s="2"/>
      <c r="M515" s="1"/>
    </row>
    <row r="516" spans="1:13" x14ac:dyDescent="0.2">
      <c r="A516" s="1"/>
      <c r="B516" s="1"/>
      <c r="C516" s="16"/>
      <c r="D516" s="1"/>
      <c r="E516" s="1"/>
      <c r="F516" s="1"/>
      <c r="G516" s="1"/>
      <c r="H516" s="11"/>
      <c r="I516" s="11"/>
      <c r="J516" s="11"/>
      <c r="K516" s="2"/>
      <c r="L516" s="2"/>
      <c r="M516" s="1"/>
    </row>
    <row r="517" spans="1:13" x14ac:dyDescent="0.2">
      <c r="A517" s="1"/>
      <c r="B517" s="1"/>
      <c r="C517" s="16"/>
      <c r="D517" s="1"/>
      <c r="E517" s="1"/>
      <c r="F517" s="1"/>
      <c r="G517" s="1"/>
      <c r="H517" s="11"/>
      <c r="I517" s="11"/>
      <c r="J517" s="11"/>
      <c r="K517" s="2"/>
      <c r="L517" s="2"/>
      <c r="M517" s="1"/>
    </row>
    <row r="518" spans="1:13" x14ac:dyDescent="0.2">
      <c r="A518" s="1"/>
      <c r="B518" s="1"/>
      <c r="C518" s="16"/>
      <c r="D518" s="1"/>
      <c r="E518" s="1"/>
      <c r="F518" s="1"/>
      <c r="G518" s="1"/>
      <c r="H518" s="11"/>
      <c r="I518" s="11"/>
      <c r="J518" s="11"/>
      <c r="K518" s="2"/>
      <c r="L518" s="2"/>
      <c r="M518" s="1"/>
    </row>
    <row r="519" spans="1:13" x14ac:dyDescent="0.2">
      <c r="A519" s="1"/>
      <c r="B519" s="1"/>
      <c r="C519" s="16"/>
      <c r="D519" s="1"/>
      <c r="E519" s="1"/>
      <c r="F519" s="1"/>
      <c r="G519" s="1"/>
      <c r="H519" s="11"/>
      <c r="I519" s="11"/>
      <c r="J519" s="11"/>
      <c r="K519" s="2"/>
      <c r="L519" s="2"/>
      <c r="M519" s="1"/>
    </row>
    <row r="520" spans="1:13" x14ac:dyDescent="0.2">
      <c r="A520" s="1"/>
      <c r="B520" s="1"/>
      <c r="C520" s="16"/>
      <c r="D520" s="1"/>
      <c r="E520" s="1"/>
      <c r="F520" s="1"/>
      <c r="G520" s="1"/>
      <c r="H520" s="11"/>
      <c r="I520" s="11"/>
      <c r="J520" s="11"/>
      <c r="K520" s="2"/>
      <c r="L520" s="2"/>
      <c r="M520" s="1"/>
    </row>
    <row r="521" spans="1:13" x14ac:dyDescent="0.2">
      <c r="A521" s="1"/>
      <c r="B521" s="1"/>
      <c r="C521" s="16"/>
      <c r="D521" s="1"/>
      <c r="E521" s="1"/>
      <c r="F521" s="1"/>
      <c r="G521" s="1"/>
      <c r="H521" s="11"/>
      <c r="I521" s="11"/>
      <c r="J521" s="11"/>
      <c r="K521" s="2"/>
      <c r="L521" s="2"/>
      <c r="M521" s="1"/>
    </row>
    <row r="522" spans="1:13" x14ac:dyDescent="0.2">
      <c r="A522" s="1"/>
      <c r="B522" s="1"/>
      <c r="C522" s="16"/>
      <c r="D522" s="1"/>
      <c r="E522" s="1"/>
      <c r="F522" s="1"/>
      <c r="G522" s="1"/>
      <c r="H522" s="11"/>
      <c r="I522" s="11"/>
      <c r="J522" s="11"/>
      <c r="K522" s="2"/>
      <c r="L522" s="2"/>
      <c r="M522" s="1"/>
    </row>
    <row r="523" spans="1:13" x14ac:dyDescent="0.2">
      <c r="A523" s="1"/>
      <c r="B523" s="1"/>
      <c r="C523" s="16"/>
      <c r="D523" s="1"/>
      <c r="E523" s="1"/>
      <c r="F523" s="1"/>
      <c r="G523" s="1"/>
      <c r="H523" s="11"/>
      <c r="I523" s="11"/>
      <c r="J523" s="11"/>
      <c r="K523" s="2"/>
      <c r="L523" s="2"/>
      <c r="M523" s="1"/>
    </row>
    <row r="524" spans="1:13" x14ac:dyDescent="0.2">
      <c r="A524" s="1"/>
      <c r="B524" s="1"/>
      <c r="C524" s="16"/>
      <c r="D524" s="1"/>
      <c r="E524" s="1"/>
      <c r="F524" s="1"/>
      <c r="G524" s="1"/>
      <c r="H524" s="11"/>
      <c r="I524" s="11"/>
      <c r="J524" s="11"/>
      <c r="K524" s="2"/>
      <c r="L524" s="2"/>
      <c r="M524" s="1"/>
    </row>
    <row r="525" spans="1:13" x14ac:dyDescent="0.2">
      <c r="A525" s="1"/>
      <c r="B525" s="1"/>
      <c r="C525" s="16"/>
      <c r="D525" s="1"/>
      <c r="E525" s="1"/>
      <c r="F525" s="1"/>
      <c r="G525" s="1"/>
      <c r="H525" s="11"/>
      <c r="I525" s="11"/>
      <c r="J525" s="11"/>
      <c r="K525" s="2"/>
      <c r="L525" s="2"/>
      <c r="M525" s="1"/>
    </row>
    <row r="526" spans="1:13" x14ac:dyDescent="0.2">
      <c r="A526" s="1"/>
      <c r="B526" s="1"/>
      <c r="C526" s="16"/>
      <c r="D526" s="1"/>
      <c r="E526" s="1"/>
      <c r="F526" s="1"/>
      <c r="G526" s="1"/>
      <c r="H526" s="11"/>
      <c r="I526" s="11"/>
      <c r="J526" s="11"/>
      <c r="K526" s="2"/>
      <c r="L526" s="2"/>
      <c r="M526" s="1"/>
    </row>
    <row r="527" spans="1:13" x14ac:dyDescent="0.2">
      <c r="A527" s="1"/>
      <c r="B527" s="1"/>
      <c r="C527" s="16"/>
      <c r="D527" s="1"/>
      <c r="E527" s="1"/>
      <c r="F527" s="1"/>
      <c r="G527" s="1"/>
      <c r="H527" s="11"/>
      <c r="I527" s="11"/>
      <c r="J527" s="11"/>
      <c r="K527" s="2"/>
      <c r="L527" s="2"/>
      <c r="M527" s="1"/>
    </row>
    <row r="528" spans="1:13" x14ac:dyDescent="0.2">
      <c r="A528" s="1"/>
      <c r="B528" s="1"/>
      <c r="C528" s="16"/>
      <c r="D528" s="1"/>
      <c r="E528" s="1"/>
      <c r="F528" s="1"/>
      <c r="G528" s="1"/>
      <c r="H528" s="11"/>
      <c r="I528" s="11"/>
      <c r="J528" s="11"/>
      <c r="K528" s="2"/>
      <c r="L528" s="2"/>
      <c r="M528" s="1"/>
    </row>
    <row r="529" spans="1:13" x14ac:dyDescent="0.2">
      <c r="A529" s="1"/>
      <c r="B529" s="1"/>
      <c r="C529" s="16"/>
      <c r="D529" s="1"/>
      <c r="E529" s="1"/>
      <c r="F529" s="1"/>
      <c r="G529" s="1"/>
      <c r="H529" s="11"/>
      <c r="I529" s="11"/>
      <c r="J529" s="11"/>
      <c r="K529" s="2"/>
      <c r="L529" s="2"/>
      <c r="M529" s="1"/>
    </row>
    <row r="530" spans="1:13" x14ac:dyDescent="0.2">
      <c r="A530" s="1"/>
      <c r="B530" s="1"/>
      <c r="C530" s="16"/>
      <c r="D530" s="1"/>
      <c r="E530" s="1"/>
      <c r="F530" s="1"/>
      <c r="G530" s="1"/>
      <c r="H530" s="11"/>
      <c r="I530" s="11"/>
      <c r="J530" s="11"/>
      <c r="K530" s="2"/>
      <c r="L530" s="2"/>
      <c r="M530" s="1"/>
    </row>
    <row r="531" spans="1:13" x14ac:dyDescent="0.2">
      <c r="A531" s="1"/>
      <c r="B531" s="1"/>
      <c r="C531" s="16"/>
      <c r="D531" s="1"/>
      <c r="E531" s="1"/>
      <c r="F531" s="1"/>
      <c r="G531" s="1"/>
      <c r="H531" s="11"/>
      <c r="I531" s="11"/>
      <c r="J531" s="11"/>
      <c r="K531" s="2"/>
      <c r="L531" s="2"/>
      <c r="M531" s="1"/>
    </row>
    <row r="532" spans="1:13" x14ac:dyDescent="0.2">
      <c r="A532" s="1"/>
      <c r="B532" s="1"/>
      <c r="C532" s="16"/>
      <c r="D532" s="1"/>
      <c r="E532" s="1"/>
      <c r="F532" s="1"/>
      <c r="G532" s="1"/>
      <c r="H532" s="11"/>
      <c r="I532" s="11"/>
      <c r="J532" s="11"/>
      <c r="K532" s="2"/>
      <c r="L532" s="2"/>
      <c r="M532" s="1"/>
    </row>
    <row r="533" spans="1:13" x14ac:dyDescent="0.2">
      <c r="A533" s="1"/>
      <c r="B533" s="1"/>
      <c r="C533" s="16"/>
      <c r="D533" s="1"/>
      <c r="E533" s="1"/>
      <c r="F533" s="1"/>
      <c r="G533" s="1"/>
      <c r="H533" s="11"/>
      <c r="I533" s="11"/>
      <c r="J533" s="11"/>
      <c r="K533" s="2"/>
      <c r="L533" s="2"/>
      <c r="M533" s="1"/>
    </row>
    <row r="534" spans="1:13" x14ac:dyDescent="0.2">
      <c r="A534" s="1"/>
      <c r="B534" s="1"/>
      <c r="C534" s="16"/>
      <c r="D534" s="1"/>
      <c r="E534" s="1"/>
      <c r="F534" s="1"/>
      <c r="G534" s="1"/>
      <c r="H534" s="11"/>
      <c r="I534" s="11"/>
      <c r="J534" s="11"/>
      <c r="K534" s="2"/>
      <c r="L534" s="2"/>
      <c r="M534" s="1"/>
    </row>
    <row r="535" spans="1:13" x14ac:dyDescent="0.2">
      <c r="A535" s="1"/>
      <c r="B535" s="1"/>
      <c r="C535" s="16"/>
      <c r="D535" s="1"/>
      <c r="E535" s="1"/>
      <c r="F535" s="1"/>
      <c r="G535" s="1"/>
      <c r="H535" s="11"/>
      <c r="I535" s="11"/>
      <c r="J535" s="11"/>
      <c r="K535" s="2"/>
      <c r="L535" s="2"/>
      <c r="M535" s="1"/>
    </row>
    <row r="536" spans="1:13" x14ac:dyDescent="0.2">
      <c r="A536" s="1"/>
      <c r="B536" s="1"/>
      <c r="C536" s="16"/>
      <c r="D536" s="1"/>
      <c r="E536" s="1"/>
      <c r="F536" s="1"/>
      <c r="G536" s="1"/>
      <c r="H536" s="11"/>
      <c r="I536" s="11"/>
      <c r="J536" s="11"/>
      <c r="K536" s="2"/>
      <c r="L536" s="2"/>
      <c r="M536" s="1"/>
    </row>
    <row r="537" spans="1:13" x14ac:dyDescent="0.2">
      <c r="A537" s="1"/>
      <c r="B537" s="1"/>
      <c r="C537" s="16"/>
      <c r="D537" s="1"/>
      <c r="E537" s="1"/>
      <c r="F537" s="1"/>
      <c r="G537" s="1"/>
      <c r="H537" s="11"/>
      <c r="I537" s="11"/>
      <c r="J537" s="11"/>
      <c r="K537" s="2"/>
      <c r="L537" s="2"/>
      <c r="M537" s="1"/>
    </row>
    <row r="538" spans="1:13" x14ac:dyDescent="0.2">
      <c r="A538" s="1"/>
      <c r="B538" s="1"/>
      <c r="C538" s="16"/>
      <c r="D538" s="1"/>
      <c r="E538" s="1"/>
      <c r="F538" s="1"/>
      <c r="G538" s="1"/>
      <c r="H538" s="11"/>
      <c r="I538" s="11"/>
      <c r="J538" s="11"/>
      <c r="K538" s="2"/>
      <c r="L538" s="2"/>
      <c r="M538" s="1"/>
    </row>
    <row r="539" spans="1:13" x14ac:dyDescent="0.2">
      <c r="A539" s="1"/>
      <c r="B539" s="1"/>
      <c r="C539" s="16"/>
      <c r="D539" s="1"/>
      <c r="E539" s="1"/>
      <c r="F539" s="1"/>
      <c r="G539" s="1"/>
      <c r="H539" s="11"/>
      <c r="I539" s="11"/>
      <c r="J539" s="11"/>
      <c r="K539" s="2"/>
      <c r="L539" s="2"/>
      <c r="M539" s="1"/>
    </row>
    <row r="540" spans="1:13" x14ac:dyDescent="0.2">
      <c r="A540" s="1"/>
      <c r="B540" s="1"/>
      <c r="C540" s="16"/>
      <c r="D540" s="1"/>
      <c r="E540" s="1"/>
      <c r="F540" s="1"/>
      <c r="G540" s="1"/>
      <c r="H540" s="11"/>
      <c r="I540" s="11"/>
      <c r="J540" s="11"/>
      <c r="K540" s="2"/>
      <c r="L540" s="2"/>
      <c r="M540" s="1"/>
    </row>
    <row r="541" spans="1:13" x14ac:dyDescent="0.2">
      <c r="A541" s="1"/>
      <c r="B541" s="1"/>
      <c r="C541" s="16"/>
      <c r="D541" s="1"/>
      <c r="E541" s="1"/>
      <c r="F541" s="1"/>
      <c r="G541" s="1"/>
      <c r="H541" s="11"/>
      <c r="I541" s="11"/>
      <c r="J541" s="11"/>
      <c r="K541" s="2"/>
      <c r="L541" s="2"/>
      <c r="M541" s="1"/>
    </row>
    <row r="542" spans="1:13" x14ac:dyDescent="0.2">
      <c r="A542" s="1"/>
      <c r="B542" s="1"/>
      <c r="C542" s="16"/>
      <c r="D542" s="1"/>
      <c r="E542" s="1"/>
      <c r="F542" s="1"/>
      <c r="G542" s="1"/>
      <c r="H542" s="11"/>
      <c r="I542" s="11"/>
      <c r="J542" s="11"/>
      <c r="K542" s="2"/>
      <c r="L542" s="2"/>
      <c r="M542" s="1"/>
    </row>
    <row r="543" spans="1:13" x14ac:dyDescent="0.2">
      <c r="A543" s="1"/>
      <c r="B543" s="1"/>
      <c r="C543" s="16"/>
      <c r="D543" s="1"/>
      <c r="E543" s="1"/>
      <c r="F543" s="1"/>
      <c r="G543" s="1"/>
      <c r="H543" s="11"/>
      <c r="I543" s="11"/>
      <c r="J543" s="11"/>
      <c r="K543" s="2"/>
      <c r="L543" s="2"/>
      <c r="M543" s="1"/>
    </row>
    <row r="544" spans="1:13" x14ac:dyDescent="0.2">
      <c r="A544" s="1"/>
      <c r="B544" s="1"/>
      <c r="C544" s="16"/>
      <c r="D544" s="1"/>
      <c r="E544" s="1"/>
      <c r="F544" s="1"/>
      <c r="G544" s="1"/>
      <c r="H544" s="11"/>
      <c r="I544" s="11"/>
      <c r="J544" s="11"/>
      <c r="K544" s="2"/>
      <c r="L544" s="2"/>
      <c r="M544" s="1"/>
    </row>
    <row r="545" spans="1:13" x14ac:dyDescent="0.2">
      <c r="A545" s="1"/>
      <c r="B545" s="1"/>
      <c r="C545" s="16"/>
      <c r="D545" s="1"/>
      <c r="E545" s="1"/>
      <c r="F545" s="1"/>
      <c r="G545" s="1"/>
      <c r="H545" s="11"/>
      <c r="I545" s="11"/>
      <c r="J545" s="11"/>
      <c r="K545" s="2"/>
      <c r="L545" s="2"/>
      <c r="M545" s="1"/>
    </row>
    <row r="546" spans="1:13" x14ac:dyDescent="0.2">
      <c r="A546" s="1"/>
      <c r="B546" s="1"/>
      <c r="C546" s="16"/>
      <c r="D546" s="1"/>
      <c r="E546" s="1"/>
      <c r="F546" s="1"/>
      <c r="G546" s="1"/>
      <c r="H546" s="11"/>
      <c r="I546" s="11"/>
      <c r="J546" s="11"/>
      <c r="K546" s="2"/>
      <c r="L546" s="2"/>
      <c r="M546" s="1"/>
    </row>
    <row r="547" spans="1:13" x14ac:dyDescent="0.2">
      <c r="A547" s="1"/>
      <c r="B547" s="1"/>
      <c r="C547" s="16"/>
      <c r="D547" s="1"/>
      <c r="E547" s="1"/>
      <c r="F547" s="1"/>
      <c r="G547" s="1"/>
      <c r="H547" s="11"/>
      <c r="I547" s="11"/>
      <c r="J547" s="11"/>
      <c r="K547" s="2"/>
      <c r="L547" s="2"/>
      <c r="M547" s="1"/>
    </row>
    <row r="548" spans="1:13" x14ac:dyDescent="0.2">
      <c r="A548" s="1"/>
      <c r="B548" s="1"/>
      <c r="C548" s="16"/>
      <c r="D548" s="1"/>
      <c r="E548" s="1"/>
      <c r="F548" s="1"/>
      <c r="G548" s="1"/>
      <c r="H548" s="11"/>
      <c r="I548" s="11"/>
      <c r="J548" s="11"/>
      <c r="K548" s="2"/>
      <c r="L548" s="2"/>
      <c r="M548" s="1"/>
    </row>
    <row r="549" spans="1:13" x14ac:dyDescent="0.2">
      <c r="A549" s="1"/>
      <c r="B549" s="1"/>
      <c r="C549" s="16"/>
      <c r="D549" s="1"/>
      <c r="E549" s="1"/>
      <c r="F549" s="1"/>
      <c r="G549" s="1"/>
      <c r="H549" s="11"/>
      <c r="I549" s="11"/>
      <c r="J549" s="11"/>
      <c r="K549" s="2"/>
      <c r="L549" s="2"/>
      <c r="M549" s="1"/>
    </row>
    <row r="550" spans="1:13" x14ac:dyDescent="0.2">
      <c r="A550" s="1"/>
      <c r="B550" s="1"/>
      <c r="C550" s="16"/>
      <c r="D550" s="1"/>
      <c r="E550" s="1"/>
      <c r="F550" s="1"/>
      <c r="G550" s="1"/>
      <c r="H550" s="11"/>
      <c r="I550" s="11"/>
      <c r="J550" s="11"/>
      <c r="K550" s="2"/>
      <c r="L550" s="2"/>
      <c r="M550" s="1"/>
    </row>
    <row r="551" spans="1:13" x14ac:dyDescent="0.2">
      <c r="A551" s="1"/>
      <c r="B551" s="1"/>
      <c r="C551" s="16"/>
      <c r="D551" s="1"/>
      <c r="E551" s="1"/>
      <c r="F551" s="1"/>
      <c r="G551" s="1"/>
      <c r="H551" s="11"/>
      <c r="I551" s="11"/>
      <c r="J551" s="11"/>
      <c r="K551" s="2"/>
      <c r="L551" s="2"/>
      <c r="M551" s="1"/>
    </row>
    <row r="552" spans="1:13" x14ac:dyDescent="0.2">
      <c r="A552" s="1"/>
      <c r="B552" s="1"/>
      <c r="C552" s="16"/>
      <c r="D552" s="1"/>
      <c r="E552" s="1"/>
      <c r="F552" s="1"/>
      <c r="G552" s="1"/>
      <c r="H552" s="11"/>
      <c r="I552" s="11"/>
      <c r="J552" s="11"/>
      <c r="K552" s="2"/>
      <c r="L552" s="2"/>
      <c r="M552" s="1"/>
    </row>
    <row r="553" spans="1:13" x14ac:dyDescent="0.2">
      <c r="A553" s="1"/>
      <c r="B553" s="1"/>
      <c r="C553" s="16"/>
      <c r="D553" s="1"/>
      <c r="E553" s="1"/>
      <c r="F553" s="1"/>
      <c r="G553" s="1"/>
      <c r="H553" s="11"/>
      <c r="I553" s="11"/>
      <c r="J553" s="11"/>
      <c r="K553" s="2"/>
      <c r="L553" s="2"/>
      <c r="M553" s="1"/>
    </row>
    <row r="554" spans="1:13" x14ac:dyDescent="0.2">
      <c r="A554" s="1"/>
      <c r="B554" s="1"/>
      <c r="C554" s="16"/>
      <c r="D554" s="1"/>
      <c r="E554" s="1"/>
      <c r="F554" s="1"/>
      <c r="G554" s="1"/>
      <c r="H554" s="11"/>
      <c r="I554" s="11"/>
      <c r="J554" s="11"/>
      <c r="K554" s="2"/>
      <c r="L554" s="2"/>
      <c r="M554" s="1"/>
    </row>
    <row r="555" spans="1:13" x14ac:dyDescent="0.2">
      <c r="A555" s="1"/>
      <c r="B555" s="1"/>
      <c r="C555" s="16"/>
      <c r="D555" s="1"/>
      <c r="E555" s="1"/>
      <c r="F555" s="1"/>
      <c r="G555" s="1"/>
      <c r="H555" s="11"/>
      <c r="I555" s="11"/>
      <c r="J555" s="11"/>
      <c r="K555" s="2"/>
      <c r="L555" s="2"/>
      <c r="M555" s="1"/>
    </row>
    <row r="556" spans="1:13" x14ac:dyDescent="0.2">
      <c r="A556" s="1"/>
      <c r="B556" s="1"/>
      <c r="C556" s="16"/>
      <c r="D556" s="1"/>
      <c r="E556" s="1"/>
      <c r="F556" s="1"/>
      <c r="G556" s="1"/>
      <c r="H556" s="11"/>
      <c r="I556" s="11"/>
      <c r="J556" s="11"/>
      <c r="K556" s="2"/>
      <c r="L556" s="2"/>
      <c r="M556" s="1"/>
    </row>
    <row r="557" spans="1:13" x14ac:dyDescent="0.2">
      <c r="A557" s="1"/>
      <c r="B557" s="1"/>
      <c r="C557" s="16"/>
      <c r="D557" s="1"/>
      <c r="E557" s="1"/>
      <c r="F557" s="1"/>
      <c r="G557" s="1"/>
      <c r="H557" s="11"/>
      <c r="I557" s="11"/>
      <c r="J557" s="11"/>
      <c r="K557" s="2"/>
      <c r="L557" s="2"/>
      <c r="M557" s="1"/>
    </row>
    <row r="558" spans="1:13" x14ac:dyDescent="0.2">
      <c r="A558" s="1"/>
      <c r="B558" s="1"/>
      <c r="C558" s="16"/>
      <c r="D558" s="1"/>
      <c r="E558" s="1"/>
      <c r="F558" s="1"/>
      <c r="G558" s="1"/>
      <c r="H558" s="11"/>
      <c r="I558" s="11"/>
      <c r="J558" s="11"/>
      <c r="K558" s="2"/>
      <c r="L558" s="2"/>
      <c r="M558" s="1"/>
    </row>
    <row r="559" spans="1:13" x14ac:dyDescent="0.2">
      <c r="A559" s="1"/>
      <c r="B559" s="1"/>
      <c r="C559" s="16"/>
      <c r="D559" s="1"/>
      <c r="E559" s="1"/>
      <c r="F559" s="1"/>
      <c r="G559" s="1"/>
      <c r="H559" s="11"/>
      <c r="I559" s="11"/>
      <c r="J559" s="11"/>
      <c r="K559" s="2"/>
      <c r="L559" s="2"/>
      <c r="M559" s="1"/>
    </row>
    <row r="560" spans="1:13" x14ac:dyDescent="0.2">
      <c r="A560" s="1"/>
      <c r="B560" s="1"/>
      <c r="C560" s="16"/>
      <c r="D560" s="1"/>
      <c r="E560" s="1"/>
      <c r="F560" s="1"/>
      <c r="G560" s="1"/>
      <c r="H560" s="11"/>
      <c r="I560" s="11"/>
      <c r="J560" s="11"/>
      <c r="K560" s="2"/>
      <c r="L560" s="2"/>
      <c r="M560" s="1"/>
    </row>
    <row r="561" spans="1:13" x14ac:dyDescent="0.2">
      <c r="A561" s="1"/>
      <c r="B561" s="1"/>
      <c r="C561" s="16"/>
      <c r="D561" s="1"/>
      <c r="E561" s="1"/>
      <c r="F561" s="1"/>
      <c r="G561" s="1"/>
      <c r="H561" s="11"/>
      <c r="I561" s="11"/>
      <c r="J561" s="11"/>
      <c r="K561" s="2"/>
      <c r="L561" s="2"/>
      <c r="M561" s="1"/>
    </row>
    <row r="562" spans="1:13" x14ac:dyDescent="0.2">
      <c r="A562" s="1"/>
      <c r="B562" s="1"/>
      <c r="C562" s="16"/>
      <c r="D562" s="1"/>
      <c r="E562" s="1"/>
      <c r="F562" s="1"/>
      <c r="G562" s="1"/>
      <c r="H562" s="11"/>
      <c r="I562" s="11"/>
      <c r="J562" s="11"/>
      <c r="K562" s="2"/>
      <c r="L562" s="2"/>
      <c r="M562" s="1"/>
    </row>
    <row r="563" spans="1:13" x14ac:dyDescent="0.2">
      <c r="A563" s="1"/>
      <c r="B563" s="1"/>
      <c r="C563" s="16"/>
      <c r="D563" s="1"/>
      <c r="E563" s="1"/>
      <c r="F563" s="1"/>
      <c r="G563" s="1"/>
      <c r="H563" s="11"/>
      <c r="I563" s="11"/>
      <c r="J563" s="11"/>
      <c r="K563" s="2"/>
      <c r="L563" s="2"/>
      <c r="M563" s="1"/>
    </row>
    <row r="564" spans="1:13" x14ac:dyDescent="0.2">
      <c r="A564" s="1"/>
      <c r="B564" s="1"/>
      <c r="C564" s="16"/>
      <c r="D564" s="1"/>
      <c r="E564" s="1"/>
      <c r="F564" s="1"/>
      <c r="G564" s="1"/>
      <c r="H564" s="11"/>
      <c r="I564" s="11"/>
      <c r="J564" s="11"/>
      <c r="K564" s="2"/>
      <c r="L564" s="2"/>
      <c r="M564" s="1"/>
    </row>
    <row r="565" spans="1:13" x14ac:dyDescent="0.2">
      <c r="A565" s="1"/>
      <c r="B565" s="1"/>
      <c r="C565" s="16"/>
      <c r="D565" s="1"/>
      <c r="E565" s="1"/>
      <c r="F565" s="1"/>
      <c r="G565" s="1"/>
      <c r="H565" s="11"/>
      <c r="I565" s="11"/>
      <c r="J565" s="11"/>
      <c r="K565" s="2"/>
      <c r="L565" s="2"/>
      <c r="M565" s="1"/>
    </row>
    <row r="566" spans="1:13" x14ac:dyDescent="0.2">
      <c r="A566" s="1"/>
      <c r="B566" s="1"/>
      <c r="C566" s="16"/>
      <c r="D566" s="1"/>
      <c r="E566" s="1"/>
      <c r="F566" s="1"/>
      <c r="G566" s="1"/>
      <c r="H566" s="11"/>
      <c r="I566" s="11"/>
      <c r="J566" s="11"/>
      <c r="K566" s="2"/>
      <c r="L566" s="2"/>
      <c r="M566" s="1"/>
    </row>
    <row r="567" spans="1:13" x14ac:dyDescent="0.2">
      <c r="A567" s="1"/>
      <c r="B567" s="1"/>
      <c r="C567" s="16"/>
      <c r="D567" s="1"/>
      <c r="E567" s="1"/>
      <c r="F567" s="1"/>
      <c r="G567" s="1"/>
      <c r="H567" s="11"/>
      <c r="I567" s="11"/>
      <c r="J567" s="11"/>
      <c r="K567" s="2"/>
      <c r="L567" s="2"/>
      <c r="M567" s="1"/>
    </row>
    <row r="568" spans="1:13" x14ac:dyDescent="0.2">
      <c r="A568" s="1"/>
      <c r="B568" s="1"/>
      <c r="C568" s="16"/>
      <c r="D568" s="1"/>
      <c r="E568" s="1"/>
      <c r="F568" s="1"/>
      <c r="G568" s="1"/>
      <c r="H568" s="11"/>
      <c r="I568" s="11"/>
      <c r="J568" s="11"/>
      <c r="K568" s="2"/>
      <c r="L568" s="2"/>
      <c r="M568" s="1"/>
    </row>
    <row r="569" spans="1:13" x14ac:dyDescent="0.2">
      <c r="A569" s="1"/>
      <c r="B569" s="1"/>
      <c r="C569" s="16"/>
      <c r="D569" s="1"/>
      <c r="E569" s="1"/>
      <c r="F569" s="1"/>
      <c r="G569" s="1"/>
      <c r="H569" s="11"/>
      <c r="I569" s="11"/>
      <c r="J569" s="11"/>
      <c r="K569" s="2"/>
      <c r="L569" s="2"/>
      <c r="M569" s="1"/>
    </row>
    <row r="570" spans="1:13" x14ac:dyDescent="0.2">
      <c r="A570" s="1"/>
      <c r="B570" s="1"/>
      <c r="C570" s="16"/>
      <c r="D570" s="1"/>
      <c r="E570" s="1"/>
      <c r="F570" s="1"/>
      <c r="G570" s="1"/>
      <c r="H570" s="11"/>
      <c r="I570" s="11"/>
      <c r="J570" s="11"/>
      <c r="K570" s="2"/>
      <c r="L570" s="2"/>
      <c r="M570" s="1"/>
    </row>
    <row r="571" spans="1:13" x14ac:dyDescent="0.2">
      <c r="A571" s="1"/>
      <c r="B571" s="1"/>
      <c r="C571" s="16"/>
      <c r="D571" s="1"/>
      <c r="E571" s="1"/>
      <c r="F571" s="1"/>
      <c r="G571" s="1"/>
      <c r="H571" s="11"/>
      <c r="I571" s="11"/>
      <c r="J571" s="11"/>
      <c r="K571" s="2"/>
      <c r="L571" s="2"/>
      <c r="M571" s="1"/>
    </row>
    <row r="572" spans="1:13" x14ac:dyDescent="0.2">
      <c r="A572" s="1"/>
      <c r="B572" s="1"/>
      <c r="C572" s="16"/>
      <c r="D572" s="1"/>
      <c r="E572" s="1"/>
      <c r="F572" s="1"/>
      <c r="G572" s="1"/>
      <c r="H572" s="11"/>
      <c r="I572" s="11"/>
      <c r="J572" s="11"/>
      <c r="K572" s="2"/>
      <c r="L572" s="2"/>
      <c r="M572" s="1"/>
    </row>
    <row r="573" spans="1:13" x14ac:dyDescent="0.2">
      <c r="A573" s="1"/>
      <c r="B573" s="1"/>
      <c r="C573" s="16"/>
      <c r="D573" s="1"/>
      <c r="E573" s="1"/>
      <c r="F573" s="1"/>
      <c r="G573" s="1"/>
      <c r="H573" s="11"/>
      <c r="I573" s="11"/>
      <c r="J573" s="11"/>
      <c r="K573" s="2"/>
      <c r="L573" s="2"/>
      <c r="M573" s="1"/>
    </row>
    <row r="574" spans="1:13" x14ac:dyDescent="0.2">
      <c r="A574" s="1"/>
      <c r="B574" s="1"/>
      <c r="C574" s="16"/>
      <c r="D574" s="1"/>
      <c r="E574" s="1"/>
      <c r="F574" s="1"/>
      <c r="G574" s="1"/>
      <c r="H574" s="11"/>
      <c r="I574" s="11"/>
      <c r="J574" s="11"/>
      <c r="K574" s="2"/>
      <c r="L574" s="2"/>
      <c r="M574" s="1"/>
    </row>
    <row r="575" spans="1:13" x14ac:dyDescent="0.2">
      <c r="A575" s="1"/>
      <c r="B575" s="1"/>
      <c r="C575" s="16"/>
      <c r="D575" s="1"/>
      <c r="E575" s="1"/>
      <c r="F575" s="1"/>
      <c r="G575" s="1"/>
      <c r="H575" s="11"/>
      <c r="I575" s="11"/>
      <c r="J575" s="11"/>
      <c r="K575" s="2"/>
      <c r="L575" s="2"/>
      <c r="M575" s="1"/>
    </row>
    <row r="576" spans="1:13" x14ac:dyDescent="0.2">
      <c r="A576" s="1"/>
      <c r="B576" s="1"/>
      <c r="C576" s="16"/>
      <c r="D576" s="1"/>
      <c r="E576" s="1"/>
      <c r="F576" s="1"/>
      <c r="G576" s="1"/>
      <c r="H576" s="11"/>
      <c r="I576" s="11"/>
      <c r="J576" s="11"/>
      <c r="K576" s="2"/>
      <c r="L576" s="2"/>
      <c r="M576" s="1"/>
    </row>
    <row r="577" spans="1:13" x14ac:dyDescent="0.2">
      <c r="A577" s="1"/>
      <c r="B577" s="1"/>
      <c r="C577" s="16"/>
      <c r="D577" s="1"/>
      <c r="E577" s="1"/>
      <c r="F577" s="1"/>
      <c r="G577" s="1"/>
      <c r="H577" s="11"/>
      <c r="I577" s="11"/>
      <c r="J577" s="11"/>
      <c r="K577" s="2"/>
      <c r="L577" s="2"/>
      <c r="M577" s="1"/>
    </row>
    <row r="578" spans="1:13" x14ac:dyDescent="0.2">
      <c r="A578" s="1"/>
      <c r="B578" s="1"/>
      <c r="C578" s="16"/>
      <c r="D578" s="1"/>
      <c r="E578" s="1"/>
      <c r="F578" s="1"/>
      <c r="G578" s="1"/>
      <c r="H578" s="11"/>
      <c r="I578" s="11"/>
      <c r="J578" s="11"/>
      <c r="K578" s="2"/>
      <c r="L578" s="2"/>
      <c r="M578" s="1"/>
    </row>
    <row r="579" spans="1:13" x14ac:dyDescent="0.2">
      <c r="A579" s="1"/>
      <c r="B579" s="1"/>
      <c r="C579" s="16"/>
      <c r="D579" s="1"/>
      <c r="E579" s="1"/>
      <c r="F579" s="1"/>
      <c r="G579" s="1"/>
      <c r="H579" s="11"/>
      <c r="I579" s="11"/>
      <c r="J579" s="11"/>
      <c r="K579" s="2"/>
      <c r="L579" s="2"/>
      <c r="M579" s="1"/>
    </row>
    <row r="580" spans="1:13" x14ac:dyDescent="0.2">
      <c r="A580" s="1"/>
      <c r="B580" s="1"/>
      <c r="C580" s="16"/>
      <c r="D580" s="1"/>
      <c r="E580" s="1"/>
      <c r="F580" s="1"/>
      <c r="G580" s="1"/>
      <c r="H580" s="11"/>
      <c r="I580" s="11"/>
      <c r="J580" s="11"/>
      <c r="K580" s="2"/>
      <c r="L580" s="2"/>
      <c r="M580" s="1"/>
    </row>
    <row r="581" spans="1:13" x14ac:dyDescent="0.2">
      <c r="A581" s="1"/>
      <c r="B581" s="1"/>
      <c r="C581" s="16"/>
      <c r="D581" s="1"/>
      <c r="E581" s="1"/>
      <c r="F581" s="1"/>
      <c r="G581" s="1"/>
      <c r="H581" s="11"/>
      <c r="I581" s="11"/>
      <c r="J581" s="11"/>
      <c r="K581" s="2"/>
      <c r="L581" s="2"/>
      <c r="M581" s="1"/>
    </row>
    <row r="582" spans="1:13" x14ac:dyDescent="0.2">
      <c r="A582" s="1"/>
      <c r="B582" s="1"/>
      <c r="C582" s="16"/>
      <c r="D582" s="1"/>
      <c r="E582" s="1"/>
      <c r="F582" s="1"/>
      <c r="G582" s="1"/>
      <c r="H582" s="11"/>
      <c r="I582" s="11"/>
      <c r="J582" s="11"/>
      <c r="K582" s="2"/>
      <c r="L582" s="2"/>
      <c r="M582" s="1"/>
    </row>
    <row r="583" spans="1:13" x14ac:dyDescent="0.2">
      <c r="A583" s="1"/>
      <c r="B583" s="1"/>
      <c r="C583" s="16"/>
      <c r="D583" s="1"/>
      <c r="E583" s="1"/>
      <c r="F583" s="1"/>
      <c r="G583" s="1"/>
      <c r="H583" s="11"/>
      <c r="I583" s="11"/>
      <c r="J583" s="11"/>
      <c r="K583" s="2"/>
      <c r="L583" s="2"/>
      <c r="M583" s="1"/>
    </row>
    <row r="584" spans="1:13" x14ac:dyDescent="0.2">
      <c r="A584" s="1"/>
      <c r="B584" s="1"/>
      <c r="C584" s="16"/>
      <c r="D584" s="1"/>
      <c r="E584" s="1"/>
      <c r="F584" s="1"/>
      <c r="G584" s="1"/>
      <c r="H584" s="11"/>
      <c r="I584" s="11"/>
      <c r="J584" s="11"/>
      <c r="K584" s="2"/>
      <c r="L584" s="2"/>
      <c r="M584" s="1"/>
    </row>
    <row r="585" spans="1:13" x14ac:dyDescent="0.2">
      <c r="A585" s="1"/>
      <c r="B585" s="1"/>
      <c r="C585" s="16"/>
      <c r="D585" s="1"/>
      <c r="E585" s="1"/>
      <c r="F585" s="1"/>
      <c r="G585" s="1"/>
      <c r="H585" s="11"/>
      <c r="I585" s="11"/>
      <c r="J585" s="11"/>
      <c r="K585" s="2"/>
      <c r="L585" s="2"/>
      <c r="M585" s="1"/>
    </row>
    <row r="586" spans="1:13" x14ac:dyDescent="0.2">
      <c r="A586" s="1"/>
      <c r="B586" s="1"/>
      <c r="C586" s="16"/>
      <c r="D586" s="1"/>
      <c r="E586" s="1"/>
      <c r="F586" s="1"/>
      <c r="G586" s="1"/>
      <c r="H586" s="11"/>
      <c r="I586" s="11"/>
      <c r="J586" s="11"/>
      <c r="K586" s="2"/>
      <c r="L586" s="2"/>
      <c r="M586" s="1"/>
    </row>
    <row r="587" spans="1:13" x14ac:dyDescent="0.2">
      <c r="A587" s="1"/>
      <c r="B587" s="1"/>
      <c r="C587" s="16"/>
      <c r="D587" s="1"/>
      <c r="E587" s="1"/>
      <c r="F587" s="1"/>
      <c r="G587" s="1"/>
      <c r="H587" s="11"/>
      <c r="I587" s="11"/>
      <c r="J587" s="11"/>
      <c r="K587" s="2"/>
      <c r="L587" s="2"/>
      <c r="M587" s="1"/>
    </row>
    <row r="588" spans="1:13" x14ac:dyDescent="0.2">
      <c r="A588" s="1"/>
      <c r="B588" s="1"/>
      <c r="C588" s="16"/>
      <c r="D588" s="1"/>
      <c r="E588" s="1"/>
      <c r="F588" s="1"/>
      <c r="G588" s="1"/>
      <c r="H588" s="11"/>
      <c r="I588" s="11"/>
      <c r="J588" s="11"/>
      <c r="K588" s="2"/>
      <c r="L588" s="2"/>
      <c r="M588" s="1"/>
    </row>
    <row r="589" spans="1:13" x14ac:dyDescent="0.2">
      <c r="A589" s="1"/>
      <c r="B589" s="1"/>
      <c r="C589" s="16"/>
      <c r="D589" s="1"/>
      <c r="E589" s="1"/>
      <c r="F589" s="1"/>
      <c r="G589" s="1"/>
      <c r="H589" s="11"/>
      <c r="I589" s="11"/>
      <c r="J589" s="11"/>
      <c r="K589" s="2"/>
      <c r="L589" s="2"/>
      <c r="M589" s="1"/>
    </row>
    <row r="590" spans="1:13" x14ac:dyDescent="0.2">
      <c r="A590" s="1"/>
      <c r="B590" s="1"/>
      <c r="C590" s="16"/>
      <c r="D590" s="1"/>
      <c r="E590" s="1"/>
      <c r="F590" s="1"/>
      <c r="G590" s="1"/>
      <c r="H590" s="11"/>
      <c r="I590" s="11"/>
      <c r="J590" s="11"/>
      <c r="K590" s="2"/>
      <c r="L590" s="2"/>
      <c r="M590" s="1"/>
    </row>
    <row r="591" spans="1:13" x14ac:dyDescent="0.2">
      <c r="A591" s="1"/>
      <c r="B591" s="1"/>
      <c r="C591" s="16"/>
      <c r="D591" s="1"/>
      <c r="E591" s="1"/>
      <c r="F591" s="1"/>
      <c r="G591" s="1"/>
      <c r="H591" s="11"/>
      <c r="I591" s="11"/>
      <c r="J591" s="11"/>
      <c r="K591" s="2"/>
      <c r="L591" s="2"/>
      <c r="M591" s="1"/>
    </row>
    <row r="592" spans="1:13" x14ac:dyDescent="0.2">
      <c r="A592" s="1"/>
      <c r="B592" s="1"/>
      <c r="C592" s="16"/>
      <c r="D592" s="1"/>
      <c r="E592" s="1"/>
      <c r="F592" s="1"/>
      <c r="G592" s="1"/>
      <c r="H592" s="11"/>
      <c r="I592" s="11"/>
      <c r="J592" s="11"/>
      <c r="K592" s="2"/>
      <c r="L592" s="2"/>
      <c r="M592" s="1"/>
    </row>
    <row r="593" spans="1:13" x14ac:dyDescent="0.2">
      <c r="A593" s="1"/>
      <c r="B593" s="1"/>
      <c r="C593" s="16"/>
      <c r="D593" s="1"/>
      <c r="E593" s="1"/>
      <c r="F593" s="1"/>
      <c r="G593" s="1"/>
      <c r="H593" s="11"/>
      <c r="I593" s="11"/>
      <c r="J593" s="11"/>
      <c r="K593" s="2"/>
      <c r="L593" s="2"/>
      <c r="M593" s="1"/>
    </row>
    <row r="594" spans="1:13" x14ac:dyDescent="0.2">
      <c r="A594" s="1"/>
      <c r="B594" s="1"/>
      <c r="C594" s="16"/>
      <c r="D594" s="1"/>
      <c r="E594" s="1"/>
      <c r="F594" s="1"/>
      <c r="G594" s="1"/>
      <c r="H594" s="11"/>
      <c r="I594" s="11"/>
      <c r="J594" s="11"/>
      <c r="K594" s="2"/>
      <c r="L594" s="2"/>
      <c r="M594" s="1"/>
    </row>
    <row r="595" spans="1:13" x14ac:dyDescent="0.2">
      <c r="A595" s="1"/>
      <c r="B595" s="1"/>
      <c r="C595" s="16"/>
      <c r="D595" s="1"/>
      <c r="E595" s="1"/>
      <c r="F595" s="1"/>
      <c r="G595" s="1"/>
      <c r="H595" s="11"/>
      <c r="I595" s="11"/>
      <c r="J595" s="11"/>
      <c r="K595" s="2"/>
      <c r="L595" s="2"/>
      <c r="M595" s="1"/>
    </row>
    <row r="596" spans="1:13" x14ac:dyDescent="0.2">
      <c r="A596" s="1"/>
      <c r="B596" s="1"/>
      <c r="C596" s="16"/>
      <c r="D596" s="1"/>
      <c r="E596" s="1"/>
      <c r="F596" s="1"/>
      <c r="G596" s="1"/>
      <c r="H596" s="11"/>
      <c r="I596" s="11"/>
      <c r="J596" s="11"/>
      <c r="K596" s="2"/>
      <c r="L596" s="2"/>
      <c r="M596" s="1"/>
    </row>
    <row r="597" spans="1:13" x14ac:dyDescent="0.2">
      <c r="A597" s="1"/>
      <c r="B597" s="1"/>
      <c r="C597" s="16"/>
      <c r="D597" s="1"/>
      <c r="E597" s="1"/>
      <c r="F597" s="1"/>
      <c r="G597" s="1"/>
      <c r="H597" s="11"/>
      <c r="I597" s="11"/>
      <c r="J597" s="11"/>
      <c r="K597" s="2"/>
      <c r="L597" s="2"/>
      <c r="M597" s="1"/>
    </row>
    <row r="598" spans="1:13" x14ac:dyDescent="0.2">
      <c r="A598" s="1"/>
      <c r="B598" s="1"/>
      <c r="C598" s="16"/>
      <c r="D598" s="1"/>
      <c r="E598" s="1"/>
      <c r="F598" s="1"/>
      <c r="G598" s="1"/>
      <c r="H598" s="11"/>
      <c r="I598" s="11"/>
      <c r="J598" s="11"/>
      <c r="K598" s="2"/>
      <c r="L598" s="2"/>
      <c r="M598" s="1"/>
    </row>
    <row r="599" spans="1:13" x14ac:dyDescent="0.2">
      <c r="A599" s="1"/>
      <c r="B599" s="1"/>
      <c r="C599" s="16"/>
      <c r="D599" s="1"/>
      <c r="E599" s="1"/>
      <c r="F599" s="1"/>
      <c r="G599" s="1"/>
      <c r="H599" s="11"/>
      <c r="I599" s="11"/>
      <c r="J599" s="11"/>
      <c r="K599" s="2"/>
      <c r="L599" s="2"/>
      <c r="M599" s="1"/>
    </row>
    <row r="600" spans="1:13" x14ac:dyDescent="0.2">
      <c r="A600" s="1"/>
      <c r="B600" s="1"/>
      <c r="C600" s="16"/>
      <c r="D600" s="1"/>
      <c r="E600" s="1"/>
      <c r="F600" s="1"/>
      <c r="G600" s="1"/>
      <c r="H600" s="11"/>
      <c r="I600" s="11"/>
      <c r="J600" s="11"/>
      <c r="K600" s="2"/>
      <c r="L600" s="2"/>
      <c r="M600" s="1"/>
    </row>
    <row r="601" spans="1:13" x14ac:dyDescent="0.2">
      <c r="A601" s="1"/>
      <c r="B601" s="1"/>
      <c r="C601" s="16"/>
      <c r="D601" s="1"/>
      <c r="E601" s="1"/>
      <c r="F601" s="1"/>
      <c r="G601" s="1"/>
      <c r="H601" s="11"/>
      <c r="I601" s="11"/>
      <c r="J601" s="11"/>
      <c r="K601" s="2"/>
      <c r="L601" s="2"/>
      <c r="M601" s="1"/>
    </row>
    <row r="602" spans="1:13" x14ac:dyDescent="0.2">
      <c r="A602" s="1"/>
      <c r="B602" s="1"/>
      <c r="C602" s="16"/>
      <c r="D602" s="1"/>
      <c r="E602" s="1"/>
      <c r="F602" s="1"/>
      <c r="G602" s="1"/>
      <c r="H602" s="11"/>
      <c r="I602" s="11"/>
      <c r="J602" s="11"/>
      <c r="K602" s="2"/>
      <c r="L602" s="2"/>
      <c r="M602" s="1"/>
    </row>
    <row r="603" spans="1:13" x14ac:dyDescent="0.2">
      <c r="A603" s="1"/>
      <c r="B603" s="1"/>
      <c r="C603" s="16"/>
      <c r="D603" s="1"/>
      <c r="E603" s="1"/>
      <c r="F603" s="1"/>
      <c r="G603" s="1"/>
      <c r="H603" s="11"/>
      <c r="I603" s="11"/>
      <c r="J603" s="11"/>
      <c r="K603" s="2"/>
      <c r="L603" s="2"/>
      <c r="M603" s="1"/>
    </row>
    <row r="604" spans="1:13" x14ac:dyDescent="0.2">
      <c r="A604" s="1"/>
      <c r="B604" s="1"/>
      <c r="C604" s="16"/>
      <c r="D604" s="1"/>
      <c r="E604" s="1"/>
      <c r="F604" s="1"/>
      <c r="G604" s="1"/>
      <c r="H604" s="11"/>
      <c r="I604" s="11"/>
      <c r="J604" s="11"/>
      <c r="K604" s="2"/>
      <c r="L604" s="2"/>
      <c r="M604" s="1"/>
    </row>
    <row r="605" spans="1:13" x14ac:dyDescent="0.2">
      <c r="A605" s="1"/>
      <c r="B605" s="1"/>
      <c r="C605" s="16"/>
      <c r="D605" s="1"/>
      <c r="E605" s="1"/>
      <c r="F605" s="1"/>
      <c r="G605" s="1"/>
      <c r="H605" s="11"/>
      <c r="I605" s="11"/>
      <c r="J605" s="11"/>
      <c r="K605" s="2"/>
      <c r="L605" s="2"/>
      <c r="M605" s="1"/>
    </row>
    <row r="606" spans="1:13" x14ac:dyDescent="0.2">
      <c r="A606" s="1"/>
      <c r="B606" s="1"/>
      <c r="C606" s="16"/>
      <c r="D606" s="1"/>
      <c r="E606" s="1"/>
      <c r="F606" s="1"/>
      <c r="G606" s="1"/>
      <c r="H606" s="11"/>
      <c r="I606" s="11"/>
      <c r="J606" s="11"/>
      <c r="K606" s="2"/>
      <c r="L606" s="2"/>
      <c r="M606" s="1"/>
    </row>
    <row r="607" spans="1:13" x14ac:dyDescent="0.2">
      <c r="A607" s="1"/>
      <c r="B607" s="1"/>
      <c r="C607" s="16"/>
      <c r="D607" s="1"/>
      <c r="E607" s="1"/>
      <c r="F607" s="1"/>
      <c r="G607" s="1"/>
      <c r="H607" s="11"/>
      <c r="I607" s="11"/>
      <c r="J607" s="11"/>
      <c r="K607" s="2"/>
      <c r="L607" s="2"/>
      <c r="M607" s="1"/>
    </row>
    <row r="608" spans="1:13" x14ac:dyDescent="0.2">
      <c r="A608" s="1"/>
      <c r="B608" s="1"/>
      <c r="C608" s="16"/>
      <c r="D608" s="1"/>
      <c r="E608" s="1"/>
      <c r="F608" s="1"/>
      <c r="G608" s="1"/>
      <c r="H608" s="11"/>
      <c r="I608" s="11"/>
      <c r="J608" s="11"/>
      <c r="K608" s="2"/>
      <c r="L608" s="2"/>
      <c r="M608" s="1"/>
    </row>
    <row r="609" spans="1:13" x14ac:dyDescent="0.2">
      <c r="A609" s="1"/>
      <c r="B609" s="1"/>
      <c r="C609" s="16"/>
      <c r="D609" s="1"/>
      <c r="E609" s="1"/>
      <c r="F609" s="1"/>
      <c r="G609" s="1"/>
      <c r="H609" s="11"/>
      <c r="I609" s="11"/>
      <c r="J609" s="11"/>
      <c r="K609" s="2"/>
      <c r="L609" s="2"/>
      <c r="M609" s="1"/>
    </row>
    <row r="610" spans="1:13" x14ac:dyDescent="0.2">
      <c r="A610" s="1"/>
      <c r="B610" s="1"/>
      <c r="C610" s="16"/>
      <c r="D610" s="1"/>
      <c r="E610" s="1"/>
      <c r="F610" s="1"/>
      <c r="G610" s="1"/>
      <c r="H610" s="11"/>
      <c r="I610" s="11"/>
      <c r="J610" s="11"/>
      <c r="K610" s="2"/>
      <c r="L610" s="2"/>
      <c r="M610" s="1"/>
    </row>
    <row r="611" spans="1:13" x14ac:dyDescent="0.2">
      <c r="A611" s="1"/>
      <c r="B611" s="1"/>
      <c r="C611" s="16"/>
      <c r="D611" s="1"/>
      <c r="E611" s="1"/>
      <c r="F611" s="1"/>
      <c r="G611" s="1"/>
      <c r="H611" s="11"/>
      <c r="I611" s="11"/>
      <c r="J611" s="11"/>
      <c r="K611" s="2"/>
      <c r="L611" s="2"/>
      <c r="M611" s="1"/>
    </row>
    <row r="612" spans="1:13" x14ac:dyDescent="0.2">
      <c r="A612" s="1"/>
      <c r="B612" s="1"/>
      <c r="C612" s="16"/>
      <c r="D612" s="1"/>
      <c r="E612" s="1"/>
      <c r="F612" s="1"/>
      <c r="G612" s="1"/>
      <c r="H612" s="11"/>
      <c r="I612" s="11"/>
      <c r="J612" s="11"/>
      <c r="K612" s="2"/>
      <c r="L612" s="2"/>
      <c r="M612" s="1"/>
    </row>
    <row r="613" spans="1:13" x14ac:dyDescent="0.2">
      <c r="A613" s="1"/>
      <c r="B613" s="1"/>
      <c r="C613" s="16"/>
      <c r="D613" s="1"/>
      <c r="E613" s="1"/>
      <c r="F613" s="1"/>
      <c r="G613" s="1"/>
      <c r="H613" s="11"/>
      <c r="I613" s="11"/>
      <c r="J613" s="11"/>
      <c r="K613" s="2"/>
      <c r="L613" s="2"/>
      <c r="M613" s="1"/>
    </row>
    <row r="614" spans="1:13" x14ac:dyDescent="0.2">
      <c r="A614" s="1"/>
      <c r="B614" s="1"/>
      <c r="C614" s="16"/>
      <c r="D614" s="1"/>
      <c r="E614" s="1"/>
      <c r="F614" s="1"/>
      <c r="G614" s="1"/>
      <c r="H614" s="11"/>
      <c r="I614" s="11"/>
      <c r="J614" s="11"/>
      <c r="K614" s="2"/>
      <c r="L614" s="2"/>
      <c r="M614" s="1"/>
    </row>
    <row r="615" spans="1:13" x14ac:dyDescent="0.2">
      <c r="A615" s="1"/>
      <c r="B615" s="1"/>
      <c r="C615" s="16"/>
      <c r="D615" s="1"/>
      <c r="E615" s="1"/>
      <c r="F615" s="1"/>
      <c r="G615" s="1"/>
      <c r="H615" s="11"/>
      <c r="I615" s="11"/>
      <c r="J615" s="11"/>
      <c r="K615" s="2"/>
      <c r="L615" s="2"/>
      <c r="M615" s="1"/>
    </row>
    <row r="616" spans="1:13" x14ac:dyDescent="0.2">
      <c r="A616" s="1"/>
      <c r="B616" s="1"/>
      <c r="C616" s="16"/>
      <c r="D616" s="1"/>
      <c r="E616" s="1"/>
      <c r="F616" s="1"/>
      <c r="G616" s="1"/>
      <c r="H616" s="11"/>
      <c r="I616" s="11"/>
      <c r="J616" s="11"/>
      <c r="K616" s="2"/>
      <c r="L616" s="2"/>
      <c r="M616" s="1"/>
    </row>
    <row r="617" spans="1:13" x14ac:dyDescent="0.2">
      <c r="A617" s="1"/>
      <c r="B617" s="1"/>
      <c r="C617" s="16"/>
      <c r="D617" s="1"/>
      <c r="E617" s="1"/>
      <c r="F617" s="1"/>
      <c r="G617" s="1"/>
      <c r="H617" s="11"/>
      <c r="I617" s="11"/>
      <c r="J617" s="11"/>
      <c r="K617" s="2"/>
      <c r="L617" s="2"/>
      <c r="M617" s="1"/>
    </row>
    <row r="618" spans="1:13" x14ac:dyDescent="0.2">
      <c r="A618" s="1"/>
      <c r="B618" s="1"/>
      <c r="C618" s="16"/>
      <c r="D618" s="1"/>
      <c r="E618" s="1"/>
      <c r="F618" s="1"/>
      <c r="G618" s="1"/>
      <c r="H618" s="11"/>
      <c r="I618" s="11"/>
      <c r="J618" s="11"/>
      <c r="K618" s="2"/>
      <c r="L618" s="2"/>
      <c r="M618" s="1"/>
    </row>
    <row r="619" spans="1:13" x14ac:dyDescent="0.2">
      <c r="A619" s="1"/>
      <c r="B619" s="1"/>
      <c r="C619" s="16"/>
      <c r="D619" s="1"/>
      <c r="E619" s="1"/>
      <c r="F619" s="1"/>
      <c r="G619" s="1"/>
      <c r="H619" s="11"/>
      <c r="I619" s="11"/>
      <c r="J619" s="11"/>
      <c r="K619" s="2"/>
      <c r="L619" s="2"/>
      <c r="M619" s="1"/>
    </row>
    <row r="620" spans="1:13" x14ac:dyDescent="0.2">
      <c r="A620" s="1"/>
      <c r="B620" s="1"/>
      <c r="C620" s="16"/>
      <c r="D620" s="1"/>
      <c r="E620" s="1"/>
      <c r="F620" s="1"/>
      <c r="G620" s="1"/>
      <c r="H620" s="11"/>
      <c r="I620" s="11"/>
      <c r="J620" s="11"/>
      <c r="K620" s="2"/>
      <c r="L620" s="2"/>
      <c r="M620" s="1"/>
    </row>
    <row r="621" spans="1:13" x14ac:dyDescent="0.2">
      <c r="A621" s="1"/>
      <c r="B621" s="1"/>
      <c r="C621" s="16"/>
      <c r="D621" s="1"/>
      <c r="E621" s="1"/>
      <c r="F621" s="1"/>
      <c r="G621" s="1"/>
      <c r="H621" s="11"/>
      <c r="I621" s="11"/>
      <c r="J621" s="11"/>
      <c r="K621" s="2"/>
      <c r="L621" s="2"/>
      <c r="M621" s="1"/>
    </row>
    <row r="622" spans="1:13" x14ac:dyDescent="0.2">
      <c r="A622" s="1"/>
      <c r="B622" s="1"/>
      <c r="C622" s="16"/>
      <c r="D622" s="1"/>
      <c r="E622" s="1"/>
      <c r="F622" s="1"/>
      <c r="G622" s="1"/>
      <c r="H622" s="11"/>
      <c r="I622" s="11"/>
      <c r="J622" s="11"/>
      <c r="K622" s="2"/>
      <c r="L622" s="2"/>
      <c r="M622" s="1"/>
    </row>
    <row r="623" spans="1:13" x14ac:dyDescent="0.2">
      <c r="A623" s="1"/>
      <c r="B623" s="1"/>
      <c r="C623" s="16"/>
      <c r="D623" s="1"/>
      <c r="E623" s="1"/>
      <c r="F623" s="1"/>
      <c r="G623" s="1"/>
      <c r="H623" s="11"/>
      <c r="I623" s="11"/>
      <c r="J623" s="11"/>
      <c r="K623" s="2"/>
      <c r="L623" s="2"/>
      <c r="M623" s="1"/>
    </row>
    <row r="624" spans="1:13" x14ac:dyDescent="0.2">
      <c r="A624" s="1"/>
      <c r="B624" s="1"/>
      <c r="C624" s="16"/>
      <c r="D624" s="1"/>
      <c r="E624" s="1"/>
      <c r="F624" s="1"/>
      <c r="G624" s="1"/>
      <c r="H624" s="11"/>
      <c r="I624" s="11"/>
      <c r="J624" s="11"/>
      <c r="K624" s="2"/>
      <c r="L624" s="2"/>
      <c r="M624" s="1"/>
    </row>
    <row r="625" spans="1:13" x14ac:dyDescent="0.2">
      <c r="A625" s="1"/>
      <c r="B625" s="1"/>
      <c r="C625" s="16"/>
      <c r="D625" s="1"/>
      <c r="E625" s="1"/>
      <c r="F625" s="1"/>
      <c r="G625" s="1"/>
      <c r="H625" s="11"/>
      <c r="I625" s="11"/>
      <c r="J625" s="11"/>
      <c r="K625" s="2"/>
      <c r="L625" s="2"/>
      <c r="M625" s="1"/>
    </row>
    <row r="626" spans="1:13" x14ac:dyDescent="0.2">
      <c r="A626" s="1"/>
      <c r="B626" s="1"/>
      <c r="C626" s="16"/>
      <c r="D626" s="1"/>
      <c r="E626" s="1"/>
      <c r="F626" s="1"/>
      <c r="G626" s="1"/>
      <c r="H626" s="11"/>
      <c r="I626" s="11"/>
      <c r="J626" s="11"/>
      <c r="K626" s="2"/>
      <c r="L626" s="2"/>
      <c r="M626" s="1"/>
    </row>
    <row r="627" spans="1:13" x14ac:dyDescent="0.2">
      <c r="A627" s="1"/>
      <c r="B627" s="1"/>
      <c r="C627" s="16"/>
      <c r="D627" s="1"/>
      <c r="E627" s="1"/>
      <c r="F627" s="1"/>
      <c r="G627" s="1"/>
      <c r="H627" s="11"/>
      <c r="I627" s="11"/>
      <c r="J627" s="11"/>
      <c r="K627" s="2"/>
      <c r="L627" s="2"/>
      <c r="M627" s="1"/>
    </row>
    <row r="628" spans="1:13" x14ac:dyDescent="0.2">
      <c r="A628" s="1"/>
      <c r="B628" s="1"/>
      <c r="C628" s="16"/>
      <c r="D628" s="1"/>
      <c r="E628" s="1"/>
      <c r="F628" s="1"/>
      <c r="G628" s="1"/>
      <c r="H628" s="11"/>
      <c r="I628" s="11"/>
      <c r="J628" s="11"/>
      <c r="K628" s="2"/>
      <c r="L628" s="2"/>
      <c r="M628" s="1"/>
    </row>
    <row r="629" spans="1:13" x14ac:dyDescent="0.2">
      <c r="A629" s="1"/>
      <c r="B629" s="1"/>
      <c r="C629" s="16"/>
      <c r="D629" s="1"/>
      <c r="E629" s="1"/>
      <c r="F629" s="1"/>
      <c r="G629" s="1"/>
      <c r="H629" s="11"/>
      <c r="I629" s="11"/>
      <c r="J629" s="11"/>
      <c r="K629" s="2"/>
      <c r="L629" s="2"/>
      <c r="M629" s="1"/>
    </row>
    <row r="630" spans="1:13" x14ac:dyDescent="0.2">
      <c r="A630" s="1"/>
      <c r="B630" s="1"/>
      <c r="C630" s="16"/>
      <c r="D630" s="1"/>
      <c r="E630" s="1"/>
      <c r="F630" s="1"/>
      <c r="G630" s="1"/>
      <c r="H630" s="11"/>
      <c r="I630" s="11"/>
      <c r="J630" s="11"/>
      <c r="K630" s="2"/>
      <c r="L630" s="2"/>
      <c r="M630" s="1"/>
    </row>
    <row r="631" spans="1:13" x14ac:dyDescent="0.2">
      <c r="A631" s="1"/>
      <c r="B631" s="1"/>
      <c r="C631" s="16"/>
      <c r="D631" s="1"/>
      <c r="E631" s="1"/>
      <c r="F631" s="1"/>
      <c r="G631" s="1"/>
      <c r="H631" s="11"/>
      <c r="I631" s="11"/>
      <c r="J631" s="11"/>
      <c r="K631" s="2"/>
      <c r="L631" s="2"/>
      <c r="M631" s="1"/>
    </row>
    <row r="632" spans="1:13" x14ac:dyDescent="0.2">
      <c r="A632" s="1"/>
      <c r="B632" s="1"/>
      <c r="C632" s="16"/>
      <c r="D632" s="1"/>
      <c r="E632" s="1"/>
      <c r="F632" s="1"/>
      <c r="G632" s="1"/>
      <c r="H632" s="11"/>
      <c r="I632" s="11"/>
      <c r="J632" s="11"/>
      <c r="K632" s="2"/>
      <c r="L632" s="2"/>
      <c r="M632" s="1"/>
    </row>
    <row r="633" spans="1:13" x14ac:dyDescent="0.2">
      <c r="A633" s="1"/>
      <c r="B633" s="1"/>
      <c r="C633" s="16"/>
      <c r="D633" s="1"/>
      <c r="E633" s="1"/>
      <c r="F633" s="1"/>
      <c r="G633" s="1"/>
      <c r="H633" s="11"/>
      <c r="I633" s="11"/>
      <c r="J633" s="11"/>
      <c r="K633" s="2"/>
      <c r="L633" s="2"/>
      <c r="M633" s="1"/>
    </row>
    <row r="634" spans="1:13" x14ac:dyDescent="0.2">
      <c r="A634" s="1"/>
      <c r="B634" s="1"/>
      <c r="C634" s="16"/>
      <c r="D634" s="1"/>
      <c r="E634" s="1"/>
      <c r="F634" s="1"/>
      <c r="G634" s="1"/>
      <c r="H634" s="11"/>
      <c r="I634" s="11"/>
      <c r="J634" s="11"/>
      <c r="K634" s="2"/>
      <c r="L634" s="2"/>
      <c r="M634" s="1"/>
    </row>
    <row r="635" spans="1:13" x14ac:dyDescent="0.2">
      <c r="A635" s="1"/>
      <c r="B635" s="1"/>
      <c r="C635" s="16"/>
      <c r="D635" s="1"/>
      <c r="E635" s="1"/>
      <c r="F635" s="1"/>
      <c r="G635" s="1"/>
      <c r="H635" s="11"/>
      <c r="I635" s="11"/>
      <c r="J635" s="11"/>
      <c r="K635" s="2"/>
      <c r="L635" s="2"/>
      <c r="M635" s="1"/>
    </row>
    <row r="636" spans="1:13" x14ac:dyDescent="0.2">
      <c r="A636" s="1"/>
      <c r="B636" s="1"/>
      <c r="C636" s="16"/>
      <c r="D636" s="1"/>
      <c r="E636" s="1"/>
      <c r="F636" s="1"/>
      <c r="G636" s="1"/>
      <c r="H636" s="11"/>
      <c r="I636" s="11"/>
      <c r="J636" s="11"/>
      <c r="K636" s="2"/>
      <c r="L636" s="2"/>
      <c r="M636" s="1"/>
    </row>
    <row r="637" spans="1:13" x14ac:dyDescent="0.2">
      <c r="A637" s="1"/>
      <c r="B637" s="1"/>
      <c r="C637" s="16"/>
      <c r="D637" s="1"/>
      <c r="E637" s="1"/>
      <c r="F637" s="1"/>
      <c r="G637" s="1"/>
      <c r="H637" s="11"/>
      <c r="I637" s="11"/>
      <c r="J637" s="11"/>
      <c r="K637" s="2"/>
      <c r="L637" s="2"/>
      <c r="M637" s="1"/>
    </row>
    <row r="638" spans="1:13" x14ac:dyDescent="0.2">
      <c r="A638" s="1"/>
      <c r="B638" s="1"/>
      <c r="C638" s="16"/>
      <c r="D638" s="1"/>
      <c r="E638" s="1"/>
      <c r="F638" s="1"/>
      <c r="G638" s="1"/>
      <c r="H638" s="11"/>
      <c r="I638" s="11"/>
      <c r="J638" s="11"/>
      <c r="K638" s="2"/>
      <c r="L638" s="2"/>
      <c r="M638" s="1"/>
    </row>
    <row r="639" spans="1:13" x14ac:dyDescent="0.2">
      <c r="A639" s="1"/>
      <c r="B639" s="1"/>
      <c r="C639" s="16"/>
      <c r="D639" s="1"/>
      <c r="E639" s="1"/>
      <c r="F639" s="1"/>
      <c r="G639" s="1"/>
      <c r="H639" s="11"/>
      <c r="I639" s="11"/>
      <c r="J639" s="11"/>
      <c r="K639" s="2"/>
      <c r="L639" s="2"/>
      <c r="M639" s="1"/>
    </row>
    <row r="640" spans="1:13" x14ac:dyDescent="0.2">
      <c r="A640" s="1"/>
      <c r="B640" s="1"/>
      <c r="C640" s="16"/>
      <c r="D640" s="1"/>
      <c r="E640" s="1"/>
      <c r="F640" s="1"/>
      <c r="G640" s="1"/>
      <c r="H640" s="11"/>
      <c r="I640" s="11"/>
      <c r="J640" s="11"/>
      <c r="K640" s="2"/>
      <c r="L640" s="2"/>
      <c r="M640" s="1"/>
    </row>
    <row r="641" spans="1:13" x14ac:dyDescent="0.2">
      <c r="A641" s="1"/>
      <c r="B641" s="1"/>
      <c r="C641" s="16"/>
      <c r="D641" s="1"/>
      <c r="E641" s="1"/>
      <c r="F641" s="1"/>
      <c r="G641" s="1"/>
      <c r="H641" s="11"/>
      <c r="I641" s="11"/>
      <c r="J641" s="11"/>
      <c r="K641" s="2"/>
      <c r="L641" s="2"/>
      <c r="M641" s="1"/>
    </row>
    <row r="642" spans="1:13" x14ac:dyDescent="0.2">
      <c r="A642" s="1"/>
      <c r="B642" s="1"/>
      <c r="C642" s="16"/>
      <c r="D642" s="1"/>
      <c r="E642" s="1"/>
      <c r="F642" s="1"/>
      <c r="G642" s="1"/>
      <c r="H642" s="11"/>
      <c r="I642" s="11"/>
      <c r="J642" s="11"/>
      <c r="K642" s="2"/>
      <c r="L642" s="2"/>
      <c r="M642" s="1"/>
    </row>
    <row r="643" spans="1:13" x14ac:dyDescent="0.2">
      <c r="A643" s="1"/>
      <c r="B643" s="1"/>
      <c r="C643" s="16"/>
      <c r="D643" s="1"/>
      <c r="E643" s="1"/>
      <c r="F643" s="1"/>
      <c r="G643" s="1"/>
      <c r="H643" s="11"/>
      <c r="I643" s="11"/>
      <c r="J643" s="11"/>
      <c r="K643" s="2"/>
      <c r="L643" s="2"/>
      <c r="M643" s="1"/>
    </row>
    <row r="644" spans="1:13" x14ac:dyDescent="0.2">
      <c r="A644" s="1"/>
      <c r="B644" s="1"/>
      <c r="C644" s="16"/>
      <c r="D644" s="1"/>
      <c r="E644" s="1"/>
      <c r="F644" s="1"/>
      <c r="G644" s="1"/>
      <c r="H644" s="11"/>
      <c r="I644" s="11"/>
      <c r="J644" s="11"/>
      <c r="K644" s="2"/>
      <c r="L644" s="2"/>
      <c r="M644" s="1"/>
    </row>
    <row r="645" spans="1:13" x14ac:dyDescent="0.2">
      <c r="A645" s="1"/>
      <c r="B645" s="1"/>
      <c r="C645" s="16"/>
      <c r="D645" s="1"/>
      <c r="E645" s="1"/>
      <c r="F645" s="1"/>
      <c r="G645" s="1"/>
      <c r="H645" s="11"/>
      <c r="I645" s="11"/>
      <c r="J645" s="11"/>
      <c r="K645" s="2"/>
      <c r="L645" s="2"/>
      <c r="M645" s="1"/>
    </row>
    <row r="646" spans="1:13" x14ac:dyDescent="0.2">
      <c r="A646" s="1"/>
      <c r="B646" s="1"/>
      <c r="C646" s="16"/>
      <c r="D646" s="1"/>
      <c r="E646" s="1"/>
      <c r="F646" s="1"/>
      <c r="G646" s="1"/>
      <c r="H646" s="11"/>
      <c r="I646" s="11"/>
      <c r="J646" s="11"/>
      <c r="K646" s="2"/>
      <c r="L646" s="2"/>
      <c r="M646" s="1"/>
    </row>
    <row r="647" spans="1:13" x14ac:dyDescent="0.2">
      <c r="A647" s="1"/>
      <c r="B647" s="1"/>
      <c r="C647" s="16"/>
      <c r="D647" s="1"/>
      <c r="E647" s="1"/>
      <c r="F647" s="1"/>
      <c r="G647" s="1"/>
      <c r="H647" s="11"/>
      <c r="I647" s="11"/>
      <c r="J647" s="11"/>
      <c r="K647" s="2"/>
      <c r="L647" s="2"/>
      <c r="M647" s="1"/>
    </row>
    <row r="648" spans="1:13" x14ac:dyDescent="0.2">
      <c r="A648" s="1"/>
      <c r="B648" s="1"/>
      <c r="C648" s="16"/>
      <c r="D648" s="1"/>
      <c r="E648" s="1"/>
      <c r="F648" s="1"/>
      <c r="G648" s="1"/>
      <c r="H648" s="11"/>
      <c r="I648" s="11"/>
      <c r="J648" s="11"/>
      <c r="K648" s="2"/>
      <c r="L648" s="2"/>
      <c r="M648" s="1"/>
    </row>
    <row r="649" spans="1:13" x14ac:dyDescent="0.2">
      <c r="A649" s="1"/>
      <c r="B649" s="1"/>
      <c r="C649" s="16"/>
      <c r="D649" s="1"/>
      <c r="E649" s="1"/>
      <c r="F649" s="1"/>
      <c r="G649" s="1"/>
      <c r="H649" s="11"/>
      <c r="I649" s="11"/>
      <c r="J649" s="11"/>
      <c r="K649" s="2"/>
      <c r="L649" s="2"/>
      <c r="M649" s="1"/>
    </row>
    <row r="650" spans="1:13" x14ac:dyDescent="0.2">
      <c r="A650" s="1"/>
      <c r="B650" s="1"/>
      <c r="C650" s="16"/>
      <c r="D650" s="1"/>
      <c r="E650" s="1"/>
      <c r="F650" s="1"/>
      <c r="G650" s="1"/>
      <c r="H650" s="11"/>
      <c r="I650" s="11"/>
      <c r="J650" s="11"/>
      <c r="K650" s="2"/>
      <c r="L650" s="2"/>
      <c r="M650" s="1"/>
    </row>
    <row r="651" spans="1:13" x14ac:dyDescent="0.2">
      <c r="A651" s="1"/>
      <c r="B651" s="1"/>
      <c r="C651" s="16"/>
      <c r="D651" s="1"/>
      <c r="E651" s="1"/>
      <c r="F651" s="1"/>
      <c r="G651" s="1"/>
      <c r="H651" s="11"/>
      <c r="I651" s="11"/>
      <c r="J651" s="11"/>
      <c r="K651" s="2"/>
      <c r="L651" s="2"/>
      <c r="M651" s="1"/>
    </row>
    <row r="652" spans="1:13" x14ac:dyDescent="0.2">
      <c r="A652" s="1"/>
      <c r="B652" s="1"/>
      <c r="C652" s="16"/>
      <c r="D652" s="1"/>
      <c r="E652" s="1"/>
      <c r="F652" s="1"/>
      <c r="G652" s="1"/>
      <c r="H652" s="11"/>
      <c r="I652" s="11"/>
      <c r="J652" s="11"/>
      <c r="K652" s="2"/>
      <c r="L652" s="2"/>
      <c r="M652" s="1"/>
    </row>
    <row r="653" spans="1:13" x14ac:dyDescent="0.2">
      <c r="A653" s="1"/>
      <c r="B653" s="1"/>
      <c r="C653" s="16"/>
      <c r="D653" s="1"/>
      <c r="E653" s="1"/>
      <c r="F653" s="1"/>
      <c r="G653" s="1"/>
      <c r="H653" s="11"/>
      <c r="I653" s="11"/>
      <c r="J653" s="11"/>
      <c r="K653" s="2"/>
      <c r="L653" s="2"/>
      <c r="M653" s="1"/>
    </row>
    <row r="654" spans="1:13" x14ac:dyDescent="0.2">
      <c r="A654" s="1"/>
      <c r="B654" s="1"/>
      <c r="C654" s="16"/>
      <c r="D654" s="1"/>
      <c r="E654" s="1"/>
      <c r="F654" s="1"/>
      <c r="G654" s="1"/>
      <c r="H654" s="11"/>
      <c r="I654" s="11"/>
      <c r="J654" s="11"/>
      <c r="K654" s="2"/>
      <c r="L654" s="2"/>
      <c r="M654" s="1"/>
    </row>
    <row r="655" spans="1:13" x14ac:dyDescent="0.2">
      <c r="A655" s="1"/>
      <c r="B655" s="1"/>
      <c r="C655" s="16"/>
      <c r="D655" s="1"/>
      <c r="E655" s="1"/>
      <c r="F655" s="1"/>
      <c r="G655" s="1"/>
      <c r="H655" s="11"/>
      <c r="I655" s="11"/>
      <c r="J655" s="11"/>
      <c r="K655" s="2"/>
      <c r="L655" s="2"/>
      <c r="M655" s="1"/>
    </row>
    <row r="656" spans="1:13" x14ac:dyDescent="0.2">
      <c r="A656" s="1"/>
      <c r="B656" s="1"/>
      <c r="C656" s="16"/>
      <c r="D656" s="1"/>
      <c r="E656" s="1"/>
      <c r="F656" s="1"/>
      <c r="G656" s="1"/>
      <c r="H656" s="11"/>
      <c r="I656" s="11"/>
      <c r="J656" s="11"/>
      <c r="K656" s="2"/>
      <c r="L656" s="2"/>
      <c r="M656" s="1"/>
    </row>
    <row r="657" spans="1:13" x14ac:dyDescent="0.2">
      <c r="A657" s="1"/>
      <c r="B657" s="1"/>
      <c r="C657" s="16"/>
      <c r="D657" s="1"/>
      <c r="E657" s="1"/>
      <c r="F657" s="1"/>
      <c r="G657" s="1"/>
      <c r="H657" s="11"/>
      <c r="I657" s="11"/>
      <c r="J657" s="11"/>
      <c r="K657" s="2"/>
      <c r="L657" s="2"/>
      <c r="M657" s="1"/>
    </row>
    <row r="658" spans="1:13" x14ac:dyDescent="0.2">
      <c r="A658" s="1"/>
      <c r="B658" s="1"/>
      <c r="C658" s="16"/>
      <c r="D658" s="1"/>
      <c r="E658" s="1"/>
      <c r="F658" s="1"/>
      <c r="G658" s="1"/>
      <c r="H658" s="11"/>
      <c r="I658" s="11"/>
      <c r="J658" s="11"/>
      <c r="K658" s="2"/>
      <c r="L658" s="2"/>
      <c r="M658" s="1"/>
    </row>
    <row r="659" spans="1:13" x14ac:dyDescent="0.2">
      <c r="A659" s="1"/>
      <c r="B659" s="1"/>
      <c r="C659" s="16"/>
      <c r="D659" s="1"/>
      <c r="E659" s="1"/>
      <c r="F659" s="1"/>
      <c r="G659" s="1"/>
      <c r="H659" s="11"/>
      <c r="I659" s="11"/>
      <c r="J659" s="11"/>
      <c r="K659" s="2"/>
      <c r="L659" s="2"/>
      <c r="M659" s="1"/>
    </row>
    <row r="660" spans="1:13" x14ac:dyDescent="0.2">
      <c r="A660" s="1"/>
      <c r="B660" s="1"/>
      <c r="C660" s="16"/>
      <c r="D660" s="1"/>
      <c r="E660" s="1"/>
      <c r="F660" s="1"/>
      <c r="G660" s="1"/>
      <c r="H660" s="11"/>
      <c r="I660" s="11"/>
      <c r="J660" s="11"/>
      <c r="K660" s="2"/>
      <c r="L660" s="2"/>
      <c r="M660" s="1"/>
    </row>
    <row r="661" spans="1:13" x14ac:dyDescent="0.2">
      <c r="A661" s="1"/>
      <c r="B661" s="1"/>
      <c r="C661" s="16"/>
      <c r="D661" s="1"/>
      <c r="E661" s="1"/>
      <c r="F661" s="1"/>
      <c r="G661" s="1"/>
      <c r="H661" s="11"/>
      <c r="I661" s="11"/>
      <c r="J661" s="11"/>
      <c r="K661" s="2"/>
      <c r="L661" s="2"/>
      <c r="M661" s="1"/>
    </row>
    <row r="662" spans="1:13" x14ac:dyDescent="0.2">
      <c r="A662" s="1"/>
      <c r="B662" s="1"/>
      <c r="C662" s="16"/>
      <c r="D662" s="1"/>
      <c r="E662" s="1"/>
      <c r="F662" s="1"/>
      <c r="G662" s="1"/>
      <c r="H662" s="11"/>
      <c r="I662" s="11"/>
      <c r="J662" s="11"/>
      <c r="K662" s="2"/>
      <c r="L662" s="2"/>
      <c r="M662" s="1"/>
    </row>
    <row r="663" spans="1:13" x14ac:dyDescent="0.2">
      <c r="A663" s="1"/>
      <c r="B663" s="1"/>
      <c r="C663" s="16"/>
      <c r="D663" s="1"/>
      <c r="E663" s="1"/>
      <c r="F663" s="1"/>
      <c r="G663" s="1"/>
      <c r="H663" s="11"/>
      <c r="I663" s="11"/>
      <c r="J663" s="11"/>
      <c r="K663" s="2"/>
      <c r="L663" s="2"/>
      <c r="M663" s="1"/>
    </row>
    <row r="664" spans="1:13" x14ac:dyDescent="0.2">
      <c r="A664" s="1"/>
      <c r="B664" s="1"/>
      <c r="C664" s="16"/>
      <c r="D664" s="1"/>
      <c r="E664" s="1"/>
      <c r="F664" s="1"/>
      <c r="G664" s="1"/>
      <c r="H664" s="11"/>
      <c r="I664" s="11"/>
      <c r="J664" s="11"/>
      <c r="K664" s="2"/>
      <c r="L664" s="2"/>
      <c r="M664" s="1"/>
    </row>
    <row r="665" spans="1:13" x14ac:dyDescent="0.2">
      <c r="A665" s="1"/>
      <c r="B665" s="1"/>
      <c r="C665" s="16"/>
      <c r="D665" s="1"/>
      <c r="E665" s="1"/>
      <c r="F665" s="1"/>
      <c r="G665" s="1"/>
      <c r="H665" s="11"/>
      <c r="I665" s="11"/>
      <c r="J665" s="11"/>
      <c r="K665" s="2"/>
      <c r="L665" s="2"/>
      <c r="M665" s="1"/>
    </row>
    <row r="666" spans="1:13" x14ac:dyDescent="0.2">
      <c r="A666" s="1"/>
      <c r="B666" s="1"/>
      <c r="C666" s="16"/>
      <c r="D666" s="1"/>
      <c r="E666" s="1"/>
      <c r="F666" s="1"/>
      <c r="G666" s="1"/>
      <c r="H666" s="11"/>
      <c r="I666" s="11"/>
      <c r="J666" s="11"/>
      <c r="K666" s="2"/>
      <c r="L666" s="2"/>
      <c r="M666" s="1"/>
    </row>
    <row r="667" spans="1:13" x14ac:dyDescent="0.2">
      <c r="A667" s="1"/>
      <c r="B667" s="1"/>
      <c r="C667" s="16"/>
      <c r="D667" s="1"/>
      <c r="E667" s="1"/>
      <c r="F667" s="1"/>
      <c r="G667" s="1"/>
      <c r="H667" s="11"/>
      <c r="I667" s="11"/>
      <c r="J667" s="11"/>
      <c r="K667" s="2"/>
      <c r="L667" s="2"/>
      <c r="M667" s="1"/>
    </row>
    <row r="668" spans="1:13" x14ac:dyDescent="0.2">
      <c r="A668" s="1"/>
      <c r="B668" s="1"/>
      <c r="C668" s="16"/>
      <c r="D668" s="1"/>
      <c r="E668" s="1"/>
      <c r="F668" s="1"/>
      <c r="G668" s="1"/>
      <c r="H668" s="11"/>
      <c r="I668" s="11"/>
      <c r="J668" s="11"/>
      <c r="K668" s="2"/>
      <c r="L668" s="2"/>
      <c r="M668" s="1"/>
    </row>
    <row r="669" spans="1:13" x14ac:dyDescent="0.2">
      <c r="A669" s="1"/>
      <c r="B669" s="1"/>
      <c r="C669" s="16"/>
      <c r="D669" s="1"/>
      <c r="E669" s="1"/>
      <c r="F669" s="1"/>
      <c r="G669" s="1"/>
      <c r="H669" s="11"/>
      <c r="I669" s="11"/>
      <c r="J669" s="11"/>
      <c r="K669" s="2"/>
      <c r="L669" s="2"/>
      <c r="M669" s="1"/>
    </row>
    <row r="670" spans="1:13" x14ac:dyDescent="0.2">
      <c r="A670" s="1"/>
      <c r="B670" s="1"/>
      <c r="C670" s="16"/>
      <c r="D670" s="1"/>
      <c r="E670" s="1"/>
      <c r="F670" s="1"/>
      <c r="G670" s="1"/>
      <c r="H670" s="11"/>
      <c r="I670" s="11"/>
      <c r="J670" s="11"/>
      <c r="K670" s="2"/>
      <c r="L670" s="2"/>
      <c r="M670" s="1"/>
    </row>
    <row r="671" spans="1:13" x14ac:dyDescent="0.2">
      <c r="A671" s="1"/>
      <c r="B671" s="1"/>
      <c r="C671" s="16"/>
      <c r="D671" s="1"/>
      <c r="E671" s="1"/>
      <c r="F671" s="1"/>
      <c r="G671" s="1"/>
      <c r="H671" s="11"/>
      <c r="I671" s="11"/>
      <c r="J671" s="11"/>
      <c r="K671" s="2"/>
      <c r="L671" s="2"/>
      <c r="M671" s="1"/>
    </row>
    <row r="672" spans="1:13" x14ac:dyDescent="0.2">
      <c r="A672" s="1"/>
      <c r="B672" s="1"/>
      <c r="C672" s="16"/>
      <c r="D672" s="1"/>
      <c r="E672" s="1"/>
      <c r="F672" s="1"/>
      <c r="G672" s="1"/>
      <c r="H672" s="11"/>
      <c r="I672" s="11"/>
      <c r="J672" s="11"/>
      <c r="K672" s="2"/>
      <c r="L672" s="2"/>
      <c r="M672" s="1"/>
    </row>
    <row r="673" spans="1:13" x14ac:dyDescent="0.2">
      <c r="A673" s="1"/>
      <c r="B673" s="1"/>
      <c r="C673" s="16"/>
      <c r="D673" s="1"/>
      <c r="E673" s="1"/>
      <c r="F673" s="1"/>
      <c r="G673" s="1"/>
      <c r="H673" s="11"/>
      <c r="I673" s="11"/>
      <c r="J673" s="11"/>
      <c r="K673" s="2"/>
      <c r="L673" s="2"/>
      <c r="M673" s="1"/>
    </row>
    <row r="674" spans="1:13" x14ac:dyDescent="0.2">
      <c r="A674" s="1"/>
      <c r="B674" s="1"/>
      <c r="C674" s="16"/>
      <c r="D674" s="1"/>
      <c r="E674" s="1"/>
      <c r="F674" s="1"/>
      <c r="G674" s="1"/>
      <c r="H674" s="11"/>
      <c r="I674" s="11"/>
      <c r="J674" s="11"/>
      <c r="K674" s="2"/>
      <c r="L674" s="2"/>
      <c r="M674" s="1"/>
    </row>
    <row r="675" spans="1:13" x14ac:dyDescent="0.2">
      <c r="A675" s="1"/>
      <c r="B675" s="1"/>
      <c r="C675" s="16"/>
      <c r="D675" s="1"/>
      <c r="E675" s="1"/>
      <c r="F675" s="1"/>
      <c r="G675" s="1"/>
      <c r="H675" s="11"/>
      <c r="I675" s="11"/>
      <c r="J675" s="11"/>
      <c r="K675" s="2"/>
      <c r="L675" s="2"/>
      <c r="M675" s="1"/>
    </row>
    <row r="676" spans="1:13" x14ac:dyDescent="0.2">
      <c r="A676" s="1"/>
      <c r="B676" s="1"/>
      <c r="C676" s="16"/>
      <c r="D676" s="1"/>
      <c r="E676" s="1"/>
      <c r="F676" s="1"/>
      <c r="G676" s="1"/>
      <c r="H676" s="11"/>
      <c r="I676" s="11"/>
      <c r="J676" s="11"/>
      <c r="K676" s="2"/>
      <c r="L676" s="2"/>
      <c r="M676" s="1"/>
    </row>
    <row r="677" spans="1:13" x14ac:dyDescent="0.2">
      <c r="A677" s="1"/>
      <c r="B677" s="1"/>
      <c r="C677" s="16"/>
      <c r="D677" s="1"/>
      <c r="E677" s="1"/>
      <c r="F677" s="1"/>
      <c r="G677" s="1"/>
      <c r="H677" s="11"/>
      <c r="I677" s="11"/>
      <c r="J677" s="11"/>
      <c r="K677" s="2"/>
      <c r="L677" s="2"/>
      <c r="M677" s="1"/>
    </row>
    <row r="678" spans="1:13" x14ac:dyDescent="0.2">
      <c r="A678" s="1"/>
      <c r="B678" s="1"/>
      <c r="C678" s="16"/>
      <c r="D678" s="1"/>
      <c r="E678" s="1"/>
      <c r="F678" s="1"/>
      <c r="G678" s="1"/>
      <c r="H678" s="11"/>
      <c r="I678" s="11"/>
      <c r="J678" s="11"/>
      <c r="K678" s="2"/>
      <c r="L678" s="2"/>
      <c r="M678" s="1"/>
    </row>
    <row r="679" spans="1:13" x14ac:dyDescent="0.2">
      <c r="A679" s="1"/>
      <c r="B679" s="1"/>
      <c r="C679" s="16"/>
      <c r="D679" s="1"/>
      <c r="E679" s="1"/>
      <c r="F679" s="1"/>
      <c r="G679" s="1"/>
      <c r="H679" s="11"/>
      <c r="I679" s="11"/>
      <c r="J679" s="11"/>
      <c r="K679" s="2"/>
      <c r="L679" s="2"/>
      <c r="M679" s="1"/>
    </row>
    <row r="680" spans="1:13" x14ac:dyDescent="0.2">
      <c r="A680" s="1"/>
      <c r="B680" s="1"/>
      <c r="C680" s="16"/>
      <c r="D680" s="1"/>
      <c r="E680" s="1"/>
      <c r="F680" s="1"/>
      <c r="G680" s="1"/>
      <c r="H680" s="11"/>
      <c r="I680" s="11"/>
      <c r="J680" s="11"/>
      <c r="K680" s="2"/>
      <c r="L680" s="2"/>
      <c r="M680" s="1"/>
    </row>
    <row r="681" spans="1:13" x14ac:dyDescent="0.2">
      <c r="A681" s="1"/>
      <c r="B681" s="1"/>
      <c r="C681" s="16"/>
      <c r="D681" s="1"/>
      <c r="E681" s="1"/>
      <c r="F681" s="1"/>
      <c r="G681" s="1"/>
      <c r="H681" s="11"/>
      <c r="I681" s="11"/>
      <c r="J681" s="11"/>
      <c r="K681" s="2"/>
      <c r="L681" s="2"/>
      <c r="M681" s="1"/>
    </row>
    <row r="682" spans="1:13" x14ac:dyDescent="0.2">
      <c r="A682" s="1"/>
      <c r="B682" s="1"/>
      <c r="C682" s="16"/>
      <c r="D682" s="1"/>
      <c r="E682" s="1"/>
      <c r="F682" s="1"/>
      <c r="G682" s="1"/>
      <c r="H682" s="11"/>
      <c r="I682" s="11"/>
      <c r="J682" s="11"/>
      <c r="K682" s="2"/>
      <c r="L682" s="2"/>
      <c r="M682" s="1"/>
    </row>
    <row r="683" spans="1:13" x14ac:dyDescent="0.2">
      <c r="A683" s="1"/>
      <c r="B683" s="1"/>
      <c r="C683" s="16"/>
      <c r="D683" s="1"/>
      <c r="E683" s="1"/>
      <c r="F683" s="1"/>
      <c r="G683" s="1"/>
      <c r="H683" s="11"/>
      <c r="I683" s="11"/>
      <c r="J683" s="11"/>
      <c r="K683" s="2"/>
      <c r="L683" s="2"/>
      <c r="M683" s="1"/>
    </row>
    <row r="684" spans="1:13" x14ac:dyDescent="0.2">
      <c r="A684" s="1"/>
      <c r="B684" s="1"/>
      <c r="C684" s="16"/>
      <c r="D684" s="1"/>
      <c r="E684" s="1"/>
      <c r="F684" s="1"/>
      <c r="G684" s="1"/>
      <c r="H684" s="11"/>
      <c r="I684" s="11"/>
      <c r="J684" s="11"/>
      <c r="K684" s="2"/>
      <c r="L684" s="2"/>
      <c r="M684" s="1"/>
    </row>
    <row r="685" spans="1:13" x14ac:dyDescent="0.2">
      <c r="A685" s="1"/>
      <c r="B685" s="1"/>
      <c r="C685" s="16"/>
      <c r="D685" s="1"/>
      <c r="E685" s="1"/>
      <c r="F685" s="1"/>
      <c r="G685" s="1"/>
      <c r="H685" s="11"/>
      <c r="I685" s="11"/>
      <c r="J685" s="11"/>
      <c r="K685" s="2"/>
      <c r="L685" s="2"/>
      <c r="M685" s="1"/>
    </row>
    <row r="686" spans="1:13" x14ac:dyDescent="0.2">
      <c r="A686" s="1"/>
      <c r="B686" s="1"/>
      <c r="C686" s="16"/>
      <c r="D686" s="1"/>
      <c r="E686" s="1"/>
      <c r="F686" s="1"/>
      <c r="G686" s="1"/>
      <c r="H686" s="11"/>
      <c r="I686" s="11"/>
      <c r="J686" s="11"/>
      <c r="K686" s="2"/>
      <c r="L686" s="2"/>
      <c r="M686" s="1"/>
    </row>
    <row r="687" spans="1:13" x14ac:dyDescent="0.2">
      <c r="A687" s="1"/>
      <c r="B687" s="1"/>
      <c r="C687" s="16"/>
      <c r="D687" s="1"/>
      <c r="E687" s="1"/>
      <c r="F687" s="1"/>
      <c r="G687" s="1"/>
      <c r="H687" s="11"/>
      <c r="I687" s="11"/>
      <c r="J687" s="11"/>
      <c r="K687" s="2"/>
      <c r="L687" s="2"/>
      <c r="M687" s="1"/>
    </row>
    <row r="688" spans="1:13" x14ac:dyDescent="0.2">
      <c r="A688" s="1"/>
      <c r="B688" s="1"/>
      <c r="C688" s="16"/>
      <c r="D688" s="1"/>
      <c r="E688" s="1"/>
      <c r="F688" s="1"/>
      <c r="G688" s="1"/>
      <c r="H688" s="11"/>
      <c r="I688" s="11"/>
      <c r="J688" s="11"/>
      <c r="K688" s="2"/>
      <c r="L688" s="2"/>
      <c r="M688" s="1"/>
    </row>
    <row r="689" spans="1:13" x14ac:dyDescent="0.2">
      <c r="A689" s="1"/>
      <c r="B689" s="1"/>
      <c r="C689" s="16"/>
      <c r="D689" s="1"/>
      <c r="E689" s="1"/>
      <c r="F689" s="1"/>
      <c r="G689" s="1"/>
      <c r="H689" s="11"/>
      <c r="I689" s="11"/>
      <c r="J689" s="11"/>
      <c r="K689" s="2"/>
      <c r="L689" s="2"/>
      <c r="M689" s="1"/>
    </row>
    <row r="690" spans="1:13" x14ac:dyDescent="0.2">
      <c r="A690" s="1"/>
      <c r="B690" s="1"/>
      <c r="C690" s="16"/>
      <c r="D690" s="1"/>
      <c r="E690" s="1"/>
      <c r="F690" s="1"/>
      <c r="G690" s="1"/>
      <c r="H690" s="11"/>
      <c r="I690" s="11"/>
      <c r="J690" s="11"/>
      <c r="K690" s="2"/>
      <c r="L690" s="2"/>
      <c r="M690" s="1"/>
    </row>
    <row r="691" spans="1:13" x14ac:dyDescent="0.2">
      <c r="A691" s="1"/>
      <c r="B691" s="1"/>
      <c r="C691" s="16"/>
      <c r="D691" s="1"/>
      <c r="E691" s="1"/>
      <c r="F691" s="1"/>
      <c r="G691" s="1"/>
      <c r="H691" s="11"/>
      <c r="I691" s="11"/>
      <c r="J691" s="11"/>
      <c r="K691" s="2"/>
      <c r="L691" s="2"/>
      <c r="M691" s="1"/>
    </row>
    <row r="692" spans="1:13" x14ac:dyDescent="0.2">
      <c r="A692" s="1"/>
      <c r="B692" s="1"/>
      <c r="C692" s="16"/>
      <c r="D692" s="1"/>
      <c r="E692" s="1"/>
      <c r="F692" s="1"/>
      <c r="G692" s="1"/>
      <c r="H692" s="11"/>
      <c r="I692" s="11"/>
      <c r="J692" s="11"/>
      <c r="K692" s="2"/>
      <c r="L692" s="2"/>
      <c r="M692" s="1"/>
    </row>
    <row r="693" spans="1:13" x14ac:dyDescent="0.2">
      <c r="A693" s="1"/>
      <c r="B693" s="1"/>
      <c r="C693" s="16"/>
      <c r="D693" s="1"/>
      <c r="E693" s="1"/>
      <c r="F693" s="1"/>
      <c r="G693" s="1"/>
      <c r="H693" s="11"/>
      <c r="I693" s="11"/>
      <c r="J693" s="11"/>
      <c r="K693" s="2"/>
      <c r="L693" s="2"/>
      <c r="M693" s="1"/>
    </row>
    <row r="694" spans="1:13" x14ac:dyDescent="0.2">
      <c r="A694" s="1"/>
      <c r="B694" s="1"/>
      <c r="C694" s="16"/>
      <c r="D694" s="1"/>
      <c r="E694" s="1"/>
      <c r="F694" s="1"/>
      <c r="G694" s="1"/>
      <c r="H694" s="11"/>
      <c r="I694" s="11"/>
      <c r="J694" s="11"/>
      <c r="K694" s="2"/>
      <c r="L694" s="2"/>
      <c r="M694" s="1"/>
    </row>
    <row r="695" spans="1:13" x14ac:dyDescent="0.2">
      <c r="A695" s="1"/>
      <c r="B695" s="1"/>
      <c r="C695" s="16"/>
      <c r="D695" s="1"/>
      <c r="E695" s="1"/>
      <c r="F695" s="1"/>
      <c r="G695" s="1"/>
      <c r="H695" s="11"/>
      <c r="I695" s="11"/>
      <c r="J695" s="11"/>
      <c r="K695" s="2"/>
      <c r="L695" s="2"/>
      <c r="M695" s="1"/>
    </row>
    <row r="696" spans="1:13" x14ac:dyDescent="0.2">
      <c r="A696" s="1"/>
      <c r="B696" s="1"/>
      <c r="C696" s="16"/>
      <c r="D696" s="1"/>
      <c r="E696" s="1"/>
      <c r="F696" s="1"/>
      <c r="G696" s="1"/>
      <c r="H696" s="11"/>
      <c r="I696" s="11"/>
      <c r="J696" s="11"/>
      <c r="K696" s="2"/>
      <c r="L696" s="2"/>
      <c r="M696" s="1"/>
    </row>
    <row r="697" spans="1:13" x14ac:dyDescent="0.2">
      <c r="A697" s="1"/>
      <c r="B697" s="1"/>
      <c r="C697" s="16"/>
      <c r="D697" s="1"/>
      <c r="E697" s="1"/>
      <c r="F697" s="1"/>
      <c r="G697" s="1"/>
      <c r="H697" s="11"/>
      <c r="I697" s="11"/>
      <c r="J697" s="11"/>
      <c r="K697" s="2"/>
      <c r="L697" s="2"/>
      <c r="M697" s="1"/>
    </row>
    <row r="698" spans="1:13" x14ac:dyDescent="0.2">
      <c r="A698" s="1"/>
      <c r="B698" s="1"/>
      <c r="C698" s="16"/>
      <c r="D698" s="1"/>
      <c r="E698" s="1"/>
      <c r="F698" s="1"/>
      <c r="G698" s="1"/>
      <c r="H698" s="11"/>
      <c r="I698" s="11"/>
      <c r="J698" s="11"/>
      <c r="K698" s="2"/>
      <c r="L698" s="2"/>
      <c r="M698" s="1"/>
    </row>
    <row r="699" spans="1:13" x14ac:dyDescent="0.2">
      <c r="A699" s="1"/>
      <c r="B699" s="1"/>
      <c r="C699" s="16"/>
      <c r="D699" s="1"/>
      <c r="E699" s="1"/>
      <c r="F699" s="1"/>
      <c r="G699" s="1"/>
      <c r="H699" s="11"/>
      <c r="I699" s="11"/>
      <c r="J699" s="11"/>
      <c r="K699" s="2"/>
      <c r="L699" s="2"/>
      <c r="M699" s="1"/>
    </row>
    <row r="700" spans="1:13" x14ac:dyDescent="0.2">
      <c r="A700" s="1"/>
      <c r="B700" s="1"/>
      <c r="C700" s="16"/>
      <c r="D700" s="1"/>
      <c r="E700" s="1"/>
      <c r="F700" s="1"/>
      <c r="G700" s="1"/>
      <c r="H700" s="11"/>
      <c r="I700" s="11"/>
      <c r="J700" s="11"/>
      <c r="K700" s="2"/>
      <c r="L700" s="2"/>
      <c r="M700" s="1"/>
    </row>
    <row r="701" spans="1:13" x14ac:dyDescent="0.2">
      <c r="A701" s="1"/>
      <c r="B701" s="1"/>
      <c r="C701" s="16"/>
      <c r="D701" s="1"/>
      <c r="E701" s="1"/>
      <c r="F701" s="1"/>
      <c r="G701" s="1"/>
      <c r="H701" s="11"/>
      <c r="I701" s="11"/>
      <c r="J701" s="11"/>
      <c r="K701" s="2"/>
      <c r="L701" s="2"/>
      <c r="M701" s="1"/>
    </row>
    <row r="702" spans="1:13" x14ac:dyDescent="0.2">
      <c r="A702" s="1"/>
      <c r="B702" s="1"/>
      <c r="C702" s="16"/>
      <c r="D702" s="1"/>
      <c r="E702" s="1"/>
      <c r="F702" s="1"/>
      <c r="G702" s="1"/>
      <c r="H702" s="11"/>
      <c r="I702" s="11"/>
      <c r="J702" s="11"/>
      <c r="K702" s="2"/>
      <c r="L702" s="2"/>
      <c r="M702" s="1"/>
    </row>
    <row r="703" spans="1:13" x14ac:dyDescent="0.2">
      <c r="A703" s="1"/>
      <c r="B703" s="1"/>
      <c r="C703" s="16"/>
      <c r="D703" s="1"/>
      <c r="E703" s="1"/>
      <c r="F703" s="1"/>
      <c r="G703" s="1"/>
      <c r="H703" s="11"/>
      <c r="I703" s="11"/>
      <c r="J703" s="11"/>
      <c r="K703" s="2"/>
      <c r="L703" s="2"/>
      <c r="M703" s="1"/>
    </row>
    <row r="704" spans="1:13" x14ac:dyDescent="0.2">
      <c r="A704" s="1"/>
      <c r="B704" s="1"/>
      <c r="C704" s="16"/>
      <c r="D704" s="1"/>
      <c r="E704" s="1"/>
      <c r="F704" s="1"/>
      <c r="G704" s="1"/>
      <c r="H704" s="11"/>
      <c r="I704" s="11"/>
      <c r="J704" s="11"/>
      <c r="K704" s="2"/>
      <c r="L704" s="2"/>
      <c r="M704" s="1"/>
    </row>
    <row r="705" spans="1:13" x14ac:dyDescent="0.2">
      <c r="A705" s="1"/>
      <c r="B705" s="1"/>
      <c r="C705" s="16"/>
      <c r="D705" s="1"/>
      <c r="E705" s="1"/>
      <c r="F705" s="1"/>
      <c r="G705" s="1"/>
      <c r="H705" s="11"/>
      <c r="I705" s="11"/>
      <c r="J705" s="11"/>
      <c r="K705" s="2"/>
      <c r="L705" s="2"/>
      <c r="M705" s="1"/>
    </row>
    <row r="706" spans="1:13" x14ac:dyDescent="0.2">
      <c r="A706" s="1"/>
      <c r="B706" s="1"/>
      <c r="C706" s="16"/>
      <c r="D706" s="1"/>
      <c r="E706" s="1"/>
      <c r="F706" s="1"/>
      <c r="G706" s="1"/>
      <c r="H706" s="11"/>
      <c r="I706" s="11"/>
      <c r="J706" s="11"/>
      <c r="K706" s="2"/>
      <c r="L706" s="2"/>
      <c r="M706" s="1"/>
    </row>
    <row r="707" spans="1:13" x14ac:dyDescent="0.2">
      <c r="A707" s="1"/>
      <c r="B707" s="1"/>
      <c r="C707" s="16"/>
      <c r="D707" s="1"/>
      <c r="E707" s="1"/>
      <c r="F707" s="1"/>
      <c r="G707" s="1"/>
      <c r="H707" s="11"/>
      <c r="I707" s="11"/>
      <c r="J707" s="11"/>
      <c r="K707" s="2"/>
      <c r="L707" s="2"/>
      <c r="M707" s="1"/>
    </row>
    <row r="708" spans="1:13" x14ac:dyDescent="0.2">
      <c r="A708" s="1"/>
      <c r="B708" s="1"/>
      <c r="C708" s="16"/>
      <c r="D708" s="1"/>
      <c r="E708" s="1"/>
      <c r="F708" s="1"/>
      <c r="G708" s="1"/>
      <c r="H708" s="11"/>
      <c r="I708" s="11"/>
      <c r="J708" s="11"/>
      <c r="K708" s="2"/>
      <c r="L708" s="2"/>
      <c r="M708" s="1"/>
    </row>
    <row r="709" spans="1:13" x14ac:dyDescent="0.2">
      <c r="A709" s="1"/>
      <c r="B709" s="1"/>
      <c r="C709" s="16"/>
      <c r="D709" s="1"/>
      <c r="E709" s="1"/>
      <c r="F709" s="1"/>
      <c r="G709" s="1"/>
      <c r="H709" s="11"/>
      <c r="I709" s="11"/>
      <c r="J709" s="11"/>
      <c r="K709" s="2"/>
      <c r="L709" s="2"/>
      <c r="M709" s="1"/>
    </row>
    <row r="710" spans="1:13" x14ac:dyDescent="0.2">
      <c r="A710" s="1"/>
      <c r="B710" s="1"/>
      <c r="C710" s="16"/>
      <c r="D710" s="1"/>
      <c r="E710" s="1"/>
      <c r="F710" s="1"/>
      <c r="G710" s="1"/>
      <c r="H710" s="11"/>
      <c r="I710" s="11"/>
      <c r="J710" s="11"/>
      <c r="K710" s="2"/>
      <c r="L710" s="2"/>
      <c r="M710" s="1"/>
    </row>
    <row r="711" spans="1:13" x14ac:dyDescent="0.2">
      <c r="A711" s="1"/>
      <c r="B711" s="1"/>
      <c r="C711" s="16"/>
      <c r="D711" s="1"/>
      <c r="E711" s="1"/>
      <c r="F711" s="1"/>
      <c r="G711" s="1"/>
      <c r="H711" s="11"/>
      <c r="I711" s="11"/>
      <c r="J711" s="11"/>
      <c r="K711" s="2"/>
      <c r="L711" s="2"/>
      <c r="M711" s="1"/>
    </row>
    <row r="712" spans="1:13" x14ac:dyDescent="0.2">
      <c r="A712" s="1"/>
      <c r="B712" s="1"/>
      <c r="C712" s="16"/>
      <c r="D712" s="1"/>
      <c r="E712" s="1"/>
      <c r="F712" s="1"/>
      <c r="G712" s="1"/>
      <c r="H712" s="11"/>
      <c r="I712" s="11"/>
      <c r="J712" s="11"/>
      <c r="K712" s="2"/>
      <c r="L712" s="2"/>
      <c r="M712" s="1"/>
    </row>
    <row r="713" spans="1:13" x14ac:dyDescent="0.2">
      <c r="A713" s="1"/>
      <c r="B713" s="1"/>
      <c r="C713" s="16"/>
      <c r="D713" s="1"/>
      <c r="E713" s="1"/>
      <c r="F713" s="1"/>
      <c r="G713" s="1"/>
      <c r="H713" s="11"/>
      <c r="I713" s="11"/>
      <c r="J713" s="11"/>
      <c r="K713" s="2"/>
      <c r="L713" s="2"/>
      <c r="M713" s="1"/>
    </row>
    <row r="714" spans="1:13" x14ac:dyDescent="0.2">
      <c r="A714" s="1"/>
      <c r="B714" s="1"/>
      <c r="C714" s="16"/>
      <c r="D714" s="1"/>
      <c r="E714" s="1"/>
      <c r="F714" s="1"/>
      <c r="G714" s="1"/>
      <c r="H714" s="11"/>
      <c r="I714" s="11"/>
      <c r="J714" s="11"/>
      <c r="K714" s="2"/>
      <c r="L714" s="2"/>
      <c r="M714" s="1"/>
    </row>
    <row r="715" spans="1:13" x14ac:dyDescent="0.2">
      <c r="A715" s="1"/>
      <c r="B715" s="1"/>
      <c r="C715" s="16"/>
      <c r="D715" s="1"/>
      <c r="E715" s="1"/>
      <c r="F715" s="1"/>
      <c r="G715" s="1"/>
      <c r="H715" s="11"/>
      <c r="I715" s="11"/>
      <c r="J715" s="11"/>
      <c r="K715" s="2"/>
      <c r="L715" s="2"/>
      <c r="M715" s="1"/>
    </row>
    <row r="716" spans="1:13" x14ac:dyDescent="0.2">
      <c r="A716" s="1"/>
      <c r="B716" s="1"/>
      <c r="C716" s="16"/>
      <c r="D716" s="1"/>
      <c r="E716" s="1"/>
      <c r="F716" s="1"/>
      <c r="G716" s="1"/>
      <c r="H716" s="11"/>
      <c r="I716" s="11"/>
      <c r="J716" s="11"/>
      <c r="K716" s="2"/>
      <c r="L716" s="2"/>
      <c r="M716" s="1"/>
    </row>
    <row r="717" spans="1:13" x14ac:dyDescent="0.2">
      <c r="A717" s="1"/>
      <c r="B717" s="1"/>
      <c r="C717" s="16"/>
      <c r="D717" s="1"/>
      <c r="E717" s="1"/>
      <c r="F717" s="1"/>
      <c r="G717" s="1"/>
      <c r="H717" s="11"/>
      <c r="I717" s="11"/>
      <c r="J717" s="11"/>
      <c r="K717" s="2"/>
      <c r="L717" s="2"/>
      <c r="M717" s="1"/>
    </row>
    <row r="718" spans="1:13" x14ac:dyDescent="0.2">
      <c r="A718" s="1"/>
      <c r="B718" s="1"/>
      <c r="C718" s="16"/>
      <c r="D718" s="1"/>
      <c r="E718" s="1"/>
      <c r="F718" s="1"/>
      <c r="G718" s="1"/>
      <c r="H718" s="11"/>
      <c r="I718" s="11"/>
      <c r="J718" s="11"/>
      <c r="K718" s="2"/>
      <c r="L718" s="2"/>
      <c r="M718" s="1"/>
    </row>
    <row r="719" spans="1:13" x14ac:dyDescent="0.2">
      <c r="A719" s="1"/>
      <c r="B719" s="1"/>
      <c r="C719" s="16"/>
      <c r="D719" s="1"/>
      <c r="E719" s="1"/>
      <c r="F719" s="1"/>
      <c r="G719" s="1"/>
      <c r="H719" s="11"/>
      <c r="I719" s="11"/>
      <c r="J719" s="11"/>
      <c r="K719" s="2"/>
      <c r="L719" s="2"/>
      <c r="M719" s="1"/>
    </row>
    <row r="720" spans="1:13" x14ac:dyDescent="0.2">
      <c r="A720" s="1"/>
      <c r="B720" s="1"/>
      <c r="C720" s="16"/>
      <c r="D720" s="1"/>
      <c r="E720" s="1"/>
      <c r="F720" s="1"/>
      <c r="G720" s="1"/>
      <c r="H720" s="11"/>
      <c r="I720" s="11"/>
      <c r="J720" s="11"/>
      <c r="K720" s="2"/>
      <c r="L720" s="2"/>
      <c r="M720" s="1"/>
    </row>
    <row r="721" spans="1:13" x14ac:dyDescent="0.2">
      <c r="A721" s="1"/>
      <c r="B721" s="1"/>
      <c r="C721" s="16"/>
      <c r="D721" s="1"/>
      <c r="E721" s="1"/>
      <c r="F721" s="1"/>
      <c r="G721" s="1"/>
      <c r="H721" s="11"/>
      <c r="I721" s="11"/>
      <c r="J721" s="11"/>
      <c r="K721" s="2"/>
      <c r="L721" s="2"/>
      <c r="M721" s="1"/>
    </row>
    <row r="722" spans="1:13" x14ac:dyDescent="0.2">
      <c r="A722" s="1"/>
      <c r="B722" s="1"/>
      <c r="C722" s="16"/>
      <c r="D722" s="1"/>
      <c r="E722" s="1"/>
      <c r="F722" s="1"/>
      <c r="G722" s="1"/>
      <c r="H722" s="11"/>
      <c r="I722" s="11"/>
      <c r="J722" s="11"/>
      <c r="K722" s="2"/>
      <c r="L722" s="2"/>
      <c r="M722" s="1"/>
    </row>
    <row r="723" spans="1:13" x14ac:dyDescent="0.2">
      <c r="A723" s="1"/>
      <c r="B723" s="1"/>
      <c r="C723" s="16"/>
      <c r="D723" s="1"/>
      <c r="E723" s="1"/>
      <c r="F723" s="1"/>
      <c r="G723" s="1"/>
      <c r="H723" s="11"/>
      <c r="I723" s="11"/>
      <c r="J723" s="11"/>
      <c r="K723" s="2"/>
      <c r="L723" s="2"/>
      <c r="M723" s="1"/>
    </row>
    <row r="724" spans="1:13" x14ac:dyDescent="0.2">
      <c r="A724" s="1"/>
      <c r="B724" s="1"/>
      <c r="C724" s="16"/>
      <c r="D724" s="1"/>
      <c r="E724" s="1"/>
      <c r="F724" s="1"/>
      <c r="G724" s="1"/>
      <c r="H724" s="11"/>
      <c r="I724" s="11"/>
      <c r="J724" s="11"/>
      <c r="K724" s="2"/>
      <c r="L724" s="2"/>
      <c r="M724" s="1"/>
    </row>
    <row r="725" spans="1:13" x14ac:dyDescent="0.2">
      <c r="A725" s="1"/>
      <c r="B725" s="1"/>
      <c r="C725" s="16"/>
      <c r="D725" s="1"/>
      <c r="E725" s="1"/>
      <c r="F725" s="1"/>
      <c r="G725" s="1"/>
      <c r="H725" s="11"/>
      <c r="I725" s="11"/>
      <c r="J725" s="11"/>
      <c r="K725" s="2"/>
      <c r="L725" s="2"/>
      <c r="M725" s="1"/>
    </row>
    <row r="726" spans="1:13" x14ac:dyDescent="0.2">
      <c r="A726" s="1"/>
      <c r="B726" s="1"/>
      <c r="C726" s="16"/>
      <c r="D726" s="1"/>
      <c r="E726" s="1"/>
      <c r="F726" s="1"/>
      <c r="G726" s="1"/>
      <c r="H726" s="11"/>
      <c r="I726" s="11"/>
      <c r="J726" s="11"/>
      <c r="K726" s="2"/>
      <c r="L726" s="2"/>
      <c r="M726" s="1"/>
    </row>
    <row r="727" spans="1:13" x14ac:dyDescent="0.2">
      <c r="A727" s="1"/>
      <c r="B727" s="1"/>
      <c r="C727" s="16"/>
      <c r="D727" s="1"/>
      <c r="E727" s="1"/>
      <c r="F727" s="1"/>
      <c r="G727" s="1"/>
      <c r="H727" s="11"/>
      <c r="I727" s="11"/>
      <c r="J727" s="11"/>
      <c r="K727" s="2"/>
      <c r="L727" s="2"/>
      <c r="M727" s="1"/>
    </row>
    <row r="728" spans="1:13" x14ac:dyDescent="0.2">
      <c r="A728" s="1"/>
      <c r="B728" s="1"/>
      <c r="C728" s="16"/>
      <c r="D728" s="1"/>
      <c r="E728" s="1"/>
      <c r="F728" s="1"/>
      <c r="G728" s="1"/>
      <c r="H728" s="11"/>
      <c r="I728" s="11"/>
      <c r="J728" s="11"/>
      <c r="K728" s="2"/>
      <c r="L728" s="2"/>
      <c r="M728" s="1"/>
    </row>
    <row r="729" spans="1:13" x14ac:dyDescent="0.2">
      <c r="A729" s="1"/>
      <c r="B729" s="1"/>
      <c r="C729" s="16"/>
      <c r="D729" s="1"/>
      <c r="E729" s="1"/>
      <c r="F729" s="1"/>
      <c r="G729" s="1"/>
      <c r="H729" s="11"/>
      <c r="I729" s="11"/>
      <c r="J729" s="11"/>
      <c r="K729" s="2"/>
      <c r="L729" s="2"/>
      <c r="M729" s="1"/>
    </row>
    <row r="730" spans="1:13" x14ac:dyDescent="0.2">
      <c r="A730" s="1"/>
      <c r="B730" s="1"/>
      <c r="C730" s="16"/>
      <c r="D730" s="1"/>
      <c r="E730" s="1"/>
      <c r="F730" s="1"/>
      <c r="G730" s="1"/>
      <c r="H730" s="11"/>
      <c r="I730" s="11"/>
      <c r="J730" s="11"/>
      <c r="K730" s="2"/>
      <c r="L730" s="2"/>
      <c r="M730" s="1"/>
    </row>
    <row r="731" spans="1:13" x14ac:dyDescent="0.2">
      <c r="A731" s="1"/>
      <c r="B731" s="1"/>
      <c r="C731" s="16"/>
      <c r="D731" s="1"/>
      <c r="E731" s="1"/>
      <c r="F731" s="1"/>
      <c r="G731" s="1"/>
      <c r="H731" s="11"/>
      <c r="I731" s="11"/>
      <c r="J731" s="11"/>
      <c r="K731" s="2"/>
      <c r="L731" s="2"/>
      <c r="M731" s="1"/>
    </row>
    <row r="732" spans="1:13" x14ac:dyDescent="0.2">
      <c r="A732" s="1"/>
      <c r="B732" s="1"/>
      <c r="C732" s="16"/>
      <c r="D732" s="1"/>
      <c r="E732" s="1"/>
      <c r="F732" s="1"/>
      <c r="G732" s="1"/>
      <c r="H732" s="11"/>
      <c r="I732" s="11"/>
      <c r="J732" s="11"/>
      <c r="K732" s="2"/>
      <c r="L732" s="2"/>
      <c r="M732" s="1"/>
    </row>
    <row r="733" spans="1:13" x14ac:dyDescent="0.2">
      <c r="A733" s="1"/>
      <c r="B733" s="1"/>
      <c r="C733" s="16"/>
      <c r="D733" s="1"/>
      <c r="E733" s="1"/>
      <c r="F733" s="1"/>
      <c r="G733" s="1"/>
      <c r="H733" s="11"/>
      <c r="I733" s="11"/>
      <c r="J733" s="11"/>
      <c r="K733" s="2"/>
      <c r="L733" s="2"/>
      <c r="M733" s="1"/>
    </row>
    <row r="734" spans="1:13" x14ac:dyDescent="0.2">
      <c r="A734" s="1"/>
      <c r="B734" s="1"/>
      <c r="C734" s="16"/>
      <c r="D734" s="1"/>
      <c r="E734" s="1"/>
      <c r="F734" s="1"/>
      <c r="G734" s="1"/>
      <c r="H734" s="11"/>
      <c r="I734" s="11"/>
      <c r="J734" s="11"/>
      <c r="K734" s="2"/>
      <c r="L734" s="2"/>
      <c r="M734" s="1"/>
    </row>
    <row r="735" spans="1:13" x14ac:dyDescent="0.2">
      <c r="A735" s="1"/>
      <c r="B735" s="1"/>
      <c r="C735" s="16"/>
      <c r="D735" s="1"/>
      <c r="E735" s="1"/>
      <c r="F735" s="1"/>
      <c r="G735" s="1"/>
      <c r="H735" s="11"/>
      <c r="I735" s="11"/>
      <c r="J735" s="11"/>
      <c r="K735" s="2"/>
      <c r="L735" s="2"/>
      <c r="M735" s="1"/>
    </row>
    <row r="736" spans="1:13" x14ac:dyDescent="0.2">
      <c r="A736" s="1"/>
      <c r="B736" s="1"/>
      <c r="C736" s="16"/>
      <c r="D736" s="1"/>
      <c r="E736" s="1"/>
      <c r="F736" s="1"/>
      <c r="G736" s="1"/>
      <c r="H736" s="11"/>
      <c r="I736" s="11"/>
      <c r="J736" s="11"/>
      <c r="K736" s="2"/>
      <c r="L736" s="2"/>
      <c r="M736" s="1"/>
    </row>
    <row r="737" spans="1:13" x14ac:dyDescent="0.2">
      <c r="A737" s="1"/>
      <c r="B737" s="1"/>
      <c r="C737" s="16"/>
      <c r="D737" s="1"/>
      <c r="E737" s="1"/>
      <c r="F737" s="1"/>
      <c r="G737" s="1"/>
      <c r="H737" s="11"/>
      <c r="I737" s="11"/>
      <c r="J737" s="11"/>
      <c r="K737" s="2"/>
      <c r="L737" s="2"/>
      <c r="M737" s="1"/>
    </row>
    <row r="738" spans="1:13" x14ac:dyDescent="0.2">
      <c r="A738" s="1"/>
      <c r="B738" s="1"/>
      <c r="C738" s="16"/>
      <c r="D738" s="1"/>
      <c r="E738" s="1"/>
      <c r="F738" s="1"/>
      <c r="G738" s="1"/>
      <c r="H738" s="11"/>
      <c r="I738" s="11"/>
      <c r="J738" s="11"/>
      <c r="K738" s="2"/>
      <c r="L738" s="2"/>
      <c r="M738" s="1"/>
    </row>
    <row r="739" spans="1:13" x14ac:dyDescent="0.2">
      <c r="A739" s="1"/>
      <c r="B739" s="1"/>
      <c r="C739" s="16"/>
      <c r="D739" s="1"/>
      <c r="E739" s="1"/>
      <c r="F739" s="1"/>
      <c r="G739" s="1"/>
      <c r="H739" s="11"/>
      <c r="I739" s="11"/>
      <c r="J739" s="11"/>
      <c r="K739" s="2"/>
      <c r="L739" s="2"/>
      <c r="M739" s="1"/>
    </row>
    <row r="740" spans="1:13" x14ac:dyDescent="0.2">
      <c r="A740" s="1"/>
      <c r="B740" s="1"/>
      <c r="C740" s="16"/>
      <c r="D740" s="1"/>
      <c r="E740" s="1"/>
      <c r="F740" s="1"/>
      <c r="G740" s="1"/>
      <c r="H740" s="11"/>
      <c r="I740" s="11"/>
      <c r="J740" s="11"/>
      <c r="K740" s="2"/>
      <c r="L740" s="2"/>
      <c r="M740" s="1"/>
    </row>
    <row r="741" spans="1:13" x14ac:dyDescent="0.2">
      <c r="A741" s="1"/>
      <c r="B741" s="1"/>
      <c r="C741" s="16"/>
      <c r="D741" s="1"/>
      <c r="E741" s="1"/>
      <c r="F741" s="1"/>
      <c r="G741" s="1"/>
      <c r="H741" s="11"/>
      <c r="I741" s="11"/>
      <c r="J741" s="11"/>
      <c r="K741" s="2"/>
      <c r="L741" s="2"/>
      <c r="M741" s="1"/>
    </row>
    <row r="742" spans="1:13" x14ac:dyDescent="0.2">
      <c r="A742" s="1"/>
      <c r="B742" s="1"/>
      <c r="C742" s="16"/>
      <c r="D742" s="1"/>
      <c r="E742" s="1"/>
      <c r="F742" s="1"/>
      <c r="G742" s="1"/>
      <c r="H742" s="11"/>
      <c r="I742" s="11"/>
      <c r="J742" s="11"/>
      <c r="K742" s="2"/>
      <c r="L742" s="2"/>
      <c r="M742" s="1"/>
    </row>
    <row r="743" spans="1:13" x14ac:dyDescent="0.2">
      <c r="A743" s="1"/>
      <c r="B743" s="1"/>
      <c r="C743" s="16"/>
      <c r="D743" s="1"/>
      <c r="E743" s="1"/>
      <c r="F743" s="1"/>
      <c r="G743" s="1"/>
      <c r="H743" s="11"/>
      <c r="I743" s="11"/>
      <c r="J743" s="11"/>
      <c r="K743" s="2"/>
      <c r="L743" s="2"/>
      <c r="M743" s="1"/>
    </row>
    <row r="744" spans="1:13" x14ac:dyDescent="0.2">
      <c r="A744" s="1"/>
      <c r="B744" s="1"/>
      <c r="C744" s="16"/>
      <c r="D744" s="1"/>
      <c r="E744" s="1"/>
      <c r="F744" s="1"/>
      <c r="G744" s="1"/>
      <c r="H744" s="11"/>
      <c r="I744" s="11"/>
      <c r="J744" s="11"/>
      <c r="K744" s="2"/>
      <c r="L744" s="2"/>
      <c r="M744" s="1"/>
    </row>
    <row r="745" spans="1:13" x14ac:dyDescent="0.2">
      <c r="A745" s="1"/>
      <c r="B745" s="1"/>
      <c r="C745" s="16"/>
      <c r="D745" s="1"/>
      <c r="E745" s="1"/>
      <c r="F745" s="1"/>
      <c r="G745" s="1"/>
      <c r="H745" s="11"/>
      <c r="I745" s="11"/>
      <c r="J745" s="11"/>
      <c r="K745" s="2"/>
      <c r="L745" s="2"/>
      <c r="M745" s="1"/>
    </row>
    <row r="746" spans="1:13" x14ac:dyDescent="0.2">
      <c r="A746" s="1"/>
      <c r="B746" s="1"/>
      <c r="C746" s="16"/>
      <c r="D746" s="1"/>
      <c r="E746" s="1"/>
      <c r="F746" s="1"/>
      <c r="G746" s="1"/>
      <c r="H746" s="11"/>
      <c r="I746" s="11"/>
      <c r="J746" s="11"/>
      <c r="K746" s="2"/>
      <c r="L746" s="2"/>
      <c r="M746" s="1"/>
    </row>
    <row r="747" spans="1:13" x14ac:dyDescent="0.2">
      <c r="A747" s="1"/>
      <c r="B747" s="1"/>
      <c r="C747" s="16"/>
      <c r="D747" s="1"/>
      <c r="E747" s="1"/>
      <c r="F747" s="1"/>
      <c r="G747" s="1"/>
      <c r="H747" s="11"/>
      <c r="I747" s="11"/>
      <c r="J747" s="11"/>
      <c r="K747" s="2"/>
      <c r="L747" s="2"/>
      <c r="M747" s="1"/>
    </row>
    <row r="748" spans="1:13" x14ac:dyDescent="0.2">
      <c r="A748" s="1"/>
      <c r="B748" s="1"/>
      <c r="C748" s="16"/>
      <c r="D748" s="1"/>
      <c r="E748" s="1"/>
      <c r="F748" s="1"/>
      <c r="G748" s="1"/>
      <c r="H748" s="11"/>
      <c r="I748" s="11"/>
      <c r="J748" s="11"/>
      <c r="K748" s="2"/>
      <c r="L748" s="2"/>
      <c r="M748" s="1"/>
    </row>
    <row r="749" spans="1:13" x14ac:dyDescent="0.2">
      <c r="A749" s="1"/>
      <c r="B749" s="1"/>
      <c r="C749" s="16"/>
      <c r="D749" s="1"/>
      <c r="E749" s="1"/>
      <c r="F749" s="1"/>
      <c r="G749" s="1"/>
      <c r="H749" s="11"/>
      <c r="I749" s="11"/>
      <c r="J749" s="11"/>
      <c r="K749" s="2"/>
      <c r="L749" s="2"/>
      <c r="M749" s="1"/>
    </row>
    <row r="750" spans="1:13" x14ac:dyDescent="0.2">
      <c r="A750" s="1"/>
      <c r="B750" s="1"/>
      <c r="C750" s="16"/>
      <c r="D750" s="1"/>
      <c r="E750" s="1"/>
      <c r="F750" s="1"/>
      <c r="G750" s="1"/>
      <c r="H750" s="11"/>
      <c r="I750" s="11"/>
      <c r="J750" s="11"/>
      <c r="K750" s="2"/>
      <c r="L750" s="2"/>
      <c r="M750" s="1"/>
    </row>
    <row r="751" spans="1:13" x14ac:dyDescent="0.2">
      <c r="A751" s="1"/>
      <c r="B751" s="1"/>
      <c r="C751" s="16"/>
      <c r="D751" s="1"/>
      <c r="E751" s="1"/>
      <c r="F751" s="1"/>
      <c r="G751" s="1"/>
      <c r="H751" s="11"/>
      <c r="I751" s="11"/>
      <c r="J751" s="11"/>
      <c r="K751" s="2"/>
      <c r="L751" s="2"/>
      <c r="M751" s="1"/>
    </row>
    <row r="752" spans="1:13" x14ac:dyDescent="0.2">
      <c r="A752" s="1"/>
      <c r="B752" s="1"/>
      <c r="C752" s="16"/>
      <c r="D752" s="1"/>
      <c r="E752" s="1"/>
      <c r="F752" s="1"/>
      <c r="G752" s="1"/>
      <c r="H752" s="11"/>
      <c r="I752" s="11"/>
      <c r="J752" s="11"/>
      <c r="K752" s="2"/>
      <c r="L752" s="2"/>
      <c r="M752" s="1"/>
    </row>
    <row r="753" spans="1:13" x14ac:dyDescent="0.2">
      <c r="A753" s="1"/>
      <c r="B753" s="1"/>
      <c r="C753" s="16"/>
      <c r="D753" s="1"/>
      <c r="E753" s="1"/>
      <c r="F753" s="1"/>
      <c r="G753" s="1"/>
      <c r="H753" s="11"/>
      <c r="I753" s="11"/>
      <c r="J753" s="11"/>
      <c r="K753" s="2"/>
      <c r="L753" s="2"/>
      <c r="M753" s="1"/>
    </row>
    <row r="754" spans="1:13" x14ac:dyDescent="0.2">
      <c r="A754" s="1"/>
      <c r="B754" s="1"/>
      <c r="C754" s="16"/>
      <c r="D754" s="1"/>
      <c r="E754" s="1"/>
      <c r="F754" s="1"/>
      <c r="G754" s="1"/>
      <c r="H754" s="11"/>
      <c r="I754" s="11"/>
      <c r="J754" s="11"/>
      <c r="K754" s="2"/>
      <c r="L754" s="2"/>
      <c r="M754" s="1"/>
    </row>
    <row r="755" spans="1:13" x14ac:dyDescent="0.2">
      <c r="A755" s="1"/>
      <c r="B755" s="1"/>
      <c r="C755" s="16"/>
      <c r="D755" s="1"/>
      <c r="E755" s="1"/>
      <c r="F755" s="1"/>
      <c r="G755" s="1"/>
      <c r="H755" s="11"/>
      <c r="I755" s="11"/>
      <c r="J755" s="11"/>
      <c r="K755" s="2"/>
      <c r="L755" s="2"/>
      <c r="M755" s="1"/>
    </row>
    <row r="756" spans="1:13" x14ac:dyDescent="0.2">
      <c r="A756" s="1"/>
      <c r="B756" s="1"/>
      <c r="C756" s="16"/>
      <c r="D756" s="1"/>
      <c r="E756" s="1"/>
      <c r="F756" s="1"/>
      <c r="G756" s="1"/>
      <c r="H756" s="11"/>
      <c r="I756" s="11"/>
      <c r="J756" s="11"/>
      <c r="K756" s="2"/>
      <c r="L756" s="2"/>
      <c r="M756" s="1"/>
    </row>
    <row r="757" spans="1:13" x14ac:dyDescent="0.2">
      <c r="A757" s="1"/>
      <c r="B757" s="1"/>
      <c r="C757" s="16"/>
      <c r="D757" s="1"/>
      <c r="E757" s="1"/>
      <c r="F757" s="1"/>
      <c r="G757" s="1"/>
      <c r="H757" s="11"/>
      <c r="I757" s="11"/>
      <c r="J757" s="11"/>
      <c r="K757" s="2"/>
      <c r="L757" s="2"/>
      <c r="M757" s="1"/>
    </row>
    <row r="758" spans="1:13" x14ac:dyDescent="0.2">
      <c r="A758" s="1"/>
      <c r="B758" s="1"/>
      <c r="C758" s="16"/>
      <c r="D758" s="1"/>
      <c r="E758" s="1"/>
      <c r="F758" s="1"/>
      <c r="G758" s="1"/>
      <c r="H758" s="11"/>
      <c r="I758" s="11"/>
      <c r="J758" s="11"/>
      <c r="K758" s="2"/>
      <c r="L758" s="2"/>
      <c r="M758" s="1"/>
    </row>
    <row r="759" spans="1:13" x14ac:dyDescent="0.2">
      <c r="A759" s="1"/>
      <c r="B759" s="1"/>
      <c r="C759" s="16"/>
      <c r="D759" s="1"/>
      <c r="E759" s="1"/>
      <c r="F759" s="1"/>
      <c r="G759" s="1"/>
      <c r="H759" s="11"/>
      <c r="I759" s="11"/>
      <c r="J759" s="11"/>
      <c r="K759" s="2"/>
      <c r="L759" s="2"/>
      <c r="M759" s="1"/>
    </row>
    <row r="760" spans="1:13" x14ac:dyDescent="0.2">
      <c r="A760" s="1"/>
      <c r="B760" s="1"/>
      <c r="C760" s="16"/>
      <c r="D760" s="1"/>
      <c r="E760" s="1"/>
      <c r="F760" s="1"/>
      <c r="G760" s="1"/>
      <c r="H760" s="11"/>
      <c r="I760" s="11"/>
      <c r="J760" s="11"/>
      <c r="K760" s="2"/>
      <c r="L760" s="2"/>
      <c r="M760" s="1"/>
    </row>
    <row r="761" spans="1:13" x14ac:dyDescent="0.2">
      <c r="A761" s="1"/>
      <c r="B761" s="1"/>
      <c r="C761" s="16"/>
      <c r="D761" s="1"/>
      <c r="E761" s="1"/>
      <c r="F761" s="1"/>
      <c r="G761" s="1"/>
      <c r="H761" s="11"/>
      <c r="I761" s="11"/>
      <c r="J761" s="11"/>
      <c r="K761" s="2"/>
      <c r="L761" s="2"/>
      <c r="M761" s="1"/>
    </row>
    <row r="762" spans="1:13" x14ac:dyDescent="0.2">
      <c r="A762" s="1"/>
      <c r="B762" s="1"/>
      <c r="C762" s="16"/>
      <c r="D762" s="1"/>
      <c r="E762" s="1"/>
      <c r="F762" s="1"/>
      <c r="G762" s="1"/>
      <c r="H762" s="11"/>
      <c r="I762" s="11"/>
      <c r="J762" s="11"/>
      <c r="K762" s="2"/>
      <c r="L762" s="2"/>
      <c r="M762" s="1"/>
    </row>
    <row r="763" spans="1:13" x14ac:dyDescent="0.2">
      <c r="A763" s="1"/>
      <c r="B763" s="1"/>
      <c r="C763" s="16"/>
      <c r="D763" s="1"/>
      <c r="E763" s="1"/>
      <c r="F763" s="1"/>
      <c r="G763" s="1"/>
      <c r="H763" s="11"/>
      <c r="I763" s="11"/>
      <c r="J763" s="11"/>
      <c r="K763" s="2"/>
      <c r="L763" s="2"/>
      <c r="M763" s="1"/>
    </row>
    <row r="764" spans="1:13" x14ac:dyDescent="0.2">
      <c r="A764" s="1"/>
      <c r="B764" s="1"/>
      <c r="C764" s="16"/>
      <c r="D764" s="1"/>
      <c r="E764" s="1"/>
      <c r="F764" s="1"/>
      <c r="G764" s="1"/>
      <c r="H764" s="11"/>
      <c r="I764" s="11"/>
      <c r="J764" s="11"/>
      <c r="K764" s="2"/>
      <c r="L764" s="2"/>
      <c r="M764" s="1"/>
    </row>
    <row r="765" spans="1:13" x14ac:dyDescent="0.2">
      <c r="A765" s="1"/>
      <c r="B765" s="1"/>
      <c r="C765" s="16"/>
      <c r="D765" s="1"/>
      <c r="E765" s="1"/>
      <c r="F765" s="1"/>
      <c r="G765" s="1"/>
      <c r="H765" s="11"/>
      <c r="I765" s="11"/>
      <c r="J765" s="11"/>
      <c r="K765" s="2"/>
      <c r="L765" s="2"/>
      <c r="M765" s="1"/>
    </row>
    <row r="766" spans="1:13" x14ac:dyDescent="0.2">
      <c r="A766" s="1"/>
      <c r="B766" s="1"/>
      <c r="C766" s="16"/>
      <c r="D766" s="1"/>
      <c r="E766" s="1"/>
      <c r="F766" s="1"/>
      <c r="G766" s="1"/>
      <c r="H766" s="11"/>
      <c r="I766" s="11"/>
      <c r="J766" s="11"/>
      <c r="K766" s="2"/>
      <c r="L766" s="2"/>
      <c r="M766" s="1"/>
    </row>
    <row r="767" spans="1:13" x14ac:dyDescent="0.2">
      <c r="A767" s="1"/>
      <c r="B767" s="1"/>
      <c r="C767" s="16"/>
      <c r="D767" s="1"/>
      <c r="E767" s="1"/>
      <c r="F767" s="1"/>
      <c r="G767" s="1"/>
      <c r="H767" s="11"/>
      <c r="I767" s="11"/>
      <c r="J767" s="11"/>
      <c r="K767" s="2"/>
      <c r="L767" s="2"/>
      <c r="M767" s="1"/>
    </row>
    <row r="768" spans="1:13" x14ac:dyDescent="0.2">
      <c r="A768" s="1"/>
      <c r="B768" s="1"/>
      <c r="C768" s="16"/>
      <c r="D768" s="1"/>
      <c r="E768" s="1"/>
      <c r="F768" s="1"/>
      <c r="G768" s="1"/>
      <c r="H768" s="11"/>
      <c r="I768" s="11"/>
      <c r="J768" s="11"/>
      <c r="K768" s="2"/>
      <c r="L768" s="2"/>
      <c r="M768" s="1"/>
    </row>
    <row r="769" spans="1:13" x14ac:dyDescent="0.2">
      <c r="A769" s="1"/>
      <c r="B769" s="1"/>
      <c r="C769" s="16"/>
      <c r="D769" s="1"/>
      <c r="E769" s="1"/>
      <c r="F769" s="1"/>
      <c r="G769" s="1"/>
      <c r="H769" s="11"/>
      <c r="I769" s="11"/>
      <c r="J769" s="11"/>
      <c r="K769" s="2"/>
      <c r="L769" s="2"/>
      <c r="M769" s="1"/>
    </row>
    <row r="770" spans="1:13" x14ac:dyDescent="0.2">
      <c r="A770" s="1"/>
      <c r="B770" s="1"/>
      <c r="C770" s="16"/>
      <c r="D770" s="1"/>
      <c r="E770" s="1"/>
      <c r="F770" s="1"/>
      <c r="G770" s="1"/>
      <c r="H770" s="11"/>
      <c r="I770" s="11"/>
      <c r="J770" s="11"/>
      <c r="K770" s="2"/>
      <c r="L770" s="2"/>
      <c r="M770" s="1"/>
    </row>
    <row r="771" spans="1:13" x14ac:dyDescent="0.2">
      <c r="A771" s="1"/>
      <c r="B771" s="1"/>
      <c r="C771" s="16"/>
      <c r="D771" s="1"/>
      <c r="E771" s="1"/>
      <c r="F771" s="1"/>
      <c r="G771" s="1"/>
      <c r="H771" s="11"/>
      <c r="I771" s="11"/>
      <c r="J771" s="11"/>
      <c r="K771" s="2"/>
      <c r="L771" s="2"/>
      <c r="M771" s="1"/>
    </row>
    <row r="772" spans="1:13" x14ac:dyDescent="0.2">
      <c r="A772" s="1"/>
      <c r="B772" s="1"/>
      <c r="C772" s="16"/>
      <c r="D772" s="1"/>
      <c r="E772" s="1"/>
      <c r="F772" s="1"/>
      <c r="G772" s="1"/>
      <c r="H772" s="11"/>
      <c r="I772" s="11"/>
      <c r="J772" s="11"/>
      <c r="K772" s="2"/>
      <c r="L772" s="2"/>
      <c r="M772" s="1"/>
    </row>
    <row r="773" spans="1:13" x14ac:dyDescent="0.2">
      <c r="A773" s="1"/>
      <c r="B773" s="1"/>
      <c r="C773" s="16"/>
      <c r="D773" s="1"/>
      <c r="E773" s="1"/>
      <c r="F773" s="1"/>
      <c r="G773" s="1"/>
      <c r="H773" s="11"/>
      <c r="I773" s="11"/>
      <c r="J773" s="11"/>
      <c r="K773" s="2"/>
      <c r="L773" s="2"/>
      <c r="M773" s="1"/>
    </row>
    <row r="774" spans="1:13" x14ac:dyDescent="0.2">
      <c r="A774" s="1"/>
      <c r="B774" s="1"/>
      <c r="C774" s="16"/>
      <c r="D774" s="1"/>
      <c r="E774" s="1"/>
      <c r="F774" s="1"/>
      <c r="G774" s="1"/>
      <c r="H774" s="11"/>
      <c r="I774" s="11"/>
      <c r="J774" s="11"/>
      <c r="K774" s="2"/>
      <c r="L774" s="2"/>
      <c r="M774" s="1"/>
    </row>
    <row r="775" spans="1:13" x14ac:dyDescent="0.2">
      <c r="A775" s="1"/>
      <c r="B775" s="1"/>
      <c r="C775" s="16"/>
      <c r="D775" s="1"/>
      <c r="E775" s="1"/>
      <c r="F775" s="1"/>
      <c r="G775" s="1"/>
      <c r="H775" s="11"/>
      <c r="I775" s="11"/>
      <c r="J775" s="11"/>
      <c r="K775" s="2"/>
      <c r="L775" s="2"/>
      <c r="M775" s="1"/>
    </row>
    <row r="776" spans="1:13" x14ac:dyDescent="0.2">
      <c r="A776" s="1"/>
      <c r="B776" s="1"/>
      <c r="C776" s="16"/>
      <c r="D776" s="1"/>
      <c r="E776" s="1"/>
      <c r="F776" s="1"/>
      <c r="G776" s="1"/>
      <c r="H776" s="11"/>
      <c r="I776" s="11"/>
      <c r="J776" s="11"/>
      <c r="K776" s="2"/>
      <c r="L776" s="2"/>
      <c r="M776" s="1"/>
    </row>
    <row r="777" spans="1:13" x14ac:dyDescent="0.2">
      <c r="A777" s="1"/>
      <c r="B777" s="1"/>
      <c r="C777" s="16"/>
      <c r="D777" s="1"/>
      <c r="E777" s="1"/>
      <c r="F777" s="1"/>
      <c r="G777" s="1"/>
      <c r="H777" s="11"/>
      <c r="I777" s="11"/>
      <c r="J777" s="11"/>
      <c r="K777" s="2"/>
      <c r="L777" s="2"/>
      <c r="M777" s="1"/>
    </row>
    <row r="778" spans="1:13" x14ac:dyDescent="0.2">
      <c r="A778" s="1"/>
      <c r="B778" s="1"/>
      <c r="C778" s="16"/>
      <c r="D778" s="1"/>
      <c r="E778" s="1"/>
      <c r="F778" s="1"/>
      <c r="G778" s="1"/>
      <c r="H778" s="11"/>
      <c r="I778" s="11"/>
      <c r="J778" s="11"/>
      <c r="K778" s="2"/>
      <c r="L778" s="2"/>
      <c r="M778" s="1"/>
    </row>
    <row r="779" spans="1:13" x14ac:dyDescent="0.2">
      <c r="A779" s="1"/>
      <c r="B779" s="1"/>
      <c r="C779" s="16"/>
      <c r="D779" s="1"/>
      <c r="E779" s="1"/>
      <c r="F779" s="1"/>
      <c r="G779" s="1"/>
      <c r="H779" s="11"/>
      <c r="I779" s="11"/>
      <c r="J779" s="11"/>
      <c r="K779" s="2"/>
      <c r="L779" s="2"/>
      <c r="M779" s="1"/>
    </row>
    <row r="780" spans="1:13" x14ac:dyDescent="0.2">
      <c r="A780" s="1"/>
      <c r="B780" s="1"/>
      <c r="C780" s="16"/>
      <c r="D780" s="1"/>
      <c r="E780" s="1"/>
      <c r="F780" s="1"/>
      <c r="G780" s="1"/>
      <c r="H780" s="11"/>
      <c r="I780" s="11"/>
      <c r="J780" s="11"/>
      <c r="K780" s="2"/>
      <c r="L780" s="2"/>
      <c r="M780" s="1"/>
    </row>
    <row r="781" spans="1:13" x14ac:dyDescent="0.2">
      <c r="A781" s="1"/>
      <c r="B781" s="1"/>
      <c r="C781" s="16"/>
      <c r="D781" s="1"/>
      <c r="E781" s="1"/>
      <c r="F781" s="1"/>
      <c r="G781" s="1"/>
      <c r="H781" s="11"/>
      <c r="I781" s="11"/>
      <c r="J781" s="11"/>
      <c r="K781" s="2"/>
      <c r="L781" s="2"/>
      <c r="M781" s="1"/>
    </row>
    <row r="782" spans="1:13" x14ac:dyDescent="0.2">
      <c r="A782" s="1"/>
      <c r="B782" s="1"/>
      <c r="C782" s="16"/>
      <c r="D782" s="1"/>
      <c r="E782" s="1"/>
      <c r="F782" s="1"/>
      <c r="G782" s="1"/>
      <c r="H782" s="11"/>
      <c r="I782" s="11"/>
      <c r="J782" s="11"/>
      <c r="K782" s="2"/>
      <c r="L782" s="2"/>
      <c r="M782" s="1"/>
    </row>
    <row r="783" spans="1:13" x14ac:dyDescent="0.2">
      <c r="A783" s="1"/>
      <c r="B783" s="1"/>
      <c r="C783" s="16"/>
      <c r="D783" s="1"/>
      <c r="E783" s="1"/>
      <c r="F783" s="1"/>
      <c r="G783" s="1"/>
      <c r="H783" s="11"/>
      <c r="I783" s="11"/>
      <c r="J783" s="11"/>
      <c r="K783" s="2"/>
      <c r="L783" s="2"/>
      <c r="M783" s="1"/>
    </row>
    <row r="784" spans="1:13" x14ac:dyDescent="0.2">
      <c r="A784" s="1"/>
      <c r="B784" s="1"/>
      <c r="C784" s="16"/>
      <c r="D784" s="1"/>
      <c r="E784" s="1"/>
      <c r="F784" s="1"/>
      <c r="G784" s="1"/>
      <c r="H784" s="11"/>
      <c r="I784" s="11"/>
      <c r="J784" s="11"/>
      <c r="K784" s="2"/>
      <c r="L784" s="2"/>
      <c r="M784" s="1"/>
    </row>
    <row r="785" spans="1:13" x14ac:dyDescent="0.2">
      <c r="A785" s="1"/>
      <c r="B785" s="1"/>
      <c r="C785" s="16"/>
      <c r="D785" s="1"/>
      <c r="E785" s="1"/>
      <c r="F785" s="1"/>
      <c r="G785" s="1"/>
      <c r="H785" s="11"/>
      <c r="I785" s="11"/>
      <c r="J785" s="11"/>
      <c r="K785" s="2"/>
      <c r="L785" s="2"/>
      <c r="M785" s="1"/>
    </row>
    <row r="786" spans="1:13" x14ac:dyDescent="0.2">
      <c r="A786" s="1"/>
      <c r="B786" s="1"/>
      <c r="C786" s="16"/>
      <c r="D786" s="1"/>
      <c r="E786" s="1"/>
      <c r="F786" s="1"/>
      <c r="G786" s="1"/>
      <c r="H786" s="11"/>
      <c r="I786" s="11"/>
      <c r="J786" s="11"/>
      <c r="K786" s="2"/>
      <c r="L786" s="2"/>
      <c r="M786" s="1"/>
    </row>
    <row r="787" spans="1:13" x14ac:dyDescent="0.2">
      <c r="A787" s="1"/>
      <c r="B787" s="1"/>
      <c r="C787" s="16"/>
      <c r="D787" s="1"/>
      <c r="E787" s="1"/>
      <c r="F787" s="1"/>
      <c r="G787" s="1"/>
      <c r="H787" s="11"/>
      <c r="I787" s="11"/>
      <c r="J787" s="11"/>
      <c r="K787" s="2"/>
      <c r="L787" s="2"/>
      <c r="M787" s="1"/>
    </row>
    <row r="788" spans="1:13" x14ac:dyDescent="0.2">
      <c r="A788" s="1"/>
      <c r="B788" s="1"/>
      <c r="C788" s="16"/>
      <c r="D788" s="1"/>
      <c r="E788" s="1"/>
      <c r="F788" s="1"/>
      <c r="G788" s="1"/>
      <c r="H788" s="11"/>
      <c r="I788" s="11"/>
      <c r="J788" s="11"/>
      <c r="K788" s="2"/>
      <c r="L788" s="2"/>
      <c r="M788" s="1"/>
    </row>
    <row r="789" spans="1:13" x14ac:dyDescent="0.2">
      <c r="A789" s="1"/>
      <c r="B789" s="1"/>
      <c r="C789" s="16"/>
      <c r="D789" s="1"/>
      <c r="E789" s="1"/>
      <c r="F789" s="1"/>
      <c r="G789" s="1"/>
      <c r="H789" s="11"/>
      <c r="I789" s="11"/>
      <c r="J789" s="11"/>
      <c r="K789" s="2"/>
      <c r="L789" s="2"/>
      <c r="M789" s="1"/>
    </row>
    <row r="790" spans="1:13" x14ac:dyDescent="0.2">
      <c r="A790" s="1"/>
      <c r="B790" s="1"/>
      <c r="C790" s="16"/>
      <c r="D790" s="1"/>
      <c r="E790" s="1"/>
      <c r="F790" s="1"/>
      <c r="G790" s="1"/>
      <c r="H790" s="11"/>
      <c r="I790" s="11"/>
      <c r="J790" s="11"/>
      <c r="K790" s="2"/>
      <c r="L790" s="2"/>
      <c r="M790" s="1"/>
    </row>
    <row r="791" spans="1:13" x14ac:dyDescent="0.2">
      <c r="A791" s="1"/>
      <c r="B791" s="1"/>
      <c r="C791" s="16"/>
      <c r="D791" s="1"/>
      <c r="E791" s="1"/>
      <c r="F791" s="1"/>
      <c r="G791" s="1"/>
      <c r="H791" s="11"/>
      <c r="I791" s="11"/>
      <c r="J791" s="11"/>
      <c r="K791" s="2"/>
      <c r="L791" s="2"/>
      <c r="M791" s="1"/>
    </row>
    <row r="792" spans="1:13" x14ac:dyDescent="0.2">
      <c r="A792" s="1"/>
      <c r="B792" s="1"/>
      <c r="C792" s="16"/>
      <c r="D792" s="1"/>
      <c r="E792" s="1"/>
      <c r="F792" s="1"/>
      <c r="G792" s="1"/>
      <c r="H792" s="11"/>
      <c r="I792" s="11"/>
      <c r="J792" s="11"/>
      <c r="K792" s="2"/>
      <c r="L792" s="2"/>
      <c r="M792" s="1"/>
    </row>
    <row r="793" spans="1:13" x14ac:dyDescent="0.2">
      <c r="A793" s="1"/>
      <c r="B793" s="1"/>
      <c r="C793" s="16"/>
      <c r="D793" s="1"/>
      <c r="E793" s="1"/>
      <c r="F793" s="1"/>
      <c r="G793" s="1"/>
      <c r="H793" s="11"/>
      <c r="I793" s="11"/>
      <c r="J793" s="11"/>
      <c r="K793" s="2"/>
      <c r="L793" s="2"/>
      <c r="M793" s="1"/>
    </row>
    <row r="794" spans="1:13" x14ac:dyDescent="0.2">
      <c r="A794" s="1"/>
      <c r="B794" s="1"/>
      <c r="C794" s="16"/>
      <c r="D794" s="1"/>
      <c r="E794" s="1"/>
      <c r="F794" s="1"/>
      <c r="G794" s="1"/>
      <c r="H794" s="11"/>
      <c r="I794" s="11"/>
      <c r="J794" s="11"/>
      <c r="K794" s="2"/>
      <c r="L794" s="2"/>
      <c r="M794" s="1"/>
    </row>
    <row r="795" spans="1:13" x14ac:dyDescent="0.2">
      <c r="A795" s="1"/>
      <c r="B795" s="1"/>
      <c r="C795" s="16"/>
      <c r="D795" s="1"/>
      <c r="E795" s="1"/>
      <c r="F795" s="1"/>
      <c r="G795" s="1"/>
      <c r="H795" s="11"/>
      <c r="I795" s="11"/>
      <c r="J795" s="11"/>
      <c r="K795" s="2"/>
      <c r="L795" s="2"/>
      <c r="M795" s="1"/>
    </row>
    <row r="796" spans="1:13" x14ac:dyDescent="0.2">
      <c r="A796" s="1"/>
      <c r="B796" s="1"/>
      <c r="C796" s="16"/>
      <c r="D796" s="1"/>
      <c r="E796" s="1"/>
      <c r="F796" s="1"/>
      <c r="G796" s="1"/>
      <c r="H796" s="11"/>
      <c r="I796" s="11"/>
      <c r="J796" s="11"/>
      <c r="K796" s="2"/>
      <c r="L796" s="2"/>
      <c r="M796" s="1"/>
    </row>
    <row r="797" spans="1:13" x14ac:dyDescent="0.2">
      <c r="A797" s="1"/>
      <c r="B797" s="1"/>
      <c r="C797" s="16"/>
      <c r="D797" s="1"/>
      <c r="E797" s="1"/>
      <c r="F797" s="1"/>
      <c r="G797" s="1"/>
      <c r="H797" s="11"/>
      <c r="I797" s="11"/>
      <c r="J797" s="11"/>
      <c r="K797" s="2"/>
      <c r="L797" s="2"/>
      <c r="M797" s="1"/>
    </row>
    <row r="798" spans="1:13" x14ac:dyDescent="0.2">
      <c r="A798" s="1"/>
      <c r="B798" s="1"/>
      <c r="C798" s="16"/>
      <c r="D798" s="1"/>
      <c r="E798" s="1"/>
      <c r="F798" s="1"/>
      <c r="G798" s="1"/>
      <c r="H798" s="11"/>
      <c r="I798" s="11"/>
      <c r="J798" s="11"/>
      <c r="K798" s="2"/>
      <c r="L798" s="2"/>
      <c r="M798" s="1"/>
    </row>
    <row r="799" spans="1:13" x14ac:dyDescent="0.2">
      <c r="A799" s="1"/>
      <c r="B799" s="1"/>
      <c r="C799" s="16"/>
      <c r="D799" s="1"/>
      <c r="E799" s="1"/>
      <c r="F799" s="1"/>
      <c r="G799" s="1"/>
      <c r="H799" s="11"/>
      <c r="I799" s="11"/>
      <c r="J799" s="11"/>
      <c r="K799" s="2"/>
      <c r="L799" s="2"/>
      <c r="M799" s="1"/>
    </row>
    <row r="800" spans="1:13" x14ac:dyDescent="0.2">
      <c r="A800" s="1"/>
      <c r="B800" s="1"/>
      <c r="C800" s="16"/>
      <c r="D800" s="1"/>
      <c r="E800" s="1"/>
      <c r="F800" s="1"/>
      <c r="G800" s="1"/>
      <c r="H800" s="11"/>
      <c r="I800" s="11"/>
      <c r="J800" s="11"/>
      <c r="K800" s="2"/>
      <c r="L800" s="2"/>
      <c r="M800" s="1"/>
    </row>
    <row r="801" spans="1:13" x14ac:dyDescent="0.2">
      <c r="A801" s="1"/>
      <c r="B801" s="1"/>
      <c r="C801" s="16"/>
      <c r="D801" s="1"/>
      <c r="E801" s="1"/>
      <c r="F801" s="1"/>
      <c r="G801" s="1"/>
      <c r="H801" s="11"/>
      <c r="I801" s="11"/>
      <c r="J801" s="11"/>
      <c r="K801" s="2"/>
      <c r="L801" s="2"/>
      <c r="M801" s="1"/>
    </row>
    <row r="802" spans="1:13" x14ac:dyDescent="0.2">
      <c r="A802" s="1"/>
      <c r="B802" s="1"/>
      <c r="C802" s="16"/>
      <c r="D802" s="1"/>
      <c r="E802" s="1"/>
      <c r="F802" s="1"/>
      <c r="G802" s="1"/>
      <c r="H802" s="11"/>
      <c r="I802" s="11"/>
      <c r="J802" s="11"/>
      <c r="K802" s="2"/>
      <c r="L802" s="2"/>
      <c r="M802" s="1"/>
    </row>
    <row r="803" spans="1:13" x14ac:dyDescent="0.2">
      <c r="A803" s="1"/>
      <c r="B803" s="1"/>
      <c r="C803" s="16"/>
      <c r="D803" s="1"/>
      <c r="E803" s="1"/>
      <c r="F803" s="1"/>
      <c r="G803" s="1"/>
      <c r="H803" s="11"/>
      <c r="I803" s="11"/>
      <c r="J803" s="11"/>
      <c r="K803" s="2"/>
      <c r="L803" s="2"/>
      <c r="M803" s="1"/>
    </row>
    <row r="804" spans="1:13" x14ac:dyDescent="0.2">
      <c r="A804" s="1"/>
      <c r="B804" s="1"/>
      <c r="C804" s="16"/>
      <c r="D804" s="1"/>
      <c r="E804" s="1"/>
      <c r="F804" s="1"/>
      <c r="G804" s="1"/>
      <c r="H804" s="11"/>
      <c r="I804" s="11"/>
      <c r="J804" s="11"/>
      <c r="K804" s="2"/>
      <c r="L804" s="2"/>
      <c r="M804" s="1"/>
    </row>
    <row r="805" spans="1:13" x14ac:dyDescent="0.2">
      <c r="A805" s="1"/>
      <c r="B805" s="1"/>
      <c r="C805" s="16"/>
      <c r="D805" s="1"/>
      <c r="E805" s="1"/>
      <c r="F805" s="1"/>
      <c r="G805" s="1"/>
      <c r="H805" s="11"/>
      <c r="I805" s="11"/>
      <c r="J805" s="11"/>
      <c r="K805" s="2"/>
      <c r="L805" s="2"/>
      <c r="M805" s="1"/>
    </row>
    <row r="806" spans="1:13" x14ac:dyDescent="0.2">
      <c r="A806" s="1"/>
      <c r="B806" s="1"/>
      <c r="C806" s="16"/>
      <c r="D806" s="1"/>
      <c r="E806" s="1"/>
      <c r="F806" s="1"/>
      <c r="G806" s="1"/>
      <c r="H806" s="11"/>
      <c r="I806" s="11"/>
      <c r="J806" s="11"/>
      <c r="K806" s="2"/>
      <c r="L806" s="2"/>
      <c r="M806" s="1"/>
    </row>
    <row r="807" spans="1:13" x14ac:dyDescent="0.2">
      <c r="A807" s="1"/>
      <c r="B807" s="1"/>
      <c r="C807" s="16"/>
      <c r="D807" s="1"/>
      <c r="E807" s="1"/>
      <c r="F807" s="1"/>
      <c r="G807" s="1"/>
      <c r="H807" s="11"/>
      <c r="I807" s="11"/>
      <c r="J807" s="11"/>
      <c r="K807" s="2"/>
      <c r="L807" s="2"/>
      <c r="M807" s="1"/>
    </row>
    <row r="808" spans="1:13" x14ac:dyDescent="0.2">
      <c r="A808" s="1"/>
      <c r="B808" s="1"/>
      <c r="C808" s="16"/>
      <c r="D808" s="1"/>
      <c r="E808" s="1"/>
      <c r="F808" s="1"/>
      <c r="G808" s="1"/>
      <c r="H808" s="11"/>
      <c r="I808" s="11"/>
      <c r="J808" s="11"/>
      <c r="K808" s="2"/>
      <c r="L808" s="2"/>
      <c r="M808" s="1"/>
    </row>
    <row r="809" spans="1:13" x14ac:dyDescent="0.2">
      <c r="A809" s="1"/>
      <c r="B809" s="1"/>
      <c r="C809" s="16"/>
      <c r="D809" s="1"/>
      <c r="E809" s="1"/>
      <c r="F809" s="1"/>
      <c r="G809" s="1"/>
      <c r="H809" s="11"/>
      <c r="I809" s="11"/>
      <c r="J809" s="11"/>
      <c r="K809" s="2"/>
      <c r="L809" s="2"/>
      <c r="M809" s="1"/>
    </row>
    <row r="810" spans="1:13" x14ac:dyDescent="0.2">
      <c r="A810" s="1"/>
      <c r="B810" s="1"/>
      <c r="C810" s="16"/>
      <c r="D810" s="1"/>
      <c r="E810" s="1"/>
      <c r="F810" s="1"/>
      <c r="G810" s="1"/>
      <c r="H810" s="11"/>
      <c r="I810" s="11"/>
      <c r="J810" s="11"/>
      <c r="K810" s="2"/>
      <c r="L810" s="2"/>
      <c r="M810" s="1"/>
    </row>
    <row r="811" spans="1:13" x14ac:dyDescent="0.2">
      <c r="A811" s="1"/>
      <c r="B811" s="1"/>
      <c r="C811" s="16"/>
      <c r="D811" s="1"/>
      <c r="E811" s="1"/>
      <c r="F811" s="1"/>
      <c r="G811" s="1"/>
      <c r="H811" s="11"/>
      <c r="I811" s="11"/>
      <c r="J811" s="11"/>
      <c r="K811" s="2"/>
      <c r="L811" s="2"/>
      <c r="M811" s="1"/>
    </row>
    <row r="812" spans="1:13" x14ac:dyDescent="0.2">
      <c r="A812" s="1"/>
      <c r="B812" s="1"/>
      <c r="C812" s="16"/>
      <c r="D812" s="1"/>
      <c r="E812" s="1"/>
      <c r="F812" s="1"/>
      <c r="G812" s="1"/>
      <c r="H812" s="11"/>
      <c r="I812" s="11"/>
      <c r="J812" s="11"/>
      <c r="K812" s="2"/>
      <c r="L812" s="2"/>
      <c r="M812" s="1"/>
    </row>
    <row r="813" spans="1:13" x14ac:dyDescent="0.2">
      <c r="A813" s="1"/>
      <c r="B813" s="1"/>
      <c r="C813" s="16"/>
      <c r="D813" s="1"/>
      <c r="E813" s="1"/>
      <c r="F813" s="1"/>
      <c r="G813" s="1"/>
      <c r="H813" s="11"/>
      <c r="I813" s="11"/>
      <c r="J813" s="11"/>
      <c r="K813" s="2"/>
      <c r="L813" s="2"/>
      <c r="M813" s="1"/>
    </row>
    <row r="814" spans="1:13" x14ac:dyDescent="0.2">
      <c r="A814" s="1"/>
      <c r="B814" s="1"/>
      <c r="C814" s="16"/>
      <c r="D814" s="1"/>
      <c r="E814" s="1"/>
      <c r="F814" s="1"/>
      <c r="G814" s="1"/>
      <c r="H814" s="11"/>
      <c r="I814" s="11"/>
      <c r="J814" s="11"/>
      <c r="K814" s="2"/>
      <c r="L814" s="2"/>
      <c r="M814" s="1"/>
    </row>
    <row r="815" spans="1:13" x14ac:dyDescent="0.2">
      <c r="A815" s="1"/>
      <c r="B815" s="1"/>
      <c r="C815" s="16"/>
      <c r="D815" s="1"/>
      <c r="E815" s="1"/>
      <c r="F815" s="1"/>
      <c r="G815" s="1"/>
      <c r="H815" s="11"/>
      <c r="I815" s="11"/>
      <c r="J815" s="11"/>
      <c r="K815" s="2"/>
      <c r="L815" s="2"/>
      <c r="M815" s="1"/>
    </row>
    <row r="816" spans="1:13" x14ac:dyDescent="0.2">
      <c r="A816" s="1"/>
      <c r="B816" s="1"/>
      <c r="C816" s="16"/>
      <c r="D816" s="1"/>
      <c r="E816" s="1"/>
      <c r="F816" s="1"/>
      <c r="G816" s="1"/>
      <c r="H816" s="11"/>
      <c r="I816" s="11"/>
      <c r="J816" s="11"/>
      <c r="K816" s="2"/>
      <c r="L816" s="2"/>
      <c r="M816" s="1"/>
    </row>
    <row r="817" spans="1:13" x14ac:dyDescent="0.2">
      <c r="A817" s="1"/>
      <c r="B817" s="1"/>
      <c r="C817" s="16"/>
      <c r="D817" s="1"/>
      <c r="E817" s="1"/>
      <c r="F817" s="1"/>
      <c r="G817" s="1"/>
      <c r="H817" s="11"/>
      <c r="I817" s="11"/>
      <c r="J817" s="11"/>
      <c r="K817" s="2"/>
      <c r="L817" s="2"/>
      <c r="M817" s="1"/>
    </row>
    <row r="818" spans="1:13" x14ac:dyDescent="0.2">
      <c r="A818" s="1"/>
      <c r="B818" s="1"/>
      <c r="C818" s="16"/>
      <c r="D818" s="1"/>
      <c r="E818" s="1"/>
      <c r="F818" s="1"/>
      <c r="G818" s="1"/>
      <c r="H818" s="11"/>
      <c r="I818" s="11"/>
      <c r="J818" s="11"/>
      <c r="K818" s="2"/>
      <c r="L818" s="2"/>
      <c r="M818" s="1"/>
    </row>
    <row r="819" spans="1:13" x14ac:dyDescent="0.2">
      <c r="A819" s="1"/>
      <c r="B819" s="1"/>
      <c r="C819" s="16"/>
      <c r="D819" s="1"/>
      <c r="E819" s="1"/>
      <c r="F819" s="1"/>
      <c r="G819" s="1"/>
      <c r="H819" s="11"/>
      <c r="I819" s="11"/>
      <c r="J819" s="11"/>
      <c r="K819" s="2"/>
      <c r="L819" s="2"/>
      <c r="M819" s="1"/>
    </row>
    <row r="820" spans="1:13" x14ac:dyDescent="0.2">
      <c r="A820" s="1"/>
      <c r="B820" s="1"/>
      <c r="C820" s="16"/>
      <c r="D820" s="1"/>
      <c r="E820" s="1"/>
      <c r="F820" s="1"/>
      <c r="G820" s="1"/>
      <c r="H820" s="11"/>
      <c r="I820" s="11"/>
      <c r="J820" s="11"/>
      <c r="K820" s="2"/>
      <c r="L820" s="2"/>
      <c r="M820" s="1"/>
    </row>
    <row r="821" spans="1:13" x14ac:dyDescent="0.2">
      <c r="A821" s="1"/>
      <c r="B821" s="1"/>
      <c r="C821" s="16"/>
      <c r="D821" s="1"/>
      <c r="E821" s="1"/>
      <c r="F821" s="1"/>
      <c r="G821" s="1"/>
      <c r="H821" s="11"/>
      <c r="I821" s="11"/>
      <c r="J821" s="11"/>
      <c r="K821" s="2"/>
      <c r="L821" s="2"/>
      <c r="M821" s="1"/>
    </row>
    <row r="822" spans="1:13" x14ac:dyDescent="0.2">
      <c r="A822" s="1"/>
      <c r="B822" s="1"/>
      <c r="C822" s="16"/>
      <c r="D822" s="1"/>
      <c r="E822" s="1"/>
      <c r="F822" s="1"/>
      <c r="G822" s="1"/>
      <c r="H822" s="11"/>
      <c r="I822" s="11"/>
      <c r="J822" s="11"/>
      <c r="K822" s="2"/>
      <c r="L822" s="2"/>
      <c r="M822" s="1"/>
    </row>
    <row r="823" spans="1:13" x14ac:dyDescent="0.2">
      <c r="A823" s="1"/>
      <c r="B823" s="1"/>
      <c r="C823" s="16"/>
      <c r="D823" s="1"/>
      <c r="E823" s="1"/>
      <c r="F823" s="1"/>
      <c r="G823" s="1"/>
      <c r="H823" s="11"/>
      <c r="I823" s="11"/>
      <c r="J823" s="11"/>
      <c r="K823" s="2"/>
      <c r="L823" s="2"/>
      <c r="M823" s="1"/>
    </row>
    <row r="824" spans="1:13" x14ac:dyDescent="0.2">
      <c r="A824" s="1"/>
      <c r="B824" s="1"/>
      <c r="C824" s="16"/>
      <c r="D824" s="1"/>
      <c r="E824" s="1"/>
      <c r="F824" s="1"/>
      <c r="G824" s="1"/>
      <c r="H824" s="11"/>
      <c r="I824" s="11"/>
      <c r="J824" s="11"/>
      <c r="K824" s="2"/>
      <c r="L824" s="2"/>
      <c r="M824" s="1"/>
    </row>
    <row r="825" spans="1:13" x14ac:dyDescent="0.2">
      <c r="A825" s="1"/>
      <c r="B825" s="1"/>
      <c r="C825" s="16"/>
      <c r="D825" s="1"/>
      <c r="E825" s="1"/>
      <c r="F825" s="1"/>
      <c r="G825" s="1"/>
      <c r="H825" s="11"/>
      <c r="I825" s="11"/>
      <c r="J825" s="11"/>
      <c r="K825" s="2"/>
      <c r="L825" s="2"/>
      <c r="M825" s="1"/>
    </row>
    <row r="826" spans="1:13" x14ac:dyDescent="0.2">
      <c r="A826" s="1"/>
      <c r="B826" s="1"/>
      <c r="C826" s="16"/>
      <c r="D826" s="1"/>
      <c r="E826" s="1"/>
      <c r="F826" s="1"/>
      <c r="G826" s="1"/>
      <c r="H826" s="11"/>
      <c r="I826" s="11"/>
      <c r="J826" s="11"/>
      <c r="K826" s="2"/>
      <c r="L826" s="2"/>
      <c r="M826" s="1"/>
    </row>
    <row r="827" spans="1:13" x14ac:dyDescent="0.2">
      <c r="A827" s="1"/>
      <c r="B827" s="1"/>
      <c r="C827" s="16"/>
      <c r="D827" s="1"/>
      <c r="E827" s="1"/>
      <c r="F827" s="1"/>
      <c r="G827" s="1"/>
      <c r="H827" s="11"/>
      <c r="I827" s="11"/>
      <c r="J827" s="11"/>
      <c r="K827" s="2"/>
      <c r="L827" s="2"/>
      <c r="M827" s="1"/>
    </row>
    <row r="828" spans="1:13" x14ac:dyDescent="0.2">
      <c r="A828" s="1"/>
      <c r="B828" s="1"/>
      <c r="C828" s="16"/>
      <c r="D828" s="1"/>
      <c r="E828" s="1"/>
      <c r="F828" s="1"/>
      <c r="G828" s="1"/>
      <c r="H828" s="11"/>
      <c r="I828" s="11"/>
      <c r="J828" s="11"/>
      <c r="K828" s="2"/>
      <c r="L828" s="2"/>
      <c r="M828" s="1"/>
    </row>
    <row r="829" spans="1:13" x14ac:dyDescent="0.2">
      <c r="A829" s="1"/>
      <c r="B829" s="1"/>
      <c r="C829" s="16"/>
      <c r="D829" s="1"/>
      <c r="E829" s="1"/>
      <c r="F829" s="1"/>
      <c r="G829" s="1"/>
      <c r="H829" s="11"/>
      <c r="I829" s="11"/>
      <c r="J829" s="11"/>
      <c r="K829" s="2"/>
      <c r="L829" s="2"/>
      <c r="M829" s="1"/>
    </row>
    <row r="830" spans="1:13" x14ac:dyDescent="0.2">
      <c r="A830" s="1"/>
      <c r="B830" s="1"/>
      <c r="C830" s="16"/>
      <c r="D830" s="1"/>
      <c r="E830" s="1"/>
      <c r="F830" s="1"/>
      <c r="G830" s="1"/>
      <c r="H830" s="11"/>
      <c r="I830" s="11"/>
      <c r="J830" s="11"/>
      <c r="K830" s="2"/>
      <c r="L830" s="2"/>
      <c r="M830" s="1"/>
    </row>
    <row r="831" spans="1:13" x14ac:dyDescent="0.2">
      <c r="A831" s="1"/>
      <c r="B831" s="1"/>
      <c r="C831" s="16"/>
      <c r="D831" s="1"/>
      <c r="E831" s="1"/>
      <c r="F831" s="1"/>
      <c r="G831" s="1"/>
      <c r="H831" s="11"/>
      <c r="I831" s="11"/>
      <c r="J831" s="11"/>
      <c r="K831" s="2"/>
      <c r="L831" s="2"/>
      <c r="M831" s="1"/>
    </row>
    <row r="832" spans="1:13" x14ac:dyDescent="0.2">
      <c r="A832" s="1"/>
      <c r="B832" s="1"/>
      <c r="C832" s="16"/>
      <c r="D832" s="1"/>
      <c r="E832" s="1"/>
      <c r="F832" s="1"/>
      <c r="G832" s="1"/>
      <c r="H832" s="11"/>
      <c r="I832" s="11"/>
      <c r="J832" s="11"/>
      <c r="K832" s="2"/>
      <c r="L832" s="2"/>
      <c r="M832" s="1"/>
    </row>
    <row r="833" spans="1:13" x14ac:dyDescent="0.2">
      <c r="A833" s="1"/>
      <c r="B833" s="1"/>
      <c r="C833" s="16"/>
      <c r="D833" s="1"/>
      <c r="E833" s="1"/>
      <c r="F833" s="1"/>
      <c r="G833" s="1"/>
      <c r="H833" s="11"/>
      <c r="I833" s="11"/>
      <c r="J833" s="11"/>
      <c r="K833" s="2"/>
      <c r="L833" s="2"/>
      <c r="M833" s="1"/>
    </row>
    <row r="834" spans="1:13" x14ac:dyDescent="0.2">
      <c r="A834" s="1"/>
      <c r="B834" s="1"/>
      <c r="C834" s="16"/>
      <c r="D834" s="1"/>
      <c r="E834" s="1"/>
      <c r="F834" s="1"/>
      <c r="G834" s="1"/>
      <c r="H834" s="11"/>
      <c r="I834" s="11"/>
      <c r="J834" s="11"/>
      <c r="K834" s="2"/>
      <c r="L834" s="2"/>
      <c r="M834" s="1"/>
    </row>
    <row r="835" spans="1:13" x14ac:dyDescent="0.2">
      <c r="A835" s="1"/>
      <c r="B835" s="1"/>
      <c r="C835" s="16"/>
      <c r="D835" s="1"/>
      <c r="E835" s="1"/>
      <c r="F835" s="1"/>
      <c r="G835" s="1"/>
      <c r="H835" s="11"/>
      <c r="I835" s="11"/>
      <c r="J835" s="11"/>
      <c r="K835" s="2"/>
      <c r="L835" s="2"/>
      <c r="M835" s="1"/>
    </row>
    <row r="836" spans="1:13" x14ac:dyDescent="0.2">
      <c r="A836" s="1"/>
      <c r="B836" s="1"/>
      <c r="C836" s="16"/>
      <c r="D836" s="1"/>
      <c r="E836" s="1"/>
      <c r="F836" s="1"/>
      <c r="G836" s="1"/>
      <c r="H836" s="11"/>
      <c r="I836" s="11"/>
      <c r="J836" s="11"/>
      <c r="K836" s="2"/>
      <c r="L836" s="2"/>
      <c r="M836" s="1"/>
    </row>
    <row r="837" spans="1:13" x14ac:dyDescent="0.2">
      <c r="A837" s="1"/>
      <c r="B837" s="1"/>
      <c r="C837" s="16"/>
      <c r="D837" s="1"/>
      <c r="E837" s="1"/>
      <c r="F837" s="1"/>
      <c r="G837" s="1"/>
      <c r="H837" s="11"/>
      <c r="I837" s="11"/>
      <c r="J837" s="11"/>
      <c r="K837" s="2"/>
      <c r="L837" s="2"/>
      <c r="M837" s="1"/>
    </row>
    <row r="838" spans="1:13" x14ac:dyDescent="0.2">
      <c r="A838" s="1"/>
      <c r="B838" s="1"/>
      <c r="C838" s="16"/>
      <c r="D838" s="1"/>
      <c r="E838" s="1"/>
      <c r="F838" s="1"/>
      <c r="G838" s="1"/>
      <c r="H838" s="11"/>
      <c r="I838" s="11"/>
      <c r="J838" s="11"/>
      <c r="K838" s="2"/>
      <c r="L838" s="2"/>
      <c r="M838" s="1"/>
    </row>
    <row r="839" spans="1:13" x14ac:dyDescent="0.2">
      <c r="A839" s="1"/>
      <c r="B839" s="1"/>
      <c r="C839" s="16"/>
      <c r="D839" s="1"/>
      <c r="E839" s="1"/>
      <c r="F839" s="1"/>
      <c r="G839" s="1"/>
      <c r="H839" s="11"/>
      <c r="I839" s="11"/>
      <c r="J839" s="11"/>
      <c r="K839" s="2"/>
      <c r="L839" s="2"/>
      <c r="M839" s="1"/>
    </row>
    <row r="840" spans="1:13" x14ac:dyDescent="0.2">
      <c r="A840" s="1"/>
      <c r="B840" s="1"/>
      <c r="C840" s="16"/>
      <c r="D840" s="1"/>
      <c r="E840" s="1"/>
      <c r="F840" s="1"/>
      <c r="G840" s="1"/>
      <c r="H840" s="11"/>
      <c r="I840" s="11"/>
      <c r="J840" s="11"/>
      <c r="K840" s="2"/>
      <c r="L840" s="2"/>
      <c r="M840" s="1"/>
    </row>
    <row r="841" spans="1:13" x14ac:dyDescent="0.2">
      <c r="A841" s="1"/>
      <c r="B841" s="1"/>
      <c r="C841" s="16"/>
      <c r="D841" s="1"/>
      <c r="E841" s="1"/>
      <c r="F841" s="1"/>
      <c r="G841" s="1"/>
      <c r="H841" s="11"/>
      <c r="I841" s="11"/>
      <c r="J841" s="11"/>
      <c r="K841" s="2"/>
      <c r="L841" s="2"/>
      <c r="M841" s="1"/>
    </row>
    <row r="842" spans="1:13" x14ac:dyDescent="0.2">
      <c r="A842" s="1"/>
      <c r="B842" s="1"/>
      <c r="C842" s="16"/>
      <c r="D842" s="1"/>
      <c r="E842" s="1"/>
      <c r="F842" s="1"/>
      <c r="G842" s="1"/>
      <c r="H842" s="11"/>
      <c r="I842" s="11"/>
      <c r="J842" s="11"/>
      <c r="K842" s="2"/>
      <c r="L842" s="2"/>
      <c r="M842" s="1"/>
    </row>
    <row r="843" spans="1:13" x14ac:dyDescent="0.2">
      <c r="A843" s="1"/>
      <c r="B843" s="1"/>
      <c r="C843" s="16"/>
      <c r="D843" s="1"/>
      <c r="E843" s="1"/>
      <c r="F843" s="1"/>
      <c r="G843" s="1"/>
      <c r="H843" s="11"/>
      <c r="I843" s="11"/>
      <c r="J843" s="11"/>
      <c r="K843" s="2"/>
      <c r="L843" s="2"/>
      <c r="M843" s="1"/>
    </row>
    <row r="844" spans="1:13" x14ac:dyDescent="0.2">
      <c r="A844" s="1"/>
      <c r="B844" s="1"/>
      <c r="C844" s="16"/>
      <c r="D844" s="1"/>
      <c r="E844" s="1"/>
      <c r="F844" s="1"/>
      <c r="G844" s="1"/>
      <c r="H844" s="11"/>
      <c r="I844" s="11"/>
      <c r="J844" s="11"/>
      <c r="K844" s="2"/>
      <c r="L844" s="2"/>
      <c r="M844" s="1"/>
    </row>
    <row r="845" spans="1:13" x14ac:dyDescent="0.2">
      <c r="A845" s="1"/>
      <c r="B845" s="1"/>
      <c r="C845" s="16"/>
      <c r="D845" s="1"/>
      <c r="E845" s="1"/>
      <c r="F845" s="1"/>
      <c r="G845" s="1"/>
      <c r="H845" s="11"/>
      <c r="I845" s="11"/>
      <c r="J845" s="11"/>
      <c r="K845" s="2"/>
      <c r="L845" s="2"/>
      <c r="M845" s="1"/>
    </row>
    <row r="846" spans="1:13" x14ac:dyDescent="0.2">
      <c r="A846" s="1"/>
      <c r="B846" s="1"/>
      <c r="C846" s="16"/>
      <c r="D846" s="1"/>
      <c r="E846" s="1"/>
      <c r="F846" s="1"/>
      <c r="G846" s="1"/>
      <c r="H846" s="11"/>
      <c r="I846" s="11"/>
      <c r="J846" s="11"/>
      <c r="K846" s="2"/>
      <c r="L846" s="2"/>
      <c r="M846" s="1"/>
    </row>
    <row r="847" spans="1:13" x14ac:dyDescent="0.2">
      <c r="A847" s="1"/>
      <c r="B847" s="1"/>
      <c r="C847" s="16"/>
      <c r="D847" s="1"/>
      <c r="E847" s="1"/>
      <c r="F847" s="1"/>
      <c r="G847" s="1"/>
      <c r="H847" s="11"/>
      <c r="I847" s="11"/>
      <c r="J847" s="11"/>
      <c r="K847" s="2"/>
      <c r="L847" s="2"/>
      <c r="M847" s="1"/>
    </row>
    <row r="848" spans="1:13" x14ac:dyDescent="0.2">
      <c r="A848" s="1"/>
      <c r="B848" s="1"/>
      <c r="C848" s="16"/>
      <c r="D848" s="1"/>
      <c r="E848" s="1"/>
      <c r="F848" s="1"/>
      <c r="G848" s="1"/>
      <c r="H848" s="11"/>
      <c r="I848" s="11"/>
      <c r="J848" s="11"/>
      <c r="K848" s="2"/>
      <c r="L848" s="2"/>
      <c r="M848" s="1"/>
    </row>
    <row r="849" spans="1:13" x14ac:dyDescent="0.2">
      <c r="A849" s="1"/>
      <c r="B849" s="1"/>
      <c r="C849" s="16"/>
      <c r="D849" s="1"/>
      <c r="E849" s="1"/>
      <c r="F849" s="1"/>
      <c r="G849" s="1"/>
      <c r="H849" s="11"/>
      <c r="I849" s="11"/>
      <c r="J849" s="11"/>
      <c r="K849" s="2"/>
      <c r="L849" s="2"/>
      <c r="M849" s="1"/>
    </row>
    <row r="850" spans="1:13" x14ac:dyDescent="0.2">
      <c r="A850" s="1"/>
      <c r="B850" s="1"/>
      <c r="C850" s="16"/>
      <c r="D850" s="1"/>
      <c r="E850" s="1"/>
      <c r="F850" s="1"/>
      <c r="G850" s="1"/>
      <c r="H850" s="11"/>
      <c r="I850" s="11"/>
      <c r="J850" s="11"/>
      <c r="K850" s="2"/>
      <c r="L850" s="2"/>
      <c r="M850" s="1"/>
    </row>
    <row r="851" spans="1:13" x14ac:dyDescent="0.2">
      <c r="A851" s="1"/>
      <c r="B851" s="1"/>
      <c r="C851" s="16"/>
      <c r="D851" s="1"/>
      <c r="E851" s="1"/>
      <c r="F851" s="1"/>
      <c r="G851" s="1"/>
      <c r="H851" s="11"/>
      <c r="I851" s="11"/>
      <c r="J851" s="11"/>
      <c r="K851" s="2"/>
      <c r="L851" s="2"/>
      <c r="M851" s="1"/>
    </row>
    <row r="852" spans="1:13" x14ac:dyDescent="0.2">
      <c r="A852" s="1"/>
      <c r="B852" s="1"/>
      <c r="C852" s="16"/>
      <c r="D852" s="1"/>
      <c r="E852" s="1"/>
      <c r="F852" s="1"/>
      <c r="G852" s="1"/>
      <c r="H852" s="11"/>
      <c r="I852" s="11"/>
      <c r="J852" s="11"/>
      <c r="K852" s="2"/>
      <c r="L852" s="2"/>
      <c r="M852" s="1"/>
    </row>
    <row r="853" spans="1:13" x14ac:dyDescent="0.2">
      <c r="A853" s="1"/>
      <c r="B853" s="1"/>
      <c r="C853" s="16"/>
      <c r="D853" s="1"/>
      <c r="E853" s="1"/>
      <c r="F853" s="1"/>
      <c r="G853" s="1"/>
      <c r="H853" s="11"/>
      <c r="I853" s="11"/>
      <c r="J853" s="11"/>
      <c r="K853" s="2"/>
      <c r="L853" s="2"/>
      <c r="M853" s="1"/>
    </row>
    <row r="854" spans="1:13" x14ac:dyDescent="0.2">
      <c r="A854" s="1"/>
      <c r="B854" s="1"/>
      <c r="C854" s="16"/>
      <c r="D854" s="1"/>
      <c r="E854" s="1"/>
      <c r="F854" s="1"/>
      <c r="G854" s="1"/>
      <c r="H854" s="11"/>
      <c r="I854" s="11"/>
      <c r="J854" s="11"/>
      <c r="K854" s="2"/>
      <c r="L854" s="2"/>
      <c r="M854" s="1"/>
    </row>
    <row r="855" spans="1:13" x14ac:dyDescent="0.2">
      <c r="A855" s="1"/>
      <c r="B855" s="1"/>
      <c r="C855" s="16"/>
      <c r="D855" s="1"/>
      <c r="E855" s="1"/>
      <c r="F855" s="1"/>
      <c r="G855" s="1"/>
      <c r="H855" s="11"/>
      <c r="I855" s="11"/>
      <c r="J855" s="11"/>
      <c r="K855" s="2"/>
      <c r="L855" s="2"/>
      <c r="M855" s="1"/>
    </row>
    <row r="856" spans="1:13" x14ac:dyDescent="0.2">
      <c r="A856" s="1"/>
      <c r="B856" s="1"/>
      <c r="C856" s="16"/>
      <c r="D856" s="1"/>
      <c r="E856" s="1"/>
      <c r="F856" s="1"/>
      <c r="G856" s="1"/>
      <c r="H856" s="11"/>
      <c r="I856" s="11"/>
      <c r="J856" s="11"/>
      <c r="K856" s="2"/>
      <c r="L856" s="2"/>
      <c r="M856" s="1"/>
    </row>
    <row r="857" spans="1:13" x14ac:dyDescent="0.2">
      <c r="A857" s="1"/>
      <c r="B857" s="1"/>
      <c r="C857" s="16"/>
      <c r="D857" s="1"/>
      <c r="E857" s="1"/>
      <c r="F857" s="1"/>
      <c r="G857" s="1"/>
      <c r="H857" s="11"/>
      <c r="I857" s="11"/>
      <c r="J857" s="11"/>
      <c r="K857" s="2"/>
      <c r="L857" s="2"/>
      <c r="M857" s="1"/>
    </row>
    <row r="858" spans="1:13" x14ac:dyDescent="0.2">
      <c r="A858" s="1"/>
      <c r="B858" s="1"/>
      <c r="C858" s="16"/>
      <c r="D858" s="1"/>
      <c r="E858" s="1"/>
      <c r="F858" s="1"/>
      <c r="G858" s="1"/>
      <c r="H858" s="11"/>
      <c r="I858" s="11"/>
      <c r="J858" s="11"/>
      <c r="K858" s="2"/>
      <c r="L858" s="2"/>
      <c r="M858" s="1"/>
    </row>
    <row r="859" spans="1:13" x14ac:dyDescent="0.2">
      <c r="A859" s="1"/>
      <c r="B859" s="1"/>
      <c r="C859" s="16"/>
      <c r="D859" s="1"/>
      <c r="E859" s="1"/>
      <c r="F859" s="1"/>
      <c r="G859" s="1"/>
      <c r="H859" s="11"/>
      <c r="I859" s="11"/>
      <c r="J859" s="11"/>
      <c r="K859" s="2"/>
      <c r="L859" s="2"/>
      <c r="M859" s="1"/>
    </row>
    <row r="860" spans="1:13" x14ac:dyDescent="0.2">
      <c r="A860" s="1"/>
      <c r="B860" s="1"/>
      <c r="C860" s="16"/>
      <c r="D860" s="1"/>
      <c r="E860" s="1"/>
      <c r="F860" s="1"/>
      <c r="G860" s="1"/>
      <c r="H860" s="11"/>
      <c r="I860" s="11"/>
      <c r="J860" s="11"/>
      <c r="K860" s="2"/>
      <c r="L860" s="2"/>
      <c r="M860" s="1"/>
    </row>
    <row r="861" spans="1:13" x14ac:dyDescent="0.2">
      <c r="A861" s="1"/>
      <c r="B861" s="1"/>
      <c r="C861" s="16"/>
      <c r="D861" s="1"/>
      <c r="E861" s="1"/>
      <c r="F861" s="1"/>
      <c r="G861" s="1"/>
      <c r="H861" s="11"/>
      <c r="I861" s="11"/>
      <c r="J861" s="11"/>
      <c r="K861" s="2"/>
      <c r="L861" s="2"/>
      <c r="M861" s="1"/>
    </row>
    <row r="862" spans="1:13" x14ac:dyDescent="0.2">
      <c r="A862" s="1"/>
      <c r="B862" s="1"/>
      <c r="C862" s="16"/>
      <c r="D862" s="1"/>
      <c r="E862" s="1"/>
      <c r="F862" s="1"/>
      <c r="G862" s="1"/>
      <c r="H862" s="11"/>
      <c r="I862" s="11"/>
      <c r="J862" s="11"/>
      <c r="K862" s="2"/>
      <c r="L862" s="2"/>
      <c r="M862" s="1"/>
    </row>
    <row r="863" spans="1:13" x14ac:dyDescent="0.2">
      <c r="A863" s="1"/>
      <c r="B863" s="1"/>
      <c r="C863" s="16"/>
      <c r="D863" s="1"/>
      <c r="E863" s="1"/>
      <c r="F863" s="1"/>
      <c r="G863" s="1"/>
      <c r="H863" s="11"/>
      <c r="I863" s="11"/>
      <c r="J863" s="11"/>
      <c r="K863" s="2"/>
      <c r="L863" s="2"/>
      <c r="M863" s="1"/>
    </row>
    <row r="864" spans="1:13" x14ac:dyDescent="0.2">
      <c r="A864" s="1"/>
      <c r="B864" s="1"/>
      <c r="C864" s="16"/>
      <c r="D864" s="1"/>
      <c r="E864" s="1"/>
      <c r="F864" s="1"/>
      <c r="G864" s="1"/>
      <c r="H864" s="11"/>
      <c r="I864" s="11"/>
      <c r="J864" s="11"/>
      <c r="K864" s="2"/>
      <c r="L864" s="2"/>
      <c r="M864" s="1"/>
    </row>
    <row r="865" spans="1:13" x14ac:dyDescent="0.2">
      <c r="A865" s="1"/>
      <c r="B865" s="1"/>
      <c r="C865" s="16"/>
      <c r="D865" s="1"/>
      <c r="E865" s="1"/>
      <c r="F865" s="1"/>
      <c r="G865" s="1"/>
      <c r="H865" s="11"/>
      <c r="I865" s="11"/>
      <c r="J865" s="11"/>
      <c r="K865" s="2"/>
      <c r="L865" s="2"/>
      <c r="M865" s="1"/>
    </row>
    <row r="866" spans="1:13" x14ac:dyDescent="0.2">
      <c r="A866" s="1"/>
      <c r="B866" s="1"/>
      <c r="C866" s="16"/>
      <c r="D866" s="1"/>
      <c r="E866" s="1"/>
      <c r="F866" s="1"/>
      <c r="G866" s="1"/>
      <c r="H866" s="11"/>
      <c r="I866" s="11"/>
      <c r="J866" s="11"/>
      <c r="K866" s="2"/>
      <c r="L866" s="2"/>
      <c r="M866" s="1"/>
    </row>
    <row r="867" spans="1:13" x14ac:dyDescent="0.2">
      <c r="A867" s="1"/>
      <c r="B867" s="1"/>
      <c r="C867" s="16"/>
      <c r="D867" s="1"/>
      <c r="E867" s="1"/>
      <c r="F867" s="1"/>
      <c r="G867" s="1"/>
      <c r="H867" s="11"/>
      <c r="I867" s="11"/>
      <c r="J867" s="11"/>
      <c r="K867" s="2"/>
      <c r="L867" s="2"/>
      <c r="M867" s="1"/>
    </row>
    <row r="868" spans="1:13" x14ac:dyDescent="0.2">
      <c r="A868" s="1"/>
      <c r="B868" s="1"/>
      <c r="C868" s="16"/>
      <c r="D868" s="1"/>
      <c r="E868" s="1"/>
      <c r="F868" s="1"/>
      <c r="G868" s="1"/>
      <c r="H868" s="11"/>
      <c r="I868" s="11"/>
      <c r="J868" s="11"/>
      <c r="K868" s="2"/>
      <c r="L868" s="2"/>
      <c r="M868" s="1"/>
    </row>
    <row r="869" spans="1:13" x14ac:dyDescent="0.2">
      <c r="A869" s="1"/>
      <c r="B869" s="1"/>
      <c r="C869" s="16"/>
      <c r="D869" s="1"/>
      <c r="E869" s="1"/>
      <c r="F869" s="1"/>
      <c r="G869" s="1"/>
      <c r="H869" s="11"/>
      <c r="I869" s="11"/>
      <c r="J869" s="11"/>
      <c r="K869" s="2"/>
      <c r="L869" s="2"/>
      <c r="M869" s="1"/>
    </row>
    <row r="870" spans="1:13" x14ac:dyDescent="0.2">
      <c r="A870" s="1"/>
      <c r="B870" s="1"/>
      <c r="C870" s="16"/>
      <c r="D870" s="1"/>
      <c r="E870" s="1"/>
      <c r="F870" s="1"/>
      <c r="G870" s="1"/>
      <c r="H870" s="11"/>
      <c r="I870" s="11"/>
      <c r="J870" s="11"/>
      <c r="K870" s="2"/>
      <c r="L870" s="2"/>
      <c r="M870" s="1"/>
    </row>
    <row r="871" spans="1:13" x14ac:dyDescent="0.2">
      <c r="A871" s="1"/>
      <c r="B871" s="1"/>
      <c r="C871" s="16"/>
      <c r="D871" s="1"/>
      <c r="E871" s="1"/>
      <c r="F871" s="1"/>
      <c r="G871" s="1"/>
      <c r="H871" s="11"/>
      <c r="I871" s="11"/>
      <c r="J871" s="11"/>
      <c r="K871" s="2"/>
      <c r="L871" s="2"/>
      <c r="M871" s="1"/>
    </row>
    <row r="872" spans="1:13" x14ac:dyDescent="0.2">
      <c r="A872" s="1"/>
      <c r="B872" s="1"/>
      <c r="C872" s="16"/>
      <c r="D872" s="1"/>
      <c r="E872" s="1"/>
      <c r="F872" s="1"/>
      <c r="G872" s="1"/>
      <c r="H872" s="11"/>
      <c r="I872" s="11"/>
      <c r="J872" s="11"/>
      <c r="K872" s="2"/>
      <c r="L872" s="2"/>
      <c r="M872" s="1"/>
    </row>
    <row r="873" spans="1:13" x14ac:dyDescent="0.2">
      <c r="A873" s="1"/>
      <c r="B873" s="1"/>
      <c r="C873" s="16"/>
      <c r="D873" s="1"/>
      <c r="E873" s="1"/>
      <c r="F873" s="1"/>
      <c r="G873" s="1"/>
      <c r="H873" s="11"/>
      <c r="I873" s="11"/>
      <c r="J873" s="11"/>
      <c r="K873" s="2"/>
      <c r="L873" s="2"/>
      <c r="M873" s="1"/>
    </row>
    <row r="874" spans="1:13" x14ac:dyDescent="0.2">
      <c r="A874" s="1"/>
      <c r="B874" s="1"/>
      <c r="C874" s="16"/>
      <c r="D874" s="1"/>
      <c r="E874" s="1"/>
      <c r="F874" s="1"/>
      <c r="G874" s="1"/>
      <c r="H874" s="11"/>
      <c r="I874" s="11"/>
      <c r="J874" s="11"/>
      <c r="K874" s="2"/>
      <c r="L874" s="2"/>
      <c r="M874" s="1"/>
    </row>
    <row r="875" spans="1:13" x14ac:dyDescent="0.2">
      <c r="A875" s="1"/>
      <c r="B875" s="1"/>
      <c r="C875" s="16"/>
      <c r="D875" s="1"/>
      <c r="E875" s="1"/>
      <c r="F875" s="1"/>
      <c r="G875" s="1"/>
      <c r="H875" s="11"/>
      <c r="I875" s="11"/>
      <c r="J875" s="11"/>
      <c r="K875" s="2"/>
      <c r="L875" s="2"/>
      <c r="M875" s="1"/>
    </row>
    <row r="876" spans="1:13" x14ac:dyDescent="0.2">
      <c r="A876" s="1"/>
      <c r="B876" s="1"/>
      <c r="C876" s="16"/>
      <c r="D876" s="1"/>
      <c r="E876" s="1"/>
      <c r="F876" s="1"/>
      <c r="G876" s="1"/>
      <c r="H876" s="11"/>
      <c r="I876" s="11"/>
      <c r="J876" s="11"/>
      <c r="K876" s="2"/>
      <c r="L876" s="2"/>
      <c r="M876" s="1"/>
    </row>
    <row r="877" spans="1:13" x14ac:dyDescent="0.2">
      <c r="A877" s="1"/>
      <c r="B877" s="1"/>
      <c r="C877" s="16"/>
      <c r="D877" s="1"/>
      <c r="E877" s="1"/>
      <c r="F877" s="1"/>
      <c r="G877" s="1"/>
      <c r="H877" s="11"/>
      <c r="I877" s="11"/>
      <c r="J877" s="11"/>
      <c r="K877" s="2"/>
      <c r="L877" s="2"/>
      <c r="M877" s="1"/>
    </row>
    <row r="878" spans="1:13" x14ac:dyDescent="0.2">
      <c r="A878" s="1"/>
      <c r="B878" s="1"/>
      <c r="C878" s="16"/>
      <c r="D878" s="1"/>
      <c r="E878" s="1"/>
      <c r="F878" s="1"/>
      <c r="G878" s="1"/>
      <c r="H878" s="11"/>
      <c r="I878" s="11"/>
      <c r="J878" s="11"/>
      <c r="K878" s="2"/>
      <c r="L878" s="2"/>
      <c r="M878" s="1"/>
    </row>
    <row r="879" spans="1:13" x14ac:dyDescent="0.2">
      <c r="A879" s="1"/>
      <c r="B879" s="1"/>
      <c r="C879" s="16"/>
      <c r="D879" s="1"/>
      <c r="E879" s="1"/>
      <c r="F879" s="1"/>
      <c r="G879" s="1"/>
      <c r="H879" s="11"/>
      <c r="I879" s="11"/>
      <c r="J879" s="11"/>
      <c r="K879" s="2"/>
      <c r="L879" s="2"/>
      <c r="M879" s="1"/>
    </row>
    <row r="880" spans="1:13" x14ac:dyDescent="0.2">
      <c r="A880" s="1"/>
      <c r="B880" s="1"/>
      <c r="C880" s="16"/>
      <c r="D880" s="1"/>
      <c r="E880" s="1"/>
      <c r="F880" s="1"/>
      <c r="G880" s="1"/>
      <c r="H880" s="11"/>
      <c r="I880" s="11"/>
      <c r="J880" s="11"/>
      <c r="K880" s="2"/>
      <c r="L880" s="2"/>
      <c r="M880" s="1"/>
    </row>
    <row r="881" spans="1:13" x14ac:dyDescent="0.2">
      <c r="A881" s="1"/>
      <c r="B881" s="1"/>
      <c r="C881" s="16"/>
      <c r="D881" s="1"/>
      <c r="E881" s="1"/>
      <c r="F881" s="1"/>
      <c r="G881" s="1"/>
      <c r="H881" s="11"/>
      <c r="I881" s="11"/>
      <c r="J881" s="11"/>
      <c r="K881" s="2"/>
      <c r="L881" s="2"/>
      <c r="M881" s="1"/>
    </row>
    <row r="882" spans="1:13" x14ac:dyDescent="0.2">
      <c r="A882" s="1"/>
      <c r="B882" s="1"/>
      <c r="C882" s="16"/>
      <c r="D882" s="1"/>
      <c r="E882" s="1"/>
      <c r="F882" s="1"/>
      <c r="G882" s="1"/>
      <c r="H882" s="11"/>
      <c r="I882" s="11"/>
      <c r="J882" s="11"/>
      <c r="K882" s="2"/>
      <c r="L882" s="2"/>
      <c r="M882" s="1"/>
    </row>
    <row r="883" spans="1:13" x14ac:dyDescent="0.2">
      <c r="A883" s="1"/>
      <c r="B883" s="1"/>
      <c r="C883" s="16"/>
      <c r="D883" s="1"/>
      <c r="E883" s="1"/>
      <c r="F883" s="1"/>
      <c r="G883" s="1"/>
      <c r="H883" s="11"/>
      <c r="I883" s="11"/>
      <c r="J883" s="11"/>
      <c r="K883" s="2"/>
      <c r="L883" s="2"/>
      <c r="M883" s="1"/>
    </row>
    <row r="884" spans="1:13" x14ac:dyDescent="0.2">
      <c r="A884" s="1"/>
      <c r="B884" s="1"/>
      <c r="C884" s="16"/>
      <c r="D884" s="1"/>
      <c r="E884" s="1"/>
      <c r="F884" s="1"/>
      <c r="G884" s="1"/>
      <c r="H884" s="11"/>
      <c r="I884" s="11"/>
      <c r="J884" s="11"/>
      <c r="K884" s="2"/>
      <c r="L884" s="2"/>
      <c r="M884" s="1"/>
    </row>
    <row r="885" spans="1:13" x14ac:dyDescent="0.2">
      <c r="A885" s="1"/>
      <c r="B885" s="1"/>
      <c r="C885" s="16"/>
      <c r="D885" s="1"/>
      <c r="E885" s="1"/>
      <c r="F885" s="1"/>
      <c r="G885" s="1"/>
      <c r="H885" s="11"/>
      <c r="I885" s="11"/>
      <c r="J885" s="11"/>
      <c r="K885" s="2"/>
      <c r="L885" s="2"/>
      <c r="M885" s="1"/>
    </row>
    <row r="886" spans="1:13" x14ac:dyDescent="0.2">
      <c r="A886" s="1"/>
      <c r="B886" s="1"/>
      <c r="C886" s="16"/>
      <c r="D886" s="1"/>
      <c r="E886" s="1"/>
      <c r="F886" s="1"/>
      <c r="G886" s="1"/>
      <c r="H886" s="11"/>
      <c r="I886" s="11"/>
      <c r="J886" s="11"/>
      <c r="K886" s="2"/>
      <c r="L886" s="2"/>
      <c r="M886" s="1"/>
    </row>
    <row r="887" spans="1:13" x14ac:dyDescent="0.2">
      <c r="A887" s="1"/>
      <c r="B887" s="1"/>
      <c r="C887" s="16"/>
      <c r="D887" s="1"/>
      <c r="E887" s="1"/>
      <c r="F887" s="1"/>
      <c r="G887" s="1"/>
      <c r="H887" s="11"/>
      <c r="I887" s="11"/>
      <c r="J887" s="11"/>
      <c r="K887" s="2"/>
      <c r="L887" s="2"/>
      <c r="M887" s="1"/>
    </row>
    <row r="888" spans="1:13" x14ac:dyDescent="0.2">
      <c r="A888" s="1"/>
      <c r="B888" s="1"/>
      <c r="C888" s="16"/>
      <c r="D888" s="1"/>
      <c r="E888" s="1"/>
      <c r="F888" s="1"/>
      <c r="G888" s="1"/>
      <c r="H888" s="11"/>
      <c r="I888" s="11"/>
      <c r="J888" s="11"/>
      <c r="K888" s="2"/>
      <c r="L888" s="2"/>
      <c r="M888" s="1"/>
    </row>
    <row r="889" spans="1:13" x14ac:dyDescent="0.2">
      <c r="A889" s="1"/>
      <c r="B889" s="1"/>
      <c r="C889" s="16"/>
      <c r="D889" s="1"/>
      <c r="E889" s="1"/>
      <c r="F889" s="1"/>
      <c r="G889" s="1"/>
      <c r="H889" s="11"/>
      <c r="I889" s="11"/>
      <c r="J889" s="11"/>
      <c r="K889" s="2"/>
      <c r="L889" s="2"/>
      <c r="M889" s="1"/>
    </row>
    <row r="890" spans="1:13" x14ac:dyDescent="0.2">
      <c r="A890" s="1"/>
      <c r="B890" s="1"/>
      <c r="C890" s="16"/>
      <c r="D890" s="1"/>
      <c r="E890" s="1"/>
      <c r="F890" s="1"/>
      <c r="G890" s="1"/>
      <c r="H890" s="11"/>
      <c r="I890" s="11"/>
      <c r="J890" s="11"/>
      <c r="K890" s="2"/>
      <c r="L890" s="2"/>
      <c r="M890" s="1"/>
    </row>
    <row r="891" spans="1:13" x14ac:dyDescent="0.2">
      <c r="A891" s="1"/>
      <c r="B891" s="1"/>
      <c r="C891" s="16"/>
      <c r="D891" s="1"/>
      <c r="E891" s="1"/>
      <c r="F891" s="1"/>
      <c r="G891" s="1"/>
      <c r="H891" s="11"/>
      <c r="I891" s="11"/>
      <c r="J891" s="11"/>
      <c r="K891" s="2"/>
      <c r="L891" s="2"/>
      <c r="M891" s="1"/>
    </row>
    <row r="892" spans="1:13" x14ac:dyDescent="0.2">
      <c r="A892" s="1"/>
      <c r="B892" s="1"/>
      <c r="C892" s="16"/>
      <c r="D892" s="1"/>
      <c r="E892" s="1"/>
      <c r="F892" s="1"/>
      <c r="G892" s="1"/>
      <c r="H892" s="11"/>
      <c r="I892" s="11"/>
      <c r="J892" s="11"/>
      <c r="K892" s="2"/>
      <c r="L892" s="2"/>
      <c r="M892" s="1"/>
    </row>
    <row r="893" spans="1:13" x14ac:dyDescent="0.2">
      <c r="A893" s="1"/>
      <c r="B893" s="1"/>
      <c r="C893" s="16"/>
      <c r="D893" s="1"/>
      <c r="E893" s="1"/>
      <c r="F893" s="1"/>
      <c r="G893" s="1"/>
      <c r="H893" s="11"/>
      <c r="I893" s="11"/>
      <c r="J893" s="11"/>
      <c r="K893" s="2"/>
      <c r="L893" s="2"/>
      <c r="M893" s="1"/>
    </row>
    <row r="894" spans="1:13" x14ac:dyDescent="0.2">
      <c r="A894" s="1"/>
      <c r="B894" s="1"/>
      <c r="C894" s="16"/>
      <c r="D894" s="1"/>
      <c r="E894" s="1"/>
      <c r="F894" s="1"/>
      <c r="G894" s="1"/>
      <c r="H894" s="11"/>
      <c r="I894" s="11"/>
      <c r="J894" s="11"/>
      <c r="K894" s="2"/>
      <c r="L894" s="2"/>
      <c r="M894" s="1"/>
    </row>
    <row r="895" spans="1:13" x14ac:dyDescent="0.2">
      <c r="A895" s="1"/>
      <c r="B895" s="1"/>
      <c r="C895" s="16"/>
      <c r="D895" s="1"/>
      <c r="E895" s="1"/>
      <c r="F895" s="1"/>
      <c r="G895" s="1"/>
      <c r="H895" s="11"/>
      <c r="I895" s="11"/>
      <c r="J895" s="11"/>
      <c r="K895" s="2"/>
      <c r="L895" s="2"/>
      <c r="M895" s="1"/>
    </row>
    <row r="896" spans="1:13" x14ac:dyDescent="0.2">
      <c r="A896" s="1"/>
      <c r="B896" s="1"/>
      <c r="C896" s="16"/>
      <c r="D896" s="1"/>
      <c r="E896" s="1"/>
      <c r="F896" s="1"/>
      <c r="G896" s="1"/>
      <c r="H896" s="11"/>
      <c r="I896" s="11"/>
      <c r="J896" s="11"/>
      <c r="K896" s="2"/>
      <c r="L896" s="2"/>
      <c r="M896" s="1"/>
    </row>
    <row r="897" spans="1:13" x14ac:dyDescent="0.2">
      <c r="A897" s="1"/>
      <c r="B897" s="1"/>
      <c r="C897" s="16"/>
      <c r="D897" s="1"/>
      <c r="E897" s="1"/>
      <c r="F897" s="1"/>
      <c r="G897" s="1"/>
      <c r="H897" s="11"/>
      <c r="I897" s="11"/>
      <c r="J897" s="11"/>
      <c r="K897" s="2"/>
      <c r="L897" s="2"/>
      <c r="M897" s="1"/>
    </row>
    <row r="898" spans="1:13" x14ac:dyDescent="0.2">
      <c r="A898" s="1"/>
      <c r="B898" s="1"/>
      <c r="C898" s="16"/>
      <c r="D898" s="1"/>
      <c r="E898" s="1"/>
      <c r="F898" s="1"/>
      <c r="G898" s="1"/>
      <c r="H898" s="11"/>
      <c r="I898" s="11"/>
      <c r="J898" s="11"/>
      <c r="K898" s="2"/>
      <c r="L898" s="2"/>
      <c r="M898" s="1"/>
    </row>
    <row r="899" spans="1:13" x14ac:dyDescent="0.2">
      <c r="A899" s="1"/>
      <c r="B899" s="1"/>
      <c r="C899" s="16"/>
      <c r="D899" s="1"/>
      <c r="E899" s="1"/>
      <c r="F899" s="1"/>
      <c r="G899" s="1"/>
      <c r="H899" s="11"/>
      <c r="I899" s="11"/>
      <c r="J899" s="11"/>
      <c r="K899" s="2"/>
      <c r="L899" s="2"/>
      <c r="M899" s="1"/>
    </row>
    <row r="900" spans="1:13" x14ac:dyDescent="0.2">
      <c r="A900" s="1"/>
      <c r="B900" s="1"/>
      <c r="C900" s="16"/>
      <c r="D900" s="1"/>
      <c r="E900" s="1"/>
      <c r="F900" s="1"/>
      <c r="G900" s="1"/>
      <c r="H900" s="11"/>
      <c r="I900" s="11"/>
      <c r="J900" s="11"/>
      <c r="K900" s="2"/>
      <c r="L900" s="2"/>
      <c r="M900" s="1"/>
    </row>
    <row r="901" spans="1:13" x14ac:dyDescent="0.2">
      <c r="A901" s="1"/>
      <c r="B901" s="1"/>
      <c r="C901" s="16"/>
      <c r="D901" s="1"/>
      <c r="E901" s="1"/>
      <c r="F901" s="1"/>
      <c r="G901" s="1"/>
      <c r="H901" s="11"/>
      <c r="I901" s="11"/>
      <c r="J901" s="11"/>
      <c r="K901" s="2"/>
      <c r="L901" s="2"/>
      <c r="M901" s="1"/>
    </row>
    <row r="902" spans="1:13" x14ac:dyDescent="0.2">
      <c r="A902" s="1"/>
      <c r="B902" s="1"/>
      <c r="C902" s="16"/>
      <c r="D902" s="1"/>
      <c r="E902" s="1"/>
      <c r="F902" s="1"/>
      <c r="G902" s="1"/>
      <c r="H902" s="11"/>
      <c r="I902" s="11"/>
      <c r="J902" s="11"/>
      <c r="K902" s="2"/>
      <c r="L902" s="2"/>
      <c r="M902" s="1"/>
    </row>
    <row r="903" spans="1:13" x14ac:dyDescent="0.2">
      <c r="A903" s="1"/>
      <c r="B903" s="1"/>
      <c r="C903" s="16"/>
      <c r="D903" s="1"/>
      <c r="E903" s="1"/>
      <c r="F903" s="1"/>
      <c r="G903" s="1"/>
      <c r="H903" s="11"/>
      <c r="I903" s="11"/>
      <c r="J903" s="11"/>
      <c r="K903" s="2"/>
      <c r="L903" s="2"/>
      <c r="M903" s="1"/>
    </row>
    <row r="904" spans="1:13" x14ac:dyDescent="0.2">
      <c r="A904" s="1"/>
      <c r="B904" s="1"/>
      <c r="C904" s="16"/>
      <c r="D904" s="1"/>
      <c r="E904" s="1"/>
      <c r="F904" s="1"/>
      <c r="G904" s="1"/>
      <c r="H904" s="11"/>
      <c r="I904" s="11"/>
      <c r="J904" s="11"/>
      <c r="K904" s="2"/>
      <c r="L904" s="2"/>
      <c r="M904" s="1"/>
    </row>
    <row r="905" spans="1:13" x14ac:dyDescent="0.2">
      <c r="A905" s="1"/>
      <c r="B905" s="1"/>
      <c r="C905" s="16"/>
      <c r="D905" s="1"/>
      <c r="E905" s="1"/>
      <c r="F905" s="1"/>
      <c r="G905" s="1"/>
      <c r="H905" s="11"/>
      <c r="I905" s="11"/>
      <c r="J905" s="11"/>
      <c r="K905" s="2"/>
      <c r="L905" s="2"/>
      <c r="M905" s="1"/>
    </row>
    <row r="906" spans="1:13" x14ac:dyDescent="0.2">
      <c r="A906" s="1"/>
      <c r="B906" s="1"/>
      <c r="C906" s="16"/>
      <c r="D906" s="1"/>
      <c r="E906" s="1"/>
      <c r="F906" s="1"/>
      <c r="G906" s="1"/>
      <c r="H906" s="11"/>
      <c r="I906" s="11"/>
      <c r="J906" s="11"/>
      <c r="K906" s="2"/>
      <c r="L906" s="2"/>
      <c r="M906" s="1"/>
    </row>
    <row r="907" spans="1:13" x14ac:dyDescent="0.2">
      <c r="A907" s="1"/>
      <c r="B907" s="1"/>
      <c r="C907" s="16"/>
      <c r="D907" s="1"/>
      <c r="E907" s="1"/>
      <c r="F907" s="1"/>
      <c r="G907" s="1"/>
      <c r="H907" s="11"/>
      <c r="I907" s="11"/>
      <c r="J907" s="11"/>
      <c r="K907" s="2"/>
      <c r="L907" s="2"/>
      <c r="M907" s="1"/>
    </row>
    <row r="908" spans="1:13" x14ac:dyDescent="0.2">
      <c r="A908" s="1"/>
      <c r="B908" s="1"/>
      <c r="C908" s="16"/>
      <c r="D908" s="1"/>
      <c r="E908" s="1"/>
      <c r="F908" s="1"/>
      <c r="G908" s="1"/>
      <c r="H908" s="11"/>
      <c r="I908" s="11"/>
      <c r="J908" s="11"/>
      <c r="K908" s="2"/>
      <c r="L908" s="2"/>
      <c r="M908" s="1"/>
    </row>
    <row r="909" spans="1:13" x14ac:dyDescent="0.2">
      <c r="A909" s="1"/>
      <c r="B909" s="1"/>
      <c r="C909" s="16"/>
      <c r="D909" s="1"/>
      <c r="E909" s="1"/>
      <c r="F909" s="1"/>
      <c r="G909" s="1"/>
      <c r="H909" s="11"/>
      <c r="I909" s="11"/>
      <c r="J909" s="11"/>
      <c r="K909" s="2"/>
      <c r="L909" s="2"/>
      <c r="M909" s="1"/>
    </row>
    <row r="910" spans="1:13" x14ac:dyDescent="0.2">
      <c r="A910" s="1"/>
      <c r="B910" s="1"/>
      <c r="C910" s="16"/>
      <c r="D910" s="1"/>
      <c r="E910" s="1"/>
      <c r="F910" s="1"/>
      <c r="G910" s="1"/>
      <c r="H910" s="11"/>
      <c r="I910" s="11"/>
      <c r="J910" s="11"/>
      <c r="K910" s="2"/>
      <c r="L910" s="2"/>
      <c r="M910" s="1"/>
    </row>
    <row r="911" spans="1:13" x14ac:dyDescent="0.2">
      <c r="A911" s="1"/>
      <c r="B911" s="1"/>
      <c r="C911" s="16"/>
      <c r="D911" s="1"/>
      <c r="E911" s="1"/>
      <c r="F911" s="1"/>
      <c r="G911" s="1"/>
      <c r="H911" s="11"/>
      <c r="I911" s="11"/>
      <c r="J911" s="11"/>
      <c r="K911" s="2"/>
      <c r="L911" s="2"/>
      <c r="M911" s="1"/>
    </row>
    <row r="912" spans="1:13" x14ac:dyDescent="0.2">
      <c r="A912" s="1"/>
      <c r="B912" s="1"/>
      <c r="C912" s="16"/>
      <c r="D912" s="1"/>
      <c r="E912" s="1"/>
      <c r="F912" s="1"/>
      <c r="G912" s="1"/>
      <c r="H912" s="11"/>
      <c r="I912" s="11"/>
      <c r="J912" s="11"/>
      <c r="K912" s="2"/>
      <c r="L912" s="2"/>
      <c r="M912" s="1"/>
    </row>
    <row r="913" spans="1:13" x14ac:dyDescent="0.2">
      <c r="A913" s="1"/>
      <c r="B913" s="1"/>
      <c r="C913" s="16"/>
      <c r="D913" s="1"/>
      <c r="E913" s="1"/>
      <c r="F913" s="1"/>
      <c r="G913" s="1"/>
      <c r="H913" s="11"/>
      <c r="I913" s="11"/>
      <c r="J913" s="11"/>
      <c r="K913" s="2"/>
      <c r="L913" s="2"/>
      <c r="M913" s="1"/>
    </row>
    <row r="914" spans="1:13" x14ac:dyDescent="0.2">
      <c r="A914" s="1"/>
      <c r="B914" s="1"/>
      <c r="C914" s="16"/>
      <c r="D914" s="1"/>
      <c r="E914" s="1"/>
      <c r="F914" s="1"/>
      <c r="G914" s="1"/>
      <c r="H914" s="11"/>
      <c r="I914" s="11"/>
      <c r="J914" s="11"/>
      <c r="K914" s="2"/>
      <c r="L914" s="2"/>
      <c r="M914" s="1"/>
    </row>
    <row r="915" spans="1:13" x14ac:dyDescent="0.2">
      <c r="A915" s="1"/>
      <c r="B915" s="1"/>
      <c r="C915" s="16"/>
      <c r="D915" s="1"/>
      <c r="E915" s="1"/>
      <c r="F915" s="1"/>
      <c r="G915" s="1"/>
      <c r="H915" s="11"/>
      <c r="I915" s="11"/>
      <c r="J915" s="11"/>
      <c r="K915" s="2"/>
      <c r="L915" s="2"/>
      <c r="M915" s="1"/>
    </row>
    <row r="916" spans="1:13" x14ac:dyDescent="0.2">
      <c r="A916" s="1"/>
      <c r="B916" s="1"/>
      <c r="C916" s="16"/>
      <c r="D916" s="1"/>
      <c r="E916" s="1"/>
      <c r="F916" s="1"/>
      <c r="G916" s="1"/>
      <c r="H916" s="11"/>
      <c r="I916" s="11"/>
      <c r="J916" s="11"/>
      <c r="K916" s="2"/>
      <c r="L916" s="2"/>
      <c r="M916" s="1"/>
    </row>
    <row r="917" spans="1:13" x14ac:dyDescent="0.2">
      <c r="A917" s="1"/>
      <c r="B917" s="1"/>
      <c r="C917" s="16"/>
      <c r="D917" s="1"/>
      <c r="E917" s="1"/>
      <c r="F917" s="1"/>
      <c r="G917" s="1"/>
      <c r="H917" s="11"/>
      <c r="I917" s="11"/>
      <c r="J917" s="11"/>
      <c r="K917" s="2"/>
      <c r="L917" s="2"/>
      <c r="M917" s="1"/>
    </row>
    <row r="918" spans="1:13" x14ac:dyDescent="0.2">
      <c r="A918" s="1"/>
      <c r="B918" s="1"/>
      <c r="C918" s="16"/>
      <c r="D918" s="1"/>
      <c r="E918" s="1"/>
      <c r="F918" s="1"/>
      <c r="G918" s="1"/>
      <c r="H918" s="11"/>
      <c r="I918" s="11"/>
      <c r="J918" s="11"/>
      <c r="K918" s="2"/>
      <c r="L918" s="2"/>
      <c r="M918" s="1"/>
    </row>
    <row r="919" spans="1:13" x14ac:dyDescent="0.2">
      <c r="A919" s="1"/>
      <c r="B919" s="1"/>
      <c r="C919" s="16"/>
      <c r="D919" s="1"/>
      <c r="E919" s="1"/>
      <c r="F919" s="1"/>
      <c r="G919" s="1"/>
      <c r="H919" s="11"/>
      <c r="I919" s="11"/>
      <c r="J919" s="11"/>
      <c r="K919" s="2"/>
      <c r="L919" s="2"/>
      <c r="M919" s="1"/>
    </row>
    <row r="920" spans="1:13" x14ac:dyDescent="0.2">
      <c r="A920" s="1"/>
      <c r="B920" s="1"/>
      <c r="C920" s="16"/>
      <c r="D920" s="1"/>
      <c r="E920" s="1"/>
      <c r="F920" s="1"/>
      <c r="G920" s="1"/>
      <c r="H920" s="11"/>
      <c r="I920" s="11"/>
      <c r="J920" s="11"/>
      <c r="K920" s="2"/>
      <c r="L920" s="2"/>
      <c r="M920" s="1"/>
    </row>
    <row r="921" spans="1:13" x14ac:dyDescent="0.2">
      <c r="A921" s="1"/>
      <c r="B921" s="1"/>
      <c r="C921" s="16"/>
      <c r="D921" s="1"/>
      <c r="E921" s="1"/>
      <c r="F921" s="1"/>
      <c r="G921" s="1"/>
      <c r="H921" s="11"/>
      <c r="I921" s="11"/>
      <c r="J921" s="11"/>
      <c r="K921" s="2"/>
      <c r="L921" s="2"/>
      <c r="M921" s="1"/>
    </row>
    <row r="922" spans="1:13" x14ac:dyDescent="0.2">
      <c r="A922" s="1"/>
      <c r="B922" s="1"/>
      <c r="C922" s="16"/>
      <c r="D922" s="1"/>
      <c r="E922" s="1"/>
      <c r="F922" s="1"/>
      <c r="G922" s="1"/>
      <c r="H922" s="11"/>
      <c r="I922" s="11"/>
      <c r="J922" s="11"/>
      <c r="K922" s="2"/>
      <c r="L922" s="2"/>
      <c r="M922" s="1"/>
    </row>
    <row r="923" spans="1:13" x14ac:dyDescent="0.2">
      <c r="A923" s="1"/>
      <c r="B923" s="1"/>
      <c r="C923" s="16"/>
      <c r="D923" s="1"/>
      <c r="E923" s="1"/>
      <c r="F923" s="1"/>
      <c r="G923" s="1"/>
      <c r="H923" s="11"/>
      <c r="I923" s="11"/>
      <c r="J923" s="11"/>
      <c r="K923" s="2"/>
      <c r="L923" s="2"/>
      <c r="M923" s="1"/>
    </row>
    <row r="924" spans="1:13" x14ac:dyDescent="0.2">
      <c r="A924" s="1"/>
      <c r="B924" s="1"/>
      <c r="C924" s="16"/>
      <c r="D924" s="1"/>
      <c r="E924" s="1"/>
      <c r="F924" s="1"/>
      <c r="G924" s="1"/>
      <c r="H924" s="11"/>
      <c r="I924" s="11"/>
      <c r="J924" s="11"/>
      <c r="K924" s="2"/>
      <c r="L924" s="2"/>
      <c r="M924" s="1"/>
    </row>
    <row r="925" spans="1:13" x14ac:dyDescent="0.2">
      <c r="A925" s="1"/>
      <c r="B925" s="1"/>
      <c r="C925" s="16"/>
      <c r="D925" s="1"/>
      <c r="E925" s="1"/>
      <c r="F925" s="1"/>
      <c r="G925" s="1"/>
      <c r="H925" s="11"/>
      <c r="I925" s="11"/>
      <c r="J925" s="11"/>
      <c r="K925" s="2"/>
      <c r="L925" s="2"/>
      <c r="M925" s="1"/>
    </row>
    <row r="926" spans="1:13" x14ac:dyDescent="0.2">
      <c r="A926" s="1"/>
      <c r="B926" s="1"/>
      <c r="C926" s="16"/>
      <c r="D926" s="1"/>
      <c r="E926" s="1"/>
      <c r="F926" s="1"/>
      <c r="G926" s="1"/>
      <c r="H926" s="11"/>
      <c r="I926" s="11"/>
      <c r="J926" s="11"/>
      <c r="K926" s="2"/>
      <c r="L926" s="2"/>
      <c r="M926" s="1"/>
    </row>
    <row r="927" spans="1:13" x14ac:dyDescent="0.2">
      <c r="A927" s="1"/>
      <c r="B927" s="1"/>
      <c r="C927" s="16"/>
      <c r="D927" s="1"/>
      <c r="E927" s="1"/>
      <c r="F927" s="1"/>
      <c r="G927" s="1"/>
      <c r="H927" s="11"/>
      <c r="I927" s="11"/>
      <c r="J927" s="11"/>
      <c r="K927" s="2"/>
      <c r="L927" s="2"/>
      <c r="M927" s="1"/>
    </row>
    <row r="928" spans="1:13" x14ac:dyDescent="0.2">
      <c r="A928" s="1"/>
      <c r="B928" s="1"/>
      <c r="C928" s="16"/>
      <c r="D928" s="1"/>
      <c r="E928" s="1"/>
      <c r="F928" s="1"/>
      <c r="G928" s="1"/>
      <c r="H928" s="11"/>
      <c r="I928" s="11"/>
      <c r="J928" s="11"/>
      <c r="K928" s="2"/>
      <c r="L928" s="2"/>
      <c r="M928" s="1"/>
    </row>
    <row r="929" spans="1:13" x14ac:dyDescent="0.2">
      <c r="A929" s="1"/>
      <c r="B929" s="1"/>
      <c r="C929" s="16"/>
      <c r="D929" s="1"/>
      <c r="E929" s="1"/>
      <c r="F929" s="1"/>
      <c r="G929" s="1"/>
      <c r="H929" s="11"/>
      <c r="I929" s="11"/>
      <c r="J929" s="11"/>
      <c r="K929" s="2"/>
      <c r="L929" s="2"/>
      <c r="M929" s="1"/>
    </row>
    <row r="930" spans="1:13" x14ac:dyDescent="0.2">
      <c r="A930" s="1"/>
      <c r="B930" s="1"/>
      <c r="C930" s="16"/>
      <c r="D930" s="1"/>
      <c r="E930" s="1"/>
      <c r="F930" s="1"/>
      <c r="G930" s="1"/>
      <c r="H930" s="11"/>
      <c r="I930" s="11"/>
      <c r="J930" s="11"/>
      <c r="K930" s="2"/>
      <c r="L930" s="2"/>
      <c r="M930" s="1"/>
    </row>
    <row r="931" spans="1:13" x14ac:dyDescent="0.2">
      <c r="A931" s="1"/>
      <c r="B931" s="1"/>
      <c r="C931" s="16"/>
      <c r="D931" s="1"/>
      <c r="E931" s="1"/>
      <c r="F931" s="1"/>
      <c r="G931" s="1"/>
      <c r="H931" s="11"/>
      <c r="I931" s="11"/>
      <c r="J931" s="11"/>
      <c r="K931" s="2"/>
      <c r="L931" s="2"/>
      <c r="M931" s="1"/>
    </row>
    <row r="932" spans="1:13" x14ac:dyDescent="0.2">
      <c r="A932" s="1"/>
      <c r="B932" s="1"/>
      <c r="C932" s="16"/>
      <c r="D932" s="1"/>
      <c r="E932" s="1"/>
      <c r="F932" s="1"/>
      <c r="G932" s="1"/>
      <c r="H932" s="11"/>
      <c r="I932" s="11"/>
      <c r="J932" s="11"/>
      <c r="K932" s="2"/>
      <c r="L932" s="2"/>
      <c r="M932" s="1"/>
    </row>
    <row r="933" spans="1:13" x14ac:dyDescent="0.2">
      <c r="A933" s="1"/>
      <c r="B933" s="1"/>
      <c r="C933" s="16"/>
      <c r="D933" s="1"/>
      <c r="E933" s="1"/>
      <c r="F933" s="1"/>
      <c r="G933" s="1"/>
      <c r="H933" s="11"/>
      <c r="I933" s="11"/>
      <c r="J933" s="11"/>
      <c r="K933" s="2"/>
      <c r="L933" s="2"/>
      <c r="M933" s="1"/>
    </row>
    <row r="934" spans="1:13" x14ac:dyDescent="0.2">
      <c r="A934" s="1"/>
      <c r="B934" s="1"/>
      <c r="C934" s="16"/>
      <c r="D934" s="1"/>
      <c r="E934" s="1"/>
      <c r="F934" s="1"/>
      <c r="G934" s="1"/>
      <c r="H934" s="11"/>
      <c r="I934" s="11"/>
      <c r="J934" s="11"/>
      <c r="K934" s="2"/>
      <c r="L934" s="2"/>
      <c r="M934" s="1"/>
    </row>
    <row r="935" spans="1:13" x14ac:dyDescent="0.2">
      <c r="A935" s="1"/>
      <c r="B935" s="1"/>
      <c r="C935" s="16"/>
      <c r="D935" s="1"/>
      <c r="E935" s="1"/>
      <c r="F935" s="1"/>
      <c r="G935" s="1"/>
      <c r="H935" s="11"/>
      <c r="I935" s="11"/>
      <c r="J935" s="11"/>
      <c r="K935" s="2"/>
      <c r="L935" s="2"/>
      <c r="M935" s="1"/>
    </row>
    <row r="936" spans="1:13" x14ac:dyDescent="0.2">
      <c r="A936" s="1"/>
      <c r="B936" s="1"/>
      <c r="C936" s="16"/>
      <c r="D936" s="1"/>
      <c r="E936" s="1"/>
      <c r="F936" s="1"/>
      <c r="G936" s="1"/>
      <c r="H936" s="11"/>
      <c r="I936" s="11"/>
      <c r="J936" s="11"/>
      <c r="K936" s="2"/>
      <c r="L936" s="2"/>
      <c r="M936" s="1"/>
    </row>
    <row r="937" spans="1:13" x14ac:dyDescent="0.2">
      <c r="A937" s="1"/>
      <c r="B937" s="1"/>
      <c r="C937" s="16"/>
      <c r="D937" s="1"/>
      <c r="E937" s="1"/>
      <c r="F937" s="1"/>
      <c r="G937" s="1"/>
      <c r="H937" s="11"/>
      <c r="I937" s="11"/>
      <c r="J937" s="11"/>
      <c r="K937" s="2"/>
      <c r="L937" s="2"/>
      <c r="M937" s="1"/>
    </row>
    <row r="938" spans="1:13" x14ac:dyDescent="0.2">
      <c r="A938" s="1"/>
      <c r="B938" s="1"/>
      <c r="C938" s="16"/>
      <c r="D938" s="1"/>
      <c r="E938" s="1"/>
      <c r="F938" s="1"/>
      <c r="G938" s="1"/>
      <c r="H938" s="11"/>
      <c r="I938" s="11"/>
      <c r="J938" s="11"/>
      <c r="K938" s="2"/>
      <c r="L938" s="2"/>
      <c r="M938" s="1"/>
    </row>
    <row r="939" spans="1:13" x14ac:dyDescent="0.2">
      <c r="A939" s="1"/>
      <c r="B939" s="1"/>
      <c r="C939" s="16"/>
      <c r="D939" s="1"/>
      <c r="E939" s="1"/>
      <c r="F939" s="1"/>
      <c r="G939" s="1"/>
      <c r="H939" s="11"/>
      <c r="I939" s="11"/>
      <c r="J939" s="11"/>
      <c r="K939" s="2"/>
      <c r="L939" s="2"/>
      <c r="M939" s="1"/>
    </row>
    <row r="940" spans="1:13" x14ac:dyDescent="0.2">
      <c r="A940" s="1"/>
      <c r="B940" s="1"/>
      <c r="C940" s="16"/>
      <c r="D940" s="1"/>
      <c r="E940" s="1"/>
      <c r="F940" s="1"/>
      <c r="G940" s="1"/>
      <c r="H940" s="11"/>
      <c r="I940" s="11"/>
      <c r="J940" s="11"/>
      <c r="K940" s="2"/>
      <c r="L940" s="2"/>
      <c r="M940" s="1"/>
    </row>
    <row r="941" spans="1:13" x14ac:dyDescent="0.2">
      <c r="A941" s="1"/>
      <c r="B941" s="1"/>
      <c r="C941" s="16"/>
      <c r="D941" s="1"/>
      <c r="E941" s="1"/>
      <c r="F941" s="1"/>
      <c r="G941" s="1"/>
      <c r="H941" s="11"/>
      <c r="I941" s="11"/>
      <c r="J941" s="11"/>
      <c r="K941" s="2"/>
      <c r="L941" s="2"/>
      <c r="M941" s="1"/>
    </row>
    <row r="942" spans="1:13" x14ac:dyDescent="0.2">
      <c r="A942" s="1"/>
      <c r="B942" s="1"/>
      <c r="C942" s="16"/>
      <c r="D942" s="1"/>
      <c r="E942" s="1"/>
      <c r="F942" s="1"/>
      <c r="G942" s="1"/>
      <c r="H942" s="11"/>
      <c r="I942" s="11"/>
      <c r="J942" s="11"/>
      <c r="K942" s="2"/>
      <c r="L942" s="2"/>
      <c r="M942" s="1"/>
    </row>
    <row r="943" spans="1:13" x14ac:dyDescent="0.2">
      <c r="A943" s="1"/>
      <c r="B943" s="1"/>
      <c r="C943" s="16"/>
      <c r="D943" s="1"/>
      <c r="E943" s="1"/>
      <c r="F943" s="1"/>
      <c r="G943" s="1"/>
      <c r="H943" s="11"/>
      <c r="I943" s="11"/>
      <c r="J943" s="11"/>
      <c r="K943" s="2"/>
      <c r="L943" s="2"/>
      <c r="M943" s="1"/>
    </row>
    <row r="944" spans="1:13" x14ac:dyDescent="0.2">
      <c r="A944" s="1"/>
      <c r="B944" s="1"/>
      <c r="C944" s="16"/>
      <c r="D944" s="1"/>
      <c r="E944" s="1"/>
      <c r="F944" s="1"/>
      <c r="G944" s="1"/>
      <c r="H944" s="11"/>
      <c r="I944" s="11"/>
      <c r="J944" s="11"/>
      <c r="K944" s="2"/>
      <c r="L944" s="2"/>
      <c r="M944" s="1"/>
    </row>
    <row r="945" spans="1:13" x14ac:dyDescent="0.2">
      <c r="A945" s="1"/>
      <c r="B945" s="1"/>
      <c r="C945" s="16"/>
      <c r="D945" s="1"/>
      <c r="E945" s="1"/>
      <c r="F945" s="1"/>
      <c r="G945" s="1"/>
      <c r="H945" s="11"/>
      <c r="I945" s="11"/>
      <c r="J945" s="11"/>
      <c r="K945" s="2"/>
      <c r="L945" s="2"/>
      <c r="M945" s="1"/>
    </row>
    <row r="946" spans="1:13" x14ac:dyDescent="0.2">
      <c r="A946" s="1"/>
      <c r="B946" s="1"/>
      <c r="C946" s="16"/>
      <c r="D946" s="1"/>
      <c r="E946" s="1"/>
      <c r="F946" s="1"/>
      <c r="G946" s="1"/>
      <c r="H946" s="11"/>
      <c r="I946" s="11"/>
      <c r="J946" s="11"/>
      <c r="K946" s="2"/>
      <c r="L946" s="2"/>
      <c r="M946" s="1"/>
    </row>
    <row r="947" spans="1:13" x14ac:dyDescent="0.2">
      <c r="A947" s="1"/>
      <c r="B947" s="1"/>
      <c r="C947" s="16"/>
      <c r="D947" s="1"/>
      <c r="E947" s="1"/>
      <c r="F947" s="1"/>
      <c r="G947" s="1"/>
      <c r="H947" s="11"/>
      <c r="I947" s="11"/>
      <c r="J947" s="11"/>
      <c r="K947" s="2"/>
      <c r="L947" s="2"/>
      <c r="M947" s="1"/>
    </row>
    <row r="948" spans="1:13" x14ac:dyDescent="0.2">
      <c r="A948" s="1"/>
      <c r="B948" s="1"/>
      <c r="C948" s="16"/>
      <c r="D948" s="1"/>
      <c r="E948" s="1"/>
      <c r="F948" s="1"/>
      <c r="G948" s="1"/>
      <c r="H948" s="11"/>
      <c r="I948" s="11"/>
      <c r="J948" s="11"/>
      <c r="K948" s="2"/>
      <c r="L948" s="2"/>
      <c r="M948" s="1"/>
    </row>
    <row r="949" spans="1:13" x14ac:dyDescent="0.2">
      <c r="A949" s="1"/>
      <c r="B949" s="1"/>
      <c r="C949" s="16"/>
      <c r="D949" s="1"/>
      <c r="E949" s="1"/>
      <c r="F949" s="1"/>
      <c r="G949" s="1"/>
      <c r="H949" s="11"/>
      <c r="I949" s="11"/>
      <c r="J949" s="11"/>
      <c r="K949" s="2"/>
      <c r="L949" s="2"/>
      <c r="M949" s="1"/>
    </row>
    <row r="950" spans="1:13" x14ac:dyDescent="0.2">
      <c r="A950" s="1"/>
      <c r="B950" s="1"/>
      <c r="C950" s="16"/>
      <c r="D950" s="1"/>
      <c r="E950" s="1"/>
      <c r="F950" s="1"/>
      <c r="G950" s="1"/>
      <c r="H950" s="11"/>
      <c r="I950" s="11"/>
      <c r="J950" s="11"/>
      <c r="K950" s="2"/>
      <c r="L950" s="2"/>
      <c r="M950" s="1"/>
    </row>
    <row r="951" spans="1:13" x14ac:dyDescent="0.2">
      <c r="A951" s="1"/>
      <c r="B951" s="1"/>
      <c r="C951" s="16"/>
      <c r="D951" s="1"/>
      <c r="E951" s="1"/>
      <c r="F951" s="1"/>
      <c r="G951" s="1"/>
      <c r="H951" s="11"/>
      <c r="I951" s="11"/>
      <c r="J951" s="11"/>
      <c r="K951" s="2"/>
      <c r="L951" s="2"/>
      <c r="M951" s="1"/>
    </row>
    <row r="952" spans="1:13" x14ac:dyDescent="0.2">
      <c r="A952" s="1"/>
      <c r="B952" s="1"/>
      <c r="C952" s="16"/>
      <c r="D952" s="1"/>
      <c r="E952" s="1"/>
      <c r="F952" s="1"/>
      <c r="G952" s="1"/>
      <c r="H952" s="11"/>
      <c r="I952" s="11"/>
      <c r="J952" s="11"/>
      <c r="K952" s="2"/>
      <c r="L952" s="2"/>
      <c r="M952" s="1"/>
    </row>
    <row r="953" spans="1:13" x14ac:dyDescent="0.2">
      <c r="A953" s="1"/>
      <c r="B953" s="1"/>
      <c r="C953" s="16"/>
      <c r="D953" s="1"/>
      <c r="E953" s="1"/>
      <c r="F953" s="1"/>
      <c r="G953" s="1"/>
      <c r="H953" s="11"/>
      <c r="I953" s="11"/>
      <c r="J953" s="11"/>
      <c r="K953" s="2"/>
      <c r="L953" s="2"/>
      <c r="M953" s="1"/>
    </row>
    <row r="954" spans="1:13" x14ac:dyDescent="0.2">
      <c r="A954" s="1"/>
      <c r="B954" s="1"/>
      <c r="C954" s="16"/>
      <c r="D954" s="1"/>
      <c r="E954" s="1"/>
      <c r="F954" s="1"/>
      <c r="G954" s="1"/>
      <c r="H954" s="11"/>
      <c r="I954" s="11"/>
      <c r="J954" s="11"/>
      <c r="K954" s="2"/>
      <c r="L954" s="2"/>
      <c r="M954" s="1"/>
    </row>
    <row r="955" spans="1:13" x14ac:dyDescent="0.2">
      <c r="A955" s="1"/>
      <c r="B955" s="1"/>
      <c r="C955" s="16"/>
      <c r="D955" s="1"/>
      <c r="E955" s="1"/>
      <c r="F955" s="1"/>
      <c r="G955" s="1"/>
      <c r="H955" s="11"/>
      <c r="I955" s="11"/>
      <c r="J955" s="11"/>
      <c r="K955" s="2"/>
      <c r="L955" s="2"/>
      <c r="M955" s="1"/>
    </row>
    <row r="956" spans="1:13" x14ac:dyDescent="0.2">
      <c r="A956" s="1"/>
      <c r="B956" s="1"/>
      <c r="C956" s="16"/>
      <c r="D956" s="1"/>
      <c r="E956" s="1"/>
      <c r="F956" s="1"/>
      <c r="G956" s="1"/>
      <c r="H956" s="11"/>
      <c r="I956" s="11"/>
      <c r="J956" s="11"/>
      <c r="K956" s="2"/>
      <c r="L956" s="2"/>
      <c r="M956" s="1"/>
    </row>
    <row r="957" spans="1:13" x14ac:dyDescent="0.2">
      <c r="A957" s="1"/>
      <c r="B957" s="1"/>
      <c r="C957" s="16"/>
      <c r="D957" s="1"/>
      <c r="E957" s="1"/>
      <c r="F957" s="1"/>
      <c r="G957" s="1"/>
      <c r="H957" s="11"/>
      <c r="I957" s="11"/>
      <c r="J957" s="11"/>
      <c r="K957" s="2"/>
      <c r="L957" s="2"/>
      <c r="M957" s="1"/>
    </row>
    <row r="958" spans="1:13" x14ac:dyDescent="0.2">
      <c r="A958" s="1"/>
      <c r="B958" s="1"/>
      <c r="C958" s="16"/>
      <c r="D958" s="1"/>
      <c r="E958" s="1"/>
      <c r="F958" s="1"/>
      <c r="G958" s="1"/>
      <c r="H958" s="11"/>
      <c r="I958" s="11"/>
      <c r="J958" s="11"/>
      <c r="K958" s="2"/>
      <c r="L958" s="2"/>
      <c r="M958" s="1"/>
    </row>
    <row r="959" spans="1:13" x14ac:dyDescent="0.2">
      <c r="A959" s="1"/>
      <c r="B959" s="1"/>
      <c r="C959" s="16"/>
      <c r="D959" s="1"/>
      <c r="E959" s="1"/>
      <c r="F959" s="1"/>
      <c r="G959" s="1"/>
      <c r="H959" s="11"/>
      <c r="I959" s="11"/>
      <c r="J959" s="11"/>
      <c r="K959" s="2"/>
      <c r="L959" s="2"/>
      <c r="M959" s="1"/>
    </row>
    <row r="960" spans="1:13" x14ac:dyDescent="0.2">
      <c r="A960" s="1"/>
      <c r="B960" s="1"/>
      <c r="C960" s="16"/>
      <c r="D960" s="1"/>
      <c r="E960" s="1"/>
      <c r="F960" s="1"/>
      <c r="G960" s="1"/>
      <c r="H960" s="11"/>
      <c r="I960" s="11"/>
      <c r="J960" s="11"/>
      <c r="K960" s="2"/>
      <c r="L960" s="2"/>
      <c r="M960" s="1"/>
    </row>
    <row r="961" spans="1:13" x14ac:dyDescent="0.2">
      <c r="A961" s="1"/>
      <c r="B961" s="1"/>
      <c r="C961" s="16"/>
      <c r="D961" s="1"/>
      <c r="E961" s="1"/>
      <c r="F961" s="1"/>
      <c r="G961" s="1"/>
      <c r="H961" s="11"/>
      <c r="I961" s="11"/>
      <c r="J961" s="11"/>
      <c r="K961" s="2"/>
      <c r="L961" s="2"/>
      <c r="M961" s="1"/>
    </row>
    <row r="962" spans="1:13" x14ac:dyDescent="0.2">
      <c r="A962" s="1"/>
      <c r="B962" s="1"/>
      <c r="C962" s="16"/>
      <c r="D962" s="1"/>
      <c r="E962" s="1"/>
      <c r="F962" s="1"/>
      <c r="G962" s="1"/>
      <c r="H962" s="11"/>
      <c r="I962" s="11"/>
      <c r="J962" s="11"/>
      <c r="K962" s="2"/>
      <c r="L962" s="2"/>
      <c r="M962" s="1"/>
    </row>
    <row r="963" spans="1:13" x14ac:dyDescent="0.2">
      <c r="A963" s="1"/>
      <c r="B963" s="1"/>
      <c r="C963" s="16"/>
      <c r="D963" s="1"/>
      <c r="E963" s="1"/>
      <c r="F963" s="1"/>
      <c r="G963" s="1"/>
      <c r="H963" s="11"/>
      <c r="I963" s="11"/>
      <c r="J963" s="11"/>
      <c r="K963" s="2"/>
      <c r="L963" s="2"/>
      <c r="M963" s="1"/>
    </row>
    <row r="964" spans="1:13" x14ac:dyDescent="0.2">
      <c r="A964" s="1"/>
      <c r="B964" s="1"/>
      <c r="C964" s="16"/>
      <c r="D964" s="1"/>
      <c r="E964" s="1"/>
      <c r="F964" s="1"/>
      <c r="G964" s="1"/>
      <c r="H964" s="11"/>
      <c r="I964" s="11"/>
      <c r="J964" s="11"/>
      <c r="K964" s="2"/>
      <c r="L964" s="2"/>
      <c r="M964" s="1"/>
    </row>
    <row r="965" spans="1:13" x14ac:dyDescent="0.2">
      <c r="A965" s="1"/>
      <c r="B965" s="1"/>
      <c r="C965" s="16"/>
      <c r="D965" s="1"/>
      <c r="E965" s="1"/>
      <c r="F965" s="1"/>
      <c r="G965" s="1"/>
      <c r="H965" s="11"/>
      <c r="I965" s="11"/>
      <c r="J965" s="11"/>
      <c r="K965" s="2"/>
      <c r="L965" s="2"/>
      <c r="M965" s="1"/>
    </row>
    <row r="966" spans="1:13" x14ac:dyDescent="0.2">
      <c r="A966" s="1"/>
      <c r="B966" s="1"/>
      <c r="C966" s="16"/>
      <c r="D966" s="1"/>
      <c r="E966" s="1"/>
      <c r="F966" s="1"/>
      <c r="G966" s="1"/>
      <c r="H966" s="11"/>
      <c r="I966" s="11"/>
      <c r="J966" s="11"/>
      <c r="K966" s="2"/>
      <c r="L966" s="2"/>
      <c r="M966" s="1"/>
    </row>
    <row r="967" spans="1:13" x14ac:dyDescent="0.2">
      <c r="A967" s="1"/>
      <c r="B967" s="1"/>
      <c r="C967" s="16"/>
      <c r="D967" s="1"/>
      <c r="E967" s="1"/>
      <c r="F967" s="1"/>
      <c r="G967" s="1"/>
      <c r="H967" s="11"/>
      <c r="I967" s="11"/>
      <c r="J967" s="11"/>
      <c r="K967" s="2"/>
      <c r="L967" s="2"/>
      <c r="M967" s="1"/>
    </row>
    <row r="968" spans="1:13" x14ac:dyDescent="0.2">
      <c r="A968" s="1"/>
      <c r="B968" s="1"/>
      <c r="C968" s="16"/>
      <c r="D968" s="1"/>
      <c r="E968" s="1"/>
      <c r="F968" s="1"/>
      <c r="G968" s="1"/>
      <c r="H968" s="11"/>
      <c r="I968" s="11"/>
      <c r="J968" s="11"/>
      <c r="K968" s="2"/>
      <c r="L968" s="2"/>
      <c r="M968" s="1"/>
    </row>
    <row r="969" spans="1:13" x14ac:dyDescent="0.2">
      <c r="A969" s="1"/>
      <c r="B969" s="1"/>
      <c r="C969" s="16"/>
      <c r="D969" s="1"/>
      <c r="E969" s="1"/>
      <c r="F969" s="1"/>
      <c r="G969" s="1"/>
      <c r="H969" s="11"/>
      <c r="I969" s="11"/>
      <c r="J969" s="11"/>
      <c r="K969" s="2"/>
      <c r="L969" s="2"/>
      <c r="M969" s="1"/>
    </row>
    <row r="970" spans="1:13" x14ac:dyDescent="0.2">
      <c r="A970" s="1"/>
      <c r="B970" s="1"/>
      <c r="C970" s="16"/>
      <c r="D970" s="1"/>
      <c r="E970" s="1"/>
      <c r="F970" s="1"/>
      <c r="G970" s="1"/>
      <c r="H970" s="11"/>
      <c r="I970" s="11"/>
      <c r="J970" s="11"/>
      <c r="K970" s="2"/>
      <c r="L970" s="2"/>
      <c r="M970" s="1"/>
    </row>
    <row r="971" spans="1:13" x14ac:dyDescent="0.2">
      <c r="A971" s="1"/>
      <c r="B971" s="1"/>
      <c r="C971" s="16"/>
      <c r="D971" s="1"/>
      <c r="E971" s="1"/>
      <c r="F971" s="1"/>
      <c r="G971" s="1"/>
      <c r="H971" s="11"/>
      <c r="I971" s="11"/>
      <c r="J971" s="11"/>
      <c r="K971" s="2"/>
      <c r="L971" s="2"/>
      <c r="M971" s="1"/>
    </row>
    <row r="972" spans="1:13" x14ac:dyDescent="0.2">
      <c r="A972" s="1"/>
      <c r="B972" s="1"/>
      <c r="C972" s="16"/>
      <c r="D972" s="1"/>
      <c r="E972" s="1"/>
      <c r="F972" s="1"/>
      <c r="G972" s="1"/>
      <c r="H972" s="11"/>
      <c r="I972" s="11"/>
      <c r="J972" s="11"/>
      <c r="K972" s="2"/>
      <c r="L972" s="2"/>
      <c r="M972" s="1"/>
    </row>
    <row r="973" spans="1:13" x14ac:dyDescent="0.2">
      <c r="A973" s="1"/>
      <c r="B973" s="1"/>
      <c r="C973" s="16"/>
      <c r="D973" s="1"/>
      <c r="E973" s="1"/>
      <c r="F973" s="1"/>
      <c r="G973" s="1"/>
      <c r="H973" s="11"/>
      <c r="I973" s="11"/>
      <c r="J973" s="11"/>
      <c r="K973" s="2"/>
      <c r="L973" s="2"/>
      <c r="M973" s="1"/>
    </row>
    <row r="974" spans="1:13" x14ac:dyDescent="0.2">
      <c r="A974" s="1"/>
      <c r="B974" s="1"/>
      <c r="C974" s="16"/>
      <c r="D974" s="1"/>
      <c r="E974" s="1"/>
      <c r="F974" s="1"/>
      <c r="G974" s="1"/>
      <c r="H974" s="11"/>
      <c r="I974" s="11"/>
      <c r="J974" s="11"/>
      <c r="K974" s="2"/>
      <c r="L974" s="2"/>
      <c r="M974" s="1"/>
    </row>
    <row r="975" spans="1:13" x14ac:dyDescent="0.2">
      <c r="A975" s="1"/>
      <c r="B975" s="1"/>
      <c r="C975" s="16"/>
      <c r="D975" s="1"/>
      <c r="E975" s="1"/>
      <c r="F975" s="1"/>
      <c r="G975" s="1"/>
      <c r="H975" s="11"/>
      <c r="I975" s="11"/>
      <c r="J975" s="11"/>
      <c r="K975" s="2"/>
      <c r="L975" s="2"/>
      <c r="M975" s="1"/>
    </row>
    <row r="976" spans="1:13" x14ac:dyDescent="0.2">
      <c r="A976" s="1"/>
      <c r="B976" s="1"/>
      <c r="C976" s="16"/>
      <c r="D976" s="1"/>
      <c r="E976" s="1"/>
      <c r="F976" s="1"/>
      <c r="G976" s="1"/>
      <c r="H976" s="11"/>
      <c r="I976" s="11"/>
      <c r="J976" s="11"/>
      <c r="K976" s="2"/>
      <c r="L976" s="2"/>
      <c r="M976" s="1"/>
    </row>
    <row r="977" spans="1:13" x14ac:dyDescent="0.2">
      <c r="A977" s="1"/>
      <c r="B977" s="1"/>
      <c r="C977" s="16"/>
      <c r="D977" s="1"/>
      <c r="E977" s="1"/>
      <c r="F977" s="1"/>
      <c r="G977" s="1"/>
      <c r="H977" s="11"/>
      <c r="I977" s="11"/>
      <c r="J977" s="11"/>
      <c r="K977" s="2"/>
      <c r="L977" s="2"/>
      <c r="M977" s="1"/>
    </row>
    <row r="978" spans="1:13" x14ac:dyDescent="0.2">
      <c r="A978" s="1"/>
      <c r="B978" s="1"/>
      <c r="C978" s="16"/>
      <c r="D978" s="1"/>
      <c r="E978" s="1"/>
      <c r="F978" s="1"/>
      <c r="G978" s="1"/>
      <c r="H978" s="11"/>
      <c r="I978" s="11"/>
      <c r="J978" s="11"/>
      <c r="K978" s="2"/>
      <c r="L978" s="2"/>
      <c r="M978" s="1"/>
    </row>
    <row r="979" spans="1:13" x14ac:dyDescent="0.2">
      <c r="A979" s="1"/>
      <c r="B979" s="1"/>
      <c r="C979" s="16"/>
      <c r="D979" s="1"/>
      <c r="E979" s="1"/>
      <c r="F979" s="1"/>
      <c r="G979" s="1"/>
      <c r="H979" s="11"/>
      <c r="I979" s="11"/>
      <c r="J979" s="11"/>
      <c r="K979" s="2"/>
      <c r="L979" s="2"/>
      <c r="M979" s="1"/>
    </row>
    <row r="980" spans="1:13" x14ac:dyDescent="0.2">
      <c r="A980" s="1"/>
      <c r="B980" s="1"/>
      <c r="C980" s="16"/>
      <c r="D980" s="1"/>
      <c r="E980" s="1"/>
      <c r="F980" s="1"/>
      <c r="G980" s="1"/>
      <c r="H980" s="11"/>
      <c r="I980" s="11"/>
      <c r="J980" s="11"/>
      <c r="K980" s="2"/>
      <c r="L980" s="2"/>
      <c r="M980" s="1"/>
    </row>
    <row r="981" spans="1:13" x14ac:dyDescent="0.2">
      <c r="A981" s="1"/>
      <c r="B981" s="1"/>
      <c r="C981" s="16"/>
      <c r="D981" s="1"/>
      <c r="E981" s="1"/>
      <c r="F981" s="1"/>
      <c r="G981" s="1"/>
      <c r="H981" s="11"/>
      <c r="I981" s="11"/>
      <c r="J981" s="11"/>
      <c r="K981" s="2"/>
      <c r="L981" s="2"/>
      <c r="M981" s="1"/>
    </row>
    <row r="982" spans="1:13" x14ac:dyDescent="0.2">
      <c r="A982" s="1"/>
      <c r="B982" s="1"/>
      <c r="C982" s="16"/>
      <c r="D982" s="1"/>
      <c r="E982" s="1"/>
      <c r="F982" s="1"/>
      <c r="G982" s="1"/>
      <c r="H982" s="11"/>
      <c r="I982" s="11"/>
      <c r="J982" s="11"/>
      <c r="K982" s="2"/>
      <c r="L982" s="2"/>
      <c r="M982" s="1"/>
    </row>
    <row r="983" spans="1:13" x14ac:dyDescent="0.2">
      <c r="A983" s="1"/>
      <c r="B983" s="1"/>
      <c r="C983" s="16"/>
      <c r="D983" s="1"/>
      <c r="E983" s="1"/>
      <c r="F983" s="1"/>
      <c r="G983" s="1"/>
      <c r="H983" s="11"/>
      <c r="I983" s="11"/>
      <c r="J983" s="11"/>
      <c r="K983" s="2"/>
      <c r="L983" s="2"/>
      <c r="M983" s="1"/>
    </row>
    <row r="984" spans="1:13" x14ac:dyDescent="0.2">
      <c r="A984" s="1"/>
      <c r="B984" s="1"/>
      <c r="C984" s="16"/>
      <c r="D984" s="1"/>
      <c r="E984" s="1"/>
      <c r="F984" s="1"/>
      <c r="G984" s="1"/>
      <c r="H984" s="11"/>
      <c r="I984" s="11"/>
      <c r="J984" s="11"/>
      <c r="K984" s="2"/>
      <c r="L984" s="2"/>
      <c r="M984" s="1"/>
    </row>
    <row r="985" spans="1:13" x14ac:dyDescent="0.2">
      <c r="A985" s="1"/>
      <c r="B985" s="1"/>
      <c r="C985" s="16"/>
      <c r="D985" s="1"/>
      <c r="E985" s="1"/>
      <c r="F985" s="1"/>
      <c r="G985" s="1"/>
      <c r="H985" s="11"/>
      <c r="I985" s="11"/>
      <c r="J985" s="11"/>
      <c r="K985" s="2"/>
      <c r="L985" s="2"/>
      <c r="M985" s="1"/>
    </row>
    <row r="986" spans="1:13" x14ac:dyDescent="0.2">
      <c r="A986" s="1"/>
      <c r="B986" s="1"/>
      <c r="C986" s="16"/>
      <c r="D986" s="1"/>
      <c r="E986" s="1"/>
      <c r="F986" s="1"/>
      <c r="G986" s="1"/>
      <c r="H986" s="11"/>
      <c r="I986" s="11"/>
      <c r="J986" s="11"/>
      <c r="K986" s="2"/>
      <c r="L986" s="2"/>
      <c r="M986" s="1"/>
    </row>
    <row r="987" spans="1:13" x14ac:dyDescent="0.2">
      <c r="A987" s="1"/>
      <c r="B987" s="1"/>
      <c r="C987" s="16"/>
      <c r="D987" s="1"/>
      <c r="E987" s="1"/>
      <c r="F987" s="1"/>
      <c r="G987" s="1"/>
      <c r="H987" s="11"/>
      <c r="I987" s="11"/>
      <c r="J987" s="11"/>
      <c r="K987" s="2"/>
      <c r="L987" s="2"/>
      <c r="M987" s="1"/>
    </row>
    <row r="988" spans="1:13" x14ac:dyDescent="0.2">
      <c r="A988" s="1"/>
      <c r="B988" s="1"/>
      <c r="C988" s="16"/>
      <c r="D988" s="1"/>
      <c r="E988" s="1"/>
      <c r="F988" s="1"/>
      <c r="G988" s="1"/>
      <c r="H988" s="11"/>
      <c r="I988" s="11"/>
      <c r="J988" s="11"/>
      <c r="K988" s="2"/>
      <c r="L988" s="2"/>
      <c r="M988" s="1"/>
    </row>
    <row r="989" spans="1:13" x14ac:dyDescent="0.2">
      <c r="A989" s="1"/>
      <c r="B989" s="1"/>
      <c r="C989" s="16"/>
      <c r="D989" s="1"/>
      <c r="E989" s="1"/>
      <c r="F989" s="1"/>
      <c r="G989" s="1"/>
      <c r="H989" s="11"/>
      <c r="I989" s="11"/>
      <c r="J989" s="11"/>
      <c r="K989" s="2"/>
      <c r="L989" s="2"/>
      <c r="M989" s="1"/>
    </row>
    <row r="990" spans="1:13" x14ac:dyDescent="0.2">
      <c r="A990" s="1"/>
      <c r="B990" s="1"/>
      <c r="C990" s="16"/>
      <c r="D990" s="1"/>
      <c r="E990" s="1"/>
      <c r="F990" s="1"/>
      <c r="G990" s="1"/>
      <c r="H990" s="11"/>
      <c r="I990" s="11"/>
      <c r="J990" s="11"/>
      <c r="K990" s="2"/>
      <c r="L990" s="2"/>
      <c r="M990" s="1"/>
    </row>
    <row r="991" spans="1:13" x14ac:dyDescent="0.2">
      <c r="A991" s="1"/>
      <c r="B991" s="1"/>
      <c r="C991" s="16"/>
      <c r="D991" s="1"/>
      <c r="E991" s="1"/>
      <c r="F991" s="1"/>
      <c r="G991" s="1"/>
      <c r="H991" s="11"/>
      <c r="I991" s="11"/>
      <c r="J991" s="11"/>
      <c r="K991" s="2"/>
      <c r="L991" s="2"/>
      <c r="M991" s="1"/>
    </row>
    <row r="992" spans="1:13" x14ac:dyDescent="0.2">
      <c r="A992" s="1"/>
      <c r="B992" s="1"/>
      <c r="C992" s="16"/>
      <c r="D992" s="1"/>
      <c r="E992" s="1"/>
      <c r="F992" s="1"/>
      <c r="G992" s="1"/>
      <c r="H992" s="11"/>
      <c r="I992" s="11"/>
      <c r="J992" s="11"/>
      <c r="K992" s="2"/>
      <c r="L992" s="2"/>
      <c r="M992" s="1"/>
    </row>
    <row r="993" spans="1:13" x14ac:dyDescent="0.2">
      <c r="A993" s="1"/>
      <c r="B993" s="1"/>
      <c r="C993" s="16"/>
      <c r="D993" s="1"/>
      <c r="E993" s="1"/>
      <c r="F993" s="1"/>
      <c r="G993" s="1"/>
      <c r="H993" s="11"/>
      <c r="I993" s="11"/>
      <c r="J993" s="11"/>
      <c r="K993" s="2"/>
      <c r="L993" s="2"/>
      <c r="M993" s="1"/>
    </row>
    <row r="994" spans="1:13" x14ac:dyDescent="0.2">
      <c r="A994" s="1"/>
      <c r="B994" s="1"/>
      <c r="C994" s="16"/>
      <c r="D994" s="1"/>
      <c r="E994" s="1"/>
      <c r="F994" s="1"/>
      <c r="G994" s="1"/>
      <c r="H994" s="11"/>
      <c r="I994" s="11"/>
      <c r="J994" s="11"/>
      <c r="K994" s="2"/>
      <c r="L994" s="2"/>
      <c r="M994" s="1"/>
    </row>
    <row r="995" spans="1:13" x14ac:dyDescent="0.2">
      <c r="A995" s="1"/>
      <c r="B995" s="1"/>
      <c r="C995" s="16"/>
      <c r="D995" s="1"/>
      <c r="E995" s="1"/>
      <c r="F995" s="1"/>
      <c r="G995" s="1"/>
      <c r="H995" s="11"/>
      <c r="I995" s="11"/>
      <c r="J995" s="11"/>
      <c r="K995" s="2"/>
      <c r="L995" s="2"/>
      <c r="M995" s="1"/>
    </row>
    <row r="996" spans="1:13" x14ac:dyDescent="0.2">
      <c r="A996" s="1"/>
      <c r="B996" s="1"/>
      <c r="C996" s="16"/>
      <c r="D996" s="1"/>
      <c r="E996" s="1"/>
      <c r="F996" s="1"/>
      <c r="G996" s="1"/>
      <c r="H996" s="11"/>
      <c r="I996" s="11"/>
      <c r="J996" s="11"/>
      <c r="K996" s="2"/>
      <c r="L996" s="2"/>
      <c r="M996" s="1"/>
    </row>
    <row r="997" spans="1:13" x14ac:dyDescent="0.2">
      <c r="A997" s="1"/>
      <c r="B997" s="1"/>
      <c r="C997" s="16"/>
      <c r="D997" s="1"/>
      <c r="E997" s="1"/>
      <c r="F997" s="1"/>
      <c r="G997" s="1"/>
      <c r="H997" s="11"/>
      <c r="I997" s="11"/>
      <c r="J997" s="11"/>
      <c r="K997" s="2"/>
      <c r="L997" s="2"/>
      <c r="M997" s="1"/>
    </row>
    <row r="998" spans="1:13" x14ac:dyDescent="0.2">
      <c r="A998" s="1"/>
      <c r="B998" s="1"/>
      <c r="C998" s="16"/>
      <c r="D998" s="1"/>
      <c r="E998" s="1"/>
      <c r="F998" s="1"/>
      <c r="G998" s="1"/>
      <c r="H998" s="11"/>
      <c r="I998" s="11"/>
      <c r="J998" s="11"/>
      <c r="K998" s="2"/>
      <c r="L998" s="2"/>
      <c r="M998" s="1"/>
    </row>
    <row r="999" spans="1:13" x14ac:dyDescent="0.2">
      <c r="A999" s="1"/>
      <c r="B999" s="1"/>
      <c r="C999" s="16"/>
      <c r="D999" s="1"/>
      <c r="E999" s="1"/>
      <c r="F999" s="1"/>
      <c r="G999" s="1"/>
      <c r="H999" s="11"/>
      <c r="I999" s="11"/>
      <c r="J999" s="11"/>
      <c r="K999" s="2"/>
      <c r="L999" s="2"/>
      <c r="M999" s="1"/>
    </row>
    <row r="1000" spans="1:13" x14ac:dyDescent="0.2">
      <c r="A1000" s="1"/>
      <c r="B1000" s="1"/>
      <c r="C1000" s="16"/>
      <c r="D1000" s="1"/>
      <c r="E1000" s="1"/>
      <c r="F1000" s="1"/>
      <c r="G1000" s="1"/>
      <c r="H1000" s="11"/>
      <c r="I1000" s="11"/>
      <c r="J1000" s="11"/>
      <c r="K1000" s="2"/>
      <c r="L1000" s="2"/>
      <c r="M1000" s="1"/>
    </row>
    <row r="1001" spans="1:13" x14ac:dyDescent="0.2">
      <c r="A1001" s="1"/>
      <c r="B1001" s="1"/>
      <c r="C1001" s="16"/>
      <c r="D1001" s="1"/>
      <c r="E1001" s="1"/>
      <c r="F1001" s="1"/>
      <c r="G1001" s="1"/>
      <c r="H1001" s="11"/>
      <c r="I1001" s="11"/>
      <c r="J1001" s="11"/>
      <c r="K1001" s="2"/>
      <c r="L1001" s="2"/>
      <c r="M1001" s="1"/>
    </row>
    <row r="1002" spans="1:13" x14ac:dyDescent="0.2">
      <c r="A1002" s="1"/>
      <c r="B1002" s="1"/>
      <c r="C1002" s="16"/>
      <c r="D1002" s="1"/>
      <c r="E1002" s="1"/>
      <c r="F1002" s="1"/>
      <c r="G1002" s="1"/>
      <c r="H1002" s="11"/>
      <c r="I1002" s="11"/>
      <c r="J1002" s="11"/>
      <c r="K1002" s="2"/>
      <c r="L1002" s="2"/>
      <c r="M1002" s="1"/>
    </row>
    <row r="1003" spans="1:13" x14ac:dyDescent="0.2">
      <c r="A1003" s="1"/>
      <c r="B1003" s="1"/>
      <c r="C1003" s="16"/>
      <c r="D1003" s="1"/>
      <c r="E1003" s="1"/>
      <c r="F1003" s="1"/>
      <c r="G1003" s="1"/>
      <c r="H1003" s="11"/>
      <c r="I1003" s="11"/>
      <c r="J1003" s="11"/>
      <c r="K1003" s="2"/>
      <c r="L1003" s="2"/>
      <c r="M1003" s="1"/>
    </row>
    <row r="1004" spans="1:13" x14ac:dyDescent="0.2">
      <c r="A1004" s="1"/>
      <c r="B1004" s="1"/>
      <c r="C1004" s="16"/>
      <c r="D1004" s="1"/>
      <c r="E1004" s="1"/>
      <c r="F1004" s="1"/>
      <c r="G1004" s="1"/>
      <c r="H1004" s="11"/>
      <c r="I1004" s="11"/>
      <c r="J1004" s="11"/>
      <c r="K1004" s="2"/>
      <c r="L1004" s="2"/>
      <c r="M1004" s="1"/>
    </row>
    <row r="1005" spans="1:13" x14ac:dyDescent="0.2">
      <c r="A1005" s="1"/>
      <c r="B1005" s="1"/>
      <c r="C1005" s="16"/>
      <c r="D1005" s="1"/>
      <c r="E1005" s="1"/>
      <c r="F1005" s="1"/>
      <c r="G1005" s="1"/>
      <c r="H1005" s="11"/>
      <c r="I1005" s="11"/>
      <c r="J1005" s="11"/>
      <c r="K1005" s="2"/>
      <c r="L1005" s="2"/>
      <c r="M1005" s="1"/>
    </row>
    <row r="1006" spans="1:13" x14ac:dyDescent="0.2">
      <c r="A1006" s="1"/>
      <c r="B1006" s="1"/>
      <c r="C1006" s="16"/>
      <c r="D1006" s="1"/>
      <c r="E1006" s="1"/>
      <c r="F1006" s="1"/>
      <c r="G1006" s="1"/>
      <c r="H1006" s="11"/>
      <c r="I1006" s="11"/>
      <c r="J1006" s="11"/>
      <c r="K1006" s="2"/>
      <c r="L1006" s="2"/>
      <c r="M1006" s="1"/>
    </row>
    <row r="1007" spans="1:13" x14ac:dyDescent="0.2">
      <c r="A1007" s="1"/>
      <c r="B1007" s="1"/>
      <c r="C1007" s="16"/>
      <c r="D1007" s="1"/>
      <c r="E1007" s="1"/>
      <c r="F1007" s="1"/>
      <c r="G1007" s="1"/>
      <c r="H1007" s="11"/>
      <c r="I1007" s="11"/>
      <c r="J1007" s="11"/>
      <c r="K1007" s="2"/>
      <c r="L1007" s="2"/>
      <c r="M1007" s="1"/>
    </row>
    <row r="1008" spans="1:13" x14ac:dyDescent="0.2">
      <c r="A1008" s="1"/>
      <c r="B1008" s="1"/>
      <c r="C1008" s="16"/>
      <c r="D1008" s="1"/>
      <c r="E1008" s="1"/>
      <c r="F1008" s="1"/>
      <c r="G1008" s="1"/>
      <c r="H1008" s="11"/>
      <c r="I1008" s="11"/>
      <c r="J1008" s="11"/>
      <c r="K1008" s="2"/>
      <c r="L1008" s="2"/>
      <c r="M1008" s="1"/>
    </row>
    <row r="1009" spans="1:13" x14ac:dyDescent="0.2">
      <c r="A1009" s="1"/>
      <c r="B1009" s="1"/>
      <c r="C1009" s="16"/>
      <c r="D1009" s="1"/>
      <c r="E1009" s="1"/>
      <c r="F1009" s="1"/>
      <c r="G1009" s="1"/>
      <c r="H1009" s="11"/>
      <c r="I1009" s="11"/>
      <c r="J1009" s="11"/>
      <c r="K1009" s="2"/>
      <c r="L1009" s="2"/>
      <c r="M1009" s="1"/>
    </row>
    <row r="1010" spans="1:13" x14ac:dyDescent="0.2">
      <c r="A1010" s="1"/>
      <c r="B1010" s="1"/>
      <c r="C1010" s="16"/>
      <c r="D1010" s="1"/>
      <c r="E1010" s="1"/>
      <c r="F1010" s="1"/>
      <c r="G1010" s="1"/>
      <c r="H1010" s="11"/>
      <c r="I1010" s="11"/>
      <c r="J1010" s="11"/>
      <c r="K1010" s="2"/>
      <c r="L1010" s="2"/>
      <c r="M1010" s="1"/>
    </row>
    <row r="1011" spans="1:13" x14ac:dyDescent="0.2">
      <c r="A1011" s="1"/>
      <c r="B1011" s="1"/>
      <c r="C1011" s="16"/>
      <c r="D1011" s="1"/>
      <c r="E1011" s="1"/>
      <c r="F1011" s="1"/>
      <c r="G1011" s="1"/>
      <c r="H1011" s="11"/>
      <c r="I1011" s="11"/>
      <c r="J1011" s="11"/>
      <c r="K1011" s="2"/>
      <c r="L1011" s="2"/>
      <c r="M1011" s="1"/>
    </row>
    <row r="1012" spans="1:13" x14ac:dyDescent="0.2">
      <c r="A1012" s="1"/>
      <c r="B1012" s="1"/>
      <c r="C1012" s="16"/>
      <c r="D1012" s="1"/>
      <c r="E1012" s="1"/>
      <c r="F1012" s="1"/>
      <c r="G1012" s="1"/>
      <c r="H1012" s="11"/>
      <c r="I1012" s="11"/>
      <c r="J1012" s="11"/>
      <c r="K1012" s="2"/>
      <c r="L1012" s="2"/>
      <c r="M1012" s="1"/>
    </row>
    <row r="1013" spans="1:13" x14ac:dyDescent="0.2">
      <c r="A1013" s="1"/>
      <c r="B1013" s="1"/>
      <c r="C1013" s="16"/>
      <c r="D1013" s="1"/>
      <c r="E1013" s="1"/>
      <c r="F1013" s="1"/>
      <c r="G1013" s="1"/>
      <c r="H1013" s="11"/>
      <c r="I1013" s="11"/>
      <c r="J1013" s="11"/>
      <c r="K1013" s="2"/>
      <c r="L1013" s="2"/>
      <c r="M1013" s="1"/>
    </row>
    <row r="1014" spans="1:13" x14ac:dyDescent="0.2">
      <c r="A1014" s="1"/>
      <c r="B1014" s="1"/>
      <c r="C1014" s="16"/>
      <c r="D1014" s="1"/>
      <c r="E1014" s="1"/>
      <c r="F1014" s="1"/>
      <c r="G1014" s="1"/>
      <c r="H1014" s="11"/>
      <c r="I1014" s="11"/>
      <c r="J1014" s="11"/>
      <c r="K1014" s="2"/>
      <c r="L1014" s="2"/>
      <c r="M1014" s="1"/>
    </row>
    <row r="1015" spans="1:13" x14ac:dyDescent="0.2">
      <c r="A1015" s="1"/>
      <c r="B1015" s="1"/>
      <c r="C1015" s="16"/>
      <c r="D1015" s="1"/>
      <c r="E1015" s="1"/>
      <c r="F1015" s="1"/>
      <c r="G1015" s="1"/>
      <c r="H1015" s="11"/>
      <c r="I1015" s="11"/>
      <c r="J1015" s="11"/>
      <c r="K1015" s="2"/>
      <c r="L1015" s="2"/>
      <c r="M1015" s="1"/>
    </row>
    <row r="1016" spans="1:13" x14ac:dyDescent="0.2">
      <c r="A1016" s="1"/>
      <c r="B1016" s="1"/>
      <c r="C1016" s="16"/>
      <c r="D1016" s="1"/>
      <c r="E1016" s="1"/>
      <c r="F1016" s="1"/>
      <c r="G1016" s="1"/>
      <c r="H1016" s="11"/>
      <c r="I1016" s="11"/>
      <c r="J1016" s="11"/>
      <c r="K1016" s="2"/>
      <c r="L1016" s="2"/>
      <c r="M1016" s="1"/>
    </row>
    <row r="1017" spans="1:13" x14ac:dyDescent="0.2">
      <c r="A1017" s="1"/>
      <c r="B1017" s="1"/>
      <c r="C1017" s="16"/>
      <c r="D1017" s="1"/>
      <c r="E1017" s="1"/>
      <c r="F1017" s="1"/>
      <c r="G1017" s="1"/>
      <c r="H1017" s="11"/>
      <c r="I1017" s="11"/>
      <c r="J1017" s="11"/>
      <c r="K1017" s="2"/>
      <c r="L1017" s="2"/>
      <c r="M1017" s="1"/>
    </row>
    <row r="1018" spans="1:13" x14ac:dyDescent="0.2">
      <c r="A1018" s="1"/>
      <c r="B1018" s="1"/>
      <c r="C1018" s="16"/>
      <c r="D1018" s="1"/>
      <c r="E1018" s="1"/>
      <c r="F1018" s="1"/>
      <c r="G1018" s="1"/>
      <c r="H1018" s="11"/>
      <c r="I1018" s="11"/>
      <c r="J1018" s="11"/>
      <c r="K1018" s="2"/>
      <c r="L1018" s="2"/>
      <c r="M1018" s="1"/>
    </row>
    <row r="1019" spans="1:13" x14ac:dyDescent="0.2">
      <c r="A1019" s="1"/>
      <c r="B1019" s="1"/>
      <c r="C1019" s="16"/>
      <c r="D1019" s="1"/>
      <c r="E1019" s="1"/>
      <c r="F1019" s="1"/>
      <c r="G1019" s="1"/>
      <c r="H1019" s="11"/>
      <c r="I1019" s="11"/>
      <c r="J1019" s="11"/>
      <c r="K1019" s="2"/>
      <c r="L1019" s="2"/>
      <c r="M1019" s="1"/>
    </row>
    <row r="1020" spans="1:13" x14ac:dyDescent="0.2">
      <c r="A1020" s="1"/>
      <c r="B1020" s="1"/>
      <c r="C1020" s="16"/>
      <c r="D1020" s="1"/>
      <c r="E1020" s="1"/>
      <c r="F1020" s="1"/>
      <c r="G1020" s="1"/>
      <c r="H1020" s="11"/>
      <c r="I1020" s="11"/>
      <c r="J1020" s="11"/>
      <c r="K1020" s="2"/>
      <c r="L1020" s="2"/>
      <c r="M1020" s="1"/>
    </row>
    <row r="1021" spans="1:13" x14ac:dyDescent="0.2">
      <c r="A1021" s="1"/>
      <c r="B1021" s="1"/>
      <c r="C1021" s="16"/>
      <c r="D1021" s="1"/>
      <c r="E1021" s="1"/>
      <c r="F1021" s="1"/>
      <c r="G1021" s="1"/>
      <c r="H1021" s="11"/>
      <c r="I1021" s="11"/>
      <c r="J1021" s="11"/>
      <c r="K1021" s="2"/>
      <c r="L1021" s="2"/>
      <c r="M1021" s="1"/>
    </row>
    <row r="1022" spans="1:13" x14ac:dyDescent="0.2">
      <c r="A1022" s="1"/>
      <c r="B1022" s="1"/>
      <c r="C1022" s="16"/>
      <c r="D1022" s="1"/>
      <c r="E1022" s="1"/>
      <c r="F1022" s="1"/>
      <c r="G1022" s="1"/>
      <c r="H1022" s="11"/>
      <c r="I1022" s="11"/>
      <c r="J1022" s="11"/>
      <c r="K1022" s="2"/>
      <c r="L1022" s="2"/>
      <c r="M1022" s="1"/>
    </row>
    <row r="1023" spans="1:13" x14ac:dyDescent="0.2">
      <c r="A1023" s="1"/>
      <c r="B1023" s="1"/>
      <c r="C1023" s="16"/>
      <c r="D1023" s="1"/>
      <c r="E1023" s="1"/>
      <c r="F1023" s="1"/>
      <c r="G1023" s="1"/>
      <c r="H1023" s="11"/>
      <c r="I1023" s="11"/>
      <c r="J1023" s="11"/>
      <c r="K1023" s="2"/>
      <c r="L1023" s="2"/>
      <c r="M1023" s="1"/>
    </row>
    <row r="1024" spans="1:13" x14ac:dyDescent="0.2">
      <c r="A1024" s="1"/>
      <c r="B1024" s="1"/>
      <c r="C1024" s="16"/>
      <c r="D1024" s="1"/>
      <c r="E1024" s="1"/>
      <c r="F1024" s="1"/>
      <c r="G1024" s="1"/>
      <c r="H1024" s="11"/>
      <c r="I1024" s="11"/>
      <c r="J1024" s="11"/>
      <c r="K1024" s="2"/>
      <c r="L1024" s="2"/>
      <c r="M1024" s="1"/>
    </row>
    <row r="1025" spans="1:13" x14ac:dyDescent="0.2">
      <c r="A1025" s="1"/>
      <c r="B1025" s="1"/>
      <c r="C1025" s="16"/>
      <c r="D1025" s="1"/>
      <c r="E1025" s="1"/>
      <c r="F1025" s="1"/>
      <c r="G1025" s="1"/>
      <c r="H1025" s="11"/>
      <c r="I1025" s="11"/>
      <c r="J1025" s="11"/>
      <c r="K1025" s="2"/>
      <c r="L1025" s="2"/>
      <c r="M1025" s="1"/>
    </row>
    <row r="1026" spans="1:13" x14ac:dyDescent="0.2">
      <c r="A1026" s="1"/>
      <c r="B1026" s="1"/>
      <c r="C1026" s="16"/>
      <c r="D1026" s="1"/>
      <c r="E1026" s="1"/>
      <c r="F1026" s="1"/>
      <c r="G1026" s="1"/>
      <c r="H1026" s="11"/>
      <c r="I1026" s="11"/>
      <c r="J1026" s="11"/>
      <c r="K1026" s="2"/>
      <c r="L1026" s="2"/>
      <c r="M1026" s="1"/>
    </row>
    <row r="1027" spans="1:13" x14ac:dyDescent="0.2">
      <c r="A1027" s="1"/>
      <c r="B1027" s="1"/>
      <c r="C1027" s="16"/>
      <c r="D1027" s="1"/>
      <c r="E1027" s="1"/>
      <c r="F1027" s="1"/>
      <c r="G1027" s="1"/>
      <c r="H1027" s="11"/>
      <c r="I1027" s="11"/>
      <c r="J1027" s="11"/>
      <c r="K1027" s="2"/>
      <c r="L1027" s="2"/>
      <c r="M1027" s="1"/>
    </row>
    <row r="1028" spans="1:13" x14ac:dyDescent="0.2">
      <c r="A1028" s="1"/>
      <c r="B1028" s="1"/>
      <c r="C1028" s="16"/>
      <c r="D1028" s="1"/>
      <c r="E1028" s="1"/>
      <c r="F1028" s="1"/>
      <c r="G1028" s="1"/>
      <c r="H1028" s="11"/>
      <c r="I1028" s="11"/>
      <c r="J1028" s="11"/>
      <c r="K1028" s="2"/>
      <c r="L1028" s="2"/>
      <c r="M1028" s="1"/>
    </row>
    <row r="1029" spans="1:13" x14ac:dyDescent="0.2">
      <c r="A1029" s="1"/>
      <c r="B1029" s="1"/>
      <c r="C1029" s="16"/>
      <c r="D1029" s="1"/>
      <c r="E1029" s="1"/>
      <c r="F1029" s="1"/>
      <c r="G1029" s="1"/>
      <c r="H1029" s="11"/>
      <c r="I1029" s="11"/>
      <c r="J1029" s="11"/>
      <c r="K1029" s="2"/>
      <c r="L1029" s="2"/>
      <c r="M1029" s="1"/>
    </row>
    <row r="1030" spans="1:13" x14ac:dyDescent="0.2">
      <c r="A1030" s="1"/>
      <c r="B1030" s="1"/>
      <c r="C1030" s="16"/>
      <c r="D1030" s="1"/>
      <c r="E1030" s="1"/>
      <c r="F1030" s="1"/>
      <c r="G1030" s="1"/>
      <c r="H1030" s="11"/>
      <c r="I1030" s="11"/>
      <c r="J1030" s="11"/>
      <c r="K1030" s="2"/>
      <c r="L1030" s="2"/>
      <c r="M1030" s="1"/>
    </row>
    <row r="1031" spans="1:13" x14ac:dyDescent="0.2">
      <c r="A1031" s="1"/>
      <c r="B1031" s="1"/>
      <c r="C1031" s="16"/>
      <c r="D1031" s="1"/>
      <c r="E1031" s="1"/>
      <c r="F1031" s="1"/>
      <c r="G1031" s="1"/>
      <c r="H1031" s="11"/>
      <c r="I1031" s="11"/>
      <c r="J1031" s="11"/>
      <c r="K1031" s="2"/>
      <c r="L1031" s="2"/>
      <c r="M1031" s="1"/>
    </row>
    <row r="1032" spans="1:13" x14ac:dyDescent="0.2">
      <c r="A1032" s="1"/>
      <c r="B1032" s="1"/>
      <c r="C1032" s="16"/>
      <c r="D1032" s="1"/>
      <c r="E1032" s="1"/>
      <c r="F1032" s="1"/>
      <c r="G1032" s="1"/>
      <c r="H1032" s="11"/>
      <c r="I1032" s="11"/>
      <c r="J1032" s="11"/>
      <c r="K1032" s="2"/>
      <c r="L1032" s="2"/>
      <c r="M1032" s="1"/>
    </row>
    <row r="1033" spans="1:13" x14ac:dyDescent="0.2">
      <c r="A1033" s="1"/>
      <c r="B1033" s="1"/>
      <c r="C1033" s="16"/>
      <c r="D1033" s="1"/>
      <c r="E1033" s="1"/>
      <c r="F1033" s="1"/>
      <c r="G1033" s="1"/>
      <c r="H1033" s="11"/>
      <c r="I1033" s="11"/>
      <c r="J1033" s="11"/>
      <c r="K1033" s="2"/>
      <c r="L1033" s="2"/>
      <c r="M1033" s="1"/>
    </row>
    <row r="1034" spans="1:13" x14ac:dyDescent="0.2">
      <c r="A1034" s="1"/>
      <c r="B1034" s="1"/>
      <c r="C1034" s="16"/>
      <c r="D1034" s="1"/>
      <c r="E1034" s="1"/>
      <c r="F1034" s="1"/>
      <c r="G1034" s="1"/>
      <c r="H1034" s="11"/>
      <c r="I1034" s="11"/>
      <c r="J1034" s="11"/>
      <c r="K1034" s="2"/>
      <c r="L1034" s="2"/>
      <c r="M1034" s="1"/>
    </row>
    <row r="1035" spans="1:13" x14ac:dyDescent="0.2">
      <c r="A1035" s="1"/>
      <c r="B1035" s="1"/>
      <c r="C1035" s="16"/>
      <c r="D1035" s="1"/>
      <c r="E1035" s="1"/>
      <c r="F1035" s="1"/>
      <c r="G1035" s="1"/>
      <c r="H1035" s="11"/>
      <c r="I1035" s="11"/>
      <c r="J1035" s="11"/>
      <c r="K1035" s="2"/>
      <c r="L1035" s="2"/>
      <c r="M1035" s="1"/>
    </row>
    <row r="1036" spans="1:13" x14ac:dyDescent="0.2">
      <c r="A1036" s="1"/>
      <c r="B1036" s="1"/>
      <c r="C1036" s="16"/>
      <c r="D1036" s="1"/>
      <c r="E1036" s="1"/>
      <c r="F1036" s="1"/>
      <c r="G1036" s="1"/>
      <c r="H1036" s="11"/>
      <c r="I1036" s="11"/>
      <c r="J1036" s="11"/>
      <c r="K1036" s="2"/>
      <c r="L1036" s="2"/>
      <c r="M1036" s="1"/>
    </row>
    <row r="1037" spans="1:13" x14ac:dyDescent="0.2">
      <c r="A1037" s="1"/>
      <c r="B1037" s="1"/>
      <c r="C1037" s="16"/>
      <c r="D1037" s="1"/>
      <c r="E1037" s="1"/>
      <c r="F1037" s="1"/>
      <c r="G1037" s="1"/>
      <c r="H1037" s="11"/>
      <c r="I1037" s="11"/>
      <c r="J1037" s="11"/>
      <c r="K1037" s="2"/>
      <c r="L1037" s="2"/>
      <c r="M1037" s="1"/>
    </row>
    <row r="1038" spans="1:13" x14ac:dyDescent="0.2">
      <c r="A1038" s="1"/>
      <c r="B1038" s="1"/>
      <c r="C1038" s="16"/>
      <c r="D1038" s="1"/>
      <c r="E1038" s="1"/>
      <c r="F1038" s="1"/>
      <c r="G1038" s="1"/>
      <c r="H1038" s="11"/>
      <c r="I1038" s="11"/>
      <c r="J1038" s="11"/>
      <c r="K1038" s="2"/>
      <c r="L1038" s="2"/>
      <c r="M1038" s="1"/>
    </row>
    <row r="1039" spans="1:13" x14ac:dyDescent="0.2">
      <c r="A1039" s="1"/>
      <c r="B1039" s="1"/>
      <c r="C1039" s="16"/>
      <c r="D1039" s="1"/>
      <c r="E1039" s="1"/>
      <c r="F1039" s="1"/>
      <c r="G1039" s="1"/>
      <c r="H1039" s="11"/>
      <c r="I1039" s="11"/>
      <c r="J1039" s="11"/>
      <c r="K1039" s="2"/>
      <c r="L1039" s="2"/>
      <c r="M1039" s="1"/>
    </row>
    <row r="1040" spans="1:13" x14ac:dyDescent="0.2">
      <c r="A1040" s="1"/>
      <c r="B1040" s="1"/>
      <c r="C1040" s="16"/>
      <c r="D1040" s="1"/>
      <c r="E1040" s="1"/>
      <c r="F1040" s="1"/>
      <c r="G1040" s="1"/>
      <c r="H1040" s="11"/>
      <c r="I1040" s="11"/>
      <c r="J1040" s="11"/>
      <c r="K1040" s="2"/>
      <c r="L1040" s="2"/>
      <c r="M1040" s="1"/>
    </row>
    <row r="1041" spans="1:13" x14ac:dyDescent="0.2">
      <c r="A1041" s="1"/>
      <c r="B1041" s="1"/>
      <c r="C1041" s="16"/>
      <c r="D1041" s="1"/>
      <c r="E1041" s="1"/>
      <c r="F1041" s="1"/>
      <c r="G1041" s="1"/>
      <c r="H1041" s="11"/>
      <c r="I1041" s="11"/>
      <c r="J1041" s="11"/>
      <c r="K1041" s="2"/>
      <c r="L1041" s="2"/>
      <c r="M1041" s="1"/>
    </row>
    <row r="1042" spans="1:13" x14ac:dyDescent="0.2">
      <c r="A1042" s="1"/>
      <c r="B1042" s="1"/>
      <c r="C1042" s="16"/>
      <c r="D1042" s="1"/>
      <c r="E1042" s="1"/>
      <c r="F1042" s="1"/>
      <c r="G1042" s="1"/>
      <c r="H1042" s="11"/>
      <c r="I1042" s="11"/>
      <c r="J1042" s="11"/>
      <c r="K1042" s="2"/>
      <c r="L1042" s="2"/>
      <c r="M1042" s="1"/>
    </row>
    <row r="1043" spans="1:13" x14ac:dyDescent="0.2">
      <c r="A1043" s="1"/>
      <c r="B1043" s="1"/>
      <c r="C1043" s="16"/>
      <c r="D1043" s="1"/>
      <c r="E1043" s="1"/>
      <c r="F1043" s="1"/>
      <c r="G1043" s="1"/>
      <c r="H1043" s="11"/>
      <c r="I1043" s="11"/>
      <c r="J1043" s="11"/>
      <c r="K1043" s="2"/>
      <c r="L1043" s="2"/>
      <c r="M1043" s="1"/>
    </row>
    <row r="1044" spans="1:13" x14ac:dyDescent="0.2">
      <c r="A1044" s="1"/>
      <c r="B1044" s="1"/>
      <c r="C1044" s="16"/>
      <c r="D1044" s="1"/>
      <c r="E1044" s="1"/>
      <c r="F1044" s="1"/>
      <c r="G1044" s="1"/>
      <c r="H1044" s="11"/>
      <c r="I1044" s="11"/>
      <c r="J1044" s="11"/>
      <c r="K1044" s="2"/>
      <c r="L1044" s="2"/>
      <c r="M1044" s="1"/>
    </row>
    <row r="1045" spans="1:13" x14ac:dyDescent="0.2">
      <c r="A1045" s="1"/>
      <c r="B1045" s="1"/>
      <c r="C1045" s="16"/>
      <c r="D1045" s="1"/>
      <c r="E1045" s="1"/>
      <c r="F1045" s="1"/>
      <c r="G1045" s="1"/>
      <c r="H1045" s="11"/>
      <c r="I1045" s="11"/>
      <c r="J1045" s="11"/>
      <c r="K1045" s="2"/>
      <c r="L1045" s="2"/>
      <c r="M1045" s="1"/>
    </row>
    <row r="1046" spans="1:13" x14ac:dyDescent="0.2">
      <c r="A1046" s="1"/>
      <c r="B1046" s="1"/>
      <c r="C1046" s="16"/>
      <c r="D1046" s="1"/>
      <c r="E1046" s="1"/>
      <c r="F1046" s="1"/>
      <c r="G1046" s="1"/>
      <c r="H1046" s="11"/>
      <c r="I1046" s="11"/>
      <c r="J1046" s="11"/>
      <c r="K1046" s="2"/>
      <c r="L1046" s="2"/>
      <c r="M1046" s="1"/>
    </row>
    <row r="1047" spans="1:13" x14ac:dyDescent="0.2">
      <c r="A1047" s="1"/>
      <c r="B1047" s="1"/>
      <c r="C1047" s="16"/>
      <c r="D1047" s="1"/>
      <c r="E1047" s="1"/>
      <c r="F1047" s="1"/>
      <c r="G1047" s="1"/>
      <c r="H1047" s="11"/>
      <c r="I1047" s="11"/>
      <c r="J1047" s="11"/>
      <c r="K1047" s="2"/>
      <c r="L1047" s="2"/>
      <c r="M1047" s="1"/>
    </row>
    <row r="1048" spans="1:13" x14ac:dyDescent="0.2">
      <c r="A1048" s="1"/>
      <c r="B1048" s="1"/>
      <c r="C1048" s="16"/>
      <c r="D1048" s="1"/>
      <c r="E1048" s="1"/>
      <c r="F1048" s="1"/>
      <c r="G1048" s="1"/>
      <c r="H1048" s="11"/>
      <c r="I1048" s="11"/>
      <c r="J1048" s="11"/>
      <c r="K1048" s="2"/>
      <c r="L1048" s="2"/>
      <c r="M1048" s="1"/>
    </row>
    <row r="1049" spans="1:13" x14ac:dyDescent="0.2">
      <c r="A1049" s="1"/>
      <c r="B1049" s="1"/>
      <c r="C1049" s="16"/>
      <c r="D1049" s="1"/>
      <c r="E1049" s="1"/>
      <c r="F1049" s="1"/>
      <c r="G1049" s="1"/>
      <c r="H1049" s="11"/>
      <c r="I1049" s="11"/>
      <c r="J1049" s="11"/>
      <c r="K1049" s="2"/>
      <c r="L1049" s="2"/>
      <c r="M1049" s="1"/>
    </row>
    <row r="1050" spans="1:13" x14ac:dyDescent="0.2">
      <c r="A1050" s="1"/>
      <c r="B1050" s="1"/>
      <c r="C1050" s="16"/>
      <c r="D1050" s="1"/>
      <c r="E1050" s="1"/>
      <c r="F1050" s="1"/>
      <c r="G1050" s="1"/>
      <c r="H1050" s="11"/>
      <c r="I1050" s="11"/>
      <c r="J1050" s="11"/>
      <c r="K1050" s="2"/>
      <c r="L1050" s="2"/>
      <c r="M1050" s="1"/>
    </row>
    <row r="1051" spans="1:13" x14ac:dyDescent="0.2">
      <c r="A1051" s="1"/>
      <c r="B1051" s="1"/>
      <c r="C1051" s="16"/>
      <c r="D1051" s="1"/>
      <c r="E1051" s="1"/>
      <c r="F1051" s="1"/>
      <c r="G1051" s="1"/>
      <c r="H1051" s="11"/>
      <c r="I1051" s="11"/>
      <c r="J1051" s="11"/>
      <c r="K1051" s="2"/>
      <c r="L1051" s="2"/>
      <c r="M1051" s="1"/>
    </row>
    <row r="1052" spans="1:13" x14ac:dyDescent="0.2">
      <c r="A1052" s="1"/>
      <c r="B1052" s="1"/>
      <c r="C1052" s="16"/>
      <c r="D1052" s="1"/>
      <c r="E1052" s="1"/>
      <c r="F1052" s="1"/>
      <c r="G1052" s="1"/>
      <c r="H1052" s="11"/>
      <c r="I1052" s="11"/>
      <c r="J1052" s="11"/>
      <c r="K1052" s="2"/>
      <c r="L1052" s="2"/>
      <c r="M1052" s="1"/>
    </row>
    <row r="1053" spans="1:13" x14ac:dyDescent="0.2">
      <c r="A1053" s="1"/>
      <c r="B1053" s="1"/>
      <c r="C1053" s="16"/>
      <c r="D1053" s="1"/>
      <c r="E1053" s="1"/>
      <c r="F1053" s="1"/>
      <c r="G1053" s="1"/>
      <c r="H1053" s="11"/>
      <c r="I1053" s="11"/>
      <c r="J1053" s="11"/>
      <c r="K1053" s="2"/>
      <c r="L1053" s="2"/>
      <c r="M1053" s="1"/>
    </row>
    <row r="1054" spans="1:13" x14ac:dyDescent="0.2">
      <c r="A1054" s="1"/>
      <c r="B1054" s="1"/>
      <c r="C1054" s="16"/>
      <c r="D1054" s="1"/>
      <c r="E1054" s="1"/>
      <c r="F1054" s="1"/>
      <c r="G1054" s="1"/>
      <c r="H1054" s="11"/>
      <c r="I1054" s="11"/>
      <c r="J1054" s="11"/>
      <c r="K1054" s="2"/>
      <c r="L1054" s="2"/>
      <c r="M1054" s="1"/>
    </row>
    <row r="1055" spans="1:13" x14ac:dyDescent="0.2">
      <c r="A1055" s="1"/>
      <c r="B1055" s="1"/>
      <c r="C1055" s="16"/>
      <c r="D1055" s="1"/>
      <c r="E1055" s="1"/>
      <c r="F1055" s="1"/>
      <c r="G1055" s="1"/>
      <c r="H1055" s="11"/>
      <c r="I1055" s="11"/>
      <c r="J1055" s="11"/>
      <c r="K1055" s="2"/>
      <c r="L1055" s="2"/>
      <c r="M1055" s="1"/>
    </row>
    <row r="1056" spans="1:13" x14ac:dyDescent="0.2">
      <c r="A1056" s="1"/>
      <c r="B1056" s="1"/>
      <c r="C1056" s="16"/>
      <c r="D1056" s="1"/>
      <c r="E1056" s="1"/>
      <c r="F1056" s="1"/>
      <c r="G1056" s="1"/>
      <c r="H1056" s="11"/>
      <c r="I1056" s="11"/>
      <c r="J1056" s="11"/>
      <c r="K1056" s="2"/>
      <c r="L1056" s="2"/>
      <c r="M1056" s="1"/>
    </row>
    <row r="1057" spans="1:13" x14ac:dyDescent="0.2">
      <c r="A1057" s="1"/>
      <c r="B1057" s="1"/>
      <c r="C1057" s="16"/>
      <c r="D1057" s="1"/>
      <c r="E1057" s="1"/>
      <c r="F1057" s="1"/>
      <c r="G1057" s="1"/>
      <c r="H1057" s="11"/>
      <c r="I1057" s="11"/>
      <c r="J1057" s="11"/>
      <c r="K1057" s="2"/>
      <c r="L1057" s="2"/>
      <c r="M1057" s="1"/>
    </row>
    <row r="1058" spans="1:13" x14ac:dyDescent="0.2">
      <c r="A1058" s="1"/>
      <c r="B1058" s="1"/>
      <c r="C1058" s="16"/>
      <c r="D1058" s="1"/>
      <c r="E1058" s="1"/>
      <c r="F1058" s="1"/>
      <c r="G1058" s="1"/>
      <c r="H1058" s="11"/>
      <c r="I1058" s="11"/>
      <c r="J1058" s="11"/>
      <c r="K1058" s="2"/>
      <c r="L1058" s="2"/>
      <c r="M1058" s="1"/>
    </row>
    <row r="1059" spans="1:13" x14ac:dyDescent="0.2">
      <c r="A1059" s="1"/>
      <c r="B1059" s="1"/>
      <c r="C1059" s="16"/>
      <c r="D1059" s="1"/>
      <c r="E1059" s="1"/>
      <c r="F1059" s="1"/>
      <c r="G1059" s="1"/>
      <c r="H1059" s="11"/>
      <c r="I1059" s="11"/>
      <c r="J1059" s="11"/>
      <c r="K1059" s="2"/>
      <c r="L1059" s="2"/>
      <c r="M1059" s="1"/>
    </row>
    <row r="1060" spans="1:13" x14ac:dyDescent="0.2">
      <c r="A1060" s="1"/>
      <c r="B1060" s="1"/>
      <c r="C1060" s="16"/>
      <c r="D1060" s="1"/>
      <c r="E1060" s="1"/>
      <c r="F1060" s="1"/>
      <c r="G1060" s="1"/>
      <c r="H1060" s="11"/>
      <c r="I1060" s="11"/>
      <c r="J1060" s="11"/>
      <c r="K1060" s="2"/>
      <c r="L1060" s="2"/>
      <c r="M1060" s="1"/>
    </row>
    <row r="1061" spans="1:13" x14ac:dyDescent="0.2">
      <c r="A1061" s="1"/>
      <c r="B1061" s="1"/>
      <c r="C1061" s="16"/>
      <c r="D1061" s="1"/>
      <c r="E1061" s="1"/>
      <c r="F1061" s="1"/>
      <c r="G1061" s="1"/>
      <c r="H1061" s="11"/>
      <c r="I1061" s="11"/>
      <c r="J1061" s="11"/>
      <c r="K1061" s="2"/>
      <c r="L1061" s="2"/>
      <c r="M1061" s="1"/>
    </row>
    <row r="1062" spans="1:13" x14ac:dyDescent="0.2">
      <c r="A1062" s="1"/>
      <c r="B1062" s="1"/>
      <c r="C1062" s="16"/>
      <c r="D1062" s="1"/>
      <c r="E1062" s="1"/>
      <c r="F1062" s="1"/>
      <c r="G1062" s="1"/>
      <c r="H1062" s="11"/>
      <c r="I1062" s="11"/>
      <c r="J1062" s="11"/>
      <c r="K1062" s="2"/>
      <c r="L1062" s="2"/>
      <c r="M1062" s="1"/>
    </row>
    <row r="1063" spans="1:13" x14ac:dyDescent="0.2">
      <c r="A1063" s="1"/>
      <c r="B1063" s="1"/>
      <c r="C1063" s="16"/>
      <c r="D1063" s="1"/>
      <c r="E1063" s="1"/>
      <c r="F1063" s="1"/>
      <c r="G1063" s="1"/>
      <c r="H1063" s="11"/>
      <c r="I1063" s="11"/>
      <c r="J1063" s="11"/>
      <c r="K1063" s="2"/>
      <c r="L1063" s="2"/>
      <c r="M1063" s="1"/>
    </row>
    <row r="1064" spans="1:13" x14ac:dyDescent="0.2">
      <c r="A1064" s="1"/>
      <c r="B1064" s="1"/>
      <c r="C1064" s="16"/>
      <c r="D1064" s="1"/>
      <c r="E1064" s="1"/>
      <c r="F1064" s="1"/>
      <c r="G1064" s="1"/>
      <c r="H1064" s="11"/>
      <c r="I1064" s="11"/>
      <c r="J1064" s="11"/>
      <c r="K1064" s="2"/>
      <c r="L1064" s="2"/>
      <c r="M1064" s="1"/>
    </row>
    <row r="1065" spans="1:13" x14ac:dyDescent="0.2">
      <c r="A1065" s="1"/>
      <c r="B1065" s="1"/>
      <c r="C1065" s="16"/>
      <c r="D1065" s="1"/>
      <c r="E1065" s="1"/>
      <c r="F1065" s="1"/>
      <c r="G1065" s="1"/>
      <c r="H1065" s="11"/>
      <c r="I1065" s="11"/>
      <c r="J1065" s="11"/>
      <c r="K1065" s="2"/>
      <c r="L1065" s="2"/>
      <c r="M1065" s="1"/>
    </row>
    <row r="1066" spans="1:13" x14ac:dyDescent="0.2">
      <c r="A1066" s="1"/>
      <c r="B1066" s="1"/>
      <c r="C1066" s="16"/>
      <c r="D1066" s="1"/>
      <c r="E1066" s="1"/>
      <c r="F1066" s="1"/>
      <c r="G1066" s="1"/>
      <c r="H1066" s="11"/>
      <c r="I1066" s="11"/>
      <c r="J1066" s="11"/>
      <c r="K1066" s="2"/>
      <c r="L1066" s="2"/>
      <c r="M1066" s="1"/>
    </row>
    <row r="1067" spans="1:13" x14ac:dyDescent="0.2">
      <c r="A1067" s="1"/>
      <c r="B1067" s="1"/>
      <c r="C1067" s="16"/>
      <c r="D1067" s="1"/>
      <c r="E1067" s="1"/>
      <c r="F1067" s="1"/>
      <c r="G1067" s="1"/>
      <c r="H1067" s="11"/>
      <c r="I1067" s="11"/>
      <c r="J1067" s="11"/>
      <c r="K1067" s="2"/>
      <c r="L1067" s="2"/>
      <c r="M1067" s="1"/>
    </row>
    <row r="1068" spans="1:13" x14ac:dyDescent="0.2">
      <c r="A1068" s="1"/>
      <c r="B1068" s="1"/>
      <c r="C1068" s="16"/>
      <c r="D1068" s="1"/>
      <c r="E1068" s="1"/>
      <c r="F1068" s="1"/>
      <c r="G1068" s="1"/>
      <c r="H1068" s="11"/>
      <c r="I1068" s="11"/>
      <c r="J1068" s="11"/>
      <c r="K1068" s="2"/>
      <c r="L1068" s="2"/>
      <c r="M1068" s="1"/>
    </row>
    <row r="1069" spans="1:13" x14ac:dyDescent="0.2">
      <c r="A1069" s="1"/>
      <c r="B1069" s="1"/>
      <c r="C1069" s="16"/>
      <c r="D1069" s="1"/>
      <c r="E1069" s="1"/>
      <c r="F1069" s="1"/>
      <c r="G1069" s="1"/>
      <c r="H1069" s="11"/>
      <c r="I1069" s="11"/>
      <c r="J1069" s="11"/>
      <c r="K1069" s="2"/>
      <c r="L1069" s="2"/>
      <c r="M1069" s="1"/>
    </row>
    <row r="1070" spans="1:13" x14ac:dyDescent="0.2">
      <c r="A1070" s="1"/>
      <c r="B1070" s="1"/>
      <c r="C1070" s="16"/>
      <c r="D1070" s="1"/>
      <c r="E1070" s="1"/>
      <c r="F1070" s="1"/>
      <c r="G1070" s="1"/>
      <c r="H1070" s="11"/>
      <c r="I1070" s="11"/>
      <c r="J1070" s="11"/>
      <c r="K1070" s="2"/>
      <c r="L1070" s="2"/>
      <c r="M1070" s="1"/>
    </row>
    <row r="1071" spans="1:13" x14ac:dyDescent="0.2">
      <c r="A1071" s="1"/>
      <c r="B1071" s="1"/>
      <c r="C1071" s="16"/>
      <c r="D1071" s="1"/>
      <c r="E1071" s="1"/>
      <c r="F1071" s="1"/>
      <c r="G1071" s="1"/>
      <c r="H1071" s="11"/>
      <c r="I1071" s="11"/>
      <c r="J1071" s="11"/>
      <c r="K1071" s="2"/>
      <c r="L1071" s="2"/>
      <c r="M1071" s="1"/>
    </row>
    <row r="1072" spans="1:13" x14ac:dyDescent="0.2">
      <c r="A1072" s="1"/>
      <c r="B1072" s="1"/>
      <c r="C1072" s="16"/>
      <c r="D1072" s="1"/>
      <c r="E1072" s="1"/>
      <c r="F1072" s="1"/>
      <c r="G1072" s="1"/>
      <c r="H1072" s="11"/>
      <c r="I1072" s="11"/>
      <c r="J1072" s="11"/>
      <c r="K1072" s="2"/>
      <c r="L1072" s="2"/>
      <c r="M1072" s="1"/>
    </row>
    <row r="1073" spans="1:13" x14ac:dyDescent="0.2">
      <c r="A1073" s="1"/>
      <c r="B1073" s="1"/>
      <c r="C1073" s="16"/>
      <c r="D1073" s="1"/>
      <c r="E1073" s="1"/>
      <c r="F1073" s="1"/>
      <c r="G1073" s="1"/>
      <c r="H1073" s="11"/>
      <c r="I1073" s="11"/>
      <c r="J1073" s="11"/>
      <c r="K1073" s="2"/>
      <c r="L1073" s="2"/>
      <c r="M1073" s="1"/>
    </row>
    <row r="1074" spans="1:13" x14ac:dyDescent="0.2">
      <c r="A1074" s="1"/>
      <c r="B1074" s="1"/>
      <c r="C1074" s="16"/>
      <c r="D1074" s="1"/>
      <c r="E1074" s="1"/>
      <c r="F1074" s="1"/>
      <c r="G1074" s="1"/>
      <c r="H1074" s="11"/>
      <c r="I1074" s="11"/>
      <c r="J1074" s="11"/>
      <c r="K1074" s="2"/>
      <c r="L1074" s="2"/>
      <c r="M1074" s="1"/>
    </row>
    <row r="1075" spans="1:13" x14ac:dyDescent="0.2">
      <c r="A1075" s="1"/>
      <c r="B1075" s="1"/>
      <c r="C1075" s="16"/>
      <c r="D1075" s="1"/>
      <c r="E1075" s="1"/>
      <c r="F1075" s="1"/>
      <c r="G1075" s="1"/>
      <c r="H1075" s="11"/>
      <c r="I1075" s="11"/>
      <c r="J1075" s="11"/>
      <c r="K1075" s="2"/>
      <c r="L1075" s="2"/>
      <c r="M1075" s="1"/>
    </row>
    <row r="1076" spans="1:13" x14ac:dyDescent="0.2">
      <c r="A1076" s="1"/>
      <c r="B1076" s="1"/>
      <c r="C1076" s="16"/>
      <c r="D1076" s="1"/>
      <c r="E1076" s="1"/>
      <c r="F1076" s="1"/>
      <c r="G1076" s="1"/>
      <c r="H1076" s="11"/>
      <c r="I1076" s="11"/>
      <c r="J1076" s="11"/>
      <c r="K1076" s="2"/>
      <c r="L1076" s="2"/>
      <c r="M1076" s="1"/>
    </row>
    <row r="1077" spans="1:13" x14ac:dyDescent="0.2">
      <c r="A1077" s="1"/>
      <c r="B1077" s="1"/>
      <c r="C1077" s="16"/>
      <c r="D1077" s="1"/>
      <c r="E1077" s="1"/>
      <c r="F1077" s="1"/>
      <c r="G1077" s="1"/>
      <c r="H1077" s="11"/>
      <c r="I1077" s="11"/>
      <c r="J1077" s="11"/>
      <c r="K1077" s="2"/>
      <c r="L1077" s="2"/>
      <c r="M1077" s="1"/>
    </row>
    <row r="1078" spans="1:13" x14ac:dyDescent="0.2">
      <c r="A1078" s="1"/>
      <c r="B1078" s="1"/>
      <c r="C1078" s="16"/>
      <c r="D1078" s="1"/>
      <c r="E1078" s="1"/>
      <c r="F1078" s="1"/>
      <c r="G1078" s="1"/>
      <c r="H1078" s="11"/>
      <c r="I1078" s="11"/>
      <c r="J1078" s="11"/>
      <c r="K1078" s="2"/>
      <c r="L1078" s="2"/>
      <c r="M1078" s="1"/>
    </row>
    <row r="1079" spans="1:13" x14ac:dyDescent="0.2">
      <c r="A1079" s="1"/>
      <c r="B1079" s="1"/>
      <c r="C1079" s="16"/>
      <c r="D1079" s="1"/>
      <c r="E1079" s="1"/>
      <c r="F1079" s="1"/>
      <c r="G1079" s="1"/>
      <c r="H1079" s="11"/>
      <c r="I1079" s="11"/>
      <c r="J1079" s="11"/>
      <c r="K1079" s="2"/>
      <c r="L1079" s="2"/>
      <c r="M1079" s="1"/>
    </row>
    <row r="1080" spans="1:13" x14ac:dyDescent="0.2">
      <c r="A1080" s="1"/>
      <c r="B1080" s="1"/>
      <c r="C1080" s="16"/>
      <c r="D1080" s="1"/>
      <c r="E1080" s="1"/>
      <c r="F1080" s="1"/>
      <c r="G1080" s="1"/>
      <c r="H1080" s="11"/>
      <c r="I1080" s="11"/>
      <c r="J1080" s="11"/>
      <c r="K1080" s="2"/>
      <c r="L1080" s="2"/>
      <c r="M1080" s="1"/>
    </row>
    <row r="1081" spans="1:13" x14ac:dyDescent="0.2">
      <c r="A1081" s="1"/>
      <c r="B1081" s="1"/>
      <c r="C1081" s="16"/>
      <c r="D1081" s="1"/>
      <c r="E1081" s="1"/>
      <c r="F1081" s="1"/>
      <c r="G1081" s="1"/>
      <c r="H1081" s="11"/>
      <c r="I1081" s="11"/>
      <c r="J1081" s="11"/>
      <c r="K1081" s="2"/>
      <c r="L1081" s="2"/>
      <c r="M1081" s="1"/>
    </row>
    <row r="1082" spans="1:13" x14ac:dyDescent="0.2">
      <c r="A1082" s="1"/>
      <c r="B1082" s="1"/>
      <c r="C1082" s="16"/>
      <c r="D1082" s="1"/>
      <c r="E1082" s="1"/>
      <c r="F1082" s="1"/>
      <c r="G1082" s="1"/>
      <c r="H1082" s="11"/>
      <c r="I1082" s="11"/>
      <c r="J1082" s="11"/>
      <c r="K1082" s="2"/>
      <c r="L1082" s="2"/>
      <c r="M1082" s="1"/>
    </row>
    <row r="1083" spans="1:13" x14ac:dyDescent="0.2">
      <c r="A1083" s="1"/>
      <c r="B1083" s="1"/>
      <c r="C1083" s="16"/>
      <c r="D1083" s="1"/>
      <c r="E1083" s="1"/>
      <c r="F1083" s="1"/>
      <c r="G1083" s="1"/>
      <c r="H1083" s="11"/>
      <c r="I1083" s="11"/>
      <c r="J1083" s="11"/>
      <c r="K1083" s="2"/>
      <c r="L1083" s="2"/>
      <c r="M1083" s="1"/>
    </row>
    <row r="1084" spans="1:13" x14ac:dyDescent="0.2">
      <c r="A1084" s="1"/>
      <c r="B1084" s="1"/>
      <c r="C1084" s="16"/>
      <c r="D1084" s="1"/>
      <c r="E1084" s="1"/>
      <c r="F1084" s="1"/>
      <c r="G1084" s="1"/>
      <c r="H1084" s="11"/>
      <c r="I1084" s="11"/>
      <c r="J1084" s="11"/>
      <c r="K1084" s="2"/>
      <c r="L1084" s="2"/>
      <c r="M1084" s="1"/>
    </row>
    <row r="1085" spans="1:13" x14ac:dyDescent="0.2">
      <c r="A1085" s="1"/>
      <c r="B1085" s="1"/>
      <c r="C1085" s="16"/>
      <c r="D1085" s="1"/>
      <c r="E1085" s="1"/>
      <c r="F1085" s="1"/>
      <c r="G1085" s="1"/>
      <c r="H1085" s="11"/>
      <c r="I1085" s="11"/>
      <c r="J1085" s="11"/>
      <c r="K1085" s="2"/>
      <c r="L1085" s="2"/>
      <c r="M1085" s="1"/>
    </row>
    <row r="1086" spans="1:13" x14ac:dyDescent="0.2">
      <c r="A1086" s="1"/>
      <c r="B1086" s="1"/>
      <c r="C1086" s="16"/>
      <c r="D1086" s="1"/>
      <c r="E1086" s="1"/>
      <c r="F1086" s="1"/>
      <c r="G1086" s="1"/>
      <c r="H1086" s="11"/>
      <c r="I1086" s="11"/>
      <c r="J1086" s="11"/>
      <c r="K1086" s="2"/>
      <c r="L1086" s="2"/>
      <c r="M1086" s="1"/>
    </row>
    <row r="1087" spans="1:13" x14ac:dyDescent="0.2">
      <c r="A1087" s="1"/>
      <c r="B1087" s="1"/>
      <c r="C1087" s="16"/>
      <c r="D1087" s="1"/>
      <c r="E1087" s="1"/>
      <c r="F1087" s="1"/>
      <c r="G1087" s="1"/>
      <c r="H1087" s="11"/>
      <c r="I1087" s="11"/>
      <c r="J1087" s="11"/>
      <c r="K1087" s="2"/>
      <c r="L1087" s="2"/>
      <c r="M1087" s="1"/>
    </row>
    <row r="1088" spans="1:13" x14ac:dyDescent="0.2">
      <c r="A1088" s="1"/>
      <c r="B1088" s="1"/>
      <c r="C1088" s="16"/>
      <c r="D1088" s="1"/>
      <c r="E1088" s="1"/>
      <c r="F1088" s="1"/>
      <c r="G1088" s="1"/>
      <c r="H1088" s="11"/>
      <c r="I1088" s="11"/>
      <c r="J1088" s="11"/>
      <c r="K1088" s="2"/>
      <c r="L1088" s="2"/>
      <c r="M1088" s="1"/>
    </row>
    <row r="1089" spans="1:13" x14ac:dyDescent="0.2">
      <c r="A1089" s="1"/>
      <c r="B1089" s="1"/>
      <c r="C1089" s="16"/>
      <c r="D1089" s="1"/>
      <c r="E1089" s="1"/>
      <c r="F1089" s="1"/>
      <c r="G1089" s="1"/>
      <c r="H1089" s="11"/>
      <c r="I1089" s="11"/>
      <c r="J1089" s="11"/>
      <c r="K1089" s="2"/>
      <c r="L1089" s="2"/>
      <c r="M1089" s="1"/>
    </row>
    <row r="1090" spans="1:13" x14ac:dyDescent="0.2">
      <c r="A1090" s="1"/>
      <c r="B1090" s="1"/>
      <c r="C1090" s="16"/>
      <c r="D1090" s="1"/>
      <c r="E1090" s="1"/>
      <c r="F1090" s="1"/>
      <c r="G1090" s="1"/>
      <c r="H1090" s="11"/>
      <c r="I1090" s="11"/>
      <c r="J1090" s="11"/>
      <c r="K1090" s="2"/>
      <c r="L1090" s="2"/>
      <c r="M1090" s="1"/>
    </row>
    <row r="1091" spans="1:13" x14ac:dyDescent="0.2">
      <c r="A1091" s="1"/>
      <c r="B1091" s="1"/>
      <c r="C1091" s="16"/>
      <c r="D1091" s="1"/>
      <c r="E1091" s="1"/>
      <c r="F1091" s="1"/>
      <c r="G1091" s="1"/>
      <c r="H1091" s="11"/>
      <c r="I1091" s="11"/>
      <c r="J1091" s="11"/>
      <c r="K1091" s="2"/>
      <c r="L1091" s="2"/>
      <c r="M1091" s="1"/>
    </row>
    <row r="1092" spans="1:13" x14ac:dyDescent="0.2">
      <c r="A1092" s="1"/>
      <c r="B1092" s="1"/>
      <c r="C1092" s="16"/>
      <c r="D1092" s="1"/>
      <c r="E1092" s="1"/>
      <c r="F1092" s="1"/>
      <c r="G1092" s="1"/>
      <c r="H1092" s="11"/>
      <c r="I1092" s="11"/>
      <c r="J1092" s="11"/>
      <c r="K1092" s="2"/>
      <c r="L1092" s="2"/>
      <c r="M1092" s="1"/>
    </row>
    <row r="1093" spans="1:13" x14ac:dyDescent="0.2">
      <c r="A1093" s="1"/>
      <c r="B1093" s="1"/>
      <c r="C1093" s="16"/>
      <c r="D1093" s="1"/>
      <c r="E1093" s="1"/>
      <c r="F1093" s="1"/>
      <c r="G1093" s="1"/>
      <c r="H1093" s="11"/>
      <c r="I1093" s="11"/>
      <c r="J1093" s="11"/>
      <c r="K1093" s="2"/>
      <c r="L1093" s="2"/>
      <c r="M1093" s="1"/>
    </row>
    <row r="1094" spans="1:13" x14ac:dyDescent="0.2">
      <c r="A1094" s="1"/>
      <c r="B1094" s="1"/>
      <c r="C1094" s="16"/>
      <c r="D1094" s="1"/>
      <c r="E1094" s="1"/>
      <c r="F1094" s="1"/>
      <c r="G1094" s="1"/>
      <c r="H1094" s="11"/>
      <c r="I1094" s="11"/>
      <c r="J1094" s="11"/>
      <c r="K1094" s="2"/>
      <c r="L1094" s="2"/>
      <c r="M1094" s="1"/>
    </row>
    <row r="1095" spans="1:13" x14ac:dyDescent="0.2">
      <c r="A1095" s="1"/>
      <c r="B1095" s="1"/>
      <c r="C1095" s="16"/>
      <c r="D1095" s="1"/>
      <c r="E1095" s="1"/>
      <c r="F1095" s="1"/>
      <c r="G1095" s="1"/>
      <c r="H1095" s="11"/>
      <c r="I1095" s="11"/>
      <c r="J1095" s="11"/>
      <c r="K1095" s="2"/>
      <c r="L1095" s="2"/>
      <c r="M1095" s="1"/>
    </row>
    <row r="1096" spans="1:13" x14ac:dyDescent="0.2">
      <c r="A1096" s="1"/>
      <c r="B1096" s="1"/>
      <c r="C1096" s="16"/>
      <c r="D1096" s="1"/>
      <c r="E1096" s="1"/>
      <c r="F1096" s="1"/>
      <c r="G1096" s="1"/>
      <c r="H1096" s="11"/>
      <c r="I1096" s="11"/>
      <c r="J1096" s="11"/>
      <c r="K1096" s="2"/>
      <c r="L1096" s="2"/>
      <c r="M1096" s="1"/>
    </row>
    <row r="1097" spans="1:13" x14ac:dyDescent="0.2">
      <c r="A1097" s="1"/>
      <c r="B1097" s="1"/>
      <c r="C1097" s="16"/>
      <c r="D1097" s="1"/>
      <c r="E1097" s="1"/>
      <c r="F1097" s="1"/>
      <c r="G1097" s="1"/>
      <c r="H1097" s="11"/>
      <c r="I1097" s="11"/>
      <c r="J1097" s="11"/>
      <c r="K1097" s="2"/>
      <c r="L1097" s="2"/>
      <c r="M1097" s="1"/>
    </row>
    <row r="1098" spans="1:13" x14ac:dyDescent="0.2">
      <c r="A1098" s="1"/>
      <c r="B1098" s="1"/>
      <c r="C1098" s="16"/>
      <c r="D1098" s="1"/>
      <c r="E1098" s="1"/>
      <c r="F1098" s="1"/>
      <c r="G1098" s="1"/>
      <c r="H1098" s="11"/>
      <c r="I1098" s="11"/>
      <c r="J1098" s="11"/>
      <c r="K1098" s="2"/>
      <c r="L1098" s="2"/>
      <c r="M1098" s="1"/>
    </row>
    <row r="1099" spans="1:13" x14ac:dyDescent="0.2">
      <c r="A1099" s="1"/>
      <c r="B1099" s="1"/>
      <c r="C1099" s="16"/>
      <c r="D1099" s="1"/>
      <c r="E1099" s="1"/>
      <c r="F1099" s="1"/>
      <c r="G1099" s="1"/>
      <c r="H1099" s="11"/>
      <c r="I1099" s="11"/>
      <c r="J1099" s="11"/>
      <c r="K1099" s="2"/>
      <c r="L1099" s="2"/>
      <c r="M1099" s="1"/>
    </row>
    <row r="1100" spans="1:13" x14ac:dyDescent="0.2">
      <c r="A1100" s="1"/>
      <c r="B1100" s="1"/>
      <c r="C1100" s="16"/>
      <c r="D1100" s="1"/>
      <c r="E1100" s="1"/>
      <c r="F1100" s="1"/>
      <c r="G1100" s="1"/>
      <c r="H1100" s="11"/>
      <c r="I1100" s="11"/>
      <c r="J1100" s="11"/>
      <c r="K1100" s="2"/>
      <c r="L1100" s="2"/>
      <c r="M1100" s="1"/>
    </row>
    <row r="1101" spans="1:13" x14ac:dyDescent="0.2">
      <c r="A1101" s="1"/>
      <c r="B1101" s="1"/>
      <c r="C1101" s="16"/>
      <c r="D1101" s="1"/>
      <c r="E1101" s="1"/>
      <c r="F1101" s="1"/>
      <c r="G1101" s="1"/>
      <c r="H1101" s="11"/>
      <c r="I1101" s="11"/>
      <c r="J1101" s="11"/>
      <c r="K1101" s="2"/>
      <c r="L1101" s="2"/>
      <c r="M1101" s="1"/>
    </row>
    <row r="1102" spans="1:13" x14ac:dyDescent="0.2">
      <c r="A1102" s="1"/>
      <c r="B1102" s="1"/>
      <c r="C1102" s="16"/>
      <c r="D1102" s="1"/>
      <c r="E1102" s="1"/>
      <c r="F1102" s="1"/>
      <c r="G1102" s="1"/>
      <c r="H1102" s="11"/>
      <c r="I1102" s="11"/>
      <c r="J1102" s="11"/>
      <c r="K1102" s="2"/>
      <c r="L1102" s="2"/>
      <c r="M1102" s="1"/>
    </row>
    <row r="1103" spans="1:13" x14ac:dyDescent="0.2">
      <c r="A1103" s="1"/>
      <c r="B1103" s="1"/>
      <c r="C1103" s="16"/>
      <c r="D1103" s="1"/>
      <c r="E1103" s="1"/>
      <c r="F1103" s="1"/>
      <c r="G1103" s="1"/>
      <c r="H1103" s="11"/>
      <c r="I1103" s="11"/>
      <c r="J1103" s="11"/>
      <c r="K1103" s="2"/>
      <c r="L1103" s="2"/>
      <c r="M1103" s="1"/>
    </row>
    <row r="1104" spans="1:13" x14ac:dyDescent="0.2">
      <c r="A1104" s="1"/>
      <c r="B1104" s="1"/>
      <c r="C1104" s="16"/>
      <c r="D1104" s="1"/>
      <c r="E1104" s="1"/>
      <c r="F1104" s="1"/>
      <c r="G1104" s="1"/>
      <c r="H1104" s="11"/>
      <c r="I1104" s="11"/>
      <c r="J1104" s="11"/>
      <c r="K1104" s="2"/>
      <c r="L1104" s="2"/>
      <c r="M1104" s="1"/>
    </row>
    <row r="1105" spans="1:13" x14ac:dyDescent="0.2">
      <c r="A1105" s="1"/>
      <c r="B1105" s="1"/>
      <c r="C1105" s="16"/>
      <c r="D1105" s="1"/>
      <c r="E1105" s="1"/>
      <c r="F1105" s="1"/>
      <c r="G1105" s="1"/>
      <c r="H1105" s="11"/>
      <c r="I1105" s="11"/>
      <c r="J1105" s="11"/>
      <c r="K1105" s="2"/>
      <c r="L1105" s="2"/>
      <c r="M1105" s="1"/>
    </row>
    <row r="1106" spans="1:13" x14ac:dyDescent="0.2">
      <c r="A1106" s="1"/>
      <c r="B1106" s="1"/>
      <c r="C1106" s="16"/>
      <c r="D1106" s="1"/>
      <c r="E1106" s="1"/>
      <c r="F1106" s="1"/>
      <c r="G1106" s="1"/>
      <c r="H1106" s="11"/>
      <c r="I1106" s="11"/>
      <c r="J1106" s="11"/>
      <c r="K1106" s="2"/>
      <c r="L1106" s="2"/>
      <c r="M1106" s="1"/>
    </row>
    <row r="1107" spans="1:13" x14ac:dyDescent="0.2">
      <c r="A1107" s="1"/>
      <c r="B1107" s="1"/>
      <c r="C1107" s="16"/>
      <c r="D1107" s="1"/>
      <c r="E1107" s="1"/>
      <c r="F1107" s="1"/>
      <c r="G1107" s="1"/>
      <c r="H1107" s="11"/>
      <c r="I1107" s="11"/>
      <c r="J1107" s="11"/>
      <c r="K1107" s="2"/>
      <c r="L1107" s="2"/>
      <c r="M1107" s="1"/>
    </row>
    <row r="1108" spans="1:13" x14ac:dyDescent="0.2">
      <c r="A1108" s="1"/>
      <c r="B1108" s="1"/>
      <c r="C1108" s="16"/>
      <c r="D1108" s="1"/>
      <c r="E1108" s="1"/>
      <c r="F1108" s="1"/>
      <c r="G1108" s="1"/>
      <c r="H1108" s="11"/>
      <c r="I1108" s="11"/>
      <c r="J1108" s="11"/>
      <c r="K1108" s="2"/>
      <c r="L1108" s="2"/>
      <c r="M1108" s="1"/>
    </row>
    <row r="1109" spans="1:13" x14ac:dyDescent="0.2">
      <c r="A1109" s="1"/>
      <c r="B1109" s="1"/>
      <c r="C1109" s="16"/>
      <c r="D1109" s="1"/>
      <c r="E1109" s="1"/>
      <c r="F1109" s="1"/>
      <c r="G1109" s="1"/>
      <c r="H1109" s="11"/>
      <c r="I1109" s="11"/>
      <c r="J1109" s="11"/>
      <c r="K1109" s="2"/>
      <c r="L1109" s="2"/>
      <c r="M1109" s="1"/>
    </row>
    <row r="1110" spans="1:13" x14ac:dyDescent="0.2">
      <c r="A1110" s="1"/>
      <c r="B1110" s="1"/>
      <c r="C1110" s="16"/>
      <c r="D1110" s="1"/>
      <c r="E1110" s="1"/>
      <c r="F1110" s="1"/>
      <c r="G1110" s="1"/>
      <c r="H1110" s="11"/>
      <c r="I1110" s="11"/>
      <c r="J1110" s="11"/>
      <c r="K1110" s="2"/>
      <c r="L1110" s="2"/>
      <c r="M1110" s="1"/>
    </row>
    <row r="1111" spans="1:13" x14ac:dyDescent="0.2">
      <c r="A1111" s="1"/>
      <c r="B1111" s="1"/>
      <c r="C1111" s="16"/>
      <c r="D1111" s="1"/>
      <c r="E1111" s="1"/>
      <c r="F1111" s="1"/>
      <c r="G1111" s="1"/>
      <c r="H1111" s="11"/>
      <c r="I1111" s="11"/>
      <c r="J1111" s="11"/>
      <c r="K1111" s="2"/>
      <c r="L1111" s="2"/>
      <c r="M1111" s="1"/>
    </row>
    <row r="1112" spans="1:13" x14ac:dyDescent="0.2">
      <c r="A1112" s="1"/>
      <c r="B1112" s="1"/>
      <c r="C1112" s="16"/>
      <c r="D1112" s="1"/>
      <c r="E1112" s="1"/>
      <c r="F1112" s="1"/>
      <c r="G1112" s="1"/>
      <c r="H1112" s="11"/>
      <c r="I1112" s="11"/>
      <c r="J1112" s="11"/>
      <c r="K1112" s="2"/>
      <c r="L1112" s="2"/>
      <c r="M1112" s="1"/>
    </row>
    <row r="1113" spans="1:13" x14ac:dyDescent="0.2">
      <c r="A1113" s="1"/>
      <c r="B1113" s="1"/>
      <c r="C1113" s="16"/>
      <c r="D1113" s="1"/>
      <c r="E1113" s="1"/>
      <c r="F1113" s="1"/>
      <c r="G1113" s="1"/>
      <c r="H1113" s="11"/>
      <c r="I1113" s="11"/>
      <c r="J1113" s="11"/>
      <c r="K1113" s="2"/>
      <c r="L1113" s="2"/>
      <c r="M1113" s="1"/>
    </row>
    <row r="1114" spans="1:13" x14ac:dyDescent="0.2">
      <c r="A1114" s="1"/>
      <c r="B1114" s="1"/>
      <c r="C1114" s="16"/>
      <c r="D1114" s="1"/>
      <c r="E1114" s="1"/>
      <c r="F1114" s="1"/>
      <c r="G1114" s="1"/>
      <c r="H1114" s="11"/>
      <c r="I1114" s="11"/>
      <c r="J1114" s="11"/>
      <c r="K1114" s="2"/>
      <c r="L1114" s="2"/>
      <c r="M1114" s="1"/>
    </row>
    <row r="1115" spans="1:13" x14ac:dyDescent="0.2">
      <c r="A1115" s="1"/>
      <c r="B1115" s="1"/>
      <c r="C1115" s="16"/>
      <c r="D1115" s="1"/>
      <c r="E1115" s="1"/>
      <c r="F1115" s="1"/>
      <c r="G1115" s="1"/>
      <c r="H1115" s="11"/>
      <c r="I1115" s="11"/>
      <c r="J1115" s="11"/>
      <c r="K1115" s="2"/>
      <c r="L1115" s="2"/>
      <c r="M1115" s="1"/>
    </row>
    <row r="1116" spans="1:13" x14ac:dyDescent="0.2">
      <c r="A1116" s="1"/>
      <c r="B1116" s="1"/>
      <c r="C1116" s="16"/>
      <c r="D1116" s="1"/>
      <c r="E1116" s="1"/>
      <c r="F1116" s="1"/>
      <c r="G1116" s="1"/>
      <c r="H1116" s="11"/>
      <c r="I1116" s="11"/>
      <c r="J1116" s="11"/>
      <c r="K1116" s="2"/>
      <c r="L1116" s="2"/>
      <c r="M1116" s="1"/>
    </row>
    <row r="1117" spans="1:13" x14ac:dyDescent="0.2">
      <c r="A1117" s="1"/>
      <c r="B1117" s="1"/>
      <c r="C1117" s="16"/>
      <c r="D1117" s="1"/>
      <c r="E1117" s="1"/>
      <c r="F1117" s="1"/>
      <c r="G1117" s="1"/>
      <c r="H1117" s="11"/>
      <c r="I1117" s="11"/>
      <c r="J1117" s="11"/>
      <c r="K1117" s="2"/>
      <c r="L1117" s="2"/>
      <c r="M1117" s="1"/>
    </row>
    <row r="1118" spans="1:13" x14ac:dyDescent="0.2">
      <c r="A1118" s="1"/>
      <c r="B1118" s="1"/>
      <c r="C1118" s="16"/>
      <c r="D1118" s="1"/>
      <c r="E1118" s="1"/>
      <c r="F1118" s="1"/>
      <c r="G1118" s="1"/>
      <c r="H1118" s="11"/>
      <c r="I1118" s="11"/>
      <c r="J1118" s="11"/>
      <c r="K1118" s="2"/>
      <c r="L1118" s="2"/>
      <c r="M1118" s="1"/>
    </row>
    <row r="1119" spans="1:13" x14ac:dyDescent="0.2">
      <c r="A1119" s="1"/>
      <c r="B1119" s="1"/>
      <c r="C1119" s="16"/>
      <c r="D1119" s="1"/>
      <c r="E1119" s="1"/>
      <c r="F1119" s="1"/>
      <c r="G1119" s="1"/>
      <c r="H1119" s="11"/>
      <c r="I1119" s="11"/>
      <c r="J1119" s="11"/>
      <c r="K1119" s="2"/>
      <c r="L1119" s="2"/>
      <c r="M1119" s="1"/>
    </row>
    <row r="1120" spans="1:13" x14ac:dyDescent="0.2">
      <c r="A1120" s="1"/>
      <c r="B1120" s="1"/>
      <c r="C1120" s="16"/>
      <c r="D1120" s="1"/>
      <c r="E1120" s="1"/>
      <c r="F1120" s="1"/>
      <c r="G1120" s="1"/>
      <c r="H1120" s="11"/>
      <c r="I1120" s="11"/>
      <c r="J1120" s="11"/>
      <c r="K1120" s="2"/>
      <c r="L1120" s="2"/>
      <c r="M1120" s="1"/>
    </row>
    <row r="1121" spans="1:13" x14ac:dyDescent="0.2">
      <c r="A1121" s="1"/>
      <c r="B1121" s="1"/>
      <c r="C1121" s="16"/>
      <c r="D1121" s="1"/>
      <c r="E1121" s="1"/>
      <c r="F1121" s="1"/>
      <c r="G1121" s="1"/>
      <c r="H1121" s="11"/>
      <c r="I1121" s="11"/>
      <c r="J1121" s="11"/>
      <c r="K1121" s="2"/>
      <c r="L1121" s="2"/>
      <c r="M1121" s="1"/>
    </row>
    <row r="1122" spans="1:13" x14ac:dyDescent="0.2">
      <c r="A1122" s="1"/>
      <c r="B1122" s="1"/>
      <c r="C1122" s="16"/>
      <c r="D1122" s="1"/>
      <c r="E1122" s="1"/>
      <c r="F1122" s="1"/>
      <c r="G1122" s="1"/>
      <c r="H1122" s="11"/>
      <c r="I1122" s="11"/>
      <c r="J1122" s="11"/>
      <c r="K1122" s="2"/>
      <c r="L1122" s="2"/>
      <c r="M1122" s="1"/>
    </row>
    <row r="1123" spans="1:13" x14ac:dyDescent="0.2">
      <c r="A1123" s="1"/>
      <c r="B1123" s="1"/>
      <c r="C1123" s="16"/>
      <c r="D1123" s="1"/>
      <c r="E1123" s="1"/>
      <c r="F1123" s="1"/>
      <c r="G1123" s="1"/>
      <c r="H1123" s="11"/>
      <c r="I1123" s="11"/>
      <c r="J1123" s="11"/>
      <c r="K1123" s="2"/>
      <c r="L1123" s="2"/>
      <c r="M1123" s="1"/>
    </row>
    <row r="1124" spans="1:13" x14ac:dyDescent="0.2">
      <c r="A1124" s="1"/>
      <c r="B1124" s="1"/>
      <c r="C1124" s="16"/>
      <c r="D1124" s="1"/>
      <c r="E1124" s="1"/>
      <c r="F1124" s="1"/>
      <c r="G1124" s="1"/>
      <c r="H1124" s="11"/>
      <c r="I1124" s="11"/>
      <c r="J1124" s="11"/>
      <c r="K1124" s="2"/>
      <c r="L1124" s="2"/>
      <c r="M1124" s="1"/>
    </row>
    <row r="1125" spans="1:13" x14ac:dyDescent="0.2">
      <c r="A1125" s="1"/>
      <c r="B1125" s="1"/>
      <c r="C1125" s="16"/>
      <c r="D1125" s="1"/>
      <c r="E1125" s="1"/>
      <c r="F1125" s="1"/>
      <c r="G1125" s="1"/>
      <c r="H1125" s="11"/>
      <c r="I1125" s="11"/>
      <c r="J1125" s="11"/>
      <c r="K1125" s="2"/>
      <c r="L1125" s="2"/>
      <c r="M1125" s="1"/>
    </row>
    <row r="1126" spans="1:13" x14ac:dyDescent="0.2">
      <c r="A1126" s="1"/>
      <c r="B1126" s="1"/>
      <c r="C1126" s="16"/>
      <c r="D1126" s="1"/>
      <c r="E1126" s="1"/>
      <c r="F1126" s="1"/>
      <c r="G1126" s="1"/>
      <c r="H1126" s="11"/>
      <c r="I1126" s="11"/>
      <c r="J1126" s="11"/>
      <c r="K1126" s="2"/>
      <c r="L1126" s="2"/>
      <c r="M1126" s="1"/>
    </row>
    <row r="1127" spans="1:13" x14ac:dyDescent="0.2">
      <c r="A1127" s="1"/>
      <c r="B1127" s="1"/>
      <c r="C1127" s="16"/>
      <c r="D1127" s="1"/>
      <c r="E1127" s="1"/>
      <c r="F1127" s="1"/>
      <c r="G1127" s="1"/>
      <c r="H1127" s="11"/>
      <c r="I1127" s="11"/>
      <c r="J1127" s="11"/>
      <c r="K1127" s="2"/>
      <c r="L1127" s="2"/>
      <c r="M1127" s="1"/>
    </row>
    <row r="1128" spans="1:13" x14ac:dyDescent="0.2">
      <c r="A1128" s="1"/>
      <c r="B1128" s="1"/>
      <c r="C1128" s="16"/>
      <c r="D1128" s="1"/>
      <c r="E1128" s="1"/>
      <c r="F1128" s="1"/>
      <c r="G1128" s="1"/>
      <c r="H1128" s="11"/>
      <c r="I1128" s="11"/>
      <c r="J1128" s="11"/>
      <c r="K1128" s="2"/>
      <c r="L1128" s="2"/>
      <c r="M1128" s="1"/>
    </row>
    <row r="1129" spans="1:13" x14ac:dyDescent="0.2">
      <c r="A1129" s="1"/>
      <c r="B1129" s="1"/>
      <c r="C1129" s="16"/>
      <c r="D1129" s="1"/>
      <c r="E1129" s="1"/>
      <c r="F1129" s="1"/>
      <c r="G1129" s="1"/>
      <c r="H1129" s="11"/>
      <c r="I1129" s="11"/>
      <c r="J1129" s="11"/>
      <c r="K1129" s="2"/>
      <c r="L1129" s="2"/>
      <c r="M1129" s="1"/>
    </row>
    <row r="1130" spans="1:13" x14ac:dyDescent="0.2">
      <c r="A1130" s="1"/>
      <c r="B1130" s="1"/>
      <c r="C1130" s="16"/>
      <c r="D1130" s="1"/>
      <c r="E1130" s="1"/>
      <c r="F1130" s="1"/>
      <c r="G1130" s="1"/>
      <c r="H1130" s="11"/>
      <c r="I1130" s="11"/>
      <c r="J1130" s="11"/>
      <c r="K1130" s="2"/>
      <c r="L1130" s="2"/>
      <c r="M1130" s="1"/>
    </row>
    <row r="1131" spans="1:13" x14ac:dyDescent="0.2">
      <c r="A1131" s="1"/>
      <c r="B1131" s="1"/>
      <c r="C1131" s="16"/>
      <c r="D1131" s="1"/>
      <c r="E1131" s="1"/>
      <c r="F1131" s="1"/>
      <c r="G1131" s="1"/>
      <c r="H1131" s="11"/>
      <c r="I1131" s="11"/>
      <c r="J1131" s="11"/>
      <c r="K1131" s="2"/>
      <c r="L1131" s="2"/>
      <c r="M1131" s="1"/>
    </row>
    <row r="1132" spans="1:13" x14ac:dyDescent="0.2">
      <c r="A1132" s="1"/>
      <c r="B1132" s="1"/>
      <c r="C1132" s="16"/>
      <c r="D1132" s="1"/>
      <c r="E1132" s="1"/>
      <c r="F1132" s="1"/>
      <c r="G1132" s="1"/>
      <c r="H1132" s="11"/>
      <c r="I1132" s="11"/>
      <c r="J1132" s="11"/>
      <c r="K1132" s="2"/>
      <c r="L1132" s="2"/>
      <c r="M1132" s="1"/>
    </row>
    <row r="1133" spans="1:13" x14ac:dyDescent="0.2">
      <c r="A1133" s="1"/>
      <c r="B1133" s="1"/>
      <c r="C1133" s="16"/>
      <c r="D1133" s="1"/>
      <c r="E1133" s="1"/>
      <c r="F1133" s="1"/>
      <c r="G1133" s="1"/>
      <c r="H1133" s="11"/>
      <c r="I1133" s="11"/>
      <c r="J1133" s="11"/>
      <c r="K1133" s="2"/>
      <c r="L1133" s="2"/>
      <c r="M1133" s="1"/>
    </row>
    <row r="1134" spans="1:13" x14ac:dyDescent="0.2">
      <c r="A1134" s="1"/>
      <c r="B1134" s="1"/>
      <c r="C1134" s="16"/>
      <c r="D1134" s="1"/>
      <c r="E1134" s="1"/>
      <c r="F1134" s="1"/>
      <c r="G1134" s="1"/>
      <c r="H1134" s="11"/>
      <c r="I1134" s="11"/>
      <c r="J1134" s="11"/>
      <c r="K1134" s="2"/>
      <c r="L1134" s="2"/>
      <c r="M1134" s="1"/>
    </row>
    <row r="1135" spans="1:13" x14ac:dyDescent="0.2">
      <c r="A1135" s="1"/>
      <c r="B1135" s="1"/>
      <c r="C1135" s="16"/>
      <c r="D1135" s="1"/>
      <c r="E1135" s="1"/>
      <c r="F1135" s="1"/>
      <c r="G1135" s="1"/>
      <c r="H1135" s="11"/>
      <c r="I1135" s="11"/>
      <c r="J1135" s="11"/>
      <c r="K1135" s="2"/>
      <c r="L1135" s="2"/>
      <c r="M1135" s="1"/>
    </row>
    <row r="1136" spans="1:13" x14ac:dyDescent="0.2">
      <c r="A1136" s="1"/>
      <c r="B1136" s="1"/>
      <c r="C1136" s="16"/>
      <c r="D1136" s="1"/>
      <c r="E1136" s="1"/>
      <c r="F1136" s="1"/>
      <c r="G1136" s="1"/>
      <c r="H1136" s="11"/>
      <c r="I1136" s="11"/>
      <c r="J1136" s="11"/>
      <c r="K1136" s="2"/>
      <c r="L1136" s="2"/>
      <c r="M1136" s="1"/>
    </row>
    <row r="1137" spans="1:13" x14ac:dyDescent="0.2">
      <c r="A1137" s="1"/>
      <c r="B1137" s="1"/>
      <c r="C1137" s="16"/>
      <c r="D1137" s="1"/>
      <c r="E1137" s="1"/>
      <c r="F1137" s="1"/>
      <c r="G1137" s="1"/>
      <c r="H1137" s="11"/>
      <c r="I1137" s="11"/>
      <c r="J1137" s="11"/>
      <c r="K1137" s="2"/>
      <c r="L1137" s="2"/>
      <c r="M1137" s="1"/>
    </row>
    <row r="1138" spans="1:13" x14ac:dyDescent="0.2">
      <c r="A1138" s="1"/>
      <c r="B1138" s="1"/>
      <c r="C1138" s="16"/>
      <c r="D1138" s="1"/>
      <c r="E1138" s="1"/>
      <c r="F1138" s="1"/>
      <c r="G1138" s="1"/>
      <c r="H1138" s="11"/>
      <c r="I1138" s="11"/>
      <c r="J1138" s="11"/>
      <c r="K1138" s="2"/>
      <c r="L1138" s="2"/>
      <c r="M1138" s="1"/>
    </row>
    <row r="1139" spans="1:13" x14ac:dyDescent="0.2">
      <c r="A1139" s="1"/>
      <c r="B1139" s="1"/>
      <c r="C1139" s="16"/>
      <c r="D1139" s="1"/>
      <c r="E1139" s="1"/>
      <c r="F1139" s="1"/>
      <c r="G1139" s="1"/>
      <c r="H1139" s="11"/>
      <c r="I1139" s="11"/>
      <c r="J1139" s="11"/>
      <c r="K1139" s="2"/>
      <c r="L1139" s="2"/>
      <c r="M1139" s="1"/>
    </row>
    <row r="1140" spans="1:13" x14ac:dyDescent="0.2">
      <c r="A1140" s="1"/>
      <c r="B1140" s="1"/>
      <c r="C1140" s="16"/>
      <c r="D1140" s="1"/>
      <c r="E1140" s="1"/>
      <c r="F1140" s="1"/>
      <c r="G1140" s="1"/>
      <c r="H1140" s="11"/>
      <c r="I1140" s="11"/>
      <c r="J1140" s="11"/>
      <c r="K1140" s="2"/>
      <c r="L1140" s="2"/>
      <c r="M1140" s="1"/>
    </row>
    <row r="1141" spans="1:13" x14ac:dyDescent="0.2">
      <c r="A1141" s="1"/>
      <c r="B1141" s="1"/>
      <c r="C1141" s="16"/>
      <c r="D1141" s="1"/>
      <c r="E1141" s="1"/>
      <c r="F1141" s="1"/>
      <c r="G1141" s="1"/>
      <c r="H1141" s="11"/>
      <c r="I1141" s="11"/>
      <c r="J1141" s="11"/>
      <c r="K1141" s="2"/>
      <c r="L1141" s="2"/>
      <c r="M1141" s="1"/>
    </row>
    <row r="1142" spans="1:13" x14ac:dyDescent="0.2">
      <c r="A1142" s="1"/>
      <c r="B1142" s="1"/>
      <c r="C1142" s="16"/>
      <c r="D1142" s="1"/>
      <c r="E1142" s="1"/>
      <c r="F1142" s="1"/>
      <c r="G1142" s="1"/>
      <c r="H1142" s="11"/>
      <c r="I1142" s="11"/>
      <c r="J1142" s="11"/>
      <c r="K1142" s="2"/>
      <c r="L1142" s="2"/>
      <c r="M1142" s="1"/>
    </row>
    <row r="1143" spans="1:13" x14ac:dyDescent="0.2">
      <c r="A1143" s="1"/>
      <c r="B1143" s="1"/>
      <c r="C1143" s="16"/>
      <c r="D1143" s="1"/>
      <c r="E1143" s="1"/>
      <c r="F1143" s="1"/>
      <c r="G1143" s="1"/>
      <c r="H1143" s="11"/>
      <c r="I1143" s="11"/>
      <c r="J1143" s="11"/>
      <c r="K1143" s="2"/>
      <c r="L1143" s="2"/>
      <c r="M1143" s="1"/>
    </row>
    <row r="1144" spans="1:13" x14ac:dyDescent="0.2">
      <c r="A1144" s="1"/>
      <c r="B1144" s="1"/>
      <c r="C1144" s="16"/>
      <c r="D1144" s="1"/>
      <c r="E1144" s="1"/>
      <c r="F1144" s="1"/>
      <c r="G1144" s="1"/>
      <c r="H1144" s="11"/>
      <c r="I1144" s="11"/>
      <c r="J1144" s="11"/>
      <c r="K1144" s="2"/>
      <c r="L1144" s="2"/>
      <c r="M1144" s="1"/>
    </row>
    <row r="1145" spans="1:13" x14ac:dyDescent="0.2">
      <c r="A1145" s="1"/>
      <c r="B1145" s="1"/>
      <c r="C1145" s="16"/>
      <c r="D1145" s="1"/>
      <c r="E1145" s="1"/>
      <c r="F1145" s="1"/>
      <c r="G1145" s="1"/>
      <c r="H1145" s="11"/>
      <c r="I1145" s="11"/>
      <c r="J1145" s="11"/>
      <c r="K1145" s="2"/>
      <c r="L1145" s="2"/>
      <c r="M1145" s="1"/>
    </row>
    <row r="1146" spans="1:13" x14ac:dyDescent="0.2">
      <c r="A1146" s="1"/>
      <c r="B1146" s="1"/>
      <c r="C1146" s="16"/>
      <c r="D1146" s="1"/>
      <c r="E1146" s="1"/>
      <c r="F1146" s="1"/>
      <c r="G1146" s="1"/>
      <c r="H1146" s="11"/>
      <c r="I1146" s="11"/>
      <c r="J1146" s="11"/>
      <c r="K1146" s="2"/>
      <c r="L1146" s="2"/>
      <c r="M1146" s="1"/>
    </row>
    <row r="1147" spans="1:13" x14ac:dyDescent="0.2">
      <c r="A1147" s="1"/>
      <c r="B1147" s="1"/>
      <c r="C1147" s="16"/>
      <c r="D1147" s="1"/>
      <c r="E1147" s="1"/>
      <c r="F1147" s="1"/>
      <c r="G1147" s="1"/>
      <c r="H1147" s="11"/>
      <c r="I1147" s="11"/>
      <c r="J1147" s="11"/>
      <c r="K1147" s="2"/>
      <c r="L1147" s="2"/>
      <c r="M1147" s="1"/>
    </row>
    <row r="1148" spans="1:13" x14ac:dyDescent="0.2">
      <c r="A1148" s="1"/>
      <c r="B1148" s="1"/>
      <c r="C1148" s="16"/>
      <c r="D1148" s="1"/>
      <c r="E1148" s="1"/>
      <c r="F1148" s="1"/>
      <c r="G1148" s="1"/>
      <c r="H1148" s="11"/>
      <c r="I1148" s="11"/>
      <c r="J1148" s="11"/>
      <c r="K1148" s="2"/>
      <c r="L1148" s="2"/>
      <c r="M1148" s="1"/>
    </row>
    <row r="1149" spans="1:13" x14ac:dyDescent="0.2">
      <c r="A1149" s="1"/>
      <c r="B1149" s="1"/>
      <c r="C1149" s="16"/>
      <c r="D1149" s="1"/>
      <c r="E1149" s="1"/>
      <c r="F1149" s="1"/>
      <c r="G1149" s="1"/>
      <c r="H1149" s="11"/>
      <c r="I1149" s="11"/>
      <c r="J1149" s="11"/>
      <c r="K1149" s="2"/>
      <c r="L1149" s="2"/>
      <c r="M1149" s="1"/>
    </row>
    <row r="1150" spans="1:13" x14ac:dyDescent="0.2">
      <c r="A1150" s="1"/>
      <c r="B1150" s="1"/>
      <c r="C1150" s="16"/>
      <c r="D1150" s="1"/>
      <c r="E1150" s="1"/>
      <c r="F1150" s="1"/>
      <c r="G1150" s="1"/>
      <c r="H1150" s="11"/>
      <c r="I1150" s="11"/>
      <c r="J1150" s="11"/>
      <c r="K1150" s="2"/>
      <c r="L1150" s="2"/>
      <c r="M1150" s="1"/>
    </row>
    <row r="1151" spans="1:13" x14ac:dyDescent="0.2">
      <c r="A1151" s="1"/>
      <c r="B1151" s="1"/>
      <c r="C1151" s="16"/>
      <c r="D1151" s="1"/>
      <c r="E1151" s="1"/>
      <c r="F1151" s="1"/>
      <c r="G1151" s="1"/>
      <c r="H1151" s="11"/>
      <c r="I1151" s="11"/>
      <c r="J1151" s="11"/>
      <c r="K1151" s="2"/>
      <c r="L1151" s="2"/>
      <c r="M1151" s="1"/>
    </row>
    <row r="1152" spans="1:13" x14ac:dyDescent="0.2">
      <c r="A1152" s="1"/>
      <c r="B1152" s="1"/>
      <c r="C1152" s="16"/>
      <c r="D1152" s="1"/>
      <c r="E1152" s="1"/>
      <c r="F1152" s="1"/>
      <c r="G1152" s="1"/>
      <c r="H1152" s="11"/>
      <c r="I1152" s="11"/>
      <c r="J1152" s="11"/>
      <c r="K1152" s="2"/>
      <c r="L1152" s="2"/>
      <c r="M1152" s="1"/>
    </row>
    <row r="1153" spans="1:13" x14ac:dyDescent="0.2">
      <c r="A1153" s="1"/>
      <c r="B1153" s="1"/>
      <c r="C1153" s="16"/>
      <c r="D1153" s="1"/>
      <c r="E1153" s="1"/>
      <c r="F1153" s="1"/>
      <c r="G1153" s="1"/>
      <c r="H1153" s="11"/>
      <c r="I1153" s="11"/>
      <c r="J1153" s="11"/>
      <c r="K1153" s="2"/>
      <c r="L1153" s="2"/>
      <c r="M1153" s="1"/>
    </row>
    <row r="1154" spans="1:13" x14ac:dyDescent="0.2">
      <c r="A1154" s="1"/>
      <c r="B1154" s="1"/>
      <c r="C1154" s="16"/>
      <c r="D1154" s="1"/>
      <c r="E1154" s="1"/>
      <c r="F1154" s="1"/>
      <c r="G1154" s="1"/>
      <c r="H1154" s="11"/>
      <c r="I1154" s="11"/>
      <c r="J1154" s="11"/>
      <c r="K1154" s="2"/>
      <c r="L1154" s="2"/>
      <c r="M1154" s="1"/>
    </row>
    <row r="1155" spans="1:13" x14ac:dyDescent="0.2">
      <c r="A1155" s="1"/>
      <c r="B1155" s="1"/>
      <c r="C1155" s="16"/>
      <c r="D1155" s="1"/>
      <c r="E1155" s="1"/>
      <c r="F1155" s="1"/>
      <c r="G1155" s="1"/>
      <c r="H1155" s="11"/>
      <c r="I1155" s="11"/>
      <c r="J1155" s="11"/>
      <c r="K1155" s="2"/>
      <c r="L1155" s="2"/>
      <c r="M1155" s="1"/>
    </row>
    <row r="1156" spans="1:13" x14ac:dyDescent="0.2">
      <c r="A1156" s="1"/>
      <c r="B1156" s="1"/>
      <c r="C1156" s="16"/>
      <c r="D1156" s="1"/>
      <c r="E1156" s="1"/>
      <c r="F1156" s="1"/>
      <c r="G1156" s="1"/>
      <c r="H1156" s="11"/>
      <c r="I1156" s="11"/>
      <c r="J1156" s="11"/>
      <c r="K1156" s="2"/>
      <c r="L1156" s="2"/>
      <c r="M1156" s="1"/>
    </row>
    <row r="1157" spans="1:13" x14ac:dyDescent="0.2">
      <c r="A1157" s="1"/>
      <c r="B1157" s="1"/>
      <c r="C1157" s="16"/>
      <c r="D1157" s="1"/>
      <c r="E1157" s="1"/>
      <c r="F1157" s="1"/>
      <c r="G1157" s="1"/>
      <c r="H1157" s="11"/>
      <c r="I1157" s="11"/>
      <c r="J1157" s="11"/>
      <c r="K1157" s="2"/>
      <c r="L1157" s="2"/>
      <c r="M1157" s="1"/>
    </row>
    <row r="1158" spans="1:13" x14ac:dyDescent="0.2">
      <c r="A1158" s="1"/>
      <c r="B1158" s="1"/>
      <c r="C1158" s="16"/>
      <c r="D1158" s="1"/>
      <c r="E1158" s="1"/>
      <c r="F1158" s="1"/>
      <c r="G1158" s="1"/>
      <c r="H1158" s="11"/>
      <c r="I1158" s="11"/>
      <c r="J1158" s="11"/>
      <c r="K1158" s="2"/>
      <c r="L1158" s="2"/>
      <c r="M1158" s="1"/>
    </row>
    <row r="1159" spans="1:13" x14ac:dyDescent="0.2">
      <c r="A1159" s="1"/>
      <c r="B1159" s="1"/>
      <c r="C1159" s="16"/>
      <c r="D1159" s="1"/>
      <c r="E1159" s="1"/>
      <c r="F1159" s="1"/>
      <c r="G1159" s="1"/>
      <c r="H1159" s="11"/>
      <c r="I1159" s="11"/>
      <c r="J1159" s="11"/>
      <c r="K1159" s="2"/>
      <c r="L1159" s="2"/>
      <c r="M1159" s="1"/>
    </row>
    <row r="1160" spans="1:13" x14ac:dyDescent="0.2">
      <c r="A1160" s="1"/>
      <c r="B1160" s="1"/>
      <c r="C1160" s="16"/>
      <c r="D1160" s="1"/>
      <c r="E1160" s="1"/>
      <c r="F1160" s="1"/>
      <c r="G1160" s="1"/>
      <c r="H1160" s="11"/>
      <c r="I1160" s="11"/>
      <c r="J1160" s="11"/>
      <c r="K1160" s="2"/>
      <c r="L1160" s="2"/>
      <c r="M1160" s="1"/>
    </row>
    <row r="1161" spans="1:13" x14ac:dyDescent="0.2">
      <c r="A1161" s="1"/>
      <c r="B1161" s="1"/>
      <c r="C1161" s="16"/>
      <c r="D1161" s="1"/>
      <c r="E1161" s="1"/>
      <c r="F1161" s="1"/>
      <c r="G1161" s="1"/>
      <c r="H1161" s="11"/>
      <c r="I1161" s="11"/>
      <c r="J1161" s="11"/>
      <c r="K1161" s="2"/>
      <c r="L1161" s="2"/>
      <c r="M1161" s="1"/>
    </row>
    <row r="1162" spans="1:13" x14ac:dyDescent="0.2">
      <c r="A1162" s="1"/>
      <c r="B1162" s="1"/>
      <c r="C1162" s="16"/>
      <c r="D1162" s="1"/>
      <c r="E1162" s="1"/>
      <c r="F1162" s="1"/>
      <c r="G1162" s="1"/>
      <c r="H1162" s="11"/>
      <c r="I1162" s="11"/>
      <c r="J1162" s="11"/>
      <c r="K1162" s="2"/>
      <c r="L1162" s="2"/>
      <c r="M1162" s="1"/>
    </row>
    <row r="1163" spans="1:13" x14ac:dyDescent="0.2">
      <c r="A1163" s="1"/>
      <c r="B1163" s="1"/>
      <c r="C1163" s="16"/>
      <c r="D1163" s="1"/>
      <c r="E1163" s="1"/>
      <c r="F1163" s="1"/>
      <c r="G1163" s="1"/>
      <c r="H1163" s="11"/>
      <c r="I1163" s="11"/>
      <c r="J1163" s="11"/>
      <c r="K1163" s="2"/>
      <c r="L1163" s="2"/>
      <c r="M1163" s="1"/>
    </row>
    <row r="1164" spans="1:13" x14ac:dyDescent="0.2">
      <c r="A1164" s="1"/>
      <c r="B1164" s="1"/>
      <c r="C1164" s="16"/>
      <c r="D1164" s="1"/>
      <c r="E1164" s="1"/>
      <c r="F1164" s="1"/>
      <c r="G1164" s="1"/>
      <c r="H1164" s="11"/>
      <c r="I1164" s="11"/>
      <c r="J1164" s="11"/>
      <c r="K1164" s="2"/>
      <c r="L1164" s="2"/>
      <c r="M1164" s="1"/>
    </row>
    <row r="1165" spans="1:13" x14ac:dyDescent="0.2">
      <c r="A1165" s="1"/>
      <c r="B1165" s="1"/>
      <c r="C1165" s="16"/>
      <c r="D1165" s="1"/>
      <c r="E1165" s="1"/>
      <c r="F1165" s="1"/>
      <c r="G1165" s="1"/>
      <c r="H1165" s="11"/>
      <c r="I1165" s="11"/>
      <c r="J1165" s="11"/>
      <c r="K1165" s="2"/>
      <c r="L1165" s="2"/>
      <c r="M1165" s="1"/>
    </row>
    <row r="1166" spans="1:13" x14ac:dyDescent="0.2">
      <c r="A1166" s="1"/>
      <c r="B1166" s="1"/>
      <c r="C1166" s="16"/>
      <c r="D1166" s="1"/>
      <c r="E1166" s="1"/>
      <c r="F1166" s="1"/>
      <c r="G1166" s="1"/>
      <c r="H1166" s="11"/>
      <c r="I1166" s="11"/>
      <c r="J1166" s="11"/>
      <c r="K1166" s="2"/>
      <c r="L1166" s="2"/>
      <c r="M1166" s="1"/>
    </row>
    <row r="1167" spans="1:13" x14ac:dyDescent="0.2">
      <c r="A1167" s="1"/>
      <c r="B1167" s="1"/>
      <c r="C1167" s="16"/>
      <c r="D1167" s="1"/>
      <c r="E1167" s="1"/>
      <c r="F1167" s="1"/>
      <c r="G1167" s="1"/>
      <c r="H1167" s="11"/>
      <c r="I1167" s="11"/>
      <c r="J1167" s="11"/>
      <c r="K1167" s="2"/>
      <c r="L1167" s="2"/>
      <c r="M1167" s="1"/>
    </row>
    <row r="1168" spans="1:13" x14ac:dyDescent="0.2">
      <c r="A1168" s="1"/>
      <c r="B1168" s="1"/>
      <c r="C1168" s="16"/>
      <c r="D1168" s="1"/>
      <c r="E1168" s="1"/>
      <c r="F1168" s="1"/>
      <c r="G1168" s="1"/>
      <c r="H1168" s="11"/>
      <c r="I1168" s="11"/>
      <c r="J1168" s="11"/>
      <c r="K1168" s="2"/>
      <c r="L1168" s="2"/>
      <c r="M1168" s="1"/>
    </row>
    <row r="1169" spans="1:13" x14ac:dyDescent="0.2">
      <c r="A1169" s="1"/>
      <c r="B1169" s="1"/>
      <c r="C1169" s="16"/>
      <c r="D1169" s="1"/>
      <c r="E1169" s="1"/>
      <c r="F1169" s="1"/>
      <c r="G1169" s="1"/>
      <c r="H1169" s="11"/>
      <c r="I1169" s="11"/>
      <c r="J1169" s="11"/>
      <c r="K1169" s="2"/>
      <c r="L1169" s="2"/>
      <c r="M1169" s="1"/>
    </row>
    <row r="1170" spans="1:13" x14ac:dyDescent="0.2">
      <c r="A1170" s="1"/>
      <c r="B1170" s="1"/>
      <c r="C1170" s="16"/>
      <c r="D1170" s="1"/>
      <c r="E1170" s="1"/>
      <c r="F1170" s="1"/>
      <c r="G1170" s="1"/>
      <c r="H1170" s="11"/>
      <c r="I1170" s="11"/>
      <c r="J1170" s="11"/>
      <c r="K1170" s="2"/>
      <c r="L1170" s="2"/>
      <c r="M1170" s="1"/>
    </row>
    <row r="1171" spans="1:13" x14ac:dyDescent="0.2">
      <c r="A1171" s="1"/>
      <c r="B1171" s="1"/>
      <c r="C1171" s="16"/>
      <c r="D1171" s="1"/>
      <c r="E1171" s="1"/>
      <c r="F1171" s="1"/>
      <c r="G1171" s="1"/>
      <c r="H1171" s="11"/>
      <c r="I1171" s="11"/>
      <c r="J1171" s="11"/>
      <c r="K1171" s="2"/>
      <c r="L1171" s="2"/>
      <c r="M1171" s="1"/>
    </row>
    <row r="1172" spans="1:13" x14ac:dyDescent="0.2">
      <c r="A1172" s="1"/>
      <c r="B1172" s="1"/>
      <c r="C1172" s="16"/>
      <c r="D1172" s="1"/>
      <c r="E1172" s="1"/>
      <c r="F1172" s="1"/>
      <c r="G1172" s="1"/>
      <c r="H1172" s="11"/>
      <c r="I1172" s="11"/>
      <c r="J1172" s="11"/>
      <c r="K1172" s="2"/>
      <c r="L1172" s="2"/>
      <c r="M1172" s="1"/>
    </row>
    <row r="1173" spans="1:13" x14ac:dyDescent="0.2">
      <c r="A1173" s="1"/>
      <c r="B1173" s="1"/>
      <c r="C1173" s="16"/>
      <c r="D1173" s="1"/>
      <c r="E1173" s="1"/>
      <c r="F1173" s="1"/>
      <c r="G1173" s="1"/>
      <c r="H1173" s="11"/>
      <c r="I1173" s="11"/>
      <c r="J1173" s="11"/>
      <c r="K1173" s="2"/>
      <c r="L1173" s="2"/>
      <c r="M1173" s="1"/>
    </row>
    <row r="1174" spans="1:13" x14ac:dyDescent="0.2">
      <c r="A1174" s="1"/>
      <c r="B1174" s="1"/>
      <c r="C1174" s="16"/>
      <c r="D1174" s="1"/>
      <c r="E1174" s="1"/>
      <c r="F1174" s="1"/>
      <c r="G1174" s="1"/>
      <c r="H1174" s="11"/>
      <c r="I1174" s="11"/>
      <c r="J1174" s="11"/>
      <c r="K1174" s="2"/>
      <c r="L1174" s="2"/>
      <c r="M1174" s="1"/>
    </row>
    <row r="1175" spans="1:13" x14ac:dyDescent="0.2">
      <c r="A1175" s="1"/>
      <c r="B1175" s="1"/>
      <c r="C1175" s="16"/>
      <c r="D1175" s="1"/>
      <c r="E1175" s="1"/>
      <c r="F1175" s="1"/>
      <c r="G1175" s="1"/>
      <c r="H1175" s="11"/>
      <c r="I1175" s="11"/>
      <c r="J1175" s="11"/>
      <c r="K1175" s="2"/>
      <c r="L1175" s="2"/>
      <c r="M1175" s="1"/>
    </row>
    <row r="1176" spans="1:13" x14ac:dyDescent="0.2">
      <c r="A1176" s="1"/>
      <c r="B1176" s="1"/>
      <c r="C1176" s="16"/>
      <c r="D1176" s="1"/>
      <c r="E1176" s="1"/>
      <c r="F1176" s="1"/>
      <c r="G1176" s="1"/>
      <c r="H1176" s="11"/>
      <c r="I1176" s="11"/>
      <c r="J1176" s="11"/>
      <c r="K1176" s="2"/>
      <c r="L1176" s="2"/>
      <c r="M1176" s="1"/>
    </row>
    <row r="1177" spans="1:13" x14ac:dyDescent="0.2">
      <c r="A1177" s="1"/>
      <c r="B1177" s="1"/>
      <c r="C1177" s="16"/>
      <c r="D1177" s="1"/>
      <c r="E1177" s="1"/>
      <c r="F1177" s="1"/>
      <c r="G1177" s="1"/>
      <c r="H1177" s="11"/>
      <c r="I1177" s="11"/>
      <c r="J1177" s="11"/>
      <c r="K1177" s="2"/>
      <c r="L1177" s="2"/>
      <c r="M1177" s="1"/>
    </row>
    <row r="1178" spans="1:13" x14ac:dyDescent="0.2">
      <c r="A1178" s="1"/>
      <c r="B1178" s="1"/>
      <c r="C1178" s="16"/>
      <c r="D1178" s="1"/>
      <c r="E1178" s="1"/>
      <c r="F1178" s="1"/>
      <c r="G1178" s="1"/>
      <c r="H1178" s="11"/>
      <c r="I1178" s="11"/>
      <c r="J1178" s="11"/>
      <c r="K1178" s="2"/>
      <c r="L1178" s="2"/>
      <c r="M1178" s="1"/>
    </row>
    <row r="1179" spans="1:13" x14ac:dyDescent="0.2">
      <c r="A1179" s="1"/>
      <c r="B1179" s="1"/>
      <c r="C1179" s="16"/>
      <c r="D1179" s="1"/>
      <c r="E1179" s="1"/>
      <c r="F1179" s="1"/>
      <c r="G1179" s="1"/>
      <c r="H1179" s="11"/>
      <c r="I1179" s="11"/>
      <c r="J1179" s="11"/>
      <c r="K1179" s="2"/>
      <c r="L1179" s="2"/>
      <c r="M1179" s="1"/>
    </row>
    <row r="1180" spans="1:13" x14ac:dyDescent="0.2">
      <c r="A1180" s="1"/>
      <c r="B1180" s="1"/>
      <c r="C1180" s="16"/>
      <c r="D1180" s="1"/>
      <c r="E1180" s="1"/>
      <c r="F1180" s="1"/>
      <c r="G1180" s="1"/>
      <c r="H1180" s="11"/>
      <c r="I1180" s="11"/>
      <c r="J1180" s="11"/>
      <c r="K1180" s="2"/>
      <c r="L1180" s="2"/>
      <c r="M1180" s="1"/>
    </row>
    <row r="1181" spans="1:13" x14ac:dyDescent="0.2">
      <c r="A1181" s="1"/>
      <c r="B1181" s="1"/>
      <c r="C1181" s="16"/>
      <c r="D1181" s="1"/>
      <c r="E1181" s="1"/>
      <c r="F1181" s="1"/>
      <c r="G1181" s="1"/>
      <c r="H1181" s="11"/>
      <c r="I1181" s="11"/>
      <c r="J1181" s="11"/>
      <c r="K1181" s="2"/>
      <c r="L1181" s="2"/>
      <c r="M1181" s="1"/>
    </row>
    <row r="1182" spans="1:13" x14ac:dyDescent="0.2">
      <c r="A1182" s="1"/>
      <c r="B1182" s="1"/>
      <c r="C1182" s="16"/>
      <c r="D1182" s="1"/>
      <c r="E1182" s="1"/>
      <c r="F1182" s="1"/>
      <c r="G1182" s="1"/>
      <c r="H1182" s="11"/>
      <c r="I1182" s="11"/>
      <c r="J1182" s="11"/>
      <c r="K1182" s="2"/>
      <c r="L1182" s="2"/>
      <c r="M1182" s="1"/>
    </row>
    <row r="1183" spans="1:13" x14ac:dyDescent="0.2">
      <c r="A1183" s="1"/>
      <c r="B1183" s="1"/>
      <c r="C1183" s="16"/>
      <c r="D1183" s="1"/>
      <c r="E1183" s="1"/>
      <c r="F1183" s="1"/>
      <c r="G1183" s="1"/>
      <c r="H1183" s="11"/>
      <c r="I1183" s="11"/>
      <c r="J1183" s="11"/>
      <c r="K1183" s="2"/>
      <c r="L1183" s="2"/>
      <c r="M1183" s="1"/>
    </row>
    <row r="1184" spans="1:13" x14ac:dyDescent="0.2">
      <c r="A1184" s="1"/>
      <c r="B1184" s="1"/>
      <c r="C1184" s="16"/>
      <c r="D1184" s="1"/>
      <c r="E1184" s="1"/>
      <c r="F1184" s="1"/>
      <c r="G1184" s="1"/>
      <c r="H1184" s="11"/>
      <c r="I1184" s="11"/>
      <c r="J1184" s="11"/>
      <c r="K1184" s="2"/>
      <c r="L1184" s="2"/>
      <c r="M1184" s="1"/>
    </row>
    <row r="1185" spans="1:13" x14ac:dyDescent="0.2">
      <c r="A1185" s="1"/>
      <c r="B1185" s="1"/>
      <c r="C1185" s="16"/>
      <c r="D1185" s="1"/>
      <c r="E1185" s="1"/>
      <c r="F1185" s="1"/>
      <c r="G1185" s="1"/>
      <c r="H1185" s="11"/>
      <c r="I1185" s="11"/>
      <c r="J1185" s="11"/>
      <c r="K1185" s="2"/>
      <c r="L1185" s="2"/>
      <c r="M1185" s="1"/>
    </row>
    <row r="1186" spans="1:13" x14ac:dyDescent="0.2">
      <c r="A1186" s="1"/>
      <c r="B1186" s="1"/>
      <c r="C1186" s="16"/>
      <c r="D1186" s="1"/>
      <c r="E1186" s="1"/>
      <c r="F1186" s="1"/>
      <c r="G1186" s="1"/>
      <c r="H1186" s="11"/>
      <c r="I1186" s="11"/>
      <c r="J1186" s="11"/>
      <c r="K1186" s="2"/>
      <c r="L1186" s="2"/>
      <c r="M1186" s="1"/>
    </row>
    <row r="1187" spans="1:13" x14ac:dyDescent="0.2">
      <c r="A1187" s="1"/>
      <c r="B1187" s="1"/>
      <c r="C1187" s="16"/>
      <c r="D1187" s="1"/>
      <c r="E1187" s="1"/>
      <c r="F1187" s="1"/>
      <c r="G1187" s="1"/>
      <c r="H1187" s="11"/>
      <c r="I1187" s="11"/>
      <c r="J1187" s="11"/>
      <c r="K1187" s="2"/>
      <c r="L1187" s="2"/>
      <c r="M1187" s="1"/>
    </row>
    <row r="1188" spans="1:13" x14ac:dyDescent="0.2">
      <c r="A1188" s="1"/>
      <c r="B1188" s="1"/>
      <c r="C1188" s="16"/>
      <c r="D1188" s="1"/>
      <c r="E1188" s="1"/>
      <c r="F1188" s="1"/>
      <c r="G1188" s="1"/>
      <c r="H1188" s="11"/>
      <c r="I1188" s="11"/>
      <c r="J1188" s="11"/>
      <c r="K1188" s="2"/>
      <c r="L1188" s="2"/>
      <c r="M1188" s="1"/>
    </row>
    <row r="1189" spans="1:13" x14ac:dyDescent="0.2">
      <c r="A1189" s="1"/>
      <c r="B1189" s="1"/>
      <c r="C1189" s="16"/>
      <c r="D1189" s="1"/>
      <c r="E1189" s="1"/>
      <c r="F1189" s="1"/>
      <c r="G1189" s="1"/>
      <c r="H1189" s="11"/>
      <c r="I1189" s="11"/>
      <c r="J1189" s="11"/>
      <c r="K1189" s="2"/>
      <c r="L1189" s="2"/>
      <c r="M1189" s="1"/>
    </row>
    <row r="1190" spans="1:13" x14ac:dyDescent="0.2">
      <c r="A1190" s="1"/>
      <c r="B1190" s="1"/>
      <c r="C1190" s="16"/>
      <c r="D1190" s="1"/>
      <c r="E1190" s="1"/>
      <c r="F1190" s="1"/>
      <c r="G1190" s="1"/>
      <c r="H1190" s="11"/>
      <c r="I1190" s="11"/>
      <c r="J1190" s="11"/>
      <c r="K1190" s="2"/>
      <c r="L1190" s="2"/>
      <c r="M1190" s="1"/>
    </row>
    <row r="1191" spans="1:13" x14ac:dyDescent="0.2">
      <c r="A1191" s="1"/>
      <c r="B1191" s="1"/>
      <c r="C1191" s="16"/>
      <c r="D1191" s="1"/>
      <c r="E1191" s="1"/>
      <c r="F1191" s="1"/>
      <c r="G1191" s="1"/>
      <c r="H1191" s="11"/>
      <c r="I1191" s="11"/>
      <c r="J1191" s="11"/>
      <c r="K1191" s="2"/>
      <c r="L1191" s="2"/>
      <c r="M1191" s="1"/>
    </row>
    <row r="1192" spans="1:13" x14ac:dyDescent="0.2">
      <c r="A1192" s="1"/>
      <c r="B1192" s="1"/>
      <c r="C1192" s="16"/>
      <c r="D1192" s="1"/>
      <c r="E1192" s="1"/>
      <c r="F1192" s="1"/>
      <c r="G1192" s="1"/>
      <c r="H1192" s="11"/>
      <c r="I1192" s="11"/>
      <c r="J1192" s="11"/>
      <c r="K1192" s="2"/>
      <c r="L1192" s="2"/>
      <c r="M1192" s="1"/>
    </row>
    <row r="1193" spans="1:13" x14ac:dyDescent="0.2">
      <c r="A1193" s="1"/>
      <c r="B1193" s="1"/>
      <c r="C1193" s="16"/>
      <c r="D1193" s="1"/>
      <c r="E1193" s="1"/>
      <c r="F1193" s="1"/>
      <c r="G1193" s="1"/>
      <c r="H1193" s="11"/>
      <c r="I1193" s="11"/>
      <c r="J1193" s="11"/>
      <c r="K1193" s="2"/>
      <c r="L1193" s="2"/>
      <c r="M1193" s="1"/>
    </row>
    <row r="1194" spans="1:13" x14ac:dyDescent="0.2">
      <c r="A1194" s="1"/>
      <c r="B1194" s="1"/>
      <c r="C1194" s="16"/>
      <c r="D1194" s="1"/>
      <c r="E1194" s="1"/>
      <c r="F1194" s="1"/>
      <c r="G1194" s="1"/>
      <c r="H1194" s="11"/>
      <c r="I1194" s="11"/>
      <c r="J1194" s="11"/>
      <c r="K1194" s="2"/>
      <c r="L1194" s="2"/>
      <c r="M1194" s="1"/>
    </row>
    <row r="1195" spans="1:13" x14ac:dyDescent="0.2">
      <c r="A1195" s="1"/>
      <c r="B1195" s="1"/>
      <c r="C1195" s="16"/>
      <c r="D1195" s="1"/>
      <c r="E1195" s="1"/>
      <c r="F1195" s="1"/>
      <c r="G1195" s="1"/>
      <c r="H1195" s="11"/>
      <c r="I1195" s="11"/>
      <c r="J1195" s="11"/>
      <c r="K1195" s="2"/>
      <c r="L1195" s="2"/>
      <c r="M1195" s="1"/>
    </row>
    <row r="1196" spans="1:13" x14ac:dyDescent="0.2">
      <c r="A1196" s="1"/>
      <c r="B1196" s="1"/>
      <c r="C1196" s="16"/>
      <c r="D1196" s="1"/>
      <c r="E1196" s="1"/>
      <c r="F1196" s="1"/>
      <c r="G1196" s="1"/>
      <c r="H1196" s="11"/>
      <c r="I1196" s="11"/>
      <c r="J1196" s="11"/>
      <c r="K1196" s="2"/>
      <c r="L1196" s="2"/>
      <c r="M1196" s="1"/>
    </row>
    <row r="1197" spans="1:13" x14ac:dyDescent="0.2">
      <c r="A1197" s="1"/>
      <c r="B1197" s="1"/>
      <c r="C1197" s="16"/>
      <c r="D1197" s="1"/>
      <c r="E1197" s="1"/>
      <c r="F1197" s="1"/>
      <c r="G1197" s="1"/>
      <c r="H1197" s="11"/>
      <c r="I1197" s="11"/>
      <c r="J1197" s="11"/>
      <c r="K1197" s="2"/>
      <c r="L1197" s="2"/>
      <c r="M1197" s="1"/>
    </row>
    <row r="1198" spans="1:13" x14ac:dyDescent="0.2">
      <c r="A1198" s="1"/>
      <c r="B1198" s="1"/>
      <c r="C1198" s="16"/>
      <c r="D1198" s="1"/>
      <c r="E1198" s="1"/>
      <c r="F1198" s="1"/>
      <c r="G1198" s="1"/>
      <c r="H1198" s="11"/>
      <c r="I1198" s="11"/>
      <c r="J1198" s="11"/>
      <c r="K1198" s="2"/>
      <c r="L1198" s="2"/>
      <c r="M1198" s="1"/>
    </row>
    <row r="1199" spans="1:13" x14ac:dyDescent="0.2">
      <c r="A1199" s="1"/>
      <c r="B1199" s="1"/>
      <c r="C1199" s="16"/>
      <c r="D1199" s="1"/>
      <c r="E1199" s="1"/>
      <c r="F1199" s="1"/>
      <c r="G1199" s="1"/>
      <c r="H1199" s="11"/>
      <c r="I1199" s="11"/>
      <c r="J1199" s="11"/>
      <c r="K1199" s="2"/>
      <c r="L1199" s="2"/>
      <c r="M1199" s="1"/>
    </row>
    <row r="1200" spans="1:13" x14ac:dyDescent="0.2">
      <c r="A1200" s="1"/>
      <c r="B1200" s="1"/>
      <c r="C1200" s="16"/>
      <c r="D1200" s="1"/>
      <c r="E1200" s="1"/>
      <c r="F1200" s="1"/>
      <c r="G1200" s="1"/>
      <c r="H1200" s="11"/>
      <c r="I1200" s="11"/>
      <c r="J1200" s="11"/>
      <c r="K1200" s="2"/>
      <c r="L1200" s="2"/>
      <c r="M1200" s="1"/>
    </row>
    <row r="1201" spans="1:13" x14ac:dyDescent="0.2">
      <c r="A1201" s="1"/>
      <c r="B1201" s="1"/>
      <c r="C1201" s="16"/>
      <c r="D1201" s="1"/>
      <c r="E1201" s="1"/>
      <c r="F1201" s="1"/>
      <c r="G1201" s="1"/>
      <c r="H1201" s="11"/>
      <c r="I1201" s="11"/>
      <c r="J1201" s="11"/>
      <c r="K1201" s="2"/>
      <c r="L1201" s="2"/>
      <c r="M1201" s="1"/>
    </row>
    <row r="1202" spans="1:13" x14ac:dyDescent="0.2">
      <c r="A1202" s="1"/>
      <c r="B1202" s="1"/>
      <c r="C1202" s="16"/>
      <c r="D1202" s="1"/>
      <c r="E1202" s="1"/>
      <c r="F1202" s="1"/>
      <c r="G1202" s="1"/>
      <c r="H1202" s="11"/>
      <c r="I1202" s="11"/>
      <c r="J1202" s="11"/>
      <c r="K1202" s="2"/>
      <c r="L1202" s="2"/>
      <c r="M1202" s="1"/>
    </row>
    <row r="1203" spans="1:13" x14ac:dyDescent="0.2">
      <c r="A1203" s="1"/>
      <c r="B1203" s="1"/>
      <c r="C1203" s="16"/>
      <c r="D1203" s="1"/>
      <c r="E1203" s="1"/>
      <c r="F1203" s="1"/>
      <c r="G1203" s="1"/>
      <c r="H1203" s="11"/>
      <c r="I1203" s="11"/>
      <c r="J1203" s="11"/>
      <c r="K1203" s="2"/>
      <c r="L1203" s="2"/>
      <c r="M1203" s="1"/>
    </row>
    <row r="1204" spans="1:13" x14ac:dyDescent="0.2">
      <c r="A1204" s="1"/>
      <c r="B1204" s="1"/>
      <c r="C1204" s="16"/>
      <c r="D1204" s="1"/>
      <c r="E1204" s="1"/>
      <c r="F1204" s="1"/>
      <c r="G1204" s="1"/>
      <c r="H1204" s="11"/>
      <c r="I1204" s="11"/>
      <c r="J1204" s="11"/>
      <c r="K1204" s="2"/>
      <c r="L1204" s="2"/>
      <c r="M1204" s="1"/>
    </row>
    <row r="1205" spans="1:13" x14ac:dyDescent="0.2">
      <c r="A1205" s="1"/>
      <c r="B1205" s="1"/>
      <c r="C1205" s="16"/>
      <c r="D1205" s="1"/>
      <c r="E1205" s="1"/>
      <c r="F1205" s="1"/>
      <c r="G1205" s="1"/>
      <c r="H1205" s="11"/>
      <c r="I1205" s="11"/>
      <c r="J1205" s="11"/>
      <c r="K1205" s="2"/>
      <c r="L1205" s="2"/>
      <c r="M1205" s="1"/>
    </row>
    <row r="1206" spans="1:13" x14ac:dyDescent="0.2">
      <c r="A1206" s="1"/>
      <c r="B1206" s="1"/>
      <c r="C1206" s="16"/>
      <c r="D1206" s="1"/>
      <c r="E1206" s="1"/>
      <c r="F1206" s="1"/>
      <c r="G1206" s="1"/>
      <c r="H1206" s="11"/>
      <c r="I1206" s="11"/>
      <c r="J1206" s="11"/>
      <c r="K1206" s="2"/>
      <c r="L1206" s="2"/>
      <c r="M1206" s="1"/>
    </row>
    <row r="1207" spans="1:13" x14ac:dyDescent="0.2">
      <c r="A1207" s="1"/>
      <c r="B1207" s="1"/>
      <c r="C1207" s="16"/>
      <c r="D1207" s="1"/>
      <c r="E1207" s="1"/>
      <c r="F1207" s="1"/>
      <c r="G1207" s="1"/>
      <c r="H1207" s="11"/>
      <c r="I1207" s="11"/>
      <c r="J1207" s="11"/>
      <c r="K1207" s="2"/>
      <c r="L1207" s="2"/>
      <c r="M1207" s="1"/>
    </row>
    <row r="1208" spans="1:13" x14ac:dyDescent="0.2">
      <c r="A1208" s="1"/>
      <c r="B1208" s="1"/>
      <c r="C1208" s="16"/>
      <c r="D1208" s="1"/>
      <c r="E1208" s="1"/>
      <c r="F1208" s="1"/>
      <c r="G1208" s="1"/>
      <c r="H1208" s="11"/>
      <c r="I1208" s="11"/>
      <c r="J1208" s="11"/>
      <c r="K1208" s="2"/>
      <c r="L1208" s="2"/>
      <c r="M1208" s="1"/>
    </row>
    <row r="1209" spans="1:13" x14ac:dyDescent="0.2">
      <c r="A1209" s="1"/>
      <c r="B1209" s="1"/>
      <c r="C1209" s="16"/>
      <c r="D1209" s="1"/>
      <c r="E1209" s="1"/>
      <c r="F1209" s="1"/>
      <c r="G1209" s="1"/>
      <c r="H1209" s="11"/>
      <c r="I1209" s="11"/>
      <c r="J1209" s="11"/>
      <c r="K1209" s="2"/>
      <c r="L1209" s="2"/>
      <c r="M1209" s="1"/>
    </row>
    <row r="1210" spans="1:13" x14ac:dyDescent="0.2">
      <c r="A1210" s="1"/>
      <c r="B1210" s="1"/>
      <c r="C1210" s="16"/>
      <c r="D1210" s="1"/>
      <c r="E1210" s="1"/>
      <c r="F1210" s="1"/>
      <c r="G1210" s="1"/>
      <c r="H1210" s="11"/>
      <c r="I1210" s="11"/>
      <c r="J1210" s="11"/>
      <c r="K1210" s="2"/>
      <c r="L1210" s="2"/>
      <c r="M1210" s="1"/>
    </row>
    <row r="1211" spans="1:13" x14ac:dyDescent="0.2">
      <c r="A1211" s="1"/>
      <c r="B1211" s="1"/>
      <c r="C1211" s="16"/>
      <c r="D1211" s="1"/>
      <c r="E1211" s="1"/>
      <c r="F1211" s="1"/>
      <c r="G1211" s="1"/>
      <c r="H1211" s="11"/>
      <c r="I1211" s="11"/>
      <c r="J1211" s="11"/>
      <c r="K1211" s="2"/>
      <c r="L1211" s="2"/>
      <c r="M1211" s="1"/>
    </row>
    <row r="1212" spans="1:13" x14ac:dyDescent="0.2">
      <c r="A1212" s="1"/>
      <c r="B1212" s="1"/>
      <c r="C1212" s="16"/>
      <c r="D1212" s="1"/>
      <c r="E1212" s="1"/>
      <c r="F1212" s="1"/>
      <c r="G1212" s="1"/>
      <c r="H1212" s="11"/>
      <c r="I1212" s="11"/>
      <c r="J1212" s="11"/>
      <c r="K1212" s="2"/>
      <c r="L1212" s="2"/>
      <c r="M1212" s="1"/>
    </row>
    <row r="1213" spans="1:13" x14ac:dyDescent="0.2">
      <c r="A1213" s="1"/>
      <c r="B1213" s="1"/>
      <c r="C1213" s="16"/>
      <c r="D1213" s="1"/>
      <c r="E1213" s="1"/>
      <c r="F1213" s="1"/>
      <c r="G1213" s="1"/>
      <c r="H1213" s="11"/>
      <c r="I1213" s="11"/>
      <c r="J1213" s="11"/>
      <c r="K1213" s="2"/>
      <c r="L1213" s="2"/>
      <c r="M1213" s="1"/>
    </row>
    <row r="1214" spans="1:13" x14ac:dyDescent="0.2">
      <c r="A1214" s="1"/>
      <c r="B1214" s="1"/>
      <c r="C1214" s="16"/>
      <c r="D1214" s="1"/>
      <c r="E1214" s="1"/>
      <c r="F1214" s="1"/>
      <c r="G1214" s="1"/>
      <c r="H1214" s="11"/>
      <c r="I1214" s="11"/>
      <c r="J1214" s="11"/>
      <c r="K1214" s="2"/>
      <c r="L1214" s="2"/>
      <c r="M1214" s="1"/>
    </row>
    <row r="1215" spans="1:13" x14ac:dyDescent="0.2">
      <c r="A1215" s="1"/>
      <c r="B1215" s="1"/>
      <c r="C1215" s="16"/>
      <c r="D1215" s="1"/>
      <c r="E1215" s="1"/>
      <c r="F1215" s="1"/>
      <c r="G1215" s="1"/>
      <c r="H1215" s="11"/>
      <c r="I1215" s="11"/>
      <c r="J1215" s="11"/>
      <c r="K1215" s="2"/>
      <c r="L1215" s="2"/>
      <c r="M1215" s="1"/>
    </row>
    <row r="1216" spans="1:13" x14ac:dyDescent="0.2">
      <c r="A1216" s="1"/>
      <c r="B1216" s="1"/>
      <c r="C1216" s="16"/>
      <c r="D1216" s="1"/>
      <c r="E1216" s="1"/>
      <c r="F1216" s="1"/>
      <c r="G1216" s="1"/>
      <c r="H1216" s="11"/>
      <c r="I1216" s="11"/>
      <c r="J1216" s="11"/>
      <c r="K1216" s="2"/>
      <c r="L1216" s="2"/>
      <c r="M1216" s="1"/>
    </row>
    <row r="1217" spans="1:13" x14ac:dyDescent="0.2">
      <c r="A1217" s="1"/>
      <c r="B1217" s="1"/>
      <c r="C1217" s="16"/>
      <c r="D1217" s="1"/>
      <c r="E1217" s="1"/>
      <c r="F1217" s="1"/>
      <c r="G1217" s="1"/>
      <c r="H1217" s="11"/>
      <c r="I1217" s="11"/>
      <c r="J1217" s="11"/>
      <c r="K1217" s="2"/>
      <c r="L1217" s="2"/>
      <c r="M1217" s="1"/>
    </row>
    <row r="1218" spans="1:13" x14ac:dyDescent="0.2">
      <c r="A1218" s="1"/>
      <c r="B1218" s="1"/>
      <c r="C1218" s="16"/>
      <c r="D1218" s="1"/>
      <c r="E1218" s="1"/>
      <c r="F1218" s="1"/>
      <c r="G1218" s="1"/>
      <c r="H1218" s="11"/>
      <c r="I1218" s="11"/>
      <c r="J1218" s="11"/>
      <c r="K1218" s="2"/>
      <c r="L1218" s="2"/>
      <c r="M1218" s="1"/>
    </row>
    <row r="1219" spans="1:13" x14ac:dyDescent="0.2">
      <c r="A1219" s="1"/>
      <c r="B1219" s="1"/>
      <c r="C1219" s="16"/>
      <c r="D1219" s="1"/>
      <c r="E1219" s="1"/>
      <c r="F1219" s="1"/>
      <c r="G1219" s="1"/>
      <c r="H1219" s="11"/>
      <c r="I1219" s="11"/>
      <c r="J1219" s="11"/>
      <c r="K1219" s="2"/>
      <c r="L1219" s="2"/>
      <c r="M1219" s="1"/>
    </row>
    <row r="1220" spans="1:13" x14ac:dyDescent="0.2">
      <c r="A1220" s="1"/>
      <c r="B1220" s="1"/>
      <c r="C1220" s="16"/>
      <c r="D1220" s="1"/>
      <c r="E1220" s="1"/>
      <c r="F1220" s="1"/>
      <c r="G1220" s="1"/>
      <c r="H1220" s="11"/>
      <c r="I1220" s="11"/>
      <c r="J1220" s="11"/>
      <c r="K1220" s="2"/>
      <c r="L1220" s="2"/>
      <c r="M1220" s="1"/>
    </row>
    <row r="1221" spans="1:13" x14ac:dyDescent="0.2">
      <c r="A1221" s="1"/>
      <c r="B1221" s="1"/>
      <c r="C1221" s="16"/>
      <c r="D1221" s="1"/>
      <c r="E1221" s="1"/>
      <c r="F1221" s="1"/>
      <c r="G1221" s="1"/>
      <c r="H1221" s="11"/>
      <c r="I1221" s="11"/>
      <c r="J1221" s="11"/>
      <c r="K1221" s="2"/>
      <c r="L1221" s="2"/>
      <c r="M1221" s="1"/>
    </row>
    <row r="1222" spans="1:13" x14ac:dyDescent="0.2">
      <c r="A1222" s="1"/>
      <c r="B1222" s="1"/>
      <c r="C1222" s="16"/>
      <c r="D1222" s="1"/>
      <c r="E1222" s="1"/>
      <c r="F1222" s="1"/>
      <c r="G1222" s="1"/>
      <c r="H1222" s="11"/>
      <c r="I1222" s="11"/>
      <c r="J1222" s="11"/>
      <c r="K1222" s="2"/>
      <c r="L1222" s="2"/>
      <c r="M1222" s="1"/>
    </row>
    <row r="1223" spans="1:13" x14ac:dyDescent="0.2">
      <c r="A1223" s="1"/>
      <c r="B1223" s="1"/>
      <c r="C1223" s="16"/>
      <c r="D1223" s="1"/>
      <c r="E1223" s="1"/>
      <c r="F1223" s="1"/>
      <c r="G1223" s="1"/>
      <c r="H1223" s="11"/>
      <c r="I1223" s="11"/>
      <c r="J1223" s="11"/>
      <c r="K1223" s="2"/>
      <c r="L1223" s="2"/>
      <c r="M1223" s="1"/>
    </row>
    <row r="1224" spans="1:13" x14ac:dyDescent="0.2">
      <c r="A1224" s="1"/>
      <c r="B1224" s="1"/>
      <c r="C1224" s="16"/>
      <c r="D1224" s="1"/>
      <c r="E1224" s="1"/>
      <c r="F1224" s="1"/>
      <c r="G1224" s="1"/>
      <c r="H1224" s="11"/>
      <c r="I1224" s="11"/>
      <c r="J1224" s="11"/>
      <c r="K1224" s="2"/>
      <c r="L1224" s="2"/>
      <c r="M1224" s="1"/>
    </row>
    <row r="1225" spans="1:13" x14ac:dyDescent="0.2">
      <c r="A1225" s="1"/>
      <c r="B1225" s="1"/>
      <c r="C1225" s="16"/>
      <c r="D1225" s="1"/>
      <c r="E1225" s="1"/>
      <c r="F1225" s="1"/>
      <c r="G1225" s="1"/>
      <c r="H1225" s="11"/>
      <c r="I1225" s="11"/>
      <c r="J1225" s="11"/>
      <c r="K1225" s="2"/>
      <c r="L1225" s="2"/>
      <c r="M1225" s="1"/>
    </row>
    <row r="1226" spans="1:13" x14ac:dyDescent="0.2">
      <c r="A1226" s="1"/>
      <c r="B1226" s="1"/>
      <c r="C1226" s="16"/>
      <c r="D1226" s="1"/>
      <c r="E1226" s="1"/>
      <c r="F1226" s="1"/>
      <c r="G1226" s="1"/>
      <c r="H1226" s="11"/>
      <c r="I1226" s="11"/>
      <c r="J1226" s="11"/>
      <c r="K1226" s="2"/>
      <c r="L1226" s="2"/>
      <c r="M1226" s="1"/>
    </row>
    <row r="1227" spans="1:13" x14ac:dyDescent="0.2">
      <c r="A1227" s="1"/>
      <c r="B1227" s="1"/>
      <c r="C1227" s="16"/>
      <c r="D1227" s="1"/>
      <c r="E1227" s="1"/>
      <c r="F1227" s="1"/>
      <c r="G1227" s="1"/>
      <c r="H1227" s="11"/>
      <c r="I1227" s="11"/>
      <c r="J1227" s="11"/>
      <c r="K1227" s="2"/>
      <c r="L1227" s="2"/>
      <c r="M1227" s="1"/>
    </row>
    <row r="1228" spans="1:13" x14ac:dyDescent="0.2">
      <c r="A1228" s="1"/>
      <c r="B1228" s="1"/>
      <c r="C1228" s="16"/>
      <c r="D1228" s="1"/>
      <c r="E1228" s="1"/>
      <c r="F1228" s="1"/>
      <c r="G1228" s="1"/>
      <c r="H1228" s="11"/>
      <c r="I1228" s="11"/>
      <c r="J1228" s="11"/>
      <c r="K1228" s="2"/>
      <c r="L1228" s="2"/>
      <c r="M1228" s="1"/>
    </row>
    <row r="1229" spans="1:13" x14ac:dyDescent="0.2">
      <c r="A1229" s="1"/>
      <c r="B1229" s="1"/>
      <c r="C1229" s="16"/>
      <c r="D1229" s="1"/>
      <c r="E1229" s="1"/>
      <c r="F1229" s="1"/>
      <c r="G1229" s="1"/>
      <c r="H1229" s="11"/>
      <c r="I1229" s="11"/>
      <c r="J1229" s="11"/>
      <c r="K1229" s="2"/>
      <c r="L1229" s="2"/>
      <c r="M1229" s="1"/>
    </row>
    <row r="1230" spans="1:13" x14ac:dyDescent="0.2">
      <c r="A1230" s="1"/>
      <c r="B1230" s="1"/>
      <c r="C1230" s="16"/>
      <c r="D1230" s="1"/>
      <c r="E1230" s="1"/>
      <c r="F1230" s="1"/>
      <c r="G1230" s="1"/>
      <c r="H1230" s="11"/>
      <c r="I1230" s="11"/>
      <c r="J1230" s="11"/>
      <c r="K1230" s="2"/>
      <c r="L1230" s="2"/>
      <c r="M1230" s="1"/>
    </row>
    <row r="1231" spans="1:13" x14ac:dyDescent="0.2">
      <c r="A1231" s="1"/>
      <c r="B1231" s="1"/>
      <c r="C1231" s="16"/>
      <c r="D1231" s="1"/>
      <c r="E1231" s="1"/>
      <c r="F1231" s="1"/>
      <c r="G1231" s="1"/>
      <c r="H1231" s="11"/>
      <c r="I1231" s="11"/>
      <c r="J1231" s="11"/>
      <c r="K1231" s="2"/>
      <c r="L1231" s="2"/>
      <c r="M1231" s="1"/>
    </row>
    <row r="1232" spans="1:13" x14ac:dyDescent="0.2">
      <c r="A1232" s="1"/>
      <c r="B1232" s="1"/>
      <c r="C1232" s="16"/>
      <c r="D1232" s="1"/>
      <c r="E1232" s="1"/>
      <c r="F1232" s="1"/>
      <c r="G1232" s="1"/>
      <c r="H1232" s="11"/>
      <c r="I1232" s="11"/>
      <c r="J1232" s="11"/>
      <c r="K1232" s="2"/>
      <c r="L1232" s="2"/>
      <c r="M1232" s="1"/>
    </row>
    <row r="1233" spans="1:13" x14ac:dyDescent="0.2">
      <c r="A1233" s="1"/>
      <c r="B1233" s="1"/>
      <c r="C1233" s="16"/>
      <c r="D1233" s="1"/>
      <c r="E1233" s="1"/>
      <c r="F1233" s="1"/>
      <c r="G1233" s="1"/>
      <c r="H1233" s="11"/>
      <c r="I1233" s="11"/>
      <c r="J1233" s="11"/>
      <c r="K1233" s="2"/>
      <c r="L1233" s="2"/>
      <c r="M1233" s="1"/>
    </row>
    <row r="1234" spans="1:13" x14ac:dyDescent="0.2">
      <c r="A1234" s="1"/>
      <c r="B1234" s="1"/>
      <c r="C1234" s="16"/>
      <c r="D1234" s="1"/>
      <c r="E1234" s="1"/>
      <c r="F1234" s="1"/>
      <c r="G1234" s="1"/>
      <c r="H1234" s="11"/>
      <c r="I1234" s="11"/>
      <c r="J1234" s="11"/>
      <c r="K1234" s="2"/>
      <c r="L1234" s="2"/>
      <c r="M1234" s="1"/>
    </row>
    <row r="1235" spans="1:13" x14ac:dyDescent="0.2">
      <c r="A1235" s="1"/>
      <c r="B1235" s="1"/>
      <c r="C1235" s="16"/>
      <c r="D1235" s="1"/>
      <c r="E1235" s="1"/>
      <c r="F1235" s="1"/>
      <c r="G1235" s="1"/>
      <c r="H1235" s="11"/>
      <c r="I1235" s="11"/>
      <c r="J1235" s="11"/>
      <c r="K1235" s="2"/>
      <c r="L1235" s="2"/>
      <c r="M1235" s="1"/>
    </row>
    <row r="1236" spans="1:13" x14ac:dyDescent="0.2">
      <c r="A1236" s="1"/>
      <c r="B1236" s="1"/>
      <c r="C1236" s="16"/>
      <c r="D1236" s="1"/>
      <c r="E1236" s="1"/>
      <c r="F1236" s="1"/>
      <c r="G1236" s="1"/>
      <c r="H1236" s="11"/>
      <c r="I1236" s="11"/>
      <c r="J1236" s="11"/>
      <c r="K1236" s="2"/>
      <c r="L1236" s="2"/>
      <c r="M1236" s="1"/>
    </row>
    <row r="1237" spans="1:13" x14ac:dyDescent="0.2">
      <c r="A1237" s="1"/>
      <c r="B1237" s="1"/>
      <c r="C1237" s="16"/>
      <c r="D1237" s="1"/>
      <c r="E1237" s="1"/>
      <c r="F1237" s="1"/>
      <c r="G1237" s="1"/>
      <c r="H1237" s="11"/>
      <c r="I1237" s="11"/>
      <c r="J1237" s="11"/>
      <c r="K1237" s="2"/>
      <c r="L1237" s="2"/>
      <c r="M1237" s="1"/>
    </row>
    <row r="1238" spans="1:13" x14ac:dyDescent="0.2">
      <c r="A1238" s="1"/>
      <c r="B1238" s="1"/>
      <c r="C1238" s="16"/>
      <c r="D1238" s="1"/>
      <c r="E1238" s="1"/>
      <c r="F1238" s="1"/>
      <c r="G1238" s="1"/>
      <c r="H1238" s="11"/>
      <c r="I1238" s="11"/>
      <c r="J1238" s="11"/>
      <c r="K1238" s="2"/>
      <c r="L1238" s="2"/>
      <c r="M1238" s="1"/>
    </row>
    <row r="1239" spans="1:13" x14ac:dyDescent="0.2">
      <c r="A1239" s="1"/>
      <c r="B1239" s="1"/>
      <c r="C1239" s="16"/>
      <c r="D1239" s="1"/>
      <c r="E1239" s="1"/>
      <c r="F1239" s="1"/>
      <c r="G1239" s="1"/>
      <c r="H1239" s="11"/>
      <c r="I1239" s="11"/>
      <c r="J1239" s="11"/>
      <c r="K1239" s="2"/>
      <c r="L1239" s="2"/>
      <c r="M1239" s="1"/>
    </row>
    <row r="1240" spans="1:13" x14ac:dyDescent="0.2">
      <c r="A1240" s="1"/>
      <c r="B1240" s="1"/>
      <c r="C1240" s="16"/>
      <c r="D1240" s="1"/>
      <c r="E1240" s="1"/>
      <c r="F1240" s="1"/>
      <c r="G1240" s="1"/>
      <c r="H1240" s="11"/>
      <c r="I1240" s="11"/>
      <c r="J1240" s="11"/>
      <c r="K1240" s="2"/>
      <c r="L1240" s="2"/>
      <c r="M1240" s="1"/>
    </row>
    <row r="1241" spans="1:13" x14ac:dyDescent="0.2">
      <c r="A1241" s="1"/>
      <c r="B1241" s="1"/>
      <c r="C1241" s="16"/>
      <c r="D1241" s="1"/>
      <c r="E1241" s="1"/>
      <c r="F1241" s="1"/>
      <c r="G1241" s="1"/>
      <c r="H1241" s="11"/>
      <c r="I1241" s="11"/>
      <c r="J1241" s="11"/>
      <c r="K1241" s="2"/>
      <c r="L1241" s="2"/>
      <c r="M1241" s="1"/>
    </row>
    <row r="1242" spans="1:13" x14ac:dyDescent="0.2">
      <c r="A1242" s="1"/>
      <c r="B1242" s="1"/>
      <c r="C1242" s="16"/>
      <c r="D1242" s="1"/>
      <c r="E1242" s="1"/>
      <c r="F1242" s="1"/>
      <c r="G1242" s="1"/>
      <c r="H1242" s="11"/>
      <c r="I1242" s="11"/>
      <c r="J1242" s="11"/>
      <c r="K1242" s="2"/>
      <c r="L1242" s="2"/>
      <c r="M1242" s="1"/>
    </row>
    <row r="1243" spans="1:13" x14ac:dyDescent="0.2">
      <c r="A1243" s="1"/>
      <c r="B1243" s="1"/>
      <c r="C1243" s="16"/>
      <c r="D1243" s="1"/>
      <c r="E1243" s="1"/>
      <c r="F1243" s="1"/>
      <c r="G1243" s="1"/>
      <c r="H1243" s="11"/>
      <c r="I1243" s="11"/>
      <c r="J1243" s="11"/>
      <c r="K1243" s="2"/>
      <c r="L1243" s="2"/>
      <c r="M1243" s="1"/>
    </row>
    <row r="1244" spans="1:13" x14ac:dyDescent="0.2">
      <c r="A1244" s="1"/>
      <c r="B1244" s="1"/>
      <c r="C1244" s="16"/>
      <c r="D1244" s="1"/>
      <c r="E1244" s="1"/>
      <c r="F1244" s="1"/>
      <c r="G1244" s="1"/>
      <c r="H1244" s="11"/>
      <c r="I1244" s="11"/>
      <c r="J1244" s="11"/>
      <c r="K1244" s="2"/>
      <c r="L1244" s="2"/>
      <c r="M1244" s="1"/>
    </row>
    <row r="1245" spans="1:13" x14ac:dyDescent="0.2">
      <c r="A1245" s="1"/>
      <c r="B1245" s="1"/>
      <c r="C1245" s="16"/>
      <c r="D1245" s="1"/>
      <c r="E1245" s="1"/>
      <c r="F1245" s="1"/>
      <c r="G1245" s="1"/>
      <c r="H1245" s="11"/>
      <c r="I1245" s="11"/>
      <c r="J1245" s="11"/>
      <c r="K1245" s="2"/>
      <c r="L1245" s="2"/>
      <c r="M1245" s="1"/>
    </row>
    <row r="1246" spans="1:13" x14ac:dyDescent="0.2">
      <c r="A1246" s="1"/>
      <c r="B1246" s="1"/>
      <c r="C1246" s="16"/>
      <c r="D1246" s="1"/>
      <c r="E1246" s="1"/>
      <c r="F1246" s="1"/>
      <c r="G1246" s="1"/>
      <c r="H1246" s="11"/>
      <c r="I1246" s="11"/>
      <c r="J1246" s="11"/>
      <c r="K1246" s="2"/>
      <c r="L1246" s="2"/>
      <c r="M1246" s="1"/>
    </row>
    <row r="1247" spans="1:13" x14ac:dyDescent="0.2">
      <c r="A1247" s="1"/>
      <c r="B1247" s="1"/>
      <c r="C1247" s="16"/>
      <c r="D1247" s="1"/>
      <c r="E1247" s="1"/>
      <c r="F1247" s="1"/>
      <c r="G1247" s="1"/>
      <c r="H1247" s="11"/>
      <c r="I1247" s="11"/>
      <c r="J1247" s="11"/>
      <c r="K1247" s="2"/>
      <c r="L1247" s="2"/>
      <c r="M1247" s="1"/>
    </row>
    <row r="1248" spans="1:13" x14ac:dyDescent="0.2">
      <c r="A1248" s="1"/>
      <c r="B1248" s="1"/>
      <c r="C1248" s="16"/>
      <c r="D1248" s="1"/>
      <c r="E1248" s="1"/>
      <c r="F1248" s="1"/>
      <c r="G1248" s="1"/>
      <c r="H1248" s="11"/>
      <c r="I1248" s="11"/>
      <c r="J1248" s="11"/>
      <c r="K1248" s="2"/>
      <c r="L1248" s="2"/>
      <c r="M1248" s="1"/>
    </row>
    <row r="1249" spans="1:13" x14ac:dyDescent="0.2">
      <c r="A1249" s="1"/>
      <c r="B1249" s="1"/>
      <c r="C1249" s="16"/>
      <c r="D1249" s="1"/>
      <c r="E1249" s="1"/>
      <c r="F1249" s="1"/>
      <c r="G1249" s="1"/>
      <c r="H1249" s="11"/>
      <c r="I1249" s="11"/>
      <c r="J1249" s="11"/>
      <c r="K1249" s="2"/>
      <c r="L1249" s="2"/>
      <c r="M1249" s="1"/>
    </row>
    <row r="1250" spans="1:13" x14ac:dyDescent="0.2">
      <c r="A1250" s="1"/>
      <c r="B1250" s="1"/>
      <c r="C1250" s="16"/>
      <c r="D1250" s="1"/>
      <c r="E1250" s="1"/>
      <c r="F1250" s="1"/>
      <c r="G1250" s="1"/>
      <c r="H1250" s="11"/>
      <c r="I1250" s="11"/>
      <c r="J1250" s="11"/>
      <c r="K1250" s="2"/>
      <c r="L1250" s="2"/>
      <c r="M1250" s="1"/>
    </row>
    <row r="1251" spans="1:13" x14ac:dyDescent="0.2">
      <c r="A1251" s="1"/>
      <c r="B1251" s="1"/>
      <c r="C1251" s="16"/>
      <c r="D1251" s="1"/>
      <c r="E1251" s="1"/>
      <c r="F1251" s="1"/>
      <c r="G1251" s="1"/>
      <c r="H1251" s="11"/>
      <c r="I1251" s="11"/>
      <c r="J1251" s="11"/>
      <c r="K1251" s="2"/>
      <c r="L1251" s="2"/>
      <c r="M1251" s="1"/>
    </row>
    <row r="1252" spans="1:13" x14ac:dyDescent="0.2">
      <c r="A1252" s="1"/>
      <c r="B1252" s="1"/>
      <c r="C1252" s="16"/>
      <c r="D1252" s="1"/>
      <c r="E1252" s="1"/>
      <c r="F1252" s="1"/>
      <c r="G1252" s="1"/>
      <c r="H1252" s="11"/>
      <c r="I1252" s="11"/>
      <c r="J1252" s="11"/>
      <c r="K1252" s="2"/>
      <c r="L1252" s="2"/>
      <c r="M1252" s="1"/>
    </row>
    <row r="1253" spans="1:13" x14ac:dyDescent="0.2">
      <c r="A1253" s="1"/>
      <c r="B1253" s="1"/>
      <c r="C1253" s="16"/>
      <c r="D1253" s="1"/>
      <c r="E1253" s="1"/>
      <c r="F1253" s="1"/>
      <c r="G1253" s="1"/>
      <c r="H1253" s="11"/>
      <c r="I1253" s="11"/>
      <c r="J1253" s="11"/>
      <c r="K1253" s="2"/>
      <c r="L1253" s="2"/>
      <c r="M1253" s="1"/>
    </row>
    <row r="1254" spans="1:13" x14ac:dyDescent="0.2">
      <c r="A1254" s="1"/>
      <c r="B1254" s="1"/>
      <c r="C1254" s="16"/>
      <c r="D1254" s="1"/>
      <c r="E1254" s="1"/>
      <c r="F1254" s="1"/>
      <c r="G1254" s="1"/>
      <c r="H1254" s="11"/>
      <c r="I1254" s="11"/>
      <c r="J1254" s="11"/>
      <c r="K1254" s="2"/>
      <c r="L1254" s="2"/>
      <c r="M1254" s="1"/>
    </row>
    <row r="1255" spans="1:13" x14ac:dyDescent="0.2">
      <c r="A1255" s="1"/>
      <c r="B1255" s="1"/>
      <c r="C1255" s="16"/>
      <c r="D1255" s="1"/>
      <c r="E1255" s="1"/>
      <c r="F1255" s="1"/>
      <c r="G1255" s="1"/>
      <c r="H1255" s="11"/>
      <c r="I1255" s="11"/>
      <c r="J1255" s="11"/>
      <c r="K1255" s="2"/>
      <c r="L1255" s="2"/>
      <c r="M1255" s="1"/>
    </row>
    <row r="1256" spans="1:13" x14ac:dyDescent="0.2">
      <c r="A1256" s="1"/>
      <c r="B1256" s="1"/>
      <c r="C1256" s="16"/>
      <c r="D1256" s="1"/>
      <c r="E1256" s="1"/>
      <c r="F1256" s="1"/>
      <c r="G1256" s="1"/>
      <c r="H1256" s="11"/>
      <c r="I1256" s="11"/>
      <c r="J1256" s="11"/>
      <c r="K1256" s="2"/>
      <c r="L1256" s="2"/>
      <c r="M1256" s="1"/>
    </row>
    <row r="1257" spans="1:13" x14ac:dyDescent="0.2">
      <c r="A1257" s="1"/>
      <c r="B1257" s="1"/>
      <c r="C1257" s="16"/>
      <c r="D1257" s="1"/>
      <c r="E1257" s="1"/>
      <c r="F1257" s="1"/>
      <c r="G1257" s="1"/>
      <c r="H1257" s="11"/>
      <c r="I1257" s="11"/>
      <c r="J1257" s="11"/>
      <c r="K1257" s="2"/>
      <c r="L1257" s="2"/>
      <c r="M1257" s="1"/>
    </row>
    <row r="1258" spans="1:13" x14ac:dyDescent="0.2">
      <c r="A1258" s="1"/>
      <c r="B1258" s="1"/>
      <c r="C1258" s="16"/>
      <c r="D1258" s="1"/>
      <c r="E1258" s="1"/>
      <c r="F1258" s="1"/>
      <c r="G1258" s="1"/>
      <c r="H1258" s="11"/>
      <c r="I1258" s="11"/>
      <c r="J1258" s="11"/>
      <c r="K1258" s="2"/>
      <c r="L1258" s="2"/>
      <c r="M1258" s="1"/>
    </row>
    <row r="1259" spans="1:13" x14ac:dyDescent="0.2">
      <c r="A1259" s="1"/>
      <c r="B1259" s="1"/>
      <c r="C1259" s="16"/>
      <c r="D1259" s="1"/>
      <c r="E1259" s="1"/>
      <c r="F1259" s="1"/>
      <c r="G1259" s="1"/>
      <c r="H1259" s="11"/>
      <c r="I1259" s="11"/>
      <c r="J1259" s="11"/>
      <c r="K1259" s="2"/>
      <c r="L1259" s="2"/>
      <c r="M1259" s="1"/>
    </row>
    <row r="1260" spans="1:13" x14ac:dyDescent="0.2">
      <c r="A1260" s="1"/>
      <c r="B1260" s="1"/>
      <c r="C1260" s="16"/>
      <c r="D1260" s="1"/>
      <c r="E1260" s="1"/>
      <c r="F1260" s="1"/>
      <c r="G1260" s="1"/>
      <c r="H1260" s="11"/>
      <c r="I1260" s="11"/>
      <c r="J1260" s="11"/>
      <c r="K1260" s="2"/>
      <c r="L1260" s="2"/>
      <c r="M1260" s="1"/>
    </row>
    <row r="1261" spans="1:13" x14ac:dyDescent="0.2">
      <c r="A1261" s="1"/>
      <c r="B1261" s="1"/>
      <c r="C1261" s="16"/>
      <c r="D1261" s="1"/>
      <c r="E1261" s="1"/>
      <c r="F1261" s="1"/>
      <c r="G1261" s="1"/>
      <c r="H1261" s="11"/>
      <c r="I1261" s="11"/>
      <c r="J1261" s="11"/>
      <c r="K1261" s="2"/>
      <c r="L1261" s="2"/>
      <c r="M1261" s="1"/>
    </row>
    <row r="1262" spans="1:13" x14ac:dyDescent="0.2">
      <c r="A1262" s="1"/>
      <c r="B1262" s="1"/>
      <c r="C1262" s="16"/>
      <c r="D1262" s="1"/>
      <c r="E1262" s="1"/>
      <c r="F1262" s="1"/>
      <c r="G1262" s="1"/>
      <c r="H1262" s="11"/>
      <c r="I1262" s="11"/>
      <c r="J1262" s="11"/>
      <c r="K1262" s="2"/>
      <c r="L1262" s="2"/>
      <c r="M1262" s="1"/>
    </row>
    <row r="1263" spans="1:13" x14ac:dyDescent="0.2">
      <c r="A1263" s="1"/>
      <c r="B1263" s="1"/>
      <c r="C1263" s="16"/>
      <c r="D1263" s="1"/>
      <c r="E1263" s="1"/>
      <c r="F1263" s="1"/>
      <c r="G1263" s="1"/>
      <c r="H1263" s="11"/>
      <c r="I1263" s="11"/>
      <c r="J1263" s="11"/>
      <c r="K1263" s="2"/>
      <c r="L1263" s="2"/>
      <c r="M1263" s="1"/>
    </row>
    <row r="1264" spans="1:13" x14ac:dyDescent="0.2">
      <c r="A1264" s="1"/>
      <c r="B1264" s="1"/>
      <c r="C1264" s="16"/>
      <c r="D1264" s="1"/>
      <c r="E1264" s="1"/>
      <c r="F1264" s="1"/>
      <c r="G1264" s="1"/>
      <c r="H1264" s="11"/>
      <c r="I1264" s="11"/>
      <c r="J1264" s="11"/>
      <c r="K1264" s="2"/>
      <c r="L1264" s="2"/>
      <c r="M1264" s="1"/>
    </row>
    <row r="1265" spans="1:13" x14ac:dyDescent="0.2">
      <c r="A1265" s="1"/>
      <c r="B1265" s="1"/>
      <c r="C1265" s="16"/>
      <c r="D1265" s="1"/>
      <c r="E1265" s="1"/>
      <c r="F1265" s="1"/>
      <c r="G1265" s="1"/>
      <c r="H1265" s="11"/>
      <c r="I1265" s="11"/>
      <c r="J1265" s="11"/>
      <c r="K1265" s="2"/>
      <c r="L1265" s="2"/>
      <c r="M1265" s="1"/>
    </row>
    <row r="1266" spans="1:13" x14ac:dyDescent="0.2">
      <c r="A1266" s="1"/>
      <c r="B1266" s="1"/>
      <c r="C1266" s="16"/>
      <c r="D1266" s="1"/>
      <c r="E1266" s="1"/>
      <c r="F1266" s="1"/>
      <c r="G1266" s="1"/>
      <c r="H1266" s="11"/>
      <c r="I1266" s="11"/>
      <c r="J1266" s="11"/>
      <c r="K1266" s="2"/>
      <c r="L1266" s="2"/>
      <c r="M1266" s="1"/>
    </row>
    <row r="1267" spans="1:13" x14ac:dyDescent="0.2">
      <c r="A1267" s="1"/>
      <c r="B1267" s="1"/>
      <c r="C1267" s="16"/>
      <c r="D1267" s="1"/>
      <c r="E1267" s="1"/>
      <c r="F1267" s="1"/>
      <c r="G1267" s="1"/>
      <c r="H1267" s="11"/>
      <c r="I1267" s="11"/>
      <c r="J1267" s="11"/>
      <c r="K1267" s="2"/>
      <c r="L1267" s="2"/>
      <c r="M1267" s="1"/>
    </row>
    <row r="1268" spans="1:13" x14ac:dyDescent="0.2">
      <c r="A1268" s="1"/>
      <c r="B1268" s="1"/>
      <c r="C1268" s="16"/>
      <c r="D1268" s="1"/>
      <c r="E1268" s="1"/>
      <c r="F1268" s="1"/>
      <c r="G1268" s="1"/>
      <c r="H1268" s="11"/>
      <c r="I1268" s="11"/>
      <c r="J1268" s="11"/>
      <c r="K1268" s="2"/>
      <c r="L1268" s="2"/>
      <c r="M1268" s="1"/>
    </row>
    <row r="1269" spans="1:13" x14ac:dyDescent="0.2">
      <c r="A1269" s="1"/>
      <c r="B1269" s="1"/>
      <c r="C1269" s="16"/>
      <c r="D1269" s="1"/>
      <c r="E1269" s="1"/>
      <c r="F1269" s="1"/>
      <c r="G1269" s="1"/>
      <c r="H1269" s="11"/>
      <c r="I1269" s="11"/>
      <c r="J1269" s="11"/>
      <c r="K1269" s="2"/>
      <c r="L1269" s="2"/>
      <c r="M1269" s="1"/>
    </row>
    <row r="1270" spans="1:13" x14ac:dyDescent="0.2">
      <c r="A1270" s="1"/>
      <c r="B1270" s="1"/>
      <c r="C1270" s="16"/>
      <c r="D1270" s="1"/>
      <c r="E1270" s="1"/>
      <c r="F1270" s="1"/>
      <c r="G1270" s="1"/>
      <c r="H1270" s="11"/>
      <c r="I1270" s="11"/>
      <c r="J1270" s="11"/>
      <c r="K1270" s="2"/>
      <c r="L1270" s="2"/>
      <c r="M1270" s="1"/>
    </row>
    <row r="1271" spans="1:13" x14ac:dyDescent="0.2">
      <c r="A1271" s="1"/>
      <c r="B1271" s="1"/>
      <c r="C1271" s="16"/>
      <c r="D1271" s="1"/>
      <c r="E1271" s="1"/>
      <c r="F1271" s="1"/>
      <c r="G1271" s="1"/>
      <c r="H1271" s="11"/>
      <c r="I1271" s="11"/>
      <c r="J1271" s="11"/>
      <c r="K1271" s="2"/>
      <c r="L1271" s="2"/>
      <c r="M1271" s="1"/>
    </row>
    <row r="1272" spans="1:13" x14ac:dyDescent="0.2">
      <c r="A1272" s="1"/>
      <c r="B1272" s="1"/>
      <c r="C1272" s="16"/>
      <c r="D1272" s="1"/>
      <c r="E1272" s="1"/>
      <c r="F1272" s="1"/>
      <c r="G1272" s="1"/>
      <c r="H1272" s="11"/>
      <c r="I1272" s="11"/>
      <c r="J1272" s="11"/>
      <c r="K1272" s="2"/>
      <c r="L1272" s="2"/>
      <c r="M1272" s="1"/>
    </row>
    <row r="1273" spans="1:13" x14ac:dyDescent="0.2">
      <c r="A1273" s="1"/>
      <c r="B1273" s="1"/>
      <c r="C1273" s="16"/>
      <c r="D1273" s="1"/>
      <c r="E1273" s="1"/>
      <c r="F1273" s="1"/>
      <c r="G1273" s="1"/>
      <c r="H1273" s="11"/>
      <c r="I1273" s="11"/>
      <c r="J1273" s="11"/>
      <c r="K1273" s="2"/>
      <c r="L1273" s="2"/>
      <c r="M1273" s="1"/>
    </row>
    <row r="1274" spans="1:13" x14ac:dyDescent="0.2">
      <c r="A1274" s="1"/>
      <c r="B1274" s="1"/>
      <c r="C1274" s="16"/>
      <c r="D1274" s="1"/>
      <c r="E1274" s="1"/>
      <c r="F1274" s="1"/>
      <c r="G1274" s="1"/>
      <c r="H1274" s="11"/>
      <c r="I1274" s="11"/>
      <c r="J1274" s="11"/>
      <c r="K1274" s="2"/>
      <c r="L1274" s="2"/>
      <c r="M1274" s="1"/>
    </row>
    <row r="1275" spans="1:13" x14ac:dyDescent="0.2">
      <c r="A1275" s="1"/>
      <c r="B1275" s="1"/>
      <c r="C1275" s="16"/>
      <c r="D1275" s="1"/>
      <c r="E1275" s="1"/>
      <c r="F1275" s="1"/>
      <c r="G1275" s="1"/>
      <c r="H1275" s="11"/>
      <c r="I1275" s="11"/>
      <c r="J1275" s="11"/>
      <c r="K1275" s="2"/>
      <c r="L1275" s="2"/>
      <c r="M1275" s="1"/>
    </row>
    <row r="1276" spans="1:13" x14ac:dyDescent="0.2">
      <c r="A1276" s="1"/>
      <c r="B1276" s="1"/>
      <c r="C1276" s="16"/>
      <c r="D1276" s="1"/>
      <c r="E1276" s="1"/>
      <c r="F1276" s="1"/>
      <c r="G1276" s="1"/>
      <c r="H1276" s="11"/>
      <c r="I1276" s="11"/>
      <c r="J1276" s="11"/>
      <c r="K1276" s="2"/>
      <c r="L1276" s="2"/>
      <c r="M1276" s="1"/>
    </row>
    <row r="1277" spans="1:13" x14ac:dyDescent="0.2">
      <c r="A1277" s="1"/>
      <c r="B1277" s="1"/>
      <c r="C1277" s="16"/>
      <c r="D1277" s="1"/>
      <c r="E1277" s="1"/>
      <c r="F1277" s="1"/>
      <c r="G1277" s="1"/>
      <c r="H1277" s="11"/>
      <c r="I1277" s="11"/>
      <c r="J1277" s="11"/>
      <c r="K1277" s="2"/>
      <c r="L1277" s="2"/>
      <c r="M1277" s="1"/>
    </row>
    <row r="1278" spans="1:13" x14ac:dyDescent="0.2">
      <c r="A1278" s="1"/>
      <c r="B1278" s="1"/>
      <c r="C1278" s="16"/>
      <c r="D1278" s="1"/>
      <c r="E1278" s="1"/>
      <c r="F1278" s="1"/>
      <c r="G1278" s="1"/>
      <c r="H1278" s="11"/>
      <c r="I1278" s="11"/>
      <c r="J1278" s="11"/>
      <c r="K1278" s="2"/>
      <c r="L1278" s="2"/>
      <c r="M1278" s="1"/>
    </row>
    <row r="1279" spans="1:13" x14ac:dyDescent="0.2">
      <c r="A1279" s="1"/>
      <c r="B1279" s="1"/>
      <c r="C1279" s="16"/>
      <c r="D1279" s="1"/>
      <c r="E1279" s="1"/>
      <c r="F1279" s="1"/>
      <c r="G1279" s="1"/>
      <c r="H1279" s="11"/>
      <c r="I1279" s="11"/>
      <c r="J1279" s="11"/>
      <c r="K1279" s="2"/>
      <c r="L1279" s="2"/>
      <c r="M1279" s="1"/>
    </row>
    <row r="1280" spans="1:13" x14ac:dyDescent="0.2">
      <c r="A1280" s="1"/>
      <c r="B1280" s="1"/>
      <c r="C1280" s="16"/>
      <c r="D1280" s="1"/>
      <c r="E1280" s="1"/>
      <c r="F1280" s="1"/>
      <c r="G1280" s="1"/>
      <c r="H1280" s="11"/>
      <c r="I1280" s="11"/>
      <c r="J1280" s="11"/>
      <c r="K1280" s="2"/>
      <c r="L1280" s="2"/>
      <c r="M1280" s="1"/>
    </row>
    <row r="1281" spans="1:13" x14ac:dyDescent="0.2">
      <c r="A1281" s="1"/>
      <c r="B1281" s="1"/>
      <c r="C1281" s="16"/>
      <c r="D1281" s="1"/>
      <c r="E1281" s="1"/>
      <c r="F1281" s="1"/>
      <c r="G1281" s="1"/>
      <c r="H1281" s="11"/>
      <c r="I1281" s="11"/>
      <c r="J1281" s="11"/>
      <c r="K1281" s="2"/>
      <c r="L1281" s="2"/>
      <c r="M1281" s="1"/>
    </row>
    <row r="1282" spans="1:13" x14ac:dyDescent="0.2">
      <c r="A1282" s="1"/>
      <c r="B1282" s="1"/>
      <c r="C1282" s="16"/>
      <c r="D1282" s="1"/>
      <c r="E1282" s="1"/>
      <c r="F1282" s="1"/>
      <c r="G1282" s="1"/>
      <c r="H1282" s="11"/>
      <c r="I1282" s="11"/>
      <c r="J1282" s="11"/>
      <c r="K1282" s="2"/>
      <c r="L1282" s="2"/>
      <c r="M1282" s="1"/>
    </row>
    <row r="1283" spans="1:13" x14ac:dyDescent="0.2">
      <c r="A1283" s="1"/>
      <c r="B1283" s="1"/>
      <c r="C1283" s="16"/>
      <c r="D1283" s="1"/>
      <c r="E1283" s="1"/>
      <c r="F1283" s="1"/>
      <c r="G1283" s="1"/>
      <c r="H1283" s="11"/>
      <c r="I1283" s="11"/>
      <c r="J1283" s="11"/>
      <c r="K1283" s="2"/>
      <c r="L1283" s="2"/>
      <c r="M1283" s="1"/>
    </row>
    <row r="1284" spans="1:13" x14ac:dyDescent="0.2">
      <c r="A1284" s="1"/>
      <c r="B1284" s="1"/>
      <c r="C1284" s="16"/>
      <c r="D1284" s="1"/>
      <c r="E1284" s="1"/>
      <c r="F1284" s="1"/>
      <c r="G1284" s="1"/>
      <c r="H1284" s="11"/>
      <c r="I1284" s="11"/>
      <c r="J1284" s="11"/>
      <c r="K1284" s="2"/>
      <c r="L1284" s="2"/>
      <c r="M1284" s="1"/>
    </row>
    <row r="1285" spans="1:13" x14ac:dyDescent="0.2">
      <c r="A1285" s="1"/>
      <c r="B1285" s="1"/>
      <c r="C1285" s="16"/>
      <c r="D1285" s="1"/>
      <c r="E1285" s="1"/>
      <c r="F1285" s="1"/>
      <c r="G1285" s="1"/>
      <c r="H1285" s="11"/>
      <c r="I1285" s="11"/>
      <c r="J1285" s="11"/>
      <c r="K1285" s="2"/>
      <c r="L1285" s="2"/>
      <c r="M1285" s="1"/>
    </row>
    <row r="1286" spans="1:13" x14ac:dyDescent="0.2">
      <c r="A1286" s="1"/>
      <c r="B1286" s="1"/>
      <c r="C1286" s="16"/>
      <c r="D1286" s="1"/>
      <c r="E1286" s="1"/>
      <c r="F1286" s="1"/>
      <c r="G1286" s="1"/>
      <c r="H1286" s="11"/>
      <c r="I1286" s="11"/>
      <c r="J1286" s="11"/>
      <c r="K1286" s="2"/>
      <c r="L1286" s="2"/>
      <c r="M1286" s="1"/>
    </row>
    <row r="1287" spans="1:13" x14ac:dyDescent="0.2">
      <c r="A1287" s="1"/>
      <c r="B1287" s="1"/>
      <c r="C1287" s="16"/>
      <c r="D1287" s="1"/>
      <c r="E1287" s="1"/>
      <c r="F1287" s="1"/>
      <c r="G1287" s="1"/>
      <c r="H1287" s="11"/>
      <c r="I1287" s="11"/>
      <c r="J1287" s="11"/>
      <c r="K1287" s="2"/>
      <c r="L1287" s="2"/>
      <c r="M1287" s="1"/>
    </row>
    <row r="1288" spans="1:13" x14ac:dyDescent="0.2">
      <c r="A1288" s="1"/>
      <c r="B1288" s="1"/>
      <c r="C1288" s="16"/>
      <c r="D1288" s="1"/>
      <c r="E1288" s="1"/>
      <c r="F1288" s="1"/>
      <c r="G1288" s="1"/>
      <c r="H1288" s="11"/>
      <c r="I1288" s="11"/>
      <c r="J1288" s="11"/>
      <c r="K1288" s="2"/>
      <c r="L1288" s="2"/>
      <c r="M1288" s="1"/>
    </row>
    <row r="1289" spans="1:13" x14ac:dyDescent="0.2">
      <c r="A1289" s="1"/>
      <c r="B1289" s="1"/>
      <c r="C1289" s="16"/>
      <c r="D1289" s="1"/>
      <c r="E1289" s="1"/>
      <c r="F1289" s="1"/>
      <c r="G1289" s="1"/>
      <c r="H1289" s="11"/>
      <c r="I1289" s="11"/>
      <c r="J1289" s="11"/>
      <c r="K1289" s="2"/>
      <c r="L1289" s="2"/>
      <c r="M1289" s="1"/>
    </row>
    <row r="1290" spans="1:13" x14ac:dyDescent="0.2">
      <c r="A1290" s="1"/>
      <c r="B1290" s="1"/>
      <c r="C1290" s="16"/>
      <c r="D1290" s="1"/>
      <c r="E1290" s="1"/>
      <c r="F1290" s="1"/>
      <c r="G1290" s="1"/>
      <c r="H1290" s="11"/>
      <c r="I1290" s="11"/>
      <c r="J1290" s="11"/>
      <c r="K1290" s="2"/>
      <c r="L1290" s="2"/>
      <c r="M1290" s="1"/>
    </row>
    <row r="1291" spans="1:13" x14ac:dyDescent="0.2">
      <c r="A1291" s="1"/>
      <c r="B1291" s="1"/>
      <c r="C1291" s="16"/>
      <c r="D1291" s="1"/>
      <c r="E1291" s="1"/>
      <c r="F1291" s="1"/>
      <c r="G1291" s="1"/>
      <c r="H1291" s="11"/>
      <c r="I1291" s="11"/>
      <c r="J1291" s="11"/>
      <c r="K1291" s="2"/>
      <c r="L1291" s="2"/>
      <c r="M1291" s="1"/>
    </row>
    <row r="1292" spans="1:13" x14ac:dyDescent="0.2">
      <c r="A1292" s="1"/>
      <c r="B1292" s="1"/>
      <c r="C1292" s="16"/>
      <c r="D1292" s="1"/>
      <c r="E1292" s="1"/>
      <c r="F1292" s="1"/>
      <c r="G1292" s="1"/>
      <c r="H1292" s="11"/>
      <c r="I1292" s="11"/>
      <c r="J1292" s="11"/>
      <c r="K1292" s="2"/>
      <c r="L1292" s="2"/>
      <c r="M1292" s="1"/>
    </row>
    <row r="1293" spans="1:13" x14ac:dyDescent="0.2">
      <c r="A1293" s="1"/>
      <c r="B1293" s="1"/>
      <c r="C1293" s="16"/>
      <c r="D1293" s="1"/>
      <c r="E1293" s="1"/>
      <c r="F1293" s="1"/>
      <c r="G1293" s="1"/>
      <c r="H1293" s="11"/>
      <c r="I1293" s="11"/>
      <c r="J1293" s="11"/>
      <c r="K1293" s="2"/>
      <c r="L1293" s="2"/>
      <c r="M1293" s="1"/>
    </row>
    <row r="1294" spans="1:13" x14ac:dyDescent="0.2">
      <c r="A1294" s="1"/>
      <c r="B1294" s="1"/>
      <c r="C1294" s="16"/>
      <c r="D1294" s="1"/>
      <c r="E1294" s="1"/>
      <c r="F1294" s="1"/>
      <c r="G1294" s="1"/>
      <c r="H1294" s="11"/>
      <c r="I1294" s="11"/>
      <c r="J1294" s="11"/>
      <c r="K1294" s="2"/>
      <c r="L1294" s="2"/>
      <c r="M1294" s="1"/>
    </row>
    <row r="1295" spans="1:13" x14ac:dyDescent="0.2">
      <c r="A1295" s="1"/>
      <c r="B1295" s="1"/>
      <c r="C1295" s="16"/>
      <c r="D1295" s="1"/>
      <c r="E1295" s="1"/>
      <c r="F1295" s="1"/>
      <c r="G1295" s="1"/>
      <c r="H1295" s="11"/>
      <c r="I1295" s="11"/>
      <c r="J1295" s="11"/>
      <c r="K1295" s="2"/>
      <c r="L1295" s="2"/>
      <c r="M1295" s="1"/>
    </row>
    <row r="1296" spans="1:13" x14ac:dyDescent="0.2">
      <c r="A1296" s="1"/>
      <c r="B1296" s="1"/>
      <c r="C1296" s="16"/>
      <c r="D1296" s="1"/>
      <c r="E1296" s="1"/>
      <c r="F1296" s="1"/>
      <c r="G1296" s="1"/>
      <c r="H1296" s="11"/>
      <c r="I1296" s="11"/>
      <c r="J1296" s="11"/>
      <c r="K1296" s="2"/>
      <c r="L1296" s="2"/>
      <c r="M1296" s="1"/>
    </row>
    <row r="1297" spans="1:13" x14ac:dyDescent="0.2">
      <c r="A1297" s="1"/>
      <c r="B1297" s="1"/>
      <c r="C1297" s="16"/>
      <c r="D1297" s="1"/>
      <c r="E1297" s="1"/>
      <c r="F1297" s="1"/>
      <c r="G1297" s="1"/>
      <c r="H1297" s="11"/>
      <c r="I1297" s="11"/>
      <c r="J1297" s="11"/>
      <c r="K1297" s="2"/>
      <c r="L1297" s="2"/>
      <c r="M1297" s="1"/>
    </row>
    <row r="1298" spans="1:13" x14ac:dyDescent="0.2">
      <c r="A1298" s="1"/>
      <c r="B1298" s="1"/>
      <c r="C1298" s="16"/>
      <c r="D1298" s="1"/>
      <c r="E1298" s="1"/>
      <c r="F1298" s="1"/>
      <c r="G1298" s="1"/>
      <c r="H1298" s="11"/>
      <c r="I1298" s="11"/>
      <c r="J1298" s="11"/>
      <c r="K1298" s="2"/>
      <c r="L1298" s="2"/>
      <c r="M1298" s="1"/>
    </row>
    <row r="1299" spans="1:13" x14ac:dyDescent="0.2">
      <c r="A1299" s="1"/>
      <c r="B1299" s="1"/>
      <c r="C1299" s="16"/>
      <c r="D1299" s="1"/>
      <c r="E1299" s="1"/>
      <c r="F1299" s="1"/>
      <c r="G1299" s="1"/>
      <c r="H1299" s="11"/>
      <c r="I1299" s="11"/>
      <c r="J1299" s="11"/>
      <c r="K1299" s="2"/>
      <c r="L1299" s="2"/>
      <c r="M1299" s="1"/>
    </row>
    <row r="1300" spans="1:13" x14ac:dyDescent="0.2">
      <c r="A1300" s="1"/>
      <c r="B1300" s="1"/>
      <c r="C1300" s="16"/>
      <c r="D1300" s="1"/>
      <c r="E1300" s="1"/>
      <c r="F1300" s="1"/>
      <c r="G1300" s="1"/>
      <c r="H1300" s="11"/>
      <c r="I1300" s="11"/>
      <c r="J1300" s="11"/>
      <c r="K1300" s="2"/>
      <c r="L1300" s="2"/>
      <c r="M1300" s="1"/>
    </row>
    <row r="1301" spans="1:13" x14ac:dyDescent="0.2">
      <c r="A1301" s="1"/>
      <c r="B1301" s="1"/>
      <c r="C1301" s="16"/>
      <c r="D1301" s="1"/>
      <c r="E1301" s="1"/>
      <c r="F1301" s="1"/>
      <c r="G1301" s="1"/>
      <c r="H1301" s="11"/>
      <c r="I1301" s="11"/>
      <c r="J1301" s="11"/>
      <c r="K1301" s="2"/>
      <c r="L1301" s="2"/>
      <c r="M1301" s="1"/>
    </row>
    <row r="1302" spans="1:13" x14ac:dyDescent="0.2">
      <c r="A1302" s="1"/>
      <c r="B1302" s="1"/>
      <c r="C1302" s="16"/>
      <c r="D1302" s="1"/>
      <c r="E1302" s="1"/>
      <c r="F1302" s="1"/>
      <c r="G1302" s="1"/>
      <c r="H1302" s="11"/>
      <c r="I1302" s="11"/>
      <c r="J1302" s="11"/>
      <c r="K1302" s="2"/>
      <c r="L1302" s="2"/>
      <c r="M1302" s="1"/>
    </row>
    <row r="1303" spans="1:13" x14ac:dyDescent="0.2">
      <c r="A1303" s="1"/>
      <c r="B1303" s="1"/>
      <c r="C1303" s="16"/>
      <c r="D1303" s="1"/>
      <c r="E1303" s="1"/>
      <c r="F1303" s="1"/>
      <c r="G1303" s="1"/>
      <c r="H1303" s="11"/>
      <c r="I1303" s="11"/>
      <c r="J1303" s="11"/>
      <c r="K1303" s="2"/>
      <c r="L1303" s="2"/>
      <c r="M1303" s="1"/>
    </row>
    <row r="1304" spans="1:13" x14ac:dyDescent="0.2">
      <c r="A1304" s="1"/>
      <c r="B1304" s="1"/>
      <c r="C1304" s="16"/>
      <c r="D1304" s="1"/>
      <c r="E1304" s="1"/>
      <c r="F1304" s="1"/>
      <c r="G1304" s="1"/>
      <c r="H1304" s="11"/>
      <c r="I1304" s="11"/>
      <c r="J1304" s="11"/>
      <c r="K1304" s="2"/>
      <c r="L1304" s="2"/>
      <c r="M1304" s="1"/>
    </row>
    <row r="1305" spans="1:13" x14ac:dyDescent="0.2">
      <c r="A1305" s="1"/>
      <c r="B1305" s="1"/>
      <c r="C1305" s="16"/>
      <c r="D1305" s="1"/>
      <c r="E1305" s="1"/>
      <c r="F1305" s="1"/>
      <c r="G1305" s="1"/>
      <c r="H1305" s="11"/>
      <c r="I1305" s="11"/>
      <c r="J1305" s="11"/>
      <c r="K1305" s="2"/>
      <c r="L1305" s="2"/>
      <c r="M1305" s="1"/>
    </row>
    <row r="1306" spans="1:13" x14ac:dyDescent="0.2">
      <c r="A1306" s="1"/>
      <c r="B1306" s="1"/>
      <c r="C1306" s="16"/>
      <c r="D1306" s="1"/>
      <c r="E1306" s="1"/>
      <c r="F1306" s="1"/>
      <c r="G1306" s="1"/>
      <c r="H1306" s="11"/>
      <c r="I1306" s="11"/>
      <c r="J1306" s="11"/>
      <c r="K1306" s="2"/>
      <c r="L1306" s="2"/>
      <c r="M1306" s="1"/>
    </row>
    <row r="1307" spans="1:13" x14ac:dyDescent="0.2">
      <c r="A1307" s="1"/>
      <c r="B1307" s="1"/>
      <c r="C1307" s="16"/>
      <c r="D1307" s="1"/>
      <c r="E1307" s="1"/>
      <c r="F1307" s="1"/>
      <c r="G1307" s="1"/>
      <c r="H1307" s="11"/>
      <c r="I1307" s="11"/>
      <c r="J1307" s="11"/>
      <c r="K1307" s="2"/>
      <c r="L1307" s="2"/>
      <c r="M1307" s="1"/>
    </row>
    <row r="1308" spans="1:13" x14ac:dyDescent="0.2">
      <c r="A1308" s="1"/>
      <c r="B1308" s="1"/>
      <c r="C1308" s="16"/>
      <c r="D1308" s="1"/>
      <c r="E1308" s="1"/>
      <c r="F1308" s="1"/>
      <c r="G1308" s="1"/>
      <c r="H1308" s="11"/>
      <c r="I1308" s="11"/>
      <c r="J1308" s="11"/>
      <c r="K1308" s="2"/>
      <c r="L1308" s="2"/>
      <c r="M1308" s="1"/>
    </row>
    <row r="1309" spans="1:13" x14ac:dyDescent="0.2">
      <c r="A1309" s="1"/>
      <c r="B1309" s="1"/>
      <c r="C1309" s="16"/>
      <c r="D1309" s="1"/>
      <c r="E1309" s="1"/>
      <c r="F1309" s="1"/>
      <c r="G1309" s="1"/>
      <c r="H1309" s="11"/>
      <c r="I1309" s="11"/>
      <c r="J1309" s="11"/>
      <c r="K1309" s="2"/>
      <c r="L1309" s="2"/>
      <c r="M1309" s="1"/>
    </row>
    <row r="1310" spans="1:13" x14ac:dyDescent="0.2">
      <c r="A1310" s="1"/>
      <c r="B1310" s="1"/>
      <c r="C1310" s="16"/>
      <c r="D1310" s="1"/>
      <c r="E1310" s="1"/>
      <c r="F1310" s="1"/>
      <c r="G1310" s="1"/>
      <c r="H1310" s="11"/>
      <c r="I1310" s="11"/>
      <c r="J1310" s="11"/>
      <c r="K1310" s="2"/>
      <c r="L1310" s="2"/>
      <c r="M1310" s="1"/>
    </row>
    <row r="1311" spans="1:13" x14ac:dyDescent="0.2">
      <c r="A1311" s="1"/>
      <c r="B1311" s="1"/>
      <c r="C1311" s="16"/>
      <c r="D1311" s="1"/>
      <c r="E1311" s="1"/>
      <c r="F1311" s="1"/>
      <c r="G1311" s="1"/>
      <c r="H1311" s="11"/>
      <c r="I1311" s="11"/>
      <c r="J1311" s="11"/>
      <c r="K1311" s="2"/>
      <c r="L1311" s="2"/>
      <c r="M1311" s="1"/>
    </row>
    <row r="1312" spans="1:13" x14ac:dyDescent="0.2">
      <c r="A1312" s="1"/>
      <c r="B1312" s="1"/>
      <c r="C1312" s="16"/>
      <c r="D1312" s="1"/>
      <c r="E1312" s="1"/>
      <c r="F1312" s="1"/>
      <c r="G1312" s="1"/>
      <c r="H1312" s="11"/>
      <c r="I1312" s="11"/>
      <c r="J1312" s="11"/>
      <c r="K1312" s="2"/>
      <c r="L1312" s="2"/>
      <c r="M1312" s="1"/>
    </row>
    <row r="1313" spans="1:13" x14ac:dyDescent="0.2">
      <c r="A1313" s="1"/>
      <c r="B1313" s="1"/>
      <c r="C1313" s="16"/>
      <c r="D1313" s="1"/>
      <c r="E1313" s="1"/>
      <c r="F1313" s="1"/>
      <c r="G1313" s="1"/>
      <c r="H1313" s="11"/>
      <c r="I1313" s="11"/>
      <c r="J1313" s="11"/>
      <c r="K1313" s="2"/>
      <c r="L1313" s="2"/>
      <c r="M1313" s="1"/>
    </row>
    <row r="1314" spans="1:13" x14ac:dyDescent="0.2">
      <c r="A1314" s="1"/>
      <c r="B1314" s="1"/>
      <c r="C1314" s="16"/>
      <c r="D1314" s="1"/>
      <c r="E1314" s="1"/>
      <c r="F1314" s="1"/>
      <c r="G1314" s="1"/>
      <c r="H1314" s="11"/>
      <c r="I1314" s="11"/>
      <c r="J1314" s="11"/>
      <c r="K1314" s="2"/>
      <c r="L1314" s="2"/>
      <c r="M1314" s="1"/>
    </row>
    <row r="1315" spans="1:13" x14ac:dyDescent="0.2">
      <c r="A1315" s="1"/>
      <c r="B1315" s="1"/>
      <c r="C1315" s="16"/>
      <c r="D1315" s="1"/>
      <c r="E1315" s="1"/>
      <c r="F1315" s="1"/>
      <c r="G1315" s="1"/>
      <c r="H1315" s="11"/>
      <c r="I1315" s="11"/>
      <c r="J1315" s="11"/>
      <c r="K1315" s="2"/>
      <c r="L1315" s="2"/>
      <c r="M1315" s="1"/>
    </row>
    <row r="1316" spans="1:13" x14ac:dyDescent="0.2">
      <c r="A1316" s="1"/>
      <c r="B1316" s="1"/>
      <c r="C1316" s="16"/>
      <c r="D1316" s="1"/>
      <c r="E1316" s="1"/>
      <c r="F1316" s="1"/>
      <c r="G1316" s="1"/>
      <c r="H1316" s="11"/>
      <c r="I1316" s="11"/>
      <c r="J1316" s="11"/>
      <c r="K1316" s="2"/>
      <c r="L1316" s="2"/>
      <c r="M1316" s="1"/>
    </row>
    <row r="1317" spans="1:13" x14ac:dyDescent="0.2">
      <c r="A1317" s="1"/>
      <c r="B1317" s="1"/>
      <c r="C1317" s="16"/>
      <c r="D1317" s="1"/>
      <c r="E1317" s="1"/>
      <c r="F1317" s="1"/>
      <c r="G1317" s="1"/>
      <c r="H1317" s="11"/>
      <c r="I1317" s="11"/>
      <c r="J1317" s="11"/>
      <c r="K1317" s="2"/>
      <c r="L1317" s="2"/>
      <c r="M1317" s="1"/>
    </row>
    <row r="1318" spans="1:13" x14ac:dyDescent="0.2">
      <c r="A1318" s="1"/>
      <c r="B1318" s="1"/>
      <c r="C1318" s="16"/>
      <c r="D1318" s="1"/>
      <c r="E1318" s="1"/>
      <c r="F1318" s="1"/>
      <c r="G1318" s="1"/>
      <c r="H1318" s="11"/>
      <c r="I1318" s="11"/>
      <c r="J1318" s="11"/>
      <c r="K1318" s="2"/>
      <c r="L1318" s="2"/>
      <c r="M1318" s="1"/>
    </row>
    <row r="1319" spans="1:13" x14ac:dyDescent="0.2">
      <c r="A1319" s="1"/>
      <c r="B1319" s="1"/>
      <c r="C1319" s="16"/>
      <c r="D1319" s="1"/>
      <c r="E1319" s="1"/>
      <c r="F1319" s="1"/>
      <c r="G1319" s="1"/>
      <c r="H1319" s="11"/>
      <c r="I1319" s="11"/>
      <c r="J1319" s="11"/>
      <c r="K1319" s="2"/>
      <c r="L1319" s="2"/>
      <c r="M1319" s="1"/>
    </row>
    <row r="1320" spans="1:13" x14ac:dyDescent="0.2">
      <c r="A1320" s="1"/>
      <c r="B1320" s="1"/>
      <c r="C1320" s="16"/>
      <c r="D1320" s="1"/>
      <c r="E1320" s="1"/>
      <c r="F1320" s="1"/>
      <c r="G1320" s="1"/>
      <c r="H1320" s="11"/>
      <c r="I1320" s="11"/>
      <c r="J1320" s="11"/>
      <c r="K1320" s="2"/>
      <c r="L1320" s="2"/>
      <c r="M1320" s="1"/>
    </row>
    <row r="1321" spans="1:13" x14ac:dyDescent="0.2">
      <c r="A1321" s="1"/>
      <c r="B1321" s="1"/>
      <c r="C1321" s="16"/>
      <c r="D1321" s="1"/>
      <c r="E1321" s="1"/>
      <c r="F1321" s="1"/>
      <c r="G1321" s="1"/>
      <c r="H1321" s="11"/>
      <c r="I1321" s="11"/>
      <c r="J1321" s="11"/>
      <c r="K1321" s="2"/>
      <c r="L1321" s="2"/>
      <c r="M1321" s="1"/>
    </row>
    <row r="1322" spans="1:13" x14ac:dyDescent="0.2">
      <c r="A1322" s="1"/>
      <c r="B1322" s="1"/>
      <c r="C1322" s="16"/>
      <c r="D1322" s="1"/>
      <c r="E1322" s="1"/>
      <c r="F1322" s="1"/>
      <c r="G1322" s="1"/>
      <c r="H1322" s="11"/>
      <c r="I1322" s="11"/>
      <c r="J1322" s="11"/>
      <c r="K1322" s="2"/>
      <c r="L1322" s="2"/>
      <c r="M1322" s="1"/>
    </row>
    <row r="1323" spans="1:13" x14ac:dyDescent="0.2">
      <c r="A1323" s="1"/>
      <c r="B1323" s="1"/>
      <c r="C1323" s="16"/>
      <c r="D1323" s="1"/>
      <c r="E1323" s="1"/>
      <c r="F1323" s="1"/>
      <c r="G1323" s="1"/>
      <c r="H1323" s="11"/>
      <c r="I1323" s="11"/>
      <c r="J1323" s="11"/>
      <c r="K1323" s="2"/>
      <c r="L1323" s="2"/>
      <c r="M1323" s="1"/>
    </row>
    <row r="1324" spans="1:13" x14ac:dyDescent="0.2">
      <c r="A1324" s="1"/>
      <c r="B1324" s="1"/>
      <c r="C1324" s="16"/>
      <c r="D1324" s="1"/>
      <c r="E1324" s="1"/>
      <c r="F1324" s="1"/>
      <c r="G1324" s="1"/>
      <c r="H1324" s="11"/>
      <c r="I1324" s="11"/>
      <c r="J1324" s="11"/>
      <c r="K1324" s="2"/>
      <c r="L1324" s="2"/>
      <c r="M1324" s="1"/>
    </row>
    <row r="1325" spans="1:13" x14ac:dyDescent="0.2">
      <c r="A1325" s="1"/>
      <c r="B1325" s="1"/>
      <c r="C1325" s="16"/>
      <c r="D1325" s="1"/>
      <c r="E1325" s="1"/>
      <c r="F1325" s="1"/>
      <c r="G1325" s="1"/>
      <c r="H1325" s="11"/>
      <c r="I1325" s="11"/>
      <c r="J1325" s="11"/>
      <c r="K1325" s="2"/>
      <c r="L1325" s="2"/>
      <c r="M1325" s="1"/>
    </row>
    <row r="1326" spans="1:13" x14ac:dyDescent="0.2">
      <c r="A1326" s="1"/>
      <c r="B1326" s="1"/>
      <c r="C1326" s="16"/>
      <c r="D1326" s="1"/>
      <c r="E1326" s="1"/>
      <c r="F1326" s="1"/>
      <c r="G1326" s="1"/>
      <c r="H1326" s="11"/>
      <c r="I1326" s="11"/>
      <c r="J1326" s="11"/>
      <c r="K1326" s="2"/>
      <c r="L1326" s="2"/>
      <c r="M1326" s="1"/>
    </row>
    <row r="1327" spans="1:13" x14ac:dyDescent="0.2">
      <c r="A1327" s="1"/>
      <c r="B1327" s="1"/>
      <c r="C1327" s="16"/>
      <c r="D1327" s="1"/>
      <c r="E1327" s="1"/>
      <c r="F1327" s="1"/>
      <c r="G1327" s="1"/>
      <c r="H1327" s="11"/>
      <c r="I1327" s="11"/>
      <c r="J1327" s="11"/>
      <c r="K1327" s="2"/>
      <c r="L1327" s="2"/>
      <c r="M1327" s="1"/>
    </row>
    <row r="1328" spans="1:13" x14ac:dyDescent="0.2">
      <c r="A1328" s="1"/>
      <c r="B1328" s="1"/>
      <c r="C1328" s="16"/>
      <c r="D1328" s="1"/>
      <c r="E1328" s="1"/>
      <c r="F1328" s="1"/>
      <c r="G1328" s="1"/>
      <c r="H1328" s="11"/>
      <c r="I1328" s="11"/>
      <c r="J1328" s="11"/>
      <c r="K1328" s="2"/>
      <c r="L1328" s="2"/>
      <c r="M1328" s="1"/>
    </row>
    <row r="1329" spans="1:13" x14ac:dyDescent="0.2">
      <c r="A1329" s="1"/>
      <c r="B1329" s="1"/>
      <c r="C1329" s="16"/>
      <c r="D1329" s="1"/>
      <c r="E1329" s="1"/>
      <c r="F1329" s="1"/>
      <c r="G1329" s="1"/>
      <c r="H1329" s="11"/>
      <c r="I1329" s="11"/>
      <c r="J1329" s="11"/>
      <c r="K1329" s="2"/>
      <c r="L1329" s="2"/>
      <c r="M1329" s="1"/>
    </row>
    <row r="1330" spans="1:13" x14ac:dyDescent="0.2">
      <c r="A1330" s="1"/>
      <c r="B1330" s="1"/>
      <c r="C1330" s="16"/>
      <c r="D1330" s="1"/>
      <c r="E1330" s="1"/>
      <c r="F1330" s="1"/>
      <c r="G1330" s="1"/>
      <c r="H1330" s="11"/>
      <c r="I1330" s="11"/>
      <c r="J1330" s="11"/>
      <c r="K1330" s="2"/>
      <c r="L1330" s="2"/>
      <c r="M1330" s="1"/>
    </row>
    <row r="1331" spans="1:13" x14ac:dyDescent="0.2">
      <c r="A1331" s="1"/>
      <c r="B1331" s="1"/>
      <c r="C1331" s="16"/>
      <c r="D1331" s="1"/>
      <c r="E1331" s="1"/>
      <c r="F1331" s="1"/>
      <c r="G1331" s="1"/>
      <c r="H1331" s="11"/>
      <c r="I1331" s="11"/>
      <c r="J1331" s="11"/>
      <c r="K1331" s="2"/>
      <c r="L1331" s="2"/>
      <c r="M1331" s="1"/>
    </row>
    <row r="1332" spans="1:13" x14ac:dyDescent="0.2">
      <c r="A1332" s="1"/>
      <c r="B1332" s="1"/>
      <c r="C1332" s="16"/>
      <c r="D1332" s="1"/>
      <c r="E1332" s="1"/>
      <c r="F1332" s="1"/>
      <c r="G1332" s="1"/>
      <c r="H1332" s="11"/>
      <c r="I1332" s="11"/>
      <c r="J1332" s="11"/>
      <c r="K1332" s="2"/>
      <c r="L1332" s="2"/>
      <c r="M1332" s="1"/>
    </row>
    <row r="1333" spans="1:13" x14ac:dyDescent="0.2">
      <c r="A1333" s="1"/>
      <c r="B1333" s="1"/>
      <c r="C1333" s="16"/>
      <c r="D1333" s="1"/>
      <c r="E1333" s="1"/>
      <c r="F1333" s="1"/>
      <c r="G1333" s="1"/>
      <c r="H1333" s="11"/>
      <c r="I1333" s="11"/>
      <c r="J1333" s="11"/>
      <c r="K1333" s="2"/>
      <c r="L1333" s="2"/>
      <c r="M1333" s="1"/>
    </row>
    <row r="1334" spans="1:13" x14ac:dyDescent="0.2">
      <c r="A1334" s="1"/>
      <c r="B1334" s="1"/>
      <c r="C1334" s="16"/>
      <c r="D1334" s="1"/>
      <c r="E1334" s="1"/>
      <c r="F1334" s="1"/>
      <c r="G1334" s="1"/>
      <c r="H1334" s="11"/>
      <c r="I1334" s="11"/>
      <c r="J1334" s="11"/>
      <c r="K1334" s="2"/>
      <c r="L1334" s="2"/>
      <c r="M1334" s="1"/>
    </row>
    <row r="1335" spans="1:13" x14ac:dyDescent="0.2">
      <c r="A1335" s="1"/>
      <c r="B1335" s="1"/>
      <c r="C1335" s="16"/>
      <c r="D1335" s="1"/>
      <c r="E1335" s="1"/>
      <c r="F1335" s="1"/>
      <c r="G1335" s="1"/>
      <c r="H1335" s="11"/>
      <c r="I1335" s="11"/>
      <c r="J1335" s="11"/>
      <c r="K1335" s="2"/>
      <c r="L1335" s="2"/>
      <c r="M1335" s="1"/>
    </row>
    <row r="1336" spans="1:13" x14ac:dyDescent="0.2">
      <c r="A1336" s="1"/>
      <c r="B1336" s="1"/>
      <c r="C1336" s="16"/>
      <c r="D1336" s="1"/>
      <c r="E1336" s="1"/>
      <c r="F1336" s="1"/>
      <c r="G1336" s="1"/>
      <c r="H1336" s="11"/>
      <c r="I1336" s="11"/>
      <c r="J1336" s="11"/>
      <c r="K1336" s="2"/>
      <c r="L1336" s="2"/>
      <c r="M1336" s="1"/>
    </row>
    <row r="1337" spans="1:13" x14ac:dyDescent="0.2">
      <c r="A1337" s="1"/>
      <c r="B1337" s="1"/>
      <c r="C1337" s="16"/>
      <c r="D1337" s="1"/>
      <c r="E1337" s="1"/>
      <c r="F1337" s="1"/>
      <c r="G1337" s="1"/>
      <c r="H1337" s="11"/>
      <c r="I1337" s="11"/>
      <c r="J1337" s="11"/>
      <c r="K1337" s="2"/>
      <c r="L1337" s="2"/>
      <c r="M1337" s="1"/>
    </row>
    <row r="1338" spans="1:13" x14ac:dyDescent="0.2">
      <c r="A1338" s="1"/>
      <c r="B1338" s="1"/>
      <c r="C1338" s="16"/>
      <c r="D1338" s="1"/>
      <c r="E1338" s="1"/>
      <c r="F1338" s="1"/>
      <c r="G1338" s="1"/>
      <c r="H1338" s="11"/>
      <c r="I1338" s="11"/>
      <c r="J1338" s="11"/>
      <c r="K1338" s="2"/>
      <c r="L1338" s="2"/>
      <c r="M1338" s="1"/>
    </row>
    <row r="1339" spans="1:13" x14ac:dyDescent="0.2">
      <c r="A1339" s="1"/>
      <c r="B1339" s="1"/>
      <c r="C1339" s="16"/>
      <c r="D1339" s="1"/>
      <c r="E1339" s="1"/>
      <c r="F1339" s="1"/>
      <c r="G1339" s="1"/>
      <c r="H1339" s="11"/>
      <c r="I1339" s="11"/>
      <c r="J1339" s="11"/>
      <c r="K1339" s="2"/>
      <c r="L1339" s="2"/>
      <c r="M1339" s="1"/>
    </row>
    <row r="1340" spans="1:13" x14ac:dyDescent="0.2">
      <c r="A1340" s="1"/>
      <c r="B1340" s="1"/>
      <c r="C1340" s="16"/>
      <c r="D1340" s="1"/>
      <c r="E1340" s="1"/>
      <c r="F1340" s="1"/>
      <c r="G1340" s="1"/>
      <c r="H1340" s="11"/>
      <c r="I1340" s="11"/>
      <c r="J1340" s="11"/>
      <c r="K1340" s="2"/>
      <c r="L1340" s="2"/>
      <c r="M1340" s="1"/>
    </row>
    <row r="1341" spans="1:13" x14ac:dyDescent="0.2">
      <c r="A1341" s="1"/>
      <c r="B1341" s="1"/>
      <c r="C1341" s="16"/>
      <c r="D1341" s="1"/>
      <c r="E1341" s="1"/>
      <c r="F1341" s="1"/>
      <c r="G1341" s="1"/>
      <c r="H1341" s="11"/>
      <c r="I1341" s="11"/>
      <c r="J1341" s="11"/>
      <c r="K1341" s="2"/>
      <c r="L1341" s="2"/>
      <c r="M1341" s="1"/>
    </row>
    <row r="1342" spans="1:13" x14ac:dyDescent="0.2">
      <c r="A1342" s="1"/>
      <c r="B1342" s="1"/>
      <c r="C1342" s="16"/>
      <c r="D1342" s="1"/>
      <c r="E1342" s="1"/>
      <c r="F1342" s="1"/>
      <c r="G1342" s="1"/>
      <c r="H1342" s="11"/>
      <c r="I1342" s="11"/>
      <c r="J1342" s="11"/>
      <c r="K1342" s="2"/>
      <c r="L1342" s="2"/>
      <c r="M1342" s="1"/>
    </row>
    <row r="1343" spans="1:13" x14ac:dyDescent="0.2">
      <c r="A1343" s="1"/>
      <c r="B1343" s="1"/>
      <c r="C1343" s="16"/>
      <c r="D1343" s="1"/>
      <c r="E1343" s="1"/>
      <c r="F1343" s="1"/>
      <c r="G1343" s="1"/>
      <c r="H1343" s="11"/>
      <c r="I1343" s="11"/>
      <c r="J1343" s="11"/>
      <c r="K1343" s="2"/>
      <c r="L1343" s="2"/>
      <c r="M1343" s="1"/>
    </row>
    <row r="1344" spans="1:13" x14ac:dyDescent="0.2">
      <c r="A1344" s="1"/>
      <c r="B1344" s="1"/>
      <c r="C1344" s="16"/>
      <c r="D1344" s="1"/>
      <c r="E1344" s="1"/>
      <c r="F1344" s="1"/>
      <c r="G1344" s="1"/>
      <c r="H1344" s="11"/>
      <c r="I1344" s="11"/>
      <c r="J1344" s="11"/>
      <c r="K1344" s="2"/>
      <c r="L1344" s="2"/>
      <c r="M1344" s="1"/>
    </row>
    <row r="1345" spans="1:13" x14ac:dyDescent="0.2">
      <c r="A1345" s="1"/>
      <c r="B1345" s="1"/>
      <c r="C1345" s="16"/>
      <c r="D1345" s="1"/>
      <c r="E1345" s="1"/>
      <c r="F1345" s="1"/>
      <c r="G1345" s="1"/>
      <c r="H1345" s="11"/>
      <c r="I1345" s="11"/>
      <c r="J1345" s="11"/>
      <c r="K1345" s="2"/>
      <c r="L1345" s="2"/>
      <c r="M1345" s="1"/>
    </row>
    <row r="1346" spans="1:13" x14ac:dyDescent="0.2">
      <c r="A1346" s="1"/>
      <c r="B1346" s="1"/>
      <c r="C1346" s="16"/>
      <c r="D1346" s="1"/>
      <c r="E1346" s="1"/>
      <c r="F1346" s="1"/>
      <c r="G1346" s="1"/>
      <c r="H1346" s="11"/>
      <c r="I1346" s="11"/>
      <c r="J1346" s="11"/>
      <c r="K1346" s="2"/>
      <c r="L1346" s="2"/>
      <c r="M1346" s="1"/>
    </row>
    <row r="1347" spans="1:13" x14ac:dyDescent="0.2">
      <c r="A1347" s="1"/>
      <c r="B1347" s="1"/>
      <c r="C1347" s="16"/>
      <c r="D1347" s="1"/>
      <c r="E1347" s="1"/>
      <c r="F1347" s="1"/>
      <c r="G1347" s="1"/>
      <c r="H1347" s="11"/>
      <c r="I1347" s="11"/>
      <c r="J1347" s="11"/>
      <c r="K1347" s="2"/>
      <c r="L1347" s="2"/>
      <c r="M1347" s="1"/>
    </row>
    <row r="1348" spans="1:13" x14ac:dyDescent="0.2">
      <c r="A1348" s="1"/>
      <c r="B1348" s="1"/>
      <c r="C1348" s="16"/>
      <c r="D1348" s="1"/>
      <c r="E1348" s="1"/>
      <c r="F1348" s="1"/>
      <c r="G1348" s="1"/>
      <c r="H1348" s="11"/>
      <c r="I1348" s="11"/>
      <c r="J1348" s="11"/>
      <c r="K1348" s="2"/>
      <c r="L1348" s="2"/>
      <c r="M1348" s="1"/>
    </row>
    <row r="1349" spans="1:13" x14ac:dyDescent="0.2">
      <c r="A1349" s="1"/>
      <c r="B1349" s="1"/>
      <c r="C1349" s="16"/>
      <c r="D1349" s="1"/>
      <c r="E1349" s="1"/>
      <c r="F1349" s="1"/>
      <c r="G1349" s="1"/>
      <c r="H1349" s="11"/>
      <c r="I1349" s="11"/>
      <c r="J1349" s="11"/>
      <c r="K1349" s="2"/>
      <c r="L1349" s="2"/>
      <c r="M1349" s="1"/>
    </row>
    <row r="1350" spans="1:13" x14ac:dyDescent="0.2">
      <c r="A1350" s="1"/>
      <c r="B1350" s="1"/>
      <c r="C1350" s="16"/>
      <c r="D1350" s="1"/>
      <c r="E1350" s="1"/>
      <c r="F1350" s="1"/>
      <c r="G1350" s="1"/>
      <c r="H1350" s="11"/>
      <c r="I1350" s="11"/>
      <c r="J1350" s="11"/>
      <c r="K1350" s="2"/>
      <c r="L1350" s="2"/>
      <c r="M1350" s="1"/>
    </row>
    <row r="1351" spans="1:13" x14ac:dyDescent="0.2">
      <c r="A1351" s="1"/>
      <c r="B1351" s="1"/>
      <c r="C1351" s="16"/>
      <c r="D1351" s="1"/>
      <c r="E1351" s="1"/>
      <c r="F1351" s="1"/>
      <c r="G1351" s="1"/>
      <c r="H1351" s="11"/>
      <c r="I1351" s="11"/>
      <c r="J1351" s="11"/>
      <c r="K1351" s="2"/>
      <c r="L1351" s="2"/>
      <c r="M1351" s="1"/>
    </row>
    <row r="1352" spans="1:13" x14ac:dyDescent="0.2">
      <c r="A1352" s="1"/>
      <c r="B1352" s="1"/>
      <c r="C1352" s="16"/>
      <c r="D1352" s="1"/>
      <c r="E1352" s="1"/>
      <c r="F1352" s="1"/>
      <c r="G1352" s="1"/>
      <c r="H1352" s="11"/>
      <c r="I1352" s="11"/>
      <c r="J1352" s="11"/>
      <c r="K1352" s="2"/>
      <c r="L1352" s="2"/>
      <c r="M1352" s="1"/>
    </row>
    <row r="1353" spans="1:13" x14ac:dyDescent="0.2">
      <c r="A1353" s="1"/>
      <c r="B1353" s="1"/>
      <c r="C1353" s="16"/>
      <c r="D1353" s="1"/>
      <c r="E1353" s="1"/>
      <c r="F1353" s="1"/>
      <c r="G1353" s="1"/>
      <c r="H1353" s="11"/>
      <c r="I1353" s="11"/>
      <c r="J1353" s="11"/>
      <c r="K1353" s="2"/>
      <c r="L1353" s="2"/>
      <c r="M1353" s="1"/>
    </row>
    <row r="1354" spans="1:13" x14ac:dyDescent="0.2">
      <c r="A1354" s="1"/>
      <c r="B1354" s="1"/>
      <c r="C1354" s="16"/>
      <c r="D1354" s="1"/>
      <c r="E1354" s="1"/>
      <c r="F1354" s="1"/>
      <c r="G1354" s="1"/>
      <c r="H1354" s="11"/>
      <c r="I1354" s="11"/>
      <c r="J1354" s="11"/>
      <c r="K1354" s="2"/>
      <c r="L1354" s="2"/>
      <c r="M1354" s="1"/>
    </row>
    <row r="1355" spans="1:13" x14ac:dyDescent="0.2">
      <c r="A1355" s="1"/>
      <c r="B1355" s="1"/>
      <c r="C1355" s="16"/>
      <c r="D1355" s="1"/>
      <c r="E1355" s="1"/>
      <c r="F1355" s="1"/>
      <c r="G1355" s="1"/>
      <c r="H1355" s="11"/>
      <c r="I1355" s="11"/>
      <c r="J1355" s="11"/>
      <c r="K1355" s="2"/>
      <c r="L1355" s="2"/>
      <c r="M1355" s="1"/>
    </row>
    <row r="1356" spans="1:13" x14ac:dyDescent="0.2">
      <c r="A1356" s="1"/>
      <c r="B1356" s="1"/>
      <c r="C1356" s="16"/>
      <c r="D1356" s="1"/>
      <c r="E1356" s="1"/>
      <c r="F1356" s="1"/>
      <c r="G1356" s="1"/>
      <c r="H1356" s="11"/>
      <c r="I1356" s="11"/>
      <c r="J1356" s="11"/>
      <c r="K1356" s="2"/>
      <c r="L1356" s="2"/>
      <c r="M1356" s="1"/>
    </row>
    <row r="1357" spans="1:13" x14ac:dyDescent="0.2">
      <c r="A1357" s="1"/>
      <c r="B1357" s="1"/>
      <c r="C1357" s="16"/>
      <c r="D1357" s="1"/>
      <c r="E1357" s="1"/>
      <c r="F1357" s="1"/>
      <c r="G1357" s="1"/>
      <c r="H1357" s="11"/>
      <c r="I1357" s="11"/>
      <c r="J1357" s="11"/>
      <c r="K1357" s="2"/>
      <c r="L1357" s="2"/>
      <c r="M1357" s="1"/>
    </row>
    <row r="1358" spans="1:13" x14ac:dyDescent="0.2">
      <c r="A1358" s="1"/>
      <c r="B1358" s="1"/>
      <c r="C1358" s="16"/>
      <c r="D1358" s="1"/>
      <c r="E1358" s="1"/>
      <c r="F1358" s="1"/>
      <c r="G1358" s="1"/>
      <c r="H1358" s="11"/>
      <c r="I1358" s="11"/>
      <c r="J1358" s="11"/>
      <c r="K1358" s="2"/>
      <c r="L1358" s="2"/>
      <c r="M1358" s="1"/>
    </row>
    <row r="1359" spans="1:13" x14ac:dyDescent="0.2">
      <c r="A1359" s="1"/>
      <c r="B1359" s="1"/>
      <c r="C1359" s="16"/>
      <c r="D1359" s="1"/>
      <c r="E1359" s="1"/>
      <c r="F1359" s="1"/>
      <c r="G1359" s="1"/>
      <c r="H1359" s="11"/>
      <c r="I1359" s="11"/>
      <c r="J1359" s="11"/>
      <c r="K1359" s="2"/>
      <c r="L1359" s="2"/>
      <c r="M1359" s="1"/>
    </row>
    <row r="1360" spans="1:13" x14ac:dyDescent="0.2">
      <c r="A1360" s="1"/>
      <c r="B1360" s="1"/>
      <c r="C1360" s="16"/>
      <c r="D1360" s="1"/>
      <c r="E1360" s="1"/>
      <c r="F1360" s="1"/>
      <c r="G1360" s="1"/>
      <c r="H1360" s="11"/>
      <c r="I1360" s="11"/>
      <c r="J1360" s="11"/>
      <c r="K1360" s="2"/>
      <c r="L1360" s="2"/>
      <c r="M1360" s="1"/>
    </row>
    <row r="1361" spans="1:13" x14ac:dyDescent="0.2">
      <c r="A1361" s="1"/>
      <c r="B1361" s="1"/>
      <c r="C1361" s="16"/>
      <c r="D1361" s="1"/>
      <c r="E1361" s="1"/>
      <c r="F1361" s="1"/>
      <c r="G1361" s="1"/>
      <c r="H1361" s="11"/>
      <c r="I1361" s="11"/>
      <c r="J1361" s="11"/>
      <c r="K1361" s="2"/>
      <c r="L1361" s="2"/>
      <c r="M1361" s="1"/>
    </row>
    <row r="1362" spans="1:13" x14ac:dyDescent="0.2">
      <c r="A1362" s="1"/>
      <c r="B1362" s="1"/>
      <c r="C1362" s="16"/>
      <c r="D1362" s="1"/>
      <c r="E1362" s="1"/>
      <c r="F1362" s="1"/>
      <c r="G1362" s="1"/>
      <c r="H1362" s="11"/>
      <c r="I1362" s="11"/>
      <c r="J1362" s="11"/>
      <c r="K1362" s="2"/>
      <c r="L1362" s="2"/>
      <c r="M1362" s="1"/>
    </row>
    <row r="1363" spans="1:13" x14ac:dyDescent="0.2">
      <c r="A1363" s="1"/>
      <c r="B1363" s="1"/>
      <c r="C1363" s="16"/>
      <c r="D1363" s="1"/>
      <c r="E1363" s="1"/>
      <c r="F1363" s="1"/>
      <c r="G1363" s="1"/>
      <c r="H1363" s="11"/>
      <c r="I1363" s="11"/>
      <c r="J1363" s="11"/>
      <c r="K1363" s="2"/>
      <c r="L1363" s="2"/>
      <c r="M1363" s="1"/>
    </row>
    <row r="1364" spans="1:13" x14ac:dyDescent="0.2">
      <c r="A1364" s="1"/>
      <c r="B1364" s="1"/>
      <c r="C1364" s="16"/>
      <c r="D1364" s="1"/>
      <c r="E1364" s="1"/>
      <c r="F1364" s="1"/>
      <c r="G1364" s="1"/>
      <c r="H1364" s="11"/>
      <c r="I1364" s="11"/>
      <c r="J1364" s="11"/>
      <c r="K1364" s="2"/>
      <c r="L1364" s="2"/>
      <c r="M1364" s="1"/>
    </row>
    <row r="1365" spans="1:13" x14ac:dyDescent="0.2">
      <c r="A1365" s="1"/>
      <c r="B1365" s="1"/>
      <c r="C1365" s="16"/>
      <c r="D1365" s="1"/>
      <c r="E1365" s="1"/>
      <c r="F1365" s="1"/>
      <c r="G1365" s="1"/>
      <c r="H1365" s="11"/>
      <c r="I1365" s="11"/>
      <c r="J1365" s="11"/>
      <c r="K1365" s="2"/>
      <c r="L1365" s="2"/>
      <c r="M1365" s="1"/>
    </row>
    <row r="1366" spans="1:13" x14ac:dyDescent="0.2">
      <c r="A1366" s="1"/>
      <c r="B1366" s="1"/>
      <c r="C1366" s="16"/>
      <c r="D1366" s="1"/>
      <c r="E1366" s="1"/>
      <c r="F1366" s="1"/>
      <c r="G1366" s="1"/>
      <c r="H1366" s="11"/>
      <c r="I1366" s="11"/>
      <c r="J1366" s="11"/>
      <c r="K1366" s="2"/>
      <c r="L1366" s="2"/>
      <c r="M1366" s="1"/>
    </row>
    <row r="1367" spans="1:13" x14ac:dyDescent="0.2">
      <c r="A1367" s="1"/>
      <c r="B1367" s="1"/>
      <c r="C1367" s="16"/>
      <c r="D1367" s="1"/>
      <c r="E1367" s="1"/>
      <c r="F1367" s="1"/>
      <c r="G1367" s="1"/>
      <c r="H1367" s="11"/>
      <c r="I1367" s="11"/>
      <c r="J1367" s="11"/>
      <c r="K1367" s="2"/>
      <c r="L1367" s="2"/>
      <c r="M1367" s="1"/>
    </row>
    <row r="1368" spans="1:13" x14ac:dyDescent="0.2">
      <c r="A1368" s="1"/>
      <c r="B1368" s="1"/>
      <c r="C1368" s="16"/>
      <c r="D1368" s="1"/>
      <c r="E1368" s="1"/>
      <c r="F1368" s="1"/>
      <c r="G1368" s="1"/>
      <c r="H1368" s="11"/>
      <c r="I1368" s="11"/>
      <c r="J1368" s="11"/>
      <c r="K1368" s="2"/>
      <c r="L1368" s="2"/>
      <c r="M1368" s="1"/>
    </row>
    <row r="1369" spans="1:13" x14ac:dyDescent="0.2">
      <c r="A1369" s="1"/>
      <c r="B1369" s="1"/>
      <c r="C1369" s="16"/>
      <c r="D1369" s="1"/>
      <c r="E1369" s="1"/>
      <c r="F1369" s="1"/>
      <c r="G1369" s="1"/>
      <c r="H1369" s="11"/>
      <c r="I1369" s="11"/>
      <c r="J1369" s="11"/>
      <c r="K1369" s="2"/>
      <c r="L1369" s="2"/>
      <c r="M1369" s="1"/>
    </row>
    <row r="1370" spans="1:13" x14ac:dyDescent="0.2">
      <c r="A1370" s="1"/>
      <c r="B1370" s="1"/>
      <c r="C1370" s="16"/>
      <c r="D1370" s="1"/>
      <c r="E1370" s="1"/>
      <c r="F1370" s="1"/>
      <c r="G1370" s="1"/>
      <c r="H1370" s="11"/>
      <c r="I1370" s="11"/>
      <c r="J1370" s="11"/>
      <c r="K1370" s="2"/>
      <c r="L1370" s="2"/>
      <c r="M1370" s="1"/>
    </row>
    <row r="1371" spans="1:13" x14ac:dyDescent="0.2">
      <c r="A1371" s="1"/>
      <c r="B1371" s="1"/>
      <c r="C1371" s="16"/>
      <c r="D1371" s="1"/>
      <c r="E1371" s="1"/>
      <c r="F1371" s="1"/>
      <c r="G1371" s="1"/>
      <c r="H1371" s="11"/>
      <c r="I1371" s="11"/>
      <c r="J1371" s="11"/>
      <c r="K1371" s="2"/>
      <c r="L1371" s="2"/>
      <c r="M1371" s="1"/>
    </row>
    <row r="1372" spans="1:13" x14ac:dyDescent="0.2">
      <c r="A1372" s="1"/>
      <c r="B1372" s="1"/>
      <c r="C1372" s="16"/>
      <c r="D1372" s="1"/>
      <c r="E1372" s="1"/>
      <c r="F1372" s="1"/>
      <c r="G1372" s="1"/>
      <c r="H1372" s="11"/>
      <c r="I1372" s="11"/>
      <c r="J1372" s="11"/>
      <c r="K1372" s="2"/>
      <c r="L1372" s="2"/>
      <c r="M1372" s="1"/>
    </row>
    <row r="1373" spans="1:13" x14ac:dyDescent="0.2">
      <c r="A1373" s="1"/>
      <c r="B1373" s="1"/>
      <c r="C1373" s="16"/>
      <c r="D1373" s="1"/>
      <c r="E1373" s="1"/>
      <c r="F1373" s="1"/>
      <c r="G1373" s="1"/>
      <c r="H1373" s="11"/>
      <c r="I1373" s="11"/>
      <c r="J1373" s="11"/>
      <c r="K1373" s="2"/>
      <c r="L1373" s="2"/>
      <c r="M1373" s="1"/>
    </row>
    <row r="1374" spans="1:13" x14ac:dyDescent="0.2">
      <c r="A1374" s="1"/>
      <c r="B1374" s="1"/>
      <c r="C1374" s="16"/>
      <c r="D1374" s="1"/>
      <c r="E1374" s="1"/>
      <c r="F1374" s="1"/>
      <c r="G1374" s="1"/>
      <c r="H1374" s="11"/>
      <c r="I1374" s="11"/>
      <c r="J1374" s="11"/>
      <c r="K1374" s="2"/>
      <c r="L1374" s="2"/>
      <c r="M1374" s="1"/>
    </row>
    <row r="1375" spans="1:13" x14ac:dyDescent="0.2">
      <c r="A1375" s="1"/>
      <c r="B1375" s="1"/>
      <c r="C1375" s="16"/>
      <c r="D1375" s="1"/>
      <c r="E1375" s="1"/>
      <c r="F1375" s="1"/>
      <c r="G1375" s="1"/>
      <c r="H1375" s="11"/>
      <c r="I1375" s="11"/>
      <c r="J1375" s="11"/>
      <c r="K1375" s="2"/>
      <c r="L1375" s="2"/>
      <c r="M1375" s="1"/>
    </row>
    <row r="1376" spans="1:13" x14ac:dyDescent="0.2">
      <c r="A1376" s="1"/>
      <c r="B1376" s="1"/>
      <c r="C1376" s="16"/>
      <c r="D1376" s="1"/>
      <c r="E1376" s="1"/>
      <c r="F1376" s="1"/>
      <c r="G1376" s="1"/>
      <c r="H1376" s="11"/>
      <c r="I1376" s="11"/>
      <c r="J1376" s="11"/>
      <c r="K1376" s="2"/>
      <c r="L1376" s="2"/>
      <c r="M1376" s="1"/>
    </row>
    <row r="1377" spans="1:13" x14ac:dyDescent="0.2">
      <c r="A1377" s="1"/>
      <c r="B1377" s="1"/>
      <c r="C1377" s="16"/>
      <c r="D1377" s="1"/>
      <c r="E1377" s="1"/>
      <c r="F1377" s="1"/>
      <c r="G1377" s="1"/>
      <c r="H1377" s="11"/>
      <c r="I1377" s="11"/>
      <c r="J1377" s="11"/>
      <c r="K1377" s="2"/>
      <c r="L1377" s="2"/>
      <c r="M1377" s="1"/>
    </row>
    <row r="1378" spans="1:13" x14ac:dyDescent="0.2">
      <c r="A1378" s="1"/>
      <c r="B1378" s="1"/>
      <c r="C1378" s="16"/>
      <c r="D1378" s="1"/>
      <c r="E1378" s="1"/>
      <c r="F1378" s="1"/>
      <c r="G1378" s="1"/>
      <c r="H1378" s="11"/>
      <c r="I1378" s="11"/>
      <c r="J1378" s="11"/>
      <c r="K1378" s="2"/>
      <c r="L1378" s="2"/>
      <c r="M1378" s="1"/>
    </row>
    <row r="1379" spans="1:13" x14ac:dyDescent="0.2">
      <c r="A1379" s="1"/>
      <c r="B1379" s="1"/>
      <c r="C1379" s="16"/>
      <c r="D1379" s="1"/>
      <c r="E1379" s="1"/>
      <c r="F1379" s="1"/>
      <c r="G1379" s="1"/>
      <c r="H1379" s="11"/>
      <c r="I1379" s="11"/>
      <c r="J1379" s="11"/>
      <c r="K1379" s="2"/>
      <c r="L1379" s="2"/>
      <c r="M1379" s="1"/>
    </row>
    <row r="1380" spans="1:13" x14ac:dyDescent="0.2">
      <c r="A1380" s="1"/>
      <c r="B1380" s="1"/>
      <c r="C1380" s="16"/>
      <c r="D1380" s="1"/>
      <c r="E1380" s="1"/>
      <c r="F1380" s="1"/>
      <c r="G1380" s="1"/>
      <c r="H1380" s="11"/>
      <c r="I1380" s="11"/>
      <c r="J1380" s="11"/>
      <c r="K1380" s="2"/>
      <c r="L1380" s="2"/>
      <c r="M1380" s="1"/>
    </row>
    <row r="1381" spans="1:13" x14ac:dyDescent="0.2">
      <c r="A1381" s="1"/>
      <c r="B1381" s="1"/>
      <c r="C1381" s="16"/>
      <c r="D1381" s="1"/>
      <c r="E1381" s="1"/>
      <c r="F1381" s="1"/>
      <c r="G1381" s="1"/>
      <c r="H1381" s="11"/>
      <c r="I1381" s="11"/>
      <c r="J1381" s="11"/>
      <c r="K1381" s="2"/>
      <c r="L1381" s="2"/>
      <c r="M1381" s="1"/>
    </row>
    <row r="1382" spans="1:13" x14ac:dyDescent="0.2">
      <c r="A1382" s="1"/>
      <c r="B1382" s="1"/>
      <c r="C1382" s="16"/>
      <c r="D1382" s="1"/>
      <c r="E1382" s="1"/>
      <c r="F1382" s="1"/>
      <c r="G1382" s="1"/>
      <c r="H1382" s="11"/>
      <c r="I1382" s="11"/>
      <c r="J1382" s="11"/>
      <c r="K1382" s="2"/>
      <c r="L1382" s="2"/>
      <c r="M1382" s="1"/>
    </row>
    <row r="1383" spans="1:13" x14ac:dyDescent="0.2">
      <c r="A1383" s="1"/>
      <c r="B1383" s="1"/>
      <c r="C1383" s="16"/>
      <c r="D1383" s="1"/>
      <c r="E1383" s="1"/>
      <c r="F1383" s="1"/>
      <c r="G1383" s="1"/>
      <c r="H1383" s="11"/>
      <c r="I1383" s="11"/>
      <c r="J1383" s="11"/>
      <c r="K1383" s="2"/>
      <c r="L1383" s="2"/>
      <c r="M1383" s="1"/>
    </row>
    <row r="1384" spans="1:13" x14ac:dyDescent="0.2">
      <c r="A1384" s="1"/>
      <c r="B1384" s="1"/>
      <c r="C1384" s="16"/>
      <c r="D1384" s="1"/>
      <c r="E1384" s="1"/>
      <c r="F1384" s="1"/>
      <c r="G1384" s="1"/>
      <c r="H1384" s="11"/>
      <c r="I1384" s="11"/>
      <c r="J1384" s="11"/>
      <c r="K1384" s="2"/>
      <c r="L1384" s="2"/>
      <c r="M1384" s="1"/>
    </row>
    <row r="1385" spans="1:13" x14ac:dyDescent="0.2">
      <c r="A1385" s="1"/>
      <c r="B1385" s="1"/>
      <c r="C1385" s="16"/>
      <c r="D1385" s="1"/>
      <c r="E1385" s="1"/>
      <c r="F1385" s="1"/>
      <c r="G1385" s="1"/>
      <c r="H1385" s="11"/>
      <c r="I1385" s="11"/>
      <c r="J1385" s="11"/>
      <c r="K1385" s="2"/>
      <c r="L1385" s="2"/>
      <c r="M1385" s="1"/>
    </row>
    <row r="1386" spans="1:13" x14ac:dyDescent="0.2">
      <c r="A1386" s="1"/>
      <c r="B1386" s="1"/>
      <c r="C1386" s="16"/>
      <c r="D1386" s="1"/>
      <c r="E1386" s="1"/>
      <c r="F1386" s="1"/>
      <c r="G1386" s="1"/>
      <c r="H1386" s="11"/>
      <c r="I1386" s="11"/>
      <c r="J1386" s="11"/>
      <c r="K1386" s="2"/>
      <c r="L1386" s="2"/>
      <c r="M1386" s="1"/>
    </row>
    <row r="1387" spans="1:13" x14ac:dyDescent="0.2">
      <c r="A1387" s="1"/>
      <c r="B1387" s="1"/>
      <c r="C1387" s="16"/>
      <c r="D1387" s="1"/>
      <c r="E1387" s="1"/>
      <c r="F1387" s="1"/>
      <c r="G1387" s="1"/>
      <c r="H1387" s="11"/>
      <c r="I1387" s="11"/>
      <c r="J1387" s="11"/>
      <c r="K1387" s="2"/>
      <c r="L1387" s="2"/>
      <c r="M1387" s="1"/>
    </row>
    <row r="1388" spans="1:13" x14ac:dyDescent="0.2">
      <c r="A1388" s="1"/>
      <c r="B1388" s="1"/>
      <c r="C1388" s="16"/>
      <c r="D1388" s="1"/>
      <c r="E1388" s="1"/>
      <c r="F1388" s="1"/>
      <c r="G1388" s="1"/>
      <c r="H1388" s="11"/>
      <c r="I1388" s="11"/>
      <c r="J1388" s="11"/>
      <c r="K1388" s="2"/>
      <c r="L1388" s="2"/>
      <c r="M1388" s="1"/>
    </row>
    <row r="1389" spans="1:13" x14ac:dyDescent="0.2">
      <c r="A1389" s="1"/>
      <c r="B1389" s="1"/>
      <c r="C1389" s="16"/>
      <c r="D1389" s="1"/>
      <c r="E1389" s="1"/>
      <c r="F1389" s="1"/>
      <c r="G1389" s="1"/>
      <c r="H1389" s="11"/>
      <c r="I1389" s="11"/>
      <c r="J1389" s="11"/>
      <c r="K1389" s="2"/>
      <c r="L1389" s="2"/>
      <c r="M1389" s="1"/>
    </row>
    <row r="1390" spans="1:13" x14ac:dyDescent="0.2">
      <c r="A1390" s="1"/>
      <c r="B1390" s="1"/>
      <c r="C1390" s="16"/>
      <c r="D1390" s="1"/>
      <c r="E1390" s="1"/>
      <c r="F1390" s="1"/>
      <c r="G1390" s="1"/>
      <c r="H1390" s="11"/>
      <c r="I1390" s="11"/>
      <c r="J1390" s="11"/>
      <c r="K1390" s="2"/>
      <c r="L1390" s="2"/>
      <c r="M1390" s="1"/>
    </row>
    <row r="1391" spans="1:13" x14ac:dyDescent="0.2">
      <c r="A1391" s="1"/>
      <c r="B1391" s="1"/>
      <c r="C1391" s="16"/>
      <c r="D1391" s="1"/>
      <c r="E1391" s="1"/>
      <c r="F1391" s="1"/>
      <c r="G1391" s="1"/>
      <c r="H1391" s="11"/>
      <c r="I1391" s="11"/>
      <c r="J1391" s="11"/>
      <c r="K1391" s="2"/>
      <c r="L1391" s="2"/>
      <c r="M1391" s="1"/>
    </row>
    <row r="1392" spans="1:13" x14ac:dyDescent="0.2">
      <c r="A1392" s="1"/>
      <c r="B1392" s="1"/>
      <c r="C1392" s="16"/>
      <c r="D1392" s="1"/>
      <c r="E1392" s="1"/>
      <c r="F1392" s="1"/>
      <c r="G1392" s="1"/>
      <c r="H1392" s="11"/>
      <c r="I1392" s="11"/>
      <c r="J1392" s="11"/>
      <c r="K1392" s="2"/>
      <c r="L1392" s="2"/>
      <c r="M1392" s="1"/>
    </row>
    <row r="1393" spans="1:13" x14ac:dyDescent="0.2">
      <c r="A1393" s="1"/>
      <c r="B1393" s="1"/>
      <c r="C1393" s="16"/>
      <c r="D1393" s="1"/>
      <c r="E1393" s="1"/>
      <c r="F1393" s="1"/>
      <c r="G1393" s="1"/>
      <c r="H1393" s="11"/>
      <c r="I1393" s="11"/>
      <c r="J1393" s="11"/>
      <c r="K1393" s="2"/>
      <c r="L1393" s="2"/>
      <c r="M1393" s="1"/>
    </row>
    <row r="1394" spans="1:13" x14ac:dyDescent="0.2">
      <c r="A1394" s="1"/>
      <c r="B1394" s="1"/>
      <c r="C1394" s="16"/>
      <c r="D1394" s="1"/>
      <c r="E1394" s="1"/>
      <c r="F1394" s="1"/>
      <c r="G1394" s="1"/>
      <c r="H1394" s="11"/>
      <c r="I1394" s="11"/>
      <c r="J1394" s="11"/>
      <c r="K1394" s="2"/>
      <c r="L1394" s="2"/>
      <c r="M1394" s="1"/>
    </row>
    <row r="1395" spans="1:13" x14ac:dyDescent="0.2">
      <c r="A1395" s="1"/>
      <c r="B1395" s="1"/>
      <c r="C1395" s="16"/>
      <c r="D1395" s="1"/>
      <c r="E1395" s="1"/>
      <c r="F1395" s="1"/>
      <c r="G1395" s="1"/>
      <c r="H1395" s="11"/>
      <c r="I1395" s="11"/>
      <c r="J1395" s="11"/>
      <c r="K1395" s="2"/>
      <c r="L1395" s="2"/>
      <c r="M1395" s="1"/>
    </row>
    <row r="1396" spans="1:13" x14ac:dyDescent="0.2">
      <c r="A1396" s="1"/>
      <c r="B1396" s="1"/>
      <c r="C1396" s="16"/>
      <c r="D1396" s="1"/>
      <c r="E1396" s="1"/>
      <c r="F1396" s="1"/>
      <c r="G1396" s="1"/>
      <c r="H1396" s="11"/>
      <c r="I1396" s="11"/>
      <c r="J1396" s="11"/>
      <c r="K1396" s="2"/>
      <c r="L1396" s="2"/>
      <c r="M1396" s="1"/>
    </row>
    <row r="1397" spans="1:13" x14ac:dyDescent="0.2">
      <c r="A1397" s="1"/>
      <c r="B1397" s="1"/>
      <c r="C1397" s="16"/>
      <c r="D1397" s="1"/>
      <c r="E1397" s="1"/>
      <c r="F1397" s="1"/>
      <c r="G1397" s="1"/>
      <c r="H1397" s="11"/>
      <c r="I1397" s="11"/>
      <c r="J1397" s="11"/>
      <c r="K1397" s="2"/>
      <c r="L1397" s="2"/>
      <c r="M1397" s="1"/>
    </row>
    <row r="1398" spans="1:13" x14ac:dyDescent="0.2">
      <c r="A1398" s="1"/>
      <c r="B1398" s="1"/>
      <c r="C1398" s="16"/>
      <c r="D1398" s="1"/>
      <c r="E1398" s="1"/>
      <c r="F1398" s="1"/>
      <c r="G1398" s="1"/>
      <c r="H1398" s="11"/>
      <c r="I1398" s="11"/>
      <c r="J1398" s="11"/>
      <c r="K1398" s="2"/>
      <c r="L1398" s="2"/>
      <c r="M1398" s="1"/>
    </row>
    <row r="1399" spans="1:13" x14ac:dyDescent="0.2">
      <c r="A1399" s="1"/>
      <c r="B1399" s="1"/>
      <c r="C1399" s="16"/>
      <c r="D1399" s="1"/>
      <c r="E1399" s="1"/>
      <c r="F1399" s="1"/>
      <c r="G1399" s="1"/>
      <c r="H1399" s="11"/>
      <c r="I1399" s="11"/>
      <c r="J1399" s="11"/>
      <c r="K1399" s="2"/>
      <c r="L1399" s="2"/>
      <c r="M1399" s="1"/>
    </row>
    <row r="1400" spans="1:13" x14ac:dyDescent="0.2">
      <c r="A1400" s="1"/>
      <c r="B1400" s="1"/>
      <c r="C1400" s="16"/>
      <c r="D1400" s="1"/>
      <c r="E1400" s="1"/>
      <c r="F1400" s="1"/>
      <c r="G1400" s="1"/>
      <c r="H1400" s="11"/>
      <c r="I1400" s="11"/>
      <c r="J1400" s="11"/>
      <c r="K1400" s="2"/>
      <c r="L1400" s="2"/>
      <c r="M1400" s="1"/>
    </row>
    <row r="1401" spans="1:13" x14ac:dyDescent="0.2">
      <c r="A1401" s="1"/>
      <c r="B1401" s="1"/>
      <c r="C1401" s="16"/>
      <c r="D1401" s="1"/>
      <c r="E1401" s="1"/>
      <c r="F1401" s="1"/>
      <c r="G1401" s="1"/>
      <c r="H1401" s="11"/>
      <c r="I1401" s="11"/>
      <c r="J1401" s="11"/>
      <c r="K1401" s="2"/>
      <c r="L1401" s="2"/>
      <c r="M1401" s="1"/>
    </row>
    <row r="1402" spans="1:13" x14ac:dyDescent="0.2">
      <c r="A1402" s="1"/>
      <c r="B1402" s="1"/>
      <c r="C1402" s="16"/>
      <c r="D1402" s="1"/>
      <c r="E1402" s="1"/>
      <c r="F1402" s="1"/>
      <c r="G1402" s="1"/>
      <c r="H1402" s="11"/>
      <c r="I1402" s="11"/>
      <c r="J1402" s="11"/>
      <c r="K1402" s="2"/>
      <c r="L1402" s="2"/>
      <c r="M1402" s="1"/>
    </row>
    <row r="1403" spans="1:13" x14ac:dyDescent="0.2">
      <c r="A1403" s="1"/>
      <c r="B1403" s="1"/>
      <c r="C1403" s="16"/>
      <c r="D1403" s="1"/>
      <c r="E1403" s="1"/>
      <c r="F1403" s="1"/>
      <c r="G1403" s="1"/>
      <c r="H1403" s="11"/>
      <c r="I1403" s="11"/>
      <c r="J1403" s="11"/>
      <c r="K1403" s="2"/>
      <c r="L1403" s="2"/>
      <c r="M1403" s="1"/>
    </row>
    <row r="1404" spans="1:13" x14ac:dyDescent="0.2">
      <c r="A1404" s="1"/>
      <c r="B1404" s="1"/>
      <c r="C1404" s="16"/>
      <c r="D1404" s="1"/>
      <c r="E1404" s="1"/>
      <c r="F1404" s="1"/>
      <c r="G1404" s="1"/>
      <c r="H1404" s="11"/>
      <c r="I1404" s="11"/>
      <c r="J1404" s="11"/>
      <c r="K1404" s="2"/>
      <c r="L1404" s="2"/>
      <c r="M1404" s="1"/>
    </row>
    <row r="1405" spans="1:13" x14ac:dyDescent="0.2">
      <c r="A1405" s="1"/>
      <c r="B1405" s="1"/>
      <c r="C1405" s="16"/>
      <c r="D1405" s="1"/>
      <c r="E1405" s="1"/>
      <c r="F1405" s="1"/>
      <c r="G1405" s="1"/>
      <c r="H1405" s="11"/>
      <c r="I1405" s="11"/>
      <c r="J1405" s="11"/>
      <c r="K1405" s="2"/>
      <c r="L1405" s="2"/>
      <c r="M1405" s="1"/>
    </row>
    <row r="1406" spans="1:13" x14ac:dyDescent="0.2">
      <c r="A1406" s="1"/>
      <c r="B1406" s="1"/>
      <c r="C1406" s="16"/>
      <c r="D1406" s="1"/>
      <c r="E1406" s="1"/>
      <c r="F1406" s="1"/>
      <c r="G1406" s="1"/>
      <c r="H1406" s="11"/>
      <c r="I1406" s="11"/>
      <c r="J1406" s="11"/>
      <c r="K1406" s="2"/>
      <c r="L1406" s="2"/>
      <c r="M1406" s="1"/>
    </row>
    <row r="1407" spans="1:13" x14ac:dyDescent="0.2">
      <c r="A1407" s="1"/>
      <c r="B1407" s="1"/>
      <c r="C1407" s="16"/>
      <c r="D1407" s="1"/>
      <c r="E1407" s="1"/>
      <c r="F1407" s="1"/>
      <c r="G1407" s="1"/>
      <c r="H1407" s="11"/>
      <c r="I1407" s="11"/>
      <c r="J1407" s="11"/>
      <c r="K1407" s="2"/>
      <c r="L1407" s="2"/>
      <c r="M1407" s="1"/>
    </row>
    <row r="1408" spans="1:13" x14ac:dyDescent="0.2">
      <c r="A1408" s="1"/>
      <c r="B1408" s="1"/>
      <c r="C1408" s="16"/>
      <c r="D1408" s="1"/>
      <c r="E1408" s="1"/>
      <c r="F1408" s="1"/>
      <c r="G1408" s="1"/>
      <c r="H1408" s="11"/>
      <c r="I1408" s="11"/>
      <c r="J1408" s="11"/>
      <c r="K1408" s="2"/>
      <c r="L1408" s="2"/>
      <c r="M1408" s="1"/>
    </row>
    <row r="1409" spans="1:13" x14ac:dyDescent="0.2">
      <c r="A1409" s="1"/>
      <c r="B1409" s="1"/>
      <c r="C1409" s="16"/>
      <c r="D1409" s="1"/>
      <c r="E1409" s="1"/>
      <c r="F1409" s="1"/>
      <c r="G1409" s="1"/>
      <c r="H1409" s="11"/>
      <c r="I1409" s="11"/>
      <c r="J1409" s="11"/>
      <c r="K1409" s="2"/>
      <c r="L1409" s="2"/>
      <c r="M1409" s="1"/>
    </row>
    <row r="1410" spans="1:13" x14ac:dyDescent="0.2">
      <c r="A1410" s="1"/>
      <c r="B1410" s="1"/>
      <c r="C1410" s="16"/>
      <c r="D1410" s="1"/>
      <c r="E1410" s="1"/>
      <c r="F1410" s="1"/>
      <c r="G1410" s="1"/>
      <c r="H1410" s="11"/>
      <c r="I1410" s="11"/>
      <c r="J1410" s="11"/>
      <c r="K1410" s="2"/>
      <c r="L1410" s="2"/>
      <c r="M1410" s="1"/>
    </row>
    <row r="1411" spans="1:13" x14ac:dyDescent="0.2">
      <c r="A1411" s="1"/>
      <c r="B1411" s="1"/>
      <c r="C1411" s="16"/>
      <c r="D1411" s="1"/>
      <c r="E1411" s="1"/>
      <c r="F1411" s="1"/>
      <c r="G1411" s="1"/>
      <c r="H1411" s="11"/>
      <c r="I1411" s="11"/>
      <c r="J1411" s="11"/>
      <c r="K1411" s="2"/>
      <c r="L1411" s="2"/>
      <c r="M1411" s="1"/>
    </row>
    <row r="1412" spans="1:13" x14ac:dyDescent="0.2">
      <c r="A1412" s="1"/>
      <c r="B1412" s="1"/>
      <c r="C1412" s="16"/>
      <c r="D1412" s="1"/>
      <c r="E1412" s="1"/>
      <c r="F1412" s="1"/>
      <c r="G1412" s="1"/>
      <c r="H1412" s="11"/>
      <c r="I1412" s="11"/>
      <c r="J1412" s="11"/>
      <c r="K1412" s="2"/>
      <c r="L1412" s="2"/>
      <c r="M1412" s="1"/>
    </row>
    <row r="1413" spans="1:13" x14ac:dyDescent="0.2">
      <c r="A1413" s="1"/>
      <c r="B1413" s="1"/>
      <c r="C1413" s="16"/>
      <c r="D1413" s="1"/>
      <c r="E1413" s="1"/>
      <c r="F1413" s="1"/>
      <c r="G1413" s="1"/>
      <c r="H1413" s="11"/>
      <c r="I1413" s="11"/>
      <c r="J1413" s="11"/>
      <c r="K1413" s="2"/>
      <c r="L1413" s="2"/>
      <c r="M1413" s="1"/>
    </row>
    <row r="1414" spans="1:13" x14ac:dyDescent="0.2">
      <c r="A1414" s="1"/>
      <c r="B1414" s="1"/>
      <c r="C1414" s="16"/>
      <c r="D1414" s="1"/>
      <c r="E1414" s="1"/>
      <c r="F1414" s="1"/>
      <c r="G1414" s="1"/>
      <c r="H1414" s="11"/>
      <c r="I1414" s="11"/>
      <c r="J1414" s="11"/>
      <c r="K1414" s="2"/>
      <c r="L1414" s="2"/>
      <c r="M1414" s="1"/>
    </row>
    <row r="1415" spans="1:13" x14ac:dyDescent="0.2">
      <c r="A1415" s="1"/>
      <c r="B1415" s="1"/>
      <c r="C1415" s="16"/>
      <c r="D1415" s="1"/>
      <c r="E1415" s="1"/>
      <c r="F1415" s="1"/>
      <c r="G1415" s="1"/>
      <c r="H1415" s="11"/>
      <c r="I1415" s="11"/>
      <c r="J1415" s="11"/>
      <c r="K1415" s="2"/>
      <c r="L1415" s="2"/>
      <c r="M1415" s="1"/>
    </row>
    <row r="1416" spans="1:13" x14ac:dyDescent="0.2">
      <c r="A1416" s="1"/>
      <c r="B1416" s="1"/>
      <c r="C1416" s="16"/>
      <c r="D1416" s="1"/>
      <c r="E1416" s="1"/>
      <c r="F1416" s="1"/>
      <c r="G1416" s="1"/>
      <c r="H1416" s="11"/>
      <c r="I1416" s="11"/>
      <c r="J1416" s="11"/>
      <c r="K1416" s="2"/>
      <c r="L1416" s="2"/>
      <c r="M1416" s="1"/>
    </row>
    <row r="1417" spans="1:13" x14ac:dyDescent="0.2">
      <c r="A1417" s="1"/>
      <c r="B1417" s="1"/>
      <c r="C1417" s="16"/>
      <c r="D1417" s="1"/>
      <c r="E1417" s="1"/>
      <c r="F1417" s="1"/>
      <c r="G1417" s="1"/>
      <c r="H1417" s="11"/>
      <c r="I1417" s="11"/>
      <c r="J1417" s="11"/>
      <c r="K1417" s="2"/>
      <c r="L1417" s="2"/>
      <c r="M1417" s="1"/>
    </row>
    <row r="1418" spans="1:13" x14ac:dyDescent="0.2">
      <c r="A1418" s="1"/>
      <c r="B1418" s="1"/>
      <c r="C1418" s="16"/>
      <c r="D1418" s="1"/>
      <c r="E1418" s="1"/>
      <c r="F1418" s="1"/>
      <c r="G1418" s="1"/>
      <c r="H1418" s="11"/>
      <c r="I1418" s="11"/>
      <c r="J1418" s="11"/>
      <c r="K1418" s="2"/>
      <c r="L1418" s="2"/>
      <c r="M1418" s="1"/>
    </row>
    <row r="1419" spans="1:13" x14ac:dyDescent="0.2">
      <c r="A1419" s="1"/>
      <c r="B1419" s="1"/>
      <c r="C1419" s="16"/>
      <c r="D1419" s="1"/>
      <c r="E1419" s="1"/>
      <c r="F1419" s="1"/>
      <c r="G1419" s="1"/>
      <c r="H1419" s="11"/>
      <c r="I1419" s="11"/>
      <c r="J1419" s="11"/>
      <c r="K1419" s="2"/>
      <c r="L1419" s="2"/>
      <c r="M1419" s="1"/>
    </row>
    <row r="1420" spans="1:13" x14ac:dyDescent="0.2">
      <c r="A1420" s="1"/>
      <c r="B1420" s="1"/>
      <c r="C1420" s="16"/>
      <c r="D1420" s="1"/>
      <c r="E1420" s="1"/>
      <c r="F1420" s="1"/>
      <c r="G1420" s="1"/>
      <c r="H1420" s="11"/>
      <c r="I1420" s="11"/>
      <c r="J1420" s="11"/>
      <c r="K1420" s="2"/>
      <c r="L1420" s="2"/>
      <c r="M1420" s="1"/>
    </row>
    <row r="1421" spans="1:13" x14ac:dyDescent="0.2">
      <c r="A1421" s="1"/>
      <c r="B1421" s="1"/>
      <c r="C1421" s="16"/>
      <c r="D1421" s="1"/>
      <c r="E1421" s="1"/>
      <c r="F1421" s="1"/>
      <c r="G1421" s="1"/>
      <c r="H1421" s="11"/>
      <c r="I1421" s="11"/>
      <c r="J1421" s="11"/>
      <c r="K1421" s="2"/>
      <c r="L1421" s="2"/>
      <c r="M1421" s="1"/>
    </row>
    <row r="1422" spans="1:13" x14ac:dyDescent="0.2">
      <c r="A1422" s="1"/>
      <c r="B1422" s="1"/>
      <c r="C1422" s="16"/>
      <c r="D1422" s="1"/>
      <c r="E1422" s="1"/>
      <c r="F1422" s="1"/>
      <c r="G1422" s="1"/>
      <c r="H1422" s="11"/>
      <c r="I1422" s="11"/>
      <c r="J1422" s="11"/>
      <c r="K1422" s="2"/>
      <c r="L1422" s="2"/>
      <c r="M1422" s="1"/>
    </row>
    <row r="1423" spans="1:13" x14ac:dyDescent="0.2">
      <c r="A1423" s="1"/>
      <c r="B1423" s="1"/>
      <c r="C1423" s="16"/>
      <c r="D1423" s="1"/>
      <c r="E1423" s="1"/>
      <c r="F1423" s="1"/>
      <c r="G1423" s="1"/>
      <c r="H1423" s="11"/>
      <c r="I1423" s="11"/>
      <c r="J1423" s="11"/>
      <c r="K1423" s="2"/>
      <c r="L1423" s="2"/>
      <c r="M1423" s="1"/>
    </row>
    <row r="1424" spans="1:13" x14ac:dyDescent="0.2">
      <c r="A1424" s="1"/>
      <c r="B1424" s="1"/>
      <c r="C1424" s="16"/>
      <c r="D1424" s="1"/>
      <c r="E1424" s="1"/>
      <c r="F1424" s="1"/>
      <c r="G1424" s="1"/>
      <c r="H1424" s="11"/>
      <c r="I1424" s="11"/>
      <c r="J1424" s="11"/>
      <c r="K1424" s="2"/>
      <c r="L1424" s="2"/>
      <c r="M1424" s="1"/>
    </row>
    <row r="1425" spans="1:13" x14ac:dyDescent="0.2">
      <c r="A1425" s="1"/>
      <c r="B1425" s="1"/>
      <c r="C1425" s="16"/>
      <c r="D1425" s="1"/>
      <c r="E1425" s="1"/>
      <c r="F1425" s="1"/>
      <c r="G1425" s="1"/>
      <c r="H1425" s="11"/>
      <c r="I1425" s="11"/>
      <c r="J1425" s="11"/>
      <c r="K1425" s="2"/>
      <c r="L1425" s="2"/>
      <c r="M1425" s="1"/>
    </row>
    <row r="1426" spans="1:13" x14ac:dyDescent="0.2">
      <c r="A1426" s="1"/>
      <c r="B1426" s="1"/>
      <c r="C1426" s="16"/>
      <c r="D1426" s="1"/>
      <c r="E1426" s="1"/>
      <c r="F1426" s="1"/>
      <c r="G1426" s="1"/>
      <c r="H1426" s="11"/>
      <c r="I1426" s="11"/>
      <c r="J1426" s="11"/>
      <c r="K1426" s="2"/>
      <c r="L1426" s="2"/>
      <c r="M1426" s="1"/>
    </row>
    <row r="1427" spans="1:13" x14ac:dyDescent="0.2">
      <c r="A1427" s="1"/>
      <c r="B1427" s="1"/>
      <c r="C1427" s="16"/>
      <c r="D1427" s="1"/>
      <c r="E1427" s="1"/>
      <c r="F1427" s="1"/>
      <c r="G1427" s="1"/>
      <c r="H1427" s="11"/>
      <c r="I1427" s="11"/>
      <c r="J1427" s="11"/>
      <c r="K1427" s="2"/>
      <c r="L1427" s="2"/>
      <c r="M1427" s="1"/>
    </row>
    <row r="1428" spans="1:13" x14ac:dyDescent="0.2">
      <c r="A1428" s="1"/>
      <c r="B1428" s="1"/>
      <c r="C1428" s="16"/>
      <c r="D1428" s="1"/>
      <c r="E1428" s="1"/>
      <c r="F1428" s="1"/>
      <c r="G1428" s="1"/>
      <c r="H1428" s="11"/>
      <c r="I1428" s="11"/>
      <c r="J1428" s="11"/>
      <c r="K1428" s="2"/>
      <c r="L1428" s="2"/>
      <c r="M1428" s="1"/>
    </row>
    <row r="1429" spans="1:13" x14ac:dyDescent="0.2">
      <c r="A1429" s="1"/>
      <c r="B1429" s="1"/>
      <c r="C1429" s="16"/>
      <c r="D1429" s="1"/>
      <c r="E1429" s="1"/>
      <c r="F1429" s="1"/>
      <c r="G1429" s="1"/>
      <c r="H1429" s="11"/>
      <c r="I1429" s="11"/>
      <c r="J1429" s="11"/>
      <c r="K1429" s="2"/>
      <c r="L1429" s="2"/>
      <c r="M1429" s="1"/>
    </row>
    <row r="1430" spans="1:13" x14ac:dyDescent="0.2">
      <c r="A1430" s="1"/>
      <c r="B1430" s="1"/>
      <c r="C1430" s="16"/>
      <c r="D1430" s="1"/>
      <c r="E1430" s="1"/>
      <c r="F1430" s="1"/>
      <c r="G1430" s="1"/>
      <c r="H1430" s="11"/>
      <c r="I1430" s="11"/>
      <c r="J1430" s="11"/>
      <c r="K1430" s="2"/>
      <c r="L1430" s="2"/>
      <c r="M1430" s="1"/>
    </row>
    <row r="1431" spans="1:13" x14ac:dyDescent="0.2">
      <c r="A1431" s="1"/>
      <c r="B1431" s="1"/>
      <c r="C1431" s="16"/>
      <c r="D1431" s="1"/>
      <c r="E1431" s="1"/>
      <c r="F1431" s="1"/>
      <c r="G1431" s="1"/>
      <c r="H1431" s="11"/>
      <c r="I1431" s="11"/>
      <c r="J1431" s="11"/>
      <c r="K1431" s="2"/>
      <c r="L1431" s="2"/>
      <c r="M1431" s="1"/>
    </row>
    <row r="1432" spans="1:13" x14ac:dyDescent="0.2">
      <c r="A1432" s="1"/>
      <c r="B1432" s="1"/>
      <c r="C1432" s="16"/>
      <c r="D1432" s="1"/>
      <c r="E1432" s="1"/>
      <c r="F1432" s="1"/>
      <c r="G1432" s="1"/>
      <c r="H1432" s="11"/>
      <c r="I1432" s="11"/>
      <c r="J1432" s="11"/>
      <c r="K1432" s="2"/>
      <c r="L1432" s="2"/>
      <c r="M1432" s="1"/>
    </row>
    <row r="1433" spans="1:13" x14ac:dyDescent="0.2">
      <c r="A1433" s="1"/>
      <c r="B1433" s="1"/>
      <c r="C1433" s="16"/>
      <c r="D1433" s="1"/>
      <c r="E1433" s="1"/>
      <c r="F1433" s="1"/>
      <c r="G1433" s="1"/>
      <c r="H1433" s="11"/>
      <c r="I1433" s="11"/>
      <c r="J1433" s="11"/>
      <c r="K1433" s="2"/>
      <c r="L1433" s="2"/>
      <c r="M1433" s="1"/>
    </row>
    <row r="1434" spans="1:13" x14ac:dyDescent="0.2">
      <c r="A1434" s="1"/>
      <c r="B1434" s="1"/>
      <c r="C1434" s="16"/>
      <c r="D1434" s="1"/>
      <c r="E1434" s="1"/>
      <c r="F1434" s="1"/>
      <c r="G1434" s="1"/>
      <c r="H1434" s="11"/>
      <c r="I1434" s="11"/>
      <c r="J1434" s="11"/>
      <c r="K1434" s="2"/>
      <c r="L1434" s="2"/>
      <c r="M1434" s="1"/>
    </row>
    <row r="1435" spans="1:13" x14ac:dyDescent="0.2">
      <c r="A1435" s="1"/>
      <c r="B1435" s="1"/>
      <c r="C1435" s="16"/>
      <c r="D1435" s="1"/>
      <c r="E1435" s="1"/>
      <c r="F1435" s="1"/>
      <c r="G1435" s="1"/>
      <c r="H1435" s="11"/>
      <c r="I1435" s="11"/>
      <c r="J1435" s="11"/>
      <c r="K1435" s="2"/>
      <c r="L1435" s="2"/>
      <c r="M1435" s="1"/>
    </row>
    <row r="1436" spans="1:13" x14ac:dyDescent="0.2">
      <c r="A1436" s="1"/>
      <c r="B1436" s="1"/>
      <c r="C1436" s="16"/>
      <c r="D1436" s="1"/>
      <c r="E1436" s="1"/>
      <c r="F1436" s="1"/>
      <c r="G1436" s="1"/>
      <c r="H1436" s="11"/>
      <c r="I1436" s="11"/>
      <c r="J1436" s="11"/>
      <c r="K1436" s="2"/>
      <c r="L1436" s="2"/>
      <c r="M1436" s="1"/>
    </row>
    <row r="1437" spans="1:13" x14ac:dyDescent="0.2">
      <c r="A1437" s="1"/>
      <c r="B1437" s="1"/>
      <c r="C1437" s="16"/>
      <c r="D1437" s="1"/>
      <c r="E1437" s="1"/>
      <c r="F1437" s="1"/>
      <c r="G1437" s="1"/>
      <c r="H1437" s="11"/>
      <c r="I1437" s="11"/>
      <c r="J1437" s="11"/>
      <c r="K1437" s="2"/>
      <c r="L1437" s="2"/>
      <c r="M1437" s="1"/>
    </row>
    <row r="1438" spans="1:13" x14ac:dyDescent="0.2">
      <c r="A1438" s="1"/>
      <c r="B1438" s="1"/>
      <c r="C1438" s="16"/>
      <c r="D1438" s="1"/>
      <c r="E1438" s="1"/>
      <c r="F1438" s="1"/>
      <c r="G1438" s="1"/>
      <c r="H1438" s="11"/>
      <c r="I1438" s="11"/>
      <c r="J1438" s="11"/>
      <c r="K1438" s="2"/>
      <c r="L1438" s="2"/>
      <c r="M1438" s="1"/>
    </row>
    <row r="1439" spans="1:13" x14ac:dyDescent="0.2">
      <c r="A1439" s="1"/>
      <c r="B1439" s="1"/>
      <c r="C1439" s="16"/>
      <c r="D1439" s="1"/>
      <c r="E1439" s="1"/>
      <c r="F1439" s="1"/>
      <c r="G1439" s="1"/>
      <c r="H1439" s="11"/>
      <c r="I1439" s="11"/>
      <c r="J1439" s="11"/>
      <c r="K1439" s="2"/>
      <c r="L1439" s="2"/>
      <c r="M1439" s="1"/>
    </row>
    <row r="1440" spans="1:13" x14ac:dyDescent="0.2">
      <c r="A1440" s="1"/>
      <c r="B1440" s="1"/>
      <c r="C1440" s="16"/>
      <c r="D1440" s="1"/>
      <c r="E1440" s="1"/>
      <c r="F1440" s="1"/>
      <c r="G1440" s="1"/>
      <c r="H1440" s="11"/>
      <c r="I1440" s="11"/>
      <c r="J1440" s="11"/>
      <c r="K1440" s="2"/>
      <c r="L1440" s="2"/>
      <c r="M1440" s="1"/>
    </row>
    <row r="1441" spans="1:13" x14ac:dyDescent="0.2">
      <c r="A1441" s="1"/>
      <c r="B1441" s="1"/>
      <c r="C1441" s="16"/>
      <c r="D1441" s="1"/>
      <c r="E1441" s="1"/>
      <c r="F1441" s="1"/>
      <c r="G1441" s="1"/>
      <c r="H1441" s="11"/>
      <c r="I1441" s="11"/>
      <c r="J1441" s="11"/>
      <c r="K1441" s="2"/>
      <c r="L1441" s="2"/>
      <c r="M1441" s="1"/>
    </row>
    <row r="1442" spans="1:13" x14ac:dyDescent="0.2">
      <c r="A1442" s="1"/>
      <c r="B1442" s="1"/>
      <c r="C1442" s="16"/>
      <c r="D1442" s="1"/>
      <c r="E1442" s="1"/>
      <c r="F1442" s="1"/>
      <c r="G1442" s="1"/>
      <c r="H1442" s="11"/>
      <c r="I1442" s="11"/>
      <c r="J1442" s="11"/>
      <c r="K1442" s="2"/>
      <c r="L1442" s="2"/>
      <c r="M1442" s="1"/>
    </row>
    <row r="1443" spans="1:13" x14ac:dyDescent="0.2">
      <c r="A1443" s="1"/>
      <c r="B1443" s="1"/>
      <c r="C1443" s="16"/>
      <c r="D1443" s="1"/>
      <c r="E1443" s="1"/>
      <c r="F1443" s="1"/>
      <c r="G1443" s="1"/>
      <c r="H1443" s="11"/>
      <c r="I1443" s="11"/>
      <c r="J1443" s="11"/>
      <c r="K1443" s="2"/>
      <c r="L1443" s="2"/>
      <c r="M1443" s="1"/>
    </row>
    <row r="1444" spans="1:13" x14ac:dyDescent="0.2">
      <c r="A1444" s="1"/>
      <c r="B1444" s="1"/>
      <c r="C1444" s="16"/>
      <c r="D1444" s="1"/>
      <c r="E1444" s="1"/>
      <c r="F1444" s="1"/>
      <c r="G1444" s="1"/>
      <c r="H1444" s="11"/>
      <c r="I1444" s="11"/>
      <c r="J1444" s="11"/>
      <c r="K1444" s="2"/>
      <c r="L1444" s="2"/>
      <c r="M1444" s="1"/>
    </row>
    <row r="1445" spans="1:13" x14ac:dyDescent="0.2">
      <c r="A1445" s="1"/>
      <c r="B1445" s="1"/>
      <c r="C1445" s="16"/>
      <c r="D1445" s="1"/>
      <c r="E1445" s="1"/>
      <c r="F1445" s="1"/>
      <c r="G1445" s="1"/>
      <c r="H1445" s="11"/>
      <c r="I1445" s="11"/>
      <c r="J1445" s="11"/>
      <c r="K1445" s="2"/>
      <c r="L1445" s="2"/>
      <c r="M1445" s="1"/>
    </row>
    <row r="1446" spans="1:13" x14ac:dyDescent="0.2">
      <c r="A1446" s="1"/>
      <c r="B1446" s="1"/>
      <c r="C1446" s="16"/>
      <c r="D1446" s="1"/>
      <c r="E1446" s="1"/>
      <c r="F1446" s="1"/>
      <c r="G1446" s="1"/>
      <c r="H1446" s="11"/>
      <c r="I1446" s="11"/>
      <c r="J1446" s="11"/>
      <c r="K1446" s="2"/>
      <c r="L1446" s="2"/>
      <c r="M1446" s="1"/>
    </row>
    <row r="1447" spans="1:13" x14ac:dyDescent="0.2">
      <c r="A1447" s="1"/>
      <c r="B1447" s="1"/>
      <c r="C1447" s="16"/>
      <c r="D1447" s="1"/>
      <c r="E1447" s="1"/>
      <c r="F1447" s="1"/>
      <c r="G1447" s="1"/>
      <c r="H1447" s="11"/>
      <c r="I1447" s="11"/>
      <c r="J1447" s="11"/>
      <c r="K1447" s="2"/>
      <c r="L1447" s="2"/>
      <c r="M1447" s="1"/>
    </row>
    <row r="1448" spans="1:13" x14ac:dyDescent="0.2">
      <c r="A1448" s="1"/>
      <c r="B1448" s="1"/>
      <c r="C1448" s="16"/>
      <c r="D1448" s="1"/>
      <c r="E1448" s="1"/>
      <c r="F1448" s="1"/>
      <c r="G1448" s="1"/>
      <c r="H1448" s="11"/>
      <c r="I1448" s="11"/>
      <c r="J1448" s="11"/>
      <c r="K1448" s="2"/>
      <c r="L1448" s="2"/>
      <c r="M1448" s="1"/>
    </row>
    <row r="1449" spans="1:13" x14ac:dyDescent="0.2">
      <c r="A1449" s="1"/>
      <c r="B1449" s="1"/>
      <c r="C1449" s="16"/>
      <c r="D1449" s="1"/>
      <c r="E1449" s="1"/>
      <c r="F1449" s="1"/>
      <c r="G1449" s="1"/>
      <c r="H1449" s="11"/>
      <c r="I1449" s="11"/>
      <c r="J1449" s="11"/>
      <c r="K1449" s="2"/>
      <c r="L1449" s="2"/>
      <c r="M1449" s="1"/>
    </row>
    <row r="1450" spans="1:13" x14ac:dyDescent="0.2">
      <c r="A1450" s="1"/>
      <c r="B1450" s="1"/>
      <c r="C1450" s="16"/>
      <c r="D1450" s="1"/>
      <c r="E1450" s="1"/>
      <c r="F1450" s="1"/>
      <c r="G1450" s="1"/>
      <c r="H1450" s="11"/>
      <c r="I1450" s="11"/>
      <c r="J1450" s="11"/>
      <c r="K1450" s="2"/>
      <c r="L1450" s="2"/>
      <c r="M1450" s="1"/>
    </row>
    <row r="1451" spans="1:13" x14ac:dyDescent="0.2">
      <c r="A1451" s="1"/>
      <c r="B1451" s="1"/>
      <c r="C1451" s="16"/>
      <c r="D1451" s="1"/>
      <c r="E1451" s="1"/>
      <c r="F1451" s="1"/>
      <c r="G1451" s="1"/>
      <c r="H1451" s="11"/>
      <c r="I1451" s="11"/>
      <c r="J1451" s="11"/>
      <c r="K1451" s="2"/>
      <c r="L1451" s="2"/>
      <c r="M1451" s="1"/>
    </row>
    <row r="1452" spans="1:13" x14ac:dyDescent="0.2">
      <c r="A1452" s="1"/>
      <c r="B1452" s="1"/>
      <c r="C1452" s="16"/>
      <c r="D1452" s="1"/>
      <c r="E1452" s="1"/>
      <c r="F1452" s="1"/>
      <c r="G1452" s="1"/>
      <c r="H1452" s="11"/>
      <c r="I1452" s="11"/>
      <c r="J1452" s="11"/>
      <c r="K1452" s="2"/>
      <c r="L1452" s="2"/>
      <c r="M1452" s="1"/>
    </row>
    <row r="1453" spans="1:13" x14ac:dyDescent="0.2">
      <c r="A1453" s="1"/>
      <c r="B1453" s="1"/>
      <c r="C1453" s="16"/>
      <c r="D1453" s="1"/>
      <c r="E1453" s="1"/>
      <c r="F1453" s="1"/>
      <c r="G1453" s="1"/>
      <c r="H1453" s="11"/>
      <c r="I1453" s="11"/>
      <c r="J1453" s="11"/>
      <c r="K1453" s="2"/>
      <c r="L1453" s="2"/>
      <c r="M1453" s="1"/>
    </row>
    <row r="1454" spans="1:13" x14ac:dyDescent="0.2">
      <c r="A1454" s="1"/>
      <c r="B1454" s="1"/>
      <c r="C1454" s="16"/>
      <c r="D1454" s="1"/>
      <c r="E1454" s="1"/>
      <c r="F1454" s="1"/>
      <c r="G1454" s="1"/>
      <c r="H1454" s="11"/>
      <c r="I1454" s="11"/>
      <c r="J1454" s="11"/>
      <c r="K1454" s="2"/>
      <c r="L1454" s="2"/>
      <c r="M1454" s="1"/>
    </row>
    <row r="1455" spans="1:13" x14ac:dyDescent="0.2">
      <c r="A1455" s="1"/>
      <c r="B1455" s="1"/>
      <c r="C1455" s="16"/>
      <c r="D1455" s="1"/>
      <c r="E1455" s="1"/>
      <c r="F1455" s="1"/>
      <c r="G1455" s="1"/>
      <c r="H1455" s="11"/>
      <c r="I1455" s="11"/>
      <c r="J1455" s="11"/>
      <c r="K1455" s="2"/>
      <c r="L1455" s="2"/>
      <c r="M1455" s="1"/>
    </row>
    <row r="1456" spans="1:13" x14ac:dyDescent="0.2">
      <c r="A1456" s="1"/>
      <c r="B1456" s="1"/>
      <c r="C1456" s="16"/>
      <c r="D1456" s="1"/>
      <c r="E1456" s="1"/>
      <c r="F1456" s="1"/>
      <c r="G1456" s="1"/>
      <c r="H1456" s="11"/>
      <c r="I1456" s="11"/>
      <c r="J1456" s="11"/>
      <c r="K1456" s="2"/>
      <c r="L1456" s="2"/>
      <c r="M1456" s="1"/>
    </row>
    <row r="1457" spans="1:13" x14ac:dyDescent="0.2">
      <c r="A1457" s="1"/>
      <c r="B1457" s="1"/>
      <c r="C1457" s="16"/>
      <c r="D1457" s="1"/>
      <c r="E1457" s="1"/>
      <c r="F1457" s="1"/>
      <c r="G1457" s="1"/>
      <c r="H1457" s="11"/>
      <c r="I1457" s="11"/>
      <c r="J1457" s="11"/>
      <c r="K1457" s="2"/>
      <c r="L1457" s="2"/>
      <c r="M1457" s="1"/>
    </row>
    <row r="1458" spans="1:13" x14ac:dyDescent="0.2">
      <c r="A1458" s="1"/>
      <c r="B1458" s="1"/>
      <c r="C1458" s="16"/>
      <c r="D1458" s="1"/>
      <c r="E1458" s="1"/>
      <c r="F1458" s="1"/>
      <c r="G1458" s="1"/>
      <c r="H1458" s="11"/>
      <c r="I1458" s="11"/>
      <c r="J1458" s="11"/>
      <c r="K1458" s="2"/>
      <c r="L1458" s="2"/>
      <c r="M1458" s="1"/>
    </row>
    <row r="1459" spans="1:13" x14ac:dyDescent="0.2">
      <c r="A1459" s="1"/>
      <c r="B1459" s="1"/>
      <c r="C1459" s="16"/>
      <c r="D1459" s="1"/>
      <c r="E1459" s="1"/>
      <c r="F1459" s="1"/>
      <c r="G1459" s="1"/>
      <c r="H1459" s="11"/>
      <c r="I1459" s="11"/>
      <c r="J1459" s="11"/>
      <c r="K1459" s="2"/>
      <c r="L1459" s="2"/>
      <c r="M1459" s="1"/>
    </row>
    <row r="1460" spans="1:13" x14ac:dyDescent="0.2">
      <c r="A1460" s="1"/>
      <c r="B1460" s="1"/>
      <c r="C1460" s="16"/>
      <c r="D1460" s="1"/>
      <c r="E1460" s="1"/>
      <c r="F1460" s="1"/>
      <c r="G1460" s="1"/>
      <c r="H1460" s="11"/>
      <c r="I1460" s="11"/>
      <c r="J1460" s="11"/>
      <c r="K1460" s="2"/>
      <c r="L1460" s="2"/>
      <c r="M1460" s="1"/>
    </row>
    <row r="1461" spans="1:13" x14ac:dyDescent="0.2">
      <c r="A1461" s="1"/>
      <c r="B1461" s="1"/>
      <c r="C1461" s="16"/>
      <c r="D1461" s="1"/>
      <c r="E1461" s="1"/>
      <c r="F1461" s="1"/>
      <c r="G1461" s="1"/>
      <c r="H1461" s="11"/>
      <c r="I1461" s="11"/>
      <c r="J1461" s="11"/>
      <c r="K1461" s="2"/>
      <c r="L1461" s="2"/>
      <c r="M1461" s="1"/>
    </row>
    <row r="1462" spans="1:13" x14ac:dyDescent="0.2">
      <c r="A1462" s="1"/>
      <c r="B1462" s="1"/>
      <c r="C1462" s="16"/>
      <c r="D1462" s="1"/>
      <c r="E1462" s="1"/>
      <c r="F1462" s="1"/>
      <c r="G1462" s="1"/>
      <c r="H1462" s="11"/>
      <c r="I1462" s="11"/>
      <c r="J1462" s="11"/>
      <c r="K1462" s="2"/>
      <c r="L1462" s="2"/>
      <c r="M1462" s="1"/>
    </row>
    <row r="1463" spans="1:13" x14ac:dyDescent="0.2">
      <c r="A1463" s="1"/>
      <c r="B1463" s="1"/>
      <c r="C1463" s="16"/>
      <c r="D1463" s="1"/>
      <c r="E1463" s="1"/>
      <c r="F1463" s="1"/>
      <c r="G1463" s="1"/>
      <c r="H1463" s="11"/>
      <c r="I1463" s="11"/>
      <c r="J1463" s="11"/>
      <c r="K1463" s="2"/>
      <c r="L1463" s="2"/>
      <c r="M1463" s="1"/>
    </row>
    <row r="1464" spans="1:13" x14ac:dyDescent="0.2">
      <c r="A1464" s="1"/>
      <c r="B1464" s="1"/>
      <c r="C1464" s="16"/>
      <c r="D1464" s="1"/>
      <c r="E1464" s="1"/>
      <c r="F1464" s="1"/>
      <c r="G1464" s="1"/>
      <c r="H1464" s="11"/>
      <c r="I1464" s="11"/>
      <c r="J1464" s="11"/>
      <c r="K1464" s="2"/>
      <c r="L1464" s="2"/>
      <c r="M1464" s="1"/>
    </row>
    <row r="1465" spans="1:13" x14ac:dyDescent="0.2">
      <c r="A1465" s="1"/>
      <c r="B1465" s="1"/>
      <c r="C1465" s="16"/>
      <c r="D1465" s="1"/>
      <c r="E1465" s="1"/>
      <c r="F1465" s="1"/>
      <c r="G1465" s="1"/>
      <c r="H1465" s="11"/>
      <c r="I1465" s="11"/>
      <c r="J1465" s="11"/>
      <c r="K1465" s="2"/>
      <c r="L1465" s="2"/>
      <c r="M1465" s="1"/>
    </row>
    <row r="1466" spans="1:13" x14ac:dyDescent="0.2">
      <c r="A1466" s="1"/>
      <c r="B1466" s="1"/>
      <c r="C1466" s="16"/>
      <c r="D1466" s="1"/>
      <c r="E1466" s="1"/>
      <c r="F1466" s="1"/>
      <c r="G1466" s="1"/>
      <c r="H1466" s="11"/>
      <c r="I1466" s="11"/>
      <c r="J1466" s="11"/>
      <c r="K1466" s="2"/>
      <c r="L1466" s="2"/>
      <c r="M1466" s="1"/>
    </row>
    <row r="1467" spans="1:13" x14ac:dyDescent="0.2">
      <c r="A1467" s="1"/>
      <c r="B1467" s="1"/>
      <c r="C1467" s="16"/>
      <c r="D1467" s="1"/>
      <c r="E1467" s="1"/>
      <c r="F1467" s="1"/>
      <c r="G1467" s="1"/>
      <c r="H1467" s="11"/>
      <c r="I1467" s="11"/>
      <c r="J1467" s="11"/>
      <c r="K1467" s="2"/>
      <c r="L1467" s="2"/>
      <c r="M1467" s="1"/>
    </row>
    <row r="1468" spans="1:13" x14ac:dyDescent="0.2">
      <c r="A1468" s="1"/>
      <c r="B1468" s="1"/>
      <c r="C1468" s="16"/>
      <c r="D1468" s="1"/>
      <c r="E1468" s="1"/>
      <c r="F1468" s="1"/>
      <c r="G1468" s="1"/>
      <c r="H1468" s="11"/>
      <c r="I1468" s="11"/>
      <c r="J1468" s="11"/>
      <c r="K1468" s="2"/>
      <c r="L1468" s="2"/>
      <c r="M1468" s="1"/>
    </row>
    <row r="1469" spans="1:13" x14ac:dyDescent="0.2">
      <c r="A1469" s="1"/>
      <c r="B1469" s="1"/>
      <c r="C1469" s="16"/>
      <c r="D1469" s="1"/>
      <c r="E1469" s="1"/>
      <c r="F1469" s="1"/>
      <c r="G1469" s="1"/>
      <c r="H1469" s="11"/>
      <c r="I1469" s="11"/>
      <c r="J1469" s="11"/>
      <c r="K1469" s="2"/>
      <c r="L1469" s="2"/>
      <c r="M1469" s="1"/>
    </row>
    <row r="1470" spans="1:13" x14ac:dyDescent="0.2">
      <c r="A1470" s="1"/>
      <c r="B1470" s="1"/>
      <c r="C1470" s="16"/>
      <c r="D1470" s="1"/>
      <c r="E1470" s="1"/>
      <c r="F1470" s="1"/>
      <c r="G1470" s="1"/>
      <c r="H1470" s="11"/>
      <c r="I1470" s="11"/>
      <c r="J1470" s="11"/>
      <c r="K1470" s="2"/>
      <c r="L1470" s="2"/>
      <c r="M1470" s="1"/>
    </row>
    <row r="1471" spans="1:13" x14ac:dyDescent="0.2">
      <c r="A1471" s="1"/>
      <c r="B1471" s="1"/>
      <c r="C1471" s="16"/>
      <c r="D1471" s="1"/>
      <c r="E1471" s="1"/>
      <c r="F1471" s="1"/>
      <c r="G1471" s="1"/>
      <c r="H1471" s="11"/>
      <c r="I1471" s="11"/>
      <c r="J1471" s="11"/>
      <c r="K1471" s="2"/>
      <c r="L1471" s="2"/>
      <c r="M1471" s="1"/>
    </row>
    <row r="1472" spans="1:13" x14ac:dyDescent="0.2">
      <c r="A1472" s="1"/>
      <c r="B1472" s="1"/>
      <c r="C1472" s="16"/>
      <c r="D1472" s="1"/>
      <c r="E1472" s="1"/>
      <c r="F1472" s="1"/>
      <c r="G1472" s="1"/>
      <c r="H1472" s="11"/>
      <c r="I1472" s="11"/>
      <c r="J1472" s="11"/>
      <c r="K1472" s="2"/>
      <c r="L1472" s="2"/>
      <c r="M1472" s="1"/>
    </row>
    <row r="1473" spans="1:13" x14ac:dyDescent="0.2">
      <c r="A1473" s="1"/>
      <c r="B1473" s="1"/>
      <c r="C1473" s="16"/>
      <c r="D1473" s="1"/>
      <c r="E1473" s="1"/>
      <c r="F1473" s="1"/>
      <c r="G1473" s="1"/>
      <c r="H1473" s="11"/>
      <c r="I1473" s="11"/>
      <c r="J1473" s="11"/>
      <c r="K1473" s="2"/>
      <c r="L1473" s="2"/>
      <c r="M1473" s="1"/>
    </row>
    <row r="1474" spans="1:13" x14ac:dyDescent="0.2">
      <c r="A1474" s="1"/>
      <c r="B1474" s="1"/>
      <c r="C1474" s="16"/>
      <c r="D1474" s="1"/>
      <c r="E1474" s="1"/>
      <c r="F1474" s="1"/>
      <c r="G1474" s="1"/>
      <c r="H1474" s="11"/>
      <c r="I1474" s="11"/>
      <c r="J1474" s="11"/>
      <c r="K1474" s="2"/>
      <c r="L1474" s="2"/>
      <c r="M1474" s="1"/>
    </row>
    <row r="1475" spans="1:13" x14ac:dyDescent="0.2">
      <c r="A1475" s="1"/>
      <c r="B1475" s="1"/>
      <c r="C1475" s="16"/>
      <c r="D1475" s="1"/>
      <c r="E1475" s="1"/>
      <c r="F1475" s="1"/>
      <c r="G1475" s="1"/>
      <c r="H1475" s="11"/>
      <c r="I1475" s="11"/>
      <c r="J1475" s="11"/>
      <c r="K1475" s="2"/>
      <c r="L1475" s="2"/>
      <c r="M1475" s="1"/>
    </row>
    <row r="1476" spans="1:13" x14ac:dyDescent="0.2">
      <c r="A1476" s="1"/>
      <c r="B1476" s="1"/>
      <c r="C1476" s="16"/>
      <c r="D1476" s="1"/>
      <c r="E1476" s="1"/>
      <c r="F1476" s="1"/>
      <c r="G1476" s="1"/>
      <c r="H1476" s="11"/>
      <c r="I1476" s="11"/>
      <c r="J1476" s="11"/>
      <c r="K1476" s="2"/>
      <c r="L1476" s="2"/>
      <c r="M1476" s="1"/>
    </row>
    <row r="1477" spans="1:13" x14ac:dyDescent="0.2">
      <c r="A1477" s="1"/>
      <c r="B1477" s="1"/>
      <c r="C1477" s="16"/>
      <c r="D1477" s="1"/>
      <c r="E1477" s="1"/>
      <c r="F1477" s="1"/>
      <c r="G1477" s="1"/>
      <c r="H1477" s="11"/>
      <c r="I1477" s="11"/>
      <c r="J1477" s="11"/>
      <c r="K1477" s="2"/>
      <c r="L1477" s="2"/>
      <c r="M1477" s="1"/>
    </row>
    <row r="1478" spans="1:13" x14ac:dyDescent="0.2">
      <c r="A1478" s="1"/>
      <c r="B1478" s="1"/>
      <c r="C1478" s="16"/>
      <c r="D1478" s="1"/>
      <c r="E1478" s="1"/>
      <c r="F1478" s="1"/>
      <c r="G1478" s="1"/>
      <c r="H1478" s="11"/>
      <c r="I1478" s="11"/>
      <c r="J1478" s="11"/>
      <c r="K1478" s="2"/>
      <c r="L1478" s="2"/>
      <c r="M1478" s="1"/>
    </row>
    <row r="1479" spans="1:13" x14ac:dyDescent="0.2">
      <c r="A1479" s="1"/>
      <c r="B1479" s="1"/>
      <c r="C1479" s="16"/>
      <c r="D1479" s="1"/>
      <c r="E1479" s="1"/>
      <c r="F1479" s="1"/>
      <c r="G1479" s="1"/>
      <c r="H1479" s="11"/>
      <c r="I1479" s="11"/>
      <c r="J1479" s="11"/>
      <c r="K1479" s="2"/>
      <c r="L1479" s="2"/>
      <c r="M1479" s="1"/>
    </row>
    <row r="1480" spans="1:13" x14ac:dyDescent="0.2">
      <c r="A1480" s="1"/>
      <c r="B1480" s="1"/>
      <c r="C1480" s="16"/>
      <c r="D1480" s="1"/>
      <c r="E1480" s="1"/>
      <c r="F1480" s="1"/>
      <c r="G1480" s="1"/>
      <c r="H1480" s="11"/>
      <c r="I1480" s="11"/>
      <c r="J1480" s="11"/>
      <c r="K1480" s="2"/>
      <c r="L1480" s="2"/>
      <c r="M1480" s="1"/>
    </row>
    <row r="1481" spans="1:13" x14ac:dyDescent="0.2">
      <c r="A1481" s="1"/>
      <c r="B1481" s="1"/>
      <c r="C1481" s="16"/>
      <c r="D1481" s="1"/>
      <c r="E1481" s="1"/>
      <c r="F1481" s="1"/>
      <c r="G1481" s="1"/>
      <c r="H1481" s="11"/>
      <c r="I1481" s="11"/>
      <c r="J1481" s="11"/>
      <c r="K1481" s="2"/>
      <c r="L1481" s="2"/>
      <c r="M1481" s="1"/>
    </row>
    <row r="1482" spans="1:13" x14ac:dyDescent="0.2">
      <c r="A1482" s="1"/>
      <c r="B1482" s="1"/>
      <c r="C1482" s="16"/>
      <c r="D1482" s="1"/>
      <c r="E1482" s="1"/>
      <c r="F1482" s="1"/>
      <c r="G1482" s="1"/>
      <c r="H1482" s="11"/>
      <c r="I1482" s="11"/>
      <c r="J1482" s="11"/>
      <c r="K1482" s="2"/>
      <c r="L1482" s="2"/>
      <c r="M1482" s="1"/>
    </row>
    <row r="1483" spans="1:13" x14ac:dyDescent="0.2">
      <c r="A1483" s="1"/>
      <c r="B1483" s="1"/>
      <c r="C1483" s="16"/>
      <c r="D1483" s="1"/>
      <c r="E1483" s="1"/>
      <c r="F1483" s="1"/>
      <c r="G1483" s="1"/>
      <c r="H1483" s="11"/>
      <c r="I1483" s="11"/>
      <c r="J1483" s="11"/>
      <c r="K1483" s="2"/>
      <c r="L1483" s="2"/>
      <c r="M1483" s="1"/>
    </row>
    <row r="1484" spans="1:13" x14ac:dyDescent="0.2">
      <c r="A1484" s="1"/>
      <c r="B1484" s="1"/>
      <c r="C1484" s="16"/>
      <c r="D1484" s="1"/>
      <c r="E1484" s="1"/>
      <c r="F1484" s="1"/>
      <c r="G1484" s="1"/>
      <c r="H1484" s="11"/>
      <c r="I1484" s="11"/>
      <c r="J1484" s="11"/>
      <c r="K1484" s="2"/>
      <c r="L1484" s="2"/>
      <c r="M1484" s="1"/>
    </row>
    <row r="1485" spans="1:13" x14ac:dyDescent="0.2">
      <c r="A1485" s="1"/>
      <c r="B1485" s="1"/>
      <c r="C1485" s="16"/>
      <c r="D1485" s="1"/>
      <c r="E1485" s="1"/>
      <c r="F1485" s="1"/>
      <c r="G1485" s="1"/>
      <c r="H1485" s="11"/>
      <c r="I1485" s="11"/>
      <c r="J1485" s="11"/>
      <c r="K1485" s="2"/>
      <c r="L1485" s="2"/>
      <c r="M1485" s="1"/>
    </row>
    <row r="1486" spans="1:13" x14ac:dyDescent="0.2">
      <c r="A1486" s="1"/>
      <c r="B1486" s="1"/>
      <c r="C1486" s="16"/>
      <c r="D1486" s="1"/>
      <c r="E1486" s="1"/>
      <c r="F1486" s="1"/>
      <c r="G1486" s="1"/>
      <c r="H1486" s="11"/>
      <c r="I1486" s="11"/>
      <c r="J1486" s="11"/>
      <c r="K1486" s="2"/>
      <c r="L1486" s="2"/>
      <c r="M1486" s="1"/>
    </row>
    <row r="1487" spans="1:13" x14ac:dyDescent="0.2">
      <c r="A1487" s="1"/>
      <c r="B1487" s="1"/>
      <c r="C1487" s="16"/>
      <c r="D1487" s="1"/>
      <c r="E1487" s="1"/>
      <c r="F1487" s="1"/>
      <c r="G1487" s="1"/>
      <c r="H1487" s="11"/>
      <c r="I1487" s="11"/>
      <c r="J1487" s="11"/>
      <c r="K1487" s="2"/>
      <c r="L1487" s="2"/>
      <c r="M1487" s="1"/>
    </row>
    <row r="1488" spans="1:13" x14ac:dyDescent="0.2">
      <c r="A1488" s="1"/>
      <c r="B1488" s="1"/>
      <c r="C1488" s="16"/>
      <c r="D1488" s="1"/>
      <c r="E1488" s="1"/>
      <c r="F1488" s="1"/>
      <c r="G1488" s="1"/>
      <c r="H1488" s="11"/>
      <c r="I1488" s="11"/>
      <c r="J1488" s="11"/>
      <c r="K1488" s="2"/>
      <c r="L1488" s="2"/>
      <c r="M1488" s="1"/>
    </row>
    <row r="1489" spans="1:13" x14ac:dyDescent="0.2">
      <c r="A1489" s="1"/>
      <c r="B1489" s="1"/>
      <c r="C1489" s="16"/>
      <c r="D1489" s="1"/>
      <c r="E1489" s="1"/>
      <c r="F1489" s="1"/>
      <c r="G1489" s="1"/>
      <c r="H1489" s="11"/>
      <c r="I1489" s="11"/>
      <c r="J1489" s="11"/>
      <c r="K1489" s="2"/>
      <c r="L1489" s="2"/>
      <c r="M1489" s="1"/>
    </row>
    <row r="1490" spans="1:13" x14ac:dyDescent="0.2">
      <c r="A1490" s="1"/>
      <c r="B1490" s="1"/>
      <c r="C1490" s="16"/>
      <c r="D1490" s="1"/>
      <c r="E1490" s="1"/>
      <c r="F1490" s="1"/>
      <c r="G1490" s="1"/>
      <c r="H1490" s="11"/>
      <c r="I1490" s="11"/>
      <c r="J1490" s="11"/>
      <c r="K1490" s="2"/>
      <c r="L1490" s="2"/>
      <c r="M1490" s="1"/>
    </row>
    <row r="1491" spans="1:13" x14ac:dyDescent="0.2">
      <c r="A1491" s="1"/>
      <c r="B1491" s="1"/>
      <c r="C1491" s="16"/>
      <c r="D1491" s="1"/>
      <c r="E1491" s="1"/>
      <c r="F1491" s="1"/>
      <c r="G1491" s="1"/>
      <c r="H1491" s="11"/>
      <c r="I1491" s="11"/>
      <c r="J1491" s="11"/>
      <c r="K1491" s="2"/>
      <c r="L1491" s="2"/>
      <c r="M1491" s="1"/>
    </row>
    <row r="1492" spans="1:13" x14ac:dyDescent="0.2">
      <c r="A1492" s="1"/>
      <c r="B1492" s="1"/>
      <c r="C1492" s="16"/>
      <c r="D1492" s="1"/>
      <c r="E1492" s="1"/>
      <c r="F1492" s="1"/>
      <c r="G1492" s="1"/>
      <c r="H1492" s="11"/>
      <c r="I1492" s="11"/>
      <c r="J1492" s="11"/>
      <c r="K1492" s="2"/>
      <c r="L1492" s="2"/>
      <c r="M1492" s="1"/>
    </row>
    <row r="1493" spans="1:13" x14ac:dyDescent="0.2">
      <c r="A1493" s="1"/>
      <c r="B1493" s="1"/>
      <c r="C1493" s="16"/>
      <c r="D1493" s="1"/>
      <c r="E1493" s="1"/>
      <c r="F1493" s="1"/>
      <c r="G1493" s="1"/>
      <c r="H1493" s="11"/>
      <c r="I1493" s="11"/>
      <c r="J1493" s="11"/>
      <c r="K1493" s="2"/>
      <c r="L1493" s="2"/>
      <c r="M1493" s="1"/>
    </row>
    <row r="1494" spans="1:13" x14ac:dyDescent="0.2">
      <c r="A1494" s="1"/>
      <c r="B1494" s="1"/>
      <c r="C1494" s="16"/>
      <c r="D1494" s="1"/>
      <c r="E1494" s="1"/>
      <c r="F1494" s="1"/>
      <c r="G1494" s="1"/>
      <c r="H1494" s="11"/>
      <c r="I1494" s="11"/>
      <c r="J1494" s="11"/>
      <c r="K1494" s="2"/>
      <c r="L1494" s="2"/>
      <c r="M1494" s="1"/>
    </row>
    <row r="1495" spans="1:13" x14ac:dyDescent="0.2">
      <c r="A1495" s="1"/>
      <c r="B1495" s="1"/>
      <c r="C1495" s="16"/>
      <c r="D1495" s="1"/>
      <c r="E1495" s="1"/>
      <c r="F1495" s="1"/>
      <c r="G1495" s="1"/>
      <c r="H1495" s="11"/>
      <c r="I1495" s="11"/>
      <c r="J1495" s="11"/>
      <c r="K1495" s="2"/>
      <c r="L1495" s="2"/>
      <c r="M1495" s="1"/>
    </row>
    <row r="1496" spans="1:13" x14ac:dyDescent="0.2">
      <c r="A1496" s="1"/>
      <c r="B1496" s="1"/>
      <c r="C1496" s="16"/>
      <c r="D1496" s="1"/>
      <c r="E1496" s="1"/>
      <c r="F1496" s="1"/>
      <c r="G1496" s="1"/>
      <c r="H1496" s="11"/>
      <c r="I1496" s="11"/>
      <c r="J1496" s="11"/>
      <c r="K1496" s="2"/>
      <c r="L1496" s="2"/>
      <c r="M1496" s="1"/>
    </row>
    <row r="1497" spans="1:13" x14ac:dyDescent="0.2">
      <c r="A1497" s="1"/>
      <c r="B1497" s="1"/>
      <c r="C1497" s="16"/>
      <c r="D1497" s="1"/>
      <c r="E1497" s="1"/>
      <c r="F1497" s="1"/>
      <c r="G1497" s="1"/>
      <c r="H1497" s="11"/>
      <c r="I1497" s="11"/>
      <c r="J1497" s="11"/>
      <c r="K1497" s="2"/>
      <c r="L1497" s="2"/>
      <c r="M1497" s="1"/>
    </row>
    <row r="1498" spans="1:13" x14ac:dyDescent="0.2">
      <c r="A1498" s="1"/>
      <c r="B1498" s="1"/>
      <c r="C1498" s="16"/>
      <c r="D1498" s="1"/>
      <c r="E1498" s="1"/>
      <c r="F1498" s="1"/>
      <c r="G1498" s="1"/>
      <c r="H1498" s="11"/>
      <c r="I1498" s="11"/>
      <c r="J1498" s="11"/>
      <c r="K1498" s="2"/>
      <c r="L1498" s="2"/>
      <c r="M1498" s="1"/>
    </row>
    <row r="1499" spans="1:13" x14ac:dyDescent="0.2">
      <c r="A1499" s="1"/>
      <c r="B1499" s="1"/>
      <c r="C1499" s="16"/>
      <c r="D1499" s="1"/>
      <c r="E1499" s="1"/>
      <c r="F1499" s="1"/>
      <c r="G1499" s="1"/>
      <c r="H1499" s="11"/>
      <c r="I1499" s="11"/>
      <c r="J1499" s="11"/>
      <c r="K1499" s="2"/>
      <c r="L1499" s="2"/>
      <c r="M1499" s="1"/>
    </row>
    <row r="1500" spans="1:13" x14ac:dyDescent="0.2">
      <c r="A1500" s="1"/>
      <c r="B1500" s="1"/>
      <c r="C1500" s="16"/>
      <c r="D1500" s="1"/>
      <c r="E1500" s="1"/>
      <c r="F1500" s="1"/>
      <c r="G1500" s="1"/>
      <c r="H1500" s="11"/>
      <c r="I1500" s="11"/>
      <c r="J1500" s="11"/>
      <c r="K1500" s="2"/>
      <c r="L1500" s="2"/>
      <c r="M1500" s="1"/>
    </row>
    <row r="1501" spans="1:13" x14ac:dyDescent="0.2">
      <c r="A1501" s="1"/>
      <c r="B1501" s="1"/>
      <c r="C1501" s="16"/>
      <c r="D1501" s="1"/>
      <c r="E1501" s="1"/>
      <c r="F1501" s="1"/>
      <c r="G1501" s="1"/>
      <c r="H1501" s="11"/>
      <c r="I1501" s="11"/>
      <c r="J1501" s="11"/>
      <c r="K1501" s="2"/>
      <c r="L1501" s="2"/>
      <c r="M1501" s="1"/>
    </row>
    <row r="1502" spans="1:13" x14ac:dyDescent="0.2">
      <c r="A1502" s="1"/>
      <c r="B1502" s="1"/>
      <c r="C1502" s="16"/>
      <c r="D1502" s="1"/>
      <c r="E1502" s="1"/>
      <c r="F1502" s="1"/>
      <c r="G1502" s="1"/>
      <c r="H1502" s="11"/>
      <c r="I1502" s="11"/>
      <c r="J1502" s="11"/>
      <c r="K1502" s="2"/>
      <c r="L1502" s="2"/>
      <c r="M1502" s="1"/>
    </row>
    <row r="1503" spans="1:13" x14ac:dyDescent="0.2">
      <c r="A1503" s="1"/>
      <c r="B1503" s="1"/>
      <c r="C1503" s="16"/>
      <c r="D1503" s="1"/>
      <c r="E1503" s="1"/>
      <c r="F1503" s="1"/>
      <c r="G1503" s="1"/>
      <c r="H1503" s="11"/>
      <c r="I1503" s="11"/>
      <c r="J1503" s="11"/>
      <c r="K1503" s="2"/>
      <c r="L1503" s="2"/>
      <c r="M1503" s="1"/>
    </row>
    <row r="1504" spans="1:13" x14ac:dyDescent="0.2">
      <c r="A1504" s="1"/>
      <c r="B1504" s="1"/>
      <c r="C1504" s="16"/>
      <c r="D1504" s="1"/>
      <c r="E1504" s="1"/>
      <c r="F1504" s="1"/>
      <c r="G1504" s="1"/>
      <c r="H1504" s="11"/>
      <c r="I1504" s="11"/>
      <c r="J1504" s="11"/>
      <c r="K1504" s="2"/>
      <c r="L1504" s="2"/>
      <c r="M1504" s="1"/>
    </row>
    <row r="1505" spans="1:13" x14ac:dyDescent="0.2">
      <c r="A1505" s="1"/>
      <c r="B1505" s="1"/>
      <c r="C1505" s="16"/>
      <c r="D1505" s="1"/>
      <c r="E1505" s="1"/>
      <c r="F1505" s="1"/>
      <c r="G1505" s="1"/>
      <c r="H1505" s="11"/>
      <c r="I1505" s="11"/>
      <c r="J1505" s="11"/>
      <c r="K1505" s="2"/>
      <c r="L1505" s="2"/>
      <c r="M1505" s="1"/>
    </row>
    <row r="1506" spans="1:13" x14ac:dyDescent="0.2">
      <c r="A1506" s="1"/>
      <c r="B1506" s="1"/>
      <c r="C1506" s="16"/>
      <c r="D1506" s="1"/>
      <c r="E1506" s="1"/>
      <c r="F1506" s="1"/>
      <c r="G1506" s="1"/>
      <c r="H1506" s="11"/>
      <c r="I1506" s="11"/>
      <c r="J1506" s="11"/>
      <c r="K1506" s="2"/>
      <c r="L1506" s="2"/>
      <c r="M1506" s="1"/>
    </row>
    <row r="1507" spans="1:13" x14ac:dyDescent="0.2">
      <c r="A1507" s="1"/>
      <c r="B1507" s="1"/>
      <c r="C1507" s="16"/>
      <c r="D1507" s="1"/>
      <c r="E1507" s="1"/>
      <c r="F1507" s="1"/>
      <c r="G1507" s="1"/>
      <c r="H1507" s="11"/>
      <c r="I1507" s="11"/>
      <c r="J1507" s="11"/>
      <c r="K1507" s="2"/>
      <c r="L1507" s="2"/>
      <c r="M1507" s="1"/>
    </row>
    <row r="1508" spans="1:13" x14ac:dyDescent="0.2">
      <c r="A1508" s="1"/>
      <c r="B1508" s="1"/>
      <c r="C1508" s="16"/>
      <c r="D1508" s="1"/>
      <c r="E1508" s="1"/>
      <c r="F1508" s="1"/>
      <c r="G1508" s="1"/>
      <c r="H1508" s="11"/>
      <c r="I1508" s="11"/>
      <c r="J1508" s="11"/>
      <c r="K1508" s="2"/>
      <c r="L1508" s="2"/>
      <c r="M1508" s="1"/>
    </row>
    <row r="1509" spans="1:13" x14ac:dyDescent="0.2">
      <c r="A1509" s="1"/>
      <c r="B1509" s="1"/>
      <c r="C1509" s="16"/>
      <c r="D1509" s="1"/>
      <c r="E1509" s="1"/>
      <c r="F1509" s="1"/>
      <c r="G1509" s="1"/>
      <c r="H1509" s="11"/>
      <c r="I1509" s="11"/>
      <c r="J1509" s="11"/>
      <c r="K1509" s="2"/>
      <c r="L1509" s="2"/>
      <c r="M1509" s="1"/>
    </row>
    <row r="1510" spans="1:13" x14ac:dyDescent="0.2">
      <c r="A1510" s="1"/>
      <c r="B1510" s="1"/>
      <c r="C1510" s="16"/>
      <c r="D1510" s="1"/>
      <c r="E1510" s="1"/>
      <c r="F1510" s="1"/>
      <c r="G1510" s="1"/>
      <c r="H1510" s="11"/>
      <c r="I1510" s="11"/>
      <c r="J1510" s="11"/>
      <c r="K1510" s="2"/>
      <c r="L1510" s="2"/>
      <c r="M1510" s="1"/>
    </row>
    <row r="1511" spans="1:13" x14ac:dyDescent="0.2">
      <c r="A1511" s="1"/>
      <c r="B1511" s="1"/>
      <c r="C1511" s="16"/>
      <c r="D1511" s="1"/>
      <c r="E1511" s="1"/>
      <c r="F1511" s="1"/>
      <c r="G1511" s="1"/>
      <c r="H1511" s="11"/>
      <c r="I1511" s="11"/>
      <c r="J1511" s="11"/>
      <c r="K1511" s="2"/>
      <c r="L1511" s="2"/>
      <c r="M1511" s="1"/>
    </row>
    <row r="1512" spans="1:13" x14ac:dyDescent="0.2">
      <c r="A1512" s="1"/>
      <c r="B1512" s="1"/>
      <c r="C1512" s="16"/>
      <c r="D1512" s="1"/>
      <c r="E1512" s="1"/>
      <c r="F1512" s="1"/>
      <c r="G1512" s="1"/>
      <c r="H1512" s="11"/>
      <c r="I1512" s="11"/>
      <c r="J1512" s="11"/>
      <c r="K1512" s="2"/>
      <c r="L1512" s="2"/>
      <c r="M1512" s="1"/>
    </row>
    <row r="1513" spans="1:13" x14ac:dyDescent="0.2">
      <c r="A1513" s="1"/>
      <c r="B1513" s="1"/>
      <c r="C1513" s="16"/>
      <c r="D1513" s="1"/>
      <c r="E1513" s="1"/>
      <c r="F1513" s="1"/>
      <c r="G1513" s="1"/>
      <c r="H1513" s="11"/>
      <c r="I1513" s="11"/>
      <c r="J1513" s="11"/>
      <c r="K1513" s="2"/>
      <c r="L1513" s="2"/>
      <c r="M1513" s="1"/>
    </row>
    <row r="1514" spans="1:13" x14ac:dyDescent="0.2">
      <c r="A1514" s="1"/>
      <c r="B1514" s="1"/>
      <c r="C1514" s="16"/>
      <c r="D1514" s="1"/>
      <c r="E1514" s="1"/>
      <c r="F1514" s="1"/>
      <c r="G1514" s="1"/>
      <c r="H1514" s="11"/>
      <c r="I1514" s="11"/>
      <c r="J1514" s="11"/>
      <c r="K1514" s="2"/>
      <c r="L1514" s="2"/>
      <c r="M1514" s="1"/>
    </row>
    <row r="1515" spans="1:13" x14ac:dyDescent="0.2">
      <c r="A1515" s="1"/>
      <c r="B1515" s="1"/>
      <c r="C1515" s="16"/>
      <c r="D1515" s="1"/>
      <c r="E1515" s="1"/>
      <c r="F1515" s="1"/>
      <c r="G1515" s="1"/>
      <c r="H1515" s="11"/>
      <c r="I1515" s="11"/>
      <c r="J1515" s="11"/>
      <c r="K1515" s="2"/>
      <c r="L1515" s="2"/>
      <c r="M1515" s="1"/>
    </row>
    <row r="1516" spans="1:13" x14ac:dyDescent="0.2">
      <c r="A1516" s="1"/>
      <c r="B1516" s="1"/>
      <c r="C1516" s="16"/>
      <c r="D1516" s="1"/>
      <c r="E1516" s="1"/>
      <c r="F1516" s="1"/>
      <c r="G1516" s="1"/>
      <c r="H1516" s="11"/>
      <c r="I1516" s="11"/>
      <c r="J1516" s="11"/>
      <c r="K1516" s="2"/>
      <c r="L1516" s="2"/>
      <c r="M1516" s="1"/>
    </row>
    <row r="1517" spans="1:13" x14ac:dyDescent="0.2">
      <c r="A1517" s="1"/>
      <c r="B1517" s="1"/>
      <c r="C1517" s="16"/>
      <c r="D1517" s="1"/>
      <c r="E1517" s="1"/>
      <c r="F1517" s="1"/>
      <c r="G1517" s="1"/>
      <c r="H1517" s="11"/>
      <c r="I1517" s="11"/>
      <c r="J1517" s="11"/>
      <c r="K1517" s="2"/>
      <c r="L1517" s="2"/>
      <c r="M1517" s="1"/>
    </row>
    <row r="1518" spans="1:13" x14ac:dyDescent="0.2">
      <c r="A1518" s="1"/>
      <c r="B1518" s="1"/>
      <c r="C1518" s="16"/>
      <c r="D1518" s="1"/>
      <c r="E1518" s="1"/>
      <c r="F1518" s="1"/>
      <c r="G1518" s="1"/>
      <c r="H1518" s="11"/>
      <c r="I1518" s="11"/>
      <c r="J1518" s="11"/>
      <c r="K1518" s="2"/>
      <c r="L1518" s="2"/>
      <c r="M1518" s="1"/>
    </row>
    <row r="1519" spans="1:13" x14ac:dyDescent="0.2">
      <c r="A1519" s="1"/>
      <c r="B1519" s="1"/>
      <c r="C1519" s="16"/>
      <c r="D1519" s="1"/>
      <c r="E1519" s="1"/>
      <c r="F1519" s="1"/>
      <c r="G1519" s="1"/>
      <c r="H1519" s="11"/>
      <c r="I1519" s="11"/>
      <c r="J1519" s="11"/>
      <c r="K1519" s="2"/>
      <c r="L1519" s="2"/>
      <c r="M1519" s="1"/>
    </row>
    <row r="1520" spans="1:13" x14ac:dyDescent="0.2">
      <c r="A1520" s="1"/>
      <c r="B1520" s="1"/>
      <c r="C1520" s="16"/>
      <c r="D1520" s="1"/>
      <c r="E1520" s="1"/>
      <c r="F1520" s="1"/>
      <c r="G1520" s="1"/>
      <c r="H1520" s="11"/>
      <c r="I1520" s="11"/>
      <c r="J1520" s="11"/>
      <c r="K1520" s="2"/>
      <c r="L1520" s="2"/>
      <c r="M1520" s="1"/>
    </row>
    <row r="1521" spans="1:13" x14ac:dyDescent="0.2">
      <c r="A1521" s="1"/>
      <c r="B1521" s="1"/>
      <c r="C1521" s="16"/>
      <c r="D1521" s="1"/>
      <c r="E1521" s="1"/>
      <c r="F1521" s="1"/>
      <c r="G1521" s="1"/>
      <c r="H1521" s="11"/>
      <c r="I1521" s="11"/>
      <c r="J1521" s="11"/>
      <c r="K1521" s="2"/>
      <c r="L1521" s="2"/>
      <c r="M1521" s="1"/>
    </row>
    <row r="1522" spans="1:13" x14ac:dyDescent="0.2">
      <c r="A1522" s="1"/>
      <c r="B1522" s="1"/>
      <c r="C1522" s="16"/>
      <c r="D1522" s="1"/>
      <c r="E1522" s="1"/>
      <c r="F1522" s="1"/>
      <c r="G1522" s="1"/>
      <c r="H1522" s="11"/>
      <c r="I1522" s="11"/>
      <c r="J1522" s="11"/>
      <c r="K1522" s="2"/>
      <c r="L1522" s="2"/>
      <c r="M1522" s="1"/>
    </row>
    <row r="1523" spans="1:13" x14ac:dyDescent="0.2">
      <c r="A1523" s="1"/>
      <c r="B1523" s="1"/>
      <c r="C1523" s="16"/>
      <c r="D1523" s="1"/>
      <c r="E1523" s="1"/>
      <c r="F1523" s="1"/>
      <c r="G1523" s="1"/>
      <c r="H1523" s="11"/>
      <c r="I1523" s="11"/>
      <c r="J1523" s="11"/>
      <c r="K1523" s="2"/>
      <c r="L1523" s="2"/>
      <c r="M1523" s="1"/>
    </row>
    <row r="1524" spans="1:13" x14ac:dyDescent="0.2">
      <c r="A1524" s="1"/>
      <c r="B1524" s="1"/>
      <c r="C1524" s="16"/>
      <c r="D1524" s="1"/>
      <c r="E1524" s="1"/>
      <c r="F1524" s="1"/>
      <c r="G1524" s="1"/>
      <c r="H1524" s="11"/>
      <c r="I1524" s="11"/>
      <c r="J1524" s="11"/>
      <c r="K1524" s="2"/>
      <c r="L1524" s="2"/>
      <c r="M1524" s="1"/>
    </row>
    <row r="1525" spans="1:13" x14ac:dyDescent="0.2">
      <c r="A1525" s="1"/>
      <c r="B1525" s="1"/>
      <c r="C1525" s="16"/>
      <c r="D1525" s="1"/>
      <c r="E1525" s="1"/>
      <c r="F1525" s="1"/>
      <c r="G1525" s="1"/>
      <c r="H1525" s="11"/>
      <c r="I1525" s="11"/>
      <c r="J1525" s="11"/>
      <c r="K1525" s="2"/>
      <c r="L1525" s="2"/>
      <c r="M1525" s="1"/>
    </row>
    <row r="1526" spans="1:13" x14ac:dyDescent="0.2">
      <c r="A1526" s="1"/>
      <c r="B1526" s="1"/>
      <c r="C1526" s="16"/>
      <c r="D1526" s="1"/>
      <c r="E1526" s="1"/>
      <c r="F1526" s="1"/>
      <c r="G1526" s="1"/>
      <c r="H1526" s="11"/>
      <c r="I1526" s="11"/>
      <c r="J1526" s="11"/>
      <c r="K1526" s="2"/>
      <c r="L1526" s="2"/>
      <c r="M1526" s="1"/>
    </row>
    <row r="1527" spans="1:13" x14ac:dyDescent="0.2">
      <c r="A1527" s="1"/>
      <c r="B1527" s="1"/>
      <c r="C1527" s="16"/>
      <c r="D1527" s="1"/>
      <c r="E1527" s="1"/>
      <c r="F1527" s="1"/>
      <c r="G1527" s="1"/>
      <c r="H1527" s="11"/>
      <c r="I1527" s="11"/>
      <c r="J1527" s="11"/>
      <c r="K1527" s="2"/>
      <c r="L1527" s="2"/>
      <c r="M1527" s="1"/>
    </row>
    <row r="1528" spans="1:13" x14ac:dyDescent="0.2">
      <c r="A1528" s="1"/>
      <c r="B1528" s="1"/>
      <c r="C1528" s="16"/>
      <c r="D1528" s="1"/>
      <c r="E1528" s="1"/>
      <c r="F1528" s="1"/>
      <c r="G1528" s="1"/>
      <c r="H1528" s="11"/>
      <c r="I1528" s="11"/>
      <c r="J1528" s="11"/>
      <c r="K1528" s="2"/>
      <c r="L1528" s="2"/>
      <c r="M1528" s="1"/>
    </row>
    <row r="1529" spans="1:13" x14ac:dyDescent="0.2">
      <c r="A1529" s="1"/>
      <c r="B1529" s="1"/>
      <c r="C1529" s="16"/>
      <c r="D1529" s="1"/>
      <c r="E1529" s="1"/>
      <c r="F1529" s="1"/>
      <c r="G1529" s="1"/>
      <c r="H1529" s="11"/>
      <c r="I1529" s="11"/>
      <c r="J1529" s="11"/>
      <c r="K1529" s="2"/>
      <c r="L1529" s="2"/>
      <c r="M1529" s="1"/>
    </row>
    <row r="1530" spans="1:13" x14ac:dyDescent="0.2">
      <c r="A1530" s="1"/>
      <c r="B1530" s="1"/>
      <c r="C1530" s="16"/>
      <c r="D1530" s="1"/>
      <c r="E1530" s="1"/>
      <c r="F1530" s="1"/>
      <c r="G1530" s="1"/>
      <c r="H1530" s="11"/>
      <c r="I1530" s="11"/>
      <c r="J1530" s="11"/>
      <c r="K1530" s="2"/>
      <c r="L1530" s="2"/>
      <c r="M1530" s="1"/>
    </row>
    <row r="1531" spans="1:13" x14ac:dyDescent="0.2">
      <c r="A1531" s="1"/>
      <c r="B1531" s="1"/>
      <c r="C1531" s="16"/>
      <c r="D1531" s="1"/>
      <c r="E1531" s="1"/>
      <c r="F1531" s="1"/>
      <c r="G1531" s="1"/>
      <c r="H1531" s="11"/>
      <c r="I1531" s="11"/>
      <c r="J1531" s="11"/>
      <c r="K1531" s="2"/>
      <c r="L1531" s="2"/>
      <c r="M1531" s="1"/>
    </row>
    <row r="1532" spans="1:13" x14ac:dyDescent="0.2">
      <c r="A1532" s="1"/>
      <c r="B1532" s="1"/>
      <c r="C1532" s="16"/>
      <c r="D1532" s="1"/>
      <c r="E1532" s="1"/>
      <c r="F1532" s="1"/>
      <c r="G1532" s="1"/>
      <c r="H1532" s="11"/>
      <c r="I1532" s="11"/>
      <c r="J1532" s="11"/>
      <c r="K1532" s="2"/>
      <c r="L1532" s="2"/>
      <c r="M1532" s="1"/>
    </row>
    <row r="1533" spans="1:13" x14ac:dyDescent="0.2">
      <c r="A1533" s="1"/>
      <c r="B1533" s="1"/>
      <c r="C1533" s="16"/>
      <c r="D1533" s="1"/>
      <c r="E1533" s="1"/>
      <c r="F1533" s="1"/>
      <c r="G1533" s="1"/>
      <c r="H1533" s="11"/>
      <c r="I1533" s="11"/>
      <c r="J1533" s="11"/>
      <c r="K1533" s="2"/>
      <c r="L1533" s="2"/>
      <c r="M1533" s="1"/>
    </row>
    <row r="1534" spans="1:13" x14ac:dyDescent="0.2">
      <c r="A1534" s="1"/>
      <c r="B1534" s="1"/>
      <c r="C1534" s="16"/>
      <c r="D1534" s="1"/>
      <c r="E1534" s="1"/>
      <c r="F1534" s="1"/>
      <c r="G1534" s="1"/>
      <c r="H1534" s="11"/>
      <c r="I1534" s="11"/>
      <c r="J1534" s="11"/>
      <c r="K1534" s="2"/>
      <c r="L1534" s="2"/>
      <c r="M1534" s="1"/>
    </row>
    <row r="1535" spans="1:13" x14ac:dyDescent="0.2">
      <c r="A1535" s="1"/>
      <c r="B1535" s="1"/>
      <c r="C1535" s="16"/>
      <c r="D1535" s="1"/>
      <c r="E1535" s="1"/>
      <c r="F1535" s="1"/>
      <c r="G1535" s="1"/>
      <c r="H1535" s="11"/>
      <c r="I1535" s="11"/>
      <c r="J1535" s="11"/>
      <c r="K1535" s="2"/>
      <c r="L1535" s="2"/>
      <c r="M1535" s="1"/>
    </row>
    <row r="1536" spans="1:13" x14ac:dyDescent="0.2">
      <c r="A1536" s="1"/>
      <c r="B1536" s="1"/>
      <c r="C1536" s="16"/>
      <c r="D1536" s="1"/>
      <c r="E1536" s="1"/>
      <c r="F1536" s="1"/>
      <c r="G1536" s="1"/>
      <c r="H1536" s="11"/>
      <c r="I1536" s="11"/>
      <c r="J1536" s="11"/>
      <c r="K1536" s="2"/>
      <c r="L1536" s="2"/>
      <c r="M1536" s="1"/>
    </row>
    <row r="1537" spans="1:13" x14ac:dyDescent="0.2">
      <c r="A1537" s="1"/>
      <c r="B1537" s="1"/>
      <c r="C1537" s="16"/>
      <c r="D1537" s="1"/>
      <c r="E1537" s="1"/>
      <c r="F1537" s="1"/>
      <c r="G1537" s="1"/>
      <c r="H1537" s="11"/>
      <c r="I1537" s="11"/>
      <c r="J1537" s="11"/>
      <c r="K1537" s="2"/>
      <c r="L1537" s="2"/>
      <c r="M1537" s="1"/>
    </row>
    <row r="1538" spans="1:13" x14ac:dyDescent="0.2">
      <c r="A1538" s="1"/>
      <c r="B1538" s="1"/>
      <c r="C1538" s="16"/>
      <c r="D1538" s="1"/>
      <c r="E1538" s="1"/>
      <c r="F1538" s="1"/>
      <c r="G1538" s="1"/>
      <c r="H1538" s="11"/>
      <c r="I1538" s="11"/>
      <c r="J1538" s="11"/>
      <c r="K1538" s="2"/>
      <c r="L1538" s="2"/>
      <c r="M1538" s="1"/>
    </row>
    <row r="1539" spans="1:13" x14ac:dyDescent="0.2">
      <c r="A1539" s="1"/>
      <c r="B1539" s="1"/>
      <c r="C1539" s="16"/>
      <c r="D1539" s="1"/>
      <c r="E1539" s="1"/>
      <c r="F1539" s="1"/>
      <c r="G1539" s="1"/>
      <c r="H1539" s="11"/>
      <c r="I1539" s="11"/>
      <c r="J1539" s="11"/>
      <c r="K1539" s="2"/>
      <c r="L1539" s="2"/>
      <c r="M1539" s="1"/>
    </row>
    <row r="1540" spans="1:13" x14ac:dyDescent="0.2">
      <c r="A1540" s="1"/>
      <c r="B1540" s="1"/>
      <c r="C1540" s="16"/>
      <c r="D1540" s="1"/>
      <c r="E1540" s="1"/>
      <c r="F1540" s="1"/>
      <c r="G1540" s="1"/>
      <c r="H1540" s="11"/>
      <c r="I1540" s="11"/>
      <c r="J1540" s="11"/>
      <c r="K1540" s="2"/>
      <c r="L1540" s="2"/>
      <c r="M1540" s="1"/>
    </row>
    <row r="1541" spans="1:13" x14ac:dyDescent="0.2">
      <c r="A1541" s="1"/>
      <c r="B1541" s="1"/>
      <c r="C1541" s="16"/>
      <c r="D1541" s="1"/>
      <c r="E1541" s="1"/>
      <c r="F1541" s="1"/>
      <c r="G1541" s="1"/>
      <c r="H1541" s="11"/>
      <c r="I1541" s="11"/>
      <c r="J1541" s="11"/>
      <c r="K1541" s="2"/>
      <c r="L1541" s="2"/>
      <c r="M1541" s="1"/>
    </row>
    <row r="1542" spans="1:13" x14ac:dyDescent="0.2">
      <c r="A1542" s="1"/>
      <c r="B1542" s="1"/>
      <c r="C1542" s="16"/>
      <c r="D1542" s="1"/>
      <c r="E1542" s="1"/>
      <c r="F1542" s="1"/>
      <c r="G1542" s="1"/>
      <c r="H1542" s="11"/>
      <c r="I1542" s="11"/>
      <c r="J1542" s="11"/>
      <c r="K1542" s="2"/>
      <c r="L1542" s="2"/>
      <c r="M1542" s="1"/>
    </row>
    <row r="1543" spans="1:13" x14ac:dyDescent="0.2">
      <c r="A1543" s="1"/>
      <c r="B1543" s="1"/>
      <c r="C1543" s="16"/>
      <c r="D1543" s="1"/>
      <c r="E1543" s="1"/>
      <c r="F1543" s="1"/>
      <c r="G1543" s="1"/>
      <c r="H1543" s="11"/>
      <c r="I1543" s="11"/>
      <c r="J1543" s="11"/>
      <c r="K1543" s="2"/>
      <c r="L1543" s="2"/>
      <c r="M1543" s="1"/>
    </row>
    <row r="1544" spans="1:13" x14ac:dyDescent="0.2">
      <c r="A1544" s="1"/>
      <c r="B1544" s="1"/>
      <c r="C1544" s="16"/>
      <c r="D1544" s="1"/>
      <c r="E1544" s="1"/>
      <c r="F1544" s="1"/>
      <c r="G1544" s="1"/>
      <c r="H1544" s="11"/>
      <c r="I1544" s="11"/>
      <c r="J1544" s="11"/>
      <c r="K1544" s="2"/>
      <c r="L1544" s="2"/>
      <c r="M1544" s="1"/>
    </row>
    <row r="1545" spans="1:13" x14ac:dyDescent="0.2">
      <c r="A1545" s="1"/>
      <c r="B1545" s="1"/>
      <c r="C1545" s="16"/>
      <c r="D1545" s="1"/>
      <c r="E1545" s="1"/>
      <c r="F1545" s="1"/>
      <c r="G1545" s="1"/>
      <c r="H1545" s="11"/>
      <c r="I1545" s="11"/>
      <c r="J1545" s="11"/>
      <c r="K1545" s="2"/>
      <c r="L1545" s="2"/>
      <c r="M1545" s="1"/>
    </row>
    <row r="1546" spans="1:13" x14ac:dyDescent="0.2">
      <c r="A1546" s="1"/>
      <c r="B1546" s="1"/>
      <c r="C1546" s="16"/>
      <c r="D1546" s="1"/>
      <c r="E1546" s="1"/>
      <c r="F1546" s="1"/>
      <c r="G1546" s="1"/>
      <c r="H1546" s="11"/>
      <c r="I1546" s="11"/>
      <c r="J1546" s="11"/>
      <c r="K1546" s="2"/>
      <c r="L1546" s="2"/>
      <c r="M1546" s="1"/>
    </row>
    <row r="1547" spans="1:13" x14ac:dyDescent="0.2">
      <c r="A1547" s="1"/>
      <c r="B1547" s="1"/>
      <c r="C1547" s="16"/>
      <c r="D1547" s="1"/>
      <c r="E1547" s="1"/>
      <c r="F1547" s="1"/>
      <c r="G1547" s="1"/>
      <c r="H1547" s="11"/>
      <c r="I1547" s="11"/>
      <c r="J1547" s="11"/>
      <c r="K1547" s="2"/>
      <c r="L1547" s="2"/>
      <c r="M1547" s="1"/>
    </row>
    <row r="1548" spans="1:13" x14ac:dyDescent="0.2">
      <c r="A1548" s="1"/>
      <c r="B1548" s="1"/>
      <c r="C1548" s="16"/>
      <c r="D1548" s="1"/>
      <c r="E1548" s="1"/>
      <c r="F1548" s="1"/>
      <c r="G1548" s="1"/>
      <c r="H1548" s="11"/>
      <c r="I1548" s="11"/>
      <c r="J1548" s="11"/>
      <c r="K1548" s="2"/>
      <c r="L1548" s="2"/>
      <c r="M1548" s="1"/>
    </row>
    <row r="1549" spans="1:13" x14ac:dyDescent="0.2">
      <c r="A1549" s="1"/>
      <c r="B1549" s="1"/>
      <c r="C1549" s="16"/>
      <c r="D1549" s="1"/>
      <c r="E1549" s="1"/>
      <c r="F1549" s="1"/>
      <c r="G1549" s="1"/>
      <c r="H1549" s="11"/>
      <c r="I1549" s="11"/>
      <c r="J1549" s="11"/>
      <c r="K1549" s="2"/>
      <c r="L1549" s="2"/>
      <c r="M1549" s="1"/>
    </row>
    <row r="1550" spans="1:13" x14ac:dyDescent="0.2">
      <c r="A1550" s="1"/>
      <c r="B1550" s="1"/>
      <c r="C1550" s="16"/>
      <c r="D1550" s="1"/>
      <c r="E1550" s="1"/>
      <c r="F1550" s="1"/>
      <c r="G1550" s="1"/>
      <c r="H1550" s="11"/>
      <c r="I1550" s="11"/>
      <c r="J1550" s="11"/>
      <c r="K1550" s="2"/>
      <c r="L1550" s="2"/>
      <c r="M1550" s="1"/>
    </row>
    <row r="1551" spans="1:13" x14ac:dyDescent="0.2">
      <c r="A1551" s="1"/>
      <c r="B1551" s="1"/>
      <c r="C1551" s="16"/>
      <c r="D1551" s="1"/>
      <c r="E1551" s="1"/>
      <c r="F1551" s="1"/>
      <c r="G1551" s="1"/>
      <c r="H1551" s="11"/>
      <c r="I1551" s="11"/>
      <c r="J1551" s="11"/>
      <c r="K1551" s="2"/>
      <c r="L1551" s="2"/>
      <c r="M1551" s="1"/>
    </row>
    <row r="1552" spans="1:13" x14ac:dyDescent="0.2">
      <c r="A1552" s="1"/>
      <c r="B1552" s="1"/>
      <c r="C1552" s="16"/>
      <c r="D1552" s="1"/>
      <c r="E1552" s="1"/>
      <c r="F1552" s="1"/>
      <c r="G1552" s="1"/>
      <c r="H1552" s="11"/>
      <c r="I1552" s="11"/>
      <c r="J1552" s="11"/>
      <c r="K1552" s="2"/>
      <c r="L1552" s="2"/>
      <c r="M1552" s="1"/>
    </row>
    <row r="1553" spans="1:13" x14ac:dyDescent="0.2">
      <c r="A1553" s="1"/>
      <c r="B1553" s="1"/>
      <c r="C1553" s="16"/>
      <c r="D1553" s="1"/>
      <c r="E1553" s="1"/>
      <c r="F1553" s="1"/>
      <c r="G1553" s="1"/>
      <c r="H1553" s="11"/>
      <c r="I1553" s="11"/>
      <c r="J1553" s="11"/>
      <c r="K1553" s="2"/>
      <c r="L1553" s="2"/>
      <c r="M1553" s="1"/>
    </row>
    <row r="1554" spans="1:13" x14ac:dyDescent="0.2">
      <c r="A1554" s="1"/>
      <c r="B1554" s="1"/>
      <c r="C1554" s="16"/>
      <c r="D1554" s="1"/>
      <c r="E1554" s="1"/>
      <c r="F1554" s="1"/>
      <c r="G1554" s="1"/>
      <c r="H1554" s="11"/>
      <c r="I1554" s="11"/>
      <c r="J1554" s="11"/>
      <c r="K1554" s="2"/>
      <c r="L1554" s="2"/>
      <c r="M1554" s="1"/>
    </row>
    <row r="1555" spans="1:13" x14ac:dyDescent="0.2">
      <c r="A1555" s="1"/>
      <c r="B1555" s="1"/>
      <c r="C1555" s="16"/>
      <c r="D1555" s="1"/>
      <c r="E1555" s="1"/>
      <c r="F1555" s="1"/>
      <c r="G1555" s="1"/>
      <c r="H1555" s="11"/>
      <c r="I1555" s="11"/>
      <c r="J1555" s="11"/>
      <c r="K1555" s="2"/>
      <c r="L1555" s="2"/>
      <c r="M1555" s="1"/>
    </row>
    <row r="1556" spans="1:13" x14ac:dyDescent="0.2">
      <c r="A1556" s="1"/>
      <c r="B1556" s="1"/>
      <c r="C1556" s="16"/>
      <c r="D1556" s="1"/>
      <c r="E1556" s="1"/>
      <c r="F1556" s="1"/>
      <c r="G1556" s="1"/>
      <c r="H1556" s="11"/>
      <c r="I1556" s="11"/>
      <c r="J1556" s="11"/>
      <c r="K1556" s="2"/>
      <c r="L1556" s="2"/>
      <c r="M1556" s="1"/>
    </row>
    <row r="1557" spans="1:13" x14ac:dyDescent="0.2">
      <c r="A1557" s="1"/>
      <c r="B1557" s="1"/>
      <c r="C1557" s="16"/>
      <c r="D1557" s="1"/>
      <c r="E1557" s="1"/>
      <c r="F1557" s="1"/>
      <c r="G1557" s="1"/>
      <c r="H1557" s="11"/>
      <c r="I1557" s="11"/>
      <c r="J1557" s="11"/>
      <c r="K1557" s="2"/>
      <c r="L1557" s="2"/>
      <c r="M1557" s="1"/>
    </row>
    <row r="1558" spans="1:13" x14ac:dyDescent="0.2">
      <c r="A1558" s="1"/>
      <c r="B1558" s="1"/>
      <c r="C1558" s="16"/>
      <c r="D1558" s="1"/>
      <c r="E1558" s="1"/>
      <c r="F1558" s="1"/>
      <c r="G1558" s="1"/>
      <c r="H1558" s="11"/>
      <c r="I1558" s="11"/>
      <c r="J1558" s="11"/>
      <c r="K1558" s="2"/>
      <c r="L1558" s="2"/>
      <c r="M1558" s="1"/>
    </row>
    <row r="1559" spans="1:13" x14ac:dyDescent="0.2">
      <c r="A1559" s="1"/>
      <c r="B1559" s="1"/>
      <c r="C1559" s="16"/>
      <c r="D1559" s="1"/>
      <c r="E1559" s="1"/>
      <c r="F1559" s="1"/>
      <c r="G1559" s="1"/>
      <c r="H1559" s="11"/>
      <c r="I1559" s="11"/>
      <c r="J1559" s="11"/>
      <c r="K1559" s="2"/>
      <c r="L1559" s="2"/>
      <c r="M1559" s="1"/>
    </row>
    <row r="1560" spans="1:13" x14ac:dyDescent="0.2">
      <c r="A1560" s="1"/>
      <c r="B1560" s="1"/>
      <c r="C1560" s="16"/>
      <c r="D1560" s="1"/>
      <c r="E1560" s="1"/>
      <c r="F1560" s="1"/>
      <c r="G1560" s="1"/>
      <c r="H1560" s="11"/>
      <c r="I1560" s="11"/>
      <c r="J1560" s="11"/>
      <c r="K1560" s="2"/>
      <c r="L1560" s="2"/>
      <c r="M1560" s="1"/>
    </row>
    <row r="1561" spans="1:13" x14ac:dyDescent="0.2">
      <c r="A1561" s="1"/>
      <c r="B1561" s="1"/>
      <c r="C1561" s="16"/>
      <c r="D1561" s="1"/>
      <c r="E1561" s="1"/>
      <c r="F1561" s="1"/>
      <c r="G1561" s="1"/>
      <c r="H1561" s="11"/>
      <c r="I1561" s="11"/>
      <c r="J1561" s="11"/>
      <c r="K1561" s="2"/>
      <c r="L1561" s="2"/>
      <c r="M1561" s="1"/>
    </row>
    <row r="1562" spans="1:13" x14ac:dyDescent="0.2">
      <c r="A1562" s="1"/>
      <c r="B1562" s="1"/>
      <c r="C1562" s="16"/>
      <c r="D1562" s="1"/>
      <c r="E1562" s="1"/>
      <c r="F1562" s="1"/>
      <c r="G1562" s="1"/>
      <c r="H1562" s="11"/>
      <c r="I1562" s="11"/>
      <c r="J1562" s="11"/>
      <c r="K1562" s="2"/>
      <c r="L1562" s="2"/>
      <c r="M1562" s="1"/>
    </row>
    <row r="1563" spans="1:13" x14ac:dyDescent="0.2">
      <c r="A1563" s="1"/>
      <c r="B1563" s="1"/>
      <c r="C1563" s="16"/>
      <c r="D1563" s="1"/>
      <c r="E1563" s="1"/>
      <c r="F1563" s="1"/>
      <c r="G1563" s="1"/>
      <c r="H1563" s="11"/>
      <c r="I1563" s="11"/>
      <c r="J1563" s="11"/>
      <c r="K1563" s="2"/>
      <c r="L1563" s="2"/>
      <c r="M1563" s="1"/>
    </row>
    <row r="1564" spans="1:13" x14ac:dyDescent="0.2">
      <c r="A1564" s="1"/>
      <c r="B1564" s="1"/>
      <c r="C1564" s="16"/>
      <c r="D1564" s="1"/>
      <c r="E1564" s="1"/>
      <c r="F1564" s="1"/>
      <c r="G1564" s="1"/>
      <c r="H1564" s="11"/>
      <c r="I1564" s="11"/>
      <c r="J1564" s="11"/>
      <c r="K1564" s="2"/>
      <c r="L1564" s="2"/>
      <c r="M1564" s="1"/>
    </row>
    <row r="1565" spans="1:13" x14ac:dyDescent="0.2">
      <c r="A1565" s="1"/>
      <c r="B1565" s="1"/>
      <c r="C1565" s="16"/>
      <c r="D1565" s="1"/>
      <c r="E1565" s="1"/>
      <c r="F1565" s="1"/>
      <c r="G1565" s="1"/>
      <c r="H1565" s="11"/>
      <c r="I1565" s="11"/>
      <c r="J1565" s="11"/>
      <c r="K1565" s="2"/>
      <c r="L1565" s="2"/>
      <c r="M1565" s="1"/>
    </row>
    <row r="1566" spans="1:13" x14ac:dyDescent="0.2">
      <c r="A1566" s="1"/>
      <c r="B1566" s="1"/>
      <c r="C1566" s="16"/>
      <c r="D1566" s="1"/>
      <c r="E1566" s="1"/>
      <c r="F1566" s="1"/>
      <c r="G1566" s="1"/>
      <c r="H1566" s="11"/>
      <c r="I1566" s="11"/>
      <c r="J1566" s="11"/>
      <c r="K1566" s="2"/>
      <c r="L1566" s="2"/>
      <c r="M1566" s="1"/>
    </row>
    <row r="1567" spans="1:13" x14ac:dyDescent="0.2">
      <c r="A1567" s="1"/>
      <c r="B1567" s="1"/>
      <c r="C1567" s="16"/>
      <c r="D1567" s="1"/>
      <c r="E1567" s="1"/>
      <c r="F1567" s="1"/>
      <c r="G1567" s="1"/>
      <c r="H1567" s="11"/>
      <c r="I1567" s="11"/>
      <c r="J1567" s="11"/>
      <c r="K1567" s="2"/>
      <c r="L1567" s="2"/>
      <c r="M1567" s="1"/>
    </row>
    <row r="1568" spans="1:13" x14ac:dyDescent="0.2">
      <c r="A1568" s="1"/>
      <c r="B1568" s="1"/>
      <c r="C1568" s="16"/>
      <c r="D1568" s="1"/>
      <c r="E1568" s="1"/>
      <c r="F1568" s="1"/>
      <c r="G1568" s="1"/>
      <c r="H1568" s="11"/>
      <c r="I1568" s="11"/>
      <c r="J1568" s="11"/>
      <c r="K1568" s="2"/>
      <c r="L1568" s="2"/>
      <c r="M1568" s="1"/>
    </row>
    <row r="1569" spans="1:13" x14ac:dyDescent="0.2">
      <c r="A1569" s="1"/>
      <c r="B1569" s="1"/>
      <c r="C1569" s="16"/>
      <c r="D1569" s="1"/>
      <c r="E1569" s="1"/>
      <c r="F1569" s="1"/>
      <c r="G1569" s="1"/>
      <c r="H1569" s="11"/>
      <c r="I1569" s="11"/>
      <c r="J1569" s="11"/>
      <c r="K1569" s="2"/>
      <c r="L1569" s="2"/>
      <c r="M1569" s="1"/>
    </row>
    <row r="1570" spans="1:13" x14ac:dyDescent="0.2">
      <c r="A1570" s="1"/>
      <c r="B1570" s="1"/>
      <c r="C1570" s="16"/>
      <c r="D1570" s="1"/>
      <c r="E1570" s="1"/>
      <c r="F1570" s="1"/>
      <c r="G1570" s="1"/>
      <c r="H1570" s="11"/>
      <c r="I1570" s="11"/>
      <c r="J1570" s="11"/>
      <c r="K1570" s="2"/>
      <c r="L1570" s="2"/>
      <c r="M1570" s="1"/>
    </row>
    <row r="1571" spans="1:13" x14ac:dyDescent="0.2">
      <c r="A1571" s="1"/>
      <c r="B1571" s="1"/>
      <c r="C1571" s="16"/>
      <c r="D1571" s="1"/>
      <c r="E1571" s="1"/>
      <c r="F1571" s="1"/>
      <c r="G1571" s="1"/>
      <c r="H1571" s="11"/>
      <c r="I1571" s="11"/>
      <c r="J1571" s="11"/>
      <c r="K1571" s="2"/>
      <c r="L1571" s="2"/>
      <c r="M1571" s="1"/>
    </row>
    <row r="1572" spans="1:13" x14ac:dyDescent="0.2">
      <c r="A1572" s="1"/>
      <c r="B1572" s="1"/>
      <c r="C1572" s="16"/>
      <c r="D1572" s="1"/>
      <c r="E1572" s="1"/>
      <c r="F1572" s="1"/>
      <c r="G1572" s="1"/>
      <c r="H1572" s="11"/>
      <c r="I1572" s="11"/>
      <c r="J1572" s="11"/>
      <c r="K1572" s="2"/>
      <c r="L1572" s="2"/>
      <c r="M1572" s="1"/>
    </row>
    <row r="1573" spans="1:13" x14ac:dyDescent="0.2">
      <c r="A1573" s="1"/>
      <c r="B1573" s="1"/>
      <c r="C1573" s="16"/>
      <c r="D1573" s="1"/>
      <c r="E1573" s="1"/>
      <c r="F1573" s="1"/>
      <c r="G1573" s="1"/>
      <c r="H1573" s="11"/>
      <c r="I1573" s="11"/>
      <c r="J1573" s="11"/>
      <c r="K1573" s="2"/>
      <c r="L1573" s="2"/>
      <c r="M1573" s="1"/>
    </row>
    <row r="1574" spans="1:13" x14ac:dyDescent="0.2">
      <c r="A1574" s="1"/>
      <c r="B1574" s="1"/>
      <c r="C1574" s="16"/>
      <c r="D1574" s="1"/>
      <c r="E1574" s="1"/>
      <c r="F1574" s="1"/>
      <c r="G1574" s="1"/>
      <c r="H1574" s="11"/>
      <c r="I1574" s="11"/>
      <c r="J1574" s="11"/>
      <c r="K1574" s="2"/>
      <c r="L1574" s="2"/>
      <c r="M1574" s="1"/>
    </row>
    <row r="1575" spans="1:13" x14ac:dyDescent="0.2">
      <c r="A1575" s="1"/>
      <c r="B1575" s="1"/>
      <c r="C1575" s="16"/>
      <c r="D1575" s="1"/>
      <c r="E1575" s="1"/>
      <c r="F1575" s="1"/>
      <c r="G1575" s="1"/>
      <c r="H1575" s="11"/>
      <c r="I1575" s="11"/>
      <c r="J1575" s="11"/>
      <c r="K1575" s="2"/>
      <c r="L1575" s="2"/>
      <c r="M1575" s="1"/>
    </row>
    <row r="1576" spans="1:13" x14ac:dyDescent="0.2">
      <c r="A1576" s="1"/>
      <c r="B1576" s="1"/>
      <c r="C1576" s="16"/>
      <c r="D1576" s="1"/>
      <c r="E1576" s="1"/>
      <c r="F1576" s="1"/>
      <c r="G1576" s="1"/>
      <c r="H1576" s="11"/>
      <c r="I1576" s="11"/>
      <c r="J1576" s="11"/>
      <c r="K1576" s="2"/>
      <c r="L1576" s="2"/>
      <c r="M1576" s="1"/>
    </row>
    <row r="1577" spans="1:13" x14ac:dyDescent="0.2">
      <c r="A1577" s="1"/>
      <c r="B1577" s="1"/>
      <c r="C1577" s="16"/>
      <c r="D1577" s="1"/>
      <c r="E1577" s="1"/>
      <c r="F1577" s="1"/>
      <c r="G1577" s="1"/>
      <c r="H1577" s="11"/>
      <c r="I1577" s="11"/>
      <c r="J1577" s="11"/>
      <c r="K1577" s="2"/>
      <c r="L1577" s="2"/>
      <c r="M1577" s="1"/>
    </row>
    <row r="1578" spans="1:13" x14ac:dyDescent="0.2">
      <c r="A1578" s="1"/>
      <c r="B1578" s="1"/>
      <c r="C1578" s="16"/>
      <c r="D1578" s="1"/>
      <c r="E1578" s="1"/>
      <c r="F1578" s="1"/>
      <c r="G1578" s="1"/>
      <c r="H1578" s="11"/>
      <c r="I1578" s="11"/>
      <c r="J1578" s="11"/>
      <c r="K1578" s="2"/>
      <c r="L1578" s="2"/>
      <c r="M1578" s="1"/>
    </row>
    <row r="1579" spans="1:13" x14ac:dyDescent="0.2">
      <c r="A1579" s="1"/>
      <c r="B1579" s="1"/>
      <c r="C1579" s="16"/>
      <c r="D1579" s="1"/>
      <c r="E1579" s="1"/>
      <c r="F1579" s="1"/>
      <c r="G1579" s="1"/>
      <c r="H1579" s="11"/>
      <c r="I1579" s="11"/>
      <c r="J1579" s="11"/>
      <c r="K1579" s="2"/>
      <c r="L1579" s="2"/>
      <c r="M1579" s="1"/>
    </row>
    <row r="1580" spans="1:13" x14ac:dyDescent="0.2">
      <c r="A1580" s="1"/>
      <c r="B1580" s="1"/>
      <c r="C1580" s="16"/>
      <c r="D1580" s="1"/>
      <c r="E1580" s="1"/>
      <c r="F1580" s="1"/>
      <c r="G1580" s="1"/>
      <c r="H1580" s="11"/>
      <c r="I1580" s="11"/>
      <c r="J1580" s="11"/>
      <c r="K1580" s="2"/>
      <c r="L1580" s="2"/>
      <c r="M1580" s="1"/>
    </row>
    <row r="1581" spans="1:13" x14ac:dyDescent="0.2">
      <c r="A1581" s="1"/>
      <c r="B1581" s="1"/>
      <c r="C1581" s="16"/>
      <c r="D1581" s="1"/>
      <c r="E1581" s="1"/>
      <c r="F1581" s="1"/>
      <c r="G1581" s="1"/>
      <c r="H1581" s="11"/>
      <c r="I1581" s="11"/>
      <c r="J1581" s="11"/>
      <c r="K1581" s="2"/>
      <c r="L1581" s="2"/>
      <c r="M1581" s="1"/>
    </row>
    <row r="1582" spans="1:13" x14ac:dyDescent="0.2">
      <c r="A1582" s="1"/>
      <c r="B1582" s="1"/>
      <c r="C1582" s="16"/>
      <c r="D1582" s="1"/>
      <c r="E1582" s="1"/>
      <c r="F1582" s="1"/>
      <c r="G1582" s="1"/>
      <c r="H1582" s="11"/>
      <c r="I1582" s="11"/>
      <c r="J1582" s="11"/>
      <c r="K1582" s="2"/>
      <c r="L1582" s="2"/>
      <c r="M1582" s="1"/>
    </row>
    <row r="1583" spans="1:13" x14ac:dyDescent="0.2">
      <c r="A1583" s="1"/>
      <c r="B1583" s="1"/>
      <c r="C1583" s="16"/>
      <c r="D1583" s="1"/>
      <c r="E1583" s="1"/>
      <c r="F1583" s="1"/>
      <c r="G1583" s="1"/>
      <c r="H1583" s="11"/>
      <c r="I1583" s="11"/>
      <c r="J1583" s="11"/>
      <c r="K1583" s="2"/>
      <c r="L1583" s="2"/>
      <c r="M1583" s="1"/>
    </row>
    <row r="1584" spans="1:13" x14ac:dyDescent="0.2">
      <c r="A1584" s="1"/>
      <c r="B1584" s="1"/>
      <c r="C1584" s="16"/>
      <c r="D1584" s="1"/>
      <c r="E1584" s="1"/>
      <c r="F1584" s="1"/>
      <c r="G1584" s="1"/>
      <c r="H1584" s="11"/>
      <c r="I1584" s="11"/>
      <c r="J1584" s="11"/>
      <c r="K1584" s="2"/>
      <c r="L1584" s="2"/>
      <c r="M1584" s="1"/>
    </row>
    <row r="1585" spans="1:13" x14ac:dyDescent="0.2">
      <c r="A1585" s="1"/>
      <c r="B1585" s="1"/>
      <c r="C1585" s="16"/>
      <c r="D1585" s="1"/>
      <c r="E1585" s="1"/>
      <c r="F1585" s="1"/>
      <c r="G1585" s="1"/>
      <c r="H1585" s="11"/>
      <c r="I1585" s="11"/>
      <c r="J1585" s="11"/>
      <c r="K1585" s="2"/>
      <c r="L1585" s="2"/>
      <c r="M1585" s="1"/>
    </row>
    <row r="1586" spans="1:13" x14ac:dyDescent="0.2">
      <c r="A1586" s="1"/>
      <c r="B1586" s="1"/>
      <c r="C1586" s="16"/>
      <c r="D1586" s="1"/>
      <c r="E1586" s="1"/>
      <c r="F1586" s="1"/>
      <c r="G1586" s="1"/>
      <c r="H1586" s="11"/>
      <c r="I1586" s="11"/>
      <c r="J1586" s="11"/>
      <c r="K1586" s="2"/>
      <c r="L1586" s="2"/>
      <c r="M1586" s="1"/>
    </row>
    <row r="1587" spans="1:13" x14ac:dyDescent="0.2">
      <c r="A1587" s="1"/>
      <c r="B1587" s="1"/>
      <c r="C1587" s="16"/>
      <c r="D1587" s="1"/>
      <c r="E1587" s="1"/>
      <c r="F1587" s="1"/>
      <c r="G1587" s="1"/>
      <c r="H1587" s="11"/>
      <c r="I1587" s="11"/>
      <c r="J1587" s="11"/>
      <c r="K1587" s="2"/>
      <c r="L1587" s="2"/>
      <c r="M1587" s="1"/>
    </row>
    <row r="1588" spans="1:13" x14ac:dyDescent="0.2">
      <c r="A1588" s="1"/>
      <c r="B1588" s="1"/>
      <c r="C1588" s="16"/>
      <c r="D1588" s="1"/>
      <c r="E1588" s="1"/>
      <c r="F1588" s="1"/>
      <c r="G1588" s="1"/>
      <c r="H1588" s="11"/>
      <c r="I1588" s="11"/>
      <c r="J1588" s="11"/>
      <c r="K1588" s="2"/>
      <c r="L1588" s="2"/>
      <c r="M1588" s="1"/>
    </row>
    <row r="1589" spans="1:13" x14ac:dyDescent="0.2">
      <c r="A1589" s="1"/>
      <c r="B1589" s="1"/>
      <c r="C1589" s="16"/>
      <c r="D1589" s="1"/>
      <c r="E1589" s="1"/>
      <c r="F1589" s="1"/>
      <c r="G1589" s="1"/>
      <c r="H1589" s="11"/>
      <c r="I1589" s="11"/>
      <c r="J1589" s="11"/>
      <c r="K1589" s="2"/>
      <c r="L1589" s="2"/>
      <c r="M1589" s="1"/>
    </row>
    <row r="1590" spans="1:13" x14ac:dyDescent="0.2">
      <c r="A1590" s="1"/>
      <c r="B1590" s="1"/>
      <c r="C1590" s="16"/>
      <c r="D1590" s="1"/>
      <c r="E1590" s="1"/>
      <c r="F1590" s="1"/>
      <c r="G1590" s="1"/>
      <c r="H1590" s="11"/>
      <c r="I1590" s="11"/>
      <c r="J1590" s="11"/>
      <c r="K1590" s="2"/>
      <c r="L1590" s="2"/>
      <c r="M1590" s="1"/>
    </row>
    <row r="1591" spans="1:13" x14ac:dyDescent="0.2">
      <c r="A1591" s="1"/>
      <c r="B1591" s="1"/>
      <c r="C1591" s="16"/>
      <c r="D1591" s="1"/>
      <c r="E1591" s="1"/>
      <c r="F1591" s="1"/>
      <c r="G1591" s="1"/>
      <c r="H1591" s="11"/>
      <c r="I1591" s="11"/>
      <c r="J1591" s="11"/>
      <c r="K1591" s="2"/>
      <c r="L1591" s="2"/>
      <c r="M1591" s="1"/>
    </row>
    <row r="1592" spans="1:13" x14ac:dyDescent="0.2">
      <c r="A1592" s="1"/>
      <c r="B1592" s="1"/>
      <c r="C1592" s="16"/>
      <c r="D1592" s="1"/>
      <c r="E1592" s="1"/>
      <c r="F1592" s="1"/>
      <c r="G1592" s="1"/>
      <c r="H1592" s="11"/>
      <c r="I1592" s="11"/>
      <c r="J1592" s="11"/>
      <c r="K1592" s="2"/>
      <c r="L1592" s="2"/>
      <c r="M1592" s="1"/>
    </row>
    <row r="1593" spans="1:13" x14ac:dyDescent="0.2">
      <c r="A1593" s="1"/>
      <c r="B1593" s="1"/>
      <c r="C1593" s="16"/>
      <c r="D1593" s="1"/>
      <c r="E1593" s="1"/>
      <c r="F1593" s="1"/>
      <c r="G1593" s="1"/>
      <c r="H1593" s="11"/>
      <c r="I1593" s="11"/>
      <c r="J1593" s="11"/>
      <c r="K1593" s="2"/>
      <c r="L1593" s="2"/>
      <c r="M1593" s="1"/>
    </row>
    <row r="1594" spans="1:13" x14ac:dyDescent="0.2">
      <c r="A1594" s="1"/>
      <c r="B1594" s="1"/>
      <c r="C1594" s="16"/>
      <c r="D1594" s="1"/>
      <c r="E1594" s="1"/>
      <c r="F1594" s="1"/>
      <c r="G1594" s="1"/>
      <c r="H1594" s="11"/>
      <c r="I1594" s="11"/>
      <c r="J1594" s="11"/>
      <c r="K1594" s="2"/>
      <c r="L1594" s="2"/>
      <c r="M1594" s="1"/>
    </row>
    <row r="1595" spans="1:13" x14ac:dyDescent="0.2">
      <c r="A1595" s="1"/>
      <c r="B1595" s="1"/>
      <c r="C1595" s="16"/>
      <c r="D1595" s="1"/>
      <c r="E1595" s="1"/>
      <c r="F1595" s="1"/>
      <c r="G1595" s="1"/>
      <c r="H1595" s="11"/>
      <c r="I1595" s="11"/>
      <c r="J1595" s="11"/>
      <c r="K1595" s="2"/>
      <c r="L1595" s="2"/>
      <c r="M1595" s="1"/>
    </row>
    <row r="1596" spans="1:13" x14ac:dyDescent="0.2">
      <c r="A1596" s="1"/>
      <c r="B1596" s="1"/>
      <c r="C1596" s="16"/>
      <c r="D1596" s="1"/>
      <c r="E1596" s="1"/>
      <c r="F1596" s="1"/>
      <c r="G1596" s="1"/>
      <c r="H1596" s="11"/>
      <c r="I1596" s="11"/>
      <c r="J1596" s="11"/>
      <c r="K1596" s="2"/>
      <c r="L1596" s="2"/>
      <c r="M1596" s="1"/>
    </row>
    <row r="1597" spans="1:13" x14ac:dyDescent="0.2">
      <c r="A1597" s="1"/>
      <c r="B1597" s="1"/>
      <c r="C1597" s="16"/>
      <c r="D1597" s="1"/>
      <c r="E1597" s="1"/>
      <c r="F1597" s="1"/>
      <c r="G1597" s="1"/>
      <c r="H1597" s="11"/>
      <c r="I1597" s="11"/>
      <c r="J1597" s="11"/>
      <c r="K1597" s="2"/>
      <c r="L1597" s="2"/>
      <c r="M1597" s="1"/>
    </row>
    <row r="1598" spans="1:13" x14ac:dyDescent="0.2">
      <c r="A1598" s="1"/>
      <c r="B1598" s="1"/>
      <c r="C1598" s="16"/>
      <c r="D1598" s="1"/>
      <c r="E1598" s="1"/>
      <c r="F1598" s="1"/>
      <c r="G1598" s="1"/>
      <c r="H1598" s="11"/>
      <c r="I1598" s="11"/>
      <c r="J1598" s="11"/>
      <c r="K1598" s="2"/>
      <c r="L1598" s="2"/>
      <c r="M1598" s="1"/>
    </row>
    <row r="1599" spans="1:13" x14ac:dyDescent="0.2">
      <c r="A1599" s="1"/>
      <c r="B1599" s="1"/>
      <c r="C1599" s="16"/>
      <c r="D1599" s="1"/>
      <c r="E1599" s="1"/>
      <c r="F1599" s="1"/>
      <c r="G1599" s="1"/>
      <c r="H1599" s="11"/>
      <c r="I1599" s="11"/>
      <c r="J1599" s="11"/>
      <c r="K1599" s="2"/>
      <c r="L1599" s="2"/>
      <c r="M1599" s="1"/>
    </row>
    <row r="1600" spans="1:13" x14ac:dyDescent="0.2">
      <c r="A1600" s="1"/>
      <c r="B1600" s="1"/>
      <c r="C1600" s="16"/>
      <c r="D1600" s="1"/>
      <c r="E1600" s="1"/>
      <c r="F1600" s="1"/>
      <c r="G1600" s="1"/>
      <c r="H1600" s="11"/>
      <c r="I1600" s="11"/>
      <c r="J1600" s="11"/>
      <c r="K1600" s="2"/>
      <c r="L1600" s="2"/>
      <c r="M1600" s="1"/>
    </row>
    <row r="1601" spans="1:13" x14ac:dyDescent="0.2">
      <c r="A1601" s="1"/>
      <c r="B1601" s="1"/>
      <c r="C1601" s="16"/>
      <c r="D1601" s="1"/>
      <c r="E1601" s="1"/>
      <c r="F1601" s="1"/>
      <c r="G1601" s="1"/>
      <c r="H1601" s="11"/>
      <c r="I1601" s="11"/>
      <c r="J1601" s="11"/>
      <c r="K1601" s="2"/>
      <c r="L1601" s="2"/>
      <c r="M1601" s="1"/>
    </row>
    <row r="1602" spans="1:13" x14ac:dyDescent="0.2">
      <c r="A1602" s="1"/>
      <c r="B1602" s="1"/>
      <c r="C1602" s="16"/>
      <c r="D1602" s="1"/>
      <c r="E1602" s="1"/>
      <c r="F1602" s="1"/>
      <c r="G1602" s="1"/>
      <c r="H1602" s="11"/>
      <c r="I1602" s="11"/>
      <c r="J1602" s="11"/>
      <c r="K1602" s="2"/>
      <c r="L1602" s="2"/>
      <c r="M1602" s="1"/>
    </row>
    <row r="1603" spans="1:13" x14ac:dyDescent="0.2">
      <c r="A1603" s="1"/>
      <c r="B1603" s="1"/>
      <c r="C1603" s="16"/>
      <c r="D1603" s="1"/>
      <c r="E1603" s="1"/>
      <c r="F1603" s="1"/>
      <c r="G1603" s="1"/>
      <c r="H1603" s="11"/>
      <c r="I1603" s="11"/>
      <c r="J1603" s="11"/>
      <c r="K1603" s="2"/>
      <c r="L1603" s="2"/>
      <c r="M1603" s="1"/>
    </row>
    <row r="1604" spans="1:13" x14ac:dyDescent="0.2">
      <c r="A1604" s="1"/>
      <c r="B1604" s="1"/>
      <c r="C1604" s="16"/>
      <c r="D1604" s="1"/>
      <c r="E1604" s="1"/>
      <c r="F1604" s="1"/>
      <c r="G1604" s="1"/>
      <c r="H1604" s="11"/>
      <c r="I1604" s="11"/>
      <c r="J1604" s="11"/>
      <c r="K1604" s="2"/>
      <c r="L1604" s="2"/>
      <c r="M1604" s="1"/>
    </row>
    <row r="1605" spans="1:13" x14ac:dyDescent="0.2">
      <c r="A1605" s="1"/>
      <c r="B1605" s="1"/>
      <c r="C1605" s="16"/>
      <c r="D1605" s="1"/>
      <c r="E1605" s="1"/>
      <c r="F1605" s="1"/>
      <c r="G1605" s="1"/>
      <c r="H1605" s="11"/>
      <c r="I1605" s="11"/>
      <c r="J1605" s="11"/>
      <c r="K1605" s="2"/>
      <c r="L1605" s="2"/>
      <c r="M1605" s="1"/>
    </row>
    <row r="1606" spans="1:13" x14ac:dyDescent="0.2">
      <c r="A1606" s="1"/>
      <c r="B1606" s="1"/>
      <c r="C1606" s="16"/>
      <c r="D1606" s="1"/>
      <c r="E1606" s="1"/>
      <c r="F1606" s="1"/>
      <c r="G1606" s="1"/>
      <c r="H1606" s="11"/>
      <c r="I1606" s="11"/>
      <c r="J1606" s="11"/>
      <c r="K1606" s="2"/>
      <c r="L1606" s="2"/>
      <c r="M1606" s="1"/>
    </row>
    <row r="1607" spans="1:13" x14ac:dyDescent="0.2">
      <c r="A1607" s="1"/>
      <c r="B1607" s="1"/>
      <c r="C1607" s="16"/>
      <c r="D1607" s="1"/>
      <c r="E1607" s="1"/>
      <c r="F1607" s="1"/>
      <c r="G1607" s="1"/>
      <c r="H1607" s="11"/>
      <c r="I1607" s="11"/>
      <c r="J1607" s="11"/>
      <c r="K1607" s="2"/>
      <c r="L1607" s="2"/>
      <c r="M1607" s="1"/>
    </row>
    <row r="1608" spans="1:13" x14ac:dyDescent="0.2">
      <c r="A1608" s="1"/>
      <c r="B1608" s="1"/>
      <c r="C1608" s="16"/>
      <c r="D1608" s="1"/>
      <c r="E1608" s="1"/>
      <c r="F1608" s="1"/>
      <c r="G1608" s="1"/>
      <c r="H1608" s="11"/>
      <c r="I1608" s="11"/>
      <c r="J1608" s="11"/>
      <c r="K1608" s="2"/>
      <c r="L1608" s="2"/>
      <c r="M1608" s="1"/>
    </row>
    <row r="1609" spans="1:13" x14ac:dyDescent="0.2">
      <c r="A1609" s="1"/>
      <c r="B1609" s="1"/>
      <c r="C1609" s="16"/>
      <c r="D1609" s="1"/>
      <c r="E1609" s="1"/>
      <c r="F1609" s="1"/>
      <c r="G1609" s="1"/>
      <c r="H1609" s="11"/>
      <c r="I1609" s="11"/>
      <c r="J1609" s="11"/>
      <c r="K1609" s="2"/>
      <c r="L1609" s="2"/>
      <c r="M1609" s="1"/>
    </row>
    <row r="1610" spans="1:13" x14ac:dyDescent="0.2">
      <c r="A1610" s="1"/>
      <c r="B1610" s="1"/>
      <c r="C1610" s="16"/>
      <c r="D1610" s="1"/>
      <c r="E1610" s="1"/>
      <c r="F1610" s="1"/>
      <c r="G1610" s="1"/>
      <c r="H1610" s="11"/>
      <c r="I1610" s="11"/>
      <c r="J1610" s="11"/>
      <c r="K1610" s="2"/>
      <c r="L1610" s="2"/>
      <c r="M1610" s="1"/>
    </row>
    <row r="1611" spans="1:13" x14ac:dyDescent="0.2">
      <c r="A1611" s="1"/>
      <c r="B1611" s="1"/>
      <c r="C1611" s="16"/>
      <c r="D1611" s="1"/>
      <c r="E1611" s="1"/>
      <c r="F1611" s="1"/>
      <c r="G1611" s="1"/>
      <c r="H1611" s="11"/>
      <c r="I1611" s="11"/>
      <c r="J1611" s="11"/>
      <c r="K1611" s="2"/>
      <c r="L1611" s="2"/>
      <c r="M1611" s="1"/>
    </row>
    <row r="1612" spans="1:13" x14ac:dyDescent="0.2">
      <c r="A1612" s="1"/>
      <c r="B1612" s="1"/>
      <c r="C1612" s="16"/>
      <c r="D1612" s="1"/>
      <c r="E1612" s="1"/>
      <c r="F1612" s="1"/>
      <c r="G1612" s="1"/>
      <c r="H1612" s="11"/>
      <c r="I1612" s="11"/>
      <c r="J1612" s="11"/>
      <c r="K1612" s="2"/>
      <c r="L1612" s="2"/>
      <c r="M1612" s="1"/>
    </row>
    <row r="1613" spans="1:13" x14ac:dyDescent="0.2">
      <c r="A1613" s="1"/>
      <c r="B1613" s="1"/>
      <c r="C1613" s="16"/>
      <c r="D1613" s="1"/>
      <c r="E1613" s="1"/>
      <c r="F1613" s="1"/>
      <c r="G1613" s="1"/>
      <c r="H1613" s="11"/>
      <c r="I1613" s="11"/>
      <c r="J1613" s="11"/>
      <c r="K1613" s="2"/>
      <c r="L1613" s="2"/>
      <c r="M1613" s="1"/>
    </row>
    <row r="1614" spans="1:13" x14ac:dyDescent="0.2">
      <c r="A1614" s="1"/>
      <c r="B1614" s="1"/>
      <c r="C1614" s="16"/>
      <c r="D1614" s="1"/>
      <c r="E1614" s="1"/>
      <c r="F1614" s="1"/>
      <c r="G1614" s="1"/>
      <c r="H1614" s="11"/>
      <c r="I1614" s="11"/>
      <c r="J1614" s="11"/>
      <c r="K1614" s="2"/>
      <c r="L1614" s="2"/>
      <c r="M1614" s="1"/>
    </row>
    <row r="1615" spans="1:13" x14ac:dyDescent="0.2">
      <c r="A1615" s="1"/>
      <c r="B1615" s="1"/>
      <c r="C1615" s="16"/>
      <c r="D1615" s="1"/>
      <c r="E1615" s="1"/>
      <c r="F1615" s="1"/>
      <c r="G1615" s="1"/>
      <c r="H1615" s="11"/>
      <c r="I1615" s="11"/>
      <c r="J1615" s="11"/>
      <c r="K1615" s="2"/>
      <c r="L1615" s="2"/>
      <c r="M1615" s="1"/>
    </row>
    <row r="1616" spans="1:13" x14ac:dyDescent="0.2">
      <c r="A1616" s="1"/>
      <c r="B1616" s="1"/>
      <c r="C1616" s="16"/>
      <c r="D1616" s="1"/>
      <c r="E1616" s="1"/>
      <c r="F1616" s="1"/>
      <c r="G1616" s="1"/>
      <c r="H1616" s="11"/>
      <c r="I1616" s="11"/>
      <c r="J1616" s="11"/>
      <c r="K1616" s="2"/>
      <c r="L1616" s="2"/>
      <c r="M1616" s="1"/>
    </row>
    <row r="1617" spans="1:13" x14ac:dyDescent="0.2">
      <c r="A1617" s="1"/>
      <c r="B1617" s="1"/>
      <c r="C1617" s="16"/>
      <c r="D1617" s="1"/>
      <c r="E1617" s="1"/>
      <c r="F1617" s="1"/>
      <c r="G1617" s="1"/>
      <c r="H1617" s="11"/>
      <c r="I1617" s="11"/>
      <c r="J1617" s="11"/>
      <c r="K1617" s="2"/>
      <c r="L1617" s="2"/>
      <c r="M1617" s="1"/>
    </row>
    <row r="1618" spans="1:13" x14ac:dyDescent="0.2">
      <c r="A1618" s="1"/>
      <c r="B1618" s="1"/>
      <c r="C1618" s="16"/>
      <c r="D1618" s="1"/>
      <c r="E1618" s="1"/>
      <c r="F1618" s="1"/>
      <c r="G1618" s="1"/>
      <c r="H1618" s="11"/>
      <c r="I1618" s="11"/>
      <c r="J1618" s="11"/>
      <c r="K1618" s="2"/>
      <c r="L1618" s="2"/>
      <c r="M1618" s="1"/>
    </row>
    <row r="1619" spans="1:13" x14ac:dyDescent="0.2">
      <c r="A1619" s="1"/>
      <c r="B1619" s="1"/>
      <c r="C1619" s="16"/>
      <c r="D1619" s="1"/>
      <c r="E1619" s="1"/>
      <c r="F1619" s="1"/>
      <c r="G1619" s="1"/>
      <c r="H1619" s="11"/>
      <c r="I1619" s="11"/>
      <c r="J1619" s="11"/>
      <c r="K1619" s="2"/>
      <c r="L1619" s="2"/>
      <c r="M1619" s="1"/>
    </row>
    <row r="1620" spans="1:13" x14ac:dyDescent="0.2">
      <c r="A1620" s="1"/>
      <c r="B1620" s="1"/>
      <c r="C1620" s="16"/>
      <c r="D1620" s="1"/>
      <c r="E1620" s="1"/>
      <c r="F1620" s="1"/>
      <c r="G1620" s="1"/>
      <c r="H1620" s="11"/>
      <c r="I1620" s="11"/>
      <c r="J1620" s="11"/>
      <c r="K1620" s="2"/>
      <c r="L1620" s="2"/>
      <c r="M1620" s="1"/>
    </row>
    <row r="1621" spans="1:13" x14ac:dyDescent="0.2">
      <c r="A1621" s="1"/>
      <c r="B1621" s="1"/>
      <c r="C1621" s="16"/>
      <c r="D1621" s="1"/>
      <c r="E1621" s="1"/>
      <c r="F1621" s="1"/>
      <c r="G1621" s="1"/>
      <c r="H1621" s="11"/>
      <c r="I1621" s="11"/>
      <c r="J1621" s="11"/>
      <c r="K1621" s="2"/>
      <c r="L1621" s="2"/>
      <c r="M1621" s="1"/>
    </row>
    <row r="1622" spans="1:13" x14ac:dyDescent="0.2">
      <c r="A1622" s="1"/>
      <c r="B1622" s="1"/>
      <c r="C1622" s="16"/>
      <c r="D1622" s="1"/>
      <c r="E1622" s="1"/>
      <c r="F1622" s="1"/>
      <c r="G1622" s="1"/>
      <c r="H1622" s="11"/>
      <c r="I1622" s="11"/>
      <c r="J1622" s="11"/>
      <c r="K1622" s="2"/>
      <c r="L1622" s="2"/>
      <c r="M1622" s="1"/>
    </row>
    <row r="1623" spans="1:13" x14ac:dyDescent="0.2">
      <c r="A1623" s="1"/>
      <c r="B1623" s="1"/>
      <c r="C1623" s="16"/>
      <c r="D1623" s="1"/>
      <c r="E1623" s="1"/>
      <c r="F1623" s="1"/>
      <c r="G1623" s="1"/>
      <c r="H1623" s="11"/>
      <c r="I1623" s="11"/>
      <c r="J1623" s="11"/>
      <c r="K1623" s="2"/>
      <c r="L1623" s="2"/>
      <c r="M1623" s="1"/>
    </row>
    <row r="1624" spans="1:13" x14ac:dyDescent="0.2">
      <c r="A1624" s="1"/>
      <c r="B1624" s="1"/>
      <c r="C1624" s="16"/>
      <c r="D1624" s="1"/>
      <c r="E1624" s="1"/>
      <c r="F1624" s="1"/>
      <c r="G1624" s="1"/>
      <c r="H1624" s="11"/>
      <c r="I1624" s="11"/>
      <c r="J1624" s="11"/>
      <c r="K1624" s="2"/>
      <c r="L1624" s="2"/>
      <c r="M1624" s="1"/>
    </row>
    <row r="1625" spans="1:13" x14ac:dyDescent="0.2">
      <c r="A1625" s="1"/>
      <c r="B1625" s="1"/>
      <c r="C1625" s="16"/>
      <c r="D1625" s="1"/>
      <c r="E1625" s="1"/>
      <c r="F1625" s="1"/>
      <c r="G1625" s="1"/>
      <c r="H1625" s="11"/>
      <c r="I1625" s="11"/>
      <c r="J1625" s="11"/>
      <c r="K1625" s="2"/>
      <c r="L1625" s="2"/>
      <c r="M1625" s="1"/>
    </row>
    <row r="1626" spans="1:13" x14ac:dyDescent="0.2">
      <c r="A1626" s="1"/>
      <c r="B1626" s="1"/>
      <c r="C1626" s="16"/>
      <c r="D1626" s="1"/>
      <c r="E1626" s="1"/>
      <c r="F1626" s="1"/>
      <c r="G1626" s="1"/>
      <c r="H1626" s="11"/>
      <c r="I1626" s="11"/>
      <c r="J1626" s="11"/>
      <c r="K1626" s="2"/>
      <c r="L1626" s="2"/>
      <c r="M1626" s="1"/>
    </row>
    <row r="1627" spans="1:13" x14ac:dyDescent="0.2">
      <c r="A1627" s="1"/>
      <c r="B1627" s="1"/>
      <c r="C1627" s="16"/>
      <c r="D1627" s="1"/>
      <c r="E1627" s="1"/>
      <c r="F1627" s="1"/>
      <c r="G1627" s="1"/>
      <c r="H1627" s="11"/>
      <c r="I1627" s="11"/>
      <c r="J1627" s="11"/>
      <c r="K1627" s="2"/>
      <c r="L1627" s="2"/>
      <c r="M1627" s="1"/>
    </row>
    <row r="1628" spans="1:13" x14ac:dyDescent="0.2">
      <c r="A1628" s="1"/>
      <c r="B1628" s="1"/>
      <c r="C1628" s="16"/>
      <c r="D1628" s="1"/>
      <c r="E1628" s="1"/>
      <c r="F1628" s="1"/>
      <c r="G1628" s="1"/>
      <c r="H1628" s="11"/>
      <c r="I1628" s="11"/>
      <c r="J1628" s="11"/>
      <c r="K1628" s="2"/>
      <c r="L1628" s="2"/>
      <c r="M1628" s="1"/>
    </row>
    <row r="1629" spans="1:13" x14ac:dyDescent="0.2">
      <c r="A1629" s="1"/>
      <c r="B1629" s="1"/>
      <c r="C1629" s="16"/>
      <c r="D1629" s="1"/>
      <c r="E1629" s="1"/>
      <c r="F1629" s="1"/>
      <c r="G1629" s="1"/>
      <c r="H1629" s="11"/>
      <c r="I1629" s="11"/>
      <c r="J1629" s="11"/>
      <c r="K1629" s="2"/>
      <c r="L1629" s="2"/>
      <c r="M1629" s="1"/>
    </row>
    <row r="1630" spans="1:13" x14ac:dyDescent="0.2">
      <c r="A1630" s="1"/>
      <c r="B1630" s="1"/>
      <c r="C1630" s="16"/>
      <c r="D1630" s="1"/>
      <c r="E1630" s="1"/>
      <c r="F1630" s="1"/>
      <c r="G1630" s="1"/>
      <c r="H1630" s="11"/>
      <c r="I1630" s="11"/>
      <c r="J1630" s="11"/>
      <c r="K1630" s="2"/>
      <c r="L1630" s="2"/>
      <c r="M1630" s="1"/>
    </row>
    <row r="1631" spans="1:13" x14ac:dyDescent="0.2">
      <c r="A1631" s="1"/>
      <c r="B1631" s="1"/>
      <c r="C1631" s="16"/>
      <c r="D1631" s="1"/>
      <c r="E1631" s="1"/>
      <c r="F1631" s="1"/>
      <c r="G1631" s="1"/>
      <c r="H1631" s="11"/>
      <c r="I1631" s="11"/>
      <c r="J1631" s="11"/>
      <c r="K1631" s="2"/>
      <c r="L1631" s="2"/>
      <c r="M1631" s="1"/>
    </row>
    <row r="1632" spans="1:13" x14ac:dyDescent="0.2">
      <c r="A1632" s="1"/>
      <c r="B1632" s="1"/>
      <c r="C1632" s="16"/>
      <c r="D1632" s="1"/>
      <c r="E1632" s="1"/>
      <c r="F1632" s="1"/>
      <c r="G1632" s="1"/>
      <c r="H1632" s="11"/>
      <c r="I1632" s="11"/>
      <c r="J1632" s="11"/>
      <c r="K1632" s="2"/>
      <c r="L1632" s="2"/>
      <c r="M1632" s="1"/>
    </row>
    <row r="1633" spans="1:13" x14ac:dyDescent="0.2">
      <c r="A1633" s="1"/>
      <c r="B1633" s="1"/>
      <c r="C1633" s="16"/>
      <c r="D1633" s="1"/>
      <c r="E1633" s="1"/>
      <c r="F1633" s="1"/>
      <c r="G1633" s="1"/>
      <c r="H1633" s="11"/>
      <c r="I1633" s="11"/>
      <c r="J1633" s="11"/>
      <c r="K1633" s="2"/>
      <c r="L1633" s="2"/>
      <c r="M1633" s="1"/>
    </row>
    <row r="1634" spans="1:13" x14ac:dyDescent="0.2">
      <c r="A1634" s="1"/>
      <c r="B1634" s="1"/>
      <c r="C1634" s="16"/>
      <c r="D1634" s="1"/>
      <c r="E1634" s="1"/>
      <c r="F1634" s="1"/>
      <c r="G1634" s="1"/>
      <c r="H1634" s="11"/>
      <c r="I1634" s="11"/>
      <c r="J1634" s="11"/>
      <c r="K1634" s="2"/>
      <c r="L1634" s="2"/>
      <c r="M1634" s="1"/>
    </row>
    <row r="1635" spans="1:13" x14ac:dyDescent="0.2">
      <c r="A1635" s="1"/>
      <c r="B1635" s="1"/>
      <c r="C1635" s="16"/>
      <c r="D1635" s="1"/>
      <c r="E1635" s="1"/>
      <c r="F1635" s="1"/>
      <c r="G1635" s="1"/>
      <c r="H1635" s="11"/>
      <c r="I1635" s="11"/>
      <c r="J1635" s="11"/>
      <c r="K1635" s="2"/>
      <c r="L1635" s="2"/>
      <c r="M1635" s="1"/>
    </row>
    <row r="1636" spans="1:13" x14ac:dyDescent="0.2">
      <c r="A1636" s="1"/>
      <c r="B1636" s="1"/>
      <c r="C1636" s="16"/>
      <c r="D1636" s="1"/>
      <c r="E1636" s="1"/>
      <c r="F1636" s="1"/>
      <c r="G1636" s="1"/>
      <c r="H1636" s="11"/>
      <c r="I1636" s="11"/>
      <c r="J1636" s="11"/>
      <c r="K1636" s="2"/>
      <c r="L1636" s="2"/>
      <c r="M1636" s="1"/>
    </row>
    <row r="1637" spans="1:13" x14ac:dyDescent="0.2">
      <c r="A1637" s="1"/>
      <c r="B1637" s="1"/>
      <c r="C1637" s="16"/>
      <c r="D1637" s="1"/>
      <c r="E1637" s="1"/>
      <c r="F1637" s="1"/>
      <c r="G1637" s="1"/>
      <c r="H1637" s="11"/>
      <c r="I1637" s="11"/>
      <c r="J1637" s="11"/>
      <c r="K1637" s="2"/>
      <c r="L1637" s="2"/>
      <c r="M1637" s="1"/>
    </row>
    <row r="1638" spans="1:13" x14ac:dyDescent="0.2">
      <c r="A1638" s="1"/>
      <c r="B1638" s="1"/>
      <c r="C1638" s="16"/>
      <c r="D1638" s="1"/>
      <c r="E1638" s="1"/>
      <c r="F1638" s="1"/>
      <c r="G1638" s="1"/>
      <c r="H1638" s="11"/>
      <c r="I1638" s="11"/>
      <c r="J1638" s="11"/>
      <c r="K1638" s="2"/>
      <c r="L1638" s="2"/>
      <c r="M1638" s="1"/>
    </row>
    <row r="1639" spans="1:13" x14ac:dyDescent="0.2">
      <c r="A1639" s="1"/>
      <c r="B1639" s="1"/>
      <c r="C1639" s="16"/>
      <c r="D1639" s="1"/>
      <c r="E1639" s="1"/>
      <c r="F1639" s="1"/>
      <c r="G1639" s="1"/>
      <c r="H1639" s="11"/>
      <c r="I1639" s="11"/>
      <c r="J1639" s="11"/>
      <c r="K1639" s="2"/>
      <c r="L1639" s="2"/>
      <c r="M1639" s="1"/>
    </row>
    <row r="1640" spans="1:13" x14ac:dyDescent="0.2">
      <c r="A1640" s="1"/>
      <c r="B1640" s="1"/>
      <c r="C1640" s="16"/>
      <c r="D1640" s="1"/>
      <c r="E1640" s="1"/>
      <c r="F1640" s="1"/>
      <c r="G1640" s="1"/>
      <c r="H1640" s="11"/>
      <c r="I1640" s="11"/>
      <c r="J1640" s="11"/>
      <c r="K1640" s="2"/>
      <c r="L1640" s="2"/>
      <c r="M1640" s="1"/>
    </row>
    <row r="1641" spans="1:13" x14ac:dyDescent="0.2">
      <c r="A1641" s="1"/>
      <c r="B1641" s="1"/>
      <c r="C1641" s="16"/>
      <c r="D1641" s="1"/>
      <c r="E1641" s="1"/>
      <c r="F1641" s="1"/>
      <c r="G1641" s="1"/>
      <c r="H1641" s="11"/>
      <c r="I1641" s="11"/>
      <c r="J1641" s="11"/>
      <c r="K1641" s="2"/>
      <c r="L1641" s="2"/>
      <c r="M1641" s="1"/>
    </row>
    <row r="1642" spans="1:13" x14ac:dyDescent="0.2">
      <c r="A1642" s="1"/>
      <c r="B1642" s="1"/>
      <c r="C1642" s="16"/>
      <c r="D1642" s="1"/>
      <c r="E1642" s="1"/>
      <c r="F1642" s="1"/>
      <c r="G1642" s="1"/>
      <c r="H1642" s="11"/>
      <c r="I1642" s="11"/>
      <c r="J1642" s="11"/>
      <c r="K1642" s="2"/>
      <c r="L1642" s="2"/>
      <c r="M1642" s="1"/>
    </row>
    <row r="1643" spans="1:13" x14ac:dyDescent="0.2">
      <c r="A1643" s="1"/>
      <c r="B1643" s="1"/>
      <c r="C1643" s="16"/>
      <c r="D1643" s="1"/>
      <c r="E1643" s="1"/>
      <c r="F1643" s="1"/>
      <c r="G1643" s="1"/>
      <c r="H1643" s="11"/>
      <c r="I1643" s="11"/>
      <c r="J1643" s="11"/>
      <c r="K1643" s="2"/>
      <c r="L1643" s="2"/>
      <c r="M1643" s="1"/>
    </row>
    <row r="1644" spans="1:13" x14ac:dyDescent="0.2">
      <c r="A1644" s="1"/>
      <c r="B1644" s="1"/>
      <c r="C1644" s="16"/>
      <c r="D1644" s="1"/>
      <c r="E1644" s="1"/>
      <c r="F1644" s="1"/>
      <c r="G1644" s="1"/>
      <c r="H1644" s="11"/>
      <c r="I1644" s="11"/>
      <c r="J1644" s="11"/>
      <c r="K1644" s="2"/>
      <c r="L1644" s="2"/>
      <c r="M1644" s="1"/>
    </row>
    <row r="1645" spans="1:13" x14ac:dyDescent="0.2">
      <c r="A1645" s="1"/>
      <c r="B1645" s="1"/>
      <c r="C1645" s="16"/>
      <c r="D1645" s="1"/>
      <c r="E1645" s="1"/>
      <c r="F1645" s="1"/>
      <c r="G1645" s="1"/>
      <c r="H1645" s="11"/>
      <c r="I1645" s="11"/>
      <c r="J1645" s="11"/>
      <c r="K1645" s="2"/>
      <c r="L1645" s="2"/>
      <c r="M1645" s="1"/>
    </row>
    <row r="1646" spans="1:13" x14ac:dyDescent="0.2">
      <c r="A1646" s="1"/>
      <c r="B1646" s="1"/>
      <c r="C1646" s="16"/>
      <c r="D1646" s="1"/>
      <c r="E1646" s="1"/>
      <c r="F1646" s="1"/>
      <c r="G1646" s="1"/>
      <c r="H1646" s="11"/>
      <c r="I1646" s="11"/>
      <c r="J1646" s="11"/>
      <c r="K1646" s="2"/>
      <c r="L1646" s="2"/>
      <c r="M1646" s="1"/>
    </row>
    <row r="1647" spans="1:13" x14ac:dyDescent="0.2">
      <c r="A1647" s="1"/>
      <c r="B1647" s="1"/>
      <c r="C1647" s="16"/>
      <c r="D1647" s="1"/>
      <c r="E1647" s="1"/>
      <c r="F1647" s="1"/>
      <c r="G1647" s="1"/>
      <c r="H1647" s="11"/>
      <c r="I1647" s="11"/>
      <c r="J1647" s="11"/>
      <c r="K1647" s="2"/>
      <c r="L1647" s="2"/>
      <c r="M1647" s="1"/>
    </row>
    <row r="1648" spans="1:13" x14ac:dyDescent="0.2">
      <c r="A1648" s="1"/>
      <c r="B1648" s="1"/>
      <c r="C1648" s="16"/>
      <c r="D1648" s="1"/>
      <c r="E1648" s="1"/>
      <c r="F1648" s="1"/>
      <c r="G1648" s="1"/>
      <c r="H1648" s="11"/>
      <c r="I1648" s="11"/>
      <c r="J1648" s="11"/>
      <c r="K1648" s="2"/>
      <c r="L1648" s="2"/>
      <c r="M1648" s="1"/>
    </row>
    <row r="1649" spans="1:13" x14ac:dyDescent="0.2">
      <c r="A1649" s="1"/>
      <c r="B1649" s="1"/>
      <c r="C1649" s="16"/>
      <c r="D1649" s="1"/>
      <c r="E1649" s="1"/>
      <c r="F1649" s="1"/>
      <c r="G1649" s="1"/>
      <c r="H1649" s="11"/>
      <c r="I1649" s="11"/>
      <c r="J1649" s="11"/>
      <c r="K1649" s="2"/>
      <c r="L1649" s="2"/>
      <c r="M1649" s="1"/>
    </row>
    <row r="1650" spans="1:13" x14ac:dyDescent="0.2">
      <c r="A1650" s="1"/>
      <c r="B1650" s="1"/>
      <c r="C1650" s="16"/>
      <c r="D1650" s="1"/>
      <c r="E1650" s="1"/>
      <c r="F1650" s="1"/>
      <c r="G1650" s="1"/>
      <c r="H1650" s="11"/>
      <c r="I1650" s="11"/>
      <c r="J1650" s="11"/>
      <c r="K1650" s="2"/>
      <c r="L1650" s="2"/>
      <c r="M1650" s="1"/>
    </row>
    <row r="1651" spans="1:13" x14ac:dyDescent="0.2">
      <c r="A1651" s="1"/>
      <c r="B1651" s="1"/>
      <c r="C1651" s="16"/>
      <c r="D1651" s="1"/>
      <c r="E1651" s="1"/>
      <c r="F1651" s="1"/>
      <c r="G1651" s="1"/>
      <c r="H1651" s="11"/>
      <c r="I1651" s="11"/>
      <c r="J1651" s="11"/>
      <c r="K1651" s="2"/>
      <c r="L1651" s="2"/>
      <c r="M1651" s="1"/>
    </row>
    <row r="1652" spans="1:13" x14ac:dyDescent="0.2">
      <c r="A1652" s="1"/>
      <c r="B1652" s="1"/>
      <c r="C1652" s="16"/>
      <c r="D1652" s="1"/>
      <c r="E1652" s="1"/>
      <c r="F1652" s="1"/>
      <c r="G1652" s="1"/>
      <c r="H1652" s="11"/>
      <c r="I1652" s="11"/>
      <c r="J1652" s="11"/>
      <c r="K1652" s="2"/>
      <c r="L1652" s="2"/>
      <c r="M1652" s="1"/>
    </row>
    <row r="1653" spans="1:13" x14ac:dyDescent="0.2">
      <c r="A1653" s="1"/>
      <c r="B1653" s="1"/>
      <c r="C1653" s="16"/>
      <c r="D1653" s="1"/>
      <c r="E1653" s="1"/>
      <c r="F1653" s="1"/>
      <c r="G1653" s="1"/>
      <c r="H1653" s="11"/>
      <c r="I1653" s="11"/>
      <c r="J1653" s="11"/>
      <c r="K1653" s="2"/>
      <c r="L1653" s="2"/>
      <c r="M1653" s="1"/>
    </row>
    <row r="1654" spans="1:13" x14ac:dyDescent="0.2">
      <c r="A1654" s="1"/>
      <c r="B1654" s="1"/>
      <c r="C1654" s="16"/>
      <c r="D1654" s="1"/>
      <c r="E1654" s="1"/>
      <c r="F1654" s="1"/>
      <c r="G1654" s="1"/>
      <c r="H1654" s="11"/>
      <c r="I1654" s="11"/>
      <c r="J1654" s="11"/>
      <c r="K1654" s="2"/>
      <c r="L1654" s="2"/>
      <c r="M1654" s="1"/>
    </row>
    <row r="1655" spans="1:13" x14ac:dyDescent="0.2">
      <c r="A1655" s="1"/>
      <c r="B1655" s="1"/>
      <c r="C1655" s="16"/>
      <c r="D1655" s="1"/>
      <c r="E1655" s="1"/>
      <c r="F1655" s="1"/>
      <c r="G1655" s="1"/>
      <c r="H1655" s="11"/>
      <c r="I1655" s="11"/>
      <c r="J1655" s="11"/>
      <c r="K1655" s="2"/>
      <c r="L1655" s="2"/>
      <c r="M1655" s="1"/>
    </row>
    <row r="1656" spans="1:13" x14ac:dyDescent="0.2">
      <c r="A1656" s="1"/>
      <c r="B1656" s="1"/>
      <c r="C1656" s="16"/>
      <c r="D1656" s="1"/>
      <c r="E1656" s="1"/>
      <c r="F1656" s="1"/>
      <c r="G1656" s="1"/>
      <c r="H1656" s="11"/>
      <c r="I1656" s="11"/>
      <c r="J1656" s="11"/>
      <c r="K1656" s="2"/>
      <c r="L1656" s="2"/>
      <c r="M1656" s="1"/>
    </row>
    <row r="1657" spans="1:13" x14ac:dyDescent="0.2">
      <c r="A1657" s="1"/>
      <c r="B1657" s="1"/>
      <c r="C1657" s="16"/>
      <c r="D1657" s="1"/>
      <c r="E1657" s="1"/>
      <c r="F1657" s="1"/>
      <c r="G1657" s="1"/>
      <c r="H1657" s="11"/>
      <c r="I1657" s="11"/>
      <c r="J1657" s="11"/>
      <c r="K1657" s="2"/>
      <c r="L1657" s="2"/>
      <c r="M1657" s="1"/>
    </row>
    <row r="1658" spans="1:13" x14ac:dyDescent="0.2">
      <c r="A1658" s="1"/>
      <c r="B1658" s="1"/>
      <c r="C1658" s="16"/>
      <c r="D1658" s="1"/>
      <c r="E1658" s="1"/>
      <c r="F1658" s="1"/>
      <c r="G1658" s="1"/>
      <c r="H1658" s="11"/>
      <c r="I1658" s="11"/>
      <c r="J1658" s="11"/>
      <c r="K1658" s="2"/>
      <c r="L1658" s="2"/>
      <c r="M1658" s="1"/>
    </row>
    <row r="1659" spans="1:13" x14ac:dyDescent="0.2">
      <c r="A1659" s="1"/>
      <c r="B1659" s="1"/>
      <c r="C1659" s="16"/>
      <c r="D1659" s="1"/>
      <c r="E1659" s="1"/>
      <c r="F1659" s="1"/>
      <c r="G1659" s="1"/>
      <c r="H1659" s="11"/>
      <c r="I1659" s="11"/>
      <c r="J1659" s="11"/>
      <c r="K1659" s="2"/>
      <c r="L1659" s="2"/>
      <c r="M1659" s="1"/>
    </row>
    <row r="1660" spans="1:13" x14ac:dyDescent="0.2">
      <c r="A1660" s="1"/>
      <c r="B1660" s="1"/>
      <c r="C1660" s="16"/>
      <c r="D1660" s="1"/>
      <c r="E1660" s="1"/>
      <c r="F1660" s="1"/>
      <c r="G1660" s="1"/>
      <c r="H1660" s="11"/>
      <c r="I1660" s="11"/>
      <c r="J1660" s="11"/>
      <c r="K1660" s="2"/>
      <c r="L1660" s="2"/>
      <c r="M1660" s="1"/>
    </row>
    <row r="1661" spans="1:13" x14ac:dyDescent="0.2">
      <c r="A1661" s="1"/>
      <c r="B1661" s="1"/>
      <c r="C1661" s="16"/>
      <c r="D1661" s="1"/>
      <c r="E1661" s="1"/>
      <c r="F1661" s="1"/>
      <c r="G1661" s="1"/>
      <c r="H1661" s="11"/>
      <c r="I1661" s="11"/>
      <c r="J1661" s="11"/>
      <c r="K1661" s="2"/>
      <c r="L1661" s="2"/>
      <c r="M1661" s="1"/>
    </row>
    <row r="1662" spans="1:13" x14ac:dyDescent="0.2">
      <c r="A1662" s="1"/>
      <c r="B1662" s="1"/>
      <c r="C1662" s="16"/>
      <c r="D1662" s="1"/>
      <c r="E1662" s="1"/>
      <c r="F1662" s="1"/>
      <c r="G1662" s="1"/>
      <c r="H1662" s="11"/>
      <c r="I1662" s="11"/>
      <c r="J1662" s="11"/>
      <c r="K1662" s="2"/>
      <c r="L1662" s="2"/>
      <c r="M1662" s="1"/>
    </row>
    <row r="1663" spans="1:13" x14ac:dyDescent="0.2">
      <c r="A1663" s="1"/>
      <c r="B1663" s="1"/>
      <c r="C1663" s="16"/>
      <c r="D1663" s="1"/>
      <c r="E1663" s="1"/>
      <c r="F1663" s="1"/>
      <c r="G1663" s="1"/>
      <c r="H1663" s="11"/>
      <c r="I1663" s="11"/>
      <c r="J1663" s="11"/>
      <c r="K1663" s="2"/>
      <c r="L1663" s="2"/>
      <c r="M1663" s="1"/>
    </row>
    <row r="1664" spans="1:13" x14ac:dyDescent="0.2">
      <c r="A1664" s="1"/>
      <c r="B1664" s="1"/>
      <c r="C1664" s="16"/>
      <c r="D1664" s="1"/>
      <c r="E1664" s="1"/>
      <c r="F1664" s="1"/>
      <c r="G1664" s="1"/>
      <c r="H1664" s="11"/>
      <c r="I1664" s="11"/>
      <c r="J1664" s="11"/>
      <c r="K1664" s="2"/>
      <c r="L1664" s="2"/>
      <c r="M1664" s="1"/>
    </row>
    <row r="1665" spans="1:13" x14ac:dyDescent="0.2">
      <c r="A1665" s="1"/>
      <c r="B1665" s="1"/>
      <c r="C1665" s="16"/>
      <c r="D1665" s="1"/>
      <c r="E1665" s="1"/>
      <c r="F1665" s="1"/>
      <c r="G1665" s="1"/>
      <c r="H1665" s="11"/>
      <c r="I1665" s="11"/>
      <c r="J1665" s="11"/>
      <c r="K1665" s="2"/>
      <c r="L1665" s="2"/>
      <c r="M1665" s="1"/>
    </row>
    <row r="1666" spans="1:13" x14ac:dyDescent="0.2">
      <c r="A1666" s="1"/>
      <c r="B1666" s="1"/>
      <c r="C1666" s="16"/>
      <c r="D1666" s="1"/>
      <c r="E1666" s="1"/>
      <c r="F1666" s="1"/>
      <c r="G1666" s="1"/>
      <c r="H1666" s="11"/>
      <c r="I1666" s="11"/>
      <c r="J1666" s="11"/>
      <c r="K1666" s="2"/>
      <c r="L1666" s="2"/>
      <c r="M1666" s="1"/>
    </row>
    <row r="1667" spans="1:13" x14ac:dyDescent="0.2">
      <c r="A1667" s="1"/>
      <c r="B1667" s="1"/>
      <c r="C1667" s="16"/>
      <c r="D1667" s="1"/>
      <c r="E1667" s="1"/>
      <c r="F1667" s="1"/>
      <c r="G1667" s="1"/>
      <c r="H1667" s="11"/>
      <c r="I1667" s="11"/>
      <c r="J1667" s="11"/>
      <c r="K1667" s="2"/>
      <c r="L1667" s="2"/>
      <c r="M1667" s="1"/>
    </row>
    <row r="1668" spans="1:13" x14ac:dyDescent="0.2">
      <c r="A1668" s="1"/>
      <c r="B1668" s="1"/>
      <c r="C1668" s="16"/>
      <c r="D1668" s="1"/>
      <c r="E1668" s="1"/>
      <c r="F1668" s="1"/>
      <c r="G1668" s="1"/>
      <c r="H1668" s="11"/>
      <c r="I1668" s="11"/>
      <c r="J1668" s="11"/>
      <c r="K1668" s="2"/>
      <c r="L1668" s="2"/>
      <c r="M1668" s="1"/>
    </row>
    <row r="1669" spans="1:13" x14ac:dyDescent="0.2">
      <c r="A1669" s="1"/>
      <c r="B1669" s="1"/>
      <c r="C1669" s="16"/>
      <c r="D1669" s="1"/>
      <c r="E1669" s="1"/>
      <c r="F1669" s="1"/>
      <c r="G1669" s="1"/>
      <c r="H1669" s="11"/>
      <c r="I1669" s="11"/>
      <c r="J1669" s="11"/>
      <c r="K1669" s="2"/>
      <c r="L1669" s="2"/>
      <c r="M1669" s="1"/>
    </row>
    <row r="1670" spans="1:13" x14ac:dyDescent="0.2">
      <c r="A1670" s="1"/>
      <c r="B1670" s="1"/>
      <c r="C1670" s="16"/>
      <c r="D1670" s="1"/>
      <c r="E1670" s="1"/>
      <c r="F1670" s="1"/>
      <c r="G1670" s="1"/>
      <c r="H1670" s="11"/>
      <c r="I1670" s="11"/>
      <c r="J1670" s="11"/>
      <c r="K1670" s="2"/>
      <c r="L1670" s="2"/>
      <c r="M1670" s="1"/>
    </row>
    <row r="1671" spans="1:13" x14ac:dyDescent="0.2">
      <c r="A1671" s="1"/>
      <c r="B1671" s="1"/>
      <c r="C1671" s="16"/>
      <c r="D1671" s="1"/>
      <c r="E1671" s="1"/>
      <c r="F1671" s="1"/>
      <c r="G1671" s="1"/>
      <c r="H1671" s="11"/>
      <c r="I1671" s="11"/>
      <c r="J1671" s="11"/>
      <c r="K1671" s="2"/>
      <c r="L1671" s="2"/>
      <c r="M1671" s="1"/>
    </row>
    <row r="1672" spans="1:13" x14ac:dyDescent="0.2">
      <c r="A1672" s="1"/>
      <c r="B1672" s="1"/>
      <c r="C1672" s="16"/>
      <c r="D1672" s="1"/>
      <c r="E1672" s="1"/>
      <c r="F1672" s="1"/>
      <c r="G1672" s="1"/>
      <c r="H1672" s="11"/>
      <c r="I1672" s="11"/>
      <c r="J1672" s="11"/>
      <c r="K1672" s="2"/>
      <c r="L1672" s="2"/>
      <c r="M1672" s="1"/>
    </row>
    <row r="1673" spans="1:13" x14ac:dyDescent="0.2">
      <c r="A1673" s="1"/>
      <c r="B1673" s="1"/>
      <c r="C1673" s="16"/>
      <c r="D1673" s="1"/>
      <c r="E1673" s="1"/>
      <c r="F1673" s="1"/>
      <c r="G1673" s="1"/>
      <c r="H1673" s="11"/>
      <c r="I1673" s="11"/>
      <c r="J1673" s="11"/>
      <c r="K1673" s="2"/>
      <c r="L1673" s="2"/>
      <c r="M1673" s="1"/>
    </row>
    <row r="1674" spans="1:13" x14ac:dyDescent="0.2">
      <c r="A1674" s="1"/>
      <c r="B1674" s="1"/>
      <c r="C1674" s="16"/>
      <c r="D1674" s="1"/>
      <c r="E1674" s="1"/>
      <c r="F1674" s="1"/>
      <c r="G1674" s="1"/>
      <c r="H1674" s="11"/>
      <c r="I1674" s="11"/>
      <c r="J1674" s="11"/>
      <c r="K1674" s="2"/>
      <c r="L1674" s="2"/>
      <c r="M1674" s="1"/>
    </row>
    <row r="1675" spans="1:13" x14ac:dyDescent="0.2">
      <c r="A1675" s="1"/>
      <c r="B1675" s="1"/>
      <c r="C1675" s="16"/>
      <c r="D1675" s="1"/>
      <c r="E1675" s="1"/>
      <c r="F1675" s="1"/>
      <c r="G1675" s="1"/>
      <c r="H1675" s="11"/>
      <c r="I1675" s="11"/>
      <c r="J1675" s="11"/>
      <c r="K1675" s="2"/>
      <c r="L1675" s="2"/>
      <c r="M1675" s="1"/>
    </row>
    <row r="1676" spans="1:13" x14ac:dyDescent="0.2">
      <c r="A1676" s="1"/>
      <c r="B1676" s="1"/>
      <c r="C1676" s="16"/>
      <c r="D1676" s="1"/>
      <c r="E1676" s="1"/>
      <c r="F1676" s="1"/>
      <c r="G1676" s="1"/>
      <c r="H1676" s="11"/>
      <c r="I1676" s="11"/>
      <c r="J1676" s="11"/>
      <c r="K1676" s="2"/>
      <c r="L1676" s="2"/>
      <c r="M1676" s="1"/>
    </row>
    <row r="1677" spans="1:13" x14ac:dyDescent="0.2">
      <c r="A1677" s="1"/>
      <c r="B1677" s="1"/>
      <c r="C1677" s="16"/>
      <c r="D1677" s="1"/>
      <c r="E1677" s="1"/>
      <c r="F1677" s="1"/>
      <c r="G1677" s="1"/>
      <c r="H1677" s="11"/>
      <c r="I1677" s="11"/>
      <c r="J1677" s="11"/>
      <c r="K1677" s="2"/>
      <c r="L1677" s="2"/>
      <c r="M1677" s="1"/>
    </row>
    <row r="1678" spans="1:13" x14ac:dyDescent="0.2">
      <c r="A1678" s="1"/>
      <c r="B1678" s="1"/>
      <c r="C1678" s="16"/>
      <c r="D1678" s="1"/>
      <c r="E1678" s="1"/>
      <c r="F1678" s="1"/>
      <c r="G1678" s="1"/>
      <c r="H1678" s="11"/>
      <c r="I1678" s="11"/>
      <c r="J1678" s="11"/>
      <c r="K1678" s="2"/>
      <c r="L1678" s="2"/>
      <c r="M1678" s="1"/>
    </row>
    <row r="1679" spans="1:13" x14ac:dyDescent="0.2">
      <c r="A1679" s="1"/>
      <c r="B1679" s="1"/>
      <c r="C1679" s="16"/>
      <c r="D1679" s="1"/>
      <c r="E1679" s="1"/>
      <c r="F1679" s="1"/>
      <c r="G1679" s="1"/>
      <c r="H1679" s="11"/>
      <c r="I1679" s="11"/>
      <c r="J1679" s="11"/>
      <c r="K1679" s="2"/>
      <c r="L1679" s="2"/>
      <c r="M1679" s="1"/>
    </row>
    <row r="1680" spans="1:13" x14ac:dyDescent="0.2">
      <c r="A1680" s="1"/>
      <c r="B1680" s="1"/>
      <c r="C1680" s="16"/>
      <c r="D1680" s="1"/>
      <c r="E1680" s="1"/>
      <c r="F1680" s="1"/>
      <c r="G1680" s="1"/>
      <c r="H1680" s="11"/>
      <c r="I1680" s="11"/>
      <c r="J1680" s="11"/>
      <c r="K1680" s="2"/>
      <c r="L1680" s="2"/>
      <c r="M1680" s="1"/>
    </row>
    <row r="1681" spans="1:13" x14ac:dyDescent="0.2">
      <c r="A1681" s="1"/>
      <c r="B1681" s="1"/>
      <c r="C1681" s="16"/>
      <c r="D1681" s="1"/>
      <c r="E1681" s="1"/>
      <c r="F1681" s="1"/>
      <c r="G1681" s="1"/>
      <c r="H1681" s="11"/>
      <c r="I1681" s="11"/>
      <c r="J1681" s="11"/>
      <c r="K1681" s="2"/>
      <c r="L1681" s="2"/>
      <c r="M1681" s="1"/>
    </row>
    <row r="1682" spans="1:13" x14ac:dyDescent="0.2">
      <c r="A1682" s="1"/>
      <c r="B1682" s="1"/>
      <c r="C1682" s="16"/>
      <c r="D1682" s="1"/>
      <c r="E1682" s="1"/>
      <c r="F1682" s="1"/>
      <c r="G1682" s="1"/>
      <c r="H1682" s="11"/>
      <c r="I1682" s="11"/>
      <c r="J1682" s="11"/>
      <c r="K1682" s="2"/>
      <c r="L1682" s="2"/>
      <c r="M1682" s="1"/>
    </row>
    <row r="1683" spans="1:13" x14ac:dyDescent="0.2">
      <c r="A1683" s="1"/>
      <c r="B1683" s="1"/>
      <c r="C1683" s="16"/>
      <c r="D1683" s="1"/>
      <c r="E1683" s="1"/>
      <c r="F1683" s="1"/>
      <c r="G1683" s="1"/>
      <c r="H1683" s="11"/>
      <c r="I1683" s="11"/>
      <c r="J1683" s="11"/>
      <c r="K1683" s="2"/>
      <c r="L1683" s="2"/>
      <c r="M1683" s="1"/>
    </row>
    <row r="1684" spans="1:13" x14ac:dyDescent="0.2">
      <c r="A1684" s="1"/>
      <c r="B1684" s="1"/>
      <c r="C1684" s="16"/>
      <c r="D1684" s="1"/>
      <c r="E1684" s="1"/>
      <c r="F1684" s="1"/>
      <c r="G1684" s="1"/>
      <c r="H1684" s="11"/>
      <c r="I1684" s="11"/>
      <c r="J1684" s="11"/>
      <c r="K1684" s="2"/>
      <c r="L1684" s="2"/>
      <c r="M1684" s="1"/>
    </row>
    <row r="1685" spans="1:13" x14ac:dyDescent="0.2">
      <c r="A1685" s="1"/>
      <c r="B1685" s="1"/>
      <c r="C1685" s="16"/>
      <c r="D1685" s="1"/>
      <c r="E1685" s="1"/>
      <c r="F1685" s="1"/>
      <c r="G1685" s="1"/>
      <c r="H1685" s="11"/>
      <c r="I1685" s="11"/>
      <c r="J1685" s="11"/>
      <c r="K1685" s="2"/>
      <c r="L1685" s="2"/>
      <c r="M1685" s="1"/>
    </row>
    <row r="1686" spans="1:13" x14ac:dyDescent="0.2">
      <c r="A1686" s="1"/>
      <c r="B1686" s="1"/>
      <c r="C1686" s="16"/>
      <c r="D1686" s="1"/>
      <c r="E1686" s="1"/>
      <c r="F1686" s="1"/>
      <c r="G1686" s="1"/>
      <c r="H1686" s="11"/>
      <c r="I1686" s="11"/>
      <c r="J1686" s="11"/>
      <c r="K1686" s="2"/>
      <c r="L1686" s="2"/>
      <c r="M1686" s="1"/>
    </row>
    <row r="1687" spans="1:13" x14ac:dyDescent="0.2">
      <c r="A1687" s="1"/>
      <c r="B1687" s="1"/>
      <c r="C1687" s="16"/>
      <c r="D1687" s="1"/>
      <c r="E1687" s="1"/>
      <c r="F1687" s="1"/>
      <c r="G1687" s="1"/>
      <c r="H1687" s="11"/>
      <c r="I1687" s="11"/>
      <c r="J1687" s="11"/>
      <c r="K1687" s="2"/>
      <c r="L1687" s="2"/>
      <c r="M1687" s="1"/>
    </row>
    <row r="1688" spans="1:13" x14ac:dyDescent="0.2">
      <c r="A1688" s="1"/>
      <c r="B1688" s="1"/>
      <c r="C1688" s="16"/>
      <c r="D1688" s="1"/>
      <c r="E1688" s="1"/>
      <c r="F1688" s="1"/>
      <c r="G1688" s="1"/>
      <c r="H1688" s="11"/>
      <c r="I1688" s="11"/>
      <c r="J1688" s="11"/>
      <c r="K1688" s="2"/>
      <c r="L1688" s="2"/>
      <c r="M1688" s="1"/>
    </row>
    <row r="1689" spans="1:13" x14ac:dyDescent="0.2">
      <c r="A1689" s="1"/>
      <c r="B1689" s="1"/>
      <c r="C1689" s="16"/>
      <c r="D1689" s="1"/>
      <c r="E1689" s="1"/>
      <c r="F1689" s="1"/>
      <c r="G1689" s="1"/>
      <c r="H1689" s="11"/>
      <c r="I1689" s="11"/>
      <c r="J1689" s="11"/>
      <c r="K1689" s="2"/>
      <c r="L1689" s="2"/>
      <c r="M1689" s="1"/>
    </row>
    <row r="1690" spans="1:13" x14ac:dyDescent="0.2">
      <c r="A1690" s="1"/>
      <c r="B1690" s="1"/>
      <c r="C1690" s="16"/>
      <c r="D1690" s="1"/>
      <c r="E1690" s="1"/>
      <c r="F1690" s="1"/>
      <c r="G1690" s="1"/>
      <c r="H1690" s="11"/>
      <c r="I1690" s="11"/>
      <c r="J1690" s="11"/>
      <c r="K1690" s="2"/>
      <c r="L1690" s="2"/>
      <c r="M1690" s="1"/>
    </row>
    <row r="1691" spans="1:13" x14ac:dyDescent="0.2">
      <c r="A1691" s="1"/>
      <c r="B1691" s="1"/>
      <c r="C1691" s="16"/>
      <c r="D1691" s="1"/>
      <c r="E1691" s="1"/>
      <c r="F1691" s="1"/>
      <c r="G1691" s="1"/>
      <c r="H1691" s="11"/>
      <c r="I1691" s="11"/>
      <c r="J1691" s="11"/>
      <c r="K1691" s="2"/>
      <c r="L1691" s="2"/>
      <c r="M1691" s="1"/>
    </row>
    <row r="1692" spans="1:13" x14ac:dyDescent="0.2">
      <c r="A1692" s="1"/>
      <c r="B1692" s="1"/>
      <c r="C1692" s="16"/>
      <c r="D1692" s="1"/>
      <c r="E1692" s="1"/>
      <c r="F1692" s="1"/>
      <c r="G1692" s="1"/>
      <c r="H1692" s="11"/>
      <c r="I1692" s="11"/>
      <c r="J1692" s="11"/>
      <c r="K1692" s="2"/>
      <c r="L1692" s="2"/>
      <c r="M1692" s="1"/>
    </row>
    <row r="1693" spans="1:13" x14ac:dyDescent="0.2">
      <c r="A1693" s="1"/>
      <c r="B1693" s="1"/>
      <c r="C1693" s="16"/>
      <c r="D1693" s="1"/>
      <c r="E1693" s="1"/>
      <c r="F1693" s="1"/>
      <c r="G1693" s="1"/>
      <c r="H1693" s="11"/>
      <c r="I1693" s="11"/>
      <c r="J1693" s="11"/>
      <c r="K1693" s="2"/>
      <c r="L1693" s="2"/>
      <c r="M1693" s="1"/>
    </row>
    <row r="1694" spans="1:13" x14ac:dyDescent="0.2">
      <c r="A1694" s="1"/>
      <c r="B1694" s="1"/>
      <c r="C1694" s="16"/>
      <c r="D1694" s="1"/>
      <c r="E1694" s="1"/>
      <c r="F1694" s="1"/>
      <c r="G1694" s="1"/>
      <c r="H1694" s="11"/>
      <c r="I1694" s="11"/>
      <c r="J1694" s="11"/>
      <c r="K1694" s="2"/>
      <c r="L1694" s="2"/>
      <c r="M1694" s="1"/>
    </row>
    <row r="1695" spans="1:13" x14ac:dyDescent="0.2">
      <c r="A1695" s="1"/>
      <c r="B1695" s="1"/>
      <c r="C1695" s="16"/>
      <c r="D1695" s="1"/>
      <c r="E1695" s="1"/>
      <c r="F1695" s="1"/>
      <c r="G1695" s="1"/>
      <c r="H1695" s="11"/>
      <c r="I1695" s="11"/>
      <c r="J1695" s="11"/>
      <c r="K1695" s="2"/>
      <c r="L1695" s="2"/>
      <c r="M1695" s="1"/>
    </row>
    <row r="1696" spans="1:13" x14ac:dyDescent="0.2">
      <c r="A1696" s="1"/>
      <c r="B1696" s="1"/>
      <c r="C1696" s="16"/>
      <c r="D1696" s="1"/>
      <c r="E1696" s="1"/>
      <c r="F1696" s="1"/>
      <c r="G1696" s="1"/>
      <c r="H1696" s="11"/>
      <c r="I1696" s="11"/>
      <c r="J1696" s="11"/>
      <c r="K1696" s="2"/>
      <c r="L1696" s="2"/>
      <c r="M1696" s="1"/>
    </row>
    <row r="1697" spans="1:13" x14ac:dyDescent="0.2">
      <c r="A1697" s="1"/>
      <c r="B1697" s="1"/>
      <c r="C1697" s="16"/>
      <c r="D1697" s="1"/>
      <c r="E1697" s="1"/>
      <c r="F1697" s="1"/>
      <c r="G1697" s="1"/>
      <c r="H1697" s="11"/>
      <c r="I1697" s="11"/>
      <c r="J1697" s="11"/>
      <c r="K1697" s="2"/>
      <c r="L1697" s="2"/>
      <c r="M1697" s="1"/>
    </row>
    <row r="1698" spans="1:13" x14ac:dyDescent="0.2">
      <c r="A1698" s="1"/>
      <c r="B1698" s="1"/>
      <c r="C1698" s="16"/>
      <c r="D1698" s="1"/>
      <c r="E1698" s="1"/>
      <c r="F1698" s="1"/>
      <c r="G1698" s="1"/>
      <c r="H1698" s="11"/>
      <c r="I1698" s="11"/>
      <c r="J1698" s="11"/>
      <c r="K1698" s="2"/>
      <c r="L1698" s="2"/>
      <c r="M1698" s="1"/>
    </row>
    <row r="1699" spans="1:13" x14ac:dyDescent="0.2">
      <c r="A1699" s="1"/>
      <c r="B1699" s="1"/>
      <c r="C1699" s="16"/>
      <c r="D1699" s="1"/>
      <c r="E1699" s="1"/>
      <c r="F1699" s="1"/>
      <c r="G1699" s="1"/>
      <c r="H1699" s="11"/>
      <c r="I1699" s="11"/>
      <c r="J1699" s="11"/>
      <c r="K1699" s="2"/>
      <c r="L1699" s="2"/>
      <c r="M1699" s="1"/>
    </row>
    <row r="1700" spans="1:13" x14ac:dyDescent="0.2">
      <c r="A1700" s="1"/>
      <c r="B1700" s="1"/>
      <c r="C1700" s="16"/>
      <c r="D1700" s="1"/>
      <c r="E1700" s="1"/>
      <c r="F1700" s="1"/>
      <c r="G1700" s="1"/>
      <c r="H1700" s="11"/>
      <c r="I1700" s="11"/>
      <c r="J1700" s="11"/>
      <c r="K1700" s="2"/>
      <c r="L1700" s="2"/>
      <c r="M1700" s="1"/>
    </row>
    <row r="1701" spans="1:13" x14ac:dyDescent="0.2">
      <c r="A1701" s="1"/>
      <c r="B1701" s="1"/>
      <c r="C1701" s="16"/>
      <c r="D1701" s="1"/>
      <c r="E1701" s="1"/>
      <c r="F1701" s="1"/>
      <c r="G1701" s="1"/>
      <c r="H1701" s="11"/>
      <c r="I1701" s="11"/>
      <c r="J1701" s="11"/>
      <c r="K1701" s="2"/>
      <c r="L1701" s="2"/>
      <c r="M1701" s="1"/>
    </row>
    <row r="1702" spans="1:13" x14ac:dyDescent="0.2">
      <c r="A1702" s="1"/>
      <c r="B1702" s="1"/>
      <c r="C1702" s="16"/>
      <c r="D1702" s="1"/>
      <c r="E1702" s="1"/>
      <c r="F1702" s="1"/>
      <c r="G1702" s="1"/>
      <c r="H1702" s="11"/>
      <c r="I1702" s="11"/>
      <c r="J1702" s="11"/>
      <c r="K1702" s="2"/>
      <c r="L1702" s="2"/>
      <c r="M1702" s="1"/>
    </row>
    <row r="1703" spans="1:13" x14ac:dyDescent="0.2">
      <c r="A1703" s="1"/>
      <c r="B1703" s="1"/>
      <c r="C1703" s="16"/>
      <c r="D1703" s="1"/>
      <c r="E1703" s="1"/>
      <c r="F1703" s="1"/>
      <c r="G1703" s="1"/>
      <c r="H1703" s="11"/>
      <c r="I1703" s="11"/>
      <c r="J1703" s="11"/>
      <c r="K1703" s="2"/>
      <c r="L1703" s="2"/>
      <c r="M1703" s="1"/>
    </row>
    <row r="1704" spans="1:13" x14ac:dyDescent="0.2">
      <c r="A1704" s="1"/>
      <c r="B1704" s="1"/>
      <c r="C1704" s="16"/>
      <c r="D1704" s="1"/>
      <c r="E1704" s="1"/>
      <c r="F1704" s="1"/>
      <c r="G1704" s="1"/>
      <c r="H1704" s="11"/>
      <c r="I1704" s="11"/>
      <c r="J1704" s="11"/>
      <c r="K1704" s="2"/>
      <c r="L1704" s="2"/>
      <c r="M1704" s="1"/>
    </row>
    <row r="1705" spans="1:13" x14ac:dyDescent="0.2">
      <c r="A1705" s="1"/>
      <c r="B1705" s="1"/>
      <c r="C1705" s="16"/>
      <c r="D1705" s="1"/>
      <c r="E1705" s="1"/>
      <c r="F1705" s="1"/>
      <c r="G1705" s="1"/>
      <c r="H1705" s="11"/>
      <c r="I1705" s="11"/>
      <c r="J1705" s="11"/>
      <c r="K1705" s="2"/>
      <c r="L1705" s="2"/>
      <c r="M1705" s="1"/>
    </row>
    <row r="1706" spans="1:13" x14ac:dyDescent="0.2">
      <c r="A1706" s="1"/>
      <c r="B1706" s="1"/>
      <c r="C1706" s="16"/>
      <c r="D1706" s="1"/>
      <c r="E1706" s="1"/>
      <c r="F1706" s="1"/>
      <c r="G1706" s="1"/>
      <c r="H1706" s="11"/>
      <c r="I1706" s="11"/>
      <c r="J1706" s="11"/>
      <c r="K1706" s="2"/>
      <c r="L1706" s="2"/>
      <c r="M1706" s="1"/>
    </row>
    <row r="1707" spans="1:13" x14ac:dyDescent="0.2">
      <c r="A1707" s="1"/>
      <c r="B1707" s="1"/>
      <c r="C1707" s="16"/>
      <c r="D1707" s="1"/>
      <c r="E1707" s="1"/>
      <c r="F1707" s="1"/>
      <c r="G1707" s="1"/>
      <c r="H1707" s="11"/>
      <c r="I1707" s="11"/>
      <c r="J1707" s="11"/>
      <c r="K1707" s="2"/>
      <c r="L1707" s="2"/>
      <c r="M1707" s="1"/>
    </row>
    <row r="1708" spans="1:13" x14ac:dyDescent="0.2">
      <c r="A1708" s="1"/>
      <c r="B1708" s="1"/>
      <c r="C1708" s="16"/>
      <c r="D1708" s="1"/>
      <c r="E1708" s="1"/>
      <c r="F1708" s="1"/>
      <c r="G1708" s="1"/>
      <c r="H1708" s="11"/>
      <c r="I1708" s="11"/>
      <c r="J1708" s="11"/>
      <c r="K1708" s="2"/>
      <c r="L1708" s="2"/>
      <c r="M1708" s="1"/>
    </row>
    <row r="1709" spans="1:13" x14ac:dyDescent="0.2">
      <c r="A1709" s="1"/>
      <c r="B1709" s="1"/>
      <c r="C1709" s="16"/>
      <c r="D1709" s="1"/>
      <c r="E1709" s="1"/>
      <c r="F1709" s="1"/>
      <c r="G1709" s="1"/>
      <c r="H1709" s="11"/>
      <c r="I1709" s="11"/>
      <c r="J1709" s="11"/>
      <c r="K1709" s="2"/>
      <c r="L1709" s="2"/>
      <c r="M1709" s="1"/>
    </row>
    <row r="1710" spans="1:13" x14ac:dyDescent="0.2">
      <c r="A1710" s="1"/>
      <c r="B1710" s="1"/>
      <c r="C1710" s="16"/>
      <c r="D1710" s="1"/>
      <c r="E1710" s="1"/>
      <c r="F1710" s="1"/>
      <c r="G1710" s="1"/>
      <c r="H1710" s="11"/>
      <c r="I1710" s="11"/>
      <c r="J1710" s="11"/>
      <c r="K1710" s="2"/>
      <c r="L1710" s="2"/>
      <c r="M1710" s="1"/>
    </row>
    <row r="1711" spans="1:13" x14ac:dyDescent="0.2">
      <c r="A1711" s="1"/>
      <c r="B1711" s="1"/>
      <c r="C1711" s="16"/>
      <c r="D1711" s="1"/>
      <c r="E1711" s="1"/>
      <c r="F1711" s="1"/>
      <c r="G1711" s="1"/>
      <c r="H1711" s="11"/>
      <c r="I1711" s="11"/>
      <c r="J1711" s="11"/>
      <c r="K1711" s="2"/>
      <c r="L1711" s="2"/>
      <c r="M1711" s="1"/>
    </row>
    <row r="1712" spans="1:13" x14ac:dyDescent="0.2">
      <c r="A1712" s="1"/>
      <c r="B1712" s="1"/>
      <c r="C1712" s="16"/>
      <c r="D1712" s="1"/>
      <c r="E1712" s="1"/>
      <c r="F1712" s="1"/>
      <c r="G1712" s="1"/>
      <c r="H1712" s="11"/>
      <c r="I1712" s="11"/>
      <c r="J1712" s="11"/>
      <c r="K1712" s="2"/>
      <c r="L1712" s="2"/>
      <c r="M1712" s="1"/>
    </row>
    <row r="1713" spans="1:13" x14ac:dyDescent="0.2">
      <c r="A1713" s="1"/>
      <c r="B1713" s="1"/>
      <c r="C1713" s="16"/>
      <c r="D1713" s="1"/>
      <c r="E1713" s="1"/>
      <c r="F1713" s="1"/>
      <c r="G1713" s="1"/>
      <c r="H1713" s="11"/>
      <c r="I1713" s="11"/>
      <c r="J1713" s="11"/>
      <c r="K1713" s="2"/>
      <c r="L1713" s="2"/>
      <c r="M1713" s="1"/>
    </row>
    <row r="1714" spans="1:13" x14ac:dyDescent="0.2">
      <c r="A1714" s="1"/>
      <c r="B1714" s="1"/>
      <c r="C1714" s="16"/>
      <c r="D1714" s="1"/>
      <c r="E1714" s="1"/>
      <c r="F1714" s="1"/>
      <c r="G1714" s="1"/>
      <c r="H1714" s="11"/>
      <c r="I1714" s="11"/>
      <c r="J1714" s="11"/>
      <c r="K1714" s="2"/>
      <c r="L1714" s="2"/>
      <c r="M1714" s="1"/>
    </row>
    <row r="1715" spans="1:13" x14ac:dyDescent="0.2">
      <c r="A1715" s="1"/>
      <c r="B1715" s="1"/>
      <c r="C1715" s="16"/>
      <c r="D1715" s="1"/>
      <c r="E1715" s="1"/>
      <c r="F1715" s="1"/>
      <c r="G1715" s="1"/>
      <c r="H1715" s="11"/>
      <c r="I1715" s="11"/>
      <c r="J1715" s="11"/>
      <c r="K1715" s="2"/>
      <c r="L1715" s="2"/>
      <c r="M1715" s="1"/>
    </row>
    <row r="1716" spans="1:13" x14ac:dyDescent="0.2">
      <c r="A1716" s="1"/>
      <c r="B1716" s="1"/>
      <c r="C1716" s="16"/>
      <c r="D1716" s="1"/>
      <c r="E1716" s="1"/>
      <c r="F1716" s="1"/>
      <c r="G1716" s="1"/>
      <c r="H1716" s="11"/>
      <c r="I1716" s="11"/>
      <c r="J1716" s="11"/>
      <c r="K1716" s="2"/>
      <c r="L1716" s="2"/>
      <c r="M1716" s="1"/>
    </row>
    <row r="1717" spans="1:13" x14ac:dyDescent="0.2">
      <c r="A1717" s="1"/>
      <c r="B1717" s="1"/>
      <c r="C1717" s="16"/>
      <c r="D1717" s="1"/>
      <c r="E1717" s="1"/>
      <c r="F1717" s="1"/>
      <c r="G1717" s="1"/>
      <c r="H1717" s="11"/>
      <c r="I1717" s="11"/>
      <c r="J1717" s="11"/>
      <c r="K1717" s="2"/>
      <c r="L1717" s="2"/>
      <c r="M1717" s="1"/>
    </row>
    <row r="1718" spans="1:13" x14ac:dyDescent="0.2">
      <c r="A1718" s="1"/>
      <c r="B1718" s="1"/>
      <c r="C1718" s="16"/>
      <c r="D1718" s="1"/>
      <c r="E1718" s="1"/>
      <c r="F1718" s="1"/>
      <c r="G1718" s="1"/>
      <c r="H1718" s="11"/>
      <c r="I1718" s="11"/>
      <c r="J1718" s="11"/>
      <c r="K1718" s="2"/>
      <c r="L1718" s="2"/>
      <c r="M1718" s="1"/>
    </row>
    <row r="1719" spans="1:13" x14ac:dyDescent="0.2">
      <c r="A1719" s="1"/>
      <c r="B1719" s="1"/>
      <c r="C1719" s="16"/>
      <c r="D1719" s="1"/>
      <c r="E1719" s="1"/>
      <c r="F1719" s="1"/>
      <c r="G1719" s="1"/>
      <c r="H1719" s="11"/>
      <c r="I1719" s="11"/>
      <c r="J1719" s="11"/>
      <c r="K1719" s="2"/>
      <c r="L1719" s="2"/>
      <c r="M1719" s="1"/>
    </row>
    <row r="1720" spans="1:13" x14ac:dyDescent="0.2">
      <c r="A1720" s="1"/>
      <c r="B1720" s="1"/>
      <c r="C1720" s="16"/>
      <c r="D1720" s="1"/>
      <c r="E1720" s="1"/>
      <c r="F1720" s="1"/>
      <c r="G1720" s="1"/>
      <c r="H1720" s="11"/>
      <c r="I1720" s="11"/>
      <c r="J1720" s="11"/>
      <c r="K1720" s="2"/>
      <c r="L1720" s="2"/>
      <c r="M1720" s="1"/>
    </row>
    <row r="1721" spans="1:13" x14ac:dyDescent="0.2">
      <c r="A1721" s="1"/>
      <c r="B1721" s="1"/>
      <c r="C1721" s="16"/>
      <c r="D1721" s="1"/>
      <c r="E1721" s="1"/>
      <c r="F1721" s="1"/>
      <c r="G1721" s="1"/>
      <c r="H1721" s="11"/>
      <c r="I1721" s="11"/>
      <c r="J1721" s="11"/>
      <c r="K1721" s="2"/>
      <c r="L1721" s="2"/>
      <c r="M1721" s="1"/>
    </row>
    <row r="1722" spans="1:13" x14ac:dyDescent="0.2">
      <c r="A1722" s="1"/>
      <c r="B1722" s="1"/>
      <c r="C1722" s="16"/>
      <c r="D1722" s="1"/>
      <c r="E1722" s="1"/>
      <c r="F1722" s="1"/>
      <c r="G1722" s="1"/>
      <c r="H1722" s="11"/>
      <c r="I1722" s="11"/>
      <c r="J1722" s="11"/>
      <c r="K1722" s="2"/>
      <c r="L1722" s="2"/>
      <c r="M1722" s="1"/>
    </row>
    <row r="1723" spans="1:13" x14ac:dyDescent="0.2">
      <c r="A1723" s="1"/>
      <c r="B1723" s="1"/>
      <c r="C1723" s="16"/>
      <c r="D1723" s="1"/>
      <c r="E1723" s="1"/>
      <c r="F1723" s="1"/>
      <c r="G1723" s="1"/>
      <c r="H1723" s="11"/>
      <c r="I1723" s="11"/>
      <c r="J1723" s="11"/>
      <c r="K1723" s="2"/>
      <c r="L1723" s="2"/>
      <c r="M1723" s="1"/>
    </row>
    <row r="1724" spans="1:13" x14ac:dyDescent="0.2">
      <c r="A1724" s="1"/>
      <c r="B1724" s="1"/>
      <c r="C1724" s="16"/>
      <c r="D1724" s="1"/>
      <c r="E1724" s="1"/>
      <c r="F1724" s="1"/>
      <c r="G1724" s="1"/>
      <c r="H1724" s="11"/>
      <c r="I1724" s="11"/>
      <c r="J1724" s="11"/>
      <c r="K1724" s="2"/>
      <c r="L1724" s="2"/>
      <c r="M1724" s="1"/>
    </row>
    <row r="1725" spans="1:13" x14ac:dyDescent="0.2">
      <c r="A1725" s="1"/>
      <c r="B1725" s="1"/>
      <c r="C1725" s="16"/>
      <c r="D1725" s="1"/>
      <c r="E1725" s="1"/>
      <c r="F1725" s="1"/>
      <c r="G1725" s="1"/>
      <c r="H1725" s="11"/>
      <c r="I1725" s="11"/>
      <c r="J1725" s="11"/>
      <c r="K1725" s="2"/>
      <c r="L1725" s="2"/>
      <c r="M1725" s="1"/>
    </row>
    <row r="1726" spans="1:13" x14ac:dyDescent="0.2">
      <c r="A1726" s="1"/>
      <c r="B1726" s="1"/>
      <c r="C1726" s="16"/>
      <c r="D1726" s="1"/>
      <c r="E1726" s="1"/>
      <c r="F1726" s="1"/>
      <c r="G1726" s="1"/>
      <c r="H1726" s="11"/>
      <c r="I1726" s="11"/>
      <c r="J1726" s="11"/>
      <c r="K1726" s="2"/>
      <c r="L1726" s="2"/>
      <c r="M1726" s="1"/>
    </row>
    <row r="1727" spans="1:13" x14ac:dyDescent="0.2">
      <c r="A1727" s="1"/>
      <c r="B1727" s="1"/>
      <c r="C1727" s="16"/>
      <c r="D1727" s="1"/>
      <c r="E1727" s="1"/>
      <c r="F1727" s="1"/>
      <c r="G1727" s="1"/>
      <c r="H1727" s="11"/>
      <c r="I1727" s="11"/>
      <c r="J1727" s="11"/>
      <c r="K1727" s="2"/>
      <c r="L1727" s="2"/>
      <c r="M1727" s="1"/>
    </row>
    <row r="1728" spans="1:13" x14ac:dyDescent="0.2">
      <c r="A1728" s="1"/>
      <c r="B1728" s="1"/>
      <c r="C1728" s="16"/>
      <c r="D1728" s="1"/>
      <c r="E1728" s="1"/>
      <c r="F1728" s="1"/>
      <c r="G1728" s="1"/>
      <c r="H1728" s="11"/>
      <c r="I1728" s="11"/>
      <c r="J1728" s="11"/>
      <c r="K1728" s="2"/>
      <c r="L1728" s="2"/>
      <c r="M1728" s="1"/>
    </row>
    <row r="1729" spans="1:13" x14ac:dyDescent="0.2">
      <c r="A1729" s="1"/>
      <c r="B1729" s="1"/>
      <c r="C1729" s="16"/>
      <c r="D1729" s="1"/>
      <c r="E1729" s="1"/>
      <c r="F1729" s="1"/>
      <c r="G1729" s="1"/>
      <c r="H1729" s="11"/>
      <c r="I1729" s="11"/>
      <c r="J1729" s="11"/>
      <c r="K1729" s="2"/>
      <c r="L1729" s="2"/>
      <c r="M1729" s="1"/>
    </row>
    <row r="1730" spans="1:13" x14ac:dyDescent="0.2">
      <c r="A1730" s="1"/>
      <c r="B1730" s="1"/>
      <c r="C1730" s="16"/>
      <c r="D1730" s="1"/>
      <c r="E1730" s="1"/>
      <c r="F1730" s="1"/>
      <c r="G1730" s="1"/>
      <c r="H1730" s="11"/>
      <c r="I1730" s="11"/>
      <c r="J1730" s="11"/>
      <c r="K1730" s="2"/>
      <c r="L1730" s="2"/>
      <c r="M1730" s="1"/>
    </row>
    <row r="1731" spans="1:13" x14ac:dyDescent="0.2">
      <c r="A1731" s="1"/>
      <c r="B1731" s="1"/>
      <c r="C1731" s="16"/>
      <c r="D1731" s="1"/>
      <c r="E1731" s="1"/>
      <c r="F1731" s="1"/>
      <c r="G1731" s="1"/>
      <c r="H1731" s="11"/>
      <c r="I1731" s="11"/>
      <c r="J1731" s="11"/>
      <c r="K1731" s="2"/>
      <c r="L1731" s="2"/>
      <c r="M1731" s="1"/>
    </row>
    <row r="1732" spans="1:13" x14ac:dyDescent="0.2">
      <c r="A1732" s="1"/>
      <c r="B1732" s="1"/>
      <c r="C1732" s="16"/>
      <c r="D1732" s="1"/>
      <c r="E1732" s="1"/>
      <c r="F1732" s="1"/>
      <c r="G1732" s="1"/>
      <c r="H1732" s="11"/>
      <c r="I1732" s="11"/>
      <c r="J1732" s="11"/>
      <c r="K1732" s="2"/>
      <c r="L1732" s="2"/>
      <c r="M1732" s="1"/>
    </row>
    <row r="1733" spans="1:13" x14ac:dyDescent="0.2">
      <c r="A1733" s="1"/>
      <c r="B1733" s="1"/>
      <c r="C1733" s="16"/>
      <c r="D1733" s="1"/>
      <c r="E1733" s="1"/>
      <c r="F1733" s="1"/>
      <c r="G1733" s="1"/>
      <c r="H1733" s="11"/>
      <c r="I1733" s="11"/>
      <c r="J1733" s="11"/>
      <c r="K1733" s="2"/>
      <c r="L1733" s="2"/>
      <c r="M1733" s="1"/>
    </row>
    <row r="1734" spans="1:13" x14ac:dyDescent="0.2">
      <c r="A1734" s="1"/>
      <c r="B1734" s="1"/>
      <c r="C1734" s="16"/>
      <c r="D1734" s="1"/>
      <c r="E1734" s="1"/>
      <c r="F1734" s="1"/>
      <c r="G1734" s="1"/>
      <c r="H1734" s="11"/>
      <c r="I1734" s="11"/>
      <c r="J1734" s="11"/>
      <c r="K1734" s="2"/>
      <c r="L1734" s="2"/>
      <c r="M1734" s="1"/>
    </row>
    <row r="1735" spans="1:13" x14ac:dyDescent="0.2">
      <c r="A1735" s="1"/>
      <c r="B1735" s="1"/>
      <c r="C1735" s="16"/>
      <c r="D1735" s="1"/>
      <c r="E1735" s="1"/>
      <c r="F1735" s="1"/>
      <c r="G1735" s="1"/>
      <c r="H1735" s="11"/>
      <c r="I1735" s="11"/>
      <c r="J1735" s="11"/>
      <c r="K1735" s="2"/>
      <c r="L1735" s="2"/>
      <c r="M1735" s="1"/>
    </row>
    <row r="1736" spans="1:13" x14ac:dyDescent="0.2">
      <c r="A1736" s="1"/>
      <c r="B1736" s="1"/>
      <c r="C1736" s="16"/>
      <c r="D1736" s="1"/>
      <c r="E1736" s="1"/>
      <c r="F1736" s="1"/>
      <c r="G1736" s="1"/>
      <c r="H1736" s="11"/>
      <c r="I1736" s="11"/>
      <c r="J1736" s="11"/>
      <c r="K1736" s="2"/>
      <c r="L1736" s="2"/>
      <c r="M1736" s="1"/>
    </row>
    <row r="1737" spans="1:13" x14ac:dyDescent="0.2">
      <c r="A1737" s="1"/>
      <c r="B1737" s="1"/>
      <c r="C1737" s="16"/>
      <c r="D1737" s="1"/>
      <c r="E1737" s="1"/>
      <c r="F1737" s="1"/>
      <c r="G1737" s="1"/>
      <c r="H1737" s="11"/>
      <c r="I1737" s="11"/>
      <c r="J1737" s="11"/>
      <c r="K1737" s="2"/>
      <c r="L1737" s="2"/>
      <c r="M1737" s="1"/>
    </row>
    <row r="1738" spans="1:13" x14ac:dyDescent="0.2">
      <c r="A1738" s="1"/>
      <c r="B1738" s="1"/>
      <c r="C1738" s="16"/>
      <c r="D1738" s="1"/>
      <c r="E1738" s="1"/>
      <c r="F1738" s="1"/>
      <c r="G1738" s="1"/>
      <c r="H1738" s="11"/>
      <c r="I1738" s="11"/>
      <c r="J1738" s="11"/>
      <c r="K1738" s="2"/>
      <c r="L1738" s="2"/>
      <c r="M1738" s="1"/>
    </row>
    <row r="1739" spans="1:13" x14ac:dyDescent="0.2">
      <c r="A1739" s="1"/>
      <c r="B1739" s="1"/>
      <c r="C1739" s="16"/>
      <c r="D1739" s="1"/>
      <c r="E1739" s="1"/>
      <c r="F1739" s="1"/>
      <c r="G1739" s="1"/>
      <c r="H1739" s="11"/>
      <c r="I1739" s="11"/>
      <c r="J1739" s="11"/>
      <c r="K1739" s="2"/>
      <c r="L1739" s="2"/>
      <c r="M1739" s="1"/>
    </row>
    <row r="1740" spans="1:13" x14ac:dyDescent="0.2">
      <c r="A1740" s="1"/>
      <c r="B1740" s="1"/>
      <c r="C1740" s="16"/>
      <c r="D1740" s="1"/>
      <c r="E1740" s="1"/>
      <c r="F1740" s="1"/>
      <c r="G1740" s="1"/>
      <c r="H1740" s="11"/>
      <c r="I1740" s="11"/>
      <c r="J1740" s="11"/>
      <c r="K1740" s="2"/>
      <c r="L1740" s="2"/>
      <c r="M1740" s="1"/>
    </row>
    <row r="1741" spans="1:13" x14ac:dyDescent="0.2">
      <c r="A1741" s="1"/>
      <c r="B1741" s="1"/>
      <c r="C1741" s="16"/>
      <c r="D1741" s="1"/>
      <c r="E1741" s="1"/>
      <c r="F1741" s="1"/>
      <c r="G1741" s="1"/>
      <c r="H1741" s="11"/>
      <c r="I1741" s="11"/>
      <c r="J1741" s="11"/>
      <c r="K1741" s="2"/>
      <c r="L1741" s="2"/>
      <c r="M1741" s="1"/>
    </row>
    <row r="1742" spans="1:13" x14ac:dyDescent="0.2">
      <c r="A1742" s="1"/>
      <c r="B1742" s="1"/>
      <c r="C1742" s="16"/>
      <c r="D1742" s="1"/>
      <c r="E1742" s="1"/>
      <c r="F1742" s="1"/>
      <c r="G1742" s="1"/>
      <c r="H1742" s="11"/>
      <c r="I1742" s="11"/>
      <c r="J1742" s="11"/>
      <c r="K1742" s="2"/>
      <c r="L1742" s="2"/>
      <c r="M1742" s="1"/>
    </row>
    <row r="1743" spans="1:13" x14ac:dyDescent="0.2">
      <c r="A1743" s="1"/>
      <c r="B1743" s="1"/>
      <c r="C1743" s="16"/>
      <c r="D1743" s="1"/>
      <c r="E1743" s="1"/>
      <c r="F1743" s="1"/>
      <c r="G1743" s="1"/>
      <c r="H1743" s="11"/>
      <c r="I1743" s="11"/>
      <c r="J1743" s="11"/>
      <c r="K1743" s="2"/>
      <c r="L1743" s="2"/>
      <c r="M1743" s="1"/>
    </row>
    <row r="1744" spans="1:13" x14ac:dyDescent="0.2">
      <c r="A1744" s="1"/>
      <c r="B1744" s="1"/>
      <c r="C1744" s="16"/>
      <c r="D1744" s="1"/>
      <c r="E1744" s="1"/>
      <c r="F1744" s="1"/>
      <c r="G1744" s="1"/>
      <c r="H1744" s="11"/>
      <c r="I1744" s="11"/>
      <c r="J1744" s="11"/>
      <c r="K1744" s="2"/>
      <c r="L1744" s="2"/>
      <c r="M1744" s="1"/>
    </row>
    <row r="1745" spans="1:13" x14ac:dyDescent="0.2">
      <c r="A1745" s="1"/>
      <c r="B1745" s="1"/>
      <c r="C1745" s="16"/>
      <c r="D1745" s="1"/>
      <c r="E1745" s="1"/>
      <c r="F1745" s="1"/>
      <c r="G1745" s="1"/>
      <c r="H1745" s="11"/>
      <c r="I1745" s="11"/>
      <c r="J1745" s="11"/>
      <c r="K1745" s="2"/>
      <c r="L1745" s="2"/>
      <c r="M1745" s="1"/>
    </row>
    <row r="1746" spans="1:13" x14ac:dyDescent="0.2">
      <c r="A1746" s="1"/>
      <c r="B1746" s="1"/>
      <c r="C1746" s="16"/>
      <c r="D1746" s="1"/>
      <c r="E1746" s="1"/>
      <c r="F1746" s="1"/>
      <c r="G1746" s="1"/>
      <c r="H1746" s="11"/>
      <c r="I1746" s="11"/>
      <c r="J1746" s="11"/>
      <c r="K1746" s="2"/>
      <c r="L1746" s="2"/>
      <c r="M1746" s="1"/>
    </row>
    <row r="1747" spans="1:13" x14ac:dyDescent="0.2">
      <c r="A1747" s="1"/>
      <c r="B1747" s="1"/>
      <c r="C1747" s="16"/>
      <c r="D1747" s="1"/>
      <c r="E1747" s="1"/>
      <c r="F1747" s="1"/>
      <c r="G1747" s="1"/>
      <c r="H1747" s="11"/>
      <c r="I1747" s="11"/>
      <c r="J1747" s="11"/>
      <c r="K1747" s="2"/>
      <c r="L1747" s="2"/>
      <c r="M1747" s="1"/>
    </row>
    <row r="1748" spans="1:13" x14ac:dyDescent="0.2">
      <c r="A1748" s="1"/>
      <c r="B1748" s="1"/>
      <c r="C1748" s="16"/>
      <c r="D1748" s="1"/>
      <c r="E1748" s="1"/>
      <c r="F1748" s="1"/>
      <c r="G1748" s="1"/>
      <c r="H1748" s="11"/>
      <c r="I1748" s="11"/>
      <c r="J1748" s="11"/>
      <c r="K1748" s="2"/>
      <c r="L1748" s="2"/>
      <c r="M1748" s="1"/>
    </row>
    <row r="1749" spans="1:13" x14ac:dyDescent="0.2">
      <c r="A1749" s="1"/>
      <c r="B1749" s="1"/>
      <c r="C1749" s="16"/>
      <c r="D1749" s="1"/>
      <c r="E1749" s="1"/>
      <c r="F1749" s="1"/>
      <c r="G1749" s="1"/>
      <c r="H1749" s="11"/>
      <c r="I1749" s="11"/>
      <c r="J1749" s="11"/>
      <c r="K1749" s="2"/>
      <c r="L1749" s="2"/>
      <c r="M1749" s="1"/>
    </row>
    <row r="1750" spans="1:13" x14ac:dyDescent="0.2">
      <c r="A1750" s="1"/>
      <c r="B1750" s="1"/>
      <c r="C1750" s="16"/>
      <c r="D1750" s="1"/>
      <c r="E1750" s="1"/>
      <c r="F1750" s="1"/>
      <c r="G1750" s="1"/>
      <c r="H1750" s="11"/>
      <c r="I1750" s="11"/>
      <c r="J1750" s="11"/>
      <c r="K1750" s="2"/>
      <c r="L1750" s="2"/>
      <c r="M1750" s="1"/>
    </row>
    <row r="1751" spans="1:13" x14ac:dyDescent="0.2">
      <c r="A1751" s="1"/>
      <c r="B1751" s="1"/>
      <c r="C1751" s="16"/>
      <c r="D1751" s="1"/>
      <c r="E1751" s="1"/>
      <c r="F1751" s="1"/>
      <c r="G1751" s="1"/>
      <c r="H1751" s="11"/>
      <c r="I1751" s="11"/>
      <c r="J1751" s="11"/>
      <c r="K1751" s="2"/>
      <c r="L1751" s="2"/>
      <c r="M1751" s="1"/>
    </row>
    <row r="1752" spans="1:13" x14ac:dyDescent="0.2">
      <c r="A1752" s="1"/>
      <c r="B1752" s="1"/>
      <c r="C1752" s="16"/>
      <c r="D1752" s="1"/>
      <c r="E1752" s="1"/>
      <c r="F1752" s="1"/>
      <c r="G1752" s="1"/>
      <c r="H1752" s="11"/>
      <c r="I1752" s="11"/>
      <c r="J1752" s="11"/>
      <c r="K1752" s="2"/>
      <c r="L1752" s="2"/>
      <c r="M1752" s="1"/>
    </row>
    <row r="1753" spans="1:13" x14ac:dyDescent="0.2">
      <c r="A1753" s="1"/>
      <c r="B1753" s="1"/>
      <c r="C1753" s="16"/>
      <c r="D1753" s="1"/>
      <c r="E1753" s="1"/>
      <c r="F1753" s="1"/>
      <c r="G1753" s="1"/>
      <c r="H1753" s="11"/>
      <c r="I1753" s="11"/>
      <c r="J1753" s="11"/>
      <c r="K1753" s="2"/>
      <c r="L1753" s="2"/>
      <c r="M1753" s="1"/>
    </row>
    <row r="1754" spans="1:13" x14ac:dyDescent="0.2">
      <c r="A1754" s="1"/>
      <c r="B1754" s="1"/>
      <c r="C1754" s="16"/>
      <c r="D1754" s="1"/>
      <c r="E1754" s="1"/>
      <c r="F1754" s="1"/>
      <c r="G1754" s="1"/>
      <c r="H1754" s="11"/>
      <c r="I1754" s="11"/>
      <c r="J1754" s="11"/>
      <c r="K1754" s="2"/>
      <c r="L1754" s="2"/>
      <c r="M1754" s="1"/>
    </row>
    <row r="1755" spans="1:13" x14ac:dyDescent="0.2">
      <c r="A1755" s="1"/>
      <c r="B1755" s="1"/>
      <c r="C1755" s="16"/>
      <c r="D1755" s="1"/>
      <c r="E1755" s="1"/>
      <c r="F1755" s="1"/>
      <c r="G1755" s="1"/>
      <c r="H1755" s="11"/>
      <c r="I1755" s="11"/>
      <c r="J1755" s="11"/>
      <c r="K1755" s="2"/>
      <c r="L1755" s="2"/>
      <c r="M1755" s="1"/>
    </row>
    <row r="1756" spans="1:13" x14ac:dyDescent="0.2">
      <c r="A1756" s="1"/>
      <c r="B1756" s="1"/>
      <c r="C1756" s="16"/>
      <c r="D1756" s="1"/>
      <c r="E1756" s="1"/>
      <c r="F1756" s="1"/>
      <c r="G1756" s="1"/>
      <c r="H1756" s="11"/>
      <c r="I1756" s="11"/>
      <c r="J1756" s="11"/>
      <c r="K1756" s="2"/>
      <c r="L1756" s="2"/>
      <c r="M1756" s="1"/>
    </row>
    <row r="1757" spans="1:13" x14ac:dyDescent="0.2">
      <c r="A1757" s="1"/>
      <c r="B1757" s="1"/>
      <c r="C1757" s="16"/>
      <c r="D1757" s="1"/>
      <c r="E1757" s="1"/>
      <c r="F1757" s="1"/>
      <c r="G1757" s="1"/>
      <c r="H1757" s="11"/>
      <c r="I1757" s="11"/>
      <c r="J1757" s="11"/>
      <c r="K1757" s="2"/>
      <c r="L1757" s="2"/>
      <c r="M1757" s="1"/>
    </row>
    <row r="1758" spans="1:13" x14ac:dyDescent="0.2">
      <c r="A1758" s="1"/>
      <c r="B1758" s="1"/>
      <c r="C1758" s="16"/>
      <c r="D1758" s="1"/>
      <c r="E1758" s="1"/>
      <c r="F1758" s="1"/>
      <c r="G1758" s="1"/>
      <c r="H1758" s="11"/>
      <c r="I1758" s="11"/>
      <c r="J1758" s="11"/>
      <c r="K1758" s="2"/>
      <c r="L1758" s="2"/>
      <c r="M1758" s="1"/>
    </row>
    <row r="1759" spans="1:13" x14ac:dyDescent="0.2">
      <c r="A1759" s="1"/>
      <c r="B1759" s="1"/>
      <c r="C1759" s="16"/>
      <c r="D1759" s="1"/>
      <c r="E1759" s="1"/>
      <c r="F1759" s="1"/>
      <c r="G1759" s="1"/>
      <c r="H1759" s="11"/>
      <c r="I1759" s="11"/>
      <c r="J1759" s="11"/>
      <c r="K1759" s="2"/>
      <c r="L1759" s="2"/>
      <c r="M1759" s="1"/>
    </row>
    <row r="1760" spans="1:13" x14ac:dyDescent="0.2">
      <c r="A1760" s="1"/>
      <c r="B1760" s="1"/>
      <c r="C1760" s="16"/>
      <c r="D1760" s="1"/>
      <c r="E1760" s="1"/>
      <c r="F1760" s="1"/>
      <c r="G1760" s="1"/>
      <c r="H1760" s="11"/>
      <c r="I1760" s="11"/>
      <c r="J1760" s="11"/>
      <c r="K1760" s="2"/>
      <c r="L1760" s="2"/>
      <c r="M1760" s="1"/>
    </row>
    <row r="1761" spans="1:13" x14ac:dyDescent="0.2">
      <c r="A1761" s="1"/>
      <c r="B1761" s="1"/>
      <c r="C1761" s="16"/>
      <c r="D1761" s="1"/>
      <c r="E1761" s="1"/>
      <c r="F1761" s="1"/>
      <c r="G1761" s="1"/>
      <c r="H1761" s="11"/>
      <c r="I1761" s="11"/>
      <c r="J1761" s="11"/>
      <c r="K1761" s="2"/>
      <c r="L1761" s="2"/>
      <c r="M1761" s="1"/>
    </row>
    <row r="1762" spans="1:13" x14ac:dyDescent="0.2">
      <c r="A1762" s="1"/>
      <c r="B1762" s="1"/>
      <c r="C1762" s="16"/>
      <c r="D1762" s="1"/>
      <c r="E1762" s="1"/>
      <c r="F1762" s="1"/>
      <c r="G1762" s="1"/>
      <c r="H1762" s="11"/>
      <c r="I1762" s="11"/>
      <c r="J1762" s="11"/>
      <c r="K1762" s="2"/>
      <c r="L1762" s="2"/>
      <c r="M1762" s="1"/>
    </row>
    <row r="1763" spans="1:13" x14ac:dyDescent="0.2">
      <c r="A1763" s="1"/>
      <c r="B1763" s="1"/>
      <c r="C1763" s="16"/>
      <c r="D1763" s="1"/>
      <c r="E1763" s="1"/>
      <c r="F1763" s="1"/>
      <c r="G1763" s="1"/>
      <c r="H1763" s="11"/>
      <c r="I1763" s="11"/>
      <c r="J1763" s="11"/>
      <c r="K1763" s="2"/>
      <c r="L1763" s="2"/>
      <c r="M1763" s="1"/>
    </row>
    <row r="1764" spans="1:13" x14ac:dyDescent="0.2">
      <c r="A1764" s="1"/>
      <c r="B1764" s="1"/>
      <c r="C1764" s="16"/>
      <c r="D1764" s="1"/>
      <c r="E1764" s="1"/>
      <c r="F1764" s="1"/>
      <c r="G1764" s="1"/>
      <c r="H1764" s="11"/>
      <c r="I1764" s="11"/>
      <c r="J1764" s="11"/>
      <c r="K1764" s="2"/>
      <c r="L1764" s="2"/>
      <c r="M1764" s="1"/>
    </row>
    <row r="1765" spans="1:13" x14ac:dyDescent="0.2">
      <c r="A1765" s="1"/>
      <c r="B1765" s="1"/>
      <c r="C1765" s="16"/>
      <c r="D1765" s="1"/>
      <c r="E1765" s="1"/>
      <c r="F1765" s="1"/>
      <c r="G1765" s="1"/>
      <c r="H1765" s="11"/>
      <c r="I1765" s="11"/>
      <c r="J1765" s="11"/>
      <c r="K1765" s="2"/>
      <c r="L1765" s="2"/>
      <c r="M1765" s="1"/>
    </row>
    <row r="1766" spans="1:13" x14ac:dyDescent="0.2">
      <c r="A1766" s="1"/>
      <c r="B1766" s="1"/>
      <c r="C1766" s="16"/>
      <c r="D1766" s="1"/>
      <c r="E1766" s="1"/>
      <c r="F1766" s="1"/>
      <c r="G1766" s="1"/>
      <c r="H1766" s="11"/>
      <c r="I1766" s="11"/>
      <c r="J1766" s="11"/>
      <c r="K1766" s="2"/>
      <c r="L1766" s="2"/>
      <c r="M1766" s="1"/>
    </row>
    <row r="1767" spans="1:13" x14ac:dyDescent="0.2">
      <c r="A1767" s="1"/>
      <c r="B1767" s="1"/>
      <c r="C1767" s="16"/>
      <c r="D1767" s="1"/>
      <c r="E1767" s="1"/>
      <c r="F1767" s="1"/>
      <c r="G1767" s="1"/>
      <c r="H1767" s="11"/>
      <c r="I1767" s="11"/>
      <c r="J1767" s="11"/>
      <c r="K1767" s="2"/>
      <c r="L1767" s="2"/>
      <c r="M1767" s="1"/>
    </row>
    <row r="1768" spans="1:13" x14ac:dyDescent="0.2">
      <c r="A1768" s="1"/>
      <c r="B1768" s="1"/>
      <c r="C1768" s="16"/>
      <c r="D1768" s="1"/>
      <c r="E1768" s="1"/>
      <c r="F1768" s="1"/>
      <c r="G1768" s="1"/>
      <c r="H1768" s="11"/>
      <c r="I1768" s="11"/>
      <c r="J1768" s="11"/>
      <c r="K1768" s="2"/>
      <c r="L1768" s="2"/>
      <c r="M1768" s="1"/>
    </row>
    <row r="1769" spans="1:13" x14ac:dyDescent="0.2">
      <c r="A1769" s="1"/>
      <c r="B1769" s="1"/>
      <c r="C1769" s="16"/>
      <c r="D1769" s="1"/>
      <c r="E1769" s="1"/>
      <c r="F1769" s="1"/>
      <c r="G1769" s="1"/>
      <c r="H1769" s="11"/>
      <c r="I1769" s="11"/>
      <c r="J1769" s="11"/>
      <c r="K1769" s="2"/>
      <c r="L1769" s="2"/>
      <c r="M1769" s="1"/>
    </row>
    <row r="1770" spans="1:13" x14ac:dyDescent="0.2">
      <c r="A1770" s="1"/>
      <c r="B1770" s="1"/>
      <c r="C1770" s="16"/>
      <c r="D1770" s="1"/>
      <c r="E1770" s="1"/>
      <c r="F1770" s="1"/>
      <c r="G1770" s="1"/>
      <c r="H1770" s="11"/>
      <c r="I1770" s="11"/>
      <c r="J1770" s="11"/>
      <c r="K1770" s="2"/>
      <c r="L1770" s="2"/>
      <c r="M1770" s="1"/>
    </row>
    <row r="1771" spans="1:13" x14ac:dyDescent="0.2">
      <c r="A1771" s="1"/>
      <c r="B1771" s="1"/>
      <c r="C1771" s="16"/>
      <c r="D1771" s="1"/>
      <c r="E1771" s="1"/>
      <c r="F1771" s="1"/>
      <c r="G1771" s="1"/>
      <c r="H1771" s="11"/>
      <c r="I1771" s="11"/>
      <c r="J1771" s="11"/>
      <c r="K1771" s="2"/>
      <c r="L1771" s="2"/>
      <c r="M1771" s="1"/>
    </row>
    <row r="1772" spans="1:13" x14ac:dyDescent="0.2">
      <c r="A1772" s="1"/>
      <c r="B1772" s="1"/>
      <c r="C1772" s="16"/>
      <c r="D1772" s="1"/>
      <c r="E1772" s="1"/>
      <c r="F1772" s="1"/>
      <c r="G1772" s="1"/>
      <c r="H1772" s="11"/>
      <c r="I1772" s="11"/>
      <c r="J1772" s="11"/>
      <c r="K1772" s="2"/>
      <c r="L1772" s="2"/>
      <c r="M1772" s="1"/>
    </row>
    <row r="1773" spans="1:13" x14ac:dyDescent="0.2">
      <c r="A1773" s="1"/>
      <c r="B1773" s="1"/>
      <c r="C1773" s="16"/>
      <c r="D1773" s="1"/>
      <c r="E1773" s="1"/>
      <c r="F1773" s="1"/>
      <c r="G1773" s="1"/>
      <c r="H1773" s="11"/>
      <c r="I1773" s="11"/>
      <c r="J1773" s="11"/>
      <c r="K1773" s="2"/>
      <c r="L1773" s="2"/>
      <c r="M1773" s="1"/>
    </row>
    <row r="1774" spans="1:13" x14ac:dyDescent="0.2">
      <c r="A1774" s="1"/>
      <c r="B1774" s="1"/>
      <c r="C1774" s="16"/>
      <c r="D1774" s="1"/>
      <c r="E1774" s="1"/>
      <c r="F1774" s="1"/>
      <c r="G1774" s="1"/>
      <c r="H1774" s="11"/>
      <c r="I1774" s="11"/>
      <c r="J1774" s="11"/>
      <c r="K1774" s="2"/>
      <c r="L1774" s="2"/>
      <c r="M1774" s="1"/>
    </row>
    <row r="1775" spans="1:13" x14ac:dyDescent="0.2">
      <c r="A1775" s="1"/>
      <c r="B1775" s="1"/>
      <c r="C1775" s="16"/>
      <c r="D1775" s="1"/>
      <c r="E1775" s="1"/>
      <c r="F1775" s="1"/>
      <c r="G1775" s="1"/>
      <c r="H1775" s="11"/>
      <c r="I1775" s="11"/>
      <c r="J1775" s="11"/>
      <c r="K1775" s="2"/>
      <c r="L1775" s="2"/>
      <c r="M1775" s="1"/>
    </row>
    <row r="1776" spans="1:13" x14ac:dyDescent="0.2">
      <c r="A1776" s="1"/>
      <c r="B1776" s="1"/>
      <c r="C1776" s="16"/>
      <c r="D1776" s="1"/>
      <c r="E1776" s="1"/>
      <c r="F1776" s="1"/>
      <c r="G1776" s="1"/>
      <c r="H1776" s="11"/>
      <c r="I1776" s="11"/>
      <c r="J1776" s="11"/>
      <c r="K1776" s="2"/>
      <c r="L1776" s="2"/>
      <c r="M1776" s="1"/>
    </row>
    <row r="1777" spans="1:13" x14ac:dyDescent="0.2">
      <c r="A1777" s="1"/>
      <c r="B1777" s="1"/>
      <c r="C1777" s="16"/>
      <c r="D1777" s="1"/>
      <c r="E1777" s="1"/>
      <c r="F1777" s="1"/>
      <c r="G1777" s="1"/>
      <c r="H1777" s="11"/>
      <c r="I1777" s="11"/>
      <c r="J1777" s="11"/>
      <c r="K1777" s="2"/>
      <c r="L1777" s="2"/>
      <c r="M1777" s="1"/>
    </row>
    <row r="1778" spans="1:13" x14ac:dyDescent="0.2">
      <c r="A1778" s="1"/>
      <c r="B1778" s="1"/>
      <c r="C1778" s="16"/>
      <c r="D1778" s="1"/>
      <c r="E1778" s="1"/>
      <c r="F1778" s="1"/>
      <c r="G1778" s="1"/>
      <c r="H1778" s="11"/>
      <c r="I1778" s="11"/>
      <c r="J1778" s="11"/>
      <c r="K1778" s="2"/>
      <c r="L1778" s="2"/>
      <c r="M1778" s="1"/>
    </row>
    <row r="1779" spans="1:13" x14ac:dyDescent="0.2">
      <c r="A1779" s="1"/>
      <c r="B1779" s="1"/>
      <c r="C1779" s="16"/>
      <c r="D1779" s="1"/>
      <c r="E1779" s="1"/>
      <c r="F1779" s="1"/>
      <c r="G1779" s="1"/>
      <c r="H1779" s="11"/>
      <c r="I1779" s="11"/>
      <c r="J1779" s="11"/>
      <c r="K1779" s="2"/>
      <c r="L1779" s="2"/>
      <c r="M1779" s="1"/>
    </row>
    <row r="1780" spans="1:13" x14ac:dyDescent="0.2">
      <c r="A1780" s="1"/>
      <c r="B1780" s="1"/>
      <c r="C1780" s="16"/>
      <c r="D1780" s="1"/>
      <c r="E1780" s="1"/>
      <c r="F1780" s="1"/>
      <c r="G1780" s="1"/>
      <c r="H1780" s="11"/>
      <c r="I1780" s="11"/>
      <c r="J1780" s="11"/>
      <c r="K1780" s="2"/>
      <c r="L1780" s="2"/>
      <c r="M1780" s="1"/>
    </row>
    <row r="1781" spans="1:13" x14ac:dyDescent="0.2">
      <c r="A1781" s="1"/>
      <c r="B1781" s="1"/>
      <c r="C1781" s="16"/>
      <c r="D1781" s="1"/>
      <c r="E1781" s="1"/>
      <c r="F1781" s="1"/>
      <c r="G1781" s="1"/>
      <c r="H1781" s="11"/>
      <c r="I1781" s="11"/>
      <c r="J1781" s="11"/>
      <c r="K1781" s="2"/>
      <c r="L1781" s="2"/>
      <c r="M1781" s="1"/>
    </row>
    <row r="1782" spans="1:13" x14ac:dyDescent="0.2">
      <c r="A1782" s="1"/>
      <c r="B1782" s="1"/>
      <c r="C1782" s="16"/>
      <c r="D1782" s="1"/>
      <c r="E1782" s="1"/>
      <c r="F1782" s="1"/>
      <c r="G1782" s="1"/>
      <c r="H1782" s="11"/>
      <c r="I1782" s="11"/>
      <c r="J1782" s="11"/>
      <c r="K1782" s="2"/>
      <c r="L1782" s="2"/>
      <c r="M1782" s="1"/>
    </row>
    <row r="1783" spans="1:13" x14ac:dyDescent="0.2">
      <c r="A1783" s="1"/>
      <c r="B1783" s="1"/>
      <c r="C1783" s="16"/>
      <c r="D1783" s="1"/>
      <c r="E1783" s="1"/>
      <c r="F1783" s="1"/>
      <c r="G1783" s="1"/>
      <c r="H1783" s="11"/>
      <c r="I1783" s="11"/>
      <c r="J1783" s="11"/>
      <c r="K1783" s="2"/>
      <c r="L1783" s="2"/>
      <c r="M1783" s="1"/>
    </row>
    <row r="1784" spans="1:13" x14ac:dyDescent="0.2">
      <c r="A1784" s="1"/>
      <c r="B1784" s="1"/>
      <c r="C1784" s="16"/>
      <c r="D1784" s="1"/>
      <c r="E1784" s="1"/>
      <c r="F1784" s="1"/>
      <c r="G1784" s="1"/>
      <c r="H1784" s="11"/>
      <c r="I1784" s="11"/>
      <c r="J1784" s="11"/>
      <c r="K1784" s="2"/>
      <c r="L1784" s="2"/>
      <c r="M1784" s="1"/>
    </row>
    <row r="1785" spans="1:13" x14ac:dyDescent="0.2">
      <c r="A1785" s="1"/>
      <c r="B1785" s="1"/>
      <c r="C1785" s="16"/>
      <c r="D1785" s="1"/>
      <c r="E1785" s="1"/>
      <c r="F1785" s="1"/>
      <c r="G1785" s="1"/>
      <c r="H1785" s="11"/>
      <c r="I1785" s="11"/>
      <c r="J1785" s="11"/>
      <c r="K1785" s="2"/>
      <c r="L1785" s="2"/>
      <c r="M1785" s="1"/>
    </row>
    <row r="1786" spans="1:13" x14ac:dyDescent="0.2">
      <c r="A1786" s="1"/>
      <c r="B1786" s="1"/>
      <c r="C1786" s="16"/>
      <c r="D1786" s="1"/>
      <c r="E1786" s="1"/>
      <c r="F1786" s="1"/>
      <c r="G1786" s="1"/>
      <c r="H1786" s="11"/>
      <c r="I1786" s="11"/>
      <c r="J1786" s="11"/>
      <c r="K1786" s="2"/>
      <c r="L1786" s="2"/>
      <c r="M1786" s="1"/>
    </row>
    <row r="1787" spans="1:13" x14ac:dyDescent="0.2">
      <c r="A1787" s="1"/>
      <c r="B1787" s="1"/>
      <c r="C1787" s="16"/>
      <c r="D1787" s="1"/>
      <c r="E1787" s="1"/>
      <c r="F1787" s="1"/>
      <c r="G1787" s="1"/>
      <c r="H1787" s="11"/>
      <c r="I1787" s="11"/>
      <c r="J1787" s="11"/>
      <c r="K1787" s="2"/>
      <c r="L1787" s="2"/>
      <c r="M1787" s="1"/>
    </row>
    <row r="1788" spans="1:13" x14ac:dyDescent="0.2">
      <c r="A1788" s="1"/>
      <c r="B1788" s="1"/>
      <c r="C1788" s="16"/>
      <c r="D1788" s="1"/>
      <c r="E1788" s="1"/>
      <c r="F1788" s="1"/>
      <c r="G1788" s="1"/>
      <c r="H1788" s="11"/>
      <c r="I1788" s="11"/>
      <c r="J1788" s="11"/>
      <c r="K1788" s="2"/>
      <c r="L1788" s="2"/>
      <c r="M1788" s="1"/>
    </row>
    <row r="1789" spans="1:13" x14ac:dyDescent="0.2">
      <c r="A1789" s="1"/>
      <c r="B1789" s="1"/>
      <c r="C1789" s="16"/>
      <c r="D1789" s="1"/>
      <c r="E1789" s="1"/>
      <c r="F1789" s="1"/>
      <c r="G1789" s="1"/>
      <c r="H1789" s="11"/>
      <c r="I1789" s="11"/>
      <c r="J1789" s="11"/>
      <c r="K1789" s="2"/>
      <c r="L1789" s="2"/>
      <c r="M1789" s="1"/>
    </row>
    <row r="1790" spans="1:13" x14ac:dyDescent="0.2">
      <c r="A1790" s="1"/>
      <c r="B1790" s="1"/>
      <c r="C1790" s="16"/>
      <c r="D1790" s="1"/>
      <c r="E1790" s="1"/>
      <c r="F1790" s="1"/>
      <c r="G1790" s="1"/>
      <c r="H1790" s="11"/>
      <c r="I1790" s="11"/>
      <c r="J1790" s="11"/>
      <c r="K1790" s="2"/>
      <c r="L1790" s="2"/>
      <c r="M1790" s="1"/>
    </row>
    <row r="1791" spans="1:13" x14ac:dyDescent="0.2">
      <c r="A1791" s="1"/>
      <c r="B1791" s="1"/>
      <c r="C1791" s="16"/>
      <c r="D1791" s="1"/>
      <c r="E1791" s="1"/>
      <c r="F1791" s="1"/>
      <c r="G1791" s="1"/>
      <c r="H1791" s="11"/>
      <c r="I1791" s="11"/>
      <c r="J1791" s="11"/>
      <c r="K1791" s="2"/>
      <c r="L1791" s="2"/>
      <c r="M1791" s="1"/>
    </row>
    <row r="1792" spans="1:13" x14ac:dyDescent="0.2">
      <c r="A1792" s="1"/>
      <c r="B1792" s="1"/>
      <c r="C1792" s="16"/>
      <c r="D1792" s="1"/>
      <c r="E1792" s="1"/>
      <c r="F1792" s="1"/>
      <c r="G1792" s="1"/>
      <c r="H1792" s="11"/>
      <c r="I1792" s="11"/>
      <c r="J1792" s="11"/>
      <c r="K1792" s="2"/>
      <c r="L1792" s="2"/>
      <c r="M1792" s="1"/>
    </row>
    <row r="1793" spans="1:13" x14ac:dyDescent="0.2">
      <c r="A1793" s="1"/>
      <c r="B1793" s="1"/>
      <c r="C1793" s="16"/>
      <c r="D1793" s="1"/>
      <c r="E1793" s="1"/>
      <c r="F1793" s="1"/>
      <c r="G1793" s="1"/>
      <c r="H1793" s="11"/>
      <c r="I1793" s="11"/>
      <c r="J1793" s="11"/>
      <c r="K1793" s="2"/>
      <c r="L1793" s="2"/>
      <c r="M1793" s="1"/>
    </row>
    <row r="1794" spans="1:13" x14ac:dyDescent="0.2">
      <c r="A1794" s="1"/>
      <c r="B1794" s="1"/>
      <c r="C1794" s="16"/>
      <c r="D1794" s="1"/>
      <c r="E1794" s="1"/>
      <c r="F1794" s="1"/>
      <c r="G1794" s="1"/>
      <c r="H1794" s="11"/>
      <c r="I1794" s="11"/>
      <c r="J1794" s="11"/>
      <c r="K1794" s="2"/>
      <c r="L1794" s="2"/>
      <c r="M1794" s="1"/>
    </row>
    <row r="1795" spans="1:13" x14ac:dyDescent="0.2">
      <c r="A1795" s="1"/>
      <c r="B1795" s="1"/>
      <c r="C1795" s="16"/>
      <c r="D1795" s="1"/>
      <c r="E1795" s="1"/>
      <c r="F1795" s="1"/>
      <c r="G1795" s="1"/>
      <c r="H1795" s="11"/>
      <c r="I1795" s="11"/>
      <c r="J1795" s="11"/>
      <c r="K1795" s="2"/>
      <c r="L1795" s="2"/>
      <c r="M1795" s="1"/>
    </row>
    <row r="1796" spans="1:13" x14ac:dyDescent="0.2">
      <c r="A1796" s="1"/>
      <c r="B1796" s="1"/>
      <c r="C1796" s="16"/>
      <c r="D1796" s="1"/>
      <c r="E1796" s="1"/>
      <c r="F1796" s="1"/>
      <c r="G1796" s="1"/>
      <c r="H1796" s="11"/>
      <c r="I1796" s="11"/>
      <c r="J1796" s="11"/>
      <c r="K1796" s="2"/>
      <c r="L1796" s="2"/>
      <c r="M1796" s="1"/>
    </row>
    <row r="1797" spans="1:13" x14ac:dyDescent="0.2">
      <c r="A1797" s="1"/>
      <c r="B1797" s="1"/>
      <c r="C1797" s="16"/>
      <c r="D1797" s="1"/>
      <c r="E1797" s="1"/>
      <c r="F1797" s="1"/>
      <c r="G1797" s="1"/>
      <c r="H1797" s="11"/>
      <c r="I1797" s="11"/>
      <c r="J1797" s="11"/>
      <c r="K1797" s="2"/>
      <c r="L1797" s="2"/>
      <c r="M1797" s="1"/>
    </row>
    <row r="1798" spans="1:13" x14ac:dyDescent="0.2">
      <c r="A1798" s="1"/>
      <c r="B1798" s="1"/>
      <c r="C1798" s="16"/>
      <c r="D1798" s="1"/>
      <c r="E1798" s="1"/>
      <c r="F1798" s="1"/>
      <c r="G1798" s="1"/>
      <c r="H1798" s="11"/>
      <c r="I1798" s="11"/>
      <c r="J1798" s="11"/>
      <c r="K1798" s="2"/>
      <c r="L1798" s="2"/>
      <c r="M1798" s="1"/>
    </row>
    <row r="1799" spans="1:13" x14ac:dyDescent="0.2">
      <c r="A1799" s="1"/>
      <c r="B1799" s="1"/>
      <c r="C1799" s="16"/>
      <c r="D1799" s="1"/>
      <c r="E1799" s="1"/>
      <c r="F1799" s="1"/>
      <c r="G1799" s="1"/>
      <c r="H1799" s="11"/>
      <c r="I1799" s="11"/>
      <c r="J1799" s="11"/>
      <c r="K1799" s="2"/>
      <c r="L1799" s="2"/>
      <c r="M1799" s="1"/>
    </row>
    <row r="1800" spans="1:13" x14ac:dyDescent="0.2">
      <c r="A1800" s="1"/>
      <c r="B1800" s="1"/>
      <c r="C1800" s="16"/>
      <c r="D1800" s="1"/>
      <c r="E1800" s="1"/>
      <c r="F1800" s="1"/>
      <c r="G1800" s="1"/>
      <c r="H1800" s="11"/>
      <c r="I1800" s="11"/>
      <c r="J1800" s="11"/>
      <c r="K1800" s="2"/>
      <c r="L1800" s="2"/>
      <c r="M1800" s="1"/>
    </row>
    <row r="1801" spans="1:13" x14ac:dyDescent="0.2">
      <c r="A1801" s="1"/>
      <c r="B1801" s="1"/>
      <c r="C1801" s="16"/>
      <c r="D1801" s="1"/>
      <c r="E1801" s="1"/>
      <c r="F1801" s="1"/>
      <c r="G1801" s="1"/>
      <c r="H1801" s="11"/>
      <c r="I1801" s="11"/>
      <c r="J1801" s="11"/>
      <c r="K1801" s="2"/>
      <c r="L1801" s="2"/>
      <c r="M1801" s="1"/>
    </row>
    <row r="1802" spans="1:13" x14ac:dyDescent="0.2">
      <c r="A1802" s="1"/>
      <c r="B1802" s="1"/>
      <c r="C1802" s="16"/>
      <c r="D1802" s="1"/>
      <c r="E1802" s="1"/>
      <c r="F1802" s="1"/>
      <c r="G1802" s="1"/>
      <c r="H1802" s="11"/>
      <c r="I1802" s="11"/>
      <c r="J1802" s="11"/>
      <c r="K1802" s="2"/>
      <c r="L1802" s="2"/>
      <c r="M1802" s="1"/>
    </row>
    <row r="1803" spans="1:13" x14ac:dyDescent="0.2">
      <c r="A1803" s="1"/>
      <c r="B1803" s="1"/>
      <c r="C1803" s="16"/>
      <c r="D1803" s="1"/>
      <c r="E1803" s="1"/>
      <c r="F1803" s="1"/>
      <c r="G1803" s="1"/>
      <c r="H1803" s="11"/>
      <c r="I1803" s="11"/>
      <c r="J1803" s="11"/>
      <c r="K1803" s="2"/>
      <c r="L1803" s="2"/>
      <c r="M1803" s="1"/>
    </row>
    <row r="1804" spans="1:13" x14ac:dyDescent="0.2">
      <c r="A1804" s="1"/>
      <c r="B1804" s="1"/>
      <c r="C1804" s="16"/>
      <c r="D1804" s="1"/>
      <c r="E1804" s="1"/>
      <c r="F1804" s="1"/>
      <c r="G1804" s="1"/>
      <c r="H1804" s="11"/>
      <c r="I1804" s="11"/>
      <c r="J1804" s="11"/>
      <c r="K1804" s="2"/>
      <c r="L1804" s="2"/>
      <c r="M1804" s="1"/>
    </row>
    <row r="1805" spans="1:13" x14ac:dyDescent="0.2">
      <c r="A1805" s="1"/>
      <c r="B1805" s="1"/>
      <c r="C1805" s="16"/>
      <c r="D1805" s="1"/>
      <c r="E1805" s="1"/>
      <c r="F1805" s="1"/>
      <c r="G1805" s="1"/>
      <c r="H1805" s="11"/>
      <c r="I1805" s="11"/>
      <c r="J1805" s="11"/>
      <c r="K1805" s="2"/>
      <c r="L1805" s="2"/>
      <c r="M1805" s="1"/>
    </row>
    <row r="1806" spans="1:13" x14ac:dyDescent="0.2">
      <c r="A1806" s="1"/>
      <c r="B1806" s="1"/>
      <c r="C1806" s="16"/>
      <c r="D1806" s="1"/>
      <c r="E1806" s="1"/>
      <c r="F1806" s="1"/>
      <c r="G1806" s="1"/>
      <c r="H1806" s="11"/>
      <c r="I1806" s="11"/>
      <c r="J1806" s="11"/>
      <c r="K1806" s="2"/>
      <c r="L1806" s="2"/>
      <c r="M1806" s="1"/>
    </row>
    <row r="1807" spans="1:13" x14ac:dyDescent="0.2">
      <c r="A1807" s="1"/>
      <c r="B1807" s="1"/>
      <c r="C1807" s="16"/>
      <c r="D1807" s="1"/>
      <c r="E1807" s="1"/>
      <c r="F1807" s="1"/>
      <c r="G1807" s="1"/>
      <c r="H1807" s="11"/>
      <c r="I1807" s="11"/>
      <c r="J1807" s="11"/>
      <c r="K1807" s="2"/>
      <c r="L1807" s="2"/>
      <c r="M1807" s="1"/>
    </row>
    <row r="1808" spans="1:13" x14ac:dyDescent="0.2">
      <c r="A1808" s="1"/>
      <c r="B1808" s="1"/>
      <c r="C1808" s="16"/>
      <c r="D1808" s="1"/>
      <c r="E1808" s="1"/>
      <c r="F1808" s="1"/>
      <c r="G1808" s="1"/>
      <c r="H1808" s="11"/>
      <c r="I1808" s="11"/>
      <c r="J1808" s="11"/>
      <c r="K1808" s="2"/>
      <c r="L1808" s="2"/>
      <c r="M1808" s="1"/>
    </row>
    <row r="1809" spans="1:13" x14ac:dyDescent="0.2">
      <c r="A1809" s="1"/>
      <c r="B1809" s="1"/>
      <c r="C1809" s="16"/>
      <c r="D1809" s="1"/>
      <c r="E1809" s="1"/>
      <c r="F1809" s="1"/>
      <c r="G1809" s="1"/>
      <c r="H1809" s="11"/>
      <c r="I1809" s="11"/>
      <c r="J1809" s="11"/>
      <c r="K1809" s="2"/>
      <c r="L1809" s="2"/>
      <c r="M1809" s="1"/>
    </row>
    <row r="1810" spans="1:13" x14ac:dyDescent="0.2">
      <c r="A1810" s="1"/>
      <c r="B1810" s="1"/>
      <c r="C1810" s="16"/>
      <c r="D1810" s="1"/>
      <c r="E1810" s="1"/>
      <c r="F1810" s="1"/>
      <c r="G1810" s="1"/>
      <c r="H1810" s="11"/>
      <c r="I1810" s="11"/>
      <c r="J1810" s="11"/>
      <c r="K1810" s="2"/>
      <c r="L1810" s="2"/>
      <c r="M1810" s="1"/>
    </row>
    <row r="1811" spans="1:13" x14ac:dyDescent="0.2">
      <c r="A1811" s="1"/>
      <c r="B1811" s="1"/>
      <c r="C1811" s="16"/>
      <c r="D1811" s="1"/>
      <c r="E1811" s="1"/>
      <c r="F1811" s="1"/>
      <c r="G1811" s="1"/>
      <c r="H1811" s="11"/>
      <c r="I1811" s="11"/>
      <c r="J1811" s="11"/>
      <c r="K1811" s="2"/>
      <c r="L1811" s="2"/>
      <c r="M1811" s="1"/>
    </row>
    <row r="1812" spans="1:13" x14ac:dyDescent="0.2">
      <c r="A1812" s="1"/>
      <c r="B1812" s="1"/>
      <c r="C1812" s="16"/>
      <c r="D1812" s="1"/>
      <c r="E1812" s="1"/>
      <c r="F1812" s="1"/>
      <c r="G1812" s="1"/>
      <c r="H1812" s="11"/>
      <c r="I1812" s="11"/>
      <c r="J1812" s="11"/>
      <c r="K1812" s="2"/>
      <c r="L1812" s="2"/>
      <c r="M1812" s="1"/>
    </row>
    <row r="1813" spans="1:13" x14ac:dyDescent="0.2">
      <c r="A1813" s="1"/>
      <c r="B1813" s="1"/>
      <c r="C1813" s="16"/>
      <c r="D1813" s="1"/>
      <c r="E1813" s="1"/>
      <c r="F1813" s="1"/>
      <c r="G1813" s="1"/>
      <c r="H1813" s="11"/>
      <c r="I1813" s="11"/>
      <c r="J1813" s="11"/>
      <c r="K1813" s="2"/>
      <c r="L1813" s="2"/>
      <c r="M1813" s="1"/>
    </row>
    <row r="1814" spans="1:13" x14ac:dyDescent="0.2">
      <c r="A1814" s="1"/>
      <c r="B1814" s="1"/>
      <c r="C1814" s="16"/>
      <c r="D1814" s="1"/>
      <c r="E1814" s="1"/>
      <c r="F1814" s="1"/>
      <c r="G1814" s="1"/>
      <c r="H1814" s="11"/>
      <c r="I1814" s="11"/>
      <c r="J1814" s="11"/>
      <c r="K1814" s="2"/>
      <c r="L1814" s="2"/>
      <c r="M1814" s="1"/>
    </row>
    <row r="1815" spans="1:13" x14ac:dyDescent="0.2">
      <c r="A1815" s="1"/>
      <c r="B1815" s="1"/>
      <c r="C1815" s="16"/>
      <c r="D1815" s="1"/>
      <c r="E1815" s="1"/>
      <c r="F1815" s="1"/>
      <c r="G1815" s="1"/>
      <c r="H1815" s="11"/>
      <c r="I1815" s="11"/>
      <c r="J1815" s="11"/>
      <c r="K1815" s="2"/>
      <c r="L1815" s="2"/>
      <c r="M1815" s="1"/>
    </row>
    <row r="1816" spans="1:13" x14ac:dyDescent="0.2">
      <c r="A1816" s="1"/>
      <c r="B1816" s="1"/>
      <c r="C1816" s="16"/>
      <c r="D1816" s="1"/>
      <c r="E1816" s="1"/>
      <c r="F1816" s="1"/>
      <c r="G1816" s="1"/>
      <c r="H1816" s="11"/>
      <c r="I1816" s="11"/>
      <c r="J1816" s="11"/>
      <c r="K1816" s="2"/>
      <c r="L1816" s="2"/>
      <c r="M1816" s="1"/>
    </row>
    <row r="1817" spans="1:13" x14ac:dyDescent="0.2">
      <c r="A1817" s="1"/>
      <c r="B1817" s="1"/>
      <c r="C1817" s="16"/>
      <c r="D1817" s="1"/>
      <c r="E1817" s="1"/>
      <c r="F1817" s="1"/>
      <c r="G1817" s="1"/>
      <c r="H1817" s="11"/>
      <c r="I1817" s="11"/>
      <c r="J1817" s="11"/>
      <c r="K1817" s="2"/>
      <c r="L1817" s="2"/>
      <c r="M1817" s="1"/>
    </row>
    <row r="1818" spans="1:13" x14ac:dyDescent="0.2">
      <c r="A1818" s="1"/>
      <c r="B1818" s="1"/>
      <c r="C1818" s="16"/>
      <c r="D1818" s="1"/>
      <c r="E1818" s="1"/>
      <c r="F1818" s="1"/>
      <c r="G1818" s="1"/>
      <c r="H1818" s="11"/>
      <c r="I1818" s="11"/>
      <c r="J1818" s="11"/>
      <c r="K1818" s="2"/>
      <c r="L1818" s="2"/>
      <c r="M1818" s="1"/>
    </row>
    <row r="1819" spans="1:13" x14ac:dyDescent="0.2">
      <c r="A1819" s="1"/>
      <c r="B1819" s="1"/>
      <c r="C1819" s="16"/>
      <c r="D1819" s="1"/>
      <c r="E1819" s="1"/>
      <c r="F1819" s="1"/>
      <c r="G1819" s="1"/>
      <c r="H1819" s="11"/>
      <c r="I1819" s="11"/>
      <c r="J1819" s="11"/>
      <c r="K1819" s="2"/>
      <c r="L1819" s="2"/>
      <c r="M1819" s="1"/>
    </row>
    <row r="1820" spans="1:13" x14ac:dyDescent="0.2">
      <c r="A1820" s="1"/>
      <c r="B1820" s="1"/>
      <c r="C1820" s="16"/>
      <c r="D1820" s="1"/>
      <c r="E1820" s="1"/>
      <c r="F1820" s="1"/>
      <c r="G1820" s="1"/>
      <c r="H1820" s="11"/>
      <c r="I1820" s="11"/>
      <c r="J1820" s="11"/>
      <c r="K1820" s="2"/>
      <c r="L1820" s="2"/>
      <c r="M1820" s="1"/>
    </row>
    <row r="1821" spans="1:13" x14ac:dyDescent="0.2">
      <c r="A1821" s="1"/>
      <c r="B1821" s="1"/>
      <c r="C1821" s="16"/>
      <c r="D1821" s="1"/>
      <c r="E1821" s="1"/>
      <c r="F1821" s="1"/>
      <c r="G1821" s="1"/>
      <c r="H1821" s="11"/>
      <c r="I1821" s="11"/>
      <c r="J1821" s="11"/>
      <c r="K1821" s="2"/>
      <c r="L1821" s="2"/>
      <c r="M1821" s="1"/>
    </row>
    <row r="1822" spans="1:13" x14ac:dyDescent="0.2">
      <c r="A1822" s="1"/>
      <c r="B1822" s="1"/>
      <c r="C1822" s="16"/>
      <c r="D1822" s="1"/>
      <c r="E1822" s="1"/>
      <c r="F1822" s="1"/>
      <c r="G1822" s="1"/>
      <c r="H1822" s="11"/>
      <c r="I1822" s="11"/>
      <c r="J1822" s="11"/>
      <c r="K1822" s="2"/>
      <c r="L1822" s="2"/>
      <c r="M1822" s="1"/>
    </row>
    <row r="1823" spans="1:13" x14ac:dyDescent="0.2">
      <c r="A1823" s="1"/>
      <c r="B1823" s="1"/>
      <c r="C1823" s="16"/>
      <c r="D1823" s="1"/>
      <c r="E1823" s="1"/>
      <c r="F1823" s="1"/>
      <c r="G1823" s="1"/>
      <c r="H1823" s="11"/>
      <c r="I1823" s="11"/>
      <c r="J1823" s="11"/>
      <c r="K1823" s="2"/>
      <c r="L1823" s="2"/>
      <c r="M1823" s="1"/>
    </row>
    <row r="1824" spans="1:13" x14ac:dyDescent="0.2">
      <c r="A1824" s="1"/>
      <c r="B1824" s="1"/>
      <c r="C1824" s="16"/>
      <c r="D1824" s="1"/>
      <c r="E1824" s="1"/>
      <c r="F1824" s="1"/>
      <c r="G1824" s="1"/>
      <c r="H1824" s="11"/>
      <c r="I1824" s="11"/>
      <c r="J1824" s="11"/>
      <c r="K1824" s="2"/>
      <c r="L1824" s="2"/>
      <c r="M1824" s="1"/>
    </row>
    <row r="1825" spans="1:13" x14ac:dyDescent="0.2">
      <c r="A1825" s="1"/>
      <c r="B1825" s="1"/>
      <c r="C1825" s="16"/>
      <c r="D1825" s="1"/>
      <c r="E1825" s="1"/>
      <c r="F1825" s="1"/>
      <c r="G1825" s="1"/>
      <c r="H1825" s="11"/>
      <c r="I1825" s="11"/>
      <c r="J1825" s="11"/>
      <c r="K1825" s="2"/>
      <c r="L1825" s="2"/>
      <c r="M1825" s="1"/>
    </row>
    <row r="1826" spans="1:13" x14ac:dyDescent="0.2">
      <c r="A1826" s="1"/>
      <c r="B1826" s="1"/>
      <c r="C1826" s="16"/>
      <c r="D1826" s="1"/>
      <c r="E1826" s="1"/>
      <c r="F1826" s="1"/>
      <c r="G1826" s="1"/>
      <c r="H1826" s="11"/>
      <c r="I1826" s="11"/>
      <c r="J1826" s="11"/>
      <c r="K1826" s="2"/>
      <c r="L1826" s="2"/>
      <c r="M1826" s="1"/>
    </row>
    <row r="1827" spans="1:13" x14ac:dyDescent="0.2">
      <c r="A1827" s="1"/>
      <c r="B1827" s="1"/>
      <c r="C1827" s="16"/>
      <c r="D1827" s="1"/>
      <c r="E1827" s="1"/>
      <c r="F1827" s="1"/>
      <c r="G1827" s="1"/>
      <c r="H1827" s="11"/>
      <c r="I1827" s="11"/>
      <c r="J1827" s="11"/>
      <c r="K1827" s="2"/>
      <c r="L1827" s="2"/>
      <c r="M1827" s="1"/>
    </row>
    <row r="1828" spans="1:13" x14ac:dyDescent="0.2">
      <c r="A1828" s="1"/>
      <c r="B1828" s="1"/>
      <c r="C1828" s="16"/>
      <c r="D1828" s="1"/>
      <c r="E1828" s="1"/>
      <c r="F1828" s="1"/>
      <c r="G1828" s="1"/>
      <c r="H1828" s="11"/>
      <c r="I1828" s="11"/>
      <c r="J1828" s="11"/>
      <c r="K1828" s="2"/>
      <c r="L1828" s="2"/>
      <c r="M1828" s="1"/>
    </row>
    <row r="1829" spans="1:13" x14ac:dyDescent="0.2">
      <c r="A1829" s="1"/>
      <c r="B1829" s="1"/>
      <c r="C1829" s="16"/>
      <c r="D1829" s="1"/>
      <c r="E1829" s="1"/>
      <c r="F1829" s="1"/>
      <c r="G1829" s="1"/>
      <c r="H1829" s="11"/>
      <c r="I1829" s="11"/>
      <c r="J1829" s="11"/>
      <c r="K1829" s="2"/>
      <c r="L1829" s="2"/>
      <c r="M1829" s="1"/>
    </row>
    <row r="1830" spans="1:13" x14ac:dyDescent="0.2">
      <c r="A1830" s="1"/>
      <c r="B1830" s="1"/>
      <c r="C1830" s="16"/>
      <c r="D1830" s="1"/>
      <c r="E1830" s="1"/>
      <c r="F1830" s="1"/>
      <c r="G1830" s="1"/>
      <c r="H1830" s="11"/>
      <c r="I1830" s="11"/>
      <c r="J1830" s="11"/>
      <c r="K1830" s="2"/>
      <c r="L1830" s="2"/>
      <c r="M1830" s="1"/>
    </row>
    <row r="1831" spans="1:13" x14ac:dyDescent="0.2">
      <c r="A1831" s="1"/>
      <c r="B1831" s="1"/>
      <c r="C1831" s="16"/>
      <c r="D1831" s="1"/>
      <c r="E1831" s="1"/>
      <c r="F1831" s="1"/>
      <c r="G1831" s="1"/>
      <c r="H1831" s="11"/>
      <c r="I1831" s="11"/>
      <c r="J1831" s="11"/>
      <c r="K1831" s="2"/>
      <c r="L1831" s="2"/>
      <c r="M1831" s="1"/>
    </row>
    <row r="1832" spans="1:13" x14ac:dyDescent="0.2">
      <c r="A1832" s="1"/>
      <c r="B1832" s="1"/>
      <c r="C1832" s="16"/>
      <c r="D1832" s="1"/>
      <c r="E1832" s="1"/>
      <c r="F1832" s="1"/>
      <c r="G1832" s="1"/>
      <c r="H1832" s="11"/>
      <c r="I1832" s="11"/>
      <c r="J1832" s="11"/>
      <c r="K1832" s="2"/>
      <c r="L1832" s="2"/>
      <c r="M1832" s="1"/>
    </row>
    <row r="1833" spans="1:13" x14ac:dyDescent="0.2">
      <c r="A1833" s="1"/>
      <c r="B1833" s="1"/>
      <c r="C1833" s="16"/>
      <c r="D1833" s="1"/>
      <c r="E1833" s="1"/>
      <c r="F1833" s="1"/>
      <c r="G1833" s="1"/>
      <c r="H1833" s="11"/>
      <c r="I1833" s="11"/>
      <c r="J1833" s="11"/>
      <c r="K1833" s="2"/>
      <c r="L1833" s="2"/>
      <c r="M1833" s="1"/>
    </row>
    <row r="1834" spans="1:13" x14ac:dyDescent="0.2">
      <c r="A1834" s="1"/>
      <c r="B1834" s="1"/>
      <c r="C1834" s="16"/>
      <c r="D1834" s="1"/>
      <c r="E1834" s="1"/>
      <c r="F1834" s="1"/>
      <c r="G1834" s="1"/>
      <c r="H1834" s="11"/>
      <c r="I1834" s="11"/>
      <c r="J1834" s="11"/>
      <c r="K1834" s="2"/>
      <c r="L1834" s="2"/>
      <c r="M1834" s="1"/>
    </row>
    <row r="1835" spans="1:13" x14ac:dyDescent="0.2">
      <c r="A1835" s="1"/>
      <c r="B1835" s="1"/>
      <c r="C1835" s="16"/>
      <c r="D1835" s="1"/>
      <c r="E1835" s="1"/>
      <c r="F1835" s="1"/>
      <c r="G1835" s="1"/>
      <c r="H1835" s="11"/>
      <c r="I1835" s="11"/>
      <c r="J1835" s="11"/>
      <c r="K1835" s="2"/>
      <c r="L1835" s="2"/>
      <c r="M1835" s="1"/>
    </row>
    <row r="1836" spans="1:13" x14ac:dyDescent="0.2">
      <c r="A1836" s="1"/>
      <c r="B1836" s="1"/>
      <c r="C1836" s="16"/>
      <c r="D1836" s="1"/>
      <c r="E1836" s="1"/>
      <c r="F1836" s="1"/>
      <c r="G1836" s="1"/>
      <c r="H1836" s="11"/>
      <c r="I1836" s="11"/>
      <c r="J1836" s="11"/>
      <c r="K1836" s="2"/>
      <c r="L1836" s="2"/>
      <c r="M1836" s="1"/>
    </row>
    <row r="1837" spans="1:13" x14ac:dyDescent="0.2">
      <c r="A1837" s="1"/>
      <c r="B1837" s="1"/>
      <c r="C1837" s="16"/>
      <c r="D1837" s="1"/>
      <c r="E1837" s="1"/>
      <c r="F1837" s="1"/>
      <c r="G1837" s="1"/>
      <c r="H1837" s="11"/>
      <c r="I1837" s="11"/>
      <c r="J1837" s="11"/>
      <c r="K1837" s="2"/>
      <c r="L1837" s="2"/>
      <c r="M1837" s="1"/>
    </row>
    <row r="1838" spans="1:13" x14ac:dyDescent="0.2">
      <c r="A1838" s="1"/>
      <c r="B1838" s="1"/>
      <c r="C1838" s="16"/>
      <c r="D1838" s="1"/>
      <c r="E1838" s="1"/>
      <c r="F1838" s="1"/>
      <c r="G1838" s="1"/>
      <c r="H1838" s="11"/>
      <c r="I1838" s="11"/>
      <c r="J1838" s="11"/>
      <c r="K1838" s="2"/>
      <c r="L1838" s="2"/>
      <c r="M1838" s="1"/>
    </row>
    <row r="1839" spans="1:13" x14ac:dyDescent="0.2">
      <c r="A1839" s="1"/>
      <c r="B1839" s="1"/>
      <c r="C1839" s="16"/>
      <c r="D1839" s="1"/>
      <c r="E1839" s="1"/>
      <c r="F1839" s="1"/>
      <c r="G1839" s="1"/>
      <c r="H1839" s="11"/>
      <c r="I1839" s="11"/>
      <c r="J1839" s="11"/>
      <c r="K1839" s="2"/>
      <c r="L1839" s="2"/>
      <c r="M1839" s="1"/>
    </row>
    <row r="1840" spans="1:13" x14ac:dyDescent="0.2">
      <c r="A1840" s="1"/>
      <c r="B1840" s="1"/>
      <c r="C1840" s="16"/>
      <c r="D1840" s="1"/>
      <c r="E1840" s="1"/>
      <c r="F1840" s="1"/>
      <c r="G1840" s="1"/>
      <c r="H1840" s="11"/>
      <c r="I1840" s="11"/>
      <c r="J1840" s="11"/>
      <c r="K1840" s="2"/>
      <c r="L1840" s="2"/>
      <c r="M1840" s="1"/>
    </row>
    <row r="1841" spans="1:13" x14ac:dyDescent="0.2">
      <c r="A1841" s="1"/>
      <c r="B1841" s="1"/>
      <c r="C1841" s="16"/>
      <c r="D1841" s="1"/>
      <c r="E1841" s="1"/>
      <c r="F1841" s="1"/>
      <c r="G1841" s="1"/>
      <c r="H1841" s="11"/>
      <c r="I1841" s="11"/>
      <c r="J1841" s="11"/>
      <c r="K1841" s="2"/>
      <c r="L1841" s="2"/>
      <c r="M1841" s="1"/>
    </row>
    <row r="1842" spans="1:13" x14ac:dyDescent="0.2">
      <c r="A1842" s="1"/>
      <c r="B1842" s="1"/>
      <c r="C1842" s="16"/>
      <c r="D1842" s="1"/>
      <c r="E1842" s="1"/>
      <c r="F1842" s="1"/>
      <c r="G1842" s="1"/>
      <c r="H1842" s="11"/>
      <c r="I1842" s="11"/>
      <c r="J1842" s="11"/>
      <c r="K1842" s="2"/>
      <c r="L1842" s="2"/>
      <c r="M1842" s="1"/>
    </row>
    <row r="1843" spans="1:13" x14ac:dyDescent="0.2">
      <c r="A1843" s="1"/>
      <c r="B1843" s="1"/>
      <c r="C1843" s="16"/>
      <c r="D1843" s="1"/>
      <c r="E1843" s="1"/>
      <c r="F1843" s="1"/>
      <c r="G1843" s="1"/>
      <c r="H1843" s="11"/>
      <c r="I1843" s="11"/>
      <c r="J1843" s="11"/>
      <c r="K1843" s="2"/>
      <c r="L1843" s="2"/>
      <c r="M1843" s="1"/>
    </row>
    <row r="1844" spans="1:13" x14ac:dyDescent="0.2">
      <c r="A1844" s="1"/>
      <c r="B1844" s="1"/>
      <c r="C1844" s="16"/>
      <c r="D1844" s="1"/>
      <c r="E1844" s="1"/>
      <c r="F1844" s="1"/>
      <c r="G1844" s="1"/>
      <c r="H1844" s="11"/>
      <c r="I1844" s="11"/>
      <c r="J1844" s="11"/>
      <c r="K1844" s="2"/>
      <c r="L1844" s="2"/>
      <c r="M1844" s="1"/>
    </row>
    <row r="1845" spans="1:13" x14ac:dyDescent="0.2">
      <c r="A1845" s="1"/>
      <c r="B1845" s="1"/>
      <c r="C1845" s="16"/>
      <c r="D1845" s="1"/>
      <c r="E1845" s="1"/>
      <c r="F1845" s="1"/>
      <c r="G1845" s="1"/>
      <c r="H1845" s="11"/>
      <c r="I1845" s="11"/>
      <c r="J1845" s="11"/>
      <c r="K1845" s="2"/>
      <c r="L1845" s="2"/>
      <c r="M1845" s="1"/>
    </row>
    <row r="1846" spans="1:13" x14ac:dyDescent="0.2">
      <c r="A1846" s="1"/>
      <c r="B1846" s="1"/>
      <c r="C1846" s="16"/>
      <c r="D1846" s="1"/>
      <c r="E1846" s="1"/>
      <c r="F1846" s="1"/>
      <c r="G1846" s="1"/>
      <c r="H1846" s="11"/>
      <c r="I1846" s="11"/>
      <c r="J1846" s="11"/>
      <c r="K1846" s="2"/>
      <c r="L1846" s="2"/>
      <c r="M1846" s="1"/>
    </row>
    <row r="1847" spans="1:13" x14ac:dyDescent="0.2">
      <c r="A1847" s="1"/>
      <c r="B1847" s="1"/>
      <c r="C1847" s="16"/>
      <c r="D1847" s="1"/>
      <c r="E1847" s="1"/>
      <c r="F1847" s="1"/>
      <c r="G1847" s="1"/>
      <c r="H1847" s="11"/>
      <c r="I1847" s="11"/>
      <c r="J1847" s="11"/>
      <c r="K1847" s="2"/>
      <c r="L1847" s="2"/>
      <c r="M1847" s="1"/>
    </row>
    <row r="1848" spans="1:13" x14ac:dyDescent="0.2">
      <c r="A1848" s="1"/>
      <c r="B1848" s="1"/>
      <c r="C1848" s="16"/>
      <c r="D1848" s="1"/>
      <c r="E1848" s="1"/>
      <c r="F1848" s="1"/>
      <c r="G1848" s="1"/>
      <c r="H1848" s="11"/>
      <c r="I1848" s="11"/>
      <c r="J1848" s="11"/>
      <c r="K1848" s="2"/>
      <c r="L1848" s="2"/>
      <c r="M1848" s="1"/>
    </row>
    <row r="1849" spans="1:13" x14ac:dyDescent="0.2">
      <c r="A1849" s="1"/>
      <c r="B1849" s="1"/>
      <c r="C1849" s="16"/>
      <c r="D1849" s="1"/>
      <c r="E1849" s="1"/>
      <c r="F1849" s="1"/>
      <c r="G1849" s="1"/>
      <c r="H1849" s="11"/>
      <c r="I1849" s="11"/>
      <c r="J1849" s="11"/>
      <c r="K1849" s="2"/>
      <c r="L1849" s="2"/>
      <c r="M1849" s="1"/>
    </row>
    <row r="1850" spans="1:13" x14ac:dyDescent="0.2">
      <c r="A1850" s="1"/>
      <c r="B1850" s="1"/>
      <c r="C1850" s="16"/>
      <c r="D1850" s="1"/>
      <c r="E1850" s="1"/>
      <c r="F1850" s="1"/>
      <c r="G1850" s="1"/>
      <c r="H1850" s="11"/>
      <c r="I1850" s="11"/>
      <c r="J1850" s="11"/>
      <c r="K1850" s="2"/>
      <c r="L1850" s="2"/>
      <c r="M1850" s="1"/>
    </row>
    <row r="1851" spans="1:13" x14ac:dyDescent="0.2">
      <c r="A1851" s="1"/>
      <c r="B1851" s="1"/>
      <c r="C1851" s="16"/>
      <c r="D1851" s="1"/>
      <c r="E1851" s="1"/>
      <c r="F1851" s="1"/>
      <c r="G1851" s="1"/>
      <c r="H1851" s="11"/>
      <c r="I1851" s="11"/>
      <c r="J1851" s="11"/>
      <c r="K1851" s="2"/>
      <c r="L1851" s="2"/>
      <c r="M1851" s="1"/>
    </row>
    <row r="1852" spans="1:13" x14ac:dyDescent="0.2">
      <c r="A1852" s="1"/>
      <c r="B1852" s="1"/>
      <c r="C1852" s="16"/>
      <c r="D1852" s="1"/>
      <c r="E1852" s="1"/>
      <c r="F1852" s="1"/>
      <c r="G1852" s="1"/>
      <c r="H1852" s="11"/>
      <c r="I1852" s="11"/>
      <c r="J1852" s="11"/>
      <c r="K1852" s="2"/>
      <c r="L1852" s="2"/>
      <c r="M1852" s="1"/>
    </row>
    <row r="1853" spans="1:13" x14ac:dyDescent="0.2">
      <c r="A1853" s="1"/>
      <c r="B1853" s="1"/>
      <c r="C1853" s="16"/>
      <c r="D1853" s="1"/>
      <c r="E1853" s="1"/>
      <c r="F1853" s="1"/>
      <c r="G1853" s="1"/>
      <c r="H1853" s="11"/>
      <c r="I1853" s="11"/>
      <c r="J1853" s="11"/>
      <c r="K1853" s="2"/>
      <c r="L1853" s="2"/>
      <c r="M1853" s="1"/>
    </row>
    <row r="1854" spans="1:13" x14ac:dyDescent="0.2">
      <c r="A1854" s="1"/>
      <c r="B1854" s="1"/>
      <c r="C1854" s="16"/>
      <c r="D1854" s="1"/>
      <c r="E1854" s="1"/>
      <c r="F1854" s="1"/>
      <c r="G1854" s="1"/>
      <c r="H1854" s="11"/>
      <c r="I1854" s="11"/>
      <c r="J1854" s="11"/>
      <c r="K1854" s="2"/>
      <c r="L1854" s="2"/>
      <c r="M1854" s="1"/>
    </row>
    <row r="1855" spans="1:13" x14ac:dyDescent="0.2">
      <c r="A1855" s="1"/>
      <c r="B1855" s="1"/>
      <c r="C1855" s="16"/>
      <c r="D1855" s="1"/>
      <c r="E1855" s="1"/>
      <c r="F1855" s="1"/>
      <c r="G1855" s="1"/>
      <c r="H1855" s="11"/>
      <c r="I1855" s="11"/>
      <c r="J1855" s="11"/>
      <c r="K1855" s="2"/>
      <c r="L1855" s="2"/>
      <c r="M1855" s="1"/>
    </row>
    <row r="1856" spans="1:13" x14ac:dyDescent="0.2">
      <c r="A1856" s="1"/>
      <c r="B1856" s="1"/>
      <c r="C1856" s="16"/>
      <c r="D1856" s="1"/>
      <c r="E1856" s="1"/>
      <c r="F1856" s="1"/>
      <c r="G1856" s="1"/>
      <c r="H1856" s="11"/>
      <c r="I1856" s="11"/>
      <c r="J1856" s="11"/>
      <c r="K1856" s="2"/>
      <c r="L1856" s="2"/>
      <c r="M1856" s="1"/>
    </row>
    <row r="1857" spans="1:13" x14ac:dyDescent="0.2">
      <c r="A1857" s="1"/>
      <c r="B1857" s="1"/>
      <c r="C1857" s="16"/>
      <c r="D1857" s="1"/>
      <c r="E1857" s="1"/>
      <c r="F1857" s="1"/>
      <c r="G1857" s="1"/>
      <c r="H1857" s="11"/>
      <c r="I1857" s="11"/>
      <c r="J1857" s="11"/>
      <c r="K1857" s="2"/>
      <c r="L1857" s="2"/>
      <c r="M1857" s="1"/>
    </row>
    <row r="1858" spans="1:13" x14ac:dyDescent="0.2">
      <c r="A1858" s="1"/>
      <c r="B1858" s="1"/>
      <c r="C1858" s="16"/>
      <c r="D1858" s="1"/>
      <c r="E1858" s="1"/>
      <c r="F1858" s="1"/>
      <c r="G1858" s="1"/>
      <c r="H1858" s="11"/>
      <c r="I1858" s="11"/>
      <c r="J1858" s="11"/>
      <c r="K1858" s="2"/>
      <c r="L1858" s="2"/>
      <c r="M1858" s="1"/>
    </row>
    <row r="1859" spans="1:13" x14ac:dyDescent="0.2">
      <c r="A1859" s="1"/>
      <c r="B1859" s="1"/>
      <c r="C1859" s="16"/>
      <c r="D1859" s="1"/>
      <c r="E1859" s="1"/>
      <c r="F1859" s="1"/>
      <c r="G1859" s="1"/>
      <c r="H1859" s="11"/>
      <c r="I1859" s="11"/>
      <c r="J1859" s="11"/>
      <c r="K1859" s="2"/>
      <c r="L1859" s="2"/>
      <c r="M1859" s="1"/>
    </row>
    <row r="1860" spans="1:13" x14ac:dyDescent="0.2">
      <c r="A1860" s="1"/>
      <c r="B1860" s="1"/>
      <c r="C1860" s="16"/>
      <c r="D1860" s="1"/>
      <c r="E1860" s="1"/>
      <c r="F1860" s="1"/>
      <c r="G1860" s="1"/>
      <c r="H1860" s="11"/>
      <c r="I1860" s="11"/>
      <c r="J1860" s="11"/>
      <c r="K1860" s="2"/>
      <c r="L1860" s="2"/>
      <c r="M1860" s="1"/>
    </row>
    <row r="1861" spans="1:13" x14ac:dyDescent="0.2">
      <c r="A1861" s="1"/>
      <c r="B1861" s="1"/>
      <c r="C1861" s="16"/>
      <c r="D1861" s="1"/>
      <c r="E1861" s="1"/>
      <c r="F1861" s="1"/>
      <c r="G1861" s="1"/>
      <c r="H1861" s="11"/>
      <c r="I1861" s="11"/>
      <c r="J1861" s="11"/>
      <c r="K1861" s="2"/>
      <c r="L1861" s="2"/>
      <c r="M1861" s="1"/>
    </row>
    <row r="1862" spans="1:13" x14ac:dyDescent="0.2">
      <c r="A1862" s="1"/>
      <c r="B1862" s="1"/>
      <c r="C1862" s="16"/>
      <c r="D1862" s="1"/>
      <c r="E1862" s="1"/>
      <c r="F1862" s="1"/>
      <c r="G1862" s="1"/>
      <c r="H1862" s="11"/>
      <c r="I1862" s="11"/>
      <c r="J1862" s="11"/>
      <c r="K1862" s="2"/>
      <c r="L1862" s="2"/>
      <c r="M1862" s="1"/>
    </row>
    <row r="1863" spans="1:13" x14ac:dyDescent="0.2">
      <c r="A1863" s="1"/>
      <c r="B1863" s="1"/>
      <c r="C1863" s="16"/>
      <c r="D1863" s="1"/>
      <c r="E1863" s="1"/>
      <c r="F1863" s="1"/>
      <c r="G1863" s="1"/>
      <c r="H1863" s="11"/>
      <c r="I1863" s="11"/>
      <c r="J1863" s="11"/>
      <c r="K1863" s="2"/>
      <c r="L1863" s="2"/>
      <c r="M1863" s="1"/>
    </row>
    <row r="1864" spans="1:13" x14ac:dyDescent="0.2">
      <c r="A1864" s="1"/>
      <c r="B1864" s="1"/>
      <c r="C1864" s="16"/>
      <c r="D1864" s="1"/>
      <c r="E1864" s="1"/>
      <c r="F1864" s="1"/>
      <c r="G1864" s="1"/>
      <c r="H1864" s="11"/>
      <c r="I1864" s="11"/>
      <c r="J1864" s="11"/>
      <c r="K1864" s="2"/>
      <c r="L1864" s="2"/>
      <c r="M1864" s="1"/>
    </row>
    <row r="1865" spans="1:13" x14ac:dyDescent="0.2">
      <c r="A1865" s="1"/>
      <c r="B1865" s="1"/>
      <c r="C1865" s="16"/>
      <c r="D1865" s="1"/>
      <c r="E1865" s="1"/>
      <c r="F1865" s="1"/>
      <c r="G1865" s="1"/>
      <c r="H1865" s="11"/>
      <c r="I1865" s="11"/>
      <c r="J1865" s="11"/>
      <c r="K1865" s="2"/>
      <c r="L1865" s="2"/>
      <c r="M1865" s="1"/>
    </row>
    <row r="1866" spans="1:13" x14ac:dyDescent="0.2">
      <c r="A1866" s="1"/>
      <c r="B1866" s="1"/>
      <c r="C1866" s="16"/>
      <c r="D1866" s="1"/>
      <c r="E1866" s="1"/>
      <c r="F1866" s="1"/>
      <c r="G1866" s="1"/>
      <c r="H1866" s="11"/>
      <c r="I1866" s="11"/>
      <c r="J1866" s="11"/>
      <c r="K1866" s="2"/>
      <c r="L1866" s="2"/>
      <c r="M1866" s="1"/>
    </row>
    <row r="1867" spans="1:13" x14ac:dyDescent="0.2">
      <c r="A1867" s="1"/>
      <c r="B1867" s="1"/>
      <c r="C1867" s="16"/>
      <c r="D1867" s="1"/>
      <c r="E1867" s="1"/>
      <c r="F1867" s="1"/>
      <c r="G1867" s="1"/>
      <c r="H1867" s="11"/>
      <c r="I1867" s="11"/>
      <c r="J1867" s="11"/>
      <c r="K1867" s="2"/>
      <c r="L1867" s="2"/>
      <c r="M1867" s="1"/>
    </row>
    <row r="1868" spans="1:13" x14ac:dyDescent="0.2">
      <c r="A1868" s="1"/>
      <c r="B1868" s="1"/>
      <c r="C1868" s="16"/>
      <c r="D1868" s="1"/>
      <c r="E1868" s="1"/>
      <c r="F1868" s="1"/>
      <c r="G1868" s="1"/>
      <c r="H1868" s="11"/>
      <c r="I1868" s="11"/>
      <c r="J1868" s="11"/>
      <c r="K1868" s="2"/>
      <c r="L1868" s="2"/>
      <c r="M1868" s="1"/>
    </row>
    <row r="1869" spans="1:13" x14ac:dyDescent="0.2">
      <c r="A1869" s="1"/>
      <c r="B1869" s="1"/>
      <c r="C1869" s="16"/>
      <c r="D1869" s="1"/>
      <c r="E1869" s="1"/>
      <c r="F1869" s="1"/>
      <c r="G1869" s="1"/>
      <c r="H1869" s="11"/>
      <c r="I1869" s="11"/>
      <c r="J1869" s="11"/>
      <c r="K1869" s="2"/>
      <c r="L1869" s="2"/>
      <c r="M1869" s="1"/>
    </row>
    <row r="1870" spans="1:13" x14ac:dyDescent="0.2">
      <c r="A1870" s="1"/>
      <c r="B1870" s="1"/>
      <c r="C1870" s="16"/>
      <c r="D1870" s="1"/>
      <c r="E1870" s="1"/>
      <c r="F1870" s="1"/>
      <c r="G1870" s="1"/>
      <c r="H1870" s="11"/>
      <c r="I1870" s="11"/>
      <c r="J1870" s="11"/>
      <c r="K1870" s="2"/>
      <c r="L1870" s="2"/>
      <c r="M1870" s="1"/>
    </row>
    <row r="1871" spans="1:13" x14ac:dyDescent="0.2">
      <c r="A1871" s="1"/>
      <c r="B1871" s="1"/>
      <c r="C1871" s="16"/>
      <c r="D1871" s="1"/>
      <c r="E1871" s="1"/>
      <c r="F1871" s="1"/>
      <c r="G1871" s="1"/>
      <c r="H1871" s="11"/>
      <c r="I1871" s="11"/>
      <c r="J1871" s="11"/>
      <c r="K1871" s="2"/>
      <c r="L1871" s="2"/>
      <c r="M1871" s="1"/>
    </row>
    <row r="1872" spans="1:13" x14ac:dyDescent="0.2">
      <c r="A1872" s="1"/>
      <c r="B1872" s="1"/>
      <c r="C1872" s="16"/>
      <c r="D1872" s="1"/>
      <c r="E1872" s="1"/>
      <c r="F1872" s="1"/>
      <c r="G1872" s="1"/>
      <c r="H1872" s="11"/>
      <c r="I1872" s="11"/>
      <c r="J1872" s="11"/>
      <c r="K1872" s="2"/>
      <c r="L1872" s="2"/>
      <c r="M1872" s="1"/>
    </row>
    <row r="1873" spans="1:13" x14ac:dyDescent="0.2">
      <c r="A1873" s="1"/>
      <c r="B1873" s="1"/>
      <c r="C1873" s="16"/>
      <c r="D1873" s="1"/>
      <c r="E1873" s="1"/>
      <c r="F1873" s="1"/>
      <c r="G1873" s="1"/>
      <c r="H1873" s="11"/>
      <c r="I1873" s="11"/>
      <c r="J1873" s="11"/>
      <c r="K1873" s="2"/>
      <c r="L1873" s="2"/>
      <c r="M1873" s="1"/>
    </row>
    <row r="1874" spans="1:13" x14ac:dyDescent="0.2">
      <c r="A1874" s="1"/>
      <c r="B1874" s="1"/>
      <c r="C1874" s="16"/>
      <c r="D1874" s="1"/>
      <c r="E1874" s="1"/>
      <c r="F1874" s="1"/>
      <c r="G1874" s="1"/>
      <c r="H1874" s="11"/>
      <c r="I1874" s="11"/>
      <c r="J1874" s="11"/>
      <c r="K1874" s="2"/>
      <c r="L1874" s="2"/>
      <c r="M1874" s="1"/>
    </row>
    <row r="1875" spans="1:13" x14ac:dyDescent="0.2">
      <c r="A1875" s="1"/>
      <c r="B1875" s="1"/>
      <c r="C1875" s="16"/>
      <c r="D1875" s="1"/>
      <c r="E1875" s="1"/>
      <c r="F1875" s="1"/>
      <c r="G1875" s="1"/>
      <c r="H1875" s="11"/>
      <c r="I1875" s="11"/>
      <c r="J1875" s="11"/>
      <c r="K1875" s="2"/>
      <c r="L1875" s="2"/>
      <c r="M1875" s="1"/>
    </row>
    <row r="1876" spans="1:13" x14ac:dyDescent="0.2">
      <c r="A1876" s="1"/>
      <c r="B1876" s="1"/>
      <c r="C1876" s="16"/>
      <c r="D1876" s="1"/>
      <c r="E1876" s="1"/>
      <c r="F1876" s="1"/>
      <c r="G1876" s="1"/>
      <c r="H1876" s="11"/>
      <c r="I1876" s="11"/>
      <c r="J1876" s="11"/>
      <c r="K1876" s="2"/>
      <c r="L1876" s="2"/>
      <c r="M1876" s="1"/>
    </row>
    <row r="1877" spans="1:13" x14ac:dyDescent="0.2">
      <c r="A1877" s="1"/>
      <c r="B1877" s="1"/>
      <c r="C1877" s="16"/>
      <c r="D1877" s="1"/>
      <c r="E1877" s="1"/>
      <c r="F1877" s="1"/>
      <c r="G1877" s="1"/>
      <c r="H1877" s="11"/>
      <c r="I1877" s="11"/>
      <c r="J1877" s="11"/>
      <c r="K1877" s="2"/>
      <c r="L1877" s="2"/>
      <c r="M1877" s="1"/>
    </row>
    <row r="1878" spans="1:13" x14ac:dyDescent="0.2">
      <c r="A1878" s="1"/>
      <c r="B1878" s="1"/>
      <c r="C1878" s="16"/>
      <c r="D1878" s="1"/>
      <c r="E1878" s="1"/>
      <c r="F1878" s="1"/>
      <c r="G1878" s="1"/>
      <c r="H1878" s="11"/>
      <c r="I1878" s="11"/>
      <c r="J1878" s="11"/>
      <c r="K1878" s="2"/>
      <c r="L1878" s="2"/>
      <c r="M1878" s="1"/>
    </row>
    <row r="1879" spans="1:13" x14ac:dyDescent="0.2">
      <c r="A1879" s="1"/>
      <c r="B1879" s="1"/>
      <c r="C1879" s="16"/>
      <c r="D1879" s="1"/>
      <c r="E1879" s="1"/>
      <c r="F1879" s="1"/>
      <c r="G1879" s="1"/>
      <c r="H1879" s="11"/>
      <c r="I1879" s="11"/>
      <c r="J1879" s="11"/>
      <c r="K1879" s="2"/>
      <c r="L1879" s="2"/>
      <c r="M1879" s="1"/>
    </row>
    <row r="1880" spans="1:13" x14ac:dyDescent="0.2">
      <c r="A1880" s="1"/>
      <c r="B1880" s="1"/>
      <c r="C1880" s="16"/>
      <c r="D1880" s="1"/>
      <c r="E1880" s="1"/>
      <c r="F1880" s="1"/>
      <c r="G1880" s="1"/>
      <c r="H1880" s="11"/>
      <c r="I1880" s="11"/>
      <c r="J1880" s="11"/>
      <c r="K1880" s="2"/>
      <c r="L1880" s="2"/>
      <c r="M1880" s="1"/>
    </row>
    <row r="1881" spans="1:13" x14ac:dyDescent="0.2">
      <c r="A1881" s="1"/>
      <c r="B1881" s="1"/>
      <c r="C1881" s="16"/>
      <c r="D1881" s="1"/>
      <c r="E1881" s="1"/>
      <c r="F1881" s="1"/>
      <c r="G1881" s="1"/>
      <c r="H1881" s="11"/>
      <c r="I1881" s="11"/>
      <c r="J1881" s="11"/>
      <c r="K1881" s="2"/>
      <c r="L1881" s="2"/>
      <c r="M1881" s="1"/>
    </row>
    <row r="1882" spans="1:13" x14ac:dyDescent="0.2">
      <c r="A1882" s="1"/>
      <c r="B1882" s="1"/>
      <c r="C1882" s="16"/>
      <c r="D1882" s="1"/>
      <c r="E1882" s="1"/>
      <c r="F1882" s="1"/>
      <c r="G1882" s="1"/>
      <c r="H1882" s="11"/>
      <c r="I1882" s="11"/>
      <c r="J1882" s="11"/>
      <c r="K1882" s="2"/>
      <c r="L1882" s="2"/>
      <c r="M1882" s="1"/>
    </row>
    <row r="1883" spans="1:13" x14ac:dyDescent="0.2">
      <c r="A1883" s="1"/>
      <c r="B1883" s="1"/>
      <c r="C1883" s="16"/>
      <c r="D1883" s="1"/>
      <c r="E1883" s="1"/>
      <c r="F1883" s="1"/>
      <c r="G1883" s="1"/>
      <c r="H1883" s="11"/>
      <c r="I1883" s="11"/>
      <c r="J1883" s="11"/>
      <c r="K1883" s="2"/>
      <c r="L1883" s="2"/>
      <c r="M1883" s="1"/>
    </row>
    <row r="1884" spans="1:13" x14ac:dyDescent="0.2">
      <c r="A1884" s="1"/>
      <c r="B1884" s="1"/>
      <c r="C1884" s="16"/>
      <c r="D1884" s="1"/>
      <c r="E1884" s="1"/>
      <c r="F1884" s="1"/>
      <c r="G1884" s="1"/>
      <c r="H1884" s="11"/>
      <c r="I1884" s="11"/>
      <c r="J1884" s="11"/>
      <c r="K1884" s="2"/>
      <c r="L1884" s="2"/>
      <c r="M1884" s="1"/>
    </row>
    <row r="1885" spans="1:13" x14ac:dyDescent="0.2">
      <c r="A1885" s="1"/>
      <c r="B1885" s="1"/>
      <c r="C1885" s="16"/>
      <c r="D1885" s="1"/>
      <c r="E1885" s="1"/>
      <c r="F1885" s="1"/>
      <c r="G1885" s="1"/>
      <c r="H1885" s="11"/>
      <c r="I1885" s="11"/>
      <c r="J1885" s="11"/>
      <c r="K1885" s="2"/>
      <c r="L1885" s="2"/>
      <c r="M1885" s="1"/>
    </row>
    <row r="1886" spans="1:13" x14ac:dyDescent="0.2">
      <c r="A1886" s="1"/>
      <c r="B1886" s="1"/>
      <c r="C1886" s="16"/>
      <c r="D1886" s="1"/>
      <c r="E1886" s="1"/>
      <c r="F1886" s="1"/>
      <c r="G1886" s="1"/>
      <c r="H1886" s="11"/>
      <c r="I1886" s="11"/>
      <c r="J1886" s="11"/>
      <c r="K1886" s="2"/>
      <c r="L1886" s="2"/>
      <c r="M1886" s="1"/>
    </row>
    <row r="1887" spans="1:13" x14ac:dyDescent="0.2">
      <c r="A1887" s="1"/>
      <c r="B1887" s="1"/>
      <c r="C1887" s="16"/>
      <c r="D1887" s="1"/>
      <c r="E1887" s="1"/>
      <c r="F1887" s="1"/>
      <c r="G1887" s="1"/>
      <c r="H1887" s="11"/>
      <c r="I1887" s="11"/>
      <c r="J1887" s="11"/>
      <c r="K1887" s="2"/>
      <c r="L1887" s="2"/>
      <c r="M1887" s="1"/>
    </row>
    <row r="1888" spans="1:13" x14ac:dyDescent="0.2">
      <c r="A1888" s="1"/>
      <c r="B1888" s="1"/>
      <c r="C1888" s="16"/>
      <c r="D1888" s="1"/>
      <c r="E1888" s="1"/>
      <c r="F1888" s="1"/>
      <c r="G1888" s="1"/>
      <c r="H1888" s="11"/>
      <c r="I1888" s="11"/>
      <c r="J1888" s="11"/>
      <c r="K1888" s="2"/>
      <c r="L1888" s="2"/>
      <c r="M1888" s="1"/>
    </row>
    <row r="1889" spans="1:13" x14ac:dyDescent="0.2">
      <c r="A1889" s="1"/>
      <c r="B1889" s="1"/>
      <c r="C1889" s="16"/>
      <c r="D1889" s="1"/>
      <c r="E1889" s="1"/>
      <c r="F1889" s="1"/>
      <c r="G1889" s="1"/>
      <c r="H1889" s="11"/>
      <c r="I1889" s="11"/>
      <c r="J1889" s="11"/>
      <c r="K1889" s="2"/>
      <c r="L1889" s="2"/>
      <c r="M1889" s="1"/>
    </row>
    <row r="1890" spans="1:13" x14ac:dyDescent="0.2">
      <c r="A1890" s="1"/>
      <c r="B1890" s="1"/>
      <c r="C1890" s="16"/>
      <c r="D1890" s="1"/>
      <c r="E1890" s="1"/>
      <c r="F1890" s="1"/>
      <c r="G1890" s="1"/>
      <c r="H1890" s="11"/>
      <c r="I1890" s="11"/>
      <c r="J1890" s="11"/>
      <c r="K1890" s="2"/>
      <c r="L1890" s="2"/>
      <c r="M1890" s="1"/>
    </row>
    <row r="1891" spans="1:13" x14ac:dyDescent="0.2">
      <c r="A1891" s="1"/>
      <c r="B1891" s="1"/>
      <c r="C1891" s="16"/>
      <c r="D1891" s="1"/>
      <c r="E1891" s="1"/>
      <c r="F1891" s="1"/>
      <c r="G1891" s="1"/>
      <c r="H1891" s="11"/>
      <c r="I1891" s="11"/>
      <c r="J1891" s="11"/>
      <c r="K1891" s="2"/>
      <c r="L1891" s="2"/>
      <c r="M1891" s="1"/>
    </row>
    <row r="1892" spans="1:13" x14ac:dyDescent="0.2">
      <c r="A1892" s="1"/>
      <c r="B1892" s="1"/>
      <c r="C1892" s="16"/>
      <c r="D1892" s="1"/>
      <c r="E1892" s="1"/>
      <c r="F1892" s="1"/>
      <c r="G1892" s="1"/>
      <c r="H1892" s="11"/>
      <c r="I1892" s="11"/>
      <c r="J1892" s="11"/>
      <c r="K1892" s="2"/>
      <c r="L1892" s="2"/>
      <c r="M1892" s="1"/>
    </row>
    <row r="1893" spans="1:13" x14ac:dyDescent="0.2">
      <c r="A1893" s="1"/>
      <c r="B1893" s="1"/>
      <c r="C1893" s="16"/>
      <c r="D1893" s="1"/>
      <c r="E1893" s="1"/>
      <c r="F1893" s="1"/>
      <c r="G1893" s="1"/>
      <c r="H1893" s="11"/>
      <c r="I1893" s="11"/>
      <c r="J1893" s="11"/>
      <c r="K1893" s="2"/>
      <c r="L1893" s="2"/>
      <c r="M1893" s="1"/>
    </row>
    <row r="1894" spans="1:13" x14ac:dyDescent="0.2">
      <c r="A1894" s="1"/>
      <c r="B1894" s="1"/>
      <c r="C1894" s="16"/>
      <c r="D1894" s="1"/>
      <c r="E1894" s="1"/>
      <c r="F1894" s="1"/>
      <c r="G1894" s="1"/>
      <c r="H1894" s="11"/>
      <c r="I1894" s="11"/>
      <c r="J1894" s="11"/>
      <c r="K1894" s="2"/>
      <c r="L1894" s="2"/>
      <c r="M1894" s="1"/>
    </row>
    <row r="1895" spans="1:13" x14ac:dyDescent="0.2">
      <c r="A1895" s="1"/>
      <c r="B1895" s="1"/>
      <c r="C1895" s="16"/>
      <c r="D1895" s="1"/>
      <c r="E1895" s="1"/>
      <c r="F1895" s="1"/>
      <c r="G1895" s="1"/>
      <c r="H1895" s="11"/>
      <c r="I1895" s="11"/>
      <c r="J1895" s="11"/>
      <c r="K1895" s="2"/>
      <c r="L1895" s="2"/>
      <c r="M1895" s="1"/>
    </row>
    <row r="1896" spans="1:13" x14ac:dyDescent="0.2">
      <c r="A1896" s="1"/>
      <c r="B1896" s="1"/>
      <c r="C1896" s="16"/>
      <c r="D1896" s="1"/>
      <c r="E1896" s="1"/>
      <c r="F1896" s="1"/>
      <c r="G1896" s="1"/>
      <c r="H1896" s="11"/>
      <c r="I1896" s="11"/>
      <c r="J1896" s="11"/>
      <c r="K1896" s="2"/>
      <c r="L1896" s="2"/>
      <c r="M1896" s="1"/>
    </row>
    <row r="1897" spans="1:13" x14ac:dyDescent="0.2">
      <c r="A1897" s="1"/>
      <c r="B1897" s="1"/>
      <c r="C1897" s="16"/>
      <c r="D1897" s="1"/>
      <c r="E1897" s="1"/>
      <c r="F1897" s="1"/>
      <c r="G1897" s="1"/>
      <c r="H1897" s="11"/>
      <c r="I1897" s="11"/>
      <c r="J1897" s="11"/>
      <c r="K1897" s="2"/>
      <c r="L1897" s="2"/>
      <c r="M1897" s="1"/>
    </row>
    <row r="1898" spans="1:13" x14ac:dyDescent="0.2">
      <c r="A1898" s="1"/>
      <c r="B1898" s="1"/>
      <c r="C1898" s="16"/>
      <c r="D1898" s="1"/>
      <c r="E1898" s="1"/>
      <c r="F1898" s="1"/>
      <c r="G1898" s="1"/>
      <c r="H1898" s="11"/>
      <c r="I1898" s="11"/>
      <c r="J1898" s="11"/>
      <c r="K1898" s="2"/>
      <c r="L1898" s="2"/>
      <c r="M1898" s="1"/>
    </row>
    <row r="1899" spans="1:13" x14ac:dyDescent="0.2">
      <c r="A1899" s="1"/>
      <c r="B1899" s="1"/>
      <c r="C1899" s="16"/>
      <c r="D1899" s="1"/>
      <c r="E1899" s="1"/>
      <c r="F1899" s="1"/>
      <c r="G1899" s="1"/>
      <c r="H1899" s="11"/>
      <c r="I1899" s="11"/>
      <c r="J1899" s="11"/>
      <c r="K1899" s="2"/>
      <c r="L1899" s="2"/>
      <c r="M1899" s="1"/>
    </row>
    <row r="1900" spans="1:13" x14ac:dyDescent="0.2">
      <c r="A1900" s="1"/>
      <c r="B1900" s="1"/>
      <c r="C1900" s="16"/>
      <c r="D1900" s="1"/>
      <c r="E1900" s="1"/>
      <c r="F1900" s="1"/>
      <c r="G1900" s="1"/>
      <c r="H1900" s="11"/>
      <c r="I1900" s="11"/>
      <c r="J1900" s="11"/>
      <c r="K1900" s="2"/>
      <c r="L1900" s="2"/>
      <c r="M1900" s="1"/>
    </row>
    <row r="1901" spans="1:13" x14ac:dyDescent="0.2">
      <c r="A1901" s="1"/>
      <c r="B1901" s="1"/>
      <c r="C1901" s="16"/>
      <c r="D1901" s="1"/>
      <c r="E1901" s="1"/>
      <c r="F1901" s="1"/>
      <c r="G1901" s="1"/>
      <c r="H1901" s="11"/>
      <c r="I1901" s="11"/>
      <c r="J1901" s="11"/>
      <c r="K1901" s="2"/>
      <c r="L1901" s="2"/>
      <c r="M1901" s="1"/>
    </row>
    <row r="1902" spans="1:13" x14ac:dyDescent="0.2">
      <c r="A1902" s="1"/>
      <c r="B1902" s="1"/>
      <c r="C1902" s="16"/>
      <c r="D1902" s="1"/>
      <c r="E1902" s="1"/>
      <c r="F1902" s="1"/>
      <c r="G1902" s="1"/>
      <c r="H1902" s="11"/>
      <c r="I1902" s="11"/>
      <c r="J1902" s="11"/>
      <c r="K1902" s="2"/>
      <c r="L1902" s="2"/>
      <c r="M1902" s="1"/>
    </row>
    <row r="1903" spans="1:13" x14ac:dyDescent="0.2">
      <c r="A1903" s="1"/>
      <c r="B1903" s="1"/>
      <c r="C1903" s="16"/>
      <c r="D1903" s="1"/>
      <c r="E1903" s="1"/>
      <c r="F1903" s="1"/>
      <c r="G1903" s="1"/>
      <c r="H1903" s="11"/>
      <c r="I1903" s="11"/>
      <c r="J1903" s="11"/>
      <c r="K1903" s="2"/>
      <c r="L1903" s="2"/>
      <c r="M1903" s="1"/>
    </row>
    <row r="1904" spans="1:13" x14ac:dyDescent="0.2">
      <c r="A1904" s="1"/>
      <c r="B1904" s="1"/>
      <c r="C1904" s="16"/>
      <c r="D1904" s="1"/>
      <c r="E1904" s="1"/>
      <c r="F1904" s="1"/>
      <c r="G1904" s="1"/>
      <c r="H1904" s="11"/>
      <c r="I1904" s="11"/>
      <c r="J1904" s="11"/>
      <c r="K1904" s="2"/>
      <c r="L1904" s="2"/>
      <c r="M1904" s="1"/>
    </row>
    <row r="1905" spans="1:13" x14ac:dyDescent="0.2">
      <c r="A1905" s="1"/>
      <c r="B1905" s="1"/>
      <c r="C1905" s="16"/>
      <c r="D1905" s="1"/>
      <c r="E1905" s="1"/>
      <c r="F1905" s="1"/>
      <c r="G1905" s="1"/>
      <c r="H1905" s="11"/>
      <c r="I1905" s="11"/>
      <c r="J1905" s="11"/>
      <c r="K1905" s="2"/>
      <c r="L1905" s="2"/>
      <c r="M1905" s="1"/>
    </row>
    <row r="1906" spans="1:13" x14ac:dyDescent="0.2">
      <c r="A1906" s="1"/>
      <c r="B1906" s="1"/>
      <c r="C1906" s="16"/>
      <c r="D1906" s="1"/>
      <c r="E1906" s="1"/>
      <c r="F1906" s="1"/>
      <c r="G1906" s="1"/>
      <c r="H1906" s="11"/>
      <c r="I1906" s="11"/>
      <c r="J1906" s="11"/>
      <c r="K1906" s="2"/>
      <c r="L1906" s="2"/>
      <c r="M1906" s="1"/>
    </row>
    <row r="1907" spans="1:13" x14ac:dyDescent="0.2">
      <c r="A1907" s="1"/>
      <c r="B1907" s="1"/>
      <c r="C1907" s="16"/>
      <c r="D1907" s="1"/>
      <c r="E1907" s="1"/>
      <c r="F1907" s="1"/>
      <c r="G1907" s="1"/>
      <c r="H1907" s="11"/>
      <c r="I1907" s="11"/>
      <c r="J1907" s="11"/>
      <c r="K1907" s="2"/>
      <c r="L1907" s="2"/>
      <c r="M1907" s="1"/>
    </row>
    <row r="1908" spans="1:13" x14ac:dyDescent="0.2">
      <c r="A1908" s="1"/>
      <c r="B1908" s="1"/>
      <c r="C1908" s="16"/>
      <c r="D1908" s="1"/>
      <c r="E1908" s="1"/>
      <c r="F1908" s="1"/>
      <c r="G1908" s="1"/>
      <c r="H1908" s="11"/>
      <c r="I1908" s="11"/>
      <c r="J1908" s="11"/>
      <c r="K1908" s="2"/>
      <c r="L1908" s="2"/>
      <c r="M1908" s="1"/>
    </row>
    <row r="1909" spans="1:13" x14ac:dyDescent="0.2">
      <c r="A1909" s="1"/>
      <c r="B1909" s="1"/>
      <c r="C1909" s="16"/>
      <c r="D1909" s="1"/>
      <c r="E1909" s="1"/>
      <c r="F1909" s="1"/>
      <c r="G1909" s="1"/>
      <c r="H1909" s="11"/>
      <c r="I1909" s="11"/>
      <c r="J1909" s="11"/>
      <c r="K1909" s="2"/>
      <c r="L1909" s="2"/>
      <c r="M1909" s="1"/>
    </row>
    <row r="1910" spans="1:13" x14ac:dyDescent="0.2">
      <c r="A1910" s="1"/>
      <c r="B1910" s="1"/>
      <c r="C1910" s="16"/>
      <c r="D1910" s="1"/>
      <c r="E1910" s="1"/>
      <c r="F1910" s="1"/>
      <c r="G1910" s="1"/>
      <c r="H1910" s="11"/>
      <c r="I1910" s="11"/>
      <c r="J1910" s="11"/>
      <c r="K1910" s="2"/>
      <c r="L1910" s="2"/>
      <c r="M1910" s="1"/>
    </row>
    <row r="1911" spans="1:13" x14ac:dyDescent="0.2">
      <c r="A1911" s="1"/>
      <c r="B1911" s="1"/>
      <c r="C1911" s="16"/>
      <c r="D1911" s="1"/>
      <c r="E1911" s="1"/>
      <c r="F1911" s="1"/>
      <c r="G1911" s="1"/>
      <c r="H1911" s="11"/>
      <c r="I1911" s="11"/>
      <c r="J1911" s="11"/>
      <c r="K1911" s="2"/>
      <c r="L1911" s="2"/>
      <c r="M1911" s="1"/>
    </row>
    <row r="1912" spans="1:13" x14ac:dyDescent="0.2">
      <c r="A1912" s="1"/>
      <c r="B1912" s="1"/>
      <c r="C1912" s="16"/>
      <c r="D1912" s="1"/>
      <c r="E1912" s="1"/>
      <c r="F1912" s="1"/>
      <c r="G1912" s="1"/>
      <c r="H1912" s="11"/>
      <c r="I1912" s="11"/>
      <c r="J1912" s="11"/>
      <c r="K1912" s="2"/>
      <c r="L1912" s="2"/>
      <c r="M1912" s="1"/>
    </row>
    <row r="1913" spans="1:13" x14ac:dyDescent="0.2">
      <c r="A1913" s="1"/>
      <c r="B1913" s="1"/>
      <c r="C1913" s="16"/>
      <c r="D1913" s="1"/>
      <c r="E1913" s="1"/>
      <c r="F1913" s="1"/>
      <c r="G1913" s="1"/>
      <c r="H1913" s="11"/>
      <c r="I1913" s="11"/>
      <c r="J1913" s="11"/>
      <c r="K1913" s="2"/>
      <c r="L1913" s="2"/>
      <c r="M1913" s="1"/>
    </row>
    <row r="1914" spans="1:13" x14ac:dyDescent="0.2">
      <c r="A1914" s="1"/>
      <c r="B1914" s="1"/>
      <c r="C1914" s="16"/>
      <c r="D1914" s="1"/>
      <c r="E1914" s="1"/>
      <c r="F1914" s="1"/>
      <c r="G1914" s="1"/>
      <c r="H1914" s="11"/>
      <c r="I1914" s="11"/>
      <c r="J1914" s="11"/>
      <c r="K1914" s="2"/>
      <c r="L1914" s="2"/>
      <c r="M1914" s="1"/>
    </row>
    <row r="1915" spans="1:13" x14ac:dyDescent="0.2">
      <c r="A1915" s="1"/>
      <c r="B1915" s="1"/>
      <c r="C1915" s="16"/>
      <c r="D1915" s="1"/>
      <c r="E1915" s="1"/>
      <c r="F1915" s="1"/>
      <c r="G1915" s="1"/>
      <c r="H1915" s="11"/>
      <c r="I1915" s="11"/>
      <c r="J1915" s="11"/>
      <c r="K1915" s="2"/>
      <c r="L1915" s="2"/>
      <c r="M1915" s="1"/>
    </row>
    <row r="1916" spans="1:13" x14ac:dyDescent="0.2">
      <c r="A1916" s="1"/>
      <c r="B1916" s="1"/>
      <c r="C1916" s="16"/>
      <c r="D1916" s="1"/>
      <c r="E1916" s="1"/>
      <c r="F1916" s="1"/>
      <c r="G1916" s="1"/>
      <c r="H1916" s="11"/>
      <c r="I1916" s="11"/>
      <c r="J1916" s="11"/>
      <c r="K1916" s="2"/>
      <c r="L1916" s="2"/>
      <c r="M1916" s="1"/>
    </row>
    <row r="1917" spans="1:13" x14ac:dyDescent="0.2">
      <c r="A1917" s="1"/>
      <c r="B1917" s="1"/>
      <c r="C1917" s="16"/>
      <c r="D1917" s="1"/>
      <c r="E1917" s="1"/>
      <c r="F1917" s="1"/>
      <c r="G1917" s="1"/>
      <c r="H1917" s="11"/>
      <c r="I1917" s="11"/>
      <c r="J1917" s="11"/>
      <c r="K1917" s="2"/>
      <c r="L1917" s="2"/>
      <c r="M1917" s="1"/>
    </row>
    <row r="1918" spans="1:13" x14ac:dyDescent="0.2">
      <c r="A1918" s="1"/>
      <c r="B1918" s="1"/>
      <c r="C1918" s="16"/>
      <c r="D1918" s="1"/>
      <c r="E1918" s="1"/>
      <c r="F1918" s="1"/>
      <c r="G1918" s="1"/>
      <c r="H1918" s="11"/>
      <c r="I1918" s="11"/>
      <c r="J1918" s="11"/>
      <c r="K1918" s="2"/>
      <c r="L1918" s="2"/>
      <c r="M1918" s="1"/>
    </row>
    <row r="1919" spans="1:13" x14ac:dyDescent="0.2">
      <c r="A1919" s="1"/>
      <c r="B1919" s="1"/>
      <c r="C1919" s="16"/>
      <c r="D1919" s="1"/>
      <c r="E1919" s="1"/>
      <c r="F1919" s="1"/>
      <c r="G1919" s="1"/>
      <c r="H1919" s="11"/>
      <c r="I1919" s="11"/>
      <c r="J1919" s="11"/>
      <c r="K1919" s="2"/>
      <c r="L1919" s="2"/>
      <c r="M1919" s="1"/>
    </row>
    <row r="1920" spans="1:13" x14ac:dyDescent="0.2">
      <c r="A1920" s="1"/>
      <c r="B1920" s="1"/>
      <c r="C1920" s="16"/>
      <c r="D1920" s="1"/>
      <c r="E1920" s="1"/>
      <c r="F1920" s="1"/>
      <c r="G1920" s="1"/>
      <c r="H1920" s="11"/>
      <c r="I1920" s="11"/>
      <c r="J1920" s="11"/>
      <c r="K1920" s="2"/>
      <c r="L1920" s="2"/>
      <c r="M1920" s="1"/>
    </row>
    <row r="1921" spans="1:13" x14ac:dyDescent="0.2">
      <c r="A1921" s="1"/>
      <c r="B1921" s="1"/>
      <c r="C1921" s="16"/>
      <c r="D1921" s="1"/>
      <c r="E1921" s="1"/>
      <c r="F1921" s="1"/>
      <c r="G1921" s="1"/>
      <c r="H1921" s="11"/>
      <c r="I1921" s="11"/>
      <c r="J1921" s="11"/>
      <c r="K1921" s="2"/>
      <c r="L1921" s="2"/>
      <c r="M1921" s="1"/>
    </row>
    <row r="1922" spans="1:13" x14ac:dyDescent="0.2">
      <c r="A1922" s="1"/>
      <c r="B1922" s="1"/>
      <c r="C1922" s="16"/>
      <c r="D1922" s="1"/>
      <c r="E1922" s="1"/>
      <c r="F1922" s="1"/>
      <c r="G1922" s="1"/>
      <c r="H1922" s="11"/>
      <c r="I1922" s="11"/>
      <c r="J1922" s="11"/>
      <c r="K1922" s="2"/>
      <c r="L1922" s="2"/>
      <c r="M1922" s="1"/>
    </row>
    <row r="1923" spans="1:13" x14ac:dyDescent="0.2">
      <c r="A1923" s="1"/>
      <c r="B1923" s="1"/>
      <c r="C1923" s="16"/>
      <c r="D1923" s="1"/>
      <c r="E1923" s="1"/>
      <c r="F1923" s="1"/>
      <c r="G1923" s="1"/>
      <c r="H1923" s="11"/>
      <c r="I1923" s="11"/>
      <c r="J1923" s="11"/>
      <c r="K1923" s="2"/>
      <c r="L1923" s="2"/>
      <c r="M1923" s="1"/>
    </row>
    <row r="1924" spans="1:13" x14ac:dyDescent="0.2">
      <c r="A1924" s="1"/>
      <c r="B1924" s="1"/>
      <c r="C1924" s="16"/>
      <c r="D1924" s="1"/>
      <c r="E1924" s="1"/>
      <c r="F1924" s="1"/>
      <c r="G1924" s="1"/>
      <c r="H1924" s="11"/>
      <c r="I1924" s="11"/>
      <c r="J1924" s="11"/>
      <c r="K1924" s="2"/>
      <c r="L1924" s="2"/>
      <c r="M1924" s="1"/>
    </row>
    <row r="1925" spans="1:13" x14ac:dyDescent="0.2">
      <c r="A1925" s="1"/>
      <c r="B1925" s="1"/>
      <c r="C1925" s="16"/>
      <c r="D1925" s="1"/>
      <c r="E1925" s="1"/>
      <c r="F1925" s="1"/>
      <c r="G1925" s="1"/>
      <c r="H1925" s="11"/>
      <c r="I1925" s="11"/>
      <c r="J1925" s="11"/>
      <c r="K1925" s="2"/>
      <c r="L1925" s="2"/>
      <c r="M1925" s="1"/>
    </row>
    <row r="1926" spans="1:13" x14ac:dyDescent="0.2">
      <c r="A1926" s="1"/>
      <c r="B1926" s="1"/>
      <c r="C1926" s="16"/>
      <c r="D1926" s="1"/>
      <c r="E1926" s="1"/>
      <c r="F1926" s="1"/>
      <c r="G1926" s="1"/>
      <c r="H1926" s="11"/>
      <c r="I1926" s="11"/>
      <c r="J1926" s="11"/>
      <c r="K1926" s="2"/>
      <c r="L1926" s="2"/>
      <c r="M1926" s="1"/>
    </row>
    <row r="1927" spans="1:13" x14ac:dyDescent="0.2">
      <c r="A1927" s="1"/>
      <c r="B1927" s="1"/>
      <c r="C1927" s="16"/>
      <c r="D1927" s="1"/>
      <c r="E1927" s="1"/>
      <c r="F1927" s="1"/>
      <c r="G1927" s="1"/>
      <c r="H1927" s="11"/>
      <c r="I1927" s="11"/>
      <c r="J1927" s="11"/>
      <c r="K1927" s="2"/>
      <c r="L1927" s="2"/>
      <c r="M1927" s="1"/>
    </row>
    <row r="1928" spans="1:13" x14ac:dyDescent="0.2">
      <c r="A1928" s="1"/>
      <c r="B1928" s="1"/>
      <c r="C1928" s="16"/>
      <c r="D1928" s="1"/>
      <c r="E1928" s="1"/>
      <c r="F1928" s="1"/>
      <c r="G1928" s="1"/>
      <c r="H1928" s="11"/>
      <c r="I1928" s="11"/>
      <c r="J1928" s="11"/>
      <c r="K1928" s="2"/>
      <c r="L1928" s="2"/>
      <c r="M1928" s="1"/>
    </row>
    <row r="1929" spans="1:13" x14ac:dyDescent="0.2">
      <c r="A1929" s="1"/>
      <c r="B1929" s="1"/>
      <c r="C1929" s="16"/>
      <c r="D1929" s="1"/>
      <c r="E1929" s="1"/>
      <c r="F1929" s="1"/>
      <c r="G1929" s="1"/>
      <c r="H1929" s="11"/>
      <c r="I1929" s="11"/>
      <c r="J1929" s="11"/>
      <c r="K1929" s="2"/>
      <c r="L1929" s="2"/>
      <c r="M1929" s="1"/>
    </row>
    <row r="1930" spans="1:13" x14ac:dyDescent="0.2">
      <c r="A1930" s="1"/>
      <c r="B1930" s="1"/>
      <c r="C1930" s="16"/>
      <c r="D1930" s="1"/>
      <c r="E1930" s="1"/>
      <c r="F1930" s="1"/>
      <c r="G1930" s="1"/>
      <c r="H1930" s="11"/>
      <c r="I1930" s="11"/>
      <c r="J1930" s="11"/>
      <c r="K1930" s="2"/>
      <c r="L1930" s="2"/>
      <c r="M1930" s="1"/>
    </row>
    <row r="1931" spans="1:13" x14ac:dyDescent="0.2">
      <c r="A1931" s="1"/>
      <c r="B1931" s="1"/>
      <c r="C1931" s="16"/>
      <c r="D1931" s="1"/>
      <c r="E1931" s="1"/>
      <c r="F1931" s="1"/>
      <c r="G1931" s="1"/>
      <c r="H1931" s="11"/>
      <c r="I1931" s="11"/>
      <c r="J1931" s="11"/>
      <c r="K1931" s="2"/>
      <c r="L1931" s="2"/>
      <c r="M1931" s="1"/>
    </row>
    <row r="1932" spans="1:13" x14ac:dyDescent="0.2">
      <c r="A1932" s="1"/>
      <c r="B1932" s="1"/>
      <c r="C1932" s="16"/>
      <c r="D1932" s="1"/>
      <c r="E1932" s="1"/>
      <c r="F1932" s="1"/>
      <c r="G1932" s="1"/>
      <c r="H1932" s="11"/>
      <c r="I1932" s="11"/>
      <c r="J1932" s="11"/>
      <c r="K1932" s="2"/>
      <c r="L1932" s="2"/>
      <c r="M1932" s="1"/>
    </row>
    <row r="1933" spans="1:13" x14ac:dyDescent="0.2">
      <c r="A1933" s="1"/>
      <c r="B1933" s="1"/>
      <c r="C1933" s="16"/>
      <c r="D1933" s="1"/>
      <c r="E1933" s="1"/>
      <c r="F1933" s="1"/>
      <c r="G1933" s="1"/>
      <c r="H1933" s="11"/>
      <c r="I1933" s="11"/>
      <c r="J1933" s="11"/>
      <c r="K1933" s="2"/>
      <c r="L1933" s="2"/>
      <c r="M1933" s="1"/>
    </row>
    <row r="1934" spans="1:13" x14ac:dyDescent="0.2">
      <c r="A1934" s="1"/>
      <c r="B1934" s="1"/>
      <c r="C1934" s="16"/>
      <c r="D1934" s="1"/>
      <c r="E1934" s="1"/>
      <c r="F1934" s="1"/>
      <c r="G1934" s="1"/>
      <c r="H1934" s="11"/>
      <c r="I1934" s="11"/>
      <c r="J1934" s="11"/>
      <c r="K1934" s="2"/>
      <c r="L1934" s="2"/>
      <c r="M1934" s="1"/>
    </row>
    <row r="1935" spans="1:13" x14ac:dyDescent="0.2">
      <c r="A1935" s="1"/>
      <c r="B1935" s="1"/>
      <c r="C1935" s="16"/>
      <c r="D1935" s="1"/>
      <c r="E1935" s="1"/>
      <c r="F1935" s="1"/>
      <c r="G1935" s="1"/>
      <c r="H1935" s="11"/>
      <c r="I1935" s="11"/>
      <c r="J1935" s="11"/>
      <c r="K1935" s="2"/>
      <c r="L1935" s="2"/>
      <c r="M1935" s="1"/>
    </row>
    <row r="1936" spans="1:13" x14ac:dyDescent="0.2">
      <c r="A1936" s="1"/>
      <c r="B1936" s="1"/>
      <c r="C1936" s="16"/>
      <c r="D1936" s="1"/>
      <c r="E1936" s="1"/>
      <c r="F1936" s="1"/>
      <c r="G1936" s="1"/>
      <c r="H1936" s="11"/>
      <c r="I1936" s="11"/>
      <c r="J1936" s="11"/>
      <c r="K1936" s="2"/>
      <c r="L1936" s="2"/>
      <c r="M1936" s="1"/>
    </row>
    <row r="1937" spans="1:13" x14ac:dyDescent="0.2">
      <c r="A1937" s="1"/>
      <c r="B1937" s="1"/>
      <c r="C1937" s="16"/>
      <c r="D1937" s="1"/>
      <c r="E1937" s="1"/>
      <c r="F1937" s="1"/>
      <c r="G1937" s="1"/>
      <c r="H1937" s="11"/>
      <c r="I1937" s="11"/>
      <c r="J1937" s="11"/>
      <c r="K1937" s="2"/>
      <c r="L1937" s="2"/>
      <c r="M1937" s="1"/>
    </row>
    <row r="1938" spans="1:13" x14ac:dyDescent="0.2">
      <c r="A1938" s="1"/>
      <c r="B1938" s="1"/>
      <c r="C1938" s="16"/>
      <c r="D1938" s="1"/>
      <c r="E1938" s="1"/>
      <c r="F1938" s="1"/>
      <c r="G1938" s="1"/>
      <c r="H1938" s="11"/>
      <c r="I1938" s="11"/>
      <c r="J1938" s="11"/>
      <c r="K1938" s="2"/>
      <c r="L1938" s="2"/>
      <c r="M1938" s="1"/>
    </row>
    <row r="1939" spans="1:13" x14ac:dyDescent="0.2">
      <c r="A1939" s="1"/>
      <c r="B1939" s="1"/>
      <c r="C1939" s="16"/>
      <c r="D1939" s="1"/>
      <c r="E1939" s="1"/>
      <c r="F1939" s="1"/>
      <c r="G1939" s="1"/>
      <c r="H1939" s="11"/>
      <c r="I1939" s="11"/>
      <c r="J1939" s="11"/>
      <c r="K1939" s="2"/>
      <c r="L1939" s="2"/>
      <c r="M1939" s="1"/>
    </row>
    <row r="1940" spans="1:13" x14ac:dyDescent="0.2">
      <c r="A1940" s="1"/>
      <c r="B1940" s="1"/>
      <c r="C1940" s="16"/>
      <c r="D1940" s="1"/>
      <c r="E1940" s="1"/>
      <c r="F1940" s="1"/>
      <c r="G1940" s="1"/>
      <c r="H1940" s="11"/>
      <c r="I1940" s="11"/>
      <c r="J1940" s="11"/>
      <c r="K1940" s="2"/>
      <c r="L1940" s="2"/>
      <c r="M1940" s="1"/>
    </row>
    <row r="1941" spans="1:13" x14ac:dyDescent="0.2">
      <c r="A1941" s="1"/>
      <c r="B1941" s="1"/>
      <c r="C1941" s="16"/>
      <c r="D1941" s="1"/>
      <c r="E1941" s="1"/>
      <c r="F1941" s="1"/>
      <c r="G1941" s="1"/>
      <c r="H1941" s="11"/>
      <c r="I1941" s="11"/>
      <c r="J1941" s="11"/>
      <c r="K1941" s="2"/>
      <c r="L1941" s="2"/>
      <c r="M1941" s="1"/>
    </row>
    <row r="1942" spans="1:13" x14ac:dyDescent="0.2">
      <c r="A1942" s="1"/>
      <c r="B1942" s="1"/>
      <c r="C1942" s="16"/>
      <c r="D1942" s="1"/>
      <c r="E1942" s="1"/>
      <c r="F1942" s="1"/>
      <c r="G1942" s="1"/>
      <c r="H1942" s="11"/>
      <c r="I1942" s="11"/>
      <c r="J1942" s="11"/>
      <c r="K1942" s="2"/>
      <c r="L1942" s="2"/>
      <c r="M1942" s="1"/>
    </row>
    <row r="1943" spans="1:13" x14ac:dyDescent="0.2">
      <c r="A1943" s="1"/>
      <c r="B1943" s="1"/>
      <c r="C1943" s="16"/>
      <c r="D1943" s="1"/>
      <c r="E1943" s="1"/>
      <c r="F1943" s="1"/>
      <c r="G1943" s="1"/>
      <c r="H1943" s="11"/>
      <c r="I1943" s="11"/>
      <c r="J1943" s="11"/>
      <c r="K1943" s="2"/>
      <c r="L1943" s="2"/>
      <c r="M1943" s="1"/>
    </row>
    <row r="1944" spans="1:13" x14ac:dyDescent="0.2">
      <c r="A1944" s="1"/>
      <c r="B1944" s="1"/>
      <c r="C1944" s="16"/>
      <c r="D1944" s="1"/>
      <c r="E1944" s="1"/>
      <c r="F1944" s="1"/>
      <c r="G1944" s="1"/>
      <c r="H1944" s="11"/>
      <c r="I1944" s="11"/>
      <c r="J1944" s="11"/>
      <c r="K1944" s="2"/>
      <c r="L1944" s="2"/>
      <c r="M1944" s="1"/>
    </row>
    <row r="1945" spans="1:13" x14ac:dyDescent="0.2">
      <c r="A1945" s="1"/>
      <c r="B1945" s="1"/>
      <c r="C1945" s="16"/>
      <c r="D1945" s="1"/>
      <c r="E1945" s="1"/>
      <c r="F1945" s="1"/>
      <c r="G1945" s="1"/>
      <c r="H1945" s="11"/>
      <c r="I1945" s="11"/>
      <c r="J1945" s="11"/>
      <c r="K1945" s="2"/>
      <c r="L1945" s="2"/>
      <c r="M1945" s="1"/>
    </row>
    <row r="1946" spans="1:13" x14ac:dyDescent="0.2">
      <c r="A1946" s="1"/>
      <c r="B1946" s="1"/>
      <c r="C1946" s="16"/>
      <c r="D1946" s="1"/>
      <c r="E1946" s="1"/>
      <c r="F1946" s="1"/>
      <c r="G1946" s="1"/>
      <c r="H1946" s="11"/>
      <c r="I1946" s="11"/>
      <c r="J1946" s="11"/>
      <c r="K1946" s="2"/>
      <c r="L1946" s="2"/>
      <c r="M1946" s="1"/>
    </row>
    <row r="1947" spans="1:13" x14ac:dyDescent="0.2">
      <c r="A1947" s="1"/>
      <c r="B1947" s="1"/>
      <c r="C1947" s="16"/>
      <c r="D1947" s="1"/>
      <c r="E1947" s="1"/>
      <c r="F1947" s="1"/>
      <c r="G1947" s="1"/>
      <c r="H1947" s="11"/>
      <c r="I1947" s="11"/>
      <c r="J1947" s="11"/>
      <c r="K1947" s="2"/>
      <c r="L1947" s="2"/>
      <c r="M1947" s="1"/>
    </row>
    <row r="1948" spans="1:13" x14ac:dyDescent="0.2">
      <c r="A1948" s="1"/>
      <c r="B1948" s="1"/>
      <c r="C1948" s="16"/>
      <c r="D1948" s="1"/>
      <c r="E1948" s="1"/>
      <c r="F1948" s="1"/>
      <c r="G1948" s="1"/>
      <c r="H1948" s="11"/>
      <c r="I1948" s="11"/>
      <c r="J1948" s="11"/>
      <c r="K1948" s="2"/>
      <c r="L1948" s="2"/>
      <c r="M1948" s="1"/>
    </row>
    <row r="1949" spans="1:13" x14ac:dyDescent="0.2">
      <c r="A1949" s="1"/>
      <c r="B1949" s="1"/>
      <c r="C1949" s="16"/>
      <c r="D1949" s="1"/>
      <c r="E1949" s="1"/>
      <c r="F1949" s="1"/>
      <c r="G1949" s="1"/>
      <c r="H1949" s="11"/>
      <c r="I1949" s="11"/>
      <c r="J1949" s="11"/>
      <c r="K1949" s="2"/>
      <c r="L1949" s="2"/>
      <c r="M1949" s="1"/>
    </row>
    <row r="1950" spans="1:13" x14ac:dyDescent="0.2">
      <c r="A1950" s="1"/>
      <c r="B1950" s="1"/>
      <c r="C1950" s="16"/>
      <c r="D1950" s="1"/>
      <c r="E1950" s="1"/>
      <c r="F1950" s="1"/>
      <c r="G1950" s="1"/>
      <c r="H1950" s="11"/>
      <c r="I1950" s="11"/>
      <c r="J1950" s="11"/>
      <c r="K1950" s="2"/>
      <c r="L1950" s="2"/>
      <c r="M1950" s="1"/>
    </row>
    <row r="1951" spans="1:13" x14ac:dyDescent="0.2">
      <c r="A1951" s="1"/>
      <c r="B1951" s="1"/>
      <c r="C1951" s="16"/>
      <c r="D1951" s="1"/>
      <c r="E1951" s="1"/>
      <c r="F1951" s="1"/>
      <c r="G1951" s="1"/>
      <c r="H1951" s="11"/>
      <c r="I1951" s="11"/>
      <c r="J1951" s="11"/>
      <c r="K1951" s="2"/>
      <c r="L1951" s="2"/>
      <c r="M1951" s="1"/>
    </row>
    <row r="1952" spans="1:13" x14ac:dyDescent="0.2">
      <c r="A1952" s="1"/>
      <c r="B1952" s="1"/>
      <c r="C1952" s="16"/>
      <c r="D1952" s="1"/>
      <c r="E1952" s="1"/>
      <c r="F1952" s="1"/>
      <c r="G1952" s="1"/>
      <c r="H1952" s="11"/>
      <c r="I1952" s="11"/>
      <c r="J1952" s="11"/>
      <c r="K1952" s="2"/>
      <c r="L1952" s="2"/>
      <c r="M1952" s="1"/>
    </row>
    <row r="1953" spans="1:13" x14ac:dyDescent="0.2">
      <c r="A1953" s="1"/>
      <c r="B1953" s="1"/>
      <c r="C1953" s="16"/>
      <c r="D1953" s="1"/>
      <c r="E1953" s="1"/>
      <c r="F1953" s="1"/>
      <c r="G1953" s="1"/>
      <c r="H1953" s="11"/>
      <c r="I1953" s="11"/>
      <c r="J1953" s="11"/>
      <c r="K1953" s="2"/>
      <c r="L1953" s="2"/>
      <c r="M1953" s="1"/>
    </row>
    <row r="1954" spans="1:13" x14ac:dyDescent="0.2">
      <c r="A1954" s="1"/>
      <c r="B1954" s="1"/>
      <c r="C1954" s="16"/>
      <c r="D1954" s="1"/>
      <c r="E1954" s="1"/>
      <c r="F1954" s="1"/>
      <c r="G1954" s="1"/>
      <c r="H1954" s="11"/>
      <c r="I1954" s="11"/>
      <c r="J1954" s="11"/>
      <c r="K1954" s="2"/>
      <c r="L1954" s="2"/>
      <c r="M1954" s="1"/>
    </row>
    <row r="1955" spans="1:13" x14ac:dyDescent="0.2">
      <c r="A1955" s="1"/>
      <c r="B1955" s="1"/>
      <c r="C1955" s="16"/>
      <c r="D1955" s="1"/>
      <c r="E1955" s="1"/>
      <c r="F1955" s="1"/>
      <c r="G1955" s="1"/>
      <c r="H1955" s="11"/>
      <c r="I1955" s="11"/>
      <c r="J1955" s="11"/>
      <c r="K1955" s="2"/>
      <c r="L1955" s="2"/>
      <c r="M1955" s="1"/>
    </row>
    <row r="1956" spans="1:13" x14ac:dyDescent="0.2">
      <c r="A1956" s="1"/>
      <c r="B1956" s="1"/>
      <c r="C1956" s="16"/>
      <c r="D1956" s="1"/>
      <c r="E1956" s="1"/>
      <c r="F1956" s="1"/>
      <c r="G1956" s="1"/>
      <c r="H1956" s="11"/>
      <c r="I1956" s="11"/>
      <c r="J1956" s="11"/>
      <c r="K1956" s="2"/>
      <c r="L1956" s="2"/>
      <c r="M1956" s="1"/>
    </row>
    <row r="1957" spans="1:13" x14ac:dyDescent="0.2">
      <c r="A1957" s="1"/>
      <c r="B1957" s="1"/>
      <c r="C1957" s="16"/>
      <c r="D1957" s="1"/>
      <c r="E1957" s="1"/>
      <c r="F1957" s="1"/>
      <c r="G1957" s="1"/>
      <c r="H1957" s="11"/>
      <c r="I1957" s="11"/>
      <c r="J1957" s="11"/>
      <c r="K1957" s="2"/>
      <c r="L1957" s="2"/>
      <c r="M1957" s="1"/>
    </row>
    <row r="1958" spans="1:13" x14ac:dyDescent="0.2">
      <c r="A1958" s="1"/>
      <c r="B1958" s="1"/>
      <c r="C1958" s="16"/>
      <c r="D1958" s="1"/>
      <c r="E1958" s="1"/>
      <c r="F1958" s="1"/>
      <c r="G1958" s="1"/>
      <c r="H1958" s="11"/>
      <c r="I1958" s="11"/>
      <c r="J1958" s="11"/>
      <c r="K1958" s="2"/>
      <c r="L1958" s="2"/>
      <c r="M1958" s="1"/>
    </row>
    <row r="1959" spans="1:13" x14ac:dyDescent="0.2">
      <c r="A1959" s="1"/>
      <c r="B1959" s="1"/>
      <c r="C1959" s="16"/>
      <c r="D1959" s="1"/>
      <c r="E1959" s="1"/>
      <c r="F1959" s="1"/>
      <c r="G1959" s="1"/>
      <c r="H1959" s="11"/>
      <c r="I1959" s="11"/>
      <c r="J1959" s="11"/>
      <c r="K1959" s="2"/>
      <c r="L1959" s="2"/>
      <c r="M1959" s="1"/>
    </row>
    <row r="1960" spans="1:13" x14ac:dyDescent="0.2">
      <c r="A1960" s="1"/>
      <c r="B1960" s="1"/>
      <c r="C1960" s="16"/>
      <c r="D1960" s="1"/>
      <c r="E1960" s="1"/>
      <c r="F1960" s="1"/>
      <c r="G1960" s="1"/>
      <c r="H1960" s="11"/>
      <c r="I1960" s="11"/>
      <c r="J1960" s="11"/>
      <c r="K1960" s="2"/>
      <c r="L1960" s="2"/>
      <c r="M1960" s="1"/>
    </row>
    <row r="1961" spans="1:13" x14ac:dyDescent="0.2">
      <c r="A1961" s="1"/>
      <c r="B1961" s="1"/>
      <c r="C1961" s="16"/>
      <c r="D1961" s="1"/>
      <c r="E1961" s="1"/>
      <c r="F1961" s="1"/>
      <c r="G1961" s="1"/>
      <c r="H1961" s="11"/>
      <c r="I1961" s="11"/>
      <c r="J1961" s="11"/>
      <c r="K1961" s="2"/>
      <c r="L1961" s="2"/>
      <c r="M1961" s="1"/>
    </row>
    <row r="1962" spans="1:13" x14ac:dyDescent="0.2">
      <c r="A1962" s="1"/>
      <c r="B1962" s="1"/>
      <c r="C1962" s="16"/>
      <c r="D1962" s="1"/>
      <c r="E1962" s="1"/>
      <c r="F1962" s="1"/>
      <c r="G1962" s="1"/>
      <c r="H1962" s="11"/>
      <c r="I1962" s="11"/>
      <c r="J1962" s="11"/>
      <c r="K1962" s="2"/>
      <c r="L1962" s="2"/>
      <c r="M1962" s="1"/>
    </row>
    <row r="1963" spans="1:13" x14ac:dyDescent="0.2">
      <c r="A1963" s="1"/>
      <c r="B1963" s="1"/>
      <c r="C1963" s="16"/>
      <c r="D1963" s="1"/>
      <c r="E1963" s="1"/>
      <c r="F1963" s="1"/>
      <c r="G1963" s="1"/>
      <c r="H1963" s="11"/>
      <c r="I1963" s="11"/>
      <c r="J1963" s="11"/>
      <c r="K1963" s="2"/>
      <c r="L1963" s="2"/>
      <c r="M1963" s="1"/>
    </row>
    <row r="1964" spans="1:13" x14ac:dyDescent="0.2">
      <c r="A1964" s="1"/>
      <c r="B1964" s="1"/>
      <c r="C1964" s="16"/>
      <c r="D1964" s="1"/>
      <c r="E1964" s="1"/>
      <c r="F1964" s="1"/>
      <c r="G1964" s="1"/>
      <c r="H1964" s="11"/>
      <c r="I1964" s="11"/>
      <c r="J1964" s="11"/>
      <c r="K1964" s="2"/>
      <c r="L1964" s="2"/>
      <c r="M1964" s="1"/>
    </row>
    <row r="1965" spans="1:13" x14ac:dyDescent="0.2">
      <c r="A1965" s="1"/>
      <c r="B1965" s="1"/>
      <c r="C1965" s="16"/>
      <c r="D1965" s="1"/>
      <c r="E1965" s="1"/>
      <c r="F1965" s="1"/>
      <c r="G1965" s="1"/>
      <c r="H1965" s="11"/>
      <c r="I1965" s="11"/>
      <c r="J1965" s="11"/>
      <c r="K1965" s="2"/>
      <c r="L1965" s="2"/>
      <c r="M1965" s="1"/>
    </row>
    <row r="1966" spans="1:13" x14ac:dyDescent="0.2">
      <c r="A1966" s="1"/>
      <c r="B1966" s="1"/>
      <c r="C1966" s="16"/>
      <c r="D1966" s="1"/>
      <c r="E1966" s="1"/>
      <c r="F1966" s="1"/>
      <c r="G1966" s="1"/>
      <c r="H1966" s="11"/>
      <c r="I1966" s="11"/>
      <c r="J1966" s="11"/>
      <c r="K1966" s="2"/>
      <c r="L1966" s="2"/>
      <c r="M1966" s="1"/>
    </row>
    <row r="1967" spans="1:13" x14ac:dyDescent="0.2">
      <c r="A1967" s="1"/>
      <c r="B1967" s="1"/>
      <c r="C1967" s="16"/>
      <c r="D1967" s="1"/>
      <c r="E1967" s="1"/>
      <c r="F1967" s="1"/>
      <c r="G1967" s="1"/>
      <c r="H1967" s="11"/>
      <c r="I1967" s="11"/>
      <c r="J1967" s="11"/>
      <c r="K1967" s="2"/>
      <c r="L1967" s="2"/>
      <c r="M1967" s="1"/>
    </row>
    <row r="1968" spans="1:13" x14ac:dyDescent="0.2">
      <c r="A1968" s="1"/>
      <c r="B1968" s="1"/>
      <c r="C1968" s="16"/>
      <c r="D1968" s="1"/>
      <c r="E1968" s="1"/>
      <c r="F1968" s="1"/>
      <c r="G1968" s="1"/>
      <c r="H1968" s="11"/>
      <c r="I1968" s="11"/>
      <c r="J1968" s="11"/>
      <c r="K1968" s="2"/>
      <c r="L1968" s="2"/>
      <c r="M1968" s="1"/>
    </row>
    <row r="1969" spans="1:13" x14ac:dyDescent="0.2">
      <c r="A1969" s="1"/>
      <c r="B1969" s="1"/>
      <c r="C1969" s="16"/>
      <c r="D1969" s="1"/>
      <c r="E1969" s="1"/>
      <c r="F1969" s="1"/>
      <c r="G1969" s="1"/>
      <c r="H1969" s="11"/>
      <c r="I1969" s="11"/>
      <c r="J1969" s="11"/>
      <c r="K1969" s="2"/>
      <c r="L1969" s="2"/>
      <c r="M1969" s="1"/>
    </row>
    <row r="1970" spans="1:13" x14ac:dyDescent="0.2">
      <c r="A1970" s="1"/>
      <c r="B1970" s="1"/>
      <c r="C1970" s="16"/>
      <c r="D1970" s="1"/>
      <c r="E1970" s="1"/>
      <c r="F1970" s="1"/>
      <c r="G1970" s="1"/>
      <c r="H1970" s="11"/>
      <c r="I1970" s="11"/>
      <c r="J1970" s="11"/>
      <c r="K1970" s="2"/>
      <c r="L1970" s="2"/>
      <c r="M1970" s="1"/>
    </row>
    <row r="1971" spans="1:13" x14ac:dyDescent="0.2">
      <c r="A1971" s="1"/>
      <c r="B1971" s="1"/>
      <c r="C1971" s="16"/>
      <c r="D1971" s="1"/>
      <c r="E1971" s="1"/>
      <c r="F1971" s="1"/>
      <c r="G1971" s="1"/>
      <c r="H1971" s="11"/>
      <c r="I1971" s="11"/>
      <c r="J1971" s="11"/>
      <c r="K1971" s="2"/>
      <c r="L1971" s="2"/>
      <c r="M1971" s="1"/>
    </row>
    <row r="1972" spans="1:13" x14ac:dyDescent="0.2">
      <c r="A1972" s="1"/>
      <c r="B1972" s="1"/>
      <c r="C1972" s="16"/>
      <c r="D1972" s="1"/>
      <c r="E1972" s="1"/>
      <c r="F1972" s="1"/>
      <c r="G1972" s="1"/>
      <c r="H1972" s="11"/>
      <c r="I1972" s="11"/>
      <c r="J1972" s="11"/>
      <c r="K1972" s="2"/>
      <c r="L1972" s="2"/>
      <c r="M1972" s="1"/>
    </row>
    <row r="1973" spans="1:13" x14ac:dyDescent="0.2">
      <c r="A1973" s="1"/>
      <c r="B1973" s="1"/>
      <c r="C1973" s="16"/>
      <c r="D1973" s="1"/>
      <c r="E1973" s="1"/>
      <c r="F1973" s="1"/>
      <c r="G1973" s="1"/>
      <c r="H1973" s="11"/>
      <c r="I1973" s="11"/>
      <c r="J1973" s="11"/>
      <c r="K1973" s="2"/>
      <c r="L1973" s="2"/>
      <c r="M1973" s="1"/>
    </row>
    <row r="1974" spans="1:13" x14ac:dyDescent="0.2">
      <c r="A1974" s="1"/>
      <c r="B1974" s="1"/>
      <c r="C1974" s="16"/>
      <c r="D1974" s="1"/>
      <c r="E1974" s="1"/>
      <c r="F1974" s="1"/>
      <c r="G1974" s="1"/>
      <c r="H1974" s="11"/>
      <c r="I1974" s="11"/>
      <c r="J1974" s="11"/>
      <c r="K1974" s="2"/>
      <c r="L1974" s="2"/>
      <c r="M1974" s="1"/>
    </row>
    <row r="1975" spans="1:13" x14ac:dyDescent="0.2">
      <c r="A1975" s="1"/>
      <c r="B1975" s="1"/>
      <c r="C1975" s="16"/>
      <c r="D1975" s="1"/>
      <c r="E1975" s="1"/>
      <c r="F1975" s="1"/>
      <c r="G1975" s="1"/>
      <c r="H1975" s="11"/>
      <c r="I1975" s="11"/>
      <c r="J1975" s="11"/>
      <c r="K1975" s="2"/>
      <c r="L1975" s="2"/>
      <c r="M1975" s="1"/>
    </row>
    <row r="1976" spans="1:13" x14ac:dyDescent="0.2">
      <c r="A1976" s="1"/>
      <c r="B1976" s="1"/>
      <c r="C1976" s="16"/>
      <c r="D1976" s="1"/>
      <c r="E1976" s="1"/>
      <c r="F1976" s="1"/>
      <c r="G1976" s="1"/>
      <c r="H1976" s="11"/>
      <c r="I1976" s="11"/>
      <c r="J1976" s="11"/>
      <c r="K1976" s="2"/>
      <c r="L1976" s="2"/>
      <c r="M1976" s="1"/>
    </row>
    <row r="1977" spans="1:13" x14ac:dyDescent="0.2">
      <c r="A1977" s="1"/>
      <c r="B1977" s="1"/>
      <c r="C1977" s="16"/>
      <c r="D1977" s="1"/>
      <c r="E1977" s="1"/>
      <c r="F1977" s="1"/>
      <c r="G1977" s="1"/>
      <c r="H1977" s="11"/>
      <c r="I1977" s="11"/>
      <c r="J1977" s="11"/>
      <c r="K1977" s="2"/>
      <c r="L1977" s="2"/>
      <c r="M1977" s="1"/>
    </row>
    <row r="1978" spans="1:13" x14ac:dyDescent="0.2">
      <c r="A1978" s="1"/>
      <c r="B1978" s="1"/>
      <c r="C1978" s="16"/>
      <c r="D1978" s="1"/>
      <c r="E1978" s="1"/>
      <c r="F1978" s="1"/>
      <c r="G1978" s="1"/>
      <c r="H1978" s="11"/>
      <c r="I1978" s="11"/>
      <c r="J1978" s="11"/>
      <c r="K1978" s="2"/>
      <c r="L1978" s="2"/>
      <c r="M1978" s="1"/>
    </row>
    <row r="1979" spans="1:13" x14ac:dyDescent="0.2">
      <c r="A1979" s="1"/>
      <c r="B1979" s="1"/>
      <c r="C1979" s="16"/>
      <c r="D1979" s="1"/>
      <c r="E1979" s="1"/>
      <c r="F1979" s="1"/>
      <c r="G1979" s="1"/>
      <c r="H1979" s="11"/>
      <c r="I1979" s="11"/>
      <c r="J1979" s="11"/>
      <c r="K1979" s="2"/>
      <c r="L1979" s="2"/>
      <c r="M1979" s="1"/>
    </row>
    <row r="1980" spans="1:13" x14ac:dyDescent="0.2">
      <c r="A1980" s="1"/>
      <c r="B1980" s="1"/>
      <c r="C1980" s="16"/>
      <c r="D1980" s="1"/>
      <c r="E1980" s="1"/>
      <c r="F1980" s="1"/>
      <c r="G1980" s="1"/>
      <c r="H1980" s="11"/>
      <c r="I1980" s="11"/>
      <c r="J1980" s="11"/>
      <c r="K1980" s="2"/>
      <c r="L1980" s="2"/>
      <c r="M1980" s="1"/>
    </row>
    <row r="1981" spans="1:13" x14ac:dyDescent="0.2">
      <c r="A1981" s="1"/>
      <c r="B1981" s="1"/>
      <c r="C1981" s="16"/>
      <c r="D1981" s="1"/>
      <c r="E1981" s="1"/>
      <c r="F1981" s="1"/>
      <c r="G1981" s="1"/>
      <c r="H1981" s="11"/>
      <c r="I1981" s="11"/>
      <c r="J1981" s="11"/>
      <c r="K1981" s="2"/>
      <c r="L1981" s="2"/>
      <c r="M1981" s="1"/>
    </row>
    <row r="1982" spans="1:13" x14ac:dyDescent="0.2">
      <c r="A1982" s="1"/>
      <c r="B1982" s="1"/>
      <c r="C1982" s="16"/>
      <c r="D1982" s="1"/>
      <c r="E1982" s="1"/>
      <c r="F1982" s="1"/>
      <c r="G1982" s="1"/>
      <c r="H1982" s="11"/>
      <c r="I1982" s="11"/>
      <c r="J1982" s="11"/>
      <c r="K1982" s="2"/>
      <c r="L1982" s="2"/>
      <c r="M1982" s="1"/>
    </row>
    <row r="1983" spans="1:13" x14ac:dyDescent="0.2">
      <c r="A1983" s="1"/>
      <c r="B1983" s="1"/>
      <c r="C1983" s="16"/>
      <c r="D1983" s="1"/>
      <c r="E1983" s="1"/>
      <c r="F1983" s="1"/>
      <c r="G1983" s="1"/>
      <c r="H1983" s="11"/>
      <c r="I1983" s="11"/>
      <c r="J1983" s="11"/>
      <c r="K1983" s="2"/>
      <c r="L1983" s="2"/>
      <c r="M1983" s="1"/>
    </row>
    <row r="1984" spans="1:13" x14ac:dyDescent="0.2">
      <c r="A1984" s="1"/>
      <c r="B1984" s="1"/>
      <c r="C1984" s="16"/>
      <c r="D1984" s="1"/>
      <c r="E1984" s="1"/>
      <c r="F1984" s="1"/>
      <c r="G1984" s="1"/>
      <c r="H1984" s="11"/>
      <c r="I1984" s="11"/>
      <c r="J1984" s="11"/>
      <c r="K1984" s="2"/>
      <c r="L1984" s="2"/>
      <c r="M1984" s="1"/>
    </row>
    <row r="1985" spans="1:13" x14ac:dyDescent="0.2">
      <c r="A1985" s="1"/>
      <c r="B1985" s="1"/>
      <c r="C1985" s="16"/>
      <c r="D1985" s="1"/>
      <c r="E1985" s="1"/>
      <c r="F1985" s="1"/>
      <c r="G1985" s="1"/>
      <c r="H1985" s="11"/>
      <c r="I1985" s="11"/>
      <c r="J1985" s="11"/>
      <c r="K1985" s="2"/>
      <c r="L1985" s="2"/>
      <c r="M1985" s="1"/>
    </row>
    <row r="1986" spans="1:13" x14ac:dyDescent="0.2">
      <c r="A1986" s="1"/>
      <c r="B1986" s="1"/>
      <c r="C1986" s="16"/>
      <c r="D1986" s="1"/>
      <c r="E1986" s="1"/>
      <c r="F1986" s="1"/>
      <c r="G1986" s="1"/>
      <c r="H1986" s="11"/>
      <c r="I1986" s="11"/>
      <c r="J1986" s="11"/>
      <c r="K1986" s="2"/>
      <c r="L1986" s="2"/>
      <c r="M1986" s="1"/>
    </row>
    <row r="1987" spans="1:13" x14ac:dyDescent="0.2">
      <c r="A1987" s="1"/>
      <c r="B1987" s="1"/>
      <c r="C1987" s="16"/>
      <c r="D1987" s="1"/>
      <c r="E1987" s="1"/>
      <c r="F1987" s="1"/>
      <c r="G1987" s="1"/>
      <c r="H1987" s="11"/>
      <c r="I1987" s="11"/>
      <c r="J1987" s="11"/>
      <c r="K1987" s="2"/>
      <c r="L1987" s="2"/>
      <c r="M1987" s="1"/>
    </row>
    <row r="1988" spans="1:13" x14ac:dyDescent="0.2">
      <c r="A1988" s="1"/>
      <c r="B1988" s="1"/>
      <c r="C1988" s="16"/>
      <c r="D1988" s="1"/>
      <c r="E1988" s="1"/>
      <c r="F1988" s="1"/>
      <c r="G1988" s="1"/>
      <c r="H1988" s="11"/>
      <c r="I1988" s="11"/>
      <c r="J1988" s="11"/>
      <c r="K1988" s="2"/>
      <c r="L1988" s="2"/>
      <c r="M1988" s="1"/>
    </row>
    <row r="1989" spans="1:13" x14ac:dyDescent="0.2">
      <c r="A1989" s="1"/>
      <c r="B1989" s="1"/>
      <c r="C1989" s="16"/>
      <c r="D1989" s="1"/>
      <c r="E1989" s="1"/>
      <c r="F1989" s="1"/>
      <c r="G1989" s="1"/>
      <c r="H1989" s="11"/>
      <c r="I1989" s="11"/>
      <c r="J1989" s="11"/>
      <c r="K1989" s="2"/>
      <c r="L1989" s="2"/>
      <c r="M1989" s="1"/>
    </row>
    <row r="1990" spans="1:13" x14ac:dyDescent="0.2">
      <c r="A1990" s="1"/>
      <c r="B1990" s="1"/>
      <c r="C1990" s="16"/>
      <c r="D1990" s="1"/>
      <c r="E1990" s="1"/>
      <c r="F1990" s="1"/>
      <c r="G1990" s="1"/>
      <c r="H1990" s="11"/>
      <c r="I1990" s="11"/>
      <c r="J1990" s="11"/>
      <c r="K1990" s="2"/>
      <c r="L1990" s="2"/>
      <c r="M1990" s="1"/>
    </row>
    <row r="1991" spans="1:13" x14ac:dyDescent="0.2">
      <c r="A1991" s="1"/>
      <c r="B1991" s="1"/>
      <c r="C1991" s="16"/>
      <c r="D1991" s="1"/>
      <c r="E1991" s="1"/>
      <c r="F1991" s="1"/>
      <c r="G1991" s="1"/>
      <c r="H1991" s="11"/>
      <c r="I1991" s="11"/>
      <c r="J1991" s="11"/>
      <c r="K1991" s="2"/>
      <c r="L1991" s="2"/>
      <c r="M1991" s="1"/>
    </row>
    <row r="1992" spans="1:13" x14ac:dyDescent="0.2">
      <c r="A1992" s="1"/>
      <c r="B1992" s="1"/>
      <c r="C1992" s="16"/>
      <c r="D1992" s="1"/>
      <c r="E1992" s="1"/>
      <c r="F1992" s="1"/>
      <c r="G1992" s="1"/>
      <c r="H1992" s="11"/>
      <c r="I1992" s="11"/>
      <c r="J1992" s="11"/>
      <c r="K1992" s="2"/>
      <c r="L1992" s="2"/>
      <c r="M1992" s="1"/>
    </row>
    <row r="1993" spans="1:13" x14ac:dyDescent="0.2">
      <c r="A1993" s="1"/>
      <c r="B1993" s="1"/>
      <c r="C1993" s="16"/>
      <c r="D1993" s="1"/>
      <c r="E1993" s="1"/>
      <c r="F1993" s="1"/>
      <c r="G1993" s="1"/>
      <c r="H1993" s="11"/>
      <c r="I1993" s="11"/>
      <c r="J1993" s="11"/>
      <c r="K1993" s="2"/>
      <c r="L1993" s="2"/>
      <c r="M1993" s="1"/>
    </row>
    <row r="1994" spans="1:13" x14ac:dyDescent="0.2">
      <c r="A1994" s="1"/>
      <c r="B1994" s="1"/>
      <c r="C1994" s="16"/>
      <c r="D1994" s="1"/>
      <c r="E1994" s="1"/>
      <c r="F1994" s="1"/>
      <c r="G1994" s="1"/>
      <c r="H1994" s="11"/>
      <c r="I1994" s="11"/>
      <c r="J1994" s="11"/>
      <c r="K1994" s="2"/>
      <c r="L1994" s="2"/>
      <c r="M1994" s="1"/>
    </row>
    <row r="1995" spans="1:13" x14ac:dyDescent="0.2">
      <c r="A1995" s="1"/>
      <c r="B1995" s="1"/>
      <c r="C1995" s="16"/>
      <c r="D1995" s="1"/>
      <c r="E1995" s="1"/>
      <c r="F1995" s="1"/>
      <c r="G1995" s="1"/>
      <c r="H1995" s="11"/>
      <c r="I1995" s="11"/>
      <c r="J1995" s="11"/>
      <c r="K1995" s="2"/>
      <c r="L1995" s="2"/>
      <c r="M1995" s="1"/>
    </row>
    <row r="1996" spans="1:13" x14ac:dyDescent="0.2">
      <c r="A1996" s="1"/>
      <c r="B1996" s="1"/>
      <c r="C1996" s="16"/>
      <c r="D1996" s="1"/>
      <c r="E1996" s="1"/>
      <c r="F1996" s="1"/>
      <c r="G1996" s="1"/>
      <c r="H1996" s="11"/>
      <c r="I1996" s="11"/>
      <c r="J1996" s="11"/>
      <c r="K1996" s="2"/>
      <c r="L1996" s="2"/>
      <c r="M1996" s="1"/>
    </row>
    <row r="1997" spans="1:13" x14ac:dyDescent="0.2">
      <c r="A1997" s="1"/>
      <c r="B1997" s="1"/>
      <c r="C1997" s="16"/>
      <c r="D1997" s="1"/>
      <c r="E1997" s="1"/>
      <c r="F1997" s="1"/>
      <c r="G1997" s="1"/>
      <c r="H1997" s="11"/>
      <c r="I1997" s="11"/>
      <c r="J1997" s="11"/>
      <c r="K1997" s="2"/>
      <c r="L1997" s="2"/>
      <c r="M1997" s="1"/>
    </row>
    <row r="1998" spans="1:13" x14ac:dyDescent="0.2">
      <c r="A1998" s="1"/>
      <c r="B1998" s="1"/>
      <c r="C1998" s="16"/>
      <c r="D1998" s="1"/>
      <c r="E1998" s="1"/>
      <c r="F1998" s="1"/>
      <c r="G1998" s="1"/>
      <c r="H1998" s="11"/>
      <c r="I1998" s="11"/>
      <c r="J1998" s="11"/>
      <c r="K1998" s="2"/>
      <c r="L1998" s="2"/>
      <c r="M1998" s="1"/>
    </row>
    <row r="1999" spans="1:13" x14ac:dyDescent="0.2">
      <c r="A1999" s="1"/>
      <c r="B1999" s="1"/>
      <c r="C1999" s="16"/>
      <c r="D1999" s="1"/>
      <c r="E1999" s="1"/>
      <c r="F1999" s="1"/>
      <c r="G1999" s="1"/>
      <c r="H1999" s="11"/>
      <c r="I1999" s="11"/>
      <c r="J1999" s="11"/>
      <c r="K1999" s="2"/>
      <c r="L1999" s="2"/>
      <c r="M1999" s="1"/>
    </row>
    <row r="2000" spans="1:13" x14ac:dyDescent="0.2">
      <c r="A2000" s="1"/>
      <c r="B2000" s="1"/>
      <c r="C2000" s="16"/>
      <c r="D2000" s="1"/>
      <c r="E2000" s="1"/>
      <c r="F2000" s="1"/>
      <c r="G2000" s="1"/>
      <c r="H2000" s="11"/>
      <c r="I2000" s="11"/>
      <c r="J2000" s="11"/>
      <c r="K2000" s="2"/>
      <c r="L2000" s="2"/>
      <c r="M2000" s="1"/>
    </row>
    <row r="2001" spans="1:13" x14ac:dyDescent="0.2">
      <c r="A2001" s="1"/>
      <c r="B2001" s="1"/>
      <c r="C2001" s="16"/>
      <c r="D2001" s="1"/>
      <c r="E2001" s="1"/>
      <c r="F2001" s="1"/>
      <c r="G2001" s="1"/>
      <c r="H2001" s="11"/>
      <c r="I2001" s="11"/>
      <c r="J2001" s="11"/>
      <c r="K2001" s="2"/>
      <c r="L2001" s="2"/>
      <c r="M2001" s="1"/>
    </row>
    <row r="2002" spans="1:13" x14ac:dyDescent="0.2">
      <c r="A2002" s="1"/>
      <c r="B2002" s="1"/>
      <c r="C2002" s="16"/>
      <c r="D2002" s="1"/>
      <c r="E2002" s="1"/>
      <c r="F2002" s="1"/>
      <c r="G2002" s="1"/>
      <c r="H2002" s="11"/>
      <c r="I2002" s="11"/>
      <c r="J2002" s="11"/>
      <c r="K2002" s="2"/>
      <c r="L2002" s="2"/>
      <c r="M2002" s="1"/>
    </row>
    <row r="2003" spans="1:13" x14ac:dyDescent="0.2">
      <c r="A2003" s="1"/>
      <c r="B2003" s="1"/>
      <c r="C2003" s="16"/>
      <c r="D2003" s="1"/>
      <c r="E2003" s="1"/>
      <c r="F2003" s="1"/>
      <c r="G2003" s="1"/>
      <c r="H2003" s="11"/>
      <c r="I2003" s="11"/>
      <c r="J2003" s="11"/>
      <c r="K2003" s="2"/>
      <c r="L2003" s="2"/>
      <c r="M2003" s="1"/>
    </row>
    <row r="2004" spans="1:13" x14ac:dyDescent="0.2">
      <c r="A2004" s="1"/>
      <c r="B2004" s="1"/>
      <c r="C2004" s="16"/>
      <c r="D2004" s="1"/>
      <c r="E2004" s="1"/>
      <c r="F2004" s="1"/>
      <c r="G2004" s="1"/>
      <c r="H2004" s="11"/>
      <c r="I2004" s="11"/>
      <c r="J2004" s="11"/>
      <c r="K2004" s="2"/>
      <c r="L2004" s="2"/>
      <c r="M2004" s="1"/>
    </row>
    <row r="2005" spans="1:13" x14ac:dyDescent="0.2">
      <c r="A2005" s="1"/>
      <c r="B2005" s="1"/>
      <c r="C2005" s="16"/>
      <c r="D2005" s="1"/>
      <c r="E2005" s="1"/>
      <c r="F2005" s="1"/>
      <c r="G2005" s="1"/>
      <c r="H2005" s="11"/>
      <c r="I2005" s="11"/>
      <c r="J2005" s="11"/>
      <c r="K2005" s="2"/>
      <c r="L2005" s="2"/>
      <c r="M2005" s="1"/>
    </row>
    <row r="2006" spans="1:13" x14ac:dyDescent="0.2">
      <c r="A2006" s="1"/>
      <c r="B2006" s="1"/>
      <c r="C2006" s="16"/>
      <c r="D2006" s="1"/>
      <c r="E2006" s="1"/>
      <c r="F2006" s="1"/>
      <c r="G2006" s="1"/>
      <c r="H2006" s="11"/>
      <c r="I2006" s="11"/>
      <c r="J2006" s="11"/>
      <c r="K2006" s="2"/>
      <c r="L2006" s="2"/>
      <c r="M2006" s="1"/>
    </row>
    <row r="2007" spans="1:13" x14ac:dyDescent="0.2">
      <c r="A2007" s="1"/>
      <c r="B2007" s="1"/>
      <c r="C2007" s="16"/>
      <c r="D2007" s="1"/>
      <c r="E2007" s="1"/>
      <c r="F2007" s="1"/>
      <c r="G2007" s="1"/>
      <c r="H2007" s="11"/>
      <c r="I2007" s="11"/>
      <c r="J2007" s="11"/>
      <c r="K2007" s="2"/>
      <c r="L2007" s="2"/>
      <c r="M2007" s="1"/>
    </row>
    <row r="2008" spans="1:13" x14ac:dyDescent="0.2">
      <c r="A2008" s="1"/>
      <c r="B2008" s="1"/>
      <c r="C2008" s="16"/>
      <c r="D2008" s="1"/>
      <c r="E2008" s="1"/>
      <c r="F2008" s="1"/>
      <c r="G2008" s="1"/>
      <c r="H2008" s="11"/>
      <c r="I2008" s="11"/>
      <c r="J2008" s="11"/>
      <c r="K2008" s="2"/>
      <c r="L2008" s="2"/>
      <c r="M2008" s="1"/>
    </row>
    <row r="2009" spans="1:13" x14ac:dyDescent="0.2">
      <c r="A2009" s="1"/>
      <c r="B2009" s="1"/>
      <c r="C2009" s="16"/>
      <c r="D2009" s="1"/>
      <c r="E2009" s="1"/>
      <c r="F2009" s="1"/>
      <c r="G2009" s="1"/>
      <c r="H2009" s="11"/>
      <c r="I2009" s="11"/>
      <c r="J2009" s="11"/>
      <c r="K2009" s="2"/>
      <c r="L2009" s="2"/>
      <c r="M2009" s="1"/>
    </row>
    <row r="2010" spans="1:13" x14ac:dyDescent="0.2">
      <c r="A2010" s="1"/>
      <c r="B2010" s="1"/>
      <c r="C2010" s="16"/>
      <c r="D2010" s="1"/>
      <c r="E2010" s="1"/>
      <c r="F2010" s="1"/>
      <c r="G2010" s="1"/>
      <c r="H2010" s="11"/>
      <c r="I2010" s="11"/>
      <c r="J2010" s="11"/>
      <c r="K2010" s="2"/>
      <c r="L2010" s="2"/>
      <c r="M2010" s="1"/>
    </row>
    <row r="2011" spans="1:13" x14ac:dyDescent="0.2">
      <c r="A2011" s="1"/>
      <c r="B2011" s="1"/>
      <c r="C2011" s="16"/>
      <c r="D2011" s="1"/>
      <c r="E2011" s="1"/>
      <c r="F2011" s="1"/>
      <c r="G2011" s="1"/>
      <c r="H2011" s="11"/>
      <c r="I2011" s="11"/>
      <c r="J2011" s="11"/>
      <c r="K2011" s="2"/>
      <c r="L2011" s="2"/>
      <c r="M2011" s="1"/>
    </row>
    <row r="2012" spans="1:13" x14ac:dyDescent="0.2">
      <c r="A2012" s="1"/>
      <c r="B2012" s="1"/>
      <c r="C2012" s="16"/>
      <c r="D2012" s="1"/>
      <c r="E2012" s="1"/>
      <c r="F2012" s="1"/>
      <c r="G2012" s="1"/>
      <c r="H2012" s="11"/>
      <c r="I2012" s="11"/>
      <c r="J2012" s="11"/>
      <c r="K2012" s="2"/>
      <c r="L2012" s="2"/>
      <c r="M2012" s="1"/>
    </row>
    <row r="2013" spans="1:13" x14ac:dyDescent="0.2">
      <c r="A2013" s="1"/>
      <c r="B2013" s="1"/>
      <c r="C2013" s="16"/>
      <c r="D2013" s="1"/>
      <c r="E2013" s="1"/>
      <c r="F2013" s="1"/>
      <c r="G2013" s="1"/>
      <c r="H2013" s="11"/>
      <c r="I2013" s="11"/>
      <c r="J2013" s="11"/>
      <c r="K2013" s="2"/>
      <c r="L2013" s="2"/>
      <c r="M2013" s="1"/>
    </row>
    <row r="2014" spans="1:13" x14ac:dyDescent="0.2">
      <c r="A2014" s="1"/>
      <c r="B2014" s="1"/>
      <c r="C2014" s="16"/>
      <c r="D2014" s="1"/>
      <c r="E2014" s="1"/>
      <c r="F2014" s="1"/>
      <c r="G2014" s="1"/>
      <c r="H2014" s="11"/>
      <c r="I2014" s="11"/>
      <c r="J2014" s="11"/>
      <c r="K2014" s="2"/>
      <c r="L2014" s="2"/>
      <c r="M2014" s="1"/>
    </row>
    <row r="2015" spans="1:13" x14ac:dyDescent="0.2">
      <c r="A2015" s="1"/>
      <c r="B2015" s="1"/>
      <c r="C2015" s="16"/>
      <c r="D2015" s="1"/>
      <c r="E2015" s="1"/>
      <c r="F2015" s="1"/>
      <c r="G2015" s="1"/>
      <c r="H2015" s="11"/>
      <c r="I2015" s="11"/>
      <c r="J2015" s="11"/>
      <c r="K2015" s="2"/>
      <c r="L2015" s="2"/>
      <c r="M2015" s="1"/>
    </row>
    <row r="2016" spans="1:13" x14ac:dyDescent="0.2">
      <c r="A2016" s="1"/>
      <c r="B2016" s="1"/>
      <c r="C2016" s="16"/>
      <c r="D2016" s="1"/>
      <c r="E2016" s="1"/>
      <c r="F2016" s="1"/>
      <c r="G2016" s="1"/>
      <c r="H2016" s="11"/>
      <c r="I2016" s="11"/>
      <c r="J2016" s="11"/>
      <c r="K2016" s="2"/>
      <c r="L2016" s="2"/>
      <c r="M2016" s="1"/>
    </row>
    <row r="2017" spans="1:13" x14ac:dyDescent="0.2">
      <c r="A2017" s="1"/>
      <c r="B2017" s="1"/>
      <c r="C2017" s="16"/>
      <c r="D2017" s="1"/>
      <c r="E2017" s="1"/>
      <c r="F2017" s="1"/>
      <c r="G2017" s="1"/>
      <c r="H2017" s="11"/>
      <c r="I2017" s="11"/>
      <c r="J2017" s="11"/>
      <c r="K2017" s="2"/>
      <c r="L2017" s="2"/>
      <c r="M2017" s="1"/>
    </row>
    <row r="2018" spans="1:13" x14ac:dyDescent="0.2">
      <c r="A2018" s="1"/>
      <c r="B2018" s="1"/>
      <c r="C2018" s="16"/>
      <c r="D2018" s="1"/>
      <c r="E2018" s="1"/>
      <c r="F2018" s="1"/>
      <c r="G2018" s="1"/>
      <c r="H2018" s="11"/>
      <c r="I2018" s="11"/>
      <c r="J2018" s="11"/>
      <c r="K2018" s="2"/>
      <c r="L2018" s="2"/>
      <c r="M2018" s="1"/>
    </row>
    <row r="2019" spans="1:13" x14ac:dyDescent="0.2">
      <c r="A2019" s="1"/>
      <c r="B2019" s="1"/>
      <c r="C2019" s="16"/>
      <c r="D2019" s="1"/>
      <c r="E2019" s="1"/>
      <c r="F2019" s="1"/>
      <c r="G2019" s="1"/>
      <c r="H2019" s="11"/>
      <c r="I2019" s="11"/>
      <c r="J2019" s="11"/>
      <c r="K2019" s="2"/>
      <c r="L2019" s="2"/>
      <c r="M2019" s="1"/>
    </row>
    <row r="2020" spans="1:13" x14ac:dyDescent="0.2">
      <c r="A2020" s="1"/>
      <c r="B2020" s="1"/>
      <c r="C2020" s="16"/>
      <c r="D2020" s="1"/>
      <c r="E2020" s="1"/>
      <c r="F2020" s="1"/>
      <c r="G2020" s="1"/>
      <c r="H2020" s="11"/>
      <c r="I2020" s="11"/>
      <c r="J2020" s="11"/>
      <c r="K2020" s="2"/>
      <c r="L2020" s="2"/>
      <c r="M2020" s="1"/>
    </row>
    <row r="2021" spans="1:13" x14ac:dyDescent="0.2">
      <c r="A2021" s="1"/>
      <c r="B2021" s="1"/>
      <c r="C2021" s="16"/>
      <c r="D2021" s="1"/>
      <c r="E2021" s="1"/>
      <c r="F2021" s="1"/>
      <c r="G2021" s="1"/>
      <c r="H2021" s="11"/>
      <c r="I2021" s="11"/>
      <c r="J2021" s="11"/>
      <c r="K2021" s="2"/>
      <c r="L2021" s="2"/>
      <c r="M2021" s="1"/>
    </row>
    <row r="2022" spans="1:13" x14ac:dyDescent="0.2">
      <c r="A2022" s="1"/>
      <c r="B2022" s="1"/>
      <c r="C2022" s="16"/>
      <c r="D2022" s="1"/>
      <c r="E2022" s="1"/>
      <c r="F2022" s="1"/>
      <c r="G2022" s="1"/>
      <c r="H2022" s="11"/>
      <c r="I2022" s="11"/>
      <c r="J2022" s="11"/>
      <c r="K2022" s="2"/>
      <c r="L2022" s="2"/>
      <c r="M2022" s="1"/>
    </row>
    <row r="2023" spans="1:13" x14ac:dyDescent="0.2">
      <c r="A2023" s="1"/>
      <c r="B2023" s="1"/>
      <c r="C2023" s="16"/>
      <c r="D2023" s="1"/>
      <c r="E2023" s="1"/>
      <c r="F2023" s="1"/>
      <c r="G2023" s="1"/>
      <c r="H2023" s="11"/>
      <c r="I2023" s="11"/>
      <c r="J2023" s="11"/>
      <c r="K2023" s="2"/>
      <c r="L2023" s="2"/>
      <c r="M2023" s="1"/>
    </row>
    <row r="2024" spans="1:13" x14ac:dyDescent="0.2">
      <c r="A2024" s="1"/>
      <c r="B2024" s="1"/>
      <c r="C2024" s="16"/>
      <c r="D2024" s="1"/>
      <c r="E2024" s="1"/>
      <c r="F2024" s="1"/>
      <c r="G2024" s="1"/>
      <c r="H2024" s="11"/>
      <c r="I2024" s="11"/>
      <c r="J2024" s="11"/>
      <c r="K2024" s="2"/>
      <c r="L2024" s="2"/>
      <c r="M2024" s="1"/>
    </row>
    <row r="2025" spans="1:13" x14ac:dyDescent="0.2">
      <c r="A2025" s="1"/>
      <c r="B2025" s="1"/>
      <c r="C2025" s="16"/>
      <c r="D2025" s="1"/>
      <c r="E2025" s="1"/>
      <c r="F2025" s="1"/>
      <c r="G2025" s="1"/>
      <c r="H2025" s="11"/>
      <c r="I2025" s="11"/>
      <c r="J2025" s="11"/>
      <c r="K2025" s="2"/>
      <c r="L2025" s="2"/>
      <c r="M2025" s="1"/>
    </row>
    <row r="2026" spans="1:13" x14ac:dyDescent="0.2">
      <c r="A2026" s="1"/>
      <c r="B2026" s="1"/>
      <c r="C2026" s="16"/>
      <c r="D2026" s="1"/>
      <c r="E2026" s="1"/>
      <c r="F2026" s="1"/>
      <c r="G2026" s="1"/>
      <c r="H2026" s="11"/>
      <c r="I2026" s="11"/>
      <c r="J2026" s="11"/>
      <c r="K2026" s="2"/>
      <c r="L2026" s="2"/>
      <c r="M2026" s="1"/>
    </row>
    <row r="2027" spans="1:13" x14ac:dyDescent="0.2">
      <c r="A2027" s="1"/>
      <c r="B2027" s="1"/>
      <c r="C2027" s="16"/>
      <c r="D2027" s="1"/>
      <c r="E2027" s="1"/>
      <c r="F2027" s="1"/>
      <c r="G2027" s="1"/>
      <c r="H2027" s="11"/>
      <c r="I2027" s="11"/>
      <c r="J2027" s="11"/>
      <c r="K2027" s="2"/>
      <c r="L2027" s="2"/>
      <c r="M2027" s="1"/>
    </row>
    <row r="2028" spans="1:13" x14ac:dyDescent="0.2">
      <c r="A2028" s="1"/>
      <c r="B2028" s="1"/>
      <c r="C2028" s="16"/>
      <c r="D2028" s="1"/>
      <c r="E2028" s="1"/>
      <c r="F2028" s="1"/>
      <c r="G2028" s="1"/>
      <c r="H2028" s="11"/>
      <c r="I2028" s="11"/>
      <c r="J2028" s="11"/>
      <c r="K2028" s="2"/>
      <c r="L2028" s="2"/>
      <c r="M2028" s="1"/>
    </row>
    <row r="2029" spans="1:13" x14ac:dyDescent="0.2">
      <c r="A2029" s="1"/>
      <c r="B2029" s="1"/>
      <c r="C2029" s="16"/>
      <c r="D2029" s="1"/>
      <c r="E2029" s="1"/>
      <c r="F2029" s="1"/>
      <c r="G2029" s="1"/>
      <c r="H2029" s="11"/>
      <c r="I2029" s="11"/>
      <c r="J2029" s="11"/>
      <c r="K2029" s="2"/>
      <c r="L2029" s="2"/>
      <c r="M2029" s="1"/>
    </row>
    <row r="2030" spans="1:13" x14ac:dyDescent="0.2">
      <c r="A2030" s="1"/>
      <c r="B2030" s="1"/>
      <c r="C2030" s="16"/>
      <c r="D2030" s="1"/>
      <c r="E2030" s="1"/>
      <c r="F2030" s="1"/>
      <c r="G2030" s="1"/>
      <c r="H2030" s="11"/>
      <c r="I2030" s="11"/>
      <c r="J2030" s="11"/>
      <c r="K2030" s="2"/>
      <c r="L2030" s="2"/>
      <c r="M2030" s="1"/>
    </row>
    <row r="2031" spans="1:13" x14ac:dyDescent="0.2">
      <c r="A2031" s="1"/>
      <c r="B2031" s="1"/>
      <c r="C2031" s="16"/>
      <c r="D2031" s="1"/>
      <c r="E2031" s="1"/>
      <c r="F2031" s="1"/>
      <c r="G2031" s="1"/>
      <c r="H2031" s="11"/>
      <c r="I2031" s="11"/>
      <c r="J2031" s="11"/>
      <c r="K2031" s="2"/>
      <c r="L2031" s="2"/>
      <c r="M2031" s="1"/>
    </row>
    <row r="2032" spans="1:13" x14ac:dyDescent="0.2">
      <c r="A2032" s="1"/>
      <c r="B2032" s="1"/>
      <c r="C2032" s="16"/>
      <c r="D2032" s="1"/>
      <c r="E2032" s="1"/>
      <c r="F2032" s="1"/>
      <c r="G2032" s="1"/>
      <c r="H2032" s="11"/>
      <c r="I2032" s="11"/>
      <c r="J2032" s="11"/>
      <c r="K2032" s="2"/>
      <c r="L2032" s="2"/>
      <c r="M2032" s="1"/>
    </row>
    <row r="2033" spans="1:13" x14ac:dyDescent="0.2">
      <c r="A2033" s="1"/>
      <c r="B2033" s="1"/>
      <c r="C2033" s="16"/>
      <c r="D2033" s="1"/>
      <c r="E2033" s="1"/>
      <c r="F2033" s="1"/>
      <c r="G2033" s="1"/>
      <c r="H2033" s="11"/>
      <c r="I2033" s="11"/>
      <c r="J2033" s="11"/>
      <c r="K2033" s="2"/>
      <c r="L2033" s="2"/>
      <c r="M2033" s="1"/>
    </row>
    <row r="2034" spans="1:13" x14ac:dyDescent="0.2">
      <c r="A2034" s="1"/>
      <c r="B2034" s="1"/>
      <c r="C2034" s="16"/>
      <c r="D2034" s="1"/>
      <c r="E2034" s="1"/>
      <c r="F2034" s="1"/>
      <c r="G2034" s="1"/>
      <c r="H2034" s="11"/>
      <c r="I2034" s="11"/>
      <c r="J2034" s="11"/>
      <c r="K2034" s="2"/>
      <c r="L2034" s="2"/>
      <c r="M2034" s="1"/>
    </row>
    <row r="2035" spans="1:13" x14ac:dyDescent="0.2">
      <c r="A2035" s="1"/>
      <c r="B2035" s="1"/>
      <c r="C2035" s="16"/>
      <c r="D2035" s="1"/>
      <c r="E2035" s="1"/>
      <c r="F2035" s="1"/>
      <c r="G2035" s="1"/>
      <c r="H2035" s="11"/>
      <c r="I2035" s="11"/>
      <c r="J2035" s="11"/>
      <c r="K2035" s="2"/>
      <c r="L2035" s="2"/>
      <c r="M2035" s="1"/>
    </row>
    <row r="2036" spans="1:13" x14ac:dyDescent="0.2">
      <c r="A2036" s="1"/>
      <c r="B2036" s="1"/>
      <c r="C2036" s="16"/>
      <c r="D2036" s="1"/>
      <c r="E2036" s="1"/>
      <c r="F2036" s="1"/>
      <c r="G2036" s="1"/>
      <c r="H2036" s="11"/>
      <c r="I2036" s="11"/>
      <c r="J2036" s="11"/>
      <c r="K2036" s="2"/>
      <c r="L2036" s="2"/>
      <c r="M2036" s="1"/>
    </row>
    <row r="2037" spans="1:13" x14ac:dyDescent="0.2">
      <c r="A2037" s="1"/>
      <c r="B2037" s="1"/>
      <c r="C2037" s="16"/>
      <c r="D2037" s="1"/>
      <c r="E2037" s="1"/>
      <c r="F2037" s="1"/>
      <c r="G2037" s="1"/>
      <c r="H2037" s="11"/>
      <c r="I2037" s="11"/>
      <c r="J2037" s="11"/>
      <c r="K2037" s="2"/>
      <c r="L2037" s="2"/>
      <c r="M2037" s="1"/>
    </row>
    <row r="2038" spans="1:13" x14ac:dyDescent="0.2">
      <c r="A2038" s="1"/>
      <c r="B2038" s="1"/>
      <c r="C2038" s="16"/>
      <c r="D2038" s="1"/>
      <c r="E2038" s="1"/>
      <c r="F2038" s="1"/>
      <c r="G2038" s="1"/>
      <c r="H2038" s="11"/>
      <c r="I2038" s="11"/>
      <c r="J2038" s="11"/>
      <c r="K2038" s="2"/>
      <c r="L2038" s="2"/>
      <c r="M2038" s="1"/>
    </row>
    <row r="2039" spans="1:13" x14ac:dyDescent="0.2">
      <c r="A2039" s="1"/>
      <c r="B2039" s="1"/>
      <c r="C2039" s="16"/>
      <c r="D2039" s="1"/>
      <c r="E2039" s="1"/>
      <c r="F2039" s="1"/>
      <c r="G2039" s="1"/>
      <c r="H2039" s="11"/>
      <c r="I2039" s="11"/>
      <c r="J2039" s="11"/>
      <c r="K2039" s="2"/>
      <c r="L2039" s="2"/>
      <c r="M2039" s="1"/>
    </row>
    <row r="2040" spans="1:13" x14ac:dyDescent="0.2">
      <c r="A2040" s="1"/>
      <c r="B2040" s="1"/>
      <c r="C2040" s="16"/>
      <c r="D2040" s="1"/>
      <c r="E2040" s="1"/>
      <c r="F2040" s="1"/>
      <c r="G2040" s="1"/>
      <c r="H2040" s="11"/>
      <c r="I2040" s="11"/>
      <c r="J2040" s="11"/>
      <c r="K2040" s="2"/>
      <c r="L2040" s="2"/>
      <c r="M2040" s="1"/>
    </row>
    <row r="2041" spans="1:13" x14ac:dyDescent="0.2">
      <c r="A2041" s="1"/>
      <c r="B2041" s="1"/>
      <c r="C2041" s="16"/>
      <c r="D2041" s="1"/>
      <c r="E2041" s="1"/>
      <c r="F2041" s="1"/>
      <c r="G2041" s="1"/>
      <c r="H2041" s="11"/>
      <c r="I2041" s="11"/>
      <c r="J2041" s="11"/>
      <c r="K2041" s="2"/>
      <c r="L2041" s="2"/>
      <c r="M2041" s="1"/>
    </row>
    <row r="2042" spans="1:13" x14ac:dyDescent="0.2">
      <c r="A2042" s="1"/>
      <c r="B2042" s="1"/>
      <c r="C2042" s="16"/>
      <c r="D2042" s="1"/>
      <c r="E2042" s="1"/>
      <c r="F2042" s="1"/>
      <c r="G2042" s="1"/>
      <c r="H2042" s="11"/>
      <c r="I2042" s="11"/>
      <c r="J2042" s="11"/>
      <c r="K2042" s="2"/>
      <c r="L2042" s="2"/>
      <c r="M2042" s="1"/>
    </row>
    <row r="2043" spans="1:13" x14ac:dyDescent="0.2">
      <c r="A2043" s="1"/>
      <c r="B2043" s="1"/>
      <c r="C2043" s="16"/>
      <c r="D2043" s="1"/>
      <c r="E2043" s="1"/>
      <c r="F2043" s="1"/>
      <c r="G2043" s="1"/>
      <c r="H2043" s="11"/>
      <c r="I2043" s="11"/>
      <c r="J2043" s="11"/>
      <c r="K2043" s="2"/>
      <c r="L2043" s="2"/>
      <c r="M2043" s="1"/>
    </row>
    <row r="2044" spans="1:13" x14ac:dyDescent="0.2">
      <c r="A2044" s="1"/>
      <c r="B2044" s="1"/>
      <c r="C2044" s="16"/>
      <c r="D2044" s="1"/>
      <c r="E2044" s="1"/>
      <c r="F2044" s="1"/>
      <c r="G2044" s="1"/>
      <c r="H2044" s="11"/>
      <c r="I2044" s="11"/>
      <c r="J2044" s="11"/>
      <c r="K2044" s="2"/>
      <c r="L2044" s="2"/>
      <c r="M2044" s="1"/>
    </row>
    <row r="2045" spans="1:13" x14ac:dyDescent="0.2">
      <c r="A2045" s="1"/>
      <c r="B2045" s="1"/>
      <c r="C2045" s="16"/>
      <c r="D2045" s="1"/>
      <c r="E2045" s="1"/>
      <c r="F2045" s="1"/>
      <c r="G2045" s="1"/>
      <c r="H2045" s="11"/>
      <c r="I2045" s="11"/>
      <c r="J2045" s="11"/>
      <c r="K2045" s="2"/>
      <c r="L2045" s="2"/>
      <c r="M2045" s="1"/>
    </row>
    <row r="2046" spans="1:13" x14ac:dyDescent="0.2">
      <c r="A2046" s="1"/>
      <c r="B2046" s="1"/>
      <c r="C2046" s="16"/>
      <c r="D2046" s="1"/>
      <c r="E2046" s="1"/>
      <c r="F2046" s="1"/>
      <c r="G2046" s="1"/>
      <c r="H2046" s="11"/>
      <c r="I2046" s="11"/>
      <c r="J2046" s="11"/>
      <c r="K2046" s="2"/>
      <c r="L2046" s="2"/>
      <c r="M2046" s="1"/>
    </row>
    <row r="2047" spans="1:13" x14ac:dyDescent="0.2">
      <c r="A2047" s="1"/>
      <c r="B2047" s="1"/>
      <c r="C2047" s="16"/>
      <c r="D2047" s="1"/>
      <c r="E2047" s="1"/>
      <c r="F2047" s="1"/>
      <c r="G2047" s="1"/>
      <c r="H2047" s="11"/>
      <c r="I2047" s="11"/>
      <c r="J2047" s="11"/>
      <c r="K2047" s="2"/>
      <c r="L2047" s="2"/>
      <c r="M2047" s="1"/>
    </row>
    <row r="2048" spans="1:13" x14ac:dyDescent="0.2">
      <c r="A2048" s="1"/>
      <c r="B2048" s="1"/>
      <c r="C2048" s="16"/>
      <c r="D2048" s="1"/>
      <c r="E2048" s="1"/>
      <c r="F2048" s="1"/>
      <c r="G2048" s="1"/>
      <c r="H2048" s="11"/>
      <c r="I2048" s="11"/>
      <c r="J2048" s="11"/>
      <c r="K2048" s="2"/>
      <c r="L2048" s="2"/>
      <c r="M2048" s="1"/>
    </row>
    <row r="2049" spans="1:13" x14ac:dyDescent="0.2">
      <c r="A2049" s="1"/>
      <c r="B2049" s="1"/>
      <c r="C2049" s="16"/>
      <c r="D2049" s="1"/>
      <c r="E2049" s="1"/>
      <c r="F2049" s="1"/>
      <c r="G2049" s="1"/>
      <c r="H2049" s="11"/>
      <c r="I2049" s="11"/>
      <c r="J2049" s="11"/>
      <c r="K2049" s="2"/>
      <c r="L2049" s="2"/>
      <c r="M2049" s="1"/>
    </row>
    <row r="2050" spans="1:13" x14ac:dyDescent="0.2">
      <c r="A2050" s="1"/>
      <c r="B2050" s="1"/>
      <c r="C2050" s="16"/>
      <c r="D2050" s="1"/>
      <c r="E2050" s="1"/>
      <c r="F2050" s="1"/>
      <c r="G2050" s="1"/>
      <c r="H2050" s="11"/>
      <c r="I2050" s="11"/>
      <c r="J2050" s="11"/>
      <c r="K2050" s="2"/>
      <c r="L2050" s="2"/>
      <c r="M2050" s="1"/>
    </row>
    <row r="2051" spans="1:13" x14ac:dyDescent="0.2">
      <c r="A2051" s="1"/>
      <c r="B2051" s="1"/>
      <c r="C2051" s="16"/>
      <c r="D2051" s="1"/>
      <c r="E2051" s="1"/>
      <c r="F2051" s="1"/>
      <c r="G2051" s="1"/>
      <c r="H2051" s="11"/>
      <c r="I2051" s="11"/>
      <c r="J2051" s="11"/>
      <c r="K2051" s="2"/>
      <c r="L2051" s="2"/>
      <c r="M2051" s="1"/>
    </row>
    <row r="2052" spans="1:13" x14ac:dyDescent="0.2">
      <c r="A2052" s="1"/>
      <c r="B2052" s="1"/>
      <c r="C2052" s="16"/>
      <c r="D2052" s="1"/>
      <c r="E2052" s="1"/>
      <c r="F2052" s="1"/>
      <c r="G2052" s="1"/>
      <c r="H2052" s="11"/>
      <c r="I2052" s="11"/>
      <c r="J2052" s="11"/>
      <c r="K2052" s="2"/>
      <c r="L2052" s="2"/>
      <c r="M2052" s="1"/>
    </row>
    <row r="2053" spans="1:13" x14ac:dyDescent="0.2">
      <c r="A2053" s="1"/>
      <c r="B2053" s="1"/>
      <c r="C2053" s="16"/>
      <c r="D2053" s="1"/>
      <c r="E2053" s="1"/>
      <c r="F2053" s="1"/>
      <c r="G2053" s="1"/>
      <c r="H2053" s="11"/>
      <c r="I2053" s="11"/>
      <c r="J2053" s="11"/>
      <c r="K2053" s="2"/>
      <c r="L2053" s="2"/>
      <c r="M2053" s="1"/>
    </row>
    <row r="2054" spans="1:13" x14ac:dyDescent="0.2">
      <c r="A2054" s="1"/>
      <c r="B2054" s="1"/>
      <c r="C2054" s="16"/>
      <c r="D2054" s="1"/>
      <c r="E2054" s="1"/>
      <c r="F2054" s="1"/>
      <c r="G2054" s="1"/>
      <c r="H2054" s="11"/>
      <c r="I2054" s="11"/>
      <c r="J2054" s="11"/>
      <c r="K2054" s="2"/>
      <c r="L2054" s="2"/>
      <c r="M2054" s="1"/>
    </row>
    <row r="2055" spans="1:13" x14ac:dyDescent="0.2">
      <c r="A2055" s="1"/>
      <c r="B2055" s="1"/>
      <c r="C2055" s="16"/>
      <c r="D2055" s="1"/>
      <c r="E2055" s="1"/>
      <c r="F2055" s="1"/>
      <c r="G2055" s="1"/>
      <c r="H2055" s="11"/>
      <c r="I2055" s="11"/>
      <c r="J2055" s="11"/>
      <c r="K2055" s="2"/>
      <c r="L2055" s="2"/>
      <c r="M2055" s="1"/>
    </row>
    <row r="2056" spans="1:13" x14ac:dyDescent="0.2">
      <c r="A2056" s="1"/>
      <c r="B2056" s="1"/>
      <c r="C2056" s="16"/>
      <c r="D2056" s="1"/>
      <c r="E2056" s="1"/>
      <c r="F2056" s="1"/>
      <c r="G2056" s="1"/>
      <c r="H2056" s="11"/>
      <c r="I2056" s="11"/>
      <c r="J2056" s="11"/>
      <c r="K2056" s="2"/>
      <c r="L2056" s="2"/>
      <c r="M2056" s="1"/>
    </row>
    <row r="2057" spans="1:13" x14ac:dyDescent="0.2">
      <c r="A2057" s="1"/>
      <c r="B2057" s="1"/>
      <c r="C2057" s="16"/>
      <c r="D2057" s="1"/>
      <c r="E2057" s="1"/>
      <c r="F2057" s="1"/>
      <c r="G2057" s="1"/>
      <c r="H2057" s="11"/>
      <c r="I2057" s="11"/>
      <c r="J2057" s="11"/>
      <c r="K2057" s="2"/>
      <c r="L2057" s="2"/>
      <c r="M2057" s="1"/>
    </row>
    <row r="2058" spans="1:13" x14ac:dyDescent="0.2">
      <c r="A2058" s="1"/>
      <c r="B2058" s="1"/>
      <c r="C2058" s="16"/>
      <c r="D2058" s="1"/>
      <c r="E2058" s="1"/>
      <c r="F2058" s="1"/>
      <c r="G2058" s="1"/>
      <c r="H2058" s="11"/>
      <c r="I2058" s="11"/>
      <c r="J2058" s="11"/>
      <c r="K2058" s="2"/>
      <c r="L2058" s="2"/>
      <c r="M2058" s="1"/>
    </row>
    <row r="2059" spans="1:13" x14ac:dyDescent="0.2">
      <c r="A2059" s="1"/>
      <c r="B2059" s="1"/>
      <c r="C2059" s="16"/>
      <c r="D2059" s="1"/>
      <c r="E2059" s="1"/>
      <c r="F2059" s="1"/>
      <c r="G2059" s="1"/>
      <c r="H2059" s="11"/>
      <c r="I2059" s="11"/>
      <c r="J2059" s="11"/>
      <c r="K2059" s="2"/>
      <c r="L2059" s="2"/>
      <c r="M2059" s="1"/>
    </row>
    <row r="2060" spans="1:13" x14ac:dyDescent="0.2">
      <c r="A2060" s="1"/>
      <c r="B2060" s="1"/>
      <c r="C2060" s="16"/>
      <c r="D2060" s="1"/>
      <c r="E2060" s="1"/>
      <c r="F2060" s="1"/>
      <c r="G2060" s="1"/>
      <c r="H2060" s="11"/>
      <c r="I2060" s="11"/>
      <c r="J2060" s="11"/>
      <c r="K2060" s="2"/>
      <c r="L2060" s="2"/>
      <c r="M2060" s="1"/>
    </row>
    <row r="2061" spans="1:13" x14ac:dyDescent="0.2">
      <c r="A2061" s="1"/>
      <c r="B2061" s="1"/>
      <c r="C2061" s="16"/>
      <c r="D2061" s="1"/>
      <c r="E2061" s="1"/>
      <c r="F2061" s="1"/>
      <c r="G2061" s="1"/>
      <c r="H2061" s="11"/>
      <c r="I2061" s="11"/>
      <c r="J2061" s="11"/>
      <c r="K2061" s="2"/>
      <c r="L2061" s="2"/>
      <c r="M2061" s="1"/>
    </row>
    <row r="2062" spans="1:13" x14ac:dyDescent="0.2">
      <c r="A2062" s="1"/>
      <c r="B2062" s="1"/>
      <c r="C2062" s="16"/>
      <c r="D2062" s="1"/>
      <c r="E2062" s="1"/>
      <c r="F2062" s="1"/>
      <c r="G2062" s="1"/>
      <c r="H2062" s="11"/>
      <c r="I2062" s="11"/>
      <c r="J2062" s="11"/>
      <c r="K2062" s="2"/>
      <c r="L2062" s="2"/>
      <c r="M2062" s="1"/>
    </row>
    <row r="2063" spans="1:13" x14ac:dyDescent="0.2">
      <c r="A2063" s="1"/>
      <c r="B2063" s="1"/>
      <c r="C2063" s="16"/>
      <c r="D2063" s="1"/>
      <c r="E2063" s="1"/>
      <c r="F2063" s="1"/>
      <c r="G2063" s="1"/>
      <c r="H2063" s="11"/>
      <c r="I2063" s="11"/>
      <c r="J2063" s="11"/>
      <c r="K2063" s="2"/>
      <c r="L2063" s="2"/>
      <c r="M2063" s="1"/>
    </row>
    <row r="2064" spans="1:13" x14ac:dyDescent="0.2">
      <c r="A2064" s="1"/>
      <c r="B2064" s="1"/>
      <c r="C2064" s="16"/>
      <c r="D2064" s="1"/>
      <c r="E2064" s="1"/>
      <c r="F2064" s="1"/>
      <c r="G2064" s="1"/>
      <c r="H2064" s="11"/>
      <c r="I2064" s="11"/>
      <c r="J2064" s="11"/>
      <c r="K2064" s="2"/>
      <c r="L2064" s="2"/>
      <c r="M2064" s="1"/>
    </row>
    <row r="2065" spans="1:13" x14ac:dyDescent="0.2">
      <c r="A2065" s="1"/>
      <c r="B2065" s="1"/>
      <c r="C2065" s="16"/>
      <c r="D2065" s="1"/>
      <c r="E2065" s="1"/>
      <c r="F2065" s="1"/>
      <c r="G2065" s="1"/>
      <c r="H2065" s="11"/>
      <c r="I2065" s="11"/>
      <c r="J2065" s="11"/>
      <c r="K2065" s="2"/>
      <c r="L2065" s="2"/>
      <c r="M2065" s="1"/>
    </row>
    <row r="2066" spans="1:13" x14ac:dyDescent="0.2">
      <c r="A2066" s="1"/>
      <c r="B2066" s="1"/>
      <c r="C2066" s="16"/>
      <c r="D2066" s="1"/>
      <c r="E2066" s="1"/>
      <c r="F2066" s="1"/>
      <c r="G2066" s="1"/>
      <c r="H2066" s="11"/>
      <c r="I2066" s="11"/>
      <c r="J2066" s="11"/>
      <c r="K2066" s="2"/>
      <c r="L2066" s="2"/>
      <c r="M2066" s="1"/>
    </row>
    <row r="2067" spans="1:13" x14ac:dyDescent="0.2">
      <c r="A2067" s="1"/>
      <c r="B2067" s="1"/>
      <c r="C2067" s="16"/>
      <c r="D2067" s="1"/>
      <c r="E2067" s="1"/>
      <c r="F2067" s="1"/>
      <c r="G2067" s="1"/>
      <c r="H2067" s="11"/>
      <c r="I2067" s="11"/>
      <c r="J2067" s="11"/>
      <c r="K2067" s="2"/>
      <c r="L2067" s="2"/>
      <c r="M2067" s="1"/>
    </row>
    <row r="2068" spans="1:13" x14ac:dyDescent="0.2">
      <c r="A2068" s="1"/>
      <c r="B2068" s="1"/>
      <c r="C2068" s="16"/>
      <c r="D2068" s="1"/>
      <c r="E2068" s="1"/>
      <c r="F2068" s="1"/>
      <c r="G2068" s="1"/>
      <c r="H2068" s="11"/>
      <c r="I2068" s="11"/>
      <c r="J2068" s="11"/>
      <c r="K2068" s="2"/>
      <c r="L2068" s="2"/>
      <c r="M2068" s="1"/>
    </row>
    <row r="2069" spans="1:13" x14ac:dyDescent="0.2">
      <c r="A2069" s="1"/>
      <c r="B2069" s="1"/>
      <c r="C2069" s="16"/>
      <c r="D2069" s="1"/>
      <c r="E2069" s="1"/>
      <c r="F2069" s="1"/>
      <c r="G2069" s="1"/>
      <c r="H2069" s="11"/>
      <c r="I2069" s="11"/>
      <c r="J2069" s="11"/>
      <c r="K2069" s="2"/>
      <c r="L2069" s="2"/>
      <c r="M2069" s="1"/>
    </row>
    <row r="2070" spans="1:13" x14ac:dyDescent="0.2">
      <c r="A2070" s="1"/>
      <c r="B2070" s="1"/>
      <c r="C2070" s="16"/>
      <c r="D2070" s="1"/>
      <c r="E2070" s="1"/>
      <c r="F2070" s="1"/>
      <c r="G2070" s="1"/>
      <c r="H2070" s="11"/>
      <c r="I2070" s="11"/>
      <c r="J2070" s="11"/>
      <c r="K2070" s="2"/>
      <c r="L2070" s="2"/>
      <c r="M2070" s="1"/>
    </row>
    <row r="2071" spans="1:13" x14ac:dyDescent="0.2">
      <c r="A2071" s="1"/>
      <c r="B2071" s="1"/>
      <c r="C2071" s="16"/>
      <c r="D2071" s="1"/>
      <c r="E2071" s="1"/>
      <c r="F2071" s="1"/>
      <c r="G2071" s="1"/>
      <c r="H2071" s="11"/>
      <c r="I2071" s="11"/>
      <c r="J2071" s="11"/>
      <c r="K2071" s="2"/>
      <c r="L2071" s="2"/>
      <c r="M2071" s="1"/>
    </row>
    <row r="2072" spans="1:13" x14ac:dyDescent="0.2">
      <c r="A2072" s="1"/>
      <c r="B2072" s="1"/>
      <c r="C2072" s="16"/>
      <c r="D2072" s="1"/>
      <c r="E2072" s="1"/>
      <c r="F2072" s="1"/>
      <c r="G2072" s="1"/>
      <c r="H2072" s="11"/>
      <c r="I2072" s="11"/>
      <c r="J2072" s="11"/>
      <c r="K2072" s="2"/>
      <c r="L2072" s="2"/>
      <c r="M2072" s="1"/>
    </row>
    <row r="2073" spans="1:13" x14ac:dyDescent="0.2">
      <c r="A2073" s="1"/>
      <c r="B2073" s="1"/>
      <c r="C2073" s="16"/>
      <c r="D2073" s="1"/>
      <c r="E2073" s="1"/>
      <c r="F2073" s="1"/>
      <c r="G2073" s="1"/>
      <c r="H2073" s="11"/>
      <c r="I2073" s="11"/>
      <c r="J2073" s="11"/>
      <c r="K2073" s="2"/>
      <c r="L2073" s="2"/>
      <c r="M2073" s="1"/>
    </row>
    <row r="2074" spans="1:13" x14ac:dyDescent="0.2">
      <c r="A2074" s="1"/>
      <c r="B2074" s="1"/>
      <c r="C2074" s="16"/>
      <c r="D2074" s="1"/>
      <c r="E2074" s="1"/>
      <c r="F2074" s="1"/>
      <c r="G2074" s="1"/>
      <c r="H2074" s="11"/>
      <c r="I2074" s="11"/>
      <c r="J2074" s="11"/>
      <c r="K2074" s="2"/>
      <c r="L2074" s="2"/>
      <c r="M2074" s="1"/>
    </row>
    <row r="2075" spans="1:13" x14ac:dyDescent="0.2">
      <c r="A2075" s="1"/>
      <c r="B2075" s="1"/>
      <c r="C2075" s="16"/>
      <c r="D2075" s="1"/>
      <c r="E2075" s="1"/>
      <c r="F2075" s="1"/>
      <c r="G2075" s="1"/>
      <c r="H2075" s="11"/>
      <c r="I2075" s="11"/>
      <c r="J2075" s="11"/>
      <c r="K2075" s="2"/>
      <c r="L2075" s="2"/>
      <c r="M2075" s="1"/>
    </row>
    <row r="2076" spans="1:13" x14ac:dyDescent="0.2">
      <c r="A2076" s="1"/>
      <c r="B2076" s="1"/>
      <c r="C2076" s="16"/>
      <c r="D2076" s="1"/>
      <c r="E2076" s="1"/>
      <c r="F2076" s="1"/>
      <c r="G2076" s="1"/>
      <c r="H2076" s="11"/>
      <c r="I2076" s="11"/>
      <c r="J2076" s="11"/>
      <c r="K2076" s="2"/>
      <c r="L2076" s="2"/>
      <c r="M2076" s="1"/>
    </row>
    <row r="2077" spans="1:13" x14ac:dyDescent="0.2">
      <c r="A2077" s="1"/>
      <c r="B2077" s="1"/>
      <c r="C2077" s="16"/>
      <c r="D2077" s="1"/>
      <c r="E2077" s="1"/>
      <c r="F2077" s="1"/>
      <c r="G2077" s="1"/>
      <c r="H2077" s="11"/>
      <c r="I2077" s="11"/>
      <c r="J2077" s="11"/>
      <c r="K2077" s="2"/>
      <c r="L2077" s="2"/>
      <c r="M2077" s="1"/>
    </row>
    <row r="2078" spans="1:13" x14ac:dyDescent="0.2">
      <c r="A2078" s="1"/>
      <c r="B2078" s="1"/>
      <c r="C2078" s="16"/>
      <c r="D2078" s="1"/>
      <c r="E2078" s="1"/>
      <c r="F2078" s="1"/>
      <c r="G2078" s="1"/>
      <c r="H2078" s="11"/>
      <c r="I2078" s="11"/>
      <c r="J2078" s="11"/>
      <c r="K2078" s="2"/>
      <c r="L2078" s="2"/>
      <c r="M2078" s="1"/>
    </row>
    <row r="2079" spans="1:13" x14ac:dyDescent="0.2">
      <c r="A2079" s="1"/>
      <c r="B2079" s="1"/>
      <c r="C2079" s="16"/>
      <c r="D2079" s="1"/>
      <c r="E2079" s="1"/>
      <c r="F2079" s="1"/>
      <c r="G2079" s="1"/>
      <c r="H2079" s="11"/>
      <c r="I2079" s="11"/>
      <c r="J2079" s="11"/>
      <c r="K2079" s="2"/>
      <c r="L2079" s="2"/>
      <c r="M2079" s="1"/>
    </row>
    <row r="2080" spans="1:13" x14ac:dyDescent="0.2">
      <c r="A2080" s="1"/>
      <c r="B2080" s="1"/>
      <c r="C2080" s="16"/>
      <c r="D2080" s="1"/>
      <c r="E2080" s="1"/>
      <c r="F2080" s="1"/>
      <c r="G2080" s="1"/>
      <c r="H2080" s="11"/>
      <c r="I2080" s="11"/>
      <c r="J2080" s="11"/>
      <c r="K2080" s="2"/>
      <c r="L2080" s="2"/>
      <c r="M2080" s="1"/>
    </row>
    <row r="2081" spans="1:13" x14ac:dyDescent="0.2">
      <c r="A2081" s="1"/>
      <c r="B2081" s="1"/>
      <c r="C2081" s="16"/>
      <c r="D2081" s="1"/>
      <c r="E2081" s="1"/>
      <c r="F2081" s="1"/>
      <c r="G2081" s="1"/>
      <c r="H2081" s="11"/>
      <c r="I2081" s="11"/>
      <c r="J2081" s="11"/>
      <c r="K2081" s="2"/>
      <c r="L2081" s="2"/>
      <c r="M2081" s="1"/>
    </row>
    <row r="2082" spans="1:13" x14ac:dyDescent="0.2">
      <c r="A2082" s="1"/>
      <c r="B2082" s="1"/>
      <c r="C2082" s="16"/>
      <c r="D2082" s="1"/>
      <c r="E2082" s="1"/>
      <c r="F2082" s="1"/>
      <c r="G2082" s="1"/>
      <c r="H2082" s="11"/>
      <c r="I2082" s="11"/>
      <c r="J2082" s="11"/>
      <c r="K2082" s="2"/>
      <c r="L2082" s="2"/>
      <c r="M2082" s="1"/>
    </row>
    <row r="2083" spans="1:13" x14ac:dyDescent="0.2">
      <c r="A2083" s="1"/>
      <c r="B2083" s="1"/>
      <c r="C2083" s="16"/>
      <c r="D2083" s="1"/>
      <c r="E2083" s="1"/>
      <c r="F2083" s="1"/>
      <c r="G2083" s="1"/>
      <c r="H2083" s="11"/>
      <c r="I2083" s="11"/>
      <c r="J2083" s="11"/>
      <c r="K2083" s="2"/>
      <c r="L2083" s="2"/>
      <c r="M2083" s="1"/>
    </row>
    <row r="2084" spans="1:13" x14ac:dyDescent="0.2">
      <c r="A2084" s="1"/>
      <c r="B2084" s="1"/>
      <c r="C2084" s="16"/>
      <c r="D2084" s="1"/>
      <c r="E2084" s="1"/>
      <c r="F2084" s="1"/>
      <c r="G2084" s="1"/>
      <c r="H2084" s="11"/>
      <c r="I2084" s="11"/>
      <c r="J2084" s="11"/>
      <c r="K2084" s="2"/>
      <c r="L2084" s="2"/>
      <c r="M2084" s="1"/>
    </row>
    <row r="2085" spans="1:13" x14ac:dyDescent="0.2">
      <c r="A2085" s="1"/>
      <c r="B2085" s="1"/>
      <c r="C2085" s="16"/>
      <c r="D2085" s="1"/>
      <c r="E2085" s="1"/>
      <c r="F2085" s="1"/>
      <c r="G2085" s="1"/>
      <c r="H2085" s="11"/>
      <c r="I2085" s="11"/>
      <c r="J2085" s="11"/>
      <c r="K2085" s="2"/>
      <c r="L2085" s="2"/>
      <c r="M2085" s="1"/>
    </row>
    <row r="2086" spans="1:13" x14ac:dyDescent="0.2">
      <c r="A2086" s="1"/>
      <c r="B2086" s="1"/>
      <c r="C2086" s="16"/>
      <c r="D2086" s="1"/>
      <c r="E2086" s="1"/>
      <c r="F2086" s="1"/>
      <c r="G2086" s="1"/>
      <c r="H2086" s="11"/>
      <c r="I2086" s="11"/>
      <c r="J2086" s="11"/>
      <c r="K2086" s="2"/>
      <c r="L2086" s="2"/>
      <c r="M2086" s="1"/>
    </row>
    <row r="2087" spans="1:13" x14ac:dyDescent="0.2">
      <c r="A2087" s="1"/>
      <c r="B2087" s="1"/>
      <c r="C2087" s="16"/>
      <c r="D2087" s="1"/>
      <c r="E2087" s="1"/>
      <c r="F2087" s="1"/>
      <c r="G2087" s="1"/>
      <c r="H2087" s="11"/>
      <c r="I2087" s="11"/>
      <c r="J2087" s="11"/>
      <c r="K2087" s="2"/>
      <c r="L2087" s="2"/>
      <c r="M2087" s="1"/>
    </row>
    <row r="2088" spans="1:13" x14ac:dyDescent="0.2">
      <c r="A2088" s="1"/>
      <c r="B2088" s="1"/>
      <c r="C2088" s="16"/>
      <c r="D2088" s="1"/>
      <c r="E2088" s="1"/>
      <c r="F2088" s="1"/>
      <c r="G2088" s="1"/>
      <c r="H2088" s="11"/>
      <c r="I2088" s="11"/>
      <c r="J2088" s="11"/>
      <c r="K2088" s="2"/>
      <c r="L2088" s="2"/>
      <c r="M2088" s="1"/>
    </row>
    <row r="2089" spans="1:13" x14ac:dyDescent="0.2">
      <c r="A2089" s="1"/>
      <c r="B2089" s="1"/>
      <c r="C2089" s="16"/>
      <c r="D2089" s="1"/>
      <c r="E2089" s="1"/>
      <c r="F2089" s="1"/>
      <c r="G2089" s="1"/>
      <c r="H2089" s="11"/>
      <c r="I2089" s="11"/>
      <c r="J2089" s="11"/>
      <c r="K2089" s="2"/>
      <c r="L2089" s="2"/>
      <c r="M2089" s="1"/>
    </row>
    <row r="2090" spans="1:13" x14ac:dyDescent="0.2">
      <c r="A2090" s="1"/>
      <c r="B2090" s="1"/>
      <c r="C2090" s="16"/>
      <c r="D2090" s="1"/>
      <c r="E2090" s="1"/>
      <c r="F2090" s="1"/>
      <c r="G2090" s="1"/>
      <c r="H2090" s="11"/>
      <c r="I2090" s="11"/>
      <c r="J2090" s="11"/>
      <c r="K2090" s="2"/>
      <c r="L2090" s="2"/>
      <c r="M2090" s="1"/>
    </row>
    <row r="2091" spans="1:13" x14ac:dyDescent="0.2">
      <c r="A2091" s="1"/>
      <c r="B2091" s="1"/>
      <c r="C2091" s="16"/>
      <c r="D2091" s="1"/>
      <c r="E2091" s="1"/>
      <c r="F2091" s="1"/>
      <c r="G2091" s="1"/>
      <c r="H2091" s="11"/>
      <c r="I2091" s="11"/>
      <c r="J2091" s="11"/>
      <c r="K2091" s="2"/>
      <c r="L2091" s="2"/>
      <c r="M2091" s="1"/>
    </row>
    <row r="2092" spans="1:13" x14ac:dyDescent="0.2">
      <c r="A2092" s="1"/>
      <c r="B2092" s="1"/>
      <c r="C2092" s="16"/>
      <c r="D2092" s="1"/>
      <c r="E2092" s="1"/>
      <c r="F2092" s="1"/>
      <c r="G2092" s="1"/>
      <c r="H2092" s="11"/>
      <c r="I2092" s="11"/>
      <c r="J2092" s="11"/>
      <c r="K2092" s="2"/>
      <c r="L2092" s="2"/>
      <c r="M2092" s="1"/>
    </row>
    <row r="2093" spans="1:13" x14ac:dyDescent="0.2">
      <c r="A2093" s="1"/>
      <c r="B2093" s="1"/>
      <c r="C2093" s="16"/>
      <c r="D2093" s="1"/>
      <c r="E2093" s="1"/>
      <c r="F2093" s="1"/>
      <c r="G2093" s="1"/>
      <c r="H2093" s="11"/>
      <c r="I2093" s="11"/>
      <c r="J2093" s="11"/>
      <c r="K2093" s="2"/>
      <c r="L2093" s="2"/>
      <c r="M2093" s="1"/>
    </row>
    <row r="2094" spans="1:13" x14ac:dyDescent="0.2">
      <c r="A2094" s="1"/>
      <c r="B2094" s="1"/>
      <c r="C2094" s="16"/>
      <c r="D2094" s="1"/>
      <c r="E2094" s="1"/>
      <c r="F2094" s="1"/>
      <c r="G2094" s="1"/>
      <c r="H2094" s="11"/>
      <c r="I2094" s="11"/>
      <c r="J2094" s="11"/>
      <c r="K2094" s="2"/>
      <c r="L2094" s="2"/>
      <c r="M2094" s="1"/>
    </row>
    <row r="2095" spans="1:13" x14ac:dyDescent="0.2">
      <c r="A2095" s="1"/>
      <c r="B2095" s="1"/>
      <c r="C2095" s="16"/>
      <c r="D2095" s="1"/>
      <c r="E2095" s="1"/>
      <c r="F2095" s="1"/>
      <c r="G2095" s="1"/>
      <c r="H2095" s="11"/>
      <c r="I2095" s="11"/>
      <c r="J2095" s="11"/>
      <c r="K2095" s="2"/>
      <c r="L2095" s="2"/>
      <c r="M2095" s="1"/>
    </row>
    <row r="2096" spans="1:13" x14ac:dyDescent="0.2">
      <c r="A2096" s="1"/>
      <c r="B2096" s="1"/>
      <c r="C2096" s="16"/>
      <c r="D2096" s="1"/>
      <c r="E2096" s="1"/>
      <c r="F2096" s="1"/>
      <c r="G2096" s="1"/>
      <c r="H2096" s="11"/>
      <c r="I2096" s="11"/>
      <c r="J2096" s="11"/>
      <c r="K2096" s="2"/>
      <c r="L2096" s="2"/>
      <c r="M2096" s="1"/>
    </row>
    <row r="2097" spans="1:13" x14ac:dyDescent="0.2">
      <c r="A2097" s="1"/>
      <c r="B2097" s="1"/>
      <c r="C2097" s="16"/>
      <c r="D2097" s="1"/>
      <c r="E2097" s="1"/>
      <c r="F2097" s="1"/>
      <c r="G2097" s="1"/>
      <c r="H2097" s="11"/>
      <c r="I2097" s="11"/>
      <c r="J2097" s="11"/>
      <c r="K2097" s="2"/>
      <c r="L2097" s="2"/>
      <c r="M2097" s="1"/>
    </row>
    <row r="2098" spans="1:13" x14ac:dyDescent="0.2">
      <c r="A2098" s="1"/>
      <c r="B2098" s="1"/>
      <c r="C2098" s="16"/>
      <c r="D2098" s="1"/>
      <c r="E2098" s="1"/>
      <c r="F2098" s="1"/>
      <c r="G2098" s="1"/>
      <c r="H2098" s="11"/>
      <c r="I2098" s="11"/>
      <c r="J2098" s="11"/>
      <c r="K2098" s="2"/>
      <c r="L2098" s="2"/>
      <c r="M2098" s="1"/>
    </row>
    <row r="2099" spans="1:13" x14ac:dyDescent="0.2">
      <c r="A2099" s="1"/>
      <c r="B2099" s="1"/>
      <c r="C2099" s="16"/>
      <c r="D2099" s="1"/>
      <c r="E2099" s="1"/>
      <c r="F2099" s="1"/>
      <c r="G2099" s="1"/>
      <c r="H2099" s="11"/>
      <c r="I2099" s="11"/>
      <c r="J2099" s="11"/>
      <c r="K2099" s="2"/>
      <c r="L2099" s="2"/>
      <c r="M2099" s="1"/>
    </row>
    <row r="2100" spans="1:13" x14ac:dyDescent="0.2">
      <c r="A2100" s="1"/>
      <c r="B2100" s="1"/>
      <c r="C2100" s="16"/>
      <c r="D2100" s="1"/>
      <c r="E2100" s="1"/>
      <c r="F2100" s="1"/>
      <c r="G2100" s="1"/>
      <c r="H2100" s="11"/>
      <c r="I2100" s="11"/>
      <c r="J2100" s="11"/>
      <c r="K2100" s="2"/>
      <c r="L2100" s="2"/>
      <c r="M2100" s="1"/>
    </row>
    <row r="2101" spans="1:13" x14ac:dyDescent="0.2">
      <c r="A2101" s="1"/>
      <c r="B2101" s="1"/>
      <c r="C2101" s="16"/>
      <c r="D2101" s="1"/>
      <c r="E2101" s="1"/>
      <c r="F2101" s="1"/>
      <c r="G2101" s="1"/>
      <c r="H2101" s="11"/>
      <c r="I2101" s="11"/>
      <c r="J2101" s="11"/>
      <c r="K2101" s="2"/>
      <c r="L2101" s="2"/>
      <c r="M2101" s="1"/>
    </row>
    <row r="2102" spans="1:13" x14ac:dyDescent="0.2">
      <c r="A2102" s="1"/>
      <c r="B2102" s="1"/>
      <c r="C2102" s="16"/>
      <c r="D2102" s="1"/>
      <c r="E2102" s="1"/>
      <c r="F2102" s="1"/>
      <c r="G2102" s="1"/>
      <c r="H2102" s="11"/>
      <c r="I2102" s="11"/>
      <c r="J2102" s="11"/>
      <c r="K2102" s="2"/>
      <c r="L2102" s="2"/>
      <c r="M2102" s="1"/>
    </row>
    <row r="2103" spans="1:13" x14ac:dyDescent="0.2">
      <c r="A2103" s="1"/>
      <c r="B2103" s="1"/>
      <c r="C2103" s="16"/>
      <c r="D2103" s="1"/>
      <c r="E2103" s="1"/>
      <c r="F2103" s="1"/>
      <c r="G2103" s="1"/>
      <c r="H2103" s="11"/>
      <c r="I2103" s="11"/>
      <c r="J2103" s="11"/>
      <c r="K2103" s="2"/>
      <c r="L2103" s="2"/>
      <c r="M2103" s="1"/>
    </row>
    <row r="2104" spans="1:13" x14ac:dyDescent="0.2">
      <c r="A2104" s="1"/>
      <c r="B2104" s="1"/>
      <c r="C2104" s="16"/>
      <c r="D2104" s="1"/>
      <c r="E2104" s="1"/>
      <c r="F2104" s="1"/>
      <c r="G2104" s="1"/>
      <c r="H2104" s="11"/>
      <c r="I2104" s="11"/>
      <c r="J2104" s="11"/>
      <c r="K2104" s="2"/>
      <c r="L2104" s="2"/>
      <c r="M2104" s="1"/>
    </row>
    <row r="2105" spans="1:13" x14ac:dyDescent="0.2">
      <c r="A2105" s="1"/>
      <c r="B2105" s="1"/>
      <c r="C2105" s="16"/>
      <c r="D2105" s="1"/>
      <c r="E2105" s="1"/>
      <c r="F2105" s="1"/>
      <c r="G2105" s="1"/>
      <c r="H2105" s="11"/>
      <c r="I2105" s="11"/>
      <c r="J2105" s="11"/>
      <c r="K2105" s="2"/>
      <c r="L2105" s="2"/>
      <c r="M2105" s="1"/>
    </row>
    <row r="2106" spans="1:13" x14ac:dyDescent="0.2">
      <c r="A2106" s="1"/>
      <c r="B2106" s="1"/>
      <c r="C2106" s="16"/>
      <c r="D2106" s="1"/>
      <c r="E2106" s="1"/>
      <c r="F2106" s="1"/>
      <c r="G2106" s="1"/>
      <c r="H2106" s="11"/>
      <c r="I2106" s="11"/>
      <c r="J2106" s="11"/>
      <c r="K2106" s="2"/>
      <c r="L2106" s="2"/>
      <c r="M2106" s="1"/>
    </row>
    <row r="2107" spans="1:13" x14ac:dyDescent="0.2">
      <c r="A2107" s="1"/>
      <c r="B2107" s="1"/>
      <c r="C2107" s="16"/>
      <c r="D2107" s="1"/>
      <c r="E2107" s="1"/>
      <c r="F2107" s="1"/>
      <c r="G2107" s="1"/>
      <c r="H2107" s="11"/>
      <c r="I2107" s="11"/>
      <c r="J2107" s="11"/>
      <c r="K2107" s="2"/>
      <c r="L2107" s="2"/>
      <c r="M2107" s="1"/>
    </row>
    <row r="2108" spans="1:13" x14ac:dyDescent="0.2">
      <c r="A2108" s="1"/>
      <c r="B2108" s="1"/>
      <c r="C2108" s="16"/>
      <c r="D2108" s="1"/>
      <c r="E2108" s="1"/>
      <c r="F2108" s="1"/>
      <c r="G2108" s="1"/>
      <c r="H2108" s="11"/>
      <c r="I2108" s="11"/>
      <c r="J2108" s="11"/>
      <c r="K2108" s="2"/>
      <c r="L2108" s="2"/>
      <c r="M2108" s="1"/>
    </row>
    <row r="2109" spans="1:13" x14ac:dyDescent="0.2">
      <c r="A2109" s="1"/>
      <c r="B2109" s="1"/>
      <c r="C2109" s="16"/>
      <c r="D2109" s="1"/>
      <c r="E2109" s="1"/>
      <c r="F2109" s="1"/>
      <c r="G2109" s="1"/>
      <c r="H2109" s="11"/>
      <c r="I2109" s="11"/>
      <c r="J2109" s="11"/>
      <c r="K2109" s="2"/>
      <c r="L2109" s="2"/>
      <c r="M2109" s="1"/>
    </row>
    <row r="2110" spans="1:13" x14ac:dyDescent="0.2">
      <c r="A2110" s="1"/>
      <c r="B2110" s="1"/>
      <c r="C2110" s="16"/>
      <c r="D2110" s="1"/>
      <c r="E2110" s="1"/>
      <c r="F2110" s="1"/>
      <c r="G2110" s="1"/>
      <c r="H2110" s="11"/>
      <c r="I2110" s="11"/>
      <c r="J2110" s="11"/>
      <c r="K2110" s="2"/>
      <c r="L2110" s="2"/>
      <c r="M2110" s="1"/>
    </row>
    <row r="2111" spans="1:13" x14ac:dyDescent="0.2">
      <c r="A2111" s="1"/>
      <c r="B2111" s="1"/>
      <c r="C2111" s="16"/>
      <c r="D2111" s="1"/>
      <c r="E2111" s="1"/>
      <c r="F2111" s="1"/>
      <c r="G2111" s="1"/>
      <c r="H2111" s="11"/>
      <c r="I2111" s="11"/>
      <c r="J2111" s="11"/>
      <c r="K2111" s="2"/>
      <c r="L2111" s="2"/>
      <c r="M2111" s="1"/>
    </row>
    <row r="2112" spans="1:13" x14ac:dyDescent="0.2">
      <c r="A2112" s="1"/>
      <c r="B2112" s="1"/>
      <c r="C2112" s="16"/>
      <c r="D2112" s="1"/>
      <c r="E2112" s="1"/>
      <c r="F2112" s="1"/>
      <c r="G2112" s="1"/>
      <c r="H2112" s="11"/>
      <c r="I2112" s="11"/>
      <c r="J2112" s="11"/>
      <c r="K2112" s="2"/>
      <c r="L2112" s="2"/>
      <c r="M2112" s="1"/>
    </row>
    <row r="2113" spans="1:13" x14ac:dyDescent="0.2">
      <c r="A2113" s="1"/>
      <c r="B2113" s="1"/>
      <c r="C2113" s="16"/>
      <c r="D2113" s="1"/>
      <c r="E2113" s="1"/>
      <c r="F2113" s="1"/>
      <c r="G2113" s="1"/>
      <c r="H2113" s="11"/>
      <c r="I2113" s="11"/>
      <c r="J2113" s="11"/>
      <c r="K2113" s="2"/>
      <c r="L2113" s="2"/>
      <c r="M2113" s="1"/>
    </row>
    <row r="2114" spans="1:13" x14ac:dyDescent="0.2">
      <c r="A2114" s="1"/>
      <c r="B2114" s="1"/>
      <c r="C2114" s="16"/>
      <c r="D2114" s="1"/>
      <c r="E2114" s="1"/>
      <c r="F2114" s="1"/>
      <c r="G2114" s="1"/>
      <c r="H2114" s="11"/>
      <c r="I2114" s="11"/>
      <c r="J2114" s="11"/>
      <c r="K2114" s="2"/>
      <c r="L2114" s="2"/>
      <c r="M2114" s="1"/>
    </row>
    <row r="2115" spans="1:13" x14ac:dyDescent="0.2">
      <c r="A2115" s="1"/>
      <c r="B2115" s="1"/>
      <c r="C2115" s="16"/>
      <c r="D2115" s="1"/>
      <c r="E2115" s="1"/>
      <c r="F2115" s="1"/>
      <c r="G2115" s="1"/>
      <c r="H2115" s="11"/>
      <c r="I2115" s="11"/>
      <c r="J2115" s="11"/>
      <c r="K2115" s="2"/>
      <c r="L2115" s="2"/>
      <c r="M2115" s="1"/>
    </row>
    <row r="2116" spans="1:13" x14ac:dyDescent="0.2">
      <c r="A2116" s="1"/>
      <c r="B2116" s="1"/>
      <c r="C2116" s="16"/>
      <c r="D2116" s="1"/>
      <c r="E2116" s="1"/>
      <c r="F2116" s="1"/>
      <c r="G2116" s="1"/>
      <c r="H2116" s="11"/>
      <c r="I2116" s="11"/>
      <c r="J2116" s="11"/>
      <c r="K2116" s="2"/>
      <c r="L2116" s="2"/>
      <c r="M2116" s="1"/>
    </row>
    <row r="2117" spans="1:13" x14ac:dyDescent="0.2">
      <c r="A2117" s="1"/>
      <c r="B2117" s="1"/>
      <c r="C2117" s="16"/>
      <c r="D2117" s="1"/>
      <c r="E2117" s="1"/>
      <c r="F2117" s="1"/>
      <c r="G2117" s="1"/>
      <c r="H2117" s="11"/>
      <c r="I2117" s="11"/>
      <c r="J2117" s="11"/>
      <c r="K2117" s="2"/>
      <c r="L2117" s="2"/>
      <c r="M2117" s="1"/>
    </row>
    <row r="2118" spans="1:13" x14ac:dyDescent="0.2">
      <c r="A2118" s="1"/>
      <c r="B2118" s="1"/>
      <c r="C2118" s="16"/>
      <c r="D2118" s="1"/>
      <c r="E2118" s="1"/>
      <c r="F2118" s="1"/>
      <c r="G2118" s="1"/>
      <c r="H2118" s="11"/>
      <c r="I2118" s="11"/>
      <c r="J2118" s="11"/>
      <c r="K2118" s="2"/>
      <c r="L2118" s="2"/>
      <c r="M2118" s="1"/>
    </row>
    <row r="2119" spans="1:13" x14ac:dyDescent="0.2">
      <c r="A2119" s="1"/>
      <c r="B2119" s="1"/>
      <c r="C2119" s="16"/>
      <c r="D2119" s="1"/>
      <c r="E2119" s="1"/>
      <c r="F2119" s="1"/>
      <c r="G2119" s="1"/>
      <c r="H2119" s="11"/>
      <c r="I2119" s="11"/>
      <c r="J2119" s="11"/>
      <c r="K2119" s="2"/>
      <c r="L2119" s="2"/>
      <c r="M2119" s="1"/>
    </row>
    <row r="2120" spans="1:13" x14ac:dyDescent="0.2">
      <c r="A2120" s="1"/>
      <c r="B2120" s="1"/>
      <c r="C2120" s="16"/>
      <c r="D2120" s="1"/>
      <c r="E2120" s="1"/>
      <c r="F2120" s="1"/>
      <c r="G2120" s="1"/>
      <c r="H2120" s="11"/>
      <c r="I2120" s="11"/>
      <c r="J2120" s="11"/>
      <c r="K2120" s="2"/>
      <c r="L2120" s="2"/>
      <c r="M2120" s="1"/>
    </row>
    <row r="2121" spans="1:13" x14ac:dyDescent="0.2">
      <c r="A2121" s="1"/>
      <c r="B2121" s="1"/>
      <c r="C2121" s="16"/>
      <c r="D2121" s="1"/>
      <c r="E2121" s="1"/>
      <c r="F2121" s="1"/>
      <c r="G2121" s="1"/>
      <c r="H2121" s="11"/>
      <c r="I2121" s="11"/>
      <c r="J2121" s="11"/>
      <c r="K2121" s="2"/>
      <c r="L2121" s="2"/>
      <c r="M2121" s="1"/>
    </row>
    <row r="2122" spans="1:13" x14ac:dyDescent="0.2">
      <c r="A2122" s="1"/>
      <c r="B2122" s="1"/>
      <c r="C2122" s="16"/>
      <c r="D2122" s="1"/>
      <c r="E2122" s="1"/>
      <c r="F2122" s="1"/>
      <c r="G2122" s="1"/>
      <c r="H2122" s="11"/>
      <c r="I2122" s="11"/>
      <c r="J2122" s="11"/>
      <c r="K2122" s="2"/>
      <c r="L2122" s="2"/>
      <c r="M2122" s="1"/>
    </row>
    <row r="2123" spans="1:13" x14ac:dyDescent="0.2">
      <c r="A2123" s="1"/>
      <c r="B2123" s="1"/>
      <c r="C2123" s="16"/>
      <c r="D2123" s="1"/>
      <c r="E2123" s="1"/>
      <c r="F2123" s="1"/>
      <c r="G2123" s="1"/>
      <c r="H2123" s="11"/>
      <c r="I2123" s="11"/>
      <c r="J2123" s="11"/>
      <c r="K2123" s="2"/>
      <c r="L2123" s="2"/>
      <c r="M2123" s="1"/>
    </row>
    <row r="2124" spans="1:13" x14ac:dyDescent="0.2">
      <c r="A2124" s="1"/>
      <c r="B2124" s="1"/>
      <c r="C2124" s="16"/>
      <c r="D2124" s="1"/>
      <c r="E2124" s="1"/>
      <c r="F2124" s="1"/>
      <c r="G2124" s="1"/>
      <c r="H2124" s="11"/>
      <c r="I2124" s="11"/>
      <c r="J2124" s="11"/>
      <c r="K2124" s="2"/>
      <c r="L2124" s="2"/>
      <c r="M2124" s="1"/>
    </row>
    <row r="2125" spans="1:13" x14ac:dyDescent="0.2">
      <c r="A2125" s="1"/>
      <c r="B2125" s="1"/>
      <c r="C2125" s="16"/>
      <c r="D2125" s="1"/>
      <c r="E2125" s="1"/>
      <c r="F2125" s="1"/>
      <c r="G2125" s="1"/>
      <c r="H2125" s="11"/>
      <c r="I2125" s="11"/>
      <c r="J2125" s="11"/>
      <c r="K2125" s="2"/>
      <c r="L2125" s="2"/>
      <c r="M2125" s="1"/>
    </row>
    <row r="2126" spans="1:13" x14ac:dyDescent="0.2">
      <c r="A2126" s="1"/>
      <c r="B2126" s="1"/>
      <c r="C2126" s="16"/>
      <c r="D2126" s="1"/>
      <c r="E2126" s="1"/>
      <c r="F2126" s="1"/>
      <c r="G2126" s="1"/>
      <c r="H2126" s="11"/>
      <c r="I2126" s="11"/>
      <c r="J2126" s="11"/>
      <c r="K2126" s="2"/>
      <c r="L2126" s="2"/>
      <c r="M2126" s="1"/>
    </row>
    <row r="2127" spans="1:13" x14ac:dyDescent="0.2">
      <c r="A2127" s="1"/>
      <c r="B2127" s="1"/>
      <c r="C2127" s="16"/>
      <c r="D2127" s="1"/>
      <c r="E2127" s="1"/>
      <c r="F2127" s="1"/>
      <c r="G2127" s="1"/>
      <c r="H2127" s="11"/>
      <c r="I2127" s="11"/>
      <c r="J2127" s="11"/>
      <c r="K2127" s="2"/>
      <c r="L2127" s="2"/>
      <c r="M2127" s="1"/>
    </row>
    <row r="2128" spans="1:13" x14ac:dyDescent="0.2">
      <c r="A2128" s="1"/>
      <c r="B2128" s="1"/>
      <c r="C2128" s="16"/>
      <c r="D2128" s="1"/>
      <c r="E2128" s="1"/>
      <c r="F2128" s="1"/>
      <c r="G2128" s="1"/>
      <c r="H2128" s="11"/>
      <c r="I2128" s="11"/>
      <c r="J2128" s="11"/>
      <c r="K2128" s="2"/>
      <c r="L2128" s="2"/>
      <c r="M2128" s="1"/>
    </row>
    <row r="2129" spans="1:13" x14ac:dyDescent="0.2">
      <c r="A2129" s="1"/>
      <c r="B2129" s="1"/>
      <c r="C2129" s="16"/>
      <c r="D2129" s="1"/>
      <c r="E2129" s="1"/>
      <c r="F2129" s="1"/>
      <c r="G2129" s="1"/>
      <c r="H2129" s="11"/>
      <c r="I2129" s="11"/>
      <c r="J2129" s="11"/>
      <c r="K2129" s="2"/>
      <c r="L2129" s="2"/>
      <c r="M2129" s="1"/>
    </row>
    <row r="2130" spans="1:13" x14ac:dyDescent="0.2">
      <c r="A2130" s="1"/>
      <c r="B2130" s="1"/>
      <c r="C2130" s="16"/>
      <c r="D2130" s="1"/>
      <c r="E2130" s="1"/>
      <c r="F2130" s="1"/>
      <c r="G2130" s="1"/>
      <c r="H2130" s="11"/>
      <c r="I2130" s="11"/>
      <c r="J2130" s="11"/>
      <c r="K2130" s="2"/>
      <c r="L2130" s="2"/>
      <c r="M2130" s="1"/>
    </row>
    <row r="2131" spans="1:13" x14ac:dyDescent="0.2">
      <c r="A2131" s="1"/>
      <c r="B2131" s="1"/>
      <c r="C2131" s="16"/>
      <c r="D2131" s="1"/>
      <c r="E2131" s="1"/>
      <c r="F2131" s="1"/>
      <c r="G2131" s="1"/>
      <c r="H2131" s="11"/>
      <c r="I2131" s="11"/>
      <c r="J2131" s="11"/>
      <c r="K2131" s="2"/>
      <c r="L2131" s="2"/>
      <c r="M2131" s="1"/>
    </row>
    <row r="2132" spans="1:13" x14ac:dyDescent="0.2">
      <c r="A2132" s="1"/>
      <c r="B2132" s="1"/>
      <c r="C2132" s="16"/>
      <c r="D2132" s="1"/>
      <c r="E2132" s="1"/>
      <c r="F2132" s="1"/>
      <c r="G2132" s="1"/>
      <c r="H2132" s="11"/>
      <c r="I2132" s="11"/>
      <c r="J2132" s="11"/>
      <c r="K2132" s="2"/>
      <c r="L2132" s="2"/>
      <c r="M2132" s="1"/>
    </row>
    <row r="2133" spans="1:13" x14ac:dyDescent="0.2">
      <c r="A2133" s="1"/>
      <c r="B2133" s="1"/>
      <c r="C2133" s="16"/>
      <c r="D2133" s="1"/>
      <c r="E2133" s="1"/>
      <c r="F2133" s="1"/>
      <c r="G2133" s="1"/>
      <c r="H2133" s="11"/>
      <c r="I2133" s="11"/>
      <c r="J2133" s="11"/>
      <c r="K2133" s="2"/>
      <c r="L2133" s="2"/>
      <c r="M2133" s="1"/>
    </row>
    <row r="2134" spans="1:13" x14ac:dyDescent="0.2">
      <c r="A2134" s="1"/>
      <c r="B2134" s="1"/>
      <c r="C2134" s="16"/>
      <c r="D2134" s="1"/>
      <c r="E2134" s="1"/>
      <c r="F2134" s="1"/>
      <c r="G2134" s="1"/>
      <c r="H2134" s="11"/>
      <c r="I2134" s="11"/>
      <c r="J2134" s="11"/>
      <c r="K2134" s="2"/>
      <c r="L2134" s="2"/>
      <c r="M2134" s="1"/>
    </row>
    <row r="2135" spans="1:13" x14ac:dyDescent="0.2">
      <c r="A2135" s="1"/>
      <c r="B2135" s="1"/>
      <c r="C2135" s="16"/>
      <c r="D2135" s="1"/>
      <c r="E2135" s="1"/>
      <c r="F2135" s="1"/>
      <c r="G2135" s="1"/>
      <c r="H2135" s="11"/>
      <c r="I2135" s="11"/>
      <c r="J2135" s="11"/>
      <c r="K2135" s="2"/>
      <c r="L2135" s="2"/>
      <c r="M2135" s="1"/>
    </row>
    <row r="2136" spans="1:13" x14ac:dyDescent="0.2">
      <c r="A2136" s="1"/>
      <c r="B2136" s="1"/>
      <c r="C2136" s="16"/>
      <c r="D2136" s="1"/>
      <c r="E2136" s="1"/>
      <c r="F2136" s="1"/>
      <c r="G2136" s="1"/>
      <c r="H2136" s="11"/>
      <c r="I2136" s="11"/>
      <c r="J2136" s="11"/>
      <c r="K2136" s="2"/>
      <c r="L2136" s="2"/>
      <c r="M2136" s="1"/>
    </row>
    <row r="2137" spans="1:13" x14ac:dyDescent="0.2">
      <c r="A2137" s="1"/>
      <c r="B2137" s="1"/>
      <c r="C2137" s="16"/>
      <c r="D2137" s="1"/>
      <c r="E2137" s="1"/>
      <c r="F2137" s="1"/>
      <c r="G2137" s="1"/>
      <c r="H2137" s="11"/>
      <c r="I2137" s="11"/>
      <c r="J2137" s="11"/>
      <c r="K2137" s="2"/>
      <c r="L2137" s="2"/>
      <c r="M2137" s="1"/>
    </row>
    <row r="2138" spans="1:13" x14ac:dyDescent="0.2">
      <c r="A2138" s="1"/>
      <c r="B2138" s="1"/>
      <c r="C2138" s="16"/>
      <c r="D2138" s="1"/>
      <c r="E2138" s="1"/>
      <c r="F2138" s="1"/>
      <c r="G2138" s="1"/>
      <c r="H2138" s="11"/>
      <c r="I2138" s="11"/>
      <c r="J2138" s="11"/>
      <c r="K2138" s="2"/>
      <c r="L2138" s="2"/>
      <c r="M2138" s="1"/>
    </row>
    <row r="2139" spans="1:13" x14ac:dyDescent="0.2">
      <c r="A2139" s="1"/>
      <c r="B2139" s="1"/>
      <c r="C2139" s="16"/>
      <c r="D2139" s="1"/>
      <c r="E2139" s="1"/>
      <c r="F2139" s="1"/>
      <c r="G2139" s="1"/>
      <c r="H2139" s="11"/>
      <c r="I2139" s="11"/>
      <c r="J2139" s="11"/>
      <c r="K2139" s="2"/>
      <c r="L2139" s="2"/>
      <c r="M2139" s="1"/>
    </row>
    <row r="2140" spans="1:13" x14ac:dyDescent="0.2">
      <c r="A2140" s="1"/>
      <c r="B2140" s="1"/>
      <c r="C2140" s="16"/>
      <c r="D2140" s="1"/>
      <c r="E2140" s="1"/>
      <c r="F2140" s="1"/>
      <c r="G2140" s="1"/>
      <c r="H2140" s="11"/>
      <c r="I2140" s="11"/>
      <c r="J2140" s="11"/>
      <c r="K2140" s="2"/>
      <c r="L2140" s="2"/>
      <c r="M2140" s="1"/>
    </row>
    <row r="2141" spans="1:13" x14ac:dyDescent="0.2">
      <c r="A2141" s="1"/>
      <c r="B2141" s="1"/>
      <c r="C2141" s="16"/>
      <c r="D2141" s="1"/>
      <c r="E2141" s="1"/>
      <c r="F2141" s="1"/>
      <c r="G2141" s="1"/>
      <c r="H2141" s="11"/>
      <c r="I2141" s="11"/>
      <c r="J2141" s="11"/>
      <c r="K2141" s="2"/>
      <c r="L2141" s="2"/>
      <c r="M2141" s="1"/>
    </row>
    <row r="2142" spans="1:13" x14ac:dyDescent="0.2">
      <c r="A2142" s="1"/>
      <c r="B2142" s="1"/>
      <c r="C2142" s="16"/>
      <c r="D2142" s="1"/>
      <c r="E2142" s="1"/>
      <c r="F2142" s="1"/>
      <c r="G2142" s="1"/>
      <c r="H2142" s="11"/>
      <c r="I2142" s="11"/>
      <c r="J2142" s="11"/>
      <c r="K2142" s="2"/>
      <c r="L2142" s="2"/>
      <c r="M2142" s="1"/>
    </row>
    <row r="2143" spans="1:13" x14ac:dyDescent="0.2">
      <c r="A2143" s="1"/>
      <c r="B2143" s="1"/>
      <c r="C2143" s="16"/>
      <c r="D2143" s="1"/>
      <c r="E2143" s="1"/>
      <c r="F2143" s="1"/>
      <c r="G2143" s="1"/>
      <c r="H2143" s="11"/>
      <c r="I2143" s="11"/>
      <c r="J2143" s="11"/>
      <c r="K2143" s="2"/>
      <c r="L2143" s="2"/>
      <c r="M2143" s="1"/>
    </row>
    <row r="2144" spans="1:13" x14ac:dyDescent="0.2">
      <c r="A2144" s="1"/>
      <c r="B2144" s="1"/>
      <c r="C2144" s="16"/>
      <c r="D2144" s="1"/>
      <c r="E2144" s="1"/>
      <c r="F2144" s="1"/>
      <c r="G2144" s="1"/>
      <c r="H2144" s="11"/>
      <c r="I2144" s="11"/>
      <c r="J2144" s="11"/>
      <c r="K2144" s="2"/>
      <c r="L2144" s="2"/>
      <c r="M2144" s="1"/>
    </row>
    <row r="2145" spans="1:13" x14ac:dyDescent="0.2">
      <c r="A2145" s="1"/>
      <c r="B2145" s="1"/>
      <c r="C2145" s="16"/>
      <c r="D2145" s="1"/>
      <c r="E2145" s="1"/>
      <c r="F2145" s="1"/>
      <c r="G2145" s="1"/>
      <c r="H2145" s="11"/>
      <c r="I2145" s="11"/>
      <c r="J2145" s="11"/>
      <c r="K2145" s="2"/>
      <c r="L2145" s="2"/>
      <c r="M2145" s="1"/>
    </row>
    <row r="2146" spans="1:13" x14ac:dyDescent="0.2">
      <c r="A2146" s="1"/>
      <c r="B2146" s="1"/>
      <c r="C2146" s="16"/>
      <c r="D2146" s="1"/>
      <c r="E2146" s="1"/>
      <c r="F2146" s="1"/>
      <c r="G2146" s="1"/>
      <c r="H2146" s="11"/>
      <c r="I2146" s="11"/>
      <c r="J2146" s="11"/>
      <c r="K2146" s="2"/>
      <c r="L2146" s="2"/>
      <c r="M2146" s="1"/>
    </row>
    <row r="2147" spans="1:13" x14ac:dyDescent="0.2">
      <c r="A2147" s="1"/>
      <c r="B2147" s="1"/>
      <c r="C2147" s="16"/>
      <c r="D2147" s="1"/>
      <c r="E2147" s="1"/>
      <c r="F2147" s="1"/>
      <c r="G2147" s="1"/>
      <c r="H2147" s="11"/>
      <c r="I2147" s="11"/>
      <c r="J2147" s="11"/>
      <c r="K2147" s="2"/>
      <c r="L2147" s="2"/>
      <c r="M2147" s="1"/>
    </row>
    <row r="2148" spans="1:13" x14ac:dyDescent="0.2">
      <c r="A2148" s="1"/>
      <c r="B2148" s="1"/>
      <c r="C2148" s="16"/>
      <c r="D2148" s="1"/>
      <c r="E2148" s="1"/>
      <c r="F2148" s="1"/>
      <c r="G2148" s="1"/>
      <c r="H2148" s="11"/>
      <c r="I2148" s="11"/>
      <c r="J2148" s="11"/>
      <c r="K2148" s="2"/>
      <c r="L2148" s="2"/>
      <c r="M2148" s="1"/>
    </row>
    <row r="2149" spans="1:13" x14ac:dyDescent="0.2">
      <c r="A2149" s="1"/>
      <c r="B2149" s="1"/>
      <c r="C2149" s="16"/>
      <c r="D2149" s="1"/>
      <c r="E2149" s="1"/>
      <c r="F2149" s="1"/>
      <c r="G2149" s="1"/>
      <c r="H2149" s="11"/>
      <c r="I2149" s="11"/>
      <c r="J2149" s="11"/>
      <c r="K2149" s="2"/>
      <c r="L2149" s="2"/>
      <c r="M2149" s="1"/>
    </row>
    <row r="2150" spans="1:13" x14ac:dyDescent="0.2">
      <c r="A2150" s="1"/>
      <c r="B2150" s="1"/>
      <c r="C2150" s="16"/>
      <c r="D2150" s="1"/>
      <c r="E2150" s="1"/>
      <c r="F2150" s="1"/>
      <c r="G2150" s="1"/>
      <c r="H2150" s="11"/>
      <c r="I2150" s="11"/>
      <c r="J2150" s="11"/>
      <c r="K2150" s="2"/>
      <c r="L2150" s="2"/>
      <c r="M2150" s="1"/>
    </row>
    <row r="2151" spans="1:13" x14ac:dyDescent="0.2">
      <c r="A2151" s="1"/>
      <c r="B2151" s="1"/>
      <c r="C2151" s="16"/>
      <c r="D2151" s="1"/>
      <c r="E2151" s="1"/>
      <c r="F2151" s="1"/>
      <c r="G2151" s="1"/>
      <c r="H2151" s="11"/>
      <c r="I2151" s="11"/>
      <c r="J2151" s="11"/>
      <c r="K2151" s="2"/>
      <c r="L2151" s="2"/>
      <c r="M2151" s="1"/>
    </row>
    <row r="2152" spans="1:13" x14ac:dyDescent="0.2">
      <c r="A2152" s="1"/>
      <c r="B2152" s="1"/>
      <c r="C2152" s="16"/>
      <c r="D2152" s="1"/>
      <c r="E2152" s="1"/>
      <c r="F2152" s="1"/>
      <c r="G2152" s="1"/>
      <c r="H2152" s="11"/>
      <c r="I2152" s="11"/>
      <c r="J2152" s="11"/>
      <c r="K2152" s="2"/>
      <c r="L2152" s="2"/>
      <c r="M2152" s="1"/>
    </row>
    <row r="2153" spans="1:13" x14ac:dyDescent="0.2">
      <c r="A2153" s="1"/>
      <c r="B2153" s="1"/>
      <c r="C2153" s="16"/>
      <c r="D2153" s="1"/>
      <c r="E2153" s="1"/>
      <c r="F2153" s="1"/>
      <c r="G2153" s="1"/>
      <c r="H2153" s="11"/>
      <c r="I2153" s="11"/>
      <c r="J2153" s="11"/>
      <c r="K2153" s="2"/>
      <c r="L2153" s="2"/>
      <c r="M2153" s="1"/>
    </row>
    <row r="2154" spans="1:13" x14ac:dyDescent="0.2">
      <c r="A2154" s="1"/>
      <c r="B2154" s="1"/>
      <c r="C2154" s="16"/>
      <c r="D2154" s="1"/>
      <c r="E2154" s="1"/>
      <c r="F2154" s="1"/>
      <c r="G2154" s="1"/>
      <c r="H2154" s="11"/>
      <c r="I2154" s="11"/>
      <c r="J2154" s="11"/>
      <c r="K2154" s="2"/>
      <c r="L2154" s="2"/>
      <c r="M2154" s="1"/>
    </row>
    <row r="2155" spans="1:13" x14ac:dyDescent="0.2">
      <c r="A2155" s="1"/>
      <c r="B2155" s="1"/>
      <c r="C2155" s="16"/>
      <c r="D2155" s="1"/>
      <c r="E2155" s="1"/>
      <c r="F2155" s="1"/>
      <c r="G2155" s="1"/>
      <c r="H2155" s="11"/>
      <c r="I2155" s="11"/>
      <c r="J2155" s="11"/>
      <c r="K2155" s="2"/>
      <c r="L2155" s="2"/>
      <c r="M2155" s="1"/>
    </row>
    <row r="2156" spans="1:13" x14ac:dyDescent="0.2">
      <c r="A2156" s="1"/>
      <c r="B2156" s="1"/>
      <c r="C2156" s="16"/>
      <c r="D2156" s="1"/>
      <c r="E2156" s="1"/>
      <c r="F2156" s="1"/>
      <c r="G2156" s="1"/>
      <c r="H2156" s="11"/>
      <c r="I2156" s="11"/>
      <c r="J2156" s="11"/>
      <c r="K2156" s="2"/>
      <c r="L2156" s="2"/>
      <c r="M2156" s="1"/>
    </row>
    <row r="2157" spans="1:13" x14ac:dyDescent="0.2">
      <c r="A2157" s="1"/>
      <c r="B2157" s="1"/>
      <c r="C2157" s="16"/>
      <c r="D2157" s="1"/>
      <c r="E2157" s="1"/>
      <c r="F2157" s="1"/>
      <c r="G2157" s="1"/>
      <c r="H2157" s="11"/>
      <c r="I2157" s="11"/>
      <c r="J2157" s="11"/>
      <c r="K2157" s="2"/>
      <c r="L2157" s="2"/>
      <c r="M2157" s="1"/>
    </row>
    <row r="2158" spans="1:13" x14ac:dyDescent="0.2">
      <c r="A2158" s="1"/>
      <c r="B2158" s="1"/>
      <c r="C2158" s="16"/>
      <c r="D2158" s="1"/>
      <c r="E2158" s="1"/>
      <c r="F2158" s="1"/>
      <c r="G2158" s="1"/>
      <c r="H2158" s="11"/>
      <c r="I2158" s="11"/>
      <c r="J2158" s="11"/>
      <c r="K2158" s="2"/>
      <c r="L2158" s="2"/>
      <c r="M2158" s="1"/>
    </row>
    <row r="2159" spans="1:13" x14ac:dyDescent="0.2">
      <c r="A2159" s="1"/>
      <c r="B2159" s="1"/>
      <c r="C2159" s="16"/>
      <c r="D2159" s="1"/>
      <c r="E2159" s="1"/>
      <c r="F2159" s="1"/>
      <c r="G2159" s="1"/>
      <c r="H2159" s="11"/>
      <c r="I2159" s="11"/>
      <c r="J2159" s="11"/>
      <c r="K2159" s="2"/>
      <c r="L2159" s="2"/>
      <c r="M2159" s="1"/>
    </row>
    <row r="2160" spans="1:13" x14ac:dyDescent="0.2">
      <c r="A2160" s="1"/>
      <c r="B2160" s="1"/>
      <c r="C2160" s="16"/>
      <c r="D2160" s="1"/>
      <c r="E2160" s="1"/>
      <c r="F2160" s="1"/>
      <c r="G2160" s="1"/>
      <c r="H2160" s="11"/>
      <c r="I2160" s="11"/>
      <c r="J2160" s="11"/>
      <c r="K2160" s="2"/>
      <c r="L2160" s="2"/>
      <c r="M2160" s="1"/>
    </row>
    <row r="2161" spans="1:13" x14ac:dyDescent="0.2">
      <c r="A2161" s="1"/>
      <c r="B2161" s="1"/>
      <c r="C2161" s="16"/>
      <c r="D2161" s="1"/>
      <c r="E2161" s="1"/>
      <c r="F2161" s="1"/>
      <c r="G2161" s="1"/>
      <c r="H2161" s="11"/>
      <c r="I2161" s="11"/>
      <c r="J2161" s="11"/>
      <c r="K2161" s="2"/>
      <c r="L2161" s="2"/>
      <c r="M2161" s="1"/>
    </row>
    <row r="2162" spans="1:13" x14ac:dyDescent="0.2">
      <c r="A2162" s="1"/>
      <c r="B2162" s="1"/>
      <c r="C2162" s="16"/>
      <c r="D2162" s="1"/>
      <c r="E2162" s="1"/>
      <c r="F2162" s="1"/>
      <c r="G2162" s="1"/>
      <c r="H2162" s="11"/>
      <c r="I2162" s="11"/>
      <c r="J2162" s="11"/>
      <c r="K2162" s="2"/>
      <c r="L2162" s="2"/>
      <c r="M2162" s="1"/>
    </row>
    <row r="2163" spans="1:13" x14ac:dyDescent="0.2">
      <c r="A2163" s="1"/>
      <c r="B2163" s="1"/>
      <c r="C2163" s="16"/>
      <c r="D2163" s="1"/>
      <c r="E2163" s="1"/>
      <c r="F2163" s="1"/>
      <c r="G2163" s="1"/>
      <c r="H2163" s="11"/>
      <c r="I2163" s="11"/>
      <c r="J2163" s="11"/>
      <c r="K2163" s="2"/>
      <c r="L2163" s="2"/>
      <c r="M2163" s="1"/>
    </row>
    <row r="2164" spans="1:13" x14ac:dyDescent="0.2">
      <c r="A2164" s="1"/>
      <c r="B2164" s="1"/>
      <c r="C2164" s="16"/>
      <c r="D2164" s="1"/>
      <c r="E2164" s="1"/>
      <c r="F2164" s="1"/>
      <c r="G2164" s="1"/>
      <c r="H2164" s="11"/>
      <c r="I2164" s="11"/>
      <c r="J2164" s="11"/>
      <c r="K2164" s="2"/>
      <c r="L2164" s="2"/>
      <c r="M2164" s="1"/>
    </row>
    <row r="2165" spans="1:13" x14ac:dyDescent="0.2">
      <c r="A2165" s="1"/>
      <c r="B2165" s="1"/>
      <c r="C2165" s="16"/>
      <c r="D2165" s="1"/>
      <c r="E2165" s="1"/>
      <c r="F2165" s="1"/>
      <c r="G2165" s="1"/>
      <c r="H2165" s="11"/>
      <c r="I2165" s="11"/>
      <c r="J2165" s="11"/>
      <c r="K2165" s="2"/>
      <c r="L2165" s="2"/>
      <c r="M2165" s="1"/>
    </row>
    <row r="2166" spans="1:13" x14ac:dyDescent="0.2">
      <c r="A2166" s="1"/>
      <c r="B2166" s="1"/>
      <c r="C2166" s="16"/>
      <c r="D2166" s="1"/>
      <c r="E2166" s="1"/>
      <c r="F2166" s="1"/>
      <c r="G2166" s="1"/>
      <c r="H2166" s="11"/>
      <c r="I2166" s="11"/>
      <c r="J2166" s="11"/>
      <c r="K2166" s="2"/>
      <c r="L2166" s="2"/>
      <c r="M2166" s="1"/>
    </row>
    <row r="2167" spans="1:13" x14ac:dyDescent="0.2">
      <c r="A2167" s="1"/>
      <c r="B2167" s="1"/>
      <c r="C2167" s="16"/>
      <c r="D2167" s="1"/>
      <c r="E2167" s="1"/>
      <c r="F2167" s="1"/>
      <c r="G2167" s="1"/>
      <c r="H2167" s="11"/>
      <c r="I2167" s="11"/>
      <c r="J2167" s="11"/>
      <c r="K2167" s="2"/>
      <c r="L2167" s="2"/>
      <c r="M2167" s="1"/>
    </row>
    <row r="2168" spans="1:13" x14ac:dyDescent="0.2">
      <c r="A2168" s="1"/>
      <c r="B2168" s="1"/>
      <c r="C2168" s="16"/>
      <c r="D2168" s="1"/>
      <c r="E2168" s="1"/>
      <c r="F2168" s="1"/>
      <c r="G2168" s="1"/>
      <c r="H2168" s="11"/>
      <c r="I2168" s="11"/>
      <c r="J2168" s="11"/>
      <c r="K2168" s="2"/>
      <c r="L2168" s="2"/>
      <c r="M2168" s="1"/>
    </row>
    <row r="2169" spans="1:13" x14ac:dyDescent="0.2">
      <c r="A2169" s="1"/>
      <c r="B2169" s="1"/>
      <c r="C2169" s="16"/>
      <c r="D2169" s="1"/>
      <c r="E2169" s="1"/>
      <c r="F2169" s="1"/>
      <c r="G2169" s="1"/>
      <c r="H2169" s="11"/>
      <c r="I2169" s="11"/>
      <c r="J2169" s="11"/>
      <c r="K2169" s="2"/>
      <c r="L2169" s="2"/>
      <c r="M2169" s="1"/>
    </row>
    <row r="2170" spans="1:13" x14ac:dyDescent="0.2">
      <c r="A2170" s="1"/>
      <c r="B2170" s="1"/>
      <c r="C2170" s="16"/>
      <c r="D2170" s="1"/>
      <c r="E2170" s="1"/>
      <c r="F2170" s="1"/>
      <c r="G2170" s="1"/>
      <c r="H2170" s="11"/>
      <c r="I2170" s="11"/>
      <c r="J2170" s="11"/>
      <c r="K2170" s="2"/>
      <c r="L2170" s="2"/>
      <c r="M2170" s="1"/>
    </row>
    <row r="2171" spans="1:13" x14ac:dyDescent="0.2">
      <c r="A2171" s="1"/>
      <c r="B2171" s="1"/>
      <c r="C2171" s="16"/>
      <c r="D2171" s="1"/>
      <c r="E2171" s="1"/>
      <c r="F2171" s="1"/>
      <c r="G2171" s="1"/>
      <c r="H2171" s="11"/>
      <c r="I2171" s="11"/>
      <c r="J2171" s="11"/>
      <c r="K2171" s="2"/>
      <c r="L2171" s="2"/>
      <c r="M2171" s="1"/>
    </row>
    <row r="2172" spans="1:13" x14ac:dyDescent="0.2">
      <c r="A2172" s="1"/>
      <c r="B2172" s="1"/>
      <c r="C2172" s="16"/>
      <c r="D2172" s="1"/>
      <c r="E2172" s="1"/>
      <c r="F2172" s="1"/>
      <c r="G2172" s="1"/>
      <c r="H2172" s="11"/>
      <c r="I2172" s="11"/>
      <c r="J2172" s="11"/>
      <c r="K2172" s="2"/>
      <c r="L2172" s="2"/>
      <c r="M2172" s="1"/>
    </row>
    <row r="2173" spans="1:13" x14ac:dyDescent="0.2">
      <c r="A2173" s="1"/>
      <c r="B2173" s="1"/>
      <c r="C2173" s="16"/>
      <c r="D2173" s="1"/>
      <c r="E2173" s="1"/>
      <c r="F2173" s="1"/>
      <c r="G2173" s="1"/>
      <c r="H2173" s="11"/>
      <c r="I2173" s="11"/>
      <c r="J2173" s="11"/>
      <c r="K2173" s="2"/>
      <c r="L2173" s="2"/>
      <c r="M2173" s="1"/>
    </row>
    <row r="2174" spans="1:13" x14ac:dyDescent="0.2">
      <c r="A2174" s="1"/>
      <c r="B2174" s="1"/>
      <c r="C2174" s="16"/>
      <c r="D2174" s="1"/>
      <c r="E2174" s="1"/>
      <c r="F2174" s="1"/>
      <c r="G2174" s="1"/>
      <c r="H2174" s="11"/>
      <c r="I2174" s="11"/>
      <c r="J2174" s="11"/>
      <c r="K2174" s="2"/>
      <c r="L2174" s="2"/>
      <c r="M2174" s="1"/>
    </row>
    <row r="2175" spans="1:13" x14ac:dyDescent="0.2">
      <c r="A2175" s="1"/>
      <c r="B2175" s="1"/>
      <c r="C2175" s="16"/>
      <c r="D2175" s="1"/>
      <c r="E2175" s="1"/>
      <c r="F2175" s="1"/>
      <c r="G2175" s="1"/>
      <c r="H2175" s="11"/>
      <c r="I2175" s="11"/>
      <c r="J2175" s="11"/>
      <c r="K2175" s="2"/>
      <c r="L2175" s="2"/>
      <c r="M2175" s="1"/>
    </row>
    <row r="2176" spans="1:13" x14ac:dyDescent="0.2">
      <c r="A2176" s="1"/>
      <c r="B2176" s="1"/>
      <c r="C2176" s="16"/>
      <c r="D2176" s="1"/>
      <c r="E2176" s="1"/>
      <c r="F2176" s="1"/>
      <c r="G2176" s="1"/>
      <c r="H2176" s="11"/>
      <c r="I2176" s="11"/>
      <c r="J2176" s="11"/>
      <c r="K2176" s="2"/>
      <c r="L2176" s="2"/>
      <c r="M2176" s="1"/>
    </row>
    <row r="2177" spans="1:13" x14ac:dyDescent="0.2">
      <c r="A2177" s="1"/>
      <c r="B2177" s="1"/>
      <c r="C2177" s="16"/>
      <c r="D2177" s="1"/>
      <c r="E2177" s="1"/>
      <c r="F2177" s="1"/>
      <c r="G2177" s="1"/>
      <c r="H2177" s="11"/>
      <c r="I2177" s="11"/>
      <c r="J2177" s="11"/>
      <c r="K2177" s="2"/>
      <c r="L2177" s="2"/>
      <c r="M2177" s="1"/>
    </row>
    <row r="2178" spans="1:13" x14ac:dyDescent="0.2">
      <c r="A2178" s="1"/>
      <c r="B2178" s="1"/>
      <c r="C2178" s="16"/>
      <c r="D2178" s="1"/>
      <c r="E2178" s="1"/>
      <c r="F2178" s="1"/>
      <c r="G2178" s="1"/>
      <c r="H2178" s="11"/>
      <c r="I2178" s="11"/>
      <c r="J2178" s="11"/>
      <c r="K2178" s="2"/>
      <c r="L2178" s="2"/>
      <c r="M2178" s="1"/>
    </row>
    <row r="2179" spans="1:13" x14ac:dyDescent="0.2">
      <c r="A2179" s="1"/>
      <c r="B2179" s="1"/>
      <c r="C2179" s="16"/>
      <c r="D2179" s="1"/>
      <c r="E2179" s="1"/>
      <c r="F2179" s="1"/>
      <c r="G2179" s="1"/>
      <c r="H2179" s="11"/>
      <c r="I2179" s="11"/>
      <c r="J2179" s="11"/>
      <c r="K2179" s="2"/>
      <c r="L2179" s="2"/>
      <c r="M2179" s="1"/>
    </row>
    <row r="2180" spans="1:13" x14ac:dyDescent="0.2">
      <c r="A2180" s="1"/>
      <c r="B2180" s="1"/>
      <c r="C2180" s="16"/>
      <c r="D2180" s="1"/>
      <c r="E2180" s="1"/>
      <c r="F2180" s="1"/>
      <c r="G2180" s="1"/>
      <c r="H2180" s="11"/>
      <c r="I2180" s="11"/>
      <c r="J2180" s="11"/>
      <c r="K2180" s="2"/>
      <c r="L2180" s="2"/>
      <c r="M2180" s="1"/>
    </row>
    <row r="2181" spans="1:13" x14ac:dyDescent="0.2">
      <c r="A2181" s="1"/>
      <c r="B2181" s="1"/>
      <c r="C2181" s="16"/>
      <c r="D2181" s="1"/>
      <c r="E2181" s="1"/>
      <c r="F2181" s="1"/>
      <c r="G2181" s="1"/>
      <c r="H2181" s="11"/>
      <c r="I2181" s="11"/>
      <c r="J2181" s="11"/>
      <c r="K2181" s="2"/>
      <c r="L2181" s="2"/>
      <c r="M2181" s="1"/>
    </row>
    <row r="2182" spans="1:13" x14ac:dyDescent="0.2">
      <c r="A2182" s="1"/>
      <c r="B2182" s="1"/>
      <c r="C2182" s="16"/>
      <c r="D2182" s="1"/>
      <c r="E2182" s="1"/>
      <c r="F2182" s="1"/>
      <c r="G2182" s="1"/>
      <c r="H2182" s="11"/>
      <c r="I2182" s="11"/>
      <c r="J2182" s="11"/>
      <c r="K2182" s="2"/>
      <c r="L2182" s="2"/>
      <c r="M2182" s="1"/>
    </row>
    <row r="2183" spans="1:13" x14ac:dyDescent="0.2">
      <c r="A2183" s="1"/>
      <c r="B2183" s="1"/>
      <c r="C2183" s="16"/>
      <c r="D2183" s="1"/>
      <c r="E2183" s="1"/>
      <c r="F2183" s="1"/>
      <c r="G2183" s="1"/>
      <c r="H2183" s="11"/>
      <c r="I2183" s="11"/>
      <c r="J2183" s="11"/>
      <c r="K2183" s="2"/>
      <c r="L2183" s="2"/>
      <c r="M2183" s="1"/>
    </row>
    <row r="2184" spans="1:13" x14ac:dyDescent="0.2">
      <c r="A2184" s="1"/>
      <c r="B2184" s="1"/>
      <c r="C2184" s="16"/>
      <c r="D2184" s="1"/>
      <c r="E2184" s="1"/>
      <c r="F2184" s="1"/>
      <c r="G2184" s="1"/>
      <c r="H2184" s="11"/>
      <c r="I2184" s="11"/>
      <c r="J2184" s="11"/>
      <c r="K2184" s="2"/>
      <c r="L2184" s="2"/>
      <c r="M2184" s="1"/>
    </row>
    <row r="2185" spans="1:13" x14ac:dyDescent="0.2">
      <c r="A2185" s="1"/>
      <c r="B2185" s="1"/>
      <c r="C2185" s="16"/>
      <c r="D2185" s="1"/>
      <c r="E2185" s="1"/>
      <c r="F2185" s="1"/>
      <c r="G2185" s="1"/>
      <c r="H2185" s="11"/>
      <c r="I2185" s="11"/>
      <c r="J2185" s="11"/>
      <c r="K2185" s="2"/>
      <c r="L2185" s="2"/>
      <c r="M2185" s="1"/>
    </row>
    <row r="2186" spans="1:13" x14ac:dyDescent="0.2">
      <c r="A2186" s="1"/>
      <c r="B2186" s="1"/>
      <c r="C2186" s="16"/>
      <c r="D2186" s="1"/>
      <c r="E2186" s="1"/>
      <c r="F2186" s="1"/>
      <c r="G2186" s="1"/>
      <c r="H2186" s="11"/>
      <c r="I2186" s="11"/>
      <c r="J2186" s="11"/>
      <c r="K2186" s="2"/>
      <c r="L2186" s="2"/>
      <c r="M2186" s="1"/>
    </row>
    <row r="2187" spans="1:13" x14ac:dyDescent="0.2">
      <c r="A2187" s="1"/>
      <c r="B2187" s="1"/>
      <c r="C2187" s="16"/>
      <c r="D2187" s="1"/>
      <c r="E2187" s="1"/>
      <c r="F2187" s="1"/>
      <c r="G2187" s="1"/>
      <c r="H2187" s="11"/>
      <c r="I2187" s="11"/>
      <c r="J2187" s="11"/>
      <c r="K2187" s="2"/>
      <c r="L2187" s="2"/>
      <c r="M2187" s="1"/>
    </row>
    <row r="2188" spans="1:13" x14ac:dyDescent="0.2">
      <c r="A2188" s="1"/>
      <c r="B2188" s="1"/>
      <c r="C2188" s="16"/>
      <c r="D2188" s="1"/>
      <c r="E2188" s="1"/>
      <c r="F2188" s="1"/>
      <c r="G2188" s="1"/>
      <c r="H2188" s="11"/>
      <c r="I2188" s="11"/>
      <c r="J2188" s="11"/>
      <c r="K2188" s="2"/>
      <c r="L2188" s="2"/>
      <c r="M2188" s="1"/>
    </row>
    <row r="2189" spans="1:13" x14ac:dyDescent="0.2">
      <c r="A2189" s="1"/>
      <c r="B2189" s="1"/>
      <c r="C2189" s="16"/>
      <c r="D2189" s="1"/>
      <c r="E2189" s="1"/>
      <c r="F2189" s="1"/>
      <c r="G2189" s="1"/>
      <c r="H2189" s="11"/>
      <c r="I2189" s="11"/>
      <c r="J2189" s="11"/>
      <c r="K2189" s="2"/>
      <c r="L2189" s="2"/>
      <c r="M2189" s="1"/>
    </row>
    <row r="2190" spans="1:13" x14ac:dyDescent="0.2">
      <c r="A2190" s="1"/>
      <c r="B2190" s="1"/>
      <c r="C2190" s="16"/>
      <c r="D2190" s="1"/>
      <c r="E2190" s="1"/>
      <c r="F2190" s="1"/>
      <c r="G2190" s="1"/>
      <c r="H2190" s="11"/>
      <c r="I2190" s="11"/>
      <c r="J2190" s="11"/>
      <c r="K2190" s="2"/>
      <c r="L2190" s="2"/>
      <c r="M2190" s="1"/>
    </row>
    <row r="2191" spans="1:13" x14ac:dyDescent="0.2">
      <c r="A2191" s="1"/>
      <c r="B2191" s="1"/>
      <c r="C2191" s="16"/>
      <c r="D2191" s="1"/>
      <c r="E2191" s="1"/>
      <c r="F2191" s="1"/>
      <c r="G2191" s="1"/>
      <c r="H2191" s="11"/>
      <c r="I2191" s="11"/>
      <c r="J2191" s="11"/>
      <c r="K2191" s="2"/>
      <c r="L2191" s="2"/>
      <c r="M2191" s="1"/>
    </row>
    <row r="2192" spans="1:13" x14ac:dyDescent="0.2">
      <c r="A2192" s="1"/>
      <c r="B2192" s="1"/>
      <c r="C2192" s="16"/>
      <c r="D2192" s="1"/>
      <c r="E2192" s="1"/>
      <c r="F2192" s="1"/>
      <c r="G2192" s="1"/>
      <c r="H2192" s="11"/>
      <c r="I2192" s="11"/>
      <c r="J2192" s="11"/>
      <c r="K2192" s="2"/>
      <c r="L2192" s="2"/>
      <c r="M2192" s="1"/>
    </row>
    <row r="2193" spans="1:13" x14ac:dyDescent="0.2">
      <c r="A2193" s="1"/>
      <c r="B2193" s="1"/>
      <c r="C2193" s="16"/>
      <c r="D2193" s="1"/>
      <c r="E2193" s="1"/>
      <c r="F2193" s="1"/>
      <c r="G2193" s="1"/>
      <c r="H2193" s="11"/>
      <c r="I2193" s="11"/>
      <c r="J2193" s="11"/>
      <c r="K2193" s="2"/>
      <c r="L2193" s="2"/>
      <c r="M2193" s="1"/>
    </row>
    <row r="2194" spans="1:13" x14ac:dyDescent="0.2">
      <c r="A2194" s="1"/>
      <c r="B2194" s="1"/>
      <c r="C2194" s="16"/>
      <c r="D2194" s="1"/>
      <c r="E2194" s="1"/>
      <c r="F2194" s="1"/>
      <c r="G2194" s="1"/>
      <c r="H2194" s="11"/>
      <c r="I2194" s="11"/>
      <c r="J2194" s="11"/>
      <c r="K2194" s="2"/>
      <c r="L2194" s="2"/>
      <c r="M2194" s="1"/>
    </row>
    <row r="2195" spans="1:13" x14ac:dyDescent="0.2">
      <c r="A2195" s="1"/>
      <c r="B2195" s="1"/>
      <c r="C2195" s="16"/>
      <c r="D2195" s="1"/>
      <c r="E2195" s="1"/>
      <c r="F2195" s="1"/>
      <c r="G2195" s="1"/>
      <c r="H2195" s="11"/>
      <c r="I2195" s="11"/>
      <c r="J2195" s="11"/>
      <c r="K2195" s="2"/>
      <c r="L2195" s="2"/>
      <c r="M2195" s="1"/>
    </row>
    <row r="2196" spans="1:13" x14ac:dyDescent="0.2">
      <c r="A2196" s="1"/>
      <c r="B2196" s="1"/>
      <c r="C2196" s="16"/>
      <c r="D2196" s="1"/>
      <c r="E2196" s="1"/>
      <c r="F2196" s="1"/>
      <c r="G2196" s="1"/>
      <c r="H2196" s="11"/>
      <c r="I2196" s="11"/>
      <c r="J2196" s="11"/>
      <c r="K2196" s="2"/>
      <c r="L2196" s="2"/>
      <c r="M2196" s="1"/>
    </row>
    <row r="2197" spans="1:13" x14ac:dyDescent="0.2">
      <c r="A2197" s="1"/>
      <c r="B2197" s="1"/>
      <c r="C2197" s="16"/>
      <c r="D2197" s="1"/>
      <c r="E2197" s="1"/>
      <c r="F2197" s="1"/>
      <c r="G2197" s="1"/>
      <c r="H2197" s="11"/>
      <c r="I2197" s="11"/>
      <c r="J2197" s="11"/>
      <c r="K2197" s="2"/>
      <c r="L2197" s="2"/>
      <c r="M2197" s="1"/>
    </row>
    <row r="2198" spans="1:13" x14ac:dyDescent="0.2">
      <c r="A2198" s="1"/>
      <c r="B2198" s="1"/>
      <c r="C2198" s="16"/>
      <c r="D2198" s="1"/>
      <c r="E2198" s="1"/>
      <c r="F2198" s="1"/>
      <c r="G2198" s="1"/>
      <c r="H2198" s="11"/>
      <c r="I2198" s="11"/>
      <c r="J2198" s="11"/>
      <c r="K2198" s="2"/>
      <c r="L2198" s="2"/>
      <c r="M2198" s="1"/>
    </row>
    <row r="2199" spans="1:13" x14ac:dyDescent="0.2">
      <c r="A2199" s="1"/>
      <c r="B2199" s="1"/>
      <c r="C2199" s="16"/>
      <c r="D2199" s="1"/>
      <c r="E2199" s="1"/>
      <c r="F2199" s="1"/>
      <c r="G2199" s="1"/>
      <c r="H2199" s="11"/>
      <c r="I2199" s="11"/>
      <c r="J2199" s="11"/>
      <c r="K2199" s="2"/>
      <c r="L2199" s="2"/>
      <c r="M2199" s="1"/>
    </row>
    <row r="2200" spans="1:13" x14ac:dyDescent="0.2">
      <c r="A2200" s="1"/>
      <c r="B2200" s="1"/>
      <c r="C2200" s="16"/>
      <c r="D2200" s="1"/>
      <c r="E2200" s="1"/>
      <c r="F2200" s="1"/>
      <c r="G2200" s="1"/>
      <c r="H2200" s="11"/>
      <c r="I2200" s="11"/>
      <c r="J2200" s="11"/>
      <c r="K2200" s="2"/>
      <c r="L2200" s="2"/>
      <c r="M2200" s="1"/>
    </row>
    <row r="2201" spans="1:13" x14ac:dyDescent="0.2">
      <c r="A2201" s="1"/>
      <c r="B2201" s="1"/>
      <c r="C2201" s="16"/>
      <c r="D2201" s="1"/>
      <c r="E2201" s="1"/>
      <c r="F2201" s="1"/>
      <c r="G2201" s="1"/>
      <c r="H2201" s="11"/>
      <c r="I2201" s="11"/>
      <c r="J2201" s="11"/>
      <c r="K2201" s="2"/>
      <c r="L2201" s="2"/>
      <c r="M2201" s="1"/>
    </row>
    <row r="2202" spans="1:13" x14ac:dyDescent="0.2">
      <c r="A2202" s="1"/>
      <c r="B2202" s="1"/>
      <c r="C2202" s="16"/>
      <c r="D2202" s="1"/>
      <c r="E2202" s="1"/>
      <c r="F2202" s="1"/>
      <c r="G2202" s="1"/>
      <c r="H2202" s="11"/>
      <c r="I2202" s="11"/>
      <c r="J2202" s="11"/>
      <c r="K2202" s="2"/>
      <c r="L2202" s="2"/>
      <c r="M2202" s="1"/>
    </row>
    <row r="2203" spans="1:13" x14ac:dyDescent="0.2">
      <c r="A2203" s="1"/>
      <c r="B2203" s="1"/>
      <c r="C2203" s="16"/>
      <c r="D2203" s="1"/>
      <c r="E2203" s="1"/>
      <c r="F2203" s="1"/>
      <c r="G2203" s="1"/>
      <c r="H2203" s="11"/>
      <c r="I2203" s="11"/>
      <c r="J2203" s="11"/>
      <c r="K2203" s="2"/>
      <c r="L2203" s="2"/>
      <c r="M2203" s="1"/>
    </row>
    <row r="2204" spans="1:13" x14ac:dyDescent="0.2">
      <c r="A2204" s="1"/>
      <c r="B2204" s="1"/>
      <c r="C2204" s="16"/>
      <c r="D2204" s="1"/>
      <c r="E2204" s="1"/>
      <c r="F2204" s="1"/>
      <c r="G2204" s="1"/>
      <c r="H2204" s="11"/>
      <c r="I2204" s="11"/>
      <c r="J2204" s="11"/>
      <c r="K2204" s="2"/>
      <c r="L2204" s="2"/>
      <c r="M2204" s="1"/>
    </row>
    <row r="2205" spans="1:13" x14ac:dyDescent="0.2">
      <c r="A2205" s="1"/>
      <c r="B2205" s="1"/>
      <c r="C2205" s="16"/>
      <c r="D2205" s="1"/>
      <c r="E2205" s="1"/>
      <c r="F2205" s="1"/>
      <c r="G2205" s="1"/>
      <c r="H2205" s="11"/>
      <c r="I2205" s="11"/>
      <c r="J2205" s="11"/>
      <c r="K2205" s="2"/>
      <c r="L2205" s="2"/>
      <c r="M2205" s="1"/>
    </row>
    <row r="2206" spans="1:13" x14ac:dyDescent="0.2">
      <c r="A2206" s="1"/>
      <c r="B2206" s="1"/>
      <c r="C2206" s="16"/>
      <c r="D2206" s="1"/>
      <c r="E2206" s="1"/>
      <c r="F2206" s="1"/>
      <c r="G2206" s="1"/>
      <c r="H2206" s="11"/>
      <c r="I2206" s="11"/>
      <c r="J2206" s="11"/>
      <c r="K2206" s="2"/>
      <c r="L2206" s="2"/>
      <c r="M2206" s="1"/>
    </row>
    <row r="2207" spans="1:13" x14ac:dyDescent="0.2">
      <c r="A2207" s="1"/>
      <c r="B2207" s="1"/>
      <c r="C2207" s="16"/>
      <c r="D2207" s="1"/>
      <c r="E2207" s="1"/>
      <c r="F2207" s="1"/>
      <c r="G2207" s="1"/>
      <c r="H2207" s="11"/>
      <c r="I2207" s="11"/>
      <c r="J2207" s="11"/>
      <c r="K2207" s="2"/>
      <c r="L2207" s="2"/>
      <c r="M2207" s="1"/>
    </row>
    <row r="2208" spans="1:13" x14ac:dyDescent="0.2">
      <c r="A2208" s="1"/>
      <c r="B2208" s="1"/>
      <c r="C2208" s="16"/>
      <c r="D2208" s="1"/>
      <c r="E2208" s="1"/>
      <c r="F2208" s="1"/>
      <c r="G2208" s="1"/>
      <c r="H2208" s="11"/>
      <c r="I2208" s="11"/>
      <c r="J2208" s="11"/>
      <c r="K2208" s="2"/>
      <c r="L2208" s="2"/>
      <c r="M2208" s="1"/>
    </row>
    <row r="2209" spans="1:13" x14ac:dyDescent="0.2">
      <c r="A2209" s="1"/>
      <c r="B2209" s="1"/>
      <c r="C2209" s="16"/>
      <c r="D2209" s="1"/>
      <c r="E2209" s="1"/>
      <c r="F2209" s="1"/>
      <c r="G2209" s="1"/>
      <c r="H2209" s="11"/>
      <c r="I2209" s="11"/>
      <c r="J2209" s="11"/>
      <c r="K2209" s="2"/>
      <c r="L2209" s="2"/>
      <c r="M2209" s="1"/>
    </row>
    <row r="2210" spans="1:13" x14ac:dyDescent="0.2">
      <c r="A2210" s="1"/>
      <c r="B2210" s="1"/>
      <c r="C2210" s="16"/>
      <c r="D2210" s="1"/>
      <c r="E2210" s="1"/>
      <c r="F2210" s="1"/>
      <c r="G2210" s="1"/>
      <c r="H2210" s="11"/>
      <c r="I2210" s="11"/>
      <c r="J2210" s="11"/>
      <c r="K2210" s="2"/>
      <c r="L2210" s="2"/>
      <c r="M2210" s="1"/>
    </row>
    <row r="2211" spans="1:13" x14ac:dyDescent="0.2">
      <c r="A2211" s="1"/>
      <c r="B2211" s="1"/>
      <c r="C2211" s="16"/>
      <c r="D2211" s="1"/>
      <c r="E2211" s="1"/>
      <c r="F2211" s="1"/>
      <c r="G2211" s="1"/>
      <c r="H2211" s="11"/>
      <c r="I2211" s="11"/>
      <c r="J2211" s="11"/>
      <c r="K2211" s="2"/>
      <c r="L2211" s="2"/>
      <c r="M2211" s="1"/>
    </row>
    <row r="2212" spans="1:13" x14ac:dyDescent="0.2">
      <c r="A2212" s="1"/>
      <c r="B2212" s="1"/>
      <c r="C2212" s="16"/>
      <c r="D2212" s="1"/>
      <c r="E2212" s="1"/>
      <c r="F2212" s="1"/>
      <c r="G2212" s="1"/>
      <c r="H2212" s="11"/>
      <c r="I2212" s="11"/>
      <c r="J2212" s="11"/>
      <c r="K2212" s="2"/>
      <c r="L2212" s="2"/>
      <c r="M2212" s="1"/>
    </row>
    <row r="2213" spans="1:13" x14ac:dyDescent="0.2">
      <c r="A2213" s="1"/>
      <c r="B2213" s="1"/>
      <c r="C2213" s="16"/>
      <c r="D2213" s="1"/>
      <c r="E2213" s="1"/>
      <c r="F2213" s="1"/>
      <c r="G2213" s="1"/>
      <c r="H2213" s="11"/>
      <c r="I2213" s="11"/>
      <c r="J2213" s="11"/>
      <c r="K2213" s="2"/>
      <c r="L2213" s="2"/>
      <c r="M2213" s="1"/>
    </row>
    <row r="2214" spans="1:13" x14ac:dyDescent="0.2">
      <c r="A2214" s="1"/>
      <c r="B2214" s="1"/>
      <c r="C2214" s="16"/>
      <c r="D2214" s="1"/>
      <c r="E2214" s="1"/>
      <c r="F2214" s="1"/>
      <c r="G2214" s="1"/>
      <c r="H2214" s="11"/>
      <c r="I2214" s="11"/>
      <c r="J2214" s="11"/>
      <c r="K2214" s="2"/>
      <c r="L2214" s="2"/>
      <c r="M2214" s="1"/>
    </row>
    <row r="2215" spans="1:13" x14ac:dyDescent="0.2">
      <c r="A2215" s="1"/>
      <c r="B2215" s="1"/>
      <c r="C2215" s="16"/>
      <c r="D2215" s="1"/>
      <c r="E2215" s="1"/>
      <c r="F2215" s="1"/>
      <c r="G2215" s="1"/>
      <c r="H2215" s="11"/>
      <c r="I2215" s="11"/>
      <c r="J2215" s="11"/>
      <c r="K2215" s="2"/>
      <c r="L2215" s="2"/>
      <c r="M2215" s="1"/>
    </row>
    <row r="2216" spans="1:13" x14ac:dyDescent="0.2">
      <c r="A2216" s="1"/>
      <c r="B2216" s="1"/>
      <c r="C2216" s="16"/>
      <c r="D2216" s="1"/>
      <c r="E2216" s="1"/>
      <c r="F2216" s="1"/>
      <c r="G2216" s="1"/>
      <c r="H2216" s="11"/>
      <c r="I2216" s="11"/>
      <c r="J2216" s="11"/>
      <c r="K2216" s="2"/>
      <c r="L2216" s="2"/>
      <c r="M2216" s="1"/>
    </row>
    <row r="2217" spans="1:13" x14ac:dyDescent="0.2">
      <c r="A2217" s="1"/>
      <c r="B2217" s="1"/>
      <c r="C2217" s="16"/>
      <c r="D2217" s="1"/>
      <c r="E2217" s="1"/>
      <c r="F2217" s="1"/>
      <c r="G2217" s="1"/>
      <c r="H2217" s="11"/>
      <c r="I2217" s="11"/>
      <c r="J2217" s="11"/>
      <c r="K2217" s="2"/>
      <c r="L2217" s="2"/>
      <c r="M2217" s="1"/>
    </row>
    <row r="2218" spans="1:13" x14ac:dyDescent="0.2">
      <c r="A2218" s="1"/>
      <c r="B2218" s="1"/>
      <c r="C2218" s="16"/>
      <c r="D2218" s="1"/>
      <c r="E2218" s="1"/>
      <c r="F2218" s="1"/>
      <c r="G2218" s="1"/>
      <c r="H2218" s="11"/>
      <c r="I2218" s="11"/>
      <c r="J2218" s="11"/>
      <c r="K2218" s="2"/>
      <c r="L2218" s="2"/>
      <c r="M2218" s="1"/>
    </row>
    <row r="2219" spans="1:13" x14ac:dyDescent="0.2">
      <c r="A2219" s="1"/>
      <c r="B2219" s="1"/>
      <c r="C2219" s="16"/>
      <c r="D2219" s="1"/>
      <c r="E2219" s="1"/>
      <c r="F2219" s="1"/>
      <c r="G2219" s="1"/>
      <c r="H2219" s="11"/>
      <c r="I2219" s="11"/>
      <c r="J2219" s="11"/>
      <c r="K2219" s="2"/>
      <c r="L2219" s="2"/>
      <c r="M2219" s="1"/>
    </row>
    <row r="2220" spans="1:13" x14ac:dyDescent="0.2">
      <c r="A2220" s="1"/>
      <c r="B2220" s="1"/>
      <c r="C2220" s="16"/>
      <c r="D2220" s="1"/>
      <c r="E2220" s="1"/>
      <c r="F2220" s="1"/>
      <c r="G2220" s="1"/>
      <c r="H2220" s="11"/>
      <c r="I2220" s="11"/>
      <c r="J2220" s="11"/>
      <c r="K2220" s="2"/>
      <c r="L2220" s="2"/>
      <c r="M2220" s="1"/>
    </row>
    <row r="2221" spans="1:13" x14ac:dyDescent="0.2">
      <c r="A2221" s="1"/>
      <c r="B2221" s="1"/>
      <c r="C2221" s="16"/>
      <c r="D2221" s="1"/>
      <c r="E2221" s="1"/>
      <c r="F2221" s="1"/>
      <c r="G2221" s="1"/>
      <c r="H2221" s="11"/>
      <c r="I2221" s="11"/>
      <c r="J2221" s="11"/>
      <c r="K2221" s="2"/>
      <c r="L2221" s="2"/>
      <c r="M2221" s="1"/>
    </row>
    <row r="2222" spans="1:13" x14ac:dyDescent="0.2">
      <c r="A2222" s="1"/>
      <c r="B2222" s="1"/>
      <c r="C2222" s="16"/>
      <c r="D2222" s="1"/>
      <c r="E2222" s="1"/>
      <c r="F2222" s="1"/>
      <c r="G2222" s="1"/>
      <c r="H2222" s="11"/>
      <c r="I2222" s="11"/>
      <c r="J2222" s="11"/>
      <c r="K2222" s="2"/>
      <c r="L2222" s="2"/>
      <c r="M2222" s="1"/>
    </row>
    <row r="2223" spans="1:13" x14ac:dyDescent="0.2">
      <c r="A2223" s="1"/>
      <c r="B2223" s="1"/>
      <c r="C2223" s="16"/>
      <c r="D2223" s="1"/>
      <c r="E2223" s="1"/>
      <c r="F2223" s="1"/>
      <c r="G2223" s="1"/>
      <c r="H2223" s="11"/>
      <c r="I2223" s="11"/>
      <c r="J2223" s="11"/>
      <c r="K2223" s="2"/>
      <c r="L2223" s="2"/>
      <c r="M2223" s="1"/>
    </row>
    <row r="2224" spans="1:13" x14ac:dyDescent="0.2">
      <c r="A2224" s="1"/>
      <c r="B2224" s="1"/>
      <c r="C2224" s="16"/>
      <c r="D2224" s="1"/>
      <c r="E2224" s="1"/>
      <c r="F2224" s="1"/>
      <c r="G2224" s="1"/>
      <c r="H2224" s="11"/>
      <c r="I2224" s="11"/>
      <c r="J2224" s="11"/>
      <c r="K2224" s="2"/>
      <c r="L2224" s="2"/>
      <c r="M2224" s="1"/>
    </row>
    <row r="2225" spans="1:13" x14ac:dyDescent="0.2">
      <c r="A2225" s="1"/>
      <c r="B2225" s="1"/>
      <c r="C2225" s="16"/>
      <c r="D2225" s="1"/>
      <c r="E2225" s="1"/>
      <c r="F2225" s="1"/>
      <c r="G2225" s="1"/>
      <c r="H2225" s="11"/>
      <c r="I2225" s="11"/>
      <c r="J2225" s="11"/>
      <c r="K2225" s="2"/>
      <c r="L2225" s="2"/>
      <c r="M2225" s="1"/>
    </row>
    <row r="2226" spans="1:13" x14ac:dyDescent="0.2">
      <c r="A2226" s="1"/>
      <c r="B2226" s="1"/>
      <c r="C2226" s="16"/>
      <c r="D2226" s="1"/>
      <c r="E2226" s="1"/>
      <c r="F2226" s="1"/>
      <c r="G2226" s="1"/>
      <c r="H2226" s="11"/>
      <c r="I2226" s="11"/>
      <c r="J2226" s="11"/>
      <c r="K2226" s="2"/>
      <c r="L2226" s="2"/>
      <c r="M2226" s="1"/>
    </row>
    <row r="2227" spans="1:13" x14ac:dyDescent="0.2">
      <c r="A2227" s="1"/>
      <c r="B2227" s="1"/>
      <c r="C2227" s="16"/>
      <c r="D2227" s="1"/>
      <c r="E2227" s="1"/>
      <c r="F2227" s="1"/>
      <c r="G2227" s="1"/>
      <c r="H2227" s="11"/>
      <c r="I2227" s="11"/>
      <c r="J2227" s="11"/>
      <c r="K2227" s="2"/>
      <c r="L2227" s="2"/>
      <c r="M2227" s="1"/>
    </row>
    <row r="2228" spans="1:13" x14ac:dyDescent="0.2">
      <c r="A2228" s="1"/>
      <c r="B2228" s="1"/>
      <c r="C2228" s="16"/>
      <c r="D2228" s="1"/>
      <c r="E2228" s="1"/>
      <c r="F2228" s="1"/>
      <c r="G2228" s="1"/>
      <c r="H2228" s="11"/>
      <c r="I2228" s="11"/>
      <c r="J2228" s="11"/>
      <c r="K2228" s="2"/>
      <c r="L2228" s="2"/>
      <c r="M2228" s="1"/>
    </row>
    <row r="2229" spans="1:13" x14ac:dyDescent="0.2">
      <c r="A2229" s="1"/>
      <c r="B2229" s="1"/>
      <c r="C2229" s="16"/>
      <c r="D2229" s="1"/>
      <c r="E2229" s="1"/>
      <c r="F2229" s="1"/>
      <c r="G2229" s="1"/>
      <c r="H2229" s="11"/>
      <c r="I2229" s="11"/>
      <c r="J2229" s="11"/>
      <c r="K2229" s="2"/>
      <c r="L2229" s="2"/>
      <c r="M2229" s="1"/>
    </row>
    <row r="2230" spans="1:13" x14ac:dyDescent="0.2">
      <c r="A2230" s="1"/>
      <c r="B2230" s="1"/>
      <c r="C2230" s="16"/>
      <c r="D2230" s="1"/>
      <c r="E2230" s="1"/>
      <c r="F2230" s="1"/>
      <c r="G2230" s="1"/>
      <c r="H2230" s="11"/>
      <c r="I2230" s="11"/>
      <c r="J2230" s="11"/>
      <c r="K2230" s="2"/>
      <c r="L2230" s="2"/>
      <c r="M2230" s="1"/>
    </row>
    <row r="2231" spans="1:13" x14ac:dyDescent="0.2">
      <c r="A2231" s="1"/>
      <c r="B2231" s="1"/>
      <c r="C2231" s="16"/>
      <c r="D2231" s="1"/>
      <c r="E2231" s="1"/>
      <c r="F2231" s="1"/>
      <c r="G2231" s="1"/>
      <c r="H2231" s="11"/>
      <c r="I2231" s="11"/>
      <c r="J2231" s="11"/>
      <c r="K2231" s="2"/>
      <c r="L2231" s="2"/>
      <c r="M2231" s="1"/>
    </row>
    <row r="2232" spans="1:13" x14ac:dyDescent="0.2">
      <c r="A2232" s="1"/>
      <c r="B2232" s="1"/>
      <c r="C2232" s="16"/>
      <c r="D2232" s="1"/>
      <c r="E2232" s="1"/>
      <c r="F2232" s="1"/>
      <c r="G2232" s="1"/>
      <c r="H2232" s="11"/>
      <c r="I2232" s="11"/>
      <c r="J2232" s="11"/>
      <c r="K2232" s="2"/>
      <c r="L2232" s="2"/>
      <c r="M2232" s="1"/>
    </row>
    <row r="2233" spans="1:13" x14ac:dyDescent="0.2">
      <c r="A2233" s="1"/>
      <c r="B2233" s="1"/>
      <c r="C2233" s="16"/>
      <c r="D2233" s="1"/>
      <c r="E2233" s="1"/>
      <c r="F2233" s="1"/>
      <c r="G2233" s="1"/>
      <c r="H2233" s="11"/>
      <c r="I2233" s="11"/>
      <c r="J2233" s="11"/>
      <c r="K2233" s="2"/>
      <c r="L2233" s="2"/>
      <c r="M2233" s="1"/>
    </row>
    <row r="2234" spans="1:13" x14ac:dyDescent="0.2">
      <c r="A2234" s="1"/>
      <c r="B2234" s="1"/>
      <c r="C2234" s="16"/>
      <c r="D2234" s="1"/>
      <c r="E2234" s="1"/>
      <c r="F2234" s="1"/>
      <c r="G2234" s="1"/>
      <c r="H2234" s="11"/>
      <c r="I2234" s="11"/>
      <c r="J2234" s="11"/>
      <c r="K2234" s="2"/>
      <c r="L2234" s="2"/>
      <c r="M2234" s="1"/>
    </row>
    <row r="2235" spans="1:13" x14ac:dyDescent="0.2">
      <c r="A2235" s="1"/>
      <c r="B2235" s="1"/>
      <c r="C2235" s="16"/>
      <c r="D2235" s="1"/>
      <c r="E2235" s="1"/>
      <c r="F2235" s="1"/>
      <c r="G2235" s="1"/>
      <c r="H2235" s="11"/>
      <c r="I2235" s="11"/>
      <c r="J2235" s="11"/>
      <c r="K2235" s="2"/>
      <c r="L2235" s="2"/>
      <c r="M2235" s="1"/>
    </row>
    <row r="2236" spans="1:13" x14ac:dyDescent="0.2">
      <c r="A2236" s="1"/>
      <c r="B2236" s="1"/>
      <c r="C2236" s="16"/>
      <c r="D2236" s="1"/>
      <c r="E2236" s="1"/>
      <c r="F2236" s="1"/>
      <c r="G2236" s="1"/>
      <c r="H2236" s="11"/>
      <c r="I2236" s="11"/>
      <c r="J2236" s="11"/>
      <c r="K2236" s="2"/>
      <c r="L2236" s="2"/>
      <c r="M2236" s="1"/>
    </row>
    <row r="2237" spans="1:13" x14ac:dyDescent="0.2">
      <c r="A2237" s="1"/>
      <c r="B2237" s="1"/>
      <c r="C2237" s="16"/>
      <c r="D2237" s="1"/>
      <c r="E2237" s="1"/>
      <c r="F2237" s="1"/>
      <c r="G2237" s="1"/>
      <c r="H2237" s="11"/>
      <c r="I2237" s="11"/>
      <c r="J2237" s="11"/>
      <c r="K2237" s="2"/>
      <c r="L2237" s="2"/>
      <c r="M2237" s="1"/>
    </row>
    <row r="2238" spans="1:13" x14ac:dyDescent="0.2">
      <c r="A2238" s="1"/>
      <c r="B2238" s="1"/>
      <c r="C2238" s="16"/>
      <c r="D2238" s="1"/>
      <c r="E2238" s="1"/>
      <c r="F2238" s="1"/>
      <c r="G2238" s="1"/>
      <c r="H2238" s="11"/>
      <c r="I2238" s="11"/>
      <c r="J2238" s="11"/>
      <c r="K2238" s="2"/>
      <c r="L2238" s="2"/>
      <c r="M2238" s="1"/>
    </row>
    <row r="2239" spans="1:13" x14ac:dyDescent="0.2">
      <c r="A2239" s="1"/>
      <c r="B2239" s="1"/>
      <c r="C2239" s="16"/>
      <c r="D2239" s="1"/>
      <c r="E2239" s="1"/>
      <c r="F2239" s="1"/>
      <c r="G2239" s="1"/>
      <c r="H2239" s="11"/>
      <c r="I2239" s="11"/>
      <c r="J2239" s="11"/>
      <c r="K2239" s="2"/>
      <c r="L2239" s="2"/>
      <c r="M2239" s="1"/>
    </row>
    <row r="2240" spans="1:13" x14ac:dyDescent="0.2">
      <c r="A2240" s="1"/>
      <c r="B2240" s="1"/>
      <c r="C2240" s="16"/>
      <c r="D2240" s="1"/>
      <c r="E2240" s="1"/>
      <c r="F2240" s="1"/>
      <c r="G2240" s="1"/>
      <c r="H2240" s="11"/>
      <c r="I2240" s="11"/>
      <c r="J2240" s="11"/>
      <c r="K2240" s="2"/>
      <c r="L2240" s="2"/>
      <c r="M2240" s="1"/>
    </row>
    <row r="2241" spans="1:13" x14ac:dyDescent="0.2">
      <c r="A2241" s="1"/>
      <c r="B2241" s="1"/>
      <c r="C2241" s="16"/>
      <c r="D2241" s="1"/>
      <c r="E2241" s="1"/>
      <c r="F2241" s="1"/>
      <c r="G2241" s="1"/>
      <c r="H2241" s="11"/>
      <c r="I2241" s="11"/>
      <c r="J2241" s="11"/>
      <c r="K2241" s="2"/>
      <c r="L2241" s="2"/>
      <c r="M2241" s="1"/>
    </row>
    <row r="2242" spans="1:13" x14ac:dyDescent="0.2">
      <c r="A2242" s="1"/>
      <c r="B2242" s="1"/>
      <c r="C2242" s="16"/>
      <c r="D2242" s="1"/>
      <c r="E2242" s="1"/>
      <c r="F2242" s="1"/>
      <c r="G2242" s="1"/>
      <c r="H2242" s="11"/>
      <c r="I2242" s="11"/>
      <c r="J2242" s="11"/>
      <c r="K2242" s="2"/>
      <c r="L2242" s="2"/>
      <c r="M2242" s="1"/>
    </row>
    <row r="2243" spans="1:13" x14ac:dyDescent="0.2">
      <c r="A2243" s="1"/>
      <c r="B2243" s="1"/>
      <c r="C2243" s="16"/>
      <c r="D2243" s="1"/>
      <c r="E2243" s="1"/>
      <c r="F2243" s="1"/>
      <c r="G2243" s="1"/>
      <c r="H2243" s="11"/>
      <c r="I2243" s="11"/>
      <c r="J2243" s="11"/>
      <c r="K2243" s="2"/>
      <c r="L2243" s="2"/>
      <c r="M2243" s="1"/>
    </row>
    <row r="2244" spans="1:13" x14ac:dyDescent="0.2">
      <c r="A2244" s="1"/>
      <c r="B2244" s="1"/>
      <c r="C2244" s="16"/>
      <c r="D2244" s="1"/>
      <c r="E2244" s="1"/>
      <c r="F2244" s="1"/>
      <c r="G2244" s="1"/>
      <c r="H2244" s="11"/>
      <c r="I2244" s="11"/>
      <c r="J2244" s="11"/>
      <c r="K2244" s="2"/>
      <c r="L2244" s="2"/>
      <c r="M2244" s="1"/>
    </row>
    <row r="2245" spans="1:13" x14ac:dyDescent="0.2">
      <c r="A2245" s="1"/>
      <c r="B2245" s="1"/>
      <c r="C2245" s="16"/>
      <c r="D2245" s="1"/>
      <c r="E2245" s="1"/>
      <c r="F2245" s="1"/>
      <c r="G2245" s="1"/>
      <c r="H2245" s="11"/>
      <c r="I2245" s="11"/>
      <c r="J2245" s="11"/>
      <c r="K2245" s="2"/>
      <c r="L2245" s="2"/>
      <c r="M2245" s="1"/>
    </row>
    <row r="2246" spans="1:13" x14ac:dyDescent="0.2">
      <c r="A2246" s="1"/>
      <c r="B2246" s="1"/>
      <c r="C2246" s="16"/>
      <c r="D2246" s="1"/>
      <c r="E2246" s="1"/>
      <c r="F2246" s="1"/>
      <c r="G2246" s="1"/>
      <c r="H2246" s="11"/>
      <c r="I2246" s="11"/>
      <c r="J2246" s="11"/>
      <c r="K2246" s="2"/>
      <c r="L2246" s="2"/>
      <c r="M2246" s="1"/>
    </row>
    <row r="2247" spans="1:13" x14ac:dyDescent="0.2">
      <c r="A2247" s="1"/>
      <c r="B2247" s="1"/>
      <c r="C2247" s="16"/>
      <c r="D2247" s="1"/>
      <c r="E2247" s="1"/>
      <c r="F2247" s="1"/>
      <c r="G2247" s="1"/>
      <c r="H2247" s="11"/>
      <c r="I2247" s="11"/>
      <c r="J2247" s="11"/>
      <c r="K2247" s="2"/>
      <c r="L2247" s="2"/>
      <c r="M2247" s="1"/>
    </row>
    <row r="2248" spans="1:13" x14ac:dyDescent="0.2">
      <c r="A2248" s="1"/>
      <c r="B2248" s="1"/>
      <c r="C2248" s="16"/>
      <c r="D2248" s="1"/>
      <c r="E2248" s="1"/>
      <c r="F2248" s="1"/>
      <c r="G2248" s="1"/>
      <c r="H2248" s="11"/>
      <c r="I2248" s="11"/>
      <c r="J2248" s="11"/>
      <c r="K2248" s="2"/>
      <c r="L2248" s="2"/>
      <c r="M2248" s="1"/>
    </row>
    <row r="2249" spans="1:13" x14ac:dyDescent="0.2">
      <c r="A2249" s="1"/>
      <c r="B2249" s="1"/>
      <c r="C2249" s="16"/>
      <c r="D2249" s="1"/>
      <c r="E2249" s="1"/>
      <c r="F2249" s="1"/>
      <c r="G2249" s="1"/>
      <c r="H2249" s="11"/>
      <c r="I2249" s="11"/>
      <c r="J2249" s="11"/>
      <c r="K2249" s="2"/>
      <c r="L2249" s="2"/>
      <c r="M2249" s="1"/>
    </row>
    <row r="2250" spans="1:13" x14ac:dyDescent="0.2">
      <c r="A2250" s="1"/>
      <c r="B2250" s="1"/>
      <c r="C2250" s="16"/>
      <c r="D2250" s="1"/>
      <c r="E2250" s="1"/>
      <c r="F2250" s="1"/>
      <c r="G2250" s="1"/>
      <c r="H2250" s="11"/>
      <c r="I2250" s="11"/>
      <c r="J2250" s="11"/>
      <c r="K2250" s="2"/>
      <c r="L2250" s="2"/>
      <c r="M2250" s="1"/>
    </row>
    <row r="2251" spans="1:13" x14ac:dyDescent="0.2">
      <c r="A2251" s="1"/>
      <c r="B2251" s="1"/>
      <c r="C2251" s="16"/>
      <c r="D2251" s="1"/>
      <c r="E2251" s="1"/>
      <c r="F2251" s="1"/>
      <c r="G2251" s="1"/>
      <c r="H2251" s="11"/>
      <c r="I2251" s="11"/>
      <c r="J2251" s="11"/>
      <c r="K2251" s="2"/>
      <c r="L2251" s="2"/>
      <c r="M2251" s="1"/>
    </row>
    <row r="2252" spans="1:13" x14ac:dyDescent="0.2">
      <c r="A2252" s="1"/>
      <c r="B2252" s="1"/>
      <c r="C2252" s="16"/>
      <c r="D2252" s="1"/>
      <c r="E2252" s="1"/>
      <c r="F2252" s="1"/>
      <c r="G2252" s="1"/>
      <c r="H2252" s="11"/>
      <c r="I2252" s="11"/>
      <c r="J2252" s="11"/>
      <c r="K2252" s="2"/>
      <c r="L2252" s="2"/>
      <c r="M2252" s="1"/>
    </row>
    <row r="2253" spans="1:13" x14ac:dyDescent="0.2">
      <c r="A2253" s="1"/>
      <c r="B2253" s="1"/>
      <c r="C2253" s="16"/>
      <c r="D2253" s="1"/>
      <c r="E2253" s="1"/>
      <c r="F2253" s="1"/>
      <c r="G2253" s="1"/>
      <c r="H2253" s="11"/>
      <c r="I2253" s="11"/>
      <c r="J2253" s="11"/>
      <c r="K2253" s="2"/>
      <c r="L2253" s="2"/>
      <c r="M2253" s="1"/>
    </row>
    <row r="2254" spans="1:13" x14ac:dyDescent="0.2">
      <c r="A2254" s="1"/>
      <c r="B2254" s="1"/>
      <c r="C2254" s="16"/>
      <c r="D2254" s="1"/>
      <c r="E2254" s="1"/>
      <c r="F2254" s="1"/>
      <c r="G2254" s="1"/>
      <c r="H2254" s="11"/>
      <c r="I2254" s="11"/>
      <c r="J2254" s="11"/>
      <c r="K2254" s="2"/>
      <c r="L2254" s="2"/>
      <c r="M2254" s="1"/>
    </row>
    <row r="2255" spans="1:13" x14ac:dyDescent="0.2">
      <c r="A2255" s="1"/>
      <c r="B2255" s="1"/>
      <c r="C2255" s="16"/>
      <c r="D2255" s="1"/>
      <c r="E2255" s="1"/>
      <c r="F2255" s="1"/>
      <c r="G2255" s="1"/>
      <c r="H2255" s="11"/>
      <c r="I2255" s="11"/>
      <c r="J2255" s="11"/>
      <c r="K2255" s="2"/>
      <c r="L2255" s="2"/>
      <c r="M2255" s="1"/>
    </row>
    <row r="2256" spans="1:13" x14ac:dyDescent="0.2">
      <c r="A2256" s="1"/>
      <c r="B2256" s="1"/>
      <c r="C2256" s="16"/>
      <c r="D2256" s="1"/>
      <c r="E2256" s="1"/>
      <c r="F2256" s="1"/>
      <c r="G2256" s="1"/>
      <c r="H2256" s="11"/>
      <c r="I2256" s="11"/>
      <c r="J2256" s="11"/>
      <c r="K2256" s="2"/>
      <c r="L2256" s="2"/>
      <c r="M2256" s="1"/>
    </row>
    <row r="2257" spans="1:13" x14ac:dyDescent="0.2">
      <c r="A2257" s="1"/>
      <c r="B2257" s="1"/>
      <c r="C2257" s="16"/>
      <c r="D2257" s="1"/>
      <c r="E2257" s="1"/>
      <c r="F2257" s="1"/>
      <c r="G2257" s="1"/>
      <c r="H2257" s="11"/>
      <c r="I2257" s="11"/>
      <c r="J2257" s="11"/>
      <c r="K2257" s="2"/>
      <c r="L2257" s="2"/>
      <c r="M2257" s="1"/>
    </row>
    <row r="2258" spans="1:13" x14ac:dyDescent="0.2">
      <c r="A2258" s="1"/>
      <c r="B2258" s="1"/>
      <c r="C2258" s="16"/>
      <c r="D2258" s="1"/>
      <c r="E2258" s="1"/>
      <c r="F2258" s="1"/>
      <c r="G2258" s="1"/>
      <c r="H2258" s="11"/>
      <c r="I2258" s="11"/>
      <c r="J2258" s="11"/>
      <c r="K2258" s="2"/>
      <c r="L2258" s="2"/>
      <c r="M2258" s="1"/>
    </row>
    <row r="2259" spans="1:13" x14ac:dyDescent="0.2">
      <c r="A2259" s="1"/>
      <c r="B2259" s="1"/>
      <c r="C2259" s="16"/>
      <c r="D2259" s="1"/>
      <c r="E2259" s="1"/>
      <c r="F2259" s="1"/>
      <c r="G2259" s="1"/>
      <c r="H2259" s="11"/>
      <c r="I2259" s="11"/>
      <c r="J2259" s="11"/>
      <c r="K2259" s="2"/>
      <c r="L2259" s="2"/>
      <c r="M2259" s="1"/>
    </row>
    <row r="2260" spans="1:13" x14ac:dyDescent="0.2">
      <c r="A2260" s="1"/>
      <c r="B2260" s="1"/>
      <c r="C2260" s="16"/>
      <c r="D2260" s="1"/>
      <c r="E2260" s="1"/>
      <c r="F2260" s="1"/>
      <c r="G2260" s="1"/>
      <c r="H2260" s="11"/>
      <c r="I2260" s="11"/>
      <c r="J2260" s="11"/>
      <c r="K2260" s="2"/>
      <c r="L2260" s="2"/>
      <c r="M2260" s="1"/>
    </row>
    <row r="2261" spans="1:13" x14ac:dyDescent="0.2">
      <c r="A2261" s="1"/>
      <c r="B2261" s="1"/>
      <c r="C2261" s="16"/>
      <c r="D2261" s="1"/>
      <c r="E2261" s="1"/>
      <c r="F2261" s="1"/>
      <c r="G2261" s="1"/>
      <c r="H2261" s="11"/>
      <c r="I2261" s="11"/>
      <c r="J2261" s="11"/>
      <c r="K2261" s="2"/>
      <c r="L2261" s="2"/>
      <c r="M2261" s="1"/>
    </row>
    <row r="2262" spans="1:13" x14ac:dyDescent="0.2">
      <c r="A2262" s="1"/>
      <c r="B2262" s="1"/>
      <c r="C2262" s="16"/>
      <c r="D2262" s="1"/>
      <c r="E2262" s="1"/>
      <c r="F2262" s="1"/>
      <c r="G2262" s="1"/>
      <c r="H2262" s="11"/>
      <c r="I2262" s="11"/>
      <c r="J2262" s="11"/>
      <c r="K2262" s="2"/>
      <c r="L2262" s="2"/>
      <c r="M2262" s="1"/>
    </row>
    <row r="2263" spans="1:13" x14ac:dyDescent="0.2">
      <c r="A2263" s="1"/>
      <c r="B2263" s="1"/>
      <c r="C2263" s="16"/>
      <c r="D2263" s="1"/>
      <c r="E2263" s="1"/>
      <c r="F2263" s="1"/>
      <c r="G2263" s="1"/>
      <c r="H2263" s="11"/>
      <c r="I2263" s="11"/>
      <c r="J2263" s="11"/>
      <c r="K2263" s="2"/>
      <c r="L2263" s="2"/>
      <c r="M2263" s="1"/>
    </row>
    <row r="2264" spans="1:13" x14ac:dyDescent="0.2">
      <c r="A2264" s="1"/>
      <c r="B2264" s="1"/>
      <c r="C2264" s="16"/>
      <c r="D2264" s="1"/>
      <c r="E2264" s="1"/>
      <c r="F2264" s="1"/>
      <c r="G2264" s="1"/>
      <c r="H2264" s="11"/>
      <c r="I2264" s="11"/>
      <c r="J2264" s="11"/>
      <c r="K2264" s="2"/>
      <c r="L2264" s="2"/>
      <c r="M2264" s="1"/>
    </row>
    <row r="2265" spans="1:13" x14ac:dyDescent="0.2">
      <c r="A2265" s="1"/>
      <c r="B2265" s="1"/>
      <c r="C2265" s="16"/>
      <c r="D2265" s="1"/>
      <c r="E2265" s="1"/>
      <c r="F2265" s="1"/>
      <c r="G2265" s="1"/>
      <c r="H2265" s="11"/>
      <c r="I2265" s="11"/>
      <c r="J2265" s="11"/>
      <c r="K2265" s="2"/>
      <c r="L2265" s="2"/>
      <c r="M2265" s="1"/>
    </row>
    <row r="2266" spans="1:13" x14ac:dyDescent="0.2">
      <c r="A2266" s="1"/>
      <c r="B2266" s="1"/>
      <c r="C2266" s="16"/>
      <c r="D2266" s="1"/>
      <c r="E2266" s="1"/>
      <c r="F2266" s="1"/>
      <c r="G2266" s="1"/>
      <c r="H2266" s="11"/>
      <c r="I2266" s="11"/>
      <c r="J2266" s="11"/>
      <c r="K2266" s="2"/>
      <c r="L2266" s="2"/>
      <c r="M2266" s="1"/>
    </row>
    <row r="2267" spans="1:13" x14ac:dyDescent="0.2">
      <c r="A2267" s="1"/>
      <c r="B2267" s="1"/>
      <c r="C2267" s="16"/>
      <c r="D2267" s="1"/>
      <c r="E2267" s="1"/>
      <c r="F2267" s="1"/>
      <c r="G2267" s="1"/>
      <c r="H2267" s="11"/>
      <c r="I2267" s="11"/>
      <c r="J2267" s="11"/>
      <c r="K2267" s="2"/>
      <c r="L2267" s="2"/>
      <c r="M2267" s="1"/>
    </row>
    <row r="2268" spans="1:13" x14ac:dyDescent="0.2">
      <c r="A2268" s="1"/>
      <c r="B2268" s="1"/>
      <c r="C2268" s="16"/>
      <c r="D2268" s="1"/>
      <c r="E2268" s="1"/>
      <c r="F2268" s="1"/>
      <c r="G2268" s="1"/>
      <c r="H2268" s="11"/>
      <c r="I2268" s="11"/>
      <c r="J2268" s="11"/>
      <c r="K2268" s="2"/>
      <c r="L2268" s="2"/>
      <c r="M2268" s="1"/>
    </row>
    <row r="2269" spans="1:13" x14ac:dyDescent="0.2">
      <c r="A2269" s="1"/>
      <c r="B2269" s="1"/>
      <c r="C2269" s="16"/>
      <c r="D2269" s="1"/>
      <c r="E2269" s="1"/>
      <c r="F2269" s="1"/>
      <c r="G2269" s="1"/>
      <c r="H2269" s="11"/>
      <c r="I2269" s="11"/>
      <c r="J2269" s="11"/>
      <c r="K2269" s="2"/>
      <c r="L2269" s="2"/>
      <c r="M2269" s="1"/>
    </row>
    <row r="2270" spans="1:13" x14ac:dyDescent="0.2">
      <c r="A2270" s="1"/>
      <c r="B2270" s="1"/>
      <c r="C2270" s="16"/>
      <c r="D2270" s="1"/>
      <c r="E2270" s="1"/>
      <c r="F2270" s="1"/>
      <c r="G2270" s="1"/>
      <c r="H2270" s="11"/>
      <c r="I2270" s="11"/>
      <c r="J2270" s="11"/>
      <c r="K2270" s="2"/>
      <c r="L2270" s="2"/>
      <c r="M2270" s="1"/>
    </row>
    <row r="2271" spans="1:13" x14ac:dyDescent="0.2">
      <c r="A2271" s="1"/>
      <c r="B2271" s="1"/>
      <c r="C2271" s="16"/>
      <c r="D2271" s="1"/>
      <c r="E2271" s="1"/>
      <c r="F2271" s="1"/>
      <c r="G2271" s="1"/>
      <c r="H2271" s="11"/>
      <c r="I2271" s="11"/>
      <c r="J2271" s="11"/>
      <c r="K2271" s="2"/>
      <c r="L2271" s="2"/>
      <c r="M2271" s="1"/>
    </row>
    <row r="2272" spans="1:13" x14ac:dyDescent="0.2">
      <c r="A2272" s="1"/>
      <c r="B2272" s="1"/>
      <c r="C2272" s="16"/>
      <c r="D2272" s="1"/>
      <c r="E2272" s="1"/>
      <c r="F2272" s="1"/>
      <c r="G2272" s="1"/>
      <c r="H2272" s="11"/>
      <c r="I2272" s="11"/>
      <c r="J2272" s="11"/>
      <c r="K2272" s="2"/>
      <c r="L2272" s="2"/>
      <c r="M2272" s="1"/>
    </row>
    <row r="2273" spans="1:13" x14ac:dyDescent="0.2">
      <c r="A2273" s="1"/>
      <c r="B2273" s="1"/>
      <c r="C2273" s="16"/>
      <c r="D2273" s="1"/>
      <c r="E2273" s="1"/>
      <c r="F2273" s="1"/>
      <c r="G2273" s="1"/>
      <c r="H2273" s="11"/>
      <c r="I2273" s="11"/>
      <c r="J2273" s="11"/>
      <c r="K2273" s="2"/>
      <c r="L2273" s="2"/>
      <c r="M2273" s="1"/>
    </row>
    <row r="2274" spans="1:13" x14ac:dyDescent="0.2">
      <c r="A2274" s="1"/>
      <c r="B2274" s="1"/>
      <c r="C2274" s="16"/>
      <c r="D2274" s="1"/>
      <c r="E2274" s="1"/>
      <c r="F2274" s="1"/>
      <c r="G2274" s="1"/>
      <c r="H2274" s="11"/>
      <c r="I2274" s="11"/>
      <c r="J2274" s="11"/>
      <c r="K2274" s="2"/>
      <c r="L2274" s="2"/>
      <c r="M2274" s="1"/>
    </row>
    <row r="2275" spans="1:13" x14ac:dyDescent="0.2">
      <c r="A2275" s="1"/>
      <c r="B2275" s="1"/>
      <c r="C2275" s="16"/>
      <c r="D2275" s="1"/>
      <c r="E2275" s="1"/>
      <c r="F2275" s="1"/>
      <c r="G2275" s="1"/>
      <c r="H2275" s="11"/>
      <c r="I2275" s="11"/>
      <c r="J2275" s="11"/>
      <c r="K2275" s="2"/>
      <c r="L2275" s="2"/>
      <c r="M2275" s="1"/>
    </row>
    <row r="2276" spans="1:13" x14ac:dyDescent="0.2">
      <c r="A2276" s="1"/>
      <c r="B2276" s="1"/>
      <c r="C2276" s="16"/>
      <c r="D2276" s="1"/>
      <c r="E2276" s="1"/>
      <c r="F2276" s="1"/>
      <c r="G2276" s="1"/>
      <c r="H2276" s="11"/>
      <c r="I2276" s="11"/>
      <c r="J2276" s="11"/>
      <c r="K2276" s="2"/>
      <c r="L2276" s="2"/>
      <c r="M2276" s="1"/>
    </row>
    <row r="2277" spans="1:13" x14ac:dyDescent="0.2">
      <c r="A2277" s="1"/>
      <c r="B2277" s="1"/>
      <c r="C2277" s="16"/>
      <c r="D2277" s="1"/>
      <c r="E2277" s="1"/>
      <c r="F2277" s="1"/>
      <c r="G2277" s="1"/>
      <c r="H2277" s="11"/>
      <c r="I2277" s="11"/>
      <c r="J2277" s="11"/>
      <c r="K2277" s="2"/>
      <c r="L2277" s="2"/>
      <c r="M2277" s="1"/>
    </row>
    <row r="2278" spans="1:13" x14ac:dyDescent="0.2">
      <c r="A2278" s="1"/>
      <c r="B2278" s="1"/>
      <c r="C2278" s="16"/>
      <c r="D2278" s="1"/>
      <c r="E2278" s="1"/>
      <c r="F2278" s="1"/>
      <c r="G2278" s="1"/>
      <c r="H2278" s="11"/>
      <c r="I2278" s="11"/>
      <c r="J2278" s="11"/>
      <c r="K2278" s="2"/>
      <c r="L2278" s="2"/>
      <c r="M2278" s="1"/>
    </row>
    <row r="2279" spans="1:13" x14ac:dyDescent="0.2">
      <c r="A2279" s="1"/>
      <c r="B2279" s="1"/>
      <c r="C2279" s="16"/>
      <c r="D2279" s="1"/>
      <c r="E2279" s="1"/>
      <c r="F2279" s="1"/>
      <c r="G2279" s="1"/>
      <c r="H2279" s="11"/>
      <c r="I2279" s="11"/>
      <c r="J2279" s="11"/>
      <c r="K2279" s="2"/>
      <c r="L2279" s="2"/>
      <c r="M2279" s="1"/>
    </row>
    <row r="2280" spans="1:13" x14ac:dyDescent="0.2">
      <c r="A2280" s="1"/>
      <c r="B2280" s="1"/>
      <c r="C2280" s="16"/>
      <c r="D2280" s="1"/>
      <c r="E2280" s="1"/>
      <c r="F2280" s="1"/>
      <c r="G2280" s="1"/>
      <c r="H2280" s="11"/>
      <c r="I2280" s="11"/>
      <c r="J2280" s="11"/>
      <c r="K2280" s="2"/>
      <c r="L2280" s="2"/>
      <c r="M2280" s="1"/>
    </row>
    <row r="2281" spans="1:13" x14ac:dyDescent="0.2">
      <c r="A2281" s="1"/>
      <c r="B2281" s="1"/>
      <c r="C2281" s="16"/>
      <c r="D2281" s="1"/>
      <c r="E2281" s="1"/>
      <c r="F2281" s="1"/>
      <c r="G2281" s="1"/>
      <c r="H2281" s="11"/>
      <c r="I2281" s="11"/>
      <c r="J2281" s="11"/>
      <c r="K2281" s="2"/>
      <c r="L2281" s="2"/>
      <c r="M2281" s="1"/>
    </row>
    <row r="2282" spans="1:13" x14ac:dyDescent="0.2">
      <c r="A2282" s="1"/>
      <c r="B2282" s="1"/>
      <c r="C2282" s="16"/>
      <c r="D2282" s="1"/>
      <c r="E2282" s="1"/>
      <c r="F2282" s="1"/>
      <c r="G2282" s="1"/>
      <c r="H2282" s="11"/>
      <c r="I2282" s="11"/>
      <c r="J2282" s="11"/>
      <c r="K2282" s="2"/>
      <c r="L2282" s="2"/>
      <c r="M2282" s="1"/>
    </row>
    <row r="2283" spans="1:13" x14ac:dyDescent="0.2">
      <c r="A2283" s="1"/>
      <c r="B2283" s="1"/>
      <c r="C2283" s="16"/>
      <c r="D2283" s="1"/>
      <c r="E2283" s="1"/>
      <c r="F2283" s="1"/>
      <c r="G2283" s="1"/>
      <c r="H2283" s="11"/>
      <c r="I2283" s="11"/>
      <c r="J2283" s="11"/>
      <c r="K2283" s="2"/>
      <c r="L2283" s="2"/>
      <c r="M2283" s="1"/>
    </row>
    <row r="2284" spans="1:13" x14ac:dyDescent="0.2">
      <c r="A2284" s="1"/>
      <c r="B2284" s="1"/>
      <c r="C2284" s="16"/>
      <c r="D2284" s="1"/>
      <c r="E2284" s="1"/>
      <c r="F2284" s="1"/>
      <c r="G2284" s="1"/>
      <c r="H2284" s="11"/>
      <c r="I2284" s="11"/>
      <c r="J2284" s="11"/>
      <c r="K2284" s="2"/>
      <c r="L2284" s="2"/>
      <c r="M2284" s="1"/>
    </row>
    <row r="2285" spans="1:13" x14ac:dyDescent="0.2">
      <c r="A2285" s="1"/>
      <c r="B2285" s="1"/>
      <c r="C2285" s="16"/>
      <c r="D2285" s="1"/>
      <c r="E2285" s="1"/>
      <c r="F2285" s="1"/>
      <c r="G2285" s="1"/>
      <c r="H2285" s="11"/>
      <c r="I2285" s="11"/>
      <c r="J2285" s="11"/>
      <c r="K2285" s="2"/>
      <c r="L2285" s="2"/>
      <c r="M2285" s="1"/>
    </row>
    <row r="2286" spans="1:13" x14ac:dyDescent="0.2">
      <c r="A2286" s="1"/>
      <c r="B2286" s="1"/>
      <c r="C2286" s="16"/>
      <c r="D2286" s="1"/>
      <c r="E2286" s="1"/>
      <c r="F2286" s="1"/>
      <c r="G2286" s="1"/>
      <c r="H2286" s="11"/>
      <c r="I2286" s="11"/>
      <c r="J2286" s="11"/>
      <c r="K2286" s="2"/>
      <c r="L2286" s="2"/>
      <c r="M2286" s="1"/>
    </row>
    <row r="2287" spans="1:13" x14ac:dyDescent="0.2">
      <c r="A2287" s="1"/>
      <c r="B2287" s="1"/>
      <c r="C2287" s="16"/>
      <c r="D2287" s="1"/>
      <c r="E2287" s="1"/>
      <c r="F2287" s="1"/>
      <c r="G2287" s="1"/>
      <c r="H2287" s="11"/>
      <c r="I2287" s="11"/>
      <c r="J2287" s="11"/>
      <c r="K2287" s="2"/>
      <c r="L2287" s="2"/>
      <c r="M2287" s="1"/>
    </row>
    <row r="2288" spans="1:13" x14ac:dyDescent="0.2">
      <c r="A2288" s="1"/>
      <c r="B2288" s="1"/>
      <c r="C2288" s="16"/>
      <c r="D2288" s="1"/>
      <c r="E2288" s="1"/>
      <c r="F2288" s="1"/>
      <c r="G2288" s="1"/>
      <c r="H2288" s="11"/>
      <c r="I2288" s="11"/>
      <c r="J2288" s="11"/>
      <c r="K2288" s="2"/>
      <c r="L2288" s="2"/>
      <c r="M2288" s="1"/>
    </row>
    <row r="2289" spans="1:13" x14ac:dyDescent="0.2">
      <c r="A2289" s="1"/>
      <c r="B2289" s="1"/>
      <c r="C2289" s="16"/>
      <c r="D2289" s="1"/>
      <c r="E2289" s="1"/>
      <c r="F2289" s="1"/>
      <c r="G2289" s="1"/>
      <c r="H2289" s="11"/>
      <c r="I2289" s="11"/>
      <c r="J2289" s="11"/>
      <c r="K2289" s="2"/>
      <c r="L2289" s="2"/>
      <c r="M2289" s="1"/>
    </row>
    <row r="2290" spans="1:13" x14ac:dyDescent="0.2">
      <c r="A2290" s="1"/>
      <c r="B2290" s="1"/>
      <c r="C2290" s="16"/>
      <c r="D2290" s="1"/>
      <c r="E2290" s="1"/>
      <c r="F2290" s="1"/>
      <c r="G2290" s="1"/>
      <c r="H2290" s="11"/>
      <c r="I2290" s="11"/>
      <c r="J2290" s="11"/>
      <c r="K2290" s="2"/>
      <c r="L2290" s="2"/>
      <c r="M2290" s="1"/>
    </row>
    <row r="2291" spans="1:13" x14ac:dyDescent="0.2">
      <c r="A2291" s="1"/>
      <c r="B2291" s="1"/>
      <c r="C2291" s="16"/>
      <c r="D2291" s="1"/>
      <c r="E2291" s="1"/>
      <c r="F2291" s="1"/>
      <c r="G2291" s="1"/>
      <c r="H2291" s="11"/>
      <c r="I2291" s="11"/>
      <c r="J2291" s="11"/>
      <c r="K2291" s="2"/>
      <c r="L2291" s="2"/>
      <c r="M2291" s="1"/>
    </row>
    <row r="2292" spans="1:13" x14ac:dyDescent="0.2">
      <c r="A2292" s="1"/>
      <c r="B2292" s="1"/>
      <c r="C2292" s="16"/>
      <c r="D2292" s="1"/>
      <c r="E2292" s="1"/>
      <c r="F2292" s="1"/>
      <c r="G2292" s="1"/>
      <c r="H2292" s="11"/>
      <c r="I2292" s="11"/>
      <c r="J2292" s="11"/>
      <c r="K2292" s="2"/>
      <c r="L2292" s="2"/>
      <c r="M2292" s="1"/>
    </row>
    <row r="2293" spans="1:13" x14ac:dyDescent="0.2">
      <c r="A2293" s="1"/>
      <c r="B2293" s="1"/>
      <c r="C2293" s="16"/>
      <c r="D2293" s="1"/>
      <c r="E2293" s="1"/>
      <c r="F2293" s="1"/>
      <c r="G2293" s="1"/>
      <c r="H2293" s="11"/>
      <c r="I2293" s="11"/>
      <c r="J2293" s="11"/>
      <c r="K2293" s="2"/>
      <c r="L2293" s="2"/>
      <c r="M2293" s="1"/>
    </row>
    <row r="2294" spans="1:13" x14ac:dyDescent="0.2">
      <c r="A2294" s="1"/>
      <c r="B2294" s="1"/>
      <c r="C2294" s="16"/>
      <c r="D2294" s="1"/>
      <c r="E2294" s="1"/>
      <c r="F2294" s="1"/>
      <c r="G2294" s="1"/>
      <c r="H2294" s="11"/>
      <c r="I2294" s="11"/>
      <c r="J2294" s="11"/>
      <c r="K2294" s="2"/>
      <c r="L2294" s="2"/>
      <c r="M2294" s="1"/>
    </row>
    <row r="2295" spans="1:13" x14ac:dyDescent="0.2">
      <c r="A2295" s="1"/>
      <c r="B2295" s="1"/>
      <c r="C2295" s="16"/>
      <c r="D2295" s="1"/>
      <c r="E2295" s="1"/>
      <c r="F2295" s="1"/>
      <c r="G2295" s="1"/>
      <c r="H2295" s="11"/>
      <c r="I2295" s="11"/>
      <c r="J2295" s="11"/>
      <c r="K2295" s="2"/>
      <c r="L2295" s="2"/>
      <c r="M2295" s="1"/>
    </row>
    <row r="2296" spans="1:13" x14ac:dyDescent="0.2">
      <c r="A2296" s="1"/>
      <c r="B2296" s="1"/>
      <c r="C2296" s="16"/>
      <c r="D2296" s="1"/>
      <c r="E2296" s="1"/>
      <c r="F2296" s="1"/>
      <c r="G2296" s="1"/>
      <c r="H2296" s="11"/>
      <c r="I2296" s="11"/>
      <c r="J2296" s="11"/>
      <c r="K2296" s="2"/>
      <c r="L2296" s="2"/>
      <c r="M2296" s="1"/>
    </row>
    <row r="2297" spans="1:13" x14ac:dyDescent="0.2">
      <c r="A2297" s="1"/>
      <c r="B2297" s="1"/>
      <c r="C2297" s="16"/>
      <c r="D2297" s="1"/>
      <c r="E2297" s="1"/>
      <c r="F2297" s="1"/>
      <c r="G2297" s="1"/>
      <c r="H2297" s="11"/>
      <c r="I2297" s="11"/>
      <c r="J2297" s="11"/>
      <c r="K2297" s="2"/>
      <c r="L2297" s="2"/>
      <c r="M2297" s="1"/>
    </row>
    <row r="2298" spans="1:13" x14ac:dyDescent="0.2">
      <c r="A2298" s="1"/>
      <c r="B2298" s="1"/>
      <c r="C2298" s="16"/>
      <c r="D2298" s="1"/>
      <c r="E2298" s="1"/>
      <c r="F2298" s="1"/>
      <c r="G2298" s="1"/>
      <c r="H2298" s="11"/>
      <c r="I2298" s="11"/>
      <c r="J2298" s="11"/>
      <c r="K2298" s="2"/>
      <c r="L2298" s="2"/>
      <c r="M2298" s="1"/>
    </row>
    <row r="2299" spans="1:13" x14ac:dyDescent="0.2">
      <c r="A2299" s="1"/>
      <c r="B2299" s="1"/>
      <c r="C2299" s="16"/>
      <c r="D2299" s="1"/>
      <c r="E2299" s="1"/>
      <c r="F2299" s="1"/>
      <c r="G2299" s="1"/>
      <c r="H2299" s="11"/>
      <c r="I2299" s="11"/>
      <c r="J2299" s="11"/>
      <c r="K2299" s="2"/>
      <c r="L2299" s="2"/>
      <c r="M2299" s="1"/>
    </row>
    <row r="2300" spans="1:13" x14ac:dyDescent="0.2">
      <c r="A2300" s="1"/>
      <c r="B2300" s="1"/>
      <c r="C2300" s="16"/>
      <c r="D2300" s="1"/>
      <c r="E2300" s="1"/>
      <c r="F2300" s="1"/>
      <c r="G2300" s="1"/>
      <c r="H2300" s="11"/>
      <c r="I2300" s="11"/>
      <c r="J2300" s="11"/>
      <c r="K2300" s="2"/>
      <c r="L2300" s="2"/>
      <c r="M2300" s="1"/>
    </row>
    <row r="2301" spans="1:13" x14ac:dyDescent="0.2">
      <c r="A2301" s="1"/>
      <c r="B2301" s="1"/>
      <c r="C2301" s="16"/>
      <c r="D2301" s="1"/>
      <c r="E2301" s="1"/>
      <c r="F2301" s="1"/>
      <c r="G2301" s="1"/>
      <c r="H2301" s="11"/>
      <c r="I2301" s="11"/>
      <c r="J2301" s="11"/>
      <c r="K2301" s="2"/>
      <c r="L2301" s="2"/>
      <c r="M2301" s="1"/>
    </row>
    <row r="2302" spans="1:13" x14ac:dyDescent="0.2">
      <c r="A2302" s="1"/>
      <c r="B2302" s="1"/>
      <c r="C2302" s="16"/>
      <c r="D2302" s="1"/>
      <c r="E2302" s="1"/>
      <c r="F2302" s="1"/>
      <c r="G2302" s="1"/>
      <c r="H2302" s="11"/>
      <c r="I2302" s="11"/>
      <c r="J2302" s="11"/>
      <c r="K2302" s="2"/>
      <c r="L2302" s="2"/>
      <c r="M2302" s="1"/>
    </row>
    <row r="2303" spans="1:13" x14ac:dyDescent="0.2">
      <c r="A2303" s="1"/>
      <c r="B2303" s="1"/>
      <c r="C2303" s="16"/>
      <c r="D2303" s="1"/>
      <c r="E2303" s="1"/>
      <c r="F2303" s="1"/>
      <c r="G2303" s="1"/>
      <c r="H2303" s="11"/>
      <c r="I2303" s="11"/>
      <c r="J2303" s="11"/>
      <c r="K2303" s="2"/>
      <c r="L2303" s="2"/>
      <c r="M2303" s="1"/>
    </row>
    <row r="2304" spans="1:13" x14ac:dyDescent="0.2">
      <c r="A2304" s="1"/>
      <c r="B2304" s="1"/>
      <c r="C2304" s="16"/>
      <c r="D2304" s="1"/>
      <c r="E2304" s="1"/>
      <c r="F2304" s="1"/>
      <c r="G2304" s="1"/>
      <c r="H2304" s="11"/>
      <c r="I2304" s="11"/>
      <c r="J2304" s="11"/>
      <c r="K2304" s="2"/>
      <c r="L2304" s="2"/>
      <c r="M2304" s="1"/>
    </row>
    <row r="2305" spans="1:13" x14ac:dyDescent="0.2">
      <c r="A2305" s="1"/>
      <c r="B2305" s="1"/>
      <c r="C2305" s="16"/>
      <c r="D2305" s="1"/>
      <c r="E2305" s="1"/>
      <c r="F2305" s="1"/>
      <c r="G2305" s="1"/>
      <c r="H2305" s="11"/>
      <c r="I2305" s="11"/>
      <c r="J2305" s="11"/>
      <c r="K2305" s="2"/>
      <c r="L2305" s="2"/>
      <c r="M2305" s="1"/>
    </row>
    <row r="2306" spans="1:13" x14ac:dyDescent="0.2">
      <c r="A2306" s="1"/>
      <c r="B2306" s="1"/>
      <c r="C2306" s="16"/>
      <c r="D2306" s="1"/>
      <c r="E2306" s="1"/>
      <c r="F2306" s="1"/>
      <c r="G2306" s="1"/>
      <c r="H2306" s="11"/>
      <c r="I2306" s="11"/>
      <c r="J2306" s="11"/>
      <c r="K2306" s="2"/>
      <c r="L2306" s="2"/>
      <c r="M2306" s="1"/>
    </row>
    <row r="2307" spans="1:13" x14ac:dyDescent="0.2">
      <c r="A2307" s="1"/>
      <c r="B2307" s="1"/>
      <c r="C2307" s="16"/>
      <c r="D2307" s="1"/>
      <c r="E2307" s="1"/>
      <c r="F2307" s="1"/>
      <c r="G2307" s="1"/>
      <c r="H2307" s="11"/>
      <c r="I2307" s="11"/>
      <c r="J2307" s="11"/>
      <c r="K2307" s="2"/>
      <c r="L2307" s="2"/>
      <c r="M2307" s="1"/>
    </row>
    <row r="2308" spans="1:13" x14ac:dyDescent="0.2">
      <c r="A2308" s="1"/>
      <c r="B2308" s="1"/>
      <c r="C2308" s="16"/>
      <c r="D2308" s="1"/>
      <c r="E2308" s="1"/>
      <c r="F2308" s="1"/>
      <c r="G2308" s="1"/>
      <c r="H2308" s="11"/>
      <c r="I2308" s="11"/>
      <c r="J2308" s="11"/>
      <c r="K2308" s="2"/>
      <c r="L2308" s="2"/>
      <c r="M2308" s="1"/>
    </row>
    <row r="2309" spans="1:13" x14ac:dyDescent="0.2">
      <c r="A2309" s="1"/>
      <c r="B2309" s="1"/>
      <c r="C2309" s="16"/>
      <c r="D2309" s="1"/>
      <c r="E2309" s="1"/>
      <c r="F2309" s="1"/>
      <c r="G2309" s="1"/>
      <c r="H2309" s="11"/>
      <c r="I2309" s="11"/>
      <c r="J2309" s="11"/>
      <c r="K2309" s="2"/>
      <c r="L2309" s="2"/>
      <c r="M2309" s="1"/>
    </row>
    <row r="2310" spans="1:13" x14ac:dyDescent="0.2">
      <c r="A2310" s="1"/>
      <c r="B2310" s="1"/>
      <c r="C2310" s="16"/>
      <c r="D2310" s="1"/>
      <c r="E2310" s="1"/>
      <c r="F2310" s="1"/>
      <c r="G2310" s="1"/>
      <c r="H2310" s="11"/>
      <c r="I2310" s="11"/>
      <c r="J2310" s="11"/>
      <c r="K2310" s="2"/>
      <c r="L2310" s="2"/>
      <c r="M2310" s="1"/>
    </row>
    <row r="2311" spans="1:13" x14ac:dyDescent="0.2">
      <c r="A2311" s="1"/>
      <c r="B2311" s="1"/>
      <c r="C2311" s="16"/>
      <c r="D2311" s="1"/>
      <c r="E2311" s="1"/>
      <c r="F2311" s="1"/>
      <c r="G2311" s="1"/>
      <c r="H2311" s="11"/>
      <c r="I2311" s="11"/>
      <c r="J2311" s="11"/>
      <c r="K2311" s="2"/>
      <c r="L2311" s="2"/>
      <c r="M2311" s="1"/>
    </row>
    <row r="2312" spans="1:13" x14ac:dyDescent="0.2">
      <c r="A2312" s="1"/>
      <c r="B2312" s="1"/>
      <c r="C2312" s="16"/>
      <c r="D2312" s="1"/>
      <c r="E2312" s="1"/>
      <c r="F2312" s="1"/>
      <c r="G2312" s="1"/>
      <c r="H2312" s="11"/>
      <c r="I2312" s="11"/>
      <c r="J2312" s="11"/>
      <c r="K2312" s="2"/>
      <c r="L2312" s="2"/>
      <c r="M2312" s="1"/>
    </row>
    <row r="2313" spans="1:13" x14ac:dyDescent="0.2">
      <c r="A2313" s="1"/>
      <c r="B2313" s="1"/>
      <c r="C2313" s="16"/>
      <c r="D2313" s="1"/>
      <c r="E2313" s="1"/>
      <c r="F2313" s="1"/>
      <c r="G2313" s="1"/>
      <c r="H2313" s="11"/>
      <c r="I2313" s="11"/>
      <c r="J2313" s="11"/>
      <c r="K2313" s="2"/>
      <c r="L2313" s="2"/>
      <c r="M2313" s="1"/>
    </row>
    <row r="2314" spans="1:13" x14ac:dyDescent="0.2">
      <c r="A2314" s="1"/>
      <c r="B2314" s="1"/>
      <c r="C2314" s="16"/>
      <c r="D2314" s="1"/>
      <c r="E2314" s="1"/>
      <c r="F2314" s="1"/>
      <c r="G2314" s="1"/>
      <c r="H2314" s="11"/>
      <c r="I2314" s="11"/>
      <c r="J2314" s="11"/>
      <c r="K2314" s="2"/>
      <c r="L2314" s="2"/>
      <c r="M2314" s="1"/>
    </row>
    <row r="2315" spans="1:13" x14ac:dyDescent="0.2">
      <c r="A2315" s="1"/>
      <c r="B2315" s="1"/>
      <c r="C2315" s="16"/>
      <c r="D2315" s="1"/>
      <c r="E2315" s="1"/>
      <c r="F2315" s="1"/>
      <c r="G2315" s="1"/>
      <c r="H2315" s="11"/>
      <c r="I2315" s="11"/>
      <c r="J2315" s="11"/>
      <c r="K2315" s="2"/>
      <c r="L2315" s="2"/>
      <c r="M2315" s="1"/>
    </row>
    <row r="2316" spans="1:13" x14ac:dyDescent="0.2">
      <c r="A2316" s="1"/>
      <c r="B2316" s="1"/>
      <c r="C2316" s="16"/>
      <c r="D2316" s="1"/>
      <c r="E2316" s="1"/>
      <c r="F2316" s="1"/>
      <c r="G2316" s="1"/>
      <c r="H2316" s="11"/>
      <c r="I2316" s="11"/>
      <c r="J2316" s="11"/>
      <c r="K2316" s="2"/>
      <c r="L2316" s="2"/>
      <c r="M2316" s="1"/>
    </row>
    <row r="2317" spans="1:13" x14ac:dyDescent="0.2">
      <c r="A2317" s="1"/>
      <c r="B2317" s="1"/>
      <c r="C2317" s="16"/>
      <c r="D2317" s="1"/>
      <c r="E2317" s="1"/>
      <c r="F2317" s="1"/>
      <c r="G2317" s="1"/>
      <c r="H2317" s="11"/>
      <c r="I2317" s="11"/>
      <c r="J2317" s="11"/>
      <c r="K2317" s="2"/>
      <c r="L2317" s="2"/>
      <c r="M2317" s="1"/>
    </row>
    <row r="2318" spans="1:13" x14ac:dyDescent="0.2">
      <c r="A2318" s="1"/>
      <c r="B2318" s="1"/>
      <c r="C2318" s="16"/>
      <c r="D2318" s="1"/>
      <c r="E2318" s="1"/>
      <c r="F2318" s="1"/>
      <c r="G2318" s="1"/>
      <c r="H2318" s="11"/>
      <c r="I2318" s="11"/>
      <c r="J2318" s="11"/>
      <c r="K2318" s="2"/>
      <c r="L2318" s="2"/>
      <c r="M2318" s="1"/>
    </row>
    <row r="2319" spans="1:13" x14ac:dyDescent="0.2">
      <c r="A2319" s="1"/>
      <c r="B2319" s="1"/>
      <c r="C2319" s="16"/>
      <c r="D2319" s="1"/>
      <c r="E2319" s="1"/>
      <c r="F2319" s="1"/>
      <c r="G2319" s="1"/>
      <c r="H2319" s="11"/>
      <c r="I2319" s="11"/>
      <c r="J2319" s="11"/>
      <c r="K2319" s="2"/>
      <c r="L2319" s="2"/>
      <c r="M2319" s="1"/>
    </row>
    <row r="2320" spans="1:13" x14ac:dyDescent="0.2">
      <c r="A2320" s="1"/>
      <c r="B2320" s="1"/>
      <c r="C2320" s="16"/>
      <c r="D2320" s="1"/>
      <c r="E2320" s="1"/>
      <c r="F2320" s="1"/>
      <c r="G2320" s="1"/>
      <c r="H2320" s="11"/>
      <c r="I2320" s="11"/>
      <c r="J2320" s="11"/>
      <c r="K2320" s="2"/>
      <c r="L2320" s="2"/>
      <c r="M2320" s="1"/>
    </row>
    <row r="2321" spans="1:13" x14ac:dyDescent="0.2">
      <c r="A2321" s="1"/>
      <c r="B2321" s="1"/>
      <c r="C2321" s="16"/>
      <c r="D2321" s="1"/>
      <c r="E2321" s="1"/>
      <c r="F2321" s="1"/>
      <c r="G2321" s="1"/>
      <c r="H2321" s="11"/>
      <c r="I2321" s="11"/>
      <c r="J2321" s="11"/>
      <c r="K2321" s="2"/>
      <c r="L2321" s="2"/>
      <c r="M2321" s="1"/>
    </row>
    <row r="2322" spans="1:13" x14ac:dyDescent="0.2">
      <c r="A2322" s="1"/>
      <c r="B2322" s="1"/>
      <c r="C2322" s="16"/>
      <c r="D2322" s="1"/>
      <c r="E2322" s="1"/>
      <c r="F2322" s="1"/>
      <c r="G2322" s="1"/>
      <c r="H2322" s="11"/>
      <c r="I2322" s="11"/>
      <c r="J2322" s="11"/>
      <c r="K2322" s="2"/>
      <c r="L2322" s="2"/>
      <c r="M2322" s="1"/>
    </row>
    <row r="2323" spans="1:13" x14ac:dyDescent="0.2">
      <c r="A2323" s="1"/>
      <c r="B2323" s="1"/>
      <c r="C2323" s="16"/>
      <c r="D2323" s="1"/>
      <c r="E2323" s="1"/>
      <c r="F2323" s="1"/>
      <c r="G2323" s="1"/>
      <c r="H2323" s="11"/>
      <c r="I2323" s="11"/>
      <c r="J2323" s="11"/>
      <c r="K2323" s="2"/>
      <c r="L2323" s="2"/>
      <c r="M2323" s="1"/>
    </row>
    <row r="2324" spans="1:13" x14ac:dyDescent="0.2">
      <c r="A2324" s="1"/>
      <c r="B2324" s="1"/>
      <c r="C2324" s="16"/>
      <c r="D2324" s="1"/>
      <c r="E2324" s="1"/>
      <c r="F2324" s="1"/>
      <c r="G2324" s="1"/>
      <c r="H2324" s="11"/>
      <c r="I2324" s="11"/>
      <c r="J2324" s="11"/>
      <c r="K2324" s="2"/>
      <c r="L2324" s="2"/>
      <c r="M2324" s="1"/>
    </row>
    <row r="2325" spans="1:13" x14ac:dyDescent="0.2">
      <c r="A2325" s="1"/>
      <c r="B2325" s="1"/>
      <c r="C2325" s="16"/>
      <c r="D2325" s="1"/>
      <c r="E2325" s="1"/>
      <c r="F2325" s="1"/>
      <c r="G2325" s="1"/>
      <c r="H2325" s="11"/>
      <c r="I2325" s="11"/>
      <c r="J2325" s="11"/>
      <c r="K2325" s="2"/>
      <c r="L2325" s="2"/>
      <c r="M2325" s="1"/>
    </row>
    <row r="2326" spans="1:13" x14ac:dyDescent="0.2">
      <c r="A2326" s="1"/>
      <c r="B2326" s="1"/>
      <c r="C2326" s="16"/>
      <c r="D2326" s="1"/>
      <c r="E2326" s="1"/>
      <c r="F2326" s="1"/>
      <c r="G2326" s="1"/>
      <c r="H2326" s="11"/>
      <c r="I2326" s="11"/>
      <c r="J2326" s="11"/>
      <c r="K2326" s="2"/>
      <c r="L2326" s="2"/>
      <c r="M2326" s="1"/>
    </row>
    <row r="2327" spans="1:13" x14ac:dyDescent="0.2">
      <c r="A2327" s="1"/>
      <c r="B2327" s="1"/>
      <c r="C2327" s="16"/>
      <c r="D2327" s="1"/>
      <c r="E2327" s="1"/>
      <c r="F2327" s="1"/>
      <c r="G2327" s="1"/>
      <c r="H2327" s="11"/>
      <c r="I2327" s="11"/>
      <c r="J2327" s="11"/>
      <c r="K2327" s="2"/>
      <c r="L2327" s="2"/>
      <c r="M2327" s="1"/>
    </row>
    <row r="2328" spans="1:13" x14ac:dyDescent="0.2">
      <c r="A2328" s="1"/>
      <c r="B2328" s="1"/>
      <c r="C2328" s="16"/>
      <c r="D2328" s="1"/>
      <c r="E2328" s="1"/>
      <c r="F2328" s="1"/>
      <c r="G2328" s="1"/>
      <c r="H2328" s="11"/>
      <c r="I2328" s="11"/>
      <c r="J2328" s="11"/>
      <c r="K2328" s="2"/>
      <c r="L2328" s="2"/>
      <c r="M2328" s="1"/>
    </row>
    <row r="2329" spans="1:13" x14ac:dyDescent="0.2">
      <c r="A2329" s="1"/>
      <c r="B2329" s="1"/>
      <c r="C2329" s="16"/>
      <c r="D2329" s="1"/>
      <c r="E2329" s="1"/>
      <c r="F2329" s="1"/>
      <c r="G2329" s="1"/>
      <c r="H2329" s="11"/>
      <c r="I2329" s="11"/>
      <c r="J2329" s="11"/>
      <c r="K2329" s="2"/>
      <c r="L2329" s="2"/>
      <c r="M2329" s="1"/>
    </row>
    <row r="2330" spans="1:13" x14ac:dyDescent="0.2">
      <c r="A2330" s="1"/>
      <c r="B2330" s="1"/>
      <c r="C2330" s="16"/>
      <c r="D2330" s="1"/>
      <c r="E2330" s="1"/>
      <c r="F2330" s="1"/>
      <c r="G2330" s="1"/>
      <c r="H2330" s="11"/>
      <c r="I2330" s="11"/>
      <c r="J2330" s="11"/>
      <c r="K2330" s="2"/>
      <c r="L2330" s="2"/>
      <c r="M2330" s="1"/>
    </row>
    <row r="2331" spans="1:13" x14ac:dyDescent="0.2">
      <c r="A2331" s="1"/>
      <c r="B2331" s="1"/>
      <c r="C2331" s="16"/>
      <c r="D2331" s="1"/>
      <c r="E2331" s="1"/>
      <c r="F2331" s="1"/>
      <c r="G2331" s="1"/>
      <c r="H2331" s="11"/>
      <c r="I2331" s="11"/>
      <c r="J2331" s="11"/>
      <c r="K2331" s="2"/>
      <c r="L2331" s="2"/>
      <c r="M2331" s="1"/>
    </row>
    <row r="2332" spans="1:13" x14ac:dyDescent="0.2">
      <c r="A2332" s="1"/>
      <c r="B2332" s="1"/>
      <c r="C2332" s="16"/>
      <c r="D2332" s="1"/>
      <c r="E2332" s="1"/>
      <c r="F2332" s="1"/>
      <c r="G2332" s="1"/>
      <c r="H2332" s="11"/>
      <c r="I2332" s="11"/>
      <c r="J2332" s="11"/>
      <c r="K2332" s="2"/>
      <c r="L2332" s="2"/>
      <c r="M2332" s="1"/>
    </row>
    <row r="2333" spans="1:13" x14ac:dyDescent="0.2">
      <c r="A2333" s="1"/>
      <c r="B2333" s="1"/>
      <c r="C2333" s="16"/>
      <c r="D2333" s="1"/>
      <c r="E2333" s="1"/>
      <c r="F2333" s="1"/>
      <c r="G2333" s="1"/>
      <c r="H2333" s="11"/>
      <c r="I2333" s="11"/>
      <c r="J2333" s="11"/>
      <c r="K2333" s="2"/>
      <c r="L2333" s="2"/>
      <c r="M2333" s="1"/>
    </row>
    <row r="2334" spans="1:13" x14ac:dyDescent="0.2">
      <c r="A2334" s="1"/>
      <c r="B2334" s="1"/>
      <c r="C2334" s="16"/>
      <c r="D2334" s="1"/>
      <c r="E2334" s="1"/>
      <c r="F2334" s="1"/>
      <c r="G2334" s="1"/>
      <c r="H2334" s="11"/>
      <c r="I2334" s="11"/>
      <c r="J2334" s="11"/>
      <c r="K2334" s="2"/>
      <c r="L2334" s="2"/>
      <c r="M2334" s="1"/>
    </row>
    <row r="2335" spans="1:13" x14ac:dyDescent="0.2">
      <c r="A2335" s="1"/>
      <c r="B2335" s="1"/>
      <c r="C2335" s="16"/>
      <c r="D2335" s="1"/>
      <c r="E2335" s="1"/>
      <c r="F2335" s="1"/>
      <c r="G2335" s="1"/>
      <c r="H2335" s="11"/>
      <c r="I2335" s="11"/>
      <c r="J2335" s="11"/>
      <c r="K2335" s="2"/>
      <c r="L2335" s="2"/>
      <c r="M2335" s="1"/>
    </row>
    <row r="2336" spans="1:13" x14ac:dyDescent="0.2">
      <c r="A2336" s="1"/>
      <c r="B2336" s="1"/>
      <c r="C2336" s="16"/>
      <c r="D2336" s="1"/>
      <c r="E2336" s="1"/>
      <c r="F2336" s="1"/>
      <c r="G2336" s="1"/>
      <c r="H2336" s="11"/>
      <c r="I2336" s="11"/>
      <c r="J2336" s="11"/>
      <c r="K2336" s="2"/>
      <c r="L2336" s="2"/>
      <c r="M2336" s="1"/>
    </row>
    <row r="2337" spans="1:13" x14ac:dyDescent="0.2">
      <c r="A2337" s="1"/>
      <c r="B2337" s="1"/>
      <c r="C2337" s="16"/>
      <c r="D2337" s="1"/>
      <c r="E2337" s="1"/>
      <c r="F2337" s="1"/>
      <c r="G2337" s="1"/>
      <c r="H2337" s="11"/>
      <c r="I2337" s="11"/>
      <c r="J2337" s="11"/>
      <c r="K2337" s="2"/>
      <c r="L2337" s="2"/>
      <c r="M2337" s="1"/>
    </row>
    <row r="2338" spans="1:13" x14ac:dyDescent="0.2">
      <c r="A2338" s="1"/>
      <c r="B2338" s="1"/>
      <c r="C2338" s="16"/>
      <c r="D2338" s="1"/>
      <c r="E2338" s="1"/>
      <c r="F2338" s="1"/>
      <c r="G2338" s="1"/>
      <c r="H2338" s="11"/>
      <c r="I2338" s="11"/>
      <c r="J2338" s="11"/>
      <c r="K2338" s="2"/>
      <c r="L2338" s="2"/>
      <c r="M2338" s="1"/>
    </row>
    <row r="2339" spans="1:13" x14ac:dyDescent="0.2">
      <c r="A2339" s="1"/>
      <c r="B2339" s="1"/>
      <c r="C2339" s="16"/>
      <c r="D2339" s="1"/>
      <c r="E2339" s="1"/>
      <c r="F2339" s="1"/>
      <c r="G2339" s="1"/>
      <c r="H2339" s="11"/>
      <c r="I2339" s="11"/>
      <c r="J2339" s="11"/>
      <c r="K2339" s="2"/>
      <c r="L2339" s="2"/>
      <c r="M2339" s="1"/>
    </row>
    <row r="2340" spans="1:13" x14ac:dyDescent="0.2">
      <c r="A2340" s="1"/>
      <c r="B2340" s="1"/>
      <c r="C2340" s="16"/>
      <c r="D2340" s="1"/>
      <c r="E2340" s="1"/>
      <c r="F2340" s="1"/>
      <c r="G2340" s="1"/>
      <c r="H2340" s="11"/>
      <c r="I2340" s="11"/>
      <c r="J2340" s="11"/>
      <c r="K2340" s="2"/>
      <c r="L2340" s="2"/>
      <c r="M2340" s="1"/>
    </row>
    <row r="2341" spans="1:13" x14ac:dyDescent="0.2">
      <c r="A2341" s="1"/>
      <c r="B2341" s="1"/>
      <c r="C2341" s="16"/>
      <c r="D2341" s="1"/>
      <c r="E2341" s="1"/>
      <c r="F2341" s="1"/>
      <c r="G2341" s="1"/>
      <c r="H2341" s="11"/>
      <c r="I2341" s="11"/>
      <c r="J2341" s="11"/>
      <c r="K2341" s="2"/>
      <c r="L2341" s="2"/>
      <c r="M2341" s="1"/>
    </row>
    <row r="2342" spans="1:13" x14ac:dyDescent="0.2">
      <c r="A2342" s="1"/>
      <c r="B2342" s="1"/>
      <c r="C2342" s="16"/>
      <c r="D2342" s="1"/>
      <c r="E2342" s="1"/>
      <c r="F2342" s="1"/>
      <c r="G2342" s="1"/>
      <c r="H2342" s="11"/>
      <c r="I2342" s="11"/>
      <c r="J2342" s="11"/>
      <c r="K2342" s="2"/>
      <c r="L2342" s="2"/>
      <c r="M2342" s="1"/>
    </row>
    <row r="2343" spans="1:13" x14ac:dyDescent="0.2">
      <c r="A2343" s="1"/>
      <c r="B2343" s="1"/>
      <c r="C2343" s="16"/>
      <c r="D2343" s="1"/>
      <c r="E2343" s="1"/>
      <c r="F2343" s="1"/>
      <c r="G2343" s="1"/>
      <c r="H2343" s="11"/>
      <c r="I2343" s="11"/>
      <c r="J2343" s="11"/>
      <c r="K2343" s="2"/>
      <c r="L2343" s="2"/>
      <c r="M2343" s="1"/>
    </row>
    <row r="2344" spans="1:13" x14ac:dyDescent="0.2">
      <c r="A2344" s="1"/>
      <c r="B2344" s="1"/>
      <c r="C2344" s="16"/>
      <c r="D2344" s="1"/>
      <c r="E2344" s="1"/>
      <c r="F2344" s="1"/>
      <c r="G2344" s="1"/>
      <c r="H2344" s="11"/>
      <c r="I2344" s="11"/>
      <c r="J2344" s="11"/>
      <c r="K2344" s="2"/>
      <c r="L2344" s="2"/>
      <c r="M2344" s="1"/>
    </row>
    <row r="2345" spans="1:13" x14ac:dyDescent="0.2">
      <c r="A2345" s="1"/>
      <c r="B2345" s="1"/>
      <c r="C2345" s="16"/>
      <c r="D2345" s="1"/>
      <c r="E2345" s="1"/>
      <c r="F2345" s="1"/>
      <c r="G2345" s="1"/>
      <c r="H2345" s="11"/>
      <c r="I2345" s="11"/>
      <c r="J2345" s="11"/>
      <c r="K2345" s="2"/>
      <c r="L2345" s="2"/>
      <c r="M2345" s="1"/>
    </row>
    <row r="2346" spans="1:13" x14ac:dyDescent="0.2">
      <c r="A2346" s="1"/>
      <c r="B2346" s="1"/>
      <c r="C2346" s="16"/>
      <c r="D2346" s="1"/>
      <c r="E2346" s="1"/>
      <c r="F2346" s="1"/>
      <c r="G2346" s="1"/>
      <c r="H2346" s="11"/>
      <c r="I2346" s="11"/>
      <c r="J2346" s="11"/>
      <c r="K2346" s="2"/>
      <c r="L2346" s="2"/>
      <c r="M2346" s="1"/>
    </row>
    <row r="2347" spans="1:13" x14ac:dyDescent="0.2">
      <c r="A2347" s="1"/>
      <c r="B2347" s="1"/>
      <c r="C2347" s="16"/>
      <c r="D2347" s="1"/>
      <c r="E2347" s="1"/>
      <c r="F2347" s="1"/>
      <c r="G2347" s="1"/>
      <c r="H2347" s="11"/>
      <c r="I2347" s="11"/>
      <c r="J2347" s="11"/>
      <c r="K2347" s="2"/>
      <c r="L2347" s="2"/>
      <c r="M2347" s="1"/>
    </row>
    <row r="2348" spans="1:13" x14ac:dyDescent="0.2">
      <c r="A2348" s="1"/>
      <c r="B2348" s="1"/>
      <c r="C2348" s="16"/>
      <c r="D2348" s="1"/>
      <c r="E2348" s="1"/>
      <c r="F2348" s="1"/>
      <c r="G2348" s="1"/>
      <c r="H2348" s="11"/>
      <c r="I2348" s="11"/>
      <c r="J2348" s="11"/>
      <c r="K2348" s="2"/>
      <c r="L2348" s="2"/>
      <c r="M2348" s="1"/>
    </row>
    <row r="2349" spans="1:13" x14ac:dyDescent="0.2">
      <c r="A2349" s="1"/>
      <c r="B2349" s="1"/>
      <c r="C2349" s="16"/>
      <c r="D2349" s="1"/>
      <c r="E2349" s="1"/>
      <c r="F2349" s="1"/>
      <c r="G2349" s="1"/>
      <c r="H2349" s="11"/>
      <c r="I2349" s="11"/>
      <c r="J2349" s="11"/>
      <c r="K2349" s="2"/>
      <c r="L2349" s="2"/>
      <c r="M2349" s="1"/>
    </row>
    <row r="2350" spans="1:13" x14ac:dyDescent="0.2">
      <c r="A2350" s="1"/>
      <c r="B2350" s="1"/>
      <c r="C2350" s="16"/>
      <c r="D2350" s="1"/>
      <c r="E2350" s="1"/>
      <c r="F2350" s="1"/>
      <c r="G2350" s="1"/>
      <c r="H2350" s="11"/>
      <c r="I2350" s="11"/>
      <c r="J2350" s="11"/>
      <c r="K2350" s="2"/>
      <c r="L2350" s="2"/>
      <c r="M2350" s="1"/>
    </row>
    <row r="2351" spans="1:13" x14ac:dyDescent="0.2">
      <c r="A2351" s="1"/>
      <c r="B2351" s="1"/>
      <c r="C2351" s="16"/>
      <c r="D2351" s="1"/>
      <c r="E2351" s="1"/>
      <c r="F2351" s="1"/>
      <c r="G2351" s="1"/>
      <c r="H2351" s="11"/>
      <c r="I2351" s="11"/>
      <c r="J2351" s="11"/>
      <c r="K2351" s="2"/>
      <c r="L2351" s="2"/>
      <c r="M2351" s="1"/>
    </row>
    <row r="2352" spans="1:13" x14ac:dyDescent="0.2">
      <c r="A2352" s="1"/>
      <c r="B2352" s="1"/>
      <c r="C2352" s="16"/>
      <c r="D2352" s="1"/>
      <c r="E2352" s="1"/>
      <c r="F2352" s="1"/>
      <c r="G2352" s="1"/>
      <c r="H2352" s="11"/>
      <c r="I2352" s="11"/>
      <c r="J2352" s="11"/>
      <c r="K2352" s="2"/>
      <c r="L2352" s="2"/>
      <c r="M2352" s="1"/>
    </row>
    <row r="2353" spans="1:13" x14ac:dyDescent="0.2">
      <c r="A2353" s="1"/>
      <c r="B2353" s="1"/>
      <c r="C2353" s="16"/>
      <c r="D2353" s="1"/>
      <c r="E2353" s="1"/>
      <c r="F2353" s="1"/>
      <c r="G2353" s="1"/>
      <c r="H2353" s="11"/>
      <c r="I2353" s="11"/>
      <c r="J2353" s="11"/>
      <c r="K2353" s="2"/>
      <c r="L2353" s="2"/>
      <c r="M2353" s="1"/>
    </row>
    <row r="2354" spans="1:13" x14ac:dyDescent="0.2">
      <c r="A2354" s="1"/>
      <c r="B2354" s="1"/>
      <c r="C2354" s="16"/>
      <c r="D2354" s="1"/>
      <c r="E2354" s="1"/>
      <c r="F2354" s="1"/>
      <c r="G2354" s="1"/>
      <c r="H2354" s="11"/>
      <c r="I2354" s="11"/>
      <c r="J2354" s="11"/>
      <c r="K2354" s="2"/>
      <c r="L2354" s="2"/>
      <c r="M2354" s="1"/>
    </row>
    <row r="2355" spans="1:13" x14ac:dyDescent="0.2">
      <c r="A2355" s="1"/>
      <c r="B2355" s="1"/>
      <c r="C2355" s="16"/>
      <c r="D2355" s="1"/>
      <c r="E2355" s="1"/>
      <c r="F2355" s="1"/>
      <c r="G2355" s="1"/>
      <c r="H2355" s="11"/>
      <c r="I2355" s="11"/>
      <c r="J2355" s="11"/>
      <c r="K2355" s="2"/>
      <c r="L2355" s="2"/>
      <c r="M2355" s="1"/>
    </row>
    <row r="2356" spans="1:13" x14ac:dyDescent="0.2">
      <c r="A2356" s="1"/>
      <c r="B2356" s="1"/>
      <c r="C2356" s="16"/>
      <c r="D2356" s="1"/>
      <c r="E2356" s="1"/>
      <c r="F2356" s="1"/>
      <c r="G2356" s="1"/>
      <c r="H2356" s="11"/>
      <c r="I2356" s="11"/>
      <c r="J2356" s="11"/>
      <c r="K2356" s="2"/>
      <c r="L2356" s="2"/>
      <c r="M2356" s="1"/>
    </row>
    <row r="2357" spans="1:13" x14ac:dyDescent="0.2">
      <c r="A2357" s="1"/>
      <c r="B2357" s="1"/>
      <c r="C2357" s="16"/>
      <c r="D2357" s="1"/>
      <c r="E2357" s="1"/>
      <c r="F2357" s="1"/>
      <c r="G2357" s="1"/>
      <c r="H2357" s="11"/>
      <c r="I2357" s="11"/>
      <c r="J2357" s="11"/>
      <c r="K2357" s="2"/>
      <c r="L2357" s="2"/>
      <c r="M2357" s="1"/>
    </row>
    <row r="2358" spans="1:13" x14ac:dyDescent="0.2">
      <c r="A2358" s="1"/>
      <c r="B2358" s="1"/>
      <c r="C2358" s="16"/>
      <c r="D2358" s="1"/>
      <c r="E2358" s="1"/>
      <c r="F2358" s="1"/>
      <c r="G2358" s="1"/>
      <c r="H2358" s="11"/>
      <c r="I2358" s="11"/>
      <c r="J2358" s="11"/>
      <c r="K2358" s="2"/>
      <c r="L2358" s="2"/>
      <c r="M2358" s="1"/>
    </row>
    <row r="2359" spans="1:13" x14ac:dyDescent="0.2">
      <c r="A2359" s="1"/>
      <c r="B2359" s="1"/>
      <c r="C2359" s="16"/>
      <c r="D2359" s="1"/>
      <c r="E2359" s="1"/>
      <c r="F2359" s="1"/>
      <c r="G2359" s="1"/>
      <c r="H2359" s="11"/>
      <c r="I2359" s="11"/>
      <c r="J2359" s="11"/>
      <c r="K2359" s="2"/>
      <c r="L2359" s="2"/>
      <c r="M2359" s="1"/>
    </row>
    <row r="2360" spans="1:13" x14ac:dyDescent="0.2">
      <c r="A2360" s="1"/>
      <c r="B2360" s="1"/>
      <c r="C2360" s="16"/>
      <c r="D2360" s="1"/>
      <c r="E2360" s="1"/>
      <c r="F2360" s="1"/>
      <c r="G2360" s="1"/>
      <c r="H2360" s="11"/>
      <c r="I2360" s="11"/>
      <c r="J2360" s="11"/>
      <c r="K2360" s="2"/>
      <c r="L2360" s="2"/>
      <c r="M2360" s="1"/>
    </row>
    <row r="2361" spans="1:13" x14ac:dyDescent="0.2">
      <c r="A2361" s="1"/>
      <c r="B2361" s="1"/>
      <c r="C2361" s="16"/>
      <c r="D2361" s="1"/>
      <c r="E2361" s="1"/>
      <c r="F2361" s="1"/>
      <c r="G2361" s="1"/>
      <c r="H2361" s="11"/>
      <c r="I2361" s="11"/>
      <c r="J2361" s="11"/>
      <c r="K2361" s="2"/>
      <c r="L2361" s="2"/>
      <c r="M2361" s="1"/>
    </row>
    <row r="2362" spans="1:13" x14ac:dyDescent="0.2">
      <c r="A2362" s="1"/>
      <c r="B2362" s="1"/>
      <c r="C2362" s="16"/>
      <c r="D2362" s="1"/>
      <c r="E2362" s="1"/>
      <c r="F2362" s="1"/>
      <c r="G2362" s="1"/>
      <c r="H2362" s="11"/>
      <c r="I2362" s="11"/>
      <c r="J2362" s="11"/>
      <c r="K2362" s="2"/>
      <c r="L2362" s="2"/>
      <c r="M2362" s="1"/>
    </row>
    <row r="2363" spans="1:13" x14ac:dyDescent="0.2">
      <c r="A2363" s="1"/>
      <c r="B2363" s="1"/>
      <c r="C2363" s="16"/>
      <c r="D2363" s="1"/>
      <c r="E2363" s="1"/>
      <c r="F2363" s="1"/>
      <c r="G2363" s="1"/>
      <c r="H2363" s="11"/>
      <c r="I2363" s="11"/>
      <c r="J2363" s="11"/>
      <c r="K2363" s="2"/>
      <c r="L2363" s="2"/>
      <c r="M2363" s="1"/>
    </row>
    <row r="2364" spans="1:13" x14ac:dyDescent="0.2">
      <c r="A2364" s="1"/>
      <c r="B2364" s="1"/>
      <c r="C2364" s="16"/>
      <c r="D2364" s="1"/>
      <c r="E2364" s="1"/>
      <c r="F2364" s="1"/>
      <c r="G2364" s="1"/>
      <c r="H2364" s="11"/>
      <c r="I2364" s="11"/>
      <c r="J2364" s="11"/>
      <c r="K2364" s="2"/>
      <c r="L2364" s="2"/>
      <c r="M2364" s="1"/>
    </row>
    <row r="2365" spans="1:13" x14ac:dyDescent="0.2">
      <c r="A2365" s="1"/>
      <c r="B2365" s="1"/>
      <c r="C2365" s="16"/>
      <c r="D2365" s="1"/>
      <c r="E2365" s="1"/>
      <c r="F2365" s="1"/>
      <c r="G2365" s="1"/>
      <c r="H2365" s="11"/>
      <c r="I2365" s="11"/>
      <c r="J2365" s="11"/>
      <c r="K2365" s="2"/>
      <c r="L2365" s="2"/>
      <c r="M2365" s="1"/>
    </row>
    <row r="2366" spans="1:13" x14ac:dyDescent="0.2">
      <c r="A2366" s="1"/>
      <c r="B2366" s="1"/>
      <c r="C2366" s="16"/>
      <c r="D2366" s="1"/>
      <c r="E2366" s="1"/>
      <c r="F2366" s="1"/>
      <c r="G2366" s="1"/>
      <c r="H2366" s="11"/>
      <c r="I2366" s="11"/>
      <c r="J2366" s="11"/>
      <c r="K2366" s="2"/>
      <c r="L2366" s="2"/>
      <c r="M2366" s="1"/>
    </row>
    <row r="2367" spans="1:13" x14ac:dyDescent="0.2">
      <c r="A2367" s="1"/>
      <c r="B2367" s="1"/>
      <c r="C2367" s="16"/>
      <c r="D2367" s="1"/>
      <c r="E2367" s="1"/>
      <c r="F2367" s="1"/>
      <c r="G2367" s="1"/>
      <c r="H2367" s="11"/>
      <c r="I2367" s="11"/>
      <c r="J2367" s="11"/>
      <c r="K2367" s="2"/>
      <c r="L2367" s="2"/>
      <c r="M2367" s="1"/>
    </row>
    <row r="2368" spans="1:13" x14ac:dyDescent="0.2">
      <c r="A2368" s="1"/>
      <c r="B2368" s="1"/>
      <c r="C2368" s="16"/>
      <c r="D2368" s="1"/>
      <c r="E2368" s="1"/>
      <c r="F2368" s="1"/>
      <c r="G2368" s="1"/>
      <c r="H2368" s="11"/>
      <c r="I2368" s="11"/>
      <c r="J2368" s="11"/>
      <c r="K2368" s="2"/>
      <c r="L2368" s="2"/>
      <c r="M2368" s="1"/>
    </row>
    <row r="2369" spans="1:13" x14ac:dyDescent="0.2">
      <c r="A2369" s="1"/>
      <c r="B2369" s="1"/>
      <c r="C2369" s="16"/>
      <c r="D2369" s="1"/>
      <c r="E2369" s="1"/>
      <c r="F2369" s="1"/>
      <c r="G2369" s="1"/>
      <c r="H2369" s="11"/>
      <c r="I2369" s="11"/>
      <c r="J2369" s="11"/>
      <c r="K2369" s="2"/>
      <c r="L2369" s="2"/>
      <c r="M2369" s="1"/>
    </row>
    <row r="2370" spans="1:13" x14ac:dyDescent="0.2">
      <c r="A2370" s="1"/>
      <c r="B2370" s="1"/>
      <c r="C2370" s="16"/>
      <c r="D2370" s="1"/>
      <c r="E2370" s="1"/>
      <c r="F2370" s="1"/>
      <c r="G2370" s="1"/>
      <c r="H2370" s="11"/>
      <c r="I2370" s="11"/>
      <c r="J2370" s="11"/>
      <c r="K2370" s="2"/>
      <c r="L2370" s="2"/>
      <c r="M2370" s="1"/>
    </row>
    <row r="2371" spans="1:13" x14ac:dyDescent="0.2">
      <c r="A2371" s="1"/>
      <c r="B2371" s="1"/>
      <c r="C2371" s="16"/>
      <c r="D2371" s="1"/>
      <c r="E2371" s="1"/>
      <c r="F2371" s="1"/>
      <c r="G2371" s="1"/>
      <c r="H2371" s="11"/>
      <c r="I2371" s="11"/>
      <c r="J2371" s="11"/>
      <c r="K2371" s="2"/>
      <c r="L2371" s="2"/>
      <c r="M2371" s="1"/>
    </row>
    <row r="2372" spans="1:13" x14ac:dyDescent="0.2">
      <c r="A2372" s="1"/>
      <c r="B2372" s="1"/>
      <c r="C2372" s="16"/>
      <c r="D2372" s="1"/>
      <c r="E2372" s="1"/>
      <c r="F2372" s="1"/>
      <c r="G2372" s="1"/>
      <c r="H2372" s="11"/>
      <c r="I2372" s="11"/>
      <c r="J2372" s="11"/>
      <c r="K2372" s="2"/>
      <c r="L2372" s="2"/>
      <c r="M2372" s="1"/>
    </row>
    <row r="2373" spans="1:13" x14ac:dyDescent="0.2">
      <c r="A2373" s="1"/>
      <c r="B2373" s="1"/>
      <c r="C2373" s="16"/>
      <c r="D2373" s="1"/>
      <c r="E2373" s="1"/>
      <c r="F2373" s="1"/>
      <c r="G2373" s="1"/>
      <c r="H2373" s="11"/>
      <c r="I2373" s="11"/>
      <c r="J2373" s="11"/>
      <c r="K2373" s="2"/>
      <c r="L2373" s="2"/>
      <c r="M2373" s="1"/>
    </row>
    <row r="2374" spans="1:13" x14ac:dyDescent="0.2">
      <c r="A2374" s="1"/>
      <c r="B2374" s="1"/>
      <c r="C2374" s="16"/>
      <c r="D2374" s="1"/>
      <c r="E2374" s="1"/>
      <c r="F2374" s="1"/>
      <c r="G2374" s="1"/>
      <c r="H2374" s="11"/>
      <c r="I2374" s="11"/>
      <c r="J2374" s="11"/>
      <c r="K2374" s="2"/>
      <c r="L2374" s="2"/>
      <c r="M2374" s="1"/>
    </row>
    <row r="2375" spans="1:13" x14ac:dyDescent="0.2">
      <c r="A2375" s="1"/>
      <c r="B2375" s="1"/>
      <c r="C2375" s="16"/>
      <c r="D2375" s="1"/>
      <c r="E2375" s="1"/>
      <c r="F2375" s="1"/>
      <c r="G2375" s="1"/>
      <c r="H2375" s="11"/>
      <c r="I2375" s="11"/>
      <c r="J2375" s="11"/>
      <c r="K2375" s="2"/>
      <c r="L2375" s="2"/>
      <c r="M2375" s="1"/>
    </row>
    <row r="2376" spans="1:13" x14ac:dyDescent="0.2">
      <c r="A2376" s="1"/>
      <c r="B2376" s="1"/>
      <c r="C2376" s="16"/>
      <c r="D2376" s="1"/>
      <c r="E2376" s="1"/>
      <c r="F2376" s="1"/>
      <c r="G2376" s="1"/>
      <c r="H2376" s="11"/>
      <c r="I2376" s="11"/>
      <c r="J2376" s="11"/>
      <c r="K2376" s="2"/>
      <c r="L2376" s="2"/>
      <c r="M2376" s="1"/>
    </row>
    <row r="2377" spans="1:13" x14ac:dyDescent="0.2">
      <c r="A2377" s="1"/>
      <c r="B2377" s="1"/>
      <c r="C2377" s="16"/>
      <c r="D2377" s="1"/>
      <c r="E2377" s="1"/>
      <c r="F2377" s="1"/>
      <c r="G2377" s="1"/>
      <c r="H2377" s="11"/>
      <c r="I2377" s="11"/>
      <c r="J2377" s="11"/>
      <c r="K2377" s="2"/>
      <c r="L2377" s="2"/>
      <c r="M2377" s="1"/>
    </row>
    <row r="2378" spans="1:13" x14ac:dyDescent="0.2">
      <c r="A2378" s="1"/>
      <c r="B2378" s="1"/>
      <c r="C2378" s="16"/>
      <c r="D2378" s="1"/>
      <c r="E2378" s="1"/>
      <c r="F2378" s="1"/>
      <c r="G2378" s="1"/>
      <c r="H2378" s="11"/>
      <c r="I2378" s="11"/>
      <c r="J2378" s="11"/>
      <c r="K2378" s="2"/>
      <c r="L2378" s="2"/>
      <c r="M2378" s="1"/>
    </row>
    <row r="2379" spans="1:13" x14ac:dyDescent="0.2">
      <c r="A2379" s="1"/>
      <c r="B2379" s="1"/>
      <c r="C2379" s="16"/>
      <c r="D2379" s="1"/>
      <c r="E2379" s="1"/>
      <c r="F2379" s="1"/>
      <c r="G2379" s="1"/>
      <c r="H2379" s="11"/>
      <c r="I2379" s="11"/>
      <c r="J2379" s="11"/>
      <c r="K2379" s="2"/>
      <c r="L2379" s="2"/>
      <c r="M2379" s="1"/>
    </row>
    <row r="2380" spans="1:13" x14ac:dyDescent="0.2">
      <c r="A2380" s="1"/>
      <c r="B2380" s="1"/>
      <c r="C2380" s="16"/>
      <c r="D2380" s="1"/>
      <c r="E2380" s="1"/>
      <c r="F2380" s="1"/>
      <c r="G2380" s="1"/>
      <c r="H2380" s="11"/>
      <c r="I2380" s="11"/>
      <c r="J2380" s="11"/>
      <c r="K2380" s="2"/>
      <c r="L2380" s="2"/>
      <c r="M2380" s="1"/>
    </row>
    <row r="2381" spans="1:13" x14ac:dyDescent="0.2">
      <c r="A2381" s="1"/>
      <c r="B2381" s="1"/>
      <c r="C2381" s="16"/>
      <c r="D2381" s="1"/>
      <c r="E2381" s="1"/>
      <c r="F2381" s="1"/>
      <c r="G2381" s="1"/>
      <c r="H2381" s="11"/>
      <c r="I2381" s="11"/>
      <c r="J2381" s="11"/>
      <c r="K2381" s="2"/>
      <c r="L2381" s="2"/>
      <c r="M2381" s="1"/>
    </row>
    <row r="2382" spans="1:13" x14ac:dyDescent="0.2">
      <c r="A2382" s="1"/>
      <c r="B2382" s="1"/>
      <c r="C2382" s="16"/>
      <c r="D2382" s="1"/>
      <c r="E2382" s="1"/>
      <c r="F2382" s="1"/>
      <c r="G2382" s="1"/>
      <c r="H2382" s="11"/>
      <c r="I2382" s="11"/>
      <c r="J2382" s="11"/>
      <c r="K2382" s="2"/>
      <c r="L2382" s="2"/>
      <c r="M2382" s="1"/>
    </row>
    <row r="2383" spans="1:13" x14ac:dyDescent="0.2">
      <c r="A2383" s="1"/>
      <c r="B2383" s="1"/>
      <c r="C2383" s="16"/>
      <c r="D2383" s="1"/>
      <c r="E2383" s="1"/>
      <c r="F2383" s="1"/>
      <c r="G2383" s="1"/>
      <c r="H2383" s="11"/>
      <c r="I2383" s="11"/>
      <c r="J2383" s="11"/>
      <c r="K2383" s="2"/>
      <c r="L2383" s="2"/>
      <c r="M2383" s="1"/>
    </row>
    <row r="2384" spans="1:13" x14ac:dyDescent="0.2">
      <c r="A2384" s="1"/>
      <c r="B2384" s="1"/>
      <c r="C2384" s="16"/>
      <c r="D2384" s="1"/>
      <c r="E2384" s="1"/>
      <c r="F2384" s="1"/>
      <c r="G2384" s="1"/>
      <c r="H2384" s="11"/>
      <c r="I2384" s="11"/>
      <c r="J2384" s="11"/>
      <c r="K2384" s="2"/>
      <c r="L2384" s="2"/>
      <c r="M2384" s="1"/>
    </row>
    <row r="2385" spans="1:13" x14ac:dyDescent="0.2">
      <c r="A2385" s="1"/>
      <c r="B2385" s="1"/>
      <c r="C2385" s="16"/>
      <c r="D2385" s="1"/>
      <c r="E2385" s="1"/>
      <c r="F2385" s="1"/>
      <c r="G2385" s="1"/>
      <c r="H2385" s="11"/>
      <c r="I2385" s="11"/>
      <c r="J2385" s="11"/>
      <c r="K2385" s="2"/>
      <c r="L2385" s="2"/>
      <c r="M2385" s="1"/>
    </row>
    <row r="2386" spans="1:13" x14ac:dyDescent="0.2">
      <c r="A2386" s="1"/>
      <c r="B2386" s="1"/>
      <c r="C2386" s="16"/>
      <c r="D2386" s="1"/>
      <c r="E2386" s="1"/>
      <c r="F2386" s="1"/>
      <c r="G2386" s="1"/>
      <c r="H2386" s="11"/>
      <c r="I2386" s="11"/>
      <c r="J2386" s="11"/>
      <c r="K2386" s="2"/>
      <c r="L2386" s="2"/>
      <c r="M2386" s="1"/>
    </row>
    <row r="2387" spans="1:13" x14ac:dyDescent="0.2">
      <c r="A2387" s="1"/>
      <c r="B2387" s="1"/>
      <c r="C2387" s="16"/>
      <c r="D2387" s="1"/>
      <c r="E2387" s="1"/>
      <c r="F2387" s="1"/>
      <c r="G2387" s="1"/>
      <c r="H2387" s="11"/>
      <c r="I2387" s="11"/>
      <c r="J2387" s="11"/>
      <c r="K2387" s="2"/>
      <c r="L2387" s="2"/>
      <c r="M2387" s="1"/>
    </row>
    <row r="2388" spans="1:13" x14ac:dyDescent="0.2">
      <c r="A2388" s="1"/>
      <c r="B2388" s="1"/>
      <c r="C2388" s="16"/>
      <c r="D2388" s="1"/>
      <c r="E2388" s="1"/>
      <c r="F2388" s="1"/>
      <c r="G2388" s="1"/>
      <c r="H2388" s="11"/>
      <c r="I2388" s="11"/>
      <c r="J2388" s="11"/>
      <c r="K2388" s="2"/>
      <c r="L2388" s="2"/>
      <c r="M2388" s="1"/>
    </row>
    <row r="2389" spans="1:13" x14ac:dyDescent="0.2">
      <c r="A2389" s="1"/>
      <c r="B2389" s="1"/>
      <c r="C2389" s="16"/>
      <c r="D2389" s="1"/>
      <c r="E2389" s="1"/>
      <c r="F2389" s="1"/>
      <c r="G2389" s="1"/>
      <c r="H2389" s="11"/>
      <c r="I2389" s="11"/>
      <c r="J2389" s="11"/>
      <c r="K2389" s="2"/>
      <c r="L2389" s="2"/>
      <c r="M2389" s="1"/>
    </row>
    <row r="2390" spans="1:13" x14ac:dyDescent="0.2">
      <c r="A2390" s="1"/>
      <c r="B2390" s="1"/>
      <c r="C2390" s="16"/>
      <c r="D2390" s="1"/>
      <c r="E2390" s="1"/>
      <c r="F2390" s="1"/>
      <c r="G2390" s="1"/>
      <c r="H2390" s="11"/>
      <c r="I2390" s="11"/>
      <c r="J2390" s="11"/>
      <c r="K2390" s="2"/>
      <c r="L2390" s="2"/>
      <c r="M2390" s="1"/>
    </row>
    <row r="2391" spans="1:13" x14ac:dyDescent="0.2">
      <c r="A2391" s="1"/>
      <c r="B2391" s="1"/>
      <c r="C2391" s="16"/>
      <c r="D2391" s="1"/>
      <c r="E2391" s="1"/>
      <c r="F2391" s="1"/>
      <c r="G2391" s="1"/>
      <c r="H2391" s="11"/>
      <c r="I2391" s="11"/>
      <c r="J2391" s="11"/>
      <c r="K2391" s="2"/>
      <c r="L2391" s="2"/>
      <c r="M2391" s="1"/>
    </row>
    <row r="2392" spans="1:13" x14ac:dyDescent="0.2">
      <c r="A2392" s="1"/>
      <c r="B2392" s="1"/>
      <c r="C2392" s="16"/>
      <c r="D2392" s="1"/>
      <c r="E2392" s="1"/>
      <c r="F2392" s="1"/>
      <c r="G2392" s="1"/>
      <c r="H2392" s="11"/>
      <c r="I2392" s="11"/>
      <c r="J2392" s="11"/>
      <c r="K2392" s="2"/>
      <c r="L2392" s="2"/>
      <c r="M2392" s="1"/>
    </row>
    <row r="2393" spans="1:13" x14ac:dyDescent="0.2">
      <c r="A2393" s="1"/>
      <c r="B2393" s="1"/>
      <c r="C2393" s="16"/>
      <c r="D2393" s="1"/>
      <c r="E2393" s="1"/>
      <c r="F2393" s="1"/>
      <c r="G2393" s="1"/>
      <c r="H2393" s="11"/>
      <c r="I2393" s="11"/>
      <c r="J2393" s="11"/>
      <c r="K2393" s="2"/>
      <c r="L2393" s="2"/>
      <c r="M2393" s="1"/>
    </row>
    <row r="2394" spans="1:13" x14ac:dyDescent="0.2">
      <c r="A2394" s="1"/>
      <c r="B2394" s="1"/>
      <c r="C2394" s="16"/>
      <c r="D2394" s="1"/>
      <c r="E2394" s="1"/>
      <c r="F2394" s="1"/>
      <c r="G2394" s="1"/>
      <c r="H2394" s="11"/>
      <c r="I2394" s="11"/>
      <c r="J2394" s="11"/>
      <c r="K2394" s="2"/>
      <c r="L2394" s="2"/>
      <c r="M2394" s="1"/>
    </row>
    <row r="2395" spans="1:13" x14ac:dyDescent="0.2">
      <c r="A2395" s="1"/>
      <c r="B2395" s="1"/>
      <c r="C2395" s="16"/>
      <c r="D2395" s="1"/>
      <c r="E2395" s="1"/>
      <c r="F2395" s="1"/>
      <c r="G2395" s="1"/>
      <c r="H2395" s="11"/>
      <c r="I2395" s="11"/>
      <c r="J2395" s="11"/>
      <c r="K2395" s="2"/>
      <c r="L2395" s="2"/>
      <c r="M2395" s="1"/>
    </row>
    <row r="2396" spans="1:13" x14ac:dyDescent="0.2">
      <c r="A2396" s="1"/>
      <c r="B2396" s="1"/>
      <c r="C2396" s="16"/>
      <c r="D2396" s="1"/>
      <c r="E2396" s="1"/>
      <c r="F2396" s="1"/>
      <c r="G2396" s="1"/>
      <c r="H2396" s="11"/>
      <c r="I2396" s="11"/>
      <c r="J2396" s="11"/>
      <c r="K2396" s="2"/>
      <c r="L2396" s="2"/>
      <c r="M2396" s="1"/>
    </row>
    <row r="2397" spans="1:13" x14ac:dyDescent="0.2">
      <c r="A2397" s="1"/>
      <c r="B2397" s="1"/>
      <c r="C2397" s="16"/>
      <c r="D2397" s="1"/>
      <c r="E2397" s="1"/>
      <c r="F2397" s="1"/>
      <c r="G2397" s="1"/>
      <c r="H2397" s="11"/>
      <c r="I2397" s="11"/>
      <c r="J2397" s="11"/>
      <c r="K2397" s="2"/>
      <c r="L2397" s="2"/>
      <c r="M2397" s="1"/>
    </row>
    <row r="2398" spans="1:13" x14ac:dyDescent="0.2">
      <c r="A2398" s="1"/>
      <c r="B2398" s="1"/>
      <c r="C2398" s="16"/>
      <c r="D2398" s="1"/>
      <c r="E2398" s="1"/>
      <c r="F2398" s="1"/>
      <c r="G2398" s="1"/>
      <c r="H2398" s="11"/>
      <c r="I2398" s="11"/>
      <c r="J2398" s="11"/>
      <c r="K2398" s="2"/>
      <c r="L2398" s="2"/>
      <c r="M2398" s="1"/>
    </row>
    <row r="2399" spans="1:13" x14ac:dyDescent="0.2">
      <c r="A2399" s="1"/>
      <c r="B2399" s="1"/>
      <c r="C2399" s="16"/>
      <c r="D2399" s="1"/>
      <c r="E2399" s="1"/>
      <c r="F2399" s="1"/>
      <c r="G2399" s="1"/>
      <c r="H2399" s="11"/>
      <c r="I2399" s="11"/>
      <c r="J2399" s="11"/>
      <c r="K2399" s="2"/>
      <c r="L2399" s="2"/>
      <c r="M2399" s="1"/>
    </row>
    <row r="2400" spans="1:13" x14ac:dyDescent="0.2">
      <c r="A2400" s="1"/>
      <c r="B2400" s="1"/>
      <c r="C2400" s="16"/>
      <c r="D2400" s="1"/>
      <c r="E2400" s="1"/>
      <c r="F2400" s="1"/>
      <c r="G2400" s="1"/>
      <c r="H2400" s="11"/>
      <c r="I2400" s="11"/>
      <c r="J2400" s="11"/>
      <c r="K2400" s="2"/>
      <c r="L2400" s="2"/>
      <c r="M2400" s="1"/>
    </row>
    <row r="2401" spans="1:13" x14ac:dyDescent="0.2">
      <c r="A2401" s="1"/>
      <c r="B2401" s="1"/>
      <c r="C2401" s="16"/>
      <c r="D2401" s="1"/>
      <c r="E2401" s="1"/>
      <c r="F2401" s="1"/>
      <c r="G2401" s="1"/>
      <c r="H2401" s="11"/>
      <c r="I2401" s="11"/>
      <c r="J2401" s="11"/>
      <c r="K2401" s="2"/>
      <c r="L2401" s="2"/>
      <c r="M2401" s="1"/>
    </row>
    <row r="2402" spans="1:13" x14ac:dyDescent="0.2">
      <c r="A2402" s="1"/>
      <c r="B2402" s="1"/>
      <c r="C2402" s="16"/>
      <c r="D2402" s="1"/>
      <c r="E2402" s="1"/>
      <c r="F2402" s="1"/>
      <c r="G2402" s="1"/>
      <c r="H2402" s="11"/>
      <c r="I2402" s="11"/>
      <c r="J2402" s="11"/>
      <c r="K2402" s="2"/>
      <c r="L2402" s="2"/>
      <c r="M2402" s="1"/>
    </row>
    <row r="2403" spans="1:13" x14ac:dyDescent="0.2">
      <c r="A2403" s="1"/>
      <c r="B2403" s="1"/>
      <c r="C2403" s="16"/>
      <c r="D2403" s="1"/>
      <c r="E2403" s="1"/>
      <c r="F2403" s="1"/>
      <c r="G2403" s="1"/>
      <c r="H2403" s="11"/>
      <c r="I2403" s="11"/>
      <c r="J2403" s="11"/>
      <c r="K2403" s="2"/>
      <c r="L2403" s="2"/>
      <c r="M2403" s="1"/>
    </row>
    <row r="2404" spans="1:13" x14ac:dyDescent="0.2">
      <c r="A2404" s="1"/>
      <c r="B2404" s="1"/>
      <c r="C2404" s="16"/>
      <c r="D2404" s="1"/>
      <c r="E2404" s="1"/>
      <c r="F2404" s="1"/>
      <c r="G2404" s="1"/>
      <c r="H2404" s="11"/>
      <c r="I2404" s="11"/>
      <c r="J2404" s="11"/>
      <c r="K2404" s="2"/>
      <c r="L2404" s="2"/>
      <c r="M2404" s="1"/>
    </row>
    <row r="2405" spans="1:13" x14ac:dyDescent="0.2">
      <c r="A2405" s="1"/>
      <c r="B2405" s="1"/>
      <c r="C2405" s="16"/>
      <c r="D2405" s="1"/>
      <c r="E2405" s="1"/>
      <c r="F2405" s="1"/>
      <c r="G2405" s="1"/>
      <c r="H2405" s="11"/>
      <c r="I2405" s="11"/>
      <c r="J2405" s="11"/>
      <c r="K2405" s="2"/>
      <c r="L2405" s="2"/>
      <c r="M2405" s="1"/>
    </row>
    <row r="2406" spans="1:13" x14ac:dyDescent="0.2">
      <c r="A2406" s="1"/>
      <c r="B2406" s="1"/>
      <c r="C2406" s="16"/>
      <c r="D2406" s="1"/>
      <c r="E2406" s="1"/>
      <c r="F2406" s="1"/>
      <c r="G2406" s="1"/>
      <c r="H2406" s="11"/>
      <c r="I2406" s="11"/>
      <c r="J2406" s="11"/>
      <c r="K2406" s="2"/>
      <c r="L2406" s="2"/>
      <c r="M2406" s="1"/>
    </row>
    <row r="2407" spans="1:13" x14ac:dyDescent="0.2">
      <c r="A2407" s="1"/>
      <c r="B2407" s="1"/>
      <c r="C2407" s="16"/>
      <c r="D2407" s="1"/>
      <c r="E2407" s="1"/>
      <c r="F2407" s="1"/>
      <c r="G2407" s="1"/>
      <c r="H2407" s="11"/>
      <c r="I2407" s="11"/>
      <c r="J2407" s="11"/>
      <c r="K2407" s="2"/>
      <c r="L2407" s="2"/>
      <c r="M2407" s="1"/>
    </row>
    <row r="2408" spans="1:13" x14ac:dyDescent="0.2">
      <c r="A2408" s="1"/>
      <c r="B2408" s="1"/>
      <c r="C2408" s="16"/>
      <c r="D2408" s="1"/>
      <c r="E2408" s="1"/>
      <c r="F2408" s="1"/>
      <c r="G2408" s="1"/>
      <c r="H2408" s="11"/>
      <c r="I2408" s="11"/>
      <c r="J2408" s="11"/>
      <c r="K2408" s="2"/>
      <c r="L2408" s="2"/>
      <c r="M2408" s="1"/>
    </row>
    <row r="2409" spans="1:13" x14ac:dyDescent="0.2">
      <c r="A2409" s="1"/>
      <c r="B2409" s="1"/>
      <c r="C2409" s="16"/>
      <c r="D2409" s="1"/>
      <c r="E2409" s="1"/>
      <c r="F2409" s="1"/>
      <c r="G2409" s="1"/>
      <c r="H2409" s="11"/>
      <c r="I2409" s="11"/>
      <c r="J2409" s="11"/>
      <c r="K2409" s="2"/>
      <c r="L2409" s="2"/>
      <c r="M2409" s="1"/>
    </row>
    <row r="2410" spans="1:13" x14ac:dyDescent="0.2">
      <c r="A2410" s="1"/>
      <c r="B2410" s="1"/>
      <c r="C2410" s="16"/>
      <c r="D2410" s="1"/>
      <c r="E2410" s="1"/>
      <c r="F2410" s="1"/>
      <c r="G2410" s="1"/>
      <c r="H2410" s="11"/>
      <c r="I2410" s="11"/>
      <c r="J2410" s="11"/>
      <c r="K2410" s="2"/>
      <c r="L2410" s="2"/>
      <c r="M2410" s="1"/>
    </row>
    <row r="2411" spans="1:13" x14ac:dyDescent="0.2">
      <c r="A2411" s="1"/>
      <c r="B2411" s="1"/>
      <c r="C2411" s="16"/>
      <c r="D2411" s="1"/>
      <c r="E2411" s="1"/>
      <c r="F2411" s="1"/>
      <c r="G2411" s="1"/>
      <c r="H2411" s="11"/>
      <c r="I2411" s="11"/>
      <c r="J2411" s="11"/>
      <c r="K2411" s="2"/>
      <c r="L2411" s="2"/>
      <c r="M2411" s="1"/>
    </row>
    <row r="2412" spans="1:13" x14ac:dyDescent="0.2">
      <c r="A2412" s="1"/>
      <c r="B2412" s="1"/>
      <c r="C2412" s="16"/>
      <c r="D2412" s="1"/>
      <c r="E2412" s="1"/>
      <c r="F2412" s="1"/>
      <c r="G2412" s="1"/>
      <c r="H2412" s="11"/>
      <c r="I2412" s="11"/>
      <c r="J2412" s="11"/>
      <c r="K2412" s="2"/>
      <c r="L2412" s="2"/>
      <c r="M2412" s="1"/>
    </row>
    <row r="2413" spans="1:13" x14ac:dyDescent="0.2">
      <c r="A2413" s="1"/>
      <c r="B2413" s="1"/>
      <c r="C2413" s="16"/>
      <c r="D2413" s="1"/>
      <c r="E2413" s="1"/>
      <c r="F2413" s="1"/>
      <c r="G2413" s="1"/>
      <c r="H2413" s="11"/>
      <c r="I2413" s="11"/>
      <c r="J2413" s="11"/>
      <c r="K2413" s="2"/>
      <c r="L2413" s="2"/>
      <c r="M2413" s="1"/>
    </row>
    <row r="2414" spans="1:13" x14ac:dyDescent="0.2">
      <c r="A2414" s="1"/>
      <c r="B2414" s="1"/>
      <c r="C2414" s="16"/>
      <c r="D2414" s="1"/>
      <c r="E2414" s="1"/>
      <c r="F2414" s="1"/>
      <c r="G2414" s="1"/>
      <c r="H2414" s="11"/>
      <c r="I2414" s="11"/>
      <c r="J2414" s="11"/>
      <c r="K2414" s="2"/>
      <c r="L2414" s="2"/>
      <c r="M2414" s="1"/>
    </row>
    <row r="2415" spans="1:13" x14ac:dyDescent="0.2">
      <c r="A2415" s="1"/>
      <c r="B2415" s="1"/>
      <c r="C2415" s="16"/>
      <c r="D2415" s="1"/>
      <c r="E2415" s="1"/>
      <c r="F2415" s="1"/>
      <c r="G2415" s="1"/>
      <c r="H2415" s="11"/>
      <c r="I2415" s="11"/>
      <c r="J2415" s="11"/>
      <c r="K2415" s="2"/>
      <c r="L2415" s="2"/>
      <c r="M2415" s="1"/>
    </row>
    <row r="2416" spans="1:13" x14ac:dyDescent="0.2">
      <c r="A2416" s="1"/>
      <c r="B2416" s="1"/>
      <c r="C2416" s="16"/>
      <c r="D2416" s="1"/>
      <c r="E2416" s="1"/>
      <c r="F2416" s="1"/>
      <c r="G2416" s="1"/>
      <c r="H2416" s="11"/>
      <c r="I2416" s="11"/>
      <c r="J2416" s="11"/>
      <c r="K2416" s="2"/>
      <c r="L2416" s="2"/>
      <c r="M2416" s="1"/>
    </row>
    <row r="2417" spans="1:13" x14ac:dyDescent="0.2">
      <c r="A2417" s="1"/>
      <c r="B2417" s="1"/>
      <c r="C2417" s="16"/>
      <c r="D2417" s="1"/>
      <c r="E2417" s="1"/>
      <c r="F2417" s="1"/>
      <c r="G2417" s="1"/>
      <c r="H2417" s="11"/>
      <c r="I2417" s="11"/>
      <c r="J2417" s="11"/>
      <c r="K2417" s="2"/>
      <c r="L2417" s="2"/>
      <c r="M2417" s="1"/>
    </row>
    <row r="2418" spans="1:13" x14ac:dyDescent="0.2">
      <c r="A2418" s="1"/>
      <c r="B2418" s="1"/>
      <c r="C2418" s="16"/>
      <c r="D2418" s="1"/>
      <c r="E2418" s="1"/>
      <c r="F2418" s="1"/>
      <c r="G2418" s="1"/>
      <c r="H2418" s="11"/>
      <c r="I2418" s="11"/>
      <c r="J2418" s="11"/>
      <c r="K2418" s="2"/>
      <c r="L2418" s="2"/>
      <c r="M2418" s="1"/>
    </row>
    <row r="2419" spans="1:13" x14ac:dyDescent="0.2">
      <c r="A2419" s="1"/>
      <c r="B2419" s="1"/>
      <c r="C2419" s="16"/>
      <c r="D2419" s="1"/>
      <c r="E2419" s="1"/>
      <c r="F2419" s="1"/>
      <c r="G2419" s="1"/>
      <c r="H2419" s="11"/>
      <c r="I2419" s="11"/>
      <c r="J2419" s="11"/>
      <c r="K2419" s="2"/>
      <c r="L2419" s="2"/>
      <c r="M2419" s="1"/>
    </row>
    <row r="2420" spans="1:13" x14ac:dyDescent="0.2">
      <c r="A2420" s="1"/>
      <c r="B2420" s="1"/>
      <c r="C2420" s="16"/>
      <c r="D2420" s="1"/>
      <c r="E2420" s="1"/>
      <c r="F2420" s="1"/>
      <c r="G2420" s="1"/>
      <c r="H2420" s="11"/>
      <c r="I2420" s="11"/>
      <c r="J2420" s="11"/>
      <c r="K2420" s="2"/>
      <c r="L2420" s="2"/>
      <c r="M2420" s="1"/>
    </row>
    <row r="2421" spans="1:13" x14ac:dyDescent="0.2">
      <c r="A2421" s="1"/>
      <c r="B2421" s="1"/>
      <c r="C2421" s="16"/>
      <c r="D2421" s="1"/>
      <c r="E2421" s="1"/>
      <c r="F2421" s="1"/>
      <c r="G2421" s="1"/>
      <c r="H2421" s="11"/>
      <c r="I2421" s="11"/>
      <c r="J2421" s="11"/>
      <c r="K2421" s="2"/>
      <c r="L2421" s="2"/>
      <c r="M2421" s="1"/>
    </row>
    <row r="2422" spans="1:13" x14ac:dyDescent="0.2">
      <c r="A2422" s="1"/>
      <c r="B2422" s="1"/>
      <c r="C2422" s="16"/>
      <c r="D2422" s="1"/>
      <c r="E2422" s="1"/>
      <c r="F2422" s="1"/>
      <c r="G2422" s="1"/>
      <c r="H2422" s="11"/>
      <c r="I2422" s="11"/>
      <c r="J2422" s="11"/>
      <c r="K2422" s="2"/>
      <c r="L2422" s="2"/>
      <c r="M2422" s="1"/>
    </row>
    <row r="2423" spans="1:13" x14ac:dyDescent="0.2">
      <c r="A2423" s="1"/>
      <c r="B2423" s="1"/>
      <c r="C2423" s="16"/>
      <c r="D2423" s="1"/>
      <c r="E2423" s="1"/>
      <c r="F2423" s="1"/>
      <c r="G2423" s="1"/>
      <c r="H2423" s="11"/>
      <c r="I2423" s="11"/>
      <c r="J2423" s="11"/>
      <c r="K2423" s="2"/>
      <c r="L2423" s="2"/>
      <c r="M2423" s="1"/>
    </row>
    <row r="2424" spans="1:13" x14ac:dyDescent="0.2">
      <c r="A2424" s="1"/>
      <c r="B2424" s="1"/>
      <c r="C2424" s="16"/>
      <c r="D2424" s="1"/>
      <c r="E2424" s="1"/>
      <c r="F2424" s="1"/>
      <c r="G2424" s="1"/>
      <c r="H2424" s="11"/>
      <c r="I2424" s="11"/>
      <c r="J2424" s="11"/>
      <c r="K2424" s="2"/>
      <c r="L2424" s="2"/>
      <c r="M2424" s="1"/>
    </row>
    <row r="2425" spans="1:13" x14ac:dyDescent="0.2">
      <c r="A2425" s="1"/>
      <c r="B2425" s="1"/>
      <c r="C2425" s="16"/>
      <c r="D2425" s="1"/>
      <c r="E2425" s="1"/>
      <c r="F2425" s="1"/>
      <c r="G2425" s="1"/>
      <c r="H2425" s="11"/>
      <c r="I2425" s="11"/>
      <c r="J2425" s="11"/>
      <c r="K2425" s="2"/>
      <c r="L2425" s="2"/>
      <c r="M2425" s="1"/>
    </row>
    <row r="2426" spans="1:13" x14ac:dyDescent="0.2">
      <c r="A2426" s="1"/>
      <c r="B2426" s="1"/>
      <c r="C2426" s="16"/>
      <c r="D2426" s="1"/>
      <c r="E2426" s="1"/>
      <c r="F2426" s="1"/>
      <c r="G2426" s="1"/>
      <c r="H2426" s="11"/>
      <c r="I2426" s="11"/>
      <c r="J2426" s="11"/>
      <c r="K2426" s="2"/>
      <c r="L2426" s="2"/>
      <c r="M2426" s="1"/>
    </row>
    <row r="2427" spans="1:13" x14ac:dyDescent="0.2">
      <c r="A2427" s="1"/>
      <c r="B2427" s="1"/>
      <c r="C2427" s="16"/>
      <c r="D2427" s="1"/>
      <c r="E2427" s="1"/>
      <c r="F2427" s="1"/>
      <c r="G2427" s="1"/>
      <c r="H2427" s="11"/>
      <c r="I2427" s="11"/>
      <c r="J2427" s="11"/>
      <c r="K2427" s="2"/>
      <c r="L2427" s="2"/>
      <c r="M2427" s="1"/>
    </row>
    <row r="2428" spans="1:13" x14ac:dyDescent="0.2">
      <c r="A2428" s="1"/>
      <c r="B2428" s="1"/>
      <c r="C2428" s="16"/>
      <c r="D2428" s="1"/>
      <c r="E2428" s="1"/>
      <c r="F2428" s="1"/>
      <c r="G2428" s="1"/>
      <c r="H2428" s="11"/>
      <c r="I2428" s="11"/>
      <c r="J2428" s="11"/>
      <c r="K2428" s="2"/>
      <c r="L2428" s="2"/>
      <c r="M2428" s="1"/>
    </row>
    <row r="2429" spans="1:13" x14ac:dyDescent="0.2">
      <c r="A2429" s="1"/>
      <c r="B2429" s="1"/>
      <c r="C2429" s="16"/>
      <c r="D2429" s="1"/>
      <c r="E2429" s="1"/>
      <c r="F2429" s="1"/>
      <c r="G2429" s="1"/>
      <c r="H2429" s="11"/>
      <c r="I2429" s="11"/>
      <c r="J2429" s="11"/>
      <c r="K2429" s="2"/>
      <c r="L2429" s="2"/>
      <c r="M2429" s="1"/>
    </row>
    <row r="2430" spans="1:13" x14ac:dyDescent="0.2">
      <c r="A2430" s="1"/>
      <c r="B2430" s="1"/>
      <c r="C2430" s="16"/>
      <c r="D2430" s="1"/>
      <c r="E2430" s="1"/>
      <c r="F2430" s="1"/>
      <c r="G2430" s="1"/>
      <c r="H2430" s="11"/>
      <c r="I2430" s="11"/>
      <c r="J2430" s="11"/>
      <c r="K2430" s="2"/>
      <c r="L2430" s="2"/>
      <c r="M2430" s="1"/>
    </row>
    <row r="2431" spans="1:13" x14ac:dyDescent="0.2">
      <c r="A2431" s="1"/>
      <c r="B2431" s="1"/>
      <c r="C2431" s="16"/>
      <c r="D2431" s="1"/>
      <c r="E2431" s="1"/>
      <c r="F2431" s="1"/>
      <c r="G2431" s="1"/>
      <c r="H2431" s="11"/>
      <c r="I2431" s="11"/>
      <c r="J2431" s="11"/>
      <c r="K2431" s="2"/>
      <c r="L2431" s="2"/>
      <c r="M2431" s="1"/>
    </row>
    <row r="2432" spans="1:13" x14ac:dyDescent="0.2">
      <c r="A2432" s="1"/>
      <c r="B2432" s="1"/>
      <c r="C2432" s="16"/>
      <c r="D2432" s="1"/>
      <c r="E2432" s="1"/>
      <c r="F2432" s="1"/>
      <c r="G2432" s="1"/>
      <c r="H2432" s="11"/>
      <c r="I2432" s="11"/>
      <c r="J2432" s="11"/>
      <c r="K2432" s="2"/>
      <c r="L2432" s="2"/>
      <c r="M2432" s="1"/>
    </row>
    <row r="2433" spans="1:13" x14ac:dyDescent="0.2">
      <c r="A2433" s="1"/>
      <c r="B2433" s="1"/>
      <c r="C2433" s="16"/>
      <c r="D2433" s="1"/>
      <c r="E2433" s="1"/>
      <c r="F2433" s="1"/>
      <c r="G2433" s="1"/>
      <c r="H2433" s="11"/>
      <c r="I2433" s="11"/>
      <c r="J2433" s="11"/>
      <c r="K2433" s="2"/>
      <c r="L2433" s="2"/>
      <c r="M2433" s="1"/>
    </row>
    <row r="2434" spans="1:13" x14ac:dyDescent="0.2">
      <c r="A2434" s="1"/>
      <c r="B2434" s="1"/>
      <c r="C2434" s="16"/>
      <c r="D2434" s="1"/>
      <c r="E2434" s="1"/>
      <c r="F2434" s="1"/>
      <c r="G2434" s="1"/>
      <c r="H2434" s="11"/>
      <c r="I2434" s="11"/>
      <c r="J2434" s="11"/>
      <c r="K2434" s="2"/>
      <c r="L2434" s="2"/>
      <c r="M2434" s="1"/>
    </row>
    <row r="2435" spans="1:13" x14ac:dyDescent="0.2">
      <c r="A2435" s="1"/>
      <c r="B2435" s="1"/>
      <c r="C2435" s="16"/>
      <c r="D2435" s="1"/>
      <c r="E2435" s="1"/>
      <c r="F2435" s="1"/>
      <c r="G2435" s="1"/>
      <c r="H2435" s="11"/>
      <c r="I2435" s="11"/>
      <c r="J2435" s="11"/>
      <c r="K2435" s="2"/>
      <c r="L2435" s="2"/>
      <c r="M2435" s="1"/>
    </row>
    <row r="2436" spans="1:13" x14ac:dyDescent="0.2">
      <c r="A2436" s="1"/>
      <c r="B2436" s="1"/>
      <c r="C2436" s="16"/>
      <c r="D2436" s="1"/>
      <c r="E2436" s="1"/>
      <c r="F2436" s="1"/>
      <c r="G2436" s="1"/>
      <c r="H2436" s="11"/>
      <c r="I2436" s="11"/>
      <c r="J2436" s="11"/>
      <c r="K2436" s="2"/>
      <c r="L2436" s="2"/>
      <c r="M2436" s="1"/>
    </row>
    <row r="2437" spans="1:13" x14ac:dyDescent="0.2">
      <c r="A2437" s="1"/>
      <c r="B2437" s="1"/>
      <c r="C2437" s="16"/>
      <c r="D2437" s="1"/>
      <c r="E2437" s="1"/>
      <c r="F2437" s="1"/>
      <c r="G2437" s="1"/>
      <c r="H2437" s="11"/>
      <c r="I2437" s="11"/>
      <c r="J2437" s="11"/>
      <c r="K2437" s="2"/>
      <c r="L2437" s="2"/>
      <c r="M2437" s="1"/>
    </row>
    <row r="2438" spans="1:13" x14ac:dyDescent="0.2">
      <c r="A2438" s="1"/>
      <c r="B2438" s="1"/>
      <c r="C2438" s="16"/>
      <c r="D2438" s="1"/>
      <c r="E2438" s="1"/>
      <c r="F2438" s="1"/>
      <c r="G2438" s="1"/>
      <c r="H2438" s="11"/>
      <c r="I2438" s="11"/>
      <c r="J2438" s="11"/>
      <c r="K2438" s="2"/>
      <c r="L2438" s="2"/>
      <c r="M2438" s="1"/>
    </row>
    <row r="2439" spans="1:13" x14ac:dyDescent="0.2">
      <c r="A2439" s="1"/>
      <c r="B2439" s="1"/>
      <c r="C2439" s="16"/>
      <c r="D2439" s="1"/>
      <c r="E2439" s="1"/>
      <c r="F2439" s="1"/>
      <c r="G2439" s="1"/>
      <c r="H2439" s="11"/>
      <c r="I2439" s="11"/>
      <c r="J2439" s="11"/>
      <c r="K2439" s="2"/>
      <c r="L2439" s="2"/>
      <c r="M2439" s="1"/>
    </row>
    <row r="2440" spans="1:13" x14ac:dyDescent="0.2">
      <c r="A2440" s="1"/>
      <c r="B2440" s="1"/>
      <c r="C2440" s="16"/>
      <c r="D2440" s="1"/>
      <c r="E2440" s="1"/>
      <c r="F2440" s="1"/>
      <c r="G2440" s="1"/>
      <c r="H2440" s="11"/>
      <c r="I2440" s="11"/>
      <c r="J2440" s="11"/>
      <c r="K2440" s="2"/>
      <c r="L2440" s="2"/>
      <c r="M2440" s="1"/>
    </row>
    <row r="2441" spans="1:13" x14ac:dyDescent="0.2">
      <c r="A2441" s="1"/>
      <c r="B2441" s="1"/>
      <c r="C2441" s="16"/>
      <c r="D2441" s="1"/>
      <c r="E2441" s="1"/>
      <c r="F2441" s="1"/>
      <c r="G2441" s="1"/>
      <c r="H2441" s="11"/>
      <c r="I2441" s="11"/>
      <c r="J2441" s="11"/>
      <c r="K2441" s="2"/>
      <c r="L2441" s="2"/>
      <c r="M2441" s="1"/>
    </row>
    <row r="2442" spans="1:13" x14ac:dyDescent="0.2">
      <c r="A2442" s="1"/>
      <c r="B2442" s="1"/>
      <c r="C2442" s="16"/>
      <c r="D2442" s="1"/>
      <c r="E2442" s="1"/>
      <c r="F2442" s="1"/>
      <c r="G2442" s="1"/>
      <c r="H2442" s="11"/>
      <c r="I2442" s="11"/>
      <c r="J2442" s="11"/>
      <c r="K2442" s="2"/>
      <c r="L2442" s="2"/>
      <c r="M2442" s="1"/>
    </row>
    <row r="2443" spans="1:13" x14ac:dyDescent="0.2">
      <c r="A2443" s="1"/>
      <c r="B2443" s="1"/>
      <c r="C2443" s="16"/>
      <c r="D2443" s="1"/>
      <c r="E2443" s="1"/>
      <c r="F2443" s="1"/>
      <c r="G2443" s="1"/>
      <c r="H2443" s="11"/>
      <c r="I2443" s="11"/>
      <c r="J2443" s="11"/>
      <c r="K2443" s="2"/>
      <c r="L2443" s="2"/>
      <c r="M2443" s="1"/>
    </row>
    <row r="2444" spans="1:13" x14ac:dyDescent="0.2">
      <c r="A2444" s="1"/>
      <c r="B2444" s="1"/>
      <c r="C2444" s="16"/>
      <c r="D2444" s="1"/>
      <c r="E2444" s="1"/>
      <c r="F2444" s="1"/>
      <c r="G2444" s="1"/>
      <c r="H2444" s="11"/>
      <c r="I2444" s="11"/>
      <c r="J2444" s="11"/>
      <c r="K2444" s="2"/>
      <c r="L2444" s="2"/>
      <c r="M2444" s="1"/>
    </row>
    <row r="2445" spans="1:13" x14ac:dyDescent="0.2">
      <c r="A2445" s="1"/>
      <c r="B2445" s="1"/>
      <c r="C2445" s="16"/>
      <c r="D2445" s="1"/>
      <c r="E2445" s="1"/>
      <c r="F2445" s="1"/>
      <c r="G2445" s="1"/>
      <c r="H2445" s="11"/>
      <c r="I2445" s="11"/>
      <c r="J2445" s="11"/>
      <c r="K2445" s="2"/>
      <c r="L2445" s="2"/>
      <c r="M2445" s="1"/>
    </row>
    <row r="2446" spans="1:13" x14ac:dyDescent="0.2">
      <c r="A2446" s="1"/>
      <c r="B2446" s="1"/>
      <c r="C2446" s="16"/>
      <c r="D2446" s="1"/>
      <c r="E2446" s="1"/>
      <c r="F2446" s="1"/>
      <c r="G2446" s="1"/>
      <c r="H2446" s="11"/>
      <c r="I2446" s="11"/>
      <c r="J2446" s="11"/>
      <c r="K2446" s="2"/>
      <c r="L2446" s="2"/>
      <c r="M2446" s="1"/>
    </row>
    <row r="2447" spans="1:13" x14ac:dyDescent="0.2">
      <c r="A2447" s="1"/>
      <c r="B2447" s="1"/>
      <c r="C2447" s="16"/>
      <c r="D2447" s="1"/>
      <c r="E2447" s="1"/>
      <c r="F2447" s="1"/>
      <c r="G2447" s="1"/>
      <c r="H2447" s="11"/>
      <c r="I2447" s="11"/>
      <c r="J2447" s="11"/>
      <c r="K2447" s="2"/>
      <c r="L2447" s="2"/>
      <c r="M2447" s="1"/>
    </row>
    <row r="2448" spans="1:13" x14ac:dyDescent="0.2">
      <c r="A2448" s="1"/>
      <c r="B2448" s="1"/>
      <c r="C2448" s="16"/>
      <c r="D2448" s="1"/>
      <c r="E2448" s="1"/>
      <c r="F2448" s="1"/>
      <c r="G2448" s="1"/>
      <c r="H2448" s="11"/>
      <c r="I2448" s="11"/>
      <c r="J2448" s="11"/>
      <c r="K2448" s="2"/>
      <c r="L2448" s="2"/>
      <c r="M2448" s="1"/>
    </row>
    <row r="2449" spans="1:13" x14ac:dyDescent="0.2">
      <c r="A2449" s="1"/>
      <c r="B2449" s="1"/>
      <c r="C2449" s="16"/>
      <c r="D2449" s="1"/>
      <c r="E2449" s="1"/>
      <c r="F2449" s="1"/>
      <c r="G2449" s="1"/>
      <c r="H2449" s="11"/>
      <c r="I2449" s="11"/>
      <c r="J2449" s="11"/>
      <c r="K2449" s="2"/>
      <c r="L2449" s="2"/>
      <c r="M2449" s="1"/>
    </row>
    <row r="2450" spans="1:13" x14ac:dyDescent="0.2">
      <c r="A2450" s="1"/>
      <c r="B2450" s="1"/>
      <c r="C2450" s="16"/>
      <c r="D2450" s="1"/>
      <c r="E2450" s="1"/>
      <c r="F2450" s="1"/>
      <c r="G2450" s="1"/>
      <c r="H2450" s="11"/>
      <c r="I2450" s="11"/>
      <c r="J2450" s="11"/>
      <c r="K2450" s="2"/>
      <c r="L2450" s="2"/>
      <c r="M2450" s="1"/>
    </row>
    <row r="2451" spans="1:13" x14ac:dyDescent="0.2">
      <c r="A2451" s="1"/>
      <c r="B2451" s="1"/>
      <c r="C2451" s="16"/>
      <c r="D2451" s="1"/>
      <c r="E2451" s="1"/>
      <c r="F2451" s="1"/>
      <c r="G2451" s="1"/>
      <c r="H2451" s="11"/>
      <c r="I2451" s="11"/>
      <c r="J2451" s="11"/>
      <c r="K2451" s="2"/>
      <c r="L2451" s="2"/>
      <c r="M2451" s="1"/>
    </row>
    <row r="2452" spans="1:13" x14ac:dyDescent="0.2">
      <c r="A2452" s="1"/>
      <c r="B2452" s="1"/>
      <c r="C2452" s="16"/>
      <c r="D2452" s="1"/>
      <c r="E2452" s="1"/>
      <c r="F2452" s="1"/>
      <c r="G2452" s="1"/>
      <c r="H2452" s="11"/>
      <c r="I2452" s="11"/>
      <c r="J2452" s="11"/>
      <c r="K2452" s="2"/>
      <c r="L2452" s="2"/>
      <c r="M2452" s="1"/>
    </row>
    <row r="2453" spans="1:13" x14ac:dyDescent="0.2">
      <c r="A2453" s="1"/>
      <c r="B2453" s="1"/>
      <c r="C2453" s="16"/>
      <c r="D2453" s="1"/>
      <c r="E2453" s="1"/>
      <c r="F2453" s="1"/>
      <c r="G2453" s="1"/>
      <c r="H2453" s="11"/>
      <c r="I2453" s="11"/>
      <c r="J2453" s="11"/>
      <c r="K2453" s="2"/>
      <c r="L2453" s="2"/>
      <c r="M2453" s="1"/>
    </row>
    <row r="2454" spans="1:13" x14ac:dyDescent="0.2">
      <c r="A2454" s="1"/>
      <c r="B2454" s="1"/>
      <c r="C2454" s="16"/>
      <c r="D2454" s="1"/>
      <c r="E2454" s="1"/>
      <c r="F2454" s="1"/>
      <c r="G2454" s="1"/>
      <c r="H2454" s="11"/>
      <c r="I2454" s="11"/>
      <c r="J2454" s="11"/>
      <c r="K2454" s="2"/>
      <c r="L2454" s="2"/>
      <c r="M2454" s="1"/>
    </row>
    <row r="2455" spans="1:13" x14ac:dyDescent="0.2">
      <c r="A2455" s="1"/>
      <c r="B2455" s="1"/>
      <c r="C2455" s="16"/>
      <c r="D2455" s="1"/>
      <c r="E2455" s="1"/>
      <c r="F2455" s="1"/>
      <c r="G2455" s="1"/>
      <c r="H2455" s="11"/>
      <c r="I2455" s="11"/>
      <c r="J2455" s="11"/>
      <c r="K2455" s="2"/>
      <c r="L2455" s="2"/>
      <c r="M2455" s="1"/>
    </row>
    <row r="2456" spans="1:13" x14ac:dyDescent="0.2">
      <c r="A2456" s="1"/>
      <c r="B2456" s="1"/>
      <c r="C2456" s="16"/>
      <c r="D2456" s="1"/>
      <c r="E2456" s="1"/>
      <c r="F2456" s="1"/>
      <c r="G2456" s="1"/>
      <c r="H2456" s="11"/>
      <c r="I2456" s="11"/>
      <c r="J2456" s="11"/>
      <c r="K2456" s="2"/>
      <c r="L2456" s="2"/>
      <c r="M2456" s="1"/>
    </row>
    <row r="2457" spans="1:13" x14ac:dyDescent="0.2">
      <c r="A2457" s="1"/>
      <c r="B2457" s="1"/>
      <c r="C2457" s="16"/>
      <c r="D2457" s="1"/>
      <c r="E2457" s="1"/>
      <c r="F2457" s="1"/>
      <c r="G2457" s="1"/>
      <c r="H2457" s="11"/>
      <c r="I2457" s="11"/>
      <c r="J2457" s="11"/>
      <c r="K2457" s="2"/>
      <c r="L2457" s="2"/>
      <c r="M2457" s="1"/>
    </row>
    <row r="2458" spans="1:13" x14ac:dyDescent="0.2">
      <c r="A2458" s="1"/>
      <c r="B2458" s="1"/>
      <c r="C2458" s="16"/>
      <c r="D2458" s="1"/>
      <c r="E2458" s="1"/>
      <c r="F2458" s="1"/>
      <c r="G2458" s="1"/>
      <c r="H2458" s="11"/>
      <c r="I2458" s="11"/>
      <c r="J2458" s="11"/>
      <c r="K2458" s="2"/>
      <c r="L2458" s="2"/>
      <c r="M2458" s="1"/>
    </row>
    <row r="2459" spans="1:13" x14ac:dyDescent="0.2">
      <c r="A2459" s="1"/>
      <c r="B2459" s="1"/>
      <c r="C2459" s="16"/>
      <c r="D2459" s="1"/>
      <c r="E2459" s="1"/>
      <c r="F2459" s="1"/>
      <c r="G2459" s="1"/>
      <c r="H2459" s="11"/>
      <c r="I2459" s="11"/>
      <c r="J2459" s="11"/>
      <c r="K2459" s="2"/>
      <c r="L2459" s="2"/>
      <c r="M2459" s="1"/>
    </row>
    <row r="2460" spans="1:13" x14ac:dyDescent="0.2">
      <c r="A2460" s="1"/>
      <c r="B2460" s="1"/>
      <c r="C2460" s="16"/>
      <c r="D2460" s="1"/>
      <c r="E2460" s="1"/>
      <c r="F2460" s="1"/>
      <c r="G2460" s="1"/>
      <c r="H2460" s="11"/>
      <c r="I2460" s="11"/>
      <c r="J2460" s="11"/>
      <c r="K2460" s="2"/>
      <c r="L2460" s="2"/>
      <c r="M2460" s="1"/>
    </row>
    <row r="2461" spans="1:13" x14ac:dyDescent="0.2">
      <c r="A2461" s="1"/>
      <c r="B2461" s="1"/>
      <c r="C2461" s="16"/>
      <c r="D2461" s="1"/>
      <c r="E2461" s="1"/>
      <c r="F2461" s="1"/>
      <c r="G2461" s="1"/>
      <c r="H2461" s="11"/>
      <c r="I2461" s="11"/>
      <c r="J2461" s="11"/>
      <c r="K2461" s="2"/>
      <c r="L2461" s="2"/>
      <c r="M2461" s="1"/>
    </row>
    <row r="2462" spans="1:13" x14ac:dyDescent="0.2">
      <c r="A2462" s="1"/>
      <c r="B2462" s="1"/>
      <c r="C2462" s="16"/>
      <c r="D2462" s="1"/>
      <c r="E2462" s="1"/>
      <c r="F2462" s="1"/>
      <c r="G2462" s="1"/>
      <c r="H2462" s="11"/>
      <c r="I2462" s="11"/>
      <c r="J2462" s="11"/>
      <c r="K2462" s="2"/>
      <c r="L2462" s="2"/>
      <c r="M2462" s="1"/>
    </row>
    <row r="2463" spans="1:13" x14ac:dyDescent="0.2">
      <c r="A2463" s="1"/>
      <c r="B2463" s="1"/>
      <c r="C2463" s="16"/>
      <c r="D2463" s="1"/>
      <c r="E2463" s="1"/>
      <c r="F2463" s="1"/>
      <c r="G2463" s="1"/>
      <c r="H2463" s="11"/>
      <c r="I2463" s="11"/>
      <c r="J2463" s="11"/>
      <c r="K2463" s="2"/>
      <c r="L2463" s="2"/>
      <c r="M2463" s="1"/>
    </row>
    <row r="2464" spans="1:13" x14ac:dyDescent="0.2">
      <c r="A2464" s="1"/>
      <c r="B2464" s="1"/>
      <c r="C2464" s="16"/>
      <c r="D2464" s="1"/>
      <c r="E2464" s="1"/>
      <c r="F2464" s="1"/>
      <c r="G2464" s="1"/>
      <c r="H2464" s="11"/>
      <c r="I2464" s="11"/>
      <c r="J2464" s="11"/>
      <c r="K2464" s="2"/>
      <c r="L2464" s="2"/>
      <c r="M2464" s="1"/>
    </row>
    <row r="2465" spans="1:13" x14ac:dyDescent="0.2">
      <c r="A2465" s="1"/>
      <c r="B2465" s="1"/>
      <c r="C2465" s="16"/>
      <c r="D2465" s="1"/>
      <c r="E2465" s="1"/>
      <c r="F2465" s="1"/>
      <c r="G2465" s="1"/>
      <c r="H2465" s="11"/>
      <c r="I2465" s="11"/>
      <c r="J2465" s="11"/>
      <c r="K2465" s="2"/>
      <c r="L2465" s="2"/>
      <c r="M2465" s="1"/>
    </row>
    <row r="2466" spans="1:13" x14ac:dyDescent="0.2">
      <c r="A2466" s="1"/>
      <c r="B2466" s="1"/>
      <c r="C2466" s="16"/>
      <c r="D2466" s="1"/>
      <c r="E2466" s="1"/>
      <c r="F2466" s="1"/>
      <c r="G2466" s="1"/>
      <c r="H2466" s="11"/>
      <c r="I2466" s="11"/>
      <c r="J2466" s="11"/>
      <c r="K2466" s="2"/>
      <c r="L2466" s="2"/>
      <c r="M2466" s="1"/>
    </row>
    <row r="2467" spans="1:13" x14ac:dyDescent="0.2">
      <c r="A2467" s="1"/>
      <c r="B2467" s="1"/>
      <c r="C2467" s="16"/>
      <c r="D2467" s="1"/>
      <c r="E2467" s="1"/>
      <c r="F2467" s="1"/>
      <c r="G2467" s="1"/>
      <c r="H2467" s="11"/>
      <c r="I2467" s="11"/>
      <c r="J2467" s="11"/>
      <c r="K2467" s="2"/>
      <c r="L2467" s="2"/>
      <c r="M2467" s="1"/>
    </row>
    <row r="2468" spans="1:13" x14ac:dyDescent="0.2">
      <c r="A2468" s="1"/>
      <c r="B2468" s="1"/>
      <c r="C2468" s="16"/>
      <c r="D2468" s="1"/>
      <c r="E2468" s="1"/>
      <c r="F2468" s="1"/>
      <c r="G2468" s="1"/>
      <c r="H2468" s="11"/>
      <c r="I2468" s="11"/>
      <c r="J2468" s="11"/>
      <c r="K2468" s="2"/>
      <c r="L2468" s="2"/>
      <c r="M2468" s="1"/>
    </row>
    <row r="2469" spans="1:13" x14ac:dyDescent="0.2">
      <c r="A2469" s="1"/>
      <c r="B2469" s="1"/>
      <c r="C2469" s="16"/>
      <c r="D2469" s="1"/>
      <c r="E2469" s="1"/>
      <c r="F2469" s="1"/>
      <c r="G2469" s="1"/>
      <c r="H2469" s="11"/>
      <c r="I2469" s="11"/>
      <c r="J2469" s="11"/>
      <c r="K2469" s="2"/>
      <c r="L2469" s="2"/>
      <c r="M2469" s="1"/>
    </row>
    <row r="2470" spans="1:13" x14ac:dyDescent="0.2">
      <c r="A2470" s="1"/>
      <c r="B2470" s="1"/>
      <c r="C2470" s="16"/>
      <c r="D2470" s="1"/>
      <c r="E2470" s="1"/>
      <c r="F2470" s="1"/>
      <c r="G2470" s="1"/>
      <c r="H2470" s="11"/>
      <c r="I2470" s="11"/>
      <c r="J2470" s="11"/>
      <c r="K2470" s="2"/>
      <c r="L2470" s="2"/>
      <c r="M2470" s="1"/>
    </row>
    <row r="2471" spans="1:13" x14ac:dyDescent="0.2">
      <c r="A2471" s="1"/>
      <c r="B2471" s="1"/>
      <c r="C2471" s="16"/>
      <c r="D2471" s="1"/>
      <c r="E2471" s="1"/>
      <c r="F2471" s="1"/>
      <c r="G2471" s="1"/>
      <c r="H2471" s="11"/>
      <c r="I2471" s="11"/>
      <c r="J2471" s="11"/>
      <c r="K2471" s="2"/>
      <c r="L2471" s="2"/>
      <c r="M2471" s="1"/>
    </row>
    <row r="2472" spans="1:13" x14ac:dyDescent="0.2">
      <c r="A2472" s="1"/>
      <c r="B2472" s="1"/>
      <c r="C2472" s="16"/>
      <c r="D2472" s="1"/>
      <c r="E2472" s="1"/>
      <c r="F2472" s="1"/>
      <c r="G2472" s="1"/>
      <c r="H2472" s="11"/>
      <c r="I2472" s="11"/>
      <c r="J2472" s="11"/>
      <c r="K2472" s="2"/>
      <c r="L2472" s="2"/>
      <c r="M2472" s="1"/>
    </row>
    <row r="2473" spans="1:13" x14ac:dyDescent="0.2">
      <c r="A2473" s="1"/>
      <c r="B2473" s="1"/>
      <c r="C2473" s="16"/>
      <c r="D2473" s="1"/>
      <c r="E2473" s="1"/>
      <c r="F2473" s="1"/>
      <c r="G2473" s="1"/>
      <c r="H2473" s="11"/>
      <c r="I2473" s="11"/>
      <c r="J2473" s="11"/>
      <c r="K2473" s="2"/>
      <c r="L2473" s="2"/>
      <c r="M2473" s="1"/>
    </row>
    <row r="2474" spans="1:13" x14ac:dyDescent="0.2">
      <c r="A2474" s="1"/>
      <c r="B2474" s="1"/>
      <c r="C2474" s="16"/>
      <c r="D2474" s="1"/>
      <c r="E2474" s="1"/>
      <c r="F2474" s="1"/>
      <c r="G2474" s="1"/>
      <c r="H2474" s="11"/>
      <c r="I2474" s="11"/>
      <c r="J2474" s="11"/>
      <c r="K2474" s="2"/>
      <c r="L2474" s="2"/>
      <c r="M2474" s="1"/>
    </row>
    <row r="2475" spans="1:13" x14ac:dyDescent="0.2">
      <c r="A2475" s="1"/>
      <c r="B2475" s="1"/>
      <c r="C2475" s="16"/>
      <c r="D2475" s="1"/>
      <c r="E2475" s="1"/>
      <c r="F2475" s="1"/>
      <c r="G2475" s="1"/>
      <c r="H2475" s="11"/>
      <c r="I2475" s="11"/>
      <c r="J2475" s="11"/>
      <c r="K2475" s="2"/>
      <c r="L2475" s="2"/>
      <c r="M2475" s="1"/>
    </row>
    <row r="2476" spans="1:13" x14ac:dyDescent="0.2">
      <c r="A2476" s="1"/>
      <c r="B2476" s="1"/>
      <c r="C2476" s="16"/>
      <c r="D2476" s="1"/>
      <c r="E2476" s="1"/>
      <c r="F2476" s="1"/>
      <c r="G2476" s="1"/>
      <c r="H2476" s="11"/>
      <c r="I2476" s="11"/>
      <c r="J2476" s="11"/>
      <c r="K2476" s="2"/>
      <c r="L2476" s="2"/>
      <c r="M2476" s="1"/>
    </row>
    <row r="2477" spans="1:13" x14ac:dyDescent="0.2">
      <c r="A2477" s="1"/>
      <c r="B2477" s="1"/>
      <c r="C2477" s="16"/>
      <c r="D2477" s="1"/>
      <c r="E2477" s="1"/>
      <c r="F2477" s="1"/>
      <c r="G2477" s="1"/>
      <c r="H2477" s="11"/>
      <c r="I2477" s="11"/>
      <c r="J2477" s="11"/>
      <c r="K2477" s="2"/>
      <c r="L2477" s="2"/>
      <c r="M2477" s="1"/>
    </row>
    <row r="2478" spans="1:13" x14ac:dyDescent="0.2">
      <c r="A2478" s="1"/>
      <c r="B2478" s="1"/>
      <c r="C2478" s="16"/>
      <c r="D2478" s="1"/>
      <c r="E2478" s="1"/>
      <c r="F2478" s="1"/>
      <c r="G2478" s="1"/>
      <c r="H2478" s="11"/>
      <c r="I2478" s="11"/>
      <c r="J2478" s="11"/>
      <c r="K2478" s="2"/>
      <c r="L2478" s="2"/>
      <c r="M2478" s="1"/>
    </row>
    <row r="2479" spans="1:13" x14ac:dyDescent="0.2">
      <c r="A2479" s="1"/>
      <c r="B2479" s="1"/>
      <c r="C2479" s="16"/>
      <c r="D2479" s="1"/>
      <c r="E2479" s="1"/>
      <c r="F2479" s="1"/>
      <c r="G2479" s="1"/>
      <c r="H2479" s="11"/>
      <c r="I2479" s="11"/>
      <c r="J2479" s="11"/>
      <c r="K2479" s="2"/>
      <c r="L2479" s="2"/>
      <c r="M2479" s="1"/>
    </row>
    <row r="2480" spans="1:13" x14ac:dyDescent="0.2">
      <c r="A2480" s="1"/>
      <c r="B2480" s="1"/>
      <c r="C2480" s="16"/>
      <c r="D2480" s="1"/>
      <c r="E2480" s="1"/>
      <c r="F2480" s="1"/>
      <c r="G2480" s="1"/>
      <c r="H2480" s="11"/>
      <c r="I2480" s="11"/>
      <c r="J2480" s="11"/>
      <c r="K2480" s="2"/>
      <c r="L2480" s="2"/>
      <c r="M2480" s="1"/>
    </row>
    <row r="2481" spans="1:13" x14ac:dyDescent="0.2">
      <c r="A2481" s="1"/>
      <c r="B2481" s="1"/>
      <c r="C2481" s="16"/>
      <c r="D2481" s="1"/>
      <c r="E2481" s="1"/>
      <c r="F2481" s="1"/>
      <c r="G2481" s="1"/>
      <c r="H2481" s="11"/>
      <c r="I2481" s="11"/>
      <c r="J2481" s="11"/>
      <c r="K2481" s="2"/>
      <c r="L2481" s="2"/>
      <c r="M2481" s="1"/>
    </row>
    <row r="2482" spans="1:13" x14ac:dyDescent="0.2">
      <c r="A2482" s="1"/>
      <c r="B2482" s="1"/>
      <c r="C2482" s="16"/>
      <c r="D2482" s="1"/>
      <c r="E2482" s="1"/>
      <c r="F2482" s="1"/>
      <c r="G2482" s="1"/>
      <c r="H2482" s="11"/>
      <c r="I2482" s="11"/>
      <c r="J2482" s="11"/>
      <c r="K2482" s="2"/>
      <c r="L2482" s="2"/>
      <c r="M2482" s="1"/>
    </row>
    <row r="2483" spans="1:13" x14ac:dyDescent="0.2">
      <c r="A2483" s="1"/>
      <c r="B2483" s="1"/>
      <c r="C2483" s="16"/>
      <c r="D2483" s="1"/>
      <c r="E2483" s="1"/>
      <c r="F2483" s="1"/>
      <c r="G2483" s="1"/>
      <c r="H2483" s="11"/>
      <c r="I2483" s="11"/>
      <c r="J2483" s="11"/>
      <c r="K2483" s="2"/>
      <c r="L2483" s="2"/>
      <c r="M2483" s="1"/>
    </row>
    <row r="2484" spans="1:13" x14ac:dyDescent="0.2">
      <c r="A2484" s="1"/>
      <c r="B2484" s="1"/>
      <c r="C2484" s="16"/>
      <c r="D2484" s="1"/>
      <c r="E2484" s="1"/>
      <c r="F2484" s="1"/>
      <c r="G2484" s="1"/>
      <c r="H2484" s="11"/>
      <c r="I2484" s="11"/>
      <c r="J2484" s="11"/>
      <c r="K2484" s="2"/>
      <c r="L2484" s="2"/>
      <c r="M2484" s="1"/>
    </row>
    <row r="2485" spans="1:13" x14ac:dyDescent="0.2">
      <c r="A2485" s="1"/>
      <c r="B2485" s="1"/>
      <c r="C2485" s="16"/>
      <c r="D2485" s="1"/>
      <c r="E2485" s="1"/>
      <c r="F2485" s="1"/>
      <c r="G2485" s="1"/>
      <c r="H2485" s="11"/>
      <c r="I2485" s="11"/>
      <c r="J2485" s="11"/>
      <c r="K2485" s="2"/>
      <c r="L2485" s="2"/>
      <c r="M2485" s="1"/>
    </row>
    <row r="2486" spans="1:13" x14ac:dyDescent="0.2">
      <c r="A2486" s="1"/>
      <c r="B2486" s="1"/>
      <c r="C2486" s="16"/>
      <c r="D2486" s="1"/>
      <c r="E2486" s="1"/>
      <c r="F2486" s="1"/>
      <c r="G2486" s="1"/>
      <c r="H2486" s="11"/>
      <c r="I2486" s="11"/>
      <c r="J2486" s="11"/>
      <c r="K2486" s="2"/>
      <c r="L2486" s="2"/>
      <c r="M2486" s="1"/>
    </row>
    <row r="2487" spans="1:13" x14ac:dyDescent="0.2">
      <c r="A2487" s="1"/>
      <c r="B2487" s="1"/>
      <c r="C2487" s="16"/>
      <c r="D2487" s="1"/>
      <c r="E2487" s="1"/>
      <c r="F2487" s="1"/>
      <c r="G2487" s="1"/>
      <c r="H2487" s="11"/>
      <c r="I2487" s="11"/>
      <c r="J2487" s="11"/>
      <c r="K2487" s="2"/>
      <c r="L2487" s="2"/>
      <c r="M2487" s="1"/>
    </row>
    <row r="2488" spans="1:13" x14ac:dyDescent="0.2">
      <c r="A2488" s="1"/>
      <c r="B2488" s="1"/>
      <c r="C2488" s="16"/>
      <c r="D2488" s="1"/>
      <c r="E2488" s="1"/>
      <c r="F2488" s="1"/>
      <c r="G2488" s="1"/>
      <c r="H2488" s="11"/>
      <c r="I2488" s="11"/>
      <c r="J2488" s="11"/>
      <c r="K2488" s="2"/>
      <c r="L2488" s="2"/>
      <c r="M2488" s="1"/>
    </row>
    <row r="2489" spans="1:13" x14ac:dyDescent="0.2">
      <c r="A2489" s="1"/>
      <c r="B2489" s="1"/>
      <c r="C2489" s="16"/>
      <c r="D2489" s="1"/>
      <c r="E2489" s="1"/>
      <c r="F2489" s="1"/>
      <c r="G2489" s="1"/>
      <c r="H2489" s="11"/>
      <c r="I2489" s="11"/>
      <c r="J2489" s="11"/>
      <c r="K2489" s="2"/>
      <c r="L2489" s="2"/>
      <c r="M2489" s="1"/>
    </row>
    <row r="2490" spans="1:13" x14ac:dyDescent="0.2">
      <c r="A2490" s="1"/>
      <c r="B2490" s="1"/>
      <c r="C2490" s="16"/>
      <c r="D2490" s="1"/>
      <c r="E2490" s="1"/>
      <c r="F2490" s="1"/>
      <c r="G2490" s="1"/>
      <c r="H2490" s="11"/>
      <c r="I2490" s="11"/>
      <c r="J2490" s="11"/>
      <c r="K2490" s="2"/>
      <c r="L2490" s="2"/>
      <c r="M2490" s="1"/>
    </row>
    <row r="2491" spans="1:13" x14ac:dyDescent="0.2">
      <c r="A2491" s="1"/>
      <c r="B2491" s="1"/>
      <c r="C2491" s="16"/>
      <c r="D2491" s="1"/>
      <c r="E2491" s="1"/>
      <c r="F2491" s="1"/>
      <c r="G2491" s="1"/>
      <c r="H2491" s="11"/>
      <c r="I2491" s="11"/>
      <c r="J2491" s="11"/>
      <c r="K2491" s="2"/>
      <c r="L2491" s="2"/>
      <c r="M2491" s="1"/>
    </row>
    <row r="2492" spans="1:13" x14ac:dyDescent="0.2">
      <c r="A2492" s="1"/>
      <c r="B2492" s="1"/>
      <c r="C2492" s="16"/>
      <c r="D2492" s="1"/>
      <c r="E2492" s="1"/>
      <c r="F2492" s="1"/>
      <c r="G2492" s="1"/>
      <c r="H2492" s="11"/>
      <c r="I2492" s="11"/>
      <c r="J2492" s="11"/>
      <c r="K2492" s="2"/>
      <c r="L2492" s="2"/>
      <c r="M2492" s="1"/>
    </row>
    <row r="2493" spans="1:13" x14ac:dyDescent="0.2">
      <c r="A2493" s="1"/>
      <c r="B2493" s="1"/>
      <c r="C2493" s="16"/>
      <c r="D2493" s="1"/>
      <c r="E2493" s="1"/>
      <c r="F2493" s="1"/>
      <c r="G2493" s="1"/>
      <c r="H2493" s="11"/>
      <c r="I2493" s="11"/>
      <c r="J2493" s="11"/>
      <c r="K2493" s="2"/>
      <c r="L2493" s="2"/>
      <c r="M2493" s="1"/>
    </row>
    <row r="2494" spans="1:13" x14ac:dyDescent="0.2">
      <c r="A2494" s="1"/>
      <c r="B2494" s="1"/>
      <c r="C2494" s="16"/>
      <c r="D2494" s="1"/>
      <c r="E2494" s="1"/>
      <c r="F2494" s="1"/>
      <c r="G2494" s="1"/>
      <c r="H2494" s="11"/>
      <c r="I2494" s="11"/>
      <c r="J2494" s="11"/>
      <c r="K2494" s="2"/>
      <c r="L2494" s="2"/>
      <c r="M2494" s="1"/>
    </row>
    <row r="2495" spans="1:13" x14ac:dyDescent="0.2">
      <c r="A2495" s="1"/>
      <c r="B2495" s="1"/>
      <c r="C2495" s="16"/>
      <c r="D2495" s="1"/>
      <c r="E2495" s="1"/>
      <c r="F2495" s="1"/>
      <c r="G2495" s="1"/>
      <c r="H2495" s="11"/>
      <c r="I2495" s="11"/>
      <c r="J2495" s="11"/>
      <c r="K2495" s="2"/>
      <c r="L2495" s="2"/>
      <c r="M2495" s="1"/>
    </row>
    <row r="2496" spans="1:13" x14ac:dyDescent="0.2">
      <c r="A2496" s="1"/>
      <c r="B2496" s="1"/>
      <c r="C2496" s="16"/>
      <c r="D2496" s="1"/>
      <c r="E2496" s="1"/>
      <c r="F2496" s="1"/>
      <c r="G2496" s="1"/>
      <c r="H2496" s="11"/>
      <c r="I2496" s="11"/>
      <c r="J2496" s="11"/>
      <c r="K2496" s="2"/>
      <c r="L2496" s="2"/>
      <c r="M2496" s="1"/>
    </row>
    <row r="2497" spans="1:13" x14ac:dyDescent="0.2">
      <c r="A2497" s="1"/>
      <c r="B2497" s="1"/>
      <c r="C2497" s="16"/>
      <c r="D2497" s="1"/>
      <c r="E2497" s="1"/>
      <c r="F2497" s="1"/>
      <c r="G2497" s="1"/>
      <c r="H2497" s="11"/>
      <c r="I2497" s="11"/>
      <c r="J2497" s="11"/>
      <c r="K2497" s="2"/>
      <c r="L2497" s="2"/>
      <c r="M2497" s="1"/>
    </row>
    <row r="2498" spans="1:13" x14ac:dyDescent="0.2">
      <c r="A2498" s="1"/>
      <c r="B2498" s="1"/>
      <c r="C2498" s="16"/>
      <c r="D2498" s="1"/>
      <c r="E2498" s="1"/>
      <c r="F2498" s="1"/>
      <c r="G2498" s="1"/>
      <c r="H2498" s="11"/>
      <c r="I2498" s="11"/>
      <c r="J2498" s="11"/>
      <c r="K2498" s="2"/>
      <c r="L2498" s="2"/>
      <c r="M2498" s="1"/>
    </row>
    <row r="2499" spans="1:13" x14ac:dyDescent="0.2">
      <c r="A2499" s="1"/>
      <c r="B2499" s="1"/>
      <c r="C2499" s="16"/>
      <c r="D2499" s="1"/>
      <c r="E2499" s="1"/>
      <c r="F2499" s="1"/>
      <c r="G2499" s="1"/>
      <c r="H2499" s="11"/>
      <c r="I2499" s="11"/>
      <c r="J2499" s="11"/>
      <c r="K2499" s="2"/>
      <c r="L2499" s="2"/>
      <c r="M2499" s="1"/>
    </row>
    <row r="2500" spans="1:13" x14ac:dyDescent="0.2">
      <c r="A2500" s="1"/>
      <c r="B2500" s="1"/>
      <c r="C2500" s="16"/>
      <c r="D2500" s="1"/>
      <c r="E2500" s="1"/>
      <c r="F2500" s="1"/>
      <c r="G2500" s="1"/>
      <c r="H2500" s="11"/>
      <c r="I2500" s="11"/>
      <c r="J2500" s="11"/>
      <c r="K2500" s="2"/>
      <c r="L2500" s="2"/>
      <c r="M2500" s="1"/>
    </row>
    <row r="2501" spans="1:13" x14ac:dyDescent="0.2">
      <c r="A2501" s="1"/>
      <c r="B2501" s="1"/>
      <c r="C2501" s="16"/>
      <c r="D2501" s="1"/>
      <c r="E2501" s="1"/>
      <c r="F2501" s="1"/>
      <c r="G2501" s="1"/>
      <c r="H2501" s="11"/>
      <c r="I2501" s="11"/>
      <c r="J2501" s="11"/>
      <c r="K2501" s="2"/>
      <c r="L2501" s="2"/>
      <c r="M2501" s="1"/>
    </row>
    <row r="2502" spans="1:13" x14ac:dyDescent="0.2">
      <c r="A2502" s="1"/>
      <c r="B2502" s="1"/>
      <c r="C2502" s="16"/>
      <c r="D2502" s="1"/>
      <c r="E2502" s="1"/>
      <c r="F2502" s="1"/>
      <c r="G2502" s="1"/>
      <c r="H2502" s="11"/>
      <c r="I2502" s="11"/>
      <c r="J2502" s="11"/>
      <c r="K2502" s="2"/>
      <c r="L2502" s="2"/>
      <c r="M2502" s="1"/>
    </row>
    <row r="2503" spans="1:13" x14ac:dyDescent="0.2">
      <c r="A2503" s="1"/>
      <c r="B2503" s="1"/>
      <c r="C2503" s="16"/>
      <c r="D2503" s="1"/>
      <c r="E2503" s="1"/>
      <c r="F2503" s="1"/>
      <c r="G2503" s="1"/>
      <c r="H2503" s="11"/>
      <c r="I2503" s="11"/>
      <c r="J2503" s="11"/>
      <c r="K2503" s="2"/>
      <c r="L2503" s="2"/>
      <c r="M2503" s="1"/>
    </row>
    <row r="2504" spans="1:13" x14ac:dyDescent="0.2">
      <c r="A2504" s="1"/>
      <c r="B2504" s="1"/>
      <c r="C2504" s="16"/>
      <c r="D2504" s="1"/>
      <c r="E2504" s="1"/>
      <c r="F2504" s="1"/>
      <c r="G2504" s="1"/>
      <c r="H2504" s="11"/>
      <c r="I2504" s="11"/>
      <c r="J2504" s="11"/>
      <c r="K2504" s="2"/>
      <c r="L2504" s="2"/>
      <c r="M2504" s="1"/>
    </row>
    <row r="2505" spans="1:13" x14ac:dyDescent="0.2">
      <c r="A2505" s="1"/>
      <c r="B2505" s="1"/>
      <c r="C2505" s="16"/>
      <c r="D2505" s="1"/>
      <c r="E2505" s="1"/>
      <c r="F2505" s="1"/>
      <c r="G2505" s="1"/>
      <c r="H2505" s="11"/>
      <c r="I2505" s="11"/>
      <c r="J2505" s="11"/>
      <c r="K2505" s="2"/>
      <c r="L2505" s="2"/>
      <c r="M2505" s="1"/>
    </row>
    <row r="2506" spans="1:13" x14ac:dyDescent="0.2">
      <c r="A2506" s="1"/>
      <c r="B2506" s="1"/>
      <c r="C2506" s="16"/>
      <c r="D2506" s="1"/>
      <c r="E2506" s="1"/>
      <c r="F2506" s="1"/>
      <c r="G2506" s="1"/>
      <c r="H2506" s="11"/>
      <c r="I2506" s="11"/>
      <c r="J2506" s="11"/>
      <c r="K2506" s="2"/>
      <c r="L2506" s="2"/>
      <c r="M2506" s="1"/>
    </row>
    <row r="2507" spans="1:13" x14ac:dyDescent="0.2">
      <c r="A2507" s="1"/>
      <c r="B2507" s="1"/>
      <c r="C2507" s="16"/>
      <c r="D2507" s="1"/>
      <c r="E2507" s="1"/>
      <c r="F2507" s="1"/>
      <c r="G2507" s="1"/>
      <c r="H2507" s="11"/>
      <c r="I2507" s="11"/>
      <c r="J2507" s="11"/>
      <c r="K2507" s="2"/>
      <c r="L2507" s="2"/>
      <c r="M2507" s="1"/>
    </row>
    <row r="2508" spans="1:13" x14ac:dyDescent="0.2">
      <c r="A2508" s="1"/>
      <c r="B2508" s="1"/>
      <c r="C2508" s="16"/>
      <c r="D2508" s="1"/>
      <c r="E2508" s="1"/>
      <c r="F2508" s="1"/>
      <c r="G2508" s="1"/>
      <c r="H2508" s="11"/>
      <c r="I2508" s="11"/>
      <c r="J2508" s="11"/>
      <c r="K2508" s="2"/>
      <c r="L2508" s="2"/>
      <c r="M2508" s="1"/>
    </row>
    <row r="2509" spans="1:13" x14ac:dyDescent="0.2">
      <c r="A2509" s="1"/>
      <c r="B2509" s="1"/>
      <c r="C2509" s="16"/>
      <c r="D2509" s="1"/>
      <c r="E2509" s="1"/>
      <c r="F2509" s="1"/>
      <c r="G2509" s="1"/>
      <c r="H2509" s="11"/>
      <c r="I2509" s="11"/>
      <c r="J2509" s="11"/>
      <c r="K2509" s="2"/>
      <c r="L2509" s="2"/>
      <c r="M2509" s="1"/>
    </row>
    <row r="2510" spans="1:13" x14ac:dyDescent="0.2">
      <c r="A2510" s="1"/>
      <c r="B2510" s="1"/>
      <c r="C2510" s="16"/>
      <c r="D2510" s="1"/>
      <c r="E2510" s="1"/>
      <c r="F2510" s="1"/>
      <c r="G2510" s="1"/>
      <c r="H2510" s="11"/>
      <c r="I2510" s="11"/>
      <c r="J2510" s="11"/>
      <c r="K2510" s="2"/>
      <c r="L2510" s="2"/>
      <c r="M2510" s="1"/>
    </row>
    <row r="2511" spans="1:13" x14ac:dyDescent="0.2">
      <c r="A2511" s="1"/>
      <c r="B2511" s="1"/>
      <c r="C2511" s="16"/>
      <c r="D2511" s="1"/>
      <c r="E2511" s="1"/>
      <c r="F2511" s="1"/>
      <c r="G2511" s="1"/>
      <c r="H2511" s="11"/>
      <c r="I2511" s="11"/>
      <c r="J2511" s="11"/>
      <c r="K2511" s="2"/>
      <c r="L2511" s="2"/>
      <c r="M2511" s="1"/>
    </row>
    <row r="2512" spans="1:13" x14ac:dyDescent="0.2">
      <c r="A2512" s="1"/>
      <c r="B2512" s="1"/>
      <c r="C2512" s="16"/>
      <c r="D2512" s="1"/>
      <c r="E2512" s="1"/>
      <c r="F2512" s="1"/>
      <c r="G2512" s="1"/>
      <c r="H2512" s="11"/>
      <c r="I2512" s="11"/>
      <c r="J2512" s="11"/>
      <c r="K2512" s="2"/>
      <c r="L2512" s="2"/>
      <c r="M2512" s="1"/>
    </row>
    <row r="2513" spans="1:13" x14ac:dyDescent="0.2">
      <c r="A2513" s="1"/>
      <c r="B2513" s="1"/>
      <c r="C2513" s="16"/>
      <c r="D2513" s="1"/>
      <c r="E2513" s="1"/>
      <c r="F2513" s="1"/>
      <c r="G2513" s="1"/>
      <c r="H2513" s="11"/>
      <c r="I2513" s="11"/>
      <c r="J2513" s="11"/>
      <c r="K2513" s="2"/>
      <c r="L2513" s="2"/>
      <c r="M2513" s="1"/>
    </row>
    <row r="2514" spans="1:13" x14ac:dyDescent="0.2">
      <c r="A2514" s="1"/>
      <c r="B2514" s="1"/>
      <c r="C2514" s="16"/>
      <c r="D2514" s="1"/>
      <c r="E2514" s="1"/>
      <c r="F2514" s="1"/>
      <c r="G2514" s="1"/>
      <c r="H2514" s="11"/>
      <c r="I2514" s="11"/>
      <c r="J2514" s="11"/>
      <c r="K2514" s="2"/>
      <c r="L2514" s="2"/>
      <c r="M2514" s="1"/>
    </row>
    <row r="2515" spans="1:13" x14ac:dyDescent="0.2">
      <c r="A2515" s="1"/>
      <c r="B2515" s="1"/>
      <c r="C2515" s="16"/>
      <c r="D2515" s="1"/>
      <c r="E2515" s="1"/>
      <c r="F2515" s="1"/>
      <c r="G2515" s="1"/>
      <c r="H2515" s="11"/>
      <c r="I2515" s="11"/>
      <c r="J2515" s="11"/>
      <c r="K2515" s="2"/>
      <c r="L2515" s="2"/>
      <c r="M2515" s="1"/>
    </row>
    <row r="2516" spans="1:13" x14ac:dyDescent="0.2">
      <c r="A2516" s="1"/>
      <c r="B2516" s="1"/>
      <c r="C2516" s="16"/>
      <c r="D2516" s="1"/>
      <c r="E2516" s="1"/>
      <c r="F2516" s="1"/>
      <c r="G2516" s="1"/>
      <c r="H2516" s="11"/>
      <c r="I2516" s="11"/>
      <c r="J2516" s="11"/>
      <c r="K2516" s="2"/>
      <c r="L2516" s="2"/>
      <c r="M2516" s="1"/>
    </row>
    <row r="2517" spans="1:13" x14ac:dyDescent="0.2">
      <c r="A2517" s="1"/>
      <c r="B2517" s="1"/>
      <c r="C2517" s="16"/>
      <c r="D2517" s="1"/>
      <c r="E2517" s="1"/>
      <c r="F2517" s="1"/>
      <c r="G2517" s="1"/>
      <c r="H2517" s="11"/>
      <c r="I2517" s="11"/>
      <c r="J2517" s="11"/>
      <c r="K2517" s="2"/>
      <c r="L2517" s="2"/>
      <c r="M2517" s="1"/>
    </row>
    <row r="2518" spans="1:13" x14ac:dyDescent="0.2">
      <c r="A2518" s="1"/>
      <c r="B2518" s="1"/>
      <c r="C2518" s="16"/>
      <c r="D2518" s="1"/>
      <c r="E2518" s="1"/>
      <c r="F2518" s="1"/>
      <c r="G2518" s="1"/>
      <c r="H2518" s="11"/>
      <c r="I2518" s="11"/>
      <c r="J2518" s="11"/>
      <c r="K2518" s="2"/>
      <c r="L2518" s="2"/>
      <c r="M2518" s="1"/>
    </row>
    <row r="2519" spans="1:13" x14ac:dyDescent="0.2">
      <c r="A2519" s="1"/>
      <c r="B2519" s="1"/>
      <c r="C2519" s="16"/>
      <c r="D2519" s="1"/>
      <c r="E2519" s="1"/>
      <c r="F2519" s="1"/>
      <c r="G2519" s="1"/>
      <c r="H2519" s="11"/>
      <c r="I2519" s="11"/>
      <c r="J2519" s="11"/>
      <c r="K2519" s="2"/>
      <c r="L2519" s="2"/>
      <c r="M2519" s="1"/>
    </row>
    <row r="2520" spans="1:13" x14ac:dyDescent="0.2">
      <c r="A2520" s="1"/>
      <c r="B2520" s="1"/>
      <c r="C2520" s="16"/>
      <c r="D2520" s="1"/>
      <c r="E2520" s="1"/>
      <c r="F2520" s="1"/>
      <c r="G2520" s="1"/>
      <c r="H2520" s="11"/>
      <c r="I2520" s="11"/>
      <c r="J2520" s="11"/>
      <c r="K2520" s="2"/>
      <c r="L2520" s="2"/>
      <c r="M2520" s="1"/>
    </row>
    <row r="2521" spans="1:13" x14ac:dyDescent="0.2">
      <c r="A2521" s="1"/>
      <c r="B2521" s="1"/>
      <c r="C2521" s="16"/>
      <c r="D2521" s="1"/>
      <c r="E2521" s="1"/>
      <c r="F2521" s="1"/>
      <c r="G2521" s="1"/>
      <c r="H2521" s="11"/>
      <c r="I2521" s="11"/>
      <c r="J2521" s="11"/>
      <c r="K2521" s="2"/>
      <c r="L2521" s="2"/>
      <c r="M2521" s="1"/>
    </row>
    <row r="2522" spans="1:13" x14ac:dyDescent="0.2">
      <c r="A2522" s="1"/>
      <c r="B2522" s="1"/>
      <c r="C2522" s="16"/>
      <c r="D2522" s="1"/>
      <c r="E2522" s="1"/>
      <c r="F2522" s="1"/>
      <c r="G2522" s="1"/>
      <c r="H2522" s="11"/>
      <c r="I2522" s="11"/>
      <c r="J2522" s="11"/>
      <c r="K2522" s="2"/>
      <c r="L2522" s="2"/>
      <c r="M2522" s="1"/>
    </row>
    <row r="2523" spans="1:13" x14ac:dyDescent="0.2">
      <c r="A2523" s="1"/>
      <c r="B2523" s="1"/>
      <c r="C2523" s="16"/>
      <c r="D2523" s="1"/>
      <c r="E2523" s="1"/>
      <c r="F2523" s="1"/>
      <c r="G2523" s="1"/>
      <c r="H2523" s="11"/>
      <c r="I2523" s="11"/>
      <c r="J2523" s="11"/>
      <c r="K2523" s="2"/>
      <c r="L2523" s="2"/>
      <c r="M2523" s="1"/>
    </row>
    <row r="2524" spans="1:13" x14ac:dyDescent="0.2">
      <c r="A2524" s="1"/>
      <c r="B2524" s="1"/>
      <c r="C2524" s="16"/>
      <c r="D2524" s="1"/>
      <c r="E2524" s="1"/>
      <c r="F2524" s="1"/>
      <c r="G2524" s="1"/>
      <c r="H2524" s="11"/>
      <c r="I2524" s="11"/>
      <c r="J2524" s="11"/>
      <c r="K2524" s="2"/>
      <c r="L2524" s="2"/>
      <c r="M2524" s="1"/>
    </row>
    <row r="2525" spans="1:13" x14ac:dyDescent="0.2">
      <c r="A2525" s="1"/>
      <c r="B2525" s="1"/>
      <c r="C2525" s="16"/>
      <c r="D2525" s="1"/>
      <c r="E2525" s="1"/>
      <c r="F2525" s="1"/>
      <c r="G2525" s="1"/>
      <c r="H2525" s="11"/>
      <c r="I2525" s="11"/>
      <c r="J2525" s="11"/>
      <c r="K2525" s="2"/>
      <c r="L2525" s="2"/>
      <c r="M2525" s="1"/>
    </row>
    <row r="2526" spans="1:13" x14ac:dyDescent="0.2">
      <c r="A2526" s="1"/>
      <c r="B2526" s="1"/>
      <c r="C2526" s="16"/>
      <c r="D2526" s="1"/>
      <c r="E2526" s="1"/>
      <c r="F2526" s="1"/>
      <c r="G2526" s="1"/>
      <c r="H2526" s="11"/>
      <c r="I2526" s="11"/>
      <c r="J2526" s="11"/>
      <c r="K2526" s="2"/>
      <c r="L2526" s="2"/>
      <c r="M2526" s="1"/>
    </row>
    <row r="2527" spans="1:13" x14ac:dyDescent="0.2">
      <c r="A2527" s="1"/>
      <c r="B2527" s="1"/>
      <c r="C2527" s="16"/>
      <c r="D2527" s="1"/>
      <c r="E2527" s="1"/>
      <c r="F2527" s="1"/>
      <c r="G2527" s="1"/>
      <c r="H2527" s="11"/>
      <c r="I2527" s="11"/>
      <c r="J2527" s="11"/>
      <c r="K2527" s="2"/>
      <c r="L2527" s="2"/>
      <c r="M2527" s="1"/>
    </row>
    <row r="2528" spans="1:13" x14ac:dyDescent="0.2">
      <c r="A2528" s="1"/>
      <c r="B2528" s="1"/>
      <c r="C2528" s="16"/>
      <c r="D2528" s="1"/>
      <c r="E2528" s="1"/>
      <c r="F2528" s="1"/>
      <c r="G2528" s="1"/>
      <c r="H2528" s="11"/>
      <c r="I2528" s="11"/>
      <c r="J2528" s="11"/>
      <c r="K2528" s="2"/>
      <c r="L2528" s="2"/>
      <c r="M2528" s="1"/>
    </row>
    <row r="2529" spans="1:13" x14ac:dyDescent="0.2">
      <c r="A2529" s="1"/>
      <c r="B2529" s="1"/>
      <c r="C2529" s="16"/>
      <c r="D2529" s="1"/>
      <c r="E2529" s="1"/>
      <c r="F2529" s="1"/>
      <c r="G2529" s="1"/>
      <c r="H2529" s="11"/>
      <c r="I2529" s="11"/>
      <c r="J2529" s="11"/>
      <c r="K2529" s="2"/>
      <c r="L2529" s="2"/>
      <c r="M2529" s="1"/>
    </row>
    <row r="2530" spans="1:13" x14ac:dyDescent="0.2">
      <c r="A2530" s="1"/>
      <c r="B2530" s="1"/>
      <c r="C2530" s="16"/>
      <c r="D2530" s="1"/>
      <c r="E2530" s="1"/>
      <c r="F2530" s="1"/>
      <c r="G2530" s="1"/>
      <c r="H2530" s="11"/>
      <c r="I2530" s="11"/>
      <c r="J2530" s="11"/>
      <c r="K2530" s="2"/>
      <c r="L2530" s="2"/>
      <c r="M2530" s="1"/>
    </row>
    <row r="2531" spans="1:13" x14ac:dyDescent="0.2">
      <c r="A2531" s="1"/>
      <c r="B2531" s="1"/>
      <c r="C2531" s="16"/>
      <c r="D2531" s="1"/>
      <c r="E2531" s="1"/>
      <c r="F2531" s="1"/>
      <c r="G2531" s="1"/>
      <c r="H2531" s="11"/>
      <c r="I2531" s="11"/>
      <c r="J2531" s="11"/>
      <c r="K2531" s="2"/>
      <c r="L2531" s="2"/>
      <c r="M2531" s="1"/>
    </row>
    <row r="2532" spans="1:13" x14ac:dyDescent="0.2">
      <c r="A2532" s="1"/>
      <c r="B2532" s="1"/>
      <c r="C2532" s="16"/>
      <c r="D2532" s="1"/>
      <c r="E2532" s="1"/>
      <c r="F2532" s="1"/>
      <c r="G2532" s="1"/>
      <c r="H2532" s="11"/>
      <c r="I2532" s="11"/>
      <c r="J2532" s="11"/>
      <c r="K2532" s="2"/>
      <c r="L2532" s="2"/>
      <c r="M2532" s="1"/>
    </row>
    <row r="2533" spans="1:13" x14ac:dyDescent="0.2">
      <c r="A2533" s="1"/>
      <c r="B2533" s="1"/>
      <c r="C2533" s="16"/>
      <c r="D2533" s="1"/>
      <c r="E2533" s="1"/>
      <c r="F2533" s="1"/>
      <c r="G2533" s="1"/>
      <c r="H2533" s="11"/>
      <c r="I2533" s="11"/>
      <c r="J2533" s="11"/>
      <c r="K2533" s="2"/>
      <c r="L2533" s="2"/>
      <c r="M2533" s="1"/>
    </row>
    <row r="2534" spans="1:13" x14ac:dyDescent="0.2">
      <c r="A2534" s="1"/>
      <c r="B2534" s="1"/>
      <c r="C2534" s="16"/>
      <c r="D2534" s="1"/>
      <c r="E2534" s="1"/>
      <c r="F2534" s="1"/>
      <c r="G2534" s="1"/>
      <c r="H2534" s="11"/>
      <c r="I2534" s="11"/>
      <c r="J2534" s="11"/>
      <c r="K2534" s="2"/>
      <c r="L2534" s="2"/>
      <c r="M2534" s="1"/>
    </row>
    <row r="2535" spans="1:13" x14ac:dyDescent="0.2">
      <c r="A2535" s="1"/>
      <c r="B2535" s="1"/>
      <c r="C2535" s="16"/>
      <c r="D2535" s="1"/>
      <c r="E2535" s="1"/>
      <c r="F2535" s="1"/>
      <c r="G2535" s="1"/>
      <c r="H2535" s="11"/>
      <c r="I2535" s="11"/>
      <c r="J2535" s="11"/>
      <c r="K2535" s="2"/>
      <c r="L2535" s="2"/>
      <c r="M2535" s="1"/>
    </row>
    <row r="2536" spans="1:13" x14ac:dyDescent="0.2">
      <c r="A2536" s="1"/>
      <c r="B2536" s="1"/>
      <c r="C2536" s="16"/>
      <c r="D2536" s="1"/>
      <c r="E2536" s="1"/>
      <c r="F2536" s="1"/>
      <c r="G2536" s="1"/>
      <c r="H2536" s="11"/>
      <c r="I2536" s="11"/>
      <c r="J2536" s="11"/>
      <c r="K2536" s="2"/>
      <c r="L2536" s="2"/>
      <c r="M2536" s="1"/>
    </row>
    <row r="2537" spans="1:13" x14ac:dyDescent="0.2">
      <c r="A2537" s="1"/>
      <c r="B2537" s="1"/>
      <c r="C2537" s="16"/>
      <c r="D2537" s="1"/>
      <c r="E2537" s="1"/>
      <c r="F2537" s="1"/>
      <c r="G2537" s="1"/>
      <c r="H2537" s="11"/>
      <c r="I2537" s="11"/>
      <c r="J2537" s="11"/>
      <c r="K2537" s="2"/>
      <c r="L2537" s="2"/>
      <c r="M2537" s="1"/>
    </row>
    <row r="2538" spans="1:13" x14ac:dyDescent="0.2">
      <c r="A2538" s="1"/>
      <c r="B2538" s="1"/>
      <c r="C2538" s="16"/>
      <c r="D2538" s="1"/>
      <c r="E2538" s="1"/>
      <c r="F2538" s="1"/>
      <c r="G2538" s="1"/>
      <c r="H2538" s="11"/>
      <c r="I2538" s="11"/>
      <c r="J2538" s="11"/>
      <c r="K2538" s="2"/>
      <c r="L2538" s="2"/>
      <c r="M2538" s="1"/>
    </row>
    <row r="2539" spans="1:13" x14ac:dyDescent="0.2">
      <c r="A2539" s="1"/>
      <c r="B2539" s="1"/>
      <c r="C2539" s="16"/>
      <c r="D2539" s="1"/>
      <c r="E2539" s="1"/>
      <c r="F2539" s="1"/>
      <c r="G2539" s="1"/>
      <c r="H2539" s="11"/>
      <c r="I2539" s="11"/>
      <c r="J2539" s="11"/>
      <c r="K2539" s="2"/>
      <c r="L2539" s="2"/>
      <c r="M2539" s="1"/>
    </row>
    <row r="2540" spans="1:13" x14ac:dyDescent="0.2">
      <c r="A2540" s="1"/>
      <c r="B2540" s="1"/>
      <c r="C2540" s="16"/>
      <c r="D2540" s="1"/>
      <c r="E2540" s="1"/>
      <c r="F2540" s="1"/>
      <c r="G2540" s="1"/>
      <c r="H2540" s="11"/>
      <c r="I2540" s="11"/>
      <c r="J2540" s="11"/>
      <c r="K2540" s="2"/>
      <c r="L2540" s="2"/>
      <c r="M2540" s="1"/>
    </row>
    <row r="2541" spans="1:13" x14ac:dyDescent="0.2">
      <c r="A2541" s="1"/>
      <c r="B2541" s="1"/>
      <c r="C2541" s="16"/>
      <c r="D2541" s="1"/>
      <c r="E2541" s="1"/>
      <c r="F2541" s="1"/>
      <c r="G2541" s="1"/>
      <c r="H2541" s="11"/>
      <c r="I2541" s="11"/>
      <c r="J2541" s="11"/>
      <c r="K2541" s="2"/>
      <c r="L2541" s="2"/>
      <c r="M2541" s="1"/>
    </row>
    <row r="2542" spans="1:13" x14ac:dyDescent="0.2">
      <c r="A2542" s="1"/>
      <c r="B2542" s="1"/>
      <c r="C2542" s="16"/>
      <c r="D2542" s="1"/>
      <c r="E2542" s="1"/>
      <c r="F2542" s="1"/>
      <c r="G2542" s="1"/>
      <c r="H2542" s="11"/>
      <c r="I2542" s="11"/>
      <c r="J2542" s="11"/>
      <c r="K2542" s="2"/>
      <c r="L2542" s="2"/>
      <c r="M2542" s="1"/>
    </row>
    <row r="2543" spans="1:13" x14ac:dyDescent="0.2">
      <c r="A2543" s="1"/>
      <c r="B2543" s="1"/>
      <c r="C2543" s="16"/>
      <c r="D2543" s="1"/>
      <c r="E2543" s="1"/>
      <c r="F2543" s="1"/>
      <c r="G2543" s="1"/>
      <c r="H2543" s="11"/>
      <c r="I2543" s="11"/>
      <c r="J2543" s="11"/>
      <c r="K2543" s="2"/>
      <c r="L2543" s="2"/>
      <c r="M2543" s="1"/>
    </row>
    <row r="2544" spans="1:13" x14ac:dyDescent="0.2">
      <c r="A2544" s="1"/>
      <c r="B2544" s="1"/>
      <c r="C2544" s="16"/>
      <c r="D2544" s="1"/>
      <c r="E2544" s="1"/>
      <c r="F2544" s="1"/>
      <c r="G2544" s="1"/>
      <c r="H2544" s="11"/>
      <c r="I2544" s="11"/>
      <c r="J2544" s="11"/>
      <c r="K2544" s="2"/>
      <c r="L2544" s="2"/>
      <c r="M2544" s="1"/>
    </row>
    <row r="2545" spans="1:13" x14ac:dyDescent="0.2">
      <c r="A2545" s="1"/>
      <c r="B2545" s="1"/>
      <c r="C2545" s="16"/>
      <c r="D2545" s="1"/>
      <c r="E2545" s="1"/>
      <c r="F2545" s="1"/>
      <c r="G2545" s="1"/>
      <c r="H2545" s="11"/>
      <c r="I2545" s="11"/>
      <c r="J2545" s="11"/>
      <c r="K2545" s="2"/>
      <c r="L2545" s="2"/>
      <c r="M2545" s="1"/>
    </row>
    <row r="2546" spans="1:13" x14ac:dyDescent="0.2">
      <c r="A2546" s="1"/>
      <c r="B2546" s="1"/>
      <c r="C2546" s="16"/>
      <c r="D2546" s="1"/>
      <c r="E2546" s="1"/>
      <c r="F2546" s="1"/>
      <c r="G2546" s="1"/>
      <c r="H2546" s="11"/>
      <c r="I2546" s="11"/>
      <c r="J2546" s="11"/>
      <c r="K2546" s="2"/>
      <c r="L2546" s="2"/>
      <c r="M2546" s="1"/>
    </row>
    <row r="2547" spans="1:13" x14ac:dyDescent="0.2">
      <c r="A2547" s="1"/>
      <c r="B2547" s="1"/>
      <c r="C2547" s="16"/>
      <c r="D2547" s="1"/>
      <c r="E2547" s="1"/>
      <c r="F2547" s="1"/>
      <c r="G2547" s="1"/>
      <c r="H2547" s="11"/>
      <c r="I2547" s="11"/>
      <c r="J2547" s="11"/>
      <c r="K2547" s="2"/>
      <c r="L2547" s="2"/>
      <c r="M2547" s="1"/>
    </row>
    <row r="2548" spans="1:13" x14ac:dyDescent="0.2">
      <c r="A2548" s="1"/>
      <c r="B2548" s="1"/>
      <c r="C2548" s="16"/>
      <c r="D2548" s="1"/>
      <c r="E2548" s="1"/>
      <c r="F2548" s="1"/>
      <c r="G2548" s="1"/>
      <c r="H2548" s="11"/>
      <c r="I2548" s="11"/>
      <c r="J2548" s="11"/>
      <c r="K2548" s="2"/>
      <c r="L2548" s="2"/>
      <c r="M2548" s="1"/>
    </row>
    <row r="2549" spans="1:13" x14ac:dyDescent="0.2">
      <c r="A2549" s="1"/>
      <c r="B2549" s="1"/>
      <c r="C2549" s="16"/>
      <c r="D2549" s="1"/>
      <c r="E2549" s="1"/>
      <c r="F2549" s="1"/>
      <c r="G2549" s="1"/>
      <c r="H2549" s="11"/>
      <c r="I2549" s="11"/>
      <c r="J2549" s="11"/>
      <c r="K2549" s="2"/>
      <c r="L2549" s="2"/>
      <c r="M2549" s="1"/>
    </row>
    <row r="2550" spans="1:13" x14ac:dyDescent="0.2">
      <c r="A2550" s="1"/>
      <c r="B2550" s="1"/>
      <c r="C2550" s="16"/>
      <c r="D2550" s="1"/>
      <c r="E2550" s="1"/>
      <c r="F2550" s="1"/>
      <c r="G2550" s="1"/>
      <c r="H2550" s="11"/>
      <c r="I2550" s="11"/>
      <c r="J2550" s="11"/>
      <c r="K2550" s="2"/>
      <c r="L2550" s="2"/>
      <c r="M2550" s="1"/>
    </row>
    <row r="2551" spans="1:13" x14ac:dyDescent="0.2">
      <c r="A2551" s="1"/>
      <c r="B2551" s="1"/>
      <c r="C2551" s="16"/>
      <c r="D2551" s="1"/>
      <c r="E2551" s="1"/>
      <c r="F2551" s="1"/>
      <c r="G2551" s="1"/>
      <c r="H2551" s="11"/>
      <c r="I2551" s="11"/>
      <c r="J2551" s="11"/>
      <c r="K2551" s="2"/>
      <c r="L2551" s="2"/>
      <c r="M2551" s="1"/>
    </row>
    <row r="2552" spans="1:13" x14ac:dyDescent="0.2">
      <c r="A2552" s="1"/>
      <c r="B2552" s="1"/>
      <c r="C2552" s="16"/>
      <c r="D2552" s="1"/>
      <c r="E2552" s="1"/>
      <c r="F2552" s="1"/>
      <c r="G2552" s="1"/>
      <c r="H2552" s="11"/>
      <c r="I2552" s="11"/>
      <c r="J2552" s="11"/>
      <c r="K2552" s="2"/>
      <c r="L2552" s="2"/>
      <c r="M2552" s="1"/>
    </row>
    <row r="2553" spans="1:13" x14ac:dyDescent="0.2">
      <c r="A2553" s="1"/>
      <c r="B2553" s="1"/>
      <c r="C2553" s="16"/>
      <c r="D2553" s="1"/>
      <c r="E2553" s="1"/>
      <c r="F2553" s="1"/>
      <c r="G2553" s="1"/>
      <c r="H2553" s="11"/>
      <c r="I2553" s="11"/>
      <c r="J2553" s="11"/>
      <c r="K2553" s="2"/>
      <c r="L2553" s="2"/>
      <c r="M2553" s="1"/>
    </row>
    <row r="2554" spans="1:13" x14ac:dyDescent="0.2">
      <c r="A2554" s="1"/>
      <c r="B2554" s="1"/>
      <c r="C2554" s="16"/>
      <c r="D2554" s="1"/>
      <c r="E2554" s="1"/>
      <c r="F2554" s="1"/>
      <c r="G2554" s="1"/>
      <c r="H2554" s="11"/>
      <c r="I2554" s="11"/>
      <c r="J2554" s="11"/>
      <c r="K2554" s="2"/>
      <c r="L2554" s="2"/>
      <c r="M2554" s="1"/>
    </row>
    <row r="2555" spans="1:13" x14ac:dyDescent="0.2">
      <c r="A2555" s="1"/>
      <c r="B2555" s="1"/>
      <c r="C2555" s="16"/>
      <c r="D2555" s="1"/>
      <c r="E2555" s="1"/>
      <c r="F2555" s="1"/>
      <c r="G2555" s="1"/>
      <c r="H2555" s="11"/>
      <c r="I2555" s="11"/>
      <c r="J2555" s="11"/>
      <c r="K2555" s="2"/>
      <c r="L2555" s="2"/>
      <c r="M2555" s="1"/>
    </row>
    <row r="2556" spans="1:13" x14ac:dyDescent="0.2">
      <c r="A2556" s="1"/>
      <c r="B2556" s="1"/>
      <c r="C2556" s="16"/>
      <c r="D2556" s="1"/>
      <c r="E2556" s="1"/>
      <c r="F2556" s="1"/>
      <c r="G2556" s="1"/>
      <c r="H2556" s="11"/>
      <c r="I2556" s="11"/>
      <c r="J2556" s="11"/>
      <c r="K2556" s="2"/>
      <c r="L2556" s="2"/>
      <c r="M2556" s="1"/>
    </row>
    <row r="2557" spans="1:13" x14ac:dyDescent="0.2">
      <c r="A2557" s="1"/>
      <c r="B2557" s="1"/>
      <c r="C2557" s="16"/>
      <c r="D2557" s="1"/>
      <c r="E2557" s="1"/>
      <c r="F2557" s="1"/>
      <c r="G2557" s="1"/>
      <c r="H2557" s="11"/>
      <c r="I2557" s="11"/>
      <c r="J2557" s="11"/>
      <c r="K2557" s="2"/>
      <c r="L2557" s="2"/>
      <c r="M2557" s="1"/>
    </row>
    <row r="2558" spans="1:13" x14ac:dyDescent="0.2">
      <c r="A2558" s="1"/>
      <c r="B2558" s="1"/>
      <c r="C2558" s="16"/>
      <c r="D2558" s="1"/>
      <c r="E2558" s="1"/>
      <c r="F2558" s="1"/>
      <c r="G2558" s="1"/>
      <c r="H2558" s="11"/>
      <c r="I2558" s="11"/>
      <c r="J2558" s="11"/>
      <c r="K2558" s="2"/>
      <c r="L2558" s="2"/>
      <c r="M2558" s="1"/>
    </row>
    <row r="2559" spans="1:13" x14ac:dyDescent="0.2">
      <c r="A2559" s="1"/>
      <c r="B2559" s="1"/>
      <c r="C2559" s="16"/>
      <c r="D2559" s="1"/>
      <c r="E2559" s="1"/>
      <c r="F2559" s="1"/>
      <c r="G2559" s="1"/>
      <c r="H2559" s="11"/>
      <c r="I2559" s="11"/>
      <c r="J2559" s="11"/>
      <c r="K2559" s="2"/>
      <c r="L2559" s="2"/>
      <c r="M2559" s="1"/>
    </row>
    <row r="2560" spans="1:13" x14ac:dyDescent="0.2">
      <c r="A2560" s="1"/>
      <c r="B2560" s="1"/>
      <c r="C2560" s="16"/>
      <c r="D2560" s="1"/>
      <c r="E2560" s="1"/>
      <c r="F2560" s="1"/>
      <c r="G2560" s="1"/>
      <c r="H2560" s="11"/>
      <c r="I2560" s="11"/>
      <c r="J2560" s="11"/>
      <c r="K2560" s="2"/>
      <c r="L2560" s="2"/>
      <c r="M2560" s="1"/>
    </row>
    <row r="2561" spans="1:13" x14ac:dyDescent="0.2">
      <c r="A2561" s="1"/>
      <c r="B2561" s="1"/>
      <c r="C2561" s="16"/>
      <c r="D2561" s="1"/>
      <c r="E2561" s="1"/>
      <c r="F2561" s="1"/>
      <c r="G2561" s="1"/>
      <c r="H2561" s="11"/>
      <c r="I2561" s="11"/>
      <c r="J2561" s="11"/>
      <c r="K2561" s="2"/>
      <c r="L2561" s="2"/>
      <c r="M2561" s="1"/>
    </row>
    <row r="2562" spans="1:13" x14ac:dyDescent="0.2">
      <c r="A2562" s="1"/>
      <c r="B2562" s="1"/>
      <c r="C2562" s="16"/>
      <c r="D2562" s="1"/>
      <c r="E2562" s="1"/>
      <c r="F2562" s="1"/>
      <c r="G2562" s="1"/>
      <c r="H2562" s="11"/>
      <c r="I2562" s="11"/>
      <c r="J2562" s="11"/>
      <c r="K2562" s="2"/>
      <c r="L2562" s="2"/>
      <c r="M2562" s="1"/>
    </row>
    <row r="2563" spans="1:13" x14ac:dyDescent="0.2">
      <c r="A2563" s="1"/>
      <c r="B2563" s="1"/>
      <c r="C2563" s="16"/>
      <c r="D2563" s="1"/>
      <c r="E2563" s="1"/>
      <c r="F2563" s="1"/>
      <c r="G2563" s="1"/>
      <c r="H2563" s="11"/>
      <c r="I2563" s="11"/>
      <c r="J2563" s="11"/>
      <c r="K2563" s="2"/>
      <c r="L2563" s="2"/>
      <c r="M2563" s="1"/>
    </row>
    <row r="2564" spans="1:13" x14ac:dyDescent="0.2">
      <c r="A2564" s="1"/>
      <c r="B2564" s="1"/>
      <c r="C2564" s="16"/>
      <c r="D2564" s="1"/>
      <c r="E2564" s="1"/>
      <c r="F2564" s="1"/>
      <c r="G2564" s="1"/>
      <c r="H2564" s="11"/>
      <c r="I2564" s="11"/>
      <c r="J2564" s="11"/>
      <c r="K2564" s="2"/>
      <c r="L2564" s="2"/>
      <c r="M2564" s="1"/>
    </row>
    <row r="2565" spans="1:13" x14ac:dyDescent="0.2">
      <c r="A2565" s="1"/>
      <c r="B2565" s="1"/>
      <c r="C2565" s="16"/>
      <c r="D2565" s="1"/>
      <c r="E2565" s="1"/>
      <c r="F2565" s="1"/>
      <c r="G2565" s="1"/>
      <c r="H2565" s="11"/>
      <c r="I2565" s="11"/>
      <c r="J2565" s="11"/>
      <c r="K2565" s="2"/>
      <c r="L2565" s="2"/>
      <c r="M2565" s="1"/>
    </row>
    <row r="2566" spans="1:13" x14ac:dyDescent="0.2">
      <c r="A2566" s="1"/>
      <c r="B2566" s="1"/>
      <c r="C2566" s="16"/>
      <c r="D2566" s="1"/>
      <c r="E2566" s="1"/>
      <c r="F2566" s="1"/>
      <c r="G2566" s="1"/>
      <c r="H2566" s="11"/>
      <c r="I2566" s="11"/>
      <c r="J2566" s="11"/>
      <c r="K2566" s="2"/>
      <c r="L2566" s="2"/>
      <c r="M2566" s="1"/>
    </row>
    <row r="2567" spans="1:13" x14ac:dyDescent="0.2">
      <c r="A2567" s="1"/>
      <c r="B2567" s="1"/>
      <c r="C2567" s="16"/>
      <c r="D2567" s="1"/>
      <c r="E2567" s="1"/>
      <c r="F2567" s="1"/>
      <c r="G2567" s="1"/>
      <c r="H2567" s="11"/>
      <c r="I2567" s="11"/>
      <c r="J2567" s="11"/>
      <c r="K2567" s="2"/>
      <c r="L2567" s="2"/>
      <c r="M2567" s="1"/>
    </row>
    <row r="2568" spans="1:13" x14ac:dyDescent="0.2">
      <c r="A2568" s="1"/>
      <c r="B2568" s="1"/>
      <c r="C2568" s="16"/>
      <c r="D2568" s="1"/>
      <c r="E2568" s="1"/>
      <c r="F2568" s="1"/>
      <c r="G2568" s="1"/>
      <c r="H2568" s="11"/>
      <c r="I2568" s="11"/>
      <c r="J2568" s="11"/>
      <c r="K2568" s="2"/>
      <c r="L2568" s="2"/>
      <c r="M2568" s="1"/>
    </row>
    <row r="2569" spans="1:13" x14ac:dyDescent="0.2">
      <c r="A2569" s="1"/>
      <c r="B2569" s="1"/>
      <c r="C2569" s="16"/>
      <c r="D2569" s="1"/>
      <c r="E2569" s="1"/>
      <c r="F2569" s="1"/>
      <c r="G2569" s="1"/>
      <c r="H2569" s="11"/>
      <c r="I2569" s="11"/>
      <c r="J2569" s="11"/>
      <c r="K2569" s="2"/>
      <c r="L2569" s="2"/>
      <c r="M2569" s="1"/>
    </row>
    <row r="2570" spans="1:13" x14ac:dyDescent="0.2">
      <c r="A2570" s="1"/>
      <c r="B2570" s="1"/>
      <c r="C2570" s="16"/>
      <c r="D2570" s="1"/>
      <c r="E2570" s="1"/>
      <c r="F2570" s="1"/>
      <c r="G2570" s="1"/>
      <c r="H2570" s="11"/>
      <c r="I2570" s="11"/>
      <c r="J2570" s="11"/>
      <c r="K2570" s="2"/>
      <c r="L2570" s="2"/>
      <c r="M2570" s="1"/>
    </row>
    <row r="2571" spans="1:13" x14ac:dyDescent="0.2">
      <c r="A2571" s="1"/>
      <c r="B2571" s="1"/>
      <c r="C2571" s="16"/>
      <c r="D2571" s="1"/>
      <c r="E2571" s="1"/>
      <c r="F2571" s="1"/>
      <c r="G2571" s="1"/>
      <c r="H2571" s="11"/>
      <c r="I2571" s="11"/>
      <c r="J2571" s="11"/>
      <c r="K2571" s="2"/>
      <c r="L2571" s="2"/>
      <c r="M2571" s="1"/>
    </row>
    <row r="2572" spans="1:13" x14ac:dyDescent="0.2">
      <c r="A2572" s="1"/>
      <c r="B2572" s="1"/>
      <c r="C2572" s="16"/>
      <c r="D2572" s="1"/>
      <c r="E2572" s="1"/>
      <c r="F2572" s="1"/>
      <c r="G2572" s="1"/>
      <c r="H2572" s="11"/>
      <c r="I2572" s="11"/>
      <c r="J2572" s="11"/>
      <c r="K2572" s="2"/>
      <c r="L2572" s="2"/>
      <c r="M2572" s="1"/>
    </row>
    <row r="2573" spans="1:13" x14ac:dyDescent="0.2">
      <c r="A2573" s="1"/>
      <c r="B2573" s="1"/>
      <c r="C2573" s="16"/>
      <c r="D2573" s="1"/>
      <c r="E2573" s="1"/>
      <c r="F2573" s="1"/>
      <c r="G2573" s="1"/>
      <c r="H2573" s="11"/>
      <c r="I2573" s="11"/>
      <c r="J2573" s="11"/>
      <c r="K2573" s="2"/>
      <c r="L2573" s="2"/>
      <c r="M2573" s="1"/>
    </row>
    <row r="2574" spans="1:13" x14ac:dyDescent="0.2">
      <c r="A2574" s="1"/>
      <c r="B2574" s="1"/>
      <c r="C2574" s="16"/>
      <c r="D2574" s="1"/>
      <c r="E2574" s="1"/>
      <c r="F2574" s="1"/>
      <c r="G2574" s="1"/>
      <c r="H2574" s="11"/>
      <c r="I2574" s="11"/>
      <c r="J2574" s="11"/>
      <c r="K2574" s="2"/>
      <c r="L2574" s="2"/>
      <c r="M2574" s="1"/>
    </row>
    <row r="2575" spans="1:13" x14ac:dyDescent="0.2">
      <c r="A2575" s="1"/>
      <c r="B2575" s="1"/>
      <c r="C2575" s="16"/>
      <c r="D2575" s="1"/>
      <c r="E2575" s="1"/>
      <c r="F2575" s="1"/>
      <c r="G2575" s="1"/>
      <c r="H2575" s="11"/>
      <c r="I2575" s="11"/>
      <c r="J2575" s="11"/>
      <c r="K2575" s="2"/>
      <c r="L2575" s="2"/>
      <c r="M2575" s="1"/>
    </row>
    <row r="2576" spans="1:13" x14ac:dyDescent="0.2">
      <c r="A2576" s="1"/>
      <c r="B2576" s="1"/>
      <c r="C2576" s="16"/>
      <c r="D2576" s="1"/>
      <c r="E2576" s="1"/>
      <c r="F2576" s="1"/>
      <c r="G2576" s="1"/>
      <c r="H2576" s="11"/>
      <c r="I2576" s="11"/>
      <c r="J2576" s="11"/>
      <c r="K2576" s="2"/>
      <c r="L2576" s="2"/>
      <c r="M2576" s="1"/>
    </row>
    <row r="2577" spans="1:13" x14ac:dyDescent="0.2">
      <c r="A2577" s="1"/>
      <c r="B2577" s="1"/>
      <c r="C2577" s="16"/>
      <c r="D2577" s="1"/>
      <c r="E2577" s="1"/>
      <c r="F2577" s="1"/>
      <c r="G2577" s="1"/>
      <c r="H2577" s="11"/>
      <c r="I2577" s="11"/>
      <c r="J2577" s="11"/>
      <c r="K2577" s="2"/>
      <c r="L2577" s="2"/>
      <c r="M2577" s="1"/>
    </row>
    <row r="2578" spans="1:13" x14ac:dyDescent="0.2">
      <c r="A2578" s="1"/>
      <c r="B2578" s="1"/>
      <c r="C2578" s="16"/>
      <c r="D2578" s="1"/>
      <c r="E2578" s="1"/>
      <c r="F2578" s="1"/>
      <c r="G2578" s="1"/>
      <c r="H2578" s="11"/>
      <c r="I2578" s="11"/>
      <c r="J2578" s="11"/>
      <c r="K2578" s="2"/>
      <c r="L2578" s="2"/>
      <c r="M2578" s="1"/>
    </row>
    <row r="2579" spans="1:13" x14ac:dyDescent="0.2">
      <c r="A2579" s="1"/>
      <c r="B2579" s="1"/>
      <c r="C2579" s="16"/>
      <c r="D2579" s="1"/>
      <c r="E2579" s="1"/>
      <c r="F2579" s="1"/>
      <c r="G2579" s="1"/>
      <c r="H2579" s="11"/>
      <c r="I2579" s="11"/>
      <c r="J2579" s="11"/>
      <c r="K2579" s="2"/>
      <c r="L2579" s="2"/>
      <c r="M2579" s="1"/>
    </row>
    <row r="2580" spans="1:13" x14ac:dyDescent="0.2">
      <c r="A2580" s="1"/>
      <c r="B2580" s="1"/>
      <c r="C2580" s="16"/>
      <c r="D2580" s="1"/>
      <c r="E2580" s="1"/>
      <c r="F2580" s="1"/>
      <c r="G2580" s="1"/>
      <c r="H2580" s="11"/>
      <c r="I2580" s="11"/>
      <c r="J2580" s="11"/>
      <c r="K2580" s="2"/>
      <c r="L2580" s="2"/>
      <c r="M2580" s="1"/>
    </row>
    <row r="2581" spans="1:13" x14ac:dyDescent="0.2">
      <c r="A2581" s="1"/>
      <c r="B2581" s="1"/>
      <c r="C2581" s="16"/>
      <c r="D2581" s="1"/>
      <c r="E2581" s="1"/>
      <c r="F2581" s="1"/>
      <c r="G2581" s="1"/>
      <c r="H2581" s="11"/>
      <c r="I2581" s="11"/>
      <c r="J2581" s="11"/>
      <c r="K2581" s="2"/>
      <c r="L2581" s="2"/>
      <c r="M2581" s="1"/>
    </row>
    <row r="2582" spans="1:13" x14ac:dyDescent="0.2">
      <c r="A2582" s="1"/>
      <c r="B2582" s="1"/>
      <c r="C2582" s="16"/>
      <c r="D2582" s="1"/>
      <c r="E2582" s="1"/>
      <c r="F2582" s="1"/>
      <c r="G2582" s="1"/>
      <c r="H2582" s="11"/>
      <c r="I2582" s="11"/>
      <c r="J2582" s="11"/>
      <c r="K2582" s="2"/>
      <c r="L2582" s="2"/>
      <c r="M2582" s="1"/>
    </row>
    <row r="2583" spans="1:13" x14ac:dyDescent="0.2">
      <c r="A2583" s="1"/>
      <c r="B2583" s="1"/>
      <c r="C2583" s="16"/>
      <c r="D2583" s="1"/>
      <c r="E2583" s="1"/>
      <c r="F2583" s="1"/>
      <c r="G2583" s="1"/>
      <c r="H2583" s="11"/>
      <c r="I2583" s="11"/>
      <c r="J2583" s="11"/>
      <c r="K2583" s="2"/>
      <c r="L2583" s="2"/>
      <c r="M2583" s="1"/>
    </row>
    <row r="2584" spans="1:13" x14ac:dyDescent="0.2">
      <c r="A2584" s="1"/>
      <c r="B2584" s="1"/>
      <c r="C2584" s="16"/>
      <c r="D2584" s="1"/>
      <c r="E2584" s="1"/>
      <c r="F2584" s="1"/>
      <c r="G2584" s="1"/>
      <c r="H2584" s="11"/>
      <c r="I2584" s="11"/>
      <c r="J2584" s="11"/>
      <c r="K2584" s="2"/>
      <c r="L2584" s="2"/>
      <c r="M2584" s="1"/>
    </row>
    <row r="2585" spans="1:13" x14ac:dyDescent="0.2">
      <c r="A2585" s="1"/>
      <c r="B2585" s="1"/>
      <c r="C2585" s="16"/>
      <c r="D2585" s="1"/>
      <c r="E2585" s="1"/>
      <c r="F2585" s="1"/>
      <c r="G2585" s="1"/>
      <c r="H2585" s="11"/>
      <c r="I2585" s="11"/>
      <c r="J2585" s="11"/>
      <c r="K2585" s="2"/>
      <c r="L2585" s="2"/>
      <c r="M2585" s="1"/>
    </row>
    <row r="2586" spans="1:13" x14ac:dyDescent="0.2">
      <c r="A2586" s="1"/>
      <c r="B2586" s="1"/>
      <c r="C2586" s="16"/>
      <c r="D2586" s="1"/>
      <c r="E2586" s="1"/>
      <c r="F2586" s="1"/>
      <c r="G2586" s="1"/>
      <c r="H2586" s="11"/>
      <c r="I2586" s="11"/>
      <c r="J2586" s="11"/>
      <c r="K2586" s="2"/>
      <c r="L2586" s="2"/>
      <c r="M2586" s="1"/>
    </row>
    <row r="2587" spans="1:13" x14ac:dyDescent="0.2">
      <c r="A2587" s="1"/>
      <c r="B2587" s="1"/>
      <c r="C2587" s="16"/>
      <c r="D2587" s="1"/>
      <c r="E2587" s="1"/>
      <c r="F2587" s="1"/>
      <c r="G2587" s="1"/>
      <c r="H2587" s="11"/>
      <c r="I2587" s="11"/>
      <c r="J2587" s="11"/>
      <c r="K2587" s="2"/>
      <c r="L2587" s="2"/>
      <c r="M2587" s="1"/>
    </row>
    <row r="2588" spans="1:13" x14ac:dyDescent="0.2">
      <c r="A2588" s="1"/>
      <c r="B2588" s="1"/>
      <c r="C2588" s="16"/>
      <c r="D2588" s="1"/>
      <c r="E2588" s="1"/>
      <c r="F2588" s="1"/>
      <c r="G2588" s="1"/>
      <c r="H2588" s="11"/>
      <c r="I2588" s="11"/>
      <c r="J2588" s="11"/>
      <c r="K2588" s="2"/>
      <c r="L2588" s="2"/>
      <c r="M2588" s="1"/>
    </row>
    <row r="2589" spans="1:13" x14ac:dyDescent="0.2">
      <c r="A2589" s="1"/>
      <c r="B2589" s="1"/>
      <c r="C2589" s="16"/>
      <c r="D2589" s="1"/>
      <c r="E2589" s="1"/>
      <c r="F2589" s="1"/>
      <c r="G2589" s="1"/>
      <c r="H2589" s="11"/>
      <c r="I2589" s="11"/>
      <c r="J2589" s="11"/>
      <c r="K2589" s="2"/>
      <c r="L2589" s="2"/>
      <c r="M2589" s="1"/>
    </row>
    <row r="2590" spans="1:13" x14ac:dyDescent="0.2">
      <c r="A2590" s="1"/>
      <c r="B2590" s="1"/>
      <c r="C2590" s="16"/>
      <c r="D2590" s="1"/>
      <c r="E2590" s="1"/>
      <c r="F2590" s="1"/>
      <c r="G2590" s="1"/>
      <c r="H2590" s="11"/>
      <c r="I2590" s="11"/>
      <c r="J2590" s="11"/>
      <c r="K2590" s="2"/>
      <c r="L2590" s="2"/>
      <c r="M2590" s="1"/>
    </row>
    <row r="2591" spans="1:13" x14ac:dyDescent="0.2">
      <c r="A2591" s="1"/>
      <c r="B2591" s="1"/>
      <c r="C2591" s="16"/>
      <c r="D2591" s="1"/>
      <c r="E2591" s="1"/>
      <c r="F2591" s="1"/>
      <c r="G2591" s="1"/>
      <c r="H2591" s="11"/>
      <c r="I2591" s="11"/>
      <c r="J2591" s="11"/>
      <c r="K2591" s="2"/>
      <c r="L2591" s="2"/>
      <c r="M2591" s="1"/>
    </row>
    <row r="2592" spans="1:13" x14ac:dyDescent="0.2">
      <c r="A2592" s="1"/>
      <c r="B2592" s="1"/>
      <c r="C2592" s="16"/>
      <c r="D2592" s="1"/>
      <c r="E2592" s="1"/>
      <c r="F2592" s="1"/>
      <c r="G2592" s="1"/>
      <c r="H2592" s="11"/>
      <c r="I2592" s="11"/>
      <c r="J2592" s="11"/>
      <c r="K2592" s="2"/>
      <c r="L2592" s="2"/>
      <c r="M2592" s="1"/>
    </row>
    <row r="2593" spans="1:13" x14ac:dyDescent="0.2">
      <c r="A2593" s="1"/>
      <c r="B2593" s="1"/>
      <c r="C2593" s="16"/>
      <c r="D2593" s="1"/>
      <c r="E2593" s="1"/>
      <c r="F2593" s="1"/>
      <c r="G2593" s="1"/>
      <c r="H2593" s="11"/>
      <c r="I2593" s="11"/>
      <c r="J2593" s="11"/>
      <c r="K2593" s="2"/>
      <c r="L2593" s="2"/>
      <c r="M2593" s="1"/>
    </row>
    <row r="2594" spans="1:13" x14ac:dyDescent="0.2">
      <c r="A2594" s="1"/>
      <c r="B2594" s="1"/>
      <c r="C2594" s="16"/>
      <c r="D2594" s="1"/>
      <c r="E2594" s="1"/>
      <c r="F2594" s="1"/>
      <c r="G2594" s="1"/>
      <c r="H2594" s="11"/>
      <c r="I2594" s="11"/>
      <c r="J2594" s="11"/>
      <c r="K2594" s="2"/>
      <c r="L2594" s="2"/>
      <c r="M2594" s="1"/>
    </row>
    <row r="2595" spans="1:13" x14ac:dyDescent="0.2">
      <c r="A2595" s="1"/>
      <c r="B2595" s="1"/>
      <c r="C2595" s="16"/>
      <c r="D2595" s="1"/>
      <c r="E2595" s="1"/>
      <c r="F2595" s="1"/>
      <c r="G2595" s="1"/>
      <c r="H2595" s="11"/>
      <c r="I2595" s="11"/>
      <c r="J2595" s="11"/>
      <c r="K2595" s="2"/>
      <c r="L2595" s="2"/>
      <c r="M2595" s="1"/>
    </row>
    <row r="2596" spans="1:13" x14ac:dyDescent="0.2">
      <c r="A2596" s="1"/>
      <c r="B2596" s="1"/>
      <c r="C2596" s="16"/>
      <c r="D2596" s="1"/>
      <c r="E2596" s="1"/>
      <c r="F2596" s="1"/>
      <c r="G2596" s="1"/>
      <c r="H2596" s="11"/>
      <c r="I2596" s="11"/>
      <c r="J2596" s="11"/>
      <c r="K2596" s="2"/>
      <c r="L2596" s="2"/>
      <c r="M2596" s="1"/>
    </row>
    <row r="2597" spans="1:13" x14ac:dyDescent="0.2">
      <c r="A2597" s="1"/>
      <c r="B2597" s="1"/>
      <c r="C2597" s="16"/>
      <c r="D2597" s="1"/>
      <c r="E2597" s="1"/>
      <c r="F2597" s="1"/>
      <c r="G2597" s="1"/>
      <c r="H2597" s="11"/>
      <c r="I2597" s="11"/>
      <c r="J2597" s="11"/>
      <c r="K2597" s="2"/>
      <c r="L2597" s="2"/>
      <c r="M2597" s="1"/>
    </row>
    <row r="2598" spans="1:13" x14ac:dyDescent="0.2">
      <c r="A2598" s="1"/>
      <c r="B2598" s="1"/>
      <c r="C2598" s="16"/>
      <c r="D2598" s="1"/>
      <c r="E2598" s="1"/>
      <c r="F2598" s="1"/>
      <c r="G2598" s="1"/>
      <c r="H2598" s="11"/>
      <c r="I2598" s="11"/>
      <c r="J2598" s="11"/>
      <c r="K2598" s="2"/>
      <c r="L2598" s="2"/>
      <c r="M2598" s="1"/>
    </row>
    <row r="2599" spans="1:13" x14ac:dyDescent="0.2">
      <c r="A2599" s="1"/>
      <c r="B2599" s="1"/>
      <c r="C2599" s="16"/>
      <c r="D2599" s="1"/>
      <c r="E2599" s="1"/>
      <c r="F2599" s="1"/>
      <c r="G2599" s="1"/>
      <c r="H2599" s="11"/>
      <c r="I2599" s="11"/>
      <c r="J2599" s="11"/>
      <c r="K2599" s="2"/>
      <c r="L2599" s="2"/>
      <c r="M2599" s="1"/>
    </row>
    <row r="2600" spans="1:13" x14ac:dyDescent="0.2">
      <c r="A2600" s="1"/>
      <c r="B2600" s="1"/>
      <c r="C2600" s="16"/>
      <c r="D2600" s="1"/>
      <c r="E2600" s="1"/>
      <c r="F2600" s="1"/>
      <c r="G2600" s="1"/>
      <c r="H2600" s="11"/>
      <c r="I2600" s="11"/>
      <c r="J2600" s="11"/>
      <c r="K2600" s="2"/>
      <c r="L2600" s="2"/>
      <c r="M2600" s="1"/>
    </row>
    <row r="2601" spans="1:13" x14ac:dyDescent="0.2">
      <c r="A2601" s="1"/>
      <c r="B2601" s="1"/>
      <c r="C2601" s="16"/>
      <c r="D2601" s="1"/>
      <c r="E2601" s="1"/>
      <c r="F2601" s="1"/>
      <c r="G2601" s="1"/>
      <c r="H2601" s="11"/>
      <c r="I2601" s="11"/>
      <c r="J2601" s="11"/>
      <c r="K2601" s="2"/>
      <c r="L2601" s="2"/>
      <c r="M2601" s="1"/>
    </row>
    <row r="2602" spans="1:13" x14ac:dyDescent="0.2">
      <c r="A2602" s="1"/>
      <c r="B2602" s="1"/>
      <c r="C2602" s="16"/>
      <c r="D2602" s="1"/>
      <c r="E2602" s="1"/>
      <c r="F2602" s="1"/>
      <c r="G2602" s="1"/>
      <c r="H2602" s="11"/>
      <c r="I2602" s="11"/>
      <c r="J2602" s="11"/>
      <c r="K2602" s="2"/>
      <c r="L2602" s="2"/>
      <c r="M2602" s="1"/>
    </row>
    <row r="2603" spans="1:13" x14ac:dyDescent="0.2">
      <c r="A2603" s="1"/>
      <c r="B2603" s="1"/>
      <c r="C2603" s="16"/>
      <c r="D2603" s="1"/>
      <c r="E2603" s="1"/>
      <c r="F2603" s="1"/>
      <c r="G2603" s="1"/>
      <c r="H2603" s="11"/>
      <c r="I2603" s="11"/>
      <c r="J2603" s="11"/>
      <c r="K2603" s="2"/>
      <c r="L2603" s="2"/>
      <c r="M2603" s="1"/>
    </row>
    <row r="2604" spans="1:13" x14ac:dyDescent="0.2">
      <c r="A2604" s="1"/>
      <c r="B2604" s="1"/>
      <c r="C2604" s="16"/>
      <c r="D2604" s="1"/>
      <c r="E2604" s="1"/>
      <c r="F2604" s="1"/>
      <c r="G2604" s="1"/>
      <c r="H2604" s="11"/>
      <c r="I2604" s="11"/>
      <c r="J2604" s="11"/>
      <c r="K2604" s="2"/>
      <c r="L2604" s="2"/>
      <c r="M2604" s="1"/>
    </row>
    <row r="2605" spans="1:13" x14ac:dyDescent="0.2">
      <c r="A2605" s="1"/>
      <c r="B2605" s="1"/>
      <c r="C2605" s="16"/>
      <c r="D2605" s="1"/>
      <c r="E2605" s="1"/>
      <c r="F2605" s="1"/>
      <c r="G2605" s="1"/>
      <c r="H2605" s="11"/>
      <c r="I2605" s="11"/>
      <c r="J2605" s="11"/>
      <c r="K2605" s="2"/>
      <c r="L2605" s="2"/>
      <c r="M2605" s="1"/>
    </row>
    <row r="2606" spans="1:13" x14ac:dyDescent="0.2">
      <c r="A2606" s="1"/>
      <c r="B2606" s="1"/>
      <c r="C2606" s="16"/>
      <c r="D2606" s="1"/>
      <c r="E2606" s="1"/>
      <c r="F2606" s="1"/>
      <c r="G2606" s="1"/>
      <c r="H2606" s="11"/>
      <c r="I2606" s="11"/>
      <c r="J2606" s="11"/>
      <c r="K2606" s="2"/>
      <c r="L2606" s="2"/>
      <c r="M2606" s="1"/>
    </row>
    <row r="2607" spans="1:13" x14ac:dyDescent="0.2">
      <c r="A2607" s="1"/>
      <c r="B2607" s="1"/>
      <c r="C2607" s="16"/>
      <c r="D2607" s="1"/>
      <c r="E2607" s="1"/>
      <c r="F2607" s="1"/>
      <c r="G2607" s="1"/>
      <c r="H2607" s="11"/>
      <c r="I2607" s="11"/>
      <c r="J2607" s="11"/>
      <c r="K2607" s="2"/>
      <c r="L2607" s="2"/>
      <c r="M2607" s="1"/>
    </row>
    <row r="2608" spans="1:13" x14ac:dyDescent="0.2">
      <c r="A2608" s="1"/>
      <c r="B2608" s="1"/>
      <c r="C2608" s="16"/>
      <c r="D2608" s="1"/>
      <c r="E2608" s="1"/>
      <c r="F2608" s="1"/>
      <c r="G2608" s="1"/>
      <c r="H2608" s="11"/>
      <c r="I2608" s="11"/>
      <c r="J2608" s="11"/>
      <c r="K2608" s="2"/>
      <c r="L2608" s="2"/>
      <c r="M2608" s="1"/>
    </row>
    <row r="2609" spans="1:13" x14ac:dyDescent="0.2">
      <c r="A2609" s="1"/>
      <c r="B2609" s="1"/>
      <c r="C2609" s="16"/>
      <c r="D2609" s="1"/>
      <c r="E2609" s="1"/>
      <c r="F2609" s="1"/>
      <c r="G2609" s="1"/>
      <c r="H2609" s="11"/>
      <c r="I2609" s="11"/>
      <c r="J2609" s="11"/>
      <c r="K2609" s="2"/>
      <c r="L2609" s="2"/>
      <c r="M2609" s="1"/>
    </row>
    <row r="2610" spans="1:13" x14ac:dyDescent="0.2">
      <c r="A2610" s="1"/>
      <c r="B2610" s="1"/>
      <c r="C2610" s="16"/>
      <c r="D2610" s="1"/>
      <c r="E2610" s="1"/>
      <c r="F2610" s="1"/>
      <c r="G2610" s="1"/>
      <c r="H2610" s="11"/>
      <c r="I2610" s="11"/>
      <c r="J2610" s="11"/>
      <c r="K2610" s="2"/>
      <c r="L2610" s="2"/>
      <c r="M2610" s="1"/>
    </row>
    <row r="2611" spans="1:13" x14ac:dyDescent="0.2">
      <c r="A2611" s="1"/>
      <c r="B2611" s="1"/>
      <c r="C2611" s="16"/>
      <c r="D2611" s="1"/>
      <c r="E2611" s="1"/>
      <c r="F2611" s="1"/>
      <c r="G2611" s="1"/>
      <c r="H2611" s="11"/>
      <c r="I2611" s="11"/>
      <c r="J2611" s="11"/>
      <c r="K2611" s="2"/>
      <c r="L2611" s="2"/>
      <c r="M2611" s="1"/>
    </row>
    <row r="2612" spans="1:13" x14ac:dyDescent="0.2">
      <c r="A2612" s="1"/>
      <c r="B2612" s="1"/>
      <c r="C2612" s="16"/>
      <c r="D2612" s="1"/>
      <c r="E2612" s="1"/>
      <c r="F2612" s="1"/>
      <c r="G2612" s="1"/>
      <c r="H2612" s="11"/>
      <c r="I2612" s="11"/>
      <c r="J2612" s="11"/>
      <c r="K2612" s="2"/>
      <c r="L2612" s="2"/>
      <c r="M2612" s="1"/>
    </row>
    <row r="2613" spans="1:13" x14ac:dyDescent="0.2">
      <c r="A2613" s="1"/>
      <c r="B2613" s="1"/>
      <c r="C2613" s="16"/>
      <c r="D2613" s="1"/>
      <c r="E2613" s="1"/>
      <c r="F2613" s="1"/>
      <c r="G2613" s="1"/>
      <c r="H2613" s="11"/>
      <c r="I2613" s="11"/>
      <c r="J2613" s="11"/>
      <c r="K2613" s="2"/>
      <c r="L2613" s="2"/>
      <c r="M2613" s="1"/>
    </row>
    <row r="2614" spans="1:13" x14ac:dyDescent="0.2">
      <c r="A2614" s="1"/>
      <c r="B2614" s="1"/>
      <c r="C2614" s="16"/>
      <c r="D2614" s="1"/>
      <c r="E2614" s="1"/>
      <c r="F2614" s="1"/>
      <c r="G2614" s="1"/>
      <c r="H2614" s="11"/>
      <c r="I2614" s="11"/>
      <c r="J2614" s="11"/>
      <c r="K2614" s="2"/>
      <c r="L2614" s="2"/>
      <c r="M2614" s="1"/>
    </row>
    <row r="2615" spans="1:13" x14ac:dyDescent="0.2">
      <c r="A2615" s="1"/>
      <c r="B2615" s="1"/>
      <c r="C2615" s="16"/>
      <c r="D2615" s="1"/>
      <c r="E2615" s="1"/>
      <c r="F2615" s="1"/>
      <c r="G2615" s="1"/>
      <c r="H2615" s="11"/>
      <c r="I2615" s="11"/>
      <c r="J2615" s="11"/>
      <c r="K2615" s="2"/>
      <c r="L2615" s="2"/>
      <c r="M2615" s="1"/>
    </row>
    <row r="2616" spans="1:13" x14ac:dyDescent="0.2">
      <c r="A2616" s="1"/>
      <c r="B2616" s="1"/>
      <c r="C2616" s="16"/>
      <c r="D2616" s="1"/>
      <c r="E2616" s="1"/>
      <c r="F2616" s="1"/>
      <c r="G2616" s="1"/>
      <c r="H2616" s="11"/>
      <c r="I2616" s="11"/>
      <c r="J2616" s="11"/>
      <c r="K2616" s="2"/>
      <c r="L2616" s="2"/>
      <c r="M2616" s="1"/>
    </row>
    <row r="2617" spans="1:13" x14ac:dyDescent="0.2">
      <c r="A2617" s="1"/>
      <c r="B2617" s="1"/>
      <c r="C2617" s="16"/>
      <c r="D2617" s="1"/>
      <c r="E2617" s="1"/>
      <c r="F2617" s="1"/>
      <c r="G2617" s="1"/>
      <c r="H2617" s="11"/>
      <c r="I2617" s="11"/>
      <c r="J2617" s="11"/>
      <c r="K2617" s="2"/>
      <c r="L2617" s="2"/>
      <c r="M2617" s="1"/>
    </row>
    <row r="2618" spans="1:13" x14ac:dyDescent="0.2">
      <c r="A2618" s="1"/>
      <c r="B2618" s="1"/>
      <c r="C2618" s="16"/>
      <c r="D2618" s="1"/>
      <c r="E2618" s="1"/>
      <c r="F2618" s="1"/>
      <c r="G2618" s="1"/>
      <c r="H2618" s="11"/>
      <c r="I2618" s="11"/>
      <c r="J2618" s="11"/>
      <c r="K2618" s="2"/>
      <c r="L2618" s="2"/>
      <c r="M2618" s="1"/>
    </row>
    <row r="2619" spans="1:13" x14ac:dyDescent="0.2">
      <c r="A2619" s="1"/>
      <c r="B2619" s="1"/>
      <c r="C2619" s="16"/>
      <c r="D2619" s="1"/>
      <c r="E2619" s="1"/>
      <c r="F2619" s="1"/>
      <c r="G2619" s="1"/>
      <c r="H2619" s="11"/>
      <c r="I2619" s="11"/>
      <c r="J2619" s="11"/>
      <c r="K2619" s="2"/>
      <c r="L2619" s="2"/>
      <c r="M2619" s="1"/>
    </row>
    <row r="2620" spans="1:13" x14ac:dyDescent="0.2">
      <c r="A2620" s="1"/>
      <c r="B2620" s="1"/>
      <c r="C2620" s="16"/>
      <c r="D2620" s="1"/>
      <c r="E2620" s="1"/>
      <c r="F2620" s="1"/>
      <c r="G2620" s="1"/>
      <c r="H2620" s="11"/>
      <c r="I2620" s="11"/>
      <c r="J2620" s="11"/>
      <c r="K2620" s="2"/>
      <c r="L2620" s="2"/>
      <c r="M2620" s="1"/>
    </row>
    <row r="2621" spans="1:13" x14ac:dyDescent="0.2">
      <c r="A2621" s="1"/>
      <c r="B2621" s="1"/>
      <c r="C2621" s="16"/>
      <c r="D2621" s="1"/>
      <c r="E2621" s="1"/>
      <c r="F2621" s="1"/>
      <c r="G2621" s="1"/>
      <c r="H2621" s="11"/>
      <c r="I2621" s="11"/>
      <c r="J2621" s="11"/>
      <c r="K2621" s="2"/>
      <c r="L2621" s="2"/>
      <c r="M2621" s="1"/>
    </row>
    <row r="2622" spans="1:13" x14ac:dyDescent="0.2">
      <c r="A2622" s="1"/>
      <c r="B2622" s="1"/>
      <c r="C2622" s="16"/>
      <c r="D2622" s="1"/>
      <c r="E2622" s="1"/>
      <c r="F2622" s="1"/>
      <c r="G2622" s="1"/>
      <c r="H2622" s="11"/>
      <c r="I2622" s="11"/>
      <c r="J2622" s="11"/>
      <c r="K2622" s="2"/>
      <c r="L2622" s="2"/>
      <c r="M2622" s="1"/>
    </row>
    <row r="2623" spans="1:13" x14ac:dyDescent="0.2">
      <c r="A2623" s="1"/>
      <c r="B2623" s="1"/>
      <c r="C2623" s="16"/>
      <c r="D2623" s="1"/>
      <c r="E2623" s="1"/>
      <c r="F2623" s="1"/>
      <c r="G2623" s="1"/>
      <c r="H2623" s="11"/>
      <c r="I2623" s="11"/>
      <c r="J2623" s="11"/>
      <c r="K2623" s="2"/>
      <c r="L2623" s="2"/>
      <c r="M2623" s="1"/>
    </row>
    <row r="2624" spans="1:13" x14ac:dyDescent="0.2">
      <c r="A2624" s="1"/>
      <c r="B2624" s="1"/>
      <c r="C2624" s="16"/>
      <c r="D2624" s="1"/>
      <c r="E2624" s="1"/>
      <c r="F2624" s="1"/>
      <c r="G2624" s="1"/>
      <c r="H2624" s="11"/>
      <c r="I2624" s="11"/>
      <c r="J2624" s="11"/>
      <c r="K2624" s="2"/>
      <c r="L2624" s="2"/>
      <c r="M2624" s="1"/>
    </row>
    <row r="2625" spans="1:13" x14ac:dyDescent="0.2">
      <c r="A2625" s="1"/>
      <c r="B2625" s="1"/>
      <c r="C2625" s="16"/>
      <c r="D2625" s="1"/>
      <c r="E2625" s="1"/>
      <c r="F2625" s="1"/>
      <c r="G2625" s="1"/>
      <c r="H2625" s="11"/>
      <c r="I2625" s="11"/>
      <c r="J2625" s="11"/>
      <c r="K2625" s="2"/>
      <c r="L2625" s="2"/>
      <c r="M2625" s="1"/>
    </row>
    <row r="2626" spans="1:13" x14ac:dyDescent="0.2">
      <c r="A2626" s="1"/>
      <c r="B2626" s="1"/>
      <c r="C2626" s="16"/>
      <c r="D2626" s="1"/>
      <c r="E2626" s="1"/>
      <c r="F2626" s="1"/>
      <c r="G2626" s="1"/>
      <c r="H2626" s="11"/>
      <c r="I2626" s="11"/>
      <c r="J2626" s="11"/>
      <c r="K2626" s="2"/>
      <c r="L2626" s="2"/>
      <c r="M2626" s="1"/>
    </row>
    <row r="2627" spans="1:13" x14ac:dyDescent="0.2">
      <c r="A2627" s="1"/>
      <c r="B2627" s="1"/>
      <c r="C2627" s="16"/>
      <c r="D2627" s="1"/>
      <c r="E2627" s="1"/>
      <c r="F2627" s="1"/>
      <c r="G2627" s="1"/>
      <c r="H2627" s="11"/>
      <c r="I2627" s="11"/>
      <c r="J2627" s="11"/>
      <c r="K2627" s="2"/>
      <c r="L2627" s="2"/>
      <c r="M2627" s="1"/>
    </row>
    <row r="2628" spans="1:13" x14ac:dyDescent="0.2">
      <c r="A2628" s="1"/>
      <c r="B2628" s="1"/>
      <c r="C2628" s="16"/>
      <c r="D2628" s="1"/>
      <c r="E2628" s="1"/>
      <c r="F2628" s="1"/>
      <c r="G2628" s="1"/>
      <c r="H2628" s="11"/>
      <c r="I2628" s="11"/>
      <c r="J2628" s="11"/>
      <c r="K2628" s="2"/>
      <c r="L2628" s="2"/>
      <c r="M2628" s="1"/>
    </row>
    <row r="2629" spans="1:13" x14ac:dyDescent="0.2">
      <c r="A2629" s="1"/>
      <c r="B2629" s="1"/>
      <c r="C2629" s="16"/>
      <c r="D2629" s="1"/>
      <c r="E2629" s="1"/>
      <c r="F2629" s="1"/>
      <c r="G2629" s="1"/>
      <c r="H2629" s="11"/>
      <c r="I2629" s="11"/>
      <c r="J2629" s="11"/>
      <c r="K2629" s="2"/>
      <c r="L2629" s="2"/>
      <c r="M2629" s="1"/>
    </row>
    <row r="2630" spans="1:13" x14ac:dyDescent="0.2">
      <c r="A2630" s="1"/>
      <c r="B2630" s="1"/>
      <c r="C2630" s="16"/>
      <c r="D2630" s="1"/>
      <c r="E2630" s="1"/>
      <c r="F2630" s="1"/>
      <c r="G2630" s="1"/>
      <c r="H2630" s="11"/>
      <c r="I2630" s="11"/>
      <c r="J2630" s="11"/>
      <c r="K2630" s="2"/>
      <c r="L2630" s="2"/>
      <c r="M2630" s="1"/>
    </row>
    <row r="2631" spans="1:13" x14ac:dyDescent="0.2">
      <c r="A2631" s="1"/>
      <c r="B2631" s="1"/>
      <c r="C2631" s="16"/>
      <c r="D2631" s="1"/>
      <c r="E2631" s="1"/>
      <c r="F2631" s="1"/>
      <c r="G2631" s="1"/>
      <c r="H2631" s="11"/>
      <c r="I2631" s="11"/>
      <c r="J2631" s="11"/>
      <c r="K2631" s="2"/>
      <c r="L2631" s="2"/>
      <c r="M2631" s="1"/>
    </row>
    <row r="2632" spans="1:13" x14ac:dyDescent="0.2">
      <c r="A2632" s="1"/>
      <c r="B2632" s="1"/>
      <c r="C2632" s="16"/>
      <c r="D2632" s="1"/>
      <c r="E2632" s="1"/>
      <c r="F2632" s="1"/>
      <c r="G2632" s="1"/>
      <c r="H2632" s="11"/>
      <c r="I2632" s="11"/>
      <c r="J2632" s="11"/>
      <c r="K2632" s="2"/>
      <c r="L2632" s="2"/>
      <c r="M2632" s="1"/>
    </row>
    <row r="2633" spans="1:13" x14ac:dyDescent="0.2">
      <c r="A2633" s="1"/>
      <c r="B2633" s="1"/>
      <c r="C2633" s="16"/>
      <c r="D2633" s="1"/>
      <c r="E2633" s="1"/>
      <c r="F2633" s="1"/>
      <c r="G2633" s="1"/>
      <c r="H2633" s="11"/>
      <c r="I2633" s="11"/>
      <c r="J2633" s="11"/>
      <c r="K2633" s="2"/>
      <c r="L2633" s="2"/>
      <c r="M2633" s="1"/>
    </row>
    <row r="2634" spans="1:13" x14ac:dyDescent="0.2">
      <c r="A2634" s="1"/>
      <c r="B2634" s="1"/>
      <c r="C2634" s="16"/>
      <c r="D2634" s="1"/>
      <c r="E2634" s="1"/>
      <c r="F2634" s="1"/>
      <c r="G2634" s="1"/>
      <c r="H2634" s="11"/>
      <c r="I2634" s="11"/>
      <c r="J2634" s="11"/>
      <c r="K2634" s="2"/>
      <c r="L2634" s="2"/>
      <c r="M2634" s="1"/>
    </row>
    <row r="2635" spans="1:13" x14ac:dyDescent="0.2">
      <c r="A2635" s="1"/>
      <c r="B2635" s="1"/>
      <c r="C2635" s="16"/>
      <c r="D2635" s="1"/>
      <c r="E2635" s="1"/>
      <c r="F2635" s="1"/>
      <c r="G2635" s="1"/>
      <c r="H2635" s="11"/>
      <c r="I2635" s="11"/>
      <c r="J2635" s="11"/>
      <c r="K2635" s="2"/>
      <c r="L2635" s="2"/>
      <c r="M2635" s="1"/>
    </row>
    <row r="2636" spans="1:13" x14ac:dyDescent="0.2">
      <c r="A2636" s="1"/>
      <c r="B2636" s="1"/>
      <c r="C2636" s="16"/>
      <c r="D2636" s="1"/>
      <c r="E2636" s="1"/>
      <c r="F2636" s="1"/>
      <c r="G2636" s="1"/>
      <c r="H2636" s="11"/>
      <c r="I2636" s="11"/>
      <c r="J2636" s="11"/>
      <c r="K2636" s="2"/>
      <c r="L2636" s="2"/>
      <c r="M2636" s="1"/>
    </row>
    <row r="2637" spans="1:13" x14ac:dyDescent="0.2">
      <c r="A2637" s="1"/>
      <c r="B2637" s="1"/>
      <c r="C2637" s="16"/>
      <c r="D2637" s="1"/>
      <c r="E2637" s="1"/>
      <c r="F2637" s="1"/>
      <c r="G2637" s="1"/>
      <c r="H2637" s="11"/>
      <c r="I2637" s="11"/>
      <c r="J2637" s="11"/>
      <c r="K2637" s="2"/>
      <c r="L2637" s="2"/>
      <c r="M2637" s="1"/>
    </row>
    <row r="2638" spans="1:13" x14ac:dyDescent="0.2">
      <c r="A2638" s="1"/>
      <c r="B2638" s="1"/>
      <c r="C2638" s="16"/>
      <c r="D2638" s="1"/>
      <c r="E2638" s="1"/>
      <c r="F2638" s="1"/>
      <c r="G2638" s="1"/>
      <c r="H2638" s="11"/>
      <c r="I2638" s="11"/>
      <c r="J2638" s="11"/>
      <c r="K2638" s="2"/>
      <c r="L2638" s="2"/>
      <c r="M2638" s="1"/>
    </row>
    <row r="2639" spans="1:13" x14ac:dyDescent="0.2">
      <c r="A2639" s="1"/>
      <c r="B2639" s="1"/>
      <c r="C2639" s="16"/>
      <c r="D2639" s="1"/>
      <c r="E2639" s="1"/>
      <c r="F2639" s="1"/>
      <c r="G2639" s="1"/>
      <c r="H2639" s="11"/>
      <c r="I2639" s="11"/>
      <c r="J2639" s="11"/>
      <c r="K2639" s="2"/>
      <c r="L2639" s="2"/>
      <c r="M2639" s="1"/>
    </row>
    <row r="2640" spans="1:13" x14ac:dyDescent="0.2">
      <c r="A2640" s="1"/>
      <c r="B2640" s="1"/>
      <c r="C2640" s="16"/>
      <c r="D2640" s="1"/>
      <c r="E2640" s="1"/>
      <c r="F2640" s="1"/>
      <c r="G2640" s="1"/>
      <c r="H2640" s="11"/>
      <c r="I2640" s="11"/>
      <c r="J2640" s="11"/>
      <c r="K2640" s="2"/>
      <c r="L2640" s="2"/>
      <c r="M2640" s="1"/>
    </row>
    <row r="2641" spans="1:13" x14ac:dyDescent="0.2">
      <c r="A2641" s="1"/>
      <c r="B2641" s="1"/>
      <c r="C2641" s="16"/>
      <c r="D2641" s="1"/>
      <c r="E2641" s="1"/>
      <c r="F2641" s="1"/>
      <c r="G2641" s="1"/>
      <c r="H2641" s="11"/>
      <c r="I2641" s="11"/>
      <c r="J2641" s="11"/>
      <c r="K2641" s="2"/>
      <c r="L2641" s="2"/>
      <c r="M2641" s="1"/>
    </row>
    <row r="2642" spans="1:13" x14ac:dyDescent="0.2">
      <c r="A2642" s="1"/>
      <c r="B2642" s="1"/>
      <c r="C2642" s="16"/>
      <c r="D2642" s="1"/>
      <c r="E2642" s="1"/>
      <c r="F2642" s="1"/>
      <c r="G2642" s="1"/>
      <c r="H2642" s="11"/>
      <c r="I2642" s="11"/>
      <c r="J2642" s="11"/>
      <c r="K2642" s="2"/>
      <c r="L2642" s="2"/>
      <c r="M2642" s="1"/>
    </row>
    <row r="2643" spans="1:13" x14ac:dyDescent="0.2">
      <c r="A2643" s="1"/>
      <c r="B2643" s="1"/>
      <c r="C2643" s="16"/>
      <c r="D2643" s="1"/>
      <c r="E2643" s="1"/>
      <c r="F2643" s="1"/>
      <c r="G2643" s="1"/>
      <c r="H2643" s="11"/>
      <c r="I2643" s="11"/>
      <c r="J2643" s="11"/>
      <c r="K2643" s="2"/>
      <c r="L2643" s="2"/>
      <c r="M2643" s="1"/>
    </row>
    <row r="2644" spans="1:13" x14ac:dyDescent="0.2">
      <c r="A2644" s="1"/>
      <c r="B2644" s="1"/>
      <c r="C2644" s="16"/>
      <c r="D2644" s="1"/>
      <c r="E2644" s="1"/>
      <c r="F2644" s="1"/>
      <c r="G2644" s="1"/>
      <c r="H2644" s="11"/>
      <c r="I2644" s="11"/>
      <c r="J2644" s="11"/>
      <c r="K2644" s="2"/>
      <c r="L2644" s="2"/>
      <c r="M2644" s="1"/>
    </row>
    <row r="2645" spans="1:13" x14ac:dyDescent="0.2">
      <c r="A2645" s="1"/>
      <c r="B2645" s="1"/>
      <c r="C2645" s="16"/>
      <c r="D2645" s="1"/>
      <c r="E2645" s="1"/>
      <c r="F2645" s="1"/>
      <c r="G2645" s="1"/>
      <c r="H2645" s="11"/>
      <c r="I2645" s="11"/>
      <c r="J2645" s="11"/>
      <c r="K2645" s="2"/>
      <c r="L2645" s="2"/>
      <c r="M2645" s="1"/>
    </row>
    <row r="2646" spans="1:13" x14ac:dyDescent="0.2">
      <c r="A2646" s="1"/>
      <c r="B2646" s="1"/>
      <c r="C2646" s="16"/>
      <c r="D2646" s="1"/>
      <c r="E2646" s="1"/>
      <c r="F2646" s="1"/>
      <c r="G2646" s="1"/>
      <c r="H2646" s="11"/>
      <c r="I2646" s="11"/>
      <c r="J2646" s="11"/>
      <c r="K2646" s="2"/>
      <c r="L2646" s="2"/>
      <c r="M2646" s="1"/>
    </row>
    <row r="2647" spans="1:13" x14ac:dyDescent="0.2">
      <c r="A2647" s="1"/>
      <c r="B2647" s="1"/>
      <c r="C2647" s="16"/>
      <c r="D2647" s="1"/>
      <c r="E2647" s="1"/>
      <c r="F2647" s="1"/>
      <c r="G2647" s="1"/>
      <c r="H2647" s="11"/>
      <c r="I2647" s="11"/>
      <c r="J2647" s="11"/>
      <c r="K2647" s="2"/>
      <c r="L2647" s="2"/>
      <c r="M2647" s="1"/>
    </row>
    <row r="2648" spans="1:13" x14ac:dyDescent="0.2">
      <c r="A2648" s="1"/>
      <c r="B2648" s="1"/>
      <c r="C2648" s="16"/>
      <c r="D2648" s="1"/>
      <c r="E2648" s="1"/>
      <c r="F2648" s="1"/>
      <c r="G2648" s="1"/>
      <c r="H2648" s="11"/>
      <c r="I2648" s="11"/>
      <c r="J2648" s="11"/>
      <c r="K2648" s="2"/>
      <c r="L2648" s="2"/>
      <c r="M2648" s="1"/>
    </row>
    <row r="2649" spans="1:13" x14ac:dyDescent="0.2">
      <c r="A2649" s="1"/>
      <c r="B2649" s="1"/>
      <c r="C2649" s="16"/>
      <c r="D2649" s="1"/>
      <c r="E2649" s="1"/>
      <c r="F2649" s="1"/>
      <c r="G2649" s="1"/>
      <c r="H2649" s="11"/>
      <c r="I2649" s="11"/>
      <c r="J2649" s="11"/>
      <c r="K2649" s="2"/>
      <c r="L2649" s="2"/>
      <c r="M2649" s="1"/>
    </row>
    <row r="2650" spans="1:13" x14ac:dyDescent="0.2">
      <c r="A2650" s="1"/>
      <c r="B2650" s="1"/>
      <c r="C2650" s="16"/>
      <c r="D2650" s="1"/>
      <c r="E2650" s="1"/>
      <c r="F2650" s="1"/>
      <c r="G2650" s="1"/>
      <c r="H2650" s="11"/>
      <c r="I2650" s="11"/>
      <c r="J2650" s="11"/>
      <c r="K2650" s="2"/>
      <c r="L2650" s="2"/>
      <c r="M2650" s="1"/>
    </row>
    <row r="2651" spans="1:13" x14ac:dyDescent="0.2">
      <c r="A2651" s="1"/>
      <c r="B2651" s="1"/>
      <c r="C2651" s="16"/>
      <c r="D2651" s="1"/>
      <c r="E2651" s="1"/>
      <c r="F2651" s="1"/>
      <c r="G2651" s="1"/>
      <c r="H2651" s="11"/>
      <c r="I2651" s="11"/>
      <c r="J2651" s="11"/>
      <c r="K2651" s="2"/>
      <c r="L2651" s="2"/>
      <c r="M2651" s="1"/>
    </row>
    <row r="2652" spans="1:13" x14ac:dyDescent="0.2">
      <c r="A2652" s="1"/>
      <c r="B2652" s="1"/>
      <c r="C2652" s="16"/>
      <c r="D2652" s="1"/>
      <c r="E2652" s="1"/>
      <c r="F2652" s="1"/>
      <c r="G2652" s="1"/>
      <c r="H2652" s="11"/>
      <c r="I2652" s="11"/>
      <c r="J2652" s="11"/>
      <c r="K2652" s="2"/>
      <c r="L2652" s="2"/>
      <c r="M2652" s="1"/>
    </row>
    <row r="2653" spans="1:13" x14ac:dyDescent="0.2">
      <c r="A2653" s="1"/>
      <c r="B2653" s="1"/>
      <c r="C2653" s="16"/>
      <c r="D2653" s="1"/>
      <c r="E2653" s="1"/>
      <c r="F2653" s="1"/>
      <c r="G2653" s="1"/>
      <c r="H2653" s="11"/>
      <c r="I2653" s="11"/>
      <c r="J2653" s="11"/>
      <c r="K2653" s="2"/>
      <c r="L2653" s="2"/>
      <c r="M2653" s="1"/>
    </row>
    <row r="2654" spans="1:13" x14ac:dyDescent="0.2">
      <c r="A2654" s="1"/>
      <c r="B2654" s="1"/>
      <c r="C2654" s="16"/>
      <c r="D2654" s="1"/>
      <c r="E2654" s="1"/>
      <c r="F2654" s="1"/>
      <c r="G2654" s="1"/>
      <c r="H2654" s="11"/>
      <c r="I2654" s="11"/>
      <c r="J2654" s="11"/>
      <c r="K2654" s="2"/>
      <c r="L2654" s="2"/>
      <c r="M2654" s="1"/>
    </row>
    <row r="2655" spans="1:13" x14ac:dyDescent="0.2">
      <c r="A2655" s="1"/>
      <c r="B2655" s="1"/>
      <c r="C2655" s="16"/>
      <c r="D2655" s="1"/>
      <c r="E2655" s="1"/>
      <c r="F2655" s="1"/>
      <c r="G2655" s="1"/>
      <c r="H2655" s="11"/>
      <c r="I2655" s="11"/>
      <c r="J2655" s="11"/>
      <c r="K2655" s="2"/>
      <c r="L2655" s="2"/>
      <c r="M2655" s="1"/>
    </row>
    <row r="2656" spans="1:13" x14ac:dyDescent="0.2">
      <c r="A2656" s="1"/>
      <c r="B2656" s="1"/>
      <c r="C2656" s="16"/>
      <c r="D2656" s="1"/>
      <c r="E2656" s="1"/>
      <c r="F2656" s="1"/>
      <c r="G2656" s="1"/>
      <c r="H2656" s="11"/>
      <c r="I2656" s="11"/>
      <c r="J2656" s="11"/>
      <c r="K2656" s="2"/>
      <c r="L2656" s="2"/>
      <c r="M2656" s="1"/>
    </row>
    <row r="2657" spans="1:13" x14ac:dyDescent="0.2">
      <c r="A2657" s="1"/>
      <c r="B2657" s="1"/>
      <c r="C2657" s="16"/>
      <c r="D2657" s="1"/>
      <c r="E2657" s="1"/>
      <c r="F2657" s="1"/>
      <c r="G2657" s="1"/>
      <c r="H2657" s="11"/>
      <c r="I2657" s="11"/>
      <c r="J2657" s="11"/>
      <c r="K2657" s="2"/>
      <c r="L2657" s="2"/>
      <c r="M2657" s="1"/>
    </row>
    <row r="2658" spans="1:13" x14ac:dyDescent="0.2">
      <c r="A2658" s="1"/>
      <c r="B2658" s="1"/>
      <c r="C2658" s="16"/>
      <c r="D2658" s="1"/>
      <c r="E2658" s="1"/>
      <c r="F2658" s="1"/>
      <c r="G2658" s="1"/>
      <c r="H2658" s="11"/>
      <c r="I2658" s="11"/>
      <c r="J2658" s="11"/>
      <c r="K2658" s="2"/>
      <c r="L2658" s="2"/>
      <c r="M2658" s="1"/>
    </row>
    <row r="2659" spans="1:13" x14ac:dyDescent="0.2">
      <c r="A2659" s="1"/>
      <c r="B2659" s="1"/>
      <c r="C2659" s="16"/>
      <c r="D2659" s="1"/>
      <c r="E2659" s="1"/>
      <c r="F2659" s="1"/>
      <c r="G2659" s="1"/>
      <c r="H2659" s="11"/>
      <c r="I2659" s="11"/>
      <c r="J2659" s="11"/>
      <c r="K2659" s="2"/>
      <c r="L2659" s="2"/>
      <c r="M2659" s="1"/>
    </row>
    <row r="2660" spans="1:13" x14ac:dyDescent="0.2">
      <c r="A2660" s="1"/>
      <c r="B2660" s="1"/>
      <c r="C2660" s="16"/>
      <c r="D2660" s="1"/>
      <c r="E2660" s="1"/>
      <c r="F2660" s="1"/>
      <c r="G2660" s="1"/>
      <c r="H2660" s="11"/>
      <c r="I2660" s="11"/>
      <c r="J2660" s="11"/>
      <c r="K2660" s="2"/>
      <c r="L2660" s="2"/>
      <c r="M2660" s="1"/>
    </row>
    <row r="2661" spans="1:13" x14ac:dyDescent="0.2">
      <c r="A2661" s="1"/>
      <c r="B2661" s="1"/>
      <c r="C2661" s="16"/>
      <c r="D2661" s="1"/>
      <c r="E2661" s="1"/>
      <c r="F2661" s="1"/>
      <c r="G2661" s="1"/>
      <c r="H2661" s="11"/>
      <c r="I2661" s="11"/>
      <c r="J2661" s="11"/>
      <c r="K2661" s="2"/>
      <c r="L2661" s="2"/>
      <c r="M2661" s="1"/>
    </row>
    <row r="2662" spans="1:13" x14ac:dyDescent="0.2">
      <c r="A2662" s="1"/>
      <c r="B2662" s="1"/>
      <c r="C2662" s="16"/>
      <c r="D2662" s="1"/>
      <c r="E2662" s="1"/>
      <c r="F2662" s="1"/>
      <c r="G2662" s="1"/>
      <c r="H2662" s="11"/>
      <c r="I2662" s="11"/>
      <c r="J2662" s="11"/>
      <c r="K2662" s="2"/>
      <c r="L2662" s="2"/>
      <c r="M2662" s="1"/>
    </row>
    <row r="2663" spans="1:13" x14ac:dyDescent="0.2">
      <c r="A2663" s="1"/>
      <c r="B2663" s="1"/>
      <c r="C2663" s="16"/>
      <c r="D2663" s="1"/>
      <c r="E2663" s="1"/>
      <c r="F2663" s="1"/>
      <c r="G2663" s="1"/>
      <c r="H2663" s="11"/>
      <c r="I2663" s="11"/>
      <c r="J2663" s="11"/>
      <c r="K2663" s="2"/>
      <c r="L2663" s="2"/>
      <c r="M2663" s="1"/>
    </row>
    <row r="2664" spans="1:13" x14ac:dyDescent="0.2">
      <c r="A2664" s="1"/>
      <c r="B2664" s="1"/>
      <c r="C2664" s="16"/>
      <c r="D2664" s="1"/>
      <c r="E2664" s="1"/>
      <c r="F2664" s="1"/>
      <c r="G2664" s="1"/>
      <c r="H2664" s="11"/>
      <c r="I2664" s="11"/>
      <c r="J2664" s="11"/>
      <c r="K2664" s="2"/>
      <c r="L2664" s="2"/>
      <c r="M2664" s="1"/>
    </row>
    <row r="2665" spans="1:13" x14ac:dyDescent="0.2">
      <c r="A2665" s="1"/>
      <c r="B2665" s="1"/>
      <c r="C2665" s="16"/>
      <c r="D2665" s="1"/>
      <c r="E2665" s="1"/>
      <c r="F2665" s="1"/>
      <c r="G2665" s="1"/>
      <c r="H2665" s="11"/>
      <c r="I2665" s="11"/>
      <c r="J2665" s="11"/>
      <c r="K2665" s="2"/>
      <c r="L2665" s="2"/>
      <c r="M2665" s="1"/>
    </row>
    <row r="2666" spans="1:13" x14ac:dyDescent="0.2">
      <c r="A2666" s="1"/>
      <c r="B2666" s="1"/>
      <c r="C2666" s="16"/>
      <c r="D2666" s="1"/>
      <c r="E2666" s="1"/>
      <c r="F2666" s="1"/>
      <c r="G2666" s="1"/>
      <c r="H2666" s="11"/>
      <c r="I2666" s="11"/>
      <c r="J2666" s="11"/>
      <c r="K2666" s="2"/>
      <c r="L2666" s="2"/>
      <c r="M2666" s="1"/>
    </row>
    <row r="2667" spans="1:13" x14ac:dyDescent="0.2">
      <c r="A2667" s="1"/>
      <c r="B2667" s="1"/>
      <c r="C2667" s="16"/>
      <c r="D2667" s="1"/>
      <c r="E2667" s="1"/>
      <c r="F2667" s="1"/>
      <c r="G2667" s="1"/>
      <c r="H2667" s="11"/>
      <c r="I2667" s="11"/>
      <c r="J2667" s="11"/>
      <c r="K2667" s="2"/>
      <c r="L2667" s="2"/>
      <c r="M2667" s="1"/>
    </row>
    <row r="2668" spans="1:13" x14ac:dyDescent="0.2">
      <c r="A2668" s="1"/>
      <c r="B2668" s="1"/>
      <c r="C2668" s="16"/>
      <c r="D2668" s="1"/>
      <c r="E2668" s="1"/>
      <c r="F2668" s="1"/>
      <c r="G2668" s="1"/>
      <c r="H2668" s="11"/>
      <c r="I2668" s="11"/>
      <c r="J2668" s="11"/>
      <c r="K2668" s="2"/>
      <c r="L2668" s="2"/>
      <c r="M2668" s="1"/>
    </row>
    <row r="2669" spans="1:13" x14ac:dyDescent="0.2">
      <c r="A2669" s="1"/>
      <c r="B2669" s="1"/>
      <c r="C2669" s="16"/>
      <c r="D2669" s="1"/>
      <c r="E2669" s="1"/>
      <c r="F2669" s="1"/>
      <c r="G2669" s="1"/>
      <c r="H2669" s="11"/>
      <c r="I2669" s="11"/>
      <c r="J2669" s="11"/>
      <c r="K2669" s="2"/>
      <c r="L2669" s="2"/>
      <c r="M2669" s="1"/>
    </row>
    <row r="2670" spans="1:13" x14ac:dyDescent="0.2">
      <c r="A2670" s="1"/>
      <c r="B2670" s="1"/>
      <c r="C2670" s="16"/>
      <c r="D2670" s="1"/>
      <c r="E2670" s="1"/>
      <c r="F2670" s="1"/>
      <c r="G2670" s="1"/>
      <c r="H2670" s="11"/>
      <c r="I2670" s="11"/>
      <c r="J2670" s="11"/>
      <c r="K2670" s="2"/>
      <c r="L2670" s="2"/>
      <c r="M2670" s="1"/>
    </row>
    <row r="2671" spans="1:13" x14ac:dyDescent="0.2">
      <c r="A2671" s="1"/>
      <c r="B2671" s="1"/>
      <c r="C2671" s="16"/>
      <c r="D2671" s="1"/>
      <c r="E2671" s="1"/>
      <c r="F2671" s="1"/>
      <c r="G2671" s="1"/>
      <c r="H2671" s="11"/>
      <c r="I2671" s="11"/>
      <c r="J2671" s="11"/>
      <c r="K2671" s="2"/>
      <c r="L2671" s="2"/>
      <c r="M2671" s="1"/>
    </row>
    <row r="2672" spans="1:13" x14ac:dyDescent="0.2">
      <c r="A2672" s="1"/>
      <c r="B2672" s="1"/>
      <c r="C2672" s="16"/>
      <c r="D2672" s="1"/>
      <c r="E2672" s="1"/>
      <c r="F2672" s="1"/>
      <c r="G2672" s="1"/>
      <c r="H2672" s="11"/>
      <c r="I2672" s="11"/>
      <c r="J2672" s="11"/>
      <c r="K2672" s="2"/>
      <c r="L2672" s="2"/>
      <c r="M2672" s="1"/>
    </row>
    <row r="2673" spans="1:13" x14ac:dyDescent="0.2">
      <c r="A2673" s="1"/>
      <c r="B2673" s="1"/>
      <c r="C2673" s="16"/>
      <c r="D2673" s="1"/>
      <c r="E2673" s="1"/>
      <c r="F2673" s="1"/>
      <c r="G2673" s="1"/>
      <c r="H2673" s="11"/>
      <c r="I2673" s="11"/>
      <c r="J2673" s="11"/>
      <c r="K2673" s="2"/>
      <c r="L2673" s="2"/>
      <c r="M2673" s="1"/>
    </row>
    <row r="2674" spans="1:13" x14ac:dyDescent="0.2">
      <c r="A2674" s="1"/>
      <c r="B2674" s="1"/>
      <c r="C2674" s="16"/>
      <c r="D2674" s="1"/>
      <c r="E2674" s="1"/>
      <c r="F2674" s="1"/>
      <c r="G2674" s="1"/>
      <c r="H2674" s="11"/>
      <c r="I2674" s="11"/>
      <c r="J2674" s="11"/>
      <c r="K2674" s="2"/>
      <c r="L2674" s="2"/>
      <c r="M2674" s="1"/>
    </row>
    <row r="2675" spans="1:13" x14ac:dyDescent="0.2">
      <c r="A2675" s="1"/>
      <c r="B2675" s="1"/>
      <c r="C2675" s="16"/>
      <c r="D2675" s="1"/>
      <c r="E2675" s="1"/>
      <c r="F2675" s="1"/>
      <c r="G2675" s="1"/>
      <c r="H2675" s="11"/>
      <c r="I2675" s="11"/>
      <c r="J2675" s="11"/>
      <c r="K2675" s="2"/>
      <c r="L2675" s="2"/>
      <c r="M2675" s="1"/>
    </row>
    <row r="2676" spans="1:13" x14ac:dyDescent="0.2">
      <c r="A2676" s="1"/>
      <c r="B2676" s="1"/>
      <c r="C2676" s="16"/>
      <c r="D2676" s="1"/>
      <c r="E2676" s="1"/>
      <c r="F2676" s="1"/>
      <c r="G2676" s="1"/>
      <c r="H2676" s="11"/>
      <c r="I2676" s="11"/>
      <c r="J2676" s="11"/>
      <c r="K2676" s="2"/>
      <c r="L2676" s="2"/>
      <c r="M2676" s="1"/>
    </row>
    <row r="2677" spans="1:13" x14ac:dyDescent="0.2">
      <c r="A2677" s="1"/>
      <c r="B2677" s="1"/>
      <c r="C2677" s="16"/>
      <c r="D2677" s="1"/>
      <c r="E2677" s="1"/>
      <c r="F2677" s="1"/>
      <c r="G2677" s="1"/>
      <c r="H2677" s="11"/>
      <c r="I2677" s="11"/>
      <c r="J2677" s="11"/>
      <c r="K2677" s="2"/>
      <c r="L2677" s="2"/>
      <c r="M2677" s="1"/>
    </row>
    <row r="2678" spans="1:13" x14ac:dyDescent="0.2">
      <c r="A2678" s="1"/>
      <c r="B2678" s="1"/>
      <c r="C2678" s="16"/>
      <c r="D2678" s="1"/>
      <c r="E2678" s="1"/>
      <c r="F2678" s="1"/>
      <c r="G2678" s="1"/>
      <c r="H2678" s="11"/>
      <c r="I2678" s="11"/>
      <c r="J2678" s="11"/>
      <c r="K2678" s="2"/>
      <c r="L2678" s="2"/>
      <c r="M2678" s="1"/>
    </row>
    <row r="2679" spans="1:13" x14ac:dyDescent="0.2">
      <c r="A2679" s="1"/>
      <c r="B2679" s="1"/>
      <c r="C2679" s="16"/>
      <c r="D2679" s="1"/>
      <c r="E2679" s="1"/>
      <c r="F2679" s="1"/>
      <c r="G2679" s="1"/>
      <c r="H2679" s="11"/>
      <c r="I2679" s="11"/>
      <c r="J2679" s="11"/>
      <c r="K2679" s="2"/>
      <c r="L2679" s="2"/>
      <c r="M2679" s="1"/>
    </row>
    <row r="2680" spans="1:13" x14ac:dyDescent="0.2">
      <c r="A2680" s="1"/>
      <c r="B2680" s="1"/>
      <c r="C2680" s="16"/>
      <c r="D2680" s="1"/>
      <c r="E2680" s="1"/>
      <c r="F2680" s="1"/>
      <c r="G2680" s="1"/>
      <c r="H2680" s="11"/>
      <c r="I2680" s="11"/>
      <c r="J2680" s="11"/>
      <c r="K2680" s="2"/>
      <c r="L2680" s="2"/>
      <c r="M2680" s="1"/>
    </row>
    <row r="2681" spans="1:13" x14ac:dyDescent="0.2">
      <c r="A2681" s="1"/>
      <c r="B2681" s="1"/>
      <c r="C2681" s="16"/>
      <c r="D2681" s="1"/>
      <c r="E2681" s="1"/>
      <c r="F2681" s="1"/>
      <c r="G2681" s="1"/>
      <c r="H2681" s="11"/>
      <c r="I2681" s="11"/>
      <c r="J2681" s="11"/>
      <c r="K2681" s="2"/>
      <c r="L2681" s="2"/>
      <c r="M2681" s="1"/>
    </row>
    <row r="2682" spans="1:13" x14ac:dyDescent="0.2">
      <c r="A2682" s="1"/>
      <c r="B2682" s="1"/>
      <c r="C2682" s="16"/>
      <c r="D2682" s="1"/>
      <c r="E2682" s="1"/>
      <c r="F2682" s="1"/>
      <c r="G2682" s="1"/>
      <c r="H2682" s="11"/>
      <c r="I2682" s="11"/>
      <c r="J2682" s="11"/>
      <c r="K2682" s="2"/>
      <c r="L2682" s="2"/>
      <c r="M2682" s="1"/>
    </row>
    <row r="2683" spans="1:13" x14ac:dyDescent="0.2">
      <c r="A2683" s="1"/>
      <c r="B2683" s="1"/>
      <c r="C2683" s="16"/>
      <c r="D2683" s="1"/>
      <c r="E2683" s="1"/>
      <c r="F2683" s="1"/>
      <c r="G2683" s="1"/>
      <c r="H2683" s="11"/>
      <c r="I2683" s="11"/>
      <c r="J2683" s="11"/>
      <c r="K2683" s="2"/>
      <c r="L2683" s="2"/>
      <c r="M2683" s="1"/>
    </row>
    <row r="2684" spans="1:13" x14ac:dyDescent="0.2">
      <c r="A2684" s="1"/>
      <c r="B2684" s="1"/>
      <c r="C2684" s="16"/>
      <c r="D2684" s="1"/>
      <c r="E2684" s="1"/>
      <c r="F2684" s="1"/>
      <c r="G2684" s="1"/>
      <c r="H2684" s="11"/>
      <c r="I2684" s="11"/>
      <c r="J2684" s="11"/>
      <c r="K2684" s="2"/>
      <c r="L2684" s="2"/>
      <c r="M2684" s="1"/>
    </row>
    <row r="2685" spans="1:13" x14ac:dyDescent="0.2">
      <c r="A2685" s="1"/>
      <c r="B2685" s="1"/>
      <c r="C2685" s="16"/>
      <c r="D2685" s="1"/>
      <c r="E2685" s="1"/>
      <c r="F2685" s="1"/>
      <c r="G2685" s="1"/>
      <c r="H2685" s="11"/>
      <c r="I2685" s="11"/>
      <c r="J2685" s="11"/>
      <c r="K2685" s="2"/>
      <c r="L2685" s="2"/>
      <c r="M2685" s="1"/>
    </row>
    <row r="2686" spans="1:13" x14ac:dyDescent="0.2">
      <c r="A2686" s="1"/>
      <c r="B2686" s="1"/>
      <c r="C2686" s="16"/>
      <c r="D2686" s="1"/>
      <c r="E2686" s="1"/>
      <c r="F2686" s="1"/>
      <c r="G2686" s="1"/>
      <c r="H2686" s="11"/>
      <c r="I2686" s="11"/>
      <c r="J2686" s="11"/>
      <c r="K2686" s="2"/>
      <c r="L2686" s="2"/>
      <c r="M2686" s="1"/>
    </row>
    <row r="2687" spans="1:13" x14ac:dyDescent="0.2">
      <c r="A2687" s="1"/>
      <c r="B2687" s="1"/>
      <c r="C2687" s="16"/>
      <c r="D2687" s="1"/>
      <c r="E2687" s="1"/>
      <c r="F2687" s="1"/>
      <c r="G2687" s="1"/>
      <c r="H2687" s="11"/>
      <c r="I2687" s="11"/>
      <c r="J2687" s="11"/>
      <c r="K2687" s="2"/>
      <c r="L2687" s="2"/>
      <c r="M2687" s="1"/>
    </row>
    <row r="2688" spans="1:13" x14ac:dyDescent="0.2">
      <c r="A2688" s="1"/>
      <c r="B2688" s="1"/>
      <c r="C2688" s="16"/>
      <c r="D2688" s="1"/>
      <c r="E2688" s="1"/>
      <c r="F2688" s="1"/>
      <c r="G2688" s="1"/>
      <c r="H2688" s="11"/>
      <c r="I2688" s="11"/>
      <c r="J2688" s="11"/>
      <c r="K2688" s="2"/>
      <c r="L2688" s="2"/>
      <c r="M2688" s="1"/>
    </row>
    <row r="2689" spans="1:13" x14ac:dyDescent="0.2">
      <c r="A2689" s="1"/>
      <c r="B2689" s="1"/>
      <c r="C2689" s="16"/>
      <c r="D2689" s="1"/>
      <c r="E2689" s="1"/>
      <c r="F2689" s="1"/>
      <c r="G2689" s="1"/>
      <c r="H2689" s="11"/>
      <c r="I2689" s="11"/>
      <c r="J2689" s="11"/>
      <c r="K2689" s="2"/>
      <c r="L2689" s="2"/>
      <c r="M2689" s="1"/>
    </row>
    <row r="2690" spans="1:13" x14ac:dyDescent="0.2">
      <c r="A2690" s="1"/>
      <c r="B2690" s="1"/>
      <c r="C2690" s="16"/>
      <c r="D2690" s="1"/>
      <c r="E2690" s="1"/>
      <c r="F2690" s="1"/>
      <c r="G2690" s="1"/>
      <c r="H2690" s="11"/>
      <c r="I2690" s="11"/>
      <c r="J2690" s="11"/>
      <c r="K2690" s="2"/>
      <c r="L2690" s="2"/>
      <c r="M2690" s="1"/>
    </row>
    <row r="2691" spans="1:13" x14ac:dyDescent="0.2">
      <c r="A2691" s="1"/>
      <c r="B2691" s="1"/>
      <c r="C2691" s="16"/>
      <c r="D2691" s="1"/>
      <c r="E2691" s="1"/>
      <c r="F2691" s="1"/>
      <c r="G2691" s="1"/>
      <c r="H2691" s="11"/>
      <c r="I2691" s="11"/>
      <c r="J2691" s="11"/>
      <c r="K2691" s="2"/>
      <c r="L2691" s="2"/>
      <c r="M2691" s="1"/>
    </row>
    <row r="2692" spans="1:13" x14ac:dyDescent="0.2">
      <c r="A2692" s="1"/>
      <c r="B2692" s="1"/>
      <c r="C2692" s="16"/>
      <c r="D2692" s="1"/>
      <c r="E2692" s="1"/>
      <c r="F2692" s="1"/>
      <c r="G2692" s="1"/>
      <c r="H2692" s="11"/>
      <c r="I2692" s="11"/>
      <c r="J2692" s="11"/>
      <c r="K2692" s="2"/>
      <c r="L2692" s="2"/>
      <c r="M2692" s="1"/>
    </row>
    <row r="2693" spans="1:13" x14ac:dyDescent="0.2">
      <c r="A2693" s="1"/>
      <c r="B2693" s="1"/>
      <c r="C2693" s="16"/>
      <c r="D2693" s="1"/>
      <c r="E2693" s="1"/>
      <c r="F2693" s="1"/>
      <c r="G2693" s="1"/>
      <c r="H2693" s="11"/>
      <c r="I2693" s="11"/>
      <c r="J2693" s="11"/>
      <c r="K2693" s="2"/>
      <c r="L2693" s="2"/>
      <c r="M2693" s="1"/>
    </row>
    <row r="2694" spans="1:13" x14ac:dyDescent="0.2">
      <c r="A2694" s="1"/>
      <c r="B2694" s="1"/>
      <c r="C2694" s="16"/>
      <c r="D2694" s="1"/>
      <c r="E2694" s="1"/>
      <c r="F2694" s="1"/>
      <c r="G2694" s="1"/>
      <c r="H2694" s="11"/>
      <c r="I2694" s="11"/>
      <c r="J2694" s="11"/>
      <c r="K2694" s="2"/>
      <c r="L2694" s="2"/>
      <c r="M2694" s="1"/>
    </row>
    <row r="2695" spans="1:13" x14ac:dyDescent="0.2">
      <c r="A2695" s="1"/>
      <c r="B2695" s="1"/>
      <c r="C2695" s="16"/>
      <c r="D2695" s="1"/>
      <c r="E2695" s="1"/>
      <c r="F2695" s="1"/>
      <c r="G2695" s="1"/>
      <c r="H2695" s="11"/>
      <c r="I2695" s="11"/>
      <c r="J2695" s="11"/>
      <c r="K2695" s="2"/>
      <c r="L2695" s="2"/>
      <c r="M2695" s="1"/>
    </row>
    <row r="2696" spans="1:13" x14ac:dyDescent="0.2">
      <c r="A2696" s="1"/>
      <c r="B2696" s="1"/>
      <c r="C2696" s="16"/>
      <c r="D2696" s="1"/>
      <c r="E2696" s="1"/>
      <c r="F2696" s="1"/>
      <c r="G2696" s="1"/>
      <c r="H2696" s="11"/>
      <c r="I2696" s="11"/>
      <c r="J2696" s="11"/>
      <c r="K2696" s="2"/>
      <c r="L2696" s="2"/>
      <c r="M2696" s="1"/>
    </row>
    <row r="2697" spans="1:13" x14ac:dyDescent="0.2">
      <c r="A2697" s="1"/>
      <c r="B2697" s="1"/>
      <c r="C2697" s="16"/>
      <c r="D2697" s="1"/>
      <c r="E2697" s="1"/>
      <c r="F2697" s="1"/>
      <c r="G2697" s="1"/>
      <c r="H2697" s="11"/>
      <c r="I2697" s="11"/>
      <c r="J2697" s="11"/>
      <c r="K2697" s="2"/>
      <c r="L2697" s="2"/>
      <c r="M2697" s="1"/>
    </row>
    <row r="2698" spans="1:13" x14ac:dyDescent="0.2">
      <c r="A2698" s="1"/>
      <c r="B2698" s="1"/>
      <c r="C2698" s="16"/>
      <c r="D2698" s="1"/>
      <c r="E2698" s="1"/>
      <c r="F2698" s="1"/>
      <c r="G2698" s="1"/>
      <c r="H2698" s="11"/>
      <c r="I2698" s="11"/>
      <c r="J2698" s="11"/>
      <c r="K2698" s="2"/>
      <c r="L2698" s="2"/>
      <c r="M2698" s="1"/>
    </row>
    <row r="2699" spans="1:13" x14ac:dyDescent="0.2">
      <c r="A2699" s="1"/>
      <c r="B2699" s="1"/>
      <c r="C2699" s="16"/>
      <c r="D2699" s="1"/>
      <c r="E2699" s="1"/>
      <c r="F2699" s="1"/>
      <c r="G2699" s="1"/>
      <c r="H2699" s="11"/>
      <c r="I2699" s="11"/>
      <c r="J2699" s="11"/>
      <c r="K2699" s="2"/>
      <c r="L2699" s="2"/>
      <c r="M2699" s="1"/>
    </row>
    <row r="2700" spans="1:13" x14ac:dyDescent="0.2">
      <c r="A2700" s="1"/>
      <c r="B2700" s="1"/>
      <c r="C2700" s="16"/>
      <c r="D2700" s="1"/>
      <c r="E2700" s="1"/>
      <c r="F2700" s="1"/>
      <c r="G2700" s="1"/>
      <c r="H2700" s="11"/>
      <c r="I2700" s="11"/>
      <c r="J2700" s="11"/>
      <c r="K2700" s="2"/>
      <c r="L2700" s="2"/>
      <c r="M2700" s="1"/>
    </row>
    <row r="2701" spans="1:13" x14ac:dyDescent="0.2">
      <c r="A2701" s="1"/>
      <c r="B2701" s="1"/>
      <c r="C2701" s="16"/>
      <c r="D2701" s="1"/>
      <c r="E2701" s="1"/>
      <c r="F2701" s="1"/>
      <c r="G2701" s="1"/>
      <c r="H2701" s="11"/>
      <c r="I2701" s="11"/>
      <c r="J2701" s="11"/>
      <c r="K2701" s="2"/>
      <c r="L2701" s="2"/>
      <c r="M2701" s="1"/>
    </row>
    <row r="2702" spans="1:13" x14ac:dyDescent="0.2">
      <c r="A2702" s="1"/>
      <c r="B2702" s="1"/>
      <c r="C2702" s="16"/>
      <c r="D2702" s="1"/>
      <c r="E2702" s="1"/>
      <c r="F2702" s="1"/>
      <c r="G2702" s="1"/>
      <c r="H2702" s="11"/>
      <c r="I2702" s="11"/>
      <c r="J2702" s="11"/>
      <c r="K2702" s="2"/>
      <c r="L2702" s="2"/>
      <c r="M2702" s="1"/>
    </row>
    <row r="2703" spans="1:13" x14ac:dyDescent="0.2">
      <c r="A2703" s="1"/>
      <c r="B2703" s="1"/>
      <c r="C2703" s="16"/>
      <c r="D2703" s="1"/>
      <c r="E2703" s="1"/>
      <c r="F2703" s="1"/>
      <c r="G2703" s="1"/>
      <c r="H2703" s="11"/>
      <c r="I2703" s="11"/>
      <c r="J2703" s="11"/>
      <c r="K2703" s="2"/>
      <c r="L2703" s="2"/>
      <c r="M2703" s="1"/>
    </row>
    <row r="2704" spans="1:13" x14ac:dyDescent="0.2">
      <c r="A2704" s="1"/>
      <c r="B2704" s="1"/>
      <c r="C2704" s="16"/>
      <c r="D2704" s="1"/>
      <c r="E2704" s="1"/>
      <c r="F2704" s="1"/>
      <c r="G2704" s="1"/>
      <c r="H2704" s="11"/>
      <c r="I2704" s="11"/>
      <c r="J2704" s="11"/>
      <c r="K2704" s="2"/>
      <c r="L2704" s="2"/>
      <c r="M2704" s="1"/>
    </row>
    <row r="2705" spans="1:13" x14ac:dyDescent="0.2">
      <c r="A2705" s="1"/>
      <c r="B2705" s="1"/>
      <c r="C2705" s="16"/>
      <c r="D2705" s="1"/>
      <c r="E2705" s="1"/>
      <c r="F2705" s="1"/>
      <c r="G2705" s="1"/>
      <c r="H2705" s="11"/>
      <c r="I2705" s="11"/>
      <c r="J2705" s="11"/>
      <c r="K2705" s="2"/>
      <c r="L2705" s="2"/>
      <c r="M2705" s="1"/>
    </row>
    <row r="2706" spans="1:13" x14ac:dyDescent="0.2">
      <c r="A2706" s="1"/>
      <c r="B2706" s="1"/>
      <c r="C2706" s="16"/>
      <c r="D2706" s="1"/>
      <c r="E2706" s="1"/>
      <c r="F2706" s="1"/>
      <c r="G2706" s="1"/>
      <c r="H2706" s="11"/>
      <c r="I2706" s="11"/>
      <c r="J2706" s="11"/>
      <c r="K2706" s="2"/>
      <c r="L2706" s="2"/>
      <c r="M2706" s="1"/>
    </row>
    <row r="2707" spans="1:13" x14ac:dyDescent="0.2">
      <c r="A2707" s="1"/>
      <c r="B2707" s="1"/>
      <c r="C2707" s="16"/>
      <c r="D2707" s="1"/>
      <c r="E2707" s="1"/>
      <c r="F2707" s="1"/>
      <c r="G2707" s="1"/>
      <c r="H2707" s="11"/>
      <c r="I2707" s="11"/>
      <c r="J2707" s="11"/>
      <c r="K2707" s="2"/>
      <c r="L2707" s="2"/>
      <c r="M2707" s="1"/>
    </row>
    <row r="2708" spans="1:13" x14ac:dyDescent="0.2">
      <c r="A2708" s="1"/>
      <c r="B2708" s="1"/>
      <c r="C2708" s="16"/>
      <c r="D2708" s="1"/>
      <c r="E2708" s="1"/>
      <c r="F2708" s="1"/>
      <c r="G2708" s="1"/>
      <c r="H2708" s="11"/>
      <c r="I2708" s="11"/>
      <c r="J2708" s="11"/>
      <c r="K2708" s="2"/>
      <c r="L2708" s="2"/>
      <c r="M2708" s="1"/>
    </row>
    <row r="2709" spans="1:13" x14ac:dyDescent="0.2">
      <c r="A2709" s="1"/>
      <c r="B2709" s="1"/>
      <c r="C2709" s="16"/>
      <c r="D2709" s="1"/>
      <c r="E2709" s="1"/>
      <c r="F2709" s="1"/>
      <c r="G2709" s="1"/>
      <c r="H2709" s="11"/>
      <c r="I2709" s="11"/>
      <c r="J2709" s="11"/>
      <c r="K2709" s="2"/>
      <c r="L2709" s="2"/>
      <c r="M2709" s="1"/>
    </row>
    <row r="2710" spans="1:13" x14ac:dyDescent="0.2">
      <c r="A2710" s="1"/>
      <c r="B2710" s="1"/>
      <c r="C2710" s="16"/>
      <c r="D2710" s="1"/>
      <c r="E2710" s="1"/>
      <c r="F2710" s="1"/>
      <c r="G2710" s="1"/>
      <c r="H2710" s="11"/>
      <c r="I2710" s="11"/>
      <c r="J2710" s="11"/>
      <c r="K2710" s="2"/>
      <c r="L2710" s="2"/>
      <c r="M2710" s="1"/>
    </row>
    <row r="2711" spans="1:13" x14ac:dyDescent="0.2">
      <c r="A2711" s="1"/>
      <c r="B2711" s="1"/>
      <c r="C2711" s="16"/>
      <c r="D2711" s="1"/>
      <c r="E2711" s="1"/>
      <c r="F2711" s="1"/>
      <c r="G2711" s="1"/>
      <c r="H2711" s="11"/>
      <c r="I2711" s="11"/>
      <c r="J2711" s="11"/>
      <c r="K2711" s="2"/>
      <c r="L2711" s="2"/>
      <c r="M2711" s="1"/>
    </row>
    <row r="2712" spans="1:13" x14ac:dyDescent="0.2">
      <c r="A2712" s="1"/>
      <c r="B2712" s="1"/>
      <c r="C2712" s="16"/>
      <c r="D2712" s="1"/>
      <c r="E2712" s="1"/>
      <c r="F2712" s="1"/>
      <c r="G2712" s="1"/>
      <c r="H2712" s="11"/>
      <c r="I2712" s="11"/>
      <c r="J2712" s="11"/>
      <c r="K2712" s="2"/>
      <c r="L2712" s="2"/>
      <c r="M2712" s="1"/>
    </row>
    <row r="2713" spans="1:13" x14ac:dyDescent="0.2">
      <c r="A2713" s="1"/>
      <c r="B2713" s="1"/>
      <c r="C2713" s="16"/>
      <c r="D2713" s="1"/>
      <c r="E2713" s="1"/>
      <c r="F2713" s="1"/>
      <c r="G2713" s="1"/>
      <c r="H2713" s="11"/>
      <c r="I2713" s="11"/>
      <c r="J2713" s="11"/>
      <c r="K2713" s="2"/>
      <c r="L2713" s="2"/>
      <c r="M2713" s="1"/>
    </row>
    <row r="2714" spans="1:13" x14ac:dyDescent="0.2">
      <c r="A2714" s="1"/>
      <c r="B2714" s="1"/>
      <c r="C2714" s="16"/>
      <c r="D2714" s="1"/>
      <c r="E2714" s="1"/>
      <c r="F2714" s="1"/>
      <c r="G2714" s="1"/>
      <c r="H2714" s="11"/>
      <c r="I2714" s="11"/>
      <c r="J2714" s="11"/>
      <c r="K2714" s="2"/>
      <c r="L2714" s="2"/>
      <c r="M2714" s="1"/>
    </row>
    <row r="2715" spans="1:13" x14ac:dyDescent="0.2">
      <c r="A2715" s="1"/>
      <c r="B2715" s="1"/>
      <c r="C2715" s="16"/>
      <c r="D2715" s="1"/>
      <c r="E2715" s="1"/>
      <c r="F2715" s="1"/>
      <c r="G2715" s="1"/>
      <c r="H2715" s="11"/>
      <c r="I2715" s="11"/>
      <c r="J2715" s="11"/>
      <c r="K2715" s="2"/>
      <c r="L2715" s="2"/>
      <c r="M2715" s="1"/>
    </row>
    <row r="2716" spans="1:13" x14ac:dyDescent="0.2">
      <c r="A2716" s="1"/>
      <c r="B2716" s="1"/>
      <c r="C2716" s="16"/>
      <c r="D2716" s="1"/>
      <c r="E2716" s="1"/>
      <c r="F2716" s="1"/>
      <c r="G2716" s="1"/>
      <c r="H2716" s="11"/>
      <c r="I2716" s="11"/>
      <c r="J2716" s="11"/>
      <c r="K2716" s="2"/>
      <c r="L2716" s="2"/>
      <c r="M2716" s="1"/>
    </row>
    <row r="2717" spans="1:13" x14ac:dyDescent="0.2">
      <c r="A2717" s="1"/>
      <c r="B2717" s="1"/>
      <c r="C2717" s="16"/>
      <c r="D2717" s="1"/>
      <c r="E2717" s="1"/>
      <c r="F2717" s="1"/>
      <c r="G2717" s="1"/>
      <c r="H2717" s="11"/>
      <c r="I2717" s="11"/>
      <c r="J2717" s="11"/>
      <c r="K2717" s="2"/>
      <c r="L2717" s="2"/>
      <c r="M2717" s="1"/>
    </row>
    <row r="2718" spans="1:13" x14ac:dyDescent="0.2">
      <c r="A2718" s="1"/>
      <c r="B2718" s="1"/>
      <c r="C2718" s="16"/>
      <c r="D2718" s="1"/>
      <c r="E2718" s="1"/>
      <c r="F2718" s="1"/>
      <c r="G2718" s="1"/>
      <c r="H2718" s="11"/>
      <c r="I2718" s="11"/>
      <c r="J2718" s="11"/>
      <c r="K2718" s="2"/>
      <c r="L2718" s="2"/>
      <c r="M2718" s="1"/>
    </row>
    <row r="2719" spans="1:13" x14ac:dyDescent="0.2">
      <c r="A2719" s="1"/>
      <c r="B2719" s="1"/>
      <c r="C2719" s="16"/>
      <c r="D2719" s="1"/>
      <c r="E2719" s="1"/>
      <c r="F2719" s="1"/>
      <c r="G2719" s="1"/>
      <c r="H2719" s="11"/>
      <c r="I2719" s="11"/>
      <c r="J2719" s="11"/>
      <c r="K2719" s="2"/>
      <c r="L2719" s="2"/>
      <c r="M2719" s="1"/>
    </row>
    <row r="2720" spans="1:13" x14ac:dyDescent="0.2">
      <c r="A2720" s="1"/>
      <c r="B2720" s="1"/>
      <c r="C2720" s="16"/>
      <c r="D2720" s="1"/>
      <c r="E2720" s="1"/>
      <c r="F2720" s="1"/>
      <c r="G2720" s="1"/>
      <c r="H2720" s="11"/>
      <c r="I2720" s="11"/>
      <c r="J2720" s="11"/>
      <c r="K2720" s="2"/>
      <c r="L2720" s="2"/>
      <c r="M2720" s="1"/>
    </row>
    <row r="2721" spans="1:13" x14ac:dyDescent="0.2">
      <c r="A2721" s="1"/>
      <c r="B2721" s="1"/>
      <c r="C2721" s="16"/>
      <c r="D2721" s="1"/>
      <c r="E2721" s="1"/>
      <c r="F2721" s="1"/>
      <c r="G2721" s="1"/>
      <c r="H2721" s="11"/>
      <c r="I2721" s="11"/>
      <c r="J2721" s="11"/>
      <c r="K2721" s="2"/>
      <c r="L2721" s="2"/>
      <c r="M2721" s="1"/>
    </row>
    <row r="2722" spans="1:13" x14ac:dyDescent="0.2">
      <c r="A2722" s="1"/>
      <c r="B2722" s="1"/>
      <c r="C2722" s="16"/>
      <c r="D2722" s="1"/>
      <c r="E2722" s="1"/>
      <c r="F2722" s="1"/>
      <c r="G2722" s="1"/>
      <c r="H2722" s="11"/>
      <c r="I2722" s="11"/>
      <c r="J2722" s="11"/>
      <c r="K2722" s="2"/>
      <c r="L2722" s="2"/>
      <c r="M2722" s="1"/>
    </row>
    <row r="2723" spans="1:13" x14ac:dyDescent="0.2">
      <c r="A2723" s="1"/>
      <c r="B2723" s="1"/>
      <c r="C2723" s="16"/>
      <c r="D2723" s="1"/>
      <c r="E2723" s="1"/>
      <c r="F2723" s="1"/>
      <c r="G2723" s="1"/>
      <c r="H2723" s="11"/>
      <c r="I2723" s="11"/>
      <c r="J2723" s="11"/>
      <c r="K2723" s="2"/>
      <c r="L2723" s="2"/>
      <c r="M2723" s="1"/>
    </row>
    <row r="2724" spans="1:13" x14ac:dyDescent="0.2">
      <c r="A2724" s="1"/>
      <c r="B2724" s="1"/>
      <c r="C2724" s="16"/>
      <c r="D2724" s="1"/>
      <c r="E2724" s="1"/>
      <c r="F2724" s="1"/>
      <c r="G2724" s="1"/>
      <c r="H2724" s="11"/>
      <c r="I2724" s="11"/>
      <c r="J2724" s="11"/>
      <c r="K2724" s="2"/>
      <c r="L2724" s="2"/>
      <c r="M2724" s="1"/>
    </row>
    <row r="2725" spans="1:13" x14ac:dyDescent="0.2">
      <c r="A2725" s="1"/>
      <c r="B2725" s="1"/>
      <c r="C2725" s="16"/>
      <c r="D2725" s="1"/>
      <c r="E2725" s="1"/>
      <c r="F2725" s="1"/>
      <c r="G2725" s="1"/>
      <c r="H2725" s="11"/>
      <c r="I2725" s="11"/>
      <c r="J2725" s="11"/>
      <c r="K2725" s="2"/>
      <c r="L2725" s="2"/>
      <c r="M2725" s="1"/>
    </row>
    <row r="2726" spans="1:13" x14ac:dyDescent="0.2">
      <c r="A2726" s="1"/>
      <c r="B2726" s="1"/>
      <c r="C2726" s="16"/>
      <c r="D2726" s="1"/>
      <c r="E2726" s="1"/>
      <c r="F2726" s="1"/>
      <c r="G2726" s="1"/>
      <c r="H2726" s="11"/>
      <c r="I2726" s="11"/>
      <c r="J2726" s="11"/>
      <c r="K2726" s="2"/>
      <c r="L2726" s="2"/>
      <c r="M2726" s="1"/>
    </row>
    <row r="2727" spans="1:13" x14ac:dyDescent="0.2">
      <c r="A2727" s="1"/>
      <c r="B2727" s="1"/>
      <c r="C2727" s="16"/>
      <c r="D2727" s="1"/>
      <c r="E2727" s="1"/>
      <c r="F2727" s="1"/>
      <c r="G2727" s="1"/>
      <c r="H2727" s="11"/>
      <c r="I2727" s="11"/>
      <c r="J2727" s="11"/>
      <c r="K2727" s="2"/>
      <c r="L2727" s="2"/>
      <c r="M2727" s="1"/>
    </row>
    <row r="2728" spans="1:13" x14ac:dyDescent="0.2">
      <c r="A2728" s="1"/>
      <c r="B2728" s="1"/>
      <c r="C2728" s="16"/>
      <c r="D2728" s="1"/>
      <c r="E2728" s="1"/>
      <c r="F2728" s="1"/>
      <c r="G2728" s="1"/>
      <c r="H2728" s="11"/>
      <c r="I2728" s="11"/>
      <c r="J2728" s="11"/>
      <c r="K2728" s="2"/>
      <c r="L2728" s="2"/>
      <c r="M2728" s="1"/>
    </row>
    <row r="2729" spans="1:13" x14ac:dyDescent="0.2">
      <c r="A2729" s="1"/>
      <c r="B2729" s="1"/>
      <c r="C2729" s="16"/>
      <c r="D2729" s="1"/>
      <c r="E2729" s="1"/>
      <c r="F2729" s="1"/>
      <c r="G2729" s="1"/>
      <c r="H2729" s="11"/>
      <c r="I2729" s="11"/>
      <c r="J2729" s="11"/>
      <c r="K2729" s="2"/>
      <c r="L2729" s="2"/>
      <c r="M2729" s="1"/>
    </row>
    <row r="2730" spans="1:13" x14ac:dyDescent="0.2">
      <c r="A2730" s="1"/>
      <c r="B2730" s="1"/>
      <c r="C2730" s="16"/>
      <c r="D2730" s="1"/>
      <c r="E2730" s="1"/>
      <c r="F2730" s="1"/>
      <c r="G2730" s="1"/>
      <c r="H2730" s="11"/>
      <c r="I2730" s="11"/>
      <c r="J2730" s="11"/>
      <c r="K2730" s="2"/>
      <c r="L2730" s="2"/>
      <c r="M2730" s="1"/>
    </row>
    <row r="2731" spans="1:13" x14ac:dyDescent="0.2">
      <c r="A2731" s="1"/>
      <c r="B2731" s="1"/>
      <c r="C2731" s="16"/>
      <c r="D2731" s="1"/>
      <c r="E2731" s="1"/>
      <c r="F2731" s="1"/>
      <c r="G2731" s="1"/>
      <c r="H2731" s="11"/>
      <c r="I2731" s="11"/>
      <c r="J2731" s="11"/>
      <c r="K2731" s="2"/>
      <c r="L2731" s="2"/>
      <c r="M2731" s="1"/>
    </row>
    <row r="2732" spans="1:13" x14ac:dyDescent="0.2">
      <c r="A2732" s="1"/>
      <c r="B2732" s="1"/>
      <c r="C2732" s="16"/>
      <c r="D2732" s="1"/>
      <c r="E2732" s="1"/>
      <c r="F2732" s="1"/>
      <c r="G2732" s="1"/>
      <c r="H2732" s="11"/>
      <c r="I2732" s="11"/>
      <c r="J2732" s="11"/>
      <c r="K2732" s="2"/>
      <c r="L2732" s="2"/>
      <c r="M2732" s="1"/>
    </row>
    <row r="2733" spans="1:13" x14ac:dyDescent="0.2">
      <c r="A2733" s="1"/>
      <c r="B2733" s="1"/>
      <c r="C2733" s="16"/>
      <c r="D2733" s="1"/>
      <c r="E2733" s="1"/>
      <c r="F2733" s="1"/>
      <c r="G2733" s="1"/>
      <c r="H2733" s="11"/>
      <c r="I2733" s="11"/>
      <c r="J2733" s="11"/>
      <c r="K2733" s="2"/>
      <c r="L2733" s="2"/>
      <c r="M2733" s="1"/>
    </row>
    <row r="2734" spans="1:13" x14ac:dyDescent="0.2">
      <c r="A2734" s="1"/>
      <c r="B2734" s="1"/>
      <c r="C2734" s="16"/>
      <c r="D2734" s="1"/>
      <c r="E2734" s="1"/>
      <c r="F2734" s="1"/>
      <c r="G2734" s="1"/>
      <c r="H2734" s="11"/>
      <c r="I2734" s="11"/>
      <c r="J2734" s="11"/>
      <c r="K2734" s="2"/>
      <c r="L2734" s="2"/>
      <c r="M2734" s="1"/>
    </row>
    <row r="2735" spans="1:13" x14ac:dyDescent="0.2">
      <c r="A2735" s="1"/>
      <c r="B2735" s="1"/>
      <c r="C2735" s="16"/>
      <c r="D2735" s="1"/>
      <c r="E2735" s="1"/>
      <c r="F2735" s="1"/>
      <c r="G2735" s="1"/>
      <c r="H2735" s="11"/>
      <c r="I2735" s="11"/>
      <c r="J2735" s="11"/>
      <c r="K2735" s="2"/>
      <c r="L2735" s="2"/>
      <c r="M2735" s="1"/>
    </row>
    <row r="2736" spans="1:13" x14ac:dyDescent="0.2">
      <c r="A2736" s="1"/>
      <c r="B2736" s="1"/>
      <c r="C2736" s="16"/>
      <c r="D2736" s="1"/>
      <c r="E2736" s="1"/>
      <c r="F2736" s="1"/>
      <c r="G2736" s="1"/>
      <c r="H2736" s="11"/>
      <c r="I2736" s="11"/>
      <c r="J2736" s="11"/>
      <c r="K2736" s="2"/>
      <c r="L2736" s="2"/>
      <c r="M2736" s="1"/>
    </row>
    <row r="2737" spans="1:13" x14ac:dyDescent="0.2">
      <c r="A2737" s="1"/>
      <c r="B2737" s="1"/>
      <c r="C2737" s="16"/>
      <c r="D2737" s="1"/>
      <c r="E2737" s="1"/>
      <c r="F2737" s="1"/>
      <c r="G2737" s="1"/>
      <c r="H2737" s="11"/>
      <c r="I2737" s="11"/>
      <c r="J2737" s="11"/>
      <c r="K2737" s="2"/>
      <c r="L2737" s="2"/>
      <c r="M2737" s="1"/>
    </row>
    <row r="2738" spans="1:13" x14ac:dyDescent="0.2">
      <c r="A2738" s="1"/>
      <c r="B2738" s="1"/>
      <c r="C2738" s="16"/>
      <c r="D2738" s="1"/>
      <c r="E2738" s="1"/>
      <c r="F2738" s="1"/>
      <c r="G2738" s="1"/>
      <c r="H2738" s="11"/>
      <c r="I2738" s="11"/>
      <c r="J2738" s="11"/>
      <c r="K2738" s="2"/>
      <c r="L2738" s="2"/>
      <c r="M2738" s="1"/>
    </row>
    <row r="2739" spans="1:13" x14ac:dyDescent="0.2">
      <c r="A2739" s="1"/>
      <c r="B2739" s="1"/>
      <c r="C2739" s="16"/>
      <c r="D2739" s="1"/>
      <c r="E2739" s="1"/>
      <c r="F2739" s="1"/>
      <c r="G2739" s="1"/>
      <c r="H2739" s="11"/>
      <c r="I2739" s="11"/>
      <c r="J2739" s="11"/>
      <c r="K2739" s="2"/>
      <c r="L2739" s="2"/>
      <c r="M2739" s="1"/>
    </row>
    <row r="2740" spans="1:13" x14ac:dyDescent="0.2">
      <c r="A2740" s="1"/>
      <c r="B2740" s="1"/>
      <c r="C2740" s="16"/>
      <c r="D2740" s="1"/>
      <c r="E2740" s="1"/>
      <c r="F2740" s="1"/>
      <c r="G2740" s="1"/>
      <c r="H2740" s="11"/>
      <c r="I2740" s="11"/>
      <c r="J2740" s="11"/>
      <c r="K2740" s="2"/>
      <c r="L2740" s="2"/>
      <c r="M2740" s="1"/>
    </row>
    <row r="2741" spans="1:13" x14ac:dyDescent="0.2">
      <c r="A2741" s="1"/>
      <c r="B2741" s="1"/>
      <c r="C2741" s="16"/>
      <c r="D2741" s="1"/>
      <c r="E2741" s="1"/>
      <c r="F2741" s="1"/>
      <c r="G2741" s="1"/>
      <c r="H2741" s="11"/>
      <c r="I2741" s="11"/>
      <c r="J2741" s="11"/>
      <c r="K2741" s="2"/>
      <c r="L2741" s="2"/>
      <c r="M2741" s="1"/>
    </row>
    <row r="2742" spans="1:13" x14ac:dyDescent="0.2">
      <c r="A2742" s="1"/>
      <c r="B2742" s="1"/>
      <c r="C2742" s="16"/>
      <c r="D2742" s="1"/>
      <c r="E2742" s="1"/>
      <c r="F2742" s="1"/>
      <c r="G2742" s="1"/>
      <c r="H2742" s="11"/>
      <c r="I2742" s="11"/>
      <c r="J2742" s="11"/>
      <c r="K2742" s="2"/>
      <c r="L2742" s="2"/>
      <c r="M2742" s="1"/>
    </row>
    <row r="2743" spans="1:13" x14ac:dyDescent="0.2">
      <c r="A2743" s="1"/>
      <c r="B2743" s="1"/>
      <c r="C2743" s="16"/>
      <c r="D2743" s="1"/>
      <c r="E2743" s="1"/>
      <c r="F2743" s="1"/>
      <c r="G2743" s="1"/>
      <c r="H2743" s="11"/>
      <c r="I2743" s="11"/>
      <c r="J2743" s="11"/>
      <c r="K2743" s="2"/>
      <c r="L2743" s="2"/>
      <c r="M2743" s="1"/>
    </row>
    <row r="2744" spans="1:13" x14ac:dyDescent="0.2">
      <c r="A2744" s="1"/>
      <c r="B2744" s="1"/>
      <c r="C2744" s="16"/>
      <c r="D2744" s="1"/>
      <c r="E2744" s="1"/>
      <c r="F2744" s="1"/>
      <c r="G2744" s="1"/>
      <c r="H2744" s="11"/>
      <c r="I2744" s="11"/>
      <c r="J2744" s="11"/>
      <c r="K2744" s="2"/>
      <c r="L2744" s="2"/>
      <c r="M2744" s="1"/>
    </row>
    <row r="2745" spans="1:13" x14ac:dyDescent="0.2">
      <c r="A2745" s="1"/>
      <c r="B2745" s="1"/>
      <c r="C2745" s="16"/>
      <c r="D2745" s="1"/>
      <c r="E2745" s="1"/>
      <c r="F2745" s="1"/>
      <c r="G2745" s="1"/>
      <c r="H2745" s="11"/>
      <c r="I2745" s="11"/>
      <c r="J2745" s="11"/>
      <c r="K2745" s="2"/>
      <c r="L2745" s="2"/>
      <c r="M2745" s="1"/>
    </row>
    <row r="2746" spans="1:13" x14ac:dyDescent="0.2">
      <c r="A2746" s="1"/>
      <c r="B2746" s="1"/>
      <c r="C2746" s="16"/>
      <c r="D2746" s="1"/>
      <c r="E2746" s="1"/>
      <c r="F2746" s="1"/>
      <c r="G2746" s="1"/>
      <c r="H2746" s="11"/>
      <c r="I2746" s="11"/>
      <c r="J2746" s="11"/>
      <c r="K2746" s="2"/>
      <c r="L2746" s="2"/>
      <c r="M2746" s="1"/>
    </row>
    <row r="2747" spans="1:13" x14ac:dyDescent="0.2">
      <c r="A2747" s="1"/>
      <c r="B2747" s="1"/>
      <c r="C2747" s="16"/>
      <c r="D2747" s="1"/>
      <c r="E2747" s="1"/>
      <c r="F2747" s="1"/>
      <c r="G2747" s="1"/>
      <c r="H2747" s="11"/>
      <c r="I2747" s="11"/>
      <c r="J2747" s="11"/>
      <c r="K2747" s="2"/>
      <c r="L2747" s="2"/>
      <c r="M2747" s="1"/>
    </row>
    <row r="2748" spans="1:13" x14ac:dyDescent="0.2">
      <c r="A2748" s="1"/>
      <c r="B2748" s="1"/>
      <c r="C2748" s="16"/>
      <c r="D2748" s="1"/>
      <c r="E2748" s="1"/>
      <c r="F2748" s="1"/>
      <c r="G2748" s="1"/>
      <c r="H2748" s="11"/>
      <c r="I2748" s="11"/>
      <c r="J2748" s="11"/>
      <c r="K2748" s="2"/>
      <c r="L2748" s="2"/>
      <c r="M2748" s="1"/>
    </row>
    <row r="2749" spans="1:13" x14ac:dyDescent="0.2">
      <c r="A2749" s="1"/>
      <c r="B2749" s="1"/>
      <c r="C2749" s="16"/>
      <c r="D2749" s="1"/>
      <c r="E2749" s="1"/>
      <c r="F2749" s="1"/>
      <c r="G2749" s="1"/>
      <c r="H2749" s="11"/>
      <c r="I2749" s="11"/>
      <c r="J2749" s="11"/>
      <c r="K2749" s="2"/>
      <c r="L2749" s="2"/>
      <c r="M2749" s="1"/>
    </row>
    <row r="2750" spans="1:13" x14ac:dyDescent="0.2">
      <c r="A2750" s="1"/>
      <c r="B2750" s="1"/>
      <c r="C2750" s="16"/>
      <c r="D2750" s="1"/>
      <c r="E2750" s="1"/>
      <c r="F2750" s="1"/>
      <c r="G2750" s="1"/>
      <c r="H2750" s="11"/>
      <c r="I2750" s="11"/>
      <c r="J2750" s="11"/>
      <c r="K2750" s="2"/>
      <c r="L2750" s="2"/>
      <c r="M2750" s="1"/>
    </row>
    <row r="2751" spans="1:13" x14ac:dyDescent="0.2">
      <c r="A2751" s="1"/>
      <c r="B2751" s="1"/>
      <c r="C2751" s="16"/>
      <c r="D2751" s="1"/>
      <c r="E2751" s="1"/>
      <c r="F2751" s="1"/>
      <c r="G2751" s="1"/>
      <c r="H2751" s="11"/>
      <c r="I2751" s="11"/>
      <c r="J2751" s="11"/>
      <c r="K2751" s="2"/>
      <c r="L2751" s="2"/>
      <c r="M2751" s="1"/>
    </row>
    <row r="2752" spans="1:13" x14ac:dyDescent="0.2">
      <c r="A2752" s="1"/>
      <c r="B2752" s="1"/>
      <c r="C2752" s="16"/>
      <c r="D2752" s="1"/>
      <c r="E2752" s="1"/>
      <c r="F2752" s="1"/>
      <c r="G2752" s="1"/>
      <c r="H2752" s="11"/>
      <c r="I2752" s="11"/>
      <c r="J2752" s="11"/>
      <c r="K2752" s="2"/>
      <c r="L2752" s="2"/>
      <c r="M2752" s="1"/>
    </row>
    <row r="2753" spans="1:13" x14ac:dyDescent="0.2">
      <c r="A2753" s="1"/>
      <c r="B2753" s="1"/>
      <c r="C2753" s="16"/>
      <c r="D2753" s="1"/>
      <c r="E2753" s="1"/>
      <c r="F2753" s="1"/>
      <c r="G2753" s="1"/>
      <c r="H2753" s="11"/>
      <c r="I2753" s="11"/>
      <c r="J2753" s="11"/>
      <c r="K2753" s="2"/>
      <c r="L2753" s="2"/>
      <c r="M2753" s="1"/>
    </row>
    <row r="2754" spans="1:13" x14ac:dyDescent="0.2">
      <c r="A2754" s="1"/>
      <c r="B2754" s="1"/>
      <c r="C2754" s="16"/>
      <c r="D2754" s="1"/>
      <c r="E2754" s="1"/>
      <c r="F2754" s="1"/>
      <c r="G2754" s="1"/>
      <c r="H2754" s="11"/>
      <c r="I2754" s="11"/>
      <c r="J2754" s="11"/>
      <c r="K2754" s="2"/>
      <c r="L2754" s="2"/>
      <c r="M2754" s="1"/>
    </row>
    <row r="2755" spans="1:13" x14ac:dyDescent="0.2">
      <c r="A2755" s="1"/>
      <c r="B2755" s="1"/>
      <c r="C2755" s="16"/>
      <c r="D2755" s="1"/>
      <c r="E2755" s="1"/>
      <c r="F2755" s="1"/>
      <c r="G2755" s="1"/>
      <c r="H2755" s="11"/>
      <c r="I2755" s="11"/>
      <c r="J2755" s="11"/>
      <c r="K2755" s="2"/>
      <c r="L2755" s="2"/>
      <c r="M2755" s="1"/>
    </row>
    <row r="2756" spans="1:13" x14ac:dyDescent="0.2">
      <c r="A2756" s="1"/>
      <c r="B2756" s="1"/>
      <c r="C2756" s="16"/>
      <c r="D2756" s="1"/>
      <c r="E2756" s="1"/>
      <c r="F2756" s="1"/>
      <c r="G2756" s="1"/>
      <c r="H2756" s="11"/>
      <c r="I2756" s="11"/>
      <c r="J2756" s="11"/>
      <c r="K2756" s="2"/>
      <c r="L2756" s="2"/>
      <c r="M2756" s="1"/>
    </row>
    <row r="2757" spans="1:13" x14ac:dyDescent="0.2">
      <c r="A2757" s="1"/>
      <c r="B2757" s="1"/>
      <c r="C2757" s="16"/>
      <c r="D2757" s="1"/>
      <c r="E2757" s="1"/>
      <c r="F2757" s="1"/>
      <c r="G2757" s="1"/>
      <c r="H2757" s="11"/>
      <c r="I2757" s="11"/>
      <c r="J2757" s="11"/>
      <c r="K2757" s="2"/>
      <c r="L2757" s="2"/>
      <c r="M2757" s="1"/>
    </row>
    <row r="2758" spans="1:13" x14ac:dyDescent="0.2">
      <c r="A2758" s="1"/>
      <c r="B2758" s="1"/>
      <c r="C2758" s="16"/>
      <c r="D2758" s="1"/>
      <c r="E2758" s="1"/>
      <c r="F2758" s="1"/>
      <c r="G2758" s="1"/>
      <c r="H2758" s="11"/>
      <c r="I2758" s="11"/>
      <c r="J2758" s="11"/>
      <c r="K2758" s="2"/>
      <c r="L2758" s="2"/>
      <c r="M2758" s="1"/>
    </row>
    <row r="2759" spans="1:13" x14ac:dyDescent="0.2">
      <c r="A2759" s="1"/>
      <c r="B2759" s="1"/>
      <c r="C2759" s="16"/>
      <c r="D2759" s="1"/>
      <c r="E2759" s="1"/>
      <c r="F2759" s="1"/>
      <c r="G2759" s="1"/>
      <c r="H2759" s="11"/>
      <c r="I2759" s="11"/>
      <c r="J2759" s="11"/>
      <c r="K2759" s="2"/>
      <c r="L2759" s="2"/>
      <c r="M2759" s="1"/>
    </row>
    <row r="2760" spans="1:13" x14ac:dyDescent="0.2">
      <c r="A2760" s="1"/>
      <c r="B2760" s="1"/>
      <c r="C2760" s="16"/>
      <c r="D2760" s="1"/>
      <c r="E2760" s="1"/>
      <c r="F2760" s="1"/>
      <c r="G2760" s="1"/>
      <c r="H2760" s="11"/>
      <c r="I2760" s="11"/>
      <c r="J2760" s="11"/>
      <c r="K2760" s="2"/>
      <c r="L2760" s="2"/>
      <c r="M2760" s="1"/>
    </row>
    <row r="2761" spans="1:13" x14ac:dyDescent="0.2">
      <c r="A2761" s="1"/>
      <c r="B2761" s="1"/>
      <c r="C2761" s="16"/>
      <c r="D2761" s="1"/>
      <c r="E2761" s="1"/>
      <c r="F2761" s="1"/>
      <c r="G2761" s="1"/>
      <c r="H2761" s="11"/>
      <c r="I2761" s="11"/>
      <c r="J2761" s="11"/>
      <c r="K2761" s="2"/>
      <c r="L2761" s="2"/>
      <c r="M2761" s="1"/>
    </row>
    <row r="2762" spans="1:13" x14ac:dyDescent="0.2">
      <c r="A2762" s="1"/>
      <c r="B2762" s="1"/>
      <c r="C2762" s="16"/>
      <c r="D2762" s="1"/>
      <c r="E2762" s="1"/>
      <c r="F2762" s="1"/>
      <c r="G2762" s="1"/>
      <c r="H2762" s="11"/>
      <c r="I2762" s="11"/>
      <c r="J2762" s="11"/>
      <c r="K2762" s="2"/>
      <c r="L2762" s="2"/>
      <c r="M2762" s="1"/>
    </row>
    <row r="2763" spans="1:13" x14ac:dyDescent="0.2">
      <c r="A2763" s="1"/>
      <c r="B2763" s="1"/>
      <c r="C2763" s="16"/>
      <c r="D2763" s="1"/>
      <c r="E2763" s="1"/>
      <c r="F2763" s="1"/>
      <c r="G2763" s="1"/>
      <c r="H2763" s="11"/>
      <c r="I2763" s="11"/>
      <c r="J2763" s="11"/>
      <c r="K2763" s="2"/>
      <c r="L2763" s="2"/>
      <c r="M2763" s="1"/>
    </row>
    <row r="2764" spans="1:13" x14ac:dyDescent="0.2">
      <c r="A2764" s="1"/>
      <c r="B2764" s="1"/>
      <c r="C2764" s="16"/>
      <c r="D2764" s="1"/>
      <c r="E2764" s="1"/>
      <c r="F2764" s="1"/>
      <c r="G2764" s="1"/>
      <c r="H2764" s="11"/>
      <c r="I2764" s="11"/>
      <c r="J2764" s="11"/>
      <c r="K2764" s="2"/>
      <c r="L2764" s="2"/>
      <c r="M2764" s="1"/>
    </row>
    <row r="2765" spans="1:13" x14ac:dyDescent="0.2">
      <c r="A2765" s="1"/>
      <c r="B2765" s="1"/>
      <c r="C2765" s="16"/>
      <c r="D2765" s="1"/>
      <c r="E2765" s="1"/>
      <c r="F2765" s="1"/>
      <c r="G2765" s="1"/>
      <c r="H2765" s="11"/>
      <c r="I2765" s="11"/>
      <c r="J2765" s="11"/>
      <c r="K2765" s="2"/>
      <c r="L2765" s="2"/>
      <c r="M2765" s="1"/>
    </row>
    <row r="2766" spans="1:13" x14ac:dyDescent="0.2">
      <c r="A2766" s="1"/>
      <c r="B2766" s="1"/>
      <c r="C2766" s="16"/>
      <c r="D2766" s="1"/>
      <c r="E2766" s="1"/>
      <c r="F2766" s="1"/>
      <c r="G2766" s="1"/>
      <c r="H2766" s="11"/>
      <c r="I2766" s="11"/>
      <c r="J2766" s="11"/>
      <c r="K2766" s="2"/>
      <c r="L2766" s="2"/>
      <c r="M2766" s="1"/>
    </row>
    <row r="2767" spans="1:13" x14ac:dyDescent="0.2">
      <c r="A2767" s="1"/>
      <c r="B2767" s="1"/>
      <c r="C2767" s="16"/>
      <c r="D2767" s="1"/>
      <c r="E2767" s="1"/>
      <c r="F2767" s="1"/>
      <c r="G2767" s="1"/>
      <c r="H2767" s="11"/>
      <c r="I2767" s="11"/>
      <c r="J2767" s="11"/>
      <c r="K2767" s="2"/>
      <c r="L2767" s="2"/>
      <c r="M2767" s="1"/>
    </row>
    <row r="2768" spans="1:13" x14ac:dyDescent="0.2">
      <c r="A2768" s="1"/>
      <c r="B2768" s="1"/>
      <c r="C2768" s="16"/>
      <c r="D2768" s="1"/>
      <c r="E2768" s="1"/>
      <c r="F2768" s="1"/>
      <c r="G2768" s="1"/>
      <c r="H2768" s="11"/>
      <c r="I2768" s="11"/>
      <c r="J2768" s="11"/>
      <c r="K2768" s="2"/>
      <c r="L2768" s="2"/>
      <c r="M2768" s="1"/>
    </row>
    <row r="2769" spans="1:13" x14ac:dyDescent="0.2">
      <c r="A2769" s="1"/>
      <c r="B2769" s="1"/>
      <c r="C2769" s="16"/>
      <c r="D2769" s="1"/>
      <c r="E2769" s="1"/>
      <c r="F2769" s="1"/>
      <c r="G2769" s="1"/>
      <c r="H2769" s="11"/>
      <c r="I2769" s="11"/>
      <c r="J2769" s="11"/>
      <c r="K2769" s="2"/>
      <c r="L2769" s="2"/>
      <c r="M2769" s="1"/>
    </row>
    <row r="2770" spans="1:13" x14ac:dyDescent="0.2">
      <c r="A2770" s="1"/>
      <c r="B2770" s="1"/>
      <c r="C2770" s="16"/>
      <c r="D2770" s="1"/>
      <c r="E2770" s="1"/>
      <c r="F2770" s="1"/>
      <c r="G2770" s="1"/>
      <c r="H2770" s="11"/>
      <c r="I2770" s="11"/>
      <c r="J2770" s="11"/>
      <c r="K2770" s="2"/>
      <c r="L2770" s="2"/>
      <c r="M2770" s="1"/>
    </row>
    <row r="2771" spans="1:13" x14ac:dyDescent="0.2">
      <c r="A2771" s="1"/>
      <c r="B2771" s="1"/>
      <c r="C2771" s="16"/>
      <c r="D2771" s="1"/>
      <c r="E2771" s="1"/>
      <c r="F2771" s="1"/>
      <c r="G2771" s="1"/>
      <c r="H2771" s="11"/>
      <c r="I2771" s="11"/>
      <c r="J2771" s="11"/>
      <c r="K2771" s="2"/>
      <c r="L2771" s="2"/>
      <c r="M2771" s="1"/>
    </row>
    <row r="2772" spans="1:13" x14ac:dyDescent="0.2">
      <c r="A2772" s="1"/>
      <c r="B2772" s="1"/>
      <c r="C2772" s="16"/>
      <c r="D2772" s="1"/>
      <c r="E2772" s="1"/>
      <c r="F2772" s="1"/>
      <c r="G2772" s="1"/>
      <c r="H2772" s="11"/>
      <c r="I2772" s="11"/>
      <c r="J2772" s="11"/>
      <c r="K2772" s="2"/>
      <c r="L2772" s="2"/>
      <c r="M2772" s="1"/>
    </row>
    <row r="2773" spans="1:13" x14ac:dyDescent="0.2">
      <c r="A2773" s="1"/>
      <c r="B2773" s="1"/>
      <c r="C2773" s="16"/>
      <c r="D2773" s="1"/>
      <c r="E2773" s="1"/>
      <c r="F2773" s="1"/>
      <c r="G2773" s="1"/>
      <c r="H2773" s="11"/>
      <c r="I2773" s="11"/>
      <c r="J2773" s="11"/>
      <c r="K2773" s="2"/>
      <c r="L2773" s="2"/>
      <c r="M2773" s="1"/>
    </row>
    <row r="2774" spans="1:13" x14ac:dyDescent="0.2">
      <c r="A2774" s="1"/>
      <c r="B2774" s="1"/>
      <c r="C2774" s="16"/>
      <c r="D2774" s="1"/>
      <c r="E2774" s="1"/>
      <c r="F2774" s="1"/>
      <c r="G2774" s="1"/>
      <c r="H2774" s="11"/>
      <c r="I2774" s="11"/>
      <c r="J2774" s="11"/>
      <c r="K2774" s="2"/>
      <c r="L2774" s="2"/>
      <c r="M2774" s="1"/>
    </row>
    <row r="2775" spans="1:13" x14ac:dyDescent="0.2">
      <c r="A2775" s="1"/>
      <c r="B2775" s="1"/>
      <c r="C2775" s="16"/>
      <c r="D2775" s="1"/>
      <c r="E2775" s="1"/>
      <c r="F2775" s="1"/>
      <c r="G2775" s="1"/>
      <c r="H2775" s="11"/>
      <c r="I2775" s="11"/>
      <c r="J2775" s="11"/>
      <c r="K2775" s="2"/>
      <c r="L2775" s="2"/>
      <c r="M2775" s="1"/>
    </row>
    <row r="2776" spans="1:13" x14ac:dyDescent="0.2">
      <c r="A2776" s="1"/>
      <c r="B2776" s="1"/>
      <c r="C2776" s="16"/>
      <c r="D2776" s="1"/>
      <c r="E2776" s="1"/>
      <c r="F2776" s="1"/>
      <c r="G2776" s="1"/>
      <c r="H2776" s="11"/>
      <c r="I2776" s="11"/>
      <c r="J2776" s="11"/>
      <c r="K2776" s="2"/>
      <c r="L2776" s="2"/>
      <c r="M2776" s="1"/>
    </row>
    <row r="2777" spans="1:13" x14ac:dyDescent="0.2">
      <c r="A2777" s="1"/>
      <c r="B2777" s="1"/>
      <c r="C2777" s="16"/>
      <c r="D2777" s="1"/>
      <c r="E2777" s="1"/>
      <c r="F2777" s="1"/>
      <c r="G2777" s="1"/>
      <c r="H2777" s="11"/>
      <c r="I2777" s="11"/>
      <c r="J2777" s="11"/>
      <c r="K2777" s="2"/>
      <c r="L2777" s="2"/>
      <c r="M2777" s="1"/>
    </row>
    <row r="2778" spans="1:13" x14ac:dyDescent="0.2">
      <c r="A2778" s="1"/>
      <c r="B2778" s="1"/>
      <c r="C2778" s="16"/>
      <c r="D2778" s="1"/>
      <c r="E2778" s="1"/>
      <c r="F2778" s="1"/>
      <c r="G2778" s="1"/>
      <c r="H2778" s="11"/>
      <c r="I2778" s="11"/>
      <c r="J2778" s="11"/>
      <c r="K2778" s="2"/>
      <c r="L2778" s="2"/>
      <c r="M2778" s="1"/>
    </row>
    <row r="2779" spans="1:13" x14ac:dyDescent="0.2">
      <c r="A2779" s="1"/>
      <c r="B2779" s="1"/>
      <c r="C2779" s="16"/>
      <c r="D2779" s="1"/>
      <c r="E2779" s="1"/>
      <c r="F2779" s="1"/>
      <c r="G2779" s="1"/>
      <c r="H2779" s="11"/>
      <c r="I2779" s="11"/>
      <c r="J2779" s="11"/>
      <c r="K2779" s="2"/>
      <c r="L2779" s="2"/>
      <c r="M2779" s="1"/>
    </row>
    <row r="2780" spans="1:13" x14ac:dyDescent="0.2">
      <c r="A2780" s="1"/>
      <c r="B2780" s="1"/>
      <c r="C2780" s="16"/>
      <c r="D2780" s="1"/>
      <c r="E2780" s="1"/>
      <c r="F2780" s="1"/>
      <c r="G2780" s="1"/>
      <c r="H2780" s="11"/>
      <c r="I2780" s="11"/>
      <c r="J2780" s="11"/>
      <c r="K2780" s="2"/>
      <c r="L2780" s="2"/>
      <c r="M2780" s="1"/>
    </row>
    <row r="2781" spans="1:13" x14ac:dyDescent="0.2">
      <c r="A2781" s="1"/>
      <c r="B2781" s="1"/>
      <c r="C2781" s="16"/>
      <c r="D2781" s="1"/>
      <c r="E2781" s="1"/>
      <c r="F2781" s="1"/>
      <c r="G2781" s="1"/>
      <c r="H2781" s="11"/>
      <c r="I2781" s="11"/>
      <c r="J2781" s="11"/>
      <c r="K2781" s="2"/>
      <c r="L2781" s="2"/>
      <c r="M2781" s="1"/>
    </row>
    <row r="2782" spans="1:13" x14ac:dyDescent="0.2">
      <c r="A2782" s="1"/>
      <c r="B2782" s="1"/>
      <c r="C2782" s="16"/>
      <c r="D2782" s="1"/>
      <c r="E2782" s="1"/>
      <c r="F2782" s="1"/>
      <c r="G2782" s="1"/>
      <c r="H2782" s="11"/>
      <c r="I2782" s="11"/>
      <c r="J2782" s="11"/>
      <c r="K2782" s="2"/>
      <c r="L2782" s="2"/>
      <c r="M2782" s="1"/>
    </row>
    <row r="2783" spans="1:13" x14ac:dyDescent="0.2">
      <c r="A2783" s="1"/>
      <c r="B2783" s="1"/>
      <c r="C2783" s="16"/>
      <c r="D2783" s="1"/>
      <c r="E2783" s="1"/>
      <c r="F2783" s="1"/>
      <c r="G2783" s="1"/>
      <c r="H2783" s="11"/>
      <c r="I2783" s="11"/>
      <c r="J2783" s="11"/>
      <c r="K2783" s="2"/>
      <c r="L2783" s="2"/>
      <c r="M2783" s="1"/>
    </row>
    <row r="2784" spans="1:13" x14ac:dyDescent="0.2">
      <c r="A2784" s="1"/>
      <c r="B2784" s="1"/>
      <c r="C2784" s="16"/>
      <c r="D2784" s="1"/>
      <c r="E2784" s="1"/>
      <c r="F2784" s="1"/>
      <c r="G2784" s="1"/>
      <c r="H2784" s="11"/>
      <c r="I2784" s="11"/>
      <c r="J2784" s="11"/>
      <c r="K2784" s="2"/>
      <c r="L2784" s="2"/>
      <c r="M2784" s="1"/>
    </row>
    <row r="2785" spans="1:13" x14ac:dyDescent="0.2">
      <c r="A2785" s="1"/>
      <c r="B2785" s="1"/>
      <c r="C2785" s="16"/>
      <c r="D2785" s="1"/>
      <c r="E2785" s="1"/>
      <c r="F2785" s="1"/>
      <c r="G2785" s="1"/>
      <c r="H2785" s="11"/>
      <c r="I2785" s="11"/>
      <c r="J2785" s="11"/>
      <c r="K2785" s="2"/>
      <c r="L2785" s="2"/>
      <c r="M2785" s="1"/>
    </row>
    <row r="2786" spans="1:13" x14ac:dyDescent="0.2">
      <c r="A2786" s="1"/>
      <c r="B2786" s="1"/>
      <c r="C2786" s="16"/>
      <c r="D2786" s="1"/>
      <c r="E2786" s="1"/>
      <c r="F2786" s="1"/>
      <c r="G2786" s="1"/>
      <c r="H2786" s="11"/>
      <c r="I2786" s="11"/>
      <c r="J2786" s="11"/>
      <c r="K2786" s="2"/>
      <c r="L2786" s="2"/>
      <c r="M2786" s="1"/>
    </row>
    <row r="2787" spans="1:13" x14ac:dyDescent="0.2">
      <c r="A2787" s="1"/>
      <c r="B2787" s="1"/>
      <c r="C2787" s="16"/>
      <c r="D2787" s="1"/>
      <c r="E2787" s="1"/>
      <c r="F2787" s="1"/>
      <c r="G2787" s="1"/>
      <c r="H2787" s="11"/>
      <c r="I2787" s="11"/>
      <c r="J2787" s="11"/>
      <c r="K2787" s="2"/>
      <c r="L2787" s="2"/>
      <c r="M2787" s="1"/>
    </row>
    <row r="2788" spans="1:13" x14ac:dyDescent="0.2">
      <c r="A2788" s="1"/>
      <c r="B2788" s="1"/>
      <c r="C2788" s="16"/>
      <c r="D2788" s="1"/>
      <c r="E2788" s="1"/>
      <c r="F2788" s="1"/>
      <c r="G2788" s="1"/>
      <c r="H2788" s="11"/>
      <c r="I2788" s="11"/>
      <c r="J2788" s="11"/>
      <c r="K2788" s="2"/>
      <c r="L2788" s="2"/>
      <c r="M2788" s="1"/>
    </row>
    <row r="2789" spans="1:13" x14ac:dyDescent="0.2">
      <c r="A2789" s="1"/>
      <c r="B2789" s="1"/>
      <c r="C2789" s="16"/>
      <c r="D2789" s="1"/>
      <c r="E2789" s="1"/>
      <c r="F2789" s="1"/>
      <c r="G2789" s="1"/>
      <c r="H2789" s="11"/>
      <c r="I2789" s="11"/>
      <c r="J2789" s="11"/>
      <c r="K2789" s="2"/>
      <c r="L2789" s="2"/>
      <c r="M2789" s="1"/>
    </row>
    <row r="2790" spans="1:13" x14ac:dyDescent="0.2">
      <c r="A2790" s="1"/>
      <c r="B2790" s="1"/>
      <c r="C2790" s="16"/>
      <c r="D2790" s="1"/>
      <c r="E2790" s="1"/>
      <c r="F2790" s="1"/>
      <c r="G2790" s="1"/>
      <c r="H2790" s="11"/>
      <c r="I2790" s="11"/>
      <c r="J2790" s="11"/>
      <c r="K2790" s="2"/>
      <c r="L2790" s="2"/>
      <c r="M2790" s="1"/>
    </row>
    <row r="2791" spans="1:13" x14ac:dyDescent="0.2">
      <c r="A2791" s="1"/>
      <c r="B2791" s="1"/>
      <c r="C2791" s="16"/>
      <c r="D2791" s="1"/>
      <c r="E2791" s="1"/>
      <c r="F2791" s="1"/>
      <c r="G2791" s="1"/>
      <c r="H2791" s="11"/>
      <c r="I2791" s="11"/>
      <c r="J2791" s="11"/>
      <c r="K2791" s="2"/>
      <c r="L2791" s="2"/>
      <c r="M2791" s="1"/>
    </row>
    <row r="2792" spans="1:13" x14ac:dyDescent="0.2">
      <c r="A2792" s="1"/>
      <c r="B2792" s="1"/>
      <c r="C2792" s="16"/>
      <c r="D2792" s="1"/>
      <c r="E2792" s="1"/>
      <c r="F2792" s="1"/>
      <c r="G2792" s="1"/>
      <c r="H2792" s="11"/>
      <c r="I2792" s="11"/>
      <c r="J2792" s="11"/>
      <c r="K2792" s="2"/>
      <c r="L2792" s="2"/>
      <c r="M2792" s="1"/>
    </row>
    <row r="2793" spans="1:13" x14ac:dyDescent="0.2">
      <c r="A2793" s="1"/>
      <c r="B2793" s="1"/>
      <c r="C2793" s="16"/>
      <c r="D2793" s="1"/>
      <c r="E2793" s="1"/>
      <c r="F2793" s="1"/>
      <c r="G2793" s="1"/>
      <c r="H2793" s="11"/>
      <c r="I2793" s="11"/>
      <c r="J2793" s="11"/>
      <c r="K2793" s="2"/>
      <c r="L2793" s="2"/>
      <c r="M2793" s="1"/>
    </row>
    <row r="2794" spans="1:13" x14ac:dyDescent="0.2">
      <c r="A2794" s="1"/>
      <c r="B2794" s="1"/>
      <c r="C2794" s="16"/>
      <c r="D2794" s="1"/>
      <c r="E2794" s="1"/>
      <c r="F2794" s="1"/>
      <c r="G2794" s="1"/>
      <c r="H2794" s="11"/>
      <c r="I2794" s="11"/>
      <c r="J2794" s="11"/>
      <c r="K2794" s="2"/>
      <c r="L2794" s="2"/>
      <c r="M2794" s="1"/>
    </row>
    <row r="2795" spans="1:13" x14ac:dyDescent="0.2">
      <c r="A2795" s="1"/>
      <c r="B2795" s="1"/>
      <c r="C2795" s="16"/>
      <c r="D2795" s="1"/>
      <c r="E2795" s="1"/>
      <c r="F2795" s="1"/>
      <c r="G2795" s="1"/>
      <c r="H2795" s="11"/>
      <c r="I2795" s="11"/>
      <c r="J2795" s="11"/>
      <c r="K2795" s="2"/>
      <c r="L2795" s="2"/>
      <c r="M2795" s="1"/>
    </row>
    <row r="2796" spans="1:13" x14ac:dyDescent="0.2">
      <c r="A2796" s="1"/>
      <c r="B2796" s="1"/>
      <c r="C2796" s="16"/>
      <c r="D2796" s="1"/>
      <c r="E2796" s="1"/>
      <c r="F2796" s="1"/>
      <c r="G2796" s="1"/>
      <c r="H2796" s="11"/>
      <c r="I2796" s="11"/>
      <c r="J2796" s="11"/>
      <c r="K2796" s="2"/>
      <c r="L2796" s="2"/>
      <c r="M2796" s="1"/>
    </row>
    <row r="2797" spans="1:13" x14ac:dyDescent="0.2">
      <c r="A2797" s="1"/>
      <c r="B2797" s="1"/>
      <c r="C2797" s="16"/>
      <c r="D2797" s="1"/>
      <c r="E2797" s="1"/>
      <c r="F2797" s="1"/>
      <c r="G2797" s="1"/>
      <c r="H2797" s="11"/>
      <c r="I2797" s="11"/>
      <c r="J2797" s="11"/>
      <c r="K2797" s="2"/>
      <c r="L2797" s="2"/>
      <c r="M2797" s="1"/>
    </row>
    <row r="2798" spans="1:13" x14ac:dyDescent="0.2">
      <c r="A2798" s="1"/>
      <c r="B2798" s="1"/>
      <c r="C2798" s="16"/>
      <c r="D2798" s="1"/>
      <c r="E2798" s="1"/>
      <c r="F2798" s="1"/>
      <c r="G2798" s="1"/>
      <c r="H2798" s="11"/>
      <c r="I2798" s="11"/>
      <c r="J2798" s="11"/>
      <c r="K2798" s="2"/>
      <c r="L2798" s="2"/>
      <c r="M2798" s="1"/>
    </row>
    <row r="2799" spans="1:13" x14ac:dyDescent="0.2">
      <c r="A2799" s="1"/>
      <c r="B2799" s="1"/>
      <c r="C2799" s="16"/>
      <c r="D2799" s="1"/>
      <c r="E2799" s="1"/>
      <c r="F2799" s="1"/>
      <c r="G2799" s="1"/>
      <c r="H2799" s="11"/>
      <c r="I2799" s="11"/>
      <c r="J2799" s="11"/>
      <c r="K2799" s="2"/>
      <c r="L2799" s="2"/>
      <c r="M2799" s="1"/>
    </row>
    <row r="2800" spans="1:13" x14ac:dyDescent="0.2">
      <c r="A2800" s="1"/>
      <c r="B2800" s="1"/>
      <c r="C2800" s="16"/>
      <c r="D2800" s="1"/>
      <c r="E2800" s="1"/>
      <c r="F2800" s="1"/>
      <c r="G2800" s="1"/>
      <c r="H2800" s="11"/>
      <c r="I2800" s="11"/>
      <c r="J2800" s="11"/>
      <c r="K2800" s="2"/>
      <c r="L2800" s="2"/>
      <c r="M2800" s="1"/>
    </row>
    <row r="2801" spans="1:13" x14ac:dyDescent="0.2">
      <c r="A2801" s="1"/>
      <c r="B2801" s="1"/>
      <c r="C2801" s="16"/>
      <c r="D2801" s="1"/>
      <c r="E2801" s="1"/>
      <c r="F2801" s="1"/>
      <c r="G2801" s="1"/>
      <c r="H2801" s="11"/>
      <c r="I2801" s="11"/>
      <c r="J2801" s="11"/>
      <c r="K2801" s="2"/>
      <c r="L2801" s="2"/>
      <c r="M2801" s="1"/>
    </row>
    <row r="2802" spans="1:13" x14ac:dyDescent="0.2">
      <c r="A2802" s="1"/>
      <c r="B2802" s="1"/>
      <c r="C2802" s="16"/>
      <c r="D2802" s="1"/>
      <c r="E2802" s="1"/>
      <c r="F2802" s="1"/>
      <c r="G2802" s="1"/>
      <c r="H2802" s="11"/>
      <c r="I2802" s="11"/>
      <c r="J2802" s="11"/>
      <c r="K2802" s="2"/>
      <c r="L2802" s="2"/>
      <c r="M2802" s="1"/>
    </row>
    <row r="2803" spans="1:13" x14ac:dyDescent="0.2">
      <c r="A2803" s="1"/>
      <c r="B2803" s="1"/>
      <c r="C2803" s="16"/>
      <c r="D2803" s="1"/>
      <c r="E2803" s="1"/>
      <c r="F2803" s="1"/>
      <c r="G2803" s="1"/>
      <c r="H2803" s="11"/>
      <c r="I2803" s="11"/>
      <c r="J2803" s="11"/>
      <c r="K2803" s="2"/>
      <c r="L2803" s="2"/>
      <c r="M2803" s="1"/>
    </row>
    <row r="2804" spans="1:13" x14ac:dyDescent="0.2">
      <c r="A2804" s="1"/>
      <c r="B2804" s="1"/>
      <c r="C2804" s="16"/>
      <c r="D2804" s="1"/>
      <c r="E2804" s="1"/>
      <c r="F2804" s="1"/>
      <c r="G2804" s="1"/>
      <c r="H2804" s="11"/>
      <c r="I2804" s="11"/>
      <c r="J2804" s="11"/>
      <c r="K2804" s="2"/>
      <c r="L2804" s="2"/>
      <c r="M2804" s="1"/>
    </row>
    <row r="2805" spans="1:13" x14ac:dyDescent="0.2">
      <c r="A2805" s="1"/>
      <c r="B2805" s="1"/>
      <c r="C2805" s="16"/>
      <c r="D2805" s="1"/>
      <c r="E2805" s="1"/>
      <c r="F2805" s="1"/>
      <c r="G2805" s="1"/>
      <c r="H2805" s="11"/>
      <c r="I2805" s="11"/>
      <c r="J2805" s="11"/>
      <c r="K2805" s="2"/>
      <c r="L2805" s="2"/>
      <c r="M2805" s="1"/>
    </row>
    <row r="2806" spans="1:13" x14ac:dyDescent="0.2">
      <c r="A2806" s="1"/>
      <c r="B2806" s="1"/>
      <c r="C2806" s="16"/>
      <c r="D2806" s="1"/>
      <c r="E2806" s="1"/>
      <c r="F2806" s="1"/>
      <c r="G2806" s="1"/>
      <c r="H2806" s="11"/>
      <c r="I2806" s="11"/>
      <c r="J2806" s="11"/>
      <c r="K2806" s="2"/>
      <c r="L2806" s="2"/>
      <c r="M2806" s="1"/>
    </row>
    <row r="2807" spans="1:13" x14ac:dyDescent="0.2">
      <c r="A2807" s="1"/>
      <c r="B2807" s="1"/>
      <c r="C2807" s="16"/>
      <c r="D2807" s="1"/>
      <c r="E2807" s="1"/>
      <c r="F2807" s="1"/>
      <c r="G2807" s="1"/>
      <c r="H2807" s="11"/>
      <c r="I2807" s="11"/>
      <c r="J2807" s="11"/>
      <c r="K2807" s="2"/>
      <c r="L2807" s="2"/>
      <c r="M2807" s="1"/>
    </row>
    <row r="2808" spans="1:13" x14ac:dyDescent="0.2">
      <c r="A2808" s="1"/>
      <c r="B2808" s="1"/>
      <c r="C2808" s="16"/>
      <c r="D2808" s="1"/>
      <c r="E2808" s="1"/>
      <c r="F2808" s="1"/>
      <c r="G2808" s="1"/>
      <c r="H2808" s="11"/>
      <c r="I2808" s="11"/>
      <c r="J2808" s="11"/>
      <c r="K2808" s="2"/>
      <c r="L2808" s="2"/>
      <c r="M2808" s="1"/>
    </row>
    <row r="2809" spans="1:13" x14ac:dyDescent="0.2">
      <c r="A2809" s="1"/>
      <c r="B2809" s="1"/>
      <c r="C2809" s="16"/>
      <c r="D2809" s="1"/>
      <c r="E2809" s="1"/>
      <c r="F2809" s="1"/>
      <c r="G2809" s="1"/>
      <c r="H2809" s="11"/>
      <c r="I2809" s="11"/>
      <c r="J2809" s="11"/>
      <c r="K2809" s="2"/>
      <c r="L2809" s="2"/>
      <c r="M2809" s="1"/>
    </row>
    <row r="2810" spans="1:13" x14ac:dyDescent="0.2">
      <c r="A2810" s="1"/>
      <c r="B2810" s="1"/>
      <c r="C2810" s="16"/>
      <c r="D2810" s="1"/>
      <c r="E2810" s="1"/>
      <c r="F2810" s="1"/>
      <c r="G2810" s="1"/>
      <c r="H2810" s="11"/>
      <c r="I2810" s="11"/>
      <c r="J2810" s="11"/>
      <c r="K2810" s="2"/>
      <c r="L2810" s="2"/>
      <c r="M2810" s="1"/>
    </row>
    <row r="2811" spans="1:13" x14ac:dyDescent="0.2">
      <c r="A2811" s="1"/>
      <c r="B2811" s="1"/>
      <c r="C2811" s="16"/>
      <c r="D2811" s="1"/>
      <c r="E2811" s="1"/>
      <c r="F2811" s="1"/>
      <c r="G2811" s="1"/>
      <c r="H2811" s="11"/>
      <c r="I2811" s="11"/>
      <c r="J2811" s="11"/>
      <c r="K2811" s="2"/>
      <c r="L2811" s="2"/>
      <c r="M2811" s="1"/>
    </row>
    <row r="2812" spans="1:13" x14ac:dyDescent="0.2">
      <c r="A2812" s="1"/>
      <c r="B2812" s="1"/>
      <c r="C2812" s="16"/>
      <c r="D2812" s="1"/>
      <c r="E2812" s="1"/>
      <c r="F2812" s="1"/>
      <c r="G2812" s="1"/>
      <c r="H2812" s="11"/>
      <c r="I2812" s="11"/>
      <c r="J2812" s="11"/>
      <c r="K2812" s="2"/>
      <c r="L2812" s="2"/>
      <c r="M2812" s="1"/>
    </row>
    <row r="2813" spans="1:13" x14ac:dyDescent="0.2">
      <c r="A2813" s="1"/>
      <c r="B2813" s="1"/>
      <c r="C2813" s="16"/>
      <c r="D2813" s="1"/>
      <c r="E2813" s="1"/>
      <c r="F2813" s="1"/>
      <c r="G2813" s="1"/>
      <c r="H2813" s="11"/>
      <c r="I2813" s="11"/>
      <c r="J2813" s="11"/>
      <c r="K2813" s="2"/>
      <c r="L2813" s="2"/>
      <c r="M2813" s="1"/>
    </row>
    <row r="2814" spans="1:13" x14ac:dyDescent="0.2">
      <c r="A2814" s="1"/>
      <c r="B2814" s="1"/>
      <c r="C2814" s="16"/>
      <c r="D2814" s="1"/>
      <c r="E2814" s="1"/>
      <c r="F2814" s="1"/>
      <c r="G2814" s="1"/>
      <c r="H2814" s="11"/>
      <c r="I2814" s="11"/>
      <c r="J2814" s="11"/>
      <c r="K2814" s="2"/>
      <c r="L2814" s="2"/>
      <c r="M2814" s="1"/>
    </row>
    <row r="2815" spans="1:13" x14ac:dyDescent="0.2">
      <c r="A2815" s="1"/>
      <c r="B2815" s="1"/>
      <c r="C2815" s="16"/>
      <c r="D2815" s="1"/>
      <c r="E2815" s="1"/>
      <c r="F2815" s="1"/>
      <c r="G2815" s="1"/>
      <c r="H2815" s="11"/>
      <c r="I2815" s="11"/>
      <c r="J2815" s="11"/>
      <c r="K2815" s="2"/>
      <c r="L2815" s="2"/>
      <c r="M2815" s="1"/>
    </row>
    <row r="2816" spans="1:13" x14ac:dyDescent="0.2">
      <c r="A2816" s="1"/>
      <c r="B2816" s="1"/>
      <c r="C2816" s="16"/>
      <c r="D2816" s="1"/>
      <c r="E2816" s="1"/>
      <c r="F2816" s="1"/>
      <c r="G2816" s="1"/>
      <c r="H2816" s="11"/>
      <c r="I2816" s="11"/>
      <c r="J2816" s="11"/>
      <c r="K2816" s="2"/>
      <c r="L2816" s="2"/>
      <c r="M2816" s="1"/>
    </row>
    <row r="2817" spans="1:13" x14ac:dyDescent="0.2">
      <c r="A2817" s="1"/>
      <c r="B2817" s="1"/>
      <c r="C2817" s="16"/>
      <c r="D2817" s="1"/>
      <c r="E2817" s="1"/>
      <c r="F2817" s="1"/>
      <c r="G2817" s="1"/>
      <c r="H2817" s="11"/>
      <c r="I2817" s="11"/>
      <c r="J2817" s="11"/>
      <c r="K2817" s="2"/>
      <c r="L2817" s="2"/>
      <c r="M2817" s="1"/>
    </row>
    <row r="2818" spans="1:13" x14ac:dyDescent="0.2">
      <c r="A2818" s="1"/>
      <c r="B2818" s="1"/>
      <c r="C2818" s="16"/>
      <c r="D2818" s="1"/>
      <c r="E2818" s="1"/>
      <c r="F2818" s="1"/>
      <c r="G2818" s="1"/>
      <c r="H2818" s="11"/>
      <c r="I2818" s="11"/>
      <c r="J2818" s="11"/>
      <c r="K2818" s="2"/>
      <c r="L2818" s="2"/>
      <c r="M2818" s="1"/>
    </row>
    <row r="2819" spans="1:13" x14ac:dyDescent="0.2">
      <c r="A2819" s="1"/>
      <c r="B2819" s="1"/>
      <c r="C2819" s="16"/>
      <c r="D2819" s="1"/>
      <c r="E2819" s="1"/>
      <c r="F2819" s="1"/>
      <c r="G2819" s="1"/>
      <c r="H2819" s="11"/>
      <c r="I2819" s="11"/>
      <c r="J2819" s="11"/>
      <c r="K2819" s="2"/>
      <c r="L2819" s="2"/>
      <c r="M2819" s="1"/>
    </row>
    <row r="2820" spans="1:13" x14ac:dyDescent="0.2">
      <c r="A2820" s="1"/>
      <c r="B2820" s="1"/>
      <c r="C2820" s="16"/>
      <c r="D2820" s="1"/>
      <c r="E2820" s="1"/>
      <c r="F2820" s="1"/>
      <c r="G2820" s="1"/>
      <c r="H2820" s="11"/>
      <c r="I2820" s="11"/>
      <c r="J2820" s="11"/>
      <c r="K2820" s="2"/>
      <c r="L2820" s="2"/>
      <c r="M2820" s="1"/>
    </row>
    <row r="2821" spans="1:13" x14ac:dyDescent="0.2">
      <c r="A2821" s="1"/>
      <c r="B2821" s="1"/>
      <c r="C2821" s="16"/>
      <c r="D2821" s="1"/>
      <c r="E2821" s="1"/>
      <c r="F2821" s="1"/>
      <c r="G2821" s="1"/>
      <c r="H2821" s="11"/>
      <c r="I2821" s="11"/>
      <c r="J2821" s="11"/>
      <c r="K2821" s="2"/>
      <c r="L2821" s="2"/>
      <c r="M2821" s="1"/>
    </row>
    <row r="2822" spans="1:13" x14ac:dyDescent="0.2">
      <c r="A2822" s="1"/>
      <c r="B2822" s="1"/>
      <c r="C2822" s="16"/>
      <c r="D2822" s="1"/>
      <c r="E2822" s="1"/>
      <c r="F2822" s="1"/>
      <c r="G2822" s="1"/>
      <c r="H2822" s="11"/>
      <c r="I2822" s="11"/>
      <c r="J2822" s="11"/>
      <c r="K2822" s="2"/>
      <c r="L2822" s="2"/>
      <c r="M2822" s="1"/>
    </row>
    <row r="2823" spans="1:13" x14ac:dyDescent="0.2">
      <c r="A2823" s="1"/>
      <c r="B2823" s="1"/>
      <c r="C2823" s="16"/>
      <c r="D2823" s="1"/>
      <c r="E2823" s="1"/>
      <c r="F2823" s="1"/>
      <c r="G2823" s="1"/>
      <c r="H2823" s="11"/>
      <c r="I2823" s="11"/>
      <c r="J2823" s="11"/>
      <c r="K2823" s="2"/>
      <c r="L2823" s="2"/>
      <c r="M2823" s="1"/>
    </row>
    <row r="2824" spans="1:13" x14ac:dyDescent="0.2">
      <c r="A2824" s="1"/>
      <c r="B2824" s="1"/>
      <c r="C2824" s="16"/>
      <c r="D2824" s="1"/>
      <c r="E2824" s="1"/>
      <c r="F2824" s="1"/>
      <c r="G2824" s="1"/>
      <c r="H2824" s="11"/>
      <c r="I2824" s="11"/>
      <c r="J2824" s="11"/>
      <c r="K2824" s="2"/>
      <c r="L2824" s="2"/>
      <c r="M2824" s="1"/>
    </row>
    <row r="2825" spans="1:13" x14ac:dyDescent="0.2">
      <c r="A2825" s="1"/>
      <c r="B2825" s="1"/>
      <c r="C2825" s="16"/>
      <c r="D2825" s="1"/>
      <c r="E2825" s="1"/>
      <c r="F2825" s="1"/>
      <c r="G2825" s="1"/>
      <c r="H2825" s="11"/>
      <c r="I2825" s="11"/>
      <c r="J2825" s="11"/>
      <c r="K2825" s="2"/>
      <c r="L2825" s="2"/>
      <c r="M2825" s="1"/>
    </row>
    <row r="2826" spans="1:13" x14ac:dyDescent="0.2">
      <c r="A2826" s="1"/>
      <c r="B2826" s="1"/>
      <c r="C2826" s="16"/>
      <c r="D2826" s="1"/>
      <c r="E2826" s="1"/>
      <c r="F2826" s="1"/>
      <c r="G2826" s="1"/>
      <c r="H2826" s="11"/>
      <c r="I2826" s="11"/>
      <c r="J2826" s="11"/>
      <c r="K2826" s="2"/>
      <c r="L2826" s="2"/>
      <c r="M2826" s="1"/>
    </row>
    <row r="2827" spans="1:13" x14ac:dyDescent="0.2">
      <c r="A2827" s="1"/>
      <c r="B2827" s="1"/>
      <c r="C2827" s="16"/>
      <c r="D2827" s="1"/>
      <c r="E2827" s="1"/>
      <c r="F2827" s="1"/>
      <c r="G2827" s="1"/>
      <c r="H2827" s="11"/>
      <c r="I2827" s="11"/>
      <c r="J2827" s="11"/>
      <c r="K2827" s="2"/>
      <c r="L2827" s="2"/>
      <c r="M2827" s="1"/>
    </row>
    <row r="2828" spans="1:13" x14ac:dyDescent="0.2">
      <c r="A2828" s="1"/>
      <c r="B2828" s="1"/>
      <c r="C2828" s="16"/>
      <c r="D2828" s="1"/>
      <c r="E2828" s="1"/>
      <c r="F2828" s="1"/>
      <c r="G2828" s="1"/>
      <c r="H2828" s="11"/>
      <c r="I2828" s="11"/>
      <c r="J2828" s="11"/>
      <c r="K2828" s="2"/>
      <c r="L2828" s="2"/>
      <c r="M2828" s="1"/>
    </row>
    <row r="2829" spans="1:13" x14ac:dyDescent="0.2">
      <c r="A2829" s="1"/>
      <c r="B2829" s="1"/>
      <c r="C2829" s="16"/>
      <c r="D2829" s="1"/>
      <c r="E2829" s="1"/>
      <c r="F2829" s="1"/>
      <c r="G2829" s="1"/>
      <c r="H2829" s="11"/>
      <c r="I2829" s="11"/>
      <c r="J2829" s="11"/>
      <c r="K2829" s="2"/>
      <c r="L2829" s="2"/>
      <c r="M2829" s="1"/>
    </row>
    <row r="2830" spans="1:13" x14ac:dyDescent="0.2">
      <c r="A2830" s="1"/>
      <c r="B2830" s="1"/>
      <c r="C2830" s="16"/>
      <c r="D2830" s="1"/>
      <c r="E2830" s="1"/>
      <c r="F2830" s="1"/>
      <c r="G2830" s="1"/>
      <c r="H2830" s="11"/>
      <c r="I2830" s="11"/>
      <c r="J2830" s="11"/>
      <c r="K2830" s="2"/>
      <c r="L2830" s="2"/>
      <c r="M2830" s="1"/>
    </row>
    <row r="2831" spans="1:13" x14ac:dyDescent="0.2">
      <c r="A2831" s="1"/>
      <c r="B2831" s="1"/>
      <c r="C2831" s="16"/>
      <c r="D2831" s="1"/>
      <c r="E2831" s="1"/>
      <c r="F2831" s="1"/>
      <c r="G2831" s="1"/>
      <c r="H2831" s="11"/>
      <c r="I2831" s="11"/>
      <c r="J2831" s="11"/>
      <c r="K2831" s="2"/>
      <c r="L2831" s="2"/>
      <c r="M2831" s="1"/>
    </row>
    <row r="2832" spans="1:13" x14ac:dyDescent="0.2">
      <c r="A2832" s="1"/>
      <c r="B2832" s="1"/>
      <c r="C2832" s="16"/>
      <c r="D2832" s="1"/>
      <c r="E2832" s="1"/>
      <c r="F2832" s="1"/>
      <c r="G2832" s="1"/>
      <c r="H2832" s="11"/>
      <c r="I2832" s="11"/>
      <c r="J2832" s="11"/>
      <c r="K2832" s="2"/>
      <c r="L2832" s="2"/>
      <c r="M2832" s="1"/>
    </row>
    <row r="2833" spans="1:13" x14ac:dyDescent="0.2">
      <c r="A2833" s="1"/>
      <c r="B2833" s="1"/>
      <c r="C2833" s="16"/>
      <c r="D2833" s="1"/>
      <c r="E2833" s="1"/>
      <c r="F2833" s="1"/>
      <c r="G2833" s="1"/>
      <c r="H2833" s="11"/>
      <c r="I2833" s="11"/>
      <c r="J2833" s="11"/>
      <c r="K2833" s="2"/>
      <c r="L2833" s="2"/>
      <c r="M2833" s="1"/>
    </row>
    <row r="2834" spans="1:13" x14ac:dyDescent="0.2">
      <c r="A2834" s="1"/>
      <c r="B2834" s="1"/>
      <c r="C2834" s="16"/>
      <c r="D2834" s="1"/>
      <c r="E2834" s="1"/>
      <c r="F2834" s="1"/>
      <c r="G2834" s="1"/>
      <c r="H2834" s="11"/>
      <c r="I2834" s="11"/>
      <c r="J2834" s="11"/>
      <c r="K2834" s="2"/>
      <c r="L2834" s="2"/>
      <c r="M2834" s="1"/>
    </row>
    <row r="2835" spans="1:13" x14ac:dyDescent="0.2">
      <c r="A2835" s="1"/>
      <c r="B2835" s="1"/>
      <c r="C2835" s="16"/>
      <c r="D2835" s="1"/>
      <c r="E2835" s="1"/>
      <c r="F2835" s="1"/>
      <c r="G2835" s="1"/>
      <c r="H2835" s="11"/>
      <c r="I2835" s="11"/>
      <c r="J2835" s="11"/>
      <c r="K2835" s="2"/>
      <c r="L2835" s="2"/>
      <c r="M2835" s="1"/>
    </row>
    <row r="2836" spans="1:13" x14ac:dyDescent="0.2">
      <c r="A2836" s="1"/>
      <c r="B2836" s="1"/>
      <c r="C2836" s="16"/>
      <c r="D2836" s="1"/>
      <c r="E2836" s="1"/>
      <c r="F2836" s="1"/>
      <c r="G2836" s="1"/>
      <c r="H2836" s="11"/>
      <c r="I2836" s="11"/>
      <c r="J2836" s="11"/>
      <c r="K2836" s="2"/>
      <c r="L2836" s="2"/>
      <c r="M2836" s="1"/>
    </row>
    <row r="2837" spans="1:13" x14ac:dyDescent="0.2">
      <c r="A2837" s="1"/>
      <c r="B2837" s="1"/>
      <c r="C2837" s="16"/>
      <c r="D2837" s="1"/>
      <c r="E2837" s="1"/>
      <c r="F2837" s="1"/>
      <c r="G2837" s="1"/>
      <c r="H2837" s="11"/>
      <c r="I2837" s="11"/>
      <c r="J2837" s="11"/>
      <c r="K2837" s="2"/>
      <c r="L2837" s="2"/>
      <c r="M2837" s="1"/>
    </row>
    <row r="2838" spans="1:13" x14ac:dyDescent="0.2">
      <c r="A2838" s="1"/>
      <c r="B2838" s="1"/>
      <c r="C2838" s="16"/>
      <c r="D2838" s="1"/>
      <c r="E2838" s="1"/>
      <c r="F2838" s="1"/>
      <c r="G2838" s="1"/>
      <c r="H2838" s="11"/>
      <c r="I2838" s="11"/>
      <c r="J2838" s="11"/>
      <c r="K2838" s="2"/>
      <c r="L2838" s="2"/>
      <c r="M2838" s="1"/>
    </row>
    <row r="2839" spans="1:13" x14ac:dyDescent="0.2">
      <c r="A2839" s="1"/>
      <c r="B2839" s="1"/>
      <c r="C2839" s="16"/>
      <c r="D2839" s="1"/>
      <c r="E2839" s="1"/>
      <c r="F2839" s="1"/>
      <c r="G2839" s="1"/>
      <c r="H2839" s="11"/>
      <c r="I2839" s="11"/>
      <c r="J2839" s="11"/>
      <c r="K2839" s="2"/>
      <c r="L2839" s="2"/>
      <c r="M2839" s="1"/>
    </row>
    <row r="2840" spans="1:13" x14ac:dyDescent="0.2">
      <c r="A2840" s="1"/>
      <c r="B2840" s="1"/>
      <c r="C2840" s="16"/>
      <c r="D2840" s="1"/>
      <c r="E2840" s="1"/>
      <c r="F2840" s="1"/>
      <c r="G2840" s="1"/>
      <c r="H2840" s="11"/>
      <c r="I2840" s="11"/>
      <c r="J2840" s="11"/>
      <c r="K2840" s="2"/>
      <c r="L2840" s="2"/>
      <c r="M2840" s="1"/>
    </row>
    <row r="2841" spans="1:13" x14ac:dyDescent="0.2">
      <c r="A2841" s="1"/>
      <c r="B2841" s="1"/>
      <c r="C2841" s="16"/>
      <c r="D2841" s="1"/>
      <c r="E2841" s="1"/>
      <c r="F2841" s="1"/>
      <c r="G2841" s="1"/>
      <c r="H2841" s="11"/>
      <c r="I2841" s="11"/>
      <c r="J2841" s="11"/>
      <c r="K2841" s="2"/>
      <c r="L2841" s="2"/>
      <c r="M2841" s="1"/>
    </row>
    <row r="2842" spans="1:13" x14ac:dyDescent="0.2">
      <c r="A2842" s="1"/>
      <c r="B2842" s="1"/>
      <c r="C2842" s="16"/>
      <c r="D2842" s="1"/>
      <c r="E2842" s="1"/>
      <c r="F2842" s="1"/>
      <c r="G2842" s="1"/>
      <c r="H2842" s="11"/>
      <c r="I2842" s="11"/>
      <c r="J2842" s="11"/>
      <c r="K2842" s="2"/>
      <c r="L2842" s="2"/>
      <c r="M2842" s="1"/>
    </row>
    <row r="2843" spans="1:13" x14ac:dyDescent="0.2">
      <c r="A2843" s="1"/>
      <c r="B2843" s="1"/>
      <c r="C2843" s="16"/>
      <c r="D2843" s="1"/>
      <c r="E2843" s="1"/>
      <c r="F2843" s="1"/>
      <c r="G2843" s="1"/>
      <c r="H2843" s="11"/>
      <c r="I2843" s="11"/>
      <c r="J2843" s="11"/>
      <c r="K2843" s="2"/>
      <c r="L2843" s="2"/>
      <c r="M2843" s="1"/>
    </row>
    <row r="2844" spans="1:13" x14ac:dyDescent="0.2">
      <c r="A2844" s="1"/>
      <c r="B2844" s="1"/>
      <c r="C2844" s="16"/>
      <c r="D2844" s="1"/>
      <c r="E2844" s="1"/>
      <c r="F2844" s="1"/>
      <c r="G2844" s="1"/>
      <c r="H2844" s="11"/>
      <c r="I2844" s="11"/>
      <c r="J2844" s="11"/>
      <c r="K2844" s="2"/>
      <c r="L2844" s="2"/>
      <c r="M2844" s="1"/>
    </row>
    <row r="2845" spans="1:13" x14ac:dyDescent="0.2">
      <c r="A2845" s="1"/>
      <c r="B2845" s="1"/>
      <c r="C2845" s="16"/>
      <c r="D2845" s="1"/>
      <c r="E2845" s="1"/>
      <c r="F2845" s="1"/>
      <c r="G2845" s="1"/>
      <c r="H2845" s="11"/>
      <c r="I2845" s="11"/>
      <c r="J2845" s="11"/>
      <c r="K2845" s="2"/>
      <c r="L2845" s="2"/>
      <c r="M2845" s="1"/>
    </row>
    <row r="2846" spans="1:13" x14ac:dyDescent="0.2">
      <c r="A2846" s="1"/>
      <c r="B2846" s="1"/>
      <c r="C2846" s="16"/>
      <c r="D2846" s="1"/>
      <c r="E2846" s="1"/>
      <c r="F2846" s="1"/>
      <c r="G2846" s="1"/>
      <c r="H2846" s="11"/>
      <c r="I2846" s="11"/>
      <c r="J2846" s="11"/>
      <c r="K2846" s="2"/>
      <c r="L2846" s="2"/>
      <c r="M2846" s="1"/>
    </row>
    <row r="2847" spans="1:13" x14ac:dyDescent="0.2">
      <c r="A2847" s="1"/>
      <c r="B2847" s="1"/>
      <c r="C2847" s="16"/>
      <c r="D2847" s="1"/>
      <c r="E2847" s="1"/>
      <c r="F2847" s="1"/>
      <c r="G2847" s="1"/>
      <c r="H2847" s="11"/>
      <c r="I2847" s="11"/>
      <c r="J2847" s="11"/>
      <c r="K2847" s="2"/>
      <c r="L2847" s="2"/>
      <c r="M2847" s="1"/>
    </row>
    <row r="2848" spans="1:13" x14ac:dyDescent="0.2">
      <c r="A2848" s="1"/>
      <c r="B2848" s="1"/>
      <c r="C2848" s="16"/>
      <c r="D2848" s="1"/>
      <c r="E2848" s="1"/>
      <c r="F2848" s="1"/>
      <c r="G2848" s="1"/>
      <c r="H2848" s="11"/>
      <c r="I2848" s="11"/>
      <c r="J2848" s="11"/>
      <c r="K2848" s="2"/>
      <c r="L2848" s="2"/>
      <c r="M2848" s="1"/>
    </row>
    <row r="2849" spans="1:13" x14ac:dyDescent="0.2">
      <c r="A2849" s="1"/>
      <c r="B2849" s="1"/>
      <c r="C2849" s="16"/>
      <c r="D2849" s="1"/>
      <c r="E2849" s="1"/>
      <c r="F2849" s="1"/>
      <c r="G2849" s="1"/>
      <c r="H2849" s="11"/>
      <c r="I2849" s="11"/>
      <c r="J2849" s="11"/>
      <c r="K2849" s="2"/>
      <c r="L2849" s="2"/>
      <c r="M2849" s="1"/>
    </row>
    <row r="2850" spans="1:13" x14ac:dyDescent="0.2">
      <c r="A2850" s="1"/>
      <c r="B2850" s="1"/>
      <c r="C2850" s="16"/>
      <c r="D2850" s="1"/>
      <c r="E2850" s="1"/>
      <c r="F2850" s="1"/>
      <c r="G2850" s="1"/>
      <c r="H2850" s="11"/>
      <c r="I2850" s="11"/>
      <c r="J2850" s="11"/>
      <c r="K2850" s="2"/>
      <c r="L2850" s="2"/>
      <c r="M2850" s="1"/>
    </row>
    <row r="2851" spans="1:13" x14ac:dyDescent="0.2">
      <c r="A2851" s="1"/>
      <c r="B2851" s="1"/>
      <c r="C2851" s="16"/>
      <c r="D2851" s="1"/>
      <c r="E2851" s="1"/>
      <c r="F2851" s="1"/>
      <c r="G2851" s="1"/>
      <c r="H2851" s="11"/>
      <c r="I2851" s="11"/>
      <c r="J2851" s="11"/>
      <c r="K2851" s="2"/>
      <c r="L2851" s="2"/>
      <c r="M2851" s="1"/>
    </row>
    <row r="2852" spans="1:13" x14ac:dyDescent="0.2">
      <c r="A2852" s="1"/>
      <c r="B2852" s="1"/>
      <c r="C2852" s="16"/>
      <c r="D2852" s="1"/>
      <c r="E2852" s="1"/>
      <c r="F2852" s="1"/>
      <c r="G2852" s="1"/>
      <c r="H2852" s="11"/>
      <c r="I2852" s="11"/>
      <c r="J2852" s="11"/>
      <c r="K2852" s="2"/>
      <c r="L2852" s="2"/>
      <c r="M2852" s="1"/>
    </row>
    <row r="2853" spans="1:13" x14ac:dyDescent="0.2">
      <c r="A2853" s="1"/>
      <c r="B2853" s="1"/>
      <c r="C2853" s="16"/>
      <c r="D2853" s="1"/>
      <c r="E2853" s="1"/>
      <c r="F2853" s="1"/>
      <c r="G2853" s="1"/>
      <c r="H2853" s="11"/>
      <c r="I2853" s="11"/>
      <c r="J2853" s="11"/>
      <c r="K2853" s="2"/>
      <c r="L2853" s="2"/>
      <c r="M2853" s="1"/>
    </row>
    <row r="2854" spans="1:13" x14ac:dyDescent="0.2">
      <c r="A2854" s="1"/>
      <c r="B2854" s="1"/>
      <c r="C2854" s="16"/>
      <c r="D2854" s="1"/>
      <c r="E2854" s="1"/>
      <c r="F2854" s="1"/>
      <c r="G2854" s="1"/>
      <c r="H2854" s="11"/>
      <c r="I2854" s="11"/>
      <c r="J2854" s="11"/>
      <c r="K2854" s="2"/>
      <c r="L2854" s="2"/>
      <c r="M2854" s="1"/>
    </row>
    <row r="2855" spans="1:13" x14ac:dyDescent="0.2">
      <c r="A2855" s="1"/>
      <c r="B2855" s="1"/>
      <c r="C2855" s="16"/>
      <c r="D2855" s="1"/>
      <c r="E2855" s="1"/>
      <c r="F2855" s="1"/>
      <c r="G2855" s="1"/>
      <c r="H2855" s="11"/>
      <c r="I2855" s="11"/>
      <c r="J2855" s="11"/>
      <c r="K2855" s="2"/>
      <c r="L2855" s="2"/>
      <c r="M2855" s="1"/>
    </row>
    <row r="2856" spans="1:13" x14ac:dyDescent="0.2">
      <c r="A2856" s="1"/>
      <c r="B2856" s="1"/>
      <c r="C2856" s="16"/>
      <c r="D2856" s="1"/>
      <c r="E2856" s="1"/>
      <c r="F2856" s="1"/>
      <c r="G2856" s="1"/>
      <c r="H2856" s="11"/>
      <c r="I2856" s="11"/>
      <c r="J2856" s="11"/>
      <c r="K2856" s="2"/>
      <c r="L2856" s="2"/>
      <c r="M2856" s="1"/>
    </row>
    <row r="2857" spans="1:13" x14ac:dyDescent="0.2">
      <c r="A2857" s="1"/>
      <c r="B2857" s="1"/>
      <c r="C2857" s="16"/>
      <c r="D2857" s="1"/>
      <c r="E2857" s="1"/>
      <c r="F2857" s="1"/>
      <c r="G2857" s="1"/>
      <c r="H2857" s="11"/>
      <c r="I2857" s="11"/>
      <c r="J2857" s="11"/>
      <c r="K2857" s="2"/>
      <c r="L2857" s="2"/>
      <c r="M2857" s="1"/>
    </row>
    <row r="2858" spans="1:13" x14ac:dyDescent="0.2">
      <c r="A2858" s="1"/>
      <c r="B2858" s="1"/>
      <c r="C2858" s="16"/>
      <c r="D2858" s="1"/>
      <c r="E2858" s="1"/>
      <c r="F2858" s="1"/>
      <c r="G2858" s="1"/>
      <c r="H2858" s="11"/>
      <c r="I2858" s="11"/>
      <c r="J2858" s="11"/>
      <c r="K2858" s="2"/>
      <c r="L2858" s="2"/>
      <c r="M2858" s="1"/>
    </row>
    <row r="2859" spans="1:13" x14ac:dyDescent="0.2">
      <c r="A2859" s="1"/>
      <c r="B2859" s="1"/>
      <c r="C2859" s="16"/>
      <c r="D2859" s="1"/>
      <c r="E2859" s="1"/>
      <c r="F2859" s="1"/>
      <c r="G2859" s="1"/>
      <c r="H2859" s="11"/>
      <c r="I2859" s="11"/>
      <c r="J2859" s="11"/>
      <c r="K2859" s="2"/>
      <c r="L2859" s="2"/>
      <c r="M2859" s="1"/>
    </row>
    <row r="2860" spans="1:13" x14ac:dyDescent="0.2">
      <c r="A2860" s="1"/>
      <c r="B2860" s="1"/>
      <c r="C2860" s="16"/>
      <c r="D2860" s="1"/>
      <c r="E2860" s="1"/>
      <c r="F2860" s="1"/>
      <c r="G2860" s="1"/>
      <c r="H2860" s="11"/>
      <c r="I2860" s="11"/>
      <c r="J2860" s="11"/>
      <c r="K2860" s="2"/>
      <c r="L2860" s="2"/>
      <c r="M2860" s="1"/>
    </row>
    <row r="2861" spans="1:13" x14ac:dyDescent="0.2">
      <c r="A2861" s="1"/>
      <c r="B2861" s="1"/>
      <c r="C2861" s="16"/>
      <c r="D2861" s="1"/>
      <c r="E2861" s="1"/>
      <c r="F2861" s="1"/>
      <c r="G2861" s="1"/>
      <c r="H2861" s="11"/>
      <c r="I2861" s="11"/>
      <c r="J2861" s="11"/>
      <c r="K2861" s="2"/>
      <c r="L2861" s="2"/>
      <c r="M2861" s="1"/>
    </row>
    <row r="2862" spans="1:13" x14ac:dyDescent="0.2">
      <c r="A2862" s="1"/>
      <c r="B2862" s="1"/>
      <c r="C2862" s="16"/>
      <c r="D2862" s="1"/>
      <c r="E2862" s="1"/>
      <c r="F2862" s="1"/>
      <c r="G2862" s="1"/>
      <c r="H2862" s="11"/>
      <c r="I2862" s="11"/>
      <c r="J2862" s="11"/>
      <c r="K2862" s="2"/>
      <c r="L2862" s="2"/>
      <c r="M2862" s="1"/>
    </row>
    <row r="2863" spans="1:13" x14ac:dyDescent="0.2">
      <c r="A2863" s="1"/>
      <c r="B2863" s="1"/>
      <c r="C2863" s="16"/>
      <c r="D2863" s="1"/>
      <c r="E2863" s="1"/>
      <c r="F2863" s="1"/>
      <c r="G2863" s="1"/>
      <c r="H2863" s="11"/>
      <c r="I2863" s="11"/>
      <c r="J2863" s="11"/>
      <c r="K2863" s="2"/>
      <c r="L2863" s="2"/>
      <c r="M2863" s="1"/>
    </row>
    <row r="2864" spans="1:13" x14ac:dyDescent="0.2">
      <c r="A2864" s="1"/>
      <c r="B2864" s="1"/>
      <c r="C2864" s="16"/>
      <c r="D2864" s="1"/>
      <c r="E2864" s="1"/>
      <c r="F2864" s="1"/>
      <c r="G2864" s="1"/>
      <c r="H2864" s="11"/>
      <c r="I2864" s="11"/>
      <c r="J2864" s="11"/>
      <c r="K2864" s="2"/>
      <c r="L2864" s="2"/>
      <c r="M2864" s="1"/>
    </row>
    <row r="2865" spans="1:13" x14ac:dyDescent="0.2">
      <c r="A2865" s="1"/>
      <c r="B2865" s="1"/>
      <c r="C2865" s="16"/>
      <c r="D2865" s="1"/>
      <c r="E2865" s="1"/>
      <c r="F2865" s="1"/>
      <c r="G2865" s="1"/>
      <c r="H2865" s="11"/>
      <c r="I2865" s="11"/>
      <c r="J2865" s="11"/>
      <c r="K2865" s="2"/>
      <c r="L2865" s="2"/>
      <c r="M2865" s="1"/>
    </row>
    <row r="2866" spans="1:13" x14ac:dyDescent="0.2">
      <c r="A2866" s="1"/>
      <c r="B2866" s="1"/>
      <c r="C2866" s="16"/>
      <c r="D2866" s="1"/>
      <c r="E2866" s="1"/>
      <c r="F2866" s="1"/>
      <c r="G2866" s="1"/>
      <c r="H2866" s="11"/>
      <c r="I2866" s="11"/>
      <c r="J2866" s="11"/>
      <c r="K2866" s="2"/>
      <c r="L2866" s="2"/>
      <c r="M2866" s="1"/>
    </row>
    <row r="2867" spans="1:13" x14ac:dyDescent="0.2">
      <c r="A2867" s="1"/>
      <c r="B2867" s="1"/>
      <c r="C2867" s="16"/>
      <c r="D2867" s="1"/>
      <c r="E2867" s="1"/>
      <c r="F2867" s="1"/>
      <c r="G2867" s="1"/>
      <c r="H2867" s="11"/>
      <c r="I2867" s="11"/>
      <c r="J2867" s="11"/>
      <c r="K2867" s="2"/>
      <c r="L2867" s="2"/>
      <c r="M2867" s="1"/>
    </row>
    <row r="2868" spans="1:13" x14ac:dyDescent="0.2">
      <c r="A2868" s="1"/>
      <c r="B2868" s="1"/>
      <c r="C2868" s="16"/>
      <c r="D2868" s="1"/>
      <c r="E2868" s="1"/>
      <c r="F2868" s="1"/>
      <c r="G2868" s="1"/>
      <c r="H2868" s="11"/>
      <c r="I2868" s="11"/>
      <c r="J2868" s="11"/>
      <c r="K2868" s="2"/>
      <c r="L2868" s="2"/>
      <c r="M2868" s="1"/>
    </row>
    <row r="2869" spans="1:13" x14ac:dyDescent="0.2">
      <c r="A2869" s="1"/>
      <c r="B2869" s="1"/>
      <c r="C2869" s="16"/>
      <c r="D2869" s="1"/>
      <c r="E2869" s="1"/>
      <c r="F2869" s="1"/>
      <c r="G2869" s="1"/>
      <c r="H2869" s="11"/>
      <c r="I2869" s="11"/>
      <c r="J2869" s="11"/>
      <c r="K2869" s="2"/>
      <c r="L2869" s="2"/>
      <c r="M2869" s="1"/>
    </row>
    <row r="2870" spans="1:13" x14ac:dyDescent="0.2">
      <c r="A2870" s="1"/>
      <c r="B2870" s="1"/>
      <c r="C2870" s="16"/>
      <c r="D2870" s="1"/>
      <c r="E2870" s="1"/>
      <c r="F2870" s="1"/>
      <c r="G2870" s="1"/>
      <c r="H2870" s="11"/>
      <c r="I2870" s="11"/>
      <c r="J2870" s="11"/>
      <c r="K2870" s="2"/>
      <c r="L2870" s="2"/>
      <c r="M2870" s="1"/>
    </row>
    <row r="2871" spans="1:13" x14ac:dyDescent="0.2">
      <c r="A2871" s="1"/>
      <c r="B2871" s="1"/>
      <c r="C2871" s="16"/>
      <c r="D2871" s="1"/>
      <c r="E2871" s="1"/>
      <c r="F2871" s="1"/>
      <c r="G2871" s="1"/>
      <c r="H2871" s="11"/>
      <c r="I2871" s="11"/>
      <c r="J2871" s="11"/>
      <c r="K2871" s="2"/>
      <c r="L2871" s="2"/>
      <c r="M2871" s="1"/>
    </row>
    <row r="2872" spans="1:13" x14ac:dyDescent="0.2">
      <c r="A2872" s="1"/>
      <c r="B2872" s="1"/>
      <c r="C2872" s="16"/>
      <c r="D2872" s="1"/>
      <c r="E2872" s="1"/>
      <c r="F2872" s="1"/>
      <c r="G2872" s="1"/>
      <c r="H2872" s="11"/>
      <c r="I2872" s="11"/>
      <c r="J2872" s="11"/>
      <c r="K2872" s="2"/>
      <c r="L2872" s="2"/>
      <c r="M2872" s="1"/>
    </row>
    <row r="2873" spans="1:13" x14ac:dyDescent="0.2">
      <c r="A2873" s="1"/>
      <c r="B2873" s="1"/>
      <c r="C2873" s="16"/>
      <c r="D2873" s="1"/>
      <c r="E2873" s="1"/>
      <c r="F2873" s="1"/>
      <c r="G2873" s="1"/>
      <c r="H2873" s="11"/>
      <c r="I2873" s="11"/>
      <c r="J2873" s="11"/>
      <c r="K2873" s="2"/>
      <c r="L2873" s="2"/>
      <c r="M2873" s="1"/>
    </row>
    <row r="2874" spans="1:13" x14ac:dyDescent="0.2">
      <c r="A2874" s="1"/>
      <c r="B2874" s="1"/>
      <c r="C2874" s="16"/>
      <c r="D2874" s="1"/>
      <c r="E2874" s="1"/>
      <c r="F2874" s="1"/>
      <c r="G2874" s="1"/>
      <c r="H2874" s="11"/>
      <c r="I2874" s="11"/>
      <c r="J2874" s="11"/>
      <c r="K2874" s="2"/>
      <c r="L2874" s="2"/>
      <c r="M2874" s="1"/>
    </row>
    <row r="2875" spans="1:13" x14ac:dyDescent="0.2">
      <c r="A2875" s="1"/>
      <c r="B2875" s="1"/>
      <c r="C2875" s="16"/>
      <c r="D2875" s="1"/>
      <c r="E2875" s="1"/>
      <c r="F2875" s="1"/>
      <c r="G2875" s="1"/>
      <c r="H2875" s="11"/>
      <c r="I2875" s="11"/>
      <c r="J2875" s="11"/>
      <c r="K2875" s="2"/>
      <c r="L2875" s="2"/>
      <c r="M2875" s="1"/>
    </row>
    <row r="2876" spans="1:13" x14ac:dyDescent="0.2">
      <c r="A2876" s="1"/>
      <c r="B2876" s="1"/>
      <c r="C2876" s="16"/>
      <c r="D2876" s="1"/>
      <c r="E2876" s="1"/>
      <c r="F2876" s="1"/>
      <c r="G2876" s="1"/>
      <c r="H2876" s="11"/>
      <c r="I2876" s="11"/>
      <c r="J2876" s="11"/>
      <c r="K2876" s="2"/>
      <c r="L2876" s="2"/>
      <c r="M2876" s="1"/>
    </row>
    <row r="2877" spans="1:13" x14ac:dyDescent="0.2">
      <c r="A2877" s="1"/>
      <c r="B2877" s="1"/>
      <c r="C2877" s="16"/>
      <c r="D2877" s="1"/>
      <c r="E2877" s="1"/>
      <c r="F2877" s="1"/>
      <c r="G2877" s="1"/>
      <c r="H2877" s="11"/>
      <c r="I2877" s="11"/>
      <c r="J2877" s="11"/>
      <c r="K2877" s="2"/>
      <c r="L2877" s="2"/>
      <c r="M2877" s="1"/>
    </row>
    <row r="2878" spans="1:13" x14ac:dyDescent="0.2">
      <c r="A2878" s="1"/>
      <c r="B2878" s="1"/>
      <c r="C2878" s="16"/>
      <c r="D2878" s="1"/>
      <c r="E2878" s="1"/>
      <c r="F2878" s="1"/>
      <c r="G2878" s="1"/>
      <c r="H2878" s="11"/>
      <c r="I2878" s="11"/>
      <c r="J2878" s="11"/>
      <c r="K2878" s="2"/>
      <c r="L2878" s="2"/>
      <c r="M2878" s="1"/>
    </row>
    <row r="2879" spans="1:13" x14ac:dyDescent="0.2">
      <c r="A2879" s="1"/>
      <c r="B2879" s="1"/>
      <c r="C2879" s="16"/>
      <c r="D2879" s="1"/>
      <c r="E2879" s="1"/>
      <c r="F2879" s="1"/>
      <c r="G2879" s="1"/>
      <c r="H2879" s="11"/>
      <c r="I2879" s="11"/>
      <c r="J2879" s="11"/>
      <c r="K2879" s="2"/>
      <c r="L2879" s="2"/>
      <c r="M2879" s="1"/>
    </row>
    <row r="2880" spans="1:13" x14ac:dyDescent="0.2">
      <c r="A2880" s="1"/>
      <c r="B2880" s="1"/>
      <c r="C2880" s="16"/>
      <c r="D2880" s="1"/>
      <c r="E2880" s="1"/>
      <c r="F2880" s="1"/>
      <c r="G2880" s="1"/>
      <c r="H2880" s="11"/>
      <c r="I2880" s="11"/>
      <c r="J2880" s="11"/>
      <c r="K2880" s="2"/>
      <c r="L2880" s="2"/>
      <c r="M2880" s="1"/>
    </row>
    <row r="2881" spans="1:13" x14ac:dyDescent="0.2">
      <c r="A2881" s="1"/>
      <c r="B2881" s="1"/>
      <c r="C2881" s="16"/>
      <c r="D2881" s="1"/>
      <c r="E2881" s="1"/>
      <c r="F2881" s="1"/>
      <c r="G2881" s="1"/>
      <c r="H2881" s="11"/>
      <c r="I2881" s="11"/>
      <c r="J2881" s="11"/>
      <c r="K2881" s="2"/>
      <c r="L2881" s="2"/>
      <c r="M2881" s="1"/>
    </row>
    <row r="2882" spans="1:13" x14ac:dyDescent="0.2">
      <c r="A2882" s="1"/>
      <c r="B2882" s="1"/>
      <c r="C2882" s="16"/>
      <c r="D2882" s="1"/>
      <c r="E2882" s="1"/>
      <c r="F2882" s="1"/>
      <c r="G2882" s="1"/>
      <c r="H2882" s="11"/>
      <c r="I2882" s="11"/>
      <c r="J2882" s="11"/>
      <c r="K2882" s="2"/>
      <c r="L2882" s="2"/>
      <c r="M2882" s="1"/>
    </row>
    <row r="2883" spans="1:13" x14ac:dyDescent="0.2">
      <c r="A2883" s="1"/>
      <c r="B2883" s="1"/>
      <c r="C2883" s="16"/>
      <c r="D2883" s="1"/>
      <c r="E2883" s="1"/>
      <c r="F2883" s="1"/>
      <c r="G2883" s="1"/>
      <c r="H2883" s="11"/>
      <c r="I2883" s="11"/>
      <c r="J2883" s="11"/>
      <c r="K2883" s="2"/>
      <c r="L2883" s="2"/>
      <c r="M2883" s="1"/>
    </row>
    <row r="2884" spans="1:13" x14ac:dyDescent="0.2">
      <c r="A2884" s="1"/>
      <c r="B2884" s="1"/>
      <c r="C2884" s="16"/>
      <c r="D2884" s="1"/>
      <c r="E2884" s="1"/>
      <c r="F2884" s="1"/>
      <c r="G2884" s="1"/>
      <c r="H2884" s="11"/>
      <c r="I2884" s="11"/>
      <c r="J2884" s="11"/>
      <c r="K2884" s="2"/>
      <c r="L2884" s="2"/>
      <c r="M2884" s="1"/>
    </row>
    <row r="2885" spans="1:13" x14ac:dyDescent="0.2">
      <c r="A2885" s="1"/>
      <c r="B2885" s="1"/>
      <c r="C2885" s="16"/>
      <c r="D2885" s="1"/>
      <c r="E2885" s="1"/>
      <c r="F2885" s="1"/>
      <c r="G2885" s="1"/>
      <c r="H2885" s="11"/>
      <c r="I2885" s="11"/>
      <c r="J2885" s="11"/>
      <c r="K2885" s="2"/>
      <c r="L2885" s="2"/>
      <c r="M2885" s="1"/>
    </row>
    <row r="2886" spans="1:13" x14ac:dyDescent="0.2">
      <c r="A2886" s="1"/>
      <c r="B2886" s="1"/>
      <c r="C2886" s="16"/>
      <c r="D2886" s="1"/>
      <c r="E2886" s="1"/>
      <c r="F2886" s="1"/>
      <c r="G2886" s="1"/>
      <c r="H2886" s="11"/>
      <c r="I2886" s="11"/>
      <c r="J2886" s="11"/>
      <c r="K2886" s="2"/>
      <c r="L2886" s="2"/>
      <c r="M2886" s="1"/>
    </row>
    <row r="2887" spans="1:13" x14ac:dyDescent="0.2">
      <c r="A2887" s="1"/>
      <c r="B2887" s="1"/>
      <c r="C2887" s="16"/>
      <c r="D2887" s="1"/>
      <c r="E2887" s="1"/>
      <c r="F2887" s="1"/>
      <c r="G2887" s="1"/>
      <c r="H2887" s="11"/>
      <c r="I2887" s="11"/>
      <c r="J2887" s="11"/>
      <c r="K2887" s="2"/>
      <c r="L2887" s="2"/>
      <c r="M2887" s="1"/>
    </row>
    <row r="2888" spans="1:13" x14ac:dyDescent="0.2">
      <c r="A2888" s="1"/>
      <c r="B2888" s="1"/>
      <c r="C2888" s="16"/>
      <c r="D2888" s="1"/>
      <c r="E2888" s="1"/>
      <c r="F2888" s="1"/>
      <c r="G2888" s="1"/>
      <c r="H2888" s="11"/>
      <c r="I2888" s="11"/>
      <c r="J2888" s="11"/>
      <c r="K2888" s="2"/>
      <c r="L2888" s="2"/>
      <c r="M2888" s="1"/>
    </row>
    <row r="2889" spans="1:13" x14ac:dyDescent="0.2">
      <c r="A2889" s="1"/>
      <c r="B2889" s="1"/>
      <c r="C2889" s="16"/>
      <c r="D2889" s="1"/>
      <c r="E2889" s="1"/>
      <c r="F2889" s="1"/>
      <c r="G2889" s="1"/>
      <c r="H2889" s="11"/>
      <c r="I2889" s="11"/>
      <c r="J2889" s="11"/>
      <c r="K2889" s="2"/>
      <c r="L2889" s="2"/>
      <c r="M2889" s="1"/>
    </row>
    <row r="2890" spans="1:13" x14ac:dyDescent="0.2">
      <c r="A2890" s="1"/>
      <c r="B2890" s="1"/>
      <c r="C2890" s="16"/>
      <c r="D2890" s="1"/>
      <c r="E2890" s="1"/>
      <c r="F2890" s="1"/>
      <c r="G2890" s="1"/>
      <c r="H2890" s="11"/>
      <c r="I2890" s="11"/>
      <c r="J2890" s="11"/>
      <c r="K2890" s="2"/>
      <c r="L2890" s="2"/>
      <c r="M2890" s="1"/>
    </row>
    <row r="2891" spans="1:13" x14ac:dyDescent="0.2">
      <c r="A2891" s="1"/>
      <c r="B2891" s="1"/>
      <c r="C2891" s="16"/>
      <c r="D2891" s="1"/>
      <c r="E2891" s="1"/>
      <c r="F2891" s="1"/>
      <c r="G2891" s="1"/>
      <c r="H2891" s="11"/>
      <c r="I2891" s="11"/>
      <c r="J2891" s="11"/>
      <c r="K2891" s="2"/>
      <c r="L2891" s="2"/>
      <c r="M2891" s="1"/>
    </row>
    <row r="2892" spans="1:13" x14ac:dyDescent="0.2">
      <c r="A2892" s="1"/>
      <c r="B2892" s="1"/>
      <c r="C2892" s="16"/>
      <c r="D2892" s="1"/>
      <c r="E2892" s="1"/>
      <c r="F2892" s="1"/>
      <c r="G2892" s="1"/>
      <c r="H2892" s="11"/>
      <c r="I2892" s="11"/>
      <c r="J2892" s="11"/>
      <c r="K2892" s="2"/>
      <c r="L2892" s="2"/>
      <c r="M2892" s="1"/>
    </row>
    <row r="2893" spans="1:13" x14ac:dyDescent="0.2">
      <c r="A2893" s="1"/>
      <c r="B2893" s="1"/>
      <c r="C2893" s="16"/>
      <c r="D2893" s="1"/>
      <c r="E2893" s="1"/>
      <c r="F2893" s="1"/>
      <c r="G2893" s="1"/>
      <c r="H2893" s="11"/>
      <c r="I2893" s="11"/>
      <c r="J2893" s="11"/>
      <c r="K2893" s="2"/>
      <c r="L2893" s="2"/>
      <c r="M2893" s="1"/>
    </row>
    <row r="2894" spans="1:13" x14ac:dyDescent="0.2">
      <c r="A2894" s="1"/>
      <c r="B2894" s="1"/>
      <c r="C2894" s="16"/>
      <c r="D2894" s="1"/>
      <c r="E2894" s="1"/>
      <c r="F2894" s="1"/>
      <c r="G2894" s="1"/>
      <c r="H2894" s="11"/>
      <c r="I2894" s="11"/>
      <c r="J2894" s="11"/>
      <c r="K2894" s="2"/>
      <c r="L2894" s="2"/>
      <c r="M2894" s="1"/>
    </row>
    <row r="2895" spans="1:13" x14ac:dyDescent="0.2">
      <c r="A2895" s="1"/>
      <c r="B2895" s="1"/>
      <c r="C2895" s="16"/>
      <c r="D2895" s="1"/>
      <c r="E2895" s="1"/>
      <c r="F2895" s="1"/>
      <c r="G2895" s="1"/>
      <c r="H2895" s="11"/>
      <c r="I2895" s="11"/>
      <c r="J2895" s="11"/>
      <c r="K2895" s="2"/>
      <c r="L2895" s="2"/>
      <c r="M2895" s="1"/>
    </row>
    <row r="2896" spans="1:13" x14ac:dyDescent="0.2">
      <c r="A2896" s="1"/>
      <c r="B2896" s="1"/>
      <c r="C2896" s="16"/>
      <c r="D2896" s="1"/>
      <c r="E2896" s="1"/>
      <c r="F2896" s="1"/>
      <c r="G2896" s="1"/>
      <c r="H2896" s="11"/>
      <c r="I2896" s="11"/>
      <c r="J2896" s="11"/>
      <c r="K2896" s="2"/>
      <c r="L2896" s="2"/>
      <c r="M2896" s="1"/>
    </row>
    <row r="2897" spans="1:13" x14ac:dyDescent="0.2">
      <c r="A2897" s="1"/>
      <c r="B2897" s="1"/>
      <c r="C2897" s="16"/>
      <c r="D2897" s="1"/>
      <c r="E2897" s="1"/>
      <c r="F2897" s="1"/>
      <c r="G2897" s="1"/>
      <c r="H2897" s="11"/>
      <c r="I2897" s="11"/>
      <c r="J2897" s="11"/>
      <c r="K2897" s="2"/>
      <c r="L2897" s="2"/>
      <c r="M2897" s="1"/>
    </row>
    <row r="2898" spans="1:13" x14ac:dyDescent="0.2">
      <c r="A2898" s="1"/>
      <c r="B2898" s="1"/>
      <c r="C2898" s="16"/>
      <c r="D2898" s="1"/>
      <c r="E2898" s="1"/>
      <c r="F2898" s="1"/>
      <c r="G2898" s="1"/>
      <c r="H2898" s="11"/>
      <c r="I2898" s="11"/>
      <c r="J2898" s="11"/>
      <c r="K2898" s="2"/>
      <c r="L2898" s="2"/>
      <c r="M2898" s="1"/>
    </row>
    <row r="2899" spans="1:13" x14ac:dyDescent="0.2">
      <c r="A2899" s="1"/>
      <c r="B2899" s="1"/>
      <c r="C2899" s="16"/>
      <c r="D2899" s="1"/>
      <c r="E2899" s="1"/>
      <c r="F2899" s="1"/>
      <c r="G2899" s="1"/>
      <c r="H2899" s="11"/>
      <c r="I2899" s="11"/>
      <c r="J2899" s="11"/>
      <c r="K2899" s="2"/>
      <c r="L2899" s="2"/>
      <c r="M2899" s="1"/>
    </row>
    <row r="2900" spans="1:13" x14ac:dyDescent="0.2">
      <c r="A2900" s="1"/>
      <c r="B2900" s="1"/>
      <c r="C2900" s="16"/>
      <c r="D2900" s="1"/>
      <c r="E2900" s="1"/>
      <c r="F2900" s="1"/>
      <c r="G2900" s="1"/>
      <c r="H2900" s="11"/>
      <c r="I2900" s="11"/>
      <c r="J2900" s="11"/>
      <c r="K2900" s="2"/>
      <c r="L2900" s="2"/>
      <c r="M2900" s="1"/>
    </row>
    <row r="2901" spans="1:13" x14ac:dyDescent="0.2">
      <c r="A2901" s="1"/>
      <c r="B2901" s="1"/>
      <c r="C2901" s="16"/>
      <c r="D2901" s="1"/>
      <c r="E2901" s="1"/>
      <c r="F2901" s="1"/>
      <c r="G2901" s="1"/>
      <c r="H2901" s="11"/>
      <c r="I2901" s="11"/>
      <c r="J2901" s="11"/>
      <c r="K2901" s="2"/>
      <c r="L2901" s="2"/>
      <c r="M2901" s="1"/>
    </row>
    <row r="2902" spans="1:13" x14ac:dyDescent="0.2">
      <c r="A2902" s="1"/>
      <c r="B2902" s="1"/>
      <c r="C2902" s="16"/>
      <c r="D2902" s="1"/>
      <c r="E2902" s="1"/>
      <c r="F2902" s="1"/>
      <c r="G2902" s="1"/>
      <c r="H2902" s="11"/>
      <c r="I2902" s="11"/>
      <c r="J2902" s="11"/>
      <c r="K2902" s="2"/>
      <c r="L2902" s="2"/>
      <c r="M2902" s="1"/>
    </row>
    <row r="2903" spans="1:13" x14ac:dyDescent="0.2">
      <c r="A2903" s="1"/>
      <c r="B2903" s="1"/>
      <c r="C2903" s="16"/>
      <c r="D2903" s="1"/>
      <c r="E2903" s="1"/>
      <c r="F2903" s="1"/>
      <c r="G2903" s="1"/>
      <c r="H2903" s="11"/>
      <c r="I2903" s="11"/>
      <c r="J2903" s="11"/>
      <c r="K2903" s="2"/>
      <c r="L2903" s="2"/>
      <c r="M2903" s="1"/>
    </row>
    <row r="2904" spans="1:13" x14ac:dyDescent="0.2">
      <c r="A2904" s="1"/>
      <c r="B2904" s="1"/>
      <c r="C2904" s="16"/>
      <c r="D2904" s="1"/>
      <c r="E2904" s="1"/>
      <c r="F2904" s="1"/>
      <c r="G2904" s="1"/>
      <c r="H2904" s="11"/>
      <c r="I2904" s="11"/>
      <c r="J2904" s="11"/>
      <c r="K2904" s="2"/>
      <c r="L2904" s="2"/>
      <c r="M2904" s="1"/>
    </row>
    <row r="2905" spans="1:13" x14ac:dyDescent="0.2">
      <c r="A2905" s="1"/>
      <c r="B2905" s="1"/>
      <c r="C2905" s="16"/>
      <c r="D2905" s="1"/>
      <c r="E2905" s="1"/>
      <c r="F2905" s="1"/>
      <c r="G2905" s="1"/>
      <c r="H2905" s="11"/>
      <c r="I2905" s="11"/>
      <c r="J2905" s="11"/>
      <c r="K2905" s="2"/>
      <c r="L2905" s="2"/>
      <c r="M2905" s="1"/>
    </row>
    <row r="2906" spans="1:13" x14ac:dyDescent="0.2">
      <c r="A2906" s="1"/>
      <c r="B2906" s="1"/>
      <c r="C2906" s="16"/>
      <c r="D2906" s="1"/>
      <c r="E2906" s="1"/>
      <c r="F2906" s="1"/>
      <c r="G2906" s="1"/>
      <c r="H2906" s="11"/>
      <c r="I2906" s="11"/>
      <c r="J2906" s="11"/>
      <c r="K2906" s="2"/>
      <c r="L2906" s="2"/>
      <c r="M2906" s="1"/>
    </row>
    <row r="2907" spans="1:13" x14ac:dyDescent="0.2">
      <c r="A2907" s="1"/>
      <c r="B2907" s="1"/>
      <c r="C2907" s="16"/>
      <c r="D2907" s="1"/>
      <c r="E2907" s="1"/>
      <c r="F2907" s="1"/>
      <c r="G2907" s="1"/>
      <c r="H2907" s="11"/>
      <c r="I2907" s="11"/>
      <c r="J2907" s="11"/>
      <c r="K2907" s="2"/>
      <c r="L2907" s="2"/>
      <c r="M2907" s="1"/>
    </row>
    <row r="2908" spans="1:13" x14ac:dyDescent="0.2">
      <c r="A2908" s="1"/>
      <c r="B2908" s="1"/>
      <c r="C2908" s="16"/>
      <c r="D2908" s="1"/>
      <c r="E2908" s="1"/>
      <c r="F2908" s="1"/>
      <c r="G2908" s="1"/>
      <c r="H2908" s="11"/>
      <c r="I2908" s="11"/>
      <c r="J2908" s="11"/>
      <c r="K2908" s="2"/>
      <c r="L2908" s="2"/>
      <c r="M2908" s="1"/>
    </row>
    <row r="2909" spans="1:13" x14ac:dyDescent="0.2">
      <c r="A2909" s="1"/>
      <c r="B2909" s="1"/>
      <c r="C2909" s="16"/>
      <c r="D2909" s="1"/>
      <c r="E2909" s="1"/>
      <c r="F2909" s="1"/>
      <c r="G2909" s="1"/>
      <c r="H2909" s="11"/>
      <c r="I2909" s="11"/>
      <c r="J2909" s="11"/>
      <c r="K2909" s="2"/>
      <c r="L2909" s="2"/>
      <c r="M2909" s="1"/>
    </row>
    <row r="2910" spans="1:13" x14ac:dyDescent="0.2">
      <c r="A2910" s="1"/>
      <c r="B2910" s="1"/>
      <c r="C2910" s="16"/>
      <c r="D2910" s="1"/>
      <c r="E2910" s="1"/>
      <c r="F2910" s="1"/>
      <c r="G2910" s="1"/>
      <c r="H2910" s="11"/>
      <c r="I2910" s="11"/>
      <c r="J2910" s="11"/>
      <c r="K2910" s="2"/>
      <c r="L2910" s="2"/>
      <c r="M2910" s="1"/>
    </row>
    <row r="2911" spans="1:13" x14ac:dyDescent="0.2">
      <c r="A2911" s="1"/>
      <c r="B2911" s="1"/>
      <c r="C2911" s="16"/>
      <c r="D2911" s="1"/>
      <c r="E2911" s="1"/>
      <c r="F2911" s="1"/>
      <c r="G2911" s="1"/>
      <c r="H2911" s="11"/>
      <c r="I2911" s="11"/>
      <c r="J2911" s="11"/>
      <c r="K2911" s="2"/>
      <c r="L2911" s="2"/>
      <c r="M2911" s="1"/>
    </row>
    <row r="2912" spans="1:13" x14ac:dyDescent="0.2">
      <c r="A2912" s="1"/>
      <c r="B2912" s="1"/>
      <c r="C2912" s="16"/>
      <c r="D2912" s="1"/>
      <c r="E2912" s="1"/>
      <c r="F2912" s="1"/>
      <c r="G2912" s="1"/>
      <c r="H2912" s="11"/>
      <c r="I2912" s="11"/>
      <c r="J2912" s="11"/>
      <c r="K2912" s="2"/>
      <c r="L2912" s="2"/>
      <c r="M2912" s="1"/>
    </row>
    <row r="2913" spans="1:13" x14ac:dyDescent="0.2">
      <c r="A2913" s="1"/>
      <c r="B2913" s="1"/>
      <c r="C2913" s="16"/>
      <c r="D2913" s="1"/>
      <c r="E2913" s="1"/>
      <c r="F2913" s="1"/>
      <c r="G2913" s="1"/>
      <c r="H2913" s="11"/>
      <c r="I2913" s="11"/>
      <c r="J2913" s="11"/>
      <c r="K2913" s="2"/>
      <c r="L2913" s="2"/>
      <c r="M2913" s="1"/>
    </row>
    <row r="2914" spans="1:13" x14ac:dyDescent="0.2">
      <c r="A2914" s="1"/>
      <c r="B2914" s="1"/>
      <c r="C2914" s="16"/>
      <c r="D2914" s="1"/>
      <c r="E2914" s="1"/>
      <c r="F2914" s="1"/>
      <c r="G2914" s="1"/>
      <c r="H2914" s="11"/>
      <c r="I2914" s="11"/>
      <c r="J2914" s="11"/>
      <c r="K2914" s="2"/>
      <c r="L2914" s="2"/>
      <c r="M2914" s="1"/>
    </row>
    <row r="2915" spans="1:13" x14ac:dyDescent="0.2">
      <c r="A2915" s="1"/>
      <c r="B2915" s="1"/>
      <c r="C2915" s="16"/>
      <c r="D2915" s="1"/>
      <c r="E2915" s="1"/>
      <c r="F2915" s="1"/>
      <c r="G2915" s="1"/>
      <c r="H2915" s="11"/>
      <c r="I2915" s="11"/>
      <c r="J2915" s="11"/>
      <c r="K2915" s="2"/>
      <c r="L2915" s="2"/>
      <c r="M2915" s="1"/>
    </row>
    <row r="2916" spans="1:13" x14ac:dyDescent="0.2">
      <c r="A2916" s="1"/>
      <c r="B2916" s="1"/>
      <c r="C2916" s="16"/>
      <c r="D2916" s="1"/>
      <c r="E2916" s="1"/>
      <c r="F2916" s="1"/>
      <c r="G2916" s="1"/>
      <c r="H2916" s="11"/>
      <c r="I2916" s="11"/>
      <c r="J2916" s="11"/>
      <c r="K2916" s="2"/>
      <c r="L2916" s="2"/>
      <c r="M2916" s="1"/>
    </row>
    <row r="2917" spans="1:13" x14ac:dyDescent="0.2">
      <c r="A2917" s="1"/>
      <c r="B2917" s="1"/>
      <c r="C2917" s="16"/>
      <c r="D2917" s="1"/>
      <c r="E2917" s="1"/>
      <c r="F2917" s="1"/>
      <c r="G2917" s="1"/>
      <c r="H2917" s="11"/>
      <c r="I2917" s="11"/>
      <c r="J2917" s="11"/>
      <c r="K2917" s="2"/>
      <c r="L2917" s="2"/>
      <c r="M2917" s="1"/>
    </row>
    <row r="2918" spans="1:13" x14ac:dyDescent="0.2">
      <c r="A2918" s="1"/>
      <c r="B2918" s="1"/>
      <c r="C2918" s="16"/>
      <c r="D2918" s="1"/>
      <c r="E2918" s="1"/>
      <c r="F2918" s="1"/>
      <c r="G2918" s="1"/>
      <c r="H2918" s="11"/>
      <c r="I2918" s="11"/>
      <c r="J2918" s="11"/>
      <c r="K2918" s="2"/>
      <c r="L2918" s="2"/>
      <c r="M2918" s="1"/>
    </row>
    <row r="2919" spans="1:13" x14ac:dyDescent="0.2">
      <c r="A2919" s="1"/>
      <c r="B2919" s="1"/>
      <c r="C2919" s="16"/>
      <c r="D2919" s="1"/>
      <c r="E2919" s="1"/>
      <c r="F2919" s="1"/>
      <c r="G2919" s="1"/>
      <c r="H2919" s="11"/>
      <c r="I2919" s="11"/>
      <c r="J2919" s="11"/>
      <c r="K2919" s="2"/>
      <c r="L2919" s="2"/>
      <c r="M2919" s="1"/>
    </row>
    <row r="2920" spans="1:13" x14ac:dyDescent="0.2">
      <c r="A2920" s="1"/>
      <c r="B2920" s="1"/>
      <c r="C2920" s="16"/>
      <c r="D2920" s="1"/>
      <c r="E2920" s="1"/>
      <c r="F2920" s="1"/>
      <c r="G2920" s="1"/>
      <c r="H2920" s="11"/>
      <c r="I2920" s="11"/>
      <c r="J2920" s="11"/>
      <c r="K2920" s="2"/>
      <c r="L2920" s="2"/>
      <c r="M2920" s="1"/>
    </row>
    <row r="2921" spans="1:13" x14ac:dyDescent="0.2">
      <c r="A2921" s="1"/>
      <c r="B2921" s="1"/>
      <c r="C2921" s="16"/>
      <c r="D2921" s="1"/>
      <c r="E2921" s="1"/>
      <c r="F2921" s="1"/>
      <c r="G2921" s="1"/>
      <c r="H2921" s="11"/>
      <c r="I2921" s="11"/>
      <c r="J2921" s="11"/>
      <c r="K2921" s="2"/>
      <c r="L2921" s="2"/>
      <c r="M2921" s="1"/>
    </row>
    <row r="2922" spans="1:13" x14ac:dyDescent="0.2">
      <c r="A2922" s="1"/>
      <c r="B2922" s="1"/>
      <c r="C2922" s="16"/>
      <c r="D2922" s="1"/>
      <c r="E2922" s="1"/>
      <c r="F2922" s="1"/>
      <c r="G2922" s="1"/>
      <c r="H2922" s="11"/>
      <c r="I2922" s="11"/>
      <c r="J2922" s="11"/>
      <c r="K2922" s="2"/>
      <c r="L2922" s="2"/>
      <c r="M2922" s="1"/>
    </row>
    <row r="2923" spans="1:13" x14ac:dyDescent="0.2">
      <c r="A2923" s="1"/>
      <c r="B2923" s="1"/>
      <c r="C2923" s="16"/>
      <c r="D2923" s="1"/>
      <c r="E2923" s="1"/>
      <c r="F2923" s="1"/>
      <c r="G2923" s="1"/>
      <c r="H2923" s="11"/>
      <c r="I2923" s="11"/>
      <c r="J2923" s="11"/>
      <c r="K2923" s="2"/>
      <c r="L2923" s="2"/>
      <c r="M2923" s="1"/>
    </row>
    <row r="2924" spans="1:13" x14ac:dyDescent="0.2">
      <c r="A2924" s="1"/>
      <c r="B2924" s="1"/>
      <c r="C2924" s="16"/>
      <c r="D2924" s="1"/>
      <c r="E2924" s="1"/>
      <c r="F2924" s="1"/>
      <c r="G2924" s="1"/>
      <c r="H2924" s="11"/>
      <c r="I2924" s="11"/>
      <c r="J2924" s="11"/>
      <c r="K2924" s="2"/>
      <c r="L2924" s="2"/>
      <c r="M2924" s="1"/>
    </row>
    <row r="2925" spans="1:13" x14ac:dyDescent="0.2">
      <c r="A2925" s="1"/>
      <c r="B2925" s="1"/>
      <c r="C2925" s="16"/>
      <c r="D2925" s="1"/>
      <c r="E2925" s="1"/>
      <c r="F2925" s="1"/>
      <c r="G2925" s="1"/>
      <c r="H2925" s="11"/>
      <c r="I2925" s="11"/>
      <c r="J2925" s="11"/>
      <c r="K2925" s="2"/>
      <c r="L2925" s="2"/>
      <c r="M2925" s="1"/>
    </row>
    <row r="2926" spans="1:13" x14ac:dyDescent="0.2">
      <c r="A2926" s="1"/>
      <c r="B2926" s="1"/>
      <c r="C2926" s="16"/>
      <c r="D2926" s="1"/>
      <c r="E2926" s="1"/>
      <c r="F2926" s="1"/>
      <c r="G2926" s="1"/>
      <c r="H2926" s="11"/>
      <c r="I2926" s="11"/>
      <c r="J2926" s="11"/>
      <c r="K2926" s="2"/>
      <c r="L2926" s="2"/>
      <c r="M2926" s="1"/>
    </row>
    <row r="2927" spans="1:13" x14ac:dyDescent="0.2">
      <c r="A2927" s="1"/>
      <c r="B2927" s="1"/>
      <c r="C2927" s="16"/>
      <c r="D2927" s="1"/>
      <c r="E2927" s="1"/>
      <c r="F2927" s="1"/>
      <c r="G2927" s="1"/>
      <c r="H2927" s="11"/>
      <c r="I2927" s="11"/>
      <c r="J2927" s="11"/>
      <c r="K2927" s="2"/>
      <c r="L2927" s="2"/>
      <c r="M2927" s="1"/>
    </row>
    <row r="2928" spans="1:13" x14ac:dyDescent="0.2">
      <c r="A2928" s="1"/>
      <c r="B2928" s="1"/>
      <c r="C2928" s="16"/>
      <c r="D2928" s="1"/>
      <c r="E2928" s="1"/>
      <c r="F2928" s="1"/>
      <c r="G2928" s="1"/>
      <c r="H2928" s="11"/>
      <c r="I2928" s="11"/>
      <c r="J2928" s="11"/>
      <c r="K2928" s="2"/>
      <c r="L2928" s="2"/>
      <c r="M2928" s="1"/>
    </row>
    <row r="2929" spans="1:13" x14ac:dyDescent="0.2">
      <c r="A2929" s="1"/>
      <c r="B2929" s="1"/>
      <c r="C2929" s="16"/>
      <c r="D2929" s="1"/>
      <c r="E2929" s="1"/>
      <c r="F2929" s="1"/>
      <c r="G2929" s="1"/>
      <c r="H2929" s="11"/>
      <c r="I2929" s="11"/>
      <c r="J2929" s="11"/>
      <c r="K2929" s="2"/>
      <c r="L2929" s="2"/>
      <c r="M2929" s="1"/>
    </row>
    <row r="2930" spans="1:13" x14ac:dyDescent="0.2">
      <c r="A2930" s="1"/>
      <c r="B2930" s="1"/>
      <c r="C2930" s="16"/>
      <c r="D2930" s="1"/>
      <c r="E2930" s="1"/>
      <c r="F2930" s="1"/>
      <c r="G2930" s="1"/>
      <c r="H2930" s="11"/>
      <c r="I2930" s="11"/>
      <c r="J2930" s="11"/>
      <c r="K2930" s="2"/>
      <c r="L2930" s="2"/>
      <c r="M2930" s="1"/>
    </row>
    <row r="2931" spans="1:13" x14ac:dyDescent="0.2">
      <c r="A2931" s="1"/>
      <c r="B2931" s="1"/>
      <c r="C2931" s="16"/>
      <c r="D2931" s="1"/>
      <c r="E2931" s="1"/>
      <c r="F2931" s="1"/>
      <c r="G2931" s="1"/>
      <c r="H2931" s="11"/>
      <c r="I2931" s="11"/>
      <c r="J2931" s="11"/>
      <c r="K2931" s="2"/>
      <c r="L2931" s="2"/>
      <c r="M2931" s="1"/>
    </row>
    <row r="2932" spans="1:13" x14ac:dyDescent="0.2">
      <c r="A2932" s="1"/>
      <c r="B2932" s="1"/>
      <c r="C2932" s="16"/>
      <c r="D2932" s="1"/>
      <c r="E2932" s="1"/>
      <c r="F2932" s="1"/>
      <c r="G2932" s="1"/>
      <c r="H2932" s="11"/>
      <c r="I2932" s="11"/>
      <c r="J2932" s="11"/>
      <c r="K2932" s="2"/>
      <c r="L2932" s="2"/>
      <c r="M2932" s="1"/>
    </row>
    <row r="2933" spans="1:13" x14ac:dyDescent="0.2">
      <c r="A2933" s="1"/>
      <c r="B2933" s="1"/>
      <c r="C2933" s="16"/>
      <c r="D2933" s="1"/>
      <c r="E2933" s="1"/>
      <c r="F2933" s="1"/>
      <c r="G2933" s="1"/>
      <c r="H2933" s="11"/>
      <c r="I2933" s="11"/>
      <c r="J2933" s="11"/>
      <c r="K2933" s="2"/>
      <c r="L2933" s="2"/>
      <c r="M2933" s="1"/>
    </row>
    <row r="2934" spans="1:13" x14ac:dyDescent="0.2">
      <c r="A2934" s="1"/>
      <c r="B2934" s="1"/>
      <c r="C2934" s="16"/>
      <c r="D2934" s="1"/>
      <c r="E2934" s="1"/>
      <c r="F2934" s="1"/>
      <c r="G2934" s="1"/>
      <c r="H2934" s="11"/>
      <c r="I2934" s="11"/>
      <c r="J2934" s="11"/>
      <c r="K2934" s="2"/>
      <c r="L2934" s="2"/>
      <c r="M2934" s="1"/>
    </row>
    <row r="2935" spans="1:13" x14ac:dyDescent="0.2">
      <c r="A2935" s="1"/>
      <c r="B2935" s="1"/>
      <c r="C2935" s="16"/>
      <c r="D2935" s="1"/>
      <c r="E2935" s="1"/>
      <c r="F2935" s="1"/>
      <c r="G2935" s="1"/>
      <c r="H2935" s="11"/>
      <c r="I2935" s="11"/>
      <c r="J2935" s="11"/>
      <c r="K2935" s="2"/>
      <c r="L2935" s="2"/>
      <c r="M2935" s="1"/>
    </row>
    <row r="2936" spans="1:13" x14ac:dyDescent="0.2">
      <c r="A2936" s="1"/>
      <c r="B2936" s="1"/>
      <c r="C2936" s="16"/>
      <c r="D2936" s="1"/>
      <c r="E2936" s="1"/>
      <c r="F2936" s="1"/>
      <c r="G2936" s="1"/>
      <c r="H2936" s="11"/>
      <c r="I2936" s="11"/>
      <c r="J2936" s="11"/>
      <c r="K2936" s="2"/>
      <c r="L2936" s="2"/>
      <c r="M2936" s="1"/>
    </row>
    <row r="2937" spans="1:13" x14ac:dyDescent="0.2">
      <c r="A2937" s="1"/>
      <c r="B2937" s="1"/>
      <c r="C2937" s="16"/>
      <c r="D2937" s="1"/>
      <c r="E2937" s="1"/>
      <c r="F2937" s="1"/>
      <c r="G2937" s="1"/>
      <c r="H2937" s="11"/>
      <c r="I2937" s="11"/>
      <c r="J2937" s="11"/>
      <c r="K2937" s="2"/>
      <c r="L2937" s="2"/>
      <c r="M2937" s="1"/>
    </row>
    <row r="2938" spans="1:13" x14ac:dyDescent="0.2">
      <c r="A2938" s="1"/>
      <c r="B2938" s="1"/>
      <c r="C2938" s="16"/>
      <c r="D2938" s="1"/>
      <c r="E2938" s="1"/>
      <c r="F2938" s="1"/>
      <c r="G2938" s="1"/>
      <c r="H2938" s="11"/>
      <c r="I2938" s="11"/>
      <c r="J2938" s="11"/>
      <c r="K2938" s="2"/>
      <c r="L2938" s="2"/>
      <c r="M2938" s="1"/>
    </row>
    <row r="2939" spans="1:13" x14ac:dyDescent="0.2">
      <c r="A2939" s="1"/>
      <c r="B2939" s="1"/>
      <c r="C2939" s="16"/>
      <c r="D2939" s="1"/>
      <c r="E2939" s="1"/>
      <c r="F2939" s="1"/>
      <c r="G2939" s="1"/>
      <c r="H2939" s="11"/>
      <c r="I2939" s="11"/>
      <c r="J2939" s="11"/>
      <c r="K2939" s="2"/>
      <c r="L2939" s="2"/>
      <c r="M2939" s="1"/>
    </row>
    <row r="2940" spans="1:13" x14ac:dyDescent="0.2">
      <c r="A2940" s="1"/>
      <c r="B2940" s="1"/>
      <c r="C2940" s="16"/>
      <c r="D2940" s="1"/>
      <c r="E2940" s="1"/>
      <c r="F2940" s="1"/>
      <c r="G2940" s="1"/>
      <c r="H2940" s="11"/>
      <c r="I2940" s="11"/>
      <c r="J2940" s="11"/>
      <c r="K2940" s="2"/>
      <c r="L2940" s="2"/>
      <c r="M2940" s="1"/>
    </row>
    <row r="2941" spans="1:13" x14ac:dyDescent="0.2">
      <c r="A2941" s="1"/>
      <c r="B2941" s="1"/>
      <c r="C2941" s="16"/>
      <c r="D2941" s="1"/>
      <c r="E2941" s="1"/>
      <c r="F2941" s="1"/>
      <c r="G2941" s="1"/>
      <c r="H2941" s="11"/>
      <c r="I2941" s="11"/>
      <c r="J2941" s="11"/>
      <c r="K2941" s="2"/>
      <c r="L2941" s="2"/>
      <c r="M2941" s="1"/>
    </row>
    <row r="2942" spans="1:13" x14ac:dyDescent="0.2">
      <c r="A2942" s="1"/>
      <c r="B2942" s="1"/>
      <c r="C2942" s="16"/>
      <c r="D2942" s="1"/>
      <c r="E2942" s="1"/>
      <c r="F2942" s="1"/>
      <c r="G2942" s="1"/>
      <c r="H2942" s="11"/>
      <c r="I2942" s="11"/>
      <c r="J2942" s="11"/>
      <c r="K2942" s="2"/>
      <c r="L2942" s="2"/>
      <c r="M2942" s="1"/>
    </row>
    <row r="2943" spans="1:13" x14ac:dyDescent="0.2">
      <c r="A2943" s="1"/>
      <c r="B2943" s="1"/>
      <c r="C2943" s="16"/>
      <c r="D2943" s="1"/>
      <c r="E2943" s="1"/>
      <c r="F2943" s="1"/>
      <c r="G2943" s="1"/>
      <c r="H2943" s="11"/>
      <c r="I2943" s="11"/>
      <c r="J2943" s="11"/>
      <c r="K2943" s="2"/>
      <c r="L2943" s="2"/>
      <c r="M2943" s="1"/>
    </row>
    <row r="2944" spans="1:13" x14ac:dyDescent="0.2">
      <c r="A2944" s="1"/>
      <c r="B2944" s="1"/>
      <c r="C2944" s="16"/>
      <c r="D2944" s="1"/>
      <c r="E2944" s="1"/>
      <c r="F2944" s="1"/>
      <c r="G2944" s="1"/>
      <c r="H2944" s="11"/>
      <c r="I2944" s="11"/>
      <c r="J2944" s="11"/>
      <c r="K2944" s="2"/>
      <c r="L2944" s="2"/>
      <c r="M2944" s="1"/>
    </row>
    <row r="2945" spans="1:13" x14ac:dyDescent="0.2">
      <c r="A2945" s="1"/>
      <c r="B2945" s="1"/>
      <c r="C2945" s="16"/>
      <c r="D2945" s="1"/>
      <c r="E2945" s="1"/>
      <c r="F2945" s="1"/>
      <c r="G2945" s="1"/>
      <c r="H2945" s="11"/>
      <c r="I2945" s="11"/>
      <c r="J2945" s="11"/>
      <c r="K2945" s="2"/>
      <c r="L2945" s="2"/>
      <c r="M2945" s="1"/>
    </row>
    <row r="2946" spans="1:13" x14ac:dyDescent="0.2">
      <c r="A2946" s="1"/>
      <c r="B2946" s="1"/>
      <c r="C2946" s="16"/>
      <c r="D2946" s="1"/>
      <c r="E2946" s="1"/>
      <c r="F2946" s="1"/>
      <c r="G2946" s="1"/>
      <c r="H2946" s="11"/>
      <c r="I2946" s="11"/>
      <c r="J2946" s="11"/>
      <c r="K2946" s="2"/>
      <c r="L2946" s="2"/>
      <c r="M2946" s="1"/>
    </row>
    <row r="2947" spans="1:13" x14ac:dyDescent="0.2">
      <c r="A2947" s="1"/>
      <c r="B2947" s="1"/>
      <c r="C2947" s="16"/>
      <c r="D2947" s="1"/>
      <c r="E2947" s="1"/>
      <c r="F2947" s="1"/>
      <c r="G2947" s="1"/>
      <c r="H2947" s="11"/>
      <c r="I2947" s="11"/>
      <c r="J2947" s="11"/>
      <c r="K2947" s="2"/>
      <c r="L2947" s="2"/>
      <c r="M2947" s="1"/>
    </row>
    <row r="2948" spans="1:13" x14ac:dyDescent="0.2">
      <c r="A2948" s="1"/>
      <c r="B2948" s="1"/>
      <c r="C2948" s="16"/>
      <c r="D2948" s="1"/>
      <c r="E2948" s="1"/>
      <c r="F2948" s="1"/>
      <c r="G2948" s="1"/>
      <c r="H2948" s="11"/>
      <c r="I2948" s="11"/>
      <c r="J2948" s="11"/>
      <c r="K2948" s="2"/>
      <c r="L2948" s="2"/>
      <c r="M2948" s="1"/>
    </row>
    <row r="2949" spans="1:13" x14ac:dyDescent="0.2">
      <c r="A2949" s="1"/>
      <c r="B2949" s="1"/>
      <c r="C2949" s="16"/>
      <c r="D2949" s="1"/>
      <c r="E2949" s="1"/>
      <c r="F2949" s="1"/>
      <c r="G2949" s="1"/>
      <c r="H2949" s="11"/>
      <c r="I2949" s="11"/>
      <c r="J2949" s="11"/>
      <c r="K2949" s="2"/>
      <c r="L2949" s="2"/>
      <c r="M2949" s="1"/>
    </row>
    <row r="2950" spans="1:13" x14ac:dyDescent="0.2">
      <c r="A2950" s="1"/>
      <c r="B2950" s="1"/>
      <c r="C2950" s="16"/>
      <c r="D2950" s="1"/>
      <c r="E2950" s="1"/>
      <c r="F2950" s="1"/>
      <c r="G2950" s="1"/>
      <c r="H2950" s="11"/>
      <c r="I2950" s="11"/>
      <c r="J2950" s="11"/>
      <c r="K2950" s="2"/>
      <c r="L2950" s="2"/>
      <c r="M2950" s="1"/>
    </row>
    <row r="2951" spans="1:13" x14ac:dyDescent="0.2">
      <c r="A2951" s="1"/>
      <c r="B2951" s="1"/>
      <c r="C2951" s="16"/>
      <c r="D2951" s="1"/>
      <c r="E2951" s="1"/>
      <c r="F2951" s="1"/>
      <c r="G2951" s="1"/>
      <c r="H2951" s="11"/>
      <c r="I2951" s="11"/>
      <c r="J2951" s="11"/>
      <c r="K2951" s="2"/>
      <c r="L2951" s="2"/>
      <c r="M2951" s="1"/>
    </row>
    <row r="2952" spans="1:13" x14ac:dyDescent="0.2">
      <c r="A2952" s="1"/>
      <c r="B2952" s="1"/>
      <c r="C2952" s="16"/>
      <c r="D2952" s="1"/>
      <c r="E2952" s="1"/>
      <c r="F2952" s="1"/>
      <c r="G2952" s="1"/>
      <c r="H2952" s="11"/>
      <c r="I2952" s="11"/>
      <c r="J2952" s="11"/>
      <c r="K2952" s="2"/>
      <c r="L2952" s="2"/>
      <c r="M2952" s="1"/>
    </row>
    <row r="2953" spans="1:13" x14ac:dyDescent="0.2">
      <c r="A2953" s="1"/>
      <c r="B2953" s="1"/>
      <c r="C2953" s="16"/>
      <c r="D2953" s="1"/>
      <c r="E2953" s="1"/>
      <c r="F2953" s="1"/>
      <c r="G2953" s="1"/>
      <c r="H2953" s="11"/>
      <c r="I2953" s="11"/>
      <c r="J2953" s="11"/>
      <c r="K2953" s="2"/>
      <c r="L2953" s="2"/>
      <c r="M2953" s="1"/>
    </row>
    <row r="2954" spans="1:13" x14ac:dyDescent="0.2">
      <c r="A2954" s="1"/>
      <c r="B2954" s="1"/>
      <c r="C2954" s="16"/>
      <c r="D2954" s="1"/>
      <c r="E2954" s="1"/>
      <c r="F2954" s="1"/>
      <c r="G2954" s="1"/>
      <c r="H2954" s="11"/>
      <c r="I2954" s="11"/>
      <c r="J2954" s="11"/>
      <c r="K2954" s="2"/>
      <c r="L2954" s="2"/>
      <c r="M2954" s="1"/>
    </row>
    <row r="2955" spans="1:13" x14ac:dyDescent="0.2">
      <c r="A2955" s="1"/>
      <c r="B2955" s="1"/>
      <c r="C2955" s="16"/>
      <c r="D2955" s="1"/>
      <c r="E2955" s="1"/>
      <c r="F2955" s="1"/>
      <c r="G2955" s="1"/>
      <c r="H2955" s="11"/>
      <c r="I2955" s="11"/>
      <c r="J2955" s="11"/>
      <c r="K2955" s="2"/>
      <c r="L2955" s="2"/>
      <c r="M2955" s="1"/>
    </row>
    <row r="2956" spans="1:13" x14ac:dyDescent="0.2">
      <c r="A2956" s="1"/>
      <c r="B2956" s="1"/>
      <c r="C2956" s="16"/>
      <c r="D2956" s="1"/>
      <c r="E2956" s="1"/>
      <c r="F2956" s="1"/>
      <c r="G2956" s="1"/>
      <c r="H2956" s="11"/>
      <c r="I2956" s="11"/>
      <c r="J2956" s="11"/>
      <c r="K2956" s="2"/>
      <c r="L2956" s="2"/>
      <c r="M2956" s="1"/>
    </row>
    <row r="2957" spans="1:13" x14ac:dyDescent="0.2">
      <c r="A2957" s="1"/>
      <c r="B2957" s="1"/>
      <c r="C2957" s="16"/>
      <c r="D2957" s="1"/>
      <c r="E2957" s="1"/>
      <c r="F2957" s="1"/>
      <c r="G2957" s="1"/>
      <c r="H2957" s="11"/>
      <c r="I2957" s="11"/>
      <c r="J2957" s="11"/>
      <c r="K2957" s="2"/>
      <c r="L2957" s="2"/>
      <c r="M2957" s="1"/>
    </row>
    <row r="2958" spans="1:13" x14ac:dyDescent="0.2">
      <c r="A2958" s="1"/>
      <c r="B2958" s="1"/>
      <c r="C2958" s="16"/>
      <c r="D2958" s="1"/>
      <c r="E2958" s="1"/>
      <c r="F2958" s="1"/>
      <c r="G2958" s="1"/>
      <c r="H2958" s="11"/>
      <c r="I2958" s="11"/>
      <c r="J2958" s="11"/>
      <c r="K2958" s="2"/>
      <c r="L2958" s="2"/>
      <c r="M2958" s="1"/>
    </row>
    <row r="2959" spans="1:13" x14ac:dyDescent="0.2">
      <c r="A2959" s="1"/>
      <c r="B2959" s="1"/>
      <c r="C2959" s="16"/>
      <c r="D2959" s="1"/>
      <c r="E2959" s="1"/>
      <c r="F2959" s="1"/>
      <c r="G2959" s="1"/>
      <c r="H2959" s="11"/>
      <c r="I2959" s="11"/>
      <c r="J2959" s="11"/>
      <c r="K2959" s="2"/>
      <c r="L2959" s="2"/>
      <c r="M2959" s="1"/>
    </row>
    <row r="2960" spans="1:13" x14ac:dyDescent="0.2">
      <c r="A2960" s="1"/>
      <c r="B2960" s="1"/>
      <c r="C2960" s="16"/>
      <c r="D2960" s="1"/>
      <c r="E2960" s="1"/>
      <c r="F2960" s="1"/>
      <c r="G2960" s="1"/>
      <c r="H2960" s="11"/>
      <c r="I2960" s="11"/>
      <c r="J2960" s="11"/>
      <c r="K2960" s="2"/>
      <c r="L2960" s="2"/>
      <c r="M2960" s="1"/>
    </row>
    <row r="2961" spans="1:13" x14ac:dyDescent="0.2">
      <c r="A2961" s="1"/>
      <c r="B2961" s="1"/>
      <c r="C2961" s="16"/>
      <c r="D2961" s="1"/>
      <c r="E2961" s="1"/>
      <c r="F2961" s="1"/>
      <c r="G2961" s="1"/>
      <c r="H2961" s="11"/>
      <c r="I2961" s="11"/>
      <c r="J2961" s="11"/>
      <c r="K2961" s="2"/>
      <c r="L2961" s="2"/>
      <c r="M2961" s="1"/>
    </row>
    <row r="2962" spans="1:13" x14ac:dyDescent="0.2">
      <c r="A2962" s="1"/>
      <c r="B2962" s="1"/>
      <c r="C2962" s="16"/>
      <c r="D2962" s="1"/>
      <c r="E2962" s="1"/>
      <c r="F2962" s="1"/>
      <c r="G2962" s="1"/>
      <c r="H2962" s="11"/>
      <c r="I2962" s="11"/>
      <c r="J2962" s="11"/>
      <c r="K2962" s="2"/>
      <c r="L2962" s="2"/>
      <c r="M2962" s="1"/>
    </row>
    <row r="2963" spans="1:13" x14ac:dyDescent="0.2">
      <c r="A2963" s="1"/>
      <c r="B2963" s="1"/>
      <c r="C2963" s="16"/>
      <c r="D2963" s="1"/>
      <c r="E2963" s="1"/>
      <c r="F2963" s="1"/>
      <c r="G2963" s="1"/>
      <c r="H2963" s="11"/>
      <c r="I2963" s="11"/>
      <c r="J2963" s="11"/>
      <c r="K2963" s="2"/>
      <c r="L2963" s="2"/>
      <c r="M2963" s="1"/>
    </row>
    <row r="2964" spans="1:13" x14ac:dyDescent="0.2">
      <c r="A2964" s="1"/>
      <c r="B2964" s="1"/>
      <c r="C2964" s="16"/>
      <c r="D2964" s="1"/>
      <c r="E2964" s="1"/>
      <c r="F2964" s="1"/>
      <c r="G2964" s="1"/>
      <c r="H2964" s="11"/>
      <c r="I2964" s="11"/>
      <c r="J2964" s="11"/>
      <c r="K2964" s="2"/>
      <c r="L2964" s="2"/>
      <c r="M2964" s="1"/>
    </row>
    <row r="2965" spans="1:13" x14ac:dyDescent="0.2">
      <c r="A2965" s="1"/>
      <c r="B2965" s="1"/>
      <c r="C2965" s="16"/>
      <c r="D2965" s="1"/>
      <c r="E2965" s="1"/>
      <c r="F2965" s="1"/>
      <c r="G2965" s="1"/>
      <c r="H2965" s="11"/>
      <c r="I2965" s="11"/>
      <c r="J2965" s="11"/>
      <c r="K2965" s="2"/>
      <c r="L2965" s="2"/>
      <c r="M2965" s="1"/>
    </row>
    <row r="2966" spans="1:13" x14ac:dyDescent="0.2">
      <c r="A2966" s="1"/>
      <c r="B2966" s="1"/>
      <c r="C2966" s="16"/>
      <c r="D2966" s="1"/>
      <c r="E2966" s="1"/>
      <c r="F2966" s="1"/>
      <c r="G2966" s="1"/>
      <c r="H2966" s="11"/>
      <c r="I2966" s="11"/>
      <c r="J2966" s="11"/>
      <c r="K2966" s="2"/>
      <c r="L2966" s="2"/>
      <c r="M2966" s="1"/>
    </row>
    <row r="2967" spans="1:13" x14ac:dyDescent="0.2">
      <c r="A2967" s="1"/>
      <c r="B2967" s="1"/>
      <c r="C2967" s="16"/>
      <c r="D2967" s="1"/>
      <c r="E2967" s="1"/>
      <c r="F2967" s="1"/>
      <c r="G2967" s="1"/>
      <c r="H2967" s="11"/>
      <c r="I2967" s="11"/>
      <c r="J2967" s="11"/>
      <c r="K2967" s="2"/>
      <c r="L2967" s="2"/>
      <c r="M2967" s="1"/>
    </row>
    <row r="2968" spans="1:13" x14ac:dyDescent="0.2">
      <c r="A2968" s="1"/>
      <c r="B2968" s="1"/>
      <c r="C2968" s="16"/>
      <c r="D2968" s="1"/>
      <c r="E2968" s="1"/>
      <c r="F2968" s="1"/>
      <c r="G2968" s="1"/>
      <c r="H2968" s="11"/>
      <c r="I2968" s="11"/>
      <c r="J2968" s="11"/>
      <c r="K2968" s="2"/>
      <c r="L2968" s="2"/>
      <c r="M2968" s="1"/>
    </row>
    <row r="2969" spans="1:13" x14ac:dyDescent="0.2">
      <c r="A2969" s="1"/>
      <c r="B2969" s="1"/>
      <c r="C2969" s="16"/>
      <c r="D2969" s="1"/>
      <c r="E2969" s="1"/>
      <c r="F2969" s="1"/>
      <c r="G2969" s="1"/>
      <c r="H2969" s="11"/>
      <c r="I2969" s="11"/>
      <c r="J2969" s="11"/>
      <c r="K2969" s="2"/>
      <c r="L2969" s="2"/>
      <c r="M2969" s="1"/>
    </row>
    <row r="2970" spans="1:13" x14ac:dyDescent="0.2">
      <c r="A2970" s="1"/>
      <c r="B2970" s="1"/>
      <c r="C2970" s="16"/>
      <c r="D2970" s="1"/>
      <c r="E2970" s="1"/>
      <c r="F2970" s="1"/>
      <c r="G2970" s="1"/>
      <c r="H2970" s="11"/>
      <c r="I2970" s="11"/>
      <c r="J2970" s="11"/>
      <c r="K2970" s="2"/>
      <c r="L2970" s="2"/>
      <c r="M2970" s="1"/>
    </row>
    <row r="2971" spans="1:13" x14ac:dyDescent="0.2">
      <c r="A2971" s="1"/>
      <c r="B2971" s="1"/>
      <c r="C2971" s="16"/>
      <c r="D2971" s="1"/>
      <c r="E2971" s="1"/>
      <c r="F2971" s="1"/>
      <c r="G2971" s="1"/>
      <c r="H2971" s="11"/>
      <c r="I2971" s="11"/>
      <c r="J2971" s="11"/>
      <c r="K2971" s="2"/>
      <c r="L2971" s="2"/>
      <c r="M2971" s="1"/>
    </row>
    <row r="2972" spans="1:13" x14ac:dyDescent="0.2">
      <c r="A2972" s="1"/>
      <c r="B2972" s="1"/>
      <c r="C2972" s="16"/>
      <c r="D2972" s="1"/>
      <c r="E2972" s="1"/>
      <c r="F2972" s="1"/>
      <c r="G2972" s="1"/>
      <c r="H2972" s="11"/>
      <c r="I2972" s="11"/>
      <c r="J2972" s="11"/>
      <c r="K2972" s="2"/>
      <c r="L2972" s="2"/>
      <c r="M2972" s="1"/>
    </row>
    <row r="2973" spans="1:13" x14ac:dyDescent="0.2">
      <c r="A2973" s="1"/>
      <c r="B2973" s="1"/>
      <c r="C2973" s="16"/>
      <c r="D2973" s="1"/>
      <c r="E2973" s="1"/>
      <c r="F2973" s="1"/>
      <c r="G2973" s="1"/>
      <c r="H2973" s="11"/>
      <c r="I2973" s="11"/>
      <c r="J2973" s="11"/>
      <c r="K2973" s="2"/>
      <c r="L2973" s="2"/>
      <c r="M2973" s="1"/>
    </row>
    <row r="2974" spans="1:13" x14ac:dyDescent="0.2">
      <c r="A2974" s="1"/>
      <c r="B2974" s="1"/>
      <c r="C2974" s="16"/>
      <c r="D2974" s="1"/>
      <c r="E2974" s="1"/>
      <c r="F2974" s="1"/>
      <c r="G2974" s="1"/>
      <c r="H2974" s="11"/>
      <c r="I2974" s="11"/>
      <c r="J2974" s="11"/>
      <c r="K2974" s="2"/>
      <c r="L2974" s="2"/>
      <c r="M2974" s="1"/>
    </row>
    <row r="2975" spans="1:13" x14ac:dyDescent="0.2">
      <c r="A2975" s="1"/>
      <c r="B2975" s="1"/>
      <c r="C2975" s="16"/>
      <c r="D2975" s="1"/>
      <c r="E2975" s="1"/>
      <c r="F2975" s="1"/>
      <c r="G2975" s="1"/>
      <c r="H2975" s="11"/>
      <c r="I2975" s="11"/>
      <c r="J2975" s="11"/>
      <c r="K2975" s="2"/>
      <c r="L2975" s="2"/>
      <c r="M2975" s="1"/>
    </row>
    <row r="2976" spans="1:13" x14ac:dyDescent="0.2">
      <c r="A2976" s="1"/>
      <c r="B2976" s="1"/>
      <c r="C2976" s="16"/>
      <c r="D2976" s="1"/>
      <c r="E2976" s="1"/>
      <c r="F2976" s="1"/>
      <c r="G2976" s="1"/>
      <c r="H2976" s="11"/>
      <c r="I2976" s="11"/>
      <c r="J2976" s="11"/>
      <c r="K2976" s="2"/>
      <c r="L2976" s="2"/>
      <c r="M2976" s="1"/>
    </row>
    <row r="2977" spans="1:13" x14ac:dyDescent="0.2">
      <c r="A2977" s="1"/>
      <c r="B2977" s="1"/>
      <c r="C2977" s="16"/>
      <c r="D2977" s="1"/>
      <c r="E2977" s="1"/>
      <c r="F2977" s="1"/>
      <c r="G2977" s="1"/>
      <c r="H2977" s="11"/>
      <c r="I2977" s="11"/>
      <c r="J2977" s="11"/>
      <c r="K2977" s="2"/>
      <c r="L2977" s="2"/>
      <c r="M2977" s="1"/>
    </row>
    <row r="2978" spans="1:13" x14ac:dyDescent="0.2">
      <c r="A2978" s="1"/>
      <c r="B2978" s="1"/>
      <c r="C2978" s="16"/>
      <c r="D2978" s="1"/>
      <c r="E2978" s="1"/>
      <c r="F2978" s="1"/>
      <c r="G2978" s="1"/>
      <c r="H2978" s="11"/>
      <c r="I2978" s="11"/>
      <c r="J2978" s="11"/>
      <c r="K2978" s="2"/>
      <c r="L2978" s="2"/>
      <c r="M2978" s="1"/>
    </row>
    <row r="2979" spans="1:13" x14ac:dyDescent="0.2">
      <c r="A2979" s="1"/>
      <c r="B2979" s="1"/>
      <c r="C2979" s="16"/>
      <c r="D2979" s="1"/>
      <c r="E2979" s="1"/>
      <c r="F2979" s="1"/>
      <c r="G2979" s="1"/>
      <c r="H2979" s="11"/>
      <c r="I2979" s="11"/>
      <c r="J2979" s="11"/>
      <c r="K2979" s="2"/>
      <c r="L2979" s="2"/>
      <c r="M2979" s="1"/>
    </row>
    <row r="2980" spans="1:13" x14ac:dyDescent="0.2">
      <c r="A2980" s="1"/>
      <c r="B2980" s="1"/>
      <c r="C2980" s="16"/>
      <c r="D2980" s="1"/>
      <c r="E2980" s="1"/>
      <c r="F2980" s="1"/>
      <c r="G2980" s="1"/>
      <c r="H2980" s="11"/>
      <c r="I2980" s="11"/>
      <c r="J2980" s="11"/>
      <c r="K2980" s="2"/>
      <c r="L2980" s="2"/>
      <c r="M2980" s="1"/>
    </row>
    <row r="2981" spans="1:13" x14ac:dyDescent="0.2">
      <c r="A2981" s="1"/>
      <c r="B2981" s="1"/>
      <c r="C2981" s="16"/>
      <c r="D2981" s="1"/>
      <c r="E2981" s="1"/>
      <c r="F2981" s="1"/>
      <c r="G2981" s="1"/>
      <c r="H2981" s="11"/>
      <c r="I2981" s="11"/>
      <c r="J2981" s="11"/>
      <c r="K2981" s="2"/>
      <c r="L2981" s="2"/>
      <c r="M2981" s="1"/>
    </row>
    <row r="2982" spans="1:13" x14ac:dyDescent="0.2">
      <c r="A2982" s="1"/>
      <c r="B2982" s="1"/>
      <c r="C2982" s="16"/>
      <c r="D2982" s="1"/>
      <c r="E2982" s="1"/>
      <c r="F2982" s="1"/>
      <c r="G2982" s="1"/>
      <c r="H2982" s="11"/>
      <c r="I2982" s="11"/>
      <c r="J2982" s="11"/>
      <c r="K2982" s="2"/>
      <c r="L2982" s="2"/>
      <c r="M2982" s="1"/>
    </row>
    <row r="2983" spans="1:13" x14ac:dyDescent="0.2">
      <c r="A2983" s="1"/>
      <c r="B2983" s="1"/>
      <c r="C2983" s="16"/>
      <c r="D2983" s="1"/>
      <c r="E2983" s="1"/>
      <c r="F2983" s="1"/>
      <c r="G2983" s="1"/>
      <c r="H2983" s="11"/>
      <c r="I2983" s="11"/>
      <c r="J2983" s="11"/>
      <c r="K2983" s="2"/>
      <c r="L2983" s="2"/>
      <c r="M2983" s="1"/>
    </row>
    <row r="2984" spans="1:13" x14ac:dyDescent="0.2">
      <c r="A2984" s="1"/>
      <c r="B2984" s="1"/>
      <c r="C2984" s="16"/>
      <c r="D2984" s="1"/>
      <c r="E2984" s="1"/>
      <c r="F2984" s="1"/>
      <c r="G2984" s="1"/>
      <c r="H2984" s="11"/>
      <c r="I2984" s="11"/>
      <c r="J2984" s="11"/>
      <c r="K2984" s="2"/>
      <c r="L2984" s="2"/>
      <c r="M2984" s="1"/>
    </row>
    <row r="2985" spans="1:13" x14ac:dyDescent="0.2">
      <c r="A2985" s="1"/>
      <c r="B2985" s="1"/>
      <c r="C2985" s="16"/>
      <c r="D2985" s="1"/>
      <c r="E2985" s="1"/>
      <c r="F2985" s="1"/>
      <c r="G2985" s="1"/>
      <c r="H2985" s="11"/>
      <c r="I2985" s="11"/>
      <c r="J2985" s="11"/>
      <c r="K2985" s="2"/>
      <c r="L2985" s="2"/>
      <c r="M2985" s="1"/>
    </row>
    <row r="2986" spans="1:13" x14ac:dyDescent="0.2">
      <c r="A2986" s="1"/>
      <c r="B2986" s="1"/>
      <c r="C2986" s="16"/>
      <c r="D2986" s="1"/>
      <c r="E2986" s="1"/>
      <c r="F2986" s="1"/>
      <c r="G2986" s="1"/>
      <c r="H2986" s="11"/>
      <c r="I2986" s="11"/>
      <c r="J2986" s="11"/>
      <c r="K2986" s="2"/>
      <c r="L2986" s="2"/>
      <c r="M2986" s="1"/>
    </row>
    <row r="2987" spans="1:13" x14ac:dyDescent="0.2">
      <c r="A2987" s="1"/>
      <c r="B2987" s="1"/>
      <c r="C2987" s="16"/>
      <c r="D2987" s="1"/>
      <c r="E2987" s="1"/>
      <c r="F2987" s="1"/>
      <c r="G2987" s="1"/>
      <c r="H2987" s="11"/>
      <c r="I2987" s="11"/>
      <c r="J2987" s="11"/>
      <c r="K2987" s="2"/>
      <c r="L2987" s="2"/>
      <c r="M2987" s="1"/>
    </row>
    <row r="2988" spans="1:13" x14ac:dyDescent="0.2">
      <c r="A2988" s="1"/>
      <c r="B2988" s="1"/>
      <c r="C2988" s="16"/>
      <c r="D2988" s="1"/>
      <c r="E2988" s="1"/>
      <c r="F2988" s="1"/>
      <c r="G2988" s="1"/>
      <c r="H2988" s="11"/>
      <c r="I2988" s="11"/>
      <c r="J2988" s="11"/>
      <c r="K2988" s="2"/>
      <c r="L2988" s="2"/>
      <c r="M2988" s="1"/>
    </row>
    <row r="2989" spans="1:13" x14ac:dyDescent="0.2">
      <c r="A2989" s="1"/>
      <c r="B2989" s="1"/>
      <c r="C2989" s="16"/>
      <c r="D2989" s="1"/>
      <c r="E2989" s="1"/>
      <c r="F2989" s="1"/>
      <c r="G2989" s="1"/>
      <c r="H2989" s="11"/>
      <c r="I2989" s="11"/>
      <c r="J2989" s="11"/>
      <c r="K2989" s="2"/>
      <c r="L2989" s="2"/>
      <c r="M2989" s="1"/>
    </row>
    <row r="2990" spans="1:13" x14ac:dyDescent="0.2">
      <c r="A2990" s="1"/>
      <c r="B2990" s="1"/>
      <c r="C2990" s="16"/>
      <c r="D2990" s="1"/>
      <c r="E2990" s="1"/>
      <c r="F2990" s="1"/>
      <c r="G2990" s="1"/>
      <c r="H2990" s="11"/>
      <c r="I2990" s="11"/>
      <c r="J2990" s="11"/>
      <c r="K2990" s="2"/>
      <c r="L2990" s="2"/>
      <c r="M2990" s="1"/>
    </row>
    <row r="2991" spans="1:13" x14ac:dyDescent="0.2">
      <c r="A2991" s="1"/>
      <c r="B2991" s="1"/>
      <c r="C2991" s="16"/>
      <c r="D2991" s="1"/>
      <c r="E2991" s="1"/>
      <c r="F2991" s="1"/>
      <c r="G2991" s="1"/>
      <c r="H2991" s="11"/>
      <c r="I2991" s="11"/>
      <c r="J2991" s="11"/>
      <c r="K2991" s="2"/>
      <c r="L2991" s="2"/>
      <c r="M2991" s="1"/>
    </row>
    <row r="2992" spans="1:13" x14ac:dyDescent="0.2">
      <c r="A2992" s="1"/>
      <c r="B2992" s="1"/>
      <c r="C2992" s="16"/>
      <c r="D2992" s="1"/>
      <c r="E2992" s="1"/>
      <c r="F2992" s="1"/>
      <c r="G2992" s="1"/>
      <c r="H2992" s="11"/>
      <c r="I2992" s="11"/>
      <c r="J2992" s="11"/>
      <c r="K2992" s="2"/>
      <c r="L2992" s="2"/>
      <c r="M2992" s="1"/>
    </row>
    <row r="2993" spans="1:13" x14ac:dyDescent="0.2">
      <c r="A2993" s="1"/>
      <c r="B2993" s="1"/>
      <c r="C2993" s="16"/>
      <c r="D2993" s="1"/>
      <c r="E2993" s="1"/>
      <c r="F2993" s="1"/>
      <c r="G2993" s="1"/>
      <c r="H2993" s="11"/>
      <c r="I2993" s="11"/>
      <c r="J2993" s="11"/>
      <c r="K2993" s="2"/>
      <c r="L2993" s="2"/>
      <c r="M2993" s="1"/>
    </row>
    <row r="2994" spans="1:13" x14ac:dyDescent="0.2">
      <c r="A2994" s="1"/>
      <c r="B2994" s="1"/>
      <c r="C2994" s="16"/>
      <c r="D2994" s="1"/>
      <c r="E2994" s="1"/>
      <c r="F2994" s="1"/>
      <c r="G2994" s="1"/>
      <c r="H2994" s="11"/>
      <c r="I2994" s="11"/>
      <c r="J2994" s="11"/>
      <c r="K2994" s="2"/>
      <c r="L2994" s="2"/>
      <c r="M2994" s="1"/>
    </row>
    <row r="2995" spans="1:13" x14ac:dyDescent="0.2">
      <c r="A2995" s="1"/>
      <c r="B2995" s="1"/>
      <c r="C2995" s="16"/>
      <c r="D2995" s="1"/>
      <c r="E2995" s="1"/>
      <c r="F2995" s="1"/>
      <c r="G2995" s="1"/>
      <c r="H2995" s="11"/>
      <c r="I2995" s="11"/>
      <c r="J2995" s="11"/>
      <c r="K2995" s="2"/>
      <c r="L2995" s="2"/>
      <c r="M2995" s="1"/>
    </row>
    <row r="2996" spans="1:13" x14ac:dyDescent="0.2">
      <c r="A2996" s="1"/>
      <c r="B2996" s="1"/>
      <c r="C2996" s="16"/>
      <c r="D2996" s="1"/>
      <c r="E2996" s="1"/>
      <c r="F2996" s="1"/>
      <c r="G2996" s="1"/>
      <c r="H2996" s="11"/>
      <c r="I2996" s="11"/>
      <c r="J2996" s="11"/>
      <c r="K2996" s="2"/>
      <c r="L2996" s="2"/>
      <c r="M2996" s="1"/>
    </row>
    <row r="2997" spans="1:13" x14ac:dyDescent="0.2">
      <c r="A2997" s="1"/>
      <c r="B2997" s="1"/>
      <c r="C2997" s="16"/>
      <c r="D2997" s="1"/>
      <c r="E2997" s="1"/>
      <c r="F2997" s="1"/>
      <c r="G2997" s="1"/>
      <c r="H2997" s="11"/>
      <c r="I2997" s="11"/>
      <c r="J2997" s="11"/>
      <c r="K2997" s="2"/>
      <c r="L2997" s="2"/>
      <c r="M2997" s="1"/>
    </row>
    <row r="2998" spans="1:13" x14ac:dyDescent="0.2">
      <c r="A2998" s="1"/>
      <c r="B2998" s="1"/>
      <c r="C2998" s="16"/>
      <c r="D2998" s="1"/>
      <c r="E2998" s="1"/>
      <c r="F2998" s="1"/>
      <c r="G2998" s="1"/>
      <c r="H2998" s="11"/>
      <c r="I2998" s="11"/>
      <c r="J2998" s="11"/>
      <c r="K2998" s="2"/>
      <c r="L2998" s="2"/>
      <c r="M2998" s="1"/>
    </row>
    <row r="2999" spans="1:13" x14ac:dyDescent="0.2">
      <c r="A2999" s="1"/>
      <c r="B2999" s="1"/>
      <c r="C2999" s="16"/>
      <c r="D2999" s="1"/>
      <c r="E2999" s="1"/>
      <c r="F2999" s="1"/>
      <c r="G2999" s="1"/>
      <c r="H2999" s="11"/>
      <c r="I2999" s="11"/>
      <c r="J2999" s="11"/>
      <c r="K2999" s="2"/>
      <c r="L2999" s="2"/>
      <c r="M2999" s="1"/>
    </row>
    <row r="3000" spans="1:13" x14ac:dyDescent="0.2">
      <c r="A3000" s="1"/>
      <c r="B3000" s="1"/>
      <c r="C3000" s="16"/>
      <c r="D3000" s="1"/>
      <c r="E3000" s="1"/>
      <c r="F3000" s="1"/>
      <c r="G3000" s="1"/>
      <c r="H3000" s="11"/>
      <c r="I3000" s="11"/>
      <c r="J3000" s="11"/>
      <c r="K3000" s="2"/>
      <c r="L3000" s="2"/>
      <c r="M3000" s="1"/>
    </row>
    <row r="3001" spans="1:13" x14ac:dyDescent="0.2">
      <c r="A3001" s="1"/>
      <c r="B3001" s="1"/>
      <c r="C3001" s="16"/>
      <c r="D3001" s="1"/>
      <c r="E3001" s="1"/>
      <c r="F3001" s="1"/>
      <c r="G3001" s="1"/>
      <c r="H3001" s="11"/>
      <c r="I3001" s="11"/>
      <c r="J3001" s="11"/>
      <c r="K3001" s="2"/>
      <c r="L3001" s="2"/>
      <c r="M3001" s="1"/>
    </row>
    <row r="3002" spans="1:13" x14ac:dyDescent="0.2">
      <c r="A3002" s="1"/>
      <c r="B3002" s="1"/>
      <c r="C3002" s="16"/>
      <c r="D3002" s="1"/>
      <c r="E3002" s="1"/>
      <c r="F3002" s="1"/>
      <c r="G3002" s="1"/>
      <c r="H3002" s="11"/>
      <c r="I3002" s="11"/>
      <c r="J3002" s="11"/>
      <c r="K3002" s="2"/>
      <c r="L3002" s="2"/>
      <c r="M3002" s="1"/>
    </row>
    <row r="3003" spans="1:13" x14ac:dyDescent="0.2">
      <c r="A3003" s="1"/>
      <c r="B3003" s="1"/>
      <c r="C3003" s="16"/>
      <c r="D3003" s="1"/>
      <c r="E3003" s="1"/>
      <c r="F3003" s="1"/>
      <c r="G3003" s="1"/>
      <c r="H3003" s="11"/>
      <c r="I3003" s="11"/>
      <c r="J3003" s="11"/>
      <c r="K3003" s="2"/>
      <c r="L3003" s="2"/>
      <c r="M3003" s="1"/>
    </row>
    <row r="3004" spans="1:13" x14ac:dyDescent="0.2">
      <c r="A3004" s="1"/>
      <c r="B3004" s="1"/>
      <c r="C3004" s="16"/>
      <c r="D3004" s="1"/>
      <c r="E3004" s="1"/>
      <c r="F3004" s="1"/>
      <c r="G3004" s="1"/>
      <c r="H3004" s="11"/>
      <c r="I3004" s="11"/>
      <c r="J3004" s="11"/>
      <c r="K3004" s="2"/>
      <c r="L3004" s="2"/>
      <c r="M3004" s="1"/>
    </row>
    <row r="3005" spans="1:13" x14ac:dyDescent="0.2">
      <c r="A3005" s="1"/>
      <c r="B3005" s="1"/>
      <c r="C3005" s="16"/>
      <c r="D3005" s="1"/>
      <c r="E3005" s="1"/>
      <c r="F3005" s="1"/>
      <c r="G3005" s="1"/>
      <c r="H3005" s="11"/>
      <c r="I3005" s="11"/>
      <c r="J3005" s="11"/>
      <c r="K3005" s="2"/>
      <c r="L3005" s="2"/>
      <c r="M3005" s="1"/>
    </row>
    <row r="3006" spans="1:13" x14ac:dyDescent="0.2">
      <c r="A3006" s="1"/>
      <c r="B3006" s="1"/>
      <c r="C3006" s="16"/>
      <c r="D3006" s="1"/>
      <c r="E3006" s="1"/>
      <c r="F3006" s="1"/>
      <c r="G3006" s="1"/>
      <c r="H3006" s="11"/>
      <c r="I3006" s="11"/>
      <c r="J3006" s="11"/>
      <c r="K3006" s="2"/>
      <c r="L3006" s="2"/>
      <c r="M3006" s="1"/>
    </row>
    <row r="3007" spans="1:13" x14ac:dyDescent="0.2">
      <c r="A3007" s="1"/>
      <c r="B3007" s="1"/>
      <c r="C3007" s="16"/>
      <c r="D3007" s="1"/>
      <c r="E3007" s="1"/>
      <c r="F3007" s="1"/>
      <c r="G3007" s="1"/>
      <c r="H3007" s="11"/>
      <c r="I3007" s="11"/>
      <c r="J3007" s="11"/>
      <c r="K3007" s="2"/>
      <c r="L3007" s="2"/>
      <c r="M3007" s="1"/>
    </row>
    <row r="3008" spans="1:13" x14ac:dyDescent="0.2">
      <c r="A3008" s="1"/>
      <c r="B3008" s="1"/>
      <c r="C3008" s="16"/>
      <c r="D3008" s="1"/>
      <c r="E3008" s="1"/>
      <c r="F3008" s="1"/>
      <c r="G3008" s="1"/>
      <c r="H3008" s="11"/>
      <c r="I3008" s="11"/>
      <c r="J3008" s="11"/>
      <c r="K3008" s="2"/>
      <c r="L3008" s="2"/>
      <c r="M3008" s="1"/>
    </row>
    <row r="3009" spans="1:13" x14ac:dyDescent="0.2">
      <c r="A3009" s="1"/>
      <c r="B3009" s="1"/>
      <c r="C3009" s="16"/>
      <c r="D3009" s="1"/>
      <c r="E3009" s="1"/>
      <c r="F3009" s="1"/>
      <c r="G3009" s="1"/>
      <c r="H3009" s="11"/>
      <c r="I3009" s="11"/>
      <c r="J3009" s="11"/>
      <c r="K3009" s="2"/>
      <c r="L3009" s="2"/>
      <c r="M3009" s="1"/>
    </row>
    <row r="3010" spans="1:13" x14ac:dyDescent="0.2">
      <c r="A3010" s="1"/>
      <c r="B3010" s="1"/>
      <c r="C3010" s="16"/>
      <c r="D3010" s="1"/>
      <c r="E3010" s="1"/>
      <c r="F3010" s="1"/>
      <c r="G3010" s="1"/>
      <c r="H3010" s="11"/>
      <c r="I3010" s="11"/>
      <c r="J3010" s="11"/>
      <c r="K3010" s="2"/>
      <c r="L3010" s="2"/>
      <c r="M3010" s="1"/>
    </row>
    <row r="3011" spans="1:13" x14ac:dyDescent="0.2">
      <c r="A3011" s="1"/>
      <c r="B3011" s="1"/>
      <c r="C3011" s="16"/>
      <c r="D3011" s="1"/>
      <c r="E3011" s="1"/>
      <c r="F3011" s="1"/>
      <c r="G3011" s="1"/>
      <c r="H3011" s="11"/>
      <c r="I3011" s="11"/>
      <c r="J3011" s="11"/>
      <c r="K3011" s="2"/>
      <c r="L3011" s="2"/>
      <c r="M3011" s="1"/>
    </row>
    <row r="3012" spans="1:13" x14ac:dyDescent="0.2">
      <c r="A3012" s="1"/>
      <c r="B3012" s="1"/>
      <c r="C3012" s="16"/>
      <c r="D3012" s="1"/>
      <c r="E3012" s="1"/>
      <c r="F3012" s="1"/>
      <c r="G3012" s="1"/>
      <c r="H3012" s="11"/>
      <c r="I3012" s="11"/>
      <c r="J3012" s="11"/>
      <c r="K3012" s="2"/>
      <c r="L3012" s="2"/>
      <c r="M3012" s="1"/>
    </row>
    <row r="3013" spans="1:13" x14ac:dyDescent="0.2">
      <c r="A3013" s="1"/>
      <c r="B3013" s="1"/>
      <c r="C3013" s="16"/>
      <c r="D3013" s="1"/>
      <c r="E3013" s="1"/>
      <c r="F3013" s="1"/>
      <c r="G3013" s="1"/>
      <c r="H3013" s="11"/>
      <c r="I3013" s="11"/>
      <c r="J3013" s="11"/>
      <c r="K3013" s="2"/>
      <c r="L3013" s="2"/>
      <c r="M3013" s="1"/>
    </row>
    <row r="3014" spans="1:13" x14ac:dyDescent="0.2">
      <c r="A3014" s="1"/>
      <c r="B3014" s="1"/>
      <c r="C3014" s="16"/>
      <c r="D3014" s="1"/>
      <c r="E3014" s="1"/>
      <c r="F3014" s="1"/>
      <c r="G3014" s="1"/>
      <c r="H3014" s="11"/>
      <c r="I3014" s="11"/>
      <c r="J3014" s="11"/>
      <c r="K3014" s="2"/>
      <c r="L3014" s="2"/>
      <c r="M3014" s="1"/>
    </row>
    <row r="3015" spans="1:13" x14ac:dyDescent="0.2">
      <c r="A3015" s="1"/>
      <c r="B3015" s="1"/>
      <c r="C3015" s="16"/>
      <c r="D3015" s="1"/>
      <c r="E3015" s="1"/>
      <c r="F3015" s="1"/>
      <c r="G3015" s="1"/>
      <c r="H3015" s="11"/>
      <c r="I3015" s="11"/>
      <c r="J3015" s="11"/>
      <c r="K3015" s="2"/>
      <c r="L3015" s="2"/>
      <c r="M3015" s="1"/>
    </row>
    <row r="3016" spans="1:13" x14ac:dyDescent="0.2">
      <c r="A3016" s="1"/>
      <c r="B3016" s="1"/>
      <c r="C3016" s="16"/>
      <c r="D3016" s="1"/>
      <c r="E3016" s="1"/>
      <c r="F3016" s="1"/>
      <c r="G3016" s="1"/>
      <c r="H3016" s="11"/>
      <c r="I3016" s="11"/>
      <c r="J3016" s="11"/>
      <c r="K3016" s="2"/>
      <c r="L3016" s="2"/>
      <c r="M3016" s="1"/>
    </row>
    <row r="3017" spans="1:13" x14ac:dyDescent="0.2">
      <c r="A3017" s="1"/>
      <c r="B3017" s="1"/>
      <c r="C3017" s="16"/>
      <c r="D3017" s="1"/>
      <c r="E3017" s="1"/>
      <c r="F3017" s="1"/>
      <c r="G3017" s="1"/>
      <c r="H3017" s="11"/>
      <c r="I3017" s="11"/>
      <c r="J3017" s="11"/>
      <c r="K3017" s="2"/>
      <c r="L3017" s="2"/>
      <c r="M3017" s="1"/>
    </row>
    <row r="3018" spans="1:13" x14ac:dyDescent="0.2">
      <c r="A3018" s="1"/>
      <c r="B3018" s="1"/>
      <c r="C3018" s="16"/>
      <c r="D3018" s="1"/>
      <c r="E3018" s="1"/>
      <c r="F3018" s="1"/>
      <c r="G3018" s="1"/>
      <c r="H3018" s="11"/>
      <c r="I3018" s="11"/>
      <c r="J3018" s="11"/>
      <c r="K3018" s="2"/>
      <c r="L3018" s="2"/>
      <c r="M3018" s="1"/>
    </row>
    <row r="3019" spans="1:13" x14ac:dyDescent="0.2">
      <c r="A3019" s="1"/>
      <c r="B3019" s="1"/>
      <c r="C3019" s="16"/>
      <c r="D3019" s="1"/>
      <c r="E3019" s="1"/>
      <c r="F3019" s="1"/>
      <c r="G3019" s="1"/>
      <c r="H3019" s="11"/>
      <c r="I3019" s="11"/>
      <c r="J3019" s="11"/>
      <c r="K3019" s="2"/>
      <c r="L3019" s="2"/>
      <c r="M3019" s="1"/>
    </row>
    <row r="3020" spans="1:13" x14ac:dyDescent="0.2">
      <c r="A3020" s="1"/>
      <c r="B3020" s="1"/>
      <c r="C3020" s="16"/>
      <c r="D3020" s="1"/>
      <c r="E3020" s="1"/>
      <c r="F3020" s="1"/>
      <c r="G3020" s="1"/>
      <c r="H3020" s="11"/>
      <c r="I3020" s="11"/>
      <c r="J3020" s="11"/>
      <c r="K3020" s="2"/>
      <c r="L3020" s="2"/>
      <c r="M3020" s="1"/>
    </row>
    <row r="3021" spans="1:13" x14ac:dyDescent="0.2">
      <c r="A3021" s="1"/>
      <c r="B3021" s="1"/>
      <c r="C3021" s="16"/>
      <c r="D3021" s="1"/>
      <c r="E3021" s="1"/>
      <c r="F3021" s="1"/>
      <c r="G3021" s="1"/>
      <c r="H3021" s="11"/>
      <c r="I3021" s="11"/>
      <c r="J3021" s="11"/>
      <c r="K3021" s="2"/>
      <c r="L3021" s="2"/>
      <c r="M3021" s="1"/>
    </row>
    <row r="3022" spans="1:13" x14ac:dyDescent="0.2">
      <c r="A3022" s="1"/>
      <c r="B3022" s="1"/>
      <c r="C3022" s="16"/>
      <c r="D3022" s="1"/>
      <c r="E3022" s="1"/>
      <c r="F3022" s="1"/>
      <c r="G3022" s="1"/>
      <c r="H3022" s="11"/>
      <c r="I3022" s="11"/>
      <c r="J3022" s="11"/>
      <c r="K3022" s="2"/>
      <c r="L3022" s="2"/>
      <c r="M3022" s="1"/>
    </row>
    <row r="3023" spans="1:13" x14ac:dyDescent="0.2">
      <c r="A3023" s="1"/>
      <c r="B3023" s="1"/>
      <c r="C3023" s="16"/>
      <c r="D3023" s="1"/>
      <c r="E3023" s="1"/>
      <c r="F3023" s="1"/>
      <c r="G3023" s="1"/>
      <c r="H3023" s="11"/>
      <c r="I3023" s="11"/>
      <c r="J3023" s="11"/>
      <c r="K3023" s="2"/>
      <c r="L3023" s="2"/>
      <c r="M3023" s="1"/>
    </row>
    <row r="3024" spans="1:13" x14ac:dyDescent="0.2">
      <c r="A3024" s="1"/>
      <c r="B3024" s="1"/>
      <c r="C3024" s="16"/>
      <c r="D3024" s="1"/>
      <c r="E3024" s="1"/>
      <c r="F3024" s="1"/>
      <c r="G3024" s="1"/>
      <c r="H3024" s="11"/>
      <c r="I3024" s="11"/>
      <c r="J3024" s="11"/>
      <c r="K3024" s="2"/>
      <c r="L3024" s="2"/>
      <c r="M3024" s="1"/>
    </row>
    <row r="3025" spans="1:13" x14ac:dyDescent="0.2">
      <c r="A3025" s="1"/>
      <c r="B3025" s="1"/>
      <c r="C3025" s="16"/>
      <c r="D3025" s="1"/>
      <c r="E3025" s="1"/>
      <c r="F3025" s="1"/>
      <c r="G3025" s="1"/>
      <c r="H3025" s="11"/>
      <c r="I3025" s="11"/>
      <c r="J3025" s="11"/>
      <c r="K3025" s="2"/>
      <c r="L3025" s="2"/>
      <c r="M3025" s="1"/>
    </row>
    <row r="3026" spans="1:13" x14ac:dyDescent="0.2">
      <c r="A3026" s="1"/>
      <c r="B3026" s="1"/>
      <c r="C3026" s="16"/>
      <c r="D3026" s="1"/>
      <c r="E3026" s="1"/>
      <c r="F3026" s="1"/>
      <c r="G3026" s="1"/>
      <c r="H3026" s="11"/>
      <c r="I3026" s="11"/>
      <c r="J3026" s="11"/>
      <c r="K3026" s="2"/>
      <c r="L3026" s="2"/>
      <c r="M3026" s="1"/>
    </row>
    <row r="3027" spans="1:13" x14ac:dyDescent="0.2">
      <c r="A3027" s="1"/>
      <c r="B3027" s="1"/>
      <c r="C3027" s="16"/>
      <c r="D3027" s="1"/>
      <c r="E3027" s="1"/>
      <c r="F3027" s="1"/>
      <c r="G3027" s="1"/>
      <c r="H3027" s="11"/>
      <c r="I3027" s="11"/>
      <c r="J3027" s="11"/>
      <c r="K3027" s="2"/>
      <c r="L3027" s="2"/>
      <c r="M3027" s="1"/>
    </row>
    <row r="3028" spans="1:13" x14ac:dyDescent="0.2">
      <c r="A3028" s="1"/>
      <c r="B3028" s="1"/>
      <c r="C3028" s="16"/>
      <c r="D3028" s="1"/>
      <c r="E3028" s="1"/>
      <c r="F3028" s="1"/>
      <c r="G3028" s="1"/>
      <c r="H3028" s="11"/>
      <c r="I3028" s="11"/>
      <c r="J3028" s="11"/>
      <c r="K3028" s="2"/>
      <c r="L3028" s="2"/>
      <c r="M3028" s="1"/>
    </row>
    <row r="3029" spans="1:13" x14ac:dyDescent="0.2">
      <c r="A3029" s="1"/>
      <c r="B3029" s="1"/>
      <c r="C3029" s="16"/>
      <c r="D3029" s="1"/>
      <c r="E3029" s="1"/>
      <c r="F3029" s="1"/>
      <c r="G3029" s="1"/>
      <c r="H3029" s="11"/>
      <c r="I3029" s="11"/>
      <c r="J3029" s="11"/>
      <c r="K3029" s="2"/>
      <c r="L3029" s="2"/>
      <c r="M3029" s="1"/>
    </row>
    <row r="3030" spans="1:13" x14ac:dyDescent="0.2">
      <c r="A3030" s="1"/>
      <c r="B3030" s="1"/>
      <c r="C3030" s="16"/>
      <c r="D3030" s="1"/>
      <c r="E3030" s="1"/>
      <c r="F3030" s="1"/>
      <c r="G3030" s="1"/>
      <c r="H3030" s="11"/>
      <c r="I3030" s="11"/>
      <c r="J3030" s="11"/>
      <c r="K3030" s="2"/>
      <c r="L3030" s="2"/>
      <c r="M3030" s="1"/>
    </row>
    <row r="3031" spans="1:13" x14ac:dyDescent="0.2">
      <c r="A3031" s="1"/>
      <c r="B3031" s="1"/>
      <c r="C3031" s="16"/>
      <c r="D3031" s="1"/>
      <c r="E3031" s="1"/>
      <c r="F3031" s="1"/>
      <c r="G3031" s="1"/>
      <c r="H3031" s="11"/>
      <c r="I3031" s="11"/>
      <c r="J3031" s="11"/>
      <c r="K3031" s="2"/>
      <c r="L3031" s="2"/>
      <c r="M3031" s="1"/>
    </row>
    <row r="3032" spans="1:13" x14ac:dyDescent="0.2">
      <c r="A3032" s="1"/>
      <c r="B3032" s="1"/>
      <c r="C3032" s="16"/>
      <c r="D3032" s="1"/>
      <c r="E3032" s="1"/>
      <c r="F3032" s="1"/>
      <c r="G3032" s="1"/>
      <c r="H3032" s="11"/>
      <c r="I3032" s="11"/>
      <c r="J3032" s="11"/>
      <c r="K3032" s="2"/>
      <c r="L3032" s="2"/>
      <c r="M3032" s="1"/>
    </row>
    <row r="3033" spans="1:13" x14ac:dyDescent="0.2">
      <c r="A3033" s="1"/>
      <c r="B3033" s="1"/>
      <c r="C3033" s="16"/>
      <c r="D3033" s="1"/>
      <c r="E3033" s="1"/>
      <c r="F3033" s="1"/>
      <c r="G3033" s="1"/>
      <c r="H3033" s="11"/>
      <c r="I3033" s="11"/>
      <c r="J3033" s="11"/>
      <c r="K3033" s="2"/>
      <c r="L3033" s="2"/>
      <c r="M3033" s="1"/>
    </row>
    <row r="3034" spans="1:13" x14ac:dyDescent="0.2">
      <c r="A3034" s="1"/>
      <c r="B3034" s="1"/>
      <c r="C3034" s="16"/>
      <c r="D3034" s="1"/>
      <c r="E3034" s="1"/>
      <c r="F3034" s="1"/>
      <c r="G3034" s="1"/>
      <c r="H3034" s="11"/>
      <c r="I3034" s="11"/>
      <c r="J3034" s="11"/>
      <c r="K3034" s="2"/>
      <c r="L3034" s="2"/>
      <c r="M3034" s="1"/>
    </row>
    <row r="3035" spans="1:13" x14ac:dyDescent="0.2">
      <c r="A3035" s="1"/>
      <c r="B3035" s="1"/>
      <c r="C3035" s="16"/>
      <c r="D3035" s="1"/>
      <c r="E3035" s="1"/>
      <c r="F3035" s="1"/>
      <c r="G3035" s="1"/>
      <c r="H3035" s="11"/>
      <c r="I3035" s="11"/>
      <c r="J3035" s="11"/>
      <c r="K3035" s="2"/>
      <c r="L3035" s="2"/>
      <c r="M3035" s="1"/>
    </row>
    <row r="3036" spans="1:13" x14ac:dyDescent="0.2">
      <c r="A3036" s="1"/>
      <c r="B3036" s="1"/>
      <c r="C3036" s="16"/>
      <c r="D3036" s="1"/>
      <c r="E3036" s="1"/>
      <c r="F3036" s="1"/>
      <c r="G3036" s="1"/>
      <c r="H3036" s="11"/>
      <c r="I3036" s="11"/>
      <c r="J3036" s="11"/>
      <c r="K3036" s="2"/>
      <c r="L3036" s="2"/>
      <c r="M3036" s="1"/>
    </row>
    <row r="3037" spans="1:13" x14ac:dyDescent="0.2">
      <c r="A3037" s="1"/>
      <c r="B3037" s="1"/>
      <c r="C3037" s="16"/>
      <c r="D3037" s="1"/>
      <c r="E3037" s="1"/>
      <c r="F3037" s="1"/>
      <c r="G3037" s="1"/>
      <c r="H3037" s="11"/>
      <c r="I3037" s="11"/>
      <c r="J3037" s="11"/>
      <c r="K3037" s="2"/>
      <c r="L3037" s="2"/>
      <c r="M3037" s="1"/>
    </row>
    <row r="3038" spans="1:13" x14ac:dyDescent="0.2">
      <c r="A3038" s="1"/>
      <c r="B3038" s="1"/>
      <c r="C3038" s="16"/>
      <c r="D3038" s="1"/>
      <c r="E3038" s="1"/>
      <c r="F3038" s="1"/>
      <c r="G3038" s="1"/>
      <c r="H3038" s="11"/>
      <c r="I3038" s="11"/>
      <c r="J3038" s="11"/>
      <c r="K3038" s="2"/>
      <c r="L3038" s="2"/>
      <c r="M3038" s="1"/>
    </row>
    <row r="3039" spans="1:13" x14ac:dyDescent="0.2">
      <c r="A3039" s="1"/>
      <c r="B3039" s="1"/>
      <c r="C3039" s="16"/>
      <c r="D3039" s="1"/>
      <c r="E3039" s="1"/>
      <c r="F3039" s="1"/>
      <c r="G3039" s="1"/>
      <c r="H3039" s="11"/>
      <c r="I3039" s="11"/>
      <c r="J3039" s="11"/>
      <c r="K3039" s="2"/>
      <c r="L3039" s="2"/>
      <c r="M3039" s="1"/>
    </row>
    <row r="3040" spans="1:13" x14ac:dyDescent="0.2">
      <c r="A3040" s="1"/>
      <c r="B3040" s="1"/>
      <c r="C3040" s="16"/>
      <c r="D3040" s="1"/>
      <c r="E3040" s="1"/>
      <c r="F3040" s="1"/>
      <c r="G3040" s="1"/>
      <c r="H3040" s="11"/>
      <c r="I3040" s="11"/>
      <c r="J3040" s="11"/>
      <c r="K3040" s="2"/>
      <c r="L3040" s="2"/>
      <c r="M3040" s="1"/>
    </row>
    <row r="3041" spans="1:13" x14ac:dyDescent="0.2">
      <c r="A3041" s="1"/>
      <c r="B3041" s="1"/>
      <c r="C3041" s="16"/>
      <c r="D3041" s="1"/>
      <c r="E3041" s="1"/>
      <c r="F3041" s="1"/>
      <c r="G3041" s="1"/>
      <c r="H3041" s="11"/>
      <c r="I3041" s="11"/>
      <c r="J3041" s="11"/>
      <c r="K3041" s="2"/>
      <c r="L3041" s="2"/>
      <c r="M3041" s="1"/>
    </row>
    <row r="3042" spans="1:13" x14ac:dyDescent="0.2">
      <c r="A3042" s="1"/>
      <c r="B3042" s="1"/>
      <c r="C3042" s="16"/>
      <c r="D3042" s="1"/>
      <c r="E3042" s="1"/>
      <c r="F3042" s="1"/>
      <c r="G3042" s="1"/>
      <c r="H3042" s="11"/>
      <c r="I3042" s="11"/>
      <c r="J3042" s="11"/>
      <c r="K3042" s="2"/>
      <c r="L3042" s="2"/>
      <c r="M3042" s="1"/>
    </row>
    <row r="3043" spans="1:13" x14ac:dyDescent="0.2">
      <c r="A3043" s="1"/>
      <c r="B3043" s="1"/>
      <c r="C3043" s="16"/>
      <c r="D3043" s="1"/>
      <c r="E3043" s="1"/>
      <c r="F3043" s="1"/>
      <c r="G3043" s="1"/>
      <c r="H3043" s="11"/>
      <c r="I3043" s="11"/>
      <c r="J3043" s="11"/>
      <c r="K3043" s="2"/>
      <c r="L3043" s="2"/>
      <c r="M3043" s="1"/>
    </row>
    <row r="3044" spans="1:13" x14ac:dyDescent="0.2">
      <c r="A3044" s="1"/>
      <c r="B3044" s="1"/>
      <c r="C3044" s="16"/>
      <c r="D3044" s="1"/>
      <c r="E3044" s="1"/>
      <c r="F3044" s="1"/>
      <c r="G3044" s="1"/>
      <c r="H3044" s="11"/>
      <c r="I3044" s="11"/>
      <c r="J3044" s="11"/>
      <c r="K3044" s="2"/>
      <c r="L3044" s="2"/>
      <c r="M3044" s="1"/>
    </row>
    <row r="3045" spans="1:13" x14ac:dyDescent="0.2">
      <c r="A3045" s="1"/>
      <c r="B3045" s="1"/>
      <c r="C3045" s="16"/>
      <c r="D3045" s="1"/>
      <c r="E3045" s="1"/>
      <c r="F3045" s="1"/>
      <c r="G3045" s="1"/>
      <c r="H3045" s="11"/>
      <c r="I3045" s="11"/>
      <c r="J3045" s="11"/>
      <c r="K3045" s="2"/>
      <c r="L3045" s="2"/>
      <c r="M3045" s="1"/>
    </row>
    <row r="3046" spans="1:13" x14ac:dyDescent="0.2">
      <c r="A3046" s="1"/>
      <c r="B3046" s="1"/>
      <c r="C3046" s="16"/>
      <c r="D3046" s="1"/>
      <c r="E3046" s="1"/>
      <c r="F3046" s="1"/>
      <c r="G3046" s="1"/>
      <c r="H3046" s="11"/>
      <c r="I3046" s="11"/>
      <c r="J3046" s="11"/>
      <c r="K3046" s="2"/>
      <c r="L3046" s="2"/>
      <c r="M3046" s="1"/>
    </row>
    <row r="3047" spans="1:13" x14ac:dyDescent="0.2">
      <c r="A3047" s="1"/>
      <c r="B3047" s="1"/>
      <c r="C3047" s="16"/>
      <c r="D3047" s="1"/>
      <c r="E3047" s="1"/>
      <c r="F3047" s="1"/>
      <c r="G3047" s="1"/>
      <c r="H3047" s="11"/>
      <c r="I3047" s="11"/>
      <c r="J3047" s="11"/>
      <c r="K3047" s="2"/>
      <c r="L3047" s="2"/>
      <c r="M3047" s="1"/>
    </row>
    <row r="3048" spans="1:13" x14ac:dyDescent="0.2">
      <c r="A3048" s="1"/>
      <c r="B3048" s="1"/>
      <c r="C3048" s="16"/>
      <c r="D3048" s="1"/>
      <c r="E3048" s="1"/>
      <c r="F3048" s="1"/>
      <c r="G3048" s="1"/>
      <c r="H3048" s="11"/>
      <c r="I3048" s="11"/>
      <c r="J3048" s="11"/>
      <c r="K3048" s="2"/>
      <c r="L3048" s="2"/>
      <c r="M3048" s="1"/>
    </row>
    <row r="3049" spans="1:13" x14ac:dyDescent="0.2">
      <c r="A3049" s="1"/>
      <c r="B3049" s="1"/>
      <c r="C3049" s="16"/>
      <c r="D3049" s="1"/>
      <c r="E3049" s="1"/>
      <c r="F3049" s="1"/>
      <c r="G3049" s="1"/>
      <c r="H3049" s="11"/>
      <c r="I3049" s="11"/>
      <c r="J3049" s="11"/>
      <c r="K3049" s="2"/>
      <c r="L3049" s="2"/>
      <c r="M3049" s="1"/>
    </row>
    <row r="3050" spans="1:13" x14ac:dyDescent="0.2">
      <c r="A3050" s="1"/>
      <c r="B3050" s="1"/>
      <c r="C3050" s="16"/>
      <c r="D3050" s="1"/>
      <c r="E3050" s="1"/>
      <c r="F3050" s="1"/>
      <c r="G3050" s="1"/>
      <c r="H3050" s="11"/>
      <c r="I3050" s="11"/>
      <c r="J3050" s="11"/>
      <c r="K3050" s="2"/>
      <c r="L3050" s="2"/>
      <c r="M3050" s="1"/>
    </row>
    <row r="3051" spans="1:13" x14ac:dyDescent="0.2">
      <c r="A3051" s="1"/>
      <c r="B3051" s="1"/>
      <c r="C3051" s="16"/>
      <c r="D3051" s="1"/>
      <c r="E3051" s="1"/>
      <c r="F3051" s="1"/>
      <c r="G3051" s="1"/>
      <c r="H3051" s="11"/>
      <c r="I3051" s="11"/>
      <c r="J3051" s="11"/>
      <c r="K3051" s="2"/>
      <c r="L3051" s="2"/>
      <c r="M3051" s="1"/>
    </row>
    <row r="3052" spans="1:13" x14ac:dyDescent="0.2">
      <c r="A3052" s="1"/>
      <c r="B3052" s="1"/>
      <c r="C3052" s="16"/>
      <c r="D3052" s="1"/>
      <c r="E3052" s="1"/>
      <c r="F3052" s="1"/>
      <c r="G3052" s="1"/>
      <c r="H3052" s="11"/>
      <c r="I3052" s="11"/>
      <c r="J3052" s="11"/>
      <c r="K3052" s="2"/>
      <c r="L3052" s="2"/>
      <c r="M3052" s="1"/>
    </row>
    <row r="3053" spans="1:13" x14ac:dyDescent="0.2">
      <c r="A3053" s="1"/>
      <c r="B3053" s="1"/>
      <c r="C3053" s="16"/>
      <c r="D3053" s="1"/>
      <c r="E3053" s="1"/>
      <c r="F3053" s="1"/>
      <c r="G3053" s="1"/>
      <c r="H3053" s="11"/>
      <c r="I3053" s="11"/>
      <c r="J3053" s="11"/>
      <c r="K3053" s="2"/>
      <c r="L3053" s="2"/>
      <c r="M3053" s="1"/>
    </row>
    <row r="3054" spans="1:13" x14ac:dyDescent="0.2">
      <c r="A3054" s="1"/>
      <c r="B3054" s="1"/>
      <c r="C3054" s="16"/>
      <c r="D3054" s="1"/>
      <c r="E3054" s="1"/>
      <c r="F3054" s="1"/>
      <c r="G3054" s="1"/>
      <c r="H3054" s="11"/>
      <c r="I3054" s="11"/>
      <c r="J3054" s="11"/>
      <c r="K3054" s="2"/>
      <c r="L3054" s="2"/>
      <c r="M3054" s="1"/>
    </row>
    <row r="3055" spans="1:13" x14ac:dyDescent="0.2">
      <c r="A3055" s="1"/>
      <c r="B3055" s="1"/>
      <c r="C3055" s="16"/>
      <c r="D3055" s="1"/>
      <c r="E3055" s="1"/>
      <c r="F3055" s="1"/>
      <c r="G3055" s="1"/>
      <c r="H3055" s="11"/>
      <c r="I3055" s="11"/>
      <c r="J3055" s="11"/>
      <c r="K3055" s="2"/>
      <c r="L3055" s="2"/>
      <c r="M3055" s="1"/>
    </row>
    <row r="3056" spans="1:13" x14ac:dyDescent="0.2">
      <c r="A3056" s="1"/>
      <c r="B3056" s="1"/>
      <c r="C3056" s="16"/>
      <c r="D3056" s="1"/>
      <c r="E3056" s="1"/>
      <c r="F3056" s="1"/>
      <c r="G3056" s="1"/>
      <c r="H3056" s="11"/>
      <c r="I3056" s="11"/>
      <c r="J3056" s="11"/>
      <c r="K3056" s="2"/>
      <c r="L3056" s="2"/>
      <c r="M3056" s="1"/>
    </row>
    <row r="3057" spans="1:13" x14ac:dyDescent="0.2">
      <c r="A3057" s="1"/>
      <c r="B3057" s="1"/>
      <c r="C3057" s="16"/>
      <c r="D3057" s="1"/>
      <c r="E3057" s="1"/>
      <c r="F3057" s="1"/>
      <c r="G3057" s="1"/>
      <c r="H3057" s="11"/>
      <c r="I3057" s="11"/>
      <c r="J3057" s="11"/>
      <c r="K3057" s="2"/>
      <c r="L3057" s="2"/>
      <c r="M3057" s="1"/>
    </row>
    <row r="3058" spans="1:13" x14ac:dyDescent="0.2">
      <c r="A3058" s="1"/>
      <c r="B3058" s="1"/>
      <c r="C3058" s="16"/>
      <c r="D3058" s="1"/>
      <c r="E3058" s="1"/>
      <c r="F3058" s="1"/>
      <c r="G3058" s="1"/>
      <c r="H3058" s="11"/>
      <c r="I3058" s="11"/>
      <c r="J3058" s="11"/>
      <c r="K3058" s="2"/>
      <c r="L3058" s="2"/>
      <c r="M3058" s="1"/>
    </row>
    <row r="3059" spans="1:13" x14ac:dyDescent="0.2">
      <c r="A3059" s="1"/>
      <c r="B3059" s="1"/>
      <c r="C3059" s="16"/>
      <c r="D3059" s="1"/>
      <c r="E3059" s="1"/>
      <c r="F3059" s="1"/>
      <c r="G3059" s="1"/>
      <c r="H3059" s="11"/>
      <c r="I3059" s="11"/>
      <c r="J3059" s="11"/>
      <c r="K3059" s="2"/>
      <c r="L3059" s="2"/>
      <c r="M3059" s="1"/>
    </row>
    <row r="3060" spans="1:13" x14ac:dyDescent="0.2">
      <c r="A3060" s="1"/>
      <c r="B3060" s="1"/>
      <c r="C3060" s="16"/>
      <c r="D3060" s="1"/>
      <c r="E3060" s="1"/>
      <c r="F3060" s="1"/>
      <c r="G3060" s="1"/>
      <c r="H3060" s="11"/>
      <c r="I3060" s="11"/>
      <c r="J3060" s="11"/>
      <c r="K3060" s="2"/>
      <c r="L3060" s="2"/>
      <c r="M3060" s="1"/>
    </row>
    <row r="3061" spans="1:13" x14ac:dyDescent="0.2">
      <c r="A3061" s="1"/>
      <c r="B3061" s="1"/>
      <c r="C3061" s="16"/>
      <c r="D3061" s="1"/>
      <c r="E3061" s="1"/>
      <c r="F3061" s="1"/>
      <c r="G3061" s="1"/>
      <c r="H3061" s="11"/>
      <c r="I3061" s="11"/>
      <c r="J3061" s="11"/>
      <c r="K3061" s="2"/>
      <c r="L3061" s="2"/>
      <c r="M3061" s="1"/>
    </row>
    <row r="3062" spans="1:13" x14ac:dyDescent="0.2">
      <c r="A3062" s="1"/>
      <c r="B3062" s="1"/>
      <c r="C3062" s="16"/>
      <c r="D3062" s="1"/>
      <c r="E3062" s="1"/>
      <c r="F3062" s="1"/>
      <c r="G3062" s="1"/>
      <c r="H3062" s="11"/>
      <c r="I3062" s="11"/>
      <c r="J3062" s="11"/>
      <c r="K3062" s="2"/>
      <c r="L3062" s="2"/>
      <c r="M3062" s="1"/>
    </row>
    <row r="3063" spans="1:13" x14ac:dyDescent="0.2">
      <c r="A3063" s="1"/>
      <c r="B3063" s="1"/>
      <c r="C3063" s="16"/>
      <c r="D3063" s="1"/>
      <c r="E3063" s="1"/>
      <c r="F3063" s="1"/>
      <c r="G3063" s="1"/>
      <c r="H3063" s="11"/>
      <c r="I3063" s="11"/>
      <c r="J3063" s="11"/>
      <c r="K3063" s="2"/>
      <c r="L3063" s="2"/>
      <c r="M3063" s="1"/>
    </row>
    <row r="3064" spans="1:13" x14ac:dyDescent="0.2">
      <c r="A3064" s="1"/>
      <c r="B3064" s="1"/>
      <c r="C3064" s="16"/>
      <c r="D3064" s="1"/>
      <c r="E3064" s="1"/>
      <c r="F3064" s="1"/>
      <c r="G3064" s="1"/>
      <c r="H3064" s="11"/>
      <c r="I3064" s="11"/>
      <c r="J3064" s="11"/>
      <c r="K3064" s="2"/>
      <c r="L3064" s="2"/>
      <c r="M3064" s="1"/>
    </row>
    <row r="3065" spans="1:13" x14ac:dyDescent="0.2">
      <c r="A3065" s="1"/>
      <c r="B3065" s="1"/>
      <c r="C3065" s="16"/>
      <c r="D3065" s="1"/>
      <c r="E3065" s="1"/>
      <c r="F3065" s="1"/>
      <c r="G3065" s="1"/>
      <c r="H3065" s="11"/>
      <c r="I3065" s="11"/>
      <c r="J3065" s="11"/>
      <c r="K3065" s="2"/>
      <c r="L3065" s="2"/>
      <c r="M3065" s="1"/>
    </row>
    <row r="3066" spans="1:13" x14ac:dyDescent="0.2">
      <c r="A3066" s="1"/>
      <c r="B3066" s="1"/>
      <c r="C3066" s="16"/>
      <c r="D3066" s="1"/>
      <c r="E3066" s="1"/>
      <c r="F3066" s="1"/>
      <c r="G3066" s="1"/>
      <c r="H3066" s="11"/>
      <c r="I3066" s="11"/>
      <c r="J3066" s="11"/>
      <c r="K3066" s="2"/>
      <c r="L3066" s="2"/>
      <c r="M3066" s="1"/>
    </row>
    <row r="3067" spans="1:13" x14ac:dyDescent="0.2">
      <c r="A3067" s="1"/>
      <c r="B3067" s="1"/>
      <c r="C3067" s="16"/>
      <c r="D3067" s="1"/>
      <c r="E3067" s="1"/>
      <c r="F3067" s="1"/>
      <c r="G3067" s="1"/>
      <c r="H3067" s="11"/>
      <c r="I3067" s="11"/>
      <c r="J3067" s="11"/>
      <c r="K3067" s="2"/>
      <c r="L3067" s="2"/>
      <c r="M3067" s="1"/>
    </row>
    <row r="3068" spans="1:13" x14ac:dyDescent="0.2">
      <c r="A3068" s="1"/>
      <c r="B3068" s="1"/>
      <c r="C3068" s="16"/>
      <c r="D3068" s="1"/>
      <c r="E3068" s="1"/>
      <c r="F3068" s="1"/>
      <c r="G3068" s="1"/>
      <c r="H3068" s="11"/>
      <c r="I3068" s="11"/>
      <c r="J3068" s="11"/>
      <c r="K3068" s="2"/>
      <c r="L3068" s="2"/>
      <c r="M3068" s="1"/>
    </row>
    <row r="3069" spans="1:13" x14ac:dyDescent="0.2">
      <c r="A3069" s="1"/>
      <c r="B3069" s="1"/>
      <c r="C3069" s="16"/>
      <c r="D3069" s="1"/>
      <c r="E3069" s="1"/>
      <c r="F3069" s="1"/>
      <c r="G3069" s="1"/>
      <c r="H3069" s="11"/>
      <c r="I3069" s="11"/>
      <c r="J3069" s="11"/>
      <c r="K3069" s="2"/>
      <c r="L3069" s="2"/>
      <c r="M3069" s="1"/>
    </row>
    <row r="3070" spans="1:13" x14ac:dyDescent="0.2">
      <c r="A3070" s="1"/>
      <c r="B3070" s="1"/>
      <c r="C3070" s="16"/>
      <c r="D3070" s="1"/>
      <c r="E3070" s="1"/>
      <c r="F3070" s="1"/>
      <c r="G3070" s="1"/>
      <c r="H3070" s="11"/>
      <c r="I3070" s="11"/>
      <c r="J3070" s="11"/>
      <c r="K3070" s="2"/>
      <c r="L3070" s="2"/>
      <c r="M3070" s="1"/>
    </row>
    <row r="3071" spans="1:13" x14ac:dyDescent="0.2">
      <c r="A3071" s="1"/>
      <c r="B3071" s="1"/>
      <c r="C3071" s="16"/>
      <c r="D3071" s="1"/>
      <c r="E3071" s="1"/>
      <c r="F3071" s="1"/>
      <c r="G3071" s="1"/>
      <c r="H3071" s="11"/>
      <c r="I3071" s="11"/>
      <c r="J3071" s="11"/>
      <c r="K3071" s="2"/>
      <c r="L3071" s="2"/>
      <c r="M3071" s="1"/>
    </row>
    <row r="3072" spans="1:13" x14ac:dyDescent="0.2">
      <c r="A3072" s="1"/>
      <c r="B3072" s="1"/>
      <c r="C3072" s="16"/>
      <c r="D3072" s="1"/>
      <c r="E3072" s="1"/>
      <c r="F3072" s="1"/>
      <c r="G3072" s="1"/>
      <c r="H3072" s="11"/>
      <c r="I3072" s="11"/>
      <c r="J3072" s="11"/>
      <c r="K3072" s="2"/>
      <c r="L3072" s="2"/>
      <c r="M3072" s="1"/>
    </row>
    <row r="3073" spans="1:13" x14ac:dyDescent="0.2">
      <c r="A3073" s="1"/>
      <c r="B3073" s="1"/>
      <c r="C3073" s="16"/>
      <c r="D3073" s="1"/>
      <c r="E3073" s="1"/>
      <c r="F3073" s="1"/>
      <c r="G3073" s="1"/>
      <c r="H3073" s="11"/>
      <c r="I3073" s="11"/>
      <c r="J3073" s="11"/>
      <c r="K3073" s="2"/>
      <c r="L3073" s="2"/>
      <c r="M3073" s="1"/>
    </row>
    <row r="3074" spans="1:13" x14ac:dyDescent="0.2">
      <c r="A3074" s="1"/>
      <c r="B3074" s="1"/>
      <c r="C3074" s="16"/>
      <c r="D3074" s="1"/>
      <c r="E3074" s="1"/>
      <c r="F3074" s="1"/>
      <c r="G3074" s="1"/>
      <c r="H3074" s="11"/>
      <c r="I3074" s="11"/>
      <c r="J3074" s="11"/>
      <c r="K3074" s="2"/>
      <c r="L3074" s="2"/>
      <c r="M3074" s="1"/>
    </row>
    <row r="3075" spans="1:13" x14ac:dyDescent="0.2">
      <c r="A3075" s="1"/>
      <c r="B3075" s="1"/>
      <c r="C3075" s="16"/>
      <c r="D3075" s="1"/>
      <c r="E3075" s="1"/>
      <c r="F3075" s="1"/>
      <c r="G3075" s="1"/>
      <c r="H3075" s="11"/>
      <c r="I3075" s="11"/>
      <c r="J3075" s="11"/>
      <c r="K3075" s="2"/>
      <c r="L3075" s="2"/>
      <c r="M3075" s="1"/>
    </row>
    <row r="3076" spans="1:13" x14ac:dyDescent="0.2">
      <c r="A3076" s="1"/>
      <c r="B3076" s="1"/>
      <c r="C3076" s="16"/>
      <c r="D3076" s="1"/>
      <c r="E3076" s="1"/>
      <c r="F3076" s="1"/>
      <c r="G3076" s="1"/>
      <c r="H3076" s="11"/>
      <c r="I3076" s="11"/>
      <c r="J3076" s="11"/>
      <c r="K3076" s="2"/>
      <c r="L3076" s="2"/>
      <c r="M3076" s="1"/>
    </row>
    <row r="3077" spans="1:13" x14ac:dyDescent="0.2">
      <c r="A3077" s="1"/>
      <c r="B3077" s="1"/>
      <c r="C3077" s="16"/>
      <c r="D3077" s="1"/>
      <c r="E3077" s="1"/>
      <c r="F3077" s="1"/>
      <c r="G3077" s="1"/>
      <c r="H3077" s="11"/>
      <c r="I3077" s="11"/>
      <c r="J3077" s="11"/>
      <c r="K3077" s="2"/>
      <c r="L3077" s="2"/>
      <c r="M3077" s="1"/>
    </row>
    <row r="3078" spans="1:13" x14ac:dyDescent="0.2">
      <c r="A3078" s="1"/>
      <c r="B3078" s="1"/>
      <c r="C3078" s="16"/>
      <c r="D3078" s="1"/>
      <c r="E3078" s="1"/>
      <c r="F3078" s="1"/>
      <c r="G3078" s="1"/>
      <c r="H3078" s="11"/>
      <c r="I3078" s="11"/>
      <c r="J3078" s="11"/>
      <c r="K3078" s="2"/>
      <c r="L3078" s="2"/>
      <c r="M3078" s="1"/>
    </row>
    <row r="3079" spans="1:13" x14ac:dyDescent="0.2">
      <c r="A3079" s="1"/>
      <c r="B3079" s="1"/>
      <c r="C3079" s="16"/>
      <c r="D3079" s="1"/>
      <c r="E3079" s="1"/>
      <c r="F3079" s="1"/>
      <c r="G3079" s="1"/>
      <c r="H3079" s="11"/>
      <c r="I3079" s="11"/>
      <c r="J3079" s="11"/>
      <c r="K3079" s="2"/>
      <c r="L3079" s="2"/>
      <c r="M3079" s="1"/>
    </row>
    <row r="3080" spans="1:13" x14ac:dyDescent="0.2">
      <c r="A3080" s="1"/>
      <c r="B3080" s="1"/>
      <c r="C3080" s="16"/>
      <c r="D3080" s="1"/>
      <c r="E3080" s="1"/>
      <c r="F3080" s="1"/>
      <c r="G3080" s="1"/>
      <c r="H3080" s="11"/>
      <c r="I3080" s="11"/>
      <c r="J3080" s="11"/>
      <c r="K3080" s="2"/>
      <c r="L3080" s="2"/>
      <c r="M3080" s="1"/>
    </row>
    <row r="3081" spans="1:13" x14ac:dyDescent="0.2">
      <c r="A3081" s="1"/>
      <c r="B3081" s="1"/>
      <c r="C3081" s="16"/>
      <c r="D3081" s="1"/>
      <c r="E3081" s="1"/>
      <c r="F3081" s="1"/>
      <c r="G3081" s="1"/>
      <c r="H3081" s="11"/>
      <c r="I3081" s="11"/>
      <c r="J3081" s="11"/>
      <c r="K3081" s="2"/>
      <c r="L3081" s="2"/>
      <c r="M3081" s="1"/>
    </row>
    <row r="3082" spans="1:13" x14ac:dyDescent="0.2">
      <c r="A3082" s="1"/>
      <c r="B3082" s="1"/>
      <c r="C3082" s="16"/>
      <c r="D3082" s="1"/>
      <c r="E3082" s="1"/>
      <c r="F3082" s="1"/>
      <c r="G3082" s="1"/>
      <c r="H3082" s="11"/>
      <c r="I3082" s="11"/>
      <c r="J3082" s="11"/>
      <c r="K3082" s="2"/>
      <c r="L3082" s="2"/>
      <c r="M3082" s="1"/>
    </row>
    <row r="3083" spans="1:13" x14ac:dyDescent="0.2">
      <c r="A3083" s="1"/>
      <c r="B3083" s="1"/>
      <c r="C3083" s="16"/>
      <c r="D3083" s="1"/>
      <c r="E3083" s="1"/>
      <c r="F3083" s="1"/>
      <c r="G3083" s="1"/>
      <c r="H3083" s="11"/>
      <c r="I3083" s="11"/>
      <c r="J3083" s="11"/>
      <c r="K3083" s="2"/>
      <c r="L3083" s="2"/>
      <c r="M3083" s="1"/>
    </row>
    <row r="3084" spans="1:13" x14ac:dyDescent="0.2">
      <c r="A3084" s="1"/>
      <c r="B3084" s="1"/>
      <c r="C3084" s="16"/>
      <c r="D3084" s="1"/>
      <c r="E3084" s="1"/>
      <c r="F3084" s="1"/>
      <c r="G3084" s="1"/>
      <c r="H3084" s="11"/>
      <c r="I3084" s="11"/>
      <c r="J3084" s="11"/>
      <c r="K3084" s="2"/>
      <c r="L3084" s="2"/>
      <c r="M3084" s="1"/>
    </row>
    <row r="3085" spans="1:13" x14ac:dyDescent="0.2">
      <c r="A3085" s="1"/>
      <c r="B3085" s="1"/>
      <c r="C3085" s="16"/>
      <c r="D3085" s="1"/>
      <c r="E3085" s="1"/>
      <c r="F3085" s="1"/>
      <c r="G3085" s="1"/>
      <c r="H3085" s="11"/>
      <c r="I3085" s="11"/>
      <c r="J3085" s="11"/>
      <c r="K3085" s="2"/>
      <c r="L3085" s="2"/>
      <c r="M3085" s="1"/>
    </row>
    <row r="3086" spans="1:13" x14ac:dyDescent="0.2">
      <c r="A3086" s="1"/>
      <c r="B3086" s="1"/>
      <c r="C3086" s="16"/>
      <c r="D3086" s="1"/>
      <c r="E3086" s="1"/>
      <c r="F3086" s="1"/>
      <c r="G3086" s="1"/>
      <c r="H3086" s="11"/>
      <c r="I3086" s="11"/>
      <c r="J3086" s="11"/>
      <c r="K3086" s="2"/>
      <c r="L3086" s="2"/>
      <c r="M3086" s="1"/>
    </row>
    <row r="3087" spans="1:13" x14ac:dyDescent="0.2">
      <c r="A3087" s="1"/>
      <c r="B3087" s="1"/>
      <c r="C3087" s="16"/>
      <c r="D3087" s="1"/>
      <c r="E3087" s="1"/>
      <c r="F3087" s="1"/>
      <c r="G3087" s="1"/>
      <c r="H3087" s="11"/>
      <c r="I3087" s="11"/>
      <c r="J3087" s="11"/>
      <c r="K3087" s="2"/>
      <c r="L3087" s="2"/>
      <c r="M3087" s="1"/>
    </row>
    <row r="3088" spans="1:13" x14ac:dyDescent="0.2">
      <c r="A3088" s="1"/>
      <c r="B3088" s="1"/>
      <c r="C3088" s="16"/>
      <c r="D3088" s="1"/>
      <c r="E3088" s="1"/>
      <c r="F3088" s="1"/>
      <c r="G3088" s="1"/>
      <c r="H3088" s="11"/>
      <c r="I3088" s="11"/>
      <c r="J3088" s="11"/>
      <c r="K3088" s="2"/>
      <c r="L3088" s="2"/>
      <c r="M3088" s="1"/>
    </row>
    <row r="3089" spans="1:13" x14ac:dyDescent="0.2">
      <c r="A3089" s="1"/>
      <c r="B3089" s="1"/>
      <c r="C3089" s="16"/>
      <c r="D3089" s="1"/>
      <c r="E3089" s="1"/>
      <c r="F3089" s="1"/>
      <c r="G3089" s="1"/>
      <c r="H3089" s="11"/>
      <c r="I3089" s="11"/>
      <c r="J3089" s="11"/>
      <c r="K3089" s="2"/>
      <c r="L3089" s="2"/>
      <c r="M3089" s="1"/>
    </row>
    <row r="3090" spans="1:13" x14ac:dyDescent="0.2">
      <c r="A3090" s="1"/>
      <c r="B3090" s="1"/>
      <c r="C3090" s="16"/>
      <c r="D3090" s="1"/>
      <c r="E3090" s="1"/>
      <c r="F3090" s="1"/>
      <c r="G3090" s="1"/>
      <c r="H3090" s="11"/>
      <c r="I3090" s="11"/>
      <c r="J3090" s="11"/>
      <c r="K3090" s="2"/>
      <c r="L3090" s="2"/>
      <c r="M3090" s="1"/>
    </row>
    <row r="3091" spans="1:13" x14ac:dyDescent="0.2">
      <c r="A3091" s="1"/>
      <c r="B3091" s="1"/>
      <c r="C3091" s="16"/>
      <c r="D3091" s="1"/>
      <c r="E3091" s="1"/>
      <c r="F3091" s="1"/>
      <c r="G3091" s="1"/>
      <c r="H3091" s="11"/>
      <c r="I3091" s="11"/>
      <c r="J3091" s="11"/>
      <c r="K3091" s="2"/>
      <c r="L3091" s="2"/>
      <c r="M3091" s="1"/>
    </row>
    <row r="3092" spans="1:13" x14ac:dyDescent="0.2">
      <c r="A3092" s="1"/>
      <c r="B3092" s="1"/>
      <c r="C3092" s="16"/>
      <c r="D3092" s="1"/>
      <c r="E3092" s="1"/>
      <c r="F3092" s="1"/>
      <c r="G3092" s="1"/>
      <c r="H3092" s="11"/>
      <c r="I3092" s="11"/>
      <c r="J3092" s="11"/>
      <c r="K3092" s="2"/>
      <c r="L3092" s="2"/>
      <c r="M3092" s="1"/>
    </row>
    <row r="3093" spans="1:13" x14ac:dyDescent="0.2">
      <c r="A3093" s="1"/>
      <c r="B3093" s="1"/>
      <c r="C3093" s="16"/>
      <c r="D3093" s="1"/>
      <c r="E3093" s="1"/>
      <c r="F3093" s="1"/>
      <c r="G3093" s="1"/>
      <c r="H3093" s="11"/>
      <c r="I3093" s="11"/>
      <c r="J3093" s="11"/>
      <c r="K3093" s="2"/>
      <c r="L3093" s="2"/>
      <c r="M3093" s="1"/>
    </row>
    <row r="3094" spans="1:13" x14ac:dyDescent="0.2">
      <c r="A3094" s="1"/>
      <c r="B3094" s="1"/>
      <c r="C3094" s="16"/>
      <c r="D3094" s="1"/>
      <c r="E3094" s="1"/>
      <c r="F3094" s="1"/>
      <c r="G3094" s="1"/>
      <c r="H3094" s="11"/>
      <c r="I3094" s="11"/>
      <c r="J3094" s="11"/>
      <c r="K3094" s="2"/>
      <c r="L3094" s="2"/>
      <c r="M3094" s="1"/>
    </row>
    <row r="3095" spans="1:13" x14ac:dyDescent="0.2">
      <c r="A3095" s="1"/>
      <c r="B3095" s="1"/>
      <c r="C3095" s="16"/>
      <c r="D3095" s="1"/>
      <c r="E3095" s="1"/>
      <c r="F3095" s="1"/>
      <c r="G3095" s="1"/>
      <c r="H3095" s="11"/>
      <c r="I3095" s="11"/>
      <c r="J3095" s="11"/>
      <c r="K3095" s="2"/>
      <c r="L3095" s="2"/>
      <c r="M3095" s="1"/>
    </row>
    <row r="3096" spans="1:13" x14ac:dyDescent="0.2">
      <c r="A3096" s="1"/>
      <c r="B3096" s="1"/>
      <c r="C3096" s="16"/>
      <c r="D3096" s="1"/>
      <c r="E3096" s="1"/>
      <c r="F3096" s="1"/>
      <c r="G3096" s="1"/>
      <c r="H3096" s="11"/>
      <c r="I3096" s="11"/>
      <c r="J3096" s="11"/>
      <c r="K3096" s="2"/>
      <c r="L3096" s="2"/>
      <c r="M3096" s="1"/>
    </row>
    <row r="3097" spans="1:13" x14ac:dyDescent="0.2">
      <c r="A3097" s="1"/>
      <c r="B3097" s="1"/>
      <c r="C3097" s="16"/>
      <c r="D3097" s="1"/>
      <c r="E3097" s="1"/>
      <c r="F3097" s="1"/>
      <c r="G3097" s="1"/>
      <c r="H3097" s="11"/>
      <c r="I3097" s="11"/>
      <c r="J3097" s="11"/>
      <c r="K3097" s="2"/>
      <c r="L3097" s="2"/>
      <c r="M3097" s="1"/>
    </row>
    <row r="3098" spans="1:13" x14ac:dyDescent="0.2">
      <c r="A3098" s="1"/>
      <c r="B3098" s="1"/>
      <c r="C3098" s="16"/>
      <c r="D3098" s="1"/>
      <c r="E3098" s="1"/>
      <c r="F3098" s="1"/>
      <c r="G3098" s="1"/>
      <c r="H3098" s="11"/>
      <c r="I3098" s="11"/>
      <c r="J3098" s="11"/>
      <c r="K3098" s="2"/>
      <c r="L3098" s="2"/>
      <c r="M3098" s="1"/>
    </row>
    <row r="3099" spans="1:13" x14ac:dyDescent="0.2">
      <c r="A3099" s="1"/>
      <c r="B3099" s="1"/>
      <c r="C3099" s="16"/>
      <c r="D3099" s="1"/>
      <c r="E3099" s="1"/>
      <c r="F3099" s="1"/>
      <c r="G3099" s="1"/>
      <c r="H3099" s="11"/>
      <c r="I3099" s="11"/>
      <c r="J3099" s="11"/>
      <c r="K3099" s="2"/>
      <c r="L3099" s="2"/>
      <c r="M3099" s="1"/>
    </row>
    <row r="3100" spans="1:13" x14ac:dyDescent="0.2">
      <c r="A3100" s="1"/>
      <c r="B3100" s="1"/>
      <c r="C3100" s="16"/>
      <c r="D3100" s="1"/>
      <c r="E3100" s="1"/>
      <c r="F3100" s="1"/>
      <c r="G3100" s="1"/>
      <c r="H3100" s="11"/>
      <c r="I3100" s="11"/>
      <c r="J3100" s="11"/>
      <c r="K3100" s="2"/>
      <c r="L3100" s="2"/>
      <c r="M3100" s="1"/>
    </row>
    <row r="3101" spans="1:13" x14ac:dyDescent="0.2">
      <c r="A3101" s="1"/>
      <c r="B3101" s="1"/>
      <c r="C3101" s="16"/>
      <c r="D3101" s="1"/>
      <c r="E3101" s="1"/>
      <c r="F3101" s="1"/>
      <c r="G3101" s="1"/>
      <c r="H3101" s="11"/>
      <c r="I3101" s="11"/>
      <c r="J3101" s="11"/>
      <c r="K3101" s="2"/>
      <c r="L3101" s="2"/>
      <c r="M3101" s="1"/>
    </row>
    <row r="3102" spans="1:13" x14ac:dyDescent="0.2">
      <c r="A3102" s="1"/>
      <c r="B3102" s="1"/>
      <c r="C3102" s="16"/>
      <c r="D3102" s="1"/>
      <c r="E3102" s="1"/>
      <c r="F3102" s="1"/>
      <c r="G3102" s="1"/>
      <c r="H3102" s="11"/>
      <c r="I3102" s="11"/>
      <c r="J3102" s="11"/>
      <c r="K3102" s="2"/>
      <c r="L3102" s="2"/>
      <c r="M3102" s="1"/>
    </row>
    <row r="3103" spans="1:13" x14ac:dyDescent="0.2">
      <c r="A3103" s="1"/>
      <c r="B3103" s="1"/>
      <c r="C3103" s="16"/>
      <c r="D3103" s="1"/>
      <c r="E3103" s="1"/>
      <c r="F3103" s="1"/>
      <c r="G3103" s="1"/>
      <c r="H3103" s="11"/>
      <c r="I3103" s="11"/>
      <c r="J3103" s="11"/>
      <c r="K3103" s="2"/>
      <c r="L3103" s="2"/>
      <c r="M3103" s="1"/>
    </row>
    <row r="3104" spans="1:13" x14ac:dyDescent="0.2">
      <c r="A3104" s="1"/>
      <c r="B3104" s="1"/>
      <c r="C3104" s="16"/>
      <c r="D3104" s="1"/>
      <c r="E3104" s="1"/>
      <c r="F3104" s="1"/>
      <c r="G3104" s="1"/>
      <c r="H3104" s="11"/>
      <c r="I3104" s="11"/>
      <c r="J3104" s="11"/>
      <c r="K3104" s="2"/>
      <c r="L3104" s="2"/>
      <c r="M3104" s="1"/>
    </row>
    <row r="3105" spans="1:13" x14ac:dyDescent="0.2">
      <c r="A3105" s="1"/>
      <c r="B3105" s="1"/>
      <c r="C3105" s="16"/>
      <c r="D3105" s="1"/>
      <c r="E3105" s="1"/>
      <c r="F3105" s="1"/>
      <c r="G3105" s="1"/>
      <c r="H3105" s="11"/>
      <c r="I3105" s="11"/>
      <c r="J3105" s="11"/>
      <c r="K3105" s="2"/>
      <c r="L3105" s="2"/>
      <c r="M3105" s="1"/>
    </row>
    <row r="3106" spans="1:13" x14ac:dyDescent="0.2">
      <c r="A3106" s="1"/>
      <c r="B3106" s="1"/>
      <c r="C3106" s="16"/>
      <c r="D3106" s="1"/>
      <c r="E3106" s="1"/>
      <c r="F3106" s="1"/>
      <c r="G3106" s="1"/>
      <c r="H3106" s="11"/>
      <c r="I3106" s="11"/>
      <c r="J3106" s="11"/>
      <c r="K3106" s="2"/>
      <c r="L3106" s="2"/>
      <c r="M3106" s="1"/>
    </row>
    <row r="3107" spans="1:13" x14ac:dyDescent="0.2">
      <c r="A3107" s="1"/>
      <c r="B3107" s="1"/>
      <c r="C3107" s="16"/>
      <c r="D3107" s="1"/>
      <c r="E3107" s="1"/>
      <c r="F3107" s="1"/>
      <c r="G3107" s="1"/>
      <c r="H3107" s="11"/>
      <c r="I3107" s="11"/>
      <c r="J3107" s="11"/>
      <c r="K3107" s="2"/>
      <c r="L3107" s="2"/>
      <c r="M3107" s="1"/>
    </row>
    <row r="3108" spans="1:13" x14ac:dyDescent="0.2">
      <c r="A3108" s="1"/>
      <c r="B3108" s="1"/>
      <c r="C3108" s="16"/>
      <c r="D3108" s="1"/>
      <c r="E3108" s="1"/>
      <c r="F3108" s="1"/>
      <c r="G3108" s="1"/>
      <c r="H3108" s="11"/>
      <c r="I3108" s="11"/>
      <c r="J3108" s="11"/>
      <c r="K3108" s="2"/>
      <c r="L3108" s="2"/>
      <c r="M3108" s="1"/>
    </row>
    <row r="3109" spans="1:13" x14ac:dyDescent="0.2">
      <c r="A3109" s="1"/>
      <c r="B3109" s="1"/>
      <c r="C3109" s="16"/>
      <c r="D3109" s="1"/>
      <c r="E3109" s="1"/>
      <c r="F3109" s="1"/>
      <c r="G3109" s="1"/>
      <c r="H3109" s="11"/>
      <c r="I3109" s="11"/>
      <c r="J3109" s="11"/>
      <c r="K3109" s="2"/>
      <c r="L3109" s="2"/>
      <c r="M3109" s="1"/>
    </row>
    <row r="3110" spans="1:13" x14ac:dyDescent="0.2">
      <c r="A3110" s="1"/>
      <c r="B3110" s="1"/>
      <c r="C3110" s="16"/>
      <c r="D3110" s="1"/>
      <c r="E3110" s="1"/>
      <c r="F3110" s="1"/>
      <c r="G3110" s="1"/>
      <c r="H3110" s="11"/>
      <c r="I3110" s="11"/>
      <c r="J3110" s="11"/>
      <c r="K3110" s="2"/>
      <c r="L3110" s="2"/>
      <c r="M3110" s="1"/>
    </row>
    <row r="3111" spans="1:13" x14ac:dyDescent="0.2">
      <c r="A3111" s="1"/>
      <c r="B3111" s="1"/>
      <c r="C3111" s="16"/>
      <c r="D3111" s="1"/>
      <c r="E3111" s="1"/>
      <c r="F3111" s="1"/>
      <c r="G3111" s="1"/>
      <c r="H3111" s="11"/>
      <c r="I3111" s="11"/>
      <c r="J3111" s="11"/>
      <c r="K3111" s="2"/>
      <c r="L3111" s="2"/>
      <c r="M3111" s="1"/>
    </row>
    <row r="3112" spans="1:13" x14ac:dyDescent="0.2">
      <c r="A3112" s="1"/>
      <c r="B3112" s="1"/>
      <c r="C3112" s="16"/>
      <c r="D3112" s="1"/>
      <c r="E3112" s="1"/>
      <c r="F3112" s="1"/>
      <c r="G3112" s="1"/>
      <c r="H3112" s="11"/>
      <c r="I3112" s="11"/>
      <c r="J3112" s="11"/>
      <c r="K3112" s="2"/>
      <c r="L3112" s="2"/>
      <c r="M3112" s="1"/>
    </row>
    <row r="3113" spans="1:13" x14ac:dyDescent="0.2">
      <c r="A3113" s="1"/>
      <c r="B3113" s="1"/>
      <c r="C3113" s="16"/>
      <c r="D3113" s="1"/>
      <c r="E3113" s="1"/>
      <c r="F3113" s="1"/>
      <c r="G3113" s="1"/>
      <c r="H3113" s="11"/>
      <c r="I3113" s="11"/>
      <c r="J3113" s="11"/>
      <c r="K3113" s="2"/>
      <c r="L3113" s="2"/>
      <c r="M3113" s="1"/>
    </row>
    <row r="3114" spans="1:13" x14ac:dyDescent="0.2">
      <c r="A3114" s="1"/>
      <c r="B3114" s="1"/>
      <c r="C3114" s="16"/>
      <c r="D3114" s="1"/>
      <c r="E3114" s="1"/>
      <c r="F3114" s="1"/>
      <c r="G3114" s="1"/>
      <c r="H3114" s="11"/>
      <c r="I3114" s="11"/>
      <c r="J3114" s="11"/>
      <c r="K3114" s="2"/>
      <c r="L3114" s="2"/>
      <c r="M3114" s="1"/>
    </row>
    <row r="3115" spans="1:13" x14ac:dyDescent="0.2">
      <c r="A3115" s="1"/>
      <c r="B3115" s="1"/>
      <c r="C3115" s="16"/>
      <c r="D3115" s="1"/>
      <c r="E3115" s="1"/>
      <c r="F3115" s="1"/>
      <c r="G3115" s="1"/>
      <c r="H3115" s="11"/>
      <c r="I3115" s="11"/>
      <c r="J3115" s="11"/>
      <c r="K3115" s="2"/>
      <c r="L3115" s="2"/>
      <c r="M3115" s="1"/>
    </row>
    <row r="3116" spans="1:13" x14ac:dyDescent="0.2">
      <c r="A3116" s="1"/>
      <c r="B3116" s="1"/>
      <c r="C3116" s="16"/>
      <c r="D3116" s="1"/>
      <c r="E3116" s="1"/>
      <c r="F3116" s="1"/>
      <c r="G3116" s="1"/>
      <c r="H3116" s="11"/>
      <c r="I3116" s="11"/>
      <c r="J3116" s="11"/>
      <c r="K3116" s="2"/>
      <c r="L3116" s="2"/>
      <c r="M3116" s="1"/>
    </row>
    <row r="3117" spans="1:13" x14ac:dyDescent="0.2">
      <c r="A3117" s="1"/>
      <c r="B3117" s="1"/>
      <c r="C3117" s="16"/>
      <c r="D3117" s="1"/>
      <c r="E3117" s="1"/>
      <c r="F3117" s="1"/>
      <c r="G3117" s="1"/>
      <c r="H3117" s="11"/>
      <c r="I3117" s="11"/>
      <c r="J3117" s="11"/>
      <c r="K3117" s="2"/>
      <c r="L3117" s="2"/>
      <c r="M3117" s="1"/>
    </row>
    <row r="3118" spans="1:13" x14ac:dyDescent="0.2">
      <c r="A3118" s="1"/>
      <c r="B3118" s="1"/>
      <c r="C3118" s="16"/>
      <c r="D3118" s="1"/>
      <c r="E3118" s="1"/>
      <c r="F3118" s="1"/>
      <c r="G3118" s="1"/>
      <c r="H3118" s="11"/>
      <c r="I3118" s="11"/>
      <c r="J3118" s="11"/>
      <c r="K3118" s="2"/>
      <c r="L3118" s="2"/>
      <c r="M3118" s="1"/>
    </row>
    <row r="3119" spans="1:13" x14ac:dyDescent="0.2">
      <c r="A3119" s="1"/>
      <c r="B3119" s="1"/>
      <c r="C3119" s="16"/>
      <c r="D3119" s="1"/>
      <c r="E3119" s="1"/>
      <c r="F3119" s="1"/>
      <c r="G3119" s="1"/>
      <c r="H3119" s="11"/>
      <c r="I3119" s="11"/>
      <c r="J3119" s="11"/>
      <c r="K3119" s="2"/>
      <c r="L3119" s="2"/>
      <c r="M3119" s="1"/>
    </row>
    <row r="3120" spans="1:13" x14ac:dyDescent="0.2">
      <c r="A3120" s="1"/>
      <c r="B3120" s="1"/>
      <c r="C3120" s="16"/>
      <c r="D3120" s="1"/>
      <c r="E3120" s="1"/>
      <c r="F3120" s="1"/>
      <c r="G3120" s="1"/>
      <c r="H3120" s="11"/>
      <c r="I3120" s="11"/>
      <c r="J3120" s="11"/>
      <c r="K3120" s="2"/>
      <c r="L3120" s="2"/>
      <c r="M3120" s="1"/>
    </row>
    <row r="3121" spans="1:13" x14ac:dyDescent="0.2">
      <c r="A3121" s="1"/>
      <c r="B3121" s="1"/>
      <c r="C3121" s="16"/>
      <c r="D3121" s="1"/>
      <c r="E3121" s="1"/>
      <c r="F3121" s="1"/>
      <c r="G3121" s="1"/>
      <c r="H3121" s="11"/>
      <c r="I3121" s="11"/>
      <c r="J3121" s="11"/>
      <c r="K3121" s="2"/>
      <c r="L3121" s="2"/>
      <c r="M3121" s="1"/>
    </row>
    <row r="3122" spans="1:13" x14ac:dyDescent="0.2">
      <c r="A3122" s="1"/>
      <c r="B3122" s="1"/>
      <c r="C3122" s="16"/>
      <c r="D3122" s="1"/>
      <c r="E3122" s="1"/>
      <c r="F3122" s="1"/>
      <c r="G3122" s="1"/>
      <c r="H3122" s="11"/>
      <c r="I3122" s="11"/>
      <c r="J3122" s="11"/>
      <c r="K3122" s="2"/>
      <c r="L3122" s="2"/>
      <c r="M3122" s="1"/>
    </row>
    <row r="3123" spans="1:13" x14ac:dyDescent="0.2">
      <c r="A3123" s="1"/>
      <c r="B3123" s="1"/>
      <c r="C3123" s="16"/>
      <c r="D3123" s="1"/>
      <c r="E3123" s="1"/>
      <c r="F3123" s="1"/>
      <c r="G3123" s="1"/>
      <c r="H3123" s="11"/>
      <c r="I3123" s="11"/>
      <c r="J3123" s="11"/>
      <c r="K3123" s="2"/>
      <c r="L3123" s="2"/>
      <c r="M3123" s="1"/>
    </row>
    <row r="3124" spans="1:13" x14ac:dyDescent="0.2">
      <c r="A3124" s="1"/>
      <c r="B3124" s="1"/>
      <c r="C3124" s="16"/>
      <c r="D3124" s="1"/>
      <c r="E3124" s="1"/>
      <c r="F3124" s="1"/>
      <c r="G3124" s="1"/>
      <c r="H3124" s="11"/>
      <c r="I3124" s="11"/>
      <c r="J3124" s="11"/>
      <c r="K3124" s="2"/>
      <c r="L3124" s="2"/>
      <c r="M3124" s="1"/>
    </row>
    <row r="3125" spans="1:13" x14ac:dyDescent="0.2">
      <c r="A3125" s="1"/>
      <c r="B3125" s="1"/>
      <c r="C3125" s="16"/>
      <c r="D3125" s="1"/>
      <c r="E3125" s="1"/>
      <c r="F3125" s="1"/>
      <c r="G3125" s="1"/>
      <c r="H3125" s="11"/>
      <c r="I3125" s="11"/>
      <c r="J3125" s="11"/>
      <c r="K3125" s="2"/>
      <c r="L3125" s="2"/>
      <c r="M3125" s="1"/>
    </row>
    <row r="3126" spans="1:13" x14ac:dyDescent="0.2">
      <c r="A3126" s="1"/>
      <c r="B3126" s="1"/>
      <c r="C3126" s="16"/>
      <c r="D3126" s="1"/>
      <c r="E3126" s="1"/>
      <c r="F3126" s="1"/>
      <c r="G3126" s="1"/>
      <c r="H3126" s="11"/>
      <c r="I3126" s="11"/>
      <c r="J3126" s="11"/>
      <c r="K3126" s="2"/>
      <c r="L3126" s="2"/>
      <c r="M3126" s="1"/>
    </row>
    <row r="3127" spans="1:13" x14ac:dyDescent="0.2">
      <c r="A3127" s="1"/>
      <c r="B3127" s="1"/>
      <c r="C3127" s="16"/>
      <c r="D3127" s="1"/>
      <c r="E3127" s="1"/>
      <c r="F3127" s="1"/>
      <c r="G3127" s="1"/>
      <c r="H3127" s="11"/>
      <c r="I3127" s="11"/>
      <c r="J3127" s="11"/>
      <c r="K3127" s="2"/>
      <c r="L3127" s="2"/>
      <c r="M3127" s="1"/>
    </row>
    <row r="3128" spans="1:13" x14ac:dyDescent="0.2">
      <c r="A3128" s="1"/>
      <c r="B3128" s="1"/>
      <c r="C3128" s="16"/>
      <c r="D3128" s="1"/>
      <c r="E3128" s="1"/>
      <c r="F3128" s="1"/>
      <c r="G3128" s="1"/>
      <c r="H3128" s="11"/>
      <c r="I3128" s="11"/>
      <c r="J3128" s="11"/>
      <c r="K3128" s="2"/>
      <c r="L3128" s="2"/>
      <c r="M3128" s="1"/>
    </row>
    <row r="3129" spans="1:13" x14ac:dyDescent="0.2">
      <c r="A3129" s="1"/>
      <c r="B3129" s="1"/>
      <c r="C3129" s="16"/>
      <c r="D3129" s="1"/>
      <c r="E3129" s="1"/>
      <c r="F3129" s="1"/>
      <c r="G3129" s="1"/>
      <c r="H3129" s="11"/>
      <c r="I3129" s="11"/>
      <c r="J3129" s="11"/>
      <c r="K3129" s="2"/>
      <c r="L3129" s="2"/>
      <c r="M3129" s="1"/>
    </row>
    <row r="3130" spans="1:13" x14ac:dyDescent="0.2">
      <c r="A3130" s="1"/>
      <c r="B3130" s="1"/>
      <c r="C3130" s="16"/>
      <c r="D3130" s="1"/>
      <c r="E3130" s="1"/>
      <c r="F3130" s="1"/>
      <c r="G3130" s="1"/>
      <c r="H3130" s="11"/>
      <c r="I3130" s="11"/>
      <c r="J3130" s="11"/>
      <c r="K3130" s="2"/>
      <c r="L3130" s="2"/>
      <c r="M3130" s="1"/>
    </row>
    <row r="3131" spans="1:13" x14ac:dyDescent="0.2">
      <c r="A3131" s="1"/>
      <c r="B3131" s="1"/>
      <c r="C3131" s="16"/>
      <c r="D3131" s="1"/>
      <c r="E3131" s="1"/>
      <c r="F3131" s="1"/>
      <c r="G3131" s="1"/>
      <c r="H3131" s="11"/>
      <c r="I3131" s="11"/>
      <c r="J3131" s="11"/>
      <c r="K3131" s="2"/>
      <c r="L3131" s="2"/>
      <c r="M3131" s="1"/>
    </row>
    <row r="3132" spans="1:13" x14ac:dyDescent="0.2">
      <c r="A3132" s="1"/>
      <c r="B3132" s="1"/>
      <c r="C3132" s="16"/>
      <c r="D3132" s="1"/>
      <c r="E3132" s="1"/>
      <c r="F3132" s="1"/>
      <c r="G3132" s="1"/>
      <c r="H3132" s="11"/>
      <c r="I3132" s="11"/>
      <c r="J3132" s="11"/>
      <c r="K3132" s="2"/>
      <c r="L3132" s="2"/>
      <c r="M3132" s="1"/>
    </row>
    <row r="3133" spans="1:13" x14ac:dyDescent="0.2">
      <c r="A3133" s="1"/>
      <c r="B3133" s="1"/>
      <c r="C3133" s="16"/>
      <c r="D3133" s="1"/>
      <c r="E3133" s="1"/>
      <c r="F3133" s="1"/>
      <c r="G3133" s="1"/>
      <c r="H3133" s="11"/>
      <c r="I3133" s="11"/>
      <c r="J3133" s="11"/>
      <c r="K3133" s="2"/>
      <c r="L3133" s="2"/>
      <c r="M3133" s="1"/>
    </row>
    <row r="3134" spans="1:13" x14ac:dyDescent="0.2">
      <c r="A3134" s="1"/>
      <c r="B3134" s="1"/>
      <c r="C3134" s="16"/>
      <c r="D3134" s="1"/>
      <c r="E3134" s="1"/>
      <c r="F3134" s="1"/>
      <c r="G3134" s="1"/>
      <c r="H3134" s="11"/>
      <c r="I3134" s="11"/>
      <c r="J3134" s="11"/>
      <c r="K3134" s="2"/>
      <c r="L3134" s="2"/>
      <c r="M3134" s="1"/>
    </row>
    <row r="3135" spans="1:13" x14ac:dyDescent="0.2">
      <c r="A3135" s="1"/>
      <c r="B3135" s="1"/>
      <c r="C3135" s="16"/>
      <c r="D3135" s="1"/>
      <c r="E3135" s="1"/>
      <c r="F3135" s="1"/>
      <c r="G3135" s="1"/>
      <c r="H3135" s="11"/>
      <c r="I3135" s="11"/>
      <c r="J3135" s="11"/>
      <c r="K3135" s="2"/>
      <c r="L3135" s="2"/>
      <c r="M3135" s="1"/>
    </row>
    <row r="3136" spans="1:13" x14ac:dyDescent="0.2">
      <c r="A3136" s="1"/>
      <c r="B3136" s="1"/>
      <c r="C3136" s="16"/>
      <c r="D3136" s="1"/>
      <c r="E3136" s="1"/>
      <c r="F3136" s="1"/>
      <c r="G3136" s="1"/>
      <c r="H3136" s="11"/>
      <c r="I3136" s="11"/>
      <c r="J3136" s="11"/>
      <c r="K3136" s="2"/>
      <c r="L3136" s="2"/>
      <c r="M3136" s="1"/>
    </row>
    <row r="3137" spans="1:13" x14ac:dyDescent="0.2">
      <c r="A3137" s="1"/>
      <c r="B3137" s="1"/>
      <c r="C3137" s="16"/>
      <c r="D3137" s="1"/>
      <c r="E3137" s="1"/>
      <c r="F3137" s="1"/>
      <c r="G3137" s="1"/>
      <c r="H3137" s="11"/>
      <c r="I3137" s="11"/>
      <c r="J3137" s="11"/>
      <c r="K3137" s="2"/>
      <c r="L3137" s="2"/>
      <c r="M3137" s="1"/>
    </row>
    <row r="3138" spans="1:13" x14ac:dyDescent="0.2">
      <c r="A3138" s="1"/>
      <c r="B3138" s="1"/>
      <c r="C3138" s="16"/>
      <c r="D3138" s="1"/>
      <c r="E3138" s="1"/>
      <c r="F3138" s="1"/>
      <c r="G3138" s="1"/>
      <c r="H3138" s="11"/>
      <c r="I3138" s="11"/>
      <c r="J3138" s="11"/>
      <c r="K3138" s="2"/>
      <c r="L3138" s="2"/>
      <c r="M3138" s="1"/>
    </row>
    <row r="3139" spans="1:13" x14ac:dyDescent="0.2">
      <c r="A3139" s="1"/>
      <c r="B3139" s="1"/>
      <c r="C3139" s="16"/>
      <c r="D3139" s="1"/>
      <c r="E3139" s="1"/>
      <c r="F3139" s="1"/>
      <c r="G3139" s="1"/>
      <c r="H3139" s="11"/>
      <c r="I3139" s="11"/>
      <c r="J3139" s="11"/>
      <c r="K3139" s="2"/>
      <c r="L3139" s="2"/>
      <c r="M3139" s="1"/>
    </row>
    <row r="3140" spans="1:13" x14ac:dyDescent="0.2">
      <c r="A3140" s="1"/>
      <c r="B3140" s="1"/>
      <c r="C3140" s="16"/>
      <c r="D3140" s="1"/>
      <c r="E3140" s="1"/>
      <c r="F3140" s="1"/>
      <c r="G3140" s="1"/>
      <c r="H3140" s="11"/>
      <c r="I3140" s="11"/>
      <c r="J3140" s="11"/>
      <c r="K3140" s="2"/>
      <c r="L3140" s="2"/>
      <c r="M3140" s="1"/>
    </row>
    <row r="3141" spans="1:13" x14ac:dyDescent="0.2">
      <c r="A3141" s="1"/>
      <c r="B3141" s="1"/>
      <c r="C3141" s="16"/>
      <c r="D3141" s="1"/>
      <c r="E3141" s="1"/>
      <c r="F3141" s="1"/>
      <c r="G3141" s="1"/>
      <c r="H3141" s="11"/>
      <c r="I3141" s="11"/>
      <c r="J3141" s="11"/>
      <c r="K3141" s="2"/>
      <c r="L3141" s="2"/>
      <c r="M3141" s="1"/>
    </row>
    <row r="3142" spans="1:13" x14ac:dyDescent="0.2">
      <c r="A3142" s="1"/>
      <c r="B3142" s="1"/>
      <c r="C3142" s="16"/>
      <c r="D3142" s="1"/>
      <c r="E3142" s="1"/>
      <c r="F3142" s="1"/>
      <c r="G3142" s="1"/>
      <c r="H3142" s="11"/>
      <c r="I3142" s="11"/>
      <c r="J3142" s="11"/>
      <c r="K3142" s="2"/>
      <c r="L3142" s="2"/>
      <c r="M3142" s="1"/>
    </row>
    <row r="3143" spans="1:13" x14ac:dyDescent="0.2">
      <c r="A3143" s="1"/>
      <c r="B3143" s="1"/>
      <c r="C3143" s="16"/>
      <c r="D3143" s="1"/>
      <c r="E3143" s="1"/>
      <c r="F3143" s="1"/>
      <c r="G3143" s="1"/>
      <c r="H3143" s="11"/>
      <c r="I3143" s="11"/>
      <c r="J3143" s="11"/>
      <c r="K3143" s="2"/>
      <c r="L3143" s="2"/>
      <c r="M3143" s="1"/>
    </row>
    <row r="3144" spans="1:13" x14ac:dyDescent="0.2">
      <c r="A3144" s="1"/>
      <c r="B3144" s="1"/>
      <c r="C3144" s="16"/>
      <c r="D3144" s="1"/>
      <c r="E3144" s="1"/>
      <c r="F3144" s="1"/>
      <c r="G3144" s="1"/>
      <c r="H3144" s="11"/>
      <c r="I3144" s="11"/>
      <c r="J3144" s="11"/>
      <c r="K3144" s="2"/>
      <c r="L3144" s="2"/>
      <c r="M3144" s="1"/>
    </row>
    <row r="3145" spans="1:13" x14ac:dyDescent="0.2">
      <c r="A3145" s="1"/>
      <c r="B3145" s="1"/>
      <c r="C3145" s="16"/>
      <c r="D3145" s="1"/>
      <c r="E3145" s="1"/>
      <c r="F3145" s="1"/>
      <c r="G3145" s="1"/>
      <c r="H3145" s="11"/>
      <c r="I3145" s="11"/>
      <c r="J3145" s="11"/>
      <c r="K3145" s="2"/>
      <c r="L3145" s="2"/>
      <c r="M3145" s="1"/>
    </row>
    <row r="3146" spans="1:13" x14ac:dyDescent="0.2">
      <c r="A3146" s="1"/>
      <c r="B3146" s="1"/>
      <c r="C3146" s="16"/>
      <c r="D3146" s="1"/>
      <c r="E3146" s="1"/>
      <c r="F3146" s="1"/>
      <c r="G3146" s="1"/>
      <c r="H3146" s="11"/>
      <c r="I3146" s="11"/>
      <c r="J3146" s="11"/>
      <c r="K3146" s="2"/>
      <c r="L3146" s="2"/>
      <c r="M3146" s="1"/>
    </row>
    <row r="3147" spans="1:13" x14ac:dyDescent="0.2">
      <c r="A3147" s="1"/>
      <c r="B3147" s="1"/>
      <c r="C3147" s="16"/>
      <c r="D3147" s="1"/>
      <c r="E3147" s="1"/>
      <c r="F3147" s="1"/>
      <c r="G3147" s="1"/>
      <c r="H3147" s="11"/>
      <c r="I3147" s="11"/>
      <c r="J3147" s="11"/>
      <c r="K3147" s="2"/>
      <c r="L3147" s="2"/>
      <c r="M3147" s="1"/>
    </row>
    <row r="3148" spans="1:13" x14ac:dyDescent="0.2">
      <c r="A3148" s="1"/>
      <c r="B3148" s="1"/>
      <c r="C3148" s="16"/>
      <c r="D3148" s="1"/>
      <c r="E3148" s="1"/>
      <c r="F3148" s="1"/>
      <c r="G3148" s="1"/>
      <c r="H3148" s="11"/>
      <c r="I3148" s="11"/>
      <c r="J3148" s="11"/>
      <c r="K3148" s="2"/>
      <c r="L3148" s="2"/>
      <c r="M3148" s="1"/>
    </row>
    <row r="3149" spans="1:13" x14ac:dyDescent="0.2">
      <c r="A3149" s="1"/>
      <c r="B3149" s="1"/>
      <c r="C3149" s="16"/>
      <c r="D3149" s="1"/>
      <c r="E3149" s="1"/>
      <c r="F3149" s="1"/>
      <c r="G3149" s="1"/>
      <c r="H3149" s="11"/>
      <c r="I3149" s="11"/>
      <c r="J3149" s="11"/>
      <c r="K3149" s="2"/>
      <c r="L3149" s="2"/>
      <c r="M3149" s="1"/>
    </row>
    <row r="3150" spans="1:13" x14ac:dyDescent="0.2">
      <c r="A3150" s="1"/>
      <c r="B3150" s="1"/>
      <c r="C3150" s="16"/>
      <c r="D3150" s="1"/>
      <c r="E3150" s="1"/>
      <c r="F3150" s="1"/>
      <c r="G3150" s="1"/>
      <c r="H3150" s="11"/>
      <c r="I3150" s="11"/>
      <c r="J3150" s="11"/>
      <c r="K3150" s="2"/>
      <c r="L3150" s="2"/>
      <c r="M3150" s="1"/>
    </row>
    <row r="3151" spans="1:13" x14ac:dyDescent="0.2">
      <c r="A3151" s="1"/>
      <c r="B3151" s="1"/>
      <c r="C3151" s="16"/>
      <c r="D3151" s="1"/>
      <c r="E3151" s="1"/>
      <c r="F3151" s="1"/>
      <c r="G3151" s="1"/>
      <c r="H3151" s="11"/>
      <c r="I3151" s="11"/>
      <c r="J3151" s="11"/>
      <c r="K3151" s="2"/>
      <c r="L3151" s="2"/>
      <c r="M3151" s="1"/>
    </row>
    <row r="3152" spans="1:13" x14ac:dyDescent="0.2">
      <c r="A3152" s="1"/>
      <c r="B3152" s="1"/>
      <c r="C3152" s="16"/>
      <c r="D3152" s="1"/>
      <c r="E3152" s="1"/>
      <c r="F3152" s="1"/>
      <c r="G3152" s="1"/>
      <c r="H3152" s="11"/>
      <c r="I3152" s="11"/>
      <c r="J3152" s="11"/>
      <c r="K3152" s="2"/>
      <c r="L3152" s="2"/>
      <c r="M3152" s="1"/>
    </row>
    <row r="3153" spans="1:13" x14ac:dyDescent="0.2">
      <c r="A3153" s="1"/>
      <c r="B3153" s="1"/>
      <c r="C3153" s="16"/>
      <c r="D3153" s="1"/>
      <c r="E3153" s="1"/>
      <c r="F3153" s="1"/>
      <c r="G3153" s="1"/>
      <c r="H3153" s="11"/>
      <c r="I3153" s="11"/>
      <c r="J3153" s="11"/>
      <c r="K3153" s="2"/>
      <c r="L3153" s="2"/>
      <c r="M3153" s="1"/>
    </row>
    <row r="3154" spans="1:13" x14ac:dyDescent="0.2">
      <c r="A3154" s="1"/>
      <c r="B3154" s="1"/>
      <c r="C3154" s="16"/>
      <c r="D3154" s="1"/>
      <c r="E3154" s="1"/>
      <c r="F3154" s="1"/>
      <c r="G3154" s="1"/>
      <c r="H3154" s="11"/>
      <c r="I3154" s="11"/>
      <c r="J3154" s="11"/>
      <c r="K3154" s="2"/>
      <c r="L3154" s="2"/>
      <c r="M3154" s="1"/>
    </row>
    <row r="3155" spans="1:13" x14ac:dyDescent="0.2">
      <c r="A3155" s="1"/>
      <c r="B3155" s="1"/>
      <c r="C3155" s="16"/>
      <c r="D3155" s="1"/>
      <c r="E3155" s="1"/>
      <c r="F3155" s="1"/>
      <c r="G3155" s="1"/>
      <c r="H3155" s="11"/>
      <c r="I3155" s="11"/>
      <c r="J3155" s="11"/>
      <c r="K3155" s="2"/>
      <c r="L3155" s="2"/>
      <c r="M3155" s="1"/>
    </row>
    <row r="3156" spans="1:13" x14ac:dyDescent="0.2">
      <c r="A3156" s="1"/>
      <c r="B3156" s="1"/>
      <c r="C3156" s="16"/>
      <c r="D3156" s="1"/>
      <c r="E3156" s="1"/>
      <c r="F3156" s="1"/>
      <c r="G3156" s="1"/>
      <c r="H3156" s="11"/>
      <c r="I3156" s="11"/>
      <c r="J3156" s="11"/>
      <c r="K3156" s="2"/>
      <c r="L3156" s="2"/>
      <c r="M3156" s="1"/>
    </row>
    <row r="3157" spans="1:13" x14ac:dyDescent="0.2">
      <c r="A3157" s="1"/>
      <c r="B3157" s="1"/>
      <c r="C3157" s="16"/>
      <c r="D3157" s="1"/>
      <c r="E3157" s="1"/>
      <c r="F3157" s="1"/>
      <c r="G3157" s="1"/>
      <c r="H3157" s="11"/>
      <c r="I3157" s="11"/>
      <c r="J3157" s="11"/>
      <c r="K3157" s="2"/>
      <c r="L3157" s="2"/>
      <c r="M3157" s="1"/>
    </row>
    <row r="3158" spans="1:13" x14ac:dyDescent="0.2">
      <c r="A3158" s="1"/>
      <c r="B3158" s="1"/>
      <c r="C3158" s="16"/>
      <c r="D3158" s="1"/>
      <c r="E3158" s="1"/>
      <c r="F3158" s="1"/>
      <c r="G3158" s="1"/>
      <c r="H3158" s="11"/>
      <c r="I3158" s="11"/>
      <c r="J3158" s="11"/>
      <c r="K3158" s="2"/>
      <c r="L3158" s="2"/>
      <c r="M3158" s="1"/>
    </row>
    <row r="3159" spans="1:13" x14ac:dyDescent="0.2">
      <c r="A3159" s="1"/>
      <c r="B3159" s="1"/>
      <c r="C3159" s="16"/>
      <c r="D3159" s="1"/>
      <c r="E3159" s="1"/>
      <c r="F3159" s="1"/>
      <c r="G3159" s="1"/>
      <c r="H3159" s="11"/>
      <c r="I3159" s="11"/>
      <c r="J3159" s="11"/>
      <c r="K3159" s="2"/>
      <c r="L3159" s="2"/>
      <c r="M3159" s="1"/>
    </row>
    <row r="3160" spans="1:13" x14ac:dyDescent="0.2">
      <c r="A3160" s="1"/>
      <c r="B3160" s="1"/>
      <c r="C3160" s="16"/>
      <c r="D3160" s="1"/>
      <c r="E3160" s="1"/>
      <c r="F3160" s="1"/>
      <c r="G3160" s="1"/>
      <c r="H3160" s="11"/>
      <c r="I3160" s="11"/>
      <c r="J3160" s="11"/>
      <c r="K3160" s="2"/>
      <c r="L3160" s="2"/>
      <c r="M3160" s="1"/>
    </row>
    <row r="3161" spans="1:13" x14ac:dyDescent="0.2">
      <c r="A3161" s="1"/>
      <c r="B3161" s="1"/>
      <c r="C3161" s="16"/>
      <c r="D3161" s="1"/>
      <c r="E3161" s="1"/>
      <c r="F3161" s="1"/>
      <c r="G3161" s="1"/>
      <c r="H3161" s="11"/>
      <c r="I3161" s="11"/>
      <c r="J3161" s="11"/>
      <c r="K3161" s="2"/>
      <c r="L3161" s="2"/>
      <c r="M3161" s="1"/>
    </row>
    <row r="3162" spans="1:13" x14ac:dyDescent="0.2">
      <c r="A3162" s="1"/>
      <c r="B3162" s="1"/>
      <c r="C3162" s="16"/>
      <c r="D3162" s="1"/>
      <c r="E3162" s="1"/>
      <c r="F3162" s="1"/>
      <c r="G3162" s="1"/>
      <c r="H3162" s="11"/>
      <c r="I3162" s="11"/>
      <c r="J3162" s="11"/>
      <c r="K3162" s="2"/>
      <c r="L3162" s="2"/>
      <c r="M3162" s="1"/>
    </row>
    <row r="3163" spans="1:13" x14ac:dyDescent="0.2">
      <c r="A3163" s="1"/>
      <c r="B3163" s="1"/>
      <c r="C3163" s="16"/>
      <c r="D3163" s="1"/>
      <c r="E3163" s="1"/>
      <c r="F3163" s="1"/>
      <c r="G3163" s="1"/>
      <c r="H3163" s="11"/>
      <c r="I3163" s="11"/>
      <c r="J3163" s="11"/>
      <c r="K3163" s="2"/>
      <c r="L3163" s="2"/>
      <c r="M3163" s="1"/>
    </row>
    <row r="3164" spans="1:13" x14ac:dyDescent="0.2">
      <c r="A3164" s="1"/>
      <c r="B3164" s="1"/>
      <c r="C3164" s="16"/>
      <c r="D3164" s="1"/>
      <c r="E3164" s="1"/>
      <c r="F3164" s="1"/>
      <c r="G3164" s="1"/>
      <c r="H3164" s="11"/>
      <c r="I3164" s="11"/>
      <c r="J3164" s="11"/>
      <c r="K3164" s="2"/>
      <c r="L3164" s="2"/>
      <c r="M3164" s="1"/>
    </row>
    <row r="3165" spans="1:13" x14ac:dyDescent="0.2">
      <c r="A3165" s="1"/>
      <c r="B3165" s="1"/>
      <c r="C3165" s="16"/>
      <c r="D3165" s="1"/>
      <c r="E3165" s="1"/>
      <c r="F3165" s="1"/>
      <c r="G3165" s="1"/>
      <c r="H3165" s="11"/>
      <c r="I3165" s="11"/>
      <c r="J3165" s="11"/>
      <c r="K3165" s="2"/>
      <c r="L3165" s="2"/>
      <c r="M3165" s="1"/>
    </row>
    <row r="3166" spans="1:13" x14ac:dyDescent="0.2">
      <c r="A3166" s="1"/>
      <c r="B3166" s="1"/>
      <c r="C3166" s="16"/>
      <c r="D3166" s="1"/>
      <c r="E3166" s="1"/>
      <c r="F3166" s="1"/>
      <c r="G3166" s="1"/>
      <c r="H3166" s="11"/>
      <c r="I3166" s="11"/>
      <c r="J3166" s="11"/>
      <c r="K3166" s="2"/>
      <c r="L3166" s="2"/>
      <c r="M3166" s="1"/>
    </row>
    <row r="3167" spans="1:13" x14ac:dyDescent="0.2">
      <c r="A3167" s="1"/>
      <c r="B3167" s="1"/>
      <c r="C3167" s="16"/>
      <c r="D3167" s="1"/>
      <c r="E3167" s="1"/>
      <c r="F3167" s="1"/>
      <c r="G3167" s="1"/>
      <c r="H3167" s="11"/>
      <c r="I3167" s="11"/>
      <c r="J3167" s="11"/>
      <c r="K3167" s="2"/>
      <c r="L3167" s="2"/>
      <c r="M3167" s="1"/>
    </row>
    <row r="3168" spans="1:13" x14ac:dyDescent="0.2">
      <c r="A3168" s="1"/>
      <c r="B3168" s="1"/>
      <c r="C3168" s="16"/>
      <c r="D3168" s="1"/>
      <c r="E3168" s="1"/>
      <c r="F3168" s="1"/>
      <c r="G3168" s="1"/>
      <c r="H3168" s="11"/>
      <c r="I3168" s="11"/>
      <c r="J3168" s="11"/>
      <c r="K3168" s="2"/>
      <c r="L3168" s="2"/>
      <c r="M3168" s="1"/>
    </row>
    <row r="3169" spans="1:13" x14ac:dyDescent="0.2">
      <c r="A3169" s="1"/>
      <c r="B3169" s="1"/>
      <c r="C3169" s="16"/>
      <c r="D3169" s="1"/>
      <c r="E3169" s="1"/>
      <c r="F3169" s="1"/>
      <c r="G3169" s="1"/>
      <c r="H3169" s="11"/>
      <c r="I3169" s="11"/>
      <c r="J3169" s="11"/>
      <c r="K3169" s="2"/>
      <c r="L3169" s="2"/>
      <c r="M3169" s="1"/>
    </row>
    <row r="3170" spans="1:13" x14ac:dyDescent="0.2">
      <c r="A3170" s="1"/>
      <c r="B3170" s="1"/>
      <c r="C3170" s="16"/>
      <c r="D3170" s="1"/>
      <c r="E3170" s="1"/>
      <c r="F3170" s="1"/>
      <c r="G3170" s="1"/>
      <c r="H3170" s="11"/>
      <c r="I3170" s="11"/>
      <c r="J3170" s="11"/>
      <c r="K3170" s="2"/>
      <c r="L3170" s="2"/>
      <c r="M3170" s="1"/>
    </row>
    <row r="3171" spans="1:13" x14ac:dyDescent="0.2">
      <c r="A3171" s="1"/>
      <c r="B3171" s="1"/>
      <c r="C3171" s="16"/>
      <c r="D3171" s="1"/>
      <c r="E3171" s="1"/>
      <c r="F3171" s="1"/>
      <c r="G3171" s="1"/>
      <c r="H3171" s="11"/>
      <c r="I3171" s="11"/>
      <c r="J3171" s="11"/>
      <c r="K3171" s="2"/>
      <c r="L3171" s="2"/>
      <c r="M3171" s="1"/>
    </row>
    <row r="3172" spans="1:13" x14ac:dyDescent="0.2">
      <c r="A3172" s="1"/>
      <c r="B3172" s="1"/>
      <c r="C3172" s="16"/>
      <c r="D3172" s="1"/>
      <c r="E3172" s="1"/>
      <c r="F3172" s="1"/>
      <c r="G3172" s="1"/>
      <c r="H3172" s="11"/>
      <c r="I3172" s="11"/>
      <c r="J3172" s="11"/>
      <c r="K3172" s="2"/>
      <c r="L3172" s="2"/>
      <c r="M3172" s="1"/>
    </row>
    <row r="3173" spans="1:13" x14ac:dyDescent="0.2">
      <c r="A3173" s="1"/>
      <c r="B3173" s="1"/>
      <c r="C3173" s="16"/>
      <c r="D3173" s="1"/>
      <c r="E3173" s="1"/>
      <c r="F3173" s="1"/>
      <c r="G3173" s="1"/>
      <c r="H3173" s="11"/>
      <c r="I3173" s="11"/>
      <c r="J3173" s="11"/>
      <c r="K3173" s="2"/>
      <c r="L3173" s="2"/>
      <c r="M3173" s="1"/>
    </row>
    <row r="3174" spans="1:13" x14ac:dyDescent="0.2">
      <c r="A3174" s="1"/>
      <c r="B3174" s="1"/>
      <c r="C3174" s="16"/>
      <c r="D3174" s="1"/>
      <c r="E3174" s="1"/>
      <c r="F3174" s="1"/>
      <c r="G3174" s="1"/>
      <c r="H3174" s="11"/>
      <c r="I3174" s="11"/>
      <c r="J3174" s="11"/>
      <c r="K3174" s="2"/>
      <c r="L3174" s="2"/>
      <c r="M3174" s="1"/>
    </row>
    <row r="3175" spans="1:13" x14ac:dyDescent="0.2">
      <c r="A3175" s="1"/>
      <c r="B3175" s="1"/>
      <c r="C3175" s="16"/>
      <c r="D3175" s="1"/>
      <c r="E3175" s="1"/>
      <c r="F3175" s="1"/>
      <c r="G3175" s="1"/>
      <c r="H3175" s="11"/>
      <c r="I3175" s="11"/>
      <c r="J3175" s="11"/>
      <c r="K3175" s="2"/>
      <c r="L3175" s="2"/>
      <c r="M3175" s="1"/>
    </row>
    <row r="3176" spans="1:13" x14ac:dyDescent="0.2">
      <c r="A3176" s="1"/>
      <c r="B3176" s="1"/>
      <c r="C3176" s="16"/>
      <c r="D3176" s="1"/>
      <c r="E3176" s="1"/>
      <c r="F3176" s="1"/>
      <c r="G3176" s="1"/>
      <c r="H3176" s="11"/>
      <c r="I3176" s="11"/>
      <c r="J3176" s="11"/>
      <c r="K3176" s="2"/>
      <c r="L3176" s="2"/>
      <c r="M3176" s="1"/>
    </row>
    <row r="3177" spans="1:13" x14ac:dyDescent="0.2">
      <c r="A3177" s="1"/>
      <c r="B3177" s="1"/>
      <c r="C3177" s="16"/>
      <c r="D3177" s="1"/>
      <c r="E3177" s="1"/>
      <c r="F3177" s="1"/>
      <c r="G3177" s="1"/>
      <c r="H3177" s="11"/>
      <c r="I3177" s="11"/>
      <c r="J3177" s="11"/>
      <c r="K3177" s="2"/>
      <c r="L3177" s="2"/>
      <c r="M3177" s="1"/>
    </row>
    <row r="3178" spans="1:13" x14ac:dyDescent="0.2">
      <c r="A3178" s="1"/>
      <c r="B3178" s="1"/>
      <c r="C3178" s="16"/>
      <c r="D3178" s="1"/>
      <c r="E3178" s="1"/>
      <c r="F3178" s="1"/>
      <c r="G3178" s="1"/>
      <c r="H3178" s="11"/>
      <c r="I3178" s="11"/>
      <c r="J3178" s="11"/>
      <c r="K3178" s="2"/>
      <c r="L3178" s="2"/>
      <c r="M3178" s="1"/>
    </row>
    <row r="3179" spans="1:13" x14ac:dyDescent="0.2">
      <c r="A3179" s="1"/>
      <c r="B3179" s="1"/>
      <c r="C3179" s="16"/>
      <c r="D3179" s="1"/>
      <c r="E3179" s="1"/>
      <c r="F3179" s="1"/>
      <c r="G3179" s="1"/>
      <c r="H3179" s="11"/>
      <c r="I3179" s="11"/>
      <c r="J3179" s="11"/>
      <c r="K3179" s="2"/>
      <c r="L3179" s="2"/>
      <c r="M3179" s="1"/>
    </row>
    <row r="3180" spans="1:13" x14ac:dyDescent="0.2">
      <c r="A3180" s="1"/>
      <c r="B3180" s="1"/>
      <c r="C3180" s="16"/>
      <c r="D3180" s="1"/>
      <c r="E3180" s="1"/>
      <c r="F3180" s="1"/>
      <c r="G3180" s="1"/>
      <c r="H3180" s="11"/>
      <c r="I3180" s="11"/>
      <c r="J3180" s="11"/>
      <c r="K3180" s="2"/>
      <c r="L3180" s="2"/>
      <c r="M3180" s="1"/>
    </row>
    <row r="3181" spans="1:13" x14ac:dyDescent="0.2">
      <c r="A3181" s="1"/>
      <c r="B3181" s="1"/>
      <c r="C3181" s="16"/>
      <c r="D3181" s="1"/>
      <c r="E3181" s="1"/>
      <c r="F3181" s="1"/>
      <c r="G3181" s="1"/>
      <c r="H3181" s="11"/>
      <c r="I3181" s="11"/>
      <c r="J3181" s="11"/>
      <c r="K3181" s="2"/>
      <c r="L3181" s="2"/>
      <c r="M3181" s="1"/>
    </row>
    <row r="3182" spans="1:13" x14ac:dyDescent="0.2">
      <c r="A3182" s="1"/>
      <c r="B3182" s="1"/>
      <c r="C3182" s="16"/>
      <c r="D3182" s="1"/>
      <c r="E3182" s="1"/>
      <c r="F3182" s="1"/>
      <c r="G3182" s="1"/>
      <c r="H3182" s="11"/>
      <c r="I3182" s="11"/>
      <c r="J3182" s="11"/>
      <c r="K3182" s="2"/>
      <c r="L3182" s="2"/>
      <c r="M3182" s="1"/>
    </row>
    <row r="3183" spans="1:13" x14ac:dyDescent="0.2">
      <c r="A3183" s="1"/>
      <c r="B3183" s="1"/>
      <c r="C3183" s="16"/>
      <c r="D3183" s="1"/>
      <c r="E3183" s="1"/>
      <c r="F3183" s="1"/>
      <c r="G3183" s="1"/>
      <c r="H3183" s="11"/>
      <c r="I3183" s="11"/>
      <c r="J3183" s="11"/>
      <c r="K3183" s="2"/>
      <c r="L3183" s="2"/>
      <c r="M3183" s="1"/>
    </row>
    <row r="3184" spans="1:13" x14ac:dyDescent="0.2">
      <c r="A3184" s="1"/>
      <c r="B3184" s="1"/>
      <c r="C3184" s="16"/>
      <c r="D3184" s="1"/>
      <c r="E3184" s="1"/>
      <c r="F3184" s="1"/>
      <c r="G3184" s="1"/>
      <c r="H3184" s="11"/>
      <c r="I3184" s="11"/>
      <c r="J3184" s="11"/>
      <c r="K3184" s="2"/>
      <c r="L3184" s="2"/>
      <c r="M3184" s="1"/>
    </row>
    <row r="3185" spans="1:13" x14ac:dyDescent="0.2">
      <c r="A3185" s="1"/>
      <c r="B3185" s="1"/>
      <c r="C3185" s="16"/>
      <c r="D3185" s="1"/>
      <c r="E3185" s="1"/>
      <c r="F3185" s="1"/>
      <c r="G3185" s="1"/>
      <c r="H3185" s="11"/>
      <c r="I3185" s="11"/>
      <c r="J3185" s="11"/>
      <c r="K3185" s="2"/>
      <c r="L3185" s="2"/>
      <c r="M3185" s="1"/>
    </row>
    <row r="3186" spans="1:13" x14ac:dyDescent="0.2">
      <c r="A3186" s="1"/>
      <c r="B3186" s="1"/>
      <c r="C3186" s="16"/>
      <c r="D3186" s="1"/>
      <c r="E3186" s="1"/>
      <c r="F3186" s="1"/>
      <c r="G3186" s="1"/>
      <c r="H3186" s="11"/>
      <c r="I3186" s="11"/>
      <c r="J3186" s="11"/>
      <c r="K3186" s="2"/>
      <c r="L3186" s="2"/>
      <c r="M3186" s="1"/>
    </row>
    <row r="3187" spans="1:13" x14ac:dyDescent="0.2">
      <c r="A3187" s="1"/>
      <c r="B3187" s="1"/>
      <c r="C3187" s="16"/>
      <c r="D3187" s="1"/>
      <c r="E3187" s="1"/>
      <c r="F3187" s="1"/>
      <c r="G3187" s="1"/>
      <c r="H3187" s="11"/>
      <c r="I3187" s="11"/>
      <c r="J3187" s="11"/>
      <c r="K3187" s="2"/>
      <c r="L3187" s="2"/>
      <c r="M3187" s="1"/>
    </row>
    <row r="3188" spans="1:13" x14ac:dyDescent="0.2">
      <c r="A3188" s="1"/>
      <c r="B3188" s="1"/>
      <c r="C3188" s="16"/>
      <c r="D3188" s="1"/>
      <c r="E3188" s="1"/>
      <c r="F3188" s="1"/>
      <c r="G3188" s="1"/>
      <c r="H3188" s="11"/>
      <c r="I3188" s="11"/>
      <c r="J3188" s="11"/>
      <c r="K3188" s="2"/>
      <c r="L3188" s="2"/>
      <c r="M3188" s="1"/>
    </row>
    <row r="3189" spans="1:13" x14ac:dyDescent="0.2">
      <c r="A3189" s="1"/>
      <c r="B3189" s="1"/>
      <c r="C3189" s="16"/>
      <c r="D3189" s="1"/>
      <c r="E3189" s="1"/>
      <c r="F3189" s="1"/>
      <c r="G3189" s="1"/>
      <c r="H3189" s="11"/>
      <c r="I3189" s="11"/>
      <c r="J3189" s="11"/>
      <c r="K3189" s="2"/>
      <c r="L3189" s="2"/>
      <c r="M3189" s="1"/>
    </row>
    <row r="3190" spans="1:13" x14ac:dyDescent="0.2">
      <c r="A3190" s="1"/>
      <c r="B3190" s="1"/>
      <c r="C3190" s="16"/>
      <c r="D3190" s="1"/>
      <c r="E3190" s="1"/>
      <c r="F3190" s="1"/>
      <c r="G3190" s="1"/>
      <c r="H3190" s="11"/>
      <c r="I3190" s="11"/>
      <c r="J3190" s="11"/>
      <c r="K3190" s="2"/>
      <c r="L3190" s="2"/>
      <c r="M3190" s="1"/>
    </row>
    <row r="3191" spans="1:13" x14ac:dyDescent="0.2">
      <c r="A3191" s="1"/>
      <c r="B3191" s="1"/>
      <c r="C3191" s="16"/>
      <c r="D3191" s="1"/>
      <c r="E3191" s="1"/>
      <c r="F3191" s="1"/>
      <c r="G3191" s="1"/>
      <c r="H3191" s="11"/>
      <c r="I3191" s="11"/>
      <c r="J3191" s="11"/>
      <c r="K3191" s="2"/>
      <c r="L3191" s="2"/>
      <c r="M3191" s="1"/>
    </row>
    <row r="3192" spans="1:13" x14ac:dyDescent="0.2">
      <c r="A3192" s="1"/>
      <c r="B3192" s="1"/>
      <c r="C3192" s="16"/>
      <c r="D3192" s="1"/>
      <c r="E3192" s="1"/>
      <c r="F3192" s="1"/>
      <c r="G3192" s="1"/>
      <c r="H3192" s="11"/>
      <c r="I3192" s="11"/>
      <c r="J3192" s="11"/>
      <c r="K3192" s="2"/>
      <c r="L3192" s="2"/>
      <c r="M3192" s="1"/>
    </row>
    <row r="3193" spans="1:13" x14ac:dyDescent="0.2">
      <c r="A3193" s="1"/>
      <c r="B3193" s="1"/>
      <c r="C3193" s="16"/>
      <c r="D3193" s="1"/>
      <c r="E3193" s="1"/>
      <c r="F3193" s="1"/>
      <c r="G3193" s="1"/>
      <c r="H3193" s="11"/>
      <c r="I3193" s="11"/>
      <c r="J3193" s="11"/>
      <c r="K3193" s="2"/>
      <c r="L3193" s="2"/>
      <c r="M3193" s="1"/>
    </row>
    <row r="3194" spans="1:13" x14ac:dyDescent="0.2">
      <c r="A3194" s="1"/>
      <c r="B3194" s="1"/>
      <c r="C3194" s="16"/>
      <c r="D3194" s="1"/>
      <c r="E3194" s="1"/>
      <c r="F3194" s="1"/>
      <c r="G3194" s="1"/>
      <c r="H3194" s="11"/>
      <c r="I3194" s="11"/>
      <c r="J3194" s="11"/>
      <c r="K3194" s="2"/>
      <c r="L3194" s="2"/>
      <c r="M3194" s="1"/>
    </row>
    <row r="3195" spans="1:13" x14ac:dyDescent="0.2">
      <c r="A3195" s="1"/>
      <c r="B3195" s="1"/>
      <c r="C3195" s="16"/>
      <c r="D3195" s="1"/>
      <c r="E3195" s="1"/>
      <c r="F3195" s="1"/>
      <c r="G3195" s="1"/>
      <c r="H3195" s="11"/>
      <c r="I3195" s="11"/>
      <c r="J3195" s="11"/>
      <c r="K3195" s="2"/>
      <c r="L3195" s="2"/>
      <c r="M3195" s="1"/>
    </row>
    <row r="3196" spans="1:13" x14ac:dyDescent="0.2">
      <c r="A3196" s="1"/>
      <c r="B3196" s="1"/>
      <c r="C3196" s="16"/>
      <c r="D3196" s="1"/>
      <c r="E3196" s="1"/>
      <c r="F3196" s="1"/>
      <c r="G3196" s="1"/>
      <c r="H3196" s="11"/>
      <c r="I3196" s="11"/>
      <c r="J3196" s="11"/>
      <c r="K3196" s="2"/>
      <c r="L3196" s="2"/>
      <c r="M3196" s="1"/>
    </row>
    <row r="3197" spans="1:13" x14ac:dyDescent="0.2">
      <c r="A3197" s="1"/>
      <c r="B3197" s="1"/>
      <c r="C3197" s="16"/>
      <c r="D3197" s="1"/>
      <c r="E3197" s="1"/>
      <c r="F3197" s="1"/>
      <c r="G3197" s="1"/>
      <c r="H3197" s="11"/>
      <c r="I3197" s="11"/>
      <c r="J3197" s="11"/>
      <c r="K3197" s="2"/>
      <c r="L3197" s="2"/>
      <c r="M3197" s="1"/>
    </row>
    <row r="3198" spans="1:13" x14ac:dyDescent="0.2">
      <c r="A3198" s="1"/>
      <c r="B3198" s="1"/>
      <c r="C3198" s="16"/>
      <c r="D3198" s="1"/>
      <c r="E3198" s="1"/>
      <c r="F3198" s="1"/>
      <c r="G3198" s="1"/>
      <c r="H3198" s="11"/>
      <c r="I3198" s="11"/>
      <c r="J3198" s="11"/>
      <c r="K3198" s="2"/>
      <c r="L3198" s="2"/>
      <c r="M3198" s="1"/>
    </row>
    <row r="3199" spans="1:13" x14ac:dyDescent="0.2">
      <c r="A3199" s="1"/>
      <c r="B3199" s="1"/>
      <c r="C3199" s="16"/>
      <c r="D3199" s="1"/>
      <c r="E3199" s="1"/>
      <c r="F3199" s="1"/>
      <c r="G3199" s="1"/>
      <c r="H3199" s="11"/>
      <c r="I3199" s="11"/>
      <c r="J3199" s="11"/>
      <c r="K3199" s="2"/>
      <c r="L3199" s="2"/>
      <c r="M3199" s="1"/>
    </row>
    <row r="3200" spans="1:13" x14ac:dyDescent="0.2">
      <c r="A3200" s="1"/>
      <c r="B3200" s="1"/>
      <c r="C3200" s="16"/>
      <c r="D3200" s="1"/>
      <c r="E3200" s="1"/>
      <c r="F3200" s="1"/>
      <c r="G3200" s="1"/>
      <c r="H3200" s="11"/>
      <c r="I3200" s="11"/>
      <c r="J3200" s="11"/>
      <c r="K3200" s="2"/>
      <c r="L3200" s="2"/>
      <c r="M3200" s="1"/>
    </row>
    <row r="3201" spans="1:13" x14ac:dyDescent="0.2">
      <c r="A3201" s="1"/>
      <c r="B3201" s="1"/>
      <c r="C3201" s="16"/>
      <c r="D3201" s="1"/>
      <c r="E3201" s="1"/>
      <c r="F3201" s="1"/>
      <c r="G3201" s="1"/>
      <c r="H3201" s="11"/>
      <c r="I3201" s="11"/>
      <c r="J3201" s="11"/>
      <c r="K3201" s="2"/>
      <c r="L3201" s="2"/>
      <c r="M3201" s="1"/>
    </row>
    <row r="3202" spans="1:13" x14ac:dyDescent="0.2">
      <c r="A3202" s="1"/>
      <c r="B3202" s="1"/>
      <c r="C3202" s="16"/>
      <c r="D3202" s="1"/>
      <c r="E3202" s="1"/>
      <c r="F3202" s="1"/>
      <c r="G3202" s="1"/>
      <c r="H3202" s="11"/>
      <c r="I3202" s="11"/>
      <c r="J3202" s="11"/>
      <c r="K3202" s="2"/>
      <c r="L3202" s="2"/>
      <c r="M3202" s="1"/>
    </row>
    <row r="3203" spans="1:13" x14ac:dyDescent="0.2">
      <c r="A3203" s="1"/>
      <c r="B3203" s="1"/>
      <c r="C3203" s="16"/>
      <c r="D3203" s="1"/>
      <c r="E3203" s="1"/>
      <c r="F3203" s="1"/>
      <c r="G3203" s="1"/>
      <c r="H3203" s="11"/>
      <c r="I3203" s="11"/>
      <c r="J3203" s="11"/>
      <c r="K3203" s="2"/>
      <c r="L3203" s="2"/>
      <c r="M3203" s="1"/>
    </row>
    <row r="3204" spans="1:13" x14ac:dyDescent="0.2">
      <c r="A3204" s="1"/>
      <c r="B3204" s="1"/>
      <c r="C3204" s="16"/>
      <c r="D3204" s="1"/>
      <c r="E3204" s="1"/>
      <c r="F3204" s="1"/>
      <c r="G3204" s="1"/>
      <c r="H3204" s="11"/>
      <c r="I3204" s="11"/>
      <c r="J3204" s="11"/>
      <c r="K3204" s="2"/>
      <c r="L3204" s="2"/>
      <c r="M3204" s="1"/>
    </row>
    <row r="3205" spans="1:13" x14ac:dyDescent="0.2">
      <c r="A3205" s="1"/>
      <c r="B3205" s="1"/>
      <c r="C3205" s="16"/>
      <c r="D3205" s="1"/>
      <c r="E3205" s="1"/>
      <c r="F3205" s="1"/>
      <c r="G3205" s="1"/>
      <c r="H3205" s="11"/>
      <c r="I3205" s="11"/>
      <c r="J3205" s="11"/>
      <c r="K3205" s="2"/>
      <c r="L3205" s="2"/>
      <c r="M3205" s="1"/>
    </row>
    <row r="3206" spans="1:13" x14ac:dyDescent="0.2">
      <c r="A3206" s="1"/>
      <c r="B3206" s="1"/>
      <c r="C3206" s="16"/>
      <c r="D3206" s="1"/>
      <c r="E3206" s="1"/>
      <c r="F3206" s="1"/>
      <c r="G3206" s="1"/>
      <c r="H3206" s="11"/>
      <c r="I3206" s="11"/>
      <c r="J3206" s="11"/>
      <c r="K3206" s="2"/>
      <c r="L3206" s="2"/>
      <c r="M3206" s="1"/>
    </row>
    <row r="3207" spans="1:13" x14ac:dyDescent="0.2">
      <c r="A3207" s="1"/>
      <c r="B3207" s="1"/>
      <c r="C3207" s="16"/>
      <c r="D3207" s="1"/>
      <c r="E3207" s="1"/>
      <c r="F3207" s="1"/>
      <c r="G3207" s="1"/>
      <c r="H3207" s="11"/>
      <c r="I3207" s="11"/>
      <c r="J3207" s="11"/>
      <c r="K3207" s="2"/>
      <c r="L3207" s="2"/>
      <c r="M3207" s="1"/>
    </row>
    <row r="3208" spans="1:13" x14ac:dyDescent="0.2">
      <c r="A3208" s="1"/>
      <c r="B3208" s="1"/>
      <c r="C3208" s="16"/>
      <c r="D3208" s="1"/>
      <c r="E3208" s="1"/>
      <c r="F3208" s="1"/>
      <c r="G3208" s="1"/>
      <c r="H3208" s="11"/>
      <c r="I3208" s="11"/>
      <c r="J3208" s="11"/>
      <c r="K3208" s="2"/>
      <c r="L3208" s="2"/>
      <c r="M3208" s="1"/>
    </row>
    <row r="3209" spans="1:13" x14ac:dyDescent="0.2">
      <c r="A3209" s="1"/>
      <c r="B3209" s="1"/>
      <c r="C3209" s="16"/>
      <c r="D3209" s="1"/>
      <c r="E3209" s="1"/>
      <c r="F3209" s="1"/>
      <c r="G3209" s="1"/>
      <c r="H3209" s="11"/>
      <c r="I3209" s="11"/>
      <c r="J3209" s="11"/>
      <c r="K3209" s="2"/>
      <c r="L3209" s="2"/>
      <c r="M3209" s="1"/>
    </row>
    <row r="3210" spans="1:13" x14ac:dyDescent="0.2">
      <c r="A3210" s="1"/>
      <c r="B3210" s="1"/>
      <c r="C3210" s="16"/>
      <c r="D3210" s="1"/>
      <c r="E3210" s="1"/>
      <c r="F3210" s="1"/>
      <c r="G3210" s="1"/>
      <c r="H3210" s="11"/>
      <c r="I3210" s="11"/>
      <c r="J3210" s="11"/>
      <c r="K3210" s="2"/>
      <c r="L3210" s="2"/>
      <c r="M3210" s="1"/>
    </row>
    <row r="3211" spans="1:13" x14ac:dyDescent="0.2">
      <c r="A3211" s="1"/>
      <c r="B3211" s="1"/>
      <c r="C3211" s="16"/>
      <c r="D3211" s="1"/>
      <c r="E3211" s="1"/>
      <c r="F3211" s="1"/>
      <c r="G3211" s="1"/>
      <c r="H3211" s="11"/>
      <c r="I3211" s="11"/>
      <c r="J3211" s="11"/>
      <c r="K3211" s="2"/>
      <c r="L3211" s="2"/>
      <c r="M3211" s="1"/>
    </row>
    <row r="3212" spans="1:13" x14ac:dyDescent="0.2">
      <c r="A3212" s="1"/>
      <c r="B3212" s="1"/>
      <c r="C3212" s="16"/>
      <c r="D3212" s="1"/>
      <c r="E3212" s="1"/>
      <c r="F3212" s="1"/>
      <c r="G3212" s="1"/>
      <c r="H3212" s="11"/>
      <c r="I3212" s="11"/>
      <c r="J3212" s="11"/>
      <c r="K3212" s="2"/>
      <c r="L3212" s="2"/>
      <c r="M3212" s="1"/>
    </row>
    <row r="3213" spans="1:13" x14ac:dyDescent="0.2">
      <c r="A3213" s="1"/>
      <c r="B3213" s="1"/>
      <c r="C3213" s="16"/>
      <c r="D3213" s="1"/>
      <c r="E3213" s="1"/>
      <c r="F3213" s="1"/>
      <c r="G3213" s="1"/>
      <c r="H3213" s="11"/>
      <c r="I3213" s="11"/>
      <c r="J3213" s="11"/>
      <c r="K3213" s="2"/>
      <c r="L3213" s="2"/>
      <c r="M3213" s="1"/>
    </row>
    <row r="3214" spans="1:13" x14ac:dyDescent="0.2">
      <c r="A3214" s="1"/>
      <c r="B3214" s="1"/>
      <c r="C3214" s="16"/>
      <c r="D3214" s="1"/>
      <c r="E3214" s="1"/>
      <c r="F3214" s="1"/>
      <c r="G3214" s="1"/>
      <c r="H3214" s="11"/>
      <c r="I3214" s="11"/>
      <c r="J3214" s="11"/>
      <c r="K3214" s="2"/>
      <c r="L3214" s="2"/>
      <c r="M3214" s="1"/>
    </row>
    <row r="3215" spans="1:13" x14ac:dyDescent="0.2">
      <c r="A3215" s="1"/>
      <c r="B3215" s="1"/>
      <c r="C3215" s="16"/>
      <c r="D3215" s="1"/>
      <c r="E3215" s="1"/>
      <c r="F3215" s="1"/>
      <c r="G3215" s="1"/>
      <c r="H3215" s="11"/>
      <c r="I3215" s="11"/>
      <c r="J3215" s="11"/>
      <c r="K3215" s="2"/>
      <c r="L3215" s="2"/>
      <c r="M3215" s="1"/>
    </row>
    <row r="3216" spans="1:13" x14ac:dyDescent="0.2">
      <c r="A3216" s="1"/>
      <c r="B3216" s="1"/>
      <c r="C3216" s="16"/>
      <c r="D3216" s="1"/>
      <c r="E3216" s="1"/>
      <c r="F3216" s="1"/>
      <c r="G3216" s="1"/>
      <c r="H3216" s="11"/>
      <c r="I3216" s="11"/>
      <c r="J3216" s="11"/>
      <c r="K3216" s="2"/>
      <c r="L3216" s="2"/>
      <c r="M3216" s="1"/>
    </row>
    <row r="3217" spans="1:13" x14ac:dyDescent="0.2">
      <c r="A3217" s="1"/>
      <c r="B3217" s="1"/>
      <c r="C3217" s="16"/>
      <c r="D3217" s="1"/>
      <c r="E3217" s="1"/>
      <c r="F3217" s="1"/>
      <c r="G3217" s="1"/>
      <c r="H3217" s="11"/>
      <c r="I3217" s="11"/>
      <c r="J3217" s="11"/>
      <c r="K3217" s="2"/>
      <c r="L3217" s="2"/>
      <c r="M3217" s="1"/>
    </row>
    <row r="3218" spans="1:13" x14ac:dyDescent="0.2">
      <c r="A3218" s="1"/>
      <c r="B3218" s="1"/>
      <c r="C3218" s="16"/>
      <c r="D3218" s="1"/>
      <c r="E3218" s="1"/>
      <c r="F3218" s="1"/>
      <c r="G3218" s="1"/>
      <c r="H3218" s="11"/>
      <c r="I3218" s="11"/>
      <c r="J3218" s="11"/>
      <c r="K3218" s="2"/>
      <c r="L3218" s="2"/>
      <c r="M3218" s="1"/>
    </row>
    <row r="3219" spans="1:13" x14ac:dyDescent="0.2">
      <c r="A3219" s="1"/>
      <c r="B3219" s="1"/>
      <c r="C3219" s="16"/>
      <c r="D3219" s="1"/>
      <c r="E3219" s="1"/>
      <c r="F3219" s="1"/>
      <c r="G3219" s="1"/>
      <c r="H3219" s="11"/>
      <c r="I3219" s="11"/>
      <c r="J3219" s="11"/>
      <c r="K3219" s="2"/>
      <c r="L3219" s="2"/>
      <c r="M3219" s="1"/>
    </row>
    <row r="3220" spans="1:13" x14ac:dyDescent="0.2">
      <c r="A3220" s="1"/>
      <c r="B3220" s="1"/>
      <c r="C3220" s="16"/>
      <c r="D3220" s="1"/>
      <c r="E3220" s="1"/>
      <c r="F3220" s="1"/>
      <c r="G3220" s="1"/>
      <c r="H3220" s="11"/>
      <c r="I3220" s="11"/>
      <c r="J3220" s="11"/>
      <c r="K3220" s="2"/>
      <c r="L3220" s="2"/>
      <c r="M3220" s="1"/>
    </row>
    <row r="3221" spans="1:13" x14ac:dyDescent="0.2">
      <c r="A3221" s="1"/>
      <c r="B3221" s="1"/>
      <c r="C3221" s="16"/>
      <c r="D3221" s="1"/>
      <c r="E3221" s="1"/>
      <c r="F3221" s="1"/>
      <c r="G3221" s="1"/>
      <c r="H3221" s="11"/>
      <c r="I3221" s="11"/>
      <c r="J3221" s="11"/>
      <c r="K3221" s="2"/>
      <c r="L3221" s="2"/>
      <c r="M3221" s="1"/>
    </row>
    <row r="3222" spans="1:13" x14ac:dyDescent="0.2">
      <c r="A3222" s="1"/>
      <c r="B3222" s="1"/>
      <c r="C3222" s="16"/>
      <c r="D3222" s="1"/>
      <c r="E3222" s="1"/>
      <c r="F3222" s="1"/>
      <c r="G3222" s="1"/>
      <c r="H3222" s="11"/>
      <c r="I3222" s="11"/>
      <c r="J3222" s="11"/>
      <c r="K3222" s="2"/>
      <c r="L3222" s="2"/>
      <c r="M3222" s="1"/>
    </row>
    <row r="3223" spans="1:13" x14ac:dyDescent="0.2">
      <c r="A3223" s="1"/>
      <c r="B3223" s="1"/>
      <c r="C3223" s="16"/>
      <c r="D3223" s="1"/>
      <c r="E3223" s="1"/>
      <c r="F3223" s="1"/>
      <c r="G3223" s="1"/>
      <c r="H3223" s="11"/>
      <c r="I3223" s="11"/>
      <c r="J3223" s="11"/>
      <c r="K3223" s="2"/>
      <c r="L3223" s="2"/>
      <c r="M3223" s="1"/>
    </row>
    <row r="3224" spans="1:13" x14ac:dyDescent="0.2">
      <c r="A3224" s="1"/>
      <c r="B3224" s="1"/>
      <c r="C3224" s="16"/>
      <c r="D3224" s="1"/>
      <c r="E3224" s="1"/>
      <c r="F3224" s="1"/>
      <c r="G3224" s="1"/>
      <c r="H3224" s="11"/>
      <c r="I3224" s="11"/>
      <c r="J3224" s="11"/>
      <c r="K3224" s="2"/>
      <c r="L3224" s="2"/>
      <c r="M3224" s="1"/>
    </row>
    <row r="3225" spans="1:13" x14ac:dyDescent="0.2">
      <c r="A3225" s="1"/>
      <c r="B3225" s="1"/>
      <c r="C3225" s="16"/>
      <c r="D3225" s="1"/>
      <c r="E3225" s="1"/>
      <c r="F3225" s="1"/>
      <c r="G3225" s="1"/>
      <c r="H3225" s="11"/>
      <c r="I3225" s="11"/>
      <c r="J3225" s="11"/>
      <c r="K3225" s="2"/>
      <c r="L3225" s="2"/>
      <c r="M3225" s="1"/>
    </row>
    <row r="3226" spans="1:13" x14ac:dyDescent="0.2">
      <c r="A3226" s="1"/>
      <c r="B3226" s="1"/>
      <c r="C3226" s="16"/>
      <c r="D3226" s="1"/>
      <c r="E3226" s="1"/>
      <c r="F3226" s="1"/>
      <c r="G3226" s="1"/>
      <c r="H3226" s="11"/>
      <c r="I3226" s="11"/>
      <c r="J3226" s="11"/>
      <c r="K3226" s="2"/>
      <c r="L3226" s="2"/>
      <c r="M3226" s="1"/>
    </row>
    <row r="3227" spans="1:13" x14ac:dyDescent="0.2">
      <c r="A3227" s="1"/>
      <c r="B3227" s="1"/>
      <c r="C3227" s="16"/>
      <c r="D3227" s="1"/>
      <c r="E3227" s="1"/>
      <c r="F3227" s="1"/>
      <c r="G3227" s="1"/>
      <c r="H3227" s="11"/>
      <c r="I3227" s="11"/>
      <c r="J3227" s="11"/>
      <c r="K3227" s="2"/>
      <c r="L3227" s="2"/>
      <c r="M3227" s="1"/>
    </row>
    <row r="3228" spans="1:13" x14ac:dyDescent="0.2">
      <c r="A3228" s="1"/>
      <c r="B3228" s="1"/>
      <c r="C3228" s="16"/>
      <c r="D3228" s="1"/>
      <c r="E3228" s="1"/>
      <c r="F3228" s="1"/>
      <c r="G3228" s="1"/>
      <c r="H3228" s="11"/>
      <c r="I3228" s="11"/>
      <c r="J3228" s="11"/>
      <c r="K3228" s="2"/>
      <c r="L3228" s="2"/>
      <c r="M3228" s="1"/>
    </row>
    <row r="3229" spans="1:13" x14ac:dyDescent="0.2">
      <c r="A3229" s="1"/>
      <c r="B3229" s="1"/>
      <c r="C3229" s="16"/>
      <c r="D3229" s="1"/>
      <c r="E3229" s="1"/>
      <c r="F3229" s="1"/>
      <c r="G3229" s="1"/>
      <c r="H3229" s="11"/>
      <c r="I3229" s="11"/>
      <c r="J3229" s="11"/>
      <c r="K3229" s="2"/>
      <c r="L3229" s="2"/>
      <c r="M3229" s="1"/>
    </row>
    <row r="3230" spans="1:13" x14ac:dyDescent="0.2">
      <c r="A3230" s="1"/>
      <c r="B3230" s="1"/>
      <c r="C3230" s="16"/>
      <c r="D3230" s="1"/>
      <c r="E3230" s="1"/>
      <c r="F3230" s="1"/>
      <c r="G3230" s="1"/>
      <c r="H3230" s="11"/>
      <c r="I3230" s="11"/>
      <c r="J3230" s="11"/>
      <c r="K3230" s="2"/>
      <c r="L3230" s="2"/>
      <c r="M3230" s="1"/>
    </row>
    <row r="3231" spans="1:13" x14ac:dyDescent="0.2">
      <c r="A3231" s="1"/>
      <c r="B3231" s="1"/>
      <c r="C3231" s="16"/>
      <c r="D3231" s="1"/>
      <c r="E3231" s="1"/>
      <c r="F3231" s="1"/>
      <c r="G3231" s="1"/>
      <c r="H3231" s="11"/>
      <c r="I3231" s="11"/>
      <c r="J3231" s="11"/>
      <c r="K3231" s="2"/>
      <c r="L3231" s="2"/>
      <c r="M3231" s="1"/>
    </row>
    <row r="3232" spans="1:13" x14ac:dyDescent="0.2">
      <c r="A3232" s="1"/>
      <c r="B3232" s="1"/>
      <c r="C3232" s="16"/>
      <c r="D3232" s="1"/>
      <c r="E3232" s="1"/>
      <c r="F3232" s="1"/>
      <c r="G3232" s="1"/>
      <c r="H3232" s="11"/>
      <c r="I3232" s="11"/>
      <c r="J3232" s="11"/>
      <c r="K3232" s="2"/>
      <c r="L3232" s="2"/>
      <c r="M3232" s="1"/>
    </row>
    <row r="3233" spans="1:13" x14ac:dyDescent="0.2">
      <c r="A3233" s="1"/>
      <c r="B3233" s="1"/>
      <c r="C3233" s="16"/>
      <c r="D3233" s="1"/>
      <c r="E3233" s="1"/>
      <c r="F3233" s="1"/>
      <c r="G3233" s="1"/>
      <c r="H3233" s="11"/>
      <c r="I3233" s="11"/>
      <c r="J3233" s="11"/>
      <c r="K3233" s="2"/>
      <c r="L3233" s="2"/>
      <c r="M3233" s="1"/>
    </row>
    <row r="3234" spans="1:13" x14ac:dyDescent="0.2">
      <c r="A3234" s="1"/>
      <c r="B3234" s="1"/>
      <c r="C3234" s="16"/>
      <c r="D3234" s="1"/>
      <c r="E3234" s="1"/>
      <c r="F3234" s="1"/>
      <c r="G3234" s="1"/>
      <c r="H3234" s="11"/>
      <c r="I3234" s="11"/>
      <c r="J3234" s="11"/>
      <c r="K3234" s="2"/>
      <c r="L3234" s="2"/>
      <c r="M3234" s="1"/>
    </row>
    <row r="3235" spans="1:13" x14ac:dyDescent="0.2">
      <c r="A3235" s="1"/>
      <c r="B3235" s="1"/>
      <c r="C3235" s="16"/>
      <c r="D3235" s="1"/>
      <c r="E3235" s="1"/>
      <c r="F3235" s="1"/>
      <c r="G3235" s="1"/>
      <c r="H3235" s="11"/>
      <c r="I3235" s="11"/>
      <c r="J3235" s="11"/>
      <c r="K3235" s="2"/>
      <c r="L3235" s="2"/>
      <c r="M3235" s="1"/>
    </row>
    <row r="3236" spans="1:13" x14ac:dyDescent="0.2">
      <c r="A3236" s="1"/>
      <c r="B3236" s="1"/>
      <c r="C3236" s="16"/>
      <c r="D3236" s="1"/>
      <c r="E3236" s="1"/>
      <c r="F3236" s="1"/>
      <c r="G3236" s="1"/>
      <c r="H3236" s="11"/>
      <c r="I3236" s="11"/>
      <c r="J3236" s="11"/>
      <c r="K3236" s="2"/>
      <c r="L3236" s="2"/>
      <c r="M3236" s="1"/>
    </row>
    <row r="3237" spans="1:13" x14ac:dyDescent="0.2">
      <c r="A3237" s="1"/>
      <c r="B3237" s="1"/>
      <c r="C3237" s="16"/>
      <c r="D3237" s="1"/>
      <c r="E3237" s="1"/>
      <c r="F3237" s="1"/>
      <c r="G3237" s="1"/>
      <c r="H3237" s="11"/>
      <c r="I3237" s="11"/>
      <c r="J3237" s="11"/>
      <c r="K3237" s="2"/>
      <c r="L3237" s="2"/>
      <c r="M3237" s="1"/>
    </row>
    <row r="3238" spans="1:13" x14ac:dyDescent="0.2">
      <c r="A3238" s="1"/>
      <c r="B3238" s="1"/>
      <c r="C3238" s="16"/>
      <c r="D3238" s="1"/>
      <c r="E3238" s="1"/>
      <c r="F3238" s="1"/>
      <c r="G3238" s="1"/>
      <c r="H3238" s="11"/>
      <c r="I3238" s="11"/>
      <c r="J3238" s="11"/>
      <c r="K3238" s="2"/>
      <c r="L3238" s="2"/>
      <c r="M3238" s="1"/>
    </row>
    <row r="3239" spans="1:13" x14ac:dyDescent="0.2">
      <c r="A3239" s="1"/>
      <c r="B3239" s="1"/>
      <c r="C3239" s="16"/>
      <c r="D3239" s="1"/>
      <c r="E3239" s="1"/>
      <c r="F3239" s="1"/>
      <c r="G3239" s="1"/>
      <c r="H3239" s="11"/>
      <c r="I3239" s="11"/>
      <c r="J3239" s="11"/>
      <c r="K3239" s="2"/>
      <c r="L3239" s="2"/>
      <c r="M3239" s="1"/>
    </row>
    <row r="3240" spans="1:13" x14ac:dyDescent="0.2">
      <c r="A3240" s="1"/>
      <c r="B3240" s="1"/>
      <c r="C3240" s="16"/>
      <c r="D3240" s="1"/>
      <c r="E3240" s="1"/>
      <c r="F3240" s="1"/>
      <c r="G3240" s="1"/>
      <c r="H3240" s="11"/>
      <c r="I3240" s="11"/>
      <c r="J3240" s="11"/>
      <c r="K3240" s="2"/>
      <c r="L3240" s="2"/>
      <c r="M3240" s="1"/>
    </row>
    <row r="3241" spans="1:13" x14ac:dyDescent="0.2">
      <c r="A3241" s="1"/>
      <c r="B3241" s="1"/>
      <c r="C3241" s="16"/>
      <c r="D3241" s="1"/>
      <c r="E3241" s="1"/>
      <c r="F3241" s="1"/>
      <c r="G3241" s="1"/>
      <c r="H3241" s="11"/>
      <c r="I3241" s="11"/>
      <c r="J3241" s="11"/>
      <c r="K3241" s="2"/>
      <c r="L3241" s="2"/>
      <c r="M3241" s="1"/>
    </row>
    <row r="3242" spans="1:13" x14ac:dyDescent="0.2">
      <c r="A3242" s="1"/>
      <c r="B3242" s="1"/>
      <c r="C3242" s="16"/>
      <c r="D3242" s="1"/>
      <c r="E3242" s="1"/>
      <c r="F3242" s="1"/>
      <c r="G3242" s="1"/>
      <c r="H3242" s="11"/>
      <c r="I3242" s="11"/>
      <c r="J3242" s="11"/>
      <c r="K3242" s="2"/>
      <c r="L3242" s="2"/>
      <c r="M3242" s="1"/>
    </row>
    <row r="3243" spans="1:13" x14ac:dyDescent="0.2">
      <c r="A3243" s="1"/>
      <c r="B3243" s="1"/>
      <c r="C3243" s="16"/>
      <c r="D3243" s="1"/>
      <c r="E3243" s="1"/>
      <c r="F3243" s="1"/>
      <c r="G3243" s="1"/>
      <c r="H3243" s="11"/>
      <c r="I3243" s="11"/>
      <c r="J3243" s="11"/>
      <c r="K3243" s="2"/>
      <c r="L3243" s="2"/>
      <c r="M3243" s="1"/>
    </row>
    <row r="3244" spans="1:13" x14ac:dyDescent="0.2">
      <c r="A3244" s="1"/>
      <c r="B3244" s="1"/>
      <c r="C3244" s="16"/>
      <c r="D3244" s="1"/>
      <c r="E3244" s="1"/>
      <c r="F3244" s="1"/>
      <c r="G3244" s="1"/>
      <c r="H3244" s="11"/>
      <c r="I3244" s="11"/>
      <c r="J3244" s="11"/>
      <c r="K3244" s="2"/>
      <c r="L3244" s="2"/>
      <c r="M3244" s="1"/>
    </row>
    <row r="3245" spans="1:13" x14ac:dyDescent="0.2">
      <c r="A3245" s="1"/>
      <c r="B3245" s="1"/>
      <c r="C3245" s="16"/>
      <c r="D3245" s="1"/>
      <c r="E3245" s="1"/>
      <c r="F3245" s="1"/>
      <c r="G3245" s="1"/>
      <c r="H3245" s="11"/>
      <c r="I3245" s="11"/>
      <c r="J3245" s="11"/>
      <c r="K3245" s="2"/>
      <c r="L3245" s="2"/>
      <c r="M3245" s="1"/>
    </row>
    <row r="3246" spans="1:13" x14ac:dyDescent="0.2">
      <c r="A3246" s="1"/>
      <c r="B3246" s="1"/>
      <c r="C3246" s="16"/>
      <c r="D3246" s="1"/>
      <c r="E3246" s="1"/>
      <c r="F3246" s="1"/>
      <c r="G3246" s="1"/>
      <c r="H3246" s="11"/>
      <c r="I3246" s="11"/>
      <c r="J3246" s="11"/>
      <c r="K3246" s="2"/>
      <c r="L3246" s="2"/>
      <c r="M3246" s="1"/>
    </row>
    <row r="3247" spans="1:13" x14ac:dyDescent="0.2">
      <c r="A3247" s="1"/>
      <c r="B3247" s="1"/>
      <c r="C3247" s="16"/>
      <c r="D3247" s="1"/>
      <c r="E3247" s="1"/>
      <c r="F3247" s="1"/>
      <c r="G3247" s="1"/>
      <c r="H3247" s="11"/>
      <c r="I3247" s="11"/>
      <c r="J3247" s="11"/>
      <c r="K3247" s="2"/>
      <c r="L3247" s="2"/>
      <c r="M3247" s="1"/>
    </row>
    <row r="3248" spans="1:13" x14ac:dyDescent="0.2">
      <c r="A3248" s="1"/>
      <c r="B3248" s="1"/>
      <c r="C3248" s="16"/>
      <c r="D3248" s="1"/>
      <c r="E3248" s="1"/>
      <c r="F3248" s="1"/>
      <c r="G3248" s="1"/>
      <c r="H3248" s="11"/>
      <c r="I3248" s="11"/>
      <c r="J3248" s="11"/>
      <c r="K3248" s="2"/>
      <c r="L3248" s="2"/>
      <c r="M3248" s="1"/>
    </row>
    <row r="3249" spans="1:13" x14ac:dyDescent="0.2">
      <c r="A3249" s="1"/>
      <c r="B3249" s="1"/>
      <c r="C3249" s="16"/>
      <c r="D3249" s="1"/>
      <c r="E3249" s="1"/>
      <c r="F3249" s="1"/>
      <c r="G3249" s="1"/>
      <c r="H3249" s="11"/>
      <c r="I3249" s="11"/>
      <c r="J3249" s="11"/>
      <c r="K3249" s="2"/>
      <c r="L3249" s="2"/>
      <c r="M3249" s="1"/>
    </row>
    <row r="3250" spans="1:13" x14ac:dyDescent="0.2">
      <c r="A3250" s="1"/>
      <c r="B3250" s="1"/>
      <c r="C3250" s="16"/>
      <c r="D3250" s="1"/>
      <c r="E3250" s="1"/>
      <c r="F3250" s="1"/>
      <c r="G3250" s="1"/>
      <c r="H3250" s="11"/>
      <c r="I3250" s="11"/>
      <c r="J3250" s="11"/>
      <c r="K3250" s="2"/>
      <c r="L3250" s="2"/>
      <c r="M3250" s="1"/>
    </row>
    <row r="3251" spans="1:13" x14ac:dyDescent="0.2">
      <c r="A3251" s="1"/>
      <c r="B3251" s="1"/>
      <c r="C3251" s="16"/>
      <c r="D3251" s="1"/>
      <c r="E3251" s="1"/>
      <c r="F3251" s="1"/>
      <c r="G3251" s="1"/>
      <c r="H3251" s="11"/>
      <c r="I3251" s="11"/>
      <c r="J3251" s="11"/>
      <c r="K3251" s="2"/>
      <c r="L3251" s="2"/>
      <c r="M3251" s="1"/>
    </row>
    <row r="3252" spans="1:13" x14ac:dyDescent="0.2">
      <c r="A3252" s="1"/>
      <c r="B3252" s="1"/>
      <c r="C3252" s="16"/>
      <c r="D3252" s="1"/>
      <c r="E3252" s="1"/>
      <c r="F3252" s="1"/>
      <c r="G3252" s="1"/>
      <c r="H3252" s="11"/>
      <c r="I3252" s="11"/>
      <c r="J3252" s="11"/>
      <c r="K3252" s="2"/>
      <c r="L3252" s="2"/>
      <c r="M3252" s="1"/>
    </row>
    <row r="3253" spans="1:13" x14ac:dyDescent="0.2">
      <c r="A3253" s="1"/>
      <c r="B3253" s="1"/>
      <c r="C3253" s="16"/>
      <c r="D3253" s="1"/>
      <c r="E3253" s="1"/>
      <c r="F3253" s="1"/>
      <c r="G3253" s="1"/>
      <c r="H3253" s="11"/>
      <c r="I3253" s="11"/>
      <c r="J3253" s="11"/>
      <c r="K3253" s="2"/>
      <c r="L3253" s="2"/>
      <c r="M3253" s="1"/>
    </row>
    <row r="3254" spans="1:13" x14ac:dyDescent="0.2">
      <c r="A3254" s="1"/>
      <c r="B3254" s="1"/>
      <c r="C3254" s="16"/>
      <c r="D3254" s="1"/>
      <c r="E3254" s="1"/>
      <c r="F3254" s="1"/>
      <c r="G3254" s="1"/>
      <c r="H3254" s="11"/>
      <c r="I3254" s="11"/>
      <c r="J3254" s="11"/>
      <c r="K3254" s="2"/>
      <c r="L3254" s="2"/>
      <c r="M3254" s="1"/>
    </row>
    <row r="3255" spans="1:13" x14ac:dyDescent="0.2">
      <c r="A3255" s="1"/>
      <c r="B3255" s="1"/>
      <c r="C3255" s="16"/>
      <c r="D3255" s="1"/>
      <c r="E3255" s="1"/>
      <c r="F3255" s="1"/>
      <c r="G3255" s="1"/>
      <c r="H3255" s="11"/>
      <c r="I3255" s="11"/>
      <c r="J3255" s="11"/>
      <c r="K3255" s="2"/>
      <c r="L3255" s="2"/>
      <c r="M3255" s="1"/>
    </row>
    <row r="3256" spans="1:13" x14ac:dyDescent="0.2">
      <c r="A3256" s="1"/>
      <c r="B3256" s="1"/>
      <c r="C3256" s="16"/>
      <c r="D3256" s="1"/>
      <c r="E3256" s="1"/>
      <c r="F3256" s="1"/>
      <c r="G3256" s="1"/>
      <c r="H3256" s="11"/>
      <c r="I3256" s="11"/>
      <c r="J3256" s="11"/>
      <c r="K3256" s="2"/>
      <c r="L3256" s="2"/>
      <c r="M3256" s="1"/>
    </row>
    <row r="3257" spans="1:13" x14ac:dyDescent="0.2">
      <c r="A3257" s="1"/>
      <c r="B3257" s="1"/>
      <c r="C3257" s="16"/>
      <c r="D3257" s="1"/>
      <c r="E3257" s="1"/>
      <c r="F3257" s="1"/>
      <c r="G3257" s="1"/>
      <c r="H3257" s="11"/>
      <c r="I3257" s="11"/>
      <c r="J3257" s="11"/>
      <c r="K3257" s="2"/>
      <c r="L3257" s="2"/>
      <c r="M3257" s="1"/>
    </row>
    <row r="3258" spans="1:13" x14ac:dyDescent="0.2">
      <c r="A3258" s="1"/>
      <c r="B3258" s="1"/>
      <c r="C3258" s="16"/>
      <c r="D3258" s="1"/>
      <c r="E3258" s="1"/>
      <c r="F3258" s="1"/>
      <c r="G3258" s="1"/>
      <c r="H3258" s="11"/>
      <c r="I3258" s="11"/>
      <c r="J3258" s="11"/>
      <c r="K3258" s="2"/>
      <c r="L3258" s="2"/>
      <c r="M3258" s="1"/>
    </row>
    <row r="3259" spans="1:13" x14ac:dyDescent="0.2">
      <c r="A3259" s="1"/>
      <c r="B3259" s="1"/>
      <c r="C3259" s="16"/>
      <c r="D3259" s="1"/>
      <c r="E3259" s="1"/>
      <c r="F3259" s="1"/>
      <c r="G3259" s="1"/>
      <c r="H3259" s="11"/>
      <c r="I3259" s="11"/>
      <c r="J3259" s="11"/>
      <c r="K3259" s="2"/>
      <c r="L3259" s="2"/>
      <c r="M3259" s="1"/>
    </row>
    <row r="3260" spans="1:13" x14ac:dyDescent="0.2">
      <c r="A3260" s="1"/>
      <c r="B3260" s="1"/>
      <c r="C3260" s="16"/>
      <c r="D3260" s="1"/>
      <c r="E3260" s="1"/>
      <c r="F3260" s="1"/>
      <c r="G3260" s="1"/>
      <c r="H3260" s="11"/>
      <c r="I3260" s="11"/>
      <c r="J3260" s="11"/>
      <c r="K3260" s="2"/>
      <c r="L3260" s="2"/>
      <c r="M3260" s="1"/>
    </row>
    <row r="3261" spans="1:13" x14ac:dyDescent="0.2">
      <c r="A3261" s="1"/>
      <c r="B3261" s="1"/>
      <c r="C3261" s="16"/>
      <c r="D3261" s="1"/>
      <c r="E3261" s="1"/>
      <c r="F3261" s="1"/>
      <c r="G3261" s="1"/>
      <c r="H3261" s="11"/>
      <c r="I3261" s="11"/>
      <c r="J3261" s="11"/>
      <c r="K3261" s="2"/>
      <c r="L3261" s="2"/>
      <c r="M3261" s="1"/>
    </row>
    <row r="3262" spans="1:13" x14ac:dyDescent="0.2">
      <c r="A3262" s="1"/>
      <c r="B3262" s="1"/>
      <c r="C3262" s="16"/>
      <c r="D3262" s="1"/>
      <c r="E3262" s="1"/>
      <c r="F3262" s="1"/>
      <c r="G3262" s="1"/>
      <c r="H3262" s="11"/>
      <c r="I3262" s="11"/>
      <c r="J3262" s="11"/>
      <c r="K3262" s="2"/>
      <c r="L3262" s="2"/>
      <c r="M3262" s="1"/>
    </row>
    <row r="3263" spans="1:13" x14ac:dyDescent="0.2">
      <c r="A3263" s="1"/>
      <c r="B3263" s="1"/>
      <c r="C3263" s="16"/>
      <c r="D3263" s="1"/>
      <c r="E3263" s="1"/>
      <c r="F3263" s="1"/>
      <c r="G3263" s="1"/>
      <c r="H3263" s="11"/>
      <c r="I3263" s="11"/>
      <c r="J3263" s="11"/>
      <c r="K3263" s="2"/>
      <c r="L3263" s="2"/>
      <c r="M3263" s="1"/>
    </row>
    <row r="3264" spans="1:13" x14ac:dyDescent="0.2">
      <c r="A3264" s="1"/>
      <c r="B3264" s="1"/>
      <c r="C3264" s="16"/>
      <c r="D3264" s="1"/>
      <c r="E3264" s="1"/>
      <c r="F3264" s="1"/>
      <c r="G3264" s="1"/>
      <c r="H3264" s="11"/>
      <c r="I3264" s="11"/>
      <c r="J3264" s="11"/>
      <c r="K3264" s="2"/>
      <c r="L3264" s="2"/>
      <c r="M3264" s="1"/>
    </row>
    <row r="3265" spans="1:13" x14ac:dyDescent="0.2">
      <c r="A3265" s="1"/>
      <c r="B3265" s="1"/>
      <c r="C3265" s="16"/>
      <c r="D3265" s="1"/>
      <c r="E3265" s="1"/>
      <c r="F3265" s="1"/>
      <c r="G3265" s="1"/>
      <c r="H3265" s="11"/>
      <c r="I3265" s="11"/>
      <c r="J3265" s="11"/>
      <c r="K3265" s="2"/>
      <c r="L3265" s="2"/>
      <c r="M3265" s="1"/>
    </row>
    <row r="3266" spans="1:13" x14ac:dyDescent="0.2">
      <c r="A3266" s="1"/>
      <c r="B3266" s="1"/>
      <c r="C3266" s="16"/>
      <c r="D3266" s="1"/>
      <c r="E3266" s="1"/>
      <c r="F3266" s="1"/>
      <c r="G3266" s="1"/>
      <c r="H3266" s="11"/>
      <c r="I3266" s="11"/>
      <c r="J3266" s="11"/>
      <c r="K3266" s="2"/>
      <c r="L3266" s="2"/>
      <c r="M3266" s="1"/>
    </row>
    <row r="3267" spans="1:13" x14ac:dyDescent="0.2">
      <c r="A3267" s="1"/>
      <c r="B3267" s="1"/>
      <c r="C3267" s="16"/>
      <c r="D3267" s="1"/>
      <c r="E3267" s="1"/>
      <c r="F3267" s="1"/>
      <c r="G3267" s="1"/>
      <c r="H3267" s="11"/>
      <c r="I3267" s="11"/>
      <c r="J3267" s="11"/>
      <c r="K3267" s="2"/>
      <c r="L3267" s="2"/>
      <c r="M3267" s="1"/>
    </row>
    <row r="3268" spans="1:13" x14ac:dyDescent="0.2">
      <c r="A3268" s="1"/>
      <c r="B3268" s="1"/>
      <c r="C3268" s="16"/>
      <c r="D3268" s="1"/>
      <c r="E3268" s="1"/>
      <c r="F3268" s="1"/>
      <c r="G3268" s="1"/>
      <c r="H3268" s="11"/>
      <c r="I3268" s="11"/>
      <c r="J3268" s="11"/>
      <c r="K3268" s="2"/>
      <c r="L3268" s="2"/>
      <c r="M3268" s="1"/>
    </row>
    <row r="3269" spans="1:13" x14ac:dyDescent="0.2">
      <c r="A3269" s="1"/>
      <c r="B3269" s="1"/>
      <c r="C3269" s="16"/>
      <c r="D3269" s="1"/>
      <c r="E3269" s="1"/>
      <c r="F3269" s="1"/>
      <c r="G3269" s="1"/>
      <c r="H3269" s="11"/>
      <c r="I3269" s="11"/>
      <c r="J3269" s="11"/>
      <c r="K3269" s="2"/>
      <c r="L3269" s="2"/>
      <c r="M3269" s="1"/>
    </row>
    <row r="3270" spans="1:13" x14ac:dyDescent="0.2">
      <c r="A3270" s="1"/>
      <c r="B3270" s="1"/>
      <c r="C3270" s="16"/>
      <c r="D3270" s="1"/>
      <c r="E3270" s="1"/>
      <c r="F3270" s="1"/>
      <c r="G3270" s="1"/>
      <c r="H3270" s="11"/>
      <c r="I3270" s="11"/>
      <c r="J3270" s="11"/>
      <c r="K3270" s="2"/>
      <c r="L3270" s="2"/>
      <c r="M3270" s="1"/>
    </row>
    <row r="3271" spans="1:13" x14ac:dyDescent="0.2">
      <c r="A3271" s="1"/>
      <c r="B3271" s="1"/>
      <c r="C3271" s="16"/>
      <c r="D3271" s="1"/>
      <c r="E3271" s="1"/>
      <c r="F3271" s="1"/>
      <c r="G3271" s="1"/>
      <c r="H3271" s="11"/>
      <c r="I3271" s="11"/>
      <c r="J3271" s="11"/>
      <c r="K3271" s="2"/>
      <c r="L3271" s="2"/>
      <c r="M3271" s="1"/>
    </row>
    <row r="3272" spans="1:13" x14ac:dyDescent="0.2">
      <c r="A3272" s="1"/>
      <c r="B3272" s="1"/>
      <c r="C3272" s="16"/>
      <c r="D3272" s="1"/>
      <c r="E3272" s="1"/>
      <c r="F3272" s="1"/>
      <c r="G3272" s="1"/>
      <c r="H3272" s="11"/>
      <c r="I3272" s="11"/>
      <c r="J3272" s="11"/>
      <c r="K3272" s="2"/>
      <c r="L3272" s="2"/>
      <c r="M3272" s="1"/>
    </row>
    <row r="3273" spans="1:13" x14ac:dyDescent="0.2">
      <c r="A3273" s="1"/>
      <c r="B3273" s="1"/>
      <c r="C3273" s="16"/>
      <c r="D3273" s="1"/>
      <c r="E3273" s="1"/>
      <c r="F3273" s="1"/>
      <c r="G3273" s="1"/>
      <c r="H3273" s="11"/>
      <c r="I3273" s="11"/>
      <c r="J3273" s="11"/>
      <c r="K3273" s="2"/>
      <c r="L3273" s="2"/>
      <c r="M3273" s="1"/>
    </row>
    <row r="3274" spans="1:13" x14ac:dyDescent="0.2">
      <c r="A3274" s="1"/>
      <c r="B3274" s="1"/>
      <c r="C3274" s="16"/>
      <c r="D3274" s="1"/>
      <c r="E3274" s="1"/>
      <c r="F3274" s="1"/>
      <c r="G3274" s="1"/>
      <c r="H3274" s="11"/>
      <c r="I3274" s="11"/>
      <c r="J3274" s="11"/>
      <c r="K3274" s="2"/>
      <c r="L3274" s="2"/>
      <c r="M3274" s="1"/>
    </row>
    <row r="3275" spans="1:13" x14ac:dyDescent="0.2">
      <c r="A3275" s="1"/>
      <c r="B3275" s="1"/>
      <c r="C3275" s="16"/>
      <c r="D3275" s="1"/>
      <c r="E3275" s="1"/>
      <c r="F3275" s="1"/>
      <c r="G3275" s="1"/>
      <c r="H3275" s="11"/>
      <c r="I3275" s="11"/>
      <c r="J3275" s="11"/>
      <c r="K3275" s="2"/>
      <c r="L3275" s="2"/>
      <c r="M3275" s="1"/>
    </row>
    <row r="3276" spans="1:13" x14ac:dyDescent="0.2">
      <c r="A3276" s="1"/>
      <c r="B3276" s="1"/>
      <c r="C3276" s="16"/>
      <c r="D3276" s="1"/>
      <c r="E3276" s="1"/>
      <c r="F3276" s="1"/>
      <c r="G3276" s="1"/>
      <c r="H3276" s="11"/>
      <c r="I3276" s="11"/>
      <c r="J3276" s="11"/>
      <c r="K3276" s="2"/>
      <c r="L3276" s="2"/>
      <c r="M3276" s="1"/>
    </row>
    <row r="3277" spans="1:13" x14ac:dyDescent="0.2">
      <c r="A3277" s="1"/>
      <c r="B3277" s="1"/>
      <c r="C3277" s="16"/>
      <c r="D3277" s="1"/>
      <c r="E3277" s="1"/>
      <c r="F3277" s="1"/>
      <c r="G3277" s="1"/>
      <c r="H3277" s="11"/>
      <c r="I3277" s="11"/>
      <c r="J3277" s="11"/>
      <c r="K3277" s="2"/>
      <c r="L3277" s="2"/>
      <c r="M3277" s="1"/>
    </row>
    <row r="3278" spans="1:13" x14ac:dyDescent="0.2">
      <c r="A3278" s="1"/>
      <c r="B3278" s="1"/>
      <c r="C3278" s="16"/>
      <c r="D3278" s="1"/>
      <c r="E3278" s="1"/>
      <c r="F3278" s="1"/>
      <c r="G3278" s="1"/>
      <c r="H3278" s="11"/>
      <c r="I3278" s="11"/>
      <c r="J3278" s="11"/>
      <c r="K3278" s="2"/>
      <c r="L3278" s="2"/>
      <c r="M3278" s="1"/>
    </row>
    <row r="3279" spans="1:13" x14ac:dyDescent="0.2">
      <c r="A3279" s="1"/>
      <c r="B3279" s="1"/>
      <c r="C3279" s="16"/>
      <c r="D3279" s="1"/>
      <c r="E3279" s="1"/>
      <c r="F3279" s="1"/>
      <c r="G3279" s="1"/>
      <c r="H3279" s="11"/>
      <c r="I3279" s="11"/>
      <c r="J3279" s="11"/>
      <c r="K3279" s="2"/>
      <c r="L3279" s="2"/>
      <c r="M3279" s="1"/>
    </row>
    <row r="3280" spans="1:13" x14ac:dyDescent="0.2">
      <c r="A3280" s="1"/>
      <c r="B3280" s="1"/>
      <c r="C3280" s="16"/>
      <c r="D3280" s="1"/>
      <c r="E3280" s="1"/>
      <c r="F3280" s="1"/>
      <c r="G3280" s="1"/>
      <c r="H3280" s="11"/>
      <c r="I3280" s="11"/>
      <c r="J3280" s="11"/>
      <c r="K3280" s="2"/>
      <c r="L3280" s="2"/>
      <c r="M3280" s="1"/>
    </row>
    <row r="3281" spans="1:13" x14ac:dyDescent="0.2">
      <c r="A3281" s="1"/>
      <c r="B3281" s="1"/>
      <c r="C3281" s="16"/>
      <c r="D3281" s="1"/>
      <c r="E3281" s="1"/>
      <c r="F3281" s="1"/>
      <c r="G3281" s="1"/>
      <c r="H3281" s="11"/>
      <c r="I3281" s="11"/>
      <c r="J3281" s="11"/>
      <c r="K3281" s="2"/>
      <c r="L3281" s="2"/>
      <c r="M3281" s="1"/>
    </row>
    <row r="3282" spans="1:13" x14ac:dyDescent="0.2">
      <c r="A3282" s="1"/>
      <c r="B3282" s="1"/>
      <c r="C3282" s="16"/>
      <c r="D3282" s="1"/>
      <c r="E3282" s="1"/>
      <c r="F3282" s="1"/>
      <c r="G3282" s="1"/>
      <c r="H3282" s="11"/>
      <c r="I3282" s="11"/>
      <c r="J3282" s="11"/>
      <c r="K3282" s="2"/>
      <c r="L3282" s="2"/>
      <c r="M3282" s="1"/>
    </row>
    <row r="3283" spans="1:13" x14ac:dyDescent="0.2">
      <c r="A3283" s="1"/>
      <c r="B3283" s="1"/>
      <c r="C3283" s="16"/>
      <c r="D3283" s="1"/>
      <c r="E3283" s="1"/>
      <c r="F3283" s="1"/>
      <c r="G3283" s="1"/>
      <c r="H3283" s="11"/>
      <c r="I3283" s="11"/>
      <c r="J3283" s="11"/>
      <c r="K3283" s="2"/>
      <c r="L3283" s="2"/>
      <c r="M3283" s="1"/>
    </row>
    <row r="3284" spans="1:13" x14ac:dyDescent="0.2">
      <c r="A3284" s="1"/>
      <c r="B3284" s="1"/>
      <c r="C3284" s="16"/>
      <c r="D3284" s="1"/>
      <c r="E3284" s="1"/>
      <c r="F3284" s="1"/>
      <c r="G3284" s="1"/>
      <c r="H3284" s="11"/>
      <c r="I3284" s="11"/>
      <c r="J3284" s="11"/>
      <c r="K3284" s="2"/>
      <c r="L3284" s="2"/>
      <c r="M3284" s="1"/>
    </row>
    <row r="3285" spans="1:13" x14ac:dyDescent="0.2">
      <c r="A3285" s="1"/>
      <c r="B3285" s="1"/>
      <c r="C3285" s="16"/>
      <c r="D3285" s="1"/>
      <c r="E3285" s="1"/>
      <c r="F3285" s="1"/>
      <c r="G3285" s="1"/>
      <c r="H3285" s="11"/>
      <c r="I3285" s="11"/>
      <c r="J3285" s="11"/>
      <c r="K3285" s="2"/>
      <c r="L3285" s="2"/>
      <c r="M3285" s="1"/>
    </row>
    <row r="3286" spans="1:13" x14ac:dyDescent="0.2">
      <c r="A3286" s="1"/>
      <c r="B3286" s="1"/>
      <c r="C3286" s="16"/>
      <c r="D3286" s="1"/>
      <c r="E3286" s="1"/>
      <c r="F3286" s="1"/>
      <c r="G3286" s="1"/>
      <c r="H3286" s="11"/>
      <c r="I3286" s="11"/>
      <c r="J3286" s="11"/>
      <c r="K3286" s="2"/>
      <c r="L3286" s="2"/>
      <c r="M3286" s="1"/>
    </row>
    <row r="3287" spans="1:13" x14ac:dyDescent="0.2">
      <c r="A3287" s="1"/>
      <c r="B3287" s="1"/>
      <c r="C3287" s="16"/>
      <c r="D3287" s="1"/>
      <c r="E3287" s="1"/>
      <c r="F3287" s="1"/>
      <c r="G3287" s="1"/>
      <c r="H3287" s="11"/>
      <c r="I3287" s="11"/>
      <c r="J3287" s="11"/>
      <c r="K3287" s="2"/>
      <c r="L3287" s="2"/>
      <c r="M3287" s="1"/>
    </row>
    <row r="3288" spans="1:13" x14ac:dyDescent="0.2">
      <c r="A3288" s="1"/>
      <c r="B3288" s="1"/>
      <c r="C3288" s="16"/>
      <c r="D3288" s="1"/>
      <c r="E3288" s="1"/>
      <c r="F3288" s="1"/>
      <c r="G3288" s="1"/>
      <c r="H3288" s="11"/>
      <c r="I3288" s="11"/>
      <c r="J3288" s="11"/>
      <c r="K3288" s="2"/>
      <c r="L3288" s="2"/>
      <c r="M3288" s="1"/>
    </row>
    <row r="3289" spans="1:13" x14ac:dyDescent="0.2">
      <c r="A3289" s="1"/>
      <c r="B3289" s="1"/>
      <c r="C3289" s="16"/>
      <c r="D3289" s="1"/>
      <c r="E3289" s="1"/>
      <c r="F3289" s="1"/>
      <c r="G3289" s="1"/>
      <c r="H3289" s="11"/>
      <c r="I3289" s="11"/>
      <c r="J3289" s="11"/>
      <c r="K3289" s="2"/>
      <c r="L3289" s="2"/>
      <c r="M3289" s="1"/>
    </row>
    <row r="3290" spans="1:13" x14ac:dyDescent="0.2">
      <c r="A3290" s="1"/>
      <c r="B3290" s="1"/>
      <c r="C3290" s="16"/>
      <c r="D3290" s="1"/>
      <c r="E3290" s="1"/>
      <c r="F3290" s="1"/>
      <c r="G3290" s="1"/>
      <c r="H3290" s="11"/>
      <c r="I3290" s="11"/>
      <c r="J3290" s="11"/>
      <c r="K3290" s="2"/>
      <c r="L3290" s="2"/>
      <c r="M3290" s="1"/>
    </row>
    <row r="3291" spans="1:13" x14ac:dyDescent="0.2">
      <c r="A3291" s="1"/>
      <c r="B3291" s="1"/>
      <c r="C3291" s="16"/>
      <c r="D3291" s="1"/>
      <c r="E3291" s="1"/>
      <c r="F3291" s="1"/>
      <c r="G3291" s="1"/>
      <c r="H3291" s="11"/>
      <c r="I3291" s="11"/>
      <c r="J3291" s="11"/>
      <c r="K3291" s="2"/>
      <c r="L3291" s="2"/>
      <c r="M3291" s="1"/>
    </row>
    <row r="3292" spans="1:13" x14ac:dyDescent="0.2">
      <c r="A3292" s="1"/>
      <c r="B3292" s="1"/>
      <c r="C3292" s="16"/>
      <c r="D3292" s="1"/>
      <c r="E3292" s="1"/>
      <c r="F3292" s="1"/>
      <c r="G3292" s="1"/>
      <c r="H3292" s="11"/>
      <c r="I3292" s="11"/>
      <c r="J3292" s="11"/>
      <c r="K3292" s="2"/>
      <c r="L3292" s="2"/>
      <c r="M3292" s="1"/>
    </row>
    <row r="3293" spans="1:13" x14ac:dyDescent="0.2">
      <c r="A3293" s="1"/>
      <c r="B3293" s="1"/>
      <c r="C3293" s="16"/>
      <c r="D3293" s="1"/>
      <c r="E3293" s="1"/>
      <c r="F3293" s="1"/>
      <c r="G3293" s="1"/>
      <c r="H3293" s="11"/>
      <c r="I3293" s="11"/>
      <c r="J3293" s="11"/>
      <c r="K3293" s="2"/>
      <c r="L3293" s="2"/>
      <c r="M3293" s="1"/>
    </row>
    <row r="3294" spans="1:13" x14ac:dyDescent="0.2">
      <c r="A3294" s="1"/>
      <c r="B3294" s="1"/>
      <c r="C3294" s="16"/>
      <c r="D3294" s="1"/>
      <c r="E3294" s="1"/>
      <c r="F3294" s="1"/>
      <c r="G3294" s="1"/>
      <c r="H3294" s="11"/>
      <c r="I3294" s="11"/>
      <c r="J3294" s="11"/>
      <c r="K3294" s="2"/>
      <c r="L3294" s="2"/>
      <c r="M3294" s="1"/>
    </row>
    <row r="3295" spans="1:13" x14ac:dyDescent="0.2">
      <c r="A3295" s="1"/>
      <c r="B3295" s="1"/>
      <c r="C3295" s="16"/>
      <c r="D3295" s="1"/>
      <c r="E3295" s="1"/>
      <c r="F3295" s="1"/>
      <c r="G3295" s="1"/>
      <c r="H3295" s="11"/>
      <c r="I3295" s="11"/>
      <c r="J3295" s="11"/>
      <c r="K3295" s="2"/>
      <c r="L3295" s="2"/>
      <c r="M3295" s="1"/>
    </row>
    <row r="3296" spans="1:13" x14ac:dyDescent="0.2">
      <c r="A3296" s="1"/>
      <c r="B3296" s="1"/>
      <c r="C3296" s="16"/>
      <c r="D3296" s="1"/>
      <c r="E3296" s="1"/>
      <c r="F3296" s="1"/>
      <c r="G3296" s="1"/>
      <c r="H3296" s="11"/>
      <c r="I3296" s="11"/>
      <c r="J3296" s="11"/>
      <c r="K3296" s="2"/>
      <c r="L3296" s="2"/>
      <c r="M3296" s="1"/>
    </row>
    <row r="3297" spans="1:13" x14ac:dyDescent="0.2">
      <c r="A3297" s="1"/>
      <c r="B3297" s="1"/>
      <c r="C3297" s="16"/>
      <c r="D3297" s="1"/>
      <c r="E3297" s="1"/>
      <c r="F3297" s="1"/>
      <c r="G3297" s="1"/>
      <c r="H3297" s="11"/>
      <c r="I3297" s="11"/>
      <c r="J3297" s="11"/>
      <c r="K3297" s="2"/>
      <c r="L3297" s="2"/>
      <c r="M3297" s="1"/>
    </row>
    <row r="3298" spans="1:13" x14ac:dyDescent="0.2">
      <c r="A3298" s="1"/>
      <c r="B3298" s="1"/>
      <c r="C3298" s="16"/>
      <c r="D3298" s="1"/>
      <c r="E3298" s="1"/>
      <c r="F3298" s="1"/>
      <c r="G3298" s="1"/>
      <c r="H3298" s="11"/>
      <c r="I3298" s="11"/>
      <c r="J3298" s="11"/>
      <c r="K3298" s="2"/>
      <c r="L3298" s="2"/>
      <c r="M3298" s="1"/>
    </row>
    <row r="3299" spans="1:13" x14ac:dyDescent="0.2">
      <c r="A3299" s="1"/>
      <c r="B3299" s="1"/>
      <c r="C3299" s="16"/>
      <c r="D3299" s="1"/>
      <c r="E3299" s="1"/>
      <c r="F3299" s="1"/>
      <c r="G3299" s="1"/>
      <c r="H3299" s="11"/>
      <c r="I3299" s="11"/>
      <c r="J3299" s="11"/>
      <c r="K3299" s="2"/>
      <c r="L3299" s="2"/>
      <c r="M3299" s="1"/>
    </row>
    <row r="3300" spans="1:13" x14ac:dyDescent="0.2">
      <c r="A3300" s="1"/>
      <c r="B3300" s="1"/>
      <c r="C3300" s="16"/>
      <c r="D3300" s="1"/>
      <c r="E3300" s="1"/>
      <c r="F3300" s="1"/>
      <c r="G3300" s="1"/>
      <c r="H3300" s="11"/>
      <c r="I3300" s="11"/>
      <c r="J3300" s="11"/>
      <c r="K3300" s="2"/>
      <c r="L3300" s="2"/>
      <c r="M3300" s="1"/>
    </row>
    <row r="3301" spans="1:13" x14ac:dyDescent="0.2">
      <c r="A3301" s="1"/>
      <c r="B3301" s="1"/>
      <c r="C3301" s="16"/>
      <c r="D3301" s="1"/>
      <c r="E3301" s="1"/>
      <c r="F3301" s="1"/>
      <c r="G3301" s="1"/>
      <c r="H3301" s="11"/>
      <c r="I3301" s="11"/>
      <c r="J3301" s="11"/>
      <c r="K3301" s="2"/>
      <c r="L3301" s="2"/>
      <c r="M3301" s="1"/>
    </row>
    <row r="3302" spans="1:13" x14ac:dyDescent="0.2">
      <c r="A3302" s="1"/>
      <c r="B3302" s="1"/>
      <c r="C3302" s="16"/>
      <c r="D3302" s="1"/>
      <c r="E3302" s="1"/>
      <c r="F3302" s="1"/>
      <c r="G3302" s="1"/>
      <c r="H3302" s="11"/>
      <c r="I3302" s="11"/>
      <c r="J3302" s="11"/>
      <c r="K3302" s="2"/>
      <c r="L3302" s="2"/>
      <c r="M3302" s="1"/>
    </row>
    <row r="3303" spans="1:13" x14ac:dyDescent="0.2">
      <c r="A3303" s="1"/>
      <c r="B3303" s="1"/>
      <c r="C3303" s="16"/>
      <c r="D3303" s="1"/>
      <c r="E3303" s="1"/>
      <c r="F3303" s="1"/>
      <c r="G3303" s="1"/>
      <c r="H3303" s="11"/>
      <c r="I3303" s="11"/>
      <c r="J3303" s="11"/>
      <c r="K3303" s="2"/>
      <c r="L3303" s="2"/>
      <c r="M3303" s="1"/>
    </row>
    <row r="3304" spans="1:13" x14ac:dyDescent="0.2">
      <c r="A3304" s="1"/>
      <c r="B3304" s="1"/>
      <c r="C3304" s="16"/>
      <c r="D3304" s="1"/>
      <c r="E3304" s="1"/>
      <c r="F3304" s="1"/>
      <c r="G3304" s="1"/>
      <c r="H3304" s="11"/>
      <c r="I3304" s="11"/>
      <c r="J3304" s="11"/>
      <c r="K3304" s="2"/>
      <c r="L3304" s="2"/>
      <c r="M3304" s="1"/>
    </row>
    <row r="3305" spans="1:13" x14ac:dyDescent="0.2">
      <c r="A3305" s="1"/>
      <c r="B3305" s="1"/>
      <c r="C3305" s="16"/>
      <c r="D3305" s="1"/>
      <c r="E3305" s="1"/>
      <c r="F3305" s="1"/>
      <c r="G3305" s="1"/>
      <c r="H3305" s="11"/>
      <c r="I3305" s="11"/>
      <c r="J3305" s="11"/>
      <c r="K3305" s="2"/>
      <c r="L3305" s="2"/>
      <c r="M3305" s="1"/>
    </row>
    <row r="3306" spans="1:13" x14ac:dyDescent="0.2">
      <c r="A3306" s="1"/>
      <c r="B3306" s="1"/>
      <c r="C3306" s="16"/>
      <c r="D3306" s="1"/>
      <c r="E3306" s="1"/>
      <c r="F3306" s="1"/>
      <c r="G3306" s="1"/>
      <c r="H3306" s="11"/>
      <c r="I3306" s="11"/>
      <c r="J3306" s="11"/>
      <c r="K3306" s="2"/>
      <c r="L3306" s="2"/>
      <c r="M3306" s="1"/>
    </row>
    <row r="3307" spans="1:13" x14ac:dyDescent="0.2">
      <c r="A3307" s="1"/>
      <c r="B3307" s="1"/>
      <c r="C3307" s="16"/>
      <c r="D3307" s="1"/>
      <c r="E3307" s="1"/>
      <c r="F3307" s="1"/>
      <c r="G3307" s="1"/>
      <c r="H3307" s="11"/>
      <c r="I3307" s="11"/>
      <c r="J3307" s="11"/>
      <c r="K3307" s="2"/>
      <c r="L3307" s="2"/>
      <c r="M3307" s="1"/>
    </row>
    <row r="3308" spans="1:13" x14ac:dyDescent="0.2">
      <c r="A3308" s="1"/>
      <c r="B3308" s="1"/>
      <c r="C3308" s="16"/>
      <c r="D3308" s="1"/>
      <c r="E3308" s="1"/>
      <c r="F3308" s="1"/>
      <c r="G3308" s="1"/>
      <c r="H3308" s="11"/>
      <c r="I3308" s="11"/>
      <c r="J3308" s="11"/>
      <c r="K3308" s="2"/>
      <c r="L3308" s="2"/>
      <c r="M3308" s="1"/>
    </row>
    <row r="3309" spans="1:13" x14ac:dyDescent="0.2">
      <c r="A3309" s="1"/>
      <c r="B3309" s="1"/>
      <c r="C3309" s="16"/>
      <c r="D3309" s="1"/>
      <c r="E3309" s="1"/>
      <c r="F3309" s="1"/>
      <c r="G3309" s="1"/>
      <c r="H3309" s="11"/>
      <c r="I3309" s="11"/>
      <c r="J3309" s="11"/>
      <c r="K3309" s="2"/>
      <c r="L3309" s="2"/>
      <c r="M3309" s="1"/>
    </row>
    <row r="3310" spans="1:13" x14ac:dyDescent="0.2">
      <c r="A3310" s="1"/>
      <c r="B3310" s="1"/>
      <c r="C3310" s="16"/>
      <c r="D3310" s="1"/>
      <c r="E3310" s="1"/>
      <c r="F3310" s="1"/>
      <c r="G3310" s="1"/>
      <c r="H3310" s="11"/>
      <c r="I3310" s="11"/>
      <c r="J3310" s="11"/>
      <c r="K3310" s="2"/>
      <c r="L3310" s="2"/>
      <c r="M3310" s="1"/>
    </row>
    <row r="3311" spans="1:13" x14ac:dyDescent="0.2">
      <c r="A3311" s="1"/>
      <c r="B3311" s="1"/>
      <c r="C3311" s="16"/>
      <c r="D3311" s="1"/>
      <c r="E3311" s="1"/>
      <c r="F3311" s="1"/>
      <c r="G3311" s="1"/>
      <c r="H3311" s="11"/>
      <c r="I3311" s="11"/>
      <c r="J3311" s="11"/>
      <c r="K3311" s="2"/>
      <c r="L3311" s="2"/>
      <c r="M3311" s="1"/>
    </row>
    <row r="3312" spans="1:13" x14ac:dyDescent="0.2">
      <c r="A3312" s="1"/>
      <c r="B3312" s="1"/>
      <c r="C3312" s="16"/>
      <c r="D3312" s="1"/>
      <c r="E3312" s="1"/>
      <c r="F3312" s="1"/>
      <c r="G3312" s="1"/>
      <c r="H3312" s="11"/>
      <c r="I3312" s="11"/>
      <c r="J3312" s="11"/>
      <c r="K3312" s="2"/>
      <c r="L3312" s="2"/>
      <c r="M3312" s="1"/>
    </row>
    <row r="3313" spans="1:13" x14ac:dyDescent="0.2">
      <c r="A3313" s="1"/>
      <c r="B3313" s="1"/>
      <c r="C3313" s="16"/>
      <c r="D3313" s="1"/>
      <c r="E3313" s="1"/>
      <c r="F3313" s="1"/>
      <c r="G3313" s="1"/>
      <c r="H3313" s="11"/>
      <c r="I3313" s="11"/>
      <c r="J3313" s="11"/>
      <c r="K3313" s="2"/>
      <c r="L3313" s="2"/>
      <c r="M3313" s="1"/>
    </row>
    <row r="3314" spans="1:13" x14ac:dyDescent="0.2">
      <c r="A3314" s="1"/>
      <c r="B3314" s="1"/>
      <c r="C3314" s="16"/>
      <c r="D3314" s="1"/>
      <c r="E3314" s="1"/>
      <c r="F3314" s="1"/>
      <c r="G3314" s="1"/>
      <c r="H3314" s="11"/>
      <c r="I3314" s="11"/>
      <c r="J3314" s="11"/>
      <c r="K3314" s="2"/>
      <c r="L3314" s="2"/>
      <c r="M3314" s="1"/>
    </row>
    <row r="3315" spans="1:13" x14ac:dyDescent="0.2">
      <c r="A3315" s="1"/>
      <c r="B3315" s="1"/>
      <c r="C3315" s="16"/>
      <c r="D3315" s="1"/>
      <c r="E3315" s="1"/>
      <c r="F3315" s="1"/>
      <c r="G3315" s="1"/>
      <c r="H3315" s="11"/>
      <c r="I3315" s="11"/>
      <c r="J3315" s="11"/>
      <c r="K3315" s="2"/>
      <c r="L3315" s="2"/>
      <c r="M3315" s="1"/>
    </row>
    <row r="3316" spans="1:13" x14ac:dyDescent="0.2">
      <c r="A3316" s="1"/>
      <c r="B3316" s="1"/>
      <c r="C3316" s="16"/>
      <c r="D3316" s="1"/>
      <c r="E3316" s="1"/>
      <c r="F3316" s="1"/>
      <c r="G3316" s="1"/>
      <c r="H3316" s="11"/>
      <c r="I3316" s="11"/>
      <c r="J3316" s="11"/>
      <c r="K3316" s="2"/>
      <c r="L3316" s="2"/>
      <c r="M3316" s="1"/>
    </row>
    <row r="3317" spans="1:13" x14ac:dyDescent="0.2">
      <c r="A3317" s="1"/>
      <c r="B3317" s="1"/>
      <c r="C3317" s="16"/>
      <c r="D3317" s="1"/>
      <c r="E3317" s="1"/>
      <c r="F3317" s="1"/>
      <c r="G3317" s="1"/>
      <c r="H3317" s="11"/>
      <c r="I3317" s="11"/>
      <c r="J3317" s="11"/>
      <c r="K3317" s="2"/>
      <c r="L3317" s="2"/>
      <c r="M3317" s="1"/>
    </row>
    <row r="3318" spans="1:13" x14ac:dyDescent="0.2">
      <c r="A3318" s="1"/>
      <c r="B3318" s="1"/>
      <c r="C3318" s="16"/>
      <c r="D3318" s="1"/>
      <c r="E3318" s="1"/>
      <c r="F3318" s="1"/>
      <c r="G3318" s="1"/>
      <c r="H3318" s="11"/>
      <c r="I3318" s="11"/>
      <c r="J3318" s="11"/>
      <c r="K3318" s="2"/>
      <c r="L3318" s="2"/>
      <c r="M3318" s="1"/>
    </row>
    <row r="3319" spans="1:13" x14ac:dyDescent="0.2">
      <c r="A3319" s="1"/>
      <c r="B3319" s="1"/>
      <c r="C3319" s="16"/>
      <c r="D3319" s="1"/>
      <c r="E3319" s="1"/>
      <c r="F3319" s="1"/>
      <c r="G3319" s="1"/>
      <c r="H3319" s="11"/>
      <c r="I3319" s="11"/>
      <c r="J3319" s="11"/>
      <c r="K3319" s="2"/>
      <c r="L3319" s="2"/>
      <c r="M3319" s="1"/>
    </row>
    <row r="3320" spans="1:13" x14ac:dyDescent="0.2">
      <c r="A3320" s="1"/>
      <c r="B3320" s="1"/>
      <c r="C3320" s="16"/>
      <c r="D3320" s="1"/>
      <c r="E3320" s="1"/>
      <c r="F3320" s="1"/>
      <c r="G3320" s="1"/>
      <c r="H3320" s="11"/>
      <c r="I3320" s="11"/>
      <c r="J3320" s="11"/>
      <c r="K3320" s="2"/>
      <c r="L3320" s="2"/>
      <c r="M3320" s="1"/>
    </row>
    <row r="3321" spans="1:13" x14ac:dyDescent="0.2">
      <c r="A3321" s="1"/>
      <c r="B3321" s="1"/>
      <c r="C3321" s="16"/>
      <c r="D3321" s="1"/>
      <c r="E3321" s="1"/>
      <c r="F3321" s="1"/>
      <c r="G3321" s="1"/>
      <c r="H3321" s="11"/>
      <c r="I3321" s="11"/>
      <c r="J3321" s="11"/>
      <c r="K3321" s="2"/>
      <c r="L3321" s="2"/>
      <c r="M3321" s="1"/>
    </row>
    <row r="3322" spans="1:13" x14ac:dyDescent="0.2">
      <c r="A3322" s="1"/>
      <c r="B3322" s="1"/>
      <c r="C3322" s="16"/>
      <c r="D3322" s="1"/>
      <c r="E3322" s="1"/>
      <c r="F3322" s="1"/>
      <c r="G3322" s="1"/>
      <c r="H3322" s="11"/>
      <c r="I3322" s="11"/>
      <c r="J3322" s="11"/>
      <c r="K3322" s="2"/>
      <c r="L3322" s="2"/>
      <c r="M3322" s="1"/>
    </row>
    <row r="3323" spans="1:13" x14ac:dyDescent="0.2">
      <c r="A3323" s="1"/>
      <c r="B3323" s="1"/>
      <c r="C3323" s="16"/>
      <c r="D3323" s="1"/>
      <c r="E3323" s="1"/>
      <c r="F3323" s="1"/>
      <c r="G3323" s="1"/>
      <c r="H3323" s="11"/>
      <c r="I3323" s="11"/>
      <c r="J3323" s="11"/>
      <c r="K3323" s="2"/>
      <c r="L3323" s="2"/>
      <c r="M3323" s="1"/>
    </row>
    <row r="3324" spans="1:13" x14ac:dyDescent="0.2">
      <c r="A3324" s="1"/>
      <c r="B3324" s="1"/>
      <c r="C3324" s="16"/>
      <c r="D3324" s="1"/>
      <c r="E3324" s="1"/>
      <c r="F3324" s="1"/>
      <c r="G3324" s="1"/>
      <c r="H3324" s="11"/>
      <c r="I3324" s="11"/>
      <c r="J3324" s="11"/>
      <c r="K3324" s="2"/>
      <c r="L3324" s="2"/>
      <c r="M3324" s="1"/>
    </row>
    <row r="3325" spans="1:13" x14ac:dyDescent="0.2">
      <c r="A3325" s="1"/>
      <c r="B3325" s="1"/>
      <c r="C3325" s="16"/>
      <c r="D3325" s="1"/>
      <c r="E3325" s="1"/>
      <c r="F3325" s="1"/>
      <c r="G3325" s="1"/>
      <c r="H3325" s="11"/>
      <c r="I3325" s="11"/>
      <c r="J3325" s="11"/>
      <c r="K3325" s="2"/>
      <c r="L3325" s="2"/>
      <c r="M3325" s="1"/>
    </row>
    <row r="3326" spans="1:13" x14ac:dyDescent="0.2">
      <c r="A3326" s="1"/>
      <c r="B3326" s="1"/>
      <c r="C3326" s="16"/>
      <c r="D3326" s="1"/>
      <c r="E3326" s="1"/>
      <c r="F3326" s="1"/>
      <c r="G3326" s="1"/>
      <c r="H3326" s="11"/>
      <c r="I3326" s="11"/>
      <c r="J3326" s="11"/>
      <c r="K3326" s="2"/>
      <c r="L3326" s="2"/>
      <c r="M3326" s="1"/>
    </row>
    <row r="3327" spans="1:13" x14ac:dyDescent="0.2">
      <c r="A3327" s="1"/>
      <c r="B3327" s="1"/>
      <c r="C3327" s="16"/>
      <c r="D3327" s="1"/>
      <c r="E3327" s="1"/>
      <c r="F3327" s="1"/>
      <c r="G3327" s="1"/>
      <c r="H3327" s="11"/>
      <c r="I3327" s="11"/>
      <c r="J3327" s="11"/>
      <c r="K3327" s="2"/>
      <c r="L3327" s="2"/>
      <c r="M3327" s="1"/>
    </row>
    <row r="3328" spans="1:13" x14ac:dyDescent="0.2">
      <c r="A3328" s="1"/>
      <c r="B3328" s="1"/>
      <c r="C3328" s="16"/>
      <c r="D3328" s="1"/>
      <c r="E3328" s="1"/>
      <c r="F3328" s="1"/>
      <c r="G3328" s="1"/>
      <c r="H3328" s="11"/>
      <c r="I3328" s="11"/>
      <c r="J3328" s="11"/>
      <c r="K3328" s="2"/>
      <c r="L3328" s="2"/>
      <c r="M3328" s="1"/>
    </row>
    <row r="3329" spans="1:13" x14ac:dyDescent="0.2">
      <c r="A3329" s="1"/>
      <c r="B3329" s="1"/>
      <c r="C3329" s="16"/>
      <c r="D3329" s="1"/>
      <c r="E3329" s="1"/>
      <c r="F3329" s="1"/>
      <c r="G3329" s="1"/>
      <c r="H3329" s="11"/>
      <c r="I3329" s="11"/>
      <c r="J3329" s="11"/>
      <c r="K3329" s="2"/>
      <c r="L3329" s="2"/>
      <c r="M3329" s="1"/>
    </row>
    <row r="3330" spans="1:13" x14ac:dyDescent="0.2">
      <c r="A3330" s="1"/>
      <c r="B3330" s="1"/>
      <c r="C3330" s="16"/>
      <c r="D3330" s="1"/>
      <c r="E3330" s="1"/>
      <c r="F3330" s="1"/>
      <c r="G3330" s="1"/>
      <c r="H3330" s="11"/>
      <c r="I3330" s="11"/>
      <c r="J3330" s="11"/>
      <c r="K3330" s="2"/>
      <c r="L3330" s="2"/>
      <c r="M3330" s="1"/>
    </row>
    <row r="3331" spans="1:13" x14ac:dyDescent="0.2">
      <c r="A3331" s="1"/>
      <c r="B3331" s="1"/>
      <c r="C3331" s="16"/>
      <c r="D3331" s="1"/>
      <c r="E3331" s="1"/>
      <c r="F3331" s="1"/>
      <c r="G3331" s="1"/>
      <c r="H3331" s="11"/>
      <c r="I3331" s="11"/>
      <c r="J3331" s="11"/>
      <c r="K3331" s="2"/>
      <c r="L3331" s="2"/>
      <c r="M3331" s="1"/>
    </row>
    <row r="3332" spans="1:13" x14ac:dyDescent="0.2">
      <c r="A3332" s="1"/>
      <c r="B3332" s="1"/>
      <c r="C3332" s="16"/>
      <c r="D3332" s="1"/>
      <c r="E3332" s="1"/>
      <c r="F3332" s="1"/>
      <c r="G3332" s="1"/>
      <c r="H3332" s="11"/>
      <c r="I3332" s="11"/>
      <c r="J3332" s="11"/>
      <c r="K3332" s="2"/>
      <c r="L3332" s="2"/>
      <c r="M3332" s="1"/>
    </row>
    <row r="3333" spans="1:13" x14ac:dyDescent="0.2">
      <c r="A3333" s="1"/>
      <c r="B3333" s="1"/>
      <c r="C3333" s="16"/>
      <c r="D3333" s="1"/>
      <c r="E3333" s="1"/>
      <c r="F3333" s="1"/>
      <c r="G3333" s="1"/>
      <c r="H3333" s="11"/>
      <c r="I3333" s="11"/>
      <c r="J3333" s="11"/>
      <c r="K3333" s="2"/>
      <c r="L3333" s="2"/>
      <c r="M3333" s="1"/>
    </row>
    <row r="3334" spans="1:13" x14ac:dyDescent="0.2">
      <c r="A3334" s="1"/>
      <c r="B3334" s="1"/>
      <c r="C3334" s="16"/>
      <c r="D3334" s="1"/>
      <c r="E3334" s="1"/>
      <c r="F3334" s="1"/>
      <c r="G3334" s="1"/>
      <c r="H3334" s="11"/>
      <c r="I3334" s="11"/>
      <c r="J3334" s="11"/>
      <c r="K3334" s="2"/>
      <c r="L3334" s="2"/>
      <c r="M3334" s="1"/>
    </row>
    <row r="3335" spans="1:13" x14ac:dyDescent="0.2">
      <c r="A3335" s="1"/>
      <c r="B3335" s="1"/>
      <c r="C3335" s="16"/>
      <c r="D3335" s="1"/>
      <c r="E3335" s="1"/>
      <c r="F3335" s="1"/>
      <c r="G3335" s="1"/>
      <c r="H3335" s="11"/>
      <c r="I3335" s="11"/>
      <c r="J3335" s="11"/>
      <c r="K3335" s="2"/>
      <c r="L3335" s="2"/>
      <c r="M3335" s="1"/>
    </row>
    <row r="3336" spans="1:13" x14ac:dyDescent="0.2">
      <c r="A3336" s="1"/>
      <c r="B3336" s="1"/>
      <c r="C3336" s="16"/>
      <c r="D3336" s="1"/>
      <c r="E3336" s="1"/>
      <c r="F3336" s="1"/>
      <c r="G3336" s="1"/>
      <c r="H3336" s="11"/>
      <c r="I3336" s="11"/>
      <c r="J3336" s="11"/>
      <c r="K3336" s="2"/>
      <c r="L3336" s="2"/>
      <c r="M3336" s="1"/>
    </row>
    <row r="3337" spans="1:13" x14ac:dyDescent="0.2">
      <c r="A3337" s="1"/>
      <c r="B3337" s="1"/>
      <c r="C3337" s="16"/>
      <c r="D3337" s="1"/>
      <c r="E3337" s="1"/>
      <c r="F3337" s="1"/>
      <c r="G3337" s="1"/>
      <c r="H3337" s="11"/>
      <c r="I3337" s="11"/>
      <c r="J3337" s="11"/>
      <c r="K3337" s="2"/>
      <c r="L3337" s="2"/>
      <c r="M3337" s="1"/>
    </row>
    <row r="3338" spans="1:13" x14ac:dyDescent="0.2">
      <c r="A3338" s="1"/>
      <c r="B3338" s="1"/>
      <c r="C3338" s="16"/>
      <c r="D3338" s="1"/>
      <c r="E3338" s="1"/>
      <c r="F3338" s="1"/>
      <c r="G3338" s="1"/>
      <c r="H3338" s="11"/>
      <c r="I3338" s="11"/>
      <c r="J3338" s="11"/>
      <c r="K3338" s="2"/>
      <c r="L3338" s="2"/>
      <c r="M3338" s="1"/>
    </row>
    <row r="3339" spans="1:13" x14ac:dyDescent="0.2">
      <c r="A3339" s="1"/>
      <c r="B3339" s="1"/>
      <c r="C3339" s="16"/>
      <c r="D3339" s="1"/>
      <c r="E3339" s="1"/>
      <c r="F3339" s="1"/>
      <c r="G3339" s="1"/>
      <c r="H3339" s="11"/>
      <c r="I3339" s="11"/>
      <c r="J3339" s="11"/>
      <c r="K3339" s="2"/>
      <c r="L3339" s="2"/>
      <c r="M3339" s="1"/>
    </row>
    <row r="3340" spans="1:13" x14ac:dyDescent="0.2">
      <c r="A3340" s="1"/>
      <c r="B3340" s="1"/>
      <c r="C3340" s="16"/>
      <c r="D3340" s="1"/>
      <c r="E3340" s="1"/>
      <c r="F3340" s="1"/>
      <c r="G3340" s="1"/>
      <c r="H3340" s="11"/>
      <c r="I3340" s="11"/>
      <c r="J3340" s="11"/>
      <c r="K3340" s="2"/>
      <c r="L3340" s="2"/>
      <c r="M3340" s="1"/>
    </row>
    <row r="3341" spans="1:13" x14ac:dyDescent="0.2">
      <c r="A3341" s="1"/>
      <c r="B3341" s="1"/>
      <c r="C3341" s="16"/>
      <c r="D3341" s="1"/>
      <c r="E3341" s="1"/>
      <c r="F3341" s="1"/>
      <c r="G3341" s="1"/>
      <c r="H3341" s="11"/>
      <c r="I3341" s="11"/>
      <c r="J3341" s="11"/>
      <c r="K3341" s="2"/>
      <c r="L3341" s="2"/>
      <c r="M3341" s="1"/>
    </row>
    <row r="3342" spans="1:13" x14ac:dyDescent="0.2">
      <c r="A3342" s="1"/>
      <c r="B3342" s="1"/>
      <c r="C3342" s="16"/>
      <c r="D3342" s="1"/>
      <c r="E3342" s="1"/>
      <c r="F3342" s="1"/>
      <c r="G3342" s="1"/>
      <c r="H3342" s="11"/>
      <c r="I3342" s="11"/>
      <c r="J3342" s="11"/>
      <c r="K3342" s="2"/>
      <c r="L3342" s="2"/>
      <c r="M3342" s="1"/>
    </row>
    <row r="3343" spans="1:13" x14ac:dyDescent="0.2">
      <c r="A3343" s="1"/>
      <c r="B3343" s="1"/>
      <c r="C3343" s="16"/>
      <c r="D3343" s="1"/>
      <c r="E3343" s="1"/>
      <c r="F3343" s="1"/>
      <c r="G3343" s="1"/>
      <c r="H3343" s="11"/>
      <c r="I3343" s="11"/>
      <c r="J3343" s="11"/>
      <c r="K3343" s="2"/>
      <c r="L3343" s="2"/>
      <c r="M3343" s="1"/>
    </row>
    <row r="3344" spans="1:13" x14ac:dyDescent="0.2">
      <c r="A3344" s="1"/>
      <c r="B3344" s="1"/>
      <c r="C3344" s="16"/>
      <c r="D3344" s="1"/>
      <c r="E3344" s="1"/>
      <c r="F3344" s="1"/>
      <c r="G3344" s="1"/>
      <c r="H3344" s="11"/>
      <c r="I3344" s="11"/>
      <c r="J3344" s="11"/>
      <c r="K3344" s="2"/>
      <c r="L3344" s="2"/>
      <c r="M3344" s="1"/>
    </row>
    <row r="3345" spans="1:13" x14ac:dyDescent="0.2">
      <c r="A3345" s="1"/>
      <c r="B3345" s="1"/>
      <c r="C3345" s="16"/>
      <c r="D3345" s="1"/>
      <c r="E3345" s="1"/>
      <c r="F3345" s="1"/>
      <c r="G3345" s="1"/>
      <c r="H3345" s="11"/>
      <c r="I3345" s="11"/>
      <c r="J3345" s="11"/>
      <c r="K3345" s="2"/>
      <c r="L3345" s="2"/>
      <c r="M3345" s="1"/>
    </row>
    <row r="3346" spans="1:13" x14ac:dyDescent="0.2">
      <c r="A3346" s="1"/>
      <c r="B3346" s="1"/>
      <c r="C3346" s="16"/>
      <c r="D3346" s="1"/>
      <c r="E3346" s="1"/>
      <c r="F3346" s="1"/>
      <c r="G3346" s="1"/>
      <c r="H3346" s="11"/>
      <c r="I3346" s="11"/>
      <c r="J3346" s="11"/>
      <c r="K3346" s="2"/>
      <c r="L3346" s="2"/>
      <c r="M3346" s="1"/>
    </row>
    <row r="3347" spans="1:13" x14ac:dyDescent="0.2">
      <c r="A3347" s="1"/>
      <c r="B3347" s="1"/>
      <c r="C3347" s="16"/>
      <c r="D3347" s="1"/>
      <c r="E3347" s="1"/>
      <c r="F3347" s="1"/>
      <c r="G3347" s="1"/>
      <c r="H3347" s="11"/>
      <c r="I3347" s="11"/>
      <c r="J3347" s="11"/>
      <c r="K3347" s="2"/>
      <c r="L3347" s="2"/>
      <c r="M3347" s="1"/>
    </row>
    <row r="3348" spans="1:13" x14ac:dyDescent="0.2">
      <c r="A3348" s="1"/>
      <c r="B3348" s="1"/>
      <c r="C3348" s="16"/>
      <c r="D3348" s="1"/>
      <c r="E3348" s="1"/>
      <c r="F3348" s="1"/>
      <c r="G3348" s="1"/>
      <c r="H3348" s="11"/>
      <c r="I3348" s="11"/>
      <c r="J3348" s="11"/>
      <c r="K3348" s="2"/>
      <c r="L3348" s="2"/>
      <c r="M3348" s="1"/>
    </row>
    <row r="3349" spans="1:13" x14ac:dyDescent="0.2">
      <c r="A3349" s="1"/>
      <c r="B3349" s="1"/>
      <c r="C3349" s="16"/>
      <c r="D3349" s="1"/>
      <c r="E3349" s="1"/>
      <c r="F3349" s="1"/>
      <c r="G3349" s="1"/>
      <c r="H3349" s="11"/>
      <c r="I3349" s="11"/>
      <c r="J3349" s="11"/>
      <c r="K3349" s="2"/>
      <c r="L3349" s="2"/>
      <c r="M3349" s="1"/>
    </row>
    <row r="3350" spans="1:13" x14ac:dyDescent="0.2">
      <c r="A3350" s="1"/>
      <c r="B3350" s="1"/>
      <c r="C3350" s="16"/>
      <c r="D3350" s="1"/>
      <c r="E3350" s="1"/>
      <c r="F3350" s="1"/>
      <c r="G3350" s="1"/>
      <c r="H3350" s="11"/>
      <c r="I3350" s="11"/>
      <c r="J3350" s="11"/>
      <c r="K3350" s="2"/>
      <c r="L3350" s="2"/>
      <c r="M3350" s="1"/>
    </row>
    <row r="3351" spans="1:13" x14ac:dyDescent="0.2">
      <c r="A3351" s="1"/>
      <c r="B3351" s="1"/>
      <c r="C3351" s="16"/>
      <c r="D3351" s="1"/>
      <c r="E3351" s="1"/>
      <c r="F3351" s="1"/>
      <c r="G3351" s="1"/>
      <c r="H3351" s="11"/>
      <c r="I3351" s="11"/>
      <c r="J3351" s="11"/>
      <c r="K3351" s="2"/>
      <c r="L3351" s="2"/>
      <c r="M3351" s="1"/>
    </row>
    <row r="3352" spans="1:13" x14ac:dyDescent="0.2">
      <c r="A3352" s="1"/>
      <c r="B3352" s="1"/>
      <c r="C3352" s="16"/>
      <c r="D3352" s="1"/>
      <c r="E3352" s="1"/>
      <c r="F3352" s="1"/>
      <c r="G3352" s="1"/>
      <c r="H3352" s="11"/>
      <c r="I3352" s="11"/>
      <c r="J3352" s="11"/>
      <c r="K3352" s="2"/>
      <c r="L3352" s="2"/>
      <c r="M3352" s="1"/>
    </row>
    <row r="3353" spans="1:13" x14ac:dyDescent="0.2">
      <c r="A3353" s="1"/>
      <c r="B3353" s="1"/>
      <c r="C3353" s="16"/>
      <c r="D3353" s="1"/>
      <c r="E3353" s="1"/>
      <c r="F3353" s="1"/>
      <c r="G3353" s="1"/>
      <c r="H3353" s="11"/>
      <c r="I3353" s="11"/>
      <c r="J3353" s="11"/>
      <c r="K3353" s="2"/>
      <c r="L3353" s="2"/>
      <c r="M3353" s="1"/>
    </row>
    <row r="3354" spans="1:13" x14ac:dyDescent="0.2">
      <c r="A3354" s="1"/>
      <c r="B3354" s="1"/>
      <c r="C3354" s="16"/>
      <c r="D3354" s="1"/>
      <c r="E3354" s="1"/>
      <c r="F3354" s="1"/>
      <c r="G3354" s="1"/>
      <c r="H3354" s="11"/>
      <c r="I3354" s="11"/>
      <c r="J3354" s="11"/>
      <c r="K3354" s="2"/>
      <c r="L3354" s="2"/>
      <c r="M3354" s="1"/>
    </row>
    <row r="3355" spans="1:13" x14ac:dyDescent="0.2">
      <c r="A3355" s="1"/>
      <c r="B3355" s="1"/>
      <c r="C3355" s="16"/>
      <c r="D3355" s="1"/>
      <c r="E3355" s="1"/>
      <c r="F3355" s="1"/>
      <c r="G3355" s="1"/>
      <c r="H3355" s="11"/>
      <c r="I3355" s="11"/>
      <c r="J3355" s="11"/>
      <c r="K3355" s="2"/>
      <c r="L3355" s="2"/>
      <c r="M3355" s="1"/>
    </row>
    <row r="3356" spans="1:13" x14ac:dyDescent="0.2">
      <c r="A3356" s="1"/>
      <c r="B3356" s="1"/>
      <c r="C3356" s="16"/>
      <c r="D3356" s="1"/>
      <c r="E3356" s="1"/>
      <c r="F3356" s="1"/>
      <c r="G3356" s="1"/>
      <c r="H3356" s="11"/>
      <c r="I3356" s="11"/>
      <c r="J3356" s="11"/>
      <c r="K3356" s="2"/>
      <c r="L3356" s="2"/>
      <c r="M3356" s="1"/>
    </row>
    <row r="3357" spans="1:13" x14ac:dyDescent="0.2">
      <c r="A3357" s="1"/>
      <c r="B3357" s="1"/>
      <c r="C3357" s="16"/>
      <c r="D3357" s="1"/>
      <c r="E3357" s="1"/>
      <c r="F3357" s="1"/>
      <c r="G3357" s="1"/>
      <c r="H3357" s="11"/>
      <c r="I3357" s="11"/>
      <c r="J3357" s="11"/>
      <c r="K3357" s="2"/>
      <c r="L3357" s="2"/>
      <c r="M3357" s="1"/>
    </row>
    <row r="3358" spans="1:13" x14ac:dyDescent="0.2">
      <c r="A3358" s="1"/>
      <c r="B3358" s="1"/>
      <c r="C3358" s="16"/>
      <c r="D3358" s="1"/>
      <c r="E3358" s="1"/>
      <c r="F3358" s="1"/>
      <c r="G3358" s="1"/>
      <c r="H3358" s="11"/>
      <c r="I3358" s="11"/>
      <c r="J3358" s="11"/>
      <c r="K3358" s="2"/>
      <c r="L3358" s="2"/>
      <c r="M3358" s="1"/>
    </row>
    <row r="3359" spans="1:13" x14ac:dyDescent="0.2">
      <c r="A3359" s="1"/>
      <c r="B3359" s="1"/>
      <c r="C3359" s="16"/>
      <c r="D3359" s="1"/>
      <c r="E3359" s="1"/>
      <c r="F3359" s="1"/>
      <c r="G3359" s="1"/>
      <c r="H3359" s="11"/>
      <c r="I3359" s="11"/>
      <c r="J3359" s="11"/>
      <c r="K3359" s="2"/>
      <c r="L3359" s="2"/>
      <c r="M3359" s="1"/>
    </row>
    <row r="3360" spans="1:13" x14ac:dyDescent="0.2">
      <c r="A3360" s="1"/>
      <c r="B3360" s="1"/>
      <c r="C3360" s="16"/>
      <c r="D3360" s="1"/>
      <c r="E3360" s="1"/>
      <c r="F3360" s="1"/>
      <c r="G3360" s="1"/>
      <c r="H3360" s="11"/>
      <c r="I3360" s="11"/>
      <c r="J3360" s="11"/>
      <c r="K3360" s="2"/>
      <c r="L3360" s="2"/>
      <c r="M3360" s="1"/>
    </row>
    <row r="3361" spans="1:13" x14ac:dyDescent="0.2">
      <c r="A3361" s="1"/>
      <c r="B3361" s="1"/>
      <c r="C3361" s="16"/>
      <c r="D3361" s="1"/>
      <c r="E3361" s="1"/>
      <c r="F3361" s="1"/>
      <c r="G3361" s="1"/>
      <c r="H3361" s="11"/>
      <c r="I3361" s="11"/>
      <c r="J3361" s="11"/>
      <c r="K3361" s="2"/>
      <c r="L3361" s="2"/>
      <c r="M3361" s="1"/>
    </row>
    <row r="3362" spans="1:13" x14ac:dyDescent="0.2">
      <c r="A3362" s="1"/>
      <c r="B3362" s="1"/>
      <c r="C3362" s="16"/>
      <c r="D3362" s="1"/>
      <c r="E3362" s="1"/>
      <c r="F3362" s="1"/>
      <c r="G3362" s="1"/>
      <c r="H3362" s="11"/>
      <c r="I3362" s="11"/>
      <c r="J3362" s="11"/>
      <c r="K3362" s="2"/>
      <c r="L3362" s="2"/>
      <c r="M3362" s="1"/>
    </row>
    <row r="3363" spans="1:13" x14ac:dyDescent="0.2">
      <c r="A3363" s="1"/>
      <c r="B3363" s="1"/>
      <c r="C3363" s="16"/>
      <c r="D3363" s="1"/>
      <c r="E3363" s="1"/>
      <c r="F3363" s="1"/>
      <c r="G3363" s="1"/>
      <c r="H3363" s="11"/>
      <c r="I3363" s="11"/>
      <c r="J3363" s="11"/>
      <c r="K3363" s="2"/>
      <c r="L3363" s="2"/>
      <c r="M3363" s="1"/>
    </row>
    <row r="3364" spans="1:13" x14ac:dyDescent="0.2">
      <c r="A3364" s="1"/>
      <c r="B3364" s="1"/>
      <c r="C3364" s="16"/>
      <c r="D3364" s="1"/>
      <c r="E3364" s="1"/>
      <c r="F3364" s="1"/>
      <c r="G3364" s="1"/>
      <c r="H3364" s="11"/>
      <c r="I3364" s="11"/>
      <c r="J3364" s="11"/>
      <c r="K3364" s="2"/>
      <c r="L3364" s="2"/>
      <c r="M3364" s="1"/>
    </row>
    <row r="3365" spans="1:13" x14ac:dyDescent="0.2">
      <c r="A3365" s="1"/>
      <c r="B3365" s="1"/>
      <c r="C3365" s="16"/>
      <c r="D3365" s="1"/>
      <c r="E3365" s="1"/>
      <c r="F3365" s="1"/>
      <c r="G3365" s="1"/>
      <c r="H3365" s="11"/>
      <c r="I3365" s="11"/>
      <c r="J3365" s="11"/>
      <c r="K3365" s="2"/>
      <c r="L3365" s="2"/>
      <c r="M3365" s="1"/>
    </row>
    <row r="3366" spans="1:13" x14ac:dyDescent="0.2">
      <c r="A3366" s="1"/>
      <c r="B3366" s="1"/>
      <c r="C3366" s="16"/>
      <c r="D3366" s="1"/>
      <c r="E3366" s="1"/>
      <c r="F3366" s="1"/>
      <c r="G3366" s="1"/>
      <c r="H3366" s="11"/>
      <c r="I3366" s="11"/>
      <c r="J3366" s="11"/>
      <c r="K3366" s="2"/>
      <c r="L3366" s="2"/>
      <c r="M3366" s="1"/>
    </row>
    <row r="3367" spans="1:13" x14ac:dyDescent="0.2">
      <c r="A3367" s="1"/>
      <c r="B3367" s="1"/>
      <c r="C3367" s="16"/>
      <c r="D3367" s="1"/>
      <c r="E3367" s="1"/>
      <c r="F3367" s="1"/>
      <c r="G3367" s="1"/>
      <c r="H3367" s="11"/>
      <c r="I3367" s="11"/>
      <c r="J3367" s="11"/>
      <c r="K3367" s="2"/>
      <c r="L3367" s="2"/>
      <c r="M3367" s="1"/>
    </row>
    <row r="3368" spans="1:13" x14ac:dyDescent="0.2">
      <c r="A3368" s="1"/>
      <c r="B3368" s="1"/>
      <c r="C3368" s="16"/>
      <c r="D3368" s="1"/>
      <c r="E3368" s="1"/>
      <c r="F3368" s="1"/>
      <c r="G3368" s="1"/>
      <c r="H3368" s="11"/>
      <c r="I3368" s="11"/>
      <c r="J3368" s="11"/>
      <c r="K3368" s="2"/>
      <c r="L3368" s="2"/>
      <c r="M3368" s="1"/>
    </row>
    <row r="3369" spans="1:13" x14ac:dyDescent="0.2">
      <c r="A3369" s="1"/>
      <c r="B3369" s="1"/>
      <c r="C3369" s="16"/>
      <c r="D3369" s="1"/>
      <c r="E3369" s="1"/>
      <c r="F3369" s="1"/>
      <c r="G3369" s="1"/>
      <c r="H3369" s="11"/>
      <c r="I3369" s="11"/>
      <c r="J3369" s="11"/>
      <c r="K3369" s="2"/>
      <c r="L3369" s="2"/>
      <c r="M3369" s="1"/>
    </row>
    <row r="3370" spans="1:13" x14ac:dyDescent="0.2">
      <c r="A3370" s="1"/>
      <c r="B3370" s="1"/>
      <c r="C3370" s="16"/>
      <c r="D3370" s="1"/>
      <c r="E3370" s="1"/>
      <c r="F3370" s="1"/>
      <c r="G3370" s="1"/>
      <c r="H3370" s="11"/>
      <c r="I3370" s="11"/>
      <c r="J3370" s="11"/>
      <c r="K3370" s="2"/>
      <c r="L3370" s="2"/>
      <c r="M3370" s="1"/>
    </row>
    <row r="3371" spans="1:13" x14ac:dyDescent="0.2">
      <c r="A3371" s="1"/>
      <c r="B3371" s="1"/>
      <c r="C3371" s="16"/>
      <c r="D3371" s="1"/>
      <c r="E3371" s="1"/>
      <c r="F3371" s="1"/>
      <c r="G3371" s="1"/>
      <c r="H3371" s="11"/>
      <c r="I3371" s="11"/>
      <c r="J3371" s="11"/>
      <c r="K3371" s="2"/>
      <c r="L3371" s="2"/>
      <c r="M3371" s="1"/>
    </row>
    <row r="3372" spans="1:13" x14ac:dyDescent="0.2">
      <c r="A3372" s="1"/>
      <c r="B3372" s="1"/>
      <c r="C3372" s="16"/>
      <c r="D3372" s="1"/>
      <c r="E3372" s="1"/>
      <c r="F3372" s="1"/>
      <c r="G3372" s="1"/>
      <c r="H3372" s="11"/>
      <c r="I3372" s="11"/>
      <c r="J3372" s="11"/>
      <c r="K3372" s="2"/>
      <c r="L3372" s="2"/>
      <c r="M3372" s="1"/>
    </row>
    <row r="3373" spans="1:13" x14ac:dyDescent="0.2">
      <c r="A3373" s="1"/>
      <c r="B3373" s="1"/>
      <c r="C3373" s="16"/>
      <c r="D3373" s="1"/>
      <c r="E3373" s="1"/>
      <c r="F3373" s="1"/>
      <c r="G3373" s="1"/>
      <c r="H3373" s="11"/>
      <c r="I3373" s="11"/>
      <c r="J3373" s="11"/>
      <c r="K3373" s="2"/>
      <c r="L3373" s="2"/>
      <c r="M3373" s="1"/>
    </row>
    <row r="3374" spans="1:13" x14ac:dyDescent="0.2">
      <c r="A3374" s="1"/>
      <c r="B3374" s="1"/>
      <c r="C3374" s="16"/>
      <c r="D3374" s="1"/>
      <c r="E3374" s="1"/>
      <c r="F3374" s="1"/>
      <c r="G3374" s="1"/>
      <c r="H3374" s="11"/>
      <c r="I3374" s="11"/>
      <c r="J3374" s="11"/>
      <c r="K3374" s="2"/>
      <c r="L3374" s="2"/>
      <c r="M3374" s="1"/>
    </row>
    <row r="3375" spans="1:13" x14ac:dyDescent="0.2">
      <c r="A3375" s="1"/>
      <c r="B3375" s="1"/>
      <c r="C3375" s="16"/>
      <c r="D3375" s="1"/>
      <c r="E3375" s="1"/>
      <c r="F3375" s="1"/>
      <c r="G3375" s="1"/>
      <c r="H3375" s="11"/>
      <c r="I3375" s="11"/>
      <c r="J3375" s="11"/>
      <c r="K3375" s="2"/>
      <c r="L3375" s="2"/>
      <c r="M3375" s="1"/>
    </row>
    <row r="3376" spans="1:13" x14ac:dyDescent="0.2">
      <c r="A3376" s="1"/>
      <c r="B3376" s="1"/>
      <c r="C3376" s="16"/>
      <c r="D3376" s="1"/>
      <c r="E3376" s="1"/>
      <c r="F3376" s="1"/>
      <c r="G3376" s="1"/>
      <c r="H3376" s="11"/>
      <c r="I3376" s="11"/>
      <c r="J3376" s="11"/>
      <c r="K3376" s="2"/>
      <c r="L3376" s="2"/>
      <c r="M3376" s="1"/>
    </row>
    <row r="3377" spans="1:13" x14ac:dyDescent="0.2">
      <c r="A3377" s="1"/>
      <c r="B3377" s="1"/>
      <c r="C3377" s="16"/>
      <c r="D3377" s="1"/>
      <c r="E3377" s="1"/>
      <c r="F3377" s="1"/>
      <c r="G3377" s="1"/>
      <c r="H3377" s="11"/>
      <c r="I3377" s="11"/>
      <c r="J3377" s="11"/>
      <c r="K3377" s="2"/>
      <c r="L3377" s="2"/>
      <c r="M3377" s="1"/>
    </row>
    <row r="3378" spans="1:13" x14ac:dyDescent="0.2">
      <c r="A3378" s="1"/>
      <c r="B3378" s="1"/>
      <c r="C3378" s="16"/>
      <c r="D3378" s="1"/>
      <c r="E3378" s="1"/>
      <c r="F3378" s="1"/>
      <c r="G3378" s="1"/>
      <c r="H3378" s="11"/>
      <c r="I3378" s="11"/>
      <c r="J3378" s="11"/>
      <c r="K3378" s="2"/>
      <c r="L3378" s="2"/>
      <c r="M3378" s="1"/>
    </row>
    <row r="3379" spans="1:13" x14ac:dyDescent="0.2">
      <c r="A3379" s="1"/>
      <c r="B3379" s="1"/>
      <c r="C3379" s="16"/>
      <c r="D3379" s="1"/>
      <c r="E3379" s="1"/>
      <c r="F3379" s="1"/>
      <c r="G3379" s="1"/>
      <c r="H3379" s="11"/>
      <c r="I3379" s="11"/>
      <c r="J3379" s="11"/>
      <c r="K3379" s="2"/>
      <c r="L3379" s="2"/>
      <c r="M3379" s="1"/>
    </row>
    <row r="3380" spans="1:13" x14ac:dyDescent="0.2">
      <c r="A3380" s="1"/>
      <c r="B3380" s="1"/>
      <c r="C3380" s="16"/>
      <c r="D3380" s="1"/>
      <c r="E3380" s="1"/>
      <c r="F3380" s="1"/>
      <c r="G3380" s="1"/>
      <c r="H3380" s="11"/>
      <c r="I3380" s="11"/>
      <c r="J3380" s="11"/>
      <c r="K3380" s="2"/>
      <c r="L3380" s="2"/>
      <c r="M3380" s="1"/>
    </row>
    <row r="3381" spans="1:13" x14ac:dyDescent="0.2">
      <c r="A3381" s="1"/>
      <c r="B3381" s="1"/>
      <c r="C3381" s="16"/>
      <c r="D3381" s="1"/>
      <c r="E3381" s="1"/>
      <c r="F3381" s="1"/>
      <c r="G3381" s="1"/>
      <c r="H3381" s="11"/>
      <c r="I3381" s="11"/>
      <c r="J3381" s="11"/>
      <c r="K3381" s="2"/>
      <c r="L3381" s="2"/>
      <c r="M3381" s="1"/>
    </row>
    <row r="3382" spans="1:13" x14ac:dyDescent="0.2">
      <c r="A3382" s="1"/>
      <c r="B3382" s="1"/>
      <c r="C3382" s="16"/>
      <c r="D3382" s="1"/>
      <c r="E3382" s="1"/>
      <c r="F3382" s="1"/>
      <c r="G3382" s="1"/>
      <c r="H3382" s="11"/>
      <c r="I3382" s="11"/>
      <c r="J3382" s="11"/>
      <c r="K3382" s="2"/>
      <c r="L3382" s="2"/>
      <c r="M3382" s="1"/>
    </row>
    <row r="3383" spans="1:13" x14ac:dyDescent="0.2">
      <c r="A3383" s="1"/>
      <c r="B3383" s="1"/>
      <c r="C3383" s="16"/>
      <c r="D3383" s="1"/>
      <c r="E3383" s="1"/>
      <c r="F3383" s="1"/>
      <c r="G3383" s="1"/>
      <c r="H3383" s="11"/>
      <c r="I3383" s="11"/>
      <c r="J3383" s="11"/>
      <c r="K3383" s="2"/>
      <c r="L3383" s="2"/>
      <c r="M3383" s="1"/>
    </row>
    <row r="3384" spans="1:13" x14ac:dyDescent="0.2">
      <c r="A3384" s="1"/>
      <c r="B3384" s="1"/>
      <c r="C3384" s="16"/>
      <c r="D3384" s="1"/>
      <c r="E3384" s="1"/>
      <c r="F3384" s="1"/>
      <c r="G3384" s="1"/>
      <c r="H3384" s="11"/>
      <c r="I3384" s="11"/>
      <c r="J3384" s="11"/>
      <c r="K3384" s="2"/>
      <c r="L3384" s="2"/>
      <c r="M3384" s="1"/>
    </row>
    <row r="3385" spans="1:13" x14ac:dyDescent="0.2">
      <c r="A3385" s="1"/>
      <c r="B3385" s="1"/>
      <c r="C3385" s="16"/>
      <c r="D3385" s="1"/>
      <c r="E3385" s="1"/>
      <c r="F3385" s="1"/>
      <c r="G3385" s="1"/>
      <c r="H3385" s="11"/>
      <c r="I3385" s="11"/>
      <c r="J3385" s="11"/>
      <c r="K3385" s="2"/>
      <c r="L3385" s="2"/>
      <c r="M3385" s="1"/>
    </row>
    <row r="3386" spans="1:13" x14ac:dyDescent="0.2">
      <c r="A3386" s="1"/>
      <c r="B3386" s="1"/>
      <c r="C3386" s="16"/>
      <c r="D3386" s="1"/>
      <c r="E3386" s="1"/>
      <c r="F3386" s="1"/>
      <c r="G3386" s="1"/>
      <c r="H3386" s="11"/>
      <c r="I3386" s="11"/>
      <c r="J3386" s="11"/>
      <c r="K3386" s="2"/>
      <c r="L3386" s="2"/>
      <c r="M3386" s="1"/>
    </row>
    <row r="3387" spans="1:13" x14ac:dyDescent="0.2">
      <c r="A3387" s="1"/>
      <c r="B3387" s="1"/>
      <c r="C3387" s="16"/>
      <c r="D3387" s="1"/>
      <c r="E3387" s="1"/>
      <c r="F3387" s="1"/>
      <c r="G3387" s="1"/>
      <c r="H3387" s="11"/>
      <c r="I3387" s="11"/>
      <c r="J3387" s="11"/>
      <c r="K3387" s="2"/>
      <c r="L3387" s="2"/>
      <c r="M3387" s="1"/>
    </row>
    <row r="3388" spans="1:13" x14ac:dyDescent="0.2">
      <c r="A3388" s="1"/>
      <c r="B3388" s="1"/>
      <c r="C3388" s="16"/>
      <c r="D3388" s="1"/>
      <c r="E3388" s="1"/>
      <c r="F3388" s="1"/>
      <c r="G3388" s="1"/>
      <c r="H3388" s="11"/>
      <c r="I3388" s="11"/>
      <c r="J3388" s="11"/>
      <c r="K3388" s="2"/>
      <c r="L3388" s="2"/>
      <c r="M3388" s="1"/>
    </row>
    <row r="3389" spans="1:13" x14ac:dyDescent="0.2">
      <c r="A3389" s="1"/>
      <c r="B3389" s="1"/>
      <c r="C3389" s="16"/>
      <c r="D3389" s="1"/>
      <c r="E3389" s="1"/>
      <c r="F3389" s="1"/>
      <c r="G3389" s="1"/>
      <c r="H3389" s="11"/>
      <c r="I3389" s="11"/>
      <c r="J3389" s="11"/>
      <c r="K3389" s="2"/>
      <c r="L3389" s="2"/>
      <c r="M3389" s="1"/>
    </row>
    <row r="3390" spans="1:13" x14ac:dyDescent="0.2">
      <c r="A3390" s="1"/>
      <c r="B3390" s="1"/>
      <c r="C3390" s="16"/>
      <c r="D3390" s="1"/>
      <c r="E3390" s="1"/>
      <c r="F3390" s="1"/>
      <c r="G3390" s="1"/>
      <c r="H3390" s="11"/>
      <c r="I3390" s="11"/>
      <c r="J3390" s="11"/>
      <c r="K3390" s="2"/>
      <c r="L3390" s="2"/>
      <c r="M3390" s="1"/>
    </row>
    <row r="3391" spans="1:13" x14ac:dyDescent="0.2">
      <c r="A3391" s="1"/>
      <c r="B3391" s="1"/>
      <c r="C3391" s="16"/>
      <c r="D3391" s="1"/>
      <c r="E3391" s="1"/>
      <c r="F3391" s="1"/>
      <c r="G3391" s="1"/>
      <c r="H3391" s="11"/>
      <c r="I3391" s="11"/>
      <c r="J3391" s="11"/>
      <c r="K3391" s="2"/>
      <c r="L3391" s="2"/>
      <c r="M3391" s="1"/>
    </row>
    <row r="3392" spans="1:13" x14ac:dyDescent="0.2">
      <c r="A3392" s="1"/>
      <c r="B3392" s="1"/>
      <c r="C3392" s="16"/>
      <c r="D3392" s="1"/>
      <c r="E3392" s="1"/>
      <c r="F3392" s="1"/>
      <c r="G3392" s="1"/>
      <c r="H3392" s="11"/>
      <c r="I3392" s="11"/>
      <c r="J3392" s="11"/>
      <c r="K3392" s="2"/>
      <c r="L3392" s="2"/>
      <c r="M3392" s="1"/>
    </row>
    <row r="3393" spans="1:13" x14ac:dyDescent="0.2">
      <c r="A3393" s="1"/>
      <c r="B3393" s="1"/>
      <c r="C3393" s="16"/>
      <c r="D3393" s="1"/>
      <c r="E3393" s="1"/>
      <c r="F3393" s="1"/>
      <c r="G3393" s="1"/>
      <c r="H3393" s="11"/>
      <c r="I3393" s="11"/>
      <c r="J3393" s="11"/>
      <c r="K3393" s="2"/>
      <c r="L3393" s="2"/>
      <c r="M3393" s="1"/>
    </row>
    <row r="3394" spans="1:13" x14ac:dyDescent="0.2">
      <c r="A3394" s="1"/>
      <c r="B3394" s="1"/>
      <c r="C3394" s="16"/>
      <c r="D3394" s="1"/>
      <c r="E3394" s="1"/>
      <c r="F3394" s="1"/>
      <c r="G3394" s="1"/>
      <c r="H3394" s="11"/>
      <c r="I3394" s="11"/>
      <c r="J3394" s="11"/>
      <c r="K3394" s="2"/>
      <c r="L3394" s="2"/>
      <c r="M3394" s="1"/>
    </row>
    <row r="3395" spans="1:13" x14ac:dyDescent="0.2">
      <c r="A3395" s="1"/>
      <c r="B3395" s="1"/>
      <c r="C3395" s="16"/>
      <c r="D3395" s="1"/>
      <c r="E3395" s="1"/>
      <c r="F3395" s="1"/>
      <c r="G3395" s="1"/>
      <c r="H3395" s="11"/>
      <c r="I3395" s="11"/>
      <c r="J3395" s="11"/>
      <c r="K3395" s="2"/>
      <c r="L3395" s="2"/>
      <c r="M3395" s="1"/>
    </row>
    <row r="3396" spans="1:13" x14ac:dyDescent="0.2">
      <c r="A3396" s="1"/>
      <c r="B3396" s="1"/>
      <c r="C3396" s="16"/>
      <c r="D3396" s="1"/>
      <c r="E3396" s="1"/>
      <c r="F3396" s="1"/>
      <c r="G3396" s="1"/>
      <c r="H3396" s="11"/>
      <c r="I3396" s="11"/>
      <c r="J3396" s="11"/>
      <c r="K3396" s="2"/>
      <c r="L3396" s="2"/>
      <c r="M3396" s="1"/>
    </row>
    <row r="3397" spans="1:13" x14ac:dyDescent="0.2">
      <c r="A3397" s="1"/>
      <c r="B3397" s="1"/>
      <c r="C3397" s="16"/>
      <c r="D3397" s="1"/>
      <c r="E3397" s="1"/>
      <c r="F3397" s="1"/>
      <c r="G3397" s="1"/>
      <c r="H3397" s="11"/>
      <c r="I3397" s="11"/>
      <c r="J3397" s="11"/>
      <c r="K3397" s="2"/>
      <c r="L3397" s="2"/>
      <c r="M3397" s="1"/>
    </row>
    <row r="3398" spans="1:13" x14ac:dyDescent="0.2">
      <c r="A3398" s="1"/>
      <c r="B3398" s="1"/>
      <c r="C3398" s="16"/>
      <c r="D3398" s="1"/>
      <c r="E3398" s="1"/>
      <c r="F3398" s="1"/>
      <c r="G3398" s="1"/>
      <c r="H3398" s="11"/>
      <c r="I3398" s="11"/>
      <c r="J3398" s="11"/>
      <c r="K3398" s="2"/>
      <c r="L3398" s="2"/>
      <c r="M3398" s="1"/>
    </row>
    <row r="3399" spans="1:13" x14ac:dyDescent="0.2">
      <c r="A3399" s="1"/>
      <c r="B3399" s="1"/>
      <c r="C3399" s="16"/>
      <c r="D3399" s="1"/>
      <c r="E3399" s="1"/>
      <c r="F3399" s="1"/>
      <c r="G3399" s="1"/>
      <c r="H3399" s="11"/>
      <c r="I3399" s="11"/>
      <c r="J3399" s="11"/>
      <c r="K3399" s="2"/>
      <c r="L3399" s="2"/>
      <c r="M3399" s="1"/>
    </row>
    <row r="3400" spans="1:13" x14ac:dyDescent="0.2">
      <c r="A3400" s="1"/>
      <c r="B3400" s="1"/>
      <c r="C3400" s="16"/>
      <c r="D3400" s="1"/>
      <c r="E3400" s="1"/>
      <c r="F3400" s="1"/>
      <c r="G3400" s="1"/>
      <c r="H3400" s="11"/>
      <c r="I3400" s="11"/>
      <c r="J3400" s="11"/>
      <c r="K3400" s="2"/>
      <c r="L3400" s="2"/>
      <c r="M3400" s="1"/>
    </row>
    <row r="3401" spans="1:13" x14ac:dyDescent="0.2">
      <c r="A3401" s="1"/>
      <c r="B3401" s="1"/>
      <c r="C3401" s="16"/>
      <c r="D3401" s="1"/>
      <c r="E3401" s="1"/>
      <c r="F3401" s="1"/>
      <c r="G3401" s="1"/>
      <c r="H3401" s="11"/>
      <c r="I3401" s="11"/>
      <c r="J3401" s="11"/>
      <c r="K3401" s="2"/>
      <c r="L3401" s="2"/>
      <c r="M3401" s="1"/>
    </row>
    <row r="3402" spans="1:13" x14ac:dyDescent="0.2">
      <c r="A3402" s="1"/>
      <c r="B3402" s="1"/>
      <c r="C3402" s="16"/>
      <c r="D3402" s="1"/>
      <c r="E3402" s="1"/>
      <c r="F3402" s="1"/>
      <c r="G3402" s="1"/>
      <c r="H3402" s="11"/>
      <c r="I3402" s="11"/>
      <c r="J3402" s="11"/>
      <c r="K3402" s="2"/>
      <c r="L3402" s="2"/>
      <c r="M3402" s="1"/>
    </row>
    <row r="3403" spans="1:13" x14ac:dyDescent="0.2">
      <c r="A3403" s="1"/>
      <c r="B3403" s="1"/>
      <c r="C3403" s="16"/>
      <c r="D3403" s="1"/>
      <c r="E3403" s="1"/>
      <c r="F3403" s="1"/>
      <c r="G3403" s="1"/>
      <c r="H3403" s="11"/>
      <c r="I3403" s="11"/>
      <c r="J3403" s="11"/>
      <c r="K3403" s="2"/>
      <c r="L3403" s="2"/>
      <c r="M3403" s="1"/>
    </row>
    <row r="3404" spans="1:13" x14ac:dyDescent="0.2">
      <c r="A3404" s="1"/>
      <c r="B3404" s="1"/>
      <c r="C3404" s="16"/>
      <c r="D3404" s="1"/>
      <c r="E3404" s="1"/>
      <c r="F3404" s="1"/>
      <c r="G3404" s="1"/>
      <c r="H3404" s="11"/>
      <c r="I3404" s="11"/>
      <c r="J3404" s="11"/>
      <c r="K3404" s="2"/>
      <c r="L3404" s="2"/>
      <c r="M3404" s="1"/>
    </row>
    <row r="3405" spans="1:13" x14ac:dyDescent="0.2">
      <c r="A3405" s="1"/>
      <c r="B3405" s="1"/>
      <c r="C3405" s="16"/>
      <c r="D3405" s="1"/>
      <c r="E3405" s="1"/>
      <c r="F3405" s="1"/>
      <c r="G3405" s="1"/>
      <c r="H3405" s="11"/>
      <c r="I3405" s="11"/>
      <c r="J3405" s="11"/>
      <c r="K3405" s="2"/>
      <c r="L3405" s="2"/>
      <c r="M3405" s="1"/>
    </row>
    <row r="3406" spans="1:13" x14ac:dyDescent="0.2">
      <c r="A3406" s="1"/>
      <c r="B3406" s="1"/>
      <c r="C3406" s="16"/>
      <c r="D3406" s="1"/>
      <c r="E3406" s="1"/>
      <c r="F3406" s="1"/>
      <c r="G3406" s="1"/>
      <c r="H3406" s="11"/>
      <c r="I3406" s="11"/>
      <c r="J3406" s="11"/>
      <c r="K3406" s="2"/>
      <c r="L3406" s="2"/>
      <c r="M3406" s="1"/>
    </row>
    <row r="3407" spans="1:13" x14ac:dyDescent="0.2">
      <c r="A3407" s="1"/>
      <c r="B3407" s="1"/>
      <c r="C3407" s="16"/>
      <c r="D3407" s="1"/>
      <c r="E3407" s="1"/>
      <c r="F3407" s="1"/>
      <c r="G3407" s="1"/>
      <c r="H3407" s="11"/>
      <c r="I3407" s="11"/>
      <c r="J3407" s="11"/>
      <c r="K3407" s="2"/>
      <c r="L3407" s="2"/>
      <c r="M3407" s="1"/>
    </row>
    <row r="3408" spans="1:13" x14ac:dyDescent="0.2">
      <c r="A3408" s="1"/>
      <c r="B3408" s="1"/>
      <c r="C3408" s="16"/>
      <c r="D3408" s="1"/>
      <c r="E3408" s="1"/>
      <c r="F3408" s="1"/>
      <c r="G3408" s="1"/>
      <c r="H3408" s="11"/>
      <c r="I3408" s="11"/>
      <c r="J3408" s="11"/>
      <c r="K3408" s="2"/>
      <c r="L3408" s="2"/>
      <c r="M3408" s="1"/>
    </row>
    <row r="3409" spans="1:13" x14ac:dyDescent="0.2">
      <c r="A3409" s="1"/>
      <c r="B3409" s="1"/>
      <c r="C3409" s="16"/>
      <c r="D3409" s="1"/>
      <c r="E3409" s="1"/>
      <c r="F3409" s="1"/>
      <c r="G3409" s="1"/>
      <c r="H3409" s="11"/>
      <c r="I3409" s="11"/>
      <c r="J3409" s="11"/>
      <c r="K3409" s="2"/>
      <c r="L3409" s="2"/>
      <c r="M3409" s="1"/>
    </row>
    <row r="3410" spans="1:13" x14ac:dyDescent="0.2">
      <c r="A3410" s="1"/>
      <c r="B3410" s="1"/>
      <c r="C3410" s="16"/>
      <c r="D3410" s="1"/>
      <c r="E3410" s="1"/>
      <c r="F3410" s="1"/>
      <c r="G3410" s="1"/>
      <c r="H3410" s="11"/>
      <c r="I3410" s="11"/>
      <c r="J3410" s="11"/>
      <c r="K3410" s="2"/>
      <c r="L3410" s="2"/>
      <c r="M3410" s="1"/>
    </row>
    <row r="3411" spans="1:13" x14ac:dyDescent="0.2">
      <c r="A3411" s="1"/>
      <c r="B3411" s="1"/>
      <c r="C3411" s="16"/>
      <c r="D3411" s="1"/>
      <c r="E3411" s="1"/>
      <c r="F3411" s="1"/>
      <c r="G3411" s="1"/>
      <c r="H3411" s="11"/>
      <c r="I3411" s="11"/>
      <c r="J3411" s="11"/>
      <c r="K3411" s="2"/>
      <c r="L3411" s="2"/>
      <c r="M3411" s="1"/>
    </row>
    <row r="3412" spans="1:13" x14ac:dyDescent="0.2">
      <c r="A3412" s="1"/>
      <c r="B3412" s="1"/>
      <c r="C3412" s="16"/>
      <c r="D3412" s="1"/>
      <c r="E3412" s="1"/>
      <c r="F3412" s="1"/>
      <c r="G3412" s="1"/>
      <c r="H3412" s="11"/>
      <c r="I3412" s="11"/>
      <c r="J3412" s="11"/>
      <c r="K3412" s="2"/>
      <c r="L3412" s="2"/>
      <c r="M3412" s="1"/>
    </row>
    <row r="3413" spans="1:13" x14ac:dyDescent="0.2">
      <c r="A3413" s="1"/>
      <c r="B3413" s="1"/>
      <c r="C3413" s="16"/>
      <c r="D3413" s="1"/>
      <c r="E3413" s="1"/>
      <c r="F3413" s="1"/>
      <c r="G3413" s="1"/>
      <c r="H3413" s="11"/>
      <c r="I3413" s="11"/>
      <c r="J3413" s="11"/>
      <c r="K3413" s="2"/>
      <c r="L3413" s="2"/>
      <c r="M3413" s="1"/>
    </row>
    <row r="3414" spans="1:13" x14ac:dyDescent="0.2">
      <c r="A3414" s="1"/>
      <c r="B3414" s="1"/>
      <c r="C3414" s="16"/>
      <c r="D3414" s="1"/>
      <c r="E3414" s="1"/>
      <c r="F3414" s="1"/>
      <c r="G3414" s="1"/>
      <c r="H3414" s="11"/>
      <c r="I3414" s="11"/>
      <c r="J3414" s="11"/>
      <c r="K3414" s="2"/>
      <c r="L3414" s="2"/>
      <c r="M3414" s="1"/>
    </row>
    <row r="3415" spans="1:13" x14ac:dyDescent="0.2">
      <c r="A3415" s="1"/>
      <c r="B3415" s="1"/>
      <c r="C3415" s="16"/>
      <c r="D3415" s="1"/>
      <c r="E3415" s="1"/>
      <c r="F3415" s="1"/>
      <c r="G3415" s="1"/>
      <c r="H3415" s="11"/>
      <c r="I3415" s="11"/>
      <c r="J3415" s="11"/>
      <c r="K3415" s="2"/>
      <c r="L3415" s="2"/>
      <c r="M3415" s="1"/>
    </row>
    <row r="3416" spans="1:13" x14ac:dyDescent="0.2">
      <c r="A3416" s="1"/>
      <c r="B3416" s="1"/>
      <c r="C3416" s="16"/>
      <c r="D3416" s="1"/>
      <c r="E3416" s="1"/>
      <c r="F3416" s="1"/>
      <c r="G3416" s="1"/>
      <c r="H3416" s="11"/>
      <c r="I3416" s="11"/>
      <c r="J3416" s="11"/>
      <c r="K3416" s="2"/>
      <c r="L3416" s="2"/>
      <c r="M3416" s="1"/>
    </row>
    <row r="3417" spans="1:13" x14ac:dyDescent="0.2">
      <c r="A3417" s="1"/>
      <c r="B3417" s="1"/>
      <c r="C3417" s="16"/>
      <c r="D3417" s="1"/>
      <c r="E3417" s="1"/>
      <c r="F3417" s="1"/>
      <c r="G3417" s="1"/>
      <c r="H3417" s="11"/>
      <c r="I3417" s="11"/>
      <c r="J3417" s="11"/>
      <c r="K3417" s="2"/>
      <c r="L3417" s="2"/>
      <c r="M3417" s="1"/>
    </row>
    <row r="3418" spans="1:13" x14ac:dyDescent="0.2">
      <c r="A3418" s="1"/>
      <c r="B3418" s="1"/>
      <c r="C3418" s="16"/>
      <c r="D3418" s="1"/>
      <c r="E3418" s="1"/>
      <c r="F3418" s="1"/>
      <c r="G3418" s="1"/>
      <c r="H3418" s="11"/>
      <c r="I3418" s="11"/>
      <c r="J3418" s="11"/>
      <c r="K3418" s="2"/>
      <c r="L3418" s="2"/>
      <c r="M3418" s="1"/>
    </row>
    <row r="3419" spans="1:13" x14ac:dyDescent="0.2">
      <c r="A3419" s="1"/>
      <c r="B3419" s="1"/>
      <c r="C3419" s="16"/>
      <c r="D3419" s="1"/>
      <c r="E3419" s="1"/>
      <c r="F3419" s="1"/>
      <c r="G3419" s="1"/>
      <c r="H3419" s="11"/>
      <c r="I3419" s="11"/>
      <c r="J3419" s="11"/>
      <c r="K3419" s="2"/>
      <c r="L3419" s="2"/>
      <c r="M3419" s="1"/>
    </row>
    <row r="3420" spans="1:13" x14ac:dyDescent="0.2">
      <c r="A3420" s="1"/>
      <c r="B3420" s="1"/>
      <c r="C3420" s="16"/>
      <c r="D3420" s="1"/>
      <c r="E3420" s="1"/>
      <c r="F3420" s="1"/>
      <c r="G3420" s="1"/>
      <c r="H3420" s="11"/>
      <c r="I3420" s="11"/>
      <c r="J3420" s="11"/>
      <c r="K3420" s="2"/>
      <c r="L3420" s="2"/>
      <c r="M3420" s="1"/>
    </row>
    <row r="3421" spans="1:13" x14ac:dyDescent="0.2">
      <c r="A3421" s="1"/>
      <c r="B3421" s="1"/>
      <c r="C3421" s="16"/>
      <c r="D3421" s="1"/>
      <c r="E3421" s="1"/>
      <c r="F3421" s="1"/>
      <c r="G3421" s="1"/>
      <c r="H3421" s="11"/>
      <c r="I3421" s="11"/>
      <c r="J3421" s="11"/>
      <c r="K3421" s="2"/>
      <c r="L3421" s="2"/>
      <c r="M3421" s="1"/>
    </row>
    <row r="3422" spans="1:13" x14ac:dyDescent="0.2">
      <c r="A3422" s="1"/>
      <c r="B3422" s="1"/>
      <c r="C3422" s="16"/>
      <c r="D3422" s="1"/>
      <c r="E3422" s="1"/>
      <c r="F3422" s="1"/>
      <c r="G3422" s="1"/>
      <c r="H3422" s="11"/>
      <c r="I3422" s="11"/>
      <c r="J3422" s="11"/>
      <c r="K3422" s="2"/>
      <c r="L3422" s="2"/>
      <c r="M3422" s="1"/>
    </row>
    <row r="3423" spans="1:13" x14ac:dyDescent="0.2">
      <c r="A3423" s="1"/>
      <c r="B3423" s="1"/>
      <c r="C3423" s="16"/>
      <c r="D3423" s="1"/>
      <c r="E3423" s="1"/>
      <c r="F3423" s="1"/>
      <c r="G3423" s="1"/>
      <c r="H3423" s="11"/>
      <c r="I3423" s="11"/>
      <c r="J3423" s="11"/>
      <c r="K3423" s="2"/>
      <c r="L3423" s="2"/>
      <c r="M3423" s="1"/>
    </row>
    <row r="3424" spans="1:13" x14ac:dyDescent="0.2">
      <c r="A3424" s="1"/>
      <c r="B3424" s="1"/>
      <c r="C3424" s="16"/>
      <c r="D3424" s="1"/>
      <c r="E3424" s="1"/>
      <c r="F3424" s="1"/>
      <c r="G3424" s="1"/>
      <c r="H3424" s="11"/>
      <c r="I3424" s="11"/>
      <c r="J3424" s="11"/>
      <c r="K3424" s="2"/>
      <c r="L3424" s="2"/>
      <c r="M3424" s="1"/>
    </row>
    <row r="3425" spans="1:13" x14ac:dyDescent="0.2">
      <c r="A3425" s="1"/>
      <c r="B3425" s="1"/>
      <c r="C3425" s="16"/>
      <c r="D3425" s="1"/>
      <c r="E3425" s="1"/>
      <c r="F3425" s="1"/>
      <c r="G3425" s="1"/>
      <c r="H3425" s="11"/>
      <c r="I3425" s="11"/>
      <c r="J3425" s="11"/>
      <c r="K3425" s="2"/>
      <c r="L3425" s="2"/>
      <c r="M3425" s="1"/>
    </row>
    <row r="3426" spans="1:13" x14ac:dyDescent="0.2">
      <c r="A3426" s="1"/>
      <c r="B3426" s="1"/>
      <c r="C3426" s="16"/>
      <c r="D3426" s="1"/>
      <c r="E3426" s="1"/>
      <c r="F3426" s="1"/>
      <c r="G3426" s="1"/>
      <c r="H3426" s="11"/>
      <c r="I3426" s="11"/>
      <c r="J3426" s="11"/>
      <c r="K3426" s="2"/>
      <c r="L3426" s="2"/>
      <c r="M3426" s="1"/>
    </row>
    <row r="3427" spans="1:13" x14ac:dyDescent="0.2">
      <c r="A3427" s="1"/>
      <c r="B3427" s="1"/>
      <c r="C3427" s="16"/>
      <c r="D3427" s="1"/>
      <c r="E3427" s="1"/>
      <c r="F3427" s="1"/>
      <c r="G3427" s="1"/>
      <c r="H3427" s="11"/>
      <c r="I3427" s="11"/>
      <c r="J3427" s="11"/>
      <c r="K3427" s="2"/>
      <c r="L3427" s="2"/>
      <c r="M3427" s="1"/>
    </row>
    <row r="3428" spans="1:13" x14ac:dyDescent="0.2">
      <c r="A3428" s="1"/>
      <c r="B3428" s="1"/>
      <c r="C3428" s="16"/>
      <c r="D3428" s="1"/>
      <c r="E3428" s="1"/>
      <c r="F3428" s="1"/>
      <c r="G3428" s="1"/>
      <c r="H3428" s="11"/>
      <c r="I3428" s="11"/>
      <c r="J3428" s="11"/>
      <c r="K3428" s="2"/>
      <c r="L3428" s="2"/>
      <c r="M3428" s="1"/>
    </row>
    <row r="3429" spans="1:13" x14ac:dyDescent="0.2">
      <c r="A3429" s="1"/>
      <c r="B3429" s="1"/>
      <c r="C3429" s="16"/>
      <c r="D3429" s="1"/>
      <c r="E3429" s="1"/>
      <c r="F3429" s="1"/>
      <c r="G3429" s="1"/>
      <c r="H3429" s="11"/>
      <c r="I3429" s="11"/>
      <c r="J3429" s="11"/>
      <c r="K3429" s="2"/>
      <c r="L3429" s="2"/>
      <c r="M3429" s="1"/>
    </row>
    <row r="3430" spans="1:13" x14ac:dyDescent="0.2">
      <c r="A3430" s="1"/>
      <c r="B3430" s="1"/>
      <c r="C3430" s="16"/>
      <c r="D3430" s="1"/>
      <c r="E3430" s="1"/>
      <c r="F3430" s="1"/>
      <c r="G3430" s="1"/>
      <c r="H3430" s="11"/>
      <c r="I3430" s="11"/>
      <c r="J3430" s="11"/>
      <c r="K3430" s="2"/>
      <c r="L3430" s="2"/>
      <c r="M3430" s="1"/>
    </row>
    <row r="3431" spans="1:13" x14ac:dyDescent="0.2">
      <c r="A3431" s="1"/>
      <c r="B3431" s="1"/>
      <c r="C3431" s="16"/>
      <c r="D3431" s="1"/>
      <c r="E3431" s="1"/>
      <c r="F3431" s="1"/>
      <c r="G3431" s="1"/>
      <c r="H3431" s="11"/>
      <c r="I3431" s="11"/>
      <c r="J3431" s="11"/>
      <c r="K3431" s="2"/>
      <c r="L3431" s="2"/>
      <c r="M3431" s="1"/>
    </row>
    <row r="3432" spans="1:13" x14ac:dyDescent="0.2">
      <c r="A3432" s="1"/>
      <c r="B3432" s="1"/>
      <c r="C3432" s="16"/>
      <c r="D3432" s="1"/>
      <c r="E3432" s="1"/>
      <c r="F3432" s="1"/>
      <c r="G3432" s="1"/>
      <c r="H3432" s="11"/>
      <c r="I3432" s="11"/>
      <c r="J3432" s="11"/>
      <c r="K3432" s="2"/>
      <c r="L3432" s="2"/>
      <c r="M3432" s="1"/>
    </row>
    <row r="3433" spans="1:13" x14ac:dyDescent="0.2">
      <c r="A3433" s="1"/>
      <c r="B3433" s="1"/>
      <c r="C3433" s="16"/>
      <c r="D3433" s="1"/>
      <c r="E3433" s="1"/>
      <c r="F3433" s="1"/>
      <c r="G3433" s="1"/>
      <c r="H3433" s="11"/>
      <c r="I3433" s="11"/>
      <c r="J3433" s="11"/>
      <c r="K3433" s="2"/>
      <c r="L3433" s="2"/>
      <c r="M3433" s="1"/>
    </row>
    <row r="3434" spans="1:13" x14ac:dyDescent="0.2">
      <c r="A3434" s="1"/>
      <c r="B3434" s="1"/>
      <c r="C3434" s="16"/>
      <c r="D3434" s="1"/>
      <c r="E3434" s="1"/>
      <c r="F3434" s="1"/>
      <c r="G3434" s="1"/>
      <c r="H3434" s="11"/>
      <c r="I3434" s="11"/>
      <c r="J3434" s="11"/>
      <c r="K3434" s="2"/>
      <c r="L3434" s="2"/>
      <c r="M3434" s="1"/>
    </row>
    <row r="3435" spans="1:13" x14ac:dyDescent="0.2">
      <c r="A3435" s="1"/>
      <c r="B3435" s="1"/>
      <c r="C3435" s="16"/>
      <c r="D3435" s="1"/>
      <c r="E3435" s="1"/>
      <c r="F3435" s="1"/>
      <c r="G3435" s="1"/>
      <c r="H3435" s="11"/>
      <c r="I3435" s="11"/>
      <c r="J3435" s="11"/>
      <c r="K3435" s="2"/>
      <c r="L3435" s="2"/>
      <c r="M3435" s="1"/>
    </row>
    <row r="3436" spans="1:13" x14ac:dyDescent="0.2">
      <c r="A3436" s="1"/>
      <c r="B3436" s="1"/>
      <c r="C3436" s="16"/>
      <c r="D3436" s="1"/>
      <c r="E3436" s="1"/>
      <c r="F3436" s="1"/>
      <c r="G3436" s="1"/>
      <c r="H3436" s="11"/>
      <c r="I3436" s="11"/>
      <c r="J3436" s="11"/>
      <c r="K3436" s="2"/>
      <c r="L3436" s="2"/>
      <c r="M3436" s="1"/>
    </row>
    <row r="3437" spans="1:13" x14ac:dyDescent="0.2">
      <c r="A3437" s="1"/>
      <c r="B3437" s="1"/>
      <c r="C3437" s="16"/>
      <c r="D3437" s="1"/>
      <c r="E3437" s="1"/>
      <c r="F3437" s="1"/>
      <c r="G3437" s="1"/>
      <c r="H3437" s="11"/>
      <c r="I3437" s="11"/>
      <c r="J3437" s="11"/>
      <c r="K3437" s="2"/>
      <c r="L3437" s="2"/>
      <c r="M3437" s="1"/>
    </row>
    <row r="3438" spans="1:13" x14ac:dyDescent="0.2">
      <c r="A3438" s="1"/>
      <c r="B3438" s="1"/>
      <c r="C3438" s="16"/>
      <c r="D3438" s="1"/>
      <c r="E3438" s="1"/>
      <c r="F3438" s="1"/>
      <c r="G3438" s="1"/>
      <c r="H3438" s="11"/>
      <c r="I3438" s="11"/>
      <c r="J3438" s="11"/>
      <c r="K3438" s="2"/>
      <c r="L3438" s="2"/>
      <c r="M3438" s="1"/>
    </row>
    <row r="3439" spans="1:13" x14ac:dyDescent="0.2">
      <c r="A3439" s="1"/>
      <c r="B3439" s="1"/>
      <c r="C3439" s="16"/>
      <c r="D3439" s="1"/>
      <c r="E3439" s="1"/>
      <c r="F3439" s="1"/>
      <c r="G3439" s="1"/>
      <c r="H3439" s="11"/>
      <c r="I3439" s="11"/>
      <c r="J3439" s="11"/>
      <c r="K3439" s="2"/>
      <c r="L3439" s="2"/>
      <c r="M3439" s="1"/>
    </row>
    <row r="3440" spans="1:13" x14ac:dyDescent="0.2">
      <c r="A3440" s="1"/>
      <c r="B3440" s="1"/>
      <c r="C3440" s="16"/>
      <c r="D3440" s="1"/>
      <c r="E3440" s="1"/>
      <c r="F3440" s="1"/>
      <c r="G3440" s="1"/>
      <c r="H3440" s="11"/>
      <c r="I3440" s="11"/>
      <c r="J3440" s="11"/>
      <c r="K3440" s="2"/>
      <c r="L3440" s="2"/>
      <c r="M3440" s="1"/>
    </row>
    <row r="3441" spans="1:13" x14ac:dyDescent="0.2">
      <c r="A3441" s="1"/>
      <c r="B3441" s="1"/>
      <c r="C3441" s="16"/>
      <c r="D3441" s="1"/>
      <c r="E3441" s="1"/>
      <c r="F3441" s="1"/>
      <c r="G3441" s="1"/>
      <c r="H3441" s="11"/>
      <c r="I3441" s="11"/>
      <c r="J3441" s="11"/>
      <c r="K3441" s="2"/>
      <c r="L3441" s="2"/>
      <c r="M3441" s="1"/>
    </row>
    <row r="3442" spans="1:13" x14ac:dyDescent="0.2">
      <c r="A3442" s="1"/>
      <c r="B3442" s="1"/>
      <c r="C3442" s="16"/>
      <c r="D3442" s="1"/>
      <c r="E3442" s="1"/>
      <c r="F3442" s="1"/>
      <c r="G3442" s="1"/>
      <c r="H3442" s="11"/>
      <c r="I3442" s="11"/>
      <c r="J3442" s="11"/>
      <c r="K3442" s="2"/>
      <c r="L3442" s="2"/>
      <c r="M3442" s="1"/>
    </row>
    <row r="3443" spans="1:13" x14ac:dyDescent="0.2">
      <c r="A3443" s="1"/>
      <c r="B3443" s="1"/>
      <c r="C3443" s="16"/>
      <c r="D3443" s="1"/>
      <c r="E3443" s="1"/>
      <c r="F3443" s="1"/>
      <c r="G3443" s="1"/>
      <c r="H3443" s="11"/>
      <c r="I3443" s="11"/>
      <c r="J3443" s="11"/>
      <c r="K3443" s="2"/>
      <c r="L3443" s="2"/>
      <c r="M3443" s="1"/>
    </row>
    <row r="3444" spans="1:13" x14ac:dyDescent="0.2">
      <c r="A3444" s="1"/>
      <c r="B3444" s="1"/>
      <c r="C3444" s="16"/>
      <c r="D3444" s="1"/>
      <c r="E3444" s="1"/>
      <c r="F3444" s="1"/>
      <c r="G3444" s="1"/>
      <c r="H3444" s="11"/>
      <c r="I3444" s="11"/>
      <c r="J3444" s="11"/>
      <c r="K3444" s="2"/>
      <c r="L3444" s="2"/>
      <c r="M3444" s="1"/>
    </row>
    <row r="3445" spans="1:13" x14ac:dyDescent="0.2">
      <c r="A3445" s="1"/>
      <c r="B3445" s="1"/>
      <c r="C3445" s="16"/>
      <c r="D3445" s="1"/>
      <c r="E3445" s="1"/>
      <c r="F3445" s="1"/>
      <c r="G3445" s="1"/>
      <c r="H3445" s="11"/>
      <c r="I3445" s="11"/>
      <c r="J3445" s="11"/>
      <c r="K3445" s="2"/>
      <c r="L3445" s="2"/>
      <c r="M3445" s="1"/>
    </row>
    <row r="3446" spans="1:13" x14ac:dyDescent="0.2">
      <c r="A3446" s="1"/>
      <c r="B3446" s="1"/>
      <c r="C3446" s="16"/>
      <c r="D3446" s="1"/>
      <c r="E3446" s="1"/>
      <c r="F3446" s="1"/>
      <c r="G3446" s="1"/>
      <c r="H3446" s="11"/>
      <c r="I3446" s="11"/>
      <c r="J3446" s="11"/>
      <c r="K3446" s="2"/>
      <c r="L3446" s="2"/>
      <c r="M3446" s="1"/>
    </row>
    <row r="3447" spans="1:13" x14ac:dyDescent="0.2">
      <c r="A3447" s="1"/>
      <c r="B3447" s="1"/>
      <c r="C3447" s="16"/>
      <c r="D3447" s="1"/>
      <c r="E3447" s="1"/>
      <c r="F3447" s="1"/>
      <c r="G3447" s="1"/>
      <c r="H3447" s="11"/>
      <c r="I3447" s="11"/>
      <c r="J3447" s="11"/>
      <c r="K3447" s="2"/>
      <c r="L3447" s="2"/>
      <c r="M3447" s="1"/>
    </row>
    <row r="3448" spans="1:13" x14ac:dyDescent="0.2">
      <c r="A3448" s="1"/>
      <c r="B3448" s="1"/>
      <c r="C3448" s="16"/>
      <c r="D3448" s="1"/>
      <c r="E3448" s="1"/>
      <c r="F3448" s="1"/>
      <c r="G3448" s="1"/>
      <c r="H3448" s="11"/>
      <c r="I3448" s="11"/>
      <c r="J3448" s="11"/>
      <c r="K3448" s="2"/>
      <c r="L3448" s="2"/>
      <c r="M3448" s="1"/>
    </row>
    <row r="3449" spans="1:13" x14ac:dyDescent="0.2">
      <c r="A3449" s="1"/>
      <c r="B3449" s="1"/>
      <c r="C3449" s="16"/>
      <c r="D3449" s="1"/>
      <c r="E3449" s="1"/>
      <c r="F3449" s="1"/>
      <c r="G3449" s="1"/>
      <c r="H3449" s="11"/>
      <c r="I3449" s="11"/>
      <c r="J3449" s="11"/>
      <c r="K3449" s="2"/>
      <c r="L3449" s="2"/>
      <c r="M3449" s="1"/>
    </row>
    <row r="3450" spans="1:13" x14ac:dyDescent="0.2">
      <c r="A3450" s="1"/>
      <c r="B3450" s="1"/>
      <c r="C3450" s="16"/>
      <c r="D3450" s="1"/>
      <c r="E3450" s="1"/>
      <c r="F3450" s="1"/>
      <c r="G3450" s="1"/>
      <c r="H3450" s="11"/>
      <c r="I3450" s="11"/>
      <c r="J3450" s="11"/>
      <c r="K3450" s="2"/>
      <c r="L3450" s="2"/>
      <c r="M3450" s="1"/>
    </row>
    <row r="3451" spans="1:13" x14ac:dyDescent="0.2">
      <c r="A3451" s="1"/>
      <c r="B3451" s="1"/>
      <c r="C3451" s="16"/>
      <c r="D3451" s="1"/>
      <c r="E3451" s="1"/>
      <c r="F3451" s="1"/>
      <c r="G3451" s="1"/>
      <c r="H3451" s="11"/>
      <c r="I3451" s="11"/>
      <c r="J3451" s="11"/>
      <c r="K3451" s="2"/>
      <c r="L3451" s="2"/>
      <c r="M3451" s="1"/>
    </row>
    <row r="3452" spans="1:13" x14ac:dyDescent="0.2">
      <c r="A3452" s="1"/>
      <c r="B3452" s="1"/>
      <c r="C3452" s="16"/>
      <c r="D3452" s="1"/>
      <c r="E3452" s="1"/>
      <c r="F3452" s="1"/>
      <c r="G3452" s="1"/>
      <c r="H3452" s="11"/>
      <c r="I3452" s="11"/>
      <c r="J3452" s="11"/>
      <c r="K3452" s="2"/>
      <c r="L3452" s="2"/>
      <c r="M3452" s="1"/>
    </row>
    <row r="3453" spans="1:13" x14ac:dyDescent="0.2">
      <c r="A3453" s="1"/>
      <c r="B3453" s="1"/>
      <c r="C3453" s="16"/>
      <c r="D3453" s="1"/>
      <c r="E3453" s="1"/>
      <c r="F3453" s="1"/>
      <c r="G3453" s="1"/>
      <c r="H3453" s="11"/>
      <c r="I3453" s="11"/>
      <c r="J3453" s="11"/>
      <c r="K3453" s="2"/>
      <c r="L3453" s="2"/>
      <c r="M3453" s="1"/>
    </row>
    <row r="3454" spans="1:13" x14ac:dyDescent="0.2">
      <c r="A3454" s="1"/>
      <c r="B3454" s="1"/>
      <c r="C3454" s="16"/>
      <c r="D3454" s="1"/>
      <c r="E3454" s="1"/>
      <c r="F3454" s="1"/>
      <c r="G3454" s="1"/>
      <c r="H3454" s="11"/>
      <c r="I3454" s="11"/>
      <c r="J3454" s="11"/>
      <c r="K3454" s="2"/>
      <c r="L3454" s="2"/>
      <c r="M3454" s="1"/>
    </row>
    <row r="3455" spans="1:13" x14ac:dyDescent="0.2">
      <c r="A3455" s="1"/>
      <c r="B3455" s="1"/>
      <c r="C3455" s="16"/>
      <c r="D3455" s="1"/>
      <c r="E3455" s="1"/>
      <c r="F3455" s="1"/>
      <c r="G3455" s="1"/>
      <c r="H3455" s="11"/>
      <c r="I3455" s="11"/>
      <c r="J3455" s="11"/>
      <c r="K3455" s="2"/>
      <c r="L3455" s="2"/>
      <c r="M3455" s="1"/>
    </row>
    <row r="3456" spans="1:13" x14ac:dyDescent="0.2">
      <c r="A3456" s="1"/>
      <c r="B3456" s="1"/>
      <c r="C3456" s="16"/>
      <c r="D3456" s="1"/>
      <c r="E3456" s="1"/>
      <c r="F3456" s="1"/>
      <c r="G3456" s="1"/>
      <c r="H3456" s="11"/>
      <c r="I3456" s="11"/>
      <c r="J3456" s="11"/>
      <c r="K3456" s="2"/>
      <c r="L3456" s="2"/>
      <c r="M3456" s="1"/>
    </row>
    <row r="3457" spans="1:13" x14ac:dyDescent="0.2">
      <c r="A3457" s="1"/>
      <c r="B3457" s="1"/>
      <c r="C3457" s="16"/>
      <c r="D3457" s="1"/>
      <c r="E3457" s="1"/>
      <c r="F3457" s="1"/>
      <c r="G3457" s="1"/>
      <c r="H3457" s="11"/>
      <c r="I3457" s="11"/>
      <c r="J3457" s="11"/>
      <c r="K3457" s="2"/>
      <c r="L3457" s="2"/>
      <c r="M3457" s="1"/>
    </row>
    <row r="3458" spans="1:13" x14ac:dyDescent="0.2">
      <c r="A3458" s="1"/>
      <c r="B3458" s="1"/>
      <c r="C3458" s="16"/>
      <c r="D3458" s="1"/>
      <c r="E3458" s="1"/>
      <c r="F3458" s="1"/>
      <c r="G3458" s="1"/>
      <c r="H3458" s="11"/>
      <c r="I3458" s="11"/>
      <c r="J3458" s="11"/>
      <c r="K3458" s="2"/>
      <c r="L3458" s="2"/>
      <c r="M3458" s="1"/>
    </row>
    <row r="3459" spans="1:13" x14ac:dyDescent="0.2">
      <c r="A3459" s="1"/>
      <c r="B3459" s="1"/>
      <c r="C3459" s="16"/>
      <c r="D3459" s="1"/>
      <c r="E3459" s="1"/>
      <c r="F3459" s="1"/>
      <c r="G3459" s="1"/>
      <c r="H3459" s="11"/>
      <c r="I3459" s="11"/>
      <c r="J3459" s="11"/>
      <c r="K3459" s="2"/>
      <c r="L3459" s="2"/>
      <c r="M3459" s="1"/>
    </row>
    <row r="3460" spans="1:13" x14ac:dyDescent="0.2">
      <c r="A3460" s="1"/>
      <c r="B3460" s="1"/>
      <c r="C3460" s="16"/>
      <c r="D3460" s="1"/>
      <c r="E3460" s="1"/>
      <c r="F3460" s="1"/>
      <c r="G3460" s="1"/>
      <c r="H3460" s="11"/>
      <c r="I3460" s="11"/>
      <c r="J3460" s="11"/>
      <c r="K3460" s="2"/>
      <c r="L3460" s="2"/>
      <c r="M3460" s="1"/>
    </row>
    <row r="3461" spans="1:13" x14ac:dyDescent="0.2">
      <c r="A3461" s="1"/>
      <c r="B3461" s="1"/>
      <c r="C3461" s="16"/>
      <c r="D3461" s="1"/>
      <c r="E3461" s="1"/>
      <c r="F3461" s="1"/>
      <c r="G3461" s="1"/>
      <c r="H3461" s="11"/>
      <c r="I3461" s="11"/>
      <c r="J3461" s="11"/>
      <c r="K3461" s="2"/>
      <c r="L3461" s="2"/>
      <c r="M3461" s="1"/>
    </row>
    <row r="3462" spans="1:13" x14ac:dyDescent="0.2">
      <c r="A3462" s="1"/>
      <c r="B3462" s="1"/>
      <c r="C3462" s="16"/>
      <c r="D3462" s="1"/>
      <c r="E3462" s="1"/>
      <c r="F3462" s="1"/>
      <c r="G3462" s="1"/>
      <c r="H3462" s="11"/>
      <c r="I3462" s="11"/>
      <c r="J3462" s="11"/>
      <c r="K3462" s="2"/>
      <c r="L3462" s="2"/>
      <c r="M3462" s="1"/>
    </row>
    <row r="3463" spans="1:13" x14ac:dyDescent="0.2">
      <c r="A3463" s="1"/>
      <c r="B3463" s="1"/>
      <c r="C3463" s="16"/>
      <c r="D3463" s="1"/>
      <c r="E3463" s="1"/>
      <c r="F3463" s="1"/>
      <c r="G3463" s="1"/>
      <c r="H3463" s="11"/>
      <c r="I3463" s="11"/>
      <c r="J3463" s="11"/>
      <c r="K3463" s="2"/>
      <c r="L3463" s="2"/>
      <c r="M3463" s="1"/>
    </row>
    <row r="3464" spans="1:13" x14ac:dyDescent="0.2">
      <c r="A3464" s="1"/>
      <c r="B3464" s="1"/>
      <c r="C3464" s="16"/>
      <c r="D3464" s="1"/>
      <c r="E3464" s="1"/>
      <c r="F3464" s="1"/>
      <c r="G3464" s="1"/>
      <c r="H3464" s="11"/>
      <c r="I3464" s="11"/>
      <c r="J3464" s="11"/>
      <c r="K3464" s="2"/>
      <c r="L3464" s="2"/>
      <c r="M3464" s="1"/>
    </row>
    <row r="3465" spans="1:13" x14ac:dyDescent="0.2">
      <c r="A3465" s="1"/>
      <c r="B3465" s="1"/>
      <c r="C3465" s="16"/>
      <c r="D3465" s="1"/>
      <c r="E3465" s="1"/>
      <c r="F3465" s="1"/>
      <c r="G3465" s="1"/>
      <c r="H3465" s="11"/>
      <c r="I3465" s="11"/>
      <c r="J3465" s="11"/>
      <c r="K3465" s="2"/>
      <c r="L3465" s="2"/>
      <c r="M3465" s="1"/>
    </row>
    <row r="3466" spans="1:13" x14ac:dyDescent="0.2">
      <c r="A3466" s="1"/>
      <c r="B3466" s="1"/>
      <c r="C3466" s="16"/>
      <c r="D3466" s="1"/>
      <c r="E3466" s="1"/>
      <c r="F3466" s="1"/>
      <c r="G3466" s="1"/>
      <c r="H3466" s="11"/>
      <c r="I3466" s="11"/>
      <c r="J3466" s="11"/>
      <c r="K3466" s="2"/>
      <c r="L3466" s="2"/>
      <c r="M3466" s="1"/>
    </row>
    <row r="3467" spans="1:13" x14ac:dyDescent="0.2">
      <c r="A3467" s="1"/>
      <c r="B3467" s="1"/>
      <c r="C3467" s="16"/>
      <c r="D3467" s="1"/>
      <c r="E3467" s="1"/>
      <c r="F3467" s="1"/>
      <c r="G3467" s="1"/>
      <c r="H3467" s="11"/>
      <c r="I3467" s="11"/>
      <c r="J3467" s="11"/>
      <c r="K3467" s="2"/>
      <c r="L3467" s="2"/>
      <c r="M3467" s="1"/>
    </row>
    <row r="3468" spans="1:13" x14ac:dyDescent="0.2">
      <c r="A3468" s="1"/>
      <c r="B3468" s="1"/>
      <c r="C3468" s="16"/>
      <c r="D3468" s="1"/>
      <c r="E3468" s="1"/>
      <c r="F3468" s="1"/>
      <c r="G3468" s="1"/>
      <c r="H3468" s="11"/>
      <c r="I3468" s="11"/>
      <c r="J3468" s="11"/>
      <c r="K3468" s="2"/>
      <c r="L3468" s="2"/>
      <c r="M3468" s="1"/>
    </row>
    <row r="3469" spans="1:13" x14ac:dyDescent="0.2">
      <c r="A3469" s="1"/>
      <c r="B3469" s="1"/>
      <c r="C3469" s="16"/>
      <c r="D3469" s="1"/>
      <c r="E3469" s="1"/>
      <c r="F3469" s="1"/>
      <c r="G3469" s="1"/>
      <c r="H3469" s="11"/>
      <c r="I3469" s="11"/>
      <c r="J3469" s="11"/>
      <c r="K3469" s="2"/>
      <c r="L3469" s="2"/>
      <c r="M3469" s="1"/>
    </row>
    <row r="3470" spans="1:13" x14ac:dyDescent="0.2">
      <c r="A3470" s="1"/>
      <c r="B3470" s="1"/>
      <c r="C3470" s="16"/>
      <c r="D3470" s="1"/>
      <c r="E3470" s="1"/>
      <c r="F3470" s="1"/>
      <c r="G3470" s="1"/>
      <c r="H3470" s="11"/>
      <c r="I3470" s="11"/>
      <c r="J3470" s="11"/>
      <c r="K3470" s="2"/>
      <c r="L3470" s="2"/>
      <c r="M3470" s="1"/>
    </row>
    <row r="3471" spans="1:13" x14ac:dyDescent="0.2">
      <c r="A3471" s="1"/>
      <c r="B3471" s="1"/>
      <c r="C3471" s="16"/>
      <c r="D3471" s="1"/>
      <c r="E3471" s="1"/>
      <c r="F3471" s="1"/>
      <c r="G3471" s="1"/>
      <c r="H3471" s="11"/>
      <c r="I3471" s="11"/>
      <c r="J3471" s="11"/>
      <c r="K3471" s="2"/>
      <c r="L3471" s="2"/>
      <c r="M3471" s="1"/>
    </row>
    <row r="3472" spans="1:13" x14ac:dyDescent="0.2">
      <c r="A3472" s="1"/>
      <c r="B3472" s="1"/>
      <c r="C3472" s="16"/>
      <c r="D3472" s="1"/>
      <c r="E3472" s="1"/>
      <c r="F3472" s="1"/>
      <c r="G3472" s="1"/>
      <c r="H3472" s="11"/>
      <c r="I3472" s="11"/>
      <c r="J3472" s="11"/>
      <c r="K3472" s="2"/>
      <c r="L3472" s="2"/>
      <c r="M3472" s="1"/>
    </row>
    <row r="3473" spans="1:13" x14ac:dyDescent="0.2">
      <c r="A3473" s="1"/>
      <c r="B3473" s="1"/>
      <c r="C3473" s="16"/>
      <c r="D3473" s="1"/>
      <c r="E3473" s="1"/>
      <c r="F3473" s="1"/>
      <c r="G3473" s="1"/>
      <c r="H3473" s="11"/>
      <c r="I3473" s="11"/>
      <c r="J3473" s="11"/>
      <c r="K3473" s="2"/>
      <c r="L3473" s="2"/>
      <c r="M3473" s="1"/>
    </row>
    <row r="3474" spans="1:13" x14ac:dyDescent="0.2">
      <c r="A3474" s="1"/>
      <c r="B3474" s="1"/>
      <c r="C3474" s="16"/>
      <c r="D3474" s="1"/>
      <c r="E3474" s="1"/>
      <c r="F3474" s="1"/>
      <c r="G3474" s="1"/>
      <c r="H3474" s="11"/>
      <c r="I3474" s="11"/>
      <c r="J3474" s="11"/>
      <c r="K3474" s="2"/>
      <c r="L3474" s="2"/>
      <c r="M3474" s="1"/>
    </row>
    <row r="3475" spans="1:13" x14ac:dyDescent="0.2">
      <c r="A3475" s="1"/>
      <c r="B3475" s="1"/>
      <c r="C3475" s="16"/>
      <c r="D3475" s="1"/>
      <c r="E3475" s="1"/>
      <c r="F3475" s="1"/>
      <c r="G3475" s="1"/>
      <c r="H3475" s="11"/>
      <c r="I3475" s="11"/>
      <c r="J3475" s="11"/>
      <c r="K3475" s="2"/>
      <c r="L3475" s="2"/>
      <c r="M3475" s="1"/>
    </row>
    <row r="3476" spans="1:13" x14ac:dyDescent="0.2">
      <c r="A3476" s="1"/>
      <c r="B3476" s="1"/>
      <c r="C3476" s="16"/>
      <c r="D3476" s="1"/>
      <c r="E3476" s="1"/>
      <c r="F3476" s="1"/>
      <c r="G3476" s="1"/>
      <c r="H3476" s="11"/>
      <c r="I3476" s="11"/>
      <c r="J3476" s="11"/>
      <c r="K3476" s="2"/>
      <c r="L3476" s="2"/>
      <c r="M3476" s="1"/>
    </row>
    <row r="3477" spans="1:13" x14ac:dyDescent="0.2">
      <c r="A3477" s="1"/>
      <c r="B3477" s="1"/>
      <c r="C3477" s="16"/>
      <c r="D3477" s="1"/>
      <c r="E3477" s="1"/>
      <c r="F3477" s="1"/>
      <c r="G3477" s="1"/>
      <c r="H3477" s="11"/>
      <c r="I3477" s="11"/>
      <c r="J3477" s="11"/>
      <c r="K3477" s="2"/>
      <c r="L3477" s="2"/>
      <c r="M3477" s="1"/>
    </row>
    <row r="3478" spans="1:13" x14ac:dyDescent="0.2">
      <c r="A3478" s="1"/>
      <c r="B3478" s="1"/>
      <c r="C3478" s="16"/>
      <c r="D3478" s="1"/>
      <c r="E3478" s="1"/>
      <c r="F3478" s="1"/>
      <c r="G3478" s="1"/>
      <c r="H3478" s="11"/>
      <c r="I3478" s="11"/>
      <c r="J3478" s="11"/>
      <c r="K3478" s="2"/>
      <c r="L3478" s="2"/>
      <c r="M3478" s="1"/>
    </row>
    <row r="3479" spans="1:13" x14ac:dyDescent="0.2">
      <c r="A3479" s="1"/>
      <c r="B3479" s="1"/>
      <c r="C3479" s="16"/>
      <c r="D3479" s="1"/>
      <c r="E3479" s="1"/>
      <c r="F3479" s="1"/>
      <c r="G3479" s="1"/>
      <c r="H3479" s="11"/>
      <c r="I3479" s="11"/>
      <c r="J3479" s="11"/>
      <c r="K3479" s="2"/>
      <c r="L3479" s="2"/>
      <c r="M3479" s="1"/>
    </row>
    <row r="3480" spans="1:13" x14ac:dyDescent="0.2">
      <c r="A3480" s="1"/>
      <c r="B3480" s="1"/>
      <c r="C3480" s="16"/>
      <c r="D3480" s="1"/>
      <c r="E3480" s="1"/>
      <c r="F3480" s="1"/>
      <c r="G3480" s="1"/>
      <c r="H3480" s="11"/>
      <c r="I3480" s="11"/>
      <c r="J3480" s="11"/>
      <c r="K3480" s="2"/>
      <c r="L3480" s="2"/>
      <c r="M3480" s="1"/>
    </row>
    <row r="3481" spans="1:13" x14ac:dyDescent="0.2">
      <c r="A3481" s="1"/>
      <c r="B3481" s="1"/>
      <c r="C3481" s="16"/>
      <c r="D3481" s="1"/>
      <c r="E3481" s="1"/>
      <c r="F3481" s="1"/>
      <c r="G3481" s="1"/>
      <c r="H3481" s="11"/>
      <c r="I3481" s="11"/>
      <c r="J3481" s="11"/>
      <c r="K3481" s="2"/>
      <c r="L3481" s="2"/>
      <c r="M3481" s="1"/>
    </row>
    <row r="3482" spans="1:13" x14ac:dyDescent="0.2">
      <c r="A3482" s="1"/>
      <c r="B3482" s="1"/>
      <c r="C3482" s="16"/>
      <c r="D3482" s="1"/>
      <c r="E3482" s="1"/>
      <c r="F3482" s="1"/>
      <c r="G3482" s="1"/>
      <c r="H3482" s="11"/>
      <c r="I3482" s="11"/>
      <c r="J3482" s="11"/>
      <c r="K3482" s="2"/>
      <c r="L3482" s="2"/>
      <c r="M3482" s="1"/>
    </row>
    <row r="3483" spans="1:13" x14ac:dyDescent="0.2">
      <c r="A3483" s="1"/>
      <c r="B3483" s="1"/>
      <c r="C3483" s="16"/>
      <c r="D3483" s="1"/>
      <c r="E3483" s="1"/>
      <c r="F3483" s="1"/>
      <c r="G3483" s="1"/>
      <c r="H3483" s="11"/>
      <c r="I3483" s="11"/>
      <c r="J3483" s="11"/>
      <c r="K3483" s="2"/>
      <c r="L3483" s="2"/>
      <c r="M3483" s="1"/>
    </row>
    <row r="3484" spans="1:13" x14ac:dyDescent="0.2">
      <c r="A3484" s="1"/>
      <c r="B3484" s="1"/>
      <c r="C3484" s="16"/>
      <c r="D3484" s="1"/>
      <c r="E3484" s="1"/>
      <c r="F3484" s="1"/>
      <c r="G3484" s="1"/>
      <c r="H3484" s="11"/>
      <c r="I3484" s="11"/>
      <c r="J3484" s="11"/>
      <c r="K3484" s="2"/>
      <c r="L3484" s="2"/>
      <c r="M3484" s="1"/>
    </row>
    <row r="3485" spans="1:13" x14ac:dyDescent="0.2">
      <c r="A3485" s="1"/>
      <c r="B3485" s="1"/>
      <c r="C3485" s="16"/>
      <c r="D3485" s="1"/>
      <c r="E3485" s="1"/>
      <c r="F3485" s="1"/>
      <c r="G3485" s="1"/>
      <c r="H3485" s="11"/>
      <c r="I3485" s="11"/>
      <c r="J3485" s="11"/>
      <c r="K3485" s="2"/>
      <c r="L3485" s="2"/>
      <c r="M3485" s="1"/>
    </row>
    <row r="3486" spans="1:13" x14ac:dyDescent="0.2">
      <c r="A3486" s="1"/>
      <c r="B3486" s="1"/>
      <c r="C3486" s="16"/>
      <c r="D3486" s="1"/>
      <c r="E3486" s="1"/>
      <c r="F3486" s="1"/>
      <c r="G3486" s="1"/>
      <c r="H3486" s="11"/>
      <c r="I3486" s="11"/>
      <c r="J3486" s="11"/>
      <c r="K3486" s="2"/>
      <c r="L3486" s="2"/>
      <c r="M3486" s="1"/>
    </row>
    <row r="3487" spans="1:13" x14ac:dyDescent="0.2">
      <c r="A3487" s="1"/>
      <c r="B3487" s="1"/>
      <c r="C3487" s="16"/>
      <c r="D3487" s="1"/>
      <c r="E3487" s="1"/>
      <c r="F3487" s="1"/>
      <c r="G3487" s="1"/>
      <c r="H3487" s="11"/>
      <c r="I3487" s="11"/>
      <c r="J3487" s="11"/>
      <c r="K3487" s="2"/>
      <c r="L3487" s="2"/>
      <c r="M3487" s="1"/>
    </row>
    <row r="3488" spans="1:13" x14ac:dyDescent="0.2">
      <c r="A3488" s="1"/>
      <c r="B3488" s="1"/>
      <c r="C3488" s="16"/>
      <c r="D3488" s="1"/>
      <c r="E3488" s="1"/>
      <c r="F3488" s="1"/>
      <c r="G3488" s="1"/>
      <c r="H3488" s="11"/>
      <c r="I3488" s="11"/>
      <c r="J3488" s="11"/>
      <c r="K3488" s="2"/>
      <c r="L3488" s="2"/>
      <c r="M3488" s="1"/>
    </row>
    <row r="3489" spans="1:13" x14ac:dyDescent="0.2">
      <c r="A3489" s="1"/>
      <c r="B3489" s="1"/>
      <c r="C3489" s="16"/>
      <c r="D3489" s="1"/>
      <c r="E3489" s="1"/>
      <c r="F3489" s="1"/>
      <c r="G3489" s="1"/>
      <c r="H3489" s="11"/>
      <c r="I3489" s="11"/>
      <c r="J3489" s="11"/>
      <c r="K3489" s="2"/>
      <c r="L3489" s="2"/>
      <c r="M3489" s="1"/>
    </row>
    <row r="3490" spans="1:13" x14ac:dyDescent="0.2">
      <c r="A3490" s="1"/>
      <c r="B3490" s="1"/>
      <c r="C3490" s="16"/>
      <c r="D3490" s="1"/>
      <c r="E3490" s="1"/>
      <c r="F3490" s="1"/>
      <c r="G3490" s="1"/>
      <c r="H3490" s="11"/>
      <c r="I3490" s="11"/>
      <c r="J3490" s="11"/>
      <c r="K3490" s="2"/>
      <c r="L3490" s="2"/>
      <c r="M3490" s="1"/>
    </row>
    <row r="3491" spans="1:13" x14ac:dyDescent="0.2">
      <c r="A3491" s="1"/>
      <c r="B3491" s="1"/>
      <c r="C3491" s="16"/>
      <c r="D3491" s="1"/>
      <c r="E3491" s="1"/>
      <c r="F3491" s="1"/>
      <c r="G3491" s="1"/>
      <c r="H3491" s="11"/>
      <c r="I3491" s="11"/>
      <c r="J3491" s="11"/>
      <c r="K3491" s="2"/>
      <c r="L3491" s="2"/>
      <c r="M3491" s="1"/>
    </row>
    <row r="3492" spans="1:13" x14ac:dyDescent="0.2">
      <c r="A3492" s="1"/>
      <c r="B3492" s="1"/>
      <c r="C3492" s="16"/>
      <c r="D3492" s="1"/>
      <c r="E3492" s="1"/>
      <c r="F3492" s="1"/>
      <c r="G3492" s="1"/>
      <c r="H3492" s="11"/>
      <c r="I3492" s="11"/>
      <c r="J3492" s="11"/>
      <c r="K3492" s="2"/>
      <c r="L3492" s="2"/>
      <c r="M3492" s="1"/>
    </row>
    <row r="3493" spans="1:13" x14ac:dyDescent="0.2">
      <c r="A3493" s="1"/>
      <c r="B3493" s="1"/>
      <c r="C3493" s="16"/>
      <c r="D3493" s="1"/>
      <c r="E3493" s="1"/>
      <c r="F3493" s="1"/>
      <c r="G3493" s="1"/>
      <c r="H3493" s="11"/>
      <c r="I3493" s="11"/>
      <c r="J3493" s="11"/>
      <c r="K3493" s="2"/>
      <c r="L3493" s="2"/>
      <c r="M3493" s="1"/>
    </row>
    <row r="3494" spans="1:13" x14ac:dyDescent="0.2">
      <c r="A3494" s="1"/>
      <c r="B3494" s="1"/>
      <c r="C3494" s="16"/>
      <c r="D3494" s="1"/>
      <c r="E3494" s="1"/>
      <c r="F3494" s="1"/>
      <c r="G3494" s="1"/>
      <c r="H3494" s="11"/>
      <c r="I3494" s="11"/>
      <c r="J3494" s="11"/>
      <c r="K3494" s="2"/>
      <c r="L3494" s="2"/>
      <c r="M3494" s="1"/>
    </row>
    <row r="3495" spans="1:13" x14ac:dyDescent="0.2">
      <c r="A3495" s="1"/>
      <c r="B3495" s="1"/>
      <c r="C3495" s="16"/>
      <c r="D3495" s="1"/>
      <c r="E3495" s="1"/>
      <c r="F3495" s="1"/>
      <c r="G3495" s="1"/>
      <c r="H3495" s="11"/>
      <c r="I3495" s="11"/>
      <c r="J3495" s="11"/>
      <c r="K3495" s="2"/>
      <c r="L3495" s="2"/>
      <c r="M3495" s="1"/>
    </row>
    <row r="3496" spans="1:13" x14ac:dyDescent="0.2">
      <c r="A3496" s="1"/>
      <c r="B3496" s="1"/>
      <c r="C3496" s="16"/>
      <c r="D3496" s="1"/>
      <c r="E3496" s="1"/>
      <c r="F3496" s="1"/>
      <c r="G3496" s="1"/>
      <c r="H3496" s="11"/>
      <c r="I3496" s="11"/>
      <c r="J3496" s="11"/>
      <c r="K3496" s="2"/>
      <c r="L3496" s="2"/>
      <c r="M3496" s="1"/>
    </row>
    <row r="3497" spans="1:13" x14ac:dyDescent="0.2">
      <c r="A3497" s="1"/>
      <c r="B3497" s="1"/>
      <c r="C3497" s="16"/>
      <c r="D3497" s="1"/>
      <c r="E3497" s="1"/>
      <c r="F3497" s="1"/>
      <c r="G3497" s="1"/>
      <c r="H3497" s="11"/>
      <c r="I3497" s="11"/>
      <c r="J3497" s="11"/>
      <c r="K3497" s="2"/>
      <c r="L3497" s="2"/>
      <c r="M3497" s="1"/>
    </row>
    <row r="3498" spans="1:13" x14ac:dyDescent="0.2">
      <c r="A3498" s="1"/>
      <c r="B3498" s="1"/>
      <c r="C3498" s="16"/>
      <c r="D3498" s="1"/>
      <c r="E3498" s="1"/>
      <c r="F3498" s="1"/>
      <c r="G3498" s="1"/>
      <c r="H3498" s="11"/>
      <c r="I3498" s="11"/>
      <c r="J3498" s="11"/>
      <c r="K3498" s="2"/>
      <c r="L3498" s="2"/>
      <c r="M3498" s="1"/>
    </row>
    <row r="3499" spans="1:13" x14ac:dyDescent="0.2">
      <c r="A3499" s="1"/>
      <c r="B3499" s="1"/>
      <c r="C3499" s="16"/>
      <c r="D3499" s="1"/>
      <c r="E3499" s="1"/>
      <c r="F3499" s="1"/>
      <c r="G3499" s="1"/>
      <c r="H3499" s="11"/>
      <c r="I3499" s="11"/>
      <c r="J3499" s="11"/>
      <c r="K3499" s="2"/>
      <c r="L3499" s="2"/>
      <c r="M3499" s="1"/>
    </row>
    <row r="3500" spans="1:13" x14ac:dyDescent="0.2">
      <c r="A3500" s="1"/>
      <c r="B3500" s="1"/>
      <c r="C3500" s="16"/>
      <c r="D3500" s="1"/>
      <c r="E3500" s="1"/>
      <c r="F3500" s="1"/>
      <c r="G3500" s="1"/>
      <c r="H3500" s="11"/>
      <c r="I3500" s="11"/>
      <c r="J3500" s="11"/>
      <c r="K3500" s="2"/>
      <c r="L3500" s="2"/>
      <c r="M3500" s="1"/>
    </row>
    <row r="3501" spans="1:13" x14ac:dyDescent="0.2">
      <c r="A3501" s="1"/>
      <c r="B3501" s="1"/>
      <c r="C3501" s="16"/>
      <c r="D3501" s="1"/>
      <c r="E3501" s="1"/>
      <c r="F3501" s="1"/>
      <c r="G3501" s="1"/>
      <c r="H3501" s="11"/>
      <c r="I3501" s="11"/>
      <c r="J3501" s="11"/>
      <c r="K3501" s="2"/>
      <c r="L3501" s="2"/>
      <c r="M3501" s="1"/>
    </row>
    <row r="3502" spans="1:13" x14ac:dyDescent="0.2">
      <c r="A3502" s="1"/>
      <c r="B3502" s="1"/>
      <c r="C3502" s="16"/>
      <c r="D3502" s="1"/>
      <c r="E3502" s="1"/>
      <c r="F3502" s="1"/>
      <c r="G3502" s="1"/>
      <c r="H3502" s="11"/>
      <c r="I3502" s="11"/>
      <c r="J3502" s="11"/>
      <c r="K3502" s="2"/>
      <c r="L3502" s="2"/>
      <c r="M3502" s="1"/>
    </row>
    <row r="3503" spans="1:13" x14ac:dyDescent="0.2">
      <c r="A3503" s="1"/>
      <c r="B3503" s="1"/>
      <c r="C3503" s="16"/>
      <c r="D3503" s="1"/>
      <c r="E3503" s="1"/>
      <c r="F3503" s="1"/>
      <c r="G3503" s="1"/>
      <c r="H3503" s="11"/>
      <c r="I3503" s="11"/>
      <c r="J3503" s="11"/>
      <c r="K3503" s="2"/>
      <c r="L3503" s="2"/>
      <c r="M3503" s="1"/>
    </row>
    <row r="3504" spans="1:13" x14ac:dyDescent="0.2">
      <c r="A3504" s="1"/>
      <c r="B3504" s="1"/>
      <c r="C3504" s="16"/>
      <c r="D3504" s="1"/>
      <c r="E3504" s="1"/>
      <c r="F3504" s="1"/>
      <c r="G3504" s="1"/>
      <c r="H3504" s="11"/>
      <c r="I3504" s="11"/>
      <c r="J3504" s="11"/>
      <c r="K3504" s="2"/>
      <c r="L3504" s="2"/>
      <c r="M3504" s="1"/>
    </row>
    <row r="3505" spans="1:13" x14ac:dyDescent="0.2">
      <c r="A3505" s="1"/>
      <c r="B3505" s="1"/>
      <c r="C3505" s="16"/>
      <c r="D3505" s="1"/>
      <c r="E3505" s="1"/>
      <c r="F3505" s="1"/>
      <c r="G3505" s="1"/>
      <c r="H3505" s="11"/>
      <c r="I3505" s="11"/>
      <c r="J3505" s="11"/>
      <c r="K3505" s="2"/>
      <c r="L3505" s="2"/>
      <c r="M3505" s="1"/>
    </row>
    <row r="3506" spans="1:13" x14ac:dyDescent="0.2">
      <c r="A3506" s="1"/>
      <c r="B3506" s="1"/>
      <c r="C3506" s="16"/>
      <c r="D3506" s="1"/>
      <c r="E3506" s="1"/>
      <c r="F3506" s="1"/>
      <c r="G3506" s="1"/>
      <c r="H3506" s="11"/>
      <c r="I3506" s="11"/>
      <c r="J3506" s="11"/>
      <c r="K3506" s="2"/>
      <c r="L3506" s="2"/>
      <c r="M3506" s="1"/>
    </row>
    <row r="3507" spans="1:13" x14ac:dyDescent="0.2">
      <c r="A3507" s="1"/>
      <c r="B3507" s="1"/>
      <c r="C3507" s="16"/>
      <c r="D3507" s="1"/>
      <c r="E3507" s="1"/>
      <c r="F3507" s="1"/>
      <c r="G3507" s="1"/>
      <c r="H3507" s="11"/>
      <c r="I3507" s="11"/>
      <c r="J3507" s="11"/>
      <c r="K3507" s="2"/>
      <c r="L3507" s="2"/>
      <c r="M3507" s="1"/>
    </row>
    <row r="3508" spans="1:13" x14ac:dyDescent="0.2">
      <c r="A3508" s="1"/>
      <c r="B3508" s="1"/>
      <c r="C3508" s="16"/>
      <c r="D3508" s="1"/>
      <c r="E3508" s="1"/>
      <c r="F3508" s="1"/>
      <c r="G3508" s="1"/>
      <c r="H3508" s="11"/>
      <c r="I3508" s="11"/>
      <c r="J3508" s="11"/>
      <c r="K3508" s="2"/>
      <c r="L3508" s="2"/>
      <c r="M3508" s="1"/>
    </row>
    <row r="3509" spans="1:13" x14ac:dyDescent="0.2">
      <c r="A3509" s="1"/>
      <c r="B3509" s="1"/>
      <c r="C3509" s="16"/>
      <c r="D3509" s="1"/>
      <c r="E3509" s="1"/>
      <c r="F3509" s="1"/>
      <c r="G3509" s="1"/>
      <c r="H3509" s="11"/>
      <c r="I3509" s="11"/>
      <c r="J3509" s="11"/>
      <c r="K3509" s="2"/>
      <c r="L3509" s="2"/>
      <c r="M3509" s="1"/>
    </row>
    <row r="3510" spans="1:13" x14ac:dyDescent="0.2">
      <c r="A3510" s="1"/>
      <c r="B3510" s="1"/>
      <c r="C3510" s="16"/>
      <c r="D3510" s="1"/>
      <c r="E3510" s="1"/>
      <c r="F3510" s="1"/>
      <c r="G3510" s="1"/>
      <c r="H3510" s="11"/>
      <c r="I3510" s="11"/>
      <c r="J3510" s="11"/>
      <c r="K3510" s="2"/>
      <c r="L3510" s="2"/>
      <c r="M3510" s="1"/>
    </row>
    <row r="3511" spans="1:13" x14ac:dyDescent="0.2">
      <c r="A3511" s="1"/>
      <c r="B3511" s="1"/>
      <c r="C3511" s="16"/>
      <c r="D3511" s="1"/>
      <c r="E3511" s="1"/>
      <c r="F3511" s="1"/>
      <c r="G3511" s="1"/>
      <c r="H3511" s="11"/>
      <c r="I3511" s="11"/>
      <c r="J3511" s="11"/>
      <c r="K3511" s="2"/>
      <c r="L3511" s="2"/>
      <c r="M3511" s="1"/>
    </row>
    <row r="3512" spans="1:13" x14ac:dyDescent="0.2">
      <c r="A3512" s="1"/>
      <c r="B3512" s="1"/>
      <c r="C3512" s="16"/>
      <c r="D3512" s="1"/>
      <c r="E3512" s="1"/>
      <c r="F3512" s="1"/>
      <c r="G3512" s="1"/>
      <c r="H3512" s="11"/>
      <c r="I3512" s="11"/>
      <c r="J3512" s="11"/>
      <c r="K3512" s="2"/>
      <c r="L3512" s="2"/>
      <c r="M3512" s="1"/>
    </row>
    <row r="3513" spans="1:13" x14ac:dyDescent="0.2">
      <c r="A3513" s="1"/>
      <c r="B3513" s="1"/>
      <c r="C3513" s="16"/>
      <c r="D3513" s="1"/>
      <c r="E3513" s="1"/>
      <c r="F3513" s="1"/>
      <c r="G3513" s="1"/>
      <c r="H3513" s="11"/>
      <c r="I3513" s="11"/>
      <c r="J3513" s="11"/>
      <c r="K3513" s="2"/>
      <c r="L3513" s="2"/>
      <c r="M3513" s="1"/>
    </row>
    <row r="3514" spans="1:13" x14ac:dyDescent="0.2">
      <c r="A3514" s="1"/>
      <c r="B3514" s="1"/>
      <c r="C3514" s="16"/>
      <c r="D3514" s="1"/>
      <c r="E3514" s="1"/>
      <c r="F3514" s="1"/>
      <c r="G3514" s="1"/>
      <c r="H3514" s="11"/>
      <c r="I3514" s="11"/>
      <c r="J3514" s="11"/>
      <c r="K3514" s="2"/>
      <c r="L3514" s="2"/>
      <c r="M3514" s="1"/>
    </row>
    <row r="3515" spans="1:13" x14ac:dyDescent="0.2">
      <c r="A3515" s="1"/>
      <c r="B3515" s="1"/>
      <c r="C3515" s="16"/>
      <c r="D3515" s="1"/>
      <c r="E3515" s="1"/>
      <c r="F3515" s="1"/>
      <c r="G3515" s="1"/>
      <c r="H3515" s="11"/>
      <c r="I3515" s="11"/>
      <c r="J3515" s="11"/>
      <c r="K3515" s="2"/>
      <c r="L3515" s="2"/>
      <c r="M3515" s="1"/>
    </row>
    <row r="3516" spans="1:13" x14ac:dyDescent="0.2">
      <c r="A3516" s="1"/>
      <c r="B3516" s="1"/>
      <c r="C3516" s="16"/>
      <c r="D3516" s="1"/>
      <c r="E3516" s="1"/>
      <c r="F3516" s="1"/>
      <c r="G3516" s="1"/>
      <c r="H3516" s="11"/>
      <c r="I3516" s="11"/>
      <c r="J3516" s="11"/>
      <c r="K3516" s="2"/>
      <c r="L3516" s="2"/>
      <c r="M3516" s="1"/>
    </row>
    <row r="3517" spans="1:13" x14ac:dyDescent="0.2">
      <c r="A3517" s="1"/>
      <c r="B3517" s="1"/>
      <c r="C3517" s="16"/>
      <c r="D3517" s="1"/>
      <c r="E3517" s="1"/>
      <c r="F3517" s="1"/>
      <c r="G3517" s="1"/>
      <c r="H3517" s="11"/>
      <c r="I3517" s="11"/>
      <c r="J3517" s="11"/>
      <c r="K3517" s="2"/>
      <c r="L3517" s="2"/>
      <c r="M3517" s="1"/>
    </row>
    <row r="3518" spans="1:13" x14ac:dyDescent="0.2">
      <c r="A3518" s="1"/>
      <c r="B3518" s="1"/>
      <c r="C3518" s="16"/>
      <c r="D3518" s="1"/>
      <c r="E3518" s="1"/>
      <c r="F3518" s="1"/>
      <c r="G3518" s="1"/>
      <c r="H3518" s="11"/>
      <c r="I3518" s="11"/>
      <c r="J3518" s="11"/>
      <c r="K3518" s="2"/>
      <c r="L3518" s="2"/>
      <c r="M3518" s="1"/>
    </row>
    <row r="3519" spans="1:13" x14ac:dyDescent="0.2">
      <c r="A3519" s="1"/>
      <c r="B3519" s="1"/>
      <c r="C3519" s="16"/>
      <c r="D3519" s="1"/>
      <c r="E3519" s="1"/>
      <c r="F3519" s="1"/>
      <c r="G3519" s="1"/>
      <c r="H3519" s="11"/>
      <c r="I3519" s="11"/>
      <c r="J3519" s="11"/>
      <c r="K3519" s="2"/>
      <c r="L3519" s="2"/>
      <c r="M3519" s="1"/>
    </row>
    <row r="3520" spans="1:13" x14ac:dyDescent="0.2">
      <c r="A3520" s="1"/>
      <c r="B3520" s="1"/>
      <c r="C3520" s="16"/>
      <c r="D3520" s="1"/>
      <c r="E3520" s="1"/>
      <c r="F3520" s="1"/>
      <c r="G3520" s="1"/>
      <c r="H3520" s="11"/>
      <c r="I3520" s="11"/>
      <c r="J3520" s="11"/>
      <c r="K3520" s="2"/>
      <c r="L3520" s="2"/>
      <c r="M3520" s="1"/>
    </row>
    <row r="3521" spans="1:13" x14ac:dyDescent="0.2">
      <c r="A3521" s="1"/>
      <c r="B3521" s="1"/>
      <c r="C3521" s="16"/>
      <c r="D3521" s="1"/>
      <c r="E3521" s="1"/>
      <c r="F3521" s="1"/>
      <c r="G3521" s="1"/>
      <c r="H3521" s="11"/>
      <c r="I3521" s="11"/>
      <c r="J3521" s="11"/>
      <c r="K3521" s="2"/>
      <c r="L3521" s="2"/>
      <c r="M3521" s="1"/>
    </row>
    <row r="3522" spans="1:13" x14ac:dyDescent="0.2">
      <c r="A3522" s="1"/>
      <c r="B3522" s="1"/>
      <c r="C3522" s="16"/>
      <c r="D3522" s="1"/>
      <c r="E3522" s="1"/>
      <c r="F3522" s="1"/>
      <c r="G3522" s="1"/>
      <c r="H3522" s="11"/>
      <c r="I3522" s="11"/>
      <c r="J3522" s="11"/>
      <c r="K3522" s="2"/>
      <c r="L3522" s="2"/>
      <c r="M3522" s="1"/>
    </row>
    <row r="3523" spans="1:13" x14ac:dyDescent="0.2">
      <c r="A3523" s="1"/>
      <c r="B3523" s="1"/>
      <c r="C3523" s="16"/>
      <c r="D3523" s="1"/>
      <c r="E3523" s="1"/>
      <c r="F3523" s="1"/>
      <c r="G3523" s="1"/>
      <c r="H3523" s="11"/>
      <c r="I3523" s="11"/>
      <c r="J3523" s="11"/>
      <c r="K3523" s="2"/>
      <c r="L3523" s="2"/>
      <c r="M3523" s="1"/>
    </row>
    <row r="3524" spans="1:13" x14ac:dyDescent="0.2">
      <c r="A3524" s="1"/>
      <c r="B3524" s="1"/>
      <c r="C3524" s="16"/>
      <c r="D3524" s="1"/>
      <c r="E3524" s="1"/>
      <c r="F3524" s="1"/>
      <c r="G3524" s="1"/>
      <c r="H3524" s="11"/>
      <c r="I3524" s="11"/>
      <c r="J3524" s="11"/>
      <c r="K3524" s="2"/>
      <c r="L3524" s="2"/>
      <c r="M3524" s="1"/>
    </row>
    <row r="3525" spans="1:13" x14ac:dyDescent="0.2">
      <c r="A3525" s="1"/>
      <c r="B3525" s="1"/>
      <c r="C3525" s="16"/>
      <c r="D3525" s="1"/>
      <c r="E3525" s="1"/>
      <c r="F3525" s="1"/>
      <c r="G3525" s="1"/>
      <c r="H3525" s="11"/>
      <c r="I3525" s="11"/>
      <c r="J3525" s="11"/>
      <c r="K3525" s="2"/>
      <c r="L3525" s="2"/>
      <c r="M3525" s="1"/>
    </row>
    <row r="3526" spans="1:13" x14ac:dyDescent="0.2">
      <c r="A3526" s="1"/>
      <c r="B3526" s="1"/>
      <c r="C3526" s="16"/>
      <c r="D3526" s="1"/>
      <c r="E3526" s="1"/>
      <c r="F3526" s="1"/>
      <c r="G3526" s="1"/>
      <c r="H3526" s="11"/>
      <c r="I3526" s="11"/>
      <c r="J3526" s="11"/>
      <c r="K3526" s="2"/>
      <c r="L3526" s="2"/>
      <c r="M3526" s="1"/>
    </row>
    <row r="3527" spans="1:13" x14ac:dyDescent="0.2">
      <c r="A3527" s="1"/>
      <c r="B3527" s="1"/>
      <c r="C3527" s="16"/>
      <c r="D3527" s="1"/>
      <c r="E3527" s="1"/>
      <c r="F3527" s="1"/>
      <c r="G3527" s="1"/>
      <c r="H3527" s="11"/>
      <c r="I3527" s="11"/>
      <c r="J3527" s="11"/>
      <c r="K3527" s="2"/>
      <c r="L3527" s="2"/>
      <c r="M3527" s="1"/>
    </row>
    <row r="3528" spans="1:13" x14ac:dyDescent="0.2">
      <c r="A3528" s="1"/>
      <c r="B3528" s="1"/>
      <c r="C3528" s="16"/>
      <c r="D3528" s="1"/>
      <c r="E3528" s="1"/>
      <c r="F3528" s="1"/>
      <c r="G3528" s="1"/>
      <c r="H3528" s="11"/>
      <c r="I3528" s="11"/>
      <c r="J3528" s="11"/>
      <c r="K3528" s="2"/>
      <c r="L3528" s="2"/>
      <c r="M3528" s="1"/>
    </row>
    <row r="3529" spans="1:13" x14ac:dyDescent="0.2">
      <c r="A3529" s="1"/>
      <c r="B3529" s="1"/>
      <c r="C3529" s="16"/>
      <c r="D3529" s="1"/>
      <c r="E3529" s="1"/>
      <c r="F3529" s="1"/>
      <c r="G3529" s="1"/>
      <c r="H3529" s="11"/>
      <c r="I3529" s="11"/>
      <c r="J3529" s="11"/>
      <c r="K3529" s="2"/>
      <c r="L3529" s="2"/>
      <c r="M3529" s="1"/>
    </row>
    <row r="3530" spans="1:13" x14ac:dyDescent="0.2">
      <c r="A3530" s="1"/>
      <c r="B3530" s="1"/>
      <c r="C3530" s="16"/>
      <c r="D3530" s="1"/>
      <c r="E3530" s="1"/>
      <c r="F3530" s="1"/>
      <c r="G3530" s="1"/>
      <c r="H3530" s="11"/>
      <c r="I3530" s="11"/>
      <c r="J3530" s="11"/>
      <c r="K3530" s="2"/>
      <c r="L3530" s="2"/>
      <c r="M3530" s="1"/>
    </row>
    <row r="3531" spans="1:13" x14ac:dyDescent="0.2">
      <c r="A3531" s="1"/>
      <c r="B3531" s="1"/>
      <c r="C3531" s="16"/>
      <c r="D3531" s="1"/>
      <c r="E3531" s="1"/>
      <c r="F3531" s="1"/>
      <c r="G3531" s="1"/>
      <c r="H3531" s="11"/>
      <c r="I3531" s="11"/>
      <c r="J3531" s="11"/>
      <c r="K3531" s="2"/>
      <c r="L3531" s="2"/>
      <c r="M3531" s="1"/>
    </row>
    <row r="3532" spans="1:13" x14ac:dyDescent="0.2">
      <c r="A3532" s="1"/>
      <c r="B3532" s="1"/>
      <c r="C3532" s="16"/>
      <c r="D3532" s="1"/>
      <c r="E3532" s="1"/>
      <c r="F3532" s="1"/>
      <c r="G3532" s="1"/>
      <c r="H3532" s="11"/>
      <c r="I3532" s="11"/>
      <c r="J3532" s="11"/>
      <c r="K3532" s="2"/>
      <c r="L3532" s="2"/>
      <c r="M3532" s="1"/>
    </row>
    <row r="3533" spans="1:13" x14ac:dyDescent="0.2">
      <c r="A3533" s="1"/>
      <c r="B3533" s="1"/>
      <c r="C3533" s="16"/>
      <c r="D3533" s="1"/>
      <c r="E3533" s="1"/>
      <c r="F3533" s="1"/>
      <c r="G3533" s="1"/>
      <c r="H3533" s="11"/>
      <c r="I3533" s="11"/>
      <c r="J3533" s="11"/>
      <c r="K3533" s="2"/>
      <c r="L3533" s="2"/>
      <c r="M3533" s="1"/>
    </row>
    <row r="3534" spans="1:13" x14ac:dyDescent="0.2">
      <c r="A3534" s="1"/>
      <c r="B3534" s="1"/>
      <c r="C3534" s="16"/>
      <c r="D3534" s="1"/>
      <c r="E3534" s="1"/>
      <c r="F3534" s="1"/>
      <c r="G3534" s="1"/>
      <c r="H3534" s="11"/>
      <c r="I3534" s="11"/>
      <c r="J3534" s="11"/>
      <c r="K3534" s="2"/>
      <c r="L3534" s="2"/>
      <c r="M3534" s="1"/>
    </row>
    <row r="3535" spans="1:13" x14ac:dyDescent="0.2">
      <c r="A3535" s="1"/>
      <c r="B3535" s="1"/>
      <c r="C3535" s="16"/>
      <c r="D3535" s="1"/>
      <c r="E3535" s="1"/>
      <c r="F3535" s="1"/>
      <c r="G3535" s="1"/>
      <c r="H3535" s="11"/>
      <c r="I3535" s="11"/>
      <c r="J3535" s="11"/>
      <c r="K3535" s="2"/>
      <c r="L3535" s="2"/>
      <c r="M3535" s="1"/>
    </row>
    <row r="3536" spans="1:13" x14ac:dyDescent="0.2">
      <c r="A3536" s="1"/>
      <c r="B3536" s="1"/>
      <c r="C3536" s="16"/>
      <c r="D3536" s="1"/>
      <c r="E3536" s="1"/>
      <c r="F3536" s="1"/>
      <c r="G3536" s="1"/>
      <c r="H3536" s="11"/>
      <c r="I3536" s="11"/>
      <c r="J3536" s="11"/>
      <c r="K3536" s="2"/>
      <c r="L3536" s="2"/>
      <c r="M3536" s="1"/>
    </row>
    <row r="3537" spans="1:13" x14ac:dyDescent="0.2">
      <c r="A3537" s="1"/>
      <c r="B3537" s="1"/>
      <c r="C3537" s="16"/>
      <c r="D3537" s="1"/>
      <c r="E3537" s="1"/>
      <c r="F3537" s="1"/>
      <c r="G3537" s="1"/>
      <c r="H3537" s="11"/>
      <c r="I3537" s="11"/>
      <c r="J3537" s="11"/>
      <c r="K3537" s="2"/>
      <c r="L3537" s="2"/>
      <c r="M3537" s="1"/>
    </row>
    <row r="3538" spans="1:13" x14ac:dyDescent="0.2">
      <c r="A3538" s="1"/>
      <c r="B3538" s="1"/>
      <c r="C3538" s="16"/>
      <c r="D3538" s="1"/>
      <c r="E3538" s="1"/>
      <c r="F3538" s="1"/>
      <c r="G3538" s="1"/>
      <c r="H3538" s="11"/>
      <c r="I3538" s="11"/>
      <c r="J3538" s="11"/>
      <c r="K3538" s="2"/>
      <c r="L3538" s="2"/>
      <c r="M3538" s="1"/>
    </row>
    <row r="3539" spans="1:13" x14ac:dyDescent="0.2">
      <c r="A3539" s="1"/>
      <c r="B3539" s="1"/>
      <c r="C3539" s="16"/>
      <c r="D3539" s="1"/>
      <c r="E3539" s="1"/>
      <c r="F3539" s="1"/>
      <c r="G3539" s="1"/>
      <c r="H3539" s="11"/>
      <c r="I3539" s="11"/>
      <c r="J3539" s="11"/>
      <c r="K3539" s="2"/>
      <c r="L3539" s="2"/>
      <c r="M3539" s="1"/>
    </row>
    <row r="3540" spans="1:13" x14ac:dyDescent="0.2">
      <c r="A3540" s="1"/>
      <c r="B3540" s="1"/>
      <c r="C3540" s="16"/>
      <c r="D3540" s="1"/>
      <c r="E3540" s="1"/>
      <c r="F3540" s="1"/>
      <c r="G3540" s="1"/>
      <c r="H3540" s="11"/>
      <c r="I3540" s="11"/>
      <c r="J3540" s="11"/>
      <c r="K3540" s="2"/>
      <c r="L3540" s="2"/>
      <c r="M3540" s="1"/>
    </row>
    <row r="3541" spans="1:13" x14ac:dyDescent="0.2">
      <c r="A3541" s="1"/>
      <c r="B3541" s="1"/>
      <c r="C3541" s="16"/>
      <c r="D3541" s="1"/>
      <c r="E3541" s="1"/>
      <c r="F3541" s="1"/>
      <c r="G3541" s="1"/>
      <c r="H3541" s="11"/>
      <c r="I3541" s="11"/>
      <c r="J3541" s="11"/>
      <c r="K3541" s="2"/>
      <c r="L3541" s="2"/>
      <c r="M3541" s="1"/>
    </row>
    <row r="3542" spans="1:13" x14ac:dyDescent="0.2">
      <c r="A3542" s="1"/>
      <c r="B3542" s="1"/>
      <c r="C3542" s="16"/>
      <c r="D3542" s="1"/>
      <c r="E3542" s="1"/>
      <c r="F3542" s="1"/>
      <c r="G3542" s="1"/>
      <c r="H3542" s="11"/>
      <c r="I3542" s="11"/>
      <c r="J3542" s="11"/>
      <c r="K3542" s="2"/>
      <c r="L3542" s="2"/>
      <c r="M3542" s="1"/>
    </row>
    <row r="3543" spans="1:13" x14ac:dyDescent="0.2">
      <c r="A3543" s="1"/>
      <c r="B3543" s="1"/>
      <c r="C3543" s="16"/>
      <c r="D3543" s="1"/>
      <c r="E3543" s="1"/>
      <c r="F3543" s="1"/>
      <c r="G3543" s="1"/>
      <c r="H3543" s="11"/>
      <c r="I3543" s="11"/>
      <c r="J3543" s="11"/>
      <c r="K3543" s="2"/>
      <c r="L3543" s="2"/>
      <c r="M3543" s="1"/>
    </row>
    <row r="3544" spans="1:13" x14ac:dyDescent="0.2">
      <c r="A3544" s="1"/>
      <c r="B3544" s="1"/>
      <c r="C3544" s="16"/>
      <c r="D3544" s="1"/>
      <c r="E3544" s="1"/>
      <c r="F3544" s="1"/>
      <c r="G3544" s="1"/>
      <c r="H3544" s="11"/>
      <c r="I3544" s="11"/>
      <c r="J3544" s="11"/>
      <c r="K3544" s="2"/>
      <c r="L3544" s="2"/>
      <c r="M3544" s="1"/>
    </row>
    <row r="3545" spans="1:13" x14ac:dyDescent="0.2">
      <c r="A3545" s="1"/>
      <c r="B3545" s="1"/>
      <c r="C3545" s="16"/>
      <c r="D3545" s="1"/>
      <c r="E3545" s="1"/>
      <c r="F3545" s="1"/>
      <c r="G3545" s="1"/>
      <c r="H3545" s="11"/>
      <c r="I3545" s="11"/>
      <c r="J3545" s="11"/>
      <c r="K3545" s="2"/>
      <c r="L3545" s="2"/>
      <c r="M3545" s="1"/>
    </row>
    <row r="3546" spans="1:13" x14ac:dyDescent="0.2">
      <c r="A3546" s="1"/>
      <c r="B3546" s="1"/>
      <c r="C3546" s="16"/>
      <c r="D3546" s="1"/>
      <c r="E3546" s="1"/>
      <c r="F3546" s="1"/>
      <c r="G3546" s="1"/>
      <c r="H3546" s="11"/>
      <c r="I3546" s="11"/>
      <c r="J3546" s="11"/>
      <c r="K3546" s="2"/>
      <c r="L3546" s="2"/>
      <c r="M3546" s="1"/>
    </row>
    <row r="3547" spans="1:13" x14ac:dyDescent="0.2">
      <c r="A3547" s="1"/>
      <c r="B3547" s="1"/>
      <c r="C3547" s="16"/>
      <c r="D3547" s="1"/>
      <c r="E3547" s="1"/>
      <c r="F3547" s="1"/>
      <c r="G3547" s="1"/>
      <c r="H3547" s="11"/>
      <c r="I3547" s="11"/>
      <c r="J3547" s="11"/>
      <c r="K3547" s="2"/>
      <c r="L3547" s="2"/>
      <c r="M3547" s="1"/>
    </row>
    <row r="3548" spans="1:13" x14ac:dyDescent="0.2">
      <c r="A3548" s="1"/>
      <c r="B3548" s="1"/>
      <c r="C3548" s="16"/>
      <c r="D3548" s="1"/>
      <c r="E3548" s="1"/>
      <c r="F3548" s="1"/>
      <c r="G3548" s="1"/>
      <c r="H3548" s="11"/>
      <c r="I3548" s="11"/>
      <c r="J3548" s="11"/>
      <c r="K3548" s="2"/>
      <c r="L3548" s="2"/>
      <c r="M3548" s="1"/>
    </row>
    <row r="3549" spans="1:13" x14ac:dyDescent="0.2">
      <c r="A3549" s="1"/>
      <c r="B3549" s="1"/>
      <c r="C3549" s="16"/>
      <c r="D3549" s="1"/>
      <c r="E3549" s="1"/>
      <c r="F3549" s="1"/>
      <c r="G3549" s="1"/>
      <c r="H3549" s="11"/>
      <c r="I3549" s="11"/>
      <c r="J3549" s="11"/>
      <c r="K3549" s="2"/>
      <c r="L3549" s="2"/>
      <c r="M3549" s="1"/>
    </row>
    <row r="3550" spans="1:13" x14ac:dyDescent="0.2">
      <c r="A3550" s="1"/>
      <c r="B3550" s="1"/>
      <c r="C3550" s="16"/>
      <c r="D3550" s="1"/>
      <c r="E3550" s="1"/>
      <c r="F3550" s="1"/>
      <c r="G3550" s="1"/>
      <c r="H3550" s="11"/>
      <c r="I3550" s="11"/>
      <c r="J3550" s="11"/>
      <c r="K3550" s="2"/>
      <c r="L3550" s="2"/>
      <c r="M3550" s="1"/>
    </row>
    <row r="3551" spans="1:13" x14ac:dyDescent="0.2">
      <c r="A3551" s="1"/>
      <c r="B3551" s="1"/>
      <c r="C3551" s="16"/>
      <c r="D3551" s="1"/>
      <c r="E3551" s="1"/>
      <c r="F3551" s="1"/>
      <c r="G3551" s="1"/>
      <c r="H3551" s="11"/>
      <c r="I3551" s="11"/>
      <c r="J3551" s="11"/>
      <c r="K3551" s="2"/>
      <c r="L3551" s="2"/>
      <c r="M3551" s="1"/>
    </row>
    <row r="3552" spans="1:13" x14ac:dyDescent="0.2">
      <c r="A3552" s="1"/>
      <c r="B3552" s="1"/>
      <c r="C3552" s="16"/>
      <c r="D3552" s="1"/>
      <c r="E3552" s="1"/>
      <c r="F3552" s="1"/>
      <c r="G3552" s="1"/>
      <c r="H3552" s="11"/>
      <c r="I3552" s="11"/>
      <c r="J3552" s="11"/>
      <c r="K3552" s="2"/>
      <c r="L3552" s="2"/>
      <c r="M3552" s="1"/>
    </row>
    <row r="3553" spans="1:13" x14ac:dyDescent="0.2">
      <c r="A3553" s="1"/>
      <c r="B3553" s="1"/>
      <c r="C3553" s="16"/>
      <c r="D3553" s="1"/>
      <c r="E3553" s="1"/>
      <c r="F3553" s="1"/>
      <c r="G3553" s="1"/>
      <c r="H3553" s="11"/>
      <c r="I3553" s="11"/>
      <c r="J3553" s="11"/>
      <c r="K3553" s="2"/>
      <c r="L3553" s="2"/>
      <c r="M3553" s="1"/>
    </row>
    <row r="3554" spans="1:13" x14ac:dyDescent="0.2">
      <c r="A3554" s="1"/>
      <c r="B3554" s="1"/>
      <c r="C3554" s="16"/>
      <c r="D3554" s="1"/>
      <c r="E3554" s="1"/>
      <c r="F3554" s="1"/>
      <c r="G3554" s="1"/>
      <c r="H3554" s="11"/>
      <c r="I3554" s="11"/>
      <c r="J3554" s="11"/>
      <c r="K3554" s="2"/>
      <c r="L3554" s="2"/>
      <c r="M3554" s="1"/>
    </row>
    <row r="3555" spans="1:13" x14ac:dyDescent="0.2">
      <c r="A3555" s="1"/>
      <c r="B3555" s="1"/>
      <c r="C3555" s="16"/>
      <c r="D3555" s="1"/>
      <c r="E3555" s="1"/>
      <c r="F3555" s="1"/>
      <c r="G3555" s="1"/>
      <c r="H3555" s="11"/>
      <c r="I3555" s="11"/>
      <c r="J3555" s="11"/>
      <c r="K3555" s="2"/>
      <c r="L3555" s="2"/>
      <c r="M3555" s="1"/>
    </row>
    <row r="3556" spans="1:13" x14ac:dyDescent="0.2">
      <c r="A3556" s="1"/>
      <c r="B3556" s="1"/>
      <c r="C3556" s="16"/>
      <c r="D3556" s="1"/>
      <c r="E3556" s="1"/>
      <c r="F3556" s="1"/>
      <c r="G3556" s="1"/>
      <c r="H3556" s="11"/>
      <c r="I3556" s="11"/>
      <c r="J3556" s="11"/>
      <c r="K3556" s="2"/>
      <c r="L3556" s="2"/>
      <c r="M3556" s="1"/>
    </row>
    <row r="3557" spans="1:13" x14ac:dyDescent="0.2">
      <c r="A3557" s="1"/>
      <c r="B3557" s="1"/>
      <c r="C3557" s="16"/>
      <c r="D3557" s="1"/>
      <c r="E3557" s="1"/>
      <c r="F3557" s="1"/>
      <c r="G3557" s="1"/>
      <c r="H3557" s="11"/>
      <c r="I3557" s="11"/>
      <c r="J3557" s="11"/>
      <c r="K3557" s="2"/>
      <c r="L3557" s="2"/>
      <c r="M3557" s="1"/>
    </row>
    <row r="3558" spans="1:13" x14ac:dyDescent="0.2">
      <c r="A3558" s="1"/>
      <c r="B3558" s="1"/>
      <c r="C3558" s="16"/>
      <c r="D3558" s="1"/>
      <c r="E3558" s="1"/>
      <c r="F3558" s="1"/>
      <c r="G3558" s="1"/>
      <c r="H3558" s="11"/>
      <c r="I3558" s="11"/>
      <c r="J3558" s="11"/>
      <c r="K3558" s="2"/>
      <c r="L3558" s="2"/>
      <c r="M3558" s="1"/>
    </row>
    <row r="3559" spans="1:13" x14ac:dyDescent="0.2">
      <c r="A3559" s="1"/>
      <c r="B3559" s="1"/>
      <c r="C3559" s="16"/>
      <c r="D3559" s="1"/>
      <c r="E3559" s="1"/>
      <c r="F3559" s="1"/>
      <c r="G3559" s="1"/>
      <c r="H3559" s="11"/>
      <c r="I3559" s="11"/>
      <c r="J3559" s="11"/>
      <c r="K3559" s="2"/>
      <c r="L3559" s="2"/>
      <c r="M3559" s="1"/>
    </row>
    <row r="3560" spans="1:13" x14ac:dyDescent="0.2">
      <c r="A3560" s="1"/>
      <c r="B3560" s="1"/>
      <c r="C3560" s="16"/>
      <c r="D3560" s="1"/>
      <c r="E3560" s="1"/>
      <c r="F3560" s="1"/>
      <c r="G3560" s="1"/>
      <c r="H3560" s="11"/>
      <c r="I3560" s="11"/>
      <c r="J3560" s="11"/>
      <c r="K3560" s="2"/>
      <c r="L3560" s="2"/>
      <c r="M3560" s="1"/>
    </row>
    <row r="3561" spans="1:13" x14ac:dyDescent="0.2">
      <c r="A3561" s="1"/>
      <c r="B3561" s="1"/>
      <c r="C3561" s="16"/>
      <c r="D3561" s="1"/>
      <c r="E3561" s="1"/>
      <c r="F3561" s="1"/>
      <c r="G3561" s="1"/>
      <c r="H3561" s="11"/>
      <c r="I3561" s="11"/>
      <c r="J3561" s="11"/>
      <c r="K3561" s="2"/>
      <c r="L3561" s="2"/>
      <c r="M3561" s="1"/>
    </row>
    <row r="3562" spans="1:13" x14ac:dyDescent="0.2">
      <c r="A3562" s="1"/>
      <c r="B3562" s="1"/>
      <c r="C3562" s="16"/>
      <c r="D3562" s="1"/>
      <c r="E3562" s="1"/>
      <c r="F3562" s="1"/>
      <c r="G3562" s="1"/>
      <c r="H3562" s="11"/>
      <c r="I3562" s="11"/>
      <c r="J3562" s="11"/>
      <c r="K3562" s="2"/>
      <c r="L3562" s="2"/>
      <c r="M3562" s="1"/>
    </row>
    <row r="3563" spans="1:13" x14ac:dyDescent="0.2">
      <c r="A3563" s="1"/>
      <c r="B3563" s="1"/>
      <c r="C3563" s="16"/>
      <c r="D3563" s="1"/>
      <c r="E3563" s="1"/>
      <c r="F3563" s="1"/>
      <c r="G3563" s="1"/>
      <c r="H3563" s="11"/>
      <c r="I3563" s="11"/>
      <c r="J3563" s="11"/>
      <c r="K3563" s="2"/>
      <c r="L3563" s="2"/>
      <c r="M3563" s="1"/>
    </row>
    <row r="3564" spans="1:13" x14ac:dyDescent="0.2">
      <c r="A3564" s="1"/>
      <c r="B3564" s="1"/>
      <c r="C3564" s="16"/>
      <c r="D3564" s="1"/>
      <c r="E3564" s="1"/>
      <c r="F3564" s="1"/>
      <c r="G3564" s="1"/>
      <c r="H3564" s="11"/>
      <c r="I3564" s="11"/>
      <c r="J3564" s="11"/>
      <c r="K3564" s="2"/>
      <c r="L3564" s="2"/>
      <c r="M3564" s="1"/>
    </row>
    <row r="3565" spans="1:13" x14ac:dyDescent="0.2">
      <c r="A3565" s="1"/>
      <c r="B3565" s="1"/>
      <c r="C3565" s="16"/>
      <c r="D3565" s="1"/>
      <c r="E3565" s="1"/>
      <c r="F3565" s="1"/>
      <c r="G3565" s="1"/>
      <c r="H3565" s="11"/>
      <c r="I3565" s="11"/>
      <c r="J3565" s="11"/>
      <c r="K3565" s="2"/>
      <c r="L3565" s="2"/>
      <c r="M3565" s="1"/>
    </row>
    <row r="3566" spans="1:13" x14ac:dyDescent="0.2">
      <c r="A3566" s="1"/>
      <c r="B3566" s="1"/>
      <c r="C3566" s="16"/>
      <c r="D3566" s="1"/>
      <c r="E3566" s="1"/>
      <c r="F3566" s="1"/>
      <c r="G3566" s="1"/>
      <c r="H3566" s="11"/>
      <c r="I3566" s="11"/>
      <c r="J3566" s="11"/>
      <c r="K3566" s="2"/>
      <c r="L3566" s="2"/>
      <c r="M3566" s="1"/>
    </row>
    <row r="3567" spans="1:13" x14ac:dyDescent="0.2">
      <c r="A3567" s="1"/>
      <c r="B3567" s="1"/>
      <c r="C3567" s="16"/>
      <c r="D3567" s="1"/>
      <c r="E3567" s="1"/>
      <c r="F3567" s="1"/>
      <c r="G3567" s="1"/>
      <c r="H3567" s="11"/>
      <c r="I3567" s="11"/>
      <c r="J3567" s="11"/>
      <c r="K3567" s="2"/>
      <c r="L3567" s="2"/>
      <c r="M3567" s="1"/>
    </row>
    <row r="3568" spans="1:13" x14ac:dyDescent="0.2">
      <c r="A3568" s="1"/>
      <c r="B3568" s="1"/>
      <c r="C3568" s="16"/>
      <c r="D3568" s="1"/>
      <c r="E3568" s="1"/>
      <c r="F3568" s="1"/>
      <c r="G3568" s="1"/>
      <c r="H3568" s="11"/>
      <c r="I3568" s="11"/>
      <c r="J3568" s="11"/>
      <c r="K3568" s="2"/>
      <c r="L3568" s="2"/>
      <c r="M3568" s="1"/>
    </row>
    <row r="3569" spans="1:13" x14ac:dyDescent="0.2">
      <c r="A3569" s="1"/>
      <c r="B3569" s="1"/>
      <c r="C3569" s="16"/>
      <c r="D3569" s="1"/>
      <c r="E3569" s="1"/>
      <c r="F3569" s="1"/>
      <c r="G3569" s="1"/>
      <c r="H3569" s="11"/>
      <c r="I3569" s="11"/>
      <c r="J3569" s="11"/>
      <c r="K3569" s="2"/>
      <c r="L3569" s="2"/>
      <c r="M3569" s="1"/>
    </row>
    <row r="3570" spans="1:13" x14ac:dyDescent="0.2">
      <c r="A3570" s="1"/>
      <c r="B3570" s="1"/>
      <c r="C3570" s="16"/>
      <c r="D3570" s="1"/>
      <c r="E3570" s="1"/>
      <c r="F3570" s="1"/>
      <c r="G3570" s="1"/>
      <c r="H3570" s="11"/>
      <c r="I3570" s="11"/>
      <c r="J3570" s="11"/>
      <c r="K3570" s="2"/>
      <c r="L3570" s="2"/>
      <c r="M3570" s="1"/>
    </row>
    <row r="3571" spans="1:13" x14ac:dyDescent="0.2">
      <c r="A3571" s="1"/>
      <c r="B3571" s="1"/>
      <c r="C3571" s="16"/>
      <c r="D3571" s="1"/>
      <c r="E3571" s="1"/>
      <c r="F3571" s="1"/>
      <c r="G3571" s="1"/>
      <c r="H3571" s="11"/>
      <c r="I3571" s="11"/>
      <c r="J3571" s="11"/>
      <c r="K3571" s="2"/>
      <c r="L3571" s="2"/>
      <c r="M3571" s="1"/>
    </row>
    <row r="3572" spans="1:13" x14ac:dyDescent="0.2">
      <c r="A3572" s="1"/>
      <c r="B3572" s="1"/>
      <c r="C3572" s="16"/>
      <c r="D3572" s="1"/>
      <c r="E3572" s="1"/>
      <c r="F3572" s="1"/>
      <c r="G3572" s="1"/>
      <c r="H3572" s="11"/>
      <c r="I3572" s="11"/>
      <c r="J3572" s="11"/>
      <c r="K3572" s="2"/>
      <c r="L3572" s="2"/>
      <c r="M3572" s="1"/>
    </row>
    <row r="3573" spans="1:13" x14ac:dyDescent="0.2">
      <c r="A3573" s="1"/>
      <c r="B3573" s="1"/>
      <c r="C3573" s="16"/>
      <c r="D3573" s="1"/>
      <c r="E3573" s="1"/>
      <c r="F3573" s="1"/>
      <c r="G3573" s="1"/>
      <c r="H3573" s="11"/>
      <c r="I3573" s="11"/>
      <c r="J3573" s="11"/>
      <c r="K3573" s="2"/>
      <c r="L3573" s="2"/>
      <c r="M3573" s="1"/>
    </row>
    <row r="3574" spans="1:13" x14ac:dyDescent="0.2">
      <c r="A3574" s="1"/>
      <c r="B3574" s="1"/>
      <c r="C3574" s="16"/>
      <c r="D3574" s="1"/>
      <c r="E3574" s="1"/>
      <c r="F3574" s="1"/>
      <c r="G3574" s="1"/>
      <c r="H3574" s="11"/>
      <c r="I3574" s="11"/>
      <c r="J3574" s="11"/>
      <c r="K3574" s="2"/>
      <c r="L3574" s="2"/>
      <c r="M3574" s="1"/>
    </row>
    <row r="3575" spans="1:13" x14ac:dyDescent="0.2">
      <c r="A3575" s="1"/>
      <c r="B3575" s="1"/>
      <c r="C3575" s="16"/>
      <c r="D3575" s="1"/>
      <c r="E3575" s="1"/>
      <c r="F3575" s="1"/>
      <c r="G3575" s="1"/>
      <c r="H3575" s="11"/>
      <c r="I3575" s="11"/>
      <c r="J3575" s="11"/>
      <c r="K3575" s="2"/>
      <c r="L3575" s="2"/>
      <c r="M3575" s="1"/>
    </row>
    <row r="3576" spans="1:13" x14ac:dyDescent="0.2">
      <c r="A3576" s="1"/>
      <c r="B3576" s="1"/>
      <c r="C3576" s="16"/>
      <c r="D3576" s="1"/>
      <c r="E3576" s="1"/>
      <c r="F3576" s="1"/>
      <c r="G3576" s="1"/>
      <c r="H3576" s="11"/>
      <c r="I3576" s="11"/>
      <c r="J3576" s="11"/>
      <c r="K3576" s="2"/>
      <c r="L3576" s="2"/>
      <c r="M3576" s="1"/>
    </row>
    <row r="3577" spans="1:13" x14ac:dyDescent="0.2">
      <c r="A3577" s="1"/>
      <c r="B3577" s="1"/>
      <c r="C3577" s="16"/>
      <c r="D3577" s="1"/>
      <c r="E3577" s="1"/>
      <c r="F3577" s="1"/>
      <c r="G3577" s="1"/>
      <c r="H3577" s="11"/>
      <c r="I3577" s="11"/>
      <c r="J3577" s="11"/>
      <c r="K3577" s="2"/>
      <c r="L3577" s="2"/>
      <c r="M3577" s="1"/>
    </row>
    <row r="3578" spans="1:13" x14ac:dyDescent="0.2">
      <c r="A3578" s="1"/>
      <c r="B3578" s="1"/>
      <c r="C3578" s="16"/>
      <c r="D3578" s="1"/>
      <c r="E3578" s="1"/>
      <c r="F3578" s="1"/>
      <c r="G3578" s="1"/>
      <c r="H3578" s="11"/>
      <c r="I3578" s="11"/>
      <c r="J3578" s="11"/>
      <c r="K3578" s="2"/>
      <c r="L3578" s="2"/>
      <c r="M3578" s="1"/>
    </row>
    <row r="3579" spans="1:13" x14ac:dyDescent="0.2">
      <c r="A3579" s="1"/>
      <c r="B3579" s="1"/>
      <c r="C3579" s="16"/>
      <c r="D3579" s="1"/>
      <c r="E3579" s="1"/>
      <c r="F3579" s="1"/>
      <c r="G3579" s="1"/>
      <c r="H3579" s="11"/>
      <c r="I3579" s="11"/>
      <c r="J3579" s="11"/>
      <c r="K3579" s="2"/>
      <c r="L3579" s="2"/>
      <c r="M3579" s="1"/>
    </row>
    <row r="3580" spans="1:13" x14ac:dyDescent="0.2">
      <c r="A3580" s="1"/>
      <c r="B3580" s="1"/>
      <c r="C3580" s="16"/>
      <c r="D3580" s="1"/>
      <c r="E3580" s="1"/>
      <c r="F3580" s="1"/>
      <c r="G3580" s="1"/>
      <c r="H3580" s="11"/>
      <c r="I3580" s="11"/>
      <c r="J3580" s="11"/>
      <c r="K3580" s="2"/>
      <c r="L3580" s="2"/>
      <c r="M3580" s="1"/>
    </row>
    <row r="3581" spans="1:13" x14ac:dyDescent="0.2">
      <c r="A3581" s="1"/>
      <c r="B3581" s="1"/>
      <c r="C3581" s="16"/>
      <c r="D3581" s="1"/>
      <c r="E3581" s="1"/>
      <c r="F3581" s="1"/>
      <c r="G3581" s="1"/>
      <c r="H3581" s="11"/>
      <c r="I3581" s="11"/>
      <c r="J3581" s="11"/>
      <c r="K3581" s="2"/>
      <c r="L3581" s="2"/>
      <c r="M3581" s="1"/>
    </row>
    <row r="3582" spans="1:13" x14ac:dyDescent="0.2">
      <c r="A3582" s="1"/>
      <c r="B3582" s="1"/>
      <c r="C3582" s="16"/>
      <c r="D3582" s="1"/>
      <c r="E3582" s="1"/>
      <c r="F3582" s="1"/>
      <c r="G3582" s="1"/>
      <c r="H3582" s="11"/>
      <c r="I3582" s="11"/>
      <c r="J3582" s="11"/>
      <c r="K3582" s="2"/>
      <c r="L3582" s="2"/>
      <c r="M3582" s="1"/>
    </row>
    <row r="3583" spans="1:13" x14ac:dyDescent="0.2">
      <c r="A3583" s="1"/>
      <c r="B3583" s="1"/>
      <c r="C3583" s="16"/>
      <c r="D3583" s="1"/>
      <c r="E3583" s="1"/>
      <c r="F3583" s="1"/>
      <c r="G3583" s="1"/>
      <c r="H3583" s="11"/>
      <c r="I3583" s="11"/>
      <c r="J3583" s="11"/>
      <c r="K3583" s="2"/>
      <c r="L3583" s="2"/>
      <c r="M3583" s="1"/>
    </row>
    <row r="3584" spans="1:13" x14ac:dyDescent="0.2">
      <c r="A3584" s="1"/>
      <c r="B3584" s="1"/>
      <c r="C3584" s="16"/>
      <c r="D3584" s="1"/>
      <c r="E3584" s="1"/>
      <c r="F3584" s="1"/>
      <c r="G3584" s="1"/>
      <c r="H3584" s="11"/>
      <c r="I3584" s="11"/>
      <c r="J3584" s="11"/>
      <c r="K3584" s="2"/>
      <c r="L3584" s="2"/>
      <c r="M3584" s="1"/>
    </row>
    <row r="3585" spans="1:13" x14ac:dyDescent="0.2">
      <c r="A3585" s="1"/>
      <c r="B3585" s="1"/>
      <c r="C3585" s="16"/>
      <c r="D3585" s="1"/>
      <c r="E3585" s="1"/>
      <c r="F3585" s="1"/>
      <c r="G3585" s="1"/>
      <c r="H3585" s="11"/>
      <c r="I3585" s="11"/>
      <c r="J3585" s="11"/>
      <c r="K3585" s="2"/>
      <c r="L3585" s="2"/>
      <c r="M3585" s="1"/>
    </row>
    <row r="3586" spans="1:13" x14ac:dyDescent="0.2">
      <c r="A3586" s="1"/>
      <c r="B3586" s="1"/>
      <c r="C3586" s="16"/>
      <c r="D3586" s="1"/>
      <c r="E3586" s="1"/>
      <c r="F3586" s="1"/>
      <c r="G3586" s="1"/>
      <c r="H3586" s="11"/>
      <c r="I3586" s="11"/>
      <c r="J3586" s="11"/>
      <c r="K3586" s="2"/>
      <c r="L3586" s="2"/>
      <c r="M3586" s="1"/>
    </row>
    <row r="3587" spans="1:13" x14ac:dyDescent="0.2">
      <c r="A3587" s="1"/>
      <c r="B3587" s="1"/>
      <c r="C3587" s="16"/>
      <c r="D3587" s="1"/>
      <c r="E3587" s="1"/>
      <c r="F3587" s="1"/>
      <c r="G3587" s="1"/>
      <c r="H3587" s="11"/>
      <c r="I3587" s="11"/>
      <c r="J3587" s="11"/>
      <c r="K3587" s="2"/>
      <c r="L3587" s="2"/>
      <c r="M3587" s="1"/>
    </row>
    <row r="3588" spans="1:13" x14ac:dyDescent="0.2">
      <c r="A3588" s="1"/>
      <c r="B3588" s="1"/>
      <c r="C3588" s="16"/>
      <c r="D3588" s="1"/>
      <c r="E3588" s="1"/>
      <c r="F3588" s="1"/>
      <c r="G3588" s="1"/>
      <c r="H3588" s="11"/>
      <c r="I3588" s="11"/>
      <c r="J3588" s="11"/>
      <c r="K3588" s="2"/>
      <c r="L3588" s="2"/>
      <c r="M3588" s="1"/>
    </row>
    <row r="3589" spans="1:13" x14ac:dyDescent="0.2">
      <c r="A3589" s="1"/>
      <c r="B3589" s="1"/>
      <c r="C3589" s="16"/>
      <c r="D3589" s="1"/>
      <c r="E3589" s="1"/>
      <c r="F3589" s="1"/>
      <c r="G3589" s="1"/>
      <c r="H3589" s="11"/>
      <c r="I3589" s="11"/>
      <c r="J3589" s="11"/>
      <c r="K3589" s="2"/>
      <c r="L3589" s="2"/>
      <c r="M3589" s="1"/>
    </row>
    <row r="3590" spans="1:13" x14ac:dyDescent="0.2">
      <c r="A3590" s="1"/>
      <c r="B3590" s="1"/>
      <c r="C3590" s="16"/>
      <c r="D3590" s="1"/>
      <c r="E3590" s="1"/>
      <c r="F3590" s="1"/>
      <c r="G3590" s="1"/>
      <c r="H3590" s="11"/>
      <c r="I3590" s="11"/>
      <c r="J3590" s="11"/>
      <c r="K3590" s="2"/>
      <c r="L3590" s="2"/>
      <c r="M3590" s="1"/>
    </row>
    <row r="3591" spans="1:13" x14ac:dyDescent="0.2">
      <c r="A3591" s="1"/>
      <c r="B3591" s="1"/>
      <c r="C3591" s="16"/>
      <c r="D3591" s="1"/>
      <c r="E3591" s="1"/>
      <c r="F3591" s="1"/>
      <c r="G3591" s="1"/>
      <c r="H3591" s="11"/>
      <c r="I3591" s="11"/>
      <c r="J3591" s="11"/>
      <c r="K3591" s="2"/>
      <c r="L3591" s="2"/>
      <c r="M3591" s="1"/>
    </row>
    <row r="3592" spans="1:13" x14ac:dyDescent="0.2">
      <c r="A3592" s="1"/>
      <c r="B3592" s="1"/>
      <c r="C3592" s="16"/>
      <c r="D3592" s="1"/>
      <c r="E3592" s="1"/>
      <c r="F3592" s="1"/>
      <c r="G3592" s="1"/>
      <c r="H3592" s="11"/>
      <c r="I3592" s="11"/>
      <c r="J3592" s="11"/>
      <c r="K3592" s="2"/>
      <c r="L3592" s="2"/>
      <c r="M3592" s="1"/>
    </row>
    <row r="3593" spans="1:13" x14ac:dyDescent="0.2">
      <c r="A3593" s="1"/>
      <c r="B3593" s="1"/>
      <c r="C3593" s="16"/>
      <c r="D3593" s="1"/>
      <c r="E3593" s="1"/>
      <c r="F3593" s="1"/>
      <c r="G3593" s="1"/>
      <c r="H3593" s="11"/>
      <c r="I3593" s="11"/>
      <c r="J3593" s="11"/>
      <c r="K3593" s="2"/>
      <c r="L3593" s="2"/>
      <c r="M3593" s="1"/>
    </row>
    <row r="3594" spans="1:13" x14ac:dyDescent="0.2">
      <c r="A3594" s="1"/>
      <c r="B3594" s="1"/>
      <c r="C3594" s="16"/>
      <c r="D3594" s="1"/>
      <c r="E3594" s="1"/>
      <c r="F3594" s="1"/>
      <c r="G3594" s="1"/>
      <c r="H3594" s="11"/>
      <c r="I3594" s="11"/>
      <c r="J3594" s="11"/>
      <c r="K3594" s="2"/>
      <c r="L3594" s="2"/>
      <c r="M3594" s="1"/>
    </row>
    <row r="3595" spans="1:13" x14ac:dyDescent="0.2">
      <c r="A3595" s="1"/>
      <c r="B3595" s="1"/>
      <c r="C3595" s="16"/>
      <c r="D3595" s="1"/>
      <c r="E3595" s="1"/>
      <c r="F3595" s="1"/>
      <c r="G3595" s="1"/>
      <c r="H3595" s="11"/>
      <c r="I3595" s="11"/>
      <c r="J3595" s="11"/>
      <c r="K3595" s="2"/>
      <c r="L3595" s="2"/>
      <c r="M3595" s="1"/>
    </row>
    <row r="3596" spans="1:13" x14ac:dyDescent="0.2">
      <c r="A3596" s="1"/>
      <c r="B3596" s="1"/>
      <c r="C3596" s="16"/>
      <c r="D3596" s="1"/>
      <c r="E3596" s="1"/>
      <c r="F3596" s="1"/>
      <c r="G3596" s="1"/>
      <c r="H3596" s="11"/>
      <c r="I3596" s="11"/>
      <c r="J3596" s="11"/>
      <c r="K3596" s="2"/>
      <c r="L3596" s="2"/>
      <c r="M3596" s="1"/>
    </row>
    <row r="3597" spans="1:13" x14ac:dyDescent="0.2">
      <c r="A3597" s="1"/>
      <c r="B3597" s="1"/>
      <c r="C3597" s="16"/>
      <c r="D3597" s="1"/>
      <c r="E3597" s="1"/>
      <c r="F3597" s="1"/>
      <c r="G3597" s="1"/>
      <c r="H3597" s="11"/>
      <c r="I3597" s="11"/>
      <c r="J3597" s="11"/>
      <c r="K3597" s="2"/>
      <c r="L3597" s="2"/>
      <c r="M3597" s="1"/>
    </row>
    <row r="3598" spans="1:13" x14ac:dyDescent="0.2">
      <c r="A3598" s="1"/>
      <c r="B3598" s="1"/>
      <c r="C3598" s="16"/>
      <c r="D3598" s="1"/>
      <c r="E3598" s="1"/>
      <c r="F3598" s="1"/>
      <c r="G3598" s="1"/>
      <c r="H3598" s="11"/>
      <c r="I3598" s="11"/>
      <c r="J3598" s="11"/>
      <c r="K3598" s="2"/>
      <c r="L3598" s="2"/>
      <c r="M3598" s="1"/>
    </row>
    <row r="3599" spans="1:13" x14ac:dyDescent="0.2">
      <c r="A3599" s="1"/>
      <c r="B3599" s="1"/>
      <c r="C3599" s="16"/>
      <c r="D3599" s="1"/>
      <c r="E3599" s="1"/>
      <c r="F3599" s="1"/>
      <c r="G3599" s="1"/>
      <c r="H3599" s="11"/>
      <c r="I3599" s="11"/>
      <c r="J3599" s="11"/>
      <c r="K3599" s="2"/>
      <c r="L3599" s="2"/>
      <c r="M3599" s="1"/>
    </row>
    <row r="3600" spans="1:13" x14ac:dyDescent="0.2">
      <c r="A3600" s="1"/>
      <c r="B3600" s="1"/>
      <c r="C3600" s="16"/>
      <c r="D3600" s="1"/>
      <c r="E3600" s="1"/>
      <c r="F3600" s="1"/>
      <c r="G3600" s="1"/>
      <c r="H3600" s="11"/>
      <c r="I3600" s="11"/>
      <c r="J3600" s="11"/>
      <c r="K3600" s="2"/>
      <c r="L3600" s="2"/>
      <c r="M3600" s="1"/>
    </row>
    <row r="3601" spans="1:13" x14ac:dyDescent="0.2">
      <c r="A3601" s="1"/>
      <c r="B3601" s="1"/>
      <c r="C3601" s="16"/>
      <c r="D3601" s="1"/>
      <c r="E3601" s="1"/>
      <c r="F3601" s="1"/>
      <c r="G3601" s="1"/>
      <c r="H3601" s="11"/>
      <c r="I3601" s="11"/>
      <c r="J3601" s="11"/>
      <c r="K3601" s="2"/>
      <c r="L3601" s="2"/>
      <c r="M3601" s="1"/>
    </row>
    <row r="3602" spans="1:13" x14ac:dyDescent="0.2">
      <c r="A3602" s="1"/>
      <c r="B3602" s="1"/>
      <c r="C3602" s="16"/>
      <c r="D3602" s="1"/>
      <c r="E3602" s="1"/>
      <c r="F3602" s="1"/>
      <c r="G3602" s="1"/>
      <c r="H3602" s="11"/>
      <c r="I3602" s="11"/>
      <c r="J3602" s="11"/>
      <c r="K3602" s="2"/>
      <c r="L3602" s="2"/>
      <c r="M3602" s="1"/>
    </row>
    <row r="3603" spans="1:13" x14ac:dyDescent="0.2">
      <c r="A3603" s="1"/>
      <c r="B3603" s="1"/>
      <c r="C3603" s="16"/>
      <c r="D3603" s="1"/>
      <c r="E3603" s="1"/>
      <c r="F3603" s="1"/>
      <c r="G3603" s="1"/>
      <c r="H3603" s="11"/>
      <c r="I3603" s="11"/>
      <c r="J3603" s="11"/>
      <c r="K3603" s="2"/>
      <c r="L3603" s="2"/>
      <c r="M3603" s="1"/>
    </row>
    <row r="3604" spans="1:13" x14ac:dyDescent="0.2">
      <c r="A3604" s="1"/>
      <c r="B3604" s="1"/>
      <c r="C3604" s="16"/>
      <c r="D3604" s="1"/>
      <c r="E3604" s="1"/>
      <c r="F3604" s="1"/>
      <c r="G3604" s="1"/>
      <c r="H3604" s="11"/>
      <c r="I3604" s="11"/>
      <c r="J3604" s="11"/>
      <c r="K3604" s="2"/>
      <c r="L3604" s="2"/>
      <c r="M3604" s="1"/>
    </row>
    <row r="3605" spans="1:13" x14ac:dyDescent="0.2">
      <c r="A3605" s="1"/>
      <c r="B3605" s="1"/>
      <c r="C3605" s="16"/>
      <c r="D3605" s="1"/>
      <c r="E3605" s="1"/>
      <c r="F3605" s="1"/>
      <c r="G3605" s="1"/>
      <c r="H3605" s="11"/>
      <c r="I3605" s="11"/>
      <c r="J3605" s="11"/>
      <c r="K3605" s="2"/>
      <c r="L3605" s="2"/>
      <c r="M3605" s="1"/>
    </row>
    <row r="3606" spans="1:13" x14ac:dyDescent="0.2">
      <c r="A3606" s="1"/>
      <c r="B3606" s="1"/>
      <c r="C3606" s="16"/>
      <c r="D3606" s="1"/>
      <c r="E3606" s="1"/>
      <c r="F3606" s="1"/>
      <c r="G3606" s="1"/>
      <c r="H3606" s="11"/>
      <c r="I3606" s="11"/>
      <c r="J3606" s="11"/>
      <c r="K3606" s="2"/>
      <c r="L3606" s="2"/>
      <c r="M3606" s="1"/>
    </row>
    <row r="3607" spans="1:13" x14ac:dyDescent="0.2">
      <c r="A3607" s="1"/>
      <c r="B3607" s="1"/>
      <c r="C3607" s="16"/>
      <c r="D3607" s="1"/>
      <c r="E3607" s="1"/>
      <c r="F3607" s="1"/>
      <c r="G3607" s="1"/>
      <c r="H3607" s="11"/>
      <c r="I3607" s="11"/>
      <c r="J3607" s="11"/>
      <c r="K3607" s="2"/>
      <c r="L3607" s="2"/>
      <c r="M3607" s="1"/>
    </row>
    <row r="3608" spans="1:13" x14ac:dyDescent="0.2">
      <c r="A3608" s="1"/>
      <c r="B3608" s="1"/>
      <c r="C3608" s="16"/>
      <c r="D3608" s="1"/>
      <c r="E3608" s="1"/>
      <c r="F3608" s="1"/>
      <c r="G3608" s="1"/>
      <c r="H3608" s="11"/>
      <c r="I3608" s="11"/>
      <c r="J3608" s="11"/>
      <c r="K3608" s="2"/>
      <c r="L3608" s="2"/>
      <c r="M3608" s="1"/>
    </row>
    <row r="3609" spans="1:13" x14ac:dyDescent="0.2">
      <c r="A3609" s="1"/>
      <c r="B3609" s="1"/>
      <c r="C3609" s="16"/>
      <c r="D3609" s="1"/>
      <c r="E3609" s="1"/>
      <c r="F3609" s="1"/>
      <c r="G3609" s="1"/>
      <c r="H3609" s="11"/>
      <c r="I3609" s="11"/>
      <c r="J3609" s="11"/>
      <c r="K3609" s="2"/>
      <c r="L3609" s="2"/>
      <c r="M3609" s="1"/>
    </row>
    <row r="3610" spans="1:13" x14ac:dyDescent="0.2">
      <c r="A3610" s="1"/>
      <c r="B3610" s="1"/>
      <c r="C3610" s="16"/>
      <c r="D3610" s="1"/>
      <c r="E3610" s="1"/>
      <c r="F3610" s="1"/>
      <c r="G3610" s="1"/>
      <c r="H3610" s="11"/>
      <c r="I3610" s="11"/>
      <c r="J3610" s="11"/>
      <c r="K3610" s="2"/>
      <c r="L3610" s="2"/>
      <c r="M3610" s="1"/>
    </row>
    <row r="3611" spans="1:13" x14ac:dyDescent="0.2">
      <c r="A3611" s="1"/>
      <c r="B3611" s="1"/>
      <c r="C3611" s="16"/>
      <c r="D3611" s="1"/>
      <c r="E3611" s="1"/>
      <c r="F3611" s="1"/>
      <c r="G3611" s="1"/>
      <c r="H3611" s="11"/>
      <c r="I3611" s="11"/>
      <c r="J3611" s="11"/>
      <c r="K3611" s="2"/>
      <c r="L3611" s="2"/>
      <c r="M3611" s="1"/>
    </row>
    <row r="3612" spans="1:13" x14ac:dyDescent="0.2">
      <c r="A3612" s="1"/>
      <c r="B3612" s="1"/>
      <c r="C3612" s="16"/>
      <c r="D3612" s="1"/>
      <c r="E3612" s="1"/>
      <c r="F3612" s="1"/>
      <c r="G3612" s="1"/>
      <c r="H3612" s="11"/>
      <c r="I3612" s="11"/>
      <c r="J3612" s="11"/>
      <c r="K3612" s="2"/>
      <c r="L3612" s="2"/>
      <c r="M3612" s="1"/>
    </row>
    <row r="3613" spans="1:13" x14ac:dyDescent="0.2">
      <c r="A3613" s="1"/>
      <c r="B3613" s="1"/>
      <c r="C3613" s="16"/>
      <c r="D3613" s="1"/>
      <c r="E3613" s="1"/>
      <c r="F3613" s="1"/>
      <c r="G3613" s="1"/>
      <c r="H3613" s="11"/>
      <c r="I3613" s="11"/>
      <c r="J3613" s="11"/>
      <c r="K3613" s="2"/>
      <c r="L3613" s="2"/>
      <c r="M3613" s="1"/>
    </row>
    <row r="3614" spans="1:13" x14ac:dyDescent="0.2">
      <c r="A3614" s="1"/>
      <c r="B3614" s="1"/>
      <c r="C3614" s="16"/>
      <c r="D3614" s="1"/>
      <c r="E3614" s="1"/>
      <c r="F3614" s="1"/>
      <c r="G3614" s="1"/>
      <c r="H3614" s="11"/>
      <c r="I3614" s="11"/>
      <c r="J3614" s="11"/>
      <c r="K3614" s="2"/>
      <c r="L3614" s="2"/>
      <c r="M3614" s="1"/>
    </row>
    <row r="3615" spans="1:13" x14ac:dyDescent="0.2">
      <c r="A3615" s="1"/>
      <c r="B3615" s="1"/>
      <c r="C3615" s="16"/>
      <c r="D3615" s="1"/>
      <c r="E3615" s="1"/>
      <c r="F3615" s="1"/>
      <c r="G3615" s="1"/>
      <c r="H3615" s="11"/>
      <c r="I3615" s="11"/>
      <c r="J3615" s="11"/>
      <c r="K3615" s="2"/>
      <c r="L3615" s="2"/>
      <c r="M3615" s="1"/>
    </row>
    <row r="3616" spans="1:13" x14ac:dyDescent="0.2">
      <c r="A3616" s="1"/>
      <c r="B3616" s="1"/>
      <c r="C3616" s="16"/>
      <c r="D3616" s="1"/>
      <c r="E3616" s="1"/>
      <c r="F3616" s="1"/>
      <c r="G3616" s="1"/>
      <c r="H3616" s="11"/>
      <c r="I3616" s="11"/>
      <c r="J3616" s="11"/>
      <c r="K3616" s="2"/>
      <c r="L3616" s="2"/>
      <c r="M3616" s="1"/>
    </row>
    <row r="3617" spans="1:13" x14ac:dyDescent="0.2">
      <c r="A3617" s="1"/>
      <c r="B3617" s="1"/>
      <c r="C3617" s="16"/>
      <c r="D3617" s="1"/>
      <c r="E3617" s="1"/>
      <c r="F3617" s="1"/>
      <c r="G3617" s="1"/>
      <c r="H3617" s="11"/>
      <c r="I3617" s="11"/>
      <c r="J3617" s="11"/>
      <c r="K3617" s="2"/>
      <c r="L3617" s="2"/>
      <c r="M3617" s="1"/>
    </row>
    <row r="3618" spans="1:13" x14ac:dyDescent="0.2">
      <c r="A3618" s="1"/>
      <c r="B3618" s="1"/>
      <c r="C3618" s="16"/>
      <c r="D3618" s="1"/>
      <c r="E3618" s="1"/>
      <c r="F3618" s="1"/>
      <c r="G3618" s="1"/>
      <c r="H3618" s="11"/>
      <c r="I3618" s="11"/>
      <c r="J3618" s="11"/>
      <c r="K3618" s="2"/>
      <c r="L3618" s="2"/>
      <c r="M3618" s="1"/>
    </row>
    <row r="3619" spans="1:13" x14ac:dyDescent="0.2">
      <c r="A3619" s="1"/>
      <c r="B3619" s="1"/>
      <c r="C3619" s="16"/>
      <c r="D3619" s="1"/>
      <c r="E3619" s="1"/>
      <c r="F3619" s="1"/>
      <c r="G3619" s="1"/>
      <c r="H3619" s="11"/>
      <c r="I3619" s="11"/>
      <c r="J3619" s="11"/>
      <c r="K3619" s="2"/>
      <c r="L3619" s="2"/>
      <c r="M3619" s="1"/>
    </row>
    <row r="3620" spans="1:13" x14ac:dyDescent="0.2">
      <c r="A3620" s="1"/>
      <c r="B3620" s="1"/>
      <c r="C3620" s="16"/>
      <c r="D3620" s="1"/>
      <c r="E3620" s="1"/>
      <c r="F3620" s="1"/>
      <c r="G3620" s="1"/>
      <c r="H3620" s="11"/>
      <c r="I3620" s="11"/>
      <c r="J3620" s="11"/>
      <c r="K3620" s="2"/>
      <c r="L3620" s="2"/>
      <c r="M3620" s="1"/>
    </row>
    <row r="3621" spans="1:13" x14ac:dyDescent="0.2">
      <c r="A3621" s="1"/>
      <c r="B3621" s="1"/>
      <c r="C3621" s="16"/>
      <c r="D3621" s="1"/>
      <c r="E3621" s="1"/>
      <c r="F3621" s="1"/>
      <c r="G3621" s="1"/>
      <c r="H3621" s="11"/>
      <c r="I3621" s="11"/>
      <c r="J3621" s="11"/>
      <c r="K3621" s="2"/>
      <c r="L3621" s="2"/>
      <c r="M3621" s="1"/>
    </row>
    <row r="3622" spans="1:13" x14ac:dyDescent="0.2">
      <c r="A3622" s="1"/>
      <c r="B3622" s="1"/>
      <c r="C3622" s="16"/>
      <c r="D3622" s="1"/>
      <c r="E3622" s="1"/>
      <c r="F3622" s="1"/>
      <c r="G3622" s="1"/>
      <c r="H3622" s="11"/>
      <c r="I3622" s="11"/>
      <c r="J3622" s="11"/>
      <c r="K3622" s="2"/>
      <c r="L3622" s="2"/>
      <c r="M3622" s="1"/>
    </row>
    <row r="3623" spans="1:13" x14ac:dyDescent="0.2">
      <c r="A3623" s="1"/>
      <c r="B3623" s="1"/>
      <c r="C3623" s="16"/>
      <c r="D3623" s="1"/>
      <c r="E3623" s="1"/>
      <c r="F3623" s="1"/>
      <c r="G3623" s="1"/>
      <c r="H3623" s="11"/>
      <c r="I3623" s="11"/>
      <c r="J3623" s="11"/>
      <c r="K3623" s="2"/>
      <c r="L3623" s="2"/>
      <c r="M3623" s="1"/>
    </row>
    <row r="3624" spans="1:13" x14ac:dyDescent="0.2">
      <c r="A3624" s="1"/>
      <c r="B3624" s="1"/>
      <c r="C3624" s="16"/>
      <c r="D3624" s="1"/>
      <c r="E3624" s="1"/>
      <c r="F3624" s="1"/>
      <c r="G3624" s="1"/>
      <c r="H3624" s="11"/>
      <c r="I3624" s="11"/>
      <c r="J3624" s="11"/>
      <c r="K3624" s="2"/>
      <c r="L3624" s="2"/>
      <c r="M3624" s="1"/>
    </row>
    <row r="3625" spans="1:13" x14ac:dyDescent="0.2">
      <c r="A3625" s="1"/>
      <c r="B3625" s="1"/>
      <c r="C3625" s="16"/>
      <c r="D3625" s="1"/>
      <c r="E3625" s="1"/>
      <c r="F3625" s="1"/>
      <c r="G3625" s="1"/>
      <c r="H3625" s="11"/>
      <c r="I3625" s="11"/>
      <c r="J3625" s="11"/>
      <c r="K3625" s="2"/>
      <c r="L3625" s="2"/>
      <c r="M3625" s="1"/>
    </row>
    <row r="3626" spans="1:13" x14ac:dyDescent="0.2">
      <c r="A3626" s="1"/>
      <c r="B3626" s="1"/>
      <c r="C3626" s="16"/>
      <c r="D3626" s="1"/>
      <c r="E3626" s="1"/>
      <c r="F3626" s="1"/>
      <c r="G3626" s="1"/>
      <c r="H3626" s="11"/>
      <c r="I3626" s="11"/>
      <c r="J3626" s="11"/>
      <c r="K3626" s="2"/>
      <c r="L3626" s="2"/>
      <c r="M3626" s="1"/>
    </row>
    <row r="3627" spans="1:13" x14ac:dyDescent="0.2">
      <c r="A3627" s="1"/>
      <c r="B3627" s="1"/>
      <c r="C3627" s="16"/>
      <c r="D3627" s="1"/>
      <c r="E3627" s="1"/>
      <c r="F3627" s="1"/>
      <c r="G3627" s="1"/>
      <c r="H3627" s="11"/>
      <c r="I3627" s="11"/>
      <c r="J3627" s="11"/>
      <c r="K3627" s="2"/>
      <c r="L3627" s="2"/>
      <c r="M3627" s="1"/>
    </row>
    <row r="3628" spans="1:13" x14ac:dyDescent="0.2">
      <c r="A3628" s="1"/>
      <c r="B3628" s="1"/>
      <c r="C3628" s="16"/>
      <c r="D3628" s="1"/>
      <c r="E3628" s="1"/>
      <c r="F3628" s="1"/>
      <c r="G3628" s="1"/>
      <c r="H3628" s="11"/>
      <c r="I3628" s="11"/>
      <c r="J3628" s="11"/>
      <c r="K3628" s="2"/>
      <c r="L3628" s="2"/>
      <c r="M3628" s="1"/>
    </row>
    <row r="3629" spans="1:13" x14ac:dyDescent="0.2">
      <c r="A3629" s="1"/>
      <c r="B3629" s="1"/>
      <c r="C3629" s="16"/>
      <c r="D3629" s="1"/>
      <c r="E3629" s="1"/>
      <c r="F3629" s="1"/>
      <c r="G3629" s="1"/>
      <c r="H3629" s="11"/>
      <c r="I3629" s="11"/>
      <c r="J3629" s="11"/>
      <c r="K3629" s="2"/>
      <c r="L3629" s="2"/>
      <c r="M3629" s="1"/>
    </row>
    <row r="3630" spans="1:13" x14ac:dyDescent="0.2">
      <c r="A3630" s="1"/>
      <c r="B3630" s="1"/>
      <c r="C3630" s="16"/>
      <c r="D3630" s="1"/>
      <c r="E3630" s="1"/>
      <c r="F3630" s="1"/>
      <c r="G3630" s="1"/>
      <c r="H3630" s="11"/>
      <c r="I3630" s="11"/>
      <c r="J3630" s="11"/>
      <c r="K3630" s="2"/>
      <c r="L3630" s="2"/>
      <c r="M3630" s="1"/>
    </row>
    <row r="3631" spans="1:13" x14ac:dyDescent="0.2">
      <c r="A3631" s="1"/>
      <c r="B3631" s="1"/>
      <c r="C3631" s="16"/>
      <c r="D3631" s="1"/>
      <c r="E3631" s="1"/>
      <c r="F3631" s="1"/>
      <c r="G3631" s="1"/>
      <c r="H3631" s="11"/>
      <c r="I3631" s="11"/>
      <c r="J3631" s="11"/>
      <c r="K3631" s="2"/>
      <c r="L3631" s="2"/>
      <c r="M3631" s="1"/>
    </row>
    <row r="3632" spans="1:13" x14ac:dyDescent="0.2">
      <c r="A3632" s="1"/>
      <c r="B3632" s="1"/>
      <c r="C3632" s="16"/>
      <c r="D3632" s="1"/>
      <c r="E3632" s="1"/>
      <c r="F3632" s="1"/>
      <c r="G3632" s="1"/>
      <c r="H3632" s="11"/>
      <c r="I3632" s="11"/>
      <c r="J3632" s="11"/>
      <c r="K3632" s="2"/>
      <c r="L3632" s="2"/>
      <c r="M3632" s="1"/>
    </row>
    <row r="3633" spans="1:13" x14ac:dyDescent="0.2">
      <c r="A3633" s="1"/>
      <c r="B3633" s="1"/>
      <c r="C3633" s="16"/>
      <c r="D3633" s="1"/>
      <c r="E3633" s="1"/>
      <c r="F3633" s="1"/>
      <c r="G3633" s="1"/>
      <c r="H3633" s="11"/>
      <c r="I3633" s="11"/>
      <c r="J3633" s="11"/>
      <c r="K3633" s="2"/>
      <c r="L3633" s="2"/>
      <c r="M3633" s="1"/>
    </row>
    <row r="3634" spans="1:13" x14ac:dyDescent="0.2">
      <c r="A3634" s="1"/>
      <c r="B3634" s="1"/>
      <c r="C3634" s="16"/>
      <c r="D3634" s="1"/>
      <c r="E3634" s="1"/>
      <c r="F3634" s="1"/>
      <c r="G3634" s="1"/>
      <c r="H3634" s="11"/>
      <c r="I3634" s="11"/>
      <c r="J3634" s="11"/>
      <c r="K3634" s="2"/>
      <c r="L3634" s="2"/>
      <c r="M3634" s="1"/>
    </row>
    <row r="3635" spans="1:13" x14ac:dyDescent="0.2">
      <c r="A3635" s="1"/>
      <c r="B3635" s="1"/>
      <c r="C3635" s="16"/>
      <c r="D3635" s="1"/>
      <c r="E3635" s="1"/>
      <c r="F3635" s="1"/>
      <c r="G3635" s="1"/>
      <c r="H3635" s="11"/>
      <c r="I3635" s="11"/>
      <c r="J3635" s="11"/>
      <c r="K3635" s="2"/>
      <c r="L3635" s="2"/>
      <c r="M3635" s="1"/>
    </row>
    <row r="3636" spans="1:13" x14ac:dyDescent="0.2">
      <c r="A3636" s="1"/>
      <c r="B3636" s="1"/>
      <c r="C3636" s="16"/>
      <c r="D3636" s="1"/>
      <c r="E3636" s="1"/>
      <c r="F3636" s="1"/>
      <c r="G3636" s="1"/>
      <c r="H3636" s="11"/>
      <c r="I3636" s="11"/>
      <c r="J3636" s="11"/>
      <c r="K3636" s="2"/>
      <c r="L3636" s="2"/>
      <c r="M3636" s="1"/>
    </row>
    <row r="3637" spans="1:13" x14ac:dyDescent="0.2">
      <c r="A3637" s="1"/>
      <c r="B3637" s="1"/>
      <c r="C3637" s="16"/>
      <c r="D3637" s="1"/>
      <c r="E3637" s="1"/>
      <c r="F3637" s="1"/>
      <c r="G3637" s="1"/>
      <c r="H3637" s="11"/>
      <c r="I3637" s="11"/>
      <c r="J3637" s="11"/>
      <c r="K3637" s="2"/>
      <c r="L3637" s="2"/>
      <c r="M3637" s="1"/>
    </row>
    <row r="3638" spans="1:13" x14ac:dyDescent="0.2">
      <c r="A3638" s="1"/>
      <c r="B3638" s="1"/>
      <c r="C3638" s="16"/>
      <c r="D3638" s="1"/>
      <c r="E3638" s="1"/>
      <c r="F3638" s="1"/>
      <c r="G3638" s="1"/>
      <c r="H3638" s="11"/>
      <c r="I3638" s="11"/>
      <c r="J3638" s="11"/>
      <c r="K3638" s="2"/>
      <c r="L3638" s="2"/>
      <c r="M3638" s="1"/>
    </row>
    <row r="3639" spans="1:13" x14ac:dyDescent="0.2">
      <c r="A3639" s="1"/>
      <c r="B3639" s="1"/>
      <c r="C3639" s="16"/>
      <c r="D3639" s="1"/>
      <c r="E3639" s="1"/>
      <c r="F3639" s="1"/>
      <c r="G3639" s="1"/>
      <c r="H3639" s="11"/>
      <c r="I3639" s="11"/>
      <c r="J3639" s="11"/>
      <c r="K3639" s="2"/>
      <c r="L3639" s="2"/>
      <c r="M3639" s="1"/>
    </row>
    <row r="3640" spans="1:13" x14ac:dyDescent="0.2">
      <c r="A3640" s="1"/>
      <c r="B3640" s="1"/>
      <c r="C3640" s="16"/>
      <c r="D3640" s="1"/>
      <c r="E3640" s="1"/>
      <c r="F3640" s="1"/>
      <c r="G3640" s="1"/>
      <c r="H3640" s="11"/>
      <c r="I3640" s="11"/>
      <c r="J3640" s="11"/>
      <c r="K3640" s="2"/>
      <c r="L3640" s="2"/>
      <c r="M3640" s="1"/>
    </row>
    <row r="3641" spans="1:13" x14ac:dyDescent="0.2">
      <c r="A3641" s="1"/>
      <c r="B3641" s="1"/>
      <c r="C3641" s="16"/>
      <c r="D3641" s="1"/>
      <c r="E3641" s="1"/>
      <c r="F3641" s="1"/>
      <c r="G3641" s="1"/>
      <c r="H3641" s="11"/>
      <c r="I3641" s="11"/>
      <c r="J3641" s="11"/>
      <c r="K3641" s="2"/>
      <c r="L3641" s="2"/>
      <c r="M3641" s="1"/>
    </row>
    <row r="3642" spans="1:13" x14ac:dyDescent="0.2">
      <c r="A3642" s="1"/>
      <c r="B3642" s="1"/>
      <c r="C3642" s="16"/>
      <c r="D3642" s="1"/>
      <c r="E3642" s="1"/>
      <c r="F3642" s="1"/>
      <c r="G3642" s="1"/>
      <c r="H3642" s="11"/>
      <c r="I3642" s="11"/>
      <c r="J3642" s="11"/>
      <c r="K3642" s="2"/>
      <c r="L3642" s="2"/>
      <c r="M3642" s="1"/>
    </row>
    <row r="3643" spans="1:13" x14ac:dyDescent="0.2">
      <c r="A3643" s="1"/>
      <c r="B3643" s="1"/>
      <c r="C3643" s="16"/>
      <c r="D3643" s="1"/>
      <c r="E3643" s="1"/>
      <c r="F3643" s="1"/>
      <c r="G3643" s="1"/>
      <c r="H3643" s="11"/>
      <c r="I3643" s="11"/>
      <c r="J3643" s="11"/>
      <c r="K3643" s="2"/>
      <c r="L3643" s="2"/>
      <c r="M3643" s="1"/>
    </row>
    <row r="3644" spans="1:13" x14ac:dyDescent="0.2">
      <c r="A3644" s="1"/>
      <c r="B3644" s="1"/>
      <c r="C3644" s="16"/>
      <c r="D3644" s="1"/>
      <c r="E3644" s="1"/>
      <c r="F3644" s="1"/>
      <c r="G3644" s="1"/>
      <c r="H3644" s="11"/>
      <c r="I3644" s="11"/>
      <c r="J3644" s="11"/>
      <c r="K3644" s="2"/>
      <c r="L3644" s="2"/>
      <c r="M3644" s="1"/>
    </row>
    <row r="3645" spans="1:13" x14ac:dyDescent="0.2">
      <c r="A3645" s="1"/>
      <c r="B3645" s="1"/>
      <c r="C3645" s="16"/>
      <c r="D3645" s="1"/>
      <c r="E3645" s="1"/>
      <c r="F3645" s="1"/>
      <c r="G3645" s="1"/>
      <c r="H3645" s="11"/>
      <c r="I3645" s="11"/>
      <c r="J3645" s="11"/>
      <c r="K3645" s="2"/>
      <c r="L3645" s="2"/>
      <c r="M3645" s="1"/>
    </row>
    <row r="3646" spans="1:13" x14ac:dyDescent="0.2">
      <c r="A3646" s="1"/>
      <c r="B3646" s="1"/>
      <c r="C3646" s="16"/>
      <c r="D3646" s="1"/>
      <c r="E3646" s="1"/>
      <c r="F3646" s="1"/>
      <c r="G3646" s="1"/>
      <c r="H3646" s="11"/>
      <c r="I3646" s="11"/>
      <c r="J3646" s="11"/>
      <c r="K3646" s="2"/>
      <c r="L3646" s="2"/>
      <c r="M3646" s="1"/>
    </row>
    <row r="3647" spans="1:13" x14ac:dyDescent="0.2">
      <c r="A3647" s="1"/>
      <c r="B3647" s="1"/>
      <c r="C3647" s="16"/>
      <c r="D3647" s="1"/>
      <c r="E3647" s="1"/>
      <c r="F3647" s="1"/>
      <c r="G3647" s="1"/>
      <c r="H3647" s="11"/>
      <c r="I3647" s="11"/>
      <c r="J3647" s="11"/>
      <c r="K3647" s="2"/>
      <c r="L3647" s="2"/>
      <c r="M3647" s="1"/>
    </row>
    <row r="3648" spans="1:13" x14ac:dyDescent="0.2">
      <c r="A3648" s="1"/>
      <c r="B3648" s="1"/>
      <c r="C3648" s="16"/>
      <c r="D3648" s="1"/>
      <c r="E3648" s="1"/>
      <c r="F3648" s="1"/>
      <c r="G3648" s="1"/>
      <c r="H3648" s="11"/>
      <c r="I3648" s="11"/>
      <c r="J3648" s="11"/>
      <c r="K3648" s="2"/>
      <c r="L3648" s="2"/>
      <c r="M3648" s="1"/>
    </row>
    <row r="3649" spans="1:13" x14ac:dyDescent="0.2">
      <c r="A3649" s="1"/>
      <c r="B3649" s="1"/>
      <c r="C3649" s="16"/>
      <c r="D3649" s="1"/>
      <c r="E3649" s="1"/>
      <c r="F3649" s="1"/>
      <c r="G3649" s="1"/>
      <c r="H3649" s="11"/>
      <c r="I3649" s="11"/>
      <c r="J3649" s="11"/>
      <c r="K3649" s="2"/>
      <c r="L3649" s="2"/>
      <c r="M3649" s="1"/>
    </row>
    <row r="3650" spans="1:13" x14ac:dyDescent="0.2">
      <c r="A3650" s="1"/>
      <c r="B3650" s="1"/>
      <c r="C3650" s="16"/>
      <c r="D3650" s="1"/>
      <c r="E3650" s="1"/>
      <c r="F3650" s="1"/>
      <c r="G3650" s="1"/>
      <c r="H3650" s="11"/>
      <c r="I3650" s="11"/>
      <c r="J3650" s="11"/>
      <c r="K3650" s="2"/>
      <c r="L3650" s="2"/>
      <c r="M3650" s="1"/>
    </row>
    <row r="3651" spans="1:13" x14ac:dyDescent="0.2">
      <c r="A3651" s="1"/>
      <c r="B3651" s="1"/>
      <c r="C3651" s="16"/>
      <c r="D3651" s="1"/>
      <c r="E3651" s="1"/>
      <c r="F3651" s="1"/>
      <c r="G3651" s="1"/>
      <c r="H3651" s="11"/>
      <c r="I3651" s="11"/>
      <c r="J3651" s="11"/>
      <c r="K3651" s="2"/>
      <c r="L3651" s="2"/>
      <c r="M3651" s="1"/>
    </row>
    <row r="3652" spans="1:13" x14ac:dyDescent="0.2">
      <c r="A3652" s="1"/>
      <c r="B3652" s="1"/>
      <c r="C3652" s="16"/>
      <c r="D3652" s="1"/>
      <c r="E3652" s="1"/>
      <c r="F3652" s="1"/>
      <c r="G3652" s="1"/>
      <c r="H3652" s="11"/>
      <c r="I3652" s="11"/>
      <c r="J3652" s="11"/>
      <c r="K3652" s="2"/>
      <c r="L3652" s="2"/>
      <c r="M3652" s="1"/>
    </row>
    <row r="3653" spans="1:13" x14ac:dyDescent="0.2">
      <c r="A3653" s="1"/>
      <c r="B3653" s="1"/>
      <c r="C3653" s="16"/>
      <c r="D3653" s="1"/>
      <c r="E3653" s="1"/>
      <c r="F3653" s="1"/>
      <c r="G3653" s="1"/>
      <c r="H3653" s="11"/>
      <c r="I3653" s="11"/>
      <c r="J3653" s="11"/>
      <c r="K3653" s="2"/>
      <c r="L3653" s="2"/>
      <c r="M3653" s="1"/>
    </row>
    <row r="3654" spans="1:13" x14ac:dyDescent="0.2">
      <c r="A3654" s="1"/>
      <c r="B3654" s="1"/>
      <c r="C3654" s="16"/>
      <c r="D3654" s="1"/>
      <c r="E3654" s="1"/>
      <c r="F3654" s="1"/>
      <c r="G3654" s="1"/>
      <c r="H3654" s="11"/>
      <c r="I3654" s="11"/>
      <c r="J3654" s="11"/>
      <c r="K3654" s="2"/>
      <c r="L3654" s="2"/>
      <c r="M3654" s="1"/>
    </row>
    <row r="3655" spans="1:13" x14ac:dyDescent="0.2">
      <c r="A3655" s="1"/>
      <c r="B3655" s="1"/>
      <c r="C3655" s="16"/>
      <c r="D3655" s="1"/>
      <c r="E3655" s="1"/>
      <c r="F3655" s="1"/>
      <c r="G3655" s="1"/>
      <c r="H3655" s="11"/>
      <c r="I3655" s="11"/>
      <c r="J3655" s="11"/>
      <c r="K3655" s="2"/>
      <c r="L3655" s="2"/>
      <c r="M3655" s="1"/>
    </row>
    <row r="3656" spans="1:13" x14ac:dyDescent="0.2">
      <c r="A3656" s="1"/>
      <c r="B3656" s="1"/>
      <c r="C3656" s="16"/>
      <c r="D3656" s="1"/>
      <c r="E3656" s="1"/>
      <c r="F3656" s="1"/>
      <c r="G3656" s="1"/>
      <c r="H3656" s="11"/>
      <c r="I3656" s="11"/>
      <c r="J3656" s="11"/>
      <c r="K3656" s="2"/>
      <c r="L3656" s="2"/>
      <c r="M3656" s="1"/>
    </row>
    <row r="3657" spans="1:13" x14ac:dyDescent="0.2">
      <c r="A3657" s="1"/>
      <c r="B3657" s="1"/>
      <c r="C3657" s="16"/>
      <c r="D3657" s="1"/>
      <c r="E3657" s="1"/>
      <c r="F3657" s="1"/>
      <c r="G3657" s="1"/>
      <c r="H3657" s="11"/>
      <c r="I3657" s="11"/>
      <c r="J3657" s="11"/>
      <c r="K3657" s="2"/>
      <c r="L3657" s="2"/>
      <c r="M3657" s="1"/>
    </row>
    <row r="3658" spans="1:13" x14ac:dyDescent="0.2">
      <c r="A3658" s="1"/>
      <c r="B3658" s="1"/>
      <c r="C3658" s="16"/>
      <c r="D3658" s="1"/>
      <c r="E3658" s="1"/>
      <c r="F3658" s="1"/>
      <c r="G3658" s="1"/>
      <c r="H3658" s="11"/>
      <c r="I3658" s="11"/>
      <c r="J3658" s="11"/>
      <c r="K3658" s="2"/>
      <c r="L3658" s="2"/>
      <c r="M3658" s="1"/>
    </row>
    <row r="3659" spans="1:13" x14ac:dyDescent="0.2">
      <c r="A3659" s="1"/>
      <c r="B3659" s="1"/>
      <c r="C3659" s="16"/>
      <c r="D3659" s="1"/>
      <c r="E3659" s="1"/>
      <c r="F3659" s="1"/>
      <c r="G3659" s="1"/>
      <c r="H3659" s="11"/>
      <c r="I3659" s="11"/>
      <c r="J3659" s="11"/>
      <c r="K3659" s="2"/>
      <c r="L3659" s="2"/>
      <c r="M3659" s="1"/>
    </row>
    <row r="3660" spans="1:13" x14ac:dyDescent="0.2">
      <c r="A3660" s="1"/>
      <c r="B3660" s="1"/>
      <c r="C3660" s="16"/>
      <c r="D3660" s="1"/>
      <c r="E3660" s="1"/>
      <c r="F3660" s="1"/>
      <c r="G3660" s="1"/>
      <c r="H3660" s="11"/>
      <c r="I3660" s="11"/>
      <c r="J3660" s="11"/>
      <c r="K3660" s="2"/>
      <c r="L3660" s="2"/>
      <c r="M3660" s="1"/>
    </row>
    <row r="3661" spans="1:13" x14ac:dyDescent="0.2">
      <c r="A3661" s="1"/>
      <c r="B3661" s="1"/>
      <c r="C3661" s="16"/>
      <c r="D3661" s="1"/>
      <c r="E3661" s="1"/>
      <c r="F3661" s="1"/>
      <c r="G3661" s="1"/>
      <c r="H3661" s="11"/>
      <c r="I3661" s="11"/>
      <c r="J3661" s="11"/>
      <c r="K3661" s="2"/>
      <c r="L3661" s="2"/>
      <c r="M3661" s="1"/>
    </row>
    <row r="3662" spans="1:13" x14ac:dyDescent="0.2">
      <c r="A3662" s="1"/>
      <c r="B3662" s="1"/>
      <c r="C3662" s="16"/>
      <c r="D3662" s="1"/>
      <c r="E3662" s="1"/>
      <c r="F3662" s="1"/>
      <c r="G3662" s="1"/>
      <c r="H3662" s="11"/>
      <c r="I3662" s="11"/>
      <c r="J3662" s="11"/>
      <c r="K3662" s="2"/>
      <c r="L3662" s="2"/>
      <c r="M3662" s="1"/>
    </row>
    <row r="3663" spans="1:13" x14ac:dyDescent="0.2">
      <c r="A3663" s="1"/>
      <c r="B3663" s="1"/>
      <c r="C3663" s="16"/>
      <c r="D3663" s="1"/>
      <c r="E3663" s="1"/>
      <c r="F3663" s="1"/>
      <c r="G3663" s="1"/>
      <c r="H3663" s="11"/>
      <c r="I3663" s="11"/>
      <c r="J3663" s="11"/>
      <c r="K3663" s="2"/>
      <c r="L3663" s="2"/>
      <c r="M3663" s="1"/>
    </row>
    <row r="3664" spans="1:13" x14ac:dyDescent="0.2">
      <c r="A3664" s="1"/>
      <c r="B3664" s="1"/>
      <c r="C3664" s="16"/>
      <c r="D3664" s="1"/>
      <c r="E3664" s="1"/>
      <c r="F3664" s="1"/>
      <c r="G3664" s="1"/>
      <c r="H3664" s="11"/>
      <c r="I3664" s="11"/>
      <c r="J3664" s="11"/>
      <c r="K3664" s="2"/>
      <c r="L3664" s="2"/>
      <c r="M3664" s="1"/>
    </row>
    <row r="3665" spans="1:13" x14ac:dyDescent="0.2">
      <c r="A3665" s="1"/>
      <c r="B3665" s="1"/>
      <c r="C3665" s="16"/>
      <c r="D3665" s="1"/>
      <c r="E3665" s="1"/>
      <c r="F3665" s="1"/>
      <c r="G3665" s="1"/>
      <c r="H3665" s="11"/>
      <c r="I3665" s="11"/>
      <c r="J3665" s="11"/>
      <c r="K3665" s="2"/>
      <c r="L3665" s="2"/>
      <c r="M3665" s="1"/>
    </row>
    <row r="3666" spans="1:13" x14ac:dyDescent="0.2">
      <c r="A3666" s="1"/>
      <c r="B3666" s="1"/>
      <c r="C3666" s="16"/>
      <c r="D3666" s="1"/>
      <c r="E3666" s="1"/>
      <c r="F3666" s="1"/>
      <c r="G3666" s="1"/>
      <c r="H3666" s="11"/>
      <c r="I3666" s="11"/>
      <c r="J3666" s="11"/>
      <c r="K3666" s="2"/>
      <c r="L3666" s="2"/>
      <c r="M3666" s="1"/>
    </row>
    <row r="3667" spans="1:13" x14ac:dyDescent="0.2">
      <c r="A3667" s="1"/>
      <c r="B3667" s="1"/>
      <c r="C3667" s="16"/>
      <c r="D3667" s="1"/>
      <c r="E3667" s="1"/>
      <c r="F3667" s="1"/>
      <c r="G3667" s="1"/>
      <c r="H3667" s="11"/>
      <c r="I3667" s="11"/>
      <c r="J3667" s="11"/>
      <c r="K3667" s="2"/>
      <c r="L3667" s="2"/>
      <c r="M3667" s="1"/>
    </row>
    <row r="3668" spans="1:13" x14ac:dyDescent="0.2">
      <c r="A3668" s="1"/>
      <c r="B3668" s="1"/>
      <c r="C3668" s="16"/>
      <c r="D3668" s="1"/>
      <c r="E3668" s="1"/>
      <c r="F3668" s="1"/>
      <c r="G3668" s="1"/>
      <c r="H3668" s="11"/>
      <c r="I3668" s="11"/>
      <c r="J3668" s="11"/>
      <c r="K3668" s="2"/>
      <c r="L3668" s="2"/>
      <c r="M3668" s="1"/>
    </row>
    <row r="3669" spans="1:13" x14ac:dyDescent="0.2">
      <c r="A3669" s="1"/>
      <c r="B3669" s="1"/>
      <c r="C3669" s="16"/>
      <c r="D3669" s="1"/>
      <c r="E3669" s="1"/>
      <c r="F3669" s="1"/>
      <c r="G3669" s="1"/>
      <c r="H3669" s="11"/>
      <c r="I3669" s="11"/>
      <c r="J3669" s="11"/>
      <c r="K3669" s="2"/>
      <c r="L3669" s="2"/>
      <c r="M3669" s="1"/>
    </row>
    <row r="3670" spans="1:13" x14ac:dyDescent="0.2">
      <c r="A3670" s="1"/>
      <c r="B3670" s="1"/>
      <c r="C3670" s="16"/>
      <c r="D3670" s="1"/>
      <c r="E3670" s="1"/>
      <c r="F3670" s="1"/>
      <c r="G3670" s="1"/>
      <c r="H3670" s="11"/>
      <c r="I3670" s="11"/>
      <c r="J3670" s="11"/>
      <c r="K3670" s="2"/>
      <c r="L3670" s="2"/>
      <c r="M3670" s="1"/>
    </row>
    <row r="3671" spans="1:13" x14ac:dyDescent="0.2">
      <c r="A3671" s="1"/>
      <c r="B3671" s="1"/>
      <c r="C3671" s="16"/>
      <c r="D3671" s="1"/>
      <c r="E3671" s="1"/>
      <c r="F3671" s="1"/>
      <c r="G3671" s="1"/>
      <c r="H3671" s="11"/>
      <c r="I3671" s="11"/>
      <c r="J3671" s="11"/>
      <c r="K3671" s="2"/>
      <c r="L3671" s="2"/>
      <c r="M3671" s="1"/>
    </row>
    <row r="3672" spans="1:13" x14ac:dyDescent="0.2">
      <c r="A3672" s="1"/>
      <c r="B3672" s="1"/>
      <c r="C3672" s="16"/>
      <c r="D3672" s="1"/>
      <c r="E3672" s="1"/>
      <c r="F3672" s="1"/>
      <c r="G3672" s="1"/>
      <c r="H3672" s="11"/>
      <c r="I3672" s="11"/>
      <c r="J3672" s="11"/>
      <c r="K3672" s="2"/>
      <c r="L3672" s="2"/>
      <c r="M3672" s="1"/>
    </row>
    <row r="3673" spans="1:13" x14ac:dyDescent="0.2">
      <c r="A3673" s="1"/>
      <c r="B3673" s="1"/>
      <c r="C3673" s="16"/>
      <c r="D3673" s="1"/>
      <c r="E3673" s="1"/>
      <c r="F3673" s="1"/>
      <c r="G3673" s="1"/>
      <c r="H3673" s="11"/>
      <c r="I3673" s="11"/>
      <c r="J3673" s="11"/>
      <c r="K3673" s="2"/>
      <c r="L3673" s="2"/>
      <c r="M3673" s="1"/>
    </row>
    <row r="3674" spans="1:13" x14ac:dyDescent="0.2">
      <c r="A3674" s="1"/>
      <c r="B3674" s="1"/>
      <c r="C3674" s="16"/>
      <c r="D3674" s="1"/>
      <c r="E3674" s="1"/>
      <c r="F3674" s="1"/>
      <c r="G3674" s="1"/>
      <c r="H3674" s="11"/>
      <c r="I3674" s="11"/>
      <c r="J3674" s="11"/>
      <c r="K3674" s="2"/>
      <c r="L3674" s="2"/>
      <c r="M3674" s="1"/>
    </row>
    <row r="3675" spans="1:13" x14ac:dyDescent="0.2">
      <c r="A3675" s="1"/>
      <c r="B3675" s="1"/>
      <c r="C3675" s="16"/>
      <c r="D3675" s="1"/>
      <c r="E3675" s="1"/>
      <c r="F3675" s="1"/>
      <c r="G3675" s="1"/>
      <c r="H3675" s="11"/>
      <c r="I3675" s="11"/>
      <c r="J3675" s="11"/>
      <c r="K3675" s="2"/>
      <c r="L3675" s="2"/>
      <c r="M3675" s="1"/>
    </row>
    <row r="3676" spans="1:13" x14ac:dyDescent="0.2">
      <c r="A3676" s="1"/>
      <c r="B3676" s="1"/>
      <c r="C3676" s="16"/>
      <c r="D3676" s="1"/>
      <c r="E3676" s="1"/>
      <c r="F3676" s="1"/>
      <c r="G3676" s="1"/>
      <c r="H3676" s="11"/>
      <c r="I3676" s="11"/>
      <c r="J3676" s="11"/>
      <c r="K3676" s="2"/>
      <c r="L3676" s="2"/>
      <c r="M3676" s="1"/>
    </row>
    <row r="3677" spans="1:13" x14ac:dyDescent="0.2">
      <c r="A3677" s="1"/>
      <c r="B3677" s="1"/>
      <c r="C3677" s="16"/>
      <c r="D3677" s="1"/>
      <c r="E3677" s="1"/>
      <c r="F3677" s="1"/>
      <c r="G3677" s="1"/>
      <c r="H3677" s="11"/>
      <c r="I3677" s="11"/>
      <c r="J3677" s="11"/>
      <c r="K3677" s="2"/>
      <c r="L3677" s="2"/>
      <c r="M3677" s="1"/>
    </row>
    <row r="3678" spans="1:13" x14ac:dyDescent="0.2">
      <c r="A3678" s="1"/>
      <c r="B3678" s="1"/>
      <c r="C3678" s="16"/>
      <c r="D3678" s="1"/>
      <c r="E3678" s="1"/>
      <c r="F3678" s="1"/>
      <c r="G3678" s="1"/>
      <c r="H3678" s="11"/>
      <c r="I3678" s="11"/>
      <c r="J3678" s="11"/>
      <c r="K3678" s="2"/>
      <c r="L3678" s="2"/>
      <c r="M3678" s="1"/>
    </row>
    <row r="3679" spans="1:13" x14ac:dyDescent="0.2">
      <c r="A3679" s="1"/>
      <c r="B3679" s="1"/>
      <c r="C3679" s="16"/>
      <c r="D3679" s="1"/>
      <c r="E3679" s="1"/>
      <c r="F3679" s="1"/>
      <c r="G3679" s="1"/>
      <c r="H3679" s="11"/>
      <c r="I3679" s="11"/>
      <c r="J3679" s="11"/>
      <c r="K3679" s="2"/>
      <c r="L3679" s="2"/>
      <c r="M3679" s="1"/>
    </row>
    <row r="3680" spans="1:13" x14ac:dyDescent="0.2">
      <c r="A3680" s="1"/>
      <c r="B3680" s="1"/>
      <c r="C3680" s="16"/>
      <c r="D3680" s="1"/>
      <c r="E3680" s="1"/>
      <c r="F3680" s="1"/>
      <c r="G3680" s="1"/>
      <c r="H3680" s="11"/>
      <c r="I3680" s="11"/>
      <c r="J3680" s="11"/>
      <c r="K3680" s="2"/>
      <c r="L3680" s="2"/>
      <c r="M3680" s="1"/>
    </row>
    <row r="3681" spans="1:13" x14ac:dyDescent="0.2">
      <c r="A3681" s="1"/>
      <c r="B3681" s="1"/>
      <c r="C3681" s="16"/>
      <c r="D3681" s="1"/>
      <c r="E3681" s="1"/>
      <c r="F3681" s="1"/>
      <c r="G3681" s="1"/>
      <c r="H3681" s="11"/>
      <c r="I3681" s="11"/>
      <c r="J3681" s="11"/>
      <c r="K3681" s="2"/>
      <c r="L3681" s="2"/>
      <c r="M3681" s="1"/>
    </row>
    <row r="3682" spans="1:13" x14ac:dyDescent="0.2">
      <c r="A3682" s="1"/>
      <c r="B3682" s="1"/>
      <c r="C3682" s="16"/>
      <c r="D3682" s="1"/>
      <c r="E3682" s="1"/>
      <c r="F3682" s="1"/>
      <c r="G3682" s="1"/>
      <c r="H3682" s="11"/>
      <c r="I3682" s="11"/>
      <c r="J3682" s="11"/>
      <c r="K3682" s="2"/>
      <c r="L3682" s="2"/>
      <c r="M3682" s="1"/>
    </row>
    <row r="3683" spans="1:13" x14ac:dyDescent="0.2">
      <c r="A3683" s="1"/>
      <c r="B3683" s="1"/>
      <c r="C3683" s="16"/>
      <c r="D3683" s="1"/>
      <c r="E3683" s="1"/>
      <c r="F3683" s="1"/>
      <c r="G3683" s="1"/>
      <c r="H3683" s="11"/>
      <c r="I3683" s="11"/>
      <c r="J3683" s="11"/>
      <c r="K3683" s="2"/>
      <c r="L3683" s="2"/>
      <c r="M3683" s="1"/>
    </row>
    <row r="3684" spans="1:13" x14ac:dyDescent="0.2">
      <c r="A3684" s="1"/>
      <c r="B3684" s="1"/>
      <c r="C3684" s="16"/>
      <c r="D3684" s="1"/>
      <c r="E3684" s="1"/>
      <c r="F3684" s="1"/>
      <c r="G3684" s="1"/>
      <c r="H3684" s="11"/>
      <c r="I3684" s="11"/>
      <c r="J3684" s="11"/>
      <c r="K3684" s="2"/>
      <c r="L3684" s="2"/>
      <c r="M3684" s="1"/>
    </row>
    <row r="3685" spans="1:13" x14ac:dyDescent="0.2">
      <c r="A3685" s="1"/>
      <c r="B3685" s="1"/>
      <c r="C3685" s="16"/>
      <c r="D3685" s="1"/>
      <c r="E3685" s="1"/>
      <c r="F3685" s="1"/>
      <c r="G3685" s="1"/>
      <c r="H3685" s="11"/>
      <c r="I3685" s="11"/>
      <c r="J3685" s="11"/>
      <c r="K3685" s="2"/>
      <c r="L3685" s="2"/>
      <c r="M3685" s="1"/>
    </row>
    <row r="3686" spans="1:13" x14ac:dyDescent="0.2">
      <c r="A3686" s="1"/>
      <c r="B3686" s="1"/>
      <c r="C3686" s="16"/>
      <c r="D3686" s="1"/>
      <c r="E3686" s="1"/>
      <c r="F3686" s="1"/>
      <c r="G3686" s="1"/>
      <c r="H3686" s="11"/>
      <c r="I3686" s="11"/>
      <c r="J3686" s="11"/>
      <c r="K3686" s="2"/>
      <c r="L3686" s="2"/>
      <c r="M3686" s="1"/>
    </row>
    <row r="3687" spans="1:13" x14ac:dyDescent="0.2">
      <c r="A3687" s="1"/>
      <c r="B3687" s="1"/>
      <c r="C3687" s="16"/>
      <c r="D3687" s="1"/>
      <c r="E3687" s="1"/>
      <c r="F3687" s="1"/>
      <c r="G3687" s="1"/>
      <c r="H3687" s="11"/>
      <c r="I3687" s="11"/>
      <c r="J3687" s="11"/>
      <c r="K3687" s="2"/>
      <c r="L3687" s="2"/>
      <c r="M3687" s="1"/>
    </row>
    <row r="3688" spans="1:13" x14ac:dyDescent="0.2">
      <c r="A3688" s="1"/>
      <c r="B3688" s="1"/>
      <c r="C3688" s="16"/>
      <c r="D3688" s="1"/>
      <c r="E3688" s="1"/>
      <c r="F3688" s="1"/>
      <c r="G3688" s="1"/>
      <c r="H3688" s="11"/>
      <c r="I3688" s="11"/>
      <c r="J3688" s="11"/>
      <c r="K3688" s="2"/>
      <c r="L3688" s="2"/>
      <c r="M3688" s="1"/>
    </row>
    <row r="3689" spans="1:13" x14ac:dyDescent="0.2">
      <c r="A3689" s="1"/>
      <c r="B3689" s="1"/>
      <c r="C3689" s="16"/>
      <c r="D3689" s="1"/>
      <c r="E3689" s="1"/>
      <c r="F3689" s="1"/>
      <c r="G3689" s="1"/>
      <c r="H3689" s="11"/>
      <c r="I3689" s="11"/>
      <c r="J3689" s="11"/>
      <c r="K3689" s="2"/>
      <c r="L3689" s="2"/>
      <c r="M3689" s="1"/>
    </row>
    <row r="3690" spans="1:13" x14ac:dyDescent="0.2">
      <c r="A3690" s="1"/>
      <c r="B3690" s="1"/>
      <c r="C3690" s="16"/>
      <c r="D3690" s="1"/>
      <c r="E3690" s="1"/>
      <c r="F3690" s="1"/>
      <c r="G3690" s="1"/>
      <c r="H3690" s="11"/>
      <c r="I3690" s="11"/>
      <c r="J3690" s="11"/>
      <c r="K3690" s="2"/>
      <c r="L3690" s="2"/>
      <c r="M3690" s="1"/>
    </row>
    <row r="3691" spans="1:13" x14ac:dyDescent="0.2">
      <c r="A3691" s="1"/>
      <c r="B3691" s="1"/>
      <c r="C3691" s="16"/>
      <c r="D3691" s="1"/>
      <c r="E3691" s="1"/>
      <c r="F3691" s="1"/>
      <c r="G3691" s="1"/>
      <c r="H3691" s="11"/>
      <c r="I3691" s="11"/>
      <c r="J3691" s="11"/>
      <c r="K3691" s="2"/>
      <c r="L3691" s="2"/>
      <c r="M3691" s="1"/>
    </row>
    <row r="3692" spans="1:13" x14ac:dyDescent="0.2">
      <c r="A3692" s="1"/>
      <c r="B3692" s="1"/>
      <c r="C3692" s="16"/>
      <c r="D3692" s="1"/>
      <c r="E3692" s="1"/>
      <c r="F3692" s="1"/>
      <c r="G3692" s="1"/>
      <c r="H3692" s="11"/>
      <c r="I3692" s="11"/>
      <c r="J3692" s="11"/>
      <c r="K3692" s="2"/>
      <c r="L3692" s="2"/>
      <c r="M3692" s="1"/>
    </row>
    <row r="3693" spans="1:13" x14ac:dyDescent="0.2">
      <c r="A3693" s="1"/>
      <c r="B3693" s="1"/>
      <c r="C3693" s="16"/>
      <c r="D3693" s="1"/>
      <c r="E3693" s="1"/>
      <c r="F3693" s="1"/>
      <c r="G3693" s="1"/>
      <c r="H3693" s="11"/>
      <c r="I3693" s="11"/>
      <c r="J3693" s="11"/>
      <c r="K3693" s="2"/>
      <c r="L3693" s="2"/>
      <c r="M3693" s="1"/>
    </row>
    <row r="3694" spans="1:13" x14ac:dyDescent="0.2">
      <c r="A3694" s="1"/>
      <c r="B3694" s="1"/>
      <c r="C3694" s="16"/>
      <c r="D3694" s="1"/>
      <c r="E3694" s="1"/>
      <c r="F3694" s="1"/>
      <c r="G3694" s="1"/>
      <c r="H3694" s="11"/>
      <c r="I3694" s="11"/>
      <c r="J3694" s="11"/>
      <c r="K3694" s="2"/>
      <c r="L3694" s="2"/>
      <c r="M3694" s="1"/>
    </row>
    <row r="3695" spans="1:13" x14ac:dyDescent="0.2">
      <c r="A3695" s="1"/>
      <c r="B3695" s="1"/>
      <c r="C3695" s="16"/>
      <c r="D3695" s="1"/>
      <c r="E3695" s="1"/>
      <c r="F3695" s="1"/>
      <c r="G3695" s="1"/>
      <c r="H3695" s="11"/>
      <c r="I3695" s="11"/>
      <c r="J3695" s="11"/>
      <c r="K3695" s="2"/>
      <c r="L3695" s="2"/>
      <c r="M3695" s="1"/>
    </row>
    <row r="3696" spans="1:13" x14ac:dyDescent="0.2">
      <c r="A3696" s="1"/>
      <c r="B3696" s="1"/>
      <c r="C3696" s="16"/>
      <c r="D3696" s="1"/>
      <c r="E3696" s="1"/>
      <c r="F3696" s="1"/>
      <c r="G3696" s="1"/>
      <c r="H3696" s="11"/>
      <c r="I3696" s="11"/>
      <c r="J3696" s="11"/>
      <c r="K3696" s="2"/>
      <c r="L3696" s="2"/>
      <c r="M3696" s="1"/>
    </row>
    <row r="3697" spans="1:13" x14ac:dyDescent="0.2">
      <c r="A3697" s="1"/>
      <c r="B3697" s="1"/>
      <c r="C3697" s="16"/>
      <c r="D3697" s="1"/>
      <c r="E3697" s="1"/>
      <c r="F3697" s="1"/>
      <c r="G3697" s="1"/>
      <c r="H3697" s="11"/>
      <c r="I3697" s="11"/>
      <c r="J3697" s="11"/>
      <c r="K3697" s="2"/>
      <c r="L3697" s="2"/>
      <c r="M3697" s="1"/>
    </row>
    <row r="3698" spans="1:13" x14ac:dyDescent="0.2">
      <c r="A3698" s="1"/>
      <c r="B3698" s="1"/>
      <c r="C3698" s="16"/>
      <c r="D3698" s="1"/>
      <c r="E3698" s="1"/>
      <c r="F3698" s="1"/>
      <c r="G3698" s="1"/>
      <c r="H3698" s="11"/>
      <c r="I3698" s="11"/>
      <c r="J3698" s="11"/>
      <c r="K3698" s="2"/>
      <c r="L3698" s="2"/>
      <c r="M3698" s="1"/>
    </row>
    <row r="3699" spans="1:13" x14ac:dyDescent="0.2">
      <c r="A3699" s="1"/>
      <c r="B3699" s="1"/>
      <c r="C3699" s="16"/>
      <c r="D3699" s="1"/>
      <c r="E3699" s="1"/>
      <c r="F3699" s="1"/>
      <c r="G3699" s="1"/>
      <c r="H3699" s="11"/>
      <c r="I3699" s="11"/>
      <c r="J3699" s="11"/>
      <c r="K3699" s="2"/>
      <c r="L3699" s="2"/>
      <c r="M3699" s="1"/>
    </row>
    <row r="3700" spans="1:13" x14ac:dyDescent="0.2">
      <c r="A3700" s="1"/>
      <c r="B3700" s="1"/>
      <c r="C3700" s="16"/>
      <c r="D3700" s="1"/>
      <c r="E3700" s="1"/>
      <c r="F3700" s="1"/>
      <c r="G3700" s="1"/>
      <c r="H3700" s="11"/>
      <c r="I3700" s="11"/>
      <c r="J3700" s="11"/>
      <c r="K3700" s="2"/>
      <c r="L3700" s="2"/>
      <c r="M3700" s="1"/>
    </row>
    <row r="3701" spans="1:13" x14ac:dyDescent="0.2">
      <c r="A3701" s="1"/>
      <c r="B3701" s="1"/>
      <c r="C3701" s="16"/>
      <c r="D3701" s="1"/>
      <c r="E3701" s="1"/>
      <c r="F3701" s="1"/>
      <c r="G3701" s="1"/>
      <c r="H3701" s="11"/>
      <c r="I3701" s="11"/>
      <c r="J3701" s="11"/>
      <c r="K3701" s="2"/>
      <c r="L3701" s="2"/>
      <c r="M3701" s="1"/>
    </row>
    <row r="3702" spans="1:13" x14ac:dyDescent="0.2">
      <c r="A3702" s="1"/>
      <c r="B3702" s="1"/>
      <c r="C3702" s="16"/>
      <c r="D3702" s="1"/>
      <c r="E3702" s="1"/>
      <c r="F3702" s="1"/>
      <c r="G3702" s="1"/>
      <c r="H3702" s="11"/>
      <c r="I3702" s="11"/>
      <c r="J3702" s="11"/>
      <c r="K3702" s="2"/>
      <c r="L3702" s="2"/>
      <c r="M3702" s="1"/>
    </row>
    <row r="3703" spans="1:13" x14ac:dyDescent="0.2">
      <c r="A3703" s="1"/>
      <c r="B3703" s="1"/>
      <c r="C3703" s="16"/>
      <c r="D3703" s="1"/>
      <c r="E3703" s="1"/>
      <c r="F3703" s="1"/>
      <c r="G3703" s="1"/>
      <c r="H3703" s="11"/>
      <c r="I3703" s="11"/>
      <c r="J3703" s="11"/>
      <c r="K3703" s="2"/>
      <c r="L3703" s="2"/>
      <c r="M3703" s="1"/>
    </row>
    <row r="3704" spans="1:13" x14ac:dyDescent="0.2">
      <c r="A3704" s="1"/>
      <c r="B3704" s="1"/>
      <c r="C3704" s="16"/>
      <c r="D3704" s="1"/>
      <c r="E3704" s="1"/>
      <c r="F3704" s="1"/>
      <c r="G3704" s="1"/>
      <c r="H3704" s="11"/>
      <c r="I3704" s="11"/>
      <c r="J3704" s="11"/>
      <c r="K3704" s="2"/>
      <c r="L3704" s="2"/>
      <c r="M3704" s="1"/>
    </row>
    <row r="3705" spans="1:13" x14ac:dyDescent="0.2">
      <c r="A3705" s="1"/>
      <c r="B3705" s="1"/>
      <c r="C3705" s="16"/>
      <c r="D3705" s="1"/>
      <c r="E3705" s="1"/>
      <c r="F3705" s="1"/>
      <c r="G3705" s="1"/>
      <c r="H3705" s="11"/>
      <c r="I3705" s="11"/>
      <c r="J3705" s="11"/>
      <c r="K3705" s="2"/>
      <c r="L3705" s="2"/>
      <c r="M3705" s="1"/>
    </row>
    <row r="3706" spans="1:13" x14ac:dyDescent="0.2">
      <c r="A3706" s="1"/>
      <c r="B3706" s="1"/>
      <c r="C3706" s="16"/>
      <c r="D3706" s="1"/>
      <c r="E3706" s="1"/>
      <c r="F3706" s="1"/>
      <c r="G3706" s="1"/>
      <c r="H3706" s="11"/>
      <c r="I3706" s="11"/>
      <c r="J3706" s="11"/>
      <c r="K3706" s="2"/>
      <c r="L3706" s="2"/>
      <c r="M3706" s="1"/>
    </row>
    <row r="3707" spans="1:13" x14ac:dyDescent="0.2">
      <c r="A3707" s="1"/>
      <c r="B3707" s="1"/>
      <c r="C3707" s="16"/>
      <c r="D3707" s="1"/>
      <c r="E3707" s="1"/>
      <c r="F3707" s="1"/>
      <c r="G3707" s="1"/>
      <c r="H3707" s="11"/>
      <c r="I3707" s="11"/>
      <c r="J3707" s="11"/>
      <c r="K3707" s="2"/>
      <c r="L3707" s="2"/>
      <c r="M3707" s="1"/>
    </row>
    <row r="3708" spans="1:13" x14ac:dyDescent="0.2">
      <c r="A3708" s="1"/>
      <c r="B3708" s="1"/>
      <c r="C3708" s="16"/>
      <c r="D3708" s="1"/>
      <c r="E3708" s="1"/>
      <c r="F3708" s="1"/>
      <c r="G3708" s="1"/>
      <c r="H3708" s="11"/>
      <c r="I3708" s="11"/>
      <c r="J3708" s="11"/>
      <c r="K3708" s="2"/>
      <c r="L3708" s="2"/>
      <c r="M3708" s="1"/>
    </row>
    <row r="3709" spans="1:13" x14ac:dyDescent="0.2">
      <c r="A3709" s="1"/>
      <c r="B3709" s="1"/>
      <c r="C3709" s="16"/>
      <c r="D3709" s="1"/>
      <c r="E3709" s="1"/>
      <c r="F3709" s="1"/>
      <c r="G3709" s="1"/>
      <c r="H3709" s="11"/>
      <c r="I3709" s="11"/>
      <c r="J3709" s="11"/>
      <c r="K3709" s="2"/>
      <c r="L3709" s="2"/>
      <c r="M3709" s="1"/>
    </row>
    <row r="3710" spans="1:13" x14ac:dyDescent="0.2">
      <c r="A3710" s="1"/>
      <c r="B3710" s="1"/>
      <c r="C3710" s="16"/>
      <c r="D3710" s="1"/>
      <c r="E3710" s="1"/>
      <c r="F3710" s="1"/>
      <c r="G3710" s="1"/>
      <c r="H3710" s="11"/>
      <c r="I3710" s="11"/>
      <c r="J3710" s="11"/>
      <c r="K3710" s="2"/>
      <c r="L3710" s="2"/>
      <c r="M3710" s="1"/>
    </row>
    <row r="3711" spans="1:13" x14ac:dyDescent="0.2">
      <c r="A3711" s="1"/>
      <c r="B3711" s="1"/>
      <c r="C3711" s="16"/>
      <c r="D3711" s="1"/>
      <c r="E3711" s="1"/>
      <c r="F3711" s="1"/>
      <c r="G3711" s="1"/>
      <c r="H3711" s="11"/>
      <c r="I3711" s="11"/>
      <c r="J3711" s="11"/>
      <c r="K3711" s="2"/>
      <c r="L3711" s="2"/>
      <c r="M3711" s="1"/>
    </row>
    <row r="3712" spans="1:13" x14ac:dyDescent="0.2">
      <c r="A3712" s="1"/>
      <c r="B3712" s="1"/>
      <c r="C3712" s="16"/>
      <c r="D3712" s="1"/>
      <c r="E3712" s="1"/>
      <c r="F3712" s="1"/>
      <c r="G3712" s="1"/>
      <c r="H3712" s="11"/>
      <c r="I3712" s="11"/>
      <c r="J3712" s="11"/>
      <c r="K3712" s="2"/>
      <c r="L3712" s="2"/>
      <c r="M3712" s="1"/>
    </row>
    <row r="3713" spans="1:13" x14ac:dyDescent="0.2">
      <c r="A3713" s="1"/>
      <c r="B3713" s="1"/>
      <c r="C3713" s="16"/>
      <c r="D3713" s="1"/>
      <c r="E3713" s="1"/>
      <c r="F3713" s="1"/>
      <c r="G3713" s="1"/>
      <c r="H3713" s="11"/>
      <c r="I3713" s="11"/>
      <c r="J3713" s="11"/>
      <c r="K3713" s="2"/>
      <c r="L3713" s="2"/>
      <c r="M3713" s="1"/>
    </row>
    <row r="3714" spans="1:13" x14ac:dyDescent="0.2">
      <c r="A3714" s="1"/>
      <c r="B3714" s="1"/>
      <c r="C3714" s="16"/>
      <c r="D3714" s="1"/>
      <c r="E3714" s="1"/>
      <c r="F3714" s="1"/>
      <c r="G3714" s="1"/>
      <c r="H3714" s="11"/>
      <c r="I3714" s="11"/>
      <c r="J3714" s="11"/>
      <c r="K3714" s="2"/>
      <c r="L3714" s="2"/>
      <c r="M3714" s="1"/>
    </row>
    <row r="3715" spans="1:13" x14ac:dyDescent="0.2">
      <c r="A3715" s="1"/>
      <c r="B3715" s="1"/>
      <c r="C3715" s="16"/>
      <c r="D3715" s="1"/>
      <c r="E3715" s="1"/>
      <c r="F3715" s="1"/>
      <c r="G3715" s="1"/>
      <c r="H3715" s="11"/>
      <c r="I3715" s="11"/>
      <c r="J3715" s="11"/>
      <c r="K3715" s="2"/>
      <c r="L3715" s="2"/>
      <c r="M3715" s="1"/>
    </row>
    <row r="3716" spans="1:13" x14ac:dyDescent="0.2">
      <c r="A3716" s="1"/>
      <c r="B3716" s="1"/>
      <c r="C3716" s="16"/>
      <c r="D3716" s="1"/>
      <c r="E3716" s="1"/>
      <c r="F3716" s="1"/>
      <c r="G3716" s="1"/>
      <c r="H3716" s="11"/>
      <c r="I3716" s="11"/>
      <c r="J3716" s="11"/>
      <c r="K3716" s="2"/>
      <c r="L3716" s="2"/>
      <c r="M3716" s="1"/>
    </row>
    <row r="3717" spans="1:13" x14ac:dyDescent="0.2">
      <c r="A3717" s="1"/>
      <c r="B3717" s="1"/>
      <c r="C3717" s="16"/>
      <c r="D3717" s="1"/>
      <c r="E3717" s="1"/>
      <c r="F3717" s="1"/>
      <c r="G3717" s="1"/>
      <c r="H3717" s="11"/>
      <c r="I3717" s="11"/>
      <c r="J3717" s="11"/>
      <c r="K3717" s="2"/>
      <c r="L3717" s="2"/>
      <c r="M3717" s="1"/>
    </row>
    <row r="3718" spans="1:13" x14ac:dyDescent="0.2">
      <c r="A3718" s="1"/>
      <c r="B3718" s="1"/>
      <c r="C3718" s="16"/>
      <c r="D3718" s="1"/>
      <c r="E3718" s="1"/>
      <c r="F3718" s="1"/>
      <c r="G3718" s="1"/>
      <c r="H3718" s="11"/>
      <c r="I3718" s="11"/>
      <c r="J3718" s="11"/>
      <c r="K3718" s="2"/>
      <c r="L3718" s="2"/>
      <c r="M3718" s="1"/>
    </row>
    <row r="3719" spans="1:13" x14ac:dyDescent="0.2">
      <c r="A3719" s="1"/>
      <c r="B3719" s="1"/>
      <c r="C3719" s="16"/>
      <c r="D3719" s="1"/>
      <c r="E3719" s="1"/>
      <c r="F3719" s="1"/>
      <c r="G3719" s="1"/>
      <c r="H3719" s="11"/>
      <c r="I3719" s="11"/>
      <c r="J3719" s="11"/>
      <c r="K3719" s="2"/>
      <c r="L3719" s="2"/>
      <c r="M3719" s="1"/>
    </row>
    <row r="3720" spans="1:13" x14ac:dyDescent="0.2">
      <c r="A3720" s="1"/>
      <c r="B3720" s="1"/>
      <c r="C3720" s="16"/>
      <c r="D3720" s="1"/>
      <c r="E3720" s="1"/>
      <c r="F3720" s="1"/>
      <c r="G3720" s="1"/>
      <c r="H3720" s="11"/>
      <c r="I3720" s="11"/>
      <c r="J3720" s="11"/>
      <c r="K3720" s="2"/>
      <c r="L3720" s="2"/>
      <c r="M3720" s="1"/>
    </row>
    <row r="3721" spans="1:13" x14ac:dyDescent="0.2">
      <c r="A3721" s="1"/>
      <c r="B3721" s="1"/>
      <c r="C3721" s="16"/>
      <c r="D3721" s="1"/>
      <c r="E3721" s="1"/>
      <c r="F3721" s="1"/>
      <c r="G3721" s="1"/>
      <c r="H3721" s="11"/>
      <c r="I3721" s="11"/>
      <c r="J3721" s="11"/>
      <c r="K3721" s="2"/>
      <c r="L3721" s="2"/>
      <c r="M3721" s="1"/>
    </row>
    <row r="3722" spans="1:13" x14ac:dyDescent="0.2">
      <c r="A3722" s="1"/>
      <c r="B3722" s="1"/>
      <c r="C3722" s="16"/>
      <c r="D3722" s="1"/>
      <c r="E3722" s="1"/>
      <c r="F3722" s="1"/>
      <c r="G3722" s="1"/>
      <c r="H3722" s="11"/>
      <c r="I3722" s="11"/>
      <c r="J3722" s="11"/>
      <c r="K3722" s="2"/>
      <c r="L3722" s="2"/>
      <c r="M3722" s="1"/>
    </row>
    <row r="3723" spans="1:13" x14ac:dyDescent="0.2">
      <c r="A3723" s="1"/>
      <c r="B3723" s="1"/>
      <c r="C3723" s="16"/>
      <c r="D3723" s="1"/>
      <c r="E3723" s="1"/>
      <c r="F3723" s="1"/>
      <c r="G3723" s="1"/>
      <c r="H3723" s="11"/>
      <c r="I3723" s="11"/>
      <c r="J3723" s="11"/>
      <c r="K3723" s="2"/>
      <c r="L3723" s="2"/>
      <c r="M3723" s="1"/>
    </row>
    <row r="3724" spans="1:13" x14ac:dyDescent="0.2">
      <c r="A3724" s="1"/>
      <c r="B3724" s="1"/>
      <c r="C3724" s="16"/>
      <c r="D3724" s="1"/>
      <c r="E3724" s="1"/>
      <c r="F3724" s="1"/>
      <c r="G3724" s="1"/>
      <c r="H3724" s="11"/>
      <c r="I3724" s="11"/>
      <c r="J3724" s="11"/>
      <c r="K3724" s="2"/>
      <c r="L3724" s="2"/>
      <c r="M3724" s="1"/>
    </row>
    <row r="3725" spans="1:13" x14ac:dyDescent="0.2">
      <c r="A3725" s="1"/>
      <c r="B3725" s="1"/>
      <c r="C3725" s="16"/>
      <c r="D3725" s="1"/>
      <c r="E3725" s="1"/>
      <c r="F3725" s="1"/>
      <c r="G3725" s="1"/>
      <c r="H3725" s="11"/>
      <c r="I3725" s="11"/>
      <c r="J3725" s="11"/>
      <c r="K3725" s="2"/>
      <c r="L3725" s="2"/>
      <c r="M3725" s="1"/>
    </row>
    <row r="3726" spans="1:13" x14ac:dyDescent="0.2">
      <c r="A3726" s="1"/>
      <c r="B3726" s="1"/>
      <c r="C3726" s="16"/>
      <c r="D3726" s="1"/>
      <c r="E3726" s="1"/>
      <c r="F3726" s="1"/>
      <c r="G3726" s="1"/>
      <c r="H3726" s="11"/>
      <c r="I3726" s="11"/>
      <c r="J3726" s="11"/>
      <c r="K3726" s="2"/>
      <c r="L3726" s="2"/>
      <c r="M3726" s="1"/>
    </row>
    <row r="3727" spans="1:13" x14ac:dyDescent="0.2">
      <c r="A3727" s="1"/>
      <c r="B3727" s="1"/>
      <c r="C3727" s="16"/>
      <c r="D3727" s="1"/>
      <c r="E3727" s="1"/>
      <c r="F3727" s="1"/>
      <c r="G3727" s="1"/>
      <c r="H3727" s="11"/>
      <c r="I3727" s="11"/>
      <c r="J3727" s="11"/>
      <c r="K3727" s="2"/>
      <c r="L3727" s="2"/>
      <c r="M3727" s="1"/>
    </row>
    <row r="3728" spans="1:13" x14ac:dyDescent="0.2">
      <c r="A3728" s="1"/>
      <c r="B3728" s="1"/>
      <c r="C3728" s="16"/>
      <c r="D3728" s="1"/>
      <c r="E3728" s="1"/>
      <c r="F3728" s="1"/>
      <c r="G3728" s="1"/>
      <c r="H3728" s="11"/>
      <c r="I3728" s="11"/>
      <c r="J3728" s="11"/>
      <c r="K3728" s="2"/>
      <c r="L3728" s="2"/>
      <c r="M3728" s="1"/>
    </row>
    <row r="3729" spans="1:13" x14ac:dyDescent="0.2">
      <c r="A3729" s="1"/>
      <c r="B3729" s="1"/>
      <c r="C3729" s="16"/>
      <c r="D3729" s="1"/>
      <c r="E3729" s="1"/>
      <c r="F3729" s="1"/>
      <c r="G3729" s="1"/>
      <c r="H3729" s="11"/>
      <c r="I3729" s="11"/>
      <c r="J3729" s="11"/>
      <c r="K3729" s="2"/>
      <c r="L3729" s="2"/>
      <c r="M3729" s="1"/>
    </row>
    <row r="3730" spans="1:13" x14ac:dyDescent="0.2">
      <c r="A3730" s="1"/>
      <c r="B3730" s="1"/>
      <c r="C3730" s="16"/>
      <c r="D3730" s="1"/>
      <c r="E3730" s="1"/>
      <c r="F3730" s="1"/>
      <c r="G3730" s="1"/>
      <c r="H3730" s="11"/>
      <c r="I3730" s="11"/>
      <c r="J3730" s="11"/>
      <c r="K3730" s="2"/>
      <c r="L3730" s="2"/>
      <c r="M3730" s="1"/>
    </row>
    <row r="3731" spans="1:13" x14ac:dyDescent="0.2">
      <c r="A3731" s="1"/>
      <c r="B3731" s="1"/>
      <c r="C3731" s="16"/>
      <c r="D3731" s="1"/>
      <c r="E3731" s="1"/>
      <c r="F3731" s="1"/>
      <c r="G3731" s="1"/>
      <c r="H3731" s="11"/>
      <c r="I3731" s="11"/>
      <c r="J3731" s="11"/>
      <c r="K3731" s="2"/>
      <c r="L3731" s="2"/>
      <c r="M3731" s="1"/>
    </row>
    <row r="3732" spans="1:13" x14ac:dyDescent="0.2">
      <c r="A3732" s="1"/>
      <c r="B3732" s="1"/>
      <c r="C3732" s="16"/>
      <c r="D3732" s="1"/>
      <c r="E3732" s="1"/>
      <c r="F3732" s="1"/>
      <c r="G3732" s="1"/>
      <c r="H3732" s="11"/>
      <c r="I3732" s="11"/>
      <c r="J3732" s="11"/>
      <c r="K3732" s="2"/>
      <c r="L3732" s="2"/>
      <c r="M3732" s="1"/>
    </row>
    <row r="3733" spans="1:13" x14ac:dyDescent="0.2">
      <c r="A3733" s="1"/>
      <c r="B3733" s="1"/>
      <c r="C3733" s="16"/>
      <c r="D3733" s="1"/>
      <c r="E3733" s="1"/>
      <c r="F3733" s="1"/>
      <c r="G3733" s="1"/>
      <c r="H3733" s="11"/>
      <c r="I3733" s="11"/>
      <c r="J3733" s="11"/>
      <c r="K3733" s="2"/>
      <c r="L3733" s="2"/>
      <c r="M3733" s="1"/>
    </row>
    <row r="3734" spans="1:13" x14ac:dyDescent="0.2">
      <c r="A3734" s="1"/>
      <c r="B3734" s="1"/>
      <c r="C3734" s="16"/>
      <c r="D3734" s="1"/>
      <c r="E3734" s="1"/>
      <c r="F3734" s="1"/>
      <c r="G3734" s="1"/>
      <c r="H3734" s="11"/>
      <c r="I3734" s="11"/>
      <c r="J3734" s="11"/>
      <c r="K3734" s="2"/>
      <c r="L3734" s="2"/>
      <c r="M3734" s="1"/>
    </row>
    <row r="3735" spans="1:13" x14ac:dyDescent="0.2">
      <c r="A3735" s="1"/>
      <c r="B3735" s="1"/>
      <c r="C3735" s="16"/>
      <c r="D3735" s="1"/>
      <c r="E3735" s="1"/>
      <c r="F3735" s="1"/>
      <c r="G3735" s="1"/>
      <c r="H3735" s="11"/>
      <c r="I3735" s="11"/>
      <c r="J3735" s="11"/>
      <c r="K3735" s="2"/>
      <c r="L3735" s="2"/>
      <c r="M3735" s="1"/>
    </row>
    <row r="3736" spans="1:13" x14ac:dyDescent="0.2">
      <c r="A3736" s="1"/>
      <c r="B3736" s="1"/>
      <c r="C3736" s="16"/>
      <c r="D3736" s="1"/>
      <c r="E3736" s="1"/>
      <c r="F3736" s="1"/>
      <c r="G3736" s="1"/>
      <c r="H3736" s="11"/>
      <c r="I3736" s="11"/>
      <c r="J3736" s="11"/>
      <c r="K3736" s="2"/>
      <c r="L3736" s="2"/>
      <c r="M3736" s="1"/>
    </row>
    <row r="3737" spans="1:13" x14ac:dyDescent="0.2">
      <c r="A3737" s="1"/>
      <c r="B3737" s="1"/>
      <c r="C3737" s="16"/>
      <c r="D3737" s="1"/>
      <c r="E3737" s="1"/>
      <c r="F3737" s="1"/>
      <c r="G3737" s="1"/>
      <c r="H3737" s="11"/>
      <c r="I3737" s="11"/>
      <c r="J3737" s="11"/>
      <c r="K3737" s="2"/>
      <c r="L3737" s="2"/>
      <c r="M3737" s="1"/>
    </row>
    <row r="3738" spans="1:13" x14ac:dyDescent="0.2">
      <c r="A3738" s="1"/>
      <c r="B3738" s="1"/>
      <c r="C3738" s="16"/>
      <c r="D3738" s="1"/>
      <c r="E3738" s="1"/>
      <c r="F3738" s="1"/>
      <c r="G3738" s="1"/>
      <c r="H3738" s="11"/>
      <c r="I3738" s="11"/>
      <c r="J3738" s="11"/>
      <c r="K3738" s="2"/>
      <c r="L3738" s="2"/>
      <c r="M3738" s="1"/>
    </row>
    <row r="3739" spans="1:13" x14ac:dyDescent="0.2">
      <c r="A3739" s="1"/>
      <c r="B3739" s="1"/>
      <c r="C3739" s="16"/>
      <c r="D3739" s="1"/>
      <c r="E3739" s="1"/>
      <c r="F3739" s="1"/>
      <c r="G3739" s="1"/>
      <c r="H3739" s="11"/>
      <c r="I3739" s="11"/>
      <c r="J3739" s="11"/>
      <c r="K3739" s="2"/>
      <c r="L3739" s="2"/>
      <c r="M3739" s="1"/>
    </row>
    <row r="3740" spans="1:13" x14ac:dyDescent="0.2">
      <c r="A3740" s="1"/>
      <c r="B3740" s="1"/>
      <c r="C3740" s="16"/>
      <c r="D3740" s="1"/>
      <c r="E3740" s="1"/>
      <c r="F3740" s="1"/>
      <c r="G3740" s="1"/>
      <c r="H3740" s="11"/>
      <c r="I3740" s="11"/>
      <c r="J3740" s="11"/>
      <c r="K3740" s="2"/>
      <c r="L3740" s="2"/>
      <c r="M3740" s="1"/>
    </row>
    <row r="3741" spans="1:13" x14ac:dyDescent="0.2">
      <c r="A3741" s="1"/>
      <c r="B3741" s="1"/>
      <c r="C3741" s="16"/>
      <c r="D3741" s="1"/>
      <c r="E3741" s="1"/>
      <c r="F3741" s="1"/>
      <c r="G3741" s="1"/>
      <c r="H3741" s="11"/>
      <c r="I3741" s="11"/>
      <c r="J3741" s="11"/>
      <c r="K3741" s="2"/>
      <c r="L3741" s="2"/>
      <c r="M3741" s="1"/>
    </row>
    <row r="3742" spans="1:13" x14ac:dyDescent="0.2">
      <c r="A3742" s="1"/>
      <c r="B3742" s="1"/>
      <c r="C3742" s="16"/>
      <c r="D3742" s="1"/>
      <c r="E3742" s="1"/>
      <c r="F3742" s="1"/>
      <c r="G3742" s="1"/>
      <c r="H3742" s="11"/>
      <c r="I3742" s="11"/>
      <c r="J3742" s="11"/>
      <c r="K3742" s="2"/>
      <c r="L3742" s="2"/>
      <c r="M3742" s="1"/>
    </row>
    <row r="3743" spans="1:13" x14ac:dyDescent="0.2">
      <c r="A3743" s="1"/>
      <c r="B3743" s="1"/>
      <c r="C3743" s="16"/>
      <c r="D3743" s="1"/>
      <c r="E3743" s="1"/>
      <c r="F3743" s="1"/>
      <c r="G3743" s="1"/>
      <c r="H3743" s="11"/>
      <c r="I3743" s="11"/>
      <c r="J3743" s="11"/>
      <c r="K3743" s="2"/>
      <c r="L3743" s="2"/>
      <c r="M3743" s="1"/>
    </row>
    <row r="3744" spans="1:13" x14ac:dyDescent="0.2">
      <c r="A3744" s="1"/>
      <c r="B3744" s="1"/>
      <c r="C3744" s="16"/>
      <c r="D3744" s="1"/>
      <c r="E3744" s="1"/>
      <c r="F3744" s="1"/>
      <c r="G3744" s="1"/>
      <c r="H3744" s="11"/>
      <c r="I3744" s="11"/>
      <c r="J3744" s="11"/>
      <c r="K3744" s="2"/>
      <c r="L3744" s="2"/>
      <c r="M3744" s="1"/>
    </row>
    <row r="3745" spans="1:13" x14ac:dyDescent="0.2">
      <c r="A3745" s="1"/>
      <c r="B3745" s="1"/>
      <c r="C3745" s="16"/>
      <c r="D3745" s="1"/>
      <c r="E3745" s="1"/>
      <c r="F3745" s="1"/>
      <c r="G3745" s="1"/>
      <c r="H3745" s="11"/>
      <c r="I3745" s="11"/>
      <c r="J3745" s="11"/>
      <c r="K3745" s="2"/>
      <c r="L3745" s="2"/>
      <c r="M3745" s="1"/>
    </row>
    <row r="3746" spans="1:13" x14ac:dyDescent="0.2">
      <c r="A3746" s="1"/>
      <c r="B3746" s="1"/>
      <c r="C3746" s="16"/>
      <c r="D3746" s="1"/>
      <c r="E3746" s="1"/>
      <c r="F3746" s="1"/>
      <c r="G3746" s="1"/>
      <c r="H3746" s="11"/>
      <c r="I3746" s="11"/>
      <c r="J3746" s="11"/>
      <c r="K3746" s="2"/>
      <c r="L3746" s="2"/>
      <c r="M3746" s="1"/>
    </row>
    <row r="3747" spans="1:13" x14ac:dyDescent="0.2">
      <c r="A3747" s="1"/>
      <c r="B3747" s="1"/>
      <c r="C3747" s="16"/>
      <c r="D3747" s="1"/>
      <c r="E3747" s="1"/>
      <c r="F3747" s="1"/>
      <c r="G3747" s="1"/>
      <c r="H3747" s="11"/>
      <c r="I3747" s="11"/>
      <c r="J3747" s="11"/>
      <c r="K3747" s="2"/>
      <c r="L3747" s="2"/>
      <c r="M3747" s="1"/>
    </row>
    <row r="3748" spans="1:13" x14ac:dyDescent="0.2">
      <c r="A3748" s="1"/>
      <c r="B3748" s="1"/>
      <c r="C3748" s="16"/>
      <c r="D3748" s="1"/>
      <c r="E3748" s="1"/>
      <c r="F3748" s="1"/>
      <c r="G3748" s="1"/>
      <c r="H3748" s="11"/>
      <c r="I3748" s="11"/>
      <c r="J3748" s="11"/>
      <c r="K3748" s="2"/>
      <c r="L3748" s="2"/>
      <c r="M3748" s="1"/>
    </row>
    <row r="3749" spans="1:13" x14ac:dyDescent="0.2">
      <c r="A3749" s="1"/>
      <c r="B3749" s="1"/>
      <c r="C3749" s="16"/>
      <c r="D3749" s="1"/>
      <c r="E3749" s="1"/>
      <c r="F3749" s="1"/>
      <c r="G3749" s="1"/>
      <c r="H3749" s="11"/>
      <c r="I3749" s="11"/>
      <c r="J3749" s="11"/>
      <c r="K3749" s="2"/>
      <c r="L3749" s="2"/>
      <c r="M3749" s="1"/>
    </row>
    <row r="3750" spans="1:13" x14ac:dyDescent="0.2">
      <c r="A3750" s="1"/>
      <c r="B3750" s="1"/>
      <c r="C3750" s="16"/>
      <c r="D3750" s="1"/>
      <c r="E3750" s="1"/>
      <c r="F3750" s="1"/>
      <c r="G3750" s="1"/>
      <c r="H3750" s="11"/>
      <c r="I3750" s="11"/>
      <c r="J3750" s="11"/>
      <c r="K3750" s="2"/>
      <c r="L3750" s="2"/>
      <c r="M3750" s="1"/>
    </row>
    <row r="3751" spans="1:13" x14ac:dyDescent="0.2">
      <c r="A3751" s="1"/>
      <c r="B3751" s="1"/>
      <c r="C3751" s="16"/>
      <c r="D3751" s="1"/>
      <c r="E3751" s="1"/>
      <c r="F3751" s="1"/>
      <c r="G3751" s="1"/>
      <c r="H3751" s="11"/>
      <c r="I3751" s="11"/>
      <c r="J3751" s="11"/>
      <c r="K3751" s="2"/>
      <c r="L3751" s="2"/>
      <c r="M3751" s="1"/>
    </row>
    <row r="3752" spans="1:13" x14ac:dyDescent="0.2">
      <c r="A3752" s="1"/>
      <c r="B3752" s="1"/>
      <c r="C3752" s="16"/>
      <c r="D3752" s="1"/>
      <c r="E3752" s="1"/>
      <c r="F3752" s="1"/>
      <c r="G3752" s="1"/>
      <c r="H3752" s="11"/>
      <c r="I3752" s="11"/>
      <c r="J3752" s="11"/>
      <c r="K3752" s="2"/>
      <c r="L3752" s="2"/>
      <c r="M3752" s="1"/>
    </row>
    <row r="3753" spans="1:13" x14ac:dyDescent="0.2">
      <c r="A3753" s="1"/>
      <c r="B3753" s="1"/>
      <c r="C3753" s="16"/>
      <c r="D3753" s="1"/>
      <c r="E3753" s="1"/>
      <c r="F3753" s="1"/>
      <c r="G3753" s="1"/>
      <c r="H3753" s="11"/>
      <c r="I3753" s="11"/>
      <c r="J3753" s="11"/>
      <c r="K3753" s="2"/>
      <c r="L3753" s="2"/>
      <c r="M3753" s="1"/>
    </row>
    <row r="3754" spans="1:13" x14ac:dyDescent="0.2">
      <c r="A3754" s="1"/>
      <c r="B3754" s="1"/>
      <c r="C3754" s="16"/>
      <c r="D3754" s="1"/>
      <c r="E3754" s="1"/>
      <c r="F3754" s="1"/>
      <c r="G3754" s="1"/>
      <c r="H3754" s="11"/>
      <c r="I3754" s="11"/>
      <c r="J3754" s="11"/>
      <c r="K3754" s="2"/>
      <c r="L3754" s="2"/>
      <c r="M3754" s="1"/>
    </row>
    <row r="3755" spans="1:13" x14ac:dyDescent="0.2">
      <c r="A3755" s="1"/>
      <c r="B3755" s="1"/>
      <c r="C3755" s="16"/>
      <c r="D3755" s="1"/>
      <c r="E3755" s="1"/>
      <c r="F3755" s="1"/>
      <c r="G3755" s="1"/>
      <c r="H3755" s="11"/>
      <c r="I3755" s="11"/>
      <c r="J3755" s="11"/>
      <c r="K3755" s="2"/>
      <c r="L3755" s="2"/>
      <c r="M3755" s="1"/>
    </row>
    <row r="3756" spans="1:13" x14ac:dyDescent="0.2">
      <c r="A3756" s="1"/>
      <c r="B3756" s="1"/>
      <c r="C3756" s="16"/>
      <c r="D3756" s="1"/>
      <c r="E3756" s="1"/>
      <c r="F3756" s="1"/>
      <c r="G3756" s="1"/>
      <c r="H3756" s="11"/>
      <c r="I3756" s="11"/>
      <c r="J3756" s="11"/>
      <c r="K3756" s="2"/>
      <c r="L3756" s="2"/>
      <c r="M3756" s="1"/>
    </row>
    <row r="3757" spans="1:13" x14ac:dyDescent="0.2">
      <c r="A3757" s="1"/>
      <c r="B3757" s="1"/>
      <c r="C3757" s="16"/>
      <c r="D3757" s="1"/>
      <c r="E3757" s="1"/>
      <c r="F3757" s="1"/>
      <c r="G3757" s="1"/>
      <c r="H3757" s="11"/>
      <c r="I3757" s="11"/>
      <c r="J3757" s="11"/>
      <c r="K3757" s="2"/>
      <c r="L3757" s="2"/>
      <c r="M3757" s="1"/>
    </row>
    <row r="3758" spans="1:13" x14ac:dyDescent="0.2">
      <c r="A3758" s="1"/>
      <c r="B3758" s="1"/>
      <c r="C3758" s="16"/>
      <c r="D3758" s="1"/>
      <c r="E3758" s="1"/>
      <c r="F3758" s="1"/>
      <c r="G3758" s="1"/>
      <c r="H3758" s="11"/>
      <c r="I3758" s="11"/>
      <c r="J3758" s="11"/>
      <c r="K3758" s="2"/>
      <c r="L3758" s="2"/>
      <c r="M3758" s="1"/>
    </row>
    <row r="3759" spans="1:13" x14ac:dyDescent="0.2">
      <c r="A3759" s="1"/>
      <c r="B3759" s="1"/>
      <c r="C3759" s="16"/>
      <c r="D3759" s="1"/>
      <c r="E3759" s="1"/>
      <c r="F3759" s="1"/>
      <c r="G3759" s="1"/>
      <c r="H3759" s="11"/>
      <c r="I3759" s="11"/>
      <c r="J3759" s="11"/>
      <c r="K3759" s="2"/>
      <c r="L3759" s="2"/>
      <c r="M3759" s="1"/>
    </row>
    <row r="3760" spans="1:13" x14ac:dyDescent="0.2">
      <c r="A3760" s="1"/>
      <c r="B3760" s="1"/>
      <c r="C3760" s="16"/>
      <c r="D3760" s="1"/>
      <c r="E3760" s="1"/>
      <c r="F3760" s="1"/>
      <c r="G3760" s="1"/>
      <c r="H3760" s="11"/>
      <c r="I3760" s="11"/>
      <c r="J3760" s="11"/>
      <c r="K3760" s="2"/>
      <c r="L3760" s="2"/>
      <c r="M3760" s="1"/>
    </row>
    <row r="3761" spans="1:13" x14ac:dyDescent="0.2">
      <c r="A3761" s="1"/>
      <c r="B3761" s="1"/>
      <c r="C3761" s="16"/>
      <c r="D3761" s="1"/>
      <c r="E3761" s="1"/>
      <c r="F3761" s="1"/>
      <c r="G3761" s="1"/>
      <c r="H3761" s="11"/>
      <c r="I3761" s="11"/>
      <c r="J3761" s="11"/>
      <c r="K3761" s="2"/>
      <c r="L3761" s="2"/>
      <c r="M3761" s="1"/>
    </row>
    <row r="3762" spans="1:13" x14ac:dyDescent="0.2">
      <c r="A3762" s="1"/>
      <c r="B3762" s="1"/>
      <c r="C3762" s="16"/>
      <c r="D3762" s="1"/>
      <c r="E3762" s="1"/>
      <c r="F3762" s="1"/>
      <c r="G3762" s="1"/>
      <c r="H3762" s="11"/>
      <c r="I3762" s="11"/>
      <c r="J3762" s="11"/>
      <c r="K3762" s="2"/>
      <c r="L3762" s="2"/>
      <c r="M3762" s="1"/>
    </row>
    <row r="3763" spans="1:13" x14ac:dyDescent="0.2">
      <c r="A3763" s="1"/>
      <c r="B3763" s="1"/>
      <c r="C3763" s="16"/>
      <c r="D3763" s="1"/>
      <c r="E3763" s="1"/>
      <c r="F3763" s="1"/>
      <c r="G3763" s="1"/>
      <c r="H3763" s="11"/>
      <c r="I3763" s="11"/>
      <c r="J3763" s="11"/>
      <c r="K3763" s="2"/>
      <c r="L3763" s="2"/>
      <c r="M3763" s="1"/>
    </row>
    <row r="3764" spans="1:13" x14ac:dyDescent="0.2">
      <c r="A3764" s="1"/>
      <c r="B3764" s="1"/>
      <c r="C3764" s="16"/>
      <c r="D3764" s="1"/>
      <c r="E3764" s="1"/>
      <c r="F3764" s="1"/>
      <c r="G3764" s="1"/>
      <c r="H3764" s="11"/>
      <c r="I3764" s="11"/>
      <c r="J3764" s="11"/>
      <c r="K3764" s="2"/>
      <c r="L3764" s="2"/>
      <c r="M3764" s="1"/>
    </row>
    <row r="3765" spans="1:13" x14ac:dyDescent="0.2">
      <c r="A3765" s="1"/>
      <c r="B3765" s="1"/>
      <c r="C3765" s="16"/>
      <c r="D3765" s="1"/>
      <c r="E3765" s="1"/>
      <c r="F3765" s="1"/>
      <c r="G3765" s="1"/>
      <c r="H3765" s="11"/>
      <c r="I3765" s="11"/>
      <c r="J3765" s="11"/>
      <c r="K3765" s="2"/>
      <c r="L3765" s="2"/>
      <c r="M3765" s="1"/>
    </row>
    <row r="3766" spans="1:13" x14ac:dyDescent="0.2">
      <c r="A3766" s="1"/>
      <c r="B3766" s="1"/>
      <c r="C3766" s="16"/>
      <c r="D3766" s="1"/>
      <c r="E3766" s="1"/>
      <c r="F3766" s="1"/>
      <c r="G3766" s="1"/>
      <c r="H3766" s="11"/>
      <c r="I3766" s="11"/>
      <c r="J3766" s="11"/>
      <c r="K3766" s="2"/>
      <c r="L3766" s="2"/>
      <c r="M3766" s="1"/>
    </row>
    <row r="3767" spans="1:13" x14ac:dyDescent="0.2">
      <c r="A3767" s="1"/>
      <c r="B3767" s="1"/>
      <c r="C3767" s="16"/>
      <c r="D3767" s="1"/>
      <c r="E3767" s="1"/>
      <c r="F3767" s="1"/>
      <c r="G3767" s="1"/>
      <c r="H3767" s="11"/>
      <c r="I3767" s="11"/>
      <c r="J3767" s="11"/>
      <c r="K3767" s="2"/>
      <c r="L3767" s="2"/>
      <c r="M3767" s="1"/>
    </row>
    <row r="3768" spans="1:13" x14ac:dyDescent="0.2">
      <c r="A3768" s="1"/>
      <c r="B3768" s="1"/>
      <c r="C3768" s="16"/>
      <c r="D3768" s="1"/>
      <c r="E3768" s="1"/>
      <c r="F3768" s="1"/>
      <c r="G3768" s="1"/>
      <c r="H3768" s="11"/>
      <c r="I3768" s="11"/>
      <c r="J3768" s="11"/>
      <c r="K3768" s="2"/>
      <c r="L3768" s="2"/>
      <c r="M3768" s="1"/>
    </row>
    <row r="3769" spans="1:13" x14ac:dyDescent="0.2">
      <c r="A3769" s="1"/>
      <c r="B3769" s="1"/>
      <c r="C3769" s="16"/>
      <c r="D3769" s="1"/>
      <c r="E3769" s="1"/>
      <c r="F3769" s="1"/>
      <c r="G3769" s="1"/>
      <c r="H3769" s="11"/>
      <c r="I3769" s="11"/>
      <c r="J3769" s="11"/>
      <c r="K3769" s="2"/>
      <c r="L3769" s="2"/>
      <c r="M3769" s="1"/>
    </row>
    <row r="3770" spans="1:13" x14ac:dyDescent="0.2">
      <c r="A3770" s="1"/>
      <c r="B3770" s="1"/>
      <c r="C3770" s="16"/>
      <c r="D3770" s="1"/>
      <c r="E3770" s="1"/>
      <c r="F3770" s="1"/>
      <c r="G3770" s="1"/>
      <c r="H3770" s="11"/>
      <c r="I3770" s="11"/>
      <c r="J3770" s="11"/>
      <c r="K3770" s="2"/>
      <c r="L3770" s="2"/>
      <c r="M3770" s="1"/>
    </row>
    <row r="3771" spans="1:13" x14ac:dyDescent="0.2">
      <c r="A3771" s="1"/>
      <c r="B3771" s="1"/>
      <c r="C3771" s="16"/>
      <c r="D3771" s="1"/>
      <c r="E3771" s="1"/>
      <c r="F3771" s="1"/>
      <c r="G3771" s="1"/>
      <c r="H3771" s="11"/>
      <c r="I3771" s="11"/>
      <c r="J3771" s="11"/>
      <c r="K3771" s="2"/>
      <c r="L3771" s="2"/>
      <c r="M3771" s="1"/>
    </row>
    <row r="3772" spans="1:13" x14ac:dyDescent="0.2">
      <c r="A3772" s="1"/>
      <c r="B3772" s="1"/>
      <c r="C3772" s="16"/>
      <c r="D3772" s="1"/>
      <c r="E3772" s="1"/>
      <c r="F3772" s="1"/>
      <c r="G3772" s="1"/>
      <c r="H3772" s="11"/>
      <c r="I3772" s="11"/>
      <c r="J3772" s="11"/>
      <c r="K3772" s="2"/>
      <c r="L3772" s="2"/>
      <c r="M3772" s="1"/>
    </row>
    <row r="3773" spans="1:13" x14ac:dyDescent="0.2">
      <c r="A3773" s="1"/>
      <c r="B3773" s="1"/>
      <c r="C3773" s="16"/>
      <c r="D3773" s="1"/>
      <c r="E3773" s="1"/>
      <c r="F3773" s="1"/>
      <c r="G3773" s="1"/>
      <c r="H3773" s="11"/>
      <c r="I3773" s="11"/>
      <c r="J3773" s="11"/>
      <c r="K3773" s="2"/>
      <c r="L3773" s="2"/>
      <c r="M3773" s="1"/>
    </row>
    <row r="3774" spans="1:13" x14ac:dyDescent="0.2">
      <c r="A3774" s="1"/>
      <c r="B3774" s="1"/>
      <c r="C3774" s="16"/>
      <c r="D3774" s="1"/>
      <c r="E3774" s="1"/>
      <c r="F3774" s="1"/>
      <c r="G3774" s="1"/>
      <c r="H3774" s="11"/>
      <c r="I3774" s="11"/>
      <c r="J3774" s="11"/>
      <c r="K3774" s="2"/>
      <c r="L3774" s="2"/>
      <c r="M3774" s="1"/>
    </row>
    <row r="3775" spans="1:13" x14ac:dyDescent="0.2">
      <c r="A3775" s="1"/>
      <c r="B3775" s="1"/>
      <c r="C3775" s="16"/>
      <c r="D3775" s="1"/>
      <c r="E3775" s="1"/>
      <c r="F3775" s="1"/>
      <c r="G3775" s="1"/>
      <c r="H3775" s="11"/>
      <c r="I3775" s="11"/>
      <c r="J3775" s="11"/>
      <c r="K3775" s="2"/>
      <c r="L3775" s="2"/>
      <c r="M3775" s="1"/>
    </row>
    <row r="3776" spans="1:13" x14ac:dyDescent="0.2">
      <c r="A3776" s="1"/>
      <c r="B3776" s="1"/>
      <c r="C3776" s="16"/>
      <c r="D3776" s="1"/>
      <c r="E3776" s="1"/>
      <c r="F3776" s="1"/>
      <c r="G3776" s="1"/>
      <c r="H3776" s="11"/>
      <c r="I3776" s="11"/>
      <c r="J3776" s="11"/>
      <c r="K3776" s="2"/>
      <c r="L3776" s="2"/>
      <c r="M3776" s="1"/>
    </row>
    <row r="3777" spans="1:13" x14ac:dyDescent="0.2">
      <c r="A3777" s="1"/>
      <c r="B3777" s="1"/>
      <c r="C3777" s="16"/>
      <c r="D3777" s="1"/>
      <c r="E3777" s="1"/>
      <c r="F3777" s="1"/>
      <c r="G3777" s="1"/>
      <c r="H3777" s="11"/>
      <c r="I3777" s="11"/>
      <c r="J3777" s="11"/>
      <c r="K3777" s="2"/>
      <c r="L3777" s="2"/>
      <c r="M3777" s="1"/>
    </row>
    <row r="3778" spans="1:13" x14ac:dyDescent="0.2">
      <c r="A3778" s="1"/>
      <c r="B3778" s="1"/>
      <c r="C3778" s="16"/>
      <c r="D3778" s="1"/>
      <c r="E3778" s="1"/>
      <c r="F3778" s="1"/>
      <c r="G3778" s="1"/>
      <c r="H3778" s="11"/>
      <c r="I3778" s="11"/>
      <c r="J3778" s="11"/>
      <c r="K3778" s="2"/>
      <c r="L3778" s="2"/>
      <c r="M3778" s="1"/>
    </row>
    <row r="3779" spans="1:13" x14ac:dyDescent="0.2">
      <c r="A3779" s="1"/>
      <c r="B3779" s="1"/>
      <c r="C3779" s="16"/>
      <c r="D3779" s="1"/>
      <c r="E3779" s="1"/>
      <c r="F3779" s="1"/>
      <c r="G3779" s="1"/>
      <c r="H3779" s="11"/>
      <c r="I3779" s="11"/>
      <c r="J3779" s="11"/>
      <c r="K3779" s="2"/>
      <c r="L3779" s="2"/>
      <c r="M3779" s="1"/>
    </row>
    <row r="3780" spans="1:13" x14ac:dyDescent="0.2">
      <c r="A3780" s="1"/>
      <c r="B3780" s="1"/>
      <c r="C3780" s="16"/>
      <c r="D3780" s="1"/>
      <c r="E3780" s="1"/>
      <c r="F3780" s="1"/>
      <c r="G3780" s="1"/>
      <c r="H3780" s="11"/>
      <c r="I3780" s="11"/>
      <c r="J3780" s="11"/>
      <c r="K3780" s="2"/>
      <c r="L3780" s="2"/>
      <c r="M3780" s="1"/>
    </row>
    <row r="3781" spans="1:13" x14ac:dyDescent="0.2">
      <c r="A3781" s="1"/>
      <c r="B3781" s="1"/>
      <c r="C3781" s="16"/>
      <c r="D3781" s="1"/>
      <c r="E3781" s="1"/>
      <c r="F3781" s="1"/>
      <c r="G3781" s="1"/>
      <c r="H3781" s="11"/>
      <c r="I3781" s="11"/>
      <c r="J3781" s="11"/>
      <c r="K3781" s="2"/>
      <c r="L3781" s="2"/>
      <c r="M3781" s="1"/>
    </row>
    <row r="3782" spans="1:13" x14ac:dyDescent="0.2">
      <c r="A3782" s="1"/>
      <c r="B3782" s="1"/>
      <c r="C3782" s="16"/>
      <c r="D3782" s="1"/>
      <c r="E3782" s="1"/>
      <c r="F3782" s="1"/>
      <c r="G3782" s="1"/>
      <c r="H3782" s="11"/>
      <c r="I3782" s="11"/>
      <c r="J3782" s="11"/>
      <c r="K3782" s="2"/>
      <c r="L3782" s="2"/>
      <c r="M3782" s="1"/>
    </row>
    <row r="3783" spans="1:13" x14ac:dyDescent="0.2">
      <c r="A3783" s="1"/>
      <c r="B3783" s="1"/>
      <c r="C3783" s="16"/>
      <c r="D3783" s="1"/>
      <c r="E3783" s="1"/>
      <c r="F3783" s="1"/>
      <c r="G3783" s="1"/>
      <c r="H3783" s="11"/>
      <c r="I3783" s="11"/>
      <c r="J3783" s="11"/>
      <c r="K3783" s="2"/>
      <c r="L3783" s="2"/>
      <c r="M3783" s="1"/>
    </row>
    <row r="3784" spans="1:13" x14ac:dyDescent="0.2">
      <c r="A3784" s="1"/>
      <c r="B3784" s="1"/>
      <c r="C3784" s="16"/>
      <c r="D3784" s="1"/>
      <c r="E3784" s="1"/>
      <c r="F3784" s="1"/>
      <c r="G3784" s="1"/>
      <c r="H3784" s="11"/>
      <c r="I3784" s="11"/>
      <c r="J3784" s="11"/>
      <c r="K3784" s="2"/>
      <c r="L3784" s="2"/>
      <c r="M3784" s="1"/>
    </row>
    <row r="3785" spans="1:13" x14ac:dyDescent="0.2">
      <c r="A3785" s="1"/>
      <c r="B3785" s="1"/>
      <c r="C3785" s="16"/>
      <c r="D3785" s="1"/>
      <c r="E3785" s="1"/>
      <c r="F3785" s="1"/>
      <c r="G3785" s="1"/>
      <c r="H3785" s="11"/>
      <c r="I3785" s="11"/>
      <c r="J3785" s="11"/>
      <c r="K3785" s="2"/>
      <c r="L3785" s="2"/>
      <c r="M3785" s="1"/>
    </row>
    <row r="3786" spans="1:13" x14ac:dyDescent="0.2">
      <c r="A3786" s="1"/>
      <c r="B3786" s="1"/>
      <c r="C3786" s="16"/>
      <c r="D3786" s="1"/>
      <c r="E3786" s="1"/>
      <c r="F3786" s="1"/>
      <c r="G3786" s="1"/>
      <c r="H3786" s="11"/>
      <c r="I3786" s="11"/>
      <c r="J3786" s="11"/>
      <c r="K3786" s="2"/>
      <c r="L3786" s="2"/>
      <c r="M3786" s="1"/>
    </row>
    <row r="3787" spans="1:13" x14ac:dyDescent="0.2">
      <c r="A3787" s="1"/>
      <c r="B3787" s="1"/>
      <c r="C3787" s="16"/>
      <c r="D3787" s="1"/>
      <c r="E3787" s="1"/>
      <c r="F3787" s="1"/>
      <c r="G3787" s="1"/>
      <c r="H3787" s="11"/>
      <c r="I3787" s="11"/>
      <c r="J3787" s="11"/>
      <c r="K3787" s="2"/>
      <c r="L3787" s="2"/>
      <c r="M3787" s="1"/>
    </row>
    <row r="3788" spans="1:13" x14ac:dyDescent="0.2">
      <c r="A3788" s="1"/>
      <c r="B3788" s="1"/>
      <c r="C3788" s="16"/>
      <c r="D3788" s="1"/>
      <c r="E3788" s="1"/>
      <c r="F3788" s="1"/>
      <c r="G3788" s="1"/>
      <c r="H3788" s="11"/>
      <c r="I3788" s="11"/>
      <c r="J3788" s="11"/>
      <c r="K3788" s="2"/>
      <c r="L3788" s="2"/>
      <c r="M3788" s="1"/>
    </row>
    <row r="3789" spans="1:13" x14ac:dyDescent="0.2">
      <c r="A3789" s="1"/>
      <c r="B3789" s="1"/>
      <c r="C3789" s="16"/>
      <c r="D3789" s="1"/>
      <c r="E3789" s="1"/>
      <c r="F3789" s="1"/>
      <c r="G3789" s="1"/>
      <c r="H3789" s="11"/>
      <c r="I3789" s="11"/>
      <c r="J3789" s="11"/>
      <c r="K3789" s="2"/>
      <c r="L3789" s="2"/>
      <c r="M3789" s="1"/>
    </row>
    <row r="3790" spans="1:13" x14ac:dyDescent="0.2">
      <c r="A3790" s="1"/>
      <c r="B3790" s="1"/>
      <c r="C3790" s="16"/>
      <c r="D3790" s="1"/>
      <c r="E3790" s="1"/>
      <c r="F3790" s="1"/>
      <c r="G3790" s="1"/>
      <c r="H3790" s="11"/>
      <c r="I3790" s="11"/>
      <c r="J3790" s="11"/>
      <c r="K3790" s="2"/>
      <c r="L3790" s="2"/>
      <c r="M3790" s="1"/>
    </row>
    <row r="3791" spans="1:13" x14ac:dyDescent="0.2">
      <c r="A3791" s="1"/>
      <c r="B3791" s="1"/>
      <c r="C3791" s="16"/>
      <c r="D3791" s="1"/>
      <c r="E3791" s="1"/>
      <c r="F3791" s="1"/>
      <c r="G3791" s="1"/>
      <c r="H3791" s="11"/>
      <c r="I3791" s="11"/>
      <c r="J3791" s="11"/>
      <c r="K3791" s="2"/>
      <c r="L3791" s="2"/>
      <c r="M3791" s="1"/>
    </row>
    <row r="3792" spans="1:13" x14ac:dyDescent="0.2">
      <c r="A3792" s="1"/>
      <c r="B3792" s="1"/>
      <c r="C3792" s="16"/>
      <c r="D3792" s="1"/>
      <c r="E3792" s="1"/>
      <c r="F3792" s="1"/>
      <c r="G3792" s="1"/>
      <c r="H3792" s="11"/>
      <c r="I3792" s="11"/>
      <c r="J3792" s="11"/>
      <c r="K3792" s="2"/>
      <c r="L3792" s="2"/>
      <c r="M3792" s="1"/>
    </row>
    <row r="3793" spans="1:13" x14ac:dyDescent="0.2">
      <c r="A3793" s="1"/>
      <c r="B3793" s="1"/>
      <c r="C3793" s="16"/>
      <c r="D3793" s="1"/>
      <c r="E3793" s="1"/>
      <c r="F3793" s="1"/>
      <c r="G3793" s="1"/>
      <c r="H3793" s="11"/>
      <c r="I3793" s="11"/>
      <c r="J3793" s="11"/>
      <c r="K3793" s="2"/>
      <c r="L3793" s="2"/>
      <c r="M3793" s="1"/>
    </row>
    <row r="3794" spans="1:13" x14ac:dyDescent="0.2">
      <c r="A3794" s="1"/>
      <c r="B3794" s="1"/>
      <c r="C3794" s="16"/>
      <c r="D3794" s="1"/>
      <c r="E3794" s="1"/>
      <c r="F3794" s="1"/>
      <c r="G3794" s="1"/>
      <c r="H3794" s="11"/>
      <c r="I3794" s="11"/>
      <c r="J3794" s="11"/>
      <c r="K3794" s="2"/>
      <c r="L3794" s="2"/>
      <c r="M3794" s="1"/>
    </row>
    <row r="3795" spans="1:13" x14ac:dyDescent="0.2">
      <c r="A3795" s="1"/>
      <c r="B3795" s="1"/>
      <c r="C3795" s="16"/>
      <c r="D3795" s="1"/>
      <c r="E3795" s="1"/>
      <c r="F3795" s="1"/>
      <c r="G3795" s="1"/>
      <c r="H3795" s="11"/>
      <c r="I3795" s="11"/>
      <c r="J3795" s="11"/>
      <c r="K3795" s="2"/>
      <c r="L3795" s="2"/>
      <c r="M3795" s="1"/>
    </row>
    <row r="3796" spans="1:13" x14ac:dyDescent="0.2">
      <c r="A3796" s="1"/>
      <c r="B3796" s="1"/>
      <c r="C3796" s="16"/>
      <c r="D3796" s="1"/>
      <c r="E3796" s="1"/>
      <c r="F3796" s="1"/>
      <c r="G3796" s="1"/>
      <c r="H3796" s="11"/>
      <c r="I3796" s="11"/>
      <c r="J3796" s="11"/>
      <c r="K3796" s="2"/>
      <c r="L3796" s="2"/>
      <c r="M3796" s="1"/>
    </row>
    <row r="3797" spans="1:13" x14ac:dyDescent="0.2">
      <c r="A3797" s="1"/>
      <c r="B3797" s="1"/>
      <c r="C3797" s="16"/>
      <c r="D3797" s="1"/>
      <c r="E3797" s="1"/>
      <c r="F3797" s="1"/>
      <c r="G3797" s="1"/>
      <c r="H3797" s="11"/>
      <c r="I3797" s="11"/>
      <c r="J3797" s="11"/>
      <c r="K3797" s="2"/>
      <c r="L3797" s="2"/>
      <c r="M3797" s="1"/>
    </row>
    <row r="3798" spans="1:13" x14ac:dyDescent="0.2">
      <c r="A3798" s="1"/>
      <c r="B3798" s="1"/>
      <c r="C3798" s="16"/>
      <c r="D3798" s="1"/>
      <c r="E3798" s="1"/>
      <c r="F3798" s="1"/>
      <c r="G3798" s="1"/>
      <c r="H3798" s="11"/>
      <c r="I3798" s="11"/>
      <c r="J3798" s="11"/>
      <c r="K3798" s="2"/>
      <c r="L3798" s="2"/>
      <c r="M3798" s="1"/>
    </row>
    <row r="3799" spans="1:13" x14ac:dyDescent="0.2">
      <c r="A3799" s="1"/>
      <c r="B3799" s="1"/>
      <c r="C3799" s="16"/>
      <c r="D3799" s="1"/>
      <c r="E3799" s="1"/>
      <c r="F3799" s="1"/>
      <c r="G3799" s="1"/>
      <c r="H3799" s="11"/>
      <c r="I3799" s="11"/>
      <c r="J3799" s="11"/>
      <c r="K3799" s="2"/>
      <c r="L3799" s="2"/>
      <c r="M3799" s="1"/>
    </row>
    <row r="3800" spans="1:13" x14ac:dyDescent="0.2">
      <c r="A3800" s="1"/>
      <c r="B3800" s="1"/>
      <c r="C3800" s="16"/>
      <c r="D3800" s="1"/>
      <c r="E3800" s="1"/>
      <c r="F3800" s="1"/>
      <c r="G3800" s="1"/>
      <c r="H3800" s="11"/>
      <c r="I3800" s="11"/>
      <c r="J3800" s="11"/>
      <c r="K3800" s="2"/>
      <c r="L3800" s="2"/>
      <c r="M3800" s="1"/>
    </row>
    <row r="3801" spans="1:13" x14ac:dyDescent="0.2">
      <c r="A3801" s="1"/>
      <c r="B3801" s="1"/>
      <c r="C3801" s="16"/>
      <c r="D3801" s="1"/>
      <c r="E3801" s="1"/>
      <c r="F3801" s="1"/>
      <c r="G3801" s="1"/>
      <c r="H3801" s="11"/>
      <c r="I3801" s="11"/>
      <c r="J3801" s="11"/>
      <c r="K3801" s="2"/>
      <c r="L3801" s="2"/>
      <c r="M3801" s="1"/>
    </row>
    <row r="3802" spans="1:13" x14ac:dyDescent="0.2">
      <c r="A3802" s="1"/>
      <c r="B3802" s="1"/>
      <c r="C3802" s="16"/>
      <c r="D3802" s="1"/>
      <c r="E3802" s="1"/>
      <c r="F3802" s="1"/>
      <c r="G3802" s="1"/>
      <c r="H3802" s="11"/>
      <c r="I3802" s="11"/>
      <c r="J3802" s="11"/>
      <c r="K3802" s="2"/>
      <c r="L3802" s="2"/>
      <c r="M3802" s="1"/>
    </row>
    <row r="3803" spans="1:13" x14ac:dyDescent="0.2">
      <c r="A3803" s="1"/>
      <c r="B3803" s="1"/>
      <c r="C3803" s="16"/>
      <c r="D3803" s="1"/>
      <c r="E3803" s="1"/>
      <c r="F3803" s="1"/>
      <c r="G3803" s="1"/>
      <c r="H3803" s="11"/>
      <c r="I3803" s="11"/>
      <c r="J3803" s="11"/>
      <c r="K3803" s="2"/>
      <c r="L3803" s="2"/>
      <c r="M3803" s="1"/>
    </row>
    <row r="3804" spans="1:13" x14ac:dyDescent="0.2">
      <c r="A3804" s="1"/>
      <c r="B3804" s="1"/>
      <c r="C3804" s="16"/>
      <c r="D3804" s="1"/>
      <c r="E3804" s="1"/>
      <c r="F3804" s="1"/>
      <c r="G3804" s="1"/>
      <c r="H3804" s="11"/>
      <c r="I3804" s="11"/>
      <c r="J3804" s="11"/>
      <c r="K3804" s="2"/>
      <c r="L3804" s="2"/>
      <c r="M3804" s="1"/>
    </row>
    <row r="3805" spans="1:13" x14ac:dyDescent="0.2">
      <c r="A3805" s="1"/>
      <c r="B3805" s="1"/>
      <c r="C3805" s="16"/>
      <c r="D3805" s="1"/>
      <c r="E3805" s="1"/>
      <c r="F3805" s="1"/>
      <c r="G3805" s="1"/>
      <c r="H3805" s="11"/>
      <c r="I3805" s="11"/>
      <c r="J3805" s="11"/>
      <c r="K3805" s="2"/>
      <c r="L3805" s="2"/>
      <c r="M3805" s="1"/>
    </row>
    <row r="3806" spans="1:13" x14ac:dyDescent="0.2">
      <c r="A3806" s="1"/>
      <c r="B3806" s="1"/>
      <c r="C3806" s="16"/>
      <c r="D3806" s="1"/>
      <c r="E3806" s="1"/>
      <c r="F3806" s="1"/>
      <c r="G3806" s="1"/>
      <c r="H3806" s="11"/>
      <c r="I3806" s="11"/>
      <c r="J3806" s="11"/>
      <c r="K3806" s="2"/>
      <c r="L3806" s="2"/>
      <c r="M3806" s="1"/>
    </row>
    <row r="3807" spans="1:13" x14ac:dyDescent="0.2">
      <c r="A3807" s="1"/>
      <c r="B3807" s="1"/>
      <c r="C3807" s="16"/>
      <c r="D3807" s="1"/>
      <c r="E3807" s="1"/>
      <c r="F3807" s="1"/>
      <c r="G3807" s="1"/>
      <c r="H3807" s="11"/>
      <c r="I3807" s="11"/>
      <c r="J3807" s="11"/>
      <c r="K3807" s="2"/>
      <c r="L3807" s="2"/>
      <c r="M3807" s="1"/>
    </row>
    <row r="3808" spans="1:13" x14ac:dyDescent="0.2">
      <c r="A3808" s="1"/>
      <c r="B3808" s="1"/>
      <c r="C3808" s="16"/>
      <c r="D3808" s="1"/>
      <c r="E3808" s="1"/>
      <c r="F3808" s="1"/>
      <c r="G3808" s="1"/>
      <c r="H3808" s="11"/>
      <c r="I3808" s="11"/>
      <c r="J3808" s="11"/>
      <c r="K3808" s="2"/>
      <c r="L3808" s="2"/>
      <c r="M3808" s="1"/>
    </row>
    <row r="3809" spans="1:13" x14ac:dyDescent="0.2">
      <c r="A3809" s="1"/>
      <c r="B3809" s="1"/>
      <c r="C3809" s="16"/>
      <c r="D3809" s="1"/>
      <c r="E3809" s="1"/>
      <c r="F3809" s="1"/>
      <c r="G3809" s="1"/>
      <c r="H3809" s="11"/>
      <c r="I3809" s="11"/>
      <c r="J3809" s="11"/>
      <c r="K3809" s="2"/>
      <c r="L3809" s="2"/>
      <c r="M3809" s="1"/>
    </row>
    <row r="3810" spans="1:13" x14ac:dyDescent="0.2">
      <c r="A3810" s="1"/>
      <c r="B3810" s="1"/>
      <c r="C3810" s="16"/>
      <c r="D3810" s="1"/>
      <c r="E3810" s="1"/>
      <c r="F3810" s="1"/>
      <c r="G3810" s="1"/>
      <c r="H3810" s="11"/>
      <c r="I3810" s="11"/>
      <c r="J3810" s="11"/>
      <c r="K3810" s="2"/>
      <c r="L3810" s="2"/>
      <c r="M3810" s="1"/>
    </row>
    <row r="3811" spans="1:13" x14ac:dyDescent="0.2">
      <c r="A3811" s="1"/>
      <c r="B3811" s="1"/>
      <c r="C3811" s="16"/>
      <c r="D3811" s="1"/>
      <c r="E3811" s="1"/>
      <c r="F3811" s="1"/>
      <c r="G3811" s="1"/>
      <c r="H3811" s="11"/>
      <c r="I3811" s="11"/>
      <c r="J3811" s="11"/>
      <c r="K3811" s="2"/>
      <c r="L3811" s="2"/>
      <c r="M3811" s="1"/>
    </row>
    <row r="3812" spans="1:13" x14ac:dyDescent="0.2">
      <c r="A3812" s="1"/>
      <c r="B3812" s="1"/>
      <c r="C3812" s="16"/>
      <c r="D3812" s="1"/>
      <c r="E3812" s="1"/>
      <c r="F3812" s="1"/>
      <c r="G3812" s="1"/>
      <c r="H3812" s="11"/>
      <c r="I3812" s="11"/>
      <c r="J3812" s="11"/>
      <c r="K3812" s="2"/>
      <c r="L3812" s="2"/>
      <c r="M3812" s="1"/>
    </row>
    <row r="3813" spans="1:13" x14ac:dyDescent="0.2">
      <c r="A3813" s="1"/>
      <c r="B3813" s="1"/>
      <c r="C3813" s="16"/>
      <c r="D3813" s="1"/>
      <c r="E3813" s="1"/>
      <c r="F3813" s="1"/>
      <c r="G3813" s="1"/>
      <c r="H3813" s="11"/>
      <c r="I3813" s="11"/>
      <c r="J3813" s="11"/>
      <c r="K3813" s="2"/>
      <c r="L3813" s="2"/>
      <c r="M3813" s="1"/>
    </row>
    <row r="3814" spans="1:13" x14ac:dyDescent="0.2">
      <c r="A3814" s="1"/>
      <c r="B3814" s="1"/>
      <c r="C3814" s="16"/>
      <c r="D3814" s="1"/>
      <c r="E3814" s="1"/>
      <c r="F3814" s="1"/>
      <c r="G3814" s="1"/>
      <c r="H3814" s="11"/>
      <c r="I3814" s="11"/>
      <c r="J3814" s="11"/>
      <c r="K3814" s="2"/>
      <c r="L3814" s="2"/>
      <c r="M3814" s="1"/>
    </row>
    <row r="3815" spans="1:13" x14ac:dyDescent="0.2">
      <c r="A3815" s="1"/>
      <c r="B3815" s="1"/>
      <c r="C3815" s="16"/>
      <c r="D3815" s="1"/>
      <c r="E3815" s="1"/>
      <c r="F3815" s="1"/>
      <c r="G3815" s="1"/>
      <c r="H3815" s="11"/>
      <c r="I3815" s="11"/>
      <c r="J3815" s="11"/>
      <c r="K3815" s="2"/>
      <c r="L3815" s="2"/>
      <c r="M3815" s="1"/>
    </row>
    <row r="3816" spans="1:13" x14ac:dyDescent="0.2">
      <c r="A3816" s="1"/>
      <c r="B3816" s="1"/>
      <c r="C3816" s="16"/>
      <c r="D3816" s="1"/>
      <c r="E3816" s="1"/>
      <c r="F3816" s="1"/>
      <c r="G3816" s="1"/>
      <c r="H3816" s="11"/>
      <c r="I3816" s="11"/>
      <c r="J3816" s="11"/>
      <c r="K3816" s="2"/>
      <c r="L3816" s="2"/>
      <c r="M3816" s="1"/>
    </row>
    <row r="3817" spans="1:13" x14ac:dyDescent="0.2">
      <c r="A3817" s="1"/>
      <c r="B3817" s="1"/>
      <c r="C3817" s="16"/>
      <c r="D3817" s="1"/>
      <c r="E3817" s="1"/>
      <c r="F3817" s="1"/>
      <c r="G3817" s="1"/>
      <c r="H3817" s="11"/>
      <c r="I3817" s="11"/>
      <c r="J3817" s="11"/>
      <c r="K3817" s="2"/>
      <c r="L3817" s="2"/>
      <c r="M3817" s="1"/>
    </row>
    <row r="3818" spans="1:13" x14ac:dyDescent="0.2">
      <c r="A3818" s="1"/>
      <c r="B3818" s="1"/>
      <c r="C3818" s="16"/>
      <c r="D3818" s="1"/>
      <c r="E3818" s="1"/>
      <c r="F3818" s="1"/>
      <c r="G3818" s="1"/>
      <c r="H3818" s="11"/>
      <c r="I3818" s="11"/>
      <c r="J3818" s="11"/>
      <c r="K3818" s="2"/>
      <c r="L3818" s="2"/>
      <c r="M3818" s="1"/>
    </row>
    <row r="3819" spans="1:13" x14ac:dyDescent="0.2">
      <c r="A3819" s="1"/>
      <c r="B3819" s="1"/>
      <c r="C3819" s="16"/>
      <c r="D3819" s="1"/>
      <c r="E3819" s="1"/>
      <c r="F3819" s="1"/>
      <c r="G3819" s="1"/>
      <c r="H3819" s="11"/>
      <c r="I3819" s="11"/>
      <c r="J3819" s="11"/>
      <c r="K3819" s="2"/>
      <c r="L3819" s="2"/>
      <c r="M3819" s="1"/>
    </row>
    <row r="3820" spans="1:13" x14ac:dyDescent="0.2">
      <c r="A3820" s="1"/>
      <c r="B3820" s="1"/>
      <c r="C3820" s="16"/>
      <c r="D3820" s="1"/>
      <c r="E3820" s="1"/>
      <c r="F3820" s="1"/>
      <c r="G3820" s="1"/>
      <c r="H3820" s="11"/>
      <c r="I3820" s="11"/>
      <c r="J3820" s="11"/>
      <c r="K3820" s="2"/>
      <c r="L3820" s="2"/>
      <c r="M3820" s="1"/>
    </row>
    <row r="3821" spans="1:13" x14ac:dyDescent="0.2">
      <c r="A3821" s="1"/>
      <c r="B3821" s="1"/>
      <c r="C3821" s="16"/>
      <c r="D3821" s="1"/>
      <c r="E3821" s="1"/>
      <c r="F3821" s="1"/>
      <c r="G3821" s="1"/>
      <c r="H3821" s="11"/>
      <c r="I3821" s="11"/>
      <c r="J3821" s="11"/>
      <c r="K3821" s="2"/>
      <c r="L3821" s="2"/>
      <c r="M3821" s="1"/>
    </row>
    <row r="3822" spans="1:13" x14ac:dyDescent="0.2">
      <c r="A3822" s="1"/>
      <c r="B3822" s="1"/>
      <c r="C3822" s="16"/>
      <c r="D3822" s="1"/>
      <c r="E3822" s="1"/>
      <c r="F3822" s="1"/>
      <c r="G3822" s="1"/>
      <c r="H3822" s="11"/>
      <c r="I3822" s="11"/>
      <c r="J3822" s="11"/>
      <c r="K3822" s="2"/>
      <c r="L3822" s="2"/>
      <c r="M3822" s="1"/>
    </row>
    <row r="3823" spans="1:13" x14ac:dyDescent="0.2">
      <c r="A3823" s="1"/>
      <c r="B3823" s="1"/>
      <c r="C3823" s="16"/>
      <c r="D3823" s="1"/>
      <c r="E3823" s="1"/>
      <c r="F3823" s="1"/>
      <c r="G3823" s="1"/>
      <c r="H3823" s="11"/>
      <c r="I3823" s="11"/>
      <c r="J3823" s="11"/>
      <c r="K3823" s="2"/>
      <c r="L3823" s="2"/>
      <c r="M3823" s="1"/>
    </row>
    <row r="3824" spans="1:13" x14ac:dyDescent="0.2">
      <c r="A3824" s="1"/>
      <c r="B3824" s="1"/>
      <c r="C3824" s="16"/>
      <c r="D3824" s="1"/>
      <c r="E3824" s="1"/>
      <c r="F3824" s="1"/>
      <c r="G3824" s="1"/>
      <c r="H3824" s="11"/>
      <c r="I3824" s="11"/>
      <c r="J3824" s="11"/>
      <c r="K3824" s="2"/>
      <c r="L3824" s="2"/>
      <c r="M3824" s="1"/>
    </row>
    <row r="3825" spans="1:13" x14ac:dyDescent="0.2">
      <c r="A3825" s="1"/>
      <c r="B3825" s="1"/>
      <c r="C3825" s="16"/>
      <c r="D3825" s="1"/>
      <c r="E3825" s="1"/>
      <c r="F3825" s="1"/>
      <c r="G3825" s="1"/>
      <c r="H3825" s="11"/>
      <c r="I3825" s="11"/>
      <c r="J3825" s="11"/>
      <c r="K3825" s="2"/>
      <c r="L3825" s="2"/>
      <c r="M3825" s="1"/>
    </row>
    <row r="3826" spans="1:13" x14ac:dyDescent="0.2">
      <c r="A3826" s="1"/>
      <c r="B3826" s="1"/>
      <c r="C3826" s="16"/>
      <c r="D3826" s="1"/>
      <c r="E3826" s="1"/>
      <c r="F3826" s="1"/>
      <c r="G3826" s="1"/>
      <c r="H3826" s="11"/>
      <c r="I3826" s="11"/>
      <c r="J3826" s="11"/>
      <c r="K3826" s="2"/>
      <c r="L3826" s="2"/>
      <c r="M3826" s="1"/>
    </row>
    <row r="3827" spans="1:13" x14ac:dyDescent="0.2">
      <c r="A3827" s="1"/>
      <c r="B3827" s="1"/>
      <c r="C3827" s="16"/>
      <c r="D3827" s="1"/>
      <c r="E3827" s="1"/>
      <c r="F3827" s="1"/>
      <c r="G3827" s="1"/>
      <c r="H3827" s="11"/>
      <c r="I3827" s="11"/>
      <c r="J3827" s="11"/>
      <c r="K3827" s="2"/>
      <c r="L3827" s="2"/>
      <c r="M3827" s="1"/>
    </row>
    <row r="3828" spans="1:13" x14ac:dyDescent="0.2">
      <c r="A3828" s="1"/>
      <c r="B3828" s="1"/>
      <c r="C3828" s="16"/>
      <c r="D3828" s="1"/>
      <c r="E3828" s="1"/>
      <c r="F3828" s="1"/>
      <c r="G3828" s="1"/>
      <c r="H3828" s="11"/>
      <c r="I3828" s="11"/>
      <c r="J3828" s="11"/>
      <c r="K3828" s="2"/>
      <c r="L3828" s="2"/>
      <c r="M3828" s="1"/>
    </row>
    <row r="3829" spans="1:13" x14ac:dyDescent="0.2">
      <c r="A3829" s="1"/>
      <c r="B3829" s="1"/>
      <c r="C3829" s="16"/>
      <c r="D3829" s="1"/>
      <c r="E3829" s="1"/>
      <c r="F3829" s="1"/>
      <c r="G3829" s="1"/>
      <c r="H3829" s="11"/>
      <c r="I3829" s="11"/>
      <c r="J3829" s="11"/>
      <c r="K3829" s="2"/>
      <c r="L3829" s="2"/>
      <c r="M3829" s="1"/>
    </row>
    <row r="3830" spans="1:13" x14ac:dyDescent="0.2">
      <c r="A3830" s="1"/>
      <c r="B3830" s="1"/>
      <c r="C3830" s="16"/>
      <c r="D3830" s="1"/>
      <c r="E3830" s="1"/>
      <c r="F3830" s="1"/>
      <c r="G3830" s="1"/>
      <c r="H3830" s="11"/>
      <c r="I3830" s="11"/>
      <c r="J3830" s="11"/>
      <c r="K3830" s="2"/>
      <c r="L3830" s="2"/>
      <c r="M3830" s="1"/>
    </row>
    <row r="3831" spans="1:13" x14ac:dyDescent="0.2">
      <c r="A3831" s="1"/>
      <c r="B3831" s="1"/>
      <c r="C3831" s="16"/>
      <c r="D3831" s="1"/>
      <c r="E3831" s="1"/>
      <c r="F3831" s="1"/>
      <c r="G3831" s="1"/>
      <c r="H3831" s="11"/>
      <c r="I3831" s="11"/>
      <c r="J3831" s="11"/>
      <c r="K3831" s="2"/>
      <c r="L3831" s="2"/>
      <c r="M3831" s="1"/>
    </row>
    <row r="3832" spans="1:13" x14ac:dyDescent="0.2">
      <c r="A3832" s="1"/>
      <c r="B3832" s="1"/>
      <c r="C3832" s="16"/>
      <c r="D3832" s="1"/>
      <c r="E3832" s="1"/>
      <c r="F3832" s="1"/>
      <c r="G3832" s="1"/>
      <c r="H3832" s="11"/>
      <c r="I3832" s="11"/>
      <c r="J3832" s="11"/>
      <c r="K3832" s="2"/>
      <c r="L3832" s="2"/>
      <c r="M3832" s="1"/>
    </row>
    <row r="3833" spans="1:13" x14ac:dyDescent="0.2">
      <c r="A3833" s="1"/>
      <c r="B3833" s="1"/>
      <c r="C3833" s="16"/>
      <c r="D3833" s="1"/>
      <c r="E3833" s="1"/>
      <c r="F3833" s="1"/>
      <c r="G3833" s="1"/>
      <c r="H3833" s="11"/>
      <c r="I3833" s="11"/>
      <c r="J3833" s="11"/>
      <c r="K3833" s="2"/>
      <c r="L3833" s="2"/>
      <c r="M3833" s="1"/>
    </row>
    <row r="3834" spans="1:13" x14ac:dyDescent="0.2">
      <c r="A3834" s="1"/>
      <c r="B3834" s="1"/>
      <c r="C3834" s="16"/>
      <c r="D3834" s="1"/>
      <c r="E3834" s="1"/>
      <c r="F3834" s="1"/>
      <c r="G3834" s="1"/>
      <c r="H3834" s="11"/>
      <c r="I3834" s="11"/>
      <c r="J3834" s="11"/>
      <c r="K3834" s="2"/>
      <c r="L3834" s="2"/>
      <c r="M3834" s="1"/>
    </row>
    <row r="3835" spans="1:13" x14ac:dyDescent="0.2">
      <c r="A3835" s="1"/>
      <c r="B3835" s="1"/>
      <c r="C3835" s="16"/>
      <c r="D3835" s="1"/>
      <c r="E3835" s="1"/>
      <c r="F3835" s="1"/>
      <c r="G3835" s="1"/>
      <c r="H3835" s="11"/>
      <c r="I3835" s="11"/>
      <c r="J3835" s="11"/>
      <c r="K3835" s="2"/>
      <c r="L3835" s="2"/>
      <c r="M3835" s="1"/>
    </row>
    <row r="3836" spans="1:13" x14ac:dyDescent="0.2">
      <c r="A3836" s="1"/>
      <c r="B3836" s="1"/>
      <c r="C3836" s="16"/>
      <c r="D3836" s="1"/>
      <c r="E3836" s="1"/>
      <c r="F3836" s="1"/>
      <c r="G3836" s="1"/>
      <c r="H3836" s="11"/>
      <c r="I3836" s="11"/>
      <c r="J3836" s="11"/>
      <c r="K3836" s="2"/>
      <c r="L3836" s="2"/>
      <c r="M3836" s="1"/>
    </row>
    <row r="3837" spans="1:13" x14ac:dyDescent="0.2">
      <c r="A3837" s="1"/>
      <c r="B3837" s="1"/>
      <c r="C3837" s="16"/>
      <c r="D3837" s="1"/>
      <c r="E3837" s="1"/>
      <c r="F3837" s="1"/>
      <c r="G3837" s="1"/>
      <c r="H3837" s="11"/>
      <c r="I3837" s="11"/>
      <c r="J3837" s="11"/>
      <c r="K3837" s="2"/>
      <c r="L3837" s="2"/>
      <c r="M3837" s="1"/>
    </row>
    <row r="3838" spans="1:13" x14ac:dyDescent="0.2">
      <c r="A3838" s="1"/>
      <c r="B3838" s="1"/>
      <c r="C3838" s="16"/>
      <c r="D3838" s="1"/>
      <c r="E3838" s="1"/>
      <c r="F3838" s="1"/>
      <c r="G3838" s="1"/>
      <c r="H3838" s="11"/>
      <c r="I3838" s="11"/>
      <c r="J3838" s="11"/>
      <c r="K3838" s="2"/>
      <c r="L3838" s="2"/>
      <c r="M3838" s="1"/>
    </row>
    <row r="3839" spans="1:13" x14ac:dyDescent="0.2">
      <c r="A3839" s="1"/>
      <c r="B3839" s="1"/>
      <c r="C3839" s="16"/>
      <c r="D3839" s="1"/>
      <c r="E3839" s="1"/>
      <c r="F3839" s="1"/>
      <c r="G3839" s="1"/>
      <c r="H3839" s="11"/>
      <c r="I3839" s="11"/>
      <c r="J3839" s="11"/>
      <c r="K3839" s="2"/>
      <c r="L3839" s="2"/>
      <c r="M3839" s="1"/>
    </row>
    <row r="3840" spans="1:13" x14ac:dyDescent="0.2">
      <c r="A3840" s="1"/>
      <c r="B3840" s="1"/>
      <c r="C3840" s="16"/>
      <c r="D3840" s="1"/>
      <c r="E3840" s="1"/>
      <c r="F3840" s="1"/>
      <c r="G3840" s="1"/>
      <c r="H3840" s="11"/>
      <c r="I3840" s="11"/>
      <c r="J3840" s="11"/>
      <c r="K3840" s="2"/>
      <c r="L3840" s="2"/>
      <c r="M3840" s="1"/>
    </row>
    <row r="3841" spans="1:13" x14ac:dyDescent="0.2">
      <c r="A3841" s="1"/>
      <c r="B3841" s="1"/>
      <c r="C3841" s="16"/>
      <c r="D3841" s="1"/>
      <c r="E3841" s="1"/>
      <c r="F3841" s="1"/>
      <c r="G3841" s="1"/>
      <c r="H3841" s="11"/>
      <c r="I3841" s="11"/>
      <c r="J3841" s="11"/>
      <c r="K3841" s="2"/>
      <c r="L3841" s="2"/>
      <c r="M3841" s="1"/>
    </row>
    <row r="3842" spans="1:13" x14ac:dyDescent="0.2">
      <c r="A3842" s="1"/>
      <c r="B3842" s="1"/>
      <c r="C3842" s="16"/>
      <c r="D3842" s="1"/>
      <c r="E3842" s="1"/>
      <c r="F3842" s="1"/>
      <c r="G3842" s="1"/>
      <c r="H3842" s="11"/>
      <c r="I3842" s="11"/>
      <c r="J3842" s="11"/>
      <c r="K3842" s="2"/>
      <c r="L3842" s="2"/>
      <c r="M3842" s="1"/>
    </row>
    <row r="3843" spans="1:13" x14ac:dyDescent="0.2">
      <c r="A3843" s="1"/>
      <c r="B3843" s="1"/>
      <c r="C3843" s="16"/>
      <c r="D3843" s="1"/>
      <c r="E3843" s="1"/>
      <c r="F3843" s="1"/>
      <c r="G3843" s="1"/>
      <c r="H3843" s="11"/>
      <c r="I3843" s="11"/>
      <c r="J3843" s="11"/>
      <c r="K3843" s="2"/>
      <c r="L3843" s="2"/>
      <c r="M3843" s="1"/>
    </row>
    <row r="3844" spans="1:13" x14ac:dyDescent="0.2">
      <c r="A3844" s="1"/>
      <c r="B3844" s="1"/>
      <c r="C3844" s="16"/>
      <c r="D3844" s="1"/>
      <c r="E3844" s="1"/>
      <c r="F3844" s="1"/>
      <c r="G3844" s="1"/>
      <c r="H3844" s="11"/>
      <c r="I3844" s="11"/>
      <c r="J3844" s="11"/>
      <c r="K3844" s="2"/>
      <c r="L3844" s="2"/>
      <c r="M3844" s="1"/>
    </row>
    <row r="3845" spans="1:13" x14ac:dyDescent="0.2">
      <c r="A3845" s="1"/>
      <c r="B3845" s="1"/>
      <c r="C3845" s="16"/>
      <c r="D3845" s="1"/>
      <c r="E3845" s="1"/>
      <c r="F3845" s="1"/>
      <c r="G3845" s="1"/>
      <c r="H3845" s="11"/>
      <c r="I3845" s="11"/>
      <c r="J3845" s="11"/>
      <c r="K3845" s="2"/>
      <c r="L3845" s="2"/>
      <c r="M3845" s="1"/>
    </row>
    <row r="3846" spans="1:13" x14ac:dyDescent="0.2">
      <c r="A3846" s="1"/>
      <c r="B3846" s="1"/>
      <c r="C3846" s="16"/>
      <c r="D3846" s="1"/>
      <c r="E3846" s="1"/>
      <c r="F3846" s="1"/>
      <c r="G3846" s="1"/>
      <c r="H3846" s="11"/>
      <c r="I3846" s="11"/>
      <c r="J3846" s="11"/>
      <c r="K3846" s="2"/>
      <c r="L3846" s="2"/>
      <c r="M3846" s="1"/>
    </row>
    <row r="3847" spans="1:13" x14ac:dyDescent="0.2">
      <c r="A3847" s="1"/>
      <c r="B3847" s="1"/>
      <c r="C3847" s="16"/>
      <c r="D3847" s="1"/>
      <c r="E3847" s="1"/>
      <c r="F3847" s="1"/>
      <c r="G3847" s="1"/>
      <c r="H3847" s="11"/>
      <c r="I3847" s="11"/>
      <c r="J3847" s="11"/>
      <c r="K3847" s="2"/>
      <c r="L3847" s="2"/>
      <c r="M3847" s="1"/>
    </row>
    <row r="3848" spans="1:13" x14ac:dyDescent="0.2">
      <c r="A3848" s="1"/>
      <c r="B3848" s="1"/>
      <c r="C3848" s="16"/>
      <c r="D3848" s="1"/>
      <c r="E3848" s="1"/>
      <c r="F3848" s="1"/>
      <c r="G3848" s="1"/>
      <c r="H3848" s="11"/>
      <c r="I3848" s="11"/>
      <c r="J3848" s="11"/>
      <c r="K3848" s="2"/>
      <c r="L3848" s="2"/>
      <c r="M3848" s="1"/>
    </row>
    <row r="3849" spans="1:13" x14ac:dyDescent="0.2">
      <c r="A3849" s="1"/>
      <c r="B3849" s="1"/>
      <c r="C3849" s="16"/>
      <c r="D3849" s="1"/>
      <c r="E3849" s="1"/>
      <c r="F3849" s="1"/>
      <c r="G3849" s="1"/>
      <c r="H3849" s="11"/>
      <c r="I3849" s="11"/>
      <c r="J3849" s="11"/>
      <c r="K3849" s="2"/>
      <c r="L3849" s="2"/>
      <c r="M3849" s="1"/>
    </row>
    <row r="3850" spans="1:13" x14ac:dyDescent="0.2">
      <c r="A3850" s="1"/>
      <c r="B3850" s="1"/>
      <c r="C3850" s="16"/>
      <c r="D3850" s="1"/>
      <c r="E3850" s="1"/>
      <c r="F3850" s="1"/>
      <c r="G3850" s="1"/>
      <c r="H3850" s="11"/>
      <c r="I3850" s="11"/>
      <c r="J3850" s="11"/>
      <c r="K3850" s="2"/>
      <c r="L3850" s="2"/>
      <c r="M3850" s="1"/>
    </row>
    <row r="3851" spans="1:13" x14ac:dyDescent="0.2">
      <c r="A3851" s="1"/>
      <c r="B3851" s="1"/>
      <c r="C3851" s="16"/>
      <c r="D3851" s="1"/>
      <c r="E3851" s="1"/>
      <c r="F3851" s="1"/>
      <c r="G3851" s="1"/>
      <c r="H3851" s="11"/>
      <c r="I3851" s="11"/>
      <c r="J3851" s="11"/>
      <c r="K3851" s="2"/>
      <c r="L3851" s="2"/>
      <c r="M3851" s="1"/>
    </row>
    <row r="3852" spans="1:13" x14ac:dyDescent="0.2">
      <c r="A3852" s="1"/>
      <c r="B3852" s="1"/>
      <c r="C3852" s="16"/>
      <c r="D3852" s="1"/>
      <c r="E3852" s="1"/>
      <c r="F3852" s="1"/>
      <c r="G3852" s="1"/>
      <c r="H3852" s="11"/>
      <c r="I3852" s="11"/>
      <c r="J3852" s="11"/>
      <c r="K3852" s="2"/>
      <c r="L3852" s="2"/>
      <c r="M3852" s="1"/>
    </row>
    <row r="3853" spans="1:13" x14ac:dyDescent="0.2">
      <c r="A3853" s="1"/>
      <c r="B3853" s="1"/>
      <c r="C3853" s="16"/>
      <c r="D3853" s="1"/>
      <c r="E3853" s="1"/>
      <c r="F3853" s="1"/>
      <c r="G3853" s="1"/>
      <c r="H3853" s="11"/>
      <c r="I3853" s="11"/>
      <c r="J3853" s="11"/>
      <c r="K3853" s="2"/>
      <c r="L3853" s="2"/>
      <c r="M3853" s="1"/>
    </row>
    <row r="3854" spans="1:13" x14ac:dyDescent="0.2">
      <c r="A3854" s="1"/>
      <c r="B3854" s="1"/>
      <c r="C3854" s="16"/>
      <c r="D3854" s="1"/>
      <c r="E3854" s="1"/>
      <c r="F3854" s="1"/>
      <c r="G3854" s="1"/>
      <c r="H3854" s="11"/>
      <c r="I3854" s="11"/>
      <c r="J3854" s="11"/>
      <c r="K3854" s="2"/>
      <c r="L3854" s="2"/>
      <c r="M3854" s="1"/>
    </row>
    <row r="3855" spans="1:13" x14ac:dyDescent="0.2">
      <c r="A3855" s="1"/>
      <c r="B3855" s="1"/>
      <c r="C3855" s="16"/>
      <c r="D3855" s="1"/>
      <c r="E3855" s="1"/>
      <c r="F3855" s="1"/>
      <c r="G3855" s="1"/>
      <c r="H3855" s="11"/>
      <c r="I3855" s="11"/>
      <c r="J3855" s="11"/>
      <c r="K3855" s="2"/>
      <c r="L3855" s="2"/>
      <c r="M3855" s="1"/>
    </row>
    <row r="3856" spans="1:13" x14ac:dyDescent="0.2">
      <c r="A3856" s="1"/>
      <c r="B3856" s="1"/>
      <c r="C3856" s="16"/>
      <c r="D3856" s="1"/>
      <c r="E3856" s="1"/>
      <c r="F3856" s="1"/>
      <c r="G3856" s="1"/>
      <c r="H3856" s="11"/>
      <c r="I3856" s="11"/>
      <c r="J3856" s="11"/>
      <c r="K3856" s="2"/>
      <c r="L3856" s="2"/>
      <c r="M3856" s="1"/>
    </row>
    <row r="3857" spans="1:13" x14ac:dyDescent="0.2">
      <c r="A3857" s="1"/>
      <c r="B3857" s="1"/>
      <c r="C3857" s="16"/>
      <c r="D3857" s="1"/>
      <c r="E3857" s="1"/>
      <c r="F3857" s="1"/>
      <c r="G3857" s="1"/>
      <c r="H3857" s="11"/>
      <c r="I3857" s="11"/>
      <c r="J3857" s="11"/>
      <c r="K3857" s="2"/>
      <c r="L3857" s="2"/>
      <c r="M3857" s="1"/>
    </row>
    <row r="3858" spans="1:13" x14ac:dyDescent="0.2">
      <c r="A3858" s="1"/>
      <c r="B3858" s="1"/>
      <c r="C3858" s="16"/>
      <c r="D3858" s="1"/>
      <c r="E3858" s="1"/>
      <c r="F3858" s="1"/>
      <c r="G3858" s="1"/>
      <c r="H3858" s="11"/>
      <c r="I3858" s="11"/>
      <c r="J3858" s="11"/>
      <c r="K3858" s="2"/>
      <c r="L3858" s="2"/>
      <c r="M3858" s="1"/>
    </row>
    <row r="3859" spans="1:13" x14ac:dyDescent="0.2">
      <c r="A3859" s="1"/>
      <c r="B3859" s="1"/>
      <c r="C3859" s="16"/>
      <c r="D3859" s="1"/>
      <c r="E3859" s="1"/>
      <c r="F3859" s="1"/>
      <c r="G3859" s="1"/>
      <c r="H3859" s="11"/>
      <c r="I3859" s="11"/>
      <c r="J3859" s="11"/>
      <c r="K3859" s="2"/>
      <c r="L3859" s="2"/>
      <c r="M3859" s="1"/>
    </row>
    <row r="3860" spans="1:13" x14ac:dyDescent="0.2">
      <c r="A3860" s="1"/>
      <c r="B3860" s="1"/>
      <c r="C3860" s="16"/>
      <c r="D3860" s="1"/>
      <c r="E3860" s="1"/>
      <c r="F3860" s="1"/>
      <c r="G3860" s="1"/>
      <c r="H3860" s="11"/>
      <c r="I3860" s="11"/>
      <c r="J3860" s="11"/>
      <c r="K3860" s="2"/>
      <c r="L3860" s="2"/>
      <c r="M3860" s="1"/>
    </row>
    <row r="3861" spans="1:13" x14ac:dyDescent="0.2">
      <c r="A3861" s="1"/>
      <c r="B3861" s="1"/>
      <c r="C3861" s="16"/>
      <c r="D3861" s="1"/>
      <c r="E3861" s="1"/>
      <c r="F3861" s="1"/>
      <c r="G3861" s="1"/>
      <c r="H3861" s="11"/>
      <c r="I3861" s="11"/>
      <c r="J3861" s="11"/>
      <c r="K3861" s="2"/>
      <c r="L3861" s="2"/>
      <c r="M3861" s="1"/>
    </row>
    <row r="3862" spans="1:13" x14ac:dyDescent="0.2">
      <c r="A3862" s="1"/>
      <c r="B3862" s="1"/>
      <c r="C3862" s="16"/>
      <c r="D3862" s="1"/>
      <c r="E3862" s="1"/>
      <c r="F3862" s="1"/>
      <c r="G3862" s="1"/>
      <c r="H3862" s="11"/>
      <c r="I3862" s="11"/>
      <c r="J3862" s="11"/>
      <c r="K3862" s="2"/>
      <c r="L3862" s="2"/>
      <c r="M3862" s="1"/>
    </row>
    <row r="3863" spans="1:13" x14ac:dyDescent="0.2">
      <c r="A3863" s="1"/>
      <c r="B3863" s="1"/>
      <c r="C3863" s="16"/>
      <c r="D3863" s="1"/>
      <c r="E3863" s="1"/>
      <c r="F3863" s="1"/>
      <c r="G3863" s="1"/>
      <c r="H3863" s="11"/>
      <c r="I3863" s="11"/>
      <c r="J3863" s="11"/>
      <c r="K3863" s="2"/>
      <c r="L3863" s="2"/>
      <c r="M3863" s="1"/>
    </row>
    <row r="3864" spans="1:13" x14ac:dyDescent="0.2">
      <c r="A3864" s="1"/>
      <c r="B3864" s="1"/>
      <c r="C3864" s="16"/>
      <c r="D3864" s="1"/>
      <c r="E3864" s="1"/>
      <c r="F3864" s="1"/>
      <c r="G3864" s="1"/>
      <c r="H3864" s="11"/>
      <c r="I3864" s="11"/>
      <c r="J3864" s="11"/>
      <c r="K3864" s="2"/>
      <c r="L3864" s="2"/>
      <c r="M3864" s="1"/>
    </row>
    <row r="3865" spans="1:13" x14ac:dyDescent="0.2">
      <c r="A3865" s="1"/>
      <c r="B3865" s="1"/>
      <c r="C3865" s="16"/>
      <c r="D3865" s="1"/>
      <c r="E3865" s="1"/>
      <c r="F3865" s="1"/>
      <c r="G3865" s="1"/>
      <c r="H3865" s="11"/>
      <c r="I3865" s="11"/>
      <c r="J3865" s="11"/>
      <c r="K3865" s="2"/>
      <c r="L3865" s="2"/>
      <c r="M3865" s="1"/>
    </row>
    <row r="3866" spans="1:13" x14ac:dyDescent="0.2">
      <c r="A3866" s="1"/>
      <c r="B3866" s="1"/>
      <c r="C3866" s="16"/>
      <c r="D3866" s="1"/>
      <c r="E3866" s="1"/>
      <c r="F3866" s="1"/>
      <c r="G3866" s="1"/>
      <c r="H3866" s="11"/>
      <c r="I3866" s="11"/>
      <c r="J3866" s="11"/>
      <c r="K3866" s="2"/>
      <c r="L3866" s="2"/>
      <c r="M3866" s="1"/>
    </row>
    <row r="3867" spans="1:13" x14ac:dyDescent="0.2">
      <c r="A3867" s="1"/>
      <c r="B3867" s="1"/>
      <c r="C3867" s="16"/>
      <c r="D3867" s="1"/>
      <c r="E3867" s="1"/>
      <c r="F3867" s="1"/>
      <c r="G3867" s="1"/>
      <c r="H3867" s="11"/>
      <c r="I3867" s="11"/>
      <c r="J3867" s="11"/>
      <c r="K3867" s="2"/>
      <c r="L3867" s="2"/>
      <c r="M3867" s="1"/>
    </row>
    <row r="3868" spans="1:13" x14ac:dyDescent="0.2">
      <c r="A3868" s="1"/>
      <c r="B3868" s="1"/>
      <c r="C3868" s="16"/>
      <c r="D3868" s="1"/>
      <c r="E3868" s="1"/>
      <c r="F3868" s="1"/>
      <c r="G3868" s="1"/>
      <c r="H3868" s="11"/>
      <c r="I3868" s="11"/>
      <c r="J3868" s="11"/>
      <c r="K3868" s="2"/>
      <c r="L3868" s="2"/>
      <c r="M3868" s="1"/>
    </row>
    <row r="3869" spans="1:13" x14ac:dyDescent="0.2">
      <c r="A3869" s="1"/>
      <c r="B3869" s="1"/>
      <c r="C3869" s="16"/>
      <c r="D3869" s="1"/>
      <c r="E3869" s="1"/>
      <c r="F3869" s="1"/>
      <c r="G3869" s="1"/>
      <c r="H3869" s="11"/>
      <c r="I3869" s="11"/>
      <c r="J3869" s="11"/>
      <c r="K3869" s="2"/>
      <c r="L3869" s="2"/>
      <c r="M3869" s="1"/>
    </row>
    <row r="3870" spans="1:13" x14ac:dyDescent="0.2">
      <c r="A3870" s="1"/>
      <c r="B3870" s="1"/>
      <c r="C3870" s="16"/>
      <c r="D3870" s="1"/>
      <c r="E3870" s="1"/>
      <c r="F3870" s="1"/>
      <c r="G3870" s="1"/>
      <c r="H3870" s="11"/>
      <c r="I3870" s="11"/>
      <c r="J3870" s="11"/>
      <c r="K3870" s="2"/>
      <c r="L3870" s="2"/>
      <c r="M3870" s="1"/>
    </row>
    <row r="3871" spans="1:13" x14ac:dyDescent="0.2">
      <c r="A3871" s="1"/>
      <c r="B3871" s="1"/>
      <c r="C3871" s="16"/>
      <c r="D3871" s="1"/>
      <c r="E3871" s="1"/>
      <c r="F3871" s="1"/>
      <c r="G3871" s="1"/>
      <c r="H3871" s="11"/>
      <c r="I3871" s="11"/>
      <c r="J3871" s="11"/>
      <c r="K3871" s="2"/>
      <c r="L3871" s="2"/>
      <c r="M3871" s="1"/>
    </row>
    <row r="3872" spans="1:13" x14ac:dyDescent="0.2">
      <c r="A3872" s="1"/>
      <c r="B3872" s="1"/>
      <c r="C3872" s="16"/>
      <c r="D3872" s="1"/>
      <c r="E3872" s="1"/>
      <c r="F3872" s="1"/>
      <c r="G3872" s="1"/>
      <c r="H3872" s="11"/>
      <c r="I3872" s="11"/>
      <c r="J3872" s="11"/>
      <c r="K3872" s="2"/>
      <c r="L3872" s="2"/>
      <c r="M3872" s="1"/>
    </row>
    <row r="3873" spans="1:13" x14ac:dyDescent="0.2">
      <c r="A3873" s="1"/>
      <c r="B3873" s="1"/>
      <c r="C3873" s="16"/>
      <c r="D3873" s="1"/>
      <c r="E3873" s="1"/>
      <c r="F3873" s="1"/>
      <c r="G3873" s="1"/>
      <c r="H3873" s="11"/>
      <c r="I3873" s="11"/>
      <c r="J3873" s="11"/>
      <c r="K3873" s="2"/>
      <c r="L3873" s="2"/>
      <c r="M3873" s="1"/>
    </row>
    <row r="3874" spans="1:13" x14ac:dyDescent="0.2">
      <c r="A3874" s="1"/>
      <c r="B3874" s="1"/>
      <c r="C3874" s="16"/>
      <c r="D3874" s="1"/>
      <c r="E3874" s="1"/>
      <c r="F3874" s="1"/>
      <c r="G3874" s="1"/>
      <c r="H3874" s="11"/>
      <c r="I3874" s="11"/>
      <c r="J3874" s="11"/>
      <c r="K3874" s="2"/>
      <c r="L3874" s="2"/>
      <c r="M3874" s="1"/>
    </row>
    <row r="3875" spans="1:13" x14ac:dyDescent="0.2">
      <c r="A3875" s="1"/>
      <c r="B3875" s="1"/>
      <c r="C3875" s="16"/>
      <c r="D3875" s="1"/>
      <c r="E3875" s="1"/>
      <c r="F3875" s="1"/>
      <c r="G3875" s="1"/>
      <c r="H3875" s="11"/>
      <c r="I3875" s="11"/>
      <c r="J3875" s="11"/>
      <c r="K3875" s="2"/>
      <c r="L3875" s="2"/>
      <c r="M3875" s="1"/>
    </row>
    <row r="3876" spans="1:13" x14ac:dyDescent="0.2">
      <c r="A3876" s="1"/>
      <c r="B3876" s="1"/>
      <c r="C3876" s="16"/>
      <c r="D3876" s="1"/>
      <c r="E3876" s="1"/>
      <c r="F3876" s="1"/>
      <c r="G3876" s="1"/>
      <c r="H3876" s="11"/>
      <c r="I3876" s="11"/>
      <c r="J3876" s="11"/>
      <c r="K3876" s="2"/>
      <c r="L3876" s="2"/>
      <c r="M3876" s="1"/>
    </row>
    <row r="3877" spans="1:13" x14ac:dyDescent="0.2">
      <c r="A3877" s="1"/>
      <c r="B3877" s="1"/>
      <c r="C3877" s="16"/>
      <c r="D3877" s="1"/>
      <c r="E3877" s="1"/>
      <c r="F3877" s="1"/>
      <c r="G3877" s="1"/>
      <c r="H3877" s="11"/>
      <c r="I3877" s="11"/>
      <c r="J3877" s="11"/>
      <c r="K3877" s="2"/>
      <c r="L3877" s="2"/>
      <c r="M3877" s="1"/>
    </row>
    <row r="3878" spans="1:13" x14ac:dyDescent="0.2">
      <c r="A3878" s="1"/>
      <c r="B3878" s="1"/>
      <c r="C3878" s="16"/>
      <c r="D3878" s="1"/>
      <c r="E3878" s="1"/>
      <c r="F3878" s="1"/>
      <c r="G3878" s="1"/>
      <c r="H3878" s="11"/>
      <c r="I3878" s="11"/>
      <c r="J3878" s="11"/>
      <c r="K3878" s="2"/>
      <c r="L3878" s="2"/>
      <c r="M3878" s="1"/>
    </row>
    <row r="3879" spans="1:13" x14ac:dyDescent="0.2">
      <c r="A3879" s="1"/>
      <c r="B3879" s="1"/>
      <c r="C3879" s="16"/>
      <c r="D3879" s="1"/>
      <c r="E3879" s="1"/>
      <c r="F3879" s="1"/>
      <c r="G3879" s="1"/>
      <c r="H3879" s="11"/>
      <c r="I3879" s="11"/>
      <c r="J3879" s="11"/>
      <c r="K3879" s="2"/>
      <c r="L3879" s="2"/>
      <c r="M3879" s="1"/>
    </row>
    <row r="3880" spans="1:13" x14ac:dyDescent="0.2">
      <c r="A3880" s="1"/>
      <c r="B3880" s="1"/>
      <c r="C3880" s="16"/>
      <c r="D3880" s="1"/>
      <c r="E3880" s="1"/>
      <c r="F3880" s="1"/>
      <c r="G3880" s="1"/>
      <c r="H3880" s="11"/>
      <c r="I3880" s="11"/>
      <c r="J3880" s="11"/>
      <c r="K3880" s="2"/>
      <c r="L3880" s="2"/>
      <c r="M3880" s="1"/>
    </row>
    <row r="3881" spans="1:13" x14ac:dyDescent="0.2">
      <c r="A3881" s="1"/>
      <c r="B3881" s="1"/>
      <c r="C3881" s="16"/>
      <c r="D3881" s="1"/>
      <c r="E3881" s="1"/>
      <c r="F3881" s="1"/>
      <c r="G3881" s="1"/>
      <c r="H3881" s="11"/>
      <c r="I3881" s="11"/>
      <c r="J3881" s="11"/>
      <c r="K3881" s="2"/>
      <c r="L3881" s="2"/>
      <c r="M3881" s="1"/>
    </row>
    <row r="3882" spans="1:13" x14ac:dyDescent="0.2">
      <c r="A3882" s="1"/>
      <c r="B3882" s="1"/>
      <c r="C3882" s="16"/>
      <c r="D3882" s="1"/>
      <c r="E3882" s="1"/>
      <c r="F3882" s="1"/>
      <c r="G3882" s="1"/>
      <c r="H3882" s="11"/>
      <c r="I3882" s="11"/>
      <c r="J3882" s="11"/>
      <c r="K3882" s="2"/>
      <c r="L3882" s="2"/>
      <c r="M3882" s="1"/>
    </row>
    <row r="3883" spans="1:13" x14ac:dyDescent="0.2">
      <c r="A3883" s="1"/>
      <c r="B3883" s="1"/>
      <c r="C3883" s="16"/>
      <c r="D3883" s="1"/>
      <c r="E3883" s="1"/>
      <c r="F3883" s="1"/>
      <c r="G3883" s="1"/>
      <c r="H3883" s="11"/>
      <c r="I3883" s="11"/>
      <c r="J3883" s="11"/>
      <c r="K3883" s="2"/>
      <c r="L3883" s="2"/>
      <c r="M3883" s="1"/>
    </row>
    <row r="3884" spans="1:13" x14ac:dyDescent="0.2">
      <c r="A3884" s="1"/>
      <c r="B3884" s="1"/>
      <c r="C3884" s="16"/>
      <c r="D3884" s="1"/>
      <c r="E3884" s="1"/>
      <c r="F3884" s="1"/>
      <c r="G3884" s="1"/>
      <c r="H3884" s="11"/>
      <c r="I3884" s="11"/>
      <c r="J3884" s="11"/>
      <c r="K3884" s="2"/>
      <c r="L3884" s="2"/>
      <c r="M3884" s="1"/>
    </row>
    <row r="3885" spans="1:13" x14ac:dyDescent="0.2">
      <c r="A3885" s="1"/>
      <c r="B3885" s="1"/>
      <c r="C3885" s="16"/>
      <c r="D3885" s="1"/>
      <c r="E3885" s="1"/>
      <c r="F3885" s="1"/>
      <c r="G3885" s="1"/>
      <c r="H3885" s="11"/>
      <c r="I3885" s="11"/>
      <c r="J3885" s="11"/>
      <c r="K3885" s="2"/>
      <c r="L3885" s="2"/>
      <c r="M3885" s="1"/>
    </row>
    <row r="3886" spans="1:13" x14ac:dyDescent="0.2">
      <c r="A3886" s="1"/>
      <c r="B3886" s="1"/>
      <c r="C3886" s="16"/>
      <c r="D3886" s="1"/>
      <c r="E3886" s="1"/>
      <c r="F3886" s="1"/>
      <c r="G3886" s="1"/>
      <c r="H3886" s="11"/>
      <c r="I3886" s="11"/>
      <c r="J3886" s="11"/>
      <c r="K3886" s="2"/>
      <c r="L3886" s="2"/>
      <c r="M3886" s="1"/>
    </row>
    <row r="3887" spans="1:13" x14ac:dyDescent="0.2">
      <c r="A3887" s="1"/>
      <c r="B3887" s="1"/>
      <c r="C3887" s="16"/>
      <c r="D3887" s="1"/>
      <c r="E3887" s="1"/>
      <c r="F3887" s="1"/>
      <c r="G3887" s="1"/>
      <c r="H3887" s="11"/>
      <c r="I3887" s="11"/>
      <c r="J3887" s="11"/>
      <c r="K3887" s="2"/>
      <c r="L3887" s="2"/>
      <c r="M3887" s="1"/>
    </row>
    <row r="3888" spans="1:13" x14ac:dyDescent="0.2">
      <c r="A3888" s="1"/>
      <c r="B3888" s="1"/>
      <c r="C3888" s="16"/>
      <c r="D3888" s="1"/>
      <c r="E3888" s="1"/>
      <c r="F3888" s="1"/>
      <c r="G3888" s="1"/>
      <c r="H3888" s="11"/>
      <c r="I3888" s="11"/>
      <c r="J3888" s="11"/>
      <c r="K3888" s="2"/>
      <c r="L3888" s="2"/>
      <c r="M3888" s="1"/>
    </row>
    <row r="3889" spans="1:13" x14ac:dyDescent="0.2">
      <c r="A3889" s="1"/>
      <c r="B3889" s="1"/>
      <c r="C3889" s="16"/>
      <c r="D3889" s="1"/>
      <c r="E3889" s="1"/>
      <c r="F3889" s="1"/>
      <c r="G3889" s="1"/>
      <c r="H3889" s="11"/>
      <c r="I3889" s="11"/>
      <c r="J3889" s="11"/>
      <c r="K3889" s="2"/>
      <c r="L3889" s="2"/>
      <c r="M3889" s="1"/>
    </row>
    <row r="3890" spans="1:13" x14ac:dyDescent="0.2">
      <c r="A3890" s="1"/>
      <c r="B3890" s="1"/>
      <c r="C3890" s="16"/>
      <c r="D3890" s="1"/>
      <c r="E3890" s="1"/>
      <c r="F3890" s="1"/>
      <c r="G3890" s="1"/>
      <c r="H3890" s="11"/>
      <c r="I3890" s="11"/>
      <c r="J3890" s="11"/>
      <c r="K3890" s="2"/>
      <c r="L3890" s="2"/>
      <c r="M3890" s="1"/>
    </row>
    <row r="3891" spans="1:13" x14ac:dyDescent="0.2">
      <c r="A3891" s="1"/>
      <c r="B3891" s="1"/>
      <c r="C3891" s="16"/>
      <c r="D3891" s="1"/>
      <c r="E3891" s="1"/>
      <c r="F3891" s="1"/>
      <c r="G3891" s="1"/>
      <c r="H3891" s="11"/>
      <c r="I3891" s="11"/>
      <c r="J3891" s="11"/>
      <c r="K3891" s="2"/>
      <c r="L3891" s="2"/>
      <c r="M3891" s="1"/>
    </row>
    <row r="3892" spans="1:13" x14ac:dyDescent="0.2">
      <c r="A3892" s="1"/>
      <c r="B3892" s="1"/>
      <c r="C3892" s="16"/>
      <c r="D3892" s="1"/>
      <c r="E3892" s="1"/>
      <c r="F3892" s="1"/>
      <c r="G3892" s="1"/>
      <c r="H3892" s="11"/>
      <c r="I3892" s="11"/>
      <c r="J3892" s="11"/>
      <c r="K3892" s="2"/>
      <c r="L3892" s="2"/>
      <c r="M3892" s="1"/>
    </row>
    <row r="3893" spans="1:13" x14ac:dyDescent="0.2">
      <c r="A3893" s="1"/>
      <c r="B3893" s="1"/>
      <c r="C3893" s="16"/>
      <c r="D3893" s="1"/>
      <c r="E3893" s="1"/>
      <c r="F3893" s="1"/>
      <c r="G3893" s="1"/>
      <c r="H3893" s="11"/>
      <c r="I3893" s="11"/>
      <c r="J3893" s="11"/>
      <c r="K3893" s="2"/>
      <c r="L3893" s="2"/>
      <c r="M3893" s="1"/>
    </row>
    <row r="3894" spans="1:13" x14ac:dyDescent="0.2">
      <c r="A3894" s="1"/>
      <c r="B3894" s="1"/>
      <c r="C3894" s="16"/>
      <c r="D3894" s="1"/>
      <c r="E3894" s="1"/>
      <c r="F3894" s="1"/>
      <c r="G3894" s="1"/>
      <c r="H3894" s="11"/>
      <c r="I3894" s="11"/>
      <c r="J3894" s="11"/>
      <c r="K3894" s="2"/>
      <c r="L3894" s="2"/>
      <c r="M3894" s="1"/>
    </row>
    <row r="3895" spans="1:13" x14ac:dyDescent="0.2">
      <c r="A3895" s="1"/>
      <c r="B3895" s="1"/>
      <c r="C3895" s="16"/>
      <c r="D3895" s="1"/>
      <c r="E3895" s="1"/>
      <c r="F3895" s="1"/>
      <c r="G3895" s="1"/>
      <c r="H3895" s="11"/>
      <c r="I3895" s="11"/>
      <c r="J3895" s="11"/>
      <c r="K3895" s="2"/>
      <c r="L3895" s="2"/>
      <c r="M3895" s="1"/>
    </row>
    <row r="3896" spans="1:13" x14ac:dyDescent="0.2">
      <c r="A3896" s="1"/>
      <c r="B3896" s="1"/>
      <c r="C3896" s="16"/>
      <c r="D3896" s="1"/>
      <c r="E3896" s="1"/>
      <c r="F3896" s="1"/>
      <c r="G3896" s="1"/>
      <c r="H3896" s="11"/>
      <c r="I3896" s="11"/>
      <c r="J3896" s="11"/>
      <c r="K3896" s="2"/>
      <c r="L3896" s="2"/>
      <c r="M3896" s="1"/>
    </row>
    <row r="3897" spans="1:13" x14ac:dyDescent="0.2">
      <c r="A3897" s="1"/>
      <c r="B3897" s="1"/>
      <c r="C3897" s="16"/>
      <c r="D3897" s="1"/>
      <c r="E3897" s="1"/>
      <c r="F3897" s="1"/>
      <c r="G3897" s="1"/>
      <c r="H3897" s="11"/>
      <c r="I3897" s="11"/>
      <c r="J3897" s="11"/>
      <c r="K3897" s="2"/>
      <c r="L3897" s="2"/>
      <c r="M3897" s="1"/>
    </row>
    <row r="3898" spans="1:13" x14ac:dyDescent="0.2">
      <c r="A3898" s="1"/>
      <c r="B3898" s="1"/>
      <c r="C3898" s="16"/>
      <c r="D3898" s="1"/>
      <c r="E3898" s="1"/>
      <c r="F3898" s="1"/>
      <c r="G3898" s="1"/>
      <c r="H3898" s="11"/>
      <c r="I3898" s="11"/>
      <c r="J3898" s="11"/>
      <c r="K3898" s="2"/>
      <c r="L3898" s="2"/>
      <c r="M3898" s="1"/>
    </row>
    <row r="3899" spans="1:13" x14ac:dyDescent="0.2">
      <c r="A3899" s="1"/>
      <c r="B3899" s="1"/>
      <c r="C3899" s="16"/>
      <c r="D3899" s="1"/>
      <c r="E3899" s="1"/>
      <c r="F3899" s="1"/>
      <c r="G3899" s="1"/>
      <c r="H3899" s="11"/>
      <c r="I3899" s="11"/>
      <c r="J3899" s="11"/>
      <c r="K3899" s="2"/>
      <c r="L3899" s="2"/>
      <c r="M3899" s="1"/>
    </row>
    <row r="3900" spans="1:13" x14ac:dyDescent="0.2">
      <c r="A3900" s="1"/>
      <c r="B3900" s="1"/>
      <c r="C3900" s="16"/>
      <c r="D3900" s="1"/>
      <c r="E3900" s="1"/>
      <c r="F3900" s="1"/>
      <c r="G3900" s="1"/>
      <c r="H3900" s="11"/>
      <c r="I3900" s="11"/>
      <c r="J3900" s="11"/>
      <c r="K3900" s="2"/>
      <c r="L3900" s="2"/>
      <c r="M3900" s="1"/>
    </row>
    <row r="3901" spans="1:13" x14ac:dyDescent="0.2">
      <c r="A3901" s="1"/>
      <c r="B3901" s="1"/>
      <c r="C3901" s="16"/>
      <c r="D3901" s="1"/>
      <c r="E3901" s="1"/>
      <c r="F3901" s="1"/>
      <c r="G3901" s="1"/>
      <c r="H3901" s="11"/>
      <c r="I3901" s="11"/>
      <c r="J3901" s="11"/>
      <c r="K3901" s="2"/>
      <c r="L3901" s="2"/>
      <c r="M3901" s="1"/>
    </row>
    <row r="3902" spans="1:13" x14ac:dyDescent="0.2">
      <c r="A3902" s="1"/>
      <c r="B3902" s="1"/>
      <c r="C3902" s="16"/>
      <c r="D3902" s="1"/>
      <c r="E3902" s="1"/>
      <c r="F3902" s="1"/>
      <c r="G3902" s="1"/>
      <c r="H3902" s="11"/>
      <c r="I3902" s="11"/>
      <c r="J3902" s="11"/>
      <c r="K3902" s="2"/>
      <c r="L3902" s="2"/>
      <c r="M3902" s="1"/>
    </row>
    <row r="3903" spans="1:13" x14ac:dyDescent="0.2">
      <c r="A3903" s="1"/>
      <c r="B3903" s="1"/>
      <c r="C3903" s="16"/>
      <c r="D3903" s="1"/>
      <c r="E3903" s="1"/>
      <c r="F3903" s="1"/>
      <c r="G3903" s="1"/>
      <c r="H3903" s="11"/>
      <c r="I3903" s="11"/>
      <c r="J3903" s="11"/>
      <c r="K3903" s="2"/>
      <c r="L3903" s="2"/>
      <c r="M3903" s="1"/>
    </row>
    <row r="3904" spans="1:13" x14ac:dyDescent="0.2">
      <c r="A3904" s="1"/>
      <c r="B3904" s="1"/>
      <c r="C3904" s="16"/>
      <c r="D3904" s="1"/>
      <c r="E3904" s="1"/>
      <c r="F3904" s="1"/>
      <c r="G3904" s="1"/>
      <c r="H3904" s="11"/>
      <c r="I3904" s="11"/>
      <c r="J3904" s="11"/>
      <c r="K3904" s="2"/>
      <c r="L3904" s="2"/>
      <c r="M3904" s="1"/>
    </row>
    <row r="3905" spans="1:13" x14ac:dyDescent="0.2">
      <c r="A3905" s="1"/>
      <c r="B3905" s="1"/>
      <c r="C3905" s="16"/>
      <c r="D3905" s="1"/>
      <c r="E3905" s="1"/>
      <c r="F3905" s="1"/>
      <c r="G3905" s="1"/>
      <c r="H3905" s="11"/>
      <c r="I3905" s="11"/>
      <c r="J3905" s="11"/>
      <c r="K3905" s="2"/>
      <c r="L3905" s="2"/>
      <c r="M3905" s="1"/>
    </row>
    <row r="3906" spans="1:13" x14ac:dyDescent="0.2">
      <c r="A3906" s="1"/>
      <c r="B3906" s="1"/>
      <c r="C3906" s="16"/>
      <c r="D3906" s="1"/>
      <c r="E3906" s="1"/>
      <c r="F3906" s="1"/>
      <c r="G3906" s="1"/>
      <c r="H3906" s="11"/>
      <c r="I3906" s="11"/>
      <c r="J3906" s="11"/>
      <c r="K3906" s="2"/>
      <c r="L3906" s="2"/>
      <c r="M3906" s="1"/>
    </row>
    <row r="3907" spans="1:13" x14ac:dyDescent="0.2">
      <c r="A3907" s="1"/>
      <c r="B3907" s="1"/>
      <c r="C3907" s="16"/>
      <c r="D3907" s="1"/>
      <c r="E3907" s="1"/>
      <c r="F3907" s="1"/>
      <c r="G3907" s="1"/>
      <c r="H3907" s="11"/>
      <c r="I3907" s="11"/>
      <c r="J3907" s="11"/>
      <c r="K3907" s="2"/>
      <c r="L3907" s="2"/>
      <c r="M3907" s="1"/>
    </row>
    <row r="3908" spans="1:13" x14ac:dyDescent="0.2">
      <c r="A3908" s="1"/>
      <c r="B3908" s="1"/>
      <c r="C3908" s="16"/>
      <c r="D3908" s="1"/>
      <c r="E3908" s="1"/>
      <c r="F3908" s="1"/>
      <c r="G3908" s="1"/>
      <c r="H3908" s="11"/>
      <c r="I3908" s="11"/>
      <c r="J3908" s="11"/>
      <c r="K3908" s="2"/>
      <c r="L3908" s="2"/>
      <c r="M3908" s="1"/>
    </row>
    <row r="3909" spans="1:13" x14ac:dyDescent="0.2">
      <c r="A3909" s="1"/>
      <c r="B3909" s="1"/>
      <c r="C3909" s="16"/>
      <c r="D3909" s="1"/>
      <c r="E3909" s="1"/>
      <c r="F3909" s="1"/>
      <c r="G3909" s="1"/>
      <c r="H3909" s="11"/>
      <c r="I3909" s="11"/>
      <c r="J3909" s="11"/>
      <c r="K3909" s="2"/>
      <c r="L3909" s="2"/>
      <c r="M3909" s="1"/>
    </row>
    <row r="3910" spans="1:13" x14ac:dyDescent="0.2">
      <c r="A3910" s="1"/>
      <c r="B3910" s="1"/>
      <c r="C3910" s="16"/>
      <c r="D3910" s="1"/>
      <c r="E3910" s="1"/>
      <c r="F3910" s="1"/>
      <c r="G3910" s="1"/>
      <c r="H3910" s="11"/>
      <c r="I3910" s="11"/>
      <c r="J3910" s="11"/>
      <c r="K3910" s="2"/>
      <c r="L3910" s="2"/>
      <c r="M3910" s="1"/>
    </row>
    <row r="3911" spans="1:13" x14ac:dyDescent="0.2">
      <c r="A3911" s="1"/>
      <c r="B3911" s="1"/>
      <c r="C3911" s="16"/>
      <c r="D3911" s="1"/>
      <c r="E3911" s="1"/>
      <c r="F3911" s="1"/>
      <c r="G3911" s="1"/>
      <c r="H3911" s="11"/>
      <c r="I3911" s="11"/>
      <c r="J3911" s="11"/>
      <c r="K3911" s="2"/>
      <c r="L3911" s="2"/>
      <c r="M3911" s="1"/>
    </row>
    <row r="3912" spans="1:13" x14ac:dyDescent="0.2">
      <c r="A3912" s="1"/>
      <c r="B3912" s="1"/>
      <c r="C3912" s="16"/>
      <c r="D3912" s="1"/>
      <c r="E3912" s="1"/>
      <c r="F3912" s="1"/>
      <c r="G3912" s="1"/>
      <c r="H3912" s="11"/>
      <c r="I3912" s="11"/>
      <c r="J3912" s="11"/>
      <c r="K3912" s="2"/>
      <c r="L3912" s="2"/>
      <c r="M3912" s="1"/>
    </row>
    <row r="3913" spans="1:13" x14ac:dyDescent="0.2">
      <c r="A3913" s="1"/>
      <c r="B3913" s="1"/>
      <c r="C3913" s="16"/>
      <c r="D3913" s="1"/>
      <c r="E3913" s="1"/>
      <c r="F3913" s="1"/>
      <c r="G3913" s="1"/>
      <c r="H3913" s="11"/>
      <c r="I3913" s="11"/>
      <c r="J3913" s="11"/>
      <c r="K3913" s="2"/>
      <c r="L3913" s="2"/>
      <c r="M3913" s="1"/>
    </row>
    <row r="3914" spans="1:13" x14ac:dyDescent="0.2">
      <c r="A3914" s="1"/>
      <c r="B3914" s="1"/>
      <c r="C3914" s="16"/>
      <c r="D3914" s="1"/>
      <c r="E3914" s="1"/>
      <c r="F3914" s="1"/>
      <c r="G3914" s="1"/>
      <c r="H3914" s="11"/>
      <c r="I3914" s="11"/>
      <c r="J3914" s="11"/>
      <c r="K3914" s="2"/>
      <c r="L3914" s="2"/>
      <c r="M3914" s="1"/>
    </row>
    <row r="3915" spans="1:13" x14ac:dyDescent="0.2">
      <c r="A3915" s="1"/>
      <c r="B3915" s="1"/>
      <c r="C3915" s="16"/>
      <c r="D3915" s="1"/>
      <c r="E3915" s="1"/>
      <c r="F3915" s="1"/>
      <c r="G3915" s="1"/>
      <c r="H3915" s="11"/>
      <c r="I3915" s="11"/>
      <c r="J3915" s="11"/>
      <c r="K3915" s="2"/>
      <c r="L3915" s="2"/>
      <c r="M3915" s="1"/>
    </row>
    <row r="3916" spans="1:13" x14ac:dyDescent="0.2">
      <c r="A3916" s="1"/>
      <c r="B3916" s="1"/>
      <c r="C3916" s="16"/>
      <c r="D3916" s="1"/>
      <c r="E3916" s="1"/>
      <c r="F3916" s="1"/>
      <c r="G3916" s="1"/>
      <c r="H3916" s="11"/>
      <c r="I3916" s="11"/>
      <c r="J3916" s="11"/>
      <c r="K3916" s="2"/>
      <c r="L3916" s="2"/>
      <c r="M3916" s="1"/>
    </row>
    <row r="3917" spans="1:13" x14ac:dyDescent="0.2">
      <c r="A3917" s="1"/>
      <c r="B3917" s="1"/>
      <c r="C3917" s="16"/>
      <c r="D3917" s="1"/>
      <c r="E3917" s="1"/>
      <c r="F3917" s="1"/>
      <c r="G3917" s="1"/>
      <c r="H3917" s="11"/>
      <c r="I3917" s="11"/>
      <c r="J3917" s="11"/>
      <c r="K3917" s="2"/>
      <c r="L3917" s="2"/>
      <c r="M3917" s="1"/>
    </row>
    <row r="3918" spans="1:13" x14ac:dyDescent="0.2">
      <c r="A3918" s="1"/>
      <c r="B3918" s="1"/>
      <c r="C3918" s="16"/>
      <c r="D3918" s="1"/>
      <c r="E3918" s="1"/>
      <c r="F3918" s="1"/>
      <c r="G3918" s="1"/>
      <c r="H3918" s="11"/>
      <c r="I3918" s="11"/>
      <c r="J3918" s="11"/>
      <c r="K3918" s="2"/>
      <c r="L3918" s="2"/>
      <c r="M3918" s="1"/>
    </row>
    <row r="3919" spans="1:13" x14ac:dyDescent="0.2">
      <c r="A3919" s="1"/>
      <c r="B3919" s="1"/>
      <c r="C3919" s="16"/>
      <c r="D3919" s="1"/>
      <c r="E3919" s="1"/>
      <c r="F3919" s="1"/>
      <c r="G3919" s="1"/>
      <c r="H3919" s="11"/>
      <c r="I3919" s="11"/>
      <c r="J3919" s="11"/>
      <c r="K3919" s="2"/>
      <c r="L3919" s="2"/>
      <c r="M3919" s="1"/>
    </row>
    <row r="3920" spans="1:13" x14ac:dyDescent="0.2">
      <c r="A3920" s="1"/>
      <c r="B3920" s="1"/>
      <c r="C3920" s="16"/>
      <c r="D3920" s="1"/>
      <c r="E3920" s="1"/>
      <c r="F3920" s="1"/>
      <c r="G3920" s="1"/>
      <c r="H3920" s="11"/>
      <c r="I3920" s="11"/>
      <c r="J3920" s="11"/>
      <c r="K3920" s="2"/>
      <c r="L3920" s="2"/>
      <c r="M3920" s="1"/>
    </row>
    <row r="3921" spans="1:13" x14ac:dyDescent="0.2">
      <c r="A3921" s="1"/>
      <c r="B3921" s="1"/>
      <c r="C3921" s="16"/>
      <c r="D3921" s="1"/>
      <c r="E3921" s="1"/>
      <c r="F3921" s="1"/>
      <c r="G3921" s="1"/>
      <c r="H3921" s="11"/>
      <c r="I3921" s="11"/>
      <c r="J3921" s="11"/>
      <c r="K3921" s="2"/>
      <c r="L3921" s="2"/>
      <c r="M3921" s="1"/>
    </row>
    <row r="3922" spans="1:13" x14ac:dyDescent="0.2">
      <c r="A3922" s="1"/>
      <c r="B3922" s="1"/>
      <c r="C3922" s="16"/>
      <c r="D3922" s="1"/>
      <c r="E3922" s="1"/>
      <c r="F3922" s="1"/>
      <c r="G3922" s="1"/>
      <c r="H3922" s="11"/>
      <c r="I3922" s="11"/>
      <c r="J3922" s="11"/>
      <c r="K3922" s="2"/>
      <c r="L3922" s="2"/>
      <c r="M3922" s="1"/>
    </row>
    <row r="3923" spans="1:13" x14ac:dyDescent="0.2">
      <c r="A3923" s="1"/>
      <c r="B3923" s="1"/>
      <c r="C3923" s="16"/>
      <c r="D3923" s="1"/>
      <c r="E3923" s="1"/>
      <c r="F3923" s="1"/>
      <c r="G3923" s="1"/>
      <c r="H3923" s="11"/>
      <c r="I3923" s="11"/>
      <c r="J3923" s="11"/>
      <c r="K3923" s="2"/>
      <c r="L3923" s="2"/>
      <c r="M3923" s="1"/>
    </row>
    <row r="3924" spans="1:13" x14ac:dyDescent="0.2">
      <c r="A3924" s="1"/>
      <c r="B3924" s="1"/>
      <c r="C3924" s="16"/>
      <c r="D3924" s="1"/>
      <c r="E3924" s="1"/>
      <c r="F3924" s="1"/>
      <c r="G3924" s="1"/>
      <c r="H3924" s="11"/>
      <c r="I3924" s="11"/>
      <c r="J3924" s="11"/>
      <c r="K3924" s="2"/>
      <c r="L3924" s="2"/>
      <c r="M3924" s="1"/>
    </row>
    <row r="3925" spans="1:13" x14ac:dyDescent="0.2">
      <c r="A3925" s="1"/>
      <c r="B3925" s="1"/>
      <c r="C3925" s="16"/>
      <c r="D3925" s="1"/>
      <c r="E3925" s="1"/>
      <c r="F3925" s="1"/>
      <c r="G3925" s="1"/>
      <c r="H3925" s="11"/>
      <c r="I3925" s="11"/>
      <c r="J3925" s="11"/>
      <c r="K3925" s="2"/>
      <c r="L3925" s="2"/>
      <c r="M3925" s="1"/>
    </row>
    <row r="3926" spans="1:13" x14ac:dyDescent="0.2">
      <c r="A3926" s="1"/>
      <c r="B3926" s="1"/>
      <c r="C3926" s="16"/>
      <c r="D3926" s="1"/>
      <c r="E3926" s="1"/>
      <c r="F3926" s="1"/>
      <c r="G3926" s="1"/>
      <c r="H3926" s="11"/>
      <c r="I3926" s="11"/>
      <c r="J3926" s="11"/>
      <c r="K3926" s="2"/>
      <c r="L3926" s="2"/>
      <c r="M3926" s="1"/>
    </row>
    <row r="3927" spans="1:13" x14ac:dyDescent="0.2">
      <c r="A3927" s="1"/>
      <c r="B3927" s="1"/>
      <c r="C3927" s="16"/>
      <c r="D3927" s="1"/>
      <c r="E3927" s="1"/>
      <c r="F3927" s="1"/>
      <c r="G3927" s="1"/>
      <c r="H3927" s="11"/>
      <c r="I3927" s="11"/>
      <c r="J3927" s="11"/>
      <c r="K3927" s="2"/>
      <c r="L3927" s="2"/>
      <c r="M3927" s="1"/>
    </row>
    <row r="3928" spans="1:13" x14ac:dyDescent="0.2">
      <c r="A3928" s="1"/>
      <c r="B3928" s="1"/>
      <c r="C3928" s="16"/>
      <c r="D3928" s="1"/>
      <c r="E3928" s="1"/>
      <c r="F3928" s="1"/>
      <c r="G3928" s="1"/>
      <c r="H3928" s="11"/>
      <c r="I3928" s="11"/>
      <c r="J3928" s="11"/>
      <c r="K3928" s="2"/>
      <c r="L3928" s="2"/>
      <c r="M3928" s="1"/>
    </row>
    <row r="3929" spans="1:13" x14ac:dyDescent="0.2">
      <c r="A3929" s="1"/>
      <c r="B3929" s="1"/>
      <c r="C3929" s="16"/>
      <c r="D3929" s="1"/>
      <c r="E3929" s="1"/>
      <c r="F3929" s="1"/>
      <c r="G3929" s="1"/>
      <c r="H3929" s="11"/>
      <c r="I3929" s="11"/>
      <c r="J3929" s="11"/>
      <c r="K3929" s="2"/>
      <c r="L3929" s="2"/>
      <c r="M3929" s="1"/>
    </row>
    <row r="3930" spans="1:13" x14ac:dyDescent="0.2">
      <c r="A3930" s="1"/>
      <c r="B3930" s="1"/>
      <c r="C3930" s="16"/>
      <c r="D3930" s="1"/>
      <c r="E3930" s="1"/>
      <c r="F3930" s="1"/>
      <c r="G3930" s="1"/>
      <c r="H3930" s="11"/>
      <c r="I3930" s="11"/>
      <c r="J3930" s="11"/>
      <c r="K3930" s="2"/>
      <c r="L3930" s="2"/>
      <c r="M3930" s="1"/>
    </row>
    <row r="3931" spans="1:13" x14ac:dyDescent="0.2">
      <c r="A3931" s="1"/>
      <c r="B3931" s="1"/>
      <c r="C3931" s="16"/>
      <c r="D3931" s="1"/>
      <c r="E3931" s="1"/>
      <c r="F3931" s="1"/>
      <c r="G3931" s="1"/>
      <c r="H3931" s="11"/>
      <c r="I3931" s="11"/>
      <c r="J3931" s="11"/>
      <c r="K3931" s="2"/>
      <c r="L3931" s="2"/>
      <c r="M3931" s="1"/>
    </row>
    <row r="3932" spans="1:13" x14ac:dyDescent="0.2">
      <c r="A3932" s="1"/>
      <c r="B3932" s="1"/>
      <c r="C3932" s="16"/>
      <c r="D3932" s="1"/>
      <c r="E3932" s="1"/>
      <c r="F3932" s="1"/>
      <c r="G3932" s="1"/>
      <c r="H3932" s="11"/>
      <c r="I3932" s="11"/>
      <c r="J3932" s="11"/>
      <c r="K3932" s="2"/>
      <c r="L3932" s="2"/>
      <c r="M3932" s="1"/>
    </row>
    <row r="3933" spans="1:13" x14ac:dyDescent="0.2">
      <c r="A3933" s="1"/>
      <c r="B3933" s="1"/>
      <c r="C3933" s="16"/>
      <c r="D3933" s="1"/>
      <c r="E3933" s="1"/>
      <c r="F3933" s="1"/>
      <c r="G3933" s="1"/>
      <c r="H3933" s="11"/>
      <c r="I3933" s="11"/>
      <c r="J3933" s="11"/>
      <c r="K3933" s="2"/>
      <c r="L3933" s="2"/>
      <c r="M3933" s="1"/>
    </row>
    <row r="3934" spans="1:13" x14ac:dyDescent="0.2">
      <c r="A3934" s="1"/>
      <c r="B3934" s="1"/>
      <c r="C3934" s="16"/>
      <c r="D3934" s="1"/>
      <c r="E3934" s="1"/>
      <c r="F3934" s="1"/>
      <c r="G3934" s="1"/>
      <c r="H3934" s="11"/>
      <c r="I3934" s="11"/>
      <c r="J3934" s="11"/>
      <c r="K3934" s="2"/>
      <c r="L3934" s="2"/>
      <c r="M3934" s="1"/>
    </row>
    <row r="3935" spans="1:13" x14ac:dyDescent="0.2">
      <c r="A3935" s="1"/>
      <c r="B3935" s="1"/>
      <c r="C3935" s="16"/>
      <c r="D3935" s="1"/>
      <c r="E3935" s="1"/>
      <c r="F3935" s="1"/>
      <c r="G3935" s="1"/>
      <c r="H3935" s="11"/>
      <c r="I3935" s="11"/>
      <c r="J3935" s="11"/>
      <c r="K3935" s="2"/>
      <c r="L3935" s="2"/>
      <c r="M3935" s="1"/>
    </row>
    <row r="3936" spans="1:13" x14ac:dyDescent="0.2">
      <c r="A3936" s="1"/>
      <c r="B3936" s="1"/>
      <c r="C3936" s="16"/>
      <c r="D3936" s="1"/>
      <c r="E3936" s="1"/>
      <c r="F3936" s="1"/>
      <c r="G3936" s="1"/>
      <c r="H3936" s="11"/>
      <c r="I3936" s="11"/>
      <c r="J3936" s="11"/>
      <c r="K3936" s="2"/>
      <c r="L3936" s="2"/>
      <c r="M3936" s="1"/>
    </row>
    <row r="3937" spans="1:13" x14ac:dyDescent="0.2">
      <c r="A3937" s="1"/>
      <c r="B3937" s="1"/>
      <c r="C3937" s="16"/>
      <c r="D3937" s="1"/>
      <c r="E3937" s="1"/>
      <c r="F3937" s="1"/>
      <c r="G3937" s="1"/>
      <c r="H3937" s="11"/>
      <c r="I3937" s="11"/>
      <c r="J3937" s="11"/>
      <c r="K3937" s="2"/>
      <c r="L3937" s="2"/>
      <c r="M3937" s="1"/>
    </row>
    <row r="3938" spans="1:13" x14ac:dyDescent="0.2">
      <c r="A3938" s="1"/>
      <c r="B3938" s="1"/>
      <c r="C3938" s="16"/>
      <c r="D3938" s="1"/>
      <c r="E3938" s="1"/>
      <c r="F3938" s="1"/>
      <c r="G3938" s="1"/>
      <c r="H3938" s="11"/>
      <c r="I3938" s="11"/>
      <c r="J3938" s="11"/>
      <c r="K3938" s="2"/>
      <c r="L3938" s="2"/>
      <c r="M3938" s="1"/>
    </row>
    <row r="3939" spans="1:13" x14ac:dyDescent="0.2">
      <c r="A3939" s="1"/>
      <c r="B3939" s="1"/>
      <c r="C3939" s="16"/>
      <c r="D3939" s="1"/>
      <c r="E3939" s="1"/>
      <c r="F3939" s="1"/>
      <c r="G3939" s="1"/>
      <c r="H3939" s="11"/>
      <c r="I3939" s="11"/>
      <c r="J3939" s="11"/>
      <c r="K3939" s="2"/>
      <c r="L3939" s="2"/>
      <c r="M3939" s="1"/>
    </row>
    <row r="3940" spans="1:13" x14ac:dyDescent="0.2">
      <c r="A3940" s="1"/>
      <c r="B3940" s="1"/>
      <c r="C3940" s="16"/>
      <c r="D3940" s="1"/>
      <c r="E3940" s="1"/>
      <c r="F3940" s="1"/>
      <c r="G3940" s="1"/>
      <c r="H3940" s="11"/>
      <c r="I3940" s="11"/>
      <c r="J3940" s="11"/>
      <c r="K3940" s="2"/>
      <c r="L3940" s="2"/>
      <c r="M3940" s="1"/>
    </row>
    <row r="3941" spans="1:13" x14ac:dyDescent="0.2">
      <c r="A3941" s="1"/>
      <c r="B3941" s="1"/>
      <c r="C3941" s="16"/>
      <c r="D3941" s="1"/>
      <c r="E3941" s="1"/>
      <c r="F3941" s="1"/>
      <c r="G3941" s="1"/>
      <c r="H3941" s="11"/>
      <c r="I3941" s="11"/>
      <c r="J3941" s="11"/>
      <c r="K3941" s="2"/>
      <c r="L3941" s="2"/>
      <c r="M3941" s="1"/>
    </row>
    <row r="3942" spans="1:13" x14ac:dyDescent="0.2">
      <c r="A3942" s="1"/>
      <c r="B3942" s="1"/>
      <c r="C3942" s="16"/>
      <c r="D3942" s="1"/>
      <c r="E3942" s="1"/>
      <c r="F3942" s="1"/>
      <c r="G3942" s="1"/>
      <c r="H3942" s="11"/>
      <c r="I3942" s="11"/>
      <c r="J3942" s="11"/>
      <c r="K3942" s="2"/>
      <c r="L3942" s="2"/>
      <c r="M3942" s="1"/>
    </row>
    <row r="3943" spans="1:13" x14ac:dyDescent="0.2">
      <c r="A3943" s="1"/>
      <c r="B3943" s="1"/>
      <c r="C3943" s="16"/>
      <c r="D3943" s="1"/>
      <c r="E3943" s="1"/>
      <c r="F3943" s="1"/>
      <c r="G3943" s="1"/>
      <c r="H3943" s="11"/>
      <c r="I3943" s="11"/>
      <c r="J3943" s="11"/>
      <c r="K3943" s="2"/>
      <c r="L3943" s="2"/>
      <c r="M3943" s="1"/>
    </row>
    <row r="3944" spans="1:13" x14ac:dyDescent="0.2">
      <c r="A3944" s="1"/>
      <c r="B3944" s="1"/>
      <c r="C3944" s="16"/>
      <c r="D3944" s="1"/>
      <c r="E3944" s="1"/>
      <c r="F3944" s="1"/>
      <c r="G3944" s="1"/>
      <c r="H3944" s="11"/>
      <c r="I3944" s="11"/>
      <c r="J3944" s="11"/>
      <c r="K3944" s="2"/>
      <c r="L3944" s="2"/>
      <c r="M3944" s="1"/>
    </row>
    <row r="3945" spans="1:13" x14ac:dyDescent="0.2">
      <c r="A3945" s="1"/>
      <c r="B3945" s="1"/>
      <c r="C3945" s="16"/>
      <c r="D3945" s="1"/>
      <c r="E3945" s="1"/>
      <c r="F3945" s="1"/>
      <c r="G3945" s="1"/>
      <c r="H3945" s="11"/>
      <c r="I3945" s="11"/>
      <c r="J3945" s="11"/>
      <c r="K3945" s="2"/>
      <c r="L3945" s="2"/>
      <c r="M3945" s="1"/>
    </row>
    <row r="3946" spans="1:13" x14ac:dyDescent="0.2">
      <c r="A3946" s="1"/>
      <c r="B3946" s="1"/>
      <c r="C3946" s="16"/>
      <c r="D3946" s="1"/>
      <c r="E3946" s="1"/>
      <c r="F3946" s="1"/>
      <c r="G3946" s="1"/>
      <c r="H3946" s="11"/>
      <c r="I3946" s="11"/>
      <c r="J3946" s="11"/>
      <c r="K3946" s="2"/>
      <c r="L3946" s="2"/>
      <c r="M3946" s="1"/>
    </row>
    <row r="3947" spans="1:13" x14ac:dyDescent="0.2">
      <c r="A3947" s="1"/>
      <c r="B3947" s="1"/>
      <c r="C3947" s="16"/>
      <c r="D3947" s="1"/>
      <c r="E3947" s="1"/>
      <c r="F3947" s="1"/>
      <c r="G3947" s="1"/>
      <c r="H3947" s="11"/>
      <c r="I3947" s="11"/>
      <c r="J3947" s="11"/>
      <c r="K3947" s="2"/>
      <c r="L3947" s="2"/>
      <c r="M3947" s="1"/>
    </row>
    <row r="3948" spans="1:13" x14ac:dyDescent="0.2">
      <c r="A3948" s="1"/>
      <c r="B3948" s="1"/>
      <c r="C3948" s="16"/>
      <c r="D3948" s="1"/>
      <c r="E3948" s="1"/>
      <c r="F3948" s="1"/>
      <c r="G3948" s="1"/>
      <c r="H3948" s="11"/>
      <c r="I3948" s="11"/>
      <c r="J3948" s="11"/>
      <c r="K3948" s="2"/>
      <c r="L3948" s="2"/>
      <c r="M3948" s="1"/>
    </row>
    <row r="3949" spans="1:13" x14ac:dyDescent="0.2">
      <c r="A3949" s="1"/>
      <c r="B3949" s="1"/>
      <c r="C3949" s="16"/>
      <c r="D3949" s="1"/>
      <c r="E3949" s="1"/>
      <c r="F3949" s="1"/>
      <c r="G3949" s="1"/>
      <c r="H3949" s="11"/>
      <c r="I3949" s="11"/>
      <c r="J3949" s="11"/>
      <c r="K3949" s="2"/>
      <c r="L3949" s="2"/>
      <c r="M3949" s="1"/>
    </row>
    <row r="3950" spans="1:13" x14ac:dyDescent="0.2">
      <c r="A3950" s="1"/>
      <c r="B3950" s="1"/>
      <c r="C3950" s="16"/>
      <c r="D3950" s="1"/>
      <c r="E3950" s="1"/>
      <c r="F3950" s="1"/>
      <c r="G3950" s="1"/>
      <c r="H3950" s="11"/>
      <c r="I3950" s="11"/>
      <c r="J3950" s="11"/>
      <c r="K3950" s="2"/>
      <c r="L3950" s="2"/>
      <c r="M3950" s="1"/>
    </row>
    <row r="3951" spans="1:13" x14ac:dyDescent="0.2">
      <c r="A3951" s="1"/>
      <c r="B3951" s="1"/>
      <c r="C3951" s="16"/>
      <c r="D3951" s="1"/>
      <c r="E3951" s="1"/>
      <c r="F3951" s="1"/>
      <c r="G3951" s="1"/>
      <c r="H3951" s="11"/>
      <c r="I3951" s="11"/>
      <c r="J3951" s="11"/>
      <c r="K3951" s="2"/>
      <c r="L3951" s="2"/>
      <c r="M3951" s="1"/>
    </row>
    <row r="3952" spans="1:13" x14ac:dyDescent="0.2">
      <c r="A3952" s="1"/>
      <c r="B3952" s="1"/>
      <c r="C3952" s="16"/>
      <c r="D3952" s="1"/>
      <c r="E3952" s="1"/>
      <c r="F3952" s="1"/>
      <c r="G3952" s="1"/>
      <c r="H3952" s="11"/>
      <c r="I3952" s="11"/>
      <c r="J3952" s="11"/>
      <c r="K3952" s="2"/>
      <c r="L3952" s="2"/>
      <c r="M3952" s="1"/>
    </row>
    <row r="3953" spans="1:13" x14ac:dyDescent="0.2">
      <c r="A3953" s="1"/>
      <c r="B3953" s="1"/>
      <c r="C3953" s="16"/>
      <c r="D3953" s="1"/>
      <c r="E3953" s="1"/>
      <c r="F3953" s="1"/>
      <c r="G3953" s="1"/>
      <c r="H3953" s="11"/>
      <c r="I3953" s="11"/>
      <c r="J3953" s="11"/>
      <c r="K3953" s="2"/>
      <c r="L3953" s="2"/>
      <c r="M3953" s="1"/>
    </row>
    <row r="3954" spans="1:13" x14ac:dyDescent="0.2">
      <c r="A3954" s="1"/>
      <c r="B3954" s="1"/>
      <c r="C3954" s="16"/>
      <c r="D3954" s="1"/>
      <c r="E3954" s="1"/>
      <c r="F3954" s="1"/>
      <c r="G3954" s="1"/>
      <c r="H3954" s="11"/>
      <c r="I3954" s="11"/>
      <c r="J3954" s="11"/>
      <c r="K3954" s="2"/>
      <c r="L3954" s="2"/>
      <c r="M3954" s="1"/>
    </row>
    <row r="3955" spans="1:13" x14ac:dyDescent="0.2">
      <c r="A3955" s="1"/>
      <c r="B3955" s="1"/>
      <c r="C3955" s="16"/>
      <c r="D3955" s="1"/>
      <c r="E3955" s="1"/>
      <c r="F3955" s="1"/>
      <c r="G3955" s="1"/>
      <c r="H3955" s="11"/>
      <c r="I3955" s="11"/>
      <c r="J3955" s="11"/>
      <c r="K3955" s="2"/>
      <c r="L3955" s="2"/>
      <c r="M3955" s="1"/>
    </row>
    <row r="3956" spans="1:13" x14ac:dyDescent="0.2">
      <c r="A3956" s="1"/>
      <c r="B3956" s="1"/>
      <c r="C3956" s="16"/>
      <c r="D3956" s="1"/>
      <c r="E3956" s="1"/>
      <c r="F3956" s="1"/>
      <c r="G3956" s="1"/>
      <c r="H3956" s="11"/>
      <c r="I3956" s="11"/>
      <c r="J3956" s="11"/>
      <c r="K3956" s="2"/>
      <c r="L3956" s="2"/>
      <c r="M3956" s="1"/>
    </row>
    <row r="3957" spans="1:13" x14ac:dyDescent="0.2">
      <c r="A3957" s="1"/>
      <c r="B3957" s="1"/>
      <c r="C3957" s="16"/>
      <c r="D3957" s="1"/>
      <c r="E3957" s="1"/>
      <c r="F3957" s="1"/>
      <c r="G3957" s="1"/>
      <c r="H3957" s="11"/>
      <c r="I3957" s="11"/>
      <c r="J3957" s="11"/>
      <c r="K3957" s="2"/>
      <c r="L3957" s="2"/>
      <c r="M3957" s="1"/>
    </row>
    <row r="3958" spans="1:13" x14ac:dyDescent="0.2">
      <c r="A3958" s="1"/>
      <c r="B3958" s="1"/>
      <c r="C3958" s="16"/>
      <c r="D3958" s="1"/>
      <c r="E3958" s="1"/>
      <c r="F3958" s="1"/>
      <c r="G3958" s="1"/>
      <c r="H3958" s="11"/>
      <c r="I3958" s="11"/>
      <c r="J3958" s="11"/>
      <c r="K3958" s="2"/>
      <c r="L3958" s="2"/>
      <c r="M3958" s="1"/>
    </row>
    <row r="3959" spans="1:13" x14ac:dyDescent="0.2">
      <c r="A3959" s="1"/>
      <c r="B3959" s="1"/>
      <c r="C3959" s="16"/>
      <c r="D3959" s="1"/>
      <c r="E3959" s="1"/>
      <c r="F3959" s="1"/>
      <c r="G3959" s="1"/>
      <c r="H3959" s="11"/>
      <c r="I3959" s="11"/>
      <c r="J3959" s="11"/>
      <c r="K3959" s="2"/>
      <c r="L3959" s="2"/>
      <c r="M3959" s="1"/>
    </row>
    <row r="3960" spans="1:13" x14ac:dyDescent="0.2">
      <c r="A3960" s="1"/>
      <c r="B3960" s="1"/>
      <c r="C3960" s="16"/>
      <c r="D3960" s="1"/>
      <c r="E3960" s="1"/>
      <c r="F3960" s="1"/>
      <c r="G3960" s="1"/>
      <c r="H3960" s="11"/>
      <c r="I3960" s="11"/>
      <c r="J3960" s="11"/>
      <c r="K3960" s="2"/>
      <c r="L3960" s="2"/>
      <c r="M3960" s="1"/>
    </row>
    <row r="3961" spans="1:13" x14ac:dyDescent="0.2">
      <c r="A3961" s="1"/>
      <c r="B3961" s="1"/>
      <c r="C3961" s="16"/>
      <c r="D3961" s="1"/>
      <c r="E3961" s="1"/>
      <c r="F3961" s="1"/>
      <c r="G3961" s="1"/>
      <c r="H3961" s="11"/>
      <c r="I3961" s="11"/>
      <c r="J3961" s="11"/>
      <c r="K3961" s="2"/>
      <c r="L3961" s="2"/>
      <c r="M3961" s="1"/>
    </row>
    <row r="3962" spans="1:13" x14ac:dyDescent="0.2">
      <c r="A3962" s="1"/>
      <c r="B3962" s="1"/>
      <c r="C3962" s="16"/>
      <c r="D3962" s="1"/>
      <c r="E3962" s="1"/>
      <c r="F3962" s="1"/>
      <c r="G3962" s="1"/>
      <c r="H3962" s="11"/>
      <c r="I3962" s="11"/>
      <c r="J3962" s="11"/>
      <c r="K3962" s="2"/>
      <c r="L3962" s="2"/>
      <c r="M3962" s="1"/>
    </row>
    <row r="3963" spans="1:13" x14ac:dyDescent="0.2">
      <c r="A3963" s="1"/>
      <c r="B3963" s="1"/>
      <c r="C3963" s="16"/>
      <c r="D3963" s="1"/>
      <c r="E3963" s="1"/>
      <c r="F3963" s="1"/>
      <c r="G3963" s="1"/>
      <c r="H3963" s="11"/>
      <c r="I3963" s="11"/>
      <c r="J3963" s="11"/>
      <c r="K3963" s="2"/>
      <c r="L3963" s="2"/>
      <c r="M3963" s="1"/>
    </row>
    <row r="3964" spans="1:13" x14ac:dyDescent="0.2">
      <c r="A3964" s="1"/>
      <c r="B3964" s="1"/>
      <c r="C3964" s="16"/>
      <c r="D3964" s="1"/>
      <c r="E3964" s="1"/>
      <c r="F3964" s="1"/>
      <c r="G3964" s="1"/>
      <c r="H3964" s="11"/>
      <c r="I3964" s="11"/>
      <c r="J3964" s="11"/>
      <c r="K3964" s="2"/>
      <c r="L3964" s="2"/>
      <c r="M3964" s="1"/>
    </row>
    <row r="3965" spans="1:13" x14ac:dyDescent="0.2">
      <c r="A3965" s="1"/>
      <c r="B3965" s="1"/>
      <c r="C3965" s="16"/>
      <c r="D3965" s="1"/>
      <c r="E3965" s="1"/>
      <c r="F3965" s="1"/>
      <c r="G3965" s="1"/>
      <c r="H3965" s="11"/>
      <c r="I3965" s="11"/>
      <c r="J3965" s="11"/>
      <c r="K3965" s="2"/>
      <c r="L3965" s="2"/>
      <c r="M3965" s="1"/>
    </row>
    <row r="3966" spans="1:13" x14ac:dyDescent="0.2">
      <c r="A3966" s="1"/>
      <c r="B3966" s="1"/>
      <c r="C3966" s="16"/>
      <c r="D3966" s="1"/>
      <c r="E3966" s="1"/>
      <c r="F3966" s="1"/>
      <c r="G3966" s="1"/>
      <c r="H3966" s="11"/>
      <c r="I3966" s="11"/>
      <c r="J3966" s="11"/>
      <c r="K3966" s="2"/>
      <c r="L3966" s="2"/>
      <c r="M3966" s="1"/>
    </row>
    <row r="3967" spans="1:13" x14ac:dyDescent="0.2">
      <c r="A3967" s="1"/>
      <c r="B3967" s="1"/>
      <c r="C3967" s="16"/>
      <c r="D3967" s="1"/>
      <c r="E3967" s="1"/>
      <c r="F3967" s="1"/>
      <c r="G3967" s="1"/>
      <c r="H3967" s="11"/>
      <c r="I3967" s="11"/>
      <c r="J3967" s="11"/>
      <c r="K3967" s="2"/>
      <c r="L3967" s="2"/>
      <c r="M3967" s="1"/>
    </row>
    <row r="3968" spans="1:13" x14ac:dyDescent="0.2">
      <c r="A3968" s="1"/>
      <c r="B3968" s="1"/>
      <c r="C3968" s="16"/>
      <c r="D3968" s="1"/>
      <c r="E3968" s="1"/>
      <c r="F3968" s="1"/>
      <c r="G3968" s="1"/>
      <c r="H3968" s="11"/>
      <c r="I3968" s="11"/>
      <c r="J3968" s="11"/>
      <c r="K3968" s="2"/>
      <c r="L3968" s="2"/>
      <c r="M3968" s="1"/>
    </row>
    <row r="3969" spans="1:13" x14ac:dyDescent="0.2">
      <c r="A3969" s="1"/>
      <c r="B3969" s="1"/>
      <c r="C3969" s="16"/>
      <c r="D3969" s="1"/>
      <c r="E3969" s="1"/>
      <c r="F3969" s="1"/>
      <c r="G3969" s="1"/>
      <c r="H3969" s="11"/>
      <c r="I3969" s="11"/>
      <c r="J3969" s="11"/>
      <c r="K3969" s="2"/>
      <c r="L3969" s="2"/>
      <c r="M3969" s="1"/>
    </row>
    <row r="3970" spans="1:13" x14ac:dyDescent="0.2">
      <c r="A3970" s="1"/>
      <c r="B3970" s="1"/>
      <c r="C3970" s="16"/>
      <c r="D3970" s="1"/>
      <c r="E3970" s="1"/>
      <c r="F3970" s="1"/>
      <c r="G3970" s="1"/>
      <c r="H3970" s="11"/>
      <c r="I3970" s="11"/>
      <c r="J3970" s="11"/>
      <c r="K3970" s="2"/>
      <c r="L3970" s="2"/>
      <c r="M3970" s="1"/>
    </row>
    <row r="3971" spans="1:13" x14ac:dyDescent="0.2">
      <c r="A3971" s="1"/>
      <c r="B3971" s="1"/>
      <c r="C3971" s="16"/>
      <c r="D3971" s="1"/>
      <c r="E3971" s="1"/>
      <c r="F3971" s="1"/>
      <c r="G3971" s="1"/>
      <c r="H3971" s="11"/>
      <c r="I3971" s="11"/>
      <c r="J3971" s="11"/>
      <c r="K3971" s="2"/>
      <c r="L3971" s="2"/>
      <c r="M3971" s="1"/>
    </row>
    <row r="3972" spans="1:13" x14ac:dyDescent="0.2">
      <c r="A3972" s="1"/>
      <c r="B3972" s="1"/>
      <c r="C3972" s="16"/>
      <c r="D3972" s="1"/>
      <c r="E3972" s="1"/>
      <c r="F3972" s="1"/>
      <c r="G3972" s="1"/>
      <c r="H3972" s="11"/>
      <c r="I3972" s="11"/>
      <c r="J3972" s="11"/>
      <c r="K3972" s="2"/>
      <c r="L3972" s="2"/>
      <c r="M3972" s="1"/>
    </row>
    <row r="3973" spans="1:13" x14ac:dyDescent="0.2">
      <c r="A3973" s="1"/>
      <c r="B3973" s="1"/>
      <c r="C3973" s="16"/>
      <c r="D3973" s="1"/>
      <c r="E3973" s="1"/>
      <c r="F3973" s="1"/>
      <c r="G3973" s="1"/>
      <c r="H3973" s="11"/>
      <c r="I3973" s="11"/>
      <c r="J3973" s="11"/>
      <c r="K3973" s="2"/>
      <c r="L3973" s="2"/>
      <c r="M3973" s="1"/>
    </row>
    <row r="3974" spans="1:13" x14ac:dyDescent="0.2">
      <c r="A3974" s="1"/>
      <c r="B3974" s="1"/>
      <c r="C3974" s="16"/>
      <c r="D3974" s="1"/>
      <c r="E3974" s="1"/>
      <c r="F3974" s="1"/>
      <c r="G3974" s="1"/>
      <c r="H3974" s="11"/>
      <c r="I3974" s="11"/>
      <c r="J3974" s="11"/>
      <c r="K3974" s="2"/>
      <c r="L3974" s="2"/>
      <c r="M3974" s="1"/>
    </row>
    <row r="3975" spans="1:13" x14ac:dyDescent="0.2">
      <c r="A3975" s="1"/>
      <c r="B3975" s="1"/>
      <c r="C3975" s="16"/>
      <c r="D3975" s="1"/>
      <c r="E3975" s="1"/>
      <c r="F3975" s="1"/>
      <c r="G3975" s="1"/>
      <c r="H3975" s="11"/>
      <c r="I3975" s="11"/>
      <c r="J3975" s="11"/>
      <c r="K3975" s="2"/>
      <c r="L3975" s="2"/>
      <c r="M3975" s="1"/>
    </row>
    <row r="3976" spans="1:13" x14ac:dyDescent="0.2">
      <c r="A3976" s="1"/>
      <c r="B3976" s="1"/>
      <c r="C3976" s="16"/>
      <c r="D3976" s="1"/>
      <c r="E3976" s="1"/>
      <c r="F3976" s="1"/>
      <c r="G3976" s="1"/>
      <c r="H3976" s="11"/>
      <c r="I3976" s="11"/>
      <c r="J3976" s="11"/>
      <c r="K3976" s="2"/>
      <c r="L3976" s="2"/>
      <c r="M3976" s="1"/>
    </row>
    <row r="3977" spans="1:13" x14ac:dyDescent="0.2">
      <c r="A3977" s="1"/>
      <c r="B3977" s="1"/>
      <c r="C3977" s="16"/>
      <c r="D3977" s="1"/>
      <c r="E3977" s="1"/>
      <c r="F3977" s="1"/>
      <c r="G3977" s="1"/>
      <c r="H3977" s="11"/>
      <c r="I3977" s="11"/>
      <c r="J3977" s="11"/>
      <c r="K3977" s="2"/>
      <c r="L3977" s="2"/>
      <c r="M3977" s="1"/>
    </row>
    <row r="3978" spans="1:13" x14ac:dyDescent="0.2">
      <c r="A3978" s="1"/>
      <c r="B3978" s="1"/>
      <c r="C3978" s="16"/>
      <c r="D3978" s="1"/>
      <c r="E3978" s="1"/>
      <c r="F3978" s="1"/>
      <c r="G3978" s="1"/>
      <c r="H3978" s="11"/>
      <c r="I3978" s="11"/>
      <c r="J3978" s="11"/>
      <c r="K3978" s="2"/>
      <c r="L3978" s="2"/>
      <c r="M3978" s="1"/>
    </row>
    <row r="3979" spans="1:13" x14ac:dyDescent="0.2">
      <c r="A3979" s="1"/>
      <c r="B3979" s="1"/>
      <c r="C3979" s="16"/>
      <c r="D3979" s="1"/>
      <c r="E3979" s="1"/>
      <c r="F3979" s="1"/>
      <c r="G3979" s="1"/>
      <c r="H3979" s="11"/>
      <c r="I3979" s="11"/>
      <c r="J3979" s="11"/>
      <c r="K3979" s="2"/>
      <c r="L3979" s="2"/>
      <c r="M3979" s="1"/>
    </row>
    <row r="3980" spans="1:13" x14ac:dyDescent="0.2">
      <c r="A3980" s="1"/>
      <c r="B3980" s="1"/>
      <c r="C3980" s="16"/>
      <c r="D3980" s="1"/>
      <c r="E3980" s="1"/>
      <c r="F3980" s="1"/>
      <c r="G3980" s="1"/>
      <c r="H3980" s="11"/>
      <c r="I3980" s="11"/>
      <c r="J3980" s="11"/>
      <c r="K3980" s="2"/>
      <c r="L3980" s="2"/>
      <c r="M3980" s="1"/>
    </row>
    <row r="3981" spans="1:13" x14ac:dyDescent="0.2">
      <c r="A3981" s="1"/>
      <c r="B3981" s="1"/>
      <c r="C3981" s="16"/>
      <c r="D3981" s="1"/>
      <c r="E3981" s="1"/>
      <c r="F3981" s="1"/>
      <c r="G3981" s="1"/>
      <c r="H3981" s="11"/>
      <c r="I3981" s="11"/>
      <c r="J3981" s="11"/>
      <c r="K3981" s="2"/>
      <c r="L3981" s="2"/>
      <c r="M3981" s="1"/>
    </row>
    <row r="3982" spans="1:13" x14ac:dyDescent="0.2">
      <c r="A3982" s="1"/>
      <c r="B3982" s="1"/>
      <c r="C3982" s="16"/>
      <c r="D3982" s="1"/>
      <c r="E3982" s="1"/>
      <c r="F3982" s="1"/>
      <c r="G3982" s="1"/>
      <c r="H3982" s="11"/>
      <c r="I3982" s="11"/>
      <c r="J3982" s="11"/>
      <c r="K3982" s="2"/>
      <c r="L3982" s="2"/>
      <c r="M3982" s="1"/>
    </row>
    <row r="3983" spans="1:13" x14ac:dyDescent="0.2">
      <c r="A3983" s="1"/>
      <c r="B3983" s="1"/>
      <c r="C3983" s="16"/>
      <c r="D3983" s="1"/>
      <c r="E3983" s="1"/>
      <c r="F3983" s="1"/>
      <c r="G3983" s="1"/>
      <c r="H3983" s="11"/>
      <c r="I3983" s="11"/>
      <c r="J3983" s="11"/>
      <c r="K3983" s="2"/>
      <c r="L3983" s="2"/>
      <c r="M3983" s="1"/>
    </row>
    <row r="3984" spans="1:13" x14ac:dyDescent="0.2">
      <c r="A3984" s="1"/>
      <c r="B3984" s="1"/>
      <c r="C3984" s="16"/>
      <c r="D3984" s="1"/>
      <c r="E3984" s="1"/>
      <c r="F3984" s="1"/>
      <c r="G3984" s="1"/>
      <c r="H3984" s="11"/>
      <c r="I3984" s="11"/>
      <c r="J3984" s="11"/>
      <c r="K3984" s="2"/>
      <c r="L3984" s="2"/>
      <c r="M3984" s="1"/>
    </row>
    <row r="3985" spans="1:13" x14ac:dyDescent="0.2">
      <c r="A3985" s="1"/>
      <c r="B3985" s="1"/>
      <c r="C3985" s="16"/>
      <c r="D3985" s="1"/>
      <c r="E3985" s="1"/>
      <c r="F3985" s="1"/>
      <c r="G3985" s="1"/>
      <c r="H3985" s="11"/>
      <c r="I3985" s="11"/>
      <c r="J3985" s="11"/>
      <c r="K3985" s="2"/>
      <c r="L3985" s="2"/>
      <c r="M3985" s="1"/>
    </row>
    <row r="3986" spans="1:13" x14ac:dyDescent="0.2">
      <c r="A3986" s="1"/>
      <c r="B3986" s="1"/>
      <c r="C3986" s="16"/>
      <c r="D3986" s="1"/>
      <c r="E3986" s="1"/>
      <c r="F3986" s="1"/>
      <c r="G3986" s="1"/>
      <c r="H3986" s="11"/>
      <c r="I3986" s="11"/>
      <c r="J3986" s="11"/>
      <c r="K3986" s="2"/>
      <c r="L3986" s="2"/>
      <c r="M3986" s="1"/>
    </row>
    <row r="3987" spans="1:13" x14ac:dyDescent="0.2">
      <c r="A3987" s="1"/>
      <c r="B3987" s="1"/>
      <c r="C3987" s="16"/>
      <c r="D3987" s="1"/>
      <c r="E3987" s="1"/>
      <c r="F3987" s="1"/>
      <c r="G3987" s="1"/>
      <c r="H3987" s="11"/>
      <c r="I3987" s="11"/>
      <c r="J3987" s="11"/>
      <c r="K3987" s="2"/>
      <c r="L3987" s="2"/>
      <c r="M3987" s="1"/>
    </row>
    <row r="3988" spans="1:13" x14ac:dyDescent="0.2">
      <c r="A3988" s="1"/>
      <c r="B3988" s="1"/>
      <c r="C3988" s="16"/>
      <c r="D3988" s="1"/>
      <c r="E3988" s="1"/>
      <c r="F3988" s="1"/>
      <c r="G3988" s="1"/>
      <c r="H3988" s="11"/>
      <c r="I3988" s="11"/>
      <c r="J3988" s="11"/>
      <c r="K3988" s="2"/>
      <c r="L3988" s="2"/>
      <c r="M3988" s="1"/>
    </row>
    <row r="3989" spans="1:13" x14ac:dyDescent="0.2">
      <c r="A3989" s="1"/>
      <c r="B3989" s="1"/>
      <c r="C3989" s="16"/>
      <c r="D3989" s="1"/>
      <c r="E3989" s="1"/>
      <c r="F3989" s="1"/>
      <c r="G3989" s="1"/>
      <c r="H3989" s="11"/>
      <c r="I3989" s="11"/>
      <c r="J3989" s="11"/>
      <c r="K3989" s="2"/>
      <c r="L3989" s="2"/>
      <c r="M3989" s="1"/>
    </row>
    <row r="3990" spans="1:13" x14ac:dyDescent="0.2">
      <c r="A3990" s="1"/>
      <c r="B3990" s="1"/>
      <c r="C3990" s="16"/>
      <c r="D3990" s="1"/>
      <c r="E3990" s="1"/>
      <c r="F3990" s="1"/>
      <c r="G3990" s="1"/>
      <c r="H3990" s="11"/>
      <c r="I3990" s="11"/>
      <c r="J3990" s="11"/>
      <c r="K3990" s="2"/>
      <c r="L3990" s="2"/>
      <c r="M3990" s="1"/>
    </row>
    <row r="3991" spans="1:13" x14ac:dyDescent="0.2">
      <c r="A3991" s="1"/>
      <c r="B3991" s="1"/>
      <c r="C3991" s="16"/>
      <c r="D3991" s="1"/>
      <c r="E3991" s="1"/>
      <c r="F3991" s="1"/>
      <c r="G3991" s="1"/>
      <c r="H3991" s="11"/>
      <c r="I3991" s="11"/>
      <c r="J3991" s="11"/>
      <c r="K3991" s="2"/>
      <c r="L3991" s="2"/>
      <c r="M3991" s="1"/>
    </row>
    <row r="3992" spans="1:13" x14ac:dyDescent="0.2">
      <c r="A3992" s="1"/>
      <c r="B3992" s="1"/>
      <c r="C3992" s="16"/>
      <c r="D3992" s="1"/>
      <c r="E3992" s="1"/>
      <c r="F3992" s="1"/>
      <c r="G3992" s="1"/>
      <c r="H3992" s="11"/>
      <c r="I3992" s="11"/>
      <c r="J3992" s="11"/>
      <c r="K3992" s="2"/>
      <c r="L3992" s="2"/>
      <c r="M3992" s="1"/>
    </row>
    <row r="3993" spans="1:13" x14ac:dyDescent="0.2">
      <c r="A3993" s="1"/>
      <c r="B3993" s="1"/>
      <c r="C3993" s="16"/>
      <c r="D3993" s="1"/>
      <c r="E3993" s="1"/>
      <c r="F3993" s="1"/>
      <c r="G3993" s="1"/>
      <c r="H3993" s="11"/>
      <c r="I3993" s="11"/>
      <c r="J3993" s="11"/>
      <c r="K3993" s="2"/>
      <c r="L3993" s="2"/>
      <c r="M3993" s="1"/>
    </row>
    <row r="3994" spans="1:13" x14ac:dyDescent="0.2">
      <c r="A3994" s="1"/>
      <c r="B3994" s="1"/>
      <c r="C3994" s="16"/>
      <c r="D3994" s="1"/>
      <c r="E3994" s="1"/>
      <c r="F3994" s="1"/>
      <c r="G3994" s="1"/>
      <c r="H3994" s="11"/>
      <c r="I3994" s="11"/>
      <c r="J3994" s="11"/>
      <c r="K3994" s="2"/>
      <c r="L3994" s="2"/>
      <c r="M3994" s="1"/>
    </row>
    <row r="3995" spans="1:13" x14ac:dyDescent="0.2">
      <c r="A3995" s="1"/>
      <c r="B3995" s="1"/>
      <c r="C3995" s="16"/>
      <c r="D3995" s="1"/>
      <c r="E3995" s="1"/>
      <c r="F3995" s="1"/>
      <c r="G3995" s="1"/>
      <c r="H3995" s="11"/>
      <c r="I3995" s="11"/>
      <c r="J3995" s="11"/>
      <c r="K3995" s="2"/>
      <c r="L3995" s="2"/>
      <c r="M3995" s="1"/>
    </row>
    <row r="3996" spans="1:13" x14ac:dyDescent="0.2">
      <c r="A3996" s="1"/>
      <c r="B3996" s="1"/>
      <c r="C3996" s="16"/>
      <c r="D3996" s="1"/>
      <c r="E3996" s="1"/>
      <c r="F3996" s="1"/>
      <c r="G3996" s="1"/>
      <c r="H3996" s="11"/>
      <c r="I3996" s="11"/>
      <c r="J3996" s="11"/>
      <c r="K3996" s="2"/>
      <c r="L3996" s="2"/>
      <c r="M3996" s="1"/>
    </row>
    <row r="3997" spans="1:13" x14ac:dyDescent="0.2">
      <c r="A3997" s="1"/>
      <c r="B3997" s="1"/>
      <c r="C3997" s="16"/>
      <c r="D3997" s="1"/>
      <c r="E3997" s="1"/>
      <c r="F3997" s="1"/>
      <c r="G3997" s="1"/>
      <c r="H3997" s="11"/>
      <c r="I3997" s="11"/>
      <c r="J3997" s="11"/>
      <c r="K3997" s="2"/>
      <c r="L3997" s="2"/>
      <c r="M3997" s="1"/>
    </row>
    <row r="3998" spans="1:13" x14ac:dyDescent="0.2">
      <c r="A3998" s="1"/>
      <c r="B3998" s="1"/>
      <c r="C3998" s="16"/>
      <c r="D3998" s="1"/>
      <c r="E3998" s="1"/>
      <c r="F3998" s="1"/>
      <c r="G3998" s="1"/>
      <c r="H3998" s="11"/>
      <c r="I3998" s="11"/>
      <c r="J3998" s="11"/>
      <c r="K3998" s="2"/>
      <c r="L3998" s="2"/>
      <c r="M3998" s="1"/>
    </row>
    <row r="3999" spans="1:13" x14ac:dyDescent="0.2">
      <c r="A3999" s="1"/>
      <c r="B3999" s="1"/>
      <c r="C3999" s="16"/>
      <c r="D3999" s="1"/>
      <c r="E3999" s="1"/>
      <c r="F3999" s="1"/>
      <c r="G3999" s="1"/>
      <c r="H3999" s="11"/>
      <c r="I3999" s="11"/>
      <c r="J3999" s="11"/>
      <c r="K3999" s="2"/>
      <c r="L3999" s="2"/>
      <c r="M3999" s="1"/>
    </row>
    <row r="4000" spans="1:13" x14ac:dyDescent="0.2">
      <c r="A4000" s="1"/>
      <c r="B4000" s="1"/>
      <c r="C4000" s="16"/>
      <c r="D4000" s="1"/>
      <c r="E4000" s="1"/>
      <c r="F4000" s="1"/>
      <c r="G4000" s="1"/>
      <c r="H4000" s="11"/>
      <c r="I4000" s="11"/>
      <c r="J4000" s="11"/>
      <c r="K4000" s="2"/>
      <c r="L4000" s="2"/>
      <c r="M4000" s="1"/>
    </row>
    <row r="4001" spans="1:13" x14ac:dyDescent="0.2">
      <c r="A4001" s="1"/>
      <c r="B4001" s="1"/>
      <c r="C4001" s="16"/>
      <c r="D4001" s="1"/>
      <c r="E4001" s="1"/>
      <c r="F4001" s="1"/>
      <c r="G4001" s="1"/>
      <c r="H4001" s="11"/>
      <c r="I4001" s="11"/>
      <c r="J4001" s="11"/>
      <c r="K4001" s="2"/>
      <c r="L4001" s="2"/>
      <c r="M4001" s="1"/>
    </row>
    <row r="4002" spans="1:13" x14ac:dyDescent="0.2">
      <c r="A4002" s="1"/>
      <c r="B4002" s="1"/>
      <c r="C4002" s="16"/>
      <c r="D4002" s="1"/>
      <c r="E4002" s="1"/>
      <c r="F4002" s="1"/>
      <c r="G4002" s="1"/>
      <c r="H4002" s="11"/>
      <c r="I4002" s="11"/>
      <c r="J4002" s="11"/>
      <c r="K4002" s="2"/>
      <c r="L4002" s="2"/>
      <c r="M4002" s="1"/>
    </row>
    <row r="4003" spans="1:13" x14ac:dyDescent="0.2">
      <c r="A4003" s="1"/>
      <c r="B4003" s="1"/>
      <c r="C4003" s="16"/>
      <c r="D4003" s="1"/>
      <c r="E4003" s="1"/>
      <c r="F4003" s="1"/>
      <c r="G4003" s="1"/>
      <c r="H4003" s="11"/>
      <c r="I4003" s="11"/>
      <c r="J4003" s="11"/>
      <c r="K4003" s="2"/>
      <c r="L4003" s="2"/>
      <c r="M4003" s="1"/>
    </row>
    <row r="4004" spans="1:13" x14ac:dyDescent="0.2">
      <c r="A4004" s="1"/>
      <c r="B4004" s="1"/>
      <c r="C4004" s="16"/>
      <c r="D4004" s="1"/>
      <c r="E4004" s="1"/>
      <c r="F4004" s="1"/>
      <c r="G4004" s="1"/>
      <c r="H4004" s="11"/>
      <c r="I4004" s="11"/>
      <c r="J4004" s="11"/>
      <c r="K4004" s="2"/>
      <c r="L4004" s="2"/>
      <c r="M4004" s="1"/>
    </row>
    <row r="4005" spans="1:13" x14ac:dyDescent="0.2">
      <c r="A4005" s="1"/>
      <c r="B4005" s="1"/>
      <c r="C4005" s="16"/>
      <c r="D4005" s="1"/>
      <c r="E4005" s="1"/>
      <c r="F4005" s="1"/>
      <c r="G4005" s="1"/>
      <c r="H4005" s="11"/>
      <c r="I4005" s="11"/>
      <c r="J4005" s="11"/>
      <c r="K4005" s="2"/>
      <c r="L4005" s="2"/>
      <c r="M4005" s="1"/>
    </row>
    <row r="4006" spans="1:13" x14ac:dyDescent="0.2">
      <c r="A4006" s="1"/>
      <c r="B4006" s="1"/>
      <c r="C4006" s="16"/>
      <c r="D4006" s="1"/>
      <c r="E4006" s="1"/>
      <c r="F4006" s="1"/>
      <c r="G4006" s="1"/>
      <c r="H4006" s="11"/>
      <c r="I4006" s="11"/>
      <c r="J4006" s="11"/>
      <c r="K4006" s="2"/>
      <c r="L4006" s="2"/>
      <c r="M4006" s="1"/>
    </row>
    <row r="4007" spans="1:13" x14ac:dyDescent="0.2">
      <c r="A4007" s="1"/>
      <c r="B4007" s="1"/>
      <c r="C4007" s="16"/>
      <c r="D4007" s="1"/>
      <c r="E4007" s="1"/>
      <c r="F4007" s="1"/>
      <c r="G4007" s="1"/>
      <c r="H4007" s="11"/>
      <c r="I4007" s="11"/>
      <c r="J4007" s="11"/>
      <c r="K4007" s="2"/>
      <c r="L4007" s="2"/>
      <c r="M4007" s="1"/>
    </row>
    <row r="4008" spans="1:13" x14ac:dyDescent="0.2">
      <c r="A4008" s="1"/>
      <c r="B4008" s="1"/>
      <c r="C4008" s="16"/>
      <c r="D4008" s="1"/>
      <c r="E4008" s="1"/>
      <c r="F4008" s="1"/>
      <c r="G4008" s="1"/>
      <c r="H4008" s="11"/>
      <c r="I4008" s="11"/>
      <c r="J4008" s="11"/>
      <c r="K4008" s="2"/>
      <c r="L4008" s="2"/>
      <c r="M4008" s="1"/>
    </row>
    <row r="4009" spans="1:13" x14ac:dyDescent="0.2">
      <c r="A4009" s="1"/>
      <c r="B4009" s="1"/>
      <c r="C4009" s="16"/>
      <c r="D4009" s="1"/>
      <c r="E4009" s="1"/>
      <c r="F4009" s="1"/>
      <c r="G4009" s="1"/>
      <c r="H4009" s="11"/>
      <c r="I4009" s="11"/>
      <c r="J4009" s="11"/>
      <c r="K4009" s="2"/>
      <c r="L4009" s="2"/>
      <c r="M4009" s="1"/>
    </row>
    <row r="4010" spans="1:13" x14ac:dyDescent="0.2">
      <c r="A4010" s="1"/>
      <c r="B4010" s="1"/>
      <c r="C4010" s="16"/>
      <c r="D4010" s="1"/>
      <c r="E4010" s="1"/>
      <c r="F4010" s="1"/>
      <c r="G4010" s="1"/>
      <c r="H4010" s="11"/>
      <c r="I4010" s="11"/>
      <c r="J4010" s="11"/>
      <c r="K4010" s="2"/>
      <c r="L4010" s="2"/>
      <c r="M4010" s="1"/>
    </row>
    <row r="4011" spans="1:13" x14ac:dyDescent="0.2">
      <c r="A4011" s="1"/>
      <c r="B4011" s="1"/>
      <c r="C4011" s="16"/>
      <c r="D4011" s="1"/>
      <c r="E4011" s="1"/>
      <c r="F4011" s="1"/>
      <c r="G4011" s="1"/>
      <c r="H4011" s="11"/>
      <c r="I4011" s="11"/>
      <c r="J4011" s="11"/>
      <c r="K4011" s="2"/>
      <c r="L4011" s="2"/>
      <c r="M4011" s="1"/>
    </row>
    <row r="4012" spans="1:13" x14ac:dyDescent="0.2">
      <c r="A4012" s="1"/>
      <c r="B4012" s="1"/>
      <c r="C4012" s="16"/>
      <c r="D4012" s="1"/>
      <c r="E4012" s="1"/>
      <c r="F4012" s="1"/>
      <c r="G4012" s="1"/>
      <c r="H4012" s="11"/>
      <c r="I4012" s="11"/>
      <c r="J4012" s="11"/>
      <c r="K4012" s="2"/>
      <c r="L4012" s="2"/>
      <c r="M4012" s="1"/>
    </row>
    <row r="4013" spans="1:13" x14ac:dyDescent="0.2">
      <c r="A4013" s="1"/>
      <c r="B4013" s="1"/>
      <c r="C4013" s="16"/>
      <c r="D4013" s="1"/>
      <c r="E4013" s="1"/>
      <c r="F4013" s="1"/>
      <c r="G4013" s="1"/>
      <c r="H4013" s="11"/>
      <c r="I4013" s="11"/>
      <c r="J4013" s="11"/>
      <c r="K4013" s="2"/>
      <c r="L4013" s="2"/>
      <c r="M4013" s="1"/>
    </row>
    <row r="4014" spans="1:13" x14ac:dyDescent="0.2">
      <c r="A4014" s="1"/>
      <c r="B4014" s="1"/>
      <c r="C4014" s="16"/>
      <c r="D4014" s="1"/>
      <c r="E4014" s="1"/>
      <c r="F4014" s="1"/>
      <c r="G4014" s="1"/>
      <c r="H4014" s="11"/>
      <c r="I4014" s="11"/>
      <c r="J4014" s="11"/>
      <c r="K4014" s="2"/>
      <c r="L4014" s="2"/>
      <c r="M4014" s="1"/>
    </row>
    <row r="4015" spans="1:13" x14ac:dyDescent="0.2">
      <c r="A4015" s="1"/>
      <c r="B4015" s="1"/>
      <c r="C4015" s="16"/>
      <c r="D4015" s="1"/>
      <c r="E4015" s="1"/>
      <c r="F4015" s="1"/>
      <c r="G4015" s="1"/>
      <c r="H4015" s="11"/>
      <c r="I4015" s="11"/>
      <c r="J4015" s="11"/>
      <c r="K4015" s="2"/>
      <c r="L4015" s="2"/>
      <c r="M4015" s="1"/>
    </row>
    <row r="4016" spans="1:13" x14ac:dyDescent="0.2">
      <c r="A4016" s="1"/>
      <c r="B4016" s="1"/>
      <c r="C4016" s="16"/>
      <c r="D4016" s="1"/>
      <c r="E4016" s="1"/>
      <c r="F4016" s="1"/>
      <c r="G4016" s="1"/>
      <c r="H4016" s="11"/>
      <c r="I4016" s="11"/>
      <c r="J4016" s="11"/>
      <c r="K4016" s="2"/>
      <c r="L4016" s="2"/>
      <c r="M4016" s="1"/>
    </row>
    <row r="4017" spans="1:13" x14ac:dyDescent="0.2">
      <c r="A4017" s="1"/>
      <c r="B4017" s="1"/>
      <c r="C4017" s="16"/>
      <c r="D4017" s="1"/>
      <c r="E4017" s="1"/>
      <c r="F4017" s="1"/>
      <c r="G4017" s="1"/>
      <c r="H4017" s="11"/>
      <c r="I4017" s="11"/>
      <c r="J4017" s="11"/>
      <c r="K4017" s="2"/>
      <c r="L4017" s="2"/>
      <c r="M4017" s="1"/>
    </row>
    <row r="4018" spans="1:13" x14ac:dyDescent="0.2">
      <c r="A4018" s="1"/>
      <c r="B4018" s="1"/>
      <c r="C4018" s="16"/>
      <c r="D4018" s="1"/>
      <c r="E4018" s="1"/>
      <c r="F4018" s="1"/>
      <c r="G4018" s="1"/>
      <c r="H4018" s="11"/>
      <c r="I4018" s="11"/>
      <c r="J4018" s="11"/>
      <c r="K4018" s="2"/>
      <c r="L4018" s="2"/>
      <c r="M4018" s="1"/>
    </row>
    <row r="4019" spans="1:13" x14ac:dyDescent="0.2">
      <c r="A4019" s="1"/>
      <c r="B4019" s="1"/>
      <c r="C4019" s="16"/>
      <c r="D4019" s="1"/>
      <c r="E4019" s="1"/>
      <c r="F4019" s="1"/>
      <c r="G4019" s="1"/>
      <c r="H4019" s="11"/>
      <c r="I4019" s="11"/>
      <c r="J4019" s="11"/>
      <c r="K4019" s="2"/>
      <c r="L4019" s="2"/>
      <c r="M4019" s="1"/>
    </row>
    <row r="4020" spans="1:13" x14ac:dyDescent="0.2">
      <c r="A4020" s="1"/>
      <c r="B4020" s="1"/>
      <c r="C4020" s="16"/>
      <c r="D4020" s="1"/>
      <c r="E4020" s="1"/>
      <c r="F4020" s="1"/>
      <c r="G4020" s="1"/>
      <c r="H4020" s="11"/>
      <c r="I4020" s="11"/>
      <c r="J4020" s="11"/>
      <c r="K4020" s="2"/>
      <c r="L4020" s="2"/>
      <c r="M4020" s="1"/>
    </row>
    <row r="4021" spans="1:13" x14ac:dyDescent="0.2">
      <c r="A4021" s="1"/>
      <c r="B4021" s="1"/>
      <c r="C4021" s="16"/>
      <c r="D4021" s="1"/>
      <c r="E4021" s="1"/>
      <c r="F4021" s="1"/>
      <c r="G4021" s="1"/>
      <c r="H4021" s="11"/>
      <c r="I4021" s="11"/>
      <c r="J4021" s="11"/>
      <c r="K4021" s="2"/>
      <c r="L4021" s="2"/>
      <c r="M4021" s="1"/>
    </row>
    <row r="4022" spans="1:13" x14ac:dyDescent="0.2">
      <c r="A4022" s="1"/>
      <c r="B4022" s="1"/>
      <c r="C4022" s="16"/>
      <c r="D4022" s="1"/>
      <c r="E4022" s="1"/>
      <c r="F4022" s="1"/>
      <c r="G4022" s="1"/>
      <c r="H4022" s="11"/>
      <c r="I4022" s="11"/>
      <c r="J4022" s="11"/>
      <c r="K4022" s="2"/>
      <c r="L4022" s="2"/>
      <c r="M4022" s="1"/>
    </row>
    <row r="4023" spans="1:13" x14ac:dyDescent="0.2">
      <c r="A4023" s="1"/>
      <c r="B4023" s="1"/>
      <c r="C4023" s="16"/>
      <c r="D4023" s="1"/>
      <c r="E4023" s="1"/>
      <c r="F4023" s="1"/>
      <c r="G4023" s="1"/>
      <c r="H4023" s="11"/>
      <c r="I4023" s="11"/>
      <c r="J4023" s="11"/>
      <c r="K4023" s="2"/>
      <c r="L4023" s="2"/>
      <c r="M4023" s="1"/>
    </row>
    <row r="4024" spans="1:13" x14ac:dyDescent="0.2">
      <c r="A4024" s="1"/>
      <c r="B4024" s="1"/>
      <c r="C4024" s="16"/>
      <c r="D4024" s="1"/>
      <c r="E4024" s="1"/>
      <c r="F4024" s="1"/>
      <c r="G4024" s="1"/>
      <c r="H4024" s="11"/>
      <c r="I4024" s="11"/>
      <c r="J4024" s="11"/>
      <c r="K4024" s="2"/>
      <c r="L4024" s="2"/>
      <c r="M4024" s="1"/>
    </row>
    <row r="4025" spans="1:13" x14ac:dyDescent="0.2">
      <c r="A4025" s="1"/>
      <c r="B4025" s="1"/>
      <c r="C4025" s="16"/>
      <c r="D4025" s="1"/>
      <c r="E4025" s="1"/>
      <c r="F4025" s="1"/>
      <c r="G4025" s="1"/>
      <c r="H4025" s="11"/>
      <c r="I4025" s="11"/>
      <c r="J4025" s="11"/>
      <c r="K4025" s="2"/>
      <c r="L4025" s="2"/>
      <c r="M4025" s="1"/>
    </row>
    <row r="4026" spans="1:13" x14ac:dyDescent="0.2">
      <c r="A4026" s="1"/>
      <c r="B4026" s="1"/>
      <c r="C4026" s="16"/>
      <c r="D4026" s="1"/>
      <c r="E4026" s="1"/>
      <c r="F4026" s="1"/>
      <c r="G4026" s="1"/>
      <c r="H4026" s="11"/>
      <c r="I4026" s="11"/>
      <c r="J4026" s="11"/>
      <c r="K4026" s="2"/>
      <c r="L4026" s="2"/>
      <c r="M4026" s="1"/>
    </row>
    <row r="4027" spans="1:13" x14ac:dyDescent="0.2">
      <c r="A4027" s="1"/>
      <c r="B4027" s="1"/>
      <c r="C4027" s="16"/>
      <c r="D4027" s="1"/>
      <c r="E4027" s="1"/>
      <c r="F4027" s="1"/>
      <c r="G4027" s="1"/>
      <c r="H4027" s="11"/>
      <c r="I4027" s="11"/>
      <c r="J4027" s="11"/>
      <c r="K4027" s="2"/>
      <c r="L4027" s="2"/>
      <c r="M4027" s="1"/>
    </row>
    <row r="4028" spans="1:13" x14ac:dyDescent="0.2">
      <c r="A4028" s="1"/>
      <c r="B4028" s="1"/>
      <c r="C4028" s="16"/>
      <c r="D4028" s="1"/>
      <c r="E4028" s="1"/>
      <c r="F4028" s="1"/>
      <c r="G4028" s="1"/>
      <c r="H4028" s="11"/>
      <c r="I4028" s="11"/>
      <c r="J4028" s="11"/>
      <c r="K4028" s="2"/>
      <c r="L4028" s="2"/>
      <c r="M4028" s="1"/>
    </row>
    <row r="4029" spans="1:13" x14ac:dyDescent="0.2">
      <c r="A4029" s="1"/>
      <c r="B4029" s="1"/>
      <c r="C4029" s="16"/>
      <c r="D4029" s="1"/>
      <c r="E4029" s="1"/>
      <c r="F4029" s="1"/>
      <c r="G4029" s="1"/>
      <c r="H4029" s="11"/>
      <c r="I4029" s="11"/>
      <c r="J4029" s="11"/>
      <c r="K4029" s="2"/>
      <c r="L4029" s="2"/>
      <c r="M4029" s="1"/>
    </row>
    <row r="4030" spans="1:13" x14ac:dyDescent="0.2">
      <c r="A4030" s="1"/>
      <c r="B4030" s="1"/>
      <c r="C4030" s="16"/>
      <c r="D4030" s="1"/>
      <c r="E4030" s="1"/>
      <c r="F4030" s="1"/>
      <c r="G4030" s="1"/>
      <c r="H4030" s="11"/>
      <c r="I4030" s="11"/>
      <c r="J4030" s="11"/>
      <c r="K4030" s="2"/>
      <c r="L4030" s="2"/>
      <c r="M4030" s="1"/>
    </row>
    <row r="4031" spans="1:13" x14ac:dyDescent="0.2">
      <c r="A4031" s="1"/>
      <c r="B4031" s="1"/>
      <c r="C4031" s="16"/>
      <c r="D4031" s="1"/>
      <c r="E4031" s="1"/>
      <c r="F4031" s="1"/>
      <c r="G4031" s="1"/>
      <c r="H4031" s="11"/>
      <c r="I4031" s="11"/>
      <c r="J4031" s="11"/>
      <c r="K4031" s="2"/>
      <c r="L4031" s="2"/>
      <c r="M4031" s="1"/>
    </row>
    <row r="4032" spans="1:13" x14ac:dyDescent="0.2">
      <c r="A4032" s="1"/>
      <c r="B4032" s="1"/>
      <c r="C4032" s="16"/>
      <c r="D4032" s="1"/>
      <c r="E4032" s="1"/>
      <c r="F4032" s="1"/>
      <c r="G4032" s="1"/>
      <c r="H4032" s="11"/>
      <c r="I4032" s="11"/>
      <c r="J4032" s="11"/>
      <c r="K4032" s="2"/>
      <c r="L4032" s="2"/>
      <c r="M4032" s="1"/>
    </row>
    <row r="4033" spans="1:13" x14ac:dyDescent="0.2">
      <c r="A4033" s="1"/>
      <c r="B4033" s="1"/>
      <c r="C4033" s="16"/>
      <c r="D4033" s="1"/>
      <c r="E4033" s="1"/>
      <c r="F4033" s="1"/>
      <c r="G4033" s="1"/>
      <c r="H4033" s="11"/>
      <c r="I4033" s="11"/>
      <c r="J4033" s="11"/>
      <c r="K4033" s="2"/>
      <c r="L4033" s="2"/>
      <c r="M4033" s="1"/>
    </row>
    <row r="4034" spans="1:13" x14ac:dyDescent="0.2">
      <c r="A4034" s="1"/>
      <c r="B4034" s="1"/>
      <c r="C4034" s="16"/>
      <c r="D4034" s="1"/>
      <c r="E4034" s="1"/>
      <c r="F4034" s="1"/>
      <c r="G4034" s="1"/>
      <c r="H4034" s="11"/>
      <c r="I4034" s="11"/>
      <c r="J4034" s="11"/>
      <c r="K4034" s="2"/>
      <c r="L4034" s="2"/>
      <c r="M4034" s="1"/>
    </row>
    <row r="4035" spans="1:13" x14ac:dyDescent="0.2">
      <c r="A4035" s="1"/>
      <c r="B4035" s="1"/>
      <c r="C4035" s="16"/>
      <c r="D4035" s="1"/>
      <c r="E4035" s="1"/>
      <c r="F4035" s="1"/>
      <c r="G4035" s="1"/>
      <c r="H4035" s="11"/>
      <c r="I4035" s="11"/>
      <c r="J4035" s="11"/>
      <c r="K4035" s="2"/>
      <c r="L4035" s="2"/>
      <c r="M4035" s="1"/>
    </row>
    <row r="4036" spans="1:13" x14ac:dyDescent="0.2">
      <c r="A4036" s="1"/>
      <c r="B4036" s="1"/>
      <c r="C4036" s="16"/>
      <c r="D4036" s="1"/>
      <c r="E4036" s="1"/>
      <c r="F4036" s="1"/>
      <c r="G4036" s="1"/>
      <c r="H4036" s="11"/>
      <c r="I4036" s="11"/>
      <c r="J4036" s="11"/>
      <c r="K4036" s="2"/>
      <c r="L4036" s="2"/>
      <c r="M4036" s="1"/>
    </row>
    <row r="4037" spans="1:13" x14ac:dyDescent="0.2">
      <c r="A4037" s="1"/>
      <c r="B4037" s="1"/>
      <c r="C4037" s="16"/>
      <c r="D4037" s="1"/>
      <c r="E4037" s="1"/>
      <c r="F4037" s="1"/>
      <c r="G4037" s="1"/>
      <c r="H4037" s="11"/>
      <c r="I4037" s="11"/>
      <c r="J4037" s="11"/>
      <c r="K4037" s="2"/>
      <c r="L4037" s="2"/>
      <c r="M4037" s="1"/>
    </row>
    <row r="4038" spans="1:13" x14ac:dyDescent="0.2">
      <c r="A4038" s="1"/>
      <c r="B4038" s="1"/>
      <c r="C4038" s="16"/>
      <c r="D4038" s="1"/>
      <c r="E4038" s="1"/>
      <c r="F4038" s="1"/>
      <c r="G4038" s="1"/>
      <c r="H4038" s="11"/>
      <c r="I4038" s="11"/>
      <c r="J4038" s="11"/>
      <c r="K4038" s="2"/>
      <c r="L4038" s="2"/>
      <c r="M4038" s="1"/>
    </row>
    <row r="4039" spans="1:13" x14ac:dyDescent="0.2">
      <c r="A4039" s="1"/>
      <c r="B4039" s="1"/>
      <c r="C4039" s="16"/>
      <c r="D4039" s="1"/>
      <c r="E4039" s="1"/>
      <c r="F4039" s="1"/>
      <c r="G4039" s="1"/>
      <c r="H4039" s="11"/>
      <c r="I4039" s="11"/>
      <c r="J4039" s="11"/>
      <c r="K4039" s="2"/>
      <c r="L4039" s="2"/>
      <c r="M4039" s="1"/>
    </row>
    <row r="4040" spans="1:13" x14ac:dyDescent="0.2">
      <c r="A4040" s="1"/>
      <c r="B4040" s="1"/>
      <c r="C4040" s="16"/>
      <c r="D4040" s="1"/>
      <c r="E4040" s="1"/>
      <c r="F4040" s="1"/>
      <c r="G4040" s="1"/>
      <c r="H4040" s="11"/>
      <c r="I4040" s="11"/>
      <c r="J4040" s="11"/>
      <c r="K4040" s="2"/>
      <c r="L4040" s="2"/>
      <c r="M4040" s="1"/>
    </row>
    <row r="4041" spans="1:13" x14ac:dyDescent="0.2">
      <c r="A4041" s="1"/>
      <c r="B4041" s="1"/>
      <c r="C4041" s="16"/>
      <c r="D4041" s="1"/>
      <c r="E4041" s="1"/>
      <c r="F4041" s="1"/>
      <c r="G4041" s="1"/>
      <c r="H4041" s="11"/>
      <c r="I4041" s="11"/>
      <c r="J4041" s="11"/>
      <c r="K4041" s="2"/>
      <c r="L4041" s="2"/>
      <c r="M4041" s="1"/>
    </row>
    <row r="4042" spans="1:13" x14ac:dyDescent="0.2">
      <c r="A4042" s="1"/>
      <c r="B4042" s="1"/>
      <c r="C4042" s="16"/>
      <c r="D4042" s="1"/>
      <c r="E4042" s="1"/>
      <c r="F4042" s="1"/>
      <c r="G4042" s="1"/>
      <c r="H4042" s="11"/>
      <c r="I4042" s="11"/>
      <c r="J4042" s="11"/>
      <c r="K4042" s="2"/>
      <c r="L4042" s="2"/>
      <c r="M4042" s="1"/>
    </row>
    <row r="4043" spans="1:13" x14ac:dyDescent="0.2">
      <c r="A4043" s="1"/>
      <c r="B4043" s="1"/>
      <c r="C4043" s="16"/>
      <c r="D4043" s="1"/>
      <c r="E4043" s="1"/>
      <c r="F4043" s="1"/>
      <c r="G4043" s="1"/>
      <c r="H4043" s="11"/>
      <c r="I4043" s="11"/>
      <c r="J4043" s="11"/>
      <c r="K4043" s="2"/>
      <c r="L4043" s="2"/>
      <c r="M4043" s="1"/>
    </row>
    <row r="4044" spans="1:13" x14ac:dyDescent="0.2">
      <c r="A4044" s="1"/>
      <c r="B4044" s="1"/>
      <c r="C4044" s="16"/>
      <c r="D4044" s="1"/>
      <c r="E4044" s="1"/>
      <c r="F4044" s="1"/>
      <c r="G4044" s="1"/>
      <c r="H4044" s="11"/>
      <c r="I4044" s="11"/>
      <c r="J4044" s="11"/>
      <c r="K4044" s="2"/>
      <c r="L4044" s="2"/>
      <c r="M4044" s="1"/>
    </row>
    <row r="4045" spans="1:13" x14ac:dyDescent="0.2">
      <c r="A4045" s="1"/>
      <c r="B4045" s="1"/>
      <c r="C4045" s="16"/>
      <c r="D4045" s="1"/>
      <c r="E4045" s="1"/>
      <c r="F4045" s="1"/>
      <c r="G4045" s="1"/>
      <c r="H4045" s="11"/>
      <c r="I4045" s="11"/>
      <c r="J4045" s="11"/>
      <c r="K4045" s="2"/>
      <c r="L4045" s="2"/>
      <c r="M4045" s="1"/>
    </row>
    <row r="4046" spans="1:13" x14ac:dyDescent="0.2">
      <c r="A4046" s="1"/>
      <c r="B4046" s="1"/>
      <c r="C4046" s="16"/>
      <c r="D4046" s="1"/>
      <c r="E4046" s="1"/>
      <c r="F4046" s="1"/>
      <c r="G4046" s="1"/>
      <c r="H4046" s="11"/>
      <c r="I4046" s="11"/>
      <c r="J4046" s="11"/>
      <c r="K4046" s="2"/>
      <c r="L4046" s="2"/>
      <c r="M4046" s="1"/>
    </row>
    <row r="4047" spans="1:13" x14ac:dyDescent="0.2">
      <c r="A4047" s="1"/>
      <c r="B4047" s="1"/>
      <c r="C4047" s="16"/>
      <c r="D4047" s="1"/>
      <c r="E4047" s="1"/>
      <c r="F4047" s="1"/>
      <c r="G4047" s="1"/>
      <c r="H4047" s="11"/>
      <c r="I4047" s="11"/>
      <c r="J4047" s="11"/>
      <c r="K4047" s="2"/>
      <c r="L4047" s="2"/>
      <c r="M4047" s="1"/>
    </row>
    <row r="4048" spans="1:13" x14ac:dyDescent="0.2">
      <c r="A4048" s="1"/>
      <c r="B4048" s="1"/>
      <c r="C4048" s="16"/>
      <c r="D4048" s="1"/>
      <c r="E4048" s="1"/>
      <c r="F4048" s="1"/>
      <c r="G4048" s="1"/>
      <c r="H4048" s="11"/>
      <c r="I4048" s="11"/>
      <c r="J4048" s="11"/>
      <c r="K4048" s="2"/>
      <c r="L4048" s="2"/>
      <c r="M4048" s="1"/>
    </row>
    <row r="4049" spans="1:13" x14ac:dyDescent="0.2">
      <c r="A4049" s="1"/>
      <c r="B4049" s="1"/>
      <c r="C4049" s="16"/>
      <c r="D4049" s="1"/>
      <c r="E4049" s="1"/>
      <c r="F4049" s="1"/>
      <c r="G4049" s="1"/>
      <c r="H4049" s="11"/>
      <c r="I4049" s="11"/>
      <c r="J4049" s="11"/>
      <c r="K4049" s="2"/>
      <c r="L4049" s="2"/>
      <c r="M4049" s="1"/>
    </row>
    <row r="4050" spans="1:13" x14ac:dyDescent="0.2">
      <c r="A4050" s="1"/>
      <c r="B4050" s="1"/>
      <c r="C4050" s="16"/>
      <c r="D4050" s="1"/>
      <c r="E4050" s="1"/>
      <c r="F4050" s="1"/>
      <c r="G4050" s="1"/>
      <c r="H4050" s="11"/>
      <c r="I4050" s="11"/>
      <c r="J4050" s="11"/>
      <c r="K4050" s="2"/>
      <c r="L4050" s="2"/>
      <c r="M4050" s="1"/>
    </row>
    <row r="4051" spans="1:13" x14ac:dyDescent="0.2">
      <c r="A4051" s="1"/>
      <c r="B4051" s="1"/>
      <c r="C4051" s="16"/>
      <c r="D4051" s="1"/>
      <c r="E4051" s="1"/>
      <c r="F4051" s="1"/>
      <c r="G4051" s="1"/>
      <c r="H4051" s="11"/>
      <c r="I4051" s="11"/>
      <c r="J4051" s="11"/>
      <c r="K4051" s="2"/>
      <c r="L4051" s="2"/>
      <c r="M4051" s="1"/>
    </row>
    <row r="4052" spans="1:13" x14ac:dyDescent="0.2">
      <c r="A4052" s="1"/>
      <c r="B4052" s="1"/>
      <c r="C4052" s="16"/>
      <c r="D4052" s="1"/>
      <c r="E4052" s="1"/>
      <c r="F4052" s="1"/>
      <c r="G4052" s="1"/>
      <c r="H4052" s="11"/>
      <c r="I4052" s="11"/>
      <c r="J4052" s="11"/>
      <c r="K4052" s="2"/>
      <c r="L4052" s="2"/>
      <c r="M4052" s="1"/>
    </row>
    <row r="4053" spans="1:13" x14ac:dyDescent="0.2">
      <c r="A4053" s="1"/>
      <c r="B4053" s="1"/>
      <c r="C4053" s="16"/>
      <c r="D4053" s="1"/>
      <c r="E4053" s="1"/>
      <c r="F4053" s="1"/>
      <c r="G4053" s="1"/>
      <c r="H4053" s="11"/>
      <c r="I4053" s="11"/>
      <c r="J4053" s="11"/>
      <c r="K4053" s="2"/>
      <c r="L4053" s="2"/>
      <c r="M4053" s="1"/>
    </row>
    <row r="4054" spans="1:13" x14ac:dyDescent="0.2">
      <c r="A4054" s="1"/>
      <c r="B4054" s="1"/>
      <c r="C4054" s="16"/>
      <c r="D4054" s="1"/>
      <c r="E4054" s="1"/>
      <c r="F4054" s="1"/>
      <c r="G4054" s="1"/>
      <c r="H4054" s="11"/>
      <c r="I4054" s="11"/>
      <c r="J4054" s="11"/>
      <c r="K4054" s="2"/>
      <c r="L4054" s="2"/>
      <c r="M4054" s="1"/>
    </row>
    <row r="4055" spans="1:13" x14ac:dyDescent="0.2">
      <c r="A4055" s="1"/>
      <c r="B4055" s="1"/>
      <c r="C4055" s="16"/>
      <c r="D4055" s="1"/>
      <c r="E4055" s="1"/>
      <c r="F4055" s="1"/>
      <c r="G4055" s="1"/>
      <c r="H4055" s="11"/>
      <c r="I4055" s="11"/>
      <c r="J4055" s="11"/>
      <c r="K4055" s="2"/>
      <c r="L4055" s="2"/>
      <c r="M4055" s="1"/>
    </row>
    <row r="4056" spans="1:13" x14ac:dyDescent="0.2">
      <c r="A4056" s="1"/>
      <c r="B4056" s="1"/>
      <c r="C4056" s="16"/>
      <c r="D4056" s="1"/>
      <c r="E4056" s="1"/>
      <c r="F4056" s="1"/>
      <c r="G4056" s="1"/>
      <c r="H4056" s="11"/>
      <c r="I4056" s="11"/>
      <c r="J4056" s="11"/>
      <c r="K4056" s="2"/>
      <c r="L4056" s="2"/>
      <c r="M4056" s="1"/>
    </row>
    <row r="4057" spans="1:13" x14ac:dyDescent="0.2">
      <c r="A4057" s="1"/>
      <c r="B4057" s="1"/>
      <c r="C4057" s="16"/>
      <c r="D4057" s="1"/>
      <c r="E4057" s="1"/>
      <c r="F4057" s="1"/>
      <c r="G4057" s="1"/>
      <c r="H4057" s="11"/>
      <c r="I4057" s="11"/>
      <c r="J4057" s="11"/>
      <c r="K4057" s="2"/>
      <c r="L4057" s="2"/>
      <c r="M4057" s="1"/>
    </row>
    <row r="4058" spans="1:13" x14ac:dyDescent="0.2">
      <c r="A4058" s="1"/>
      <c r="B4058" s="1"/>
      <c r="C4058" s="16"/>
      <c r="D4058" s="1"/>
      <c r="E4058" s="1"/>
      <c r="F4058" s="1"/>
      <c r="G4058" s="1"/>
      <c r="H4058" s="11"/>
      <c r="I4058" s="11"/>
      <c r="J4058" s="11"/>
      <c r="K4058" s="2"/>
      <c r="L4058" s="2"/>
      <c r="M4058" s="1"/>
    </row>
    <row r="4059" spans="1:13" x14ac:dyDescent="0.2">
      <c r="A4059" s="1"/>
      <c r="B4059" s="1"/>
      <c r="C4059" s="16"/>
      <c r="D4059" s="1"/>
      <c r="E4059" s="1"/>
      <c r="F4059" s="1"/>
      <c r="G4059" s="1"/>
      <c r="H4059" s="11"/>
      <c r="I4059" s="11"/>
      <c r="J4059" s="11"/>
      <c r="K4059" s="2"/>
      <c r="L4059" s="2"/>
      <c r="M4059" s="1"/>
    </row>
    <row r="4060" spans="1:13" x14ac:dyDescent="0.2">
      <c r="A4060" s="1"/>
      <c r="B4060" s="1"/>
      <c r="C4060" s="16"/>
      <c r="D4060" s="1"/>
      <c r="E4060" s="1"/>
      <c r="F4060" s="1"/>
      <c r="G4060" s="1"/>
      <c r="H4060" s="11"/>
      <c r="I4060" s="11"/>
      <c r="J4060" s="11"/>
      <c r="K4060" s="2"/>
      <c r="L4060" s="2"/>
      <c r="M4060" s="1"/>
    </row>
    <row r="4061" spans="1:13" x14ac:dyDescent="0.2">
      <c r="A4061" s="1"/>
      <c r="B4061" s="1"/>
      <c r="C4061" s="16"/>
      <c r="D4061" s="1"/>
      <c r="E4061" s="1"/>
      <c r="F4061" s="1"/>
      <c r="G4061" s="1"/>
      <c r="H4061" s="11"/>
      <c r="I4061" s="11"/>
      <c r="J4061" s="11"/>
      <c r="K4061" s="2"/>
      <c r="L4061" s="2"/>
      <c r="M4061" s="1"/>
    </row>
    <row r="4062" spans="1:13" x14ac:dyDescent="0.2">
      <c r="A4062" s="1"/>
      <c r="B4062" s="1"/>
      <c r="C4062" s="16"/>
      <c r="D4062" s="1"/>
      <c r="E4062" s="1"/>
      <c r="F4062" s="1"/>
      <c r="G4062" s="1"/>
      <c r="H4062" s="11"/>
      <c r="I4062" s="11"/>
      <c r="J4062" s="11"/>
      <c r="K4062" s="2"/>
      <c r="L4062" s="2"/>
      <c r="M4062" s="1"/>
    </row>
    <row r="4063" spans="1:13" x14ac:dyDescent="0.2">
      <c r="A4063" s="1"/>
      <c r="B4063" s="1"/>
      <c r="C4063" s="16"/>
      <c r="D4063" s="1"/>
      <c r="E4063" s="1"/>
      <c r="F4063" s="1"/>
      <c r="G4063" s="1"/>
      <c r="H4063" s="11"/>
      <c r="I4063" s="11"/>
      <c r="J4063" s="11"/>
      <c r="K4063" s="2"/>
      <c r="L4063" s="2"/>
      <c r="M4063" s="1"/>
    </row>
    <row r="4064" spans="1:13" x14ac:dyDescent="0.2">
      <c r="A4064" s="1"/>
      <c r="B4064" s="1"/>
      <c r="C4064" s="16"/>
      <c r="D4064" s="1"/>
      <c r="E4064" s="1"/>
      <c r="F4064" s="1"/>
      <c r="G4064" s="1"/>
      <c r="H4064" s="11"/>
      <c r="I4064" s="11"/>
      <c r="J4064" s="11"/>
      <c r="K4064" s="2"/>
      <c r="L4064" s="2"/>
      <c r="M4064" s="1"/>
    </row>
    <row r="4065" spans="1:13" x14ac:dyDescent="0.2">
      <c r="A4065" s="1"/>
      <c r="B4065" s="1"/>
      <c r="C4065" s="16"/>
      <c r="D4065" s="1"/>
      <c r="E4065" s="1"/>
      <c r="F4065" s="1"/>
      <c r="G4065" s="1"/>
      <c r="H4065" s="11"/>
      <c r="I4065" s="11"/>
      <c r="J4065" s="11"/>
      <c r="K4065" s="2"/>
      <c r="L4065" s="2"/>
      <c r="M4065" s="1"/>
    </row>
    <row r="4066" spans="1:13" x14ac:dyDescent="0.2">
      <c r="A4066" s="1"/>
      <c r="B4066" s="1"/>
      <c r="C4066" s="16"/>
      <c r="D4066" s="1"/>
      <c r="E4066" s="1"/>
      <c r="F4066" s="1"/>
      <c r="G4066" s="1"/>
      <c r="H4066" s="11"/>
      <c r="I4066" s="11"/>
      <c r="J4066" s="11"/>
      <c r="K4066" s="2"/>
      <c r="L4066" s="2"/>
      <c r="M4066" s="1"/>
    </row>
    <row r="4067" spans="1:13" x14ac:dyDescent="0.2">
      <c r="A4067" s="1"/>
      <c r="B4067" s="1"/>
      <c r="C4067" s="16"/>
      <c r="D4067" s="1"/>
      <c r="E4067" s="1"/>
      <c r="F4067" s="1"/>
      <c r="G4067" s="1"/>
      <c r="H4067" s="11"/>
      <c r="I4067" s="11"/>
      <c r="J4067" s="11"/>
      <c r="K4067" s="2"/>
      <c r="L4067" s="2"/>
      <c r="M4067" s="1"/>
    </row>
    <row r="4068" spans="1:13" x14ac:dyDescent="0.2">
      <c r="A4068" s="1"/>
      <c r="B4068" s="1"/>
      <c r="C4068" s="16"/>
      <c r="D4068" s="1"/>
      <c r="E4068" s="1"/>
      <c r="F4068" s="1"/>
      <c r="G4068" s="1"/>
      <c r="H4068" s="11"/>
      <c r="I4068" s="11"/>
      <c r="J4068" s="11"/>
      <c r="K4068" s="2"/>
      <c r="L4068" s="2"/>
      <c r="M4068" s="1"/>
    </row>
    <row r="4069" spans="1:13" x14ac:dyDescent="0.2">
      <c r="A4069" s="1"/>
      <c r="B4069" s="1"/>
      <c r="C4069" s="16"/>
      <c r="D4069" s="1"/>
      <c r="E4069" s="1"/>
      <c r="F4069" s="1"/>
      <c r="G4069" s="1"/>
      <c r="H4069" s="11"/>
      <c r="I4069" s="11"/>
      <c r="J4069" s="11"/>
      <c r="K4069" s="2"/>
      <c r="L4069" s="2"/>
      <c r="M4069" s="1"/>
    </row>
    <row r="4070" spans="1:13" x14ac:dyDescent="0.2">
      <c r="A4070" s="1"/>
      <c r="B4070" s="1"/>
      <c r="C4070" s="16"/>
      <c r="D4070" s="1"/>
      <c r="E4070" s="1"/>
      <c r="F4070" s="1"/>
      <c r="G4070" s="1"/>
      <c r="H4070" s="11"/>
      <c r="I4070" s="11"/>
      <c r="J4070" s="11"/>
      <c r="K4070" s="2"/>
      <c r="L4070" s="2"/>
      <c r="M4070" s="1"/>
    </row>
    <row r="4071" spans="1:13" x14ac:dyDescent="0.2">
      <c r="A4071" s="1"/>
      <c r="B4071" s="1"/>
      <c r="C4071" s="16"/>
      <c r="D4071" s="1"/>
      <c r="E4071" s="1"/>
      <c r="F4071" s="1"/>
      <c r="G4071" s="1"/>
      <c r="H4071" s="11"/>
      <c r="I4071" s="11"/>
      <c r="J4071" s="11"/>
      <c r="K4071" s="2"/>
      <c r="L4071" s="2"/>
      <c r="M4071" s="1"/>
    </row>
    <row r="4072" spans="1:13" x14ac:dyDescent="0.2">
      <c r="A4072" s="1"/>
      <c r="B4072" s="1"/>
      <c r="C4072" s="16"/>
      <c r="D4072" s="1"/>
      <c r="E4072" s="1"/>
      <c r="F4072" s="1"/>
      <c r="G4072" s="1"/>
      <c r="H4072" s="11"/>
      <c r="I4072" s="11"/>
      <c r="J4072" s="11"/>
      <c r="K4072" s="2"/>
      <c r="L4072" s="2"/>
      <c r="M4072" s="1"/>
    </row>
    <row r="4073" spans="1:13" x14ac:dyDescent="0.2">
      <c r="A4073" s="1"/>
      <c r="B4073" s="1"/>
      <c r="C4073" s="16"/>
      <c r="D4073" s="1"/>
      <c r="E4073" s="1"/>
      <c r="F4073" s="1"/>
      <c r="G4073" s="1"/>
      <c r="H4073" s="11"/>
      <c r="I4073" s="11"/>
      <c r="J4073" s="11"/>
      <c r="K4073" s="2"/>
      <c r="L4073" s="2"/>
      <c r="M4073" s="1"/>
    </row>
    <row r="4074" spans="1:13" x14ac:dyDescent="0.2">
      <c r="A4074" s="1"/>
      <c r="B4074" s="1"/>
      <c r="C4074" s="16"/>
      <c r="D4074" s="1"/>
      <c r="E4074" s="1"/>
      <c r="F4074" s="1"/>
      <c r="G4074" s="1"/>
      <c r="H4074" s="11"/>
      <c r="I4074" s="11"/>
      <c r="J4074" s="11"/>
      <c r="K4074" s="2"/>
      <c r="L4074" s="2"/>
      <c r="M4074" s="1"/>
    </row>
    <row r="4075" spans="1:13" x14ac:dyDescent="0.2">
      <c r="A4075" s="1"/>
      <c r="B4075" s="1"/>
      <c r="C4075" s="16"/>
      <c r="D4075" s="1"/>
      <c r="E4075" s="1"/>
      <c r="F4075" s="1"/>
      <c r="G4075" s="1"/>
      <c r="H4075" s="11"/>
      <c r="I4075" s="11"/>
      <c r="J4075" s="11"/>
      <c r="K4075" s="2"/>
      <c r="L4075" s="2"/>
      <c r="M4075" s="1"/>
    </row>
    <row r="4076" spans="1:13" x14ac:dyDescent="0.2">
      <c r="A4076" s="1"/>
      <c r="B4076" s="1"/>
      <c r="C4076" s="16"/>
      <c r="D4076" s="1"/>
      <c r="E4076" s="1"/>
      <c r="F4076" s="1"/>
      <c r="G4076" s="1"/>
      <c r="H4076" s="11"/>
      <c r="I4076" s="11"/>
      <c r="J4076" s="11"/>
      <c r="K4076" s="2"/>
      <c r="L4076" s="2"/>
      <c r="M4076" s="1"/>
    </row>
    <row r="4077" spans="1:13" x14ac:dyDescent="0.2">
      <c r="A4077" s="1"/>
      <c r="B4077" s="1"/>
      <c r="C4077" s="16"/>
      <c r="D4077" s="1"/>
      <c r="E4077" s="1"/>
      <c r="F4077" s="1"/>
      <c r="G4077" s="1"/>
      <c r="H4077" s="11"/>
      <c r="I4077" s="11"/>
      <c r="J4077" s="11"/>
      <c r="K4077" s="2"/>
      <c r="L4077" s="2"/>
      <c r="M4077" s="1"/>
    </row>
    <row r="4078" spans="1:13" x14ac:dyDescent="0.2">
      <c r="A4078" s="1"/>
      <c r="B4078" s="1"/>
      <c r="C4078" s="16"/>
      <c r="D4078" s="1"/>
      <c r="E4078" s="1"/>
      <c r="F4078" s="1"/>
      <c r="G4078" s="1"/>
      <c r="H4078" s="11"/>
      <c r="I4078" s="11"/>
      <c r="J4078" s="11"/>
      <c r="K4078" s="2"/>
      <c r="L4078" s="2"/>
      <c r="M4078" s="1"/>
    </row>
    <row r="4079" spans="1:13" x14ac:dyDescent="0.2">
      <c r="A4079" s="1"/>
      <c r="B4079" s="1"/>
      <c r="C4079" s="16"/>
      <c r="D4079" s="1"/>
      <c r="E4079" s="1"/>
      <c r="F4079" s="1"/>
      <c r="G4079" s="1"/>
      <c r="H4079" s="11"/>
      <c r="I4079" s="11"/>
      <c r="J4079" s="11"/>
      <c r="K4079" s="2"/>
      <c r="L4079" s="2"/>
      <c r="M4079" s="1"/>
    </row>
    <row r="4080" spans="1:13" x14ac:dyDescent="0.2">
      <c r="A4080" s="1"/>
      <c r="B4080" s="1"/>
      <c r="C4080" s="16"/>
      <c r="D4080" s="1"/>
      <c r="E4080" s="1"/>
      <c r="F4080" s="1"/>
      <c r="G4080" s="1"/>
      <c r="H4080" s="11"/>
      <c r="I4080" s="11"/>
      <c r="J4080" s="11"/>
      <c r="K4080" s="2"/>
      <c r="L4080" s="2"/>
      <c r="M4080" s="1"/>
    </row>
    <row r="4081" spans="1:13" x14ac:dyDescent="0.2">
      <c r="A4081" s="1"/>
      <c r="B4081" s="1"/>
      <c r="C4081" s="16"/>
      <c r="D4081" s="1"/>
      <c r="E4081" s="1"/>
      <c r="F4081" s="1"/>
      <c r="G4081" s="1"/>
      <c r="H4081" s="11"/>
      <c r="I4081" s="11"/>
      <c r="J4081" s="11"/>
      <c r="K4081" s="2"/>
      <c r="L4081" s="2"/>
      <c r="M4081" s="1"/>
    </row>
    <row r="4082" spans="1:13" x14ac:dyDescent="0.2">
      <c r="A4082" s="1"/>
      <c r="B4082" s="1"/>
      <c r="C4082" s="16"/>
      <c r="D4082" s="1"/>
      <c r="E4082" s="1"/>
      <c r="F4082" s="1"/>
      <c r="G4082" s="1"/>
      <c r="H4082" s="11"/>
      <c r="I4082" s="11"/>
      <c r="J4082" s="11"/>
      <c r="K4082" s="2"/>
      <c r="L4082" s="2"/>
      <c r="M4082" s="1"/>
    </row>
    <row r="4083" spans="1:13" x14ac:dyDescent="0.2">
      <c r="A4083" s="1"/>
      <c r="B4083" s="1"/>
      <c r="C4083" s="16"/>
      <c r="D4083" s="1"/>
      <c r="E4083" s="1"/>
      <c r="F4083" s="1"/>
      <c r="G4083" s="1"/>
      <c r="H4083" s="11"/>
      <c r="I4083" s="11"/>
      <c r="J4083" s="11"/>
      <c r="K4083" s="2"/>
      <c r="L4083" s="2"/>
      <c r="M4083" s="1"/>
    </row>
    <row r="4084" spans="1:13" x14ac:dyDescent="0.2">
      <c r="A4084" s="1"/>
      <c r="B4084" s="1"/>
      <c r="C4084" s="16"/>
      <c r="D4084" s="1"/>
      <c r="E4084" s="1"/>
      <c r="F4084" s="1"/>
      <c r="G4084" s="1"/>
      <c r="H4084" s="11"/>
      <c r="I4084" s="11"/>
      <c r="J4084" s="11"/>
      <c r="K4084" s="2"/>
      <c r="L4084" s="2"/>
      <c r="M4084" s="1"/>
    </row>
    <row r="4085" spans="1:13" x14ac:dyDescent="0.2">
      <c r="A4085" s="1"/>
      <c r="B4085" s="1"/>
      <c r="C4085" s="16"/>
      <c r="D4085" s="1"/>
      <c r="E4085" s="1"/>
      <c r="F4085" s="1"/>
      <c r="G4085" s="1"/>
      <c r="H4085" s="11"/>
      <c r="I4085" s="11"/>
      <c r="J4085" s="11"/>
      <c r="K4085" s="2"/>
      <c r="L4085" s="2"/>
      <c r="M4085" s="1"/>
    </row>
    <row r="4086" spans="1:13" x14ac:dyDescent="0.2">
      <c r="A4086" s="1"/>
      <c r="B4086" s="1"/>
      <c r="C4086" s="16"/>
      <c r="D4086" s="1"/>
      <c r="E4086" s="1"/>
      <c r="F4086" s="1"/>
      <c r="G4086" s="1"/>
      <c r="H4086" s="11"/>
      <c r="I4086" s="11"/>
      <c r="J4086" s="11"/>
      <c r="K4086" s="2"/>
      <c r="L4086" s="2"/>
      <c r="M4086" s="1"/>
    </row>
    <row r="4087" spans="1:13" x14ac:dyDescent="0.2">
      <c r="A4087" s="1"/>
      <c r="B4087" s="1"/>
      <c r="C4087" s="16"/>
      <c r="D4087" s="1"/>
      <c r="E4087" s="1"/>
      <c r="F4087" s="1"/>
      <c r="G4087" s="1"/>
      <c r="H4087" s="11"/>
      <c r="I4087" s="11"/>
      <c r="J4087" s="11"/>
      <c r="K4087" s="2"/>
      <c r="L4087" s="2"/>
      <c r="M4087" s="1"/>
    </row>
    <row r="4088" spans="1:13" x14ac:dyDescent="0.2">
      <c r="A4088" s="1"/>
      <c r="B4088" s="1"/>
      <c r="C4088" s="16"/>
      <c r="D4088" s="1"/>
      <c r="E4088" s="1"/>
      <c r="F4088" s="1"/>
      <c r="G4088" s="1"/>
      <c r="H4088" s="11"/>
      <c r="I4088" s="11"/>
      <c r="J4088" s="11"/>
      <c r="K4088" s="2"/>
      <c r="L4088" s="2"/>
      <c r="M4088" s="1"/>
    </row>
    <row r="4089" spans="1:13" x14ac:dyDescent="0.2">
      <c r="A4089" s="1"/>
      <c r="B4089" s="1"/>
      <c r="C4089" s="16"/>
      <c r="D4089" s="1"/>
      <c r="E4089" s="1"/>
      <c r="F4089" s="1"/>
      <c r="G4089" s="1"/>
      <c r="H4089" s="11"/>
      <c r="I4089" s="11"/>
      <c r="J4089" s="11"/>
      <c r="K4089" s="2"/>
      <c r="L4089" s="2"/>
      <c r="M4089" s="1"/>
    </row>
    <row r="4090" spans="1:13" x14ac:dyDescent="0.2">
      <c r="A4090" s="1"/>
      <c r="B4090" s="1"/>
      <c r="C4090" s="16"/>
      <c r="D4090" s="1"/>
      <c r="E4090" s="1"/>
      <c r="F4090" s="1"/>
      <c r="G4090" s="1"/>
      <c r="H4090" s="11"/>
      <c r="I4090" s="11"/>
      <c r="J4090" s="11"/>
      <c r="K4090" s="2"/>
      <c r="L4090" s="2"/>
      <c r="M4090" s="1"/>
    </row>
    <row r="4091" spans="1:13" x14ac:dyDescent="0.2">
      <c r="A4091" s="1"/>
      <c r="B4091" s="1"/>
      <c r="C4091" s="16"/>
      <c r="D4091" s="1"/>
      <c r="E4091" s="1"/>
      <c r="F4091" s="1"/>
      <c r="G4091" s="1"/>
      <c r="H4091" s="11"/>
      <c r="I4091" s="11"/>
      <c r="J4091" s="11"/>
      <c r="K4091" s="2"/>
      <c r="L4091" s="2"/>
      <c r="M4091" s="1"/>
    </row>
    <row r="4092" spans="1:13" x14ac:dyDescent="0.2">
      <c r="A4092" s="1"/>
      <c r="B4092" s="1"/>
      <c r="C4092" s="16"/>
      <c r="D4092" s="1"/>
      <c r="E4092" s="1"/>
      <c r="F4092" s="1"/>
      <c r="G4092" s="1"/>
      <c r="H4092" s="11"/>
      <c r="I4092" s="11"/>
      <c r="J4092" s="11"/>
      <c r="K4092" s="2"/>
      <c r="L4092" s="2"/>
      <c r="M4092" s="1"/>
    </row>
    <row r="4093" spans="1:13" x14ac:dyDescent="0.2">
      <c r="A4093" s="1"/>
      <c r="B4093" s="1"/>
      <c r="C4093" s="16"/>
      <c r="D4093" s="1"/>
      <c r="E4093" s="1"/>
      <c r="F4093" s="1"/>
      <c r="G4093" s="1"/>
      <c r="H4093" s="11"/>
      <c r="I4093" s="11"/>
      <c r="J4093" s="11"/>
      <c r="K4093" s="2"/>
      <c r="L4093" s="2"/>
      <c r="M4093" s="1"/>
    </row>
    <row r="4094" spans="1:13" x14ac:dyDescent="0.2">
      <c r="A4094" s="1"/>
      <c r="B4094" s="1"/>
      <c r="C4094" s="16"/>
      <c r="D4094" s="1"/>
      <c r="E4094" s="1"/>
      <c r="F4094" s="1"/>
      <c r="G4094" s="1"/>
      <c r="H4094" s="11"/>
      <c r="I4094" s="11"/>
      <c r="J4094" s="11"/>
      <c r="K4094" s="2"/>
      <c r="L4094" s="2"/>
      <c r="M4094" s="1"/>
    </row>
    <row r="4095" spans="1:13" x14ac:dyDescent="0.2">
      <c r="A4095" s="1"/>
      <c r="B4095" s="1"/>
      <c r="C4095" s="16"/>
      <c r="D4095" s="1"/>
      <c r="E4095" s="1"/>
      <c r="F4095" s="1"/>
      <c r="G4095" s="1"/>
      <c r="H4095" s="11"/>
      <c r="I4095" s="11"/>
      <c r="J4095" s="11"/>
      <c r="K4095" s="2"/>
      <c r="L4095" s="2"/>
      <c r="M4095" s="1"/>
    </row>
    <row r="4096" spans="1:13" x14ac:dyDescent="0.2">
      <c r="A4096" s="1"/>
      <c r="B4096" s="1"/>
      <c r="C4096" s="16"/>
      <c r="D4096" s="1"/>
      <c r="E4096" s="1"/>
      <c r="F4096" s="1"/>
      <c r="G4096" s="1"/>
      <c r="H4096" s="11"/>
      <c r="I4096" s="11"/>
      <c r="J4096" s="11"/>
      <c r="K4096" s="2"/>
      <c r="L4096" s="2"/>
      <c r="M4096" s="1"/>
    </row>
    <row r="4097" spans="1:13" x14ac:dyDescent="0.2">
      <c r="A4097" s="1"/>
      <c r="B4097" s="1"/>
      <c r="C4097" s="16"/>
      <c r="D4097" s="1"/>
      <c r="E4097" s="1"/>
      <c r="F4097" s="1"/>
      <c r="G4097" s="1"/>
      <c r="H4097" s="11"/>
      <c r="I4097" s="11"/>
      <c r="J4097" s="11"/>
      <c r="K4097" s="2"/>
      <c r="L4097" s="2"/>
      <c r="M4097" s="1"/>
    </row>
    <row r="4098" spans="1:13" x14ac:dyDescent="0.2">
      <c r="A4098" s="1"/>
      <c r="B4098" s="1"/>
      <c r="C4098" s="16"/>
      <c r="D4098" s="1"/>
      <c r="E4098" s="1"/>
      <c r="F4098" s="1"/>
      <c r="G4098" s="1"/>
      <c r="H4098" s="11"/>
      <c r="I4098" s="11"/>
      <c r="J4098" s="11"/>
      <c r="K4098" s="2"/>
      <c r="L4098" s="2"/>
      <c r="M4098" s="1"/>
    </row>
    <row r="4099" spans="1:13" x14ac:dyDescent="0.2">
      <c r="A4099" s="1"/>
      <c r="B4099" s="1"/>
      <c r="C4099" s="16"/>
      <c r="D4099" s="1"/>
      <c r="E4099" s="1"/>
      <c r="F4099" s="1"/>
      <c r="G4099" s="1"/>
      <c r="H4099" s="11"/>
      <c r="I4099" s="11"/>
      <c r="J4099" s="11"/>
      <c r="K4099" s="2"/>
      <c r="L4099" s="2"/>
      <c r="M4099" s="1"/>
    </row>
    <row r="4100" spans="1:13" x14ac:dyDescent="0.2">
      <c r="A4100" s="1"/>
      <c r="B4100" s="1"/>
      <c r="C4100" s="16"/>
      <c r="D4100" s="1"/>
      <c r="E4100" s="1"/>
      <c r="F4100" s="1"/>
      <c r="G4100" s="1"/>
      <c r="H4100" s="11"/>
      <c r="I4100" s="11"/>
      <c r="J4100" s="11"/>
      <c r="K4100" s="2"/>
      <c r="L4100" s="2"/>
      <c r="M4100" s="1"/>
    </row>
    <row r="4101" spans="1:13" x14ac:dyDescent="0.2">
      <c r="A4101" s="1"/>
      <c r="B4101" s="1"/>
      <c r="C4101" s="16"/>
      <c r="D4101" s="1"/>
      <c r="E4101" s="1"/>
      <c r="F4101" s="1"/>
      <c r="G4101" s="1"/>
      <c r="H4101" s="11"/>
      <c r="I4101" s="11"/>
      <c r="J4101" s="11"/>
      <c r="K4101" s="2"/>
      <c r="L4101" s="2"/>
      <c r="M4101" s="1"/>
    </row>
    <row r="4102" spans="1:13" x14ac:dyDescent="0.2">
      <c r="A4102" s="1"/>
      <c r="B4102" s="1"/>
      <c r="C4102" s="16"/>
      <c r="D4102" s="1"/>
      <c r="E4102" s="1"/>
      <c r="F4102" s="1"/>
      <c r="G4102" s="1"/>
      <c r="H4102" s="11"/>
      <c r="I4102" s="11"/>
      <c r="J4102" s="11"/>
      <c r="K4102" s="2"/>
      <c r="L4102" s="2"/>
      <c r="M4102" s="1"/>
    </row>
    <row r="4103" spans="1:13" x14ac:dyDescent="0.2">
      <c r="A4103" s="1"/>
      <c r="B4103" s="1"/>
      <c r="C4103" s="16"/>
      <c r="D4103" s="1"/>
      <c r="E4103" s="1"/>
      <c r="F4103" s="1"/>
      <c r="G4103" s="1"/>
      <c r="H4103" s="11"/>
      <c r="I4103" s="11"/>
      <c r="J4103" s="11"/>
      <c r="K4103" s="2"/>
      <c r="L4103" s="2"/>
      <c r="M4103" s="1"/>
    </row>
    <row r="4104" spans="1:13" x14ac:dyDescent="0.2">
      <c r="A4104" s="1"/>
      <c r="B4104" s="1"/>
      <c r="C4104" s="16"/>
      <c r="D4104" s="1"/>
      <c r="E4104" s="1"/>
      <c r="F4104" s="1"/>
      <c r="G4104" s="1"/>
      <c r="H4104" s="11"/>
      <c r="I4104" s="11"/>
      <c r="J4104" s="11"/>
      <c r="K4104" s="2"/>
      <c r="L4104" s="2"/>
      <c r="M4104" s="1"/>
    </row>
    <row r="4105" spans="1:13" x14ac:dyDescent="0.2">
      <c r="A4105" s="1"/>
      <c r="B4105" s="1"/>
      <c r="C4105" s="16"/>
      <c r="D4105" s="1"/>
      <c r="E4105" s="1"/>
      <c r="F4105" s="1"/>
      <c r="G4105" s="1"/>
      <c r="H4105" s="11"/>
      <c r="I4105" s="11"/>
      <c r="J4105" s="11"/>
      <c r="K4105" s="2"/>
      <c r="L4105" s="2"/>
      <c r="M4105" s="1"/>
    </row>
    <row r="4106" spans="1:13" x14ac:dyDescent="0.2">
      <c r="A4106" s="1"/>
      <c r="B4106" s="1"/>
      <c r="C4106" s="16"/>
      <c r="D4106" s="1"/>
      <c r="E4106" s="1"/>
      <c r="F4106" s="1"/>
      <c r="G4106" s="1"/>
      <c r="H4106" s="11"/>
      <c r="I4106" s="11"/>
      <c r="J4106" s="11"/>
      <c r="K4106" s="2"/>
      <c r="L4106" s="2"/>
      <c r="M4106" s="1"/>
    </row>
    <row r="4107" spans="1:13" x14ac:dyDescent="0.2">
      <c r="A4107" s="1"/>
      <c r="B4107" s="1"/>
      <c r="C4107" s="16"/>
      <c r="D4107" s="1"/>
      <c r="E4107" s="1"/>
      <c r="F4107" s="1"/>
      <c r="G4107" s="1"/>
      <c r="H4107" s="11"/>
      <c r="I4107" s="11"/>
      <c r="J4107" s="11"/>
      <c r="K4107" s="2"/>
      <c r="L4107" s="2"/>
      <c r="M4107" s="1"/>
    </row>
    <row r="4108" spans="1:13" x14ac:dyDescent="0.2">
      <c r="A4108" s="1"/>
      <c r="B4108" s="1"/>
      <c r="C4108" s="16"/>
      <c r="D4108" s="1"/>
      <c r="E4108" s="1"/>
      <c r="F4108" s="1"/>
      <c r="G4108" s="1"/>
      <c r="H4108" s="11"/>
      <c r="I4108" s="11"/>
      <c r="J4108" s="11"/>
      <c r="K4108" s="2"/>
      <c r="L4108" s="2"/>
      <c r="M4108" s="1"/>
    </row>
    <row r="4109" spans="1:13" x14ac:dyDescent="0.2">
      <c r="A4109" s="1"/>
      <c r="B4109" s="1"/>
      <c r="C4109" s="16"/>
      <c r="D4109" s="1"/>
      <c r="E4109" s="1"/>
      <c r="F4109" s="1"/>
      <c r="G4109" s="1"/>
      <c r="H4109" s="11"/>
      <c r="I4109" s="11"/>
      <c r="J4109" s="11"/>
      <c r="K4109" s="2"/>
      <c r="L4109" s="2"/>
      <c r="M4109" s="1"/>
    </row>
    <row r="4110" spans="1:13" x14ac:dyDescent="0.2">
      <c r="A4110" s="1"/>
      <c r="B4110" s="1"/>
      <c r="C4110" s="16"/>
      <c r="D4110" s="1"/>
      <c r="E4110" s="1"/>
      <c r="F4110" s="1"/>
      <c r="G4110" s="1"/>
      <c r="H4110" s="11"/>
      <c r="I4110" s="11"/>
      <c r="J4110" s="11"/>
      <c r="K4110" s="2"/>
      <c r="L4110" s="2"/>
      <c r="M4110" s="1"/>
    </row>
    <row r="4111" spans="1:13" x14ac:dyDescent="0.2">
      <c r="A4111" s="1"/>
      <c r="B4111" s="1"/>
      <c r="C4111" s="16"/>
      <c r="D4111" s="1"/>
      <c r="E4111" s="1"/>
      <c r="F4111" s="1"/>
      <c r="G4111" s="1"/>
      <c r="H4111" s="11"/>
      <c r="I4111" s="11"/>
      <c r="J4111" s="11"/>
      <c r="K4111" s="2"/>
      <c r="L4111" s="2"/>
      <c r="M4111" s="1"/>
    </row>
    <row r="4112" spans="1:13" x14ac:dyDescent="0.2">
      <c r="A4112" s="1"/>
      <c r="B4112" s="1"/>
      <c r="C4112" s="16"/>
      <c r="D4112" s="1"/>
      <c r="E4112" s="1"/>
      <c r="F4112" s="1"/>
      <c r="G4112" s="1"/>
      <c r="H4112" s="11"/>
      <c r="I4112" s="11"/>
      <c r="J4112" s="11"/>
      <c r="K4112" s="2"/>
      <c r="L4112" s="2"/>
      <c r="M4112" s="1"/>
    </row>
    <row r="4113" spans="1:13" x14ac:dyDescent="0.2">
      <c r="A4113" s="1"/>
      <c r="B4113" s="1"/>
      <c r="C4113" s="16"/>
      <c r="D4113" s="1"/>
      <c r="E4113" s="1"/>
      <c r="F4113" s="1"/>
      <c r="G4113" s="1"/>
      <c r="H4113" s="11"/>
      <c r="I4113" s="11"/>
      <c r="J4113" s="11"/>
      <c r="K4113" s="2"/>
      <c r="L4113" s="2"/>
      <c r="M4113" s="1"/>
    </row>
    <row r="4114" spans="1:13" x14ac:dyDescent="0.2">
      <c r="A4114" s="1"/>
      <c r="B4114" s="1"/>
      <c r="C4114" s="16"/>
      <c r="D4114" s="1"/>
      <c r="E4114" s="1"/>
      <c r="F4114" s="1"/>
      <c r="G4114" s="1"/>
      <c r="H4114" s="11"/>
      <c r="I4114" s="11"/>
      <c r="J4114" s="11"/>
      <c r="K4114" s="2"/>
      <c r="L4114" s="2"/>
      <c r="M4114" s="1"/>
    </row>
    <row r="4115" spans="1:13" x14ac:dyDescent="0.2">
      <c r="A4115" s="1"/>
      <c r="B4115" s="1"/>
      <c r="C4115" s="16"/>
      <c r="D4115" s="1"/>
      <c r="E4115" s="1"/>
      <c r="F4115" s="1"/>
      <c r="G4115" s="1"/>
      <c r="H4115" s="11"/>
      <c r="I4115" s="11"/>
      <c r="J4115" s="11"/>
      <c r="K4115" s="2"/>
      <c r="L4115" s="2"/>
      <c r="M4115" s="1"/>
    </row>
    <row r="4116" spans="1:13" x14ac:dyDescent="0.2">
      <c r="A4116" s="1"/>
      <c r="B4116" s="1"/>
      <c r="C4116" s="16"/>
      <c r="D4116" s="1"/>
      <c r="E4116" s="1"/>
      <c r="F4116" s="1"/>
      <c r="G4116" s="1"/>
      <c r="H4116" s="11"/>
      <c r="I4116" s="11"/>
      <c r="J4116" s="11"/>
      <c r="K4116" s="2"/>
      <c r="L4116" s="2"/>
      <c r="M4116" s="1"/>
    </row>
    <row r="4117" spans="1:13" x14ac:dyDescent="0.2">
      <c r="A4117" s="1"/>
      <c r="B4117" s="1"/>
      <c r="C4117" s="16"/>
      <c r="D4117" s="1"/>
      <c r="E4117" s="1"/>
      <c r="F4117" s="1"/>
      <c r="G4117" s="1"/>
      <c r="H4117" s="11"/>
      <c r="I4117" s="11"/>
      <c r="J4117" s="11"/>
      <c r="K4117" s="2"/>
      <c r="L4117" s="2"/>
      <c r="M4117" s="1"/>
    </row>
    <row r="4118" spans="1:13" x14ac:dyDescent="0.2">
      <c r="A4118" s="1"/>
      <c r="B4118" s="1"/>
      <c r="C4118" s="16"/>
      <c r="D4118" s="1"/>
      <c r="E4118" s="1"/>
      <c r="F4118" s="1"/>
      <c r="G4118" s="1"/>
      <c r="H4118" s="11"/>
      <c r="I4118" s="11"/>
      <c r="J4118" s="11"/>
      <c r="K4118" s="2"/>
      <c r="L4118" s="2"/>
      <c r="M4118" s="1"/>
    </row>
    <row r="4119" spans="1:13" x14ac:dyDescent="0.2">
      <c r="A4119" s="1"/>
      <c r="B4119" s="1"/>
      <c r="C4119" s="16"/>
      <c r="D4119" s="1"/>
      <c r="E4119" s="1"/>
      <c r="F4119" s="1"/>
      <c r="G4119" s="1"/>
      <c r="H4119" s="11"/>
      <c r="I4119" s="11"/>
      <c r="J4119" s="11"/>
      <c r="K4119" s="2"/>
      <c r="L4119" s="2"/>
      <c r="M4119" s="1"/>
    </row>
    <row r="4120" spans="1:13" x14ac:dyDescent="0.2">
      <c r="A4120" s="1"/>
      <c r="B4120" s="1"/>
      <c r="C4120" s="16"/>
      <c r="D4120" s="1"/>
      <c r="E4120" s="1"/>
      <c r="F4120" s="1"/>
      <c r="G4120" s="1"/>
      <c r="H4120" s="11"/>
      <c r="I4120" s="11"/>
      <c r="J4120" s="11"/>
      <c r="K4120" s="2"/>
      <c r="L4120" s="2"/>
      <c r="M4120" s="1"/>
    </row>
    <row r="4121" spans="1:13" x14ac:dyDescent="0.2">
      <c r="A4121" s="1"/>
      <c r="B4121" s="1"/>
      <c r="C4121" s="16"/>
      <c r="D4121" s="1"/>
      <c r="E4121" s="1"/>
      <c r="F4121" s="1"/>
      <c r="G4121" s="1"/>
      <c r="H4121" s="11"/>
      <c r="I4121" s="11"/>
      <c r="J4121" s="11"/>
      <c r="K4121" s="2"/>
      <c r="L4121" s="2"/>
      <c r="M4121" s="1"/>
    </row>
    <row r="4122" spans="1:13" x14ac:dyDescent="0.2">
      <c r="A4122" s="1"/>
      <c r="B4122" s="1"/>
      <c r="C4122" s="16"/>
      <c r="D4122" s="1"/>
      <c r="E4122" s="1"/>
      <c r="F4122" s="1"/>
      <c r="G4122" s="1"/>
      <c r="H4122" s="11"/>
      <c r="I4122" s="11"/>
      <c r="J4122" s="11"/>
      <c r="K4122" s="2"/>
      <c r="L4122" s="2"/>
      <c r="M4122" s="1"/>
    </row>
    <row r="4123" spans="1:13" x14ac:dyDescent="0.2">
      <c r="A4123" s="1"/>
      <c r="B4123" s="1"/>
      <c r="C4123" s="16"/>
      <c r="D4123" s="1"/>
      <c r="E4123" s="1"/>
      <c r="F4123" s="1"/>
      <c r="G4123" s="1"/>
      <c r="H4123" s="11"/>
      <c r="I4123" s="11"/>
      <c r="J4123" s="11"/>
      <c r="K4123" s="2"/>
      <c r="L4123" s="2"/>
      <c r="M4123" s="1"/>
    </row>
    <row r="4124" spans="1:13" x14ac:dyDescent="0.2">
      <c r="A4124" s="1"/>
      <c r="B4124" s="1"/>
      <c r="C4124" s="16"/>
      <c r="D4124" s="1"/>
      <c r="E4124" s="1"/>
      <c r="F4124" s="1"/>
      <c r="G4124" s="1"/>
      <c r="H4124" s="11"/>
      <c r="I4124" s="11"/>
      <c r="J4124" s="11"/>
      <c r="K4124" s="2"/>
      <c r="L4124" s="2"/>
      <c r="M4124" s="1"/>
    </row>
    <row r="4125" spans="1:13" x14ac:dyDescent="0.2">
      <c r="A4125" s="1"/>
      <c r="B4125" s="1"/>
      <c r="C4125" s="16"/>
      <c r="D4125" s="1"/>
      <c r="E4125" s="1"/>
      <c r="F4125" s="1"/>
      <c r="G4125" s="1"/>
      <c r="H4125" s="11"/>
      <c r="I4125" s="11"/>
      <c r="J4125" s="11"/>
      <c r="K4125" s="2"/>
      <c r="L4125" s="2"/>
      <c r="M4125" s="1"/>
    </row>
    <row r="4126" spans="1:13" x14ac:dyDescent="0.2">
      <c r="A4126" s="1"/>
      <c r="B4126" s="1"/>
      <c r="C4126" s="16"/>
      <c r="D4126" s="1"/>
      <c r="E4126" s="1"/>
      <c r="F4126" s="1"/>
      <c r="G4126" s="1"/>
      <c r="H4126" s="11"/>
      <c r="I4126" s="11"/>
      <c r="J4126" s="11"/>
      <c r="K4126" s="2"/>
      <c r="L4126" s="2"/>
      <c r="M4126" s="1"/>
    </row>
    <row r="4127" spans="1:13" x14ac:dyDescent="0.2">
      <c r="A4127" s="1"/>
      <c r="B4127" s="1"/>
      <c r="C4127" s="16"/>
      <c r="D4127" s="1"/>
      <c r="E4127" s="1"/>
      <c r="F4127" s="1"/>
      <c r="G4127" s="1"/>
      <c r="H4127" s="11"/>
      <c r="I4127" s="11"/>
      <c r="J4127" s="11"/>
      <c r="K4127" s="2"/>
      <c r="L4127" s="2"/>
      <c r="M4127" s="1"/>
    </row>
    <row r="4128" spans="1:13" x14ac:dyDescent="0.2">
      <c r="A4128" s="1"/>
      <c r="B4128" s="1"/>
      <c r="C4128" s="16"/>
      <c r="D4128" s="1"/>
      <c r="E4128" s="1"/>
      <c r="F4128" s="1"/>
      <c r="G4128" s="1"/>
      <c r="H4128" s="11"/>
      <c r="I4128" s="11"/>
      <c r="J4128" s="11"/>
      <c r="K4128" s="2"/>
      <c r="L4128" s="2"/>
      <c r="M4128" s="1"/>
    </row>
    <row r="4129" spans="1:13" x14ac:dyDescent="0.2">
      <c r="A4129" s="1"/>
      <c r="B4129" s="1"/>
      <c r="C4129" s="16"/>
      <c r="D4129" s="1"/>
      <c r="E4129" s="1"/>
      <c r="F4129" s="1"/>
      <c r="G4129" s="1"/>
      <c r="H4129" s="11"/>
      <c r="I4129" s="11"/>
      <c r="J4129" s="11"/>
      <c r="K4129" s="2"/>
      <c r="L4129" s="2"/>
      <c r="M4129" s="1"/>
    </row>
    <row r="4130" spans="1:13" x14ac:dyDescent="0.2">
      <c r="A4130" s="1"/>
      <c r="B4130" s="1"/>
      <c r="C4130" s="16"/>
      <c r="D4130" s="1"/>
      <c r="E4130" s="1"/>
      <c r="F4130" s="1"/>
      <c r="G4130" s="1"/>
      <c r="H4130" s="11"/>
      <c r="I4130" s="11"/>
      <c r="J4130" s="11"/>
      <c r="K4130" s="2"/>
      <c r="L4130" s="2"/>
      <c r="M4130" s="1"/>
    </row>
    <row r="4131" spans="1:13" x14ac:dyDescent="0.2">
      <c r="A4131" s="1"/>
      <c r="B4131" s="1"/>
      <c r="C4131" s="16"/>
      <c r="D4131" s="1"/>
      <c r="E4131" s="1"/>
      <c r="F4131" s="1"/>
      <c r="G4131" s="1"/>
      <c r="H4131" s="11"/>
      <c r="I4131" s="11"/>
      <c r="J4131" s="11"/>
      <c r="K4131" s="2"/>
      <c r="L4131" s="2"/>
      <c r="M4131" s="1"/>
    </row>
    <row r="4132" spans="1:13" x14ac:dyDescent="0.2">
      <c r="A4132" s="1"/>
      <c r="B4132" s="1"/>
      <c r="C4132" s="16"/>
      <c r="D4132" s="1"/>
      <c r="E4132" s="1"/>
      <c r="F4132" s="1"/>
      <c r="G4132" s="1"/>
      <c r="H4132" s="11"/>
      <c r="I4132" s="11"/>
      <c r="J4132" s="11"/>
      <c r="K4132" s="2"/>
      <c r="L4132" s="2"/>
      <c r="M4132" s="1"/>
    </row>
    <row r="4133" spans="1:13" x14ac:dyDescent="0.2">
      <c r="A4133" s="1"/>
      <c r="B4133" s="1"/>
      <c r="C4133" s="16"/>
      <c r="D4133" s="1"/>
      <c r="E4133" s="1"/>
      <c r="F4133" s="1"/>
      <c r="G4133" s="1"/>
      <c r="H4133" s="11"/>
      <c r="I4133" s="11"/>
      <c r="J4133" s="11"/>
      <c r="K4133" s="2"/>
      <c r="L4133" s="2"/>
      <c r="M4133" s="1"/>
    </row>
    <row r="4134" spans="1:13" x14ac:dyDescent="0.2">
      <c r="A4134" s="1"/>
      <c r="B4134" s="1"/>
      <c r="C4134" s="16"/>
      <c r="D4134" s="1"/>
      <c r="E4134" s="1"/>
      <c r="F4134" s="1"/>
      <c r="G4134" s="1"/>
      <c r="H4134" s="11"/>
      <c r="I4134" s="11"/>
      <c r="J4134" s="11"/>
      <c r="K4134" s="2"/>
      <c r="L4134" s="2"/>
      <c r="M4134" s="1"/>
    </row>
    <row r="4135" spans="1:13" x14ac:dyDescent="0.2">
      <c r="A4135" s="1"/>
      <c r="B4135" s="1"/>
      <c r="C4135" s="16"/>
      <c r="D4135" s="1"/>
      <c r="E4135" s="1"/>
      <c r="F4135" s="1"/>
      <c r="G4135" s="1"/>
      <c r="H4135" s="11"/>
      <c r="I4135" s="11"/>
      <c r="J4135" s="11"/>
      <c r="K4135" s="2"/>
      <c r="L4135" s="2"/>
      <c r="M4135" s="1"/>
    </row>
    <row r="4136" spans="1:13" x14ac:dyDescent="0.2">
      <c r="A4136" s="1"/>
      <c r="B4136" s="1"/>
      <c r="C4136" s="16"/>
      <c r="D4136" s="1"/>
      <c r="E4136" s="1"/>
      <c r="F4136" s="1"/>
      <c r="G4136" s="1"/>
      <c r="H4136" s="11"/>
      <c r="I4136" s="11"/>
      <c r="J4136" s="11"/>
      <c r="K4136" s="2"/>
      <c r="L4136" s="2"/>
      <c r="M4136" s="1"/>
    </row>
    <row r="4137" spans="1:13" x14ac:dyDescent="0.2">
      <c r="A4137" s="1"/>
      <c r="B4137" s="1"/>
      <c r="C4137" s="16"/>
      <c r="D4137" s="1"/>
      <c r="E4137" s="1"/>
      <c r="F4137" s="1"/>
      <c r="G4137" s="1"/>
      <c r="H4137" s="11"/>
      <c r="I4137" s="11"/>
      <c r="J4137" s="11"/>
      <c r="K4137" s="2"/>
      <c r="L4137" s="2"/>
      <c r="M4137" s="1"/>
    </row>
    <row r="4138" spans="1:13" x14ac:dyDescent="0.2">
      <c r="A4138" s="1"/>
      <c r="B4138" s="1"/>
      <c r="C4138" s="16"/>
      <c r="D4138" s="1"/>
      <c r="E4138" s="1"/>
      <c r="F4138" s="1"/>
      <c r="G4138" s="1"/>
      <c r="H4138" s="11"/>
      <c r="I4138" s="11"/>
      <c r="J4138" s="11"/>
      <c r="K4138" s="2"/>
      <c r="L4138" s="2"/>
      <c r="M4138" s="1"/>
    </row>
    <row r="4139" spans="1:13" x14ac:dyDescent="0.2">
      <c r="A4139" s="1"/>
      <c r="B4139" s="1"/>
      <c r="C4139" s="16"/>
      <c r="D4139" s="1"/>
      <c r="E4139" s="1"/>
      <c r="F4139" s="1"/>
      <c r="G4139" s="1"/>
      <c r="H4139" s="11"/>
      <c r="I4139" s="11"/>
      <c r="J4139" s="11"/>
      <c r="K4139" s="2"/>
      <c r="L4139" s="2"/>
      <c r="M4139" s="1"/>
    </row>
    <row r="4140" spans="1:13" x14ac:dyDescent="0.2">
      <c r="A4140" s="1"/>
      <c r="B4140" s="1"/>
      <c r="C4140" s="16"/>
      <c r="D4140" s="1"/>
      <c r="E4140" s="1"/>
      <c r="F4140" s="1"/>
      <c r="G4140" s="1"/>
      <c r="H4140" s="11"/>
      <c r="I4140" s="11"/>
      <c r="J4140" s="11"/>
      <c r="K4140" s="2"/>
      <c r="L4140" s="2"/>
      <c r="M4140" s="1"/>
    </row>
    <row r="4141" spans="1:13" x14ac:dyDescent="0.2">
      <c r="A4141" s="1"/>
      <c r="B4141" s="1"/>
      <c r="C4141" s="16"/>
      <c r="D4141" s="1"/>
      <c r="E4141" s="1"/>
      <c r="F4141" s="1"/>
      <c r="G4141" s="1"/>
      <c r="H4141" s="11"/>
      <c r="I4141" s="11"/>
      <c r="J4141" s="11"/>
      <c r="K4141" s="2"/>
      <c r="L4141" s="2"/>
      <c r="M4141" s="1"/>
    </row>
    <row r="4142" spans="1:13" x14ac:dyDescent="0.2">
      <c r="A4142" s="1"/>
      <c r="B4142" s="1"/>
      <c r="C4142" s="16"/>
      <c r="D4142" s="1"/>
      <c r="E4142" s="1"/>
      <c r="F4142" s="1"/>
      <c r="G4142" s="1"/>
      <c r="H4142" s="11"/>
      <c r="I4142" s="11"/>
      <c r="J4142" s="11"/>
      <c r="K4142" s="2"/>
      <c r="L4142" s="2"/>
      <c r="M4142" s="1"/>
    </row>
    <row r="4143" spans="1:13" x14ac:dyDescent="0.2">
      <c r="A4143" s="1"/>
      <c r="B4143" s="1"/>
      <c r="C4143" s="16"/>
      <c r="D4143" s="1"/>
      <c r="E4143" s="1"/>
      <c r="F4143" s="1"/>
      <c r="G4143" s="1"/>
      <c r="H4143" s="11"/>
      <c r="I4143" s="11"/>
      <c r="J4143" s="11"/>
      <c r="K4143" s="2"/>
      <c r="L4143" s="2"/>
      <c r="M4143" s="1"/>
    </row>
    <row r="4144" spans="1:13" x14ac:dyDescent="0.2">
      <c r="A4144" s="1"/>
      <c r="B4144" s="1"/>
      <c r="C4144" s="16"/>
      <c r="D4144" s="1"/>
      <c r="E4144" s="1"/>
      <c r="F4144" s="1"/>
      <c r="G4144" s="1"/>
      <c r="H4144" s="11"/>
      <c r="I4144" s="11"/>
      <c r="J4144" s="11"/>
      <c r="K4144" s="2"/>
      <c r="L4144" s="2"/>
      <c r="M4144" s="1"/>
    </row>
    <row r="4145" spans="1:13" x14ac:dyDescent="0.2">
      <c r="A4145" s="1"/>
      <c r="B4145" s="1"/>
      <c r="C4145" s="16"/>
      <c r="D4145" s="1"/>
      <c r="E4145" s="1"/>
      <c r="F4145" s="1"/>
      <c r="G4145" s="1"/>
      <c r="H4145" s="11"/>
      <c r="I4145" s="11"/>
      <c r="J4145" s="11"/>
      <c r="K4145" s="2"/>
      <c r="L4145" s="2"/>
      <c r="M4145" s="1"/>
    </row>
    <row r="4146" spans="1:13" x14ac:dyDescent="0.2">
      <c r="A4146" s="1"/>
      <c r="B4146" s="1"/>
      <c r="C4146" s="16"/>
      <c r="D4146" s="1"/>
      <c r="E4146" s="1"/>
      <c r="F4146" s="1"/>
      <c r="G4146" s="1"/>
      <c r="H4146" s="11"/>
      <c r="I4146" s="11"/>
      <c r="J4146" s="11"/>
      <c r="K4146" s="2"/>
      <c r="L4146" s="2"/>
      <c r="M4146" s="1"/>
    </row>
    <row r="4147" spans="1:13" x14ac:dyDescent="0.2">
      <c r="A4147" s="1"/>
      <c r="B4147" s="1"/>
      <c r="C4147" s="16"/>
      <c r="D4147" s="1"/>
      <c r="E4147" s="1"/>
      <c r="F4147" s="1"/>
      <c r="G4147" s="1"/>
      <c r="H4147" s="11"/>
      <c r="I4147" s="11"/>
      <c r="J4147" s="11"/>
      <c r="K4147" s="2"/>
      <c r="L4147" s="2"/>
      <c r="M4147" s="1"/>
    </row>
    <row r="4148" spans="1:13" x14ac:dyDescent="0.2">
      <c r="A4148" s="1"/>
      <c r="B4148" s="1"/>
      <c r="C4148" s="16"/>
      <c r="D4148" s="1"/>
      <c r="E4148" s="1"/>
      <c r="F4148" s="1"/>
      <c r="G4148" s="1"/>
      <c r="H4148" s="11"/>
      <c r="I4148" s="11"/>
      <c r="J4148" s="11"/>
      <c r="K4148" s="2"/>
      <c r="L4148" s="2"/>
      <c r="M4148" s="1"/>
    </row>
    <row r="4149" spans="1:13" x14ac:dyDescent="0.2">
      <c r="A4149" s="1"/>
      <c r="B4149" s="1"/>
      <c r="C4149" s="16"/>
      <c r="D4149" s="1"/>
      <c r="E4149" s="1"/>
      <c r="F4149" s="1"/>
      <c r="G4149" s="1"/>
      <c r="H4149" s="11"/>
      <c r="I4149" s="11"/>
      <c r="J4149" s="11"/>
      <c r="K4149" s="2"/>
      <c r="L4149" s="2"/>
      <c r="M4149" s="1"/>
    </row>
    <row r="4150" spans="1:13" x14ac:dyDescent="0.2">
      <c r="A4150" s="1"/>
      <c r="B4150" s="1"/>
      <c r="C4150" s="16"/>
      <c r="D4150" s="1"/>
      <c r="E4150" s="1"/>
      <c r="F4150" s="1"/>
      <c r="G4150" s="1"/>
      <c r="H4150" s="11"/>
      <c r="I4150" s="11"/>
      <c r="J4150" s="11"/>
      <c r="K4150" s="2"/>
      <c r="L4150" s="2"/>
      <c r="M4150" s="1"/>
    </row>
    <row r="4151" spans="1:13" x14ac:dyDescent="0.2">
      <c r="A4151" s="1"/>
      <c r="B4151" s="1"/>
      <c r="C4151" s="16"/>
      <c r="D4151" s="1"/>
      <c r="E4151" s="1"/>
      <c r="F4151" s="1"/>
      <c r="G4151" s="1"/>
      <c r="H4151" s="11"/>
      <c r="I4151" s="11"/>
      <c r="J4151" s="11"/>
      <c r="K4151" s="2"/>
      <c r="L4151" s="2"/>
      <c r="M4151" s="1"/>
    </row>
    <row r="4152" spans="1:13" x14ac:dyDescent="0.2">
      <c r="A4152" s="1"/>
      <c r="B4152" s="1"/>
      <c r="C4152" s="16"/>
      <c r="D4152" s="1"/>
      <c r="E4152" s="1"/>
      <c r="F4152" s="1"/>
      <c r="G4152" s="1"/>
      <c r="H4152" s="11"/>
      <c r="I4152" s="11"/>
      <c r="J4152" s="11"/>
      <c r="K4152" s="2"/>
      <c r="L4152" s="2"/>
      <c r="M4152" s="1"/>
    </row>
    <row r="4153" spans="1:13" x14ac:dyDescent="0.2">
      <c r="A4153" s="1"/>
      <c r="B4153" s="1"/>
      <c r="C4153" s="16"/>
      <c r="D4153" s="1"/>
      <c r="E4153" s="1"/>
      <c r="F4153" s="1"/>
      <c r="G4153" s="1"/>
      <c r="H4153" s="11"/>
      <c r="I4153" s="11"/>
      <c r="J4153" s="11"/>
      <c r="K4153" s="2"/>
      <c r="L4153" s="2"/>
      <c r="M4153" s="1"/>
    </row>
    <row r="4154" spans="1:13" x14ac:dyDescent="0.2">
      <c r="A4154" s="1"/>
      <c r="B4154" s="1"/>
      <c r="C4154" s="16"/>
      <c r="D4154" s="1"/>
      <c r="E4154" s="1"/>
      <c r="F4154" s="1"/>
      <c r="G4154" s="1"/>
      <c r="H4154" s="11"/>
      <c r="I4154" s="11"/>
      <c r="J4154" s="11"/>
      <c r="K4154" s="2"/>
      <c r="L4154" s="2"/>
      <c r="M4154" s="1"/>
    </row>
    <row r="4155" spans="1:13" x14ac:dyDescent="0.2">
      <c r="A4155" s="1"/>
      <c r="B4155" s="1"/>
      <c r="C4155" s="16"/>
      <c r="D4155" s="1"/>
      <c r="E4155" s="1"/>
      <c r="F4155" s="1"/>
      <c r="G4155" s="1"/>
      <c r="H4155" s="11"/>
      <c r="I4155" s="11"/>
      <c r="J4155" s="11"/>
      <c r="K4155" s="2"/>
      <c r="L4155" s="2"/>
      <c r="M4155" s="1"/>
    </row>
    <row r="4156" spans="1:13" x14ac:dyDescent="0.2">
      <c r="A4156" s="1"/>
      <c r="B4156" s="1"/>
      <c r="C4156" s="16"/>
      <c r="D4156" s="1"/>
      <c r="E4156" s="1"/>
      <c r="F4156" s="1"/>
      <c r="G4156" s="1"/>
      <c r="H4156" s="11"/>
      <c r="I4156" s="11"/>
      <c r="J4156" s="11"/>
      <c r="K4156" s="2"/>
      <c r="L4156" s="2"/>
      <c r="M4156" s="1"/>
    </row>
    <row r="4157" spans="1:13" x14ac:dyDescent="0.2">
      <c r="A4157" s="1"/>
      <c r="B4157" s="1"/>
      <c r="C4157" s="16"/>
      <c r="D4157" s="1"/>
      <c r="E4157" s="1"/>
      <c r="F4157" s="1"/>
      <c r="G4157" s="1"/>
      <c r="H4157" s="11"/>
      <c r="I4157" s="11"/>
      <c r="J4157" s="11"/>
      <c r="K4157" s="2"/>
      <c r="L4157" s="2"/>
      <c r="M4157" s="1"/>
    </row>
    <row r="4158" spans="1:13" x14ac:dyDescent="0.2">
      <c r="A4158" s="1"/>
      <c r="B4158" s="1"/>
      <c r="C4158" s="16"/>
      <c r="D4158" s="1"/>
      <c r="E4158" s="1"/>
      <c r="F4158" s="1"/>
      <c r="G4158" s="1"/>
      <c r="H4158" s="11"/>
      <c r="I4158" s="11"/>
      <c r="J4158" s="11"/>
      <c r="K4158" s="2"/>
      <c r="L4158" s="2"/>
      <c r="M4158" s="1"/>
    </row>
    <row r="4159" spans="1:13" x14ac:dyDescent="0.2">
      <c r="A4159" s="1"/>
      <c r="B4159" s="1"/>
      <c r="C4159" s="16"/>
      <c r="D4159" s="1"/>
      <c r="E4159" s="1"/>
      <c r="F4159" s="1"/>
      <c r="G4159" s="1"/>
      <c r="H4159" s="11"/>
      <c r="I4159" s="11"/>
      <c r="J4159" s="11"/>
      <c r="K4159" s="2"/>
      <c r="L4159" s="2"/>
      <c r="M4159" s="1"/>
    </row>
    <row r="4160" spans="1:13" x14ac:dyDescent="0.2">
      <c r="A4160" s="1"/>
      <c r="B4160" s="1"/>
      <c r="C4160" s="16"/>
      <c r="D4160" s="1"/>
      <c r="E4160" s="1"/>
      <c r="F4160" s="1"/>
      <c r="G4160" s="1"/>
      <c r="H4160" s="11"/>
      <c r="I4160" s="11"/>
      <c r="J4160" s="11"/>
      <c r="K4160" s="2"/>
      <c r="L4160" s="2"/>
      <c r="M4160" s="1"/>
    </row>
    <row r="4161" spans="1:13" x14ac:dyDescent="0.2">
      <c r="A4161" s="1"/>
      <c r="B4161" s="1"/>
      <c r="C4161" s="16"/>
      <c r="D4161" s="1"/>
      <c r="E4161" s="1"/>
      <c r="F4161" s="1"/>
      <c r="G4161" s="1"/>
      <c r="H4161" s="11"/>
      <c r="I4161" s="11"/>
      <c r="J4161" s="11"/>
      <c r="K4161" s="2"/>
      <c r="L4161" s="2"/>
      <c r="M4161" s="1"/>
    </row>
    <row r="4162" spans="1:13" x14ac:dyDescent="0.2">
      <c r="A4162" s="1"/>
      <c r="B4162" s="1"/>
      <c r="C4162" s="16"/>
      <c r="D4162" s="1"/>
      <c r="E4162" s="1"/>
      <c r="F4162" s="1"/>
      <c r="G4162" s="1"/>
      <c r="H4162" s="11"/>
      <c r="I4162" s="11"/>
      <c r="J4162" s="11"/>
      <c r="K4162" s="2"/>
      <c r="L4162" s="2"/>
      <c r="M4162" s="1"/>
    </row>
    <row r="4163" spans="1:13" x14ac:dyDescent="0.2">
      <c r="A4163" s="1"/>
      <c r="B4163" s="1"/>
      <c r="C4163" s="16"/>
      <c r="D4163" s="1"/>
      <c r="E4163" s="1"/>
      <c r="F4163" s="1"/>
      <c r="G4163" s="1"/>
      <c r="H4163" s="11"/>
      <c r="I4163" s="11"/>
      <c r="J4163" s="11"/>
      <c r="K4163" s="2"/>
      <c r="L4163" s="2"/>
      <c r="M4163" s="1"/>
    </row>
    <row r="4164" spans="1:13" x14ac:dyDescent="0.2">
      <c r="A4164" s="1"/>
      <c r="B4164" s="1"/>
      <c r="C4164" s="16"/>
      <c r="D4164" s="1"/>
      <c r="E4164" s="1"/>
      <c r="F4164" s="1"/>
      <c r="G4164" s="1"/>
      <c r="H4164" s="11"/>
      <c r="I4164" s="11"/>
      <c r="J4164" s="11"/>
      <c r="K4164" s="2"/>
      <c r="L4164" s="2"/>
      <c r="M4164" s="1"/>
    </row>
    <row r="4165" spans="1:13" x14ac:dyDescent="0.2">
      <c r="A4165" s="1"/>
      <c r="B4165" s="1"/>
      <c r="C4165" s="16"/>
      <c r="D4165" s="1"/>
      <c r="E4165" s="1"/>
      <c r="F4165" s="1"/>
      <c r="G4165" s="1"/>
      <c r="H4165" s="11"/>
      <c r="I4165" s="11"/>
      <c r="J4165" s="11"/>
      <c r="K4165" s="2"/>
      <c r="L4165" s="2"/>
      <c r="M4165" s="1"/>
    </row>
    <row r="4166" spans="1:13" x14ac:dyDescent="0.2">
      <c r="A4166" s="1"/>
      <c r="B4166" s="1"/>
      <c r="C4166" s="16"/>
      <c r="D4166" s="1"/>
      <c r="E4166" s="1"/>
      <c r="F4166" s="1"/>
      <c r="G4166" s="1"/>
      <c r="H4166" s="11"/>
      <c r="I4166" s="11"/>
      <c r="J4166" s="11"/>
      <c r="K4166" s="2"/>
      <c r="L4166" s="2"/>
      <c r="M4166" s="1"/>
    </row>
    <row r="4167" spans="1:13" x14ac:dyDescent="0.2">
      <c r="A4167" s="1"/>
      <c r="B4167" s="1"/>
      <c r="C4167" s="16"/>
      <c r="D4167" s="1"/>
      <c r="E4167" s="1"/>
      <c r="F4167" s="1"/>
      <c r="G4167" s="1"/>
      <c r="H4167" s="11"/>
      <c r="I4167" s="11"/>
      <c r="J4167" s="11"/>
      <c r="K4167" s="2"/>
      <c r="L4167" s="2"/>
      <c r="M4167" s="1"/>
    </row>
    <row r="4168" spans="1:13" x14ac:dyDescent="0.2">
      <c r="A4168" s="1"/>
      <c r="B4168" s="1"/>
      <c r="C4168" s="16"/>
      <c r="D4168" s="1"/>
      <c r="E4168" s="1"/>
      <c r="F4168" s="1"/>
      <c r="G4168" s="1"/>
      <c r="H4168" s="11"/>
      <c r="I4168" s="11"/>
      <c r="J4168" s="11"/>
      <c r="K4168" s="2"/>
      <c r="L4168" s="2"/>
      <c r="M4168" s="1"/>
    </row>
    <row r="4169" spans="1:13" x14ac:dyDescent="0.2">
      <c r="A4169" s="1"/>
      <c r="B4169" s="1"/>
      <c r="C4169" s="16"/>
      <c r="D4169" s="1"/>
      <c r="E4169" s="1"/>
      <c r="F4169" s="1"/>
      <c r="G4169" s="1"/>
      <c r="H4169" s="11"/>
      <c r="I4169" s="11"/>
      <c r="J4169" s="11"/>
      <c r="K4169" s="2"/>
      <c r="L4169" s="2"/>
      <c r="M4169" s="1"/>
    </row>
    <row r="4170" spans="1:13" x14ac:dyDescent="0.2">
      <c r="A4170" s="1"/>
      <c r="B4170" s="1"/>
      <c r="C4170" s="16"/>
      <c r="D4170" s="1"/>
      <c r="E4170" s="1"/>
      <c r="F4170" s="1"/>
      <c r="G4170" s="1"/>
      <c r="H4170" s="11"/>
      <c r="I4170" s="11"/>
      <c r="J4170" s="11"/>
      <c r="K4170" s="2"/>
      <c r="L4170" s="2"/>
      <c r="M4170" s="1"/>
    </row>
    <row r="4171" spans="1:13" x14ac:dyDescent="0.2">
      <c r="A4171" s="1"/>
      <c r="B4171" s="1"/>
      <c r="C4171" s="16"/>
      <c r="D4171" s="1"/>
      <c r="E4171" s="1"/>
      <c r="F4171" s="1"/>
      <c r="G4171" s="1"/>
      <c r="H4171" s="11"/>
      <c r="I4171" s="11"/>
      <c r="J4171" s="11"/>
      <c r="K4171" s="2"/>
      <c r="L4171" s="2"/>
      <c r="M4171" s="1"/>
    </row>
    <row r="4172" spans="1:13" x14ac:dyDescent="0.2">
      <c r="A4172" s="1"/>
      <c r="B4172" s="1"/>
      <c r="C4172" s="16"/>
      <c r="D4172" s="1"/>
      <c r="E4172" s="1"/>
      <c r="F4172" s="1"/>
      <c r="G4172" s="1"/>
      <c r="H4172" s="11"/>
      <c r="I4172" s="11"/>
      <c r="J4172" s="11"/>
      <c r="K4172" s="2"/>
      <c r="L4172" s="2"/>
      <c r="M4172" s="1"/>
    </row>
    <row r="4173" spans="1:13" x14ac:dyDescent="0.2">
      <c r="A4173" s="1"/>
      <c r="B4173" s="1"/>
      <c r="C4173" s="16"/>
      <c r="D4173" s="1"/>
      <c r="E4173" s="1"/>
      <c r="F4173" s="1"/>
      <c r="G4173" s="1"/>
      <c r="H4173" s="11"/>
      <c r="I4173" s="11"/>
      <c r="J4173" s="11"/>
      <c r="K4173" s="2"/>
      <c r="L4173" s="2"/>
      <c r="M4173" s="1"/>
    </row>
    <row r="4174" spans="1:13" x14ac:dyDescent="0.2">
      <c r="A4174" s="1"/>
      <c r="B4174" s="1"/>
      <c r="C4174" s="16"/>
      <c r="D4174" s="1"/>
      <c r="E4174" s="1"/>
      <c r="F4174" s="1"/>
      <c r="G4174" s="1"/>
      <c r="H4174" s="11"/>
      <c r="I4174" s="11"/>
      <c r="J4174" s="11"/>
      <c r="K4174" s="2"/>
      <c r="L4174" s="2"/>
      <c r="M4174" s="1"/>
    </row>
    <row r="4175" spans="1:13" x14ac:dyDescent="0.2">
      <c r="A4175" s="1"/>
      <c r="B4175" s="1"/>
      <c r="C4175" s="16"/>
      <c r="D4175" s="1"/>
      <c r="E4175" s="1"/>
      <c r="F4175" s="1"/>
      <c r="G4175" s="1"/>
      <c r="H4175" s="11"/>
      <c r="I4175" s="11"/>
      <c r="J4175" s="11"/>
      <c r="K4175" s="2"/>
      <c r="L4175" s="2"/>
      <c r="M4175" s="1"/>
    </row>
    <row r="4176" spans="1:13" x14ac:dyDescent="0.2">
      <c r="A4176" s="1"/>
      <c r="B4176" s="1"/>
      <c r="C4176" s="16"/>
      <c r="D4176" s="1"/>
      <c r="E4176" s="1"/>
      <c r="F4176" s="1"/>
      <c r="G4176" s="1"/>
      <c r="H4176" s="11"/>
      <c r="I4176" s="11"/>
      <c r="J4176" s="11"/>
      <c r="K4176" s="2"/>
      <c r="L4176" s="2"/>
      <c r="M4176" s="1"/>
    </row>
    <row r="4177" spans="1:13" x14ac:dyDescent="0.2">
      <c r="A4177" s="1"/>
      <c r="B4177" s="1"/>
      <c r="C4177" s="16"/>
      <c r="D4177" s="1"/>
      <c r="E4177" s="1"/>
      <c r="F4177" s="1"/>
      <c r="G4177" s="1"/>
      <c r="H4177" s="11"/>
      <c r="I4177" s="11"/>
      <c r="J4177" s="11"/>
      <c r="K4177" s="2"/>
      <c r="L4177" s="2"/>
      <c r="M4177" s="1"/>
    </row>
    <row r="4178" spans="1:13" x14ac:dyDescent="0.2">
      <c r="A4178" s="1"/>
      <c r="B4178" s="1"/>
      <c r="C4178" s="16"/>
      <c r="D4178" s="1"/>
      <c r="E4178" s="1"/>
      <c r="F4178" s="1"/>
      <c r="G4178" s="1"/>
      <c r="H4178" s="11"/>
      <c r="I4178" s="11"/>
      <c r="J4178" s="11"/>
      <c r="K4178" s="2"/>
      <c r="L4178" s="2"/>
      <c r="M4178" s="1"/>
    </row>
    <row r="4179" spans="1:13" x14ac:dyDescent="0.2">
      <c r="A4179" s="1"/>
      <c r="B4179" s="1"/>
      <c r="C4179" s="16"/>
      <c r="D4179" s="1"/>
      <c r="E4179" s="1"/>
      <c r="F4179" s="1"/>
      <c r="G4179" s="1"/>
      <c r="H4179" s="11"/>
      <c r="I4179" s="11"/>
      <c r="J4179" s="11"/>
      <c r="K4179" s="2"/>
      <c r="L4179" s="2"/>
      <c r="M4179" s="1"/>
    </row>
    <row r="4180" spans="1:13" x14ac:dyDescent="0.2">
      <c r="A4180" s="1"/>
      <c r="B4180" s="1"/>
      <c r="C4180" s="16"/>
      <c r="D4180" s="1"/>
      <c r="E4180" s="1"/>
      <c r="F4180" s="1"/>
      <c r="G4180" s="1"/>
      <c r="H4180" s="11"/>
      <c r="I4180" s="11"/>
      <c r="J4180" s="11"/>
      <c r="K4180" s="2"/>
      <c r="L4180" s="2"/>
      <c r="M4180" s="1"/>
    </row>
    <row r="4181" spans="1:13" x14ac:dyDescent="0.2">
      <c r="A4181" s="1"/>
      <c r="B4181" s="1"/>
      <c r="C4181" s="16"/>
      <c r="D4181" s="1"/>
      <c r="E4181" s="1"/>
      <c r="F4181" s="1"/>
      <c r="G4181" s="1"/>
      <c r="H4181" s="11"/>
      <c r="I4181" s="11"/>
      <c r="J4181" s="11"/>
      <c r="K4181" s="2"/>
      <c r="L4181" s="2"/>
      <c r="M4181" s="1"/>
    </row>
    <row r="4182" spans="1:13" x14ac:dyDescent="0.2">
      <c r="A4182" s="1"/>
      <c r="B4182" s="1"/>
      <c r="C4182" s="16"/>
      <c r="D4182" s="1"/>
      <c r="E4182" s="1"/>
      <c r="F4182" s="1"/>
      <c r="G4182" s="1"/>
      <c r="H4182" s="11"/>
      <c r="I4182" s="11"/>
      <c r="J4182" s="11"/>
      <c r="K4182" s="2"/>
      <c r="L4182" s="2"/>
      <c r="M4182" s="1"/>
    </row>
    <row r="4183" spans="1:13" x14ac:dyDescent="0.2">
      <c r="A4183" s="1"/>
      <c r="B4183" s="1"/>
      <c r="C4183" s="16"/>
      <c r="D4183" s="1"/>
      <c r="E4183" s="1"/>
      <c r="F4183" s="1"/>
      <c r="G4183" s="1"/>
      <c r="H4183" s="11"/>
      <c r="I4183" s="11"/>
      <c r="J4183" s="11"/>
      <c r="K4183" s="2"/>
      <c r="L4183" s="2"/>
      <c r="M4183" s="1"/>
    </row>
    <row r="4184" spans="1:13" x14ac:dyDescent="0.2">
      <c r="A4184" s="1"/>
      <c r="B4184" s="1"/>
      <c r="C4184" s="16"/>
      <c r="D4184" s="1"/>
      <c r="E4184" s="1"/>
      <c r="F4184" s="1"/>
      <c r="G4184" s="1"/>
      <c r="H4184" s="11"/>
      <c r="I4184" s="11"/>
      <c r="J4184" s="11"/>
      <c r="K4184" s="2"/>
      <c r="L4184" s="2"/>
      <c r="M4184" s="1"/>
    </row>
    <row r="4185" spans="1:13" x14ac:dyDescent="0.2">
      <c r="A4185" s="1"/>
      <c r="B4185" s="1"/>
      <c r="C4185" s="16"/>
      <c r="D4185" s="1"/>
      <c r="E4185" s="1"/>
      <c r="F4185" s="1"/>
      <c r="G4185" s="1"/>
      <c r="H4185" s="11"/>
      <c r="I4185" s="11"/>
      <c r="J4185" s="11"/>
      <c r="K4185" s="2"/>
      <c r="L4185" s="2"/>
      <c r="M4185" s="1"/>
    </row>
    <row r="4186" spans="1:13" x14ac:dyDescent="0.2">
      <c r="A4186" s="1"/>
      <c r="B4186" s="1"/>
      <c r="C4186" s="16"/>
      <c r="D4186" s="1"/>
      <c r="E4186" s="1"/>
      <c r="F4186" s="1"/>
      <c r="G4186" s="1"/>
      <c r="H4186" s="11"/>
      <c r="I4186" s="11"/>
      <c r="J4186" s="11"/>
      <c r="K4186" s="2"/>
      <c r="L4186" s="2"/>
      <c r="M4186" s="1"/>
    </row>
    <row r="4187" spans="1:13" x14ac:dyDescent="0.2">
      <c r="A4187" s="1"/>
      <c r="B4187" s="1"/>
      <c r="C4187" s="16"/>
      <c r="D4187" s="1"/>
      <c r="E4187" s="1"/>
      <c r="F4187" s="1"/>
      <c r="G4187" s="1"/>
      <c r="H4187" s="11"/>
      <c r="I4187" s="11"/>
      <c r="J4187" s="11"/>
      <c r="K4187" s="2"/>
      <c r="L4187" s="2"/>
      <c r="M4187" s="1"/>
    </row>
    <row r="4188" spans="1:13" x14ac:dyDescent="0.2">
      <c r="A4188" s="1"/>
      <c r="B4188" s="1"/>
      <c r="C4188" s="16"/>
      <c r="D4188" s="1"/>
      <c r="E4188" s="1"/>
      <c r="F4188" s="1"/>
      <c r="G4188" s="1"/>
      <c r="H4188" s="11"/>
      <c r="I4188" s="11"/>
      <c r="J4188" s="11"/>
      <c r="K4188" s="2"/>
      <c r="L4188" s="2"/>
      <c r="M4188" s="1"/>
    </row>
    <row r="4189" spans="1:13" x14ac:dyDescent="0.2">
      <c r="A4189" s="1"/>
      <c r="B4189" s="1"/>
      <c r="C4189" s="16"/>
      <c r="D4189" s="1"/>
      <c r="E4189" s="1"/>
      <c r="F4189" s="1"/>
      <c r="G4189" s="1"/>
      <c r="H4189" s="11"/>
      <c r="I4189" s="11"/>
      <c r="J4189" s="11"/>
      <c r="K4189" s="2"/>
      <c r="L4189" s="2"/>
      <c r="M4189" s="1"/>
    </row>
    <row r="4190" spans="1:13" x14ac:dyDescent="0.2">
      <c r="A4190" s="1"/>
      <c r="B4190" s="1"/>
      <c r="C4190" s="16"/>
      <c r="D4190" s="1"/>
      <c r="E4190" s="1"/>
      <c r="F4190" s="1"/>
      <c r="G4190" s="1"/>
      <c r="H4190" s="11"/>
      <c r="I4190" s="11"/>
      <c r="J4190" s="11"/>
      <c r="K4190" s="2"/>
      <c r="L4190" s="2"/>
      <c r="M4190" s="1"/>
    </row>
    <row r="4191" spans="1:13" x14ac:dyDescent="0.2">
      <c r="A4191" s="1"/>
      <c r="B4191" s="1"/>
      <c r="C4191" s="16"/>
      <c r="D4191" s="1"/>
      <c r="E4191" s="1"/>
      <c r="F4191" s="1"/>
      <c r="G4191" s="1"/>
      <c r="H4191" s="11"/>
      <c r="I4191" s="11"/>
      <c r="J4191" s="11"/>
      <c r="K4191" s="2"/>
      <c r="L4191" s="2"/>
      <c r="M4191" s="1"/>
    </row>
    <row r="4192" spans="1:13" x14ac:dyDescent="0.2">
      <c r="A4192" s="1"/>
      <c r="B4192" s="1"/>
      <c r="C4192" s="16"/>
      <c r="D4192" s="1"/>
      <c r="E4192" s="1"/>
      <c r="F4192" s="1"/>
      <c r="G4192" s="1"/>
      <c r="H4192" s="11"/>
      <c r="I4192" s="11"/>
      <c r="J4192" s="11"/>
      <c r="K4192" s="2"/>
      <c r="L4192" s="2"/>
      <c r="M4192" s="1"/>
    </row>
    <row r="4193" spans="1:13" x14ac:dyDescent="0.2">
      <c r="A4193" s="1"/>
      <c r="B4193" s="1"/>
      <c r="C4193" s="16"/>
      <c r="D4193" s="1"/>
      <c r="E4193" s="1"/>
      <c r="F4193" s="1"/>
      <c r="G4193" s="1"/>
      <c r="H4193" s="11"/>
      <c r="I4193" s="11"/>
      <c r="J4193" s="11"/>
      <c r="K4193" s="2"/>
      <c r="L4193" s="2"/>
      <c r="M4193" s="1"/>
    </row>
    <row r="4194" spans="1:13" x14ac:dyDescent="0.2">
      <c r="A4194" s="1"/>
      <c r="B4194" s="1"/>
      <c r="C4194" s="16"/>
      <c r="D4194" s="1"/>
      <c r="E4194" s="1"/>
      <c r="F4194" s="1"/>
      <c r="G4194" s="1"/>
      <c r="H4194" s="11"/>
      <c r="I4194" s="11"/>
      <c r="J4194" s="11"/>
      <c r="K4194" s="2"/>
      <c r="L4194" s="2"/>
      <c r="M4194" s="1"/>
    </row>
    <row r="4195" spans="1:13" x14ac:dyDescent="0.2">
      <c r="A4195" s="1"/>
      <c r="B4195" s="1"/>
      <c r="C4195" s="16"/>
      <c r="D4195" s="1"/>
      <c r="E4195" s="1"/>
      <c r="F4195" s="1"/>
      <c r="G4195" s="1"/>
      <c r="H4195" s="11"/>
      <c r="I4195" s="11"/>
      <c r="J4195" s="11"/>
      <c r="K4195" s="2"/>
      <c r="L4195" s="2"/>
      <c r="M4195" s="1"/>
    </row>
    <row r="4196" spans="1:13" x14ac:dyDescent="0.2">
      <c r="A4196" s="1"/>
      <c r="B4196" s="1"/>
      <c r="C4196" s="16"/>
      <c r="D4196" s="1"/>
      <c r="E4196" s="1"/>
      <c r="F4196" s="1"/>
      <c r="G4196" s="1"/>
      <c r="H4196" s="11"/>
      <c r="I4196" s="11"/>
      <c r="J4196" s="11"/>
      <c r="K4196" s="2"/>
      <c r="L4196" s="2"/>
      <c r="M4196" s="1"/>
    </row>
    <row r="4197" spans="1:13" x14ac:dyDescent="0.2">
      <c r="A4197" s="1"/>
      <c r="B4197" s="1"/>
      <c r="C4197" s="16"/>
      <c r="D4197" s="1"/>
      <c r="E4197" s="1"/>
      <c r="F4197" s="1"/>
      <c r="G4197" s="1"/>
      <c r="H4197" s="11"/>
      <c r="I4197" s="11"/>
      <c r="J4197" s="11"/>
      <c r="K4197" s="2"/>
      <c r="L4197" s="2"/>
      <c r="M4197" s="1"/>
    </row>
    <row r="4198" spans="1:13" x14ac:dyDescent="0.2">
      <c r="A4198" s="1"/>
      <c r="B4198" s="1"/>
      <c r="C4198" s="16"/>
      <c r="D4198" s="1"/>
      <c r="E4198" s="1"/>
      <c r="F4198" s="1"/>
      <c r="G4198" s="1"/>
      <c r="H4198" s="11"/>
      <c r="I4198" s="11"/>
      <c r="J4198" s="11"/>
      <c r="K4198" s="2"/>
      <c r="L4198" s="2"/>
      <c r="M4198" s="1"/>
    </row>
    <row r="4199" spans="1:13" x14ac:dyDescent="0.2">
      <c r="A4199" s="1"/>
      <c r="B4199" s="1"/>
      <c r="C4199" s="16"/>
      <c r="D4199" s="1"/>
      <c r="E4199" s="1"/>
      <c r="F4199" s="1"/>
      <c r="G4199" s="1"/>
      <c r="H4199" s="11"/>
      <c r="I4199" s="11"/>
      <c r="J4199" s="11"/>
      <c r="K4199" s="2"/>
      <c r="L4199" s="2"/>
      <c r="M4199" s="1"/>
    </row>
    <row r="4200" spans="1:13" x14ac:dyDescent="0.2">
      <c r="A4200" s="1"/>
      <c r="B4200" s="1"/>
      <c r="C4200" s="16"/>
      <c r="D4200" s="1"/>
      <c r="E4200" s="1"/>
      <c r="F4200" s="1"/>
      <c r="G4200" s="1"/>
      <c r="H4200" s="11"/>
      <c r="I4200" s="11"/>
      <c r="J4200" s="11"/>
      <c r="K4200" s="2"/>
      <c r="L4200" s="2"/>
      <c r="M4200" s="1"/>
    </row>
    <row r="4201" spans="1:13" x14ac:dyDescent="0.2">
      <c r="A4201" s="1"/>
      <c r="B4201" s="1"/>
      <c r="C4201" s="16"/>
      <c r="D4201" s="1"/>
      <c r="E4201" s="1"/>
      <c r="F4201" s="1"/>
      <c r="G4201" s="1"/>
      <c r="H4201" s="11"/>
      <c r="I4201" s="11"/>
      <c r="J4201" s="11"/>
      <c r="K4201" s="2"/>
      <c r="L4201" s="2"/>
      <c r="M4201" s="1"/>
    </row>
    <row r="4202" spans="1:13" x14ac:dyDescent="0.2">
      <c r="A4202" s="1"/>
      <c r="B4202" s="1"/>
      <c r="C4202" s="16"/>
      <c r="D4202" s="1"/>
      <c r="E4202" s="1"/>
      <c r="F4202" s="1"/>
      <c r="G4202" s="1"/>
      <c r="H4202" s="11"/>
      <c r="I4202" s="11"/>
      <c r="J4202" s="11"/>
      <c r="K4202" s="2"/>
      <c r="L4202" s="2"/>
      <c r="M4202" s="1"/>
    </row>
    <row r="4203" spans="1:13" x14ac:dyDescent="0.2">
      <c r="A4203" s="1"/>
      <c r="B4203" s="1"/>
      <c r="C4203" s="16"/>
      <c r="D4203" s="1"/>
      <c r="E4203" s="1"/>
      <c r="F4203" s="1"/>
      <c r="G4203" s="1"/>
      <c r="H4203" s="11"/>
      <c r="I4203" s="11"/>
      <c r="J4203" s="11"/>
      <c r="K4203" s="2"/>
      <c r="L4203" s="2"/>
      <c r="M4203" s="1"/>
    </row>
    <row r="4204" spans="1:13" x14ac:dyDescent="0.2">
      <c r="A4204" s="1"/>
      <c r="B4204" s="1"/>
      <c r="C4204" s="16"/>
      <c r="D4204" s="1"/>
      <c r="E4204" s="1"/>
      <c r="F4204" s="1"/>
      <c r="G4204" s="1"/>
      <c r="H4204" s="11"/>
      <c r="I4204" s="11"/>
      <c r="J4204" s="11"/>
      <c r="K4204" s="2"/>
      <c r="L4204" s="2"/>
      <c r="M4204" s="1"/>
    </row>
    <row r="4205" spans="1:13" x14ac:dyDescent="0.2">
      <c r="A4205" s="1"/>
      <c r="B4205" s="1"/>
      <c r="C4205" s="16"/>
      <c r="D4205" s="1"/>
      <c r="E4205" s="1"/>
      <c r="F4205" s="1"/>
      <c r="G4205" s="1"/>
      <c r="H4205" s="11"/>
      <c r="I4205" s="11"/>
      <c r="J4205" s="11"/>
      <c r="K4205" s="2"/>
      <c r="L4205" s="2"/>
      <c r="M4205" s="1"/>
    </row>
    <row r="4206" spans="1:13" x14ac:dyDescent="0.2">
      <c r="A4206" s="1"/>
      <c r="B4206" s="1"/>
      <c r="C4206" s="16"/>
      <c r="D4206" s="1"/>
      <c r="E4206" s="1"/>
      <c r="F4206" s="1"/>
      <c r="G4206" s="1"/>
      <c r="H4206" s="11"/>
      <c r="I4206" s="11"/>
      <c r="J4206" s="11"/>
      <c r="K4206" s="2"/>
      <c r="L4206" s="2"/>
      <c r="M4206" s="1"/>
    </row>
    <row r="4207" spans="1:13" x14ac:dyDescent="0.2">
      <c r="A4207" s="1"/>
      <c r="B4207" s="1"/>
      <c r="C4207" s="16"/>
      <c r="D4207" s="1"/>
      <c r="E4207" s="1"/>
      <c r="F4207" s="1"/>
      <c r="G4207" s="1"/>
      <c r="H4207" s="11"/>
      <c r="I4207" s="11"/>
      <c r="J4207" s="11"/>
      <c r="K4207" s="2"/>
      <c r="L4207" s="2"/>
      <c r="M4207" s="1"/>
    </row>
    <row r="4208" spans="1:13" x14ac:dyDescent="0.2">
      <c r="A4208" s="1"/>
      <c r="B4208" s="1"/>
      <c r="C4208" s="16"/>
      <c r="D4208" s="1"/>
      <c r="E4208" s="1"/>
      <c r="F4208" s="1"/>
      <c r="G4208" s="1"/>
      <c r="H4208" s="11"/>
      <c r="I4208" s="11"/>
      <c r="J4208" s="11"/>
      <c r="K4208" s="2"/>
      <c r="L4208" s="2"/>
      <c r="M4208" s="1"/>
    </row>
    <row r="4209" spans="1:13" x14ac:dyDescent="0.2">
      <c r="A4209" s="1"/>
      <c r="B4209" s="1"/>
      <c r="C4209" s="16"/>
      <c r="D4209" s="1"/>
      <c r="E4209" s="1"/>
      <c r="F4209" s="1"/>
      <c r="G4209" s="1"/>
      <c r="H4209" s="11"/>
      <c r="I4209" s="11"/>
      <c r="J4209" s="11"/>
      <c r="K4209" s="2"/>
      <c r="L4209" s="2"/>
      <c r="M4209" s="1"/>
    </row>
    <row r="4210" spans="1:13" x14ac:dyDescent="0.2">
      <c r="A4210" s="1"/>
      <c r="B4210" s="1"/>
      <c r="C4210" s="16"/>
      <c r="D4210" s="1"/>
      <c r="E4210" s="1"/>
      <c r="F4210" s="1"/>
      <c r="G4210" s="1"/>
      <c r="H4210" s="11"/>
      <c r="I4210" s="11"/>
      <c r="J4210" s="11"/>
      <c r="K4210" s="2"/>
      <c r="L4210" s="2"/>
      <c r="M4210" s="1"/>
    </row>
    <row r="4211" spans="1:13" x14ac:dyDescent="0.2">
      <c r="A4211" s="1"/>
      <c r="B4211" s="1"/>
      <c r="C4211" s="16"/>
      <c r="D4211" s="1"/>
      <c r="E4211" s="1"/>
      <c r="F4211" s="1"/>
      <c r="G4211" s="1"/>
      <c r="H4211" s="11"/>
      <c r="I4211" s="11"/>
      <c r="J4211" s="11"/>
      <c r="K4211" s="2"/>
      <c r="L4211" s="2"/>
      <c r="M4211" s="1"/>
    </row>
    <row r="4212" spans="1:13" x14ac:dyDescent="0.2">
      <c r="A4212" s="1"/>
      <c r="B4212" s="1"/>
      <c r="C4212" s="16"/>
      <c r="D4212" s="1"/>
      <c r="E4212" s="1"/>
      <c r="F4212" s="1"/>
      <c r="G4212" s="1"/>
      <c r="H4212" s="11"/>
      <c r="I4212" s="11"/>
      <c r="J4212" s="11"/>
      <c r="K4212" s="2"/>
      <c r="L4212" s="2"/>
      <c r="M4212" s="1"/>
    </row>
    <row r="4213" spans="1:13" x14ac:dyDescent="0.2">
      <c r="A4213" s="1"/>
      <c r="B4213" s="1"/>
      <c r="C4213" s="16"/>
      <c r="D4213" s="1"/>
      <c r="E4213" s="1"/>
      <c r="F4213" s="1"/>
      <c r="G4213" s="1"/>
      <c r="H4213" s="11"/>
      <c r="I4213" s="11"/>
      <c r="J4213" s="11"/>
      <c r="K4213" s="2"/>
      <c r="L4213" s="2"/>
      <c r="M4213" s="1"/>
    </row>
    <row r="4214" spans="1:13" x14ac:dyDescent="0.2">
      <c r="A4214" s="1"/>
      <c r="B4214" s="1"/>
      <c r="C4214" s="16"/>
      <c r="D4214" s="1"/>
      <c r="E4214" s="1"/>
      <c r="F4214" s="1"/>
      <c r="G4214" s="1"/>
      <c r="H4214" s="11"/>
      <c r="I4214" s="11"/>
      <c r="J4214" s="11"/>
      <c r="K4214" s="2"/>
      <c r="L4214" s="2"/>
      <c r="M4214" s="1"/>
    </row>
    <row r="4215" spans="1:13" x14ac:dyDescent="0.2">
      <c r="A4215" s="1"/>
      <c r="B4215" s="1"/>
      <c r="C4215" s="16"/>
      <c r="D4215" s="1"/>
      <c r="E4215" s="1"/>
      <c r="F4215" s="1"/>
      <c r="G4215" s="1"/>
      <c r="H4215" s="11"/>
      <c r="I4215" s="11"/>
      <c r="J4215" s="11"/>
      <c r="K4215" s="2"/>
      <c r="L4215" s="2"/>
      <c r="M4215" s="1"/>
    </row>
    <row r="4216" spans="1:13" x14ac:dyDescent="0.2">
      <c r="A4216" s="1"/>
      <c r="B4216" s="1"/>
      <c r="C4216" s="16"/>
      <c r="D4216" s="1"/>
      <c r="E4216" s="1"/>
      <c r="F4216" s="1"/>
      <c r="G4216" s="1"/>
      <c r="H4216" s="11"/>
      <c r="I4216" s="11"/>
      <c r="J4216" s="11"/>
      <c r="K4216" s="2"/>
      <c r="L4216" s="2"/>
      <c r="M4216" s="1"/>
    </row>
    <row r="4217" spans="1:13" x14ac:dyDescent="0.2">
      <c r="A4217" s="1"/>
      <c r="B4217" s="1"/>
      <c r="C4217" s="16"/>
      <c r="D4217" s="1"/>
      <c r="E4217" s="1"/>
      <c r="F4217" s="1"/>
      <c r="G4217" s="1"/>
      <c r="H4217" s="11"/>
      <c r="I4217" s="11"/>
      <c r="J4217" s="11"/>
      <c r="K4217" s="2"/>
      <c r="L4217" s="2"/>
      <c r="M4217" s="1"/>
    </row>
    <row r="4218" spans="1:13" x14ac:dyDescent="0.2">
      <c r="A4218" s="1"/>
      <c r="B4218" s="1"/>
      <c r="C4218" s="16"/>
      <c r="D4218" s="1"/>
      <c r="E4218" s="1"/>
      <c r="F4218" s="1"/>
      <c r="G4218" s="1"/>
      <c r="H4218" s="11"/>
      <c r="I4218" s="11"/>
      <c r="J4218" s="11"/>
      <c r="K4218" s="2"/>
      <c r="L4218" s="2"/>
      <c r="M4218" s="1"/>
    </row>
    <row r="4219" spans="1:13" x14ac:dyDescent="0.2">
      <c r="A4219" s="1"/>
      <c r="B4219" s="1"/>
      <c r="C4219" s="16"/>
      <c r="D4219" s="1"/>
      <c r="E4219" s="1"/>
      <c r="F4219" s="1"/>
      <c r="G4219" s="1"/>
      <c r="H4219" s="11"/>
      <c r="I4219" s="11"/>
      <c r="J4219" s="11"/>
      <c r="K4219" s="2"/>
      <c r="L4219" s="2"/>
      <c r="M4219" s="1"/>
    </row>
    <row r="4220" spans="1:13" x14ac:dyDescent="0.2">
      <c r="A4220" s="1"/>
      <c r="B4220" s="1"/>
      <c r="C4220" s="16"/>
      <c r="D4220" s="1"/>
      <c r="E4220" s="1"/>
      <c r="F4220" s="1"/>
      <c r="G4220" s="1"/>
      <c r="H4220" s="11"/>
      <c r="I4220" s="11"/>
      <c r="J4220" s="11"/>
      <c r="K4220" s="2"/>
      <c r="L4220" s="2"/>
      <c r="M4220" s="1"/>
    </row>
    <row r="4221" spans="1:13" x14ac:dyDescent="0.2">
      <c r="A4221" s="1"/>
      <c r="B4221" s="1"/>
      <c r="C4221" s="16"/>
      <c r="D4221" s="1"/>
      <c r="E4221" s="1"/>
      <c r="F4221" s="1"/>
      <c r="G4221" s="1"/>
      <c r="H4221" s="11"/>
      <c r="I4221" s="11"/>
      <c r="J4221" s="11"/>
      <c r="K4221" s="2"/>
      <c r="L4221" s="2"/>
      <c r="M4221" s="1"/>
    </row>
    <row r="4222" spans="1:13" x14ac:dyDescent="0.2">
      <c r="A4222" s="1"/>
      <c r="B4222" s="1"/>
      <c r="C4222" s="16"/>
      <c r="D4222" s="1"/>
      <c r="E4222" s="1"/>
      <c r="F4222" s="1"/>
      <c r="G4222" s="1"/>
      <c r="H4222" s="11"/>
      <c r="I4222" s="11"/>
      <c r="J4222" s="11"/>
      <c r="K4222" s="2"/>
      <c r="L4222" s="2"/>
      <c r="M4222" s="1"/>
    </row>
    <row r="4223" spans="1:13" x14ac:dyDescent="0.2">
      <c r="A4223" s="1"/>
      <c r="B4223" s="1"/>
      <c r="C4223" s="16"/>
      <c r="D4223" s="1"/>
      <c r="E4223" s="1"/>
      <c r="F4223" s="1"/>
      <c r="G4223" s="1"/>
      <c r="H4223" s="11"/>
      <c r="I4223" s="11"/>
      <c r="J4223" s="11"/>
      <c r="K4223" s="2"/>
      <c r="L4223" s="2"/>
      <c r="M4223" s="1"/>
    </row>
    <row r="4224" spans="1:13" x14ac:dyDescent="0.2">
      <c r="A4224" s="1"/>
      <c r="B4224" s="1"/>
      <c r="C4224" s="16"/>
      <c r="D4224" s="1"/>
      <c r="E4224" s="1"/>
      <c r="F4224" s="1"/>
      <c r="G4224" s="1"/>
      <c r="H4224" s="11"/>
      <c r="I4224" s="11"/>
      <c r="J4224" s="11"/>
      <c r="K4224" s="2"/>
      <c r="L4224" s="2"/>
      <c r="M4224" s="1"/>
    </row>
    <row r="4225" spans="1:13" x14ac:dyDescent="0.2">
      <c r="A4225" s="1"/>
      <c r="B4225" s="1"/>
      <c r="C4225" s="16"/>
      <c r="D4225" s="1"/>
      <c r="E4225" s="1"/>
      <c r="F4225" s="1"/>
      <c r="G4225" s="1"/>
      <c r="H4225" s="11"/>
      <c r="I4225" s="11"/>
      <c r="J4225" s="11"/>
      <c r="K4225" s="2"/>
      <c r="L4225" s="2"/>
      <c r="M4225" s="1"/>
    </row>
    <row r="4226" spans="1:13" x14ac:dyDescent="0.2">
      <c r="A4226" s="1"/>
      <c r="B4226" s="1"/>
      <c r="C4226" s="16"/>
      <c r="D4226" s="1"/>
      <c r="E4226" s="1"/>
      <c r="F4226" s="1"/>
      <c r="G4226" s="1"/>
      <c r="H4226" s="11"/>
      <c r="I4226" s="11"/>
      <c r="J4226" s="11"/>
      <c r="K4226" s="2"/>
      <c r="L4226" s="2"/>
      <c r="M4226" s="1"/>
    </row>
    <row r="4227" spans="1:13" x14ac:dyDescent="0.2">
      <c r="A4227" s="1"/>
      <c r="B4227" s="1"/>
      <c r="C4227" s="16"/>
      <c r="D4227" s="1"/>
      <c r="E4227" s="1"/>
      <c r="F4227" s="1"/>
      <c r="G4227" s="1"/>
      <c r="H4227" s="11"/>
      <c r="I4227" s="11"/>
      <c r="J4227" s="11"/>
      <c r="K4227" s="2"/>
      <c r="L4227" s="2"/>
      <c r="M4227" s="1"/>
    </row>
    <row r="4228" spans="1:13" x14ac:dyDescent="0.2">
      <c r="A4228" s="1"/>
      <c r="B4228" s="1"/>
      <c r="C4228" s="16"/>
      <c r="D4228" s="1"/>
      <c r="E4228" s="1"/>
      <c r="F4228" s="1"/>
      <c r="G4228" s="1"/>
      <c r="H4228" s="11"/>
      <c r="I4228" s="11"/>
      <c r="J4228" s="11"/>
      <c r="K4228" s="2"/>
      <c r="L4228" s="2"/>
      <c r="M4228" s="1"/>
    </row>
    <row r="4229" spans="1:13" x14ac:dyDescent="0.2">
      <c r="A4229" s="1"/>
      <c r="B4229" s="1"/>
      <c r="C4229" s="16"/>
      <c r="D4229" s="1"/>
      <c r="E4229" s="1"/>
      <c r="F4229" s="1"/>
      <c r="G4229" s="1"/>
      <c r="H4229" s="11"/>
      <c r="I4229" s="11"/>
      <c r="J4229" s="11"/>
      <c r="K4229" s="2"/>
      <c r="L4229" s="2"/>
      <c r="M4229" s="1"/>
    </row>
    <row r="4230" spans="1:13" x14ac:dyDescent="0.2">
      <c r="A4230" s="1"/>
      <c r="B4230" s="1"/>
      <c r="C4230" s="16"/>
      <c r="D4230" s="1"/>
      <c r="E4230" s="1"/>
      <c r="F4230" s="1"/>
      <c r="G4230" s="1"/>
      <c r="H4230" s="11"/>
      <c r="I4230" s="11"/>
      <c r="J4230" s="11"/>
      <c r="K4230" s="2"/>
      <c r="L4230" s="2"/>
      <c r="M4230" s="1"/>
    </row>
    <row r="4231" spans="1:13" x14ac:dyDescent="0.2">
      <c r="A4231" s="1"/>
      <c r="B4231" s="1"/>
      <c r="C4231" s="16"/>
      <c r="D4231" s="1"/>
      <c r="E4231" s="1"/>
      <c r="F4231" s="1"/>
      <c r="G4231" s="1"/>
      <c r="H4231" s="11"/>
      <c r="I4231" s="11"/>
      <c r="J4231" s="11"/>
      <c r="K4231" s="2"/>
      <c r="L4231" s="2"/>
      <c r="M4231" s="1"/>
    </row>
    <row r="4232" spans="1:13" x14ac:dyDescent="0.2">
      <c r="A4232" s="1"/>
      <c r="B4232" s="1"/>
      <c r="C4232" s="16"/>
      <c r="D4232" s="1"/>
      <c r="E4232" s="1"/>
      <c r="F4232" s="1"/>
      <c r="G4232" s="1"/>
      <c r="H4232" s="11"/>
      <c r="I4232" s="11"/>
      <c r="J4232" s="11"/>
      <c r="K4232" s="2"/>
      <c r="L4232" s="2"/>
      <c r="M4232" s="1"/>
    </row>
    <row r="4233" spans="1:13" x14ac:dyDescent="0.2">
      <c r="A4233" s="1"/>
      <c r="B4233" s="1"/>
      <c r="C4233" s="16"/>
      <c r="D4233" s="1"/>
      <c r="E4233" s="1"/>
      <c r="F4233" s="1"/>
      <c r="G4233" s="1"/>
      <c r="H4233" s="11"/>
      <c r="I4233" s="11"/>
      <c r="J4233" s="11"/>
      <c r="K4233" s="2"/>
      <c r="L4233" s="2"/>
      <c r="M4233" s="1"/>
    </row>
    <row r="4234" spans="1:13" x14ac:dyDescent="0.2">
      <c r="A4234" s="1"/>
      <c r="B4234" s="1"/>
      <c r="C4234" s="16"/>
      <c r="D4234" s="1"/>
      <c r="E4234" s="1"/>
      <c r="F4234" s="1"/>
      <c r="G4234" s="1"/>
      <c r="H4234" s="11"/>
      <c r="I4234" s="11"/>
      <c r="J4234" s="11"/>
      <c r="K4234" s="2"/>
      <c r="L4234" s="2"/>
      <c r="M4234" s="1"/>
    </row>
    <row r="4235" spans="1:13" x14ac:dyDescent="0.2">
      <c r="A4235" s="1"/>
      <c r="B4235" s="1"/>
      <c r="C4235" s="16"/>
      <c r="D4235" s="1"/>
      <c r="E4235" s="1"/>
      <c r="F4235" s="1"/>
      <c r="G4235" s="1"/>
      <c r="H4235" s="11"/>
      <c r="I4235" s="11"/>
      <c r="J4235" s="11"/>
      <c r="K4235" s="2"/>
      <c r="L4235" s="2"/>
      <c r="M4235" s="1"/>
    </row>
    <row r="4236" spans="1:13" x14ac:dyDescent="0.2">
      <c r="A4236" s="1"/>
      <c r="B4236" s="1"/>
      <c r="C4236" s="16"/>
      <c r="D4236" s="1"/>
      <c r="E4236" s="1"/>
      <c r="F4236" s="1"/>
      <c r="G4236" s="1"/>
      <c r="H4236" s="11"/>
      <c r="I4236" s="11"/>
      <c r="J4236" s="11"/>
      <c r="K4236" s="2"/>
      <c r="L4236" s="2"/>
      <c r="M4236" s="1"/>
    </row>
    <row r="4237" spans="1:13" x14ac:dyDescent="0.2">
      <c r="A4237" s="1"/>
      <c r="B4237" s="1"/>
      <c r="C4237" s="16"/>
      <c r="D4237" s="1"/>
      <c r="E4237" s="1"/>
      <c r="F4237" s="1"/>
      <c r="G4237" s="1"/>
      <c r="H4237" s="11"/>
      <c r="I4237" s="11"/>
      <c r="J4237" s="11"/>
      <c r="K4237" s="2"/>
      <c r="L4237" s="2"/>
      <c r="M4237" s="1"/>
    </row>
    <row r="4238" spans="1:13" x14ac:dyDescent="0.2">
      <c r="A4238" s="1"/>
      <c r="B4238" s="1"/>
      <c r="C4238" s="16"/>
      <c r="D4238" s="1"/>
      <c r="E4238" s="1"/>
      <c r="F4238" s="1"/>
      <c r="G4238" s="1"/>
      <c r="H4238" s="11"/>
      <c r="I4238" s="11"/>
      <c r="J4238" s="11"/>
      <c r="K4238" s="2"/>
      <c r="L4238" s="2"/>
      <c r="M4238" s="1"/>
    </row>
    <row r="4239" spans="1:13" x14ac:dyDescent="0.2">
      <c r="A4239" s="1"/>
      <c r="B4239" s="1"/>
      <c r="C4239" s="16"/>
      <c r="D4239" s="1"/>
      <c r="E4239" s="1"/>
      <c r="F4239" s="1"/>
      <c r="G4239" s="1"/>
      <c r="H4239" s="11"/>
      <c r="I4239" s="11"/>
      <c r="J4239" s="11"/>
      <c r="K4239" s="2"/>
      <c r="L4239" s="2"/>
      <c r="M4239" s="1"/>
    </row>
    <row r="4240" spans="1:13" x14ac:dyDescent="0.2">
      <c r="A4240" s="1"/>
      <c r="B4240" s="1"/>
      <c r="C4240" s="16"/>
      <c r="D4240" s="1"/>
      <c r="E4240" s="1"/>
      <c r="F4240" s="1"/>
      <c r="G4240" s="1"/>
      <c r="H4240" s="11"/>
      <c r="I4240" s="11"/>
      <c r="J4240" s="11"/>
      <c r="K4240" s="2"/>
      <c r="L4240" s="2"/>
      <c r="M4240" s="1"/>
    </row>
    <row r="4241" spans="1:13" x14ac:dyDescent="0.2">
      <c r="A4241" s="1"/>
      <c r="B4241" s="1"/>
      <c r="C4241" s="16"/>
      <c r="D4241" s="1"/>
      <c r="E4241" s="1"/>
      <c r="F4241" s="1"/>
      <c r="G4241" s="1"/>
      <c r="H4241" s="11"/>
      <c r="I4241" s="11"/>
      <c r="J4241" s="11"/>
      <c r="K4241" s="2"/>
      <c r="L4241" s="2"/>
      <c r="M4241" s="1"/>
    </row>
    <row r="4242" spans="1:13" x14ac:dyDescent="0.2">
      <c r="A4242" s="1"/>
      <c r="B4242" s="1"/>
      <c r="C4242" s="16"/>
      <c r="D4242" s="1"/>
      <c r="E4242" s="1"/>
      <c r="F4242" s="1"/>
      <c r="G4242" s="1"/>
      <c r="H4242" s="11"/>
      <c r="I4242" s="11"/>
      <c r="J4242" s="11"/>
      <c r="K4242" s="2"/>
      <c r="L4242" s="2"/>
      <c r="M4242" s="1"/>
    </row>
    <row r="4243" spans="1:13" x14ac:dyDescent="0.2">
      <c r="A4243" s="1"/>
      <c r="B4243" s="1"/>
      <c r="C4243" s="16"/>
      <c r="D4243" s="1"/>
      <c r="E4243" s="1"/>
      <c r="F4243" s="1"/>
      <c r="G4243" s="1"/>
      <c r="H4243" s="11"/>
      <c r="I4243" s="11"/>
      <c r="J4243" s="11"/>
      <c r="K4243" s="2"/>
      <c r="L4243" s="2"/>
      <c r="M4243" s="1"/>
    </row>
    <row r="4244" spans="1:13" x14ac:dyDescent="0.2">
      <c r="A4244" s="1"/>
      <c r="B4244" s="1"/>
      <c r="C4244" s="16"/>
      <c r="D4244" s="1"/>
      <c r="E4244" s="1"/>
      <c r="F4244" s="1"/>
      <c r="G4244" s="1"/>
      <c r="H4244" s="11"/>
      <c r="I4244" s="11"/>
      <c r="J4244" s="11"/>
      <c r="K4244" s="2"/>
      <c r="L4244" s="2"/>
      <c r="M4244" s="1"/>
    </row>
    <row r="4245" spans="1:13" x14ac:dyDescent="0.2">
      <c r="A4245" s="1"/>
      <c r="B4245" s="1"/>
      <c r="C4245" s="16"/>
      <c r="D4245" s="1"/>
      <c r="E4245" s="1"/>
      <c r="F4245" s="1"/>
      <c r="G4245" s="1"/>
      <c r="H4245" s="11"/>
      <c r="I4245" s="11"/>
      <c r="J4245" s="11"/>
      <c r="K4245" s="2"/>
      <c r="L4245" s="2"/>
      <c r="M4245" s="1"/>
    </row>
    <row r="4246" spans="1:13" x14ac:dyDescent="0.2">
      <c r="A4246" s="1"/>
      <c r="B4246" s="1"/>
      <c r="C4246" s="16"/>
      <c r="D4246" s="1"/>
      <c r="E4246" s="1"/>
      <c r="F4246" s="1"/>
      <c r="G4246" s="1"/>
      <c r="H4246" s="11"/>
      <c r="I4246" s="11"/>
      <c r="J4246" s="11"/>
      <c r="K4246" s="2"/>
      <c r="L4246" s="2"/>
      <c r="M4246" s="1"/>
    </row>
    <row r="4247" spans="1:13" x14ac:dyDescent="0.2">
      <c r="A4247" s="1"/>
      <c r="B4247" s="1"/>
      <c r="C4247" s="16"/>
      <c r="D4247" s="1"/>
      <c r="E4247" s="1"/>
      <c r="F4247" s="1"/>
      <c r="G4247" s="1"/>
      <c r="H4247" s="11"/>
      <c r="I4247" s="11"/>
      <c r="J4247" s="11"/>
      <c r="K4247" s="2"/>
      <c r="L4247" s="2"/>
      <c r="M4247" s="1"/>
    </row>
    <row r="4248" spans="1:13" x14ac:dyDescent="0.2">
      <c r="A4248" s="1"/>
      <c r="B4248" s="1"/>
      <c r="C4248" s="16"/>
      <c r="D4248" s="1"/>
      <c r="E4248" s="1"/>
      <c r="F4248" s="1"/>
      <c r="G4248" s="1"/>
      <c r="H4248" s="11"/>
      <c r="I4248" s="11"/>
      <c r="J4248" s="11"/>
      <c r="K4248" s="2"/>
      <c r="L4248" s="2"/>
      <c r="M4248" s="1"/>
    </row>
    <row r="4249" spans="1:13" x14ac:dyDescent="0.2">
      <c r="A4249" s="1"/>
      <c r="B4249" s="1"/>
      <c r="C4249" s="16"/>
      <c r="D4249" s="1"/>
      <c r="E4249" s="1"/>
      <c r="F4249" s="1"/>
      <c r="G4249" s="1"/>
      <c r="H4249" s="11"/>
      <c r="I4249" s="11"/>
      <c r="J4249" s="11"/>
      <c r="K4249" s="2"/>
      <c r="L4249" s="2"/>
      <c r="M4249" s="1"/>
    </row>
    <row r="4250" spans="1:13" x14ac:dyDescent="0.2">
      <c r="A4250" s="1"/>
      <c r="B4250" s="1"/>
      <c r="C4250" s="16"/>
      <c r="D4250" s="1"/>
      <c r="E4250" s="1"/>
      <c r="F4250" s="1"/>
      <c r="G4250" s="1"/>
      <c r="H4250" s="11"/>
      <c r="I4250" s="11"/>
      <c r="J4250" s="11"/>
      <c r="K4250" s="2"/>
      <c r="L4250" s="2"/>
      <c r="M4250" s="1"/>
    </row>
    <row r="4251" spans="1:13" x14ac:dyDescent="0.2">
      <c r="A4251" s="1"/>
      <c r="B4251" s="1"/>
      <c r="C4251" s="16"/>
      <c r="D4251" s="1"/>
      <c r="E4251" s="1"/>
      <c r="F4251" s="1"/>
      <c r="G4251" s="1"/>
      <c r="H4251" s="11"/>
      <c r="I4251" s="11"/>
      <c r="J4251" s="11"/>
      <c r="K4251" s="2"/>
      <c r="L4251" s="2"/>
      <c r="M4251" s="1"/>
    </row>
    <row r="4252" spans="1:13" x14ac:dyDescent="0.2">
      <c r="A4252" s="1"/>
      <c r="B4252" s="1"/>
      <c r="C4252" s="16"/>
      <c r="D4252" s="1"/>
      <c r="E4252" s="1"/>
      <c r="F4252" s="1"/>
      <c r="G4252" s="1"/>
      <c r="H4252" s="11"/>
      <c r="I4252" s="11"/>
      <c r="J4252" s="11"/>
      <c r="K4252" s="2"/>
      <c r="L4252" s="2"/>
      <c r="M4252" s="1"/>
    </row>
    <row r="4253" spans="1:13" x14ac:dyDescent="0.2">
      <c r="A4253" s="1"/>
      <c r="B4253" s="1"/>
      <c r="C4253" s="16"/>
      <c r="D4253" s="1"/>
      <c r="E4253" s="1"/>
      <c r="F4253" s="1"/>
      <c r="G4253" s="1"/>
      <c r="H4253" s="11"/>
      <c r="I4253" s="11"/>
      <c r="J4253" s="11"/>
      <c r="K4253" s="2"/>
      <c r="L4253" s="2"/>
      <c r="M4253" s="1"/>
    </row>
    <row r="4254" spans="1:13" x14ac:dyDescent="0.2">
      <c r="A4254" s="1"/>
      <c r="B4254" s="1"/>
      <c r="C4254" s="16"/>
      <c r="D4254" s="1"/>
      <c r="E4254" s="1"/>
      <c r="F4254" s="1"/>
      <c r="G4254" s="1"/>
      <c r="H4254" s="11"/>
      <c r="I4254" s="11"/>
      <c r="J4254" s="11"/>
      <c r="K4254" s="2"/>
      <c r="L4254" s="2"/>
      <c r="M4254" s="1"/>
    </row>
    <row r="4255" spans="1:13" x14ac:dyDescent="0.2">
      <c r="A4255" s="1"/>
      <c r="B4255" s="1"/>
      <c r="C4255" s="16"/>
      <c r="D4255" s="1"/>
      <c r="E4255" s="1"/>
      <c r="F4255" s="1"/>
      <c r="G4255" s="1"/>
      <c r="H4255" s="11"/>
      <c r="I4255" s="11"/>
      <c r="J4255" s="11"/>
      <c r="K4255" s="2"/>
      <c r="L4255" s="2"/>
      <c r="M4255" s="1"/>
    </row>
    <row r="4256" spans="1:13" x14ac:dyDescent="0.2">
      <c r="A4256" s="1"/>
      <c r="B4256" s="1"/>
      <c r="C4256" s="16"/>
      <c r="D4256" s="1"/>
      <c r="E4256" s="1"/>
      <c r="F4256" s="1"/>
      <c r="G4256" s="1"/>
      <c r="H4256" s="11"/>
      <c r="I4256" s="11"/>
      <c r="J4256" s="11"/>
      <c r="K4256" s="2"/>
      <c r="L4256" s="2"/>
      <c r="M4256" s="1"/>
    </row>
    <row r="4257" spans="1:13" x14ac:dyDescent="0.2">
      <c r="A4257" s="1"/>
      <c r="B4257" s="1"/>
      <c r="C4257" s="16"/>
      <c r="D4257" s="1"/>
      <c r="E4257" s="1"/>
      <c r="F4257" s="1"/>
      <c r="G4257" s="1"/>
      <c r="H4257" s="11"/>
      <c r="I4257" s="11"/>
      <c r="J4257" s="11"/>
      <c r="K4257" s="2"/>
      <c r="L4257" s="2"/>
      <c r="M4257" s="1"/>
    </row>
    <row r="4258" spans="1:13" x14ac:dyDescent="0.2">
      <c r="A4258" s="1"/>
      <c r="B4258" s="1"/>
      <c r="C4258" s="16"/>
      <c r="D4258" s="1"/>
      <c r="E4258" s="1"/>
      <c r="F4258" s="1"/>
      <c r="G4258" s="1"/>
      <c r="H4258" s="11"/>
      <c r="I4258" s="11"/>
      <c r="J4258" s="11"/>
      <c r="K4258" s="2"/>
      <c r="L4258" s="2"/>
      <c r="M4258" s="1"/>
    </row>
    <row r="4259" spans="1:13" x14ac:dyDescent="0.2">
      <c r="A4259" s="1"/>
      <c r="B4259" s="1"/>
      <c r="C4259" s="16"/>
      <c r="D4259" s="1"/>
      <c r="E4259" s="1"/>
      <c r="F4259" s="1"/>
      <c r="G4259" s="1"/>
      <c r="H4259" s="11"/>
      <c r="I4259" s="11"/>
      <c r="J4259" s="11"/>
      <c r="K4259" s="2"/>
      <c r="L4259" s="2"/>
      <c r="M4259" s="1"/>
    </row>
    <row r="4260" spans="1:13" x14ac:dyDescent="0.2">
      <c r="A4260" s="1"/>
      <c r="B4260" s="1"/>
      <c r="C4260" s="16"/>
      <c r="D4260" s="1"/>
      <c r="E4260" s="1"/>
      <c r="F4260" s="1"/>
      <c r="G4260" s="1"/>
      <c r="H4260" s="11"/>
      <c r="I4260" s="11"/>
      <c r="J4260" s="11"/>
      <c r="K4260" s="2"/>
      <c r="L4260" s="2"/>
      <c r="M4260" s="1"/>
    </row>
    <row r="4261" spans="1:13" x14ac:dyDescent="0.2">
      <c r="A4261" s="1"/>
      <c r="B4261" s="1"/>
      <c r="C4261" s="16"/>
      <c r="D4261" s="1"/>
      <c r="E4261" s="1"/>
      <c r="F4261" s="1"/>
      <c r="G4261" s="1"/>
      <c r="H4261" s="11"/>
      <c r="I4261" s="11"/>
      <c r="J4261" s="11"/>
      <c r="K4261" s="2"/>
      <c r="L4261" s="2"/>
      <c r="M4261" s="1"/>
    </row>
    <row r="4262" spans="1:13" x14ac:dyDescent="0.2">
      <c r="A4262" s="1"/>
      <c r="B4262" s="1"/>
      <c r="C4262" s="16"/>
      <c r="D4262" s="1"/>
      <c r="E4262" s="1"/>
      <c r="F4262" s="1"/>
      <c r="G4262" s="1"/>
      <c r="H4262" s="11"/>
      <c r="I4262" s="11"/>
      <c r="J4262" s="11"/>
      <c r="K4262" s="2"/>
      <c r="L4262" s="2"/>
      <c r="M4262" s="1"/>
    </row>
    <row r="4263" spans="1:13" x14ac:dyDescent="0.2">
      <c r="A4263" s="1"/>
      <c r="B4263" s="1"/>
      <c r="C4263" s="16"/>
      <c r="D4263" s="1"/>
      <c r="E4263" s="1"/>
      <c r="F4263" s="1"/>
      <c r="G4263" s="1"/>
      <c r="H4263" s="11"/>
      <c r="I4263" s="11"/>
      <c r="J4263" s="11"/>
      <c r="K4263" s="2"/>
      <c r="L4263" s="2"/>
      <c r="M4263" s="1"/>
    </row>
    <row r="4264" spans="1:13" x14ac:dyDescent="0.2">
      <c r="A4264" s="1"/>
      <c r="B4264" s="1"/>
      <c r="C4264" s="16"/>
      <c r="D4264" s="1"/>
      <c r="E4264" s="1"/>
      <c r="F4264" s="1"/>
      <c r="G4264" s="1"/>
      <c r="H4264" s="11"/>
      <c r="I4264" s="11"/>
      <c r="J4264" s="11"/>
      <c r="K4264" s="2"/>
      <c r="L4264" s="2"/>
      <c r="M4264" s="1"/>
    </row>
    <row r="4265" spans="1:13" x14ac:dyDescent="0.2">
      <c r="A4265" s="1"/>
      <c r="B4265" s="1"/>
      <c r="C4265" s="16"/>
      <c r="D4265" s="1"/>
      <c r="E4265" s="1"/>
      <c r="F4265" s="1"/>
      <c r="G4265" s="1"/>
      <c r="H4265" s="11"/>
      <c r="I4265" s="11"/>
      <c r="J4265" s="11"/>
      <c r="K4265" s="2"/>
      <c r="L4265" s="2"/>
      <c r="M4265" s="1"/>
    </row>
    <row r="4266" spans="1:13" x14ac:dyDescent="0.2">
      <c r="A4266" s="1"/>
      <c r="B4266" s="1"/>
      <c r="C4266" s="16"/>
      <c r="D4266" s="1"/>
      <c r="E4266" s="1"/>
      <c r="F4266" s="1"/>
      <c r="G4266" s="1"/>
      <c r="H4266" s="11"/>
      <c r="I4266" s="11"/>
      <c r="J4266" s="11"/>
      <c r="K4266" s="2"/>
      <c r="L4266" s="2"/>
      <c r="M4266" s="1"/>
    </row>
    <row r="4267" spans="1:13" x14ac:dyDescent="0.2">
      <c r="A4267" s="1"/>
      <c r="B4267" s="1"/>
      <c r="C4267" s="16"/>
      <c r="D4267" s="1"/>
      <c r="E4267" s="1"/>
      <c r="F4267" s="1"/>
      <c r="G4267" s="1"/>
      <c r="H4267" s="11"/>
      <c r="I4267" s="11"/>
      <c r="J4267" s="11"/>
      <c r="K4267" s="2"/>
      <c r="L4267" s="2"/>
      <c r="M4267" s="1"/>
    </row>
    <row r="4268" spans="1:13" x14ac:dyDescent="0.2">
      <c r="A4268" s="1"/>
      <c r="B4268" s="1"/>
      <c r="C4268" s="16"/>
      <c r="D4268" s="1"/>
      <c r="E4268" s="1"/>
      <c r="F4268" s="1"/>
      <c r="G4268" s="1"/>
      <c r="H4268" s="11"/>
      <c r="I4268" s="11"/>
      <c r="J4268" s="11"/>
      <c r="K4268" s="2"/>
      <c r="L4268" s="2"/>
      <c r="M4268" s="1"/>
    </row>
    <row r="4269" spans="1:13" x14ac:dyDescent="0.2">
      <c r="A4269" s="1"/>
      <c r="B4269" s="1"/>
      <c r="C4269" s="16"/>
      <c r="D4269" s="1"/>
      <c r="E4269" s="1"/>
      <c r="F4269" s="1"/>
      <c r="G4269" s="1"/>
      <c r="H4269" s="11"/>
      <c r="I4269" s="11"/>
      <c r="J4269" s="11"/>
      <c r="K4269" s="2"/>
      <c r="L4269" s="2"/>
      <c r="M4269" s="1"/>
    </row>
    <row r="4270" spans="1:13" x14ac:dyDescent="0.2">
      <c r="A4270" s="1"/>
      <c r="B4270" s="1"/>
      <c r="C4270" s="16"/>
      <c r="D4270" s="1"/>
      <c r="E4270" s="1"/>
      <c r="F4270" s="1"/>
      <c r="G4270" s="1"/>
      <c r="H4270" s="11"/>
      <c r="I4270" s="11"/>
      <c r="J4270" s="11"/>
      <c r="K4270" s="2"/>
      <c r="L4270" s="2"/>
      <c r="M4270" s="1"/>
    </row>
    <row r="4271" spans="1:13" x14ac:dyDescent="0.2">
      <c r="A4271" s="1"/>
      <c r="B4271" s="1"/>
      <c r="C4271" s="16"/>
      <c r="D4271" s="1"/>
      <c r="E4271" s="1"/>
      <c r="F4271" s="1"/>
      <c r="G4271" s="1"/>
      <c r="H4271" s="11"/>
      <c r="I4271" s="11"/>
      <c r="J4271" s="11"/>
      <c r="K4271" s="2"/>
      <c r="L4271" s="2"/>
      <c r="M4271" s="1"/>
    </row>
    <row r="4272" spans="1:13" x14ac:dyDescent="0.2">
      <c r="A4272" s="1"/>
      <c r="B4272" s="1"/>
      <c r="C4272" s="16"/>
      <c r="D4272" s="1"/>
      <c r="E4272" s="1"/>
      <c r="F4272" s="1"/>
      <c r="G4272" s="1"/>
      <c r="H4272" s="11"/>
      <c r="I4272" s="11"/>
      <c r="J4272" s="11"/>
      <c r="K4272" s="2"/>
      <c r="L4272" s="2"/>
      <c r="M4272" s="1"/>
    </row>
    <row r="4273" spans="1:13" x14ac:dyDescent="0.2">
      <c r="A4273" s="1"/>
      <c r="B4273" s="1"/>
      <c r="C4273" s="16"/>
      <c r="D4273" s="1"/>
      <c r="E4273" s="1"/>
      <c r="F4273" s="1"/>
      <c r="G4273" s="1"/>
      <c r="H4273" s="11"/>
      <c r="I4273" s="11"/>
      <c r="J4273" s="11"/>
      <c r="K4273" s="2"/>
      <c r="L4273" s="2"/>
      <c r="M4273" s="1"/>
    </row>
    <row r="4274" spans="1:13" x14ac:dyDescent="0.2">
      <c r="A4274" s="1"/>
      <c r="B4274" s="1"/>
      <c r="C4274" s="16"/>
      <c r="D4274" s="1"/>
      <c r="E4274" s="1"/>
      <c r="F4274" s="1"/>
      <c r="G4274" s="1"/>
      <c r="H4274" s="11"/>
      <c r="I4274" s="11"/>
      <c r="J4274" s="11"/>
      <c r="K4274" s="2"/>
      <c r="L4274" s="2"/>
      <c r="M4274" s="1"/>
    </row>
    <row r="4275" spans="1:13" x14ac:dyDescent="0.2">
      <c r="A4275" s="1"/>
      <c r="B4275" s="1"/>
      <c r="C4275" s="16"/>
      <c r="D4275" s="1"/>
      <c r="E4275" s="1"/>
      <c r="F4275" s="1"/>
      <c r="G4275" s="1"/>
      <c r="H4275" s="11"/>
      <c r="I4275" s="11"/>
      <c r="J4275" s="11"/>
      <c r="K4275" s="2"/>
      <c r="L4275" s="2"/>
      <c r="M4275" s="1"/>
    </row>
    <row r="4276" spans="1:13" x14ac:dyDescent="0.2">
      <c r="A4276" s="1"/>
      <c r="B4276" s="1"/>
      <c r="C4276" s="16"/>
      <c r="D4276" s="1"/>
      <c r="E4276" s="1"/>
      <c r="F4276" s="1"/>
      <c r="G4276" s="1"/>
      <c r="H4276" s="11"/>
      <c r="I4276" s="11"/>
      <c r="J4276" s="11"/>
      <c r="K4276" s="2"/>
      <c r="L4276" s="2"/>
      <c r="M4276" s="1"/>
    </row>
    <row r="4277" spans="1:13" x14ac:dyDescent="0.2">
      <c r="A4277" s="1"/>
      <c r="B4277" s="1"/>
      <c r="C4277" s="16"/>
      <c r="D4277" s="1"/>
      <c r="E4277" s="1"/>
      <c r="F4277" s="1"/>
      <c r="G4277" s="1"/>
      <c r="H4277" s="11"/>
      <c r="I4277" s="11"/>
      <c r="J4277" s="11"/>
      <c r="K4277" s="2"/>
      <c r="L4277" s="2"/>
      <c r="M4277" s="1"/>
    </row>
    <row r="4278" spans="1:13" x14ac:dyDescent="0.2">
      <c r="A4278" s="1"/>
      <c r="B4278" s="1"/>
      <c r="C4278" s="16"/>
      <c r="D4278" s="1"/>
      <c r="E4278" s="1"/>
      <c r="F4278" s="1"/>
      <c r="G4278" s="1"/>
      <c r="H4278" s="11"/>
      <c r="I4278" s="11"/>
      <c r="J4278" s="11"/>
      <c r="K4278" s="2"/>
      <c r="L4278" s="2"/>
      <c r="M4278" s="1"/>
    </row>
    <row r="4279" spans="1:13" x14ac:dyDescent="0.2">
      <c r="A4279" s="1"/>
      <c r="B4279" s="1"/>
      <c r="C4279" s="16"/>
      <c r="D4279" s="1"/>
      <c r="E4279" s="1"/>
      <c r="F4279" s="1"/>
      <c r="G4279" s="1"/>
      <c r="H4279" s="11"/>
      <c r="I4279" s="11"/>
      <c r="J4279" s="11"/>
      <c r="K4279" s="2"/>
      <c r="L4279" s="2"/>
      <c r="M4279" s="1"/>
    </row>
    <row r="4280" spans="1:13" x14ac:dyDescent="0.2">
      <c r="A4280" s="1"/>
      <c r="B4280" s="1"/>
      <c r="C4280" s="16"/>
      <c r="D4280" s="1"/>
      <c r="E4280" s="1"/>
      <c r="F4280" s="1"/>
      <c r="G4280" s="1"/>
      <c r="H4280" s="11"/>
      <c r="I4280" s="11"/>
      <c r="J4280" s="11"/>
      <c r="K4280" s="2"/>
      <c r="L4280" s="2"/>
      <c r="M4280" s="1"/>
    </row>
    <row r="4281" spans="1:13" x14ac:dyDescent="0.2">
      <c r="A4281" s="1"/>
      <c r="B4281" s="1"/>
      <c r="C4281" s="16"/>
      <c r="D4281" s="1"/>
      <c r="E4281" s="1"/>
      <c r="F4281" s="1"/>
      <c r="G4281" s="1"/>
      <c r="H4281" s="11"/>
      <c r="I4281" s="11"/>
      <c r="J4281" s="11"/>
      <c r="K4281" s="2"/>
      <c r="L4281" s="2"/>
      <c r="M4281" s="1"/>
    </row>
    <row r="4282" spans="1:13" x14ac:dyDescent="0.2">
      <c r="A4282" s="1"/>
      <c r="B4282" s="1"/>
      <c r="C4282" s="16"/>
      <c r="D4282" s="1"/>
      <c r="E4282" s="1"/>
      <c r="F4282" s="1"/>
      <c r="G4282" s="1"/>
      <c r="H4282" s="11"/>
      <c r="I4282" s="11"/>
      <c r="J4282" s="11"/>
      <c r="K4282" s="2"/>
      <c r="L4282" s="2"/>
      <c r="M4282" s="1"/>
    </row>
    <row r="4283" spans="1:13" x14ac:dyDescent="0.2">
      <c r="A4283" s="1"/>
      <c r="B4283" s="1"/>
      <c r="C4283" s="16"/>
      <c r="D4283" s="1"/>
      <c r="E4283" s="1"/>
      <c r="F4283" s="1"/>
      <c r="G4283" s="1"/>
      <c r="H4283" s="11"/>
      <c r="I4283" s="11"/>
      <c r="J4283" s="11"/>
      <c r="K4283" s="2"/>
      <c r="L4283" s="2"/>
      <c r="M4283" s="1"/>
    </row>
    <row r="4284" spans="1:13" x14ac:dyDescent="0.2">
      <c r="A4284" s="1"/>
      <c r="B4284" s="1"/>
      <c r="C4284" s="16"/>
      <c r="D4284" s="1"/>
      <c r="E4284" s="1"/>
      <c r="F4284" s="1"/>
      <c r="G4284" s="1"/>
      <c r="H4284" s="11"/>
      <c r="I4284" s="11"/>
      <c r="J4284" s="11"/>
      <c r="K4284" s="2"/>
      <c r="L4284" s="2"/>
      <c r="M4284" s="1"/>
    </row>
    <row r="4285" spans="1:13" x14ac:dyDescent="0.2">
      <c r="A4285" s="1"/>
      <c r="B4285" s="1"/>
      <c r="C4285" s="16"/>
      <c r="D4285" s="1"/>
      <c r="E4285" s="1"/>
      <c r="F4285" s="1"/>
      <c r="G4285" s="1"/>
      <c r="H4285" s="11"/>
      <c r="I4285" s="11"/>
      <c r="J4285" s="11"/>
      <c r="K4285" s="2"/>
      <c r="L4285" s="2"/>
      <c r="M4285" s="1"/>
    </row>
    <row r="4286" spans="1:13" x14ac:dyDescent="0.2">
      <c r="A4286" s="1"/>
      <c r="B4286" s="1"/>
      <c r="C4286" s="16"/>
      <c r="D4286" s="1"/>
      <c r="E4286" s="1"/>
      <c r="F4286" s="1"/>
      <c r="G4286" s="1"/>
      <c r="H4286" s="11"/>
      <c r="I4286" s="11"/>
      <c r="J4286" s="11"/>
      <c r="K4286" s="2"/>
      <c r="L4286" s="2"/>
      <c r="M4286" s="1"/>
    </row>
    <row r="4287" spans="1:13" x14ac:dyDescent="0.2">
      <c r="A4287" s="1"/>
      <c r="B4287" s="1"/>
      <c r="C4287" s="16"/>
      <c r="D4287" s="1"/>
      <c r="E4287" s="1"/>
      <c r="F4287" s="1"/>
      <c r="G4287" s="1"/>
      <c r="H4287" s="11"/>
      <c r="I4287" s="11"/>
      <c r="J4287" s="11"/>
      <c r="K4287" s="2"/>
      <c r="L4287" s="2"/>
      <c r="M4287" s="1"/>
    </row>
    <row r="4288" spans="1:13" x14ac:dyDescent="0.2">
      <c r="A4288" s="1"/>
      <c r="B4288" s="1"/>
      <c r="C4288" s="16"/>
      <c r="D4288" s="1"/>
      <c r="E4288" s="1"/>
      <c r="F4288" s="1"/>
      <c r="G4288" s="1"/>
      <c r="H4288" s="11"/>
      <c r="I4288" s="11"/>
      <c r="J4288" s="11"/>
      <c r="K4288" s="2"/>
      <c r="L4288" s="2"/>
      <c r="M4288" s="1"/>
    </row>
    <row r="4289" spans="1:13" x14ac:dyDescent="0.2">
      <c r="A4289" s="1"/>
      <c r="B4289" s="1"/>
      <c r="C4289" s="16"/>
      <c r="D4289" s="1"/>
      <c r="E4289" s="1"/>
      <c r="F4289" s="1"/>
      <c r="G4289" s="1"/>
      <c r="H4289" s="11"/>
      <c r="I4289" s="11"/>
      <c r="J4289" s="11"/>
      <c r="K4289" s="2"/>
      <c r="L4289" s="2"/>
      <c r="M4289" s="1"/>
    </row>
    <row r="4290" spans="1:13" x14ac:dyDescent="0.2">
      <c r="A4290" s="1"/>
      <c r="B4290" s="1"/>
      <c r="C4290" s="16"/>
      <c r="D4290" s="1"/>
      <c r="E4290" s="1"/>
      <c r="F4290" s="1"/>
      <c r="G4290" s="1"/>
      <c r="H4290" s="11"/>
      <c r="I4290" s="11"/>
      <c r="J4290" s="11"/>
      <c r="K4290" s="2"/>
      <c r="L4290" s="2"/>
      <c r="M4290" s="1"/>
    </row>
    <row r="4291" spans="1:13" x14ac:dyDescent="0.2">
      <c r="A4291" s="1"/>
      <c r="B4291" s="1"/>
      <c r="C4291" s="16"/>
      <c r="D4291" s="1"/>
      <c r="E4291" s="1"/>
      <c r="F4291" s="1"/>
      <c r="G4291" s="1"/>
      <c r="H4291" s="11"/>
      <c r="I4291" s="11"/>
      <c r="J4291" s="11"/>
      <c r="K4291" s="2"/>
      <c r="L4291" s="2"/>
      <c r="M4291" s="1"/>
    </row>
    <row r="4292" spans="1:13" x14ac:dyDescent="0.2">
      <c r="A4292" s="1"/>
      <c r="B4292" s="1"/>
      <c r="C4292" s="16"/>
      <c r="D4292" s="1"/>
      <c r="E4292" s="1"/>
      <c r="F4292" s="1"/>
      <c r="G4292" s="1"/>
      <c r="H4292" s="11"/>
      <c r="I4292" s="11"/>
      <c r="J4292" s="11"/>
      <c r="K4292" s="2"/>
      <c r="L4292" s="2"/>
      <c r="M4292" s="1"/>
    </row>
    <row r="4293" spans="1:13" x14ac:dyDescent="0.2">
      <c r="A4293" s="1"/>
      <c r="B4293" s="1"/>
      <c r="C4293" s="16"/>
      <c r="D4293" s="1"/>
      <c r="E4293" s="1"/>
      <c r="F4293" s="1"/>
      <c r="G4293" s="1"/>
      <c r="H4293" s="11"/>
      <c r="I4293" s="11"/>
      <c r="J4293" s="11"/>
      <c r="K4293" s="2"/>
      <c r="L4293" s="2"/>
      <c r="M4293" s="1"/>
    </row>
    <row r="4294" spans="1:13" x14ac:dyDescent="0.2">
      <c r="A4294" s="1"/>
      <c r="B4294" s="1"/>
      <c r="C4294" s="16"/>
      <c r="D4294" s="1"/>
      <c r="E4294" s="1"/>
      <c r="F4294" s="1"/>
      <c r="G4294" s="1"/>
      <c r="H4294" s="11"/>
      <c r="I4294" s="11"/>
      <c r="J4294" s="11"/>
      <c r="K4294" s="2"/>
      <c r="L4294" s="2"/>
      <c r="M4294" s="1"/>
    </row>
    <row r="4295" spans="1:13" x14ac:dyDescent="0.2">
      <c r="A4295" s="1"/>
      <c r="B4295" s="1"/>
      <c r="C4295" s="16"/>
      <c r="D4295" s="1"/>
      <c r="E4295" s="1"/>
      <c r="F4295" s="1"/>
      <c r="G4295" s="1"/>
      <c r="H4295" s="11"/>
      <c r="I4295" s="11"/>
      <c r="J4295" s="11"/>
      <c r="K4295" s="2"/>
      <c r="L4295" s="2"/>
      <c r="M4295" s="1"/>
    </row>
    <row r="4296" spans="1:13" x14ac:dyDescent="0.2">
      <c r="A4296" s="1"/>
      <c r="B4296" s="1"/>
      <c r="C4296" s="16"/>
      <c r="D4296" s="1"/>
      <c r="E4296" s="1"/>
      <c r="F4296" s="1"/>
      <c r="G4296" s="1"/>
      <c r="H4296" s="11"/>
      <c r="I4296" s="11"/>
      <c r="J4296" s="11"/>
      <c r="K4296" s="2"/>
      <c r="L4296" s="2"/>
      <c r="M4296" s="1"/>
    </row>
    <row r="4297" spans="1:13" x14ac:dyDescent="0.2">
      <c r="A4297" s="1"/>
      <c r="B4297" s="1"/>
      <c r="C4297" s="16"/>
      <c r="D4297" s="1"/>
      <c r="E4297" s="1"/>
      <c r="F4297" s="1"/>
      <c r="G4297" s="1"/>
      <c r="H4297" s="11"/>
      <c r="I4297" s="11"/>
      <c r="J4297" s="11"/>
      <c r="K4297" s="2"/>
      <c r="L4297" s="2"/>
      <c r="M4297" s="1"/>
    </row>
    <row r="4298" spans="1:13" x14ac:dyDescent="0.2">
      <c r="A4298" s="1"/>
      <c r="B4298" s="1"/>
      <c r="C4298" s="16"/>
      <c r="D4298" s="1"/>
      <c r="E4298" s="1"/>
      <c r="F4298" s="1"/>
      <c r="G4298" s="1"/>
      <c r="H4298" s="11"/>
      <c r="I4298" s="11"/>
      <c r="J4298" s="11"/>
      <c r="K4298" s="2"/>
      <c r="L4298" s="2"/>
      <c r="M4298" s="1"/>
    </row>
    <row r="4299" spans="1:13" x14ac:dyDescent="0.2">
      <c r="A4299" s="1"/>
      <c r="B4299" s="1"/>
      <c r="C4299" s="16"/>
      <c r="D4299" s="1"/>
      <c r="E4299" s="1"/>
      <c r="F4299" s="1"/>
      <c r="G4299" s="1"/>
      <c r="H4299" s="11"/>
      <c r="I4299" s="11"/>
      <c r="J4299" s="11"/>
      <c r="K4299" s="2"/>
      <c r="L4299" s="2"/>
      <c r="M4299" s="1"/>
    </row>
    <row r="4300" spans="1:13" x14ac:dyDescent="0.2">
      <c r="A4300" s="1"/>
      <c r="B4300" s="1"/>
      <c r="C4300" s="16"/>
      <c r="D4300" s="1"/>
      <c r="E4300" s="1"/>
      <c r="F4300" s="1"/>
      <c r="G4300" s="1"/>
      <c r="H4300" s="11"/>
      <c r="I4300" s="11"/>
      <c r="J4300" s="11"/>
      <c r="K4300" s="2"/>
      <c r="L4300" s="2"/>
      <c r="M4300" s="1"/>
    </row>
    <row r="4301" spans="1:13" x14ac:dyDescent="0.2">
      <c r="A4301" s="1"/>
      <c r="B4301" s="1"/>
      <c r="C4301" s="16"/>
      <c r="D4301" s="1"/>
      <c r="E4301" s="1"/>
      <c r="F4301" s="1"/>
      <c r="G4301" s="1"/>
      <c r="H4301" s="11"/>
      <c r="I4301" s="11"/>
      <c r="J4301" s="11"/>
      <c r="K4301" s="2"/>
      <c r="L4301" s="2"/>
      <c r="M4301" s="1"/>
    </row>
    <row r="4302" spans="1:13" x14ac:dyDescent="0.2">
      <c r="A4302" s="1"/>
      <c r="B4302" s="1"/>
      <c r="C4302" s="16"/>
      <c r="D4302" s="1"/>
      <c r="E4302" s="1"/>
      <c r="F4302" s="1"/>
      <c r="G4302" s="1"/>
      <c r="H4302" s="11"/>
      <c r="I4302" s="11"/>
      <c r="J4302" s="11"/>
      <c r="K4302" s="2"/>
      <c r="L4302" s="2"/>
      <c r="M4302" s="1"/>
    </row>
    <row r="4303" spans="1:13" x14ac:dyDescent="0.2">
      <c r="A4303" s="1"/>
      <c r="B4303" s="1"/>
      <c r="C4303" s="16"/>
      <c r="D4303" s="1"/>
      <c r="E4303" s="1"/>
      <c r="F4303" s="1"/>
      <c r="G4303" s="1"/>
      <c r="H4303" s="11"/>
      <c r="I4303" s="11"/>
      <c r="J4303" s="11"/>
      <c r="K4303" s="2"/>
      <c r="L4303" s="2"/>
      <c r="M4303" s="1"/>
    </row>
    <row r="4304" spans="1:13" x14ac:dyDescent="0.2">
      <c r="A4304" s="1"/>
      <c r="B4304" s="1"/>
      <c r="C4304" s="16"/>
      <c r="D4304" s="1"/>
      <c r="E4304" s="1"/>
      <c r="F4304" s="1"/>
      <c r="G4304" s="1"/>
      <c r="H4304" s="11"/>
      <c r="I4304" s="11"/>
      <c r="J4304" s="11"/>
      <c r="K4304" s="2"/>
      <c r="L4304" s="2"/>
      <c r="M4304" s="1"/>
    </row>
    <row r="4305" spans="1:13" x14ac:dyDescent="0.2">
      <c r="A4305" s="1"/>
      <c r="B4305" s="1"/>
      <c r="C4305" s="16"/>
      <c r="D4305" s="1"/>
      <c r="E4305" s="1"/>
      <c r="F4305" s="1"/>
      <c r="G4305" s="1"/>
      <c r="H4305" s="11"/>
      <c r="I4305" s="11"/>
      <c r="J4305" s="11"/>
      <c r="K4305" s="2"/>
      <c r="L4305" s="2"/>
      <c r="M4305" s="1"/>
    </row>
    <row r="4306" spans="1:13" x14ac:dyDescent="0.2">
      <c r="A4306" s="1"/>
      <c r="B4306" s="1"/>
      <c r="C4306" s="16"/>
      <c r="D4306" s="1"/>
      <c r="E4306" s="1"/>
      <c r="F4306" s="1"/>
      <c r="G4306" s="1"/>
      <c r="H4306" s="11"/>
      <c r="I4306" s="11"/>
      <c r="J4306" s="11"/>
      <c r="K4306" s="2"/>
      <c r="L4306" s="2"/>
      <c r="M4306" s="1"/>
    </row>
    <row r="4307" spans="1:13" x14ac:dyDescent="0.2">
      <c r="A4307" s="1"/>
      <c r="B4307" s="1"/>
      <c r="C4307" s="16"/>
      <c r="D4307" s="1"/>
      <c r="E4307" s="1"/>
      <c r="F4307" s="1"/>
      <c r="G4307" s="1"/>
      <c r="H4307" s="11"/>
      <c r="I4307" s="11"/>
      <c r="J4307" s="11"/>
      <c r="K4307" s="2"/>
      <c r="L4307" s="2"/>
      <c r="M4307" s="1"/>
    </row>
    <row r="4308" spans="1:13" x14ac:dyDescent="0.2">
      <c r="A4308" s="1"/>
      <c r="B4308" s="1"/>
      <c r="C4308" s="16"/>
      <c r="D4308" s="1"/>
      <c r="E4308" s="1"/>
      <c r="F4308" s="1"/>
      <c r="G4308" s="1"/>
      <c r="H4308" s="11"/>
      <c r="I4308" s="11"/>
      <c r="J4308" s="11"/>
      <c r="K4308" s="2"/>
      <c r="L4308" s="2"/>
      <c r="M4308" s="1"/>
    </row>
    <row r="4309" spans="1:13" x14ac:dyDescent="0.2">
      <c r="A4309" s="1"/>
      <c r="B4309" s="1"/>
      <c r="C4309" s="16"/>
      <c r="D4309" s="1"/>
      <c r="E4309" s="1"/>
      <c r="F4309" s="1"/>
      <c r="G4309" s="1"/>
      <c r="H4309" s="11"/>
      <c r="I4309" s="11"/>
      <c r="J4309" s="11"/>
      <c r="K4309" s="2"/>
      <c r="L4309" s="2"/>
      <c r="M4309" s="1"/>
    </row>
    <row r="4310" spans="1:13" x14ac:dyDescent="0.2">
      <c r="A4310" s="1"/>
      <c r="B4310" s="1"/>
      <c r="C4310" s="16"/>
      <c r="D4310" s="1"/>
      <c r="E4310" s="1"/>
      <c r="F4310" s="1"/>
      <c r="G4310" s="1"/>
      <c r="H4310" s="11"/>
      <c r="I4310" s="11"/>
      <c r="J4310" s="11"/>
      <c r="K4310" s="2"/>
      <c r="L4310" s="2"/>
      <c r="M4310" s="1"/>
    </row>
    <row r="4311" spans="1:13" x14ac:dyDescent="0.2">
      <c r="A4311" s="1"/>
      <c r="B4311" s="1"/>
      <c r="C4311" s="16"/>
      <c r="D4311" s="1"/>
      <c r="E4311" s="1"/>
      <c r="F4311" s="1"/>
      <c r="G4311" s="1"/>
      <c r="H4311" s="11"/>
      <c r="I4311" s="11"/>
      <c r="J4311" s="11"/>
      <c r="K4311" s="2"/>
      <c r="L4311" s="2"/>
      <c r="M4311" s="1"/>
    </row>
    <row r="4312" spans="1:13" x14ac:dyDescent="0.2">
      <c r="A4312" s="1"/>
      <c r="B4312" s="1"/>
      <c r="C4312" s="16"/>
      <c r="D4312" s="1"/>
      <c r="E4312" s="1"/>
      <c r="F4312" s="1"/>
      <c r="G4312" s="1"/>
      <c r="H4312" s="11"/>
      <c r="I4312" s="11"/>
      <c r="J4312" s="11"/>
      <c r="K4312" s="2"/>
      <c r="L4312" s="2"/>
      <c r="M4312" s="1"/>
    </row>
    <row r="4313" spans="1:13" x14ac:dyDescent="0.2">
      <c r="A4313" s="1"/>
      <c r="B4313" s="1"/>
      <c r="C4313" s="16"/>
      <c r="D4313" s="1"/>
      <c r="E4313" s="1"/>
      <c r="F4313" s="1"/>
      <c r="G4313" s="1"/>
      <c r="H4313" s="11"/>
      <c r="I4313" s="11"/>
      <c r="J4313" s="11"/>
      <c r="K4313" s="2"/>
      <c r="L4313" s="2"/>
      <c r="M4313" s="1"/>
    </row>
    <row r="4314" spans="1:13" x14ac:dyDescent="0.2">
      <c r="A4314" s="1"/>
      <c r="B4314" s="1"/>
      <c r="C4314" s="16"/>
      <c r="D4314" s="1"/>
      <c r="E4314" s="1"/>
      <c r="F4314" s="1"/>
      <c r="G4314" s="1"/>
      <c r="H4314" s="11"/>
      <c r="I4314" s="11"/>
      <c r="J4314" s="11"/>
      <c r="K4314" s="2"/>
      <c r="L4314" s="2"/>
      <c r="M4314" s="1"/>
    </row>
    <row r="4315" spans="1:13" x14ac:dyDescent="0.2">
      <c r="A4315" s="1"/>
      <c r="B4315" s="1"/>
      <c r="C4315" s="16"/>
      <c r="D4315" s="1"/>
      <c r="E4315" s="1"/>
      <c r="F4315" s="1"/>
      <c r="G4315" s="1"/>
      <c r="H4315" s="11"/>
      <c r="I4315" s="11"/>
      <c r="J4315" s="11"/>
      <c r="K4315" s="2"/>
      <c r="L4315" s="2"/>
      <c r="M4315" s="1"/>
    </row>
    <row r="4316" spans="1:13" x14ac:dyDescent="0.2">
      <c r="A4316" s="1"/>
      <c r="B4316" s="1"/>
      <c r="C4316" s="16"/>
      <c r="D4316" s="1"/>
      <c r="E4316" s="1"/>
      <c r="F4316" s="1"/>
      <c r="G4316" s="1"/>
      <c r="H4316" s="11"/>
      <c r="I4316" s="11"/>
      <c r="J4316" s="11"/>
      <c r="K4316" s="2"/>
      <c r="L4316" s="2"/>
      <c r="M4316" s="1"/>
    </row>
    <row r="4317" spans="1:13" x14ac:dyDescent="0.2">
      <c r="A4317" s="1"/>
      <c r="B4317" s="1"/>
      <c r="C4317" s="16"/>
      <c r="D4317" s="1"/>
      <c r="E4317" s="1"/>
      <c r="F4317" s="1"/>
      <c r="G4317" s="1"/>
      <c r="H4317" s="11"/>
      <c r="I4317" s="11"/>
      <c r="J4317" s="11"/>
      <c r="K4317" s="2"/>
      <c r="L4317" s="2"/>
      <c r="M4317" s="1"/>
    </row>
    <row r="4318" spans="1:13" x14ac:dyDescent="0.2">
      <c r="A4318" s="1"/>
      <c r="B4318" s="1"/>
      <c r="C4318" s="16"/>
      <c r="D4318" s="1"/>
      <c r="E4318" s="1"/>
      <c r="F4318" s="1"/>
      <c r="G4318" s="1"/>
      <c r="H4318" s="11"/>
      <c r="I4318" s="11"/>
      <c r="J4318" s="11"/>
      <c r="K4318" s="2"/>
      <c r="L4318" s="2"/>
      <c r="M4318" s="1"/>
    </row>
    <row r="4319" spans="1:13" x14ac:dyDescent="0.2">
      <c r="A4319" s="1"/>
      <c r="B4319" s="1"/>
      <c r="C4319" s="16"/>
      <c r="D4319" s="1"/>
      <c r="E4319" s="1"/>
      <c r="F4319" s="1"/>
      <c r="G4319" s="1"/>
      <c r="H4319" s="11"/>
      <c r="I4319" s="11"/>
      <c r="J4319" s="11"/>
      <c r="K4319" s="2"/>
      <c r="L4319" s="2"/>
      <c r="M4319" s="1"/>
    </row>
    <row r="4320" spans="1:13" x14ac:dyDescent="0.2">
      <c r="A4320" s="1"/>
      <c r="B4320" s="1"/>
      <c r="C4320" s="16"/>
      <c r="D4320" s="1"/>
      <c r="E4320" s="1"/>
      <c r="F4320" s="1"/>
      <c r="G4320" s="1"/>
      <c r="H4320" s="11"/>
      <c r="I4320" s="11"/>
      <c r="J4320" s="11"/>
      <c r="K4320" s="2"/>
      <c r="L4320" s="2"/>
      <c r="M4320" s="1"/>
    </row>
    <row r="4321" spans="1:13" x14ac:dyDescent="0.2">
      <c r="A4321" s="1"/>
      <c r="B4321" s="1"/>
      <c r="C4321" s="16"/>
      <c r="D4321" s="1"/>
      <c r="E4321" s="1"/>
      <c r="F4321" s="1"/>
      <c r="G4321" s="1"/>
      <c r="H4321" s="11"/>
      <c r="I4321" s="11"/>
      <c r="J4321" s="11"/>
      <c r="K4321" s="2"/>
      <c r="L4321" s="2"/>
      <c r="M4321" s="1"/>
    </row>
    <row r="4322" spans="1:13" x14ac:dyDescent="0.2">
      <c r="A4322" s="1"/>
      <c r="B4322" s="1"/>
      <c r="C4322" s="16"/>
      <c r="D4322" s="1"/>
      <c r="E4322" s="1"/>
      <c r="F4322" s="1"/>
      <c r="G4322" s="1"/>
      <c r="H4322" s="11"/>
      <c r="I4322" s="11"/>
      <c r="J4322" s="11"/>
      <c r="K4322" s="2"/>
      <c r="L4322" s="2"/>
      <c r="M4322" s="1"/>
    </row>
    <row r="4323" spans="1:13" x14ac:dyDescent="0.2">
      <c r="A4323" s="1"/>
      <c r="B4323" s="1"/>
      <c r="C4323" s="16"/>
      <c r="D4323" s="1"/>
      <c r="E4323" s="1"/>
      <c r="F4323" s="1"/>
      <c r="G4323" s="1"/>
      <c r="H4323" s="11"/>
      <c r="I4323" s="11"/>
      <c r="J4323" s="11"/>
      <c r="K4323" s="2"/>
      <c r="L4323" s="2"/>
      <c r="M4323" s="1"/>
    </row>
    <row r="4324" spans="1:13" x14ac:dyDescent="0.2">
      <c r="A4324" s="1"/>
      <c r="B4324" s="1"/>
      <c r="C4324" s="16"/>
      <c r="D4324" s="1"/>
      <c r="E4324" s="1"/>
      <c r="F4324" s="1"/>
      <c r="G4324" s="1"/>
      <c r="H4324" s="11"/>
      <c r="I4324" s="11"/>
      <c r="J4324" s="11"/>
      <c r="K4324" s="2"/>
      <c r="L4324" s="2"/>
      <c r="M4324" s="1"/>
    </row>
    <row r="4325" spans="1:13" x14ac:dyDescent="0.2">
      <c r="A4325" s="1"/>
      <c r="B4325" s="1"/>
      <c r="C4325" s="16"/>
      <c r="D4325" s="1"/>
      <c r="E4325" s="1"/>
      <c r="F4325" s="1"/>
      <c r="G4325" s="1"/>
      <c r="H4325" s="11"/>
      <c r="I4325" s="11"/>
      <c r="J4325" s="11"/>
      <c r="K4325" s="2"/>
      <c r="L4325" s="2"/>
      <c r="M4325" s="1"/>
    </row>
    <row r="4326" spans="1:13" x14ac:dyDescent="0.2">
      <c r="A4326" s="1"/>
      <c r="B4326" s="1"/>
      <c r="C4326" s="16"/>
      <c r="D4326" s="1"/>
      <c r="E4326" s="1"/>
      <c r="F4326" s="1"/>
      <c r="G4326" s="1"/>
      <c r="H4326" s="11"/>
      <c r="I4326" s="11"/>
      <c r="J4326" s="11"/>
      <c r="K4326" s="2"/>
      <c r="L4326" s="2"/>
      <c r="M4326" s="1"/>
    </row>
    <row r="4327" spans="1:13" x14ac:dyDescent="0.2">
      <c r="A4327" s="1"/>
      <c r="B4327" s="1"/>
      <c r="C4327" s="16"/>
      <c r="D4327" s="1"/>
      <c r="E4327" s="1"/>
      <c r="F4327" s="1"/>
      <c r="G4327" s="1"/>
      <c r="H4327" s="11"/>
      <c r="I4327" s="11"/>
      <c r="J4327" s="11"/>
      <c r="K4327" s="2"/>
      <c r="L4327" s="2"/>
      <c r="M4327" s="1"/>
    </row>
    <row r="4328" spans="1:13" x14ac:dyDescent="0.2">
      <c r="A4328" s="1"/>
      <c r="B4328" s="1"/>
      <c r="C4328" s="16"/>
      <c r="D4328" s="1"/>
      <c r="E4328" s="1"/>
      <c r="F4328" s="1"/>
      <c r="G4328" s="1"/>
      <c r="H4328" s="11"/>
      <c r="I4328" s="11"/>
      <c r="J4328" s="11"/>
      <c r="K4328" s="2"/>
      <c r="L4328" s="2"/>
      <c r="M4328" s="1"/>
    </row>
    <row r="4329" spans="1:13" x14ac:dyDescent="0.2">
      <c r="A4329" s="1"/>
      <c r="B4329" s="1"/>
      <c r="C4329" s="16"/>
      <c r="D4329" s="1"/>
      <c r="E4329" s="1"/>
      <c r="F4329" s="1"/>
      <c r="G4329" s="1"/>
      <c r="H4329" s="11"/>
      <c r="I4329" s="11"/>
      <c r="J4329" s="11"/>
      <c r="K4329" s="2"/>
      <c r="L4329" s="2"/>
      <c r="M4329" s="1"/>
    </row>
    <row r="4330" spans="1:13" x14ac:dyDescent="0.2">
      <c r="A4330" s="1"/>
      <c r="B4330" s="1"/>
      <c r="C4330" s="16"/>
      <c r="D4330" s="1"/>
      <c r="E4330" s="1"/>
      <c r="F4330" s="1"/>
      <c r="G4330" s="1"/>
      <c r="H4330" s="11"/>
      <c r="I4330" s="11"/>
      <c r="J4330" s="11"/>
      <c r="K4330" s="2"/>
      <c r="L4330" s="2"/>
      <c r="M4330" s="1"/>
    </row>
    <row r="4331" spans="1:13" x14ac:dyDescent="0.2">
      <c r="A4331" s="1"/>
      <c r="B4331" s="1"/>
      <c r="C4331" s="16"/>
      <c r="D4331" s="1"/>
      <c r="E4331" s="1"/>
      <c r="F4331" s="1"/>
      <c r="G4331" s="1"/>
      <c r="H4331" s="11"/>
      <c r="I4331" s="11"/>
      <c r="J4331" s="11"/>
      <c r="K4331" s="2"/>
      <c r="L4331" s="2"/>
      <c r="M4331" s="1"/>
    </row>
    <row r="4332" spans="1:13" x14ac:dyDescent="0.2">
      <c r="A4332" s="1"/>
      <c r="B4332" s="1"/>
      <c r="C4332" s="16"/>
      <c r="D4332" s="1"/>
      <c r="E4332" s="1"/>
      <c r="F4332" s="1"/>
      <c r="G4332" s="1"/>
      <c r="H4332" s="11"/>
      <c r="I4332" s="11"/>
      <c r="J4332" s="11"/>
      <c r="K4332" s="2"/>
      <c r="L4332" s="2"/>
      <c r="M4332" s="1"/>
    </row>
    <row r="4333" spans="1:13" x14ac:dyDescent="0.2">
      <c r="A4333" s="1"/>
      <c r="B4333" s="1"/>
      <c r="C4333" s="16"/>
      <c r="D4333" s="1"/>
      <c r="E4333" s="1"/>
      <c r="F4333" s="1"/>
      <c r="G4333" s="1"/>
      <c r="H4333" s="11"/>
      <c r="I4333" s="11"/>
      <c r="J4333" s="11"/>
      <c r="K4333" s="2"/>
      <c r="L4333" s="2"/>
      <c r="M4333" s="1"/>
    </row>
    <row r="4334" spans="1:13" x14ac:dyDescent="0.2">
      <c r="A4334" s="1"/>
      <c r="B4334" s="1"/>
      <c r="C4334" s="16"/>
      <c r="D4334" s="1"/>
      <c r="E4334" s="1"/>
      <c r="F4334" s="1"/>
      <c r="G4334" s="1"/>
      <c r="H4334" s="11"/>
      <c r="I4334" s="11"/>
      <c r="J4334" s="11"/>
      <c r="K4334" s="2"/>
      <c r="L4334" s="2"/>
      <c r="M4334" s="1"/>
    </row>
    <row r="4335" spans="1:13" x14ac:dyDescent="0.2">
      <c r="A4335" s="1"/>
      <c r="B4335" s="1"/>
      <c r="C4335" s="16"/>
      <c r="D4335" s="1"/>
      <c r="E4335" s="1"/>
      <c r="F4335" s="1"/>
      <c r="G4335" s="1"/>
      <c r="H4335" s="11"/>
      <c r="I4335" s="11"/>
      <c r="J4335" s="11"/>
      <c r="K4335" s="2"/>
      <c r="L4335" s="2"/>
      <c r="M4335" s="1"/>
    </row>
    <row r="4336" spans="1:13" x14ac:dyDescent="0.2">
      <c r="A4336" s="1"/>
      <c r="B4336" s="1"/>
      <c r="C4336" s="16"/>
      <c r="D4336" s="1"/>
      <c r="E4336" s="1"/>
      <c r="F4336" s="1"/>
      <c r="G4336" s="1"/>
      <c r="H4336" s="11"/>
      <c r="I4336" s="11"/>
      <c r="J4336" s="11"/>
      <c r="K4336" s="2"/>
      <c r="L4336" s="2"/>
      <c r="M4336" s="1"/>
    </row>
    <row r="4337" spans="1:13" x14ac:dyDescent="0.2">
      <c r="A4337" s="1"/>
      <c r="B4337" s="1"/>
      <c r="C4337" s="16"/>
      <c r="D4337" s="1"/>
      <c r="E4337" s="1"/>
      <c r="F4337" s="1"/>
      <c r="G4337" s="1"/>
      <c r="H4337" s="11"/>
      <c r="I4337" s="11"/>
      <c r="J4337" s="11"/>
      <c r="K4337" s="2"/>
      <c r="L4337" s="2"/>
      <c r="M4337" s="1"/>
    </row>
    <row r="4338" spans="1:13" x14ac:dyDescent="0.2">
      <c r="A4338" s="1"/>
      <c r="B4338" s="1"/>
      <c r="C4338" s="16"/>
      <c r="D4338" s="1"/>
      <c r="E4338" s="1"/>
      <c r="F4338" s="1"/>
      <c r="G4338" s="1"/>
      <c r="H4338" s="11"/>
      <c r="I4338" s="11"/>
      <c r="J4338" s="11"/>
      <c r="K4338" s="2"/>
      <c r="L4338" s="2"/>
      <c r="M4338" s="1"/>
    </row>
    <row r="4339" spans="1:13" x14ac:dyDescent="0.2">
      <c r="A4339" s="1"/>
      <c r="B4339" s="1"/>
      <c r="C4339" s="16"/>
      <c r="D4339" s="1"/>
      <c r="E4339" s="1"/>
      <c r="F4339" s="1"/>
      <c r="G4339" s="1"/>
      <c r="H4339" s="11"/>
      <c r="I4339" s="11"/>
      <c r="J4339" s="11"/>
      <c r="K4339" s="2"/>
      <c r="L4339" s="2"/>
      <c r="M4339" s="1"/>
    </row>
    <row r="4340" spans="1:13" x14ac:dyDescent="0.2">
      <c r="A4340" s="1"/>
      <c r="B4340" s="1"/>
      <c r="C4340" s="16"/>
      <c r="D4340" s="1"/>
      <c r="E4340" s="1"/>
      <c r="F4340" s="1"/>
      <c r="G4340" s="1"/>
      <c r="H4340" s="11"/>
      <c r="I4340" s="11"/>
      <c r="J4340" s="11"/>
      <c r="K4340" s="2"/>
      <c r="L4340" s="2"/>
      <c r="M4340" s="1"/>
    </row>
    <row r="4341" spans="1:13" x14ac:dyDescent="0.2">
      <c r="A4341" s="1"/>
      <c r="B4341" s="1"/>
      <c r="C4341" s="16"/>
      <c r="D4341" s="1"/>
      <c r="E4341" s="1"/>
      <c r="F4341" s="1"/>
      <c r="G4341" s="1"/>
      <c r="H4341" s="11"/>
      <c r="I4341" s="11"/>
      <c r="J4341" s="11"/>
      <c r="K4341" s="2"/>
      <c r="L4341" s="2"/>
      <c r="M4341" s="1"/>
    </row>
    <row r="4342" spans="1:13" x14ac:dyDescent="0.2">
      <c r="A4342" s="1"/>
      <c r="B4342" s="1"/>
      <c r="C4342" s="16"/>
      <c r="D4342" s="1"/>
      <c r="E4342" s="1"/>
      <c r="F4342" s="1"/>
      <c r="G4342" s="1"/>
      <c r="H4342" s="11"/>
      <c r="I4342" s="11"/>
      <c r="J4342" s="11"/>
      <c r="K4342" s="2"/>
      <c r="L4342" s="2"/>
      <c r="M4342" s="1"/>
    </row>
    <row r="4343" spans="1:13" x14ac:dyDescent="0.2">
      <c r="A4343" s="1"/>
      <c r="B4343" s="1"/>
      <c r="C4343" s="16"/>
      <c r="D4343" s="1"/>
      <c r="E4343" s="1"/>
      <c r="F4343" s="1"/>
      <c r="G4343" s="1"/>
      <c r="H4343" s="11"/>
      <c r="I4343" s="11"/>
      <c r="J4343" s="11"/>
      <c r="K4343" s="2"/>
      <c r="L4343" s="2"/>
      <c r="M4343" s="1"/>
    </row>
    <row r="4344" spans="1:13" x14ac:dyDescent="0.2">
      <c r="A4344" s="1"/>
      <c r="B4344" s="1"/>
      <c r="C4344" s="16"/>
      <c r="D4344" s="1"/>
      <c r="E4344" s="1"/>
      <c r="F4344" s="1"/>
      <c r="G4344" s="1"/>
      <c r="H4344" s="11"/>
      <c r="I4344" s="11"/>
      <c r="J4344" s="11"/>
      <c r="K4344" s="2"/>
      <c r="L4344" s="2"/>
      <c r="M4344" s="1"/>
    </row>
    <row r="4345" spans="1:13" x14ac:dyDescent="0.2">
      <c r="A4345" s="1"/>
      <c r="B4345" s="1"/>
      <c r="C4345" s="16"/>
      <c r="D4345" s="1"/>
      <c r="E4345" s="1"/>
      <c r="F4345" s="1"/>
      <c r="G4345" s="1"/>
      <c r="H4345" s="11"/>
      <c r="I4345" s="11"/>
      <c r="J4345" s="11"/>
      <c r="K4345" s="2"/>
      <c r="L4345" s="2"/>
      <c r="M4345" s="1"/>
    </row>
    <row r="4346" spans="1:13" x14ac:dyDescent="0.2">
      <c r="A4346" s="1"/>
      <c r="B4346" s="1"/>
      <c r="C4346" s="16"/>
      <c r="D4346" s="1"/>
      <c r="E4346" s="1"/>
      <c r="F4346" s="1"/>
      <c r="G4346" s="1"/>
      <c r="H4346" s="11"/>
      <c r="I4346" s="11"/>
      <c r="J4346" s="11"/>
      <c r="K4346" s="2"/>
      <c r="L4346" s="2"/>
      <c r="M4346" s="1"/>
    </row>
    <row r="4347" spans="1:13" x14ac:dyDescent="0.2">
      <c r="A4347" s="1"/>
      <c r="B4347" s="1"/>
      <c r="C4347" s="16"/>
      <c r="D4347" s="1"/>
      <c r="E4347" s="1"/>
      <c r="F4347" s="1"/>
      <c r="G4347" s="1"/>
      <c r="H4347" s="11"/>
      <c r="I4347" s="11"/>
      <c r="J4347" s="11"/>
      <c r="K4347" s="2"/>
      <c r="L4347" s="2"/>
      <c r="M4347" s="1"/>
    </row>
    <row r="4348" spans="1:13" x14ac:dyDescent="0.2">
      <c r="A4348" s="1"/>
      <c r="B4348" s="1"/>
      <c r="C4348" s="16"/>
      <c r="D4348" s="1"/>
      <c r="E4348" s="1"/>
      <c r="F4348" s="1"/>
      <c r="G4348" s="1"/>
      <c r="H4348" s="11"/>
      <c r="I4348" s="11"/>
      <c r="J4348" s="11"/>
      <c r="K4348" s="2"/>
      <c r="L4348" s="2"/>
      <c r="M4348" s="1"/>
    </row>
    <row r="4349" spans="1:13" x14ac:dyDescent="0.2">
      <c r="A4349" s="1"/>
      <c r="B4349" s="1"/>
      <c r="C4349" s="16"/>
      <c r="D4349" s="1"/>
      <c r="E4349" s="1"/>
      <c r="F4349" s="1"/>
      <c r="G4349" s="1"/>
      <c r="H4349" s="11"/>
      <c r="I4349" s="11"/>
      <c r="J4349" s="11"/>
      <c r="K4349" s="2"/>
      <c r="L4349" s="2"/>
      <c r="M4349" s="1"/>
    </row>
    <row r="4350" spans="1:13" x14ac:dyDescent="0.2">
      <c r="A4350" s="1"/>
      <c r="B4350" s="1"/>
      <c r="C4350" s="16"/>
      <c r="D4350" s="1"/>
      <c r="E4350" s="1"/>
      <c r="F4350" s="1"/>
      <c r="G4350" s="1"/>
      <c r="H4350" s="11"/>
      <c r="I4350" s="11"/>
      <c r="J4350" s="11"/>
      <c r="K4350" s="2"/>
      <c r="L4350" s="2"/>
      <c r="M4350" s="1"/>
    </row>
    <row r="4351" spans="1:13" x14ac:dyDescent="0.2">
      <c r="A4351" s="1"/>
      <c r="B4351" s="1"/>
      <c r="C4351" s="16"/>
      <c r="D4351" s="1"/>
      <c r="E4351" s="1"/>
      <c r="F4351" s="1"/>
      <c r="G4351" s="1"/>
      <c r="H4351" s="11"/>
      <c r="I4351" s="11"/>
      <c r="J4351" s="11"/>
      <c r="K4351" s="2"/>
      <c r="L4351" s="2"/>
      <c r="M4351" s="1"/>
    </row>
    <row r="4352" spans="1:13" x14ac:dyDescent="0.2">
      <c r="A4352" s="1"/>
      <c r="B4352" s="1"/>
      <c r="C4352" s="16"/>
      <c r="D4352" s="1"/>
      <c r="E4352" s="1"/>
      <c r="F4352" s="1"/>
      <c r="G4352" s="1"/>
      <c r="H4352" s="11"/>
      <c r="I4352" s="11"/>
      <c r="J4352" s="11"/>
      <c r="K4352" s="2"/>
      <c r="L4352" s="2"/>
      <c r="M4352" s="1"/>
    </row>
    <row r="4353" spans="1:13" x14ac:dyDescent="0.2">
      <c r="A4353" s="1"/>
      <c r="B4353" s="1"/>
      <c r="C4353" s="16"/>
      <c r="D4353" s="1"/>
      <c r="E4353" s="1"/>
      <c r="F4353" s="1"/>
      <c r="G4353" s="1"/>
      <c r="H4353" s="11"/>
      <c r="I4353" s="11"/>
      <c r="J4353" s="11"/>
      <c r="K4353" s="2"/>
      <c r="L4353" s="2"/>
      <c r="M4353" s="1"/>
    </row>
    <row r="4354" spans="1:13" x14ac:dyDescent="0.2">
      <c r="A4354" s="1"/>
      <c r="B4354" s="1"/>
      <c r="C4354" s="16"/>
      <c r="D4354" s="1"/>
      <c r="E4354" s="1"/>
      <c r="F4354" s="1"/>
      <c r="G4354" s="1"/>
      <c r="H4354" s="11"/>
      <c r="I4354" s="11"/>
      <c r="J4354" s="11"/>
      <c r="K4354" s="2"/>
      <c r="L4354" s="2"/>
      <c r="M4354" s="1"/>
    </row>
    <row r="4355" spans="1:13" x14ac:dyDescent="0.2">
      <c r="A4355" s="1"/>
      <c r="B4355" s="1"/>
      <c r="C4355" s="16"/>
      <c r="D4355" s="1"/>
      <c r="E4355" s="1"/>
      <c r="F4355" s="1"/>
      <c r="G4355" s="1"/>
      <c r="H4355" s="11"/>
      <c r="I4355" s="11"/>
      <c r="J4355" s="11"/>
      <c r="K4355" s="2"/>
      <c r="L4355" s="2"/>
      <c r="M4355" s="1"/>
    </row>
    <row r="4356" spans="1:13" x14ac:dyDescent="0.2">
      <c r="A4356" s="1"/>
      <c r="B4356" s="1"/>
      <c r="C4356" s="16"/>
      <c r="D4356" s="1"/>
      <c r="E4356" s="1"/>
      <c r="F4356" s="1"/>
      <c r="G4356" s="1"/>
      <c r="H4356" s="11"/>
      <c r="I4356" s="11"/>
      <c r="J4356" s="11"/>
      <c r="K4356" s="2"/>
      <c r="L4356" s="2"/>
      <c r="M4356" s="1"/>
    </row>
    <row r="4357" spans="1:13" x14ac:dyDescent="0.2">
      <c r="A4357" s="1"/>
      <c r="B4357" s="1"/>
      <c r="C4357" s="16"/>
      <c r="D4357" s="1"/>
      <c r="E4357" s="1"/>
      <c r="F4357" s="1"/>
      <c r="G4357" s="1"/>
      <c r="H4357" s="11"/>
      <c r="I4357" s="11"/>
      <c r="J4357" s="11"/>
      <c r="K4357" s="2"/>
      <c r="L4357" s="2"/>
      <c r="M4357" s="1"/>
    </row>
    <row r="4358" spans="1:13" x14ac:dyDescent="0.2">
      <c r="A4358" s="1"/>
      <c r="B4358" s="1"/>
      <c r="C4358" s="16"/>
      <c r="D4358" s="1"/>
      <c r="E4358" s="1"/>
      <c r="F4358" s="1"/>
      <c r="G4358" s="1"/>
      <c r="H4358" s="11"/>
      <c r="I4358" s="11"/>
      <c r="J4358" s="11"/>
      <c r="K4358" s="2"/>
      <c r="L4358" s="2"/>
      <c r="M4358" s="1"/>
    </row>
    <row r="4359" spans="1:13" x14ac:dyDescent="0.2">
      <c r="A4359" s="1"/>
      <c r="B4359" s="1"/>
      <c r="C4359" s="16"/>
      <c r="D4359" s="1"/>
      <c r="E4359" s="1"/>
      <c r="F4359" s="1"/>
      <c r="G4359" s="1"/>
      <c r="H4359" s="11"/>
      <c r="I4359" s="11"/>
      <c r="J4359" s="11"/>
      <c r="K4359" s="2"/>
      <c r="L4359" s="2"/>
      <c r="M4359" s="1"/>
    </row>
    <row r="4360" spans="1:13" x14ac:dyDescent="0.2">
      <c r="A4360" s="1"/>
      <c r="B4360" s="1"/>
      <c r="C4360" s="16"/>
      <c r="D4360" s="1"/>
      <c r="E4360" s="1"/>
      <c r="F4360" s="1"/>
      <c r="G4360" s="1"/>
      <c r="H4360" s="11"/>
      <c r="I4360" s="11"/>
      <c r="J4360" s="11"/>
      <c r="K4360" s="2"/>
      <c r="L4360" s="2"/>
      <c r="M4360" s="1"/>
    </row>
    <row r="4361" spans="1:13" x14ac:dyDescent="0.2">
      <c r="A4361" s="1"/>
      <c r="B4361" s="1"/>
      <c r="C4361" s="16"/>
      <c r="D4361" s="1"/>
      <c r="E4361" s="1"/>
      <c r="F4361" s="1"/>
      <c r="G4361" s="1"/>
      <c r="H4361" s="11"/>
      <c r="I4361" s="11"/>
      <c r="J4361" s="11"/>
      <c r="K4361" s="2"/>
      <c r="L4361" s="2"/>
      <c r="M4361" s="1"/>
    </row>
    <row r="4362" spans="1:13" x14ac:dyDescent="0.2">
      <c r="A4362" s="1"/>
      <c r="B4362" s="1"/>
      <c r="C4362" s="16"/>
      <c r="D4362" s="1"/>
      <c r="E4362" s="1"/>
      <c r="F4362" s="1"/>
      <c r="G4362" s="1"/>
      <c r="H4362" s="11"/>
      <c r="I4362" s="11"/>
      <c r="J4362" s="11"/>
      <c r="K4362" s="2"/>
      <c r="L4362" s="2"/>
      <c r="M4362" s="1"/>
    </row>
    <row r="4363" spans="1:13" x14ac:dyDescent="0.2">
      <c r="A4363" s="1"/>
      <c r="B4363" s="1"/>
      <c r="C4363" s="16"/>
      <c r="D4363" s="1"/>
      <c r="E4363" s="1"/>
      <c r="F4363" s="1"/>
      <c r="G4363" s="1"/>
      <c r="H4363" s="11"/>
      <c r="I4363" s="11"/>
      <c r="J4363" s="11"/>
      <c r="K4363" s="2"/>
      <c r="L4363" s="2"/>
      <c r="M4363" s="1"/>
    </row>
    <row r="4364" spans="1:13" x14ac:dyDescent="0.2">
      <c r="A4364" s="1"/>
      <c r="B4364" s="1"/>
      <c r="C4364" s="16"/>
      <c r="D4364" s="1"/>
      <c r="E4364" s="1"/>
      <c r="F4364" s="1"/>
      <c r="G4364" s="1"/>
      <c r="H4364" s="11"/>
      <c r="I4364" s="11"/>
      <c r="J4364" s="11"/>
      <c r="K4364" s="2"/>
      <c r="L4364" s="2"/>
      <c r="M4364" s="1"/>
    </row>
    <row r="4365" spans="1:13" x14ac:dyDescent="0.2">
      <c r="A4365" s="1"/>
      <c r="B4365" s="1"/>
      <c r="C4365" s="16"/>
      <c r="D4365" s="1"/>
      <c r="E4365" s="1"/>
      <c r="F4365" s="1"/>
      <c r="G4365" s="1"/>
      <c r="H4365" s="11"/>
      <c r="I4365" s="11"/>
      <c r="J4365" s="11"/>
      <c r="K4365" s="2"/>
      <c r="L4365" s="2"/>
      <c r="M4365" s="1"/>
    </row>
    <row r="4366" spans="1:13" x14ac:dyDescent="0.2">
      <c r="A4366" s="1"/>
      <c r="B4366" s="1"/>
      <c r="C4366" s="16"/>
      <c r="D4366" s="1"/>
      <c r="E4366" s="1"/>
      <c r="F4366" s="1"/>
      <c r="G4366" s="1"/>
      <c r="H4366" s="11"/>
      <c r="I4366" s="11"/>
      <c r="J4366" s="11"/>
      <c r="K4366" s="2"/>
      <c r="L4366" s="2"/>
      <c r="M4366" s="1"/>
    </row>
    <row r="4367" spans="1:13" x14ac:dyDescent="0.2">
      <c r="A4367" s="1"/>
      <c r="B4367" s="1"/>
      <c r="C4367" s="16"/>
      <c r="D4367" s="1"/>
      <c r="E4367" s="1"/>
      <c r="F4367" s="1"/>
      <c r="G4367" s="1"/>
      <c r="H4367" s="11"/>
      <c r="I4367" s="11"/>
      <c r="J4367" s="11"/>
      <c r="K4367" s="2"/>
      <c r="L4367" s="2"/>
      <c r="M4367" s="1"/>
    </row>
    <row r="4368" spans="1:13" x14ac:dyDescent="0.2">
      <c r="A4368" s="1"/>
      <c r="B4368" s="1"/>
      <c r="C4368" s="16"/>
      <c r="D4368" s="1"/>
      <c r="E4368" s="1"/>
      <c r="F4368" s="1"/>
      <c r="G4368" s="1"/>
      <c r="H4368" s="11"/>
      <c r="I4368" s="11"/>
      <c r="J4368" s="11"/>
      <c r="K4368" s="2"/>
      <c r="L4368" s="2"/>
      <c r="M4368" s="1"/>
    </row>
    <row r="4369" spans="1:13" x14ac:dyDescent="0.2">
      <c r="A4369" s="1"/>
      <c r="B4369" s="1"/>
      <c r="C4369" s="16"/>
      <c r="D4369" s="1"/>
      <c r="E4369" s="1"/>
      <c r="F4369" s="1"/>
      <c r="G4369" s="1"/>
      <c r="H4369" s="11"/>
      <c r="I4369" s="11"/>
      <c r="J4369" s="11"/>
      <c r="K4369" s="2"/>
      <c r="L4369" s="2"/>
      <c r="M4369" s="1"/>
    </row>
    <row r="4370" spans="1:13" x14ac:dyDescent="0.2">
      <c r="A4370" s="1"/>
      <c r="B4370" s="1"/>
      <c r="C4370" s="16"/>
      <c r="D4370" s="1"/>
      <c r="E4370" s="1"/>
      <c r="F4370" s="1"/>
      <c r="G4370" s="1"/>
      <c r="H4370" s="11"/>
      <c r="I4370" s="11"/>
      <c r="J4370" s="11"/>
      <c r="K4370" s="2"/>
      <c r="L4370" s="2"/>
      <c r="M4370" s="1"/>
    </row>
    <row r="4371" spans="1:13" x14ac:dyDescent="0.2">
      <c r="A4371" s="1"/>
      <c r="B4371" s="1"/>
      <c r="C4371" s="16"/>
      <c r="D4371" s="1"/>
      <c r="E4371" s="1"/>
      <c r="F4371" s="1"/>
      <c r="G4371" s="1"/>
      <c r="H4371" s="11"/>
      <c r="I4371" s="11"/>
      <c r="J4371" s="11"/>
      <c r="K4371" s="2"/>
      <c r="L4371" s="2"/>
      <c r="M4371" s="1"/>
    </row>
    <row r="4372" spans="1:13" x14ac:dyDescent="0.2">
      <c r="A4372" s="1"/>
      <c r="B4372" s="1"/>
      <c r="C4372" s="16"/>
      <c r="D4372" s="1"/>
      <c r="E4372" s="1"/>
      <c r="F4372" s="1"/>
      <c r="G4372" s="1"/>
      <c r="H4372" s="11"/>
      <c r="I4372" s="11"/>
      <c r="J4372" s="11"/>
      <c r="K4372" s="2"/>
      <c r="L4372" s="2"/>
      <c r="M4372" s="1"/>
    </row>
    <row r="4373" spans="1:13" x14ac:dyDescent="0.2">
      <c r="A4373" s="1"/>
      <c r="B4373" s="1"/>
      <c r="C4373" s="16"/>
      <c r="D4373" s="1"/>
      <c r="E4373" s="1"/>
      <c r="F4373" s="1"/>
      <c r="G4373" s="1"/>
      <c r="H4373" s="11"/>
      <c r="I4373" s="11"/>
      <c r="J4373" s="11"/>
      <c r="K4373" s="2"/>
      <c r="L4373" s="2"/>
      <c r="M4373" s="1"/>
    </row>
    <row r="4374" spans="1:13" x14ac:dyDescent="0.2">
      <c r="A4374" s="1"/>
      <c r="B4374" s="1"/>
      <c r="C4374" s="16"/>
      <c r="D4374" s="1"/>
      <c r="E4374" s="1"/>
      <c r="F4374" s="1"/>
      <c r="G4374" s="1"/>
      <c r="H4374" s="11"/>
      <c r="I4374" s="11"/>
      <c r="J4374" s="11"/>
      <c r="K4374" s="2"/>
      <c r="L4374" s="2"/>
      <c r="M4374" s="1"/>
    </row>
    <row r="4375" spans="1:13" x14ac:dyDescent="0.2">
      <c r="A4375" s="1"/>
      <c r="B4375" s="1"/>
      <c r="C4375" s="16"/>
      <c r="D4375" s="1"/>
      <c r="E4375" s="1"/>
      <c r="F4375" s="1"/>
      <c r="G4375" s="1"/>
      <c r="H4375" s="11"/>
      <c r="I4375" s="11"/>
      <c r="J4375" s="11"/>
      <c r="K4375" s="2"/>
      <c r="L4375" s="2"/>
      <c r="M4375" s="1"/>
    </row>
    <row r="4376" spans="1:13" x14ac:dyDescent="0.2">
      <c r="A4376" s="1"/>
      <c r="B4376" s="1"/>
      <c r="C4376" s="16"/>
      <c r="D4376" s="1"/>
      <c r="E4376" s="1"/>
      <c r="F4376" s="1"/>
      <c r="G4376" s="1"/>
      <c r="H4376" s="11"/>
      <c r="I4376" s="11"/>
      <c r="J4376" s="11"/>
      <c r="K4376" s="2"/>
      <c r="L4376" s="2"/>
      <c r="M4376" s="1"/>
    </row>
    <row r="4377" spans="1:13" x14ac:dyDescent="0.2">
      <c r="A4377" s="1"/>
      <c r="B4377" s="1"/>
      <c r="C4377" s="16"/>
      <c r="D4377" s="1"/>
      <c r="E4377" s="1"/>
      <c r="F4377" s="1"/>
      <c r="G4377" s="1"/>
      <c r="H4377" s="11"/>
      <c r="I4377" s="11"/>
      <c r="J4377" s="11"/>
      <c r="K4377" s="2"/>
      <c r="L4377" s="2"/>
      <c r="M4377" s="1"/>
    </row>
    <row r="4378" spans="1:13" x14ac:dyDescent="0.2">
      <c r="A4378" s="1"/>
      <c r="B4378" s="1"/>
      <c r="C4378" s="16"/>
      <c r="D4378" s="1"/>
      <c r="E4378" s="1"/>
      <c r="F4378" s="1"/>
      <c r="G4378" s="1"/>
      <c r="H4378" s="11"/>
      <c r="I4378" s="11"/>
      <c r="J4378" s="11"/>
      <c r="K4378" s="2"/>
      <c r="L4378" s="2"/>
      <c r="M4378" s="1"/>
    </row>
    <row r="4379" spans="1:13" x14ac:dyDescent="0.2">
      <c r="A4379" s="1"/>
      <c r="B4379" s="1"/>
      <c r="C4379" s="16"/>
      <c r="D4379" s="1"/>
      <c r="E4379" s="1"/>
      <c r="F4379" s="1"/>
      <c r="G4379" s="1"/>
      <c r="H4379" s="11"/>
      <c r="I4379" s="11"/>
      <c r="J4379" s="11"/>
      <c r="K4379" s="2"/>
      <c r="L4379" s="2"/>
      <c r="M4379" s="1"/>
    </row>
    <row r="4380" spans="1:13" x14ac:dyDescent="0.2">
      <c r="A4380" s="1"/>
      <c r="B4380" s="1"/>
      <c r="C4380" s="16"/>
      <c r="D4380" s="1"/>
      <c r="E4380" s="1"/>
      <c r="F4380" s="1"/>
      <c r="G4380" s="1"/>
      <c r="H4380" s="11"/>
      <c r="I4380" s="11"/>
      <c r="J4380" s="11"/>
      <c r="K4380" s="2"/>
      <c r="L4380" s="2"/>
      <c r="M4380" s="1"/>
    </row>
    <row r="4381" spans="1:13" x14ac:dyDescent="0.2">
      <c r="A4381" s="1"/>
      <c r="B4381" s="1"/>
      <c r="C4381" s="16"/>
      <c r="D4381" s="1"/>
      <c r="E4381" s="1"/>
      <c r="F4381" s="1"/>
      <c r="G4381" s="1"/>
      <c r="H4381" s="11"/>
      <c r="I4381" s="11"/>
      <c r="J4381" s="11"/>
      <c r="K4381" s="2"/>
      <c r="L4381" s="2"/>
      <c r="M4381" s="1"/>
    </row>
    <row r="4382" spans="1:13" x14ac:dyDescent="0.2">
      <c r="A4382" s="1"/>
      <c r="B4382" s="1"/>
      <c r="C4382" s="16"/>
      <c r="D4382" s="1"/>
      <c r="E4382" s="1"/>
      <c r="F4382" s="1"/>
      <c r="G4382" s="1"/>
      <c r="H4382" s="11"/>
      <c r="I4382" s="11"/>
      <c r="J4382" s="11"/>
      <c r="K4382" s="2"/>
      <c r="L4382" s="2"/>
      <c r="M4382" s="1"/>
    </row>
    <row r="4383" spans="1:13" x14ac:dyDescent="0.2">
      <c r="A4383" s="1"/>
      <c r="B4383" s="1"/>
      <c r="C4383" s="16"/>
      <c r="D4383" s="1"/>
      <c r="E4383" s="1"/>
      <c r="F4383" s="1"/>
      <c r="G4383" s="1"/>
      <c r="H4383" s="11"/>
      <c r="I4383" s="11"/>
      <c r="J4383" s="11"/>
      <c r="K4383" s="2"/>
      <c r="L4383" s="2"/>
      <c r="M4383" s="1"/>
    </row>
    <row r="4384" spans="1:13" x14ac:dyDescent="0.2">
      <c r="A4384" s="1"/>
      <c r="B4384" s="1"/>
      <c r="C4384" s="16"/>
      <c r="D4384" s="1"/>
      <c r="E4384" s="1"/>
      <c r="F4384" s="1"/>
      <c r="G4384" s="1"/>
      <c r="H4384" s="11"/>
      <c r="I4384" s="11"/>
      <c r="J4384" s="11"/>
      <c r="K4384" s="2"/>
      <c r="L4384" s="2"/>
      <c r="M4384" s="1"/>
    </row>
    <row r="4385" spans="1:13" x14ac:dyDescent="0.2">
      <c r="A4385" s="1"/>
      <c r="B4385" s="1"/>
      <c r="C4385" s="16"/>
      <c r="D4385" s="1"/>
      <c r="E4385" s="1"/>
      <c r="F4385" s="1"/>
      <c r="G4385" s="1"/>
      <c r="H4385" s="11"/>
      <c r="I4385" s="11"/>
      <c r="J4385" s="11"/>
      <c r="K4385" s="2"/>
      <c r="L4385" s="2"/>
      <c r="M4385" s="1"/>
    </row>
    <row r="4386" spans="1:13" x14ac:dyDescent="0.2">
      <c r="A4386" s="1"/>
      <c r="B4386" s="1"/>
      <c r="C4386" s="16"/>
      <c r="D4386" s="1"/>
      <c r="E4386" s="1"/>
      <c r="F4386" s="1"/>
      <c r="G4386" s="1"/>
      <c r="H4386" s="11"/>
      <c r="I4386" s="11"/>
      <c r="J4386" s="11"/>
      <c r="K4386" s="2"/>
      <c r="L4386" s="2"/>
      <c r="M4386" s="1"/>
    </row>
    <row r="4387" spans="1:13" x14ac:dyDescent="0.2">
      <c r="A4387" s="1"/>
      <c r="B4387" s="1"/>
      <c r="C4387" s="16"/>
      <c r="D4387" s="1"/>
      <c r="E4387" s="1"/>
      <c r="F4387" s="1"/>
      <c r="G4387" s="1"/>
      <c r="H4387" s="11"/>
      <c r="I4387" s="11"/>
      <c r="J4387" s="11"/>
      <c r="K4387" s="2"/>
      <c r="L4387" s="2"/>
      <c r="M4387" s="1"/>
    </row>
    <row r="4388" spans="1:13" x14ac:dyDescent="0.2">
      <c r="A4388" s="1"/>
      <c r="B4388" s="1"/>
      <c r="C4388" s="16"/>
      <c r="D4388" s="1"/>
      <c r="E4388" s="1"/>
      <c r="F4388" s="1"/>
      <c r="G4388" s="1"/>
      <c r="H4388" s="11"/>
      <c r="I4388" s="11"/>
      <c r="J4388" s="11"/>
      <c r="K4388" s="2"/>
      <c r="L4388" s="2"/>
      <c r="M4388" s="1"/>
    </row>
    <row r="4389" spans="1:13" x14ac:dyDescent="0.2">
      <c r="A4389" s="1"/>
      <c r="B4389" s="1"/>
      <c r="C4389" s="16"/>
      <c r="D4389" s="1"/>
      <c r="E4389" s="1"/>
      <c r="F4389" s="1"/>
      <c r="G4389" s="1"/>
      <c r="H4389" s="11"/>
      <c r="I4389" s="11"/>
      <c r="J4389" s="11"/>
      <c r="K4389" s="2"/>
      <c r="L4389" s="2"/>
      <c r="M4389" s="1"/>
    </row>
    <row r="4390" spans="1:13" x14ac:dyDescent="0.2">
      <c r="A4390" s="1"/>
      <c r="B4390" s="1"/>
      <c r="C4390" s="16"/>
      <c r="D4390" s="1"/>
      <c r="E4390" s="1"/>
      <c r="F4390" s="1"/>
      <c r="G4390" s="1"/>
      <c r="H4390" s="11"/>
      <c r="I4390" s="11"/>
      <c r="J4390" s="11"/>
      <c r="K4390" s="2"/>
      <c r="L4390" s="2"/>
      <c r="M4390" s="1"/>
    </row>
    <row r="4391" spans="1:13" x14ac:dyDescent="0.2">
      <c r="A4391" s="1"/>
      <c r="B4391" s="1"/>
      <c r="C4391" s="16"/>
      <c r="D4391" s="1"/>
      <c r="E4391" s="1"/>
      <c r="F4391" s="1"/>
      <c r="G4391" s="1"/>
      <c r="H4391" s="11"/>
      <c r="I4391" s="11"/>
      <c r="J4391" s="11"/>
      <c r="K4391" s="2"/>
      <c r="L4391" s="2"/>
      <c r="M4391" s="1"/>
    </row>
    <row r="4392" spans="1:13" x14ac:dyDescent="0.2">
      <c r="A4392" s="1"/>
      <c r="B4392" s="1"/>
      <c r="C4392" s="16"/>
      <c r="D4392" s="1"/>
      <c r="E4392" s="1"/>
      <c r="F4392" s="1"/>
      <c r="G4392" s="1"/>
      <c r="H4392" s="11"/>
      <c r="I4392" s="11"/>
      <c r="J4392" s="11"/>
      <c r="K4392" s="2"/>
      <c r="L4392" s="2"/>
      <c r="M4392" s="1"/>
    </row>
    <row r="4393" spans="1:13" x14ac:dyDescent="0.2">
      <c r="A4393" s="1"/>
      <c r="B4393" s="1"/>
      <c r="C4393" s="16"/>
      <c r="D4393" s="1"/>
      <c r="E4393" s="1"/>
      <c r="F4393" s="1"/>
      <c r="G4393" s="1"/>
      <c r="H4393" s="11"/>
      <c r="I4393" s="11"/>
      <c r="J4393" s="11"/>
      <c r="K4393" s="2"/>
      <c r="L4393" s="2"/>
      <c r="M4393" s="1"/>
    </row>
    <row r="4394" spans="1:13" x14ac:dyDescent="0.2">
      <c r="A4394" s="1"/>
      <c r="B4394" s="1"/>
      <c r="C4394" s="16"/>
      <c r="D4394" s="1"/>
      <c r="E4394" s="1"/>
      <c r="F4394" s="1"/>
      <c r="G4394" s="1"/>
      <c r="H4394" s="11"/>
      <c r="I4394" s="11"/>
      <c r="J4394" s="11"/>
      <c r="K4394" s="2"/>
      <c r="L4394" s="2"/>
      <c r="M4394" s="1"/>
    </row>
    <row r="4395" spans="1:13" x14ac:dyDescent="0.2">
      <c r="A4395" s="1"/>
      <c r="B4395" s="1"/>
      <c r="C4395" s="16"/>
      <c r="D4395" s="1"/>
      <c r="E4395" s="1"/>
      <c r="F4395" s="1"/>
      <c r="G4395" s="1"/>
      <c r="H4395" s="11"/>
      <c r="I4395" s="11"/>
      <c r="J4395" s="11"/>
      <c r="K4395" s="2"/>
      <c r="L4395" s="2"/>
      <c r="M4395" s="1"/>
    </row>
    <row r="4396" spans="1:13" x14ac:dyDescent="0.2">
      <c r="A4396" s="1"/>
      <c r="B4396" s="1"/>
      <c r="C4396" s="16"/>
      <c r="D4396" s="1"/>
      <c r="E4396" s="1"/>
      <c r="F4396" s="1"/>
      <c r="G4396" s="1"/>
      <c r="H4396" s="11"/>
      <c r="I4396" s="11"/>
      <c r="J4396" s="11"/>
      <c r="K4396" s="2"/>
      <c r="L4396" s="2"/>
      <c r="M4396" s="1"/>
    </row>
    <row r="4397" spans="1:13" x14ac:dyDescent="0.2">
      <c r="A4397" s="1"/>
      <c r="B4397" s="1"/>
      <c r="C4397" s="16"/>
      <c r="D4397" s="1"/>
      <c r="E4397" s="1"/>
      <c r="F4397" s="1"/>
      <c r="G4397" s="1"/>
      <c r="H4397" s="11"/>
      <c r="I4397" s="11"/>
      <c r="J4397" s="11"/>
      <c r="K4397" s="2"/>
      <c r="L4397" s="2"/>
      <c r="M4397" s="1"/>
    </row>
    <row r="4398" spans="1:13" x14ac:dyDescent="0.2">
      <c r="A4398" s="1"/>
      <c r="B4398" s="1"/>
      <c r="C4398" s="16"/>
      <c r="D4398" s="1"/>
      <c r="E4398" s="1"/>
      <c r="F4398" s="1"/>
      <c r="G4398" s="1"/>
      <c r="H4398" s="11"/>
      <c r="I4398" s="11"/>
      <c r="J4398" s="11"/>
      <c r="K4398" s="2"/>
      <c r="L4398" s="2"/>
      <c r="M4398" s="1"/>
    </row>
    <row r="4399" spans="1:13" x14ac:dyDescent="0.2">
      <c r="A4399" s="1"/>
      <c r="B4399" s="1"/>
      <c r="C4399" s="16"/>
      <c r="D4399" s="1"/>
      <c r="E4399" s="1"/>
      <c r="F4399" s="1"/>
      <c r="G4399" s="1"/>
      <c r="H4399" s="11"/>
      <c r="I4399" s="11"/>
      <c r="J4399" s="11"/>
      <c r="K4399" s="2"/>
      <c r="L4399" s="2"/>
      <c r="M4399" s="1"/>
    </row>
    <row r="4400" spans="1:13" x14ac:dyDescent="0.2">
      <c r="A4400" s="1"/>
      <c r="B4400" s="1"/>
      <c r="C4400" s="16"/>
      <c r="D4400" s="1"/>
      <c r="E4400" s="1"/>
      <c r="F4400" s="1"/>
      <c r="G4400" s="1"/>
      <c r="H4400" s="11"/>
      <c r="I4400" s="11"/>
      <c r="J4400" s="11"/>
      <c r="K4400" s="2"/>
      <c r="L4400" s="2"/>
      <c r="M4400" s="1"/>
    </row>
    <row r="4401" spans="1:13" x14ac:dyDescent="0.2">
      <c r="A4401" s="1"/>
      <c r="B4401" s="1"/>
      <c r="C4401" s="16"/>
      <c r="D4401" s="1"/>
      <c r="E4401" s="1"/>
      <c r="F4401" s="1"/>
      <c r="G4401" s="1"/>
      <c r="H4401" s="11"/>
      <c r="I4401" s="11"/>
      <c r="J4401" s="11"/>
      <c r="K4401" s="2"/>
      <c r="L4401" s="2"/>
      <c r="M4401" s="1"/>
    </row>
    <row r="4402" spans="1:13" x14ac:dyDescent="0.2">
      <c r="A4402" s="1"/>
      <c r="B4402" s="1"/>
      <c r="C4402" s="16"/>
      <c r="D4402" s="1"/>
      <c r="E4402" s="1"/>
      <c r="F4402" s="1"/>
      <c r="G4402" s="1"/>
      <c r="H4402" s="11"/>
      <c r="I4402" s="11"/>
      <c r="J4402" s="11"/>
      <c r="K4402" s="2"/>
      <c r="L4402" s="2"/>
      <c r="M4402" s="1"/>
    </row>
    <row r="4403" spans="1:13" x14ac:dyDescent="0.2">
      <c r="A4403" s="1"/>
      <c r="B4403" s="1"/>
      <c r="C4403" s="16"/>
      <c r="D4403" s="1"/>
      <c r="E4403" s="1"/>
      <c r="F4403" s="1"/>
      <c r="G4403" s="1"/>
      <c r="H4403" s="11"/>
      <c r="I4403" s="11"/>
      <c r="J4403" s="11"/>
      <c r="K4403" s="2"/>
      <c r="L4403" s="2"/>
      <c r="M4403" s="1"/>
    </row>
    <row r="4404" spans="1:13" x14ac:dyDescent="0.2">
      <c r="A4404" s="1"/>
      <c r="B4404" s="1"/>
      <c r="C4404" s="16"/>
      <c r="D4404" s="1"/>
      <c r="E4404" s="1"/>
      <c r="F4404" s="1"/>
      <c r="G4404" s="1"/>
      <c r="H4404" s="11"/>
      <c r="I4404" s="11"/>
      <c r="J4404" s="11"/>
      <c r="K4404" s="2"/>
      <c r="L4404" s="2"/>
      <c r="M4404" s="1"/>
    </row>
    <row r="4405" spans="1:13" x14ac:dyDescent="0.2">
      <c r="A4405" s="1"/>
      <c r="B4405" s="1"/>
      <c r="C4405" s="16"/>
      <c r="D4405" s="1"/>
      <c r="E4405" s="1"/>
      <c r="F4405" s="1"/>
      <c r="G4405" s="1"/>
      <c r="H4405" s="11"/>
      <c r="I4405" s="11"/>
      <c r="J4405" s="11"/>
      <c r="K4405" s="2"/>
      <c r="L4405" s="2"/>
      <c r="M4405" s="1"/>
    </row>
    <row r="4406" spans="1:13" x14ac:dyDescent="0.2">
      <c r="A4406" s="1"/>
      <c r="B4406" s="1"/>
      <c r="C4406" s="16"/>
      <c r="D4406" s="1"/>
      <c r="E4406" s="1"/>
      <c r="F4406" s="1"/>
      <c r="G4406" s="1"/>
      <c r="H4406" s="11"/>
      <c r="I4406" s="11"/>
      <c r="J4406" s="11"/>
      <c r="K4406" s="2"/>
      <c r="L4406" s="2"/>
      <c r="M4406" s="1"/>
    </row>
    <row r="4407" spans="1:13" x14ac:dyDescent="0.2">
      <c r="A4407" s="1"/>
      <c r="B4407" s="1"/>
      <c r="C4407" s="16"/>
      <c r="D4407" s="1"/>
      <c r="E4407" s="1"/>
      <c r="F4407" s="1"/>
      <c r="G4407" s="1"/>
      <c r="H4407" s="11"/>
      <c r="I4407" s="11"/>
      <c r="J4407" s="11"/>
      <c r="K4407" s="2"/>
      <c r="L4407" s="2"/>
      <c r="M4407" s="1"/>
    </row>
    <row r="4408" spans="1:13" x14ac:dyDescent="0.2">
      <c r="A4408" s="1"/>
      <c r="B4408" s="1"/>
      <c r="C4408" s="16"/>
      <c r="D4408" s="1"/>
      <c r="E4408" s="1"/>
      <c r="F4408" s="1"/>
      <c r="G4408" s="1"/>
      <c r="H4408" s="11"/>
      <c r="I4408" s="11"/>
      <c r="J4408" s="11"/>
      <c r="K4408" s="2"/>
      <c r="L4408" s="2"/>
      <c r="M4408" s="1"/>
    </row>
    <row r="4409" spans="1:13" x14ac:dyDescent="0.2">
      <c r="A4409" s="1"/>
      <c r="B4409" s="1"/>
      <c r="C4409" s="16"/>
      <c r="D4409" s="1"/>
      <c r="E4409" s="1"/>
      <c r="F4409" s="1"/>
      <c r="G4409" s="1"/>
      <c r="H4409" s="11"/>
      <c r="I4409" s="11"/>
      <c r="J4409" s="11"/>
      <c r="K4409" s="2"/>
      <c r="L4409" s="2"/>
      <c r="M4409" s="1"/>
    </row>
    <row r="4410" spans="1:13" x14ac:dyDescent="0.2">
      <c r="A4410" s="1"/>
      <c r="B4410" s="1"/>
      <c r="C4410" s="16"/>
      <c r="D4410" s="1"/>
      <c r="E4410" s="1"/>
      <c r="F4410" s="1"/>
      <c r="G4410" s="1"/>
      <c r="H4410" s="11"/>
      <c r="I4410" s="11"/>
      <c r="J4410" s="11"/>
      <c r="K4410" s="2"/>
      <c r="L4410" s="2"/>
      <c r="M4410" s="1"/>
    </row>
    <row r="4411" spans="1:13" x14ac:dyDescent="0.2">
      <c r="A4411" s="1"/>
      <c r="B4411" s="1"/>
      <c r="C4411" s="16"/>
      <c r="D4411" s="1"/>
      <c r="E4411" s="1"/>
      <c r="F4411" s="1"/>
      <c r="G4411" s="1"/>
      <c r="H4411" s="11"/>
      <c r="I4411" s="11"/>
      <c r="J4411" s="11"/>
      <c r="K4411" s="2"/>
      <c r="L4411" s="2"/>
      <c r="M4411" s="1"/>
    </row>
    <row r="4412" spans="1:13" x14ac:dyDescent="0.2">
      <c r="A4412" s="1"/>
      <c r="B4412" s="1"/>
      <c r="C4412" s="16"/>
      <c r="D4412" s="1"/>
      <c r="E4412" s="1"/>
      <c r="F4412" s="1"/>
      <c r="G4412" s="1"/>
      <c r="H4412" s="11"/>
      <c r="I4412" s="11"/>
      <c r="J4412" s="11"/>
      <c r="K4412" s="2"/>
      <c r="L4412" s="2"/>
      <c r="M4412" s="1"/>
    </row>
    <row r="4413" spans="1:13" x14ac:dyDescent="0.2">
      <c r="A4413" s="1"/>
      <c r="B4413" s="1"/>
      <c r="C4413" s="16"/>
      <c r="D4413" s="1"/>
      <c r="E4413" s="1"/>
      <c r="F4413" s="1"/>
      <c r="G4413" s="1"/>
      <c r="H4413" s="11"/>
      <c r="I4413" s="11"/>
      <c r="J4413" s="11"/>
      <c r="K4413" s="2"/>
      <c r="L4413" s="2"/>
      <c r="M4413" s="1"/>
    </row>
    <row r="4414" spans="1:13" x14ac:dyDescent="0.2">
      <c r="A4414" s="1"/>
      <c r="B4414" s="1"/>
      <c r="C4414" s="16"/>
      <c r="D4414" s="1"/>
      <c r="E4414" s="1"/>
      <c r="F4414" s="1"/>
      <c r="G4414" s="1"/>
      <c r="H4414" s="11"/>
      <c r="I4414" s="11"/>
      <c r="J4414" s="11"/>
      <c r="K4414" s="2"/>
      <c r="L4414" s="2"/>
      <c r="M4414" s="1"/>
    </row>
    <row r="4415" spans="1:13" x14ac:dyDescent="0.2">
      <c r="A4415" s="1"/>
      <c r="B4415" s="1"/>
      <c r="C4415" s="16"/>
      <c r="D4415" s="1"/>
      <c r="E4415" s="1"/>
      <c r="F4415" s="1"/>
      <c r="G4415" s="1"/>
      <c r="H4415" s="11"/>
      <c r="I4415" s="11"/>
      <c r="J4415" s="11"/>
      <c r="K4415" s="2"/>
      <c r="L4415" s="2"/>
      <c r="M4415" s="1"/>
    </row>
    <row r="4416" spans="1:13" x14ac:dyDescent="0.2">
      <c r="A4416" s="1"/>
      <c r="B4416" s="1"/>
      <c r="C4416" s="16"/>
      <c r="D4416" s="1"/>
      <c r="E4416" s="1"/>
      <c r="F4416" s="1"/>
      <c r="G4416" s="1"/>
      <c r="H4416" s="11"/>
      <c r="I4416" s="11"/>
      <c r="J4416" s="11"/>
      <c r="K4416" s="2"/>
      <c r="L4416" s="2"/>
      <c r="M4416" s="1"/>
    </row>
    <row r="4417" spans="1:13" x14ac:dyDescent="0.2">
      <c r="A4417" s="1"/>
      <c r="B4417" s="1"/>
      <c r="C4417" s="16"/>
      <c r="D4417" s="1"/>
      <c r="E4417" s="1"/>
      <c r="F4417" s="1"/>
      <c r="G4417" s="1"/>
      <c r="H4417" s="11"/>
      <c r="I4417" s="11"/>
      <c r="J4417" s="11"/>
      <c r="K4417" s="2"/>
      <c r="L4417" s="2"/>
      <c r="M4417" s="1"/>
    </row>
    <row r="4418" spans="1:13" x14ac:dyDescent="0.2">
      <c r="A4418" s="1"/>
      <c r="B4418" s="1"/>
      <c r="C4418" s="16"/>
      <c r="D4418" s="1"/>
      <c r="E4418" s="1"/>
      <c r="F4418" s="1"/>
      <c r="G4418" s="1"/>
      <c r="H4418" s="11"/>
      <c r="I4418" s="11"/>
      <c r="J4418" s="11"/>
      <c r="K4418" s="2"/>
      <c r="L4418" s="2"/>
      <c r="M4418" s="1"/>
    </row>
    <row r="4419" spans="1:13" x14ac:dyDescent="0.2">
      <c r="A4419" s="1"/>
      <c r="B4419" s="1"/>
      <c r="C4419" s="16"/>
      <c r="D4419" s="1"/>
      <c r="E4419" s="1"/>
      <c r="F4419" s="1"/>
      <c r="G4419" s="1"/>
      <c r="H4419" s="11"/>
      <c r="I4419" s="11"/>
      <c r="J4419" s="11"/>
      <c r="K4419" s="2"/>
      <c r="L4419" s="2"/>
      <c r="M4419" s="1"/>
    </row>
    <row r="4420" spans="1:13" x14ac:dyDescent="0.2">
      <c r="A4420" s="1"/>
      <c r="B4420" s="1"/>
      <c r="C4420" s="16"/>
      <c r="D4420" s="1"/>
      <c r="E4420" s="1"/>
      <c r="F4420" s="1"/>
      <c r="G4420" s="1"/>
      <c r="H4420" s="11"/>
      <c r="I4420" s="11"/>
      <c r="J4420" s="11"/>
      <c r="K4420" s="2"/>
      <c r="L4420" s="2"/>
      <c r="M4420" s="1"/>
    </row>
    <row r="4421" spans="1:13" x14ac:dyDescent="0.2">
      <c r="A4421" s="1"/>
      <c r="B4421" s="1"/>
      <c r="C4421" s="16"/>
      <c r="D4421" s="1"/>
      <c r="E4421" s="1"/>
      <c r="F4421" s="1"/>
      <c r="G4421" s="1"/>
      <c r="H4421" s="11"/>
      <c r="I4421" s="11"/>
      <c r="J4421" s="11"/>
      <c r="K4421" s="2"/>
      <c r="L4421" s="2"/>
      <c r="M4421" s="1"/>
    </row>
    <row r="4422" spans="1:13" x14ac:dyDescent="0.2">
      <c r="A4422" s="1"/>
      <c r="B4422" s="1"/>
      <c r="C4422" s="16"/>
      <c r="D4422" s="1"/>
      <c r="E4422" s="1"/>
      <c r="F4422" s="1"/>
      <c r="G4422" s="1"/>
      <c r="H4422" s="11"/>
      <c r="I4422" s="11"/>
      <c r="J4422" s="11"/>
      <c r="K4422" s="2"/>
      <c r="L4422" s="2"/>
      <c r="M4422" s="1"/>
    </row>
    <row r="4423" spans="1:13" x14ac:dyDescent="0.2">
      <c r="A4423" s="1"/>
      <c r="B4423" s="1"/>
      <c r="C4423" s="16"/>
      <c r="D4423" s="1"/>
      <c r="E4423" s="1"/>
      <c r="F4423" s="1"/>
      <c r="G4423" s="1"/>
      <c r="H4423" s="11"/>
      <c r="I4423" s="11"/>
      <c r="J4423" s="11"/>
      <c r="K4423" s="2"/>
      <c r="L4423" s="2"/>
      <c r="M4423" s="1"/>
    </row>
    <row r="4424" spans="1:13" x14ac:dyDescent="0.2">
      <c r="A4424" s="1"/>
      <c r="B4424" s="1"/>
      <c r="C4424" s="16"/>
      <c r="D4424" s="1"/>
      <c r="E4424" s="1"/>
      <c r="F4424" s="1"/>
      <c r="G4424" s="1"/>
      <c r="H4424" s="11"/>
      <c r="I4424" s="11"/>
      <c r="J4424" s="11"/>
      <c r="K4424" s="2"/>
      <c r="L4424" s="2"/>
      <c r="M4424" s="1"/>
    </row>
    <row r="4425" spans="1:13" x14ac:dyDescent="0.2">
      <c r="A4425" s="1"/>
      <c r="B4425" s="1"/>
      <c r="C4425" s="16"/>
      <c r="D4425" s="1"/>
      <c r="E4425" s="1"/>
      <c r="F4425" s="1"/>
      <c r="G4425" s="1"/>
      <c r="H4425" s="11"/>
      <c r="I4425" s="11"/>
      <c r="J4425" s="11"/>
      <c r="K4425" s="2"/>
      <c r="L4425" s="2"/>
      <c r="M4425" s="1"/>
    </row>
    <row r="4426" spans="1:13" x14ac:dyDescent="0.2">
      <c r="A4426" s="1"/>
      <c r="B4426" s="1"/>
      <c r="C4426" s="16"/>
      <c r="D4426" s="1"/>
      <c r="E4426" s="1"/>
      <c r="F4426" s="1"/>
      <c r="G4426" s="1"/>
      <c r="H4426" s="11"/>
      <c r="I4426" s="11"/>
      <c r="J4426" s="11"/>
      <c r="K4426" s="2"/>
      <c r="L4426" s="2"/>
      <c r="M4426" s="1"/>
    </row>
    <row r="4427" spans="1:13" x14ac:dyDescent="0.2">
      <c r="A4427" s="1"/>
      <c r="B4427" s="1"/>
      <c r="C4427" s="16"/>
      <c r="D4427" s="1"/>
      <c r="E4427" s="1"/>
      <c r="F4427" s="1"/>
      <c r="G4427" s="1"/>
      <c r="H4427" s="11"/>
      <c r="I4427" s="11"/>
      <c r="J4427" s="11"/>
      <c r="K4427" s="2"/>
      <c r="L4427" s="2"/>
      <c r="M4427" s="1"/>
    </row>
    <row r="4428" spans="1:13" x14ac:dyDescent="0.2">
      <c r="A4428" s="1"/>
      <c r="B4428" s="1"/>
      <c r="C4428" s="16"/>
      <c r="D4428" s="1"/>
      <c r="E4428" s="1"/>
      <c r="F4428" s="1"/>
      <c r="G4428" s="1"/>
      <c r="H4428" s="11"/>
      <c r="I4428" s="11"/>
      <c r="J4428" s="11"/>
      <c r="K4428" s="2"/>
      <c r="L4428" s="2"/>
      <c r="M4428" s="1"/>
    </row>
    <row r="4429" spans="1:13" x14ac:dyDescent="0.2">
      <c r="A4429" s="1"/>
      <c r="B4429" s="1"/>
      <c r="C4429" s="16"/>
      <c r="D4429" s="1"/>
      <c r="E4429" s="1"/>
      <c r="F4429" s="1"/>
      <c r="G4429" s="1"/>
      <c r="H4429" s="11"/>
      <c r="I4429" s="11"/>
      <c r="J4429" s="11"/>
      <c r="K4429" s="2"/>
      <c r="L4429" s="2"/>
      <c r="M4429" s="1"/>
    </row>
    <row r="4430" spans="1:13" x14ac:dyDescent="0.2">
      <c r="A4430" s="1"/>
      <c r="B4430" s="1"/>
      <c r="C4430" s="16"/>
      <c r="D4430" s="1"/>
      <c r="E4430" s="1"/>
      <c r="F4430" s="1"/>
      <c r="G4430" s="1"/>
      <c r="H4430" s="11"/>
      <c r="I4430" s="11"/>
      <c r="J4430" s="11"/>
      <c r="K4430" s="2"/>
      <c r="L4430" s="2"/>
      <c r="M4430" s="1"/>
    </row>
    <row r="4431" spans="1:13" x14ac:dyDescent="0.2">
      <c r="A4431" s="1"/>
      <c r="B4431" s="1"/>
      <c r="C4431" s="16"/>
      <c r="D4431" s="1"/>
      <c r="E4431" s="1"/>
      <c r="F4431" s="1"/>
      <c r="G4431" s="1"/>
      <c r="H4431" s="11"/>
      <c r="I4431" s="11"/>
      <c r="J4431" s="11"/>
      <c r="K4431" s="2"/>
      <c r="L4431" s="2"/>
      <c r="M4431" s="1"/>
    </row>
    <row r="4432" spans="1:13" x14ac:dyDescent="0.2">
      <c r="A4432" s="1"/>
      <c r="B4432" s="1"/>
      <c r="C4432" s="16"/>
      <c r="D4432" s="1"/>
      <c r="E4432" s="1"/>
      <c r="F4432" s="1"/>
      <c r="G4432" s="1"/>
      <c r="H4432" s="11"/>
      <c r="I4432" s="11"/>
      <c r="J4432" s="11"/>
      <c r="K4432" s="2"/>
      <c r="L4432" s="2"/>
      <c r="M4432" s="1"/>
    </row>
    <row r="4433" spans="1:13" x14ac:dyDescent="0.2">
      <c r="A4433" s="1"/>
      <c r="B4433" s="1"/>
      <c r="C4433" s="16"/>
      <c r="D4433" s="1"/>
      <c r="E4433" s="1"/>
      <c r="F4433" s="1"/>
      <c r="G4433" s="1"/>
      <c r="H4433" s="11"/>
      <c r="I4433" s="11"/>
      <c r="J4433" s="11"/>
      <c r="K4433" s="2"/>
      <c r="L4433" s="2"/>
      <c r="M4433" s="1"/>
    </row>
    <row r="4434" spans="1:13" x14ac:dyDescent="0.2">
      <c r="A4434" s="1"/>
      <c r="B4434" s="1"/>
      <c r="C4434" s="16"/>
      <c r="D4434" s="1"/>
      <c r="E4434" s="1"/>
      <c r="F4434" s="1"/>
      <c r="G4434" s="1"/>
      <c r="H4434" s="11"/>
      <c r="I4434" s="11"/>
      <c r="J4434" s="11"/>
      <c r="K4434" s="2"/>
      <c r="L4434" s="2"/>
      <c r="M4434" s="1"/>
    </row>
    <row r="4435" spans="1:13" x14ac:dyDescent="0.2">
      <c r="A4435" s="1"/>
      <c r="B4435" s="1"/>
      <c r="C4435" s="16"/>
      <c r="D4435" s="1"/>
      <c r="E4435" s="1"/>
      <c r="F4435" s="1"/>
      <c r="G4435" s="1"/>
      <c r="H4435" s="11"/>
      <c r="I4435" s="11"/>
      <c r="J4435" s="11"/>
      <c r="K4435" s="2"/>
      <c r="L4435" s="2"/>
      <c r="M4435" s="1"/>
    </row>
    <row r="4436" spans="1:13" x14ac:dyDescent="0.2">
      <c r="A4436" s="1"/>
      <c r="B4436" s="1"/>
      <c r="C4436" s="16"/>
      <c r="D4436" s="1"/>
      <c r="E4436" s="1"/>
      <c r="F4436" s="1"/>
      <c r="G4436" s="1"/>
      <c r="H4436" s="11"/>
      <c r="I4436" s="11"/>
      <c r="J4436" s="11"/>
      <c r="K4436" s="2"/>
      <c r="L4436" s="2"/>
      <c r="M4436" s="1"/>
    </row>
    <row r="4437" spans="1:13" x14ac:dyDescent="0.2">
      <c r="A4437" s="1"/>
      <c r="B4437" s="1"/>
      <c r="C4437" s="16"/>
      <c r="D4437" s="1"/>
      <c r="E4437" s="1"/>
      <c r="F4437" s="1"/>
      <c r="G4437" s="1"/>
      <c r="H4437" s="11"/>
      <c r="I4437" s="11"/>
      <c r="J4437" s="11"/>
      <c r="K4437" s="2"/>
      <c r="L4437" s="2"/>
      <c r="M4437" s="1"/>
    </row>
    <row r="4438" spans="1:13" x14ac:dyDescent="0.2">
      <c r="A4438" s="1"/>
      <c r="B4438" s="1"/>
      <c r="C4438" s="16"/>
      <c r="D4438" s="1"/>
      <c r="E4438" s="1"/>
      <c r="F4438" s="1"/>
      <c r="G4438" s="1"/>
      <c r="H4438" s="11"/>
      <c r="I4438" s="11"/>
      <c r="J4438" s="11"/>
      <c r="K4438" s="2"/>
      <c r="L4438" s="2"/>
      <c r="M4438" s="1"/>
    </row>
    <row r="4439" spans="1:13" x14ac:dyDescent="0.2">
      <c r="A4439" s="1"/>
      <c r="B4439" s="1"/>
      <c r="C4439" s="16"/>
      <c r="D4439" s="1"/>
      <c r="E4439" s="1"/>
      <c r="F4439" s="1"/>
      <c r="G4439" s="1"/>
      <c r="H4439" s="11"/>
      <c r="I4439" s="11"/>
      <c r="J4439" s="11"/>
      <c r="K4439" s="2"/>
      <c r="L4439" s="2"/>
      <c r="M4439" s="1"/>
    </row>
    <row r="4440" spans="1:13" x14ac:dyDescent="0.2">
      <c r="A4440" s="1"/>
      <c r="B4440" s="1"/>
      <c r="C4440" s="16"/>
      <c r="D4440" s="1"/>
      <c r="E4440" s="1"/>
      <c r="F4440" s="1"/>
      <c r="G4440" s="1"/>
      <c r="H4440" s="11"/>
      <c r="I4440" s="11"/>
      <c r="J4440" s="11"/>
      <c r="K4440" s="2"/>
      <c r="L4440" s="2"/>
      <c r="M4440" s="1"/>
    </row>
    <row r="4441" spans="1:13" x14ac:dyDescent="0.2">
      <c r="A4441" s="1"/>
      <c r="B4441" s="1"/>
      <c r="C4441" s="16"/>
      <c r="D4441" s="1"/>
      <c r="E4441" s="1"/>
      <c r="F4441" s="1"/>
      <c r="G4441" s="1"/>
      <c r="H4441" s="11"/>
      <c r="I4441" s="11"/>
      <c r="J4441" s="11"/>
      <c r="K4441" s="2"/>
      <c r="L4441" s="2"/>
      <c r="M4441" s="1"/>
    </row>
    <row r="4442" spans="1:13" x14ac:dyDescent="0.2">
      <c r="A4442" s="1"/>
      <c r="B4442" s="1"/>
      <c r="C4442" s="16"/>
      <c r="D4442" s="1"/>
      <c r="E4442" s="1"/>
      <c r="F4442" s="1"/>
      <c r="G4442" s="1"/>
      <c r="H4442" s="11"/>
      <c r="I4442" s="11"/>
      <c r="J4442" s="11"/>
      <c r="K4442" s="2"/>
      <c r="L4442" s="2"/>
      <c r="M4442" s="1"/>
    </row>
    <row r="4443" spans="1:13" x14ac:dyDescent="0.2">
      <c r="A4443" s="1"/>
      <c r="B4443" s="1"/>
      <c r="C4443" s="16"/>
      <c r="D4443" s="1"/>
      <c r="E4443" s="1"/>
      <c r="F4443" s="1"/>
      <c r="G4443" s="1"/>
      <c r="H4443" s="11"/>
      <c r="I4443" s="11"/>
      <c r="J4443" s="11"/>
      <c r="K4443" s="2"/>
      <c r="L4443" s="2"/>
      <c r="M4443" s="1"/>
    </row>
    <row r="4444" spans="1:13" x14ac:dyDescent="0.2">
      <c r="A4444" s="1"/>
      <c r="B4444" s="1"/>
      <c r="C4444" s="16"/>
      <c r="D4444" s="1"/>
      <c r="E4444" s="1"/>
      <c r="F4444" s="1"/>
      <c r="G4444" s="1"/>
      <c r="H4444" s="11"/>
      <c r="I4444" s="11"/>
      <c r="J4444" s="11"/>
      <c r="K4444" s="2"/>
      <c r="L4444" s="2"/>
      <c r="M4444" s="1"/>
    </row>
    <row r="4445" spans="1:13" x14ac:dyDescent="0.2">
      <c r="A4445" s="1"/>
      <c r="B4445" s="1"/>
      <c r="C4445" s="16"/>
      <c r="D4445" s="1"/>
      <c r="E4445" s="1"/>
      <c r="F4445" s="1"/>
      <c r="G4445" s="1"/>
      <c r="H4445" s="11"/>
      <c r="I4445" s="11"/>
      <c r="J4445" s="11"/>
      <c r="K4445" s="2"/>
      <c r="L4445" s="2"/>
      <c r="M4445" s="1"/>
    </row>
    <row r="4446" spans="1:13" x14ac:dyDescent="0.2">
      <c r="A4446" s="1"/>
      <c r="B4446" s="1"/>
      <c r="C4446" s="16"/>
      <c r="D4446" s="1"/>
      <c r="E4446" s="1"/>
      <c r="F4446" s="1"/>
      <c r="G4446" s="1"/>
      <c r="H4446" s="11"/>
      <c r="I4446" s="11"/>
      <c r="J4446" s="11"/>
      <c r="K4446" s="2"/>
      <c r="L4446" s="2"/>
      <c r="M4446" s="1"/>
    </row>
    <row r="4447" spans="1:13" x14ac:dyDescent="0.2">
      <c r="A4447" s="1"/>
      <c r="B4447" s="1"/>
      <c r="C4447" s="16"/>
      <c r="D4447" s="1"/>
      <c r="E4447" s="1"/>
      <c r="F4447" s="1"/>
      <c r="G4447" s="1"/>
      <c r="H4447" s="11"/>
      <c r="I4447" s="11"/>
      <c r="J4447" s="11"/>
      <c r="K4447" s="2"/>
      <c r="L4447" s="2"/>
      <c r="M4447" s="1"/>
    </row>
    <row r="4448" spans="1:13" x14ac:dyDescent="0.2">
      <c r="A4448" s="1"/>
      <c r="B4448" s="1"/>
      <c r="C4448" s="16"/>
      <c r="D4448" s="1"/>
      <c r="E4448" s="1"/>
      <c r="F4448" s="1"/>
      <c r="G4448" s="1"/>
      <c r="H4448" s="11"/>
      <c r="I4448" s="11"/>
      <c r="J4448" s="11"/>
      <c r="K4448" s="2"/>
      <c r="L4448" s="2"/>
      <c r="M4448" s="1"/>
    </row>
    <row r="4449" spans="1:13" x14ac:dyDescent="0.2">
      <c r="A4449" s="1"/>
      <c r="B4449" s="1"/>
      <c r="C4449" s="16"/>
      <c r="D4449" s="1"/>
      <c r="E4449" s="1"/>
      <c r="F4449" s="1"/>
      <c r="G4449" s="1"/>
      <c r="H4449" s="11"/>
      <c r="I4449" s="11"/>
      <c r="J4449" s="11"/>
      <c r="K4449" s="2"/>
      <c r="L4449" s="2"/>
      <c r="M4449" s="1"/>
    </row>
    <row r="4450" spans="1:13" x14ac:dyDescent="0.2">
      <c r="A4450" s="1"/>
      <c r="B4450" s="1"/>
      <c r="C4450" s="16"/>
      <c r="D4450" s="1"/>
      <c r="E4450" s="1"/>
      <c r="F4450" s="1"/>
      <c r="G4450" s="1"/>
      <c r="H4450" s="11"/>
      <c r="I4450" s="11"/>
      <c r="J4450" s="11"/>
      <c r="K4450" s="2"/>
      <c r="L4450" s="2"/>
      <c r="M4450" s="1"/>
    </row>
    <row r="4451" spans="1:13" x14ac:dyDescent="0.2">
      <c r="A4451" s="1"/>
      <c r="B4451" s="1"/>
      <c r="C4451" s="16"/>
      <c r="D4451" s="1"/>
      <c r="E4451" s="1"/>
      <c r="F4451" s="1"/>
      <c r="G4451" s="1"/>
      <c r="H4451" s="11"/>
      <c r="I4451" s="11"/>
      <c r="J4451" s="11"/>
      <c r="K4451" s="2"/>
      <c r="L4451" s="2"/>
      <c r="M4451" s="1"/>
    </row>
    <row r="4452" spans="1:13" x14ac:dyDescent="0.2">
      <c r="A4452" s="1"/>
      <c r="B4452" s="1"/>
      <c r="C4452" s="16"/>
      <c r="D4452" s="1"/>
      <c r="E4452" s="1"/>
      <c r="F4452" s="1"/>
      <c r="G4452" s="1"/>
      <c r="H4452" s="11"/>
      <c r="I4452" s="11"/>
      <c r="J4452" s="11"/>
      <c r="K4452" s="2"/>
      <c r="L4452" s="2"/>
      <c r="M4452" s="1"/>
    </row>
    <row r="4453" spans="1:13" x14ac:dyDescent="0.2">
      <c r="A4453" s="1"/>
      <c r="B4453" s="1"/>
      <c r="C4453" s="16"/>
      <c r="D4453" s="1"/>
      <c r="E4453" s="1"/>
      <c r="F4453" s="1"/>
      <c r="G4453" s="1"/>
      <c r="H4453" s="11"/>
      <c r="I4453" s="11"/>
      <c r="J4453" s="11"/>
      <c r="K4453" s="2"/>
      <c r="L4453" s="2"/>
      <c r="M4453" s="1"/>
    </row>
    <row r="4454" spans="1:13" x14ac:dyDescent="0.2">
      <c r="A4454" s="1"/>
      <c r="B4454" s="1"/>
      <c r="C4454" s="16"/>
      <c r="D4454" s="1"/>
      <c r="E4454" s="1"/>
      <c r="F4454" s="1"/>
      <c r="G4454" s="1"/>
      <c r="H4454" s="11"/>
      <c r="I4454" s="11"/>
      <c r="J4454" s="11"/>
      <c r="K4454" s="2"/>
      <c r="L4454" s="2"/>
      <c r="M4454" s="1"/>
    </row>
    <row r="4455" spans="1:13" x14ac:dyDescent="0.2">
      <c r="A4455" s="1"/>
      <c r="B4455" s="1"/>
      <c r="C4455" s="16"/>
      <c r="D4455" s="1"/>
      <c r="E4455" s="1"/>
      <c r="F4455" s="1"/>
      <c r="G4455" s="1"/>
      <c r="H4455" s="11"/>
      <c r="I4455" s="11"/>
      <c r="J4455" s="11"/>
      <c r="K4455" s="2"/>
      <c r="L4455" s="2"/>
      <c r="M4455" s="1"/>
    </row>
    <row r="4456" spans="1:13" x14ac:dyDescent="0.2">
      <c r="A4456" s="1"/>
      <c r="B4456" s="1"/>
      <c r="C4456" s="16"/>
      <c r="D4456" s="1"/>
      <c r="E4456" s="1"/>
      <c r="F4456" s="1"/>
      <c r="G4456" s="1"/>
      <c r="H4456" s="11"/>
      <c r="I4456" s="11"/>
      <c r="J4456" s="11"/>
      <c r="K4456" s="2"/>
      <c r="L4456" s="2"/>
      <c r="M4456" s="1"/>
    </row>
    <row r="4457" spans="1:13" x14ac:dyDescent="0.2">
      <c r="A4457" s="1"/>
      <c r="B4457" s="1"/>
      <c r="C4457" s="16"/>
      <c r="D4457" s="1"/>
      <c r="E4457" s="1"/>
      <c r="F4457" s="1"/>
      <c r="G4457" s="1"/>
      <c r="H4457" s="11"/>
      <c r="I4457" s="11"/>
      <c r="J4457" s="11"/>
      <c r="K4457" s="2"/>
      <c r="L4457" s="2"/>
      <c r="M4457" s="1"/>
    </row>
    <row r="4458" spans="1:13" x14ac:dyDescent="0.2">
      <c r="A4458" s="1"/>
      <c r="B4458" s="1"/>
      <c r="C4458" s="16"/>
      <c r="D4458" s="1"/>
      <c r="E4458" s="1"/>
      <c r="F4458" s="1"/>
      <c r="G4458" s="1"/>
      <c r="H4458" s="11"/>
      <c r="I4458" s="11"/>
      <c r="J4458" s="11"/>
      <c r="K4458" s="2"/>
      <c r="L4458" s="2"/>
      <c r="M4458" s="1"/>
    </row>
    <row r="4459" spans="1:13" x14ac:dyDescent="0.2">
      <c r="A4459" s="1"/>
      <c r="B4459" s="1"/>
      <c r="C4459" s="16"/>
      <c r="D4459" s="1"/>
      <c r="E4459" s="1"/>
      <c r="F4459" s="1"/>
      <c r="G4459" s="1"/>
      <c r="H4459" s="11"/>
      <c r="I4459" s="11"/>
      <c r="J4459" s="11"/>
      <c r="K4459" s="2"/>
      <c r="L4459" s="2"/>
      <c r="M4459" s="1"/>
    </row>
    <row r="4460" spans="1:13" x14ac:dyDescent="0.2">
      <c r="A4460" s="1"/>
      <c r="B4460" s="1"/>
      <c r="C4460" s="16"/>
      <c r="D4460" s="1"/>
      <c r="E4460" s="1"/>
      <c r="F4460" s="1"/>
      <c r="G4460" s="1"/>
      <c r="H4460" s="11"/>
      <c r="I4460" s="11"/>
      <c r="J4460" s="11"/>
      <c r="K4460" s="2"/>
      <c r="L4460" s="2"/>
      <c r="M4460" s="1"/>
    </row>
    <row r="4461" spans="1:13" x14ac:dyDescent="0.2">
      <c r="A4461" s="1"/>
      <c r="B4461" s="1"/>
      <c r="C4461" s="16"/>
      <c r="D4461" s="1"/>
      <c r="E4461" s="1"/>
      <c r="F4461" s="1"/>
      <c r="G4461" s="1"/>
      <c r="H4461" s="11"/>
      <c r="I4461" s="11"/>
      <c r="J4461" s="11"/>
      <c r="K4461" s="2"/>
      <c r="L4461" s="2"/>
      <c r="M4461" s="1"/>
    </row>
    <row r="4462" spans="1:13" x14ac:dyDescent="0.2">
      <c r="A4462" s="1"/>
      <c r="B4462" s="1"/>
      <c r="C4462" s="16"/>
      <c r="D4462" s="1"/>
      <c r="E4462" s="1"/>
      <c r="F4462" s="1"/>
      <c r="G4462" s="1"/>
      <c r="H4462" s="11"/>
      <c r="I4462" s="11"/>
      <c r="J4462" s="11"/>
      <c r="K4462" s="2"/>
      <c r="L4462" s="2"/>
      <c r="M4462" s="1"/>
    </row>
    <row r="4463" spans="1:13" x14ac:dyDescent="0.2">
      <c r="A4463" s="1"/>
      <c r="B4463" s="1"/>
      <c r="C4463" s="16"/>
      <c r="D4463" s="1"/>
      <c r="E4463" s="1"/>
      <c r="F4463" s="1"/>
      <c r="G4463" s="1"/>
      <c r="H4463" s="11"/>
      <c r="I4463" s="11"/>
      <c r="J4463" s="11"/>
      <c r="K4463" s="2"/>
      <c r="L4463" s="2"/>
      <c r="M4463" s="1"/>
    </row>
    <row r="4464" spans="1:13" x14ac:dyDescent="0.2">
      <c r="A4464" s="1"/>
      <c r="B4464" s="1"/>
      <c r="C4464" s="16"/>
      <c r="D4464" s="1"/>
      <c r="E4464" s="1"/>
      <c r="F4464" s="1"/>
      <c r="G4464" s="1"/>
      <c r="H4464" s="11"/>
      <c r="I4464" s="11"/>
      <c r="J4464" s="11"/>
      <c r="K4464" s="2"/>
      <c r="L4464" s="2"/>
      <c r="M4464" s="1"/>
    </row>
    <row r="4465" spans="1:13" x14ac:dyDescent="0.2">
      <c r="A4465" s="1"/>
      <c r="B4465" s="1"/>
      <c r="C4465" s="16"/>
      <c r="D4465" s="1"/>
      <c r="E4465" s="1"/>
      <c r="F4465" s="1"/>
      <c r="G4465" s="1"/>
      <c r="H4465" s="11"/>
      <c r="I4465" s="11"/>
      <c r="J4465" s="11"/>
      <c r="K4465" s="2"/>
      <c r="L4465" s="2"/>
      <c r="M4465" s="1"/>
    </row>
    <row r="4466" spans="1:13" x14ac:dyDescent="0.2">
      <c r="A4466" s="1"/>
      <c r="B4466" s="1"/>
      <c r="C4466" s="16"/>
      <c r="D4466" s="1"/>
      <c r="E4466" s="1"/>
      <c r="F4466" s="1"/>
      <c r="G4466" s="1"/>
      <c r="H4466" s="11"/>
      <c r="I4466" s="11"/>
      <c r="J4466" s="11"/>
      <c r="K4466" s="2"/>
      <c r="L4466" s="2"/>
      <c r="M4466" s="1"/>
    </row>
    <row r="4467" spans="1:13" x14ac:dyDescent="0.2">
      <c r="A4467" s="1"/>
      <c r="B4467" s="1"/>
      <c r="C4467" s="16"/>
      <c r="D4467" s="1"/>
      <c r="E4467" s="1"/>
      <c r="F4467" s="1"/>
      <c r="G4467" s="1"/>
      <c r="H4467" s="11"/>
      <c r="I4467" s="11"/>
      <c r="J4467" s="11"/>
      <c r="K4467" s="2"/>
      <c r="L4467" s="2"/>
      <c r="M4467" s="1"/>
    </row>
    <row r="4468" spans="1:13" x14ac:dyDescent="0.2">
      <c r="A4468" s="1"/>
      <c r="B4468" s="1"/>
      <c r="C4468" s="16"/>
      <c r="D4468" s="1"/>
      <c r="E4468" s="1"/>
      <c r="F4468" s="1"/>
      <c r="G4468" s="1"/>
      <c r="H4468" s="11"/>
      <c r="I4468" s="11"/>
      <c r="J4468" s="11"/>
      <c r="K4468" s="2"/>
      <c r="L4468" s="2"/>
      <c r="M4468" s="1"/>
    </row>
    <row r="4469" spans="1:13" x14ac:dyDescent="0.2">
      <c r="A4469" s="1"/>
      <c r="B4469" s="1"/>
      <c r="C4469" s="16"/>
      <c r="D4469" s="1"/>
      <c r="E4469" s="1"/>
      <c r="F4469" s="1"/>
      <c r="G4469" s="1"/>
      <c r="H4469" s="11"/>
      <c r="I4469" s="11"/>
      <c r="J4469" s="11"/>
      <c r="K4469" s="2"/>
      <c r="L4469" s="2"/>
      <c r="M4469" s="1"/>
    </row>
    <row r="4470" spans="1:13" x14ac:dyDescent="0.2">
      <c r="A4470" s="1"/>
      <c r="B4470" s="1"/>
      <c r="C4470" s="16"/>
      <c r="D4470" s="1"/>
      <c r="E4470" s="1"/>
      <c r="F4470" s="1"/>
      <c r="G4470" s="1"/>
      <c r="H4470" s="11"/>
      <c r="I4470" s="11"/>
      <c r="J4470" s="11"/>
      <c r="K4470" s="2"/>
      <c r="L4470" s="2"/>
      <c r="M4470" s="1"/>
    </row>
    <row r="4471" spans="1:13" x14ac:dyDescent="0.2">
      <c r="A4471" s="1"/>
      <c r="B4471" s="1"/>
      <c r="C4471" s="16"/>
      <c r="D4471" s="1"/>
      <c r="E4471" s="1"/>
      <c r="F4471" s="1"/>
      <c r="G4471" s="1"/>
      <c r="H4471" s="11"/>
      <c r="I4471" s="11"/>
      <c r="J4471" s="11"/>
      <c r="K4471" s="2"/>
      <c r="L4471" s="2"/>
      <c r="M4471" s="1"/>
    </row>
    <row r="4472" spans="1:13" x14ac:dyDescent="0.2">
      <c r="A4472" s="1"/>
      <c r="B4472" s="1"/>
      <c r="C4472" s="16"/>
      <c r="D4472" s="1"/>
      <c r="E4472" s="1"/>
      <c r="F4472" s="1"/>
      <c r="G4472" s="1"/>
      <c r="H4472" s="11"/>
      <c r="I4472" s="11"/>
      <c r="J4472" s="11"/>
      <c r="K4472" s="2"/>
      <c r="L4472" s="2"/>
      <c r="M4472" s="1"/>
    </row>
    <row r="4473" spans="1:13" x14ac:dyDescent="0.2">
      <c r="A4473" s="1"/>
      <c r="B4473" s="1"/>
      <c r="C4473" s="16"/>
      <c r="D4473" s="1"/>
      <c r="E4473" s="1"/>
      <c r="F4473" s="1"/>
      <c r="G4473" s="1"/>
      <c r="H4473" s="11"/>
      <c r="I4473" s="11"/>
      <c r="J4473" s="11"/>
      <c r="K4473" s="2"/>
      <c r="L4473" s="2"/>
      <c r="M4473" s="1"/>
    </row>
    <row r="4474" spans="1:13" x14ac:dyDescent="0.2">
      <c r="A4474" s="1"/>
      <c r="B4474" s="1"/>
      <c r="C4474" s="16"/>
      <c r="D4474" s="1"/>
      <c r="E4474" s="1"/>
      <c r="F4474" s="1"/>
      <c r="G4474" s="1"/>
      <c r="H4474" s="11"/>
      <c r="I4474" s="11"/>
      <c r="J4474" s="11"/>
      <c r="K4474" s="2"/>
      <c r="L4474" s="2"/>
      <c r="M4474" s="1"/>
    </row>
    <row r="4475" spans="1:13" x14ac:dyDescent="0.2">
      <c r="A4475" s="1"/>
      <c r="B4475" s="1"/>
      <c r="C4475" s="16"/>
      <c r="D4475" s="1"/>
      <c r="E4475" s="1"/>
      <c r="F4475" s="1"/>
      <c r="G4475" s="1"/>
      <c r="H4475" s="11"/>
      <c r="I4475" s="11"/>
      <c r="J4475" s="11"/>
      <c r="K4475" s="2"/>
      <c r="L4475" s="2"/>
      <c r="M4475" s="1"/>
    </row>
    <row r="4476" spans="1:13" x14ac:dyDescent="0.2">
      <c r="A4476" s="1"/>
      <c r="B4476" s="1"/>
      <c r="C4476" s="16"/>
      <c r="D4476" s="1"/>
      <c r="E4476" s="1"/>
      <c r="F4476" s="1"/>
      <c r="G4476" s="1"/>
      <c r="H4476" s="11"/>
      <c r="I4476" s="11"/>
      <c r="J4476" s="11"/>
      <c r="K4476" s="2"/>
      <c r="L4476" s="2"/>
      <c r="M4476" s="1"/>
    </row>
    <row r="4477" spans="1:13" x14ac:dyDescent="0.2">
      <c r="A4477" s="1"/>
      <c r="B4477" s="1"/>
      <c r="C4477" s="16"/>
      <c r="D4477" s="1"/>
      <c r="E4477" s="1"/>
      <c r="F4477" s="1"/>
      <c r="G4477" s="1"/>
      <c r="H4477" s="11"/>
      <c r="I4477" s="11"/>
      <c r="J4477" s="11"/>
      <c r="K4477" s="2"/>
      <c r="L4477" s="2"/>
      <c r="M4477" s="1"/>
    </row>
    <row r="4478" spans="1:13" x14ac:dyDescent="0.2">
      <c r="A4478" s="1"/>
      <c r="B4478" s="1"/>
      <c r="C4478" s="16"/>
      <c r="D4478" s="1"/>
      <c r="E4478" s="1"/>
      <c r="F4478" s="1"/>
      <c r="G4478" s="1"/>
      <c r="H4478" s="11"/>
      <c r="I4478" s="11"/>
      <c r="J4478" s="11"/>
      <c r="K4478" s="2"/>
      <c r="L4478" s="2"/>
      <c r="M4478" s="1"/>
    </row>
    <row r="4479" spans="1:13" x14ac:dyDescent="0.2">
      <c r="A4479" s="1"/>
      <c r="B4479" s="1"/>
      <c r="C4479" s="16"/>
      <c r="D4479" s="1"/>
      <c r="E4479" s="1"/>
      <c r="F4479" s="1"/>
      <c r="G4479" s="1"/>
      <c r="H4479" s="11"/>
      <c r="I4479" s="11"/>
      <c r="J4479" s="11"/>
      <c r="K4479" s="2"/>
      <c r="L4479" s="2"/>
      <c r="M4479" s="1"/>
    </row>
    <row r="4480" spans="1:13" x14ac:dyDescent="0.2">
      <c r="A4480" s="1"/>
      <c r="B4480" s="1"/>
      <c r="C4480" s="16"/>
      <c r="D4480" s="1"/>
      <c r="E4480" s="1"/>
      <c r="F4480" s="1"/>
      <c r="G4480" s="1"/>
      <c r="H4480" s="11"/>
      <c r="I4480" s="11"/>
      <c r="J4480" s="11"/>
      <c r="K4480" s="2"/>
      <c r="L4480" s="2"/>
      <c r="M4480" s="1"/>
    </row>
    <row r="4481" spans="1:13" x14ac:dyDescent="0.2">
      <c r="A4481" s="1"/>
      <c r="B4481" s="1"/>
      <c r="C4481" s="16"/>
      <c r="D4481" s="1"/>
      <c r="E4481" s="1"/>
      <c r="F4481" s="1"/>
      <c r="G4481" s="1"/>
      <c r="H4481" s="11"/>
      <c r="I4481" s="11"/>
      <c r="J4481" s="11"/>
      <c r="K4481" s="2"/>
      <c r="L4481" s="2"/>
      <c r="M4481" s="1"/>
    </row>
    <row r="4482" spans="1:13" x14ac:dyDescent="0.2">
      <c r="A4482" s="1"/>
      <c r="B4482" s="1"/>
      <c r="C4482" s="16"/>
      <c r="D4482" s="1"/>
      <c r="E4482" s="1"/>
      <c r="F4482" s="1"/>
      <c r="G4482" s="1"/>
      <c r="H4482" s="11"/>
      <c r="I4482" s="11"/>
      <c r="J4482" s="11"/>
      <c r="K4482" s="2"/>
      <c r="L4482" s="2"/>
      <c r="M4482" s="1"/>
    </row>
    <row r="4483" spans="1:13" x14ac:dyDescent="0.2">
      <c r="A4483" s="1"/>
      <c r="B4483" s="1"/>
      <c r="C4483" s="16"/>
      <c r="D4483" s="1"/>
      <c r="E4483" s="1"/>
      <c r="F4483" s="1"/>
      <c r="G4483" s="1"/>
      <c r="H4483" s="11"/>
      <c r="I4483" s="11"/>
      <c r="J4483" s="11"/>
      <c r="K4483" s="2"/>
      <c r="L4483" s="2"/>
      <c r="M4483" s="1"/>
    </row>
    <row r="4484" spans="1:13" x14ac:dyDescent="0.2">
      <c r="A4484" s="1"/>
      <c r="B4484" s="1"/>
      <c r="C4484" s="16"/>
      <c r="D4484" s="1"/>
      <c r="E4484" s="1"/>
      <c r="F4484" s="1"/>
      <c r="G4484" s="1"/>
      <c r="H4484" s="11"/>
      <c r="I4484" s="11"/>
      <c r="J4484" s="11"/>
      <c r="K4484" s="2"/>
      <c r="L4484" s="2"/>
      <c r="M4484" s="1"/>
    </row>
    <row r="4485" spans="1:13" x14ac:dyDescent="0.2">
      <c r="A4485" s="1"/>
      <c r="B4485" s="1"/>
      <c r="C4485" s="16"/>
      <c r="D4485" s="1"/>
      <c r="E4485" s="1"/>
      <c r="F4485" s="1"/>
      <c r="G4485" s="1"/>
      <c r="H4485" s="11"/>
      <c r="I4485" s="11"/>
      <c r="J4485" s="11"/>
      <c r="K4485" s="2"/>
      <c r="L4485" s="2"/>
      <c r="M4485" s="1"/>
    </row>
    <row r="4486" spans="1:13" x14ac:dyDescent="0.2">
      <c r="A4486" s="1"/>
      <c r="B4486" s="1"/>
      <c r="C4486" s="16"/>
      <c r="D4486" s="1"/>
      <c r="E4486" s="1"/>
      <c r="F4486" s="1"/>
      <c r="G4486" s="1"/>
      <c r="H4486" s="11"/>
      <c r="I4486" s="11"/>
      <c r="J4486" s="11"/>
      <c r="K4486" s="2"/>
      <c r="L4486" s="2"/>
      <c r="M4486" s="1"/>
    </row>
    <row r="4487" spans="1:13" x14ac:dyDescent="0.2">
      <c r="A4487" s="1"/>
      <c r="B4487" s="1"/>
      <c r="C4487" s="16"/>
      <c r="D4487" s="1"/>
      <c r="E4487" s="1"/>
      <c r="F4487" s="1"/>
      <c r="G4487" s="1"/>
      <c r="H4487" s="11"/>
      <c r="I4487" s="11"/>
      <c r="J4487" s="11"/>
      <c r="K4487" s="2"/>
      <c r="L4487" s="2"/>
      <c r="M4487" s="1"/>
    </row>
    <row r="4488" spans="1:13" x14ac:dyDescent="0.2">
      <c r="A4488" s="1"/>
      <c r="B4488" s="1"/>
      <c r="C4488" s="16"/>
      <c r="D4488" s="1"/>
      <c r="E4488" s="1"/>
      <c r="F4488" s="1"/>
      <c r="G4488" s="1"/>
      <c r="H4488" s="11"/>
      <c r="I4488" s="11"/>
      <c r="J4488" s="11"/>
      <c r="K4488" s="2"/>
      <c r="L4488" s="2"/>
      <c r="M4488" s="1"/>
    </row>
    <row r="4489" spans="1:13" x14ac:dyDescent="0.2">
      <c r="A4489" s="1"/>
      <c r="B4489" s="1"/>
      <c r="C4489" s="16"/>
      <c r="D4489" s="1"/>
      <c r="E4489" s="1"/>
      <c r="F4489" s="1"/>
      <c r="G4489" s="1"/>
      <c r="H4489" s="11"/>
      <c r="I4489" s="11"/>
      <c r="J4489" s="11"/>
      <c r="K4489" s="2"/>
      <c r="L4489" s="2"/>
      <c r="M4489" s="1"/>
    </row>
    <row r="4490" spans="1:13" x14ac:dyDescent="0.2">
      <c r="A4490" s="1"/>
      <c r="B4490" s="1"/>
      <c r="C4490" s="16"/>
      <c r="D4490" s="1"/>
      <c r="E4490" s="1"/>
      <c r="F4490" s="1"/>
      <c r="G4490" s="1"/>
      <c r="H4490" s="11"/>
      <c r="I4490" s="11"/>
      <c r="J4490" s="11"/>
      <c r="K4490" s="2"/>
      <c r="L4490" s="2"/>
      <c r="M4490" s="1"/>
    </row>
    <row r="4491" spans="1:13" x14ac:dyDescent="0.2">
      <c r="A4491" s="1"/>
      <c r="B4491" s="1"/>
      <c r="C4491" s="16"/>
      <c r="D4491" s="1"/>
      <c r="E4491" s="1"/>
      <c r="F4491" s="1"/>
      <c r="G4491" s="1"/>
      <c r="H4491" s="11"/>
      <c r="I4491" s="11"/>
      <c r="J4491" s="11"/>
      <c r="K4491" s="2"/>
      <c r="L4491" s="2"/>
      <c r="M4491" s="1"/>
    </row>
    <row r="4492" spans="1:13" x14ac:dyDescent="0.2">
      <c r="A4492" s="1"/>
      <c r="B4492" s="1"/>
      <c r="C4492" s="16"/>
      <c r="D4492" s="1"/>
      <c r="E4492" s="1"/>
      <c r="F4492" s="1"/>
      <c r="G4492" s="1"/>
      <c r="H4492" s="11"/>
      <c r="I4492" s="11"/>
      <c r="J4492" s="11"/>
      <c r="K4492" s="2"/>
      <c r="L4492" s="2"/>
      <c r="M4492" s="1"/>
    </row>
    <row r="4493" spans="1:13" x14ac:dyDescent="0.2">
      <c r="A4493" s="1"/>
      <c r="B4493" s="1"/>
      <c r="C4493" s="16"/>
      <c r="D4493" s="1"/>
      <c r="E4493" s="1"/>
      <c r="F4493" s="1"/>
      <c r="G4493" s="1"/>
      <c r="H4493" s="11"/>
      <c r="I4493" s="11"/>
      <c r="J4493" s="11"/>
      <c r="K4493" s="2"/>
      <c r="L4493" s="2"/>
      <c r="M4493" s="1"/>
    </row>
    <row r="4494" spans="1:13" x14ac:dyDescent="0.2">
      <c r="A4494" s="1"/>
      <c r="B4494" s="1"/>
      <c r="C4494" s="16"/>
      <c r="D4494" s="1"/>
      <c r="E4494" s="1"/>
      <c r="F4494" s="1"/>
      <c r="G4494" s="1"/>
      <c r="H4494" s="11"/>
      <c r="I4494" s="11"/>
      <c r="J4494" s="11"/>
      <c r="K4494" s="2"/>
      <c r="L4494" s="2"/>
      <c r="M4494" s="1"/>
    </row>
    <row r="4495" spans="1:13" x14ac:dyDescent="0.2">
      <c r="A4495" s="1"/>
      <c r="B4495" s="1"/>
      <c r="C4495" s="16"/>
      <c r="D4495" s="1"/>
      <c r="E4495" s="1"/>
      <c r="F4495" s="1"/>
      <c r="G4495" s="1"/>
      <c r="H4495" s="11"/>
      <c r="I4495" s="11"/>
      <c r="J4495" s="11"/>
      <c r="K4495" s="2"/>
      <c r="L4495" s="2"/>
      <c r="M4495" s="1"/>
    </row>
    <row r="4496" spans="1:13" x14ac:dyDescent="0.2">
      <c r="A4496" s="1"/>
      <c r="B4496" s="1"/>
      <c r="C4496" s="16"/>
      <c r="D4496" s="1"/>
      <c r="E4496" s="1"/>
      <c r="F4496" s="1"/>
      <c r="G4496" s="1"/>
      <c r="H4496" s="11"/>
      <c r="I4496" s="11"/>
      <c r="J4496" s="11"/>
      <c r="K4496" s="2"/>
      <c r="L4496" s="2"/>
      <c r="M4496" s="1"/>
    </row>
    <row r="4497" spans="1:13" x14ac:dyDescent="0.2">
      <c r="A4497" s="1"/>
      <c r="B4497" s="1"/>
      <c r="C4497" s="16"/>
      <c r="D4497" s="1"/>
      <c r="E4497" s="1"/>
      <c r="F4497" s="1"/>
      <c r="G4497" s="1"/>
      <c r="H4497" s="11"/>
      <c r="I4497" s="11"/>
      <c r="J4497" s="11"/>
      <c r="K4497" s="2"/>
      <c r="L4497" s="2"/>
      <c r="M4497" s="1"/>
    </row>
    <row r="4498" spans="1:13" x14ac:dyDescent="0.2">
      <c r="A4498" s="1"/>
      <c r="B4498" s="1"/>
      <c r="C4498" s="16"/>
      <c r="D4498" s="1"/>
      <c r="E4498" s="1"/>
      <c r="F4498" s="1"/>
      <c r="G4498" s="1"/>
      <c r="H4498" s="11"/>
      <c r="I4498" s="11"/>
      <c r="J4498" s="11"/>
      <c r="K4498" s="2"/>
      <c r="L4498" s="2"/>
      <c r="M4498" s="1"/>
    </row>
    <row r="4499" spans="1:13" x14ac:dyDescent="0.2">
      <c r="A4499" s="1"/>
      <c r="B4499" s="1"/>
      <c r="C4499" s="16"/>
      <c r="D4499" s="1"/>
      <c r="E4499" s="1"/>
      <c r="F4499" s="1"/>
      <c r="G4499" s="1"/>
      <c r="H4499" s="11"/>
      <c r="I4499" s="11"/>
      <c r="J4499" s="11"/>
      <c r="K4499" s="2"/>
      <c r="L4499" s="2"/>
      <c r="M4499" s="1"/>
    </row>
    <row r="4500" spans="1:13" x14ac:dyDescent="0.2">
      <c r="A4500" s="1"/>
      <c r="B4500" s="1"/>
      <c r="C4500" s="16"/>
      <c r="D4500" s="1"/>
      <c r="E4500" s="1"/>
      <c r="F4500" s="1"/>
      <c r="G4500" s="1"/>
      <c r="H4500" s="11"/>
      <c r="I4500" s="11"/>
      <c r="J4500" s="11"/>
      <c r="K4500" s="2"/>
      <c r="L4500" s="2"/>
      <c r="M4500" s="1"/>
    </row>
    <row r="4501" spans="1:13" x14ac:dyDescent="0.2">
      <c r="A4501" s="1"/>
      <c r="B4501" s="1"/>
      <c r="C4501" s="16"/>
      <c r="D4501" s="1"/>
      <c r="E4501" s="1"/>
      <c r="F4501" s="1"/>
      <c r="G4501" s="1"/>
      <c r="H4501" s="11"/>
      <c r="I4501" s="11"/>
      <c r="J4501" s="11"/>
      <c r="K4501" s="2"/>
      <c r="L4501" s="2"/>
      <c r="M4501" s="1"/>
    </row>
    <row r="4502" spans="1:13" x14ac:dyDescent="0.2">
      <c r="A4502" s="1"/>
      <c r="B4502" s="1"/>
      <c r="C4502" s="16"/>
      <c r="D4502" s="1"/>
      <c r="E4502" s="1"/>
      <c r="F4502" s="1"/>
      <c r="G4502" s="1"/>
      <c r="H4502" s="11"/>
      <c r="I4502" s="11"/>
      <c r="J4502" s="11"/>
      <c r="K4502" s="2"/>
      <c r="L4502" s="2"/>
      <c r="M4502" s="1"/>
    </row>
    <row r="4503" spans="1:13" x14ac:dyDescent="0.2">
      <c r="A4503" s="1"/>
      <c r="B4503" s="1"/>
      <c r="C4503" s="16"/>
      <c r="D4503" s="1"/>
      <c r="E4503" s="1"/>
      <c r="F4503" s="1"/>
      <c r="G4503" s="1"/>
      <c r="H4503" s="11"/>
      <c r="I4503" s="11"/>
      <c r="J4503" s="11"/>
      <c r="K4503" s="2"/>
      <c r="L4503" s="2"/>
      <c r="M4503" s="1"/>
    </row>
    <row r="4504" spans="1:13" x14ac:dyDescent="0.2">
      <c r="A4504" s="1"/>
      <c r="B4504" s="1"/>
      <c r="C4504" s="16"/>
      <c r="D4504" s="1"/>
      <c r="E4504" s="1"/>
      <c r="F4504" s="1"/>
      <c r="G4504" s="1"/>
      <c r="H4504" s="11"/>
      <c r="I4504" s="11"/>
      <c r="J4504" s="11"/>
      <c r="K4504" s="2"/>
      <c r="L4504" s="2"/>
      <c r="M4504" s="1"/>
    </row>
    <row r="4505" spans="1:13" x14ac:dyDescent="0.2">
      <c r="A4505" s="1"/>
      <c r="B4505" s="1"/>
      <c r="C4505" s="16"/>
      <c r="D4505" s="1"/>
      <c r="E4505" s="1"/>
      <c r="F4505" s="1"/>
      <c r="G4505" s="1"/>
      <c r="H4505" s="11"/>
      <c r="I4505" s="11"/>
      <c r="J4505" s="11"/>
      <c r="K4505" s="2"/>
      <c r="L4505" s="2"/>
      <c r="M4505" s="1"/>
    </row>
    <row r="4506" spans="1:13" x14ac:dyDescent="0.2">
      <c r="A4506" s="1"/>
      <c r="B4506" s="1"/>
      <c r="C4506" s="16"/>
      <c r="D4506" s="1"/>
      <c r="E4506" s="1"/>
      <c r="F4506" s="1"/>
      <c r="G4506" s="1"/>
      <c r="H4506" s="11"/>
      <c r="I4506" s="11"/>
      <c r="J4506" s="11"/>
      <c r="K4506" s="2"/>
      <c r="L4506" s="2"/>
      <c r="M4506" s="1"/>
    </row>
    <row r="4507" spans="1:13" x14ac:dyDescent="0.2">
      <c r="A4507" s="1"/>
      <c r="B4507" s="1"/>
      <c r="C4507" s="16"/>
      <c r="D4507" s="1"/>
      <c r="E4507" s="1"/>
      <c r="F4507" s="1"/>
      <c r="G4507" s="1"/>
      <c r="H4507" s="11"/>
      <c r="I4507" s="11"/>
      <c r="J4507" s="11"/>
      <c r="K4507" s="2"/>
      <c r="L4507" s="2"/>
      <c r="M4507" s="1"/>
    </row>
    <row r="4508" spans="1:13" x14ac:dyDescent="0.2">
      <c r="A4508" s="1"/>
      <c r="B4508" s="1"/>
      <c r="C4508" s="16"/>
      <c r="D4508" s="1"/>
      <c r="E4508" s="1"/>
      <c r="F4508" s="1"/>
      <c r="G4508" s="1"/>
      <c r="H4508" s="11"/>
      <c r="I4508" s="11"/>
      <c r="J4508" s="11"/>
      <c r="K4508" s="2"/>
      <c r="L4508" s="2"/>
      <c r="M4508" s="1"/>
    </row>
    <row r="4509" spans="1:13" x14ac:dyDescent="0.2">
      <c r="A4509" s="1"/>
      <c r="B4509" s="1"/>
      <c r="C4509" s="16"/>
      <c r="D4509" s="1"/>
      <c r="E4509" s="1"/>
      <c r="F4509" s="1"/>
      <c r="G4509" s="1"/>
      <c r="H4509" s="11"/>
      <c r="I4509" s="11"/>
      <c r="J4509" s="11"/>
      <c r="K4509" s="2"/>
      <c r="L4509" s="2"/>
      <c r="M4509" s="1"/>
    </row>
    <row r="4510" spans="1:13" x14ac:dyDescent="0.2">
      <c r="A4510" s="1"/>
      <c r="B4510" s="1"/>
      <c r="C4510" s="16"/>
      <c r="D4510" s="1"/>
      <c r="E4510" s="1"/>
      <c r="F4510" s="1"/>
      <c r="G4510" s="1"/>
      <c r="H4510" s="11"/>
      <c r="I4510" s="11"/>
      <c r="J4510" s="11"/>
      <c r="K4510" s="2"/>
      <c r="L4510" s="2"/>
      <c r="M4510" s="1"/>
    </row>
    <row r="4511" spans="1:13" x14ac:dyDescent="0.2">
      <c r="A4511" s="1"/>
      <c r="B4511" s="1"/>
      <c r="C4511" s="16"/>
      <c r="D4511" s="1"/>
      <c r="E4511" s="1"/>
      <c r="F4511" s="1"/>
      <c r="G4511" s="1"/>
      <c r="H4511" s="11"/>
      <c r="I4511" s="11"/>
      <c r="J4511" s="11"/>
      <c r="K4511" s="2"/>
      <c r="L4511" s="2"/>
      <c r="M4511" s="1"/>
    </row>
    <row r="4512" spans="1:13" x14ac:dyDescent="0.2">
      <c r="A4512" s="1"/>
      <c r="B4512" s="1"/>
      <c r="C4512" s="16"/>
      <c r="D4512" s="1"/>
      <c r="E4512" s="1"/>
      <c r="F4512" s="1"/>
      <c r="G4512" s="1"/>
      <c r="H4512" s="11"/>
      <c r="I4512" s="11"/>
      <c r="J4512" s="11"/>
      <c r="K4512" s="2"/>
      <c r="L4512" s="2"/>
      <c r="M4512" s="1"/>
    </row>
    <row r="4513" spans="1:13" x14ac:dyDescent="0.2">
      <c r="A4513" s="1"/>
      <c r="B4513" s="1"/>
      <c r="C4513" s="16"/>
      <c r="D4513" s="1"/>
      <c r="E4513" s="1"/>
      <c r="F4513" s="1"/>
      <c r="G4513" s="1"/>
      <c r="H4513" s="11"/>
      <c r="I4513" s="11"/>
      <c r="J4513" s="11"/>
      <c r="K4513" s="2"/>
      <c r="L4513" s="2"/>
      <c r="M4513" s="1"/>
    </row>
    <row r="4514" spans="1:13" x14ac:dyDescent="0.2">
      <c r="A4514" s="1"/>
      <c r="B4514" s="1"/>
      <c r="C4514" s="16"/>
      <c r="D4514" s="1"/>
      <c r="E4514" s="1"/>
      <c r="F4514" s="1"/>
      <c r="G4514" s="1"/>
      <c r="H4514" s="11"/>
      <c r="I4514" s="11"/>
      <c r="J4514" s="11"/>
      <c r="K4514" s="2"/>
      <c r="L4514" s="2"/>
      <c r="M4514" s="1"/>
    </row>
    <row r="4515" spans="1:13" x14ac:dyDescent="0.2">
      <c r="A4515" s="1"/>
      <c r="B4515" s="1"/>
      <c r="C4515" s="16"/>
      <c r="D4515" s="1"/>
      <c r="E4515" s="1"/>
      <c r="F4515" s="1"/>
      <c r="G4515" s="1"/>
      <c r="H4515" s="11"/>
      <c r="I4515" s="11"/>
      <c r="J4515" s="11"/>
      <c r="K4515" s="2"/>
      <c r="L4515" s="2"/>
      <c r="M4515" s="1"/>
    </row>
    <row r="4516" spans="1:13" x14ac:dyDescent="0.2">
      <c r="A4516" s="1"/>
      <c r="B4516" s="1"/>
      <c r="C4516" s="16"/>
      <c r="D4516" s="1"/>
      <c r="E4516" s="1"/>
      <c r="F4516" s="1"/>
      <c r="G4516" s="1"/>
      <c r="H4516" s="11"/>
      <c r="I4516" s="11"/>
      <c r="J4516" s="11"/>
      <c r="K4516" s="2"/>
      <c r="L4516" s="2"/>
      <c r="M4516" s="1"/>
    </row>
    <row r="4517" spans="1:13" x14ac:dyDescent="0.2">
      <c r="A4517" s="1"/>
      <c r="B4517" s="1"/>
      <c r="C4517" s="16"/>
      <c r="D4517" s="1"/>
      <c r="E4517" s="1"/>
      <c r="F4517" s="1"/>
      <c r="G4517" s="1"/>
      <c r="H4517" s="11"/>
      <c r="I4517" s="11"/>
      <c r="J4517" s="11"/>
      <c r="K4517" s="2"/>
      <c r="L4517" s="2"/>
      <c r="M4517" s="1"/>
    </row>
    <row r="4518" spans="1:13" x14ac:dyDescent="0.2">
      <c r="A4518" s="1"/>
      <c r="B4518" s="1"/>
      <c r="C4518" s="16"/>
      <c r="D4518" s="1"/>
      <c r="E4518" s="1"/>
      <c r="F4518" s="1"/>
      <c r="G4518" s="1"/>
      <c r="H4518" s="11"/>
      <c r="I4518" s="11"/>
      <c r="J4518" s="11"/>
      <c r="K4518" s="2"/>
      <c r="L4518" s="2"/>
      <c r="M4518" s="1"/>
    </row>
    <row r="4519" spans="1:13" x14ac:dyDescent="0.2">
      <c r="A4519" s="1"/>
      <c r="B4519" s="1"/>
      <c r="C4519" s="16"/>
      <c r="D4519" s="1"/>
      <c r="E4519" s="1"/>
      <c r="F4519" s="1"/>
      <c r="G4519" s="1"/>
      <c r="H4519" s="11"/>
      <c r="I4519" s="11"/>
      <c r="J4519" s="11"/>
      <c r="K4519" s="2"/>
      <c r="L4519" s="2"/>
      <c r="M4519" s="1"/>
    </row>
    <row r="4520" spans="1:13" x14ac:dyDescent="0.2">
      <c r="A4520" s="1"/>
      <c r="B4520" s="1"/>
      <c r="C4520" s="16"/>
      <c r="D4520" s="1"/>
      <c r="E4520" s="1"/>
      <c r="F4520" s="1"/>
      <c r="G4520" s="1"/>
      <c r="H4520" s="11"/>
      <c r="I4520" s="11"/>
      <c r="J4520" s="11"/>
      <c r="K4520" s="2"/>
      <c r="L4520" s="2"/>
      <c r="M4520" s="1"/>
    </row>
    <row r="4521" spans="1:13" x14ac:dyDescent="0.2">
      <c r="A4521" s="1"/>
      <c r="B4521" s="1"/>
      <c r="C4521" s="16"/>
      <c r="D4521" s="1"/>
      <c r="E4521" s="1"/>
      <c r="F4521" s="1"/>
      <c r="G4521" s="1"/>
      <c r="H4521" s="11"/>
      <c r="I4521" s="11"/>
      <c r="J4521" s="11"/>
      <c r="K4521" s="2"/>
      <c r="L4521" s="2"/>
      <c r="M4521" s="1"/>
    </row>
    <row r="4522" spans="1:13" x14ac:dyDescent="0.2">
      <c r="A4522" s="1"/>
      <c r="B4522" s="1"/>
      <c r="C4522" s="16"/>
      <c r="D4522" s="1"/>
      <c r="E4522" s="1"/>
      <c r="F4522" s="1"/>
      <c r="G4522" s="1"/>
      <c r="H4522" s="11"/>
      <c r="I4522" s="11"/>
      <c r="J4522" s="11"/>
      <c r="K4522" s="2"/>
      <c r="L4522" s="2"/>
      <c r="M4522" s="1"/>
    </row>
    <row r="4523" spans="1:13" x14ac:dyDescent="0.2">
      <c r="A4523" s="1"/>
      <c r="B4523" s="1"/>
      <c r="C4523" s="16"/>
      <c r="D4523" s="1"/>
      <c r="E4523" s="1"/>
      <c r="F4523" s="1"/>
      <c r="G4523" s="1"/>
      <c r="H4523" s="11"/>
      <c r="I4523" s="11"/>
      <c r="J4523" s="11"/>
      <c r="K4523" s="2"/>
      <c r="L4523" s="2"/>
      <c r="M4523" s="1"/>
    </row>
    <row r="4524" spans="1:13" x14ac:dyDescent="0.2">
      <c r="A4524" s="1"/>
      <c r="B4524" s="1"/>
      <c r="C4524" s="16"/>
      <c r="D4524" s="1"/>
      <c r="E4524" s="1"/>
      <c r="F4524" s="1"/>
      <c r="G4524" s="1"/>
      <c r="H4524" s="11"/>
      <c r="I4524" s="11"/>
      <c r="J4524" s="11"/>
      <c r="K4524" s="2"/>
      <c r="L4524" s="2"/>
      <c r="M4524" s="1"/>
    </row>
    <row r="4525" spans="1:13" x14ac:dyDescent="0.2">
      <c r="A4525" s="1"/>
      <c r="B4525" s="1"/>
      <c r="C4525" s="16"/>
      <c r="D4525" s="1"/>
      <c r="E4525" s="1"/>
      <c r="F4525" s="1"/>
      <c r="G4525" s="1"/>
      <c r="H4525" s="11"/>
      <c r="I4525" s="11"/>
      <c r="J4525" s="11"/>
      <c r="K4525" s="2"/>
      <c r="L4525" s="2"/>
      <c r="M4525" s="1"/>
    </row>
    <row r="4526" spans="1:13" x14ac:dyDescent="0.2">
      <c r="A4526" s="1"/>
      <c r="B4526" s="1"/>
      <c r="C4526" s="16"/>
      <c r="D4526" s="1"/>
      <c r="E4526" s="1"/>
      <c r="F4526" s="1"/>
      <c r="G4526" s="1"/>
      <c r="H4526" s="11"/>
      <c r="I4526" s="11"/>
      <c r="J4526" s="11"/>
      <c r="K4526" s="2"/>
      <c r="L4526" s="2"/>
      <c r="M4526" s="1"/>
    </row>
    <row r="4527" spans="1:13" x14ac:dyDescent="0.2">
      <c r="A4527" s="1"/>
      <c r="B4527" s="1"/>
      <c r="C4527" s="16"/>
      <c r="D4527" s="1"/>
      <c r="E4527" s="1"/>
      <c r="F4527" s="1"/>
      <c r="G4527" s="1"/>
      <c r="H4527" s="11"/>
      <c r="I4527" s="11"/>
      <c r="J4527" s="11"/>
      <c r="K4527" s="2"/>
      <c r="L4527" s="2"/>
      <c r="M4527" s="1"/>
    </row>
    <row r="4528" spans="1:13" x14ac:dyDescent="0.2">
      <c r="A4528" s="1"/>
      <c r="B4528" s="1"/>
      <c r="C4528" s="16"/>
      <c r="D4528" s="1"/>
      <c r="E4528" s="1"/>
      <c r="F4528" s="1"/>
      <c r="G4528" s="1"/>
      <c r="H4528" s="11"/>
      <c r="I4528" s="11"/>
      <c r="J4528" s="11"/>
      <c r="K4528" s="2"/>
      <c r="L4528" s="2"/>
      <c r="M4528" s="1"/>
    </row>
    <row r="4529" spans="1:13" x14ac:dyDescent="0.2">
      <c r="A4529" s="1"/>
      <c r="B4529" s="1"/>
      <c r="C4529" s="16"/>
      <c r="D4529" s="1"/>
      <c r="E4529" s="1"/>
      <c r="F4529" s="1"/>
      <c r="G4529" s="1"/>
      <c r="H4529" s="11"/>
      <c r="I4529" s="11"/>
      <c r="J4529" s="11"/>
      <c r="K4529" s="2"/>
      <c r="L4529" s="2"/>
      <c r="M4529" s="1"/>
    </row>
    <row r="4530" spans="1:13" x14ac:dyDescent="0.2">
      <c r="A4530" s="1"/>
      <c r="B4530" s="1"/>
      <c r="C4530" s="16"/>
      <c r="D4530" s="1"/>
      <c r="E4530" s="1"/>
      <c r="F4530" s="1"/>
      <c r="G4530" s="1"/>
      <c r="H4530" s="11"/>
      <c r="I4530" s="11"/>
      <c r="J4530" s="11"/>
      <c r="K4530" s="2"/>
      <c r="L4530" s="2"/>
      <c r="M4530" s="1"/>
    </row>
    <row r="4531" spans="1:13" x14ac:dyDescent="0.2">
      <c r="A4531" s="1"/>
      <c r="B4531" s="1"/>
      <c r="C4531" s="16"/>
      <c r="D4531" s="1"/>
      <c r="E4531" s="1"/>
      <c r="F4531" s="1"/>
      <c r="G4531" s="1"/>
      <c r="H4531" s="11"/>
      <c r="I4531" s="11"/>
      <c r="J4531" s="11"/>
      <c r="K4531" s="2"/>
      <c r="L4531" s="2"/>
      <c r="M4531" s="1"/>
    </row>
    <row r="4532" spans="1:13" x14ac:dyDescent="0.2">
      <c r="A4532" s="1"/>
      <c r="B4532" s="1"/>
      <c r="C4532" s="16"/>
      <c r="D4532" s="1"/>
      <c r="E4532" s="1"/>
      <c r="F4532" s="1"/>
      <c r="G4532" s="1"/>
      <c r="H4532" s="11"/>
      <c r="I4532" s="11"/>
      <c r="J4532" s="11"/>
      <c r="K4532" s="2"/>
      <c r="L4532" s="2"/>
      <c r="M4532" s="1"/>
    </row>
    <row r="4533" spans="1:13" x14ac:dyDescent="0.2">
      <c r="A4533" s="1"/>
      <c r="B4533" s="1"/>
      <c r="C4533" s="16"/>
      <c r="D4533" s="1"/>
      <c r="E4533" s="1"/>
      <c r="F4533" s="1"/>
      <c r="G4533" s="1"/>
      <c r="H4533" s="11"/>
      <c r="I4533" s="11"/>
      <c r="J4533" s="11"/>
      <c r="K4533" s="2"/>
      <c r="L4533" s="2"/>
      <c r="M4533" s="1"/>
    </row>
    <row r="4534" spans="1:13" x14ac:dyDescent="0.2">
      <c r="A4534" s="1"/>
      <c r="B4534" s="1"/>
      <c r="C4534" s="16"/>
      <c r="D4534" s="1"/>
      <c r="E4534" s="1"/>
      <c r="F4534" s="1"/>
      <c r="G4534" s="1"/>
      <c r="H4534" s="11"/>
      <c r="I4534" s="11"/>
      <c r="J4534" s="11"/>
      <c r="K4534" s="2"/>
      <c r="L4534" s="2"/>
      <c r="M4534" s="1"/>
    </row>
    <row r="4535" spans="1:13" x14ac:dyDescent="0.2">
      <c r="A4535" s="1"/>
      <c r="B4535" s="1"/>
      <c r="C4535" s="16"/>
      <c r="D4535" s="1"/>
      <c r="E4535" s="1"/>
      <c r="F4535" s="1"/>
      <c r="G4535" s="1"/>
      <c r="H4535" s="11"/>
      <c r="I4535" s="11"/>
      <c r="J4535" s="11"/>
      <c r="K4535" s="2"/>
      <c r="L4535" s="2"/>
      <c r="M4535" s="1"/>
    </row>
    <row r="4536" spans="1:13" x14ac:dyDescent="0.2">
      <c r="A4536" s="1"/>
      <c r="B4536" s="1"/>
      <c r="C4536" s="16"/>
      <c r="D4536" s="1"/>
      <c r="E4536" s="1"/>
      <c r="F4536" s="1"/>
      <c r="G4536" s="1"/>
      <c r="H4536" s="11"/>
      <c r="I4536" s="11"/>
      <c r="J4536" s="11"/>
      <c r="K4536" s="2"/>
      <c r="L4536" s="2"/>
      <c r="M4536" s="1"/>
    </row>
    <row r="4537" spans="1:13" x14ac:dyDescent="0.2">
      <c r="A4537" s="1"/>
      <c r="B4537" s="1"/>
      <c r="C4537" s="16"/>
      <c r="D4537" s="1"/>
      <c r="E4537" s="1"/>
      <c r="F4537" s="1"/>
      <c r="G4537" s="1"/>
      <c r="H4537" s="11"/>
      <c r="I4537" s="11"/>
      <c r="J4537" s="11"/>
      <c r="K4537" s="2"/>
      <c r="L4537" s="2"/>
      <c r="M4537" s="1"/>
    </row>
    <row r="4538" spans="1:13" x14ac:dyDescent="0.2">
      <c r="A4538" s="1"/>
      <c r="B4538" s="1"/>
      <c r="C4538" s="16"/>
      <c r="D4538" s="1"/>
      <c r="E4538" s="1"/>
      <c r="F4538" s="1"/>
      <c r="G4538" s="1"/>
      <c r="H4538" s="11"/>
      <c r="I4538" s="11"/>
      <c r="J4538" s="11"/>
      <c r="K4538" s="2"/>
      <c r="L4538" s="2"/>
      <c r="M4538" s="1"/>
    </row>
    <row r="4539" spans="1:13" x14ac:dyDescent="0.2">
      <c r="A4539" s="1"/>
      <c r="B4539" s="1"/>
      <c r="C4539" s="16"/>
      <c r="D4539" s="1"/>
      <c r="E4539" s="1"/>
      <c r="F4539" s="1"/>
      <c r="G4539" s="1"/>
      <c r="H4539" s="11"/>
      <c r="I4539" s="11"/>
      <c r="J4539" s="11"/>
      <c r="K4539" s="2"/>
      <c r="L4539" s="2"/>
      <c r="M4539" s="1"/>
    </row>
    <row r="4540" spans="1:13" x14ac:dyDescent="0.2">
      <c r="A4540" s="1"/>
      <c r="B4540" s="1"/>
      <c r="C4540" s="16"/>
      <c r="D4540" s="1"/>
      <c r="E4540" s="1"/>
      <c r="F4540" s="1"/>
      <c r="G4540" s="1"/>
      <c r="H4540" s="11"/>
      <c r="I4540" s="11"/>
      <c r="J4540" s="11"/>
      <c r="K4540" s="2"/>
      <c r="L4540" s="2"/>
      <c r="M4540" s="1"/>
    </row>
    <row r="4541" spans="1:13" x14ac:dyDescent="0.2">
      <c r="A4541" s="1"/>
      <c r="B4541" s="1"/>
      <c r="C4541" s="16"/>
      <c r="D4541" s="1"/>
      <c r="E4541" s="1"/>
      <c r="F4541" s="1"/>
      <c r="G4541" s="1"/>
      <c r="H4541" s="11"/>
      <c r="I4541" s="11"/>
      <c r="J4541" s="11"/>
      <c r="K4541" s="2"/>
      <c r="L4541" s="2"/>
      <c r="M4541" s="1"/>
    </row>
    <row r="4542" spans="1:13" x14ac:dyDescent="0.2">
      <c r="A4542" s="1"/>
      <c r="B4542" s="1"/>
      <c r="C4542" s="16"/>
      <c r="D4542" s="1"/>
      <c r="E4542" s="1"/>
      <c r="F4542" s="1"/>
      <c r="G4542" s="1"/>
      <c r="H4542" s="11"/>
      <c r="I4542" s="11"/>
      <c r="J4542" s="11"/>
      <c r="K4542" s="2"/>
      <c r="L4542" s="2"/>
      <c r="M4542" s="1"/>
    </row>
    <row r="4543" spans="1:13" x14ac:dyDescent="0.2">
      <c r="A4543" s="1"/>
      <c r="B4543" s="1"/>
      <c r="C4543" s="16"/>
      <c r="D4543" s="1"/>
      <c r="E4543" s="1"/>
      <c r="F4543" s="1"/>
      <c r="G4543" s="1"/>
      <c r="H4543" s="11"/>
      <c r="I4543" s="11"/>
      <c r="J4543" s="11"/>
      <c r="K4543" s="2"/>
      <c r="L4543" s="2"/>
      <c r="M4543" s="1"/>
    </row>
    <row r="4544" spans="1:13" x14ac:dyDescent="0.2">
      <c r="A4544" s="1"/>
      <c r="B4544" s="1"/>
      <c r="C4544" s="16"/>
      <c r="D4544" s="1"/>
      <c r="E4544" s="1"/>
      <c r="F4544" s="1"/>
      <c r="G4544" s="1"/>
      <c r="H4544" s="11"/>
      <c r="I4544" s="11"/>
      <c r="J4544" s="11"/>
      <c r="K4544" s="2"/>
      <c r="L4544" s="2"/>
      <c r="M4544" s="1"/>
    </row>
    <row r="4545" spans="1:13" x14ac:dyDescent="0.2">
      <c r="A4545" s="1"/>
      <c r="B4545" s="1"/>
      <c r="C4545" s="16"/>
      <c r="D4545" s="1"/>
      <c r="E4545" s="1"/>
      <c r="F4545" s="1"/>
      <c r="G4545" s="1"/>
      <c r="H4545" s="11"/>
      <c r="I4545" s="11"/>
      <c r="J4545" s="11"/>
      <c r="K4545" s="2"/>
      <c r="L4545" s="2"/>
      <c r="M4545" s="1"/>
    </row>
    <row r="4546" spans="1:13" x14ac:dyDescent="0.2">
      <c r="A4546" s="1"/>
      <c r="B4546" s="1"/>
      <c r="C4546" s="16"/>
      <c r="D4546" s="1"/>
      <c r="E4546" s="1"/>
      <c r="F4546" s="1"/>
      <c r="G4546" s="1"/>
      <c r="H4546" s="11"/>
      <c r="I4546" s="11"/>
      <c r="J4546" s="11"/>
      <c r="K4546" s="2"/>
      <c r="L4546" s="2"/>
      <c r="M4546" s="1"/>
    </row>
    <row r="4547" spans="1:13" x14ac:dyDescent="0.2">
      <c r="A4547" s="1"/>
      <c r="B4547" s="1"/>
      <c r="C4547" s="16"/>
      <c r="D4547" s="1"/>
      <c r="E4547" s="1"/>
      <c r="F4547" s="1"/>
      <c r="G4547" s="1"/>
      <c r="H4547" s="11"/>
      <c r="I4547" s="11"/>
      <c r="J4547" s="11"/>
      <c r="K4547" s="2"/>
      <c r="L4547" s="2"/>
      <c r="M4547" s="1"/>
    </row>
    <row r="4548" spans="1:13" x14ac:dyDescent="0.2">
      <c r="A4548" s="1"/>
      <c r="B4548" s="1"/>
      <c r="C4548" s="16"/>
      <c r="D4548" s="1"/>
      <c r="E4548" s="1"/>
      <c r="F4548" s="1"/>
      <c r="G4548" s="1"/>
      <c r="H4548" s="11"/>
      <c r="I4548" s="11"/>
      <c r="J4548" s="11"/>
      <c r="K4548" s="2"/>
      <c r="L4548" s="2"/>
      <c r="M4548" s="1"/>
    </row>
    <row r="4549" spans="1:13" x14ac:dyDescent="0.2">
      <c r="A4549" s="1"/>
      <c r="B4549" s="1"/>
      <c r="C4549" s="16"/>
      <c r="D4549" s="1"/>
      <c r="E4549" s="1"/>
      <c r="F4549" s="1"/>
      <c r="G4549" s="1"/>
      <c r="H4549" s="11"/>
      <c r="I4549" s="11"/>
      <c r="J4549" s="11"/>
      <c r="K4549" s="2"/>
      <c r="L4549" s="2"/>
      <c r="M4549" s="1"/>
    </row>
    <row r="4550" spans="1:13" x14ac:dyDescent="0.2">
      <c r="A4550" s="1"/>
      <c r="B4550" s="1"/>
      <c r="C4550" s="16"/>
      <c r="D4550" s="1"/>
      <c r="E4550" s="1"/>
      <c r="F4550" s="1"/>
      <c r="G4550" s="1"/>
      <c r="H4550" s="11"/>
      <c r="I4550" s="11"/>
      <c r="J4550" s="11"/>
      <c r="K4550" s="2"/>
      <c r="L4550" s="2"/>
      <c r="M4550" s="1"/>
    </row>
    <row r="4551" spans="1:13" x14ac:dyDescent="0.2">
      <c r="A4551" s="1"/>
      <c r="B4551" s="1"/>
      <c r="C4551" s="16"/>
      <c r="D4551" s="1"/>
      <c r="E4551" s="1"/>
      <c r="F4551" s="1"/>
      <c r="G4551" s="1"/>
      <c r="H4551" s="11"/>
      <c r="I4551" s="11"/>
      <c r="J4551" s="11"/>
      <c r="K4551" s="2"/>
      <c r="L4551" s="2"/>
      <c r="M4551" s="1"/>
    </row>
    <row r="4552" spans="1:13" x14ac:dyDescent="0.2">
      <c r="A4552" s="1"/>
      <c r="B4552" s="1"/>
      <c r="C4552" s="16"/>
      <c r="D4552" s="1"/>
      <c r="E4552" s="1"/>
      <c r="F4552" s="1"/>
      <c r="G4552" s="1"/>
      <c r="H4552" s="11"/>
      <c r="I4552" s="11"/>
      <c r="J4552" s="11"/>
      <c r="K4552" s="2"/>
      <c r="L4552" s="2"/>
      <c r="M4552" s="1"/>
    </row>
    <row r="4553" spans="1:13" x14ac:dyDescent="0.2">
      <c r="A4553" s="1"/>
      <c r="B4553" s="1"/>
      <c r="C4553" s="16"/>
      <c r="D4553" s="1"/>
      <c r="E4553" s="1"/>
      <c r="F4553" s="1"/>
      <c r="G4553" s="1"/>
      <c r="H4553" s="11"/>
      <c r="I4553" s="11"/>
      <c r="J4553" s="11"/>
      <c r="K4553" s="2"/>
      <c r="L4553" s="2"/>
      <c r="M4553" s="1"/>
    </row>
    <row r="4554" spans="1:13" x14ac:dyDescent="0.2">
      <c r="A4554" s="1"/>
      <c r="B4554" s="1"/>
      <c r="C4554" s="16"/>
      <c r="D4554" s="1"/>
      <c r="E4554" s="1"/>
      <c r="F4554" s="1"/>
      <c r="G4554" s="1"/>
      <c r="H4554" s="11"/>
      <c r="I4554" s="11"/>
      <c r="J4554" s="11"/>
      <c r="K4554" s="2"/>
      <c r="L4554" s="2"/>
      <c r="M4554" s="1"/>
    </row>
    <row r="4555" spans="1:13" x14ac:dyDescent="0.2">
      <c r="A4555" s="1"/>
      <c r="B4555" s="1"/>
      <c r="C4555" s="16"/>
      <c r="D4555" s="1"/>
      <c r="E4555" s="1"/>
      <c r="F4555" s="1"/>
      <c r="G4555" s="1"/>
      <c r="H4555" s="11"/>
      <c r="I4555" s="11"/>
      <c r="J4555" s="11"/>
      <c r="K4555" s="2"/>
      <c r="L4555" s="2"/>
      <c r="M4555" s="1"/>
    </row>
    <row r="4556" spans="1:13" x14ac:dyDescent="0.2">
      <c r="A4556" s="1"/>
      <c r="B4556" s="1"/>
      <c r="C4556" s="16"/>
      <c r="D4556" s="1"/>
      <c r="E4556" s="1"/>
      <c r="F4556" s="1"/>
      <c r="G4556" s="1"/>
      <c r="H4556" s="11"/>
      <c r="I4556" s="11"/>
      <c r="J4556" s="11"/>
      <c r="K4556" s="2"/>
      <c r="L4556" s="2"/>
      <c r="M4556" s="1"/>
    </row>
    <row r="4557" spans="1:13" x14ac:dyDescent="0.2">
      <c r="A4557" s="1"/>
      <c r="B4557" s="1"/>
      <c r="C4557" s="16"/>
      <c r="D4557" s="1"/>
      <c r="E4557" s="1"/>
      <c r="F4557" s="1"/>
      <c r="G4557" s="1"/>
      <c r="H4557" s="11"/>
      <c r="I4557" s="11"/>
      <c r="J4557" s="11"/>
      <c r="K4557" s="2"/>
      <c r="L4557" s="2"/>
      <c r="M4557" s="1"/>
    </row>
    <row r="4558" spans="1:13" x14ac:dyDescent="0.2">
      <c r="A4558" s="1"/>
      <c r="B4558" s="1"/>
      <c r="C4558" s="16"/>
      <c r="D4558" s="1"/>
      <c r="E4558" s="1"/>
      <c r="F4558" s="1"/>
      <c r="G4558" s="1"/>
      <c r="H4558" s="11"/>
      <c r="I4558" s="11"/>
      <c r="J4558" s="11"/>
      <c r="K4558" s="2"/>
      <c r="L4558" s="2"/>
      <c r="M4558" s="1"/>
    </row>
    <row r="4559" spans="1:13" x14ac:dyDescent="0.2">
      <c r="A4559" s="1"/>
      <c r="B4559" s="1"/>
      <c r="C4559" s="16"/>
      <c r="D4559" s="1"/>
      <c r="E4559" s="1"/>
      <c r="F4559" s="1"/>
      <c r="G4559" s="1"/>
      <c r="H4559" s="11"/>
      <c r="I4559" s="11"/>
      <c r="J4559" s="11"/>
      <c r="K4559" s="2"/>
      <c r="L4559" s="2"/>
      <c r="M4559" s="1"/>
    </row>
    <row r="4560" spans="1:13" x14ac:dyDescent="0.2">
      <c r="A4560" s="1"/>
      <c r="B4560" s="1"/>
      <c r="C4560" s="16"/>
      <c r="D4560" s="1"/>
      <c r="E4560" s="1"/>
      <c r="F4560" s="1"/>
      <c r="G4560" s="1"/>
      <c r="H4560" s="11"/>
      <c r="I4560" s="11"/>
      <c r="J4560" s="11"/>
      <c r="K4560" s="2"/>
      <c r="L4560" s="2"/>
      <c r="M4560" s="1"/>
    </row>
    <row r="4561" spans="1:13" x14ac:dyDescent="0.2">
      <c r="A4561" s="1"/>
      <c r="B4561" s="1"/>
      <c r="C4561" s="16"/>
      <c r="D4561" s="1"/>
      <c r="E4561" s="1"/>
      <c r="F4561" s="1"/>
      <c r="G4561" s="1"/>
      <c r="H4561" s="11"/>
      <c r="I4561" s="11"/>
      <c r="J4561" s="11"/>
      <c r="K4561" s="2"/>
      <c r="L4561" s="2"/>
      <c r="M4561" s="1"/>
    </row>
    <row r="4562" spans="1:13" x14ac:dyDescent="0.2">
      <c r="A4562" s="1"/>
      <c r="B4562" s="1"/>
      <c r="C4562" s="16"/>
      <c r="D4562" s="1"/>
      <c r="E4562" s="1"/>
      <c r="F4562" s="1"/>
      <c r="G4562" s="1"/>
      <c r="H4562" s="11"/>
      <c r="I4562" s="11"/>
      <c r="J4562" s="11"/>
      <c r="K4562" s="2"/>
      <c r="L4562" s="2"/>
      <c r="M4562" s="1"/>
    </row>
    <row r="4563" spans="1:13" x14ac:dyDescent="0.2">
      <c r="A4563" s="1"/>
      <c r="B4563" s="1"/>
      <c r="C4563" s="16"/>
      <c r="D4563" s="1"/>
      <c r="E4563" s="1"/>
      <c r="F4563" s="1"/>
      <c r="G4563" s="1"/>
      <c r="H4563" s="11"/>
      <c r="I4563" s="11"/>
      <c r="J4563" s="11"/>
      <c r="K4563" s="2"/>
      <c r="L4563" s="2"/>
      <c r="M4563" s="1"/>
    </row>
    <row r="4564" spans="1:13" x14ac:dyDescent="0.2">
      <c r="A4564" s="1"/>
      <c r="B4564" s="1"/>
      <c r="C4564" s="16"/>
      <c r="D4564" s="1"/>
      <c r="E4564" s="1"/>
      <c r="F4564" s="1"/>
      <c r="G4564" s="1"/>
      <c r="H4564" s="11"/>
      <c r="I4564" s="11"/>
      <c r="J4564" s="11"/>
      <c r="K4564" s="2"/>
      <c r="L4564" s="2"/>
      <c r="M4564" s="1"/>
    </row>
    <row r="4565" spans="1:13" x14ac:dyDescent="0.2">
      <c r="A4565" s="1"/>
      <c r="B4565" s="1"/>
      <c r="C4565" s="16"/>
      <c r="D4565" s="1"/>
      <c r="E4565" s="1"/>
      <c r="F4565" s="1"/>
      <c r="G4565" s="1"/>
      <c r="H4565" s="11"/>
      <c r="I4565" s="11"/>
      <c r="J4565" s="11"/>
      <c r="K4565" s="2"/>
      <c r="L4565" s="2"/>
      <c r="M4565" s="1"/>
    </row>
    <row r="4566" spans="1:13" x14ac:dyDescent="0.2">
      <c r="A4566" s="1"/>
      <c r="B4566" s="1"/>
      <c r="C4566" s="16"/>
      <c r="D4566" s="1"/>
      <c r="E4566" s="1"/>
      <c r="F4566" s="1"/>
      <c r="G4566" s="1"/>
      <c r="H4566" s="11"/>
      <c r="I4566" s="11"/>
      <c r="J4566" s="11"/>
      <c r="K4566" s="2"/>
      <c r="L4566" s="2"/>
      <c r="M4566" s="1"/>
    </row>
    <row r="4567" spans="1:13" x14ac:dyDescent="0.2">
      <c r="A4567" s="1"/>
      <c r="B4567" s="1"/>
      <c r="C4567" s="16"/>
      <c r="D4567" s="1"/>
      <c r="E4567" s="1"/>
      <c r="F4567" s="1"/>
      <c r="G4567" s="1"/>
      <c r="H4567" s="11"/>
      <c r="I4567" s="11"/>
      <c r="J4567" s="11"/>
      <c r="K4567" s="2"/>
      <c r="L4567" s="2"/>
      <c r="M4567" s="1"/>
    </row>
    <row r="4568" spans="1:13" x14ac:dyDescent="0.2">
      <c r="A4568" s="1"/>
      <c r="B4568" s="1"/>
      <c r="C4568" s="16"/>
      <c r="D4568" s="1"/>
      <c r="E4568" s="1"/>
      <c r="F4568" s="1"/>
      <c r="G4568" s="1"/>
      <c r="H4568" s="11"/>
      <c r="I4568" s="11"/>
      <c r="J4568" s="11"/>
      <c r="K4568" s="2"/>
      <c r="L4568" s="2"/>
      <c r="M4568" s="1"/>
    </row>
    <row r="4569" spans="1:13" x14ac:dyDescent="0.2">
      <c r="A4569" s="1"/>
      <c r="B4569" s="1"/>
      <c r="C4569" s="16"/>
      <c r="D4569" s="1"/>
      <c r="E4569" s="1"/>
      <c r="F4569" s="1"/>
      <c r="G4569" s="1"/>
      <c r="H4569" s="11"/>
      <c r="I4569" s="11"/>
      <c r="J4569" s="11"/>
      <c r="K4569" s="2"/>
      <c r="L4569" s="2"/>
      <c r="M4569" s="1"/>
    </row>
    <row r="4570" spans="1:13" x14ac:dyDescent="0.2">
      <c r="A4570" s="1"/>
      <c r="B4570" s="1"/>
      <c r="C4570" s="16"/>
      <c r="D4570" s="1"/>
      <c r="E4570" s="1"/>
      <c r="F4570" s="1"/>
      <c r="G4570" s="1"/>
      <c r="H4570" s="11"/>
      <c r="I4570" s="11"/>
      <c r="J4570" s="11"/>
      <c r="K4570" s="2"/>
      <c r="L4570" s="2"/>
      <c r="M4570" s="1"/>
    </row>
    <row r="4571" spans="1:13" x14ac:dyDescent="0.2">
      <c r="A4571" s="1"/>
      <c r="B4571" s="1"/>
      <c r="C4571" s="16"/>
      <c r="D4571" s="1"/>
      <c r="E4571" s="1"/>
      <c r="F4571" s="1"/>
      <c r="G4571" s="1"/>
      <c r="H4571" s="11"/>
      <c r="I4571" s="11"/>
      <c r="J4571" s="11"/>
      <c r="K4571" s="2"/>
      <c r="L4571" s="2"/>
      <c r="M4571" s="1"/>
    </row>
    <row r="4572" spans="1:13" x14ac:dyDescent="0.2">
      <c r="A4572" s="1"/>
      <c r="B4572" s="1"/>
      <c r="C4572" s="16"/>
      <c r="D4572" s="1"/>
      <c r="E4572" s="1"/>
      <c r="F4572" s="1"/>
      <c r="G4572" s="1"/>
      <c r="H4572" s="11"/>
      <c r="I4572" s="11"/>
      <c r="J4572" s="11"/>
      <c r="K4572" s="2"/>
      <c r="L4572" s="2"/>
      <c r="M4572" s="1"/>
    </row>
    <row r="4573" spans="1:13" x14ac:dyDescent="0.2">
      <c r="A4573" s="1"/>
      <c r="B4573" s="1"/>
      <c r="C4573" s="16"/>
      <c r="D4573" s="1"/>
      <c r="E4573" s="1"/>
      <c r="F4573" s="1"/>
      <c r="G4573" s="1"/>
      <c r="H4573" s="11"/>
      <c r="I4573" s="11"/>
      <c r="J4573" s="11"/>
      <c r="K4573" s="2"/>
      <c r="L4573" s="2"/>
      <c r="M4573" s="1"/>
    </row>
    <row r="4574" spans="1:13" x14ac:dyDescent="0.2">
      <c r="A4574" s="1"/>
      <c r="B4574" s="1"/>
      <c r="C4574" s="16"/>
      <c r="D4574" s="1"/>
      <c r="E4574" s="1"/>
      <c r="F4574" s="1"/>
      <c r="G4574" s="1"/>
      <c r="H4574" s="11"/>
      <c r="I4574" s="11"/>
      <c r="J4574" s="11"/>
      <c r="K4574" s="2"/>
      <c r="L4574" s="2"/>
      <c r="M4574" s="1"/>
    </row>
    <row r="4575" spans="1:13" x14ac:dyDescent="0.2">
      <c r="A4575" s="1"/>
      <c r="B4575" s="1"/>
      <c r="C4575" s="16"/>
      <c r="D4575" s="1"/>
      <c r="E4575" s="1"/>
      <c r="F4575" s="1"/>
      <c r="G4575" s="1"/>
      <c r="H4575" s="11"/>
      <c r="I4575" s="11"/>
      <c r="J4575" s="11"/>
      <c r="K4575" s="2"/>
      <c r="L4575" s="2"/>
      <c r="M4575" s="1"/>
    </row>
    <row r="4576" spans="1:13" x14ac:dyDescent="0.2">
      <c r="A4576" s="1"/>
      <c r="B4576" s="1"/>
      <c r="C4576" s="16"/>
      <c r="D4576" s="1"/>
      <c r="E4576" s="1"/>
      <c r="F4576" s="1"/>
      <c r="G4576" s="1"/>
      <c r="H4576" s="11"/>
      <c r="I4576" s="11"/>
      <c r="J4576" s="11"/>
      <c r="K4576" s="2"/>
      <c r="L4576" s="2"/>
      <c r="M4576" s="1"/>
    </row>
    <row r="4577" spans="1:13" x14ac:dyDescent="0.2">
      <c r="A4577" s="1"/>
      <c r="B4577" s="1"/>
      <c r="C4577" s="16"/>
      <c r="D4577" s="1"/>
      <c r="E4577" s="1"/>
      <c r="F4577" s="1"/>
      <c r="G4577" s="1"/>
      <c r="H4577" s="11"/>
      <c r="I4577" s="11"/>
      <c r="J4577" s="11"/>
      <c r="K4577" s="2"/>
      <c r="L4577" s="2"/>
      <c r="M4577" s="1"/>
    </row>
    <row r="4578" spans="1:13" x14ac:dyDescent="0.2">
      <c r="A4578" s="1"/>
      <c r="B4578" s="1"/>
      <c r="C4578" s="16"/>
      <c r="D4578" s="1"/>
      <c r="E4578" s="1"/>
      <c r="F4578" s="1"/>
      <c r="G4578" s="1"/>
      <c r="H4578" s="11"/>
      <c r="I4578" s="11"/>
      <c r="J4578" s="11"/>
      <c r="K4578" s="2"/>
      <c r="L4578" s="2"/>
      <c r="M4578" s="1"/>
    </row>
    <row r="4579" spans="1:13" x14ac:dyDescent="0.2">
      <c r="A4579" s="1"/>
      <c r="B4579" s="1"/>
      <c r="C4579" s="16"/>
      <c r="D4579" s="1"/>
      <c r="E4579" s="1"/>
      <c r="F4579" s="1"/>
      <c r="G4579" s="1"/>
      <c r="H4579" s="11"/>
      <c r="I4579" s="11"/>
      <c r="J4579" s="11"/>
      <c r="K4579" s="2"/>
      <c r="L4579" s="2"/>
      <c r="M4579" s="1"/>
    </row>
    <row r="4580" spans="1:13" x14ac:dyDescent="0.2">
      <c r="A4580" s="1"/>
      <c r="B4580" s="1"/>
      <c r="C4580" s="16"/>
      <c r="D4580" s="1"/>
      <c r="E4580" s="1"/>
      <c r="F4580" s="1"/>
      <c r="G4580" s="1"/>
      <c r="H4580" s="11"/>
      <c r="I4580" s="11"/>
      <c r="J4580" s="11"/>
      <c r="K4580" s="2"/>
      <c r="L4580" s="2"/>
      <c r="M4580" s="1"/>
    </row>
    <row r="4581" spans="1:13" x14ac:dyDescent="0.2">
      <c r="A4581" s="1"/>
      <c r="B4581" s="1"/>
      <c r="C4581" s="16"/>
      <c r="D4581" s="1"/>
      <c r="E4581" s="1"/>
      <c r="F4581" s="1"/>
      <c r="G4581" s="1"/>
      <c r="H4581" s="11"/>
      <c r="I4581" s="11"/>
      <c r="J4581" s="11"/>
      <c r="K4581" s="2"/>
      <c r="L4581" s="2"/>
      <c r="M4581" s="1"/>
    </row>
    <row r="4582" spans="1:13" x14ac:dyDescent="0.2">
      <c r="A4582" s="1"/>
      <c r="B4582" s="1"/>
      <c r="C4582" s="16"/>
      <c r="D4582" s="1"/>
      <c r="E4582" s="1"/>
      <c r="F4582" s="1"/>
      <c r="G4582" s="1"/>
      <c r="H4582" s="11"/>
      <c r="I4582" s="11"/>
      <c r="J4582" s="11"/>
      <c r="K4582" s="2"/>
      <c r="L4582" s="2"/>
      <c r="M4582" s="1"/>
    </row>
    <row r="4583" spans="1:13" x14ac:dyDescent="0.2">
      <c r="A4583" s="1"/>
      <c r="B4583" s="1"/>
      <c r="C4583" s="16"/>
      <c r="D4583" s="1"/>
      <c r="E4583" s="1"/>
      <c r="F4583" s="1"/>
      <c r="G4583" s="1"/>
      <c r="H4583" s="11"/>
      <c r="I4583" s="11"/>
      <c r="J4583" s="11"/>
      <c r="K4583" s="2"/>
      <c r="L4583" s="2"/>
      <c r="M4583" s="1"/>
    </row>
    <row r="4584" spans="1:13" x14ac:dyDescent="0.2">
      <c r="A4584" s="1"/>
      <c r="B4584" s="1"/>
      <c r="C4584" s="16"/>
      <c r="D4584" s="1"/>
      <c r="E4584" s="1"/>
      <c r="F4584" s="1"/>
      <c r="G4584" s="1"/>
      <c r="H4584" s="11"/>
      <c r="I4584" s="11"/>
      <c r="J4584" s="11"/>
      <c r="K4584" s="2"/>
      <c r="L4584" s="2"/>
      <c r="M4584" s="1"/>
    </row>
    <row r="4585" spans="1:13" x14ac:dyDescent="0.2">
      <c r="A4585" s="1"/>
      <c r="B4585" s="1"/>
      <c r="C4585" s="16"/>
      <c r="D4585" s="1"/>
      <c r="E4585" s="1"/>
      <c r="F4585" s="1"/>
      <c r="G4585" s="1"/>
      <c r="H4585" s="11"/>
      <c r="I4585" s="11"/>
      <c r="J4585" s="11"/>
      <c r="K4585" s="2"/>
      <c r="L4585" s="2"/>
      <c r="M4585" s="1"/>
    </row>
    <row r="4586" spans="1:13" x14ac:dyDescent="0.2">
      <c r="A4586" s="1"/>
      <c r="B4586" s="1"/>
      <c r="C4586" s="16"/>
      <c r="D4586" s="1"/>
      <c r="E4586" s="1"/>
      <c r="F4586" s="1"/>
      <c r="G4586" s="1"/>
      <c r="H4586" s="11"/>
      <c r="I4586" s="11"/>
      <c r="J4586" s="11"/>
      <c r="K4586" s="2"/>
      <c r="L4586" s="2"/>
      <c r="M4586" s="1"/>
    </row>
    <row r="4587" spans="1:13" x14ac:dyDescent="0.2">
      <c r="A4587" s="1"/>
      <c r="B4587" s="1"/>
      <c r="C4587" s="16"/>
      <c r="D4587" s="1"/>
      <c r="E4587" s="1"/>
      <c r="F4587" s="1"/>
      <c r="G4587" s="1"/>
      <c r="H4587" s="11"/>
      <c r="I4587" s="11"/>
      <c r="J4587" s="11"/>
      <c r="K4587" s="2"/>
      <c r="L4587" s="2"/>
      <c r="M4587" s="1"/>
    </row>
    <row r="4588" spans="1:13" x14ac:dyDescent="0.2">
      <c r="A4588" s="1"/>
      <c r="B4588" s="1"/>
      <c r="C4588" s="16"/>
      <c r="D4588" s="1"/>
      <c r="E4588" s="1"/>
      <c r="F4588" s="1"/>
      <c r="G4588" s="1"/>
      <c r="H4588" s="11"/>
      <c r="I4588" s="11"/>
      <c r="J4588" s="11"/>
      <c r="K4588" s="2"/>
      <c r="L4588" s="2"/>
      <c r="M4588" s="1"/>
    </row>
    <row r="4589" spans="1:13" x14ac:dyDescent="0.2">
      <c r="A4589" s="1"/>
      <c r="B4589" s="1"/>
      <c r="C4589" s="16"/>
      <c r="D4589" s="1"/>
      <c r="E4589" s="1"/>
      <c r="F4589" s="1"/>
      <c r="G4589" s="1"/>
      <c r="H4589" s="11"/>
      <c r="I4589" s="11"/>
      <c r="J4589" s="11"/>
      <c r="K4589" s="2"/>
      <c r="L4589" s="2"/>
      <c r="M4589" s="1"/>
    </row>
    <row r="4590" spans="1:13" x14ac:dyDescent="0.2">
      <c r="A4590" s="1"/>
      <c r="B4590" s="1"/>
      <c r="C4590" s="16"/>
      <c r="D4590" s="1"/>
      <c r="E4590" s="1"/>
      <c r="F4590" s="1"/>
      <c r="G4590" s="1"/>
      <c r="H4590" s="11"/>
      <c r="I4590" s="11"/>
      <c r="J4590" s="11"/>
      <c r="K4590" s="2"/>
      <c r="L4590" s="2"/>
      <c r="M4590" s="1"/>
    </row>
    <row r="4591" spans="1:13" x14ac:dyDescent="0.2">
      <c r="A4591" s="1"/>
      <c r="B4591" s="1"/>
      <c r="C4591" s="16"/>
      <c r="D4591" s="1"/>
      <c r="E4591" s="1"/>
      <c r="F4591" s="1"/>
      <c r="G4591" s="1"/>
      <c r="H4591" s="11"/>
      <c r="I4591" s="11"/>
      <c r="J4591" s="11"/>
      <c r="K4591" s="2"/>
      <c r="L4591" s="2"/>
      <c r="M4591" s="1"/>
    </row>
    <row r="4592" spans="1:13" x14ac:dyDescent="0.2">
      <c r="A4592" s="1"/>
      <c r="B4592" s="1"/>
      <c r="C4592" s="16"/>
      <c r="D4592" s="1"/>
      <c r="E4592" s="1"/>
      <c r="F4592" s="1"/>
      <c r="G4592" s="1"/>
      <c r="H4592" s="11"/>
      <c r="I4592" s="11"/>
      <c r="J4592" s="11"/>
      <c r="K4592" s="2"/>
      <c r="L4592" s="2"/>
      <c r="M4592" s="1"/>
    </row>
    <row r="4593" spans="1:13" x14ac:dyDescent="0.2">
      <c r="A4593" s="1"/>
      <c r="B4593" s="1"/>
      <c r="C4593" s="16"/>
      <c r="D4593" s="1"/>
      <c r="E4593" s="1"/>
      <c r="F4593" s="1"/>
      <c r="G4593" s="1"/>
      <c r="H4593" s="11"/>
      <c r="I4593" s="11"/>
      <c r="J4593" s="11"/>
      <c r="K4593" s="2"/>
      <c r="L4593" s="2"/>
      <c r="M4593" s="1"/>
    </row>
    <row r="4594" spans="1:13" x14ac:dyDescent="0.2">
      <c r="A4594" s="1"/>
      <c r="B4594" s="1"/>
      <c r="C4594" s="16"/>
      <c r="D4594" s="1"/>
      <c r="E4594" s="1"/>
      <c r="F4594" s="1"/>
      <c r="G4594" s="1"/>
      <c r="H4594" s="11"/>
      <c r="I4594" s="11"/>
      <c r="J4594" s="11"/>
      <c r="K4594" s="2"/>
      <c r="L4594" s="2"/>
      <c r="M4594" s="1"/>
    </row>
    <row r="4595" spans="1:13" x14ac:dyDescent="0.2">
      <c r="A4595" s="1"/>
      <c r="B4595" s="1"/>
      <c r="C4595" s="16"/>
      <c r="D4595" s="1"/>
      <c r="E4595" s="1"/>
      <c r="F4595" s="1"/>
      <c r="G4595" s="1"/>
      <c r="H4595" s="11"/>
      <c r="I4595" s="11"/>
      <c r="J4595" s="11"/>
      <c r="K4595" s="2"/>
      <c r="L4595" s="2"/>
      <c r="M4595" s="1"/>
    </row>
    <row r="4596" spans="1:13" x14ac:dyDescent="0.2">
      <c r="A4596" s="1"/>
      <c r="B4596" s="1"/>
      <c r="C4596" s="16"/>
      <c r="D4596" s="1"/>
      <c r="E4596" s="1"/>
      <c r="F4596" s="1"/>
      <c r="G4596" s="1"/>
      <c r="H4596" s="11"/>
      <c r="I4596" s="11"/>
      <c r="J4596" s="11"/>
      <c r="K4596" s="2"/>
      <c r="L4596" s="2"/>
      <c r="M4596" s="1"/>
    </row>
    <row r="4597" spans="1:13" x14ac:dyDescent="0.2">
      <c r="A4597" s="1"/>
      <c r="B4597" s="1"/>
      <c r="C4597" s="16"/>
      <c r="D4597" s="1"/>
      <c r="E4597" s="1"/>
      <c r="F4597" s="1"/>
      <c r="G4597" s="1"/>
      <c r="H4597" s="11"/>
      <c r="I4597" s="11"/>
      <c r="J4597" s="11"/>
      <c r="K4597" s="2"/>
      <c r="L4597" s="2"/>
      <c r="M4597" s="1"/>
    </row>
    <row r="4598" spans="1:13" x14ac:dyDescent="0.2">
      <c r="C4598" s="17"/>
    </row>
    <row r="4599" spans="1:13" x14ac:dyDescent="0.2">
      <c r="C4599" s="17"/>
    </row>
    <row r="4600" spans="1:13" x14ac:dyDescent="0.2">
      <c r="C4600" s="17"/>
    </row>
    <row r="4601" spans="1:13" x14ac:dyDescent="0.2">
      <c r="C4601" s="17"/>
    </row>
    <row r="4602" spans="1:13" x14ac:dyDescent="0.2">
      <c r="C4602" s="17"/>
    </row>
    <row r="4603" spans="1:13" x14ac:dyDescent="0.2">
      <c r="C4603" s="17"/>
    </row>
    <row r="4604" spans="1:13" x14ac:dyDescent="0.2">
      <c r="C4604" s="17"/>
    </row>
    <row r="4605" spans="1:13" x14ac:dyDescent="0.2">
      <c r="C4605" s="17"/>
    </row>
    <row r="4606" spans="1:13" x14ac:dyDescent="0.2">
      <c r="C4606" s="17"/>
    </row>
    <row r="4607" spans="1:13" x14ac:dyDescent="0.2">
      <c r="C4607" s="17"/>
    </row>
    <row r="4608" spans="1:13" x14ac:dyDescent="0.2">
      <c r="C4608" s="17"/>
    </row>
    <row r="4609" spans="3:3" x14ac:dyDescent="0.2">
      <c r="C4609" s="17"/>
    </row>
    <row r="4610" spans="3:3" x14ac:dyDescent="0.2">
      <c r="C4610" s="17"/>
    </row>
    <row r="4611" spans="3:3" x14ac:dyDescent="0.2">
      <c r="C4611" s="17"/>
    </row>
    <row r="4612" spans="3:3" x14ac:dyDescent="0.2">
      <c r="C4612" s="17"/>
    </row>
    <row r="4613" spans="3:3" x14ac:dyDescent="0.2">
      <c r="C4613" s="17"/>
    </row>
    <row r="4614" spans="3:3" x14ac:dyDescent="0.2">
      <c r="C4614" s="17"/>
    </row>
    <row r="4615" spans="3:3" x14ac:dyDescent="0.2">
      <c r="C4615" s="17"/>
    </row>
    <row r="4616" spans="3:3" x14ac:dyDescent="0.2">
      <c r="C4616" s="17"/>
    </row>
    <row r="4617" spans="3:3" x14ac:dyDescent="0.2">
      <c r="C4617" s="17"/>
    </row>
    <row r="4618" spans="3:3" x14ac:dyDescent="0.2">
      <c r="C4618" s="17"/>
    </row>
    <row r="4619" spans="3:3" x14ac:dyDescent="0.2">
      <c r="C4619" s="17"/>
    </row>
    <row r="4620" spans="3:3" x14ac:dyDescent="0.2">
      <c r="C4620" s="17"/>
    </row>
    <row r="4621" spans="3:3" x14ac:dyDescent="0.2">
      <c r="C4621" s="17"/>
    </row>
    <row r="4622" spans="3:3" x14ac:dyDescent="0.2">
      <c r="C4622" s="17"/>
    </row>
    <row r="4623" spans="3:3" x14ac:dyDescent="0.2">
      <c r="C4623" s="17"/>
    </row>
    <row r="4624" spans="3:3" x14ac:dyDescent="0.2">
      <c r="C4624" s="17"/>
    </row>
    <row r="4625" spans="3:3" x14ac:dyDescent="0.2">
      <c r="C4625" s="17"/>
    </row>
    <row r="4626" spans="3:3" x14ac:dyDescent="0.2">
      <c r="C4626" s="17"/>
    </row>
    <row r="4627" spans="3:3" x14ac:dyDescent="0.2">
      <c r="C4627" s="17"/>
    </row>
    <row r="4628" spans="3:3" x14ac:dyDescent="0.2">
      <c r="C4628" s="17"/>
    </row>
    <row r="4629" spans="3:3" x14ac:dyDescent="0.2">
      <c r="C4629" s="17"/>
    </row>
    <row r="4630" spans="3:3" x14ac:dyDescent="0.2">
      <c r="C4630" s="17"/>
    </row>
    <row r="4631" spans="3:3" x14ac:dyDescent="0.2">
      <c r="C4631" s="17"/>
    </row>
    <row r="4632" spans="3:3" x14ac:dyDescent="0.2">
      <c r="C4632" s="17"/>
    </row>
    <row r="4633" spans="3:3" x14ac:dyDescent="0.2">
      <c r="C4633" s="17"/>
    </row>
    <row r="4634" spans="3:3" x14ac:dyDescent="0.2">
      <c r="C4634" s="17"/>
    </row>
    <row r="4635" spans="3:3" x14ac:dyDescent="0.2">
      <c r="C4635" s="17"/>
    </row>
    <row r="4636" spans="3:3" x14ac:dyDescent="0.2">
      <c r="C4636" s="17"/>
    </row>
    <row r="4637" spans="3:3" x14ac:dyDescent="0.2">
      <c r="C4637" s="17"/>
    </row>
    <row r="4638" spans="3:3" x14ac:dyDescent="0.2">
      <c r="C4638" s="17"/>
    </row>
    <row r="4639" spans="3:3" x14ac:dyDescent="0.2">
      <c r="C4639" s="17"/>
    </row>
    <row r="4640" spans="3:3" x14ac:dyDescent="0.2">
      <c r="C4640" s="17"/>
    </row>
    <row r="4641" spans="3:3" x14ac:dyDescent="0.2">
      <c r="C4641" s="17"/>
    </row>
    <row r="4642" spans="3:3" x14ac:dyDescent="0.2">
      <c r="C4642" s="17"/>
    </row>
    <row r="4643" spans="3:3" x14ac:dyDescent="0.2">
      <c r="C4643" s="17"/>
    </row>
    <row r="4644" spans="3:3" x14ac:dyDescent="0.2">
      <c r="C4644" s="17"/>
    </row>
    <row r="4645" spans="3:3" x14ac:dyDescent="0.2">
      <c r="C4645" s="17"/>
    </row>
    <row r="4646" spans="3:3" x14ac:dyDescent="0.2">
      <c r="C4646" s="17"/>
    </row>
    <row r="4647" spans="3:3" x14ac:dyDescent="0.2">
      <c r="C4647" s="17"/>
    </row>
    <row r="4648" spans="3:3" x14ac:dyDescent="0.2">
      <c r="C4648" s="17"/>
    </row>
    <row r="4649" spans="3:3" x14ac:dyDescent="0.2">
      <c r="C4649" s="17"/>
    </row>
    <row r="4650" spans="3:3" x14ac:dyDescent="0.2">
      <c r="C4650" s="17"/>
    </row>
    <row r="4651" spans="3:3" x14ac:dyDescent="0.2">
      <c r="C4651" s="17"/>
    </row>
    <row r="4652" spans="3:3" x14ac:dyDescent="0.2">
      <c r="C4652" s="17"/>
    </row>
    <row r="4653" spans="3:3" x14ac:dyDescent="0.2">
      <c r="C4653" s="17"/>
    </row>
    <row r="4654" spans="3:3" x14ac:dyDescent="0.2">
      <c r="C4654" s="17"/>
    </row>
    <row r="4655" spans="3:3" x14ac:dyDescent="0.2">
      <c r="C4655" s="17"/>
    </row>
    <row r="4656" spans="3:3" x14ac:dyDescent="0.2">
      <c r="C4656" s="17"/>
    </row>
    <row r="4657" spans="3:3" x14ac:dyDescent="0.2">
      <c r="C4657" s="17"/>
    </row>
    <row r="4658" spans="3:3" x14ac:dyDescent="0.2">
      <c r="C4658" s="17"/>
    </row>
    <row r="4659" spans="3:3" x14ac:dyDescent="0.2">
      <c r="C4659" s="17"/>
    </row>
    <row r="4660" spans="3:3" x14ac:dyDescent="0.2">
      <c r="C4660" s="17"/>
    </row>
    <row r="4661" spans="3:3" x14ac:dyDescent="0.2">
      <c r="C4661" s="17"/>
    </row>
    <row r="4662" spans="3:3" x14ac:dyDescent="0.2">
      <c r="C4662" s="17"/>
    </row>
    <row r="4663" spans="3:3" x14ac:dyDescent="0.2">
      <c r="C4663" s="17"/>
    </row>
    <row r="4664" spans="3:3" x14ac:dyDescent="0.2">
      <c r="C4664" s="17"/>
    </row>
    <row r="4665" spans="3:3" x14ac:dyDescent="0.2">
      <c r="C4665" s="17"/>
    </row>
    <row r="4666" spans="3:3" x14ac:dyDescent="0.2">
      <c r="C4666" s="17"/>
    </row>
    <row r="4667" spans="3:3" x14ac:dyDescent="0.2">
      <c r="C4667" s="17"/>
    </row>
    <row r="4668" spans="3:3" x14ac:dyDescent="0.2">
      <c r="C4668" s="17"/>
    </row>
    <row r="4669" spans="3:3" x14ac:dyDescent="0.2">
      <c r="C4669" s="17"/>
    </row>
    <row r="4670" spans="3:3" x14ac:dyDescent="0.2">
      <c r="C4670" s="17"/>
    </row>
    <row r="4671" spans="3:3" x14ac:dyDescent="0.2">
      <c r="C4671" s="17"/>
    </row>
    <row r="4672" spans="3:3" x14ac:dyDescent="0.2">
      <c r="C4672" s="17"/>
    </row>
    <row r="4673" spans="3:3" x14ac:dyDescent="0.2">
      <c r="C4673" s="17"/>
    </row>
    <row r="4674" spans="3:3" x14ac:dyDescent="0.2">
      <c r="C4674" s="17"/>
    </row>
    <row r="4675" spans="3:3" x14ac:dyDescent="0.2">
      <c r="C4675" s="17"/>
    </row>
    <row r="4676" spans="3:3" x14ac:dyDescent="0.2">
      <c r="C4676" s="17"/>
    </row>
    <row r="4677" spans="3:3" x14ac:dyDescent="0.2">
      <c r="C4677" s="17"/>
    </row>
    <row r="4678" spans="3:3" x14ac:dyDescent="0.2">
      <c r="C4678" s="17"/>
    </row>
    <row r="4679" spans="3:3" x14ac:dyDescent="0.2">
      <c r="C4679" s="17"/>
    </row>
    <row r="4680" spans="3:3" x14ac:dyDescent="0.2">
      <c r="C4680" s="17"/>
    </row>
    <row r="4681" spans="3:3" x14ac:dyDescent="0.2">
      <c r="C4681" s="17"/>
    </row>
    <row r="4682" spans="3:3" x14ac:dyDescent="0.2">
      <c r="C4682" s="17"/>
    </row>
    <row r="4683" spans="3:3" x14ac:dyDescent="0.2">
      <c r="C4683" s="17"/>
    </row>
    <row r="4684" spans="3:3" x14ac:dyDescent="0.2">
      <c r="C4684" s="17"/>
    </row>
    <row r="4685" spans="3:3" x14ac:dyDescent="0.2">
      <c r="C4685" s="17"/>
    </row>
    <row r="4686" spans="3:3" x14ac:dyDescent="0.2">
      <c r="C4686" s="17"/>
    </row>
    <row r="4687" spans="3:3" x14ac:dyDescent="0.2">
      <c r="C4687" s="17"/>
    </row>
    <row r="4688" spans="3:3" x14ac:dyDescent="0.2">
      <c r="C4688" s="17"/>
    </row>
    <row r="4689" spans="3:3" x14ac:dyDescent="0.2">
      <c r="C4689" s="17"/>
    </row>
    <row r="4690" spans="3:3" x14ac:dyDescent="0.2">
      <c r="C4690" s="17"/>
    </row>
    <row r="4691" spans="3:3" x14ac:dyDescent="0.2">
      <c r="C4691" s="17"/>
    </row>
    <row r="4692" spans="3:3" x14ac:dyDescent="0.2">
      <c r="C4692" s="17"/>
    </row>
    <row r="4693" spans="3:3" x14ac:dyDescent="0.2">
      <c r="C4693" s="17"/>
    </row>
    <row r="4694" spans="3:3" x14ac:dyDescent="0.2">
      <c r="C4694" s="17"/>
    </row>
    <row r="4695" spans="3:3" x14ac:dyDescent="0.2">
      <c r="C4695" s="17"/>
    </row>
    <row r="4696" spans="3:3" x14ac:dyDescent="0.2">
      <c r="C4696" s="17"/>
    </row>
    <row r="4697" spans="3:3" x14ac:dyDescent="0.2">
      <c r="C4697" s="17"/>
    </row>
    <row r="4698" spans="3:3" x14ac:dyDescent="0.2">
      <c r="C4698" s="17"/>
    </row>
    <row r="4699" spans="3:3" x14ac:dyDescent="0.2">
      <c r="C4699" s="17"/>
    </row>
    <row r="4700" spans="3:3" x14ac:dyDescent="0.2">
      <c r="C4700" s="17"/>
    </row>
    <row r="4701" spans="3:3" x14ac:dyDescent="0.2">
      <c r="C4701" s="17"/>
    </row>
    <row r="4702" spans="3:3" x14ac:dyDescent="0.2">
      <c r="C4702" s="17"/>
    </row>
    <row r="4703" spans="3:3" x14ac:dyDescent="0.2">
      <c r="C4703" s="17"/>
    </row>
    <row r="4704" spans="3:3" x14ac:dyDescent="0.2">
      <c r="C4704" s="17"/>
    </row>
    <row r="4705" spans="3:3" x14ac:dyDescent="0.2">
      <c r="C4705" s="17"/>
    </row>
    <row r="4706" spans="3:3" x14ac:dyDescent="0.2">
      <c r="C4706" s="17"/>
    </row>
    <row r="4707" spans="3:3" x14ac:dyDescent="0.2">
      <c r="C4707" s="17"/>
    </row>
    <row r="4708" spans="3:3" x14ac:dyDescent="0.2">
      <c r="C4708" s="17"/>
    </row>
    <row r="4709" spans="3:3" x14ac:dyDescent="0.2">
      <c r="C4709" s="17"/>
    </row>
    <row r="4710" spans="3:3" x14ac:dyDescent="0.2">
      <c r="C4710" s="17"/>
    </row>
    <row r="4711" spans="3:3" x14ac:dyDescent="0.2">
      <c r="C4711" s="17"/>
    </row>
    <row r="4712" spans="3:3" x14ac:dyDescent="0.2">
      <c r="C4712" s="17"/>
    </row>
    <row r="4713" spans="3:3" x14ac:dyDescent="0.2">
      <c r="C4713" s="17"/>
    </row>
    <row r="4714" spans="3:3" x14ac:dyDescent="0.2">
      <c r="C4714" s="17"/>
    </row>
    <row r="4715" spans="3:3" x14ac:dyDescent="0.2">
      <c r="C4715" s="17"/>
    </row>
    <row r="4716" spans="3:3" x14ac:dyDescent="0.2">
      <c r="C4716" s="17"/>
    </row>
    <row r="4717" spans="3:3" x14ac:dyDescent="0.2">
      <c r="C4717" s="17"/>
    </row>
    <row r="4718" spans="3:3" x14ac:dyDescent="0.2">
      <c r="C4718" s="17"/>
    </row>
    <row r="4719" spans="3:3" x14ac:dyDescent="0.2">
      <c r="C4719" s="17"/>
    </row>
    <row r="4720" spans="3:3" x14ac:dyDescent="0.2">
      <c r="C4720" s="17"/>
    </row>
    <row r="4721" spans="3:3" x14ac:dyDescent="0.2">
      <c r="C4721" s="17"/>
    </row>
    <row r="4722" spans="3:3" x14ac:dyDescent="0.2">
      <c r="C4722" s="17"/>
    </row>
    <row r="4723" spans="3:3" x14ac:dyDescent="0.2">
      <c r="C4723" s="17"/>
    </row>
    <row r="4724" spans="3:3" x14ac:dyDescent="0.2">
      <c r="C4724" s="17"/>
    </row>
    <row r="4725" spans="3:3" x14ac:dyDescent="0.2">
      <c r="C4725" s="17"/>
    </row>
    <row r="4726" spans="3:3" x14ac:dyDescent="0.2">
      <c r="C4726" s="17"/>
    </row>
    <row r="4727" spans="3:3" x14ac:dyDescent="0.2">
      <c r="C4727" s="17"/>
    </row>
    <row r="4728" spans="3:3" x14ac:dyDescent="0.2">
      <c r="C4728" s="17"/>
    </row>
    <row r="4729" spans="3:3" x14ac:dyDescent="0.2">
      <c r="C4729" s="17"/>
    </row>
    <row r="4730" spans="3:3" x14ac:dyDescent="0.2">
      <c r="C4730" s="17"/>
    </row>
    <row r="4731" spans="3:3" x14ac:dyDescent="0.2">
      <c r="C4731" s="17"/>
    </row>
    <row r="4732" spans="3:3" x14ac:dyDescent="0.2">
      <c r="C4732" s="17"/>
    </row>
    <row r="4733" spans="3:3" x14ac:dyDescent="0.2">
      <c r="C4733" s="17"/>
    </row>
    <row r="4734" spans="3:3" x14ac:dyDescent="0.2">
      <c r="C4734" s="17"/>
    </row>
    <row r="4735" spans="3:3" x14ac:dyDescent="0.2">
      <c r="C4735" s="17"/>
    </row>
    <row r="4736" spans="3:3" x14ac:dyDescent="0.2">
      <c r="C4736" s="17"/>
    </row>
    <row r="4737" spans="3:3" x14ac:dyDescent="0.2">
      <c r="C4737" s="17"/>
    </row>
    <row r="4738" spans="3:3" x14ac:dyDescent="0.2">
      <c r="C4738" s="17"/>
    </row>
    <row r="4739" spans="3:3" x14ac:dyDescent="0.2">
      <c r="C4739" s="17"/>
    </row>
    <row r="4740" spans="3:3" x14ac:dyDescent="0.2">
      <c r="C4740" s="17"/>
    </row>
    <row r="4741" spans="3:3" x14ac:dyDescent="0.2">
      <c r="C4741" s="17"/>
    </row>
    <row r="4742" spans="3:3" x14ac:dyDescent="0.2">
      <c r="C4742" s="17"/>
    </row>
    <row r="4743" spans="3:3" x14ac:dyDescent="0.2">
      <c r="C4743" s="17"/>
    </row>
    <row r="4744" spans="3:3" x14ac:dyDescent="0.2">
      <c r="C4744" s="17"/>
    </row>
    <row r="4745" spans="3:3" x14ac:dyDescent="0.2">
      <c r="C4745" s="17"/>
    </row>
    <row r="4746" spans="3:3" x14ac:dyDescent="0.2">
      <c r="C4746" s="17"/>
    </row>
    <row r="4747" spans="3:3" x14ac:dyDescent="0.2">
      <c r="C4747" s="17"/>
    </row>
    <row r="4748" spans="3:3" x14ac:dyDescent="0.2">
      <c r="C4748" s="17"/>
    </row>
    <row r="4749" spans="3:3" x14ac:dyDescent="0.2">
      <c r="C4749" s="17"/>
    </row>
    <row r="4750" spans="3:3" x14ac:dyDescent="0.2">
      <c r="C4750" s="17"/>
    </row>
    <row r="4751" spans="3:3" x14ac:dyDescent="0.2">
      <c r="C4751" s="17"/>
    </row>
    <row r="4752" spans="3:3" x14ac:dyDescent="0.2">
      <c r="C4752" s="17"/>
    </row>
    <row r="4753" spans="3:3" x14ac:dyDescent="0.2">
      <c r="C4753" s="17"/>
    </row>
    <row r="4754" spans="3:3" x14ac:dyDescent="0.2">
      <c r="C4754" s="17"/>
    </row>
    <row r="4755" spans="3:3" x14ac:dyDescent="0.2">
      <c r="C4755" s="17"/>
    </row>
    <row r="4756" spans="3:3" x14ac:dyDescent="0.2">
      <c r="C4756" s="17"/>
    </row>
    <row r="4757" spans="3:3" x14ac:dyDescent="0.2">
      <c r="C4757" s="17"/>
    </row>
    <row r="4758" spans="3:3" x14ac:dyDescent="0.2">
      <c r="C4758" s="17"/>
    </row>
    <row r="4759" spans="3:3" x14ac:dyDescent="0.2">
      <c r="C4759" s="17"/>
    </row>
    <row r="4760" spans="3:3" x14ac:dyDescent="0.2">
      <c r="C4760" s="17"/>
    </row>
    <row r="4761" spans="3:3" x14ac:dyDescent="0.2">
      <c r="C4761" s="17"/>
    </row>
    <row r="4762" spans="3:3" x14ac:dyDescent="0.2">
      <c r="C4762" s="17"/>
    </row>
    <row r="4763" spans="3:3" x14ac:dyDescent="0.2">
      <c r="C4763" s="17"/>
    </row>
    <row r="4764" spans="3:3" x14ac:dyDescent="0.2">
      <c r="C4764" s="17"/>
    </row>
    <row r="4765" spans="3:3" x14ac:dyDescent="0.2">
      <c r="C4765" s="17"/>
    </row>
    <row r="4766" spans="3:3" x14ac:dyDescent="0.2">
      <c r="C4766" s="17"/>
    </row>
    <row r="4767" spans="3:3" x14ac:dyDescent="0.2">
      <c r="C4767" s="17"/>
    </row>
    <row r="4768" spans="3:3" x14ac:dyDescent="0.2">
      <c r="C4768" s="17"/>
    </row>
    <row r="4769" spans="3:3" x14ac:dyDescent="0.2">
      <c r="C4769" s="17"/>
    </row>
    <row r="4770" spans="3:3" x14ac:dyDescent="0.2">
      <c r="C4770" s="17"/>
    </row>
    <row r="4771" spans="3:3" x14ac:dyDescent="0.2">
      <c r="C4771" s="17"/>
    </row>
    <row r="4772" spans="3:3" x14ac:dyDescent="0.2">
      <c r="C4772" s="17"/>
    </row>
    <row r="4773" spans="3:3" x14ac:dyDescent="0.2">
      <c r="C4773" s="17"/>
    </row>
    <row r="4774" spans="3:3" x14ac:dyDescent="0.2">
      <c r="C4774" s="17"/>
    </row>
    <row r="4775" spans="3:3" x14ac:dyDescent="0.2">
      <c r="C4775" s="17"/>
    </row>
    <row r="4776" spans="3:3" x14ac:dyDescent="0.2">
      <c r="C4776" s="17"/>
    </row>
    <row r="4777" spans="3:3" x14ac:dyDescent="0.2">
      <c r="C4777" s="17"/>
    </row>
    <row r="4778" spans="3:3" x14ac:dyDescent="0.2">
      <c r="C4778" s="17"/>
    </row>
    <row r="4779" spans="3:3" x14ac:dyDescent="0.2">
      <c r="C4779" s="17"/>
    </row>
    <row r="4780" spans="3:3" x14ac:dyDescent="0.2">
      <c r="C4780" s="17"/>
    </row>
    <row r="4781" spans="3:3" x14ac:dyDescent="0.2">
      <c r="C4781" s="17"/>
    </row>
    <row r="4782" spans="3:3" x14ac:dyDescent="0.2">
      <c r="C4782" s="17"/>
    </row>
    <row r="4783" spans="3:3" x14ac:dyDescent="0.2">
      <c r="C4783" s="17"/>
    </row>
    <row r="4784" spans="3:3" x14ac:dyDescent="0.2">
      <c r="C4784" s="17"/>
    </row>
    <row r="4785" spans="3:3" x14ac:dyDescent="0.2">
      <c r="C4785" s="17"/>
    </row>
    <row r="4786" spans="3:3" x14ac:dyDescent="0.2">
      <c r="C4786" s="17"/>
    </row>
    <row r="4787" spans="3:3" x14ac:dyDescent="0.2">
      <c r="C4787" s="17"/>
    </row>
    <row r="4788" spans="3:3" x14ac:dyDescent="0.2">
      <c r="C4788" s="17"/>
    </row>
    <row r="4789" spans="3:3" x14ac:dyDescent="0.2">
      <c r="C4789" s="17"/>
    </row>
    <row r="4790" spans="3:3" x14ac:dyDescent="0.2">
      <c r="C4790" s="17"/>
    </row>
    <row r="4791" spans="3:3" x14ac:dyDescent="0.2">
      <c r="C4791" s="17"/>
    </row>
    <row r="4792" spans="3:3" x14ac:dyDescent="0.2">
      <c r="C4792" s="17"/>
    </row>
    <row r="4793" spans="3:3" x14ac:dyDescent="0.2">
      <c r="C4793" s="17"/>
    </row>
    <row r="4794" spans="3:3" x14ac:dyDescent="0.2">
      <c r="C4794" s="17"/>
    </row>
    <row r="4795" spans="3:3" x14ac:dyDescent="0.2">
      <c r="C4795" s="17"/>
    </row>
    <row r="4796" spans="3:3" x14ac:dyDescent="0.2">
      <c r="C4796" s="17"/>
    </row>
    <row r="4797" spans="3:3" x14ac:dyDescent="0.2">
      <c r="C4797" s="17"/>
    </row>
    <row r="4798" spans="3:3" x14ac:dyDescent="0.2">
      <c r="C4798" s="17"/>
    </row>
    <row r="4799" spans="3:3" x14ac:dyDescent="0.2">
      <c r="C4799" s="17"/>
    </row>
    <row r="4800" spans="3:3" x14ac:dyDescent="0.2">
      <c r="C4800" s="17"/>
    </row>
    <row r="4801" spans="3:3" x14ac:dyDescent="0.2">
      <c r="C4801" s="17"/>
    </row>
    <row r="4802" spans="3:3" x14ac:dyDescent="0.2">
      <c r="C4802" s="17"/>
    </row>
    <row r="4803" spans="3:3" x14ac:dyDescent="0.2">
      <c r="C4803" s="17"/>
    </row>
    <row r="4804" spans="3:3" x14ac:dyDescent="0.2">
      <c r="C4804" s="17"/>
    </row>
    <row r="4805" spans="3:3" x14ac:dyDescent="0.2">
      <c r="C4805" s="17"/>
    </row>
    <row r="4806" spans="3:3" x14ac:dyDescent="0.2">
      <c r="C4806" s="17"/>
    </row>
    <row r="4807" spans="3:3" x14ac:dyDescent="0.2">
      <c r="C4807" s="17"/>
    </row>
    <row r="4808" spans="3:3" x14ac:dyDescent="0.2">
      <c r="C4808" s="17"/>
    </row>
    <row r="4809" spans="3:3" x14ac:dyDescent="0.2">
      <c r="C4809" s="17"/>
    </row>
    <row r="4810" spans="3:3" x14ac:dyDescent="0.2">
      <c r="C4810" s="17"/>
    </row>
    <row r="4811" spans="3:3" x14ac:dyDescent="0.2">
      <c r="C4811" s="17"/>
    </row>
    <row r="4812" spans="3:3" x14ac:dyDescent="0.2">
      <c r="C4812" s="17"/>
    </row>
    <row r="4813" spans="3:3" x14ac:dyDescent="0.2">
      <c r="C4813" s="17"/>
    </row>
    <row r="4814" spans="3:3" x14ac:dyDescent="0.2">
      <c r="C4814" s="17"/>
    </row>
    <row r="4815" spans="3:3" x14ac:dyDescent="0.2">
      <c r="C4815" s="17"/>
    </row>
    <row r="4816" spans="3:3" x14ac:dyDescent="0.2">
      <c r="C4816" s="17"/>
    </row>
    <row r="4817" spans="3:3" x14ac:dyDescent="0.2">
      <c r="C4817" s="17"/>
    </row>
    <row r="4818" spans="3:3" x14ac:dyDescent="0.2">
      <c r="C4818" s="17"/>
    </row>
    <row r="4819" spans="3:3" x14ac:dyDescent="0.2">
      <c r="C4819" s="17"/>
    </row>
    <row r="4820" spans="3:3" x14ac:dyDescent="0.2">
      <c r="C4820" s="17"/>
    </row>
    <row r="4821" spans="3:3" x14ac:dyDescent="0.2">
      <c r="C4821" s="17"/>
    </row>
    <row r="4822" spans="3:3" x14ac:dyDescent="0.2">
      <c r="C4822" s="17"/>
    </row>
    <row r="4823" spans="3:3" x14ac:dyDescent="0.2">
      <c r="C4823" s="17"/>
    </row>
    <row r="4824" spans="3:3" x14ac:dyDescent="0.2">
      <c r="C4824" s="17"/>
    </row>
    <row r="4825" spans="3:3" x14ac:dyDescent="0.2">
      <c r="C4825" s="17"/>
    </row>
    <row r="4826" spans="3:3" x14ac:dyDescent="0.2">
      <c r="C4826" s="17"/>
    </row>
    <row r="4827" spans="3:3" x14ac:dyDescent="0.2">
      <c r="C4827" s="17"/>
    </row>
    <row r="4828" spans="3:3" x14ac:dyDescent="0.2">
      <c r="C4828" s="17"/>
    </row>
    <row r="4829" spans="3:3" x14ac:dyDescent="0.2">
      <c r="C4829" s="17"/>
    </row>
    <row r="4830" spans="3:3" x14ac:dyDescent="0.2">
      <c r="C4830" s="17"/>
    </row>
    <row r="4831" spans="3:3" x14ac:dyDescent="0.2">
      <c r="C4831" s="17"/>
    </row>
    <row r="4832" spans="3:3" x14ac:dyDescent="0.2">
      <c r="C4832" s="17"/>
    </row>
    <row r="4833" spans="3:3" x14ac:dyDescent="0.2">
      <c r="C4833" s="17"/>
    </row>
    <row r="4834" spans="3:3" x14ac:dyDescent="0.2">
      <c r="C4834" s="17"/>
    </row>
    <row r="4835" spans="3:3" x14ac:dyDescent="0.2">
      <c r="C4835" s="17"/>
    </row>
    <row r="4836" spans="3:3" x14ac:dyDescent="0.2">
      <c r="C4836" s="17"/>
    </row>
    <row r="4837" spans="3:3" x14ac:dyDescent="0.2">
      <c r="C4837" s="17"/>
    </row>
    <row r="4838" spans="3:3" x14ac:dyDescent="0.2">
      <c r="C4838" s="17"/>
    </row>
    <row r="4839" spans="3:3" x14ac:dyDescent="0.2">
      <c r="C4839" s="17"/>
    </row>
    <row r="4840" spans="3:3" x14ac:dyDescent="0.2">
      <c r="C4840" s="17"/>
    </row>
    <row r="4841" spans="3:3" x14ac:dyDescent="0.2">
      <c r="C4841" s="17"/>
    </row>
    <row r="4842" spans="3:3" x14ac:dyDescent="0.2">
      <c r="C4842" s="17"/>
    </row>
    <row r="4843" spans="3:3" x14ac:dyDescent="0.2">
      <c r="C4843" s="17"/>
    </row>
    <row r="4844" spans="3:3" x14ac:dyDescent="0.2">
      <c r="C4844" s="17"/>
    </row>
    <row r="4845" spans="3:3" x14ac:dyDescent="0.2">
      <c r="C4845" s="17"/>
    </row>
    <row r="4846" spans="3:3" x14ac:dyDescent="0.2">
      <c r="C4846" s="17"/>
    </row>
    <row r="4847" spans="3:3" x14ac:dyDescent="0.2">
      <c r="C4847" s="17"/>
    </row>
    <row r="4848" spans="3:3" x14ac:dyDescent="0.2">
      <c r="C4848" s="17"/>
    </row>
    <row r="4849" spans="3:3" x14ac:dyDescent="0.2">
      <c r="C4849" s="17"/>
    </row>
    <row r="4850" spans="3:3" x14ac:dyDescent="0.2">
      <c r="C4850" s="17"/>
    </row>
    <row r="4851" spans="3:3" x14ac:dyDescent="0.2">
      <c r="C4851" s="17"/>
    </row>
    <row r="4852" spans="3:3" x14ac:dyDescent="0.2">
      <c r="C4852" s="17"/>
    </row>
    <row r="4853" spans="3:3" x14ac:dyDescent="0.2">
      <c r="C4853" s="17"/>
    </row>
    <row r="4854" spans="3:3" x14ac:dyDescent="0.2">
      <c r="C4854" s="17"/>
    </row>
    <row r="4855" spans="3:3" x14ac:dyDescent="0.2">
      <c r="C4855" s="17"/>
    </row>
    <row r="4856" spans="3:3" x14ac:dyDescent="0.2">
      <c r="C4856" s="17"/>
    </row>
    <row r="4857" spans="3:3" x14ac:dyDescent="0.2">
      <c r="C4857" s="17"/>
    </row>
    <row r="4858" spans="3:3" x14ac:dyDescent="0.2">
      <c r="C4858" s="17"/>
    </row>
    <row r="4859" spans="3:3" x14ac:dyDescent="0.2">
      <c r="C4859" s="17"/>
    </row>
    <row r="4860" spans="3:3" x14ac:dyDescent="0.2">
      <c r="C4860" s="17"/>
    </row>
    <row r="4861" spans="3:3" x14ac:dyDescent="0.2">
      <c r="C4861" s="17"/>
    </row>
    <row r="4862" spans="3:3" x14ac:dyDescent="0.2">
      <c r="C4862" s="17"/>
    </row>
    <row r="4863" spans="3:3" x14ac:dyDescent="0.2">
      <c r="C4863" s="17"/>
    </row>
    <row r="4864" spans="3:3" x14ac:dyDescent="0.2">
      <c r="C4864" s="17"/>
    </row>
    <row r="4865" spans="3:3" x14ac:dyDescent="0.2">
      <c r="C4865" s="17"/>
    </row>
    <row r="4866" spans="3:3" x14ac:dyDescent="0.2">
      <c r="C4866" s="17"/>
    </row>
    <row r="4867" spans="3:3" x14ac:dyDescent="0.2">
      <c r="C4867" s="17"/>
    </row>
    <row r="4868" spans="3:3" x14ac:dyDescent="0.2">
      <c r="C4868" s="17"/>
    </row>
    <row r="4869" spans="3:3" x14ac:dyDescent="0.2">
      <c r="C4869" s="17"/>
    </row>
    <row r="4870" spans="3:3" x14ac:dyDescent="0.2">
      <c r="C4870" s="17"/>
    </row>
    <row r="4871" spans="3:3" x14ac:dyDescent="0.2">
      <c r="C4871" s="17"/>
    </row>
    <row r="4872" spans="3:3" x14ac:dyDescent="0.2">
      <c r="C4872" s="17"/>
    </row>
    <row r="4873" spans="3:3" x14ac:dyDescent="0.2">
      <c r="C4873" s="17"/>
    </row>
    <row r="4874" spans="3:3" x14ac:dyDescent="0.2">
      <c r="C4874" s="17"/>
    </row>
    <row r="4875" spans="3:3" x14ac:dyDescent="0.2">
      <c r="C4875" s="17"/>
    </row>
    <row r="4876" spans="3:3" x14ac:dyDescent="0.2">
      <c r="C4876" s="17"/>
    </row>
    <row r="4877" spans="3:3" x14ac:dyDescent="0.2">
      <c r="C4877" s="17"/>
    </row>
    <row r="4878" spans="3:3" x14ac:dyDescent="0.2">
      <c r="C4878" s="17"/>
    </row>
    <row r="4879" spans="3:3" x14ac:dyDescent="0.2">
      <c r="C4879" s="17"/>
    </row>
    <row r="4880" spans="3:3" x14ac:dyDescent="0.2">
      <c r="C4880" s="17"/>
    </row>
    <row r="4881" spans="3:3" x14ac:dyDescent="0.2">
      <c r="C4881" s="17"/>
    </row>
    <row r="4882" spans="3:3" x14ac:dyDescent="0.2">
      <c r="C4882" s="17"/>
    </row>
    <row r="4883" spans="3:3" x14ac:dyDescent="0.2">
      <c r="C4883" s="17"/>
    </row>
    <row r="4884" spans="3:3" x14ac:dyDescent="0.2">
      <c r="C4884" s="17"/>
    </row>
    <row r="4885" spans="3:3" x14ac:dyDescent="0.2">
      <c r="C4885" s="17"/>
    </row>
    <row r="4886" spans="3:3" x14ac:dyDescent="0.2">
      <c r="C4886" s="17"/>
    </row>
    <row r="4887" spans="3:3" x14ac:dyDescent="0.2">
      <c r="C4887" s="17"/>
    </row>
    <row r="4888" spans="3:3" x14ac:dyDescent="0.2">
      <c r="C4888" s="17"/>
    </row>
    <row r="4889" spans="3:3" x14ac:dyDescent="0.2">
      <c r="C4889" s="17"/>
    </row>
    <row r="4890" spans="3:3" x14ac:dyDescent="0.2">
      <c r="C4890" s="17"/>
    </row>
    <row r="4891" spans="3:3" x14ac:dyDescent="0.2">
      <c r="C4891" s="17"/>
    </row>
    <row r="4892" spans="3:3" x14ac:dyDescent="0.2">
      <c r="C4892" s="17"/>
    </row>
    <row r="4893" spans="3:3" x14ac:dyDescent="0.2">
      <c r="C4893" s="17"/>
    </row>
    <row r="4894" spans="3:3" x14ac:dyDescent="0.2">
      <c r="C4894" s="17"/>
    </row>
    <row r="4895" spans="3:3" x14ac:dyDescent="0.2">
      <c r="C4895" s="17"/>
    </row>
    <row r="4896" spans="3:3" x14ac:dyDescent="0.2">
      <c r="C4896" s="17"/>
    </row>
    <row r="4897" spans="3:3" x14ac:dyDescent="0.2">
      <c r="C4897" s="17"/>
    </row>
    <row r="4898" spans="3:3" x14ac:dyDescent="0.2">
      <c r="C4898" s="17"/>
    </row>
    <row r="4899" spans="3:3" x14ac:dyDescent="0.2">
      <c r="C4899" s="17"/>
    </row>
    <row r="4900" spans="3:3" x14ac:dyDescent="0.2">
      <c r="C4900" s="17"/>
    </row>
    <row r="4901" spans="3:3" x14ac:dyDescent="0.2">
      <c r="C4901" s="17"/>
    </row>
    <row r="4902" spans="3:3" x14ac:dyDescent="0.2">
      <c r="C4902" s="17"/>
    </row>
    <row r="4903" spans="3:3" x14ac:dyDescent="0.2">
      <c r="C4903" s="17"/>
    </row>
    <row r="4904" spans="3:3" x14ac:dyDescent="0.2">
      <c r="C4904" s="17"/>
    </row>
    <row r="4905" spans="3:3" x14ac:dyDescent="0.2">
      <c r="C4905" s="17"/>
    </row>
    <row r="4906" spans="3:3" x14ac:dyDescent="0.2">
      <c r="C4906" s="17"/>
    </row>
    <row r="4907" spans="3:3" x14ac:dyDescent="0.2">
      <c r="C4907" s="17"/>
    </row>
    <row r="4908" spans="3:3" x14ac:dyDescent="0.2">
      <c r="C4908" s="17"/>
    </row>
    <row r="4909" spans="3:3" x14ac:dyDescent="0.2">
      <c r="C4909" s="17"/>
    </row>
    <row r="4910" spans="3:3" x14ac:dyDescent="0.2">
      <c r="C4910" s="17"/>
    </row>
    <row r="4911" spans="3:3" x14ac:dyDescent="0.2">
      <c r="C4911" s="17"/>
    </row>
    <row r="4912" spans="3:3" x14ac:dyDescent="0.2">
      <c r="C4912" s="17"/>
    </row>
    <row r="4913" spans="3:3" x14ac:dyDescent="0.2">
      <c r="C4913" s="17"/>
    </row>
    <row r="4914" spans="3:3" x14ac:dyDescent="0.2">
      <c r="C4914" s="17"/>
    </row>
    <row r="4915" spans="3:3" x14ac:dyDescent="0.2">
      <c r="C4915" s="17"/>
    </row>
    <row r="4916" spans="3:3" x14ac:dyDescent="0.2">
      <c r="C4916" s="17"/>
    </row>
    <row r="4917" spans="3:3" x14ac:dyDescent="0.2">
      <c r="C4917" s="17"/>
    </row>
    <row r="4918" spans="3:3" x14ac:dyDescent="0.2">
      <c r="C4918" s="17"/>
    </row>
    <row r="4919" spans="3:3" x14ac:dyDescent="0.2">
      <c r="C4919" s="17"/>
    </row>
    <row r="4920" spans="3:3" x14ac:dyDescent="0.2">
      <c r="C4920" s="17"/>
    </row>
    <row r="4921" spans="3:3" x14ac:dyDescent="0.2">
      <c r="C4921" s="17"/>
    </row>
    <row r="4922" spans="3:3" x14ac:dyDescent="0.2">
      <c r="C4922" s="17"/>
    </row>
    <row r="4923" spans="3:3" x14ac:dyDescent="0.2">
      <c r="C4923" s="17"/>
    </row>
    <row r="4924" spans="3:3" x14ac:dyDescent="0.2">
      <c r="C4924" s="17"/>
    </row>
    <row r="4925" spans="3:3" x14ac:dyDescent="0.2">
      <c r="C4925" s="17"/>
    </row>
    <row r="4926" spans="3:3" x14ac:dyDescent="0.2">
      <c r="C4926" s="17"/>
    </row>
    <row r="4927" spans="3:3" x14ac:dyDescent="0.2">
      <c r="C4927" s="17"/>
    </row>
    <row r="4928" spans="3:3" x14ac:dyDescent="0.2">
      <c r="C4928" s="17"/>
    </row>
    <row r="4929" spans="3:3" x14ac:dyDescent="0.2">
      <c r="C4929" s="17"/>
    </row>
    <row r="4930" spans="3:3" x14ac:dyDescent="0.2">
      <c r="C4930" s="17"/>
    </row>
    <row r="4931" spans="3:3" x14ac:dyDescent="0.2">
      <c r="C4931" s="17"/>
    </row>
    <row r="4932" spans="3:3" x14ac:dyDescent="0.2">
      <c r="C4932" s="17"/>
    </row>
    <row r="4933" spans="3:3" x14ac:dyDescent="0.2">
      <c r="C4933" s="17"/>
    </row>
    <row r="4934" spans="3:3" x14ac:dyDescent="0.2">
      <c r="C4934" s="17"/>
    </row>
    <row r="4935" spans="3:3" x14ac:dyDescent="0.2">
      <c r="C4935" s="17"/>
    </row>
    <row r="4936" spans="3:3" x14ac:dyDescent="0.2">
      <c r="C4936" s="17"/>
    </row>
    <row r="4937" spans="3:3" x14ac:dyDescent="0.2">
      <c r="C4937" s="17"/>
    </row>
    <row r="4938" spans="3:3" x14ac:dyDescent="0.2">
      <c r="C4938" s="17"/>
    </row>
    <row r="4939" spans="3:3" x14ac:dyDescent="0.2">
      <c r="C4939" s="17"/>
    </row>
    <row r="4940" spans="3:3" x14ac:dyDescent="0.2">
      <c r="C4940" s="17"/>
    </row>
    <row r="4941" spans="3:3" x14ac:dyDescent="0.2">
      <c r="C4941" s="17"/>
    </row>
    <row r="4942" spans="3:3" x14ac:dyDescent="0.2">
      <c r="C4942" s="17"/>
    </row>
    <row r="4943" spans="3:3" x14ac:dyDescent="0.2">
      <c r="C4943" s="17"/>
    </row>
    <row r="4944" spans="3:3" x14ac:dyDescent="0.2">
      <c r="C4944" s="17"/>
    </row>
    <row r="4945" spans="3:3" x14ac:dyDescent="0.2">
      <c r="C4945" s="17"/>
    </row>
    <row r="4946" spans="3:3" x14ac:dyDescent="0.2">
      <c r="C4946" s="17"/>
    </row>
    <row r="4947" spans="3:3" x14ac:dyDescent="0.2">
      <c r="C4947" s="17"/>
    </row>
    <row r="4948" spans="3:3" x14ac:dyDescent="0.2">
      <c r="C4948" s="17"/>
    </row>
    <row r="4949" spans="3:3" x14ac:dyDescent="0.2">
      <c r="C4949" s="17"/>
    </row>
    <row r="4950" spans="3:3" x14ac:dyDescent="0.2">
      <c r="C4950" s="17"/>
    </row>
    <row r="4951" spans="3:3" x14ac:dyDescent="0.2">
      <c r="C4951" s="17"/>
    </row>
    <row r="4952" spans="3:3" x14ac:dyDescent="0.2">
      <c r="C4952" s="17"/>
    </row>
    <row r="4953" spans="3:3" x14ac:dyDescent="0.2">
      <c r="C4953" s="17"/>
    </row>
    <row r="4954" spans="3:3" x14ac:dyDescent="0.2">
      <c r="C4954" s="17"/>
    </row>
    <row r="4955" spans="3:3" x14ac:dyDescent="0.2">
      <c r="C4955" s="17"/>
    </row>
    <row r="4956" spans="3:3" x14ac:dyDescent="0.2">
      <c r="C4956" s="17"/>
    </row>
    <row r="4957" spans="3:3" x14ac:dyDescent="0.2">
      <c r="C4957" s="17"/>
    </row>
    <row r="4958" spans="3:3" x14ac:dyDescent="0.2">
      <c r="C4958" s="17"/>
    </row>
    <row r="4959" spans="3:3" x14ac:dyDescent="0.2">
      <c r="C4959" s="17"/>
    </row>
    <row r="4960" spans="3:3" x14ac:dyDescent="0.2">
      <c r="C4960" s="17"/>
    </row>
    <row r="4961" spans="3:3" x14ac:dyDescent="0.2">
      <c r="C4961" s="17"/>
    </row>
    <row r="4962" spans="3:3" x14ac:dyDescent="0.2">
      <c r="C4962" s="17"/>
    </row>
    <row r="4963" spans="3:3" x14ac:dyDescent="0.2">
      <c r="C4963" s="17"/>
    </row>
    <row r="4964" spans="3:3" x14ac:dyDescent="0.2">
      <c r="C4964" s="17"/>
    </row>
    <row r="4965" spans="3:3" x14ac:dyDescent="0.2">
      <c r="C4965" s="17"/>
    </row>
    <row r="4966" spans="3:3" x14ac:dyDescent="0.2">
      <c r="C4966" s="17"/>
    </row>
    <row r="4967" spans="3:3" x14ac:dyDescent="0.2">
      <c r="C4967" s="17"/>
    </row>
    <row r="4968" spans="3:3" x14ac:dyDescent="0.2">
      <c r="C4968" s="17"/>
    </row>
    <row r="4969" spans="3:3" x14ac:dyDescent="0.2">
      <c r="C4969" s="17"/>
    </row>
    <row r="4970" spans="3:3" x14ac:dyDescent="0.2">
      <c r="C4970" s="17"/>
    </row>
    <row r="4971" spans="3:3" x14ac:dyDescent="0.2">
      <c r="C4971" s="17"/>
    </row>
    <row r="4972" spans="3:3" x14ac:dyDescent="0.2">
      <c r="C4972" s="17"/>
    </row>
    <row r="4973" spans="3:3" x14ac:dyDescent="0.2">
      <c r="C4973" s="17"/>
    </row>
    <row r="4974" spans="3:3" x14ac:dyDescent="0.2">
      <c r="C4974" s="17"/>
    </row>
    <row r="4975" spans="3:3" x14ac:dyDescent="0.2">
      <c r="C4975" s="17"/>
    </row>
  </sheetData>
  <hyperlinks>
    <hyperlink ref="M10" r:id="rId1" xr:uid="{A14800C3-266C-2048-B4EA-FB0F2802D37A}"/>
    <hyperlink ref="M19" r:id="rId2" xr:uid="{4A4DAD24-9204-1E42-86E0-A7B116FDF7E3}"/>
    <hyperlink ref="M86" r:id="rId3" xr:uid="{BE232EB8-2E08-2742-9C21-00AB0B6997D7}"/>
    <hyperlink ref="M111" r:id="rId4" xr:uid="{CEE76721-F2A5-6343-BAA9-794F9BE9F8BE}"/>
    <hyperlink ref="M117" r:id="rId5" xr:uid="{122DD2EA-5583-DD48-A469-57610E0CAE19}"/>
    <hyperlink ref="M140" r:id="rId6" xr:uid="{CB1B406F-9E67-D741-86D0-D75A45E7C2DD}"/>
    <hyperlink ref="M146" r:id="rId7" xr:uid="{4E48A2D2-9F33-034E-B6D5-21E6EF790CBC}"/>
    <hyperlink ref="M177" r:id="rId8" xr:uid="{B28CF8DD-AA14-CE45-881B-405E205E5665}"/>
    <hyperlink ref="M186" r:id="rId9" xr:uid="{3180B8C2-A65E-5D4B-A105-5829F1119A8F}"/>
    <hyperlink ref="M197" r:id="rId10" xr:uid="{8AE8C791-F138-0946-A6C5-2B7229B0CD6F}"/>
    <hyperlink ref="M235" r:id="rId11" xr:uid="{FFB68CDD-AC48-2A4B-A88A-37DD509A0278}"/>
    <hyperlink ref="M245" r:id="rId12" xr:uid="{C700E43A-7166-3145-966B-ABC5920343D5}"/>
    <hyperlink ref="M284" r:id="rId13" xr:uid="{DF6B52FF-DBB8-2D4F-8341-32F59E1123C3}"/>
    <hyperlink ref="M313" r:id="rId14" xr:uid="{0D3E321F-DD18-2042-BF06-60573043459F}"/>
    <hyperlink ref="M351" r:id="rId15" xr:uid="{C635D65F-6877-9644-BDB2-82712234CEAB}"/>
    <hyperlink ref="M247" r:id="rId16" xr:uid="{15D8A886-441E-1D4B-B1F5-476C2A0AFA9D}"/>
    <hyperlink ref="M367" r:id="rId17" xr:uid="{E6982B1E-975C-5445-A369-EE46B802CD85}"/>
    <hyperlink ref="M374" r:id="rId18" xr:uid="{1E656DAD-572B-5B4D-8B1D-75C8D3B9611B}"/>
    <hyperlink ref="M398" r:id="rId19" xr:uid="{E46277C4-04DA-FF41-893D-9E6E520CCA45}"/>
    <hyperlink ref="M396" r:id="rId20" xr:uid="{4E9E1FE5-162D-7141-9D8C-48135E634CF5}"/>
    <hyperlink ref="M412" r:id="rId21" xr:uid="{F4E36DAA-EC65-774D-B7BD-038EEE8B916D}"/>
  </hyperlink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17C8-CAEF-044E-BF64-E91E98530D17}">
  <dimension ref="A1:BC4969"/>
  <sheetViews>
    <sheetView tabSelected="1" workbookViewId="0">
      <selection activeCell="O22" sqref="O22"/>
    </sheetView>
  </sheetViews>
  <sheetFormatPr baseColWidth="10" defaultRowHeight="16" x14ac:dyDescent="0.2"/>
  <cols>
    <col min="2" max="2" width="33.5" bestFit="1" customWidth="1"/>
    <col min="11" max="11" width="15.1640625" bestFit="1" customWidth="1"/>
    <col min="12" max="12" width="16.83203125" bestFit="1" customWidth="1"/>
    <col min="13" max="13" width="11.5" customWidth="1"/>
    <col min="14" max="14" width="12" bestFit="1" customWidth="1"/>
    <col min="15" max="15" width="13" bestFit="1" customWidth="1"/>
    <col min="16" max="16" width="12.33203125" bestFit="1" customWidth="1"/>
    <col min="17" max="17" width="13.5" bestFit="1" customWidth="1"/>
    <col min="18" max="18" width="17.83203125" bestFit="1" customWidth="1"/>
    <col min="19" max="19" width="16.33203125" bestFit="1" customWidth="1"/>
    <col min="20" max="20" width="16" bestFit="1" customWidth="1"/>
    <col min="21" max="21" width="12.6640625" bestFit="1" customWidth="1"/>
    <col min="22" max="22" width="12" bestFit="1" customWidth="1"/>
    <col min="23" max="23" width="14.33203125" bestFit="1" customWidth="1"/>
    <col min="24" max="24" width="26.1640625" bestFit="1" customWidth="1"/>
    <col min="25" max="25" width="15" bestFit="1" customWidth="1"/>
    <col min="26" max="26" width="15.33203125" bestFit="1" customWidth="1"/>
    <col min="27" max="27" width="16.6640625" bestFit="1" customWidth="1"/>
    <col min="28" max="28" width="13.5" customWidth="1"/>
    <col min="29" max="29" width="12.1640625" style="13" bestFit="1" customWidth="1"/>
    <col min="30" max="30" width="13.5" bestFit="1" customWidth="1"/>
    <col min="31" max="31" width="11.1640625" bestFit="1" customWidth="1"/>
    <col min="32" max="32" width="15.5" bestFit="1" customWidth="1"/>
    <col min="33" max="33" width="17.5" bestFit="1" customWidth="1"/>
    <col min="34" max="34" width="16" bestFit="1" customWidth="1"/>
    <col min="35" max="35" width="26.1640625" bestFit="1" customWidth="1"/>
    <col min="36" max="36" width="18.33203125" bestFit="1" customWidth="1"/>
    <col min="37" max="37" width="23.6640625" bestFit="1" customWidth="1"/>
    <col min="38" max="39" width="12.83203125" bestFit="1" customWidth="1"/>
    <col min="40" max="40" width="19.5" bestFit="1" customWidth="1"/>
    <col min="41" max="41" width="18.33203125" bestFit="1" customWidth="1"/>
    <col min="42" max="42" width="30.6640625" bestFit="1" customWidth="1"/>
    <col min="43" max="43" width="12.83203125" bestFit="1" customWidth="1"/>
    <col min="44" max="44" width="23.33203125" bestFit="1" customWidth="1"/>
    <col min="45" max="45" width="12.83203125" bestFit="1" customWidth="1"/>
    <col min="46" max="46" width="19" bestFit="1" customWidth="1"/>
    <col min="47" max="48" width="23.83203125" bestFit="1" customWidth="1"/>
    <col min="49" max="50" width="18.6640625" bestFit="1" customWidth="1"/>
    <col min="51" max="51" width="13.6640625" bestFit="1" customWidth="1"/>
    <col min="52" max="52" width="17.33203125" bestFit="1" customWidth="1"/>
    <col min="53" max="53" width="16.5" bestFit="1" customWidth="1"/>
    <col min="54" max="54" width="24.5" bestFit="1" customWidth="1"/>
    <col min="55" max="55" width="12.1640625" bestFit="1" customWidth="1"/>
  </cols>
  <sheetData>
    <row r="1" spans="1:55" s="17" customFormat="1" x14ac:dyDescent="0.2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70" t="s">
        <v>1415</v>
      </c>
      <c r="L1" s="70" t="s">
        <v>1416</v>
      </c>
      <c r="M1" s="17" t="s">
        <v>12</v>
      </c>
      <c r="N1" s="91" t="s">
        <v>1309</v>
      </c>
      <c r="O1" s="92" t="s">
        <v>1311</v>
      </c>
      <c r="P1" s="92" t="s">
        <v>1317</v>
      </c>
      <c r="Q1" s="92" t="s">
        <v>1307</v>
      </c>
      <c r="R1" s="92" t="s">
        <v>1368</v>
      </c>
      <c r="S1" s="92" t="s">
        <v>1370</v>
      </c>
      <c r="T1" s="92" t="s">
        <v>1371</v>
      </c>
      <c r="U1" s="92" t="s">
        <v>1372</v>
      </c>
      <c r="V1" s="92" t="s">
        <v>1373</v>
      </c>
      <c r="W1" s="92" t="s">
        <v>1374</v>
      </c>
      <c r="X1" s="92" t="s">
        <v>1338</v>
      </c>
      <c r="Y1" s="92" t="s">
        <v>1340</v>
      </c>
      <c r="Z1" s="92" t="s">
        <v>1337</v>
      </c>
      <c r="AA1" s="92" t="s">
        <v>1391</v>
      </c>
      <c r="AB1" s="93" t="s">
        <v>1394</v>
      </c>
      <c r="AC1" s="91" t="s">
        <v>1344</v>
      </c>
      <c r="AD1" s="92" t="s">
        <v>1346</v>
      </c>
      <c r="AE1" s="92" t="s">
        <v>1348</v>
      </c>
      <c r="AF1" s="92" t="s">
        <v>1315</v>
      </c>
      <c r="AG1" s="92" t="s">
        <v>1342</v>
      </c>
      <c r="AH1" s="93" t="s">
        <v>1333</v>
      </c>
      <c r="AI1" s="91" t="s">
        <v>1363</v>
      </c>
      <c r="AJ1" s="92" t="s">
        <v>1395</v>
      </c>
      <c r="AK1" s="92" t="s">
        <v>1397</v>
      </c>
      <c r="AL1" s="93" t="s">
        <v>1398</v>
      </c>
      <c r="AM1" s="91" t="s">
        <v>1313</v>
      </c>
      <c r="AN1" s="92" t="s">
        <v>1321</v>
      </c>
      <c r="AO1" s="92" t="s">
        <v>1322</v>
      </c>
      <c r="AP1" s="92" t="s">
        <v>1324</v>
      </c>
      <c r="AQ1" s="92" t="s">
        <v>1350</v>
      </c>
      <c r="AR1" s="92" t="s">
        <v>1352</v>
      </c>
      <c r="AS1" s="92" t="s">
        <v>1354</v>
      </c>
      <c r="AT1" s="92" t="s">
        <v>1356</v>
      </c>
      <c r="AU1" s="92" t="s">
        <v>1358</v>
      </c>
      <c r="AV1" s="92" t="s">
        <v>1403</v>
      </c>
      <c r="AW1" s="92" t="s">
        <v>1360</v>
      </c>
      <c r="AX1" s="92" t="s">
        <v>1405</v>
      </c>
      <c r="AY1" s="92" t="s">
        <v>1365</v>
      </c>
      <c r="AZ1" s="92" t="s">
        <v>1366</v>
      </c>
      <c r="BA1" s="92" t="s">
        <v>1367</v>
      </c>
      <c r="BB1" s="92" t="s">
        <v>1335</v>
      </c>
      <c r="BC1" s="93" t="s">
        <v>1375</v>
      </c>
    </row>
    <row r="2" spans="1:55" x14ac:dyDescent="0.2">
      <c r="A2" s="52" t="s">
        <v>54</v>
      </c>
      <c r="B2" s="52" t="s">
        <v>55</v>
      </c>
      <c r="C2" s="52" t="s">
        <v>24</v>
      </c>
      <c r="D2" s="52">
        <v>45846</v>
      </c>
      <c r="E2" s="52" t="s">
        <v>16</v>
      </c>
      <c r="F2" s="52">
        <v>2019</v>
      </c>
      <c r="G2" s="52" t="s">
        <v>17</v>
      </c>
      <c r="H2" s="53">
        <v>43769</v>
      </c>
      <c r="I2" s="53">
        <v>43818</v>
      </c>
      <c r="J2" s="53">
        <v>43818</v>
      </c>
      <c r="K2" s="54">
        <v>309000000</v>
      </c>
      <c r="L2" s="54">
        <v>313000000</v>
      </c>
      <c r="M2" s="52" t="s">
        <v>56</v>
      </c>
      <c r="N2" s="21">
        <v>1.5331730769230769</v>
      </c>
      <c r="O2" s="22">
        <v>1.2067307692307692</v>
      </c>
      <c r="P2" s="22">
        <v>0.66442307692307689</v>
      </c>
      <c r="Q2" s="22">
        <v>0.99073294018534119</v>
      </c>
      <c r="R2" s="22">
        <v>0.25465509944985187</v>
      </c>
      <c r="S2" s="22">
        <v>6.5171392297926359E-2</v>
      </c>
      <c r="T2" s="22">
        <v>0.18948370715192553</v>
      </c>
      <c r="U2" s="22">
        <v>0.50695029486099408</v>
      </c>
      <c r="V2" s="22">
        <v>0.12973883740522324</v>
      </c>
      <c r="W2" s="22">
        <v>0.37721145745577084</v>
      </c>
      <c r="X2" s="23">
        <v>0.33738891239949215</v>
      </c>
      <c r="Y2" s="23">
        <v>0.99915824915824913</v>
      </c>
      <c r="Z2" s="23">
        <v>0.6626110876005078</v>
      </c>
      <c r="AA2" s="23">
        <v>0.380131189166314</v>
      </c>
      <c r="AB2" s="24">
        <v>0.50232754972492599</v>
      </c>
      <c r="AC2" s="25">
        <v>0.54328878558977334</v>
      </c>
      <c r="AD2" s="23">
        <v>0.18225837691264768</v>
      </c>
      <c r="AE2" s="23">
        <v>0.18225837691264768</v>
      </c>
      <c r="AF2" s="23">
        <v>0.20743753631609529</v>
      </c>
      <c r="AG2" s="23">
        <v>-24.763157894736842</v>
      </c>
      <c r="AH2" s="24">
        <v>24.763157894736842</v>
      </c>
      <c r="AI2" s="25">
        <v>-0.29285014691478944</v>
      </c>
      <c r="AJ2" s="23">
        <v>0.49086538461538459</v>
      </c>
      <c r="AK2" s="23">
        <v>0.33859576235978395</v>
      </c>
      <c r="AL2" s="24">
        <v>0.42417947652679683</v>
      </c>
      <c r="AM2" s="25">
        <v>0.22556866048862678</v>
      </c>
      <c r="AN2" s="23">
        <v>1.0874052232518956</v>
      </c>
      <c r="AO2" s="23">
        <v>0.54623360135421073</v>
      </c>
      <c r="AP2" s="23">
        <v>4.6555455365193872</v>
      </c>
      <c r="AQ2" s="23">
        <v>0.11330935251798561</v>
      </c>
      <c r="AR2" s="23">
        <v>0.19775324423784621</v>
      </c>
      <c r="AS2" s="23">
        <v>-5.7912066627929498E-2</v>
      </c>
      <c r="AT2" s="23">
        <v>0.10801946677951756</v>
      </c>
      <c r="AU2" s="23">
        <v>-0.27355769230769234</v>
      </c>
      <c r="AV2" s="23">
        <v>-0.23639385126713752</v>
      </c>
      <c r="AW2" s="23">
        <v>0.570072585147962</v>
      </c>
      <c r="AX2" s="23">
        <v>-0.3176996091568956</v>
      </c>
      <c r="AY2" s="23">
        <v>2.5579171094580233</v>
      </c>
      <c r="AZ2" s="23">
        <v>1.0892667375132838</v>
      </c>
      <c r="BA2" s="23">
        <v>-0.53127917833800187</v>
      </c>
      <c r="BB2" s="23">
        <v>0.39094308267552969</v>
      </c>
      <c r="BC2" s="24">
        <v>0.12764514378730332</v>
      </c>
    </row>
    <row r="3" spans="1:55" x14ac:dyDescent="0.2">
      <c r="A3" s="52" t="s">
        <v>99</v>
      </c>
      <c r="B3" s="52" t="s">
        <v>100</v>
      </c>
      <c r="C3" s="52" t="s">
        <v>15</v>
      </c>
      <c r="D3" s="52">
        <v>68568</v>
      </c>
      <c r="E3" s="52" t="s">
        <v>16</v>
      </c>
      <c r="F3" s="52">
        <v>2019</v>
      </c>
      <c r="G3" s="52" t="s">
        <v>17</v>
      </c>
      <c r="H3" s="53">
        <v>43830</v>
      </c>
      <c r="I3" s="53">
        <v>43880</v>
      </c>
      <c r="J3" s="53">
        <v>43880</v>
      </c>
      <c r="K3" s="54">
        <v>434578000</v>
      </c>
      <c r="L3" s="54">
        <v>435659000</v>
      </c>
      <c r="M3" s="52" t="s">
        <v>101</v>
      </c>
      <c r="N3" s="21">
        <v>0.49424802746491597</v>
      </c>
      <c r="O3" s="22">
        <v>0.38276215141841835</v>
      </c>
      <c r="P3" s="22">
        <v>0.23044028187676927</v>
      </c>
      <c r="Q3" s="22">
        <v>-509.43220338983053</v>
      </c>
      <c r="R3" s="22">
        <v>0.40528377364780399</v>
      </c>
      <c r="S3" s="22">
        <v>4.76873072756063E-2</v>
      </c>
      <c r="T3" s="22">
        <v>0.35759646637219766</v>
      </c>
      <c r="U3" s="22">
        <v>-206.0593220338983</v>
      </c>
      <c r="V3" s="22">
        <v>-24.245762711864408</v>
      </c>
      <c r="W3" s="22">
        <v>-181.81355932203391</v>
      </c>
      <c r="X3" s="23">
        <v>0.13677806483873656</v>
      </c>
      <c r="Y3" s="23">
        <v>-2.1924934968413231E-3</v>
      </c>
      <c r="Z3" s="23">
        <v>0.86322193516126344</v>
      </c>
      <c r="AA3" s="23">
        <v>6.8189015751312615E-2</v>
      </c>
      <c r="AB3" s="24">
        <v>-1.9668305692141013E-3</v>
      </c>
      <c r="AC3" s="25">
        <v>0.27029802482083554</v>
      </c>
      <c r="AD3" s="23">
        <v>0.1102735535745499</v>
      </c>
      <c r="AE3" s="23">
        <v>6.6968187379828695E-2</v>
      </c>
      <c r="AF3" s="23">
        <v>3.6837965390665965E-2</v>
      </c>
      <c r="AG3" s="23">
        <v>5.213842975206612</v>
      </c>
      <c r="AH3" s="24">
        <v>3.1663223140495869</v>
      </c>
      <c r="AI3" s="25">
        <v>-0.41100917431192663</v>
      </c>
      <c r="AJ3" s="23">
        <v>0.22977775100885381</v>
      </c>
      <c r="AK3" s="23">
        <v>0.14957844951675919</v>
      </c>
      <c r="AL3" s="24">
        <v>0.15689903351840429</v>
      </c>
      <c r="AM3" s="25">
        <v>-14.288135593220339</v>
      </c>
      <c r="AN3" s="23">
        <v>-387.86440677966101</v>
      </c>
      <c r="AO3" s="23">
        <v>0.76286357196433041</v>
      </c>
      <c r="AP3" s="23">
        <v>-5.4505180421579134</v>
      </c>
      <c r="AQ3" s="23">
        <v>2.8102341861821818E-2</v>
      </c>
      <c r="AR3" s="23">
        <v>8.3355182660374061E-2</v>
      </c>
      <c r="AS3" s="23">
        <v>-3.4259744799860166E-2</v>
      </c>
      <c r="AT3" s="23">
        <v>6.3588632386032171E-2</v>
      </c>
      <c r="AU3" s="23">
        <v>9.4681684033006086E-2</v>
      </c>
      <c r="AV3" s="23">
        <v>6.4651449722393589E-2</v>
      </c>
      <c r="AW3" s="23">
        <v>0.17782231751654703</v>
      </c>
      <c r="AX3" s="23">
        <v>7.3273049314813085E-2</v>
      </c>
      <c r="AY3" s="23">
        <v>4.8177134931642556</v>
      </c>
      <c r="AZ3" s="23">
        <v>4.0596393897364775</v>
      </c>
      <c r="BA3" s="23">
        <v>0.93238434163701067</v>
      </c>
      <c r="BB3" s="23">
        <v>0.12605387620810199</v>
      </c>
      <c r="BC3" s="24">
        <v>7.06351401179941E-2</v>
      </c>
    </row>
    <row r="4" spans="1:55" x14ac:dyDescent="0.2">
      <c r="A4" s="52" t="s">
        <v>43</v>
      </c>
      <c r="B4" s="52" t="s">
        <v>44</v>
      </c>
      <c r="C4" s="52" t="s">
        <v>45</v>
      </c>
      <c r="D4" s="52">
        <v>184955</v>
      </c>
      <c r="E4" s="52" t="s">
        <v>16</v>
      </c>
      <c r="F4" s="52">
        <v>2019</v>
      </c>
      <c r="G4" s="52" t="s">
        <v>17</v>
      </c>
      <c r="H4" s="53">
        <v>43830</v>
      </c>
      <c r="I4" s="53">
        <v>43879</v>
      </c>
      <c r="J4" s="53">
        <v>43879</v>
      </c>
      <c r="K4" s="54">
        <v>69570000</v>
      </c>
      <c r="L4" s="54">
        <v>69885000</v>
      </c>
      <c r="M4" s="52" t="s">
        <v>46</v>
      </c>
      <c r="N4" s="21">
        <v>1.2719790195953191</v>
      </c>
      <c r="O4" s="22">
        <v>0.28214807506171691</v>
      </c>
      <c r="P4" s="22">
        <v>9.3499969403948724E-2</v>
      </c>
      <c r="Q4" s="22">
        <v>2.1694190693309054</v>
      </c>
      <c r="R4" s="22">
        <v>6.6437155093667835E-2</v>
      </c>
      <c r="S4" s="22">
        <v>0</v>
      </c>
      <c r="T4" s="22">
        <v>6.6437155093667835E-2</v>
      </c>
      <c r="U4" s="22">
        <v>0.21056718626596574</v>
      </c>
      <c r="V4" s="22">
        <v>0</v>
      </c>
      <c r="W4" s="22">
        <v>0.21056718626596574</v>
      </c>
      <c r="X4" s="23">
        <v>0.50633687527920324</v>
      </c>
      <c r="Y4" s="23">
        <v>0.37176663895327822</v>
      </c>
      <c r="Z4" s="23">
        <v>0.49366312472079671</v>
      </c>
      <c r="AA4" s="23">
        <v>8.8210676510920322E-2</v>
      </c>
      <c r="AB4" s="24">
        <v>0.31551523421959771</v>
      </c>
      <c r="AC4" s="25">
        <v>0.43822687046239456</v>
      </c>
      <c r="AD4" s="23">
        <v>6.974763526182863E-2</v>
      </c>
      <c r="AE4" s="23">
        <v>6.974763526182863E-2</v>
      </c>
      <c r="AF4" s="23">
        <v>5.0148918483185145E-2</v>
      </c>
      <c r="AG4" s="23">
        <v>16.972780590505788</v>
      </c>
      <c r="AH4" s="24">
        <v>16.972780590505788</v>
      </c>
      <c r="AI4" s="25">
        <v>-1.0175843139245295</v>
      </c>
      <c r="AJ4" s="23">
        <v>0.19360578260902578</v>
      </c>
      <c r="AK4" s="23">
        <v>1.1370283145105176</v>
      </c>
      <c r="AL4" s="24">
        <v>1.1600238184445752</v>
      </c>
      <c r="AM4" s="25">
        <v>0.13718931745992835</v>
      </c>
      <c r="AN4" s="23">
        <v>2.7356386061631164</v>
      </c>
      <c r="AO4" s="23">
        <v>0.86313565556372951</v>
      </c>
      <c r="AP4" s="23">
        <v>7.9723075508214949</v>
      </c>
      <c r="AQ4" s="23">
        <v>4.3285319630796036E-2</v>
      </c>
      <c r="AR4" s="23">
        <v>8.9289188601548483E-2</v>
      </c>
      <c r="AS4" s="23">
        <v>-9.0859277723984638E-2</v>
      </c>
      <c r="AT4" s="23">
        <v>7.7068682338351027E-2</v>
      </c>
      <c r="AU4" s="23">
        <v>9.0218152078901187E-2</v>
      </c>
      <c r="AV4" s="23">
        <v>0.54055826152116893</v>
      </c>
      <c r="AW4" s="23">
        <v>1.1600238184445752</v>
      </c>
      <c r="AX4" s="23">
        <v>0.54055826152116893</v>
      </c>
      <c r="AY4" s="23">
        <v>1.1035765970642961</v>
      </c>
      <c r="AZ4" s="23">
        <v>0.48532886381759649</v>
      </c>
      <c r="BA4" s="23">
        <v>0.82968436791429789</v>
      </c>
      <c r="BB4" s="23">
        <v>0.90614462345447733</v>
      </c>
      <c r="BC4" s="24">
        <v>0.10001442956048327</v>
      </c>
    </row>
    <row r="5" spans="1:55" x14ac:dyDescent="0.2">
      <c r="A5" s="52" t="s">
        <v>140</v>
      </c>
      <c r="B5" s="52" t="s">
        <v>141</v>
      </c>
      <c r="C5" s="52" t="s">
        <v>34</v>
      </c>
      <c r="D5" s="52">
        <v>111052</v>
      </c>
      <c r="E5" s="52" t="s">
        <v>16</v>
      </c>
      <c r="F5" s="52">
        <v>2019</v>
      </c>
      <c r="G5" s="52" t="s">
        <v>17</v>
      </c>
      <c r="H5" s="53">
        <v>43738</v>
      </c>
      <c r="I5" s="53">
        <v>43769</v>
      </c>
      <c r="J5" s="53">
        <v>43769</v>
      </c>
      <c r="K5" s="54">
        <v>17963248000</v>
      </c>
      <c r="L5" s="54">
        <v>18081496000</v>
      </c>
      <c r="M5" s="52" t="s">
        <v>142</v>
      </c>
      <c r="N5" s="21">
        <v>1.540125617208044</v>
      </c>
      <c r="O5" s="22">
        <v>1.501286441287198</v>
      </c>
      <c r="P5" s="22">
        <v>0.95118144497625756</v>
      </c>
      <c r="Q5" s="22">
        <v>2.7410043320661304</v>
      </c>
      <c r="R5" s="22">
        <v>0.31917841401883518</v>
      </c>
      <c r="S5" s="22">
        <v>4.7974098713207056E-2</v>
      </c>
      <c r="T5" s="22">
        <v>0.27120431530562811</v>
      </c>
      <c r="U5" s="22">
        <v>1.1940478295464592</v>
      </c>
      <c r="V5" s="22">
        <v>0.17947131111307577</v>
      </c>
      <c r="W5" s="22">
        <v>1.0145765184333835</v>
      </c>
      <c r="X5" s="23">
        <v>0.48097874251143224</v>
      </c>
      <c r="Y5" s="23">
        <v>0.26730789682023892</v>
      </c>
      <c r="Z5" s="23">
        <v>0.51902125748856776</v>
      </c>
      <c r="AA5" s="23">
        <v>0</v>
      </c>
      <c r="AB5" s="24">
        <v>0.26730789682023892</v>
      </c>
      <c r="AC5" s="25">
        <v>0.37817768109034722</v>
      </c>
      <c r="AD5" s="23">
        <v>0.24572017188496928</v>
      </c>
      <c r="AE5" s="23">
        <v>0.24572017188496928</v>
      </c>
      <c r="AF5" s="23">
        <v>0.21238094505984456</v>
      </c>
      <c r="AG5" s="23" t="e">
        <v>#DIV/0!</v>
      </c>
      <c r="AH5" s="24" t="e">
        <v>#DIV/0!</v>
      </c>
      <c r="AI5" s="25">
        <v>-1.3110633943883212</v>
      </c>
      <c r="AJ5" s="23">
        <v>0.65637828941145315</v>
      </c>
      <c r="AK5" s="23">
        <v>0.51155515655224115</v>
      </c>
      <c r="AL5" s="24">
        <v>0.64222977037770601</v>
      </c>
      <c r="AM5" s="25">
        <v>0.61064450534877557</v>
      </c>
      <c r="AN5" s="23">
        <v>2.875232074971267</v>
      </c>
      <c r="AO5" s="23">
        <v>0.76857223883066084</v>
      </c>
      <c r="AP5" s="23">
        <v>4.5563825502180348</v>
      </c>
      <c r="AQ5" s="23">
        <v>0.16323009842961633</v>
      </c>
      <c r="AR5" s="23">
        <v>0.2667099710193947</v>
      </c>
      <c r="AS5" s="23">
        <v>-0.34967367992189841</v>
      </c>
      <c r="AT5" s="23">
        <v>0.20498587954483688</v>
      </c>
      <c r="AU5" s="23">
        <v>1.0905143873323371</v>
      </c>
      <c r="AV5" s="23">
        <v>1.0670078762020232</v>
      </c>
      <c r="AW5" s="23">
        <v>0.75583561166359858</v>
      </c>
      <c r="AX5" s="23">
        <v>1.2557539185465161</v>
      </c>
      <c r="AY5" s="23">
        <v>1.6900829031753479</v>
      </c>
      <c r="AZ5" s="23">
        <v>0.11715939308618802</v>
      </c>
      <c r="BA5" s="23">
        <v>2.0864159548284351</v>
      </c>
      <c r="BB5" s="23">
        <v>0.59168695104908053</v>
      </c>
      <c r="BC5" s="24">
        <v>0.27461576130379128</v>
      </c>
    </row>
    <row r="6" spans="1:55" x14ac:dyDescent="0.2">
      <c r="A6" s="52" t="s">
        <v>26</v>
      </c>
      <c r="B6" s="52" t="s">
        <v>27</v>
      </c>
      <c r="C6" s="52" t="s">
        <v>24</v>
      </c>
      <c r="D6" s="52">
        <v>61199</v>
      </c>
      <c r="E6" s="52" t="s">
        <v>16</v>
      </c>
      <c r="F6" s="52">
        <v>2019</v>
      </c>
      <c r="G6" s="52" t="s">
        <v>17</v>
      </c>
      <c r="H6" s="53">
        <v>43830</v>
      </c>
      <c r="I6" s="53">
        <v>43882</v>
      </c>
      <c r="J6" s="53">
        <v>43882</v>
      </c>
      <c r="K6" s="54">
        <v>1483000000</v>
      </c>
      <c r="L6" s="54">
        <v>1486000000</v>
      </c>
      <c r="M6" s="52" t="s">
        <v>28</v>
      </c>
      <c r="N6" s="21">
        <v>3.177350016041065</v>
      </c>
      <c r="O6" s="22">
        <v>3.0610202117420595</v>
      </c>
      <c r="P6" s="22">
        <v>2.5616939364773823</v>
      </c>
      <c r="Q6" s="22">
        <v>-11.904919236417033</v>
      </c>
      <c r="R6" s="22">
        <v>0.74878527745048529</v>
      </c>
      <c r="S6" s="22">
        <v>4.2114122201649555E-2</v>
      </c>
      <c r="T6" s="22">
        <v>0.70667115524883573</v>
      </c>
      <c r="U6" s="22">
        <v>-8.1654429760156635</v>
      </c>
      <c r="V6" s="22">
        <v>-0.45925110132158592</v>
      </c>
      <c r="W6" s="22">
        <v>-7.7061918746940776</v>
      </c>
      <c r="X6" s="23">
        <v>0.5556752510800651</v>
      </c>
      <c r="Y6" s="23">
        <v>-0.14895556122634976</v>
      </c>
      <c r="Z6" s="23">
        <v>0.4443247489199349</v>
      </c>
      <c r="AA6" s="23">
        <v>0.17509959041687706</v>
      </c>
      <c r="AB6" s="24">
        <v>-9.1701733714862815E-2</v>
      </c>
      <c r="AC6" s="25">
        <v>0.7763782841339506</v>
      </c>
      <c r="AD6" s="23">
        <v>0.37509769734864429</v>
      </c>
      <c r="AE6" s="23">
        <v>0.37509769734864429</v>
      </c>
      <c r="AF6" s="23">
        <v>0.23693861600432875</v>
      </c>
      <c r="AG6" s="23">
        <v>8.2690523525513591</v>
      </c>
      <c r="AH6" s="24">
        <v>8.2690523525513591</v>
      </c>
      <c r="AI6" s="25">
        <v>1.4040828580006004</v>
      </c>
      <c r="AJ6" s="23">
        <v>0.85492460699390438</v>
      </c>
      <c r="AK6" s="23">
        <v>0.10427406785757104</v>
      </c>
      <c r="AL6" s="24">
        <v>0.19967629780601848</v>
      </c>
      <c r="AM6" s="25">
        <v>-0.96451297112090062</v>
      </c>
      <c r="AN6" s="23">
        <v>-4.0707293196279979</v>
      </c>
      <c r="AO6" s="23">
        <v>0.37329293609381137</v>
      </c>
      <c r="AP6" s="23">
        <v>0.98031472859079394</v>
      </c>
      <c r="AQ6" s="23">
        <v>8.8447511642260002E-2</v>
      </c>
      <c r="AR6" s="23">
        <v>0.400529068718812</v>
      </c>
      <c r="AS6" s="23">
        <v>0.56237599951902839</v>
      </c>
      <c r="AT6" s="23">
        <v>0.14951467205296526</v>
      </c>
      <c r="AU6" s="23">
        <v>0.89316650625601535</v>
      </c>
      <c r="AV6" s="23">
        <v>0.2086080805658794</v>
      </c>
      <c r="AW6" s="23">
        <v>0.21157602223104408</v>
      </c>
      <c r="AX6" s="23">
        <v>0.22104009527590313</v>
      </c>
      <c r="AY6" s="23">
        <v>5.3476518672864239</v>
      </c>
      <c r="AZ6" s="23">
        <v>2.1481006571565957</v>
      </c>
      <c r="BA6" s="23">
        <v>1.76604922608475</v>
      </c>
      <c r="BB6" s="23">
        <v>0.18699796187507492</v>
      </c>
      <c r="BC6" s="24">
        <v>0.16969944240446078</v>
      </c>
    </row>
    <row r="7" spans="1:55" x14ac:dyDescent="0.2">
      <c r="A7" s="52" t="s">
        <v>115</v>
      </c>
      <c r="B7" s="52" t="s">
        <v>116</v>
      </c>
      <c r="C7" s="52" t="s">
        <v>24</v>
      </c>
      <c r="D7" s="52">
        <v>187024</v>
      </c>
      <c r="E7" s="52" t="s">
        <v>16</v>
      </c>
      <c r="F7" s="52">
        <v>2019</v>
      </c>
      <c r="G7" s="52" t="s">
        <v>17</v>
      </c>
      <c r="H7" s="53">
        <v>43738</v>
      </c>
      <c r="I7" s="53">
        <v>43788</v>
      </c>
      <c r="J7" s="53">
        <v>43788</v>
      </c>
      <c r="K7" s="54">
        <v>207967000</v>
      </c>
      <c r="L7" s="54">
        <v>209667000</v>
      </c>
      <c r="M7" s="52" t="s">
        <v>117</v>
      </c>
      <c r="N7" s="21">
        <v>0.95100822837567556</v>
      </c>
      <c r="O7" s="22">
        <v>0.57711471310213813</v>
      </c>
      <c r="P7" s="22">
        <v>0.11406512507532632</v>
      </c>
      <c r="Q7" s="22">
        <v>12.086964278435898</v>
      </c>
      <c r="R7" s="22">
        <v>0.11470980021944258</v>
      </c>
      <c r="S7" s="22">
        <v>3.5487611297667365E-3</v>
      </c>
      <c r="T7" s="22">
        <v>0.11116103908967584</v>
      </c>
      <c r="U7" s="22">
        <v>1.5012030578583633</v>
      </c>
      <c r="V7" s="22">
        <v>4.6442510137959095E-2</v>
      </c>
      <c r="W7" s="22">
        <v>1.4547605477204042</v>
      </c>
      <c r="X7" s="23">
        <v>0.71816778217491173</v>
      </c>
      <c r="Y7" s="23">
        <v>9.9205952928573288E-2</v>
      </c>
      <c r="Z7" s="23">
        <v>0.28183221782508822</v>
      </c>
      <c r="AA7" s="23">
        <v>0.17118121167222081</v>
      </c>
      <c r="AB7" s="24">
        <v>7.6411914843211914E-2</v>
      </c>
      <c r="AC7" s="25">
        <v>2.8611507386309853E-2</v>
      </c>
      <c r="AD7" s="23">
        <v>1.378037630367116E-2</v>
      </c>
      <c r="AE7" s="23">
        <v>1.1205569383425488E-2</v>
      </c>
      <c r="AF7" s="23">
        <v>4.7629030731280867E-3</v>
      </c>
      <c r="AG7" s="23">
        <v>15.686250150536544</v>
      </c>
      <c r="AH7" s="24">
        <v>12.755338501226477</v>
      </c>
      <c r="AI7" s="25">
        <v>-0.46352488862097341</v>
      </c>
      <c r="AJ7" s="23">
        <v>7.9240042710775269E-2</v>
      </c>
      <c r="AK7" s="23">
        <v>0.4462199087107564</v>
      </c>
      <c r="AL7" s="24">
        <v>0.52165793907077251</v>
      </c>
      <c r="AM7" s="25">
        <v>0.28576883782806795</v>
      </c>
      <c r="AN7" s="23">
        <v>59.998877457816135</v>
      </c>
      <c r="AO7" s="23">
        <v>4.5846291149949527</v>
      </c>
      <c r="AP7" s="23">
        <v>-123.91943363418068</v>
      </c>
      <c r="AQ7" s="23">
        <v>2.1836144100961963E-2</v>
      </c>
      <c r="AR7" s="23">
        <v>1.3052152414680187E-2</v>
      </c>
      <c r="AS7" s="23">
        <v>-6.049997494278603E-3</v>
      </c>
      <c r="AT7" s="23">
        <v>5.9839277973694462E-2</v>
      </c>
      <c r="AU7" s="23">
        <v>6.6534986603358187E-2</v>
      </c>
      <c r="AV7" s="23">
        <v>0.43801722967634826</v>
      </c>
      <c r="AW7" s="23">
        <v>0.53831161046831277</v>
      </c>
      <c r="AX7" s="23">
        <v>0.45200071284251003</v>
      </c>
      <c r="AY7" s="23">
        <v>1.815662977755006</v>
      </c>
      <c r="AZ7" s="23">
        <v>0.45224429894246171</v>
      </c>
      <c r="BA7" s="23">
        <v>2.3009954814611304</v>
      </c>
      <c r="BB7" s="23">
        <v>0.44785519238173238</v>
      </c>
      <c r="BC7" s="24">
        <v>0.20982826463091378</v>
      </c>
    </row>
    <row r="8" spans="1:55" x14ac:dyDescent="0.2">
      <c r="A8" s="52" t="s">
        <v>29</v>
      </c>
      <c r="B8" s="52" t="s">
        <v>30</v>
      </c>
      <c r="C8" s="52" t="s">
        <v>24</v>
      </c>
      <c r="D8" s="52">
        <v>445587</v>
      </c>
      <c r="E8" s="52" t="s">
        <v>16</v>
      </c>
      <c r="F8" s="52">
        <v>2019</v>
      </c>
      <c r="G8" s="52" t="s">
        <v>17</v>
      </c>
      <c r="H8" s="53">
        <v>43921</v>
      </c>
      <c r="I8" s="53">
        <v>43972</v>
      </c>
      <c r="J8" s="53">
        <v>43972</v>
      </c>
      <c r="K8" s="54">
        <v>45042000</v>
      </c>
      <c r="L8" s="54">
        <v>45565000</v>
      </c>
      <c r="M8" s="52" t="s">
        <v>31</v>
      </c>
      <c r="N8" s="21">
        <v>4.8213443530348412</v>
      </c>
      <c r="O8" s="22">
        <v>4.1382643970125486</v>
      </c>
      <c r="P8" s="22">
        <v>3.359866550403761</v>
      </c>
      <c r="Q8" s="22">
        <v>0.14171827162950296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3">
        <v>0.52271505398442364</v>
      </c>
      <c r="Y8" s="23">
        <v>0.9109817199336514</v>
      </c>
      <c r="Z8" s="23">
        <v>0.47728494601557631</v>
      </c>
      <c r="AA8" s="23">
        <v>2.6280311263319363E-2</v>
      </c>
      <c r="AB8" s="24">
        <v>0.87587281805761297</v>
      </c>
      <c r="AC8" s="25">
        <v>0.82006414685515105</v>
      </c>
      <c r="AD8" s="23">
        <v>0.29637773626057373</v>
      </c>
      <c r="AE8" s="23">
        <v>0.29637773626057373</v>
      </c>
      <c r="AF8" s="23">
        <v>0.24142359876463193</v>
      </c>
      <c r="AG8" s="23" t="e">
        <v>#DIV/0!</v>
      </c>
      <c r="AH8" s="24" t="e">
        <v>#DIV/0!</v>
      </c>
      <c r="AI8" s="25">
        <v>-0.37379334434142003</v>
      </c>
      <c r="AJ8" s="23">
        <v>2.3878378890700231</v>
      </c>
      <c r="AK8" s="23" t="e">
        <v>#DIV/0!</v>
      </c>
      <c r="AL8" s="24" t="e">
        <v>#DIV/0!</v>
      </c>
      <c r="AM8" s="25">
        <v>0.19053540891966519</v>
      </c>
      <c r="AN8" s="23">
        <v>0.78921617395580901</v>
      </c>
      <c r="AO8" s="23">
        <v>0.69125299433932175</v>
      </c>
      <c r="AP8" s="23">
        <v>1.6684914817710297</v>
      </c>
      <c r="AQ8" s="23">
        <v>0.16688478555022682</v>
      </c>
      <c r="AR8" s="23">
        <v>0.37451107942484269</v>
      </c>
      <c r="AS8" s="23">
        <v>-0.13998974887112714</v>
      </c>
      <c r="AT8" s="23">
        <v>0.25888190506567405</v>
      </c>
      <c r="AU8" s="23">
        <v>1.436592485877848</v>
      </c>
      <c r="AV8" s="23" t="e">
        <v>#DIV/0!</v>
      </c>
      <c r="AW8" s="23" t="e">
        <v>#DIV/0!</v>
      </c>
      <c r="AX8" s="23" t="e">
        <v>#DIV/0!</v>
      </c>
      <c r="AY8" s="23">
        <v>0</v>
      </c>
      <c r="AZ8" s="23">
        <v>-1.7780185298873681</v>
      </c>
      <c r="BA8" s="23">
        <v>0.93328374604081588</v>
      </c>
      <c r="BB8" s="23" t="e">
        <v>#DIV/0!</v>
      </c>
      <c r="BC8" s="24">
        <v>0.22978451506900846</v>
      </c>
    </row>
    <row r="9" spans="1:55" x14ac:dyDescent="0.2">
      <c r="A9" s="52" t="s">
        <v>22</v>
      </c>
      <c r="B9" s="52" t="s">
        <v>23</v>
      </c>
      <c r="C9" s="52" t="s">
        <v>24</v>
      </c>
      <c r="D9" s="52">
        <v>63877</v>
      </c>
      <c r="E9" s="52" t="s">
        <v>16</v>
      </c>
      <c r="F9" s="52">
        <v>2019</v>
      </c>
      <c r="G9" s="52" t="s">
        <v>17</v>
      </c>
      <c r="H9" s="53">
        <v>43830</v>
      </c>
      <c r="I9" s="53">
        <v>43882</v>
      </c>
      <c r="J9" s="53">
        <v>43882</v>
      </c>
      <c r="K9" s="54">
        <v>1768297000</v>
      </c>
      <c r="L9" s="54">
        <v>1781843000</v>
      </c>
      <c r="M9" s="52" t="s">
        <v>25</v>
      </c>
      <c r="N9" s="21">
        <v>1.4422351100064439</v>
      </c>
      <c r="O9" s="22">
        <v>1.0449231335726779</v>
      </c>
      <c r="P9" s="22">
        <v>0.38111019055509526</v>
      </c>
      <c r="Q9" s="22">
        <v>1.1688444458643494</v>
      </c>
      <c r="R9" s="22">
        <v>0.26719401358139261</v>
      </c>
      <c r="S9" s="22">
        <v>2.177147318337826E-2</v>
      </c>
      <c r="T9" s="22">
        <v>0.24542254039801434</v>
      </c>
      <c r="U9" s="22">
        <v>0.57950225232420693</v>
      </c>
      <c r="V9" s="22">
        <v>4.7218938692054568E-2</v>
      </c>
      <c r="W9" s="22">
        <v>0.53228331363215231</v>
      </c>
      <c r="X9" s="23">
        <v>0.23078056181595888</v>
      </c>
      <c r="Y9" s="23">
        <v>1.1313478150865652</v>
      </c>
      <c r="Z9" s="23">
        <v>0.76921943818404115</v>
      </c>
      <c r="AA9" s="23">
        <v>0.34167071751587197</v>
      </c>
      <c r="AB9" s="24">
        <v>0.4610750217272821</v>
      </c>
      <c r="AC9" s="25">
        <v>0.58528711133400202</v>
      </c>
      <c r="AD9" s="23">
        <v>0.20273319959879638</v>
      </c>
      <c r="AE9" s="23">
        <v>0.14205115346038114</v>
      </c>
      <c r="AF9" s="23">
        <v>0.11556544633901705</v>
      </c>
      <c r="AG9" s="23">
        <v>11.229166666666666</v>
      </c>
      <c r="AH9" s="24">
        <v>7.8680555555555554</v>
      </c>
      <c r="AI9" s="25">
        <v>-0.69898956975228166</v>
      </c>
      <c r="AJ9" s="23">
        <v>0.56485317131547452</v>
      </c>
      <c r="AK9" s="23">
        <v>0.21313192568498815</v>
      </c>
      <c r="AL9" s="24">
        <v>0.33827664149071063</v>
      </c>
      <c r="AM9" s="25">
        <v>0.11779176384141082</v>
      </c>
      <c r="AN9" s="23">
        <v>1.0192645602376922</v>
      </c>
      <c r="AO9" s="23">
        <v>0.46995742925744249</v>
      </c>
      <c r="AP9" s="23">
        <v>6.6411323896752705</v>
      </c>
      <c r="AQ9" s="23">
        <v>5.4310840072473374E-2</v>
      </c>
      <c r="AR9" s="23">
        <v>0.19232698094282849</v>
      </c>
      <c r="AS9" s="23">
        <v>-0.13443455366098295</v>
      </c>
      <c r="AT9" s="23">
        <v>9.0385493540736814E-2</v>
      </c>
      <c r="AU9" s="23">
        <v>0.39777225444168279</v>
      </c>
      <c r="AV9" s="23">
        <v>0.23821599867688406</v>
      </c>
      <c r="AW9" s="23">
        <v>0.36828521697377109</v>
      </c>
      <c r="AX9" s="23">
        <v>0.25934817838064944</v>
      </c>
      <c r="AY9" s="23">
        <v>2.8044217687074831</v>
      </c>
      <c r="AZ9" s="23">
        <v>2.1643475572047</v>
      </c>
      <c r="BA9" s="23">
        <v>1.17195551939246</v>
      </c>
      <c r="BB9" s="23">
        <v>0.2498483929654336</v>
      </c>
      <c r="BC9" s="24">
        <v>7.9475308641975315E-2</v>
      </c>
    </row>
    <row r="10" spans="1:55" x14ac:dyDescent="0.2">
      <c r="A10" s="52" t="s">
        <v>32</v>
      </c>
      <c r="B10" s="52" t="s">
        <v>33</v>
      </c>
      <c r="C10" s="52" t="s">
        <v>34</v>
      </c>
      <c r="D10" s="52">
        <v>61372</v>
      </c>
      <c r="E10" s="52" t="s">
        <v>16</v>
      </c>
      <c r="F10" s="52">
        <v>2019</v>
      </c>
      <c r="G10" s="52" t="s">
        <v>17</v>
      </c>
      <c r="H10" s="53">
        <v>43708</v>
      </c>
      <c r="I10" s="53">
        <v>43767</v>
      </c>
      <c r="J10" s="53">
        <v>43767</v>
      </c>
      <c r="K10" s="54">
        <v>637043985</v>
      </c>
      <c r="L10" s="54">
        <v>650199626</v>
      </c>
      <c r="M10" s="59" t="s">
        <v>35</v>
      </c>
      <c r="N10" s="21">
        <v>1.3967407576422703</v>
      </c>
      <c r="O10" s="22">
        <v>1.3967407576422703</v>
      </c>
      <c r="P10" s="22">
        <v>0.55416955646663102</v>
      </c>
      <c r="Q10" s="22">
        <v>1.0090707312419716</v>
      </c>
      <c r="R10" s="22">
        <v>7.6059386610486518E-4</v>
      </c>
      <c r="S10" s="22">
        <v>2.1520731201334143E-4</v>
      </c>
      <c r="T10" s="22">
        <v>5.4538655409152367E-4</v>
      </c>
      <c r="U10" s="22">
        <v>1.5280868747534597E-3</v>
      </c>
      <c r="V10" s="22">
        <v>4.32366711715263E-4</v>
      </c>
      <c r="W10" s="22">
        <v>1.0957201630381966E-3</v>
      </c>
      <c r="X10" s="23">
        <v>0.51865267668080572</v>
      </c>
      <c r="Y10" s="23">
        <v>0.62870944394010764</v>
      </c>
      <c r="Z10" s="23">
        <v>0.48134732331919433</v>
      </c>
      <c r="AA10" s="23">
        <v>0.20831067463178771</v>
      </c>
      <c r="AB10" s="24">
        <v>0.49774255552556773</v>
      </c>
      <c r="AC10" s="25">
        <v>0.30810329734252306</v>
      </c>
      <c r="AD10" s="23">
        <v>0.14590008338074548</v>
      </c>
      <c r="AE10" s="23">
        <v>0.14590008338074548</v>
      </c>
      <c r="AF10" s="23">
        <v>0.11058916029945427</v>
      </c>
      <c r="AG10" s="23">
        <v>-97.684932992485869</v>
      </c>
      <c r="AH10" s="24">
        <v>-97.684932992485869</v>
      </c>
      <c r="AI10" s="25">
        <v>-0.56846200659639501</v>
      </c>
      <c r="AJ10" s="23">
        <v>0.5990793079233433</v>
      </c>
      <c r="AK10" s="23">
        <v>210.19507458734222</v>
      </c>
      <c r="AL10" s="24">
        <v>292.47740312472416</v>
      </c>
      <c r="AM10" s="25">
        <v>0.32230992674449449</v>
      </c>
      <c r="AN10" s="23">
        <v>2.9144802788242621</v>
      </c>
      <c r="AO10" s="23">
        <v>1.4506608620108574</v>
      </c>
      <c r="AP10" s="23">
        <v>9.8468712296679772</v>
      </c>
      <c r="AQ10" s="23">
        <v>0.1604273666090632</v>
      </c>
      <c r="AR10" s="23">
        <v>0.15334839769688371</v>
      </c>
      <c r="AS10" s="23">
        <v>-8.7172737863112526E-2</v>
      </c>
      <c r="AT10" s="23">
        <v>0.22245651879094511</v>
      </c>
      <c r="AU10" s="23">
        <v>0.44037450722733246</v>
      </c>
      <c r="AV10" s="23">
        <v>214.99589548945184</v>
      </c>
      <c r="AW10" s="23">
        <v>407.88779466978519</v>
      </c>
      <c r="AX10" s="23">
        <v>299.83239982766048</v>
      </c>
      <c r="AY10" s="23">
        <v>3.593613651481331E-3</v>
      </c>
      <c r="AZ10" s="23">
        <v>-0.96866555412355193</v>
      </c>
      <c r="BA10" s="23">
        <v>1.019305887788359</v>
      </c>
      <c r="BB10" s="23">
        <v>278.27142731044222</v>
      </c>
      <c r="BC10" s="24">
        <v>0.33666592197003159</v>
      </c>
    </row>
    <row r="11" spans="1:55" x14ac:dyDescent="0.2">
      <c r="A11" s="52" t="s">
        <v>40</v>
      </c>
      <c r="B11" s="52" t="s">
        <v>41</v>
      </c>
      <c r="C11" s="52" t="s">
        <v>34</v>
      </c>
      <c r="D11" s="52">
        <v>14099</v>
      </c>
      <c r="E11" s="52" t="s">
        <v>16</v>
      </c>
      <c r="F11" s="52">
        <v>2019</v>
      </c>
      <c r="G11" s="52" t="s">
        <v>17</v>
      </c>
      <c r="H11" s="53">
        <v>43830</v>
      </c>
      <c r="I11" s="53">
        <v>43851</v>
      </c>
      <c r="J11" s="53">
        <v>43851</v>
      </c>
      <c r="K11" s="54">
        <v>483725000</v>
      </c>
      <c r="L11" s="54">
        <v>488846000</v>
      </c>
      <c r="M11" s="52" t="s">
        <v>42</v>
      </c>
      <c r="N11" s="21">
        <v>1.288267899345346</v>
      </c>
      <c r="O11" s="22">
        <v>1.288267899345346</v>
      </c>
      <c r="P11" s="22">
        <v>0.82850288450381282</v>
      </c>
      <c r="Q11" s="22">
        <v>0.97170886848294258</v>
      </c>
      <c r="R11" s="22">
        <v>0.199315445227912</v>
      </c>
      <c r="S11" s="22">
        <v>0</v>
      </c>
      <c r="T11" s="22">
        <v>0.199315445227912</v>
      </c>
      <c r="U11" s="22">
        <v>0.39299203098150026</v>
      </c>
      <c r="V11" s="22">
        <v>0</v>
      </c>
      <c r="W11" s="22">
        <v>0.39299203098150026</v>
      </c>
      <c r="X11" s="23">
        <v>0.31282149462489883</v>
      </c>
      <c r="Y11" s="23">
        <v>1.261000359733079</v>
      </c>
      <c r="Z11" s="23">
        <v>0.68717850537510117</v>
      </c>
      <c r="AA11" s="23">
        <v>0.51493078834816786</v>
      </c>
      <c r="AB11" s="24">
        <v>0.50717426694409129</v>
      </c>
      <c r="AC11" s="25">
        <v>0.85026626720245646</v>
      </c>
      <c r="AD11" s="23">
        <v>0.2925462459730504</v>
      </c>
      <c r="AE11" s="23">
        <v>0.2925462459730504</v>
      </c>
      <c r="AF11" s="23">
        <v>0.26420011928784992</v>
      </c>
      <c r="AG11" s="23">
        <v>20.787722467464729</v>
      </c>
      <c r="AH11" s="24">
        <v>20.787722467464729</v>
      </c>
      <c r="AI11" s="25">
        <v>-0.66625250773834177</v>
      </c>
      <c r="AJ11" s="23">
        <v>0.87706628557034039</v>
      </c>
      <c r="AK11" s="23">
        <v>1.0685180535717005</v>
      </c>
      <c r="AL11" s="24">
        <v>1.0685180535717005</v>
      </c>
      <c r="AM11" s="25">
        <v>0.28028628258558397</v>
      </c>
      <c r="AN11" s="23">
        <v>1.0608862832503416</v>
      </c>
      <c r="AO11" s="23">
        <v>0.53805422301853345</v>
      </c>
      <c r="AP11" s="23">
        <v>7.6866898777290773</v>
      </c>
      <c r="AQ11" s="23">
        <v>0.14215398990482797</v>
      </c>
      <c r="AR11" s="23">
        <v>0.39581912467281105</v>
      </c>
      <c r="AS11" s="23">
        <v>-0.26371548442405568</v>
      </c>
      <c r="AT11" s="23">
        <v>0.21297215158170538</v>
      </c>
      <c r="AU11" s="23">
        <v>0.78670123244727119</v>
      </c>
      <c r="AV11" s="23">
        <v>0.95842752533850517</v>
      </c>
      <c r="AW11" s="23">
        <v>1.0685180535717005</v>
      </c>
      <c r="AX11" s="23">
        <v>0.95842752533850517</v>
      </c>
      <c r="AY11" s="23">
        <v>1.2662526877064832</v>
      </c>
      <c r="AZ11" s="23">
        <v>-1.1844420693113871E-2</v>
      </c>
      <c r="BA11" s="23">
        <v>1.3438202407081516</v>
      </c>
      <c r="BB11" s="23">
        <v>0.78973178869318972</v>
      </c>
      <c r="BC11" s="24">
        <v>0.20788509239825823</v>
      </c>
    </row>
    <row r="12" spans="1:55" x14ac:dyDescent="0.2">
      <c r="A12" s="52" t="s">
        <v>127</v>
      </c>
      <c r="B12" s="52" t="s">
        <v>128</v>
      </c>
      <c r="C12" s="52" t="s">
        <v>34</v>
      </c>
      <c r="D12" s="52">
        <v>65917</v>
      </c>
      <c r="E12" s="52" t="s">
        <v>16</v>
      </c>
      <c r="F12" s="52">
        <v>2019</v>
      </c>
      <c r="G12" s="52" t="s">
        <v>17</v>
      </c>
      <c r="H12" s="53">
        <v>43769</v>
      </c>
      <c r="I12" s="53">
        <v>43795</v>
      </c>
      <c r="J12" s="53">
        <v>43795</v>
      </c>
      <c r="K12" s="54">
        <v>369050000</v>
      </c>
      <c r="L12" s="54">
        <v>372559000</v>
      </c>
      <c r="M12" s="52" t="s">
        <v>129</v>
      </c>
      <c r="N12" s="21">
        <v>1.3158450834928597</v>
      </c>
      <c r="O12" s="22">
        <v>0.91158082289120212</v>
      </c>
      <c r="P12" s="22">
        <v>0.42974164673691134</v>
      </c>
      <c r="Q12" s="22">
        <v>0.82699611621232827</v>
      </c>
      <c r="R12" s="22">
        <v>0.256720009464937</v>
      </c>
      <c r="S12" s="22">
        <v>1.4007947873289697E-2</v>
      </c>
      <c r="T12" s="22">
        <v>0.24271206159164732</v>
      </c>
      <c r="U12" s="22">
        <v>0.46902646024643213</v>
      </c>
      <c r="V12" s="22">
        <v>2.5592466360605023E-2</v>
      </c>
      <c r="W12" s="22">
        <v>0.4434339938858271</v>
      </c>
      <c r="X12" s="23">
        <v>9.2794807335849744E-2</v>
      </c>
      <c r="Y12" s="23">
        <v>2.3806241571426625</v>
      </c>
      <c r="Z12" s="23">
        <v>0.90720519266415023</v>
      </c>
      <c r="AA12" s="23">
        <v>0.57294842651732436</v>
      </c>
      <c r="AB12" s="24">
        <v>0.54734653846619497</v>
      </c>
      <c r="AC12" s="25">
        <v>0.66995600949080003</v>
      </c>
      <c r="AD12" s="23">
        <v>0.37310695176900938</v>
      </c>
      <c r="AE12" s="23">
        <v>0.37310695176900938</v>
      </c>
      <c r="AF12" s="23">
        <v>0.22750729628204669</v>
      </c>
      <c r="AG12" s="23">
        <v>10.214068340294087</v>
      </c>
      <c r="AH12" s="24">
        <v>10.214068340294087</v>
      </c>
      <c r="AI12" s="25">
        <v>-0.94394123651857442</v>
      </c>
      <c r="AJ12" s="23">
        <v>1.4934722317967537</v>
      </c>
      <c r="AK12" s="23">
        <v>0.26868914126373677</v>
      </c>
      <c r="AL12" s="24">
        <v>0.41025732535385173</v>
      </c>
      <c r="AM12" s="25">
        <v>0.1164052537204117</v>
      </c>
      <c r="AN12" s="23">
        <v>0.51165503534489321</v>
      </c>
      <c r="AO12" s="23">
        <v>0.28005261248482599</v>
      </c>
      <c r="AP12" s="23">
        <v>12.573222328088077</v>
      </c>
      <c r="AQ12" s="23">
        <v>6.3714012683146512E-2</v>
      </c>
      <c r="AR12" s="23">
        <v>0.37607670756368022</v>
      </c>
      <c r="AS12" s="23">
        <v>-0.35499431236349466</v>
      </c>
      <c r="AT12" s="23">
        <v>0.10532126444790056</v>
      </c>
      <c r="AU12" s="23">
        <v>1.2991332544981149</v>
      </c>
      <c r="AV12" s="23">
        <v>0.35687234280039454</v>
      </c>
      <c r="AW12" s="23">
        <v>0.43393502472530227</v>
      </c>
      <c r="AX12" s="23">
        <v>0.37746896722270029</v>
      </c>
      <c r="AY12" s="23">
        <v>2.4568958729624732</v>
      </c>
      <c r="AZ12" s="23">
        <v>2.1668588847711368</v>
      </c>
      <c r="BA12" s="23">
        <v>1.4379297012276497</v>
      </c>
      <c r="BB12" s="23">
        <v>0.40701765630556458</v>
      </c>
      <c r="BC12" s="24">
        <v>0.11241737015910624</v>
      </c>
    </row>
    <row r="13" spans="1:55" x14ac:dyDescent="0.2">
      <c r="A13" s="52" t="s">
        <v>149</v>
      </c>
      <c r="B13" s="52" t="s">
        <v>150</v>
      </c>
      <c r="C13" s="52" t="s">
        <v>91</v>
      </c>
      <c r="D13" s="52">
        <v>66997</v>
      </c>
      <c r="E13" s="52" t="s">
        <v>16</v>
      </c>
      <c r="F13" s="52">
        <v>2019</v>
      </c>
      <c r="G13" s="52" t="s">
        <v>17</v>
      </c>
      <c r="H13" s="53">
        <v>43830</v>
      </c>
      <c r="I13" s="53">
        <v>43879</v>
      </c>
      <c r="J13" s="53">
        <v>43879</v>
      </c>
      <c r="K13" s="54">
        <v>560000000</v>
      </c>
      <c r="L13" s="54">
        <v>565000000</v>
      </c>
      <c r="M13" s="52" t="s">
        <v>151</v>
      </c>
      <c r="N13" s="21">
        <v>1.554317751565458</v>
      </c>
      <c r="O13" s="22">
        <v>0.88663171690694631</v>
      </c>
      <c r="P13" s="22">
        <v>6.2035823503713415E-2</v>
      </c>
      <c r="Q13" s="22">
        <v>1.2816470466213763</v>
      </c>
      <c r="R13" s="22">
        <v>0.20185467190944836</v>
      </c>
      <c r="S13" s="22">
        <v>2.7479146305429917E-2</v>
      </c>
      <c r="T13" s="22">
        <v>0.17437552560401845</v>
      </c>
      <c r="U13" s="22">
        <v>0.46056111600891975</v>
      </c>
      <c r="V13" s="22">
        <v>6.2697713011460876E-2</v>
      </c>
      <c r="W13" s="22">
        <v>0.39786340299745893</v>
      </c>
      <c r="X13" s="23">
        <v>0.48519217219355865</v>
      </c>
      <c r="Y13" s="23">
        <v>0.50058409698605955</v>
      </c>
      <c r="Z13" s="23">
        <v>0.5148078278064413</v>
      </c>
      <c r="AA13" s="23">
        <v>0.12446303157033434</v>
      </c>
      <c r="AB13" s="24">
        <v>0.43827988271927631</v>
      </c>
      <c r="AC13" s="25">
        <v>6.4139445681761942E-2</v>
      </c>
      <c r="AD13" s="23">
        <v>2.5581539222964612E-2</v>
      </c>
      <c r="AE13" s="23">
        <v>2.5581539222964612E-2</v>
      </c>
      <c r="AF13" s="23">
        <v>2.1328260331601089E-2</v>
      </c>
      <c r="AG13" s="23">
        <v>7.8761904761904766</v>
      </c>
      <c r="AH13" s="24">
        <v>7.8761904761904766</v>
      </c>
      <c r="AI13" s="25">
        <v>0.1210564930300807</v>
      </c>
      <c r="AJ13" s="23">
        <v>-0.39697102082423186</v>
      </c>
      <c r="AK13" s="23">
        <v>-0.70273617835829294</v>
      </c>
      <c r="AL13" s="24">
        <v>-0.61389483166310099</v>
      </c>
      <c r="AM13" s="25">
        <v>7.1513768604470257E-2</v>
      </c>
      <c r="AN13" s="23">
        <v>3.3530052377742052</v>
      </c>
      <c r="AO13" s="23">
        <v>1.4695547423687978</v>
      </c>
      <c r="AP13" s="23">
        <v>8.4928411926967033</v>
      </c>
      <c r="AQ13" s="23">
        <v>3.1343046116780689E-2</v>
      </c>
      <c r="AR13" s="23">
        <v>-8.4323187329868848E-2</v>
      </c>
      <c r="AS13" s="23">
        <v>-1.0207869339272457E-2</v>
      </c>
      <c r="AT13" s="23">
        <v>-0.12391753983226129</v>
      </c>
      <c r="AU13" s="23">
        <v>-1.4052715887578273E-2</v>
      </c>
      <c r="AV13" s="23">
        <v>-2.1731786960927823E-2</v>
      </c>
      <c r="AW13" s="23">
        <v>-0.7106360792492179</v>
      </c>
      <c r="AX13" s="23">
        <v>-2.5156412930135558E-2</v>
      </c>
      <c r="AY13" s="23">
        <v>5.3694074969770256</v>
      </c>
      <c r="AZ13" s="23">
        <v>4.8542926239419586</v>
      </c>
      <c r="BA13" s="23">
        <v>-0.13995649021029732</v>
      </c>
      <c r="BB13" s="23">
        <v>0.18624028825582706</v>
      </c>
      <c r="BC13" s="24">
        <v>5.4654198195816676E-2</v>
      </c>
    </row>
    <row r="14" spans="1:55" x14ac:dyDescent="0.2">
      <c r="A14" s="52" t="s">
        <v>167</v>
      </c>
      <c r="B14" s="52" t="s">
        <v>168</v>
      </c>
      <c r="C14" s="52" t="s">
        <v>34</v>
      </c>
      <c r="D14" s="52">
        <v>591496</v>
      </c>
      <c r="E14" s="52" t="s">
        <v>16</v>
      </c>
      <c r="F14" s="52">
        <v>2020</v>
      </c>
      <c r="G14" s="52" t="s">
        <v>17</v>
      </c>
      <c r="H14" s="53">
        <v>44012</v>
      </c>
      <c r="I14" s="53">
        <v>44048</v>
      </c>
      <c r="J14" s="53">
        <v>44048</v>
      </c>
      <c r="K14" s="54">
        <v>429000000</v>
      </c>
      <c r="L14" s="54">
        <v>430300000</v>
      </c>
      <c r="M14" s="52" t="s">
        <v>169</v>
      </c>
      <c r="N14" s="21">
        <v>1.0477153080666255</v>
      </c>
      <c r="O14" s="22">
        <v>1.0477153080666255</v>
      </c>
      <c r="P14" s="22">
        <v>6.3349332483585929E-2</v>
      </c>
      <c r="Q14" s="22">
        <v>5.8087862035395155</v>
      </c>
      <c r="R14" s="22">
        <v>5.1182801189822678E-2</v>
      </c>
      <c r="S14" s="22">
        <v>2.557863425719064E-2</v>
      </c>
      <c r="T14" s="22">
        <v>2.5604166932632035E-2</v>
      </c>
      <c r="U14" s="22">
        <v>0.34849275059977053</v>
      </c>
      <c r="V14" s="22">
        <v>0.17415945203574285</v>
      </c>
      <c r="W14" s="22">
        <v>0.17433329856402768</v>
      </c>
      <c r="X14" s="23">
        <v>0.80591592089977149</v>
      </c>
      <c r="Y14" s="23">
        <v>0.16139594784555686</v>
      </c>
      <c r="Z14" s="23">
        <v>0.19408407910022851</v>
      </c>
      <c r="AA14" s="23">
        <v>5.8965160664360215E-2</v>
      </c>
      <c r="AB14" s="24">
        <v>0.1468690556739988</v>
      </c>
      <c r="AC14" s="25">
        <v>0.42116410094723711</v>
      </c>
      <c r="AD14" s="23">
        <v>0.2153353712867894</v>
      </c>
      <c r="AE14" s="23">
        <v>0.2153353712867894</v>
      </c>
      <c r="AF14" s="23">
        <v>0.1690564641050597</v>
      </c>
      <c r="AG14" s="23">
        <v>29.334267040149392</v>
      </c>
      <c r="AH14" s="24">
        <v>29.334267040149392</v>
      </c>
      <c r="AI14" s="25">
        <v>-1.9465336065032053</v>
      </c>
      <c r="AJ14" s="23">
        <v>0.10044943671041538</v>
      </c>
      <c r="AK14" s="23">
        <v>0.77606505038411655</v>
      </c>
      <c r="AL14" s="24">
        <v>1.5096278559313578</v>
      </c>
      <c r="AM14" s="25">
        <v>0.42879246201453358</v>
      </c>
      <c r="AN14" s="23">
        <v>2.5363860783700147</v>
      </c>
      <c r="AO14" s="23">
        <v>0.37251662815488124</v>
      </c>
      <c r="AP14" s="23">
        <v>10.149426086956522</v>
      </c>
      <c r="AQ14" s="23">
        <v>6.2976343976203553E-2</v>
      </c>
      <c r="AR14" s="23">
        <v>0.20741888168446448</v>
      </c>
      <c r="AS14" s="23">
        <v>-0.40374782382212232</v>
      </c>
      <c r="AT14" s="23">
        <v>7.7266982420752958E-2</v>
      </c>
      <c r="AU14" s="23">
        <v>0.20521731625872153</v>
      </c>
      <c r="AV14" s="23">
        <v>3.0841564401875687</v>
      </c>
      <c r="AW14" s="23">
        <v>3.0177502991623455</v>
      </c>
      <c r="AX14" s="23">
        <v>6.1652373354607102</v>
      </c>
      <c r="AY14" s="23">
        <v>0.63806219562657163</v>
      </c>
      <c r="AZ14" s="23">
        <v>3.0588534869656556E-2</v>
      </c>
      <c r="BA14" s="23">
        <v>2.506588282992094</v>
      </c>
      <c r="BB14" s="23">
        <v>1.567245335727826</v>
      </c>
      <c r="BC14" s="24">
        <v>0.34757547931717353</v>
      </c>
    </row>
    <row r="15" spans="1:55" x14ac:dyDescent="0.2">
      <c r="A15" s="52" t="s">
        <v>164</v>
      </c>
      <c r="B15" s="52" t="s">
        <v>165</v>
      </c>
      <c r="C15" s="52" t="s">
        <v>34</v>
      </c>
      <c r="D15" s="52">
        <v>185035</v>
      </c>
      <c r="E15" s="52" t="s">
        <v>16</v>
      </c>
      <c r="F15" s="52">
        <v>2019</v>
      </c>
      <c r="G15" s="52" t="s">
        <v>17</v>
      </c>
      <c r="H15" s="53">
        <v>43861</v>
      </c>
      <c r="I15" s="53">
        <v>43909</v>
      </c>
      <c r="J15" s="53">
        <v>43909</v>
      </c>
      <c r="K15" s="54">
        <v>219900000</v>
      </c>
      <c r="L15" s="54">
        <v>226100000</v>
      </c>
      <c r="M15" s="52" t="s">
        <v>166</v>
      </c>
      <c r="N15" s="21">
        <v>0.82607480119284293</v>
      </c>
      <c r="O15" s="22">
        <v>0.82607480119284293</v>
      </c>
      <c r="P15" s="22">
        <v>0.57271993041749503</v>
      </c>
      <c r="Q15" s="22">
        <v>-45.423436376707407</v>
      </c>
      <c r="R15" s="22">
        <v>0.33738449338921883</v>
      </c>
      <c r="S15" s="22">
        <v>7.2775233440680986E-2</v>
      </c>
      <c r="T15" s="22">
        <v>0.26460925994853784</v>
      </c>
      <c r="U15" s="22">
        <v>-14.987778576563624</v>
      </c>
      <c r="V15" s="22">
        <v>-3.2329259525521206</v>
      </c>
      <c r="W15" s="22">
        <v>-11.754852624011502</v>
      </c>
      <c r="X15" s="23">
        <v>0.43035618921237034</v>
      </c>
      <c r="Y15" s="23">
        <v>-3.7970191625266145E-2</v>
      </c>
      <c r="Z15" s="23">
        <v>0.56964381078762971</v>
      </c>
      <c r="AA15" s="23">
        <v>0.39567588561811207</v>
      </c>
      <c r="AB15" s="24">
        <v>-2.2510640363795253E-2</v>
      </c>
      <c r="AC15" s="25">
        <v>0.90077268423785239</v>
      </c>
      <c r="AD15" s="23">
        <v>0.11678832116788321</v>
      </c>
      <c r="AE15" s="23">
        <v>0.10490791924991601</v>
      </c>
      <c r="AF15" s="23">
        <v>6.5510185383135328E-2</v>
      </c>
      <c r="AG15" s="23">
        <v>7.9336099585062243</v>
      </c>
      <c r="AH15" s="24">
        <v>7.1265560165975108</v>
      </c>
      <c r="AI15" s="25">
        <v>-0.32987068051727791</v>
      </c>
      <c r="AJ15" s="23">
        <v>0.43958126242544732</v>
      </c>
      <c r="AK15" s="23">
        <v>0.67877014581734463</v>
      </c>
      <c r="AL15" s="24">
        <v>0.67877014581734463</v>
      </c>
      <c r="AM15" s="25">
        <v>-1.5420560747663552</v>
      </c>
      <c r="AN15" s="23">
        <v>-23.539180445722501</v>
      </c>
      <c r="AO15" s="23">
        <v>0.52988202547214081</v>
      </c>
      <c r="AP15" s="23">
        <v>-5.8480085729594569</v>
      </c>
      <c r="AQ15" s="23">
        <v>3.4712669719871185E-2</v>
      </c>
      <c r="AR15" s="23">
        <v>0.43218397825489419</v>
      </c>
      <c r="AS15" s="23">
        <v>-0.14256482301560638</v>
      </c>
      <c r="AT15" s="23">
        <v>0.22900652177431099</v>
      </c>
      <c r="AU15" s="23">
        <v>0.42178180914512925</v>
      </c>
      <c r="AV15" s="23">
        <v>0.65128549501151189</v>
      </c>
      <c r="AW15" s="23">
        <v>0.86545165433306837</v>
      </c>
      <c r="AX15" s="23">
        <v>0.83040792612072656</v>
      </c>
      <c r="AY15" s="23">
        <v>5.4518828451882841</v>
      </c>
      <c r="AZ15" s="23">
        <v>0.63049163179916323</v>
      </c>
      <c r="BA15" s="23">
        <v>6.3300699300699304</v>
      </c>
      <c r="BB15" s="23">
        <v>0.16476400613967768</v>
      </c>
      <c r="BC15" s="24">
        <v>0.11604337691294213</v>
      </c>
    </row>
    <row r="16" spans="1:55" x14ac:dyDescent="0.2">
      <c r="A16" s="52" t="s">
        <v>96</v>
      </c>
      <c r="B16" s="52" t="s">
        <v>97</v>
      </c>
      <c r="C16" s="52" t="s">
        <v>52</v>
      </c>
      <c r="D16" s="52">
        <v>68703</v>
      </c>
      <c r="E16" s="52" t="s">
        <v>16</v>
      </c>
      <c r="F16" s="52">
        <v>2019</v>
      </c>
      <c r="G16" s="52" t="s">
        <v>17</v>
      </c>
      <c r="H16" s="53">
        <v>43830</v>
      </c>
      <c r="I16" s="53">
        <v>43889</v>
      </c>
      <c r="J16" s="53">
        <v>43889</v>
      </c>
      <c r="K16" s="54">
        <v>246000000</v>
      </c>
      <c r="L16" s="54">
        <v>247300000</v>
      </c>
      <c r="M16" s="52" t="s">
        <v>98</v>
      </c>
      <c r="N16" s="21">
        <v>0.57125748502994012</v>
      </c>
      <c r="O16" s="22">
        <v>0.37405189620758483</v>
      </c>
      <c r="P16" s="22">
        <v>6.3872255489021952E-3</v>
      </c>
      <c r="Q16" s="22">
        <v>2.5279843921472991</v>
      </c>
      <c r="R16" s="22">
        <v>0.33860989181903017</v>
      </c>
      <c r="S16" s="22">
        <v>3.0484222168458162E-2</v>
      </c>
      <c r="T16" s="22">
        <v>0.30812566965057203</v>
      </c>
      <c r="U16" s="22">
        <v>1.1946104133642239</v>
      </c>
      <c r="V16" s="22">
        <v>0.10754786001707109</v>
      </c>
      <c r="W16" s="22">
        <v>1.0870625533471527</v>
      </c>
      <c r="X16" s="23">
        <v>4.9459095150865794E-2</v>
      </c>
      <c r="Y16" s="23">
        <v>0.28753243110581306</v>
      </c>
      <c r="Z16" s="23">
        <v>0.95054090484913423</v>
      </c>
      <c r="AA16" s="23">
        <v>1.4205232779179483E-2</v>
      </c>
      <c r="AB16" s="24">
        <v>0.28344796599039157</v>
      </c>
      <c r="AC16" s="25">
        <v>0.75939086294416247</v>
      </c>
      <c r="AD16" s="23">
        <v>0.21438240270727579</v>
      </c>
      <c r="AE16" s="23">
        <v>0.21438240270727579</v>
      </c>
      <c r="AF16" s="23">
        <v>0.1401015228426396</v>
      </c>
      <c r="AG16" s="23">
        <v>3.325459317585302</v>
      </c>
      <c r="AH16" s="24">
        <v>3.325459317585302</v>
      </c>
      <c r="AI16" s="25">
        <v>0.15391705069124423</v>
      </c>
      <c r="AJ16" s="23">
        <v>0.8662674650698603</v>
      </c>
      <c r="AK16" s="23">
        <v>0.17331836276411147</v>
      </c>
      <c r="AL16" s="24">
        <v>0.22149637644176789</v>
      </c>
      <c r="AM16" s="25">
        <v>0.10096329715888307</v>
      </c>
      <c r="AN16" s="23">
        <v>0.72064382392391169</v>
      </c>
      <c r="AO16" s="23">
        <v>0.20426502609477068</v>
      </c>
      <c r="AP16" s="23">
        <v>-5.5027932960893855</v>
      </c>
      <c r="AQ16" s="23">
        <v>2.8617841219368886E-2</v>
      </c>
      <c r="AR16" s="23">
        <v>0.36717428087986465</v>
      </c>
      <c r="AS16" s="23">
        <v>5.6514382402707279E-2</v>
      </c>
      <c r="AT16" s="23">
        <v>7.5000864065254205E-2</v>
      </c>
      <c r="AU16" s="23">
        <v>-0.10578842315369262</v>
      </c>
      <c r="AV16" s="23">
        <v>-2.7049096662243543E-2</v>
      </c>
      <c r="AW16" s="23">
        <v>0.24340998317442514</v>
      </c>
      <c r="AX16" s="23">
        <v>-2.9725182277061134E-2</v>
      </c>
      <c r="AY16" s="23">
        <v>7.7324388318863457</v>
      </c>
      <c r="AZ16" s="23">
        <v>7.7198105761641669</v>
      </c>
      <c r="BA16" s="23">
        <v>-0.32004830917874394</v>
      </c>
      <c r="BB16" s="23">
        <v>0.12932530366438705</v>
      </c>
      <c r="BC16" s="24">
        <v>4.7941577115180871E-2</v>
      </c>
    </row>
    <row r="17" spans="1:55" x14ac:dyDescent="0.2">
      <c r="A17" s="52" t="s">
        <v>102</v>
      </c>
      <c r="B17" s="52" t="s">
        <v>103</v>
      </c>
      <c r="C17" s="52" t="s">
        <v>52</v>
      </c>
      <c r="D17" s="52">
        <v>66050</v>
      </c>
      <c r="E17" s="52" t="s">
        <v>16</v>
      </c>
      <c r="F17" s="52">
        <v>2019</v>
      </c>
      <c r="G17" s="52" t="s">
        <v>17</v>
      </c>
      <c r="H17" s="53">
        <v>43830</v>
      </c>
      <c r="I17" s="53">
        <v>43881</v>
      </c>
      <c r="J17" s="53">
        <v>43881</v>
      </c>
      <c r="K17" s="54">
        <v>494044923</v>
      </c>
      <c r="L17" s="54">
        <v>495896333</v>
      </c>
      <c r="M17" s="52" t="s">
        <v>104</v>
      </c>
      <c r="N17" s="21">
        <v>0.40514654744162942</v>
      </c>
      <c r="O17" s="22">
        <v>0.28898161947342277</v>
      </c>
      <c r="P17" s="22">
        <v>4.4659711872826628E-2</v>
      </c>
      <c r="Q17" s="22">
        <v>2.7986225467868602</v>
      </c>
      <c r="R17" s="22">
        <v>0.40231354169000016</v>
      </c>
      <c r="S17" s="22">
        <v>5.8464429197691993E-2</v>
      </c>
      <c r="T17" s="22">
        <v>0.34384911249230821</v>
      </c>
      <c r="U17" s="22">
        <v>1.5282372903413102</v>
      </c>
      <c r="V17" s="22">
        <v>0.22208429893537682</v>
      </c>
      <c r="W17" s="22">
        <v>1.3061529914059333</v>
      </c>
      <c r="X17" s="23">
        <v>5.373140621644093E-2</v>
      </c>
      <c r="Y17" s="23">
        <v>0.26343555758322146</v>
      </c>
      <c r="Z17" s="23">
        <v>0.9462685937835591</v>
      </c>
      <c r="AA17" s="23">
        <v>6.9176978428641637E-4</v>
      </c>
      <c r="AB17" s="24">
        <v>0.26325332082437874</v>
      </c>
      <c r="AC17" s="25">
        <v>0.67187399591296415</v>
      </c>
      <c r="AD17" s="23">
        <v>0.33822149678049535</v>
      </c>
      <c r="AE17" s="23">
        <v>0.17663577827187785</v>
      </c>
      <c r="AF17" s="23">
        <v>0.12345290269513026</v>
      </c>
      <c r="AG17" s="23">
        <v>4.9074125874125878</v>
      </c>
      <c r="AH17" s="24">
        <v>2.5628904428904429</v>
      </c>
      <c r="AI17" s="25">
        <v>0.67045268260696467</v>
      </c>
      <c r="AJ17" s="23">
        <v>0.42425235966219571</v>
      </c>
      <c r="AK17" s="23">
        <v>9.563907311880783E-2</v>
      </c>
      <c r="AL17" s="24">
        <v>0.13985425366412838</v>
      </c>
      <c r="AM17" s="25">
        <v>9.615644504952725E-2</v>
      </c>
      <c r="AN17" s="23">
        <v>0.77889173077596863</v>
      </c>
      <c r="AO17" s="23">
        <v>0.20504583468942172</v>
      </c>
      <c r="AP17" s="23">
        <v>-2.599111437733832</v>
      </c>
      <c r="AQ17" s="23">
        <v>2.5313503477954944E-2</v>
      </c>
      <c r="AR17" s="23">
        <v>0.27440333131980416</v>
      </c>
      <c r="AS17" s="23">
        <v>0.18397444959965042</v>
      </c>
      <c r="AT17" s="23">
        <v>5.6265260112027177E-2</v>
      </c>
      <c r="AU17" s="23">
        <v>-0.28558370591157478</v>
      </c>
      <c r="AV17" s="23">
        <v>-9.4142307377384757E-2</v>
      </c>
      <c r="AW17" s="23">
        <v>0.16363357667030715</v>
      </c>
      <c r="AX17" s="23">
        <v>-0.11014925945086318</v>
      </c>
      <c r="AY17" s="23">
        <v>5.8011285909712722</v>
      </c>
      <c r="AZ17" s="23">
        <v>5.7157242742058063</v>
      </c>
      <c r="BA17" s="23">
        <v>-1.4962261204518246</v>
      </c>
      <c r="BB17" s="23">
        <v>9.0025382788831571E-2</v>
      </c>
      <c r="BC17" s="24">
        <v>4.1756231836943034E-2</v>
      </c>
    </row>
    <row r="18" spans="1:55" x14ac:dyDescent="0.2">
      <c r="A18" s="52" t="s">
        <v>50</v>
      </c>
      <c r="B18" s="52" t="s">
        <v>51</v>
      </c>
      <c r="C18" s="52" t="s">
        <v>52</v>
      </c>
      <c r="D18" s="52">
        <v>62329</v>
      </c>
      <c r="E18" s="52" t="s">
        <v>16</v>
      </c>
      <c r="F18" s="52">
        <v>2019</v>
      </c>
      <c r="G18" s="52" t="s">
        <v>17</v>
      </c>
      <c r="H18" s="53">
        <v>43830</v>
      </c>
      <c r="I18" s="53">
        <v>43889</v>
      </c>
      <c r="J18" s="53">
        <v>43889</v>
      </c>
      <c r="K18" s="54">
        <v>665000000</v>
      </c>
      <c r="L18" s="54">
        <v>667000000</v>
      </c>
      <c r="M18" s="52" t="s">
        <v>53</v>
      </c>
      <c r="N18" s="21">
        <v>1.02649136577708</v>
      </c>
      <c r="O18" s="22">
        <v>0.93092621664050235</v>
      </c>
      <c r="P18" s="22">
        <v>0.28041601255886972</v>
      </c>
      <c r="Q18" s="22">
        <v>4.5007356547327122</v>
      </c>
      <c r="R18" s="22">
        <v>0.59953043271516882</v>
      </c>
      <c r="S18" s="22">
        <v>5.5515929624346171E-2</v>
      </c>
      <c r="T18" s="22">
        <v>0.54401450309082267</v>
      </c>
      <c r="U18" s="22">
        <v>3.2978584273336602</v>
      </c>
      <c r="V18" s="22">
        <v>0.30537845349027298</v>
      </c>
      <c r="W18" s="22">
        <v>2.9924799738433872</v>
      </c>
      <c r="X18" s="23">
        <v>0.15546243461721351</v>
      </c>
      <c r="Y18" s="23">
        <v>0.19044209215442093</v>
      </c>
      <c r="Z18" s="23">
        <v>0.84453756538278646</v>
      </c>
      <c r="AA18" s="23">
        <v>3.1472895863052783E-2</v>
      </c>
      <c r="AB18" s="24">
        <v>0.18179386590584878</v>
      </c>
      <c r="AC18" s="25">
        <v>0.23054274217293158</v>
      </c>
      <c r="AD18" s="23">
        <v>0.21130631072725489</v>
      </c>
      <c r="AE18" s="23">
        <v>0.21130631072725489</v>
      </c>
      <c r="AF18" s="23">
        <v>2.9737952694081853E-2</v>
      </c>
      <c r="AG18" s="23">
        <v>2.9412568306010929</v>
      </c>
      <c r="AH18" s="24">
        <v>2.9412568306010929</v>
      </c>
      <c r="AI18" s="25">
        <v>-3.4874290348742905E-2</v>
      </c>
      <c r="AJ18" s="23">
        <v>0.48390894819466246</v>
      </c>
      <c r="AK18" s="23">
        <v>0.10429782382392307</v>
      </c>
      <c r="AL18" s="24">
        <v>0.12224260149705052</v>
      </c>
      <c r="AM18" s="25">
        <v>4.9534085335948996E-2</v>
      </c>
      <c r="AN18" s="23">
        <v>1.6656857936897171</v>
      </c>
      <c r="AO18" s="23">
        <v>0.30281145981930574</v>
      </c>
      <c r="AP18" s="23">
        <v>75.474074074074068</v>
      </c>
      <c r="AQ18" s="23">
        <v>9.0049928673323829E-3</v>
      </c>
      <c r="AR18" s="23">
        <v>0.24202571400529985</v>
      </c>
      <c r="AS18" s="23">
        <v>-8.4404750220826389E-3</v>
      </c>
      <c r="AT18" s="23">
        <v>7.3288159771754638E-2</v>
      </c>
      <c r="AU18" s="23">
        <v>-5.0039246467817898E-2</v>
      </c>
      <c r="AV18" s="23">
        <v>-1.2640658305656074E-2</v>
      </c>
      <c r="AW18" s="23">
        <v>0.13471729035782573</v>
      </c>
      <c r="AX18" s="23">
        <v>-1.3930620049166894E-2</v>
      </c>
      <c r="AY18" s="23">
        <v>9.3697166744078029</v>
      </c>
      <c r="AZ18" s="23">
        <v>8.7059916395726891</v>
      </c>
      <c r="BA18" s="23">
        <v>-0.84158415841584155</v>
      </c>
      <c r="BB18" s="23">
        <v>0.1067268130669707</v>
      </c>
      <c r="BC18" s="24">
        <v>7.5406276267862143E-2</v>
      </c>
    </row>
    <row r="19" spans="1:55" x14ac:dyDescent="0.2">
      <c r="A19" s="52" t="s">
        <v>155</v>
      </c>
      <c r="B19" s="52" t="s">
        <v>156</v>
      </c>
      <c r="C19" s="52" t="s">
        <v>113</v>
      </c>
      <c r="D19" s="52">
        <v>66898</v>
      </c>
      <c r="E19" s="52" t="s">
        <v>16</v>
      </c>
      <c r="F19" s="52">
        <v>2019</v>
      </c>
      <c r="G19" s="52" t="s">
        <v>17</v>
      </c>
      <c r="H19" s="53">
        <v>43830</v>
      </c>
      <c r="I19" s="53">
        <v>43868</v>
      </c>
      <c r="J19" s="53">
        <v>43868</v>
      </c>
      <c r="K19" s="54">
        <v>187400000</v>
      </c>
      <c r="L19" s="54">
        <v>187400000</v>
      </c>
      <c r="M19" s="59" t="s">
        <v>157</v>
      </c>
      <c r="N19" s="21">
        <v>1.0220266786234726</v>
      </c>
      <c r="O19" s="22">
        <v>1.0220266786234726</v>
      </c>
      <c r="P19" s="22">
        <v>6.7795090236520569E-2</v>
      </c>
      <c r="Q19" s="22">
        <v>2.764701370913623</v>
      </c>
      <c r="R19" s="22">
        <v>0.22593049076130137</v>
      </c>
      <c r="S19" s="22">
        <v>3.1576588506121786E-2</v>
      </c>
      <c r="T19" s="22">
        <v>0.19435390225517957</v>
      </c>
      <c r="U19" s="22">
        <v>0.85056082830025881</v>
      </c>
      <c r="V19" s="22">
        <v>0.11887642603777203</v>
      </c>
      <c r="W19" s="22">
        <v>0.73168440226248677</v>
      </c>
      <c r="X19" s="23">
        <v>0.4643541059751054</v>
      </c>
      <c r="Y19" s="23">
        <v>0.44586068937217893</v>
      </c>
      <c r="Z19" s="23">
        <v>0.5356458940248946</v>
      </c>
      <c r="AA19" s="23">
        <v>0.28615010084136328</v>
      </c>
      <c r="AB19" s="24">
        <v>0.26562531831238412</v>
      </c>
      <c r="AC19" s="25">
        <v>0.8082875120458024</v>
      </c>
      <c r="AD19" s="23">
        <v>0.18360637152088885</v>
      </c>
      <c r="AE19" s="23">
        <v>0.11637662264043988</v>
      </c>
      <c r="AF19" s="23">
        <v>9.4779207527917922E-2</v>
      </c>
      <c r="AG19" s="23">
        <v>7.2057842046718577</v>
      </c>
      <c r="AH19" s="24">
        <v>4.5672969966629591</v>
      </c>
      <c r="AI19" s="25">
        <v>0.57040743388134385</v>
      </c>
      <c r="AJ19" s="23">
        <v>0.12545678735567761</v>
      </c>
      <c r="AK19" s="23">
        <v>0.17991028155361691</v>
      </c>
      <c r="AL19" s="24">
        <v>0.25229368138680375</v>
      </c>
      <c r="AM19" s="25">
        <v>0.12823315118397086</v>
      </c>
      <c r="AN19" s="23">
        <v>1.3529671172466686</v>
      </c>
      <c r="AO19" s="23">
        <v>0.3593823211848351</v>
      </c>
      <c r="AP19" s="23">
        <v>35.910432569974553</v>
      </c>
      <c r="AQ19" s="23">
        <v>3.4061971601442337E-2</v>
      </c>
      <c r="AR19" s="23">
        <v>0.15860778867411143</v>
      </c>
      <c r="AS19" s="23">
        <v>9.0471061731194374E-2</v>
      </c>
      <c r="AT19" s="23">
        <v>5.7000835251695969E-2</v>
      </c>
      <c r="AU19" s="23">
        <v>-2.8853267570900124E-2</v>
      </c>
      <c r="AV19" s="23">
        <v>-5.8023939947250962E-2</v>
      </c>
      <c r="AW19" s="23">
        <v>0.29328371898011057</v>
      </c>
      <c r="AX19" s="23">
        <v>-6.7451062603181261E-2</v>
      </c>
      <c r="AY19" s="23">
        <v>3.4239734485952456</v>
      </c>
      <c r="AZ19" s="23">
        <v>2.9571627045384377</v>
      </c>
      <c r="BA19" s="23">
        <v>-0.38486842105263158</v>
      </c>
      <c r="BB19" s="23">
        <v>0.1851175582155497</v>
      </c>
      <c r="BC19" s="24">
        <v>7.6648808079299593E-2</v>
      </c>
    </row>
    <row r="20" spans="1:55" x14ac:dyDescent="0.2">
      <c r="A20" s="52" t="s">
        <v>61</v>
      </c>
      <c r="B20" s="52" t="s">
        <v>62</v>
      </c>
      <c r="C20" s="52" t="s">
        <v>34</v>
      </c>
      <c r="D20" s="52">
        <v>69211</v>
      </c>
      <c r="E20" s="52" t="s">
        <v>16</v>
      </c>
      <c r="F20" s="52">
        <v>2019</v>
      </c>
      <c r="G20" s="52" t="s">
        <v>17</v>
      </c>
      <c r="H20" s="53">
        <v>43830</v>
      </c>
      <c r="I20" s="53">
        <v>43889</v>
      </c>
      <c r="J20" s="53">
        <v>43889</v>
      </c>
      <c r="K20" s="54">
        <v>161736000</v>
      </c>
      <c r="L20" s="54">
        <v>163928000</v>
      </c>
      <c r="M20" s="52" t="s">
        <v>63</v>
      </c>
      <c r="N20" s="21">
        <v>3.2186602166914744</v>
      </c>
      <c r="O20" s="22">
        <v>3.2186602166914744</v>
      </c>
      <c r="P20" s="22">
        <v>2.21680974303945</v>
      </c>
      <c r="Q20" s="22">
        <v>0.91551843952281575</v>
      </c>
      <c r="R20" s="22">
        <v>0.26256899284503843</v>
      </c>
      <c r="S20" s="22">
        <v>0</v>
      </c>
      <c r="T20" s="22">
        <v>0.26256899284503843</v>
      </c>
      <c r="U20" s="22">
        <v>0.50295574744160543</v>
      </c>
      <c r="V20" s="22">
        <v>0</v>
      </c>
      <c r="W20" s="22">
        <v>0.50295574744160543</v>
      </c>
      <c r="X20" s="23">
        <v>0.31848855540107263</v>
      </c>
      <c r="Y20" s="23">
        <v>0.69979434457136624</v>
      </c>
      <c r="Z20" s="23">
        <v>0.68151144459892743</v>
      </c>
      <c r="AA20" s="23">
        <v>0.22838462050046199</v>
      </c>
      <c r="AB20" s="24">
        <v>0.52205187868048664</v>
      </c>
      <c r="AC20" s="25">
        <v>0.65868876219624095</v>
      </c>
      <c r="AD20" s="23">
        <v>0.19562747937961381</v>
      </c>
      <c r="AE20" s="23">
        <v>0.19562747937961381</v>
      </c>
      <c r="AF20" s="23">
        <v>0.16520327327355347</v>
      </c>
      <c r="AG20" s="23">
        <v>37.715437404224133</v>
      </c>
      <c r="AH20" s="24">
        <v>37.715437404224133</v>
      </c>
      <c r="AI20" s="25">
        <v>-3.3711485546686015E-2</v>
      </c>
      <c r="AJ20" s="23">
        <v>1.5263941292533489</v>
      </c>
      <c r="AK20" s="23">
        <v>0.57523055607946771</v>
      </c>
      <c r="AL20" s="24">
        <v>0.57523055607946771</v>
      </c>
      <c r="AM20" s="25">
        <v>0.13068356717053614</v>
      </c>
      <c r="AN20" s="23">
        <v>0.79104708145910918</v>
      </c>
      <c r="AO20" s="23">
        <v>0.41296761500044382</v>
      </c>
      <c r="AP20" s="23">
        <v>1.8810766851483836</v>
      </c>
      <c r="AQ20" s="23">
        <v>6.8223601754045946E-2</v>
      </c>
      <c r="AR20" s="23">
        <v>0.36573741445395158</v>
      </c>
      <c r="AS20" s="23">
        <v>-1.2329551561246703E-2</v>
      </c>
      <c r="AT20" s="23">
        <v>0.15103770776347725</v>
      </c>
      <c r="AU20" s="23">
        <v>-0.87927065665132054</v>
      </c>
      <c r="AV20" s="23">
        <v>-0.33135829015360985</v>
      </c>
      <c r="AW20" s="23">
        <v>0.57523055607946771</v>
      </c>
      <c r="AX20" s="23">
        <v>-0.33135829015360985</v>
      </c>
      <c r="AY20" s="23">
        <v>3.2501064354118121</v>
      </c>
      <c r="AZ20" s="23">
        <v>0.53490993179300828</v>
      </c>
      <c r="BA20" s="23">
        <v>-1.2752831905613606</v>
      </c>
      <c r="BB20" s="23">
        <v>0.30768223129692451</v>
      </c>
      <c r="BC20" s="24">
        <v>8.9659700168684811E-2</v>
      </c>
    </row>
    <row r="21" spans="1:55" x14ac:dyDescent="0.2">
      <c r="A21" s="52" t="s">
        <v>67</v>
      </c>
      <c r="B21" s="52" t="s">
        <v>68</v>
      </c>
      <c r="C21" s="52" t="s">
        <v>59</v>
      </c>
      <c r="D21" s="52">
        <v>132877</v>
      </c>
      <c r="E21" s="52" t="s">
        <v>16</v>
      </c>
      <c r="F21" s="52">
        <v>2019</v>
      </c>
      <c r="G21" s="52" t="s">
        <v>17</v>
      </c>
      <c r="H21" s="53">
        <v>43830</v>
      </c>
      <c r="I21" s="53">
        <v>43887</v>
      </c>
      <c r="J21" s="53">
        <v>43887</v>
      </c>
      <c r="K21" s="54">
        <v>106037000</v>
      </c>
      <c r="L21" s="54">
        <v>106313000</v>
      </c>
      <c r="M21" s="52" t="s">
        <v>69</v>
      </c>
      <c r="N21" s="21">
        <v>1.5792159807408963</v>
      </c>
      <c r="O21" s="22">
        <v>1.0334486400245282</v>
      </c>
      <c r="P21" s="22">
        <v>0.43513963134033029</v>
      </c>
      <c r="Q21" s="22">
        <v>1.4088604595488545</v>
      </c>
      <c r="R21" s="22">
        <v>0.30932961952721583</v>
      </c>
      <c r="S21" s="22">
        <v>1.8997931519786859E-2</v>
      </c>
      <c r="T21" s="22">
        <v>0.29033168800742898</v>
      </c>
      <c r="U21" s="22">
        <v>0.74513188944640141</v>
      </c>
      <c r="V21" s="22">
        <v>4.5763366051231442E-2</v>
      </c>
      <c r="W21" s="22">
        <v>0.69936852339516997</v>
      </c>
      <c r="X21" s="23">
        <v>0.22565053383258646</v>
      </c>
      <c r="Y21" s="23">
        <v>0.51638003414966915</v>
      </c>
      <c r="Z21" s="23">
        <v>0.77434946616741351</v>
      </c>
      <c r="AA21" s="23">
        <v>0.16010616920648832</v>
      </c>
      <c r="AB21" s="24">
        <v>0.41513405064039527</v>
      </c>
      <c r="AC21" s="25">
        <v>0.35041191811394967</v>
      </c>
      <c r="AD21" s="23">
        <v>0.18557920247437823</v>
      </c>
      <c r="AE21" s="23">
        <v>0.18557920247437823</v>
      </c>
      <c r="AF21" s="23">
        <v>0.14855518722069011</v>
      </c>
      <c r="AG21" s="23">
        <v>11.545593205650404</v>
      </c>
      <c r="AH21" s="24">
        <v>11.545593205650404</v>
      </c>
      <c r="AI21" s="25">
        <v>1.449436593482667</v>
      </c>
      <c r="AJ21" s="23">
        <v>0.5105578724141161</v>
      </c>
      <c r="AK21" s="23">
        <v>0.18594170917401387</v>
      </c>
      <c r="AL21" s="24">
        <v>0.23584045541080637</v>
      </c>
      <c r="AM21" s="25">
        <v>0.13025957719160247</v>
      </c>
      <c r="AN21" s="23">
        <v>0.8768430078317756</v>
      </c>
      <c r="AO21" s="23">
        <v>0.36400738961691281</v>
      </c>
      <c r="AP21" s="23">
        <v>4.398198533781474</v>
      </c>
      <c r="AQ21" s="23">
        <v>5.4075185914255169E-2</v>
      </c>
      <c r="AR21" s="23">
        <v>0.20041471800373709</v>
      </c>
      <c r="AS21" s="23">
        <v>0.290488426147126</v>
      </c>
      <c r="AT21" s="23">
        <v>7.295243834135004E-2</v>
      </c>
      <c r="AU21" s="23">
        <v>-0.67015875133783209</v>
      </c>
      <c r="AV21" s="23">
        <v>-0.30956440719585265</v>
      </c>
      <c r="AW21" s="23">
        <v>0.2512727385771385</v>
      </c>
      <c r="AX21" s="23">
        <v>-0.32982083683063557</v>
      </c>
      <c r="AY21" s="23">
        <v>4.5791197721742076</v>
      </c>
      <c r="AZ21" s="23">
        <v>3.6587041732532879</v>
      </c>
      <c r="BA21" s="23">
        <v>-1.7708203620214993</v>
      </c>
      <c r="BB21" s="23">
        <v>0.21838258218897622</v>
      </c>
      <c r="BC21" s="24">
        <v>7.8813710627486211E-2</v>
      </c>
    </row>
    <row r="22" spans="1:55" x14ac:dyDescent="0.2">
      <c r="A22" s="52" t="s">
        <v>77</v>
      </c>
      <c r="B22" s="52" t="s">
        <v>78</v>
      </c>
      <c r="C22" s="52" t="s">
        <v>24</v>
      </c>
      <c r="D22" s="52">
        <v>445691</v>
      </c>
      <c r="E22" s="52" t="s">
        <v>16</v>
      </c>
      <c r="F22" s="52">
        <v>2019</v>
      </c>
      <c r="G22" s="52" t="s">
        <v>17</v>
      </c>
      <c r="H22" s="53">
        <v>43830</v>
      </c>
      <c r="I22" s="53">
        <v>43889</v>
      </c>
      <c r="J22" s="53">
        <v>43889</v>
      </c>
      <c r="K22" s="54">
        <v>78561000</v>
      </c>
      <c r="L22" s="54">
        <v>79298000</v>
      </c>
      <c r="M22" s="52" t="s">
        <v>79</v>
      </c>
      <c r="N22" s="21">
        <v>1.6822548585435184</v>
      </c>
      <c r="O22" s="22">
        <v>1.5668537647919092</v>
      </c>
      <c r="P22" s="22">
        <v>0.89459715542189766</v>
      </c>
      <c r="Q22" s="22">
        <v>0.85764343109966135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3">
        <v>0.65318418588060467</v>
      </c>
      <c r="Y22" s="23">
        <v>0.55511894796310113</v>
      </c>
      <c r="Z22" s="23">
        <v>0.34681581411939527</v>
      </c>
      <c r="AA22" s="23">
        <v>0</v>
      </c>
      <c r="AB22" s="24">
        <v>0.53831644074343921</v>
      </c>
      <c r="AC22" s="25">
        <v>0.72457200360977836</v>
      </c>
      <c r="AD22" s="23">
        <v>0.20421049395129459</v>
      </c>
      <c r="AE22" s="23">
        <v>0.20421049395129459</v>
      </c>
      <c r="AF22" s="23">
        <v>0.18396906094243134</v>
      </c>
      <c r="AG22" s="23">
        <v>-39.376141643967316</v>
      </c>
      <c r="AH22" s="24">
        <v>-39.376141643967316</v>
      </c>
      <c r="AI22" s="25">
        <v>-0.6497517630842935</v>
      </c>
      <c r="AJ22" s="23">
        <v>0.76961183146750156</v>
      </c>
      <c r="AK22" s="23" t="e">
        <v>#DIV/0!</v>
      </c>
      <c r="AL22" s="24" t="e">
        <v>#DIV/0!</v>
      </c>
      <c r="AM22" s="25">
        <v>0.32891561163568617</v>
      </c>
      <c r="AN22" s="23">
        <v>1.7878854735178125</v>
      </c>
      <c r="AO22" s="23">
        <v>0.96244814456100725</v>
      </c>
      <c r="AP22" s="23">
        <v>3.6331793088977418</v>
      </c>
      <c r="AQ22" s="23">
        <v>0.17706068136067393</v>
      </c>
      <c r="AR22" s="23">
        <v>0.31048331474707452</v>
      </c>
      <c r="AS22" s="23">
        <v>-0.20173708116516731</v>
      </c>
      <c r="AT22" s="23">
        <v>0.29882409019547312</v>
      </c>
      <c r="AU22" s="23">
        <v>0.40869027879337155</v>
      </c>
      <c r="AV22" s="23" t="e">
        <v>#DIV/0!</v>
      </c>
      <c r="AW22" s="23" t="e">
        <v>#DIV/0!</v>
      </c>
      <c r="AX22" s="23" t="e">
        <v>#DIV/0!</v>
      </c>
      <c r="AY22" s="23">
        <v>0</v>
      </c>
      <c r="AZ22" s="23">
        <v>-1.7673232375639123</v>
      </c>
      <c r="BA22" s="23">
        <v>0.89622292084485156</v>
      </c>
      <c r="BB22" s="23" t="e">
        <v>#DIV/0!</v>
      </c>
      <c r="BC22" s="24">
        <v>0.32129353376931385</v>
      </c>
    </row>
    <row r="23" spans="1:55" x14ac:dyDescent="0.2">
      <c r="A23" s="52" t="s">
        <v>64</v>
      </c>
      <c r="B23" s="52" t="s">
        <v>65</v>
      </c>
      <c r="C23" s="52" t="s">
        <v>15</v>
      </c>
      <c r="D23" s="52">
        <v>65470</v>
      </c>
      <c r="E23" s="52" t="s">
        <v>16</v>
      </c>
      <c r="F23" s="52">
        <v>2019</v>
      </c>
      <c r="G23" s="52" t="s">
        <v>17</v>
      </c>
      <c r="H23" s="53">
        <v>43830</v>
      </c>
      <c r="I23" s="53">
        <v>43873</v>
      </c>
      <c r="J23" s="53">
        <v>43873</v>
      </c>
      <c r="K23" s="54">
        <v>123127000</v>
      </c>
      <c r="L23" s="54">
        <v>124873000</v>
      </c>
      <c r="M23" s="52" t="s">
        <v>66</v>
      </c>
      <c r="N23" s="21">
        <v>0.63636363636363635</v>
      </c>
      <c r="O23" s="22">
        <v>0.61387066541705715</v>
      </c>
      <c r="P23" s="22">
        <v>0.4751640112464855</v>
      </c>
      <c r="Q23" s="22">
        <v>2</v>
      </c>
      <c r="R23" s="22">
        <v>0.11536981451550835</v>
      </c>
      <c r="S23" s="22">
        <v>1.8086662048795506E-2</v>
      </c>
      <c r="T23" s="22">
        <v>9.7283152466712847E-2</v>
      </c>
      <c r="U23" s="22">
        <v>0.34610944354652506</v>
      </c>
      <c r="V23" s="22">
        <v>5.4259986146386517E-2</v>
      </c>
      <c r="W23" s="22">
        <v>0.29184945740013851</v>
      </c>
      <c r="X23" s="23">
        <v>0.15677672592934658</v>
      </c>
      <c r="Y23" s="23">
        <v>0.39632137628111275</v>
      </c>
      <c r="Z23" s="23">
        <v>0.84322327407065345</v>
      </c>
      <c r="AA23" s="23">
        <v>0.14954206110982837</v>
      </c>
      <c r="AB23" s="24">
        <v>0.33333333333333331</v>
      </c>
      <c r="AC23" s="25">
        <v>0.29244960710625212</v>
      </c>
      <c r="AD23" s="23">
        <v>0.17423983600956611</v>
      </c>
      <c r="AE23" s="23">
        <v>0.12606764605398019</v>
      </c>
      <c r="AF23" s="23">
        <v>8.7575446987814595E-2</v>
      </c>
      <c r="AG23" s="23">
        <v>42.5</v>
      </c>
      <c r="AH23" s="24">
        <v>30.75</v>
      </c>
      <c r="AI23" s="25">
        <v>-0.47212543554006969</v>
      </c>
      <c r="AJ23" s="23">
        <v>0.53795688847235235</v>
      </c>
      <c r="AK23" s="23">
        <v>1.0333555703802535</v>
      </c>
      <c r="AL23" s="24">
        <v>1.1487658438959307</v>
      </c>
      <c r="AM23" s="25">
        <v>0.17755714615562226</v>
      </c>
      <c r="AN23" s="23">
        <v>2.0274763334102976</v>
      </c>
      <c r="AO23" s="23">
        <v>0.67582544447009929</v>
      </c>
      <c r="AP23" s="23">
        <v>-7.5438144329896906</v>
      </c>
      <c r="AQ23" s="23">
        <v>5.9185715385207421E-2</v>
      </c>
      <c r="AR23" s="23">
        <v>0.19610522719508028</v>
      </c>
      <c r="AS23" s="23">
        <v>-9.2586265801161596E-2</v>
      </c>
      <c r="AT23" s="23">
        <v>0.13253290233202494</v>
      </c>
      <c r="AU23" s="23">
        <v>0.29084661043423932</v>
      </c>
      <c r="AV23" s="23">
        <v>0.62108072048032026</v>
      </c>
      <c r="AW23" s="23">
        <v>1.3623417721518987</v>
      </c>
      <c r="AX23" s="23">
        <v>0.73655063291139244</v>
      </c>
      <c r="AY23" s="23">
        <v>0.97973856209150323</v>
      </c>
      <c r="AZ23" s="23">
        <v>-1.4379084967320261E-2</v>
      </c>
      <c r="BA23" s="23">
        <v>1.2106631989596879</v>
      </c>
      <c r="BB23" s="23">
        <v>0.7384923282188125</v>
      </c>
      <c r="BC23" s="24">
        <v>0.11305147058823529</v>
      </c>
    </row>
    <row r="24" spans="1:55" x14ac:dyDescent="0.2">
      <c r="A24" s="52" t="s">
        <v>80</v>
      </c>
      <c r="B24" s="52" t="s">
        <v>81</v>
      </c>
      <c r="C24" s="52" t="s">
        <v>15</v>
      </c>
      <c r="D24" s="52">
        <v>69109</v>
      </c>
      <c r="E24" s="52" t="s">
        <v>16</v>
      </c>
      <c r="F24" s="52">
        <v>2019</v>
      </c>
      <c r="G24" s="52" t="s">
        <v>17</v>
      </c>
      <c r="H24" s="53">
        <v>43830</v>
      </c>
      <c r="I24" s="53">
        <v>43879</v>
      </c>
      <c r="J24" s="53">
        <v>43879</v>
      </c>
      <c r="K24" s="54">
        <v>92800000</v>
      </c>
      <c r="L24" s="54">
        <v>93600000</v>
      </c>
      <c r="M24" s="52" t="s">
        <v>82</v>
      </c>
      <c r="N24" s="21">
        <v>2.4170337738619678</v>
      </c>
      <c r="O24" s="22">
        <v>1.7564855604503182</v>
      </c>
      <c r="P24" s="22">
        <v>0.8695545766030347</v>
      </c>
      <c r="Q24" s="22">
        <v>2.9021567596002105</v>
      </c>
      <c r="R24" s="22">
        <v>0.4811606902129954</v>
      </c>
      <c r="S24" s="22">
        <v>3.3701806416823944E-5</v>
      </c>
      <c r="T24" s="22">
        <v>0.48112698840657858</v>
      </c>
      <c r="U24" s="22">
        <v>1.8775644397685429</v>
      </c>
      <c r="V24" s="22">
        <v>1.3150973172014729E-4</v>
      </c>
      <c r="W24" s="22">
        <v>1.8774329300368227</v>
      </c>
      <c r="X24" s="23">
        <v>0.33283904017255322</v>
      </c>
      <c r="Y24" s="23">
        <v>0.48035375868603919</v>
      </c>
      <c r="Z24" s="23">
        <v>0.66716095982744672</v>
      </c>
      <c r="AA24" s="23">
        <v>0.29431787543812349</v>
      </c>
      <c r="AB24" s="24">
        <v>0.25626853599352928</v>
      </c>
      <c r="AC24" s="25">
        <v>0.43878766643307637</v>
      </c>
      <c r="AD24" s="23">
        <v>0.19800280308339174</v>
      </c>
      <c r="AE24" s="23">
        <v>0.19800280308339174</v>
      </c>
      <c r="AF24" s="23">
        <v>0.14078486334968465</v>
      </c>
      <c r="AG24" s="23">
        <v>10.091071428571428</v>
      </c>
      <c r="AH24" s="24">
        <v>10.091071428571428</v>
      </c>
      <c r="AI24" s="25">
        <v>-0.70094223678820156</v>
      </c>
      <c r="AJ24" s="23">
        <v>1.1948115516397455</v>
      </c>
      <c r="AK24" s="23">
        <v>0.27148560621979406</v>
      </c>
      <c r="AL24" s="24">
        <v>0.34194858863906985</v>
      </c>
      <c r="AM24" s="25">
        <v>0.52840610205155181</v>
      </c>
      <c r="AN24" s="23">
        <v>3.7532877432930039</v>
      </c>
      <c r="AO24" s="23">
        <v>0.96184955513615533</v>
      </c>
      <c r="AP24" s="23">
        <v>4.9291882556131261</v>
      </c>
      <c r="AQ24" s="23">
        <v>0.13541385818279861</v>
      </c>
      <c r="AR24" s="23">
        <v>0.1710581639803784</v>
      </c>
      <c r="AS24" s="23">
        <v>-0.11990189208128942</v>
      </c>
      <c r="AT24" s="23">
        <v>0.16453221892693448</v>
      </c>
      <c r="AU24" s="23">
        <v>1.0048947626040137</v>
      </c>
      <c r="AV24" s="23">
        <v>0.28759543321426068</v>
      </c>
      <c r="AW24" s="23">
        <v>0.34197254132810312</v>
      </c>
      <c r="AX24" s="23">
        <v>0.28761557859344355</v>
      </c>
      <c r="AY24" s="23">
        <v>2.5264554946027253</v>
      </c>
      <c r="AZ24" s="23">
        <v>1.8977172181914705</v>
      </c>
      <c r="BA24" s="23">
        <v>1.0219014435042311</v>
      </c>
      <c r="BB24" s="23">
        <v>0.39581144498143866</v>
      </c>
      <c r="BC24" s="24">
        <v>0.22086297193777849</v>
      </c>
    </row>
    <row r="25" spans="1:55" x14ac:dyDescent="0.2">
      <c r="A25" s="52" t="s">
        <v>74</v>
      </c>
      <c r="B25" s="52" t="s">
        <v>75</v>
      </c>
      <c r="C25" s="52" t="s">
        <v>24</v>
      </c>
      <c r="D25" s="52">
        <v>65359</v>
      </c>
      <c r="E25" s="52" t="s">
        <v>16</v>
      </c>
      <c r="F25" s="52">
        <v>2019</v>
      </c>
      <c r="G25" s="52" t="s">
        <v>17</v>
      </c>
      <c r="H25" s="53">
        <v>43830</v>
      </c>
      <c r="I25" s="53">
        <v>43865</v>
      </c>
      <c r="J25" s="53">
        <v>43865</v>
      </c>
      <c r="K25" s="54">
        <v>221500000</v>
      </c>
      <c r="L25" s="54">
        <v>223600000</v>
      </c>
      <c r="M25" s="52" t="s">
        <v>76</v>
      </c>
      <c r="N25" s="21">
        <v>4.2505233190990541</v>
      </c>
      <c r="O25" s="22">
        <v>3.7250272125931509</v>
      </c>
      <c r="P25" s="22">
        <v>2.3021853805576487</v>
      </c>
      <c r="Q25" s="22">
        <v>0.55650384144502207</v>
      </c>
      <c r="R25" s="22">
        <v>0.14259088266475153</v>
      </c>
      <c r="S25" s="22">
        <v>7.2215952486805058E-3</v>
      </c>
      <c r="T25" s="22">
        <v>0.13536928741607104</v>
      </c>
      <c r="U25" s="22">
        <v>0.22194325662272218</v>
      </c>
      <c r="V25" s="22">
        <v>1.1240440745932327E-2</v>
      </c>
      <c r="W25" s="22">
        <v>0.21070281587678988</v>
      </c>
      <c r="X25" s="23">
        <v>0.28934258974271287</v>
      </c>
      <c r="Y25" s="23">
        <v>1.230156391535431</v>
      </c>
      <c r="Z25" s="23">
        <v>0.71065741025728713</v>
      </c>
      <c r="AA25" s="23">
        <v>0.28711968354935424</v>
      </c>
      <c r="AB25" s="24">
        <v>0.64246548795640823</v>
      </c>
      <c r="AC25" s="25">
        <v>0.92095930756747013</v>
      </c>
      <c r="AD25" s="23">
        <v>0.4287431628298371</v>
      </c>
      <c r="AE25" s="23">
        <v>0.4287431628298371</v>
      </c>
      <c r="AF25" s="23">
        <v>0.48171745707359098</v>
      </c>
      <c r="AG25" s="23">
        <v>27.505141388174806</v>
      </c>
      <c r="AH25" s="24">
        <v>27.505141388174806</v>
      </c>
      <c r="AI25" s="25">
        <v>-0.35450141493596815</v>
      </c>
      <c r="AJ25" s="23">
        <v>1.7457087833877585</v>
      </c>
      <c r="AK25" s="23">
        <v>0.83339329256105843</v>
      </c>
      <c r="AL25" s="24">
        <v>0.83339329256105843</v>
      </c>
      <c r="AM25" s="25">
        <v>0.21330222324739614</v>
      </c>
      <c r="AN25" s="23">
        <v>0.4427952944516404</v>
      </c>
      <c r="AO25" s="23">
        <v>0.28448069491467459</v>
      </c>
      <c r="AP25" s="23">
        <v>1.2856701269931223</v>
      </c>
      <c r="AQ25" s="23">
        <v>0.13703931694082511</v>
      </c>
      <c r="AR25" s="23">
        <v>0.41772354791528921</v>
      </c>
      <c r="AS25" s="23">
        <v>-0.1480835887880427</v>
      </c>
      <c r="AT25" s="23">
        <v>0.11883428519316484</v>
      </c>
      <c r="AU25" s="23">
        <v>1.753830695805074</v>
      </c>
      <c r="AV25" s="23">
        <v>0.83727065595395134</v>
      </c>
      <c r="AW25" s="23">
        <v>0.87785263157894733</v>
      </c>
      <c r="AX25" s="23">
        <v>0.88193684210526313</v>
      </c>
      <c r="AY25" s="23">
        <v>1.1690733211832329</v>
      </c>
      <c r="AZ25" s="23">
        <v>-0.11579980372914622</v>
      </c>
      <c r="BA25" s="23">
        <v>0.87118911949423949</v>
      </c>
      <c r="BB25" s="23">
        <v>0.85537834272694568</v>
      </c>
      <c r="BC25" s="24">
        <v>0.1308783325076604</v>
      </c>
    </row>
    <row r="26" spans="1:55" x14ac:dyDescent="0.2">
      <c r="A26" s="52" t="s">
        <v>143</v>
      </c>
      <c r="B26" s="52" t="s">
        <v>144</v>
      </c>
      <c r="C26" s="52" t="s">
        <v>34</v>
      </c>
      <c r="D26" s="52">
        <v>67102</v>
      </c>
      <c r="E26" s="52" t="s">
        <v>16</v>
      </c>
      <c r="F26" s="52">
        <v>2019</v>
      </c>
      <c r="G26" s="52" t="s">
        <v>17</v>
      </c>
      <c r="H26" s="53">
        <v>43769</v>
      </c>
      <c r="I26" s="53">
        <v>43812</v>
      </c>
      <c r="J26" s="53">
        <v>43812</v>
      </c>
      <c r="K26" s="54">
        <v>920000000</v>
      </c>
      <c r="L26" s="54">
        <v>930000000</v>
      </c>
      <c r="M26" s="52" t="s">
        <v>145</v>
      </c>
      <c r="N26" s="21">
        <v>2.295030357544412</v>
      </c>
      <c r="O26" s="22">
        <v>1.5138295480098942</v>
      </c>
      <c r="P26" s="22">
        <v>0.81358219024061162</v>
      </c>
      <c r="Q26" s="22">
        <v>1.316045775505235</v>
      </c>
      <c r="R26" s="22">
        <v>0.27927880571909169</v>
      </c>
      <c r="S26" s="22">
        <v>3.1539108494533223E-2</v>
      </c>
      <c r="T26" s="22">
        <v>0.24773969722455846</v>
      </c>
      <c r="U26" s="22">
        <v>0.64682249817384951</v>
      </c>
      <c r="V26" s="22">
        <v>7.3046018991964931E-2</v>
      </c>
      <c r="W26" s="22">
        <v>0.57377647918188457</v>
      </c>
      <c r="X26" s="23">
        <v>0.53648023549201007</v>
      </c>
      <c r="Y26" s="23">
        <v>0.53099747882862502</v>
      </c>
      <c r="Z26" s="23">
        <v>0.46351976450798993</v>
      </c>
      <c r="AA26" s="23">
        <v>0.17866904962153068</v>
      </c>
      <c r="AB26" s="24">
        <v>0.43177039529015981</v>
      </c>
      <c r="AC26" s="25">
        <v>0.43715772179627599</v>
      </c>
      <c r="AD26" s="23">
        <v>0.22932639649507119</v>
      </c>
      <c r="AE26" s="23">
        <v>0.22932639649507119</v>
      </c>
      <c r="AF26" s="23">
        <v>0.18524096385542169</v>
      </c>
      <c r="AG26" s="23">
        <v>14.135021097046414</v>
      </c>
      <c r="AH26" s="24">
        <v>14.135021097046414</v>
      </c>
      <c r="AI26" s="25">
        <v>-0.95934708962118875</v>
      </c>
      <c r="AJ26" s="23">
        <v>0.73015516078255005</v>
      </c>
      <c r="AK26" s="23">
        <v>0.4660267268962921</v>
      </c>
      <c r="AL26" s="24">
        <v>0.61114248070769805</v>
      </c>
      <c r="AM26" s="25">
        <v>0.32943754565376188</v>
      </c>
      <c r="AN26" s="23">
        <v>1.778427075724373</v>
      </c>
      <c r="AO26" s="23">
        <v>0.76787216148023552</v>
      </c>
      <c r="AP26" s="23">
        <v>2.5365514846327488</v>
      </c>
      <c r="AQ26" s="23">
        <v>0.14224137931034483</v>
      </c>
      <c r="AR26" s="23">
        <v>0.22227546549835706</v>
      </c>
      <c r="AS26" s="23">
        <v>-0.2132393209200438</v>
      </c>
      <c r="AT26" s="23">
        <v>0.17067914213624896</v>
      </c>
      <c r="AU26" s="23">
        <v>0.63053744097144138</v>
      </c>
      <c r="AV26" s="23">
        <v>0.52776209297948429</v>
      </c>
      <c r="AW26" s="23">
        <v>0.68894546997666029</v>
      </c>
      <c r="AX26" s="23">
        <v>0.59495013791640139</v>
      </c>
      <c r="AY26" s="23">
        <v>1.5859701492537313</v>
      </c>
      <c r="AZ26" s="23">
        <v>0.50597014925373129</v>
      </c>
      <c r="BA26" s="23">
        <v>1.0362158167036215</v>
      </c>
      <c r="BB26" s="23">
        <v>0.63052889139845658</v>
      </c>
      <c r="BC26" s="24">
        <v>0.22981409069081429</v>
      </c>
    </row>
    <row r="27" spans="1:55" x14ac:dyDescent="0.2">
      <c r="A27" s="52" t="s">
        <v>47</v>
      </c>
      <c r="B27" s="52" t="s">
        <v>48</v>
      </c>
      <c r="C27" s="52" t="s">
        <v>34</v>
      </c>
      <c r="D27" s="52">
        <v>191397</v>
      </c>
      <c r="E27" s="52" t="s">
        <v>16</v>
      </c>
      <c r="F27" s="52">
        <v>2019</v>
      </c>
      <c r="G27" s="52" t="s">
        <v>17</v>
      </c>
      <c r="H27" s="53">
        <v>43830</v>
      </c>
      <c r="I27" s="53">
        <v>43865</v>
      </c>
      <c r="J27" s="53">
        <v>43865</v>
      </c>
      <c r="K27" s="54">
        <v>1139000000</v>
      </c>
      <c r="L27" s="54">
        <v>1160000000</v>
      </c>
      <c r="M27" s="52" t="s">
        <v>49</v>
      </c>
      <c r="N27" s="21">
        <v>1.9487070792708774</v>
      </c>
      <c r="O27" s="22">
        <v>1.5324289953370072</v>
      </c>
      <c r="P27" s="22">
        <v>0.6371343789741416</v>
      </c>
      <c r="Q27" s="22">
        <v>1.132295719844358</v>
      </c>
      <c r="R27" s="22">
        <v>8.0623755806237554E-2</v>
      </c>
      <c r="S27" s="22">
        <v>0</v>
      </c>
      <c r="T27" s="22">
        <v>8.0623755806237554E-2</v>
      </c>
      <c r="U27" s="22">
        <v>0.17191368942341706</v>
      </c>
      <c r="V27" s="22">
        <v>0</v>
      </c>
      <c r="W27" s="22">
        <v>0.17191368942341706</v>
      </c>
      <c r="X27" s="23">
        <v>0.76260783012607836</v>
      </c>
      <c r="Y27" s="23">
        <v>0.49259452866353021</v>
      </c>
      <c r="Z27" s="23">
        <v>0.2373921698739217</v>
      </c>
      <c r="AA27" s="23">
        <v>4.794293297942933E-2</v>
      </c>
      <c r="AB27" s="24">
        <v>0.46897810218978103</v>
      </c>
      <c r="AC27" s="25">
        <v>0.42608824840291187</v>
      </c>
      <c r="AD27" s="23">
        <v>8.483137720992423E-2</v>
      </c>
      <c r="AE27" s="23">
        <v>8.483137720992423E-2</v>
      </c>
      <c r="AF27" s="23">
        <v>5.0661120190164909E-2</v>
      </c>
      <c r="AG27" s="23">
        <v>6.0744680851063828</v>
      </c>
      <c r="AH27" s="24">
        <v>6.0744680851063828</v>
      </c>
      <c r="AI27" s="25">
        <v>8.7221095334685597E-2</v>
      </c>
      <c r="AJ27" s="23">
        <v>0.20898685883849089</v>
      </c>
      <c r="AK27" s="23">
        <v>1.0144032921810699</v>
      </c>
      <c r="AL27" s="24">
        <v>1.0144032921810699</v>
      </c>
      <c r="AM27" s="25">
        <v>0.12062256809338522</v>
      </c>
      <c r="AN27" s="23">
        <v>2.3809692253272021</v>
      </c>
      <c r="AO27" s="23">
        <v>1.1166224286662243</v>
      </c>
      <c r="AP27" s="23">
        <v>3.0075960679177838</v>
      </c>
      <c r="AQ27" s="23">
        <v>5.6569343065693431E-2</v>
      </c>
      <c r="AR27" s="23">
        <v>7.3243203090179759E-2</v>
      </c>
      <c r="AS27" s="23">
        <v>6.3883523993463085E-3</v>
      </c>
      <c r="AT27" s="23">
        <v>8.1785003317850033E-2</v>
      </c>
      <c r="AU27" s="23">
        <v>0.14582450190758797</v>
      </c>
      <c r="AV27" s="23">
        <v>0.70781893004115226</v>
      </c>
      <c r="AW27" s="23">
        <v>1.0144032921810699</v>
      </c>
      <c r="AX27" s="23">
        <v>0.70781893004115226</v>
      </c>
      <c r="AY27" s="23">
        <v>0.85113835376532399</v>
      </c>
      <c r="AZ27" s="23">
        <v>-1.7810858143607706</v>
      </c>
      <c r="BA27" s="23">
        <v>1.0087976539589443</v>
      </c>
      <c r="BB27" s="23">
        <v>1.1748971193415638</v>
      </c>
      <c r="BC27" s="24">
        <v>0.15562823657672389</v>
      </c>
    </row>
    <row r="28" spans="1:55" x14ac:dyDescent="0.2">
      <c r="A28" s="52" t="s">
        <v>118</v>
      </c>
      <c r="B28" s="52" t="s">
        <v>119</v>
      </c>
      <c r="C28" s="52" t="s">
        <v>15</v>
      </c>
      <c r="D28" s="52">
        <v>67669</v>
      </c>
      <c r="E28" s="52" t="s">
        <v>16</v>
      </c>
      <c r="F28" s="52">
        <v>2019</v>
      </c>
      <c r="G28" s="52" t="s">
        <v>17</v>
      </c>
      <c r="H28" s="53">
        <v>43830</v>
      </c>
      <c r="I28" s="53">
        <v>43881</v>
      </c>
      <c r="J28" s="53">
        <v>43881</v>
      </c>
      <c r="K28" s="54">
        <v>228557000</v>
      </c>
      <c r="L28" s="54">
        <v>230006000</v>
      </c>
      <c r="M28" s="52" t="s">
        <v>120</v>
      </c>
      <c r="N28" s="21">
        <v>1.4207382502324917</v>
      </c>
      <c r="O28" s="22">
        <v>0.98270935815487936</v>
      </c>
      <c r="P28" s="22">
        <v>0.2756445592758886</v>
      </c>
      <c r="Q28" s="22">
        <v>0.92445985645173523</v>
      </c>
      <c r="R28" s="22">
        <v>0.28124581304251417</v>
      </c>
      <c r="S28" s="22">
        <v>5.0530348794699691E-2</v>
      </c>
      <c r="T28" s="22">
        <v>0.23071546424781444</v>
      </c>
      <c r="U28" s="22">
        <v>0.54124627699544836</v>
      </c>
      <c r="V28" s="22">
        <v>9.724362778790388E-2</v>
      </c>
      <c r="W28" s="22">
        <v>0.44400264920754445</v>
      </c>
      <c r="X28" s="23">
        <v>0.20577569802771256</v>
      </c>
      <c r="Y28" s="23">
        <v>1.6859731298539162</v>
      </c>
      <c r="Z28" s="23">
        <v>0.79422430197228744</v>
      </c>
      <c r="AA28" s="23">
        <v>0.41114477550492612</v>
      </c>
      <c r="AB28" s="24">
        <v>0.51962632353567084</v>
      </c>
      <c r="AC28" s="25">
        <v>0.34654264748843522</v>
      </c>
      <c r="AD28" s="23">
        <v>0.2282382456954532</v>
      </c>
      <c r="AE28" s="23">
        <v>0.2282382456954532</v>
      </c>
      <c r="AF28" s="23">
        <v>0.16696471513254579</v>
      </c>
      <c r="AG28" s="23">
        <v>13.306585594647439</v>
      </c>
      <c r="AH28" s="24">
        <v>13.306585594647439</v>
      </c>
      <c r="AI28" s="25">
        <v>6.8206691575623424E-2</v>
      </c>
      <c r="AJ28" s="23">
        <v>0.77090635953930897</v>
      </c>
      <c r="AK28" s="23">
        <v>0.35095626495941656</v>
      </c>
      <c r="AL28" s="24">
        <v>0.39700463134688291</v>
      </c>
      <c r="AM28" s="25">
        <v>0.16837031511338499</v>
      </c>
      <c r="AN28" s="23">
        <v>1.008418545078362</v>
      </c>
      <c r="AO28" s="23">
        <v>0.52400082116425939</v>
      </c>
      <c r="AP28" s="23">
        <v>8.5988418320656503</v>
      </c>
      <c r="AQ28" s="23">
        <v>8.748964783491063E-2</v>
      </c>
      <c r="AR28" s="23">
        <v>0.21308342623722099</v>
      </c>
      <c r="AS28" s="23">
        <v>1.4533715533239237E-2</v>
      </c>
      <c r="AT28" s="23">
        <v>0.11165589032479768</v>
      </c>
      <c r="AU28" s="23">
        <v>-2.7045470166033363E-2</v>
      </c>
      <c r="AV28" s="23">
        <v>-1.3927991097758873E-2</v>
      </c>
      <c r="AW28" s="23">
        <v>0.48395494722827359</v>
      </c>
      <c r="AX28" s="23">
        <v>-1.6978442225834459E-2</v>
      </c>
      <c r="AY28" s="23">
        <v>2.3516120538823491</v>
      </c>
      <c r="AZ28" s="23">
        <v>2.0177945947782363</v>
      </c>
      <c r="BA28" s="23">
        <v>-4.4773173481389116E-2</v>
      </c>
      <c r="BB28" s="23">
        <v>0.42524020845575661</v>
      </c>
      <c r="BC28" s="24">
        <v>0.13985292980472877</v>
      </c>
    </row>
    <row r="29" spans="1:55" x14ac:dyDescent="0.2">
      <c r="A29" s="52" t="s">
        <v>121</v>
      </c>
      <c r="B29" s="52" t="s">
        <v>122</v>
      </c>
      <c r="C29" s="52" t="s">
        <v>24</v>
      </c>
      <c r="D29" s="52">
        <v>65735</v>
      </c>
      <c r="E29" s="52" t="s">
        <v>16</v>
      </c>
      <c r="F29" s="52">
        <v>2019</v>
      </c>
      <c r="G29" s="52" t="s">
        <v>17</v>
      </c>
      <c r="H29" s="53">
        <v>43830</v>
      </c>
      <c r="I29" s="53">
        <v>43873</v>
      </c>
      <c r="J29" s="53">
        <v>43873</v>
      </c>
      <c r="K29" s="54">
        <v>592000000</v>
      </c>
      <c r="L29" s="54">
        <v>598000000</v>
      </c>
      <c r="M29" s="52" t="s">
        <v>123</v>
      </c>
      <c r="N29" s="21">
        <v>1.436696532917803</v>
      </c>
      <c r="O29" s="22">
        <v>1.1574600701207636</v>
      </c>
      <c r="P29" s="22">
        <v>0.69427347097779513</v>
      </c>
      <c r="Q29" s="22">
        <v>5.1725421275715906</v>
      </c>
      <c r="R29" s="22">
        <v>0.50082904852027399</v>
      </c>
      <c r="S29" s="22">
        <v>4.945818748220477E-2</v>
      </c>
      <c r="T29" s="22">
        <v>0.45137086103806923</v>
      </c>
      <c r="U29" s="22">
        <v>3.0913884007029875</v>
      </c>
      <c r="V29" s="22">
        <v>0.30528274578724285</v>
      </c>
      <c r="W29" s="22">
        <v>2.7861056549157448</v>
      </c>
      <c r="X29" s="23">
        <v>0.30884150937076055</v>
      </c>
      <c r="Y29" s="23">
        <v>0.37798444765737954</v>
      </c>
      <c r="Z29" s="23">
        <v>0.69115849062923951</v>
      </c>
      <c r="AA29" s="23">
        <v>0.24625253320381194</v>
      </c>
      <c r="AB29" s="24">
        <v>0.16200780478000903</v>
      </c>
      <c r="AC29" s="25">
        <v>0.8135433610136118</v>
      </c>
      <c r="AD29" s="23">
        <v>0.41409125930999058</v>
      </c>
      <c r="AE29" s="23">
        <v>0.41409125930999058</v>
      </c>
      <c r="AF29" s="23">
        <v>0.33567331564078418</v>
      </c>
      <c r="AG29" s="23">
        <v>7.5050426687354541</v>
      </c>
      <c r="AH29" s="24">
        <v>7.5050426687354541</v>
      </c>
      <c r="AI29" s="25">
        <v>-1.7231693989071037</v>
      </c>
      <c r="AJ29" s="23">
        <v>0.71289442929489677</v>
      </c>
      <c r="AK29" s="23">
        <v>0.18864327993846772</v>
      </c>
      <c r="AL29" s="24">
        <v>0.30598936561549006</v>
      </c>
      <c r="AM29" s="25">
        <v>0.81071022433577999</v>
      </c>
      <c r="AN29" s="23">
        <v>2.4151762638271479</v>
      </c>
      <c r="AO29" s="23">
        <v>0.39127740465942018</v>
      </c>
      <c r="AP29" s="23">
        <v>4.1680642283675287</v>
      </c>
      <c r="AQ29" s="23">
        <v>0.13134138375734838</v>
      </c>
      <c r="AR29" s="23">
        <v>0.3916616728019861</v>
      </c>
      <c r="AS29" s="23">
        <v>-0.6748994092971492</v>
      </c>
      <c r="AT29" s="23">
        <v>0.15324836283852813</v>
      </c>
      <c r="AU29" s="23">
        <v>1.1576938059992208</v>
      </c>
      <c r="AV29" s="23">
        <v>0.49690666488312207</v>
      </c>
      <c r="AW29" s="23">
        <v>0.33951762523191092</v>
      </c>
      <c r="AX29" s="23">
        <v>0.55135435992578852</v>
      </c>
      <c r="AY29" s="23">
        <v>3.0910688443249947</v>
      </c>
      <c r="AZ29" s="23">
        <v>2.1699400454827371</v>
      </c>
      <c r="BA29" s="23">
        <v>1.8947972456006121</v>
      </c>
      <c r="BB29" s="23">
        <v>0.32351269103434438</v>
      </c>
      <c r="BC29" s="24">
        <v>0.20639187574671444</v>
      </c>
    </row>
    <row r="30" spans="1:55" x14ac:dyDescent="0.2">
      <c r="A30" s="52" t="s">
        <v>111</v>
      </c>
      <c r="B30" s="52" t="s">
        <v>112</v>
      </c>
      <c r="C30" s="52" t="s">
        <v>113</v>
      </c>
      <c r="D30" s="52">
        <v>67872</v>
      </c>
      <c r="E30" s="52" t="s">
        <v>16</v>
      </c>
      <c r="F30" s="52">
        <v>2019</v>
      </c>
      <c r="G30" s="52" t="s">
        <v>17</v>
      </c>
      <c r="H30" s="53">
        <v>43830</v>
      </c>
      <c r="I30" s="53">
        <v>43887</v>
      </c>
      <c r="J30" s="53">
        <v>43887</v>
      </c>
      <c r="K30" s="54">
        <v>128800000</v>
      </c>
      <c r="L30" s="54">
        <v>131400000</v>
      </c>
      <c r="M30" s="52" t="s">
        <v>114</v>
      </c>
      <c r="N30" s="21">
        <v>0.43822767977138655</v>
      </c>
      <c r="O30" s="22">
        <v>0.43822767977138655</v>
      </c>
      <c r="P30" s="22">
        <v>0.30661932179891632</v>
      </c>
      <c r="Q30" s="22">
        <v>25.5016582300576</v>
      </c>
      <c r="R30" s="22">
        <v>3.2444608372632189E-2</v>
      </c>
      <c r="S30" s="22">
        <v>1.323866480491082E-3</v>
      </c>
      <c r="T30" s="22">
        <v>3.1120741892141108E-2</v>
      </c>
      <c r="U30" s="22">
        <v>0.85983592249956364</v>
      </c>
      <c r="V30" s="22">
        <v>3.5084657008203873E-2</v>
      </c>
      <c r="W30" s="22">
        <v>0.8247512654913598</v>
      </c>
      <c r="X30" s="23">
        <v>0.40805385040967412</v>
      </c>
      <c r="Y30" s="23">
        <v>3.7733487894196061E-2</v>
      </c>
      <c r="Z30" s="23">
        <v>0.59194614959032588</v>
      </c>
      <c r="AA30" s="23">
        <v>0</v>
      </c>
      <c r="AB30" s="24">
        <v>3.7733487894196061E-2</v>
      </c>
      <c r="AC30" s="25">
        <v>1</v>
      </c>
      <c r="AD30" s="23">
        <v>0.24022518701318732</v>
      </c>
      <c r="AE30" s="23">
        <v>0.24022518701318732</v>
      </c>
      <c r="AF30" s="23">
        <v>0.14598596437109587</v>
      </c>
      <c r="AG30" s="23">
        <v>14.55607476635514</v>
      </c>
      <c r="AH30" s="24">
        <v>14.55607476635514</v>
      </c>
      <c r="AI30" s="25">
        <v>0.51858180264844089</v>
      </c>
      <c r="AJ30" s="23">
        <v>1.6558914651916196E-2</v>
      </c>
      <c r="AK30" s="23">
        <v>0.37291920422249292</v>
      </c>
      <c r="AL30" s="24">
        <v>0.47523345513601301</v>
      </c>
      <c r="AM30" s="25">
        <v>0.33042415779368128</v>
      </c>
      <c r="AN30" s="23">
        <v>2.2633967533600976</v>
      </c>
      <c r="AO30" s="23">
        <v>8.5405853992675917E-2</v>
      </c>
      <c r="AP30" s="23">
        <v>-0.16327121631830774</v>
      </c>
      <c r="AQ30" s="23">
        <v>1.2468055958057802E-2</v>
      </c>
      <c r="AR30" s="23">
        <v>0.18053520475052054</v>
      </c>
      <c r="AS30" s="23">
        <v>9.3622271921030314E-2</v>
      </c>
      <c r="AT30" s="23">
        <v>1.5418763337460811E-2</v>
      </c>
      <c r="AU30" s="23">
        <v>-6.3165787202738837E-3</v>
      </c>
      <c r="AV30" s="23">
        <v>-0.18128298822574096</v>
      </c>
      <c r="AW30" s="23">
        <v>0.49544973544973547</v>
      </c>
      <c r="AX30" s="23">
        <v>-0.18899470899470899</v>
      </c>
      <c r="AY30" s="23">
        <v>1.5813804173354735</v>
      </c>
      <c r="AZ30" s="23">
        <v>-12.334510433386837</v>
      </c>
      <c r="BA30" s="23">
        <v>-0.4717379820390914</v>
      </c>
      <c r="BB30" s="23">
        <v>0.63235891189606175</v>
      </c>
      <c r="BC30" s="24">
        <v>0.29797206810790128</v>
      </c>
    </row>
    <row r="31" spans="1:55" x14ac:dyDescent="0.2">
      <c r="A31" s="52" t="s">
        <v>105</v>
      </c>
      <c r="B31" s="52" t="s">
        <v>106</v>
      </c>
      <c r="C31" s="52" t="s">
        <v>72</v>
      </c>
      <c r="D31" s="52">
        <v>68339</v>
      </c>
      <c r="E31" s="52" t="s">
        <v>16</v>
      </c>
      <c r="F31" s="52">
        <v>2019</v>
      </c>
      <c r="G31" s="52" t="s">
        <v>17</v>
      </c>
      <c r="H31" s="53">
        <v>43830</v>
      </c>
      <c r="I31" s="53">
        <v>43886</v>
      </c>
      <c r="J31" s="53">
        <v>43886</v>
      </c>
      <c r="K31" s="54">
        <v>442959000</v>
      </c>
      <c r="L31" s="54">
        <v>446293000</v>
      </c>
      <c r="M31" s="52" t="s">
        <v>107</v>
      </c>
      <c r="N31" s="21">
        <v>0.46536800481075863</v>
      </c>
      <c r="O31" s="22">
        <v>0.46536800481075863</v>
      </c>
      <c r="P31" s="22">
        <v>0.2735572279825792</v>
      </c>
      <c r="Q31" s="22">
        <v>5.4979884315839014</v>
      </c>
      <c r="R31" s="22">
        <v>0.56202104594220781</v>
      </c>
      <c r="S31" s="22">
        <v>6.8413330342790929E-2</v>
      </c>
      <c r="T31" s="22">
        <v>0.49360771559941685</v>
      </c>
      <c r="U31" s="22">
        <v>3.6520062548391503</v>
      </c>
      <c r="V31" s="22">
        <v>0.44454902913358335</v>
      </c>
      <c r="W31" s="22">
        <v>3.2074572257055669</v>
      </c>
      <c r="X31" s="23">
        <v>5.9665993794624499E-2</v>
      </c>
      <c r="Y31" s="23">
        <v>0.27101119527338108</v>
      </c>
      <c r="Z31" s="23">
        <v>0.94033400620537555</v>
      </c>
      <c r="AA31" s="23">
        <v>0.14434740757354866</v>
      </c>
      <c r="AB31" s="24">
        <v>0.15389377967178797</v>
      </c>
      <c r="AC31" s="25">
        <v>0.70755774837407492</v>
      </c>
      <c r="AD31" s="23">
        <v>0.58926427713942719</v>
      </c>
      <c r="AE31" s="23">
        <v>0.35465614817355512</v>
      </c>
      <c r="AF31" s="23">
        <v>0.24904027545083968</v>
      </c>
      <c r="AG31" s="23">
        <v>5.8206932499348447</v>
      </c>
      <c r="AH31" s="24">
        <v>3.5032577534532185</v>
      </c>
      <c r="AI31" s="25">
        <v>0.13902361029686083</v>
      </c>
      <c r="AJ31" s="23">
        <v>0.68382017967454489</v>
      </c>
      <c r="AK31" s="23">
        <v>8.9360393092611221E-2</v>
      </c>
      <c r="AL31" s="24">
        <v>0.15599823740199706</v>
      </c>
      <c r="AM31" s="25">
        <v>0.28659915893667737</v>
      </c>
      <c r="AN31" s="23">
        <v>1.1508144954379147</v>
      </c>
      <c r="AO31" s="23">
        <v>0.17710319240402228</v>
      </c>
      <c r="AP31" s="23">
        <v>-2.5836940591022191</v>
      </c>
      <c r="AQ31" s="23">
        <v>4.4105827819520764E-2</v>
      </c>
      <c r="AR31" s="23">
        <v>0.49504637019643022</v>
      </c>
      <c r="AS31" s="23">
        <v>6.8823133649064019E-2</v>
      </c>
      <c r="AT31" s="23">
        <v>8.7674292549811225E-2</v>
      </c>
      <c r="AU31" s="23">
        <v>-4.2804818047633801E-2</v>
      </c>
      <c r="AV31" s="23">
        <v>-9.7649592191358277E-3</v>
      </c>
      <c r="AW31" s="23">
        <v>0.17761937218372525</v>
      </c>
      <c r="AX31" s="23">
        <v>-1.1118368737930252E-2</v>
      </c>
      <c r="AY31" s="23">
        <v>5.3853765559237035</v>
      </c>
      <c r="AZ31" s="23">
        <v>5.0492970359093761</v>
      </c>
      <c r="BA31" s="23">
        <v>-0.12443055408411909</v>
      </c>
      <c r="BB31" s="23">
        <v>0.11175869035642724</v>
      </c>
      <c r="BC31" s="24">
        <v>7.2048217956311181E-2</v>
      </c>
    </row>
    <row r="32" spans="1:55" x14ac:dyDescent="0.2">
      <c r="A32" s="52" t="s">
        <v>93</v>
      </c>
      <c r="B32" s="52" t="s">
        <v>94</v>
      </c>
      <c r="C32" s="52" t="s">
        <v>45</v>
      </c>
      <c r="D32" s="52">
        <v>62747</v>
      </c>
      <c r="E32" s="52" t="s">
        <v>16</v>
      </c>
      <c r="F32" s="52">
        <v>2019</v>
      </c>
      <c r="G32" s="52" t="s">
        <v>17</v>
      </c>
      <c r="H32" s="53">
        <v>43830</v>
      </c>
      <c r="I32" s="53">
        <v>43861</v>
      </c>
      <c r="J32" s="53">
        <v>43861</v>
      </c>
      <c r="K32" s="54">
        <v>497000000</v>
      </c>
      <c r="L32" s="54">
        <v>507000000</v>
      </c>
      <c r="M32" s="52" t="s">
        <v>95</v>
      </c>
      <c r="N32" s="21">
        <v>1.0970482394205803</v>
      </c>
      <c r="O32" s="22">
        <v>0.86362911674941922</v>
      </c>
      <c r="P32" s="22">
        <v>0.62657723317997538</v>
      </c>
      <c r="Q32" s="22">
        <v>2.6295198195294875</v>
      </c>
      <c r="R32" s="22">
        <v>0.10394764881375196</v>
      </c>
      <c r="S32" s="22">
        <v>0</v>
      </c>
      <c r="T32" s="22">
        <v>0.10394764881375196</v>
      </c>
      <c r="U32" s="22">
        <v>0.37728005156300354</v>
      </c>
      <c r="V32" s="22">
        <v>0</v>
      </c>
      <c r="W32" s="22">
        <v>0.37728005156300354</v>
      </c>
      <c r="X32" s="23">
        <v>0.42767971302741864</v>
      </c>
      <c r="Y32" s="23">
        <v>0.29483025644436422</v>
      </c>
      <c r="Z32" s="23">
        <v>0.5723202869725813</v>
      </c>
      <c r="AA32" s="23">
        <v>6.5501136525074583E-2</v>
      </c>
      <c r="AB32" s="24">
        <v>0.27551853956527916</v>
      </c>
      <c r="AC32" s="25">
        <v>0.40990011478600608</v>
      </c>
      <c r="AD32" s="23">
        <v>5.1835506662579051E-2</v>
      </c>
      <c r="AE32" s="23">
        <v>5.1835506662579051E-2</v>
      </c>
      <c r="AF32" s="23">
        <v>4.1308703060722513E-2</v>
      </c>
      <c r="AG32" s="23">
        <v>18.93359375</v>
      </c>
      <c r="AH32" s="24">
        <v>18.93359375</v>
      </c>
      <c r="AI32" s="25">
        <v>-0.26135950563431481</v>
      </c>
      <c r="AJ32" s="23">
        <v>0.43859609165034391</v>
      </c>
      <c r="AK32" s="23">
        <v>1.6449132997352012</v>
      </c>
      <c r="AL32" s="24">
        <v>1.6449132997352012</v>
      </c>
      <c r="AM32" s="25">
        <v>0.1867225265871737</v>
      </c>
      <c r="AN32" s="23">
        <v>4.5201740251369644</v>
      </c>
      <c r="AO32" s="23">
        <v>1.2453917459866459</v>
      </c>
      <c r="AP32" s="23">
        <v>32.917390283970896</v>
      </c>
      <c r="AQ32" s="23">
        <v>5.1445517829237106E-2</v>
      </c>
      <c r="AR32" s="23">
        <v>0.13729404467385803</v>
      </c>
      <c r="AS32" s="23">
        <v>-3.5883103642495064E-2</v>
      </c>
      <c r="AT32" s="23">
        <v>0.17098487000994458</v>
      </c>
      <c r="AU32" s="23">
        <v>0.1620849086685191</v>
      </c>
      <c r="AV32" s="23">
        <v>0.60788417186298793</v>
      </c>
      <c r="AW32" s="23">
        <v>1.6449132997352012</v>
      </c>
      <c r="AX32" s="23">
        <v>0.60788417186298793</v>
      </c>
      <c r="AY32" s="23">
        <v>1.610205625472801</v>
      </c>
      <c r="AZ32" s="23">
        <v>-2.1736469293721203</v>
      </c>
      <c r="BA32" s="23">
        <v>1.2282533655505696</v>
      </c>
      <c r="BB32" s="23">
        <v>0.62103869479798413</v>
      </c>
      <c r="BC32" s="24">
        <v>0.1058019732821095</v>
      </c>
    </row>
    <row r="33" spans="1:55" x14ac:dyDescent="0.2">
      <c r="A33" s="52" t="s">
        <v>152</v>
      </c>
      <c r="B33" s="52" t="s">
        <v>153</v>
      </c>
      <c r="C33" s="52" t="s">
        <v>34</v>
      </c>
      <c r="D33" s="52">
        <v>536189</v>
      </c>
      <c r="E33" s="52" t="s">
        <v>16</v>
      </c>
      <c r="F33" s="52">
        <v>2019</v>
      </c>
      <c r="G33" s="52" t="s">
        <v>17</v>
      </c>
      <c r="H33" s="53">
        <v>43830</v>
      </c>
      <c r="I33" s="53">
        <v>43875</v>
      </c>
      <c r="J33" s="53">
        <v>43875</v>
      </c>
      <c r="K33" s="54">
        <v>76350000</v>
      </c>
      <c r="L33" s="54">
        <v>80227000</v>
      </c>
      <c r="M33" s="52" t="s">
        <v>154</v>
      </c>
      <c r="N33" s="21">
        <v>5.8144149636393481</v>
      </c>
      <c r="O33" s="22">
        <v>5.4060484965012714</v>
      </c>
      <c r="P33" s="22">
        <v>4.5628649045176983</v>
      </c>
      <c r="Q33" s="22">
        <v>0.44585284897912936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3">
        <v>0.82948517307044434</v>
      </c>
      <c r="Y33" s="23">
        <v>0.70857877215313814</v>
      </c>
      <c r="Z33" s="23">
        <v>0.17051482692955566</v>
      </c>
      <c r="AA33" s="23">
        <v>1.3106618657249557E-2</v>
      </c>
      <c r="AB33" s="24">
        <v>0.69163331573200426</v>
      </c>
      <c r="AC33" s="25">
        <v>0.64061648330406118</v>
      </c>
      <c r="AD33" s="23">
        <v>0.3342481414158342</v>
      </c>
      <c r="AE33" s="23">
        <v>0.3342481414158342</v>
      </c>
      <c r="AF33" s="23">
        <v>0.35668679631609995</v>
      </c>
      <c r="AG33" s="23" t="e">
        <v>#DIV/0!</v>
      </c>
      <c r="AH33" s="24" t="e">
        <v>#DIV/0!</v>
      </c>
      <c r="AI33" s="25">
        <v>-0.22633053453979818</v>
      </c>
      <c r="AJ33" s="23">
        <v>1.6129223513333355</v>
      </c>
      <c r="AK33" s="23" t="e">
        <v>#DIV/0!</v>
      </c>
      <c r="AL33" s="24" t="e">
        <v>#DIV/0!</v>
      </c>
      <c r="AM33" s="25">
        <v>0.29705018091772301</v>
      </c>
      <c r="AN33" s="23">
        <v>0.83280397252068095</v>
      </c>
      <c r="AO33" s="23">
        <v>0.57599497286926349</v>
      </c>
      <c r="AP33" s="23">
        <v>0.83863419887969015</v>
      </c>
      <c r="AQ33" s="23">
        <v>0.2054498015669165</v>
      </c>
      <c r="AR33" s="23">
        <v>0.39948214340529287</v>
      </c>
      <c r="AS33" s="23">
        <v>-9.0415007056024246E-2</v>
      </c>
      <c r="AT33" s="23">
        <v>0.23009970635248692</v>
      </c>
      <c r="AU33" s="23">
        <v>1.1371488291233582</v>
      </c>
      <c r="AV33" s="23" t="e">
        <v>#DIV/0!</v>
      </c>
      <c r="AW33" s="23" t="e">
        <v>#DIV/0!</v>
      </c>
      <c r="AX33" s="23" t="e">
        <v>#DIV/0!</v>
      </c>
      <c r="AY33" s="23">
        <v>0</v>
      </c>
      <c r="AZ33" s="23">
        <v>-3.3810572195181279</v>
      </c>
      <c r="BA33" s="23">
        <v>0.78961281221398194</v>
      </c>
      <c r="BB33" s="23" t="e">
        <v>#DIV/0!</v>
      </c>
      <c r="BC33" s="24">
        <v>0.22456117468959505</v>
      </c>
    </row>
    <row r="34" spans="1:55" x14ac:dyDescent="0.2">
      <c r="A34" s="52" t="s">
        <v>130</v>
      </c>
      <c r="B34" s="52" t="s">
        <v>131</v>
      </c>
      <c r="C34" s="52" t="s">
        <v>34</v>
      </c>
      <c r="D34" s="52">
        <v>126145</v>
      </c>
      <c r="E34" s="52" t="s">
        <v>16</v>
      </c>
      <c r="F34" s="52">
        <v>2019</v>
      </c>
      <c r="G34" s="52" t="s">
        <v>17</v>
      </c>
      <c r="H34" s="53">
        <v>43830</v>
      </c>
      <c r="I34" s="53">
        <v>43888</v>
      </c>
      <c r="J34" s="53">
        <v>43888</v>
      </c>
      <c r="K34" s="54">
        <v>85185000</v>
      </c>
      <c r="L34" s="54">
        <v>86991000</v>
      </c>
      <c r="M34" s="52" t="s">
        <v>132</v>
      </c>
      <c r="N34" s="21">
        <v>2.2376499697902581</v>
      </c>
      <c r="O34" s="22">
        <v>2.2376499697902581</v>
      </c>
      <c r="P34" s="22">
        <v>1.2549730989440977</v>
      </c>
      <c r="Q34" s="22">
        <v>0.40120357481759172</v>
      </c>
      <c r="R34" s="22">
        <v>0.10302596444182309</v>
      </c>
      <c r="S34" s="22">
        <v>1.5499431997482065E-2</v>
      </c>
      <c r="T34" s="22">
        <v>8.7526532444341026E-2</v>
      </c>
      <c r="U34" s="22">
        <v>0.1443603496749126</v>
      </c>
      <c r="V34" s="22">
        <v>2.1717859522514035E-2</v>
      </c>
      <c r="W34" s="22">
        <v>0.12264249015239856</v>
      </c>
      <c r="X34" s="23">
        <v>0.32145408644591206</v>
      </c>
      <c r="Y34" s="23">
        <v>1.771966795560153</v>
      </c>
      <c r="Z34" s="23">
        <v>0.678545913554088</v>
      </c>
      <c r="AA34" s="23">
        <v>0.49872625667844694</v>
      </c>
      <c r="AB34" s="24">
        <v>0.71367217296043495</v>
      </c>
      <c r="AC34" s="25">
        <v>0.89031342602243435</v>
      </c>
      <c r="AD34" s="23">
        <v>0.3497670018708457</v>
      </c>
      <c r="AE34" s="23">
        <v>0.33976035232061386</v>
      </c>
      <c r="AF34" s="23">
        <v>0.29770920355803709</v>
      </c>
      <c r="AG34" s="23">
        <v>-56.797964649169792</v>
      </c>
      <c r="AH34" s="24">
        <v>-55.173004820567755</v>
      </c>
      <c r="AI34" s="25">
        <v>0.85892794277667539</v>
      </c>
      <c r="AJ34" s="23">
        <v>0.7191875017981989</v>
      </c>
      <c r="AK34" s="23">
        <v>1.0028182801069543</v>
      </c>
      <c r="AL34" s="24">
        <v>1.0028182801069543</v>
      </c>
      <c r="AM34" s="25">
        <v>0.13068215217617296</v>
      </c>
      <c r="AN34" s="23">
        <v>0.43895906009737129</v>
      </c>
      <c r="AO34" s="23">
        <v>0.3132728662603611</v>
      </c>
      <c r="AP34" s="23">
        <v>1.7619685240718785</v>
      </c>
      <c r="AQ34" s="23">
        <v>9.3264215510715578E-2</v>
      </c>
      <c r="AR34" s="23">
        <v>0.32979658181453558</v>
      </c>
      <c r="AS34" s="23">
        <v>0.28327149955273856</v>
      </c>
      <c r="AT34" s="23">
        <v>0.10331632046790926</v>
      </c>
      <c r="AU34" s="23">
        <v>-0.47992059153551803</v>
      </c>
      <c r="AV34" s="23">
        <v>-0.66919008045638084</v>
      </c>
      <c r="AW34" s="23">
        <v>1.1804000179443772</v>
      </c>
      <c r="AX34" s="23">
        <v>-0.78769204615482691</v>
      </c>
      <c r="AY34" s="23">
        <v>0.94025374899332148</v>
      </c>
      <c r="AZ34" s="23">
        <v>-0.70510119594348641</v>
      </c>
      <c r="BA34" s="23">
        <v>-0.73923265269945382</v>
      </c>
      <c r="BB34" s="23">
        <v>1.0331152927300409</v>
      </c>
      <c r="BC34" s="24">
        <v>0.12429330265578473</v>
      </c>
    </row>
    <row r="35" spans="1:55" x14ac:dyDescent="0.2">
      <c r="A35" s="52" t="s">
        <v>133</v>
      </c>
      <c r="B35" s="52" t="s">
        <v>134</v>
      </c>
      <c r="C35" s="52" t="s">
        <v>113</v>
      </c>
      <c r="D35" s="52">
        <v>67471</v>
      </c>
      <c r="E35" s="52" t="s">
        <v>16</v>
      </c>
      <c r="F35" s="52">
        <v>2019</v>
      </c>
      <c r="G35" s="52" t="s">
        <v>17</v>
      </c>
      <c r="H35" s="53">
        <v>43830</v>
      </c>
      <c r="I35" s="53">
        <v>43875</v>
      </c>
      <c r="J35" s="53">
        <v>43875</v>
      </c>
      <c r="K35" s="54">
        <v>234700000</v>
      </c>
      <c r="L35" s="54">
        <v>236800000</v>
      </c>
      <c r="M35" s="52" t="s">
        <v>135</v>
      </c>
      <c r="N35" s="21">
        <v>1.0581208657119003</v>
      </c>
      <c r="O35" s="22">
        <v>1.0581208657119003</v>
      </c>
      <c r="P35" s="22">
        <v>5.9597970586346416E-2</v>
      </c>
      <c r="Q35" s="22">
        <v>7.525659611481589</v>
      </c>
      <c r="R35" s="22">
        <v>0.24958340418296207</v>
      </c>
      <c r="S35" s="22">
        <v>2.4213569120897806E-2</v>
      </c>
      <c r="T35" s="22">
        <v>0.22536983506206426</v>
      </c>
      <c r="U35" s="22">
        <v>2.1278631487387649</v>
      </c>
      <c r="V35" s="22">
        <v>0.20643664830385619</v>
      </c>
      <c r="W35" s="22">
        <v>1.9214265004349087</v>
      </c>
      <c r="X35" s="23">
        <v>0.56031287196055091</v>
      </c>
      <c r="Y35" s="23">
        <v>0.16859754607224911</v>
      </c>
      <c r="Z35" s="23">
        <v>0.43968712803944909</v>
      </c>
      <c r="AA35" s="23">
        <v>0.27767386498894747</v>
      </c>
      <c r="AB35" s="24">
        <v>0.11729297738479851</v>
      </c>
      <c r="AC35" s="25">
        <v>0.45028602560610187</v>
      </c>
      <c r="AD35" s="23">
        <v>0.32379914646327068</v>
      </c>
      <c r="AE35" s="23">
        <v>0.30818124035231093</v>
      </c>
      <c r="AF35" s="23">
        <v>0.13910832652319985</v>
      </c>
      <c r="AG35" s="23">
        <v>11.926421404682275</v>
      </c>
      <c r="AH35" s="24">
        <v>11.351170568561873</v>
      </c>
      <c r="AI35" s="25">
        <v>-0.8136239782016349</v>
      </c>
      <c r="AJ35" s="23">
        <v>0.11784728020037248</v>
      </c>
      <c r="AK35" s="23">
        <v>0.19416814279874642</v>
      </c>
      <c r="AL35" s="24">
        <v>0.25003406458645594</v>
      </c>
      <c r="AM35" s="25">
        <v>0.44418672078863436</v>
      </c>
      <c r="AN35" s="23">
        <v>3.1930994491156857</v>
      </c>
      <c r="AO35" s="23">
        <v>0.37452814147253871</v>
      </c>
      <c r="AP35" s="23">
        <v>12.169060773480663</v>
      </c>
      <c r="AQ35" s="23">
        <v>5.2099982996089103E-2</v>
      </c>
      <c r="AR35" s="23">
        <v>0.16662126577680922</v>
      </c>
      <c r="AS35" s="23">
        <v>-0.13556705711431943</v>
      </c>
      <c r="AT35" s="23">
        <v>6.2404353001190273E-2</v>
      </c>
      <c r="AU35" s="23">
        <v>0.1031404534069745</v>
      </c>
      <c r="AV35" s="23">
        <v>0.21883090339283282</v>
      </c>
      <c r="AW35" s="23">
        <v>0.27689754036517278</v>
      </c>
      <c r="AX35" s="23">
        <v>0.2423419345103365</v>
      </c>
      <c r="AY35" s="23">
        <v>2.0580482333146382</v>
      </c>
      <c r="AZ35" s="23">
        <v>1.797812675266405</v>
      </c>
      <c r="BA35" s="23">
        <v>1.0483028720626633</v>
      </c>
      <c r="BB35" s="23">
        <v>0.46246082572557567</v>
      </c>
      <c r="BC35" s="24">
        <v>0.24533757409281481</v>
      </c>
    </row>
    <row r="36" spans="1:55" x14ac:dyDescent="0.2">
      <c r="A36" s="52" t="s">
        <v>19</v>
      </c>
      <c r="B36" s="52" t="s">
        <v>20</v>
      </c>
      <c r="C36" s="52" t="s">
        <v>15</v>
      </c>
      <c r="D36" s="52">
        <v>445771</v>
      </c>
      <c r="E36" s="52" t="s">
        <v>16</v>
      </c>
      <c r="F36" s="52">
        <v>2019</v>
      </c>
      <c r="G36" s="52" t="s">
        <v>17</v>
      </c>
      <c r="H36" s="53">
        <v>43830</v>
      </c>
      <c r="I36" s="53">
        <v>43885</v>
      </c>
      <c r="J36" s="53">
        <v>43885</v>
      </c>
      <c r="K36" s="54">
        <v>162873911</v>
      </c>
      <c r="L36" s="54">
        <v>164117933</v>
      </c>
      <c r="M36" s="52" t="s">
        <v>21</v>
      </c>
      <c r="N36" s="21">
        <v>1.9574690150032616</v>
      </c>
      <c r="O36" s="22">
        <v>1.5621656881930854</v>
      </c>
      <c r="P36" s="22">
        <v>0.71937377690802351</v>
      </c>
      <c r="Q36" s="22">
        <v>0.83465322774178063</v>
      </c>
      <c r="R36" s="22">
        <v>9.287115761935906E-2</v>
      </c>
      <c r="S36" s="22">
        <v>2.2236756049705689E-3</v>
      </c>
      <c r="T36" s="22">
        <v>9.0647482014388492E-2</v>
      </c>
      <c r="U36" s="22">
        <v>0.17038636909047275</v>
      </c>
      <c r="V36" s="22">
        <v>4.0796736261099111E-3</v>
      </c>
      <c r="W36" s="22">
        <v>0.16630669546436286</v>
      </c>
      <c r="X36" s="23">
        <v>0.49064748201438851</v>
      </c>
      <c r="Y36" s="23">
        <v>0.76683842473316155</v>
      </c>
      <c r="Z36" s="23">
        <v>0.50935251798561154</v>
      </c>
      <c r="AA36" s="23">
        <v>0.17854807063440156</v>
      </c>
      <c r="AB36" s="24">
        <v>0.54506213211249177</v>
      </c>
      <c r="AC36" s="25">
        <v>0.39452668159187354</v>
      </c>
      <c r="AD36" s="23">
        <v>0.15541150131987838</v>
      </c>
      <c r="AE36" s="23">
        <v>0.15541150131987838</v>
      </c>
      <c r="AF36" s="23">
        <v>0.12363417649614061</v>
      </c>
      <c r="AG36" s="23">
        <v>42.281818181818181</v>
      </c>
      <c r="AH36" s="24">
        <v>42.281818181818181</v>
      </c>
      <c r="AI36" s="25">
        <v>-0.82376150811047788</v>
      </c>
      <c r="AJ36" s="23">
        <v>0.5951728636660143</v>
      </c>
      <c r="AK36" s="23">
        <v>1.0809859154929577</v>
      </c>
      <c r="AL36" s="24">
        <v>1.6063380281690141</v>
      </c>
      <c r="AM36" s="25">
        <v>0.22198224142068634</v>
      </c>
      <c r="AN36" s="23">
        <v>1.7954763618910488</v>
      </c>
      <c r="AO36" s="23">
        <v>0.97864617396991493</v>
      </c>
      <c r="AP36" s="23">
        <v>4.0778035154653223</v>
      </c>
      <c r="AQ36" s="23">
        <v>0.1209941137998692</v>
      </c>
      <c r="AR36" s="23">
        <v>0.15243759815551175</v>
      </c>
      <c r="AS36" s="23">
        <v>-0.12557222574932336</v>
      </c>
      <c r="AT36" s="23">
        <v>0.14918247220405495</v>
      </c>
      <c r="AU36" s="23">
        <v>0.63939986953685579</v>
      </c>
      <c r="AV36" s="23">
        <v>1.7257042253521127</v>
      </c>
      <c r="AW36" s="23">
        <v>1.6457431457431457</v>
      </c>
      <c r="AX36" s="23">
        <v>1.7680375180375181</v>
      </c>
      <c r="AY36" s="23">
        <v>0.61062137174801123</v>
      </c>
      <c r="AZ36" s="23">
        <v>-0.57493012255428944</v>
      </c>
      <c r="BA36" s="23">
        <v>1.3245945945945945</v>
      </c>
      <c r="BB36" s="23">
        <v>1.6376760563380282</v>
      </c>
      <c r="BC36" s="24">
        <v>0.20296748854462143</v>
      </c>
    </row>
    <row r="37" spans="1:55" x14ac:dyDescent="0.2">
      <c r="A37" s="52" t="s">
        <v>136</v>
      </c>
      <c r="B37" s="52" t="s">
        <v>137</v>
      </c>
      <c r="C37" s="52" t="s">
        <v>138</v>
      </c>
      <c r="D37" s="52">
        <v>254576</v>
      </c>
      <c r="E37" s="52" t="s">
        <v>16</v>
      </c>
      <c r="F37" s="52">
        <v>2019</v>
      </c>
      <c r="G37" s="52" t="s">
        <v>17</v>
      </c>
      <c r="H37" s="53">
        <v>43830</v>
      </c>
      <c r="I37" s="53">
        <v>43889</v>
      </c>
      <c r="J37" s="53">
        <v>43889</v>
      </c>
      <c r="K37" s="54">
        <v>378000000</v>
      </c>
      <c r="L37" s="54">
        <v>378000000</v>
      </c>
      <c r="M37" s="52" t="s">
        <v>139</v>
      </c>
      <c r="N37" s="21">
        <v>1.0571428571428572</v>
      </c>
      <c r="O37" s="22">
        <v>1.0571428571428572</v>
      </c>
      <c r="P37" s="22">
        <v>0.13315363881401618</v>
      </c>
      <c r="Q37" s="22">
        <v>2.6069721115537847</v>
      </c>
      <c r="R37" s="22">
        <v>0.47307671066438395</v>
      </c>
      <c r="S37" s="22">
        <v>6.0749986193184952E-4</v>
      </c>
      <c r="T37" s="22">
        <v>0.47246921080245208</v>
      </c>
      <c r="U37" s="22">
        <v>1.7063745019920318</v>
      </c>
      <c r="V37" s="22">
        <v>2.1912350597609563E-3</v>
      </c>
      <c r="W37" s="22">
        <v>1.704183266932271</v>
      </c>
      <c r="X37" s="23">
        <v>0.10830065720439609</v>
      </c>
      <c r="Y37" s="23">
        <v>0.27724084608162591</v>
      </c>
      <c r="Z37" s="23">
        <v>0.89169934279560392</v>
      </c>
      <c r="AA37" s="23">
        <v>0</v>
      </c>
      <c r="AB37" s="24">
        <v>0.27724084608162591</v>
      </c>
      <c r="AC37" s="25">
        <v>1</v>
      </c>
      <c r="AD37" s="23">
        <v>0.54531274372172833</v>
      </c>
      <c r="AE37" s="23">
        <v>0.12728123537669631</v>
      </c>
      <c r="AF37" s="23">
        <v>-0.55420371236936516</v>
      </c>
      <c r="AG37" s="23">
        <v>7.5670995670995671</v>
      </c>
      <c r="AH37" s="24">
        <v>1.7662337662337662</v>
      </c>
      <c r="AI37" s="25">
        <v>3.9065224973840254E-2</v>
      </c>
      <c r="AJ37" s="23">
        <v>1.5455525606469003</v>
      </c>
      <c r="AK37" s="23">
        <v>0.29080084053233712</v>
      </c>
      <c r="AL37" s="24">
        <v>0.33469530702778427</v>
      </c>
      <c r="AM37" s="25">
        <v>-0.70776892430278882</v>
      </c>
      <c r="AN37" s="23">
        <v>1.2770916334661355</v>
      </c>
      <c r="AO37" s="23">
        <v>0.35406196498591702</v>
      </c>
      <c r="AP37" s="23">
        <v>60.481132075471699</v>
      </c>
      <c r="AQ37" s="23">
        <v>-0.19622245540398742</v>
      </c>
      <c r="AR37" s="23">
        <v>0.4472001247855249</v>
      </c>
      <c r="AS37" s="23">
        <v>1.7469973483075964E-2</v>
      </c>
      <c r="AT37" s="23">
        <v>0.15833655492351023</v>
      </c>
      <c r="AU37" s="23">
        <v>-0.31212938005390833</v>
      </c>
      <c r="AV37" s="23">
        <v>-6.7592808778893301E-2</v>
      </c>
      <c r="AW37" s="23">
        <v>0.33512565751022794</v>
      </c>
      <c r="AX37" s="23">
        <v>-6.7679719462302751E-2</v>
      </c>
      <c r="AY37" s="23">
        <v>2.4502288329519453</v>
      </c>
      <c r="AZ37" s="23">
        <v>2.3795766590389018</v>
      </c>
      <c r="BA37" s="23">
        <v>0.16296087813115676</v>
      </c>
      <c r="BB37" s="23">
        <v>9.5260331543310761E-2</v>
      </c>
      <c r="BC37" s="24">
        <v>5.0209205020920501E-2</v>
      </c>
    </row>
    <row r="38" spans="1:55" x14ac:dyDescent="0.2">
      <c r="A38" s="52" t="s">
        <v>57</v>
      </c>
      <c r="B38" s="52" t="s">
        <v>58</v>
      </c>
      <c r="C38" s="52" t="s">
        <v>59</v>
      </c>
      <c r="D38" s="52">
        <v>185217</v>
      </c>
      <c r="E38" s="52" t="s">
        <v>16</v>
      </c>
      <c r="F38" s="52">
        <v>2019</v>
      </c>
      <c r="G38" s="52" t="s">
        <v>17</v>
      </c>
      <c r="H38" s="53">
        <v>43738</v>
      </c>
      <c r="I38" s="53">
        <v>43795</v>
      </c>
      <c r="J38" s="53">
        <v>43854</v>
      </c>
      <c r="K38" s="54">
        <v>220500000</v>
      </c>
      <c r="L38" s="54">
        <v>222100000</v>
      </c>
      <c r="M38" s="52" t="s">
        <v>60</v>
      </c>
      <c r="N38" s="21">
        <v>2.5362732714591685</v>
      </c>
      <c r="O38" s="22">
        <v>2.323027074523587</v>
      </c>
      <c r="P38" s="22">
        <v>1.3261024767971883</v>
      </c>
      <c r="Q38" s="22">
        <v>0.66335625159154565</v>
      </c>
      <c r="R38" s="22">
        <v>0.17558122347277066</v>
      </c>
      <c r="S38" s="22">
        <v>5.2051439069197795E-3</v>
      </c>
      <c r="T38" s="22">
        <v>0.17037607956585088</v>
      </c>
      <c r="U38" s="22">
        <v>0.2920541257255253</v>
      </c>
      <c r="V38" s="22">
        <v>8.658008658008658E-3</v>
      </c>
      <c r="W38" s="22">
        <v>0.28339611706751666</v>
      </c>
      <c r="X38" s="23">
        <v>0.24380239457735919</v>
      </c>
      <c r="Y38" s="23">
        <v>0.64245579988942925</v>
      </c>
      <c r="Z38" s="23">
        <v>0.75619760542264081</v>
      </c>
      <c r="AA38" s="23">
        <v>4.2079312456447832E-2</v>
      </c>
      <c r="AB38" s="24">
        <v>0.60119412124923455</v>
      </c>
      <c r="AC38" s="25">
        <v>0.33001827579634258</v>
      </c>
      <c r="AD38" s="23">
        <v>0.24043323728262453</v>
      </c>
      <c r="AE38" s="23">
        <v>0.24043323728262453</v>
      </c>
      <c r="AF38" s="23">
        <v>0.19733375192007982</v>
      </c>
      <c r="AG38" s="23">
        <v>15.652554744525547</v>
      </c>
      <c r="AH38" s="24">
        <v>15.652554744525547</v>
      </c>
      <c r="AI38" s="25">
        <v>-0.46146334893430757</v>
      </c>
      <c r="AJ38" s="23">
        <v>1.6310066450656269</v>
      </c>
      <c r="AK38" s="23">
        <v>0.59407696933253162</v>
      </c>
      <c r="AL38" s="24">
        <v>0.89293445580276609</v>
      </c>
      <c r="AM38" s="25">
        <v>0.15454457645127018</v>
      </c>
      <c r="AN38" s="23">
        <v>0.78316342210865542</v>
      </c>
      <c r="AO38" s="23">
        <v>0.47083324534915638</v>
      </c>
      <c r="AP38" s="23">
        <v>3.1882819761206833</v>
      </c>
      <c r="AQ38" s="23">
        <v>9.2911290833456506E-2</v>
      </c>
      <c r="AR38" s="23">
        <v>0.33298949422013924</v>
      </c>
      <c r="AS38" s="23">
        <v>-0.1536624471627667</v>
      </c>
      <c r="AT38" s="23">
        <v>0.15678252423084232</v>
      </c>
      <c r="AU38" s="23">
        <v>0.47037179416771924</v>
      </c>
      <c r="AV38" s="23">
        <v>0.25751653638003608</v>
      </c>
      <c r="AW38" s="23">
        <v>0.92021441407944471</v>
      </c>
      <c r="AX38" s="23">
        <v>0.26538390035322551</v>
      </c>
      <c r="AY38" s="23">
        <v>1.5510166013803395</v>
      </c>
      <c r="AZ38" s="23">
        <v>0.42496735683641113</v>
      </c>
      <c r="BA38" s="23">
        <v>0.48664772727272726</v>
      </c>
      <c r="BB38" s="23">
        <v>0.64473842453397479</v>
      </c>
      <c r="BC38" s="24">
        <v>0.12524310970161021</v>
      </c>
    </row>
    <row r="39" spans="1:55" x14ac:dyDescent="0.2">
      <c r="A39" s="52" t="s">
        <v>124</v>
      </c>
      <c r="B39" s="52" t="s">
        <v>125</v>
      </c>
      <c r="C39" s="52" t="s">
        <v>34</v>
      </c>
      <c r="D39" s="52">
        <v>65820</v>
      </c>
      <c r="E39" s="52" t="s">
        <v>16</v>
      </c>
      <c r="F39" s="52">
        <v>2019</v>
      </c>
      <c r="G39" s="52" t="s">
        <v>17</v>
      </c>
      <c r="H39" s="53">
        <v>43830</v>
      </c>
      <c r="I39" s="53">
        <v>43873</v>
      </c>
      <c r="J39" s="53">
        <v>43873</v>
      </c>
      <c r="K39" s="54">
        <v>297300000</v>
      </c>
      <c r="L39" s="54">
        <v>308100000</v>
      </c>
      <c r="M39" s="52" t="s">
        <v>126</v>
      </c>
      <c r="N39" s="21">
        <v>1.9745862052796923</v>
      </c>
      <c r="O39" s="22">
        <v>1.3602944624185305</v>
      </c>
      <c r="P39" s="22">
        <v>0.42603272846626344</v>
      </c>
      <c r="Q39" s="22">
        <v>1.3531395500630956</v>
      </c>
      <c r="R39" s="22">
        <v>0.33347510517313117</v>
      </c>
      <c r="S39" s="22">
        <v>3.7289075863344276E-2</v>
      </c>
      <c r="T39" s="22">
        <v>0.29618602930978688</v>
      </c>
      <c r="U39" s="22">
        <v>0.7847134589443453</v>
      </c>
      <c r="V39" s="22">
        <v>8.774639919933859E-2</v>
      </c>
      <c r="W39" s="22">
        <v>0.69696705974500672</v>
      </c>
      <c r="X39" s="23">
        <v>0.38936711201516344</v>
      </c>
      <c r="Y39" s="23">
        <v>0.88215423592184561</v>
      </c>
      <c r="Z39" s="23">
        <v>0.61063288798483661</v>
      </c>
      <c r="AA39" s="23">
        <v>0.45001155748694005</v>
      </c>
      <c r="AB39" s="24">
        <v>0.4249641717904859</v>
      </c>
      <c r="AC39" s="25">
        <v>0.31803924429207092</v>
      </c>
      <c r="AD39" s="23">
        <v>0.19994164417535926</v>
      </c>
      <c r="AE39" s="23">
        <v>0.19994164417535926</v>
      </c>
      <c r="AF39" s="23">
        <v>0.14041870304179735</v>
      </c>
      <c r="AG39" s="23">
        <v>13.98469387755102</v>
      </c>
      <c r="AH39" s="24">
        <v>13.98469387755102</v>
      </c>
      <c r="AI39" s="25">
        <v>-0.43160487252878921</v>
      </c>
      <c r="AJ39" s="23">
        <v>0.70441224738594266</v>
      </c>
      <c r="AK39" s="23">
        <v>0.33903568358887626</v>
      </c>
      <c r="AL39" s="24">
        <v>0.41653034629994179</v>
      </c>
      <c r="AM39" s="25">
        <v>0.25129454766981418</v>
      </c>
      <c r="AN39" s="23">
        <v>1.7896088072755756</v>
      </c>
      <c r="AO39" s="23">
        <v>0.76051962461282419</v>
      </c>
      <c r="AP39" s="23">
        <v>3.9573731056050034</v>
      </c>
      <c r="AQ39" s="23">
        <v>0.10679117932596736</v>
      </c>
      <c r="AR39" s="23">
        <v>0.18264157366207115</v>
      </c>
      <c r="AS39" s="23">
        <v>-7.8828993118875673E-2</v>
      </c>
      <c r="AT39" s="23">
        <v>0.13890250104017382</v>
      </c>
      <c r="AU39" s="23">
        <v>0.12824119660524219</v>
      </c>
      <c r="AV39" s="23">
        <v>7.5831092134083788E-2</v>
      </c>
      <c r="AW39" s="23">
        <v>0.46897046887681837</v>
      </c>
      <c r="AX39" s="23">
        <v>8.5378035836923272E-2</v>
      </c>
      <c r="AY39" s="23">
        <v>2.1930560622643802</v>
      </c>
      <c r="AZ39" s="23">
        <v>1.6405812963638575</v>
      </c>
      <c r="BA39" s="23">
        <v>0.23679653679653678</v>
      </c>
      <c r="BB39" s="23">
        <v>0.45598469515069179</v>
      </c>
      <c r="BC39" s="24">
        <v>0.18940894642281292</v>
      </c>
    </row>
    <row r="40" spans="1:55" x14ac:dyDescent="0.2">
      <c r="A40" s="52" t="s">
        <v>146</v>
      </c>
      <c r="B40" s="52" t="s">
        <v>147</v>
      </c>
      <c r="C40" s="52" t="s">
        <v>45</v>
      </c>
      <c r="D40" s="52">
        <v>378125</v>
      </c>
      <c r="E40" s="52" t="s">
        <v>16</v>
      </c>
      <c r="F40" s="52">
        <v>2019</v>
      </c>
      <c r="G40" s="52" t="s">
        <v>17</v>
      </c>
      <c r="H40" s="53">
        <v>43830</v>
      </c>
      <c r="I40" s="53">
        <v>43864</v>
      </c>
      <c r="J40" s="53">
        <v>43864</v>
      </c>
      <c r="K40" s="54">
        <v>255250000</v>
      </c>
      <c r="L40" s="54">
        <v>256310000</v>
      </c>
      <c r="M40" s="52" t="s">
        <v>148</v>
      </c>
      <c r="N40" s="21">
        <v>1.3120374938332511</v>
      </c>
      <c r="O40" s="22">
        <v>0.99481993093241239</v>
      </c>
      <c r="P40" s="22">
        <v>0.10162802170695609</v>
      </c>
      <c r="Q40" s="22">
        <v>2.355522313637497</v>
      </c>
      <c r="R40" s="22">
        <v>0.32424400029719891</v>
      </c>
      <c r="S40" s="22">
        <v>2.9199791960769744E-2</v>
      </c>
      <c r="T40" s="22">
        <v>0.29504420833642914</v>
      </c>
      <c r="U40" s="22">
        <v>1.088007978060334</v>
      </c>
      <c r="V40" s="22">
        <v>9.7980553477935675E-2</v>
      </c>
      <c r="W40" s="22">
        <v>0.99002742458239845</v>
      </c>
      <c r="X40" s="23">
        <v>0.39520023775912028</v>
      </c>
      <c r="Y40" s="23">
        <v>0.4065477397121427</v>
      </c>
      <c r="Z40" s="23">
        <v>0.60479976224087972</v>
      </c>
      <c r="AA40" s="23">
        <v>0.17883943829407831</v>
      </c>
      <c r="AB40" s="24">
        <v>0.29801619734006984</v>
      </c>
      <c r="AC40" s="25">
        <v>0.18430034129692832</v>
      </c>
      <c r="AD40" s="23">
        <v>0.10935432193355157</v>
      </c>
      <c r="AE40" s="23">
        <v>9.9185066518074808E-2</v>
      </c>
      <c r="AF40" s="23">
        <v>6.8955910009054822E-2</v>
      </c>
      <c r="AG40" s="23">
        <v>9.5731707317073162</v>
      </c>
      <c r="AH40" s="24">
        <v>8.6829268292682933</v>
      </c>
      <c r="AI40" s="25">
        <v>-0.39963054187192121</v>
      </c>
      <c r="AJ40" s="23">
        <v>0.40059200789343857</v>
      </c>
      <c r="AK40" s="23">
        <v>0.32034830430797434</v>
      </c>
      <c r="AL40" s="24">
        <v>0.37213565536205317</v>
      </c>
      <c r="AM40" s="25">
        <v>0.24682124158563948</v>
      </c>
      <c r="AN40" s="23">
        <v>3.5794066317626525</v>
      </c>
      <c r="AO40" s="23">
        <v>1.0667211531317333</v>
      </c>
      <c r="AP40" s="23">
        <v>11.349407114624507</v>
      </c>
      <c r="AQ40" s="23">
        <v>7.3556727840106986E-2</v>
      </c>
      <c r="AR40" s="23">
        <v>0.11311555338859093</v>
      </c>
      <c r="AS40" s="23">
        <v>-4.5204429894824823E-2</v>
      </c>
      <c r="AT40" s="23">
        <v>0.12066275354781188</v>
      </c>
      <c r="AU40" s="23">
        <v>0.12654168722249631</v>
      </c>
      <c r="AV40" s="23">
        <v>0.11755270394133822</v>
      </c>
      <c r="AW40" s="23">
        <v>0.40896499622261395</v>
      </c>
      <c r="AX40" s="23">
        <v>0.12918660287081341</v>
      </c>
      <c r="AY40" s="23">
        <v>2.7796178343949043</v>
      </c>
      <c r="AZ40" s="23">
        <v>2.5171974522292992</v>
      </c>
      <c r="BA40" s="23">
        <v>0.51818181818181819</v>
      </c>
      <c r="BB40" s="23">
        <v>0.32630614115490375</v>
      </c>
      <c r="BC40" s="24">
        <v>0.15140882509303563</v>
      </c>
    </row>
    <row r="41" spans="1:55" x14ac:dyDescent="0.2">
      <c r="A41" s="52" t="s">
        <v>70</v>
      </c>
      <c r="B41" s="52" t="s">
        <v>71</v>
      </c>
      <c r="C41" s="52" t="s">
        <v>72</v>
      </c>
      <c r="D41" s="52">
        <v>445788</v>
      </c>
      <c r="E41" s="52" t="s">
        <v>16</v>
      </c>
      <c r="F41" s="52">
        <v>2019</v>
      </c>
      <c r="G41" s="52" t="s">
        <v>17</v>
      </c>
      <c r="H41" s="53">
        <v>43830</v>
      </c>
      <c r="I41" s="53">
        <v>43865</v>
      </c>
      <c r="J41" s="53">
        <v>43865</v>
      </c>
      <c r="K41" s="54">
        <v>114209000</v>
      </c>
      <c r="L41" s="54">
        <v>115421000</v>
      </c>
      <c r="M41" s="52" t="s">
        <v>73</v>
      </c>
      <c r="N41" s="21">
        <v>0.14108819097743858</v>
      </c>
      <c r="O41" s="22">
        <v>0.14108819097743858</v>
      </c>
      <c r="P41" s="22">
        <v>0.10561902736124212</v>
      </c>
      <c r="Q41" s="22">
        <v>0.80893550352442611</v>
      </c>
      <c r="R41" s="22">
        <v>0.36853146431068251</v>
      </c>
      <c r="S41" s="22">
        <v>1.8996326527882353E-2</v>
      </c>
      <c r="T41" s="22">
        <v>0.34953513778280015</v>
      </c>
      <c r="U41" s="22">
        <v>0.66664964995743858</v>
      </c>
      <c r="V41" s="22">
        <v>3.4363129492829277E-2</v>
      </c>
      <c r="W41" s="22">
        <v>0.63228652046460931</v>
      </c>
      <c r="X41" s="23">
        <v>1.3777763446709423E-2</v>
      </c>
      <c r="Y41" s="23">
        <v>0.55281130700992787</v>
      </c>
      <c r="Z41" s="23">
        <v>0.98622223655329055</v>
      </c>
      <c r="AA41" s="23">
        <v>0</v>
      </c>
      <c r="AB41" s="24">
        <v>0.55281130700992787</v>
      </c>
      <c r="AC41" s="25">
        <v>0.70907518859841601</v>
      </c>
      <c r="AD41" s="23">
        <v>0.63800924184481644</v>
      </c>
      <c r="AE41" s="23">
        <v>0.28235494639834491</v>
      </c>
      <c r="AF41" s="23">
        <v>0.2292143387039475</v>
      </c>
      <c r="AG41" s="23">
        <v>5.6253404347200231</v>
      </c>
      <c r="AH41" s="24">
        <v>2.489529293220095</v>
      </c>
      <c r="AI41" s="25">
        <v>4.2808394152578684</v>
      </c>
      <c r="AJ41" s="23">
        <v>0.38078832984946809</v>
      </c>
      <c r="AK41" s="23">
        <v>3.4332382291409537E-2</v>
      </c>
      <c r="AL41" s="24">
        <v>0.10090138235765836</v>
      </c>
      <c r="AM41" s="25">
        <v>3.45247390492558E-2</v>
      </c>
      <c r="AN41" s="23">
        <v>0.15062207383914075</v>
      </c>
      <c r="AO41" s="23">
        <v>8.3265585503561265E-2</v>
      </c>
      <c r="AP41" s="23">
        <v>-0.99272488230283207</v>
      </c>
      <c r="AQ41" s="23">
        <v>1.9085666117995795E-2</v>
      </c>
      <c r="AR41" s="23">
        <v>0.44658707395565589</v>
      </c>
      <c r="AS41" s="23">
        <v>1.9117675485340522</v>
      </c>
      <c r="AT41" s="23">
        <v>3.7185334191239899E-2</v>
      </c>
      <c r="AU41" s="23">
        <v>-1.646787846525805</v>
      </c>
      <c r="AV41" s="23">
        <v>-0.43636623588210305</v>
      </c>
      <c r="AW41" s="23">
        <v>0.10638511031284852</v>
      </c>
      <c r="AX41" s="23">
        <v>-0.46008160697509554</v>
      </c>
      <c r="AY41" s="23">
        <v>6.9371656152985572</v>
      </c>
      <c r="AZ41" s="23">
        <v>6.7430154731770626</v>
      </c>
      <c r="BA41" s="23">
        <v>-8.4259405404635395</v>
      </c>
      <c r="BB41" s="23">
        <v>6.3794959748307595E-2</v>
      </c>
      <c r="BC41" s="24">
        <v>2.6054793108965232E-2</v>
      </c>
    </row>
    <row r="42" spans="1:55" x14ac:dyDescent="0.2">
      <c r="A42" s="52" t="s">
        <v>161</v>
      </c>
      <c r="B42" s="52" t="s">
        <v>162</v>
      </c>
      <c r="C42" s="52" t="s">
        <v>52</v>
      </c>
      <c r="D42" s="52">
        <v>445830</v>
      </c>
      <c r="E42" s="52" t="s">
        <v>16</v>
      </c>
      <c r="F42" s="52">
        <v>2019</v>
      </c>
      <c r="G42" s="52" t="s">
        <v>17</v>
      </c>
      <c r="H42" s="53">
        <v>43738</v>
      </c>
      <c r="I42" s="53">
        <v>43781</v>
      </c>
      <c r="J42" s="53">
        <v>43781</v>
      </c>
      <c r="K42" s="54">
        <v>119344000</v>
      </c>
      <c r="L42" s="54">
        <v>119826000</v>
      </c>
      <c r="M42" s="52" t="s">
        <v>163</v>
      </c>
      <c r="N42" s="21">
        <v>0.37871328879481414</v>
      </c>
      <c r="O42" s="22">
        <v>0.37871328879481414</v>
      </c>
      <c r="P42" s="22">
        <v>2.0298650615160736E-2</v>
      </c>
      <c r="Q42" s="22">
        <v>1.3247131459075587</v>
      </c>
      <c r="R42" s="22">
        <v>0.29880915965662996</v>
      </c>
      <c r="S42" s="22">
        <v>3.4779192913861473E-2</v>
      </c>
      <c r="T42" s="22">
        <v>0.26402996674276846</v>
      </c>
      <c r="U42" s="22">
        <v>0.69464558157135814</v>
      </c>
      <c r="V42" s="22">
        <v>8.0851646970908783E-2</v>
      </c>
      <c r="W42" s="22">
        <v>0.6137939346004494</v>
      </c>
      <c r="X42" s="23">
        <v>3.4264217135452468E-2</v>
      </c>
      <c r="Y42" s="23">
        <v>0.4550338361908482</v>
      </c>
      <c r="Z42" s="23">
        <v>0.96573578286454753</v>
      </c>
      <c r="AA42" s="23">
        <v>5.4662389764400077E-2</v>
      </c>
      <c r="AB42" s="24">
        <v>0.43016059928099387</v>
      </c>
      <c r="AC42" s="25">
        <v>0.70403790963551505</v>
      </c>
      <c r="AD42" s="23">
        <v>0.39199641056319973</v>
      </c>
      <c r="AE42" s="23">
        <v>0.25709754611544094</v>
      </c>
      <c r="AF42" s="23">
        <v>0.17623459257686827</v>
      </c>
      <c r="AG42" s="23">
        <v>11.027444669568505</v>
      </c>
      <c r="AH42" s="24">
        <v>7.2325380745106784</v>
      </c>
      <c r="AI42" s="25">
        <v>0.7490640183573174</v>
      </c>
      <c r="AJ42" s="23">
        <v>0.80100625082682897</v>
      </c>
      <c r="AK42" s="23">
        <v>0.18101791848370469</v>
      </c>
      <c r="AL42" s="24">
        <v>0.24253379822134521</v>
      </c>
      <c r="AM42" s="25">
        <v>8.8936724714850188E-2</v>
      </c>
      <c r="AN42" s="23">
        <v>0.50464964576156435</v>
      </c>
      <c r="AO42" s="23">
        <v>0.2170803940477358</v>
      </c>
      <c r="AP42" s="23">
        <v>-3.8618754899129502</v>
      </c>
      <c r="AQ42" s="23">
        <v>3.8257074801428738E-2</v>
      </c>
      <c r="AR42" s="23">
        <v>0.33384553567244046</v>
      </c>
      <c r="AS42" s="23">
        <v>0.2500716784614494</v>
      </c>
      <c r="AT42" s="23">
        <v>7.2471320434850814E-2</v>
      </c>
      <c r="AU42" s="23">
        <v>-0.59109257176875252</v>
      </c>
      <c r="AV42" s="23">
        <v>-0.1789747912497775</v>
      </c>
      <c r="AW42" s="23">
        <v>0.27448142091180161</v>
      </c>
      <c r="AX42" s="23">
        <v>-0.20255014092839341</v>
      </c>
      <c r="AY42" s="23">
        <v>3.5114882102549947</v>
      </c>
      <c r="AZ42" s="23">
        <v>3.4899060582990629</v>
      </c>
      <c r="BA42" s="23">
        <v>-1.3978932589762341</v>
      </c>
      <c r="BB42" s="23">
        <v>0.18677752945585621</v>
      </c>
      <c r="BC42" s="24">
        <v>6.1362643205039175E-2</v>
      </c>
    </row>
    <row r="43" spans="1:55" x14ac:dyDescent="0.2">
      <c r="A43" s="52" t="s">
        <v>36</v>
      </c>
      <c r="B43" s="52" t="s">
        <v>37</v>
      </c>
      <c r="C43" s="52" t="s">
        <v>38</v>
      </c>
      <c r="D43" s="52">
        <v>243</v>
      </c>
      <c r="E43" s="52" t="s">
        <v>16</v>
      </c>
      <c r="F43" s="52">
        <v>2019</v>
      </c>
      <c r="G43" s="52" t="s">
        <v>17</v>
      </c>
      <c r="H43" s="53">
        <v>43830</v>
      </c>
      <c r="I43" s="53">
        <v>43888</v>
      </c>
      <c r="J43" s="53">
        <v>43888</v>
      </c>
      <c r="K43" s="54">
        <v>771000000</v>
      </c>
      <c r="L43" s="54">
        <v>773000000</v>
      </c>
      <c r="M43" s="52" t="s">
        <v>39</v>
      </c>
      <c r="N43" s="21">
        <v>2.5015437392795885</v>
      </c>
      <c r="O43" s="22">
        <v>2.4905660377358489</v>
      </c>
      <c r="P43" s="22">
        <v>1.9876500857632933</v>
      </c>
      <c r="Q43" s="22">
        <v>0.54978524014057006</v>
      </c>
      <c r="R43" s="22">
        <v>0.13479465860418241</v>
      </c>
      <c r="S43" s="22">
        <v>0</v>
      </c>
      <c r="T43" s="22">
        <v>0.13479465860418241</v>
      </c>
      <c r="U43" s="22">
        <v>0.20890277235454902</v>
      </c>
      <c r="V43" s="22">
        <v>0</v>
      </c>
      <c r="W43" s="22">
        <v>0.20890277235454902</v>
      </c>
      <c r="X43" s="23">
        <v>0.36744771982867219</v>
      </c>
      <c r="Y43" s="23">
        <v>1.3408376963350785</v>
      </c>
      <c r="Z43" s="23">
        <v>0.63255228017132781</v>
      </c>
      <c r="AA43" s="23">
        <v>0.49201310153691108</v>
      </c>
      <c r="AB43" s="24">
        <v>0.64525069286974046</v>
      </c>
      <c r="AC43" s="25">
        <v>0.67730004623208506</v>
      </c>
      <c r="AD43" s="23">
        <v>0.2679919864385884</v>
      </c>
      <c r="AE43" s="23">
        <v>0.2679919864385884</v>
      </c>
      <c r="AF43" s="23">
        <v>0.23162274618585299</v>
      </c>
      <c r="AG43" s="23">
        <v>-66.884615384615387</v>
      </c>
      <c r="AH43" s="24">
        <v>-66.884615384615387</v>
      </c>
      <c r="AI43" s="25">
        <v>-0.12943746586564719</v>
      </c>
      <c r="AJ43" s="23">
        <v>0.62813036020583191</v>
      </c>
      <c r="AK43" s="23">
        <v>0.57869158878504678</v>
      </c>
      <c r="AL43" s="24">
        <v>0.68448598130841121</v>
      </c>
      <c r="AM43" s="25">
        <v>0.11737602499023819</v>
      </c>
      <c r="AN43" s="23">
        <v>0.50675517376024992</v>
      </c>
      <c r="AO43" s="23">
        <v>0.32698412698412699</v>
      </c>
      <c r="AP43" s="23">
        <v>1.4825222755311858</v>
      </c>
      <c r="AQ43" s="23">
        <v>7.573696145124717E-2</v>
      </c>
      <c r="AR43" s="23">
        <v>0.28216982585914624</v>
      </c>
      <c r="AS43" s="23">
        <v>-3.6523347202958856E-2</v>
      </c>
      <c r="AT43" s="23">
        <v>9.2265054169816077E-2</v>
      </c>
      <c r="AU43" s="23">
        <v>0.62058319039451115</v>
      </c>
      <c r="AV43" s="23">
        <v>0.67626168224299066</v>
      </c>
      <c r="AW43" s="23">
        <v>0.68448598130841121</v>
      </c>
      <c r="AX43" s="23">
        <v>0.67626168224299066</v>
      </c>
      <c r="AY43" s="23">
        <v>1.538240368027602</v>
      </c>
      <c r="AZ43" s="23">
        <v>-1.7935595169637724</v>
      </c>
      <c r="BA43" s="23">
        <v>1.2035928143712575</v>
      </c>
      <c r="BB43" s="23">
        <v>0.65009345794392526</v>
      </c>
      <c r="BC43" s="24">
        <v>0.10271707028942706</v>
      </c>
    </row>
    <row r="44" spans="1:55" x14ac:dyDescent="0.2">
      <c r="A44" s="52" t="s">
        <v>173</v>
      </c>
      <c r="B44" s="52" t="s">
        <v>174</v>
      </c>
      <c r="C44" s="52" t="s">
        <v>72</v>
      </c>
      <c r="D44" s="52">
        <v>66223</v>
      </c>
      <c r="E44" s="52" t="s">
        <v>16</v>
      </c>
      <c r="F44" s="52">
        <v>2019</v>
      </c>
      <c r="G44" s="52" t="s">
        <v>17</v>
      </c>
      <c r="H44" s="53">
        <v>43830</v>
      </c>
      <c r="I44" s="53">
        <v>43882</v>
      </c>
      <c r="J44" s="53">
        <v>43882</v>
      </c>
      <c r="K44" s="54">
        <v>139431984</v>
      </c>
      <c r="L44" s="54">
        <v>139983094</v>
      </c>
      <c r="M44" s="52" t="s">
        <v>175</v>
      </c>
      <c r="N44" s="21">
        <v>7.8653103039554459E-2</v>
      </c>
      <c r="O44" s="22">
        <v>2.0542439307727488E-2</v>
      </c>
      <c r="P44" s="22">
        <v>9.381679405785083E-3</v>
      </c>
      <c r="Q44" s="22">
        <v>0.73931304549527221</v>
      </c>
      <c r="R44" s="22">
        <v>4.9037158051615466E-2</v>
      </c>
      <c r="S44" s="22">
        <v>4.9037158051615466E-2</v>
      </c>
      <c r="T44" s="22">
        <v>0</v>
      </c>
      <c r="U44" s="22">
        <v>8.5290968713188309E-2</v>
      </c>
      <c r="V44" s="22">
        <v>8.5290968713188309E-2</v>
      </c>
      <c r="W44" s="22">
        <v>0</v>
      </c>
      <c r="X44" s="23">
        <v>3.2406534557122411E-2</v>
      </c>
      <c r="Y44" s="23">
        <v>0.57493963067197507</v>
      </c>
      <c r="Z44" s="23">
        <v>0.96759346544287761</v>
      </c>
      <c r="AA44" s="23">
        <v>0</v>
      </c>
      <c r="AB44" s="24">
        <v>0.57493963067197507</v>
      </c>
      <c r="AC44" s="25">
        <v>1</v>
      </c>
      <c r="AD44" s="23">
        <v>0.64297052515114261</v>
      </c>
      <c r="AE44" s="23">
        <v>0.35837506764529004</v>
      </c>
      <c r="AF44" s="23">
        <v>0.33810772141411133</v>
      </c>
      <c r="AG44" s="23">
        <v>7.3417294987351722</v>
      </c>
      <c r="AH44" s="24">
        <v>4.0920892993098708</v>
      </c>
      <c r="AI44" s="25">
        <v>-0.16506607636230486</v>
      </c>
      <c r="AJ44" s="23">
        <v>0.16777937472479532</v>
      </c>
      <c r="AK44" s="23">
        <v>0.51422397887466642</v>
      </c>
      <c r="AL44" s="24">
        <v>1.4097107424795392</v>
      </c>
      <c r="AM44" s="25">
        <v>7.1494753694245211E-2</v>
      </c>
      <c r="AN44" s="23">
        <v>0.21145554853117082</v>
      </c>
      <c r="AO44" s="23">
        <v>0.12157417497605126</v>
      </c>
      <c r="AP44" s="23">
        <v>-0.3202590589343921</v>
      </c>
      <c r="AQ44" s="23">
        <v>4.1105167283953165E-2</v>
      </c>
      <c r="AR44" s="23">
        <v>0.56860931607923171</v>
      </c>
      <c r="AS44" s="23">
        <v>-9.385810878825239E-2</v>
      </c>
      <c r="AT44" s="23">
        <v>6.9128208486029352E-2</v>
      </c>
      <c r="AU44" s="23">
        <v>1.6239059879843525E-2</v>
      </c>
      <c r="AV44" s="23">
        <v>0.13644333338310358</v>
      </c>
      <c r="AW44" s="23" t="e">
        <v>#DIV/0!</v>
      </c>
      <c r="AX44" s="23" t="e">
        <v>#DIV/0!</v>
      </c>
      <c r="AY44" s="23">
        <v>0.6273254359167868</v>
      </c>
      <c r="AZ44" s="23">
        <v>0.57787559227278873</v>
      </c>
      <c r="BA44" s="23">
        <v>0.16277255990656178</v>
      </c>
      <c r="BB44" s="23">
        <v>0.88849262298403864</v>
      </c>
      <c r="BC44" s="24">
        <v>7.4099532288328981E-2</v>
      </c>
    </row>
    <row r="45" spans="1:55" x14ac:dyDescent="0.2">
      <c r="A45" s="52" t="s">
        <v>224</v>
      </c>
      <c r="B45" s="52" t="s">
        <v>225</v>
      </c>
      <c r="C45" s="52" t="s">
        <v>34</v>
      </c>
      <c r="D45" s="52">
        <v>686523</v>
      </c>
      <c r="E45" s="52" t="s">
        <v>16</v>
      </c>
      <c r="F45" s="52">
        <v>2019</v>
      </c>
      <c r="G45" s="52" t="s">
        <v>17</v>
      </c>
      <c r="H45" s="53">
        <v>43799</v>
      </c>
      <c r="I45" s="53">
        <v>43819</v>
      </c>
      <c r="J45" s="53">
        <v>43819</v>
      </c>
      <c r="K45" s="54">
        <v>396000000</v>
      </c>
      <c r="L45" s="54">
        <v>417000000</v>
      </c>
      <c r="M45" s="52" t="s">
        <v>226</v>
      </c>
      <c r="N45" s="21">
        <v>1.437454703580229</v>
      </c>
      <c r="O45" s="22">
        <v>1.3107696767647485</v>
      </c>
      <c r="P45" s="22">
        <v>0.73271488621539349</v>
      </c>
      <c r="Q45" s="22">
        <v>1.7029635562675209</v>
      </c>
      <c r="R45" s="22">
        <v>0.48594669076793151</v>
      </c>
      <c r="S45" s="22">
        <v>4.1293171143674159E-2</v>
      </c>
      <c r="T45" s="22">
        <v>0.44465351962425731</v>
      </c>
      <c r="U45" s="22">
        <v>1.3134961954345215</v>
      </c>
      <c r="V45" s="22">
        <v>0.11161393672406889</v>
      </c>
      <c r="W45" s="22">
        <v>1.2018822587104525</v>
      </c>
      <c r="X45" s="23">
        <v>0.14693375609322448</v>
      </c>
      <c r="Y45" s="23">
        <v>1.8880907372400757</v>
      </c>
      <c r="Z45" s="23">
        <v>0.85306624390677555</v>
      </c>
      <c r="AA45" s="23">
        <v>0.54396752255789493</v>
      </c>
      <c r="AB45" s="24">
        <v>0.36996429259330599</v>
      </c>
      <c r="AC45" s="25">
        <v>0.55241846262778249</v>
      </c>
      <c r="AD45" s="23">
        <v>0.26897375757843961</v>
      </c>
      <c r="AE45" s="23">
        <v>0.26897375757843961</v>
      </c>
      <c r="AF45" s="23">
        <v>0.11926361906447759</v>
      </c>
      <c r="AG45" s="23">
        <v>4.2091412742382275</v>
      </c>
      <c r="AH45" s="24">
        <v>4.2091412742382275</v>
      </c>
      <c r="AI45" s="25">
        <v>0.66907290914715889</v>
      </c>
      <c r="AJ45" s="23">
        <v>1.4055660240614583</v>
      </c>
      <c r="AK45" s="23">
        <v>0.16653454478931642</v>
      </c>
      <c r="AL45" s="24">
        <v>0.29565827184584426</v>
      </c>
      <c r="AM45" s="25">
        <v>0.10792951541850221</v>
      </c>
      <c r="AN45" s="23">
        <v>0.90496595915098121</v>
      </c>
      <c r="AO45" s="23">
        <v>0.33480509089831539</v>
      </c>
      <c r="AP45" s="23">
        <v>7.4874088800530156</v>
      </c>
      <c r="AQ45" s="23">
        <v>3.9930066821744478E-2</v>
      </c>
      <c r="AR45" s="23">
        <v>0.42912776032216665</v>
      </c>
      <c r="AS45" s="23">
        <v>0.28711775899455683</v>
      </c>
      <c r="AT45" s="23">
        <v>0.14367415880165352</v>
      </c>
      <c r="AU45" s="23">
        <v>-0.82983041020437742</v>
      </c>
      <c r="AV45" s="23">
        <v>-0.17455332642234284</v>
      </c>
      <c r="AW45" s="23">
        <v>0.32311485788544203</v>
      </c>
      <c r="AX45" s="23">
        <v>-0.19076338675818866</v>
      </c>
      <c r="AY45" s="23">
        <v>5.3961829549193814</v>
      </c>
      <c r="AZ45" s="23">
        <v>4.5644948996380386</v>
      </c>
      <c r="BA45" s="23">
        <v>-2.1243042671614099</v>
      </c>
      <c r="BB45" s="23">
        <v>0.18531617781572046</v>
      </c>
      <c r="BC45" s="24">
        <v>0.10030696108525597</v>
      </c>
    </row>
    <row r="46" spans="1:55" x14ac:dyDescent="0.2">
      <c r="A46" s="52" t="s">
        <v>176</v>
      </c>
      <c r="B46" s="52" t="s">
        <v>177</v>
      </c>
      <c r="C46" s="52" t="s">
        <v>59</v>
      </c>
      <c r="D46" s="52">
        <v>66346</v>
      </c>
      <c r="E46" s="52" t="s">
        <v>16</v>
      </c>
      <c r="F46" s="52">
        <v>2019</v>
      </c>
      <c r="G46" s="52" t="s">
        <v>17</v>
      </c>
      <c r="H46" s="53">
        <v>43830</v>
      </c>
      <c r="I46" s="53">
        <v>43887</v>
      </c>
      <c r="J46" s="53">
        <v>43887</v>
      </c>
      <c r="K46" s="54">
        <v>83400000</v>
      </c>
      <c r="L46" s="54">
        <v>85800000</v>
      </c>
      <c r="M46" s="52" t="s">
        <v>178</v>
      </c>
      <c r="N46" s="21">
        <v>1.0385127340491613</v>
      </c>
      <c r="O46" s="22">
        <v>0.74434288756766354</v>
      </c>
      <c r="P46" s="22">
        <v>0.112565445026178</v>
      </c>
      <c r="Q46" s="22">
        <v>3.5588039867109633</v>
      </c>
      <c r="R46" s="22">
        <v>0.3734513919253753</v>
      </c>
      <c r="S46" s="22">
        <v>8.0199679347033967E-2</v>
      </c>
      <c r="T46" s="22">
        <v>0.29325171257834137</v>
      </c>
      <c r="U46" s="22">
        <v>1.7024916943521595</v>
      </c>
      <c r="V46" s="22">
        <v>0.36561461794019934</v>
      </c>
      <c r="W46" s="22">
        <v>1.3368770764119602</v>
      </c>
      <c r="X46" s="23">
        <v>0.42643200699606471</v>
      </c>
      <c r="Y46" s="23">
        <v>0.27169130091391175</v>
      </c>
      <c r="Z46" s="23">
        <v>0.57356799300393524</v>
      </c>
      <c r="AA46" s="23">
        <v>0.16958169363066608</v>
      </c>
      <c r="AB46" s="24">
        <v>0.21935577904095613</v>
      </c>
      <c r="AC46" s="25">
        <v>0.26931726566809522</v>
      </c>
      <c r="AD46" s="23">
        <v>0.1165047170478494</v>
      </c>
      <c r="AE46" s="23">
        <v>0.1165047170478494</v>
      </c>
      <c r="AF46" s="23">
        <v>4.2941401111724023E-2</v>
      </c>
      <c r="AG46" s="23">
        <v>10.866754617414248</v>
      </c>
      <c r="AH46" s="24">
        <v>10.866754617414248</v>
      </c>
      <c r="AI46" s="25">
        <v>-0.62117679330681663</v>
      </c>
      <c r="AJ46" s="23">
        <v>0.32349809211110125</v>
      </c>
      <c r="AK46" s="23">
        <v>0.2631476241584545</v>
      </c>
      <c r="AL46" s="24">
        <v>0.3556932383647185</v>
      </c>
      <c r="AM46" s="25">
        <v>0.2521594684385382</v>
      </c>
      <c r="AN46" s="23">
        <v>5.8721760797342188</v>
      </c>
      <c r="AO46" s="23">
        <v>1.2880957586357673</v>
      </c>
      <c r="AP46" s="23">
        <v>81.45276497695852</v>
      </c>
      <c r="AQ46" s="23">
        <v>5.5312636641888936E-2</v>
      </c>
      <c r="AR46" s="23">
        <v>0.10312442539709481</v>
      </c>
      <c r="AS46" s="23">
        <v>-6.4058499879775396E-2</v>
      </c>
      <c r="AT46" s="23">
        <v>0.13283413496574845</v>
      </c>
      <c r="AU46" s="23">
        <v>0.21213062383530037</v>
      </c>
      <c r="AV46" s="23">
        <v>0.23324226753829641</v>
      </c>
      <c r="AW46" s="23">
        <v>0.45296968190854869</v>
      </c>
      <c r="AX46" s="23">
        <v>0.29703031809145131</v>
      </c>
      <c r="AY46" s="23">
        <v>2.4885273764720166</v>
      </c>
      <c r="AZ46" s="23">
        <v>2.1805268908583222</v>
      </c>
      <c r="BA46" s="23">
        <v>1.5747694334650857</v>
      </c>
      <c r="BB46" s="23">
        <v>0.40184408234949753</v>
      </c>
      <c r="BC46" s="24">
        <v>0.25462132921174652</v>
      </c>
    </row>
    <row r="47" spans="1:55" x14ac:dyDescent="0.2">
      <c r="A47" s="52" t="s">
        <v>108</v>
      </c>
      <c r="B47" s="52" t="s">
        <v>109</v>
      </c>
      <c r="C47" s="52" t="s">
        <v>52</v>
      </c>
      <c r="D47" s="52">
        <v>168302</v>
      </c>
      <c r="E47" s="52" t="s">
        <v>16</v>
      </c>
      <c r="F47" s="52">
        <v>2019</v>
      </c>
      <c r="G47" s="52" t="s">
        <v>17</v>
      </c>
      <c r="H47" s="53">
        <v>43830</v>
      </c>
      <c r="I47" s="53">
        <v>43879</v>
      </c>
      <c r="J47" s="53">
        <v>43879</v>
      </c>
      <c r="K47" s="54">
        <v>181000000</v>
      </c>
      <c r="L47" s="54">
        <v>181000000</v>
      </c>
      <c r="M47" s="52" t="s">
        <v>110</v>
      </c>
      <c r="N47" s="21">
        <v>0.628361858190709</v>
      </c>
      <c r="O47" s="22">
        <v>0.60684596577017114</v>
      </c>
      <c r="P47" s="22">
        <v>2.9339853300733496E-2</v>
      </c>
      <c r="Q47" s="22">
        <v>2.702579170747633</v>
      </c>
      <c r="R47" s="22">
        <v>0.41676219028304384</v>
      </c>
      <c r="S47" s="22">
        <v>3.5887487875848688E-2</v>
      </c>
      <c r="T47" s="22">
        <v>0.38087470240719512</v>
      </c>
      <c r="U47" s="22">
        <v>1.5430950048971597</v>
      </c>
      <c r="V47" s="22">
        <v>0.13287626509957559</v>
      </c>
      <c r="W47" s="22">
        <v>1.4102187397975841</v>
      </c>
      <c r="X47" s="23">
        <v>5.6652852482144432E-2</v>
      </c>
      <c r="Y47" s="23">
        <v>0.2892214720740286</v>
      </c>
      <c r="Z47" s="23">
        <v>0.94334714751785553</v>
      </c>
      <c r="AA47" s="23">
        <v>6.6175822237897891E-2</v>
      </c>
      <c r="AB47" s="24">
        <v>0.27008200335067456</v>
      </c>
      <c r="AC47" s="25">
        <v>1</v>
      </c>
      <c r="AD47" s="23">
        <v>0.49473684210526314</v>
      </c>
      <c r="AE47" s="23">
        <v>0.3335180055401662</v>
      </c>
      <c r="AF47" s="23">
        <v>0.17202216066481996</v>
      </c>
      <c r="AG47" s="23">
        <v>4.6753926701570681</v>
      </c>
      <c r="AH47" s="24">
        <v>3.1518324607329844</v>
      </c>
      <c r="AI47" s="25">
        <v>0.35647143890093996</v>
      </c>
      <c r="AJ47" s="23">
        <v>0.67628361858190711</v>
      </c>
      <c r="AK47" s="23">
        <v>0.10896011848090553</v>
      </c>
      <c r="AL47" s="24">
        <v>0.14630276102824499</v>
      </c>
      <c r="AM47" s="25">
        <v>0.10137120470127327</v>
      </c>
      <c r="AN47" s="23">
        <v>0.58929154423767549</v>
      </c>
      <c r="AO47" s="23">
        <v>0.15915704082532406</v>
      </c>
      <c r="AP47" s="23">
        <v>-4.75</v>
      </c>
      <c r="AQ47" s="23">
        <v>2.7378538047791199E-2</v>
      </c>
      <c r="AR47" s="23">
        <v>0.38310249307479222</v>
      </c>
      <c r="AS47" s="23">
        <v>0.13656509695290858</v>
      </c>
      <c r="AT47" s="23">
        <v>6.0973459130588131E-2</v>
      </c>
      <c r="AU47" s="23">
        <v>-0.27481662591687039</v>
      </c>
      <c r="AV47" s="23">
        <v>-5.9452025811911564E-2</v>
      </c>
      <c r="AW47" s="23">
        <v>0.16008797314503995</v>
      </c>
      <c r="AX47" s="23">
        <v>-6.5053825674267859E-2</v>
      </c>
      <c r="AY47" s="23">
        <v>5.2928331466965286</v>
      </c>
      <c r="AZ47" s="23">
        <v>5.2592385218365063</v>
      </c>
      <c r="BA47" s="23">
        <v>-0.90499194847020936</v>
      </c>
      <c r="BB47" s="23">
        <v>0.12736697344758277</v>
      </c>
      <c r="BC47" s="24">
        <v>5.8341813248049622E-2</v>
      </c>
    </row>
    <row r="48" spans="1:55" x14ac:dyDescent="0.2">
      <c r="A48" s="52" t="s">
        <v>170</v>
      </c>
      <c r="B48" s="52" t="s">
        <v>171</v>
      </c>
      <c r="C48" s="52" t="s">
        <v>45</v>
      </c>
      <c r="D48" s="52">
        <v>58197</v>
      </c>
      <c r="E48" s="52" t="s">
        <v>16</v>
      </c>
      <c r="F48" s="52">
        <v>2019</v>
      </c>
      <c r="G48" s="52" t="s">
        <v>17</v>
      </c>
      <c r="H48" s="53">
        <v>43708</v>
      </c>
      <c r="I48" s="53">
        <v>43766</v>
      </c>
      <c r="J48" s="53">
        <v>43907</v>
      </c>
      <c r="K48" s="54">
        <v>24233000</v>
      </c>
      <c r="L48" s="54">
        <v>24858000</v>
      </c>
      <c r="M48" s="52" t="s">
        <v>172</v>
      </c>
      <c r="N48" s="21">
        <v>0.91229251936770117</v>
      </c>
      <c r="O48" s="22">
        <v>0.12872892765261265</v>
      </c>
      <c r="P48" s="22">
        <v>3.1983942355611007E-2</v>
      </c>
      <c r="Q48" s="22">
        <v>-6.7740801271522439</v>
      </c>
      <c r="R48" s="22">
        <v>0.52611052663862345</v>
      </c>
      <c r="S48" s="22">
        <v>0</v>
      </c>
      <c r="T48" s="22">
        <v>0.52611052663862345</v>
      </c>
      <c r="U48" s="22">
        <v>-3.0378043365496765</v>
      </c>
      <c r="V48" s="22">
        <v>0</v>
      </c>
      <c r="W48" s="22">
        <v>-3.0378043365496765</v>
      </c>
      <c r="X48" s="23">
        <v>0.50815776169414584</v>
      </c>
      <c r="Y48" s="23">
        <v>-0.17865142514521642</v>
      </c>
      <c r="Z48" s="23">
        <v>0.49184223830585416</v>
      </c>
      <c r="AA48" s="23">
        <v>3.0582827476353117E-2</v>
      </c>
      <c r="AB48" s="24">
        <v>-0.17318775943159564</v>
      </c>
      <c r="AC48" s="25">
        <v>0.53650867184159334</v>
      </c>
      <c r="AD48" s="23">
        <v>0.1867991408782203</v>
      </c>
      <c r="AE48" s="23">
        <v>0.1867991408782203</v>
      </c>
      <c r="AF48" s="23">
        <v>0.13631625364777372</v>
      </c>
      <c r="AG48" s="23">
        <v>11.991823770048267</v>
      </c>
      <c r="AH48" s="24">
        <v>11.991823770048267</v>
      </c>
      <c r="AI48" s="25">
        <v>-0.78650588462461823</v>
      </c>
      <c r="AJ48" s="23">
        <v>0.38614995516261286</v>
      </c>
      <c r="AK48" s="23">
        <v>0.40883064968430821</v>
      </c>
      <c r="AL48" s="24">
        <v>0.40883064968430821</v>
      </c>
      <c r="AM48" s="25">
        <v>-0.9436182025158546</v>
      </c>
      <c r="AN48" s="23">
        <v>-6.9222721228391499</v>
      </c>
      <c r="AO48" s="23">
        <v>1.1988527991303077</v>
      </c>
      <c r="AP48" s="23">
        <v>-24.5394472299444</v>
      </c>
      <c r="AQ48" s="23">
        <v>0.16342312225259054</v>
      </c>
      <c r="AR48" s="23">
        <v>0.17941327623162437</v>
      </c>
      <c r="AS48" s="23">
        <v>-0.14110959753595473</v>
      </c>
      <c r="AT48" s="23">
        <v>0.21509010841142195</v>
      </c>
      <c r="AU48" s="23">
        <v>0.29692037993948267</v>
      </c>
      <c r="AV48" s="23">
        <v>0.31436013448208572</v>
      </c>
      <c r="AW48" s="23">
        <v>0.40883064968430821</v>
      </c>
      <c r="AX48" s="23">
        <v>0.31436013448208572</v>
      </c>
      <c r="AY48" s="23">
        <v>2.3492879727200981</v>
      </c>
      <c r="AZ48" s="23">
        <v>2.2697351291910204</v>
      </c>
      <c r="BA48" s="23">
        <v>1.0120243306264265</v>
      </c>
      <c r="BB48" s="23">
        <v>0.42566088602673968</v>
      </c>
      <c r="BC48" s="24">
        <v>0.50553199390844228</v>
      </c>
    </row>
    <row r="49" spans="1:55" x14ac:dyDescent="0.2">
      <c r="A49" s="52" t="s">
        <v>206</v>
      </c>
      <c r="B49" s="52" t="s">
        <v>207</v>
      </c>
      <c r="C49" s="52" t="s">
        <v>15</v>
      </c>
      <c r="D49" s="52">
        <v>70844</v>
      </c>
      <c r="E49" s="52" t="s">
        <v>16</v>
      </c>
      <c r="F49" s="52">
        <v>2019</v>
      </c>
      <c r="G49" s="52" t="s">
        <v>17</v>
      </c>
      <c r="H49" s="53">
        <v>43830</v>
      </c>
      <c r="I49" s="53">
        <v>43861</v>
      </c>
      <c r="J49" s="53">
        <v>43861</v>
      </c>
      <c r="K49" s="54">
        <v>565800000</v>
      </c>
      <c r="L49" s="54">
        <v>565800000</v>
      </c>
      <c r="M49" s="52" t="s">
        <v>208</v>
      </c>
      <c r="N49" s="21">
        <v>1.0505281979611969</v>
      </c>
      <c r="O49" s="22">
        <v>0.26314329168036832</v>
      </c>
      <c r="P49" s="22">
        <v>0.10307053600789214</v>
      </c>
      <c r="Q49" s="22">
        <v>-17.099397590361445</v>
      </c>
      <c r="R49" s="22">
        <v>0.2043180542563143</v>
      </c>
      <c r="S49" s="22">
        <v>5.4929840972871846E-2</v>
      </c>
      <c r="T49" s="22">
        <v>0.14938821328344246</v>
      </c>
      <c r="U49" s="22">
        <v>-3.2893975903614456</v>
      </c>
      <c r="V49" s="22">
        <v>-0.88433734939759034</v>
      </c>
      <c r="W49" s="22">
        <v>-2.4050602409638553</v>
      </c>
      <c r="X49" s="23">
        <v>0.765043966323667</v>
      </c>
      <c r="Y49" s="23">
        <v>-6.7906436384759503E-2</v>
      </c>
      <c r="Z49" s="23">
        <v>0.23495603367633303</v>
      </c>
      <c r="AA49" s="23">
        <v>6.0318054256314313E-2</v>
      </c>
      <c r="AB49" s="24">
        <v>-6.2114125350795135E-2</v>
      </c>
      <c r="AC49" s="25">
        <v>5.833409527292676E-2</v>
      </c>
      <c r="AD49" s="23">
        <v>-3.4770569103567184E-2</v>
      </c>
      <c r="AE49" s="23">
        <v>-3.4770569103567184E-2</v>
      </c>
      <c r="AF49" s="23">
        <v>-8.3073185386434E-3</v>
      </c>
      <c r="AG49" s="23">
        <v>-3.6869806094182827</v>
      </c>
      <c r="AH49" s="24">
        <v>-3.6869806094182827</v>
      </c>
      <c r="AI49" s="25">
        <v>-2.3462796402289454</v>
      </c>
      <c r="AJ49" s="23">
        <v>-2.5135646169023348E-2</v>
      </c>
      <c r="AK49" s="23">
        <v>-0.25917515200351621</v>
      </c>
      <c r="AL49" s="24">
        <v>-8.9590506190022706E-2</v>
      </c>
      <c r="AM49" s="25">
        <v>7.6626506024096389E-2</v>
      </c>
      <c r="AN49" s="23">
        <v>-9.2239759036144573</v>
      </c>
      <c r="AO49" s="23">
        <v>0.57293919550982231</v>
      </c>
      <c r="AP49" s="23">
        <v>15.570266422615417</v>
      </c>
      <c r="AQ49" s="23">
        <v>-4.7595884003741812E-3</v>
      </c>
      <c r="AR49" s="23">
        <v>-3.194921563761282E-2</v>
      </c>
      <c r="AS49" s="23">
        <v>7.4961794171815199E-2</v>
      </c>
      <c r="AT49" s="23">
        <v>-1.8304957904583724E-2</v>
      </c>
      <c r="AU49" s="23">
        <v>-4.0858270305820454E-2</v>
      </c>
      <c r="AV49" s="23">
        <v>-0.14563035675042121</v>
      </c>
      <c r="AW49" s="23">
        <v>-0.12253281234345256</v>
      </c>
      <c r="AX49" s="23">
        <v>-0.19917843903416491</v>
      </c>
      <c r="AY49" s="23">
        <v>-10.256198347107437</v>
      </c>
      <c r="AZ49" s="23">
        <v>-6.4883546205860254</v>
      </c>
      <c r="BA49" s="23">
        <v>6.2515723270440251</v>
      </c>
      <c r="BB49" s="23">
        <v>-9.7502014504431911E-2</v>
      </c>
      <c r="BC49" s="24">
        <v>-7.3307080109051861E-2</v>
      </c>
    </row>
    <row r="50" spans="1:55" x14ac:dyDescent="0.2">
      <c r="A50" s="52" t="s">
        <v>185</v>
      </c>
      <c r="B50" s="52" t="s">
        <v>186</v>
      </c>
      <c r="C50" s="52" t="s">
        <v>24</v>
      </c>
      <c r="D50" s="52">
        <v>254808</v>
      </c>
      <c r="E50" s="52" t="s">
        <v>16</v>
      </c>
      <c r="F50" s="52">
        <v>2019</v>
      </c>
      <c r="G50" s="52" t="s">
        <v>17</v>
      </c>
      <c r="H50" s="53">
        <v>43830</v>
      </c>
      <c r="I50" s="53">
        <v>43907</v>
      </c>
      <c r="J50" s="53">
        <v>43907</v>
      </c>
      <c r="K50" s="54">
        <v>503000000</v>
      </c>
      <c r="L50" s="54">
        <v>515000000</v>
      </c>
      <c r="M50" s="52" t="s">
        <v>187</v>
      </c>
      <c r="N50" s="21">
        <v>2.3229102167182663</v>
      </c>
      <c r="O50" s="22">
        <v>1.8111455108359134</v>
      </c>
      <c r="P50" s="22">
        <v>1.0325077399380804</v>
      </c>
      <c r="Q50" s="22">
        <v>1.2994186046511629</v>
      </c>
      <c r="R50" s="22">
        <v>0.29406914747430329</v>
      </c>
      <c r="S50" s="22">
        <v>2.9736711922167865E-2</v>
      </c>
      <c r="T50" s="22">
        <v>0.26433243555213543</v>
      </c>
      <c r="U50" s="22">
        <v>0.67618806875631954</v>
      </c>
      <c r="V50" s="22">
        <v>6.8377148634984827E-2</v>
      </c>
      <c r="W50" s="22">
        <v>0.60781092012133464</v>
      </c>
      <c r="X50" s="23">
        <v>0.41241136700928926</v>
      </c>
      <c r="Y50" s="23">
        <v>0.5778556821501607</v>
      </c>
      <c r="Z50" s="23">
        <v>0.58758863299071074</v>
      </c>
      <c r="AA50" s="23">
        <v>0.16654757324245589</v>
      </c>
      <c r="AB50" s="24">
        <v>0.43489254108723135</v>
      </c>
      <c r="AC50" s="25">
        <v>0.41902834008097167</v>
      </c>
      <c r="AD50" s="23">
        <v>0.15595845801795458</v>
      </c>
      <c r="AE50" s="23">
        <v>0.15595845801795458</v>
      </c>
      <c r="AF50" s="23">
        <v>8.8100686498855829E-2</v>
      </c>
      <c r="AG50" s="23">
        <v>24.95774647887324</v>
      </c>
      <c r="AH50" s="24">
        <v>24.95774647887324</v>
      </c>
      <c r="AI50" s="25">
        <v>0.23601895734597156</v>
      </c>
      <c r="AJ50" s="23">
        <v>0.65325077399380804</v>
      </c>
      <c r="AK50" s="23">
        <v>0.31532710280373832</v>
      </c>
      <c r="AL50" s="24">
        <v>0.39439252336448599</v>
      </c>
      <c r="AM50" s="25">
        <v>0.12651668351870576</v>
      </c>
      <c r="AN50" s="23">
        <v>1.4360465116279071</v>
      </c>
      <c r="AO50" s="23">
        <v>0.62452591656131484</v>
      </c>
      <c r="AP50" s="23">
        <v>2.659021764568219</v>
      </c>
      <c r="AQ50" s="23">
        <v>5.5021161985378993E-2</v>
      </c>
      <c r="AR50" s="23">
        <v>0.185706741770815</v>
      </c>
      <c r="AS50" s="23">
        <v>4.3830311564865339E-2</v>
      </c>
      <c r="AT50" s="23">
        <v>0.11597867311603365</v>
      </c>
      <c r="AU50" s="23">
        <v>0.3108359133126935</v>
      </c>
      <c r="AV50" s="23">
        <v>0.18766355140186916</v>
      </c>
      <c r="AW50" s="23">
        <v>0.43876065710126844</v>
      </c>
      <c r="AX50" s="23">
        <v>0.20877521314202538</v>
      </c>
      <c r="AY50" s="23">
        <v>3.0191873589164784</v>
      </c>
      <c r="AZ50" s="23">
        <v>1.1371331828442437</v>
      </c>
      <c r="BA50" s="23">
        <v>1.002997002997003</v>
      </c>
      <c r="BB50" s="23">
        <v>0.33121495327102801</v>
      </c>
      <c r="BC50" s="24">
        <v>0.11842544944195682</v>
      </c>
    </row>
    <row r="51" spans="1:55" x14ac:dyDescent="0.2">
      <c r="A51" s="52" t="s">
        <v>194</v>
      </c>
      <c r="B51" s="52" t="s">
        <v>195</v>
      </c>
      <c r="C51" s="52" t="s">
        <v>45</v>
      </c>
      <c r="D51" s="52">
        <v>71192</v>
      </c>
      <c r="E51" s="52" t="s">
        <v>16</v>
      </c>
      <c r="F51" s="52">
        <v>2019</v>
      </c>
      <c r="G51" s="52" t="s">
        <v>17</v>
      </c>
      <c r="H51" s="53">
        <v>43890</v>
      </c>
      <c r="I51" s="53">
        <v>43913</v>
      </c>
      <c r="J51" s="53">
        <v>43913</v>
      </c>
      <c r="K51" s="54">
        <v>261700000</v>
      </c>
      <c r="L51" s="54">
        <v>266300000</v>
      </c>
      <c r="M51" s="52" t="s">
        <v>196</v>
      </c>
      <c r="N51" s="21">
        <v>1.0988833746898263</v>
      </c>
      <c r="O51" s="22">
        <v>0.45694789081885856</v>
      </c>
      <c r="P51" s="22">
        <v>0.27655086848635235</v>
      </c>
      <c r="Q51" s="22">
        <v>3.4814601897096868</v>
      </c>
      <c r="R51" s="22">
        <v>8.1521390545827715E-2</v>
      </c>
      <c r="S51" s="22">
        <v>8.9795394779039191E-4</v>
      </c>
      <c r="T51" s="22">
        <v>8.0623436598037335E-2</v>
      </c>
      <c r="U51" s="22">
        <v>0.36533486634090256</v>
      </c>
      <c r="V51" s="22">
        <v>4.0241448692152921E-3</v>
      </c>
      <c r="W51" s="22">
        <v>0.36131072147168725</v>
      </c>
      <c r="X51" s="23">
        <v>0.56808415111282151</v>
      </c>
      <c r="Y51" s="23">
        <v>0.2381734784692271</v>
      </c>
      <c r="Z51" s="23">
        <v>0.43191584888717849</v>
      </c>
      <c r="AA51" s="23">
        <v>6.3113334616124686E-2</v>
      </c>
      <c r="AB51" s="24">
        <v>0.22314155602591237</v>
      </c>
      <c r="AC51" s="25">
        <v>0.23025803199046702</v>
      </c>
      <c r="AD51" s="23">
        <v>4.6977405013978644E-2</v>
      </c>
      <c r="AE51" s="23">
        <v>4.6977405013978644E-2</v>
      </c>
      <c r="AF51" s="23">
        <v>3.5313259086117606E-2</v>
      </c>
      <c r="AG51" s="23">
        <v>32.03125</v>
      </c>
      <c r="AH51" s="24">
        <v>32.03125</v>
      </c>
      <c r="AI51" s="25">
        <v>-0.58401559454191032</v>
      </c>
      <c r="AJ51" s="23">
        <v>0.3182382133995037</v>
      </c>
      <c r="AK51" s="23">
        <v>1.6034618410700237</v>
      </c>
      <c r="AL51" s="24">
        <v>2.018095987411487</v>
      </c>
      <c r="AM51" s="25">
        <v>0.44294337453291177</v>
      </c>
      <c r="AN51" s="23">
        <v>12.543259557344065</v>
      </c>
      <c r="AO51" s="23">
        <v>2.7989224552626517</v>
      </c>
      <c r="AP51" s="23">
        <v>54.752823086574658</v>
      </c>
      <c r="AQ51" s="23">
        <v>9.8839073824642423E-2</v>
      </c>
      <c r="AR51" s="23">
        <v>5.8779045785783031E-2</v>
      </c>
      <c r="AS51" s="23">
        <v>-3.4327879371190244E-2</v>
      </c>
      <c r="AT51" s="23">
        <v>0.16451799114873966</v>
      </c>
      <c r="AU51" s="23">
        <v>0.20719602977667495</v>
      </c>
      <c r="AV51" s="23">
        <v>1.3139260424862313</v>
      </c>
      <c r="AW51" s="23">
        <v>2.0405727923627683</v>
      </c>
      <c r="AX51" s="23">
        <v>1.3285600636435959</v>
      </c>
      <c r="AY51" s="23">
        <v>0.62</v>
      </c>
      <c r="AZ51" s="23">
        <v>-0.46731707317073173</v>
      </c>
      <c r="BA51" s="23">
        <v>1.0837118754055808</v>
      </c>
      <c r="BB51" s="23">
        <v>1.6129032258064515</v>
      </c>
      <c r="BC51" s="24">
        <v>0.27220820608152968</v>
      </c>
    </row>
    <row r="52" spans="1:55" x14ac:dyDescent="0.2">
      <c r="A52" s="52" t="s">
        <v>188</v>
      </c>
      <c r="B52" s="52" t="s">
        <v>189</v>
      </c>
      <c r="C52" s="52" t="s">
        <v>24</v>
      </c>
      <c r="D52" s="52">
        <v>71373</v>
      </c>
      <c r="E52" s="52" t="s">
        <v>16</v>
      </c>
      <c r="F52" s="52">
        <v>2019</v>
      </c>
      <c r="G52" s="52" t="s">
        <v>17</v>
      </c>
      <c r="H52" s="53">
        <v>43738</v>
      </c>
      <c r="I52" s="53">
        <v>43796</v>
      </c>
      <c r="J52" s="53">
        <v>43796</v>
      </c>
      <c r="K52" s="54">
        <v>270606000</v>
      </c>
      <c r="L52" s="54">
        <v>280626000</v>
      </c>
      <c r="M52" s="52" t="s">
        <v>190</v>
      </c>
      <c r="N52" s="21">
        <v>1.1782493368700264</v>
      </c>
      <c r="O52" s="22">
        <v>0.72219274977895664</v>
      </c>
      <c r="P52" s="22">
        <v>0.10008841732979663</v>
      </c>
      <c r="Q52" s="22">
        <v>1.4554596338108339</v>
      </c>
      <c r="R52" s="22">
        <v>0.37458465342709218</v>
      </c>
      <c r="S52" s="22">
        <v>2.5287844834247741E-2</v>
      </c>
      <c r="T52" s="22">
        <v>0.34929680859284445</v>
      </c>
      <c r="U52" s="22">
        <v>0.91974195996584762</v>
      </c>
      <c r="V52" s="22">
        <v>6.2090883217911015E-2</v>
      </c>
      <c r="W52" s="22">
        <v>0.85765107674793661</v>
      </c>
      <c r="X52" s="23">
        <v>0.12871880071091879</v>
      </c>
      <c r="Y52" s="23">
        <v>1.5721103653989561</v>
      </c>
      <c r="Z52" s="23">
        <v>0.87128119928908121</v>
      </c>
      <c r="AA52" s="23">
        <v>0.45158797619967544</v>
      </c>
      <c r="AB52" s="24">
        <v>0.40725572769771667</v>
      </c>
      <c r="AC52" s="25">
        <v>0.47935222672064776</v>
      </c>
      <c r="AD52" s="23">
        <v>0.16737998843262</v>
      </c>
      <c r="AE52" s="23">
        <v>0.16737998843262</v>
      </c>
      <c r="AF52" s="23">
        <v>6.2521688837478315E-2</v>
      </c>
      <c r="AG52" s="23">
        <v>4.6156299840510364</v>
      </c>
      <c r="AH52" s="24">
        <v>4.6156299840510364</v>
      </c>
      <c r="AI52" s="25">
        <v>-0.96875</v>
      </c>
      <c r="AJ52" s="23">
        <v>0.58850574712643677</v>
      </c>
      <c r="AK52" s="23">
        <v>0.12088705518308407</v>
      </c>
      <c r="AL52" s="24">
        <v>0.17163486333161423</v>
      </c>
      <c r="AM52" s="25">
        <v>5.1275970021819564E-2</v>
      </c>
      <c r="AN52" s="23">
        <v>0.82013091737026844</v>
      </c>
      <c r="AO52" s="23">
        <v>0.33401591839888728</v>
      </c>
      <c r="AP52" s="23">
        <v>17.152777777777779</v>
      </c>
      <c r="AQ52" s="23">
        <v>2.0883239316899775E-2</v>
      </c>
      <c r="AR52" s="23">
        <v>0.19248120300751881</v>
      </c>
      <c r="AS52" s="23">
        <v>-0.18646616541353384</v>
      </c>
      <c r="AT52" s="23">
        <v>6.4291785797079046E-2</v>
      </c>
      <c r="AU52" s="23">
        <v>0.4574712643678161</v>
      </c>
      <c r="AV52" s="23">
        <v>0.13341928829293451</v>
      </c>
      <c r="AW52" s="23">
        <v>0.18406061611636523</v>
      </c>
      <c r="AX52" s="23">
        <v>0.1430783695592058</v>
      </c>
      <c r="AY52" s="23">
        <v>6.7000691085003456</v>
      </c>
      <c r="AZ52" s="23">
        <v>6.5044920525224601</v>
      </c>
      <c r="BA52" s="23">
        <v>2.3931544865864938</v>
      </c>
      <c r="BB52" s="23">
        <v>0.14925219185146982</v>
      </c>
      <c r="BC52" s="24">
        <v>6.2764319330282592E-2</v>
      </c>
    </row>
    <row r="53" spans="1:55" x14ac:dyDescent="0.2">
      <c r="A53" s="52" t="s">
        <v>230</v>
      </c>
      <c r="B53" s="52" t="s">
        <v>231</v>
      </c>
      <c r="C53" s="52" t="s">
        <v>91</v>
      </c>
      <c r="D53" s="52">
        <v>185450</v>
      </c>
      <c r="E53" s="52" t="s">
        <v>16</v>
      </c>
      <c r="F53" s="52">
        <v>2020</v>
      </c>
      <c r="G53" s="52" t="s">
        <v>17</v>
      </c>
      <c r="H53" s="53">
        <v>43951</v>
      </c>
      <c r="I53" s="53">
        <v>44001</v>
      </c>
      <c r="J53" s="53">
        <v>44001</v>
      </c>
      <c r="K53" s="54">
        <v>478113000</v>
      </c>
      <c r="L53" s="54">
        <v>480310000</v>
      </c>
      <c r="M53" s="52" t="s">
        <v>232</v>
      </c>
      <c r="N53" s="21">
        <v>3.7102272727272729</v>
      </c>
      <c r="O53" s="22">
        <v>3.0363636363636362</v>
      </c>
      <c r="P53" s="22">
        <v>0.76704545454545459</v>
      </c>
      <c r="Q53" s="22">
        <v>1.9194936708860759</v>
      </c>
      <c r="R53" s="22">
        <v>0.45126604231703088</v>
      </c>
      <c r="S53" s="22">
        <v>5.7752341311134235E-2</v>
      </c>
      <c r="T53" s="22">
        <v>0.39351370100589661</v>
      </c>
      <c r="U53" s="22">
        <v>1.3174683544303798</v>
      </c>
      <c r="V53" s="22">
        <v>0.16860759493670885</v>
      </c>
      <c r="W53" s="22">
        <v>1.1488607594936708</v>
      </c>
      <c r="X53" s="23">
        <v>0.56625043357613591</v>
      </c>
      <c r="Y53" s="23">
        <v>0.4514285714285714</v>
      </c>
      <c r="Z53" s="23">
        <v>0.43374956642386403</v>
      </c>
      <c r="AA53" s="23">
        <v>0.13111342351716962</v>
      </c>
      <c r="AB53" s="24">
        <v>0.34252514741588624</v>
      </c>
      <c r="AC53" s="25">
        <v>0.63247100802854594</v>
      </c>
      <c r="AD53" s="23">
        <v>0.32768361581920902</v>
      </c>
      <c r="AE53" s="23">
        <v>0.32768361581920902</v>
      </c>
      <c r="AF53" s="23">
        <v>0.24591138864109427</v>
      </c>
      <c r="AG53" s="23">
        <v>14.311688311688311</v>
      </c>
      <c r="AH53" s="24">
        <v>14.311688311688311</v>
      </c>
      <c r="AI53" s="25">
        <v>-0.26381215469613262</v>
      </c>
      <c r="AJ53" s="23">
        <v>0.82272727272727275</v>
      </c>
      <c r="AK53" s="23">
        <v>0.1533435818601076</v>
      </c>
      <c r="AL53" s="24">
        <v>0.27824750192159875</v>
      </c>
      <c r="AM53" s="25">
        <v>0.41873417721518985</v>
      </c>
      <c r="AN53" s="23">
        <v>1.7027848101265823</v>
      </c>
      <c r="AO53" s="23">
        <v>0.58324661810613943</v>
      </c>
      <c r="AP53" s="23">
        <v>1.4100628930817609</v>
      </c>
      <c r="AQ53" s="23">
        <v>0.14342698577870275</v>
      </c>
      <c r="AR53" s="23">
        <v>0.2152839726434731</v>
      </c>
      <c r="AS53" s="23">
        <v>-5.6794528694617902E-2</v>
      </c>
      <c r="AT53" s="23">
        <v>0.12556364897676031</v>
      </c>
      <c r="AU53" s="23">
        <v>0.66249999999999998</v>
      </c>
      <c r="AV53" s="23">
        <v>0.22405841660261339</v>
      </c>
      <c r="AW53" s="23">
        <v>0.31908329660643453</v>
      </c>
      <c r="AX53" s="23">
        <v>0.25694138386954607</v>
      </c>
      <c r="AY53" s="23">
        <v>2.3611615245009077</v>
      </c>
      <c r="AZ53" s="23">
        <v>1.7486388384754992</v>
      </c>
      <c r="BA53" s="23">
        <v>0.70495767835550183</v>
      </c>
      <c r="BB53" s="23">
        <v>0.42352036894696388</v>
      </c>
      <c r="BC53" s="24">
        <v>0.22554236594351207</v>
      </c>
    </row>
    <row r="54" spans="1:55" x14ac:dyDescent="0.2">
      <c r="A54" s="52" t="s">
        <v>179</v>
      </c>
      <c r="B54" s="52" t="s">
        <v>180</v>
      </c>
      <c r="C54" s="52" t="s">
        <v>138</v>
      </c>
      <c r="D54" s="52">
        <v>679135</v>
      </c>
      <c r="E54" s="52" t="s">
        <v>16</v>
      </c>
      <c r="F54" s="52">
        <v>2019</v>
      </c>
      <c r="G54" s="52" t="s">
        <v>17</v>
      </c>
      <c r="H54" s="53">
        <v>43830</v>
      </c>
      <c r="I54" s="53">
        <v>43874</v>
      </c>
      <c r="J54" s="53">
        <v>43874</v>
      </c>
      <c r="K54" s="54">
        <v>652000000</v>
      </c>
      <c r="L54" s="54">
        <v>656000000</v>
      </c>
      <c r="M54" s="52" t="s">
        <v>181</v>
      </c>
      <c r="N54" s="21">
        <v>1.5200718993409228</v>
      </c>
      <c r="O54" s="22">
        <v>1.0599161174355902</v>
      </c>
      <c r="P54" s="22">
        <v>0.32444577591372081</v>
      </c>
      <c r="Q54" s="22">
        <v>0.54697237601089888</v>
      </c>
      <c r="R54" s="22">
        <v>0.12407952181978302</v>
      </c>
      <c r="S54" s="22">
        <v>6.0147276508834713E-3</v>
      </c>
      <c r="T54" s="22">
        <v>0.11806479416889955</v>
      </c>
      <c r="U54" s="22">
        <v>0.1919475926838459</v>
      </c>
      <c r="V54" s="22">
        <v>9.3046175251456555E-3</v>
      </c>
      <c r="W54" s="22">
        <v>0.18264297515870026</v>
      </c>
      <c r="X54" s="23">
        <v>0.28522175794937138</v>
      </c>
      <c r="Y54" s="23">
        <v>1.2637922192101985</v>
      </c>
      <c r="Z54" s="23">
        <v>0.71477824205062868</v>
      </c>
      <c r="AA54" s="23">
        <v>0.38767824017688168</v>
      </c>
      <c r="AB54" s="24">
        <v>0.64642395398077535</v>
      </c>
      <c r="AC54" s="25">
        <v>0.18592163772128534</v>
      </c>
      <c r="AD54" s="23">
        <v>6.7119724809128284E-2</v>
      </c>
      <c r="AE54" s="23">
        <v>6.7119724809128284E-2</v>
      </c>
      <c r="AF54" s="23">
        <v>5.369577984730263E-3</v>
      </c>
      <c r="AG54" s="23">
        <v>6.7510548523206753</v>
      </c>
      <c r="AH54" s="24">
        <v>6.7510548523206753</v>
      </c>
      <c r="AI54" s="25">
        <v>-0.72154280338664156</v>
      </c>
      <c r="AJ54" s="23">
        <v>0.21230277611344117</v>
      </c>
      <c r="AK54" s="23">
        <v>0.26140138930836604</v>
      </c>
      <c r="AL54" s="24">
        <v>0.32105104198127454</v>
      </c>
      <c r="AM54" s="25">
        <v>3.7102524710861183E-3</v>
      </c>
      <c r="AN54" s="23">
        <v>0.69097655004492886</v>
      </c>
      <c r="AO54" s="23">
        <v>0.44666379358803798</v>
      </c>
      <c r="AP54" s="23">
        <v>4.5771889400921655</v>
      </c>
      <c r="AQ54" s="23">
        <v>2.398396072626431E-3</v>
      </c>
      <c r="AR54" s="23">
        <v>8.9185334340129208E-2</v>
      </c>
      <c r="AS54" s="23">
        <v>-6.4351036160751746E-2</v>
      </c>
      <c r="AT54" s="23">
        <v>3.9835859768779631E-2</v>
      </c>
      <c r="AU54" s="23">
        <v>0.1079488715797883</v>
      </c>
      <c r="AV54" s="23">
        <v>0.16324373301117487</v>
      </c>
      <c r="AW54" s="23">
        <v>0.33740676083161403</v>
      </c>
      <c r="AX54" s="23">
        <v>0.17156006983018568</v>
      </c>
      <c r="AY54" s="23">
        <v>4.1387499999999999</v>
      </c>
      <c r="AZ54" s="23">
        <v>2.1081249999999998</v>
      </c>
      <c r="BA54" s="23">
        <v>8.4453125</v>
      </c>
      <c r="BB54" s="23">
        <v>0.24161884627000907</v>
      </c>
      <c r="BC54" s="24">
        <v>3.6904624610771534E-2</v>
      </c>
    </row>
    <row r="55" spans="1:55" x14ac:dyDescent="0.2">
      <c r="A55" s="52" t="s">
        <v>200</v>
      </c>
      <c r="B55" s="52" t="s">
        <v>201</v>
      </c>
      <c r="C55" s="52" t="s">
        <v>24</v>
      </c>
      <c r="D55" s="52">
        <v>71079</v>
      </c>
      <c r="E55" s="52" t="s">
        <v>16</v>
      </c>
      <c r="F55" s="52">
        <v>2019</v>
      </c>
      <c r="G55" s="52" t="s">
        <v>17</v>
      </c>
      <c r="H55" s="53">
        <v>43830</v>
      </c>
      <c r="I55" s="53">
        <v>43867</v>
      </c>
      <c r="J55" s="53">
        <v>43867</v>
      </c>
      <c r="K55" s="54">
        <v>177500000</v>
      </c>
      <c r="L55" s="54">
        <v>178000000</v>
      </c>
      <c r="M55" s="52" t="s">
        <v>202</v>
      </c>
      <c r="N55" s="21">
        <v>1.7233027673835273</v>
      </c>
      <c r="O55" s="22">
        <v>1.5579587976479297</v>
      </c>
      <c r="P55" s="22">
        <v>0.92024754307331713</v>
      </c>
      <c r="Q55" s="22">
        <v>1.0416894693045258</v>
      </c>
      <c r="R55" s="22">
        <v>0.21865074556717082</v>
      </c>
      <c r="S55" s="22">
        <v>5.4923387052356769E-2</v>
      </c>
      <c r="T55" s="22">
        <v>0.16372735851481404</v>
      </c>
      <c r="U55" s="22">
        <v>0.44641692468007588</v>
      </c>
      <c r="V55" s="22">
        <v>0.11213650096333336</v>
      </c>
      <c r="W55" s="22">
        <v>0.33428042371674249</v>
      </c>
      <c r="X55" s="23">
        <v>0.30776630939660649</v>
      </c>
      <c r="Y55" s="23">
        <v>0.74316260982444804</v>
      </c>
      <c r="Z55" s="23">
        <v>0.69223369060339357</v>
      </c>
      <c r="AA55" s="23">
        <v>0.21141722019659032</v>
      </c>
      <c r="AB55" s="24">
        <v>0.48979044807467054</v>
      </c>
      <c r="AC55" s="25">
        <v>0.86399961051335727</v>
      </c>
      <c r="AD55" s="23">
        <v>0.52341440683270857</v>
      </c>
      <c r="AE55" s="23">
        <v>0.48934128071554261</v>
      </c>
      <c r="AF55" s="23">
        <v>0.40955215991208732</v>
      </c>
      <c r="AG55" s="23" t="e">
        <v>#DIV/0!</v>
      </c>
      <c r="AH55" s="24" t="e">
        <v>#DIV/0!</v>
      </c>
      <c r="AI55" s="25">
        <v>-0.76019269347046026</v>
      </c>
      <c r="AJ55" s="23">
        <v>1.4553641185904025</v>
      </c>
      <c r="AK55" s="23">
        <v>1.1887217034996977</v>
      </c>
      <c r="AL55" s="24">
        <v>1.1887217034996977</v>
      </c>
      <c r="AM55" s="25">
        <v>0.44144657435659079</v>
      </c>
      <c r="AN55" s="23">
        <v>1.0778763184922522</v>
      </c>
      <c r="AO55" s="23">
        <v>0.52793352500339641</v>
      </c>
      <c r="AP55" s="23">
        <v>4.08695281409892</v>
      </c>
      <c r="AQ55" s="23">
        <v>0.21621631545514297</v>
      </c>
      <c r="AR55" s="23">
        <v>0.49232502660332872</v>
      </c>
      <c r="AS55" s="23">
        <v>-0.37426188803650046</v>
      </c>
      <c r="AT55" s="23">
        <v>0.25991488674208629</v>
      </c>
      <c r="AU55" s="23">
        <v>1.4535548336691475</v>
      </c>
      <c r="AV55" s="23">
        <v>1.187243904077383</v>
      </c>
      <c r="AW55" s="23">
        <v>1.5874859834043507</v>
      </c>
      <c r="AX55" s="23">
        <v>1.5855124467369366</v>
      </c>
      <c r="AY55" s="23">
        <v>0.79127245668119484</v>
      </c>
      <c r="AZ55" s="23">
        <v>0.19651589242053791</v>
      </c>
      <c r="BA55" s="23">
        <v>1.2006113611276217</v>
      </c>
      <c r="BB55" s="23">
        <v>1.1815174313159131</v>
      </c>
      <c r="BC55" s="24">
        <v>0.31450794573210256</v>
      </c>
    </row>
    <row r="56" spans="1:55" x14ac:dyDescent="0.2">
      <c r="A56" s="52" t="s">
        <v>197</v>
      </c>
      <c r="B56" s="52" t="s">
        <v>198</v>
      </c>
      <c r="C56" s="52" t="s">
        <v>24</v>
      </c>
      <c r="D56" s="52">
        <v>130356</v>
      </c>
      <c r="E56" s="52" t="s">
        <v>16</v>
      </c>
      <c r="F56" s="52">
        <v>2019</v>
      </c>
      <c r="G56" s="52" t="s">
        <v>17</v>
      </c>
      <c r="H56" s="53">
        <v>43830</v>
      </c>
      <c r="I56" s="53">
        <v>43892</v>
      </c>
      <c r="J56" s="53">
        <v>43892</v>
      </c>
      <c r="K56" s="54">
        <v>29926000</v>
      </c>
      <c r="L56" s="54">
        <v>30647000</v>
      </c>
      <c r="M56" s="52" t="s">
        <v>199</v>
      </c>
      <c r="N56" s="21">
        <v>2.4076941341476208</v>
      </c>
      <c r="O56" s="22">
        <v>1.7958663493448335</v>
      </c>
      <c r="P56" s="22">
        <v>1.2309786359946771</v>
      </c>
      <c r="Q56" s="22">
        <v>0.39162114293568245</v>
      </c>
      <c r="R56" s="22">
        <v>1.6954974485129529E-3</v>
      </c>
      <c r="S56" s="22">
        <v>0</v>
      </c>
      <c r="T56" s="22">
        <v>1.6954974485129529E-3</v>
      </c>
      <c r="U56" s="22">
        <v>2.3594900971441292E-3</v>
      </c>
      <c r="V56" s="22">
        <v>0</v>
      </c>
      <c r="W56" s="22">
        <v>2.3594900971441292E-3</v>
      </c>
      <c r="X56" s="23">
        <v>0.27221792767234382</v>
      </c>
      <c r="Y56" s="23">
        <v>0.75732376145235225</v>
      </c>
      <c r="Z56" s="23">
        <v>0.72778207232765613</v>
      </c>
      <c r="AA56" s="23">
        <v>3.2979853934249563E-2</v>
      </c>
      <c r="AB56" s="24">
        <v>0.71858638040699685</v>
      </c>
      <c r="AC56" s="25">
        <v>0.54376359142935871</v>
      </c>
      <c r="AD56" s="23">
        <v>9.9348995677995766E-2</v>
      </c>
      <c r="AE56" s="23">
        <v>9.9348995677995766E-2</v>
      </c>
      <c r="AF56" s="23">
        <v>0.76078478702957486</v>
      </c>
      <c r="AG56" s="23">
        <v>9.8078664161257265</v>
      </c>
      <c r="AH56" s="24">
        <v>9.8078664161257265</v>
      </c>
      <c r="AI56" s="25">
        <v>-4.9701133661063511E-2</v>
      </c>
      <c r="AJ56" s="23">
        <v>0.50568694470979958</v>
      </c>
      <c r="AK56" s="23">
        <v>33.720966197805431</v>
      </c>
      <c r="AL56" s="24">
        <v>33.720966197805431</v>
      </c>
      <c r="AM56" s="25">
        <v>0.30558776394395398</v>
      </c>
      <c r="AN56" s="23">
        <v>0.4016743882814714</v>
      </c>
      <c r="AO56" s="23">
        <v>0.28863774477737714</v>
      </c>
      <c r="AP56" s="23">
        <v>1.813549495551755</v>
      </c>
      <c r="AQ56" s="23">
        <v>0.21959120518915365</v>
      </c>
      <c r="AR56" s="23">
        <v>0.19808155095539609</v>
      </c>
      <c r="AS56" s="23">
        <v>-9.844877639824905E-3</v>
      </c>
      <c r="AT56" s="23">
        <v>5.7173812149770645E-2</v>
      </c>
      <c r="AU56" s="23">
        <v>0.27499654884897212</v>
      </c>
      <c r="AV56" s="23">
        <v>18.337727373149715</v>
      </c>
      <c r="AW56" s="23">
        <v>33.720966197805431</v>
      </c>
      <c r="AX56" s="23">
        <v>18.337727373149715</v>
      </c>
      <c r="AY56" s="23">
        <v>5.912627742629354E-2</v>
      </c>
      <c r="AZ56" s="23">
        <v>-4.7943098741188095</v>
      </c>
      <c r="BA56" s="23">
        <v>0.14158841173042205</v>
      </c>
      <c r="BB56" s="23">
        <v>16.912953825760365</v>
      </c>
      <c r="BC56" s="24">
        <v>3.2331301056795061E-2</v>
      </c>
    </row>
    <row r="57" spans="1:55" x14ac:dyDescent="0.2">
      <c r="A57" s="52" t="s">
        <v>209</v>
      </c>
      <c r="B57" s="52" t="s">
        <v>210</v>
      </c>
      <c r="C57" s="52" t="s">
        <v>45</v>
      </c>
      <c r="D57" s="52">
        <v>261036</v>
      </c>
      <c r="E57" s="52" t="s">
        <v>16</v>
      </c>
      <c r="F57" s="52">
        <v>2019</v>
      </c>
      <c r="G57" s="52" t="s">
        <v>17</v>
      </c>
      <c r="H57" s="53">
        <v>43830</v>
      </c>
      <c r="I57" s="53">
        <v>43887</v>
      </c>
      <c r="J57" s="53">
        <v>43887</v>
      </c>
      <c r="K57" s="54">
        <v>41681000</v>
      </c>
      <c r="L57" s="54">
        <v>42168000</v>
      </c>
      <c r="M57" s="52" t="s">
        <v>211</v>
      </c>
      <c r="N57" s="21">
        <v>1.8324636600819977</v>
      </c>
      <c r="O57" s="22">
        <v>1.8324636600819977</v>
      </c>
      <c r="P57" s="22">
        <v>1.3622810286992173</v>
      </c>
      <c r="Q57" s="22">
        <v>2.6072813079386483</v>
      </c>
      <c r="R57" s="22">
        <v>0.40468180543874405</v>
      </c>
      <c r="S57" s="22">
        <v>0</v>
      </c>
      <c r="T57" s="22">
        <v>0.40468180543874405</v>
      </c>
      <c r="U57" s="22">
        <v>1.4598011124220462</v>
      </c>
      <c r="V57" s="22">
        <v>0</v>
      </c>
      <c r="W57" s="22">
        <v>1.4598011124220462</v>
      </c>
      <c r="X57" s="23">
        <v>0.45944304270628911</v>
      </c>
      <c r="Y57" s="23">
        <v>0.35881463562140914</v>
      </c>
      <c r="Z57" s="23">
        <v>0.54055695729371089</v>
      </c>
      <c r="AA57" s="23">
        <v>0.13610877488085227</v>
      </c>
      <c r="AB57" s="24">
        <v>0.27721708251565275</v>
      </c>
      <c r="AC57" s="25">
        <v>1</v>
      </c>
      <c r="AD57" s="23">
        <v>0.38590203106332138</v>
      </c>
      <c r="AE57" s="23">
        <v>0.35477233505907341</v>
      </c>
      <c r="AF57" s="23">
        <v>0.32291251825302003</v>
      </c>
      <c r="AG57" s="23">
        <v>51</v>
      </c>
      <c r="AH57" s="24">
        <v>46.885964912280699</v>
      </c>
      <c r="AI57" s="25">
        <v>-1.6896197327852005</v>
      </c>
      <c r="AJ57" s="23">
        <v>0.90663436451733137</v>
      </c>
      <c r="AK57" s="23">
        <v>0.5617134280106223</v>
      </c>
      <c r="AL57" s="24">
        <v>0.5617134280106223</v>
      </c>
      <c r="AM57" s="25">
        <v>0.81998988707230747</v>
      </c>
      <c r="AN57" s="23">
        <v>2.5393561436035732</v>
      </c>
      <c r="AO57" s="23">
        <v>0.70395290159798152</v>
      </c>
      <c r="AP57" s="23">
        <v>3.3727333781061115</v>
      </c>
      <c r="AQ57" s="23">
        <v>0.22731520418652462</v>
      </c>
      <c r="AR57" s="23">
        <v>0.32291251825302003</v>
      </c>
      <c r="AS57" s="23">
        <v>-0.54559936280366383</v>
      </c>
      <c r="AT57" s="23">
        <v>0.22731520418652462</v>
      </c>
      <c r="AU57" s="23">
        <v>2.2204621692135671</v>
      </c>
      <c r="AV57" s="23">
        <v>1.3757071931647615</v>
      </c>
      <c r="AW57" s="23">
        <v>0.5617134280106223</v>
      </c>
      <c r="AX57" s="23">
        <v>1.3757071931647615</v>
      </c>
      <c r="AY57" s="23">
        <v>1.4896800825593395</v>
      </c>
      <c r="AZ57" s="23">
        <v>0.23237014103887169</v>
      </c>
      <c r="BA57" s="23">
        <v>2.4491264131551902</v>
      </c>
      <c r="BB57" s="23">
        <v>0.61713428010622329</v>
      </c>
      <c r="BC57" s="24">
        <v>0.33331254676976801</v>
      </c>
    </row>
    <row r="58" spans="1:55" x14ac:dyDescent="0.2">
      <c r="A58" s="52" t="s">
        <v>203</v>
      </c>
      <c r="B58" s="52" t="s">
        <v>204</v>
      </c>
      <c r="C58" s="52" t="s">
        <v>113</v>
      </c>
      <c r="D58" s="52">
        <v>914</v>
      </c>
      <c r="E58" s="52" t="s">
        <v>16</v>
      </c>
      <c r="F58" s="52">
        <v>2019</v>
      </c>
      <c r="G58" s="52" t="s">
        <v>17</v>
      </c>
      <c r="H58" s="53">
        <v>43890</v>
      </c>
      <c r="I58" s="53">
        <v>43890</v>
      </c>
      <c r="J58" s="53">
        <v>43890</v>
      </c>
      <c r="K58" s="54">
        <v>155153909</v>
      </c>
      <c r="L58" s="54">
        <v>157681625</v>
      </c>
      <c r="M58" s="52" t="s">
        <v>205</v>
      </c>
      <c r="N58" s="21">
        <v>1.1151740942156931</v>
      </c>
      <c r="O58" s="22">
        <v>1.1151740942156931</v>
      </c>
      <c r="P58" s="22">
        <v>4.2631894907832472E-2</v>
      </c>
      <c r="Q58" s="22">
        <v>3.8275644879612929</v>
      </c>
      <c r="R58" s="22">
        <v>2.9385252220943885E-2</v>
      </c>
      <c r="S58" s="22">
        <v>0</v>
      </c>
      <c r="T58" s="22">
        <v>2.9385252220943885E-2</v>
      </c>
      <c r="U58" s="22">
        <v>0.14185920009161443</v>
      </c>
      <c r="V58" s="22">
        <v>0</v>
      </c>
      <c r="W58" s="22">
        <v>0.14185920009161443</v>
      </c>
      <c r="X58" s="23">
        <v>0.74911933199701108</v>
      </c>
      <c r="Y58" s="23">
        <v>0.25741574607011519</v>
      </c>
      <c r="Z58" s="23">
        <v>0.25088066800298892</v>
      </c>
      <c r="AA58" s="23">
        <v>8.635883811127848E-2</v>
      </c>
      <c r="AB58" s="24">
        <v>0.20714378906666983</v>
      </c>
      <c r="AC58" s="25">
        <v>1</v>
      </c>
      <c r="AD58" s="23">
        <v>0.3884723846206754</v>
      </c>
      <c r="AE58" s="23">
        <v>0.38180067404910928</v>
      </c>
      <c r="AF58" s="23">
        <v>0.30786161359103104</v>
      </c>
      <c r="AG58" s="23">
        <v>53.283018867924525</v>
      </c>
      <c r="AH58" s="24">
        <v>52.367924528301884</v>
      </c>
      <c r="AI58" s="25">
        <v>-0.89563106796116509</v>
      </c>
      <c r="AJ58" s="23">
        <v>2.5460837629776113E-2</v>
      </c>
      <c r="AK58" s="23">
        <v>0.15903128153380425</v>
      </c>
      <c r="AL58" s="24">
        <v>0.58203834510595354</v>
      </c>
      <c r="AM58" s="25">
        <v>0.12814566692433221</v>
      </c>
      <c r="AN58" s="23">
        <v>0.41624438145953219</v>
      </c>
      <c r="AO58" s="23">
        <v>8.6222438353239797E-2</v>
      </c>
      <c r="AP58" s="23">
        <v>1.1144412080331136</v>
      </c>
      <c r="AQ58" s="23">
        <v>2.6544578999181601E-2</v>
      </c>
      <c r="AR58" s="23">
        <v>0.19836302359171881</v>
      </c>
      <c r="AS58" s="23">
        <v>-0.1776600866634569</v>
      </c>
      <c r="AT58" s="23">
        <v>1.7103343573199228E-2</v>
      </c>
      <c r="AU58" s="23">
        <v>7.6806271629352354E-3</v>
      </c>
      <c r="AV58" s="23">
        <v>0.17558022199798184</v>
      </c>
      <c r="AW58" s="23">
        <v>0.58203834510595354</v>
      </c>
      <c r="AX58" s="23">
        <v>0.17558022199798184</v>
      </c>
      <c r="AY58" s="23">
        <v>0.8773016997167139</v>
      </c>
      <c r="AZ58" s="23">
        <v>2.2308781869688384E-2</v>
      </c>
      <c r="BA58" s="23">
        <v>0.19436997319034852</v>
      </c>
      <c r="BB58" s="23">
        <v>1.1202825428859737</v>
      </c>
      <c r="BC58" s="24">
        <v>0.10028906955736223</v>
      </c>
    </row>
    <row r="59" spans="1:55" x14ac:dyDescent="0.2">
      <c r="A59" s="52" t="s">
        <v>182</v>
      </c>
      <c r="B59" s="52" t="s">
        <v>183</v>
      </c>
      <c r="C59" s="52" t="s">
        <v>59</v>
      </c>
      <c r="D59" s="52">
        <v>247618</v>
      </c>
      <c r="E59" s="52" t="s">
        <v>16</v>
      </c>
      <c r="F59" s="52">
        <v>2019</v>
      </c>
      <c r="G59" s="52" t="s">
        <v>17</v>
      </c>
      <c r="H59" s="53">
        <v>43830</v>
      </c>
      <c r="I59" s="53">
        <v>43880</v>
      </c>
      <c r="J59" s="53">
        <v>43880</v>
      </c>
      <c r="K59" s="54">
        <v>326196000</v>
      </c>
      <c r="L59" s="54">
        <v>335539000</v>
      </c>
      <c r="M59" s="52" t="s">
        <v>184</v>
      </c>
      <c r="N59" s="21">
        <v>0.87573964497041423</v>
      </c>
      <c r="O59" s="22">
        <v>0.64730141653218576</v>
      </c>
      <c r="P59" s="22">
        <v>0.32239555316478391</v>
      </c>
      <c r="Q59" s="22">
        <v>4.7502484266313347</v>
      </c>
      <c r="R59" s="22">
        <v>0.45028801843317973</v>
      </c>
      <c r="S59" s="22">
        <v>8.5253456221198162E-2</v>
      </c>
      <c r="T59" s="22">
        <v>0.36503456221198155</v>
      </c>
      <c r="U59" s="22">
        <v>2.5892679695263334</v>
      </c>
      <c r="V59" s="22">
        <v>0.49022855250082809</v>
      </c>
      <c r="W59" s="22">
        <v>2.0990394170255051</v>
      </c>
      <c r="X59" s="23">
        <v>0.28133640552995393</v>
      </c>
      <c r="Y59" s="23">
        <v>0.32274962582852257</v>
      </c>
      <c r="Z59" s="23">
        <v>0.71866359447004613</v>
      </c>
      <c r="AA59" s="23">
        <v>0.25455069124423962</v>
      </c>
      <c r="AB59" s="24">
        <v>0.17390552995391706</v>
      </c>
      <c r="AC59" s="25">
        <v>0.19792574516297717</v>
      </c>
      <c r="AD59" s="23">
        <v>0.16158270873278718</v>
      </c>
      <c r="AE59" s="23">
        <v>0.10249259194701063</v>
      </c>
      <c r="AF59" s="23">
        <v>4.9328917552727905E-2</v>
      </c>
      <c r="AG59" s="23">
        <v>5.8485804416403786</v>
      </c>
      <c r="AH59" s="24">
        <v>3.7097791798107256</v>
      </c>
      <c r="AI59" s="25">
        <v>-2.9715762273901807E-2</v>
      </c>
      <c r="AJ59" s="23">
        <v>0.27756858526089295</v>
      </c>
      <c r="AK59" s="23">
        <v>0.17474734552897531</v>
      </c>
      <c r="AL59" s="24">
        <v>0.19802993475757963</v>
      </c>
      <c r="AM59" s="25">
        <v>0.18747929778072209</v>
      </c>
      <c r="AN59" s="23">
        <v>3.8005962239152038</v>
      </c>
      <c r="AO59" s="23">
        <v>0.66094470046082954</v>
      </c>
      <c r="AP59" s="23">
        <v>-16.556998556998558</v>
      </c>
      <c r="AQ59" s="23">
        <v>3.2603686635944699E-2</v>
      </c>
      <c r="AR59" s="23">
        <v>0.13491371797106502</v>
      </c>
      <c r="AS59" s="23">
        <v>-4.0090639707164024E-3</v>
      </c>
      <c r="AT59" s="23">
        <v>8.9170506912442396E-2</v>
      </c>
      <c r="AU59" s="23">
        <v>0.20190066343912497</v>
      </c>
      <c r="AV59" s="23">
        <v>0.1440450300626839</v>
      </c>
      <c r="AW59" s="23">
        <v>0.2442796275840303</v>
      </c>
      <c r="AX59" s="23">
        <v>0.17768660249329335</v>
      </c>
      <c r="AY59" s="23">
        <v>4.2162891046386193</v>
      </c>
      <c r="AZ59" s="23">
        <v>3.2464940668824163</v>
      </c>
      <c r="BA59" s="23">
        <v>1.989399293286219</v>
      </c>
      <c r="BB59" s="23">
        <v>0.15044134578482793</v>
      </c>
      <c r="BC59" s="24">
        <v>9.980480353051005E-2</v>
      </c>
    </row>
    <row r="60" spans="1:55" x14ac:dyDescent="0.2">
      <c r="A60" s="52" t="s">
        <v>221</v>
      </c>
      <c r="B60" s="52" t="s">
        <v>222</v>
      </c>
      <c r="C60" s="52" t="s">
        <v>24</v>
      </c>
      <c r="D60" s="52">
        <v>255210</v>
      </c>
      <c r="E60" s="52" t="s">
        <v>16</v>
      </c>
      <c r="F60" s="52">
        <v>2019</v>
      </c>
      <c r="G60" s="52" t="s">
        <v>17</v>
      </c>
      <c r="H60" s="53">
        <v>43830</v>
      </c>
      <c r="I60" s="53">
        <v>43885</v>
      </c>
      <c r="J60" s="53">
        <v>43885</v>
      </c>
      <c r="K60" s="54">
        <v>1918000000</v>
      </c>
      <c r="L60" s="54">
        <v>1940000000</v>
      </c>
      <c r="M60" s="52" t="s">
        <v>223</v>
      </c>
      <c r="N60" s="21">
        <v>1.6036931818181819</v>
      </c>
      <c r="O60" s="22">
        <v>1.3691542832167831</v>
      </c>
      <c r="P60" s="22">
        <v>0.84096372377622375</v>
      </c>
      <c r="Q60" s="22">
        <v>1.5135208325273706</v>
      </c>
      <c r="R60" s="22">
        <v>0.35963953703133655</v>
      </c>
      <c r="S60" s="22">
        <v>2.5749553653881672E-2</v>
      </c>
      <c r="T60" s="22">
        <v>0.3338899833774549</v>
      </c>
      <c r="U60" s="22">
        <v>0.90396146852876325</v>
      </c>
      <c r="V60" s="22">
        <v>6.4722039537312856E-2</v>
      </c>
      <c r="W60" s="22">
        <v>0.83923942899145032</v>
      </c>
      <c r="X60" s="23">
        <v>0.22589730961029367</v>
      </c>
      <c r="Y60" s="23">
        <v>1.1888150481753168</v>
      </c>
      <c r="Z60" s="23">
        <v>0.77410269038970636</v>
      </c>
      <c r="AA60" s="23">
        <v>0.17305916394754664</v>
      </c>
      <c r="AB60" s="24">
        <v>0.39784830388475034</v>
      </c>
      <c r="AC60" s="25">
        <v>0.69103078982597055</v>
      </c>
      <c r="AD60" s="23">
        <v>0.26957353222413466</v>
      </c>
      <c r="AE60" s="23">
        <v>0.22616179001721171</v>
      </c>
      <c r="AF60" s="23">
        <v>0.1315356664754255</v>
      </c>
      <c r="AG60" s="23" t="e">
        <v>#DIV/0!</v>
      </c>
      <c r="AH60" s="24" t="e">
        <v>#DIV/0!</v>
      </c>
      <c r="AI60" s="25">
        <v>0.94471302838725668</v>
      </c>
      <c r="AJ60" s="23">
        <v>0.44072333916083917</v>
      </c>
      <c r="AK60" s="23">
        <v>0.11529326172083966</v>
      </c>
      <c r="AL60" s="24">
        <v>0.17261892024907452</v>
      </c>
      <c r="AM60" s="25">
        <v>6.6520948586018799E-2</v>
      </c>
      <c r="AN60" s="23">
        <v>0.50572555998297808</v>
      </c>
      <c r="AO60" s="23">
        <v>0.20120205627039339</v>
      </c>
      <c r="AP60" s="23">
        <v>2.3660633484162896</v>
      </c>
      <c r="AQ60" s="23">
        <v>2.6465246567752263E-2</v>
      </c>
      <c r="AR60" s="23">
        <v>0.30854847963281701</v>
      </c>
      <c r="AS60" s="23">
        <v>0.29148976859820236</v>
      </c>
      <c r="AT60" s="23">
        <v>6.2080588561226377E-2</v>
      </c>
      <c r="AU60" s="23">
        <v>-9.3039772727272721E-2</v>
      </c>
      <c r="AV60" s="23">
        <v>-3.6441058780733102E-2</v>
      </c>
      <c r="AW60" s="23">
        <v>0.18593126973517413</v>
      </c>
      <c r="AX60" s="23">
        <v>-3.9251388664807429E-2</v>
      </c>
      <c r="AY60" s="23">
        <v>6.6306753688989781</v>
      </c>
      <c r="AZ60" s="23">
        <v>4.4466515323496028</v>
      </c>
      <c r="BA60" s="23">
        <v>-0.49520209363186973</v>
      </c>
      <c r="BB60" s="23">
        <v>0.12652729334731347</v>
      </c>
      <c r="BC60" s="24">
        <v>5.2964887137226802E-2</v>
      </c>
    </row>
    <row r="61" spans="1:55" x14ac:dyDescent="0.2">
      <c r="A61" s="52" t="s">
        <v>227</v>
      </c>
      <c r="B61" s="52" t="s">
        <v>228</v>
      </c>
      <c r="C61" s="52" t="s">
        <v>34</v>
      </c>
      <c r="D61" s="52">
        <v>143497</v>
      </c>
      <c r="E61" s="52" t="s">
        <v>16</v>
      </c>
      <c r="F61" s="52">
        <v>2020</v>
      </c>
      <c r="G61" s="52" t="s">
        <v>17</v>
      </c>
      <c r="H61" s="53">
        <v>44012</v>
      </c>
      <c r="I61" s="53">
        <v>44054</v>
      </c>
      <c r="J61" s="53">
        <v>44054</v>
      </c>
      <c r="K61" s="54">
        <v>115100000</v>
      </c>
      <c r="L61" s="54">
        <v>116700000</v>
      </c>
      <c r="M61" s="52" t="s">
        <v>229</v>
      </c>
      <c r="N61" s="21">
        <v>0.99030574198359433</v>
      </c>
      <c r="O61" s="22">
        <v>0.99030574198359433</v>
      </c>
      <c r="P61" s="22">
        <v>0.35540641312453392</v>
      </c>
      <c r="Q61" s="22">
        <v>2.6312193672954107</v>
      </c>
      <c r="R61" s="22">
        <v>0.36555687349175836</v>
      </c>
      <c r="S61" s="22">
        <v>8.1782485991247086E-2</v>
      </c>
      <c r="T61" s="22">
        <v>0.28377438750051126</v>
      </c>
      <c r="U61" s="22">
        <v>1.3274171988712313</v>
      </c>
      <c r="V61" s="22">
        <v>0.29697014703698205</v>
      </c>
      <c r="W61" s="22">
        <v>1.0304470518342492</v>
      </c>
      <c r="X61" s="23">
        <v>0.27158574992842244</v>
      </c>
      <c r="Y61" s="23">
        <v>0.51172335170055105</v>
      </c>
      <c r="Z61" s="23">
        <v>0.72841425007157756</v>
      </c>
      <c r="AA61" s="23">
        <v>0.3424475438668248</v>
      </c>
      <c r="AB61" s="24">
        <v>0.27538958648615486</v>
      </c>
      <c r="AC61" s="25">
        <v>0.27906822698167366</v>
      </c>
      <c r="AD61" s="23">
        <v>0.1379774784720689</v>
      </c>
      <c r="AE61" s="23">
        <v>0.1379774784720689</v>
      </c>
      <c r="AF61" s="23">
        <v>0.10211967321704571</v>
      </c>
      <c r="AG61" s="23">
        <v>10.627551020408163</v>
      </c>
      <c r="AH61" s="24">
        <v>10.627551020408163</v>
      </c>
      <c r="AI61" s="25">
        <v>8.5590103644266127E-2</v>
      </c>
      <c r="AJ61" s="23">
        <v>0.44608501118568233</v>
      </c>
      <c r="AK61" s="23">
        <v>0.19983216783216784</v>
      </c>
      <c r="AL61" s="24">
        <v>0.33465734265734265</v>
      </c>
      <c r="AM61" s="25">
        <v>0.34345759691073813</v>
      </c>
      <c r="AN61" s="23">
        <v>3.3632853111540175</v>
      </c>
      <c r="AO61" s="23">
        <v>0.92621375107366355</v>
      </c>
      <c r="AP61" s="23">
        <v>-348.38461538461536</v>
      </c>
      <c r="AQ61" s="23">
        <v>9.4584645588776634E-2</v>
      </c>
      <c r="AR61" s="23">
        <v>0.13208213733716051</v>
      </c>
      <c r="AS61" s="23">
        <v>1.1304923824243763E-2</v>
      </c>
      <c r="AT61" s="23">
        <v>0.12233629187287824</v>
      </c>
      <c r="AU61" s="23">
        <v>0.11677852348993288</v>
      </c>
      <c r="AV61" s="23">
        <v>8.7608391608391609E-2</v>
      </c>
      <c r="AW61" s="23">
        <v>0.43110406457192274</v>
      </c>
      <c r="AX61" s="23">
        <v>0.11285673104641107</v>
      </c>
      <c r="AY61" s="23">
        <v>2.8604576732277165</v>
      </c>
      <c r="AZ61" s="23">
        <v>2.0977756441030566</v>
      </c>
      <c r="BA61" s="23">
        <v>0.33859459459459462</v>
      </c>
      <c r="BB61" s="23">
        <v>0.34959440559440558</v>
      </c>
      <c r="BC61" s="24">
        <v>0.17608769161406673</v>
      </c>
    </row>
    <row r="62" spans="1:55" x14ac:dyDescent="0.2">
      <c r="A62" s="52" t="s">
        <v>191</v>
      </c>
      <c r="B62" s="52" t="s">
        <v>192</v>
      </c>
      <c r="C62" s="52" t="s">
        <v>113</v>
      </c>
      <c r="D62" s="52">
        <v>71306</v>
      </c>
      <c r="E62" s="52" t="s">
        <v>16</v>
      </c>
      <c r="F62" s="52">
        <v>2019</v>
      </c>
      <c r="G62" s="52" t="s">
        <v>17</v>
      </c>
      <c r="H62" s="53">
        <v>43830</v>
      </c>
      <c r="I62" s="53">
        <v>43885</v>
      </c>
      <c r="J62" s="53">
        <v>43885</v>
      </c>
      <c r="K62" s="54">
        <v>3259440</v>
      </c>
      <c r="L62" s="54">
        <v>3259440</v>
      </c>
      <c r="M62" s="52" t="s">
        <v>193</v>
      </c>
      <c r="N62" s="21">
        <v>2.2346597661065513</v>
      </c>
      <c r="O62" s="22">
        <v>2.0141824280050198</v>
      </c>
      <c r="P62" s="22">
        <v>0.71273086704945521</v>
      </c>
      <c r="Q62" s="22">
        <v>0.90807185874655538</v>
      </c>
      <c r="R62" s="22">
        <v>0.12640862681890944</v>
      </c>
      <c r="S62" s="22">
        <v>0</v>
      </c>
      <c r="T62" s="22">
        <v>0.12640862681890944</v>
      </c>
      <c r="U62" s="22">
        <v>0.24119674353595622</v>
      </c>
      <c r="V62" s="22">
        <v>0</v>
      </c>
      <c r="W62" s="22">
        <v>0.24119674353595622</v>
      </c>
      <c r="X62" s="23">
        <v>0.24606073650316915</v>
      </c>
      <c r="Y62" s="23">
        <v>0.60806673136623934</v>
      </c>
      <c r="Z62" s="23">
        <v>0.75393926349683082</v>
      </c>
      <c r="AA62" s="23">
        <v>0.10013341828405255</v>
      </c>
      <c r="AB62" s="24">
        <v>0.52408927652070547</v>
      </c>
      <c r="AC62" s="25">
        <v>0.31014940145159769</v>
      </c>
      <c r="AD62" s="23">
        <v>0.23426257580042104</v>
      </c>
      <c r="AE62" s="23">
        <v>0.23426257580042104</v>
      </c>
      <c r="AF62" s="23">
        <v>0.319763879724762</v>
      </c>
      <c r="AG62" s="23" t="e">
        <v>#DIV/0!</v>
      </c>
      <c r="AH62" s="24" t="e">
        <v>#DIV/0!</v>
      </c>
      <c r="AI62" s="25">
        <v>1.8869387649598057E-2</v>
      </c>
      <c r="AJ62" s="23">
        <v>0.42965982163680988</v>
      </c>
      <c r="AK62" s="23">
        <v>0.3742647627892578</v>
      </c>
      <c r="AL62" s="24">
        <v>0.3742647627892578</v>
      </c>
      <c r="AM62" s="25">
        <v>0.18997673620914546</v>
      </c>
      <c r="AN62" s="23">
        <v>0.59411568427512407</v>
      </c>
      <c r="AO62" s="23">
        <v>0.31136965914135367</v>
      </c>
      <c r="AP62" s="23">
        <v>2.2903301250337322</v>
      </c>
      <c r="AQ62" s="23">
        <v>9.9564770235615954E-2</v>
      </c>
      <c r="AR62" s="23">
        <v>0.15194253306940647</v>
      </c>
      <c r="AS62" s="23">
        <v>2.867062556948503E-3</v>
      </c>
      <c r="AT62" s="23">
        <v>4.7310294730894951E-2</v>
      </c>
      <c r="AU62" s="23">
        <v>0.36723270510100953</v>
      </c>
      <c r="AV62" s="23">
        <v>0.31988623171581149</v>
      </c>
      <c r="AW62" s="23">
        <v>0.3742647627892578</v>
      </c>
      <c r="AX62" s="23">
        <v>0.31988623171581149</v>
      </c>
      <c r="AY62" s="23">
        <v>1.7329957919090651</v>
      </c>
      <c r="AZ62" s="23">
        <v>0.65708250205374952</v>
      </c>
      <c r="BA62" s="23">
        <v>0.40613139761966172</v>
      </c>
      <c r="BB62" s="23">
        <v>0.57703544617289682</v>
      </c>
      <c r="BC62" s="24">
        <v>8.1967821373995442E-2</v>
      </c>
    </row>
    <row r="63" spans="1:55" x14ac:dyDescent="0.2">
      <c r="A63" s="52" t="s">
        <v>218</v>
      </c>
      <c r="B63" s="52" t="s">
        <v>219</v>
      </c>
      <c r="C63" s="52" t="s">
        <v>24</v>
      </c>
      <c r="D63" s="52">
        <v>239516</v>
      </c>
      <c r="E63" s="52" t="s">
        <v>16</v>
      </c>
      <c r="F63" s="52">
        <v>2019</v>
      </c>
      <c r="G63" s="52" t="s">
        <v>17</v>
      </c>
      <c r="H63" s="53">
        <v>43830</v>
      </c>
      <c r="I63" s="53">
        <v>43886</v>
      </c>
      <c r="J63" s="53">
        <v>43886</v>
      </c>
      <c r="K63" s="54">
        <v>1394200000</v>
      </c>
      <c r="L63" s="54">
        <v>1413200000</v>
      </c>
      <c r="M63" s="52" t="s">
        <v>220</v>
      </c>
      <c r="N63" s="21">
        <v>0.96548181631395114</v>
      </c>
      <c r="O63" s="22">
        <v>0.64105198274090813</v>
      </c>
      <c r="P63" s="22">
        <v>4.4585987261146494E-2</v>
      </c>
      <c r="Q63" s="22">
        <v>1.2026374576637602</v>
      </c>
      <c r="R63" s="22">
        <v>0.32743333878619335</v>
      </c>
      <c r="S63" s="22">
        <v>4.6327498773106497E-2</v>
      </c>
      <c r="T63" s="22">
        <v>0.28110584001308686</v>
      </c>
      <c r="U63" s="22">
        <v>0.72119334150032433</v>
      </c>
      <c r="V63" s="22">
        <v>0.102039345679902</v>
      </c>
      <c r="W63" s="22">
        <v>0.6191539958204223</v>
      </c>
      <c r="X63" s="23">
        <v>0.1537379355471945</v>
      </c>
      <c r="Y63" s="23">
        <v>1.1098936255298728</v>
      </c>
      <c r="Z63" s="23">
        <v>0.8462620644528055</v>
      </c>
      <c r="AA63" s="23">
        <v>0.33292982169147717</v>
      </c>
      <c r="AB63" s="24">
        <v>0.45400117777923182</v>
      </c>
      <c r="AC63" s="25">
        <v>0.70973451327433623</v>
      </c>
      <c r="AD63" s="23">
        <v>0.23325570563577083</v>
      </c>
      <c r="AE63" s="23">
        <v>0.16814159292035399</v>
      </c>
      <c r="AF63" s="23">
        <v>0.43772706101537029</v>
      </c>
      <c r="AG63" s="23">
        <v>5.293868921775899</v>
      </c>
      <c r="AH63" s="24">
        <v>3.8160676532769555</v>
      </c>
      <c r="AI63" s="25">
        <v>1.6175190424374319</v>
      </c>
      <c r="AJ63" s="23">
        <v>0.37764536675570165</v>
      </c>
      <c r="AK63" s="23">
        <v>0.18365307753796961</v>
      </c>
      <c r="AL63" s="24">
        <v>0.18365307753796961</v>
      </c>
      <c r="AM63" s="25">
        <v>0.33861785688549401</v>
      </c>
      <c r="AN63" s="23">
        <v>0.77358218635151688</v>
      </c>
      <c r="AO63" s="23">
        <v>0.35121871421560608</v>
      </c>
      <c r="AP63" s="23">
        <v>-63.898809523809526</v>
      </c>
      <c r="AQ63" s="23">
        <v>0.1537379355471945</v>
      </c>
      <c r="AR63" s="23">
        <v>0.17121564974382861</v>
      </c>
      <c r="AS63" s="23">
        <v>0.27694457382394039</v>
      </c>
      <c r="AT63" s="23">
        <v>6.0134140356617044E-2</v>
      </c>
      <c r="AU63" s="23">
        <v>-0.65831107458393257</v>
      </c>
      <c r="AV63" s="23">
        <v>-0.32014388489208634</v>
      </c>
      <c r="AW63" s="23">
        <v>0.21391992551210429</v>
      </c>
      <c r="AX63" s="23">
        <v>-0.37290502793296088</v>
      </c>
      <c r="AY63" s="23">
        <v>3.9968051118210863</v>
      </c>
      <c r="AZ63" s="23">
        <v>3.9101437699680512</v>
      </c>
      <c r="BA63" s="23">
        <v>-0.68184720153224088</v>
      </c>
      <c r="BB63" s="23">
        <v>0.18035571542765788</v>
      </c>
      <c r="BC63" s="24">
        <v>7.0238929099540826E-2</v>
      </c>
    </row>
    <row r="64" spans="1:55" x14ac:dyDescent="0.2">
      <c r="A64" s="52" t="s">
        <v>212</v>
      </c>
      <c r="B64" s="52" t="s">
        <v>213</v>
      </c>
      <c r="C64" s="52" t="s">
        <v>45</v>
      </c>
      <c r="D64" s="52">
        <v>70746</v>
      </c>
      <c r="E64" s="52" t="s">
        <v>16</v>
      </c>
      <c r="F64" s="52">
        <v>2019</v>
      </c>
      <c r="G64" s="52" t="s">
        <v>17</v>
      </c>
      <c r="H64" s="53">
        <v>43830</v>
      </c>
      <c r="I64" s="53">
        <v>43874</v>
      </c>
      <c r="J64" s="53">
        <v>43874</v>
      </c>
      <c r="K64" s="54">
        <v>205300000</v>
      </c>
      <c r="L64" s="54">
        <v>207000000</v>
      </c>
      <c r="M64" s="52" t="s">
        <v>214</v>
      </c>
      <c r="N64" s="21">
        <v>1.6470588235294117</v>
      </c>
      <c r="O64" s="22">
        <v>1.30055817947617</v>
      </c>
      <c r="P64" s="22">
        <v>0.35723486474881921</v>
      </c>
      <c r="Q64" s="22">
        <v>1.0028901734104045</v>
      </c>
      <c r="R64" s="22">
        <v>0.20202020202020202</v>
      </c>
      <c r="S64" s="22">
        <v>2.9478458049886622E-2</v>
      </c>
      <c r="T64" s="22">
        <v>0.17254174397031541</v>
      </c>
      <c r="U64" s="22">
        <v>0.40462427745664742</v>
      </c>
      <c r="V64" s="22">
        <v>5.9042113955408752E-2</v>
      </c>
      <c r="W64" s="22">
        <v>0.34558216350123866</v>
      </c>
      <c r="X64" s="23">
        <v>0.39538239538239539</v>
      </c>
      <c r="Y64" s="23">
        <v>0.64950388844194151</v>
      </c>
      <c r="Z64" s="23">
        <v>0.60461760461760461</v>
      </c>
      <c r="AA64" s="23">
        <v>0.18985776128633272</v>
      </c>
      <c r="AB64" s="24">
        <v>0.49927849927849927</v>
      </c>
      <c r="AC64" s="25">
        <v>0.20662863886703384</v>
      </c>
      <c r="AD64" s="23">
        <v>0.128147128245476</v>
      </c>
      <c r="AE64" s="23">
        <v>0.128147128245476</v>
      </c>
      <c r="AF64" s="23">
        <v>7.336742722265932E-2</v>
      </c>
      <c r="AG64" s="23">
        <v>30.302325581395348</v>
      </c>
      <c r="AH64" s="24">
        <v>30.302325581395348</v>
      </c>
      <c r="AI64" s="25">
        <v>-0.41666666666666669</v>
      </c>
      <c r="AJ64" s="23">
        <v>0.43280377844568485</v>
      </c>
      <c r="AK64" s="23">
        <v>0.44285714285714284</v>
      </c>
      <c r="AL64" s="24">
        <v>0.51428571428571423</v>
      </c>
      <c r="AM64" s="25">
        <v>0.15400495458298927</v>
      </c>
      <c r="AN64" s="23">
        <v>2.0990916597853015</v>
      </c>
      <c r="AO64" s="23">
        <v>1.0480313337456195</v>
      </c>
      <c r="AP64" s="23">
        <v>6.7471798274717987</v>
      </c>
      <c r="AQ64" s="23">
        <v>7.6891362605648314E-2</v>
      </c>
      <c r="AR64" s="23">
        <v>9.9134539732494101E-2</v>
      </c>
      <c r="AS64" s="23">
        <v>-4.1306058221872541E-2</v>
      </c>
      <c r="AT64" s="23">
        <v>0.1038961038961039</v>
      </c>
      <c r="AU64" s="23">
        <v>0.22284242164018891</v>
      </c>
      <c r="AV64" s="23">
        <v>0.26479591836734695</v>
      </c>
      <c r="AW64" s="23">
        <v>0.60215053763440862</v>
      </c>
      <c r="AX64" s="23">
        <v>0.31003584229390679</v>
      </c>
      <c r="AY64" s="23">
        <v>1.5042210283960091</v>
      </c>
      <c r="AZ64" s="23">
        <v>0.86569455103607063</v>
      </c>
      <c r="BA64" s="23">
        <v>0.69571045576407509</v>
      </c>
      <c r="BB64" s="23">
        <v>0.66479591836734697</v>
      </c>
      <c r="BC64" s="24">
        <v>0.17672589176725892</v>
      </c>
    </row>
    <row r="65" spans="1:55" x14ac:dyDescent="0.2">
      <c r="A65" s="52" t="s">
        <v>215</v>
      </c>
      <c r="B65" s="52" t="s">
        <v>216</v>
      </c>
      <c r="C65" s="52" t="s">
        <v>72</v>
      </c>
      <c r="D65" s="52">
        <v>70579</v>
      </c>
      <c r="E65" s="52" t="s">
        <v>16</v>
      </c>
      <c r="F65" s="52">
        <v>2019</v>
      </c>
      <c r="G65" s="52" t="s">
        <v>17</v>
      </c>
      <c r="H65" s="53">
        <v>43830</v>
      </c>
      <c r="I65" s="53">
        <v>43892</v>
      </c>
      <c r="J65" s="53">
        <v>43892</v>
      </c>
      <c r="K65" s="54">
        <v>154671000</v>
      </c>
      <c r="L65" s="54">
        <v>154994000</v>
      </c>
      <c r="M65" s="52" t="s">
        <v>217</v>
      </c>
      <c r="N65" s="21">
        <v>9.7503905135450084E-2</v>
      </c>
      <c r="O65" s="22">
        <v>9.7503905135450084E-2</v>
      </c>
      <c r="P65" s="22">
        <v>5.2115609301733257E-2</v>
      </c>
      <c r="Q65" s="22">
        <v>1.6531177357567701</v>
      </c>
      <c r="R65" s="22">
        <v>0.55493815922598666</v>
      </c>
      <c r="S65" s="22">
        <v>0.53149718074851637</v>
      </c>
      <c r="T65" s="22">
        <v>2.3440978477470301E-2</v>
      </c>
      <c r="U65" s="22">
        <v>1.4723162724906798</v>
      </c>
      <c r="V65" s="22">
        <v>1.4101245967486107</v>
      </c>
      <c r="W65" s="22">
        <v>6.2191675742069186E-2</v>
      </c>
      <c r="X65" s="23">
        <v>5.6690269465614243E-2</v>
      </c>
      <c r="Y65" s="23">
        <v>0.37691504848154128</v>
      </c>
      <c r="Z65" s="23">
        <v>0.94330973053438572</v>
      </c>
      <c r="AA65" s="23">
        <v>0</v>
      </c>
      <c r="AB65" s="24">
        <v>0.37691504848154128</v>
      </c>
      <c r="AC65" s="25">
        <v>0.63384857334519595</v>
      </c>
      <c r="AD65" s="23">
        <v>0.58278968655275587</v>
      </c>
      <c r="AE65" s="23">
        <v>0.35385882815492464</v>
      </c>
      <c r="AF65" s="23">
        <v>0.17261384831663718</v>
      </c>
      <c r="AG65" s="23">
        <v>4.180552291279497</v>
      </c>
      <c r="AH65" s="24">
        <v>2.5383519457642887</v>
      </c>
      <c r="AI65" s="25">
        <v>-9.5989129376505403E-2</v>
      </c>
      <c r="AJ65" s="23">
        <v>9.5444815351394319E-2</v>
      </c>
      <c r="AK65" s="23">
        <v>4.3589523905150494E-2</v>
      </c>
      <c r="AL65" s="24">
        <v>9.9998679287485764E-2</v>
      </c>
      <c r="AM65" s="25">
        <v>6.3699291538990913E-2</v>
      </c>
      <c r="AN65" s="23">
        <v>0.36902770061729356</v>
      </c>
      <c r="AO65" s="23">
        <v>0.13909209366919889</v>
      </c>
      <c r="AP65" s="23">
        <v>-0.26507611791642449</v>
      </c>
      <c r="AQ65" s="23">
        <v>2.4009221558658589E-2</v>
      </c>
      <c r="AR65" s="23">
        <v>0.39896648001291646</v>
      </c>
      <c r="AS65" s="23">
        <v>-3.8296445066848796E-2</v>
      </c>
      <c r="AT65" s="23">
        <v>5.5493083008827146E-2</v>
      </c>
      <c r="AU65" s="23">
        <v>1.3419718891659894E-2</v>
      </c>
      <c r="AV65" s="23">
        <v>1.4060000646810488E-2</v>
      </c>
      <c r="AW65" s="23">
        <v>2.3673535241783066</v>
      </c>
      <c r="AX65" s="23">
        <v>0.3328543168603777</v>
      </c>
      <c r="AY65" s="23">
        <v>6.8458958435363702</v>
      </c>
      <c r="AZ65" s="23">
        <v>6.472095213532052</v>
      </c>
      <c r="BA65" s="23">
        <v>0.32497642035559277</v>
      </c>
      <c r="BB65" s="23">
        <v>8.8692702877104485E-2</v>
      </c>
      <c r="BC65" s="24">
        <v>0.11758426422751178</v>
      </c>
    </row>
    <row r="66" spans="1:55" x14ac:dyDescent="0.2">
      <c r="A66" s="52" t="s">
        <v>322</v>
      </c>
      <c r="B66" s="52" t="s">
        <v>323</v>
      </c>
      <c r="C66" s="52" t="s">
        <v>91</v>
      </c>
      <c r="D66" s="52">
        <v>326285</v>
      </c>
      <c r="E66" s="52" t="s">
        <v>16</v>
      </c>
      <c r="F66" s="52">
        <v>2020</v>
      </c>
      <c r="G66" s="52" t="s">
        <v>17</v>
      </c>
      <c r="H66" s="53">
        <v>43982</v>
      </c>
      <c r="I66" s="53">
        <v>44036</v>
      </c>
      <c r="J66" s="53">
        <v>44036</v>
      </c>
      <c r="K66" s="54">
        <v>487700000</v>
      </c>
      <c r="L66" s="54">
        <v>489400000</v>
      </c>
      <c r="M66" s="52" t="s">
        <v>324</v>
      </c>
      <c r="N66" s="21">
        <v>0.87786700736144063</v>
      </c>
      <c r="O66" s="22">
        <v>0.45872117783050437</v>
      </c>
      <c r="P66" s="22">
        <v>0.16830930218409684</v>
      </c>
      <c r="Q66" s="22">
        <v>1.8052875847409662</v>
      </c>
      <c r="R66" s="22">
        <v>0.43702474892395982</v>
      </c>
      <c r="S66" s="22">
        <v>3.7957317073170731E-2</v>
      </c>
      <c r="T66" s="22">
        <v>0.39906743185078908</v>
      </c>
      <c r="U66" s="22">
        <v>1.2259801023809225</v>
      </c>
      <c r="V66" s="22">
        <v>0.10648119033544216</v>
      </c>
      <c r="W66" s="22">
        <v>1.1194989120454804</v>
      </c>
      <c r="X66" s="23">
        <v>0.12938934720229556</v>
      </c>
      <c r="Y66" s="23">
        <v>1.2134768009768009</v>
      </c>
      <c r="Z66" s="23">
        <v>0.87061065279770444</v>
      </c>
      <c r="AA66" s="23">
        <v>0.51274659253945476</v>
      </c>
      <c r="AB66" s="24">
        <v>0.35646969153515062</v>
      </c>
      <c r="AC66" s="25">
        <v>0.27768128528006947</v>
      </c>
      <c r="AD66" s="23">
        <v>0.13180272108843538</v>
      </c>
      <c r="AE66" s="23">
        <v>0.13180272108843538</v>
      </c>
      <c r="AF66" s="23">
        <v>7.5996888116948907E-2</v>
      </c>
      <c r="AG66" s="23">
        <v>2.9911722438924246</v>
      </c>
      <c r="AH66" s="24">
        <v>2.9911722438924246</v>
      </c>
      <c r="AI66" s="25">
        <v>-0.74373168349071961</v>
      </c>
      <c r="AJ66" s="23">
        <v>0.56050374155867855</v>
      </c>
      <c r="AK66" s="23">
        <v>0.14660319674990255</v>
      </c>
      <c r="AL66" s="24">
        <v>0.18903502472454192</v>
      </c>
      <c r="AM66" s="25">
        <v>0.10566365225703397</v>
      </c>
      <c r="AN66" s="23">
        <v>1.3903681436854616</v>
      </c>
      <c r="AO66" s="23">
        <v>0.49562410329985651</v>
      </c>
      <c r="AP66" s="23">
        <v>-27.53275217932752</v>
      </c>
      <c r="AQ66" s="23">
        <v>3.7665889526542325E-2</v>
      </c>
      <c r="AR66" s="23">
        <v>0.16668475900998697</v>
      </c>
      <c r="AS66" s="23">
        <v>-0.12396873643074251</v>
      </c>
      <c r="AT66" s="23">
        <v>8.2612984218077473E-2</v>
      </c>
      <c r="AU66" s="23">
        <v>0.51371904848816696</v>
      </c>
      <c r="AV66" s="23">
        <v>0.17325645813242505</v>
      </c>
      <c r="AW66" s="23">
        <v>0.20701509976631313</v>
      </c>
      <c r="AX66" s="23">
        <v>0.18973575408952004</v>
      </c>
      <c r="AY66" s="23">
        <v>6.6900480439258754</v>
      </c>
      <c r="AZ66" s="23">
        <v>6.3102951269732328</v>
      </c>
      <c r="BA66" s="23">
        <v>2.0102368765623142</v>
      </c>
      <c r="BB66" s="23">
        <v>0.14947575763793422</v>
      </c>
      <c r="BC66" s="24">
        <v>7.6617271226191858E-2</v>
      </c>
    </row>
    <row r="67" spans="1:55" x14ac:dyDescent="0.2">
      <c r="A67" s="52" t="s">
        <v>245</v>
      </c>
      <c r="B67" s="52" t="s">
        <v>246</v>
      </c>
      <c r="C67" s="52" t="s">
        <v>24</v>
      </c>
      <c r="D67" s="52">
        <v>159950</v>
      </c>
      <c r="E67" s="52" t="s">
        <v>16</v>
      </c>
      <c r="F67" s="52">
        <v>2020</v>
      </c>
      <c r="G67" s="52" t="s">
        <v>17</v>
      </c>
      <c r="H67" s="53">
        <v>44012</v>
      </c>
      <c r="I67" s="53">
        <v>44056</v>
      </c>
      <c r="J67" s="53">
        <v>44056</v>
      </c>
      <c r="K67" s="54">
        <v>292000000</v>
      </c>
      <c r="L67" s="54">
        <v>288000000</v>
      </c>
      <c r="M67" s="52" t="s">
        <v>247</v>
      </c>
      <c r="N67" s="21">
        <v>1.098454372221046</v>
      </c>
      <c r="O67" s="22">
        <v>0.53957230573787851</v>
      </c>
      <c r="P67" s="22">
        <v>0.11734067330086809</v>
      </c>
      <c r="Q67" s="22">
        <v>21.748883928571427</v>
      </c>
      <c r="R67" s="22">
        <v>0.1661924152480008</v>
      </c>
      <c r="S67" s="22">
        <v>2.4530245793062845E-4</v>
      </c>
      <c r="T67" s="22">
        <v>0.16594711279007016</v>
      </c>
      <c r="U67" s="22">
        <v>3.7806919642857144</v>
      </c>
      <c r="V67" s="22">
        <v>5.580357142857143E-3</v>
      </c>
      <c r="W67" s="22">
        <v>3.7751116071428572</v>
      </c>
      <c r="X67" s="23">
        <v>0.6363145758720502</v>
      </c>
      <c r="Y67" s="23">
        <v>6.076430097317826E-2</v>
      </c>
      <c r="Z67" s="23">
        <v>0.36368542412794974</v>
      </c>
      <c r="AA67" s="23">
        <v>0.27657852131678362</v>
      </c>
      <c r="AB67" s="24">
        <v>4.395820046116862E-2</v>
      </c>
      <c r="AC67" s="25">
        <v>4.4911785093053977E-2</v>
      </c>
      <c r="AD67" s="23">
        <v>1.1587606753769896E-2</v>
      </c>
      <c r="AE67" s="23">
        <v>1.1587606753769896E-2</v>
      </c>
      <c r="AF67" s="23">
        <v>-2.4169184290030211E-2</v>
      </c>
      <c r="AG67" s="23">
        <v>7.4453781512605044</v>
      </c>
      <c r="AH67" s="24">
        <v>7.4453781512605044</v>
      </c>
      <c r="AI67" s="25">
        <v>-1.1224489795918366</v>
      </c>
      <c r="AJ67" s="23">
        <v>8.2998094431505395E-2</v>
      </c>
      <c r="AK67" s="23">
        <v>0.20531365313653135</v>
      </c>
      <c r="AL67" s="24">
        <v>0.28929889298892991</v>
      </c>
      <c r="AM67" s="25">
        <v>-2.0625</v>
      </c>
      <c r="AN67" s="23">
        <v>85.3359375</v>
      </c>
      <c r="AO67" s="23">
        <v>3.7512142471667564</v>
      </c>
      <c r="AP67" s="23">
        <v>65.772903225806445</v>
      </c>
      <c r="AQ67" s="23">
        <v>-9.0663788451160285E-2</v>
      </c>
      <c r="AR67" s="23">
        <v>1.2816991668955415E-2</v>
      </c>
      <c r="AS67" s="23">
        <v>-1.4386419220256078E-2</v>
      </c>
      <c r="AT67" s="23">
        <v>4.807928175440318E-2</v>
      </c>
      <c r="AU67" s="23">
        <v>0.10387465593902181</v>
      </c>
      <c r="AV67" s="23">
        <v>0.36206642066420663</v>
      </c>
      <c r="AW67" s="23">
        <v>0.28972653362897266</v>
      </c>
      <c r="AX67" s="23">
        <v>0.36260162601626017</v>
      </c>
      <c r="AY67" s="23">
        <v>3.8233634311512414</v>
      </c>
      <c r="AZ67" s="23">
        <v>2.2595936794582392</v>
      </c>
      <c r="BA67" s="23">
        <v>-0.66369047619047616</v>
      </c>
      <c r="BB67" s="23">
        <v>0.26154981549815498</v>
      </c>
      <c r="BC67" s="24">
        <v>0.10331759081103142</v>
      </c>
    </row>
    <row r="68" spans="1:55" x14ac:dyDescent="0.2">
      <c r="A68" s="52" t="s">
        <v>254</v>
      </c>
      <c r="B68" s="52" t="s">
        <v>255</v>
      </c>
      <c r="C68" s="52" t="s">
        <v>15</v>
      </c>
      <c r="D68" s="52">
        <v>253953</v>
      </c>
      <c r="E68" s="52" t="s">
        <v>16</v>
      </c>
      <c r="F68" s="52">
        <v>2019</v>
      </c>
      <c r="G68" s="52" t="s">
        <v>17</v>
      </c>
      <c r="H68" s="53">
        <v>43830</v>
      </c>
      <c r="I68" s="53">
        <v>43880</v>
      </c>
      <c r="J68" s="53">
        <v>43880</v>
      </c>
      <c r="K68" s="54">
        <v>549900000</v>
      </c>
      <c r="L68" s="54">
        <v>556900000</v>
      </c>
      <c r="M68" s="52" t="s">
        <v>256</v>
      </c>
      <c r="N68" s="21">
        <v>1.4722587430975547</v>
      </c>
      <c r="O68" s="22">
        <v>1.0490590135607227</v>
      </c>
      <c r="P68" s="22">
        <v>0.31118290071747867</v>
      </c>
      <c r="Q68" s="22">
        <v>4.3628409323945592</v>
      </c>
      <c r="R68" s="22">
        <v>0.3632110945406804</v>
      </c>
      <c r="S68" s="22">
        <v>0.14473633895453328</v>
      </c>
      <c r="T68" s="22">
        <v>0.21847475558614712</v>
      </c>
      <c r="U68" s="22">
        <v>1.9478433249025908</v>
      </c>
      <c r="V68" s="22">
        <v>0.77619796295030419</v>
      </c>
      <c r="W68" s="22">
        <v>1.1716453619522866</v>
      </c>
      <c r="X68" s="23">
        <v>0.49957299274724992</v>
      </c>
      <c r="Y68" s="23">
        <v>0.20693996491823685</v>
      </c>
      <c r="Z68" s="23">
        <v>0.50042700725275002</v>
      </c>
      <c r="AA68" s="23">
        <v>7.8977222031024946E-2</v>
      </c>
      <c r="AB68" s="24">
        <v>0.18646833135762814</v>
      </c>
      <c r="AC68" s="25">
        <v>0.31914498141263942</v>
      </c>
      <c r="AD68" s="23">
        <v>0.16810408921933084</v>
      </c>
      <c r="AE68" s="23">
        <v>0.16810408921933084</v>
      </c>
      <c r="AF68" s="23">
        <v>0.11325278810408922</v>
      </c>
      <c r="AG68" s="23">
        <v>7.6970212765957449</v>
      </c>
      <c r="AH68" s="24">
        <v>7.6970212765957449</v>
      </c>
      <c r="AI68" s="25">
        <v>-0.65653935185185186</v>
      </c>
      <c r="AJ68" s="23">
        <v>0.25964464144848054</v>
      </c>
      <c r="AK68" s="23">
        <v>0.16774872784699071</v>
      </c>
      <c r="AL68" s="24">
        <v>0.2425688717318828</v>
      </c>
      <c r="AM68" s="25">
        <v>0.41650146968350538</v>
      </c>
      <c r="AN68" s="23">
        <v>3.6776266320322648</v>
      </c>
      <c r="AO68" s="23">
        <v>0.68576090143143031</v>
      </c>
      <c r="AP68" s="23">
        <v>4.2793509385937005</v>
      </c>
      <c r="AQ68" s="23">
        <v>7.7664334059882989E-2</v>
      </c>
      <c r="AR68" s="23">
        <v>0.12847583643122676</v>
      </c>
      <c r="AS68" s="23">
        <v>-8.4349442379182155E-2</v>
      </c>
      <c r="AT68" s="23">
        <v>8.8103705403235061E-2</v>
      </c>
      <c r="AU68" s="23">
        <v>0.18722061530370759</v>
      </c>
      <c r="AV68" s="23">
        <v>0.17490787857518864</v>
      </c>
      <c r="AW68" s="23">
        <v>0.40326721120186698</v>
      </c>
      <c r="AX68" s="23">
        <v>0.29078179696616102</v>
      </c>
      <c r="AY68" s="23">
        <v>3.1507076514816452</v>
      </c>
      <c r="AZ68" s="23">
        <v>2.2347412649270235</v>
      </c>
      <c r="BA68" s="23">
        <v>0.81798785491547676</v>
      </c>
      <c r="BB68" s="23">
        <v>0.31738901561677485</v>
      </c>
      <c r="BC68" s="24">
        <v>0.1744868035190616</v>
      </c>
    </row>
    <row r="69" spans="1:55" x14ac:dyDescent="0.2">
      <c r="A69" s="52" t="s">
        <v>260</v>
      </c>
      <c r="B69" s="52" t="s">
        <v>261</v>
      </c>
      <c r="C69" s="52" t="s">
        <v>72</v>
      </c>
      <c r="D69" s="52">
        <v>378105</v>
      </c>
      <c r="E69" s="52" t="s">
        <v>16</v>
      </c>
      <c r="F69" s="52">
        <v>2019</v>
      </c>
      <c r="G69" s="52" t="s">
        <v>17</v>
      </c>
      <c r="H69" s="53">
        <v>43830</v>
      </c>
      <c r="I69" s="53">
        <v>43892</v>
      </c>
      <c r="J69" s="53">
        <v>43892</v>
      </c>
      <c r="K69" s="54">
        <v>334735967</v>
      </c>
      <c r="L69" s="54">
        <v>340323972</v>
      </c>
      <c r="M69" s="52" t="s">
        <v>262</v>
      </c>
      <c r="N69" s="21">
        <v>1.1705929245790887</v>
      </c>
      <c r="O69" s="22">
        <v>1.1705929245790887</v>
      </c>
      <c r="P69" s="22">
        <v>0.15098087439801841</v>
      </c>
      <c r="Q69" s="22">
        <v>1.5820033182892319</v>
      </c>
      <c r="R69" s="22">
        <v>0.16945945458707792</v>
      </c>
      <c r="S69" s="22">
        <v>6.0721806416369845E-2</v>
      </c>
      <c r="T69" s="22">
        <v>0.10873764817070806</v>
      </c>
      <c r="U69" s="22">
        <v>0.43754487405931858</v>
      </c>
      <c r="V69" s="22">
        <v>0.15678390565958331</v>
      </c>
      <c r="W69" s="22">
        <v>0.28076096839973524</v>
      </c>
      <c r="X69" s="23">
        <v>0.46517088513345151</v>
      </c>
      <c r="Y69" s="23">
        <v>0.5669760470680234</v>
      </c>
      <c r="Z69" s="23">
        <v>0.53482911486654849</v>
      </c>
      <c r="AA69" s="23">
        <v>0.23173720932931849</v>
      </c>
      <c r="AB69" s="24">
        <v>0.38729617151017992</v>
      </c>
      <c r="AC69" s="25">
        <v>0.21783954869846273</v>
      </c>
      <c r="AD69" s="23">
        <v>7.4037928456872459E-2</v>
      </c>
      <c r="AE69" s="23">
        <v>5.5655810467952101E-2</v>
      </c>
      <c r="AF69" s="23">
        <v>5.3668373490332821E-2</v>
      </c>
      <c r="AG69" s="23">
        <v>20.629579961284605</v>
      </c>
      <c r="AH69" s="24">
        <v>15.507673111458358</v>
      </c>
      <c r="AI69" s="25">
        <v>-0.22229315502950842</v>
      </c>
      <c r="AJ69" s="23">
        <v>0.19007058392893847</v>
      </c>
      <c r="AK69" s="23">
        <v>0.44571344463357193</v>
      </c>
      <c r="AL69" s="24">
        <v>0.44571344463357193</v>
      </c>
      <c r="AM69" s="25">
        <v>0.20442118680489046</v>
      </c>
      <c r="AN69" s="23">
        <v>3.8089692962599742</v>
      </c>
      <c r="AO69" s="23">
        <v>1.4751992258413122</v>
      </c>
      <c r="AP69" s="23">
        <v>21.761209566735548</v>
      </c>
      <c r="AQ69" s="23">
        <v>7.9171543025101376E-2</v>
      </c>
      <c r="AR69" s="23">
        <v>5.1200106335913764E-2</v>
      </c>
      <c r="AS69" s="23">
        <v>-1.1381433175256594E-2</v>
      </c>
      <c r="AT69" s="23">
        <v>7.553035722973285E-2</v>
      </c>
      <c r="AU69" s="23">
        <v>7.8048601628444E-2</v>
      </c>
      <c r="AV69" s="23">
        <v>0.18302311889383729</v>
      </c>
      <c r="AW69" s="23">
        <v>0.69461091443836609</v>
      </c>
      <c r="AX69" s="23">
        <v>0.28522777921299991</v>
      </c>
      <c r="AY69" s="23">
        <v>1.5515324727300066</v>
      </c>
      <c r="AZ69" s="23">
        <v>1.0022147242419601</v>
      </c>
      <c r="BA69" s="23">
        <v>0.39174426466264856</v>
      </c>
      <c r="BB69" s="23">
        <v>0.48450178667195187</v>
      </c>
      <c r="BC69" s="24">
        <v>0.13624421086710081</v>
      </c>
    </row>
    <row r="70" spans="1:55" x14ac:dyDescent="0.2">
      <c r="A70" s="52" t="s">
        <v>257</v>
      </c>
      <c r="B70" s="52" t="s">
        <v>258</v>
      </c>
      <c r="C70" s="52" t="s">
        <v>113</v>
      </c>
      <c r="D70" s="52">
        <v>120616</v>
      </c>
      <c r="E70" s="52" t="s">
        <v>16</v>
      </c>
      <c r="F70" s="52">
        <v>2019</v>
      </c>
      <c r="G70" s="52" t="s">
        <v>17</v>
      </c>
      <c r="H70" s="53">
        <v>43830</v>
      </c>
      <c r="I70" s="53">
        <v>43882</v>
      </c>
      <c r="J70" s="53">
        <v>43882</v>
      </c>
      <c r="K70" s="54">
        <v>111000000</v>
      </c>
      <c r="L70" s="54">
        <v>112000000</v>
      </c>
      <c r="M70" s="52" t="s">
        <v>259</v>
      </c>
      <c r="N70" s="21">
        <v>2.1576704545454546</v>
      </c>
      <c r="O70" s="22">
        <v>2.1576704545454546</v>
      </c>
      <c r="P70" s="22">
        <v>1.06640625</v>
      </c>
      <c r="Q70" s="22">
        <v>0.52398974848015256</v>
      </c>
      <c r="R70" s="22">
        <v>0.1696552533291617</v>
      </c>
      <c r="S70" s="22">
        <v>0</v>
      </c>
      <c r="T70" s="22">
        <v>0.1696552533291617</v>
      </c>
      <c r="U70" s="22">
        <v>0.25855286684944573</v>
      </c>
      <c r="V70" s="22">
        <v>0</v>
      </c>
      <c r="W70" s="22">
        <v>0.25855286684944573</v>
      </c>
      <c r="X70" s="23">
        <v>0.11881343006316118</v>
      </c>
      <c r="Y70" s="23">
        <v>3.9857465257156433</v>
      </c>
      <c r="Z70" s="23">
        <v>0.88118656993683886</v>
      </c>
      <c r="AA70" s="23">
        <v>0.52447251608361523</v>
      </c>
      <c r="AB70" s="24">
        <v>0.65617239288996654</v>
      </c>
      <c r="AC70" s="25">
        <v>0.45547053403309162</v>
      </c>
      <c r="AD70" s="23">
        <v>0.30539641841272386</v>
      </c>
      <c r="AE70" s="23">
        <v>0.23464604783462201</v>
      </c>
      <c r="AF70" s="23">
        <v>0.14931292816794198</v>
      </c>
      <c r="AG70" s="23">
        <v>21.233983286908078</v>
      </c>
      <c r="AH70" s="24">
        <v>16.314763231197773</v>
      </c>
      <c r="AI70" s="25">
        <v>-1.0475663716814159</v>
      </c>
      <c r="AJ70" s="23">
        <v>2.2471590909090908</v>
      </c>
      <c r="AK70" s="23">
        <v>0.55647763946519135</v>
      </c>
      <c r="AL70" s="24">
        <v>0.72936837252189946</v>
      </c>
      <c r="AM70" s="25">
        <v>0.1110680653236381</v>
      </c>
      <c r="AN70" s="23">
        <v>0.74386100846346404</v>
      </c>
      <c r="AO70" s="23">
        <v>0.48810105790101488</v>
      </c>
      <c r="AP70" s="23">
        <v>7.6567484662576684</v>
      </c>
      <c r="AQ70" s="23">
        <v>7.287979819707073E-2</v>
      </c>
      <c r="AR70" s="23">
        <v>0.25351548415528224</v>
      </c>
      <c r="AS70" s="23">
        <v>-0.26557429590160653</v>
      </c>
      <c r="AT70" s="23">
        <v>0.12374117601048124</v>
      </c>
      <c r="AU70" s="23">
        <v>2.1906960227272729</v>
      </c>
      <c r="AV70" s="23">
        <v>0.71104195481788846</v>
      </c>
      <c r="AW70" s="23">
        <v>0.72936837252189946</v>
      </c>
      <c r="AX70" s="23">
        <v>0.71104195481788846</v>
      </c>
      <c r="AY70" s="23">
        <v>1.1381345926800472</v>
      </c>
      <c r="AZ70" s="23">
        <v>0.74419519874065332</v>
      </c>
      <c r="BA70" s="23">
        <v>1.6552186745371613</v>
      </c>
      <c r="BB70" s="23">
        <v>0.67508068234209317</v>
      </c>
      <c r="BC70" s="24">
        <v>0.12120522318564658</v>
      </c>
    </row>
    <row r="71" spans="1:55" x14ac:dyDescent="0.2">
      <c r="A71" s="52" t="s">
        <v>349</v>
      </c>
      <c r="B71" s="52" t="s">
        <v>350</v>
      </c>
      <c r="C71" s="52" t="s">
        <v>72</v>
      </c>
      <c r="D71" s="52">
        <v>378122</v>
      </c>
      <c r="E71" s="52" t="s">
        <v>16</v>
      </c>
      <c r="F71" s="52">
        <v>2019</v>
      </c>
      <c r="G71" s="52" t="s">
        <v>17</v>
      </c>
      <c r="H71" s="53">
        <v>43830</v>
      </c>
      <c r="I71" s="53">
        <v>43900</v>
      </c>
      <c r="J71" s="53">
        <v>43900</v>
      </c>
      <c r="K71" s="54">
        <v>417000000</v>
      </c>
      <c r="L71" s="54">
        <v>419000000</v>
      </c>
      <c r="M71" s="52" t="s">
        <v>351</v>
      </c>
      <c r="N71" s="21">
        <v>0.62708333333333333</v>
      </c>
      <c r="O71" s="22">
        <v>0.62708333333333333</v>
      </c>
      <c r="P71" s="22">
        <v>0.10208333333333333</v>
      </c>
      <c r="Q71" s="22">
        <v>2.6664124320716942</v>
      </c>
      <c r="R71" s="22">
        <v>0.4712016017890111</v>
      </c>
      <c r="S71" s="22">
        <v>2.6003068362066722E-3</v>
      </c>
      <c r="T71" s="22">
        <v>0.46860129495280445</v>
      </c>
      <c r="U71" s="22">
        <v>1.7276194108113261</v>
      </c>
      <c r="V71" s="22">
        <v>9.5337973114691579E-3</v>
      </c>
      <c r="W71" s="22">
        <v>1.718085613499857</v>
      </c>
      <c r="X71" s="23">
        <v>3.1307694307928333E-2</v>
      </c>
      <c r="Y71" s="23">
        <v>0.37054438831384462</v>
      </c>
      <c r="Z71" s="23">
        <v>0.96869230569207165</v>
      </c>
      <c r="AA71" s="23">
        <v>0.26205892295290845</v>
      </c>
      <c r="AB71" s="24">
        <v>0.27274618404971784</v>
      </c>
      <c r="AC71" s="25">
        <v>0.65538781884435193</v>
      </c>
      <c r="AD71" s="23">
        <v>0.54884608710740934</v>
      </c>
      <c r="AE71" s="23">
        <v>0.27607149054311991</v>
      </c>
      <c r="AF71" s="23">
        <v>0.12961998958875587</v>
      </c>
      <c r="AG71" s="23">
        <v>4.6720827178729687</v>
      </c>
      <c r="AH71" s="24">
        <v>2.3500738552437221</v>
      </c>
      <c r="AI71" s="25">
        <v>-0.25648628613787994</v>
      </c>
      <c r="AJ71" s="23">
        <v>1.4052083333333334</v>
      </c>
      <c r="AK71" s="23">
        <v>3.7139230726781082E-2</v>
      </c>
      <c r="AL71" s="24">
        <v>0.14888803046189503</v>
      </c>
      <c r="AM71" s="25">
        <v>7.1217465916674605E-2</v>
      </c>
      <c r="AN71" s="23">
        <v>0.54943273905996759</v>
      </c>
      <c r="AO71" s="23">
        <v>0.14985568297059054</v>
      </c>
      <c r="AP71" s="23">
        <v>-8.0488826815642458</v>
      </c>
      <c r="AQ71" s="23">
        <v>1.9424292066463844E-2</v>
      </c>
      <c r="AR71" s="23">
        <v>0.4681589449939268</v>
      </c>
      <c r="AS71" s="23">
        <v>-0.12007634912372028</v>
      </c>
      <c r="AT71" s="23">
        <v>7.0156278440856021E-2</v>
      </c>
      <c r="AU71" s="23">
        <v>0.32135416666666666</v>
      </c>
      <c r="AV71" s="23">
        <v>3.4048893548921141E-2</v>
      </c>
      <c r="AW71" s="23">
        <v>0.14971422229620998</v>
      </c>
      <c r="AX71" s="23">
        <v>3.4237833638532826E-2</v>
      </c>
      <c r="AY71" s="23">
        <v>5.7290546949098955</v>
      </c>
      <c r="AZ71" s="23">
        <v>5.6670882073980398</v>
      </c>
      <c r="BA71" s="23">
        <v>0.82597054886211507</v>
      </c>
      <c r="BB71" s="23">
        <v>8.7798686606699414E-2</v>
      </c>
      <c r="BC71" s="24">
        <v>4.3544899690724469E-2</v>
      </c>
    </row>
    <row r="72" spans="1:55" x14ac:dyDescent="0.2">
      <c r="A72" s="52" t="s">
        <v>251</v>
      </c>
      <c r="B72" s="52" t="s">
        <v>252</v>
      </c>
      <c r="C72" s="52" t="s">
        <v>45</v>
      </c>
      <c r="D72" s="52">
        <v>288836</v>
      </c>
      <c r="E72" s="52" t="s">
        <v>16</v>
      </c>
      <c r="F72" s="52">
        <v>2019</v>
      </c>
      <c r="G72" s="52" t="s">
        <v>17</v>
      </c>
      <c r="H72" s="53">
        <v>43799</v>
      </c>
      <c r="I72" s="53">
        <v>43858</v>
      </c>
      <c r="J72" s="53">
        <v>43858</v>
      </c>
      <c r="K72" s="54">
        <v>687000000</v>
      </c>
      <c r="L72" s="54">
        <v>689000000</v>
      </c>
      <c r="M72" s="52" t="s">
        <v>253</v>
      </c>
      <c r="N72" s="21">
        <v>0.22570395529746906</v>
      </c>
      <c r="O72" s="22">
        <v>0.17891968883532378</v>
      </c>
      <c r="P72" s="22">
        <v>5.675468390489756E-2</v>
      </c>
      <c r="Q72" s="22">
        <v>0.77634535777646363</v>
      </c>
      <c r="R72" s="22">
        <v>0.25525965379494009</v>
      </c>
      <c r="S72" s="22">
        <v>4.054593874833555E-2</v>
      </c>
      <c r="T72" s="22">
        <v>0.21471371504660453</v>
      </c>
      <c r="U72" s="22">
        <v>0.45345949142519221</v>
      </c>
      <c r="V72" s="22">
        <v>7.2028385570668249E-2</v>
      </c>
      <c r="W72" s="22">
        <v>0.38143110585452394</v>
      </c>
      <c r="X72" s="23">
        <v>4.5716822015090988E-2</v>
      </c>
      <c r="Y72" s="23">
        <v>0.61905110557914778</v>
      </c>
      <c r="Z72" s="23">
        <v>0.95428317798490903</v>
      </c>
      <c r="AA72" s="23">
        <v>6.462494451841988E-2</v>
      </c>
      <c r="AB72" s="24">
        <v>0.56295359211665219</v>
      </c>
      <c r="AC72" s="25">
        <v>0.38016806722689078</v>
      </c>
      <c r="AD72" s="23">
        <v>0.26108043217286914</v>
      </c>
      <c r="AE72" s="23">
        <v>0.15735894357743097</v>
      </c>
      <c r="AF72" s="23">
        <v>0.14362545018007203</v>
      </c>
      <c r="AG72" s="23">
        <v>29.710382513661202</v>
      </c>
      <c r="AH72" s="24">
        <v>17.907103825136613</v>
      </c>
      <c r="AI72" s="25">
        <v>-0.11940843527478547</v>
      </c>
      <c r="AJ72" s="23">
        <v>0.60008765202147474</v>
      </c>
      <c r="AK72" s="23">
        <v>0.35559033211615371</v>
      </c>
      <c r="AL72" s="24">
        <v>0.47617805599026258</v>
      </c>
      <c r="AM72" s="25">
        <v>0.1179183914843288</v>
      </c>
      <c r="AN72" s="23">
        <v>0.82101320717524151</v>
      </c>
      <c r="AO72" s="23">
        <v>0.46216156236129607</v>
      </c>
      <c r="AP72" s="23">
        <v>-2.9467949625017686</v>
      </c>
      <c r="AQ72" s="23">
        <v>6.6378162450066572E-2</v>
      </c>
      <c r="AR72" s="23">
        <v>0.2630012004801921</v>
      </c>
      <c r="AS72" s="23">
        <v>-3.1404561824729893E-2</v>
      </c>
      <c r="AT72" s="23">
        <v>0.12154904571682201</v>
      </c>
      <c r="AU72" s="23">
        <v>2.1913005368686317E-2</v>
      </c>
      <c r="AV72" s="23">
        <v>1.7388280299078421E-2</v>
      </c>
      <c r="AW72" s="23">
        <v>0.56609819121447025</v>
      </c>
      <c r="AX72" s="23">
        <v>2.0671834625322998E-2</v>
      </c>
      <c r="AY72" s="23">
        <v>2.1155048740114033</v>
      </c>
      <c r="AZ72" s="23">
        <v>2.0202317454478571</v>
      </c>
      <c r="BA72" s="23">
        <v>6.6867268472082922E-2</v>
      </c>
      <c r="BB72" s="23">
        <v>0.28490697270039994</v>
      </c>
      <c r="BC72" s="24">
        <v>9.1197506470375417E-2</v>
      </c>
    </row>
    <row r="73" spans="1:55" x14ac:dyDescent="0.2">
      <c r="A73" s="52" t="s">
        <v>239</v>
      </c>
      <c r="B73" s="52" t="s">
        <v>240</v>
      </c>
      <c r="C73" s="52" t="s">
        <v>34</v>
      </c>
      <c r="D73" s="52">
        <v>107614</v>
      </c>
      <c r="E73" s="52" t="s">
        <v>16</v>
      </c>
      <c r="F73" s="52">
        <v>2019</v>
      </c>
      <c r="G73" s="52" t="s">
        <v>17</v>
      </c>
      <c r="H73" s="53">
        <v>43830</v>
      </c>
      <c r="I73" s="53">
        <v>43885</v>
      </c>
      <c r="J73" s="53">
        <v>43885</v>
      </c>
      <c r="K73" s="54">
        <v>273402000</v>
      </c>
      <c r="L73" s="54">
        <v>279725000</v>
      </c>
      <c r="M73" s="52" t="s">
        <v>241</v>
      </c>
      <c r="N73" s="21">
        <v>1.7390818734932503</v>
      </c>
      <c r="O73" s="22">
        <v>1.6560914705877978</v>
      </c>
      <c r="P73" s="22">
        <v>1.048809398103187</v>
      </c>
      <c r="Q73" s="22">
        <v>0.59647847204851978</v>
      </c>
      <c r="R73" s="22">
        <v>0.10306696751036942</v>
      </c>
      <c r="S73" s="22">
        <v>0</v>
      </c>
      <c r="T73" s="22">
        <v>0.10306696751036942</v>
      </c>
      <c r="U73" s="22">
        <v>0.16454419480962901</v>
      </c>
      <c r="V73" s="22">
        <v>0</v>
      </c>
      <c r="W73" s="22">
        <v>0.16454419480962901</v>
      </c>
      <c r="X73" s="23">
        <v>0.34830641377923732</v>
      </c>
      <c r="Y73" s="23">
        <v>0.83349147877482066</v>
      </c>
      <c r="Z73" s="23">
        <v>0.65169358622076268</v>
      </c>
      <c r="AA73" s="23">
        <v>0.19714377201408903</v>
      </c>
      <c r="AB73" s="24">
        <v>0.62637863116115244</v>
      </c>
      <c r="AC73" s="25">
        <v>0.88599288025308187</v>
      </c>
      <c r="AD73" s="23">
        <v>0.2193814286490843</v>
      </c>
      <c r="AE73" s="23">
        <v>0.21419035671070602</v>
      </c>
      <c r="AF73" s="23">
        <v>0.42330649196449627</v>
      </c>
      <c r="AG73" s="23">
        <v>27.22104200966594</v>
      </c>
      <c r="AH73" s="24">
        <v>26.57692920494981</v>
      </c>
      <c r="AI73" s="25">
        <v>-0.60839638157894738</v>
      </c>
      <c r="AJ73" s="23">
        <v>1.0850829353753992</v>
      </c>
      <c r="AK73" s="23">
        <v>2.1085547325435887</v>
      </c>
      <c r="AL73" s="24">
        <v>2.1085547325435887</v>
      </c>
      <c r="AM73" s="25">
        <v>0.47029427065748441</v>
      </c>
      <c r="AN73" s="23">
        <v>1.1110017908653502</v>
      </c>
      <c r="AO73" s="23">
        <v>0.69590778097982708</v>
      </c>
      <c r="AP73" s="23">
        <v>4.7012971071652796</v>
      </c>
      <c r="AQ73" s="23">
        <v>0.29458228149736759</v>
      </c>
      <c r="AR73" s="23">
        <v>0.31228612188660881</v>
      </c>
      <c r="AS73" s="23">
        <v>-0.18999374657313492</v>
      </c>
      <c r="AT73" s="23">
        <v>0.21732234211290574</v>
      </c>
      <c r="AU73" s="23">
        <v>0.92787083705760487</v>
      </c>
      <c r="AV73" s="23">
        <v>1.803057057560423</v>
      </c>
      <c r="AW73" s="23">
        <v>2.1085547325435887</v>
      </c>
      <c r="AX73" s="23">
        <v>1.803057057560423</v>
      </c>
      <c r="AY73" s="23">
        <v>0.67509974733925804</v>
      </c>
      <c r="AZ73" s="23">
        <v>-0.70079895423816441</v>
      </c>
      <c r="BA73" s="23">
        <v>0.63084453764943438</v>
      </c>
      <c r="BB73" s="23">
        <v>1.4462124912215804</v>
      </c>
      <c r="BC73" s="24">
        <v>0.18638656989594143</v>
      </c>
    </row>
    <row r="74" spans="1:55" x14ac:dyDescent="0.2">
      <c r="A74" s="52" t="s">
        <v>263</v>
      </c>
      <c r="B74" s="52" t="s">
        <v>263</v>
      </c>
      <c r="C74" s="52" t="s">
        <v>34</v>
      </c>
      <c r="D74" s="52">
        <v>683318</v>
      </c>
      <c r="E74" s="52" t="s">
        <v>16</v>
      </c>
      <c r="F74" s="52">
        <v>2019</v>
      </c>
      <c r="G74" s="52" t="s">
        <v>17</v>
      </c>
      <c r="H74" s="53">
        <v>43830</v>
      </c>
      <c r="I74" s="53">
        <v>43889</v>
      </c>
      <c r="J74" s="53">
        <v>43889</v>
      </c>
      <c r="K74" s="54">
        <v>143200000</v>
      </c>
      <c r="L74" s="54">
        <v>146500000</v>
      </c>
      <c r="M74" s="52" t="s">
        <v>264</v>
      </c>
      <c r="N74" s="21">
        <v>1.2413644956178038</v>
      </c>
      <c r="O74" s="22">
        <v>1.066305779916366</v>
      </c>
      <c r="P74" s="22">
        <v>4.4108380592312542E-2</v>
      </c>
      <c r="Q74" s="22">
        <v>7.3301051754660005</v>
      </c>
      <c r="R74" s="22">
        <v>0.41469360202015149</v>
      </c>
      <c r="S74" s="22">
        <v>4.2628197114783608E-3</v>
      </c>
      <c r="T74" s="22">
        <v>0.41043078230867314</v>
      </c>
      <c r="U74" s="22">
        <v>3.4544413204207021</v>
      </c>
      <c r="V74" s="22">
        <v>3.5509736540664374E-2</v>
      </c>
      <c r="W74" s="22">
        <v>3.4189315838800374</v>
      </c>
      <c r="X74" s="23">
        <v>0.54180313523514267</v>
      </c>
      <c r="Y74" s="23">
        <v>0.19790614760010716</v>
      </c>
      <c r="Z74" s="23">
        <v>0.45819686476485738</v>
      </c>
      <c r="AA74" s="23">
        <v>0.31914893617021278</v>
      </c>
      <c r="AB74" s="24">
        <v>0.12004650348776158</v>
      </c>
      <c r="AC74" s="25">
        <v>0.16857988953217543</v>
      </c>
      <c r="AD74" s="23">
        <v>6.286462145915131E-2</v>
      </c>
      <c r="AE74" s="23">
        <v>6.286462145915131E-2</v>
      </c>
      <c r="AF74" s="23">
        <v>4.085978571903906E-2</v>
      </c>
      <c r="AG74" s="23">
        <v>7.1116687578419073</v>
      </c>
      <c r="AH74" s="24">
        <v>7.1116687578419073</v>
      </c>
      <c r="AI74" s="25">
        <v>-0.72994548286604366</v>
      </c>
      <c r="AJ74" s="23">
        <v>0.29420862691184052</v>
      </c>
      <c r="AK74" s="23">
        <v>0.2543634883791035</v>
      </c>
      <c r="AL74" s="24">
        <v>0.30964941367979981</v>
      </c>
      <c r="AM74" s="25">
        <v>0.76726023117775699</v>
      </c>
      <c r="AN74" s="23">
        <v>18.777881911902529</v>
      </c>
      <c r="AO74" s="23">
        <v>2.2542190664299824</v>
      </c>
      <c r="AP74" s="23">
        <v>21.398362406550373</v>
      </c>
      <c r="AQ74" s="23">
        <v>9.2106908018101355E-2</v>
      </c>
      <c r="AR74" s="23">
        <v>5.6964131230451853E-2</v>
      </c>
      <c r="AS74" s="23">
        <v>-4.1580710277056857E-2</v>
      </c>
      <c r="AT74" s="23">
        <v>0.12840963072230419</v>
      </c>
      <c r="AU74" s="23">
        <v>0.19928968322163029</v>
      </c>
      <c r="AV74" s="23">
        <v>0.20974889217134415</v>
      </c>
      <c r="AW74" s="23">
        <v>0.3128654970760234</v>
      </c>
      <c r="AX74" s="23">
        <v>0.21192738791423002</v>
      </c>
      <c r="AY74" s="23">
        <v>2.9263408609738883</v>
      </c>
      <c r="AZ74" s="23">
        <v>2.7904904728299225</v>
      </c>
      <c r="BA74" s="23">
        <v>0.94435396308360475</v>
      </c>
      <c r="BB74" s="23">
        <v>0.34172369095348626</v>
      </c>
      <c r="BC74" s="24">
        <v>0.25146406388642412</v>
      </c>
    </row>
    <row r="75" spans="1:55" x14ac:dyDescent="0.2">
      <c r="A75" s="52" t="s">
        <v>265</v>
      </c>
      <c r="B75" s="52" t="s">
        <v>266</v>
      </c>
      <c r="C75" s="52" t="s">
        <v>59</v>
      </c>
      <c r="D75" s="52">
        <v>109593</v>
      </c>
      <c r="E75" s="52" t="s">
        <v>16</v>
      </c>
      <c r="F75" s="52">
        <v>2019</v>
      </c>
      <c r="G75" s="52" t="s">
        <v>17</v>
      </c>
      <c r="H75" s="53">
        <v>43830</v>
      </c>
      <c r="I75" s="53">
        <v>43867</v>
      </c>
      <c r="J75" s="53">
        <v>43867</v>
      </c>
      <c r="K75" s="54">
        <v>120170634</v>
      </c>
      <c r="L75" s="54">
        <v>121243778</v>
      </c>
      <c r="M75" s="52" t="s">
        <v>267</v>
      </c>
      <c r="N75" s="21">
        <v>1.5763968072976056</v>
      </c>
      <c r="O75" s="22">
        <v>0.98460661345496014</v>
      </c>
      <c r="P75" s="22">
        <v>0.28677309007981755</v>
      </c>
      <c r="Q75" s="22">
        <v>2.2698412698412698</v>
      </c>
      <c r="R75" s="22">
        <v>0.41209371042634024</v>
      </c>
      <c r="S75" s="22">
        <v>5.2342760658505696E-2</v>
      </c>
      <c r="T75" s="22">
        <v>0.3597509497678345</v>
      </c>
      <c r="U75" s="22">
        <v>1.3474810213940649</v>
      </c>
      <c r="V75" s="22">
        <v>0.17115251897860592</v>
      </c>
      <c r="W75" s="22">
        <v>1.1763285024154588</v>
      </c>
      <c r="X75" s="23">
        <v>0.29178978471929085</v>
      </c>
      <c r="Y75" s="23">
        <v>0.35822002472187886</v>
      </c>
      <c r="Z75" s="23">
        <v>0.70821021528070915</v>
      </c>
      <c r="AA75" s="23">
        <v>0.11333896158716758</v>
      </c>
      <c r="AB75" s="24">
        <v>0.30582524271844658</v>
      </c>
      <c r="AC75" s="25">
        <v>0.25504208353184055</v>
      </c>
      <c r="AD75" s="23">
        <v>0.13546133079244085</v>
      </c>
      <c r="AE75" s="23">
        <v>0.13164999205971098</v>
      </c>
      <c r="AF75" s="23">
        <v>0.13530252501191042</v>
      </c>
      <c r="AG75" s="23">
        <v>7.8256880733944953</v>
      </c>
      <c r="AH75" s="24">
        <v>7.6055045871559637</v>
      </c>
      <c r="AI75" s="25">
        <v>-0.64305364511691887</v>
      </c>
      <c r="AJ75" s="23">
        <v>0.82896237172177878</v>
      </c>
      <c r="AK75" s="23">
        <v>0.29551856594110115</v>
      </c>
      <c r="AL75" s="24">
        <v>0.37234314980793853</v>
      </c>
      <c r="AM75" s="25">
        <v>0.2939958592132505</v>
      </c>
      <c r="AN75" s="23">
        <v>2.1728778467908905</v>
      </c>
      <c r="AO75" s="23">
        <v>0.66452089489235966</v>
      </c>
      <c r="AP75" s="23">
        <v>6.2284866468842726</v>
      </c>
      <c r="AQ75" s="23">
        <v>8.9911355002110602E-2</v>
      </c>
      <c r="AR75" s="23">
        <v>0.23090360489121803</v>
      </c>
      <c r="AS75" s="23">
        <v>-0.14848340479593458</v>
      </c>
      <c r="AT75" s="23">
        <v>0.15344027015618406</v>
      </c>
      <c r="AU75" s="23">
        <v>0.54789053591790193</v>
      </c>
      <c r="AV75" s="23">
        <v>0.24609475032010245</v>
      </c>
      <c r="AW75" s="23">
        <v>0.4265180404810795</v>
      </c>
      <c r="AX75" s="23">
        <v>0.28190085068935172</v>
      </c>
      <c r="AY75" s="23">
        <v>4.577960140679953</v>
      </c>
      <c r="AZ75" s="23">
        <v>3.988276670574443</v>
      </c>
      <c r="BA75" s="23">
        <v>1.1279342723004695</v>
      </c>
      <c r="BB75" s="23">
        <v>0.21229193341869398</v>
      </c>
      <c r="BC75" s="24">
        <v>0.10735560735560735</v>
      </c>
    </row>
    <row r="76" spans="1:55" x14ac:dyDescent="0.2">
      <c r="A76" s="52" t="s">
        <v>277</v>
      </c>
      <c r="B76" s="52" t="s">
        <v>278</v>
      </c>
      <c r="C76" s="52" t="s">
        <v>24</v>
      </c>
      <c r="D76" s="52">
        <v>259186</v>
      </c>
      <c r="E76" s="52" t="s">
        <v>16</v>
      </c>
      <c r="F76" s="52">
        <v>2019</v>
      </c>
      <c r="G76" s="52" t="s">
        <v>17</v>
      </c>
      <c r="H76" s="53">
        <v>43830</v>
      </c>
      <c r="I76" s="53">
        <v>43871</v>
      </c>
      <c r="J76" s="53">
        <v>43871</v>
      </c>
      <c r="K76" s="54">
        <v>311187000</v>
      </c>
      <c r="L76" s="54">
        <v>314162000</v>
      </c>
      <c r="M76" s="52" t="s">
        <v>279</v>
      </c>
      <c r="N76" s="21">
        <v>2.0406132475804126</v>
      </c>
      <c r="O76" s="22">
        <v>2.018050548543576</v>
      </c>
      <c r="P76" s="22">
        <v>0.52730065171181417</v>
      </c>
      <c r="Q76" s="22">
        <v>0.5969650672823561</v>
      </c>
      <c r="R76" s="22">
        <v>0.15060753149338715</v>
      </c>
      <c r="S76" s="22">
        <v>0</v>
      </c>
      <c r="T76" s="22">
        <v>0.15060753149338715</v>
      </c>
      <c r="U76" s="22">
        <v>0.24051496666456659</v>
      </c>
      <c r="V76" s="22">
        <v>0</v>
      </c>
      <c r="W76" s="22">
        <v>0.24051496666456659</v>
      </c>
      <c r="X76" s="23">
        <v>0.30409556898115664</v>
      </c>
      <c r="Y76" s="23">
        <v>0.76453141255793977</v>
      </c>
      <c r="Z76" s="23">
        <v>0.69590443101884336</v>
      </c>
      <c r="AA76" s="23">
        <v>0.12809375191272271</v>
      </c>
      <c r="AB76" s="24">
        <v>0.62618777360093125</v>
      </c>
      <c r="AC76" s="25">
        <v>0.68236348324613827</v>
      </c>
      <c r="AD76" s="23">
        <v>0.12094407509541338</v>
      </c>
      <c r="AE76" s="23">
        <v>0.12094407509541338</v>
      </c>
      <c r="AF76" s="23">
        <v>9.3007445809452902E-2</v>
      </c>
      <c r="AG76" s="23" t="e">
        <v>#DIV/0!</v>
      </c>
      <c r="AH76" s="24" t="e">
        <v>#DIV/0!</v>
      </c>
      <c r="AI76" s="25">
        <v>-0.45798526996060462</v>
      </c>
      <c r="AJ76" s="23">
        <v>1.2780199095234017</v>
      </c>
      <c r="AK76" s="23">
        <v>1.1549468307424435</v>
      </c>
      <c r="AL76" s="24">
        <v>1.2645625598286565</v>
      </c>
      <c r="AM76" s="25">
        <v>0.12263464809715639</v>
      </c>
      <c r="AN76" s="23">
        <v>1.3185465639858727</v>
      </c>
      <c r="AO76" s="23">
        <v>0.82565773729147152</v>
      </c>
      <c r="AP76" s="23">
        <v>5.3242852439635753</v>
      </c>
      <c r="AQ76" s="23">
        <v>7.6792317258292039E-2</v>
      </c>
      <c r="AR76" s="23">
        <v>0.23066778999676421</v>
      </c>
      <c r="AS76" s="23">
        <v>-0.10564245007288411</v>
      </c>
      <c r="AT76" s="23">
        <v>0.19045264555475266</v>
      </c>
      <c r="AU76" s="23">
        <v>0.65472023888313569</v>
      </c>
      <c r="AV76" s="23">
        <v>0.64782613720191606</v>
      </c>
      <c r="AW76" s="23">
        <v>1.2645625598286565</v>
      </c>
      <c r="AX76" s="23">
        <v>0.64782613720191606</v>
      </c>
      <c r="AY76" s="23">
        <v>1.5082107697179028</v>
      </c>
      <c r="AZ76" s="23">
        <v>0.72130442739576406</v>
      </c>
      <c r="BA76" s="23">
        <v>1.2705371949215607</v>
      </c>
      <c r="BB76" s="23">
        <v>0.66303730226448454</v>
      </c>
      <c r="BC76" s="24">
        <v>0.11734542046988891</v>
      </c>
    </row>
    <row r="77" spans="1:55" x14ac:dyDescent="0.2">
      <c r="A77" s="52" t="s">
        <v>280</v>
      </c>
      <c r="B77" s="52" t="s">
        <v>281</v>
      </c>
      <c r="C77" s="52" t="s">
        <v>59</v>
      </c>
      <c r="D77" s="52">
        <v>119051</v>
      </c>
      <c r="E77" s="52" t="s">
        <v>16</v>
      </c>
      <c r="F77" s="52">
        <v>2019</v>
      </c>
      <c r="G77" s="52" t="s">
        <v>17</v>
      </c>
      <c r="H77" s="53">
        <v>43830</v>
      </c>
      <c r="I77" s="53">
        <v>43885</v>
      </c>
      <c r="J77" s="53">
        <v>43885</v>
      </c>
      <c r="K77" s="54">
        <v>217300000</v>
      </c>
      <c r="L77" s="54">
        <v>218800000</v>
      </c>
      <c r="M77" s="52" t="s">
        <v>282</v>
      </c>
      <c r="N77" s="21">
        <v>1.4646616541353383</v>
      </c>
      <c r="O77" s="22">
        <v>0.93684210526315792</v>
      </c>
      <c r="P77" s="22">
        <v>0.43157894736842106</v>
      </c>
      <c r="Q77" s="22">
        <v>1.1593045946425404</v>
      </c>
      <c r="R77" s="22">
        <v>0.32509037134406837</v>
      </c>
      <c r="S77" s="22">
        <v>0</v>
      </c>
      <c r="T77" s="22">
        <v>0.32509037134406837</v>
      </c>
      <c r="U77" s="22">
        <v>0.70196913251729642</v>
      </c>
      <c r="V77" s="22">
        <v>0</v>
      </c>
      <c r="W77" s="22">
        <v>0.70196913251729642</v>
      </c>
      <c r="X77" s="23">
        <v>8.0019717384160374E-2</v>
      </c>
      <c r="Y77" s="23">
        <v>0.57479351483634133</v>
      </c>
      <c r="Z77" s="23">
        <v>0.91998028261583964</v>
      </c>
      <c r="AA77" s="23">
        <v>0.19429838974696023</v>
      </c>
      <c r="AB77" s="24">
        <v>0.46311206046664477</v>
      </c>
      <c r="AC77" s="25">
        <v>0.25577342047930285</v>
      </c>
      <c r="AD77" s="23">
        <v>0.2196078431372549</v>
      </c>
      <c r="AE77" s="23">
        <v>0.2196078431372549</v>
      </c>
      <c r="AF77" s="23">
        <v>0.10740740740740741</v>
      </c>
      <c r="AG77" s="23">
        <v>4.645161290322581</v>
      </c>
      <c r="AH77" s="24">
        <v>4.645161290322581</v>
      </c>
      <c r="AI77" s="25">
        <v>-1.0518272425249169</v>
      </c>
      <c r="AJ77" s="23">
        <v>2.263157894736842</v>
      </c>
      <c r="AK77" s="23">
        <v>0.31336871367197372</v>
      </c>
      <c r="AL77" s="24">
        <v>0.3803386403841294</v>
      </c>
      <c r="AM77" s="25">
        <v>8.7457867660102898E-2</v>
      </c>
      <c r="AN77" s="23">
        <v>0.81426290580095795</v>
      </c>
      <c r="AO77" s="23">
        <v>0.37709497206703912</v>
      </c>
      <c r="AP77" s="23">
        <v>14.854368932038835</v>
      </c>
      <c r="AQ77" s="23">
        <v>4.0502793296089384E-2</v>
      </c>
      <c r="AR77" s="23">
        <v>0.32788671023965144</v>
      </c>
      <c r="AS77" s="23">
        <v>-0.34488017429193901</v>
      </c>
      <c r="AT77" s="23">
        <v>0.1236444298389747</v>
      </c>
      <c r="AU77" s="23">
        <v>1.7834586466165414</v>
      </c>
      <c r="AV77" s="23">
        <v>0.29972201162496842</v>
      </c>
      <c r="AW77" s="23">
        <v>0.3803386403841294</v>
      </c>
      <c r="AX77" s="23">
        <v>0.29972201162496842</v>
      </c>
      <c r="AY77" s="23">
        <v>3.9255952380952381</v>
      </c>
      <c r="AZ77" s="23">
        <v>3.6408730158730158</v>
      </c>
      <c r="BA77" s="23">
        <v>2.4056795131845843</v>
      </c>
      <c r="BB77" s="23">
        <v>0.25473843821076575</v>
      </c>
      <c r="BC77" s="24">
        <v>8.7598852872164776E-2</v>
      </c>
    </row>
    <row r="78" spans="1:55" x14ac:dyDescent="0.2">
      <c r="A78" s="52" t="s">
        <v>292</v>
      </c>
      <c r="B78" s="52" t="s">
        <v>293</v>
      </c>
      <c r="C78" s="52" t="s">
        <v>91</v>
      </c>
      <c r="D78" s="52">
        <v>378113</v>
      </c>
      <c r="E78" s="52" t="s">
        <v>16</v>
      </c>
      <c r="F78" s="52">
        <v>2019</v>
      </c>
      <c r="G78" s="52" t="s">
        <v>17</v>
      </c>
      <c r="H78" s="53">
        <v>43830</v>
      </c>
      <c r="I78" s="53">
        <v>43879</v>
      </c>
      <c r="J78" s="53">
        <v>43879</v>
      </c>
      <c r="K78" s="54">
        <v>245500000</v>
      </c>
      <c r="L78" s="54">
        <v>250900000</v>
      </c>
      <c r="M78" s="52" t="s">
        <v>294</v>
      </c>
      <c r="N78" s="21">
        <v>0.87558363087063995</v>
      </c>
      <c r="O78" s="22">
        <v>0.49345417925478346</v>
      </c>
      <c r="P78" s="22">
        <v>0.14254325734688272</v>
      </c>
      <c r="Q78" s="22">
        <v>1.4954644276182623</v>
      </c>
      <c r="R78" s="22">
        <v>0.30989575509958844</v>
      </c>
      <c r="S78" s="22">
        <v>3.7987803046234267E-2</v>
      </c>
      <c r="T78" s="22">
        <v>0.27190795205335416</v>
      </c>
      <c r="U78" s="22">
        <v>0.77333383312092363</v>
      </c>
      <c r="V78" s="22">
        <v>9.4797211185246269E-2</v>
      </c>
      <c r="W78" s="22">
        <v>0.67853662193567732</v>
      </c>
      <c r="X78" s="23">
        <v>0.14365968696488118</v>
      </c>
      <c r="Y78" s="23">
        <v>1.4594890311286175</v>
      </c>
      <c r="Z78" s="23">
        <v>0.85634031303511882</v>
      </c>
      <c r="AA78" s="23">
        <v>0.31235917925917023</v>
      </c>
      <c r="AB78" s="24">
        <v>0.40072701054465709</v>
      </c>
      <c r="AC78" s="25">
        <v>0.45528604539091722</v>
      </c>
      <c r="AD78" s="23">
        <v>0.19280813273056888</v>
      </c>
      <c r="AE78" s="23">
        <v>0.19280813273056888</v>
      </c>
      <c r="AF78" s="23">
        <v>0.14133602588521468</v>
      </c>
      <c r="AG78" s="23">
        <v>11.415760869565217</v>
      </c>
      <c r="AH78" s="24">
        <v>11.415760869565217</v>
      </c>
      <c r="AI78" s="25">
        <v>-0.54702139965297858</v>
      </c>
      <c r="AJ78" s="23">
        <v>0.79144923555799684</v>
      </c>
      <c r="AK78" s="23">
        <v>0.31040666957491153</v>
      </c>
      <c r="AL78" s="24">
        <v>0.41902961562696911</v>
      </c>
      <c r="AM78" s="25">
        <v>0.2308643826373791</v>
      </c>
      <c r="AN78" s="23">
        <v>1.6334432866031936</v>
      </c>
      <c r="AO78" s="23">
        <v>0.65456484513473734</v>
      </c>
      <c r="AP78" s="23">
        <v>-32.065489330389994</v>
      </c>
      <c r="AQ78" s="23">
        <v>9.2513593895514765E-2</v>
      </c>
      <c r="AR78" s="23">
        <v>0.19838446887119351</v>
      </c>
      <c r="AS78" s="23">
        <v>-0.10852054983133304</v>
      </c>
      <c r="AT78" s="23">
        <v>0.12985549914380989</v>
      </c>
      <c r="AU78" s="23">
        <v>0.28472031493179528</v>
      </c>
      <c r="AV78" s="23">
        <v>0.15074402598032088</v>
      </c>
      <c r="AW78" s="23">
        <v>0.47757153905645783</v>
      </c>
      <c r="AX78" s="23">
        <v>0.17180422052811845</v>
      </c>
      <c r="AY78" s="23">
        <v>2.4554867888597953</v>
      </c>
      <c r="AZ78" s="23">
        <v>2.2701737681504404</v>
      </c>
      <c r="BA78" s="23">
        <v>0.50495210261406076</v>
      </c>
      <c r="BB78" s="23">
        <v>0.40725122388638457</v>
      </c>
      <c r="BC78" s="24">
        <v>0.15097662216312374</v>
      </c>
    </row>
    <row r="79" spans="1:55" x14ac:dyDescent="0.2">
      <c r="A79" s="52" t="s">
        <v>233</v>
      </c>
      <c r="B79" s="52" t="s">
        <v>234</v>
      </c>
      <c r="C79" s="52" t="s">
        <v>15</v>
      </c>
      <c r="D79" s="52">
        <v>378101</v>
      </c>
      <c r="E79" s="52" t="s">
        <v>16</v>
      </c>
      <c r="F79" s="52">
        <v>2019</v>
      </c>
      <c r="G79" s="52" t="s">
        <v>17</v>
      </c>
      <c r="H79" s="53">
        <v>43830</v>
      </c>
      <c r="I79" s="53">
        <v>43880</v>
      </c>
      <c r="J79" s="53">
        <v>43880</v>
      </c>
      <c r="K79" s="54">
        <v>136401000</v>
      </c>
      <c r="L79" s="54">
        <v>136253000</v>
      </c>
      <c r="M79" s="52" t="s">
        <v>235</v>
      </c>
      <c r="N79" s="21">
        <v>1.6966924972269315</v>
      </c>
      <c r="O79" s="22">
        <v>1.6966924972269315</v>
      </c>
      <c r="P79" s="22">
        <v>0.28781944913941693</v>
      </c>
      <c r="Q79" s="22">
        <v>1.7778635686197051</v>
      </c>
      <c r="R79" s="22">
        <v>0.26617475318138528</v>
      </c>
      <c r="S79" s="22">
        <v>3.078714776365744E-2</v>
      </c>
      <c r="T79" s="22">
        <v>0.23538760541772785</v>
      </c>
      <c r="U79" s="22">
        <v>0.73939714974891213</v>
      </c>
      <c r="V79" s="22">
        <v>8.5522496154375627E-2</v>
      </c>
      <c r="W79" s="22">
        <v>0.65387465359453656</v>
      </c>
      <c r="X79" s="23">
        <v>0.56886099296281456</v>
      </c>
      <c r="Y79" s="23">
        <v>0.51275039751483031</v>
      </c>
      <c r="Z79" s="23">
        <v>0.4311390070371855</v>
      </c>
      <c r="AA79" s="23">
        <v>0.27833296703770261</v>
      </c>
      <c r="AB79" s="24">
        <v>0.35998888185026695</v>
      </c>
      <c r="AC79" s="25">
        <v>0.16893488673835894</v>
      </c>
      <c r="AD79" s="23">
        <v>5.1600351885899925E-2</v>
      </c>
      <c r="AE79" s="23">
        <v>5.1600351885899925E-2</v>
      </c>
      <c r="AF79" s="23">
        <v>3.7686906724892791E-2</v>
      </c>
      <c r="AG79" s="23">
        <v>16.554747584819463</v>
      </c>
      <c r="AH79" s="24">
        <v>16.554747584819463</v>
      </c>
      <c r="AI79" s="25">
        <v>-0.77955253591311668</v>
      </c>
      <c r="AJ79" s="23">
        <v>0.53688855927682999</v>
      </c>
      <c r="AK79" s="23">
        <v>0.45140298202994661</v>
      </c>
      <c r="AL79" s="24">
        <v>0.67627028501626685</v>
      </c>
      <c r="AM79" s="25">
        <v>0.34533886384993384</v>
      </c>
      <c r="AN79" s="23">
        <v>9.1633645173068068</v>
      </c>
      <c r="AO79" s="23">
        <v>3.2987093465716884</v>
      </c>
      <c r="AP79" s="23">
        <v>14.122120138735148</v>
      </c>
      <c r="AQ79" s="23">
        <v>0.12431815145677927</v>
      </c>
      <c r="AR79" s="23">
        <v>5.4568637999340017E-2</v>
      </c>
      <c r="AS79" s="23">
        <v>-4.2539120133710369E-2</v>
      </c>
      <c r="AT79" s="23">
        <v>0.1800060761981099</v>
      </c>
      <c r="AU79" s="23">
        <v>0.46424958773500391</v>
      </c>
      <c r="AV79" s="23">
        <v>0.58477349831988623</v>
      </c>
      <c r="AW79" s="23">
        <v>0.76472198219045662</v>
      </c>
      <c r="AX79" s="23">
        <v>0.66125801868830369</v>
      </c>
      <c r="AY79" s="23">
        <v>1.563760164865768</v>
      </c>
      <c r="AZ79" s="23">
        <v>0.99683408103537319</v>
      </c>
      <c r="BA79" s="23">
        <v>1.2520451740824448</v>
      </c>
      <c r="BB79" s="23">
        <v>0.63948425242424511</v>
      </c>
      <c r="BC79" s="24">
        <v>0.25606819011339305</v>
      </c>
    </row>
    <row r="80" spans="1:55" x14ac:dyDescent="0.2">
      <c r="A80" s="52" t="s">
        <v>283</v>
      </c>
      <c r="B80" s="52" t="s">
        <v>284</v>
      </c>
      <c r="C80" s="52" t="s">
        <v>38</v>
      </c>
      <c r="D80" s="52">
        <v>378110</v>
      </c>
      <c r="E80" s="52" t="s">
        <v>16</v>
      </c>
      <c r="F80" s="52">
        <v>2019</v>
      </c>
      <c r="G80" s="52" t="s">
        <v>17</v>
      </c>
      <c r="H80" s="53">
        <v>43830</v>
      </c>
      <c r="I80" s="53">
        <v>43861</v>
      </c>
      <c r="J80" s="53">
        <v>43861</v>
      </c>
      <c r="K80" s="54">
        <v>212505331</v>
      </c>
      <c r="L80" s="54">
        <v>219252116</v>
      </c>
      <c r="M80" s="52" t="s">
        <v>285</v>
      </c>
      <c r="N80" s="21">
        <v>0.52248687928946302</v>
      </c>
      <c r="O80" s="22">
        <v>0.52248687928946302</v>
      </c>
      <c r="P80" s="22">
        <v>0.28122729107791683</v>
      </c>
      <c r="Q80" s="22">
        <v>2.8181958723042437</v>
      </c>
      <c r="R80" s="22">
        <v>0.53363295273571409</v>
      </c>
      <c r="S80" s="22">
        <v>2.3618646584068887E-2</v>
      </c>
      <c r="T80" s="22">
        <v>0.51001430615164522</v>
      </c>
      <c r="U80" s="22">
        <v>2.0375151374610292</v>
      </c>
      <c r="V80" s="22">
        <v>9.0180618896704548E-2</v>
      </c>
      <c r="W80" s="22">
        <v>1.9473345185643245</v>
      </c>
      <c r="X80" s="23">
        <v>4.3667503441574218E-2</v>
      </c>
      <c r="Y80" s="23">
        <v>0.34907942903913436</v>
      </c>
      <c r="Z80" s="23">
        <v>0.95633249655842578</v>
      </c>
      <c r="AA80" s="23">
        <v>0.19943585175587766</v>
      </c>
      <c r="AB80" s="24">
        <v>0.2619037978783707</v>
      </c>
      <c r="AC80" s="25">
        <v>1</v>
      </c>
      <c r="AD80" s="23">
        <v>0.35916877895288873</v>
      </c>
      <c r="AE80" s="23">
        <v>0.14227340267459138</v>
      </c>
      <c r="AF80" s="23">
        <v>3.6447862949042918E-2</v>
      </c>
      <c r="AG80" s="23">
        <v>4.3289439030813801</v>
      </c>
      <c r="AH80" s="24">
        <v>1.7147748222280748</v>
      </c>
      <c r="AI80" s="25">
        <v>-0.13900238338440585</v>
      </c>
      <c r="AJ80" s="23">
        <v>0.94856681469519577</v>
      </c>
      <c r="AK80" s="23">
        <v>0.14856217911429223</v>
      </c>
      <c r="AL80" s="24">
        <v>0.14856217911429223</v>
      </c>
      <c r="AM80" s="25">
        <v>4.297750637705805E-2</v>
      </c>
      <c r="AN80" s="23">
        <v>1.1791502409110819</v>
      </c>
      <c r="AO80" s="23">
        <v>0.30882392636380812</v>
      </c>
      <c r="AP80" s="23">
        <v>-7.7382482245519109</v>
      </c>
      <c r="AQ80" s="23">
        <v>1.1255972143493401E-2</v>
      </c>
      <c r="AR80" s="23">
        <v>0.25670832969146051</v>
      </c>
      <c r="AS80" s="23">
        <v>-3.5683069661742853E-2</v>
      </c>
      <c r="AT80" s="23">
        <v>7.9277674305611792E-2</v>
      </c>
      <c r="AU80" s="23">
        <v>0.35664109810254341</v>
      </c>
      <c r="AV80" s="23">
        <v>5.5856243202913582E-2</v>
      </c>
      <c r="AW80" s="23">
        <v>0.15544205985868903</v>
      </c>
      <c r="AX80" s="23">
        <v>5.8442933128688243E-2</v>
      </c>
      <c r="AY80" s="23">
        <v>4.8109752387905331</v>
      </c>
      <c r="AZ80" s="23">
        <v>4.5990752570420392</v>
      </c>
      <c r="BA80" s="23">
        <v>2.6480815347721824</v>
      </c>
      <c r="BB80" s="23">
        <v>8.2336427324919706E-2</v>
      </c>
      <c r="BC80" s="24">
        <v>4.7944448944426857E-2</v>
      </c>
    </row>
    <row r="81" spans="1:55" x14ac:dyDescent="0.2">
      <c r="A81" s="52" t="s">
        <v>316</v>
      </c>
      <c r="B81" s="52" t="s">
        <v>317</v>
      </c>
      <c r="C81" s="52" t="s">
        <v>91</v>
      </c>
      <c r="D81" s="52">
        <v>255327</v>
      </c>
      <c r="E81" s="52" t="s">
        <v>16</v>
      </c>
      <c r="F81" s="52">
        <v>2019</v>
      </c>
      <c r="G81" s="52" t="s">
        <v>17</v>
      </c>
      <c r="H81" s="53">
        <v>43830</v>
      </c>
      <c r="I81" s="53">
        <v>43882</v>
      </c>
      <c r="J81" s="53">
        <v>43882</v>
      </c>
      <c r="K81" s="54">
        <v>856300000</v>
      </c>
      <c r="L81" s="54">
        <v>858100000</v>
      </c>
      <c r="M81" s="52" t="s">
        <v>318</v>
      </c>
      <c r="N81" s="21">
        <v>1.0349182763744429</v>
      </c>
      <c r="O81" s="22">
        <v>0.68821198613174839</v>
      </c>
      <c r="P81" s="22">
        <v>0.21867261020307083</v>
      </c>
      <c r="Q81" s="22">
        <v>25.942652329749105</v>
      </c>
      <c r="R81" s="22">
        <v>0.52195024610882002</v>
      </c>
      <c r="S81" s="22">
        <v>3.4189171211919646E-2</v>
      </c>
      <c r="T81" s="22">
        <v>0.48776107489690035</v>
      </c>
      <c r="U81" s="22">
        <v>14.062724014336917</v>
      </c>
      <c r="V81" s="22">
        <v>0.92114695340501795</v>
      </c>
      <c r="W81" s="22">
        <v>13.141577060931899</v>
      </c>
      <c r="X81" s="23">
        <v>0.27796993481442067</v>
      </c>
      <c r="Y81" s="23">
        <v>6.2986793091771076E-2</v>
      </c>
      <c r="Z81" s="23">
        <v>0.72203006518557933</v>
      </c>
      <c r="AA81" s="23">
        <v>0.23333776772648662</v>
      </c>
      <c r="AB81" s="24">
        <v>3.7115870693095653E-2</v>
      </c>
      <c r="AC81" s="25">
        <v>0.59421398075575094</v>
      </c>
      <c r="AD81" s="23">
        <v>0.22647040081565029</v>
      </c>
      <c r="AE81" s="23">
        <v>0.22647040081565029</v>
      </c>
      <c r="AF81" s="23">
        <v>0.15083158095966354</v>
      </c>
      <c r="AG81" s="23">
        <v>24.510344827586206</v>
      </c>
      <c r="AH81" s="24">
        <v>24.510344827586206</v>
      </c>
      <c r="AI81" s="25">
        <v>-0.27768911586338973</v>
      </c>
      <c r="AJ81" s="23">
        <v>0.77587914809311542</v>
      </c>
      <c r="AK81" s="23">
        <v>0.19357716324710081</v>
      </c>
      <c r="AL81" s="24">
        <v>0.39926086402446798</v>
      </c>
      <c r="AM81" s="25">
        <v>4.241935483870968</v>
      </c>
      <c r="AN81" s="23">
        <v>28.123655913978496</v>
      </c>
      <c r="AO81" s="23">
        <v>1.0438339763203406</v>
      </c>
      <c r="AP81" s="23">
        <v>111.29787234042553</v>
      </c>
      <c r="AQ81" s="23">
        <v>0.15744312890780895</v>
      </c>
      <c r="AR81" s="23">
        <v>0.19964315299815205</v>
      </c>
      <c r="AS81" s="23">
        <v>-5.5438730644236281E-2</v>
      </c>
      <c r="AT81" s="23">
        <v>0.20839430623919117</v>
      </c>
      <c r="AU81" s="23">
        <v>0.25606736007924713</v>
      </c>
      <c r="AV81" s="23">
        <v>0.13177010322416211</v>
      </c>
      <c r="AW81" s="23">
        <v>0.42724669303150142</v>
      </c>
      <c r="AX81" s="23">
        <v>0.14100640938224465</v>
      </c>
      <c r="AY81" s="23">
        <v>2.2079347214406302</v>
      </c>
      <c r="AZ81" s="23">
        <v>1.959482273494654</v>
      </c>
      <c r="BA81" s="23">
        <v>0.43683988170680188</v>
      </c>
      <c r="BB81" s="23">
        <v>0.45291194086912195</v>
      </c>
      <c r="BC81" s="24">
        <v>0.32320843943252092</v>
      </c>
    </row>
    <row r="82" spans="1:55" x14ac:dyDescent="0.2">
      <c r="A82" s="52" t="s">
        <v>1126</v>
      </c>
      <c r="B82" s="52" t="s">
        <v>1127</v>
      </c>
      <c r="C82" s="52" t="s">
        <v>91</v>
      </c>
      <c r="D82" s="52">
        <v>218764</v>
      </c>
      <c r="E82" s="52" t="s">
        <v>16</v>
      </c>
      <c r="F82" s="52">
        <v>2020</v>
      </c>
      <c r="G82" s="52" t="s">
        <v>17</v>
      </c>
      <c r="H82" s="53">
        <v>44012</v>
      </c>
      <c r="I82" s="53">
        <v>44056</v>
      </c>
      <c r="J82" s="53">
        <v>44056</v>
      </c>
      <c r="K82" s="54">
        <v>126388000</v>
      </c>
      <c r="L82" s="54">
        <v>129012000</v>
      </c>
      <c r="M82" s="52" t="s">
        <v>1128</v>
      </c>
      <c r="N82" s="21">
        <v>1.4245416078984485</v>
      </c>
      <c r="O82" s="22">
        <v>1.1043723554301834</v>
      </c>
      <c r="P82" s="22">
        <v>0.61424541607898453</v>
      </c>
      <c r="Q82" s="22">
        <v>5.8425110132158586</v>
      </c>
      <c r="R82" s="22">
        <v>0.4474488974730404</v>
      </c>
      <c r="S82" s="22">
        <v>0</v>
      </c>
      <c r="T82" s="22">
        <v>0.4474488974730404</v>
      </c>
      <c r="U82" s="22">
        <v>3.0616740088105727</v>
      </c>
      <c r="V82" s="22">
        <v>0</v>
      </c>
      <c r="W82" s="22">
        <v>3.0616740088105727</v>
      </c>
      <c r="X82" s="23">
        <v>0.32512473845163364</v>
      </c>
      <c r="Y82" s="23">
        <v>0.24265098877605559</v>
      </c>
      <c r="Z82" s="23">
        <v>0.6748752615483663</v>
      </c>
      <c r="AA82" s="23">
        <v>0.25382262996941896</v>
      </c>
      <c r="AB82" s="24">
        <v>0.14614517946241751</v>
      </c>
      <c r="AC82" s="25">
        <v>0.45573575360809404</v>
      </c>
      <c r="AD82" s="23">
        <v>0.19104299955363785</v>
      </c>
      <c r="AE82" s="23">
        <v>0.19104299955363785</v>
      </c>
      <c r="AF82" s="23">
        <v>0.13971135247730992</v>
      </c>
      <c r="AG82" s="23">
        <v>12.969696969696969</v>
      </c>
      <c r="AH82" s="24">
        <v>12.969696969696969</v>
      </c>
      <c r="AI82" s="25">
        <v>-0.33829236739974128</v>
      </c>
      <c r="AJ82" s="23">
        <v>1.0902679830747533</v>
      </c>
      <c r="AK82" s="23">
        <v>0.36438848920863309</v>
      </c>
      <c r="AL82" s="24">
        <v>0.55611510791366903</v>
      </c>
      <c r="AM82" s="25">
        <v>1.0341409691629957</v>
      </c>
      <c r="AN82" s="23">
        <v>7.4019823788546253</v>
      </c>
      <c r="AO82" s="23">
        <v>1.0817640431353612</v>
      </c>
      <c r="AP82" s="23">
        <v>11.164451827242525</v>
      </c>
      <c r="AQ82" s="23">
        <v>0.15113471752776436</v>
      </c>
      <c r="AR82" s="23">
        <v>0.23002529385508108</v>
      </c>
      <c r="AS82" s="23">
        <v>-7.7815801220056532E-2</v>
      </c>
      <c r="AT82" s="23">
        <v>0.2488330919040721</v>
      </c>
      <c r="AU82" s="23">
        <v>0.91255289139633289</v>
      </c>
      <c r="AV82" s="23">
        <v>0.46546762589928059</v>
      </c>
      <c r="AW82" s="23">
        <v>0.55611510791366903</v>
      </c>
      <c r="AX82" s="23">
        <v>0.46546762589928059</v>
      </c>
      <c r="AY82" s="23">
        <v>2.1651090342679127</v>
      </c>
      <c r="AZ82" s="23">
        <v>1.4867601246105919</v>
      </c>
      <c r="BA82" s="23">
        <v>1.3780617678381257</v>
      </c>
      <c r="BB82" s="23">
        <v>0.46187050359712228</v>
      </c>
      <c r="BC82" s="24">
        <v>0.26777893639207506</v>
      </c>
    </row>
    <row r="83" spans="1:55" x14ac:dyDescent="0.2">
      <c r="A83" s="52" t="s">
        <v>319</v>
      </c>
      <c r="B83" s="52" t="s">
        <v>320</v>
      </c>
      <c r="C83" s="52" t="s">
        <v>38</v>
      </c>
      <c r="D83" s="52">
        <v>106366</v>
      </c>
      <c r="E83" s="52" t="s">
        <v>16</v>
      </c>
      <c r="F83" s="52">
        <v>2019</v>
      </c>
      <c r="G83" s="52" t="s">
        <v>17</v>
      </c>
      <c r="H83" s="53">
        <v>43830</v>
      </c>
      <c r="I83" s="53">
        <v>43860</v>
      </c>
      <c r="J83" s="53">
        <v>43860</v>
      </c>
      <c r="K83" s="54">
        <v>4560000000</v>
      </c>
      <c r="L83" s="54">
        <v>4620000000</v>
      </c>
      <c r="M83" s="52" t="s">
        <v>321</v>
      </c>
      <c r="N83" s="21">
        <v>0.83824111976759541</v>
      </c>
      <c r="O83" s="22">
        <v>0.83824111976759541</v>
      </c>
      <c r="P83" s="22">
        <v>0.18156609005678068</v>
      </c>
      <c r="Q83" s="22">
        <v>2.0900452807169838</v>
      </c>
      <c r="R83" s="22">
        <v>0.40765866658567884</v>
      </c>
      <c r="S83" s="22">
        <v>1.6901151799069147E-2</v>
      </c>
      <c r="T83" s="22">
        <v>0.39075751478660969</v>
      </c>
      <c r="U83" s="22">
        <v>1.2596837388264552</v>
      </c>
      <c r="V83" s="22">
        <v>5.2225324355394974E-2</v>
      </c>
      <c r="W83" s="22">
        <v>1.2074584144710603</v>
      </c>
      <c r="X83" s="23">
        <v>9.6395787619488707E-2</v>
      </c>
      <c r="Y83" s="23">
        <v>0.8593693294084439</v>
      </c>
      <c r="Z83" s="23">
        <v>0.90360421238051125</v>
      </c>
      <c r="AA83" s="23">
        <v>0.26090109105818216</v>
      </c>
      <c r="AB83" s="24">
        <v>0.32361985315890573</v>
      </c>
      <c r="AC83" s="25">
        <v>0.68386848047584958</v>
      </c>
      <c r="AD83" s="23">
        <v>0.31280865047456446</v>
      </c>
      <c r="AE83" s="23">
        <v>0.19391052119476418</v>
      </c>
      <c r="AF83" s="23">
        <v>0.11985276569183602</v>
      </c>
      <c r="AG83" s="23">
        <v>7.4617911101379457</v>
      </c>
      <c r="AH83" s="24">
        <v>4.6255747755638277</v>
      </c>
      <c r="AI83" s="25">
        <v>-0.35727905981242947</v>
      </c>
      <c r="AJ83" s="23">
        <v>0.8483097847616532</v>
      </c>
      <c r="AK83" s="23">
        <v>0.20452026857137537</v>
      </c>
      <c r="AL83" s="24">
        <v>0.2393023104215751</v>
      </c>
      <c r="AM83" s="25">
        <v>0.15316847711329565</v>
      </c>
      <c r="AN83" s="23">
        <v>1.2779719869553996</v>
      </c>
      <c r="AO83" s="23">
        <v>0.41357710675970144</v>
      </c>
      <c r="AP83" s="23">
        <v>-22.233061224489795</v>
      </c>
      <c r="AQ83" s="23">
        <v>4.956836007197795E-2</v>
      </c>
      <c r="AR83" s="23">
        <v>0.23587780653925941</v>
      </c>
      <c r="AS83" s="23">
        <v>-8.4274200950964731E-2</v>
      </c>
      <c r="AT83" s="23">
        <v>9.7553660777331505E-2</v>
      </c>
      <c r="AU83" s="23">
        <v>0.35837844975571109</v>
      </c>
      <c r="AV83" s="23">
        <v>0.10109607666017899</v>
      </c>
      <c r="AW83" s="23">
        <v>0.24965267995064655</v>
      </c>
      <c r="AX83" s="23">
        <v>0.10546871204981978</v>
      </c>
      <c r="AY83" s="23">
        <v>3.1510945478021011</v>
      </c>
      <c r="AZ83" s="23">
        <v>2.9897000997711132</v>
      </c>
      <c r="BA83" s="23">
        <v>0.83143141609864446</v>
      </c>
      <c r="BB83" s="23">
        <v>0.19672573871096916</v>
      </c>
      <c r="BC83" s="24">
        <v>9.0617788110946201E-2</v>
      </c>
    </row>
    <row r="84" spans="1:55" x14ac:dyDescent="0.2">
      <c r="A84" s="52" t="s">
        <v>304</v>
      </c>
      <c r="B84" s="52" t="s">
        <v>305</v>
      </c>
      <c r="C84" s="52" t="s">
        <v>113</v>
      </c>
      <c r="D84" s="52">
        <v>378116</v>
      </c>
      <c r="E84" s="52" t="s">
        <v>16</v>
      </c>
      <c r="F84" s="52">
        <v>2019</v>
      </c>
      <c r="G84" s="52" t="s">
        <v>17</v>
      </c>
      <c r="H84" s="53">
        <v>43830</v>
      </c>
      <c r="I84" s="53">
        <v>43889</v>
      </c>
      <c r="J84" s="53">
        <v>43889</v>
      </c>
      <c r="K84" s="54">
        <v>357463000</v>
      </c>
      <c r="L84" s="54">
        <v>358385000</v>
      </c>
      <c r="M84" s="52" t="s">
        <v>306</v>
      </c>
      <c r="N84" s="21">
        <v>27.350383631713555</v>
      </c>
      <c r="O84" s="22">
        <v>27.350383631713555</v>
      </c>
      <c r="P84" s="22">
        <v>1.1298817999585262</v>
      </c>
      <c r="Q84" s="22">
        <v>1.8752795372964872</v>
      </c>
      <c r="R84" s="22">
        <v>4.9766470385679509E-2</v>
      </c>
      <c r="S84" s="22">
        <v>0</v>
      </c>
      <c r="T84" s="22">
        <v>4.9766470385679509E-2</v>
      </c>
      <c r="U84" s="22">
        <v>0.14309251394341591</v>
      </c>
      <c r="V84" s="22">
        <v>0</v>
      </c>
      <c r="W84" s="22">
        <v>0.14309251394341591</v>
      </c>
      <c r="X84" s="23">
        <v>0.52606052226076339</v>
      </c>
      <c r="Y84" s="23">
        <v>0.62018549163343595</v>
      </c>
      <c r="Z84" s="23">
        <v>0.47393947773923656</v>
      </c>
      <c r="AA84" s="23">
        <v>0.14282333514590781</v>
      </c>
      <c r="AB84" s="24">
        <v>0.34779227098741877</v>
      </c>
      <c r="AC84" s="25">
        <v>0.70285538208709941</v>
      </c>
      <c r="AD84" s="23">
        <v>0.6288208709942481</v>
      </c>
      <c r="AE84" s="23">
        <v>0.53159408381265405</v>
      </c>
      <c r="AF84" s="23">
        <v>0.43477814297452755</v>
      </c>
      <c r="AG84" s="23">
        <v>17.197191011235955</v>
      </c>
      <c r="AH84" s="24">
        <v>14.538202247191011</v>
      </c>
      <c r="AI84" s="25">
        <v>-0.87578569290631547</v>
      </c>
      <c r="AJ84" s="23">
        <v>1.8475150342158015</v>
      </c>
      <c r="AK84" s="23">
        <v>0.26097991023723016</v>
      </c>
      <c r="AL84" s="24">
        <v>0.71404146185082285</v>
      </c>
      <c r="AM84" s="25">
        <v>8.0908128275603702E-2</v>
      </c>
      <c r="AN84" s="23">
        <v>0.18609060640001834</v>
      </c>
      <c r="AO84" s="23">
        <v>6.472087460928827E-2</v>
      </c>
      <c r="AP84" s="23">
        <v>0.1276983088106062</v>
      </c>
      <c r="AQ84" s="23">
        <v>2.8139221674313604E-2</v>
      </c>
      <c r="AR84" s="23">
        <v>0.5490550534100247</v>
      </c>
      <c r="AS84" s="23">
        <v>-0.48085456039441249</v>
      </c>
      <c r="AT84" s="23">
        <v>3.553532326534628E-2</v>
      </c>
      <c r="AU84" s="23">
        <v>1.6800995368770304</v>
      </c>
      <c r="AV84" s="23">
        <v>0.64933746527035696</v>
      </c>
      <c r="AW84" s="23">
        <v>0.71404146185082285</v>
      </c>
      <c r="AX84" s="23">
        <v>0.64933746527035696</v>
      </c>
      <c r="AY84" s="23">
        <v>1.2228283950213976</v>
      </c>
      <c r="AZ84" s="23">
        <v>0.68883734605207281</v>
      </c>
      <c r="BA84" s="23">
        <v>1.1484053862508858</v>
      </c>
      <c r="BB84" s="23">
        <v>0.69133361829450735</v>
      </c>
      <c r="BC84" s="24">
        <v>3.5079966272912863E-2</v>
      </c>
    </row>
    <row r="85" spans="1:55" x14ac:dyDescent="0.2">
      <c r="A85" s="52" t="s">
        <v>289</v>
      </c>
      <c r="B85" s="52" t="s">
        <v>290</v>
      </c>
      <c r="C85" s="52" t="s">
        <v>45</v>
      </c>
      <c r="D85" s="52">
        <v>80874</v>
      </c>
      <c r="E85" s="52" t="s">
        <v>16</v>
      </c>
      <c r="F85" s="52">
        <v>2019</v>
      </c>
      <c r="G85" s="52" t="s">
        <v>17</v>
      </c>
      <c r="H85" s="53">
        <v>43830</v>
      </c>
      <c r="I85" s="53">
        <v>43866</v>
      </c>
      <c r="J85" s="53">
        <v>43866</v>
      </c>
      <c r="K85" s="54">
        <v>27769000</v>
      </c>
      <c r="L85" s="54">
        <v>28374000</v>
      </c>
      <c r="M85" s="52" t="s">
        <v>291</v>
      </c>
      <c r="N85" s="21">
        <v>1.0081834042661715</v>
      </c>
      <c r="O85" s="22">
        <v>0.96903507837616054</v>
      </c>
      <c r="P85" s="22">
        <v>0.7210186725633182</v>
      </c>
      <c r="Q85" s="22">
        <v>2.03299176602144</v>
      </c>
      <c r="R85" s="22">
        <v>0</v>
      </c>
      <c r="S85" s="22">
        <v>0</v>
      </c>
      <c r="T85" s="22">
        <v>0</v>
      </c>
      <c r="U85" s="22">
        <v>0</v>
      </c>
      <c r="V85" s="22">
        <v>0</v>
      </c>
      <c r="W85" s="22">
        <v>0</v>
      </c>
      <c r="X85" s="23">
        <v>0.13165526650059436</v>
      </c>
      <c r="Y85" s="23">
        <v>0.33113061750085832</v>
      </c>
      <c r="Z85" s="23">
        <v>0.86834473349940566</v>
      </c>
      <c r="AA85" s="23">
        <v>4.2978848114368908E-3</v>
      </c>
      <c r="AB85" s="24">
        <v>0.32970745624929965</v>
      </c>
      <c r="AC85" s="25">
        <v>0.34070806994668629</v>
      </c>
      <c r="AD85" s="23">
        <v>0.12169443157084682</v>
      </c>
      <c r="AE85" s="23">
        <v>8.3605647962030433E-2</v>
      </c>
      <c r="AF85" s="23">
        <v>6.2680786034721298E-2</v>
      </c>
      <c r="AG85" s="23" t="e">
        <v>#DIV/0!</v>
      </c>
      <c r="AH85" s="24" t="e">
        <v>#DIV/0!</v>
      </c>
      <c r="AI85" s="25">
        <v>-0.2795538446188639</v>
      </c>
      <c r="AJ85" s="23">
        <v>1.0825676237224213</v>
      </c>
      <c r="AK85" s="23" t="e">
        <v>#DIV/0!</v>
      </c>
      <c r="AL85" s="24" t="e">
        <v>#DIV/0!</v>
      </c>
      <c r="AM85" s="25">
        <v>0.20805263852133005</v>
      </c>
      <c r="AN85" s="23">
        <v>3.3192410574762361</v>
      </c>
      <c r="AO85" s="23">
        <v>1.0943785257387253</v>
      </c>
      <c r="AP85" s="23">
        <v>1024.0823098075161</v>
      </c>
      <c r="AQ85" s="23">
        <v>6.8596506212822775E-2</v>
      </c>
      <c r="AR85" s="23">
        <v>0.12917728850349844</v>
      </c>
      <c r="AS85" s="23">
        <v>-3.6112007638593152E-2</v>
      </c>
      <c r="AT85" s="23">
        <v>0.14136885055138459</v>
      </c>
      <c r="AU85" s="23">
        <v>0.64455822368371707</v>
      </c>
      <c r="AV85" s="23" t="e">
        <v>#DIV/0!</v>
      </c>
      <c r="AW85" s="23" t="e">
        <v>#DIV/0!</v>
      </c>
      <c r="AX85" s="23" t="e">
        <v>#DIV/0!</v>
      </c>
      <c r="AY85" s="23">
        <v>0</v>
      </c>
      <c r="AZ85" s="23">
        <v>-0.70697968609799511</v>
      </c>
      <c r="BA85" s="23">
        <v>1.2270403646353931</v>
      </c>
      <c r="BB85" s="23" t="e">
        <v>#DIV/0!</v>
      </c>
      <c r="BC85" s="24">
        <v>0.10523903613578245</v>
      </c>
    </row>
    <row r="86" spans="1:55" x14ac:dyDescent="0.2">
      <c r="A86" s="52" t="s">
        <v>355</v>
      </c>
      <c r="B86" s="52" t="s">
        <v>356</v>
      </c>
      <c r="C86" s="52" t="s">
        <v>15</v>
      </c>
      <c r="D86" s="52">
        <v>120498</v>
      </c>
      <c r="E86" s="52" t="s">
        <v>16</v>
      </c>
      <c r="F86" s="52">
        <v>2019</v>
      </c>
      <c r="G86" s="52" t="s">
        <v>17</v>
      </c>
      <c r="H86" s="53">
        <v>43830</v>
      </c>
      <c r="I86" s="53">
        <v>43872</v>
      </c>
      <c r="J86" s="53">
        <v>43872</v>
      </c>
      <c r="K86" s="54">
        <v>151100000</v>
      </c>
      <c r="L86" s="54">
        <v>152100000</v>
      </c>
      <c r="M86" s="59" t="s">
        <v>357</v>
      </c>
      <c r="N86" s="21">
        <v>1.4995207667731629</v>
      </c>
      <c r="O86" s="22">
        <v>0.94265175718849836</v>
      </c>
      <c r="P86" s="22">
        <v>0.23482428115015974</v>
      </c>
      <c r="Q86" s="22">
        <v>1.3316007088009452</v>
      </c>
      <c r="R86" s="22">
        <v>0.11992704058367533</v>
      </c>
      <c r="S86" s="22">
        <v>4.0077012717231596E-2</v>
      </c>
      <c r="T86" s="22">
        <v>7.985002786644374E-2</v>
      </c>
      <c r="U86" s="22">
        <v>0.27962197282929713</v>
      </c>
      <c r="V86" s="22">
        <v>9.3443591258121683E-2</v>
      </c>
      <c r="W86" s="22">
        <v>0.18617838157117542</v>
      </c>
      <c r="X86" s="23">
        <v>0.47560419516643865</v>
      </c>
      <c r="Y86" s="23">
        <v>0.48515589179275559</v>
      </c>
      <c r="Z86" s="23">
        <v>0.5243958048335613</v>
      </c>
      <c r="AA86" s="23">
        <v>6.5156812078836709E-2</v>
      </c>
      <c r="AB86" s="24">
        <v>0.4288899022141156</v>
      </c>
      <c r="AC86" s="25">
        <v>0.25370158245301427</v>
      </c>
      <c r="AD86" s="23">
        <v>0.10559585931865428</v>
      </c>
      <c r="AE86" s="23">
        <v>0.10559585931865428</v>
      </c>
      <c r="AF86" s="23">
        <v>9.5880531161172622E-2</v>
      </c>
      <c r="AG86" s="23">
        <v>39.507936507936506</v>
      </c>
      <c r="AH86" s="24">
        <v>39.507936507936506</v>
      </c>
      <c r="AI86" s="25">
        <v>-0.65859792518076077</v>
      </c>
      <c r="AJ86" s="23">
        <v>0.50814696485623001</v>
      </c>
      <c r="AK86" s="23">
        <v>1.022391212505281</v>
      </c>
      <c r="AL86" s="24">
        <v>1.3438952260245036</v>
      </c>
      <c r="AM86" s="25">
        <v>0.26698168930891908</v>
      </c>
      <c r="AN86" s="23">
        <v>2.7845245126993503</v>
      </c>
      <c r="AO86" s="23">
        <v>1.1942544459644322</v>
      </c>
      <c r="AP86" s="23">
        <v>7.5378957467220982</v>
      </c>
      <c r="AQ86" s="23">
        <v>0.11450575062066171</v>
      </c>
      <c r="AR86" s="23">
        <v>0.13495396886003988</v>
      </c>
      <c r="AS86" s="23">
        <v>-8.8880403886131262E-2</v>
      </c>
      <c r="AT86" s="23">
        <v>0.16116937731164818</v>
      </c>
      <c r="AU86" s="23">
        <v>0.32444089456869007</v>
      </c>
      <c r="AV86" s="23">
        <v>0.85804816223067171</v>
      </c>
      <c r="AW86" s="23">
        <v>2.0184010152284264</v>
      </c>
      <c r="AX86" s="23">
        <v>1.2887055837563453</v>
      </c>
      <c r="AY86" s="23">
        <v>0.95098433105664926</v>
      </c>
      <c r="AZ86" s="23">
        <v>0.36038569706709522</v>
      </c>
      <c r="BA86" s="23">
        <v>0.89867256637168147</v>
      </c>
      <c r="BB86" s="23">
        <v>1.0515420363329109</v>
      </c>
      <c r="BC86" s="24">
        <v>0.18468501892112488</v>
      </c>
    </row>
    <row r="87" spans="1:55" x14ac:dyDescent="0.2">
      <c r="A87" s="52" t="s">
        <v>307</v>
      </c>
      <c r="B87" s="52" t="s">
        <v>308</v>
      </c>
      <c r="C87" s="52" t="s">
        <v>52</v>
      </c>
      <c r="D87" s="52">
        <v>378117</v>
      </c>
      <c r="E87" s="52" t="s">
        <v>16</v>
      </c>
      <c r="F87" s="52">
        <v>2019</v>
      </c>
      <c r="G87" s="52" t="s">
        <v>17</v>
      </c>
      <c r="H87" s="53">
        <v>43830</v>
      </c>
      <c r="I87" s="53">
        <v>43867</v>
      </c>
      <c r="J87" s="53">
        <v>43867</v>
      </c>
      <c r="K87" s="54">
        <v>285000000</v>
      </c>
      <c r="L87" s="54">
        <v>285000000</v>
      </c>
      <c r="M87" s="52" t="s">
        <v>309</v>
      </c>
      <c r="N87" s="21">
        <v>0.86205621301775148</v>
      </c>
      <c r="O87" s="22">
        <v>0.81028106508875741</v>
      </c>
      <c r="P87" s="22">
        <v>5.1775147928994084E-2</v>
      </c>
      <c r="Q87" s="22">
        <v>4.3090009891196832</v>
      </c>
      <c r="R87" s="22">
        <v>0.49025598986473901</v>
      </c>
      <c r="S87" s="22">
        <v>4.2106047620821999E-2</v>
      </c>
      <c r="T87" s="22">
        <v>0.44814994224391697</v>
      </c>
      <c r="U87" s="22">
        <v>2.6027695351137488</v>
      </c>
      <c r="V87" s="22">
        <v>0.22354104846686448</v>
      </c>
      <c r="W87" s="22">
        <v>2.3792284866468845</v>
      </c>
      <c r="X87" s="23">
        <v>8.6857696463837245E-2</v>
      </c>
      <c r="Y87" s="23">
        <v>0.18835935462234973</v>
      </c>
      <c r="Z87" s="23">
        <v>0.91314230353616277</v>
      </c>
      <c r="AA87" s="23">
        <v>0</v>
      </c>
      <c r="AB87" s="24">
        <v>0.18835935462234973</v>
      </c>
      <c r="AC87" s="25">
        <v>0.58612125639152668</v>
      </c>
      <c r="AD87" s="23">
        <v>0.32593133674214753</v>
      </c>
      <c r="AE87" s="23">
        <v>0.18100803506208912</v>
      </c>
      <c r="AF87" s="23">
        <v>9.9342585829072322E-2</v>
      </c>
      <c r="AG87" s="23">
        <v>4.357421875</v>
      </c>
      <c r="AH87" s="24">
        <v>2.419921875</v>
      </c>
      <c r="AI87" s="25">
        <v>0.56312849162011169</v>
      </c>
      <c r="AJ87" s="23">
        <v>0.66198224852071008</v>
      </c>
      <c r="AK87" s="23">
        <v>0.10291099794786046</v>
      </c>
      <c r="AL87" s="24">
        <v>0.13604925134909174</v>
      </c>
      <c r="AM87" s="25">
        <v>0.13452027695351138</v>
      </c>
      <c r="AN87" s="23">
        <v>1.3541048466864491</v>
      </c>
      <c r="AO87" s="23">
        <v>0.25505831501285536</v>
      </c>
      <c r="AP87" s="23">
        <v>-18.351206434316353</v>
      </c>
      <c r="AQ87" s="23">
        <v>2.5338152550583151E-2</v>
      </c>
      <c r="AR87" s="23">
        <v>0.26150474799123447</v>
      </c>
      <c r="AS87" s="23">
        <v>0.14726077428780132</v>
      </c>
      <c r="AT87" s="23">
        <v>6.6698960390505643E-2</v>
      </c>
      <c r="AU87" s="23">
        <v>-0.37943786982248523</v>
      </c>
      <c r="AV87" s="23">
        <v>-7.7981302728585541E-2</v>
      </c>
      <c r="AW87" s="23">
        <v>0.14883179512762951</v>
      </c>
      <c r="AX87" s="23">
        <v>-8.5308056872037921E-2</v>
      </c>
      <c r="AY87" s="23">
        <v>5.8973554459883459</v>
      </c>
      <c r="AZ87" s="23">
        <v>5.8346033168982521</v>
      </c>
      <c r="BA87" s="23">
        <v>-1.5088235294117647</v>
      </c>
      <c r="BB87" s="23">
        <v>9.417040358744394E-2</v>
      </c>
      <c r="BC87" s="24">
        <v>5.1340488128289063E-2</v>
      </c>
    </row>
    <row r="88" spans="1:55" x14ac:dyDescent="0.2">
      <c r="A88" s="52" t="s">
        <v>268</v>
      </c>
      <c r="B88" s="52" t="s">
        <v>269</v>
      </c>
      <c r="C88" s="52" t="s">
        <v>24</v>
      </c>
      <c r="D88" s="52">
        <v>378107</v>
      </c>
      <c r="E88" s="52" t="s">
        <v>16</v>
      </c>
      <c r="F88" s="52">
        <v>2019</v>
      </c>
      <c r="G88" s="52" t="s">
        <v>17</v>
      </c>
      <c r="H88" s="53">
        <v>43830</v>
      </c>
      <c r="I88" s="53">
        <v>43879</v>
      </c>
      <c r="J88" s="53">
        <v>43879</v>
      </c>
      <c r="K88" s="54">
        <v>414038000</v>
      </c>
      <c r="L88" s="54">
        <v>422257000</v>
      </c>
      <c r="M88" s="52" t="s">
        <v>270</v>
      </c>
      <c r="N88" s="21">
        <v>1.5715279925765542</v>
      </c>
      <c r="O88" s="22">
        <v>1.5715279925765542</v>
      </c>
      <c r="P88" s="22">
        <v>1.0041756882152799</v>
      </c>
      <c r="Q88" s="22">
        <v>2.2299086038449416</v>
      </c>
      <c r="R88" s="22">
        <v>0.33482948724203543</v>
      </c>
      <c r="S88" s="22">
        <v>2.1466556081377762E-3</v>
      </c>
      <c r="T88" s="22">
        <v>0.33268283163389767</v>
      </c>
      <c r="U88" s="22">
        <v>1.0814686416640404</v>
      </c>
      <c r="V88" s="22">
        <v>6.9335014182161994E-3</v>
      </c>
      <c r="W88" s="22">
        <v>1.0745351402458241</v>
      </c>
      <c r="X88" s="23">
        <v>0.49575547641118212</v>
      </c>
      <c r="Y88" s="23">
        <v>0.39578395908694025</v>
      </c>
      <c r="Z88" s="23">
        <v>0.50424452358881788</v>
      </c>
      <c r="AA88" s="23">
        <v>0.16741474362101771</v>
      </c>
      <c r="AB88" s="24">
        <v>0.30960628384641653</v>
      </c>
      <c r="AC88" s="25">
        <v>0.17835179999732043</v>
      </c>
      <c r="AD88" s="23">
        <v>2.7492329747183106E-2</v>
      </c>
      <c r="AE88" s="23">
        <v>2.7492329747183106E-2</v>
      </c>
      <c r="AF88" s="23">
        <v>1.7698522220286981E-2</v>
      </c>
      <c r="AG88" s="23">
        <v>4.9805825242718447</v>
      </c>
      <c r="AH88" s="24">
        <v>4.9805825242718447</v>
      </c>
      <c r="AI88" s="25">
        <v>4.6068779501011461</v>
      </c>
      <c r="AJ88" s="23">
        <v>0.11467677080111352</v>
      </c>
      <c r="AK88" s="23">
        <v>0.10804312982660644</v>
      </c>
      <c r="AL88" s="24">
        <v>0.10804312982660644</v>
      </c>
      <c r="AM88" s="25">
        <v>0.10408131106208636</v>
      </c>
      <c r="AN88" s="23">
        <v>5.8807910494799875</v>
      </c>
      <c r="AO88" s="23">
        <v>1.8207298629067667</v>
      </c>
      <c r="AP88" s="23">
        <v>10.098633473143012</v>
      </c>
      <c r="AQ88" s="23">
        <v>3.2224227935795484E-2</v>
      </c>
      <c r="AR88" s="23">
        <v>1.986896930559091E-2</v>
      </c>
      <c r="AS88" s="23">
        <v>9.1533916585163258E-2</v>
      </c>
      <c r="AT88" s="23">
        <v>3.6176025759867295E-2</v>
      </c>
      <c r="AU88" s="23">
        <v>-3.7890504175688215E-3</v>
      </c>
      <c r="AV88" s="23">
        <v>-3.5698674049249599E-3</v>
      </c>
      <c r="AW88" s="23">
        <v>0.10874028449919343</v>
      </c>
      <c r="AX88" s="23">
        <v>-3.5929021850711249E-3</v>
      </c>
      <c r="AY88" s="23">
        <v>6.6890838206627681</v>
      </c>
      <c r="AZ88" s="23">
        <v>0.36062378167641324</v>
      </c>
      <c r="BA88" s="23">
        <v>-3.7093111279333839E-2</v>
      </c>
      <c r="BB88" s="23">
        <v>0.14949730438583711</v>
      </c>
      <c r="BC88" s="24">
        <v>7.3123797305965368E-2</v>
      </c>
    </row>
    <row r="89" spans="1:55" x14ac:dyDescent="0.2">
      <c r="A89" s="52" t="s">
        <v>271</v>
      </c>
      <c r="B89" s="52" t="s">
        <v>272</v>
      </c>
      <c r="C89" s="52" t="s">
        <v>52</v>
      </c>
      <c r="D89" s="52">
        <v>378108</v>
      </c>
      <c r="E89" s="52" t="s">
        <v>16</v>
      </c>
      <c r="F89" s="52">
        <v>2019</v>
      </c>
      <c r="G89" s="52" t="s">
        <v>17</v>
      </c>
      <c r="H89" s="53">
        <v>43830</v>
      </c>
      <c r="I89" s="53">
        <v>43888</v>
      </c>
      <c r="J89" s="53">
        <v>43888</v>
      </c>
      <c r="K89" s="54">
        <v>502479000</v>
      </c>
      <c r="L89" s="54">
        <v>506056000</v>
      </c>
      <c r="M89" s="52" t="s">
        <v>273</v>
      </c>
      <c r="N89" s="21">
        <v>0.82695614789337923</v>
      </c>
      <c r="O89" s="22">
        <v>0.70958727429062773</v>
      </c>
      <c r="P89" s="22">
        <v>0.22850386930352537</v>
      </c>
      <c r="Q89" s="22">
        <v>3.2396219643498028</v>
      </c>
      <c r="R89" s="22">
        <v>0.4053726120940207</v>
      </c>
      <c r="S89" s="22">
        <v>2.3956657919241512E-2</v>
      </c>
      <c r="T89" s="22">
        <v>0.38141595417477919</v>
      </c>
      <c r="U89" s="22">
        <v>1.7186266299796626</v>
      </c>
      <c r="V89" s="22">
        <v>0.10156717310683096</v>
      </c>
      <c r="W89" s="22">
        <v>1.6170594568728316</v>
      </c>
      <c r="X89" s="23">
        <v>0.10855272439967267</v>
      </c>
      <c r="Y89" s="23">
        <v>0.2790612272150631</v>
      </c>
      <c r="Z89" s="23">
        <v>0.89144727560032733</v>
      </c>
      <c r="AA89" s="23">
        <v>0.14571517255001551</v>
      </c>
      <c r="AB89" s="24">
        <v>0.23587008662772652</v>
      </c>
      <c r="AC89" s="25">
        <v>0.53564750833265584</v>
      </c>
      <c r="AD89" s="23">
        <v>0.20819445573530607</v>
      </c>
      <c r="AE89" s="23">
        <v>0.10356881554345175</v>
      </c>
      <c r="AF89" s="23">
        <v>5.4792293309487032E-2</v>
      </c>
      <c r="AG89" s="23">
        <v>4.5167548500881836</v>
      </c>
      <c r="AH89" s="24">
        <v>2.2469135802469138</v>
      </c>
      <c r="AI89" s="25">
        <v>1.6947496947496947</v>
      </c>
      <c r="AJ89" s="23">
        <v>0.3521066208082545</v>
      </c>
      <c r="AK89" s="23">
        <v>6.5641097034665183E-2</v>
      </c>
      <c r="AL89" s="24">
        <v>0.11401921202840039</v>
      </c>
      <c r="AM89" s="25">
        <v>8.0631654504127293E-2</v>
      </c>
      <c r="AN89" s="23">
        <v>1.4715875104677594</v>
      </c>
      <c r="AO89" s="23">
        <v>0.34710347357431076</v>
      </c>
      <c r="AP89" s="23">
        <v>-15.280745341614907</v>
      </c>
      <c r="AQ89" s="23">
        <v>1.9018595332825419E-2</v>
      </c>
      <c r="AR89" s="23">
        <v>0.13315990569872369</v>
      </c>
      <c r="AS89" s="23">
        <v>0.22567270953581009</v>
      </c>
      <c r="AT89" s="23">
        <v>4.6220265808854653E-2</v>
      </c>
      <c r="AU89" s="23">
        <v>-1.4580825451418744</v>
      </c>
      <c r="AV89" s="23">
        <v>-0.47215648057914522</v>
      </c>
      <c r="AW89" s="23">
        <v>0.12118073537027448</v>
      </c>
      <c r="AX89" s="23">
        <v>-0.50181253236664936</v>
      </c>
      <c r="AY89" s="23">
        <v>5.6095275283092541</v>
      </c>
      <c r="AZ89" s="23">
        <v>5.194455290901991</v>
      </c>
      <c r="BA89" s="23">
        <v>-10.063798219584569</v>
      </c>
      <c r="BB89" s="23">
        <v>8.8681609355422519E-2</v>
      </c>
      <c r="BC89" s="24">
        <v>4.138110241335629E-2</v>
      </c>
    </row>
    <row r="90" spans="1:55" x14ac:dyDescent="0.2">
      <c r="A90" s="52" t="s">
        <v>236</v>
      </c>
      <c r="B90" s="52" t="s">
        <v>237</v>
      </c>
      <c r="C90" s="52" t="s">
        <v>138</v>
      </c>
      <c r="D90" s="52">
        <v>378102</v>
      </c>
      <c r="E90" s="52" t="s">
        <v>16</v>
      </c>
      <c r="F90" s="52">
        <v>2019</v>
      </c>
      <c r="G90" s="52" t="s">
        <v>17</v>
      </c>
      <c r="H90" s="53">
        <v>43830</v>
      </c>
      <c r="I90" s="53">
        <v>43886</v>
      </c>
      <c r="J90" s="53">
        <v>43886</v>
      </c>
      <c r="K90" s="54">
        <v>404343000</v>
      </c>
      <c r="L90" s="54">
        <v>405804000</v>
      </c>
      <c r="M90" s="52" t="s">
        <v>238</v>
      </c>
      <c r="N90" s="21">
        <v>1.7322838486254473</v>
      </c>
      <c r="O90" s="22">
        <v>1.6898126413725407</v>
      </c>
      <c r="P90" s="22">
        <v>0.61038489912631011</v>
      </c>
      <c r="Q90" s="22">
        <v>1.0856482051715859</v>
      </c>
      <c r="R90" s="22">
        <v>0.27188731615946976</v>
      </c>
      <c r="S90" s="22">
        <v>1.9388288359561377E-2</v>
      </c>
      <c r="T90" s="22">
        <v>0.2524990277999084</v>
      </c>
      <c r="U90" s="22">
        <v>0.56706129295691765</v>
      </c>
      <c r="V90" s="22">
        <v>4.0437148818468341E-2</v>
      </c>
      <c r="W90" s="22">
        <v>0.52662414413844938</v>
      </c>
      <c r="X90" s="23">
        <v>0.12663627682464407</v>
      </c>
      <c r="Y90" s="23">
        <v>0.47946724549250153</v>
      </c>
      <c r="Z90" s="23">
        <v>0.87336372317535593</v>
      </c>
      <c r="AA90" s="23">
        <v>0</v>
      </c>
      <c r="AB90" s="24">
        <v>0.47946724549250153</v>
      </c>
      <c r="AC90" s="25">
        <v>0.67638027234489861</v>
      </c>
      <c r="AD90" s="23">
        <v>0.6206568625600537</v>
      </c>
      <c r="AE90" s="23">
        <v>0.42429741994901943</v>
      </c>
      <c r="AF90" s="23">
        <v>0.32961214783884252</v>
      </c>
      <c r="AG90" s="23">
        <v>23.337621924588731</v>
      </c>
      <c r="AH90" s="24">
        <v>15.954214587276168</v>
      </c>
      <c r="AI90" s="25">
        <v>-0.47751023488180516</v>
      </c>
      <c r="AJ90" s="23">
        <v>4.4074425212020705</v>
      </c>
      <c r="AK90" s="23">
        <v>1.0657781602836007</v>
      </c>
      <c r="AL90" s="24">
        <v>1.1850503063461815</v>
      </c>
      <c r="AM90" s="25">
        <v>0.31655780397464639</v>
      </c>
      <c r="AN90" s="23">
        <v>0.96039483389860125</v>
      </c>
      <c r="AO90" s="23">
        <v>0.46047786559459086</v>
      </c>
      <c r="AP90" s="23">
        <v>8.601817546021465</v>
      </c>
      <c r="AQ90" s="23">
        <v>0.15177909831087893</v>
      </c>
      <c r="AR90" s="23">
        <v>0.69970821917874515</v>
      </c>
      <c r="AS90" s="23">
        <v>-0.33411783608877221</v>
      </c>
      <c r="AT90" s="23">
        <v>0.32220014730642077</v>
      </c>
      <c r="AU90" s="23">
        <v>2.7493369589737648</v>
      </c>
      <c r="AV90" s="23">
        <v>0.73922747484682694</v>
      </c>
      <c r="AW90" s="23">
        <v>1.2760451005052846</v>
      </c>
      <c r="AX90" s="23">
        <v>0.79598949714260492</v>
      </c>
      <c r="AY90" s="23">
        <v>0.95132438015078957</v>
      </c>
      <c r="AZ90" s="23">
        <v>0.79519575437307843</v>
      </c>
      <c r="BA90" s="23">
        <v>1.3242045604710235</v>
      </c>
      <c r="BB90" s="23">
        <v>0.71860494661994634</v>
      </c>
      <c r="BC90" s="24">
        <v>0.21078901743623971</v>
      </c>
    </row>
    <row r="91" spans="1:55" x14ac:dyDescent="0.2">
      <c r="A91" s="52" t="s">
        <v>1129</v>
      </c>
      <c r="B91" s="52" t="s">
        <v>1130</v>
      </c>
      <c r="C91" s="52" t="s">
        <v>24</v>
      </c>
      <c r="D91" s="52">
        <v>186450</v>
      </c>
      <c r="E91" s="52" t="s">
        <v>16</v>
      </c>
      <c r="F91" s="52">
        <v>2019</v>
      </c>
      <c r="G91" s="52" t="s">
        <v>17</v>
      </c>
      <c r="H91" s="53">
        <v>43769</v>
      </c>
      <c r="I91" s="53">
        <v>43819</v>
      </c>
      <c r="J91" s="53">
        <v>43819</v>
      </c>
      <c r="K91" s="54">
        <v>49400000</v>
      </c>
      <c r="L91" s="54">
        <v>50000000</v>
      </c>
      <c r="M91" s="52" t="s">
        <v>1131</v>
      </c>
      <c r="N91" s="21">
        <v>1.0475418692598595</v>
      </c>
      <c r="O91" s="22">
        <v>0.59112191608139741</v>
      </c>
      <c r="P91" s="22">
        <v>8.0136862956960195E-2</v>
      </c>
      <c r="Q91" s="22">
        <v>0.7291792978008047</v>
      </c>
      <c r="R91" s="22">
        <v>0.29106701729221451</v>
      </c>
      <c r="S91" s="22">
        <v>8.9839827874731049E-2</v>
      </c>
      <c r="T91" s="22">
        <v>0.20122718941748347</v>
      </c>
      <c r="U91" s="22">
        <v>0.50330706057432617</v>
      </c>
      <c r="V91" s="22">
        <v>0.15534917047897262</v>
      </c>
      <c r="W91" s="22">
        <v>0.34795789009535361</v>
      </c>
      <c r="X91" s="23">
        <v>0.18541716471431988</v>
      </c>
      <c r="Y91" s="23">
        <v>1.4869483260254888</v>
      </c>
      <c r="Z91" s="23">
        <v>0.8145828352856801</v>
      </c>
      <c r="AA91" s="23">
        <v>0.3871065423539724</v>
      </c>
      <c r="AB91" s="24">
        <v>0.57830902860785716</v>
      </c>
      <c r="AC91" s="25">
        <v>0.66209391723826039</v>
      </c>
      <c r="AD91" s="23">
        <v>0.25397603075299613</v>
      </c>
      <c r="AE91" s="23">
        <v>0.19902766262154217</v>
      </c>
      <c r="AF91" s="23">
        <v>0.17588754051405744</v>
      </c>
      <c r="AG91" s="23">
        <v>9.9102941176470587</v>
      </c>
      <c r="AH91" s="24">
        <v>7.7661764705882357</v>
      </c>
      <c r="AI91" s="25">
        <v>-0.4927089175546831</v>
      </c>
      <c r="AJ91" s="23">
        <v>0.64217540068431478</v>
      </c>
      <c r="AK91" s="23">
        <v>0.38887367902316156</v>
      </c>
      <c r="AL91" s="24">
        <v>0.39051634452171058</v>
      </c>
      <c r="AM91" s="25">
        <v>0.12861709750316927</v>
      </c>
      <c r="AN91" s="23">
        <v>0.73124621065975859</v>
      </c>
      <c r="AO91" s="23">
        <v>0.42288628575982151</v>
      </c>
      <c r="AP91" s="23">
        <v>50.253787878787875</v>
      </c>
      <c r="AQ91" s="23">
        <v>7.4380428719419869E-2</v>
      </c>
      <c r="AR91" s="23">
        <v>0.26878721640159797</v>
      </c>
      <c r="AS91" s="23">
        <v>-0.13243385844576769</v>
      </c>
      <c r="AT91" s="23">
        <v>0.11366642760379313</v>
      </c>
      <c r="AU91" s="23">
        <v>0.32585989555195388</v>
      </c>
      <c r="AV91" s="23">
        <v>0.19816021464162514</v>
      </c>
      <c r="AW91" s="23">
        <v>0.56486614921590372</v>
      </c>
      <c r="AX91" s="23">
        <v>0.28663076191984793</v>
      </c>
      <c r="AY91" s="23">
        <v>2.71004600089034</v>
      </c>
      <c r="AZ91" s="23">
        <v>2.5779789286244248</v>
      </c>
      <c r="BA91" s="23">
        <v>0.77544461109920715</v>
      </c>
      <c r="BB91" s="23">
        <v>0.2891638832612386</v>
      </c>
      <c r="BC91" s="24">
        <v>0.10226766591142354</v>
      </c>
    </row>
    <row r="92" spans="1:55" x14ac:dyDescent="0.2">
      <c r="A92" s="52" t="s">
        <v>328</v>
      </c>
      <c r="B92" s="52" t="s">
        <v>329</v>
      </c>
      <c r="C92" s="52" t="s">
        <v>138</v>
      </c>
      <c r="D92" s="52">
        <v>378120</v>
      </c>
      <c r="E92" s="52" t="s">
        <v>16</v>
      </c>
      <c r="F92" s="52">
        <v>2019</v>
      </c>
      <c r="G92" s="52" t="s">
        <v>17</v>
      </c>
      <c r="H92" s="53">
        <v>43830</v>
      </c>
      <c r="I92" s="53">
        <v>43879</v>
      </c>
      <c r="J92" s="53">
        <v>43879</v>
      </c>
      <c r="K92" s="54">
        <v>1095027000</v>
      </c>
      <c r="L92" s="54">
        <v>1103137000</v>
      </c>
      <c r="M92" s="52" t="s">
        <v>330</v>
      </c>
      <c r="N92" s="21">
        <v>2.4013914525060343</v>
      </c>
      <c r="O92" s="22">
        <v>2.2557148942212124</v>
      </c>
      <c r="P92" s="22">
        <v>1.152349850915803</v>
      </c>
      <c r="Q92" s="22">
        <v>1.011811697574893</v>
      </c>
      <c r="R92" s="22">
        <v>0.21123464843860792</v>
      </c>
      <c r="S92" s="22">
        <v>1.4890660010778002E-3</v>
      </c>
      <c r="T92" s="22">
        <v>0.20974558243753014</v>
      </c>
      <c r="U92" s="22">
        <v>0.42496433666191158</v>
      </c>
      <c r="V92" s="22">
        <v>2.9957203994293866E-3</v>
      </c>
      <c r="W92" s="22">
        <v>0.42196861626248217</v>
      </c>
      <c r="X92" s="23">
        <v>0.239853078821227</v>
      </c>
      <c r="Y92" s="23">
        <v>0.49706441274073232</v>
      </c>
      <c r="Z92" s="23">
        <v>0.76014692117877303</v>
      </c>
      <c r="AA92" s="23">
        <v>0</v>
      </c>
      <c r="AB92" s="24">
        <v>0.49706441274073232</v>
      </c>
      <c r="AC92" s="25">
        <v>0.63638038505235361</v>
      </c>
      <c r="AD92" s="23">
        <v>0.40381367642091687</v>
      </c>
      <c r="AE92" s="23">
        <v>0.21681456689286702</v>
      </c>
      <c r="AF92" s="23">
        <v>0.22074492584518071</v>
      </c>
      <c r="AG92" s="23">
        <v>16.903598971722364</v>
      </c>
      <c r="AH92" s="24">
        <v>9.0758354755784065</v>
      </c>
      <c r="AI92" s="25">
        <v>-0.47091138328530258</v>
      </c>
      <c r="AJ92" s="23">
        <v>1.5766008803066875</v>
      </c>
      <c r="AK92" s="23">
        <v>0.6447801275595838</v>
      </c>
      <c r="AL92" s="24">
        <v>0.74548506210137633</v>
      </c>
      <c r="AM92" s="25">
        <v>0.20510699001426533</v>
      </c>
      <c r="AN92" s="23">
        <v>0.92915834522111274</v>
      </c>
      <c r="AO92" s="23">
        <v>0.46185154721048305</v>
      </c>
      <c r="AP92" s="23">
        <v>3.2995947315096252</v>
      </c>
      <c r="AQ92" s="23">
        <v>0.10195138554046006</v>
      </c>
      <c r="AR92" s="23">
        <v>0.34095863911321278</v>
      </c>
      <c r="AS92" s="23">
        <v>-0.1605613043878773</v>
      </c>
      <c r="AT92" s="23">
        <v>0.15747227500921804</v>
      </c>
      <c r="AU92" s="23">
        <v>0.63694448388470826</v>
      </c>
      <c r="AV92" s="23">
        <v>0.3011748909029876</v>
      </c>
      <c r="AW92" s="23">
        <v>0.75077755240027044</v>
      </c>
      <c r="AX92" s="23">
        <v>0.30331304935767411</v>
      </c>
      <c r="AY92" s="23">
        <v>1.1326134894684814</v>
      </c>
      <c r="AZ92" s="23">
        <v>0.51547410843281882</v>
      </c>
      <c r="BA92" s="23">
        <v>0.62400890248991514</v>
      </c>
      <c r="BB92" s="23">
        <v>0.47405169519973145</v>
      </c>
      <c r="BC92" s="24">
        <v>0.11124765641001402</v>
      </c>
    </row>
    <row r="93" spans="1:55" x14ac:dyDescent="0.2">
      <c r="A93" s="52" t="s">
        <v>343</v>
      </c>
      <c r="B93" s="52" t="s">
        <v>344</v>
      </c>
      <c r="C93" s="52" t="s">
        <v>91</v>
      </c>
      <c r="D93" s="52">
        <v>217867</v>
      </c>
      <c r="E93" s="52" t="s">
        <v>16</v>
      </c>
      <c r="F93" s="52">
        <v>2019</v>
      </c>
      <c r="G93" s="52" t="s">
        <v>17</v>
      </c>
      <c r="H93" s="53">
        <v>43738</v>
      </c>
      <c r="I93" s="53">
        <v>43749</v>
      </c>
      <c r="J93" s="53">
        <v>43822</v>
      </c>
      <c r="K93" s="54">
        <v>439720000</v>
      </c>
      <c r="L93" s="54">
        <v>443964000</v>
      </c>
      <c r="M93" s="52" t="s">
        <v>345</v>
      </c>
      <c r="N93" s="21">
        <v>1.0106726341610364</v>
      </c>
      <c r="O93" s="22">
        <v>0.52029091535051852</v>
      </c>
      <c r="P93" s="22">
        <v>0.40642079442268797</v>
      </c>
      <c r="Q93" s="22">
        <v>1.9132443531827514</v>
      </c>
      <c r="R93" s="22">
        <v>0.15028634361233481</v>
      </c>
      <c r="S93" s="22">
        <v>3.7422907488986787E-2</v>
      </c>
      <c r="T93" s="22">
        <v>0.11286343612334802</v>
      </c>
      <c r="U93" s="22">
        <v>0.43782084188911702</v>
      </c>
      <c r="V93" s="22">
        <v>0.10902207392197125</v>
      </c>
      <c r="W93" s="22">
        <v>0.3287987679671458</v>
      </c>
      <c r="X93" s="23">
        <v>0.51729074889867843</v>
      </c>
      <c r="Y93" s="23">
        <v>0.34325991189427313</v>
      </c>
      <c r="Z93" s="23">
        <v>0.48270925110132157</v>
      </c>
      <c r="AA93" s="23">
        <v>0</v>
      </c>
      <c r="AB93" s="24">
        <v>0.34325991189427313</v>
      </c>
      <c r="AC93" s="25">
        <v>0.12977479158890134</v>
      </c>
      <c r="AD93" s="23">
        <v>3.1021001552032378E-2</v>
      </c>
      <c r="AE93" s="23">
        <v>3.1021001552032378E-2</v>
      </c>
      <c r="AF93" s="23">
        <v>2.3961546269555937E-2</v>
      </c>
      <c r="AG93" s="23">
        <v>31.58</v>
      </c>
      <c r="AH93" s="24">
        <v>31.58</v>
      </c>
      <c r="AI93" s="25">
        <v>-0.18045940843297673</v>
      </c>
      <c r="AJ93" s="23">
        <v>0.2735292851917201</v>
      </c>
      <c r="AK93" s="23">
        <v>0.77942254140407441</v>
      </c>
      <c r="AL93" s="24">
        <v>0.93155503444232746</v>
      </c>
      <c r="AM93" s="25">
        <v>0.23479209445585217</v>
      </c>
      <c r="AN93" s="23">
        <v>9.798703798767967</v>
      </c>
      <c r="AO93" s="23">
        <v>3.363502202643172</v>
      </c>
      <c r="AP93" s="23">
        <v>615.73790322580646</v>
      </c>
      <c r="AQ93" s="23">
        <v>8.0594713656387665E-2</v>
      </c>
      <c r="AR93" s="23">
        <v>4.1623281795380572E-2</v>
      </c>
      <c r="AS93" s="23">
        <v>-7.5113128098334677E-3</v>
      </c>
      <c r="AT93" s="23">
        <v>0.14000000000000001</v>
      </c>
      <c r="AU93" s="23">
        <v>0.1502345397426518</v>
      </c>
      <c r="AV93" s="23">
        <v>0.51165176608529972</v>
      </c>
      <c r="AW93" s="23">
        <v>1.2404371584699454</v>
      </c>
      <c r="AX93" s="23">
        <v>0.68130366900858708</v>
      </c>
      <c r="AY93" s="23">
        <v>1.4403630990078109</v>
      </c>
      <c r="AZ93" s="23">
        <v>-0.55330377876293013</v>
      </c>
      <c r="BA93" s="23">
        <v>0.95408581579666574</v>
      </c>
      <c r="BB93" s="23">
        <v>0.69426938296936835</v>
      </c>
      <c r="BC93" s="24">
        <v>0.21373460271623879</v>
      </c>
    </row>
    <row r="94" spans="1:55" x14ac:dyDescent="0.2">
      <c r="A94" s="52" t="s">
        <v>346</v>
      </c>
      <c r="B94" s="52" t="s">
        <v>347</v>
      </c>
      <c r="C94" s="52" t="s">
        <v>91</v>
      </c>
      <c r="D94" s="52">
        <v>376164</v>
      </c>
      <c r="E94" s="52" t="s">
        <v>16</v>
      </c>
      <c r="F94" s="52">
        <v>2020</v>
      </c>
      <c r="G94" s="52" t="s">
        <v>17</v>
      </c>
      <c r="H94" s="53">
        <v>44012</v>
      </c>
      <c r="I94" s="53">
        <v>44070</v>
      </c>
      <c r="J94" s="53">
        <v>44070</v>
      </c>
      <c r="K94" s="54">
        <v>763300000</v>
      </c>
      <c r="L94" s="54">
        <v>758600000</v>
      </c>
      <c r="M94" s="52" t="s">
        <v>348</v>
      </c>
      <c r="N94" s="21">
        <v>1.8113617982541763</v>
      </c>
      <c r="O94" s="22">
        <v>1.6222216024765039</v>
      </c>
      <c r="P94" s="22">
        <v>8.5980422232757897E-2</v>
      </c>
      <c r="Q94" s="22">
        <v>3.1575664189676167</v>
      </c>
      <c r="R94" s="22">
        <v>0.48302328917794463</v>
      </c>
      <c r="S94" s="22">
        <v>1.1256037492228971E-2</v>
      </c>
      <c r="T94" s="22">
        <v>0.47176725168571565</v>
      </c>
      <c r="U94" s="22">
        <v>2.0082014066655067</v>
      </c>
      <c r="V94" s="22">
        <v>4.6797723488331638E-2</v>
      </c>
      <c r="W94" s="22">
        <v>1.9614036831771753</v>
      </c>
      <c r="X94" s="23">
        <v>0.38825259432834391</v>
      </c>
      <c r="Y94" s="23">
        <v>0.47999475115713125</v>
      </c>
      <c r="Z94" s="23">
        <v>0.61174740567165609</v>
      </c>
      <c r="AA94" s="23">
        <v>0.23754841949213332</v>
      </c>
      <c r="AB94" s="24">
        <v>0.24052532160107121</v>
      </c>
      <c r="AC94" s="25">
        <v>0.57793886981220055</v>
      </c>
      <c r="AD94" s="23">
        <v>-8.3386324134130316E-2</v>
      </c>
      <c r="AE94" s="23">
        <v>-0.132794946797236</v>
      </c>
      <c r="AF94" s="23">
        <v>-0.2147611174700072</v>
      </c>
      <c r="AG94" s="23">
        <v>-1.6209311907704986</v>
      </c>
      <c r="AH94" s="24">
        <v>-2.5813761845900287</v>
      </c>
      <c r="AI94" s="25">
        <v>-17.455795677799607</v>
      </c>
      <c r="AJ94" s="23">
        <v>-1.4195275678389158E-2</v>
      </c>
      <c r="AK94" s="23">
        <v>-3.0666798673333003E-2</v>
      </c>
      <c r="AL94" s="24">
        <v>-6.299193109252017E-3</v>
      </c>
      <c r="AM94" s="25">
        <v>-0.25180803737853219</v>
      </c>
      <c r="AN94" s="23">
        <v>1.1725029201978279</v>
      </c>
      <c r="AO94" s="23">
        <v>0.28201664195877768</v>
      </c>
      <c r="AP94" s="23">
        <v>1.6216271955453201</v>
      </c>
      <c r="AQ94" s="23">
        <v>-6.0566209172206016E-2</v>
      </c>
      <c r="AR94" s="23">
        <v>-1.0788927042265462E-2</v>
      </c>
      <c r="AS94" s="23">
        <v>0.18832930603247278</v>
      </c>
      <c r="AT94" s="23">
        <v>-3.0426569747979532E-3</v>
      </c>
      <c r="AU94" s="23">
        <v>-0.24974203084474439</v>
      </c>
      <c r="AV94" s="23">
        <v>-0.1108237215979407</v>
      </c>
      <c r="AW94" s="23">
        <v>-6.44948746214569E-3</v>
      </c>
      <c r="AX94" s="23">
        <v>-0.11346789827802486</v>
      </c>
      <c r="AY94" s="23">
        <v>-20.539908490086425</v>
      </c>
      <c r="AZ94" s="23">
        <v>-19.756227758007118</v>
      </c>
      <c r="BA94" s="23">
        <v>0.88383339913146464</v>
      </c>
      <c r="BB94" s="23">
        <v>-7.7533290431166774E-2</v>
      </c>
      <c r="BC94" s="24">
        <v>-4.766759744656892E-2</v>
      </c>
    </row>
    <row r="95" spans="1:55" x14ac:dyDescent="0.2">
      <c r="A95" s="52" t="s">
        <v>242</v>
      </c>
      <c r="B95" s="52" t="s">
        <v>243</v>
      </c>
      <c r="C95" s="52" t="s">
        <v>91</v>
      </c>
      <c r="D95" s="52">
        <v>249099</v>
      </c>
      <c r="E95" s="52" t="s">
        <v>16</v>
      </c>
      <c r="F95" s="52">
        <v>2019</v>
      </c>
      <c r="G95" s="52" t="s">
        <v>17</v>
      </c>
      <c r="H95" s="53">
        <v>43677</v>
      </c>
      <c r="I95" s="53">
        <v>43734</v>
      </c>
      <c r="J95" s="53">
        <v>43803</v>
      </c>
      <c r="K95" s="54">
        <v>301000000</v>
      </c>
      <c r="L95" s="54">
        <v>303000000</v>
      </c>
      <c r="M95" s="52" t="s">
        <v>244</v>
      </c>
      <c r="N95" s="21">
        <v>0.58109305760709007</v>
      </c>
      <c r="O95" s="22">
        <v>0.32614475627769574</v>
      </c>
      <c r="P95" s="22">
        <v>9.158050221565732E-3</v>
      </c>
      <c r="Q95" s="22">
        <v>10.823741007194245</v>
      </c>
      <c r="R95" s="22">
        <v>0.6445086705202312</v>
      </c>
      <c r="S95" s="22">
        <v>0.10427441435959842</v>
      </c>
      <c r="T95" s="22">
        <v>0.54023425616063281</v>
      </c>
      <c r="U95" s="22">
        <v>7.6205035971223021</v>
      </c>
      <c r="V95" s="22">
        <v>1.2329136690647482</v>
      </c>
      <c r="W95" s="22">
        <v>6.3875899280575537</v>
      </c>
      <c r="X95" s="23">
        <v>0.14960450258594463</v>
      </c>
      <c r="Y95" s="23">
        <v>0.19454163750874737</v>
      </c>
      <c r="Z95" s="23">
        <v>0.8503954974140554</v>
      </c>
      <c r="AA95" s="23">
        <v>0.30552175235777307</v>
      </c>
      <c r="AB95" s="24">
        <v>8.4575600851840585E-2</v>
      </c>
      <c r="AC95" s="25">
        <v>0.33218206488220059</v>
      </c>
      <c r="AD95" s="23">
        <v>0.12458369310472431</v>
      </c>
      <c r="AE95" s="23">
        <v>0.12458369310472431</v>
      </c>
      <c r="AF95" s="23">
        <v>2.6026890341680028E-2</v>
      </c>
      <c r="AG95" s="23">
        <v>2.8531073446327682</v>
      </c>
      <c r="AH95" s="24">
        <v>2.8531073446327682</v>
      </c>
      <c r="AI95" s="25">
        <v>-1.1380543633762519</v>
      </c>
      <c r="AJ95" s="23">
        <v>0.41299852289512556</v>
      </c>
      <c r="AK95" s="23">
        <v>0.11505782393202738</v>
      </c>
      <c r="AL95" s="24">
        <v>0.16497521831484541</v>
      </c>
      <c r="AM95" s="25">
        <v>0.18974820143884893</v>
      </c>
      <c r="AN95" s="23">
        <v>7.2904676258992804</v>
      </c>
      <c r="AO95" s="23">
        <v>0.61659567995132336</v>
      </c>
      <c r="AP95" s="23">
        <v>-5.7172073342736249</v>
      </c>
      <c r="AQ95" s="23">
        <v>1.6048068147246731E-2</v>
      </c>
      <c r="AR95" s="23">
        <v>0.1724435672875293</v>
      </c>
      <c r="AS95" s="23">
        <v>-0.196250154187739</v>
      </c>
      <c r="AT95" s="23">
        <v>0.10632795862488592</v>
      </c>
      <c r="AU95" s="23">
        <v>0.45819793205317577</v>
      </c>
      <c r="AV95" s="23">
        <v>0.18303044607033278</v>
      </c>
      <c r="AW95" s="23">
        <v>0.19681824581162888</v>
      </c>
      <c r="AX95" s="23">
        <v>0.21835844009573419</v>
      </c>
      <c r="AY95" s="23">
        <v>8.3900990099009896</v>
      </c>
      <c r="AZ95" s="23">
        <v>8.3594059405940602</v>
      </c>
      <c r="BA95" s="23">
        <v>7.3507109004739339</v>
      </c>
      <c r="BB95" s="23">
        <v>0.11918810479112579</v>
      </c>
      <c r="BC95" s="24">
        <v>0.10345180784594898</v>
      </c>
    </row>
    <row r="96" spans="1:55" x14ac:dyDescent="0.2">
      <c r="A96" s="52" t="s">
        <v>337</v>
      </c>
      <c r="B96" s="52" t="s">
        <v>338</v>
      </c>
      <c r="C96" s="52" t="s">
        <v>15</v>
      </c>
      <c r="D96" s="52">
        <v>287342</v>
      </c>
      <c r="E96" s="52" t="s">
        <v>16</v>
      </c>
      <c r="F96" s="52">
        <v>2019</v>
      </c>
      <c r="G96" s="52" t="s">
        <v>17</v>
      </c>
      <c r="H96" s="53">
        <v>43677</v>
      </c>
      <c r="I96" s="53">
        <v>43738</v>
      </c>
      <c r="J96" s="53">
        <v>43794</v>
      </c>
      <c r="K96" s="54">
        <v>229286000</v>
      </c>
      <c r="L96" s="54">
        <v>238434000</v>
      </c>
      <c r="M96" s="52" t="s">
        <v>339</v>
      </c>
      <c r="N96" s="21">
        <v>2.4367278478319458</v>
      </c>
      <c r="O96" s="22">
        <v>2.362470035886016</v>
      </c>
      <c r="P96" s="22">
        <v>0.66069630218011088</v>
      </c>
      <c r="Q96" s="22">
        <v>0.43254848089357678</v>
      </c>
      <c r="R96" s="22">
        <v>0.15749188359160737</v>
      </c>
      <c r="S96" s="22">
        <v>4.4669194780848142E-4</v>
      </c>
      <c r="T96" s="22">
        <v>0.1570451916437989</v>
      </c>
      <c r="U96" s="22">
        <v>0.22561475859222518</v>
      </c>
      <c r="V96" s="22">
        <v>6.3990787126043294E-4</v>
      </c>
      <c r="W96" s="22">
        <v>0.22497485072096474</v>
      </c>
      <c r="X96" s="23">
        <v>0.26972931959552787</v>
      </c>
      <c r="Y96" s="23">
        <v>0.82365247274377762</v>
      </c>
      <c r="Z96" s="23">
        <v>0.73027068040447207</v>
      </c>
      <c r="AA96" s="23">
        <v>0.13083638553204818</v>
      </c>
      <c r="AB96" s="24">
        <v>0.69805665451282517</v>
      </c>
      <c r="AC96" s="25">
        <v>0.43994168339490008</v>
      </c>
      <c r="AD96" s="23">
        <v>0.35087663452266626</v>
      </c>
      <c r="AE96" s="23">
        <v>0.35087663452266626</v>
      </c>
      <c r="AF96" s="23">
        <v>0.2897676101896367</v>
      </c>
      <c r="AG96" s="23">
        <v>40.743531418822862</v>
      </c>
      <c r="AH96" s="24">
        <v>40.743531418822862</v>
      </c>
      <c r="AI96" s="25">
        <v>-0.57265335283911134</v>
      </c>
      <c r="AJ96" s="23">
        <v>2.2930383966184875</v>
      </c>
      <c r="AK96" s="23">
        <v>1.6116631649257656</v>
      </c>
      <c r="AL96" s="24">
        <v>1.6116631649257656</v>
      </c>
      <c r="AM96" s="25">
        <v>0.3327144183389274</v>
      </c>
      <c r="AN96" s="23">
        <v>1.1482112100837785</v>
      </c>
      <c r="AO96" s="23">
        <v>0.80151647598520503</v>
      </c>
      <c r="AP96" s="23">
        <v>5.0398407554490419</v>
      </c>
      <c r="AQ96" s="23">
        <v>0.2322535137738522</v>
      </c>
      <c r="AR96" s="23">
        <v>0.31667953830565482</v>
      </c>
      <c r="AS96" s="23">
        <v>-0.18134759938627504</v>
      </c>
      <c r="AT96" s="23">
        <v>0.2538238675593702</v>
      </c>
      <c r="AU96" s="23">
        <v>1.0296981603097828</v>
      </c>
      <c r="AV96" s="23">
        <v>0.72372385844492793</v>
      </c>
      <c r="AW96" s="23">
        <v>1.6162473037383995</v>
      </c>
      <c r="AX96" s="23">
        <v>0.72578238450752453</v>
      </c>
      <c r="AY96" s="23">
        <v>0.56000418716633515</v>
      </c>
      <c r="AZ96" s="23">
        <v>0.29995463903136887</v>
      </c>
      <c r="BA96" s="23">
        <v>0.49075956619395533</v>
      </c>
      <c r="BB96" s="23">
        <v>1.7857009338806518</v>
      </c>
      <c r="BC96" s="24">
        <v>0.316238916355088</v>
      </c>
    </row>
    <row r="97" spans="1:55" x14ac:dyDescent="0.2">
      <c r="A97" s="52" t="s">
        <v>1039</v>
      </c>
      <c r="B97" s="52" t="s">
        <v>1040</v>
      </c>
      <c r="C97" s="52" t="s">
        <v>34</v>
      </c>
      <c r="D97" s="52">
        <v>85017</v>
      </c>
      <c r="E97" s="52" t="s">
        <v>16</v>
      </c>
      <c r="F97" s="52">
        <v>2019</v>
      </c>
      <c r="G97" s="52" t="s">
        <v>17</v>
      </c>
      <c r="H97" s="53">
        <v>43861</v>
      </c>
      <c r="I97" s="53">
        <v>43895</v>
      </c>
      <c r="J97" s="53">
        <v>43895</v>
      </c>
      <c r="K97" s="54">
        <v>890000000</v>
      </c>
      <c r="L97" s="54">
        <v>933000000</v>
      </c>
      <c r="M97" s="52" t="s">
        <v>1041</v>
      </c>
      <c r="N97" s="21">
        <v>1.0753115527113506</v>
      </c>
      <c r="O97" s="22">
        <v>1.0753115527113506</v>
      </c>
      <c r="P97" s="22">
        <v>0.5353317615358707</v>
      </c>
      <c r="Q97" s="22">
        <v>0.62685554079976391</v>
      </c>
      <c r="R97" s="22">
        <v>4.8488916300838077E-2</v>
      </c>
      <c r="S97" s="22">
        <v>0</v>
      </c>
      <c r="T97" s="22">
        <v>4.8488916300838077E-2</v>
      </c>
      <c r="U97" s="22">
        <v>7.8884462151394427E-2</v>
      </c>
      <c r="V97" s="22">
        <v>0</v>
      </c>
      <c r="W97" s="22">
        <v>7.8884462151394427E-2</v>
      </c>
      <c r="X97" s="23">
        <v>0.28957297826796791</v>
      </c>
      <c r="Y97" s="23">
        <v>1.3410242203577647</v>
      </c>
      <c r="Z97" s="23">
        <v>0.71042702173203209</v>
      </c>
      <c r="AA97" s="23">
        <v>0.45593730725973225</v>
      </c>
      <c r="AB97" s="24">
        <v>0.61468272684395753</v>
      </c>
      <c r="AC97" s="25">
        <v>0.75231021172066903</v>
      </c>
      <c r="AD97" s="23">
        <v>2.7079190548602177E-2</v>
      </c>
      <c r="AE97" s="23">
        <v>2.7079190548602177E-2</v>
      </c>
      <c r="AF97" s="23">
        <v>7.3692829570710027E-3</v>
      </c>
      <c r="AG97" s="23" t="e">
        <v>#DIV/0!</v>
      </c>
      <c r="AH97" s="24" t="e">
        <v>#DIV/0!</v>
      </c>
      <c r="AI97" s="25">
        <v>3.7866543523435693E-2</v>
      </c>
      <c r="AJ97" s="23">
        <v>0.29174806332098352</v>
      </c>
      <c r="AK97" s="23">
        <v>1.6202768424990648</v>
      </c>
      <c r="AL97" s="24">
        <v>1.6202768424990648</v>
      </c>
      <c r="AM97" s="25">
        <v>3.7184594953519256E-3</v>
      </c>
      <c r="AN97" s="23">
        <v>0.50458905120259701</v>
      </c>
      <c r="AO97" s="23">
        <v>0.31016217392881762</v>
      </c>
      <c r="AP97" s="23">
        <v>15.293381037567084</v>
      </c>
      <c r="AQ97" s="23">
        <v>2.2856728222617278E-3</v>
      </c>
      <c r="AR97" s="23">
        <v>0.25330448005614692</v>
      </c>
      <c r="AS97" s="23">
        <v>9.5917651187273373E-3</v>
      </c>
      <c r="AT97" s="23">
        <v>7.8565468200123348E-2</v>
      </c>
      <c r="AU97" s="23">
        <v>9.1007073088582011E-2</v>
      </c>
      <c r="AV97" s="23">
        <v>0.50542461653572768</v>
      </c>
      <c r="AW97" s="23">
        <v>1.6202768424990648</v>
      </c>
      <c r="AX97" s="23">
        <v>0.50542461653572768</v>
      </c>
      <c r="AY97" s="23">
        <v>5.773218142548596</v>
      </c>
      <c r="AZ97" s="23">
        <v>-11.390928725701944</v>
      </c>
      <c r="BA97" s="23">
        <v>10.722222222222221</v>
      </c>
      <c r="BB97" s="23">
        <v>0.17321361765806209</v>
      </c>
      <c r="BC97" s="24">
        <v>1.1494252873563218E-2</v>
      </c>
    </row>
    <row r="98" spans="1:55" x14ac:dyDescent="0.2">
      <c r="A98" s="52" t="s">
        <v>298</v>
      </c>
      <c r="B98" s="52" t="s">
        <v>299</v>
      </c>
      <c r="C98" s="52" t="s">
        <v>34</v>
      </c>
      <c r="D98" s="52">
        <v>82202</v>
      </c>
      <c r="E98" s="52" t="s">
        <v>16</v>
      </c>
      <c r="F98" s="52">
        <v>2020</v>
      </c>
      <c r="G98" s="52" t="s">
        <v>17</v>
      </c>
      <c r="H98" s="53">
        <v>44043</v>
      </c>
      <c r="I98" s="53">
        <v>44077</v>
      </c>
      <c r="J98" s="53">
        <v>44077</v>
      </c>
      <c r="K98" s="54">
        <v>4226000000</v>
      </c>
      <c r="L98" s="54">
        <v>4240000000</v>
      </c>
      <c r="M98" s="52" t="s">
        <v>300</v>
      </c>
      <c r="N98" s="21">
        <v>1.7201452765386285</v>
      </c>
      <c r="O98" s="22">
        <v>1.6695353519403102</v>
      </c>
      <c r="P98" s="22">
        <v>1.1613832853025936</v>
      </c>
      <c r="Q98" s="22">
        <v>1.5013976793248944</v>
      </c>
      <c r="R98" s="22">
        <v>0.15374316046935785</v>
      </c>
      <c r="S98" s="22">
        <v>3.1680600508154723E-2</v>
      </c>
      <c r="T98" s="22">
        <v>0.12206255996120312</v>
      </c>
      <c r="U98" s="22">
        <v>0.38457278481012658</v>
      </c>
      <c r="V98" s="22">
        <v>7.9245780590717296E-2</v>
      </c>
      <c r="W98" s="22">
        <v>0.30532700421940928</v>
      </c>
      <c r="X98" s="23">
        <v>0.45937397868280394</v>
      </c>
      <c r="Y98" s="23">
        <v>0.63762169797043933</v>
      </c>
      <c r="Z98" s="23">
        <v>0.54062602131719606</v>
      </c>
      <c r="AA98" s="23">
        <v>0.35640412005946043</v>
      </c>
      <c r="AB98" s="24">
        <v>0.399776496262638</v>
      </c>
      <c r="AC98" s="25">
        <v>0.64264416543274983</v>
      </c>
      <c r="AD98" s="23">
        <v>0.28601853917770431</v>
      </c>
      <c r="AE98" s="23">
        <v>0.28601853917770431</v>
      </c>
      <c r="AF98" s="23">
        <v>0.22745988925173932</v>
      </c>
      <c r="AG98" s="23">
        <v>-42.092537313432835</v>
      </c>
      <c r="AH98" s="24">
        <v>-42.092537313432835</v>
      </c>
      <c r="AI98" s="25">
        <v>-1.2242966420329313</v>
      </c>
      <c r="AJ98" s="23">
        <v>0.60897714263155822</v>
      </c>
      <c r="AK98" s="23">
        <v>0.6452718919289584</v>
      </c>
      <c r="AL98" s="24">
        <v>1.0578070355893849</v>
      </c>
      <c r="AM98" s="25">
        <v>0.29572784810126584</v>
      </c>
      <c r="AN98" s="23">
        <v>1.3001318565400843</v>
      </c>
      <c r="AO98" s="23">
        <v>0.51976215828703365</v>
      </c>
      <c r="AP98" s="23">
        <v>2.7026093630084422</v>
      </c>
      <c r="AQ98" s="23">
        <v>0.11822504296121367</v>
      </c>
      <c r="AR98" s="23">
        <v>0.31289426177967994</v>
      </c>
      <c r="AS98" s="23">
        <v>-0.38307539400823515</v>
      </c>
      <c r="AT98" s="23">
        <v>0.16263059681823452</v>
      </c>
      <c r="AU98" s="23">
        <v>0.74714776360980617</v>
      </c>
      <c r="AV98" s="23">
        <v>1.2978125214290612</v>
      </c>
      <c r="AW98" s="23">
        <v>1.3323544653653481</v>
      </c>
      <c r="AX98" s="23">
        <v>1.6346519260666781</v>
      </c>
      <c r="AY98" s="23">
        <v>1.0341819729097228</v>
      </c>
      <c r="AZ98" s="23">
        <v>-1.0521239628395149</v>
      </c>
      <c r="BA98" s="23">
        <v>1.6877117888353843</v>
      </c>
      <c r="BB98" s="23">
        <v>0.96694781595007884</v>
      </c>
      <c r="BC98" s="24">
        <v>0.20282788182158165</v>
      </c>
    </row>
    <row r="99" spans="1:55" x14ac:dyDescent="0.2">
      <c r="A99" s="52" t="s">
        <v>352</v>
      </c>
      <c r="B99" s="52" t="s">
        <v>353</v>
      </c>
      <c r="C99" s="52" t="s">
        <v>15</v>
      </c>
      <c r="D99" s="52">
        <v>248102</v>
      </c>
      <c r="E99" s="52" t="s">
        <v>16</v>
      </c>
      <c r="F99" s="52">
        <v>2019</v>
      </c>
      <c r="G99" s="52" t="s">
        <v>17</v>
      </c>
      <c r="H99" s="53">
        <v>43830</v>
      </c>
      <c r="I99" s="53">
        <v>43873</v>
      </c>
      <c r="J99" s="53">
        <v>43873</v>
      </c>
      <c r="K99" s="54">
        <v>775000000</v>
      </c>
      <c r="L99" s="54">
        <v>776000000</v>
      </c>
      <c r="M99" s="52" t="s">
        <v>354</v>
      </c>
      <c r="N99" s="21">
        <v>1.5239423523942353</v>
      </c>
      <c r="O99" s="22">
        <v>1.402603440260344</v>
      </c>
      <c r="P99" s="22">
        <v>0.90841469084146909</v>
      </c>
      <c r="Q99" s="22">
        <v>2.2249009525415158</v>
      </c>
      <c r="R99" s="22">
        <v>0.42444519957132026</v>
      </c>
      <c r="S99" s="22">
        <v>6.4040567739237263E-3</v>
      </c>
      <c r="T99" s="22">
        <v>0.41804114279739657</v>
      </c>
      <c r="U99" s="22">
        <v>1.3687937283992244</v>
      </c>
      <c r="V99" s="22">
        <v>2.0652448790356572E-2</v>
      </c>
      <c r="W99" s="22">
        <v>1.3481412796088679</v>
      </c>
      <c r="X99" s="23">
        <v>8.5683665734375414E-2</v>
      </c>
      <c r="Y99" s="23">
        <v>0.31008704289411088</v>
      </c>
      <c r="Z99" s="23">
        <v>0.91431633426562464</v>
      </c>
      <c r="AA99" s="23">
        <v>0</v>
      </c>
      <c r="AB99" s="24">
        <v>0.31008704289411088</v>
      </c>
      <c r="AC99" s="25">
        <v>0.52132026472312976</v>
      </c>
      <c r="AD99" s="23">
        <v>0.52132026472312976</v>
      </c>
      <c r="AE99" s="23">
        <v>0.40831029571919242</v>
      </c>
      <c r="AF99" s="23">
        <v>0.27904833710312471</v>
      </c>
      <c r="AG99" s="23">
        <v>8.4436906377204881</v>
      </c>
      <c r="AH99" s="24">
        <v>6.6132971506105838</v>
      </c>
      <c r="AI99" s="25">
        <v>-0.54597938144329894</v>
      </c>
      <c r="AJ99" s="23">
        <v>2.2547652254765227</v>
      </c>
      <c r="AK99" s="23">
        <v>0.25169355831999013</v>
      </c>
      <c r="AL99" s="24">
        <v>0.2986821037073531</v>
      </c>
      <c r="AM99" s="25">
        <v>0.28078900783950095</v>
      </c>
      <c r="AN99" s="23">
        <v>1.0062378824917813</v>
      </c>
      <c r="AO99" s="23">
        <v>0.31202132942990823</v>
      </c>
      <c r="AP99" s="23">
        <v>10.591836734693878</v>
      </c>
      <c r="AQ99" s="23">
        <v>8.7069033118122169E-2</v>
      </c>
      <c r="AR99" s="23">
        <v>0.40629974030325877</v>
      </c>
      <c r="AS99" s="23">
        <v>-0.22183128089134624</v>
      </c>
      <c r="AT99" s="23">
        <v>0.12677418511644928</v>
      </c>
      <c r="AU99" s="23">
        <v>1.2775453277545328</v>
      </c>
      <c r="AV99" s="23">
        <v>0.1692326641211972</v>
      </c>
      <c r="AW99" s="23">
        <v>0.30325767523291441</v>
      </c>
      <c r="AX99" s="23">
        <v>0.17182517351341212</v>
      </c>
      <c r="AY99" s="23">
        <v>2.6093524023782741</v>
      </c>
      <c r="AZ99" s="23">
        <v>2.2953559376506507</v>
      </c>
      <c r="BA99" s="23">
        <v>0.82497748423896733</v>
      </c>
      <c r="BB99" s="23">
        <v>0.30016011824116273</v>
      </c>
      <c r="BC99" s="24">
        <v>0.13499141416939012</v>
      </c>
    </row>
    <row r="100" spans="1:55" x14ac:dyDescent="0.2">
      <c r="A100" s="52" t="s">
        <v>295</v>
      </c>
      <c r="B100" s="52" t="s">
        <v>296</v>
      </c>
      <c r="C100" s="52" t="s">
        <v>15</v>
      </c>
      <c r="D100" s="52">
        <v>331923</v>
      </c>
      <c r="E100" s="52" t="s">
        <v>16</v>
      </c>
      <c r="F100" s="52">
        <v>2020</v>
      </c>
      <c r="G100" s="52" t="s">
        <v>17</v>
      </c>
      <c r="H100" s="53">
        <v>43982</v>
      </c>
      <c r="I100" s="53">
        <v>44041</v>
      </c>
      <c r="J100" s="53">
        <v>44041</v>
      </c>
      <c r="K100" s="54">
        <v>103517000</v>
      </c>
      <c r="L100" s="54">
        <v>106042000</v>
      </c>
      <c r="M100" s="52" t="s">
        <v>297</v>
      </c>
      <c r="N100" s="21">
        <v>2.6092544580572641</v>
      </c>
      <c r="O100" s="22">
        <v>2.1473246007941751</v>
      </c>
      <c r="P100" s="22">
        <v>0.16425985234891746</v>
      </c>
      <c r="Q100" s="22">
        <v>1.3707592292536912</v>
      </c>
      <c r="R100" s="22">
        <v>0.33112686826464804</v>
      </c>
      <c r="S100" s="22">
        <v>0</v>
      </c>
      <c r="T100" s="22">
        <v>0.33112686826464804</v>
      </c>
      <c r="U100" s="22">
        <v>0.78502207899228549</v>
      </c>
      <c r="V100" s="22">
        <v>0</v>
      </c>
      <c r="W100" s="22">
        <v>0.78502207899228549</v>
      </c>
      <c r="X100" s="23">
        <v>0.30113867417829604</v>
      </c>
      <c r="Y100" s="23">
        <v>0.67401937346154528</v>
      </c>
      <c r="Z100" s="23">
        <v>0.69886132582170402</v>
      </c>
      <c r="AA100" s="23">
        <v>0.37419335491992384</v>
      </c>
      <c r="AB100" s="24">
        <v>0.42180580282494456</v>
      </c>
      <c r="AC100" s="25">
        <v>0.45641400569079987</v>
      </c>
      <c r="AD100" s="23">
        <v>0.16410392484530961</v>
      </c>
      <c r="AE100" s="23">
        <v>0.16410392484530961</v>
      </c>
      <c r="AF100" s="23">
        <v>0.12364462422654804</v>
      </c>
      <c r="AG100" s="23">
        <v>11.136401513337484</v>
      </c>
      <c r="AH100" s="24">
        <v>11.136401513337484</v>
      </c>
      <c r="AI100" s="25">
        <v>-0.73962026600427566</v>
      </c>
      <c r="AJ100" s="23">
        <v>1.4589813543908405</v>
      </c>
      <c r="AK100" s="23">
        <v>0.40301019212861339</v>
      </c>
      <c r="AL100" s="24">
        <v>0.50851693405336451</v>
      </c>
      <c r="AM100" s="25">
        <v>0.27078278265159333</v>
      </c>
      <c r="AN100" s="23">
        <v>2.1900085373339904</v>
      </c>
      <c r="AO100" s="23">
        <v>0.92375830928364633</v>
      </c>
      <c r="AP100" s="23">
        <v>4.9737452474685924</v>
      </c>
      <c r="AQ100" s="23">
        <v>0.11421774902752779</v>
      </c>
      <c r="AR100" s="23">
        <v>0.18228103405446908</v>
      </c>
      <c r="AS100" s="23">
        <v>-0.13481874689490086</v>
      </c>
      <c r="AT100" s="23">
        <v>0.16838361983263112</v>
      </c>
      <c r="AU100" s="23">
        <v>1.1365687786306973</v>
      </c>
      <c r="AV100" s="23">
        <v>0.39614246536507192</v>
      </c>
      <c r="AW100" s="23">
        <v>0.50851693405336451</v>
      </c>
      <c r="AX100" s="23">
        <v>0.39614246536507192</v>
      </c>
      <c r="AY100" s="23">
        <v>2.1843241913621445</v>
      </c>
      <c r="AZ100" s="23">
        <v>2.0592682868092775</v>
      </c>
      <c r="BA100" s="23">
        <v>1.1484503508413457</v>
      </c>
      <c r="BB100" s="23">
        <v>0.45780750126491071</v>
      </c>
      <c r="BC100" s="24">
        <v>0.17137054161649243</v>
      </c>
    </row>
    <row r="101" spans="1:55" x14ac:dyDescent="0.2">
      <c r="A101" s="52" t="s">
        <v>274</v>
      </c>
      <c r="B101" s="52" t="s">
        <v>275</v>
      </c>
      <c r="C101" s="52" t="s">
        <v>38</v>
      </c>
      <c r="D101" s="52">
        <v>373834</v>
      </c>
      <c r="E101" s="52" t="s">
        <v>16</v>
      </c>
      <c r="F101" s="52">
        <v>2019</v>
      </c>
      <c r="G101" s="52" t="s">
        <v>17</v>
      </c>
      <c r="H101" s="53">
        <v>43830</v>
      </c>
      <c r="I101" s="53">
        <v>43889</v>
      </c>
      <c r="J101" s="53">
        <v>43889</v>
      </c>
      <c r="K101" s="54">
        <v>1073002000</v>
      </c>
      <c r="L101" s="54">
        <v>1069283000</v>
      </c>
      <c r="M101" s="52" t="s">
        <v>276</v>
      </c>
      <c r="N101" s="21">
        <v>0.65693028382474505</v>
      </c>
      <c r="O101" s="22">
        <v>0.65693028382474505</v>
      </c>
      <c r="P101" s="22">
        <v>0.23284651419123725</v>
      </c>
      <c r="Q101" s="22">
        <v>3.8063845582776539</v>
      </c>
      <c r="R101" s="22">
        <v>0.53588088103549469</v>
      </c>
      <c r="S101" s="22">
        <v>3.5525624787618545E-2</v>
      </c>
      <c r="T101" s="22">
        <v>0.50035525624787613</v>
      </c>
      <c r="U101" s="22">
        <v>2.5756495916852264</v>
      </c>
      <c r="V101" s="22">
        <v>0.17074981440237566</v>
      </c>
      <c r="W101" s="22">
        <v>2.4048997772828509</v>
      </c>
      <c r="X101" s="23">
        <v>7.3646164777115317E-2</v>
      </c>
      <c r="Y101" s="23">
        <v>0.40040426860081446</v>
      </c>
      <c r="Z101" s="23">
        <v>0.92635383522288473</v>
      </c>
      <c r="AA101" s="23">
        <v>0.33261252355503385</v>
      </c>
      <c r="AB101" s="24">
        <v>0.20805659386487907</v>
      </c>
      <c r="AC101" s="25">
        <v>0.55015401098165262</v>
      </c>
      <c r="AD101" s="23">
        <v>0.38431320030355787</v>
      </c>
      <c r="AE101" s="23">
        <v>0.16874246685415831</v>
      </c>
      <c r="AF101" s="23">
        <v>-0.23521271371813759</v>
      </c>
      <c r="AG101" s="23">
        <v>4.2597723899059874</v>
      </c>
      <c r="AH101" s="24">
        <v>1.8703612073231073</v>
      </c>
      <c r="AI101" s="25">
        <v>-0.28607784431137723</v>
      </c>
      <c r="AJ101" s="23">
        <v>0.92036373656654724</v>
      </c>
      <c r="AK101" s="23">
        <v>0.16083472646567129</v>
      </c>
      <c r="AL101" s="24">
        <v>0.19254049691589323</v>
      </c>
      <c r="AM101" s="25">
        <v>-0.39116555308092055</v>
      </c>
      <c r="AN101" s="23">
        <v>1.6630289532293987</v>
      </c>
      <c r="AO101" s="23">
        <v>0.34600413950758396</v>
      </c>
      <c r="AP101" s="23">
        <v>-8.9963855421686745</v>
      </c>
      <c r="AQ101" s="23">
        <v>-8.1384572611287884E-2</v>
      </c>
      <c r="AR101" s="23">
        <v>0.2982009731708406</v>
      </c>
      <c r="AS101" s="23">
        <v>-8.5308691576268914E-2</v>
      </c>
      <c r="AT101" s="23">
        <v>0.10317877112230082</v>
      </c>
      <c r="AU101" s="23">
        <v>0.42849269771286858</v>
      </c>
      <c r="AV101" s="23">
        <v>8.9640860091082034E-2</v>
      </c>
      <c r="AW101" s="23">
        <v>0.20621102673334568</v>
      </c>
      <c r="AX101" s="23">
        <v>9.6005433104895968E-2</v>
      </c>
      <c r="AY101" s="23">
        <v>4.0299686374724129</v>
      </c>
      <c r="AZ101" s="23">
        <v>3.833662446277152</v>
      </c>
      <c r="BA101" s="23">
        <v>-0.59024482824065283</v>
      </c>
      <c r="BB101" s="23">
        <v>0.10895255663803539</v>
      </c>
      <c r="BC101" s="24">
        <v>6.5757428153921091E-2</v>
      </c>
    </row>
    <row r="102" spans="1:55" x14ac:dyDescent="0.2">
      <c r="A102" s="52" t="s">
        <v>313</v>
      </c>
      <c r="B102" s="52" t="s">
        <v>314</v>
      </c>
      <c r="C102" s="52" t="s">
        <v>34</v>
      </c>
      <c r="D102" s="52">
        <v>128066</v>
      </c>
      <c r="E102" s="52" t="s">
        <v>16</v>
      </c>
      <c r="F102" s="52">
        <v>2019</v>
      </c>
      <c r="G102" s="52" t="s">
        <v>17</v>
      </c>
      <c r="H102" s="53">
        <v>43830</v>
      </c>
      <c r="I102" s="53">
        <v>43875</v>
      </c>
      <c r="J102" s="53">
        <v>43875</v>
      </c>
      <c r="K102" s="54">
        <v>548000000</v>
      </c>
      <c r="L102" s="54">
        <v>550000000</v>
      </c>
      <c r="M102" s="52" t="s">
        <v>315</v>
      </c>
      <c r="N102" s="21">
        <v>2.5514582634931275</v>
      </c>
      <c r="O102" s="22">
        <v>2.5514582634931275</v>
      </c>
      <c r="P102" s="22">
        <v>1.147837747234328</v>
      </c>
      <c r="Q102" s="22">
        <v>0.47015060787515878</v>
      </c>
      <c r="R102" s="22">
        <v>4.5544310046902001E-2</v>
      </c>
      <c r="S102" s="22">
        <v>2.3450999753147372E-3</v>
      </c>
      <c r="T102" s="22">
        <v>4.3199210071587266E-2</v>
      </c>
      <c r="U102" s="22">
        <v>6.695699510070767E-2</v>
      </c>
      <c r="V102" s="22">
        <v>3.4476501542369804E-3</v>
      </c>
      <c r="W102" s="22">
        <v>6.3509344946470689E-2</v>
      </c>
      <c r="X102" s="23">
        <v>0.46969883979264382</v>
      </c>
      <c r="Y102" s="23">
        <v>0.98551502145922742</v>
      </c>
      <c r="Z102" s="23">
        <v>0.53030116020735618</v>
      </c>
      <c r="AA102" s="23">
        <v>0.24555665267835103</v>
      </c>
      <c r="AB102" s="24">
        <v>0.68020241915576396</v>
      </c>
      <c r="AC102" s="25">
        <v>0.36638264910921764</v>
      </c>
      <c r="AD102" s="23">
        <v>0.18929869510814515</v>
      </c>
      <c r="AE102" s="23">
        <v>0.15908955490675089</v>
      </c>
      <c r="AF102" s="23">
        <v>0.1097539176547697</v>
      </c>
      <c r="AG102" s="23">
        <v>-21.18</v>
      </c>
      <c r="AH102" s="24">
        <v>-17.8</v>
      </c>
      <c r="AI102" s="25">
        <v>-1.0280112044817926</v>
      </c>
      <c r="AJ102" s="23">
        <v>0.83774723432785791</v>
      </c>
      <c r="AK102" s="23">
        <v>2.7723577235772359</v>
      </c>
      <c r="AL102" s="24">
        <v>3.3861788617886179</v>
      </c>
      <c r="AM102" s="25">
        <v>0.16712030484485574</v>
      </c>
      <c r="AN102" s="23">
        <v>1.5226819089094539</v>
      </c>
      <c r="AO102" s="23">
        <v>1.0357319180449271</v>
      </c>
      <c r="AP102" s="23">
        <v>3.6264044943820224</v>
      </c>
      <c r="AQ102" s="23">
        <v>0.11367563564551962</v>
      </c>
      <c r="AR102" s="23">
        <v>0.14890067330036347</v>
      </c>
      <c r="AS102" s="23">
        <v>-0.15307156050765655</v>
      </c>
      <c r="AT102" s="23">
        <v>0.15422117995556653</v>
      </c>
      <c r="AU102" s="23">
        <v>1.3700972175662085</v>
      </c>
      <c r="AV102" s="23">
        <v>5.5379403794037945</v>
      </c>
      <c r="AW102" s="23">
        <v>3.57</v>
      </c>
      <c r="AX102" s="23">
        <v>5.838571428571429</v>
      </c>
      <c r="AY102" s="23">
        <v>0.23229461756373937</v>
      </c>
      <c r="AZ102" s="23">
        <v>-0.84545168397859616</v>
      </c>
      <c r="BA102" s="23">
        <v>2.2187839305103148</v>
      </c>
      <c r="BB102" s="23">
        <v>3.6178861788617884</v>
      </c>
      <c r="BC102" s="24">
        <v>0.20195144088949399</v>
      </c>
    </row>
    <row r="103" spans="1:55" x14ac:dyDescent="0.2">
      <c r="A103" s="52" t="s">
        <v>301</v>
      </c>
      <c r="B103" s="52" t="s">
        <v>302</v>
      </c>
      <c r="C103" s="52" t="s">
        <v>34</v>
      </c>
      <c r="D103" s="52">
        <v>131663</v>
      </c>
      <c r="E103" s="52" t="s">
        <v>16</v>
      </c>
      <c r="F103" s="52">
        <v>2019</v>
      </c>
      <c r="G103" s="52" t="s">
        <v>17</v>
      </c>
      <c r="H103" s="53">
        <v>43830</v>
      </c>
      <c r="I103" s="53">
        <v>43875</v>
      </c>
      <c r="J103" s="53">
        <v>43875</v>
      </c>
      <c r="K103" s="54">
        <v>130343000</v>
      </c>
      <c r="L103" s="54">
        <v>134023000</v>
      </c>
      <c r="M103" s="52" t="s">
        <v>303</v>
      </c>
      <c r="N103" s="21">
        <v>0.82726826779365703</v>
      </c>
      <c r="O103" s="22">
        <v>0.8185741230797331</v>
      </c>
      <c r="P103" s="22">
        <v>0.32200600791758882</v>
      </c>
      <c r="Q103" s="22">
        <v>4.239532695999312</v>
      </c>
      <c r="R103" s="22">
        <v>0.16927284716124172</v>
      </c>
      <c r="S103" s="22">
        <v>0</v>
      </c>
      <c r="T103" s="22">
        <v>0.16927284716124172</v>
      </c>
      <c r="U103" s="22">
        <v>0.88691061724622045</v>
      </c>
      <c r="V103" s="22">
        <v>0</v>
      </c>
      <c r="W103" s="22">
        <v>0.88691061724622045</v>
      </c>
      <c r="X103" s="23">
        <v>0.34467019949755362</v>
      </c>
      <c r="Y103" s="23">
        <v>0.33748690593221703</v>
      </c>
      <c r="Z103" s="23">
        <v>0.65532980050244638</v>
      </c>
      <c r="AA103" s="23">
        <v>0.40976038329194886</v>
      </c>
      <c r="AB103" s="24">
        <v>0.19085671528752138</v>
      </c>
      <c r="AC103" s="25">
        <v>0.84586044342521871</v>
      </c>
      <c r="AD103" s="23">
        <v>0.18546857000880898</v>
      </c>
      <c r="AE103" s="23">
        <v>0.18546857000880898</v>
      </c>
      <c r="AF103" s="23">
        <v>0.22647351127562809</v>
      </c>
      <c r="AG103" s="23">
        <v>20.161948436484437</v>
      </c>
      <c r="AH103" s="24">
        <v>20.161948436484437</v>
      </c>
      <c r="AI103" s="25">
        <v>-2.4142286130231012</v>
      </c>
      <c r="AJ103" s="23">
        <v>0.42823775953782894</v>
      </c>
      <c r="AK103" s="23">
        <v>0.80778300934413383</v>
      </c>
      <c r="AL103" s="24">
        <v>1.0540349913719536</v>
      </c>
      <c r="AM103" s="25">
        <v>0.81395346060912832</v>
      </c>
      <c r="AN103" s="23">
        <v>3.5940338277288051</v>
      </c>
      <c r="AO103" s="23">
        <v>0.68594549099255719</v>
      </c>
      <c r="AP103" s="23">
        <v>-9.5314748856278992</v>
      </c>
      <c r="AQ103" s="23">
        <v>0.15534848388876915</v>
      </c>
      <c r="AR103" s="23">
        <v>0.26010740844572644</v>
      </c>
      <c r="AS103" s="23">
        <v>-0.62795874792895945</v>
      </c>
      <c r="AT103" s="23">
        <v>0.17841950399710543</v>
      </c>
      <c r="AU103" s="23">
        <v>0.99465817048901695</v>
      </c>
      <c r="AV103" s="23">
        <v>2.4481832645512474</v>
      </c>
      <c r="AW103" s="23">
        <v>1.0540349913719536</v>
      </c>
      <c r="AX103" s="23">
        <v>2.4481832645512474</v>
      </c>
      <c r="AY103" s="23">
        <v>1.3305382679788311</v>
      </c>
      <c r="AZ103" s="23">
        <v>0.2760022565884323</v>
      </c>
      <c r="BA103" s="23">
        <v>2.667621473923202</v>
      </c>
      <c r="BB103" s="23">
        <v>0.75157552703768615</v>
      </c>
      <c r="BC103" s="24">
        <v>0.2180824492381673</v>
      </c>
    </row>
    <row r="104" spans="1:55" x14ac:dyDescent="0.2">
      <c r="A104" s="52" t="s">
        <v>358</v>
      </c>
      <c r="B104" s="52" t="s">
        <v>359</v>
      </c>
      <c r="C104" s="52" t="s">
        <v>24</v>
      </c>
      <c r="D104" s="52">
        <v>256275</v>
      </c>
      <c r="E104" s="52" t="s">
        <v>16</v>
      </c>
      <c r="F104" s="52">
        <v>2019</v>
      </c>
      <c r="G104" s="52" t="s">
        <v>17</v>
      </c>
      <c r="H104" s="53">
        <v>43830</v>
      </c>
      <c r="I104" s="53">
        <v>43879</v>
      </c>
      <c r="J104" s="53">
        <v>43879</v>
      </c>
      <c r="K104" s="54">
        <v>1303000000</v>
      </c>
      <c r="L104" s="54">
        <v>1311000000</v>
      </c>
      <c r="M104" s="52" t="s">
        <v>360</v>
      </c>
      <c r="N104" s="21">
        <v>0.94369922893645763</v>
      </c>
      <c r="O104" s="22">
        <v>0.61508733091946044</v>
      </c>
      <c r="P104" s="22">
        <v>0.15113595857644035</v>
      </c>
      <c r="Q104" s="22">
        <v>2.4665575814243414</v>
      </c>
      <c r="R104" s="22">
        <v>0.32129162189985122</v>
      </c>
      <c r="S104" s="22">
        <v>3.0442932986886884E-2</v>
      </c>
      <c r="T104" s="22">
        <v>0.29084868891296434</v>
      </c>
      <c r="U104" s="22">
        <v>1.1137759077450522</v>
      </c>
      <c r="V104" s="22">
        <v>0.1055321801464859</v>
      </c>
      <c r="W104" s="22">
        <v>1.0082437275985663</v>
      </c>
      <c r="X104" s="23">
        <v>0.2261282361350242</v>
      </c>
      <c r="Y104" s="23">
        <v>0.58560490604951676</v>
      </c>
      <c r="Z104" s="23">
        <v>0.7738717638649758</v>
      </c>
      <c r="AA104" s="23">
        <v>0.3585046460087481</v>
      </c>
      <c r="AB104" s="24">
        <v>0.28847061573664073</v>
      </c>
      <c r="AC104" s="25">
        <v>0.17730629030750539</v>
      </c>
      <c r="AD104" s="23">
        <v>4.6682711779917126E-2</v>
      </c>
      <c r="AE104" s="23">
        <v>4.6682711779917126E-2</v>
      </c>
      <c r="AF104" s="23">
        <v>2.5835747889210829E-2</v>
      </c>
      <c r="AG104" s="23">
        <v>3.9495881383855025</v>
      </c>
      <c r="AH104" s="24">
        <v>3.9495881383855025</v>
      </c>
      <c r="AI104" s="25">
        <v>-0.60904420921544211</v>
      </c>
      <c r="AJ104" s="23">
        <v>0.24103708984484926</v>
      </c>
      <c r="AK104" s="23">
        <v>0.14334485315722462</v>
      </c>
      <c r="AL104" s="24">
        <v>0.17976521945964097</v>
      </c>
      <c r="AM104" s="25">
        <v>0.10338164251207729</v>
      </c>
      <c r="AN104" s="23">
        <v>4.0014960261804582</v>
      </c>
      <c r="AO104" s="23">
        <v>1.1543140225399979</v>
      </c>
      <c r="AP104" s="23">
        <v>-85.563478840386537</v>
      </c>
      <c r="AQ104" s="23">
        <v>2.9822566071324212E-2</v>
      </c>
      <c r="AR104" s="23">
        <v>5.0035828893666076E-2</v>
      </c>
      <c r="AS104" s="23">
        <v>-3.0474031840982022E-2</v>
      </c>
      <c r="AT104" s="23">
        <v>5.7757058921370744E-2</v>
      </c>
      <c r="AU104" s="23">
        <v>0.17792619552370412</v>
      </c>
      <c r="AV104" s="23">
        <v>0.13269717787634144</v>
      </c>
      <c r="AW104" s="23">
        <v>0.19858112181022891</v>
      </c>
      <c r="AX104" s="23">
        <v>0.1465865005641509</v>
      </c>
      <c r="AY104" s="23">
        <v>5.9623759072328353</v>
      </c>
      <c r="AZ104" s="23">
        <v>5.2903145073829982</v>
      </c>
      <c r="BA104" s="23">
        <v>1.4296050648176062</v>
      </c>
      <c r="BB104" s="23">
        <v>0.16771837528508066</v>
      </c>
      <c r="BC104" s="24">
        <v>7.0867771038038138E-2</v>
      </c>
    </row>
    <row r="105" spans="1:55" x14ac:dyDescent="0.2">
      <c r="A105" s="52" t="s">
        <v>286</v>
      </c>
      <c r="B105" s="52" t="s">
        <v>287</v>
      </c>
      <c r="C105" s="52" t="s">
        <v>138</v>
      </c>
      <c r="D105" s="52">
        <v>248396</v>
      </c>
      <c r="E105" s="52" t="s">
        <v>16</v>
      </c>
      <c r="F105" s="52">
        <v>2019</v>
      </c>
      <c r="G105" s="52" t="s">
        <v>17</v>
      </c>
      <c r="H105" s="53">
        <v>43830</v>
      </c>
      <c r="I105" s="53">
        <v>43868</v>
      </c>
      <c r="J105" s="53">
        <v>43868</v>
      </c>
      <c r="K105" s="54">
        <v>1870126000</v>
      </c>
      <c r="L105" s="54">
        <v>1882347000</v>
      </c>
      <c r="M105" s="52" t="s">
        <v>288</v>
      </c>
      <c r="N105" s="21">
        <v>1.0678100263852244</v>
      </c>
      <c r="O105" s="22">
        <v>0.8473803241613268</v>
      </c>
      <c r="P105" s="22">
        <v>0.21669807764794571</v>
      </c>
      <c r="Q105" s="22">
        <v>0.6350889758140047</v>
      </c>
      <c r="R105" s="22">
        <v>0.11360496655828294</v>
      </c>
      <c r="S105" s="22">
        <v>1.3823137961824217E-2</v>
      </c>
      <c r="T105" s="22">
        <v>9.9781828596458719E-2</v>
      </c>
      <c r="U105" s="22">
        <v>0.1857542284171671</v>
      </c>
      <c r="V105" s="22">
        <v>2.2602060492534846E-2</v>
      </c>
      <c r="W105" s="22">
        <v>0.16315216792463225</v>
      </c>
      <c r="X105" s="23">
        <v>0.11931617163940227</v>
      </c>
      <c r="Y105" s="23">
        <v>0.62330392977485893</v>
      </c>
      <c r="Z105" s="23">
        <v>0.88068382836059778</v>
      </c>
      <c r="AA105" s="23">
        <v>1.8797277490439208E-2</v>
      </c>
      <c r="AB105" s="24">
        <v>0.61158751284599966</v>
      </c>
      <c r="AC105" s="25">
        <v>0.27431451757051445</v>
      </c>
      <c r="AD105" s="23">
        <v>0.20663496943481213</v>
      </c>
      <c r="AE105" s="23">
        <v>-2.2664712401244055E-3</v>
      </c>
      <c r="AF105" s="23">
        <v>2.0905873520895148E-2</v>
      </c>
      <c r="AG105" s="23">
        <v>36.216791979949875</v>
      </c>
      <c r="AH105" s="24">
        <v>-0.39724310776942356</v>
      </c>
      <c r="AI105" s="25">
        <v>-0.72336530716848502</v>
      </c>
      <c r="AJ105" s="23">
        <v>1.0295514511873352</v>
      </c>
      <c r="AK105" s="23">
        <v>0.6804953101249398</v>
      </c>
      <c r="AL105" s="24">
        <v>1.0126422719015311</v>
      </c>
      <c r="AM105" s="25">
        <v>2.0136631590545975E-2</v>
      </c>
      <c r="AN105" s="23">
        <v>0.96320450663875268</v>
      </c>
      <c r="AO105" s="23">
        <v>0.58908384857725293</v>
      </c>
      <c r="AP105" s="23">
        <v>77.745969983324073</v>
      </c>
      <c r="AQ105" s="23">
        <v>1.2315312431558199E-2</v>
      </c>
      <c r="AR105" s="23">
        <v>0.19528831373109784</v>
      </c>
      <c r="AS105" s="23">
        <v>-0.14126479104851106</v>
      </c>
      <c r="AT105" s="23">
        <v>0.11504119143487709</v>
      </c>
      <c r="AU105" s="23">
        <v>0.59766302299283824</v>
      </c>
      <c r="AV105" s="23">
        <v>0.58784710636562487</v>
      </c>
      <c r="AW105" s="23">
        <v>1.152927271959816</v>
      </c>
      <c r="AX105" s="23">
        <v>0.66928369422987632</v>
      </c>
      <c r="AY105" s="23">
        <v>0.93328950555344103</v>
      </c>
      <c r="AZ105" s="23">
        <v>0.7343690529739455</v>
      </c>
      <c r="BA105" s="23">
        <v>5.4227086183310531</v>
      </c>
      <c r="BB105" s="23">
        <v>-1.1752493233974716E-2</v>
      </c>
      <c r="BC105" s="24">
        <v>-1.5030962835114606E-3</v>
      </c>
    </row>
    <row r="106" spans="1:55" x14ac:dyDescent="0.2">
      <c r="A106" s="52" t="s">
        <v>325</v>
      </c>
      <c r="B106" s="52" t="s">
        <v>326</v>
      </c>
      <c r="C106" s="52" t="s">
        <v>138</v>
      </c>
      <c r="D106" s="52">
        <v>378119</v>
      </c>
      <c r="E106" s="52" t="s">
        <v>16</v>
      </c>
      <c r="F106" s="52">
        <v>2019</v>
      </c>
      <c r="G106" s="52" t="s">
        <v>17</v>
      </c>
      <c r="H106" s="53">
        <v>43830</v>
      </c>
      <c r="I106" s="53">
        <v>43880</v>
      </c>
      <c r="J106" s="53">
        <v>43880</v>
      </c>
      <c r="K106" s="54">
        <v>198155000</v>
      </c>
      <c r="L106" s="54">
        <v>198149000</v>
      </c>
      <c r="M106" s="52" t="s">
        <v>327</v>
      </c>
      <c r="N106" s="21">
        <v>0.89255499153976314</v>
      </c>
      <c r="O106" s="22">
        <v>0.86717428087986459</v>
      </c>
      <c r="P106" s="22">
        <v>5.9221658206429779E-2</v>
      </c>
      <c r="Q106" s="22">
        <v>0.39084467438983239</v>
      </c>
      <c r="R106" s="22">
        <v>0.1599142810933204</v>
      </c>
      <c r="S106" s="22">
        <v>0</v>
      </c>
      <c r="T106" s="22">
        <v>0.1599142810933204</v>
      </c>
      <c r="U106" s="22">
        <v>0.22241592621752335</v>
      </c>
      <c r="V106" s="22">
        <v>0</v>
      </c>
      <c r="W106" s="22">
        <v>0.22241592621752335</v>
      </c>
      <c r="X106" s="23">
        <v>4.2657286107067767E-2</v>
      </c>
      <c r="Y106" s="23">
        <v>0.77998070006140885</v>
      </c>
      <c r="Z106" s="23">
        <v>0.95734271389293224</v>
      </c>
      <c r="AA106" s="23">
        <v>7.7510917030567686E-2</v>
      </c>
      <c r="AB106" s="24">
        <v>0.71898754649846353</v>
      </c>
      <c r="AC106" s="25">
        <v>0.84407665505226481</v>
      </c>
      <c r="AD106" s="23">
        <v>0.62826655052264813</v>
      </c>
      <c r="AE106" s="23">
        <v>0.20056620209059234</v>
      </c>
      <c r="AF106" s="23">
        <v>-0.15352787456445993</v>
      </c>
      <c r="AG106" s="23">
        <v>15.594594594594595</v>
      </c>
      <c r="AH106" s="24">
        <v>4.9783783783783786</v>
      </c>
      <c r="AI106" s="25">
        <v>-0.27256699576868831</v>
      </c>
      <c r="AJ106" s="23">
        <v>2.3993231810490694</v>
      </c>
      <c r="AK106" s="23">
        <v>0.69178255372945641</v>
      </c>
      <c r="AL106" s="24">
        <v>0.71706700379266752</v>
      </c>
      <c r="AM106" s="25">
        <v>-3.9646833876954224E-2</v>
      </c>
      <c r="AN106" s="23">
        <v>0.2582386683162749</v>
      </c>
      <c r="AO106" s="23">
        <v>0.18567038654374898</v>
      </c>
      <c r="AP106" s="23">
        <v>-36.15748031496063</v>
      </c>
      <c r="AQ106" s="23">
        <v>-2.8505579815623485E-2</v>
      </c>
      <c r="AR106" s="23">
        <v>0.61759581881533099</v>
      </c>
      <c r="AS106" s="23">
        <v>-0.1683362369337979</v>
      </c>
      <c r="AT106" s="23">
        <v>0.11466925440724568</v>
      </c>
      <c r="AU106" s="23">
        <v>0.71319796954314718</v>
      </c>
      <c r="AV106" s="23">
        <v>0.21314791403286978</v>
      </c>
      <c r="AW106" s="23">
        <v>0.71706700379266752</v>
      </c>
      <c r="AX106" s="23">
        <v>0.21314791403286978</v>
      </c>
      <c r="AY106" s="23">
        <v>1.3708838821490468</v>
      </c>
      <c r="AZ106" s="23">
        <v>1.3466204506065858</v>
      </c>
      <c r="BA106" s="23">
        <v>-1.1957446808510639</v>
      </c>
      <c r="BB106" s="23">
        <v>0.23286978508217446</v>
      </c>
      <c r="BC106" s="24">
        <v>3.910828025477707E-2</v>
      </c>
    </row>
    <row r="107" spans="1:55" x14ac:dyDescent="0.2">
      <c r="A107" s="52" t="s">
        <v>397</v>
      </c>
      <c r="B107" s="52" t="s">
        <v>398</v>
      </c>
      <c r="C107" s="52" t="s">
        <v>52</v>
      </c>
      <c r="D107" s="52">
        <v>189087</v>
      </c>
      <c r="E107" s="52" t="s">
        <v>16</v>
      </c>
      <c r="F107" s="52">
        <v>2019</v>
      </c>
      <c r="G107" s="52" t="s">
        <v>17</v>
      </c>
      <c r="H107" s="53">
        <v>43830</v>
      </c>
      <c r="I107" s="53">
        <v>43889</v>
      </c>
      <c r="J107" s="53">
        <v>43889</v>
      </c>
      <c r="K107" s="54">
        <v>826600000</v>
      </c>
      <c r="L107" s="54">
        <v>826900000</v>
      </c>
      <c r="M107" s="52" t="s">
        <v>399</v>
      </c>
      <c r="N107" s="21">
        <v>0.61253647248214105</v>
      </c>
      <c r="O107" s="22">
        <v>0.437267330717376</v>
      </c>
      <c r="P107" s="22">
        <v>1.670188147700976E-2</v>
      </c>
      <c r="Q107" s="22">
        <v>2.0506567155407986</v>
      </c>
      <c r="R107" s="22">
        <v>0.3650154590023405</v>
      </c>
      <c r="S107" s="22">
        <v>3.9230228369436446E-2</v>
      </c>
      <c r="T107" s="22">
        <v>0.3257852306329041</v>
      </c>
      <c r="U107" s="22">
        <v>1.1135368612816972</v>
      </c>
      <c r="V107" s="22">
        <v>0.11967795962742045</v>
      </c>
      <c r="W107" s="22">
        <v>0.99385890165427671</v>
      </c>
      <c r="X107" s="23">
        <v>5.8638259345231786E-2</v>
      </c>
      <c r="Y107" s="23">
        <v>0.36172225410794379</v>
      </c>
      <c r="Z107" s="23">
        <v>0.94136174065476819</v>
      </c>
      <c r="AA107" s="23">
        <v>8.6165878466235801E-2</v>
      </c>
      <c r="AB107" s="24">
        <v>0.32779827205917766</v>
      </c>
      <c r="AC107" s="25">
        <v>0.72471638909003133</v>
      </c>
      <c r="AD107" s="23">
        <v>0.39476224957760075</v>
      </c>
      <c r="AE107" s="23">
        <v>0.23455225681873038</v>
      </c>
      <c r="AF107" s="23">
        <v>8.1945450156891142E-2</v>
      </c>
      <c r="AG107" s="23">
        <v>3.6897913141567962</v>
      </c>
      <c r="AH107" s="24">
        <v>2.1923293852227861</v>
      </c>
      <c r="AI107" s="25">
        <v>-0.13528055342044581</v>
      </c>
      <c r="AJ107" s="23">
        <v>0.52359392292987217</v>
      </c>
      <c r="AK107" s="23">
        <v>5.8606222128400665E-2</v>
      </c>
      <c r="AL107" s="24">
        <v>0.13731957674749981</v>
      </c>
      <c r="AM107" s="25">
        <v>3.9902447624364588E-2</v>
      </c>
      <c r="AN107" s="23">
        <v>0.48693914729821058</v>
      </c>
      <c r="AO107" s="23">
        <v>0.15961781108232279</v>
      </c>
      <c r="AP107" s="23">
        <v>-4.303297844715658</v>
      </c>
      <c r="AQ107" s="23">
        <v>1.3079953382198549E-2</v>
      </c>
      <c r="AR107" s="23">
        <v>0.31402365435674634</v>
      </c>
      <c r="AS107" s="23">
        <v>-4.2481293748491432E-2</v>
      </c>
      <c r="AT107" s="23">
        <v>5.0123768336495768E-2</v>
      </c>
      <c r="AU107" s="23">
        <v>5.8557198913371564E-2</v>
      </c>
      <c r="AV107" s="23">
        <v>1.5357416154313006E-2</v>
      </c>
      <c r="AW107" s="23">
        <v>0.15385525070955536</v>
      </c>
      <c r="AX107" s="23">
        <v>1.7206717123935667E-2</v>
      </c>
      <c r="AY107" s="23">
        <v>5.7928767960868237</v>
      </c>
      <c r="AZ107" s="23">
        <v>5.7675022928767961</v>
      </c>
      <c r="BA107" s="23">
        <v>0.42857142857142855</v>
      </c>
      <c r="BB107" s="23">
        <v>0.10256748555294615</v>
      </c>
      <c r="BC107" s="24">
        <v>4.140215585190235E-2</v>
      </c>
    </row>
    <row r="108" spans="1:55" x14ac:dyDescent="0.2">
      <c r="A108" s="52" t="s">
        <v>373</v>
      </c>
      <c r="B108" s="52" t="s">
        <v>374</v>
      </c>
      <c r="C108" s="52" t="s">
        <v>15</v>
      </c>
      <c r="D108" s="52">
        <v>231789</v>
      </c>
      <c r="E108" s="52" t="s">
        <v>16</v>
      </c>
      <c r="F108" s="52">
        <v>2019</v>
      </c>
      <c r="G108" s="52" t="s">
        <v>17</v>
      </c>
      <c r="H108" s="53">
        <v>43830</v>
      </c>
      <c r="I108" s="53">
        <v>43874</v>
      </c>
      <c r="J108" s="53">
        <v>43874</v>
      </c>
      <c r="K108" s="54">
        <v>643000000</v>
      </c>
      <c r="L108" s="54">
        <v>645000000</v>
      </c>
      <c r="M108" s="52" t="s">
        <v>375</v>
      </c>
      <c r="N108" s="21">
        <v>0.40828548802217385</v>
      </c>
      <c r="O108" s="22">
        <v>0.3463670560285092</v>
      </c>
      <c r="P108" s="22">
        <v>0.14264502078796279</v>
      </c>
      <c r="Q108" s="22">
        <v>3.2018491991144682</v>
      </c>
      <c r="R108" s="22">
        <v>0.27879191718837165</v>
      </c>
      <c r="S108" s="22">
        <v>5.9257422674022189E-2</v>
      </c>
      <c r="T108" s="22">
        <v>0.21953449451434948</v>
      </c>
      <c r="U108" s="22">
        <v>1.1714415939575467</v>
      </c>
      <c r="V108" s="22">
        <v>0.24899075400442766</v>
      </c>
      <c r="W108" s="22">
        <v>0.92245083995311894</v>
      </c>
      <c r="X108" s="23">
        <v>0.12782805429864252</v>
      </c>
      <c r="Y108" s="23">
        <v>0.30971202710333146</v>
      </c>
      <c r="Z108" s="23">
        <v>0.87217194570135748</v>
      </c>
      <c r="AA108" s="23">
        <v>0.15156821421930206</v>
      </c>
      <c r="AB108" s="24">
        <v>0.23799045434823032</v>
      </c>
      <c r="AC108" s="25">
        <v>0.31071968004765249</v>
      </c>
      <c r="AD108" s="23">
        <v>0.19569425830195503</v>
      </c>
      <c r="AE108" s="23">
        <v>0.14078754228093687</v>
      </c>
      <c r="AF108" s="23">
        <v>0.1014104282340928</v>
      </c>
      <c r="AG108" s="23">
        <v>30.561461794019934</v>
      </c>
      <c r="AH108" s="24">
        <v>21.986710963455149</v>
      </c>
      <c r="AI108" s="25">
        <v>-0.34183976261127597</v>
      </c>
      <c r="AJ108" s="23">
        <v>0.41699663432983569</v>
      </c>
      <c r="AK108" s="23">
        <v>0.41381802012117169</v>
      </c>
      <c r="AL108" s="24">
        <v>0.46828970040575846</v>
      </c>
      <c r="AM108" s="25">
        <v>0.3103919781221513</v>
      </c>
      <c r="AN108" s="23">
        <v>3.0607500976689672</v>
      </c>
      <c r="AO108" s="23">
        <v>0.72842930639062786</v>
      </c>
      <c r="AP108" s="23">
        <v>-3.931994981179423</v>
      </c>
      <c r="AQ108" s="23">
        <v>7.3870327899336757E-2</v>
      </c>
      <c r="AR108" s="23">
        <v>0.17922862552385815</v>
      </c>
      <c r="AS108" s="23">
        <v>-6.1267470802220947E-2</v>
      </c>
      <c r="AT108" s="23">
        <v>0.13055538337568959</v>
      </c>
      <c r="AU108" s="23">
        <v>0.19115026727380716</v>
      </c>
      <c r="AV108" s="23">
        <v>0.21466288699905509</v>
      </c>
      <c r="AW108" s="23">
        <v>0.59469188960259756</v>
      </c>
      <c r="AX108" s="23">
        <v>0.27260535046234208</v>
      </c>
      <c r="AY108" s="23">
        <v>1.9557560604413524</v>
      </c>
      <c r="AZ108" s="23">
        <v>1.6424611370801174</v>
      </c>
      <c r="BA108" s="23">
        <v>0.8101531361443256</v>
      </c>
      <c r="BB108" s="23">
        <v>0.36785059196264797</v>
      </c>
      <c r="BC108" s="24">
        <v>0.14929615592853276</v>
      </c>
    </row>
    <row r="109" spans="1:55" x14ac:dyDescent="0.2">
      <c r="A109" s="52" t="s">
        <v>418</v>
      </c>
      <c r="B109" s="52" t="s">
        <v>419</v>
      </c>
      <c r="C109" s="52" t="s">
        <v>59</v>
      </c>
      <c r="D109" s="52">
        <v>546332</v>
      </c>
      <c r="E109" s="52" t="s">
        <v>16</v>
      </c>
      <c r="F109" s="52">
        <v>2019</v>
      </c>
      <c r="G109" s="52" t="s">
        <v>17</v>
      </c>
      <c r="H109" s="53">
        <v>43830</v>
      </c>
      <c r="I109" s="53">
        <v>43875</v>
      </c>
      <c r="J109" s="53">
        <v>43875</v>
      </c>
      <c r="K109" s="54">
        <v>746300000</v>
      </c>
      <c r="L109" s="54">
        <v>746300000</v>
      </c>
      <c r="M109" s="52" t="s">
        <v>420</v>
      </c>
      <c r="N109" s="21">
        <v>1.1980589503953989</v>
      </c>
      <c r="O109" s="22">
        <v>0.68056554037862449</v>
      </c>
      <c r="P109" s="22">
        <v>0.18451953031392285</v>
      </c>
      <c r="Q109" s="22">
        <v>0.66993935893733758</v>
      </c>
      <c r="R109" s="22">
        <v>0.25141218514035391</v>
      </c>
      <c r="S109" s="22">
        <v>5.5190500893423255E-2</v>
      </c>
      <c r="T109" s="22">
        <v>0.19622168424693065</v>
      </c>
      <c r="U109" s="22">
        <v>0.41984310328231783</v>
      </c>
      <c r="V109" s="22">
        <v>9.2164789681393786E-2</v>
      </c>
      <c r="W109" s="22">
        <v>0.32767831360092403</v>
      </c>
      <c r="X109" s="23">
        <v>0.14408611447345668</v>
      </c>
      <c r="Y109" s="23">
        <v>1.8345399964683031</v>
      </c>
      <c r="Z109" s="23">
        <v>0.85591388552654335</v>
      </c>
      <c r="AA109" s="23">
        <v>0.47770764885584183</v>
      </c>
      <c r="AB109" s="24">
        <v>0.59882413971986859</v>
      </c>
      <c r="AC109" s="25">
        <v>0.34659724804760134</v>
      </c>
      <c r="AD109" s="23">
        <v>0.17841204908888061</v>
      </c>
      <c r="AE109" s="23">
        <v>0.12960208255857195</v>
      </c>
      <c r="AF109" s="23">
        <v>2.3149869840089252E-2</v>
      </c>
      <c r="AG109" s="23">
        <v>5.7455089820359282</v>
      </c>
      <c r="AH109" s="24">
        <v>4.1736526946107784</v>
      </c>
      <c r="AI109" s="25">
        <v>-8.1973030518097936</v>
      </c>
      <c r="AJ109" s="23">
        <v>0.16882338844955666</v>
      </c>
      <c r="AK109" s="23">
        <v>-1.1577921705737376E-2</v>
      </c>
      <c r="AL109" s="24">
        <v>8.0758869719722584E-2</v>
      </c>
      <c r="AM109" s="25">
        <v>1.1983829049956684E-2</v>
      </c>
      <c r="AN109" s="23">
        <v>0.51766291269612086</v>
      </c>
      <c r="AO109" s="23">
        <v>0.30998904836013602</v>
      </c>
      <c r="AP109" s="23">
        <v>13.013914095583788</v>
      </c>
      <c r="AQ109" s="23">
        <v>7.1762061213902816E-3</v>
      </c>
      <c r="AR109" s="23">
        <v>6.5498326515433247E-2</v>
      </c>
      <c r="AS109" s="23">
        <v>-0.53690963183339535</v>
      </c>
      <c r="AT109" s="23">
        <v>2.0303763905700618E-2</v>
      </c>
      <c r="AU109" s="23">
        <v>-0.10831536065180924</v>
      </c>
      <c r="AV109" s="23">
        <v>-5.181406545537915E-2</v>
      </c>
      <c r="AW109" s="23">
        <v>0.10347359917749871</v>
      </c>
      <c r="AX109" s="23">
        <v>-6.6387603730630823E-2</v>
      </c>
      <c r="AY109" s="23">
        <v>4.5458572173006777</v>
      </c>
      <c r="AZ109" s="23">
        <v>4.1446065659197497</v>
      </c>
      <c r="BA109" s="23">
        <v>-1.8152610441767068</v>
      </c>
      <c r="BB109" s="23">
        <v>0.1597982461168109</v>
      </c>
      <c r="BC109" s="24">
        <v>4.5667485667485665E-2</v>
      </c>
    </row>
    <row r="110" spans="1:55" x14ac:dyDescent="0.2">
      <c r="A110" s="52" t="s">
        <v>370</v>
      </c>
      <c r="B110" s="52" t="s">
        <v>371</v>
      </c>
      <c r="C110" s="52" t="s">
        <v>15</v>
      </c>
      <c r="D110" s="52">
        <v>373449</v>
      </c>
      <c r="E110" s="52" t="s">
        <v>16</v>
      </c>
      <c r="F110" s="52">
        <v>2019</v>
      </c>
      <c r="G110" s="52" t="s">
        <v>17</v>
      </c>
      <c r="H110" s="53">
        <v>43769</v>
      </c>
      <c r="I110" s="53">
        <v>43818</v>
      </c>
      <c r="J110" s="53">
        <v>43818</v>
      </c>
      <c r="K110" s="54">
        <v>313700000</v>
      </c>
      <c r="L110" s="54">
        <v>317700000</v>
      </c>
      <c r="M110" s="52" t="s">
        <v>372</v>
      </c>
      <c r="N110" s="21">
        <v>1.6188957290038595</v>
      </c>
      <c r="O110" s="22">
        <v>1.4283116965965998</v>
      </c>
      <c r="P110" s="22">
        <v>0.14155848298299895</v>
      </c>
      <c r="Q110" s="22">
        <v>5.3871052401364707</v>
      </c>
      <c r="R110" s="22">
        <v>0.6209201353220748</v>
      </c>
      <c r="S110" s="22">
        <v>0.2068866335209763</v>
      </c>
      <c r="T110" s="22">
        <v>0.41403350180109849</v>
      </c>
      <c r="U110" s="22">
        <v>3.9658822500218704</v>
      </c>
      <c r="V110" s="22">
        <v>1.3214067010760213</v>
      </c>
      <c r="W110" s="22">
        <v>2.6444755489458491</v>
      </c>
      <c r="X110" s="23">
        <v>0.6951555245100054</v>
      </c>
      <c r="Y110" s="23">
        <v>0.16635620106528509</v>
      </c>
      <c r="Z110" s="23">
        <v>0.30484447548999466</v>
      </c>
      <c r="AA110" s="23">
        <v>3.9952883812028321E-2</v>
      </c>
      <c r="AB110" s="24">
        <v>0.15656544904192518</v>
      </c>
      <c r="AC110" s="25">
        <v>0.31754037393652251</v>
      </c>
      <c r="AD110" s="23">
        <v>0.14147434917723775</v>
      </c>
      <c r="AE110" s="23">
        <v>0.14147434917723775</v>
      </c>
      <c r="AF110" s="23">
        <v>8.2862091802944626E-2</v>
      </c>
      <c r="AG110" s="23">
        <v>3.7885402455661663</v>
      </c>
      <c r="AH110" s="24">
        <v>3.7885402455661663</v>
      </c>
      <c r="AI110" s="25">
        <v>0.14917936694021103</v>
      </c>
      <c r="AJ110" s="23">
        <v>0.10883225415457243</v>
      </c>
      <c r="AK110" s="23">
        <v>5.4462434375965062E-2</v>
      </c>
      <c r="AL110" s="24">
        <v>7.5263599064719633E-2</v>
      </c>
      <c r="AM110" s="25">
        <v>0.28457702738168139</v>
      </c>
      <c r="AN110" s="23">
        <v>3.4343452016446503</v>
      </c>
      <c r="AO110" s="23">
        <v>0.53769979866047579</v>
      </c>
      <c r="AP110" s="23">
        <v>2.023295366695872</v>
      </c>
      <c r="AQ110" s="23">
        <v>4.4554930079029186E-2</v>
      </c>
      <c r="AR110" s="23">
        <v>8.6912221712771923E-2</v>
      </c>
      <c r="AS110" s="23">
        <v>1.2965510214478577E-2</v>
      </c>
      <c r="AT110" s="23">
        <v>4.6732684116092098E-2</v>
      </c>
      <c r="AU110" s="23">
        <v>-1.6331217505023764E-2</v>
      </c>
      <c r="AV110" s="23">
        <v>-1.129395155953589E-2</v>
      </c>
      <c r="AW110" s="23">
        <v>0.11287174567468325</v>
      </c>
      <c r="AX110" s="23">
        <v>-1.6937378014489399E-2</v>
      </c>
      <c r="AY110" s="23">
        <v>8.1624054735325888</v>
      </c>
      <c r="AZ110" s="23">
        <v>7.3633417356859923</v>
      </c>
      <c r="BA110" s="23">
        <v>-0.15739317553027973</v>
      </c>
      <c r="BB110" s="23">
        <v>0.12251290422199673</v>
      </c>
      <c r="BC110" s="24">
        <v>0.13331733077292368</v>
      </c>
    </row>
    <row r="111" spans="1:55" x14ac:dyDescent="0.2">
      <c r="A111" s="52" t="s">
        <v>391</v>
      </c>
      <c r="B111" s="52" t="s">
        <v>392</v>
      </c>
      <c r="C111" s="52" t="s">
        <v>45</v>
      </c>
      <c r="D111" s="52">
        <v>80798</v>
      </c>
      <c r="E111" s="52" t="s">
        <v>16</v>
      </c>
      <c r="F111" s="52">
        <v>2019</v>
      </c>
      <c r="G111" s="52" t="s">
        <v>17</v>
      </c>
      <c r="H111" s="53">
        <v>43890</v>
      </c>
      <c r="I111" s="53">
        <v>43909</v>
      </c>
      <c r="J111" s="53">
        <v>43909</v>
      </c>
      <c r="K111" s="54">
        <v>253357000</v>
      </c>
      <c r="L111" s="54">
        <v>255146000</v>
      </c>
      <c r="M111" s="59" t="s">
        <v>393</v>
      </c>
      <c r="N111" s="21">
        <v>1.1396059477590259</v>
      </c>
      <c r="O111" s="22">
        <v>0.11027036068633407</v>
      </c>
      <c r="P111" s="22">
        <v>5.2892445571314124E-2</v>
      </c>
      <c r="Q111" s="22">
        <v>2.4054582618425959</v>
      </c>
      <c r="R111" s="22">
        <v>0.12757863235026867</v>
      </c>
      <c r="S111" s="22">
        <v>2.4315354107787729E-5</v>
      </c>
      <c r="T111" s="22">
        <v>0.12755431699616088</v>
      </c>
      <c r="U111" s="22">
        <v>0.43446370757180158</v>
      </c>
      <c r="V111" s="22">
        <v>8.2804923535994033E-5</v>
      </c>
      <c r="W111" s="22">
        <v>0.43438090264826557</v>
      </c>
      <c r="X111" s="23">
        <v>0.22684989899708582</v>
      </c>
      <c r="Y111" s="23">
        <v>0.38773055650571958</v>
      </c>
      <c r="Z111" s="23">
        <v>0.77315010100291415</v>
      </c>
      <c r="AA111" s="23">
        <v>0.1900798700236985</v>
      </c>
      <c r="AB111" s="24">
        <v>0.29364623586927435</v>
      </c>
      <c r="AC111" s="25">
        <v>0.30586831658299879</v>
      </c>
      <c r="AD111" s="23">
        <v>8.295403328381129E-2</v>
      </c>
      <c r="AE111" s="23">
        <v>8.295403328381129E-2</v>
      </c>
      <c r="AF111" s="23">
        <v>6.1704859336715503E-2</v>
      </c>
      <c r="AG111" s="23">
        <v>22.891641975063138</v>
      </c>
      <c r="AH111" s="24">
        <v>22.891641975063138</v>
      </c>
      <c r="AI111" s="25">
        <v>-0.64820433262228117</v>
      </c>
      <c r="AJ111" s="23">
        <v>0.49256486103407898</v>
      </c>
      <c r="AK111" s="23">
        <v>0.65605583529905465</v>
      </c>
      <c r="AL111" s="24">
        <v>0.76854511669499204</v>
      </c>
      <c r="AM111" s="25">
        <v>0.25550988437150318</v>
      </c>
      <c r="AN111" s="23">
        <v>4.1408389406937713</v>
      </c>
      <c r="AO111" s="23">
        <v>1.2159417682756393</v>
      </c>
      <c r="AP111" s="23">
        <v>43.754726410513506</v>
      </c>
      <c r="AQ111" s="23">
        <v>7.5029515773085434E-2</v>
      </c>
      <c r="AR111" s="23">
        <v>8.0637031678311433E-2</v>
      </c>
      <c r="AS111" s="23">
        <v>-5.2269273303681606E-2</v>
      </c>
      <c r="AT111" s="23">
        <v>9.8049934887424736E-2</v>
      </c>
      <c r="AU111" s="23">
        <v>0.32034638037133878</v>
      </c>
      <c r="AV111" s="23">
        <v>0.49983396251295936</v>
      </c>
      <c r="AW111" s="23">
        <v>0.76869162249032952</v>
      </c>
      <c r="AX111" s="23">
        <v>0.49992924458635218</v>
      </c>
      <c r="AY111" s="23">
        <v>1.2648168964654538</v>
      </c>
      <c r="AZ111" s="23">
        <v>1.160434503870905</v>
      </c>
      <c r="BA111" s="23">
        <v>0.8499073022472271</v>
      </c>
      <c r="BB111" s="23">
        <v>0.79062827417510961</v>
      </c>
      <c r="BC111" s="24">
        <v>0.12593610904648869</v>
      </c>
    </row>
    <row r="112" spans="1:55" x14ac:dyDescent="0.2">
      <c r="A112" s="52" t="s">
        <v>1000</v>
      </c>
      <c r="B112" s="52" t="s">
        <v>1001</v>
      </c>
      <c r="C112" s="52" t="s">
        <v>24</v>
      </c>
      <c r="D112" s="52">
        <v>341807</v>
      </c>
      <c r="E112" s="52" t="s">
        <v>16</v>
      </c>
      <c r="F112" s="52">
        <v>2019</v>
      </c>
      <c r="G112" s="52" t="s">
        <v>17</v>
      </c>
      <c r="H112" s="53">
        <v>43830</v>
      </c>
      <c r="I112" s="53">
        <v>43881</v>
      </c>
      <c r="J112" s="53">
        <v>43881</v>
      </c>
      <c r="K112" s="54">
        <v>132000000</v>
      </c>
      <c r="L112" s="54">
        <v>135000000</v>
      </c>
      <c r="M112" s="52" t="s">
        <v>1002</v>
      </c>
      <c r="N112" s="21">
        <v>1.2512562814070352</v>
      </c>
      <c r="O112" s="22">
        <v>1.1894472361809045</v>
      </c>
      <c r="P112" s="22">
        <v>0.59899497487437181</v>
      </c>
      <c r="Q112" s="22">
        <v>1.2285268089536701</v>
      </c>
      <c r="R112" s="22">
        <v>0.38269874639881646</v>
      </c>
      <c r="S112" s="22">
        <v>7.3892392743128546E-2</v>
      </c>
      <c r="T112" s="22">
        <v>0.30880635365568793</v>
      </c>
      <c r="U112" s="22">
        <v>0.85285441610272428</v>
      </c>
      <c r="V112" s="22">
        <v>0.1646711782057956</v>
      </c>
      <c r="W112" s="22">
        <v>0.6881832378969287</v>
      </c>
      <c r="X112" s="23">
        <v>0.19387993459472086</v>
      </c>
      <c r="Y112" s="23">
        <v>1.1293356848912404</v>
      </c>
      <c r="Z112" s="23">
        <v>0.80612006540527914</v>
      </c>
      <c r="AA112" s="23">
        <v>0.51537802694074597</v>
      </c>
      <c r="AB112" s="24">
        <v>0.44872693295958888</v>
      </c>
      <c r="AC112" s="25">
        <v>0.34804556044524981</v>
      </c>
      <c r="AD112" s="23">
        <v>0.17175770126844422</v>
      </c>
      <c r="AE112" s="23">
        <v>0.15933212529122442</v>
      </c>
      <c r="AF112" s="23">
        <v>0.11105358529640176</v>
      </c>
      <c r="AG112" s="23">
        <v>7.5828571428571427</v>
      </c>
      <c r="AH112" s="24">
        <v>7.0342857142857147</v>
      </c>
      <c r="AI112" s="25">
        <v>0.18101367658889783</v>
      </c>
      <c r="AJ112" s="23">
        <v>0.62462311557788941</v>
      </c>
      <c r="AK112" s="23">
        <v>0.19471007121057987</v>
      </c>
      <c r="AL112" s="24">
        <v>0.25289928789420141</v>
      </c>
      <c r="AM112" s="25">
        <v>0.14888079125455492</v>
      </c>
      <c r="AN112" s="23">
        <v>1.3406212042339058</v>
      </c>
      <c r="AO112" s="23">
        <v>0.60157284123647126</v>
      </c>
      <c r="AP112" s="23">
        <v>15.452</v>
      </c>
      <c r="AQ112" s="23">
        <v>6.6806820836253208E-2</v>
      </c>
      <c r="AR112" s="23">
        <v>0.1608853222883769</v>
      </c>
      <c r="AS112" s="23">
        <v>2.9122443696608852E-2</v>
      </c>
      <c r="AT112" s="23">
        <v>9.6784240442264274E-2</v>
      </c>
      <c r="AU112" s="23">
        <v>0.41809045226130653</v>
      </c>
      <c r="AV112" s="23">
        <v>0.16927772126144455</v>
      </c>
      <c r="AW112" s="23">
        <v>0.31341401916288453</v>
      </c>
      <c r="AX112" s="23">
        <v>0.20978315683308119</v>
      </c>
      <c r="AY112" s="23">
        <v>3.7038432554634513</v>
      </c>
      <c r="AZ112" s="23">
        <v>2.8055764883195176</v>
      </c>
      <c r="BA112" s="23">
        <v>0.96969696969696972</v>
      </c>
      <c r="BB112" s="23">
        <v>0.25045778229908444</v>
      </c>
      <c r="BC112" s="24">
        <v>0.11342485948585644</v>
      </c>
    </row>
    <row r="113" spans="1:55" x14ac:dyDescent="0.2">
      <c r="A113" s="52" t="s">
        <v>361</v>
      </c>
      <c r="B113" s="52" t="s">
        <v>362</v>
      </c>
      <c r="C113" s="52" t="s">
        <v>24</v>
      </c>
      <c r="D113" s="52">
        <v>89750</v>
      </c>
      <c r="E113" s="52" t="s">
        <v>16</v>
      </c>
      <c r="F113" s="52">
        <v>2019</v>
      </c>
      <c r="G113" s="52" t="s">
        <v>17</v>
      </c>
      <c r="H113" s="53">
        <v>43830</v>
      </c>
      <c r="I113" s="53">
        <v>43882</v>
      </c>
      <c r="J113" s="53">
        <v>43882</v>
      </c>
      <c r="K113" s="54">
        <v>716000000</v>
      </c>
      <c r="L113" s="54">
        <v>726300000</v>
      </c>
      <c r="M113" s="52" t="s">
        <v>363</v>
      </c>
      <c r="N113" s="21">
        <v>5.1897974493623407</v>
      </c>
      <c r="O113" s="22">
        <v>4.8596541027148676</v>
      </c>
      <c r="P113" s="22">
        <v>4.037286348614181</v>
      </c>
      <c r="Q113" s="22">
        <v>1.0501223503148747</v>
      </c>
      <c r="R113" s="22">
        <v>0.3500086982294271</v>
      </c>
      <c r="S113" s="22">
        <v>3.4213035746501379E-3</v>
      </c>
      <c r="T113" s="22">
        <v>0.34658739465477695</v>
      </c>
      <c r="U113" s="22">
        <v>0.71756065504476274</v>
      </c>
      <c r="V113" s="22">
        <v>7.0140909256024226E-3</v>
      </c>
      <c r="W113" s="22">
        <v>0.71054656411916028</v>
      </c>
      <c r="X113" s="23">
        <v>0.41230573954279531</v>
      </c>
      <c r="Y113" s="23">
        <v>1.0223670972403223</v>
      </c>
      <c r="Z113" s="23">
        <v>0.58769426045720474</v>
      </c>
      <c r="AA113" s="23">
        <v>0.36584914048606992</v>
      </c>
      <c r="AB113" s="24">
        <v>0.48777576608850287</v>
      </c>
      <c r="AC113" s="25">
        <v>0.55740295124252559</v>
      </c>
      <c r="AD113" s="23">
        <v>0.18253485268911457</v>
      </c>
      <c r="AE113" s="23">
        <v>0.18253485268911457</v>
      </c>
      <c r="AF113" s="23">
        <v>0.16413285616182144</v>
      </c>
      <c r="AG113" s="23">
        <v>-107.54605263157895</v>
      </c>
      <c r="AH113" s="24">
        <v>-107.54605263157895</v>
      </c>
      <c r="AI113" s="25">
        <v>4.1415882174309138</v>
      </c>
      <c r="AJ113" s="23">
        <v>0.80120030007501875</v>
      </c>
      <c r="AK113" s="23">
        <v>0.15761812500287634</v>
      </c>
      <c r="AL113" s="24">
        <v>0.18185750905467782</v>
      </c>
      <c r="AM113" s="25">
        <v>9.7081094647297556E-2</v>
      </c>
      <c r="AN113" s="23">
        <v>0.59147873812409391</v>
      </c>
      <c r="AO113" s="23">
        <v>0.2885089946135409</v>
      </c>
      <c r="AP113" s="23">
        <v>0.86675699871760747</v>
      </c>
      <c r="AQ113" s="23">
        <v>4.7353805314296026E-2</v>
      </c>
      <c r="AR113" s="23">
        <v>0.22062296564700101</v>
      </c>
      <c r="AS113" s="23">
        <v>0.91372947501828472</v>
      </c>
      <c r="AT113" s="23">
        <v>6.3651710007474036E-2</v>
      </c>
      <c r="AU113" s="23">
        <v>0.55017132661543766</v>
      </c>
      <c r="AV113" s="23">
        <v>0.12487861899480421</v>
      </c>
      <c r="AW113" s="23">
        <v>0.18365269767204079</v>
      </c>
      <c r="AX113" s="23">
        <v>0.12611134607072647</v>
      </c>
      <c r="AY113" s="23">
        <v>6.646204196488652</v>
      </c>
      <c r="AZ113" s="23">
        <v>0.55569829326481923</v>
      </c>
      <c r="BA113" s="23">
        <v>0.92302197428396493</v>
      </c>
      <c r="BB113" s="23">
        <v>0.1504618230851715</v>
      </c>
      <c r="BC113" s="24">
        <v>5.7207849587485454E-2</v>
      </c>
    </row>
    <row r="114" spans="1:55" x14ac:dyDescent="0.2">
      <c r="A114" s="52" t="s">
        <v>1138</v>
      </c>
      <c r="B114" s="52" t="s">
        <v>1139</v>
      </c>
      <c r="C114" s="52" t="s">
        <v>38</v>
      </c>
      <c r="D114" s="52">
        <v>261356</v>
      </c>
      <c r="E114" s="52" t="s">
        <v>16</v>
      </c>
      <c r="F114" s="52">
        <v>2019</v>
      </c>
      <c r="G114" s="52" t="s">
        <v>17</v>
      </c>
      <c r="H114" s="53">
        <v>43769</v>
      </c>
      <c r="I114" s="53">
        <v>43789</v>
      </c>
      <c r="J114" s="53">
        <v>43789</v>
      </c>
      <c r="K114" s="54">
        <v>1802000000</v>
      </c>
      <c r="L114" s="54">
        <v>1815000000</v>
      </c>
      <c r="M114" s="52" t="s">
        <v>1140</v>
      </c>
      <c r="N114" s="21">
        <v>0.89735490252385053</v>
      </c>
      <c r="O114" s="22">
        <v>0.84474011677993688</v>
      </c>
      <c r="P114" s="22">
        <v>0.17287259500335025</v>
      </c>
      <c r="Q114" s="22">
        <v>0.88604985804845793</v>
      </c>
      <c r="R114" s="22">
        <v>0.24221585285384362</v>
      </c>
      <c r="S114" s="22">
        <v>4.5658404816892116E-2</v>
      </c>
      <c r="T114" s="22">
        <v>0.19655744803695149</v>
      </c>
      <c r="U114" s="22">
        <v>0.45683117489207792</v>
      </c>
      <c r="V114" s="22">
        <v>8.61140279236184E-2</v>
      </c>
      <c r="W114" s="22">
        <v>0.37071714696845953</v>
      </c>
      <c r="X114" s="23">
        <v>0.14498102936324644</v>
      </c>
      <c r="Y114" s="23">
        <v>1.1367876563950661</v>
      </c>
      <c r="Z114" s="23">
        <v>0.85501897063675358</v>
      </c>
      <c r="AA114" s="23">
        <v>0.41391558066644674</v>
      </c>
      <c r="AB114" s="24">
        <v>0.53020867700428898</v>
      </c>
      <c r="AC114" s="25">
        <v>0.39603277274687365</v>
      </c>
      <c r="AD114" s="23">
        <v>0.23014230271668823</v>
      </c>
      <c r="AE114" s="23">
        <v>0.17034641368405923</v>
      </c>
      <c r="AF114" s="23">
        <v>0.15889032629006755</v>
      </c>
      <c r="AG114" s="23">
        <v>16.371165644171779</v>
      </c>
      <c r="AH114" s="24">
        <v>12.117586912065439</v>
      </c>
      <c r="AI114" s="25">
        <v>-7.7540106951871662E-2</v>
      </c>
      <c r="AJ114" s="23">
        <v>0.19093200599853227</v>
      </c>
      <c r="AK114" s="23">
        <v>6.574298727280467E-2</v>
      </c>
      <c r="AL114" s="24">
        <v>0.12735708508917551</v>
      </c>
      <c r="AM114" s="25">
        <v>0.10747481818535372</v>
      </c>
      <c r="AN114" s="23">
        <v>0.67640882044102202</v>
      </c>
      <c r="AO114" s="23">
        <v>0.35863782580006598</v>
      </c>
      <c r="AP114" s="23">
        <v>-21.625738265464719</v>
      </c>
      <c r="AQ114" s="23">
        <v>5.698408116133289E-2</v>
      </c>
      <c r="AR114" s="23">
        <v>8.601408653155096E-2</v>
      </c>
      <c r="AS114" s="23">
        <v>-6.6695414690240047E-3</v>
      </c>
      <c r="AT114" s="23">
        <v>3.0847904981854173E-2</v>
      </c>
      <c r="AU114" s="23">
        <v>-0.29073737277049233</v>
      </c>
      <c r="AV114" s="23">
        <v>-0.19393010684033543</v>
      </c>
      <c r="AW114" s="23">
        <v>0.15694091111752209</v>
      </c>
      <c r="AX114" s="23">
        <v>-0.23897820556531774</v>
      </c>
      <c r="AY114" s="23">
        <v>2.9346074573730561</v>
      </c>
      <c r="AZ114" s="23">
        <v>2.5962151021172946</v>
      </c>
      <c r="BA114" s="23">
        <v>-0.8243169893251312</v>
      </c>
      <c r="BB114" s="23">
        <v>0.25222406674328524</v>
      </c>
      <c r="BC114" s="24">
        <v>7.2865109472894624E-2</v>
      </c>
    </row>
    <row r="115" spans="1:55" x14ac:dyDescent="0.2">
      <c r="A115" s="52" t="s">
        <v>385</v>
      </c>
      <c r="B115" s="52" t="s">
        <v>386</v>
      </c>
      <c r="C115" s="52" t="s">
        <v>38</v>
      </c>
      <c r="D115" s="52">
        <v>120376</v>
      </c>
      <c r="E115" s="52" t="s">
        <v>16</v>
      </c>
      <c r="F115" s="52">
        <v>2019</v>
      </c>
      <c r="G115" s="52" t="s">
        <v>17</v>
      </c>
      <c r="H115" s="53">
        <v>43830</v>
      </c>
      <c r="I115" s="53">
        <v>43888</v>
      </c>
      <c r="J115" s="53">
        <v>43888</v>
      </c>
      <c r="K115" s="54">
        <v>25000000</v>
      </c>
      <c r="L115" s="54">
        <v>6000000</v>
      </c>
      <c r="M115" s="52" t="s">
        <v>387</v>
      </c>
      <c r="N115" s="21">
        <v>1.6106823093547391</v>
      </c>
      <c r="O115" s="22">
        <v>1.6106823093547391</v>
      </c>
      <c r="P115" s="22">
        <v>0.47916023464032109</v>
      </c>
      <c r="Q115" s="22">
        <v>1.8192378405482199</v>
      </c>
      <c r="R115" s="22">
        <v>0.45706239810286053</v>
      </c>
      <c r="S115" s="22">
        <v>1.8052467763450424E-2</v>
      </c>
      <c r="T115" s="22">
        <v>0.4390099303394101</v>
      </c>
      <c r="U115" s="22">
        <v>1.2885676082232993</v>
      </c>
      <c r="V115" s="22">
        <v>5.0894200233996323E-2</v>
      </c>
      <c r="W115" s="22">
        <v>1.237673407989303</v>
      </c>
      <c r="X115" s="23">
        <v>0.15464650955980436</v>
      </c>
      <c r="Y115" s="23">
        <v>0.99567315693126979</v>
      </c>
      <c r="Z115" s="23">
        <v>0.84535349044019559</v>
      </c>
      <c r="AA115" s="23">
        <v>0.38683859493108047</v>
      </c>
      <c r="AB115" s="24">
        <v>0.35470579516822293</v>
      </c>
      <c r="AC115" s="25">
        <v>0.65730437903804739</v>
      </c>
      <c r="AD115" s="23">
        <v>0.40712491026561376</v>
      </c>
      <c r="AE115" s="23">
        <v>0.28625269203158649</v>
      </c>
      <c r="AF115" s="23">
        <v>0.18566044508255564</v>
      </c>
      <c r="AG115" s="23">
        <v>6.7016248153618907</v>
      </c>
      <c r="AH115" s="24">
        <v>4.7119645494830129</v>
      </c>
      <c r="AI115" s="25">
        <v>-0.69343924683730507</v>
      </c>
      <c r="AJ115" s="23">
        <v>1.0493979623340537</v>
      </c>
      <c r="AK115" s="23">
        <v>0.22044231143394513</v>
      </c>
      <c r="AL115" s="24">
        <v>0.22044231143394513</v>
      </c>
      <c r="AM115" s="25">
        <v>0.17290656861106468</v>
      </c>
      <c r="AN115" s="23">
        <v>0.93130536520140395</v>
      </c>
      <c r="AO115" s="23">
        <v>0.33033941010819623</v>
      </c>
      <c r="AP115" s="23">
        <v>5.6339737108190091</v>
      </c>
      <c r="AQ115" s="23">
        <v>6.133096190899659E-2</v>
      </c>
      <c r="AR115" s="23">
        <v>0.30500717875089733</v>
      </c>
      <c r="AS115" s="23">
        <v>-0.21150394831299354</v>
      </c>
      <c r="AT115" s="23">
        <v>0.10075589150733659</v>
      </c>
      <c r="AU115" s="23">
        <v>0.91417104044458164</v>
      </c>
      <c r="AV115" s="23">
        <v>0.19203579998702899</v>
      </c>
      <c r="AW115" s="23">
        <v>0.22950708980418635</v>
      </c>
      <c r="AX115" s="23">
        <v>0.19993247805536798</v>
      </c>
      <c r="AY115" s="23">
        <v>3.3985012122547937</v>
      </c>
      <c r="AZ115" s="23">
        <v>3.0564249504077585</v>
      </c>
      <c r="BA115" s="23">
        <v>1.431126147897535</v>
      </c>
      <c r="BB115" s="23">
        <v>0.20688760620014268</v>
      </c>
      <c r="BC115" s="24">
        <v>0.10460388247639035</v>
      </c>
    </row>
    <row r="116" spans="1:55" x14ac:dyDescent="0.2">
      <c r="A116" s="52" t="s">
        <v>388</v>
      </c>
      <c r="B116" s="52" t="s">
        <v>389</v>
      </c>
      <c r="C116" s="52" t="s">
        <v>38</v>
      </c>
      <c r="D116" s="52">
        <v>741324</v>
      </c>
      <c r="E116" s="52" t="s">
        <v>16</v>
      </c>
      <c r="F116" s="52">
        <v>2019</v>
      </c>
      <c r="G116" s="52" t="s">
        <v>17</v>
      </c>
      <c r="H116" s="53">
        <v>43830</v>
      </c>
      <c r="I116" s="53">
        <v>43880</v>
      </c>
      <c r="J116" s="53">
        <v>43880</v>
      </c>
      <c r="K116" s="54">
        <v>503525000</v>
      </c>
      <c r="L116" s="54">
        <v>561908000</v>
      </c>
      <c r="M116" s="52" t="s">
        <v>390</v>
      </c>
      <c r="N116" s="21">
        <v>0.89302018130860783</v>
      </c>
      <c r="O116" s="22">
        <v>0.82120268473213731</v>
      </c>
      <c r="P116" s="22">
        <v>0.63618529963027881</v>
      </c>
      <c r="Q116" s="22">
        <v>1.7426982356684844</v>
      </c>
      <c r="R116" s="22">
        <v>0.42549494920922326</v>
      </c>
      <c r="S116" s="22">
        <v>3.5249263976472524E-2</v>
      </c>
      <c r="T116" s="22">
        <v>0.39024568523275077</v>
      </c>
      <c r="U116" s="22">
        <v>1.1670042464819881</v>
      </c>
      <c r="V116" s="22">
        <v>9.6678094116883856E-2</v>
      </c>
      <c r="W116" s="22">
        <v>1.0703261523651042</v>
      </c>
      <c r="X116" s="23">
        <v>0.12082416579611738</v>
      </c>
      <c r="Y116" s="23">
        <v>0.36460445666063868</v>
      </c>
      <c r="Z116" s="23">
        <v>0.87917583420388257</v>
      </c>
      <c r="AA116" s="23">
        <v>0</v>
      </c>
      <c r="AB116" s="24">
        <v>0.36460445666063868</v>
      </c>
      <c r="AC116" s="25">
        <v>0.9223492709532809</v>
      </c>
      <c r="AD116" s="23">
        <v>0.19593339435919874</v>
      </c>
      <c r="AE116" s="23">
        <v>0.14669912218321438</v>
      </c>
      <c r="AF116" s="23">
        <v>0.10927127808587407</v>
      </c>
      <c r="AG116" s="23">
        <v>-46.882003474881834</v>
      </c>
      <c r="AH116" s="24">
        <v>-35.101462813159714</v>
      </c>
      <c r="AI116" s="25">
        <v>-0.12782597362305678</v>
      </c>
      <c r="AJ116" s="23">
        <v>0.59215905549954395</v>
      </c>
      <c r="AK116" s="23">
        <v>0.18829400700656559</v>
      </c>
      <c r="AL116" s="24">
        <v>0.18829400700656559</v>
      </c>
      <c r="AM116" s="25">
        <v>0.11550800761991416</v>
      </c>
      <c r="AN116" s="23">
        <v>1.0570756528457437</v>
      </c>
      <c r="AO116" s="23">
        <v>0.38541449405501227</v>
      </c>
      <c r="AP116" s="23">
        <v>-26.627699894592624</v>
      </c>
      <c r="AQ116" s="23">
        <v>4.2114734358211711E-2</v>
      </c>
      <c r="AR116" s="23">
        <v>0.2078752879911778</v>
      </c>
      <c r="AS116" s="23">
        <v>-2.6571861079645626E-2</v>
      </c>
      <c r="AT116" s="23">
        <v>8.011814894765977E-2</v>
      </c>
      <c r="AU116" s="23">
        <v>0.43520471449532494</v>
      </c>
      <c r="AV116" s="23">
        <v>0.13838585900091196</v>
      </c>
      <c r="AW116" s="23">
        <v>0.20530181877571718</v>
      </c>
      <c r="AX116" s="23">
        <v>0.15088567606262968</v>
      </c>
      <c r="AY116" s="23">
        <v>5.6345327049360954</v>
      </c>
      <c r="AZ116" s="23">
        <v>4.4947038258935317</v>
      </c>
      <c r="BA116" s="23">
        <v>1.3981444960814913</v>
      </c>
      <c r="BB116" s="23">
        <v>0.13288046793419472</v>
      </c>
      <c r="BC116" s="24">
        <v>6.5386678278121155E-2</v>
      </c>
    </row>
    <row r="117" spans="1:55" x14ac:dyDescent="0.2">
      <c r="A117" s="52" t="s">
        <v>394</v>
      </c>
      <c r="B117" s="52" t="s">
        <v>395</v>
      </c>
      <c r="C117" s="52" t="s">
        <v>45</v>
      </c>
      <c r="D117" s="52">
        <v>378128</v>
      </c>
      <c r="E117" s="52" t="s">
        <v>16</v>
      </c>
      <c r="F117" s="52">
        <v>2019</v>
      </c>
      <c r="G117" s="52" t="s">
        <v>17</v>
      </c>
      <c r="H117" s="53">
        <v>43890</v>
      </c>
      <c r="I117" s="53">
        <v>43910</v>
      </c>
      <c r="J117" s="53">
        <v>43910</v>
      </c>
      <c r="K117" s="54">
        <v>236500000</v>
      </c>
      <c r="L117" s="54">
        <v>238300000</v>
      </c>
      <c r="M117" s="59" t="s">
        <v>396</v>
      </c>
      <c r="N117" s="21">
        <v>1.2038347666713662</v>
      </c>
      <c r="O117" s="22">
        <v>0.21074298604257719</v>
      </c>
      <c r="P117" s="22">
        <v>0.15203721979416326</v>
      </c>
      <c r="Q117" s="22">
        <v>2.1295325190253886</v>
      </c>
      <c r="R117" s="22">
        <v>0.19270891870076529</v>
      </c>
      <c r="S117" s="22">
        <v>1.277165306059894E-2</v>
      </c>
      <c r="T117" s="22">
        <v>0.17993726564016635</v>
      </c>
      <c r="U117" s="22">
        <v>0.60308882778026474</v>
      </c>
      <c r="V117" s="22">
        <v>3.9969303574854509E-2</v>
      </c>
      <c r="W117" s="22">
        <v>0.56311952420541023</v>
      </c>
      <c r="X117" s="23">
        <v>0.21810918230768445</v>
      </c>
      <c r="Y117" s="23">
        <v>0.43162449193654123</v>
      </c>
      <c r="Z117" s="23">
        <v>0.7818908176923155</v>
      </c>
      <c r="AA117" s="23">
        <v>0.1013200780603435</v>
      </c>
      <c r="AB117" s="24">
        <v>0.31953654225373701</v>
      </c>
      <c r="AC117" s="25">
        <v>0.29819828214207056</v>
      </c>
      <c r="AD117" s="23">
        <v>6.6715232012468872E-2</v>
      </c>
      <c r="AE117" s="23">
        <v>6.6715232012468872E-2</v>
      </c>
      <c r="AF117" s="23">
        <v>3.5026343876531078E-2</v>
      </c>
      <c r="AG117" s="23">
        <v>9.7174583590376304</v>
      </c>
      <c r="AH117" s="24">
        <v>9.7174583590376304</v>
      </c>
      <c r="AI117" s="25">
        <v>-0.37961279281206545</v>
      </c>
      <c r="AJ117" s="23">
        <v>0.52722402368532351</v>
      </c>
      <c r="AK117" s="23">
        <v>0.49567891416149729</v>
      </c>
      <c r="AL117" s="24">
        <v>0.49567891416149729</v>
      </c>
      <c r="AM117" s="25">
        <v>0.13221845622561873</v>
      </c>
      <c r="AN117" s="23">
        <v>3.7748289313806995</v>
      </c>
      <c r="AO117" s="23">
        <v>1.2061957843327578</v>
      </c>
      <c r="AP117" s="23">
        <v>32.661225619034447</v>
      </c>
      <c r="AQ117" s="23">
        <v>4.2248628324461295E-2</v>
      </c>
      <c r="AR117" s="23">
        <v>7.9192572890372209E-2</v>
      </c>
      <c r="AS117" s="23">
        <v>-3.0062513764887253E-2</v>
      </c>
      <c r="AT117" s="23">
        <v>9.5521747570831594E-2</v>
      </c>
      <c r="AU117" s="23">
        <v>0.23956012970534329</v>
      </c>
      <c r="AV117" s="23">
        <v>0.22522665818355336</v>
      </c>
      <c r="AW117" s="23">
        <v>0.53086139344727723</v>
      </c>
      <c r="AX117" s="23">
        <v>0.24121287831468968</v>
      </c>
      <c r="AY117" s="23">
        <v>2.3947435246317927</v>
      </c>
      <c r="AZ117" s="23">
        <v>2.0524377856780092</v>
      </c>
      <c r="BA117" s="23">
        <v>1.0273276904474002</v>
      </c>
      <c r="BB117" s="23">
        <v>0.4175812523196013</v>
      </c>
      <c r="BC117" s="24">
        <v>9.8277400315695554E-2</v>
      </c>
    </row>
    <row r="118" spans="1:55" x14ac:dyDescent="0.2">
      <c r="A118" s="52" t="s">
        <v>403</v>
      </c>
      <c r="B118" s="52" t="s">
        <v>404</v>
      </c>
      <c r="C118" s="52" t="s">
        <v>15</v>
      </c>
      <c r="D118" s="52">
        <v>336327</v>
      </c>
      <c r="E118" s="52" t="s">
        <v>16</v>
      </c>
      <c r="F118" s="52">
        <v>2019</v>
      </c>
      <c r="G118" s="52" t="s">
        <v>17</v>
      </c>
      <c r="H118" s="53">
        <v>43830</v>
      </c>
      <c r="I118" s="53">
        <v>43875</v>
      </c>
      <c r="J118" s="53">
        <v>43875</v>
      </c>
      <c r="K118" s="54">
        <v>144967000</v>
      </c>
      <c r="L118" s="54">
        <v>146827000</v>
      </c>
      <c r="M118" s="52" t="s">
        <v>405</v>
      </c>
      <c r="N118" s="21">
        <v>1.4563364232400762</v>
      </c>
      <c r="O118" s="22">
        <v>0.99565572941400349</v>
      </c>
      <c r="P118" s="22">
        <v>0.22701585413034298</v>
      </c>
      <c r="Q118" s="22">
        <v>1.8587039100987253</v>
      </c>
      <c r="R118" s="22">
        <v>0.35416392476731873</v>
      </c>
      <c r="S118" s="22">
        <v>9.7699088422519599E-3</v>
      </c>
      <c r="T118" s="22">
        <v>0.34439401592506674</v>
      </c>
      <c r="U118" s="22">
        <v>1.0124497965482449</v>
      </c>
      <c r="V118" s="22">
        <v>2.792927660865379E-2</v>
      </c>
      <c r="W118" s="22">
        <v>0.984520519939591</v>
      </c>
      <c r="X118" s="23">
        <v>0.29395429505147774</v>
      </c>
      <c r="Y118" s="23">
        <v>0.79158657686167688</v>
      </c>
      <c r="Z118" s="23">
        <v>0.70604570494852226</v>
      </c>
      <c r="AA118" s="23">
        <v>0.43639852784660482</v>
      </c>
      <c r="AB118" s="24">
        <v>0.34980887543735339</v>
      </c>
      <c r="AC118" s="25">
        <v>0.36726348043697682</v>
      </c>
      <c r="AD118" s="23">
        <v>0.14318710127813797</v>
      </c>
      <c r="AE118" s="23">
        <v>0.14318710127813797</v>
      </c>
      <c r="AF118" s="23">
        <v>9.4994434866782218E-2</v>
      </c>
      <c r="AG118" s="23">
        <v>8.4246281700359464</v>
      </c>
      <c r="AH118" s="24">
        <v>8.4246281700359464</v>
      </c>
      <c r="AI118" s="25">
        <v>-0.59032948061262702</v>
      </c>
      <c r="AJ118" s="23">
        <v>0.5402085044154179</v>
      </c>
      <c r="AK118" s="23">
        <v>0.21596715233375544</v>
      </c>
      <c r="AL118" s="24">
        <v>0.30787554520299532</v>
      </c>
      <c r="AM118" s="25">
        <v>0.22353907131033482</v>
      </c>
      <c r="AN118" s="23">
        <v>2.3531807060468366</v>
      </c>
      <c r="AO118" s="23">
        <v>0.82316349648312115</v>
      </c>
      <c r="AP118" s="23">
        <v>8.9368171122512496</v>
      </c>
      <c r="AQ118" s="23">
        <v>7.8195951151378562E-2</v>
      </c>
      <c r="AR118" s="23">
        <v>0.13246264186255333</v>
      </c>
      <c r="AS118" s="23">
        <v>-7.8196602571297527E-2</v>
      </c>
      <c r="AT118" s="23">
        <v>0.10903841142897086</v>
      </c>
      <c r="AU118" s="23">
        <v>0.32062054150801395</v>
      </c>
      <c r="AV118" s="23">
        <v>0.18272800819172386</v>
      </c>
      <c r="AW118" s="23">
        <v>0.31660948328642108</v>
      </c>
      <c r="AX118" s="23">
        <v>0.18791171028992712</v>
      </c>
      <c r="AY118" s="23">
        <v>3.004791356768183</v>
      </c>
      <c r="AZ118" s="23">
        <v>2.6160289282079385</v>
      </c>
      <c r="BA118" s="23">
        <v>0.82760894385456651</v>
      </c>
      <c r="BB118" s="23">
        <v>0.33280180926623626</v>
      </c>
      <c r="BC118" s="24">
        <v>0.14767357469074016</v>
      </c>
    </row>
    <row r="119" spans="1:55" x14ac:dyDescent="0.2">
      <c r="A119" s="52" t="s">
        <v>406</v>
      </c>
      <c r="B119" s="52" t="s">
        <v>407</v>
      </c>
      <c r="C119" s="52" t="s">
        <v>59</v>
      </c>
      <c r="D119" s="52">
        <v>378129</v>
      </c>
      <c r="E119" s="52" t="s">
        <v>16</v>
      </c>
      <c r="F119" s="52">
        <v>2019</v>
      </c>
      <c r="G119" s="52" t="s">
        <v>17</v>
      </c>
      <c r="H119" s="53">
        <v>43830</v>
      </c>
      <c r="I119" s="53">
        <v>43868</v>
      </c>
      <c r="J119" s="53">
        <v>43868</v>
      </c>
      <c r="K119" s="54">
        <v>740200000</v>
      </c>
      <c r="L119" s="54">
        <v>731900000</v>
      </c>
      <c r="M119" s="52" t="s">
        <v>408</v>
      </c>
      <c r="N119" s="21">
        <v>1.5745856353591161</v>
      </c>
      <c r="O119" s="22">
        <v>0.99269594531323158</v>
      </c>
      <c r="P119" s="22">
        <v>0.2236164434872179</v>
      </c>
      <c r="Q119" s="22">
        <v>3.2943096353058037</v>
      </c>
      <c r="R119" s="22">
        <v>0.28081422245720705</v>
      </c>
      <c r="S119" s="22">
        <v>1.6869341087832924E-2</v>
      </c>
      <c r="T119" s="22">
        <v>0.26394488136937411</v>
      </c>
      <c r="U119" s="22">
        <v>1.2059032212288918</v>
      </c>
      <c r="V119" s="22">
        <v>7.2442173974741023E-2</v>
      </c>
      <c r="W119" s="22">
        <v>1.1334610472541506</v>
      </c>
      <c r="X119" s="23">
        <v>0.27782367325358537</v>
      </c>
      <c r="Y119" s="23">
        <v>0.29381475536283852</v>
      </c>
      <c r="Z119" s="23">
        <v>0.72217632674641463</v>
      </c>
      <c r="AA119" s="23">
        <v>0.14533077787324036</v>
      </c>
      <c r="AB119" s="24">
        <v>0.23286630097151542</v>
      </c>
      <c r="AC119" s="25">
        <v>0.1465390794160788</v>
      </c>
      <c r="AD119" s="23">
        <v>9.1709156946287632E-2</v>
      </c>
      <c r="AE119" s="23">
        <v>8.1953854392214379E-2</v>
      </c>
      <c r="AF119" s="23">
        <v>-3.1640706851994133E-2</v>
      </c>
      <c r="AG119" s="23">
        <v>4.623239436619718</v>
      </c>
      <c r="AH119" s="24">
        <v>4.131455399061033</v>
      </c>
      <c r="AI119" s="25">
        <v>-0.71534569983136598</v>
      </c>
      <c r="AJ119" s="23">
        <v>0.55529543964790706</v>
      </c>
      <c r="AK119" s="23">
        <v>0.30560131795716639</v>
      </c>
      <c r="AL119" s="24">
        <v>0.34890562485290655</v>
      </c>
      <c r="AM119" s="25">
        <v>-9.6424010217113665E-2</v>
      </c>
      <c r="AN119" s="23">
        <v>3.0474670072371222</v>
      </c>
      <c r="AO119" s="23">
        <v>0.7096523693080431</v>
      </c>
      <c r="AP119" s="23">
        <v>6.9998370273794004</v>
      </c>
      <c r="AQ119" s="23">
        <v>-2.2453902584098871E-2</v>
      </c>
      <c r="AR119" s="23">
        <v>0.13806430583688389</v>
      </c>
      <c r="AS119" s="23">
        <v>-9.8763707480617441E-2</v>
      </c>
      <c r="AT119" s="23">
        <v>9.7977661754014941E-2</v>
      </c>
      <c r="AU119" s="23">
        <v>0.35003277460436372</v>
      </c>
      <c r="AV119" s="23">
        <v>0.21993410214168038</v>
      </c>
      <c r="AW119" s="23">
        <v>0.37120500782472615</v>
      </c>
      <c r="AX119" s="23">
        <v>0.23399061032863849</v>
      </c>
      <c r="AY119" s="23">
        <v>4.3148007108403146</v>
      </c>
      <c r="AZ119" s="23">
        <v>3.7085554709317083</v>
      </c>
      <c r="BA119" s="23">
        <v>-2.7505518763796908</v>
      </c>
      <c r="BB119" s="23">
        <v>0.20710755471875736</v>
      </c>
      <c r="BC119" s="24">
        <v>7.0618918647808199E-2</v>
      </c>
    </row>
    <row r="120" spans="1:55" x14ac:dyDescent="0.2">
      <c r="A120" s="52" t="s">
        <v>400</v>
      </c>
      <c r="B120" s="52" t="s">
        <v>401</v>
      </c>
      <c r="C120" s="52" t="s">
        <v>45</v>
      </c>
      <c r="D120" s="52">
        <v>338660</v>
      </c>
      <c r="E120" s="52" t="s">
        <v>16</v>
      </c>
      <c r="F120" s="52">
        <v>2019</v>
      </c>
      <c r="G120" s="52" t="s">
        <v>17</v>
      </c>
      <c r="H120" s="53">
        <v>43830</v>
      </c>
      <c r="I120" s="53">
        <v>43881</v>
      </c>
      <c r="J120" s="53">
        <v>43881</v>
      </c>
      <c r="K120" s="54"/>
      <c r="L120" s="54"/>
      <c r="M120" s="52" t="s">
        <v>402</v>
      </c>
      <c r="N120" s="21">
        <v>2.0205410397506447</v>
      </c>
      <c r="O120" s="22">
        <v>1.8846910634804581</v>
      </c>
      <c r="P120" s="22">
        <v>0.48900091071176616</v>
      </c>
      <c r="Q120" s="22">
        <v>-1.4046222230549639</v>
      </c>
      <c r="R120" s="22">
        <v>2.9769718658381641</v>
      </c>
      <c r="S120" s="22">
        <v>3.1397331002567121E-2</v>
      </c>
      <c r="T120" s="22">
        <v>2.9455745348355968</v>
      </c>
      <c r="U120" s="22">
        <v>-1.2045489743275213</v>
      </c>
      <c r="V120" s="22">
        <v>-1.2704057868251243E-2</v>
      </c>
      <c r="W120" s="22">
        <v>-1.1918449164592702</v>
      </c>
      <c r="X120" s="23">
        <v>0.56987306199587295</v>
      </c>
      <c r="Y120" s="23">
        <v>-2.6399777719210515</v>
      </c>
      <c r="Z120" s="23">
        <v>0.4301269380041271</v>
      </c>
      <c r="AA120" s="23">
        <v>1.0920401825638235E-2</v>
      </c>
      <c r="AB120" s="24">
        <v>-2.4714411196939134</v>
      </c>
      <c r="AC120" s="25">
        <v>0.38756192014201496</v>
      </c>
      <c r="AD120" s="23">
        <v>0.28192034097735863</v>
      </c>
      <c r="AE120" s="23">
        <v>0.28192034097735863</v>
      </c>
      <c r="AF120" s="23">
        <v>0.11073059550002294</v>
      </c>
      <c r="AG120" s="23">
        <v>6.9510526674388498</v>
      </c>
      <c r="AH120" s="24">
        <v>6.9510526674388498</v>
      </c>
      <c r="AI120" s="25">
        <v>-0.44831874434047692</v>
      </c>
      <c r="AJ120" s="23">
        <v>1.2748682033324354</v>
      </c>
      <c r="AK120" s="23">
        <v>9.5088066470139745E-2</v>
      </c>
      <c r="AL120" s="24">
        <v>0.12078166481101114</v>
      </c>
      <c r="AM120" s="25">
        <v>-0.11731184782064542</v>
      </c>
      <c r="AN120" s="23">
        <v>-1.0594348137558884</v>
      </c>
      <c r="AO120" s="23">
        <v>2.6183307623515657</v>
      </c>
      <c r="AP120" s="23">
        <v>9.0966939157189834</v>
      </c>
      <c r="AQ120" s="23">
        <v>0.28992932453121789</v>
      </c>
      <c r="AR120" s="23">
        <v>0.13732551411058</v>
      </c>
      <c r="AS120" s="23">
        <v>-6.1565602051965665E-2</v>
      </c>
      <c r="AT120" s="23">
        <v>0.35956361805147558</v>
      </c>
      <c r="AU120" s="23">
        <v>1.2034119623914521</v>
      </c>
      <c r="AV120" s="23">
        <v>0.11401186404303468</v>
      </c>
      <c r="AW120" s="23">
        <v>0.12206909511170937</v>
      </c>
      <c r="AX120" s="23">
        <v>0.11522713399843529</v>
      </c>
      <c r="AY120" s="23">
        <v>4.0329590298429929</v>
      </c>
      <c r="AZ120" s="23">
        <v>3.8461193131583231</v>
      </c>
      <c r="BA120" s="23">
        <v>1.1706649962940687</v>
      </c>
      <c r="BB120" s="23">
        <v>0.24795689532182802</v>
      </c>
      <c r="BC120" s="24">
        <v>1.0281360130687998</v>
      </c>
    </row>
    <row r="121" spans="1:55" x14ac:dyDescent="0.2">
      <c r="A121" s="52" t="s">
        <v>415</v>
      </c>
      <c r="B121" s="52" t="s">
        <v>416</v>
      </c>
      <c r="C121" s="52" t="s">
        <v>72</v>
      </c>
      <c r="D121" s="52">
        <v>446513</v>
      </c>
      <c r="E121" s="52" t="s">
        <v>16</v>
      </c>
      <c r="F121" s="52">
        <v>2019</v>
      </c>
      <c r="G121" s="52" t="s">
        <v>17</v>
      </c>
      <c r="H121" s="53">
        <v>43830</v>
      </c>
      <c r="I121" s="53">
        <v>43886</v>
      </c>
      <c r="J121" s="53">
        <v>43886</v>
      </c>
      <c r="K121" s="54">
        <v>367700000</v>
      </c>
      <c r="L121" s="54">
        <v>376797000</v>
      </c>
      <c r="M121" s="52" t="s">
        <v>417</v>
      </c>
      <c r="N121" s="21">
        <v>0.37251754841529644</v>
      </c>
      <c r="O121" s="22">
        <v>0.37251754841529644</v>
      </c>
      <c r="P121" s="22">
        <v>0.26059073594070553</v>
      </c>
      <c r="Q121" s="22">
        <v>0.65750611189191099</v>
      </c>
      <c r="R121" s="22">
        <v>0.3461485112276354</v>
      </c>
      <c r="S121" s="22">
        <v>0</v>
      </c>
      <c r="T121" s="22">
        <v>0.3461485112276354</v>
      </c>
      <c r="U121" s="22">
        <v>0.57374327298209149</v>
      </c>
      <c r="V121" s="22">
        <v>0</v>
      </c>
      <c r="W121" s="22">
        <v>0.57374327298209149</v>
      </c>
      <c r="X121" s="23">
        <v>1.8825346811768621E-2</v>
      </c>
      <c r="Y121" s="23">
        <v>0.60331602569994736</v>
      </c>
      <c r="Z121" s="23">
        <v>0.98117465318823138</v>
      </c>
      <c r="AA121" s="23">
        <v>0</v>
      </c>
      <c r="AB121" s="24">
        <v>0.60331602569994736</v>
      </c>
      <c r="AC121" s="25">
        <v>0.92237915130951298</v>
      </c>
      <c r="AD121" s="23">
        <v>0.84269105600050942</v>
      </c>
      <c r="AE121" s="23">
        <v>0.50665000272141258</v>
      </c>
      <c r="AF121" s="23">
        <v>0.44053200021771299</v>
      </c>
      <c r="AG121" s="23">
        <v>9.1423191764338867</v>
      </c>
      <c r="AH121" s="24">
        <v>5.4966241811132406</v>
      </c>
      <c r="AI121" s="25">
        <v>0.2930394792384084</v>
      </c>
      <c r="AJ121" s="23">
        <v>1.1635204459306712</v>
      </c>
      <c r="AK121" s="23">
        <v>6.052597722286359E-2</v>
      </c>
      <c r="AL121" s="24">
        <v>0.16986652440248184</v>
      </c>
      <c r="AM121" s="25">
        <v>8.4438985406258729E-2</v>
      </c>
      <c r="AN121" s="23">
        <v>0.19167503238023251</v>
      </c>
      <c r="AO121" s="23">
        <v>0.1156406187615506</v>
      </c>
      <c r="AP121" s="23">
        <v>-3.6468052595902134</v>
      </c>
      <c r="AQ121" s="23">
        <v>5.0943393089439876E-2</v>
      </c>
      <c r="AR121" s="23">
        <v>0.50846359314779122</v>
      </c>
      <c r="AS121" s="23">
        <v>0.14899990654771869</v>
      </c>
      <c r="AT121" s="23">
        <v>5.8799044529331893E-2</v>
      </c>
      <c r="AU121" s="23">
        <v>-0.11556221903148257</v>
      </c>
      <c r="AV121" s="23">
        <v>-1.6871342972761098E-2</v>
      </c>
      <c r="AW121" s="23">
        <v>0.16986652440248184</v>
      </c>
      <c r="AX121" s="23">
        <v>-1.6871342972761098E-2</v>
      </c>
      <c r="AY121" s="23">
        <v>3.552087674785334</v>
      </c>
      <c r="AZ121" s="23">
        <v>3.4169500035340943</v>
      </c>
      <c r="BA121" s="23">
        <v>-0.11463685275495837</v>
      </c>
      <c r="BB121" s="23">
        <v>0.16926064365394808</v>
      </c>
      <c r="BC121" s="24">
        <v>6.1707749506724495E-2</v>
      </c>
    </row>
    <row r="122" spans="1:55" x14ac:dyDescent="0.2">
      <c r="A122" s="52" t="s">
        <v>364</v>
      </c>
      <c r="B122" s="52" t="s">
        <v>365</v>
      </c>
      <c r="C122" s="52" t="s">
        <v>45</v>
      </c>
      <c r="D122" s="52">
        <v>108420</v>
      </c>
      <c r="E122" s="52" t="s">
        <v>16</v>
      </c>
      <c r="F122" s="52">
        <v>2020</v>
      </c>
      <c r="G122" s="52" t="s">
        <v>17</v>
      </c>
      <c r="H122" s="53">
        <v>43982</v>
      </c>
      <c r="I122" s="53">
        <v>44036</v>
      </c>
      <c r="J122" s="53">
        <v>44036</v>
      </c>
      <c r="K122" s="54">
        <v>124400000</v>
      </c>
      <c r="L122" s="54">
        <v>119700000</v>
      </c>
      <c r="M122" s="52" t="s">
        <v>366</v>
      </c>
      <c r="N122" s="21">
        <v>0.61434627398482822</v>
      </c>
      <c r="O122" s="22">
        <v>0.49894020526550648</v>
      </c>
      <c r="P122" s="22">
        <v>0.42575858991521642</v>
      </c>
      <c r="Q122" s="22">
        <v>3.2665150995195606</v>
      </c>
      <c r="R122" s="22">
        <v>0.12052965483958536</v>
      </c>
      <c r="S122" s="22">
        <v>2.7146318657564273E-2</v>
      </c>
      <c r="T122" s="22">
        <v>9.338333618202109E-2</v>
      </c>
      <c r="U122" s="22">
        <v>0.51424159231297184</v>
      </c>
      <c r="V122" s="22">
        <v>0.11582017844886754</v>
      </c>
      <c r="W122" s="22">
        <v>0.39842141386410435</v>
      </c>
      <c r="X122" s="23">
        <v>0.11073687173867144</v>
      </c>
      <c r="Y122" s="23">
        <v>0.28770301624129929</v>
      </c>
      <c r="Z122" s="23">
        <v>0.88926312826132858</v>
      </c>
      <c r="AA122" s="23">
        <v>0.10430218879761917</v>
      </c>
      <c r="AB122" s="24">
        <v>0.234383326127829</v>
      </c>
      <c r="AC122" s="25">
        <v>0.18040451395560336</v>
      </c>
      <c r="AD122" s="23">
        <v>0.1017049020738065</v>
      </c>
      <c r="AE122" s="23">
        <v>5.6117024683292986E-2</v>
      </c>
      <c r="AF122" s="23">
        <v>-6.7120111696063736E-3</v>
      </c>
      <c r="AG122" s="23">
        <v>13.856893542757417</v>
      </c>
      <c r="AH122" s="24">
        <v>7.6457242582897029</v>
      </c>
      <c r="AI122" s="25">
        <v>0.19333705045999441</v>
      </c>
      <c r="AJ122" s="23">
        <v>0.40015618027666222</v>
      </c>
      <c r="AK122" s="23">
        <v>0.32957957957957956</v>
      </c>
      <c r="AL122" s="24">
        <v>0.59843176509843177</v>
      </c>
      <c r="AM122" s="25">
        <v>-2.2477693891557998E-2</v>
      </c>
      <c r="AN122" s="23">
        <v>3.3488761153054223</v>
      </c>
      <c r="AO122" s="23">
        <v>0.78492072269532787</v>
      </c>
      <c r="AP122" s="23">
        <v>-11.291437662713335</v>
      </c>
      <c r="AQ122" s="23">
        <v>-5.2683966579865479E-3</v>
      </c>
      <c r="AR122" s="23">
        <v>9.1893068951824669E-2</v>
      </c>
      <c r="AS122" s="23">
        <v>1.7766334908862674E-2</v>
      </c>
      <c r="AT122" s="23">
        <v>7.2128774092357809E-2</v>
      </c>
      <c r="AU122" s="23">
        <v>9.6720214190093703E-2</v>
      </c>
      <c r="AV122" s="23">
        <v>0.14464464464464463</v>
      </c>
      <c r="AW122" s="23">
        <v>0.77239448751076656</v>
      </c>
      <c r="AX122" s="23">
        <v>0.18669250645994831</v>
      </c>
      <c r="AY122" s="23">
        <v>1.5098236775818641</v>
      </c>
      <c r="AZ122" s="23">
        <v>0.54848866498740556</v>
      </c>
      <c r="BA122" s="23">
        <v>-3.3091603053435112</v>
      </c>
      <c r="BB122" s="23">
        <v>0.36544878211544879</v>
      </c>
      <c r="BC122" s="24">
        <v>5.3732844369764388E-2</v>
      </c>
    </row>
    <row r="123" spans="1:55" x14ac:dyDescent="0.2">
      <c r="A123" s="52" t="s">
        <v>409</v>
      </c>
      <c r="B123" s="52" t="s">
        <v>410</v>
      </c>
      <c r="C123" s="52" t="s">
        <v>52</v>
      </c>
      <c r="D123" s="52">
        <v>378131</v>
      </c>
      <c r="E123" s="52" t="s">
        <v>16</v>
      </c>
      <c r="F123" s="52">
        <v>2019</v>
      </c>
      <c r="G123" s="52" t="s">
        <v>17</v>
      </c>
      <c r="H123" s="53">
        <v>43830</v>
      </c>
      <c r="I123" s="53">
        <v>43866</v>
      </c>
      <c r="J123" s="53">
        <v>43866</v>
      </c>
      <c r="K123" s="54">
        <v>192000000</v>
      </c>
      <c r="L123" s="54">
        <v>189000000</v>
      </c>
      <c r="M123" s="52" t="s">
        <v>411</v>
      </c>
      <c r="N123" s="21">
        <v>0.77207905929447085</v>
      </c>
      <c r="O123" s="22">
        <v>0.67550662997247934</v>
      </c>
      <c r="P123" s="22">
        <v>2.3267450587940955E-2</v>
      </c>
      <c r="Q123" s="22">
        <v>2.5385265292328487</v>
      </c>
      <c r="R123" s="22">
        <v>0.41638412683252951</v>
      </c>
      <c r="S123" s="22">
        <v>3.6173057638126165E-2</v>
      </c>
      <c r="T123" s="22">
        <v>0.38021106919440334</v>
      </c>
      <c r="U123" s="22">
        <v>1.473386279148361</v>
      </c>
      <c r="V123" s="22">
        <v>0.12799932409597836</v>
      </c>
      <c r="W123" s="22">
        <v>1.3453869550523825</v>
      </c>
      <c r="X123" s="23">
        <v>7.3683205195549398E-2</v>
      </c>
      <c r="Y123" s="23">
        <v>0.31967589466576635</v>
      </c>
      <c r="Z123" s="23">
        <v>0.92631679480445062</v>
      </c>
      <c r="AA123" s="23">
        <v>5.8831956449071202E-2</v>
      </c>
      <c r="AB123" s="24">
        <v>0.28260350508571702</v>
      </c>
      <c r="AC123" s="25">
        <v>0.45923119425369013</v>
      </c>
      <c r="AD123" s="23">
        <v>0.23561449206725077</v>
      </c>
      <c r="AE123" s="23">
        <v>0.13592233009708737</v>
      </c>
      <c r="AF123" s="23">
        <v>9.2272476122819483E-2</v>
      </c>
      <c r="AG123" s="23">
        <v>4.7836538461538458</v>
      </c>
      <c r="AH123" s="24">
        <v>2.7596153846153846</v>
      </c>
      <c r="AI123" s="25">
        <v>1.170252925632314</v>
      </c>
      <c r="AJ123" s="23">
        <v>0.66274706029522146</v>
      </c>
      <c r="AK123" s="23">
        <v>0.11221973737026206</v>
      </c>
      <c r="AL123" s="24">
        <v>0.15190091174952691</v>
      </c>
      <c r="AM123" s="25">
        <v>9.8766475160527209E-2</v>
      </c>
      <c r="AN123" s="23">
        <v>1.0703785062521123</v>
      </c>
      <c r="AO123" s="23">
        <v>0.30249271763526098</v>
      </c>
      <c r="AP123" s="23">
        <v>-13.906695938529088</v>
      </c>
      <c r="AQ123" s="23">
        <v>2.7911752065326392E-2</v>
      </c>
      <c r="AR123" s="23">
        <v>0.20909306180440446</v>
      </c>
      <c r="AS123" s="23">
        <v>0.24469176730602257</v>
      </c>
      <c r="AT123" s="23">
        <v>6.3249128503891888E-2</v>
      </c>
      <c r="AU123" s="23">
        <v>-0.77132849637227918</v>
      </c>
      <c r="AV123" s="23">
        <v>-0.17678765984288089</v>
      </c>
      <c r="AW123" s="23">
        <v>0.16635267520723437</v>
      </c>
      <c r="AX123" s="23">
        <v>-0.19360713388595829</v>
      </c>
      <c r="AY123" s="23">
        <v>5.8422110552763815</v>
      </c>
      <c r="AZ123" s="23">
        <v>5.8110552763819099</v>
      </c>
      <c r="BA123" s="23">
        <v>-2.6372968349016253</v>
      </c>
      <c r="BB123" s="23">
        <v>9.8744194047823849E-2</v>
      </c>
      <c r="BC123" s="24">
        <v>4.5453345651313183E-2</v>
      </c>
    </row>
    <row r="124" spans="1:55" x14ac:dyDescent="0.2">
      <c r="A124" s="52" t="s">
        <v>412</v>
      </c>
      <c r="B124" s="52" t="s">
        <v>413</v>
      </c>
      <c r="C124" s="52" t="s">
        <v>52</v>
      </c>
      <c r="D124" s="52">
        <v>191249</v>
      </c>
      <c r="E124" s="52" t="s">
        <v>16</v>
      </c>
      <c r="F124" s="52">
        <v>2019</v>
      </c>
      <c r="G124" s="52" t="s">
        <v>17</v>
      </c>
      <c r="H124" s="53">
        <v>43830</v>
      </c>
      <c r="I124" s="53">
        <v>43881</v>
      </c>
      <c r="J124" s="53">
        <v>43881</v>
      </c>
      <c r="K124" s="54">
        <v>732000000</v>
      </c>
      <c r="L124" s="54">
        <v>732000000</v>
      </c>
      <c r="M124" s="52" t="s">
        <v>414</v>
      </c>
      <c r="N124" s="21">
        <v>0.62113611713665939</v>
      </c>
      <c r="O124" s="22">
        <v>0.40204718004338397</v>
      </c>
      <c r="P124" s="22">
        <v>2.1081887201735358E-2</v>
      </c>
      <c r="Q124" s="22">
        <v>2.3125065170695085</v>
      </c>
      <c r="R124" s="22">
        <v>0.39563580503405987</v>
      </c>
      <c r="S124" s="22">
        <v>3.9511955577380728E-2</v>
      </c>
      <c r="T124" s="22">
        <v>0.35612384945667913</v>
      </c>
      <c r="U124" s="22">
        <v>1.3105461825613647</v>
      </c>
      <c r="V124" s="22">
        <v>0.13088361035223459</v>
      </c>
      <c r="W124" s="22">
        <v>1.1796625722091301</v>
      </c>
      <c r="X124" s="23">
        <v>5.7687706971883301E-2</v>
      </c>
      <c r="Y124" s="23">
        <v>0.30188619851672771</v>
      </c>
      <c r="Z124" s="23">
        <v>0.9423122930281167</v>
      </c>
      <c r="AA124" s="23">
        <v>0</v>
      </c>
      <c r="AB124" s="24">
        <v>0.30188619851672771</v>
      </c>
      <c r="AC124" s="25">
        <v>0.46110291478926591</v>
      </c>
      <c r="AD124" s="23">
        <v>0.40898759918657046</v>
      </c>
      <c r="AE124" s="23">
        <v>0.22764065552852986</v>
      </c>
      <c r="AF124" s="23">
        <v>0.14944774512540374</v>
      </c>
      <c r="AG124" s="23">
        <v>4.6538112522686026</v>
      </c>
      <c r="AH124" s="24">
        <v>2.5902903811252269</v>
      </c>
      <c r="AI124" s="25">
        <v>0.45437933974905592</v>
      </c>
      <c r="AJ124" s="23">
        <v>0.55646691973969631</v>
      </c>
      <c r="AK124" s="23">
        <v>8.8173514528500044E-2</v>
      </c>
      <c r="AL124" s="24">
        <v>0.13062919703383088</v>
      </c>
      <c r="AM124" s="25">
        <v>7.8163124856624466E-2</v>
      </c>
      <c r="AN124" s="23">
        <v>0.52301307584826173</v>
      </c>
      <c r="AO124" s="23">
        <v>0.15789042924237273</v>
      </c>
      <c r="AP124" s="23">
        <v>-4.4872070137770619</v>
      </c>
      <c r="AQ124" s="23">
        <v>2.359636862715471E-2</v>
      </c>
      <c r="AR124" s="23">
        <v>0.32732565094302007</v>
      </c>
      <c r="AS124" s="23">
        <v>0.14873001315841938</v>
      </c>
      <c r="AT124" s="23">
        <v>5.1681587529432506E-2</v>
      </c>
      <c r="AU124" s="23">
        <v>-0.25406724511930584</v>
      </c>
      <c r="AV124" s="23">
        <v>-5.9641640940772095E-2</v>
      </c>
      <c r="AW124" s="23">
        <v>0.14512251175617863</v>
      </c>
      <c r="AX124" s="23">
        <v>-6.6258883428207752E-2</v>
      </c>
      <c r="AY124" s="23">
        <v>6.1267427122940434</v>
      </c>
      <c r="AZ124" s="23">
        <v>6.0964219557375454</v>
      </c>
      <c r="BA124" s="23">
        <v>-1</v>
      </c>
      <c r="BB124" s="23">
        <v>9.0846885840679806E-2</v>
      </c>
      <c r="BC124" s="24">
        <v>3.962217009286121E-2</v>
      </c>
    </row>
    <row r="125" spans="1:55" x14ac:dyDescent="0.2">
      <c r="A125" s="52" t="s">
        <v>367</v>
      </c>
      <c r="B125" s="52" t="s">
        <v>368</v>
      </c>
      <c r="C125" s="52" t="s">
        <v>24</v>
      </c>
      <c r="D125" s="52">
        <v>349826</v>
      </c>
      <c r="E125" s="52" t="s">
        <v>16</v>
      </c>
      <c r="F125" s="52">
        <v>2019</v>
      </c>
      <c r="G125" s="52" t="s">
        <v>17</v>
      </c>
      <c r="H125" s="53">
        <v>43830</v>
      </c>
      <c r="I125" s="53">
        <v>43882</v>
      </c>
      <c r="J125" s="53">
        <v>43882</v>
      </c>
      <c r="K125" s="54">
        <v>129314168</v>
      </c>
      <c r="L125" s="54">
        <v>130372124</v>
      </c>
      <c r="M125" s="52" t="s">
        <v>369</v>
      </c>
      <c r="N125" s="21">
        <v>1.5556566381321513</v>
      </c>
      <c r="O125" s="22">
        <v>1.514364499274482</v>
      </c>
      <c r="P125" s="22">
        <v>0.46960285789204326</v>
      </c>
      <c r="Q125" s="22">
        <v>3.946652463211699</v>
      </c>
      <c r="R125" s="22">
        <v>0.46837556813737818</v>
      </c>
      <c r="S125" s="22">
        <v>7.550402931156208E-3</v>
      </c>
      <c r="T125" s="22">
        <v>0.46082516520622196</v>
      </c>
      <c r="U125" s="22">
        <v>2.3168911578349407</v>
      </c>
      <c r="V125" s="22">
        <v>3.7349219257644693E-2</v>
      </c>
      <c r="W125" s="22">
        <v>2.2795419385772964</v>
      </c>
      <c r="X125" s="23">
        <v>0.21316423160376338</v>
      </c>
      <c r="Y125" s="23">
        <v>0.33688801823244441</v>
      </c>
      <c r="Z125" s="23">
        <v>0.78683576839623659</v>
      </c>
      <c r="AA125" s="23">
        <v>0.39209060807003759</v>
      </c>
      <c r="AB125" s="24">
        <v>0.20215691468867267</v>
      </c>
      <c r="AC125" s="25">
        <v>0.30504459814168339</v>
      </c>
      <c r="AD125" s="23">
        <v>0.20816493580925075</v>
      </c>
      <c r="AE125" s="23">
        <v>0.15414964544431262</v>
      </c>
      <c r="AF125" s="23">
        <v>7.1210650693564956E-2</v>
      </c>
      <c r="AG125" s="23">
        <v>5.3414912217455566</v>
      </c>
      <c r="AH125" s="24">
        <v>3.9554643282021704</v>
      </c>
      <c r="AI125" s="25">
        <v>-2.2662381686535369</v>
      </c>
      <c r="AJ125" s="23">
        <v>0.8736380200143502</v>
      </c>
      <c r="AK125" s="23">
        <v>0.2555864815938958</v>
      </c>
      <c r="AL125" s="24">
        <v>0.2555864815938958</v>
      </c>
      <c r="AM125" s="25">
        <v>0.23173414927000605</v>
      </c>
      <c r="AN125" s="23">
        <v>3.2542063162322288</v>
      </c>
      <c r="AO125" s="23">
        <v>0.65786030864989842</v>
      </c>
      <c r="AP125" s="23">
        <v>8.640255615778198</v>
      </c>
      <c r="AQ125" s="23">
        <v>4.6846660644428752E-2</v>
      </c>
      <c r="AR125" s="23">
        <v>0.18196942717284723</v>
      </c>
      <c r="AS125" s="23">
        <v>-0.41238606138712641</v>
      </c>
      <c r="AT125" s="23">
        <v>0.11971046352477449</v>
      </c>
      <c r="AU125" s="23">
        <v>2.1363767432880092</v>
      </c>
      <c r="AV125" s="23">
        <v>0.62500601240664733</v>
      </c>
      <c r="AW125" s="23">
        <v>0.25977414551829725</v>
      </c>
      <c r="AX125" s="23">
        <v>0.63524644106456063</v>
      </c>
      <c r="AY125" s="23">
        <v>3.4202115678104446</v>
      </c>
      <c r="AZ125" s="23">
        <v>2.950328217787118</v>
      </c>
      <c r="BA125" s="23">
        <v>6.2488455339890825</v>
      </c>
      <c r="BB125" s="23">
        <v>0.21651200495693637</v>
      </c>
      <c r="BC125" s="24">
        <v>0.11751089207951967</v>
      </c>
    </row>
    <row r="126" spans="1:55" x14ac:dyDescent="0.2">
      <c r="A126" s="52" t="s">
        <v>379</v>
      </c>
      <c r="B126" s="52" t="s">
        <v>380</v>
      </c>
      <c r="C126" s="52" t="s">
        <v>138</v>
      </c>
      <c r="D126" s="52">
        <v>122079</v>
      </c>
      <c r="E126" s="52" t="s">
        <v>16</v>
      </c>
      <c r="F126" s="52">
        <v>2019</v>
      </c>
      <c r="G126" s="52" t="s">
        <v>17</v>
      </c>
      <c r="H126" s="53">
        <v>43830</v>
      </c>
      <c r="I126" s="53">
        <v>43880</v>
      </c>
      <c r="J126" s="53">
        <v>43880</v>
      </c>
      <c r="K126" s="54">
        <v>377000000</v>
      </c>
      <c r="L126" s="54">
        <v>371000000</v>
      </c>
      <c r="M126" s="52" t="s">
        <v>381</v>
      </c>
      <c r="N126" s="21">
        <v>1.998443175921121</v>
      </c>
      <c r="O126" s="22">
        <v>1.998443175921121</v>
      </c>
      <c r="P126" s="22">
        <v>0.75973015049299431</v>
      </c>
      <c r="Q126" s="22">
        <v>1.3170608108108108</v>
      </c>
      <c r="R126" s="22">
        <v>0.31304221039585917</v>
      </c>
      <c r="S126" s="22">
        <v>0</v>
      </c>
      <c r="T126" s="22">
        <v>0.31304221039585917</v>
      </c>
      <c r="U126" s="22">
        <v>0.72533783783783778</v>
      </c>
      <c r="V126" s="22">
        <v>0</v>
      </c>
      <c r="W126" s="22">
        <v>0.72533783783783778</v>
      </c>
      <c r="X126" s="23">
        <v>0.28074651891813079</v>
      </c>
      <c r="Y126" s="23">
        <v>0.45664918235112617</v>
      </c>
      <c r="Z126" s="23">
        <v>0.71925348108186926</v>
      </c>
      <c r="AA126" s="23">
        <v>5.4895385288328352E-2</v>
      </c>
      <c r="AB126" s="24">
        <v>0.431581249544361</v>
      </c>
      <c r="AC126" s="25">
        <v>0.80755627009646302</v>
      </c>
      <c r="AD126" s="23">
        <v>0.2697749196141479</v>
      </c>
      <c r="AE126" s="23">
        <v>2.909967845659164E-2</v>
      </c>
      <c r="AF126" s="23">
        <v>-5.7073954983922828E-2</v>
      </c>
      <c r="AG126" s="23">
        <v>6.7119999999999997</v>
      </c>
      <c r="AH126" s="24">
        <v>0.72399999999999998</v>
      </c>
      <c r="AI126" s="25">
        <v>-1.0088105726872247</v>
      </c>
      <c r="AJ126" s="23">
        <v>1.060197197716658</v>
      </c>
      <c r="AK126" s="23">
        <v>0.44317652538425711</v>
      </c>
      <c r="AL126" s="24">
        <v>0.47578015836050302</v>
      </c>
      <c r="AM126" s="25">
        <v>-5.9966216216216214E-2</v>
      </c>
      <c r="AN126" s="23">
        <v>1.0506756756756757</v>
      </c>
      <c r="AO126" s="23">
        <v>0.45345192097397391</v>
      </c>
      <c r="AP126" s="23">
        <v>3.2328482328482329</v>
      </c>
      <c r="AQ126" s="23">
        <v>-2.5880294525041918E-2</v>
      </c>
      <c r="AR126" s="23">
        <v>0.3284565916398714</v>
      </c>
      <c r="AS126" s="23">
        <v>-0.33135048231511255</v>
      </c>
      <c r="AT126" s="23">
        <v>0.14893927243566377</v>
      </c>
      <c r="AU126" s="23">
        <v>0.25531914893617019</v>
      </c>
      <c r="AV126" s="23">
        <v>0.11457848160223567</v>
      </c>
      <c r="AW126" s="23">
        <v>0.47578015836050302</v>
      </c>
      <c r="AX126" s="23">
        <v>0.11457848160223567</v>
      </c>
      <c r="AY126" s="23">
        <v>2.5589988081048869</v>
      </c>
      <c r="AZ126" s="23">
        <v>1.6865315852205005</v>
      </c>
      <c r="BA126" s="23">
        <v>-1.3859154929577464</v>
      </c>
      <c r="BB126" s="23">
        <v>4.2151839776432234E-2</v>
      </c>
      <c r="BC126" s="24">
        <v>1.5351993214588635E-2</v>
      </c>
    </row>
    <row r="127" spans="1:55" x14ac:dyDescent="0.2">
      <c r="A127" s="52" t="s">
        <v>421</v>
      </c>
      <c r="B127" s="52" t="s">
        <v>422</v>
      </c>
      <c r="C127" s="52" t="s">
        <v>34</v>
      </c>
      <c r="D127" s="52">
        <v>740485</v>
      </c>
      <c r="E127" s="52" t="s">
        <v>16</v>
      </c>
      <c r="F127" s="52">
        <v>2019</v>
      </c>
      <c r="G127" s="52" t="s">
        <v>17</v>
      </c>
      <c r="H127" s="53">
        <v>43921</v>
      </c>
      <c r="I127" s="53">
        <v>43983</v>
      </c>
      <c r="J127" s="53">
        <v>43983</v>
      </c>
      <c r="K127" s="54">
        <v>253480000</v>
      </c>
      <c r="L127" s="54">
        <v>250550000</v>
      </c>
      <c r="M127" s="52" t="s">
        <v>423</v>
      </c>
      <c r="N127" s="21">
        <v>1.138315389487017</v>
      </c>
      <c r="O127" s="22">
        <v>1.138315389487017</v>
      </c>
      <c r="P127" s="22">
        <v>0.46599113362887906</v>
      </c>
      <c r="Q127" s="22">
        <v>4.0703840904659776</v>
      </c>
      <c r="R127" s="22">
        <v>0.38252710912866261</v>
      </c>
      <c r="S127" s="22">
        <v>4.9065600246097053E-2</v>
      </c>
      <c r="T127" s="22">
        <v>0.33346150888256554</v>
      </c>
      <c r="U127" s="22">
        <v>1.9395593682979138</v>
      </c>
      <c r="V127" s="22">
        <v>0.24878143887697407</v>
      </c>
      <c r="W127" s="22">
        <v>1.6907779294209397</v>
      </c>
      <c r="X127" s="23">
        <v>0.34557409828501118</v>
      </c>
      <c r="Y127" s="23">
        <v>0.28091795377368822</v>
      </c>
      <c r="Z127" s="23">
        <v>0.65442590171498882</v>
      </c>
      <c r="AA127" s="23">
        <v>7.7559024840421445E-2</v>
      </c>
      <c r="AB127" s="24">
        <v>0.19722371760362994</v>
      </c>
      <c r="AC127" s="25">
        <v>0.23885171374572203</v>
      </c>
      <c r="AD127" s="23">
        <v>0.17091484905756754</v>
      </c>
      <c r="AE127" s="23">
        <v>7.1716810542984108E-2</v>
      </c>
      <c r="AF127" s="23">
        <v>-0.27425039587270778</v>
      </c>
      <c r="AG127" s="23">
        <v>15.348623853211009</v>
      </c>
      <c r="AH127" s="24">
        <v>6.4403669724770642</v>
      </c>
      <c r="AI127" s="25">
        <v>0.27957446808510639</v>
      </c>
      <c r="AJ127" s="23">
        <v>0.29765674477517418</v>
      </c>
      <c r="AK127" s="23">
        <v>0.21471652593486129</v>
      </c>
      <c r="AL127" s="24">
        <v>0.23622838761560114</v>
      </c>
      <c r="AM127" s="25">
        <v>-1.0467927471241958</v>
      </c>
      <c r="AN127" s="23">
        <v>3.8169233768765842</v>
      </c>
      <c r="AO127" s="23">
        <v>0.75278781819580098</v>
      </c>
      <c r="AP127" s="23">
        <v>17.927655677655679</v>
      </c>
      <c r="AQ127" s="23">
        <v>-0.20645235714835039</v>
      </c>
      <c r="AR127" s="23">
        <v>0.12003882106553609</v>
      </c>
      <c r="AS127" s="23">
        <v>3.3559789548960516E-2</v>
      </c>
      <c r="AT127" s="23">
        <v>9.0363762208721068E-2</v>
      </c>
      <c r="AU127" s="23">
        <v>2.6979100696643447E-2</v>
      </c>
      <c r="AV127" s="23">
        <v>2.1411338962605549E-2</v>
      </c>
      <c r="AW127" s="23">
        <v>0.27098708487084872</v>
      </c>
      <c r="AX127" s="23">
        <v>2.4561808118081181E-2</v>
      </c>
      <c r="AY127" s="23">
        <v>2.9731022115959354</v>
      </c>
      <c r="AZ127" s="23">
        <v>1.8735803945008966</v>
      </c>
      <c r="BA127" s="23">
        <v>-3.9672192214565097E-2</v>
      </c>
      <c r="BB127" s="23">
        <v>0.14113389626055489</v>
      </c>
      <c r="BC127" s="24">
        <v>7.7521947987410966E-2</v>
      </c>
    </row>
    <row r="128" spans="1:55" x14ac:dyDescent="0.2">
      <c r="A128" s="52" t="s">
        <v>382</v>
      </c>
      <c r="B128" s="52" t="s">
        <v>383</v>
      </c>
      <c r="C128" s="52" t="s">
        <v>24</v>
      </c>
      <c r="D128" s="52">
        <v>352596</v>
      </c>
      <c r="E128" s="52" t="s">
        <v>16</v>
      </c>
      <c r="F128" s="52">
        <v>2019</v>
      </c>
      <c r="G128" s="52" t="s">
        <v>17</v>
      </c>
      <c r="H128" s="53">
        <v>43830</v>
      </c>
      <c r="I128" s="53">
        <v>43874</v>
      </c>
      <c r="J128" s="53">
        <v>43874</v>
      </c>
      <c r="K128" s="54">
        <v>91700000</v>
      </c>
      <c r="L128" s="54">
        <v>95300000</v>
      </c>
      <c r="M128" s="52" t="s">
        <v>384</v>
      </c>
      <c r="N128" s="21">
        <v>5.4675180455302606</v>
      </c>
      <c r="O128" s="22">
        <v>5.1349250416435313</v>
      </c>
      <c r="P128" s="22">
        <v>4.2568017767906721</v>
      </c>
      <c r="Q128" s="22">
        <v>1.713573532744165</v>
      </c>
      <c r="R128" s="22">
        <v>0.4424634655532359</v>
      </c>
      <c r="S128" s="22">
        <v>0</v>
      </c>
      <c r="T128" s="22">
        <v>0.4424634655532359</v>
      </c>
      <c r="U128" s="22">
        <v>1.2006571493315206</v>
      </c>
      <c r="V128" s="22">
        <v>0</v>
      </c>
      <c r="W128" s="22">
        <v>1.2006571493315206</v>
      </c>
      <c r="X128" s="23">
        <v>0.82229645093945725</v>
      </c>
      <c r="Y128" s="23">
        <v>0.3714021208550749</v>
      </c>
      <c r="Z128" s="23">
        <v>0.17770354906054281</v>
      </c>
      <c r="AA128" s="23">
        <v>7.7661795407098118E-3</v>
      </c>
      <c r="AB128" s="24">
        <v>0.36851774530271397</v>
      </c>
      <c r="AC128" s="25">
        <v>0.63109756097560976</v>
      </c>
      <c r="AD128" s="23">
        <v>9.6409214092140927E-2</v>
      </c>
      <c r="AE128" s="23">
        <v>9.6409214092140927E-2</v>
      </c>
      <c r="AF128" s="23">
        <v>6.8495934959349594E-2</v>
      </c>
      <c r="AG128" s="23">
        <v>2.3598673300165838</v>
      </c>
      <c r="AH128" s="24">
        <v>2.3598673300165838</v>
      </c>
      <c r="AI128" s="25">
        <v>3.4022257551669315E-2</v>
      </c>
      <c r="AJ128" s="23">
        <v>0.87312604108828429</v>
      </c>
      <c r="AK128" s="23">
        <v>0.29678210814381428</v>
      </c>
      <c r="AL128" s="24">
        <v>0.29678210814381428</v>
      </c>
      <c r="AM128" s="25">
        <v>0.11454792658055744</v>
      </c>
      <c r="AN128" s="23">
        <v>1.672331747110809</v>
      </c>
      <c r="AO128" s="23">
        <v>0.61628392484342376</v>
      </c>
      <c r="AP128" s="23">
        <v>0.91722595078299773</v>
      </c>
      <c r="AQ128" s="23">
        <v>4.2212943632567848E-2</v>
      </c>
      <c r="AR128" s="23">
        <v>0.2130758807588076</v>
      </c>
      <c r="AS128" s="23">
        <v>7.2493224932249321E-3</v>
      </c>
      <c r="AT128" s="23">
        <v>0.13131524008350731</v>
      </c>
      <c r="AU128" s="23">
        <v>-1.9453081621321489</v>
      </c>
      <c r="AV128" s="23">
        <v>-0.66122487496461257</v>
      </c>
      <c r="AW128" s="23">
        <v>0.29678210814381428</v>
      </c>
      <c r="AX128" s="23">
        <v>-0.66122487496461257</v>
      </c>
      <c r="AY128" s="23">
        <v>7.4469430780042165</v>
      </c>
      <c r="AZ128" s="23">
        <v>-3.3281799016163034</v>
      </c>
      <c r="BA128" s="23">
        <v>-6.9307616221562807</v>
      </c>
      <c r="BB128" s="23">
        <v>0.13428328772294046</v>
      </c>
      <c r="BC128" s="24">
        <v>6.9933162964419107E-2</v>
      </c>
    </row>
    <row r="129" spans="1:55" x14ac:dyDescent="0.2">
      <c r="A129" s="52" t="s">
        <v>442</v>
      </c>
      <c r="B129" s="52" t="s">
        <v>443</v>
      </c>
      <c r="C129" s="52" t="s">
        <v>38</v>
      </c>
      <c r="D129" s="52">
        <v>372651</v>
      </c>
      <c r="E129" s="52" t="s">
        <v>16</v>
      </c>
      <c r="F129" s="52">
        <v>2019</v>
      </c>
      <c r="G129" s="52" t="s">
        <v>17</v>
      </c>
      <c r="H129" s="53">
        <v>43921</v>
      </c>
      <c r="I129" s="53">
        <v>43971</v>
      </c>
      <c r="J129" s="53">
        <v>43971</v>
      </c>
      <c r="K129" s="54">
        <v>288000000</v>
      </c>
      <c r="L129" s="54">
        <v>291000000</v>
      </c>
      <c r="M129" s="52" t="s">
        <v>444</v>
      </c>
      <c r="N129" s="21">
        <v>2.4463213213213213</v>
      </c>
      <c r="O129" s="22">
        <v>2.4463213213213213</v>
      </c>
      <c r="P129" s="22">
        <v>2.1527777777777777</v>
      </c>
      <c r="Q129" s="22">
        <v>0.48934459187776436</v>
      </c>
      <c r="R129" s="22">
        <v>8.9632829373650108E-2</v>
      </c>
      <c r="S129" s="22">
        <v>5.3905687544996403E-2</v>
      </c>
      <c r="T129" s="22">
        <v>3.5727141828653705E-2</v>
      </c>
      <c r="U129" s="22">
        <v>0.1334941696823482</v>
      </c>
      <c r="V129" s="22">
        <v>8.0284144216592954E-2</v>
      </c>
      <c r="W129" s="22">
        <v>5.3210025465755262E-2</v>
      </c>
      <c r="X129" s="23">
        <v>0.5864830813534917</v>
      </c>
      <c r="Y129" s="23">
        <v>0.8132766514061478</v>
      </c>
      <c r="Z129" s="23">
        <v>0.4135169186465083</v>
      </c>
      <c r="AA129" s="23">
        <v>0.16963642908567314</v>
      </c>
      <c r="AB129" s="24">
        <v>0.67143628509719222</v>
      </c>
      <c r="AC129" s="25">
        <v>0.75275419902474261</v>
      </c>
      <c r="AD129" s="23">
        <v>0.26584793209319124</v>
      </c>
      <c r="AE129" s="23">
        <v>0.26187466136897236</v>
      </c>
      <c r="AF129" s="23">
        <v>0.54885316958641861</v>
      </c>
      <c r="AG129" s="23" t="e">
        <v>#DIV/0!</v>
      </c>
      <c r="AH129" s="24" t="e">
        <v>#DIV/0!</v>
      </c>
      <c r="AI129" s="25">
        <v>-0.75570395102949361</v>
      </c>
      <c r="AJ129" s="23">
        <v>0.6745495495495496</v>
      </c>
      <c r="AK129" s="23">
        <v>1.8042168674698795</v>
      </c>
      <c r="AL129" s="24">
        <v>1.8042168674698795</v>
      </c>
      <c r="AM129" s="25">
        <v>0.40731805388017694</v>
      </c>
      <c r="AN129" s="23">
        <v>0.74212572041281333</v>
      </c>
      <c r="AO129" s="23">
        <v>0.49829013678905687</v>
      </c>
      <c r="AP129" s="23">
        <v>1.4370620295873346</v>
      </c>
      <c r="AQ129" s="23">
        <v>0.27348812095032399</v>
      </c>
      <c r="AR129" s="23">
        <v>0.32454397688278852</v>
      </c>
      <c r="AS129" s="23">
        <v>-0.24525916561314792</v>
      </c>
      <c r="AT129" s="23">
        <v>0.16171706263498919</v>
      </c>
      <c r="AU129" s="23">
        <v>0.16516516516516516</v>
      </c>
      <c r="AV129" s="23">
        <v>0.44176706827309237</v>
      </c>
      <c r="AW129" s="23">
        <v>4.5264483627204033</v>
      </c>
      <c r="AX129" s="23">
        <v>1.1083123425692696</v>
      </c>
      <c r="AY129" s="23">
        <v>0.67663043478260865</v>
      </c>
      <c r="AZ129" s="23">
        <v>-3.2194293478260869</v>
      </c>
      <c r="BA129" s="23">
        <v>0.1447844685751892</v>
      </c>
      <c r="BB129" s="23">
        <v>1.4558232931726907</v>
      </c>
      <c r="BC129" s="24">
        <v>0.17163825757575757</v>
      </c>
    </row>
    <row r="130" spans="1:55" x14ac:dyDescent="0.2">
      <c r="A130" s="52" t="s">
        <v>430</v>
      </c>
      <c r="B130" s="52" t="s">
        <v>431</v>
      </c>
      <c r="C130" s="52" t="s">
        <v>45</v>
      </c>
      <c r="D130" s="52">
        <v>104109</v>
      </c>
      <c r="E130" s="52" t="s">
        <v>16</v>
      </c>
      <c r="F130" s="52">
        <v>2019</v>
      </c>
      <c r="G130" s="52" t="s">
        <v>17</v>
      </c>
      <c r="H130" s="53">
        <v>43830</v>
      </c>
      <c r="I130" s="53">
        <v>43861</v>
      </c>
      <c r="J130" s="53">
        <v>43861</v>
      </c>
      <c r="K130" s="54">
        <v>806000000</v>
      </c>
      <c r="L130" s="54">
        <v>812000000</v>
      </c>
      <c r="M130" s="52" t="s">
        <v>432</v>
      </c>
      <c r="N130" s="21">
        <v>1.1574028529267093</v>
      </c>
      <c r="O130" s="22">
        <v>1.1574028529267093</v>
      </c>
      <c r="P130" s="22">
        <v>0.69478603049680276</v>
      </c>
      <c r="Q130" s="22">
        <v>5.3324041811846694</v>
      </c>
      <c r="R130" s="22">
        <v>0.42698360294926818</v>
      </c>
      <c r="S130" s="22">
        <v>5.6234180697700011E-2</v>
      </c>
      <c r="T130" s="22">
        <v>0.37074942225156815</v>
      </c>
      <c r="U130" s="22">
        <v>2.7038327526132404</v>
      </c>
      <c r="V130" s="22">
        <v>0.35609756097560974</v>
      </c>
      <c r="W130" s="22">
        <v>2.3477351916376308</v>
      </c>
      <c r="X130" s="23">
        <v>0.25894134477825465</v>
      </c>
      <c r="Y130" s="23">
        <v>0.22155318820441564</v>
      </c>
      <c r="Z130" s="23">
        <v>0.7410586552217453</v>
      </c>
      <c r="AA130" s="23">
        <v>0.28353692087597665</v>
      </c>
      <c r="AB130" s="24">
        <v>0.15791790469902059</v>
      </c>
      <c r="AC130" s="25">
        <v>0.76777777777777778</v>
      </c>
      <c r="AD130" s="23">
        <v>0.2426851851851852</v>
      </c>
      <c r="AE130" s="23">
        <v>0.2426851851851852</v>
      </c>
      <c r="AF130" s="23">
        <v>0.16537037037037036</v>
      </c>
      <c r="AG130" s="23">
        <v>22.991228070175438</v>
      </c>
      <c r="AH130" s="24">
        <v>22.991228070175438</v>
      </c>
      <c r="AI130" s="25">
        <v>-2.2771355170199099</v>
      </c>
      <c r="AJ130" s="23">
        <v>0.76586325627151997</v>
      </c>
      <c r="AK130" s="23">
        <v>0.34033505154639176</v>
      </c>
      <c r="AL130" s="24">
        <v>0.40128865979381445</v>
      </c>
      <c r="AM130" s="25">
        <v>0.6222996515679442</v>
      </c>
      <c r="AN130" s="23">
        <v>3.7630662020905925</v>
      </c>
      <c r="AO130" s="23">
        <v>0.59425552987784747</v>
      </c>
      <c r="AP130" s="23">
        <v>16.875</v>
      </c>
      <c r="AQ130" s="23">
        <v>9.8272257070540339E-2</v>
      </c>
      <c r="AR130" s="23">
        <v>0.28833333333333333</v>
      </c>
      <c r="AS130" s="23">
        <v>-0.65657407407407409</v>
      </c>
      <c r="AT130" s="23">
        <v>0.17134367778144602</v>
      </c>
      <c r="AU130" s="23">
        <v>1.4513034923757993</v>
      </c>
      <c r="AV130" s="23">
        <v>0.76043814432989687</v>
      </c>
      <c r="AW130" s="23">
        <v>0.46215494211932323</v>
      </c>
      <c r="AX130" s="23">
        <v>0.87577916295636682</v>
      </c>
      <c r="AY130" s="23">
        <v>2.9607020221289586</v>
      </c>
      <c r="AZ130" s="23">
        <v>1.8828691339183519</v>
      </c>
      <c r="BA130" s="23">
        <v>3.3040313549832026</v>
      </c>
      <c r="BB130" s="23">
        <v>0.33775773195876291</v>
      </c>
      <c r="BC130" s="24">
        <v>0.18578111709668274</v>
      </c>
    </row>
    <row r="131" spans="1:55" x14ac:dyDescent="0.2">
      <c r="A131" s="52" t="s">
        <v>433</v>
      </c>
      <c r="B131" s="52" t="s">
        <v>434</v>
      </c>
      <c r="C131" s="52" t="s">
        <v>59</v>
      </c>
      <c r="D131" s="52">
        <v>378133</v>
      </c>
      <c r="E131" s="52" t="s">
        <v>16</v>
      </c>
      <c r="F131" s="52">
        <v>2019</v>
      </c>
      <c r="G131" s="52" t="s">
        <v>17</v>
      </c>
      <c r="H131" s="53">
        <v>43830</v>
      </c>
      <c r="I131" s="53">
        <v>43889</v>
      </c>
      <c r="J131" s="53">
        <v>43889</v>
      </c>
      <c r="K131" s="54">
        <v>288500000</v>
      </c>
      <c r="L131" s="54">
        <v>292800000</v>
      </c>
      <c r="M131" s="52" t="s">
        <v>435</v>
      </c>
      <c r="N131" s="21">
        <v>1.3299179199030464</v>
      </c>
      <c r="O131" s="22">
        <v>0.91522062469013388</v>
      </c>
      <c r="P131" s="22">
        <v>5.1341376081088526E-2</v>
      </c>
      <c r="Q131" s="22">
        <v>1.3916546333860507</v>
      </c>
      <c r="R131" s="22">
        <v>0.30447407890134215</v>
      </c>
      <c r="S131" s="22">
        <v>1.8237489877378516E-2</v>
      </c>
      <c r="T131" s="22">
        <v>0.28623658902396365</v>
      </c>
      <c r="U131" s="22">
        <v>0.72819684155034492</v>
      </c>
      <c r="V131" s="22">
        <v>4.3617777166563523E-2</v>
      </c>
      <c r="W131" s="22">
        <v>0.68457906438378147</v>
      </c>
      <c r="X131" s="23">
        <v>0.23136599086687973</v>
      </c>
      <c r="Y131" s="23">
        <v>0.87741455419360681</v>
      </c>
      <c r="Z131" s="23">
        <v>0.7686340091331203</v>
      </c>
      <c r="AA131" s="23">
        <v>0.34748503768729844</v>
      </c>
      <c r="AB131" s="24">
        <v>0.4181205706043864</v>
      </c>
      <c r="AC131" s="25">
        <v>0.41478435292460236</v>
      </c>
      <c r="AD131" s="23">
        <v>0.14929258098924617</v>
      </c>
      <c r="AE131" s="23">
        <v>0.14929258098924617</v>
      </c>
      <c r="AF131" s="23">
        <v>0.10457994270878757</v>
      </c>
      <c r="AG131" s="23">
        <v>11.639121338912133</v>
      </c>
      <c r="AH131" s="24">
        <v>11.639121338912133</v>
      </c>
      <c r="AI131" s="25">
        <v>-0.55752468294295043</v>
      </c>
      <c r="AJ131" s="23">
        <v>0.66674929763675428</v>
      </c>
      <c r="AK131" s="23">
        <v>0.29363717914417464</v>
      </c>
      <c r="AL131" s="24">
        <v>0.38096661997765224</v>
      </c>
      <c r="AM131" s="25">
        <v>0.17865410621375691</v>
      </c>
      <c r="AN131" s="23">
        <v>1.7083018175983864</v>
      </c>
      <c r="AO131" s="23">
        <v>0.71427613073874774</v>
      </c>
      <c r="AP131" s="23">
        <v>12.444732008682585</v>
      </c>
      <c r="AQ131" s="23">
        <v>7.4698956830912683E-2</v>
      </c>
      <c r="AR131" s="23">
        <v>0.16239442383421776</v>
      </c>
      <c r="AS131" s="23">
        <v>-9.0538899659875355E-2</v>
      </c>
      <c r="AT131" s="23">
        <v>0.11599446070985332</v>
      </c>
      <c r="AU131" s="23">
        <v>0.33647331019666171</v>
      </c>
      <c r="AV131" s="23">
        <v>0.19225382036795141</v>
      </c>
      <c r="AW131" s="23">
        <v>0.40523980915711055</v>
      </c>
      <c r="AX131" s="23">
        <v>0.20450322256633466</v>
      </c>
      <c r="AY131" s="23">
        <v>2.8552619753752135</v>
      </c>
      <c r="AZ131" s="23">
        <v>2.7715017524939336</v>
      </c>
      <c r="BA131" s="23">
        <v>0.78362948232728202</v>
      </c>
      <c r="BB131" s="23">
        <v>0.35023055979603718</v>
      </c>
      <c r="BC131" s="24">
        <v>0.12909475882472374</v>
      </c>
    </row>
    <row r="132" spans="1:55" x14ac:dyDescent="0.2">
      <c r="A132" s="52" t="s">
        <v>331</v>
      </c>
      <c r="B132" s="52" t="s">
        <v>332</v>
      </c>
      <c r="C132" s="52" t="s">
        <v>52</v>
      </c>
      <c r="D132" s="52">
        <v>378121</v>
      </c>
      <c r="E132" s="52" t="s">
        <v>16</v>
      </c>
      <c r="F132" s="52">
        <v>2019</v>
      </c>
      <c r="G132" s="52" t="s">
        <v>17</v>
      </c>
      <c r="H132" s="53">
        <v>43830</v>
      </c>
      <c r="I132" s="53">
        <v>43881</v>
      </c>
      <c r="J132" s="53">
        <v>43881</v>
      </c>
      <c r="K132" s="54">
        <v>331000000</v>
      </c>
      <c r="L132" s="54">
        <v>332200000</v>
      </c>
      <c r="M132" s="52" t="s">
        <v>333</v>
      </c>
      <c r="N132" s="21">
        <v>0.67949737553682199</v>
      </c>
      <c r="O132" s="22">
        <v>0.67949737553682199</v>
      </c>
      <c r="P132" s="22">
        <v>0.15603626530936854</v>
      </c>
      <c r="Q132" s="22">
        <v>2.1888760775270413</v>
      </c>
      <c r="R132" s="22">
        <v>0.34389366208095867</v>
      </c>
      <c r="S132" s="22">
        <v>2.4897122884347183E-2</v>
      </c>
      <c r="T132" s="22">
        <v>0.31899653919661153</v>
      </c>
      <c r="U132" s="22">
        <v>1.0966342722231373</v>
      </c>
      <c r="V132" s="22">
        <v>7.9393839565145771E-2</v>
      </c>
      <c r="W132" s="22">
        <v>1.0172404326579916</v>
      </c>
      <c r="X132" s="23">
        <v>7.3554985450851429E-2</v>
      </c>
      <c r="Y132" s="23">
        <v>0.32479135459019903</v>
      </c>
      <c r="Z132" s="23">
        <v>0.92644501454914863</v>
      </c>
      <c r="AA132" s="23">
        <v>7.6791955784362683E-3</v>
      </c>
      <c r="AB132" s="24">
        <v>0.31359011002255549</v>
      </c>
      <c r="AC132" s="25">
        <v>0.79059965007157629</v>
      </c>
      <c r="AD132" s="23">
        <v>0.3467472562430412</v>
      </c>
      <c r="AE132" s="23">
        <v>0.21282010497852713</v>
      </c>
      <c r="AF132" s="23">
        <v>0.10680769842532209</v>
      </c>
      <c r="AG132" s="23">
        <v>4.3995963673057519</v>
      </c>
      <c r="AH132" s="24">
        <v>2.7003027245206863</v>
      </c>
      <c r="AI132" s="25">
        <v>0.27417810405362275</v>
      </c>
      <c r="AJ132" s="23">
        <v>0.49832988706855413</v>
      </c>
      <c r="AK132" s="23">
        <v>0.11059930906724078</v>
      </c>
      <c r="AL132" s="24">
        <v>0.15686176338056376</v>
      </c>
      <c r="AM132" s="25">
        <v>7.3738538406632623E-2</v>
      </c>
      <c r="AN132" s="23">
        <v>0.69038598803052764</v>
      </c>
      <c r="AO132" s="23">
        <v>0.21649821794452384</v>
      </c>
      <c r="AP132" s="23">
        <v>-6.2401985111662528</v>
      </c>
      <c r="AQ132" s="23">
        <v>2.3123676371838358E-2</v>
      </c>
      <c r="AR132" s="23">
        <v>0.24916494353427707</v>
      </c>
      <c r="AS132" s="23">
        <v>6.8315571814856049E-2</v>
      </c>
      <c r="AT132" s="23">
        <v>5.3943766249418892E-2</v>
      </c>
      <c r="AU132" s="23">
        <v>-0.10322888500079529</v>
      </c>
      <c r="AV132" s="23">
        <v>-3.2493866720072095E-2</v>
      </c>
      <c r="AW132" s="23">
        <v>0.16910455011604686</v>
      </c>
      <c r="AX132" s="23">
        <v>-3.5029956280023748E-2</v>
      </c>
      <c r="AY132" s="23">
        <v>4.580963302752294</v>
      </c>
      <c r="AZ132" s="23">
        <v>4.3559633027522935</v>
      </c>
      <c r="BA132" s="23">
        <v>-0.48324646314221892</v>
      </c>
      <c r="BB132" s="23">
        <v>0.13398087418014321</v>
      </c>
      <c r="BC132" s="24">
        <v>5.1668211306765521E-2</v>
      </c>
    </row>
    <row r="133" spans="1:55" x14ac:dyDescent="0.2">
      <c r="A133" s="52" t="s">
        <v>454</v>
      </c>
      <c r="B133" s="52" t="s">
        <v>455</v>
      </c>
      <c r="C133" s="52" t="s">
        <v>15</v>
      </c>
      <c r="D133" s="52">
        <v>378137</v>
      </c>
      <c r="E133" s="52" t="s">
        <v>16</v>
      </c>
      <c r="F133" s="52">
        <v>2019</v>
      </c>
      <c r="G133" s="52" t="s">
        <v>17</v>
      </c>
      <c r="H133" s="53">
        <v>43830</v>
      </c>
      <c r="I133" s="53">
        <v>43881</v>
      </c>
      <c r="J133" s="53">
        <v>43881</v>
      </c>
      <c r="K133" s="54">
        <v>121100000</v>
      </c>
      <c r="L133" s="54">
        <v>122100000</v>
      </c>
      <c r="M133" s="52" t="s">
        <v>456</v>
      </c>
      <c r="N133" s="21">
        <v>0.88985357957471856</v>
      </c>
      <c r="O133" s="22">
        <v>0.88985357957471856</v>
      </c>
      <c r="P133" s="22">
        <v>0.29526892796703702</v>
      </c>
      <c r="Q133" s="22">
        <v>2.0153646726905334</v>
      </c>
      <c r="R133" s="22">
        <v>0.42768997344797066</v>
      </c>
      <c r="S133" s="22">
        <v>3.9195852825894552E-4</v>
      </c>
      <c r="T133" s="22">
        <v>0.4272980149197117</v>
      </c>
      <c r="U133" s="22">
        <v>1.2896412367989629</v>
      </c>
      <c r="V133" s="22">
        <v>1.1818978992717984E-3</v>
      </c>
      <c r="W133" s="22">
        <v>1.2884593388996912</v>
      </c>
      <c r="X133" s="23">
        <v>0.15291440131495765</v>
      </c>
      <c r="Y133" s="23">
        <v>1.0656996587030716</v>
      </c>
      <c r="Z133" s="23">
        <v>0.84708559868504241</v>
      </c>
      <c r="AA133" s="23">
        <v>0.5447338475154887</v>
      </c>
      <c r="AB133" s="24">
        <v>0.33163484637754459</v>
      </c>
      <c r="AC133" s="25">
        <v>0.56617060098072758</v>
      </c>
      <c r="AD133" s="23">
        <v>-1.225909453757555E-3</v>
      </c>
      <c r="AE133" s="23">
        <v>-9.5620937393089286E-2</v>
      </c>
      <c r="AF133" s="23">
        <v>-0.11369597445546813</v>
      </c>
      <c r="AG133" s="23">
        <v>-3.8495971351835273E-2</v>
      </c>
      <c r="AH133" s="24">
        <v>-3.0026857654431511</v>
      </c>
      <c r="AI133" s="25">
        <v>1.7778840025493945</v>
      </c>
      <c r="AJ133" s="23">
        <v>0.23088808770509897</v>
      </c>
      <c r="AK133" s="23">
        <v>3.6983385561402474E-2</v>
      </c>
      <c r="AL133" s="24">
        <v>9.2768876012534737E-2</v>
      </c>
      <c r="AM133" s="25">
        <v>-0.15204544588051394</v>
      </c>
      <c r="AN133" s="23">
        <v>1.3372984101566967</v>
      </c>
      <c r="AO133" s="23">
        <v>0.44349475281325074</v>
      </c>
      <c r="AP133" s="23">
        <v>-23.430861723446895</v>
      </c>
      <c r="AQ133" s="23">
        <v>-5.0423568086989508E-2</v>
      </c>
      <c r="AR133" s="23">
        <v>8.9462880602121111E-2</v>
      </c>
      <c r="AS133" s="23">
        <v>0.15905462424449765</v>
      </c>
      <c r="AT133" s="23">
        <v>3.9676318118599063E-2</v>
      </c>
      <c r="AU133" s="23">
        <v>-0.2823191818114929</v>
      </c>
      <c r="AV133" s="23">
        <v>-0.11343345355643587</v>
      </c>
      <c r="AW133" s="23">
        <v>9.2853972481136263E-2</v>
      </c>
      <c r="AX133" s="23">
        <v>-0.11353750554815802</v>
      </c>
      <c r="AY133" s="23">
        <v>-786.65116279069764</v>
      </c>
      <c r="AZ133" s="23">
        <v>-693.32558139534888</v>
      </c>
      <c r="BA133" s="23">
        <v>0.96213640922768306</v>
      </c>
      <c r="BB133" s="23">
        <v>-9.9154496541122211E-2</v>
      </c>
      <c r="BC133" s="24">
        <v>-5.1206888654788625E-2</v>
      </c>
    </row>
    <row r="134" spans="1:55" x14ac:dyDescent="0.2">
      <c r="A134" s="52" t="s">
        <v>436</v>
      </c>
      <c r="B134" s="52" t="s">
        <v>437</v>
      </c>
      <c r="C134" s="52" t="s">
        <v>52</v>
      </c>
      <c r="D134" s="52">
        <v>378134</v>
      </c>
      <c r="E134" s="52" t="s">
        <v>16</v>
      </c>
      <c r="F134" s="52">
        <v>2019</v>
      </c>
      <c r="G134" s="52" t="s">
        <v>17</v>
      </c>
      <c r="H134" s="53">
        <v>43830</v>
      </c>
      <c r="I134" s="53">
        <v>43888</v>
      </c>
      <c r="J134" s="53">
        <v>43888</v>
      </c>
      <c r="K134" s="54">
        <v>361000000</v>
      </c>
      <c r="L134" s="54">
        <v>361000000</v>
      </c>
      <c r="M134" s="52" t="s">
        <v>438</v>
      </c>
      <c r="N134" s="21">
        <v>0.64457722252399063</v>
      </c>
      <c r="O134" s="22">
        <v>0.57867101213108818</v>
      </c>
      <c r="P134" s="22">
        <v>1.2312149194278471E-2</v>
      </c>
      <c r="Q134" s="22">
        <v>3.1547496128033039</v>
      </c>
      <c r="R134" s="22">
        <v>0.29345158584697584</v>
      </c>
      <c r="S134" s="22">
        <v>1.5982728091702651E-2</v>
      </c>
      <c r="T134" s="22">
        <v>0.27746885775527319</v>
      </c>
      <c r="U134" s="22">
        <v>1.2192178626742385</v>
      </c>
      <c r="V134" s="22">
        <v>6.6404233350542075E-2</v>
      </c>
      <c r="W134" s="22">
        <v>1.1528136293236964</v>
      </c>
      <c r="X134" s="23">
        <v>5.5294958218135501E-2</v>
      </c>
      <c r="Y134" s="23">
        <v>0.24068839116523252</v>
      </c>
      <c r="Z134" s="23">
        <v>0.94470504178186454</v>
      </c>
      <c r="AA134" s="23">
        <v>0</v>
      </c>
      <c r="AB134" s="24">
        <v>0.24068839116523252</v>
      </c>
      <c r="AC134" s="25">
        <v>0.59577225236899656</v>
      </c>
      <c r="AD134" s="23">
        <v>0.31902486433951566</v>
      </c>
      <c r="AE134" s="23">
        <v>0.17890985664533895</v>
      </c>
      <c r="AF134" s="23">
        <v>0.1039928727626144</v>
      </c>
      <c r="AG134" s="23">
        <v>4.6837098692033292</v>
      </c>
      <c r="AH134" s="24">
        <v>2.6266349583828776</v>
      </c>
      <c r="AI134" s="25">
        <v>-14.247557003257329</v>
      </c>
      <c r="AJ134" s="23">
        <v>-5.5585732391816044E-2</v>
      </c>
      <c r="AK134" s="23">
        <v>-5.9122426295453341E-2</v>
      </c>
      <c r="AL134" s="24">
        <v>-1.6249404541364528E-2</v>
      </c>
      <c r="AM134" s="25">
        <v>8.2860092927207016E-2</v>
      </c>
      <c r="AN134" s="23">
        <v>0.79678626742385128</v>
      </c>
      <c r="AO134" s="23">
        <v>0.19177720480879748</v>
      </c>
      <c r="AP134" s="23">
        <v>-6.2898624554253697</v>
      </c>
      <c r="AQ134" s="23">
        <v>1.9943462458451119E-2</v>
      </c>
      <c r="AR134" s="23">
        <v>-2.4864339515671824E-2</v>
      </c>
      <c r="AS134" s="23">
        <v>0.35425609459787805</v>
      </c>
      <c r="AT134" s="23">
        <v>-4.7684135317324714E-3</v>
      </c>
      <c r="AU134" s="23">
        <v>-0.8068078942603657</v>
      </c>
      <c r="AV134" s="23">
        <v>-0.23585454930397501</v>
      </c>
      <c r="AW134" s="23">
        <v>-1.7185400806090462E-2</v>
      </c>
      <c r="AX134" s="23">
        <v>-0.24944021495745633</v>
      </c>
      <c r="AY134" s="23">
        <v>4.7963950241177962</v>
      </c>
      <c r="AZ134" s="23">
        <v>4.7791317593297791</v>
      </c>
      <c r="BA134" s="23">
        <v>-3.4704049844236762</v>
      </c>
      <c r="BB134" s="23">
        <v>0.11692161117874345</v>
      </c>
      <c r="BC134" s="24">
        <v>3.7530369187380008E-2</v>
      </c>
    </row>
    <row r="135" spans="1:55" x14ac:dyDescent="0.2">
      <c r="A135" s="52" t="s">
        <v>466</v>
      </c>
      <c r="B135" s="52" t="s">
        <v>467</v>
      </c>
      <c r="C135" s="52" t="s">
        <v>91</v>
      </c>
      <c r="D135" s="52">
        <v>172930</v>
      </c>
      <c r="E135" s="52" t="s">
        <v>16</v>
      </c>
      <c r="F135" s="52">
        <v>2020</v>
      </c>
      <c r="G135" s="52" t="s">
        <v>17</v>
      </c>
      <c r="H135" s="53">
        <v>44012</v>
      </c>
      <c r="I135" s="53">
        <v>44071</v>
      </c>
      <c r="J135" s="53">
        <v>44071</v>
      </c>
      <c r="K135" s="54">
        <v>360600000</v>
      </c>
      <c r="L135" s="54">
        <v>372100000</v>
      </c>
      <c r="M135" s="52" t="s">
        <v>468</v>
      </c>
      <c r="N135" s="21">
        <v>1.7169337709982622</v>
      </c>
      <c r="O135" s="22">
        <v>1.3187874106970459</v>
      </c>
      <c r="P135" s="22">
        <v>0.96968526742614403</v>
      </c>
      <c r="Q135" s="22">
        <v>3.4878849066128219</v>
      </c>
      <c r="R135" s="22">
        <v>0.34508745289916204</v>
      </c>
      <c r="S135" s="22">
        <v>6.8725043585850062E-2</v>
      </c>
      <c r="T135" s="22">
        <v>0.27636240931331196</v>
      </c>
      <c r="U135" s="22">
        <v>1.5487127713276123</v>
      </c>
      <c r="V135" s="22">
        <v>0.30843008581524484</v>
      </c>
      <c r="W135" s="22">
        <v>1.2402826855123674</v>
      </c>
      <c r="X135" s="23">
        <v>0.50008435970980258</v>
      </c>
      <c r="Y135" s="23">
        <v>0.28215353938185445</v>
      </c>
      <c r="Z135" s="23">
        <v>0.49991564029019742</v>
      </c>
      <c r="AA135" s="23">
        <v>7.879196895562679E-2</v>
      </c>
      <c r="AB135" s="24">
        <v>0.2228221134919296</v>
      </c>
      <c r="AC135" s="25">
        <v>0.7515041276059885</v>
      </c>
      <c r="AD135" s="23">
        <v>0.14726458653980692</v>
      </c>
      <c r="AE135" s="23">
        <v>0.14726458653980692</v>
      </c>
      <c r="AF135" s="23">
        <v>4.7852245697495452E-2</v>
      </c>
      <c r="AG135" s="23">
        <v>13.074534161490684</v>
      </c>
      <c r="AH135" s="24">
        <v>13.074534161490684</v>
      </c>
      <c r="AI135" s="25">
        <v>0.64078947368421058</v>
      </c>
      <c r="AJ135" s="23">
        <v>0.44023942846109287</v>
      </c>
      <c r="AK135" s="23">
        <v>0.28960234680573665</v>
      </c>
      <c r="AL135" s="24">
        <v>0.37157757496740546</v>
      </c>
      <c r="AM135" s="25">
        <v>0.17264008076728926</v>
      </c>
      <c r="AN135" s="23">
        <v>3.6077738515901059</v>
      </c>
      <c r="AO135" s="23">
        <v>0.80389179461222648</v>
      </c>
      <c r="AP135" s="23">
        <v>3.8497172098033934</v>
      </c>
      <c r="AQ135" s="23">
        <v>3.8468027669984813E-2</v>
      </c>
      <c r="AR135" s="23">
        <v>0.15950748565831818</v>
      </c>
      <c r="AS135" s="23">
        <v>0.10221071778368546</v>
      </c>
      <c r="AT135" s="23">
        <v>0.12822675889994939</v>
      </c>
      <c r="AU135" s="23">
        <v>0.11237690673875265</v>
      </c>
      <c r="AV135" s="23">
        <v>9.4850065189048247E-2</v>
      </c>
      <c r="AW135" s="23">
        <v>0.463980463980464</v>
      </c>
      <c r="AX135" s="23">
        <v>0.11843711843711843</v>
      </c>
      <c r="AY135" s="23">
        <v>2.9149643705463184</v>
      </c>
      <c r="AZ135" s="23">
        <v>0.52921615201900241</v>
      </c>
      <c r="BA135" s="23">
        <v>0.85087719298245612</v>
      </c>
      <c r="BB135" s="23">
        <v>0.3430573663624511</v>
      </c>
      <c r="BC135" s="24">
        <v>0.16703697825741945</v>
      </c>
    </row>
    <row r="136" spans="1:55" x14ac:dyDescent="0.2">
      <c r="A136" s="52" t="s">
        <v>424</v>
      </c>
      <c r="B136" s="52" t="s">
        <v>425</v>
      </c>
      <c r="C136" s="52" t="s">
        <v>59</v>
      </c>
      <c r="D136" s="52">
        <v>122948</v>
      </c>
      <c r="E136" s="52" t="s">
        <v>16</v>
      </c>
      <c r="F136" s="52">
        <v>2019</v>
      </c>
      <c r="G136" s="52" t="s">
        <v>17</v>
      </c>
      <c r="H136" s="53">
        <v>43830</v>
      </c>
      <c r="I136" s="53">
        <v>43887</v>
      </c>
      <c r="J136" s="53">
        <v>43887</v>
      </c>
      <c r="K136" s="54">
        <v>136000000</v>
      </c>
      <c r="L136" s="54">
        <v>137000000</v>
      </c>
      <c r="M136" s="52" t="s">
        <v>426</v>
      </c>
      <c r="N136" s="21">
        <v>1.8563443264393515</v>
      </c>
      <c r="O136" s="22">
        <v>0.92733370598099496</v>
      </c>
      <c r="P136" s="22">
        <v>0.11403018446059252</v>
      </c>
      <c r="Q136" s="22">
        <v>1.6538461538461537</v>
      </c>
      <c r="R136" s="22">
        <v>0.36119440279860071</v>
      </c>
      <c r="S136" s="22">
        <v>1.068215892053973E-2</v>
      </c>
      <c r="T136" s="22">
        <v>0.35051224387806096</v>
      </c>
      <c r="U136" s="22">
        <v>0.95855437665782495</v>
      </c>
      <c r="V136" s="22">
        <v>2.8348806366047745E-2</v>
      </c>
      <c r="W136" s="22">
        <v>0.9302055702917772</v>
      </c>
      <c r="X136" s="23">
        <v>0.20745877061469264</v>
      </c>
      <c r="Y136" s="23">
        <v>0.63056659000627224</v>
      </c>
      <c r="Z136" s="23">
        <v>0.79254122938530736</v>
      </c>
      <c r="AA136" s="23">
        <v>0.27679910044977513</v>
      </c>
      <c r="AB136" s="24">
        <v>0.37681159420289856</v>
      </c>
      <c r="AC136" s="25">
        <v>0.24091448290736547</v>
      </c>
      <c r="AD136" s="23">
        <v>0.13469211689852259</v>
      </c>
      <c r="AE136" s="23">
        <v>0.13469211689852259</v>
      </c>
      <c r="AF136" s="23">
        <v>8.1850533807829182E-2</v>
      </c>
      <c r="AG136" s="23">
        <v>5.7293577981651378</v>
      </c>
      <c r="AH136" s="24">
        <v>5.7293577981651378</v>
      </c>
      <c r="AI136" s="25">
        <v>-0.69348404255319152</v>
      </c>
      <c r="AJ136" s="23">
        <v>0.84069312465064283</v>
      </c>
      <c r="AK136" s="23">
        <v>0.20079557246627464</v>
      </c>
      <c r="AL136" s="24">
        <v>0.26011760636457976</v>
      </c>
      <c r="AM136" s="25">
        <v>0.1258289124668435</v>
      </c>
      <c r="AN136" s="23">
        <v>1.5373010610079576</v>
      </c>
      <c r="AO136" s="23">
        <v>0.57927286356821595</v>
      </c>
      <c r="AP136" s="23">
        <v>6.0528720626631856</v>
      </c>
      <c r="AQ136" s="23">
        <v>4.7413793103448273E-2</v>
      </c>
      <c r="AR136" s="23">
        <v>0.16219130809878141</v>
      </c>
      <c r="AS136" s="23">
        <v>-0.11247708400733311</v>
      </c>
      <c r="AT136" s="23">
        <v>9.3953023488255877E-2</v>
      </c>
      <c r="AU136" s="23">
        <v>0.5723868082727781</v>
      </c>
      <c r="AV136" s="23">
        <v>0.17710134901418195</v>
      </c>
      <c r="AW136" s="23">
        <v>0.26804491178043127</v>
      </c>
      <c r="AX136" s="23">
        <v>0.18249866333986811</v>
      </c>
      <c r="AY136" s="23">
        <v>4.6293034427542032</v>
      </c>
      <c r="AZ136" s="23">
        <v>4.4659727782225778</v>
      </c>
      <c r="BA136" s="23">
        <v>1.3491436100131753</v>
      </c>
      <c r="BB136" s="23">
        <v>0.2160152196471809</v>
      </c>
      <c r="BC136" s="24">
        <v>8.7840213798438704E-2</v>
      </c>
    </row>
    <row r="137" spans="1:55" x14ac:dyDescent="0.2">
      <c r="A137" s="52" t="s">
        <v>445</v>
      </c>
      <c r="B137" s="52" t="s">
        <v>446</v>
      </c>
      <c r="C137" s="52" t="s">
        <v>15</v>
      </c>
      <c r="D137" s="52">
        <v>255983</v>
      </c>
      <c r="E137" s="52" t="s">
        <v>16</v>
      </c>
      <c r="F137" s="52">
        <v>2019</v>
      </c>
      <c r="G137" s="52" t="s">
        <v>17</v>
      </c>
      <c r="H137" s="53">
        <v>43738</v>
      </c>
      <c r="I137" s="53">
        <v>43787</v>
      </c>
      <c r="J137" s="53">
        <v>43787</v>
      </c>
      <c r="K137" s="54">
        <v>612600000</v>
      </c>
      <c r="L137" s="54">
        <v>617500000</v>
      </c>
      <c r="M137" s="52" t="s">
        <v>447</v>
      </c>
      <c r="N137" s="21">
        <v>1.1946117804551539</v>
      </c>
      <c r="O137" s="22">
        <v>0.88002008032128509</v>
      </c>
      <c r="P137" s="22">
        <v>0.25</v>
      </c>
      <c r="Q137" s="22">
        <v>1.47757766227487</v>
      </c>
      <c r="R137" s="22">
        <v>0.27911401668536862</v>
      </c>
      <c r="S137" s="22">
        <v>7.0449334048885204E-2</v>
      </c>
      <c r="T137" s="22">
        <v>0.20866468263648338</v>
      </c>
      <c r="U137" s="22">
        <v>0.69152665296748461</v>
      </c>
      <c r="V137" s="22">
        <v>0.1745436963616584</v>
      </c>
      <c r="W137" s="22">
        <v>0.51698295660582616</v>
      </c>
      <c r="X137" s="23">
        <v>0.34829487242035417</v>
      </c>
      <c r="Y137" s="23">
        <v>0.72915564956812973</v>
      </c>
      <c r="Z137" s="23">
        <v>0.65170512757964583</v>
      </c>
      <c r="AA137" s="23">
        <v>0.31887593306337514</v>
      </c>
      <c r="AB137" s="24">
        <v>0.40362004195735962</v>
      </c>
      <c r="AC137" s="25">
        <v>0.4253755715218811</v>
      </c>
      <c r="AD137" s="23">
        <v>0.18277814064881343</v>
      </c>
      <c r="AE137" s="23">
        <v>0.18277814064881343</v>
      </c>
      <c r="AF137" s="23">
        <v>0.12551709122577837</v>
      </c>
      <c r="AG137" s="23">
        <v>19.298850574712645</v>
      </c>
      <c r="AH137" s="24">
        <v>19.298850574712645</v>
      </c>
      <c r="AI137" s="25">
        <v>-0.46274118429807054</v>
      </c>
      <c r="AJ137" s="23">
        <v>0.50301204819277112</v>
      </c>
      <c r="AK137" s="23">
        <v>0.31410592553749345</v>
      </c>
      <c r="AL137" s="24">
        <v>0.52543261667540642</v>
      </c>
      <c r="AM137" s="25">
        <v>0.27873806358032155</v>
      </c>
      <c r="AN137" s="23">
        <v>2.2207179983077481</v>
      </c>
      <c r="AO137" s="23">
        <v>0.89632629165243694</v>
      </c>
      <c r="AP137" s="23">
        <v>15.797076526225279</v>
      </c>
      <c r="AQ137" s="23">
        <v>0.11250426891740255</v>
      </c>
      <c r="AR137" s="23">
        <v>0.1636185499673416</v>
      </c>
      <c r="AS137" s="23">
        <v>-7.5713041585020679E-2</v>
      </c>
      <c r="AT137" s="23">
        <v>0.14665560813777626</v>
      </c>
      <c r="AU137" s="23">
        <v>0.30655957161981257</v>
      </c>
      <c r="AV137" s="23">
        <v>0.32022373710889707</v>
      </c>
      <c r="AW137" s="23">
        <v>0.70282908580780923</v>
      </c>
      <c r="AX137" s="23">
        <v>0.42833761982698154</v>
      </c>
      <c r="AY137" s="23">
        <v>1.7036926742108398</v>
      </c>
      <c r="AZ137" s="23">
        <v>1.2587849910661109</v>
      </c>
      <c r="BA137" s="23">
        <v>0.79444926279271466</v>
      </c>
      <c r="BB137" s="23">
        <v>0.58696032162209399</v>
      </c>
      <c r="BC137" s="24">
        <v>0.23125129123338614</v>
      </c>
    </row>
    <row r="138" spans="1:55" x14ac:dyDescent="0.2">
      <c r="A138" s="52" t="s">
        <v>451</v>
      </c>
      <c r="B138" s="52" t="s">
        <v>452</v>
      </c>
      <c r="C138" s="52" t="s">
        <v>138</v>
      </c>
      <c r="D138" s="52">
        <v>100699</v>
      </c>
      <c r="E138" s="52" t="s">
        <v>16</v>
      </c>
      <c r="F138" s="52">
        <v>2019</v>
      </c>
      <c r="G138" s="52" t="s">
        <v>17</v>
      </c>
      <c r="H138" s="53">
        <v>43830</v>
      </c>
      <c r="I138" s="53">
        <v>43888</v>
      </c>
      <c r="J138" s="53">
        <v>43888</v>
      </c>
      <c r="K138" s="54">
        <v>578174000</v>
      </c>
      <c r="L138" s="54">
        <v>581368000</v>
      </c>
      <c r="M138" s="52" t="s">
        <v>453</v>
      </c>
      <c r="N138" s="21">
        <v>1.2806755256612856</v>
      </c>
      <c r="O138" s="22">
        <v>1.0943308797332829</v>
      </c>
      <c r="P138" s="22">
        <v>0.49251036338198034</v>
      </c>
      <c r="Q138" s="22">
        <v>0.71549813786198202</v>
      </c>
      <c r="R138" s="22">
        <v>0.13940734404522198</v>
      </c>
      <c r="S138" s="22">
        <v>2.7327534340564619E-2</v>
      </c>
      <c r="T138" s="22">
        <v>0.11207980970465735</v>
      </c>
      <c r="U138" s="22">
        <v>0.23915303911386296</v>
      </c>
      <c r="V138" s="22">
        <v>4.6880334273597973E-2</v>
      </c>
      <c r="W138" s="22">
        <v>0.19227270484026499</v>
      </c>
      <c r="X138" s="23">
        <v>0.14204430118157746</v>
      </c>
      <c r="Y138" s="23">
        <v>0.58292106410928302</v>
      </c>
      <c r="Z138" s="23">
        <v>0.85795569881842249</v>
      </c>
      <c r="AA138" s="23">
        <v>0</v>
      </c>
      <c r="AB138" s="24">
        <v>0.58292106410928302</v>
      </c>
      <c r="AC138" s="25">
        <v>1</v>
      </c>
      <c r="AD138" s="23">
        <v>0.4583787903467974</v>
      </c>
      <c r="AE138" s="23">
        <v>0.24263023883869095</v>
      </c>
      <c r="AF138" s="23">
        <v>0.15735985320575585</v>
      </c>
      <c r="AG138" s="23">
        <v>43.032755538030237</v>
      </c>
      <c r="AH138" s="24">
        <v>22.778208708522165</v>
      </c>
      <c r="AI138" s="25">
        <v>-0.18538375976028951</v>
      </c>
      <c r="AJ138" s="23">
        <v>1.9824981548820764</v>
      </c>
      <c r="AK138" s="23">
        <v>1.4636389580563443</v>
      </c>
      <c r="AL138" s="24">
        <v>1.5772910647455687</v>
      </c>
      <c r="AM138" s="25">
        <v>0.1263779812091245</v>
      </c>
      <c r="AN138" s="23">
        <v>0.80311450878057822</v>
      </c>
      <c r="AO138" s="23">
        <v>0.46815236405997879</v>
      </c>
      <c r="AP138" s="23">
        <v>15.038273243599638</v>
      </c>
      <c r="AQ138" s="23">
        <v>7.3668387286405831E-2</v>
      </c>
      <c r="AR138" s="23">
        <v>0.46968887696200678</v>
      </c>
      <c r="AS138" s="23">
        <v>-8.7072689928804833E-2</v>
      </c>
      <c r="AT138" s="23">
        <v>0.21988595812243997</v>
      </c>
      <c r="AU138" s="23">
        <v>0.48231880383415382</v>
      </c>
      <c r="AV138" s="23">
        <v>0.38373661926138497</v>
      </c>
      <c r="AW138" s="23">
        <v>1.9618694812371977</v>
      </c>
      <c r="AX138" s="23">
        <v>0.47730008683177921</v>
      </c>
      <c r="AY138" s="23">
        <v>0.64964173599037278</v>
      </c>
      <c r="AZ138" s="23">
        <v>0.39508280246142308</v>
      </c>
      <c r="BA138" s="23">
        <v>0.72616905126676934</v>
      </c>
      <c r="BB138" s="23">
        <v>0.81479150673671796</v>
      </c>
      <c r="BC138" s="24">
        <v>0.12775801849214644</v>
      </c>
    </row>
    <row r="139" spans="1:55" x14ac:dyDescent="0.2">
      <c r="A139" s="52" t="s">
        <v>457</v>
      </c>
      <c r="B139" s="52" t="s">
        <v>458</v>
      </c>
      <c r="C139" s="52" t="s">
        <v>72</v>
      </c>
      <c r="D139" s="52">
        <v>378138</v>
      </c>
      <c r="E139" s="52" t="s">
        <v>16</v>
      </c>
      <c r="F139" s="52">
        <v>2019</v>
      </c>
      <c r="G139" s="52" t="s">
        <v>17</v>
      </c>
      <c r="H139" s="53">
        <v>43830</v>
      </c>
      <c r="I139" s="53">
        <v>43882</v>
      </c>
      <c r="J139" s="53">
        <v>43882</v>
      </c>
      <c r="K139" s="54">
        <v>85335000</v>
      </c>
      <c r="L139" s="54">
        <v>86288000</v>
      </c>
      <c r="M139" s="52" t="s">
        <v>459</v>
      </c>
      <c r="N139" s="21">
        <v>0.58572208920110735</v>
      </c>
      <c r="O139" s="22">
        <v>0.58572208920110735</v>
      </c>
      <c r="P139" s="22">
        <v>0.38331673939386279</v>
      </c>
      <c r="Q139" s="22">
        <v>0.84225455422619566</v>
      </c>
      <c r="R139" s="22">
        <v>0.43061419454497618</v>
      </c>
      <c r="S139" s="22">
        <v>3.0077550690854375E-2</v>
      </c>
      <c r="T139" s="22">
        <v>0.40053664385412185</v>
      </c>
      <c r="U139" s="22">
        <v>0.79330096101492742</v>
      </c>
      <c r="V139" s="22">
        <v>5.541050474019573E-2</v>
      </c>
      <c r="W139" s="22">
        <v>0.73789045627473171</v>
      </c>
      <c r="X139" s="23">
        <v>0.11986406357608599</v>
      </c>
      <c r="Y139" s="23">
        <v>0.76158133236167036</v>
      </c>
      <c r="Z139" s="23">
        <v>0.88013593642391397</v>
      </c>
      <c r="AA139" s="23">
        <v>0.19952995155767961</v>
      </c>
      <c r="AB139" s="24">
        <v>0.54281315125858443</v>
      </c>
      <c r="AC139" s="25">
        <v>0.49476568371166496</v>
      </c>
      <c r="AD139" s="23">
        <v>0.20961212770624257</v>
      </c>
      <c r="AE139" s="23">
        <v>0.20961212770624257</v>
      </c>
      <c r="AF139" s="23">
        <v>9.1232870801526034E-2</v>
      </c>
      <c r="AG139" s="23">
        <v>2.5794812682665653</v>
      </c>
      <c r="AH139" s="24">
        <v>2.5794812682665653</v>
      </c>
      <c r="AI139" s="25">
        <v>0.60323436013344522</v>
      </c>
      <c r="AJ139" s="23">
        <v>0.40631424714251546</v>
      </c>
      <c r="AK139" s="23">
        <v>0.11207087177107916</v>
      </c>
      <c r="AL139" s="24">
        <v>0.19309503335970948</v>
      </c>
      <c r="AM139" s="25">
        <v>3.9008056899106615E-2</v>
      </c>
      <c r="AN139" s="23">
        <v>0.42756581653521897</v>
      </c>
      <c r="AO139" s="23">
        <v>0.23208834824393199</v>
      </c>
      <c r="AP139" s="23">
        <v>-2.7375632756418615</v>
      </c>
      <c r="AQ139" s="23">
        <v>2.1174086289878227E-2</v>
      </c>
      <c r="AR139" s="23">
        <v>0.35826642263589192</v>
      </c>
      <c r="AS139" s="23">
        <v>0.21611861621606074</v>
      </c>
      <c r="AT139" s="23">
        <v>8.3149462260826604E-2</v>
      </c>
      <c r="AU139" s="23">
        <v>9.8199555868290541E-3</v>
      </c>
      <c r="AV139" s="23">
        <v>4.6667934116632918E-3</v>
      </c>
      <c r="AW139" s="23">
        <v>0.20759514400662479</v>
      </c>
      <c r="AX139" s="23">
        <v>5.0172375409504241E-3</v>
      </c>
      <c r="AY139" s="23">
        <v>8.8515351336144334</v>
      </c>
      <c r="AZ139" s="23">
        <v>7.2390881831250233</v>
      </c>
      <c r="BA139" s="23">
        <v>9.4907872696817414E-2</v>
      </c>
      <c r="BB139" s="23">
        <v>0.1129747535207105</v>
      </c>
      <c r="BC139" s="24">
        <v>6.1165673917726329E-2</v>
      </c>
    </row>
    <row r="140" spans="1:55" x14ac:dyDescent="0.2">
      <c r="A140" s="12" t="s">
        <v>460</v>
      </c>
      <c r="B140" s="12" t="s">
        <v>461</v>
      </c>
      <c r="C140" s="52" t="s">
        <v>72</v>
      </c>
      <c r="D140" s="12">
        <v>421306</v>
      </c>
      <c r="E140" s="12" t="s">
        <v>16</v>
      </c>
      <c r="F140" s="12">
        <v>2018</v>
      </c>
      <c r="G140" s="12" t="s">
        <v>17</v>
      </c>
      <c r="H140" s="63">
        <v>43465</v>
      </c>
      <c r="I140" s="63">
        <v>43517</v>
      </c>
      <c r="J140" s="63">
        <v>43591</v>
      </c>
      <c r="K140" s="64">
        <v>368450000</v>
      </c>
      <c r="L140" s="64">
        <v>384455000</v>
      </c>
      <c r="M140" s="65" t="s">
        <v>462</v>
      </c>
      <c r="N140" s="21">
        <v>3.2175904794310234E-2</v>
      </c>
      <c r="O140" s="22">
        <v>3.2175904794310234E-2</v>
      </c>
      <c r="P140" s="22">
        <v>1.312397819032839E-2</v>
      </c>
      <c r="Q140" s="22">
        <v>0.89207464127350511</v>
      </c>
      <c r="R140" s="22">
        <v>0.4323746510590335</v>
      </c>
      <c r="S140" s="22">
        <v>0.14144471109421305</v>
      </c>
      <c r="T140" s="22">
        <v>0.29092993996482042</v>
      </c>
      <c r="U140" s="22">
        <v>0.81808511279827767</v>
      </c>
      <c r="V140" s="22">
        <v>0.26762395100361774</v>
      </c>
      <c r="W140" s="22">
        <v>0.55046116179465998</v>
      </c>
      <c r="X140" s="23">
        <v>5.703236639381307E-3</v>
      </c>
      <c r="Y140" s="23">
        <v>0.52852037556347486</v>
      </c>
      <c r="Z140" s="23">
        <v>0.99429676336061867</v>
      </c>
      <c r="AA140" s="23">
        <v>0</v>
      </c>
      <c r="AB140" s="24">
        <v>0.52852037556347486</v>
      </c>
      <c r="AC140" s="25">
        <v>0.79762134691056663</v>
      </c>
      <c r="AD140" s="23">
        <v>0.63797909894145055</v>
      </c>
      <c r="AE140" s="23">
        <v>0.33324956155557989</v>
      </c>
      <c r="AF140" s="23">
        <v>0.25381491246237059</v>
      </c>
      <c r="AG140" s="23">
        <v>3.9795505128701376</v>
      </c>
      <c r="AH140" s="24">
        <v>2.0787255660925101</v>
      </c>
      <c r="AI140" s="25">
        <v>-0.71068388514298142</v>
      </c>
      <c r="AJ140" s="23">
        <v>0.37519467981222215</v>
      </c>
      <c r="AK140" s="23">
        <v>6.3570070058320882E-2</v>
      </c>
      <c r="AL140" s="24">
        <v>0.1538108848337463</v>
      </c>
      <c r="AM140" s="25">
        <v>6.0716195887187345E-2</v>
      </c>
      <c r="AN140" s="23">
        <v>0.23921445473062519</v>
      </c>
      <c r="AO140" s="23">
        <v>0.1264297134544419</v>
      </c>
      <c r="AP140" s="23">
        <v>-0.73699085662052533</v>
      </c>
      <c r="AQ140" s="23">
        <v>3.2089746653081765E-2</v>
      </c>
      <c r="AR140" s="23">
        <v>0.52601501531549766</v>
      </c>
      <c r="AS140" s="23">
        <v>-0.37383039472796281</v>
      </c>
      <c r="AT140" s="23">
        <v>6.6503927659072246E-2</v>
      </c>
      <c r="AU140" s="23">
        <v>0.27094671789892416</v>
      </c>
      <c r="AV140" s="23">
        <v>0.11107448123648848</v>
      </c>
      <c r="AW140" s="23">
        <v>0.22859086853389504</v>
      </c>
      <c r="AX140" s="23">
        <v>0.16507682252296618</v>
      </c>
      <c r="AY140" s="23">
        <v>5.3604916026692004</v>
      </c>
      <c r="AZ140" s="23">
        <v>5.3316512531709979</v>
      </c>
      <c r="BA140" s="23">
        <v>1.4966085767329569</v>
      </c>
      <c r="BB140" s="23">
        <v>9.7444765721332385E-2</v>
      </c>
      <c r="BC140" s="24">
        <v>5.1209648269573124E-2</v>
      </c>
    </row>
    <row r="141" spans="1:55" x14ac:dyDescent="0.2">
      <c r="A141" s="52" t="s">
        <v>472</v>
      </c>
      <c r="B141" s="52" t="s">
        <v>473</v>
      </c>
      <c r="C141" s="52" t="s">
        <v>52</v>
      </c>
      <c r="D141" s="52">
        <v>378141</v>
      </c>
      <c r="E141" s="52" t="s">
        <v>16</v>
      </c>
      <c r="F141" s="52">
        <v>2019</v>
      </c>
      <c r="G141" s="52" t="s">
        <v>17</v>
      </c>
      <c r="H141" s="53">
        <v>43830</v>
      </c>
      <c r="I141" s="53">
        <v>43888</v>
      </c>
      <c r="J141" s="53">
        <v>43888</v>
      </c>
      <c r="K141" s="54">
        <v>324337584</v>
      </c>
      <c r="L141" s="54">
        <v>327053630</v>
      </c>
      <c r="M141" s="52" t="s">
        <v>474</v>
      </c>
      <c r="N141" s="21">
        <v>0.66967045091154975</v>
      </c>
      <c r="O141" s="22">
        <v>0.60436275832650821</v>
      </c>
      <c r="P141" s="22">
        <v>4.2800527961929938E-3</v>
      </c>
      <c r="Q141" s="22">
        <v>2.2164333931612248</v>
      </c>
      <c r="R141" s="22">
        <v>0.34282336689004439</v>
      </c>
      <c r="S141" s="22">
        <v>7.9615717521058001E-3</v>
      </c>
      <c r="T141" s="22">
        <v>0.33486179513793857</v>
      </c>
      <c r="U141" s="22">
        <v>1.1026685252211008</v>
      </c>
      <c r="V141" s="22">
        <v>2.5607865245522214E-2</v>
      </c>
      <c r="W141" s="22">
        <v>1.0770606599755788</v>
      </c>
      <c r="X141" s="23">
        <v>5.871374357232282E-2</v>
      </c>
      <c r="Y141" s="23">
        <v>0.34841230325962458</v>
      </c>
      <c r="Z141" s="23">
        <v>0.94128625642767716</v>
      </c>
      <c r="AA141" s="23">
        <v>0.10765672480356017</v>
      </c>
      <c r="AB141" s="24">
        <v>0.31090337580942867</v>
      </c>
      <c r="AC141" s="25">
        <v>0.64344447350427547</v>
      </c>
      <c r="AD141" s="23">
        <v>0.4001846015994896</v>
      </c>
      <c r="AE141" s="23">
        <v>0.29635757822404818</v>
      </c>
      <c r="AF141" s="23">
        <v>0.10661539886963772</v>
      </c>
      <c r="AG141" s="23">
        <v>6.3994396067494757</v>
      </c>
      <c r="AH141" s="24">
        <v>4.7391189372783415</v>
      </c>
      <c r="AI141" s="25">
        <v>0.58343123950960829</v>
      </c>
      <c r="AJ141" s="23">
        <v>0.55735456570860087</v>
      </c>
      <c r="AK141" s="23">
        <v>9.496356247046174E-2</v>
      </c>
      <c r="AL141" s="24">
        <v>0.14254099394966988</v>
      </c>
      <c r="AM141" s="25">
        <v>7.109995304078881E-2</v>
      </c>
      <c r="AN141" s="23">
        <v>0.66688258726795313</v>
      </c>
      <c r="AO141" s="23">
        <v>0.20733604765013253</v>
      </c>
      <c r="AP141" s="23">
        <v>-7.1589405419202299</v>
      </c>
      <c r="AQ141" s="23">
        <v>2.2105215420273095E-2</v>
      </c>
      <c r="AR141" s="23">
        <v>0.23568686689802462</v>
      </c>
      <c r="AS141" s="23">
        <v>0.13750708089045055</v>
      </c>
      <c r="AT141" s="23">
        <v>4.8866383465679279E-2</v>
      </c>
      <c r="AU141" s="23">
        <v>-0.35076657931091482</v>
      </c>
      <c r="AV141" s="23">
        <v>-8.9707019436966559E-2</v>
      </c>
      <c r="AW141" s="23">
        <v>0.14593000508030454</v>
      </c>
      <c r="AX141" s="23">
        <v>-9.1839866128601705E-2</v>
      </c>
      <c r="AY141" s="23">
        <v>4.1317613290342017</v>
      </c>
      <c r="AZ141" s="23">
        <v>4.1272386832747099</v>
      </c>
      <c r="BA141" s="23">
        <v>-1.3912401147127835</v>
      </c>
      <c r="BB141" s="23">
        <v>0.179234016390274</v>
      </c>
      <c r="BC141" s="24">
        <v>6.7350612841416913E-2</v>
      </c>
    </row>
    <row r="142" spans="1:55" x14ac:dyDescent="0.2">
      <c r="A142" s="52" t="s">
        <v>463</v>
      </c>
      <c r="B142" s="52" t="s">
        <v>464</v>
      </c>
      <c r="C142" s="52" t="s">
        <v>72</v>
      </c>
      <c r="D142" s="52">
        <v>378140</v>
      </c>
      <c r="E142" s="52" t="s">
        <v>16</v>
      </c>
      <c r="F142" s="52">
        <v>2019</v>
      </c>
      <c r="G142" s="52" t="s">
        <v>17</v>
      </c>
      <c r="H142" s="53">
        <v>43830</v>
      </c>
      <c r="I142" s="53">
        <v>43881</v>
      </c>
      <c r="J142" s="53">
        <v>43881</v>
      </c>
      <c r="K142" s="54">
        <v>66089570</v>
      </c>
      <c r="L142" s="54">
        <v>66179051</v>
      </c>
      <c r="M142" s="59" t="s">
        <v>465</v>
      </c>
      <c r="N142" s="21">
        <v>1.3105569374074684E-2</v>
      </c>
      <c r="O142" s="22">
        <v>1.3105569374074684E-2</v>
      </c>
      <c r="P142" s="22">
        <v>1.1326732442853631E-2</v>
      </c>
      <c r="Q142" s="22">
        <v>0.97260901170237635</v>
      </c>
      <c r="R142" s="22">
        <v>0.45286812974478186</v>
      </c>
      <c r="S142" s="22">
        <v>0.45286812974478186</v>
      </c>
      <c r="T142" s="22">
        <v>0</v>
      </c>
      <c r="U142" s="22">
        <v>0.89333175384735763</v>
      </c>
      <c r="V142" s="22">
        <v>0.89333175384735763</v>
      </c>
      <c r="W142" s="22">
        <v>0</v>
      </c>
      <c r="X142" s="23">
        <v>6.3826379403096557E-3</v>
      </c>
      <c r="Y142" s="23">
        <v>0.50694283259762285</v>
      </c>
      <c r="Z142" s="23">
        <v>0.99361736205969031</v>
      </c>
      <c r="AA142" s="23">
        <v>0</v>
      </c>
      <c r="AB142" s="24">
        <v>0.50694283259762285</v>
      </c>
      <c r="AC142" s="25">
        <v>0.87119929048628397</v>
      </c>
      <c r="AD142" s="23">
        <v>0.6630761802685331</v>
      </c>
      <c r="AE142" s="23">
        <v>0.33177573613760181</v>
      </c>
      <c r="AF142" s="23">
        <v>0.30084888248165437</v>
      </c>
      <c r="AG142" s="23">
        <v>4.4547642162704344</v>
      </c>
      <c r="AH142" s="24">
        <v>2.228978692273361</v>
      </c>
      <c r="AI142" s="25">
        <v>-0.50233875433994246</v>
      </c>
      <c r="AJ142" s="23">
        <v>0.14853199490412591</v>
      </c>
      <c r="AK142" s="23">
        <v>7.1486631700074021E-2</v>
      </c>
      <c r="AL142" s="24">
        <v>0.15973223600868494</v>
      </c>
      <c r="AM142" s="25">
        <v>6.8202432139289546E-2</v>
      </c>
      <c r="AN142" s="23">
        <v>0.22669996835852799</v>
      </c>
      <c r="AO142" s="23">
        <v>0.11492392410946364</v>
      </c>
      <c r="AP142" s="23">
        <v>-0.23910873003019492</v>
      </c>
      <c r="AQ142" s="23">
        <v>3.4574734138738593E-2</v>
      </c>
      <c r="AR142" s="23">
        <v>0.62943934034400462</v>
      </c>
      <c r="AS142" s="23">
        <v>-0.31619177416096239</v>
      </c>
      <c r="AT142" s="23">
        <v>7.2337638981205238E-2</v>
      </c>
      <c r="AU142" s="23">
        <v>6.3252060401266949E-2</v>
      </c>
      <c r="AV142" s="23">
        <v>6.8021661235831934E-2</v>
      </c>
      <c r="AW142" s="23" t="e">
        <v>#DIV/0!</v>
      </c>
      <c r="AX142" s="23" t="e">
        <v>#DIV/0!</v>
      </c>
      <c r="AY142" s="23">
        <v>5.9428926434165055</v>
      </c>
      <c r="AZ142" s="23">
        <v>5.8705032255932181</v>
      </c>
      <c r="BA142" s="23">
        <v>0.89096397335676525</v>
      </c>
      <c r="BB142" s="23">
        <v>8.4194420001970846E-2</v>
      </c>
      <c r="BC142" s="24">
        <v>7.4327971383568378E-2</v>
      </c>
    </row>
    <row r="143" spans="1:55" x14ac:dyDescent="0.2">
      <c r="A143" s="52" t="s">
        <v>427</v>
      </c>
      <c r="B143" s="52" t="s">
        <v>428</v>
      </c>
      <c r="C143" s="52" t="s">
        <v>15</v>
      </c>
      <c r="D143" s="52">
        <v>124922</v>
      </c>
      <c r="E143" s="52" t="s">
        <v>16</v>
      </c>
      <c r="F143" s="52">
        <v>2019</v>
      </c>
      <c r="G143" s="52" t="s">
        <v>17</v>
      </c>
      <c r="H143" s="53">
        <v>43830</v>
      </c>
      <c r="I143" s="53">
        <v>43887</v>
      </c>
      <c r="J143" s="53">
        <v>43887</v>
      </c>
      <c r="K143" s="54">
        <v>413800000</v>
      </c>
      <c r="L143" s="54">
        <v>415800000</v>
      </c>
      <c r="M143" s="52" t="s">
        <v>429</v>
      </c>
      <c r="N143" s="21">
        <v>1.700701480904131</v>
      </c>
      <c r="O143" s="22">
        <v>1.1541309431021045</v>
      </c>
      <c r="P143" s="22">
        <v>0.11515978176149649</v>
      </c>
      <c r="Q143" s="22">
        <v>1.0331577316392935</v>
      </c>
      <c r="R143" s="22">
        <v>0.25368084133516233</v>
      </c>
      <c r="S143" s="22">
        <v>1.5333028501752782E-2</v>
      </c>
      <c r="T143" s="22">
        <v>0.23834781283340953</v>
      </c>
      <c r="U143" s="22">
        <v>0.51577316392934613</v>
      </c>
      <c r="V143" s="22">
        <v>3.1174465447784318E-2</v>
      </c>
      <c r="W143" s="22">
        <v>0.48459869848156184</v>
      </c>
      <c r="X143" s="23">
        <v>0.26605700350556316</v>
      </c>
      <c r="Y143" s="23">
        <v>1.0967983141866631</v>
      </c>
      <c r="Z143" s="23">
        <v>0.73394299649443684</v>
      </c>
      <c r="AA143" s="23">
        <v>0.41018137479042827</v>
      </c>
      <c r="AB143" s="24">
        <v>0.49184575522024082</v>
      </c>
      <c r="AC143" s="25">
        <v>0.32968676951846659</v>
      </c>
      <c r="AD143" s="23">
        <v>0.13384759233286583</v>
      </c>
      <c r="AE143" s="23">
        <v>0.13384759233286583</v>
      </c>
      <c r="AF143" s="23">
        <v>0.10336605890603086</v>
      </c>
      <c r="AG143" s="23">
        <v>12.131355932203389</v>
      </c>
      <c r="AH143" s="24">
        <v>12.131355932203389</v>
      </c>
      <c r="AI143" s="25">
        <v>-0.44392929585627355</v>
      </c>
      <c r="AJ143" s="23">
        <v>0.67244738893219014</v>
      </c>
      <c r="AK143" s="23">
        <v>0.27036770007209804</v>
      </c>
      <c r="AL143" s="24">
        <v>0.41468397019947129</v>
      </c>
      <c r="AM143" s="25">
        <v>0.13703129841958475</v>
      </c>
      <c r="AN143" s="23">
        <v>1.3256894948868918</v>
      </c>
      <c r="AO143" s="23">
        <v>0.65203475080018292</v>
      </c>
      <c r="AP143" s="23">
        <v>5.9482758620689653</v>
      </c>
      <c r="AQ143" s="23">
        <v>6.7398262459990851E-2</v>
      </c>
      <c r="AR143" s="23">
        <v>0.16133707339878448</v>
      </c>
      <c r="AS143" s="23">
        <v>-7.1622253389434315E-2</v>
      </c>
      <c r="AT143" s="23">
        <v>0.10519737844840725</v>
      </c>
      <c r="AU143" s="23">
        <v>0.31625097427903354</v>
      </c>
      <c r="AV143" s="23">
        <v>0.19502523431867338</v>
      </c>
      <c r="AW143" s="23">
        <v>0.44136078782452998</v>
      </c>
      <c r="AX143" s="23">
        <v>0.20757130067783605</v>
      </c>
      <c r="AY143" s="23">
        <v>2.9067411805798113</v>
      </c>
      <c r="AZ143" s="23">
        <v>2.7003143555710793</v>
      </c>
      <c r="BA143" s="23">
        <v>0.73405698778833106</v>
      </c>
      <c r="BB143" s="23">
        <v>0.344027877913963</v>
      </c>
      <c r="BC143" s="24">
        <v>0.10345824449824739</v>
      </c>
    </row>
    <row r="144" spans="1:55" x14ac:dyDescent="0.2">
      <c r="A144" s="52" t="s">
        <v>448</v>
      </c>
      <c r="B144" s="52" t="s">
        <v>449</v>
      </c>
      <c r="C144" s="52" t="s">
        <v>52</v>
      </c>
      <c r="D144" s="52">
        <v>354347</v>
      </c>
      <c r="E144" s="52" t="s">
        <v>16</v>
      </c>
      <c r="F144" s="52">
        <v>2019</v>
      </c>
      <c r="G144" s="52" t="s">
        <v>17</v>
      </c>
      <c r="H144" s="53">
        <v>43830</v>
      </c>
      <c r="I144" s="53">
        <v>43882</v>
      </c>
      <c r="J144" s="53">
        <v>43882</v>
      </c>
      <c r="K144" s="54">
        <v>199256589</v>
      </c>
      <c r="L144" s="54">
        <v>201031695</v>
      </c>
      <c r="M144" s="52" t="s">
        <v>450</v>
      </c>
      <c r="N144" s="21">
        <v>0.54194681114349474</v>
      </c>
      <c r="O144" s="22">
        <v>0.51606353426755058</v>
      </c>
      <c r="P144" s="22">
        <v>7.5745005349203434E-2</v>
      </c>
      <c r="Q144" s="22">
        <v>3.9363898078704267</v>
      </c>
      <c r="R144" s="22">
        <v>0.3831957257989303</v>
      </c>
      <c r="S144" s="22">
        <v>5.3007185535386421E-2</v>
      </c>
      <c r="T144" s="22">
        <v>0.33018854026354388</v>
      </c>
      <c r="U144" s="22">
        <v>1.8916034752533502</v>
      </c>
      <c r="V144" s="22">
        <v>0.26166413042077824</v>
      </c>
      <c r="W144" s="22">
        <v>1.6299393448325721</v>
      </c>
      <c r="X144" s="23">
        <v>5.888943589572266E-2</v>
      </c>
      <c r="Y144" s="23">
        <v>0.20406524347991714</v>
      </c>
      <c r="Z144" s="23">
        <v>0.94111056410427729</v>
      </c>
      <c r="AA144" s="23">
        <v>7.2920238515601834E-3</v>
      </c>
      <c r="AB144" s="24">
        <v>0.20257719485718714</v>
      </c>
      <c r="AC144" s="25">
        <v>0.7037783928241983</v>
      </c>
      <c r="AD144" s="23">
        <v>0.29052624341222499</v>
      </c>
      <c r="AE144" s="23">
        <v>0.15447876776882621</v>
      </c>
      <c r="AF144" s="23">
        <v>0.11409718814050206</v>
      </c>
      <c r="AG144" s="23">
        <v>3.9145534579666132</v>
      </c>
      <c r="AH144" s="24">
        <v>2.0814484345700053</v>
      </c>
      <c r="AI144" s="25">
        <v>0.58167517388706425</v>
      </c>
      <c r="AJ144" s="23">
        <v>0.5011378955790653</v>
      </c>
      <c r="AK144" s="23">
        <v>0.1053771819332241</v>
      </c>
      <c r="AL144" s="24">
        <v>0.14210760418240173</v>
      </c>
      <c r="AM144" s="25">
        <v>0.11845924135946598</v>
      </c>
      <c r="AN144" s="23">
        <v>1.0382310317200136</v>
      </c>
      <c r="AO144" s="23">
        <v>0.21032193001952365</v>
      </c>
      <c r="AP144" s="23">
        <v>-4.2255954718464492</v>
      </c>
      <c r="AQ144" s="23">
        <v>2.3997140819511098E-2</v>
      </c>
      <c r="AR144" s="23">
        <v>0.25891273687516853</v>
      </c>
      <c r="AS144" s="23">
        <v>0.15060311124343934</v>
      </c>
      <c r="AT144" s="23">
        <v>5.4455026526222534E-2</v>
      </c>
      <c r="AU144" s="23">
        <v>-0.30133015731977952</v>
      </c>
      <c r="AV144" s="23">
        <v>-8.5448151302028388E-2</v>
      </c>
      <c r="AW144" s="23">
        <v>0.16492100689732786</v>
      </c>
      <c r="AX144" s="23">
        <v>-9.9165665562539126E-2</v>
      </c>
      <c r="AY144" s="23">
        <v>6.2712011238585808</v>
      </c>
      <c r="AZ144" s="23">
        <v>6.136501990166237</v>
      </c>
      <c r="BA144" s="23">
        <v>-1.3644694842035214</v>
      </c>
      <c r="BB144" s="23">
        <v>8.4787669581746702E-2</v>
      </c>
      <c r="BC144" s="24">
        <v>3.6451155747588428E-2</v>
      </c>
    </row>
    <row r="145" spans="1:55" x14ac:dyDescent="0.2">
      <c r="A145" s="52" t="s">
        <v>439</v>
      </c>
      <c r="B145" s="52" t="s">
        <v>440</v>
      </c>
      <c r="C145" s="52" t="s">
        <v>24</v>
      </c>
      <c r="D145" s="52">
        <v>108955</v>
      </c>
      <c r="E145" s="52" t="s">
        <v>16</v>
      </c>
      <c r="F145" s="52">
        <v>2019</v>
      </c>
      <c r="G145" s="52" t="s">
        <v>17</v>
      </c>
      <c r="H145" s="53">
        <v>43830</v>
      </c>
      <c r="I145" s="53">
        <v>43875</v>
      </c>
      <c r="J145" s="53">
        <v>43875</v>
      </c>
      <c r="K145" s="54">
        <v>627000000</v>
      </c>
      <c r="L145" s="54">
        <v>637200000</v>
      </c>
      <c r="M145" s="52" t="s">
        <v>441</v>
      </c>
      <c r="N145" s="21">
        <v>3.3067375886524824</v>
      </c>
      <c r="O145" s="22">
        <v>2.5965203900709222</v>
      </c>
      <c r="P145" s="22">
        <v>1.6809618794326242</v>
      </c>
      <c r="Q145" s="22">
        <v>0.56403828074150852</v>
      </c>
      <c r="R145" s="22">
        <v>9.1613877714585165E-2</v>
      </c>
      <c r="S145" s="22">
        <v>0</v>
      </c>
      <c r="T145" s="22">
        <v>9.1613877714585165E-2</v>
      </c>
      <c r="U145" s="22">
        <v>0.1432876117927826</v>
      </c>
      <c r="V145" s="22">
        <v>0</v>
      </c>
      <c r="W145" s="22">
        <v>0.1432876117927826</v>
      </c>
      <c r="X145" s="23">
        <v>0.45991892849986898</v>
      </c>
      <c r="Y145" s="23">
        <v>0.83234013523545813</v>
      </c>
      <c r="Z145" s="23">
        <v>0.54008107150013096</v>
      </c>
      <c r="AA145" s="23">
        <v>0.17997564772429525</v>
      </c>
      <c r="AB145" s="24">
        <v>0.63937053991153037</v>
      </c>
      <c r="AC145" s="25">
        <v>0.74369825206991724</v>
      </c>
      <c r="AD145" s="23">
        <v>0.27720791168353265</v>
      </c>
      <c r="AE145" s="23">
        <v>0.27720791168353265</v>
      </c>
      <c r="AF145" s="23">
        <v>0.24077736890524379</v>
      </c>
      <c r="AG145" s="23">
        <v>-104.80869565217391</v>
      </c>
      <c r="AH145" s="24">
        <v>-104.80869565217391</v>
      </c>
      <c r="AI145" s="25">
        <v>-0.12769204680345939</v>
      </c>
      <c r="AJ145" s="23">
        <v>1.3069592198581561</v>
      </c>
      <c r="AK145" s="23">
        <v>1.9841857335127859</v>
      </c>
      <c r="AL145" s="24">
        <v>1.9841857335127859</v>
      </c>
      <c r="AM145" s="25">
        <v>0.25236844008388981</v>
      </c>
      <c r="AN145" s="23">
        <v>1.0481402020104622</v>
      </c>
      <c r="AO145" s="23">
        <v>0.67014996686240969</v>
      </c>
      <c r="AP145" s="23">
        <v>2.0887778631821674</v>
      </c>
      <c r="AQ145" s="23">
        <v>0.16135694579306731</v>
      </c>
      <c r="AR145" s="23">
        <v>0.27125114995400185</v>
      </c>
      <c r="AS145" s="23">
        <v>-3.4636614535418581E-2</v>
      </c>
      <c r="AT145" s="23">
        <v>0.18177894915306483</v>
      </c>
      <c r="AU145" s="23">
        <v>0.6855053191489362</v>
      </c>
      <c r="AV145" s="23">
        <v>1.0407133243606999</v>
      </c>
      <c r="AW145" s="23">
        <v>1.9841857335127859</v>
      </c>
      <c r="AX145" s="23">
        <v>1.0407133243606999</v>
      </c>
      <c r="AY145" s="23">
        <v>0.49315523106280595</v>
      </c>
      <c r="AZ145" s="23">
        <v>-0.76536961752260846</v>
      </c>
      <c r="BA145" s="23">
        <v>0.59088738179386757</v>
      </c>
      <c r="BB145" s="23">
        <v>2.0277590847913864</v>
      </c>
      <c r="BC145" s="24">
        <v>0.21578316057074315</v>
      </c>
    </row>
    <row r="146" spans="1:55" x14ac:dyDescent="0.2">
      <c r="A146" s="52" t="s">
        <v>475</v>
      </c>
      <c r="B146" s="52" t="s">
        <v>476</v>
      </c>
      <c r="C146" s="52" t="s">
        <v>52</v>
      </c>
      <c r="D146" s="52">
        <v>378142</v>
      </c>
      <c r="E146" s="52" t="s">
        <v>16</v>
      </c>
      <c r="F146" s="52">
        <v>2019</v>
      </c>
      <c r="G146" s="52" t="s">
        <v>17</v>
      </c>
      <c r="H146" s="53">
        <v>43830</v>
      </c>
      <c r="I146" s="53">
        <v>43872</v>
      </c>
      <c r="J146" s="53">
        <v>43872</v>
      </c>
      <c r="K146" s="54">
        <v>976000000</v>
      </c>
      <c r="L146" s="54">
        <v>976000000</v>
      </c>
      <c r="M146" s="59" t="s">
        <v>477</v>
      </c>
      <c r="N146" s="21">
        <v>0.84857243567148399</v>
      </c>
      <c r="O146" s="22">
        <v>0.72393373281635531</v>
      </c>
      <c r="P146" s="22">
        <v>4.1381741275995768E-2</v>
      </c>
      <c r="Q146" s="22">
        <v>2.6148728776791139</v>
      </c>
      <c r="R146" s="22">
        <v>0.29932707618201748</v>
      </c>
      <c r="S146" s="22">
        <v>4.8648951407058896E-2</v>
      </c>
      <c r="T146" s="22">
        <v>0.2506781247749586</v>
      </c>
      <c r="U146" s="22">
        <v>1.0820293292453649</v>
      </c>
      <c r="V146" s="22">
        <v>0.17585977496890637</v>
      </c>
      <c r="W146" s="22">
        <v>0.90616955427645851</v>
      </c>
      <c r="X146" s="23">
        <v>9.6313721724797366E-2</v>
      </c>
      <c r="Y146" s="23">
        <v>0.29224852071005919</v>
      </c>
      <c r="Z146" s="23">
        <v>0.90368627827520265</v>
      </c>
      <c r="AA146" s="23">
        <v>5.3425830352784913E-2</v>
      </c>
      <c r="AB146" s="24">
        <v>0.27663490082175118</v>
      </c>
      <c r="AC146" s="25">
        <v>0.55000290376909233</v>
      </c>
      <c r="AD146" s="23">
        <v>0.24954991579069633</v>
      </c>
      <c r="AE146" s="23">
        <v>0.12608165398687496</v>
      </c>
      <c r="AF146" s="23">
        <v>8.525466054939311E-2</v>
      </c>
      <c r="AG146" s="23">
        <v>5.3180693069306928</v>
      </c>
      <c r="AH146" s="24">
        <v>2.6868811881188117</v>
      </c>
      <c r="AI146" s="25">
        <v>-8.7100165189968465E-3</v>
      </c>
      <c r="AJ146" s="23">
        <v>0.46943954881917521</v>
      </c>
      <c r="AK146" s="23">
        <v>0.14036729129353898</v>
      </c>
      <c r="AL146" s="24">
        <v>0.17800529284396802</v>
      </c>
      <c r="AM146" s="25">
        <v>8.4921759754721896E-2</v>
      </c>
      <c r="AN146" s="23">
        <v>0.99609521881236807</v>
      </c>
      <c r="AO146" s="23">
        <v>0.27555470206518001</v>
      </c>
      <c r="AP146" s="23">
        <v>-16.032588454376164</v>
      </c>
      <c r="AQ146" s="23">
        <v>2.3492322587356073E-2</v>
      </c>
      <c r="AR146" s="23">
        <v>0.19336198385504386</v>
      </c>
      <c r="AS146" s="23">
        <v>-1.6841860735234335E-3</v>
      </c>
      <c r="AT146" s="23">
        <v>5.3281803851908754E-2</v>
      </c>
      <c r="AU146" s="23">
        <v>-4.236869933027846E-2</v>
      </c>
      <c r="AV146" s="23">
        <v>-1.6065652650431715E-2</v>
      </c>
      <c r="AW146" s="23">
        <v>0.21255067190143317</v>
      </c>
      <c r="AX146" s="23">
        <v>-1.9183504101631076E-2</v>
      </c>
      <c r="AY146" s="23">
        <v>4.3529206423085878</v>
      </c>
      <c r="AZ146" s="23">
        <v>4.2846171747730972</v>
      </c>
      <c r="BA146" s="23">
        <v>-0.20470027247956404</v>
      </c>
      <c r="BB146" s="23">
        <v>0.11606832580395092</v>
      </c>
      <c r="BC146" s="24">
        <v>3.919055527474908E-2</v>
      </c>
    </row>
    <row r="147" spans="1:55" x14ac:dyDescent="0.2">
      <c r="A147" s="52" t="s">
        <v>481</v>
      </c>
      <c r="B147" s="52" t="s">
        <v>482</v>
      </c>
      <c r="C147" s="52" t="s">
        <v>15</v>
      </c>
      <c r="D147" s="52">
        <v>378143</v>
      </c>
      <c r="E147" s="52" t="s">
        <v>16</v>
      </c>
      <c r="F147" s="52">
        <v>2019</v>
      </c>
      <c r="G147" s="52" t="s">
        <v>17</v>
      </c>
      <c r="H147" s="53">
        <v>43830</v>
      </c>
      <c r="I147" s="53">
        <v>43882</v>
      </c>
      <c r="J147" s="53">
        <v>43882</v>
      </c>
      <c r="K147" s="54">
        <v>170360000</v>
      </c>
      <c r="L147" s="54">
        <v>173499000</v>
      </c>
      <c r="M147" s="52" t="s">
        <v>483</v>
      </c>
      <c r="N147" s="21">
        <v>2.3708639257462436</v>
      </c>
      <c r="O147" s="22">
        <v>2.3708639257462436</v>
      </c>
      <c r="P147" s="22">
        <v>1.0532158196655363</v>
      </c>
      <c r="Q147" s="22">
        <v>0.68025308355698721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3">
        <v>0.75027357305917519</v>
      </c>
      <c r="Y147" s="23">
        <v>0.59642905712525962</v>
      </c>
      <c r="Z147" s="23">
        <v>0.24972642694082478</v>
      </c>
      <c r="AA147" s="23">
        <v>2.1471422179028376E-3</v>
      </c>
      <c r="AB147" s="24">
        <v>0.59514843911672199</v>
      </c>
      <c r="AC147" s="25">
        <v>0.32248692606354701</v>
      </c>
      <c r="AD147" s="23">
        <v>0.10001215838783202</v>
      </c>
      <c r="AE147" s="23">
        <v>9.3780067240532783E-2</v>
      </c>
      <c r="AF147" s="23">
        <v>7.2215808693027128E-2</v>
      </c>
      <c r="AG147" s="23">
        <v>-35.856773231592335</v>
      </c>
      <c r="AH147" s="24">
        <v>-33.622418102881198</v>
      </c>
      <c r="AI147" s="25">
        <v>-0.54155077823910047</v>
      </c>
      <c r="AJ147" s="23">
        <v>0.66072336470036408</v>
      </c>
      <c r="AK147" s="23" t="e">
        <v>#DIV/0!</v>
      </c>
      <c r="AL147" s="24" t="e">
        <v>#DIV/0!</v>
      </c>
      <c r="AM147" s="25">
        <v>0.26870102616079689</v>
      </c>
      <c r="AN147" s="23">
        <v>3.7208061645197863</v>
      </c>
      <c r="AO147" s="23">
        <v>2.2144319810698279</v>
      </c>
      <c r="AP147" s="23">
        <v>5.104520777594975</v>
      </c>
      <c r="AQ147" s="23">
        <v>0.15991699630865974</v>
      </c>
      <c r="AR147" s="23">
        <v>9.4421379387447213E-2</v>
      </c>
      <c r="AS147" s="23">
        <v>-5.1133971489681393E-2</v>
      </c>
      <c r="AT147" s="23">
        <v>0.20908972221229052</v>
      </c>
      <c r="AU147" s="23">
        <v>0.621337683747062</v>
      </c>
      <c r="AV147" s="23" t="e">
        <v>#DIV/0!</v>
      </c>
      <c r="AW147" s="23" t="e">
        <v>#DIV/0!</v>
      </c>
      <c r="AX147" s="23" t="e">
        <v>#DIV/0!</v>
      </c>
      <c r="AY147" s="23">
        <v>0</v>
      </c>
      <c r="AZ147" s="23">
        <v>-1.504926361414898</v>
      </c>
      <c r="BA147" s="23">
        <v>1.2295497082461742</v>
      </c>
      <c r="BB147" s="23" t="e">
        <v>#DIV/0!</v>
      </c>
      <c r="BC147" s="24">
        <v>0.30381293772383999</v>
      </c>
    </row>
    <row r="148" spans="1:55" x14ac:dyDescent="0.2">
      <c r="A148" s="52" t="s">
        <v>478</v>
      </c>
      <c r="B148" s="52" t="s">
        <v>479</v>
      </c>
      <c r="C148" s="52" t="s">
        <v>45</v>
      </c>
      <c r="D148" s="52">
        <v>112653</v>
      </c>
      <c r="E148" s="52" t="s">
        <v>16</v>
      </c>
      <c r="F148" s="52">
        <v>2019</v>
      </c>
      <c r="G148" s="52" t="s">
        <v>17</v>
      </c>
      <c r="H148" s="53">
        <v>43830</v>
      </c>
      <c r="I148" s="53">
        <v>43875</v>
      </c>
      <c r="J148" s="53">
        <v>43875</v>
      </c>
      <c r="K148" s="54">
        <v>144613000</v>
      </c>
      <c r="L148" s="54">
        <v>149458000</v>
      </c>
      <c r="M148" s="52" t="s">
        <v>480</v>
      </c>
      <c r="N148" s="21">
        <v>0.72195258540227736</v>
      </c>
      <c r="O148" s="22">
        <v>0.72195258540227736</v>
      </c>
      <c r="P148" s="22">
        <v>0.35850289341049096</v>
      </c>
      <c r="Q148" s="22">
        <v>2.858043595748514</v>
      </c>
      <c r="R148" s="22">
        <v>0.23057527082555099</v>
      </c>
      <c r="S148" s="22">
        <v>3.4973851326111319E-2</v>
      </c>
      <c r="T148" s="22">
        <v>0.19560141949943968</v>
      </c>
      <c r="U148" s="22">
        <v>0.88956944694649609</v>
      </c>
      <c r="V148" s="22">
        <v>0.13493064312736444</v>
      </c>
      <c r="W148" s="22">
        <v>0.75463880381913173</v>
      </c>
      <c r="X148" s="23">
        <v>0.36117855808741128</v>
      </c>
      <c r="Y148" s="23">
        <v>0.48332607749238138</v>
      </c>
      <c r="Z148" s="23">
        <v>0.63882144191258872</v>
      </c>
      <c r="AA148" s="23">
        <v>0.37948262980948821</v>
      </c>
      <c r="AB148" s="24">
        <v>0.25919872992155396</v>
      </c>
      <c r="AC148" s="25">
        <v>0.82075080798872957</v>
      </c>
      <c r="AD148" s="23">
        <v>9.1240573464821409E-2</v>
      </c>
      <c r="AE148" s="23">
        <v>7.4832186956161437E-2</v>
      </c>
      <c r="AF148" s="23">
        <v>4.6821910996933787E-2</v>
      </c>
      <c r="AG148" s="23">
        <v>9.6578947368421044</v>
      </c>
      <c r="AH148" s="24">
        <v>7.9210526315789478</v>
      </c>
      <c r="AI148" s="25">
        <v>6.3245392121431154E-2</v>
      </c>
      <c r="AJ148" s="23">
        <v>0.25826022027254059</v>
      </c>
      <c r="AK148" s="23">
        <v>0.52085864722559738</v>
      </c>
      <c r="AL148" s="24">
        <v>0.56034831915755368</v>
      </c>
      <c r="AM148" s="25">
        <v>0.10178346243920014</v>
      </c>
      <c r="AN148" s="23">
        <v>2.1738425508917314</v>
      </c>
      <c r="AO148" s="23">
        <v>0.56345722824056776</v>
      </c>
      <c r="AP148" s="23">
        <v>-4.0506881503860352</v>
      </c>
      <c r="AQ148" s="23">
        <v>2.6382144191258873E-2</v>
      </c>
      <c r="AR148" s="23">
        <v>0.22930305792657663</v>
      </c>
      <c r="AS148" s="23">
        <v>1.450236181320958E-2</v>
      </c>
      <c r="AT148" s="23">
        <v>0.12920246544639521</v>
      </c>
      <c r="AU148" s="23">
        <v>0.11330968825835355</v>
      </c>
      <c r="AV148" s="23">
        <v>0.24584852166869178</v>
      </c>
      <c r="AW148" s="23">
        <v>0.66053950823585583</v>
      </c>
      <c r="AX148" s="23">
        <v>0.28980663642874194</v>
      </c>
      <c r="AY148" s="23">
        <v>4.4850136239782019</v>
      </c>
      <c r="AZ148" s="23">
        <v>0.99636693914623065</v>
      </c>
      <c r="BA148" s="23">
        <v>2.1486725663716815</v>
      </c>
      <c r="BB148" s="23">
        <v>0.18286755771567437</v>
      </c>
      <c r="BC148" s="24">
        <v>8.4376752008970282E-2</v>
      </c>
    </row>
    <row r="149" spans="1:55" x14ac:dyDescent="0.2">
      <c r="A149" s="52" t="s">
        <v>484</v>
      </c>
      <c r="B149" s="52" t="s">
        <v>485</v>
      </c>
      <c r="C149" s="52" t="s">
        <v>72</v>
      </c>
      <c r="D149" s="52">
        <v>130051</v>
      </c>
      <c r="E149" s="52" t="s">
        <v>16</v>
      </c>
      <c r="F149" s="52">
        <v>2019</v>
      </c>
      <c r="G149" s="52" t="s">
        <v>17</v>
      </c>
      <c r="H149" s="53">
        <v>43830</v>
      </c>
      <c r="I149" s="53">
        <v>43886</v>
      </c>
      <c r="J149" s="53">
        <v>43886</v>
      </c>
      <c r="K149" s="54">
        <v>129415040</v>
      </c>
      <c r="L149" s="54">
        <v>138472124</v>
      </c>
      <c r="M149" s="52" t="s">
        <v>486</v>
      </c>
      <c r="N149" s="21">
        <v>1.4158192728205855E-2</v>
      </c>
      <c r="O149" s="22">
        <v>1.4158192728205855E-2</v>
      </c>
      <c r="P149" s="22">
        <v>1.3159975387847569E-2</v>
      </c>
      <c r="Q149" s="22">
        <v>1.9203527131862543</v>
      </c>
      <c r="R149" s="22">
        <v>8.5264985361054715E-2</v>
      </c>
      <c r="S149" s="22">
        <v>1.851770028445766E-2</v>
      </c>
      <c r="T149" s="22">
        <v>6.6747285076597065E-2</v>
      </c>
      <c r="U149" s="22">
        <v>0.24900383133894241</v>
      </c>
      <c r="V149" s="22">
        <v>5.4078216267685802E-2</v>
      </c>
      <c r="W149" s="22">
        <v>0.19492561507125661</v>
      </c>
      <c r="X149" s="23">
        <v>8.2899524950667321E-3</v>
      </c>
      <c r="Y149" s="23">
        <v>0.34242439123353319</v>
      </c>
      <c r="Z149" s="23">
        <v>0.9917100475049333</v>
      </c>
      <c r="AA149" s="23">
        <v>0</v>
      </c>
      <c r="AB149" s="24">
        <v>0.34242439123353319</v>
      </c>
      <c r="AC149" s="25">
        <v>0.74317018404926727</v>
      </c>
      <c r="AD149" s="23">
        <v>0.65238059572594831</v>
      </c>
      <c r="AE149" s="23">
        <v>0.48435252595811545</v>
      </c>
      <c r="AF149" s="23">
        <v>0.32096428303937319</v>
      </c>
      <c r="AG149" s="23">
        <v>4.7671996381081092</v>
      </c>
      <c r="AH149" s="24">
        <v>3.5393529507033996</v>
      </c>
      <c r="AI149" s="25">
        <v>-0.12436730414336301</v>
      </c>
      <c r="AJ149" s="23">
        <v>0.14165318562839252</v>
      </c>
      <c r="AK149" s="23">
        <v>0.34304816546233541</v>
      </c>
      <c r="AL149" s="24">
        <v>0.97274687874993304</v>
      </c>
      <c r="AM149" s="25">
        <v>0.14374092564108357</v>
      </c>
      <c r="AN149" s="23">
        <v>0.44784087587543392</v>
      </c>
      <c r="AO149" s="23">
        <v>0.15335163929113774</v>
      </c>
      <c r="AP149" s="23">
        <v>-0.26566660704101153</v>
      </c>
      <c r="AQ149" s="23">
        <v>4.9220398957992594E-2</v>
      </c>
      <c r="AR149" s="23">
        <v>0.54085661398872253</v>
      </c>
      <c r="AS149" s="23">
        <v>-6.7264879009884954E-2</v>
      </c>
      <c r="AT149" s="23">
        <v>8.2941248376624713E-2</v>
      </c>
      <c r="AU149" s="23">
        <v>1.7225304078979868E-2</v>
      </c>
      <c r="AV149" s="23">
        <v>0.11828792062822245</v>
      </c>
      <c r="AW149" s="23">
        <v>1.2426160596860827</v>
      </c>
      <c r="AX149" s="23">
        <v>0.15110454019486824</v>
      </c>
      <c r="AY149" s="23">
        <v>0.85227797237614367</v>
      </c>
      <c r="AZ149" s="23">
        <v>0.77525685031806091</v>
      </c>
      <c r="BA149" s="23">
        <v>0.2049113382718166</v>
      </c>
      <c r="BB149" s="23">
        <v>0.87112257787833347</v>
      </c>
      <c r="BC149" s="24">
        <v>0.17920491925425092</v>
      </c>
    </row>
    <row r="150" spans="1:55" x14ac:dyDescent="0.2">
      <c r="A150" s="52" t="s">
        <v>523</v>
      </c>
      <c r="B150" s="52" t="s">
        <v>524</v>
      </c>
      <c r="C150" s="52" t="s">
        <v>45</v>
      </c>
      <c r="D150" s="52">
        <v>249937</v>
      </c>
      <c r="E150" s="52" t="s">
        <v>16</v>
      </c>
      <c r="F150" s="52">
        <v>2019</v>
      </c>
      <c r="G150" s="52" t="s">
        <v>17</v>
      </c>
      <c r="H150" s="53">
        <v>43830</v>
      </c>
      <c r="I150" s="53">
        <v>43866</v>
      </c>
      <c r="J150" s="53">
        <v>43866</v>
      </c>
      <c r="K150" s="54">
        <v>3961000000</v>
      </c>
      <c r="L150" s="54">
        <v>3999000000</v>
      </c>
      <c r="M150" s="52" t="s">
        <v>525</v>
      </c>
      <c r="N150" s="21">
        <v>1.1621795133086048</v>
      </c>
      <c r="O150" s="22">
        <v>1.0522663351404231</v>
      </c>
      <c r="P150" s="22">
        <v>0.35310602046223455</v>
      </c>
      <c r="Q150" s="22">
        <v>6.7802287089978934</v>
      </c>
      <c r="R150" s="22">
        <v>0.60071479130646677</v>
      </c>
      <c r="S150" s="22">
        <v>0.20865872196242705</v>
      </c>
      <c r="T150" s="22">
        <v>0.39205606934403975</v>
      </c>
      <c r="U150" s="22">
        <v>4.6736984652422509</v>
      </c>
      <c r="V150" s="22">
        <v>1.6234125789948841</v>
      </c>
      <c r="W150" s="22">
        <v>3.0502858862473667</v>
      </c>
      <c r="X150" s="23">
        <v>0.44112448121545467</v>
      </c>
      <c r="Y150" s="23">
        <v>0.12853092594096782</v>
      </c>
      <c r="Z150" s="23">
        <v>0.55887551878454533</v>
      </c>
      <c r="AA150" s="23">
        <v>0</v>
      </c>
      <c r="AB150" s="24">
        <v>0.12853092594096782</v>
      </c>
      <c r="AC150" s="25">
        <v>7.5272610647851193E-2</v>
      </c>
      <c r="AD150" s="23">
        <v>3.6818473380372035E-3</v>
      </c>
      <c r="AE150" s="23">
        <v>3.6818473380372035E-3</v>
      </c>
      <c r="AF150" s="23">
        <v>3.0147530468248876E-4</v>
      </c>
      <c r="AG150" s="23">
        <v>0.56274509803921569</v>
      </c>
      <c r="AH150" s="24">
        <v>0.56274509803921569</v>
      </c>
      <c r="AI150" s="25">
        <v>-0.2144766604976352</v>
      </c>
      <c r="AJ150" s="23">
        <v>0.1486671014551828</v>
      </c>
      <c r="AK150" s="23">
        <v>7.8554089641806227E-2</v>
      </c>
      <c r="AL150" s="24">
        <v>9.3936525720025504E-2</v>
      </c>
      <c r="AM150" s="25">
        <v>1.4143845922359314E-3</v>
      </c>
      <c r="AN150" s="23">
        <v>4.6915437857357807</v>
      </c>
      <c r="AO150" s="23">
        <v>0.60300846687321352</v>
      </c>
      <c r="AP150" s="23">
        <v>9.7957901350926804</v>
      </c>
      <c r="AQ150" s="23">
        <v>1.8179216127672248E-4</v>
      </c>
      <c r="AR150" s="23">
        <v>9.3579217447081461E-2</v>
      </c>
      <c r="AS150" s="23">
        <v>-2.0070558050032071E-2</v>
      </c>
      <c r="AT150" s="23">
        <v>5.6429060443959664E-2</v>
      </c>
      <c r="AU150" s="23">
        <v>0.28870297150776503</v>
      </c>
      <c r="AV150" s="23">
        <v>0.18241933718377148</v>
      </c>
      <c r="AW150" s="23">
        <v>0.14393109775949331</v>
      </c>
      <c r="AX150" s="23">
        <v>0.27950592436933336</v>
      </c>
      <c r="AY150" s="23">
        <v>270.5696864111498</v>
      </c>
      <c r="AZ150" s="23">
        <v>210.20209059233449</v>
      </c>
      <c r="BA150" s="23">
        <v>602.78723404255322</v>
      </c>
      <c r="BB150" s="23">
        <v>3.695905529048916E-3</v>
      </c>
      <c r="BC150" s="24">
        <v>3.5784420685140736E-3</v>
      </c>
    </row>
    <row r="151" spans="1:55" x14ac:dyDescent="0.2">
      <c r="A151" s="52" t="s">
        <v>496</v>
      </c>
      <c r="B151" s="52" t="s">
        <v>497</v>
      </c>
      <c r="C151" s="52" t="s">
        <v>15</v>
      </c>
      <c r="D151" s="52">
        <v>339017</v>
      </c>
      <c r="E151" s="52" t="s">
        <v>16</v>
      </c>
      <c r="F151" s="52">
        <v>2019</v>
      </c>
      <c r="G151" s="52" t="s">
        <v>17</v>
      </c>
      <c r="H151" s="53">
        <v>43830</v>
      </c>
      <c r="I151" s="53">
        <v>43867</v>
      </c>
      <c r="J151" s="53">
        <v>43867</v>
      </c>
      <c r="K151" s="54">
        <v>573927398</v>
      </c>
      <c r="L151" s="54">
        <v>575606038</v>
      </c>
      <c r="M151" s="52" t="s">
        <v>498</v>
      </c>
      <c r="N151" s="21">
        <v>4.5111070313934274</v>
      </c>
      <c r="O151" s="22">
        <v>2.0025702221406281</v>
      </c>
      <c r="P151" s="22">
        <v>0.32109418028272446</v>
      </c>
      <c r="Q151" s="22">
        <v>0.4255327130852341</v>
      </c>
      <c r="R151" s="22">
        <v>9.0791862943761681E-2</v>
      </c>
      <c r="S151" s="22">
        <v>7.8949446038053628E-4</v>
      </c>
      <c r="T151" s="22">
        <v>9.000236848338114E-2</v>
      </c>
      <c r="U151" s="22">
        <v>0.12942677070828332</v>
      </c>
      <c r="V151" s="22">
        <v>1.1254501800720287E-3</v>
      </c>
      <c r="W151" s="22">
        <v>0.12830132052821128</v>
      </c>
      <c r="X151" s="23">
        <v>0.64664859601568458</v>
      </c>
      <c r="Y151" s="23">
        <v>0.70149214453011921</v>
      </c>
      <c r="Z151" s="23">
        <v>0.35335140398431536</v>
      </c>
      <c r="AA151" s="23">
        <v>0</v>
      </c>
      <c r="AB151" s="24">
        <v>0.70149214453011921</v>
      </c>
      <c r="AC151" s="25">
        <v>0.47160507715094585</v>
      </c>
      <c r="AD151" s="23">
        <v>0.19798638843579505</v>
      </c>
      <c r="AE151" s="23">
        <v>0.19798638843579505</v>
      </c>
      <c r="AF151" s="23">
        <v>0.14828355550555899</v>
      </c>
      <c r="AG151" s="23">
        <v>78.222222222222229</v>
      </c>
      <c r="AH151" s="24">
        <v>78.222222222222229</v>
      </c>
      <c r="AI151" s="25">
        <v>-0.7061825086032989</v>
      </c>
      <c r="AJ151" s="23">
        <v>1.5470901413622178</v>
      </c>
      <c r="AK151" s="23">
        <v>0.99739130434782608</v>
      </c>
      <c r="AL151" s="24">
        <v>2.442608695652174</v>
      </c>
      <c r="AM151" s="25">
        <v>0.29670618247298919</v>
      </c>
      <c r="AN151" s="23">
        <v>2.0009378751500599</v>
      </c>
      <c r="AO151" s="23">
        <v>1.4036422011105556</v>
      </c>
      <c r="AP151" s="23">
        <v>2.7888627450980392</v>
      </c>
      <c r="AQ151" s="23">
        <v>0.20813705623832207</v>
      </c>
      <c r="AR151" s="23">
        <v>0.15799538781708758</v>
      </c>
      <c r="AS151" s="23">
        <v>-0.11157357931642199</v>
      </c>
      <c r="AT151" s="23">
        <v>0.22176899392089267</v>
      </c>
      <c r="AU151" s="23">
        <v>1.1070313934275748</v>
      </c>
      <c r="AV151" s="23">
        <v>1.7478260869565216</v>
      </c>
      <c r="AW151" s="23">
        <v>2.4640350877192985</v>
      </c>
      <c r="AX151" s="23">
        <v>1.763157894736842</v>
      </c>
      <c r="AY151" s="23">
        <v>0.32670454545454547</v>
      </c>
      <c r="AZ151" s="23">
        <v>0.16107954545454545</v>
      </c>
      <c r="BA151" s="23">
        <v>0.76242255658111013</v>
      </c>
      <c r="BB151" s="23">
        <v>3.0608695652173914</v>
      </c>
      <c r="BC151" s="24">
        <v>0.32440403047431804</v>
      </c>
    </row>
    <row r="152" spans="1:55" x14ac:dyDescent="0.2">
      <c r="A152" s="52" t="s">
        <v>493</v>
      </c>
      <c r="B152" s="52" t="s">
        <v>494</v>
      </c>
      <c r="C152" s="52" t="s">
        <v>38</v>
      </c>
      <c r="D152" s="52">
        <v>121021</v>
      </c>
      <c r="E152" s="52" t="s">
        <v>16</v>
      </c>
      <c r="F152" s="52">
        <v>2019</v>
      </c>
      <c r="G152" s="52" t="s">
        <v>17</v>
      </c>
      <c r="H152" s="53">
        <v>43830</v>
      </c>
      <c r="I152" s="53">
        <v>43860</v>
      </c>
      <c r="J152" s="53">
        <v>43860</v>
      </c>
      <c r="K152" s="54">
        <v>2851000000</v>
      </c>
      <c r="L152" s="54">
        <v>2886000000</v>
      </c>
      <c r="M152" s="52" t="s">
        <v>495</v>
      </c>
      <c r="N152" s="21">
        <v>4.3994552580880883</v>
      </c>
      <c r="O152" s="22">
        <v>4.3994552580880883</v>
      </c>
      <c r="P152" s="22">
        <v>3.6441240948648108</v>
      </c>
      <c r="Q152" s="22">
        <v>0.31984879371425179</v>
      </c>
      <c r="R152" s="22">
        <v>0</v>
      </c>
      <c r="S152" s="22">
        <v>0</v>
      </c>
      <c r="T152" s="22">
        <v>0</v>
      </c>
      <c r="U152" s="22">
        <v>0</v>
      </c>
      <c r="V152" s="22">
        <v>0</v>
      </c>
      <c r="W152" s="22">
        <v>0</v>
      </c>
      <c r="X152" s="23">
        <v>0.49652861084452976</v>
      </c>
      <c r="Y152" s="23">
        <v>0.88825406312902688</v>
      </c>
      <c r="Z152" s="23">
        <v>0.50347138915547029</v>
      </c>
      <c r="AA152" s="23">
        <v>0.14031759836852206</v>
      </c>
      <c r="AB152" s="24">
        <v>0.75766254798464494</v>
      </c>
      <c r="AC152" s="25">
        <v>0.81936998741106415</v>
      </c>
      <c r="AD152" s="23">
        <v>0.33927889443682191</v>
      </c>
      <c r="AE152" s="23">
        <v>0.33927889443682191</v>
      </c>
      <c r="AF152" s="23">
        <v>0.26146795479298979</v>
      </c>
      <c r="AG152" s="23" t="e">
        <v>#DIV/0!</v>
      </c>
      <c r="AH152" s="24" t="e">
        <v>#DIV/0!</v>
      </c>
      <c r="AI152" s="25">
        <v>-0.2009968607148758</v>
      </c>
      <c r="AJ152" s="23">
        <v>2.4124094864811001</v>
      </c>
      <c r="AK152" s="23" t="e">
        <v>#DIV/0!</v>
      </c>
      <c r="AL152" s="24" t="e">
        <v>#DIV/0!</v>
      </c>
      <c r="AM152" s="25">
        <v>0.18292200209788825</v>
      </c>
      <c r="AN152" s="23">
        <v>0.69959625546737392</v>
      </c>
      <c r="AO152" s="23">
        <v>0.5300578814779271</v>
      </c>
      <c r="AP152" s="23">
        <v>1.3815563198624248</v>
      </c>
      <c r="AQ152" s="23">
        <v>0.13859315019193857</v>
      </c>
      <c r="AR152" s="23">
        <v>0.51365687370043989</v>
      </c>
      <c r="AS152" s="23">
        <v>-0.10324341909840587</v>
      </c>
      <c r="AT152" s="23">
        <v>0.2722678742802303</v>
      </c>
      <c r="AU152" s="23">
        <v>1.0928054208463429</v>
      </c>
      <c r="AV152" s="23" t="e">
        <v>#DIV/0!</v>
      </c>
      <c r="AW152" s="23" t="e">
        <v>#DIV/0!</v>
      </c>
      <c r="AX152" s="23" t="e">
        <v>#DIV/0!</v>
      </c>
      <c r="AY152" s="23">
        <v>0</v>
      </c>
      <c r="AZ152" s="23">
        <v>-2.2869590594513465</v>
      </c>
      <c r="BA152" s="23">
        <v>0.8899107384365702</v>
      </c>
      <c r="BB152" s="23" t="e">
        <v>#DIV/0!</v>
      </c>
      <c r="BC152" s="24">
        <v>0.20271629353549184</v>
      </c>
    </row>
    <row r="153" spans="1:55" x14ac:dyDescent="0.2">
      <c r="A153" s="52" t="s">
        <v>532</v>
      </c>
      <c r="B153" s="52" t="s">
        <v>533</v>
      </c>
      <c r="C153" s="52" t="s">
        <v>15</v>
      </c>
      <c r="D153" s="52">
        <v>378152</v>
      </c>
      <c r="E153" s="52" t="s">
        <v>16</v>
      </c>
      <c r="F153" s="52">
        <v>2019</v>
      </c>
      <c r="G153" s="52" t="s">
        <v>17</v>
      </c>
      <c r="H153" s="53">
        <v>43830</v>
      </c>
      <c r="I153" s="53">
        <v>43887</v>
      </c>
      <c r="J153" s="53">
        <v>43887</v>
      </c>
      <c r="K153" s="54">
        <v>139500000</v>
      </c>
      <c r="L153" s="54">
        <v>141100000</v>
      </c>
      <c r="M153" s="52" t="s">
        <v>534</v>
      </c>
      <c r="N153" s="21">
        <v>1.3469098133825304</v>
      </c>
      <c r="O153" s="22">
        <v>0.83701128219683529</v>
      </c>
      <c r="P153" s="22">
        <v>0.27524302845384235</v>
      </c>
      <c r="Q153" s="22">
        <v>1.5913584315017713</v>
      </c>
      <c r="R153" s="22">
        <v>0.34719374374135709</v>
      </c>
      <c r="S153" s="22">
        <v>6.353217935879707E-2</v>
      </c>
      <c r="T153" s="22">
        <v>0.28366156438256002</v>
      </c>
      <c r="U153" s="22">
        <v>0.899703435208831</v>
      </c>
      <c r="V153" s="22">
        <v>0.16463464865310157</v>
      </c>
      <c r="W153" s="22">
        <v>0.73506878655572949</v>
      </c>
      <c r="X153" s="23">
        <v>0.30171824583154516</v>
      </c>
      <c r="Y153" s="23">
        <v>0.80067277884044585</v>
      </c>
      <c r="Z153" s="23">
        <v>0.69828175416845484</v>
      </c>
      <c r="AA153" s="23">
        <v>0.33223658067490025</v>
      </c>
      <c r="AB153" s="24">
        <v>0.38589798610779968</v>
      </c>
      <c r="AC153" s="25">
        <v>0.35603511084897477</v>
      </c>
      <c r="AD153" s="23">
        <v>0.13810151615029664</v>
      </c>
      <c r="AE153" s="23">
        <v>0.13091975158727406</v>
      </c>
      <c r="AF153" s="23">
        <v>7.4922804704576212E-2</v>
      </c>
      <c r="AG153" s="23">
        <v>8.4511677282377917</v>
      </c>
      <c r="AH153" s="24">
        <v>8.011677282377919</v>
      </c>
      <c r="AI153" s="25">
        <v>-0.6115819209039548</v>
      </c>
      <c r="AJ153" s="23">
        <v>0.45213935996594051</v>
      </c>
      <c r="AK153" s="23">
        <v>0.23540722428237879</v>
      </c>
      <c r="AL153" s="24">
        <v>0.29171817058096416</v>
      </c>
      <c r="AM153" s="25">
        <v>0.17789768514704671</v>
      </c>
      <c r="AN153" s="23">
        <v>2.3744130488508115</v>
      </c>
      <c r="AO153" s="23">
        <v>0.91628121373960869</v>
      </c>
      <c r="AP153" s="23">
        <v>11.790959296379627</v>
      </c>
      <c r="AQ153" s="23">
        <v>6.8650358431484745E-2</v>
      </c>
      <c r="AR153" s="23">
        <v>0.11053672414391284</v>
      </c>
      <c r="AS153" s="23">
        <v>-6.7602262082364778E-2</v>
      </c>
      <c r="AT153" s="23">
        <v>0.10128272376138477</v>
      </c>
      <c r="AU153" s="23">
        <v>0.36159795643227133</v>
      </c>
      <c r="AV153" s="23">
        <v>0.23330128645332601</v>
      </c>
      <c r="AW153" s="23">
        <v>0.35705480219657065</v>
      </c>
      <c r="AX153" s="23">
        <v>0.28555418581194664</v>
      </c>
      <c r="AY153" s="23">
        <v>2.7437507850772516</v>
      </c>
      <c r="AZ153" s="23">
        <v>2.2565004396432609</v>
      </c>
      <c r="BA153" s="23">
        <v>1.1799027552674231</v>
      </c>
      <c r="BB153" s="23">
        <v>0.34551114773611685</v>
      </c>
      <c r="BC153" s="24">
        <v>0.15458828349037279</v>
      </c>
    </row>
    <row r="154" spans="1:55" x14ac:dyDescent="0.2">
      <c r="A154" s="52" t="s">
        <v>538</v>
      </c>
      <c r="B154" s="52" t="s">
        <v>539</v>
      </c>
      <c r="C154" s="52" t="s">
        <v>59</v>
      </c>
      <c r="D154" s="52">
        <v>378154</v>
      </c>
      <c r="E154" s="52" t="s">
        <v>16</v>
      </c>
      <c r="F154" s="52">
        <v>2019</v>
      </c>
      <c r="G154" s="52" t="s">
        <v>17</v>
      </c>
      <c r="H154" s="53">
        <v>43830</v>
      </c>
      <c r="I154" s="53">
        <v>43875</v>
      </c>
      <c r="J154" s="53">
        <v>43875</v>
      </c>
      <c r="K154" s="54">
        <v>1450000000</v>
      </c>
      <c r="L154" s="54">
        <v>1444000000</v>
      </c>
      <c r="M154" s="52" t="s">
        <v>540</v>
      </c>
      <c r="N154" s="21">
        <v>2.4665004674353379</v>
      </c>
      <c r="O154" s="22">
        <v>1.5964474914303521</v>
      </c>
      <c r="P154" s="22">
        <v>0.62947958865690246</v>
      </c>
      <c r="Q154" s="22">
        <v>1.3388927097661623</v>
      </c>
      <c r="R154" s="22">
        <v>0.24078022004949889</v>
      </c>
      <c r="S154" s="22">
        <v>1.2252199269768924E-4</v>
      </c>
      <c r="T154" s="22">
        <v>0.24065769805680121</v>
      </c>
      <c r="U154" s="22">
        <v>0.56315910132966529</v>
      </c>
      <c r="V154" s="22">
        <v>2.8656579550664831E-4</v>
      </c>
      <c r="W154" s="22">
        <v>0.56287253553415861</v>
      </c>
      <c r="X154" s="23">
        <v>0.19395231444044206</v>
      </c>
      <c r="Y154" s="23">
        <v>0.42755274571785634</v>
      </c>
      <c r="Z154" s="23">
        <v>0.80604768555955797</v>
      </c>
      <c r="AA154" s="23">
        <v>0</v>
      </c>
      <c r="AB154" s="24">
        <v>0.42755274571785634</v>
      </c>
      <c r="AC154" s="25">
        <v>9.0056936536592136E-2</v>
      </c>
      <c r="AD154" s="23">
        <v>5.4089709762532981E-2</v>
      </c>
      <c r="AE154" s="23">
        <v>5.4089709762532981E-2</v>
      </c>
      <c r="AF154" s="23">
        <v>-1.6594917372587142E-2</v>
      </c>
      <c r="AG154" s="23">
        <v>1.2564516129032257</v>
      </c>
      <c r="AH154" s="24">
        <v>1.2564516129032257</v>
      </c>
      <c r="AI154" s="25">
        <v>-1.0499325236167341</v>
      </c>
      <c r="AJ154" s="23">
        <v>0.46182611405422253</v>
      </c>
      <c r="AK154" s="23">
        <v>0.12120903724811724</v>
      </c>
      <c r="AL154" s="24">
        <v>0.15082434357826174</v>
      </c>
      <c r="AM154" s="25">
        <v>-1.369784502521779E-2</v>
      </c>
      <c r="AN154" s="23">
        <v>0.82542411737734989</v>
      </c>
      <c r="AO154" s="23">
        <v>0.35291234776642405</v>
      </c>
      <c r="AP154" s="23">
        <v>3.0603484912877179</v>
      </c>
      <c r="AQ154" s="23">
        <v>-5.8565512509495456E-3</v>
      </c>
      <c r="AR154" s="23">
        <v>0.10290237467018469</v>
      </c>
      <c r="AS154" s="23">
        <v>-0.10804054992362172</v>
      </c>
      <c r="AT154" s="23">
        <v>3.6315518635595088E-2</v>
      </c>
      <c r="AU154" s="23">
        <v>-0.19351822997818635</v>
      </c>
      <c r="AV154" s="23">
        <v>-6.3199674333401179E-2</v>
      </c>
      <c r="AW154" s="23">
        <v>0.15090113023113735</v>
      </c>
      <c r="AX154" s="23">
        <v>-6.323185011709602E-2</v>
      </c>
      <c r="AY154" s="23">
        <v>12.613607188703465</v>
      </c>
      <c r="AZ154" s="23">
        <v>10.020539152759948</v>
      </c>
      <c r="BA154" s="23">
        <v>2.5983263598326358</v>
      </c>
      <c r="BB154" s="23">
        <v>7.9279462650111945E-2</v>
      </c>
      <c r="BC154" s="24">
        <v>2.0718085106382979E-2</v>
      </c>
    </row>
    <row r="155" spans="1:55" x14ac:dyDescent="0.2">
      <c r="A155" s="52" t="s">
        <v>502</v>
      </c>
      <c r="B155" s="52" t="s">
        <v>503</v>
      </c>
      <c r="C155" s="52" t="s">
        <v>15</v>
      </c>
      <c r="D155" s="52">
        <v>259098</v>
      </c>
      <c r="E155" s="52" t="s">
        <v>16</v>
      </c>
      <c r="F155" s="52">
        <v>2020</v>
      </c>
      <c r="G155" s="52" t="s">
        <v>17</v>
      </c>
      <c r="H155" s="53">
        <v>43982</v>
      </c>
      <c r="I155" s="53">
        <v>44032</v>
      </c>
      <c r="J155" s="53">
        <v>44032</v>
      </c>
      <c r="K155" s="54">
        <v>262000000</v>
      </c>
      <c r="L155" s="54">
        <v>262000000</v>
      </c>
      <c r="M155" s="52" t="s">
        <v>504</v>
      </c>
      <c r="N155" s="21">
        <v>1.5838167053364269</v>
      </c>
      <c r="O155" s="22">
        <v>1.5838167053364269</v>
      </c>
      <c r="P155" s="22">
        <v>0.47186774941995357</v>
      </c>
      <c r="Q155" s="22">
        <v>3.0195135282864172</v>
      </c>
      <c r="R155" s="22">
        <v>0.29920992153609749</v>
      </c>
      <c r="S155" s="22">
        <v>6.9352842786624418E-4</v>
      </c>
      <c r="T155" s="22">
        <v>0.29851639310823125</v>
      </c>
      <c r="U155" s="22">
        <v>1.2026783274118611</v>
      </c>
      <c r="V155" s="22">
        <v>2.7876468980595789E-3</v>
      </c>
      <c r="W155" s="22">
        <v>1.1998906805138017</v>
      </c>
      <c r="X155" s="23">
        <v>0.22278580850456234</v>
      </c>
      <c r="Y155" s="23">
        <v>0.27238889302464081</v>
      </c>
      <c r="Z155" s="23">
        <v>0.77721419149543769</v>
      </c>
      <c r="AA155" s="23">
        <v>8.6650257693406035E-2</v>
      </c>
      <c r="AB155" s="24">
        <v>0.24878632525123406</v>
      </c>
      <c r="AC155" s="25">
        <v>0.2450120635104093</v>
      </c>
      <c r="AD155" s="23">
        <v>9.3430804571131371E-2</v>
      </c>
      <c r="AE155" s="23">
        <v>4.120375052371527E-2</v>
      </c>
      <c r="AF155" s="23">
        <v>1.8579250762096017E-2</v>
      </c>
      <c r="AG155" s="23">
        <v>10.481361426256077</v>
      </c>
      <c r="AH155" s="24">
        <v>4.6223662884927066</v>
      </c>
      <c r="AI155" s="25">
        <v>0.66333137139493825</v>
      </c>
      <c r="AJ155" s="23">
        <v>0.49274941995359628</v>
      </c>
      <c r="AK155" s="23">
        <v>0.2007908012543744</v>
      </c>
      <c r="AL155" s="24">
        <v>0.23165022951415715</v>
      </c>
      <c r="AM155" s="25">
        <v>7.0292429625580757E-2</v>
      </c>
      <c r="AN155" s="23">
        <v>3.7833834380978408</v>
      </c>
      <c r="AO155" s="23">
        <v>0.94125406258074162</v>
      </c>
      <c r="AP155" s="23">
        <v>11.461665838715019</v>
      </c>
      <c r="AQ155" s="23">
        <v>1.7487795259529218E-2</v>
      </c>
      <c r="AR155" s="23">
        <v>7.3637979109178381E-2</v>
      </c>
      <c r="AS155" s="23">
        <v>4.8846381669243107E-2</v>
      </c>
      <c r="AT155" s="23">
        <v>6.9312046996749935E-2</v>
      </c>
      <c r="AU155" s="23">
        <v>-7.2409126063418414E-2</v>
      </c>
      <c r="AV155" s="23">
        <v>-3.4040812616461393E-2</v>
      </c>
      <c r="AW155" s="23">
        <v>0.23218841107871721</v>
      </c>
      <c r="AX155" s="23">
        <v>-3.4119897959183673E-2</v>
      </c>
      <c r="AY155" s="23">
        <v>3.4023503943095719</v>
      </c>
      <c r="AZ155" s="23">
        <v>2.6475954847688263</v>
      </c>
      <c r="BA155" s="23">
        <v>-0.58242612752721612</v>
      </c>
      <c r="BB155" s="23">
        <v>0.12961868836067808</v>
      </c>
      <c r="BC155" s="24">
        <v>4.5131581029544413E-2</v>
      </c>
    </row>
    <row r="156" spans="1:55" x14ac:dyDescent="0.2">
      <c r="A156" s="52" t="s">
        <v>490</v>
      </c>
      <c r="B156" s="52" t="s">
        <v>491</v>
      </c>
      <c r="C156" s="52" t="s">
        <v>34</v>
      </c>
      <c r="D156" s="52">
        <v>60283</v>
      </c>
      <c r="E156" s="52" t="s">
        <v>16</v>
      </c>
      <c r="F156" s="52">
        <v>2019</v>
      </c>
      <c r="G156" s="52" t="s">
        <v>17</v>
      </c>
      <c r="H156" s="53">
        <v>43738</v>
      </c>
      <c r="I156" s="53">
        <v>43784</v>
      </c>
      <c r="J156" s="53">
        <v>43784</v>
      </c>
      <c r="K156" s="54">
        <v>60293000</v>
      </c>
      <c r="L156" s="54">
        <v>60954000</v>
      </c>
      <c r="M156" s="52" t="s">
        <v>492</v>
      </c>
      <c r="N156" s="21">
        <v>1.3673002715449478</v>
      </c>
      <c r="O156" s="22">
        <v>1.3361829572529276</v>
      </c>
      <c r="P156" s="22">
        <v>0.87947456685776726</v>
      </c>
      <c r="Q156" s="22">
        <v>0.92465556285364092</v>
      </c>
      <c r="R156" s="22">
        <v>0</v>
      </c>
      <c r="S156" s="22">
        <v>0</v>
      </c>
      <c r="T156" s="22">
        <v>0</v>
      </c>
      <c r="U156" s="22">
        <v>0</v>
      </c>
      <c r="V156" s="22">
        <v>0</v>
      </c>
      <c r="W156" s="22">
        <v>0</v>
      </c>
      <c r="X156" s="23">
        <v>0.44585940668529839</v>
      </c>
      <c r="Y156" s="23">
        <v>0.75766700962107547</v>
      </c>
      <c r="Z156" s="23">
        <v>0.55414059331470156</v>
      </c>
      <c r="AA156" s="23">
        <v>0.31424559954575954</v>
      </c>
      <c r="AB156" s="24">
        <v>0.51957348592665786</v>
      </c>
      <c r="AC156" s="25">
        <v>0.84098754619395688</v>
      </c>
      <c r="AD156" s="23">
        <v>0.23120412656352637</v>
      </c>
      <c r="AE156" s="23">
        <v>0.23120412656352637</v>
      </c>
      <c r="AF156" s="23">
        <v>0.19074430744628523</v>
      </c>
      <c r="AG156" s="23" t="e">
        <v>#DIV/0!</v>
      </c>
      <c r="AH156" s="24" t="e">
        <v>#DIV/0!</v>
      </c>
      <c r="AI156" s="25">
        <v>-0.20786102928296254</v>
      </c>
      <c r="AJ156" s="23">
        <v>0.67645717965927532</v>
      </c>
      <c r="AK156" s="23" t="e">
        <v>#DIV/0!</v>
      </c>
      <c r="AL156" s="24" t="e">
        <v>#DIV/0!</v>
      </c>
      <c r="AM156" s="25">
        <v>0.24282414332808969</v>
      </c>
      <c r="AN156" s="23">
        <v>1.273034810732008</v>
      </c>
      <c r="AO156" s="23">
        <v>0.6614351343180126</v>
      </c>
      <c r="AP156" s="23">
        <v>5.5224523469438012</v>
      </c>
      <c r="AQ156" s="23">
        <v>0.12616498661612996</v>
      </c>
      <c r="AR156" s="23">
        <v>0.33349327765606057</v>
      </c>
      <c r="AS156" s="23">
        <v>-6.932025595253756E-2</v>
      </c>
      <c r="AT156" s="23">
        <v>0.22058417090059065</v>
      </c>
      <c r="AU156" s="23">
        <v>0.30140132389468904</v>
      </c>
      <c r="AV156" s="23" t="e">
        <v>#DIV/0!</v>
      </c>
      <c r="AW156" s="23" t="e">
        <v>#DIV/0!</v>
      </c>
      <c r="AX156" s="23" t="e">
        <v>#DIV/0!</v>
      </c>
      <c r="AY156" s="23">
        <v>0</v>
      </c>
      <c r="AZ156" s="23">
        <v>-1.8753160784858323</v>
      </c>
      <c r="BA156" s="23">
        <v>0.77900517611412701</v>
      </c>
      <c r="BB156" s="23" t="e">
        <v>#DIV/0!</v>
      </c>
      <c r="BC156" s="24">
        <v>0.22692339508628737</v>
      </c>
    </row>
    <row r="157" spans="1:55" x14ac:dyDescent="0.2">
      <c r="A157" s="52" t="s">
        <v>505</v>
      </c>
      <c r="B157" s="52" t="s">
        <v>506</v>
      </c>
      <c r="C157" s="52" t="s">
        <v>34</v>
      </c>
      <c r="D157" s="52">
        <v>88558</v>
      </c>
      <c r="E157" s="52" t="s">
        <v>16</v>
      </c>
      <c r="F157" s="52">
        <v>2019</v>
      </c>
      <c r="G157" s="52" t="s">
        <v>17</v>
      </c>
      <c r="H157" s="53">
        <v>43830</v>
      </c>
      <c r="I157" s="53">
        <v>43881</v>
      </c>
      <c r="J157" s="53">
        <v>43881</v>
      </c>
      <c r="K157" s="54">
        <v>617000000</v>
      </c>
      <c r="L157" s="54">
        <v>627000000</v>
      </c>
      <c r="M157" s="52" t="s">
        <v>507</v>
      </c>
      <c r="N157" s="21">
        <v>0.83721826237719132</v>
      </c>
      <c r="O157" s="22">
        <v>0.83721826237719132</v>
      </c>
      <c r="P157" s="22">
        <v>0.11096127913696784</v>
      </c>
      <c r="Q157" s="22">
        <v>0.69455677774183111</v>
      </c>
      <c r="R157" s="22">
        <v>0.24093740304990097</v>
      </c>
      <c r="S157" s="22">
        <v>3.5355463809273797E-2</v>
      </c>
      <c r="T157" s="22">
        <v>0.20558193924062718</v>
      </c>
      <c r="U157" s="22">
        <v>0.40828210934972503</v>
      </c>
      <c r="V157" s="22">
        <v>5.9911840828210938E-2</v>
      </c>
      <c r="W157" s="22">
        <v>0.34837026852151409</v>
      </c>
      <c r="X157" s="23">
        <v>0.10371572441114002</v>
      </c>
      <c r="Y157" s="23">
        <v>3.9369527145359018</v>
      </c>
      <c r="Z157" s="23">
        <v>0.89628427558886004</v>
      </c>
      <c r="AA157" s="23">
        <v>0.62336825525618689</v>
      </c>
      <c r="AB157" s="24">
        <v>0.5901248120659619</v>
      </c>
      <c r="AC157" s="25">
        <v>0.36030194522403947</v>
      </c>
      <c r="AD157" s="23">
        <v>0.10219684505951805</v>
      </c>
      <c r="AE157" s="23">
        <v>0.10219684505951805</v>
      </c>
      <c r="AF157" s="23">
        <v>2.8839639988386723E-2</v>
      </c>
      <c r="AG157" s="23">
        <v>3.1335311572700295</v>
      </c>
      <c r="AH157" s="24">
        <v>3.1335311572700295</v>
      </c>
      <c r="AI157" s="25">
        <v>3.1456431535269709</v>
      </c>
      <c r="AJ157" s="23">
        <v>0.23213253708341361</v>
      </c>
      <c r="AK157" s="23">
        <v>8.6866085578446911E-2</v>
      </c>
      <c r="AL157" s="24">
        <v>0.11935419968304278</v>
      </c>
      <c r="AM157" s="25">
        <v>6.0255580718214172E-3</v>
      </c>
      <c r="AN157" s="23">
        <v>0.2089331931413782</v>
      </c>
      <c r="AO157" s="23">
        <v>0.12329666133689712</v>
      </c>
      <c r="AP157" s="23">
        <v>-6.1142011834319527</v>
      </c>
      <c r="AQ157" s="23">
        <v>3.5558313247261533E-3</v>
      </c>
      <c r="AR157" s="23">
        <v>0.23323333010742281</v>
      </c>
      <c r="AS157" s="23">
        <v>0.73366882802671052</v>
      </c>
      <c r="AT157" s="23">
        <v>2.8756890914731641E-2</v>
      </c>
      <c r="AU157" s="23">
        <v>-0.49036794451936044</v>
      </c>
      <c r="AV157" s="23">
        <v>-0.25212955625990491</v>
      </c>
      <c r="AW157" s="23">
        <v>0.13988043415172094</v>
      </c>
      <c r="AX157" s="23">
        <v>-0.29549016193627026</v>
      </c>
      <c r="AY157" s="23">
        <v>19.121212121212121</v>
      </c>
      <c r="AZ157" s="23">
        <v>18.030303030303031</v>
      </c>
      <c r="BA157" s="23">
        <v>-17.083892617449663</v>
      </c>
      <c r="BB157" s="23">
        <v>5.2297939778129951E-2</v>
      </c>
      <c r="BC157" s="24">
        <v>1.4382218348224014E-2</v>
      </c>
    </row>
    <row r="158" spans="1:55" x14ac:dyDescent="0.2">
      <c r="A158" s="52" t="s">
        <v>508</v>
      </c>
      <c r="B158" s="52" t="s">
        <v>509</v>
      </c>
      <c r="C158" s="52" t="s">
        <v>34</v>
      </c>
      <c r="D158" s="52">
        <v>378146</v>
      </c>
      <c r="E158" s="52" t="s">
        <v>16</v>
      </c>
      <c r="F158" s="52">
        <v>2019</v>
      </c>
      <c r="G158" s="52" t="s">
        <v>17</v>
      </c>
      <c r="H158" s="53">
        <v>43830</v>
      </c>
      <c r="I158" s="53">
        <v>43888</v>
      </c>
      <c r="J158" s="53">
        <v>43888</v>
      </c>
      <c r="K158" s="54">
        <v>680200000</v>
      </c>
      <c r="L158" s="54">
        <v>694800000</v>
      </c>
      <c r="M158" s="52" t="s">
        <v>510</v>
      </c>
      <c r="N158" s="21">
        <v>1.0838685063902842</v>
      </c>
      <c r="O158" s="22">
        <v>1.0838685063902842</v>
      </c>
      <c r="P158" s="22">
        <v>5.6781331468175746E-2</v>
      </c>
      <c r="Q158" s="22">
        <v>1.2244886249533811</v>
      </c>
      <c r="R158" s="22">
        <v>0.28242561807606492</v>
      </c>
      <c r="S158" s="22">
        <v>3.701363184977882E-3</v>
      </c>
      <c r="T158" s="22">
        <v>0.27872425489108704</v>
      </c>
      <c r="U158" s="22">
        <v>0.62825257480563446</v>
      </c>
      <c r="V158" s="22">
        <v>8.2336403018045158E-3</v>
      </c>
      <c r="W158" s="22">
        <v>0.62001893450382994</v>
      </c>
      <c r="X158" s="23">
        <v>0.21983775906318112</v>
      </c>
      <c r="Y158" s="23">
        <v>1.4609581290079214</v>
      </c>
      <c r="Z158" s="23">
        <v>0.78016224093681885</v>
      </c>
      <c r="AA158" s="23">
        <v>0.46477256606352935</v>
      </c>
      <c r="AB158" s="24">
        <v>0.44954152104102452</v>
      </c>
      <c r="AC158" s="25">
        <v>0.47884558751349759</v>
      </c>
      <c r="AD158" s="23">
        <v>0.15647393737115933</v>
      </c>
      <c r="AE158" s="23">
        <v>0.15647393737115933</v>
      </c>
      <c r="AF158" s="23">
        <v>8.766074408559929E-2</v>
      </c>
      <c r="AG158" s="23">
        <v>3.3699788583509513</v>
      </c>
      <c r="AH158" s="24">
        <v>3.3699788583509513</v>
      </c>
      <c r="AI158" s="25">
        <v>5.0772808586762075</v>
      </c>
      <c r="AJ158" s="23">
        <v>0.17771984485280093</v>
      </c>
      <c r="AK158" s="23">
        <v>0.12763139869400431</v>
      </c>
      <c r="AL158" s="24">
        <v>0.12763139869400431</v>
      </c>
      <c r="AM158" s="25">
        <v>2.5618957454743668E-2</v>
      </c>
      <c r="AN158" s="23">
        <v>0.29225119775081043</v>
      </c>
      <c r="AO158" s="23">
        <v>0.13137904796296057</v>
      </c>
      <c r="AP158" s="23">
        <v>7.7232752084912812</v>
      </c>
      <c r="AQ158" s="23">
        <v>1.1516785101690762E-2</v>
      </c>
      <c r="AR158" s="23">
        <v>0.27436929419848827</v>
      </c>
      <c r="AS158" s="23">
        <v>1.3930499656424855</v>
      </c>
      <c r="AT158" s="23">
        <v>3.604637666206683E-2</v>
      </c>
      <c r="AU158" s="23">
        <v>-0.87791695809753922</v>
      </c>
      <c r="AV158" s="23">
        <v>-0.63048541029270744</v>
      </c>
      <c r="AW158" s="23">
        <v>0.12932630020359059</v>
      </c>
      <c r="AX158" s="23">
        <v>-0.63885804182861372</v>
      </c>
      <c r="AY158" s="23">
        <v>13.738393977415308</v>
      </c>
      <c r="AZ158" s="23">
        <v>13.178168130489334</v>
      </c>
      <c r="BA158" s="23">
        <v>-15.461366181410975</v>
      </c>
      <c r="BB158" s="23">
        <v>7.2788711813324816E-2</v>
      </c>
      <c r="BC158" s="24">
        <v>2.5787872904937552E-2</v>
      </c>
    </row>
    <row r="159" spans="1:55" x14ac:dyDescent="0.2">
      <c r="A159" s="52" t="s">
        <v>514</v>
      </c>
      <c r="B159" s="52" t="s">
        <v>515</v>
      </c>
      <c r="C159" s="52" t="s">
        <v>34</v>
      </c>
      <c r="D159" s="52">
        <v>367930</v>
      </c>
      <c r="E159" s="52" t="s">
        <v>16</v>
      </c>
      <c r="F159" s="52">
        <v>2019</v>
      </c>
      <c r="G159" s="52" t="s">
        <v>17</v>
      </c>
      <c r="H159" s="53">
        <v>43830</v>
      </c>
      <c r="I159" s="53">
        <v>43888</v>
      </c>
      <c r="J159" s="53">
        <v>43888</v>
      </c>
      <c r="K159" s="54">
        <v>134263000</v>
      </c>
      <c r="L159" s="54">
        <v>136249000</v>
      </c>
      <c r="M159" s="52" t="s">
        <v>516</v>
      </c>
      <c r="N159" s="21">
        <v>2.6842284925736282</v>
      </c>
      <c r="O159" s="22">
        <v>1.7430414835796686</v>
      </c>
      <c r="P159" s="22">
        <v>0.68899299124813884</v>
      </c>
      <c r="Q159" s="22">
        <v>0.67654465855844159</v>
      </c>
      <c r="R159" s="22">
        <v>0.21573040798510681</v>
      </c>
      <c r="S159" s="22">
        <v>9.0656982649788484E-3</v>
      </c>
      <c r="T159" s="22">
        <v>0.20666470972012796</v>
      </c>
      <c r="U159" s="22">
        <v>0.36168166319606421</v>
      </c>
      <c r="V159" s="22">
        <v>1.5199048002252819E-2</v>
      </c>
      <c r="W159" s="22">
        <v>0.34648261519381135</v>
      </c>
      <c r="X159" s="23">
        <v>0.35337673675021297</v>
      </c>
      <c r="Y159" s="23">
        <v>1.2268224521463114</v>
      </c>
      <c r="Z159" s="23">
        <v>0.64662326324978703</v>
      </c>
      <c r="AA159" s="23">
        <v>0.43492531252978051</v>
      </c>
      <c r="AB159" s="24">
        <v>0.59646487488131628</v>
      </c>
      <c r="AC159" s="25">
        <v>0.49257561898988145</v>
      </c>
      <c r="AD159" s="23">
        <v>0.15016168298687987</v>
      </c>
      <c r="AE159" s="23">
        <v>0.15016168298687987</v>
      </c>
      <c r="AF159" s="23">
        <v>9.0935154046632105E-2</v>
      </c>
      <c r="AG159" s="23">
        <v>11.307222665602554</v>
      </c>
      <c r="AH159" s="24">
        <v>11.307222665602554</v>
      </c>
      <c r="AI159" s="25">
        <v>0.14590735800762478</v>
      </c>
      <c r="AJ159" s="23">
        <v>0.89666509302635244</v>
      </c>
      <c r="AK159" s="23">
        <v>0.41171994923640381</v>
      </c>
      <c r="AL159" s="24">
        <v>0.54718901757076399</v>
      </c>
      <c r="AM159" s="25">
        <v>9.1692836452066412E-2</v>
      </c>
      <c r="AN159" s="23">
        <v>1.0083321176873552</v>
      </c>
      <c r="AO159" s="23">
        <v>0.60143469041520092</v>
      </c>
      <c r="AP159" s="23">
        <v>2.7124952744009807</v>
      </c>
      <c r="AQ159" s="23">
        <v>5.469155622189479E-2</v>
      </c>
      <c r="AR159" s="23">
        <v>0.19627286534472763</v>
      </c>
      <c r="AS159" s="23">
        <v>2.8637655231035501E-2</v>
      </c>
      <c r="AT159" s="23">
        <v>0.11804531000551069</v>
      </c>
      <c r="AU159" s="23">
        <v>-0.68033070656450112</v>
      </c>
      <c r="AV159" s="23">
        <v>-0.41517116462267845</v>
      </c>
      <c r="AW159" s="23">
        <v>0.57119239257332066</v>
      </c>
      <c r="AX159" s="23">
        <v>-0.43338335243106696</v>
      </c>
      <c r="AY159" s="23">
        <v>2.388711846103353</v>
      </c>
      <c r="AZ159" s="23">
        <v>1.3843604755804475</v>
      </c>
      <c r="BA159" s="23">
        <v>-1.6376393526693358</v>
      </c>
      <c r="BB159" s="23">
        <v>0.41863567664357487</v>
      </c>
      <c r="BC159" s="24">
        <v>0.10400457187153833</v>
      </c>
    </row>
    <row r="160" spans="1:55" x14ac:dyDescent="0.2">
      <c r="A160" s="52" t="s">
        <v>517</v>
      </c>
      <c r="B160" s="52" t="s">
        <v>518</v>
      </c>
      <c r="C160" s="52" t="s">
        <v>15</v>
      </c>
      <c r="D160" s="52">
        <v>378147</v>
      </c>
      <c r="E160" s="52" t="s">
        <v>16</v>
      </c>
      <c r="F160" s="52">
        <v>2019</v>
      </c>
      <c r="G160" s="52" t="s">
        <v>17</v>
      </c>
      <c r="H160" s="53">
        <v>43830</v>
      </c>
      <c r="I160" s="53">
        <v>43879</v>
      </c>
      <c r="J160" s="53">
        <v>43879</v>
      </c>
      <c r="K160" s="54">
        <v>130862000</v>
      </c>
      <c r="L160" s="54">
        <v>131744000</v>
      </c>
      <c r="M160" s="52" t="s">
        <v>519</v>
      </c>
      <c r="N160" s="21">
        <v>2.2512328284607257</v>
      </c>
      <c r="O160" s="22">
        <v>1.6574291393203988</v>
      </c>
      <c r="P160" s="22">
        <v>0.60291781383211962</v>
      </c>
      <c r="Q160" s="22">
        <v>1.709115128700593</v>
      </c>
      <c r="R160" s="22">
        <v>0.27994902881144601</v>
      </c>
      <c r="S160" s="22">
        <v>2.2912236296868758E-3</v>
      </c>
      <c r="T160" s="22">
        <v>0.27765780518175914</v>
      </c>
      <c r="U160" s="22">
        <v>0.75841414921812667</v>
      </c>
      <c r="V160" s="22">
        <v>6.207188598421E-3</v>
      </c>
      <c r="W160" s="22">
        <v>0.7522069606197056</v>
      </c>
      <c r="X160" s="23">
        <v>0.50925860052418448</v>
      </c>
      <c r="Y160" s="23">
        <v>0.51213976316385434</v>
      </c>
      <c r="Z160" s="23">
        <v>0.49074139947581552</v>
      </c>
      <c r="AA160" s="23">
        <v>0.2424993525951685</v>
      </c>
      <c r="AB160" s="24">
        <v>0.36912421676211399</v>
      </c>
      <c r="AC160" s="25">
        <v>0.32836989999619759</v>
      </c>
      <c r="AD160" s="23">
        <v>0.10027174670773287</v>
      </c>
      <c r="AE160" s="23">
        <v>0.10027174670773287</v>
      </c>
      <c r="AF160" s="23">
        <v>6.4303585687668738E-2</v>
      </c>
      <c r="AG160" s="23">
        <v>8.493633376994266</v>
      </c>
      <c r="AH160" s="24">
        <v>8.493633376994266</v>
      </c>
      <c r="AI160" s="25">
        <v>-0.73432648741290718</v>
      </c>
      <c r="AJ160" s="23">
        <v>0.28101749681908694</v>
      </c>
      <c r="AK160" s="23">
        <v>0.15478972938081639</v>
      </c>
      <c r="AL160" s="24">
        <v>0.227076585279786</v>
      </c>
      <c r="AM160" s="25">
        <v>0.13968817577929898</v>
      </c>
      <c r="AN160" s="23">
        <v>2.1723232738184066</v>
      </c>
      <c r="AO160" s="23">
        <v>0.80185712700233069</v>
      </c>
      <c r="AP160" s="23">
        <v>2.8329630113710627</v>
      </c>
      <c r="AQ160" s="23">
        <v>5.1562288475462237E-2</v>
      </c>
      <c r="AR160" s="23">
        <v>7.9278299555116158E-2</v>
      </c>
      <c r="AS160" s="23">
        <v>-5.8216155240376696E-2</v>
      </c>
      <c r="AT160" s="23">
        <v>6.3569869514895599E-2</v>
      </c>
      <c r="AU160" s="23">
        <v>0.25959845015850652</v>
      </c>
      <c r="AV160" s="23">
        <v>0.20976889436841123</v>
      </c>
      <c r="AW160" s="23">
        <v>0.22895041424562784</v>
      </c>
      <c r="AX160" s="23">
        <v>0.21149990080360065</v>
      </c>
      <c r="AY160" s="23">
        <v>3.4817965552372985</v>
      </c>
      <c r="AZ160" s="23">
        <v>1.7855049967514163</v>
      </c>
      <c r="BA160" s="23">
        <v>1.1389059715849064</v>
      </c>
      <c r="BB160" s="23">
        <v>0.28720805025089874</v>
      </c>
      <c r="BC160" s="24">
        <v>0.10390926232690634</v>
      </c>
    </row>
    <row r="161" spans="1:55" x14ac:dyDescent="0.2">
      <c r="A161" s="52" t="s">
        <v>511</v>
      </c>
      <c r="B161" s="52" t="s">
        <v>512</v>
      </c>
      <c r="C161" s="52" t="s">
        <v>34</v>
      </c>
      <c r="D161" s="52">
        <v>740486</v>
      </c>
      <c r="E161" s="52" t="s">
        <v>16</v>
      </c>
      <c r="F161" s="52">
        <v>2019</v>
      </c>
      <c r="G161" s="52" t="s">
        <v>17</v>
      </c>
      <c r="H161" s="53">
        <v>43830</v>
      </c>
      <c r="I161" s="53">
        <v>43892</v>
      </c>
      <c r="J161" s="53">
        <v>43892</v>
      </c>
      <c r="K161" s="54">
        <v>86641000</v>
      </c>
      <c r="L161" s="54">
        <v>90383000</v>
      </c>
      <c r="M161" s="52" t="s">
        <v>513</v>
      </c>
      <c r="N161" s="21">
        <v>1.034842175830617</v>
      </c>
      <c r="O161" s="22">
        <v>1.034842175830617</v>
      </c>
      <c r="P161" s="22">
        <v>0.28489236552075836</v>
      </c>
      <c r="Q161" s="22">
        <v>2.3000560941649137</v>
      </c>
      <c r="R161" s="22">
        <v>0.34787163630345852</v>
      </c>
      <c r="S161" s="22">
        <v>7.9272543562535325E-2</v>
      </c>
      <c r="T161" s="22">
        <v>0.2685990927409232</v>
      </c>
      <c r="U161" s="22">
        <v>1.1479959133703486</v>
      </c>
      <c r="V161" s="22">
        <v>0.26160384048349827</v>
      </c>
      <c r="W161" s="22">
        <v>0.8863920728868504</v>
      </c>
      <c r="X161" s="23">
        <v>0.37707111402084542</v>
      </c>
      <c r="Y161" s="23">
        <v>0.73155298434330418</v>
      </c>
      <c r="Z161" s="23">
        <v>0.62292888597915463</v>
      </c>
      <c r="AA161" s="23">
        <v>0.39458144443489229</v>
      </c>
      <c r="AB161" s="24">
        <v>0.30302515213852815</v>
      </c>
      <c r="AC161" s="25">
        <v>0.79966045616811532</v>
      </c>
      <c r="AD161" s="23">
        <v>0.56841313657861836</v>
      </c>
      <c r="AE161" s="23">
        <v>0.46489266277264685</v>
      </c>
      <c r="AF161" s="23">
        <v>0.33791029156825908</v>
      </c>
      <c r="AG161" s="23">
        <v>10.034388995521432</v>
      </c>
      <c r="AH161" s="24">
        <v>8.2069071230539556</v>
      </c>
      <c r="AI161" s="25">
        <v>-0.2669122626758606</v>
      </c>
      <c r="AJ161" s="23">
        <v>0.26037492594780093</v>
      </c>
      <c r="AK161" s="23">
        <v>0.27272772077391738</v>
      </c>
      <c r="AL161" s="24">
        <v>0.27272772077391738</v>
      </c>
      <c r="AM161" s="25">
        <v>0.2411545267613891</v>
      </c>
      <c r="AN161" s="23">
        <v>0.71366434458737116</v>
      </c>
      <c r="AO161" s="23">
        <v>0.21625824659443113</v>
      </c>
      <c r="AP161" s="23">
        <v>17.034063651505114</v>
      </c>
      <c r="AQ161" s="23">
        <v>7.3075887160764699E-2</v>
      </c>
      <c r="AR161" s="23">
        <v>0.4387080723393717</v>
      </c>
      <c r="AS161" s="23">
        <v>-0.11709656424226683</v>
      </c>
      <c r="AT161" s="23">
        <v>9.4874238490935375E-2</v>
      </c>
      <c r="AU161" s="23">
        <v>0.14303367100837361</v>
      </c>
      <c r="AV161" s="23">
        <v>0.14981952254442701</v>
      </c>
      <c r="AW161" s="23">
        <v>0.35321876005905262</v>
      </c>
      <c r="AX161" s="23">
        <v>0.19403625651112313</v>
      </c>
      <c r="AY161" s="23">
        <v>2.8299726362211417</v>
      </c>
      <c r="AZ161" s="23">
        <v>1.9854852421561595</v>
      </c>
      <c r="BA161" s="23">
        <v>0.71320328062627292</v>
      </c>
      <c r="BB161" s="23">
        <v>0.28900566074932177</v>
      </c>
      <c r="BC161" s="24">
        <v>0.1581702229267252</v>
      </c>
    </row>
    <row r="162" spans="1:55" x14ac:dyDescent="0.2">
      <c r="A162" s="52" t="s">
        <v>520</v>
      </c>
      <c r="B162" s="52" t="s">
        <v>521</v>
      </c>
      <c r="C162" s="52" t="s">
        <v>59</v>
      </c>
      <c r="D162" s="52">
        <v>378149</v>
      </c>
      <c r="E162" s="52" t="s">
        <v>16</v>
      </c>
      <c r="F162" s="52">
        <v>2019</v>
      </c>
      <c r="G162" s="52" t="s">
        <v>17</v>
      </c>
      <c r="H162" s="53">
        <v>43830</v>
      </c>
      <c r="I162" s="53">
        <v>43889</v>
      </c>
      <c r="J162" s="53">
        <v>43889</v>
      </c>
      <c r="K162" s="54">
        <v>129669000</v>
      </c>
      <c r="L162" s="54">
        <v>130925000</v>
      </c>
      <c r="M162" s="52" t="s">
        <v>522</v>
      </c>
      <c r="N162" s="21">
        <v>1.4959433165681559</v>
      </c>
      <c r="O162" s="22">
        <v>1.1225815925694775</v>
      </c>
      <c r="P162" s="22">
        <v>0.12449062006681597</v>
      </c>
      <c r="Q162" s="22">
        <v>2.8544155539939098</v>
      </c>
      <c r="R162" s="22">
        <v>0.33008194313612282</v>
      </c>
      <c r="S162" s="22">
        <v>2.3063599623203378E-2</v>
      </c>
      <c r="T162" s="22">
        <v>0.30701834351291946</v>
      </c>
      <c r="U162" s="22">
        <v>1.2722729757164051</v>
      </c>
      <c r="V162" s="22">
        <v>8.8896697118763177E-2</v>
      </c>
      <c r="W162" s="22">
        <v>1.1833762785976418</v>
      </c>
      <c r="X162" s="23">
        <v>0.41273410515866987</v>
      </c>
      <c r="Y162" s="23">
        <v>0.44344032408850109</v>
      </c>
      <c r="Z162" s="23">
        <v>0.58726589484133018</v>
      </c>
      <c r="AA162" s="23">
        <v>0.14864221540206832</v>
      </c>
      <c r="AB162" s="24">
        <v>0.25944270564283328</v>
      </c>
      <c r="AC162" s="25">
        <v>0.45199357889713221</v>
      </c>
      <c r="AD162" s="23">
        <v>0.21356674909974402</v>
      </c>
      <c r="AE162" s="23">
        <v>0.21356674909974402</v>
      </c>
      <c r="AF162" s="23">
        <v>0.10356197665842336</v>
      </c>
      <c r="AG162" s="23">
        <v>6.2113564668769712</v>
      </c>
      <c r="AH162" s="24">
        <v>6.2113564668769712</v>
      </c>
      <c r="AI162" s="25">
        <v>-0.24215246636771301</v>
      </c>
      <c r="AJ162" s="23">
        <v>0.18829619295862551</v>
      </c>
      <c r="AK162" s="23">
        <v>9.2856266110224628E-2</v>
      </c>
      <c r="AL162" s="24">
        <v>0.15738922302688105</v>
      </c>
      <c r="AM162" s="25">
        <v>0.18638244709924259</v>
      </c>
      <c r="AN162" s="23">
        <v>1.7997189037245256</v>
      </c>
      <c r="AO162" s="23">
        <v>0.46692394177884472</v>
      </c>
      <c r="AP162" s="23">
        <v>3.412391738840773</v>
      </c>
      <c r="AQ162" s="23">
        <v>4.8355566359759738E-2</v>
      </c>
      <c r="AR162" s="23">
        <v>0.11126296151676862</v>
      </c>
      <c r="AS162" s="23">
        <v>-2.694260054666146E-2</v>
      </c>
      <c r="AT162" s="23">
        <v>5.1951340565397512E-2</v>
      </c>
      <c r="AU162" s="23">
        <v>0.11079701898013877</v>
      </c>
      <c r="AV162" s="23">
        <v>9.2610776973118938E-2</v>
      </c>
      <c r="AW162" s="23">
        <v>0.16921249711325922</v>
      </c>
      <c r="AX162" s="23">
        <v>9.9567813665006097E-2</v>
      </c>
      <c r="AY162" s="23">
        <v>3.3101066531234129</v>
      </c>
      <c r="AZ162" s="23">
        <v>2.965667851701371</v>
      </c>
      <c r="BA162" s="23">
        <v>0.63217427733556764</v>
      </c>
      <c r="BB162" s="23">
        <v>0.30210506935068121</v>
      </c>
      <c r="BC162" s="24">
        <v>0.13771542076991944</v>
      </c>
    </row>
    <row r="163" spans="1:55" x14ac:dyDescent="0.2">
      <c r="A163" s="52" t="s">
        <v>535</v>
      </c>
      <c r="B163" s="52" t="s">
        <v>536</v>
      </c>
      <c r="C163" s="52" t="s">
        <v>38</v>
      </c>
      <c r="D163" s="52">
        <v>885908</v>
      </c>
      <c r="E163" s="52" t="s">
        <v>16</v>
      </c>
      <c r="F163" s="52">
        <v>2020</v>
      </c>
      <c r="G163" s="52" t="s">
        <v>17</v>
      </c>
      <c r="H163" s="53">
        <v>44012</v>
      </c>
      <c r="I163" s="53">
        <v>44053</v>
      </c>
      <c r="J163" s="53">
        <v>44053</v>
      </c>
      <c r="K163" s="54">
        <v>608000000</v>
      </c>
      <c r="L163" s="54">
        <v>608000000</v>
      </c>
      <c r="M163" s="52" t="s">
        <v>537</v>
      </c>
      <c r="N163" s="21">
        <v>3.9275970619097587</v>
      </c>
      <c r="O163" s="22">
        <v>3.4784889821615947</v>
      </c>
      <c r="P163" s="22">
        <v>2.4370409233997901</v>
      </c>
      <c r="Q163" s="22">
        <v>1.0881336405529953</v>
      </c>
      <c r="R163" s="22">
        <v>0.36533333333333334</v>
      </c>
      <c r="S163" s="22">
        <v>0</v>
      </c>
      <c r="T163" s="22">
        <v>0.36533333333333334</v>
      </c>
      <c r="U163" s="22">
        <v>0.76286482334869432</v>
      </c>
      <c r="V163" s="22">
        <v>0</v>
      </c>
      <c r="W163" s="22">
        <v>0.76286482334869432</v>
      </c>
      <c r="X163" s="23">
        <v>0.34418390804597704</v>
      </c>
      <c r="Y163" s="23">
        <v>0.68784256752294792</v>
      </c>
      <c r="Z163" s="23">
        <v>0.65581609195402302</v>
      </c>
      <c r="AA163" s="23">
        <v>0.15673563218390804</v>
      </c>
      <c r="AB163" s="24">
        <v>0.47889655172413792</v>
      </c>
      <c r="AC163" s="25">
        <v>1</v>
      </c>
      <c r="AD163" s="23">
        <v>0.22392912297813541</v>
      </c>
      <c r="AE163" s="23">
        <v>0.20295862797691619</v>
      </c>
      <c r="AF163" s="23">
        <v>8.1199707388441844E-2</v>
      </c>
      <c r="AG163" s="23">
        <v>8.2485029940119752</v>
      </c>
      <c r="AH163" s="24">
        <v>7.476047904191617</v>
      </c>
      <c r="AI163" s="25">
        <v>6.1733615221987316E-2</v>
      </c>
      <c r="AJ163" s="23">
        <v>1.2408184679958028</v>
      </c>
      <c r="AK163" s="23">
        <v>0.25547445255474455</v>
      </c>
      <c r="AL163" s="24">
        <v>0.29763402970047825</v>
      </c>
      <c r="AM163" s="25">
        <v>9.591013824884792E-2</v>
      </c>
      <c r="AN163" s="23">
        <v>1.181163594470046</v>
      </c>
      <c r="AO163" s="23">
        <v>0.56565517241379315</v>
      </c>
      <c r="AP163" s="23">
        <v>2.2048387096774196</v>
      </c>
      <c r="AQ163" s="23">
        <v>4.593103448275862E-2</v>
      </c>
      <c r="AR163" s="23">
        <v>0.19222953751117614</v>
      </c>
      <c r="AS163" s="23">
        <v>1.1867024303015524E-2</v>
      </c>
      <c r="AT163" s="23">
        <v>0.10873563218390804</v>
      </c>
      <c r="AU163" s="23">
        <v>0.6636935991605456</v>
      </c>
      <c r="AV163" s="23">
        <v>0.15919959728165115</v>
      </c>
      <c r="AW163" s="23">
        <v>0.29763402970047825</v>
      </c>
      <c r="AX163" s="23">
        <v>0.15919959728165115</v>
      </c>
      <c r="AY163" s="23">
        <v>2.8842105263157896</v>
      </c>
      <c r="AZ163" s="23">
        <v>1.1981851179673322</v>
      </c>
      <c r="BA163" s="23">
        <v>1.2662662662662663</v>
      </c>
      <c r="BB163" s="23">
        <v>0.31424616159073748</v>
      </c>
      <c r="BC163" s="24">
        <v>0.12583148558758314</v>
      </c>
    </row>
    <row r="164" spans="1:55" x14ac:dyDescent="0.2">
      <c r="A164" s="52" t="s">
        <v>499</v>
      </c>
      <c r="B164" s="52" t="s">
        <v>500</v>
      </c>
      <c r="C164" s="52" t="s">
        <v>72</v>
      </c>
      <c r="D164" s="52">
        <v>378144</v>
      </c>
      <c r="E164" s="52" t="s">
        <v>16</v>
      </c>
      <c r="F164" s="52">
        <v>2019</v>
      </c>
      <c r="G164" s="52" t="s">
        <v>17</v>
      </c>
      <c r="H164" s="53">
        <v>43830</v>
      </c>
      <c r="I164" s="53">
        <v>43871</v>
      </c>
      <c r="J164" s="53">
        <v>43871</v>
      </c>
      <c r="K164" s="54">
        <v>75319000</v>
      </c>
      <c r="L164" s="54">
        <v>75319000</v>
      </c>
      <c r="M164" s="52" t="s">
        <v>501</v>
      </c>
      <c r="N164" s="21">
        <v>7.5804333401105053E-2</v>
      </c>
      <c r="O164" s="22">
        <v>7.5804333401105053E-2</v>
      </c>
      <c r="P164" s="22">
        <v>3.4499142205002852E-2</v>
      </c>
      <c r="Q164" s="22">
        <v>1.4478606861222887</v>
      </c>
      <c r="R164" s="22">
        <v>0.49342412765165877</v>
      </c>
      <c r="S164" s="22">
        <v>0.49342412765165877</v>
      </c>
      <c r="T164" s="22">
        <v>0</v>
      </c>
      <c r="U164" s="22">
        <v>1.2078335236626812</v>
      </c>
      <c r="V164" s="22">
        <v>1.2078335236626812</v>
      </c>
      <c r="W164" s="22">
        <v>0</v>
      </c>
      <c r="X164" s="23">
        <v>4.1207406866704183E-2</v>
      </c>
      <c r="Y164" s="23">
        <v>0.4085199805974753</v>
      </c>
      <c r="Z164" s="23">
        <v>0.95879259313329579</v>
      </c>
      <c r="AA164" s="23">
        <v>0</v>
      </c>
      <c r="AB164" s="24">
        <v>0.4085199805974753</v>
      </c>
      <c r="AC164" s="25">
        <v>0.79928039256754735</v>
      </c>
      <c r="AD164" s="23">
        <v>0.63505409344851615</v>
      </c>
      <c r="AE164" s="23">
        <v>0.3788443536356525</v>
      </c>
      <c r="AF164" s="23">
        <v>0.36955378782373788</v>
      </c>
      <c r="AG164" s="23">
        <v>5.4844264791384036</v>
      </c>
      <c r="AH164" s="24">
        <v>3.271759092628995</v>
      </c>
      <c r="AI164" s="25">
        <v>-0.21671548474949071</v>
      </c>
      <c r="AJ164" s="23">
        <v>0.12505343452345338</v>
      </c>
      <c r="AK164" s="23">
        <v>0.13777058249296933</v>
      </c>
      <c r="AL164" s="24">
        <v>0.13777058249296933</v>
      </c>
      <c r="AM164" s="25">
        <v>0.12458130545518735</v>
      </c>
      <c r="AN164" s="23">
        <v>0.33711278184654292</v>
      </c>
      <c r="AO164" s="23">
        <v>0.13771730709911065</v>
      </c>
      <c r="AP164" s="23">
        <v>-0.27412165263671912</v>
      </c>
      <c r="AQ164" s="23">
        <v>5.0893952487361283E-2</v>
      </c>
      <c r="AR164" s="23">
        <v>0.49361500681778353</v>
      </c>
      <c r="AS164" s="23">
        <v>-0.10697401548213911</v>
      </c>
      <c r="AT164" s="23">
        <v>6.7979329482654283E-2</v>
      </c>
      <c r="AU164" s="23">
        <v>3.9360025643156743E-2</v>
      </c>
      <c r="AV164" s="23">
        <v>4.3362692759781114E-2</v>
      </c>
      <c r="AW164" s="23" t="e">
        <v>#DIV/0!</v>
      </c>
      <c r="AX164" s="23" t="e">
        <v>#DIV/0!</v>
      </c>
      <c r="AY164" s="23">
        <v>5.6418448666949361</v>
      </c>
      <c r="AZ164" s="23">
        <v>5.4274125153968864</v>
      </c>
      <c r="BA164" s="23">
        <v>0.42040749051540666</v>
      </c>
      <c r="BB164" s="23">
        <v>0.105737480736325</v>
      </c>
      <c r="BC164" s="24">
        <v>0.11431569328060998</v>
      </c>
    </row>
    <row r="165" spans="1:55" x14ac:dyDescent="0.2">
      <c r="A165" s="52" t="s">
        <v>1117</v>
      </c>
      <c r="B165" s="52" t="s">
        <v>1118</v>
      </c>
      <c r="C165" s="52" t="s">
        <v>138</v>
      </c>
      <c r="D165" s="52">
        <v>637893</v>
      </c>
      <c r="E165" s="52" t="s">
        <v>16</v>
      </c>
      <c r="F165" s="52">
        <v>2019</v>
      </c>
      <c r="G165" s="52" t="s">
        <v>17</v>
      </c>
      <c r="H165" s="53">
        <v>43830</v>
      </c>
      <c r="I165" s="53">
        <v>43893</v>
      </c>
      <c r="J165" s="53">
        <v>43893</v>
      </c>
      <c r="K165" s="54">
        <v>447500000</v>
      </c>
      <c r="L165" s="54">
        <v>440600000</v>
      </c>
      <c r="M165" s="52" t="s">
        <v>1119</v>
      </c>
      <c r="N165" s="21">
        <v>1.1724137931034482</v>
      </c>
      <c r="O165" s="22">
        <v>1.0087883689734081</v>
      </c>
      <c r="P165" s="22">
        <v>0.51193482206265284</v>
      </c>
      <c r="Q165" s="22">
        <v>2.0428504890544947</v>
      </c>
      <c r="R165" s="22">
        <v>0.19029032093474157</v>
      </c>
      <c r="S165" s="22">
        <v>2.1063999863938636E-2</v>
      </c>
      <c r="T165" s="22">
        <v>0.16922632107080293</v>
      </c>
      <c r="U165" s="22">
        <v>0.57902499611861513</v>
      </c>
      <c r="V165" s="22">
        <v>6.4094602287429484E-2</v>
      </c>
      <c r="W165" s="22">
        <v>0.51493039383118566</v>
      </c>
      <c r="X165" s="23">
        <v>0.50539993537085226</v>
      </c>
      <c r="Y165" s="23">
        <v>0.45914493967529807</v>
      </c>
      <c r="Z165" s="23">
        <v>0.49460006462914774</v>
      </c>
      <c r="AA165" s="23">
        <v>0.23803510383182816</v>
      </c>
      <c r="AB165" s="24">
        <v>0.32863921628654524</v>
      </c>
      <c r="AC165" s="25">
        <v>0.19585952823082831</v>
      </c>
      <c r="AD165" s="23">
        <v>9.2124005339657394E-2</v>
      </c>
      <c r="AE165" s="23">
        <v>9.2124005339657394E-2</v>
      </c>
      <c r="AF165" s="23">
        <v>-0.18011648805661826</v>
      </c>
      <c r="AG165" s="23">
        <v>2.7372036339463772</v>
      </c>
      <c r="AH165" s="24">
        <v>2.7372036339463772</v>
      </c>
      <c r="AI165" s="25">
        <v>-0.92445492044784916</v>
      </c>
      <c r="AJ165" s="23">
        <v>8.369170677818985E-2</v>
      </c>
      <c r="AK165" s="23">
        <v>0.13757429503508067</v>
      </c>
      <c r="AL165" s="24">
        <v>0.18959199177727132</v>
      </c>
      <c r="AM165" s="25">
        <v>-0.31247735858821096</v>
      </c>
      <c r="AN165" s="23">
        <v>1.7348625989753144</v>
      </c>
      <c r="AO165" s="23">
        <v>0.57014388489208634</v>
      </c>
      <c r="AP165" s="23">
        <v>7.6711098398169337</v>
      </c>
      <c r="AQ165" s="23">
        <v>-0.10269231423371941</v>
      </c>
      <c r="AR165" s="23">
        <v>6.3277923201408001E-2</v>
      </c>
      <c r="AS165" s="23">
        <v>-5.8497587459262743E-2</v>
      </c>
      <c r="AT165" s="23">
        <v>3.6077520961953838E-2</v>
      </c>
      <c r="AU165" s="23">
        <v>4.2284778663299931E-2</v>
      </c>
      <c r="AV165" s="23">
        <v>9.579032041828664E-2</v>
      </c>
      <c r="AW165" s="23">
        <v>0.21319095477386935</v>
      </c>
      <c r="AX165" s="23">
        <v>0.10771356783919599</v>
      </c>
      <c r="AY165" s="23">
        <v>3.622925605116166</v>
      </c>
      <c r="AZ165" s="23">
        <v>-0.57864486359588763</v>
      </c>
      <c r="BA165" s="23">
        <v>-0.17750082808877113</v>
      </c>
      <c r="BB165" s="23">
        <v>0.27602002055682173</v>
      </c>
      <c r="BC165" s="24">
        <v>9.2321604735284446E-2</v>
      </c>
    </row>
    <row r="166" spans="1:55" x14ac:dyDescent="0.2">
      <c r="A166" s="52" t="s">
        <v>526</v>
      </c>
      <c r="B166" s="52" t="s">
        <v>527</v>
      </c>
      <c r="C166" s="52" t="s">
        <v>34</v>
      </c>
      <c r="D166" s="52">
        <v>130256</v>
      </c>
      <c r="E166" s="52" t="s">
        <v>16</v>
      </c>
      <c r="F166" s="52">
        <v>2019</v>
      </c>
      <c r="G166" s="52" t="s">
        <v>17</v>
      </c>
      <c r="H166" s="53">
        <v>43830</v>
      </c>
      <c r="I166" s="53">
        <v>43887</v>
      </c>
      <c r="J166" s="53">
        <v>43887</v>
      </c>
      <c r="K166" s="54">
        <v>171400000</v>
      </c>
      <c r="L166" s="54">
        <v>175300000</v>
      </c>
      <c r="M166" s="52" t="s">
        <v>528</v>
      </c>
      <c r="N166" s="21">
        <v>1.8790716612377849</v>
      </c>
      <c r="O166" s="22">
        <v>1.7990635179153094</v>
      </c>
      <c r="P166" s="22">
        <v>1.4017372421281216</v>
      </c>
      <c r="Q166" s="22">
        <v>1.9393297526287918</v>
      </c>
      <c r="R166" s="22">
        <v>0</v>
      </c>
      <c r="S166" s="22">
        <v>0</v>
      </c>
      <c r="T166" s="22">
        <v>0</v>
      </c>
      <c r="U166" s="22">
        <v>0</v>
      </c>
      <c r="V166" s="22">
        <v>0</v>
      </c>
      <c r="W166" s="22">
        <v>0</v>
      </c>
      <c r="X166" s="23">
        <v>0.71264959464676358</v>
      </c>
      <c r="Y166" s="23">
        <v>0.34904414871144906</v>
      </c>
      <c r="Z166" s="23">
        <v>0.28735040535323642</v>
      </c>
      <c r="AA166" s="23">
        <v>1.7295071419379745E-2</v>
      </c>
      <c r="AB166" s="24">
        <v>0.3402136147214001</v>
      </c>
      <c r="AC166" s="25">
        <v>0.76537426954827936</v>
      </c>
      <c r="AD166" s="23">
        <v>0.15963268713477413</v>
      </c>
      <c r="AE166" s="23">
        <v>0.15963268713477413</v>
      </c>
      <c r="AF166" s="23">
        <v>0.15142380113162043</v>
      </c>
      <c r="AG166" s="23">
        <v>-8.0988235294117654</v>
      </c>
      <c r="AH166" s="24">
        <v>-8.0988235294117654</v>
      </c>
      <c r="AI166" s="25">
        <v>-0.24207920792079207</v>
      </c>
      <c r="AJ166" s="23">
        <v>0.54831704668838221</v>
      </c>
      <c r="AK166" s="23" t="e">
        <v>#DIV/0!</v>
      </c>
      <c r="AL166" s="24" t="e">
        <v>#DIV/0!</v>
      </c>
      <c r="AM166" s="25">
        <v>0.24699296467206294</v>
      </c>
      <c r="AN166" s="23">
        <v>1.631136999773054</v>
      </c>
      <c r="AO166" s="23">
        <v>0.55493501479861018</v>
      </c>
      <c r="AP166" s="23">
        <v>1.6645051721475992</v>
      </c>
      <c r="AQ166" s="23">
        <v>8.4030369321837606E-2</v>
      </c>
      <c r="AR166" s="23">
        <v>0.37473332714961505</v>
      </c>
      <c r="AS166" s="23">
        <v>-9.071514701790187E-2</v>
      </c>
      <c r="AT166" s="23">
        <v>0.20795264444730407</v>
      </c>
      <c r="AU166" s="23">
        <v>0.20745114006514659</v>
      </c>
      <c r="AV166" s="23" t="e">
        <v>#DIV/0!</v>
      </c>
      <c r="AW166" s="23" t="e">
        <v>#DIV/0!</v>
      </c>
      <c r="AX166" s="23" t="e">
        <v>#DIV/0!</v>
      </c>
      <c r="AY166" s="23">
        <v>0</v>
      </c>
      <c r="AZ166" s="23">
        <v>-6.0011621150493895</v>
      </c>
      <c r="BA166" s="23">
        <v>0.93629402756508417</v>
      </c>
      <c r="BB166" s="23" t="e">
        <v>#DIV/0!</v>
      </c>
      <c r="BC166" s="24">
        <v>0.14270906754011362</v>
      </c>
    </row>
    <row r="167" spans="1:55" x14ac:dyDescent="0.2">
      <c r="A167" s="52" t="s">
        <v>529</v>
      </c>
      <c r="B167" s="52" t="s">
        <v>530</v>
      </c>
      <c r="C167" s="52" t="s">
        <v>15</v>
      </c>
      <c r="D167" s="52">
        <v>378151</v>
      </c>
      <c r="E167" s="52" t="s">
        <v>16</v>
      </c>
      <c r="F167" s="52">
        <v>2019</v>
      </c>
      <c r="G167" s="52" t="s">
        <v>17</v>
      </c>
      <c r="H167" s="53">
        <v>43830</v>
      </c>
      <c r="I167" s="53">
        <v>43888</v>
      </c>
      <c r="J167" s="53">
        <v>43888</v>
      </c>
      <c r="K167" s="54">
        <v>336400000</v>
      </c>
      <c r="L167" s="54">
        <v>340900000</v>
      </c>
      <c r="M167" s="52" t="s">
        <v>531</v>
      </c>
      <c r="N167" s="21">
        <v>1.0639132441162897</v>
      </c>
      <c r="O167" s="22">
        <v>0.87923973234886943</v>
      </c>
      <c r="P167" s="22">
        <v>0.34760036917397324</v>
      </c>
      <c r="Q167" s="22">
        <v>1.3565579308667333</v>
      </c>
      <c r="R167" s="22">
        <v>0.36288778026262974</v>
      </c>
      <c r="S167" s="22">
        <v>8.6014106313435409E-2</v>
      </c>
      <c r="T167" s="22">
        <v>0.27687367394919432</v>
      </c>
      <c r="U167" s="22">
        <v>0.85516607659252453</v>
      </c>
      <c r="V167" s="22">
        <v>0.20269722439934057</v>
      </c>
      <c r="W167" s="22">
        <v>0.65246885219318396</v>
      </c>
      <c r="X167" s="23">
        <v>0.21152589024600035</v>
      </c>
      <c r="Y167" s="23">
        <v>1.4245673474887866</v>
      </c>
      <c r="Z167" s="23">
        <v>0.78847410975399967</v>
      </c>
      <c r="AA167" s="23">
        <v>0.48163885543895868</v>
      </c>
      <c r="AB167" s="24">
        <v>0.42434772636045642</v>
      </c>
      <c r="AC167" s="25">
        <v>0.50277322404371583</v>
      </c>
      <c r="AD167" s="23">
        <v>0.13717213114754098</v>
      </c>
      <c r="AE167" s="23">
        <v>0.13717213114754098</v>
      </c>
      <c r="AF167" s="23">
        <v>9.1516393442622954E-2</v>
      </c>
      <c r="AG167" s="23">
        <v>6.1151035322777103</v>
      </c>
      <c r="AH167" s="24">
        <v>6.1151035322777103</v>
      </c>
      <c r="AI167" s="25">
        <v>2.2045776309579992</v>
      </c>
      <c r="AJ167" s="23">
        <v>0.36669358560221504</v>
      </c>
      <c r="AK167" s="23">
        <v>0.18608179002591493</v>
      </c>
      <c r="AL167" s="24">
        <v>0.20090386195562859</v>
      </c>
      <c r="AM167" s="25">
        <v>9.0524580416745493E-2</v>
      </c>
      <c r="AN167" s="23">
        <v>0.98916245506878198</v>
      </c>
      <c r="AO167" s="23">
        <v>0.41974883880956476</v>
      </c>
      <c r="AP167" s="23">
        <v>33.032490974729242</v>
      </c>
      <c r="AQ167" s="23">
        <v>3.841389987958025E-2</v>
      </c>
      <c r="AR167" s="23">
        <v>0.17368852459016393</v>
      </c>
      <c r="AS167" s="23">
        <v>0.38290983606557377</v>
      </c>
      <c r="AT167" s="23">
        <v>7.2905556511267844E-2</v>
      </c>
      <c r="AU167" s="23">
        <v>-0.80272265805260734</v>
      </c>
      <c r="AV167" s="23">
        <v>-0.43979520889956386</v>
      </c>
      <c r="AW167" s="23">
        <v>0.26331704084168667</v>
      </c>
      <c r="AX167" s="23">
        <v>-0.57642283157981944</v>
      </c>
      <c r="AY167" s="23">
        <v>6.3025595060252959</v>
      </c>
      <c r="AZ167" s="23">
        <v>5.1022806493377155</v>
      </c>
      <c r="BA167" s="23">
        <v>-4.1546499477533958</v>
      </c>
      <c r="BB167" s="23">
        <v>0.15866569749067694</v>
      </c>
      <c r="BC167" s="24">
        <v>7.1866187606464446E-2</v>
      </c>
    </row>
    <row r="168" spans="1:55" x14ac:dyDescent="0.2">
      <c r="A168" s="52" t="s">
        <v>550</v>
      </c>
      <c r="B168" s="52" t="s">
        <v>551</v>
      </c>
      <c r="C168" s="52" t="s">
        <v>15</v>
      </c>
      <c r="D168" s="52">
        <v>234391</v>
      </c>
      <c r="E168" s="52" t="s">
        <v>16</v>
      </c>
      <c r="F168" s="52">
        <v>2019</v>
      </c>
      <c r="G168" s="52" t="s">
        <v>17</v>
      </c>
      <c r="H168" s="53">
        <v>43830</v>
      </c>
      <c r="I168" s="53">
        <v>43871</v>
      </c>
      <c r="J168" s="53">
        <v>43871</v>
      </c>
      <c r="K168" s="54">
        <v>288754000</v>
      </c>
      <c r="L168" s="54">
        <v>290746000</v>
      </c>
      <c r="M168" s="52" t="s">
        <v>552</v>
      </c>
      <c r="N168" s="21">
        <v>1.1773108743527172</v>
      </c>
      <c r="O168" s="22">
        <v>0.80197607285280637</v>
      </c>
      <c r="P168" s="22">
        <v>5.3687280519016722E-2</v>
      </c>
      <c r="Q168" s="22">
        <v>2.5973337261545262</v>
      </c>
      <c r="R168" s="22">
        <v>0.24426199299768636</v>
      </c>
      <c r="S168" s="22">
        <v>5.9785835670850308E-2</v>
      </c>
      <c r="T168" s="22">
        <v>0.18447615732683606</v>
      </c>
      <c r="U168" s="22">
        <v>0.87869190542829789</v>
      </c>
      <c r="V168" s="22">
        <v>0.21506960300508213</v>
      </c>
      <c r="W168" s="22">
        <v>0.66362230242321574</v>
      </c>
      <c r="X168" s="23">
        <v>0.40498761286623941</v>
      </c>
      <c r="Y168" s="23">
        <v>0.50567991359082276</v>
      </c>
      <c r="Z168" s="23">
        <v>0.59501238713376059</v>
      </c>
      <c r="AA168" s="23">
        <v>0.40287872893675397</v>
      </c>
      <c r="AB168" s="24">
        <v>0.27798366126819679</v>
      </c>
      <c r="AC168" s="25">
        <v>0.17939008894536213</v>
      </c>
      <c r="AD168" s="23">
        <v>0.11811944091486658</v>
      </c>
      <c r="AE168" s="23">
        <v>0.11811944091486658</v>
      </c>
      <c r="AF168" s="23">
        <v>8.8538754764930117E-2</v>
      </c>
      <c r="AG168" s="23">
        <v>10.104347826086956</v>
      </c>
      <c r="AH168" s="24">
        <v>10.104347826086956</v>
      </c>
      <c r="AI168" s="25">
        <v>-0.68156996587030716</v>
      </c>
      <c r="AJ168" s="23">
        <v>0.17439438128682816</v>
      </c>
      <c r="AK168" s="23">
        <v>0.14903604358759431</v>
      </c>
      <c r="AL168" s="24">
        <v>0.24559932942162616</v>
      </c>
      <c r="AM168" s="25">
        <v>0.25661044413346101</v>
      </c>
      <c r="AN168" s="23">
        <v>2.8982838624143774</v>
      </c>
      <c r="AO168" s="23">
        <v>0.80567555946847935</v>
      </c>
      <c r="AP168" s="23">
        <v>13.20913058073179</v>
      </c>
      <c r="AQ168" s="23">
        <v>7.1333510779877568E-2</v>
      </c>
      <c r="AR168" s="23">
        <v>7.4459974587039388E-2</v>
      </c>
      <c r="AS168" s="23">
        <v>-5.0749682337992374E-2</v>
      </c>
      <c r="AT168" s="23">
        <v>5.9990581683421716E-2</v>
      </c>
      <c r="AU168" s="23">
        <v>0.11523123623593834</v>
      </c>
      <c r="AV168" s="23">
        <v>0.16227996647108131</v>
      </c>
      <c r="AW168" s="23">
        <v>0.32519422863485015</v>
      </c>
      <c r="AX168" s="23">
        <v>0.2148723640399556</v>
      </c>
      <c r="AY168" s="23">
        <v>2.5666953528399312</v>
      </c>
      <c r="AZ168" s="23">
        <v>2.3726333907056798</v>
      </c>
      <c r="BA168" s="23">
        <v>0.55568312284730192</v>
      </c>
      <c r="BB168" s="23">
        <v>0.38960603520536463</v>
      </c>
      <c r="BC168" s="24">
        <v>0.14506866416978775</v>
      </c>
    </row>
    <row r="169" spans="1:55" x14ac:dyDescent="0.2">
      <c r="A169" s="52" t="s">
        <v>553</v>
      </c>
      <c r="B169" s="52" t="s">
        <v>554</v>
      </c>
      <c r="C169" s="52" t="s">
        <v>15</v>
      </c>
      <c r="D169" s="52">
        <v>244314</v>
      </c>
      <c r="E169" s="52" t="s">
        <v>16</v>
      </c>
      <c r="F169" s="52">
        <v>2019</v>
      </c>
      <c r="G169" s="52" t="s">
        <v>17</v>
      </c>
      <c r="H169" s="53">
        <v>43830</v>
      </c>
      <c r="I169" s="53">
        <v>43885</v>
      </c>
      <c r="J169" s="53">
        <v>43885</v>
      </c>
      <c r="K169" s="54">
        <v>8731000000</v>
      </c>
      <c r="L169" s="54">
        <v>8716000000</v>
      </c>
      <c r="M169" s="52" t="s">
        <v>555</v>
      </c>
      <c r="N169" s="21">
        <v>0.94778879617899325</v>
      </c>
      <c r="O169" s="22">
        <v>0.84509923841975743</v>
      </c>
      <c r="P169" s="22">
        <v>0.61825608317679437</v>
      </c>
      <c r="Q169" s="22">
        <v>7.9095810589062658</v>
      </c>
      <c r="R169" s="22">
        <v>0.33537933004570603</v>
      </c>
      <c r="S169" s="22">
        <v>8.2962472937214343E-2</v>
      </c>
      <c r="T169" s="22">
        <v>0.25241685710849171</v>
      </c>
      <c r="U169" s="22">
        <v>2.9880780951743078</v>
      </c>
      <c r="V169" s="22">
        <v>0.73915809919292719</v>
      </c>
      <c r="W169" s="22">
        <v>2.2489199959813804</v>
      </c>
      <c r="X169" s="23">
        <v>0.489291406062064</v>
      </c>
      <c r="Y169" s="23">
        <v>0.13059069976952781</v>
      </c>
      <c r="Z169" s="23">
        <v>0.510708593937936</v>
      </c>
      <c r="AA169" s="23">
        <v>0.1004856266538369</v>
      </c>
      <c r="AB169" s="24">
        <v>0.11223872294201444</v>
      </c>
      <c r="AC169" s="25">
        <v>0.2645094208834835</v>
      </c>
      <c r="AD169" s="23">
        <v>0.11319763900266767</v>
      </c>
      <c r="AE169" s="23">
        <v>0.11319763900266767</v>
      </c>
      <c r="AF169" s="23">
        <v>-5.71134497027748E-2</v>
      </c>
      <c r="AG169" s="23">
        <v>2.549798911757748</v>
      </c>
      <c r="AH169" s="24">
        <v>2.549798911757748</v>
      </c>
      <c r="AI169" s="25">
        <v>-1.8391472868217054</v>
      </c>
      <c r="AJ169" s="23">
        <v>6.3867895679524708E-2</v>
      </c>
      <c r="AK169" s="23">
        <v>9.1037466237797973E-2</v>
      </c>
      <c r="AL169" s="24">
        <v>9.8311049346049964E-2</v>
      </c>
      <c r="AM169" s="25">
        <v>-0.18211044506212115</v>
      </c>
      <c r="AN169" s="23">
        <v>3.188573724925488</v>
      </c>
      <c r="AO169" s="23">
        <v>0.35788278806831852</v>
      </c>
      <c r="AP169" s="23">
        <v>-13.277646074466601</v>
      </c>
      <c r="AQ169" s="23">
        <v>-2.0439920615828722E-2</v>
      </c>
      <c r="AR169" s="23">
        <v>9.2129308715104927E-2</v>
      </c>
      <c r="AS169" s="23">
        <v>-0.16943936816014452</v>
      </c>
      <c r="AT169" s="23">
        <v>3.2971493865768586E-2</v>
      </c>
      <c r="AU169" s="23">
        <v>0.12895897951159843</v>
      </c>
      <c r="AV169" s="23">
        <v>0.19850493684647025</v>
      </c>
      <c r="AW169" s="23">
        <v>0.13062318516863972</v>
      </c>
      <c r="AX169" s="23">
        <v>0.26374804556622738</v>
      </c>
      <c r="AY169" s="23">
        <v>8.2786231211727586</v>
      </c>
      <c r="AZ169" s="23">
        <v>0.40007422527370567</v>
      </c>
      <c r="BA169" s="23">
        <v>-3.2570798087532182</v>
      </c>
      <c r="BB169" s="23">
        <v>0.12079303349882883</v>
      </c>
      <c r="BC169" s="24">
        <v>8.3743842364532015E-2</v>
      </c>
    </row>
    <row r="170" spans="1:55" x14ac:dyDescent="0.2">
      <c r="A170" s="52" t="s">
        <v>565</v>
      </c>
      <c r="B170" s="52" t="s">
        <v>566</v>
      </c>
      <c r="C170" s="52" t="s">
        <v>24</v>
      </c>
      <c r="D170" s="52">
        <v>239284</v>
      </c>
      <c r="E170" s="52" t="s">
        <v>16</v>
      </c>
      <c r="F170" s="52">
        <v>2019</v>
      </c>
      <c r="G170" s="52" t="s">
        <v>17</v>
      </c>
      <c r="H170" s="53">
        <v>43830</v>
      </c>
      <c r="I170" s="53">
        <v>43886</v>
      </c>
      <c r="J170" s="53">
        <v>43886</v>
      </c>
      <c r="K170" s="54">
        <v>1267000000</v>
      </c>
      <c r="L170" s="54">
        <v>1281000000</v>
      </c>
      <c r="M170" s="52" t="s">
        <v>567</v>
      </c>
      <c r="N170" s="21">
        <v>3.1044164361102573</v>
      </c>
      <c r="O170" s="22">
        <v>3.0099395429859617</v>
      </c>
      <c r="P170" s="22">
        <v>2.4953376370529767</v>
      </c>
      <c r="Q170" s="22">
        <v>1.7208388520971303</v>
      </c>
      <c r="R170" s="22">
        <v>0.39906209940448178</v>
      </c>
      <c r="S170" s="22">
        <v>4.0550408100345631E-2</v>
      </c>
      <c r="T170" s="22">
        <v>0.35851169130413618</v>
      </c>
      <c r="U170" s="22">
        <v>1.0857836644591612</v>
      </c>
      <c r="V170" s="22">
        <v>0.11033112582781457</v>
      </c>
      <c r="W170" s="22">
        <v>0.97545253863134662</v>
      </c>
      <c r="X170" s="23">
        <v>0.4916027066058708</v>
      </c>
      <c r="Y170" s="23">
        <v>0.51802213887110049</v>
      </c>
      <c r="Z170" s="23">
        <v>0.5083972933941292</v>
      </c>
      <c r="AA170" s="23">
        <v>6.6805134113294501E-2</v>
      </c>
      <c r="AB170" s="24">
        <v>0.3675337108734808</v>
      </c>
      <c r="AC170" s="25">
        <v>0.79175018931800967</v>
      </c>
      <c r="AD170" s="23">
        <v>0.19096619003073634</v>
      </c>
      <c r="AE170" s="23">
        <v>0.19096619003073634</v>
      </c>
      <c r="AF170" s="23">
        <v>0.23992160007127267</v>
      </c>
      <c r="AG170" s="23">
        <v>4.3085427135678396</v>
      </c>
      <c r="AH170" s="24">
        <v>4.3085427135678396</v>
      </c>
      <c r="AI170" s="25">
        <v>-0.83486439195100615</v>
      </c>
      <c r="AJ170" s="23">
        <v>0.93698124807869654</v>
      </c>
      <c r="AK170" s="23">
        <v>0.24080022770707113</v>
      </c>
      <c r="AL170" s="24">
        <v>0.37181311755377544</v>
      </c>
      <c r="AM170" s="25">
        <v>0.23779249448123621</v>
      </c>
      <c r="AN170" s="23">
        <v>0.99112582781456948</v>
      </c>
      <c r="AO170" s="23">
        <v>0.3642721534392393</v>
      </c>
      <c r="AP170" s="23">
        <v>1.0931002580707991</v>
      </c>
      <c r="AQ170" s="23">
        <v>8.7396757914550441E-2</v>
      </c>
      <c r="AR170" s="23">
        <v>0.40732326606975811</v>
      </c>
      <c r="AS170" s="23">
        <v>-0.34005969085482651</v>
      </c>
      <c r="AT170" s="23">
        <v>0.14837652327713502</v>
      </c>
      <c r="AU170" s="23">
        <v>0.13597704682856851</v>
      </c>
      <c r="AV170" s="23">
        <v>5.3958443459520999E-2</v>
      </c>
      <c r="AW170" s="23">
        <v>0.41386801846655202</v>
      </c>
      <c r="AX170" s="23">
        <v>6.0061555173350233E-2</v>
      </c>
      <c r="AY170" s="23">
        <v>5.7366456729647775</v>
      </c>
      <c r="AZ170" s="23">
        <v>5.6216468392815487E-2</v>
      </c>
      <c r="BA170" s="23">
        <v>0.24637950241366505</v>
      </c>
      <c r="BB170" s="23">
        <v>0.17431789533607123</v>
      </c>
      <c r="BC170" s="24">
        <v>8.2652116912161636E-2</v>
      </c>
    </row>
    <row r="171" spans="1:55" x14ac:dyDescent="0.2">
      <c r="A171" s="52" t="s">
        <v>556</v>
      </c>
      <c r="B171" s="52" t="s">
        <v>557</v>
      </c>
      <c r="C171" s="52" t="s">
        <v>91</v>
      </c>
      <c r="D171" s="52">
        <v>78526</v>
      </c>
      <c r="E171" s="52" t="s">
        <v>16</v>
      </c>
      <c r="F171" s="52">
        <v>2020</v>
      </c>
      <c r="G171" s="52" t="s">
        <v>17</v>
      </c>
      <c r="H171" s="53">
        <v>43982</v>
      </c>
      <c r="I171" s="53">
        <v>44014</v>
      </c>
      <c r="J171" s="53">
        <v>44014</v>
      </c>
      <c r="K171" s="54">
        <v>611100000</v>
      </c>
      <c r="L171" s="54">
        <v>616600000</v>
      </c>
      <c r="M171" s="52" t="s">
        <v>558</v>
      </c>
      <c r="N171" s="21">
        <v>0.68361476339851834</v>
      </c>
      <c r="O171" s="22">
        <v>0.49322565574317562</v>
      </c>
      <c r="P171" s="22">
        <v>0.22396048855369419</v>
      </c>
      <c r="Q171" s="22">
        <v>2.6896460865920115</v>
      </c>
      <c r="R171" s="22">
        <v>0.43949855063995819</v>
      </c>
      <c r="S171" s="22">
        <v>8.4738060227158379E-2</v>
      </c>
      <c r="T171" s="22">
        <v>0.35476049041279983</v>
      </c>
      <c r="U171" s="22">
        <v>1.6215941074315827</v>
      </c>
      <c r="V171" s="22">
        <v>0.31265345230253311</v>
      </c>
      <c r="W171" s="22">
        <v>1.3089406551290497</v>
      </c>
      <c r="X171" s="23">
        <v>0.16623981146958292</v>
      </c>
      <c r="Y171" s="23">
        <v>0.8530604738600488</v>
      </c>
      <c r="Z171" s="23">
        <v>0.83376018853041711</v>
      </c>
      <c r="AA171" s="23">
        <v>0.45195363346285061</v>
      </c>
      <c r="AB171" s="24">
        <v>0.27102870479473623</v>
      </c>
      <c r="AC171" s="25">
        <v>0.34776417459975267</v>
      </c>
      <c r="AD171" s="23">
        <v>0.16896622150613277</v>
      </c>
      <c r="AE171" s="23">
        <v>0.16896622150613277</v>
      </c>
      <c r="AF171" s="23">
        <v>0.12374479479877004</v>
      </c>
      <c r="AG171" s="23">
        <v>6.3843515541264741</v>
      </c>
      <c r="AH171" s="24">
        <v>6.3843515541264741</v>
      </c>
      <c r="AI171" s="25">
        <v>-0.52812687013764215</v>
      </c>
      <c r="AJ171" s="23">
        <v>0.49071614496429289</v>
      </c>
      <c r="AK171" s="23">
        <v>0.18319731156985117</v>
      </c>
      <c r="AL171" s="24">
        <v>0.27151667343698066</v>
      </c>
      <c r="AM171" s="25">
        <v>0.2612371998323253</v>
      </c>
      <c r="AN171" s="23">
        <v>2.1110964728426853</v>
      </c>
      <c r="AO171" s="23">
        <v>0.57216774273128901</v>
      </c>
      <c r="AP171" s="23">
        <v>-7.4367563918656652</v>
      </c>
      <c r="AQ171" s="23">
        <v>7.0802779914758807E-2</v>
      </c>
      <c r="AR171" s="23">
        <v>0.20855979031690741</v>
      </c>
      <c r="AS171" s="23">
        <v>-0.11014602929663123</v>
      </c>
      <c r="AT171" s="23">
        <v>0.11933118445013585</v>
      </c>
      <c r="AU171" s="23">
        <v>0.42581592471467661</v>
      </c>
      <c r="AV171" s="23">
        <v>0.23560692787769119</v>
      </c>
      <c r="AW171" s="23">
        <v>0.33637112270107056</v>
      </c>
      <c r="AX171" s="23">
        <v>0.29188397840607561</v>
      </c>
      <c r="AY171" s="23">
        <v>4.5460497599301615</v>
      </c>
      <c r="AZ171" s="23">
        <v>3.9827082563878724</v>
      </c>
      <c r="BA171" s="23">
        <v>1.4624977076838437</v>
      </c>
      <c r="BB171" s="23">
        <v>0.21997119539126261</v>
      </c>
      <c r="BC171" s="24">
        <v>0.12774070134504528</v>
      </c>
    </row>
    <row r="172" spans="1:55" x14ac:dyDescent="0.2">
      <c r="A172" s="52" t="s">
        <v>340</v>
      </c>
      <c r="B172" s="52" t="s">
        <v>341</v>
      </c>
      <c r="C172" s="52" t="s">
        <v>34</v>
      </c>
      <c r="D172" s="52">
        <v>261761</v>
      </c>
      <c r="E172" s="52" t="s">
        <v>16</v>
      </c>
      <c r="F172" s="52">
        <v>2019</v>
      </c>
      <c r="G172" s="52" t="s">
        <v>17</v>
      </c>
      <c r="H172" s="53">
        <v>43830</v>
      </c>
      <c r="I172" s="53">
        <v>43879</v>
      </c>
      <c r="J172" s="53">
        <v>43879</v>
      </c>
      <c r="K172" s="54">
        <v>764000000</v>
      </c>
      <c r="L172" s="54">
        <v>1002000000</v>
      </c>
      <c r="M172" s="52" t="s">
        <v>342</v>
      </c>
      <c r="N172" s="21">
        <v>2.1195683044589604</v>
      </c>
      <c r="O172" s="22">
        <v>1.4606645839250214</v>
      </c>
      <c r="P172" s="22">
        <v>0.69128088611190008</v>
      </c>
      <c r="Q172" s="22">
        <v>1.2234361775794413</v>
      </c>
      <c r="R172" s="22">
        <v>0.26783860474773341</v>
      </c>
      <c r="S172" s="22">
        <v>3.806491798740397E-4</v>
      </c>
      <c r="T172" s="22">
        <v>0.26745795556785934</v>
      </c>
      <c r="U172" s="22">
        <v>0.59552204354851124</v>
      </c>
      <c r="V172" s="22">
        <v>8.4634915749788413E-4</v>
      </c>
      <c r="W172" s="22">
        <v>0.59467569439101331</v>
      </c>
      <c r="X172" s="23">
        <v>0.25825316630908712</v>
      </c>
      <c r="Y172" s="23">
        <v>0.50418961905500814</v>
      </c>
      <c r="Z172" s="23">
        <v>0.74174683369091288</v>
      </c>
      <c r="AA172" s="23">
        <v>6.6959651186933353E-2</v>
      </c>
      <c r="AB172" s="24">
        <v>0.44975430825662677</v>
      </c>
      <c r="AC172" s="25">
        <v>0.35077805789793964</v>
      </c>
      <c r="AD172" s="23">
        <v>0.12335912370685909</v>
      </c>
      <c r="AE172" s="23">
        <v>0.11353559940884987</v>
      </c>
      <c r="AF172" s="23">
        <v>8.3456489611405726E-2</v>
      </c>
      <c r="AG172" s="23">
        <v>7.0949999999999998</v>
      </c>
      <c r="AH172" s="24">
        <v>6.53</v>
      </c>
      <c r="AI172" s="25">
        <v>-2.3141309699655343E-2</v>
      </c>
      <c r="AJ172" s="23">
        <v>0.57682476569156493</v>
      </c>
      <c r="AK172" s="23">
        <v>0.1665374677002584</v>
      </c>
      <c r="AL172" s="24">
        <v>0.2624031007751938</v>
      </c>
      <c r="AM172" s="25">
        <v>7.3863199199815335E-2</v>
      </c>
      <c r="AN172" s="23">
        <v>0.88505039624528736</v>
      </c>
      <c r="AO172" s="23">
        <v>0.39805522873555266</v>
      </c>
      <c r="AP172" s="23">
        <v>2.9180618975139523</v>
      </c>
      <c r="AQ172" s="23">
        <v>3.3220292061734373E-2</v>
      </c>
      <c r="AR172" s="23">
        <v>0.17656263583413023</v>
      </c>
      <c r="AS172" s="23">
        <v>-4.0858906372250713E-3</v>
      </c>
      <c r="AT172" s="23">
        <v>7.0281680393106796E-2</v>
      </c>
      <c r="AU172" s="23">
        <v>3.9761431411530816E-2</v>
      </c>
      <c r="AV172" s="23">
        <v>1.8087855297157621E-2</v>
      </c>
      <c r="AW172" s="23">
        <v>0.26277655582869713</v>
      </c>
      <c r="AX172" s="23">
        <v>1.8113598136887048E-2</v>
      </c>
      <c r="AY172" s="23">
        <v>5.4545454545454541</v>
      </c>
      <c r="AZ172" s="23">
        <v>3.7392529950669484</v>
      </c>
      <c r="BA172" s="23">
        <v>0.14583333333333334</v>
      </c>
      <c r="BB172" s="23">
        <v>0.16873385012919898</v>
      </c>
      <c r="BC172" s="24">
        <v>5.1463924025692553E-2</v>
      </c>
    </row>
    <row r="173" spans="1:55" x14ac:dyDescent="0.2">
      <c r="A173" s="52" t="s">
        <v>559</v>
      </c>
      <c r="B173" s="52" t="s">
        <v>560</v>
      </c>
      <c r="C173" s="52" t="s">
        <v>45</v>
      </c>
      <c r="D173" s="52">
        <v>125620</v>
      </c>
      <c r="E173" s="52" t="s">
        <v>16</v>
      </c>
      <c r="F173" s="52">
        <v>2019</v>
      </c>
      <c r="G173" s="52" t="s">
        <v>17</v>
      </c>
      <c r="H173" s="53">
        <v>43830</v>
      </c>
      <c r="I173" s="53">
        <v>43866</v>
      </c>
      <c r="J173" s="53">
        <v>43866</v>
      </c>
      <c r="K173" s="54">
        <v>1431000000</v>
      </c>
      <c r="L173" s="54">
        <v>1440000000</v>
      </c>
      <c r="M173" s="52" t="s">
        <v>561</v>
      </c>
      <c r="N173" s="21">
        <v>0.88324598080207295</v>
      </c>
      <c r="O173" s="22">
        <v>0.76077969495318298</v>
      </c>
      <c r="P173" s="22">
        <v>0.27375301807902952</v>
      </c>
      <c r="Q173" s="22">
        <v>3.9619644450246971</v>
      </c>
      <c r="R173" s="22">
        <v>0.45310190890074858</v>
      </c>
      <c r="S173" s="22">
        <v>0.16400847230931823</v>
      </c>
      <c r="T173" s="22">
        <v>0.28909343659143033</v>
      </c>
      <c r="U173" s="22">
        <v>2.2482755619383337</v>
      </c>
      <c r="V173" s="22">
        <v>0.81380420828165456</v>
      </c>
      <c r="W173" s="22">
        <v>1.4344713536566791</v>
      </c>
      <c r="X173" s="23">
        <v>0.32885891324653455</v>
      </c>
      <c r="Y173" s="23">
        <v>0.20636281993713515</v>
      </c>
      <c r="Z173" s="23">
        <v>0.6711410867534654</v>
      </c>
      <c r="AA173" s="23">
        <v>0</v>
      </c>
      <c r="AB173" s="24">
        <v>0.2015330845432978</v>
      </c>
      <c r="AC173" s="25">
        <v>0.10180927883879712</v>
      </c>
      <c r="AD173" s="23">
        <v>3.9938209083556185E-2</v>
      </c>
      <c r="AE173" s="23">
        <v>3.9938209083556185E-2</v>
      </c>
      <c r="AF173" s="23">
        <v>4.7953540226032342E-2</v>
      </c>
      <c r="AG173" s="23">
        <v>7.0089514066496168</v>
      </c>
      <c r="AH173" s="24">
        <v>7.0089514066496168</v>
      </c>
      <c r="AI173" s="25">
        <v>-0.31136409027361694</v>
      </c>
      <c r="AJ173" s="23">
        <v>0.17691537600848006</v>
      </c>
      <c r="AK173" s="23">
        <v>0.12263365723355658</v>
      </c>
      <c r="AL173" s="24">
        <v>0.14537764701327863</v>
      </c>
      <c r="AM173" s="25">
        <v>0.14319907739843768</v>
      </c>
      <c r="AN173" s="23">
        <v>2.9862044955066693</v>
      </c>
      <c r="AO173" s="23">
        <v>0.60181900305652158</v>
      </c>
      <c r="AP173" s="23">
        <v>-13.844144053263392</v>
      </c>
      <c r="AQ173" s="23">
        <v>2.8859351771861583E-2</v>
      </c>
      <c r="AR173" s="23">
        <v>0.10945299008284938</v>
      </c>
      <c r="AS173" s="23">
        <v>-3.4079730684873612E-2</v>
      </c>
      <c r="AT173" s="23">
        <v>6.5870889373215752E-2</v>
      </c>
      <c r="AU173" s="23">
        <v>4.8548377598492433E-2</v>
      </c>
      <c r="AV173" s="23">
        <v>3.9893925902984788E-2</v>
      </c>
      <c r="AW173" s="23">
        <v>0.22785328560160184</v>
      </c>
      <c r="AX173" s="23">
        <v>6.2526545719313154E-2</v>
      </c>
      <c r="AY173" s="23">
        <v>18.851304506476922</v>
      </c>
      <c r="AZ173" s="23">
        <v>14.610654989965335</v>
      </c>
      <c r="BA173" s="23">
        <v>0.62634857924327614</v>
      </c>
      <c r="BB173" s="23">
        <v>5.3046726801130421E-2</v>
      </c>
      <c r="BC173" s="24">
        <v>3.829332364530643E-2</v>
      </c>
    </row>
    <row r="174" spans="1:55" x14ac:dyDescent="0.2">
      <c r="A174" s="52" t="s">
        <v>86</v>
      </c>
      <c r="B174" s="52" t="s">
        <v>87</v>
      </c>
      <c r="C174" s="52" t="s">
        <v>38</v>
      </c>
      <c r="D174" s="52">
        <v>18</v>
      </c>
      <c r="E174" s="52" t="s">
        <v>16</v>
      </c>
      <c r="F174" s="52">
        <v>2019</v>
      </c>
      <c r="G174" s="52" t="s">
        <v>17</v>
      </c>
      <c r="H174" s="53">
        <v>43830</v>
      </c>
      <c r="I174" s="53">
        <v>43865</v>
      </c>
      <c r="J174" s="53">
        <v>43865</v>
      </c>
      <c r="K174" s="54">
        <v>688805000</v>
      </c>
      <c r="L174" s="54">
        <v>741678000</v>
      </c>
      <c r="M174" s="52" t="s">
        <v>88</v>
      </c>
      <c r="N174" s="21">
        <v>3.3740518785520002</v>
      </c>
      <c r="O174" s="22">
        <v>3.3519603723933571</v>
      </c>
      <c r="P174" s="22">
        <v>2.6464474469825965</v>
      </c>
      <c r="Q174" s="22">
        <v>0.36966968159569502</v>
      </c>
      <c r="R174" s="22">
        <v>1.6505442011677765E-2</v>
      </c>
      <c r="S174" s="22">
        <v>0</v>
      </c>
      <c r="T174" s="22">
        <v>1.6505442011677765E-2</v>
      </c>
      <c r="U174" s="22">
        <v>2.260700350473089E-2</v>
      </c>
      <c r="V174" s="22">
        <v>0</v>
      </c>
      <c r="W174" s="22">
        <v>2.260700350473089E-2</v>
      </c>
      <c r="X174" s="23">
        <v>0.55300117067583876</v>
      </c>
      <c r="Y174" s="23">
        <v>0.79525159293502723</v>
      </c>
      <c r="Z174" s="23">
        <v>0.44699882932416124</v>
      </c>
      <c r="AA174" s="23">
        <v>7.4749283278182296E-2</v>
      </c>
      <c r="AB174" s="24">
        <v>0.73010304122011238</v>
      </c>
      <c r="AC174" s="25">
        <v>0.5558054331910266</v>
      </c>
      <c r="AD174" s="23">
        <v>0.22197371754079218</v>
      </c>
      <c r="AE174" s="23">
        <v>0.22197371754079218</v>
      </c>
      <c r="AF174" s="23">
        <v>0.21218112284300339</v>
      </c>
      <c r="AG174" s="23" t="e">
        <v>#DIV/0!</v>
      </c>
      <c r="AH174" s="24" t="e">
        <v>#DIV/0!</v>
      </c>
      <c r="AI174" s="25">
        <v>-0.42569699192956711</v>
      </c>
      <c r="AJ174" s="23">
        <v>1.2056345503195418</v>
      </c>
      <c r="AK174" s="23">
        <v>11.971892841458059</v>
      </c>
      <c r="AL174" s="24">
        <v>11.971892841458059</v>
      </c>
      <c r="AM174" s="25">
        <v>0.17048579740074066</v>
      </c>
      <c r="AN174" s="23">
        <v>0.80349182394932539</v>
      </c>
      <c r="AO174" s="23">
        <v>0.58663182426089766</v>
      </c>
      <c r="AP174" s="23">
        <v>1.5076520394571384</v>
      </c>
      <c r="AQ174" s="23">
        <v>0.1244721991671167</v>
      </c>
      <c r="AR174" s="23">
        <v>0.33684054443119543</v>
      </c>
      <c r="AS174" s="23">
        <v>-0.14339200652427761</v>
      </c>
      <c r="AT174" s="23">
        <v>0.19760138306470612</v>
      </c>
      <c r="AU174" s="23">
        <v>0.55348178943411241</v>
      </c>
      <c r="AV174" s="23">
        <v>5.4960474308300391</v>
      </c>
      <c r="AW174" s="23">
        <v>11.971892841458059</v>
      </c>
      <c r="AX174" s="23">
        <v>5.4960474308300391</v>
      </c>
      <c r="AY174" s="23">
        <v>0.12675350701402804</v>
      </c>
      <c r="AZ174" s="23">
        <v>-3.2042139835226009</v>
      </c>
      <c r="BA174" s="23">
        <v>0.72879480534606766</v>
      </c>
      <c r="BB174" s="23">
        <v>7.8893280632411065</v>
      </c>
      <c r="BC174" s="24">
        <v>0.15574282147315854</v>
      </c>
    </row>
    <row r="175" spans="1:55" x14ac:dyDescent="0.2">
      <c r="A175" s="52" t="s">
        <v>562</v>
      </c>
      <c r="B175" s="52" t="s">
        <v>563</v>
      </c>
      <c r="C175" s="52" t="s">
        <v>45</v>
      </c>
      <c r="D175" s="52">
        <v>115285</v>
      </c>
      <c r="E175" s="52" t="s">
        <v>16</v>
      </c>
      <c r="F175" s="52">
        <v>2019</v>
      </c>
      <c r="G175" s="52" t="s">
        <v>17</v>
      </c>
      <c r="H175" s="53">
        <v>43830</v>
      </c>
      <c r="I175" s="53">
        <v>43882</v>
      </c>
      <c r="J175" s="53">
        <v>43882</v>
      </c>
      <c r="K175" s="54">
        <v>145316000</v>
      </c>
      <c r="L175" s="54">
        <v>146049000</v>
      </c>
      <c r="M175" s="52" t="s">
        <v>564</v>
      </c>
      <c r="N175" s="21">
        <v>1.2415494235328708</v>
      </c>
      <c r="O175" s="22">
        <v>0.64237658974182532</v>
      </c>
      <c r="P175" s="22">
        <v>4.3319800066310921E-2</v>
      </c>
      <c r="Q175" s="22">
        <v>2.9630980922743877</v>
      </c>
      <c r="R175" s="22">
        <v>0.23393320969690001</v>
      </c>
      <c r="S175" s="22">
        <v>4.2609504856363632E-2</v>
      </c>
      <c r="T175" s="22">
        <v>0.19132370484053637</v>
      </c>
      <c r="U175" s="22">
        <v>0.9271002570694088</v>
      </c>
      <c r="V175" s="22">
        <v>0.16886564740901097</v>
      </c>
      <c r="W175" s="22">
        <v>0.7582346096603978</v>
      </c>
      <c r="X175" s="23">
        <v>0.54204677723298877</v>
      </c>
      <c r="Y175" s="23">
        <v>0.34270953736855458</v>
      </c>
      <c r="Z175" s="23">
        <v>0.45795322276701123</v>
      </c>
      <c r="AA175" s="23">
        <v>0.15660092168113776</v>
      </c>
      <c r="AB175" s="24">
        <v>0.2523278447105276</v>
      </c>
      <c r="AC175" s="25">
        <v>0.32571006901964467</v>
      </c>
      <c r="AD175" s="23">
        <v>7.127064059687592E-2</v>
      </c>
      <c r="AE175" s="23">
        <v>5.7332741002165552E-2</v>
      </c>
      <c r="AF175" s="23">
        <v>3.2027394371117825E-2</v>
      </c>
      <c r="AG175" s="23">
        <v>14.440367355894306</v>
      </c>
      <c r="AH175" s="24">
        <v>11.616365934950005</v>
      </c>
      <c r="AI175" s="25">
        <v>-0.43268797435006334</v>
      </c>
      <c r="AJ175" s="23">
        <v>0.13950473247295953</v>
      </c>
      <c r="AK175" s="23">
        <v>0.13225537265560627</v>
      </c>
      <c r="AL175" s="24">
        <v>0.2603573335154647</v>
      </c>
      <c r="AM175" s="25">
        <v>0.16806521445000677</v>
      </c>
      <c r="AN175" s="23">
        <v>5.2475456636449733</v>
      </c>
      <c r="AO175" s="23">
        <v>1.3241018873276116</v>
      </c>
      <c r="AP175" s="23">
        <v>12.555749577855819</v>
      </c>
      <c r="AQ175" s="23">
        <v>4.2407533332982833E-2</v>
      </c>
      <c r="AR175" s="23">
        <v>4.5998142046548875E-2</v>
      </c>
      <c r="AS175" s="23">
        <v>-1.9902842905987709E-2</v>
      </c>
      <c r="AT175" s="23">
        <v>6.0906226697398931E-2</v>
      </c>
      <c r="AU175" s="23">
        <v>5.1422869761593465E-2</v>
      </c>
      <c r="AV175" s="23">
        <v>9.5970373302114151E-2</v>
      </c>
      <c r="AW175" s="23">
        <v>0.31834124657037549</v>
      </c>
      <c r="AX175" s="23">
        <v>0.11734383609749413</v>
      </c>
      <c r="AY175" s="23">
        <v>2.4789045960428391</v>
      </c>
      <c r="AZ175" s="23">
        <v>2.2784910230938094</v>
      </c>
      <c r="BA175" s="23">
        <v>0.52940257774700727</v>
      </c>
      <c r="BB175" s="23">
        <v>0.32451309784101395</v>
      </c>
      <c r="BC175" s="24">
        <v>0.1347406880365761</v>
      </c>
    </row>
    <row r="176" spans="1:55" x14ac:dyDescent="0.2">
      <c r="A176" s="52" t="s">
        <v>568</v>
      </c>
      <c r="B176" s="52" t="s">
        <v>569</v>
      </c>
      <c r="C176" s="52" t="s">
        <v>34</v>
      </c>
      <c r="D176" s="52">
        <v>182201</v>
      </c>
      <c r="E176" s="52" t="s">
        <v>16</v>
      </c>
      <c r="F176" s="52">
        <v>2019</v>
      </c>
      <c r="G176" s="52" t="s">
        <v>17</v>
      </c>
      <c r="H176" s="53">
        <v>43830</v>
      </c>
      <c r="I176" s="53">
        <v>43882</v>
      </c>
      <c r="J176" s="53">
        <v>43882</v>
      </c>
      <c r="K176" s="54">
        <v>301866000</v>
      </c>
      <c r="L176" s="54">
        <v>303713000</v>
      </c>
      <c r="M176" s="52" t="s">
        <v>570</v>
      </c>
      <c r="N176" s="21">
        <v>1.2199010657254146</v>
      </c>
      <c r="O176" s="22">
        <v>1.2199010657254146</v>
      </c>
      <c r="P176" s="22">
        <v>0.46887699596518473</v>
      </c>
      <c r="Q176" s="22">
        <v>0.5854635337764702</v>
      </c>
      <c r="R176" s="22">
        <v>0.20515889757775613</v>
      </c>
      <c r="S176" s="22">
        <v>7.8994766251076157E-4</v>
      </c>
      <c r="T176" s="22">
        <v>0.20436894991524537</v>
      </c>
      <c r="U176" s="22">
        <v>0.32527195073931414</v>
      </c>
      <c r="V176" s="22">
        <v>1.2524332125027746E-3</v>
      </c>
      <c r="W176" s="22">
        <v>0.32401951752681135</v>
      </c>
      <c r="X176" s="23">
        <v>9.8166189232853959E-2</v>
      </c>
      <c r="Y176" s="23">
        <v>3.708148691335591</v>
      </c>
      <c r="Z176" s="23">
        <v>0.90183381076714608</v>
      </c>
      <c r="AA176" s="23">
        <v>0.53416487107218724</v>
      </c>
      <c r="AB176" s="24">
        <v>0.63073036919245029</v>
      </c>
      <c r="AC176" s="25">
        <v>0.57779955259602611</v>
      </c>
      <c r="AD176" s="23">
        <v>0.16112263868993862</v>
      </c>
      <c r="AE176" s="23">
        <v>0.16112263868993862</v>
      </c>
      <c r="AF176" s="23">
        <v>8.7667440570761729E-2</v>
      </c>
      <c r="AG176" s="23">
        <v>2.8937482632033111</v>
      </c>
      <c r="AH176" s="24">
        <v>2.8937482632033111</v>
      </c>
      <c r="AI176" s="25">
        <v>-2.0609827798613936E-2</v>
      </c>
      <c r="AJ176" s="23">
        <v>0.38869614728500679</v>
      </c>
      <c r="AK176" s="23">
        <v>0.14550214832040453</v>
      </c>
      <c r="AL176" s="24">
        <v>0.15246045121248686</v>
      </c>
      <c r="AM176" s="25">
        <v>1.5348892134657404E-2</v>
      </c>
      <c r="AN176" s="23">
        <v>0.17508087420743598</v>
      </c>
      <c r="AO176" s="23">
        <v>0.11042882442739305</v>
      </c>
      <c r="AP176" s="23">
        <v>6.2404770919143902</v>
      </c>
      <c r="AQ176" s="23">
        <v>9.6810124027875612E-3</v>
      </c>
      <c r="AR176" s="23">
        <v>0.28324686291962448</v>
      </c>
      <c r="AS176" s="23">
        <v>-5.8376690692710674E-3</v>
      </c>
      <c r="AT176" s="23">
        <v>3.1278618094961075E-2</v>
      </c>
      <c r="AU176" s="23">
        <v>0.13248006758776604</v>
      </c>
      <c r="AV176" s="23">
        <v>5.1963393571487201E-2</v>
      </c>
      <c r="AW176" s="23">
        <v>0.15304975686342154</v>
      </c>
      <c r="AX176" s="23">
        <v>5.2164247768296187E-2</v>
      </c>
      <c r="AY176" s="23">
        <v>11.530585013968615</v>
      </c>
      <c r="AZ176" s="23">
        <v>9.4099924565684088</v>
      </c>
      <c r="BA176" s="23">
        <v>1.1012022395979684</v>
      </c>
      <c r="BB176" s="23">
        <v>8.6725868530396308E-2</v>
      </c>
      <c r="BC176" s="24">
        <v>1.9349662852692229E-2</v>
      </c>
    </row>
    <row r="177" spans="1:55" x14ac:dyDescent="0.2">
      <c r="A177" s="52" t="s">
        <v>541</v>
      </c>
      <c r="B177" s="52" t="s">
        <v>542</v>
      </c>
      <c r="C177" s="52" t="s">
        <v>45</v>
      </c>
      <c r="D177" s="52">
        <v>250974</v>
      </c>
      <c r="E177" s="52" t="s">
        <v>16</v>
      </c>
      <c r="F177" s="52">
        <v>2019</v>
      </c>
      <c r="G177" s="52" t="s">
        <v>17</v>
      </c>
      <c r="H177" s="53">
        <v>43890</v>
      </c>
      <c r="I177" s="53">
        <v>43907</v>
      </c>
      <c r="J177" s="53">
        <v>43907</v>
      </c>
      <c r="K177" s="54">
        <v>372000000</v>
      </c>
      <c r="L177" s="54">
        <v>376000000</v>
      </c>
      <c r="M177" s="59" t="s">
        <v>543</v>
      </c>
      <c r="N177" s="21">
        <v>1.4072919912745403</v>
      </c>
      <c r="O177" s="22">
        <v>0.73543159862885632</v>
      </c>
      <c r="P177" s="22">
        <v>0.51542536615768153</v>
      </c>
      <c r="Q177" s="22">
        <v>3.1251507840772015</v>
      </c>
      <c r="R177" s="22">
        <v>9.1307844140653557E-2</v>
      </c>
      <c r="S177" s="22">
        <v>0</v>
      </c>
      <c r="T177" s="22">
        <v>9.1307844140653557E-2</v>
      </c>
      <c r="U177" s="22">
        <v>0.37665862484921592</v>
      </c>
      <c r="V177" s="22">
        <v>0</v>
      </c>
      <c r="W177" s="22">
        <v>0.37665862484921592</v>
      </c>
      <c r="X177" s="23">
        <v>0.33014109218510124</v>
      </c>
      <c r="Y177" s="23">
        <v>0.24241538124131881</v>
      </c>
      <c r="Z177" s="23">
        <v>0.66985890781489876</v>
      </c>
      <c r="AA177" s="23">
        <v>0</v>
      </c>
      <c r="AB177" s="24">
        <v>0.24241538124131881</v>
      </c>
      <c r="AC177" s="25">
        <v>0.37435146188121832</v>
      </c>
      <c r="AD177" s="23">
        <v>3.5036318134651773E-2</v>
      </c>
      <c r="AE177" s="23">
        <v>3.5036318134651773E-2</v>
      </c>
      <c r="AF177" s="23">
        <v>2.1424647500457791E-2</v>
      </c>
      <c r="AG177" s="23">
        <v>12.478260869565217</v>
      </c>
      <c r="AH177" s="24">
        <v>12.478260869565217</v>
      </c>
      <c r="AI177" s="25">
        <v>-0.24096385542168675</v>
      </c>
      <c r="AJ177" s="23">
        <v>0.4397008413836086</v>
      </c>
      <c r="AK177" s="23">
        <v>0.83827061649319456</v>
      </c>
      <c r="AL177" s="24">
        <v>1.1297037630104083</v>
      </c>
      <c r="AM177" s="25">
        <v>0.10585042219541617</v>
      </c>
      <c r="AN177" s="23">
        <v>4.9405910735826293</v>
      </c>
      <c r="AO177" s="23">
        <v>1.1976752686599899</v>
      </c>
      <c r="AP177" s="23">
        <v>12.534812547819433</v>
      </c>
      <c r="AQ177" s="23">
        <v>2.5659770451056364E-2</v>
      </c>
      <c r="AR177" s="23">
        <v>8.6125862174204967E-2</v>
      </c>
      <c r="AS177" s="23">
        <v>-2.0753219801013245E-2</v>
      </c>
      <c r="AT177" s="23">
        <v>0.10315081511806419</v>
      </c>
      <c r="AU177" s="23">
        <v>9.2552196946089127E-2</v>
      </c>
      <c r="AV177" s="23">
        <v>0.2377902321857486</v>
      </c>
      <c r="AW177" s="23">
        <v>1.1297037630104083</v>
      </c>
      <c r="AX177" s="23">
        <v>0.2377902321857486</v>
      </c>
      <c r="AY177" s="23">
        <v>2.1759581881533103</v>
      </c>
      <c r="AZ177" s="23">
        <v>-0.70557491289198604</v>
      </c>
      <c r="BA177" s="23">
        <v>0.84615384615384615</v>
      </c>
      <c r="BB177" s="23">
        <v>0.45956765412329864</v>
      </c>
      <c r="BC177" s="24">
        <v>5.4823304680038203E-2</v>
      </c>
    </row>
    <row r="178" spans="1:55" x14ac:dyDescent="0.2">
      <c r="A178" s="52" t="s">
        <v>544</v>
      </c>
      <c r="B178" s="52" t="s">
        <v>545</v>
      </c>
      <c r="C178" s="52" t="s">
        <v>45</v>
      </c>
      <c r="D178" s="52">
        <v>388839</v>
      </c>
      <c r="E178" s="52" t="s">
        <v>16</v>
      </c>
      <c r="F178" s="52">
        <v>2019</v>
      </c>
      <c r="G178" s="52" t="s">
        <v>17</v>
      </c>
      <c r="H178" s="53">
        <v>43830</v>
      </c>
      <c r="I178" s="53">
        <v>43880</v>
      </c>
      <c r="J178" s="53">
        <v>43880</v>
      </c>
      <c r="K178" s="54">
        <v>190166000</v>
      </c>
      <c r="L178" s="54">
        <v>191321000</v>
      </c>
      <c r="M178" s="52" t="s">
        <v>546</v>
      </c>
      <c r="N178" s="21">
        <v>2.9517835612920913</v>
      </c>
      <c r="O178" s="22">
        <v>2.2249913845779603</v>
      </c>
      <c r="P178" s="22">
        <v>1.3553289643249129</v>
      </c>
      <c r="Q178" s="22">
        <v>0.28649298966766634</v>
      </c>
      <c r="R178" s="22">
        <v>0</v>
      </c>
      <c r="S178" s="22">
        <v>0</v>
      </c>
      <c r="T178" s="22">
        <v>0</v>
      </c>
      <c r="U178" s="22">
        <v>0</v>
      </c>
      <c r="V178" s="22">
        <v>0</v>
      </c>
      <c r="W178" s="22">
        <v>0</v>
      </c>
      <c r="X178" s="23">
        <v>0.49585692674595039</v>
      </c>
      <c r="Y178" s="23">
        <v>0.87041002910750898</v>
      </c>
      <c r="Z178" s="23">
        <v>0.50414307325404961</v>
      </c>
      <c r="AA178" s="23">
        <v>0</v>
      </c>
      <c r="AB178" s="24">
        <v>0.77730699508772705</v>
      </c>
      <c r="AC178" s="25">
        <v>0.59453706648427618</v>
      </c>
      <c r="AD178" s="23">
        <v>0.25165262587807602</v>
      </c>
      <c r="AE178" s="23">
        <v>0.25165262587807602</v>
      </c>
      <c r="AF178" s="23">
        <v>0.25348895077983929</v>
      </c>
      <c r="AG178" s="23">
        <v>-17.903061514285174</v>
      </c>
      <c r="AH178" s="24">
        <v>-17.903061514285174</v>
      </c>
      <c r="AI178" s="25">
        <v>-0.59556022555325394</v>
      </c>
      <c r="AJ178" s="23">
        <v>0.67431870593947674</v>
      </c>
      <c r="AK178" s="23" t="e">
        <v>#DIV/0!</v>
      </c>
      <c r="AL178" s="24" t="e">
        <v>#DIV/0!</v>
      </c>
      <c r="AM178" s="25">
        <v>0.19870382701894401</v>
      </c>
      <c r="AN178" s="23">
        <v>0.78387569323099471</v>
      </c>
      <c r="AO178" s="23">
        <v>0.60931205962769341</v>
      </c>
      <c r="AP178" s="23">
        <v>1.8583873620925093</v>
      </c>
      <c r="AQ178" s="23">
        <v>0.15445387469252686</v>
      </c>
      <c r="AR178" s="23">
        <v>0.18590767011620743</v>
      </c>
      <c r="AS178" s="23">
        <v>-0.11071921394648843</v>
      </c>
      <c r="AT178" s="23">
        <v>0.11327578537909214</v>
      </c>
      <c r="AU178" s="23">
        <v>0.2392075549287454</v>
      </c>
      <c r="AV178" s="23" t="e">
        <v>#DIV/0!</v>
      </c>
      <c r="AW178" s="23" t="e">
        <v>#DIV/0!</v>
      </c>
      <c r="AX178" s="23" t="e">
        <v>#DIV/0!</v>
      </c>
      <c r="AY178" s="23">
        <v>0</v>
      </c>
      <c r="AZ178" s="23">
        <v>-1.4848252829462365</v>
      </c>
      <c r="BA178" s="23">
        <v>0.26016445386073916</v>
      </c>
      <c r="BB178" s="23" t="e">
        <v>#DIV/0!</v>
      </c>
      <c r="BC178" s="24">
        <v>0.18429364555613029</v>
      </c>
    </row>
    <row r="179" spans="1:55" x14ac:dyDescent="0.2">
      <c r="A179" s="52" t="s">
        <v>571</v>
      </c>
      <c r="B179" s="52" t="s">
        <v>572</v>
      </c>
      <c r="C179" s="52" t="s">
        <v>15</v>
      </c>
      <c r="D179" s="52">
        <v>504823</v>
      </c>
      <c r="E179" s="52" t="s">
        <v>16</v>
      </c>
      <c r="F179" s="52">
        <v>2019</v>
      </c>
      <c r="G179" s="52" t="s">
        <v>17</v>
      </c>
      <c r="H179" s="53">
        <v>43830</v>
      </c>
      <c r="I179" s="53">
        <v>43881</v>
      </c>
      <c r="J179" s="53">
        <v>43881</v>
      </c>
      <c r="K179" s="54">
        <v>53891818</v>
      </c>
      <c r="L179" s="54">
        <v>53918532</v>
      </c>
      <c r="M179" s="52" t="s">
        <v>573</v>
      </c>
      <c r="N179" s="21">
        <v>2.1185935637663884</v>
      </c>
      <c r="O179" s="22">
        <v>1.132300357568534</v>
      </c>
      <c r="P179" s="22">
        <v>0.21454112038140644</v>
      </c>
      <c r="Q179" s="22">
        <v>1.9150485436893203</v>
      </c>
      <c r="R179" s="22">
        <v>0.36885928393005829</v>
      </c>
      <c r="S179" s="22">
        <v>5.0124895920066609E-2</v>
      </c>
      <c r="T179" s="22">
        <v>0.31873438800999165</v>
      </c>
      <c r="U179" s="22">
        <v>1.075242718446602</v>
      </c>
      <c r="V179" s="22">
        <v>0.14611650485436894</v>
      </c>
      <c r="W179" s="22">
        <v>0.92912621359223302</v>
      </c>
      <c r="X179" s="23">
        <v>0.59200666111573685</v>
      </c>
      <c r="Y179" s="23">
        <v>0.39074355083459789</v>
      </c>
      <c r="Z179" s="23">
        <v>0.40799333888426309</v>
      </c>
      <c r="AA179" s="23">
        <v>7.1440466278101578E-2</v>
      </c>
      <c r="AB179" s="24">
        <v>0.34304746044962531</v>
      </c>
      <c r="AC179" s="25">
        <v>0.38281386035173254</v>
      </c>
      <c r="AD179" s="23">
        <v>0.10987288873411109</v>
      </c>
      <c r="AE179" s="23">
        <v>0.10987288873411109</v>
      </c>
      <c r="AF179" s="23">
        <v>7.3916071739508968E-2</v>
      </c>
      <c r="AG179" s="23">
        <v>15.974683544303797</v>
      </c>
      <c r="AH179" s="24">
        <v>15.974683544303797</v>
      </c>
      <c r="AI179" s="25">
        <v>-0.98176583493282155</v>
      </c>
      <c r="AJ179" s="23">
        <v>0.62097735399284859</v>
      </c>
      <c r="AK179" s="23">
        <v>0.32234762979683973</v>
      </c>
      <c r="AL179" s="24">
        <v>0.47042889390519188</v>
      </c>
      <c r="AM179" s="25">
        <v>0.4121359223300971</v>
      </c>
      <c r="AN179" s="23">
        <v>5.5757281553398057</v>
      </c>
      <c r="AO179" s="23">
        <v>1.9127393838467943</v>
      </c>
      <c r="AP179" s="23">
        <v>6.1193393713372402</v>
      </c>
      <c r="AQ179" s="23">
        <v>0.14138218151540383</v>
      </c>
      <c r="AR179" s="23">
        <v>9.0719136339892037E-2</v>
      </c>
      <c r="AS179" s="23">
        <v>-8.9064948633118576E-2</v>
      </c>
      <c r="AT179" s="23">
        <v>0.17352206494587843</v>
      </c>
      <c r="AU179" s="23">
        <v>0.50059594755661507</v>
      </c>
      <c r="AV179" s="23">
        <v>0.37923250564334088</v>
      </c>
      <c r="AW179" s="23">
        <v>0.54440961337513061</v>
      </c>
      <c r="AX179" s="23">
        <v>0.43887147335423199</v>
      </c>
      <c r="AY179" s="23">
        <v>1.7551505546751189</v>
      </c>
      <c r="AZ179" s="23">
        <v>1.4698890649762282</v>
      </c>
      <c r="BA179" s="23">
        <v>0.98939929328621912</v>
      </c>
      <c r="BB179" s="23">
        <v>0.56975169300225736</v>
      </c>
      <c r="BC179" s="24">
        <v>0.29165703720822739</v>
      </c>
    </row>
    <row r="180" spans="1:55" x14ac:dyDescent="0.2">
      <c r="A180" s="52" t="s">
        <v>577</v>
      </c>
      <c r="B180" s="52" t="s">
        <v>578</v>
      </c>
      <c r="C180" s="52" t="s">
        <v>138</v>
      </c>
      <c r="D180" s="52">
        <v>378158</v>
      </c>
      <c r="E180" s="52" t="s">
        <v>16</v>
      </c>
      <c r="F180" s="52">
        <v>2019</v>
      </c>
      <c r="G180" s="52" t="s">
        <v>17</v>
      </c>
      <c r="H180" s="53">
        <v>43830</v>
      </c>
      <c r="I180" s="53">
        <v>43872</v>
      </c>
      <c r="J180" s="53">
        <v>43872</v>
      </c>
      <c r="K180" s="54">
        <v>877000000</v>
      </c>
      <c r="L180" s="54">
        <v>876000000</v>
      </c>
      <c r="M180" s="52" t="s">
        <v>579</v>
      </c>
      <c r="N180" s="21">
        <v>2.2984829848298483</v>
      </c>
      <c r="O180" s="22">
        <v>1.6549815498154981</v>
      </c>
      <c r="P180" s="22">
        <v>0.46494464944649444</v>
      </c>
      <c r="Q180" s="22">
        <v>2.1622429906542058</v>
      </c>
      <c r="R180" s="22">
        <v>0.40650983173740002</v>
      </c>
      <c r="S180" s="22">
        <v>0</v>
      </c>
      <c r="T180" s="22">
        <v>0.40650983173740002</v>
      </c>
      <c r="U180" s="22">
        <v>1.2854828660436137</v>
      </c>
      <c r="V180" s="22">
        <v>0</v>
      </c>
      <c r="W180" s="22">
        <v>1.2854828660436137</v>
      </c>
      <c r="X180" s="23">
        <v>0.44181739370295936</v>
      </c>
      <c r="Y180" s="23">
        <v>0.35563926434744075</v>
      </c>
      <c r="Z180" s="23">
        <v>0.55818260629704064</v>
      </c>
      <c r="AA180" s="23">
        <v>0.11080900027584033</v>
      </c>
      <c r="AB180" s="24">
        <v>0.31623123300626549</v>
      </c>
      <c r="AC180" s="25">
        <v>0.10197250981792218</v>
      </c>
      <c r="AD180" s="23">
        <v>9.1842199214566225E-2</v>
      </c>
      <c r="AE180" s="23">
        <v>9.1842199214566225E-2</v>
      </c>
      <c r="AF180" s="23">
        <v>-5.0473045340949658E-2</v>
      </c>
      <c r="AG180" s="23">
        <v>3.6168717047451668</v>
      </c>
      <c r="AH180" s="24">
        <v>3.6168717047451668</v>
      </c>
      <c r="AI180" s="25">
        <v>-0.28425357873210633</v>
      </c>
      <c r="AJ180" s="23">
        <v>0.50123001230012298</v>
      </c>
      <c r="AK180" s="23">
        <v>0.17594028693291974</v>
      </c>
      <c r="AL180" s="24">
        <v>0.23701046917409849</v>
      </c>
      <c r="AM180" s="25">
        <v>-0.14093457943925233</v>
      </c>
      <c r="AN180" s="23">
        <v>2.7922741433021807</v>
      </c>
      <c r="AO180" s="23">
        <v>0.88300429522796231</v>
      </c>
      <c r="AP180" s="23">
        <v>3.537732870224187</v>
      </c>
      <c r="AQ180" s="23">
        <v>-4.4567915829294244E-2</v>
      </c>
      <c r="AR180" s="23">
        <v>0.1091128168511246</v>
      </c>
      <c r="AS180" s="23">
        <v>-3.1015708675473045E-2</v>
      </c>
      <c r="AT180" s="23">
        <v>9.6347085943965002E-2</v>
      </c>
      <c r="AU180" s="23">
        <v>0.2050020500205002</v>
      </c>
      <c r="AV180" s="23">
        <v>9.6936797208220238E-2</v>
      </c>
      <c r="AW180" s="23">
        <v>0.23701046917409849</v>
      </c>
      <c r="AX180" s="23">
        <v>9.6936797208220238E-2</v>
      </c>
      <c r="AY180" s="23">
        <v>5.0126336248785233</v>
      </c>
      <c r="AZ180" s="23">
        <v>3.9105928085519923</v>
      </c>
      <c r="BA180" s="23">
        <v>-0.88417329796640143</v>
      </c>
      <c r="BB180" s="23">
        <v>0.19949592865451726</v>
      </c>
      <c r="BC180" s="24">
        <v>0.10039514122640129</v>
      </c>
    </row>
    <row r="181" spans="1:55" x14ac:dyDescent="0.2">
      <c r="A181" s="52" t="s">
        <v>583</v>
      </c>
      <c r="B181" s="52" t="s">
        <v>584</v>
      </c>
      <c r="C181" s="52" t="s">
        <v>45</v>
      </c>
      <c r="D181" s="52">
        <v>249756</v>
      </c>
      <c r="E181" s="52" t="s">
        <v>16</v>
      </c>
      <c r="F181" s="52">
        <v>2019</v>
      </c>
      <c r="G181" s="52" t="s">
        <v>17</v>
      </c>
      <c r="H181" s="53">
        <v>43830</v>
      </c>
      <c r="I181" s="53">
        <v>43888</v>
      </c>
      <c r="J181" s="53">
        <v>43888</v>
      </c>
      <c r="K181" s="54">
        <v>132515000</v>
      </c>
      <c r="L181" s="54">
        <v>131986000</v>
      </c>
      <c r="M181" s="52" t="s">
        <v>585</v>
      </c>
      <c r="N181" s="21">
        <v>5.3676060909312202</v>
      </c>
      <c r="O181" s="22">
        <v>5.0127326618311292</v>
      </c>
      <c r="P181" s="22">
        <v>3.6436517267767736</v>
      </c>
      <c r="Q181" s="22">
        <v>1.9562808584791338</v>
      </c>
      <c r="R181" s="22">
        <v>0.45699299925425957</v>
      </c>
      <c r="S181" s="22">
        <v>5.6800037219268918E-5</v>
      </c>
      <c r="T181" s="22">
        <v>0.45693619921704026</v>
      </c>
      <c r="U181" s="22">
        <v>1.3509996561543367</v>
      </c>
      <c r="V181" s="22">
        <v>1.6791686279222709E-4</v>
      </c>
      <c r="W181" s="22">
        <v>1.3508317392915443</v>
      </c>
      <c r="X181" s="23">
        <v>0.76194720464771104</v>
      </c>
      <c r="Y181" s="23">
        <v>0.38828662900974353</v>
      </c>
      <c r="Z181" s="23">
        <v>0.23805279535228896</v>
      </c>
      <c r="AA181" s="23">
        <v>5.5849681129333799E-2</v>
      </c>
      <c r="AB181" s="24">
        <v>0.338262853859715</v>
      </c>
      <c r="AC181" s="25">
        <v>0.61699956379216503</v>
      </c>
      <c r="AD181" s="23">
        <v>0.16628310460492685</v>
      </c>
      <c r="AE181" s="23">
        <v>0.13813954286520541</v>
      </c>
      <c r="AF181" s="23">
        <v>0.11026037518958304</v>
      </c>
      <c r="AG181" s="23">
        <v>10.936088392247566</v>
      </c>
      <c r="AH181" s="24">
        <v>9.0851458109821515</v>
      </c>
      <c r="AI181" s="25">
        <v>4.3036913856439138</v>
      </c>
      <c r="AJ181" s="23">
        <v>0.51950548969756949</v>
      </c>
      <c r="AK181" s="23">
        <v>7.8196226303200431E-2</v>
      </c>
      <c r="AL181" s="24">
        <v>0.16137075730919012</v>
      </c>
      <c r="AM181" s="25">
        <v>0.17374354454804325</v>
      </c>
      <c r="AN181" s="23">
        <v>1.5757568777478443</v>
      </c>
      <c r="AO181" s="23">
        <v>0.53302001845605984</v>
      </c>
      <c r="AP181" s="23">
        <v>0.85971759270979975</v>
      </c>
      <c r="AQ181" s="23">
        <v>5.8770987218523633E-2</v>
      </c>
      <c r="AR181" s="23">
        <v>0.13835372747963182</v>
      </c>
      <c r="AS181" s="23">
        <v>0.59543174512581709</v>
      </c>
      <c r="AT181" s="23">
        <v>7.374530637465801E-2</v>
      </c>
      <c r="AU181" s="23">
        <v>0.47101621055746562</v>
      </c>
      <c r="AV181" s="23">
        <v>0.14630883428548835</v>
      </c>
      <c r="AW181" s="23">
        <v>0.16139081670706004</v>
      </c>
      <c r="AX181" s="23">
        <v>0.14632702139180029</v>
      </c>
      <c r="AY181" s="23">
        <v>5.156059289534638</v>
      </c>
      <c r="AZ181" s="23">
        <v>-0.67959367761761458</v>
      </c>
      <c r="BA181" s="23">
        <v>1.1376721093506823</v>
      </c>
      <c r="BB181" s="23">
        <v>0.16112094016249234</v>
      </c>
      <c r="BC181" s="24">
        <v>8.5812469912006847E-2</v>
      </c>
    </row>
    <row r="182" spans="1:55" x14ac:dyDescent="0.2">
      <c r="A182" s="52" t="s">
        <v>580</v>
      </c>
      <c r="B182" s="52" t="s">
        <v>581</v>
      </c>
      <c r="C182" s="52" t="s">
        <v>45</v>
      </c>
      <c r="D182" s="52">
        <v>331419</v>
      </c>
      <c r="E182" s="52" t="s">
        <v>16</v>
      </c>
      <c r="F182" s="52">
        <v>2019</v>
      </c>
      <c r="G182" s="52" t="s">
        <v>17</v>
      </c>
      <c r="H182" s="53">
        <v>43830</v>
      </c>
      <c r="I182" s="53">
        <v>43872</v>
      </c>
      <c r="J182" s="53">
        <v>43872</v>
      </c>
      <c r="K182" s="54">
        <v>364886000</v>
      </c>
      <c r="L182" s="54">
        <v>365643000</v>
      </c>
      <c r="M182" s="52" t="s">
        <v>582</v>
      </c>
      <c r="N182" s="21">
        <v>1.8203082352821633</v>
      </c>
      <c r="O182" s="22">
        <v>0.74443432712049351</v>
      </c>
      <c r="P182" s="22">
        <v>0.18565471348434803</v>
      </c>
      <c r="Q182" s="22">
        <v>4.9469640423905972</v>
      </c>
      <c r="R182" s="22">
        <v>0.45853065262838411</v>
      </c>
      <c r="S182" s="22">
        <v>1.5659262881381607E-2</v>
      </c>
      <c r="T182" s="22">
        <v>0.44287138974700252</v>
      </c>
      <c r="U182" s="22">
        <v>2.7268653035148938</v>
      </c>
      <c r="V182" s="22">
        <v>9.3125073285918181E-2</v>
      </c>
      <c r="W182" s="22">
        <v>2.6337402302289754</v>
      </c>
      <c r="X182" s="23">
        <v>0.43847853395423925</v>
      </c>
      <c r="Y182" s="23">
        <v>0.26897264259185749</v>
      </c>
      <c r="Z182" s="23">
        <v>0.56152146604576081</v>
      </c>
      <c r="AA182" s="23">
        <v>0.16803281920852176</v>
      </c>
      <c r="AB182" s="24">
        <v>0.16815302612759939</v>
      </c>
      <c r="AC182" s="25">
        <v>0.39032008822259123</v>
      </c>
      <c r="AD182" s="23">
        <v>0.12770774127975865</v>
      </c>
      <c r="AE182" s="23">
        <v>0.12770774127975865</v>
      </c>
      <c r="AF182" s="23">
        <v>8.6224578626748136E-2</v>
      </c>
      <c r="AG182" s="23">
        <v>4.9822767514657382</v>
      </c>
      <c r="AH182" s="24">
        <v>4.9822767514657382</v>
      </c>
      <c r="AI182" s="25">
        <v>-1.0256126218522539</v>
      </c>
      <c r="AJ182" s="23">
        <v>0.45354765250172319</v>
      </c>
      <c r="AK182" s="23">
        <v>0.17392322958172352</v>
      </c>
      <c r="AL182" s="24">
        <v>0.23826373920975746</v>
      </c>
      <c r="AM182" s="25">
        <v>0.48578556439254567</v>
      </c>
      <c r="AN182" s="23">
        <v>5.6339569543787578</v>
      </c>
      <c r="AO182" s="23">
        <v>0.94736691095142145</v>
      </c>
      <c r="AP182" s="23">
        <v>4.7944383350101782</v>
      </c>
      <c r="AQ182" s="23">
        <v>8.168631270171034E-2</v>
      </c>
      <c r="AR182" s="23">
        <v>0.1153209243162297</v>
      </c>
      <c r="AS182" s="23">
        <v>-0.11827459554239368</v>
      </c>
      <c r="AT182" s="23">
        <v>0.10925122783752921</v>
      </c>
      <c r="AU182" s="23">
        <v>0.39164317822967654</v>
      </c>
      <c r="AV182" s="23">
        <v>0.20574325005604935</v>
      </c>
      <c r="AW182" s="23">
        <v>0.24668838486031067</v>
      </c>
      <c r="AX182" s="23">
        <v>0.21301802036925024</v>
      </c>
      <c r="AY182" s="23">
        <v>3.789945264293662</v>
      </c>
      <c r="AZ182" s="23">
        <v>3.4203095321052452</v>
      </c>
      <c r="BA182" s="23">
        <v>1.1549007857237981</v>
      </c>
      <c r="BB182" s="23">
        <v>0.26385605338982948</v>
      </c>
      <c r="BC182" s="24">
        <v>0.15937707286656072</v>
      </c>
    </row>
    <row r="183" spans="1:55" x14ac:dyDescent="0.2">
      <c r="A183" s="52" t="s">
        <v>586</v>
      </c>
      <c r="B183" s="52" t="s">
        <v>587</v>
      </c>
      <c r="C183" s="52" t="s">
        <v>24</v>
      </c>
      <c r="D183" s="52">
        <v>378161</v>
      </c>
      <c r="E183" s="52" t="s">
        <v>16</v>
      </c>
      <c r="F183" s="52">
        <v>2019</v>
      </c>
      <c r="G183" s="52" t="s">
        <v>17</v>
      </c>
      <c r="H183" s="53">
        <v>43830</v>
      </c>
      <c r="I183" s="53">
        <v>43881</v>
      </c>
      <c r="J183" s="53">
        <v>43881</v>
      </c>
      <c r="K183" s="54">
        <v>339005000</v>
      </c>
      <c r="L183" s="54">
        <v>346728000</v>
      </c>
      <c r="M183" s="52" t="s">
        <v>588</v>
      </c>
      <c r="N183" s="21">
        <v>1.4433414980018049</v>
      </c>
      <c r="O183" s="22">
        <v>1.2049761505736754</v>
      </c>
      <c r="P183" s="22">
        <v>8.0056722959907178E-2</v>
      </c>
      <c r="Q183" s="22">
        <v>-80.748672566371681</v>
      </c>
      <c r="R183" s="22">
        <v>0.74841315637622619</v>
      </c>
      <c r="S183" s="22">
        <v>3.2180744817790403E-3</v>
      </c>
      <c r="T183" s="22">
        <v>0.74519508189444716</v>
      </c>
      <c r="U183" s="22">
        <v>-59.684955752212389</v>
      </c>
      <c r="V183" s="22">
        <v>-0.25663716814159293</v>
      </c>
      <c r="W183" s="22">
        <v>-59.428318584070794</v>
      </c>
      <c r="X183" s="23">
        <v>0.24847973722757336</v>
      </c>
      <c r="Y183" s="23">
        <v>-1.5357851531707847E-2</v>
      </c>
      <c r="Z183" s="23">
        <v>0.75152026277242667</v>
      </c>
      <c r="AA183" s="23">
        <v>0</v>
      </c>
      <c r="AB183" s="24">
        <v>-1.2539393670380398E-2</v>
      </c>
      <c r="AC183" s="25">
        <v>0.83479429640018699</v>
      </c>
      <c r="AD183" s="23">
        <v>0.19117188717469222</v>
      </c>
      <c r="AE183" s="23">
        <v>0.1406030855539972</v>
      </c>
      <c r="AF183" s="23">
        <v>6.8275673990961502E-2</v>
      </c>
      <c r="AG183" s="23">
        <v>5.380482456140351</v>
      </c>
      <c r="AH183" s="24">
        <v>3.9572368421052633</v>
      </c>
      <c r="AI183" s="25">
        <v>-0.23296500920810312</v>
      </c>
      <c r="AJ183" s="23">
        <v>0.98001804821451588</v>
      </c>
      <c r="AK183" s="23">
        <v>0.20912164165826463</v>
      </c>
      <c r="AL183" s="24">
        <v>0.22543146907063638</v>
      </c>
      <c r="AM183" s="25">
        <v>-6.2035398230088497</v>
      </c>
      <c r="AN183" s="23">
        <v>-90.860176991150439</v>
      </c>
      <c r="AO183" s="23">
        <v>1.1393315282524745</v>
      </c>
      <c r="AP183" s="23">
        <v>14.927595231171852</v>
      </c>
      <c r="AQ183" s="23">
        <v>7.7788627990589901E-2</v>
      </c>
      <c r="AR183" s="23">
        <v>0.148083216456288</v>
      </c>
      <c r="AS183" s="23">
        <v>-3.4498207885304659E-2</v>
      </c>
      <c r="AT183" s="23">
        <v>0.16871587731368459</v>
      </c>
      <c r="AU183" s="23">
        <v>0.24261956942116797</v>
      </c>
      <c r="AV183" s="23">
        <v>5.5809263981970225E-2</v>
      </c>
      <c r="AW183" s="23">
        <v>0.22640497959913036</v>
      </c>
      <c r="AX183" s="23">
        <v>5.6050272507966764E-2</v>
      </c>
      <c r="AY183" s="23">
        <v>3.4361116771958429</v>
      </c>
      <c r="AZ183" s="23">
        <v>3.372834725901773</v>
      </c>
      <c r="BA183" s="23">
        <v>0.5369472182596291</v>
      </c>
      <c r="BB183" s="23">
        <v>0.21404424411363501</v>
      </c>
      <c r="BC183" s="24">
        <v>0.19350687649124687</v>
      </c>
    </row>
    <row r="184" spans="1:55" x14ac:dyDescent="0.2">
      <c r="A184" s="52" t="s">
        <v>589</v>
      </c>
      <c r="B184" s="52" t="s">
        <v>590</v>
      </c>
      <c r="C184" s="52" t="s">
        <v>72</v>
      </c>
      <c r="D184" s="52">
        <v>378162</v>
      </c>
      <c r="E184" s="52" t="s">
        <v>16</v>
      </c>
      <c r="F184" s="52">
        <v>2019</v>
      </c>
      <c r="G184" s="52" t="s">
        <v>17</v>
      </c>
      <c r="H184" s="53">
        <v>43830</v>
      </c>
      <c r="I184" s="53">
        <v>43874</v>
      </c>
      <c r="J184" s="53">
        <v>43874</v>
      </c>
      <c r="K184" s="54">
        <v>497312000</v>
      </c>
      <c r="L184" s="54">
        <v>508267000</v>
      </c>
      <c r="M184" s="52" t="s">
        <v>591</v>
      </c>
      <c r="N184" s="21">
        <v>0.52163356251079918</v>
      </c>
      <c r="O184" s="22">
        <v>0.52163356251079918</v>
      </c>
      <c r="P184" s="22">
        <v>0.14489212853761738</v>
      </c>
      <c r="Q184" s="22">
        <v>1.1046787734005412</v>
      </c>
      <c r="R184" s="22">
        <v>0.45262326914674961</v>
      </c>
      <c r="S184" s="22">
        <v>6.6272872781524489E-3</v>
      </c>
      <c r="T184" s="22">
        <v>0.44599598186859712</v>
      </c>
      <c r="U184" s="22">
        <v>0.95262658692032398</v>
      </c>
      <c r="V184" s="22">
        <v>1.3948310859554908E-2</v>
      </c>
      <c r="W184" s="22">
        <v>0.93867827606076903</v>
      </c>
      <c r="X184" s="23">
        <v>3.7002852797759209E-2</v>
      </c>
      <c r="Y184" s="23">
        <v>0.48663438043884921</v>
      </c>
      <c r="Z184" s="23">
        <v>0.96299714720224083</v>
      </c>
      <c r="AA184" s="23">
        <v>0</v>
      </c>
      <c r="AB184" s="24">
        <v>0.47513188836142173</v>
      </c>
      <c r="AC184" s="25">
        <v>0.55973891837469325</v>
      </c>
      <c r="AD184" s="23">
        <v>0.51319501567801473</v>
      </c>
      <c r="AE184" s="23">
        <v>0.18276815212705824</v>
      </c>
      <c r="AF184" s="23">
        <v>2.2022316200748678E-2</v>
      </c>
      <c r="AG184" s="23">
        <v>4.5432654164764497</v>
      </c>
      <c r="AH184" s="24">
        <v>1.6180286234758599</v>
      </c>
      <c r="AI184" s="25">
        <v>0.7650297314770711</v>
      </c>
      <c r="AJ184" s="23">
        <v>0.84994535101924362</v>
      </c>
      <c r="AK184" s="23">
        <v>1.9829608636420387E-2</v>
      </c>
      <c r="AL184" s="24">
        <v>0.13320600609640418</v>
      </c>
      <c r="AM184" s="25">
        <v>6.5972510728950721E-3</v>
      </c>
      <c r="AN184" s="23">
        <v>0.29957117193107913</v>
      </c>
      <c r="AO184" s="23">
        <v>0.14233581661825778</v>
      </c>
      <c r="AP184" s="23">
        <v>-4.1945349201049167</v>
      </c>
      <c r="AQ184" s="23">
        <v>3.1345643602590516E-3</v>
      </c>
      <c r="AR184" s="23">
        <v>0.42359076852060923</v>
      </c>
      <c r="AS184" s="23">
        <v>0.32405953189748787</v>
      </c>
      <c r="AT184" s="23">
        <v>6.0292137949336314E-2</v>
      </c>
      <c r="AU184" s="23">
        <v>-0.60546349166803959</v>
      </c>
      <c r="AV184" s="23">
        <v>-9.4890069656321949E-2</v>
      </c>
      <c r="AW184" s="23">
        <v>0.13518538372639433</v>
      </c>
      <c r="AX184" s="23">
        <v>-9.6300090770910424E-2</v>
      </c>
      <c r="AY184" s="23">
        <v>6.196411481619867</v>
      </c>
      <c r="AZ184" s="23">
        <v>6.0557037872409749</v>
      </c>
      <c r="BA184" s="23">
        <v>-13.701889194534749</v>
      </c>
      <c r="BB184" s="23">
        <v>5.7474849302059178E-2</v>
      </c>
      <c r="BC184" s="24">
        <v>2.8000727443033901E-2</v>
      </c>
    </row>
    <row r="185" spans="1:55" x14ac:dyDescent="0.2">
      <c r="A185" s="52" t="s">
        <v>610</v>
      </c>
      <c r="B185" s="52" t="s">
        <v>611</v>
      </c>
      <c r="C185" s="52" t="s">
        <v>45</v>
      </c>
      <c r="D185" s="52">
        <v>261673</v>
      </c>
      <c r="E185" s="52" t="s">
        <v>16</v>
      </c>
      <c r="F185" s="52">
        <v>2019</v>
      </c>
      <c r="G185" s="52" t="s">
        <v>17</v>
      </c>
      <c r="H185" s="53">
        <v>43890</v>
      </c>
      <c r="I185" s="53">
        <v>43915</v>
      </c>
      <c r="J185" s="53">
        <v>43915</v>
      </c>
      <c r="K185" s="54">
        <v>1087000000</v>
      </c>
      <c r="L185" s="54">
        <v>1089000000</v>
      </c>
      <c r="M185" s="52" t="s">
        <v>612</v>
      </c>
      <c r="N185" s="21">
        <v>1.078095238095238</v>
      </c>
      <c r="O185" s="22">
        <v>0.28729251700680269</v>
      </c>
      <c r="P185" s="22">
        <v>0.11608163265306122</v>
      </c>
      <c r="Q185" s="22">
        <v>-17.442875481386391</v>
      </c>
      <c r="R185" s="22">
        <v>0.61447029432430322</v>
      </c>
      <c r="S185" s="22">
        <v>5.490280271683972E-2</v>
      </c>
      <c r="T185" s="22">
        <v>0.55956749160746355</v>
      </c>
      <c r="U185" s="22">
        <v>-10.103658536585366</v>
      </c>
      <c r="V185" s="22">
        <v>-0.90275994865211806</v>
      </c>
      <c r="W185" s="22">
        <v>-9.2008985879332474</v>
      </c>
      <c r="X185" s="23">
        <v>0.38664220469982041</v>
      </c>
      <c r="Y185" s="23">
        <v>-6.3615205585725365E-2</v>
      </c>
      <c r="Z185" s="23">
        <v>0.61335779530017953</v>
      </c>
      <c r="AA185" s="23">
        <v>4.3992505269732217E-2</v>
      </c>
      <c r="AB185" s="24">
        <v>-6.0816613318760246E-2</v>
      </c>
      <c r="AC185" s="25">
        <v>0.34086640961669312</v>
      </c>
      <c r="AD185" s="23">
        <v>0.16177818099342253</v>
      </c>
      <c r="AE185" s="23">
        <v>0.14373327285098661</v>
      </c>
      <c r="AF185" s="23">
        <v>0.10199138126559311</v>
      </c>
      <c r="AG185" s="23">
        <v>15.808510638297872</v>
      </c>
      <c r="AH185" s="24">
        <v>14.045212765957446</v>
      </c>
      <c r="AI185" s="25">
        <v>-0.7894775194928223</v>
      </c>
      <c r="AJ185" s="23">
        <v>0.74682993197278913</v>
      </c>
      <c r="AK185" s="23">
        <v>0.24664104437315376</v>
      </c>
      <c r="AL185" s="24">
        <v>0.43588603373249057</v>
      </c>
      <c r="AM185" s="25">
        <v>-3.6078305519897302</v>
      </c>
      <c r="AN185" s="23">
        <v>-35.373876765083438</v>
      </c>
      <c r="AO185" s="23">
        <v>2.1513193848075574</v>
      </c>
      <c r="AP185" s="23">
        <v>76.811846689895475</v>
      </c>
      <c r="AQ185" s="23">
        <v>0.21941603559996878</v>
      </c>
      <c r="AR185" s="23">
        <v>0.12449988659559991</v>
      </c>
      <c r="AS185" s="23">
        <v>-9.8289861646631893E-2</v>
      </c>
      <c r="AT185" s="23">
        <v>0.26783901943945665</v>
      </c>
      <c r="AU185" s="23">
        <v>0.60244897959183674</v>
      </c>
      <c r="AV185" s="23">
        <v>0.35161833370390372</v>
      </c>
      <c r="AW185" s="23">
        <v>0.47865364492500873</v>
      </c>
      <c r="AX185" s="23">
        <v>0.3861178932682246</v>
      </c>
      <c r="AY185" s="23">
        <v>1.7655338716913413</v>
      </c>
      <c r="AZ185" s="23">
        <v>1.6459174517720951</v>
      </c>
      <c r="BA185" s="23">
        <v>0.98470023127557371</v>
      </c>
      <c r="BB185" s="23">
        <v>0.5032239621382969</v>
      </c>
      <c r="BC185" s="24">
        <v>0.48212166397857642</v>
      </c>
    </row>
    <row r="186" spans="1:55" x14ac:dyDescent="0.2">
      <c r="A186" s="52" t="s">
        <v>595</v>
      </c>
      <c r="B186" s="52" t="s">
        <v>596</v>
      </c>
      <c r="C186" s="52" t="s">
        <v>138</v>
      </c>
      <c r="D186" s="52">
        <v>378163</v>
      </c>
      <c r="E186" s="52" t="s">
        <v>16</v>
      </c>
      <c r="F186" s="52">
        <v>2019</v>
      </c>
      <c r="G186" s="52" t="s">
        <v>17</v>
      </c>
      <c r="H186" s="53">
        <v>43830</v>
      </c>
      <c r="I186" s="53">
        <v>43881</v>
      </c>
      <c r="J186" s="53">
        <v>43881</v>
      </c>
      <c r="K186" s="54">
        <v>302700000</v>
      </c>
      <c r="L186" s="54">
        <v>300400000</v>
      </c>
      <c r="M186" s="59" t="s">
        <v>597</v>
      </c>
      <c r="N186" s="21">
        <v>1.2573705179282868</v>
      </c>
      <c r="O186" s="22">
        <v>1.153386454183267</v>
      </c>
      <c r="P186" s="22">
        <v>0.6155378486055777</v>
      </c>
      <c r="Q186" s="22">
        <v>1.2441788584380795</v>
      </c>
      <c r="R186" s="22">
        <v>0.36415388853181524</v>
      </c>
      <c r="S186" s="22">
        <v>9.1359838398677815E-3</v>
      </c>
      <c r="T186" s="22">
        <v>0.35501790469194749</v>
      </c>
      <c r="U186" s="22">
        <v>0.81722645786111681</v>
      </c>
      <c r="V186" s="22">
        <v>2.0502781784463218E-2</v>
      </c>
      <c r="W186" s="22">
        <v>0.79672367607665362</v>
      </c>
      <c r="X186" s="23">
        <v>0.14489027637498852</v>
      </c>
      <c r="Y186" s="23">
        <v>0.45308561292129584</v>
      </c>
      <c r="Z186" s="23">
        <v>0.85510972362501148</v>
      </c>
      <c r="AA186" s="23">
        <v>1.6527407951519604E-2</v>
      </c>
      <c r="AB186" s="24">
        <v>0.44559728215958133</v>
      </c>
      <c r="AC186" s="25">
        <v>1</v>
      </c>
      <c r="AD186" s="23">
        <v>0.41693610469591996</v>
      </c>
      <c r="AE186" s="23">
        <v>9.0223248652809854E-2</v>
      </c>
      <c r="AF186" s="23">
        <v>-6.3433410315627409E-2</v>
      </c>
      <c r="AG186" s="23">
        <v>7.1263157894736846</v>
      </c>
      <c r="AH186" s="24">
        <v>1.5421052631578946</v>
      </c>
      <c r="AI186" s="25">
        <v>3.1668696711327646E-2</v>
      </c>
      <c r="AJ186" s="23">
        <v>0.65418326693227091</v>
      </c>
      <c r="AK186" s="23">
        <v>0.16717095310136157</v>
      </c>
      <c r="AL186" s="24">
        <v>0.2070095814422592</v>
      </c>
      <c r="AM186" s="25">
        <v>-4.2447970327632395E-2</v>
      </c>
      <c r="AN186" s="23">
        <v>0.66917370698536982</v>
      </c>
      <c r="AO186" s="23">
        <v>0.29818198512533284</v>
      </c>
      <c r="AP186" s="23">
        <v>10.054179566563468</v>
      </c>
      <c r="AQ186" s="23">
        <v>-1.8914700211183546E-2</v>
      </c>
      <c r="AR186" s="23">
        <v>0.25280985373364129</v>
      </c>
      <c r="AS186" s="23">
        <v>8.0061585835257895E-3</v>
      </c>
      <c r="AT186" s="23">
        <v>7.5383344045542186E-2</v>
      </c>
      <c r="AU186" s="23">
        <v>-0.4784860557768924</v>
      </c>
      <c r="AV186" s="23">
        <v>-0.15141200201714575</v>
      </c>
      <c r="AW186" s="23">
        <v>0.21233673865252814</v>
      </c>
      <c r="AX186" s="23">
        <v>-0.15530841846631321</v>
      </c>
      <c r="AY186" s="23">
        <v>2.9290989660265878</v>
      </c>
      <c r="AZ186" s="23">
        <v>2.3585672082717872</v>
      </c>
      <c r="BA186" s="23">
        <v>2.9150485436893203</v>
      </c>
      <c r="BB186" s="23">
        <v>7.3877962682803833E-2</v>
      </c>
      <c r="BC186" s="24">
        <v>3.0406807804068077E-2</v>
      </c>
    </row>
    <row r="187" spans="1:55" x14ac:dyDescent="0.2">
      <c r="A187" s="12" t="s">
        <v>604</v>
      </c>
      <c r="B187" s="12" t="s">
        <v>605</v>
      </c>
      <c r="C187" s="52" t="s">
        <v>138</v>
      </c>
      <c r="D187" s="12">
        <v>684316</v>
      </c>
      <c r="E187" s="12" t="s">
        <v>16</v>
      </c>
      <c r="F187" s="12">
        <v>2017</v>
      </c>
      <c r="G187" s="12" t="s">
        <v>17</v>
      </c>
      <c r="H187" s="63">
        <v>43100</v>
      </c>
      <c r="I187" s="63">
        <v>43152</v>
      </c>
      <c r="J187" s="63">
        <v>43222</v>
      </c>
      <c r="K187" s="64">
        <v>176190000</v>
      </c>
      <c r="L187" s="64">
        <v>179742000</v>
      </c>
      <c r="M187" s="12" t="s">
        <v>606</v>
      </c>
      <c r="N187" s="21">
        <v>2.1528125900570041</v>
      </c>
      <c r="O187" s="22">
        <v>1.0070471143100139</v>
      </c>
      <c r="P187" s="22">
        <v>0.44334896078610542</v>
      </c>
      <c r="Q187" s="22">
        <v>0.81316988132828216</v>
      </c>
      <c r="R187" s="22">
        <v>0.23372212932960001</v>
      </c>
      <c r="S187" s="22">
        <v>0</v>
      </c>
      <c r="T187" s="22">
        <v>0.23372212932960001</v>
      </c>
      <c r="U187" s="22">
        <v>0.42377792550034427</v>
      </c>
      <c r="V187" s="22">
        <v>0</v>
      </c>
      <c r="W187" s="22">
        <v>0.42377792550034427</v>
      </c>
      <c r="X187" s="23">
        <v>0.28645565711081228</v>
      </c>
      <c r="Y187" s="23">
        <v>0.73643436507210003</v>
      </c>
      <c r="Z187" s="23">
        <v>0.71354434288918767</v>
      </c>
      <c r="AA187" s="23">
        <v>0.20994310407425856</v>
      </c>
      <c r="AB187" s="24">
        <v>0.55152030170908495</v>
      </c>
      <c r="AC187" s="25">
        <v>0.2029418511252904</v>
      </c>
      <c r="AD187" s="23">
        <v>9.3540736181312312E-2</v>
      </c>
      <c r="AE187" s="23">
        <v>6.4775849555889609E-2</v>
      </c>
      <c r="AF187" s="23">
        <v>5.6513795689782383E-2</v>
      </c>
      <c r="AG187" s="23">
        <v>11.707933357339211</v>
      </c>
      <c r="AH187" s="24">
        <v>8.1076048866600505</v>
      </c>
      <c r="AI187" s="25">
        <v>-7.6340932740516509E-2</v>
      </c>
      <c r="AJ187" s="23">
        <v>0.66871674480393051</v>
      </c>
      <c r="AK187" s="23">
        <v>0.28646818938668495</v>
      </c>
      <c r="AL187" s="24">
        <v>0.38070934972606968</v>
      </c>
      <c r="AM187" s="25">
        <v>0.13657846272812679</v>
      </c>
      <c r="AN187" s="23">
        <v>2.4167278283313038</v>
      </c>
      <c r="AO187" s="23">
        <v>1.3328744610300225</v>
      </c>
      <c r="AP187" s="23">
        <v>8.6891912655065067</v>
      </c>
      <c r="AQ187" s="23">
        <v>7.5325794970779514E-2</v>
      </c>
      <c r="AR187" s="23">
        <v>6.6758124996184554E-2</v>
      </c>
      <c r="AS187" s="23">
        <v>-5.0963775302167195E-3</v>
      </c>
      <c r="AT187" s="23">
        <v>8.8980199873664373E-2</v>
      </c>
      <c r="AU187" s="23">
        <v>-5.8198789633867763E-3</v>
      </c>
      <c r="AV187" s="23">
        <v>-3.313334611181384E-3</v>
      </c>
      <c r="AW187" s="23">
        <v>0.38070934972606968</v>
      </c>
      <c r="AX187" s="23">
        <v>-3.313334611181384E-3</v>
      </c>
      <c r="AY187" s="23">
        <v>1.8746051428387107</v>
      </c>
      <c r="AZ187" s="23">
        <v>1.4014464280757977</v>
      </c>
      <c r="BA187" s="23">
        <v>-1.0280669733484812E-2</v>
      </c>
      <c r="BB187" s="23">
        <v>0.36940479625193029</v>
      </c>
      <c r="BC187" s="24">
        <v>9.9589576246428585E-2</v>
      </c>
    </row>
    <row r="188" spans="1:55" x14ac:dyDescent="0.2">
      <c r="A188" s="52" t="s">
        <v>625</v>
      </c>
      <c r="B188" s="52" t="s">
        <v>626</v>
      </c>
      <c r="C188" s="52" t="s">
        <v>15</v>
      </c>
      <c r="D188" s="52">
        <v>903401</v>
      </c>
      <c r="E188" s="52" t="s">
        <v>16</v>
      </c>
      <c r="F188" s="52">
        <v>2019</v>
      </c>
      <c r="G188" s="52" t="s">
        <v>17</v>
      </c>
      <c r="H188" s="53">
        <v>43830</v>
      </c>
      <c r="I188" s="53">
        <v>43874</v>
      </c>
      <c r="J188" s="53">
        <v>43874</v>
      </c>
      <c r="K188" s="54">
        <v>41300000</v>
      </c>
      <c r="L188" s="54">
        <v>41300000</v>
      </c>
      <c r="M188" s="52" t="s">
        <v>627</v>
      </c>
      <c r="N188" s="21">
        <v>0.94444444444444442</v>
      </c>
      <c r="O188" s="22">
        <v>0.87248677248677253</v>
      </c>
      <c r="P188" s="22">
        <v>3.968253968253968E-2</v>
      </c>
      <c r="Q188" s="22">
        <v>3.427581863979849</v>
      </c>
      <c r="R188" s="22">
        <v>0.18290428104110368</v>
      </c>
      <c r="S188" s="22">
        <v>0</v>
      </c>
      <c r="T188" s="22">
        <v>0.18290428104110368</v>
      </c>
      <c r="U188" s="22">
        <v>0.80982367758186402</v>
      </c>
      <c r="V188" s="22">
        <v>0</v>
      </c>
      <c r="W188" s="22">
        <v>0.80982367758186402</v>
      </c>
      <c r="X188" s="23">
        <v>0.25387569335798604</v>
      </c>
      <c r="Y188" s="23">
        <v>0.30739450251645373</v>
      </c>
      <c r="Z188" s="23">
        <v>0.7461243066420139</v>
      </c>
      <c r="AA188" s="23">
        <v>0.19527805433082066</v>
      </c>
      <c r="AB188" s="24">
        <v>0.2258569193571327</v>
      </c>
      <c r="AC188" s="25">
        <v>0.17204180244971345</v>
      </c>
      <c r="AD188" s="23">
        <v>8.3155410720305648E-2</v>
      </c>
      <c r="AE188" s="23">
        <v>8.3155410720305648E-2</v>
      </c>
      <c r="AF188" s="23">
        <v>6.1355208450387687E-2</v>
      </c>
      <c r="AG188" s="23">
        <v>10.571428571428571</v>
      </c>
      <c r="AH188" s="24">
        <v>10.571428571428571</v>
      </c>
      <c r="AI188" s="25">
        <v>-0.484375</v>
      </c>
      <c r="AJ188" s="23">
        <v>0.47407407407407409</v>
      </c>
      <c r="AK188" s="23">
        <v>0.58087091757387244</v>
      </c>
      <c r="AL188" s="24">
        <v>0.69673405909797825</v>
      </c>
      <c r="AM188" s="25">
        <v>0.34382871536523929</v>
      </c>
      <c r="AN188" s="23">
        <v>5.6039042821158693</v>
      </c>
      <c r="AO188" s="23">
        <v>1.2656805575309344</v>
      </c>
      <c r="AP188" s="23">
        <v>-84.752380952380946</v>
      </c>
      <c r="AQ188" s="23">
        <v>7.7656094438913387E-2</v>
      </c>
      <c r="AR188" s="23">
        <v>0.10068547027755928</v>
      </c>
      <c r="AS188" s="23">
        <v>-4.8769524665692773E-2</v>
      </c>
      <c r="AT188" s="23">
        <v>0.12743564215616554</v>
      </c>
      <c r="AU188" s="23">
        <v>0.14232804232804233</v>
      </c>
      <c r="AV188" s="23">
        <v>0.20917573872472783</v>
      </c>
      <c r="AW188" s="23">
        <v>0.69673405909797825</v>
      </c>
      <c r="AX188" s="23">
        <v>0.20917573872472783</v>
      </c>
      <c r="AY188" s="23">
        <v>1.7378378378378379</v>
      </c>
      <c r="AZ188" s="23">
        <v>1.6364864864864865</v>
      </c>
      <c r="BA188" s="23">
        <v>0.4926739926739927</v>
      </c>
      <c r="BB188" s="23">
        <v>0.57542768273716949</v>
      </c>
      <c r="BC188" s="24">
        <v>0.14394086753549892</v>
      </c>
    </row>
    <row r="189" spans="1:55" x14ac:dyDescent="0.2">
      <c r="A189" s="52" t="s">
        <v>601</v>
      </c>
      <c r="B189" s="52" t="s">
        <v>602</v>
      </c>
      <c r="C189" s="52" t="s">
        <v>45</v>
      </c>
      <c r="D189" s="52">
        <v>740329</v>
      </c>
      <c r="E189" s="52" t="s">
        <v>16</v>
      </c>
      <c r="F189" s="52">
        <v>2019</v>
      </c>
      <c r="G189" s="52" t="s">
        <v>17</v>
      </c>
      <c r="H189" s="53">
        <v>43830</v>
      </c>
      <c r="I189" s="53">
        <v>43872</v>
      </c>
      <c r="J189" s="53">
        <v>43872</v>
      </c>
      <c r="K189" s="54">
        <v>280000000</v>
      </c>
      <c r="L189" s="54">
        <v>285000000</v>
      </c>
      <c r="M189" s="52" t="s">
        <v>603</v>
      </c>
      <c r="N189" s="21">
        <v>1.0101351351351351</v>
      </c>
      <c r="O189" s="22">
        <v>1.0101351351351351</v>
      </c>
      <c r="P189" s="22">
        <v>0.25965250965250963</v>
      </c>
      <c r="Q189" s="22">
        <v>-32.688559322033896</v>
      </c>
      <c r="R189" s="22">
        <v>0.53439860934679417</v>
      </c>
      <c r="S189" s="22">
        <v>2.4737581065721738E-3</v>
      </c>
      <c r="T189" s="22">
        <v>0.53192485124022193</v>
      </c>
      <c r="U189" s="22">
        <v>-16.934322033898304</v>
      </c>
      <c r="V189" s="22">
        <v>-7.8389830508474576E-2</v>
      </c>
      <c r="W189" s="22">
        <v>-16.85593220338983</v>
      </c>
      <c r="X189" s="23">
        <v>0.13993447883933943</v>
      </c>
      <c r="Y189" s="23">
        <v>-0.12688172043010754</v>
      </c>
      <c r="Z189" s="23">
        <v>0.8600655211606606</v>
      </c>
      <c r="AA189" s="23">
        <v>0.34492211004880657</v>
      </c>
      <c r="AB189" s="24">
        <v>-3.1557130440596375E-2</v>
      </c>
      <c r="AC189" s="25">
        <v>0.86732966567922132</v>
      </c>
      <c r="AD189" s="23">
        <v>0.2109606432501058</v>
      </c>
      <c r="AE189" s="23">
        <v>0.17435463393990691</v>
      </c>
      <c r="AF189" s="23">
        <v>9.3207786711807031E-2</v>
      </c>
      <c r="AG189" s="23">
        <v>4.8164251207729469</v>
      </c>
      <c r="AH189" s="24">
        <v>3.9806763285024154</v>
      </c>
      <c r="AI189" s="25">
        <v>-0.80245133381398703</v>
      </c>
      <c r="AJ189" s="23">
        <v>0.66940154440154442</v>
      </c>
      <c r="AK189" s="23">
        <v>0.15200800700613037</v>
      </c>
      <c r="AL189" s="24">
        <v>0.1735268359814838</v>
      </c>
      <c r="AM189" s="25">
        <v>-1.8665254237288136</v>
      </c>
      <c r="AN189" s="23">
        <v>-20.025423728813561</v>
      </c>
      <c r="AO189" s="23">
        <v>0.63194490873838338</v>
      </c>
      <c r="AP189" s="23">
        <v>450.09523809523807</v>
      </c>
      <c r="AQ189" s="23">
        <v>5.8902186267299594E-2</v>
      </c>
      <c r="AR189" s="23">
        <v>0.14674143038510368</v>
      </c>
      <c r="AS189" s="23">
        <v>-0.11775285653829877</v>
      </c>
      <c r="AT189" s="23">
        <v>9.2732499832854184E-2</v>
      </c>
      <c r="AU189" s="23">
        <v>0.61003861003861004</v>
      </c>
      <c r="AV189" s="23">
        <v>0.15813837107469036</v>
      </c>
      <c r="AW189" s="23">
        <v>0.17433383609854197</v>
      </c>
      <c r="AX189" s="23">
        <v>0.15887380593262945</v>
      </c>
      <c r="AY189" s="23">
        <v>4.0085255767301904</v>
      </c>
      <c r="AZ189" s="23">
        <v>3.7387161484453362</v>
      </c>
      <c r="BA189" s="23">
        <v>1.434733257661748</v>
      </c>
      <c r="BB189" s="23">
        <v>0.20618040785687478</v>
      </c>
      <c r="BC189" s="24">
        <v>0.12790065968180053</v>
      </c>
    </row>
    <row r="190" spans="1:55" x14ac:dyDescent="0.2">
      <c r="A190" s="52" t="s">
        <v>607</v>
      </c>
      <c r="B190" s="52" t="s">
        <v>608</v>
      </c>
      <c r="C190" s="52" t="s">
        <v>24</v>
      </c>
      <c r="D190" s="52">
        <v>362221</v>
      </c>
      <c r="E190" s="52" t="s">
        <v>16</v>
      </c>
      <c r="F190" s="52">
        <v>2019</v>
      </c>
      <c r="G190" s="52" t="s">
        <v>17</v>
      </c>
      <c r="H190" s="53">
        <v>43738</v>
      </c>
      <c r="I190" s="53">
        <v>43796</v>
      </c>
      <c r="J190" s="53">
        <v>43796</v>
      </c>
      <c r="K190" s="54">
        <v>268895000</v>
      </c>
      <c r="L190" s="54">
        <v>265256000</v>
      </c>
      <c r="M190" s="52" t="s">
        <v>609</v>
      </c>
      <c r="N190" s="21">
        <v>1.6756377908606672</v>
      </c>
      <c r="O190" s="22">
        <v>1.2598822539949537</v>
      </c>
      <c r="P190" s="22">
        <v>0.56237734791141014</v>
      </c>
      <c r="Q190" s="22">
        <v>2.0449023963699959</v>
      </c>
      <c r="R190" s="22">
        <v>0.47748405023206719</v>
      </c>
      <c r="S190" s="22">
        <v>4.2408531379519103E-2</v>
      </c>
      <c r="T190" s="22">
        <v>0.43507551885254808</v>
      </c>
      <c r="U190" s="22">
        <v>1.4538923287800727</v>
      </c>
      <c r="V190" s="22">
        <v>0.12912983882402987</v>
      </c>
      <c r="W190" s="22">
        <v>1.3247624899560428</v>
      </c>
      <c r="X190" s="23">
        <v>0.27834091367721708</v>
      </c>
      <c r="Y190" s="23">
        <v>0.87476225915819072</v>
      </c>
      <c r="Z190" s="23">
        <v>0.72165908632278297</v>
      </c>
      <c r="AA190" s="23">
        <v>0.39796029245121933</v>
      </c>
      <c r="AB190" s="24">
        <v>0.32841775197528755</v>
      </c>
      <c r="AC190" s="25">
        <v>0.34772666528078877</v>
      </c>
      <c r="AD190" s="23">
        <v>1.2324414219107297E-2</v>
      </c>
      <c r="AE190" s="23">
        <v>-3.1182252843524483E-3</v>
      </c>
      <c r="AF190" s="23">
        <v>-6.0463873132776999E-2</v>
      </c>
      <c r="AG190" s="23">
        <v>0.30469897209985314</v>
      </c>
      <c r="AH190" s="24">
        <v>-7.7092511013215861E-2</v>
      </c>
      <c r="AI190" s="25">
        <v>-0.66435719784449576</v>
      </c>
      <c r="AJ190" s="23">
        <v>0.60695262125035043</v>
      </c>
      <c r="AK190" s="23">
        <v>0.21115084525357608</v>
      </c>
      <c r="AL190" s="24">
        <v>0.21115084525357608</v>
      </c>
      <c r="AM190" s="25">
        <v>-9.6232925272959305E-2</v>
      </c>
      <c r="AN190" s="23">
        <v>1.5915772557545966</v>
      </c>
      <c r="AO190" s="23">
        <v>0.52270222442992187</v>
      </c>
      <c r="AP190" s="23">
        <v>4.6573997233748274</v>
      </c>
      <c r="AQ190" s="23">
        <v>-3.1604600984151132E-2</v>
      </c>
      <c r="AR190" s="23">
        <v>0.19288450687494432</v>
      </c>
      <c r="AS190" s="23">
        <v>-0.12814421049505539</v>
      </c>
      <c r="AT190" s="23">
        <v>0.10082116080160196</v>
      </c>
      <c r="AU190" s="23">
        <v>0.34464068778618823</v>
      </c>
      <c r="AV190" s="23">
        <v>0.11989596879063719</v>
      </c>
      <c r="AW190" s="23">
        <v>0.23173255316112459</v>
      </c>
      <c r="AX190" s="23">
        <v>0.13158270301127445</v>
      </c>
      <c r="AY190" s="23">
        <v>74.120481927710841</v>
      </c>
      <c r="AZ190" s="23">
        <v>59.619277108433735</v>
      </c>
      <c r="BA190" s="23">
        <v>-1.8113948919449903</v>
      </c>
      <c r="BB190" s="23">
        <v>-3.4135240572171653E-3</v>
      </c>
      <c r="BC190" s="24">
        <v>-1.9545793000744602E-3</v>
      </c>
    </row>
    <row r="191" spans="1:55" x14ac:dyDescent="0.2">
      <c r="A191" s="52" t="s">
        <v>613</v>
      </c>
      <c r="B191" s="52" t="s">
        <v>614</v>
      </c>
      <c r="C191" s="52" t="s">
        <v>15</v>
      </c>
      <c r="D191" s="52">
        <v>105257</v>
      </c>
      <c r="E191" s="52" t="s">
        <v>16</v>
      </c>
      <c r="F191" s="52">
        <v>2019</v>
      </c>
      <c r="G191" s="52" t="s">
        <v>17</v>
      </c>
      <c r="H191" s="53">
        <v>43830</v>
      </c>
      <c r="I191" s="53">
        <v>43875</v>
      </c>
      <c r="J191" s="53">
        <v>43875</v>
      </c>
      <c r="K191" s="54">
        <v>713500000</v>
      </c>
      <c r="L191" s="54">
        <v>722700000</v>
      </c>
      <c r="M191" s="52" t="s">
        <v>615</v>
      </c>
      <c r="N191" s="21">
        <v>1.3428555641507349</v>
      </c>
      <c r="O191" s="22">
        <v>1.0985744281136036</v>
      </c>
      <c r="P191" s="22">
        <v>0.57553320808929165</v>
      </c>
      <c r="Q191" s="22">
        <v>2.135734516111794</v>
      </c>
      <c r="R191" s="22">
        <v>0.27270403381107383</v>
      </c>
      <c r="S191" s="22">
        <v>8.336883723308168E-2</v>
      </c>
      <c r="T191" s="22">
        <v>0.18933519657799214</v>
      </c>
      <c r="U191" s="22">
        <v>0.85512745150430181</v>
      </c>
      <c r="V191" s="22">
        <v>0.26142254047988028</v>
      </c>
      <c r="W191" s="22">
        <v>0.59370491102442158</v>
      </c>
      <c r="X191" s="23">
        <v>0.41416861228037288</v>
      </c>
      <c r="Y191" s="23">
        <v>0.47516631963841349</v>
      </c>
      <c r="Z191" s="23">
        <v>0.58583138771962717</v>
      </c>
      <c r="AA191" s="23">
        <v>0.26522265205610185</v>
      </c>
      <c r="AB191" s="24">
        <v>0.31890454847560457</v>
      </c>
      <c r="AC191" s="25">
        <v>0.3369745838895094</v>
      </c>
      <c r="AD191" s="23">
        <v>0.18662998174834508</v>
      </c>
      <c r="AE191" s="23">
        <v>0.18662998174834508</v>
      </c>
      <c r="AF191" s="23">
        <v>0.16734315835353727</v>
      </c>
      <c r="AG191" s="23">
        <v>19.19047619047619</v>
      </c>
      <c r="AH191" s="24">
        <v>19.19047619047619</v>
      </c>
      <c r="AI191" s="25">
        <v>-0.9569377990430622</v>
      </c>
      <c r="AJ191" s="23">
        <v>0.38109183335175156</v>
      </c>
      <c r="AK191" s="23">
        <v>0.27840269966254216</v>
      </c>
      <c r="AL191" s="24">
        <v>0.43100862392200973</v>
      </c>
      <c r="AM191" s="25">
        <v>0.32827446160423235</v>
      </c>
      <c r="AN191" s="23">
        <v>1.9616843905306471</v>
      </c>
      <c r="AO191" s="23">
        <v>0.62559007481381756</v>
      </c>
      <c r="AP191" s="23">
        <v>5.9160354552780019</v>
      </c>
      <c r="AQ191" s="23">
        <v>0.1046882189539699</v>
      </c>
      <c r="AR191" s="23">
        <v>0.18788308044348798</v>
      </c>
      <c r="AS191" s="23">
        <v>-0.17979242147702199</v>
      </c>
      <c r="AT191" s="23">
        <v>0.11753779035089214</v>
      </c>
      <c r="AU191" s="23">
        <v>0.35164106531108408</v>
      </c>
      <c r="AV191" s="23">
        <v>0.39770028746406699</v>
      </c>
      <c r="AW191" s="23">
        <v>0.62079207920792079</v>
      </c>
      <c r="AX191" s="23">
        <v>0.57281728172817281</v>
      </c>
      <c r="AY191" s="23">
        <v>2.3357174135162748</v>
      </c>
      <c r="AZ191" s="23">
        <v>0.81535542256604876</v>
      </c>
      <c r="BA191" s="23">
        <v>1.0359759075370341</v>
      </c>
      <c r="BB191" s="23">
        <v>0.42813398325209351</v>
      </c>
      <c r="BC191" s="24">
        <v>0.16882284813089871</v>
      </c>
    </row>
    <row r="192" spans="1:55" x14ac:dyDescent="0.2">
      <c r="A192" s="52" t="s">
        <v>598</v>
      </c>
      <c r="B192" s="52" t="s">
        <v>599</v>
      </c>
      <c r="C192" s="52" t="s">
        <v>34</v>
      </c>
      <c r="D192" s="52">
        <v>47023</v>
      </c>
      <c r="E192" s="52" t="s">
        <v>16</v>
      </c>
      <c r="F192" s="52">
        <v>2019</v>
      </c>
      <c r="G192" s="52" t="s">
        <v>17</v>
      </c>
      <c r="H192" s="53">
        <v>43769</v>
      </c>
      <c r="I192" s="53">
        <v>43812</v>
      </c>
      <c r="J192" s="53">
        <v>43812</v>
      </c>
      <c r="K192" s="54">
        <v>1310000000</v>
      </c>
      <c r="L192" s="54">
        <v>1336000000</v>
      </c>
      <c r="M192" s="52" t="s">
        <v>600</v>
      </c>
      <c r="N192" s="21">
        <v>0.79038571950519343</v>
      </c>
      <c r="O192" s="22">
        <v>0.66579675348400225</v>
      </c>
      <c r="P192" s="22">
        <v>0.19588705047236285</v>
      </c>
      <c r="Q192" s="22">
        <v>2.0207592279433202</v>
      </c>
      <c r="R192" s="22">
        <v>0.26677991622106828</v>
      </c>
      <c r="S192" s="22">
        <v>8.541976333416984E-2</v>
      </c>
      <c r="T192" s="22">
        <v>0.18136015288689844</v>
      </c>
      <c r="U192" s="22">
        <v>0.80587789375473784</v>
      </c>
      <c r="V192" s="22">
        <v>0.258032538340428</v>
      </c>
      <c r="W192" s="22">
        <v>0.5478453554143099</v>
      </c>
      <c r="X192" s="23">
        <v>0.29231897766538617</v>
      </c>
      <c r="Y192" s="23">
        <v>0.529797028020637</v>
      </c>
      <c r="Z192" s="23">
        <v>0.70768102233461383</v>
      </c>
      <c r="AA192" s="23">
        <v>0.35337721753566398</v>
      </c>
      <c r="AB192" s="24">
        <v>0.33104260371020983</v>
      </c>
      <c r="AC192" s="25">
        <v>0.32582804187403469</v>
      </c>
      <c r="AD192" s="23">
        <v>9.4182255019735719E-2</v>
      </c>
      <c r="AE192" s="23">
        <v>8.5018019564098157E-2</v>
      </c>
      <c r="AF192" s="23">
        <v>3.6004805217092845E-2</v>
      </c>
      <c r="AG192" s="23">
        <v>15.502824858757062</v>
      </c>
      <c r="AH192" s="24">
        <v>13.994350282485875</v>
      </c>
      <c r="AI192" s="25">
        <v>-0.38729046785088816</v>
      </c>
      <c r="AJ192" s="23">
        <v>0.20862257946656923</v>
      </c>
      <c r="AK192" s="23">
        <v>0.24522431259044863</v>
      </c>
      <c r="AL192" s="24">
        <v>0.28921852387843705</v>
      </c>
      <c r="AM192" s="25">
        <v>6.1169747507143275E-2</v>
      </c>
      <c r="AN192" s="23">
        <v>1.6989328823838126</v>
      </c>
      <c r="AO192" s="23">
        <v>0.56241916491322896</v>
      </c>
      <c r="AP192" s="23">
        <v>-7.2547310756972108</v>
      </c>
      <c r="AQ192" s="23">
        <v>2.0249792483060827E-2</v>
      </c>
      <c r="AR192" s="23">
        <v>0.13718894800068646</v>
      </c>
      <c r="AS192" s="23">
        <v>-5.3131971855157029E-2</v>
      </c>
      <c r="AT192" s="23">
        <v>7.715769356987047E-2</v>
      </c>
      <c r="AU192" s="23">
        <v>2.8185187118325593E-2</v>
      </c>
      <c r="AV192" s="23">
        <v>3.9073806078147609E-2</v>
      </c>
      <c r="AW192" s="23">
        <v>0.42543906333155934</v>
      </c>
      <c r="AX192" s="23">
        <v>5.747738158594997E-2</v>
      </c>
      <c r="AY192" s="23">
        <v>5.036443148688047</v>
      </c>
      <c r="AZ192" s="23">
        <v>3.6687317784256561</v>
      </c>
      <c r="BA192" s="23">
        <v>0.51477597712106771</v>
      </c>
      <c r="BB192" s="23">
        <v>0.17923299565846598</v>
      </c>
      <c r="BC192" s="24">
        <v>7.5879181472858714E-2</v>
      </c>
    </row>
    <row r="193" spans="1:55" x14ac:dyDescent="0.2">
      <c r="A193" s="52" t="s">
        <v>622</v>
      </c>
      <c r="B193" s="52" t="s">
        <v>623</v>
      </c>
      <c r="C193" s="52" t="s">
        <v>34</v>
      </c>
      <c r="D193" s="52">
        <v>184360</v>
      </c>
      <c r="E193" s="52" t="s">
        <v>16</v>
      </c>
      <c r="F193" s="52">
        <v>2019</v>
      </c>
      <c r="G193" s="52" t="s">
        <v>17</v>
      </c>
      <c r="H193" s="53">
        <v>43769</v>
      </c>
      <c r="I193" s="53">
        <v>43811</v>
      </c>
      <c r="J193" s="53">
        <v>43811</v>
      </c>
      <c r="K193" s="54">
        <v>1476000000</v>
      </c>
      <c r="L193" s="54">
        <v>1485000000</v>
      </c>
      <c r="M193" s="52" t="s">
        <v>624</v>
      </c>
      <c r="N193" s="21">
        <v>0.79773059739848973</v>
      </c>
      <c r="O193" s="22">
        <v>0.57102755703158981</v>
      </c>
      <c r="P193" s="22">
        <v>0.17937769343296564</v>
      </c>
      <c r="Q193" s="22">
        <v>-29.052808046940488</v>
      </c>
      <c r="R193" s="22">
        <v>0.15349448710670213</v>
      </c>
      <c r="S193" s="22">
        <v>1.0667224430035557E-2</v>
      </c>
      <c r="T193" s="22">
        <v>0.14282726267666657</v>
      </c>
      <c r="U193" s="22">
        <v>-4.3059513830678959</v>
      </c>
      <c r="V193" s="22">
        <v>-0.29924559932942163</v>
      </c>
      <c r="W193" s="22">
        <v>-4.0067057837384743</v>
      </c>
      <c r="X193" s="23">
        <v>0.60289240147010492</v>
      </c>
      <c r="Y193" s="23">
        <v>-4.4030263886325888E-2</v>
      </c>
      <c r="Z193" s="23">
        <v>0.39710759852989513</v>
      </c>
      <c r="AA193" s="23">
        <v>0.19039650999492036</v>
      </c>
      <c r="AB193" s="24">
        <v>-3.5647055308214062E-2</v>
      </c>
      <c r="AC193" s="25">
        <v>0.19010824426441555</v>
      </c>
      <c r="AD193" s="23">
        <v>7.3235073864796787E-2</v>
      </c>
      <c r="AE193" s="23">
        <v>7.1260807406903132E-2</v>
      </c>
      <c r="AF193" s="23">
        <v>5.3645585131731226E-2</v>
      </c>
      <c r="AG193" s="23" t="e">
        <v>#DIV/0!</v>
      </c>
      <c r="AH193" s="24" t="e">
        <v>#DIV/0!</v>
      </c>
      <c r="AI193" s="25">
        <v>-1.0410399656209712</v>
      </c>
      <c r="AJ193" s="23">
        <v>0.18400347922350058</v>
      </c>
      <c r="AK193" s="23">
        <v>0.71715008759976639</v>
      </c>
      <c r="AL193" s="24">
        <v>0.9059762507299981</v>
      </c>
      <c r="AM193" s="25">
        <v>-2.6420787929589271</v>
      </c>
      <c r="AN193" s="23">
        <v>-49.250628667225484</v>
      </c>
      <c r="AO193" s="23">
        <v>1.7556398840648997</v>
      </c>
      <c r="AP193" s="23">
        <v>-11.484753713838936</v>
      </c>
      <c r="AQ193" s="23">
        <v>9.4182328861266318E-2</v>
      </c>
      <c r="AR193" s="23">
        <v>7.9208931853768122E-2</v>
      </c>
      <c r="AS193" s="23">
        <v>-8.2459663693920618E-2</v>
      </c>
      <c r="AT193" s="23">
        <v>0.13906235993665403</v>
      </c>
      <c r="AU193" s="23">
        <v>0.16668643498201083</v>
      </c>
      <c r="AV193" s="23">
        <v>0.82071247810005843</v>
      </c>
      <c r="AW193" s="23">
        <v>0.97364016736401671</v>
      </c>
      <c r="AX193" s="23">
        <v>0.88200836820083683</v>
      </c>
      <c r="AY193" s="23">
        <v>1.1938182663258192</v>
      </c>
      <c r="AZ193" s="23">
        <v>0.13943760167325123</v>
      </c>
      <c r="BA193" s="23">
        <v>1.3375634517766497</v>
      </c>
      <c r="BB193" s="23">
        <v>0.81506715982090716</v>
      </c>
      <c r="BC193" s="24">
        <v>0.51223391240518723</v>
      </c>
    </row>
    <row r="194" spans="1:55" x14ac:dyDescent="0.2">
      <c r="A194" s="52" t="s">
        <v>574</v>
      </c>
      <c r="B194" s="52" t="s">
        <v>575</v>
      </c>
      <c r="C194" s="52" t="s">
        <v>45</v>
      </c>
      <c r="D194" s="52">
        <v>506954</v>
      </c>
      <c r="E194" s="52" t="s">
        <v>16</v>
      </c>
      <c r="F194" s="52">
        <v>2020</v>
      </c>
      <c r="G194" s="52" t="s">
        <v>17</v>
      </c>
      <c r="H194" s="53">
        <v>43951</v>
      </c>
      <c r="I194" s="53">
        <v>43999</v>
      </c>
      <c r="J194" s="53">
        <v>43999</v>
      </c>
      <c r="K194" s="54">
        <v>192611000</v>
      </c>
      <c r="L194" s="54">
        <v>198239000</v>
      </c>
      <c r="M194" s="52" t="s">
        <v>576</v>
      </c>
      <c r="N194" s="21">
        <v>1.9590661684065154</v>
      </c>
      <c r="O194" s="22">
        <v>1.9590661684065154</v>
      </c>
      <c r="P194" s="22">
        <v>1.6894433669117348</v>
      </c>
      <c r="Q194" s="22">
        <v>70.959108120662719</v>
      </c>
      <c r="R194" s="22">
        <v>0.6837294336300116</v>
      </c>
      <c r="S194" s="22">
        <v>0.12703013098275506</v>
      </c>
      <c r="T194" s="22">
        <v>0.55669930264725653</v>
      </c>
      <c r="U194" s="22">
        <v>49.200560239861488</v>
      </c>
      <c r="V194" s="22">
        <v>9.1409749299700174</v>
      </c>
      <c r="W194" s="22">
        <v>40.059585309891474</v>
      </c>
      <c r="X194" s="23">
        <v>0.60381604472728834</v>
      </c>
      <c r="Y194" s="23">
        <v>1.7827401364088179E-2</v>
      </c>
      <c r="Z194" s="23">
        <v>0.39618395527271172</v>
      </c>
      <c r="AA194" s="23">
        <v>0.13930583971547991</v>
      </c>
      <c r="AB194" s="24">
        <v>1.3896781465428623E-2</v>
      </c>
      <c r="AC194" s="25">
        <v>0.35134180897974027</v>
      </c>
      <c r="AD194" s="23">
        <v>6.9356977255163432E-2</v>
      </c>
      <c r="AE194" s="23">
        <v>6.9356977255163432E-2</v>
      </c>
      <c r="AF194" s="23">
        <v>-2.8510599609049446E-3</v>
      </c>
      <c r="AG194" s="23">
        <v>1.9052490269944014</v>
      </c>
      <c r="AH194" s="24">
        <v>1.9052490269944014</v>
      </c>
      <c r="AI194" s="25">
        <v>14.058681546608419</v>
      </c>
      <c r="AJ194" s="23">
        <v>6.9154540192534225E-2</v>
      </c>
      <c r="AK194" s="23">
        <v>-2.7439756218212281E-2</v>
      </c>
      <c r="AL194" s="24">
        <v>3.1173959454197504E-2</v>
      </c>
      <c r="AM194" s="25">
        <v>-0.10593882405934602</v>
      </c>
      <c r="AN194" s="23">
        <v>37.157697667544092</v>
      </c>
      <c r="AO194" s="23">
        <v>0.51637240424432718</v>
      </c>
      <c r="AP194" s="23">
        <v>1.7468632537455662</v>
      </c>
      <c r="AQ194" s="23">
        <v>-1.4722086866572235E-3</v>
      </c>
      <c r="AR194" s="23">
        <v>4.1277483975573168E-2</v>
      </c>
      <c r="AS194" s="23">
        <v>0.58030700225781517</v>
      </c>
      <c r="AT194" s="23">
        <v>2.1314553641623404E-2</v>
      </c>
      <c r="AU194" s="23">
        <v>-0.22928810065396646</v>
      </c>
      <c r="AV194" s="23">
        <v>-0.10336006765739973</v>
      </c>
      <c r="AW194" s="23">
        <v>3.8287372626958409E-2</v>
      </c>
      <c r="AX194" s="23">
        <v>-0.12694522910895883</v>
      </c>
      <c r="AY194" s="23">
        <v>19.091106219583466</v>
      </c>
      <c r="AZ194" s="23">
        <v>4.5517224428264775</v>
      </c>
      <c r="BA194" s="23">
        <v>48.002923199574809</v>
      </c>
      <c r="BB194" s="23">
        <v>5.2380411511943184E-2</v>
      </c>
      <c r="BC194" s="24">
        <v>5.1770556247244748E-2</v>
      </c>
    </row>
    <row r="195" spans="1:55" x14ac:dyDescent="0.2">
      <c r="A195" s="52" t="s">
        <v>616</v>
      </c>
      <c r="B195" s="52" t="s">
        <v>617</v>
      </c>
      <c r="C195" s="52" t="s">
        <v>91</v>
      </c>
      <c r="D195" s="52">
        <v>375369</v>
      </c>
      <c r="E195" s="52" t="s">
        <v>16</v>
      </c>
      <c r="F195" s="52">
        <v>2019</v>
      </c>
      <c r="G195" s="52" t="s">
        <v>17</v>
      </c>
      <c r="H195" s="53">
        <v>43769</v>
      </c>
      <c r="I195" s="53">
        <v>43805</v>
      </c>
      <c r="J195" s="53">
        <v>43805</v>
      </c>
      <c r="K195" s="54">
        <v>534149000</v>
      </c>
      <c r="L195" s="54">
        <v>543802000</v>
      </c>
      <c r="M195" s="52" t="s">
        <v>618</v>
      </c>
      <c r="N195" s="21">
        <v>2.1369305795489613</v>
      </c>
      <c r="O195" s="22">
        <v>1.1936583807595862</v>
      </c>
      <c r="P195" s="22">
        <v>0.62226833380239244</v>
      </c>
      <c r="Q195" s="22">
        <v>0.36848470222519991</v>
      </c>
      <c r="R195" s="22">
        <v>3.0829926831951248E-2</v>
      </c>
      <c r="S195" s="22">
        <v>0</v>
      </c>
      <c r="T195" s="22">
        <v>3.0829926831951248E-2</v>
      </c>
      <c r="U195" s="22">
        <v>4.2190283240247504E-2</v>
      </c>
      <c r="V195" s="22">
        <v>0</v>
      </c>
      <c r="W195" s="22">
        <v>4.2190283240247504E-2</v>
      </c>
      <c r="X195" s="23">
        <v>0.29120876004007396</v>
      </c>
      <c r="Y195" s="23">
        <v>1.2899834265702144</v>
      </c>
      <c r="Z195" s="23">
        <v>0.70879123995992599</v>
      </c>
      <c r="AA195" s="23">
        <v>0.30603573509151061</v>
      </c>
      <c r="AB195" s="24">
        <v>0.73073524196066497</v>
      </c>
      <c r="AC195" s="25">
        <v>0.19844004364601076</v>
      </c>
      <c r="AD195" s="23">
        <v>0.12183061805771041</v>
      </c>
      <c r="AE195" s="23">
        <v>0.12183061805771041</v>
      </c>
      <c r="AF195" s="23">
        <v>0.1030613172120084</v>
      </c>
      <c r="AG195" s="23">
        <v>64.032318760376313</v>
      </c>
      <c r="AH195" s="24">
        <v>64.032318760376313</v>
      </c>
      <c r="AI195" s="25">
        <v>-1.0035189751634894</v>
      </c>
      <c r="AJ195" s="23">
        <v>0.83525345934886142</v>
      </c>
      <c r="AK195" s="23">
        <v>1.9437720000000001</v>
      </c>
      <c r="AL195" s="24">
        <v>3.6919840000000002</v>
      </c>
      <c r="AM195" s="25">
        <v>0.16518440950901481</v>
      </c>
      <c r="AN195" s="23">
        <v>1.6027779770096708</v>
      </c>
      <c r="AO195" s="23">
        <v>1.171206352839387</v>
      </c>
      <c r="AP195" s="23">
        <v>7.5593673489530104</v>
      </c>
      <c r="AQ195" s="23">
        <v>0.12070606945069949</v>
      </c>
      <c r="AR195" s="23">
        <v>9.7184920751829176E-2</v>
      </c>
      <c r="AS195" s="23">
        <v>-9.752691207422054E-2</v>
      </c>
      <c r="AT195" s="23">
        <v>0.1138235965847347</v>
      </c>
      <c r="AU195" s="23">
        <v>1.0344781091155233</v>
      </c>
      <c r="AV195" s="23">
        <v>4.5725959999999999</v>
      </c>
      <c r="AW195" s="23">
        <v>3.6919840000000002</v>
      </c>
      <c r="AX195" s="23">
        <v>4.5725959999999999</v>
      </c>
      <c r="AY195" s="23">
        <v>0.21606410708482851</v>
      </c>
      <c r="AZ195" s="23">
        <v>-0.37823059052913238</v>
      </c>
      <c r="BA195" s="23">
        <v>1.1679015044860779</v>
      </c>
      <c r="BB195" s="23">
        <v>4.6282560000000004</v>
      </c>
      <c r="BC195" s="24">
        <v>0.16520151828502611</v>
      </c>
    </row>
    <row r="196" spans="1:55" x14ac:dyDescent="0.2">
      <c r="A196" s="52" t="s">
        <v>592</v>
      </c>
      <c r="B196" s="52" t="s">
        <v>593</v>
      </c>
      <c r="C196" s="52" t="s">
        <v>24</v>
      </c>
      <c r="D196" s="52">
        <v>378104</v>
      </c>
      <c r="E196" s="52" t="s">
        <v>16</v>
      </c>
      <c r="F196" s="52">
        <v>2019</v>
      </c>
      <c r="G196" s="52" t="s">
        <v>17</v>
      </c>
      <c r="H196" s="53">
        <v>43830</v>
      </c>
      <c r="I196" s="53">
        <v>43875</v>
      </c>
      <c r="J196" s="53">
        <v>43881</v>
      </c>
      <c r="K196" s="54">
        <v>145727000</v>
      </c>
      <c r="L196" s="54">
        <v>147874000</v>
      </c>
      <c r="M196" s="52" t="s">
        <v>594</v>
      </c>
      <c r="N196" s="21">
        <v>1.5828841588544567</v>
      </c>
      <c r="O196" s="22">
        <v>0.88193207412396868</v>
      </c>
      <c r="P196" s="22">
        <v>5.204994777687455E-2</v>
      </c>
      <c r="Q196" s="22">
        <v>0.82547356087399915</v>
      </c>
      <c r="R196" s="22">
        <v>0.1024677179080536</v>
      </c>
      <c r="S196" s="22">
        <v>1.536113110414746E-2</v>
      </c>
      <c r="T196" s="22">
        <v>8.7106586803906136E-2</v>
      </c>
      <c r="U196" s="22">
        <v>0.18705210988424706</v>
      </c>
      <c r="V196" s="22">
        <v>2.8041338695740409E-2</v>
      </c>
      <c r="W196" s="22">
        <v>0.15901077118850665</v>
      </c>
      <c r="X196" s="23">
        <v>0.4511895440995729</v>
      </c>
      <c r="Y196" s="23">
        <v>0.95181095543728833</v>
      </c>
      <c r="Z196" s="23">
        <v>0.5488104559004271</v>
      </c>
      <c r="AA196" s="23">
        <v>0.34435186973306625</v>
      </c>
      <c r="AB196" s="24">
        <v>0.54780305857797285</v>
      </c>
      <c r="AC196" s="25">
        <v>0.30952803695406367</v>
      </c>
      <c r="AD196" s="23">
        <v>7.3400807125876613E-2</v>
      </c>
      <c r="AE196" s="23">
        <v>7.3400807125876613E-2</v>
      </c>
      <c r="AF196" s="23">
        <v>6.9572171612037603E-2</v>
      </c>
      <c r="AG196" s="23">
        <v>20.920964749536179</v>
      </c>
      <c r="AH196" s="24">
        <v>20.920964749536179</v>
      </c>
      <c r="AI196" s="25">
        <v>-0.33020072253385252</v>
      </c>
      <c r="AJ196" s="23">
        <v>0.32088743500318145</v>
      </c>
      <c r="AK196" s="23">
        <v>0.8926383507765876</v>
      </c>
      <c r="AL196" s="24">
        <v>0.8926383507765876</v>
      </c>
      <c r="AM196" s="25">
        <v>0.17734591482349879</v>
      </c>
      <c r="AN196" s="23">
        <v>2.5490927006339672</v>
      </c>
      <c r="AO196" s="23">
        <v>1.3964007780060721</v>
      </c>
      <c r="AP196" s="23">
        <v>8.4046171598634167</v>
      </c>
      <c r="AQ196" s="23">
        <v>9.7150634566621277E-2</v>
      </c>
      <c r="AR196" s="23">
        <v>6.5501692753201723E-2</v>
      </c>
      <c r="AS196" s="23">
        <v>-2.162870627429762E-2</v>
      </c>
      <c r="AT196" s="23">
        <v>9.1466614721285575E-2</v>
      </c>
      <c r="AU196" s="23">
        <v>0.11269500272031217</v>
      </c>
      <c r="AV196" s="23">
        <v>0.31349274043100239</v>
      </c>
      <c r="AW196" s="23">
        <v>1.0500539405498084</v>
      </c>
      <c r="AX196" s="23">
        <v>0.36877676960321587</v>
      </c>
      <c r="AY196" s="23">
        <v>0.99971485716936392</v>
      </c>
      <c r="AZ196" s="23">
        <v>0.8549646231885244</v>
      </c>
      <c r="BA196" s="23">
        <v>0.33065029205422508</v>
      </c>
      <c r="BB196" s="23">
        <v>1.0002852241602604</v>
      </c>
      <c r="BC196" s="24">
        <v>0.14336092719117685</v>
      </c>
    </row>
    <row r="197" spans="1:55" x14ac:dyDescent="0.2">
      <c r="A197" s="52" t="s">
        <v>619</v>
      </c>
      <c r="B197" s="52" t="s">
        <v>620</v>
      </c>
      <c r="C197" s="52" t="s">
        <v>72</v>
      </c>
      <c r="D197" s="52">
        <v>346970</v>
      </c>
      <c r="E197" s="52" t="s">
        <v>16</v>
      </c>
      <c r="F197" s="52">
        <v>2019</v>
      </c>
      <c r="G197" s="52" t="s">
        <v>17</v>
      </c>
      <c r="H197" s="53">
        <v>43830</v>
      </c>
      <c r="I197" s="53">
        <v>43886</v>
      </c>
      <c r="J197" s="53">
        <v>43886</v>
      </c>
      <c r="K197" s="54">
        <v>714800000</v>
      </c>
      <c r="L197" s="54">
        <v>718000000</v>
      </c>
      <c r="M197" s="59" t="s">
        <v>621</v>
      </c>
      <c r="N197" s="21">
        <v>2.1369731800766285</v>
      </c>
      <c r="O197" s="22">
        <v>2.1369731800766285</v>
      </c>
      <c r="P197" s="22">
        <v>1.5067049808429118</v>
      </c>
      <c r="Q197" s="22">
        <v>0.64791750368287127</v>
      </c>
      <c r="R197" s="22">
        <v>0.30832994717594475</v>
      </c>
      <c r="S197" s="22">
        <v>0</v>
      </c>
      <c r="T197" s="22">
        <v>0.30832994717594475</v>
      </c>
      <c r="U197" s="22">
        <v>0.50810231686085439</v>
      </c>
      <c r="V197" s="22">
        <v>0</v>
      </c>
      <c r="W197" s="22">
        <v>0.50810231686085439</v>
      </c>
      <c r="X197" s="23">
        <v>0.18130841121495328</v>
      </c>
      <c r="Y197" s="23">
        <v>0.60682649329540839</v>
      </c>
      <c r="Z197" s="23">
        <v>0.81869158878504678</v>
      </c>
      <c r="AA197" s="23">
        <v>0</v>
      </c>
      <c r="AB197" s="24">
        <v>0.60682649329540839</v>
      </c>
      <c r="AC197" s="25">
        <v>0.35509233863594808</v>
      </c>
      <c r="AD197" s="23">
        <v>0.26878771256171147</v>
      </c>
      <c r="AE197" s="23">
        <v>0.14518193454013531</v>
      </c>
      <c r="AF197" s="23">
        <v>0.16822088133113916</v>
      </c>
      <c r="AG197" s="23">
        <v>7.7368421052631575</v>
      </c>
      <c r="AH197" s="24">
        <v>4.1789473684210527</v>
      </c>
      <c r="AI197" s="25">
        <v>-1.052</v>
      </c>
      <c r="AJ197" s="23">
        <v>1.1973180076628354</v>
      </c>
      <c r="AK197" s="23">
        <v>0.16526093832366895</v>
      </c>
      <c r="AL197" s="24">
        <v>0.32946758039008961</v>
      </c>
      <c r="AM197" s="25">
        <v>0.12320878532208383</v>
      </c>
      <c r="AN197" s="23">
        <v>0.73242265970269183</v>
      </c>
      <c r="AO197" s="23">
        <v>0.44445347419748071</v>
      </c>
      <c r="AP197" s="23">
        <v>4.6074136478517271</v>
      </c>
      <c r="AQ197" s="23">
        <v>7.476635514018691E-2</v>
      </c>
      <c r="AR197" s="23">
        <v>0.22856098006948253</v>
      </c>
      <c r="AS197" s="23">
        <v>-0.24044615103309563</v>
      </c>
      <c r="AT197" s="23">
        <v>0.10158472165786266</v>
      </c>
      <c r="AU197" s="23">
        <v>1.2528735632183907</v>
      </c>
      <c r="AV197" s="23">
        <v>0.34475487612018979</v>
      </c>
      <c r="AW197" s="23">
        <v>0.32946758039008961</v>
      </c>
      <c r="AX197" s="23">
        <v>0.34475487612018979</v>
      </c>
      <c r="AY197" s="23">
        <v>2.5809523809523811</v>
      </c>
      <c r="AZ197" s="23">
        <v>1.5108843537414967</v>
      </c>
      <c r="BA197" s="23">
        <v>1.4217391304347826</v>
      </c>
      <c r="BB197" s="23">
        <v>0.20927780706378493</v>
      </c>
      <c r="BC197" s="24">
        <v>7.0508835804990677E-2</v>
      </c>
    </row>
    <row r="198" spans="1:55" x14ac:dyDescent="0.2">
      <c r="A198" s="52" t="s">
        <v>1132</v>
      </c>
      <c r="B198" s="52" t="s">
        <v>1133</v>
      </c>
      <c r="C198" s="52" t="s">
        <v>91</v>
      </c>
      <c r="D198" s="52">
        <v>248677</v>
      </c>
      <c r="E198" s="52" t="s">
        <v>16</v>
      </c>
      <c r="F198" s="52">
        <v>2019</v>
      </c>
      <c r="G198" s="52" t="s">
        <v>17</v>
      </c>
      <c r="H198" s="53">
        <v>43830</v>
      </c>
      <c r="I198" s="53">
        <v>43881</v>
      </c>
      <c r="J198" s="53">
        <v>43881</v>
      </c>
      <c r="K198" s="54">
        <v>210357000</v>
      </c>
      <c r="L198" s="54">
        <v>210357000</v>
      </c>
      <c r="M198" s="52" t="s">
        <v>1134</v>
      </c>
      <c r="N198" s="21">
        <v>1.0539174519226222</v>
      </c>
      <c r="O198" s="22">
        <v>0.64807623284230875</v>
      </c>
      <c r="P198" s="22">
        <v>0.24555143312426916</v>
      </c>
      <c r="Q198" s="22">
        <v>3.6649988481335751</v>
      </c>
      <c r="R198" s="22">
        <v>0.52411277339735973</v>
      </c>
      <c r="S198" s="22">
        <v>9.0373010154912628E-2</v>
      </c>
      <c r="T198" s="22">
        <v>0.43373976324244706</v>
      </c>
      <c r="U198" s="22">
        <v>2.4449854841907768</v>
      </c>
      <c r="V198" s="22">
        <v>0.4215899882750313</v>
      </c>
      <c r="W198" s="22">
        <v>2.0233954959157452</v>
      </c>
      <c r="X198" s="23">
        <v>0.26007362050613025</v>
      </c>
      <c r="Y198" s="23">
        <v>0.36253784845824277</v>
      </c>
      <c r="Z198" s="23">
        <v>0.73992637949386975</v>
      </c>
      <c r="AA198" s="23">
        <v>0.24396297722653507</v>
      </c>
      <c r="AB198" s="24">
        <v>0.21436232516972456</v>
      </c>
      <c r="AC198" s="25">
        <v>0.45358924311429188</v>
      </c>
      <c r="AD198" s="23">
        <v>0.21493799594603324</v>
      </c>
      <c r="AE198" s="23">
        <v>0.21493799594603324</v>
      </c>
      <c r="AF198" s="23">
        <v>0.14395889335823614</v>
      </c>
      <c r="AG198" s="23">
        <v>11.91014050303556</v>
      </c>
      <c r="AH198" s="24">
        <v>11.91014050303556</v>
      </c>
      <c r="AI198" s="25">
        <v>-0.61311386930918499</v>
      </c>
      <c r="AJ198" s="23">
        <v>0.87807603869587358</v>
      </c>
      <c r="AK198" s="23">
        <v>0.27037737153652247</v>
      </c>
      <c r="AL198" s="24">
        <v>0.41342533725068764</v>
      </c>
      <c r="AM198" s="25">
        <v>0.65885154905976751</v>
      </c>
      <c r="AN198" s="23">
        <v>4.5766644469837718</v>
      </c>
      <c r="AO198" s="23">
        <v>0.98106443237705299</v>
      </c>
      <c r="AP198" s="23">
        <v>73.735811428413157</v>
      </c>
      <c r="AQ198" s="23">
        <v>0.14123294999812663</v>
      </c>
      <c r="AR198" s="23">
        <v>0.22086367923276151</v>
      </c>
      <c r="AS198" s="23">
        <v>-0.13541458496426109</v>
      </c>
      <c r="AT198" s="23">
        <v>0.21668150009919665</v>
      </c>
      <c r="AU198" s="23">
        <v>0.48954421884186178</v>
      </c>
      <c r="AV198" s="23">
        <v>0.23049254831553376</v>
      </c>
      <c r="AW198" s="23">
        <v>0.49956568076530816</v>
      </c>
      <c r="AX198" s="23">
        <v>0.27851744060079081</v>
      </c>
      <c r="AY198" s="23">
        <v>2.4855014333992211</v>
      </c>
      <c r="AZ198" s="23">
        <v>2.1981446495264625</v>
      </c>
      <c r="BA198" s="23">
        <v>0.85535343378922357</v>
      </c>
      <c r="BB198" s="23">
        <v>0.40233330247264432</v>
      </c>
      <c r="BC198" s="24">
        <v>0.2799511449047084</v>
      </c>
    </row>
    <row r="199" spans="1:55" x14ac:dyDescent="0.2">
      <c r="A199" s="52" t="s">
        <v>655</v>
      </c>
      <c r="B199" s="52" t="s">
        <v>656</v>
      </c>
      <c r="C199" s="52" t="s">
        <v>34</v>
      </c>
      <c r="D199" s="52">
        <v>69543</v>
      </c>
      <c r="E199" s="52" t="s">
        <v>16</v>
      </c>
      <c r="F199" s="52">
        <v>2019</v>
      </c>
      <c r="G199" s="52" t="s">
        <v>17</v>
      </c>
      <c r="H199" s="53">
        <v>43830</v>
      </c>
      <c r="I199" s="53">
        <v>43886</v>
      </c>
      <c r="J199" s="53">
        <v>43886</v>
      </c>
      <c r="K199" s="54">
        <v>887058878</v>
      </c>
      <c r="L199" s="54">
        <v>893742978</v>
      </c>
      <c r="M199" s="52" t="s">
        <v>657</v>
      </c>
      <c r="N199" s="21">
        <v>1.2019772243774247</v>
      </c>
      <c r="O199" s="22">
        <v>1.1513264923038418</v>
      </c>
      <c r="P199" s="22">
        <v>0.27743711675635091</v>
      </c>
      <c r="Q199" s="22">
        <v>6.2527283991802891</v>
      </c>
      <c r="R199" s="22">
        <v>0.41329802612558153</v>
      </c>
      <c r="S199" s="22">
        <v>5.7803506189712722E-2</v>
      </c>
      <c r="T199" s="22">
        <v>0.35549451993586878</v>
      </c>
      <c r="U199" s="22">
        <v>2.9976171186198353</v>
      </c>
      <c r="V199" s="22">
        <v>0.41924415002621168</v>
      </c>
      <c r="W199" s="22">
        <v>2.5783729685936234</v>
      </c>
      <c r="X199" s="23">
        <v>0.25245091597234998</v>
      </c>
      <c r="Y199" s="23">
        <v>0.26651509570563059</v>
      </c>
      <c r="Z199" s="23">
        <v>0.74754908402764997</v>
      </c>
      <c r="AA199" s="23">
        <v>0.38256629957683919</v>
      </c>
      <c r="AB199" s="24">
        <v>0.13787914629658835</v>
      </c>
      <c r="AC199" s="25">
        <v>0.47296719250262487</v>
      </c>
      <c r="AD199" s="23">
        <v>0.1282616303939233</v>
      </c>
      <c r="AE199" s="23">
        <v>0.1282616303939233</v>
      </c>
      <c r="AF199" s="23">
        <v>0.12226010084643603</v>
      </c>
      <c r="AG199" s="23">
        <v>7.3623511904761907</v>
      </c>
      <c r="AH199" s="24">
        <v>7.3623511904761907</v>
      </c>
      <c r="AI199" s="25">
        <v>0.612213120303297</v>
      </c>
      <c r="AJ199" s="23">
        <v>0.46211362783131021</v>
      </c>
      <c r="AK199" s="23">
        <v>0.1441040398098539</v>
      </c>
      <c r="AL199" s="24">
        <v>0.23483680185694525</v>
      </c>
      <c r="AM199" s="25">
        <v>0.44950674355430587</v>
      </c>
      <c r="AN199" s="23">
        <v>3.6766429967116236</v>
      </c>
      <c r="AO199" s="23">
        <v>0.50691907377717038</v>
      </c>
      <c r="AP199" s="23">
        <v>11.949659231722428</v>
      </c>
      <c r="AQ199" s="23">
        <v>6.1975977080978788E-2</v>
      </c>
      <c r="AR199" s="23">
        <v>0.19146564351173734</v>
      </c>
      <c r="AS199" s="23">
        <v>0.11721777904519942</v>
      </c>
      <c r="AT199" s="23">
        <v>9.7057586669119775E-2</v>
      </c>
      <c r="AU199" s="23">
        <v>-0.38058440745839067</v>
      </c>
      <c r="AV199" s="23">
        <v>-0.19340530056121719</v>
      </c>
      <c r="AW199" s="23">
        <v>0.27302133008021884</v>
      </c>
      <c r="AX199" s="23">
        <v>-0.22485305533991351</v>
      </c>
      <c r="AY199" s="23">
        <v>6.3566447700859019</v>
      </c>
      <c r="AZ199" s="23">
        <v>5.4604345629105611</v>
      </c>
      <c r="BA199" s="23">
        <v>-1.2897582697201018</v>
      </c>
      <c r="BB199" s="23">
        <v>0.15731569659295061</v>
      </c>
      <c r="BC199" s="24">
        <v>8.2304697897258444E-2</v>
      </c>
    </row>
    <row r="200" spans="1:55" x14ac:dyDescent="0.2">
      <c r="A200" s="52" t="s">
        <v>652</v>
      </c>
      <c r="B200" s="52" t="s">
        <v>653</v>
      </c>
      <c r="C200" s="52" t="s">
        <v>113</v>
      </c>
      <c r="D200" s="52">
        <v>378167</v>
      </c>
      <c r="E200" s="52" t="s">
        <v>16</v>
      </c>
      <c r="F200" s="52">
        <v>2019</v>
      </c>
      <c r="G200" s="52" t="s">
        <v>17</v>
      </c>
      <c r="H200" s="53">
        <v>43830</v>
      </c>
      <c r="I200" s="53">
        <v>43867</v>
      </c>
      <c r="J200" s="53">
        <v>43867</v>
      </c>
      <c r="K200" s="54">
        <v>554000000</v>
      </c>
      <c r="L200" s="54">
        <v>561000000</v>
      </c>
      <c r="M200" s="52" t="s">
        <v>654</v>
      </c>
      <c r="N200" s="21">
        <v>0.98783713089979075</v>
      </c>
      <c r="O200" s="22">
        <v>0.98783713089979075</v>
      </c>
      <c r="P200" s="22">
        <v>1.2220995117414554E-2</v>
      </c>
      <c r="Q200" s="22">
        <v>4.4418912692927899</v>
      </c>
      <c r="R200" s="22">
        <v>8.2746870138528786E-2</v>
      </c>
      <c r="S200" s="22">
        <v>2.7187199051781612E-2</v>
      </c>
      <c r="T200" s="22">
        <v>5.555967108674717E-2</v>
      </c>
      <c r="U200" s="22">
        <v>0.45029947016816402</v>
      </c>
      <c r="V200" s="22">
        <v>0.14794978115641558</v>
      </c>
      <c r="W200" s="22">
        <v>0.30234968901174847</v>
      </c>
      <c r="X200" s="23">
        <v>0.71940778682018769</v>
      </c>
      <c r="Y200" s="23">
        <v>0.24493250391434979</v>
      </c>
      <c r="Z200" s="23">
        <v>0.28059221317981226</v>
      </c>
      <c r="AA200" s="23">
        <v>0.14119564412178681</v>
      </c>
      <c r="AB200" s="24">
        <v>0.18375964357148147</v>
      </c>
      <c r="AC200" s="25">
        <v>0.79456239499007175</v>
      </c>
      <c r="AD200" s="23">
        <v>0.50939361539636474</v>
      </c>
      <c r="AE200" s="23">
        <v>0.40827860088590195</v>
      </c>
      <c r="AF200" s="23">
        <v>0.29524973270200089</v>
      </c>
      <c r="AG200" s="23">
        <v>13.34</v>
      </c>
      <c r="AH200" s="24">
        <v>10.692</v>
      </c>
      <c r="AI200" s="25">
        <v>-0.66152688980819863</v>
      </c>
      <c r="AJ200" s="23">
        <v>3.86392699372239E-2</v>
      </c>
      <c r="AK200" s="23">
        <v>0.26064714157820695</v>
      </c>
      <c r="AL200" s="24">
        <v>0.34006906253996677</v>
      </c>
      <c r="AM200" s="25">
        <v>0.11132227597327804</v>
      </c>
      <c r="AN200" s="23">
        <v>0.37704445980188894</v>
      </c>
      <c r="AO200" s="23">
        <v>6.9285555543796895E-2</v>
      </c>
      <c r="AP200" s="23">
        <v>-7.8219832735961772</v>
      </c>
      <c r="AQ200" s="23">
        <v>2.0456541754415671E-2</v>
      </c>
      <c r="AR200" s="23">
        <v>0.40614021689323354</v>
      </c>
      <c r="AS200" s="23">
        <v>-0.26867267450740795</v>
      </c>
      <c r="AT200" s="23">
        <v>2.8139650556125849E-2</v>
      </c>
      <c r="AU200" s="23">
        <v>3.0094745408044642E-2</v>
      </c>
      <c r="AV200" s="23">
        <v>0.26486763013173042</v>
      </c>
      <c r="AW200" s="23">
        <v>0.50647619047619052</v>
      </c>
      <c r="AX200" s="23">
        <v>0.39447619047619048</v>
      </c>
      <c r="AY200" s="23">
        <v>2.3445277361319339</v>
      </c>
      <c r="AZ200" s="23">
        <v>2.0923538230884557</v>
      </c>
      <c r="BA200" s="23">
        <v>1.0713916192446973</v>
      </c>
      <c r="BB200" s="23">
        <v>0.34185957283540097</v>
      </c>
      <c r="BC200" s="24">
        <v>0.10410094637223975</v>
      </c>
    </row>
    <row r="201" spans="1:55" x14ac:dyDescent="0.2">
      <c r="A201" s="52" t="s">
        <v>631</v>
      </c>
      <c r="B201" s="52" t="s">
        <v>632</v>
      </c>
      <c r="C201" s="52" t="s">
        <v>24</v>
      </c>
      <c r="D201" s="52">
        <v>447447</v>
      </c>
      <c r="E201" s="52" t="s">
        <v>16</v>
      </c>
      <c r="F201" s="52">
        <v>2019</v>
      </c>
      <c r="G201" s="52" t="s">
        <v>17</v>
      </c>
      <c r="H201" s="53">
        <v>43830</v>
      </c>
      <c r="I201" s="53">
        <v>43875</v>
      </c>
      <c r="J201" s="53">
        <v>43875</v>
      </c>
      <c r="K201" s="54">
        <v>85843000</v>
      </c>
      <c r="L201" s="54">
        <v>87337000</v>
      </c>
      <c r="M201" s="52" t="s">
        <v>633</v>
      </c>
      <c r="N201" s="21">
        <v>0.9369975611336524</v>
      </c>
      <c r="O201" s="22">
        <v>0.66813081367695293</v>
      </c>
      <c r="P201" s="22">
        <v>0.12452970136639935</v>
      </c>
      <c r="Q201" s="22">
        <v>9.3049346267397723</v>
      </c>
      <c r="R201" s="22">
        <v>0.38140220193999919</v>
      </c>
      <c r="S201" s="22">
        <v>0</v>
      </c>
      <c r="T201" s="22">
        <v>0.38140220193999919</v>
      </c>
      <c r="U201" s="22">
        <v>3.9303247574862925</v>
      </c>
      <c r="V201" s="22">
        <v>0</v>
      </c>
      <c r="W201" s="22">
        <v>3.9303247574862925</v>
      </c>
      <c r="X201" s="23">
        <v>0.37088582381751456</v>
      </c>
      <c r="Y201" s="23">
        <v>0.11590104302791597</v>
      </c>
      <c r="Z201" s="23">
        <v>0.62911417618248544</v>
      </c>
      <c r="AA201" s="23">
        <v>0.13081979290304097</v>
      </c>
      <c r="AB201" s="24">
        <v>9.7040887324520111E-2</v>
      </c>
      <c r="AC201" s="25">
        <v>0.56734573984547809</v>
      </c>
      <c r="AD201" s="23">
        <v>0.22969137166854736</v>
      </c>
      <c r="AE201" s="23">
        <v>0.22969137166854736</v>
      </c>
      <c r="AF201" s="23">
        <v>0.17770517194674662</v>
      </c>
      <c r="AG201" s="23">
        <v>18.050346088546426</v>
      </c>
      <c r="AH201" s="24">
        <v>18.050346088546426</v>
      </c>
      <c r="AI201" s="25">
        <v>-0.62377003123107955</v>
      </c>
      <c r="AJ201" s="23">
        <v>0.63302713083711437</v>
      </c>
      <c r="AK201" s="23">
        <v>0.65696298521984231</v>
      </c>
      <c r="AL201" s="24">
        <v>0.65696298521984231</v>
      </c>
      <c r="AM201" s="25">
        <v>2.4052860958807818</v>
      </c>
      <c r="AN201" s="23">
        <v>13.535262195979193</v>
      </c>
      <c r="AO201" s="23">
        <v>1.3134738536678536</v>
      </c>
      <c r="AP201" s="23">
        <v>-52.669876143376079</v>
      </c>
      <c r="AQ201" s="23">
        <v>0.23341109701360183</v>
      </c>
      <c r="AR201" s="23">
        <v>0.19076674305789834</v>
      </c>
      <c r="AS201" s="23">
        <v>-0.11899457727507658</v>
      </c>
      <c r="AT201" s="23">
        <v>0.250567129155923</v>
      </c>
      <c r="AU201" s="23">
        <v>0.34967194559218678</v>
      </c>
      <c r="AV201" s="23">
        <v>0.36289364868151835</v>
      </c>
      <c r="AW201" s="23">
        <v>0.65696298521984231</v>
      </c>
      <c r="AX201" s="23">
        <v>0.36289364868151835</v>
      </c>
      <c r="AY201" s="23">
        <v>1.2642037746497217</v>
      </c>
      <c r="AZ201" s="23">
        <v>1.1008201198887213</v>
      </c>
      <c r="BA201" s="23">
        <v>0.59298138969419245</v>
      </c>
      <c r="BB201" s="23">
        <v>0.79101171824698457</v>
      </c>
      <c r="BC201" s="24">
        <v>0.49934696487700719</v>
      </c>
    </row>
    <row r="202" spans="1:55" x14ac:dyDescent="0.2">
      <c r="A202" s="52" t="s">
        <v>628</v>
      </c>
      <c r="B202" s="52" t="s">
        <v>629</v>
      </c>
      <c r="C202" s="52" t="s">
        <v>15</v>
      </c>
      <c r="D202" s="52">
        <v>824090</v>
      </c>
      <c r="E202" s="52" t="s">
        <v>16</v>
      </c>
      <c r="F202" s="52">
        <v>2019</v>
      </c>
      <c r="G202" s="52" t="s">
        <v>17</v>
      </c>
      <c r="H202" s="53">
        <v>43830</v>
      </c>
      <c r="I202" s="53">
        <v>43882</v>
      </c>
      <c r="J202" s="53">
        <v>43882</v>
      </c>
      <c r="K202" s="54">
        <v>75776000</v>
      </c>
      <c r="L202" s="54">
        <v>76568000</v>
      </c>
      <c r="M202" s="52" t="s">
        <v>630</v>
      </c>
      <c r="N202" s="21">
        <v>3.5248004202561214</v>
      </c>
      <c r="O202" s="22">
        <v>2.7047784574029623</v>
      </c>
      <c r="P202" s="22">
        <v>1.7675933351402857</v>
      </c>
      <c r="Q202" s="22">
        <v>0.68516398473154949</v>
      </c>
      <c r="R202" s="22">
        <v>0.22267215394586976</v>
      </c>
      <c r="S202" s="22">
        <v>1.0173281397158613E-4</v>
      </c>
      <c r="T202" s="22">
        <v>0.22257042113189818</v>
      </c>
      <c r="U202" s="22">
        <v>0.37523909423217888</v>
      </c>
      <c r="V202" s="22">
        <v>1.7143647417031154E-4</v>
      </c>
      <c r="W202" s="22">
        <v>0.3750676577580086</v>
      </c>
      <c r="X202" s="23">
        <v>0.33074832350615324</v>
      </c>
      <c r="Y202" s="23">
        <v>1.3748736434899669</v>
      </c>
      <c r="Z202" s="23">
        <v>0.66925167649384676</v>
      </c>
      <c r="AA202" s="23">
        <v>0.46664553350994986</v>
      </c>
      <c r="AB202" s="24">
        <v>0.59341405884561571</v>
      </c>
      <c r="AC202" s="25">
        <v>0.45099261476813868</v>
      </c>
      <c r="AD202" s="23">
        <v>0.24054096632970853</v>
      </c>
      <c r="AE202" s="23">
        <v>0.24054096632970853</v>
      </c>
      <c r="AF202" s="23">
        <v>0.17057869222508221</v>
      </c>
      <c r="AG202" s="23">
        <v>13.532554520646805</v>
      </c>
      <c r="AH202" s="24">
        <v>13.532554520646805</v>
      </c>
      <c r="AI202" s="25">
        <v>-0.43098158928307662</v>
      </c>
      <c r="AJ202" s="23">
        <v>1.4755404789913853</v>
      </c>
      <c r="AK202" s="23">
        <v>0.44845817260365595</v>
      </c>
      <c r="AL202" s="24">
        <v>0.62179659276634025</v>
      </c>
      <c r="AM202" s="25">
        <v>0.18801499980779673</v>
      </c>
      <c r="AN202" s="23">
        <v>1.1022185558774653</v>
      </c>
      <c r="AO202" s="23">
        <v>0.65407198697819979</v>
      </c>
      <c r="AP202" s="23">
        <v>2.7608027287376267</v>
      </c>
      <c r="AQ202" s="23">
        <v>0.11157074415980232</v>
      </c>
      <c r="AR202" s="23">
        <v>0.21168432433125831</v>
      </c>
      <c r="AS202" s="23">
        <v>-9.1232046526599941E-2</v>
      </c>
      <c r="AT202" s="23">
        <v>0.13845678662748381</v>
      </c>
      <c r="AU202" s="23">
        <v>1.0926854757360769</v>
      </c>
      <c r="AV202" s="23">
        <v>0.46046049935708128</v>
      </c>
      <c r="AW202" s="23">
        <v>0.62208080446337699</v>
      </c>
      <c r="AX202" s="23">
        <v>0.46067096731631924</v>
      </c>
      <c r="AY202" s="23">
        <v>1.4153091341178274</v>
      </c>
      <c r="AZ202" s="23">
        <v>0.36109004794624422</v>
      </c>
      <c r="BA202" s="23">
        <v>0.91898402194016271</v>
      </c>
      <c r="BB202" s="23">
        <v>0.7065594193478496</v>
      </c>
      <c r="BC202" s="24">
        <v>0.173622952313851</v>
      </c>
    </row>
    <row r="203" spans="1:55" x14ac:dyDescent="0.2">
      <c r="A203" s="52" t="s">
        <v>658</v>
      </c>
      <c r="B203" s="52" t="s">
        <v>659</v>
      </c>
      <c r="C203" s="52" t="s">
        <v>59</v>
      </c>
      <c r="D203" s="52">
        <v>378169</v>
      </c>
      <c r="E203" s="52" t="s">
        <v>16</v>
      </c>
      <c r="F203" s="52">
        <v>2019</v>
      </c>
      <c r="G203" s="52" t="s">
        <v>17</v>
      </c>
      <c r="H203" s="53">
        <v>43830</v>
      </c>
      <c r="I203" s="53">
        <v>43893</v>
      </c>
      <c r="J203" s="53">
        <v>43893</v>
      </c>
      <c r="K203" s="54">
        <v>112006000</v>
      </c>
      <c r="L203" s="54">
        <v>113474000</v>
      </c>
      <c r="M203" s="52" t="s">
        <v>660</v>
      </c>
      <c r="N203" s="21">
        <v>1.8957369909611581</v>
      </c>
      <c r="O203" s="22">
        <v>1.172199279727353</v>
      </c>
      <c r="P203" s="22">
        <v>0.390946340332047</v>
      </c>
      <c r="Q203" s="22">
        <v>1.0995844098631118</v>
      </c>
      <c r="R203" s="22">
        <v>0.32981564279151143</v>
      </c>
      <c r="S203" s="22">
        <v>2.897163337538065E-2</v>
      </c>
      <c r="T203" s="22">
        <v>0.30084400941613082</v>
      </c>
      <c r="U203" s="22">
        <v>0.69247578173403845</v>
      </c>
      <c r="V203" s="22">
        <v>6.0828389763219019E-2</v>
      </c>
      <c r="W203" s="22">
        <v>0.63164739197081943</v>
      </c>
      <c r="X203" s="23">
        <v>0.22145352469341092</v>
      </c>
      <c r="Y203" s="23">
        <v>1.2816413116560144</v>
      </c>
      <c r="Z203" s="23">
        <v>0.77854647530658905</v>
      </c>
      <c r="AA203" s="23">
        <v>0.41374470918375295</v>
      </c>
      <c r="AB203" s="24">
        <v>0.47628473297017754</v>
      </c>
      <c r="AC203" s="25">
        <v>0.41103374964300193</v>
      </c>
      <c r="AD203" s="23">
        <v>0.12988834423717588</v>
      </c>
      <c r="AE203" s="23">
        <v>0.12988834423717588</v>
      </c>
      <c r="AF203" s="23">
        <v>8.8689795730964707E-2</v>
      </c>
      <c r="AG203" s="23">
        <v>4.8302139327598557</v>
      </c>
      <c r="AH203" s="24">
        <v>4.8302139327598557</v>
      </c>
      <c r="AI203" s="25">
        <v>-0.72257838375312067</v>
      </c>
      <c r="AJ203" s="23">
        <v>0.45030891836695253</v>
      </c>
      <c r="AK203" s="23">
        <v>8.7955310291447875E-2</v>
      </c>
      <c r="AL203" s="24">
        <v>0.15949380202062982</v>
      </c>
      <c r="AM203" s="25">
        <v>7.2033885583694696E-2</v>
      </c>
      <c r="AN203" s="23">
        <v>0.81220037761959973</v>
      </c>
      <c r="AO203" s="23">
        <v>0.38683863997282841</v>
      </c>
      <c r="AP203" s="23">
        <v>3.6969606301704458</v>
      </c>
      <c r="AQ203" s="23">
        <v>3.4308639960034353E-2</v>
      </c>
      <c r="AR203" s="23">
        <v>0.13598318626699485</v>
      </c>
      <c r="AS203" s="23">
        <v>-9.8258510950404707E-2</v>
      </c>
      <c r="AT203" s="23">
        <v>5.2603550834696089E-2</v>
      </c>
      <c r="AU203" s="23">
        <v>0.30479451613526692</v>
      </c>
      <c r="AV203" s="23">
        <v>0.10795441580359237</v>
      </c>
      <c r="AW203" s="23">
        <v>0.17485324350246334</v>
      </c>
      <c r="AX203" s="23">
        <v>0.11835055352953566</v>
      </c>
      <c r="AY203" s="23">
        <v>6.5640400397221841</v>
      </c>
      <c r="AZ203" s="23">
        <v>5.6551284605257051</v>
      </c>
      <c r="BA203" s="23">
        <v>1.0377868397558092</v>
      </c>
      <c r="BB203" s="23">
        <v>0.15234520111829236</v>
      </c>
      <c r="BC203" s="24">
        <v>5.689172790184352E-2</v>
      </c>
    </row>
    <row r="204" spans="1:55" x14ac:dyDescent="0.2">
      <c r="A204" s="52" t="s">
        <v>640</v>
      </c>
      <c r="B204" s="52" t="s">
        <v>641</v>
      </c>
      <c r="C204" s="52" t="s">
        <v>24</v>
      </c>
      <c r="D204" s="52">
        <v>86933</v>
      </c>
      <c r="E204" s="52" t="s">
        <v>16</v>
      </c>
      <c r="F204" s="52">
        <v>2019</v>
      </c>
      <c r="G204" s="52" t="s">
        <v>17</v>
      </c>
      <c r="H204" s="53">
        <v>43830</v>
      </c>
      <c r="I204" s="53">
        <v>43872</v>
      </c>
      <c r="J204" s="53">
        <v>43872</v>
      </c>
      <c r="K204" s="54">
        <v>147000000</v>
      </c>
      <c r="L204" s="54">
        <v>150000000</v>
      </c>
      <c r="M204" s="52" t="s">
        <v>642</v>
      </c>
      <c r="N204" s="21">
        <v>6.693233082706767</v>
      </c>
      <c r="O204" s="22">
        <v>6.1533834586466165</v>
      </c>
      <c r="P204" s="22">
        <v>5.1338345864661656</v>
      </c>
      <c r="Q204" s="22">
        <v>0.58595274225016258</v>
      </c>
      <c r="R204" s="22">
        <v>0.15595954073264079</v>
      </c>
      <c r="S204" s="22">
        <v>0</v>
      </c>
      <c r="T204" s="22">
        <v>0.15595954073264079</v>
      </c>
      <c r="U204" s="22">
        <v>0.24734446130500759</v>
      </c>
      <c r="V204" s="22">
        <v>0</v>
      </c>
      <c r="W204" s="22">
        <v>0.24734446130500759</v>
      </c>
      <c r="X204" s="23">
        <v>0.60839256424275556</v>
      </c>
      <c r="Y204" s="23">
        <v>0.72680006302190014</v>
      </c>
      <c r="Z204" s="23">
        <v>0.39160743575724438</v>
      </c>
      <c r="AA204" s="23">
        <v>0.11262985237834883</v>
      </c>
      <c r="AB204" s="24">
        <v>0.63053581191908148</v>
      </c>
      <c r="AC204" s="25">
        <v>0.69630256844482075</v>
      </c>
      <c r="AD204" s="23">
        <v>0.27801298334744567</v>
      </c>
      <c r="AE204" s="23">
        <v>0.27801298334744567</v>
      </c>
      <c r="AF204" s="23">
        <v>0.28281117696867064</v>
      </c>
      <c r="AG204" s="23">
        <v>-42.826086956521742</v>
      </c>
      <c r="AH204" s="24">
        <v>-42.826086956521742</v>
      </c>
      <c r="AI204" s="25">
        <v>-0.85347288296860135</v>
      </c>
      <c r="AJ204" s="23">
        <v>1.5804511278195488</v>
      </c>
      <c r="AK204" s="23">
        <v>0.92112182296231371</v>
      </c>
      <c r="AL204" s="24">
        <v>0.92112182296231371</v>
      </c>
      <c r="AM204" s="25">
        <v>0.21721222631693041</v>
      </c>
      <c r="AN204" s="23">
        <v>0.76804682419249948</v>
      </c>
      <c r="AO204" s="23">
        <v>0.48428102788408967</v>
      </c>
      <c r="AP204" s="23">
        <v>0.93581616481774965</v>
      </c>
      <c r="AQ204" s="23">
        <v>0.13696008747949701</v>
      </c>
      <c r="AR204" s="23">
        <v>0.29664126446514255</v>
      </c>
      <c r="AS204" s="23">
        <v>-0.25317527519051652</v>
      </c>
      <c r="AT204" s="23">
        <v>0.1436577364680153</v>
      </c>
      <c r="AU204" s="23">
        <v>2.700751879699248</v>
      </c>
      <c r="AV204" s="23">
        <v>1.5740578439964943</v>
      </c>
      <c r="AW204" s="23">
        <v>0.92112182296231371</v>
      </c>
      <c r="AX204" s="23">
        <v>1.5740578439964943</v>
      </c>
      <c r="AY204" s="23">
        <v>1.1583756345177665</v>
      </c>
      <c r="AZ204" s="23">
        <v>-2.3076142131979696</v>
      </c>
      <c r="BA204" s="23">
        <v>1.7924151696606787</v>
      </c>
      <c r="BB204" s="23">
        <v>0.86327782646801055</v>
      </c>
      <c r="BC204" s="24">
        <v>0.14809803037137273</v>
      </c>
    </row>
    <row r="205" spans="1:55" x14ac:dyDescent="0.2">
      <c r="A205" s="52" t="s">
        <v>643</v>
      </c>
      <c r="B205" s="52" t="s">
        <v>644</v>
      </c>
      <c r="C205" s="52" t="s">
        <v>24</v>
      </c>
      <c r="D205" s="52">
        <v>671924</v>
      </c>
      <c r="E205" s="52" t="s">
        <v>16</v>
      </c>
      <c r="F205" s="52">
        <v>2019</v>
      </c>
      <c r="G205" s="52" t="s">
        <v>17</v>
      </c>
      <c r="H205" s="53">
        <v>43830</v>
      </c>
      <c r="I205" s="53">
        <v>43874</v>
      </c>
      <c r="J205" s="53">
        <v>43874</v>
      </c>
      <c r="K205" s="54">
        <v>215768000</v>
      </c>
      <c r="L205" s="54">
        <v>218293000</v>
      </c>
      <c r="M205" s="52" t="s">
        <v>645</v>
      </c>
      <c r="N205" s="21">
        <v>5.0127020038784744</v>
      </c>
      <c r="O205" s="22">
        <v>4.9896735617323849</v>
      </c>
      <c r="P205" s="22">
        <v>4.2775412087912086</v>
      </c>
      <c r="Q205" s="22">
        <v>0.31878928850995569</v>
      </c>
      <c r="R205" s="22">
        <v>5.3403370540599697E-3</v>
      </c>
      <c r="S205" s="22">
        <v>0</v>
      </c>
      <c r="T205" s="22">
        <v>5.3403370540599697E-3</v>
      </c>
      <c r="U205" s="22">
        <v>7.0427793039270995E-3</v>
      </c>
      <c r="V205" s="22">
        <v>0</v>
      </c>
      <c r="W205" s="22">
        <v>7.0427793039270995E-3</v>
      </c>
      <c r="X205" s="23">
        <v>0.72415203910410741</v>
      </c>
      <c r="Y205" s="23">
        <v>0.844370556414345</v>
      </c>
      <c r="Z205" s="23">
        <v>0.27584796089589259</v>
      </c>
      <c r="AA205" s="23">
        <v>4.5405413292478297E-2</v>
      </c>
      <c r="AB205" s="24">
        <v>0.75827124826730863</v>
      </c>
      <c r="AC205" s="25">
        <v>0.94707653795537161</v>
      </c>
      <c r="AD205" s="23">
        <v>0.19533815493068007</v>
      </c>
      <c r="AE205" s="23">
        <v>0.19533815493068007</v>
      </c>
      <c r="AF205" s="23">
        <v>0.20701986650663645</v>
      </c>
      <c r="AG205" s="23">
        <v>227.32506738544475</v>
      </c>
      <c r="AH205" s="24">
        <v>227.32506738544475</v>
      </c>
      <c r="AI205" s="25">
        <v>6.4322259996397693E-2</v>
      </c>
      <c r="AJ205" s="23">
        <v>1.4355526826115061</v>
      </c>
      <c r="AK205" s="23">
        <v>38.833661202185795</v>
      </c>
      <c r="AL205" s="24">
        <v>38.833661202185795</v>
      </c>
      <c r="AM205" s="25">
        <v>0.17199236762846146</v>
      </c>
      <c r="AN205" s="23">
        <v>0.83080126816209632</v>
      </c>
      <c r="AO205" s="23">
        <v>0.62997271467133586</v>
      </c>
      <c r="AP205" s="23">
        <v>1.0867432724138764</v>
      </c>
      <c r="AQ205" s="23">
        <v>0.13041686729408331</v>
      </c>
      <c r="AR205" s="23">
        <v>0.32919654301383339</v>
      </c>
      <c r="AS205" s="23">
        <v>2.1174665629651111E-2</v>
      </c>
      <c r="AT205" s="23">
        <v>0.20738483986284381</v>
      </c>
      <c r="AU205" s="23">
        <v>1.2588922107304461</v>
      </c>
      <c r="AV205" s="23">
        <v>34.054754098360654</v>
      </c>
      <c r="AW205" s="23">
        <v>38.833661202185795</v>
      </c>
      <c r="AX205" s="23">
        <v>34.054754098360654</v>
      </c>
      <c r="AY205" s="23">
        <v>4.3397013906015823E-2</v>
      </c>
      <c r="AZ205" s="23">
        <v>-4.9782161218720953</v>
      </c>
      <c r="BA205" s="23">
        <v>1.3944811660617669</v>
      </c>
      <c r="BB205" s="23">
        <v>23.043060109289616</v>
      </c>
      <c r="BC205" s="24">
        <v>0.14383687336059842</v>
      </c>
    </row>
    <row r="206" spans="1:55" x14ac:dyDescent="0.2">
      <c r="A206" s="52" t="s">
        <v>634</v>
      </c>
      <c r="B206" s="52" t="s">
        <v>635</v>
      </c>
      <c r="C206" s="52" t="s">
        <v>15</v>
      </c>
      <c r="D206" s="52">
        <v>330628</v>
      </c>
      <c r="E206" s="52" t="s">
        <v>16</v>
      </c>
      <c r="F206" s="52">
        <v>2019</v>
      </c>
      <c r="G206" s="52" t="s">
        <v>17</v>
      </c>
      <c r="H206" s="53">
        <v>43799</v>
      </c>
      <c r="I206" s="53">
        <v>43847</v>
      </c>
      <c r="J206" s="53">
        <v>43847</v>
      </c>
      <c r="K206" s="54">
        <v>398300000</v>
      </c>
      <c r="L206" s="54">
        <v>408600000</v>
      </c>
      <c r="M206" s="52" t="s">
        <v>636</v>
      </c>
      <c r="N206" s="21">
        <v>0.66412756449319521</v>
      </c>
      <c r="O206" s="22">
        <v>0.66412756449319521</v>
      </c>
      <c r="P206" s="22">
        <v>5.6621978468413568E-2</v>
      </c>
      <c r="Q206" s="22">
        <v>0.90812368786250575</v>
      </c>
      <c r="R206" s="22">
        <v>0.31860733999701624</v>
      </c>
      <c r="S206" s="22">
        <v>1.5608682679397285E-2</v>
      </c>
      <c r="T206" s="22">
        <v>0.30299865731761899</v>
      </c>
      <c r="U206" s="22">
        <v>0.60794221257516989</v>
      </c>
      <c r="V206" s="22">
        <v>2.9783297156887167E-2</v>
      </c>
      <c r="W206" s="22">
        <v>0.57815891541828279</v>
      </c>
      <c r="X206" s="23">
        <v>8.1294445273260726E-2</v>
      </c>
      <c r="Y206" s="23">
        <v>4.0496181372784479</v>
      </c>
      <c r="Z206" s="23">
        <v>0.91870555472673932</v>
      </c>
      <c r="AA206" s="23">
        <v>0.61143642150280963</v>
      </c>
      <c r="AB206" s="24">
        <v>0.52407504102640612</v>
      </c>
      <c r="AC206" s="25">
        <v>0.62465455533910208</v>
      </c>
      <c r="AD206" s="23">
        <v>0.37697639650251441</v>
      </c>
      <c r="AE206" s="23">
        <v>0.24715716033162688</v>
      </c>
      <c r="AF206" s="23">
        <v>0.1138721514973044</v>
      </c>
      <c r="AG206" s="23">
        <v>6.455391776570985</v>
      </c>
      <c r="AH206" s="24">
        <v>4.2323506594259115</v>
      </c>
      <c r="AI206" s="25">
        <v>-0.76560377207703989</v>
      </c>
      <c r="AJ206" s="23">
        <v>0.63543570993296772</v>
      </c>
      <c r="AK206" s="23">
        <v>0.24413227977758267</v>
      </c>
      <c r="AL206" s="24">
        <v>0.24413227977758267</v>
      </c>
      <c r="AM206" s="25">
        <v>5.9625899963230498E-2</v>
      </c>
      <c r="AN206" s="23">
        <v>0.52362144017839141</v>
      </c>
      <c r="AO206" s="23">
        <v>0.27441692774379634</v>
      </c>
      <c r="AP206" s="23">
        <v>-6.6746295736316901</v>
      </c>
      <c r="AQ206" s="23">
        <v>3.124844596946641E-2</v>
      </c>
      <c r="AR206" s="23">
        <v>0.283445838807593</v>
      </c>
      <c r="AS206" s="23">
        <v>-0.21700720337063381</v>
      </c>
      <c r="AT206" s="23">
        <v>7.7782336267342975E-2</v>
      </c>
      <c r="AU206" s="23">
        <v>0.49756246191346742</v>
      </c>
      <c r="AV206" s="23">
        <v>0.19116183786947616</v>
      </c>
      <c r="AW206" s="23">
        <v>0.25670851797144262</v>
      </c>
      <c r="AX206" s="23">
        <v>0.20100935499753816</v>
      </c>
      <c r="AY206" s="23">
        <v>3.0798581901213797</v>
      </c>
      <c r="AZ206" s="23">
        <v>3.0128590313664225</v>
      </c>
      <c r="BA206" s="23">
        <v>1.9490749950268549</v>
      </c>
      <c r="BB206" s="23">
        <v>0.212876792508048</v>
      </c>
      <c r="BC206" s="24">
        <v>7.7284317892052701E-2</v>
      </c>
    </row>
    <row r="207" spans="1:55" x14ac:dyDescent="0.2">
      <c r="A207" s="52" t="s">
        <v>649</v>
      </c>
      <c r="B207" s="52" t="s">
        <v>650</v>
      </c>
      <c r="C207" s="52" t="s">
        <v>34</v>
      </c>
      <c r="D207" s="52">
        <v>85652</v>
      </c>
      <c r="E207" s="52" t="s">
        <v>16</v>
      </c>
      <c r="F207" s="52">
        <v>2019</v>
      </c>
      <c r="G207" s="52" t="s">
        <v>17</v>
      </c>
      <c r="H207" s="53">
        <v>43830</v>
      </c>
      <c r="I207" s="53">
        <v>43854</v>
      </c>
      <c r="J207" s="53">
        <v>43854</v>
      </c>
      <c r="K207" s="54">
        <v>4319000000</v>
      </c>
      <c r="L207" s="54">
        <v>4372000000</v>
      </c>
      <c r="M207" s="52" t="s">
        <v>651</v>
      </c>
      <c r="N207" s="21">
        <v>1.4002241147467502</v>
      </c>
      <c r="O207" s="22">
        <v>1.0082922456297625</v>
      </c>
      <c r="P207" s="22">
        <v>0.23648588077095473</v>
      </c>
      <c r="Q207" s="22">
        <v>0.76150908340214696</v>
      </c>
      <c r="R207" s="22">
        <v>0.21242418915355543</v>
      </c>
      <c r="S207" s="22">
        <v>2.7050188977762152E-2</v>
      </c>
      <c r="T207" s="22">
        <v>0.18537400017579328</v>
      </c>
      <c r="U207" s="22">
        <v>0.37418713872832371</v>
      </c>
      <c r="V207" s="22">
        <v>4.7649153592072668E-2</v>
      </c>
      <c r="W207" s="22">
        <v>0.32653798513625104</v>
      </c>
      <c r="X207" s="23">
        <v>0.22881691131229673</v>
      </c>
      <c r="Y207" s="23">
        <v>0.7795536154333591</v>
      </c>
      <c r="Z207" s="23">
        <v>0.77118308868770324</v>
      </c>
      <c r="AA207" s="23">
        <v>0.19246432861621399</v>
      </c>
      <c r="AB207" s="24">
        <v>0.56769505727930625</v>
      </c>
      <c r="AC207" s="25">
        <v>0.5855624261793928</v>
      </c>
      <c r="AD207" s="23">
        <v>0.31443062599874938</v>
      </c>
      <c r="AE207" s="23">
        <v>0.31165149725561037</v>
      </c>
      <c r="AF207" s="23">
        <v>0.2924755089279511</v>
      </c>
      <c r="AG207" s="23" t="e">
        <v>#DIV/0!</v>
      </c>
      <c r="AH207" s="24" t="e">
        <v>#DIV/0!</v>
      </c>
      <c r="AI207" s="25">
        <v>-0.52994418464323423</v>
      </c>
      <c r="AJ207" s="23">
        <v>1.4856566562079785</v>
      </c>
      <c r="AK207" s="23">
        <v>0.95062239233129897</v>
      </c>
      <c r="AL207" s="24">
        <v>1.142891624426744</v>
      </c>
      <c r="AM207" s="25">
        <v>0.27157308009909165</v>
      </c>
      <c r="AN207" s="23">
        <v>0.92853272089182493</v>
      </c>
      <c r="AO207" s="23">
        <v>0.52712343617239454</v>
      </c>
      <c r="AP207" s="23">
        <v>8.0596931347295335</v>
      </c>
      <c r="AQ207" s="23">
        <v>0.15417069526237145</v>
      </c>
      <c r="AR207" s="23">
        <v>0.46057111095671505</v>
      </c>
      <c r="AS207" s="23">
        <v>-0.24407698186618496</v>
      </c>
      <c r="AT207" s="23">
        <v>0.24277782660924085</v>
      </c>
      <c r="AU207" s="23">
        <v>0.83998207082026</v>
      </c>
      <c r="AV207" s="23">
        <v>0.64618461432364405</v>
      </c>
      <c r="AW207" s="23">
        <v>1.3096649280859807</v>
      </c>
      <c r="AX207" s="23">
        <v>0.74047731942468786</v>
      </c>
      <c r="AY207" s="23">
        <v>1.2816422131872016</v>
      </c>
      <c r="AZ207" s="23">
        <v>1.0484797595898887</v>
      </c>
      <c r="BA207" s="23">
        <v>0.89034587609274041</v>
      </c>
      <c r="BB207" s="23">
        <v>0.77335264301230988</v>
      </c>
      <c r="BC207" s="24">
        <v>0.19636822105871435</v>
      </c>
    </row>
    <row r="208" spans="1:55" x14ac:dyDescent="0.2">
      <c r="A208" s="52" t="s">
        <v>667</v>
      </c>
      <c r="B208" s="52" t="s">
        <v>668</v>
      </c>
      <c r="C208" s="52" t="s">
        <v>34</v>
      </c>
      <c r="D208" s="52">
        <v>183557</v>
      </c>
      <c r="E208" s="52" t="s">
        <v>16</v>
      </c>
      <c r="F208" s="52">
        <v>2019</v>
      </c>
      <c r="G208" s="52" t="s">
        <v>17</v>
      </c>
      <c r="H208" s="53">
        <v>43677</v>
      </c>
      <c r="I208" s="53">
        <v>43707</v>
      </c>
      <c r="J208" s="53">
        <v>43707</v>
      </c>
      <c r="K208" s="54">
        <v>260000000</v>
      </c>
      <c r="L208" s="54">
        <v>264000000</v>
      </c>
      <c r="M208" s="52" t="s">
        <v>669</v>
      </c>
      <c r="N208" s="21">
        <v>1.8280773143438453</v>
      </c>
      <c r="O208" s="22">
        <v>1.8280773143438453</v>
      </c>
      <c r="P208" s="22">
        <v>1.3936927772126144</v>
      </c>
      <c r="Q208" s="22">
        <v>0.67591357695385434</v>
      </c>
      <c r="R208" s="22">
        <v>6.9393601782587938E-2</v>
      </c>
      <c r="S208" s="22">
        <v>7.9579818558013684E-3</v>
      </c>
      <c r="T208" s="22">
        <v>6.1435619926786568E-2</v>
      </c>
      <c r="U208" s="22">
        <v>0.11629767938116831</v>
      </c>
      <c r="V208" s="22">
        <v>1.3336889837289943E-2</v>
      </c>
      <c r="W208" s="22">
        <v>0.10296078954387837</v>
      </c>
      <c r="X208" s="23">
        <v>0.57201973579500243</v>
      </c>
      <c r="Y208" s="23">
        <v>0.81963270660253607</v>
      </c>
      <c r="Z208" s="23">
        <v>0.42798026420499763</v>
      </c>
      <c r="AA208" s="23">
        <v>0.26340919942702529</v>
      </c>
      <c r="AB208" s="24">
        <v>0.59668947954798668</v>
      </c>
      <c r="AC208" s="25">
        <v>0.83092570754716977</v>
      </c>
      <c r="AD208" s="23">
        <v>0.27712264150943394</v>
      </c>
      <c r="AE208" s="23">
        <v>0.27329009433962265</v>
      </c>
      <c r="AF208" s="23">
        <v>0.22951061320754718</v>
      </c>
      <c r="AG208" s="23">
        <v>125.33333333333333</v>
      </c>
      <c r="AH208" s="24">
        <v>123.6</v>
      </c>
      <c r="AI208" s="25">
        <v>-0.44492254733218589</v>
      </c>
      <c r="AJ208" s="23">
        <v>1.1820956256358088</v>
      </c>
      <c r="AK208" s="23">
        <v>4.181192660550459</v>
      </c>
      <c r="AL208" s="24">
        <v>5.330275229357798</v>
      </c>
      <c r="AM208" s="25">
        <v>0.41531074953320885</v>
      </c>
      <c r="AN208" s="23">
        <v>1.8095492131234996</v>
      </c>
      <c r="AO208" s="23">
        <v>1.0797389781951297</v>
      </c>
      <c r="AP208" s="23">
        <v>4.1670761670761669</v>
      </c>
      <c r="AQ208" s="23">
        <v>0.24781155498965463</v>
      </c>
      <c r="AR208" s="23">
        <v>0.34257075471698112</v>
      </c>
      <c r="AS208" s="23">
        <v>-0.15241745283018868</v>
      </c>
      <c r="AT208" s="23">
        <v>0.36988699665764763</v>
      </c>
      <c r="AU208" s="23">
        <v>0.89420142421159721</v>
      </c>
      <c r="AV208" s="23">
        <v>4.0321100917431192</v>
      </c>
      <c r="AW208" s="23">
        <v>6.0207253886010363</v>
      </c>
      <c r="AX208" s="23">
        <v>4.5544041450777204</v>
      </c>
      <c r="AY208" s="23">
        <v>0.23191489361702128</v>
      </c>
      <c r="AZ208" s="23">
        <v>-1.225531914893617</v>
      </c>
      <c r="BA208" s="23">
        <v>1.1290944123314066</v>
      </c>
      <c r="BB208" s="23">
        <v>4.2522935779816518</v>
      </c>
      <c r="BC208" s="24">
        <v>0.42946490618485061</v>
      </c>
    </row>
    <row r="209" spans="1:55" x14ac:dyDescent="0.2">
      <c r="A209" s="52" t="s">
        <v>661</v>
      </c>
      <c r="B209" s="52" t="s">
        <v>662</v>
      </c>
      <c r="C209" s="52" t="s">
        <v>59</v>
      </c>
      <c r="D209" s="52">
        <v>261549</v>
      </c>
      <c r="E209" s="52" t="s">
        <v>16</v>
      </c>
      <c r="F209" s="52">
        <v>2019</v>
      </c>
      <c r="G209" s="52" t="s">
        <v>17</v>
      </c>
      <c r="H209" s="53">
        <v>43830</v>
      </c>
      <c r="I209" s="53">
        <v>43880</v>
      </c>
      <c r="J209" s="53">
        <v>43880</v>
      </c>
      <c r="K209" s="54">
        <v>392000000</v>
      </c>
      <c r="L209" s="54">
        <v>398400000</v>
      </c>
      <c r="M209" s="52" t="s">
        <v>663</v>
      </c>
      <c r="N209" s="21">
        <v>0.76786953504510758</v>
      </c>
      <c r="O209" s="22">
        <v>0.51249132546842469</v>
      </c>
      <c r="P209" s="22">
        <v>5.9102475133009487E-2</v>
      </c>
      <c r="Q209" s="22">
        <v>3.336745270795543</v>
      </c>
      <c r="R209" s="22">
        <v>0.48919960562875325</v>
      </c>
      <c r="S209" s="22">
        <v>0.13109856293507813</v>
      </c>
      <c r="T209" s="22">
        <v>0.3581010426936751</v>
      </c>
      <c r="U209" s="22">
        <v>2.1215340761855401</v>
      </c>
      <c r="V209" s="22">
        <v>0.56854107281679189</v>
      </c>
      <c r="W209" s="22">
        <v>1.5529930033687485</v>
      </c>
      <c r="X209" s="23">
        <v>0.19835081114995071</v>
      </c>
      <c r="Y209" s="23">
        <v>0.25620767494356661</v>
      </c>
      <c r="Z209" s="23">
        <v>0.80164918885004932</v>
      </c>
      <c r="AA209" s="23">
        <v>9.9997012339039765E-2</v>
      </c>
      <c r="AB209" s="24">
        <v>0.23058767291087806</v>
      </c>
      <c r="AC209" s="25">
        <v>0.31766178047908472</v>
      </c>
      <c r="AD209" s="23">
        <v>0.16513228459063281</v>
      </c>
      <c r="AE209" s="23">
        <v>0.10676617804790847</v>
      </c>
      <c r="AF209" s="23">
        <v>5.4746156596353235E-2</v>
      </c>
      <c r="AG209" s="23">
        <v>7.5254582484725052</v>
      </c>
      <c r="AH209" s="24">
        <v>4.865580448065173</v>
      </c>
      <c r="AI209" s="25">
        <v>-0.66177285318559553</v>
      </c>
      <c r="AJ209" s="23">
        <v>0.41753411982419614</v>
      </c>
      <c r="AK209" s="23">
        <v>0.17185782337852692</v>
      </c>
      <c r="AL209" s="24">
        <v>0.22047147917430071</v>
      </c>
      <c r="AM209" s="25">
        <v>0.15871987561544443</v>
      </c>
      <c r="AN209" s="23">
        <v>2.8991966830785176</v>
      </c>
      <c r="AO209" s="23">
        <v>0.66851901646201184</v>
      </c>
      <c r="AP209" s="23">
        <v>-11.148978574987543</v>
      </c>
      <c r="AQ209" s="23">
        <v>3.6598846762869348E-2</v>
      </c>
      <c r="AR209" s="23">
        <v>0.16133357168394707</v>
      </c>
      <c r="AS209" s="23">
        <v>-0.10676617804790847</v>
      </c>
      <c r="AT209" s="23">
        <v>0.1078545606644558</v>
      </c>
      <c r="AU209" s="23">
        <v>0.26717557251908397</v>
      </c>
      <c r="AV209" s="23">
        <v>0.14107731769879076</v>
      </c>
      <c r="AW209" s="23">
        <v>0.30118471550141834</v>
      </c>
      <c r="AX209" s="23">
        <v>0.19272484565326214</v>
      </c>
      <c r="AY209" s="23">
        <v>4.4313937753721246</v>
      </c>
      <c r="AZ209" s="23">
        <v>4.2930987821380242</v>
      </c>
      <c r="BA209" s="23">
        <v>1.8857142857142857</v>
      </c>
      <c r="BB209" s="23">
        <v>0.14590203981922562</v>
      </c>
      <c r="BC209" s="24">
        <v>9.6233635448136956E-2</v>
      </c>
    </row>
    <row r="210" spans="1:55" x14ac:dyDescent="0.2">
      <c r="A210" s="52" t="s">
        <v>664</v>
      </c>
      <c r="B210" s="52" t="s">
        <v>665</v>
      </c>
      <c r="C210" s="52" t="s">
        <v>38</v>
      </c>
      <c r="D210" s="52">
        <v>378168</v>
      </c>
      <c r="E210" s="52" t="s">
        <v>16</v>
      </c>
      <c r="F210" s="52">
        <v>2019</v>
      </c>
      <c r="G210" s="52" t="s">
        <v>17</v>
      </c>
      <c r="H210" s="53">
        <v>43830</v>
      </c>
      <c r="I210" s="53">
        <v>43882</v>
      </c>
      <c r="J210" s="53">
        <v>43882</v>
      </c>
      <c r="K210" s="54">
        <v>387000000</v>
      </c>
      <c r="L210" s="54">
        <v>397300000</v>
      </c>
      <c r="M210" s="52" t="s">
        <v>666</v>
      </c>
      <c r="N210" s="21">
        <v>0.93103265254129342</v>
      </c>
      <c r="O210" s="22">
        <v>0.93103265254129342</v>
      </c>
      <c r="P210" s="22">
        <v>0.12655513566302917</v>
      </c>
      <c r="Q210" s="22">
        <v>4.9364946660870146</v>
      </c>
      <c r="R210" s="22">
        <v>0.18737712582878452</v>
      </c>
      <c r="S210" s="22">
        <v>3.1230459838101837E-2</v>
      </c>
      <c r="T210" s="22">
        <v>0.15614666599068269</v>
      </c>
      <c r="U210" s="22">
        <v>1.1123633080292947</v>
      </c>
      <c r="V210" s="22">
        <v>0.18539945824833629</v>
      </c>
      <c r="W210" s="22">
        <v>0.92696384978095847</v>
      </c>
      <c r="X210" s="23">
        <v>0.49407105718261146</v>
      </c>
      <c r="Y210" s="23">
        <v>0.25249088084301541</v>
      </c>
      <c r="Z210" s="23">
        <v>0.50592894281738854</v>
      </c>
      <c r="AA210" s="23">
        <v>0.27571133230809097</v>
      </c>
      <c r="AB210" s="24">
        <v>0.16844957441175309</v>
      </c>
      <c r="AC210" s="25">
        <v>0.14598925772651228</v>
      </c>
      <c r="AD210" s="23">
        <v>0.13681234285267041</v>
      </c>
      <c r="AE210" s="23">
        <v>0.10956531947990961</v>
      </c>
      <c r="AF210" s="23">
        <v>6.4179703168872851E-2</v>
      </c>
      <c r="AG210" s="23">
        <v>8.4854368932038842</v>
      </c>
      <c r="AH210" s="24">
        <v>6.795509708737864</v>
      </c>
      <c r="AI210" s="25">
        <v>-0.55126863719591945</v>
      </c>
      <c r="AJ210" s="23">
        <v>0.16232856354294933</v>
      </c>
      <c r="AK210" s="23">
        <v>0.35056970207137061</v>
      </c>
      <c r="AL210" s="24">
        <v>0.45973003036406818</v>
      </c>
      <c r="AM210" s="25">
        <v>0.21937598234290873</v>
      </c>
      <c r="AN210" s="23">
        <v>3.4181520248804467</v>
      </c>
      <c r="AO210" s="23">
        <v>0.57578625386578342</v>
      </c>
      <c r="AP210" s="23">
        <v>-15.73233800215484</v>
      </c>
      <c r="AQ210" s="23">
        <v>3.6953790861823238E-2</v>
      </c>
      <c r="AR210" s="23">
        <v>0.14960914952109811</v>
      </c>
      <c r="AS210" s="23">
        <v>-8.2474831968536291E-2</v>
      </c>
      <c r="AT210" s="23">
        <v>8.6142891746798927E-2</v>
      </c>
      <c r="AU210" s="23">
        <v>0.14516368731688675</v>
      </c>
      <c r="AV210" s="23">
        <v>0.41111745783603404</v>
      </c>
      <c r="AW210" s="23">
        <v>0.55167935351203146</v>
      </c>
      <c r="AX210" s="23">
        <v>0.49334391572567554</v>
      </c>
      <c r="AY210" s="23">
        <v>2.3786470251716247</v>
      </c>
      <c r="AZ210" s="23">
        <v>1.5261012585812357</v>
      </c>
      <c r="BA210" s="23">
        <v>2.0846036585365852</v>
      </c>
      <c r="BB210" s="23">
        <v>0.33668039563478941</v>
      </c>
      <c r="BC210" s="24">
        <v>0.13441757186581046</v>
      </c>
    </row>
    <row r="211" spans="1:55" x14ac:dyDescent="0.2">
      <c r="A211" s="52" t="s">
        <v>676</v>
      </c>
      <c r="B211" s="52" t="s">
        <v>677</v>
      </c>
      <c r="C211" s="52" t="s">
        <v>34</v>
      </c>
      <c r="D211" s="52">
        <v>570971</v>
      </c>
      <c r="E211" s="52" t="s">
        <v>16</v>
      </c>
      <c r="F211" s="52">
        <v>2019</v>
      </c>
      <c r="G211" s="52" t="s">
        <v>17</v>
      </c>
      <c r="H211" s="53">
        <v>43830</v>
      </c>
      <c r="I211" s="53">
        <v>43885</v>
      </c>
      <c r="J211" s="53">
        <v>43885</v>
      </c>
      <c r="K211" s="54">
        <v>53273000</v>
      </c>
      <c r="L211" s="54">
        <v>54012000</v>
      </c>
      <c r="M211" s="52" t="s">
        <v>678</v>
      </c>
      <c r="N211" s="21">
        <v>9.8832437051859259</v>
      </c>
      <c r="O211" s="22">
        <v>7.8989703184925792</v>
      </c>
      <c r="P211" s="22">
        <v>6.1625396031349009</v>
      </c>
      <c r="Q211" s="22">
        <v>0.13652477915188832</v>
      </c>
      <c r="R211" s="22">
        <v>1.5275216119330392E-2</v>
      </c>
      <c r="S211" s="22">
        <v>1.3697446122157781E-3</v>
      </c>
      <c r="T211" s="22">
        <v>1.3905471507114615E-2</v>
      </c>
      <c r="U211" s="22">
        <v>1.7360661626519339E-2</v>
      </c>
      <c r="V211" s="22">
        <v>1.5567486928930259E-3</v>
      </c>
      <c r="W211" s="22">
        <v>1.5803912933626311E-2</v>
      </c>
      <c r="X211" s="23">
        <v>0.69462679220461498</v>
      </c>
      <c r="Y211" s="23">
        <v>0.9333235693004821</v>
      </c>
      <c r="Z211" s="23">
        <v>0.30537320779538507</v>
      </c>
      <c r="AA211" s="23">
        <v>3.0065527996261401E-2</v>
      </c>
      <c r="AB211" s="24">
        <v>0.87987522871805091</v>
      </c>
      <c r="AC211" s="25">
        <v>0.46114237159977212</v>
      </c>
      <c r="AD211" s="23">
        <v>0.22126441809215255</v>
      </c>
      <c r="AE211" s="23">
        <v>0.22126441809215255</v>
      </c>
      <c r="AF211" s="23">
        <v>0.13710376157878443</v>
      </c>
      <c r="AG211" s="23">
        <v>-20.4291333052395</v>
      </c>
      <c r="AH211" s="24">
        <v>-20.4291333052395</v>
      </c>
      <c r="AI211" s="25">
        <v>-0.11457370618908819</v>
      </c>
      <c r="AJ211" s="23">
        <v>1.6858481323995331</v>
      </c>
      <c r="AK211" s="23">
        <v>7.7568092452287329</v>
      </c>
      <c r="AL211" s="24">
        <v>7.7568092452287329</v>
      </c>
      <c r="AM211" s="25">
        <v>7.5021134736599368E-2</v>
      </c>
      <c r="AN211" s="23">
        <v>0.54718509450588426</v>
      </c>
      <c r="AO211" s="23">
        <v>0.48145461017947316</v>
      </c>
      <c r="AP211" s="23">
        <v>0.77113736486129769</v>
      </c>
      <c r="AQ211" s="23">
        <v>6.6009238085053087E-2</v>
      </c>
      <c r="AR211" s="23">
        <v>0.24610198991161442</v>
      </c>
      <c r="AS211" s="23">
        <v>-2.8196817084683256E-2</v>
      </c>
      <c r="AT211" s="23">
        <v>0.11848693761728896</v>
      </c>
      <c r="AU211" s="23">
        <v>0.95644697348674335</v>
      </c>
      <c r="AV211" s="23">
        <v>4.4007384674402994</v>
      </c>
      <c r="AW211" s="23">
        <v>8.5208860092709653</v>
      </c>
      <c r="AX211" s="23">
        <v>4.8342288242730724</v>
      </c>
      <c r="AY211" s="23">
        <v>0.14339051810086981</v>
      </c>
      <c r="AZ211" s="23">
        <v>-3.9223983222745558</v>
      </c>
      <c r="BA211" s="23">
        <v>1.0183761110556278</v>
      </c>
      <c r="BB211" s="23">
        <v>6.9739618298647743</v>
      </c>
      <c r="BC211" s="24">
        <v>0.1145819709974111</v>
      </c>
    </row>
    <row r="212" spans="1:55" x14ac:dyDescent="0.2">
      <c r="A212" s="52" t="s">
        <v>679</v>
      </c>
      <c r="B212" s="52" t="s">
        <v>680</v>
      </c>
      <c r="C212" s="52" t="s">
        <v>24</v>
      </c>
      <c r="D212" s="52">
        <v>744724</v>
      </c>
      <c r="E212" s="52" t="s">
        <v>16</v>
      </c>
      <c r="F212" s="52">
        <v>2019</v>
      </c>
      <c r="G212" s="52" t="s">
        <v>17</v>
      </c>
      <c r="H212" s="53">
        <v>43830</v>
      </c>
      <c r="I212" s="53">
        <v>43879</v>
      </c>
      <c r="J212" s="53">
        <v>43879</v>
      </c>
      <c r="K212" s="54">
        <v>192700000</v>
      </c>
      <c r="L212" s="54">
        <v>197100000</v>
      </c>
      <c r="M212" s="52" t="s">
        <v>681</v>
      </c>
      <c r="N212" s="21">
        <v>1.0458808618504436</v>
      </c>
      <c r="O212" s="22">
        <v>1.0458808618504436</v>
      </c>
      <c r="P212" s="22">
        <v>0.22788339670468949</v>
      </c>
      <c r="Q212" s="22">
        <v>2.71243812869232</v>
      </c>
      <c r="R212" s="22">
        <v>0.50083867360543632</v>
      </c>
      <c r="S212" s="22">
        <v>4.3008902842888476E-3</v>
      </c>
      <c r="T212" s="22">
        <v>0.49653778332114745</v>
      </c>
      <c r="U212" s="22">
        <v>1.8593325882165097</v>
      </c>
      <c r="V212" s="22">
        <v>1.5966789078716272E-2</v>
      </c>
      <c r="W212" s="22">
        <v>1.8433657991377934</v>
      </c>
      <c r="X212" s="23">
        <v>0.17745473312975785</v>
      </c>
      <c r="Y212" s="23">
        <v>1.122803872355683</v>
      </c>
      <c r="Z212" s="23">
        <v>0.8225452668702421</v>
      </c>
      <c r="AA212" s="23">
        <v>0.52294524966668099</v>
      </c>
      <c r="AB212" s="24">
        <v>0.26936475850501052</v>
      </c>
      <c r="AC212" s="25">
        <v>0.34163059163059162</v>
      </c>
      <c r="AD212" s="23">
        <v>0.18524531024531024</v>
      </c>
      <c r="AE212" s="23">
        <v>7.6839826839826833E-2</v>
      </c>
      <c r="AF212" s="23">
        <v>1.7225829725829724E-2</v>
      </c>
      <c r="AG212" s="23">
        <v>4.6894977168949774</v>
      </c>
      <c r="AH212" s="24">
        <v>1.9452054794520548</v>
      </c>
      <c r="AI212" s="25">
        <v>-0.19477769936485534</v>
      </c>
      <c r="AJ212" s="23">
        <v>0.35918884664131812</v>
      </c>
      <c r="AK212" s="23">
        <v>0.12168312580506656</v>
      </c>
      <c r="AL212" s="24">
        <v>0.12168312580506656</v>
      </c>
      <c r="AM212" s="25">
        <v>3.0496567140348076E-2</v>
      </c>
      <c r="AN212" s="23">
        <v>1.7703975730480601</v>
      </c>
      <c r="AO212" s="23">
        <v>0.47688271472194743</v>
      </c>
      <c r="AP212" s="23">
        <v>61.259668508287291</v>
      </c>
      <c r="AQ212" s="23">
        <v>8.214700442991699E-3</v>
      </c>
      <c r="AR212" s="23">
        <v>0.1277958152958153</v>
      </c>
      <c r="AS212" s="23">
        <v>-2.4891774891774892E-2</v>
      </c>
      <c r="AT212" s="23">
        <v>6.0943615328372974E-2</v>
      </c>
      <c r="AU212" s="23">
        <v>5.7541191381495563E-2</v>
      </c>
      <c r="AV212" s="23">
        <v>1.9493344783168741E-2</v>
      </c>
      <c r="AW212" s="23">
        <v>0.1227371156344738</v>
      </c>
      <c r="AX212" s="23">
        <v>1.9662191424859247E-2</v>
      </c>
      <c r="AY212" s="23">
        <v>5.6694255111976632</v>
      </c>
      <c r="AZ212" s="23">
        <v>5.2317429406037004</v>
      </c>
      <c r="BA212" s="23">
        <v>1.1884816753926701</v>
      </c>
      <c r="BB212" s="23">
        <v>7.3164448261056253E-2</v>
      </c>
      <c r="BC212" s="24">
        <v>4.413135812700715E-2</v>
      </c>
    </row>
    <row r="213" spans="1:55" x14ac:dyDescent="0.2">
      <c r="A213" s="52" t="s">
        <v>646</v>
      </c>
      <c r="B213" s="52" t="s">
        <v>647</v>
      </c>
      <c r="C213" s="52" t="s">
        <v>15</v>
      </c>
      <c r="D213" s="52">
        <v>378166</v>
      </c>
      <c r="E213" s="52" t="s">
        <v>16</v>
      </c>
      <c r="F213" s="52">
        <v>2019</v>
      </c>
      <c r="G213" s="52" t="s">
        <v>17</v>
      </c>
      <c r="H213" s="53">
        <v>43830</v>
      </c>
      <c r="I213" s="53">
        <v>43879</v>
      </c>
      <c r="J213" s="53">
        <v>43879</v>
      </c>
      <c r="K213" s="54">
        <v>240100000</v>
      </c>
      <c r="L213" s="54">
        <v>242900000</v>
      </c>
      <c r="M213" s="52" t="s">
        <v>648</v>
      </c>
      <c r="N213" s="21">
        <v>1.2787593327711388</v>
      </c>
      <c r="O213" s="22">
        <v>0.92659248441967135</v>
      </c>
      <c r="P213" s="22">
        <v>0.26812562989777661</v>
      </c>
      <c r="Q213" s="22">
        <v>1.8024041354411684</v>
      </c>
      <c r="R213" s="22">
        <v>0.27197532731806578</v>
      </c>
      <c r="S213" s="22">
        <v>3.1743630534395849E-2</v>
      </c>
      <c r="T213" s="22">
        <v>0.24023169678366996</v>
      </c>
      <c r="U213" s="22">
        <v>0.76218478201411299</v>
      </c>
      <c r="V213" s="22">
        <v>8.8958481483507462E-2</v>
      </c>
      <c r="W213" s="22">
        <v>0.6732263005306055</v>
      </c>
      <c r="X213" s="23">
        <v>0.30339200577777997</v>
      </c>
      <c r="Y213" s="23">
        <v>0.76486339483703614</v>
      </c>
      <c r="Z213" s="23">
        <v>0.69660799422222008</v>
      </c>
      <c r="AA213" s="23">
        <v>0.33100725638410528</v>
      </c>
      <c r="AB213" s="24">
        <v>0.35683647028396032</v>
      </c>
      <c r="AC213" s="25">
        <v>0.31010488646838041</v>
      </c>
      <c r="AD213" s="23">
        <v>0.12155022320756195</v>
      </c>
      <c r="AE213" s="23">
        <v>0.12155022320756195</v>
      </c>
      <c r="AF213" s="23">
        <v>8.4999608407786059E-2</v>
      </c>
      <c r="AG213" s="23">
        <v>8.302880658436214</v>
      </c>
      <c r="AH213" s="24">
        <v>8.302880658436214</v>
      </c>
      <c r="AI213" s="25">
        <v>0.14092211513414951</v>
      </c>
      <c r="AJ213" s="23">
        <v>0.39480450029823733</v>
      </c>
      <c r="AK213" s="23">
        <v>0.25287975024222198</v>
      </c>
      <c r="AL213" s="24">
        <v>0.34440377507446085</v>
      </c>
      <c r="AM213" s="25">
        <v>0.1929462283244899</v>
      </c>
      <c r="AN213" s="23">
        <v>2.2699660850062906</v>
      </c>
      <c r="AO213" s="23">
        <v>0.81000668543794496</v>
      </c>
      <c r="AP213" s="23">
        <v>12.247399099830297</v>
      </c>
      <c r="AQ213" s="23">
        <v>6.8850251069914062E-2</v>
      </c>
      <c r="AR213" s="23">
        <v>0.11564019302483899</v>
      </c>
      <c r="AS213" s="23">
        <v>1.6296260595581636E-2</v>
      </c>
      <c r="AT213" s="23">
        <v>9.3669329455454003E-2</v>
      </c>
      <c r="AU213" s="23">
        <v>2.869248647648039E-2</v>
      </c>
      <c r="AV213" s="23">
        <v>2.502960490903219E-2</v>
      </c>
      <c r="AW213" s="23">
        <v>0.38991244997867108</v>
      </c>
      <c r="AX213" s="23">
        <v>2.8336955859351195E-2</v>
      </c>
      <c r="AY213" s="23">
        <v>2.762390959555908</v>
      </c>
      <c r="AZ213" s="23">
        <v>2.1162767644726408</v>
      </c>
      <c r="BA213" s="23">
        <v>9.8873059749096326E-2</v>
      </c>
      <c r="BB213" s="23">
        <v>0.36200523917178024</v>
      </c>
      <c r="BC213" s="24">
        <v>0.12908178933360631</v>
      </c>
    </row>
    <row r="214" spans="1:55" x14ac:dyDescent="0.2">
      <c r="A214" s="52" t="s">
        <v>682</v>
      </c>
      <c r="B214" s="52" t="s">
        <v>683</v>
      </c>
      <c r="C214" s="52" t="s">
        <v>72</v>
      </c>
      <c r="D214" s="52">
        <v>378171</v>
      </c>
      <c r="E214" s="52" t="s">
        <v>16</v>
      </c>
      <c r="F214" s="52">
        <v>2019</v>
      </c>
      <c r="G214" s="52" t="s">
        <v>17</v>
      </c>
      <c r="H214" s="53">
        <v>43830</v>
      </c>
      <c r="I214" s="53">
        <v>43874</v>
      </c>
      <c r="J214" s="53">
        <v>43874</v>
      </c>
      <c r="K214" s="54">
        <v>287279000</v>
      </c>
      <c r="L214" s="54">
        <v>288084000</v>
      </c>
      <c r="M214" s="52" t="s">
        <v>684</v>
      </c>
      <c r="N214" s="21">
        <v>0.63417968319202422</v>
      </c>
      <c r="O214" s="22">
        <v>0.63417968319202422</v>
      </c>
      <c r="P214" s="22">
        <v>9.9283973554366772E-2</v>
      </c>
      <c r="Q214" s="22">
        <v>8.0193451438695114</v>
      </c>
      <c r="R214" s="22">
        <v>0.62710388558405927</v>
      </c>
      <c r="S214" s="22">
        <v>2.815503948232357E-2</v>
      </c>
      <c r="T214" s="22">
        <v>0.59894884610173571</v>
      </c>
      <c r="U214" s="22">
        <v>5.6560663851442872</v>
      </c>
      <c r="V214" s="22">
        <v>0.25394001863034943</v>
      </c>
      <c r="W214" s="22">
        <v>5.4021263665139374</v>
      </c>
      <c r="X214" s="23">
        <v>8.948074578108299E-2</v>
      </c>
      <c r="Y214" s="23">
        <v>0.19297394545819171</v>
      </c>
      <c r="Z214" s="23">
        <v>0.910519254218917</v>
      </c>
      <c r="AA214" s="23">
        <v>0.32461957950370041</v>
      </c>
      <c r="AB214" s="24">
        <v>0.11087279442673334</v>
      </c>
      <c r="AC214" s="25">
        <v>0.56990524996105651</v>
      </c>
      <c r="AD214" s="23">
        <v>0.33726138886647161</v>
      </c>
      <c r="AE214" s="23">
        <v>0.18284777496466931</v>
      </c>
      <c r="AF214" s="23">
        <v>6.27265058002376E-2</v>
      </c>
      <c r="AG214" s="23">
        <v>3.4285997071295355</v>
      </c>
      <c r="AH214" s="24">
        <v>1.8588307122857728</v>
      </c>
      <c r="AI214" s="25">
        <v>-0.20583662216612958</v>
      </c>
      <c r="AJ214" s="23">
        <v>0.49584536414040664</v>
      </c>
      <c r="AK214" s="23">
        <v>3.0252941314286592E-2</v>
      </c>
      <c r="AL214" s="24">
        <v>0.1115639894333008</v>
      </c>
      <c r="AM214" s="25">
        <v>0.17453843537703612</v>
      </c>
      <c r="AN214" s="23">
        <v>2.7825308161255009</v>
      </c>
      <c r="AO214" s="23">
        <v>0.30850696716233322</v>
      </c>
      <c r="AP214" s="23">
        <v>-5.9769536015255831</v>
      </c>
      <c r="AQ214" s="23">
        <v>1.9351564065121805E-2</v>
      </c>
      <c r="AR214" s="23">
        <v>0.22677676263975091</v>
      </c>
      <c r="AS214" s="23">
        <v>-4.6678962807536459E-2</v>
      </c>
      <c r="AT214" s="23">
        <v>6.9962211264881863E-2</v>
      </c>
      <c r="AU214" s="23">
        <v>0.12093814391213377</v>
      </c>
      <c r="AV214" s="23">
        <v>2.7210785428813101E-2</v>
      </c>
      <c r="AW214" s="23">
        <v>0.11680832465114772</v>
      </c>
      <c r="AX214" s="23">
        <v>2.8489894225965935E-2</v>
      </c>
      <c r="AY214" s="23">
        <v>6.0270929775564221</v>
      </c>
      <c r="AZ214" s="23">
        <v>5.8924558553983886</v>
      </c>
      <c r="BA214" s="23">
        <v>0.88178863552212794</v>
      </c>
      <c r="BB214" s="23">
        <v>8.9952899038718448E-2</v>
      </c>
      <c r="BC214" s="24">
        <v>6.5676568407642952E-2</v>
      </c>
    </row>
    <row r="215" spans="1:55" x14ac:dyDescent="0.2">
      <c r="A215" s="52" t="s">
        <v>670</v>
      </c>
      <c r="B215" s="52" t="s">
        <v>671</v>
      </c>
      <c r="C215" s="52" t="s">
        <v>24</v>
      </c>
      <c r="D215" s="52">
        <v>103498</v>
      </c>
      <c r="E215" s="52" t="s">
        <v>16</v>
      </c>
      <c r="F215" s="52">
        <v>2019</v>
      </c>
      <c r="G215" s="52" t="s">
        <v>17</v>
      </c>
      <c r="H215" s="53">
        <v>43830</v>
      </c>
      <c r="I215" s="53">
        <v>43868</v>
      </c>
      <c r="J215" s="53">
        <v>43868</v>
      </c>
      <c r="K215" s="54">
        <v>115800000</v>
      </c>
      <c r="L215" s="54">
        <v>119800000</v>
      </c>
      <c r="M215" s="52" t="s">
        <v>672</v>
      </c>
      <c r="N215" s="21">
        <v>4.5259172976121143</v>
      </c>
      <c r="O215" s="22">
        <v>3.9478741991846245</v>
      </c>
      <c r="P215" s="22">
        <v>3.1272568433313919</v>
      </c>
      <c r="Q215" s="22">
        <v>0.17484036838992359</v>
      </c>
      <c r="R215" s="22">
        <v>0</v>
      </c>
      <c r="S215" s="22">
        <v>0</v>
      </c>
      <c r="T215" s="22">
        <v>0</v>
      </c>
      <c r="U215" s="22">
        <v>0</v>
      </c>
      <c r="V215" s="22">
        <v>0</v>
      </c>
      <c r="W215" s="22">
        <v>0</v>
      </c>
      <c r="X215" s="23">
        <v>0.47904080877820243</v>
      </c>
      <c r="Y215" s="23">
        <v>0.92210003784253058</v>
      </c>
      <c r="Z215" s="23">
        <v>0.52095919122179757</v>
      </c>
      <c r="AA215" s="23">
        <v>3.1562076192824556E-2</v>
      </c>
      <c r="AB215" s="24">
        <v>0.85117946821189328</v>
      </c>
      <c r="AC215" s="25">
        <v>0.69447359607011272</v>
      </c>
      <c r="AD215" s="23">
        <v>0.30691079602545496</v>
      </c>
      <c r="AE215" s="23">
        <v>0.30691079602545496</v>
      </c>
      <c r="AF215" s="23">
        <v>0.30798258345428159</v>
      </c>
      <c r="AG215" s="23" t="e">
        <v>#DIV/0!</v>
      </c>
      <c r="AH215" s="24" t="e">
        <v>#DIV/0!</v>
      </c>
      <c r="AI215" s="25">
        <v>-0.10536853960705794</v>
      </c>
      <c r="AJ215" s="23">
        <v>1.551349252572316</v>
      </c>
      <c r="AK215" s="23" t="e">
        <v>#DIV/0!</v>
      </c>
      <c r="AL215" s="24" t="e">
        <v>#DIV/0!</v>
      </c>
      <c r="AM215" s="25">
        <v>0.16648762176059484</v>
      </c>
      <c r="AN215" s="23">
        <v>0.54057479450070611</v>
      </c>
      <c r="AO215" s="23">
        <v>0.46012616611186452</v>
      </c>
      <c r="AP215" s="23">
        <v>1.2329313952207908</v>
      </c>
      <c r="AQ215" s="23">
        <v>0.14171084535404593</v>
      </c>
      <c r="AR215" s="23">
        <v>0.35686055598972871</v>
      </c>
      <c r="AS215" s="23">
        <v>-3.7601875628000443E-2</v>
      </c>
      <c r="AT215" s="23">
        <v>0.16420087946410225</v>
      </c>
      <c r="AU215" s="23">
        <v>0.43079013783731313</v>
      </c>
      <c r="AV215" s="23" t="e">
        <v>#DIV/0!</v>
      </c>
      <c r="AW215" s="23" t="e">
        <v>#DIV/0!</v>
      </c>
      <c r="AX215" s="23" t="e">
        <v>#DIV/0!</v>
      </c>
      <c r="AY215" s="23">
        <v>0</v>
      </c>
      <c r="AZ215" s="23">
        <v>-2.3439068752273555</v>
      </c>
      <c r="BA215" s="23">
        <v>0.32175741318059886</v>
      </c>
      <c r="BB215" s="23" t="e">
        <v>#DIV/0!</v>
      </c>
      <c r="BC215" s="24">
        <v>0.157934045731357</v>
      </c>
    </row>
    <row r="216" spans="1:55" x14ac:dyDescent="0.2">
      <c r="A216" s="52" t="s">
        <v>547</v>
      </c>
      <c r="B216" s="52" t="s">
        <v>548</v>
      </c>
      <c r="C216" s="52" t="s">
        <v>34</v>
      </c>
      <c r="D216" s="52">
        <v>447532</v>
      </c>
      <c r="E216" s="52" t="s">
        <v>16</v>
      </c>
      <c r="F216" s="52">
        <v>2019</v>
      </c>
      <c r="G216" s="52" t="s">
        <v>17</v>
      </c>
      <c r="H216" s="53">
        <v>43830</v>
      </c>
      <c r="I216" s="53">
        <v>43880</v>
      </c>
      <c r="J216" s="53">
        <v>43880</v>
      </c>
      <c r="K216" s="54">
        <v>89428000</v>
      </c>
      <c r="L216" s="54">
        <v>90805000</v>
      </c>
      <c r="M216" s="52" t="s">
        <v>549</v>
      </c>
      <c r="N216" s="21">
        <v>0.70670994989032165</v>
      </c>
      <c r="O216" s="22">
        <v>0.70670994989032165</v>
      </c>
      <c r="P216" s="22">
        <v>9.8313550617636622E-2</v>
      </c>
      <c r="Q216" s="22">
        <v>6.6191640039932107</v>
      </c>
      <c r="R216" s="22">
        <v>0.30534417966874244</v>
      </c>
      <c r="S216" s="22">
        <v>1.953744315364464E-2</v>
      </c>
      <c r="T216" s="22">
        <v>0.2858067365150978</v>
      </c>
      <c r="U216" s="22">
        <v>2.3264673825609181</v>
      </c>
      <c r="V216" s="22">
        <v>0.14885898360631286</v>
      </c>
      <c r="W216" s="22">
        <v>2.1776083989546056</v>
      </c>
      <c r="X216" s="23">
        <v>0.28229030997746701</v>
      </c>
      <c r="Y216" s="23">
        <v>0.28541840442441357</v>
      </c>
      <c r="Z216" s="23">
        <v>0.71770969002253293</v>
      </c>
      <c r="AA216" s="23">
        <v>0.41079642369618702</v>
      </c>
      <c r="AB216" s="24">
        <v>0.13124799511808632</v>
      </c>
      <c r="AC216" s="25">
        <v>0.63475836102853</v>
      </c>
      <c r="AD216" s="23">
        <v>0.13928958493362456</v>
      </c>
      <c r="AE216" s="23">
        <v>8.940431124053988E-2</v>
      </c>
      <c r="AF216" s="23">
        <v>5.495226391596772E-2</v>
      </c>
      <c r="AG216" s="23">
        <v>5.9248434447171983</v>
      </c>
      <c r="AH216" s="24">
        <v>3.8029156855868944</v>
      </c>
      <c r="AI216" s="25">
        <v>-0.50579022205872992</v>
      </c>
      <c r="AJ216" s="23">
        <v>0.19794478203305124</v>
      </c>
      <c r="AK216" s="23">
        <v>0.25894598201323865</v>
      </c>
      <c r="AL216" s="24">
        <v>0.25894598201323865</v>
      </c>
      <c r="AM216" s="25">
        <v>0.24855288714064563</v>
      </c>
      <c r="AN216" s="23">
        <v>4.523069104500034</v>
      </c>
      <c r="AO216" s="23">
        <v>0.59364375174618744</v>
      </c>
      <c r="AP216" s="23">
        <v>-5.0672672127840652</v>
      </c>
      <c r="AQ216" s="23">
        <v>3.2622068118021715E-2</v>
      </c>
      <c r="AR216" s="23">
        <v>0.13319039950100359</v>
      </c>
      <c r="AS216" s="23">
        <v>-6.7366401739703541E-2</v>
      </c>
      <c r="AT216" s="23">
        <v>7.9067648456349296E-2</v>
      </c>
      <c r="AU216" s="23">
        <v>0.14162302986766481</v>
      </c>
      <c r="AV216" s="23">
        <v>0.18526739714032658</v>
      </c>
      <c r="AW216" s="23">
        <v>0.27664725268703572</v>
      </c>
      <c r="AX216" s="23">
        <v>0.19793207847005315</v>
      </c>
      <c r="AY216" s="23">
        <v>3.6927091348470986</v>
      </c>
      <c r="AZ216" s="23">
        <v>3.2177856996697272</v>
      </c>
      <c r="BA216" s="23">
        <v>1.7341120493805993</v>
      </c>
      <c r="BB216" s="23">
        <v>0.17381798731089765</v>
      </c>
      <c r="BC216" s="24">
        <v>8.8375136212500816E-2</v>
      </c>
    </row>
    <row r="217" spans="1:55" x14ac:dyDescent="0.2">
      <c r="A217" s="52" t="s">
        <v>637</v>
      </c>
      <c r="B217" s="52" t="s">
        <v>638</v>
      </c>
      <c r="C217" s="52" t="s">
        <v>15</v>
      </c>
      <c r="D217" s="52">
        <v>378165</v>
      </c>
      <c r="E217" s="52" t="s">
        <v>16</v>
      </c>
      <c r="F217" s="52">
        <v>2019</v>
      </c>
      <c r="G217" s="52" t="s">
        <v>17</v>
      </c>
      <c r="H217" s="53">
        <v>43830</v>
      </c>
      <c r="I217" s="53">
        <v>43875</v>
      </c>
      <c r="J217" s="53">
        <v>43875</v>
      </c>
      <c r="K217" s="54">
        <v>321200000</v>
      </c>
      <c r="L217" s="54">
        <v>322200000</v>
      </c>
      <c r="M217" s="52" t="s">
        <v>639</v>
      </c>
      <c r="N217" s="21">
        <v>2.9029712163416899</v>
      </c>
      <c r="O217" s="22">
        <v>2.3625812441968432</v>
      </c>
      <c r="P217" s="22">
        <v>0.9196843082636954</v>
      </c>
      <c r="Q217" s="22">
        <v>3.9729372937293728</v>
      </c>
      <c r="R217" s="22">
        <v>0.51486594106716221</v>
      </c>
      <c r="S217" s="22">
        <v>2.6546323334218213E-4</v>
      </c>
      <c r="T217" s="22">
        <v>0.51460047783382001</v>
      </c>
      <c r="U217" s="22">
        <v>2.5603960396039604</v>
      </c>
      <c r="V217" s="22">
        <v>1.3201320132013201E-3</v>
      </c>
      <c r="W217" s="22">
        <v>2.559075907590759</v>
      </c>
      <c r="X217" s="23">
        <v>0.41498539952216618</v>
      </c>
      <c r="Y217" s="23">
        <v>0.31156812339331619</v>
      </c>
      <c r="Z217" s="23">
        <v>0.58501460047783382</v>
      </c>
      <c r="AA217" s="23">
        <v>0.29811521104327049</v>
      </c>
      <c r="AB217" s="24">
        <v>0.20108839925670294</v>
      </c>
      <c r="AC217" s="25">
        <v>0.41973208590261535</v>
      </c>
      <c r="AD217" s="23">
        <v>0.24112268764618328</v>
      </c>
      <c r="AE217" s="23">
        <v>0.24112268764618328</v>
      </c>
      <c r="AF217" s="23">
        <v>0.17868027500177192</v>
      </c>
      <c r="AG217" s="23">
        <v>15.393665158371041</v>
      </c>
      <c r="AH217" s="24">
        <v>15.393665158371041</v>
      </c>
      <c r="AI217" s="25">
        <v>-0.77662771285475796</v>
      </c>
      <c r="AJ217" s="23">
        <v>1.3904363974001857</v>
      </c>
      <c r="AK217" s="23">
        <v>0.21577726218097448</v>
      </c>
      <c r="AL217" s="24">
        <v>0.38605310647073987</v>
      </c>
      <c r="AM217" s="25">
        <v>0.83201320132013201</v>
      </c>
      <c r="AN217" s="23">
        <v>4.6564356435643566</v>
      </c>
      <c r="AO217" s="23">
        <v>0.9363551898062118</v>
      </c>
      <c r="AP217" s="23">
        <v>3.4420590387899486</v>
      </c>
      <c r="AQ217" s="23">
        <v>0.16730820281391026</v>
      </c>
      <c r="AR217" s="23">
        <v>0.21227585229286272</v>
      </c>
      <c r="AS217" s="23">
        <v>-0.16485930966050039</v>
      </c>
      <c r="AT217" s="23">
        <v>0.19876559596495885</v>
      </c>
      <c r="AU217" s="23">
        <v>1.3054781801299906</v>
      </c>
      <c r="AV217" s="23">
        <v>0.36246455271977313</v>
      </c>
      <c r="AW217" s="23">
        <v>0.38625225689966469</v>
      </c>
      <c r="AX217" s="23">
        <v>0.36265153469177197</v>
      </c>
      <c r="AY217" s="23">
        <v>2.2804232804232805</v>
      </c>
      <c r="AZ217" s="23">
        <v>1.6981187536743092</v>
      </c>
      <c r="BA217" s="23">
        <v>1.1154303847679492</v>
      </c>
      <c r="BB217" s="23">
        <v>0.43851508120649652</v>
      </c>
      <c r="BC217" s="24">
        <v>0.26343503174849003</v>
      </c>
    </row>
    <row r="218" spans="1:55" x14ac:dyDescent="0.2">
      <c r="A218" s="52" t="s">
        <v>673</v>
      </c>
      <c r="B218" s="52" t="s">
        <v>674</v>
      </c>
      <c r="C218" s="52" t="s">
        <v>113</v>
      </c>
      <c r="D218" s="52">
        <v>378170</v>
      </c>
      <c r="E218" s="52" t="s">
        <v>16</v>
      </c>
      <c r="F218" s="52">
        <v>2019</v>
      </c>
      <c r="G218" s="52" t="s">
        <v>17</v>
      </c>
      <c r="H218" s="53">
        <v>43830</v>
      </c>
      <c r="I218" s="53">
        <v>43892</v>
      </c>
      <c r="J218" s="53">
        <v>43892</v>
      </c>
      <c r="K218" s="54">
        <v>455200000</v>
      </c>
      <c r="L218" s="54">
        <v>459400000</v>
      </c>
      <c r="M218" s="52" t="s">
        <v>675</v>
      </c>
      <c r="N218" s="21">
        <v>0.69471951132215037</v>
      </c>
      <c r="O218" s="22">
        <v>0.69471951132215037</v>
      </c>
      <c r="P218" s="22">
        <v>0.12077119473144193</v>
      </c>
      <c r="Q218" s="22">
        <v>1.6813247357466432</v>
      </c>
      <c r="R218" s="22">
        <v>0.21484108441589739</v>
      </c>
      <c r="S218" s="22">
        <v>0.15815709165074848</v>
      </c>
      <c r="T218" s="22">
        <v>5.6683992765148919E-2</v>
      </c>
      <c r="U218" s="22">
        <v>0.57605871389897834</v>
      </c>
      <c r="V218" s="22">
        <v>0.42407052197690076</v>
      </c>
      <c r="W218" s="22">
        <v>0.15198819192207758</v>
      </c>
      <c r="X218" s="23">
        <v>0.36928942702110334</v>
      </c>
      <c r="Y218" s="23">
        <v>0.62421133972470133</v>
      </c>
      <c r="Z218" s="23">
        <v>0.63071057297889666</v>
      </c>
      <c r="AA218" s="23">
        <v>0.21586340032927198</v>
      </c>
      <c r="AB218" s="24">
        <v>0.37294997754963816</v>
      </c>
      <c r="AC218" s="25">
        <v>0.41113871906365451</v>
      </c>
      <c r="AD218" s="23">
        <v>0.24212900905613496</v>
      </c>
      <c r="AE218" s="23">
        <v>0.24212900905613496</v>
      </c>
      <c r="AF218" s="23">
        <v>9.2310458691601011E-2</v>
      </c>
      <c r="AG218" s="23">
        <v>13.817164179104477</v>
      </c>
      <c r="AH218" s="24">
        <v>13.817164179104477</v>
      </c>
      <c r="AI218" s="25">
        <v>0.18027941966684577</v>
      </c>
      <c r="AJ218" s="23">
        <v>5.3286883485647474E-2</v>
      </c>
      <c r="AK218" s="23">
        <v>5.4775595990128823E-2</v>
      </c>
      <c r="AL218" s="24">
        <v>0.13184399759124346</v>
      </c>
      <c r="AM218" s="25">
        <v>3.8410262688922447E-2</v>
      </c>
      <c r="AN218" s="23">
        <v>0.41609870900161883</v>
      </c>
      <c r="AO218" s="23">
        <v>0.15518400418058717</v>
      </c>
      <c r="AP218" s="23">
        <v>-0.956292011880569</v>
      </c>
      <c r="AQ218" s="23">
        <v>1.4325106607509328E-2</v>
      </c>
      <c r="AR218" s="23">
        <v>0.18252852519044038</v>
      </c>
      <c r="AS218" s="23">
        <v>3.2906136593977835E-2</v>
      </c>
      <c r="AT218" s="23">
        <v>2.832550741622971E-2</v>
      </c>
      <c r="AU218" s="23">
        <v>-1.4736691402801308E-2</v>
      </c>
      <c r="AV218" s="23">
        <v>-3.6461961719663247E-2</v>
      </c>
      <c r="AW218" s="23">
        <v>0.49970910718281497</v>
      </c>
      <c r="AX218" s="23">
        <v>-0.13819646453345266</v>
      </c>
      <c r="AY218" s="23">
        <v>5.7177288684850121</v>
      </c>
      <c r="AZ218" s="23">
        <v>4.0091817445314613</v>
      </c>
      <c r="BA218" s="23">
        <v>-0.54683902957322472</v>
      </c>
      <c r="BB218" s="23">
        <v>0.1748946169014417</v>
      </c>
      <c r="BC218" s="24">
        <v>8.0213150797690869E-2</v>
      </c>
    </row>
    <row r="219" spans="1:55" x14ac:dyDescent="0.2">
      <c r="A219" s="52" t="s">
        <v>685</v>
      </c>
      <c r="B219" s="52" t="s">
        <v>686</v>
      </c>
      <c r="C219" s="52" t="s">
        <v>15</v>
      </c>
      <c r="D219" s="52">
        <v>378173</v>
      </c>
      <c r="E219" s="52" t="s">
        <v>16</v>
      </c>
      <c r="F219" s="52">
        <v>2019</v>
      </c>
      <c r="G219" s="52" t="s">
        <v>17</v>
      </c>
      <c r="H219" s="53">
        <v>43830</v>
      </c>
      <c r="I219" s="53">
        <v>43892</v>
      </c>
      <c r="J219" s="53">
        <v>43892</v>
      </c>
      <c r="K219" s="54">
        <v>106464000</v>
      </c>
      <c r="L219" s="54">
        <v>107499000</v>
      </c>
      <c r="M219" s="52" t="s">
        <v>687</v>
      </c>
      <c r="N219" s="21">
        <v>6.1008432406547426</v>
      </c>
      <c r="O219" s="22">
        <v>6.0804660512123396</v>
      </c>
      <c r="P219" s="22">
        <v>3.3791416207907966E-2</v>
      </c>
      <c r="Q219" s="22">
        <v>1.4132262975021492</v>
      </c>
      <c r="R219" s="22">
        <v>0.23684419288103831</v>
      </c>
      <c r="S219" s="22">
        <v>0</v>
      </c>
      <c r="T219" s="22">
        <v>0.23684419288103831</v>
      </c>
      <c r="U219" s="22">
        <v>0.57155863467119306</v>
      </c>
      <c r="V219" s="22">
        <v>0</v>
      </c>
      <c r="W219" s="22">
        <v>0.57155863467119306</v>
      </c>
      <c r="X219" s="23">
        <v>1.1550383176008718</v>
      </c>
      <c r="Y219" s="23">
        <v>0.43033780041161557</v>
      </c>
      <c r="Z219" s="23">
        <v>-0.15503831760087183</v>
      </c>
      <c r="AA219" s="23">
        <v>1.7607123129222604E-2</v>
      </c>
      <c r="AB219" s="24">
        <v>0.41438301954320111</v>
      </c>
      <c r="AC219" s="25">
        <v>0.21880453338029326</v>
      </c>
      <c r="AD219" s="23">
        <v>0.13452649123461663</v>
      </c>
      <c r="AE219" s="23">
        <v>8.0065940315046227E-2</v>
      </c>
      <c r="AF219" s="23">
        <v>5.6334475254269982E-2</v>
      </c>
      <c r="AG219" s="23">
        <v>23.294351029661819</v>
      </c>
      <c r="AH219" s="24">
        <v>13.864065747213301</v>
      </c>
      <c r="AI219" s="25">
        <v>-0.24307891768266313</v>
      </c>
      <c r="AJ219" s="23">
        <v>1.0604200176487739</v>
      </c>
      <c r="AK219" s="23">
        <v>0.76136416256347728</v>
      </c>
      <c r="AL219" s="24">
        <v>0.84766002438760868</v>
      </c>
      <c r="AM219" s="25">
        <v>0.22775182849447448</v>
      </c>
      <c r="AN219" s="23">
        <v>4.0428499150209367</v>
      </c>
      <c r="AO219" s="23">
        <v>1.67528835534635</v>
      </c>
      <c r="AP219" s="23">
        <v>1.7347666601050862</v>
      </c>
      <c r="AQ219" s="23">
        <v>9.4376490398025606E-2</v>
      </c>
      <c r="AR219" s="23">
        <v>0.11983808857317492</v>
      </c>
      <c r="AS219" s="23">
        <v>-2.9130112867526477E-2</v>
      </c>
      <c r="AT219" s="23">
        <v>0.20076335431360443</v>
      </c>
      <c r="AU219" s="23">
        <v>0.28421960172471389</v>
      </c>
      <c r="AV219" s="23">
        <v>0.22719449889638355</v>
      </c>
      <c r="AW219" s="23">
        <v>0.84766002438760868</v>
      </c>
      <c r="AX219" s="23">
        <v>0.22719449889638355</v>
      </c>
      <c r="AY219" s="23">
        <v>1.0509095922852949</v>
      </c>
      <c r="AZ219" s="23">
        <v>1.0225228513264719</v>
      </c>
      <c r="BA219" s="23">
        <v>0.57015997830802601</v>
      </c>
      <c r="BB219" s="23">
        <v>0.5663366107398089</v>
      </c>
      <c r="BC219" s="24">
        <v>0.16545894917981335</v>
      </c>
    </row>
    <row r="220" spans="1:55" x14ac:dyDescent="0.2">
      <c r="A220" s="12" t="s">
        <v>700</v>
      </c>
      <c r="B220" s="12" t="s">
        <v>701</v>
      </c>
      <c r="C220" s="52" t="s">
        <v>15</v>
      </c>
      <c r="D220" s="12">
        <v>360440</v>
      </c>
      <c r="E220" s="12" t="s">
        <v>16</v>
      </c>
      <c r="F220" s="12">
        <v>2016</v>
      </c>
      <c r="G220" s="12" t="s">
        <v>17</v>
      </c>
      <c r="H220" s="63">
        <v>42643</v>
      </c>
      <c r="I220" s="63">
        <v>42697</v>
      </c>
      <c r="J220" s="63">
        <v>42697</v>
      </c>
      <c r="K220" s="64">
        <v>615879500</v>
      </c>
      <c r="L220" s="64">
        <v>620463500</v>
      </c>
      <c r="M220" s="12" t="s">
        <v>702</v>
      </c>
      <c r="N220" s="21">
        <v>0.98313055161603347</v>
      </c>
      <c r="O220" s="22">
        <v>0.77338210047025457</v>
      </c>
      <c r="P220" s="22">
        <v>0.16660446368589982</v>
      </c>
      <c r="Q220" s="22">
        <v>10.535926170072512</v>
      </c>
      <c r="R220" s="22">
        <v>0.27094285714285715</v>
      </c>
      <c r="S220" s="22">
        <v>3.6857142857142859E-2</v>
      </c>
      <c r="T220" s="22">
        <v>0.23408571428571429</v>
      </c>
      <c r="U220" s="22">
        <v>3.1255767963085037</v>
      </c>
      <c r="V220" s="22">
        <v>0.42518127883981544</v>
      </c>
      <c r="W220" s="22">
        <v>2.7003955174686882</v>
      </c>
      <c r="X220" s="23">
        <v>0.37631428571428571</v>
      </c>
      <c r="Y220" s="23">
        <v>0.114989577411408</v>
      </c>
      <c r="Z220" s="23">
        <v>0.62368571428571429</v>
      </c>
      <c r="AA220" s="23">
        <v>0.20288571428571428</v>
      </c>
      <c r="AB220" s="24">
        <v>8.6685714285714283E-2</v>
      </c>
      <c r="AC220" s="25">
        <v>0.19147724190310855</v>
      </c>
      <c r="AD220" s="23">
        <v>5.3138393099332722E-2</v>
      </c>
      <c r="AE220" s="23">
        <v>5.3138393099332722E-2</v>
      </c>
      <c r="AF220" s="23">
        <v>-2.2975099007215321E-2</v>
      </c>
      <c r="AG220" s="23">
        <v>72.555555555555557</v>
      </c>
      <c r="AH220" s="24">
        <v>72.555555555555557</v>
      </c>
      <c r="AI220" s="25">
        <v>-0.50325379609544474</v>
      </c>
      <c r="AJ220" s="23">
        <v>0.13764275584085989</v>
      </c>
      <c r="AK220" s="23">
        <v>9.7964779078350731E-2</v>
      </c>
      <c r="AL220" s="24">
        <v>0.19445323209954657</v>
      </c>
      <c r="AM220" s="25">
        <v>-0.27916941331575479</v>
      </c>
      <c r="AN220" s="23">
        <v>12.150955833882664</v>
      </c>
      <c r="AO220" s="23">
        <v>1.0533142857142856</v>
      </c>
      <c r="AP220" s="23">
        <v>-163.12389380530973</v>
      </c>
      <c r="AQ220" s="23">
        <v>-2.4199999999999999E-2</v>
      </c>
      <c r="AR220" s="23">
        <v>5.0018987685129933E-2</v>
      </c>
      <c r="AS220" s="23">
        <v>-2.5172245429392937E-2</v>
      </c>
      <c r="AT220" s="23">
        <v>5.2685714285714287E-2</v>
      </c>
      <c r="AU220" s="23">
        <v>3.859072926774651E-2</v>
      </c>
      <c r="AV220" s="23">
        <v>5.4518612253506273E-2</v>
      </c>
      <c r="AW220" s="23">
        <v>0.22507018186256561</v>
      </c>
      <c r="AX220" s="23">
        <v>6.3102648602465519E-2</v>
      </c>
      <c r="AY220" s="23">
        <v>4.8407350689127107</v>
      </c>
      <c r="AZ220" s="23">
        <v>3.7013782542113325</v>
      </c>
      <c r="BA220" s="23">
        <v>-0.61038961038961037</v>
      </c>
      <c r="BB220" s="23">
        <v>0.20658019614046189</v>
      </c>
      <c r="BC220" s="24">
        <v>9.0681849743091236E-2</v>
      </c>
    </row>
    <row r="221" spans="1:55" x14ac:dyDescent="0.2">
      <c r="A221" s="52" t="s">
        <v>691</v>
      </c>
      <c r="B221" s="52" t="s">
        <v>692</v>
      </c>
      <c r="C221" s="52" t="s">
        <v>15</v>
      </c>
      <c r="D221" s="52">
        <v>378172</v>
      </c>
      <c r="E221" s="52" t="s">
        <v>16</v>
      </c>
      <c r="F221" s="52">
        <v>2019</v>
      </c>
      <c r="G221" s="52" t="s">
        <v>17</v>
      </c>
      <c r="H221" s="53">
        <v>43738</v>
      </c>
      <c r="I221" s="53">
        <v>43794</v>
      </c>
      <c r="J221" s="53">
        <v>43794</v>
      </c>
      <c r="K221" s="54">
        <v>134528000</v>
      </c>
      <c r="L221" s="54">
        <v>136107000</v>
      </c>
      <c r="M221" s="52" t="s">
        <v>693</v>
      </c>
      <c r="N221" s="21">
        <v>1.3377232565508868</v>
      </c>
      <c r="O221" s="22">
        <v>1.3377232565508868</v>
      </c>
      <c r="P221" s="22">
        <v>0.20531176371455176</v>
      </c>
      <c r="Q221" s="22">
        <v>0.98706718269656479</v>
      </c>
      <c r="R221" s="22">
        <v>0.12223513268370807</v>
      </c>
      <c r="S221" s="22">
        <v>1.7439242775989031E-2</v>
      </c>
      <c r="T221" s="22">
        <v>0.10479588990771904</v>
      </c>
      <c r="U221" s="22">
        <v>0.24288942072835656</v>
      </c>
      <c r="V221" s="22">
        <v>3.4652947011245945E-2</v>
      </c>
      <c r="W221" s="22">
        <v>0.20823647371711063</v>
      </c>
      <c r="X221" s="23">
        <v>0.35870816249314841</v>
      </c>
      <c r="Y221" s="23">
        <v>1.0752209049203452</v>
      </c>
      <c r="Z221" s="23">
        <v>0.64129183750685159</v>
      </c>
      <c r="AA221" s="23">
        <v>0.47393186480929339</v>
      </c>
      <c r="AB221" s="24">
        <v>0.50325424762082893</v>
      </c>
      <c r="AC221" s="25">
        <v>0.19446174194928068</v>
      </c>
      <c r="AD221" s="23">
        <v>3.178326231673935E-2</v>
      </c>
      <c r="AE221" s="23">
        <v>3.178326231673935E-2</v>
      </c>
      <c r="AF221" s="23">
        <v>6.657150160450713E-2</v>
      </c>
      <c r="AG221" s="23">
        <v>5.44447283485745</v>
      </c>
      <c r="AH221" s="24">
        <v>5.44447283485745</v>
      </c>
      <c r="AI221" s="25">
        <v>5.3734130926000718</v>
      </c>
      <c r="AJ221" s="23">
        <v>-0.1192163466512412</v>
      </c>
      <c r="AK221" s="23">
        <v>-0.26152592235213173</v>
      </c>
      <c r="AL221" s="24">
        <v>-0.26152592235213173</v>
      </c>
      <c r="AM221" s="25">
        <v>0.14699762059043889</v>
      </c>
      <c r="AN221" s="23">
        <v>2.2081163417904128</v>
      </c>
      <c r="AO221" s="23">
        <v>1.1112439282469915</v>
      </c>
      <c r="AP221" s="23">
        <v>12.270816194023093</v>
      </c>
      <c r="AQ221" s="23">
        <v>7.3977176952293403E-2</v>
      </c>
      <c r="AR221" s="23">
        <v>-2.876745150758353E-2</v>
      </c>
      <c r="AS221" s="23">
        <v>-0.15457940057158701</v>
      </c>
      <c r="AT221" s="23">
        <v>-3.196765581894196E-2</v>
      </c>
      <c r="AU221" s="23">
        <v>0.58102922010107672</v>
      </c>
      <c r="AV221" s="23">
        <v>1.2746087845235257</v>
      </c>
      <c r="AW221" s="23">
        <v>-0.3050468472293329</v>
      </c>
      <c r="AX221" s="23">
        <v>1.486718363031688</v>
      </c>
      <c r="AY221" s="23">
        <v>3.4608930199011487</v>
      </c>
      <c r="AZ221" s="23">
        <v>1.902126955349005</v>
      </c>
      <c r="BA221" s="23">
        <v>2.1060816364556199</v>
      </c>
      <c r="BB221" s="23">
        <v>0.28894276542201885</v>
      </c>
      <c r="BC221" s="24">
        <v>4.8259716140352758E-2</v>
      </c>
    </row>
    <row r="222" spans="1:55" x14ac:dyDescent="0.2">
      <c r="A222" s="52" t="s">
        <v>688</v>
      </c>
      <c r="B222" s="52" t="s">
        <v>689</v>
      </c>
      <c r="C222" s="52" t="s">
        <v>34</v>
      </c>
      <c r="D222" s="52">
        <v>447566</v>
      </c>
      <c r="E222" s="52" t="s">
        <v>16</v>
      </c>
      <c r="F222" s="52">
        <v>2020</v>
      </c>
      <c r="G222" s="52" t="s">
        <v>17</v>
      </c>
      <c r="H222" s="53">
        <v>44012</v>
      </c>
      <c r="I222" s="53">
        <v>44068</v>
      </c>
      <c r="J222" s="53">
        <v>44068</v>
      </c>
      <c r="K222" s="54">
        <v>76614000</v>
      </c>
      <c r="L222" s="54">
        <v>76850000</v>
      </c>
      <c r="M222" s="52" t="s">
        <v>690</v>
      </c>
      <c r="N222" s="21">
        <v>1.3521425901039719</v>
      </c>
      <c r="O222" s="22">
        <v>1.3521425901039719</v>
      </c>
      <c r="P222" s="22">
        <v>0.43113500186927217</v>
      </c>
      <c r="Q222" s="22">
        <v>0.56707285595552137</v>
      </c>
      <c r="R222" s="22">
        <v>1.3300533586112101E-4</v>
      </c>
      <c r="S222" s="22">
        <v>4.7354840941265998E-5</v>
      </c>
      <c r="T222" s="22">
        <v>8.5650494919855026E-5</v>
      </c>
      <c r="U222" s="22">
        <v>2.0842905152521023E-4</v>
      </c>
      <c r="V222" s="22">
        <v>7.4208485837149149E-5</v>
      </c>
      <c r="W222" s="22">
        <v>1.3422056568806109E-4</v>
      </c>
      <c r="X222" s="23">
        <v>0.27552322981427846</v>
      </c>
      <c r="Y222" s="23">
        <v>1.2138716279885857</v>
      </c>
      <c r="Z222" s="23">
        <v>0.72447677018572154</v>
      </c>
      <c r="AA222" s="23">
        <v>0.28261945567463354</v>
      </c>
      <c r="AB222" s="24">
        <v>0.63813242390077063</v>
      </c>
      <c r="AC222" s="25">
        <v>0.40576064468874828</v>
      </c>
      <c r="AD222" s="23">
        <v>0.22428519321865312</v>
      </c>
      <c r="AE222" s="23">
        <v>0.22428519321865312</v>
      </c>
      <c r="AF222" s="23">
        <v>0.17481219067956658</v>
      </c>
      <c r="AG222" s="23">
        <v>-847.72160356347433</v>
      </c>
      <c r="AH222" s="24">
        <v>-847.72160356347433</v>
      </c>
      <c r="AI222" s="25">
        <v>-0.37785878260324524</v>
      </c>
      <c r="AJ222" s="23">
        <v>1.0317008356151927</v>
      </c>
      <c r="AK222" s="23">
        <v>1186.1021671826625</v>
      </c>
      <c r="AL222" s="24">
        <v>1580.594427244582</v>
      </c>
      <c r="AM222" s="25">
        <v>0.19143724414204666</v>
      </c>
      <c r="AN222" s="23">
        <v>1.0951023689929844</v>
      </c>
      <c r="AO222" s="23">
        <v>0.69882032914496928</v>
      </c>
      <c r="AP222" s="23">
        <v>9.7389300798824721</v>
      </c>
      <c r="AQ222" s="23">
        <v>0.12216231262924783</v>
      </c>
      <c r="AR222" s="23">
        <v>0.30083196479573288</v>
      </c>
      <c r="AS222" s="23">
        <v>-0.11367199998585796</v>
      </c>
      <c r="AT222" s="23">
        <v>0.21022749265588184</v>
      </c>
      <c r="AU222" s="23">
        <v>0.63176550232901207</v>
      </c>
      <c r="AV222" s="23">
        <v>967.88235294117646</v>
      </c>
      <c r="AW222" s="23">
        <v>2454.4807692307691</v>
      </c>
      <c r="AX222" s="23">
        <v>1503.0096153846155</v>
      </c>
      <c r="AY222" s="23">
        <v>8.4859981031298361E-4</v>
      </c>
      <c r="AZ222" s="23">
        <v>-0.5596607702553944</v>
      </c>
      <c r="BA222" s="23">
        <v>1.0537907694796878</v>
      </c>
      <c r="BB222" s="23">
        <v>1178.4117647058824</v>
      </c>
      <c r="BC222" s="24">
        <v>0.19684593063095351</v>
      </c>
    </row>
    <row r="223" spans="1:55" x14ac:dyDescent="0.2">
      <c r="A223" s="52" t="s">
        <v>697</v>
      </c>
      <c r="B223" s="52" t="s">
        <v>698</v>
      </c>
      <c r="C223" s="52" t="s">
        <v>24</v>
      </c>
      <c r="D223" s="52">
        <v>89661</v>
      </c>
      <c r="E223" s="52" t="s">
        <v>16</v>
      </c>
      <c r="F223" s="52">
        <v>2019</v>
      </c>
      <c r="G223" s="52" t="s">
        <v>17</v>
      </c>
      <c r="H223" s="53">
        <v>43861</v>
      </c>
      <c r="I223" s="53">
        <v>43879</v>
      </c>
      <c r="J223" s="53">
        <v>43879</v>
      </c>
      <c r="K223" s="54">
        <v>2631900000</v>
      </c>
      <c r="L223" s="54">
        <v>2676800000</v>
      </c>
      <c r="M223" s="52" t="s">
        <v>699</v>
      </c>
      <c r="N223" s="21">
        <v>1.2562562562562563</v>
      </c>
      <c r="O223" s="22">
        <v>1.0054498943387833</v>
      </c>
      <c r="P223" s="22">
        <v>0.53628628628628627</v>
      </c>
      <c r="Q223" s="22">
        <v>1.6521834171276757</v>
      </c>
      <c r="R223" s="22">
        <v>0.17559342665855143</v>
      </c>
      <c r="S223" s="22">
        <v>7.6207141407993511E-3</v>
      </c>
      <c r="T223" s="22">
        <v>0.16797271251775209</v>
      </c>
      <c r="U223" s="22">
        <v>0.46570597434043481</v>
      </c>
      <c r="V223" s="22">
        <v>2.0211531670898421E-2</v>
      </c>
      <c r="W223" s="22">
        <v>0.44549444266953642</v>
      </c>
      <c r="X223" s="23">
        <v>0.28644248326232502</v>
      </c>
      <c r="Y223" s="23">
        <v>0.77794783245689769</v>
      </c>
      <c r="Z223" s="23">
        <v>0.71355751673767498</v>
      </c>
      <c r="AA223" s="23">
        <v>0.21327221545952527</v>
      </c>
      <c r="AB223" s="24">
        <v>0.37704782917427471</v>
      </c>
      <c r="AC223" s="25">
        <v>0.66419283686128272</v>
      </c>
      <c r="AD223" s="23">
        <v>0.25554783753153221</v>
      </c>
      <c r="AE223" s="23">
        <v>0.25554783753153221</v>
      </c>
      <c r="AF223" s="23">
        <v>0.18424548190935791</v>
      </c>
      <c r="AG223" s="23">
        <v>-537.69230769230774</v>
      </c>
      <c r="AH223" s="24">
        <v>-537.69230769230774</v>
      </c>
      <c r="AI223" s="25">
        <v>-0.7549111718483088</v>
      </c>
      <c r="AJ223" s="23">
        <v>0.65109553998442893</v>
      </c>
      <c r="AK223" s="23">
        <v>0.48739890236857308</v>
      </c>
      <c r="AL223" s="24">
        <v>0.84546504910456388</v>
      </c>
      <c r="AM223" s="25">
        <v>0.25422474819660001</v>
      </c>
      <c r="AN223" s="23">
        <v>1.3798153721982143</v>
      </c>
      <c r="AO223" s="23">
        <v>0.5202563907486305</v>
      </c>
      <c r="AP223" s="23">
        <v>8.9039713541666661</v>
      </c>
      <c r="AQ223" s="23">
        <v>9.5854889429904652E-2</v>
      </c>
      <c r="AR223" s="23">
        <v>0.28535565873335039</v>
      </c>
      <c r="AS223" s="23">
        <v>-0.21541817472793964</v>
      </c>
      <c r="AT223" s="23">
        <v>0.1484581050923108</v>
      </c>
      <c r="AU223" s="23">
        <v>0.46946946946946949</v>
      </c>
      <c r="AV223" s="23">
        <v>0.60961871750433272</v>
      </c>
      <c r="AW223" s="23">
        <v>0.88382275232128027</v>
      </c>
      <c r="AX223" s="23">
        <v>0.63727636445987768</v>
      </c>
      <c r="AY223" s="23">
        <v>1.3207439198855508</v>
      </c>
      <c r="AZ223" s="23">
        <v>0.40100143061516452</v>
      </c>
      <c r="BA223" s="23">
        <v>1.1167405251670084</v>
      </c>
      <c r="BB223" s="23">
        <v>0.75714904679376083</v>
      </c>
      <c r="BC223" s="24">
        <v>0.17221838967182418</v>
      </c>
    </row>
    <row r="224" spans="1:55" x14ac:dyDescent="0.2">
      <c r="A224" s="52" t="s">
        <v>703</v>
      </c>
      <c r="B224" s="52" t="s">
        <v>704</v>
      </c>
      <c r="C224" s="52" t="s">
        <v>34</v>
      </c>
      <c r="D224" s="52">
        <v>385619</v>
      </c>
      <c r="E224" s="52" t="s">
        <v>16</v>
      </c>
      <c r="F224" s="52">
        <v>2019</v>
      </c>
      <c r="G224" s="52" t="s">
        <v>17</v>
      </c>
      <c r="H224" s="53">
        <v>43830</v>
      </c>
      <c r="I224" s="53">
        <v>43881</v>
      </c>
      <c r="J224" s="53">
        <v>43881</v>
      </c>
      <c r="K224" s="54">
        <v>336200000</v>
      </c>
      <c r="L224" s="54">
        <v>345500000</v>
      </c>
      <c r="M224" s="52" t="s">
        <v>705</v>
      </c>
      <c r="N224" s="21">
        <v>2.0790206619599716</v>
      </c>
      <c r="O224" s="22">
        <v>2.0790206619599716</v>
      </c>
      <c r="P224" s="22">
        <v>1.2654964699786255</v>
      </c>
      <c r="Q224" s="22">
        <v>0.91682210558278754</v>
      </c>
      <c r="R224" s="22">
        <v>0.19053599918530839</v>
      </c>
      <c r="S224" s="22">
        <v>0</v>
      </c>
      <c r="T224" s="22">
        <v>0.19053599918530839</v>
      </c>
      <c r="U224" s="22">
        <v>0.36522361514770313</v>
      </c>
      <c r="V224" s="22">
        <v>0</v>
      </c>
      <c r="W224" s="22">
        <v>0.36522361514770313</v>
      </c>
      <c r="X224" s="23">
        <v>0.36319404369915248</v>
      </c>
      <c r="Y224" s="23">
        <v>0.86750206969218036</v>
      </c>
      <c r="Z224" s="23">
        <v>0.63680595630084746</v>
      </c>
      <c r="AA224" s="23">
        <v>0.37759824388698415</v>
      </c>
      <c r="AB224" s="24">
        <v>0.52169682157122332</v>
      </c>
      <c r="AC224" s="25">
        <v>0.58865343951050519</v>
      </c>
      <c r="AD224" s="23">
        <v>0.10741440590273091</v>
      </c>
      <c r="AE224" s="23">
        <v>0.10741440590273091</v>
      </c>
      <c r="AF224" s="23">
        <v>7.7608314212444324E-2</v>
      </c>
      <c r="AG224" s="23" t="e">
        <v>#DIV/0!</v>
      </c>
      <c r="AH224" s="24" t="e">
        <v>#DIV/0!</v>
      </c>
      <c r="AI224" s="25">
        <v>-2.3233125354509361</v>
      </c>
      <c r="AJ224" s="23">
        <v>0.34257400090679446</v>
      </c>
      <c r="AK224" s="23">
        <v>0.15962943167646534</v>
      </c>
      <c r="AL224" s="24">
        <v>0.31409228576518794</v>
      </c>
      <c r="AM224" s="25">
        <v>7.4827571248861316E-2</v>
      </c>
      <c r="AN224" s="23">
        <v>0.96416952240489306</v>
      </c>
      <c r="AO224" s="23">
        <v>0.50300417529447705</v>
      </c>
      <c r="AP224" s="23">
        <v>2.6684674950477221</v>
      </c>
      <c r="AQ224" s="23">
        <v>3.9037306086425201E-2</v>
      </c>
      <c r="AR224" s="23">
        <v>0.11897691996220812</v>
      </c>
      <c r="AS224" s="23">
        <v>-0.27642056957754085</v>
      </c>
      <c r="AT224" s="23">
        <v>5.9845887504667503E-2</v>
      </c>
      <c r="AU224" s="23">
        <v>4.5339724075393482E-4</v>
      </c>
      <c r="AV224" s="23">
        <v>4.1570164499079519E-4</v>
      </c>
      <c r="AW224" s="23">
        <v>0.31409228576518794</v>
      </c>
      <c r="AX224" s="23">
        <v>4.1570164499079519E-4</v>
      </c>
      <c r="AY224" s="23">
        <v>3.5264921465968588</v>
      </c>
      <c r="AZ224" s="23">
        <v>-0.56523560209424084</v>
      </c>
      <c r="BA224" s="23">
        <v>2.0289855072463769E-3</v>
      </c>
      <c r="BB224" s="23">
        <v>0.28356790783300673</v>
      </c>
      <c r="BC224" s="24">
        <v>6.5466560640544028E-2</v>
      </c>
    </row>
    <row r="225" spans="1:55" x14ac:dyDescent="0.2">
      <c r="A225" s="52" t="s">
        <v>709</v>
      </c>
      <c r="B225" s="52" t="s">
        <v>710</v>
      </c>
      <c r="C225" s="52" t="s">
        <v>91</v>
      </c>
      <c r="D225" s="52">
        <v>97995</v>
      </c>
      <c r="E225" s="52" t="s">
        <v>16</v>
      </c>
      <c r="F225" s="52">
        <v>2019</v>
      </c>
      <c r="G225" s="52" t="s">
        <v>17</v>
      </c>
      <c r="H225" s="53">
        <v>43830</v>
      </c>
      <c r="I225" s="53">
        <v>43885</v>
      </c>
      <c r="J225" s="53">
        <v>43885</v>
      </c>
      <c r="K225" s="54">
        <v>342000000</v>
      </c>
      <c r="L225" s="54">
        <v>344000000</v>
      </c>
      <c r="M225" s="52" t="s">
        <v>711</v>
      </c>
      <c r="N225" s="21">
        <v>0.71808287986605279</v>
      </c>
      <c r="O225" s="22">
        <v>0.46149016324822101</v>
      </c>
      <c r="P225" s="22">
        <v>8.3089158643784009E-2</v>
      </c>
      <c r="Q225" s="22">
        <v>4.2999396499698248</v>
      </c>
      <c r="R225" s="22">
        <v>0.45103621043042585</v>
      </c>
      <c r="S225" s="22">
        <v>4.1391482578000453E-2</v>
      </c>
      <c r="T225" s="22">
        <v>0.40964472785242539</v>
      </c>
      <c r="U225" s="22">
        <v>2.3904646952323478</v>
      </c>
      <c r="V225" s="22">
        <v>0.21937235968617985</v>
      </c>
      <c r="W225" s="22">
        <v>2.171092335546168</v>
      </c>
      <c r="X225" s="23">
        <v>0.19534274652698702</v>
      </c>
      <c r="Y225" s="23">
        <v>0.36309849895913227</v>
      </c>
      <c r="Z225" s="23">
        <v>0.80465725347301298</v>
      </c>
      <c r="AA225" s="23">
        <v>0.33369391938055115</v>
      </c>
      <c r="AB225" s="24">
        <v>0.18868139375996357</v>
      </c>
      <c r="AC225" s="25">
        <v>0.32265429371041393</v>
      </c>
      <c r="AD225" s="23">
        <v>0.10318161732213875</v>
      </c>
      <c r="AE225" s="23">
        <v>0.10318161732213875</v>
      </c>
      <c r="AF225" s="23">
        <v>7.0702607158638978E-2</v>
      </c>
      <c r="AG225" s="23">
        <v>4.933098591549296</v>
      </c>
      <c r="AH225" s="24">
        <v>4.933098591549296</v>
      </c>
      <c r="AI225" s="25">
        <v>-1.6198979591836735</v>
      </c>
      <c r="AJ225" s="23">
        <v>0.24612808706571787</v>
      </c>
      <c r="AK225" s="23">
        <v>5.1375915172936125E-2</v>
      </c>
      <c r="AL225" s="24">
        <v>0.14844736177732895</v>
      </c>
      <c r="AM225" s="25">
        <v>0.28968014484007243</v>
      </c>
      <c r="AN225" s="23">
        <v>4.0971635485817739</v>
      </c>
      <c r="AO225" s="23">
        <v>0.77305852880892734</v>
      </c>
      <c r="AP225" s="23">
        <v>-10.080178173719377</v>
      </c>
      <c r="AQ225" s="23">
        <v>5.4657253473012979E-2</v>
      </c>
      <c r="AR225" s="23">
        <v>8.6610693769332739E-2</v>
      </c>
      <c r="AS225" s="23">
        <v>-0.14030048608042422</v>
      </c>
      <c r="AT225" s="23">
        <v>6.6955135504440905E-2</v>
      </c>
      <c r="AU225" s="23">
        <v>0.40812055253244034</v>
      </c>
      <c r="AV225" s="23">
        <v>0.24614996213077506</v>
      </c>
      <c r="AW225" s="23">
        <v>0.16344683808200139</v>
      </c>
      <c r="AX225" s="23">
        <v>0.27102154273801249</v>
      </c>
      <c r="AY225" s="23">
        <v>5.6545324768022844</v>
      </c>
      <c r="AZ225" s="23">
        <v>5.3711634546752318</v>
      </c>
      <c r="BA225" s="23">
        <v>2.03125</v>
      </c>
      <c r="BB225" s="23">
        <v>0.17684928048472609</v>
      </c>
      <c r="BC225" s="24">
        <v>0.10957297043641483</v>
      </c>
    </row>
    <row r="226" spans="1:55" x14ac:dyDescent="0.2">
      <c r="A226" s="52" t="s">
        <v>712</v>
      </c>
      <c r="B226" s="52" t="s">
        <v>713</v>
      </c>
      <c r="C226" s="52" t="s">
        <v>34</v>
      </c>
      <c r="D226" s="52">
        <v>186556</v>
      </c>
      <c r="E226" s="52" t="s">
        <v>16</v>
      </c>
      <c r="F226" s="52">
        <v>2019</v>
      </c>
      <c r="G226" s="52" t="s">
        <v>17</v>
      </c>
      <c r="H226" s="53">
        <v>43769</v>
      </c>
      <c r="I226" s="53">
        <v>43817</v>
      </c>
      <c r="J226" s="53">
        <v>43817</v>
      </c>
      <c r="K226" s="54">
        <v>189000000</v>
      </c>
      <c r="L226" s="54">
        <v>192000000</v>
      </c>
      <c r="M226" s="52" t="s">
        <v>714</v>
      </c>
      <c r="N226" s="21">
        <v>3.2053838484546362</v>
      </c>
      <c r="O226" s="22">
        <v>2.5024925224327017</v>
      </c>
      <c r="P226" s="22">
        <v>1.5932203389830508</v>
      </c>
      <c r="Q226" s="22">
        <v>1.2047270306258322</v>
      </c>
      <c r="R226" s="22">
        <v>0.26996829231466102</v>
      </c>
      <c r="S226" s="22">
        <v>0</v>
      </c>
      <c r="T226" s="22">
        <v>0.26996829231466102</v>
      </c>
      <c r="U226" s="22">
        <v>0.59520639147802934</v>
      </c>
      <c r="V226" s="22">
        <v>0</v>
      </c>
      <c r="W226" s="22">
        <v>0.59520639147802934</v>
      </c>
      <c r="X226" s="23">
        <v>0.48542956364185413</v>
      </c>
      <c r="Y226" s="23">
        <v>0.61007311129163277</v>
      </c>
      <c r="Z226" s="23">
        <v>0.51457043635814581</v>
      </c>
      <c r="AA226" s="23">
        <v>0.1825456741657859</v>
      </c>
      <c r="AB226" s="24">
        <v>0.45357088932507927</v>
      </c>
      <c r="AC226" s="25">
        <v>0.5888914710666977</v>
      </c>
      <c r="AD226" s="23">
        <v>0.1652335579828027</v>
      </c>
      <c r="AE226" s="23">
        <v>0.1652335579828027</v>
      </c>
      <c r="AF226" s="23">
        <v>0.14431791773181502</v>
      </c>
      <c r="AG226" s="23">
        <v>12.473684210526315</v>
      </c>
      <c r="AH226" s="24">
        <v>12.473684210526315</v>
      </c>
      <c r="AI226" s="25">
        <v>-0.12224448897795591</v>
      </c>
      <c r="AJ226" s="23">
        <v>0.99501495513459626</v>
      </c>
      <c r="AK226" s="23">
        <v>0.55816554809843399</v>
      </c>
      <c r="AL226" s="24">
        <v>0.55816554809843399</v>
      </c>
      <c r="AM226" s="25">
        <v>0.20672436750998668</v>
      </c>
      <c r="AN226" s="23">
        <v>1.4324234354194407</v>
      </c>
      <c r="AO226" s="23">
        <v>0.64970557149328101</v>
      </c>
      <c r="AP226" s="23">
        <v>1.9452983725135624</v>
      </c>
      <c r="AQ226" s="23">
        <v>9.3764155216669184E-2</v>
      </c>
      <c r="AR226" s="23">
        <v>0.23193121078317452</v>
      </c>
      <c r="AS226" s="23">
        <v>-2.835231234022775E-2</v>
      </c>
      <c r="AT226" s="23">
        <v>0.15068699984901102</v>
      </c>
      <c r="AU226" s="23">
        <v>0.79960119641076766</v>
      </c>
      <c r="AV226" s="23">
        <v>0.44854586129753915</v>
      </c>
      <c r="AW226" s="23">
        <v>0.55816554809843399</v>
      </c>
      <c r="AX226" s="23">
        <v>0.44854586129753915</v>
      </c>
      <c r="AY226" s="23">
        <v>2.5147679324894514</v>
      </c>
      <c r="AZ226" s="23">
        <v>0.2672292545710267</v>
      </c>
      <c r="BA226" s="23">
        <v>1.2914653784219001</v>
      </c>
      <c r="BB226" s="23">
        <v>0.3976510067114094</v>
      </c>
      <c r="BC226" s="24">
        <v>0.12651245551601423</v>
      </c>
    </row>
    <row r="227" spans="1:55" x14ac:dyDescent="0.2">
      <c r="A227" s="52" t="s">
        <v>730</v>
      </c>
      <c r="B227" s="52" t="s">
        <v>731</v>
      </c>
      <c r="C227" s="52" t="s">
        <v>91</v>
      </c>
      <c r="D227" s="52">
        <v>693432</v>
      </c>
      <c r="E227" s="52" t="s">
        <v>16</v>
      </c>
      <c r="F227" s="52">
        <v>2019</v>
      </c>
      <c r="G227" s="52" t="s">
        <v>17</v>
      </c>
      <c r="H227" s="53">
        <v>43830</v>
      </c>
      <c r="I227" s="53">
        <v>43875</v>
      </c>
      <c r="J227" s="53">
        <v>43875</v>
      </c>
      <c r="K227" s="54">
        <v>1223000000</v>
      </c>
      <c r="L227" s="54">
        <v>1227000000</v>
      </c>
      <c r="M227" s="52" t="s">
        <v>732</v>
      </c>
      <c r="N227" s="21">
        <v>1.0281904761904761</v>
      </c>
      <c r="O227" s="22">
        <v>0.68266666666666664</v>
      </c>
      <c r="P227" s="22">
        <v>0.28939682539682537</v>
      </c>
      <c r="Q227" s="22">
        <v>0.96042435602620335</v>
      </c>
      <c r="R227" s="22">
        <v>0.28826022671266632</v>
      </c>
      <c r="S227" s="22">
        <v>1.0133070478068013E-2</v>
      </c>
      <c r="T227" s="22">
        <v>0.27812715623459833</v>
      </c>
      <c r="U227" s="22">
        <v>0.56511236932114628</v>
      </c>
      <c r="V227" s="22">
        <v>1.986511816653462E-2</v>
      </c>
      <c r="W227" s="22">
        <v>0.5452472511546117</v>
      </c>
      <c r="X227" s="23">
        <v>7.9812715623459832E-2</v>
      </c>
      <c r="Y227" s="23">
        <v>2.9995942499420356</v>
      </c>
      <c r="Z227" s="23">
        <v>0.92018728437654018</v>
      </c>
      <c r="AA227" s="23">
        <v>0.35037949728930506</v>
      </c>
      <c r="AB227" s="24">
        <v>0.51009364218827014</v>
      </c>
      <c r="AC227" s="25">
        <v>0.32618008567882451</v>
      </c>
      <c r="AD227" s="23">
        <v>0.19894302758537855</v>
      </c>
      <c r="AE227" s="23">
        <v>0.19894302758537855</v>
      </c>
      <c r="AF227" s="23">
        <v>7.7471273571685956E-2</v>
      </c>
      <c r="AG227" s="23">
        <v>3.650991917707568</v>
      </c>
      <c r="AH227" s="24">
        <v>3.650991917707568</v>
      </c>
      <c r="AI227" s="25">
        <v>-1.101632882882883</v>
      </c>
      <c r="AJ227" s="23">
        <v>0.45104761904761903</v>
      </c>
      <c r="AK227" s="23">
        <v>5.4677882642593351E-2</v>
      </c>
      <c r="AL227" s="24">
        <v>0.12146081247435371</v>
      </c>
      <c r="AM227" s="25">
        <v>3.7392026899070514E-2</v>
      </c>
      <c r="AN227" s="23">
        <v>0.48265666969410037</v>
      </c>
      <c r="AO227" s="23">
        <v>0.2462000985707245</v>
      </c>
      <c r="AP227" s="23">
        <v>112.50900900900901</v>
      </c>
      <c r="AQ227" s="23">
        <v>1.9073435189748644E-2</v>
      </c>
      <c r="AR227" s="23">
        <v>0.14221083396724987</v>
      </c>
      <c r="AS227" s="23">
        <v>-0.15666413100052048</v>
      </c>
      <c r="AT227" s="23">
        <v>3.5012321340561856E-2</v>
      </c>
      <c r="AU227" s="23">
        <v>0.64292063492063489</v>
      </c>
      <c r="AV227" s="23">
        <v>0.17312953084393379</v>
      </c>
      <c r="AW227" s="23">
        <v>0.12588602211511199</v>
      </c>
      <c r="AX227" s="23">
        <v>0.17943719875248088</v>
      </c>
      <c r="AY227" s="23">
        <v>5.8852887905011064</v>
      </c>
      <c r="AZ227" s="23">
        <v>5.4266452002414969</v>
      </c>
      <c r="BA227" s="23">
        <v>2.6165374677002582</v>
      </c>
      <c r="BB227" s="23">
        <v>0.16991519627957871</v>
      </c>
      <c r="BC227" s="24">
        <v>5.310179000801496E-2</v>
      </c>
    </row>
    <row r="228" spans="1:55" x14ac:dyDescent="0.2">
      <c r="A228" s="52" t="s">
        <v>718</v>
      </c>
      <c r="B228" s="52" t="s">
        <v>719</v>
      </c>
      <c r="C228" s="52" t="s">
        <v>72</v>
      </c>
      <c r="D228" s="52">
        <v>378175</v>
      </c>
      <c r="E228" s="52" t="s">
        <v>16</v>
      </c>
      <c r="F228" s="52">
        <v>2019</v>
      </c>
      <c r="G228" s="52" t="s">
        <v>17</v>
      </c>
      <c r="H228" s="53">
        <v>43830</v>
      </c>
      <c r="I228" s="53">
        <v>43886</v>
      </c>
      <c r="J228" s="53">
        <v>43886</v>
      </c>
      <c r="K228" s="54">
        <v>422496000</v>
      </c>
      <c r="L228" s="54">
        <v>424785000</v>
      </c>
      <c r="M228" s="52" t="s">
        <v>720</v>
      </c>
      <c r="N228" s="21">
        <v>5.6624531049904503E-2</v>
      </c>
      <c r="O228" s="22">
        <v>5.6624531049904503E-2</v>
      </c>
      <c r="P228" s="22">
        <v>2.0483664151001394E-2</v>
      </c>
      <c r="Q228" s="22">
        <v>1.2232060806371732</v>
      </c>
      <c r="R228" s="22">
        <v>4.4009261068532653E-2</v>
      </c>
      <c r="S228" s="22">
        <v>4.4009261068532653E-2</v>
      </c>
      <c r="T228" s="22">
        <v>0</v>
      </c>
      <c r="U228" s="22">
        <v>9.7841656811910607E-2</v>
      </c>
      <c r="V228" s="22">
        <v>9.7841656811910607E-2</v>
      </c>
      <c r="W228" s="22">
        <v>0</v>
      </c>
      <c r="X228" s="23">
        <v>3.1154768465557911E-2</v>
      </c>
      <c r="Y228" s="23">
        <v>0.44980085683887611</v>
      </c>
      <c r="Z228" s="23">
        <v>0.96884523153444213</v>
      </c>
      <c r="AA228" s="23">
        <v>0</v>
      </c>
      <c r="AB228" s="24">
        <v>0.44980085683887611</v>
      </c>
      <c r="AC228" s="25">
        <v>0.7092452739014431</v>
      </c>
      <c r="AD228" s="23">
        <v>0.62559410605375521</v>
      </c>
      <c r="AE228" s="23">
        <v>0.38581255759851718</v>
      </c>
      <c r="AF228" s="23">
        <v>0.29337535076849797</v>
      </c>
      <c r="AG228" s="23">
        <v>4.0868739254206714</v>
      </c>
      <c r="AH228" s="24">
        <v>2.5204318047295584</v>
      </c>
      <c r="AI228" s="25">
        <v>-0.82730951907722039</v>
      </c>
      <c r="AJ228" s="23">
        <v>9.6451224645377795E-2</v>
      </c>
      <c r="AK228" s="23">
        <v>0.1075664038610932</v>
      </c>
      <c r="AL228" s="24">
        <v>1.2058230442472024</v>
      </c>
      <c r="AM228" s="25">
        <v>6.8728180559345847E-2</v>
      </c>
      <c r="AN228" s="23">
        <v>0.23426705883542051</v>
      </c>
      <c r="AO228" s="23">
        <v>0.10537352379329555</v>
      </c>
      <c r="AP228" s="23">
        <v>-0.2030144799374814</v>
      </c>
      <c r="AQ228" s="23">
        <v>3.091399450457075E-2</v>
      </c>
      <c r="AR228" s="23">
        <v>0.50361209577490063</v>
      </c>
      <c r="AS228" s="23">
        <v>-0.41664308075700413</v>
      </c>
      <c r="AT228" s="23">
        <v>5.3067381156727933E-2</v>
      </c>
      <c r="AU228" s="23">
        <v>7.6550272458332208E-2</v>
      </c>
      <c r="AV228" s="23">
        <v>0.95702343762913011</v>
      </c>
      <c r="AW228" s="23" t="e">
        <v>#DIV/0!</v>
      </c>
      <c r="AX228" s="23" t="e">
        <v>#DIV/0!</v>
      </c>
      <c r="AY228" s="23">
        <v>0.66760552889622082</v>
      </c>
      <c r="AZ228" s="23">
        <v>0.49664202728033863</v>
      </c>
      <c r="BA228" s="23">
        <v>1.3624216148805253</v>
      </c>
      <c r="BB228" s="23">
        <v>0.92376985504371834</v>
      </c>
      <c r="BC228" s="24">
        <v>9.0383173130375902E-2</v>
      </c>
    </row>
    <row r="229" spans="1:55" x14ac:dyDescent="0.2">
      <c r="A229" s="52" t="s">
        <v>724</v>
      </c>
      <c r="B229" s="52" t="s">
        <v>725</v>
      </c>
      <c r="C229" s="52" t="s">
        <v>34</v>
      </c>
      <c r="D229" s="52">
        <v>132518</v>
      </c>
      <c r="E229" s="52" t="s">
        <v>16</v>
      </c>
      <c r="F229" s="52">
        <v>2020</v>
      </c>
      <c r="G229" s="52" t="s">
        <v>17</v>
      </c>
      <c r="H229" s="53">
        <v>44012</v>
      </c>
      <c r="I229" s="53">
        <v>44053</v>
      </c>
      <c r="J229" s="53">
        <v>44053</v>
      </c>
      <c r="K229" s="54">
        <v>155134000</v>
      </c>
      <c r="L229" s="54">
        <v>156097000</v>
      </c>
      <c r="M229" s="52" t="s">
        <v>726</v>
      </c>
      <c r="N229" s="21">
        <v>2.7789056975407491</v>
      </c>
      <c r="O229" s="22">
        <v>2.0076409618622582</v>
      </c>
      <c r="P229" s="22">
        <v>1.1651301987426652</v>
      </c>
      <c r="Q229" s="22">
        <v>2.4613671713272236</v>
      </c>
      <c r="R229" s="22">
        <v>0.37388846503648721</v>
      </c>
      <c r="S229" s="22">
        <v>0</v>
      </c>
      <c r="T229" s="22">
        <v>0.37388846503648721</v>
      </c>
      <c r="U229" s="22">
        <v>1.2941652586152235</v>
      </c>
      <c r="V229" s="22">
        <v>0</v>
      </c>
      <c r="W229" s="22">
        <v>1.2941652586152235</v>
      </c>
      <c r="X229" s="23">
        <v>0.50900488795210319</v>
      </c>
      <c r="Y229" s="23">
        <v>0.45882996228914397</v>
      </c>
      <c r="Z229" s="23">
        <v>0.49099511204789675</v>
      </c>
      <c r="AA229" s="23">
        <v>0.22041064832175999</v>
      </c>
      <c r="AB229" s="24">
        <v>0.28890318492752126</v>
      </c>
      <c r="AC229" s="25">
        <v>0.57812915488086991</v>
      </c>
      <c r="AD229" s="23">
        <v>0.30291449608227028</v>
      </c>
      <c r="AE229" s="23">
        <v>0.30291449608227028</v>
      </c>
      <c r="AF229" s="23">
        <v>0.20955841323334293</v>
      </c>
      <c r="AG229" s="23">
        <v>10.9740194916206</v>
      </c>
      <c r="AH229" s="24">
        <v>10.9740194916206</v>
      </c>
      <c r="AI229" s="25">
        <v>-0.73060404193720663</v>
      </c>
      <c r="AJ229" s="23">
        <v>1.046514090597287</v>
      </c>
      <c r="AK229" s="23">
        <v>0.36176062853239643</v>
      </c>
      <c r="AL229" s="24">
        <v>0.51268564445610099</v>
      </c>
      <c r="AM229" s="25">
        <v>0.45385321203576262</v>
      </c>
      <c r="AN229" s="23">
        <v>2.1657599188365579</v>
      </c>
      <c r="AO229" s="23">
        <v>0.62569493834025147</v>
      </c>
      <c r="AP229" s="23">
        <v>1.9202667937491049</v>
      </c>
      <c r="AQ229" s="23">
        <v>0.13111963844671745</v>
      </c>
      <c r="AR229" s="23">
        <v>0.30635895690703951</v>
      </c>
      <c r="AS229" s="23">
        <v>-0.22382709219994956</v>
      </c>
      <c r="AT229" s="23">
        <v>0.19168724865193384</v>
      </c>
      <c r="AU229" s="23">
        <v>0.89421609543789626</v>
      </c>
      <c r="AV229" s="23">
        <v>0.43807509071467893</v>
      </c>
      <c r="AW229" s="23">
        <v>0.51268564445610099</v>
      </c>
      <c r="AX229" s="23">
        <v>0.43807509071467893</v>
      </c>
      <c r="AY229" s="23">
        <v>1.972692384228331</v>
      </c>
      <c r="AZ229" s="23">
        <v>0.84668846121045005</v>
      </c>
      <c r="BA229" s="23">
        <v>1.2491738474751086</v>
      </c>
      <c r="BB229" s="23">
        <v>0.50692140751137715</v>
      </c>
      <c r="BC229" s="24">
        <v>0.23203293222556631</v>
      </c>
    </row>
    <row r="230" spans="1:55" x14ac:dyDescent="0.2">
      <c r="A230" s="52" t="s">
        <v>715</v>
      </c>
      <c r="B230" s="52" t="s">
        <v>716</v>
      </c>
      <c r="C230" s="52" t="s">
        <v>91</v>
      </c>
      <c r="D230" s="52">
        <v>384594</v>
      </c>
      <c r="E230" s="52" t="s">
        <v>16</v>
      </c>
      <c r="F230" s="52">
        <v>2019</v>
      </c>
      <c r="G230" s="52" t="s">
        <v>17</v>
      </c>
      <c r="H230" s="53">
        <v>43830</v>
      </c>
      <c r="I230" s="53">
        <v>43874</v>
      </c>
      <c r="J230" s="53">
        <v>43874</v>
      </c>
      <c r="K230" s="54">
        <v>342100000</v>
      </c>
      <c r="L230" s="54">
        <v>344500000</v>
      </c>
      <c r="M230" s="52" t="s">
        <v>717</v>
      </c>
      <c r="N230" s="21">
        <v>0.73088596618008383</v>
      </c>
      <c r="O230" s="22">
        <v>0.47217806041335453</v>
      </c>
      <c r="P230" s="22">
        <v>6.3882063882063883E-2</v>
      </c>
      <c r="Q230" s="22">
        <v>77.778350515463913</v>
      </c>
      <c r="R230" s="22">
        <v>0.50690309494209251</v>
      </c>
      <c r="S230" s="22">
        <v>0.10037296342341163</v>
      </c>
      <c r="T230" s="22">
        <v>0.40653013151868089</v>
      </c>
      <c r="U230" s="22">
        <v>39.932989690721648</v>
      </c>
      <c r="V230" s="22">
        <v>7.9072164948453612</v>
      </c>
      <c r="W230" s="22">
        <v>32.02577319587629</v>
      </c>
      <c r="X230" s="23">
        <v>0.33089053196361973</v>
      </c>
      <c r="Y230" s="23">
        <v>1.404169079328315E-2</v>
      </c>
      <c r="Z230" s="23">
        <v>0.66910946803638027</v>
      </c>
      <c r="AA230" s="23">
        <v>9.5989007393836284E-2</v>
      </c>
      <c r="AB230" s="24">
        <v>1.2693842831904731E-2</v>
      </c>
      <c r="AC230" s="25">
        <v>0.32710027100271005</v>
      </c>
      <c r="AD230" s="23">
        <v>0.16211382113821138</v>
      </c>
      <c r="AE230" s="23">
        <v>0.16211382113821138</v>
      </c>
      <c r="AF230" s="23">
        <v>0.11691056910569106</v>
      </c>
      <c r="AG230" s="23">
        <v>11.964</v>
      </c>
      <c r="AH230" s="24">
        <v>11.964</v>
      </c>
      <c r="AI230" s="25">
        <v>-0.65497076023391809</v>
      </c>
      <c r="AJ230" s="23">
        <v>0.39543286602110134</v>
      </c>
      <c r="AK230" s="23">
        <v>0.17142119530140701</v>
      </c>
      <c r="AL230" s="24">
        <v>0.35316896863301922</v>
      </c>
      <c r="AM230" s="25">
        <v>11.118556701030927</v>
      </c>
      <c r="AN230" s="23">
        <v>95.103092783505161</v>
      </c>
      <c r="AO230" s="23">
        <v>1.2072237126218675</v>
      </c>
      <c r="AP230" s="23">
        <v>-9.9087003222341572</v>
      </c>
      <c r="AQ230" s="23">
        <v>0.14113721128050774</v>
      </c>
      <c r="AR230" s="23">
        <v>0.14829268292682926</v>
      </c>
      <c r="AS230" s="23">
        <v>-9.7127371273712737E-2</v>
      </c>
      <c r="AT230" s="23">
        <v>0.17902244323758423</v>
      </c>
      <c r="AU230" s="23">
        <v>0.24483306836248012</v>
      </c>
      <c r="AV230" s="23">
        <v>0.21866528978959598</v>
      </c>
      <c r="AW230" s="23">
        <v>0.44036697247706424</v>
      </c>
      <c r="AX230" s="23">
        <v>0.27265411234508291</v>
      </c>
      <c r="AY230" s="23">
        <v>2.5901036442661316</v>
      </c>
      <c r="AZ230" s="23">
        <v>2.4423269809428283</v>
      </c>
      <c r="BA230" s="23">
        <v>0.78535002318034308</v>
      </c>
      <c r="BB230" s="23">
        <v>0.38608493610429845</v>
      </c>
      <c r="BC230" s="24">
        <v>0.35760401721664276</v>
      </c>
    </row>
    <row r="231" spans="1:55" x14ac:dyDescent="0.2">
      <c r="A231" s="52" t="s">
        <v>721</v>
      </c>
      <c r="B231" s="52" t="s">
        <v>722</v>
      </c>
      <c r="C231" s="52" t="s">
        <v>138</v>
      </c>
      <c r="D231" s="52">
        <v>88392</v>
      </c>
      <c r="E231" s="52" t="s">
        <v>16</v>
      </c>
      <c r="F231" s="52">
        <v>2019</v>
      </c>
      <c r="G231" s="52" t="s">
        <v>17</v>
      </c>
      <c r="H231" s="53">
        <v>43830</v>
      </c>
      <c r="I231" s="53">
        <v>43873</v>
      </c>
      <c r="J231" s="53">
        <v>43873</v>
      </c>
      <c r="K231" s="54">
        <v>2268000000</v>
      </c>
      <c r="L231" s="54">
        <v>2268000000</v>
      </c>
      <c r="M231" s="52" t="s">
        <v>723</v>
      </c>
      <c r="N231" s="21">
        <v>0.63490196078431371</v>
      </c>
      <c r="O231" s="22">
        <v>0.56215686274509802</v>
      </c>
      <c r="P231" s="22">
        <v>0.21764705882352942</v>
      </c>
      <c r="Q231" s="22">
        <v>1.125512339132678</v>
      </c>
      <c r="R231" s="22">
        <v>0.44985638577612364</v>
      </c>
      <c r="S231" s="22">
        <v>3.3402106341950184E-2</v>
      </c>
      <c r="T231" s="22">
        <v>0.41645427943417346</v>
      </c>
      <c r="U231" s="22">
        <v>0.95617529880478092</v>
      </c>
      <c r="V231" s="22">
        <v>7.0996589182836994E-2</v>
      </c>
      <c r="W231" s="22">
        <v>0.88517870962194389</v>
      </c>
      <c r="X231" s="23">
        <v>4.3664118019876748E-2</v>
      </c>
      <c r="Y231" s="23">
        <v>0.69736158305016993</v>
      </c>
      <c r="Z231" s="23">
        <v>0.9563358819801232</v>
      </c>
      <c r="AA231" s="23">
        <v>0.2892646682039457</v>
      </c>
      <c r="AB231" s="24">
        <v>0.47047480345752929</v>
      </c>
      <c r="AC231" s="25">
        <v>0.75297145885381178</v>
      </c>
      <c r="AD231" s="23">
        <v>0.48012718600953896</v>
      </c>
      <c r="AE231" s="23">
        <v>0.29760012112953288</v>
      </c>
      <c r="AF231" s="23">
        <v>0.16579604814898932</v>
      </c>
      <c r="AG231" s="23">
        <v>3.5213770127706829</v>
      </c>
      <c r="AH231" s="24">
        <v>2.1826762909494724</v>
      </c>
      <c r="AI231" s="25">
        <v>-1.302653748946925</v>
      </c>
      <c r="AJ231" s="23">
        <v>0.93098039215686279</v>
      </c>
      <c r="AK231" s="23">
        <v>7.7488009592326143E-2</v>
      </c>
      <c r="AL231" s="24">
        <v>0.14232613908872901</v>
      </c>
      <c r="AM231" s="25">
        <v>6.2770500730889398E-2</v>
      </c>
      <c r="AN231" s="23">
        <v>0.37860070509329591</v>
      </c>
      <c r="AO231" s="23">
        <v>0.17812209231765039</v>
      </c>
      <c r="AP231" s="23">
        <v>-7.0939849624060152</v>
      </c>
      <c r="AQ231" s="23">
        <v>2.9531938994295886E-2</v>
      </c>
      <c r="AR231" s="23">
        <v>0.35945188886365359</v>
      </c>
      <c r="AS231" s="23">
        <v>-0.46824135059429178</v>
      </c>
      <c r="AT231" s="23">
        <v>6.4026322531925514E-2</v>
      </c>
      <c r="AU231" s="23">
        <v>0.59490196078431368</v>
      </c>
      <c r="AV231" s="23">
        <v>9.0947242206235013E-2</v>
      </c>
      <c r="AW231" s="23">
        <v>0.15374154065343393</v>
      </c>
      <c r="AX231" s="23">
        <v>9.8241751125214521E-2</v>
      </c>
      <c r="AY231" s="23">
        <v>5.2601702932828758</v>
      </c>
      <c r="AZ231" s="23">
        <v>5.0851466414380324</v>
      </c>
      <c r="BA231" s="23">
        <v>1.3853881278538813</v>
      </c>
      <c r="BB231" s="23">
        <v>0.11783573141486811</v>
      </c>
      <c r="BC231" s="24">
        <v>5.6923990326831458E-2</v>
      </c>
    </row>
    <row r="232" spans="1:55" x14ac:dyDescent="0.2">
      <c r="A232" s="52" t="s">
        <v>248</v>
      </c>
      <c r="B232" s="52" t="s">
        <v>249</v>
      </c>
      <c r="C232" s="52" t="s">
        <v>45</v>
      </c>
      <c r="D232" s="52">
        <v>327637</v>
      </c>
      <c r="E232" s="52" t="s">
        <v>16</v>
      </c>
      <c r="F232" s="52">
        <v>2019</v>
      </c>
      <c r="G232" s="52" t="s">
        <v>17</v>
      </c>
      <c r="H232" s="53">
        <v>43890</v>
      </c>
      <c r="I232" s="53">
        <v>43942</v>
      </c>
      <c r="J232" s="53">
        <v>43942</v>
      </c>
      <c r="K232" s="54">
        <v>163393000</v>
      </c>
      <c r="L232" s="54">
        <v>165831000</v>
      </c>
      <c r="M232" s="52" t="s">
        <v>250</v>
      </c>
      <c r="N232" s="21">
        <v>2.3872224470208319</v>
      </c>
      <c r="O232" s="22">
        <v>0.53252575247262179</v>
      </c>
      <c r="P232" s="22">
        <v>3.7929715574373482E-2</v>
      </c>
      <c r="Q232" s="22">
        <v>4.5937599416271437</v>
      </c>
      <c r="R232" s="22">
        <v>0.75031052288610356</v>
      </c>
      <c r="S232" s="22">
        <v>2.0560300636812641E-2</v>
      </c>
      <c r="T232" s="22">
        <v>0.72975022224929087</v>
      </c>
      <c r="U232" s="22">
        <v>4.1970569467016023</v>
      </c>
      <c r="V232" s="22">
        <v>0.1150093860900136</v>
      </c>
      <c r="W232" s="22">
        <v>4.0820475606115885</v>
      </c>
      <c r="X232" s="23">
        <v>0.17378120537997443</v>
      </c>
      <c r="Y232" s="23">
        <v>0.17877063199625162</v>
      </c>
      <c r="Z232" s="23">
        <v>0.82621879462002557</v>
      </c>
      <c r="AA232" s="23">
        <v>0</v>
      </c>
      <c r="AB232" s="24">
        <v>0.17877063199625162</v>
      </c>
      <c r="AC232" s="25">
        <v>0.13397351090825008</v>
      </c>
      <c r="AD232" s="23">
        <v>3.8497711637315517E-2</v>
      </c>
      <c r="AE232" s="23">
        <v>3.8497711637315517E-2</v>
      </c>
      <c r="AF232" s="23">
        <v>4.3722124428524488E-2</v>
      </c>
      <c r="AG232" s="23">
        <v>9.4241810931608185</v>
      </c>
      <c r="AH232" s="24">
        <v>9.4241810931608185</v>
      </c>
      <c r="AI232" s="25">
        <v>-2.9034893451560824</v>
      </c>
      <c r="AJ232" s="23">
        <v>-0.15417014452921632</v>
      </c>
      <c r="AK232" s="23">
        <v>-1.4957849457172167E-2</v>
      </c>
      <c r="AL232" s="24">
        <v>-1.4957849457172167E-2</v>
      </c>
      <c r="AM232" s="25">
        <v>0.23572896421345893</v>
      </c>
      <c r="AN232" s="23">
        <v>5.3915258532055326</v>
      </c>
      <c r="AO232" s="23">
        <v>0.96384648420168273</v>
      </c>
      <c r="AP232" s="23">
        <v>9.5444705915508834</v>
      </c>
      <c r="AQ232" s="23">
        <v>4.214141591226183E-2</v>
      </c>
      <c r="AR232" s="23">
        <v>-1.1644003512403822E-2</v>
      </c>
      <c r="AS232" s="23">
        <v>3.3808240133224497E-2</v>
      </c>
      <c r="AT232" s="23">
        <v>-1.1223031847462468E-2</v>
      </c>
      <c r="AU232" s="23">
        <v>-0.40787590074196572</v>
      </c>
      <c r="AV232" s="23">
        <v>-3.9572813135364537E-2</v>
      </c>
      <c r="AW232" s="23">
        <v>-1.5379278423335039E-2</v>
      </c>
      <c r="AX232" s="23">
        <v>-4.0687754810338851E-2</v>
      </c>
      <c r="AY232" s="23">
        <v>20.220796320466128</v>
      </c>
      <c r="AZ232" s="23">
        <v>20.146383679354905</v>
      </c>
      <c r="BA232" s="23">
        <v>-0.70457761024185284</v>
      </c>
      <c r="BB232" s="23">
        <v>4.9454036535043246E-2</v>
      </c>
      <c r="BC232" s="24">
        <v>4.00191329059124E-2</v>
      </c>
    </row>
    <row r="233" spans="1:55" x14ac:dyDescent="0.2">
      <c r="A233" s="52" t="s">
        <v>310</v>
      </c>
      <c r="B233" s="52" t="s">
        <v>311</v>
      </c>
      <c r="C233" s="52" t="s">
        <v>91</v>
      </c>
      <c r="D233" s="52">
        <v>82117</v>
      </c>
      <c r="E233" s="52" t="s">
        <v>16</v>
      </c>
      <c r="F233" s="52">
        <v>2019</v>
      </c>
      <c r="G233" s="52" t="s">
        <v>17</v>
      </c>
      <c r="H233" s="53">
        <v>43830</v>
      </c>
      <c r="I233" s="53">
        <v>43885</v>
      </c>
      <c r="J233" s="53">
        <v>43885</v>
      </c>
      <c r="K233" s="54">
        <v>4284000000</v>
      </c>
      <c r="L233" s="54">
        <v>4324000000</v>
      </c>
      <c r="M233" s="52" t="s">
        <v>312</v>
      </c>
      <c r="N233" s="21">
        <v>0.75671968264560863</v>
      </c>
      <c r="O233" s="22">
        <v>0.63144626107589075</v>
      </c>
      <c r="P233" s="22">
        <v>0.41430319208096988</v>
      </c>
      <c r="Q233" s="22">
        <v>3.0942743387998863</v>
      </c>
      <c r="R233" s="22">
        <v>0.49505099501047684</v>
      </c>
      <c r="S233" s="22">
        <v>0.17650872298306342</v>
      </c>
      <c r="T233" s="22">
        <v>0.31854227202741342</v>
      </c>
      <c r="U233" s="22">
        <v>2.0268745852687458</v>
      </c>
      <c r="V233" s="22">
        <v>0.72267513508389425</v>
      </c>
      <c r="W233" s="22">
        <v>1.3041994501848517</v>
      </c>
      <c r="X233" s="23">
        <v>0.23629038793253146</v>
      </c>
      <c r="Y233" s="23">
        <v>0.35390421873689509</v>
      </c>
      <c r="Z233" s="23">
        <v>0.76370961206746857</v>
      </c>
      <c r="AA233" s="23">
        <v>0.19407045530845904</v>
      </c>
      <c r="AB233" s="24">
        <v>0.24424352577534411</v>
      </c>
      <c r="AC233" s="25">
        <v>0.60771212365158589</v>
      </c>
      <c r="AD233" s="23">
        <v>0.27064884881661566</v>
      </c>
      <c r="AE233" s="23">
        <v>0.27064884881661566</v>
      </c>
      <c r="AF233" s="23">
        <v>0.23936027478130198</v>
      </c>
      <c r="AG233" s="23">
        <v>26.334203655352482</v>
      </c>
      <c r="AH233" s="24">
        <v>26.334203655352482</v>
      </c>
      <c r="AI233" s="25">
        <v>-0.85989876802597653</v>
      </c>
      <c r="AJ233" s="23">
        <v>0.38820301783264743</v>
      </c>
      <c r="AK233" s="23">
        <v>8.4792928466197418E-2</v>
      </c>
      <c r="AL233" s="24">
        <v>0.24486121179524356</v>
      </c>
      <c r="AM233" s="25">
        <v>0.42278888994217462</v>
      </c>
      <c r="AN233" s="23">
        <v>1.7663285619489999</v>
      </c>
      <c r="AO233" s="23">
        <v>0.43141431564811705</v>
      </c>
      <c r="AP233" s="23">
        <v>-5.6790612618104239</v>
      </c>
      <c r="AQ233" s="23">
        <v>0.10326344913812065</v>
      </c>
      <c r="AR233" s="23">
        <v>0.28097998175280414</v>
      </c>
      <c r="AS233" s="23">
        <v>-0.24161434014919766</v>
      </c>
      <c r="AT233" s="23">
        <v>0.12121878653870642</v>
      </c>
      <c r="AU233" s="23">
        <v>0.24079635190746301</v>
      </c>
      <c r="AV233" s="23">
        <v>0.15188363772420083</v>
      </c>
      <c r="AW233" s="23">
        <v>0.38054222997528708</v>
      </c>
      <c r="AX233" s="23">
        <v>0.23604448320976887</v>
      </c>
      <c r="AY233" s="23">
        <v>4.2398373983739841</v>
      </c>
      <c r="AZ233" s="23">
        <v>3.1318659528058697</v>
      </c>
      <c r="BA233" s="23">
        <v>0.72813901345291476</v>
      </c>
      <c r="BB233" s="23">
        <v>0.23585810162991372</v>
      </c>
      <c r="BC233" s="24">
        <v>0.16977511446269863</v>
      </c>
    </row>
    <row r="234" spans="1:55" x14ac:dyDescent="0.2">
      <c r="A234" s="52" t="s">
        <v>733</v>
      </c>
      <c r="B234" s="52" t="s">
        <v>734</v>
      </c>
      <c r="C234" s="52" t="s">
        <v>91</v>
      </c>
      <c r="D234" s="52">
        <v>258154</v>
      </c>
      <c r="E234" s="52" t="s">
        <v>16</v>
      </c>
      <c r="F234" s="52">
        <v>2019</v>
      </c>
      <c r="G234" s="52" t="s">
        <v>17</v>
      </c>
      <c r="H234" s="53">
        <v>43890</v>
      </c>
      <c r="I234" s="53">
        <v>43922</v>
      </c>
      <c r="J234" s="53">
        <v>43922</v>
      </c>
      <c r="K234" s="54">
        <v>796000000</v>
      </c>
      <c r="L234" s="54">
        <v>805000000</v>
      </c>
      <c r="M234" s="52" t="s">
        <v>735</v>
      </c>
      <c r="N234" s="21">
        <v>0.76458611247630415</v>
      </c>
      <c r="O234" s="22">
        <v>0.26721898476444567</v>
      </c>
      <c r="P234" s="22">
        <v>2.801376114582602E-2</v>
      </c>
      <c r="Q234" s="22">
        <v>4.2788988685407672</v>
      </c>
      <c r="R234" s="22">
        <v>0.31103058158034291</v>
      </c>
      <c r="S234" s="22">
        <v>4.3419657062047021E-2</v>
      </c>
      <c r="T234" s="22">
        <v>0.26761092451829593</v>
      </c>
      <c r="U234" s="22">
        <v>1.6418989851860493</v>
      </c>
      <c r="V234" s="22">
        <v>0.22920797853726818</v>
      </c>
      <c r="W234" s="22">
        <v>1.412691006648781</v>
      </c>
      <c r="X234" s="23">
        <v>0.24063107654233692</v>
      </c>
      <c r="Y234" s="23">
        <v>0.20851777983168751</v>
      </c>
      <c r="Z234" s="23">
        <v>0.75936892345766305</v>
      </c>
      <c r="AA234" s="23">
        <v>6.7968888103234926E-2</v>
      </c>
      <c r="AB234" s="24">
        <v>0.18943344528902245</v>
      </c>
      <c r="AC234" s="25">
        <v>0.22072845624192466</v>
      </c>
      <c r="AD234" s="23">
        <v>4.0069999836448982E-2</v>
      </c>
      <c r="AE234" s="23">
        <v>1.8407667271805438E-2</v>
      </c>
      <c r="AF234" s="23">
        <v>1.3566557087483441E-2</v>
      </c>
      <c r="AG234" s="23">
        <v>8.1260364842454393</v>
      </c>
      <c r="AH234" s="24">
        <v>3.7330016583747927</v>
      </c>
      <c r="AI234" s="25">
        <v>-0.47105382180009048</v>
      </c>
      <c r="AJ234" s="23">
        <v>0.31046830021765076</v>
      </c>
      <c r="AK234" s="23">
        <v>0.27962489343563512</v>
      </c>
      <c r="AL234" s="24">
        <v>0.31415174765558396</v>
      </c>
      <c r="AM234" s="25">
        <v>0.19351452233757144</v>
      </c>
      <c r="AN234" s="23">
        <v>14.264084917765077</v>
      </c>
      <c r="AO234" s="23">
        <v>2.7020947498674208</v>
      </c>
      <c r="AP234" s="23">
        <v>-36.470623322397856</v>
      </c>
      <c r="AQ234" s="23">
        <v>3.6658122679865651E-2</v>
      </c>
      <c r="AR234" s="23">
        <v>3.6161130464648444E-2</v>
      </c>
      <c r="AS234" s="23">
        <v>-1.7033838705984333E-2</v>
      </c>
      <c r="AT234" s="23">
        <v>9.7710800777797424E-2</v>
      </c>
      <c r="AU234" s="23">
        <v>0.14414098153478902</v>
      </c>
      <c r="AV234" s="23">
        <v>0.14585109406081273</v>
      </c>
      <c r="AW234" s="23">
        <v>0.36512261580381472</v>
      </c>
      <c r="AX234" s="23">
        <v>0.16951531665428124</v>
      </c>
      <c r="AY234" s="23">
        <v>2.8726530612244896</v>
      </c>
      <c r="AZ234" s="23">
        <v>2.7912244897959182</v>
      </c>
      <c r="BA234" s="23">
        <v>1.2374924653405666</v>
      </c>
      <c r="BB234" s="23">
        <v>0.15991759022449559</v>
      </c>
      <c r="BC234" s="24">
        <v>7.2582465417728045E-2</v>
      </c>
    </row>
    <row r="235" spans="1:55" x14ac:dyDescent="0.2">
      <c r="A235" s="52" t="s">
        <v>727</v>
      </c>
      <c r="B235" s="52" t="s">
        <v>728</v>
      </c>
      <c r="C235" s="52" t="s">
        <v>45</v>
      </c>
      <c r="D235" s="52">
        <v>186130</v>
      </c>
      <c r="E235" s="52" t="s">
        <v>16</v>
      </c>
      <c r="F235" s="52">
        <v>2019</v>
      </c>
      <c r="G235" s="52" t="s">
        <v>17</v>
      </c>
      <c r="H235" s="53">
        <v>43890</v>
      </c>
      <c r="I235" s="53">
        <v>43908</v>
      </c>
      <c r="J235" s="53">
        <v>43908</v>
      </c>
      <c r="K235" s="54">
        <v>152000000</v>
      </c>
      <c r="L235" s="54">
        <v>154000000</v>
      </c>
      <c r="M235" s="59" t="s">
        <v>729</v>
      </c>
      <c r="N235" s="21">
        <v>1.1240328820116054</v>
      </c>
      <c r="O235" s="22">
        <v>0.2688588007736944</v>
      </c>
      <c r="P235" s="22">
        <v>0.17480657640232108</v>
      </c>
      <c r="Q235" s="22">
        <v>1.6706422018348623</v>
      </c>
      <c r="R235" s="22">
        <v>0.31597389213328753</v>
      </c>
      <c r="S235" s="22">
        <v>8.519409137753349E-3</v>
      </c>
      <c r="T235" s="22">
        <v>0.30745448299553418</v>
      </c>
      <c r="U235" s="22">
        <v>0.84385321100917432</v>
      </c>
      <c r="V235" s="22">
        <v>2.2752293577981652E-2</v>
      </c>
      <c r="W235" s="22">
        <v>0.82110091743119262</v>
      </c>
      <c r="X235" s="23">
        <v>0.31940913775334934</v>
      </c>
      <c r="Y235" s="23">
        <v>0.37444177258673994</v>
      </c>
      <c r="Z235" s="23">
        <v>0.68059086224665066</v>
      </c>
      <c r="AA235" s="23">
        <v>0</v>
      </c>
      <c r="AB235" s="24">
        <v>0.37444177258673994</v>
      </c>
      <c r="AC235" s="25">
        <v>0.39220987283468511</v>
      </c>
      <c r="AD235" s="23">
        <v>0.10658856513467507</v>
      </c>
      <c r="AE235" s="23">
        <v>6.0678882547311505E-2</v>
      </c>
      <c r="AF235" s="23">
        <v>3.4594973465505156E-2</v>
      </c>
      <c r="AG235" s="23">
        <v>10.285024154589372</v>
      </c>
      <c r="AH235" s="24">
        <v>5.8550724637681162</v>
      </c>
      <c r="AI235" s="25">
        <v>-0.62220881110440551</v>
      </c>
      <c r="AJ235" s="23">
        <v>0.40062862669245647</v>
      </c>
      <c r="AK235" s="23">
        <v>0.26831919982604913</v>
      </c>
      <c r="AL235" s="24">
        <v>0.3602957164601</v>
      </c>
      <c r="AM235" s="25">
        <v>0.12678899082568806</v>
      </c>
      <c r="AN235" s="23">
        <v>3.6649541284403671</v>
      </c>
      <c r="AO235" s="23">
        <v>1.3723119203023015</v>
      </c>
      <c r="AP235" s="23">
        <v>38.935672514619881</v>
      </c>
      <c r="AQ235" s="23">
        <v>4.7475094469254554E-2</v>
      </c>
      <c r="AR235" s="23">
        <v>8.2957845198758387E-2</v>
      </c>
      <c r="AS235" s="23">
        <v>-5.1617102232902771E-2</v>
      </c>
      <c r="AT235" s="23">
        <v>0.11384403984884919</v>
      </c>
      <c r="AU235" s="23">
        <v>0.19825918762088976</v>
      </c>
      <c r="AV235" s="23">
        <v>0.17829963035442487</v>
      </c>
      <c r="AW235" s="23">
        <v>0.37027932960893856</v>
      </c>
      <c r="AX235" s="23">
        <v>0.18324022346368715</v>
      </c>
      <c r="AY235" s="23">
        <v>2.1601690934711133</v>
      </c>
      <c r="AZ235" s="23">
        <v>1.8205730389854391</v>
      </c>
      <c r="BA235" s="23">
        <v>1.1866859623733719</v>
      </c>
      <c r="BB235" s="23">
        <v>0.26353555120678407</v>
      </c>
      <c r="BC235" s="24">
        <v>0.11632594298877051</v>
      </c>
    </row>
    <row r="236" spans="1:55" x14ac:dyDescent="0.2">
      <c r="A236" s="52" t="s">
        <v>706</v>
      </c>
      <c r="B236" s="52" t="s">
        <v>707</v>
      </c>
      <c r="C236" s="52" t="s">
        <v>15</v>
      </c>
      <c r="D236" s="52">
        <v>99395</v>
      </c>
      <c r="E236" s="52" t="s">
        <v>16</v>
      </c>
      <c r="F236" s="52">
        <v>2019</v>
      </c>
      <c r="G236" s="52" t="s">
        <v>17</v>
      </c>
      <c r="H236" s="53">
        <v>43830</v>
      </c>
      <c r="I236" s="53">
        <v>43854</v>
      </c>
      <c r="J236" s="53">
        <v>43854</v>
      </c>
      <c r="K236" s="54">
        <v>97440000</v>
      </c>
      <c r="L236" s="54">
        <v>97952000</v>
      </c>
      <c r="M236" s="52" t="s">
        <v>708</v>
      </c>
      <c r="N236" s="21">
        <v>1.4830042743741094</v>
      </c>
      <c r="O236" s="22">
        <v>1.1764705882352942</v>
      </c>
      <c r="P236" s="22">
        <v>0.30286993690209646</v>
      </c>
      <c r="Q236" s="22">
        <v>1.0621589161170695</v>
      </c>
      <c r="R236" s="22">
        <v>0.33167123063718479</v>
      </c>
      <c r="S236" s="22">
        <v>1.8392119998365145E-3</v>
      </c>
      <c r="T236" s="22">
        <v>0.32983201863734829</v>
      </c>
      <c r="U236" s="22">
        <v>0.68395878547799149</v>
      </c>
      <c r="V236" s="22">
        <v>3.7927474240923745E-3</v>
      </c>
      <c r="W236" s="22">
        <v>0.68016603805389919</v>
      </c>
      <c r="X236" s="23">
        <v>7.444721461560469E-2</v>
      </c>
      <c r="Y236" s="23">
        <v>0.48492867944578411</v>
      </c>
      <c r="Z236" s="23">
        <v>0.92555278538439534</v>
      </c>
      <c r="AA236" s="23">
        <v>0</v>
      </c>
      <c r="AB236" s="24">
        <v>0.48492867944578411</v>
      </c>
      <c r="AC236" s="25">
        <v>0.49050942079553383</v>
      </c>
      <c r="AD236" s="23">
        <v>0.49050942079553383</v>
      </c>
      <c r="AE236" s="23">
        <v>0.36814375436147939</v>
      </c>
      <c r="AF236" s="23">
        <v>0.18796231681786463</v>
      </c>
      <c r="AG236" s="23">
        <v>12.129421915444349</v>
      </c>
      <c r="AH236" s="24">
        <v>9.1035375323554781</v>
      </c>
      <c r="AI236" s="25">
        <v>-0.34336202990484821</v>
      </c>
      <c r="AJ236" s="23">
        <v>2.2460818237329532</v>
      </c>
      <c r="AK236" s="23">
        <v>0.29550215650030809</v>
      </c>
      <c r="AL236" s="24">
        <v>0.33995686999383856</v>
      </c>
      <c r="AM236" s="25">
        <v>0.11350850207547568</v>
      </c>
      <c r="AN236" s="23">
        <v>0.60388967319159692</v>
      </c>
      <c r="AO236" s="23">
        <v>0.29284342175174727</v>
      </c>
      <c r="AP236" s="23">
        <v>12.077538980193847</v>
      </c>
      <c r="AQ236" s="23">
        <v>5.5043528017329466E-2</v>
      </c>
      <c r="AR236" s="23">
        <v>0.38503140265177949</v>
      </c>
      <c r="AS236" s="23">
        <v>-0.13220516399162596</v>
      </c>
      <c r="AT236" s="23">
        <v>0.11275391343442187</v>
      </c>
      <c r="AU236" s="23">
        <v>0.86952981884795444</v>
      </c>
      <c r="AV236" s="23">
        <v>0.13160813308687616</v>
      </c>
      <c r="AW236" s="23">
        <v>0.34185254027261464</v>
      </c>
      <c r="AX236" s="23">
        <v>0.13234200743494423</v>
      </c>
      <c r="AY236" s="23">
        <v>2.3090055484421681</v>
      </c>
      <c r="AZ236" s="23">
        <v>2.2031583440034144</v>
      </c>
      <c r="BA236" s="23">
        <v>0.79302023389641729</v>
      </c>
      <c r="BB236" s="23">
        <v>0.32504621072088724</v>
      </c>
      <c r="BC236" s="24">
        <v>0.11350653542036469</v>
      </c>
    </row>
    <row r="237" spans="1:55" x14ac:dyDescent="0.2">
      <c r="A237" s="52" t="s">
        <v>736</v>
      </c>
      <c r="B237" s="52" t="s">
        <v>737</v>
      </c>
      <c r="C237" s="52" t="s">
        <v>45</v>
      </c>
      <c r="D237" s="52">
        <v>185942</v>
      </c>
      <c r="E237" s="52" t="s">
        <v>16</v>
      </c>
      <c r="F237" s="52">
        <v>2019</v>
      </c>
      <c r="G237" s="52" t="s">
        <v>17</v>
      </c>
      <c r="H237" s="53">
        <v>43890</v>
      </c>
      <c r="I237" s="53">
        <v>43920</v>
      </c>
      <c r="J237" s="53">
        <v>43920</v>
      </c>
      <c r="K237" s="54">
        <v>276000000</v>
      </c>
      <c r="L237" s="54">
        <v>272000000</v>
      </c>
      <c r="M237" s="52" t="s">
        <v>738</v>
      </c>
      <c r="N237" s="21">
        <v>1.368043844856661</v>
      </c>
      <c r="O237" s="22">
        <v>0.82546374367622255</v>
      </c>
      <c r="P237" s="22">
        <v>0.63195615514333892</v>
      </c>
      <c r="Q237" s="22">
        <v>-7.7725752508361206</v>
      </c>
      <c r="R237" s="22">
        <v>0.54795061728395067</v>
      </c>
      <c r="S237" s="22">
        <v>6.024691358024691E-3</v>
      </c>
      <c r="T237" s="22">
        <v>0.54192592592592592</v>
      </c>
      <c r="U237" s="22">
        <v>-3.7110367892976588</v>
      </c>
      <c r="V237" s="22">
        <v>-4.0802675585284283E-2</v>
      </c>
      <c r="W237" s="22">
        <v>-3.6702341137123744</v>
      </c>
      <c r="X237" s="23">
        <v>0.32049382716049385</v>
      </c>
      <c r="Y237" s="23">
        <v>-0.16453885097952894</v>
      </c>
      <c r="Z237" s="23">
        <v>0.67950617283950621</v>
      </c>
      <c r="AA237" s="23">
        <v>6.2024691358024693E-2</v>
      </c>
      <c r="AB237" s="24">
        <v>-0.14765432098765433</v>
      </c>
      <c r="AC237" s="25">
        <v>0.34458726962985908</v>
      </c>
      <c r="AD237" s="23">
        <v>7.5731763977079133E-2</v>
      </c>
      <c r="AE237" s="23">
        <v>7.5731763977079133E-2</v>
      </c>
      <c r="AF237" s="23">
        <v>-2.8341334985287285E-2</v>
      </c>
      <c r="AG237" s="23">
        <v>2.5873015873015874</v>
      </c>
      <c r="AH237" s="24">
        <v>2.5873015873015874</v>
      </c>
      <c r="AI237" s="25">
        <v>-0.54069298952457701</v>
      </c>
      <c r="AJ237" s="23">
        <v>0.52318718381112983</v>
      </c>
      <c r="AK237" s="23">
        <v>0.16384282624369143</v>
      </c>
      <c r="AL237" s="24">
        <v>0.22368421052631579</v>
      </c>
      <c r="AM237" s="25">
        <v>0.24481605351170568</v>
      </c>
      <c r="AN237" s="23">
        <v>-8.638127090301003</v>
      </c>
      <c r="AO237" s="23">
        <v>1.2754567901234568</v>
      </c>
      <c r="AP237" s="23">
        <v>14.792668957617412</v>
      </c>
      <c r="AQ237" s="23">
        <v>-3.6148148148148151E-2</v>
      </c>
      <c r="AR237" s="23">
        <v>9.6097258788911261E-2</v>
      </c>
      <c r="AS237" s="23">
        <v>-5.1959114139693355E-2</v>
      </c>
      <c r="AT237" s="23">
        <v>0.1225679012345679</v>
      </c>
      <c r="AU237" s="23">
        <v>0.32082630691399661</v>
      </c>
      <c r="AV237" s="23">
        <v>0.13716654650324442</v>
      </c>
      <c r="AW237" s="23">
        <v>0.22617094951704028</v>
      </c>
      <c r="AX237" s="23">
        <v>0.138691452524148</v>
      </c>
      <c r="AY237" s="23">
        <v>5.6728016359918199</v>
      </c>
      <c r="AZ237" s="23">
        <v>4.1400817995910018</v>
      </c>
      <c r="BA237" s="23">
        <v>-2.0792349726775958</v>
      </c>
      <c r="BB237" s="23">
        <v>0.17627974044700792</v>
      </c>
      <c r="BC237" s="24">
        <v>0.12614471817361023</v>
      </c>
    </row>
    <row r="238" spans="1:55" x14ac:dyDescent="0.2">
      <c r="A238" s="52" t="s">
        <v>748</v>
      </c>
      <c r="B238" s="52" t="s">
        <v>749</v>
      </c>
      <c r="C238" s="52" t="s">
        <v>34</v>
      </c>
      <c r="D238" s="52">
        <v>902720</v>
      </c>
      <c r="E238" s="52" t="s">
        <v>16</v>
      </c>
      <c r="F238" s="52">
        <v>2019</v>
      </c>
      <c r="G238" s="52" t="s">
        <v>17</v>
      </c>
      <c r="H238" s="53">
        <v>43861</v>
      </c>
      <c r="I238" s="53">
        <v>43879</v>
      </c>
      <c r="J238" s="53">
        <v>43879</v>
      </c>
      <c r="K238" s="54">
        <v>140000000</v>
      </c>
      <c r="L238" s="54">
        <v>142000000</v>
      </c>
      <c r="M238" s="52" t="s">
        <v>750</v>
      </c>
      <c r="N238" s="21">
        <v>1.2053150450064294</v>
      </c>
      <c r="O238" s="22">
        <v>1.2053150450064294</v>
      </c>
      <c r="P238" s="22">
        <v>0.28632661808829835</v>
      </c>
      <c r="Q238" s="22">
        <v>1.7412935323383085</v>
      </c>
      <c r="R238" s="22">
        <v>0.31877869114978113</v>
      </c>
      <c r="S238" s="22">
        <v>6.5122237642788513E-3</v>
      </c>
      <c r="T238" s="22">
        <v>0.31226646738550229</v>
      </c>
      <c r="U238" s="22">
        <v>0.87386596429616625</v>
      </c>
      <c r="V238" s="22">
        <v>1.7851916886157448E-2</v>
      </c>
      <c r="W238" s="22">
        <v>0.85601404741000875</v>
      </c>
      <c r="X238" s="23">
        <v>0.30020283975659229</v>
      </c>
      <c r="Y238" s="23">
        <v>0.87057324840764327</v>
      </c>
      <c r="Z238" s="23">
        <v>0.69979716024340766</v>
      </c>
      <c r="AA238" s="23">
        <v>0.5243941496743888</v>
      </c>
      <c r="AB238" s="24">
        <v>0.36479128856624321</v>
      </c>
      <c r="AC238" s="25">
        <v>0.13953488372093023</v>
      </c>
      <c r="AD238" s="23">
        <v>8.103479358211646E-2</v>
      </c>
      <c r="AE238" s="23">
        <v>8.103479358211646E-2</v>
      </c>
      <c r="AF238" s="23">
        <v>6.0122588786731566E-2</v>
      </c>
      <c r="AG238" s="23">
        <v>6.7593984962406015</v>
      </c>
      <c r="AH238" s="24">
        <v>6.7593984962406015</v>
      </c>
      <c r="AI238" s="25">
        <v>-0.80443548387096775</v>
      </c>
      <c r="AJ238" s="23">
        <v>0.42520360051435918</v>
      </c>
      <c r="AK238" s="23">
        <v>0.26590756865371734</v>
      </c>
      <c r="AL238" s="24">
        <v>0.33221701272605492</v>
      </c>
      <c r="AM238" s="25">
        <v>0.1952004682470003</v>
      </c>
      <c r="AN238" s="23">
        <v>3.2467076382791924</v>
      </c>
      <c r="AO238" s="23">
        <v>1.1843706629657307</v>
      </c>
      <c r="AP238" s="23">
        <v>23.160751565762006</v>
      </c>
      <c r="AQ238" s="23">
        <v>7.1207430340557279E-2</v>
      </c>
      <c r="AR238" s="23">
        <v>8.9417703263025061E-2</v>
      </c>
      <c r="AS238" s="23">
        <v>-7.1930773391022176E-2</v>
      </c>
      <c r="AT238" s="23">
        <v>0.10590370449450197</v>
      </c>
      <c r="AU238" s="23">
        <v>0.49121303043291897</v>
      </c>
      <c r="AV238" s="23">
        <v>0.38379102478231747</v>
      </c>
      <c r="AW238" s="23">
        <v>0.33914529914529917</v>
      </c>
      <c r="AX238" s="23">
        <v>0.39179487179487177</v>
      </c>
      <c r="AY238" s="23">
        <v>3.3214682981090102</v>
      </c>
      <c r="AZ238" s="23">
        <v>2.578420467185762</v>
      </c>
      <c r="BA238" s="23">
        <v>1.7181409295352323</v>
      </c>
      <c r="BB238" s="23">
        <v>0.30107166778298727</v>
      </c>
      <c r="BC238" s="24">
        <v>0.12780779073073642</v>
      </c>
    </row>
    <row r="239" spans="1:55" x14ac:dyDescent="0.2">
      <c r="A239" s="52" t="s">
        <v>745</v>
      </c>
      <c r="B239" s="52" t="s">
        <v>746</v>
      </c>
      <c r="C239" s="52" t="s">
        <v>45</v>
      </c>
      <c r="D239" s="52">
        <v>378178</v>
      </c>
      <c r="E239" s="52" t="s">
        <v>16</v>
      </c>
      <c r="F239" s="52">
        <v>2019</v>
      </c>
      <c r="G239" s="52" t="s">
        <v>17</v>
      </c>
      <c r="H239" s="53">
        <v>43830</v>
      </c>
      <c r="I239" s="53">
        <v>43881</v>
      </c>
      <c r="J239" s="53">
        <v>43881</v>
      </c>
      <c r="K239" s="54">
        <v>135200000</v>
      </c>
      <c r="L239" s="54">
        <v>136000000</v>
      </c>
      <c r="M239" s="52" t="s">
        <v>747</v>
      </c>
      <c r="N239" s="21">
        <v>1.6572567611248787</v>
      </c>
      <c r="O239" s="22">
        <v>0.97123154832453396</v>
      </c>
      <c r="P239" s="22">
        <v>0.26678159681068853</v>
      </c>
      <c r="Q239" s="22">
        <v>2.6696380952380951</v>
      </c>
      <c r="R239" s="22">
        <v>0.43966447969437755</v>
      </c>
      <c r="S239" s="22">
        <v>1.0609583921601195E-2</v>
      </c>
      <c r="T239" s="22">
        <v>0.42905489577277633</v>
      </c>
      <c r="U239" s="22">
        <v>1.6134095238095238</v>
      </c>
      <c r="V239" s="22">
        <v>3.8933333333333334E-2</v>
      </c>
      <c r="W239" s="22">
        <v>1.5744761904761906</v>
      </c>
      <c r="X239" s="23">
        <v>0.31934639980068102</v>
      </c>
      <c r="Y239" s="23">
        <v>0.49601300026454026</v>
      </c>
      <c r="Z239" s="23">
        <v>0.68065360019931898</v>
      </c>
      <c r="AA239" s="23">
        <v>0.2919815629931069</v>
      </c>
      <c r="AB239" s="24">
        <v>0.27250643634249649</v>
      </c>
      <c r="AC239" s="25">
        <v>0.2210625986322988</v>
      </c>
      <c r="AD239" s="23">
        <v>0.12193582325092057</v>
      </c>
      <c r="AE239" s="23">
        <v>0.10861651762230405</v>
      </c>
      <c r="AF239" s="23">
        <v>7.0236717517096259E-2</v>
      </c>
      <c r="AG239" s="23">
        <v>6.956782713085234</v>
      </c>
      <c r="AH239" s="24">
        <v>6.1968787515006003</v>
      </c>
      <c r="AI239" s="25">
        <v>1.0944610778443113</v>
      </c>
      <c r="AJ239" s="23">
        <v>0.7197500269367525</v>
      </c>
      <c r="AK239" s="23">
        <v>0.21883264072534944</v>
      </c>
      <c r="AL239" s="24">
        <v>0.31545145447676615</v>
      </c>
      <c r="AM239" s="25">
        <v>0.25432380952380951</v>
      </c>
      <c r="AN239" s="23">
        <v>3.6209523809523811</v>
      </c>
      <c r="AO239" s="23">
        <v>0.98673282949921104</v>
      </c>
      <c r="AP239" s="23">
        <v>7.7909836065573774</v>
      </c>
      <c r="AQ239" s="23">
        <v>6.9304875010381198E-2</v>
      </c>
      <c r="AR239" s="23">
        <v>0.14055760126249342</v>
      </c>
      <c r="AS239" s="23">
        <v>0.15383482377695951</v>
      </c>
      <c r="AT239" s="23">
        <v>0.13869279960136202</v>
      </c>
      <c r="AU239" s="23">
        <v>-0.8083180691735804</v>
      </c>
      <c r="AV239" s="23">
        <v>-0.35426898375519456</v>
      </c>
      <c r="AW239" s="23">
        <v>0.32325187515122189</v>
      </c>
      <c r="AX239" s="23">
        <v>-0.36302927655456085</v>
      </c>
      <c r="AY239" s="23">
        <v>3.6541846419327007</v>
      </c>
      <c r="AZ239" s="23">
        <v>3.2269197584124245</v>
      </c>
      <c r="BA239" s="23">
        <v>-2.2474535650089873</v>
      </c>
      <c r="BB239" s="23">
        <v>0.24376652814506988</v>
      </c>
      <c r="BC239" s="24">
        <v>0.13275724609726616</v>
      </c>
    </row>
    <row r="240" spans="1:55" x14ac:dyDescent="0.2">
      <c r="A240" s="52" t="s">
        <v>739</v>
      </c>
      <c r="B240" s="52" t="s">
        <v>740</v>
      </c>
      <c r="C240" s="52" t="s">
        <v>24</v>
      </c>
      <c r="D240" s="52">
        <v>378177</v>
      </c>
      <c r="E240" s="52" t="s">
        <v>16</v>
      </c>
      <c r="F240" s="52">
        <v>2019</v>
      </c>
      <c r="G240" s="52" t="s">
        <v>17</v>
      </c>
      <c r="H240" s="53">
        <v>43830</v>
      </c>
      <c r="I240" s="53">
        <v>43889</v>
      </c>
      <c r="J240" s="53">
        <v>43889</v>
      </c>
      <c r="K240" s="54">
        <v>97300000</v>
      </c>
      <c r="L240" s="54">
        <v>97800000</v>
      </c>
      <c r="M240" s="52" t="s">
        <v>741</v>
      </c>
      <c r="N240" s="21">
        <v>0.91661542245726235</v>
      </c>
      <c r="O240" s="22">
        <v>0.84137867420981427</v>
      </c>
      <c r="P240" s="22">
        <v>0.10376952404378305</v>
      </c>
      <c r="Q240" s="22">
        <v>1.3785636145562863</v>
      </c>
      <c r="R240" s="22">
        <v>0.35574408192215623</v>
      </c>
      <c r="S240" s="22">
        <v>3.491555102402695E-2</v>
      </c>
      <c r="T240" s="22">
        <v>0.32082853089812929</v>
      </c>
      <c r="U240" s="22">
        <v>0.84615992935377149</v>
      </c>
      <c r="V240" s="22">
        <v>8.3048859247933995E-2</v>
      </c>
      <c r="W240" s="22">
        <v>0.76311107010583756</v>
      </c>
      <c r="X240" s="23">
        <v>0.16519638265803707</v>
      </c>
      <c r="Y240" s="23">
        <v>1.2342969626966438</v>
      </c>
      <c r="Z240" s="23">
        <v>0.83480361734196296</v>
      </c>
      <c r="AA240" s="23">
        <v>0.43582099476903979</v>
      </c>
      <c r="AB240" s="24">
        <v>0.42042180157815406</v>
      </c>
      <c r="AC240" s="25">
        <v>0.2814847509260221</v>
      </c>
      <c r="AD240" s="23">
        <v>0.14089382767334788</v>
      </c>
      <c r="AE240" s="23">
        <v>0.11984629764253817</v>
      </c>
      <c r="AF240" s="23">
        <v>7.1295046214560176E-2</v>
      </c>
      <c r="AG240" s="23">
        <v>6.7636061487328627</v>
      </c>
      <c r="AH240" s="24">
        <v>5.7532197756543413</v>
      </c>
      <c r="AI240" s="25">
        <v>-0.17491520730947602</v>
      </c>
      <c r="AJ240" s="23">
        <v>0.44419505595867664</v>
      </c>
      <c r="AK240" s="23">
        <v>0.22503465786071433</v>
      </c>
      <c r="AL240" s="24">
        <v>0.22503465786071433</v>
      </c>
      <c r="AM240" s="25">
        <v>0.10857903546809716</v>
      </c>
      <c r="AN240" s="23">
        <v>1.5229534341184379</v>
      </c>
      <c r="AO240" s="23">
        <v>0.64028282649171031</v>
      </c>
      <c r="AP240" s="23">
        <v>-42.60619469026549</v>
      </c>
      <c r="AQ240" s="23">
        <v>4.5648993705115701E-2</v>
      </c>
      <c r="AR240" s="23">
        <v>0.12503029044206737</v>
      </c>
      <c r="AS240" s="23">
        <v>-2.1869699172638212E-2</v>
      </c>
      <c r="AT240" s="23">
        <v>8.0054747761326359E-2</v>
      </c>
      <c r="AU240" s="23">
        <v>4.9686385438445453E-2</v>
      </c>
      <c r="AV240" s="23">
        <v>2.5171731646910389E-2</v>
      </c>
      <c r="AW240" s="23">
        <v>0.24952502677121835</v>
      </c>
      <c r="AX240" s="23">
        <v>2.791115409858717E-2</v>
      </c>
      <c r="AY240" s="23">
        <v>3.9434275184275185</v>
      </c>
      <c r="AZ240" s="23">
        <v>3.7361179361179362</v>
      </c>
      <c r="BA240" s="23">
        <v>0.19616411750424861</v>
      </c>
      <c r="BB240" s="23">
        <v>0.21570429445941525</v>
      </c>
      <c r="BC240" s="24">
        <v>9.3605515749628221E-2</v>
      </c>
    </row>
    <row r="241" spans="1:55" x14ac:dyDescent="0.2">
      <c r="A241" s="52" t="s">
        <v>757</v>
      </c>
      <c r="B241" s="52" t="s">
        <v>758</v>
      </c>
      <c r="C241" s="52" t="s">
        <v>45</v>
      </c>
      <c r="D241" s="52">
        <v>124743</v>
      </c>
      <c r="E241" s="52" t="s">
        <v>16</v>
      </c>
      <c r="F241" s="52">
        <v>2019</v>
      </c>
      <c r="G241" s="52" t="s">
        <v>17</v>
      </c>
      <c r="H241" s="53">
        <v>43830</v>
      </c>
      <c r="I241" s="53">
        <v>43888</v>
      </c>
      <c r="J241" s="53">
        <v>43888</v>
      </c>
      <c r="K241" s="54">
        <v>306453000</v>
      </c>
      <c r="L241" s="54">
        <v>307179000</v>
      </c>
      <c r="M241" s="52" t="s">
        <v>759</v>
      </c>
      <c r="N241" s="21">
        <v>2.1518444699868535</v>
      </c>
      <c r="O241" s="22">
        <v>0.87905965172558154</v>
      </c>
      <c r="P241" s="22">
        <v>0.24008130320145127</v>
      </c>
      <c r="Q241" s="22">
        <v>1.5193810659778495</v>
      </c>
      <c r="R241" s="22">
        <v>0.40527158309465228</v>
      </c>
      <c r="S241" s="22">
        <v>2.5537411865893749E-2</v>
      </c>
      <c r="T241" s="22">
        <v>0.37973417122875852</v>
      </c>
      <c r="U241" s="22">
        <v>1.0210335530275356</v>
      </c>
      <c r="V241" s="22">
        <v>6.4338471929010779E-2</v>
      </c>
      <c r="W241" s="22">
        <v>0.95669508109852486</v>
      </c>
      <c r="X241" s="23">
        <v>0.36681026131858357</v>
      </c>
      <c r="Y241" s="23">
        <v>0.6742790156641898</v>
      </c>
      <c r="Z241" s="23">
        <v>0.63318973868141648</v>
      </c>
      <c r="AA241" s="23">
        <v>0.34480048288116172</v>
      </c>
      <c r="AB241" s="24">
        <v>0.39692288455453212</v>
      </c>
      <c r="AC241" s="25">
        <v>0.38795391916062782</v>
      </c>
      <c r="AD241" s="23">
        <v>0.10166983191974419</v>
      </c>
      <c r="AE241" s="23">
        <v>7.8419594775641255E-2</v>
      </c>
      <c r="AF241" s="23">
        <v>4.3279648370248495E-2</v>
      </c>
      <c r="AG241" s="23">
        <v>9.180196961820597</v>
      </c>
      <c r="AH241" s="24">
        <v>7.0808352105354357</v>
      </c>
      <c r="AI241" s="25">
        <v>-0.56452102519376746</v>
      </c>
      <c r="AJ241" s="23">
        <v>0.4884219136731861</v>
      </c>
      <c r="AK241" s="23">
        <v>0.20543743591139665</v>
      </c>
      <c r="AL241" s="24">
        <v>0.20543743591139665</v>
      </c>
      <c r="AM241" s="25">
        <v>0.10670147814054844</v>
      </c>
      <c r="AN241" s="23">
        <v>2.4653961424949489</v>
      </c>
      <c r="AO241" s="23">
        <v>0.97857214844871143</v>
      </c>
      <c r="AP241" s="23">
        <v>4.983889575886888</v>
      </c>
      <c r="AQ241" s="23">
        <v>4.2352258489778839E-2</v>
      </c>
      <c r="AR241" s="23">
        <v>8.5081059184755226E-2</v>
      </c>
      <c r="AS241" s="23">
        <v>-4.803004675554963E-2</v>
      </c>
      <c r="AT241" s="23">
        <v>8.3257954878717899E-2</v>
      </c>
      <c r="AU241" s="23">
        <v>0.36684672840911597</v>
      </c>
      <c r="AV241" s="23">
        <v>0.15430112602867579</v>
      </c>
      <c r="AW241" s="23">
        <v>0.21925325974564938</v>
      </c>
      <c r="AX241" s="23">
        <v>0.16467799412567849</v>
      </c>
      <c r="AY241" s="23">
        <v>4.0734388050592454</v>
      </c>
      <c r="AZ241" s="23">
        <v>3.6620959280971834</v>
      </c>
      <c r="BA241" s="23">
        <v>1.4765177548682704</v>
      </c>
      <c r="BB241" s="23">
        <v>0.18935260832771969</v>
      </c>
      <c r="BC241" s="24">
        <v>9.2508529970068226E-2</v>
      </c>
    </row>
    <row r="242" spans="1:55" x14ac:dyDescent="0.2">
      <c r="A242" s="52" t="s">
        <v>751</v>
      </c>
      <c r="B242" s="52" t="s">
        <v>752</v>
      </c>
      <c r="C242" s="52" t="s">
        <v>24</v>
      </c>
      <c r="D242" s="52">
        <v>378181</v>
      </c>
      <c r="E242" s="52" t="s">
        <v>16</v>
      </c>
      <c r="F242" s="52">
        <v>2019</v>
      </c>
      <c r="G242" s="52" t="s">
        <v>17</v>
      </c>
      <c r="H242" s="53">
        <v>43830</v>
      </c>
      <c r="I242" s="53">
        <v>43880</v>
      </c>
      <c r="J242" s="53">
        <v>43880</v>
      </c>
      <c r="K242" s="54">
        <v>909636000</v>
      </c>
      <c r="L242" s="54">
        <v>915636000</v>
      </c>
      <c r="M242" s="52" t="s">
        <v>753</v>
      </c>
      <c r="N242" s="21">
        <v>1.1642774645016645</v>
      </c>
      <c r="O242" s="22">
        <v>0.89330966777634346</v>
      </c>
      <c r="P242" s="22">
        <v>0.20708777770228956</v>
      </c>
      <c r="Q242" s="22">
        <v>13.555259160460894</v>
      </c>
      <c r="R242" s="22">
        <v>0.38988853563983189</v>
      </c>
      <c r="S242" s="22">
        <v>3.816362530258794E-2</v>
      </c>
      <c r="T242" s="22">
        <v>0.35172491033724396</v>
      </c>
      <c r="U242" s="22">
        <v>5.6749286799303471</v>
      </c>
      <c r="V242" s="22">
        <v>0.55548145678189031</v>
      </c>
      <c r="W242" s="22">
        <v>5.1194472231484571</v>
      </c>
      <c r="X242" s="23">
        <v>0.34896821013030055</v>
      </c>
      <c r="Y242" s="23">
        <v>9.3108694077347384E-2</v>
      </c>
      <c r="Z242" s="23">
        <v>0.65103178986969945</v>
      </c>
      <c r="AA242" s="23">
        <v>9.365653500856537E-2</v>
      </c>
      <c r="AB242" s="24">
        <v>6.8703689091052567E-2</v>
      </c>
      <c r="AC242" s="25">
        <v>0.78847196397768771</v>
      </c>
      <c r="AD242" s="23">
        <v>0.25939201146979102</v>
      </c>
      <c r="AE242" s="23">
        <v>0.25939201146979102</v>
      </c>
      <c r="AF242" s="23">
        <v>0.37269652097941264</v>
      </c>
      <c r="AG242" s="23" t="e">
        <v>#DIV/0!</v>
      </c>
      <c r="AH242" s="24" t="e">
        <v>#DIV/0!</v>
      </c>
      <c r="AI242" s="25">
        <v>-0.48060621097465162</v>
      </c>
      <c r="AJ242" s="23">
        <v>0.41074461580270399</v>
      </c>
      <c r="AK242" s="23">
        <v>0.15843626772517169</v>
      </c>
      <c r="AL242" s="24">
        <v>0.31576267202883035</v>
      </c>
      <c r="AM242" s="25">
        <v>3.0819161942869844</v>
      </c>
      <c r="AN242" s="23">
        <v>8.2692378941128517</v>
      </c>
      <c r="AO242" s="23">
        <v>0.56812714929707964</v>
      </c>
      <c r="AP242" s="23">
        <v>11.53820306038048</v>
      </c>
      <c r="AQ242" s="23">
        <v>0.21173901201697293</v>
      </c>
      <c r="AR242" s="23">
        <v>0.21669840274199692</v>
      </c>
      <c r="AS242" s="23">
        <v>-0.10414659826609018</v>
      </c>
      <c r="AT242" s="23">
        <v>0.12311224580704117</v>
      </c>
      <c r="AU242" s="23">
        <v>-0.27568958489027789</v>
      </c>
      <c r="AV242" s="23">
        <v>-0.21193821325046353</v>
      </c>
      <c r="AW242" s="23">
        <v>0.35002424391550091</v>
      </c>
      <c r="AX242" s="23">
        <v>-0.2349343966883535</v>
      </c>
      <c r="AY242" s="23">
        <v>2.6456861559720184</v>
      </c>
      <c r="AZ242" s="23">
        <v>2.2244926159426548</v>
      </c>
      <c r="BA242" s="23">
        <v>-0.39025533756491632</v>
      </c>
      <c r="BB242" s="23">
        <v>0.37797378110881885</v>
      </c>
      <c r="BC242" s="24">
        <v>0.21044386043350091</v>
      </c>
    </row>
    <row r="243" spans="1:55" x14ac:dyDescent="0.2">
      <c r="A243" s="52" t="s">
        <v>760</v>
      </c>
      <c r="B243" s="52" t="s">
        <v>761</v>
      </c>
      <c r="C243" s="52" t="s">
        <v>15</v>
      </c>
      <c r="D243" s="52">
        <v>103644</v>
      </c>
      <c r="E243" s="52" t="s">
        <v>16</v>
      </c>
      <c r="F243" s="52">
        <v>2019</v>
      </c>
      <c r="G243" s="52" t="s">
        <v>17</v>
      </c>
      <c r="H243" s="53">
        <v>43830</v>
      </c>
      <c r="I243" s="53">
        <v>43868</v>
      </c>
      <c r="J243" s="53">
        <v>43868</v>
      </c>
      <c r="K243" s="54">
        <v>281300000</v>
      </c>
      <c r="L243" s="54">
        <v>283100000</v>
      </c>
      <c r="M243" s="52" t="s">
        <v>762</v>
      </c>
      <c r="N243" s="21">
        <v>1.2235184655024334</v>
      </c>
      <c r="O243" s="22">
        <v>0.96450042943028913</v>
      </c>
      <c r="P243" s="22">
        <v>0.10835957629544804</v>
      </c>
      <c r="Q243" s="22">
        <v>13.988331756543676</v>
      </c>
      <c r="R243" s="22">
        <v>0.26624305672445714</v>
      </c>
      <c r="S243" s="22">
        <v>2.6300286147113279E-2</v>
      </c>
      <c r="T243" s="22">
        <v>0.23994277057734389</v>
      </c>
      <c r="U243" s="22">
        <v>3.9905392620624407</v>
      </c>
      <c r="V243" s="22">
        <v>0.39419741406496372</v>
      </c>
      <c r="W243" s="22">
        <v>3.5963418479974769</v>
      </c>
      <c r="X243" s="23">
        <v>0.35968271334792123</v>
      </c>
      <c r="Y243" s="23">
        <v>9.4064252024561715E-2</v>
      </c>
      <c r="Z243" s="23">
        <v>0.64031728665207877</v>
      </c>
      <c r="AA243" s="23">
        <v>0.22311058744319137</v>
      </c>
      <c r="AB243" s="24">
        <v>6.6718565897996976E-2</v>
      </c>
      <c r="AC243" s="25">
        <v>0.13988831672574065</v>
      </c>
      <c r="AD243" s="23">
        <v>0.14286430816558551</v>
      </c>
      <c r="AE243" s="23">
        <v>0.14286430816558551</v>
      </c>
      <c r="AF243" s="23">
        <v>0.10415970039456965</v>
      </c>
      <c r="AG243" s="23">
        <v>13.085758039816232</v>
      </c>
      <c r="AH243" s="24">
        <v>13.085758039816232</v>
      </c>
      <c r="AI243" s="25">
        <v>-0.72876487484612229</v>
      </c>
      <c r="AJ243" s="23">
        <v>0.52326080732894364</v>
      </c>
      <c r="AK243" s="23">
        <v>0.37577050734945472</v>
      </c>
      <c r="AL243" s="24">
        <v>0.57776197249881456</v>
      </c>
      <c r="AM243" s="25">
        <v>1.9646799116997793</v>
      </c>
      <c r="AN243" s="23">
        <v>18.86218858404289</v>
      </c>
      <c r="AO243" s="23">
        <v>1.2584581720249117</v>
      </c>
      <c r="AP243" s="23">
        <v>19.152097342299072</v>
      </c>
      <c r="AQ243" s="23">
        <v>0.13108062615721258</v>
      </c>
      <c r="AR243" s="23">
        <v>0.1222329967230656</v>
      </c>
      <c r="AS243" s="23">
        <v>-8.9079114558951386E-2</v>
      </c>
      <c r="AT243" s="23">
        <v>0.15382511361723616</v>
      </c>
      <c r="AU243" s="23">
        <v>0.43444030918980819</v>
      </c>
      <c r="AV243" s="23">
        <v>0.4796902165323218</v>
      </c>
      <c r="AW243" s="23">
        <v>0.64109084531743243</v>
      </c>
      <c r="AX243" s="23">
        <v>0.53226937916520523</v>
      </c>
      <c r="AY243" s="23">
        <v>1.480866003510825</v>
      </c>
      <c r="AZ243" s="23">
        <v>1.3036863662960796</v>
      </c>
      <c r="BA243" s="23">
        <v>0.9743178170144462</v>
      </c>
      <c r="BB243" s="23">
        <v>0.67528054370159629</v>
      </c>
      <c r="BC243" s="24">
        <v>0.25464894504708546</v>
      </c>
    </row>
    <row r="244" spans="1:55" x14ac:dyDescent="0.2">
      <c r="A244" s="52" t="s">
        <v>83</v>
      </c>
      <c r="B244" s="52" t="s">
        <v>84</v>
      </c>
      <c r="C244" s="52" t="s">
        <v>52</v>
      </c>
      <c r="D244" s="52">
        <v>119577</v>
      </c>
      <c r="E244" s="52" t="s">
        <v>16</v>
      </c>
      <c r="F244" s="52">
        <v>2019</v>
      </c>
      <c r="G244" s="52" t="s">
        <v>17</v>
      </c>
      <c r="H244" s="53">
        <v>43830</v>
      </c>
      <c r="I244" s="53">
        <v>43882</v>
      </c>
      <c r="J244" s="53">
        <v>43882</v>
      </c>
      <c r="K244" s="54">
        <v>240900000</v>
      </c>
      <c r="L244" s="54">
        <v>241400000</v>
      </c>
      <c r="M244" s="52" t="s">
        <v>85</v>
      </c>
      <c r="N244" s="21">
        <v>0.42622072927316101</v>
      </c>
      <c r="O244" s="22">
        <v>0.31556399396329293</v>
      </c>
      <c r="P244" s="22">
        <v>7.9353488145659894E-3</v>
      </c>
      <c r="Q244" s="22">
        <v>2.0898040739301771</v>
      </c>
      <c r="R244" s="22">
        <v>0.39085786823306806</v>
      </c>
      <c r="S244" s="22">
        <v>5.9554389935751198E-2</v>
      </c>
      <c r="T244" s="22">
        <v>0.33130347829731688</v>
      </c>
      <c r="U244" s="22">
        <v>1.2076742335941981</v>
      </c>
      <c r="V244" s="22">
        <v>0.18401139664391039</v>
      </c>
      <c r="W244" s="22">
        <v>1.0236628369502876</v>
      </c>
      <c r="X244" s="23">
        <v>5.2422952331339402E-2</v>
      </c>
      <c r="Y244" s="23">
        <v>0.32364511667175627</v>
      </c>
      <c r="Z244" s="23">
        <v>0.94757704766866058</v>
      </c>
      <c r="AA244" s="23">
        <v>0</v>
      </c>
      <c r="AB244" s="24">
        <v>0.32364511667175627</v>
      </c>
      <c r="AC244" s="25">
        <v>1</v>
      </c>
      <c r="AD244" s="23">
        <v>0.36869808372399043</v>
      </c>
      <c r="AE244" s="23">
        <v>0.21320284014584534</v>
      </c>
      <c r="AF244" s="23">
        <v>0.15275379005948955</v>
      </c>
      <c r="AG244" s="23">
        <v>4.9281788200806158</v>
      </c>
      <c r="AH244" s="24">
        <v>2.8497618175155734</v>
      </c>
      <c r="AI244" s="25">
        <v>0.93746214415505758</v>
      </c>
      <c r="AJ244" s="23">
        <v>0.32150333479382698</v>
      </c>
      <c r="AK244" s="23">
        <v>4.9436239965684171E-2</v>
      </c>
      <c r="AL244" s="24">
        <v>0.10117041485385134</v>
      </c>
      <c r="AM244" s="25">
        <v>0.1030878244620821</v>
      </c>
      <c r="AN244" s="23">
        <v>0.67486262973858024</v>
      </c>
      <c r="AO244" s="23">
        <v>0.21841599453915106</v>
      </c>
      <c r="AP244" s="23">
        <v>-3.0949431528932632</v>
      </c>
      <c r="AQ244" s="23">
        <v>3.3363870975468092E-2</v>
      </c>
      <c r="AR244" s="23">
        <v>0.18104559037201523</v>
      </c>
      <c r="AS244" s="23">
        <v>0.16972338733996764</v>
      </c>
      <c r="AT244" s="23">
        <v>3.9543252678031458E-2</v>
      </c>
      <c r="AU244" s="23">
        <v>-0.30519448907063923</v>
      </c>
      <c r="AV244" s="23">
        <v>-9.6038360193639316E-2</v>
      </c>
      <c r="AW244" s="23">
        <v>0.11935658774624977</v>
      </c>
      <c r="AX244" s="23">
        <v>-0.11330200614494849</v>
      </c>
      <c r="AY244" s="23">
        <v>4.8535950628299505</v>
      </c>
      <c r="AZ244" s="23">
        <v>4.8414752026172954</v>
      </c>
      <c r="BA244" s="23">
        <v>-1.1250897343862167</v>
      </c>
      <c r="BB244" s="23">
        <v>0.11914026594766836</v>
      </c>
      <c r="BC244" s="24">
        <v>5.3097647235535894E-2</v>
      </c>
    </row>
    <row r="245" spans="1:55" x14ac:dyDescent="0.2">
      <c r="A245" s="52" t="s">
        <v>763</v>
      </c>
      <c r="B245" s="52" t="s">
        <v>764</v>
      </c>
      <c r="C245" s="52" t="s">
        <v>45</v>
      </c>
      <c r="D245" s="52">
        <v>186050</v>
      </c>
      <c r="E245" s="52" t="s">
        <v>16</v>
      </c>
      <c r="F245" s="52">
        <v>2019</v>
      </c>
      <c r="G245" s="52" t="s">
        <v>17</v>
      </c>
      <c r="H245" s="53">
        <v>43890</v>
      </c>
      <c r="I245" s="53">
        <v>43913</v>
      </c>
      <c r="J245" s="53">
        <v>43913</v>
      </c>
      <c r="K245" s="54">
        <v>762000000</v>
      </c>
      <c r="L245" s="54">
        <v>764000000</v>
      </c>
      <c r="M245" s="59" t="s">
        <v>765</v>
      </c>
      <c r="N245" s="21">
        <v>1.0089579765511791</v>
      </c>
      <c r="O245" s="22">
        <v>0.14089052825714662</v>
      </c>
      <c r="P245" s="22">
        <v>5.7699907785535499E-2</v>
      </c>
      <c r="Q245" s="22">
        <v>19.015720081135903</v>
      </c>
      <c r="R245" s="22">
        <v>0.48911859339768438</v>
      </c>
      <c r="S245" s="22">
        <v>6.4300372425324923E-2</v>
      </c>
      <c r="T245" s="22">
        <v>0.42481822097235944</v>
      </c>
      <c r="U245" s="22">
        <v>9.7900608519269774</v>
      </c>
      <c r="V245" s="22">
        <v>1.2870182555780934</v>
      </c>
      <c r="W245" s="22">
        <v>8.5030425963488838</v>
      </c>
      <c r="X245" s="23">
        <v>0.38808238960249297</v>
      </c>
      <c r="Y245" s="23">
        <v>5.0347222222222224E-2</v>
      </c>
      <c r="Z245" s="23">
        <v>0.61191761039750703</v>
      </c>
      <c r="AA245" s="23">
        <v>7.6765220034962379E-3</v>
      </c>
      <c r="AB245" s="24">
        <v>4.996073066301842E-2</v>
      </c>
      <c r="AC245" s="25">
        <v>0.31799911293452349</v>
      </c>
      <c r="AD245" s="23">
        <v>0.10500637578311249</v>
      </c>
      <c r="AE245" s="23">
        <v>8.7514553417974164E-2</v>
      </c>
      <c r="AF245" s="23">
        <v>5.9336364140378114E-2</v>
      </c>
      <c r="AG245" s="23">
        <v>10.963820549927641</v>
      </c>
      <c r="AH245" s="24">
        <v>9.137481910274964</v>
      </c>
      <c r="AI245" s="25">
        <v>-0.63663873370577284</v>
      </c>
      <c r="AJ245" s="23">
        <v>0.28296667105783163</v>
      </c>
      <c r="AK245" s="23">
        <v>0.13871335336164922</v>
      </c>
      <c r="AL245" s="24">
        <v>0.22252149590800788</v>
      </c>
      <c r="AM245" s="25">
        <v>2.170892494929006</v>
      </c>
      <c r="AN245" s="23">
        <v>36.586206896551722</v>
      </c>
      <c r="AO245" s="23">
        <v>1.8278736287400876</v>
      </c>
      <c r="AP245" s="23">
        <v>530.5</v>
      </c>
      <c r="AQ245" s="23">
        <v>0.10845937523751616</v>
      </c>
      <c r="AR245" s="23">
        <v>5.9544270111437599E-2</v>
      </c>
      <c r="AS245" s="23">
        <v>-3.7908188723180129E-2</v>
      </c>
      <c r="AT245" s="23">
        <v>0.1088394010792734</v>
      </c>
      <c r="AU245" s="23">
        <v>0.19279409827427216</v>
      </c>
      <c r="AV245" s="23">
        <v>0.15161089816637316</v>
      </c>
      <c r="AW245" s="23">
        <v>0.25620229007633588</v>
      </c>
      <c r="AX245" s="23">
        <v>0.17455868320610687</v>
      </c>
      <c r="AY245" s="23">
        <v>2.54831045406547</v>
      </c>
      <c r="AZ245" s="23">
        <v>2.4326821541710664</v>
      </c>
      <c r="BA245" s="23">
        <v>0.68371875729969633</v>
      </c>
      <c r="BB245" s="23">
        <v>0.32704858593183467</v>
      </c>
      <c r="BC245" s="24">
        <v>0.25995306517353534</v>
      </c>
    </row>
    <row r="246" spans="1:55" x14ac:dyDescent="0.2">
      <c r="A246" s="52" t="s">
        <v>742</v>
      </c>
      <c r="B246" s="52" t="s">
        <v>743</v>
      </c>
      <c r="C246" s="52" t="s">
        <v>34</v>
      </c>
      <c r="D246" s="52">
        <v>101897</v>
      </c>
      <c r="E246" s="52" t="s">
        <v>16</v>
      </c>
      <c r="F246" s="52">
        <v>2020</v>
      </c>
      <c r="G246" s="52" t="s">
        <v>17</v>
      </c>
      <c r="H246" s="53">
        <v>44012</v>
      </c>
      <c r="I246" s="53">
        <v>44061</v>
      </c>
      <c r="J246" s="53">
        <v>44061</v>
      </c>
      <c r="K246" s="54">
        <v>145295000</v>
      </c>
      <c r="L246" s="54">
        <v>147416000</v>
      </c>
      <c r="M246" s="52" t="s">
        <v>744</v>
      </c>
      <c r="N246" s="21">
        <v>3.4320107688931527</v>
      </c>
      <c r="O246" s="22">
        <v>2.8312016473345598</v>
      </c>
      <c r="P246" s="22">
        <v>2.121857728932262</v>
      </c>
      <c r="Q246" s="22">
        <v>1.8147054399676443</v>
      </c>
      <c r="R246" s="22">
        <v>0.39911437884636269</v>
      </c>
      <c r="S246" s="22">
        <v>5.7687635736047835E-2</v>
      </c>
      <c r="T246" s="22">
        <v>0.34142674311031485</v>
      </c>
      <c r="U246" s="22">
        <v>1.1233894133081643</v>
      </c>
      <c r="V246" s="22">
        <v>0.16237370212512572</v>
      </c>
      <c r="W246" s="22">
        <v>0.96101571118303863</v>
      </c>
      <c r="X246" s="23">
        <v>0.74548389053212072</v>
      </c>
      <c r="Y246" s="23">
        <v>0.40077966359883588</v>
      </c>
      <c r="Z246" s="23">
        <v>0.25451610946787934</v>
      </c>
      <c r="AA246" s="23">
        <v>0.1019596955762283</v>
      </c>
      <c r="AB246" s="24">
        <v>0.35527696283966936</v>
      </c>
      <c r="AC246" s="25">
        <v>0.45881673744337331</v>
      </c>
      <c r="AD246" s="23">
        <v>0.26618937521105585</v>
      </c>
      <c r="AE246" s="23">
        <v>0.26618937521105585</v>
      </c>
      <c r="AF246" s="23">
        <v>0.22417244216274076</v>
      </c>
      <c r="AG246" s="23" t="e">
        <v>#DIV/0!</v>
      </c>
      <c r="AH246" s="24" t="e">
        <v>#DIV/0!</v>
      </c>
      <c r="AI246" s="25">
        <v>-0.29341376782253625</v>
      </c>
      <c r="AJ246" s="23">
        <v>0.67240790503035308</v>
      </c>
      <c r="AK246" s="23">
        <v>0.25291387907705148</v>
      </c>
      <c r="AL246" s="24">
        <v>0.36595278558183358</v>
      </c>
      <c r="AM246" s="25">
        <v>0.43533216278259579</v>
      </c>
      <c r="AN246" s="23">
        <v>1.9419521801281934</v>
      </c>
      <c r="AO246" s="23">
        <v>0.68993087253581908</v>
      </c>
      <c r="AP246" s="23">
        <v>1.3060219139204272</v>
      </c>
      <c r="AQ246" s="23">
        <v>0.15466348861982518</v>
      </c>
      <c r="AR246" s="23">
        <v>0.21169804761419314</v>
      </c>
      <c r="AS246" s="23">
        <v>-6.2115121791155088E-2</v>
      </c>
      <c r="AT246" s="23">
        <v>0.14605701870458968</v>
      </c>
      <c r="AU246" s="23">
        <v>0.59522577805379517</v>
      </c>
      <c r="AV246" s="23">
        <v>0.323947011775639</v>
      </c>
      <c r="AW246" s="23">
        <v>0.42778435389696085</v>
      </c>
      <c r="AX246" s="23">
        <v>0.37868126323717805</v>
      </c>
      <c r="AY246" s="23">
        <v>2.1732069165929264</v>
      </c>
      <c r="AZ246" s="23">
        <v>-0.33642244264908172</v>
      </c>
      <c r="BA246" s="23">
        <v>0.83595625275063468</v>
      </c>
      <c r="BB246" s="23">
        <v>0.46014946499791332</v>
      </c>
      <c r="BC246" s="24">
        <v>0.23461390475496868</v>
      </c>
    </row>
    <row r="247" spans="1:55" x14ac:dyDescent="0.2">
      <c r="A247" s="52" t="s">
        <v>1078</v>
      </c>
      <c r="B247" s="52" t="s">
        <v>1079</v>
      </c>
      <c r="C247" s="52" t="s">
        <v>15</v>
      </c>
      <c r="D247" s="52">
        <v>205563</v>
      </c>
      <c r="E247" s="52" t="s">
        <v>16</v>
      </c>
      <c r="F247" s="52">
        <v>2019</v>
      </c>
      <c r="G247" s="52" t="s">
        <v>17</v>
      </c>
      <c r="H247" s="53">
        <v>43830</v>
      </c>
      <c r="I247" s="53">
        <v>43865</v>
      </c>
      <c r="J247" s="53">
        <v>43865</v>
      </c>
      <c r="K247" s="54">
        <v>526000000</v>
      </c>
      <c r="L247" s="54">
        <v>528000000</v>
      </c>
      <c r="M247" s="59" t="s">
        <v>1080</v>
      </c>
      <c r="N247" s="21">
        <v>0.66733690795352996</v>
      </c>
      <c r="O247" s="22">
        <v>0.60824396782841827</v>
      </c>
      <c r="P247" s="22">
        <v>0.45487042001787309</v>
      </c>
      <c r="Q247" s="22">
        <v>1.6337469487388121</v>
      </c>
      <c r="R247" s="22">
        <v>0.10291562077621162</v>
      </c>
      <c r="S247" s="22">
        <v>3.1627727360494302E-2</v>
      </c>
      <c r="T247" s="22">
        <v>7.1287893415717327E-2</v>
      </c>
      <c r="U247" s="22">
        <v>0.27105370219690805</v>
      </c>
      <c r="V247" s="22">
        <v>8.3299430431244909E-2</v>
      </c>
      <c r="W247" s="22">
        <v>0.18775427176566314</v>
      </c>
      <c r="X247" s="23">
        <v>0.23070090751110253</v>
      </c>
      <c r="Y247" s="23">
        <v>0.39446339017051152</v>
      </c>
      <c r="Z247" s="23">
        <v>0.7692990924888975</v>
      </c>
      <c r="AA247" s="23">
        <v>3.7458968912917549E-2</v>
      </c>
      <c r="AB247" s="24">
        <v>0.37968719830083025</v>
      </c>
      <c r="AC247" s="25">
        <v>0.32111646156589979</v>
      </c>
      <c r="AD247" s="23">
        <v>0.18619582664526485</v>
      </c>
      <c r="AE247" s="23">
        <v>0.13184412341715712</v>
      </c>
      <c r="AF247" s="23">
        <v>0.10255038344925986</v>
      </c>
      <c r="AG247" s="23">
        <v>149.14285714285714</v>
      </c>
      <c r="AH247" s="24">
        <v>105.60714285714286</v>
      </c>
      <c r="AI247" s="25">
        <v>-0.74993729621269123</v>
      </c>
      <c r="AJ247" s="23">
        <v>0.44537533512064342</v>
      </c>
      <c r="AK247" s="23">
        <v>1.3564727954971858</v>
      </c>
      <c r="AL247" s="24">
        <v>1.4960600375234521</v>
      </c>
      <c r="AM247" s="25">
        <v>0.2339300244100895</v>
      </c>
      <c r="AN247" s="23">
        <v>2.2811228641171684</v>
      </c>
      <c r="AO247" s="23">
        <v>0.8661131492566132</v>
      </c>
      <c r="AP247" s="23">
        <v>-7.5312290127602415</v>
      </c>
      <c r="AQ247" s="23">
        <v>8.8820235566711717E-2</v>
      </c>
      <c r="AR247" s="23">
        <v>0.17776886035313003</v>
      </c>
      <c r="AS247" s="23">
        <v>-0.13331549848403781</v>
      </c>
      <c r="AT247" s="23">
        <v>0.15396794748020853</v>
      </c>
      <c r="AU247" s="23">
        <v>0.41152815013404825</v>
      </c>
      <c r="AV247" s="23">
        <v>1.3823639774859287</v>
      </c>
      <c r="AW247" s="23">
        <v>2.1598049837486459</v>
      </c>
      <c r="AX247" s="23">
        <v>1.9956663055254604</v>
      </c>
      <c r="AY247" s="23">
        <v>0.63817049808429116</v>
      </c>
      <c r="AZ247" s="23">
        <v>-0.33692528735632182</v>
      </c>
      <c r="BA247" s="23">
        <v>1.6017391304347826</v>
      </c>
      <c r="BB247" s="23">
        <v>1.1095684803001875</v>
      </c>
      <c r="BC247" s="24">
        <v>0.17452635306616301</v>
      </c>
    </row>
    <row r="248" spans="1:55" x14ac:dyDescent="0.2">
      <c r="A248" s="52" t="s">
        <v>766</v>
      </c>
      <c r="B248" s="52" t="s">
        <v>767</v>
      </c>
      <c r="C248" s="52" t="s">
        <v>59</v>
      </c>
      <c r="D248" s="52">
        <v>378183</v>
      </c>
      <c r="E248" s="52" t="s">
        <v>16</v>
      </c>
      <c r="F248" s="52">
        <v>2019</v>
      </c>
      <c r="G248" s="52" t="s">
        <v>17</v>
      </c>
      <c r="H248" s="53">
        <v>43830</v>
      </c>
      <c r="I248" s="53">
        <v>43881</v>
      </c>
      <c r="J248" s="53">
        <v>43881</v>
      </c>
      <c r="K248" s="54">
        <v>372000000</v>
      </c>
      <c r="L248" s="54">
        <v>372000000</v>
      </c>
      <c r="M248" s="52" t="s">
        <v>768</v>
      </c>
      <c r="N248" s="21">
        <v>1.8295498268564832</v>
      </c>
      <c r="O248" s="22">
        <v>0.94690265486725667</v>
      </c>
      <c r="P248" s="22">
        <v>0.2027702962677953</v>
      </c>
      <c r="Q248" s="22">
        <v>2.7211150507396993</v>
      </c>
      <c r="R248" s="22">
        <v>0.39632002628552654</v>
      </c>
      <c r="S248" s="22">
        <v>1.4719894857893873E-2</v>
      </c>
      <c r="T248" s="22">
        <v>0.38160013142763266</v>
      </c>
      <c r="U248" s="22">
        <v>1.4747524147206259</v>
      </c>
      <c r="V248" s="22">
        <v>5.4774422301014793E-2</v>
      </c>
      <c r="W248" s="22">
        <v>1.4199779924196112</v>
      </c>
      <c r="X248" s="23">
        <v>0.31246919664859535</v>
      </c>
      <c r="Y248" s="23">
        <v>0.29553748870822044</v>
      </c>
      <c r="Z248" s="23">
        <v>0.6875308033514046</v>
      </c>
      <c r="AA248" s="23">
        <v>6.2132413339904713E-2</v>
      </c>
      <c r="AB248" s="24">
        <v>0.268736651881058</v>
      </c>
      <c r="AC248" s="25">
        <v>0.15624730037146889</v>
      </c>
      <c r="AD248" s="23">
        <v>0.11852449103003426</v>
      </c>
      <c r="AE248" s="23">
        <v>0.11852449103003426</v>
      </c>
      <c r="AF248" s="23">
        <v>9.7618567685086532E-2</v>
      </c>
      <c r="AG248" s="23">
        <v>12.548780487804878</v>
      </c>
      <c r="AH248" s="24">
        <v>12.548780487804878</v>
      </c>
      <c r="AI248" s="25">
        <v>-0.5904051602499496</v>
      </c>
      <c r="AJ248" s="23">
        <v>0.95440554059253557</v>
      </c>
      <c r="AK248" s="23">
        <v>0.29008456309069808</v>
      </c>
      <c r="AL248" s="24">
        <v>0.41129165975791743</v>
      </c>
      <c r="AM248" s="25">
        <v>0.41447609732241103</v>
      </c>
      <c r="AN248" s="23">
        <v>4.2458735786770996</v>
      </c>
      <c r="AO248" s="23">
        <v>1.1410218498439297</v>
      </c>
      <c r="AP248" s="23">
        <v>8.0535714285714288</v>
      </c>
      <c r="AQ248" s="23">
        <v>0.11138491867915229</v>
      </c>
      <c r="AR248" s="23">
        <v>0.14285714285714285</v>
      </c>
      <c r="AS248" s="23">
        <v>-8.434359432142137E-2</v>
      </c>
      <c r="AT248" s="23">
        <v>0.16300312140627568</v>
      </c>
      <c r="AU248" s="23">
        <v>0.65794536360138511</v>
      </c>
      <c r="AV248" s="23">
        <v>0.28353506881114243</v>
      </c>
      <c r="AW248" s="23">
        <v>0.42715687962803511</v>
      </c>
      <c r="AX248" s="23">
        <v>0.29447218873773034</v>
      </c>
      <c r="AY248" s="23">
        <v>2.9305150631681243</v>
      </c>
      <c r="AZ248" s="23">
        <v>2.6744412050534501</v>
      </c>
      <c r="BA248" s="23">
        <v>1.0088495575221239</v>
      </c>
      <c r="BB248" s="23">
        <v>0.34123694246393632</v>
      </c>
      <c r="BC248" s="24">
        <v>0.16309387011134446</v>
      </c>
    </row>
    <row r="249" spans="1:55" x14ac:dyDescent="0.2">
      <c r="A249" s="52" t="s">
        <v>754</v>
      </c>
      <c r="B249" s="52" t="s">
        <v>755</v>
      </c>
      <c r="C249" s="52" t="s">
        <v>38</v>
      </c>
      <c r="D249" s="52">
        <v>682157</v>
      </c>
      <c r="E249" s="52" t="s">
        <v>16</v>
      </c>
      <c r="F249" s="52">
        <v>2019</v>
      </c>
      <c r="G249" s="52" t="s">
        <v>17</v>
      </c>
      <c r="H249" s="53">
        <v>43830</v>
      </c>
      <c r="I249" s="53">
        <v>43888</v>
      </c>
      <c r="J249" s="53">
        <v>43888</v>
      </c>
      <c r="K249" s="54">
        <v>210802442</v>
      </c>
      <c r="L249" s="54">
        <v>202467037</v>
      </c>
      <c r="M249" s="52" t="s">
        <v>756</v>
      </c>
      <c r="N249" s="21">
        <v>1.0207663893189185</v>
      </c>
      <c r="O249" s="22">
        <v>1.0207663893189185</v>
      </c>
      <c r="P249" s="22">
        <v>0.60141265006637701</v>
      </c>
      <c r="Q249" s="22">
        <v>4.7360283926641484</v>
      </c>
      <c r="R249" s="22">
        <v>0.30149171595395791</v>
      </c>
      <c r="S249" s="22">
        <v>3.4435427991962183E-3</v>
      </c>
      <c r="T249" s="22">
        <v>0.29804817315476173</v>
      </c>
      <c r="U249" s="22">
        <v>1.7293650428649372</v>
      </c>
      <c r="V249" s="22">
        <v>1.9752259267543686E-2</v>
      </c>
      <c r="W249" s="22">
        <v>1.7096127835973935</v>
      </c>
      <c r="X249" s="23">
        <v>0.38201950414623692</v>
      </c>
      <c r="Y249" s="23">
        <v>0.24727921424880933</v>
      </c>
      <c r="Z249" s="23">
        <v>0.61798049585376313</v>
      </c>
      <c r="AA249" s="23">
        <v>0.18208528633702986</v>
      </c>
      <c r="AB249" s="24">
        <v>0.17433665448359842</v>
      </c>
      <c r="AC249" s="25">
        <v>0.26678171720066102</v>
      </c>
      <c r="AD249" s="23">
        <v>6.6372017451726786E-2</v>
      </c>
      <c r="AE249" s="23">
        <v>2.7924477455732691E-2</v>
      </c>
      <c r="AF249" s="23">
        <v>-4.2275832226428732E-4</v>
      </c>
      <c r="AG249" s="23">
        <v>5.3555672012018309</v>
      </c>
      <c r="AH249" s="24">
        <v>2.2532299199944101</v>
      </c>
      <c r="AI249" s="25">
        <v>0.7000870614730631</v>
      </c>
      <c r="AJ249" s="23">
        <v>0.11436924587818821</v>
      </c>
      <c r="AK249" s="23">
        <v>0.14196884490052605</v>
      </c>
      <c r="AL249" s="24">
        <v>0.14196884490052605</v>
      </c>
      <c r="AM249" s="25">
        <v>-2.5514097035096777E-3</v>
      </c>
      <c r="AN249" s="23">
        <v>6.0351495621525908</v>
      </c>
      <c r="AO249" s="23">
        <v>1.0521477839738365</v>
      </c>
      <c r="AP249" s="23">
        <v>135.38064478311841</v>
      </c>
      <c r="AQ249" s="23">
        <v>-4.4480423192686696E-4</v>
      </c>
      <c r="AR249" s="23">
        <v>4.068100633106999E-2</v>
      </c>
      <c r="AS249" s="23">
        <v>2.8480246180085867E-2</v>
      </c>
      <c r="AT249" s="23">
        <v>4.280243066106091E-2</v>
      </c>
      <c r="AU249" s="23">
        <v>-5.3855549190658582E-2</v>
      </c>
      <c r="AV249" s="23">
        <v>-6.6851976257888579E-2</v>
      </c>
      <c r="AW249" s="23">
        <v>0.14360910254207704</v>
      </c>
      <c r="AX249" s="23">
        <v>-6.7624360262186281E-2</v>
      </c>
      <c r="AY249" s="23">
        <v>4.3173138394336572</v>
      </c>
      <c r="AZ249" s="23">
        <v>1.0942421150689794</v>
      </c>
      <c r="BA249" s="23">
        <v>45.312781646866036</v>
      </c>
      <c r="BB249" s="23">
        <v>9.7451026077822175E-2</v>
      </c>
      <c r="BC249" s="24">
        <v>4.6952569708632014E-2</v>
      </c>
    </row>
    <row r="250" spans="1:55" x14ac:dyDescent="0.2">
      <c r="A250" s="52" t="s">
        <v>787</v>
      </c>
      <c r="B250" s="52" t="s">
        <v>788</v>
      </c>
      <c r="C250" s="52" t="s">
        <v>34</v>
      </c>
      <c r="D250" s="52">
        <v>331628</v>
      </c>
      <c r="E250" s="52" t="s">
        <v>16</v>
      </c>
      <c r="F250" s="52">
        <v>2019</v>
      </c>
      <c r="G250" s="52" t="s">
        <v>17</v>
      </c>
      <c r="H250" s="53">
        <v>43830</v>
      </c>
      <c r="I250" s="53">
        <v>43875</v>
      </c>
      <c r="J250" s="53">
        <v>43875</v>
      </c>
      <c r="K250" s="54">
        <v>1009000000</v>
      </c>
      <c r="L250" s="54">
        <v>1012000000</v>
      </c>
      <c r="M250" s="52" t="s">
        <v>789</v>
      </c>
      <c r="N250" s="21">
        <v>1.419858870967742</v>
      </c>
      <c r="O250" s="22">
        <v>1.419858870967742</v>
      </c>
      <c r="P250" s="22">
        <v>0.64482526881720426</v>
      </c>
      <c r="Q250" s="22">
        <v>3.8799866466366217</v>
      </c>
      <c r="R250" s="22">
        <v>0.29166096593241209</v>
      </c>
      <c r="S250" s="22">
        <v>0</v>
      </c>
      <c r="T250" s="22">
        <v>0.29166096593241209</v>
      </c>
      <c r="U250" s="22">
        <v>1.4233016190953096</v>
      </c>
      <c r="V250" s="22">
        <v>0</v>
      </c>
      <c r="W250" s="22">
        <v>1.4233016190953096</v>
      </c>
      <c r="X250" s="23">
        <v>0.57812286222465459</v>
      </c>
      <c r="Y250" s="23">
        <v>0.25174384402050592</v>
      </c>
      <c r="Z250" s="23">
        <v>0.42187713777534547</v>
      </c>
      <c r="AA250" s="23">
        <v>0.13753591462580381</v>
      </c>
      <c r="AB250" s="24">
        <v>0.2049185935148447</v>
      </c>
      <c r="AC250" s="25">
        <v>1</v>
      </c>
      <c r="AD250" s="23">
        <v>0.60332879227625424</v>
      </c>
      <c r="AE250" s="23">
        <v>0.57241011668542319</v>
      </c>
      <c r="AF250" s="23">
        <v>0.48083871349878576</v>
      </c>
      <c r="AG250" s="23">
        <v>45.473214285714285</v>
      </c>
      <c r="AH250" s="24">
        <v>43.142857142857146</v>
      </c>
      <c r="AI250" s="25">
        <v>-0.71697421483563484</v>
      </c>
      <c r="AJ250" s="23">
        <v>0.68741599462365588</v>
      </c>
      <c r="AK250" s="23">
        <v>0.80192330245103793</v>
      </c>
      <c r="AL250" s="24">
        <v>0.95965755834408351</v>
      </c>
      <c r="AM250" s="25">
        <v>1.3550325488232349</v>
      </c>
      <c r="AN250" s="23">
        <v>2.8180604239692872</v>
      </c>
      <c r="AO250" s="23">
        <v>0.57747297851963331</v>
      </c>
      <c r="AP250" s="23">
        <v>3.3779511804721887</v>
      </c>
      <c r="AQ250" s="23">
        <v>0.27767136407169246</v>
      </c>
      <c r="AR250" s="23">
        <v>0.48468874015281643</v>
      </c>
      <c r="AS250" s="23">
        <v>-0.3475093289107386</v>
      </c>
      <c r="AT250" s="23">
        <v>0.2798946504309755</v>
      </c>
      <c r="AU250" s="23">
        <v>0.54964717741935487</v>
      </c>
      <c r="AV250" s="23">
        <v>0.76732731324029557</v>
      </c>
      <c r="AW250" s="23">
        <v>0.95965755834408351</v>
      </c>
      <c r="AX250" s="23">
        <v>0.76732731324029557</v>
      </c>
      <c r="AY250" s="23">
        <v>0.83712939328490088</v>
      </c>
      <c r="AZ250" s="23">
        <v>8.3546043589240129E-2</v>
      </c>
      <c r="BA250" s="23">
        <v>0.80598669623059871</v>
      </c>
      <c r="BB250" s="23">
        <v>1.1333411516359799</v>
      </c>
      <c r="BC250" s="24">
        <v>0.55758135241172402</v>
      </c>
    </row>
    <row r="251" spans="1:55" x14ac:dyDescent="0.2">
      <c r="A251" s="12" t="s">
        <v>823</v>
      </c>
      <c r="B251" s="12" t="s">
        <v>824</v>
      </c>
      <c r="C251" s="52" t="s">
        <v>72</v>
      </c>
      <c r="D251" s="12">
        <v>744578</v>
      </c>
      <c r="E251" s="12" t="s">
        <v>16</v>
      </c>
      <c r="F251" s="12">
        <v>2012</v>
      </c>
      <c r="G251" s="12" t="s">
        <v>17</v>
      </c>
      <c r="H251" s="63">
        <v>41274</v>
      </c>
      <c r="I251" s="63">
        <v>41327</v>
      </c>
      <c r="J251" s="63">
        <v>41585</v>
      </c>
      <c r="K251" s="64">
        <v>42263000</v>
      </c>
      <c r="L251" s="64">
        <v>47892000</v>
      </c>
      <c r="M251" s="12" t="s">
        <v>825</v>
      </c>
      <c r="N251" s="21">
        <v>7.5352095494275592E-3</v>
      </c>
      <c r="O251" s="22">
        <v>7.5352095494275592E-3</v>
      </c>
      <c r="P251" s="22">
        <v>6.9191568006733879E-3</v>
      </c>
      <c r="Q251" s="22">
        <v>1.9108442403529748</v>
      </c>
      <c r="R251" s="22">
        <v>0.60843570569684213</v>
      </c>
      <c r="S251" s="22">
        <v>0.43286752635703662</v>
      </c>
      <c r="T251" s="22">
        <v>0.17556817933980548</v>
      </c>
      <c r="U251" s="22">
        <v>1.7710615695527505</v>
      </c>
      <c r="V251" s="22">
        <v>1.2600099459322196</v>
      </c>
      <c r="W251" s="22">
        <v>0.51105162362053091</v>
      </c>
      <c r="X251" s="23">
        <v>3.5924230153525829E-3</v>
      </c>
      <c r="Y251" s="23">
        <v>0.34405645218244735</v>
      </c>
      <c r="Z251" s="23">
        <v>0.99640757698464744</v>
      </c>
      <c r="AA251" s="23">
        <v>1.4925112719860068E-3</v>
      </c>
      <c r="AB251" s="24">
        <v>0.34354294404936553</v>
      </c>
      <c r="AC251" s="25">
        <v>0.63918216286343565</v>
      </c>
      <c r="AD251" s="23">
        <v>0.51892832359478247</v>
      </c>
      <c r="AE251" s="23">
        <v>0.26521778484004305</v>
      </c>
      <c r="AF251" s="23">
        <v>0.21164603300715054</v>
      </c>
      <c r="AG251" s="23">
        <v>4.3912954673111946</v>
      </c>
      <c r="AH251" s="24">
        <v>2.2443362666167386</v>
      </c>
      <c r="AI251" s="25">
        <v>0.33187180933510929</v>
      </c>
      <c r="AJ251" s="23">
        <v>0.16085000030497662</v>
      </c>
      <c r="AK251" s="23">
        <v>6.1665097428201365E-2</v>
      </c>
      <c r="AL251" s="24">
        <v>0.12603713120904647</v>
      </c>
      <c r="AM251" s="25">
        <v>0.11133413041868143</v>
      </c>
      <c r="AN251" s="23">
        <v>0.52603929701304608</v>
      </c>
      <c r="AO251" s="23">
        <v>0.18071708878152049</v>
      </c>
      <c r="AP251" s="23">
        <v>-0.38193721561074695</v>
      </c>
      <c r="AQ251" s="23">
        <v>3.8248054937209841E-2</v>
      </c>
      <c r="AR251" s="23">
        <v>0.42434000784447817</v>
      </c>
      <c r="AS251" s="23">
        <v>0.14082648617662144</v>
      </c>
      <c r="AT251" s="23">
        <v>7.6685490871181664E-2</v>
      </c>
      <c r="AU251" s="23">
        <v>-9.0163284476080685E-2</v>
      </c>
      <c r="AV251" s="23">
        <v>-7.0649186783985171E-2</v>
      </c>
      <c r="AW251" s="23">
        <v>0.43678467908902691</v>
      </c>
      <c r="AX251" s="23">
        <v>-0.24483643892339543</v>
      </c>
      <c r="AY251" s="23">
        <v>6.4879589756311216</v>
      </c>
      <c r="AZ251" s="23">
        <v>6.4527836026558862</v>
      </c>
      <c r="BA251" s="23">
        <v>-1.1238607528772226</v>
      </c>
      <c r="BB251" s="23">
        <v>7.8774775248409659E-2</v>
      </c>
      <c r="BC251" s="24">
        <v>9.1599675441058376E-2</v>
      </c>
    </row>
    <row r="252" spans="1:55" x14ac:dyDescent="0.2">
      <c r="A252" s="52" t="s">
        <v>778</v>
      </c>
      <c r="B252" s="52" t="s">
        <v>779</v>
      </c>
      <c r="C252" s="52" t="s">
        <v>45</v>
      </c>
      <c r="D252" s="52">
        <v>98192</v>
      </c>
      <c r="E252" s="52" t="s">
        <v>16</v>
      </c>
      <c r="F252" s="52">
        <v>2019</v>
      </c>
      <c r="G252" s="52" t="s">
        <v>17</v>
      </c>
      <c r="H252" s="53">
        <v>43830</v>
      </c>
      <c r="I252" s="53">
        <v>43888</v>
      </c>
      <c r="J252" s="53">
        <v>43888</v>
      </c>
      <c r="K252" s="54">
        <v>327500000</v>
      </c>
      <c r="L252" s="54">
        <v>330300000</v>
      </c>
      <c r="M252" s="52" t="s">
        <v>780</v>
      </c>
      <c r="N252" s="21">
        <v>0.46832409764864458</v>
      </c>
      <c r="O252" s="22">
        <v>0.46832409764864458</v>
      </c>
      <c r="P252" s="22">
        <v>3.3697768458888722E-2</v>
      </c>
      <c r="Q252" s="22">
        <v>34.63442389758179</v>
      </c>
      <c r="R252" s="22">
        <v>0.43670911340864638</v>
      </c>
      <c r="S252" s="22">
        <v>3.9000439104227375E-2</v>
      </c>
      <c r="T252" s="22">
        <v>0.39770867430441897</v>
      </c>
      <c r="U252" s="22">
        <v>15.561877667140825</v>
      </c>
      <c r="V252" s="22">
        <v>1.3897581792318634</v>
      </c>
      <c r="W252" s="22">
        <v>14.172119487908962</v>
      </c>
      <c r="X252" s="23">
        <v>0.12482535627320267</v>
      </c>
      <c r="Y252" s="23">
        <v>4.392926326313816E-2</v>
      </c>
      <c r="Z252" s="23">
        <v>0.87517464372679732</v>
      </c>
      <c r="AA252" s="23">
        <v>0.36118318629994811</v>
      </c>
      <c r="AB252" s="24">
        <v>2.8062751985948663E-2</v>
      </c>
      <c r="AC252" s="25">
        <v>0.15339500286095747</v>
      </c>
      <c r="AD252" s="23">
        <v>0.10866870112530994</v>
      </c>
      <c r="AE252" s="23">
        <v>9.2408926187297347E-2</v>
      </c>
      <c r="AF252" s="23">
        <v>6.0699980926950219E-2</v>
      </c>
      <c r="AG252" s="23">
        <v>6.1929347826086953</v>
      </c>
      <c r="AH252" s="24">
        <v>5.2663043478260869</v>
      </c>
      <c r="AI252" s="25">
        <v>-0.89495548961424332</v>
      </c>
      <c r="AJ252" s="23">
        <v>0.2523588437921222</v>
      </c>
      <c r="AK252" s="23">
        <v>9.808043875685557E-2</v>
      </c>
      <c r="AL252" s="24">
        <v>0.15402193784277879</v>
      </c>
      <c r="AM252" s="25">
        <v>1.8108108108108107</v>
      </c>
      <c r="AN252" s="23">
        <v>29.832147937411094</v>
      </c>
      <c r="AO252" s="23">
        <v>0.83717216877569756</v>
      </c>
      <c r="AP252" s="23">
        <v>-5.9076056338028167</v>
      </c>
      <c r="AQ252" s="23">
        <v>5.0816334677258393E-2</v>
      </c>
      <c r="AR252" s="23">
        <v>8.034522220102995E-2</v>
      </c>
      <c r="AS252" s="23">
        <v>-7.1905397673087929E-2</v>
      </c>
      <c r="AT252" s="23">
        <v>6.7262783920801567E-2</v>
      </c>
      <c r="AU252" s="23">
        <v>0.20982477160401378</v>
      </c>
      <c r="AV252" s="23">
        <v>0.12806215722120659</v>
      </c>
      <c r="AW252" s="23">
        <v>0.16912576533172738</v>
      </c>
      <c r="AX252" s="23">
        <v>0.14062029509183982</v>
      </c>
      <c r="AY252" s="23">
        <v>4.8003510311540145</v>
      </c>
      <c r="AZ252" s="23">
        <v>4.7016235190873186</v>
      </c>
      <c r="BA252" s="23">
        <v>1.1005498821681068</v>
      </c>
      <c r="BB252" s="23">
        <v>0.17714808043875685</v>
      </c>
      <c r="BC252" s="24">
        <v>0.1054751278981169</v>
      </c>
    </row>
    <row r="253" spans="1:55" x14ac:dyDescent="0.2">
      <c r="A253" s="52" t="s">
        <v>784</v>
      </c>
      <c r="B253" s="52" t="s">
        <v>785</v>
      </c>
      <c r="C253" s="52" t="s">
        <v>15</v>
      </c>
      <c r="D253" s="52">
        <v>255010</v>
      </c>
      <c r="E253" s="52" t="s">
        <v>16</v>
      </c>
      <c r="F253" s="52">
        <v>2019</v>
      </c>
      <c r="G253" s="52" t="s">
        <v>17</v>
      </c>
      <c r="H253" s="53">
        <v>43830</v>
      </c>
      <c r="I253" s="53">
        <v>43872</v>
      </c>
      <c r="J253" s="53">
        <v>43872</v>
      </c>
      <c r="K253" s="54">
        <v>280000000</v>
      </c>
      <c r="L253" s="54">
        <v>281000000</v>
      </c>
      <c r="M253" s="52" t="s">
        <v>786</v>
      </c>
      <c r="N253" s="21">
        <v>1.7512919896640826</v>
      </c>
      <c r="O253" s="22">
        <v>1.2642118863049097</v>
      </c>
      <c r="P253" s="22">
        <v>0.45025839793281652</v>
      </c>
      <c r="Q253" s="22">
        <v>-90.767857142857139</v>
      </c>
      <c r="R253" s="22">
        <v>0.55122339367415951</v>
      </c>
      <c r="S253" s="22">
        <v>0</v>
      </c>
      <c r="T253" s="22">
        <v>0.55122339367415951</v>
      </c>
      <c r="U253" s="22">
        <v>-49.482142857142854</v>
      </c>
      <c r="V253" s="22">
        <v>0</v>
      </c>
      <c r="W253" s="22">
        <v>-49.482142857142854</v>
      </c>
      <c r="X253" s="23">
        <v>0.53928784563357868</v>
      </c>
      <c r="Y253" s="23">
        <v>-1.3148626438131016E-2</v>
      </c>
      <c r="Z253" s="23">
        <v>0.46071215436642132</v>
      </c>
      <c r="AA253" s="23">
        <v>0.101253232544261</v>
      </c>
      <c r="AB253" s="24">
        <v>-1.1139844837875473E-2</v>
      </c>
      <c r="AC253" s="25">
        <v>0.3535112568957805</v>
      </c>
      <c r="AD253" s="23">
        <v>0.16356045922170867</v>
      </c>
      <c r="AE253" s="23">
        <v>0.16356045922170867</v>
      </c>
      <c r="AF253" s="23">
        <v>0.13940659012971524</v>
      </c>
      <c r="AG253" s="23">
        <v>6.89937106918239</v>
      </c>
      <c r="AH253" s="24">
        <v>6.89937106918239</v>
      </c>
      <c r="AI253" s="25">
        <v>-1.5498199279711884</v>
      </c>
      <c r="AJ253" s="23">
        <v>0.53811369509043927</v>
      </c>
      <c r="AK253" s="23">
        <v>0.23348971490436665</v>
      </c>
      <c r="AL253" s="24">
        <v>0.30061349693251532</v>
      </c>
      <c r="AM253" s="25">
        <v>-16.696428571428573</v>
      </c>
      <c r="AN253" s="23">
        <v>-119.76785714285714</v>
      </c>
      <c r="AO253" s="23">
        <v>1.3341953451362643</v>
      </c>
      <c r="AP253" s="23">
        <v>5.7669819432502152</v>
      </c>
      <c r="AQ253" s="23">
        <v>0.18599562363238512</v>
      </c>
      <c r="AR253" s="23">
        <v>0.12419859847920084</v>
      </c>
      <c r="AS253" s="23">
        <v>-0.19248546294915761</v>
      </c>
      <c r="AT253" s="23">
        <v>0.16570519196339764</v>
      </c>
      <c r="AU253" s="23">
        <v>0.91408268733850129</v>
      </c>
      <c r="AV253" s="23">
        <v>0.51064597618188379</v>
      </c>
      <c r="AW253" s="23">
        <v>0.30061349693251532</v>
      </c>
      <c r="AX253" s="23">
        <v>0.51064597618188379</v>
      </c>
      <c r="AY253" s="23">
        <v>2.5259799453053784</v>
      </c>
      <c r="AZ253" s="23">
        <v>1.8906107566089334</v>
      </c>
      <c r="BA253" s="23">
        <v>1.5133689839572193</v>
      </c>
      <c r="BB253" s="23">
        <v>0.39588596174666185</v>
      </c>
      <c r="BC253" s="24">
        <v>0.31532049439494109</v>
      </c>
    </row>
    <row r="254" spans="1:55" x14ac:dyDescent="0.2">
      <c r="A254" s="52" t="s">
        <v>796</v>
      </c>
      <c r="B254" s="52" t="s">
        <v>797</v>
      </c>
      <c r="C254" s="52" t="s">
        <v>45</v>
      </c>
      <c r="D254" s="52">
        <v>243628</v>
      </c>
      <c r="E254" s="52" t="s">
        <v>16</v>
      </c>
      <c r="F254" s="52">
        <v>2019</v>
      </c>
      <c r="G254" s="52" t="s">
        <v>17</v>
      </c>
      <c r="H254" s="53">
        <v>43830</v>
      </c>
      <c r="I254" s="53">
        <v>43887</v>
      </c>
      <c r="J254" s="53">
        <v>43887</v>
      </c>
      <c r="K254" s="54">
        <v>749100000</v>
      </c>
      <c r="L254" s="54">
        <v>755400000</v>
      </c>
      <c r="M254" s="52" t="s">
        <v>798</v>
      </c>
      <c r="N254" s="21">
        <v>0.98257387462027068</v>
      </c>
      <c r="O254" s="22">
        <v>0.96871030102181721</v>
      </c>
      <c r="P254" s="22">
        <v>0.24813587406793702</v>
      </c>
      <c r="Q254" s="22">
        <v>-6.7867313009268848</v>
      </c>
      <c r="R254" s="22">
        <v>0.71935644106182173</v>
      </c>
      <c r="S254" s="22">
        <v>1.2439276964395464E-3</v>
      </c>
      <c r="T254" s="22">
        <v>0.71811251336538218</v>
      </c>
      <c r="U254" s="22">
        <v>-4.1627224340158095</v>
      </c>
      <c r="V254" s="22">
        <v>-7.1982753370765989E-3</v>
      </c>
      <c r="W254" s="22">
        <v>-4.155524158678733</v>
      </c>
      <c r="X254" s="23">
        <v>7.4886131153337768E-2</v>
      </c>
      <c r="Y254" s="23">
        <v>-0.18312909571881678</v>
      </c>
      <c r="Z254" s="23">
        <v>0.92511386884666225</v>
      </c>
      <c r="AA254" s="23">
        <v>5.6353502782525239E-2</v>
      </c>
      <c r="AB254" s="24">
        <v>-0.1728091297136651</v>
      </c>
      <c r="AC254" s="25">
        <v>0.52737883424667287</v>
      </c>
      <c r="AD254" s="23">
        <v>0.43032761606528597</v>
      </c>
      <c r="AE254" s="23">
        <v>0.43032761606528597</v>
      </c>
      <c r="AF254" s="23">
        <v>0.28588238085071049</v>
      </c>
      <c r="AG254" s="23">
        <v>8.0843212407522955</v>
      </c>
      <c r="AH254" s="24">
        <v>8.0843212407522955</v>
      </c>
      <c r="AI254" s="25">
        <v>-0.61496411026704911</v>
      </c>
      <c r="AJ254" s="23">
        <v>2.2430544048605356</v>
      </c>
      <c r="AK254" s="23">
        <v>0.13284294793019907</v>
      </c>
      <c r="AL254" s="24">
        <v>0.23764673525040086</v>
      </c>
      <c r="AM254" s="25">
        <v>-0.73388304934046256</v>
      </c>
      <c r="AN254" s="23">
        <v>-2.5670803746513524</v>
      </c>
      <c r="AO254" s="23">
        <v>0.4436149254485296</v>
      </c>
      <c r="AP254" s="23">
        <v>-334.01743264659274</v>
      </c>
      <c r="AQ254" s="23">
        <v>0.12682169106813609</v>
      </c>
      <c r="AR254" s="23">
        <v>0.38536284487462341</v>
      </c>
      <c r="AS254" s="23">
        <v>-0.23698431902830167</v>
      </c>
      <c r="AT254" s="23">
        <v>0.17095270969968934</v>
      </c>
      <c r="AU254" s="23">
        <v>1.3949185307925986</v>
      </c>
      <c r="AV254" s="23">
        <v>0.14778858420233371</v>
      </c>
      <c r="AW254" s="23">
        <v>0.23805839129377077</v>
      </c>
      <c r="AX254" s="23">
        <v>0.1480445863046301</v>
      </c>
      <c r="AY254" s="23">
        <v>3.7682418575933316</v>
      </c>
      <c r="AZ254" s="23">
        <v>3.669176828596</v>
      </c>
      <c r="BA254" s="23">
        <v>0.83828459521359577</v>
      </c>
      <c r="BB254" s="23">
        <v>0.26537574757440635</v>
      </c>
      <c r="BC254" s="24">
        <v>0.20664938094956004</v>
      </c>
    </row>
    <row r="255" spans="1:55" x14ac:dyDescent="0.2">
      <c r="A255" s="52" t="s">
        <v>814</v>
      </c>
      <c r="B255" s="52" t="s">
        <v>815</v>
      </c>
      <c r="C255" s="52" t="s">
        <v>34</v>
      </c>
      <c r="D255" s="52">
        <v>333440</v>
      </c>
      <c r="E255" s="52" t="s">
        <v>16</v>
      </c>
      <c r="F255" s="52">
        <v>2019</v>
      </c>
      <c r="G255" s="52" t="s">
        <v>17</v>
      </c>
      <c r="H255" s="53">
        <v>43921</v>
      </c>
      <c r="I255" s="53">
        <v>43973</v>
      </c>
      <c r="J255" s="53">
        <v>43973</v>
      </c>
      <c r="K255" s="54">
        <v>240200000</v>
      </c>
      <c r="L255" s="54">
        <v>257300000</v>
      </c>
      <c r="M255" s="52" t="s">
        <v>816</v>
      </c>
      <c r="N255" s="21">
        <v>1.3540979601807743</v>
      </c>
      <c r="O255" s="22">
        <v>0.93532429461341149</v>
      </c>
      <c r="P255" s="22">
        <v>0.24612190057408087</v>
      </c>
      <c r="Q255" s="22">
        <v>2.1198818368991139</v>
      </c>
      <c r="R255" s="22">
        <v>0.54413781626410962</v>
      </c>
      <c r="S255" s="22">
        <v>3.4936101594734335E-2</v>
      </c>
      <c r="T255" s="22">
        <v>0.50920171466937525</v>
      </c>
      <c r="U255" s="22">
        <v>1.6976456897323426</v>
      </c>
      <c r="V255" s="22">
        <v>0.10899650881747382</v>
      </c>
      <c r="W255" s="22">
        <v>1.5886491809148688</v>
      </c>
      <c r="X255" s="23">
        <v>0.12723443570276768</v>
      </c>
      <c r="Y255" s="23">
        <v>1.1040719509784542</v>
      </c>
      <c r="Z255" s="23">
        <v>0.87276556429723229</v>
      </c>
      <c r="AA255" s="23">
        <v>0.38246079157126378</v>
      </c>
      <c r="AB255" s="24">
        <v>0.32052495968690642</v>
      </c>
      <c r="AC255" s="25">
        <v>0.61470933980508891</v>
      </c>
      <c r="AD255" s="23">
        <v>0.31999165750255965</v>
      </c>
      <c r="AE255" s="23">
        <v>0.13154601645747221</v>
      </c>
      <c r="AF255" s="23">
        <v>0.10818702362443593</v>
      </c>
      <c r="AG255" s="23">
        <v>3.412942366026289</v>
      </c>
      <c r="AH255" s="24">
        <v>1.4030333670374115</v>
      </c>
      <c r="AI255" s="25">
        <v>-0.93159735717061798</v>
      </c>
      <c r="AJ255" s="23">
        <v>0.94283620373763288</v>
      </c>
      <c r="AK255" s="23">
        <v>0.12588850688658751</v>
      </c>
      <c r="AL255" s="24">
        <v>0.1628103182805678</v>
      </c>
      <c r="AM255" s="25">
        <v>0.10215737176618028</v>
      </c>
      <c r="AN255" s="23">
        <v>0.94426640408199802</v>
      </c>
      <c r="AO255" s="23">
        <v>0.30266095110208252</v>
      </c>
      <c r="AP255" s="23">
        <v>9.0965850293204547</v>
      </c>
      <c r="AQ255" s="23">
        <v>3.2743987467075249E-2</v>
      </c>
      <c r="AR255" s="23">
        <v>0.29270789882825832</v>
      </c>
      <c r="AS255" s="23">
        <v>-0.27268590497137007</v>
      </c>
      <c r="AT255" s="23">
        <v>8.8591251054452799E-2</v>
      </c>
      <c r="AU255" s="23">
        <v>0.86148772444118726</v>
      </c>
      <c r="AV255" s="23">
        <v>0.14876294530805087</v>
      </c>
      <c r="AW255" s="23">
        <v>0.17398066130231929</v>
      </c>
      <c r="AX255" s="23">
        <v>0.15896950436134966</v>
      </c>
      <c r="AY255" s="23">
        <v>5.6184155951887185</v>
      </c>
      <c r="AZ255" s="23">
        <v>5.379629080997808</v>
      </c>
      <c r="BA255" s="23">
        <v>2.4721345951629865</v>
      </c>
      <c r="BB255" s="23">
        <v>7.3168673936428258E-2</v>
      </c>
      <c r="BC255" s="24">
        <v>4.3942819864840041E-2</v>
      </c>
    </row>
    <row r="256" spans="1:55" x14ac:dyDescent="0.2">
      <c r="A256" s="52" t="s">
        <v>799</v>
      </c>
      <c r="B256" s="52" t="s">
        <v>800</v>
      </c>
      <c r="C256" s="52" t="s">
        <v>24</v>
      </c>
      <c r="D256" s="52">
        <v>380928</v>
      </c>
      <c r="E256" s="52" t="s">
        <v>16</v>
      </c>
      <c r="F256" s="52">
        <v>2019</v>
      </c>
      <c r="G256" s="52" t="s">
        <v>17</v>
      </c>
      <c r="H256" s="53">
        <v>43921</v>
      </c>
      <c r="I256" s="53">
        <v>43973</v>
      </c>
      <c r="J256" s="53">
        <v>43973</v>
      </c>
      <c r="K256" s="54">
        <v>174000000</v>
      </c>
      <c r="L256" s="54">
        <v>176000000</v>
      </c>
      <c r="M256" s="52" t="s">
        <v>801</v>
      </c>
      <c r="N256" s="21">
        <v>0.99056869369369371</v>
      </c>
      <c r="O256" s="22">
        <v>0.59797297297297303</v>
      </c>
      <c r="P256" s="22">
        <v>9.4195758258258253E-2</v>
      </c>
      <c r="Q256" s="22">
        <v>8.1263597079421839</v>
      </c>
      <c r="R256" s="22">
        <v>0.12060998906068869</v>
      </c>
      <c r="S256" s="22">
        <v>1.7176351494767091E-2</v>
      </c>
      <c r="T256" s="22">
        <v>0.1034336375659216</v>
      </c>
      <c r="U256" s="22">
        <v>1.1007301445388169</v>
      </c>
      <c r="V256" s="22">
        <v>0.15675756221129489</v>
      </c>
      <c r="W256" s="22">
        <v>0.94397258232752201</v>
      </c>
      <c r="X256" s="23">
        <v>0.68937254069587084</v>
      </c>
      <c r="Y256" s="23">
        <v>0.13771521208265786</v>
      </c>
      <c r="Z256" s="23">
        <v>0.31062745930412916</v>
      </c>
      <c r="AA256" s="23">
        <v>0.1528238117785361</v>
      </c>
      <c r="AB256" s="24">
        <v>0.10957271376557219</v>
      </c>
      <c r="AC256" s="25">
        <v>5.2036130551263576E-2</v>
      </c>
      <c r="AD256" s="23">
        <v>1.1941086599928154E-2</v>
      </c>
      <c r="AE256" s="23">
        <v>1.1941086599928154E-2</v>
      </c>
      <c r="AF256" s="23">
        <v>3.895243907189322E-3</v>
      </c>
      <c r="AG256" s="23">
        <v>11.080321285140561</v>
      </c>
      <c r="AH256" s="24">
        <v>11.080321285140561</v>
      </c>
      <c r="AI256" s="25">
        <v>-0.62505715592135347</v>
      </c>
      <c r="AJ256" s="23">
        <v>0.10261824324324324</v>
      </c>
      <c r="AK256" s="23">
        <v>0.55232164613510215</v>
      </c>
      <c r="AL256" s="24">
        <v>0.59212129416542569</v>
      </c>
      <c r="AM256" s="25">
        <v>0.13410818059901655</v>
      </c>
      <c r="AN256" s="23">
        <v>34.428699150648193</v>
      </c>
      <c r="AO256" s="23">
        <v>3.7724459973549727</v>
      </c>
      <c r="AP256" s="23">
        <v>-574.75373134328356</v>
      </c>
      <c r="AQ256" s="23">
        <v>1.4694597286397701E-2</v>
      </c>
      <c r="AR256" s="23">
        <v>1.8930885388940104E-2</v>
      </c>
      <c r="AS256" s="23">
        <v>-1.1832885380284007E-2</v>
      </c>
      <c r="AT256" s="23">
        <v>7.1415742811892821E-2</v>
      </c>
      <c r="AU256" s="23">
        <v>8.9034346846846843E-2</v>
      </c>
      <c r="AV256" s="23">
        <v>0.51374035467713552</v>
      </c>
      <c r="AW256" s="23">
        <v>0.69044988161010257</v>
      </c>
      <c r="AX256" s="23">
        <v>0.59905288082083663</v>
      </c>
      <c r="AY256" s="23">
        <v>2.6774193548387095</v>
      </c>
      <c r="AZ256" s="23">
        <v>1.2221819499818776</v>
      </c>
      <c r="BA256" s="23">
        <v>4.2166666666666668</v>
      </c>
      <c r="BB256" s="23">
        <v>0.37349397590361444</v>
      </c>
      <c r="BC256" s="24">
        <v>0.14815013692745529</v>
      </c>
    </row>
    <row r="257" spans="1:55" x14ac:dyDescent="0.2">
      <c r="A257" s="52" t="s">
        <v>838</v>
      </c>
      <c r="B257" s="52" t="s">
        <v>839</v>
      </c>
      <c r="C257" s="52" t="s">
        <v>113</v>
      </c>
      <c r="D257" s="52">
        <v>88874</v>
      </c>
      <c r="E257" s="52" t="s">
        <v>16</v>
      </c>
      <c r="F257" s="52">
        <v>2019</v>
      </c>
      <c r="G257" s="52" t="s">
        <v>17</v>
      </c>
      <c r="H257" s="53">
        <v>43830</v>
      </c>
      <c r="I257" s="53">
        <v>43885</v>
      </c>
      <c r="J257" s="53">
        <v>43885</v>
      </c>
      <c r="K257" s="54">
        <v>188400000</v>
      </c>
      <c r="L257" s="54">
        <v>191200000</v>
      </c>
      <c r="M257" s="52" t="s">
        <v>840</v>
      </c>
      <c r="N257" s="21">
        <v>1.9241631799163179</v>
      </c>
      <c r="O257" s="22">
        <v>1.9241631799163179</v>
      </c>
      <c r="P257" s="22">
        <v>1.0094142259414225</v>
      </c>
      <c r="Q257" s="22">
        <v>11.264038231780168</v>
      </c>
      <c r="R257" s="22">
        <v>0.54369215781782754</v>
      </c>
      <c r="S257" s="22">
        <v>0</v>
      </c>
      <c r="T257" s="22">
        <v>0.54369215781782754</v>
      </c>
      <c r="U257" s="22">
        <v>6.6678614097968936</v>
      </c>
      <c r="V257" s="22">
        <v>0</v>
      </c>
      <c r="W257" s="22">
        <v>6.6678614097968936</v>
      </c>
      <c r="X257" s="23">
        <v>0.35840233804188992</v>
      </c>
      <c r="Y257" s="23">
        <v>0.16590683845391477</v>
      </c>
      <c r="Z257" s="23">
        <v>0.64159766195811008</v>
      </c>
      <c r="AA257" s="23">
        <v>0.36259132976132491</v>
      </c>
      <c r="AB257" s="24">
        <v>8.153921091086215E-2</v>
      </c>
      <c r="AC257" s="25">
        <v>0.7119418483904465</v>
      </c>
      <c r="AD257" s="23">
        <v>0.4695742471443406</v>
      </c>
      <c r="AE257" s="23">
        <v>0.42803738317757012</v>
      </c>
      <c r="AF257" s="23">
        <v>0.29532710280373831</v>
      </c>
      <c r="AG257" s="23">
        <v>10.870192307692308</v>
      </c>
      <c r="AH257" s="24">
        <v>9.9086538461538467</v>
      </c>
      <c r="AI257" s="25">
        <v>-0.93313432835820898</v>
      </c>
      <c r="AJ257" s="23">
        <v>0.8760460251046025</v>
      </c>
      <c r="AK257" s="23">
        <v>0.23239562802365168</v>
      </c>
      <c r="AL257" s="24">
        <v>0.30012542555097654</v>
      </c>
      <c r="AM257" s="25">
        <v>1.6989247311827957</v>
      </c>
      <c r="AN257" s="23">
        <v>5.752688172043011</v>
      </c>
      <c r="AO257" s="23">
        <v>0.46906965416463714</v>
      </c>
      <c r="AP257" s="23">
        <v>2.7249575551782681</v>
      </c>
      <c r="AQ257" s="23">
        <v>0.13852898197759375</v>
      </c>
      <c r="AR257" s="23">
        <v>0.34787123572170303</v>
      </c>
      <c r="AS257" s="23">
        <v>-0.32461059190031155</v>
      </c>
      <c r="AT257" s="23">
        <v>0.16317584023380419</v>
      </c>
      <c r="AU257" s="23">
        <v>0.89487447698744771</v>
      </c>
      <c r="AV257" s="23">
        <v>0.30657588245834078</v>
      </c>
      <c r="AW257" s="23">
        <v>0.30012542555097654</v>
      </c>
      <c r="AX257" s="23">
        <v>0.30657588245834078</v>
      </c>
      <c r="AY257" s="23">
        <v>2.4683768244139763</v>
      </c>
      <c r="AZ257" s="23">
        <v>1.6147722246793454</v>
      </c>
      <c r="BA257" s="23">
        <v>1.2032348804500703</v>
      </c>
      <c r="BB257" s="23">
        <v>0.36928865794660454</v>
      </c>
      <c r="BC257" s="24">
        <v>0.24673769903028853</v>
      </c>
    </row>
    <row r="258" spans="1:55" x14ac:dyDescent="0.2">
      <c r="A258" s="52" t="s">
        <v>832</v>
      </c>
      <c r="B258" s="52" t="s">
        <v>833</v>
      </c>
      <c r="C258" s="52" t="s">
        <v>91</v>
      </c>
      <c r="D258" s="52">
        <v>378190</v>
      </c>
      <c r="E258" s="52" t="s">
        <v>16</v>
      </c>
      <c r="F258" s="52">
        <v>2019</v>
      </c>
      <c r="G258" s="52" t="s">
        <v>17</v>
      </c>
      <c r="H258" s="53">
        <v>43830</v>
      </c>
      <c r="I258" s="53">
        <v>43868</v>
      </c>
      <c r="J258" s="53">
        <v>43868</v>
      </c>
      <c r="K258" s="54">
        <v>1441000000</v>
      </c>
      <c r="L258" s="54">
        <v>1455000000</v>
      </c>
      <c r="M258" s="52" t="s">
        <v>834</v>
      </c>
      <c r="N258" s="21">
        <v>0.54535961362746377</v>
      </c>
      <c r="O258" s="22">
        <v>0.37919331679937346</v>
      </c>
      <c r="P258" s="22">
        <v>8.4257929774180923E-2</v>
      </c>
      <c r="Q258" s="22">
        <v>1.3600233995100728</v>
      </c>
      <c r="R258" s="22">
        <v>0.2854575593734992</v>
      </c>
      <c r="S258" s="22">
        <v>6.536119846937985E-2</v>
      </c>
      <c r="T258" s="22">
        <v>0.22009636090411935</v>
      </c>
      <c r="U258" s="22">
        <v>0.67368651968849402</v>
      </c>
      <c r="V258" s="22">
        <v>0.15425395780775841</v>
      </c>
      <c r="W258" s="22">
        <v>0.51943256188073561</v>
      </c>
      <c r="X258" s="23">
        <v>0.12945204418348852</v>
      </c>
      <c r="Y258" s="23">
        <v>1.062422311995028</v>
      </c>
      <c r="Z258" s="23">
        <v>0.87054795581651145</v>
      </c>
      <c r="AA258" s="23">
        <v>0.32297944197431411</v>
      </c>
      <c r="AB258" s="24">
        <v>0.42372461231002806</v>
      </c>
      <c r="AC258" s="25">
        <v>0.39960569042832844</v>
      </c>
      <c r="AD258" s="23">
        <v>0.1624014226070821</v>
      </c>
      <c r="AE258" s="23">
        <v>0.15567496520797897</v>
      </c>
      <c r="AF258" s="23">
        <v>0.14960569042832844</v>
      </c>
      <c r="AG258" s="23" t="e">
        <v>#DIV/0!</v>
      </c>
      <c r="AH258" s="24" t="e">
        <v>#DIV/0!</v>
      </c>
      <c r="AI258" s="25">
        <v>-0.70290037831021435</v>
      </c>
      <c r="AJ258" s="23">
        <v>0.2587782273854588</v>
      </c>
      <c r="AK258" s="23">
        <v>0.13149896884836643</v>
      </c>
      <c r="AL258" s="24">
        <v>0.21518506458265493</v>
      </c>
      <c r="AM258" s="25">
        <v>0.14149391247120763</v>
      </c>
      <c r="AN258" s="23">
        <v>0.94577894775328142</v>
      </c>
      <c r="AO258" s="23">
        <v>0.40074981796774545</v>
      </c>
      <c r="AP258" s="23">
        <v>-3.7134654033878842</v>
      </c>
      <c r="AQ258" s="23">
        <v>5.9954453206091496E-2</v>
      </c>
      <c r="AR258" s="23">
        <v>0.15327818153703418</v>
      </c>
      <c r="AS258" s="23">
        <v>-0.10773929178908304</v>
      </c>
      <c r="AT258" s="23">
        <v>6.1426203349393485E-2</v>
      </c>
      <c r="AU258" s="23">
        <v>0.19612322151155201</v>
      </c>
      <c r="AV258" s="23">
        <v>0.16308477151850645</v>
      </c>
      <c r="AW258" s="23">
        <v>0.27908777363271625</v>
      </c>
      <c r="AX258" s="23">
        <v>0.2115154501302175</v>
      </c>
      <c r="AY258" s="23">
        <v>4.3860985479647701</v>
      </c>
      <c r="AZ258" s="23">
        <v>4.0787907641037844</v>
      </c>
      <c r="BA258" s="23">
        <v>0.77648578811369506</v>
      </c>
      <c r="BB258" s="23">
        <v>0.21854987517638119</v>
      </c>
      <c r="BC258" s="24">
        <v>8.1804700672395231E-2</v>
      </c>
    </row>
    <row r="259" spans="1:55" x14ac:dyDescent="0.2">
      <c r="A259" s="52" t="s">
        <v>802</v>
      </c>
      <c r="B259" s="52" t="s">
        <v>803</v>
      </c>
      <c r="C259" s="52" t="s">
        <v>24</v>
      </c>
      <c r="D259" s="52">
        <v>73420</v>
      </c>
      <c r="E259" s="52" t="s">
        <v>16</v>
      </c>
      <c r="F259" s="52">
        <v>2020</v>
      </c>
      <c r="G259" s="52" t="s">
        <v>17</v>
      </c>
      <c r="H259" s="53">
        <v>43951</v>
      </c>
      <c r="I259" s="53">
        <v>44001</v>
      </c>
      <c r="J259" s="53">
        <v>44001</v>
      </c>
      <c r="K259" s="54">
        <v>1340700000</v>
      </c>
      <c r="L259" s="54">
        <v>1349600000</v>
      </c>
      <c r="M259" s="52" t="s">
        <v>804</v>
      </c>
      <c r="N259" s="21">
        <v>2.1253135249855295</v>
      </c>
      <c r="O259" s="22">
        <v>1.7173451668917614</v>
      </c>
      <c r="P259" s="22">
        <v>1.0561450897163804</v>
      </c>
      <c r="Q259" s="22">
        <v>0.78268988834722442</v>
      </c>
      <c r="R259" s="22">
        <v>0.2734289715400986</v>
      </c>
      <c r="S259" s="22">
        <v>3.0610107069214569E-2</v>
      </c>
      <c r="T259" s="22">
        <v>0.24281886447088402</v>
      </c>
      <c r="U259" s="22">
        <v>0.48743906274571475</v>
      </c>
      <c r="V259" s="22">
        <v>5.4568328353514703E-2</v>
      </c>
      <c r="W259" s="22">
        <v>0.43287073439220003</v>
      </c>
      <c r="X259" s="23">
        <v>0.24292913142718522</v>
      </c>
      <c r="Y259" s="23">
        <v>1.6005033820984742</v>
      </c>
      <c r="Z259" s="23">
        <v>0.7570708685728148</v>
      </c>
      <c r="AA259" s="23">
        <v>0.43931458059963169</v>
      </c>
      <c r="AB259" s="24">
        <v>0.5609500600954912</v>
      </c>
      <c r="AC259" s="25">
        <v>0.67405665271677095</v>
      </c>
      <c r="AD259" s="23">
        <v>0.24134472382665237</v>
      </c>
      <c r="AE259" s="23">
        <v>0.18061079791097431</v>
      </c>
      <c r="AF259" s="23">
        <v>0.16563483554110608</v>
      </c>
      <c r="AG259" s="23">
        <v>6.3901098901098905</v>
      </c>
      <c r="AH259" s="24">
        <v>4.7820512820512819</v>
      </c>
      <c r="AI259" s="25">
        <v>-0.58031517832457835</v>
      </c>
      <c r="AJ259" s="23">
        <v>0.69785838317576698</v>
      </c>
      <c r="AK259" s="23">
        <v>0.17502117191595756</v>
      </c>
      <c r="AL259" s="24">
        <v>0.29172883816590717</v>
      </c>
      <c r="AM259" s="25">
        <v>9.4138229281333544E-2</v>
      </c>
      <c r="AN259" s="23">
        <v>0.56834801069350527</v>
      </c>
      <c r="AO259" s="23">
        <v>0.31881485075367466</v>
      </c>
      <c r="AP259" s="23">
        <v>2.4786112301757393</v>
      </c>
      <c r="AQ259" s="23">
        <v>5.2806845372647182E-2</v>
      </c>
      <c r="AR259" s="23">
        <v>0.25019887247950751</v>
      </c>
      <c r="AS259" s="23">
        <v>-0.14519420329955382</v>
      </c>
      <c r="AT259" s="23">
        <v>7.9767116188291853E-2</v>
      </c>
      <c r="AU259" s="23">
        <v>0.38886745128304073</v>
      </c>
      <c r="AV259" s="23">
        <v>0.16255998709521313</v>
      </c>
      <c r="AW259" s="23">
        <v>0.32850460923663777</v>
      </c>
      <c r="AX259" s="23">
        <v>0.18305254075655056</v>
      </c>
      <c r="AY259" s="23">
        <v>3.55359701920321</v>
      </c>
      <c r="AZ259" s="23">
        <v>1.9846660934365148</v>
      </c>
      <c r="BA259" s="23">
        <v>0.84172060973063267</v>
      </c>
      <c r="BB259" s="23">
        <v>0.21058999072468443</v>
      </c>
      <c r="BC259" s="24">
        <v>6.501251198286917E-2</v>
      </c>
    </row>
    <row r="260" spans="1:55" x14ac:dyDescent="0.2">
      <c r="A260" s="52" t="s">
        <v>811</v>
      </c>
      <c r="B260" s="52" t="s">
        <v>812</v>
      </c>
      <c r="C260" s="52" t="s">
        <v>45</v>
      </c>
      <c r="D260" s="52">
        <v>139431</v>
      </c>
      <c r="E260" s="52" t="s">
        <v>16</v>
      </c>
      <c r="F260" s="52">
        <v>2019</v>
      </c>
      <c r="G260" s="52" t="s">
        <v>17</v>
      </c>
      <c r="H260" s="53">
        <v>43830</v>
      </c>
      <c r="I260" s="53">
        <v>43888</v>
      </c>
      <c r="J260" s="53">
        <v>43888</v>
      </c>
      <c r="K260" s="54">
        <v>511125000</v>
      </c>
      <c r="L260" s="54">
        <v>518674000</v>
      </c>
      <c r="M260" s="52" t="s">
        <v>813</v>
      </c>
      <c r="N260" s="21">
        <v>1.255769918309168</v>
      </c>
      <c r="O260" s="22">
        <v>1.2235310079547588</v>
      </c>
      <c r="P260" s="22">
        <v>0.72995776492179199</v>
      </c>
      <c r="Q260" s="22">
        <v>1.6532306440376363</v>
      </c>
      <c r="R260" s="22">
        <v>0.32969614559488042</v>
      </c>
      <c r="S260" s="22">
        <v>0</v>
      </c>
      <c r="T260" s="22">
        <v>0.32969614559488042</v>
      </c>
      <c r="U260" s="22">
        <v>0.87475991671343079</v>
      </c>
      <c r="V260" s="22">
        <v>0</v>
      </c>
      <c r="W260" s="22">
        <v>0.87475991671343079</v>
      </c>
      <c r="X260" s="23">
        <v>0.11830354480865651</v>
      </c>
      <c r="Y260" s="23">
        <v>0.45656475985514616</v>
      </c>
      <c r="Z260" s="23">
        <v>0.88169645519134343</v>
      </c>
      <c r="AA260" s="23">
        <v>6.1534481453672289E-2</v>
      </c>
      <c r="AB260" s="24">
        <v>0.37689900885443522</v>
      </c>
      <c r="AC260" s="25">
        <v>0.61816912864141038</v>
      </c>
      <c r="AD260" s="23">
        <v>0.40658894272660578</v>
      </c>
      <c r="AE260" s="23">
        <v>0.30545078975651474</v>
      </c>
      <c r="AF260" s="23">
        <v>0.15885256617377558</v>
      </c>
      <c r="AG260" s="23">
        <v>6.1854771373176147</v>
      </c>
      <c r="AH260" s="24">
        <v>4.6468525778010497</v>
      </c>
      <c r="AI260" s="25">
        <v>-2.5019838146355422</v>
      </c>
      <c r="AJ260" s="23">
        <v>0.56727077545032423</v>
      </c>
      <c r="AK260" s="23">
        <v>0.13780340488198306</v>
      </c>
      <c r="AL260" s="24">
        <v>0.16209298602620276</v>
      </c>
      <c r="AM260" s="25">
        <v>0.16049119808834061</v>
      </c>
      <c r="AN260" s="23">
        <v>1.0103154261466099</v>
      </c>
      <c r="AO260" s="23">
        <v>0.38078688274500361</v>
      </c>
      <c r="AP260" s="23">
        <v>15.803192571085548</v>
      </c>
      <c r="AQ260" s="23">
        <v>6.0488973489356411E-2</v>
      </c>
      <c r="AR260" s="23">
        <v>0.14034473124587973</v>
      </c>
      <c r="AS260" s="23">
        <v>-0.35114024604656613</v>
      </c>
      <c r="AT260" s="23">
        <v>5.3441432720803858E-2</v>
      </c>
      <c r="AU260" s="23">
        <v>1.6700496925666075</v>
      </c>
      <c r="AV260" s="23">
        <v>0.47720304516897988</v>
      </c>
      <c r="AW260" s="23">
        <v>0.16209298602620276</v>
      </c>
      <c r="AX260" s="23">
        <v>0.47720304516897988</v>
      </c>
      <c r="AY260" s="23">
        <v>2.1294935388219791</v>
      </c>
      <c r="AZ260" s="23">
        <v>1.6853249197691302</v>
      </c>
      <c r="BA260" s="23">
        <v>2.6010030520031271</v>
      </c>
      <c r="BB260" s="23">
        <v>0.35278439137806178</v>
      </c>
      <c r="BC260" s="24">
        <v>0.12840878616225104</v>
      </c>
    </row>
    <row r="261" spans="1:55" x14ac:dyDescent="0.2">
      <c r="A261" s="52" t="s">
        <v>826</v>
      </c>
      <c r="B261" s="52" t="s">
        <v>827</v>
      </c>
      <c r="C261" s="52" t="s">
        <v>45</v>
      </c>
      <c r="D261" s="52">
        <v>333439</v>
      </c>
      <c r="E261" s="52" t="s">
        <v>16</v>
      </c>
      <c r="F261" s="52">
        <v>2019</v>
      </c>
      <c r="G261" s="52" t="s">
        <v>17</v>
      </c>
      <c r="H261" s="53">
        <v>43830</v>
      </c>
      <c r="I261" s="53">
        <v>43889</v>
      </c>
      <c r="J261" s="53">
        <v>43889</v>
      </c>
      <c r="K261" s="54">
        <v>71094000</v>
      </c>
      <c r="L261" s="54">
        <v>71338000</v>
      </c>
      <c r="M261" s="52" t="s">
        <v>828</v>
      </c>
      <c r="N261" s="21">
        <v>1.6329295730305764</v>
      </c>
      <c r="O261" s="22">
        <v>0.79154407441173225</v>
      </c>
      <c r="P261" s="22">
        <v>4.9688802149095532E-2</v>
      </c>
      <c r="Q261" s="22">
        <v>0.64729781080245641</v>
      </c>
      <c r="R261" s="22">
        <v>0.19197336456836198</v>
      </c>
      <c r="S261" s="22">
        <v>7.8548079135379353E-2</v>
      </c>
      <c r="T261" s="22">
        <v>0.11342528543298264</v>
      </c>
      <c r="U261" s="22">
        <v>0.31623730318584453</v>
      </c>
      <c r="V261" s="22">
        <v>0.12939207880244849</v>
      </c>
      <c r="W261" s="22">
        <v>0.18684522438339604</v>
      </c>
      <c r="X261" s="23">
        <v>0.33088540250457915</v>
      </c>
      <c r="Y261" s="23">
        <v>0.80349134623456131</v>
      </c>
      <c r="Z261" s="23">
        <v>0.66911459749542079</v>
      </c>
      <c r="AA261" s="23">
        <v>0.19198389742639699</v>
      </c>
      <c r="AB261" s="24">
        <v>0.60705477384982687</v>
      </c>
      <c r="AC261" s="25">
        <v>0.2683914384105705</v>
      </c>
      <c r="AD261" s="23">
        <v>8.2965721869097689E-2</v>
      </c>
      <c r="AE261" s="23">
        <v>8.2965721869097689E-2</v>
      </c>
      <c r="AF261" s="23">
        <v>7.4640004204330465E-2</v>
      </c>
      <c r="AG261" s="23">
        <v>20.043225431285133</v>
      </c>
      <c r="AH261" s="24">
        <v>20.043225431285133</v>
      </c>
      <c r="AI261" s="25">
        <v>-0.55673718124476212</v>
      </c>
      <c r="AJ261" s="23">
        <v>0.52302952573248451</v>
      </c>
      <c r="AK261" s="23">
        <v>0.55207157048989719</v>
      </c>
      <c r="AL261" s="24">
        <v>0.55207157048989719</v>
      </c>
      <c r="AM261" s="25">
        <v>9.1578879234814517E-2</v>
      </c>
      <c r="AN261" s="23">
        <v>1.2269409710121815</v>
      </c>
      <c r="AO261" s="23">
        <v>0.74482037368488674</v>
      </c>
      <c r="AP261" s="23">
        <v>5.8074570411107631</v>
      </c>
      <c r="AQ261" s="23">
        <v>5.559339582331093E-2</v>
      </c>
      <c r="AR261" s="23">
        <v>0.14229341813671134</v>
      </c>
      <c r="AS261" s="23">
        <v>-7.9220036523114989E-2</v>
      </c>
      <c r="AT261" s="23">
        <v>0.10598303686948519</v>
      </c>
      <c r="AU261" s="23">
        <v>0.29592347957647747</v>
      </c>
      <c r="AV261" s="23">
        <v>0.31235510057644578</v>
      </c>
      <c r="AW261" s="23">
        <v>0.93438633603532162</v>
      </c>
      <c r="AX261" s="23">
        <v>0.52866395150646606</v>
      </c>
      <c r="AY261" s="23">
        <v>3.1066385888223746</v>
      </c>
      <c r="AZ261" s="23">
        <v>2.9437020686053597</v>
      </c>
      <c r="BA261" s="23">
        <v>1.078614801447439</v>
      </c>
      <c r="BB261" s="23">
        <v>0.32189132124926945</v>
      </c>
      <c r="BC261" s="24">
        <v>7.7498265192830831E-2</v>
      </c>
    </row>
    <row r="262" spans="1:55" x14ac:dyDescent="0.2">
      <c r="A262" s="52" t="s">
        <v>793</v>
      </c>
      <c r="B262" s="52" t="s">
        <v>794</v>
      </c>
      <c r="C262" s="52" t="s">
        <v>91</v>
      </c>
      <c r="D262" s="52">
        <v>251282</v>
      </c>
      <c r="E262" s="52" t="s">
        <v>16</v>
      </c>
      <c r="F262" s="52">
        <v>2019</v>
      </c>
      <c r="G262" s="52" t="s">
        <v>17</v>
      </c>
      <c r="H262" s="53">
        <v>43799</v>
      </c>
      <c r="I262" s="53">
        <v>43858</v>
      </c>
      <c r="J262" s="53">
        <v>43858</v>
      </c>
      <c r="K262" s="54">
        <v>133100000</v>
      </c>
      <c r="L262" s="54">
        <v>134500000</v>
      </c>
      <c r="M262" s="52" t="s">
        <v>795</v>
      </c>
      <c r="N262" s="21">
        <v>0.71955068696620872</v>
      </c>
      <c r="O262" s="22">
        <v>0.34766060155959894</v>
      </c>
      <c r="P262" s="22">
        <v>7.2131451912365391E-2</v>
      </c>
      <c r="Q262" s="22">
        <v>1.9976856539474064</v>
      </c>
      <c r="R262" s="22">
        <v>0.41730923268449444</v>
      </c>
      <c r="S262" s="22">
        <v>6.7399465359338356E-2</v>
      </c>
      <c r="T262" s="22">
        <v>0.34990976732515611</v>
      </c>
      <c r="U262" s="22">
        <v>1.2509619000781091</v>
      </c>
      <c r="V262" s="22">
        <v>0.20204241039141377</v>
      </c>
      <c r="W262" s="22">
        <v>1.0489194896866953</v>
      </c>
      <c r="X262" s="23">
        <v>0.14960287972515224</v>
      </c>
      <c r="Y262" s="23">
        <v>1.1484434698827204</v>
      </c>
      <c r="Z262" s="23">
        <v>0.85039712027484782</v>
      </c>
      <c r="AA262" s="23">
        <v>0.43477673444572046</v>
      </c>
      <c r="AB262" s="24">
        <v>0.33359068142557974</v>
      </c>
      <c r="AC262" s="25">
        <v>0.40118562291954968</v>
      </c>
      <c r="AD262" s="23">
        <v>0.18298612409769233</v>
      </c>
      <c r="AE262" s="23">
        <v>0.18298612409769233</v>
      </c>
      <c r="AF262" s="23">
        <v>0.13140965702958446</v>
      </c>
      <c r="AG262" s="23">
        <v>5.9231234866828091</v>
      </c>
      <c r="AH262" s="24">
        <v>5.9231234866828091</v>
      </c>
      <c r="AI262" s="25">
        <v>-0.7665821715251373</v>
      </c>
      <c r="AJ262" s="23">
        <v>0.4394727070181953</v>
      </c>
      <c r="AK262" s="23">
        <v>0.14906803570602656</v>
      </c>
      <c r="AL262" s="24">
        <v>0.21895379492160399</v>
      </c>
      <c r="AM262" s="25">
        <v>0.20328637139468278</v>
      </c>
      <c r="AN262" s="23">
        <v>1.5469667602048196</v>
      </c>
      <c r="AO262" s="23">
        <v>0.51605369567944726</v>
      </c>
      <c r="AP262" s="23">
        <v>-8.8503806686527646</v>
      </c>
      <c r="AQ262" s="23">
        <v>6.7814439158085715E-2</v>
      </c>
      <c r="AR262" s="23">
        <v>0.17705800949994391</v>
      </c>
      <c r="AS262" s="23">
        <v>-0.13572951340838538</v>
      </c>
      <c r="AT262" s="23">
        <v>9.1371440152092726E-2</v>
      </c>
      <c r="AU262" s="23">
        <v>0.36010025993316003</v>
      </c>
      <c r="AV262" s="23">
        <v>0.17940890800610518</v>
      </c>
      <c r="AW262" s="23">
        <v>0.26112857852060234</v>
      </c>
      <c r="AX262" s="23">
        <v>0.21396657289425783</v>
      </c>
      <c r="AY262" s="23">
        <v>4.4192130812468067</v>
      </c>
      <c r="AZ262" s="23">
        <v>4.2603985692386308</v>
      </c>
      <c r="BA262" s="23">
        <v>1.1040273231820121</v>
      </c>
      <c r="BB262" s="23">
        <v>0.22628463068313215</v>
      </c>
      <c r="BC262" s="24">
        <v>0.11921732032116183</v>
      </c>
    </row>
    <row r="263" spans="1:55" x14ac:dyDescent="0.2">
      <c r="A263" s="52" t="s">
        <v>775</v>
      </c>
      <c r="B263" s="52" t="s">
        <v>776</v>
      </c>
      <c r="C263" s="52" t="s">
        <v>113</v>
      </c>
      <c r="D263" s="52">
        <v>118024</v>
      </c>
      <c r="E263" s="52" t="s">
        <v>16</v>
      </c>
      <c r="F263" s="52">
        <v>2019</v>
      </c>
      <c r="G263" s="52" t="s">
        <v>17</v>
      </c>
      <c r="H263" s="53">
        <v>43830</v>
      </c>
      <c r="I263" s="53">
        <v>43879</v>
      </c>
      <c r="J263" s="53">
        <v>43879</v>
      </c>
      <c r="K263" s="54">
        <v>37174000</v>
      </c>
      <c r="L263" s="54">
        <v>38087000</v>
      </c>
      <c r="M263" s="52" t="s">
        <v>777</v>
      </c>
      <c r="N263" s="21">
        <v>3.6506743706685278</v>
      </c>
      <c r="O263" s="22">
        <v>3.6506743706685278</v>
      </c>
      <c r="P263" s="22">
        <v>2.7083083115576256</v>
      </c>
      <c r="Q263" s="22">
        <v>0.24002228308083071</v>
      </c>
      <c r="R263" s="22">
        <v>0</v>
      </c>
      <c r="S263" s="22">
        <v>0</v>
      </c>
      <c r="T263" s="22">
        <v>0</v>
      </c>
      <c r="U263" s="22">
        <v>0</v>
      </c>
      <c r="V263" s="22">
        <v>0</v>
      </c>
      <c r="W263" s="22">
        <v>0</v>
      </c>
      <c r="X263" s="23">
        <v>0.70663504131192867</v>
      </c>
      <c r="Y263" s="23">
        <v>1.0307971135737262</v>
      </c>
      <c r="Z263" s="23">
        <v>0.29336495868807139</v>
      </c>
      <c r="AA263" s="23">
        <v>0.15379242457562334</v>
      </c>
      <c r="AB263" s="24">
        <v>0.80643712104552168</v>
      </c>
      <c r="AC263" s="25">
        <v>0.7436619002174627</v>
      </c>
      <c r="AD263" s="23">
        <v>0.54314640404261638</v>
      </c>
      <c r="AE263" s="23">
        <v>0.49062485332999578</v>
      </c>
      <c r="AF263" s="23">
        <v>0.40070636274034327</v>
      </c>
      <c r="AG263" s="23" t="e">
        <v>#DIV/0!</v>
      </c>
      <c r="AH263" s="24" t="e">
        <v>#DIV/0!</v>
      </c>
      <c r="AI263" s="25">
        <v>-0.44409348148983774</v>
      </c>
      <c r="AJ263" s="23">
        <v>1.4387385778975217</v>
      </c>
      <c r="AK263" s="23" t="e">
        <v>#DIV/0!</v>
      </c>
      <c r="AL263" s="24" t="e">
        <v>#DIV/0!</v>
      </c>
      <c r="AM263" s="25">
        <v>0.26607504827351575</v>
      </c>
      <c r="AN263" s="23">
        <v>0.66401503198972589</v>
      </c>
      <c r="AO263" s="23">
        <v>0.5354863707287445</v>
      </c>
      <c r="AP263" s="23">
        <v>1.0436862687468875</v>
      </c>
      <c r="AQ263" s="23">
        <v>0.21457279591174222</v>
      </c>
      <c r="AR263" s="23">
        <v>0.52006250097780005</v>
      </c>
      <c r="AS263" s="23">
        <v>-0.23095636665154337</v>
      </c>
      <c r="AT263" s="23">
        <v>0.27848638120071628</v>
      </c>
      <c r="AU263" s="23">
        <v>0.77842879478897853</v>
      </c>
      <c r="AV263" s="23" t="e">
        <v>#DIV/0!</v>
      </c>
      <c r="AW263" s="23" t="e">
        <v>#DIV/0!</v>
      </c>
      <c r="AX263" s="23" t="e">
        <v>#DIV/0!</v>
      </c>
      <c r="AY263" s="23">
        <v>0</v>
      </c>
      <c r="AZ263" s="23">
        <v>-1.8024152171643162</v>
      </c>
      <c r="BA263" s="23">
        <v>0.70220886082127065</v>
      </c>
      <c r="BB263" s="23" t="e">
        <v>#DIV/0!</v>
      </c>
      <c r="BC263" s="24">
        <v>0.32578227767887169</v>
      </c>
    </row>
    <row r="264" spans="1:55" x14ac:dyDescent="0.2">
      <c r="A264" s="52" t="s">
        <v>781</v>
      </c>
      <c r="B264" s="52" t="s">
        <v>782</v>
      </c>
      <c r="C264" s="52" t="s">
        <v>59</v>
      </c>
      <c r="D264" s="52">
        <v>378186</v>
      </c>
      <c r="E264" s="52" t="s">
        <v>16</v>
      </c>
      <c r="F264" s="52">
        <v>2019</v>
      </c>
      <c r="G264" s="52" t="s">
        <v>17</v>
      </c>
      <c r="H264" s="53">
        <v>43830</v>
      </c>
      <c r="I264" s="53">
        <v>43882</v>
      </c>
      <c r="J264" s="53">
        <v>43882</v>
      </c>
      <c r="K264" s="54">
        <v>62343000</v>
      </c>
      <c r="L264" s="54">
        <v>62624000</v>
      </c>
      <c r="M264" s="52" t="s">
        <v>783</v>
      </c>
      <c r="N264" s="21">
        <v>1.7014907573047109</v>
      </c>
      <c r="O264" s="22">
        <v>0.87763864042933815</v>
      </c>
      <c r="P264" s="22">
        <v>2.5044722719141325E-2</v>
      </c>
      <c r="Q264" s="22">
        <v>0.89258961761903877</v>
      </c>
      <c r="R264" s="22">
        <v>0.27375735323147382</v>
      </c>
      <c r="S264" s="22">
        <v>3.3558371826759838E-2</v>
      </c>
      <c r="T264" s="22">
        <v>0.24019898140471396</v>
      </c>
      <c r="U264" s="22">
        <v>0.51811032447275507</v>
      </c>
      <c r="V264" s="22">
        <v>6.351222610352493E-2</v>
      </c>
      <c r="W264" s="22">
        <v>0.45459809836923021</v>
      </c>
      <c r="X264" s="23">
        <v>0.14081685025070079</v>
      </c>
      <c r="Y264" s="23">
        <v>0.73858995584988962</v>
      </c>
      <c r="Z264" s="23">
        <v>0.85918314974929921</v>
      </c>
      <c r="AA264" s="23">
        <v>0.23656678115993526</v>
      </c>
      <c r="AB264" s="24">
        <v>0.52837656441233372</v>
      </c>
      <c r="AC264" s="25">
        <v>0.24878141419256822</v>
      </c>
      <c r="AD264" s="23">
        <v>0.1868287227532654</v>
      </c>
      <c r="AE264" s="23">
        <v>0.1868287227532654</v>
      </c>
      <c r="AF264" s="23">
        <v>0.12911734295541347</v>
      </c>
      <c r="AG264" s="23">
        <v>6.8476411446249035</v>
      </c>
      <c r="AH264" s="24">
        <v>6.8476411446249035</v>
      </c>
      <c r="AI264" s="25">
        <v>-0.62529758824138293</v>
      </c>
      <c r="AJ264" s="23">
        <v>1.1521765056648778</v>
      </c>
      <c r="AK264" s="23">
        <v>0.3015214883184309</v>
      </c>
      <c r="AL264" s="24">
        <v>0.34831987308912604</v>
      </c>
      <c r="AM264" s="25">
        <v>0.11430332691984384</v>
      </c>
      <c r="AN264" s="23">
        <v>0.88526703155063236</v>
      </c>
      <c r="AO264" s="23">
        <v>0.46775435271822813</v>
      </c>
      <c r="AP264" s="23">
        <v>8.0569534172050314</v>
      </c>
      <c r="AQ264" s="23">
        <v>6.0395199178806903E-2</v>
      </c>
      <c r="AR264" s="23">
        <v>0.20385727247789664</v>
      </c>
      <c r="AS264" s="23">
        <v>-0.12747146082589522</v>
      </c>
      <c r="AT264" s="23">
        <v>9.5355126534802007E-2</v>
      </c>
      <c r="AU264" s="23">
        <v>0.69194991055456168</v>
      </c>
      <c r="AV264" s="23">
        <v>0.2091866166714739</v>
      </c>
      <c r="AW264" s="23">
        <v>0.39698389217619989</v>
      </c>
      <c r="AX264" s="23">
        <v>0.23841222879684418</v>
      </c>
      <c r="AY264" s="23">
        <v>3.1325954370905804</v>
      </c>
      <c r="AZ264" s="23">
        <v>3.1088773435735262</v>
      </c>
      <c r="BA264" s="23">
        <v>0.94819414937081226</v>
      </c>
      <c r="BB264" s="23">
        <v>0.31922411306605136</v>
      </c>
      <c r="BC264" s="24">
        <v>9.5274988970311308E-2</v>
      </c>
    </row>
    <row r="265" spans="1:55" x14ac:dyDescent="0.2">
      <c r="A265" s="52" t="s">
        <v>13</v>
      </c>
      <c r="B265" s="52" t="s">
        <v>14</v>
      </c>
      <c r="C265" s="52" t="s">
        <v>15</v>
      </c>
      <c r="D265" s="52">
        <v>22219</v>
      </c>
      <c r="E265" s="52" t="s">
        <v>16</v>
      </c>
      <c r="F265" s="52">
        <v>2019</v>
      </c>
      <c r="G265" s="52" t="s">
        <v>17</v>
      </c>
      <c r="H265" s="53">
        <v>43830</v>
      </c>
      <c r="I265" s="53">
        <v>43867</v>
      </c>
      <c r="J265" s="53">
        <v>43867</v>
      </c>
      <c r="K265" s="54">
        <v>576300000</v>
      </c>
      <c r="L265" s="54">
        <v>582800000</v>
      </c>
      <c r="M265" s="52" t="s">
        <v>18</v>
      </c>
      <c r="N265" s="21">
        <v>1.4065278681414011</v>
      </c>
      <c r="O265" s="22">
        <v>0.95825200607243544</v>
      </c>
      <c r="P265" s="22">
        <v>0.26577748861418349</v>
      </c>
      <c r="Q265" s="22">
        <v>3.4103298439660281</v>
      </c>
      <c r="R265" s="22">
        <v>0.45484672742336374</v>
      </c>
      <c r="S265" s="22">
        <v>6.25853691305224E-2</v>
      </c>
      <c r="T265" s="22">
        <v>0.39226135829284131</v>
      </c>
      <c r="U265" s="22">
        <v>2.0060240963855422</v>
      </c>
      <c r="V265" s="22">
        <v>0.27602212127197312</v>
      </c>
      <c r="W265" s="22">
        <v>1.7300019751135691</v>
      </c>
      <c r="X265" s="23">
        <v>0.29044537495241718</v>
      </c>
      <c r="Y265" s="23">
        <v>0.40771460782734742</v>
      </c>
      <c r="Z265" s="23">
        <v>0.70955462504758282</v>
      </c>
      <c r="AA265" s="23">
        <v>0.30103674511296713</v>
      </c>
      <c r="AB265" s="24">
        <v>0.22674041066750264</v>
      </c>
      <c r="AC265" s="25">
        <v>0.46676624346527257</v>
      </c>
      <c r="AD265" s="23">
        <v>0.18857356235997014</v>
      </c>
      <c r="AE265" s="23">
        <v>0.18857356235997014</v>
      </c>
      <c r="AF265" s="23">
        <v>0.14220811550908638</v>
      </c>
      <c r="AG265" s="23" t="e">
        <v>#DIV/0!</v>
      </c>
      <c r="AH265" s="24" t="e">
        <v>#DIV/0!</v>
      </c>
      <c r="AI265" s="25">
        <v>-0.15898161244695899</v>
      </c>
      <c r="AJ265" s="23">
        <v>0.76664497939709386</v>
      </c>
      <c r="AK265" s="23">
        <v>0.18480775857825038</v>
      </c>
      <c r="AL265" s="24">
        <v>0.34805297100379068</v>
      </c>
      <c r="AM265" s="25">
        <v>0.4513134505234051</v>
      </c>
      <c r="AN265" s="23">
        <v>3.1736124827177563</v>
      </c>
      <c r="AO265" s="23">
        <v>0.71958619763093667</v>
      </c>
      <c r="AP265" s="23">
        <v>8.571885836222993</v>
      </c>
      <c r="AQ265" s="23">
        <v>0.1023309971114445</v>
      </c>
      <c r="AR265" s="23">
        <v>0.22000248941996514</v>
      </c>
      <c r="AS265" s="23">
        <v>-3.4976350510331093E-2</v>
      </c>
      <c r="AT265" s="23">
        <v>0.15831075483105309</v>
      </c>
      <c r="AU265" s="23">
        <v>6.7881153762741273E-2</v>
      </c>
      <c r="AV265" s="23">
        <v>3.081770294885049E-2</v>
      </c>
      <c r="AW265" s="23">
        <v>0.40358488411919169</v>
      </c>
      <c r="AX265" s="23">
        <v>3.5734672907866194E-2</v>
      </c>
      <c r="AY265" s="23">
        <v>3.3519801980198021</v>
      </c>
      <c r="AZ265" s="23">
        <v>2.9475247524752475</v>
      </c>
      <c r="BA265" s="23">
        <v>0.13698030634573305</v>
      </c>
      <c r="BB265" s="23">
        <v>0.29833111800324913</v>
      </c>
      <c r="BC265" s="24">
        <v>0.17100770381239946</v>
      </c>
    </row>
    <row r="266" spans="1:55" x14ac:dyDescent="0.2">
      <c r="A266" s="52" t="s">
        <v>835</v>
      </c>
      <c r="B266" s="52" t="s">
        <v>836</v>
      </c>
      <c r="C266" s="52" t="s">
        <v>91</v>
      </c>
      <c r="D266" s="52">
        <v>333441</v>
      </c>
      <c r="E266" s="52" t="s">
        <v>16</v>
      </c>
      <c r="F266" s="52">
        <v>2019</v>
      </c>
      <c r="G266" s="52" t="s">
        <v>17</v>
      </c>
      <c r="H266" s="53">
        <v>43830</v>
      </c>
      <c r="I266" s="53">
        <v>43889</v>
      </c>
      <c r="J266" s="53">
        <v>43889</v>
      </c>
      <c r="K266" s="54">
        <v>537371000</v>
      </c>
      <c r="L266" s="54">
        <v>541519000</v>
      </c>
      <c r="M266" s="52" t="s">
        <v>837</v>
      </c>
      <c r="N266" s="21">
        <v>3.5037354578828825</v>
      </c>
      <c r="O266" s="22">
        <v>2.9580802817135763</v>
      </c>
      <c r="P266" s="22">
        <v>2.0133505370618834</v>
      </c>
      <c r="Q266" s="22">
        <v>0.23471710488936132</v>
      </c>
      <c r="R266" s="22">
        <v>0</v>
      </c>
      <c r="S266" s="22">
        <v>0</v>
      </c>
      <c r="T266" s="22">
        <v>0</v>
      </c>
      <c r="U266" s="22">
        <v>0</v>
      </c>
      <c r="V266" s="22">
        <v>0</v>
      </c>
      <c r="W266" s="22">
        <v>0</v>
      </c>
      <c r="X266" s="23">
        <v>0.4497379984902003</v>
      </c>
      <c r="Y266" s="23">
        <v>1.5077260786147928</v>
      </c>
      <c r="Z266" s="23">
        <v>0.55026200150979976</v>
      </c>
      <c r="AA266" s="23">
        <v>0.25855378428503528</v>
      </c>
      <c r="AB266" s="24">
        <v>0.80990211931145673</v>
      </c>
      <c r="AC266" s="25">
        <v>0.59954618373226742</v>
      </c>
      <c r="AD266" s="23">
        <v>0.33396797148365592</v>
      </c>
      <c r="AE266" s="23">
        <v>0.33396797148365592</v>
      </c>
      <c r="AF266" s="23">
        <v>0.26371881292671739</v>
      </c>
      <c r="AG266" s="23" t="e">
        <v>#DIV/0!</v>
      </c>
      <c r="AH266" s="24" t="e">
        <v>#DIV/0!</v>
      </c>
      <c r="AI266" s="25">
        <v>-0.56544486164907759</v>
      </c>
      <c r="AJ266" s="23">
        <v>1.6847179763332765</v>
      </c>
      <c r="AK266" s="23" t="e">
        <v>#DIV/0!</v>
      </c>
      <c r="AL266" s="24" t="e">
        <v>#DIV/0!</v>
      </c>
      <c r="AM266" s="25">
        <v>0.2655862791310391</v>
      </c>
      <c r="AN266" s="23">
        <v>1.0070812779095919</v>
      </c>
      <c r="AO266" s="23">
        <v>0.81563726129786862</v>
      </c>
      <c r="AP266" s="23">
        <v>2.5379341135757838</v>
      </c>
      <c r="AQ266" s="23">
        <v>0.2150988903282727</v>
      </c>
      <c r="AR266" s="23">
        <v>0.26512972827441506</v>
      </c>
      <c r="AS266" s="23">
        <v>-0.14991624252318417</v>
      </c>
      <c r="AT266" s="23">
        <v>0.21624968545839196</v>
      </c>
      <c r="AU266" s="23">
        <v>1.19241654401699</v>
      </c>
      <c r="AV266" s="23" t="e">
        <v>#DIV/0!</v>
      </c>
      <c r="AW266" s="23" t="e">
        <v>#DIV/0!</v>
      </c>
      <c r="AX266" s="23" t="e">
        <v>#DIV/0!</v>
      </c>
      <c r="AY266" s="23">
        <v>0</v>
      </c>
      <c r="AZ266" s="23">
        <v>-0.94873690160441759</v>
      </c>
      <c r="BA266" s="23">
        <v>0.71157076640474437</v>
      </c>
      <c r="BB266" s="23" t="e">
        <v>#DIV/0!</v>
      </c>
      <c r="BC266" s="24">
        <v>0.31251042767675258</v>
      </c>
    </row>
    <row r="267" spans="1:55" x14ac:dyDescent="0.2">
      <c r="A267" s="52" t="s">
        <v>89</v>
      </c>
      <c r="B267" s="52" t="s">
        <v>90</v>
      </c>
      <c r="C267" s="52" t="s">
        <v>91</v>
      </c>
      <c r="D267" s="52">
        <v>133574</v>
      </c>
      <c r="E267" s="52" t="s">
        <v>16</v>
      </c>
      <c r="F267" s="52">
        <v>2019</v>
      </c>
      <c r="G267" s="52" t="s">
        <v>17</v>
      </c>
      <c r="H267" s="53">
        <v>43830</v>
      </c>
      <c r="I267" s="53">
        <v>43886</v>
      </c>
      <c r="J267" s="53">
        <v>43886</v>
      </c>
      <c r="K267" s="54">
        <v>1864000000</v>
      </c>
      <c r="L267" s="54">
        <v>1864000000</v>
      </c>
      <c r="M267" s="52" t="s">
        <v>92</v>
      </c>
      <c r="N267" s="21">
        <v>0.5901639344262295</v>
      </c>
      <c r="O267" s="22">
        <v>0.30964032297528749</v>
      </c>
      <c r="P267" s="22">
        <v>0.25899192561781259</v>
      </c>
      <c r="Q267" s="22">
        <v>6.7506685543495362</v>
      </c>
      <c r="R267" s="22">
        <v>0.56913803251405493</v>
      </c>
      <c r="S267" s="22">
        <v>2.0295914432424754E-2</v>
      </c>
      <c r="T267" s="22">
        <v>0.54884211808163019</v>
      </c>
      <c r="U267" s="22">
        <v>4.4112002516910493</v>
      </c>
      <c r="V267" s="22">
        <v>0.15730690577316345</v>
      </c>
      <c r="W267" s="22">
        <v>4.253893345917886</v>
      </c>
      <c r="X267" s="23">
        <v>9.7907491222017001E-2</v>
      </c>
      <c r="Y267" s="23">
        <v>0.20240710669595949</v>
      </c>
      <c r="Z267" s="23">
        <v>0.90209250877798297</v>
      </c>
      <c r="AA267" s="23">
        <v>0.10507194901666295</v>
      </c>
      <c r="AB267" s="24">
        <v>0.12902112804692414</v>
      </c>
      <c r="AC267" s="25">
        <v>0.50621266427718037</v>
      </c>
      <c r="AD267" s="23">
        <v>0.41756272401433692</v>
      </c>
      <c r="AE267" s="23">
        <v>0.41756272401433692</v>
      </c>
      <c r="AF267" s="23">
        <v>-5.1493428912783752E-2</v>
      </c>
      <c r="AG267" s="23">
        <v>8.19140625</v>
      </c>
      <c r="AH267" s="24">
        <v>8.19140625</v>
      </c>
      <c r="AI267" s="25">
        <v>-0.63452733638567194</v>
      </c>
      <c r="AJ267" s="23">
        <v>0.90849033520919986</v>
      </c>
      <c r="AK267" s="23">
        <v>4.839169816703516E-2</v>
      </c>
      <c r="AL267" s="24">
        <v>0.26481706012409956</v>
      </c>
      <c r="AM267" s="25">
        <v>-0.20339782916470034</v>
      </c>
      <c r="AN267" s="23">
        <v>3.9499764039641341</v>
      </c>
      <c r="AO267" s="23">
        <v>0.50963041139818555</v>
      </c>
      <c r="AP267" s="23">
        <v>-7.4955223880597011</v>
      </c>
      <c r="AQ267" s="23">
        <v>-2.6242617361125205E-2</v>
      </c>
      <c r="AR267" s="23">
        <v>0.29573874950219037</v>
      </c>
      <c r="AS267" s="23">
        <v>-0.18765432098765433</v>
      </c>
      <c r="AT267" s="23">
        <v>0.1507174605751862</v>
      </c>
      <c r="AU267" s="23">
        <v>0.6654024957181307</v>
      </c>
      <c r="AV267" s="23">
        <v>0.19395906140788816</v>
      </c>
      <c r="AW267" s="23">
        <v>0.27460986613416166</v>
      </c>
      <c r="AX267" s="23">
        <v>0.20113157310849789</v>
      </c>
      <c r="AY267" s="23">
        <v>2.6744873628993799</v>
      </c>
      <c r="AZ267" s="23">
        <v>2.4725798760133526</v>
      </c>
      <c r="BA267" s="23">
        <v>-4.2064965197215773</v>
      </c>
      <c r="BB267" s="23">
        <v>0.37390343056843306</v>
      </c>
      <c r="BC267" s="24">
        <v>0.25512811154098841</v>
      </c>
    </row>
    <row r="268" spans="1:55" x14ac:dyDescent="0.2">
      <c r="A268" s="52" t="s">
        <v>1135</v>
      </c>
      <c r="B268" s="52" t="s">
        <v>1136</v>
      </c>
      <c r="C268" s="52" t="s">
        <v>59</v>
      </c>
      <c r="D268" s="52">
        <v>94993</v>
      </c>
      <c r="E268" s="52" t="s">
        <v>16</v>
      </c>
      <c r="F268" s="52">
        <v>2019</v>
      </c>
      <c r="G268" s="52" t="s">
        <v>17</v>
      </c>
      <c r="H268" s="53">
        <v>43830</v>
      </c>
      <c r="I268" s="53">
        <v>43881</v>
      </c>
      <c r="J268" s="53">
        <v>43881</v>
      </c>
      <c r="K268" s="54">
        <v>378900000</v>
      </c>
      <c r="L268" s="54">
        <v>377000000</v>
      </c>
      <c r="M268" s="52" t="s">
        <v>1137</v>
      </c>
      <c r="N268" s="21">
        <v>1.434656788980206</v>
      </c>
      <c r="O268" s="22">
        <v>0.63348381371300688</v>
      </c>
      <c r="P268" s="22">
        <v>0.20029324381679978</v>
      </c>
      <c r="Q268" s="22">
        <v>1.0601327981553439</v>
      </c>
      <c r="R268" s="22">
        <v>0.23910148457133973</v>
      </c>
      <c r="S268" s="22">
        <v>4.6013938907168948E-3</v>
      </c>
      <c r="T268" s="22">
        <v>0.23450009068062286</v>
      </c>
      <c r="U268" s="22">
        <v>0.49258081045305097</v>
      </c>
      <c r="V268" s="22">
        <v>9.4794824714975016E-3</v>
      </c>
      <c r="W268" s="22">
        <v>0.48310132798155342</v>
      </c>
      <c r="X268" s="23">
        <v>0.19266782392413917</v>
      </c>
      <c r="Y268" s="23">
        <v>0.51636018873748735</v>
      </c>
      <c r="Z268" s="23">
        <v>0.80733217607586083</v>
      </c>
      <c r="AA268" s="23">
        <v>5.9947664326242975E-2</v>
      </c>
      <c r="AB268" s="24">
        <v>0.48540560147161699</v>
      </c>
      <c r="AC268" s="25">
        <v>0.10074890807630554</v>
      </c>
      <c r="AD268" s="23">
        <v>4.1229242221798051E-2</v>
      </c>
      <c r="AE268" s="23">
        <v>4.1229242221798051E-2</v>
      </c>
      <c r="AF268" s="23">
        <v>-0.11984774822316786</v>
      </c>
      <c r="AG268" s="23">
        <v>2.0076544559868781</v>
      </c>
      <c r="AH268" s="24">
        <v>2.0076544559868781</v>
      </c>
      <c r="AI268" s="25">
        <v>-7.504108088369546E-2</v>
      </c>
      <c r="AJ268" s="23">
        <v>0.42265694331905701</v>
      </c>
      <c r="AK268" s="23">
        <v>0.2228290314890666</v>
      </c>
      <c r="AL268" s="24">
        <v>0.23739245389333161</v>
      </c>
      <c r="AM268" s="25">
        <v>-0.11394594132968956</v>
      </c>
      <c r="AN268" s="23">
        <v>0.95075579657543019</v>
      </c>
      <c r="AO268" s="23">
        <v>0.46150218928932302</v>
      </c>
      <c r="AP268" s="23">
        <v>7.9061695517088326</v>
      </c>
      <c r="AQ268" s="23">
        <v>-5.5309998186387543E-2</v>
      </c>
      <c r="AR268" s="23">
        <v>0.12299159022265138</v>
      </c>
      <c r="AS268" s="23">
        <v>-9.2294218699123087E-3</v>
      </c>
      <c r="AT268" s="23">
        <v>5.6760888151928909E-2</v>
      </c>
      <c r="AU268" s="23">
        <v>-0.10244241231624031</v>
      </c>
      <c r="AV268" s="23">
        <v>-5.753852155256485E-2</v>
      </c>
      <c r="AW268" s="23">
        <v>0.24205060214340957</v>
      </c>
      <c r="AX268" s="23">
        <v>-5.8667550546900891E-2</v>
      </c>
      <c r="AY268" s="23">
        <v>12.566176470588236</v>
      </c>
      <c r="AZ268" s="23">
        <v>11.152505446623094</v>
      </c>
      <c r="BA268" s="23">
        <v>0.24873524451939291</v>
      </c>
      <c r="BB268" s="23">
        <v>7.9578700994733756E-2</v>
      </c>
      <c r="BC268" s="24">
        <v>2.1979074388871596E-2</v>
      </c>
    </row>
    <row r="269" spans="1:55" x14ac:dyDescent="0.2">
      <c r="A269" s="52" t="s">
        <v>772</v>
      </c>
      <c r="B269" s="52" t="s">
        <v>773</v>
      </c>
      <c r="C269" s="52" t="s">
        <v>138</v>
      </c>
      <c r="D269" s="52">
        <v>353184</v>
      </c>
      <c r="E269" s="52" t="s">
        <v>16</v>
      </c>
      <c r="F269" s="52">
        <v>2019</v>
      </c>
      <c r="G269" s="52" t="s">
        <v>17</v>
      </c>
      <c r="H269" s="53">
        <v>43830</v>
      </c>
      <c r="I269" s="53">
        <v>43889</v>
      </c>
      <c r="J269" s="53">
        <v>43889</v>
      </c>
      <c r="K269" s="54">
        <v>645000000</v>
      </c>
      <c r="L269" s="54">
        <v>657000000</v>
      </c>
      <c r="M269" s="52" t="s">
        <v>774</v>
      </c>
      <c r="N269" s="21">
        <v>1.249148448628228</v>
      </c>
      <c r="O269" s="22">
        <v>0.61478912491484483</v>
      </c>
      <c r="P269" s="22">
        <v>9.4568650523317019E-2</v>
      </c>
      <c r="Q269" s="22">
        <v>1.2863108079894217</v>
      </c>
      <c r="R269" s="22">
        <v>0.29260521936766914</v>
      </c>
      <c r="S269" s="22">
        <v>7.2141726531109217E-3</v>
      </c>
      <c r="T269" s="22">
        <v>0.28539104671455823</v>
      </c>
      <c r="U269" s="22">
        <v>0.66898647551441759</v>
      </c>
      <c r="V269" s="22">
        <v>1.649384090750922E-2</v>
      </c>
      <c r="W269" s="22">
        <v>0.65249263460690843</v>
      </c>
      <c r="X269" s="23">
        <v>0.20465522139697229</v>
      </c>
      <c r="Y269" s="23">
        <v>0.54902185541800397</v>
      </c>
      <c r="Z269" s="23">
        <v>0.79534477860302777</v>
      </c>
      <c r="AA269" s="23">
        <v>0.20333617435772555</v>
      </c>
      <c r="AB269" s="24">
        <v>0.43738585169852673</v>
      </c>
      <c r="AC269" s="25">
        <v>0.11057773761789123</v>
      </c>
      <c r="AD269" s="23">
        <v>7.8338671550395728E-2</v>
      </c>
      <c r="AE269" s="23">
        <v>4.8987890180638809E-2</v>
      </c>
      <c r="AF269" s="23">
        <v>2.1274879184180591E-2</v>
      </c>
      <c r="AG269" s="23">
        <v>7.7866880513231758</v>
      </c>
      <c r="AH269" s="24">
        <v>4.8692862870890137</v>
      </c>
      <c r="AI269" s="25">
        <v>-0.35758923842813262</v>
      </c>
      <c r="AJ269" s="23">
        <v>0.58469065461076364</v>
      </c>
      <c r="AK269" s="23">
        <v>0.27890283653512726</v>
      </c>
      <c r="AL269" s="24">
        <v>0.32738053956585061</v>
      </c>
      <c r="AM269" s="25">
        <v>6.1173359315192431E-2</v>
      </c>
      <c r="AN269" s="23">
        <v>2.8753798686988192</v>
      </c>
      <c r="AO269" s="23">
        <v>1.257650472827631</v>
      </c>
      <c r="AP269" s="23">
        <v>30.810091971165797</v>
      </c>
      <c r="AQ269" s="23">
        <v>2.6756361865335445E-2</v>
      </c>
      <c r="AR269" s="23">
        <v>7.6168424109916172E-2</v>
      </c>
      <c r="AS269" s="23">
        <v>-2.7237008769735938E-2</v>
      </c>
      <c r="AT269" s="23">
        <v>9.5793254596371599E-2</v>
      </c>
      <c r="AU269" s="23">
        <v>0.19694060816250697</v>
      </c>
      <c r="AV269" s="23">
        <v>0.11027116998404883</v>
      </c>
      <c r="AW269" s="23">
        <v>0.33565613111956483</v>
      </c>
      <c r="AX269" s="23">
        <v>0.11305862694208411</v>
      </c>
      <c r="AY269" s="23">
        <v>2.9699279093717816</v>
      </c>
      <c r="AZ269" s="23">
        <v>2.8126673532440782</v>
      </c>
      <c r="BA269" s="23">
        <v>1.205915813424346</v>
      </c>
      <c r="BB269" s="23">
        <v>0.21055551702614606</v>
      </c>
      <c r="BC269" s="24">
        <v>7.3681272676528048E-2</v>
      </c>
    </row>
    <row r="270" spans="1:55" x14ac:dyDescent="0.2">
      <c r="A270" s="52" t="s">
        <v>805</v>
      </c>
      <c r="B270" s="52" t="s">
        <v>806</v>
      </c>
      <c r="C270" s="52" t="s">
        <v>24</v>
      </c>
      <c r="D270" s="52">
        <v>262201</v>
      </c>
      <c r="E270" s="52" t="s">
        <v>16</v>
      </c>
      <c r="F270" s="52">
        <v>2019</v>
      </c>
      <c r="G270" s="52" t="s">
        <v>17</v>
      </c>
      <c r="H270" s="53">
        <v>43830</v>
      </c>
      <c r="I270" s="53">
        <v>43887</v>
      </c>
      <c r="J270" s="53">
        <v>43887</v>
      </c>
      <c r="K270" s="54">
        <v>2543000000</v>
      </c>
      <c r="L270" s="54">
        <v>2557000000</v>
      </c>
      <c r="M270" s="52" t="s">
        <v>807</v>
      </c>
      <c r="N270" s="21">
        <v>1.2368586858685868</v>
      </c>
      <c r="O270" s="22">
        <v>0.96782178217821779</v>
      </c>
      <c r="P270" s="22">
        <v>0.47029702970297027</v>
      </c>
      <c r="Q270" s="22">
        <v>2.2459136187069726</v>
      </c>
      <c r="R270" s="22">
        <v>0.31216749410524069</v>
      </c>
      <c r="S270" s="22">
        <v>4.2774032252331243E-2</v>
      </c>
      <c r="T270" s="22">
        <v>0.26939346185290947</v>
      </c>
      <c r="U270" s="22">
        <v>1.0132687204338295</v>
      </c>
      <c r="V270" s="22">
        <v>0.13884081381485328</v>
      </c>
      <c r="W270" s="22">
        <v>0.87442790661897618</v>
      </c>
      <c r="X270" s="23">
        <v>0.32563953695036552</v>
      </c>
      <c r="Y270" s="23">
        <v>0.51207263273987713</v>
      </c>
      <c r="Z270" s="23">
        <v>0.67436046304963448</v>
      </c>
      <c r="AA270" s="23">
        <v>0.23016220955721176</v>
      </c>
      <c r="AB270" s="24">
        <v>0.30807967107835588</v>
      </c>
      <c r="AC270" s="25">
        <v>0.69871904355251924</v>
      </c>
      <c r="AD270" s="23">
        <v>0.26133646456020493</v>
      </c>
      <c r="AE270" s="23">
        <v>0.26133646456020493</v>
      </c>
      <c r="AF270" s="23">
        <v>0.21014090520922288</v>
      </c>
      <c r="AG270" s="23" t="e">
        <v>#DIV/0!</v>
      </c>
      <c r="AH270" s="24" t="e">
        <v>#DIV/0!</v>
      </c>
      <c r="AI270" s="25">
        <v>-0.65930059523809526</v>
      </c>
      <c r="AJ270" s="23">
        <v>0.60486048604860487</v>
      </c>
      <c r="AK270" s="23">
        <v>0.29397251954755937</v>
      </c>
      <c r="AL270" s="24">
        <v>0.51013436574812121</v>
      </c>
      <c r="AM270" s="25">
        <v>0.37856236298603901</v>
      </c>
      <c r="AN270" s="23">
        <v>1.8014691742625284</v>
      </c>
      <c r="AO270" s="23">
        <v>0.55499603066459713</v>
      </c>
      <c r="AP270" s="23">
        <v>8.8998669960098802</v>
      </c>
      <c r="AQ270" s="23">
        <v>0.11662736827138405</v>
      </c>
      <c r="AR270" s="23">
        <v>0.28693424423569597</v>
      </c>
      <c r="AS270" s="23">
        <v>-0.18917591801878736</v>
      </c>
      <c r="AT270" s="23">
        <v>0.15924736661255731</v>
      </c>
      <c r="AU270" s="23">
        <v>0.48654365436543656</v>
      </c>
      <c r="AV270" s="23">
        <v>0.41034692173384957</v>
      </c>
      <c r="AW270" s="23">
        <v>0.59113300492610843</v>
      </c>
      <c r="AX270" s="23">
        <v>0.47550140745953556</v>
      </c>
      <c r="AY270" s="23">
        <v>2.1522751409198593</v>
      </c>
      <c r="AZ270" s="23">
        <v>1.2985867167715055</v>
      </c>
      <c r="BA270" s="23">
        <v>1.0983440008127603</v>
      </c>
      <c r="BB270" s="23">
        <v>0.46462461094663327</v>
      </c>
      <c r="BC270" s="24">
        <v>0.1968734419479872</v>
      </c>
    </row>
    <row r="271" spans="1:55" x14ac:dyDescent="0.2">
      <c r="A271" s="52" t="s">
        <v>769</v>
      </c>
      <c r="B271" s="52" t="s">
        <v>770</v>
      </c>
      <c r="C271" s="52" t="s">
        <v>138</v>
      </c>
      <c r="D271" s="52">
        <v>378185</v>
      </c>
      <c r="E271" s="52" t="s">
        <v>16</v>
      </c>
      <c r="F271" s="52">
        <v>2019</v>
      </c>
      <c r="G271" s="52" t="s">
        <v>17</v>
      </c>
      <c r="H271" s="53">
        <v>43830</v>
      </c>
      <c r="I271" s="53">
        <v>43881</v>
      </c>
      <c r="J271" s="53">
        <v>43881</v>
      </c>
      <c r="K271" s="54">
        <v>806000000</v>
      </c>
      <c r="L271" s="54">
        <v>803000000</v>
      </c>
      <c r="M271" s="52" t="s">
        <v>771</v>
      </c>
      <c r="N271" s="21">
        <v>1.2234957020057307</v>
      </c>
      <c r="O271" s="22">
        <v>1.1822349570200572</v>
      </c>
      <c r="P271" s="22">
        <v>0.49169054441260746</v>
      </c>
      <c r="Q271" s="22">
        <v>0.66584382457006497</v>
      </c>
      <c r="R271" s="22">
        <v>0.27172141269449246</v>
      </c>
      <c r="S271" s="22">
        <v>0</v>
      </c>
      <c r="T271" s="22">
        <v>0.27172141269449246</v>
      </c>
      <c r="U271" s="22">
        <v>0.45264543734057433</v>
      </c>
      <c r="V271" s="22">
        <v>0</v>
      </c>
      <c r="W271" s="22">
        <v>0.45264543734057433</v>
      </c>
      <c r="X271" s="23">
        <v>0.10545813781180538</v>
      </c>
      <c r="Y271" s="23">
        <v>0.60312655086848632</v>
      </c>
      <c r="Z271" s="23">
        <v>0.89454186218819465</v>
      </c>
      <c r="AA271" s="23">
        <v>4.6925166707829091E-3</v>
      </c>
      <c r="AB271" s="24">
        <v>0.60029636947394416</v>
      </c>
      <c r="AC271" s="25">
        <v>0.8628131021194605</v>
      </c>
      <c r="AD271" s="23">
        <v>0.58901734104046244</v>
      </c>
      <c r="AE271" s="23">
        <v>0.12716763005780346</v>
      </c>
      <c r="AF271" s="23">
        <v>9.2485549132947972E-2</v>
      </c>
      <c r="AG271" s="23">
        <v>12.528688524590164</v>
      </c>
      <c r="AH271" s="24">
        <v>2.7049180327868854</v>
      </c>
      <c r="AI271" s="25">
        <v>-0.19461622408148418</v>
      </c>
      <c r="AJ271" s="23">
        <v>1.5753581661891118</v>
      </c>
      <c r="AK271" s="23">
        <v>0.47027813124886386</v>
      </c>
      <c r="AL271" s="24">
        <v>0.49972732230503547</v>
      </c>
      <c r="AM271" s="25">
        <v>3.9496420636879782E-2</v>
      </c>
      <c r="AN271" s="23">
        <v>0.42705504813626266</v>
      </c>
      <c r="AO271" s="23">
        <v>0.25635959496171895</v>
      </c>
      <c r="AP271" s="23">
        <v>13.307692307692308</v>
      </c>
      <c r="AQ271" s="23">
        <v>2.3709557915534699E-2</v>
      </c>
      <c r="AR271" s="23">
        <v>0.52967244701348748</v>
      </c>
      <c r="AS271" s="23">
        <v>-0.10308285163776493</v>
      </c>
      <c r="AT271" s="23">
        <v>0.13578661397876018</v>
      </c>
      <c r="AU271" s="23">
        <v>-3.9541547277936961E-2</v>
      </c>
      <c r="AV271" s="23">
        <v>-1.2543173968369388E-2</v>
      </c>
      <c r="AW271" s="23">
        <v>0.49972732230503547</v>
      </c>
      <c r="AX271" s="23">
        <v>-1.2543173968369388E-2</v>
      </c>
      <c r="AY271" s="23">
        <v>1.7994766110565914</v>
      </c>
      <c r="AZ271" s="23">
        <v>1.5188092901537456</v>
      </c>
      <c r="BA271" s="23">
        <v>-0.14374999999999999</v>
      </c>
      <c r="BB271" s="23">
        <v>0.11997818578440284</v>
      </c>
      <c r="BC271" s="24">
        <v>3.5675675675675679E-2</v>
      </c>
    </row>
    <row r="272" spans="1:55" x14ac:dyDescent="0.2">
      <c r="A272" s="52" t="s">
        <v>844</v>
      </c>
      <c r="B272" s="52" t="s">
        <v>845</v>
      </c>
      <c r="C272" s="52" t="s">
        <v>113</v>
      </c>
      <c r="D272" s="52">
        <v>549638</v>
      </c>
      <c r="E272" s="52" t="s">
        <v>16</v>
      </c>
      <c r="F272" s="52">
        <v>2019</v>
      </c>
      <c r="G272" s="52" t="s">
        <v>17</v>
      </c>
      <c r="H272" s="53">
        <v>43830</v>
      </c>
      <c r="I272" s="53">
        <v>43879</v>
      </c>
      <c r="J272" s="53">
        <v>43879</v>
      </c>
      <c r="K272" s="54">
        <v>84808000</v>
      </c>
      <c r="L272" s="54">
        <v>85552000</v>
      </c>
      <c r="M272" s="52" t="s">
        <v>846</v>
      </c>
      <c r="N272" s="21">
        <v>2.3110672235136871</v>
      </c>
      <c r="O272" s="22">
        <v>2.3110672235136871</v>
      </c>
      <c r="P272" s="22">
        <v>1.6725026809919337</v>
      </c>
      <c r="Q272" s="22">
        <v>-55.806671533227309</v>
      </c>
      <c r="R272" s="22">
        <v>0.7306387368207744</v>
      </c>
      <c r="S272" s="22">
        <v>0</v>
      </c>
      <c r="T272" s="22">
        <v>0.7306387368207744</v>
      </c>
      <c r="U272" s="22">
        <v>-40.043877258388299</v>
      </c>
      <c r="V272" s="22">
        <v>0</v>
      </c>
      <c r="W272" s="22">
        <v>-40.043877258388299</v>
      </c>
      <c r="X272" s="23">
        <v>0.49513787689629934</v>
      </c>
      <c r="Y272" s="23">
        <v>-3.2231635522107623E-2</v>
      </c>
      <c r="Z272" s="23">
        <v>0.5048621231037006</v>
      </c>
      <c r="AA272" s="23">
        <v>0.37171855745796289</v>
      </c>
      <c r="AB272" s="24">
        <v>-1.8245953859718264E-2</v>
      </c>
      <c r="AC272" s="25">
        <v>0.81065492529188676</v>
      </c>
      <c r="AD272" s="23">
        <v>0.53608431399233281</v>
      </c>
      <c r="AE272" s="23">
        <v>0.48510909002205682</v>
      </c>
      <c r="AF272" s="23">
        <v>0.36182401290027705</v>
      </c>
      <c r="AG272" s="23">
        <v>6.3439888178185626</v>
      </c>
      <c r="AH272" s="24">
        <v>5.7407511508834839</v>
      </c>
      <c r="AI272" s="25">
        <v>-5.1678381109562341E-2</v>
      </c>
      <c r="AJ272" s="23">
        <v>0.78767098955800818</v>
      </c>
      <c r="AK272" s="23">
        <v>0.15840257870795066</v>
      </c>
      <c r="AL272" s="24">
        <v>0.23097008196160976</v>
      </c>
      <c r="AM272" s="25">
        <v>-7.347394217483119</v>
      </c>
      <c r="AN272" s="23">
        <v>-20.306541178924316</v>
      </c>
      <c r="AO272" s="23">
        <v>0.370512213401122</v>
      </c>
      <c r="AP272" s="23">
        <v>1.3190583162784475</v>
      </c>
      <c r="AQ272" s="23">
        <v>0.13406021588135777</v>
      </c>
      <c r="AR272" s="23">
        <v>0.45546592750270254</v>
      </c>
      <c r="AS272" s="23">
        <v>-2.3537741783904952E-2</v>
      </c>
      <c r="AT272" s="23">
        <v>0.16875568892782128</v>
      </c>
      <c r="AU272" s="23">
        <v>0.70781073418103746</v>
      </c>
      <c r="AV272" s="23">
        <v>0.20755252567932952</v>
      </c>
      <c r="AW272" s="23">
        <v>0.23097008196160976</v>
      </c>
      <c r="AX272" s="23">
        <v>0.20755252567932952</v>
      </c>
      <c r="AY272" s="23">
        <v>3.6784687047215336</v>
      </c>
      <c r="AZ272" s="23">
        <v>1.8744345056339884</v>
      </c>
      <c r="BA272" s="23">
        <v>1.1311776143976382</v>
      </c>
      <c r="BB272" s="23">
        <v>0.24600234510857358</v>
      </c>
      <c r="BC272" s="24">
        <v>0.22874708693679391</v>
      </c>
    </row>
    <row r="273" spans="1:55" x14ac:dyDescent="0.2">
      <c r="A273" s="52" t="s">
        <v>820</v>
      </c>
      <c r="B273" s="52" t="s">
        <v>821</v>
      </c>
      <c r="C273" s="52" t="s">
        <v>34</v>
      </c>
      <c r="D273" s="52">
        <v>59265</v>
      </c>
      <c r="E273" s="52" t="s">
        <v>16</v>
      </c>
      <c r="F273" s="52">
        <v>2020</v>
      </c>
      <c r="G273" s="52" t="s">
        <v>17</v>
      </c>
      <c r="H273" s="53">
        <v>44012</v>
      </c>
      <c r="I273" s="53">
        <v>44043</v>
      </c>
      <c r="J273" s="53">
        <v>44043</v>
      </c>
      <c r="K273" s="54">
        <v>7583000000</v>
      </c>
      <c r="L273" s="54">
        <v>7656000000</v>
      </c>
      <c r="M273" s="52" t="s">
        <v>822</v>
      </c>
      <c r="N273" s="21">
        <v>2.5157654542940118</v>
      </c>
      <c r="O273" s="22">
        <v>2.4895588438666851</v>
      </c>
      <c r="P273" s="22">
        <v>1.8880791038583875</v>
      </c>
      <c r="Q273" s="22">
        <v>1.5469214903976196</v>
      </c>
      <c r="R273" s="22">
        <v>0.21017155032507939</v>
      </c>
      <c r="S273" s="22">
        <v>1.2442293842574616E-2</v>
      </c>
      <c r="T273" s="22">
        <v>0.19772925648250478</v>
      </c>
      <c r="U273" s="22">
        <v>0.5352904381931296</v>
      </c>
      <c r="V273" s="22">
        <v>3.1689545577495266E-2</v>
      </c>
      <c r="W273" s="22">
        <v>0.50360089261563434</v>
      </c>
      <c r="X273" s="23">
        <v>0.60374496782394271</v>
      </c>
      <c r="Y273" s="23">
        <v>0.47147719211547812</v>
      </c>
      <c r="Z273" s="23">
        <v>0.39625503217605729</v>
      </c>
      <c r="AA273" s="23">
        <v>0.14387460132554072</v>
      </c>
      <c r="AB273" s="24">
        <v>0.39263086976579015</v>
      </c>
      <c r="AC273" s="25">
        <v>0.67781001992797962</v>
      </c>
      <c r="AD273" s="23">
        <v>0.37030381428521486</v>
      </c>
      <c r="AE273" s="23">
        <v>0.37030381428521486</v>
      </c>
      <c r="AF273" s="23">
        <v>0.30962486452470023</v>
      </c>
      <c r="AG273" s="23" t="e">
        <v>#DIV/0!</v>
      </c>
      <c r="AH273" s="24" t="e">
        <v>#DIV/0!</v>
      </c>
      <c r="AI273" s="25">
        <v>-0.77910177173465178</v>
      </c>
      <c r="AJ273" s="23">
        <v>0.83909556077997516</v>
      </c>
      <c r="AK273" s="23">
        <v>0.71909296192777172</v>
      </c>
      <c r="AL273" s="24">
        <v>0.95812212800227392</v>
      </c>
      <c r="AM273" s="25">
        <v>0.37429841763592103</v>
      </c>
      <c r="AN273" s="23">
        <v>1.208877130105491</v>
      </c>
      <c r="AO273" s="23">
        <v>0.47464247903329121</v>
      </c>
      <c r="AP273" s="23">
        <v>1.3048218603165913</v>
      </c>
      <c r="AQ273" s="23">
        <v>0.14696111326835065</v>
      </c>
      <c r="AR273" s="23">
        <v>0.42425619690242283</v>
      </c>
      <c r="AS273" s="23">
        <v>-0.3305387546760829</v>
      </c>
      <c r="AT273" s="23">
        <v>0.20137001304300209</v>
      </c>
      <c r="AU273" s="23">
        <v>0.68722168441432718</v>
      </c>
      <c r="AV273" s="23">
        <v>0.78470478626810047</v>
      </c>
      <c r="AW273" s="23">
        <v>1.0184128369532377</v>
      </c>
      <c r="AX273" s="23">
        <v>0.83408305079056022</v>
      </c>
      <c r="AY273" s="23">
        <v>1.1957740893899054</v>
      </c>
      <c r="AZ273" s="23">
        <v>-1.3822013255537302</v>
      </c>
      <c r="BA273" s="23">
        <v>1.1222194620717689</v>
      </c>
      <c r="BB273" s="23">
        <v>0.83627836467857308</v>
      </c>
      <c r="BC273" s="24">
        <v>0.23126099886026699</v>
      </c>
    </row>
    <row r="274" spans="1:55" x14ac:dyDescent="0.2">
      <c r="A274" s="52" t="s">
        <v>841</v>
      </c>
      <c r="B274" s="52" t="s">
        <v>842</v>
      </c>
      <c r="C274" s="52" t="s">
        <v>34</v>
      </c>
      <c r="D274" s="52">
        <v>333970</v>
      </c>
      <c r="E274" s="52" t="s">
        <v>16</v>
      </c>
      <c r="F274" s="52">
        <v>2019</v>
      </c>
      <c r="G274" s="52" t="s">
        <v>17</v>
      </c>
      <c r="H274" s="53">
        <v>43830</v>
      </c>
      <c r="I274" s="53">
        <v>43875</v>
      </c>
      <c r="J274" s="53">
        <v>43875</v>
      </c>
      <c r="K274" s="54">
        <v>170800000</v>
      </c>
      <c r="L274" s="54">
        <v>175300000</v>
      </c>
      <c r="M274" s="52" t="s">
        <v>843</v>
      </c>
      <c r="N274" s="21">
        <v>1.2148880488514102</v>
      </c>
      <c r="O274" s="22">
        <v>1.0849084036056993</v>
      </c>
      <c r="P274" s="22">
        <v>0.29107298633323642</v>
      </c>
      <c r="Q274" s="22">
        <v>-16.58125915080527</v>
      </c>
      <c r="R274" s="22">
        <v>0.48195827851907536</v>
      </c>
      <c r="S274" s="22">
        <v>1.5034767900770532E-3</v>
      </c>
      <c r="T274" s="22">
        <v>0.48045480172899829</v>
      </c>
      <c r="U274" s="22">
        <v>-7.5095168374816987</v>
      </c>
      <c r="V274" s="22">
        <v>-2.3426061493411421E-2</v>
      </c>
      <c r="W274" s="22">
        <v>-7.4860907759882869</v>
      </c>
      <c r="X274" s="23">
        <v>0.39259537680887052</v>
      </c>
      <c r="Y274" s="23">
        <v>-9.4232891832229576E-2</v>
      </c>
      <c r="Z274" s="23">
        <v>0.60740462319112953</v>
      </c>
      <c r="AA274" s="23">
        <v>0.19423040781807932</v>
      </c>
      <c r="AB274" s="24">
        <v>-6.417966547641421E-2</v>
      </c>
      <c r="AC274" s="25">
        <v>0.49841511347787498</v>
      </c>
      <c r="AD274" s="23">
        <v>0.20045644731837201</v>
      </c>
      <c r="AE274" s="23">
        <v>0.20045644731837201</v>
      </c>
      <c r="AF274" s="23">
        <v>0.1100545200963611</v>
      </c>
      <c r="AG274" s="23">
        <v>7.1863636363636365</v>
      </c>
      <c r="AH274" s="24">
        <v>7.1863636363636365</v>
      </c>
      <c r="AI274" s="25">
        <v>-0.62753702687877122</v>
      </c>
      <c r="AJ274" s="23">
        <v>0.53009595812736265</v>
      </c>
      <c r="AK274" s="23">
        <v>0.28153636186391107</v>
      </c>
      <c r="AL274" s="24">
        <v>0.35542990836420357</v>
      </c>
      <c r="AM274" s="25">
        <v>-1.2708638360175695</v>
      </c>
      <c r="AN274" s="23">
        <v>-11.547584187408493</v>
      </c>
      <c r="AO274" s="23">
        <v>0.74112009020860736</v>
      </c>
      <c r="AP274" s="23">
        <v>10.672530446549391</v>
      </c>
      <c r="AQ274" s="23">
        <v>8.1563615861680136E-2</v>
      </c>
      <c r="AR274" s="23">
        <v>0.23113985038671231</v>
      </c>
      <c r="AS274" s="23">
        <v>-0.14504881450488144</v>
      </c>
      <c r="AT274" s="23">
        <v>0.17130238676940424</v>
      </c>
      <c r="AU274" s="23">
        <v>0.2585053794707764</v>
      </c>
      <c r="AV274" s="23">
        <v>0.17332813413920842</v>
      </c>
      <c r="AW274" s="23">
        <v>0.35654214746724039</v>
      </c>
      <c r="AX274" s="23">
        <v>0.17387052610991591</v>
      </c>
      <c r="AY274" s="23">
        <v>3.2441492726122707</v>
      </c>
      <c r="AZ274" s="23">
        <v>2.6110056925996203</v>
      </c>
      <c r="BA274" s="23">
        <v>1.0241935483870968</v>
      </c>
      <c r="BB274" s="23">
        <v>0.3082472216806395</v>
      </c>
      <c r="BC274" s="24">
        <v>0.21949187838400666</v>
      </c>
    </row>
    <row r="275" spans="1:55" x14ac:dyDescent="0.2">
      <c r="A275" s="52" t="s">
        <v>808</v>
      </c>
      <c r="B275" s="52" t="s">
        <v>809</v>
      </c>
      <c r="C275" s="52" t="s">
        <v>24</v>
      </c>
      <c r="D275" s="52">
        <v>334921</v>
      </c>
      <c r="E275" s="52" t="s">
        <v>16</v>
      </c>
      <c r="F275" s="52">
        <v>2019</v>
      </c>
      <c r="G275" s="52" t="s">
        <v>17</v>
      </c>
      <c r="H275" s="53">
        <v>43830</v>
      </c>
      <c r="I275" s="53">
        <v>43868</v>
      </c>
      <c r="J275" s="53">
        <v>43868</v>
      </c>
      <c r="K275" s="54">
        <v>24233796</v>
      </c>
      <c r="L275" s="54">
        <v>24588772</v>
      </c>
      <c r="M275" s="52" t="s">
        <v>810</v>
      </c>
      <c r="N275" s="21">
        <v>1.4706817121530207</v>
      </c>
      <c r="O275" s="22">
        <v>1.1071553533939817</v>
      </c>
      <c r="P275" s="22">
        <v>0.27538992090251713</v>
      </c>
      <c r="Q275" s="22">
        <v>5.6289296069204813</v>
      </c>
      <c r="R275" s="22">
        <v>0.46291480973326482</v>
      </c>
      <c r="S275" s="22">
        <v>2.0029247261251035E-2</v>
      </c>
      <c r="T275" s="22">
        <v>0.44288556247201377</v>
      </c>
      <c r="U275" s="22">
        <v>3.0686296877228005</v>
      </c>
      <c r="V275" s="22">
        <v>0.13277247017443794</v>
      </c>
      <c r="W275" s="22">
        <v>2.9358572175483624</v>
      </c>
      <c r="X275" s="23">
        <v>0.39781975613419895</v>
      </c>
      <c r="Y275" s="23">
        <v>0.20554931366323093</v>
      </c>
      <c r="Z275" s="23">
        <v>0.60218024386580105</v>
      </c>
      <c r="AA275" s="23">
        <v>0.19215393280300117</v>
      </c>
      <c r="AB275" s="24">
        <v>0.15085391749461607</v>
      </c>
      <c r="AC275" s="25">
        <v>0.57873459609153866</v>
      </c>
      <c r="AD275" s="23">
        <v>0.25861349202234091</v>
      </c>
      <c r="AE275" s="23">
        <v>0.24209778997371581</v>
      </c>
      <c r="AF275" s="23">
        <v>0.18649847174083278</v>
      </c>
      <c r="AG275" s="23">
        <v>20.798107508486808</v>
      </c>
      <c r="AH275" s="24">
        <v>19.469888535457486</v>
      </c>
      <c r="AI275" s="25">
        <v>-0.79106471124368216</v>
      </c>
      <c r="AJ275" s="23">
        <v>0.79978847254914431</v>
      </c>
      <c r="AK275" s="23">
        <v>0.46734943286106606</v>
      </c>
      <c r="AL275" s="24">
        <v>0.46734943286106606</v>
      </c>
      <c r="AM275" s="25">
        <v>1.3334973145111459</v>
      </c>
      <c r="AN275" s="23">
        <v>7.150178240410666</v>
      </c>
      <c r="AO275" s="23">
        <v>1.0786323983507098</v>
      </c>
      <c r="AP275" s="23">
        <v>8.4718543652413878</v>
      </c>
      <c r="AQ275" s="23">
        <v>0.20116329386255652</v>
      </c>
      <c r="AR275" s="23">
        <v>0.20057155164505566</v>
      </c>
      <c r="AS275" s="23">
        <v>-0.15866507658579324</v>
      </c>
      <c r="AT275" s="23">
        <v>0.21634297379182962</v>
      </c>
      <c r="AU275" s="23">
        <v>0.66846783086286232</v>
      </c>
      <c r="AV275" s="23">
        <v>0.39061335885961934</v>
      </c>
      <c r="AW275" s="23">
        <v>0.48848504472416726</v>
      </c>
      <c r="AX275" s="23">
        <v>0.40827862549075161</v>
      </c>
      <c r="AY275" s="23">
        <v>1.6594968627823945</v>
      </c>
      <c r="AZ275" s="23">
        <v>1.3924478008631525</v>
      </c>
      <c r="BA275" s="23">
        <v>0.89887526309504928</v>
      </c>
      <c r="BB275" s="23">
        <v>0.56410923639540345</v>
      </c>
      <c r="BC275" s="24">
        <v>0.35796381871713756</v>
      </c>
    </row>
    <row r="276" spans="1:55" x14ac:dyDescent="0.2">
      <c r="A276" s="52" t="s">
        <v>817</v>
      </c>
      <c r="B276" s="52" t="s">
        <v>818</v>
      </c>
      <c r="C276" s="52" t="s">
        <v>34</v>
      </c>
      <c r="D276" s="52">
        <v>60906</v>
      </c>
      <c r="E276" s="52" t="s">
        <v>16</v>
      </c>
      <c r="F276" s="52">
        <v>2019</v>
      </c>
      <c r="G276" s="52" t="s">
        <v>17</v>
      </c>
      <c r="H276" s="53">
        <v>43708</v>
      </c>
      <c r="I276" s="53">
        <v>43755</v>
      </c>
      <c r="J276" s="53">
        <v>43755</v>
      </c>
      <c r="K276" s="54">
        <v>1104000000</v>
      </c>
      <c r="L276" s="54">
        <v>1128000000</v>
      </c>
      <c r="M276" s="52" t="s">
        <v>819</v>
      </c>
      <c r="N276" s="21">
        <v>2.5826291079812207</v>
      </c>
      <c r="O276" s="22">
        <v>1.7816901408450705</v>
      </c>
      <c r="P276" s="22">
        <v>1.2449139280125197</v>
      </c>
      <c r="Q276" s="22">
        <v>0.32600086796137573</v>
      </c>
      <c r="R276" s="22">
        <v>0.11968416961564424</v>
      </c>
      <c r="S276" s="22">
        <v>2.6796489864381125E-2</v>
      </c>
      <c r="T276" s="22">
        <v>9.2887679751263122E-2</v>
      </c>
      <c r="U276" s="22">
        <v>0.15870131279158078</v>
      </c>
      <c r="V276" s="22">
        <v>3.5532168818487579E-2</v>
      </c>
      <c r="W276" s="22">
        <v>0.1231691439730932</v>
      </c>
      <c r="X276" s="23">
        <v>0.33757440628387914</v>
      </c>
      <c r="Y276" s="23">
        <v>0.77913734440710924</v>
      </c>
      <c r="Z276" s="23">
        <v>0.66242559371612086</v>
      </c>
      <c r="AA276" s="23">
        <v>2.5119152330885512E-2</v>
      </c>
      <c r="AB276" s="24">
        <v>0.75414731932824675</v>
      </c>
      <c r="AC276" s="25">
        <v>0.45723318807143465</v>
      </c>
      <c r="AD276" s="23">
        <v>0.31513287191318468</v>
      </c>
      <c r="AE276" s="23">
        <v>0.31513287191318468</v>
      </c>
      <c r="AF276" s="23">
        <v>0.26971716653849442</v>
      </c>
      <c r="AG276" s="23">
        <v>-95.79220779220779</v>
      </c>
      <c r="AH276" s="24">
        <v>-95.79220779220779</v>
      </c>
      <c r="AI276" s="25">
        <v>-0.18485101220714231</v>
      </c>
      <c r="AJ276" s="23">
        <v>2.0640062597809075</v>
      </c>
      <c r="AK276" s="23">
        <v>2.254144590668262</v>
      </c>
      <c r="AL276" s="24">
        <v>2.254144590668262</v>
      </c>
      <c r="AM276" s="25">
        <v>0.17123250515352068</v>
      </c>
      <c r="AN276" s="23">
        <v>0.63485949875230552</v>
      </c>
      <c r="AO276" s="23">
        <v>0.47877758913412566</v>
      </c>
      <c r="AP276" s="23">
        <v>2.3144467517057254</v>
      </c>
      <c r="AQ276" s="23">
        <v>0.12913453474338782</v>
      </c>
      <c r="AR276" s="23">
        <v>0.5634879945313167</v>
      </c>
      <c r="AS276" s="23">
        <v>-0.10416132615568657</v>
      </c>
      <c r="AT276" s="23">
        <v>0.26978542352772722</v>
      </c>
      <c r="AU276" s="23">
        <v>0.48575899843505477</v>
      </c>
      <c r="AV276" s="23">
        <v>0.53050760553751497</v>
      </c>
      <c r="AW276" s="23">
        <v>2.9044263378110546</v>
      </c>
      <c r="AX276" s="23">
        <v>0.6835498788813037</v>
      </c>
      <c r="AY276" s="23">
        <v>0.79324837310195229</v>
      </c>
      <c r="AZ276" s="23">
        <v>-0.28524945770065074</v>
      </c>
      <c r="BA276" s="23">
        <v>0.49168382702360208</v>
      </c>
      <c r="BB276" s="23">
        <v>1.2606392069731669</v>
      </c>
      <c r="BC276" s="24">
        <v>0.17356519283714145</v>
      </c>
    </row>
    <row r="277" spans="1:55" x14ac:dyDescent="0.2">
      <c r="A277" s="52" t="s">
        <v>790</v>
      </c>
      <c r="B277" s="52" t="s">
        <v>791</v>
      </c>
      <c r="C277" s="52" t="s">
        <v>34</v>
      </c>
      <c r="D277" s="52">
        <v>153611</v>
      </c>
      <c r="E277" s="52" t="s">
        <v>16</v>
      </c>
      <c r="F277" s="52">
        <v>2020</v>
      </c>
      <c r="G277" s="52" t="s">
        <v>17</v>
      </c>
      <c r="H277" s="53">
        <v>44012</v>
      </c>
      <c r="I277" s="53">
        <v>44062</v>
      </c>
      <c r="J277" s="53">
        <v>44062</v>
      </c>
      <c r="K277" s="54">
        <v>266643000</v>
      </c>
      <c r="L277" s="54">
        <v>268828000</v>
      </c>
      <c r="M277" s="52" t="s">
        <v>792</v>
      </c>
      <c r="N277" s="21">
        <v>5.1128505693373985</v>
      </c>
      <c r="O277" s="22">
        <v>4.5401469997838237</v>
      </c>
      <c r="P277" s="22">
        <v>3.560743293024569</v>
      </c>
      <c r="Q277" s="22">
        <v>1.1896815422662548</v>
      </c>
      <c r="R277" s="22">
        <v>0.27388785119346609</v>
      </c>
      <c r="S277" s="22">
        <v>0</v>
      </c>
      <c r="T277" s="22">
        <v>0.27388785119346609</v>
      </c>
      <c r="U277" s="22">
        <v>0.59972717240929929</v>
      </c>
      <c r="V277" s="22">
        <v>0</v>
      </c>
      <c r="W277" s="22">
        <v>0.59972717240929929</v>
      </c>
      <c r="X277" s="23">
        <v>0.63864301217065644</v>
      </c>
      <c r="Y277" s="23">
        <v>0.55641693780456858</v>
      </c>
      <c r="Z277" s="23">
        <v>0.36135698782934356</v>
      </c>
      <c r="AA277" s="23">
        <v>0.15499945857372613</v>
      </c>
      <c r="AB277" s="24">
        <v>0.45668741353367298</v>
      </c>
      <c r="AC277" s="25">
        <v>0.65376255764022462</v>
      </c>
      <c r="AD277" s="23">
        <v>0.31462698418130919</v>
      </c>
      <c r="AE277" s="23">
        <v>0.31322239943049973</v>
      </c>
      <c r="AF277" s="23">
        <v>0.29875672802027931</v>
      </c>
      <c r="AG277" s="23" t="e">
        <v>#DIV/0!</v>
      </c>
      <c r="AH277" s="24" t="e">
        <v>#DIV/0!</v>
      </c>
      <c r="AI277" s="25">
        <v>-1.174644598585262</v>
      </c>
      <c r="AJ277" s="23">
        <v>1.7665893138392443</v>
      </c>
      <c r="AK277" s="23">
        <v>0.28539911591493949</v>
      </c>
      <c r="AL277" s="24">
        <v>0.80567130304963064</v>
      </c>
      <c r="AM277" s="25">
        <v>0.39499908594913774</v>
      </c>
      <c r="AN277" s="23">
        <v>1.3221428972214664</v>
      </c>
      <c r="AO277" s="23">
        <v>0.60380602005398831</v>
      </c>
      <c r="AP277" s="23">
        <v>1.1753289764788857</v>
      </c>
      <c r="AQ277" s="23">
        <v>0.18039111091027671</v>
      </c>
      <c r="AR277" s="23">
        <v>0.36545442514927706</v>
      </c>
      <c r="AS277" s="23">
        <v>-0.42927906653068021</v>
      </c>
      <c r="AT277" s="23">
        <v>0.22066358196050315</v>
      </c>
      <c r="AU277" s="23">
        <v>1.6958930942748613</v>
      </c>
      <c r="AV277" s="23">
        <v>0.77342956192116474</v>
      </c>
      <c r="AW277" s="23">
        <v>0.80567130304963064</v>
      </c>
      <c r="AX277" s="23">
        <v>0.77342956192116474</v>
      </c>
      <c r="AY277" s="23">
        <v>1.4417148194560476</v>
      </c>
      <c r="AZ277" s="23">
        <v>-0.89950570871623503</v>
      </c>
      <c r="BA277" s="23">
        <v>1.1742982217646718</v>
      </c>
      <c r="BB277" s="23">
        <v>0.69052194015826607</v>
      </c>
      <c r="BC277" s="24">
        <v>0.21612112712687057</v>
      </c>
    </row>
    <row r="278" spans="1:55" x14ac:dyDescent="0.2">
      <c r="A278" s="52" t="s">
        <v>847</v>
      </c>
      <c r="B278" s="52" t="s">
        <v>848</v>
      </c>
      <c r="C278" s="52" t="s">
        <v>24</v>
      </c>
      <c r="D278" s="52">
        <v>333504</v>
      </c>
      <c r="E278" s="52" t="s">
        <v>16</v>
      </c>
      <c r="F278" s="52">
        <v>2019</v>
      </c>
      <c r="G278" s="52" t="s">
        <v>17</v>
      </c>
      <c r="H278" s="53">
        <v>43830</v>
      </c>
      <c r="I278" s="53">
        <v>43889</v>
      </c>
      <c r="J278" s="53">
        <v>43889</v>
      </c>
      <c r="K278" s="54">
        <v>516300000</v>
      </c>
      <c r="L278" s="54">
        <v>519300000</v>
      </c>
      <c r="M278" s="52" t="s">
        <v>849</v>
      </c>
      <c r="N278" s="21">
        <v>1.2133558384658203</v>
      </c>
      <c r="O278" s="22">
        <v>0.73376308559731374</v>
      </c>
      <c r="P278" s="22">
        <v>8.5399795299060888E-2</v>
      </c>
      <c r="Q278" s="22">
        <v>1.6300930678739123</v>
      </c>
      <c r="R278" s="22">
        <v>0.40704516005183089</v>
      </c>
      <c r="S278" s="22">
        <v>4.8250707875413926E-2</v>
      </c>
      <c r="T278" s="22">
        <v>0.35879445217641698</v>
      </c>
      <c r="U278" s="22">
        <v>1.0705666537639476</v>
      </c>
      <c r="V278" s="22">
        <v>0.12690385230313536</v>
      </c>
      <c r="W278" s="22">
        <v>0.94366280146081216</v>
      </c>
      <c r="X278" s="23">
        <v>0.21619554958327333</v>
      </c>
      <c r="Y278" s="23">
        <v>1.1866000998502246</v>
      </c>
      <c r="Z278" s="23">
        <v>0.78380445041672664</v>
      </c>
      <c r="AA278" s="23">
        <v>0.30684519524563675</v>
      </c>
      <c r="AB278" s="24">
        <v>0.38021468221593002</v>
      </c>
      <c r="AC278" s="25">
        <v>0.33890700404330248</v>
      </c>
      <c r="AD278" s="23">
        <v>6.0353897656623627E-2</v>
      </c>
      <c r="AE278" s="23">
        <v>6.0353897656623627E-2</v>
      </c>
      <c r="AF278" s="23">
        <v>1.4608060519107865E-3</v>
      </c>
      <c r="AG278" s="23">
        <v>1.3417745988787937</v>
      </c>
      <c r="AH278" s="24">
        <v>1.3417745988787937</v>
      </c>
      <c r="AI278" s="25">
        <v>-0.64811221378277983</v>
      </c>
      <c r="AJ278" s="23">
        <v>0.32387638936273366</v>
      </c>
      <c r="AK278" s="23">
        <v>0.1417735647362133</v>
      </c>
      <c r="AL278" s="24">
        <v>0.1417735647362133</v>
      </c>
      <c r="AM278" s="25">
        <v>1.4136892239855938E-3</v>
      </c>
      <c r="AN278" s="23">
        <v>0.96774600716942394</v>
      </c>
      <c r="AO278" s="23">
        <v>0.36795124058165762</v>
      </c>
      <c r="AP278" s="23">
        <v>9.678926106716041</v>
      </c>
      <c r="AQ278" s="23">
        <v>5.3750539904976727E-4</v>
      </c>
      <c r="AR278" s="23">
        <v>0.15683665927568366</v>
      </c>
      <c r="AS278" s="23">
        <v>-0.1016477544454589</v>
      </c>
      <c r="AT278" s="23">
        <v>5.7708243349170546E-2</v>
      </c>
      <c r="AU278" s="23">
        <v>0.22953439514463739</v>
      </c>
      <c r="AV278" s="23">
        <v>0.1004763252216563</v>
      </c>
      <c r="AW278" s="23">
        <v>0.16083928555505025</v>
      </c>
      <c r="AX278" s="23">
        <v>0.11398838982370724</v>
      </c>
      <c r="AY278" s="23">
        <v>18.329347356288718</v>
      </c>
      <c r="AZ278" s="23">
        <v>17.644143495173605</v>
      </c>
      <c r="BA278" s="23">
        <v>76.089285714285708</v>
      </c>
      <c r="BB278" s="23">
        <v>5.4557316229642203E-2</v>
      </c>
      <c r="BC278" s="24">
        <v>2.7022081724180889E-2</v>
      </c>
    </row>
    <row r="279" spans="1:55" x14ac:dyDescent="0.2">
      <c r="A279" s="52" t="s">
        <v>883</v>
      </c>
      <c r="B279" s="52" t="s">
        <v>884</v>
      </c>
      <c r="C279" s="52" t="s">
        <v>138</v>
      </c>
      <c r="D279" s="52">
        <v>249388</v>
      </c>
      <c r="E279" s="52" t="s">
        <v>16</v>
      </c>
      <c r="F279" s="52">
        <v>2019</v>
      </c>
      <c r="G279" s="52" t="s">
        <v>17</v>
      </c>
      <c r="H279" s="53">
        <v>43830</v>
      </c>
      <c r="I279" s="53">
        <v>43873</v>
      </c>
      <c r="J279" s="53">
        <v>43873</v>
      </c>
      <c r="K279" s="54">
        <v>478000000</v>
      </c>
      <c r="L279" s="54">
        <v>476000000</v>
      </c>
      <c r="M279" s="52" t="s">
        <v>885</v>
      </c>
      <c r="N279" s="21">
        <v>0.69172168613509399</v>
      </c>
      <c r="O279" s="22">
        <v>0.69172168613509399</v>
      </c>
      <c r="P279" s="22">
        <v>0.24581005586592178</v>
      </c>
      <c r="Q279" s="22">
        <v>1.2537932540115708</v>
      </c>
      <c r="R279" s="22">
        <v>0.36213493485736425</v>
      </c>
      <c r="S279" s="22">
        <v>0</v>
      </c>
      <c r="T279" s="22">
        <v>0.36213493485736425</v>
      </c>
      <c r="U279" s="22">
        <v>0.81617727322344724</v>
      </c>
      <c r="V279" s="22">
        <v>0</v>
      </c>
      <c r="W279" s="22">
        <v>0.81617727322344724</v>
      </c>
      <c r="X279" s="23">
        <v>6.5965999903133621E-2</v>
      </c>
      <c r="Y279" s="23">
        <v>0.44369642078752364</v>
      </c>
      <c r="Z279" s="23">
        <v>0.93403400009686632</v>
      </c>
      <c r="AA279" s="23">
        <v>0</v>
      </c>
      <c r="AB279" s="24">
        <v>0.44369642078752364</v>
      </c>
      <c r="AC279" s="25">
        <v>0.60117169896349709</v>
      </c>
      <c r="AD279" s="23">
        <v>0.45921586300135198</v>
      </c>
      <c r="AE279" s="23">
        <v>-3.5826949076160436E-2</v>
      </c>
      <c r="AF279" s="23">
        <v>-0.34069400630914826</v>
      </c>
      <c r="AG279" s="23">
        <v>7.8384615384615381</v>
      </c>
      <c r="AH279" s="24">
        <v>-0.61153846153846159</v>
      </c>
      <c r="AI279" s="25">
        <v>0.45295295295295296</v>
      </c>
      <c r="AJ279" s="23">
        <v>1.0147282884713051</v>
      </c>
      <c r="AK279" s="23">
        <v>0.23685970308947438</v>
      </c>
      <c r="AL279" s="24">
        <v>0.26721947305068877</v>
      </c>
      <c r="AM279" s="25">
        <v>-0.16504748389913765</v>
      </c>
      <c r="AN279" s="23">
        <v>0.48444492959283919</v>
      </c>
      <c r="AO279" s="23">
        <v>0.21494648132900662</v>
      </c>
      <c r="AP279" s="23">
        <v>-7.3113673805601316</v>
      </c>
      <c r="AQ279" s="23">
        <v>-7.3230977866033803E-2</v>
      </c>
      <c r="AR279" s="23">
        <v>0.45020279405137448</v>
      </c>
      <c r="AS279" s="23">
        <v>0.2039206849932402</v>
      </c>
      <c r="AT279" s="23">
        <v>9.6769506465830393E-2</v>
      </c>
      <c r="AU279" s="23">
        <v>-0.57897409852717119</v>
      </c>
      <c r="AV279" s="23">
        <v>-0.15246756720609869</v>
      </c>
      <c r="AW279" s="23">
        <v>0.26721947305068877</v>
      </c>
      <c r="AX279" s="23">
        <v>-0.15246756720609869</v>
      </c>
      <c r="AY279" s="23">
        <v>3.668792934249264</v>
      </c>
      <c r="AZ279" s="23">
        <v>3.4313052011776253</v>
      </c>
      <c r="BA279" s="23">
        <v>0.75396825396825395</v>
      </c>
      <c r="BB279" s="23">
        <v>-2.1265213320850608E-2</v>
      </c>
      <c r="BC279" s="24">
        <v>-8.5126887247028594E-3</v>
      </c>
    </row>
    <row r="280" spans="1:55" x14ac:dyDescent="0.2">
      <c r="A280" s="52" t="s">
        <v>892</v>
      </c>
      <c r="B280" s="52" t="s">
        <v>893</v>
      </c>
      <c r="C280" s="52" t="s">
        <v>45</v>
      </c>
      <c r="D280" s="52">
        <v>744483</v>
      </c>
      <c r="E280" s="52" t="s">
        <v>16</v>
      </c>
      <c r="F280" s="52">
        <v>2019</v>
      </c>
      <c r="G280" s="52" t="s">
        <v>17</v>
      </c>
      <c r="H280" s="53">
        <v>43830</v>
      </c>
      <c r="I280" s="53">
        <v>43888</v>
      </c>
      <c r="J280" s="53">
        <v>43888</v>
      </c>
      <c r="K280" s="54">
        <v>212844278</v>
      </c>
      <c r="L280" s="54">
        <v>214716804</v>
      </c>
      <c r="M280" s="52" t="s">
        <v>894</v>
      </c>
      <c r="N280" s="21">
        <v>0.2037013271435307</v>
      </c>
      <c r="O280" s="22">
        <v>0.17707838711747326</v>
      </c>
      <c r="P280" s="22">
        <v>7.0549242688435126E-2</v>
      </c>
      <c r="Q280" s="22">
        <v>1.5607239203146797</v>
      </c>
      <c r="R280" s="22">
        <v>0.407662959115769</v>
      </c>
      <c r="S280" s="22">
        <v>4.4733349599831558E-2</v>
      </c>
      <c r="T280" s="22">
        <v>0.36292960951593745</v>
      </c>
      <c r="U280" s="22">
        <v>1.0439122908340148</v>
      </c>
      <c r="V280" s="22">
        <v>0.11454975835608777</v>
      </c>
      <c r="W280" s="22">
        <v>0.92936253247792711</v>
      </c>
      <c r="X280" s="23">
        <v>4.3761615127819377E-2</v>
      </c>
      <c r="Y280" s="23">
        <v>0.4500286397226495</v>
      </c>
      <c r="Z280" s="23">
        <v>0.9562383848721806</v>
      </c>
      <c r="AA280" s="23">
        <v>8.324629198460208E-2</v>
      </c>
      <c r="AB280" s="24">
        <v>0.3905145697538191</v>
      </c>
      <c r="AC280" s="25">
        <v>0.43314022582406225</v>
      </c>
      <c r="AD280" s="23">
        <v>0.28229013601189407</v>
      </c>
      <c r="AE280" s="23">
        <v>0.18229781120751873</v>
      </c>
      <c r="AF280" s="23">
        <v>0.14394519910324005</v>
      </c>
      <c r="AG280" s="23">
        <v>6.6855464383747396</v>
      </c>
      <c r="AH280" s="24">
        <v>4.3174037168290775</v>
      </c>
      <c r="AI280" s="25">
        <v>-2.9292139547515781E-2</v>
      </c>
      <c r="AJ280" s="23">
        <v>0.50848400983151942</v>
      </c>
      <c r="AK280" s="23">
        <v>0.26796343204552159</v>
      </c>
      <c r="AL280" s="24">
        <v>0.26796343204552159</v>
      </c>
      <c r="AM280" s="25">
        <v>0.14276981370343295</v>
      </c>
      <c r="AN280" s="23">
        <v>0.99183449391067169</v>
      </c>
      <c r="AO280" s="23">
        <v>0.38732582065652282</v>
      </c>
      <c r="AP280" s="23">
        <v>-2.2641279918156991</v>
      </c>
      <c r="AQ280" s="23">
        <v>5.5753692372229026E-2</v>
      </c>
      <c r="AR280" s="23">
        <v>0.28203326454542416</v>
      </c>
      <c r="AS280" s="23">
        <v>-8.2613577421059986E-3</v>
      </c>
      <c r="AT280" s="23">
        <v>0.10923876564249461</v>
      </c>
      <c r="AU280" s="23">
        <v>3.9731446633876337E-2</v>
      </c>
      <c r="AV280" s="23">
        <v>2.0937875320159262E-2</v>
      </c>
      <c r="AW280" s="23">
        <v>0.30099160492359217</v>
      </c>
      <c r="AX280" s="23">
        <v>2.3518599714136376E-2</v>
      </c>
      <c r="AY280" s="23">
        <v>3.7284566661093645</v>
      </c>
      <c r="AZ280" s="23">
        <v>3.5898386473456432</v>
      </c>
      <c r="BA280" s="23">
        <v>0.15309472516415332</v>
      </c>
      <c r="BB280" s="23">
        <v>0.17320349507100657</v>
      </c>
      <c r="BC280" s="24">
        <v>8.992810725386137E-2</v>
      </c>
    </row>
    <row r="281" spans="1:55" x14ac:dyDescent="0.2">
      <c r="A281" s="52" t="s">
        <v>850</v>
      </c>
      <c r="B281" s="52" t="s">
        <v>851</v>
      </c>
      <c r="C281" s="52" t="s">
        <v>113</v>
      </c>
      <c r="D281" s="52">
        <v>378192</v>
      </c>
      <c r="E281" s="52" t="s">
        <v>16</v>
      </c>
      <c r="F281" s="52">
        <v>2019</v>
      </c>
      <c r="G281" s="52" t="s">
        <v>17</v>
      </c>
      <c r="H281" s="53">
        <v>43830</v>
      </c>
      <c r="I281" s="53">
        <v>43886</v>
      </c>
      <c r="J281" s="53">
        <v>43886</v>
      </c>
      <c r="K281" s="54">
        <v>164454538</v>
      </c>
      <c r="L281" s="54">
        <v>166782726</v>
      </c>
      <c r="M281" s="52" t="s">
        <v>852</v>
      </c>
      <c r="N281" s="21">
        <v>1.0149041873669269</v>
      </c>
      <c r="O281" s="22">
        <v>1.0149041873669269</v>
      </c>
      <c r="P281" s="22">
        <v>0.14738585285072156</v>
      </c>
      <c r="Q281" s="22">
        <v>1.4692321333569782</v>
      </c>
      <c r="R281" s="22">
        <v>0.24324906636024132</v>
      </c>
      <c r="S281" s="22">
        <v>2.8081011203677106E-2</v>
      </c>
      <c r="T281" s="22">
        <v>0.2151680551565642</v>
      </c>
      <c r="U281" s="22">
        <v>0.60063841106579186</v>
      </c>
      <c r="V281" s="22">
        <v>6.9338535201276821E-2</v>
      </c>
      <c r="W281" s="22">
        <v>0.53129987586451499</v>
      </c>
      <c r="X281" s="23">
        <v>0.30810112036771042</v>
      </c>
      <c r="Y281" s="23">
        <v>1.0621585986061406</v>
      </c>
      <c r="Z281" s="23">
        <v>0.69189887963228958</v>
      </c>
      <c r="AA281" s="23">
        <v>0.45719620798621086</v>
      </c>
      <c r="AB281" s="24">
        <v>0.40498419994254525</v>
      </c>
      <c r="AC281" s="25">
        <v>0.59479117785077429</v>
      </c>
      <c r="AD281" s="23">
        <v>0.29938995776630689</v>
      </c>
      <c r="AE281" s="23">
        <v>0.25480994838104176</v>
      </c>
      <c r="AF281" s="23">
        <v>0.18160488033786953</v>
      </c>
      <c r="AG281" s="23">
        <v>11.192982456140351</v>
      </c>
      <c r="AH281" s="24">
        <v>9.526315789473685</v>
      </c>
      <c r="AI281" s="25">
        <v>-0.97300103842159913</v>
      </c>
      <c r="AJ281" s="23">
        <v>0.22782114975159687</v>
      </c>
      <c r="AK281" s="23">
        <v>0.1942722173014467</v>
      </c>
      <c r="AL281" s="24">
        <v>0.28432240921169177</v>
      </c>
      <c r="AM281" s="25">
        <v>0.13725837914523853</v>
      </c>
      <c r="AN281" s="23">
        <v>0.75580776733463384</v>
      </c>
      <c r="AO281" s="23">
        <v>0.30609020396437803</v>
      </c>
      <c r="AP281" s="23">
        <v>67.650793650793645</v>
      </c>
      <c r="AQ281" s="23">
        <v>5.5587474863544956E-2</v>
      </c>
      <c r="AR281" s="23">
        <v>0.22595025809479119</v>
      </c>
      <c r="AS281" s="23">
        <v>-0.21984983575786016</v>
      </c>
      <c r="AT281" s="23">
        <v>6.9161160586038495E-2</v>
      </c>
      <c r="AU281" s="23">
        <v>0.17104329311568489</v>
      </c>
      <c r="AV281" s="23">
        <v>0.21346324180690876</v>
      </c>
      <c r="AW281" s="23">
        <v>0.32142857142857145</v>
      </c>
      <c r="AX281" s="23">
        <v>0.24132176234979974</v>
      </c>
      <c r="AY281" s="23">
        <v>2.6543887147335421</v>
      </c>
      <c r="AZ281" s="23">
        <v>2.1661442006269591</v>
      </c>
      <c r="BA281" s="23">
        <v>0.93410852713178294</v>
      </c>
      <c r="BB281" s="23">
        <v>0.32063773250664307</v>
      </c>
      <c r="BC281" s="24">
        <v>0.11199340002062494</v>
      </c>
    </row>
    <row r="282" spans="1:55" x14ac:dyDescent="0.2">
      <c r="A282" s="52" t="s">
        <v>871</v>
      </c>
      <c r="B282" s="52" t="s">
        <v>872</v>
      </c>
      <c r="C282" s="52" t="s">
        <v>52</v>
      </c>
      <c r="D282" s="52">
        <v>188922</v>
      </c>
      <c r="E282" s="52" t="s">
        <v>16</v>
      </c>
      <c r="F282" s="52">
        <v>2019</v>
      </c>
      <c r="G282" s="52" t="s">
        <v>17</v>
      </c>
      <c r="H282" s="53">
        <v>43830</v>
      </c>
      <c r="I282" s="53">
        <v>43875</v>
      </c>
      <c r="J282" s="53">
        <v>43875</v>
      </c>
      <c r="K282" s="54">
        <v>488900000</v>
      </c>
      <c r="L282" s="54">
        <v>491400000</v>
      </c>
      <c r="M282" s="52" t="s">
        <v>873</v>
      </c>
      <c r="N282" s="21">
        <v>0.66001425516749823</v>
      </c>
      <c r="O282" s="22">
        <v>0.5416963649322879</v>
      </c>
      <c r="P282" s="22">
        <v>5.345687811831789E-2</v>
      </c>
      <c r="Q282" s="22">
        <v>1.8124118813773986</v>
      </c>
      <c r="R282" s="22">
        <v>0.35842162952137374</v>
      </c>
      <c r="S282" s="22">
        <v>3.9425274659914522E-2</v>
      </c>
      <c r="T282" s="22">
        <v>0.31899635486145922</v>
      </c>
      <c r="U282" s="22">
        <v>1.0080292494085596</v>
      </c>
      <c r="V282" s="22">
        <v>0.11088011088011088</v>
      </c>
      <c r="W282" s="22">
        <v>0.89714913852844891</v>
      </c>
      <c r="X282" s="23">
        <v>6.2944490232898012E-2</v>
      </c>
      <c r="Y282" s="23">
        <v>0.36873826958153799</v>
      </c>
      <c r="Z282" s="23">
        <v>0.93705550976710195</v>
      </c>
      <c r="AA282" s="23">
        <v>3.5720658334112212E-2</v>
      </c>
      <c r="AB282" s="24">
        <v>0.35556669583910411</v>
      </c>
      <c r="AC282" s="25">
        <v>0.76018571652146694</v>
      </c>
      <c r="AD282" s="23">
        <v>0.50294746726485473</v>
      </c>
      <c r="AE282" s="23">
        <v>0.2830090249882623</v>
      </c>
      <c r="AF282" s="23">
        <v>0.1966195419688038</v>
      </c>
      <c r="AG282" s="23">
        <v>4.3922551252847377</v>
      </c>
      <c r="AH282" s="24">
        <v>2.4715261958997723</v>
      </c>
      <c r="AI282" s="25">
        <v>0.47492335990190065</v>
      </c>
      <c r="AJ282" s="23">
        <v>0.72656806842480404</v>
      </c>
      <c r="AK282" s="23">
        <v>0.13623971742171018</v>
      </c>
      <c r="AL282" s="24">
        <v>0.1933243249650333</v>
      </c>
      <c r="AM282" s="25">
        <v>9.0066193514469373E-2</v>
      </c>
      <c r="AN282" s="23">
        <v>0.45807345807345806</v>
      </c>
      <c r="AO282" s="23">
        <v>0.16287566593877187</v>
      </c>
      <c r="AP282" s="23">
        <v>-5.0233228511530399</v>
      </c>
      <c r="AQ282" s="23">
        <v>3.2024538834745223E-2</v>
      </c>
      <c r="AR282" s="23">
        <v>0.42542646982106525</v>
      </c>
      <c r="AS282" s="23">
        <v>0.20204496843862485</v>
      </c>
      <c r="AT282" s="23">
        <v>6.9291619580086838E-2</v>
      </c>
      <c r="AU282" s="23">
        <v>-0.71471846044191023</v>
      </c>
      <c r="AV282" s="23">
        <v>-0.19017139606002417</v>
      </c>
      <c r="AW282" s="23">
        <v>0.21721759049623099</v>
      </c>
      <c r="AX282" s="23">
        <v>-0.21367498601603493</v>
      </c>
      <c r="AY282" s="23">
        <v>4.375375998340421</v>
      </c>
      <c r="AZ282" s="23">
        <v>4.313141790270719</v>
      </c>
      <c r="BA282" s="23">
        <v>-2.1284160254709472</v>
      </c>
      <c r="BB282" s="23">
        <v>0.1286063105990565</v>
      </c>
      <c r="BC282" s="24">
        <v>5.0954755933763515E-2</v>
      </c>
    </row>
    <row r="283" spans="1:55" x14ac:dyDescent="0.2">
      <c r="A283" s="52" t="s">
        <v>865</v>
      </c>
      <c r="B283" s="52" t="s">
        <v>866</v>
      </c>
      <c r="C283" s="52" t="s">
        <v>59</v>
      </c>
      <c r="D283" s="52">
        <v>103736</v>
      </c>
      <c r="E283" s="52" t="s">
        <v>16</v>
      </c>
      <c r="F283" s="52">
        <v>2019</v>
      </c>
      <c r="G283" s="52" t="s">
        <v>17</v>
      </c>
      <c r="H283" s="53">
        <v>43830</v>
      </c>
      <c r="I283" s="53">
        <v>43881</v>
      </c>
      <c r="J283" s="53">
        <v>43881</v>
      </c>
      <c r="K283" s="54">
        <v>820000000</v>
      </c>
      <c r="L283" s="54">
        <v>824000000</v>
      </c>
      <c r="M283" s="52" t="s">
        <v>867</v>
      </c>
      <c r="N283" s="21">
        <v>2.20083857442348</v>
      </c>
      <c r="O283" s="22">
        <v>1.4352201257861634</v>
      </c>
      <c r="P283" s="22">
        <v>1.0398322851153039</v>
      </c>
      <c r="Q283" s="22">
        <v>0.7832002498104117</v>
      </c>
      <c r="R283" s="22">
        <v>0.19742832841346875</v>
      </c>
      <c r="S283" s="22">
        <v>2.5016260569370092E-3</v>
      </c>
      <c r="T283" s="22">
        <v>0.19492670235653176</v>
      </c>
      <c r="U283" s="22">
        <v>0.35205424454654949</v>
      </c>
      <c r="V283" s="22">
        <v>4.4609002096623095E-3</v>
      </c>
      <c r="W283" s="22">
        <v>0.34759334433688721</v>
      </c>
      <c r="X283" s="23">
        <v>0.1313103517286236</v>
      </c>
      <c r="Y283" s="23">
        <v>0.60099195710455766</v>
      </c>
      <c r="Z283" s="23">
        <v>0.8686896482713764</v>
      </c>
      <c r="AA283" s="23">
        <v>6.6893480762495627E-2</v>
      </c>
      <c r="AB283" s="24">
        <v>0.56078951318356929</v>
      </c>
      <c r="AC283" s="25">
        <v>0.46663244353182753</v>
      </c>
      <c r="AD283" s="23">
        <v>0.36314168377823408</v>
      </c>
      <c r="AE283" s="23">
        <v>0.16190965092402465</v>
      </c>
      <c r="AF283" s="23">
        <v>0.28798767967145789</v>
      </c>
      <c r="AG283" s="23">
        <v>11.750830564784053</v>
      </c>
      <c r="AH283" s="24">
        <v>5.2392026578073088</v>
      </c>
      <c r="AI283" s="25">
        <v>-0.96894626657362182</v>
      </c>
      <c r="AJ283" s="23">
        <v>1.2016771488469602</v>
      </c>
      <c r="AK283" s="23">
        <v>0.25050684237202231</v>
      </c>
      <c r="AL283" s="24">
        <v>0.36315255955397874</v>
      </c>
      <c r="AM283" s="25">
        <v>0.1251282508810278</v>
      </c>
      <c r="AN283" s="23">
        <v>0.43449168042110897</v>
      </c>
      <c r="AO283" s="23">
        <v>0.24365837794566469</v>
      </c>
      <c r="AP283" s="23">
        <v>3.4008379888268156</v>
      </c>
      <c r="AQ283" s="23">
        <v>7.0170610897083111E-2</v>
      </c>
      <c r="AR283" s="23">
        <v>0.29425051334702257</v>
      </c>
      <c r="AS283" s="23">
        <v>-0.2851129363449692</v>
      </c>
      <c r="AT283" s="23">
        <v>7.1696602791814681E-2</v>
      </c>
      <c r="AU283" s="23">
        <v>0.68763102725366876</v>
      </c>
      <c r="AV283" s="23">
        <v>0.20780537252914344</v>
      </c>
      <c r="AW283" s="23">
        <v>0.36781314168377821</v>
      </c>
      <c r="AX283" s="23">
        <v>0.2104722792607803</v>
      </c>
      <c r="AY283" s="23">
        <v>2.2312694373763078</v>
      </c>
      <c r="AZ283" s="23">
        <v>1.5301102629346903</v>
      </c>
      <c r="BA283" s="23">
        <v>0.5846702317290553</v>
      </c>
      <c r="BB283" s="23">
        <v>0.19982260516979219</v>
      </c>
      <c r="BC283" s="24">
        <v>4.1953763068982949E-2</v>
      </c>
    </row>
    <row r="284" spans="1:55" x14ac:dyDescent="0.2">
      <c r="A284" s="52" t="s">
        <v>859</v>
      </c>
      <c r="B284" s="52" t="s">
        <v>860</v>
      </c>
      <c r="C284" s="52" t="s">
        <v>38</v>
      </c>
      <c r="D284" s="52">
        <v>83548</v>
      </c>
      <c r="E284" s="52" t="s">
        <v>16</v>
      </c>
      <c r="F284" s="52">
        <v>2019</v>
      </c>
      <c r="G284" s="52" t="s">
        <v>17</v>
      </c>
      <c r="H284" s="53">
        <v>43830</v>
      </c>
      <c r="I284" s="53">
        <v>43859</v>
      </c>
      <c r="J284" s="53">
        <v>43859</v>
      </c>
      <c r="K284" s="54">
        <v>438572000</v>
      </c>
      <c r="L284" s="54">
        <v>451391000</v>
      </c>
      <c r="M284" s="59" t="s">
        <v>861</v>
      </c>
      <c r="N284" s="21">
        <v>0.9012219911734709</v>
      </c>
      <c r="O284" s="22">
        <v>0.9012219911734709</v>
      </c>
      <c r="P284" s="22">
        <v>0.73200984991166473</v>
      </c>
      <c r="Q284" s="22">
        <v>3.4810087683491648</v>
      </c>
      <c r="R284" s="22">
        <v>0.43440620170079142</v>
      </c>
      <c r="S284" s="22">
        <v>0</v>
      </c>
      <c r="T284" s="22">
        <v>0.43440620170079142</v>
      </c>
      <c r="U284" s="22">
        <v>1.9465779988465024</v>
      </c>
      <c r="V284" s="22">
        <v>0</v>
      </c>
      <c r="W284" s="22">
        <v>1.9465779988465024</v>
      </c>
      <c r="X284" s="23">
        <v>0.1818506114014623</v>
      </c>
      <c r="Y284" s="23">
        <v>0.22316403553220607</v>
      </c>
      <c r="Z284" s="23">
        <v>0.8181493885985377</v>
      </c>
      <c r="AA284" s="23">
        <v>0</v>
      </c>
      <c r="AB284" s="24">
        <v>0.22316403553220607</v>
      </c>
      <c r="AC284" s="25">
        <v>0.38281717010939476</v>
      </c>
      <c r="AD284" s="23">
        <v>0.12920203645017397</v>
      </c>
      <c r="AE284" s="23">
        <v>0.12920203645017397</v>
      </c>
      <c r="AF284" s="23">
        <v>9.2621283899885734E-2</v>
      </c>
      <c r="AG284" s="23">
        <v>4.1599973163925288</v>
      </c>
      <c r="AH284" s="24">
        <v>4.1599973163925288</v>
      </c>
      <c r="AI284" s="25">
        <v>-1.560498621213706</v>
      </c>
      <c r="AJ284" s="23">
        <v>-0.42115665572102379</v>
      </c>
      <c r="AK284" s="23">
        <v>-0.19562782957953176</v>
      </c>
      <c r="AL284" s="24">
        <v>-0.19562782957953176</v>
      </c>
      <c r="AM284" s="25">
        <v>0.24622491990076176</v>
      </c>
      <c r="AN284" s="23">
        <v>2.6584053851694183</v>
      </c>
      <c r="AO284" s="23">
        <v>0.59326047383495595</v>
      </c>
      <c r="AP284" s="23">
        <v>-29.76474471051046</v>
      </c>
      <c r="AQ284" s="23">
        <v>5.4948546773648188E-2</v>
      </c>
      <c r="AR284" s="23">
        <v>-0.14324558291448886</v>
      </c>
      <c r="AS284" s="23">
        <v>0.22353453463301345</v>
      </c>
      <c r="AT284" s="23">
        <v>-8.4981942394614124E-2</v>
      </c>
      <c r="AU284" s="23">
        <v>-0.47761540184979029</v>
      </c>
      <c r="AV284" s="23">
        <v>-0.22185299262971178</v>
      </c>
      <c r="AW284" s="23">
        <v>-0.19562782957953176</v>
      </c>
      <c r="AX284" s="23">
        <v>-0.22185299262971178</v>
      </c>
      <c r="AY284" s="23">
        <v>5.6673657792212282</v>
      </c>
      <c r="AZ284" s="23">
        <v>3.7403505956024259</v>
      </c>
      <c r="BA284" s="23">
        <v>-1.7539010860692179</v>
      </c>
      <c r="BB284" s="23">
        <v>0.17644881924974559</v>
      </c>
      <c r="BC284" s="24">
        <v>9.6027008243652956E-2</v>
      </c>
    </row>
    <row r="285" spans="1:55" x14ac:dyDescent="0.2">
      <c r="A285" s="52" t="s">
        <v>880</v>
      </c>
      <c r="B285" s="52" t="s">
        <v>881</v>
      </c>
      <c r="C285" s="52" t="s">
        <v>52</v>
      </c>
      <c r="D285" s="52">
        <v>119873</v>
      </c>
      <c r="E285" s="52" t="s">
        <v>16</v>
      </c>
      <c r="F285" s="52">
        <v>2019</v>
      </c>
      <c r="G285" s="52" t="s">
        <v>17</v>
      </c>
      <c r="H285" s="53">
        <v>43830</v>
      </c>
      <c r="I285" s="53">
        <v>43889</v>
      </c>
      <c r="J285" s="53">
        <v>43889</v>
      </c>
      <c r="K285" s="54">
        <v>377000000</v>
      </c>
      <c r="L285" s="54">
        <v>380000000</v>
      </c>
      <c r="M285" s="52" t="s">
        <v>882</v>
      </c>
      <c r="N285" s="21">
        <v>0.49492765230391372</v>
      </c>
      <c r="O285" s="22">
        <v>0.38154733301297455</v>
      </c>
      <c r="P285" s="22">
        <v>3.718831758235891E-2</v>
      </c>
      <c r="Q285" s="22">
        <v>2.785023468688927</v>
      </c>
      <c r="R285" s="22">
        <v>0.42554656263515123</v>
      </c>
      <c r="S285" s="22">
        <v>7.8844473472846191E-2</v>
      </c>
      <c r="T285" s="22">
        <v>0.34670208916230505</v>
      </c>
      <c r="U285" s="22">
        <v>1.6107037265939499</v>
      </c>
      <c r="V285" s="22">
        <v>0.29842818247114439</v>
      </c>
      <c r="W285" s="22">
        <v>1.3122755441228056</v>
      </c>
      <c r="X285" s="23">
        <v>8.1814490860466549E-2</v>
      </c>
      <c r="Y285" s="23">
        <v>0.28273959922357239</v>
      </c>
      <c r="Z285" s="23">
        <v>0.91818550913953345</v>
      </c>
      <c r="AA285" s="23">
        <v>6.55742769133002E-2</v>
      </c>
      <c r="AB285" s="24">
        <v>0.26419915444973036</v>
      </c>
      <c r="AC285" s="25">
        <v>0.70535045787018369</v>
      </c>
      <c r="AD285" s="23">
        <v>0.38829695329148189</v>
      </c>
      <c r="AE285" s="23">
        <v>0.2505711378602008</v>
      </c>
      <c r="AF285" s="23">
        <v>6.2969148956593529E-2</v>
      </c>
      <c r="AG285" s="23">
        <v>5.3380839271575615</v>
      </c>
      <c r="AH285" s="24">
        <v>3.4447083663235682</v>
      </c>
      <c r="AI285" s="25">
        <v>0.23141539821890988</v>
      </c>
      <c r="AJ285" s="23">
        <v>0.42268674248491644</v>
      </c>
      <c r="AK285" s="23">
        <v>0.12742149583108642</v>
      </c>
      <c r="AL285" s="24">
        <v>0.1641950470817605</v>
      </c>
      <c r="AM285" s="25">
        <v>5.4788113651928441E-2</v>
      </c>
      <c r="AN285" s="23">
        <v>0.87007867439490871</v>
      </c>
      <c r="AO285" s="23">
        <v>0.22987405007987713</v>
      </c>
      <c r="AP285" s="23">
        <v>-2.7532639145832234</v>
      </c>
      <c r="AQ285" s="23">
        <v>1.4474973300735224E-2</v>
      </c>
      <c r="AR285" s="23">
        <v>0.30396052909443455</v>
      </c>
      <c r="AS285" s="23">
        <v>7.0341146883219102E-2</v>
      </c>
      <c r="AT285" s="23">
        <v>6.9872637887359992E-2</v>
      </c>
      <c r="AU285" s="23">
        <v>-9.052805809172941E-2</v>
      </c>
      <c r="AV285" s="23">
        <v>-3.5166134317832998E-2</v>
      </c>
      <c r="AW285" s="23">
        <v>0.20153509330210534</v>
      </c>
      <c r="AX285" s="23">
        <v>-4.3163361421552401E-2</v>
      </c>
      <c r="AY285" s="23">
        <v>4.767526945515673</v>
      </c>
      <c r="AZ285" s="23">
        <v>4.6986551962820133</v>
      </c>
      <c r="BA285" s="23">
        <v>-1.0338414634146342</v>
      </c>
      <c r="BB285" s="23">
        <v>0.135354876177044</v>
      </c>
      <c r="BC285" s="24">
        <v>6.9007084699164639E-2</v>
      </c>
    </row>
    <row r="286" spans="1:55" x14ac:dyDescent="0.2">
      <c r="A286" s="52" t="s">
        <v>877</v>
      </c>
      <c r="B286" s="52" t="s">
        <v>878</v>
      </c>
      <c r="C286" s="52" t="s">
        <v>45</v>
      </c>
      <c r="D286" s="52">
        <v>101814</v>
      </c>
      <c r="E286" s="52" t="s">
        <v>16</v>
      </c>
      <c r="F286" s="52">
        <v>2020</v>
      </c>
      <c r="G286" s="52" t="s">
        <v>17</v>
      </c>
      <c r="H286" s="53">
        <v>43982</v>
      </c>
      <c r="I286" s="53">
        <v>44036</v>
      </c>
      <c r="J286" s="53">
        <v>44036</v>
      </c>
      <c r="K286" s="54">
        <v>1555900000</v>
      </c>
      <c r="L286" s="54">
        <v>1582900000</v>
      </c>
      <c r="M286" s="52" t="s">
        <v>879</v>
      </c>
      <c r="N286" s="21">
        <v>2.4814099468855626</v>
      </c>
      <c r="O286" s="22">
        <v>1.5921052631578947</v>
      </c>
      <c r="P286" s="22">
        <v>1.0607194591984548</v>
      </c>
      <c r="Q286" s="22">
        <v>2.8920765027322406</v>
      </c>
      <c r="R286" s="22">
        <v>0.30811690383510942</v>
      </c>
      <c r="S286" s="22">
        <v>8.0084232020930374E-3</v>
      </c>
      <c r="T286" s="22">
        <v>0.30010848063301637</v>
      </c>
      <c r="U286" s="22">
        <v>1.1993293591654248</v>
      </c>
      <c r="V286" s="22">
        <v>3.1172379533035272E-2</v>
      </c>
      <c r="W286" s="22">
        <v>1.1681569796323894</v>
      </c>
      <c r="X286" s="23">
        <v>0.655861144789739</v>
      </c>
      <c r="Y286" s="23">
        <v>0.26104717134057381</v>
      </c>
      <c r="Z286" s="23">
        <v>0.344138855210261</v>
      </c>
      <c r="AA286" s="23">
        <v>7.1150532831344522E-3</v>
      </c>
      <c r="AB286" s="24">
        <v>0.25693225693225691</v>
      </c>
      <c r="AC286" s="25">
        <v>0.43421650669732376</v>
      </c>
      <c r="AD286" s="23">
        <v>8.3282089671951443E-2</v>
      </c>
      <c r="AE286" s="23">
        <v>8.3282089671951443E-2</v>
      </c>
      <c r="AF286" s="23">
        <v>6.7882255434056085E-2</v>
      </c>
      <c r="AG286" s="23">
        <v>35</v>
      </c>
      <c r="AH286" s="24">
        <v>35</v>
      </c>
      <c r="AI286" s="25">
        <v>1.0024144869215292</v>
      </c>
      <c r="AJ286" s="23">
        <v>0.29997585707387736</v>
      </c>
      <c r="AK286" s="23">
        <v>0.10696903800352076</v>
      </c>
      <c r="AL286" s="24">
        <v>0.25732629180905042</v>
      </c>
      <c r="AM286" s="25">
        <v>0.31532538499751617</v>
      </c>
      <c r="AN286" s="23">
        <v>4.6451813214108295</v>
      </c>
      <c r="AO286" s="23">
        <v>1.1933826813859996</v>
      </c>
      <c r="AP286" s="23">
        <v>3.0478324641460235</v>
      </c>
      <c r="AQ286" s="23">
        <v>8.1009508008423201E-2</v>
      </c>
      <c r="AR286" s="23">
        <v>6.6438520974253401E-2</v>
      </c>
      <c r="AS286" s="23">
        <v>6.659893591423148E-2</v>
      </c>
      <c r="AT286" s="23">
        <v>7.9286580307574503E-2</v>
      </c>
      <c r="AU286" s="23">
        <v>0.17588121680347657</v>
      </c>
      <c r="AV286" s="23">
        <v>0.15087501294397845</v>
      </c>
      <c r="AW286" s="23">
        <v>0.26419306825430577</v>
      </c>
      <c r="AX286" s="23">
        <v>0.15490112694025091</v>
      </c>
      <c r="AY286" s="23">
        <v>3.1001605136436599</v>
      </c>
      <c r="AZ286" s="23">
        <v>0.27929373996789725</v>
      </c>
      <c r="BA286" s="23">
        <v>0.57384797164237888</v>
      </c>
      <c r="BB286" s="23">
        <v>0.32256394325359844</v>
      </c>
      <c r="BC286" s="24">
        <v>0.13509411050394657</v>
      </c>
    </row>
    <row r="287" spans="1:55" x14ac:dyDescent="0.2">
      <c r="A287" s="52" t="s">
        <v>874</v>
      </c>
      <c r="B287" s="52" t="s">
        <v>875</v>
      </c>
      <c r="C287" s="52" t="s">
        <v>15</v>
      </c>
      <c r="D287" s="52">
        <v>333689</v>
      </c>
      <c r="E287" s="52" t="s">
        <v>16</v>
      </c>
      <c r="F287" s="52">
        <v>2019</v>
      </c>
      <c r="G287" s="52" t="s">
        <v>17</v>
      </c>
      <c r="H287" s="53">
        <v>43830</v>
      </c>
      <c r="I287" s="53">
        <v>43888</v>
      </c>
      <c r="J287" s="53">
        <v>43888</v>
      </c>
      <c r="K287" s="54">
        <v>356073091</v>
      </c>
      <c r="L287" s="54">
        <v>354163383</v>
      </c>
      <c r="M287" s="52" t="s">
        <v>876</v>
      </c>
      <c r="N287" s="21">
        <v>0.79048380647740901</v>
      </c>
      <c r="O287" s="22">
        <v>0.79048380647740901</v>
      </c>
      <c r="P287" s="22">
        <v>0.18152738904438226</v>
      </c>
      <c r="Q287" s="22">
        <v>4.9962311557788945</v>
      </c>
      <c r="R287" s="22">
        <v>0.58027795237097568</v>
      </c>
      <c r="S287" s="22">
        <v>6.3831273133598709E-2</v>
      </c>
      <c r="T287" s="22">
        <v>0.51644667923737686</v>
      </c>
      <c r="U287" s="22">
        <v>3.4794807370184255</v>
      </c>
      <c r="V287" s="22">
        <v>0.38274706867671693</v>
      </c>
      <c r="W287" s="22">
        <v>3.0967336683417086</v>
      </c>
      <c r="X287" s="23">
        <v>0.13806830085899854</v>
      </c>
      <c r="Y287" s="23">
        <v>0.69317851959361398</v>
      </c>
      <c r="Z287" s="23">
        <v>0.86193169914100143</v>
      </c>
      <c r="AA287" s="23">
        <v>0.4185348138836511</v>
      </c>
      <c r="AB287" s="24">
        <v>0.16677142258537608</v>
      </c>
      <c r="AC287" s="25">
        <v>0.56571252693136354</v>
      </c>
      <c r="AD287" s="23">
        <v>0.2688519544475223</v>
      </c>
      <c r="AE287" s="23">
        <v>0.15250846414281316</v>
      </c>
      <c r="AF287" s="23">
        <v>-6.3865804863034781E-2</v>
      </c>
      <c r="AG287" s="23">
        <v>4.4680306905370841</v>
      </c>
      <c r="AH287" s="24">
        <v>2.5345268542199491</v>
      </c>
      <c r="AI287" s="25">
        <v>-0.51031894934333955</v>
      </c>
      <c r="AJ287" s="23">
        <v>0.42622950819672129</v>
      </c>
      <c r="AK287" s="23">
        <v>8.0755806956312431E-2</v>
      </c>
      <c r="AL287" s="24">
        <v>0.12829462029125044</v>
      </c>
      <c r="AM287" s="25">
        <v>-0.17378559463986601</v>
      </c>
      <c r="AN287" s="23">
        <v>2.721105527638191</v>
      </c>
      <c r="AO287" s="23">
        <v>0.45380263984915148</v>
      </c>
      <c r="AP287" s="23">
        <v>-12.400763358778626</v>
      </c>
      <c r="AQ287" s="23">
        <v>-2.898247084293596E-2</v>
      </c>
      <c r="AR287" s="23">
        <v>0.16405047706986764</v>
      </c>
      <c r="AS287" s="23">
        <v>-8.3718067097568488E-2</v>
      </c>
      <c r="AT287" s="23">
        <v>7.4446539562818631E-2</v>
      </c>
      <c r="AU287" s="23">
        <v>0.19352259096361454</v>
      </c>
      <c r="AV287" s="23">
        <v>5.8250090263569622E-2</v>
      </c>
      <c r="AW287" s="23">
        <v>0.14415145368492224</v>
      </c>
      <c r="AX287" s="23">
        <v>6.5449628127112913E-2</v>
      </c>
      <c r="AY287" s="23">
        <v>4.7561534058385808</v>
      </c>
      <c r="AZ287" s="23">
        <v>4.4962793360045792</v>
      </c>
      <c r="BA287" s="23">
        <v>-1.1662650602409639</v>
      </c>
      <c r="BB287" s="23">
        <v>0.11926826332892045</v>
      </c>
      <c r="BC287" s="24">
        <v>8.3855136232865127E-2</v>
      </c>
    </row>
    <row r="288" spans="1:55" x14ac:dyDescent="0.2">
      <c r="A288" s="52" t="s">
        <v>889</v>
      </c>
      <c r="B288" s="52" t="s">
        <v>890</v>
      </c>
      <c r="C288" s="52" t="s">
        <v>15</v>
      </c>
      <c r="D288" s="52">
        <v>333824</v>
      </c>
      <c r="E288" s="52" t="s">
        <v>16</v>
      </c>
      <c r="F288" s="52">
        <v>2019</v>
      </c>
      <c r="G288" s="52" t="s">
        <v>17</v>
      </c>
      <c r="H288" s="53">
        <v>43830</v>
      </c>
      <c r="I288" s="53">
        <v>43860</v>
      </c>
      <c r="J288" s="53">
        <v>43860</v>
      </c>
      <c r="K288" s="54">
        <v>168400000</v>
      </c>
      <c r="L288" s="54">
        <v>169100000</v>
      </c>
      <c r="M288" s="52" t="s">
        <v>891</v>
      </c>
      <c r="N288" s="21">
        <v>1.1326054695781216</v>
      </c>
      <c r="O288" s="22">
        <v>1.0496078015687937</v>
      </c>
      <c r="P288" s="22">
        <v>0.23796904812380751</v>
      </c>
      <c r="Q288" s="22">
        <v>3.6591450277809274</v>
      </c>
      <c r="R288" s="22">
        <v>0.31078877558470636</v>
      </c>
      <c r="S288" s="22">
        <v>0</v>
      </c>
      <c r="T288" s="22">
        <v>0.31078877558470636</v>
      </c>
      <c r="U288" s="22">
        <v>1.4480099784556073</v>
      </c>
      <c r="V288" s="22">
        <v>0</v>
      </c>
      <c r="W288" s="22">
        <v>1.4480099784556073</v>
      </c>
      <c r="X288" s="23">
        <v>0.2600452675898659</v>
      </c>
      <c r="Y288" s="23">
        <v>0.41324211611452133</v>
      </c>
      <c r="Z288" s="23">
        <v>0.7399547324101341</v>
      </c>
      <c r="AA288" s="23">
        <v>0.45530433936089953</v>
      </c>
      <c r="AB288" s="24">
        <v>0.21463165324052666</v>
      </c>
      <c r="AC288" s="25">
        <v>0.21450311752016785</v>
      </c>
      <c r="AD288" s="23">
        <v>0.11728376821015928</v>
      </c>
      <c r="AE288" s="23">
        <v>0.11728376821015928</v>
      </c>
      <c r="AF288" s="23">
        <v>6.6428297036139589E-2</v>
      </c>
      <c r="AG288" s="23">
        <v>7.5170454545454541</v>
      </c>
      <c r="AH288" s="24">
        <v>7.5170454545454541</v>
      </c>
      <c r="AI288" s="25">
        <v>-0.56411449848731676</v>
      </c>
      <c r="AJ288" s="23">
        <v>0.4554801780792877</v>
      </c>
      <c r="AK288" s="23">
        <v>0.26758026624902115</v>
      </c>
      <c r="AL288" s="24">
        <v>0.33649177760375881</v>
      </c>
      <c r="AM288" s="25">
        <v>0.25490418414786259</v>
      </c>
      <c r="AN288" s="23">
        <v>3.8372831386778548</v>
      </c>
      <c r="AO288" s="23">
        <v>0.82360242400642503</v>
      </c>
      <c r="AP288" s="23">
        <v>27.051159072741807</v>
      </c>
      <c r="AQ288" s="23">
        <v>5.4710506461583396E-2</v>
      </c>
      <c r="AR288" s="23">
        <v>0.12697615318696256</v>
      </c>
      <c r="AS288" s="23">
        <v>-7.1629088974912089E-2</v>
      </c>
      <c r="AT288" s="23">
        <v>0.10457786755579353</v>
      </c>
      <c r="AU288" s="23">
        <v>0.32753868984524059</v>
      </c>
      <c r="AV288" s="23">
        <v>0.24197337509788566</v>
      </c>
      <c r="AW288" s="23">
        <v>0.33649177760375881</v>
      </c>
      <c r="AX288" s="23">
        <v>0.24197337509788566</v>
      </c>
      <c r="AY288" s="23">
        <v>3.2174351221970268</v>
      </c>
      <c r="AZ288" s="23">
        <v>2.6518014613252707</v>
      </c>
      <c r="BA288" s="23">
        <v>1.3745551601423487</v>
      </c>
      <c r="BB288" s="23">
        <v>0.31080657791699295</v>
      </c>
      <c r="BC288" s="24">
        <v>0.12538303585531513</v>
      </c>
    </row>
    <row r="289" spans="1:55" x14ac:dyDescent="0.2">
      <c r="A289" s="52" t="s">
        <v>853</v>
      </c>
      <c r="B289" s="52" t="s">
        <v>854</v>
      </c>
      <c r="C289" s="52" t="s">
        <v>138</v>
      </c>
      <c r="D289" s="52">
        <v>378193</v>
      </c>
      <c r="E289" s="52" t="s">
        <v>16</v>
      </c>
      <c r="F289" s="52">
        <v>2019</v>
      </c>
      <c r="G289" s="52" t="s">
        <v>17</v>
      </c>
      <c r="H289" s="53">
        <v>43830</v>
      </c>
      <c r="I289" s="53">
        <v>43874</v>
      </c>
      <c r="J289" s="53">
        <v>43874</v>
      </c>
      <c r="K289" s="54">
        <v>384000000</v>
      </c>
      <c r="L289" s="54">
        <v>384000000</v>
      </c>
      <c r="M289" s="52" t="s">
        <v>855</v>
      </c>
      <c r="N289" s="21">
        <v>2.7205162438807298</v>
      </c>
      <c r="O289" s="22">
        <v>1.7427681352914999</v>
      </c>
      <c r="P289" s="22">
        <v>0.52113929684023141</v>
      </c>
      <c r="Q289" s="22">
        <v>0.67588580168238588</v>
      </c>
      <c r="R289" s="22">
        <v>0.15126625598904861</v>
      </c>
      <c r="S289" s="22">
        <v>0</v>
      </c>
      <c r="T289" s="22">
        <v>0.15126625598904861</v>
      </c>
      <c r="U289" s="22">
        <v>0.25350497068569972</v>
      </c>
      <c r="V289" s="22">
        <v>0</v>
      </c>
      <c r="W289" s="22">
        <v>0.25350497068569972</v>
      </c>
      <c r="X289" s="23">
        <v>0.46490227393718153</v>
      </c>
      <c r="Y289" s="23">
        <v>0.82676501580611172</v>
      </c>
      <c r="Z289" s="23">
        <v>0.53509772606281847</v>
      </c>
      <c r="AA289" s="23">
        <v>0.21347630998555023</v>
      </c>
      <c r="AB289" s="24">
        <v>0.59669936877329077</v>
      </c>
      <c r="AC289" s="25">
        <v>9.9657978535204625E-2</v>
      </c>
      <c r="AD289" s="23">
        <v>-5.4015803750442272E-2</v>
      </c>
      <c r="AE289" s="23">
        <v>-5.4015803750442272E-2</v>
      </c>
      <c r="AF289" s="23">
        <v>-0.71883476825097303</v>
      </c>
      <c r="AG289" s="23">
        <v>-5.7249999999999996</v>
      </c>
      <c r="AH289" s="24">
        <v>-5.7249999999999996</v>
      </c>
      <c r="AI289" s="25">
        <v>-0.9061624649859944</v>
      </c>
      <c r="AJ289" s="23">
        <v>0.31775700934579437</v>
      </c>
      <c r="AK289" s="23">
        <v>0.3202614379084967</v>
      </c>
      <c r="AL289" s="24">
        <v>0.35897435897435898</v>
      </c>
      <c r="AM289" s="25">
        <v>-0.77682895743053781</v>
      </c>
      <c r="AN289" s="23">
        <v>1.0806780525108335</v>
      </c>
      <c r="AO289" s="23">
        <v>0.64483991178036348</v>
      </c>
      <c r="AP289" s="23">
        <v>2.1932229694774961</v>
      </c>
      <c r="AQ289" s="23">
        <v>-0.4635333485436155</v>
      </c>
      <c r="AR289" s="23">
        <v>8.4208043401344496E-2</v>
      </c>
      <c r="AS289" s="23">
        <v>-7.6306168180209924E-2</v>
      </c>
      <c r="AT289" s="23">
        <v>5.430070727812001E-2</v>
      </c>
      <c r="AU289" s="23">
        <v>0.17757009345794392</v>
      </c>
      <c r="AV289" s="23">
        <v>0.20060331825037708</v>
      </c>
      <c r="AW289" s="23">
        <v>0.35897435897435898</v>
      </c>
      <c r="AX289" s="23">
        <v>0.20060331825037708</v>
      </c>
      <c r="AY289" s="23">
        <v>-4.3427947598253276</v>
      </c>
      <c r="AZ289" s="23">
        <v>-1.7860262008733625</v>
      </c>
      <c r="BA289" s="23">
        <v>-6.5463494667760455E-2</v>
      </c>
      <c r="BB289" s="23">
        <v>-0.23026646556058319</v>
      </c>
      <c r="BC289" s="24">
        <v>-4.2010640249495503E-2</v>
      </c>
    </row>
    <row r="290" spans="1:55" x14ac:dyDescent="0.2">
      <c r="A290" s="52" t="s">
        <v>1057</v>
      </c>
      <c r="B290" s="52" t="s">
        <v>1058</v>
      </c>
      <c r="C290" s="52" t="s">
        <v>34</v>
      </c>
      <c r="D290" s="52">
        <v>617429</v>
      </c>
      <c r="E290" s="52" t="s">
        <v>16</v>
      </c>
      <c r="F290" s="52">
        <v>2019</v>
      </c>
      <c r="G290" s="52" t="s">
        <v>17</v>
      </c>
      <c r="H290" s="53">
        <v>43830</v>
      </c>
      <c r="I290" s="53">
        <v>43881</v>
      </c>
      <c r="J290" s="53">
        <v>43881</v>
      </c>
      <c r="K290" s="54">
        <v>189050496</v>
      </c>
      <c r="L290" s="54">
        <v>222274584</v>
      </c>
      <c r="M290" s="52" t="s">
        <v>1059</v>
      </c>
      <c r="N290" s="21">
        <v>1.0269240060520528</v>
      </c>
      <c r="O290" s="22">
        <v>1.0269240060520528</v>
      </c>
      <c r="P290" s="22">
        <v>0.6143214962301814</v>
      </c>
      <c r="Q290" s="22">
        <v>1.8301677537112166</v>
      </c>
      <c r="R290" s="22">
        <v>0.11539876760709547</v>
      </c>
      <c r="S290" s="22">
        <v>0</v>
      </c>
      <c r="T290" s="22">
        <v>0.11539876760709547</v>
      </c>
      <c r="U290" s="22">
        <v>0.32659787089961612</v>
      </c>
      <c r="V290" s="22">
        <v>0</v>
      </c>
      <c r="W290" s="22">
        <v>0.32659787089961612</v>
      </c>
      <c r="X290" s="23">
        <v>0.46939541015835801</v>
      </c>
      <c r="Y290" s="23">
        <v>0.37189906575245935</v>
      </c>
      <c r="Z290" s="23">
        <v>0.53060458984164205</v>
      </c>
      <c r="AA290" s="23">
        <v>2.6028696057903537E-2</v>
      </c>
      <c r="AB290" s="24">
        <v>0.35333594578932426</v>
      </c>
      <c r="AC290" s="25">
        <v>0.76978485665249796</v>
      </c>
      <c r="AD290" s="23">
        <v>1.2172740032545022E-2</v>
      </c>
      <c r="AE290" s="23">
        <v>1.2172740032545022E-2</v>
      </c>
      <c r="AF290" s="23">
        <v>0.18110371609134915</v>
      </c>
      <c r="AG290" s="23">
        <v>1.2656010575969714</v>
      </c>
      <c r="AH290" s="24">
        <v>1.2656010575969714</v>
      </c>
      <c r="AI290" s="25">
        <v>-0.24422559734362914</v>
      </c>
      <c r="AJ290" s="23">
        <v>0.44898965956295173</v>
      </c>
      <c r="AK290" s="23">
        <v>1.7784255972465435</v>
      </c>
      <c r="AL290" s="24">
        <v>1.7784255972465435</v>
      </c>
      <c r="AM290" s="25">
        <v>0.29450910528064456</v>
      </c>
      <c r="AN290" s="23">
        <v>1.6261902938098378</v>
      </c>
      <c r="AO290" s="23">
        <v>0.57459148549671812</v>
      </c>
      <c r="AP290" s="23">
        <v>46.689473258135898</v>
      </c>
      <c r="AQ290" s="23">
        <v>0.1040606532579042</v>
      </c>
      <c r="AR290" s="23">
        <v>0.35717222998135784</v>
      </c>
      <c r="AS290" s="23">
        <v>-8.7230601221753204E-2</v>
      </c>
      <c r="AT290" s="23">
        <v>0.20522812220316383</v>
      </c>
      <c r="AU290" s="23">
        <v>0.18581000695659122</v>
      </c>
      <c r="AV290" s="23">
        <v>0.73598414920695676</v>
      </c>
      <c r="AW290" s="23">
        <v>1.7784255972465435</v>
      </c>
      <c r="AX290" s="23">
        <v>0.73598414920695676</v>
      </c>
      <c r="AY290" s="23">
        <v>16.498848610023028</v>
      </c>
      <c r="AZ290" s="23">
        <v>-23.647745887045083</v>
      </c>
      <c r="BA290" s="23">
        <v>0.81617461680107484</v>
      </c>
      <c r="BB290" s="23">
        <v>6.0610290065483803E-2</v>
      </c>
      <c r="BC290" s="24">
        <v>1.2883049994724198E-2</v>
      </c>
    </row>
    <row r="291" spans="1:55" x14ac:dyDescent="0.2">
      <c r="A291" s="52" t="s">
        <v>895</v>
      </c>
      <c r="B291" s="52" t="s">
        <v>896</v>
      </c>
      <c r="C291" s="52" t="s">
        <v>52</v>
      </c>
      <c r="D291" s="52">
        <v>378196</v>
      </c>
      <c r="E291" s="52" t="s">
        <v>16</v>
      </c>
      <c r="F291" s="52">
        <v>2019</v>
      </c>
      <c r="G291" s="52" t="s">
        <v>17</v>
      </c>
      <c r="H291" s="53">
        <v>43830</v>
      </c>
      <c r="I291" s="53">
        <v>43888</v>
      </c>
      <c r="J291" s="53">
        <v>43888</v>
      </c>
      <c r="K291" s="54">
        <v>251000000</v>
      </c>
      <c r="L291" s="54">
        <v>253000000</v>
      </c>
      <c r="M291" s="52" t="s">
        <v>897</v>
      </c>
      <c r="N291" s="21">
        <v>1.3090292496820686</v>
      </c>
      <c r="O291" s="22">
        <v>1.1466723187791437</v>
      </c>
      <c r="P291" s="22">
        <v>0.14624841034336583</v>
      </c>
      <c r="Q291" s="22">
        <v>6.4678188319427887</v>
      </c>
      <c r="R291" s="22">
        <v>0.47011411698986516</v>
      </c>
      <c r="S291" s="22">
        <v>7.0225839917005825E-3</v>
      </c>
      <c r="T291" s="22">
        <v>0.46309153299816458</v>
      </c>
      <c r="U291" s="22">
        <v>3.5107270560190704</v>
      </c>
      <c r="V291" s="22">
        <v>5.2443384982121574E-2</v>
      </c>
      <c r="W291" s="22">
        <v>3.4582836710369489</v>
      </c>
      <c r="X291" s="23">
        <v>0.24642885643603862</v>
      </c>
      <c r="Y291" s="23">
        <v>0.15031801487055452</v>
      </c>
      <c r="Z291" s="23">
        <v>0.75357114356396138</v>
      </c>
      <c r="AA291" s="23">
        <v>4.6205410581757242E-2</v>
      </c>
      <c r="AB291" s="24">
        <v>0.13390790838719974</v>
      </c>
      <c r="AC291" s="25">
        <v>0.25638936971795134</v>
      </c>
      <c r="AD291" s="23">
        <v>0.17218205885347723</v>
      </c>
      <c r="AE291" s="23">
        <v>0.13420221973322471</v>
      </c>
      <c r="AF291" s="23">
        <v>0.45188880969351392</v>
      </c>
      <c r="AG291" s="23">
        <v>4.0944309927360774</v>
      </c>
      <c r="AH291" s="24">
        <v>3.1912832929782082</v>
      </c>
      <c r="AI291" s="25">
        <v>-1.5201698513800426</v>
      </c>
      <c r="AJ291" s="23">
        <v>0.59898261975413314</v>
      </c>
      <c r="AK291" s="23">
        <v>0.23442539466983534</v>
      </c>
      <c r="AL291" s="24">
        <v>0.23985740960787641</v>
      </c>
      <c r="AM291" s="25">
        <v>2.6448152562574494</v>
      </c>
      <c r="AN291" s="23">
        <v>5.8528009535160903</v>
      </c>
      <c r="AO291" s="23">
        <v>0.78373633389194797</v>
      </c>
      <c r="AP291" s="23">
        <v>13.471879286694101</v>
      </c>
      <c r="AQ291" s="23">
        <v>0.35416167903599072</v>
      </c>
      <c r="AR291" s="23">
        <v>0.14387536910701557</v>
      </c>
      <c r="AS291" s="23">
        <v>-0.21871499847266063</v>
      </c>
      <c r="AT291" s="23">
        <v>0.11276035432128322</v>
      </c>
      <c r="AU291" s="23">
        <v>0.83467571004662988</v>
      </c>
      <c r="AV291" s="23">
        <v>0.33423866915634021</v>
      </c>
      <c r="AW291" s="23">
        <v>0.24349474409788041</v>
      </c>
      <c r="AX291" s="23">
        <v>0.33930725486817165</v>
      </c>
      <c r="AY291" s="23">
        <v>3.4837374334713189</v>
      </c>
      <c r="AZ291" s="23">
        <v>3.2797161442933174</v>
      </c>
      <c r="BA291" s="23">
        <v>0.44366831906264081</v>
      </c>
      <c r="BB291" s="23">
        <v>0.22373111526056697</v>
      </c>
      <c r="BC291" s="24">
        <v>0.12957137239480929</v>
      </c>
    </row>
    <row r="292" spans="1:55" x14ac:dyDescent="0.2">
      <c r="A292" s="52" t="s">
        <v>886</v>
      </c>
      <c r="B292" s="52" t="s">
        <v>887</v>
      </c>
      <c r="C292" s="52" t="s">
        <v>15</v>
      </c>
      <c r="D292" s="52">
        <v>378195</v>
      </c>
      <c r="E292" s="52" t="s">
        <v>16</v>
      </c>
      <c r="F292" s="52">
        <v>2019</v>
      </c>
      <c r="G292" s="52" t="s">
        <v>17</v>
      </c>
      <c r="H292" s="53">
        <v>43830</v>
      </c>
      <c r="I292" s="53">
        <v>43867</v>
      </c>
      <c r="J292" s="53">
        <v>43867</v>
      </c>
      <c r="K292" s="54">
        <v>259200000</v>
      </c>
      <c r="L292" s="54">
        <v>261600000</v>
      </c>
      <c r="M292" s="52" t="s">
        <v>888</v>
      </c>
      <c r="N292" s="21">
        <v>0.90478260869565219</v>
      </c>
      <c r="O292" s="22">
        <v>0.79869565217391303</v>
      </c>
      <c r="P292" s="22">
        <v>0.25217391304347825</v>
      </c>
      <c r="Q292" s="22">
        <v>1.497563224446786</v>
      </c>
      <c r="R292" s="22">
        <v>0.32159902961263614</v>
      </c>
      <c r="S292" s="22">
        <v>8.3326741027872266E-3</v>
      </c>
      <c r="T292" s="22">
        <v>0.31326635550984888</v>
      </c>
      <c r="U292" s="22">
        <v>0.80321390937829296</v>
      </c>
      <c r="V292" s="22">
        <v>2.0811380400421495E-2</v>
      </c>
      <c r="W292" s="22">
        <v>0.78240252897787144</v>
      </c>
      <c r="X292" s="23">
        <v>5.4874350657912088E-2</v>
      </c>
      <c r="Y292" s="23">
        <v>0.40039026448329512</v>
      </c>
      <c r="Z292" s="23">
        <v>0.94512564934208787</v>
      </c>
      <c r="AA292" s="23">
        <v>0</v>
      </c>
      <c r="AB292" s="24">
        <v>0.40039026448329512</v>
      </c>
      <c r="AC292" s="25">
        <v>0.45387747875354106</v>
      </c>
      <c r="AD292" s="23">
        <v>0.45387747875354106</v>
      </c>
      <c r="AE292" s="23">
        <v>0.35313385269121811</v>
      </c>
      <c r="AF292" s="23">
        <v>0.24097025495750707</v>
      </c>
      <c r="AG292" s="23">
        <v>8.4884105960264904</v>
      </c>
      <c r="AH292" s="24">
        <v>6.6043046357615891</v>
      </c>
      <c r="AI292" s="25">
        <v>-0.51233299075025696</v>
      </c>
      <c r="AJ292" s="23">
        <v>1.6921739130434783</v>
      </c>
      <c r="AK292" s="23">
        <v>0.24130862577894391</v>
      </c>
      <c r="AL292" s="24">
        <v>0.31912102328632336</v>
      </c>
      <c r="AM292" s="25">
        <v>0.17926765015806112</v>
      </c>
      <c r="AN292" s="23">
        <v>0.743940990516333</v>
      </c>
      <c r="AO292" s="23">
        <v>0.29786672995279911</v>
      </c>
      <c r="AP292" s="23">
        <v>-51.579908675799089</v>
      </c>
      <c r="AQ292" s="23">
        <v>7.1777021860084902E-2</v>
      </c>
      <c r="AR292" s="23">
        <v>0.34454674220963172</v>
      </c>
      <c r="AS292" s="23">
        <v>-0.1765226628895184</v>
      </c>
      <c r="AT292" s="23">
        <v>0.10262901141787306</v>
      </c>
      <c r="AU292" s="23">
        <v>0.92521739130434788</v>
      </c>
      <c r="AV292" s="23">
        <v>0.17448343719252213</v>
      </c>
      <c r="AW292" s="23">
        <v>0.32760942760942763</v>
      </c>
      <c r="AX292" s="23">
        <v>0.17912457912457913</v>
      </c>
      <c r="AY292" s="23">
        <v>2.3787790130680708</v>
      </c>
      <c r="AZ292" s="23">
        <v>2.2656524283206552</v>
      </c>
      <c r="BA292" s="23">
        <v>0.7817781043350478</v>
      </c>
      <c r="BB292" s="23">
        <v>0.32707445063955393</v>
      </c>
      <c r="BC292" s="24">
        <v>0.11197821632091626</v>
      </c>
    </row>
    <row r="293" spans="1:55" x14ac:dyDescent="0.2">
      <c r="A293" s="52" t="s">
        <v>856</v>
      </c>
      <c r="B293" s="52" t="s">
        <v>857</v>
      </c>
      <c r="C293" s="52" t="s">
        <v>34</v>
      </c>
      <c r="D293" s="52">
        <v>183964</v>
      </c>
      <c r="E293" s="52" t="s">
        <v>16</v>
      </c>
      <c r="F293" s="52">
        <v>2020</v>
      </c>
      <c r="G293" s="52" t="s">
        <v>17</v>
      </c>
      <c r="H293" s="53">
        <v>43951</v>
      </c>
      <c r="I293" s="53">
        <v>43997</v>
      </c>
      <c r="J293" s="53">
        <v>43997</v>
      </c>
      <c r="K293" s="54">
        <v>220000000</v>
      </c>
      <c r="L293" s="54">
        <v>224000000</v>
      </c>
      <c r="M293" s="52" t="s">
        <v>858</v>
      </c>
      <c r="N293" s="21">
        <v>1.1819690265486726</v>
      </c>
      <c r="O293" s="22">
        <v>1.1418694690265487</v>
      </c>
      <c r="P293" s="22">
        <v>0.79701327433628322</v>
      </c>
      <c r="Q293" s="22">
        <v>30.082644628099175</v>
      </c>
      <c r="R293" s="22">
        <v>0.71337410263227863</v>
      </c>
      <c r="S293" s="22">
        <v>0.32119117256048924</v>
      </c>
      <c r="T293" s="22">
        <v>0.39218293007178939</v>
      </c>
      <c r="U293" s="22">
        <v>22.173553719008265</v>
      </c>
      <c r="V293" s="22">
        <v>9.9834710743801658</v>
      </c>
      <c r="W293" s="22">
        <v>12.190082644628099</v>
      </c>
      <c r="X293" s="23">
        <v>0.56819994682265351</v>
      </c>
      <c r="Y293" s="23">
        <v>4.2456140350877192E-2</v>
      </c>
      <c r="Z293" s="23">
        <v>0.43180005317734643</v>
      </c>
      <c r="AA293" s="23">
        <v>0.23637330497208189</v>
      </c>
      <c r="AB293" s="24">
        <v>3.2172294602499332E-2</v>
      </c>
      <c r="AC293" s="25">
        <v>0.66943828529194382</v>
      </c>
      <c r="AD293" s="23">
        <v>0.17147080561714709</v>
      </c>
      <c r="AE293" s="23">
        <v>0.17147080561714709</v>
      </c>
      <c r="AF293" s="23">
        <v>0.15133037694013304</v>
      </c>
      <c r="AG293" s="23" t="e">
        <v>#DIV/0!</v>
      </c>
      <c r="AH293" s="24" t="e">
        <v>#DIV/0!</v>
      </c>
      <c r="AI293" s="25">
        <v>-1.8490566037735849</v>
      </c>
      <c r="AJ293" s="23">
        <v>0.29314159292035397</v>
      </c>
      <c r="AK293" s="23">
        <v>0.1157286619455833</v>
      </c>
      <c r="AL293" s="24">
        <v>0.1975400670890794</v>
      </c>
      <c r="AM293" s="25">
        <v>3.384297520661157</v>
      </c>
      <c r="AN293" s="23">
        <v>22.363636363636363</v>
      </c>
      <c r="AO293" s="23">
        <v>0.71948949747407609</v>
      </c>
      <c r="AP293" s="23">
        <v>8.2249240121580556</v>
      </c>
      <c r="AQ293" s="23">
        <v>0.10888061685721882</v>
      </c>
      <c r="AR293" s="23">
        <v>0.19586104951958611</v>
      </c>
      <c r="AS293" s="23">
        <v>-0.36215816703621584</v>
      </c>
      <c r="AT293" s="23">
        <v>0.14091996809359214</v>
      </c>
      <c r="AU293" s="23">
        <v>0.64408185840707965</v>
      </c>
      <c r="AV293" s="23">
        <v>0.43402907193440177</v>
      </c>
      <c r="AW293" s="23">
        <v>0.35932203389830508</v>
      </c>
      <c r="AX293" s="23">
        <v>0.7894915254237288</v>
      </c>
      <c r="AY293" s="23">
        <v>5.7823275862068968</v>
      </c>
      <c r="AZ293" s="23">
        <v>2.6767241379310347</v>
      </c>
      <c r="BA293" s="23">
        <v>2.8437118437118438</v>
      </c>
      <c r="BB293" s="23">
        <v>0.17294073797987328</v>
      </c>
      <c r="BC293" s="24">
        <v>0.23758320532514082</v>
      </c>
    </row>
    <row r="294" spans="1:55" x14ac:dyDescent="0.2">
      <c r="A294" s="52" t="s">
        <v>898</v>
      </c>
      <c r="B294" s="52" t="s">
        <v>899</v>
      </c>
      <c r="C294" s="52" t="s">
        <v>59</v>
      </c>
      <c r="D294" s="52">
        <v>334772</v>
      </c>
      <c r="E294" s="52" t="s">
        <v>16</v>
      </c>
      <c r="F294" s="52">
        <v>2019</v>
      </c>
      <c r="G294" s="52" t="s">
        <v>17</v>
      </c>
      <c r="H294" s="53">
        <v>43830</v>
      </c>
      <c r="I294" s="53">
        <v>43889</v>
      </c>
      <c r="J294" s="53">
        <v>43889</v>
      </c>
      <c r="K294" s="54">
        <v>303477000</v>
      </c>
      <c r="L294" s="54">
        <v>303900000</v>
      </c>
      <c r="M294" s="52" t="s">
        <v>900</v>
      </c>
      <c r="N294" s="21">
        <v>3.3389304376131901</v>
      </c>
      <c r="O294" s="22">
        <v>1.7794956030869715</v>
      </c>
      <c r="P294" s="22">
        <v>0.74464825101652987</v>
      </c>
      <c r="Q294" s="22">
        <v>0.69996912292043056</v>
      </c>
      <c r="R294" s="22">
        <v>0.23892552745304821</v>
      </c>
      <c r="S294" s="22">
        <v>4.9991643347444973E-3</v>
      </c>
      <c r="T294" s="22">
        <v>0.2339263631183037</v>
      </c>
      <c r="U294" s="22">
        <v>0.40616601934765961</v>
      </c>
      <c r="V294" s="22">
        <v>8.4984250094707007E-3</v>
      </c>
      <c r="W294" s="22">
        <v>0.39766759433818888</v>
      </c>
      <c r="X294" s="23">
        <v>0.44843389353613744</v>
      </c>
      <c r="Y294" s="23">
        <v>0.70066124435173727</v>
      </c>
      <c r="Z294" s="23">
        <v>0.55156610646386262</v>
      </c>
      <c r="AA294" s="23">
        <v>0.11998381436871078</v>
      </c>
      <c r="AB294" s="24">
        <v>0.58824597842228366</v>
      </c>
      <c r="AC294" s="25">
        <v>0.11860205593394761</v>
      </c>
      <c r="AD294" s="23">
        <v>8.711538228271655E-2</v>
      </c>
      <c r="AE294" s="23">
        <v>8.711538228271655E-2</v>
      </c>
      <c r="AF294" s="23">
        <v>5.6273008577945816E-2</v>
      </c>
      <c r="AG294" s="23">
        <v>16.206193123327157</v>
      </c>
      <c r="AH294" s="24">
        <v>16.206193123327157</v>
      </c>
      <c r="AI294" s="25">
        <v>-0.31337863105210945</v>
      </c>
      <c r="AJ294" s="23">
        <v>1.1402884355464422</v>
      </c>
      <c r="AK294" s="23">
        <v>0.52871235263263205</v>
      </c>
      <c r="AL294" s="24">
        <v>0.64097814994219726</v>
      </c>
      <c r="AM294" s="25">
        <v>0.1177946685328828</v>
      </c>
      <c r="AN294" s="23">
        <v>2.0932712060298155</v>
      </c>
      <c r="AO294" s="23">
        <v>1.2313583686942025</v>
      </c>
      <c r="AP294" s="23">
        <v>3.9199100544268588</v>
      </c>
      <c r="AQ294" s="23">
        <v>6.9292240044054224E-2</v>
      </c>
      <c r="AR294" s="23">
        <v>0.1243716260467882</v>
      </c>
      <c r="AS294" s="23">
        <v>-3.8975409912267368E-2</v>
      </c>
      <c r="AT294" s="23">
        <v>0.15314604256081848</v>
      </c>
      <c r="AU294" s="23">
        <v>0.41205971002210429</v>
      </c>
      <c r="AV294" s="23">
        <v>0.23162672036493651</v>
      </c>
      <c r="AW294" s="23">
        <v>0.65467628581635262</v>
      </c>
      <c r="AX294" s="23">
        <v>0.23657673978124583</v>
      </c>
      <c r="AY294" s="23">
        <v>2.227323198008778</v>
      </c>
      <c r="AZ294" s="23">
        <v>1.2950076657771961</v>
      </c>
      <c r="BA294" s="23">
        <v>0.79866859983495164</v>
      </c>
      <c r="BB294" s="23">
        <v>0.44896941804135015</v>
      </c>
      <c r="BC294" s="24">
        <v>0.12391224623906516</v>
      </c>
    </row>
    <row r="295" spans="1:55" x14ac:dyDescent="0.2">
      <c r="A295" s="52" t="s">
        <v>901</v>
      </c>
      <c r="B295" s="52" t="s">
        <v>902</v>
      </c>
      <c r="C295" s="52" t="s">
        <v>34</v>
      </c>
      <c r="D295" s="52">
        <v>172199</v>
      </c>
      <c r="E295" s="52" t="s">
        <v>16</v>
      </c>
      <c r="F295" s="52">
        <v>2019</v>
      </c>
      <c r="G295" s="52" t="s">
        <v>17</v>
      </c>
      <c r="H295" s="53">
        <v>43861</v>
      </c>
      <c r="I295" s="53">
        <v>43881</v>
      </c>
      <c r="J295" s="53">
        <v>43881</v>
      </c>
      <c r="K295" s="54">
        <v>610000000</v>
      </c>
      <c r="L295" s="54">
        <v>622000000</v>
      </c>
      <c r="M295" s="52" t="s">
        <v>903</v>
      </c>
      <c r="N295" s="21">
        <v>7.6737668161434973</v>
      </c>
      <c r="O295" s="22">
        <v>7.125</v>
      </c>
      <c r="P295" s="22">
        <v>6.1081838565022419</v>
      </c>
      <c r="Q295" s="22">
        <v>0.41879711569977057</v>
      </c>
      <c r="R295" s="22">
        <v>0.11498700548657234</v>
      </c>
      <c r="S295" s="22">
        <v>0</v>
      </c>
      <c r="T295" s="22">
        <v>0.11498700548657234</v>
      </c>
      <c r="U295" s="22">
        <v>0.16314323172730252</v>
      </c>
      <c r="V295" s="22">
        <v>0</v>
      </c>
      <c r="W295" s="22">
        <v>0.16314323172730252</v>
      </c>
      <c r="X295" s="23">
        <v>0.79064395033208201</v>
      </c>
      <c r="Y295" s="23">
        <v>0.73306102835175402</v>
      </c>
      <c r="Z295" s="23">
        <v>0.20935604966791799</v>
      </c>
      <c r="AA295" s="23">
        <v>3.5691596881316776E-2</v>
      </c>
      <c r="AB295" s="24">
        <v>0.70482240831648857</v>
      </c>
      <c r="AC295" s="25">
        <v>0.61989375343469499</v>
      </c>
      <c r="AD295" s="23">
        <v>0.2606704524638212</v>
      </c>
      <c r="AE295" s="23">
        <v>0.2606704524638212</v>
      </c>
      <c r="AF295" s="23">
        <v>0.25609085913170909</v>
      </c>
      <c r="AG295" s="23">
        <v>-22.587301587301589</v>
      </c>
      <c r="AH295" s="24">
        <v>-22.587301587301589</v>
      </c>
      <c r="AI295" s="25">
        <v>-0.16635160680529301</v>
      </c>
      <c r="AJ295" s="23">
        <v>2.6687219730941703</v>
      </c>
      <c r="AK295" s="23">
        <v>2.1953792064289304</v>
      </c>
      <c r="AL295" s="24">
        <v>2.3912606730286288</v>
      </c>
      <c r="AM295" s="25">
        <v>0.22910521140609635</v>
      </c>
      <c r="AN295" s="23">
        <v>0.89462471320878401</v>
      </c>
      <c r="AO295" s="23">
        <v>0.63055154490326304</v>
      </c>
      <c r="AP295" s="23">
        <v>0.91701663027045188</v>
      </c>
      <c r="AQ295" s="23">
        <v>0.16147848686110308</v>
      </c>
      <c r="AR295" s="23">
        <v>0.43606887708371495</v>
      </c>
      <c r="AS295" s="23">
        <v>-7.2540758380655795E-2</v>
      </c>
      <c r="AT295" s="23">
        <v>0.27496390412936761</v>
      </c>
      <c r="AU295" s="23">
        <v>6.1132286995515699</v>
      </c>
      <c r="AV295" s="23">
        <v>5.4776494224008037</v>
      </c>
      <c r="AW295" s="23">
        <v>2.3912606730286288</v>
      </c>
      <c r="AX295" s="23">
        <v>5.4776494224008037</v>
      </c>
      <c r="AY295" s="23">
        <v>0.69957835558678849</v>
      </c>
      <c r="AZ295" s="23">
        <v>-3.129304286718201</v>
      </c>
      <c r="BA295" s="23">
        <v>3.9005722460658081</v>
      </c>
      <c r="BB295" s="23">
        <v>1.4294324460070316</v>
      </c>
      <c r="BC295" s="24">
        <v>0.18324641040499645</v>
      </c>
    </row>
    <row r="296" spans="1:55" x14ac:dyDescent="0.2">
      <c r="A296" s="52" t="s">
        <v>904</v>
      </c>
      <c r="B296" s="52" t="s">
        <v>905</v>
      </c>
      <c r="C296" s="52" t="s">
        <v>45</v>
      </c>
      <c r="D296" s="52">
        <v>896899</v>
      </c>
      <c r="E296" s="52" t="s">
        <v>16</v>
      </c>
      <c r="F296" s="52">
        <v>2019</v>
      </c>
      <c r="G296" s="52" t="s">
        <v>17</v>
      </c>
      <c r="H296" s="53">
        <v>43830</v>
      </c>
      <c r="I296" s="53">
        <v>43880</v>
      </c>
      <c r="J296" s="53">
        <v>43958</v>
      </c>
      <c r="K296" s="54">
        <v>3673000</v>
      </c>
      <c r="L296" s="54">
        <v>3990000</v>
      </c>
      <c r="M296" s="52" t="s">
        <v>906</v>
      </c>
      <c r="N296" s="21">
        <v>3.5223476320976235</v>
      </c>
      <c r="O296" s="22">
        <v>3.4990068710002511</v>
      </c>
      <c r="P296" s="22">
        <v>1.4528145874660623</v>
      </c>
      <c r="Q296" s="22">
        <v>0.62726097749743304</v>
      </c>
      <c r="R296" s="22">
        <v>0.15704200860146753</v>
      </c>
      <c r="S296" s="22">
        <v>0</v>
      </c>
      <c r="T296" s="22">
        <v>0.15704200860146753</v>
      </c>
      <c r="U296" s="22">
        <v>0.25554833242498431</v>
      </c>
      <c r="V296" s="22">
        <v>0</v>
      </c>
      <c r="W296" s="22">
        <v>0.25554833242498431</v>
      </c>
      <c r="X296" s="23">
        <v>0.72566935664855114</v>
      </c>
      <c r="Y296" s="23">
        <v>0.61452957689546606</v>
      </c>
      <c r="Z296" s="23">
        <v>0.2743306433514488</v>
      </c>
      <c r="AA296" s="23">
        <v>0</v>
      </c>
      <c r="AB296" s="24">
        <v>0.61452957689546606</v>
      </c>
      <c r="AC296" s="25">
        <v>0.20826525607335777</v>
      </c>
      <c r="AD296" s="23">
        <v>0.13688496323557275</v>
      </c>
      <c r="AE296" s="23">
        <v>0.13688496323557275</v>
      </c>
      <c r="AF296" s="23">
        <v>0.11890363399932653</v>
      </c>
      <c r="AG296" s="23">
        <v>76.401042453542829</v>
      </c>
      <c r="AH296" s="24">
        <v>76.401042453542829</v>
      </c>
      <c r="AI296" s="25">
        <v>-0.48992702853402509</v>
      </c>
      <c r="AJ296" s="23">
        <v>1.1036268637890769</v>
      </c>
      <c r="AK296" s="23">
        <v>1.447814728706788</v>
      </c>
      <c r="AL296" s="24">
        <v>1.447814728706788</v>
      </c>
      <c r="AM296" s="25">
        <v>0.37524452812265618</v>
      </c>
      <c r="AN296" s="23">
        <v>3.1558709814098829</v>
      </c>
      <c r="AO296" s="23">
        <v>1.9393760589424947</v>
      </c>
      <c r="AP296" s="23">
        <v>3.7320763542082855</v>
      </c>
      <c r="AQ296" s="23">
        <v>0.23059886109955471</v>
      </c>
      <c r="AR296" s="23">
        <v>0.11723756825320518</v>
      </c>
      <c r="AS296" s="23">
        <v>-5.7437853446847764E-2</v>
      </c>
      <c r="AT296" s="23">
        <v>0.22736773307890279</v>
      </c>
      <c r="AU296" s="23">
        <v>1.0867022638754582</v>
      </c>
      <c r="AV296" s="23">
        <v>1.4256118575767047</v>
      </c>
      <c r="AW296" s="23">
        <v>1.447814728706788</v>
      </c>
      <c r="AX296" s="23">
        <v>1.4256118575767047</v>
      </c>
      <c r="AY296" s="23">
        <v>0.59155900205359513</v>
      </c>
      <c r="AZ296" s="23">
        <v>-0.53589540012477788</v>
      </c>
      <c r="BA296" s="23">
        <v>0.97086754259059649</v>
      </c>
      <c r="BB296" s="23">
        <v>1.6904484532033208</v>
      </c>
      <c r="BC296" s="24">
        <v>0.33435473708082392</v>
      </c>
    </row>
    <row r="297" spans="1:55" x14ac:dyDescent="0.2">
      <c r="A297" s="52" t="s">
        <v>862</v>
      </c>
      <c r="B297" s="52" t="s">
        <v>863</v>
      </c>
      <c r="C297" s="52" t="s">
        <v>45</v>
      </c>
      <c r="D297" s="52">
        <v>378194</v>
      </c>
      <c r="E297" s="52" t="s">
        <v>16</v>
      </c>
      <c r="F297" s="52">
        <v>2019</v>
      </c>
      <c r="G297" s="52" t="s">
        <v>17</v>
      </c>
      <c r="H297" s="53">
        <v>43830</v>
      </c>
      <c r="I297" s="53">
        <v>43892</v>
      </c>
      <c r="J297" s="53">
        <v>43892</v>
      </c>
      <c r="K297" s="54">
        <v>423500000</v>
      </c>
      <c r="L297" s="54">
        <v>425700000</v>
      </c>
      <c r="M297" s="52" t="s">
        <v>864</v>
      </c>
      <c r="N297" s="21">
        <v>1.3800873069173942</v>
      </c>
      <c r="O297" s="22">
        <v>0.84056413700470112</v>
      </c>
      <c r="P297" s="22">
        <v>0.11705842847548691</v>
      </c>
      <c r="Q297" s="22">
        <v>2.1309047237790231</v>
      </c>
      <c r="R297" s="22">
        <v>0.36591868047564252</v>
      </c>
      <c r="S297" s="22">
        <v>2.1250479478327578E-2</v>
      </c>
      <c r="T297" s="22">
        <v>0.34466820099731493</v>
      </c>
      <c r="U297" s="22">
        <v>1.1456565252201762</v>
      </c>
      <c r="V297" s="22">
        <v>6.6533226581265009E-2</v>
      </c>
      <c r="W297" s="22">
        <v>1.0791232986389112</v>
      </c>
      <c r="X297" s="23">
        <v>0.26274773046924943</v>
      </c>
      <c r="Y297" s="23">
        <v>0.7120054725800935</v>
      </c>
      <c r="Z297" s="23">
        <v>0.73725226953075051</v>
      </c>
      <c r="AA297" s="23">
        <v>0.23710522951029281</v>
      </c>
      <c r="AB297" s="24">
        <v>0.31939649661168651</v>
      </c>
      <c r="AC297" s="25">
        <v>0.33138786812010418</v>
      </c>
      <c r="AD297" s="23">
        <v>7.9094998404512659E-2</v>
      </c>
      <c r="AE297" s="23">
        <v>7.9094998404512659E-2</v>
      </c>
      <c r="AF297" s="23">
        <v>1.0972835541281948E-2</v>
      </c>
      <c r="AG297" s="23">
        <v>2.5334652159577975</v>
      </c>
      <c r="AH297" s="24">
        <v>2.5334652159577975</v>
      </c>
      <c r="AI297" s="25">
        <v>-1.8233716475095785</v>
      </c>
      <c r="AJ297" s="23">
        <v>0.35057085292142376</v>
      </c>
      <c r="AK297" s="23">
        <v>0.11420934011216521</v>
      </c>
      <c r="AL297" s="24">
        <v>0.18239949682897427</v>
      </c>
      <c r="AM297" s="25">
        <v>2.1337069655724579E-2</v>
      </c>
      <c r="AN297" s="23">
        <v>1.9445356285028021</v>
      </c>
      <c r="AO297" s="23">
        <v>0.62107786728039893</v>
      </c>
      <c r="AP297" s="23">
        <v>8.5828253379273782</v>
      </c>
      <c r="AQ297" s="23">
        <v>6.8149852959979544E-3</v>
      </c>
      <c r="AR297" s="23">
        <v>0.10746379273075379</v>
      </c>
      <c r="AS297" s="23">
        <v>-0.1959464327991024</v>
      </c>
      <c r="AT297" s="23">
        <v>6.6743383199079395E-2</v>
      </c>
      <c r="AU297" s="23">
        <v>0.59751511081262587</v>
      </c>
      <c r="AV297" s="23">
        <v>0.31088282055313871</v>
      </c>
      <c r="AW297" s="23">
        <v>0.19364531745590116</v>
      </c>
      <c r="AX297" s="23">
        <v>0.33005026616956951</v>
      </c>
      <c r="AY297" s="23">
        <v>7.4488547631441957</v>
      </c>
      <c r="AZ297" s="23">
        <v>6.9951847995835506</v>
      </c>
      <c r="BA297" s="23">
        <v>16.692307692307693</v>
      </c>
      <c r="BB297" s="23">
        <v>0.13424882506071248</v>
      </c>
      <c r="BC297" s="24">
        <v>6.0675931775110548E-2</v>
      </c>
    </row>
    <row r="298" spans="1:55" x14ac:dyDescent="0.2">
      <c r="A298" s="52" t="s">
        <v>868</v>
      </c>
      <c r="B298" s="52" t="s">
        <v>869</v>
      </c>
      <c r="C298" s="52" t="s">
        <v>38</v>
      </c>
      <c r="D298" s="52">
        <v>160346</v>
      </c>
      <c r="E298" s="52" t="s">
        <v>16</v>
      </c>
      <c r="F298" s="52">
        <v>2020</v>
      </c>
      <c r="G298" s="52" t="s">
        <v>17</v>
      </c>
      <c r="H298" s="53">
        <v>44012</v>
      </c>
      <c r="I298" s="53">
        <v>44054</v>
      </c>
      <c r="J298" s="53">
        <v>44054</v>
      </c>
      <c r="K298" s="54">
        <v>588400000</v>
      </c>
      <c r="L298" s="54">
        <v>586300000</v>
      </c>
      <c r="M298" s="52" t="s">
        <v>870</v>
      </c>
      <c r="N298" s="21">
        <v>1.290454884414616</v>
      </c>
      <c r="O298" s="22">
        <v>1.1607009694258017</v>
      </c>
      <c r="P298" s="22">
        <v>0.56562266964951524</v>
      </c>
      <c r="Q298" s="22">
        <v>0.69996423888425319</v>
      </c>
      <c r="R298" s="22">
        <v>8.8282729121379994E-2</v>
      </c>
      <c r="S298" s="22">
        <v>5.3292195498211908E-3</v>
      </c>
      <c r="T298" s="22">
        <v>8.2953509571558795E-2</v>
      </c>
      <c r="U298" s="22">
        <v>0.15007748241745142</v>
      </c>
      <c r="V298" s="22">
        <v>9.0594826558588627E-3</v>
      </c>
      <c r="W298" s="22">
        <v>0.14101799976159257</v>
      </c>
      <c r="X298" s="23">
        <v>0.24268985344646238</v>
      </c>
      <c r="Y298" s="23">
        <v>0.99325124319204361</v>
      </c>
      <c r="Z298" s="23">
        <v>0.75731014655353757</v>
      </c>
      <c r="AA298" s="23">
        <v>0.27704929528083583</v>
      </c>
      <c r="AB298" s="24">
        <v>0.58824766846644694</v>
      </c>
      <c r="AC298" s="25">
        <v>0.44493783303730017</v>
      </c>
      <c r="AD298" s="23">
        <v>0.11245559502664298</v>
      </c>
      <c r="AE298" s="23">
        <v>4.0963587921847247E-2</v>
      </c>
      <c r="AF298" s="23">
        <v>-0.1408747779751332</v>
      </c>
      <c r="AG298" s="23">
        <v>40.520000000000003</v>
      </c>
      <c r="AH298" s="24">
        <v>14.76</v>
      </c>
      <c r="AI298" s="25">
        <v>-0.60512820512820509</v>
      </c>
      <c r="AJ298" s="23">
        <v>0.29082774049217003</v>
      </c>
      <c r="AK298" s="23">
        <v>0.49404289118347894</v>
      </c>
      <c r="AL298" s="24">
        <v>0.61953931691818909</v>
      </c>
      <c r="AM298" s="25">
        <v>-0.1512695196090118</v>
      </c>
      <c r="AN298" s="23">
        <v>1.0737871021575873</v>
      </c>
      <c r="AO298" s="23">
        <v>0.63165275927354325</v>
      </c>
      <c r="AP298" s="23">
        <v>11.563543003851091</v>
      </c>
      <c r="AQ298" s="23">
        <v>-8.8983942220040677E-2</v>
      </c>
      <c r="AR298" s="23">
        <v>8.6589698046181177E-2</v>
      </c>
      <c r="AS298" s="23">
        <v>-5.2397868561278864E-2</v>
      </c>
      <c r="AT298" s="23">
        <v>5.4694621695533276E-2</v>
      </c>
      <c r="AU298" s="23">
        <v>0.13161819537658465</v>
      </c>
      <c r="AV298" s="23">
        <v>0.28038125496425736</v>
      </c>
      <c r="AW298" s="23">
        <v>0.65934065934065933</v>
      </c>
      <c r="AX298" s="23">
        <v>0.29839391377852914</v>
      </c>
      <c r="AY298" s="23">
        <v>1.24284304047384</v>
      </c>
      <c r="AZ298" s="23">
        <v>-0.25468904244817375</v>
      </c>
      <c r="BA298" s="23">
        <v>-0.2781717888100867</v>
      </c>
      <c r="BB298" s="23">
        <v>0.29308975377283558</v>
      </c>
      <c r="BC298" s="24">
        <v>3.1868036963468349E-2</v>
      </c>
    </row>
    <row r="299" spans="1:55" x14ac:dyDescent="0.2">
      <c r="A299" s="52" t="s">
        <v>1006</v>
      </c>
      <c r="B299" s="52" t="s">
        <v>1007</v>
      </c>
      <c r="C299" s="52" t="s">
        <v>72</v>
      </c>
      <c r="D299" s="52">
        <v>81605</v>
      </c>
      <c r="E299" s="52" t="s">
        <v>16</v>
      </c>
      <c r="F299" s="52">
        <v>2019</v>
      </c>
      <c r="G299" s="52" t="s">
        <v>17</v>
      </c>
      <c r="H299" s="53">
        <v>43830</v>
      </c>
      <c r="I299" s="53">
        <v>43885</v>
      </c>
      <c r="J299" s="53">
        <v>43885</v>
      </c>
      <c r="K299" s="54">
        <v>328840808</v>
      </c>
      <c r="L299" s="54">
        <v>329232051</v>
      </c>
      <c r="M299" s="52" t="s">
        <v>1008</v>
      </c>
      <c r="N299" s="21">
        <v>4.0326147893364604E-2</v>
      </c>
      <c r="O299" s="22">
        <v>4.0326147893364604E-2</v>
      </c>
      <c r="P299" s="22">
        <v>6.5455232043651205E-3</v>
      </c>
      <c r="Q299" s="22">
        <v>0.89254355141971398</v>
      </c>
      <c r="R299" s="22">
        <v>2.6895687777973954E-2</v>
      </c>
      <c r="S299" s="22">
        <v>0</v>
      </c>
      <c r="T299" s="22">
        <v>2.6895687777973954E-2</v>
      </c>
      <c r="U299" s="22">
        <v>5.0901260465202623E-2</v>
      </c>
      <c r="V299" s="22">
        <v>0</v>
      </c>
      <c r="W299" s="22">
        <v>5.0901260465202623E-2</v>
      </c>
      <c r="X299" s="23">
        <v>1.7933638289529024E-2</v>
      </c>
      <c r="Y299" s="23">
        <v>0.5746392751878171</v>
      </c>
      <c r="Z299" s="23">
        <v>0.98206636171047101</v>
      </c>
      <c r="AA299" s="23">
        <v>0</v>
      </c>
      <c r="AB299" s="24">
        <v>0.52838942556954005</v>
      </c>
      <c r="AC299" s="25">
        <v>1</v>
      </c>
      <c r="AD299" s="23">
        <v>0.89603852530619987</v>
      </c>
      <c r="AE299" s="23">
        <v>0.49783218053742612</v>
      </c>
      <c r="AF299" s="23">
        <v>0.29262847523215146</v>
      </c>
      <c r="AG299" s="23">
        <v>4.5930045946438209</v>
      </c>
      <c r="AH299" s="24">
        <v>2.5518383730081</v>
      </c>
      <c r="AI299" s="25">
        <v>2.3641483628527582</v>
      </c>
      <c r="AJ299" s="23">
        <v>0.12777337324158217</v>
      </c>
      <c r="AK299" s="23">
        <v>0.40517469401495659</v>
      </c>
      <c r="AL299" s="24">
        <v>2.1127074967337549</v>
      </c>
      <c r="AM299" s="25">
        <v>4.4520090353501032E-2</v>
      </c>
      <c r="AN299" s="23">
        <v>0.15213861302520829</v>
      </c>
      <c r="AO299" s="23">
        <v>8.0388434343336354E-2</v>
      </c>
      <c r="AP299" s="23">
        <v>-0.18835980880530592</v>
      </c>
      <c r="AQ299" s="23">
        <v>2.3523944968190436E-2</v>
      </c>
      <c r="AR299" s="23">
        <v>0.70685194533890328</v>
      </c>
      <c r="AS299" s="23">
        <v>1.6711028693522554</v>
      </c>
      <c r="AT299" s="23">
        <v>5.6822721198336E-2</v>
      </c>
      <c r="AU299" s="23">
        <v>-0.29483660975079484</v>
      </c>
      <c r="AV299" s="23">
        <v>-4.8750651245180787</v>
      </c>
      <c r="AW299" s="23">
        <v>2.1127074967337549</v>
      </c>
      <c r="AX299" s="23">
        <v>-4.8750651245180787</v>
      </c>
      <c r="AY299" s="23">
        <v>0.3733897583505858</v>
      </c>
      <c r="AZ299" s="23">
        <v>0.33297818294185733</v>
      </c>
      <c r="BA299" s="23">
        <v>-5.573819768054582</v>
      </c>
      <c r="BB299" s="23">
        <v>1.487968996721732</v>
      </c>
      <c r="BC299" s="24">
        <v>7.2070993075744799E-2</v>
      </c>
    </row>
    <row r="300" spans="1:55" x14ac:dyDescent="0.2">
      <c r="A300" s="52" t="s">
        <v>913</v>
      </c>
      <c r="B300" s="52" t="s">
        <v>914</v>
      </c>
      <c r="C300" s="52" t="s">
        <v>15</v>
      </c>
      <c r="D300" s="52">
        <v>782146</v>
      </c>
      <c r="E300" s="52" t="s">
        <v>16</v>
      </c>
      <c r="F300" s="52">
        <v>2019</v>
      </c>
      <c r="G300" s="52" t="s">
        <v>17</v>
      </c>
      <c r="H300" s="53">
        <v>43830</v>
      </c>
      <c r="I300" s="53">
        <v>43887</v>
      </c>
      <c r="J300" s="53">
        <v>43887</v>
      </c>
      <c r="K300" s="54">
        <v>119503329</v>
      </c>
      <c r="L300" s="54">
        <v>119770865</v>
      </c>
      <c r="M300" s="52" t="s">
        <v>915</v>
      </c>
      <c r="N300" s="21">
        <v>2.367848996817679</v>
      </c>
      <c r="O300" s="22">
        <v>2.367848996817679</v>
      </c>
      <c r="P300" s="22">
        <v>1.1023969843069232</v>
      </c>
      <c r="Q300" s="22">
        <v>0.29696041538382134</v>
      </c>
      <c r="R300" s="22">
        <v>1.1262478826539806E-2</v>
      </c>
      <c r="S300" s="22">
        <v>0</v>
      </c>
      <c r="T300" s="22">
        <v>1.1262478826539806E-2</v>
      </c>
      <c r="U300" s="22">
        <v>1.460698921712056E-2</v>
      </c>
      <c r="V300" s="22">
        <v>0</v>
      </c>
      <c r="W300" s="22">
        <v>1.460698921712056E-2</v>
      </c>
      <c r="X300" s="23">
        <v>0.21694887935832902</v>
      </c>
      <c r="Y300" s="23">
        <v>0.77480775784341716</v>
      </c>
      <c r="Z300" s="23">
        <v>0.78305112064167093</v>
      </c>
      <c r="AA300" s="23">
        <v>4.8711472311320945E-3</v>
      </c>
      <c r="AB300" s="24">
        <v>0.77103355517913852</v>
      </c>
      <c r="AC300" s="25">
        <v>1</v>
      </c>
      <c r="AD300" s="23">
        <v>0.26097786114806826</v>
      </c>
      <c r="AE300" s="23">
        <v>0.19924163645129081</v>
      </c>
      <c r="AF300" s="23">
        <v>0.14979347114254155</v>
      </c>
      <c r="AG300" s="23">
        <v>-167.9278108362042</v>
      </c>
      <c r="AH300" s="24">
        <v>-128.20325712496086</v>
      </c>
      <c r="AI300" s="25">
        <v>-0.30182297172035844</v>
      </c>
      <c r="AJ300" s="23">
        <v>2.6875944111340262</v>
      </c>
      <c r="AK300" s="23">
        <v>20.651911111111112</v>
      </c>
      <c r="AL300" s="24">
        <v>21.864177777777776</v>
      </c>
      <c r="AM300" s="25">
        <v>0.19979699530985806</v>
      </c>
      <c r="AN300" s="23">
        <v>1.3338164459766997</v>
      </c>
      <c r="AO300" s="23">
        <v>1.0284172362978179</v>
      </c>
      <c r="AP300" s="23">
        <v>8.2059295175826605</v>
      </c>
      <c r="AQ300" s="23">
        <v>0.15405018760786951</v>
      </c>
      <c r="AR300" s="23">
        <v>0.23944059919530039</v>
      </c>
      <c r="AS300" s="23">
        <v>-7.2268673199628819E-2</v>
      </c>
      <c r="AT300" s="23">
        <v>0.24624483928192437</v>
      </c>
      <c r="AU300" s="23">
        <v>1.3937992542715489</v>
      </c>
      <c r="AV300" s="23">
        <v>11.338866666666666</v>
      </c>
      <c r="AW300" s="23">
        <v>21.864177777777776</v>
      </c>
      <c r="AX300" s="23">
        <v>11.338866666666666</v>
      </c>
      <c r="AY300" s="23">
        <v>4.1962463177938558E-2</v>
      </c>
      <c r="AZ300" s="23">
        <v>-0.33436716409281353</v>
      </c>
      <c r="BA300" s="23">
        <v>0.8289749446807404</v>
      </c>
      <c r="BB300" s="23">
        <v>18.193466666666666</v>
      </c>
      <c r="BC300" s="24">
        <v>0.2255709697496861</v>
      </c>
    </row>
    <row r="301" spans="1:55" x14ac:dyDescent="0.2">
      <c r="A301" s="52" t="s">
        <v>919</v>
      </c>
      <c r="B301" s="52" t="s">
        <v>920</v>
      </c>
      <c r="C301" s="52" t="s">
        <v>138</v>
      </c>
      <c r="D301" s="52">
        <v>334076</v>
      </c>
      <c r="E301" s="52" t="s">
        <v>16</v>
      </c>
      <c r="F301" s="52">
        <v>2019</v>
      </c>
      <c r="G301" s="52" t="s">
        <v>17</v>
      </c>
      <c r="H301" s="53">
        <v>43830</v>
      </c>
      <c r="I301" s="53">
        <v>43886</v>
      </c>
      <c r="J301" s="53">
        <v>43886</v>
      </c>
      <c r="K301" s="54">
        <v>413910000</v>
      </c>
      <c r="L301" s="54">
        <v>415916000</v>
      </c>
      <c r="M301" s="52" t="s">
        <v>921</v>
      </c>
      <c r="N301" s="21">
        <v>0.72778075313641843</v>
      </c>
      <c r="O301" s="22">
        <v>0.47698854327430906</v>
      </c>
      <c r="P301" s="22">
        <v>1.0373717144698456E-2</v>
      </c>
      <c r="Q301" s="22">
        <v>2.5034199594567963</v>
      </c>
      <c r="R301" s="22">
        <v>0.58258465556834205</v>
      </c>
      <c r="S301" s="22">
        <v>1.0436857561903311E-2</v>
      </c>
      <c r="T301" s="22">
        <v>0.57214779800643867</v>
      </c>
      <c r="U301" s="22">
        <v>2.0410387103913923</v>
      </c>
      <c r="V301" s="22">
        <v>3.6564695096379655E-2</v>
      </c>
      <c r="W301" s="22">
        <v>2.0044740152950129</v>
      </c>
      <c r="X301" s="23">
        <v>6.7409033720287906E-2</v>
      </c>
      <c r="Y301" s="23">
        <v>0.29854536390789271</v>
      </c>
      <c r="Z301" s="23">
        <v>0.93259096627971205</v>
      </c>
      <c r="AA301" s="23">
        <v>0</v>
      </c>
      <c r="AB301" s="24">
        <v>0.28543537788003287</v>
      </c>
      <c r="AC301" s="25">
        <v>0.33217287411995255</v>
      </c>
      <c r="AD301" s="23">
        <v>0.23547585403006405</v>
      </c>
      <c r="AE301" s="23">
        <v>0.18859295418986741</v>
      </c>
      <c r="AF301" s="23">
        <v>0.12568190424450434</v>
      </c>
      <c r="AG301" s="23">
        <v>4.8670077454435274</v>
      </c>
      <c r="AH301" s="24">
        <v>3.8979935864718072</v>
      </c>
      <c r="AI301" s="25">
        <v>0.94050839874479841</v>
      </c>
      <c r="AJ301" s="23">
        <v>0.96360982389726668</v>
      </c>
      <c r="AK301" s="23">
        <v>3.8493376343419233E-2</v>
      </c>
      <c r="AL301" s="24">
        <v>0.15320033426174198</v>
      </c>
      <c r="AM301" s="25">
        <v>0.20518584229140255</v>
      </c>
      <c r="AN301" s="23">
        <v>1.6325806290476748</v>
      </c>
      <c r="AO301" s="23">
        <v>0.4659962687718448</v>
      </c>
      <c r="AP301" s="23">
        <v>-18.481876995585164</v>
      </c>
      <c r="AQ301" s="23">
        <v>5.8567298430079309E-2</v>
      </c>
      <c r="AR301" s="23">
        <v>0.19152978242521151</v>
      </c>
      <c r="AS301" s="23">
        <v>0.18013536898067534</v>
      </c>
      <c r="AT301" s="23">
        <v>8.925216396883183E-2</v>
      </c>
      <c r="AU301" s="23">
        <v>-0.90183675873559244</v>
      </c>
      <c r="AV301" s="23">
        <v>-0.14337929051930107</v>
      </c>
      <c r="AW301" s="23">
        <v>0.1559949444528447</v>
      </c>
      <c r="AX301" s="23">
        <v>-0.14599474973751492</v>
      </c>
      <c r="AY301" s="23">
        <v>5.3092138879940904</v>
      </c>
      <c r="AZ301" s="23">
        <v>5.3004575378854826</v>
      </c>
      <c r="BA301" s="23">
        <v>-1.4262323313844398</v>
      </c>
      <c r="BB301" s="23">
        <v>0.1508512318838926</v>
      </c>
      <c r="BC301" s="24">
        <v>9.68545444247354E-2</v>
      </c>
    </row>
    <row r="302" spans="1:55" x14ac:dyDescent="0.2">
      <c r="A302" s="52" t="s">
        <v>916</v>
      </c>
      <c r="B302" s="52" t="s">
        <v>917</v>
      </c>
      <c r="C302" s="52" t="s">
        <v>38</v>
      </c>
      <c r="D302" s="52">
        <v>251397</v>
      </c>
      <c r="E302" s="52" t="s">
        <v>16</v>
      </c>
      <c r="F302" s="52">
        <v>2019</v>
      </c>
      <c r="G302" s="52" t="s">
        <v>17</v>
      </c>
      <c r="H302" s="53">
        <v>43830</v>
      </c>
      <c r="I302" s="53">
        <v>43872</v>
      </c>
      <c r="J302" s="53">
        <v>43872</v>
      </c>
      <c r="K302" s="54">
        <v>218200000</v>
      </c>
      <c r="L302" s="54">
        <v>219100000</v>
      </c>
      <c r="M302" s="52" t="s">
        <v>918</v>
      </c>
      <c r="N302" s="21">
        <v>0.91263320588953067</v>
      </c>
      <c r="O302" s="22">
        <v>0.83393926499759086</v>
      </c>
      <c r="P302" s="22">
        <v>0.26965314844595734</v>
      </c>
      <c r="Q302" s="22">
        <v>6.4793074560178718</v>
      </c>
      <c r="R302" s="22">
        <v>0.19207419521046618</v>
      </c>
      <c r="S302" s="22">
        <v>2.2868642517380168E-2</v>
      </c>
      <c r="T302" s="22">
        <v>0.16920555269308601</v>
      </c>
      <c r="U302" s="22">
        <v>1.4365819603462719</v>
      </c>
      <c r="V302" s="22">
        <v>0.17104160848924882</v>
      </c>
      <c r="W302" s="22">
        <v>1.2655403518570232</v>
      </c>
      <c r="X302" s="23">
        <v>0.54454251513997476</v>
      </c>
      <c r="Y302" s="23">
        <v>0.21058883720383187</v>
      </c>
      <c r="Z302" s="23">
        <v>0.45545748486002524</v>
      </c>
      <c r="AA302" s="23">
        <v>0.35247578724135098</v>
      </c>
      <c r="AB302" s="24">
        <v>0.13370221853834838</v>
      </c>
      <c r="AC302" s="25">
        <v>0.18454964323210979</v>
      </c>
      <c r="AD302" s="23">
        <v>0.15740585941940791</v>
      </c>
      <c r="AE302" s="23">
        <v>0.14192474103399158</v>
      </c>
      <c r="AF302" s="23">
        <v>8.9549743541732146E-2</v>
      </c>
      <c r="AG302" s="23">
        <v>12.792391304347825</v>
      </c>
      <c r="AH302" s="24">
        <v>11.534239130434782</v>
      </c>
      <c r="AI302" s="25">
        <v>-0.65840517241379315</v>
      </c>
      <c r="AJ302" s="23">
        <v>0.11613864050209938</v>
      </c>
      <c r="AK302" s="23">
        <v>0.23217479200684238</v>
      </c>
      <c r="AL302" s="24">
        <v>0.36078065469248116</v>
      </c>
      <c r="AM302" s="25">
        <v>0.37394582518849484</v>
      </c>
      <c r="AN302" s="23">
        <v>4.1758447361072326</v>
      </c>
      <c r="AO302" s="23">
        <v>0.55831970548922094</v>
      </c>
      <c r="AP302" s="23">
        <v>-10.71028505944707</v>
      </c>
      <c r="AQ302" s="23">
        <v>4.9997386440855156E-2</v>
      </c>
      <c r="AR302" s="23">
        <v>0.12411643940964444</v>
      </c>
      <c r="AS302" s="23">
        <v>-8.1718905688893048E-2</v>
      </c>
      <c r="AT302" s="23">
        <v>6.9296653897563412E-2</v>
      </c>
      <c r="AU302" s="23">
        <v>0.11420508231701594</v>
      </c>
      <c r="AV302" s="23">
        <v>0.35477412331856001</v>
      </c>
      <c r="AW302" s="23">
        <v>0.40954125201350428</v>
      </c>
      <c r="AX302" s="23">
        <v>0.40272291974668462</v>
      </c>
      <c r="AY302" s="23">
        <v>2.1855722661228651</v>
      </c>
      <c r="AZ302" s="23">
        <v>0.35478800237913161</v>
      </c>
      <c r="BA302" s="23">
        <v>1.3629303263385857</v>
      </c>
      <c r="BB302" s="23">
        <v>0.41254568074022235</v>
      </c>
      <c r="BC302" s="24">
        <v>0.19646378153205277</v>
      </c>
    </row>
    <row r="303" spans="1:55" x14ac:dyDescent="0.2">
      <c r="A303" s="52" t="s">
        <v>922</v>
      </c>
      <c r="B303" s="52" t="s">
        <v>923</v>
      </c>
      <c r="C303" s="52" t="s">
        <v>34</v>
      </c>
      <c r="D303" s="52">
        <v>257930</v>
      </c>
      <c r="E303" s="52" t="s">
        <v>16</v>
      </c>
      <c r="F303" s="52">
        <v>2020</v>
      </c>
      <c r="G303" s="52" t="s">
        <v>17</v>
      </c>
      <c r="H303" s="53">
        <v>43982</v>
      </c>
      <c r="I303" s="53">
        <v>44004</v>
      </c>
      <c r="J303" s="53">
        <v>44004</v>
      </c>
      <c r="K303" s="54">
        <v>3092000000</v>
      </c>
      <c r="L303" s="54">
        <v>3164000000</v>
      </c>
      <c r="M303" s="52" t="s">
        <v>924</v>
      </c>
      <c r="N303" s="21">
        <v>3.0313953488372092</v>
      </c>
      <c r="O303" s="22">
        <v>3.0313953488372092</v>
      </c>
      <c r="P303" s="22">
        <v>2.5033139534883722</v>
      </c>
      <c r="Q303" s="22">
        <v>8.0774553746952904</v>
      </c>
      <c r="R303" s="22">
        <v>0.62022037803842756</v>
      </c>
      <c r="S303" s="22">
        <v>2.0539163880178103E-2</v>
      </c>
      <c r="T303" s="22">
        <v>0.59968121415824949</v>
      </c>
      <c r="U303" s="22">
        <v>5.6300228041204683</v>
      </c>
      <c r="V303" s="22">
        <v>0.18644334355587008</v>
      </c>
      <c r="W303" s="22">
        <v>5.4435794605645986</v>
      </c>
      <c r="X303" s="23">
        <v>0.4516710268715674</v>
      </c>
      <c r="Y303" s="23">
        <v>0.18720466355566678</v>
      </c>
      <c r="Z303" s="23">
        <v>0.54832897312843254</v>
      </c>
      <c r="AA303" s="23">
        <v>0.37915591053206049</v>
      </c>
      <c r="AB303" s="24">
        <v>0.11016303123754743</v>
      </c>
      <c r="AC303" s="25">
        <v>0.79681580833418653</v>
      </c>
      <c r="AD303" s="23">
        <v>0.40411590048121226</v>
      </c>
      <c r="AE303" s="23">
        <v>0.36352001638169346</v>
      </c>
      <c r="AF303" s="23">
        <v>0.25941947373809765</v>
      </c>
      <c r="AG303" s="23">
        <v>7.9137844611528818</v>
      </c>
      <c r="AH303" s="24">
        <v>7.1187969924812027</v>
      </c>
      <c r="AI303" s="25">
        <v>-0.46670218433670752</v>
      </c>
      <c r="AJ303" s="23">
        <v>0.76389534883720933</v>
      </c>
      <c r="AK303" s="23">
        <v>0.14063438412223975</v>
      </c>
      <c r="AL303" s="24">
        <v>0.18351327569590906</v>
      </c>
      <c r="AM303" s="25">
        <v>0.7969646929307227</v>
      </c>
      <c r="AN303" s="23">
        <v>3.0721082016198791</v>
      </c>
      <c r="AO303" s="23">
        <v>0.33843275178017634</v>
      </c>
      <c r="AP303" s="23">
        <v>1.118145392100744</v>
      </c>
      <c r="AQ303" s="23">
        <v>8.779604636254959E-2</v>
      </c>
      <c r="AR303" s="23">
        <v>0.33631104740452544</v>
      </c>
      <c r="AS303" s="23">
        <v>-0.15695710044025801</v>
      </c>
      <c r="AT303" s="23">
        <v>0.11381867322718689</v>
      </c>
      <c r="AU303" s="23">
        <v>1.3361627906976745</v>
      </c>
      <c r="AV303" s="23">
        <v>0.3209911029791751</v>
      </c>
      <c r="AW303" s="23">
        <v>0.18979863057232832</v>
      </c>
      <c r="AX303" s="23">
        <v>0.33198509230635886</v>
      </c>
      <c r="AY303" s="23">
        <v>4.5348999239929064</v>
      </c>
      <c r="AZ303" s="23">
        <v>1.8077020521915379</v>
      </c>
      <c r="BA303" s="23">
        <v>2.2675875678342376</v>
      </c>
      <c r="BB303" s="23">
        <v>0.19836026649161279</v>
      </c>
      <c r="BC303" s="24">
        <v>0.14456727539241435</v>
      </c>
    </row>
    <row r="304" spans="1:55" x14ac:dyDescent="0.2">
      <c r="A304" s="52" t="s">
        <v>907</v>
      </c>
      <c r="B304" s="52" t="s">
        <v>908</v>
      </c>
      <c r="C304" s="52" t="s">
        <v>45</v>
      </c>
      <c r="D304" s="52">
        <v>334679</v>
      </c>
      <c r="E304" s="52" t="s">
        <v>16</v>
      </c>
      <c r="F304" s="52">
        <v>2019</v>
      </c>
      <c r="G304" s="52" t="s">
        <v>17</v>
      </c>
      <c r="H304" s="53">
        <v>43830</v>
      </c>
      <c r="I304" s="53">
        <v>43889</v>
      </c>
      <c r="J304" s="53">
        <v>43889</v>
      </c>
      <c r="K304" s="54">
        <v>75671000</v>
      </c>
      <c r="L304" s="54">
        <v>76474000</v>
      </c>
      <c r="M304" s="52" t="s">
        <v>909</v>
      </c>
      <c r="N304" s="21">
        <v>0.85775245909598707</v>
      </c>
      <c r="O304" s="22">
        <v>8.4925875285579114E-2</v>
      </c>
      <c r="P304" s="22">
        <v>9.0405324888402916E-3</v>
      </c>
      <c r="Q304" s="22">
        <v>25.972265566013991</v>
      </c>
      <c r="R304" s="22">
        <v>0.36301846757909745</v>
      </c>
      <c r="S304" s="22">
        <v>0</v>
      </c>
      <c r="T304" s="22">
        <v>0.36301846757909745</v>
      </c>
      <c r="U304" s="22">
        <v>9.791430512910857</v>
      </c>
      <c r="V304" s="22">
        <v>0</v>
      </c>
      <c r="W304" s="22">
        <v>9.791430512910857</v>
      </c>
      <c r="X304" s="23">
        <v>0.35771249099574887</v>
      </c>
      <c r="Y304" s="23">
        <v>4.0626374567934512E-2</v>
      </c>
      <c r="Z304" s="23">
        <v>0.64228750900425113</v>
      </c>
      <c r="AA304" s="23">
        <v>8.7412523467037914E-2</v>
      </c>
      <c r="AB304" s="24">
        <v>3.7075120647634262E-2</v>
      </c>
      <c r="AC304" s="25">
        <v>0.53149743571049612</v>
      </c>
      <c r="AD304" s="23">
        <v>0.18923436832665269</v>
      </c>
      <c r="AE304" s="23">
        <v>0.18923436832665269</v>
      </c>
      <c r="AF304" s="23">
        <v>0.13704867544139226</v>
      </c>
      <c r="AG304" s="23">
        <v>13.976031434184677</v>
      </c>
      <c r="AH304" s="24">
        <v>13.976031434184677</v>
      </c>
      <c r="AI304" s="25">
        <v>-0.52842967341126235</v>
      </c>
      <c r="AJ304" s="23">
        <v>0.38225906810873073</v>
      </c>
      <c r="AK304" s="23">
        <v>0.43913819387450592</v>
      </c>
      <c r="AL304" s="24">
        <v>0.43913819387450592</v>
      </c>
      <c r="AM304" s="25">
        <v>3.5008858911763228</v>
      </c>
      <c r="AN304" s="23">
        <v>25.544835657119847</v>
      </c>
      <c r="AO304" s="23">
        <v>0.94707786391170801</v>
      </c>
      <c r="AP304" s="23">
        <v>-15.964994927370963</v>
      </c>
      <c r="AQ304" s="23">
        <v>0.12979576678896274</v>
      </c>
      <c r="AR304" s="23">
        <v>0.16832330294084177</v>
      </c>
      <c r="AS304" s="23">
        <v>-8.8947028000533987E-2</v>
      </c>
      <c r="AT304" s="23">
        <v>0.15941527419577575</v>
      </c>
      <c r="AU304" s="23">
        <v>0.20399326356600075</v>
      </c>
      <c r="AV304" s="23">
        <v>0.23434691495522328</v>
      </c>
      <c r="AW304" s="23">
        <v>0.43913819387450592</v>
      </c>
      <c r="AX304" s="23">
        <v>0.23434691495522328</v>
      </c>
      <c r="AY304" s="23">
        <v>2.025550234650856</v>
      </c>
      <c r="AZ304" s="23">
        <v>2.0045133975382226</v>
      </c>
      <c r="BA304" s="23">
        <v>0.65543168358683634</v>
      </c>
      <c r="BB304" s="23">
        <v>0.49369301382563341</v>
      </c>
      <c r="BC304" s="24">
        <v>0.30742767016452205</v>
      </c>
    </row>
    <row r="305" spans="1:55" x14ac:dyDescent="0.2">
      <c r="A305" s="52" t="s">
        <v>910</v>
      </c>
      <c r="B305" s="52" t="s">
        <v>911</v>
      </c>
      <c r="C305" s="52" t="s">
        <v>138</v>
      </c>
      <c r="D305" s="52">
        <v>334205</v>
      </c>
      <c r="E305" s="52" t="s">
        <v>16</v>
      </c>
      <c r="F305" s="52">
        <v>2019</v>
      </c>
      <c r="G305" s="52" t="s">
        <v>17</v>
      </c>
      <c r="H305" s="53">
        <v>43830</v>
      </c>
      <c r="I305" s="53">
        <v>43889</v>
      </c>
      <c r="J305" s="53">
        <v>43889</v>
      </c>
      <c r="K305" s="54">
        <v>895100000</v>
      </c>
      <c r="L305" s="54">
        <v>892300000</v>
      </c>
      <c r="M305" s="52" t="s">
        <v>912</v>
      </c>
      <c r="N305" s="21">
        <v>1.2496488059401967</v>
      </c>
      <c r="O305" s="22">
        <v>1.1528530336477356</v>
      </c>
      <c r="P305" s="22">
        <v>0.20282293129975248</v>
      </c>
      <c r="Q305" s="22">
        <v>2.1937952792708577</v>
      </c>
      <c r="R305" s="22">
        <v>0.35294978505442237</v>
      </c>
      <c r="S305" s="22">
        <v>4.6647763651330834E-4</v>
      </c>
      <c r="T305" s="22">
        <v>0.35248330741790906</v>
      </c>
      <c r="U305" s="22">
        <v>1.1272493573264781</v>
      </c>
      <c r="V305" s="22">
        <v>1.4898340733816313E-3</v>
      </c>
      <c r="W305" s="22">
        <v>1.1257595232530966</v>
      </c>
      <c r="X305" s="23">
        <v>0.17086801426872769</v>
      </c>
      <c r="Y305" s="23">
        <v>0.31310710692399157</v>
      </c>
      <c r="Z305" s="23">
        <v>0.82913198573127234</v>
      </c>
      <c r="AA305" s="23">
        <v>0</v>
      </c>
      <c r="AB305" s="24">
        <v>0.31310710692399157</v>
      </c>
      <c r="AC305" s="25">
        <v>0.86313931250919429</v>
      </c>
      <c r="AD305" s="23">
        <v>0.51365664688863821</v>
      </c>
      <c r="AE305" s="23">
        <v>0.22036973471289167</v>
      </c>
      <c r="AF305" s="23">
        <v>-4.8300887559456676E-2</v>
      </c>
      <c r="AG305" s="23">
        <v>12.338044758539459</v>
      </c>
      <c r="AH305" s="24">
        <v>5.2932862190812724</v>
      </c>
      <c r="AI305" s="25">
        <v>3.009220338983051</v>
      </c>
      <c r="AJ305" s="23">
        <v>0.49334403639039398</v>
      </c>
      <c r="AK305" s="23">
        <v>0.12312117756815591</v>
      </c>
      <c r="AL305" s="24">
        <v>0.19112159220483052</v>
      </c>
      <c r="AM305" s="25">
        <v>-2.8774246319233466E-2</v>
      </c>
      <c r="AN305" s="23">
        <v>0.59572914232297269</v>
      </c>
      <c r="AO305" s="23">
        <v>0.18652702826305681</v>
      </c>
      <c r="AP305" s="23">
        <v>5.464362272240086</v>
      </c>
      <c r="AQ305" s="23">
        <v>-9.0094210189335042E-3</v>
      </c>
      <c r="AR305" s="23">
        <v>0.36164370127004364</v>
      </c>
      <c r="AS305" s="23">
        <v>1.088265581326926</v>
      </c>
      <c r="AT305" s="23">
        <v>6.7456324887953903E-2</v>
      </c>
      <c r="AU305" s="23">
        <v>-1.4483911967355676</v>
      </c>
      <c r="AV305" s="23">
        <v>-0.561107079921219</v>
      </c>
      <c r="AW305" s="23">
        <v>0.19137452318551004</v>
      </c>
      <c r="AX305" s="23">
        <v>-0.56184965098476791</v>
      </c>
      <c r="AY305" s="23">
        <v>3.68381861575179</v>
      </c>
      <c r="AZ305" s="23">
        <v>3.3943675417661097</v>
      </c>
      <c r="BA305" s="23">
        <v>21.981725888324874</v>
      </c>
      <c r="BB305" s="23">
        <v>0.11646107598217062</v>
      </c>
      <c r="BC305" s="24">
        <v>4.7615515834754873E-2</v>
      </c>
    </row>
    <row r="306" spans="1:55" x14ac:dyDescent="0.2">
      <c r="A306" s="52" t="s">
        <v>934</v>
      </c>
      <c r="B306" s="52" t="s">
        <v>935</v>
      </c>
      <c r="C306" s="52" t="s">
        <v>34</v>
      </c>
      <c r="D306" s="52">
        <v>746934</v>
      </c>
      <c r="E306" s="52" t="s">
        <v>16</v>
      </c>
      <c r="F306" s="52">
        <v>2019</v>
      </c>
      <c r="G306" s="52" t="s">
        <v>17</v>
      </c>
      <c r="H306" s="53">
        <v>43830</v>
      </c>
      <c r="I306" s="53">
        <v>43874</v>
      </c>
      <c r="J306" s="53">
        <v>43874</v>
      </c>
      <c r="K306" s="54">
        <v>57663510</v>
      </c>
      <c r="L306" s="54">
        <v>58470846</v>
      </c>
      <c r="M306" s="52" t="s">
        <v>936</v>
      </c>
      <c r="N306" s="21">
        <v>1.0670524806646282</v>
      </c>
      <c r="O306" s="22">
        <v>1.066392095451326</v>
      </c>
      <c r="P306" s="22">
        <v>7.6227729107476272E-2</v>
      </c>
      <c r="Q306" s="22">
        <v>3.7223410073144612</v>
      </c>
      <c r="R306" s="22">
        <v>1.3121869366770181E-2</v>
      </c>
      <c r="S306" s="22">
        <v>7.137351186227767E-4</v>
      </c>
      <c r="T306" s="22">
        <v>1.2408134248147405E-2</v>
      </c>
      <c r="U306" s="22">
        <v>6.1965941803322266E-2</v>
      </c>
      <c r="V306" s="22">
        <v>3.3705006190327897E-3</v>
      </c>
      <c r="W306" s="22">
        <v>5.8595441184289478E-2</v>
      </c>
      <c r="X306" s="23">
        <v>0.75237734110145216</v>
      </c>
      <c r="Y306" s="23">
        <v>0.21627184574468958</v>
      </c>
      <c r="Z306" s="23">
        <v>0.24762265889854787</v>
      </c>
      <c r="AA306" s="23">
        <v>2.0864789617023809E-2</v>
      </c>
      <c r="AB306" s="24">
        <v>0.21175937918314122</v>
      </c>
      <c r="AC306" s="25">
        <v>0.84934205086007175</v>
      </c>
      <c r="AD306" s="23">
        <v>0.33434281678417616</v>
      </c>
      <c r="AE306" s="23">
        <v>0.30667330015684496</v>
      </c>
      <c r="AF306" s="23">
        <v>0.2447920549947063</v>
      </c>
      <c r="AG306" s="23">
        <v>262.37765957446811</v>
      </c>
      <c r="AH306" s="24">
        <v>240.66382978723405</v>
      </c>
      <c r="AI306" s="25">
        <v>2.9013791842613359</v>
      </c>
      <c r="AJ306" s="23">
        <v>0.12789289213366015</v>
      </c>
      <c r="AK306" s="23">
        <v>6.8722765298930533</v>
      </c>
      <c r="AL306" s="24">
        <v>6.8722765298930533</v>
      </c>
      <c r="AM306" s="25">
        <v>0.34289099706054371</v>
      </c>
      <c r="AN306" s="23">
        <v>1.4007439786718519</v>
      </c>
      <c r="AO306" s="23">
        <v>0.29662067531807457</v>
      </c>
      <c r="AP306" s="23">
        <v>6.2738862712412189</v>
      </c>
      <c r="AQ306" s="23">
        <v>7.2610384665029032E-2</v>
      </c>
      <c r="AR306" s="23">
        <v>0.30401493348660852</v>
      </c>
      <c r="AS306" s="23">
        <v>0.88206259972264056</v>
      </c>
      <c r="AT306" s="23">
        <v>9.0177114877577333E-2</v>
      </c>
      <c r="AU306" s="23">
        <v>2.6905850054918046E-3</v>
      </c>
      <c r="AV306" s="23">
        <v>0.14457757484754696</v>
      </c>
      <c r="AW306" s="23">
        <v>7.2675805301704584</v>
      </c>
      <c r="AX306" s="23">
        <v>0.15289390109533996</v>
      </c>
      <c r="AY306" s="23">
        <v>0.13231293206560302</v>
      </c>
      <c r="AZ306" s="23">
        <v>-0.40964988748555559</v>
      </c>
      <c r="BA306" s="23">
        <v>2.6127503101187312E-2</v>
      </c>
      <c r="BB306" s="23">
        <v>6.9323690742499924</v>
      </c>
      <c r="BC306" s="24">
        <v>0.3084613339332829</v>
      </c>
    </row>
    <row r="307" spans="1:55" x14ac:dyDescent="0.2">
      <c r="A307" s="52" t="s">
        <v>931</v>
      </c>
      <c r="B307" s="52" t="s">
        <v>932</v>
      </c>
      <c r="C307" s="52" t="s">
        <v>34</v>
      </c>
      <c r="D307" s="52">
        <v>106287</v>
      </c>
      <c r="E307" s="52" t="s">
        <v>16</v>
      </c>
      <c r="F307" s="52">
        <v>2020</v>
      </c>
      <c r="G307" s="52" t="s">
        <v>17</v>
      </c>
      <c r="H307" s="53">
        <v>43982</v>
      </c>
      <c r="I307" s="53">
        <v>44029</v>
      </c>
      <c r="J307" s="53">
        <v>44029</v>
      </c>
      <c r="K307" s="54">
        <v>358800000</v>
      </c>
      <c r="L307" s="54">
        <v>360900000</v>
      </c>
      <c r="M307" s="52" t="s">
        <v>933</v>
      </c>
      <c r="N307" s="21">
        <v>1.2344078248887482</v>
      </c>
      <c r="O307" s="22">
        <v>1.2344078248887482</v>
      </c>
      <c r="P307" s="22">
        <v>0.21062142808737491</v>
      </c>
      <c r="Q307" s="22">
        <v>2.0742431868843028</v>
      </c>
      <c r="R307" s="22">
        <v>9.3781795642462015E-2</v>
      </c>
      <c r="S307" s="22">
        <v>5.9644239652893911E-4</v>
      </c>
      <c r="T307" s="22">
        <v>9.3185353245933078E-2</v>
      </c>
      <c r="U307" s="22">
        <v>0.28830804630761486</v>
      </c>
      <c r="V307" s="22">
        <v>1.8336089738980369E-3</v>
      </c>
      <c r="W307" s="22">
        <v>0.28647443733371686</v>
      </c>
      <c r="X307" s="23">
        <v>0.63908218040628251</v>
      </c>
      <c r="Y307" s="23">
        <v>0.43263337999688911</v>
      </c>
      <c r="Z307" s="23">
        <v>0.36091781959371749</v>
      </c>
      <c r="AA307" s="23">
        <v>0.20946823067117312</v>
      </c>
      <c r="AB307" s="24">
        <v>0.32528331013835127</v>
      </c>
      <c r="AC307" s="25">
        <v>0.68300952852369756</v>
      </c>
      <c r="AD307" s="23">
        <v>0.36146516520232647</v>
      </c>
      <c r="AE307" s="23">
        <v>0.36146516520232647</v>
      </c>
      <c r="AF307" s="23">
        <v>0.27177329538423461</v>
      </c>
      <c r="AG307" s="23">
        <v>62.414529914529915</v>
      </c>
      <c r="AH307" s="24">
        <v>62.414529914529915</v>
      </c>
      <c r="AI307" s="25">
        <v>-1.0328267055312652</v>
      </c>
      <c r="AJ307" s="23">
        <v>0.3254873613589645</v>
      </c>
      <c r="AK307" s="23">
        <v>0.68774161366753961</v>
      </c>
      <c r="AL307" s="24">
        <v>1.7968574635241301</v>
      </c>
      <c r="AM307" s="25">
        <v>0.39480117926224206</v>
      </c>
      <c r="AN307" s="23">
        <v>1.4526856978500036</v>
      </c>
      <c r="AO307" s="23">
        <v>0.47253441238728994</v>
      </c>
      <c r="AP307" s="23">
        <v>3.8937072371591017</v>
      </c>
      <c r="AQ307" s="23">
        <v>0.12842223443694667</v>
      </c>
      <c r="AR307" s="23">
        <v>0.35661428041084026</v>
      </c>
      <c r="AS307" s="23">
        <v>-0.36832075238213091</v>
      </c>
      <c r="AT307" s="23">
        <v>0.16851251944285264</v>
      </c>
      <c r="AU307" s="23">
        <v>0.49985317039011495</v>
      </c>
      <c r="AV307" s="23">
        <v>2.7594463150018704</v>
      </c>
      <c r="AW307" s="23">
        <v>1.8083584337349397</v>
      </c>
      <c r="AX307" s="23">
        <v>2.7771084337349397</v>
      </c>
      <c r="AY307" s="23">
        <v>0.54905854159534406</v>
      </c>
      <c r="AZ307" s="23">
        <v>-8.9352961314618284E-2</v>
      </c>
      <c r="BA307" s="23">
        <v>2.0151170203078044</v>
      </c>
      <c r="BB307" s="23">
        <v>1.8212994138920064</v>
      </c>
      <c r="BC307" s="24">
        <v>0.35416363548183716</v>
      </c>
    </row>
    <row r="308" spans="1:55" x14ac:dyDescent="0.2">
      <c r="A308" s="52" t="s">
        <v>979</v>
      </c>
      <c r="B308" s="52" t="s">
        <v>980</v>
      </c>
      <c r="C308" s="52" t="s">
        <v>52</v>
      </c>
      <c r="D308" s="52">
        <v>117316</v>
      </c>
      <c r="E308" s="52" t="s">
        <v>16</v>
      </c>
      <c r="F308" s="52">
        <v>2019</v>
      </c>
      <c r="G308" s="52" t="s">
        <v>17</v>
      </c>
      <c r="H308" s="53">
        <v>43830</v>
      </c>
      <c r="I308" s="53">
        <v>43887</v>
      </c>
      <c r="J308" s="53">
        <v>43887</v>
      </c>
      <c r="K308" s="54">
        <v>504000000</v>
      </c>
      <c r="L308" s="54">
        <v>507000000</v>
      </c>
      <c r="M308" s="52" t="s">
        <v>981</v>
      </c>
      <c r="N308" s="21">
        <v>0.64018228650683573</v>
      </c>
      <c r="O308" s="22">
        <v>0.52387556964533388</v>
      </c>
      <c r="P308" s="22">
        <v>2.9126213592233011E-2</v>
      </c>
      <c r="Q308" s="22">
        <v>2.1632314931406986</v>
      </c>
      <c r="R308" s="22">
        <v>0.33989105384454221</v>
      </c>
      <c r="S308" s="22">
        <v>5.1958935679865911E-2</v>
      </c>
      <c r="T308" s="22">
        <v>0.28793211816467629</v>
      </c>
      <c r="U308" s="22">
        <v>1.0751540857578368</v>
      </c>
      <c r="V308" s="22">
        <v>0.16435814169262378</v>
      </c>
      <c r="W308" s="22">
        <v>0.91079594406521303</v>
      </c>
      <c r="X308" s="23">
        <v>6.7693274670018858E-2</v>
      </c>
      <c r="Y308" s="23">
        <v>0.31712238078224503</v>
      </c>
      <c r="Z308" s="23">
        <v>0.93230672532998116</v>
      </c>
      <c r="AA308" s="23">
        <v>0</v>
      </c>
      <c r="AB308" s="24">
        <v>0.31613241148124871</v>
      </c>
      <c r="AC308" s="25">
        <v>0.66534339023421996</v>
      </c>
      <c r="AD308" s="23">
        <v>0.35658991663358475</v>
      </c>
      <c r="AE308" s="23">
        <v>0.23273124255657007</v>
      </c>
      <c r="AF308" s="23">
        <v>0.16802302500992458</v>
      </c>
      <c r="AG308" s="23">
        <v>6.3145869947275921</v>
      </c>
      <c r="AH308" s="24">
        <v>4.1212653778558872</v>
      </c>
      <c r="AI308" s="25">
        <v>-7.6058005327019826E-2</v>
      </c>
      <c r="AJ308" s="23">
        <v>0.66950663760649887</v>
      </c>
      <c r="AK308" s="23">
        <v>0.14972569808296862</v>
      </c>
      <c r="AL308" s="24">
        <v>0.20828453430314986</v>
      </c>
      <c r="AM308" s="25">
        <v>0.11220094108290808</v>
      </c>
      <c r="AN308" s="23">
        <v>0.66777122407051492</v>
      </c>
      <c r="AO308" s="23">
        <v>0.21110412738319714</v>
      </c>
      <c r="AP308" s="23">
        <v>-5.5484581497797354</v>
      </c>
      <c r="AQ308" s="23">
        <v>3.5470354075005241E-2</v>
      </c>
      <c r="AR308" s="23">
        <v>0.33535132989281463</v>
      </c>
      <c r="AS308" s="23">
        <v>-2.5506153235410878E-2</v>
      </c>
      <c r="AT308" s="23">
        <v>7.0794049863817307E-2</v>
      </c>
      <c r="AU308" s="23">
        <v>4.6364176738656629E-2</v>
      </c>
      <c r="AV308" s="23">
        <v>1.4423965974234112E-2</v>
      </c>
      <c r="AW308" s="23">
        <v>0.24587062504547769</v>
      </c>
      <c r="AX308" s="23">
        <v>1.7026850032743943E-2</v>
      </c>
      <c r="AY308" s="23">
        <v>4.5151683829668796</v>
      </c>
      <c r="AZ308" s="23">
        <v>4.4742554967993318</v>
      </c>
      <c r="BA308" s="23">
        <v>0.13821618428824572</v>
      </c>
      <c r="BB308" s="23">
        <v>0.14454786414349996</v>
      </c>
      <c r="BC308" s="24">
        <v>5.4939905817304312E-2</v>
      </c>
    </row>
    <row r="309" spans="1:55" x14ac:dyDescent="0.2">
      <c r="A309" s="52" t="s">
        <v>943</v>
      </c>
      <c r="B309" s="52" t="s">
        <v>944</v>
      </c>
      <c r="C309" s="52" t="s">
        <v>91</v>
      </c>
      <c r="D309" s="52">
        <v>218222</v>
      </c>
      <c r="E309" s="52" t="s">
        <v>16</v>
      </c>
      <c r="F309" s="52">
        <v>2019</v>
      </c>
      <c r="G309" s="52" t="s">
        <v>17</v>
      </c>
      <c r="H309" s="53">
        <v>43830</v>
      </c>
      <c r="I309" s="53">
        <v>43874</v>
      </c>
      <c r="J309" s="53">
        <v>44025</v>
      </c>
      <c r="K309" s="54">
        <v>1392000000</v>
      </c>
      <c r="L309" s="54">
        <v>1401000000</v>
      </c>
      <c r="M309" s="52" t="s">
        <v>945</v>
      </c>
      <c r="N309" s="21">
        <v>0.86237231806852055</v>
      </c>
      <c r="O309" s="22">
        <v>0.6992326865744587</v>
      </c>
      <c r="P309" s="22">
        <v>0.28043595132202725</v>
      </c>
      <c r="Q309" s="22">
        <v>4.2829566854990579</v>
      </c>
      <c r="R309" s="22">
        <v>0.40826511515398423</v>
      </c>
      <c r="S309" s="22">
        <v>3.7175194469553259E-2</v>
      </c>
      <c r="T309" s="22">
        <v>0.37108992068443097</v>
      </c>
      <c r="U309" s="22">
        <v>2.156846919558784</v>
      </c>
      <c r="V309" s="22">
        <v>0.19639494215765402</v>
      </c>
      <c r="W309" s="22">
        <v>1.96045197740113</v>
      </c>
      <c r="X309" s="23">
        <v>0.22464257069016003</v>
      </c>
      <c r="Y309" s="23">
        <v>0.31632023487862476</v>
      </c>
      <c r="Z309" s="23">
        <v>0.77535742930983997</v>
      </c>
      <c r="AA309" s="23">
        <v>0.19734681146320038</v>
      </c>
      <c r="AB309" s="24">
        <v>0.18928794225113627</v>
      </c>
      <c r="AC309" s="25">
        <v>0.55134676374681735</v>
      </c>
      <c r="AD309" s="23">
        <v>0.15322880838581915</v>
      </c>
      <c r="AE309" s="23">
        <v>0.15322880838581915</v>
      </c>
      <c r="AF309" s="23">
        <v>0.10890248805110109</v>
      </c>
      <c r="AG309" s="23">
        <v>11.006417112299465</v>
      </c>
      <c r="AH309" s="24">
        <v>11.006417112299465</v>
      </c>
      <c r="AI309" s="25">
        <v>-0.87946937506477352</v>
      </c>
      <c r="AJ309" s="23">
        <v>0.47158007917501588</v>
      </c>
      <c r="AK309" s="23">
        <v>0.1354933266808033</v>
      </c>
      <c r="AL309" s="24">
        <v>0.30089185480853187</v>
      </c>
      <c r="AM309" s="25">
        <v>0.49192897497982246</v>
      </c>
      <c r="AN309" s="23">
        <v>4.5171509281678777</v>
      </c>
      <c r="AO309" s="23">
        <v>0.85504220403070774</v>
      </c>
      <c r="AP309" s="23">
        <v>-23.849786931818183</v>
      </c>
      <c r="AQ309" s="23">
        <v>9.311622340764128E-2</v>
      </c>
      <c r="AR309" s="23">
        <v>0.14366968925418025</v>
      </c>
      <c r="AS309" s="23">
        <v>-0.12635309182412413</v>
      </c>
      <c r="AT309" s="23">
        <v>0.12284364775230117</v>
      </c>
      <c r="AU309" s="23">
        <v>0.15698157470309368</v>
      </c>
      <c r="AV309" s="23">
        <v>0.10016215541973307</v>
      </c>
      <c r="AW309" s="23">
        <v>0.33103471936324963</v>
      </c>
      <c r="AX309" s="23">
        <v>0.110196239879237</v>
      </c>
      <c r="AY309" s="23">
        <v>3.1161208823243611</v>
      </c>
      <c r="AZ309" s="23">
        <v>2.5585463025944999</v>
      </c>
      <c r="BA309" s="23">
        <v>0.43915777960076563</v>
      </c>
      <c r="BB309" s="23">
        <v>0.32091181239865285</v>
      </c>
      <c r="BC309" s="24">
        <v>0.17716833660434528</v>
      </c>
    </row>
    <row r="310" spans="1:55" x14ac:dyDescent="0.2">
      <c r="A310" s="52" t="s">
        <v>952</v>
      </c>
      <c r="B310" s="52" t="s">
        <v>953</v>
      </c>
      <c r="C310" s="52" t="s">
        <v>24</v>
      </c>
      <c r="D310" s="52">
        <v>262090</v>
      </c>
      <c r="E310" s="52" t="s">
        <v>16</v>
      </c>
      <c r="F310" s="52">
        <v>2019</v>
      </c>
      <c r="G310" s="52" t="s">
        <v>17</v>
      </c>
      <c r="H310" s="53">
        <v>43830</v>
      </c>
      <c r="I310" s="53">
        <v>43888</v>
      </c>
      <c r="J310" s="53">
        <v>43888</v>
      </c>
      <c r="K310" s="54">
        <v>5534000000</v>
      </c>
      <c r="L310" s="54">
        <v>5629000000</v>
      </c>
      <c r="M310" s="52" t="s">
        <v>954</v>
      </c>
      <c r="N310" s="21">
        <v>0.87936303683448613</v>
      </c>
      <c r="O310" s="22">
        <v>0.65731059996783014</v>
      </c>
      <c r="P310" s="22">
        <v>0.26352474398155595</v>
      </c>
      <c r="Q310" s="22">
        <v>1.6397679989912999</v>
      </c>
      <c r="R310" s="22">
        <v>0.31136559037065342</v>
      </c>
      <c r="S310" s="22">
        <v>9.6693494459304544E-2</v>
      </c>
      <c r="T310" s="22">
        <v>0.21467209591134886</v>
      </c>
      <c r="U310" s="22">
        <v>0.82193292144748453</v>
      </c>
      <c r="V310" s="22">
        <v>0.25524839238431474</v>
      </c>
      <c r="W310" s="22">
        <v>0.5666845290631698</v>
      </c>
      <c r="X310" s="23">
        <v>0.19584686664119219</v>
      </c>
      <c r="Y310" s="23">
        <v>0.86364935683658883</v>
      </c>
      <c r="Z310" s="23">
        <v>0.80415313335880778</v>
      </c>
      <c r="AA310" s="23">
        <v>0.35019225257928926</v>
      </c>
      <c r="AB310" s="24">
        <v>0.37882116927779902</v>
      </c>
      <c r="AC310" s="25">
        <v>0.80253140096618358</v>
      </c>
      <c r="AD310" s="23">
        <v>0.35808695652173911</v>
      </c>
      <c r="AE310" s="23">
        <v>0.26900483091787442</v>
      </c>
      <c r="AF310" s="23">
        <v>0.31445410628019321</v>
      </c>
      <c r="AG310" s="23" t="e">
        <v>#DIV/0!</v>
      </c>
      <c r="AH310" s="24" t="e">
        <v>#DIV/0!</v>
      </c>
      <c r="AI310" s="25">
        <v>-0.67413409596441054</v>
      </c>
      <c r="AJ310" s="23">
        <v>0.33746179829499756</v>
      </c>
      <c r="AK310" s="23">
        <v>8.7152444870565671E-2</v>
      </c>
      <c r="AL310" s="24">
        <v>0.24138063279002878</v>
      </c>
      <c r="AM310" s="25">
        <v>0.25647774555541547</v>
      </c>
      <c r="AN310" s="23">
        <v>0.8156285462110705</v>
      </c>
      <c r="AO310" s="23">
        <v>0.30897735957202904</v>
      </c>
      <c r="AP310" s="23">
        <v>-11.5</v>
      </c>
      <c r="AQ310" s="23">
        <v>9.7159199465036303E-2</v>
      </c>
      <c r="AR310" s="23">
        <v>0.24324637681159419</v>
      </c>
      <c r="AS310" s="23">
        <v>-0.16398067632850241</v>
      </c>
      <c r="AT310" s="23">
        <v>7.5157623232709206E-2</v>
      </c>
      <c r="AU310" s="23">
        <v>0.23167658570586028</v>
      </c>
      <c r="AV310" s="23">
        <v>0.1657142857142857</v>
      </c>
      <c r="AW310" s="23">
        <v>0.35010429703796414</v>
      </c>
      <c r="AX310" s="23">
        <v>0.24035600055625087</v>
      </c>
      <c r="AY310" s="23">
        <v>2.814203227024985</v>
      </c>
      <c r="AZ310" s="23">
        <v>2.2837407587286167</v>
      </c>
      <c r="BA310" s="23">
        <v>0.53106372518896328</v>
      </c>
      <c r="BB310" s="23">
        <v>0.26694151486097795</v>
      </c>
      <c r="BC310" s="24">
        <v>0.10693162091161876</v>
      </c>
    </row>
    <row r="311" spans="1:55" x14ac:dyDescent="0.2">
      <c r="A311" s="52" t="s">
        <v>973</v>
      </c>
      <c r="B311" s="52" t="s">
        <v>974</v>
      </c>
      <c r="C311" s="52" t="s">
        <v>91</v>
      </c>
      <c r="D311" s="52">
        <v>133209</v>
      </c>
      <c r="E311" s="52" t="s">
        <v>16</v>
      </c>
      <c r="F311" s="52">
        <v>2020</v>
      </c>
      <c r="G311" s="52" t="s">
        <v>17</v>
      </c>
      <c r="H311" s="53">
        <v>44012</v>
      </c>
      <c r="I311" s="53">
        <v>44049</v>
      </c>
      <c r="J311" s="53">
        <v>44049</v>
      </c>
      <c r="K311" s="54">
        <v>2481200000</v>
      </c>
      <c r="L311" s="54">
        <v>2612300000</v>
      </c>
      <c r="M311" s="52" t="s">
        <v>975</v>
      </c>
      <c r="N311" s="21">
        <v>0.84870815138282385</v>
      </c>
      <c r="O311" s="22">
        <v>0.68198083454633673</v>
      </c>
      <c r="P311" s="22">
        <v>0.490690198932557</v>
      </c>
      <c r="Q311" s="22">
        <v>1.5747685481462519</v>
      </c>
      <c r="R311" s="22">
        <v>0.28765534382767194</v>
      </c>
      <c r="S311" s="22">
        <v>9.265120132560066E-2</v>
      </c>
      <c r="T311" s="22">
        <v>0.19500414250207126</v>
      </c>
      <c r="U311" s="22">
        <v>0.74064593199368578</v>
      </c>
      <c r="V311" s="22">
        <v>0.23855539912112292</v>
      </c>
      <c r="W311" s="22">
        <v>0.50209053287256278</v>
      </c>
      <c r="X311" s="23">
        <v>0.23187241093620548</v>
      </c>
      <c r="Y311" s="23">
        <v>0.82232006595681229</v>
      </c>
      <c r="Z311" s="23">
        <v>0.76812758906379452</v>
      </c>
      <c r="AA311" s="23">
        <v>0.33057995028997517</v>
      </c>
      <c r="AB311" s="24">
        <v>0.38838442419221209</v>
      </c>
      <c r="AC311" s="25">
        <v>0.5031712473572939</v>
      </c>
      <c r="AD311" s="23">
        <v>0.22136715997181114</v>
      </c>
      <c r="AE311" s="23">
        <v>0.22136715997181114</v>
      </c>
      <c r="AF311" s="23">
        <v>0.18360817477096547</v>
      </c>
      <c r="AG311" s="23">
        <v>50.664516129032258</v>
      </c>
      <c r="AH311" s="24">
        <v>50.664516129032258</v>
      </c>
      <c r="AI311" s="25">
        <v>-0.48077917600413722</v>
      </c>
      <c r="AJ311" s="23">
        <v>0.52774745269286749</v>
      </c>
      <c r="AK311" s="23">
        <v>0.27690092165898617</v>
      </c>
      <c r="AL311" s="24">
        <v>0.50123847926267284</v>
      </c>
      <c r="AM311" s="25">
        <v>0.27789154827424378</v>
      </c>
      <c r="AN311" s="23">
        <v>1.513503135799309</v>
      </c>
      <c r="AO311" s="23">
        <v>0.58782104391052192</v>
      </c>
      <c r="AP311" s="23">
        <v>-14.221286831028262</v>
      </c>
      <c r="AQ311" s="23">
        <v>0.10792874896437449</v>
      </c>
      <c r="AR311" s="23">
        <v>0.24528541226215644</v>
      </c>
      <c r="AS311" s="23">
        <v>-0.11792811839323467</v>
      </c>
      <c r="AT311" s="23">
        <v>0.14418392709196354</v>
      </c>
      <c r="AU311" s="23">
        <v>0.62008733624454149</v>
      </c>
      <c r="AV311" s="23">
        <v>0.5889400921658986</v>
      </c>
      <c r="AW311" s="23">
        <v>0.7393890470323321</v>
      </c>
      <c r="AX311" s="23">
        <v>0.86875982495645154</v>
      </c>
      <c r="AY311" s="23">
        <v>2.2106201451674519</v>
      </c>
      <c r="AZ311" s="23">
        <v>1.1803769260155355</v>
      </c>
      <c r="BA311" s="23">
        <v>1.5696630075996008</v>
      </c>
      <c r="BB311" s="23">
        <v>0.45236175115207372</v>
      </c>
      <c r="BC311" s="24">
        <v>0.17903880352013132</v>
      </c>
    </row>
    <row r="312" spans="1:55" x14ac:dyDescent="0.2">
      <c r="A312" s="52" t="s">
        <v>928</v>
      </c>
      <c r="B312" s="52" t="s">
        <v>929</v>
      </c>
      <c r="C312" s="52" t="s">
        <v>15</v>
      </c>
      <c r="D312" s="52">
        <v>354246</v>
      </c>
      <c r="E312" s="52" t="s">
        <v>16</v>
      </c>
      <c r="F312" s="52">
        <v>2020</v>
      </c>
      <c r="G312" s="52" t="s">
        <v>17</v>
      </c>
      <c r="H312" s="53">
        <v>44012</v>
      </c>
      <c r="I312" s="53">
        <v>44069</v>
      </c>
      <c r="J312" s="53">
        <v>44069</v>
      </c>
      <c r="K312" s="54">
        <v>128523335</v>
      </c>
      <c r="L312" s="54">
        <v>128848132</v>
      </c>
      <c r="M312" s="52" t="s">
        <v>930</v>
      </c>
      <c r="N312" s="21">
        <v>1.5516598573294842</v>
      </c>
      <c r="O312" s="22">
        <v>0.97528882378295079</v>
      </c>
      <c r="P312" s="22">
        <v>0.2402253481401346</v>
      </c>
      <c r="Q312" s="22">
        <v>2.2207058170076377</v>
      </c>
      <c r="R312" s="22">
        <v>0.42870118428798104</v>
      </c>
      <c r="S312" s="22">
        <v>4.1013337140504633E-2</v>
      </c>
      <c r="T312" s="22">
        <v>0.38768784714747639</v>
      </c>
      <c r="U312" s="22">
        <v>1.3807203979943636</v>
      </c>
      <c r="V312" s="22">
        <v>0.13209189350331865</v>
      </c>
      <c r="W312" s="22">
        <v>1.248628504491045</v>
      </c>
      <c r="X312" s="23">
        <v>0.24750011259898261</v>
      </c>
      <c r="Y312" s="23">
        <v>0.75948320934757874</v>
      </c>
      <c r="Z312" s="23">
        <v>0.75249988740101736</v>
      </c>
      <c r="AA312" s="23">
        <v>0.39871616387906711</v>
      </c>
      <c r="AB312" s="24">
        <v>0.31049094726978244</v>
      </c>
      <c r="AC312" s="25">
        <v>0.24891365935722046</v>
      </c>
      <c r="AD312" s="23">
        <v>0.12795782854539295</v>
      </c>
      <c r="AE312" s="23">
        <v>0.12795782854539295</v>
      </c>
      <c r="AF312" s="23">
        <v>8.8082891339649749E-2</v>
      </c>
      <c r="AG312" s="23">
        <v>5.6867968367184689</v>
      </c>
      <c r="AH312" s="24">
        <v>5.6867968367184689</v>
      </c>
      <c r="AI312" s="25">
        <v>0.21695850549675536</v>
      </c>
      <c r="AJ312" s="23">
        <v>0.65778387757740264</v>
      </c>
      <c r="AK312" s="23">
        <v>0.19110755000274765</v>
      </c>
      <c r="AL312" s="24">
        <v>0.24474138730776071</v>
      </c>
      <c r="AM312" s="25">
        <v>0.19684022054884623</v>
      </c>
      <c r="AN312" s="23">
        <v>2.2347157042089547</v>
      </c>
      <c r="AO312" s="23">
        <v>0.69385899587849731</v>
      </c>
      <c r="AP312" s="23">
        <v>7.8853498123881947</v>
      </c>
      <c r="AQ312" s="23">
        <v>6.1117106539004158E-2</v>
      </c>
      <c r="AR312" s="23">
        <v>0.1512136085376824</v>
      </c>
      <c r="AS312" s="23">
        <v>3.2807078519106976E-2</v>
      </c>
      <c r="AT312" s="23">
        <v>0.10492092258312047</v>
      </c>
      <c r="AU312" s="23">
        <v>-0.93795874885218489</v>
      </c>
      <c r="AV312" s="23">
        <v>-0.34898594090963075</v>
      </c>
      <c r="AW312" s="23">
        <v>0.27063247753342284</v>
      </c>
      <c r="AX312" s="23">
        <v>-0.38590501938251937</v>
      </c>
      <c r="AY312" s="23">
        <v>4.8285485055485209</v>
      </c>
      <c r="AZ312" s="23">
        <v>4.3969701828698007</v>
      </c>
      <c r="BA312" s="23">
        <v>-2.4479347050295064</v>
      </c>
      <c r="BB312" s="23">
        <v>0.20710157490411302</v>
      </c>
      <c r="BC312" s="24">
        <v>0.10563402270404929</v>
      </c>
    </row>
    <row r="313" spans="1:55" x14ac:dyDescent="0.2">
      <c r="A313" s="52" t="s">
        <v>985</v>
      </c>
      <c r="B313" s="52" t="s">
        <v>986</v>
      </c>
      <c r="C313" s="52" t="s">
        <v>45</v>
      </c>
      <c r="D313" s="52">
        <v>404717</v>
      </c>
      <c r="E313" s="52" t="s">
        <v>16</v>
      </c>
      <c r="F313" s="52">
        <v>2019</v>
      </c>
      <c r="G313" s="52" t="s">
        <v>17</v>
      </c>
      <c r="H313" s="53">
        <v>43830</v>
      </c>
      <c r="I313" s="53">
        <v>43860</v>
      </c>
      <c r="J313" s="53">
        <v>43860</v>
      </c>
      <c r="K313" s="54">
        <v>270699000</v>
      </c>
      <c r="L313" s="54">
        <v>271332000</v>
      </c>
      <c r="M313" s="59" t="s">
        <v>987</v>
      </c>
      <c r="N313" s="21">
        <v>1.8127674130163154</v>
      </c>
      <c r="O313" s="22">
        <v>0.3371602681618685</v>
      </c>
      <c r="P313" s="22">
        <v>0.23325750326928571</v>
      </c>
      <c r="Q313" s="22">
        <v>0.96321795909991981</v>
      </c>
      <c r="R313" s="22">
        <v>0</v>
      </c>
      <c r="S313" s="22">
        <v>0</v>
      </c>
      <c r="T313" s="22">
        <v>0</v>
      </c>
      <c r="U313" s="22">
        <v>0</v>
      </c>
      <c r="V313" s="22">
        <v>0</v>
      </c>
      <c r="W313" s="22">
        <v>0</v>
      </c>
      <c r="X313" s="23">
        <v>0.88329618965700185</v>
      </c>
      <c r="Y313" s="23">
        <v>0.51537943299745392</v>
      </c>
      <c r="Z313" s="23">
        <v>0.11670381034299815</v>
      </c>
      <c r="AA313" s="23">
        <v>0</v>
      </c>
      <c r="AB313" s="24">
        <v>0.50936779350697869</v>
      </c>
      <c r="AC313" s="25">
        <v>0.24754427145830538</v>
      </c>
      <c r="AD313" s="23">
        <v>0.13248386339039711</v>
      </c>
      <c r="AE313" s="23">
        <v>0.13248386339039711</v>
      </c>
      <c r="AF313" s="23">
        <v>9.9550012792573195E-2</v>
      </c>
      <c r="AG313" s="23" t="e">
        <v>#DIV/0!</v>
      </c>
      <c r="AH313" s="24" t="e">
        <v>#DIV/0!</v>
      </c>
      <c r="AI313" s="25">
        <v>-0.68076971263381114</v>
      </c>
      <c r="AJ313" s="23">
        <v>0.20637390056621654</v>
      </c>
      <c r="AK313" s="23" t="e">
        <v>#DIV/0!</v>
      </c>
      <c r="AL313" s="24" t="e">
        <v>#DIV/0!</v>
      </c>
      <c r="AM313" s="25">
        <v>0.18627088150262541</v>
      </c>
      <c r="AN313" s="23">
        <v>1.8711286546064805</v>
      </c>
      <c r="AO313" s="23">
        <v>0.95309267416458454</v>
      </c>
      <c r="AP313" s="23">
        <v>2.406603684218712</v>
      </c>
      <c r="AQ313" s="23">
        <v>9.4880387905592195E-2</v>
      </c>
      <c r="AR313" s="23">
        <v>0.10550764093102517</v>
      </c>
      <c r="AS313" s="23">
        <v>-7.1826406397285325E-2</v>
      </c>
      <c r="AT313" s="23">
        <v>0.10055855963974755</v>
      </c>
      <c r="AU313" s="23">
        <v>0.16304600135904226</v>
      </c>
      <c r="AV313" s="23" t="e">
        <v>#DIV/0!</v>
      </c>
      <c r="AW313" s="23" t="e">
        <v>#DIV/0!</v>
      </c>
      <c r="AX313" s="23" t="e">
        <v>#DIV/0!</v>
      </c>
      <c r="AY313" s="23">
        <v>0</v>
      </c>
      <c r="AZ313" s="23">
        <v>-0.90012283341660182</v>
      </c>
      <c r="BA313" s="23">
        <v>0.83733254647388611</v>
      </c>
      <c r="BB313" s="23" t="e">
        <v>#DIV/0!</v>
      </c>
      <c r="BC313" s="24">
        <v>0.24626588449463652</v>
      </c>
    </row>
    <row r="314" spans="1:55" x14ac:dyDescent="0.2">
      <c r="A314" s="52" t="s">
        <v>925</v>
      </c>
      <c r="B314" s="52" t="s">
        <v>926</v>
      </c>
      <c r="C314" s="52" t="s">
        <v>59</v>
      </c>
      <c r="D314" s="52">
        <v>448316</v>
      </c>
      <c r="E314" s="52" t="s">
        <v>16</v>
      </c>
      <c r="F314" s="52">
        <v>2019</v>
      </c>
      <c r="G314" s="52" t="s">
        <v>17</v>
      </c>
      <c r="H314" s="53">
        <v>43830</v>
      </c>
      <c r="I314" s="53">
        <v>43887</v>
      </c>
      <c r="J314" s="53">
        <v>43887</v>
      </c>
      <c r="K314" s="54">
        <v>93800000</v>
      </c>
      <c r="L314" s="54">
        <v>94100000</v>
      </c>
      <c r="M314" s="52" t="s">
        <v>927</v>
      </c>
      <c r="N314" s="21">
        <v>3.4241503177673391</v>
      </c>
      <c r="O314" s="22">
        <v>2.3270240397899973</v>
      </c>
      <c r="P314" s="22">
        <v>1.0602376347057199</v>
      </c>
      <c r="Q314" s="22">
        <v>1.356170628459785</v>
      </c>
      <c r="R314" s="22">
        <v>0.37791260123275933</v>
      </c>
      <c r="S314" s="22">
        <v>8.8587302026037207E-3</v>
      </c>
      <c r="T314" s="22">
        <v>0.36905387103015563</v>
      </c>
      <c r="U314" s="22">
        <v>0.89042657114946266</v>
      </c>
      <c r="V314" s="22">
        <v>2.0872679908824486E-2</v>
      </c>
      <c r="W314" s="22">
        <v>0.8695538912406382</v>
      </c>
      <c r="X314" s="23">
        <v>0.34251914093811325</v>
      </c>
      <c r="Y314" s="23">
        <v>0.51369118311225603</v>
      </c>
      <c r="Z314" s="23">
        <v>0.65748085906188669</v>
      </c>
      <c r="AA314" s="23">
        <v>0.12696591945603802</v>
      </c>
      <c r="AB314" s="24">
        <v>0.42441747975344812</v>
      </c>
      <c r="AC314" s="25">
        <v>0.23606105423373491</v>
      </c>
      <c r="AD314" s="23">
        <v>0.15130020246112316</v>
      </c>
      <c r="AE314" s="23">
        <v>0.15130020246112316</v>
      </c>
      <c r="AF314" s="23">
        <v>9.9995692316528578E-2</v>
      </c>
      <c r="AG314" s="23">
        <v>8.1809006211180133</v>
      </c>
      <c r="AH314" s="24">
        <v>8.1809006211180133</v>
      </c>
      <c r="AI314" s="25">
        <v>-0.28391585224449228</v>
      </c>
      <c r="AJ314" s="23">
        <v>1.6681403702680297</v>
      </c>
      <c r="AK314" s="23">
        <v>0.33230938014262207</v>
      </c>
      <c r="AL314" s="24">
        <v>0.44154324373742915</v>
      </c>
      <c r="AM314" s="25">
        <v>0.22676652556170629</v>
      </c>
      <c r="AN314" s="23">
        <v>2.2677629436665581</v>
      </c>
      <c r="AO314" s="23">
        <v>0.96247823322922132</v>
      </c>
      <c r="AP314" s="23">
        <v>3.9691667616550781</v>
      </c>
      <c r="AQ314" s="23">
        <v>9.6243677271345252E-2</v>
      </c>
      <c r="AR314" s="23">
        <v>0.17336990077969072</v>
      </c>
      <c r="AS314" s="23">
        <v>-4.9222463133408959E-2</v>
      </c>
      <c r="AT314" s="23">
        <v>0.16686475579756213</v>
      </c>
      <c r="AU314" s="23">
        <v>0.91295938104448737</v>
      </c>
      <c r="AV314" s="23">
        <v>0.24165295300786249</v>
      </c>
      <c r="AW314" s="23">
        <v>0.45214200119832237</v>
      </c>
      <c r="AX314" s="23">
        <v>0.24745356500898741</v>
      </c>
      <c r="AY314" s="23">
        <v>2.5951409319540666</v>
      </c>
      <c r="AZ314" s="23">
        <v>1.8668501471006929</v>
      </c>
      <c r="BA314" s="23">
        <v>0.94887995404939685</v>
      </c>
      <c r="BB314" s="23">
        <v>0.385335527518742</v>
      </c>
      <c r="BC314" s="24">
        <v>0.16180896805896805</v>
      </c>
    </row>
    <row r="315" spans="1:55" x14ac:dyDescent="0.2">
      <c r="A315" s="52" t="s">
        <v>946</v>
      </c>
      <c r="B315" s="52" t="s">
        <v>947</v>
      </c>
      <c r="C315" s="52" t="s">
        <v>24</v>
      </c>
      <c r="D315" s="52">
        <v>378197</v>
      </c>
      <c r="E315" s="52" t="s">
        <v>16</v>
      </c>
      <c r="F315" s="52">
        <v>2019</v>
      </c>
      <c r="G315" s="52" t="s">
        <v>17</v>
      </c>
      <c r="H315" s="53">
        <v>43861</v>
      </c>
      <c r="I315" s="53">
        <v>43886</v>
      </c>
      <c r="J315" s="53">
        <v>43886</v>
      </c>
      <c r="K315" s="54">
        <v>110974000</v>
      </c>
      <c r="L315" s="54">
        <v>111624000</v>
      </c>
      <c r="M315" s="52" t="s">
        <v>948</v>
      </c>
      <c r="N315" s="21">
        <v>1.8016797931916857</v>
      </c>
      <c r="O315" s="22">
        <v>1.3337694276066028</v>
      </c>
      <c r="P315" s="22">
        <v>0.25153244751137865</v>
      </c>
      <c r="Q315" s="22">
        <v>1.3237288472910886</v>
      </c>
      <c r="R315" s="22">
        <v>0.31719732344900198</v>
      </c>
      <c r="S315" s="22">
        <v>1.5254113900238645E-3</v>
      </c>
      <c r="T315" s="22">
        <v>0.3156719120589781</v>
      </c>
      <c r="U315" s="22">
        <v>0.73708057078196787</v>
      </c>
      <c r="V315" s="22">
        <v>3.5446424509848521E-3</v>
      </c>
      <c r="W315" s="22">
        <v>0.73353592833098302</v>
      </c>
      <c r="X315" s="23">
        <v>0.21019584728389903</v>
      </c>
      <c r="Y315" s="23">
        <v>1.3123866922941665</v>
      </c>
      <c r="Z315" s="23">
        <v>0.78980415271610094</v>
      </c>
      <c r="AA315" s="23">
        <v>0.47582726115397816</v>
      </c>
      <c r="AB315" s="24">
        <v>0.43034280921621321</v>
      </c>
      <c r="AC315" s="25">
        <v>0.48412389338180856</v>
      </c>
      <c r="AD315" s="23">
        <v>0.13573002209335108</v>
      </c>
      <c r="AE315" s="23">
        <v>0.13573002209335108</v>
      </c>
      <c r="AF315" s="23">
        <v>7.8912553538490665E-2</v>
      </c>
      <c r="AG315" s="23">
        <v>3.1354471245123405</v>
      </c>
      <c r="AH315" s="24">
        <v>3.1354471245123405</v>
      </c>
      <c r="AI315" s="25">
        <v>0.413047605160275</v>
      </c>
      <c r="AJ315" s="23">
        <v>0.47647319462214482</v>
      </c>
      <c r="AK315" s="23">
        <v>0.16027367208048157</v>
      </c>
      <c r="AL315" s="24">
        <v>0.17524897360915906</v>
      </c>
      <c r="AM315" s="25">
        <v>8.0871440431242322E-2</v>
      </c>
      <c r="AN315" s="23">
        <v>1.0248235141927853</v>
      </c>
      <c r="AO315" s="23">
        <v>0.44102543004855499</v>
      </c>
      <c r="AP315" s="23">
        <v>4.7153742884847771</v>
      </c>
      <c r="AQ315" s="23">
        <v>3.4802442860542467E-2</v>
      </c>
      <c r="AR315" s="23">
        <v>0.1260437643241796</v>
      </c>
      <c r="AS315" s="23">
        <v>5.2062074999488499E-2</v>
      </c>
      <c r="AT315" s="23">
        <v>5.5588505366010031E-2</v>
      </c>
      <c r="AU315" s="23">
        <v>-0.16268850808565974</v>
      </c>
      <c r="AV315" s="23">
        <v>-5.9837561444830441E-2</v>
      </c>
      <c r="AW315" s="23">
        <v>0.17609582367792112</v>
      </c>
      <c r="AX315" s="23">
        <v>-6.0126712599216779E-2</v>
      </c>
      <c r="AY315" s="23">
        <v>5.2989517144820786</v>
      </c>
      <c r="AZ315" s="23">
        <v>4.8087204682665607</v>
      </c>
      <c r="BA315" s="23">
        <v>-0.54537304775046358</v>
      </c>
      <c r="BB315" s="23">
        <v>0.18871657148091986</v>
      </c>
      <c r="BC315" s="24">
        <v>6.776647531429783E-2</v>
      </c>
    </row>
    <row r="316" spans="1:55" x14ac:dyDescent="0.2">
      <c r="A316" s="52" t="s">
        <v>976</v>
      </c>
      <c r="B316" s="52" t="s">
        <v>977</v>
      </c>
      <c r="C316" s="52" t="s">
        <v>72</v>
      </c>
      <c r="D316" s="52">
        <v>113992</v>
      </c>
      <c r="E316" s="52" t="s">
        <v>16</v>
      </c>
      <c r="F316" s="52">
        <v>2019</v>
      </c>
      <c r="G316" s="52" t="s">
        <v>17</v>
      </c>
      <c r="H316" s="53">
        <v>43830</v>
      </c>
      <c r="I316" s="53">
        <v>43872</v>
      </c>
      <c r="J316" s="53">
        <v>43872</v>
      </c>
      <c r="K316" s="54">
        <v>631444000</v>
      </c>
      <c r="L316" s="54">
        <v>654547000</v>
      </c>
      <c r="M316" s="52" t="s">
        <v>978</v>
      </c>
      <c r="N316" s="21">
        <v>0.8809023901890235</v>
      </c>
      <c r="O316" s="22">
        <v>0.8809023901890235</v>
      </c>
      <c r="P316" s="22">
        <v>0.53006563660890016</v>
      </c>
      <c r="Q316" s="22">
        <v>0.53544728661452545</v>
      </c>
      <c r="R316" s="22">
        <v>0.29741011219816221</v>
      </c>
      <c r="S316" s="22">
        <v>0</v>
      </c>
      <c r="T316" s="22">
        <v>0.29741011219816221</v>
      </c>
      <c r="U316" s="22">
        <v>0.45665754978638978</v>
      </c>
      <c r="V316" s="22">
        <v>0</v>
      </c>
      <c r="W316" s="22">
        <v>0.45665754978638978</v>
      </c>
      <c r="X316" s="23">
        <v>4.5202507503400415E-2</v>
      </c>
      <c r="Y316" s="23">
        <v>0.6512760214679062</v>
      </c>
      <c r="Z316" s="23">
        <v>0.95479749249659962</v>
      </c>
      <c r="AA316" s="23">
        <v>0</v>
      </c>
      <c r="AB316" s="24">
        <v>0.6512760214679062</v>
      </c>
      <c r="AC316" s="25">
        <v>0.7240973980527956</v>
      </c>
      <c r="AD316" s="23">
        <v>0.64006892408352678</v>
      </c>
      <c r="AE316" s="23">
        <v>0.29782674161965589</v>
      </c>
      <c r="AF316" s="23">
        <v>0.47046781966486129</v>
      </c>
      <c r="AG316" s="23">
        <v>8.8843523523356662</v>
      </c>
      <c r="AH316" s="24">
        <v>4.1339262272194972</v>
      </c>
      <c r="AI316" s="25">
        <v>-0.3708420456583249</v>
      </c>
      <c r="AJ316" s="23">
        <v>1.1021546702859377</v>
      </c>
      <c r="AK316" s="23">
        <v>7.7136190807279459E-2</v>
      </c>
      <c r="AL316" s="24">
        <v>0.19016104399533104</v>
      </c>
      <c r="AM316" s="25">
        <v>6.0101372426221392E-2</v>
      </c>
      <c r="AN316" s="23">
        <v>0.12774810500117675</v>
      </c>
      <c r="AO316" s="23">
        <v>8.3199277575230726E-2</v>
      </c>
      <c r="AP316" s="23">
        <v>-13.613875388822354</v>
      </c>
      <c r="AQ316" s="23">
        <v>3.9142582718510385E-2</v>
      </c>
      <c r="AR316" s="23">
        <v>0.67976332341626378</v>
      </c>
      <c r="AS316" s="23">
        <v>-0.25208482141918881</v>
      </c>
      <c r="AT316" s="23">
        <v>5.6555817430371066E-2</v>
      </c>
      <c r="AU316" s="23">
        <v>0.76851935240622937</v>
      </c>
      <c r="AV316" s="23">
        <v>0.13259703590084124</v>
      </c>
      <c r="AW316" s="23">
        <v>0.19016104399533104</v>
      </c>
      <c r="AX316" s="23">
        <v>0.13259703590084124</v>
      </c>
      <c r="AY316" s="23">
        <v>5.584823252543476</v>
      </c>
      <c r="AZ316" s="23">
        <v>5.0740618258423407</v>
      </c>
      <c r="BA316" s="23">
        <v>1.0074884329429783</v>
      </c>
      <c r="BB316" s="23">
        <v>8.3315827973025419E-2</v>
      </c>
      <c r="BC316" s="24">
        <v>2.6119249418756992E-2</v>
      </c>
    </row>
    <row r="317" spans="1:55" x14ac:dyDescent="0.2">
      <c r="A317" s="52" t="s">
        <v>955</v>
      </c>
      <c r="B317" s="52" t="s">
        <v>956</v>
      </c>
      <c r="C317" s="52" t="s">
        <v>91</v>
      </c>
      <c r="D317" s="52">
        <v>82860</v>
      </c>
      <c r="E317" s="52" t="s">
        <v>16</v>
      </c>
      <c r="F317" s="52">
        <v>2019</v>
      </c>
      <c r="G317" s="52" t="s">
        <v>17</v>
      </c>
      <c r="H317" s="53">
        <v>43830</v>
      </c>
      <c r="I317" s="53">
        <v>43868</v>
      </c>
      <c r="J317" s="53">
        <v>43868</v>
      </c>
      <c r="K317" s="54">
        <v>1553000000</v>
      </c>
      <c r="L317" s="54">
        <v>1556000000</v>
      </c>
      <c r="M317" s="52" t="s">
        <v>957</v>
      </c>
      <c r="N317" s="21">
        <v>1.0892582169595921</v>
      </c>
      <c r="O317" s="22">
        <v>0.59889555567355179</v>
      </c>
      <c r="P317" s="22">
        <v>0.3643073328731482</v>
      </c>
      <c r="Q317" s="22">
        <v>-5.4666111053234712</v>
      </c>
      <c r="R317" s="22">
        <v>0.72408163265306125</v>
      </c>
      <c r="S317" s="22">
        <v>0.10236734693877551</v>
      </c>
      <c r="T317" s="22">
        <v>0.62171428571428566</v>
      </c>
      <c r="U317" s="22">
        <v>-3.2341910615689136</v>
      </c>
      <c r="V317" s="22">
        <v>-0.45723512865923532</v>
      </c>
      <c r="W317" s="22">
        <v>-2.776955932909678</v>
      </c>
      <c r="X317" s="23">
        <v>0.47846064139941691</v>
      </c>
      <c r="Y317" s="23">
        <v>-0.27501146000458399</v>
      </c>
      <c r="Z317" s="23">
        <v>0.52153935860058309</v>
      </c>
      <c r="AA317" s="23">
        <v>0.13662973760932945</v>
      </c>
      <c r="AB317" s="24">
        <v>-0.22388338192419824</v>
      </c>
      <c r="AC317" s="25">
        <v>0.24758409157993352</v>
      </c>
      <c r="AD317" s="23">
        <v>0.13599671462121893</v>
      </c>
      <c r="AE317" s="23">
        <v>0.13514970290422351</v>
      </c>
      <c r="AF317" s="23">
        <v>9.2208775554728506E-2</v>
      </c>
      <c r="AG317" s="23">
        <v>18.59122807017544</v>
      </c>
      <c r="AH317" s="24">
        <v>18.475438596491227</v>
      </c>
      <c r="AI317" s="25">
        <v>-0.79890981169474728</v>
      </c>
      <c r="AJ317" s="23">
        <v>0.53576169489725478</v>
      </c>
      <c r="AK317" s="23">
        <v>9.4346915767434369E-2</v>
      </c>
      <c r="AL317" s="24">
        <v>0.32501207923981318</v>
      </c>
      <c r="AM317" s="25">
        <v>-0.74851547036149602</v>
      </c>
      <c r="AN317" s="23">
        <v>-8.1176164183769135</v>
      </c>
      <c r="AO317" s="23">
        <v>1.817399416909621</v>
      </c>
      <c r="AP317" s="23">
        <v>46.353955978584175</v>
      </c>
      <c r="AQ317" s="23">
        <v>0.16758017492711369</v>
      </c>
      <c r="AR317" s="23">
        <v>0.12949012461339049</v>
      </c>
      <c r="AS317" s="23">
        <v>-0.10345093107121316</v>
      </c>
      <c r="AT317" s="23">
        <v>0.23533527696793002</v>
      </c>
      <c r="AU317" s="23">
        <v>0.43960070089736103</v>
      </c>
      <c r="AV317" s="23">
        <v>0.26667740376872284</v>
      </c>
      <c r="AW317" s="23">
        <v>0.3785264105642257</v>
      </c>
      <c r="AX317" s="23">
        <v>0.31058673469387754</v>
      </c>
      <c r="AY317" s="23">
        <v>2.9296027177503068</v>
      </c>
      <c r="AZ317" s="23">
        <v>2.2821553269793338</v>
      </c>
      <c r="BA317" s="23">
        <v>1.1522616562282533</v>
      </c>
      <c r="BB317" s="23">
        <v>0.33921726526010632</v>
      </c>
      <c r="BC317" s="24">
        <v>0.43802512270193827</v>
      </c>
    </row>
    <row r="318" spans="1:55" x14ac:dyDescent="0.2">
      <c r="A318" s="52" t="s">
        <v>940</v>
      </c>
      <c r="B318" s="52" t="s">
        <v>941</v>
      </c>
      <c r="C318" s="52" t="s">
        <v>15</v>
      </c>
      <c r="D318" s="52">
        <v>334445</v>
      </c>
      <c r="E318" s="52" t="s">
        <v>16</v>
      </c>
      <c r="F318" s="52">
        <v>2019</v>
      </c>
      <c r="G318" s="52" t="s">
        <v>17</v>
      </c>
      <c r="H318" s="53">
        <v>43830</v>
      </c>
      <c r="I318" s="53">
        <v>43886</v>
      </c>
      <c r="J318" s="53">
        <v>43886</v>
      </c>
      <c r="K318" s="54">
        <v>168100000</v>
      </c>
      <c r="L318" s="54">
        <v>170000000</v>
      </c>
      <c r="M318" s="52" t="s">
        <v>942</v>
      </c>
      <c r="N318" s="21">
        <v>1.4177570093457943</v>
      </c>
      <c r="O318" s="22">
        <v>0.91388518024032039</v>
      </c>
      <c r="P318" s="22">
        <v>0.11014686248331108</v>
      </c>
      <c r="Q318" s="22">
        <v>1.1185833461282564</v>
      </c>
      <c r="R318" s="22">
        <v>0.24860490397390989</v>
      </c>
      <c r="S318" s="22">
        <v>0</v>
      </c>
      <c r="T318" s="22">
        <v>0.24860490397390989</v>
      </c>
      <c r="U318" s="22">
        <v>0.52669020932493982</v>
      </c>
      <c r="V318" s="22">
        <v>0</v>
      </c>
      <c r="W318" s="22">
        <v>0.52669020932493982</v>
      </c>
      <c r="X318" s="23">
        <v>0.2565285662519628</v>
      </c>
      <c r="Y318" s="23">
        <v>1.2671206225680933</v>
      </c>
      <c r="Z318" s="23">
        <v>0.74347143374803715</v>
      </c>
      <c r="AA318" s="23">
        <v>0.54554897934533153</v>
      </c>
      <c r="AB318" s="24">
        <v>0.47201352820388937</v>
      </c>
      <c r="AC318" s="25">
        <v>0.3555728391721899</v>
      </c>
      <c r="AD318" s="23">
        <v>0.14625321249830922</v>
      </c>
      <c r="AE318" s="23">
        <v>0.14625321249830922</v>
      </c>
      <c r="AF318" s="23">
        <v>0.12028269985121061</v>
      </c>
      <c r="AG318" s="23">
        <v>14.368770764119601</v>
      </c>
      <c r="AH318" s="24">
        <v>14.368770764119601</v>
      </c>
      <c r="AI318" s="25">
        <v>-4.8441926345609065E-2</v>
      </c>
      <c r="AJ318" s="23">
        <v>0.4712950600801068</v>
      </c>
      <c r="AK318" s="23">
        <v>0.22378777572636285</v>
      </c>
      <c r="AL318" s="24">
        <v>0.34301817121756872</v>
      </c>
      <c r="AM318" s="25">
        <v>0.18204616408209223</v>
      </c>
      <c r="AN318" s="23">
        <v>1.5134858488151901</v>
      </c>
      <c r="AO318" s="23">
        <v>0.71438579538591618</v>
      </c>
      <c r="AP318" s="23">
        <v>9.450942793224673</v>
      </c>
      <c r="AQ318" s="23">
        <v>8.5928252204372516E-2</v>
      </c>
      <c r="AR318" s="23">
        <v>0.11936967401596105</v>
      </c>
      <c r="AS318" s="23">
        <v>-5.782496956580549E-3</v>
      </c>
      <c r="AT318" s="23">
        <v>8.527599951684986E-2</v>
      </c>
      <c r="AU318" s="23">
        <v>2.8170894526034714E-2</v>
      </c>
      <c r="AV318" s="23">
        <v>2.0503352443883006E-2</v>
      </c>
      <c r="AW318" s="23">
        <v>0.34301817121756872</v>
      </c>
      <c r="AX318" s="23">
        <v>2.0503352443883006E-2</v>
      </c>
      <c r="AY318" s="23">
        <v>2.3794219653179192</v>
      </c>
      <c r="AZ318" s="23">
        <v>2.1886705202312138</v>
      </c>
      <c r="BA318" s="23">
        <v>5.9319651391622152E-2</v>
      </c>
      <c r="BB318" s="23">
        <v>0.42027013895636967</v>
      </c>
      <c r="BC318" s="24">
        <v>0.12756230644447722</v>
      </c>
    </row>
    <row r="319" spans="1:55" x14ac:dyDescent="0.2">
      <c r="A319" s="52" t="s">
        <v>961</v>
      </c>
      <c r="B319" s="52" t="s">
        <v>962</v>
      </c>
      <c r="C319" s="52" t="s">
        <v>52</v>
      </c>
      <c r="D319" s="52">
        <v>327292</v>
      </c>
      <c r="E319" s="52" t="s">
        <v>16</v>
      </c>
      <c r="F319" s="52">
        <v>2019</v>
      </c>
      <c r="G319" s="52" t="s">
        <v>17</v>
      </c>
      <c r="H319" s="53">
        <v>43830</v>
      </c>
      <c r="I319" s="53">
        <v>43882</v>
      </c>
      <c r="J319" s="53">
        <v>43882</v>
      </c>
      <c r="K319" s="54">
        <v>112635000</v>
      </c>
      <c r="L319" s="54">
        <v>112900000</v>
      </c>
      <c r="M319" s="52" t="s">
        <v>963</v>
      </c>
      <c r="N319" s="21">
        <v>0.56263041174606987</v>
      </c>
      <c r="O319" s="22">
        <v>0.37367949572304093</v>
      </c>
      <c r="P319" s="22">
        <v>5.6168543867507132E-3</v>
      </c>
      <c r="Q319" s="22">
        <v>2.3276825852105132</v>
      </c>
      <c r="R319" s="22">
        <v>0.31101012936295508</v>
      </c>
      <c r="S319" s="22">
        <v>4.9497417291949182E-2</v>
      </c>
      <c r="T319" s="22">
        <v>0.2615127120710059</v>
      </c>
      <c r="U319" s="22">
        <v>1.0349429913051746</v>
      </c>
      <c r="V319" s="22">
        <v>0.16471169353531701</v>
      </c>
      <c r="W319" s="22">
        <v>0.87023129776985764</v>
      </c>
      <c r="X319" s="23">
        <v>5.5739825329462832E-2</v>
      </c>
      <c r="Y319" s="23">
        <v>0.30531006560507984</v>
      </c>
      <c r="Z319" s="23">
        <v>0.94426017467053713</v>
      </c>
      <c r="AA319" s="23">
        <v>0</v>
      </c>
      <c r="AB319" s="24">
        <v>0.30050943093081661</v>
      </c>
      <c r="AC319" s="25">
        <v>0.69974812810176512</v>
      </c>
      <c r="AD319" s="23">
        <v>0.36381819706044782</v>
      </c>
      <c r="AE319" s="23">
        <v>0.19358096847524883</v>
      </c>
      <c r="AF319" s="23">
        <v>0.15508141399725572</v>
      </c>
      <c r="AG319" s="23">
        <v>5.3682619840085692</v>
      </c>
      <c r="AH319" s="24">
        <v>2.8563534267654549</v>
      </c>
      <c r="AI319" s="25">
        <v>0.1868539163773118</v>
      </c>
      <c r="AJ319" s="23">
        <v>0.52258977244174487</v>
      </c>
      <c r="AK319" s="23">
        <v>0.10911041887461323</v>
      </c>
      <c r="AL319" s="24">
        <v>0.16646723736448479</v>
      </c>
      <c r="AM319" s="25">
        <v>9.6938911486519092E-2</v>
      </c>
      <c r="AN319" s="23">
        <v>0.62508400579991164</v>
      </c>
      <c r="AO319" s="23">
        <v>0.18784363886688674</v>
      </c>
      <c r="AP319" s="23">
        <v>-4.3351637921344803</v>
      </c>
      <c r="AQ319" s="23">
        <v>2.9131057125866656E-2</v>
      </c>
      <c r="AR319" s="23">
        <v>0.27561751539593266</v>
      </c>
      <c r="AS319" s="23">
        <v>5.1500212173914046E-2</v>
      </c>
      <c r="AT319" s="23">
        <v>5.177299702742217E-2</v>
      </c>
      <c r="AU319" s="23">
        <v>-9.5180637337907076E-2</v>
      </c>
      <c r="AV319" s="23">
        <v>-3.0319111823028579E-2</v>
      </c>
      <c r="AW319" s="23">
        <v>0.19797506827646974</v>
      </c>
      <c r="AX319" s="23">
        <v>-3.6057715189346924E-2</v>
      </c>
      <c r="AY319" s="23">
        <v>4.5508615563204682</v>
      </c>
      <c r="AZ319" s="23">
        <v>4.5427191146648678</v>
      </c>
      <c r="BA319" s="23">
        <v>-0.32369408530242233</v>
      </c>
      <c r="BB319" s="23">
        <v>0.1169188720902737</v>
      </c>
      <c r="BC319" s="24">
        <v>4.036157716724989E-2</v>
      </c>
    </row>
    <row r="320" spans="1:55" x14ac:dyDescent="0.2">
      <c r="A320" s="52" t="s">
        <v>967</v>
      </c>
      <c r="B320" s="52" t="s">
        <v>968</v>
      </c>
      <c r="C320" s="52" t="s">
        <v>59</v>
      </c>
      <c r="D320" s="52">
        <v>256062</v>
      </c>
      <c r="E320" s="52" t="s">
        <v>16</v>
      </c>
      <c r="F320" s="52">
        <v>2019</v>
      </c>
      <c r="G320" s="52" t="s">
        <v>17</v>
      </c>
      <c r="H320" s="53">
        <v>43830</v>
      </c>
      <c r="I320" s="53">
        <v>43881</v>
      </c>
      <c r="J320" s="53">
        <v>43881</v>
      </c>
      <c r="K320" s="54">
        <v>236900000</v>
      </c>
      <c r="L320" s="54">
        <v>238000000</v>
      </c>
      <c r="M320" s="52" t="s">
        <v>969</v>
      </c>
      <c r="N320" s="21">
        <v>1.4102857142857144</v>
      </c>
      <c r="O320" s="22">
        <v>1.0194285714285714</v>
      </c>
      <c r="P320" s="22">
        <v>0.29097142857142855</v>
      </c>
      <c r="Q320" s="22">
        <v>2.2774384601147513</v>
      </c>
      <c r="R320" s="22">
        <v>0.28529478201942626</v>
      </c>
      <c r="S320" s="22">
        <v>2.8969957081545063E-2</v>
      </c>
      <c r="T320" s="22">
        <v>0.25632482493788117</v>
      </c>
      <c r="U320" s="22">
        <v>0.93503609106052188</v>
      </c>
      <c r="V320" s="22">
        <v>9.4947251526929483E-2</v>
      </c>
      <c r="W320" s="22">
        <v>0.84008883953359248</v>
      </c>
      <c r="X320" s="23">
        <v>0.34843008809577591</v>
      </c>
      <c r="Y320" s="23">
        <v>0.48644998649500315</v>
      </c>
      <c r="Z320" s="23">
        <v>0.65156991190422409</v>
      </c>
      <c r="AA320" s="23">
        <v>0.25242828100293652</v>
      </c>
      <c r="AB320" s="24">
        <v>0.30511633160153601</v>
      </c>
      <c r="AC320" s="25">
        <v>0.42869404463224614</v>
      </c>
      <c r="AD320" s="23">
        <v>0.16222104846164004</v>
      </c>
      <c r="AE320" s="23">
        <v>0.12848276772745279</v>
      </c>
      <c r="AF320" s="23">
        <v>8.206787270566486E-2</v>
      </c>
      <c r="AG320" s="23">
        <v>24.57</v>
      </c>
      <c r="AH320" s="24">
        <v>19.46</v>
      </c>
      <c r="AI320" s="25">
        <v>-0.36442307692307691</v>
      </c>
      <c r="AJ320" s="23">
        <v>0.47542857142857142</v>
      </c>
      <c r="AK320" s="23">
        <v>0.31908155186064924</v>
      </c>
      <c r="AL320" s="24">
        <v>0.41171813143309582</v>
      </c>
      <c r="AM320" s="25">
        <v>0.23005737553211178</v>
      </c>
      <c r="AN320" s="23">
        <v>2.8032574495650566</v>
      </c>
      <c r="AO320" s="23">
        <v>0.85531962954596796</v>
      </c>
      <c r="AP320" s="23">
        <v>8.4378830083565468</v>
      </c>
      <c r="AQ320" s="23">
        <v>7.0194262480234929E-2</v>
      </c>
      <c r="AR320" s="23">
        <v>0.1373299881156741</v>
      </c>
      <c r="AS320" s="23">
        <v>-5.0046216822923546E-2</v>
      </c>
      <c r="AT320" s="23">
        <v>0.11746103456065056</v>
      </c>
      <c r="AU320" s="23">
        <v>0.24479999999999999</v>
      </c>
      <c r="AV320" s="23">
        <v>0.21199524940617578</v>
      </c>
      <c r="AW320" s="23">
        <v>0.45825071601674378</v>
      </c>
      <c r="AX320" s="23">
        <v>0.23595505617977527</v>
      </c>
      <c r="AY320" s="23">
        <v>2.056166056166056</v>
      </c>
      <c r="AZ320" s="23">
        <v>1.5380545380545381</v>
      </c>
      <c r="BA320" s="23">
        <v>0.86162510056315367</v>
      </c>
      <c r="BB320" s="23">
        <v>0.385193982581156</v>
      </c>
      <c r="BC320" s="24">
        <v>0.14595364884122103</v>
      </c>
    </row>
    <row r="321" spans="1:55" x14ac:dyDescent="0.2">
      <c r="A321" s="52" t="s">
        <v>970</v>
      </c>
      <c r="B321" s="52" t="s">
        <v>971</v>
      </c>
      <c r="C321" s="52" t="s">
        <v>52</v>
      </c>
      <c r="D321" s="52">
        <v>26853</v>
      </c>
      <c r="E321" s="52" t="s">
        <v>16</v>
      </c>
      <c r="F321" s="52">
        <v>2019</v>
      </c>
      <c r="G321" s="52" t="s">
        <v>17</v>
      </c>
      <c r="H321" s="53">
        <v>43830</v>
      </c>
      <c r="I321" s="53">
        <v>43875</v>
      </c>
      <c r="J321" s="53">
        <v>43875</v>
      </c>
      <c r="K321" s="54">
        <v>748981000</v>
      </c>
      <c r="L321" s="54">
        <v>754997000</v>
      </c>
      <c r="M321" s="52" t="s">
        <v>972</v>
      </c>
      <c r="N321" s="21">
        <v>0.56469387755102041</v>
      </c>
      <c r="O321" s="22">
        <v>0.4969387755102041</v>
      </c>
      <c r="P321" s="22">
        <v>0.16632653061224489</v>
      </c>
      <c r="Q321" s="22">
        <v>2.5162805018859209</v>
      </c>
      <c r="R321" s="22">
        <v>0.50446584938704031</v>
      </c>
      <c r="S321" s="22">
        <v>5.0853765323992994E-2</v>
      </c>
      <c r="T321" s="22">
        <v>0.45361208406304726</v>
      </c>
      <c r="U321" s="22">
        <v>1.7738434300669694</v>
      </c>
      <c r="V321" s="22">
        <v>0.17881610345623894</v>
      </c>
      <c r="W321" s="22">
        <v>1.5950273266107304</v>
      </c>
      <c r="X321" s="23">
        <v>6.0573555166374783E-2</v>
      </c>
      <c r="Y321" s="23">
        <v>0.31123622424532821</v>
      </c>
      <c r="Z321" s="23">
        <v>0.93942644483362525</v>
      </c>
      <c r="AA321" s="23">
        <v>7.000875656742557E-2</v>
      </c>
      <c r="AB321" s="24">
        <v>0.28439141856392292</v>
      </c>
      <c r="AC321" s="25">
        <v>0.8156776933968336</v>
      </c>
      <c r="AD321" s="23">
        <v>0.51988672930879132</v>
      </c>
      <c r="AE321" s="23">
        <v>0.36555541253700607</v>
      </c>
      <c r="AF321" s="23">
        <v>0.22473934869352555</v>
      </c>
      <c r="AG321" s="23">
        <v>4.063380281690141</v>
      </c>
      <c r="AH321" s="24">
        <v>2.8571428571428572</v>
      </c>
      <c r="AI321" s="25">
        <v>0.34445817882159047</v>
      </c>
      <c r="AJ321" s="23">
        <v>0.49530612244897959</v>
      </c>
      <c r="AK321" s="23">
        <v>5.3593126193369207E-2</v>
      </c>
      <c r="AL321" s="24">
        <v>0.10532025689984378</v>
      </c>
      <c r="AM321" s="25">
        <v>0.13440073897313526</v>
      </c>
      <c r="AN321" s="23">
        <v>0.59802940497267343</v>
      </c>
      <c r="AO321" s="23">
        <v>0.17007443082311735</v>
      </c>
      <c r="AP321" s="23">
        <v>-3.6422878574777311</v>
      </c>
      <c r="AQ321" s="23">
        <v>3.8222416812609454E-2</v>
      </c>
      <c r="AR321" s="23">
        <v>0.31239541768567386</v>
      </c>
      <c r="AS321" s="23">
        <v>0.10760715664821727</v>
      </c>
      <c r="AT321" s="23">
        <v>5.3130472854640981E-2</v>
      </c>
      <c r="AU321" s="23">
        <v>-0.13326530612244897</v>
      </c>
      <c r="AV321" s="23">
        <v>-2.8337094254469709E-2</v>
      </c>
      <c r="AW321" s="23">
        <v>0.11712755175908499</v>
      </c>
      <c r="AX321" s="23">
        <v>-3.1513923073210749E-2</v>
      </c>
      <c r="AY321" s="23">
        <v>5.7053726169844019</v>
      </c>
      <c r="AZ321" s="23">
        <v>5.5035899975241396</v>
      </c>
      <c r="BA321" s="23">
        <v>-0.37399770904925544</v>
      </c>
      <c r="BB321" s="23">
        <v>0.12324249262280854</v>
      </c>
      <c r="BC321" s="24">
        <v>6.9641981363413444E-2</v>
      </c>
    </row>
    <row r="322" spans="1:55" x14ac:dyDescent="0.2">
      <c r="A322" s="12" t="s">
        <v>949</v>
      </c>
      <c r="B322" s="12" t="s">
        <v>950</v>
      </c>
      <c r="C322" s="52" t="s">
        <v>24</v>
      </c>
      <c r="D322" s="12">
        <v>334568</v>
      </c>
      <c r="E322" s="12" t="s">
        <v>16</v>
      </c>
      <c r="F322" s="12">
        <v>2013</v>
      </c>
      <c r="G322" s="12" t="s">
        <v>17</v>
      </c>
      <c r="H322" s="63">
        <v>41455</v>
      </c>
      <c r="I322" s="63">
        <v>41501</v>
      </c>
      <c r="J322" s="63">
        <v>41582</v>
      </c>
      <c r="K322" s="64">
        <v>94097000</v>
      </c>
      <c r="L322" s="64">
        <v>94750000</v>
      </c>
      <c r="M322" s="12" t="s">
        <v>951</v>
      </c>
      <c r="N322" s="21">
        <v>2.9849212703496129</v>
      </c>
      <c r="O322" s="22">
        <v>2.0456365092073661</v>
      </c>
      <c r="P322" s="22">
        <v>1.0406992260475048</v>
      </c>
      <c r="Q322" s="22">
        <v>1.2939209465832118</v>
      </c>
      <c r="R322" s="22">
        <v>0.36891679748822603</v>
      </c>
      <c r="S322" s="22">
        <v>8.634222919937205E-3</v>
      </c>
      <c r="T322" s="22">
        <v>0.36028257456828883</v>
      </c>
      <c r="U322" s="22">
        <v>0.8462659693046386</v>
      </c>
      <c r="V322" s="22">
        <v>1.9806224813512817E-2</v>
      </c>
      <c r="W322" s="22">
        <v>0.8264597444911258</v>
      </c>
      <c r="X322" s="23">
        <v>0.41804963743739254</v>
      </c>
      <c r="Y322" s="23">
        <v>0.77261435527143851</v>
      </c>
      <c r="Z322" s="23">
        <v>0.58195036256260746</v>
      </c>
      <c r="AA322" s="23">
        <v>0.21942513269043881</v>
      </c>
      <c r="AB322" s="24">
        <v>0.43593481348583391</v>
      </c>
      <c r="AC322" s="25">
        <v>0.36160235041527772</v>
      </c>
      <c r="AD322" s="23">
        <v>0.19520876885699756</v>
      </c>
      <c r="AE322" s="23">
        <v>0.19520876885699756</v>
      </c>
      <c r="AF322" s="23">
        <v>0.12483756144414938</v>
      </c>
      <c r="AG322" s="23">
        <v>10.501519756838906</v>
      </c>
      <c r="AH322" s="24">
        <v>10.501519756838906</v>
      </c>
      <c r="AI322" s="25">
        <v>1.0422458927604261</v>
      </c>
      <c r="AJ322" s="23">
        <v>0.73912463303976517</v>
      </c>
      <c r="AK322" s="23">
        <v>0.26388044579533942</v>
      </c>
      <c r="AL322" s="24">
        <v>0.28059777102330291</v>
      </c>
      <c r="AM322" s="25">
        <v>0.18944525422275571</v>
      </c>
      <c r="AN322" s="23">
        <v>1.5175340821401011</v>
      </c>
      <c r="AO322" s="23">
        <v>0.66154593705614118</v>
      </c>
      <c r="AP322" s="23">
        <v>2.3796974789915968</v>
      </c>
      <c r="AQ322" s="23">
        <v>8.2585781565373398E-2</v>
      </c>
      <c r="AR322" s="23">
        <v>0.15647776710548619</v>
      </c>
      <c r="AS322" s="23">
        <v>0.16308831007401547</v>
      </c>
      <c r="AT322" s="23">
        <v>0.10351723106825148</v>
      </c>
      <c r="AU322" s="23">
        <v>-0.52562049639711772</v>
      </c>
      <c r="AV322" s="23">
        <v>-0.19954407294832827</v>
      </c>
      <c r="AW322" s="23">
        <v>0.28732233634194421</v>
      </c>
      <c r="AX322" s="23">
        <v>-0.20432617491441021</v>
      </c>
      <c r="AY322" s="23">
        <v>2.8567293777134588</v>
      </c>
      <c r="AZ322" s="23">
        <v>1.7280752532561505</v>
      </c>
      <c r="BA322" s="23">
        <v>-0.89137813985064496</v>
      </c>
      <c r="BB322" s="23">
        <v>0.35005065856129686</v>
      </c>
      <c r="BC322" s="24">
        <v>0.15017168687790672</v>
      </c>
    </row>
    <row r="323" spans="1:55" x14ac:dyDescent="0.2">
      <c r="A323" s="52" t="s">
        <v>982</v>
      </c>
      <c r="B323" s="52" t="s">
        <v>983</v>
      </c>
      <c r="C323" s="52" t="s">
        <v>72</v>
      </c>
      <c r="D323" s="52">
        <v>378204</v>
      </c>
      <c r="E323" s="52" t="s">
        <v>16</v>
      </c>
      <c r="F323" s="52">
        <v>2019</v>
      </c>
      <c r="G323" s="52" t="s">
        <v>17</v>
      </c>
      <c r="H323" s="53">
        <v>43830</v>
      </c>
      <c r="I323" s="53">
        <v>43886</v>
      </c>
      <c r="J323" s="53">
        <v>43886</v>
      </c>
      <c r="K323" s="54">
        <v>174384000</v>
      </c>
      <c r="L323" s="54">
        <v>174591000</v>
      </c>
      <c r="M323" s="52" t="s">
        <v>984</v>
      </c>
      <c r="N323" s="21">
        <v>1.0690323624257732</v>
      </c>
      <c r="O323" s="22">
        <v>1.0690323624257732</v>
      </c>
      <c r="P323" s="22">
        <v>1.0690323624257732</v>
      </c>
      <c r="Q323" s="22">
        <v>0.25174678762998687</v>
      </c>
      <c r="R323" s="22">
        <v>0.16739275649943813</v>
      </c>
      <c r="S323" s="22">
        <v>0</v>
      </c>
      <c r="T323" s="22">
        <v>0.16739275649943813</v>
      </c>
      <c r="U323" s="22">
        <v>0.20953334522070027</v>
      </c>
      <c r="V323" s="22">
        <v>0</v>
      </c>
      <c r="W323" s="22">
        <v>0.20953334522070027</v>
      </c>
      <c r="X323" s="23">
        <v>3.605164919205972E-2</v>
      </c>
      <c r="Y323" s="23">
        <v>0.81362610251276313</v>
      </c>
      <c r="Z323" s="23">
        <v>0.96394835080794028</v>
      </c>
      <c r="AA323" s="23">
        <v>0</v>
      </c>
      <c r="AB323" s="24">
        <v>0.798883615985438</v>
      </c>
      <c r="AC323" s="25">
        <v>0.72011501944448253</v>
      </c>
      <c r="AD323" s="23">
        <v>0.69482963991790148</v>
      </c>
      <c r="AE323" s="23">
        <v>0.51465756740057245</v>
      </c>
      <c r="AF323" s="23">
        <v>0.44708329249833939</v>
      </c>
      <c r="AG323" s="23">
        <v>43.339475471615437</v>
      </c>
      <c r="AH323" s="24">
        <v>32.101378146841654</v>
      </c>
      <c r="AI323" s="25">
        <v>-0.53615300126762699</v>
      </c>
      <c r="AJ323" s="23">
        <v>5.3945455589067111</v>
      </c>
      <c r="AK323" s="23">
        <v>0.53489973419087478</v>
      </c>
      <c r="AL323" s="24">
        <v>1.086807152509891</v>
      </c>
      <c r="AM323" s="25">
        <v>0.14017771797137493</v>
      </c>
      <c r="AN323" s="23">
        <v>0.31353826081947717</v>
      </c>
      <c r="AO323" s="23">
        <v>0.25048057955324932</v>
      </c>
      <c r="AP323" s="23">
        <v>107.59374881892739</v>
      </c>
      <c r="AQ323" s="23">
        <v>0.11198568221355892</v>
      </c>
      <c r="AR323" s="23">
        <v>0.72629840351858899</v>
      </c>
      <c r="AS323" s="23">
        <v>-0.38940706886237747</v>
      </c>
      <c r="AT323" s="23">
        <v>0.18192364504193589</v>
      </c>
      <c r="AU323" s="23">
        <v>3.0215740808382296</v>
      </c>
      <c r="AV323" s="23">
        <v>0.60873863924860694</v>
      </c>
      <c r="AW323" s="23">
        <v>1.086807152509891</v>
      </c>
      <c r="AX323" s="23">
        <v>0.60873863924860694</v>
      </c>
      <c r="AY323" s="23">
        <v>0.9617988763721167</v>
      </c>
      <c r="AZ323" s="23">
        <v>0.75465469397494611</v>
      </c>
      <c r="BA323" s="23">
        <v>0.90992381166387881</v>
      </c>
      <c r="BB323" s="23">
        <v>0.77011531711286196</v>
      </c>
      <c r="BC323" s="24">
        <v>0.13341082264326873</v>
      </c>
    </row>
    <row r="324" spans="1:55" x14ac:dyDescent="0.2">
      <c r="A324" s="52" t="s">
        <v>958</v>
      </c>
      <c r="B324" s="52" t="s">
        <v>959</v>
      </c>
      <c r="C324" s="52" t="s">
        <v>138</v>
      </c>
      <c r="D324" s="52">
        <v>353084</v>
      </c>
      <c r="E324" s="52" t="s">
        <v>16</v>
      </c>
      <c r="F324" s="52">
        <v>2019</v>
      </c>
      <c r="G324" s="52" t="s">
        <v>17</v>
      </c>
      <c r="H324" s="53">
        <v>43830</v>
      </c>
      <c r="I324" s="53">
        <v>43882</v>
      </c>
      <c r="J324" s="53">
        <v>43882</v>
      </c>
      <c r="K324" s="54">
        <v>445171000</v>
      </c>
      <c r="L324" s="54">
        <v>449677000</v>
      </c>
      <c r="M324" s="52" t="s">
        <v>960</v>
      </c>
      <c r="N324" s="21">
        <v>1.2360467113171905</v>
      </c>
      <c r="O324" s="22">
        <v>0.91181521552464362</v>
      </c>
      <c r="P324" s="22">
        <v>0.13858835651725915</v>
      </c>
      <c r="Q324" s="22">
        <v>1.1612867606463249</v>
      </c>
      <c r="R324" s="22">
        <v>0.20032356948228883</v>
      </c>
      <c r="S324" s="22">
        <v>9.3153950953678479E-3</v>
      </c>
      <c r="T324" s="22">
        <v>0.19100817438692097</v>
      </c>
      <c r="U324" s="22">
        <v>0.43295667856748499</v>
      </c>
      <c r="V324" s="22">
        <v>2.0133240089808237E-2</v>
      </c>
      <c r="W324" s="22">
        <v>0.41282343847767677</v>
      </c>
      <c r="X324" s="23">
        <v>0.24514645776566757</v>
      </c>
      <c r="Y324" s="23">
        <v>0.49777395064216484</v>
      </c>
      <c r="Z324" s="23">
        <v>0.75485354223433243</v>
      </c>
      <c r="AA324" s="23">
        <v>5.5688010899182558E-2</v>
      </c>
      <c r="AB324" s="24">
        <v>0.46268732970027249</v>
      </c>
      <c r="AC324" s="25">
        <v>0.1271107456140351</v>
      </c>
      <c r="AD324" s="23">
        <v>6.1440058479532163E-2</v>
      </c>
      <c r="AE324" s="23">
        <v>4.9186769005847952E-2</v>
      </c>
      <c r="AF324" s="23">
        <v>2.810672514619883E-2</v>
      </c>
      <c r="AG324" s="23">
        <v>14.681222707423581</v>
      </c>
      <c r="AH324" s="24">
        <v>11.753275109170305</v>
      </c>
      <c r="AI324" s="25">
        <v>-0.52225457570715472</v>
      </c>
      <c r="AJ324" s="23">
        <v>0.4128456122273742</v>
      </c>
      <c r="AK324" s="23">
        <v>0.27526991413754992</v>
      </c>
      <c r="AL324" s="24">
        <v>0.40873926719374309</v>
      </c>
      <c r="AM324" s="25">
        <v>0.11321726968235857</v>
      </c>
      <c r="AN324" s="23">
        <v>4.0281202841473736</v>
      </c>
      <c r="AO324" s="23">
        <v>1.8637602179836512</v>
      </c>
      <c r="AP324" s="23">
        <v>39.810840305565662</v>
      </c>
      <c r="AQ324" s="23">
        <v>5.2384196185286107E-2</v>
      </c>
      <c r="AR324" s="23">
        <v>4.3932748538011698E-2</v>
      </c>
      <c r="AS324" s="23">
        <v>-2.294407894736842E-2</v>
      </c>
      <c r="AT324" s="23">
        <v>8.1880108991825615E-2</v>
      </c>
      <c r="AU324" s="23">
        <v>9.6170358921518123E-2</v>
      </c>
      <c r="AV324" s="23">
        <v>9.5213806001870266E-2</v>
      </c>
      <c r="AW324" s="23">
        <v>0.42867332382310985</v>
      </c>
      <c r="AX324" s="23">
        <v>9.9857346647646214E-2</v>
      </c>
      <c r="AY324" s="23">
        <v>1.7494051160023796</v>
      </c>
      <c r="AZ324" s="23">
        <v>1.5093694229625223</v>
      </c>
      <c r="BA324" s="23">
        <v>0.36410923276983093</v>
      </c>
      <c r="BB324" s="23">
        <v>0.45762135509648899</v>
      </c>
      <c r="BC324" s="24">
        <v>0.11435187152143433</v>
      </c>
    </row>
    <row r="325" spans="1:55" x14ac:dyDescent="0.2">
      <c r="A325" s="52" t="s">
        <v>988</v>
      </c>
      <c r="B325" s="52" t="s">
        <v>989</v>
      </c>
      <c r="C325" s="52" t="s">
        <v>45</v>
      </c>
      <c r="D325" s="52">
        <v>46764</v>
      </c>
      <c r="E325" s="52" t="s">
        <v>16</v>
      </c>
      <c r="F325" s="52">
        <v>2019</v>
      </c>
      <c r="G325" s="52" t="s">
        <v>17</v>
      </c>
      <c r="H325" s="53">
        <v>43890</v>
      </c>
      <c r="I325" s="53">
        <v>43922</v>
      </c>
      <c r="J325" s="53">
        <v>43922</v>
      </c>
      <c r="K325" s="54">
        <v>72900000</v>
      </c>
      <c r="L325" s="54">
        <v>73200000</v>
      </c>
      <c r="M325" s="52" t="s">
        <v>990</v>
      </c>
      <c r="N325" s="21">
        <v>0.95922000847816868</v>
      </c>
      <c r="O325" s="22">
        <v>0.50261410202063017</v>
      </c>
      <c r="P325" s="22">
        <v>0.14226367104705384</v>
      </c>
      <c r="Q325" s="22">
        <v>1.3463292882347879</v>
      </c>
      <c r="R325" s="22">
        <v>0.2022815640818722</v>
      </c>
      <c r="S325" s="22">
        <v>4.6511627906976744E-3</v>
      </c>
      <c r="T325" s="22">
        <v>0.19763040129117454</v>
      </c>
      <c r="U325" s="22">
        <v>0.47461915827523882</v>
      </c>
      <c r="V325" s="22">
        <v>1.0913159480161803E-2</v>
      </c>
      <c r="W325" s="22">
        <v>0.46370599879507701</v>
      </c>
      <c r="X325" s="23">
        <v>0.24900594233731935</v>
      </c>
      <c r="Y325" s="23">
        <v>0.8975388941245539</v>
      </c>
      <c r="Z325" s="23">
        <v>0.75099405766268068</v>
      </c>
      <c r="AA325" s="23">
        <v>0.26979678673611618</v>
      </c>
      <c r="AB325" s="24">
        <v>0.42619763773751007</v>
      </c>
      <c r="AC325" s="25">
        <v>0.54378847512362494</v>
      </c>
      <c r="AD325" s="23">
        <v>6.7938237965485926E-2</v>
      </c>
      <c r="AE325" s="23">
        <v>6.7938237965485926E-2</v>
      </c>
      <c r="AF325" s="23">
        <v>4.2113230396609143E-2</v>
      </c>
      <c r="AG325" s="23">
        <v>5.8692240627724495</v>
      </c>
      <c r="AH325" s="24">
        <v>5.8692240627724495</v>
      </c>
      <c r="AI325" s="25">
        <v>-0.4426149171812212</v>
      </c>
      <c r="AJ325" s="23">
        <v>0.2883425180161085</v>
      </c>
      <c r="AK325" s="23">
        <v>0.36593769267036591</v>
      </c>
      <c r="AL325" s="24">
        <v>0.37003590468937003</v>
      </c>
      <c r="AM325" s="25">
        <v>7.1830622256648588E-2</v>
      </c>
      <c r="AN325" s="23">
        <v>1.7056545313710303</v>
      </c>
      <c r="AO325" s="23">
        <v>0.72694593206661284</v>
      </c>
      <c r="AP325" s="23">
        <v>-68.669438669438676</v>
      </c>
      <c r="AQ325" s="23">
        <v>3.0614041522999045E-2</v>
      </c>
      <c r="AR325" s="23">
        <v>0.10296699969724493</v>
      </c>
      <c r="AS325" s="23">
        <v>-4.5574730043394893E-2</v>
      </c>
      <c r="AT325" s="23">
        <v>7.4851441567016355E-2</v>
      </c>
      <c r="AU325" s="23">
        <v>0.14537233290942489</v>
      </c>
      <c r="AV325" s="23">
        <v>0.18655931527218655</v>
      </c>
      <c r="AW325" s="23">
        <v>0.37874457106796838</v>
      </c>
      <c r="AX325" s="23">
        <v>0.19094992390214929</v>
      </c>
      <c r="AY325" s="23">
        <v>4.0958110516934045</v>
      </c>
      <c r="AZ325" s="23">
        <v>3.3480392156862746</v>
      </c>
      <c r="BA325" s="23">
        <v>1.2326863167984663</v>
      </c>
      <c r="BB325" s="23">
        <v>0.24415188771624416</v>
      </c>
      <c r="BC325" s="24">
        <v>6.6702997275204359E-2</v>
      </c>
    </row>
    <row r="326" spans="1:55" x14ac:dyDescent="0.2">
      <c r="A326" s="52" t="s">
        <v>997</v>
      </c>
      <c r="B326" s="52" t="s">
        <v>998</v>
      </c>
      <c r="C326" s="52" t="s">
        <v>15</v>
      </c>
      <c r="D326" s="52">
        <v>378205</v>
      </c>
      <c r="E326" s="52" t="s">
        <v>16</v>
      </c>
      <c r="F326" s="52">
        <v>2019</v>
      </c>
      <c r="G326" s="52" t="s">
        <v>17</v>
      </c>
      <c r="H326" s="53">
        <v>43830</v>
      </c>
      <c r="I326" s="53">
        <v>43889</v>
      </c>
      <c r="J326" s="53">
        <v>43889</v>
      </c>
      <c r="K326" s="54">
        <v>145882000</v>
      </c>
      <c r="L326" s="54">
        <v>148999000</v>
      </c>
      <c r="M326" s="52" t="s">
        <v>999</v>
      </c>
      <c r="N326" s="21">
        <v>1.692842709106166</v>
      </c>
      <c r="O326" s="22">
        <v>1.6682215011694399</v>
      </c>
      <c r="P326" s="22">
        <v>7.2821224816608035E-2</v>
      </c>
      <c r="Q326" s="22">
        <v>1.0552618277682655</v>
      </c>
      <c r="R326" s="22">
        <v>0.16408019413126906</v>
      </c>
      <c r="S326" s="22">
        <v>8.9860606777839094E-3</v>
      </c>
      <c r="T326" s="22">
        <v>0.15509413345348513</v>
      </c>
      <c r="U326" s="22">
        <v>0.33722784064152683</v>
      </c>
      <c r="V326" s="22">
        <v>1.8468711926428075E-2</v>
      </c>
      <c r="W326" s="22">
        <v>0.31875912871509876</v>
      </c>
      <c r="X326" s="23">
        <v>0.45980943583780565</v>
      </c>
      <c r="Y326" s="23">
        <v>0.68764058933318273</v>
      </c>
      <c r="Z326" s="23">
        <v>0.54019056416219435</v>
      </c>
      <c r="AA326" s="23">
        <v>0.24276910712626815</v>
      </c>
      <c r="AB326" s="24">
        <v>0.48655601271292226</v>
      </c>
      <c r="AC326" s="25">
        <v>0.13211953316639907</v>
      </c>
      <c r="AD326" s="23">
        <v>5.3191286470704258E-2</v>
      </c>
      <c r="AE326" s="23">
        <v>4.8064947660420076E-2</v>
      </c>
      <c r="AF326" s="23">
        <v>3.3193438028730315E-2</v>
      </c>
      <c r="AG326" s="23">
        <v>9.7670057456452852</v>
      </c>
      <c r="AH326" s="24">
        <v>8.8257053196488933</v>
      </c>
      <c r="AI326" s="25">
        <v>0.33745449158770946</v>
      </c>
      <c r="AJ326" s="23">
        <v>0.23267326513919936</v>
      </c>
      <c r="AK326" s="23">
        <v>0.36817222895197299</v>
      </c>
      <c r="AL326" s="24">
        <v>0.38516923860185037</v>
      </c>
      <c r="AM326" s="25">
        <v>9.9176358943606158E-2</v>
      </c>
      <c r="AN326" s="23">
        <v>2.9878302710844489</v>
      </c>
      <c r="AO326" s="23">
        <v>1.4537464343934394</v>
      </c>
      <c r="AP326" s="23">
        <v>7.7248977478049179</v>
      </c>
      <c r="AQ326" s="23">
        <v>4.8254842179526296E-2</v>
      </c>
      <c r="AR326" s="23">
        <v>4.3472948203345844E-2</v>
      </c>
      <c r="AS326" s="23">
        <v>1.46701416337789E-2</v>
      </c>
      <c r="AT326" s="23">
        <v>6.3198643443184696E-2</v>
      </c>
      <c r="AU326" s="23">
        <v>-4.0231121818396332E-2</v>
      </c>
      <c r="AV326" s="23">
        <v>-6.65989302622262E-2</v>
      </c>
      <c r="AW326" s="23">
        <v>0.40748571229574482</v>
      </c>
      <c r="AX326" s="23">
        <v>-7.0457632168519455E-2</v>
      </c>
      <c r="AY326" s="23">
        <v>2.1219102196159629</v>
      </c>
      <c r="AZ326" s="23">
        <v>1.8661163720914349</v>
      </c>
      <c r="BA326" s="23">
        <v>-0.22645531334878768</v>
      </c>
      <c r="BB326" s="23">
        <v>0.4258542394503842</v>
      </c>
      <c r="BC326" s="24">
        <v>9.5930994673759318E-2</v>
      </c>
    </row>
    <row r="327" spans="1:55" x14ac:dyDescent="0.2">
      <c r="A327" s="52" t="s">
        <v>964</v>
      </c>
      <c r="B327" s="52" t="s">
        <v>965</v>
      </c>
      <c r="C327" s="52" t="s">
        <v>138</v>
      </c>
      <c r="D327" s="52">
        <v>378199</v>
      </c>
      <c r="E327" s="52" t="s">
        <v>16</v>
      </c>
      <c r="F327" s="52">
        <v>2019</v>
      </c>
      <c r="G327" s="52" t="s">
        <v>17</v>
      </c>
      <c r="H327" s="53">
        <v>43830</v>
      </c>
      <c r="I327" s="53">
        <v>43885</v>
      </c>
      <c r="J327" s="53">
        <v>43885</v>
      </c>
      <c r="K327" s="54">
        <v>164000000</v>
      </c>
      <c r="L327" s="54">
        <v>164000000</v>
      </c>
      <c r="M327" s="52" t="s">
        <v>966</v>
      </c>
      <c r="N327" s="21">
        <v>0.83559322033898309</v>
      </c>
      <c r="O327" s="22">
        <v>0.74872881355932208</v>
      </c>
      <c r="P327" s="22">
        <v>0.26737288135593218</v>
      </c>
      <c r="Q327" s="22">
        <v>0.57331462991996041</v>
      </c>
      <c r="R327" s="22">
        <v>0.12005034877012639</v>
      </c>
      <c r="S327" s="22">
        <v>2.360098599674831E-2</v>
      </c>
      <c r="T327" s="22">
        <v>9.6449362773378094E-2</v>
      </c>
      <c r="U327" s="22">
        <v>0.18887697004703358</v>
      </c>
      <c r="V327" s="22">
        <v>3.713177654922023E-2</v>
      </c>
      <c r="W327" s="22">
        <v>0.15174519349781335</v>
      </c>
      <c r="X327" s="23">
        <v>0.10342476530130593</v>
      </c>
      <c r="Y327" s="23">
        <v>0.64442199298096348</v>
      </c>
      <c r="Z327" s="23">
        <v>0.89657523469869405</v>
      </c>
      <c r="AA327" s="23">
        <v>1.3688571878114019E-2</v>
      </c>
      <c r="AB327" s="24">
        <v>0.63560077621020616</v>
      </c>
      <c r="AC327" s="25">
        <v>0.42540842648323302</v>
      </c>
      <c r="AD327" s="23">
        <v>0.35221410146173687</v>
      </c>
      <c r="AE327" s="23">
        <v>0.16831470335339638</v>
      </c>
      <c r="AF327" s="23">
        <v>8.1255374032674119E-2</v>
      </c>
      <c r="AG327" s="23">
        <v>27.082644628099175</v>
      </c>
      <c r="AH327" s="24">
        <v>12.942148760330578</v>
      </c>
      <c r="AI327" s="25">
        <v>-0.25296950240770466</v>
      </c>
      <c r="AJ327" s="23">
        <v>1.3199152542372881</v>
      </c>
      <c r="AK327" s="23">
        <v>1.3053735255570118</v>
      </c>
      <c r="AL327" s="24">
        <v>1.3608562691131498</v>
      </c>
      <c r="AM327" s="25">
        <v>6.2381384602689993E-2</v>
      </c>
      <c r="AN327" s="23">
        <v>0.76772010891987785</v>
      </c>
      <c r="AO327" s="23">
        <v>0.48796349714165838</v>
      </c>
      <c r="AP327" s="23">
        <v>-23.979381443298969</v>
      </c>
      <c r="AQ327" s="23">
        <v>3.9649656474537158E-2</v>
      </c>
      <c r="AR327" s="23">
        <v>0.33480223559759242</v>
      </c>
      <c r="AS327" s="23">
        <v>-8.4694754944110065E-2</v>
      </c>
      <c r="AT327" s="23">
        <v>0.16337126973304664</v>
      </c>
      <c r="AU327" s="23">
        <v>0.2830508474576271</v>
      </c>
      <c r="AV327" s="23">
        <v>0.29183049366535607</v>
      </c>
      <c r="AW327" s="23">
        <v>1.6938553561718326</v>
      </c>
      <c r="AX327" s="23">
        <v>0.36324089178901575</v>
      </c>
      <c r="AY327" s="23">
        <v>0.69850472993591695</v>
      </c>
      <c r="AZ327" s="23">
        <v>0.5059505645407385</v>
      </c>
      <c r="BA327" s="23">
        <v>0.8835978835978836</v>
      </c>
      <c r="BB327" s="23">
        <v>0.68414154652686765</v>
      </c>
      <c r="BC327" s="24">
        <v>9.3733165738911828E-2</v>
      </c>
    </row>
    <row r="328" spans="1:55" x14ac:dyDescent="0.2">
      <c r="A328" s="52" t="s">
        <v>937</v>
      </c>
      <c r="B328" s="52" t="s">
        <v>938</v>
      </c>
      <c r="C328" s="52" t="s">
        <v>34</v>
      </c>
      <c r="D328" s="52">
        <v>109664</v>
      </c>
      <c r="E328" s="52" t="s">
        <v>16</v>
      </c>
      <c r="F328" s="52">
        <v>2019</v>
      </c>
      <c r="G328" s="52" t="s">
        <v>17</v>
      </c>
      <c r="H328" s="53">
        <v>43830</v>
      </c>
      <c r="I328" s="53">
        <v>43867</v>
      </c>
      <c r="J328" s="53">
        <v>43867</v>
      </c>
      <c r="K328" s="54">
        <v>1175000000</v>
      </c>
      <c r="L328" s="54">
        <v>1189000000</v>
      </c>
      <c r="M328" s="52" t="s">
        <v>939</v>
      </c>
      <c r="N328" s="21">
        <v>1.4300308332404621</v>
      </c>
      <c r="O328" s="22">
        <v>1.4300308332404621</v>
      </c>
      <c r="P328" s="22">
        <v>0.39975482001560236</v>
      </c>
      <c r="Q328" s="22">
        <v>2.0322523480418218</v>
      </c>
      <c r="R328" s="22">
        <v>9.6721407281865471E-2</v>
      </c>
      <c r="S328" s="22">
        <v>0</v>
      </c>
      <c r="T328" s="22">
        <v>9.6721407281865471E-2</v>
      </c>
      <c r="U328" s="22">
        <v>0.29328371433634592</v>
      </c>
      <c r="V328" s="22">
        <v>0</v>
      </c>
      <c r="W328" s="22">
        <v>0.29328371433634592</v>
      </c>
      <c r="X328" s="23">
        <v>0.74990746693160348</v>
      </c>
      <c r="Y328" s="23">
        <v>0.3817738989242947</v>
      </c>
      <c r="Z328" s="23">
        <v>0.25009253306839657</v>
      </c>
      <c r="AA328" s="23">
        <v>0.1210137728167066</v>
      </c>
      <c r="AB328" s="24">
        <v>0.32978785576529718</v>
      </c>
      <c r="AC328" s="25">
        <v>1</v>
      </c>
      <c r="AD328" s="23">
        <v>0.15698852126941257</v>
      </c>
      <c r="AE328" s="23">
        <v>0.15698852126941257</v>
      </c>
      <c r="AF328" s="23">
        <v>0.13836371820841772</v>
      </c>
      <c r="AG328" s="23" t="e">
        <v>#DIV/0!</v>
      </c>
      <c r="AH328" s="24" t="e">
        <v>#DIV/0!</v>
      </c>
      <c r="AI328" s="25">
        <v>0.80859460644595482</v>
      </c>
      <c r="AJ328" s="23">
        <v>0.16943422861176122</v>
      </c>
      <c r="AK328" s="23">
        <v>0.91863041289023162</v>
      </c>
      <c r="AL328" s="24">
        <v>0.91863041289023162</v>
      </c>
      <c r="AM328" s="25">
        <v>0.14525370665721543</v>
      </c>
      <c r="AN328" s="23">
        <v>1.0497962076909446</v>
      </c>
      <c r="AO328" s="23">
        <v>0.34621004032493718</v>
      </c>
      <c r="AP328" s="23">
        <v>1.5352453351762267</v>
      </c>
      <c r="AQ328" s="23">
        <v>4.7902908460444552E-2</v>
      </c>
      <c r="AR328" s="23">
        <v>0.25663965788881388</v>
      </c>
      <c r="AS328" s="23">
        <v>0.20751744316902992</v>
      </c>
      <c r="AT328" s="23">
        <v>8.8851226306664324E-2</v>
      </c>
      <c r="AU328" s="23">
        <v>-4.3538021471822876E-2</v>
      </c>
      <c r="AV328" s="23">
        <v>-0.23605236656596174</v>
      </c>
      <c r="AW328" s="23">
        <v>0.91863041289023162</v>
      </c>
      <c r="AX328" s="23">
        <v>-0.23605236656596174</v>
      </c>
      <c r="AY328" s="23">
        <v>1.7795698924731183</v>
      </c>
      <c r="AZ328" s="23">
        <v>-2.0774193548387099</v>
      </c>
      <c r="BA328" s="23">
        <v>-0.4766165107767385</v>
      </c>
      <c r="BB328" s="23">
        <v>0.5619335347432024</v>
      </c>
      <c r="BC328" s="24">
        <v>0.11427869255345294</v>
      </c>
    </row>
    <row r="329" spans="1:55" x14ac:dyDescent="0.2">
      <c r="A329" s="52" t="s">
        <v>994</v>
      </c>
      <c r="B329" s="52" t="s">
        <v>995</v>
      </c>
      <c r="C329" s="52" t="s">
        <v>34</v>
      </c>
      <c r="D329" s="52">
        <v>85758</v>
      </c>
      <c r="E329" s="52" t="s">
        <v>16</v>
      </c>
      <c r="F329" s="52">
        <v>2019</v>
      </c>
      <c r="G329" s="52" t="s">
        <v>17</v>
      </c>
      <c r="H329" s="53">
        <v>43738</v>
      </c>
      <c r="I329" s="53">
        <v>43775</v>
      </c>
      <c r="J329" s="53">
        <v>43775</v>
      </c>
      <c r="K329" s="54">
        <v>1197000000</v>
      </c>
      <c r="L329" s="54">
        <v>1209000000</v>
      </c>
      <c r="M329" s="52" t="s">
        <v>996</v>
      </c>
      <c r="N329" s="21">
        <v>1.8763290430889759</v>
      </c>
      <c r="O329" s="22">
        <v>1.7196418578623391</v>
      </c>
      <c r="P329" s="22">
        <v>1.3721320649132625</v>
      </c>
      <c r="Q329" s="22">
        <v>5.7135872886534935</v>
      </c>
      <c r="R329" s="22">
        <v>0.48344812938070819</v>
      </c>
      <c r="S329" s="22">
        <v>7.5735048699820978E-2</v>
      </c>
      <c r="T329" s="22">
        <v>0.40771308068088724</v>
      </c>
      <c r="U329" s="22">
        <v>3.2456712161336321</v>
      </c>
      <c r="V329" s="22">
        <v>0.50845386025667139</v>
      </c>
      <c r="W329" s="22">
        <v>2.7372173558769606</v>
      </c>
      <c r="X329" s="23">
        <v>0.50869314561398182</v>
      </c>
      <c r="Y329" s="23">
        <v>0.20034281516548993</v>
      </c>
      <c r="Z329" s="23">
        <v>0.49130685438601812</v>
      </c>
      <c r="AA329" s="23">
        <v>0.19061200958825136</v>
      </c>
      <c r="AB329" s="24">
        <v>0.1489516642898322</v>
      </c>
      <c r="AC329" s="25">
        <v>0.64573806286820745</v>
      </c>
      <c r="AD329" s="23">
        <v>0.31586536480863509</v>
      </c>
      <c r="AE329" s="23">
        <v>0.31586536480863509</v>
      </c>
      <c r="AF329" s="23">
        <v>0.18069459893709058</v>
      </c>
      <c r="AG329" s="23">
        <v>12.228070175438596</v>
      </c>
      <c r="AH329" s="24">
        <v>12.228070175438596</v>
      </c>
      <c r="AI329" s="25">
        <v>-0.87647543233598679</v>
      </c>
      <c r="AJ329" s="23">
        <v>0.8154448796866256</v>
      </c>
      <c r="AK329" s="23">
        <v>0.27100985376263104</v>
      </c>
      <c r="AL329" s="24">
        <v>0.45728990146237369</v>
      </c>
      <c r="AM329" s="25">
        <v>0.89346099001833368</v>
      </c>
      <c r="AN329" s="23">
        <v>4.9445915665104909</v>
      </c>
      <c r="AO329" s="23">
        <v>0.7365051430652062</v>
      </c>
      <c r="AP329" s="23">
        <v>3.1</v>
      </c>
      <c r="AQ329" s="23">
        <v>0.13308250144127196</v>
      </c>
      <c r="AR329" s="23">
        <v>0.30016891195979073</v>
      </c>
      <c r="AS329" s="23">
        <v>-0.26309067688378035</v>
      </c>
      <c r="AT329" s="23">
        <v>0.22107594744667294</v>
      </c>
      <c r="AU329" s="23">
        <v>0.72523782876329046</v>
      </c>
      <c r="AV329" s="23">
        <v>0.40670306910186405</v>
      </c>
      <c r="AW329" s="23">
        <v>0.54223412964203321</v>
      </c>
      <c r="AX329" s="23">
        <v>0.4822505023442733</v>
      </c>
      <c r="AY329" s="23">
        <v>2.0781270379548715</v>
      </c>
      <c r="AZ329" s="23">
        <v>0.47906612755967132</v>
      </c>
      <c r="BA329" s="23">
        <v>1.4774281805745555</v>
      </c>
      <c r="BB329" s="23">
        <v>0.48120253561789994</v>
      </c>
      <c r="BC329" s="24">
        <v>0.31916576471567731</v>
      </c>
    </row>
    <row r="330" spans="1:55" x14ac:dyDescent="0.2">
      <c r="A330" s="52" t="s">
        <v>991</v>
      </c>
      <c r="B330" s="52" t="s">
        <v>992</v>
      </c>
      <c r="C330" s="52" t="s">
        <v>34</v>
      </c>
      <c r="D330" s="52">
        <v>35151</v>
      </c>
      <c r="E330" s="52" t="s">
        <v>16</v>
      </c>
      <c r="F330" s="52">
        <v>2019</v>
      </c>
      <c r="G330" s="52" t="s">
        <v>17</v>
      </c>
      <c r="H330" s="53">
        <v>43921</v>
      </c>
      <c r="I330" s="53">
        <v>43971</v>
      </c>
      <c r="J330" s="53">
        <v>43971</v>
      </c>
      <c r="K330" s="54">
        <v>115849000</v>
      </c>
      <c r="L330" s="54">
        <v>118165000</v>
      </c>
      <c r="M330" s="52" t="s">
        <v>993</v>
      </c>
      <c r="N330" s="21">
        <v>3.1363498904458789</v>
      </c>
      <c r="O330" s="22">
        <v>2.1768042107372314</v>
      </c>
      <c r="P330" s="22">
        <v>1.3264100570868809</v>
      </c>
      <c r="Q330" s="22">
        <v>0.52834707576761752</v>
      </c>
      <c r="R330" s="22">
        <v>0.23993298257711623</v>
      </c>
      <c r="S330" s="22">
        <v>1.0506529656520466E-3</v>
      </c>
      <c r="T330" s="22">
        <v>0.23888232961146416</v>
      </c>
      <c r="U330" s="22">
        <v>0.36670087230193832</v>
      </c>
      <c r="V330" s="22">
        <v>1.6057623877008805E-3</v>
      </c>
      <c r="W330" s="22">
        <v>0.36509510991423744</v>
      </c>
      <c r="X330" s="23">
        <v>0.25767168718130218</v>
      </c>
      <c r="Y330" s="23">
        <v>1.3681731025435409</v>
      </c>
      <c r="Z330" s="23">
        <v>0.74232831281869782</v>
      </c>
      <c r="AA330" s="23">
        <v>0.39847595112825163</v>
      </c>
      <c r="AB330" s="24">
        <v>0.65430164120132628</v>
      </c>
      <c r="AC330" s="25">
        <v>0.40805972941591612</v>
      </c>
      <c r="AD330" s="23">
        <v>0.13065686242124069</v>
      </c>
      <c r="AE330" s="23">
        <v>0.13065686242124069</v>
      </c>
      <c r="AF330" s="23">
        <v>0.10321409287215345</v>
      </c>
      <c r="AG330" s="23">
        <v>8.7575218308984812</v>
      </c>
      <c r="AH330" s="24">
        <v>8.7575218308984812</v>
      </c>
      <c r="AI330" s="25">
        <v>0.17507502807604536</v>
      </c>
      <c r="AJ330" s="23">
        <v>1.7544355040695507</v>
      </c>
      <c r="AK330" s="23">
        <v>0.60074428698120352</v>
      </c>
      <c r="AL330" s="24">
        <v>0.60074428698120352</v>
      </c>
      <c r="AM330" s="25">
        <v>7.788285365850818E-2</v>
      </c>
      <c r="AN330" s="23">
        <v>0.7545757705294962</v>
      </c>
      <c r="AO330" s="23">
        <v>0.49372016506820482</v>
      </c>
      <c r="AP330" s="23">
        <v>2.8129776925555299</v>
      </c>
      <c r="AQ330" s="23">
        <v>5.0958878970204624E-2</v>
      </c>
      <c r="AR330" s="23">
        <v>0.29194345043948378</v>
      </c>
      <c r="AS330" s="23">
        <v>5.111200778231019E-2</v>
      </c>
      <c r="AT330" s="23">
        <v>0.1441383685415632</v>
      </c>
      <c r="AU330" s="23">
        <v>-0.29702246555213979</v>
      </c>
      <c r="AV330" s="23">
        <v>-0.10170482122119985</v>
      </c>
      <c r="AW330" s="23">
        <v>0.60338648227351299</v>
      </c>
      <c r="AX330" s="23">
        <v>-0.1021521396654354</v>
      </c>
      <c r="AY330" s="23">
        <v>3.7194340478620846</v>
      </c>
      <c r="AZ330" s="23">
        <v>2.0301335488261314</v>
      </c>
      <c r="BA330" s="23">
        <v>-0.47886338144021534</v>
      </c>
      <c r="BB330" s="23">
        <v>0.2688581077475472</v>
      </c>
      <c r="BC330" s="24">
        <v>7.0282059206410702E-2</v>
      </c>
    </row>
    <row r="331" spans="1:55" x14ac:dyDescent="0.2">
      <c r="A331" s="52" t="s">
        <v>1033</v>
      </c>
      <c r="B331" s="52" t="s">
        <v>1034</v>
      </c>
      <c r="C331" s="52" t="s">
        <v>45</v>
      </c>
      <c r="D331" s="52">
        <v>403292</v>
      </c>
      <c r="E331" s="52" t="s">
        <v>16</v>
      </c>
      <c r="F331" s="52">
        <v>2019</v>
      </c>
      <c r="G331" s="52" t="s">
        <v>17</v>
      </c>
      <c r="H331" s="53">
        <v>43830</v>
      </c>
      <c r="I331" s="53">
        <v>43886</v>
      </c>
      <c r="J331" s="53">
        <v>43886</v>
      </c>
      <c r="K331" s="54">
        <v>209192000</v>
      </c>
      <c r="L331" s="54">
        <v>209673000</v>
      </c>
      <c r="M331" s="52" t="s">
        <v>1035</v>
      </c>
      <c r="N331" s="21">
        <v>0.14618926237687505</v>
      </c>
      <c r="O331" s="22">
        <v>0.12580586996233825</v>
      </c>
      <c r="P331" s="22">
        <v>3.0647703679263505E-2</v>
      </c>
      <c r="Q331" s="22">
        <v>1.3810818224560457</v>
      </c>
      <c r="R331" s="22">
        <v>0.36394368865410365</v>
      </c>
      <c r="S331" s="22">
        <v>8.6436063725524467E-2</v>
      </c>
      <c r="T331" s="22">
        <v>0.27750762492857917</v>
      </c>
      <c r="U331" s="22">
        <v>0.86657970145188878</v>
      </c>
      <c r="V331" s="22">
        <v>0.20581134014149871</v>
      </c>
      <c r="W331" s="22">
        <v>0.66076836131039007</v>
      </c>
      <c r="X331" s="23">
        <v>3.8344891492441163E-2</v>
      </c>
      <c r="Y331" s="23">
        <v>0.44008935310755554</v>
      </c>
      <c r="Z331" s="23">
        <v>0.96165510850755886</v>
      </c>
      <c r="AA331" s="23">
        <v>4.5700231567751805E-2</v>
      </c>
      <c r="AB331" s="24">
        <v>0.41997716776003813</v>
      </c>
      <c r="AC331" s="25">
        <v>0.4463562519194047</v>
      </c>
      <c r="AD331" s="23">
        <v>0.30396731302338736</v>
      </c>
      <c r="AE331" s="23">
        <v>0.19018952371916178</v>
      </c>
      <c r="AF331" s="23">
        <v>0.17157749655477419</v>
      </c>
      <c r="AG331" s="23">
        <v>8.7235905526668898</v>
      </c>
      <c r="AH331" s="24">
        <v>5.4582695613887955</v>
      </c>
      <c r="AI331" s="25">
        <v>-0.18254973005607836</v>
      </c>
      <c r="AJ331" s="23">
        <v>0.46214523615045389</v>
      </c>
      <c r="AK331" s="23">
        <v>0.27845523592652965</v>
      </c>
      <c r="AL331" s="24">
        <v>0.33307062082075051</v>
      </c>
      <c r="AM331" s="25">
        <v>0.14755085018824271</v>
      </c>
      <c r="AN331" s="23">
        <v>0.85996621439886056</v>
      </c>
      <c r="AO331" s="23">
        <v>0.36116617509255522</v>
      </c>
      <c r="AP331" s="23">
        <v>-1.6126993809375418</v>
      </c>
      <c r="AQ331" s="23">
        <v>6.1967988162643858E-2</v>
      </c>
      <c r="AR331" s="23">
        <v>0.3356320682377073</v>
      </c>
      <c r="AS331" s="23">
        <v>-6.1269543454956735E-2</v>
      </c>
      <c r="AT331" s="23">
        <v>0.12121895032381623</v>
      </c>
      <c r="AU331" s="23">
        <v>7.8654492652739327E-2</v>
      </c>
      <c r="AV331" s="23">
        <v>5.6686726701777164E-2</v>
      </c>
      <c r="AW331" s="23">
        <v>0.43681304380380098</v>
      </c>
      <c r="AX331" s="23">
        <v>7.4343097487434798E-2</v>
      </c>
      <c r="AY331" s="23">
        <v>3.3151275159276619</v>
      </c>
      <c r="AZ331" s="23">
        <v>3.2419030818264378</v>
      </c>
      <c r="BA331" s="23">
        <v>0.33292635480473282</v>
      </c>
      <c r="BB331" s="23">
        <v>0.18873805197267282</v>
      </c>
      <c r="BC331" s="24">
        <v>9.3113286182543983E-2</v>
      </c>
    </row>
    <row r="332" spans="1:55" x14ac:dyDescent="0.2">
      <c r="A332" s="52" t="s">
        <v>469</v>
      </c>
      <c r="B332" s="52" t="s">
        <v>470</v>
      </c>
      <c r="C332" s="52" t="s">
        <v>113</v>
      </c>
      <c r="D332" s="52">
        <v>741323</v>
      </c>
      <c r="E332" s="52" t="s">
        <v>16</v>
      </c>
      <c r="F332" s="52">
        <v>2019</v>
      </c>
      <c r="G332" s="52" t="s">
        <v>17</v>
      </c>
      <c r="H332" s="53">
        <v>43830</v>
      </c>
      <c r="I332" s="53">
        <v>43892</v>
      </c>
      <c r="J332" s="53">
        <v>43892</v>
      </c>
      <c r="K332" s="54">
        <v>40296000</v>
      </c>
      <c r="L332" s="54">
        <v>40420000</v>
      </c>
      <c r="M332" s="52" t="s">
        <v>471</v>
      </c>
      <c r="N332" s="21">
        <v>0.28107833701480422</v>
      </c>
      <c r="O332" s="22">
        <v>0.28107833701480422</v>
      </c>
      <c r="P332" s="22">
        <v>0</v>
      </c>
      <c r="Q332" s="22">
        <v>1.9918181743526855</v>
      </c>
      <c r="R332" s="22">
        <v>2.3196853204526663E-2</v>
      </c>
      <c r="S332" s="22">
        <v>0</v>
      </c>
      <c r="T332" s="22">
        <v>2.3196853204526663E-2</v>
      </c>
      <c r="U332" s="22">
        <v>6.9400767005094205E-2</v>
      </c>
      <c r="V332" s="22">
        <v>0</v>
      </c>
      <c r="W332" s="22">
        <v>6.9400767005094205E-2</v>
      </c>
      <c r="X332" s="23">
        <v>0.18060920029756936</v>
      </c>
      <c r="Y332" s="23">
        <v>0.33424491119563493</v>
      </c>
      <c r="Z332" s="23">
        <v>0.81939079970243067</v>
      </c>
      <c r="AA332" s="23">
        <v>0</v>
      </c>
      <c r="AB332" s="24">
        <v>0.33424491119563493</v>
      </c>
      <c r="AC332" s="25">
        <v>1</v>
      </c>
      <c r="AD332" s="23">
        <v>0.72744144840189062</v>
      </c>
      <c r="AE332" s="23">
        <v>0.72744144840189062</v>
      </c>
      <c r="AF332" s="23">
        <v>0.1257123664651455</v>
      </c>
      <c r="AG332" s="23">
        <v>184.3088694664437</v>
      </c>
      <c r="AH332" s="24">
        <v>184.3088694664437</v>
      </c>
      <c r="AI332" s="25">
        <v>-0.14885891051953506</v>
      </c>
      <c r="AJ332" s="23">
        <v>0.10548333928907268</v>
      </c>
      <c r="AK332" s="23">
        <v>2.5522220399096289</v>
      </c>
      <c r="AL332" s="24">
        <v>2.9219130621363392</v>
      </c>
      <c r="AM332" s="25">
        <v>0.11052986857989089</v>
      </c>
      <c r="AN332" s="23">
        <v>0.87922828666610098</v>
      </c>
      <c r="AO332" s="23">
        <v>0.29387758059740116</v>
      </c>
      <c r="AP332" s="23">
        <v>-0.63616883712097594</v>
      </c>
      <c r="AQ332" s="23">
        <v>3.694404610795083E-2</v>
      </c>
      <c r="AR332" s="23">
        <v>0.23063749279881285</v>
      </c>
      <c r="AS332" s="23">
        <v>-3.4332445902988395E-2</v>
      </c>
      <c r="AT332" s="23">
        <v>6.7779188378765648E-2</v>
      </c>
      <c r="AU332" s="23">
        <v>2.5032900855906384E-2</v>
      </c>
      <c r="AV332" s="23">
        <v>0.69341718310214695</v>
      </c>
      <c r="AW332" s="23">
        <v>2.9219130621363392</v>
      </c>
      <c r="AX332" s="23">
        <v>0.69341718310214695</v>
      </c>
      <c r="AY332" s="23">
        <v>0.10850870379732186</v>
      </c>
      <c r="AZ332" s="23">
        <v>0.10850870379732186</v>
      </c>
      <c r="BA332" s="23">
        <v>0.43539076794447729</v>
      </c>
      <c r="BB332" s="23">
        <v>9.2158505723914228</v>
      </c>
      <c r="BC332" s="24">
        <v>0.59807989489243973</v>
      </c>
    </row>
    <row r="333" spans="1:55" x14ac:dyDescent="0.2">
      <c r="A333" s="52" t="s">
        <v>1009</v>
      </c>
      <c r="B333" s="52" t="s">
        <v>1010</v>
      </c>
      <c r="C333" s="52" t="s">
        <v>24</v>
      </c>
      <c r="D333" s="52">
        <v>378206</v>
      </c>
      <c r="E333" s="52" t="s">
        <v>16</v>
      </c>
      <c r="F333" s="52">
        <v>2019</v>
      </c>
      <c r="G333" s="52" t="s">
        <v>17</v>
      </c>
      <c r="H333" s="53">
        <v>43830</v>
      </c>
      <c r="I333" s="53">
        <v>43868</v>
      </c>
      <c r="J333" s="53">
        <v>43868</v>
      </c>
      <c r="K333" s="54">
        <v>109300000</v>
      </c>
      <c r="L333" s="54">
        <v>114100000</v>
      </c>
      <c r="M333" s="52" t="s">
        <v>1011</v>
      </c>
      <c r="N333" s="21">
        <v>2.7358477139299056</v>
      </c>
      <c r="O333" s="22">
        <v>2.2322006760362925</v>
      </c>
      <c r="P333" s="22">
        <v>1.1436755025796121</v>
      </c>
      <c r="Q333" s="22">
        <v>0.3350406232810626</v>
      </c>
      <c r="R333" s="22">
        <v>0</v>
      </c>
      <c r="S333" s="22">
        <v>0</v>
      </c>
      <c r="T333" s="22">
        <v>0</v>
      </c>
      <c r="U333" s="22">
        <v>0</v>
      </c>
      <c r="V333" s="22">
        <v>0</v>
      </c>
      <c r="W333" s="22">
        <v>0</v>
      </c>
      <c r="X333" s="23">
        <v>0.51935130899954074</v>
      </c>
      <c r="Y333" s="23">
        <v>0.74904087752951665</v>
      </c>
      <c r="Z333" s="23">
        <v>0.48064869100045932</v>
      </c>
      <c r="AA333" s="23">
        <v>0</v>
      </c>
      <c r="AB333" s="24">
        <v>0.74904087752951665</v>
      </c>
      <c r="AC333" s="25">
        <v>0.90052648981356664</v>
      </c>
      <c r="AD333" s="23">
        <v>0.28102347585014115</v>
      </c>
      <c r="AE333" s="23">
        <v>0.28102347585014115</v>
      </c>
      <c r="AF333" s="23">
        <v>0.26906935931022202</v>
      </c>
      <c r="AG333" s="23">
        <v>73.172185430463571</v>
      </c>
      <c r="AH333" s="24">
        <v>73.172185430463571</v>
      </c>
      <c r="AI333" s="25">
        <v>-0.10374485596707819</v>
      </c>
      <c r="AJ333" s="23">
        <v>0.86461483721757693</v>
      </c>
      <c r="AK333" s="23" t="e">
        <v>#DIV/0!</v>
      </c>
      <c r="AL333" s="24" t="e">
        <v>#DIV/0!</v>
      </c>
      <c r="AM333" s="25">
        <v>0.1907896516587464</v>
      </c>
      <c r="AN333" s="23">
        <v>0.70907238248104099</v>
      </c>
      <c r="AO333" s="23">
        <v>0.53112419960554402</v>
      </c>
      <c r="AP333" s="23">
        <v>1.6118148649202639</v>
      </c>
      <c r="AQ333" s="23">
        <v>0.14290924810201822</v>
      </c>
      <c r="AR333" s="23">
        <v>0.30902662970216443</v>
      </c>
      <c r="AS333" s="23">
        <v>-3.2059923188442661E-2</v>
      </c>
      <c r="AT333" s="23">
        <v>0.16413152135736092</v>
      </c>
      <c r="AU333" s="23">
        <v>0.14310620885963352</v>
      </c>
      <c r="AV333" s="23" t="e">
        <v>#DIV/0!</v>
      </c>
      <c r="AW333" s="23" t="e">
        <v>#DIV/0!</v>
      </c>
      <c r="AX333" s="23" t="e">
        <v>#DIV/0!</v>
      </c>
      <c r="AY333" s="23">
        <v>0</v>
      </c>
      <c r="AZ333" s="23">
        <v>-1.4545660240745768</v>
      </c>
      <c r="BA333" s="23">
        <v>0.19009358162397202</v>
      </c>
      <c r="BB333" s="23" t="e">
        <v>#DIV/0!</v>
      </c>
      <c r="BC333" s="24">
        <v>0.18423136885457744</v>
      </c>
    </row>
    <row r="334" spans="1:55" x14ac:dyDescent="0.2">
      <c r="A334" s="52" t="s">
        <v>1018</v>
      </c>
      <c r="B334" s="52" t="s">
        <v>1019</v>
      </c>
      <c r="C334" s="52" t="s">
        <v>15</v>
      </c>
      <c r="D334" s="52">
        <v>378208</v>
      </c>
      <c r="E334" s="52" t="s">
        <v>16</v>
      </c>
      <c r="F334" s="52">
        <v>2019</v>
      </c>
      <c r="G334" s="52" t="s">
        <v>17</v>
      </c>
      <c r="H334" s="53">
        <v>43830</v>
      </c>
      <c r="I334" s="53">
        <v>43875</v>
      </c>
      <c r="J334" s="53">
        <v>43875</v>
      </c>
      <c r="K334" s="54">
        <v>113994000</v>
      </c>
      <c r="L334" s="54">
        <v>114822000</v>
      </c>
      <c r="M334" s="52" t="s">
        <v>1020</v>
      </c>
      <c r="N334" s="21">
        <v>1.7315433744519992</v>
      </c>
      <c r="O334" s="22">
        <v>1.7315433744519992</v>
      </c>
      <c r="P334" s="22">
        <v>0.28753088152126305</v>
      </c>
      <c r="Q334" s="22">
        <v>1.0210215592957139</v>
      </c>
      <c r="R334" s="22">
        <v>1.9771498584412618E-4</v>
      </c>
      <c r="S334" s="22">
        <v>9.4314807251683825E-5</v>
      </c>
      <c r="T334" s="22">
        <v>1.0340017859244235E-4</v>
      </c>
      <c r="U334" s="22">
        <v>3.995862489868259E-4</v>
      </c>
      <c r="V334" s="22">
        <v>1.9061225881647275E-4</v>
      </c>
      <c r="W334" s="22">
        <v>2.0897399017035315E-4</v>
      </c>
      <c r="X334" s="23">
        <v>0.70469990585824749</v>
      </c>
      <c r="Y334" s="23">
        <v>0.54479462599771733</v>
      </c>
      <c r="Z334" s="23">
        <v>0.29530009414175257</v>
      </c>
      <c r="AA334" s="23">
        <v>9.1011193177491817E-2</v>
      </c>
      <c r="AB334" s="24">
        <v>0.49479927386251149</v>
      </c>
      <c r="AC334" s="25">
        <v>0.41658528731575234</v>
      </c>
      <c r="AD334" s="23">
        <v>0.10235541364196685</v>
      </c>
      <c r="AE334" s="23">
        <v>0.10213135977158029</v>
      </c>
      <c r="AF334" s="23">
        <v>7.481078066229073E-2</v>
      </c>
      <c r="AG334" s="23">
        <v>-121.31726829268293</v>
      </c>
      <c r="AH334" s="24">
        <v>-121.05170731707317</v>
      </c>
      <c r="AI334" s="25">
        <v>-0.81474667503160914</v>
      </c>
      <c r="AJ334" s="23">
        <v>0.55239015533245739</v>
      </c>
      <c r="AK334" s="23">
        <v>818.37636761487965</v>
      </c>
      <c r="AL334" s="24">
        <v>1137.0437636761487</v>
      </c>
      <c r="AM334" s="25">
        <v>0.39734174592085392</v>
      </c>
      <c r="AN334" s="23">
        <v>5.3112899291149729</v>
      </c>
      <c r="AO334" s="23">
        <v>2.6280224001993591</v>
      </c>
      <c r="AP334" s="23">
        <v>8.8271019549317966</v>
      </c>
      <c r="AQ334" s="23">
        <v>0.19660440735690107</v>
      </c>
      <c r="AR334" s="23">
        <v>8.5543636014033905E-2</v>
      </c>
      <c r="AS334" s="23">
        <v>-6.9696393012548333E-2</v>
      </c>
      <c r="AT334" s="23">
        <v>0.22481059163938172</v>
      </c>
      <c r="AU334" s="23">
        <v>0.44381264005646909</v>
      </c>
      <c r="AV334" s="23">
        <v>913.5470459518599</v>
      </c>
      <c r="AW334" s="23">
        <v>2174.1799163179917</v>
      </c>
      <c r="AX334" s="23">
        <v>1746.8242677824269</v>
      </c>
      <c r="AY334" s="23">
        <v>7.3502093281715671E-4</v>
      </c>
      <c r="AZ334" s="23">
        <v>-0.43429121947532051</v>
      </c>
      <c r="BA334" s="23">
        <v>0.91870748823258874</v>
      </c>
      <c r="BB334" s="23">
        <v>1357.5273522975931</v>
      </c>
      <c r="BC334" s="24">
        <v>0.45260287324288911</v>
      </c>
    </row>
    <row r="335" spans="1:55" x14ac:dyDescent="0.2">
      <c r="A335" s="52" t="s">
        <v>1003</v>
      </c>
      <c r="B335" s="52" t="s">
        <v>1004</v>
      </c>
      <c r="C335" s="52" t="s">
        <v>45</v>
      </c>
      <c r="D335" s="52">
        <v>331016</v>
      </c>
      <c r="E335" s="52" t="s">
        <v>16</v>
      </c>
      <c r="F335" s="52">
        <v>2019</v>
      </c>
      <c r="G335" s="52" t="s">
        <v>17</v>
      </c>
      <c r="H335" s="53">
        <v>43921</v>
      </c>
      <c r="I335" s="53">
        <v>43978</v>
      </c>
      <c r="J335" s="53">
        <v>43978</v>
      </c>
      <c r="K335" s="54">
        <v>73600000</v>
      </c>
      <c r="L335" s="54">
        <v>75200000</v>
      </c>
      <c r="M335" s="52" t="s">
        <v>1005</v>
      </c>
      <c r="N335" s="21">
        <v>1.6133843212237093</v>
      </c>
      <c r="O335" s="22">
        <v>1.2614722753346079</v>
      </c>
      <c r="P335" s="22">
        <v>1.0116156787762907</v>
      </c>
      <c r="Q335" s="22">
        <v>1.703167353607367</v>
      </c>
      <c r="R335" s="22">
        <v>0.16085385788266324</v>
      </c>
      <c r="S335" s="22">
        <v>0.1064025604747318</v>
      </c>
      <c r="T335" s="22">
        <v>5.4451297407931427E-2</v>
      </c>
      <c r="U335" s="22">
        <v>0.43481489733021428</v>
      </c>
      <c r="V335" s="22">
        <v>0.28762392781552859</v>
      </c>
      <c r="W335" s="22">
        <v>0.14719096951468569</v>
      </c>
      <c r="X335" s="23">
        <v>0.46363274220799738</v>
      </c>
      <c r="Y335" s="23">
        <v>0.43273773178648328</v>
      </c>
      <c r="Z335" s="23">
        <v>0.53636725779200267</v>
      </c>
      <c r="AA335" s="23">
        <v>0.1257572219398618</v>
      </c>
      <c r="AB335" s="24">
        <v>0.36993640022527779</v>
      </c>
      <c r="AC335" s="25">
        <v>0.59308743790382801</v>
      </c>
      <c r="AD335" s="23">
        <v>6.7502191629598363E-2</v>
      </c>
      <c r="AE335" s="23">
        <v>6.7502191629598363E-2</v>
      </c>
      <c r="AF335" s="23">
        <v>6.238838923341667E-2</v>
      </c>
      <c r="AG335" s="23">
        <v>-24.75</v>
      </c>
      <c r="AH335" s="24">
        <v>-24.75</v>
      </c>
      <c r="AI335" s="25">
        <v>-0.58070500927643787</v>
      </c>
      <c r="AJ335" s="23">
        <v>0.3607074569789675</v>
      </c>
      <c r="AK335" s="23">
        <v>0.4702818104184458</v>
      </c>
      <c r="AL335" s="24">
        <v>0.64440649017933394</v>
      </c>
      <c r="AM335" s="25">
        <v>0.14269800601537261</v>
      </c>
      <c r="AN335" s="23">
        <v>2.2872526085180649</v>
      </c>
      <c r="AO335" s="23">
        <v>0.84613799640104947</v>
      </c>
      <c r="AP335" s="23">
        <v>4.8003428927680796</v>
      </c>
      <c r="AQ335" s="23">
        <v>5.2789186664651988E-2</v>
      </c>
      <c r="AR335" s="23">
        <v>0.1225039774018637</v>
      </c>
      <c r="AS335" s="23">
        <v>-7.1138673333549785E-2</v>
      </c>
      <c r="AT335" s="23">
        <v>0.10365526998997239</v>
      </c>
      <c r="AU335" s="23">
        <v>0.69631931166347993</v>
      </c>
      <c r="AV335" s="23">
        <v>1.2439795046968403</v>
      </c>
      <c r="AW335" s="23">
        <v>1.903632694248234</v>
      </c>
      <c r="AX335" s="23">
        <v>3.6748234106962663</v>
      </c>
      <c r="AY335" s="23">
        <v>2.8162578162578162</v>
      </c>
      <c r="AZ335" s="23">
        <v>-2.2734487734487736</v>
      </c>
      <c r="BA335" s="23">
        <v>3.7905282331511838</v>
      </c>
      <c r="BB335" s="23">
        <v>0.35508112724167379</v>
      </c>
      <c r="BC335" s="24">
        <v>8.0148036777887011E-2</v>
      </c>
    </row>
    <row r="336" spans="1:55" x14ac:dyDescent="0.2">
      <c r="A336" s="52" t="s">
        <v>1015</v>
      </c>
      <c r="B336" s="52" t="s">
        <v>1016</v>
      </c>
      <c r="C336" s="52" t="s">
        <v>24</v>
      </c>
      <c r="D336" s="52">
        <v>129653</v>
      </c>
      <c r="E336" s="52" t="s">
        <v>16</v>
      </c>
      <c r="F336" s="52">
        <v>2020</v>
      </c>
      <c r="G336" s="52" t="s">
        <v>17</v>
      </c>
      <c r="H336" s="53">
        <v>44012</v>
      </c>
      <c r="I336" s="53">
        <v>44056</v>
      </c>
      <c r="J336" s="53">
        <v>44056</v>
      </c>
      <c r="K336" s="54">
        <v>144783000</v>
      </c>
      <c r="L336" s="54">
        <v>146254000</v>
      </c>
      <c r="M336" s="52" t="s">
        <v>1017</v>
      </c>
      <c r="N336" s="21">
        <v>2.527467769148966</v>
      </c>
      <c r="O336" s="22">
        <v>1.8357922957855601</v>
      </c>
      <c r="P336" s="22">
        <v>0.7683907883887644</v>
      </c>
      <c r="Q336" s="22">
        <v>0.83713512108599542</v>
      </c>
      <c r="R336" s="22">
        <v>0.25638186187484957</v>
      </c>
      <c r="S336" s="22">
        <v>2.6130406576657331E-3</v>
      </c>
      <c r="T336" s="22">
        <v>0.25376882121718386</v>
      </c>
      <c r="U336" s="22">
        <v>0.47100812285970478</v>
      </c>
      <c r="V336" s="22">
        <v>4.800508765023366E-3</v>
      </c>
      <c r="W336" s="22">
        <v>0.46620761409468142</v>
      </c>
      <c r="X336" s="23">
        <v>0.3320981319168082</v>
      </c>
      <c r="Y336" s="23">
        <v>1.1103405066690857</v>
      </c>
      <c r="Z336" s="23">
        <v>0.66790186808319174</v>
      </c>
      <c r="AA336" s="23">
        <v>0.41207086578471003</v>
      </c>
      <c r="AB336" s="24">
        <v>0.54432577578118735</v>
      </c>
      <c r="AC336" s="25">
        <v>0.5809193263607566</v>
      </c>
      <c r="AD336" s="23">
        <v>0.27360684582719114</v>
      </c>
      <c r="AE336" s="23">
        <v>0.27360684582719114</v>
      </c>
      <c r="AF336" s="23">
        <v>0.21023715485863606</v>
      </c>
      <c r="AG336" s="23">
        <v>20.557449944100011</v>
      </c>
      <c r="AH336" s="24">
        <v>20.557449944100011</v>
      </c>
      <c r="AI336" s="25">
        <v>-0.39549270493795613</v>
      </c>
      <c r="AJ336" s="23">
        <v>1.3309670001874707</v>
      </c>
      <c r="AK336" s="23">
        <v>0.49073393871373672</v>
      </c>
      <c r="AL336" s="24">
        <v>0.68212002176648645</v>
      </c>
      <c r="AM336" s="25">
        <v>0.24896566997473396</v>
      </c>
      <c r="AN336" s="23">
        <v>1.1842134666545456</v>
      </c>
      <c r="AO336" s="23">
        <v>0.64459791392726473</v>
      </c>
      <c r="AP336" s="23">
        <v>3.2117078564306647</v>
      </c>
      <c r="AQ336" s="23">
        <v>0.13551843145188011</v>
      </c>
      <c r="AR336" s="23">
        <v>0.2713058752193514</v>
      </c>
      <c r="AS336" s="23">
        <v>-0.10729949445606089</v>
      </c>
      <c r="AT336" s="23">
        <v>0.17488320120260473</v>
      </c>
      <c r="AU336" s="23">
        <v>1.0325717821823244</v>
      </c>
      <c r="AV336" s="23">
        <v>0.5291925993946196</v>
      </c>
      <c r="AW336" s="23">
        <v>0.68914376621915197</v>
      </c>
      <c r="AX336" s="23">
        <v>0.53464166036011351</v>
      </c>
      <c r="AY336" s="23">
        <v>1.4536887915467227</v>
      </c>
      <c r="AZ336" s="23">
        <v>0.88122621465183626</v>
      </c>
      <c r="BA336" s="23">
        <v>1.0011581632817199</v>
      </c>
      <c r="BB336" s="23">
        <v>0.68790514573342854</v>
      </c>
      <c r="BC336" s="24">
        <v>0.20304571457970219</v>
      </c>
    </row>
    <row r="337" spans="1:55" x14ac:dyDescent="0.2">
      <c r="A337" s="52" t="s">
        <v>1021</v>
      </c>
      <c r="B337" s="52" t="s">
        <v>1022</v>
      </c>
      <c r="C337" s="52" t="s">
        <v>15</v>
      </c>
      <c r="D337" s="52">
        <v>121874</v>
      </c>
      <c r="E337" s="52" t="s">
        <v>16</v>
      </c>
      <c r="F337" s="52">
        <v>2019</v>
      </c>
      <c r="G337" s="52" t="s">
        <v>17</v>
      </c>
      <c r="H337" s="53">
        <v>43738</v>
      </c>
      <c r="I337" s="53">
        <v>43781</v>
      </c>
      <c r="J337" s="53">
        <v>43781</v>
      </c>
      <c r="K337" s="54">
        <v>116400000</v>
      </c>
      <c r="L337" s="54">
        <v>117100000</v>
      </c>
      <c r="M337" s="52" t="s">
        <v>1023</v>
      </c>
      <c r="N337" s="21">
        <v>1.5415634035522512</v>
      </c>
      <c r="O337" s="22">
        <v>1.2443205287071457</v>
      </c>
      <c r="P337" s="22">
        <v>0.54626187525815784</v>
      </c>
      <c r="Q337" s="22">
        <v>14.123701138050469</v>
      </c>
      <c r="R337" s="22">
        <v>0.36919679371830527</v>
      </c>
      <c r="S337" s="22">
        <v>4.9157533126124656E-2</v>
      </c>
      <c r="T337" s="22">
        <v>0.32003926059218057</v>
      </c>
      <c r="U337" s="22">
        <v>5.5836219693221176</v>
      </c>
      <c r="V337" s="22">
        <v>0.74344383968332506</v>
      </c>
      <c r="W337" s="22">
        <v>4.8401781296387929</v>
      </c>
      <c r="X337" s="23">
        <v>0.48841812530672335</v>
      </c>
      <c r="Y337" s="23">
        <v>8.3378027146334424E-2</v>
      </c>
      <c r="Z337" s="23">
        <v>0.51158187469327665</v>
      </c>
      <c r="AA337" s="23">
        <v>0.17521675118599706</v>
      </c>
      <c r="AB337" s="24">
        <v>6.6121380664158347E-2</v>
      </c>
      <c r="AC337" s="25">
        <v>0.43318695106649935</v>
      </c>
      <c r="AD337" s="23">
        <v>0.14925016430662605</v>
      </c>
      <c r="AE337" s="23">
        <v>0.14925016430662605</v>
      </c>
      <c r="AF337" s="23">
        <v>0.10393140945211209</v>
      </c>
      <c r="AG337" s="23">
        <v>10.175152749490834</v>
      </c>
      <c r="AH337" s="24">
        <v>10.175152749490834</v>
      </c>
      <c r="AI337" s="25">
        <v>-0.83409475465313032</v>
      </c>
      <c r="AJ337" s="23">
        <v>0.61028500619578685</v>
      </c>
      <c r="AK337" s="23">
        <v>0.31999645531481236</v>
      </c>
      <c r="AL337" s="24">
        <v>0.52372723647481056</v>
      </c>
      <c r="AM337" s="25">
        <v>1.7214250371103414</v>
      </c>
      <c r="AN337" s="23">
        <v>16.563087580405739</v>
      </c>
      <c r="AO337" s="23">
        <v>1.0951742188778013</v>
      </c>
      <c r="AP337" s="23">
        <v>6.3826866240823721</v>
      </c>
      <c r="AQ337" s="23">
        <v>0.11382300016358581</v>
      </c>
      <c r="AR337" s="23">
        <v>0.17655493816096074</v>
      </c>
      <c r="AS337" s="23">
        <v>-0.14726354782816514</v>
      </c>
      <c r="AT337" s="23">
        <v>0.19335841648944871</v>
      </c>
      <c r="AU337" s="23">
        <v>0.72645600991325898</v>
      </c>
      <c r="AV337" s="23">
        <v>0.62342150737737601</v>
      </c>
      <c r="AW337" s="23">
        <v>0.60417092619096302</v>
      </c>
      <c r="AX337" s="23">
        <v>0.71917808219178081</v>
      </c>
      <c r="AY337" s="23">
        <v>2.2587069655724581</v>
      </c>
      <c r="AZ337" s="23">
        <v>1.1998598879103282</v>
      </c>
      <c r="BA337" s="23">
        <v>2.0221327967806841</v>
      </c>
      <c r="BB337" s="23">
        <v>0.44273117993708183</v>
      </c>
      <c r="BC337" s="24">
        <v>0.23926057181169486</v>
      </c>
    </row>
    <row r="338" spans="1:55" x14ac:dyDescent="0.2">
      <c r="A338" s="52" t="s">
        <v>1024</v>
      </c>
      <c r="B338" s="52" t="s">
        <v>1025</v>
      </c>
      <c r="C338" s="52" t="s">
        <v>15</v>
      </c>
      <c r="D338" s="52">
        <v>744726</v>
      </c>
      <c r="E338" s="52" t="s">
        <v>16</v>
      </c>
      <c r="F338" s="52">
        <v>2019</v>
      </c>
      <c r="G338" s="52" t="s">
        <v>17</v>
      </c>
      <c r="H338" s="53">
        <v>43830</v>
      </c>
      <c r="I338" s="53">
        <v>43889</v>
      </c>
      <c r="J338" s="53">
        <v>43889</v>
      </c>
      <c r="K338" s="54">
        <v>327437000</v>
      </c>
      <c r="L338" s="54">
        <v>327437000</v>
      </c>
      <c r="M338" s="52" t="s">
        <v>1026</v>
      </c>
      <c r="N338" s="21">
        <v>0.7555135537210238</v>
      </c>
      <c r="O338" s="22">
        <v>0.70801516943675535</v>
      </c>
      <c r="P338" s="22">
        <v>0.22992183594083432</v>
      </c>
      <c r="Q338" s="22">
        <v>1.1383708243947288</v>
      </c>
      <c r="R338" s="22">
        <v>0.28277619045435159</v>
      </c>
      <c r="S338" s="22">
        <v>4.5068838369709284E-2</v>
      </c>
      <c r="T338" s="22">
        <v>0.2377073520846423</v>
      </c>
      <c r="U338" s="22">
        <v>0.60468035550107269</v>
      </c>
      <c r="V338" s="22">
        <v>9.6373889059148024E-2</v>
      </c>
      <c r="W338" s="22">
        <v>0.50830646644192456</v>
      </c>
      <c r="X338" s="23">
        <v>0.17759187239448376</v>
      </c>
      <c r="Y338" s="23">
        <v>0.69631225518104978</v>
      </c>
      <c r="Z338" s="23">
        <v>0.82240812760551629</v>
      </c>
      <c r="AA338" s="23">
        <v>0.32839651543015957</v>
      </c>
      <c r="AB338" s="24">
        <v>0.46764573692827693</v>
      </c>
      <c r="AC338" s="25">
        <v>0.50701843781893818</v>
      </c>
      <c r="AD338" s="23">
        <v>0.17296501026804076</v>
      </c>
      <c r="AE338" s="23">
        <v>0.13272093901344445</v>
      </c>
      <c r="AF338" s="23">
        <v>0.10089274151974942</v>
      </c>
      <c r="AG338" s="23">
        <v>50.398583200809597</v>
      </c>
      <c r="AH338" s="24">
        <v>38.672256758710425</v>
      </c>
      <c r="AI338" s="25">
        <v>0.41287178027607796</v>
      </c>
      <c r="AJ338" s="23">
        <v>0.75405270281805215</v>
      </c>
      <c r="AK338" s="23">
        <v>0.31494441155720621</v>
      </c>
      <c r="AL338" s="24">
        <v>0.62681544312625181</v>
      </c>
      <c r="AM338" s="25">
        <v>0.24927612626417409</v>
      </c>
      <c r="AN338" s="23">
        <v>2.4707042598835427</v>
      </c>
      <c r="AO338" s="23">
        <v>1.1554143143450724</v>
      </c>
      <c r="AP338" s="23">
        <v>-20.104909823637378</v>
      </c>
      <c r="AQ338" s="23">
        <v>0.11657291776543589</v>
      </c>
      <c r="AR338" s="23">
        <v>0.15340686100610426</v>
      </c>
      <c r="AS338" s="23">
        <v>6.3337363810155117E-2</v>
      </c>
      <c r="AT338" s="23">
        <v>0.17724848312519778</v>
      </c>
      <c r="AU338" s="23">
        <v>-0.35586962088602192</v>
      </c>
      <c r="AV338" s="23">
        <v>-0.29582093304248402</v>
      </c>
      <c r="AW338" s="23">
        <v>0.74565839706162529</v>
      </c>
      <c r="AX338" s="23">
        <v>-0.35190799009287327</v>
      </c>
      <c r="AY338" s="23">
        <v>1.4149687183562005</v>
      </c>
      <c r="AZ338" s="23">
        <v>1.1445323817364539</v>
      </c>
      <c r="BA338" s="23">
        <v>-0.717586195026236</v>
      </c>
      <c r="BB338" s="23">
        <v>0.54229343886082215</v>
      </c>
      <c r="BC338" s="24">
        <v>0.20047049442383919</v>
      </c>
    </row>
    <row r="339" spans="1:55" x14ac:dyDescent="0.2">
      <c r="A339" s="52" t="s">
        <v>1027</v>
      </c>
      <c r="B339" s="52" t="s">
        <v>1028</v>
      </c>
      <c r="C339" s="52" t="s">
        <v>15</v>
      </c>
      <c r="D339" s="52">
        <v>119446</v>
      </c>
      <c r="E339" s="52" t="s">
        <v>16</v>
      </c>
      <c r="F339" s="52">
        <v>2019</v>
      </c>
      <c r="G339" s="52" t="s">
        <v>17</v>
      </c>
      <c r="H339" s="53">
        <v>43830</v>
      </c>
      <c r="I339" s="53">
        <v>43889</v>
      </c>
      <c r="J339" s="53">
        <v>43889</v>
      </c>
      <c r="K339" s="54">
        <v>104100000</v>
      </c>
      <c r="L339" s="54">
        <v>105400000</v>
      </c>
      <c r="M339" s="52" t="s">
        <v>1029</v>
      </c>
      <c r="N339" s="21">
        <v>0.83402853090848417</v>
      </c>
      <c r="O339" s="22">
        <v>0.75118878785350796</v>
      </c>
      <c r="P339" s="22">
        <v>0.29602903145073828</v>
      </c>
      <c r="Q339" s="22">
        <v>0.90782667326878708</v>
      </c>
      <c r="R339" s="22">
        <v>0.29130979794465706</v>
      </c>
      <c r="S339" s="22">
        <v>3.3254366637399287E-2</v>
      </c>
      <c r="T339" s="22">
        <v>0.25805543130725778</v>
      </c>
      <c r="U339" s="22">
        <v>0.55576860270335759</v>
      </c>
      <c r="V339" s="22">
        <v>6.3443567673490034E-2</v>
      </c>
      <c r="W339" s="22">
        <v>0.49232503502986757</v>
      </c>
      <c r="X339" s="23">
        <v>0.11041532064344052</v>
      </c>
      <c r="Y339" s="23">
        <v>3.6148602330718256</v>
      </c>
      <c r="Z339" s="23">
        <v>0.88958467935655949</v>
      </c>
      <c r="AA339" s="23">
        <v>0.59724224000353421</v>
      </c>
      <c r="AB339" s="24">
        <v>0.5241566301652778</v>
      </c>
      <c r="AC339" s="25">
        <v>0.63857419691436235</v>
      </c>
      <c r="AD339" s="23">
        <v>0.27919803234702245</v>
      </c>
      <c r="AE339" s="23">
        <v>0.27919803234702245</v>
      </c>
      <c r="AF339" s="23">
        <v>0.32941417604531564</v>
      </c>
      <c r="AG339" s="23">
        <v>8.030010718113612</v>
      </c>
      <c r="AH339" s="24">
        <v>8.030010718113612</v>
      </c>
      <c r="AI339" s="25">
        <v>0.12108359556710904</v>
      </c>
      <c r="AJ339" s="23">
        <v>0.60974388921331446</v>
      </c>
      <c r="AK339" s="23">
        <v>0.24076355847060832</v>
      </c>
      <c r="AL339" s="24">
        <v>0.2771027240156958</v>
      </c>
      <c r="AM339" s="25">
        <v>0.18625354249412657</v>
      </c>
      <c r="AN339" s="23">
        <v>0.56540840084703803</v>
      </c>
      <c r="AO339" s="23">
        <v>0.29636256205512207</v>
      </c>
      <c r="AP339" s="23">
        <v>-13.487811007790903</v>
      </c>
      <c r="AQ339" s="23">
        <v>9.7626029190066757E-2</v>
      </c>
      <c r="AR339" s="23">
        <v>0.27237832600432288</v>
      </c>
      <c r="AS339" s="23">
        <v>3.2980547067153608E-2</v>
      </c>
      <c r="AT339" s="23">
        <v>8.07227385429264E-2</v>
      </c>
      <c r="AU339" s="23">
        <v>6.9158254776007344E-2</v>
      </c>
      <c r="AV339" s="23">
        <v>3.1429492161583229E-2</v>
      </c>
      <c r="AW339" s="23">
        <v>0.31281162397551948</v>
      </c>
      <c r="AX339" s="23">
        <v>3.547966018274807E-2</v>
      </c>
      <c r="AY339" s="23">
        <v>3.5206219967965828</v>
      </c>
      <c r="AZ339" s="23">
        <v>3.0469834490122798</v>
      </c>
      <c r="BA339" s="23">
        <v>9.378358504440297E-2</v>
      </c>
      <c r="BB339" s="23">
        <v>0.28404071806342768</v>
      </c>
      <c r="BC339" s="24">
        <v>9.5369633707793652E-2</v>
      </c>
    </row>
    <row r="340" spans="1:55" x14ac:dyDescent="0.2">
      <c r="A340" s="52" t="s">
        <v>1030</v>
      </c>
      <c r="B340" s="52" t="s">
        <v>1031</v>
      </c>
      <c r="C340" s="52" t="s">
        <v>45</v>
      </c>
      <c r="D340" s="52">
        <v>200092</v>
      </c>
      <c r="E340" s="52" t="s">
        <v>16</v>
      </c>
      <c r="F340" s="52">
        <v>2019</v>
      </c>
      <c r="G340" s="52" t="s">
        <v>17</v>
      </c>
      <c r="H340" s="53">
        <v>43890</v>
      </c>
      <c r="I340" s="53">
        <v>43921</v>
      </c>
      <c r="J340" s="53">
        <v>43921</v>
      </c>
      <c r="K340" s="54">
        <v>354090000</v>
      </c>
      <c r="L340" s="54">
        <v>357443000</v>
      </c>
      <c r="M340" s="52" t="s">
        <v>1032</v>
      </c>
      <c r="N340" s="21">
        <v>1.2705077178050981</v>
      </c>
      <c r="O340" s="22">
        <v>0.59234940601805963</v>
      </c>
      <c r="P340" s="22">
        <v>0.50008808505315083</v>
      </c>
      <c r="Q340" s="22">
        <v>1.7828740888216383</v>
      </c>
      <c r="R340" s="22">
        <v>3.347012371251578E-2</v>
      </c>
      <c r="S340" s="22">
        <v>0</v>
      </c>
      <c r="T340" s="22">
        <v>3.347012371251578E-2</v>
      </c>
      <c r="U340" s="22">
        <v>9.3143140029214866E-2</v>
      </c>
      <c r="V340" s="22">
        <v>0</v>
      </c>
      <c r="W340" s="22">
        <v>9.3143140029214866E-2</v>
      </c>
      <c r="X340" s="23">
        <v>0.36721151405373792</v>
      </c>
      <c r="Y340" s="23">
        <v>0.35934072763724401</v>
      </c>
      <c r="Z340" s="23">
        <v>0.63278848594626202</v>
      </c>
      <c r="AA340" s="23">
        <v>0</v>
      </c>
      <c r="AB340" s="24">
        <v>0.35934072763724401</v>
      </c>
      <c r="AC340" s="25">
        <v>0.2807447787038565</v>
      </c>
      <c r="AD340" s="23">
        <v>0.13380960358494534</v>
      </c>
      <c r="AE340" s="23">
        <v>0.13380960358494534</v>
      </c>
      <c r="AF340" s="23">
        <v>0.10355511194443719</v>
      </c>
      <c r="AG340" s="23">
        <v>-118.53429802275488</v>
      </c>
      <c r="AH340" s="24">
        <v>-118.53429802275488</v>
      </c>
      <c r="AI340" s="25">
        <v>-0.77513854184990783</v>
      </c>
      <c r="AJ340" s="23">
        <v>0.80370060852707725</v>
      </c>
      <c r="AK340" s="23">
        <v>5.7584046840593048</v>
      </c>
      <c r="AL340" s="24">
        <v>6.9402635422559298</v>
      </c>
      <c r="AM340" s="25">
        <v>0.49443432148078337</v>
      </c>
      <c r="AN340" s="23">
        <v>4.7746008110741416</v>
      </c>
      <c r="AO340" s="23">
        <v>1.7157085296287575</v>
      </c>
      <c r="AP340" s="23">
        <v>21.944458430360626</v>
      </c>
      <c r="AQ340" s="23">
        <v>0.17767038884973171</v>
      </c>
      <c r="AR340" s="23">
        <v>0.13539099173624311</v>
      </c>
      <c r="AS340" s="23">
        <v>-0.10494677591404442</v>
      </c>
      <c r="AT340" s="23">
        <v>0.23229147935676894</v>
      </c>
      <c r="AU340" s="23">
        <v>0.5983047698426387</v>
      </c>
      <c r="AV340" s="23">
        <v>5.1665915606393282</v>
      </c>
      <c r="AW340" s="23">
        <v>6.9402635422559298</v>
      </c>
      <c r="AX340" s="23">
        <v>5.1665915606393282</v>
      </c>
      <c r="AY340" s="23">
        <v>0.14578959286770646</v>
      </c>
      <c r="AZ340" s="23">
        <v>-0.48379587565267063</v>
      </c>
      <c r="BA340" s="23">
        <v>0.97329926402589395</v>
      </c>
      <c r="BB340" s="23">
        <v>6.8592001687488615</v>
      </c>
      <c r="BC340" s="24">
        <v>0.32290733992203036</v>
      </c>
    </row>
    <row r="341" spans="1:55" x14ac:dyDescent="0.2">
      <c r="A341" s="52" t="s">
        <v>1012</v>
      </c>
      <c r="B341" s="52" t="s">
        <v>1013</v>
      </c>
      <c r="C341" s="52" t="s">
        <v>15</v>
      </c>
      <c r="D341" s="52">
        <v>101495</v>
      </c>
      <c r="E341" s="52" t="s">
        <v>16</v>
      </c>
      <c r="F341" s="52">
        <v>2019</v>
      </c>
      <c r="G341" s="52" t="s">
        <v>17</v>
      </c>
      <c r="H341" s="53">
        <v>43830</v>
      </c>
      <c r="I341" s="53">
        <v>43875</v>
      </c>
      <c r="J341" s="53">
        <v>43875</v>
      </c>
      <c r="K341" s="54">
        <v>319800000</v>
      </c>
      <c r="L341" s="54">
        <v>320000000</v>
      </c>
      <c r="M341" s="52" t="s">
        <v>1014</v>
      </c>
      <c r="N341" s="21">
        <v>0.52404881550610194</v>
      </c>
      <c r="O341" s="22">
        <v>0.52404881550610194</v>
      </c>
      <c r="P341" s="22">
        <v>1.5369053057495268E-2</v>
      </c>
      <c r="Q341" s="22">
        <v>1.7932618305852799</v>
      </c>
      <c r="R341" s="22">
        <v>0.39521596910570539</v>
      </c>
      <c r="S341" s="22">
        <v>4.0994013348733455E-2</v>
      </c>
      <c r="T341" s="22">
        <v>0.35422195575697196</v>
      </c>
      <c r="U341" s="22">
        <v>1.1039416813407381</v>
      </c>
      <c r="V341" s="22">
        <v>0.11450701276952062</v>
      </c>
      <c r="W341" s="22">
        <v>0.98943466857121742</v>
      </c>
      <c r="X341" s="23">
        <v>7.0799425140408573E-2</v>
      </c>
      <c r="Y341" s="23">
        <v>0.74391059405487103</v>
      </c>
      <c r="Z341" s="23">
        <v>0.9292005748595914</v>
      </c>
      <c r="AA341" s="23">
        <v>0.51285058059055366</v>
      </c>
      <c r="AB341" s="24">
        <v>0.35800439079871982</v>
      </c>
      <c r="AC341" s="25">
        <v>0.38846923121735244</v>
      </c>
      <c r="AD341" s="23">
        <v>0.28245334679690082</v>
      </c>
      <c r="AE341" s="23">
        <v>0.18142804435209817</v>
      </c>
      <c r="AF341" s="23">
        <v>0.10420995397790163</v>
      </c>
      <c r="AG341" s="23">
        <v>7.5443464730290453</v>
      </c>
      <c r="AH341" s="24">
        <v>4.8459543568464731</v>
      </c>
      <c r="AI341" s="25">
        <v>-0.25041452319204116</v>
      </c>
      <c r="AJ341" s="23">
        <v>0.76750636298374997</v>
      </c>
      <c r="AK341" s="23">
        <v>0.2075738984941439</v>
      </c>
      <c r="AL341" s="24">
        <v>0.26236475181260455</v>
      </c>
      <c r="AM341" s="25">
        <v>0.13216515410853477</v>
      </c>
      <c r="AN341" s="23">
        <v>1.268258444261104</v>
      </c>
      <c r="AO341" s="23">
        <v>0.45404209171302867</v>
      </c>
      <c r="AP341" s="23">
        <v>-7.0611545317427673</v>
      </c>
      <c r="AQ341" s="23">
        <v>4.7315705481444911E-2</v>
      </c>
      <c r="AR341" s="23">
        <v>0.22837252655494494</v>
      </c>
      <c r="AS341" s="23">
        <v>-5.7187797347418294E-2</v>
      </c>
      <c r="AT341" s="23">
        <v>0.1036907396467964</v>
      </c>
      <c r="AU341" s="23">
        <v>0.20658487241401816</v>
      </c>
      <c r="AV341" s="23">
        <v>7.0619074177356383E-2</v>
      </c>
      <c r="AW341" s="23">
        <v>0.29272815521897672</v>
      </c>
      <c r="AX341" s="23">
        <v>7.879180097322995E-2</v>
      </c>
      <c r="AY341" s="23">
        <v>3.081709119659001</v>
      </c>
      <c r="AZ341" s="23">
        <v>3.0655185452545459</v>
      </c>
      <c r="BA341" s="23">
        <v>0.58986303922482064</v>
      </c>
      <c r="BB341" s="23">
        <v>0.20843279419966537</v>
      </c>
      <c r="BC341" s="24">
        <v>9.5243435002446586E-2</v>
      </c>
    </row>
    <row r="342" spans="1:55" x14ac:dyDescent="0.2">
      <c r="A342" s="52" t="s">
        <v>1042</v>
      </c>
      <c r="B342" s="52" t="s">
        <v>1043</v>
      </c>
      <c r="C342" s="52" t="s">
        <v>72</v>
      </c>
      <c r="D342" s="52">
        <v>100897</v>
      </c>
      <c r="E342" s="52" t="s">
        <v>16</v>
      </c>
      <c r="F342" s="52">
        <v>2019</v>
      </c>
      <c r="G342" s="52" t="s">
        <v>17</v>
      </c>
      <c r="H342" s="53">
        <v>43830</v>
      </c>
      <c r="I342" s="53">
        <v>43885</v>
      </c>
      <c r="J342" s="53">
        <v>43885</v>
      </c>
      <c r="K342" s="54">
        <v>112286000</v>
      </c>
      <c r="L342" s="54">
        <v>114304000</v>
      </c>
      <c r="M342" s="52" t="s">
        <v>1044</v>
      </c>
      <c r="N342" s="21">
        <v>0.31887172765629457</v>
      </c>
      <c r="O342" s="22">
        <v>0.31887172765629457</v>
      </c>
      <c r="P342" s="22">
        <v>0.10331939639013138</v>
      </c>
      <c r="Q342" s="22">
        <v>-3.6732569971418436</v>
      </c>
      <c r="R342" s="22">
        <v>1.0588614213958876</v>
      </c>
      <c r="S342" s="22">
        <v>5.3493151239336387E-2</v>
      </c>
      <c r="T342" s="22">
        <v>1.0053682701565512</v>
      </c>
      <c r="U342" s="22">
        <v>-2.8306087037501149</v>
      </c>
      <c r="V342" s="22">
        <v>-0.14300094084972287</v>
      </c>
      <c r="W342" s="22">
        <v>-2.6876077629003916</v>
      </c>
      <c r="X342" s="23">
        <v>3.4249284908587051E-2</v>
      </c>
      <c r="Y342" s="23">
        <v>-0.59528044886427378</v>
      </c>
      <c r="Z342" s="23">
        <v>0.96575071509141297</v>
      </c>
      <c r="AA342" s="23">
        <v>0</v>
      </c>
      <c r="AB342" s="24">
        <v>-0.37407551951389872</v>
      </c>
      <c r="AC342" s="25">
        <v>0.75527648791722612</v>
      </c>
      <c r="AD342" s="23">
        <v>0.63562860950688582</v>
      </c>
      <c r="AE342" s="23">
        <v>0.28962323386998701</v>
      </c>
      <c r="AF342" s="23">
        <v>7.2961241310503841E-2</v>
      </c>
      <c r="AG342" s="23">
        <v>3.3301589448062079</v>
      </c>
      <c r="AH342" s="24">
        <v>1.5173819876422494</v>
      </c>
      <c r="AI342" s="25">
        <v>-6.4238256988077877E-2</v>
      </c>
      <c r="AJ342" s="23">
        <v>0.92535674663476719</v>
      </c>
      <c r="AK342" s="23">
        <v>8.5796548912977735E-2</v>
      </c>
      <c r="AL342" s="24">
        <v>9.3865406154672371E-2</v>
      </c>
      <c r="AM342" s="25">
        <v>-4.0260972813962376E-2</v>
      </c>
      <c r="AN342" s="23">
        <v>-0.55181315573596501</v>
      </c>
      <c r="AO342" s="23">
        <v>0.20641979290653498</v>
      </c>
      <c r="AP342" s="23">
        <v>-2.8215447143085228</v>
      </c>
      <c r="AQ342" s="23">
        <v>1.5060644321517927E-2</v>
      </c>
      <c r="AR342" s="23">
        <v>0.48149674012046789</v>
      </c>
      <c r="AS342" s="23">
        <v>-3.0930511330780362E-2</v>
      </c>
      <c r="AT342" s="23">
        <v>9.9390457380838682E-2</v>
      </c>
      <c r="AU342" s="23">
        <v>2.1832636486173236E-2</v>
      </c>
      <c r="AV342" s="23">
        <v>2.2146370020586534E-3</v>
      </c>
      <c r="AW342" s="23">
        <v>9.8859751527032053E-2</v>
      </c>
      <c r="AX342" s="23">
        <v>2.3324723422100857E-3</v>
      </c>
      <c r="AY342" s="23">
        <v>8.0702009892500666</v>
      </c>
      <c r="AZ342" s="23">
        <v>7.9856219827794899</v>
      </c>
      <c r="BA342" s="23">
        <v>0.15570341041288241</v>
      </c>
      <c r="BB342" s="23">
        <v>5.6460615854292816E-2</v>
      </c>
      <c r="BC342" s="24">
        <v>6.6977912789864785E-2</v>
      </c>
    </row>
    <row r="343" spans="1:55" x14ac:dyDescent="0.2">
      <c r="A343" s="52" t="s">
        <v>1084</v>
      </c>
      <c r="B343" s="52" t="s">
        <v>1085</v>
      </c>
      <c r="C343" s="52" t="s">
        <v>45</v>
      </c>
      <c r="D343" s="52">
        <v>86689</v>
      </c>
      <c r="E343" s="52" t="s">
        <v>16</v>
      </c>
      <c r="F343" s="52">
        <v>2019</v>
      </c>
      <c r="G343" s="52" t="s">
        <v>17</v>
      </c>
      <c r="H343" s="53">
        <v>43738</v>
      </c>
      <c r="I343" s="53">
        <v>43784</v>
      </c>
      <c r="J343" s="53">
        <v>43784</v>
      </c>
      <c r="K343" s="54">
        <v>1192600000</v>
      </c>
      <c r="L343" s="54">
        <v>1205700000</v>
      </c>
      <c r="M343" s="52" t="s">
        <v>1086</v>
      </c>
      <c r="N343" s="21">
        <v>0.91654643604000841</v>
      </c>
      <c r="O343" s="22">
        <v>0.66861737481154859</v>
      </c>
      <c r="P343" s="22">
        <v>0.44694992461944982</v>
      </c>
      <c r="Q343" s="22">
        <v>-4.0845129192745944</v>
      </c>
      <c r="R343" s="22">
        <v>0.64822889134009032</v>
      </c>
      <c r="S343" s="22">
        <v>6.7207434077712333E-2</v>
      </c>
      <c r="T343" s="22">
        <v>0.58102145726237797</v>
      </c>
      <c r="U343" s="22">
        <v>-1.9994703899855562</v>
      </c>
      <c r="V343" s="22">
        <v>-0.20730219868399935</v>
      </c>
      <c r="W343" s="22">
        <v>-1.7921681913015568</v>
      </c>
      <c r="X343" s="23">
        <v>0.29417365605943935</v>
      </c>
      <c r="Y343" s="23">
        <v>-0.41687295109386496</v>
      </c>
      <c r="Z343" s="23">
        <v>0.70582634394056065</v>
      </c>
      <c r="AA343" s="23">
        <v>0.18162708901329894</v>
      </c>
      <c r="AB343" s="24">
        <v>-0.32420029553164476</v>
      </c>
      <c r="AC343" s="25">
        <v>0.67833457821235377</v>
      </c>
      <c r="AD343" s="23">
        <v>0.19967105014976272</v>
      </c>
      <c r="AE343" s="23">
        <v>0.1477143266713444</v>
      </c>
      <c r="AF343" s="23">
        <v>0.13577480515757151</v>
      </c>
      <c r="AG343" s="23">
        <v>15.990936555891238</v>
      </c>
      <c r="AH343" s="24">
        <v>11.829909365558912</v>
      </c>
      <c r="AI343" s="25">
        <v>-1.9926490984743412</v>
      </c>
      <c r="AJ343" s="23">
        <v>0.81816265987971537</v>
      </c>
      <c r="AK343" s="23">
        <v>0.26372735518151974</v>
      </c>
      <c r="AL343" s="24">
        <v>0.40509844526314942</v>
      </c>
      <c r="AM343" s="25">
        <v>-0.57762798908682389</v>
      </c>
      <c r="AN343" s="23">
        <v>-4.2543090996629758</v>
      </c>
      <c r="AO343" s="23">
        <v>1.3792482673937023</v>
      </c>
      <c r="AP343" s="23">
        <v>-51.493006993006993</v>
      </c>
      <c r="AQ343" s="23">
        <v>0.187267164769298</v>
      </c>
      <c r="AR343" s="23">
        <v>0.19039104290683023</v>
      </c>
      <c r="AS343" s="23">
        <v>-0.37938254000588489</v>
      </c>
      <c r="AT343" s="23">
        <v>0.26259651605652562</v>
      </c>
      <c r="AU343" s="23">
        <v>0.65430317570963092</v>
      </c>
      <c r="AV343" s="23">
        <v>0.32396638493582797</v>
      </c>
      <c r="AW343" s="23">
        <v>0.45195665801020862</v>
      </c>
      <c r="AX343" s="23">
        <v>0.36143995701620846</v>
      </c>
      <c r="AY343" s="23">
        <v>2.3538069147931231</v>
      </c>
      <c r="AZ343" s="23">
        <v>1.8329113924050633</v>
      </c>
      <c r="BA343" s="23">
        <v>1.1214158701933763</v>
      </c>
      <c r="BB343" s="23">
        <v>0.31429442879273117</v>
      </c>
      <c r="BC343" s="24">
        <v>0.30003294791930057</v>
      </c>
    </row>
    <row r="344" spans="1:55" x14ac:dyDescent="0.2">
      <c r="A344" s="52" t="s">
        <v>1051</v>
      </c>
      <c r="B344" s="52" t="s">
        <v>1052</v>
      </c>
      <c r="C344" s="52" t="s">
        <v>59</v>
      </c>
      <c r="D344" s="52">
        <v>378213</v>
      </c>
      <c r="E344" s="52" t="s">
        <v>16</v>
      </c>
      <c r="F344" s="52">
        <v>2019</v>
      </c>
      <c r="G344" s="52" t="s">
        <v>17</v>
      </c>
      <c r="H344" s="53">
        <v>43830</v>
      </c>
      <c r="I344" s="53">
        <v>43892</v>
      </c>
      <c r="J344" s="53">
        <v>43892</v>
      </c>
      <c r="K344" s="54">
        <v>153900000</v>
      </c>
      <c r="L344" s="54">
        <v>155300000</v>
      </c>
      <c r="M344" s="52" t="s">
        <v>1053</v>
      </c>
      <c r="N344" s="21">
        <v>1.0889848210555633</v>
      </c>
      <c r="O344" s="22">
        <v>0.69189527920902383</v>
      </c>
      <c r="P344" s="22">
        <v>0.18270435872441165</v>
      </c>
      <c r="Q344" s="22">
        <v>-30.384301732925586</v>
      </c>
      <c r="R344" s="22">
        <v>0.6615902310414209</v>
      </c>
      <c r="S344" s="22">
        <v>2.0051342537986541E-2</v>
      </c>
      <c r="T344" s="22">
        <v>0.64153888850343443</v>
      </c>
      <c r="U344" s="22">
        <v>-19.440366972477065</v>
      </c>
      <c r="V344" s="22">
        <v>-0.58919469928644241</v>
      </c>
      <c r="W344" s="22">
        <v>-18.85117227319062</v>
      </c>
      <c r="X344" s="23">
        <v>0.2712828696315826</v>
      </c>
      <c r="Y344" s="23">
        <v>-5.8285306874220191E-2</v>
      </c>
      <c r="Z344" s="23">
        <v>0.72871713036841745</v>
      </c>
      <c r="AA344" s="23">
        <v>0.38453132588635258</v>
      </c>
      <c r="AB344" s="24">
        <v>-3.4031776868105185E-2</v>
      </c>
      <c r="AC344" s="25">
        <v>0.32660558118177452</v>
      </c>
      <c r="AD344" s="23">
        <v>0.13552211391955918</v>
      </c>
      <c r="AE344" s="23">
        <v>0.12949009622007474</v>
      </c>
      <c r="AF344" s="23">
        <v>5.4893448268664817E-2</v>
      </c>
      <c r="AG344" s="23">
        <v>3.5268875611080936</v>
      </c>
      <c r="AH344" s="24">
        <v>3.369907658881043</v>
      </c>
      <c r="AI344" s="25">
        <v>0.27372334181177854</v>
      </c>
      <c r="AJ344" s="23">
        <v>0.35586965603676368</v>
      </c>
      <c r="AK344" s="23">
        <v>0.10801740863090556</v>
      </c>
      <c r="AL344" s="24">
        <v>0.13399926590110639</v>
      </c>
      <c r="AM344" s="25">
        <v>-1.3404689092762487</v>
      </c>
      <c r="AN344" s="23">
        <v>-24.41946992864424</v>
      </c>
      <c r="AO344" s="23">
        <v>0.83103795184902518</v>
      </c>
      <c r="AP344" s="23">
        <v>37.489045383411579</v>
      </c>
      <c r="AQ344" s="23">
        <v>4.5618538819121625E-2</v>
      </c>
      <c r="AR344" s="23">
        <v>0.10667696353655737</v>
      </c>
      <c r="AS344" s="23">
        <v>2.9199974953559724E-2</v>
      </c>
      <c r="AT344" s="23">
        <v>8.8652605286893782E-2</v>
      </c>
      <c r="AU344" s="23">
        <v>-0.10757554658125609</v>
      </c>
      <c r="AV344" s="23">
        <v>-4.0506528236589588E-2</v>
      </c>
      <c r="AW344" s="23">
        <v>0.13818742226788513</v>
      </c>
      <c r="AX344" s="23">
        <v>-4.1772562591250742E-2</v>
      </c>
      <c r="AY344" s="23">
        <v>5.8743261974434002</v>
      </c>
      <c r="AZ344" s="23">
        <v>5.4701986754966887</v>
      </c>
      <c r="BA344" s="23">
        <v>-0.5874524714828897</v>
      </c>
      <c r="BB344" s="23">
        <v>0.162655340569451</v>
      </c>
      <c r="BC344" s="24">
        <v>0.14331254331254331</v>
      </c>
    </row>
    <row r="345" spans="1:55" x14ac:dyDescent="0.2">
      <c r="A345" s="52" t="s">
        <v>1060</v>
      </c>
      <c r="B345" s="52" t="s">
        <v>1061</v>
      </c>
      <c r="C345" s="52" t="s">
        <v>59</v>
      </c>
      <c r="D345" s="52">
        <v>378215</v>
      </c>
      <c r="E345" s="52" t="s">
        <v>16</v>
      </c>
      <c r="F345" s="52">
        <v>2019</v>
      </c>
      <c r="G345" s="52" t="s">
        <v>17</v>
      </c>
      <c r="H345" s="53">
        <v>43830</v>
      </c>
      <c r="I345" s="53">
        <v>43882</v>
      </c>
      <c r="J345" s="53">
        <v>43882</v>
      </c>
      <c r="K345" s="54">
        <v>91662416</v>
      </c>
      <c r="L345" s="54">
        <v>92952655</v>
      </c>
      <c r="M345" s="52" t="s">
        <v>1062</v>
      </c>
      <c r="N345" s="21">
        <v>1.4707544773275754</v>
      </c>
      <c r="O345" s="22">
        <v>0.87072907405055255</v>
      </c>
      <c r="P345" s="22">
        <v>5.1378127778483426E-2</v>
      </c>
      <c r="Q345" s="22">
        <v>3.970824339727888</v>
      </c>
      <c r="R345" s="22">
        <v>0.42374684087782127</v>
      </c>
      <c r="S345" s="22">
        <v>3.0956957875118315E-2</v>
      </c>
      <c r="T345" s="22">
        <v>0.39278988300270296</v>
      </c>
      <c r="U345" s="22">
        <v>2.1063711105182743</v>
      </c>
      <c r="V345" s="22">
        <v>0.15388159968956902</v>
      </c>
      <c r="W345" s="22">
        <v>1.9524895108287053</v>
      </c>
      <c r="X345" s="23">
        <v>0.22597847405860599</v>
      </c>
      <c r="Y345" s="23">
        <v>0.47086297662414783</v>
      </c>
      <c r="Z345" s="23">
        <v>0.77402152594139406</v>
      </c>
      <c r="AA345" s="23">
        <v>0.34176091177876877</v>
      </c>
      <c r="AB345" s="24">
        <v>0.20117387613313686</v>
      </c>
      <c r="AC345" s="25">
        <v>0.44892407043260635</v>
      </c>
      <c r="AD345" s="23">
        <v>0.15206582946013586</v>
      </c>
      <c r="AE345" s="23">
        <v>0.13459175008938148</v>
      </c>
      <c r="AF345" s="23">
        <v>8.6102297104040049E-2</v>
      </c>
      <c r="AG345" s="23">
        <v>7.7930146006298315</v>
      </c>
      <c r="AH345" s="24">
        <v>6.8975093043229316</v>
      </c>
      <c r="AI345" s="25">
        <v>-0.79541636152156114</v>
      </c>
      <c r="AJ345" s="23">
        <v>0.73710783691096149</v>
      </c>
      <c r="AK345" s="23">
        <v>0.21882052226776585</v>
      </c>
      <c r="AL345" s="24">
        <v>0.26727075945286233</v>
      </c>
      <c r="AM345" s="25">
        <v>0.37380253680304609</v>
      </c>
      <c r="AN345" s="23">
        <v>4.3413770523609729</v>
      </c>
      <c r="AO345" s="23">
        <v>0.87337164937890921</v>
      </c>
      <c r="AP345" s="23">
        <v>12.074738617200675</v>
      </c>
      <c r="AQ345" s="23">
        <v>7.5199305237068331E-2</v>
      </c>
      <c r="AR345" s="23">
        <v>0.12967576868072936</v>
      </c>
      <c r="AS345" s="23">
        <v>-0.10314622810153737</v>
      </c>
      <c r="AT345" s="23">
        <v>0.11325513997716651</v>
      </c>
      <c r="AU345" s="23">
        <v>0.59021338752699093</v>
      </c>
      <c r="AV345" s="23">
        <v>0.2140077373002349</v>
      </c>
      <c r="AW345" s="23">
        <v>0.28833517582322032</v>
      </c>
      <c r="AX345" s="23">
        <v>0.23087433390885265</v>
      </c>
      <c r="AY345" s="23">
        <v>3.1906248851989272</v>
      </c>
      <c r="AZ345" s="23">
        <v>3.1311854817971421</v>
      </c>
      <c r="BA345" s="23">
        <v>1.2059300590410693</v>
      </c>
      <c r="BB345" s="23">
        <v>0.2774029383318749</v>
      </c>
      <c r="BC345" s="24">
        <v>0.13888856862858132</v>
      </c>
    </row>
    <row r="346" spans="1:55" x14ac:dyDescent="0.2">
      <c r="A346" s="52" t="s">
        <v>694</v>
      </c>
      <c r="B346" s="52" t="s">
        <v>695</v>
      </c>
      <c r="C346" s="52" t="s">
        <v>91</v>
      </c>
      <c r="D346" s="52">
        <v>254348</v>
      </c>
      <c r="E346" s="52" t="s">
        <v>16</v>
      </c>
      <c r="F346" s="52">
        <v>2020</v>
      </c>
      <c r="G346" s="52" t="s">
        <v>17</v>
      </c>
      <c r="H346" s="53">
        <v>43951</v>
      </c>
      <c r="I346" s="53">
        <v>44001</v>
      </c>
      <c r="J346" s="53">
        <v>44001</v>
      </c>
      <c r="K346" s="54">
        <v>113600000</v>
      </c>
      <c r="L346" s="54">
        <v>113500000</v>
      </c>
      <c r="M346" s="52" t="s">
        <v>696</v>
      </c>
      <c r="N346" s="21">
        <v>1.2429588557746833</v>
      </c>
      <c r="O346" s="22">
        <v>0.67884821372314286</v>
      </c>
      <c r="P346" s="22">
        <v>0.24642429588557746</v>
      </c>
      <c r="Q346" s="22">
        <v>1.0718602351389956</v>
      </c>
      <c r="R346" s="22">
        <v>0.33124145571112051</v>
      </c>
      <c r="S346" s="22">
        <v>1.4613680290387969E-2</v>
      </c>
      <c r="T346" s="22">
        <v>0.31662777542073256</v>
      </c>
      <c r="U346" s="22">
        <v>0.68628600031742548</v>
      </c>
      <c r="V346" s="22">
        <v>3.0277503082689325E-2</v>
      </c>
      <c r="W346" s="22">
        <v>0.65600849723473609</v>
      </c>
      <c r="X346" s="23">
        <v>0.11624357705180785</v>
      </c>
      <c r="Y346" s="23">
        <v>1.933229483820718</v>
      </c>
      <c r="Z346" s="23">
        <v>0.88375642294819212</v>
      </c>
      <c r="AA346" s="23">
        <v>0.37149978786593124</v>
      </c>
      <c r="AB346" s="24">
        <v>0.48265803988120493</v>
      </c>
      <c r="AC346" s="25">
        <v>0.38482245865914627</v>
      </c>
      <c r="AD346" s="23">
        <v>0.19591078066914497</v>
      </c>
      <c r="AE346" s="23">
        <v>0.16561979233431612</v>
      </c>
      <c r="AF346" s="23">
        <v>9.9923086783745674E-2</v>
      </c>
      <c r="AG346" s="23">
        <v>8.0776955602536997</v>
      </c>
      <c r="AH346" s="24">
        <v>6.8287526427061307</v>
      </c>
      <c r="AI346" s="25">
        <v>-0.54885240675804914</v>
      </c>
      <c r="AJ346" s="23">
        <v>0.79062440929998112</v>
      </c>
      <c r="AK346" s="23">
        <v>0.15263373241065234</v>
      </c>
      <c r="AL346" s="24">
        <v>0.22322238628075355</v>
      </c>
      <c r="AM346" s="25">
        <v>9.5166587310307776E-2</v>
      </c>
      <c r="AN346" s="23">
        <v>0.95239839333894927</v>
      </c>
      <c r="AO346" s="23">
        <v>0.45968274171498608</v>
      </c>
      <c r="AP346" s="23">
        <v>20.230809128630707</v>
      </c>
      <c r="AQ346" s="23">
        <v>4.5932918493376704E-2</v>
      </c>
      <c r="AR346" s="23">
        <v>0.16085117292654788</v>
      </c>
      <c r="AS346" s="23">
        <v>-8.8283553390590949E-2</v>
      </c>
      <c r="AT346" s="23">
        <v>7.3940508178946873E-2</v>
      </c>
      <c r="AU346" s="23">
        <v>0.61955768382584586</v>
      </c>
      <c r="AV346" s="23">
        <v>0.17492394997598421</v>
      </c>
      <c r="AW346" s="23">
        <v>0.2335250218673813</v>
      </c>
      <c r="AX346" s="23">
        <v>0.18299741313531723</v>
      </c>
      <c r="AY346" s="23">
        <v>3.6781391088137148</v>
      </c>
      <c r="AZ346" s="23">
        <v>3.4222338546096971</v>
      </c>
      <c r="BA346" s="23">
        <v>1.2614496472097498</v>
      </c>
      <c r="BB346" s="23">
        <v>0.22984007258107556</v>
      </c>
      <c r="BC346" s="24">
        <v>8.3987180903967285E-2</v>
      </c>
    </row>
    <row r="347" spans="1:55" x14ac:dyDescent="0.2">
      <c r="A347" s="52" t="s">
        <v>1045</v>
      </c>
      <c r="B347" s="52" t="s">
        <v>1046</v>
      </c>
      <c r="C347" s="52" t="s">
        <v>138</v>
      </c>
      <c r="D347" s="52">
        <v>353500</v>
      </c>
      <c r="E347" s="52" t="s">
        <v>16</v>
      </c>
      <c r="F347" s="52">
        <v>2019</v>
      </c>
      <c r="G347" s="52" t="s">
        <v>17</v>
      </c>
      <c r="H347" s="53">
        <v>43830</v>
      </c>
      <c r="I347" s="53">
        <v>43852</v>
      </c>
      <c r="J347" s="53">
        <v>43852</v>
      </c>
      <c r="K347" s="54">
        <v>1386000000</v>
      </c>
      <c r="L347" s="54">
        <v>1363000000</v>
      </c>
      <c r="M347" s="52" t="s">
        <v>1047</v>
      </c>
      <c r="N347" s="21">
        <v>1.1856772026263551</v>
      </c>
      <c r="O347" s="22">
        <v>0.87036188731103981</v>
      </c>
      <c r="P347" s="22">
        <v>0.16544510612307223</v>
      </c>
      <c r="Q347" s="22">
        <v>1.3292521508934481</v>
      </c>
      <c r="R347" s="22">
        <v>0.2715939764171047</v>
      </c>
      <c r="S347" s="22">
        <v>9.3052990481602496E-3</v>
      </c>
      <c r="T347" s="22">
        <v>0.26228867736894446</v>
      </c>
      <c r="U347" s="22">
        <v>0.63261085373924553</v>
      </c>
      <c r="V347" s="22">
        <v>2.1674387822634016E-2</v>
      </c>
      <c r="W347" s="22">
        <v>0.61093646591661155</v>
      </c>
      <c r="X347" s="23">
        <v>0.27578491262963489</v>
      </c>
      <c r="Y347" s="23">
        <v>0.72860974654169552</v>
      </c>
      <c r="Z347" s="23">
        <v>0.72421508737036511</v>
      </c>
      <c r="AA347" s="23">
        <v>0.28487711322631054</v>
      </c>
      <c r="AB347" s="24">
        <v>0.42932234692427901</v>
      </c>
      <c r="AC347" s="25">
        <v>0.1350062277850351</v>
      </c>
      <c r="AD347" s="23">
        <v>0.10143694747394963</v>
      </c>
      <c r="AE347" s="23">
        <v>0.10143694747394963</v>
      </c>
      <c r="AF347" s="23">
        <v>-0.30795637512531521</v>
      </c>
      <c r="AG347" s="23">
        <v>5.4827586206896548</v>
      </c>
      <c r="AH347" s="24">
        <v>5.4827586206896548</v>
      </c>
      <c r="AI347" s="25">
        <v>-0.68458847357760999</v>
      </c>
      <c r="AJ347" s="23">
        <v>0.41464345701633837</v>
      </c>
      <c r="AK347" s="23">
        <v>0.17405518503988493</v>
      </c>
      <c r="AL347" s="24">
        <v>0.35510657774290572</v>
      </c>
      <c r="AM347" s="25">
        <v>-0.41930013236267372</v>
      </c>
      <c r="AN347" s="23">
        <v>1.3615569159497021</v>
      </c>
      <c r="AO347" s="23">
        <v>0.58454681062650948</v>
      </c>
      <c r="AP347" s="23">
        <v>13.534950657894736</v>
      </c>
      <c r="AQ347" s="23">
        <v>-0.18001491689160393</v>
      </c>
      <c r="AR347" s="23">
        <v>0.16499073427104535</v>
      </c>
      <c r="AS347" s="23">
        <v>-0.11295075492906401</v>
      </c>
      <c r="AT347" s="23">
        <v>9.6444807501065488E-2</v>
      </c>
      <c r="AU347" s="23">
        <v>0.26110856619331196</v>
      </c>
      <c r="AV347" s="23">
        <v>0.22361710474695959</v>
      </c>
      <c r="AW347" s="23">
        <v>0.36770480704129993</v>
      </c>
      <c r="AX347" s="23">
        <v>0.23155044008124576</v>
      </c>
      <c r="AY347" s="23">
        <v>4.5804132973944292</v>
      </c>
      <c r="AZ347" s="23">
        <v>3.9314165917939503</v>
      </c>
      <c r="BA347" s="23">
        <v>-0.33737792246226694</v>
      </c>
      <c r="BB347" s="23">
        <v>0.2183209101608474</v>
      </c>
      <c r="BC347" s="24">
        <v>7.726662655620864E-2</v>
      </c>
    </row>
    <row r="348" spans="1:55" x14ac:dyDescent="0.2">
      <c r="A348" s="52" t="s">
        <v>1069</v>
      </c>
      <c r="B348" s="52" t="s">
        <v>1070</v>
      </c>
      <c r="C348" s="52" t="s">
        <v>72</v>
      </c>
      <c r="D348" s="52">
        <v>127650</v>
      </c>
      <c r="E348" s="52" t="s">
        <v>16</v>
      </c>
      <c r="F348" s="52">
        <v>2019</v>
      </c>
      <c r="G348" s="52" t="s">
        <v>17</v>
      </c>
      <c r="H348" s="53">
        <v>43830</v>
      </c>
      <c r="I348" s="53">
        <v>43889</v>
      </c>
      <c r="J348" s="53">
        <v>43889</v>
      </c>
      <c r="K348" s="54">
        <v>78356000</v>
      </c>
      <c r="L348" s="54">
        <v>84326000</v>
      </c>
      <c r="M348" s="52" t="s">
        <v>1071</v>
      </c>
      <c r="N348" s="21">
        <v>1.2431288697374292</v>
      </c>
      <c r="O348" s="22">
        <v>1.2431288697374292</v>
      </c>
      <c r="P348" s="22">
        <v>0.1807092569015985</v>
      </c>
      <c r="Q348" s="22">
        <v>1.0556539129468652</v>
      </c>
      <c r="R348" s="22">
        <v>0.43145847824588446</v>
      </c>
      <c r="S348" s="22">
        <v>0</v>
      </c>
      <c r="T348" s="22">
        <v>0.43145847824588446</v>
      </c>
      <c r="U348" s="22">
        <v>0.88692930908025236</v>
      </c>
      <c r="V348" s="22">
        <v>0</v>
      </c>
      <c r="W348" s="22">
        <v>0.88692930908025236</v>
      </c>
      <c r="X348" s="23">
        <v>8.9487260228476181E-2</v>
      </c>
      <c r="Y348" s="23">
        <v>0.48646320944485177</v>
      </c>
      <c r="Z348" s="23">
        <v>0.9105127397715238</v>
      </c>
      <c r="AA348" s="23">
        <v>0</v>
      </c>
      <c r="AB348" s="24">
        <v>0.48646320944485177</v>
      </c>
      <c r="AC348" s="25">
        <v>0.65662492584715837</v>
      </c>
      <c r="AD348" s="23">
        <v>0.53901670305368465</v>
      </c>
      <c r="AE348" s="23">
        <v>0.31919499271587054</v>
      </c>
      <c r="AF348" s="23">
        <v>0.20620260775870766</v>
      </c>
      <c r="AG348" s="23">
        <v>3.5053301210890138</v>
      </c>
      <c r="AH348" s="24">
        <v>2.075786921126805</v>
      </c>
      <c r="AI348" s="25">
        <v>-1.4042175667312131</v>
      </c>
      <c r="AJ348" s="23">
        <v>0.40965951751379232</v>
      </c>
      <c r="AK348" s="23">
        <v>1.2724265936014301E-2</v>
      </c>
      <c r="AL348" s="24">
        <v>6.8348517838245484E-2</v>
      </c>
      <c r="AM348" s="25">
        <v>4.113845527100346E-2</v>
      </c>
      <c r="AN348" s="23">
        <v>0.1995050194473898</v>
      </c>
      <c r="AO348" s="23">
        <v>9.7051852060734814E-2</v>
      </c>
      <c r="AP348" s="23">
        <v>5.5452641283964317</v>
      </c>
      <c r="AQ348" s="23">
        <v>2.0012344982735825E-2</v>
      </c>
      <c r="AR348" s="23">
        <v>0.30385352644683794</v>
      </c>
      <c r="AS348" s="23">
        <v>-0.4266764595498771</v>
      </c>
      <c r="AT348" s="23">
        <v>2.9489547496851089E-2</v>
      </c>
      <c r="AU348" s="23">
        <v>0.53424629212505037</v>
      </c>
      <c r="AV348" s="23">
        <v>8.9134856304409274E-2</v>
      </c>
      <c r="AW348" s="23">
        <v>6.8348517838245484E-2</v>
      </c>
      <c r="AX348" s="23">
        <v>8.9134856304409274E-2</v>
      </c>
      <c r="AY348" s="23">
        <v>8.2477019161803966</v>
      </c>
      <c r="AZ348" s="23">
        <v>7.99903419836218</v>
      </c>
      <c r="BA348" s="23">
        <v>1.9217132971144963</v>
      </c>
      <c r="BB348" s="23">
        <v>7.1799412396605242E-2</v>
      </c>
      <c r="BC348" s="24">
        <v>3.3381445439605383E-2</v>
      </c>
    </row>
    <row r="349" spans="1:55" x14ac:dyDescent="0.2">
      <c r="A349" s="52" t="s">
        <v>1072</v>
      </c>
      <c r="B349" s="52" t="s">
        <v>1073</v>
      </c>
      <c r="C349" s="52" t="s">
        <v>15</v>
      </c>
      <c r="D349" s="52">
        <v>288357</v>
      </c>
      <c r="E349" s="52" t="s">
        <v>16</v>
      </c>
      <c r="F349" s="52">
        <v>2019</v>
      </c>
      <c r="G349" s="52" t="s">
        <v>17</v>
      </c>
      <c r="H349" s="53">
        <v>43830</v>
      </c>
      <c r="I349" s="53">
        <v>43874</v>
      </c>
      <c r="J349" s="53">
        <v>43874</v>
      </c>
      <c r="K349" s="54">
        <v>54700000</v>
      </c>
      <c r="L349" s="54">
        <v>55600000</v>
      </c>
      <c r="M349" s="52" t="s">
        <v>1074</v>
      </c>
      <c r="N349" s="21">
        <v>2.512135922330097</v>
      </c>
      <c r="O349" s="22">
        <v>1.7096876319121992</v>
      </c>
      <c r="P349" s="22">
        <v>0.19470240607851413</v>
      </c>
      <c r="Q349" s="22">
        <v>0.65952547510784654</v>
      </c>
      <c r="R349" s="22">
        <v>0.201949591639589</v>
      </c>
      <c r="S349" s="22">
        <v>3.5637130060595414E-2</v>
      </c>
      <c r="T349" s="22">
        <v>0.1663124615789936</v>
      </c>
      <c r="U349" s="22">
        <v>0.33514049201352453</v>
      </c>
      <c r="V349" s="22">
        <v>5.9140725195289727E-2</v>
      </c>
      <c r="W349" s="22">
        <v>0.27599976681823479</v>
      </c>
      <c r="X349" s="23">
        <v>0.41810836919293931</v>
      </c>
      <c r="Y349" s="23">
        <v>0.75638255655011244</v>
      </c>
      <c r="Z349" s="23">
        <v>0.58189163080706063</v>
      </c>
      <c r="AA349" s="23">
        <v>0.16049881443751646</v>
      </c>
      <c r="AB349" s="24">
        <v>0.60258189163080711</v>
      </c>
      <c r="AC349" s="25">
        <v>0.23657078938958134</v>
      </c>
      <c r="AD349" s="23">
        <v>0.23657078938958134</v>
      </c>
      <c r="AE349" s="23">
        <v>0.23657078938958134</v>
      </c>
      <c r="AF349" s="23">
        <v>0.1704892199523072</v>
      </c>
      <c r="AG349" s="23">
        <v>19.638755102040815</v>
      </c>
      <c r="AH349" s="24">
        <v>19.638755102040815</v>
      </c>
      <c r="AI349" s="25">
        <v>2.447101016138673</v>
      </c>
      <c r="AJ349" s="23">
        <v>-0.17655128746306459</v>
      </c>
      <c r="AK349" s="23">
        <v>-0.33388415376587233</v>
      </c>
      <c r="AL349" s="24">
        <v>-0.14550356583753696</v>
      </c>
      <c r="AM349" s="25">
        <v>0.20213915121837472</v>
      </c>
      <c r="AN349" s="23">
        <v>1.1856418328086744</v>
      </c>
      <c r="AO349" s="23">
        <v>0.71444629841046803</v>
      </c>
      <c r="AP349" s="23">
        <v>2.8387884709330726</v>
      </c>
      <c r="AQ349" s="23">
        <v>0.121805392113814</v>
      </c>
      <c r="AR349" s="23">
        <v>-4.1128893477886765E-2</v>
      </c>
      <c r="AS349" s="23">
        <v>-0.10064655702239594</v>
      </c>
      <c r="AT349" s="23">
        <v>-2.9384385702994644E-2</v>
      </c>
      <c r="AU349" s="23">
        <v>0.47752216124947233</v>
      </c>
      <c r="AV349" s="23">
        <v>0.39354670377456952</v>
      </c>
      <c r="AW349" s="23">
        <v>-0.17668180378075826</v>
      </c>
      <c r="AX349" s="23">
        <v>0.47787517161263071</v>
      </c>
      <c r="AY349" s="23">
        <v>1.1948469238770902</v>
      </c>
      <c r="AZ349" s="23">
        <v>1.0031185733332364</v>
      </c>
      <c r="BA349" s="23">
        <v>0.6524883237034228</v>
      </c>
      <c r="BB349" s="23">
        <v>0.83692729170290481</v>
      </c>
      <c r="BC349" s="24">
        <v>0.20276428074759265</v>
      </c>
    </row>
    <row r="350" spans="1:55" x14ac:dyDescent="0.2">
      <c r="A350" s="52" t="s">
        <v>1093</v>
      </c>
      <c r="B350" s="52" t="s">
        <v>1094</v>
      </c>
      <c r="C350" s="52" t="s">
        <v>34</v>
      </c>
      <c r="D350" s="52">
        <v>744723</v>
      </c>
      <c r="E350" s="52" t="s">
        <v>16</v>
      </c>
      <c r="F350" s="52">
        <v>2019</v>
      </c>
      <c r="G350" s="52" t="s">
        <v>17</v>
      </c>
      <c r="H350" s="53">
        <v>43769</v>
      </c>
      <c r="I350" s="53">
        <v>43819</v>
      </c>
      <c r="J350" s="53">
        <v>43819</v>
      </c>
      <c r="K350" s="54">
        <v>150365000</v>
      </c>
      <c r="L350" s="54">
        <v>155595000</v>
      </c>
      <c r="M350" s="52" t="s">
        <v>1095</v>
      </c>
      <c r="N350" s="21">
        <v>0.99227596974070065</v>
      </c>
      <c r="O350" s="22">
        <v>0.91152173553299287</v>
      </c>
      <c r="P350" s="22">
        <v>0.41575836841273345</v>
      </c>
      <c r="Q350" s="22">
        <v>0.56648428565698739</v>
      </c>
      <c r="R350" s="22">
        <v>2.14993848709478E-2</v>
      </c>
      <c r="S350" s="22">
        <v>2.7499703364162642E-3</v>
      </c>
      <c r="T350" s="22">
        <v>1.8749414534531533E-2</v>
      </c>
      <c r="U350" s="22">
        <v>3.3678448551631303E-2</v>
      </c>
      <c r="V350" s="22">
        <v>4.3077853180189373E-3</v>
      </c>
      <c r="W350" s="22">
        <v>2.9370663233612367E-2</v>
      </c>
      <c r="X350" s="23">
        <v>0.27148689494095385</v>
      </c>
      <c r="Y350" s="23">
        <v>1.3838984338695468</v>
      </c>
      <c r="Z350" s="23">
        <v>0.7285131050590461</v>
      </c>
      <c r="AA350" s="23">
        <v>0.4950975463532527</v>
      </c>
      <c r="AB350" s="24">
        <v>0.63837218742388946</v>
      </c>
      <c r="AC350" s="25">
        <v>0.77595520449050104</v>
      </c>
      <c r="AD350" s="23">
        <v>0.18112568415928376</v>
      </c>
      <c r="AE350" s="23">
        <v>0.16883923380111371</v>
      </c>
      <c r="AF350" s="23">
        <v>0.15840984034845185</v>
      </c>
      <c r="AG350" s="23" t="e">
        <v>#DIV/0!</v>
      </c>
      <c r="AH350" s="24" t="e">
        <v>#DIV/0!</v>
      </c>
      <c r="AI350" s="25">
        <v>-0.70191489707225241</v>
      </c>
      <c r="AJ350" s="23">
        <v>0.45679570293753957</v>
      </c>
      <c r="AK350" s="23">
        <v>5.8131612772044994</v>
      </c>
      <c r="AL350" s="24">
        <v>5.8131612772044994</v>
      </c>
      <c r="AM350" s="25">
        <v>0.13019886149641124</v>
      </c>
      <c r="AN350" s="23">
        <v>0.82191144950348216</v>
      </c>
      <c r="AO350" s="23">
        <v>0.52468540988827761</v>
      </c>
      <c r="AP350" s="23">
        <v>-248.27822104018912</v>
      </c>
      <c r="AQ350" s="23">
        <v>8.3115332013564067E-2</v>
      </c>
      <c r="AR350" s="23">
        <v>0.23819871728875047</v>
      </c>
      <c r="AS350" s="23">
        <v>-0.16719522812847584</v>
      </c>
      <c r="AT350" s="23">
        <v>0.12497939161551</v>
      </c>
      <c r="AU350" s="23">
        <v>0.32219751399894891</v>
      </c>
      <c r="AV350" s="23">
        <v>4.1002708649523987</v>
      </c>
      <c r="AW350" s="23">
        <v>6.665775690506524</v>
      </c>
      <c r="AX350" s="23">
        <v>4.7016562164322648</v>
      </c>
      <c r="AY350" s="23">
        <v>0.22622833936797282</v>
      </c>
      <c r="AZ350" s="23">
        <v>-0.97072816522864824</v>
      </c>
      <c r="BA350" s="23">
        <v>1.0606142003542669</v>
      </c>
      <c r="BB350" s="23">
        <v>4.1204659167653057</v>
      </c>
      <c r="BC350" s="24">
        <v>0.12195416560724756</v>
      </c>
    </row>
    <row r="351" spans="1:55" x14ac:dyDescent="0.2">
      <c r="A351" s="52" t="s">
        <v>1075</v>
      </c>
      <c r="B351" s="52" t="s">
        <v>1076</v>
      </c>
      <c r="C351" s="52" t="s">
        <v>52</v>
      </c>
      <c r="D351" s="52">
        <v>189248</v>
      </c>
      <c r="E351" s="52" t="s">
        <v>16</v>
      </c>
      <c r="F351" s="52">
        <v>2019</v>
      </c>
      <c r="G351" s="52" t="s">
        <v>17</v>
      </c>
      <c r="H351" s="53">
        <v>43830</v>
      </c>
      <c r="I351" s="53">
        <v>43881</v>
      </c>
      <c r="J351" s="53">
        <v>43881</v>
      </c>
      <c r="K351" s="54">
        <v>1054000000</v>
      </c>
      <c r="L351" s="54">
        <v>1062000000</v>
      </c>
      <c r="M351" s="59" t="s">
        <v>1077</v>
      </c>
      <c r="N351" s="21">
        <v>0.88785384824093339</v>
      </c>
      <c r="O351" s="22">
        <v>0.76232251062675227</v>
      </c>
      <c r="P351" s="22">
        <v>0.17861987880980373</v>
      </c>
      <c r="Q351" s="22">
        <v>2.7035881435257409</v>
      </c>
      <c r="R351" s="22">
        <v>0.39462510530749789</v>
      </c>
      <c r="S351" s="22">
        <v>4.2493681550126366E-2</v>
      </c>
      <c r="T351" s="22">
        <v>0.3521314237573715</v>
      </c>
      <c r="U351" s="22">
        <v>1.4615288611544461</v>
      </c>
      <c r="V351" s="22">
        <v>0.15737909516380655</v>
      </c>
      <c r="W351" s="22">
        <v>1.3041497659906396</v>
      </c>
      <c r="X351" s="23">
        <v>8.2704296545914074E-2</v>
      </c>
      <c r="Y351" s="23">
        <v>0.28391977605329366</v>
      </c>
      <c r="Z351" s="23">
        <v>0.91729570345408595</v>
      </c>
      <c r="AA351" s="23">
        <v>4.4481887110362259E-2</v>
      </c>
      <c r="AB351" s="24">
        <v>0.27000842459983149</v>
      </c>
      <c r="AC351" s="25">
        <v>0.71091087352350713</v>
      </c>
      <c r="AD351" s="23">
        <v>0.39203510901536021</v>
      </c>
      <c r="AE351" s="23">
        <v>0.25019842196180958</v>
      </c>
      <c r="AF351" s="23">
        <v>0.22125215929781969</v>
      </c>
      <c r="AG351" s="23">
        <v>4.8369815668202767</v>
      </c>
      <c r="AH351" s="24">
        <v>3.0869815668202767</v>
      </c>
      <c r="AI351" s="25">
        <v>-0.33385227469295969</v>
      </c>
      <c r="AJ351" s="23">
        <v>0.52283621235416478</v>
      </c>
      <c r="AK351" s="23">
        <v>6.8549592246274715E-2</v>
      </c>
      <c r="AL351" s="24">
        <v>0.12341488407839118</v>
      </c>
      <c r="AM351" s="25">
        <v>0.14786271450858035</v>
      </c>
      <c r="AN351" s="23">
        <v>0.66829953198127923</v>
      </c>
      <c r="AO351" s="23">
        <v>0.18044650379106991</v>
      </c>
      <c r="AP351" s="23">
        <v>-17.273387096774194</v>
      </c>
      <c r="AQ351" s="23">
        <v>3.9924178601516425E-2</v>
      </c>
      <c r="AR351" s="23">
        <v>0.26990055558149306</v>
      </c>
      <c r="AS351" s="23">
        <v>-9.0106914421775056E-2</v>
      </c>
      <c r="AT351" s="23">
        <v>4.8702611625947766E-2</v>
      </c>
      <c r="AU351" s="23">
        <v>0.21606222302613728</v>
      </c>
      <c r="AV351" s="23">
        <v>5.1001238205029671E-2</v>
      </c>
      <c r="AW351" s="23">
        <v>0.13830805301689075</v>
      </c>
      <c r="AX351" s="23">
        <v>5.7155844777262071E-2</v>
      </c>
      <c r="AY351" s="23">
        <v>5.5784208645944977</v>
      </c>
      <c r="AZ351" s="23">
        <v>5.3432178158866259</v>
      </c>
      <c r="BA351" s="23">
        <v>0.50411479215024269</v>
      </c>
      <c r="BB351" s="23">
        <v>0.11440587506938218</v>
      </c>
      <c r="BC351" s="24">
        <v>4.9784937246267758E-2</v>
      </c>
    </row>
    <row r="352" spans="1:55" x14ac:dyDescent="0.2">
      <c r="A352" s="52" t="s">
        <v>1063</v>
      </c>
      <c r="B352" s="52" t="s">
        <v>1064</v>
      </c>
      <c r="C352" s="52" t="s">
        <v>72</v>
      </c>
      <c r="D352" s="52">
        <v>111127</v>
      </c>
      <c r="E352" s="52" t="s">
        <v>16</v>
      </c>
      <c r="F352" s="52">
        <v>2019</v>
      </c>
      <c r="G352" s="52" t="s">
        <v>17</v>
      </c>
      <c r="H352" s="53">
        <v>43830</v>
      </c>
      <c r="I352" s="53">
        <v>43882</v>
      </c>
      <c r="J352" s="53">
        <v>43882</v>
      </c>
      <c r="K352" s="54">
        <v>306838367</v>
      </c>
      <c r="L352" s="54">
        <v>306838367</v>
      </c>
      <c r="M352" s="52" t="s">
        <v>1065</v>
      </c>
      <c r="N352" s="21">
        <v>0.38128239356703214</v>
      </c>
      <c r="O352" s="22">
        <v>0.38128239356703214</v>
      </c>
      <c r="P352" s="22">
        <v>0.16997406610160409</v>
      </c>
      <c r="Q352" s="22">
        <v>8.9771652081853848</v>
      </c>
      <c r="R352" s="22">
        <v>0.7736781589689683</v>
      </c>
      <c r="S352" s="22">
        <v>0</v>
      </c>
      <c r="T352" s="22">
        <v>0.7736781589689683</v>
      </c>
      <c r="U352" s="22">
        <v>7.7191148099981124</v>
      </c>
      <c r="V352" s="22">
        <v>0</v>
      </c>
      <c r="W352" s="22">
        <v>7.7191148099981124</v>
      </c>
      <c r="X352" s="23">
        <v>4.8077029601080699E-2</v>
      </c>
      <c r="Y352" s="23">
        <v>0.1002288705392578</v>
      </c>
      <c r="Z352" s="23">
        <v>0.95192297039891927</v>
      </c>
      <c r="AA352" s="23">
        <v>0</v>
      </c>
      <c r="AB352" s="24">
        <v>0.1002288705392578</v>
      </c>
      <c r="AC352" s="25">
        <v>0.82248298014192067</v>
      </c>
      <c r="AD352" s="23">
        <v>0.7381745412704952</v>
      </c>
      <c r="AE352" s="23">
        <v>0.50525378054482661</v>
      </c>
      <c r="AF352" s="23">
        <v>0.36458350889953395</v>
      </c>
      <c r="AG352" s="23">
        <v>5.3820458020682764</v>
      </c>
      <c r="AH352" s="24">
        <v>3.6838157326316616</v>
      </c>
      <c r="AI352" s="25">
        <v>-0.67652319653892201</v>
      </c>
      <c r="AJ352" s="23">
        <v>0.96692355099135652</v>
      </c>
      <c r="AK352" s="23">
        <v>5.1685432783613781E-2</v>
      </c>
      <c r="AL352" s="24">
        <v>0.15758783076600272</v>
      </c>
      <c r="AM352" s="25">
        <v>0.67029985199553654</v>
      </c>
      <c r="AN352" s="23">
        <v>1.8385358515495744</v>
      </c>
      <c r="AO352" s="23">
        <v>0.18427437184674639</v>
      </c>
      <c r="AP352" s="23">
        <v>-2.3620092219990028</v>
      </c>
      <c r="AQ352" s="23">
        <v>6.7183397088144289E-2</v>
      </c>
      <c r="AR352" s="23">
        <v>0.66163439636821653</v>
      </c>
      <c r="AS352" s="23">
        <v>-0.44761101677112602</v>
      </c>
      <c r="AT352" s="23">
        <v>0.12192226278295433</v>
      </c>
      <c r="AU352" s="23">
        <v>0.6935150526054642</v>
      </c>
      <c r="AV352" s="23">
        <v>0.11302810096166779</v>
      </c>
      <c r="AW352" s="23">
        <v>0.15758783076600272</v>
      </c>
      <c r="AX352" s="23">
        <v>0.11302810096166779</v>
      </c>
      <c r="AY352" s="23">
        <v>5.6876954589728586</v>
      </c>
      <c r="AZ352" s="23">
        <v>5.5301341655340659</v>
      </c>
      <c r="BA352" s="23">
        <v>1.3016217823735718</v>
      </c>
      <c r="BB352" s="23">
        <v>0.12034115472145074</v>
      </c>
      <c r="BC352" s="24">
        <v>0.10653916250734927</v>
      </c>
    </row>
    <row r="353" spans="1:55" x14ac:dyDescent="0.2">
      <c r="A353" s="52" t="s">
        <v>1036</v>
      </c>
      <c r="B353" s="52" t="s">
        <v>1037</v>
      </c>
      <c r="C353" s="52" t="s">
        <v>113</v>
      </c>
      <c r="D353" s="52">
        <v>378217</v>
      </c>
      <c r="E353" s="52" t="s">
        <v>16</v>
      </c>
      <c r="F353" s="52">
        <v>2019</v>
      </c>
      <c r="G353" s="52" t="s">
        <v>17</v>
      </c>
      <c r="H353" s="53">
        <v>43830</v>
      </c>
      <c r="I353" s="53">
        <v>43871</v>
      </c>
      <c r="J353" s="53">
        <v>43871</v>
      </c>
      <c r="K353" s="54">
        <v>243800000</v>
      </c>
      <c r="L353" s="54">
        <v>245400000</v>
      </c>
      <c r="M353" s="52" t="s">
        <v>1038</v>
      </c>
      <c r="N353" s="21">
        <v>1.5234400258648562</v>
      </c>
      <c r="O353" s="22">
        <v>1.5234400258648562</v>
      </c>
      <c r="P353" s="22">
        <v>0.93566117038473973</v>
      </c>
      <c r="Q353" s="22">
        <v>3.0470756062767475</v>
      </c>
      <c r="R353" s="22">
        <v>0.34790271413464929</v>
      </c>
      <c r="S353" s="22">
        <v>0</v>
      </c>
      <c r="T353" s="22">
        <v>0.34790271413464929</v>
      </c>
      <c r="U353" s="22">
        <v>1.4079885877318117</v>
      </c>
      <c r="V353" s="22">
        <v>0</v>
      </c>
      <c r="W353" s="22">
        <v>1.4079885877318117</v>
      </c>
      <c r="X353" s="23">
        <v>0.41522735283750439</v>
      </c>
      <c r="Y353" s="23">
        <v>0.44164435344148684</v>
      </c>
      <c r="Z353" s="23">
        <v>0.58477264716249555</v>
      </c>
      <c r="AA353" s="23">
        <v>0.31503348607684173</v>
      </c>
      <c r="AB353" s="24">
        <v>0.24709199859005992</v>
      </c>
      <c r="AC353" s="25">
        <v>0.73115390356769672</v>
      </c>
      <c r="AD353" s="23">
        <v>0.49007314524555906</v>
      </c>
      <c r="AE353" s="23">
        <v>0.45962083893118377</v>
      </c>
      <c r="AF353" s="23">
        <v>0.31691297208538588</v>
      </c>
      <c r="AG353" s="23">
        <v>16.58080808080808</v>
      </c>
      <c r="AH353" s="24">
        <v>15.55050505050505</v>
      </c>
      <c r="AI353" s="25">
        <v>-0.63076368876080691</v>
      </c>
      <c r="AJ353" s="23">
        <v>0.89751050759780149</v>
      </c>
      <c r="AK353" s="23">
        <v>0.56129685916919958</v>
      </c>
      <c r="AL353" s="24">
        <v>0.70314083080040524</v>
      </c>
      <c r="AM353" s="25">
        <v>0.75713266761768905</v>
      </c>
      <c r="AN353" s="23">
        <v>2.3890870185449358</v>
      </c>
      <c r="AO353" s="23">
        <v>0.59032428621783573</v>
      </c>
      <c r="AP353" s="23">
        <v>4.137739345274861</v>
      </c>
      <c r="AQ353" s="23">
        <v>0.18708142403947833</v>
      </c>
      <c r="AR353" s="23">
        <v>0.41439020749365579</v>
      </c>
      <c r="AS353" s="23">
        <v>-0.26138229586505446</v>
      </c>
      <c r="AT353" s="23">
        <v>0.24462460345435319</v>
      </c>
      <c r="AU353" s="23">
        <v>0.85515680569026831</v>
      </c>
      <c r="AV353" s="23">
        <v>0.66995947315096249</v>
      </c>
      <c r="AW353" s="23">
        <v>0.70314083080040524</v>
      </c>
      <c r="AX353" s="23">
        <v>0.66995947315096249</v>
      </c>
      <c r="AY353" s="23">
        <v>1.2025586353944564</v>
      </c>
      <c r="AZ353" s="23">
        <v>0.32104782211392019</v>
      </c>
      <c r="BA353" s="23">
        <v>1.2458784738577484</v>
      </c>
      <c r="BB353" s="23">
        <v>0.77988855116514688</v>
      </c>
      <c r="BC353" s="24">
        <v>0.37298606904906118</v>
      </c>
    </row>
    <row r="354" spans="1:55" x14ac:dyDescent="0.2">
      <c r="A354" s="52" t="s">
        <v>1054</v>
      </c>
      <c r="B354" s="52" t="s">
        <v>1055</v>
      </c>
      <c r="C354" s="52" t="s">
        <v>52</v>
      </c>
      <c r="D354" s="52">
        <v>378214</v>
      </c>
      <c r="E354" s="52" t="s">
        <v>16</v>
      </c>
      <c r="F354" s="52">
        <v>2019</v>
      </c>
      <c r="G354" s="52" t="s">
        <v>17</v>
      </c>
      <c r="H354" s="53">
        <v>43830</v>
      </c>
      <c r="I354" s="53">
        <v>43888</v>
      </c>
      <c r="J354" s="53">
        <v>43888</v>
      </c>
      <c r="K354" s="54">
        <v>284595000</v>
      </c>
      <c r="L354" s="54">
        <v>275496000</v>
      </c>
      <c r="M354" s="52" t="s">
        <v>1056</v>
      </c>
      <c r="N354" s="21">
        <v>0.36491803278688523</v>
      </c>
      <c r="O354" s="22">
        <v>0.33464480874316938</v>
      </c>
      <c r="P354" s="22">
        <v>1.180327868852459E-2</v>
      </c>
      <c r="Q354" s="22">
        <v>2.0114652602614078</v>
      </c>
      <c r="R354" s="22">
        <v>0.39314703418868502</v>
      </c>
      <c r="S354" s="22">
        <v>7.6616157770501792E-2</v>
      </c>
      <c r="T354" s="22">
        <v>0.31653087641818323</v>
      </c>
      <c r="U354" s="22">
        <v>1.183948635634029</v>
      </c>
      <c r="V354" s="22">
        <v>0.23072689750057326</v>
      </c>
      <c r="W354" s="22">
        <v>0.95322173813345568</v>
      </c>
      <c r="X354" s="23">
        <v>5.0849006319957361E-2</v>
      </c>
      <c r="Y354" s="23">
        <v>0.34150352388410338</v>
      </c>
      <c r="Z354" s="23">
        <v>0.94915099368004263</v>
      </c>
      <c r="AA354" s="23">
        <v>2.4396558288281429E-2</v>
      </c>
      <c r="AB354" s="24">
        <v>0.33206426559049723</v>
      </c>
      <c r="AC354" s="25">
        <v>0.75334749284329117</v>
      </c>
      <c r="AD354" s="23">
        <v>0.38747806815033708</v>
      </c>
      <c r="AE354" s="23">
        <v>0.24258934342967955</v>
      </c>
      <c r="AF354" s="23">
        <v>0.18976821497829902</v>
      </c>
      <c r="AG354" s="23">
        <v>4.2383838383838386</v>
      </c>
      <c r="AH354" s="24">
        <v>2.6535353535353536</v>
      </c>
      <c r="AI354" s="25">
        <v>0.47765544041450775</v>
      </c>
      <c r="AJ354" s="23">
        <v>0.3374863387978142</v>
      </c>
      <c r="AK354" s="23">
        <v>7.5650759219088939E-2</v>
      </c>
      <c r="AL354" s="24">
        <v>0.1196157421753951</v>
      </c>
      <c r="AM354" s="25">
        <v>9.4244439348773218E-2</v>
      </c>
      <c r="AN354" s="23">
        <v>0.49662921348314609</v>
      </c>
      <c r="AO354" s="23">
        <v>0.16491281504606717</v>
      </c>
      <c r="AP354" s="23">
        <v>-1.8635346756152125</v>
      </c>
      <c r="AQ354" s="23">
        <v>3.1295210538338537E-2</v>
      </c>
      <c r="AR354" s="23">
        <v>0.28516021793332719</v>
      </c>
      <c r="AS354" s="23">
        <v>0.13620832948564041</v>
      </c>
      <c r="AT354" s="23">
        <v>4.7026574278534988E-2</v>
      </c>
      <c r="AU354" s="23">
        <v>-0.16448087431693989</v>
      </c>
      <c r="AV354" s="23">
        <v>-5.8297180043383946E-2</v>
      </c>
      <c r="AW354" s="23">
        <v>0.14856867933605966</v>
      </c>
      <c r="AX354" s="23">
        <v>-7.2407986528746693E-2</v>
      </c>
      <c r="AY354" s="23">
        <v>6.1525262154432792</v>
      </c>
      <c r="AZ354" s="23">
        <v>6.1267874165872263</v>
      </c>
      <c r="BA354" s="23">
        <v>-0.73236009732360097</v>
      </c>
      <c r="BB354" s="23">
        <v>0.10175859931825225</v>
      </c>
      <c r="BC354" s="24">
        <v>4.6483234539502788E-2</v>
      </c>
    </row>
    <row r="355" spans="1:55" x14ac:dyDescent="0.2">
      <c r="A355" s="12" t="s">
        <v>1087</v>
      </c>
      <c r="B355" s="12" t="s">
        <v>1088</v>
      </c>
      <c r="C355" s="52" t="s">
        <v>24</v>
      </c>
      <c r="D355" s="12">
        <v>749030</v>
      </c>
      <c r="E355" s="12" t="s">
        <v>16</v>
      </c>
      <c r="F355" s="12">
        <v>2017</v>
      </c>
      <c r="G355" s="12" t="s">
        <v>17</v>
      </c>
      <c r="H355" s="63">
        <v>43190</v>
      </c>
      <c r="I355" s="63">
        <v>43250</v>
      </c>
      <c r="J355" s="63">
        <v>43320</v>
      </c>
      <c r="K355" s="64">
        <v>84819000</v>
      </c>
      <c r="L355" s="64">
        <v>85544000</v>
      </c>
      <c r="M355" s="12" t="s">
        <v>1089</v>
      </c>
      <c r="N355" s="21">
        <v>2.4836922968815096</v>
      </c>
      <c r="O355" s="22">
        <v>1.9673795744638134</v>
      </c>
      <c r="P355" s="22">
        <v>0.50577972303506979</v>
      </c>
      <c r="Q355" s="22">
        <v>0.61636589687004628</v>
      </c>
      <c r="R355" s="22">
        <v>0.2530608610908453</v>
      </c>
      <c r="S355" s="22">
        <v>0</v>
      </c>
      <c r="T355" s="22">
        <v>0.2530608610908453</v>
      </c>
      <c r="U355" s="22">
        <v>0.40903894569981042</v>
      </c>
      <c r="V355" s="22">
        <v>0</v>
      </c>
      <c r="W355" s="22">
        <v>0.40903894569981042</v>
      </c>
      <c r="X355" s="23">
        <v>0.19030643031774497</v>
      </c>
      <c r="Y355" s="23">
        <v>1.5774403428173585</v>
      </c>
      <c r="Z355" s="23">
        <v>0.80969356968225503</v>
      </c>
      <c r="AA355" s="23">
        <v>0</v>
      </c>
      <c r="AB355" s="24">
        <v>0.61867180069587835</v>
      </c>
      <c r="AC355" s="25">
        <v>0.41764300403512067</v>
      </c>
      <c r="AD355" s="23">
        <v>0.15402962447270913</v>
      </c>
      <c r="AE355" s="23">
        <v>0.15402962447270913</v>
      </c>
      <c r="AF355" s="23">
        <v>0.11103642906325048</v>
      </c>
      <c r="AG355" s="23">
        <v>7.9708664994370819</v>
      </c>
      <c r="AH355" s="24">
        <v>7.9708664994370819</v>
      </c>
      <c r="AI355" s="25">
        <v>-0.7783196979232222</v>
      </c>
      <c r="AJ355" s="23">
        <v>1.1484959669930885</v>
      </c>
      <c r="AK355" s="23">
        <v>0.26953095020444512</v>
      </c>
      <c r="AL355" s="24">
        <v>0.34774441660758615</v>
      </c>
      <c r="AM355" s="25">
        <v>9.0422093059397635E-2</v>
      </c>
      <c r="AN355" s="23">
        <v>0.8143461909054176</v>
      </c>
      <c r="AO355" s="23">
        <v>0.50381302431728425</v>
      </c>
      <c r="AP355" s="23">
        <v>4.4316951259736639</v>
      </c>
      <c r="AQ355" s="23">
        <v>5.5941599135747817E-2</v>
      </c>
      <c r="AR355" s="23">
        <v>0.17466896896025796</v>
      </c>
      <c r="AS355" s="23">
        <v>-0.13594829915770865</v>
      </c>
      <c r="AT355" s="23">
        <v>8.8000501506249412E-2</v>
      </c>
      <c r="AU355" s="23">
        <v>0.63695659811977057</v>
      </c>
      <c r="AV355" s="23">
        <v>0.19285927594279945</v>
      </c>
      <c r="AW355" s="23">
        <v>0.34774441660758615</v>
      </c>
      <c r="AX355" s="23">
        <v>0.19285927594279945</v>
      </c>
      <c r="AY355" s="23">
        <v>3.2610040217367064</v>
      </c>
      <c r="AZ355" s="23">
        <v>2.7616098841055909</v>
      </c>
      <c r="BA355" s="23">
        <v>0.87243009126377125</v>
      </c>
      <c r="BB355" s="23">
        <v>0.30665402229937516</v>
      </c>
      <c r="BC355" s="24">
        <v>8.4041598776477169E-2</v>
      </c>
    </row>
    <row r="356" spans="1:55" x14ac:dyDescent="0.2">
      <c r="A356" s="52" t="s">
        <v>1048</v>
      </c>
      <c r="B356" s="52" t="s">
        <v>1049</v>
      </c>
      <c r="C356" s="52" t="s">
        <v>34</v>
      </c>
      <c r="D356" s="52">
        <v>378212</v>
      </c>
      <c r="E356" s="52" t="s">
        <v>16</v>
      </c>
      <c r="F356" s="52">
        <v>2020</v>
      </c>
      <c r="G356" s="52" t="s">
        <v>17</v>
      </c>
      <c r="H356" s="53">
        <v>44012</v>
      </c>
      <c r="I356" s="53">
        <v>44053</v>
      </c>
      <c r="J356" s="53">
        <v>44053</v>
      </c>
      <c r="K356" s="54">
        <v>259000000</v>
      </c>
      <c r="L356" s="54">
        <v>262000000</v>
      </c>
      <c r="M356" s="52" t="s">
        <v>1050</v>
      </c>
      <c r="N356" s="21">
        <v>1.5113886847905951</v>
      </c>
      <c r="O356" s="22">
        <v>1.091844232182219</v>
      </c>
      <c r="P356" s="22">
        <v>0.63262307127112416</v>
      </c>
      <c r="Q356" s="22">
        <v>3.9972020145495244</v>
      </c>
      <c r="R356" s="22">
        <v>0.467525195968645</v>
      </c>
      <c r="S356" s="22">
        <v>2.1276595744680851E-3</v>
      </c>
      <c r="T356" s="22">
        <v>0.46539753639417691</v>
      </c>
      <c r="U356" s="22">
        <v>2.3363178511471738</v>
      </c>
      <c r="V356" s="22">
        <v>1.0632344711807499E-2</v>
      </c>
      <c r="W356" s="22">
        <v>2.3256855064353665</v>
      </c>
      <c r="X356" s="23">
        <v>0.46069428891377379</v>
      </c>
      <c r="Y356" s="23">
        <v>0.2340537000654879</v>
      </c>
      <c r="Z356" s="23">
        <v>0.53930571108622616</v>
      </c>
      <c r="AA356" s="23">
        <v>0.13852183650615901</v>
      </c>
      <c r="AB356" s="24">
        <v>0.20011198208286674</v>
      </c>
      <c r="AC356" s="25">
        <v>0.27043486535350653</v>
      </c>
      <c r="AD356" s="23">
        <v>0.13283851936435437</v>
      </c>
      <c r="AE356" s="23">
        <v>0.13150632790941097</v>
      </c>
      <c r="AF356" s="23">
        <v>9.5537158625939672E-2</v>
      </c>
      <c r="AG356" s="23">
        <v>7.7127071823204423</v>
      </c>
      <c r="AH356" s="24">
        <v>7.6353591160220997</v>
      </c>
      <c r="AI356" s="25">
        <v>-0.93523920653442238</v>
      </c>
      <c r="AJ356" s="23">
        <v>0.62968405584129317</v>
      </c>
      <c r="AK356" s="23">
        <v>0.24934131736526946</v>
      </c>
      <c r="AL356" s="24">
        <v>0.4105389221556886</v>
      </c>
      <c r="AM356" s="25">
        <v>0.56183547845551207</v>
      </c>
      <c r="AN356" s="23">
        <v>5.880805819809737</v>
      </c>
      <c r="AO356" s="23">
        <v>1.1768197088465846</v>
      </c>
      <c r="AP356" s="23">
        <v>7.5495689655172411</v>
      </c>
      <c r="AQ356" s="23">
        <v>0.11243001119820829</v>
      </c>
      <c r="AR356" s="23">
        <v>0.16309829669806833</v>
      </c>
      <c r="AS356" s="23">
        <v>-0.15253592159101723</v>
      </c>
      <c r="AT356" s="23">
        <v>0.19193729003359464</v>
      </c>
      <c r="AU356" s="23">
        <v>0.39603232916972814</v>
      </c>
      <c r="AV356" s="23">
        <v>0.25820359281437127</v>
      </c>
      <c r="AW356" s="23">
        <v>0.41241578440808468</v>
      </c>
      <c r="AX356" s="23">
        <v>0.25938402309913378</v>
      </c>
      <c r="AY356" s="23">
        <v>2.9906876790830945</v>
      </c>
      <c r="AZ356" s="23">
        <v>1.7571633237822351</v>
      </c>
      <c r="BA356" s="23">
        <v>1.0737051792828685</v>
      </c>
      <c r="BB356" s="23">
        <v>0.3310179640718563</v>
      </c>
      <c r="BC356" s="24">
        <v>0.22261597938144329</v>
      </c>
    </row>
    <row r="357" spans="1:55" x14ac:dyDescent="0.2">
      <c r="A357" s="52" t="s">
        <v>334</v>
      </c>
      <c r="B357" s="52" t="s">
        <v>335</v>
      </c>
      <c r="C357" s="52" t="s">
        <v>91</v>
      </c>
      <c r="D357" s="52">
        <v>256994</v>
      </c>
      <c r="E357" s="52" t="s">
        <v>16</v>
      </c>
      <c r="F357" s="52">
        <v>2019</v>
      </c>
      <c r="G357" s="52" t="s">
        <v>17</v>
      </c>
      <c r="H357" s="53">
        <v>43890</v>
      </c>
      <c r="I357" s="53">
        <v>43942</v>
      </c>
      <c r="J357" s="53">
        <v>43942</v>
      </c>
      <c r="K357" s="54">
        <v>191847000</v>
      </c>
      <c r="L357" s="54">
        <v>165337000</v>
      </c>
      <c r="M357" s="52" t="s">
        <v>336</v>
      </c>
      <c r="N357" s="21">
        <v>1.507094039276754</v>
      </c>
      <c r="O357" s="22">
        <v>0.91292499351154943</v>
      </c>
      <c r="P357" s="22">
        <v>3.5210658361449952E-2</v>
      </c>
      <c r="Q357" s="22">
        <v>1.1903880070546737</v>
      </c>
      <c r="R357" s="22">
        <v>0.44594337412894536</v>
      </c>
      <c r="S357" s="22">
        <v>3.5640042161972245E-2</v>
      </c>
      <c r="T357" s="22">
        <v>0.41030333196697311</v>
      </c>
      <c r="U357" s="22">
        <v>0.97679974346641019</v>
      </c>
      <c r="V357" s="22">
        <v>7.8066378066378062E-2</v>
      </c>
      <c r="W357" s="22">
        <v>0.89873336540003201</v>
      </c>
      <c r="X357" s="23">
        <v>0.1275143467822217</v>
      </c>
      <c r="Y357" s="23">
        <v>0.74041977301866191</v>
      </c>
      <c r="Z357" s="23">
        <v>0.87248565321777827</v>
      </c>
      <c r="AA357" s="23">
        <v>0.28390159278561811</v>
      </c>
      <c r="AB357" s="24">
        <v>0.45654011836225289</v>
      </c>
      <c r="AC357" s="25">
        <v>0.4976209024989513</v>
      </c>
      <c r="AD357" s="23">
        <v>0.30324204470545935</v>
      </c>
      <c r="AE357" s="23">
        <v>0.30324204470545935</v>
      </c>
      <c r="AF357" s="23">
        <v>-1.4142745850062924E-3</v>
      </c>
      <c r="AG357" s="23">
        <v>5.9017961278283178</v>
      </c>
      <c r="AH357" s="24">
        <v>5.9017961278283178</v>
      </c>
      <c r="AI357" s="25">
        <v>-0.79628395594057466</v>
      </c>
      <c r="AJ357" s="23">
        <v>1.1035124145687343</v>
      </c>
      <c r="AK357" s="23">
        <v>0.16265613971734813</v>
      </c>
      <c r="AL357" s="24">
        <v>0.20937084516520854</v>
      </c>
      <c r="AM357" s="25">
        <v>-9.4596761263427928E-4</v>
      </c>
      <c r="AN357" s="23">
        <v>0.66887125220458554</v>
      </c>
      <c r="AO357" s="23">
        <v>0.30536320782338816</v>
      </c>
      <c r="AP357" s="23">
        <v>7.1172054934743665</v>
      </c>
      <c r="AQ357" s="23">
        <v>-4.3186742402061252E-4</v>
      </c>
      <c r="AR357" s="23">
        <v>0.30575897405165697</v>
      </c>
      <c r="AS357" s="23">
        <v>-0.24347096542218494</v>
      </c>
      <c r="AT357" s="23">
        <v>9.3367541137202081E-2</v>
      </c>
      <c r="AU357" s="23">
        <v>0.87382126481529543</v>
      </c>
      <c r="AV357" s="23">
        <v>0.165791244685915</v>
      </c>
      <c r="AW357" s="23">
        <v>0.22755735540728583</v>
      </c>
      <c r="AX357" s="23">
        <v>0.18019231455382309</v>
      </c>
      <c r="AY357" s="23">
        <v>4.8158570807477963</v>
      </c>
      <c r="AZ357" s="23">
        <v>4.7836844393502229</v>
      </c>
      <c r="BA357" s="23">
        <v>-171.19491525423729</v>
      </c>
      <c r="BB357" s="23">
        <v>0.2076473581406037</v>
      </c>
      <c r="BC357" s="24">
        <v>0.10115787201036328</v>
      </c>
    </row>
    <row r="358" spans="1:55" x14ac:dyDescent="0.2">
      <c r="A358" s="52" t="s">
        <v>1081</v>
      </c>
      <c r="B358" s="52" t="s">
        <v>1082</v>
      </c>
      <c r="C358" s="52" t="s">
        <v>15</v>
      </c>
      <c r="D358" s="52">
        <v>244442</v>
      </c>
      <c r="E358" s="52" t="s">
        <v>16</v>
      </c>
      <c r="F358" s="52">
        <v>2019</v>
      </c>
      <c r="G358" s="52" t="s">
        <v>17</v>
      </c>
      <c r="H358" s="53">
        <v>43830</v>
      </c>
      <c r="I358" s="53">
        <v>43882</v>
      </c>
      <c r="J358" s="53">
        <v>43882</v>
      </c>
      <c r="K358" s="54">
        <v>149148000</v>
      </c>
      <c r="L358" s="54">
        <v>151343000</v>
      </c>
      <c r="M358" s="52" t="s">
        <v>1083</v>
      </c>
      <c r="N358" s="21">
        <v>1.011553215153097</v>
      </c>
      <c r="O358" s="22">
        <v>0.49971627664162332</v>
      </c>
      <c r="P358" s="22">
        <v>6.7571555030982597E-2</v>
      </c>
      <c r="Q358" s="22">
        <v>1.2529150532694537</v>
      </c>
      <c r="R358" s="22">
        <v>0.17074662808424693</v>
      </c>
      <c r="S358" s="22">
        <v>1.6526999601876039E-2</v>
      </c>
      <c r="T358" s="22">
        <v>0.15421962848237086</v>
      </c>
      <c r="U358" s="22">
        <v>0.38467764870600074</v>
      </c>
      <c r="V358" s="22">
        <v>3.7233926188444795E-2</v>
      </c>
      <c r="W358" s="22">
        <v>0.34744372251755595</v>
      </c>
      <c r="X358" s="23">
        <v>0.21637551828942642</v>
      </c>
      <c r="Y358" s="23">
        <v>0.9150710160449218</v>
      </c>
      <c r="Z358" s="23">
        <v>0.78362448171057364</v>
      </c>
      <c r="AA358" s="23">
        <v>0.4484963537671266</v>
      </c>
      <c r="AB358" s="24">
        <v>0.4438693764990338</v>
      </c>
      <c r="AC358" s="25">
        <v>0.33274016424090513</v>
      </c>
      <c r="AD358" s="23">
        <v>0.10492861198432372</v>
      </c>
      <c r="AE358" s="23">
        <v>0.10492861198432372</v>
      </c>
      <c r="AF358" s="23">
        <v>6.6181052748196259E-2</v>
      </c>
      <c r="AG358" s="23">
        <v>6.5772569444444446</v>
      </c>
      <c r="AH358" s="24">
        <v>6.5772569444444446</v>
      </c>
      <c r="AI358" s="25">
        <v>-0.19427470775770456</v>
      </c>
      <c r="AJ358" s="23">
        <v>0.34173911069750551</v>
      </c>
      <c r="AK358" s="23">
        <v>0.31380800727934488</v>
      </c>
      <c r="AL358" s="24">
        <v>0.4281164695177434</v>
      </c>
      <c r="AM358" s="25">
        <v>0.1045481393975192</v>
      </c>
      <c r="AN358" s="23">
        <v>1.5797291680339525</v>
      </c>
      <c r="AO358" s="23">
        <v>0.70119340085256787</v>
      </c>
      <c r="AP358" s="23">
        <v>283.73673870333988</v>
      </c>
      <c r="AQ358" s="23">
        <v>4.6405717448510922E-2</v>
      </c>
      <c r="AR358" s="23">
        <v>0.10425004500699339</v>
      </c>
      <c r="AS358" s="23">
        <v>-2.0253147027461189E-2</v>
      </c>
      <c r="AT358" s="23">
        <v>7.3099443597486963E-2</v>
      </c>
      <c r="AU358" s="23">
        <v>6.7412669950291673E-2</v>
      </c>
      <c r="AV358" s="23">
        <v>8.4451774340309371E-2</v>
      </c>
      <c r="AW358" s="23">
        <v>0.47399571842337235</v>
      </c>
      <c r="AX358" s="23">
        <v>9.3502077823951646E-2</v>
      </c>
      <c r="AY358" s="23">
        <v>2.3207074039857463</v>
      </c>
      <c r="AZ358" s="23">
        <v>2.1242576217500329</v>
      </c>
      <c r="BA358" s="23">
        <v>0.31073446327683618</v>
      </c>
      <c r="BB358" s="23">
        <v>0.43090309372156504</v>
      </c>
      <c r="BC358" s="24">
        <v>9.3595785286796906E-2</v>
      </c>
    </row>
    <row r="359" spans="1:55" x14ac:dyDescent="0.2">
      <c r="A359" s="52" t="s">
        <v>1066</v>
      </c>
      <c r="B359" s="52" t="s">
        <v>1067</v>
      </c>
      <c r="C359" s="52" t="s">
        <v>34</v>
      </c>
      <c r="D359" s="52">
        <v>353611</v>
      </c>
      <c r="E359" s="52" t="s">
        <v>16</v>
      </c>
      <c r="F359" s="52">
        <v>2019</v>
      </c>
      <c r="G359" s="52" t="s">
        <v>17</v>
      </c>
      <c r="H359" s="53">
        <v>43738</v>
      </c>
      <c r="I359" s="53">
        <v>43783</v>
      </c>
      <c r="J359" s="53">
        <v>43783</v>
      </c>
      <c r="K359" s="54">
        <v>171000000</v>
      </c>
      <c r="L359" s="54">
        <v>172300000</v>
      </c>
      <c r="M359" s="52" t="s">
        <v>1068</v>
      </c>
      <c r="N359" s="21">
        <v>5.9748663101604276</v>
      </c>
      <c r="O359" s="22">
        <v>4.3446524064171124</v>
      </c>
      <c r="P359" s="22">
        <v>2.8197860962566845</v>
      </c>
      <c r="Q359" s="22">
        <v>0.17400480314387598</v>
      </c>
      <c r="R359" s="22">
        <v>0</v>
      </c>
      <c r="S359" s="22">
        <v>0</v>
      </c>
      <c r="T359" s="22">
        <v>0</v>
      </c>
      <c r="U359" s="22">
        <v>0</v>
      </c>
      <c r="V359" s="22">
        <v>0</v>
      </c>
      <c r="W359" s="22">
        <v>0</v>
      </c>
      <c r="X359" s="23">
        <v>0.46173237457641125</v>
      </c>
      <c r="Y359" s="23">
        <v>1.1638668511251022</v>
      </c>
      <c r="Z359" s="23">
        <v>0.53826762542358875</v>
      </c>
      <c r="AA359" s="23">
        <v>0.24584676419538806</v>
      </c>
      <c r="AB359" s="24">
        <v>0.85178527151004213</v>
      </c>
      <c r="AC359" s="25">
        <v>0.47494669509594883</v>
      </c>
      <c r="AD359" s="23">
        <v>0.29063018242122718</v>
      </c>
      <c r="AE359" s="23">
        <v>0.2839374555792466</v>
      </c>
      <c r="AF359" s="23">
        <v>0.25278370054489457</v>
      </c>
      <c r="AG359" s="23" t="e">
        <v>#DIV/0!</v>
      </c>
      <c r="AH359" s="24" t="e">
        <v>#DIV/0!</v>
      </c>
      <c r="AI359" s="25">
        <v>-0.66732485008044462</v>
      </c>
      <c r="AJ359" s="23">
        <v>3.6561497326203209</v>
      </c>
      <c r="AK359" s="23" t="e">
        <v>#DIV/0!</v>
      </c>
      <c r="AL359" s="24" t="e">
        <v>#DIV/0!</v>
      </c>
      <c r="AM359" s="25">
        <v>0.20706886932052496</v>
      </c>
      <c r="AN359" s="23">
        <v>0.8191543555781966</v>
      </c>
      <c r="AO359" s="23">
        <v>0.69774361517480787</v>
      </c>
      <c r="AP359" s="23">
        <v>1.8148984198645599</v>
      </c>
      <c r="AQ359" s="23">
        <v>0.17637821307546078</v>
      </c>
      <c r="AR359" s="23">
        <v>0.40493958777540867</v>
      </c>
      <c r="AS359" s="23">
        <v>-0.27022624970386167</v>
      </c>
      <c r="AT359" s="23">
        <v>0.28254401190181005</v>
      </c>
      <c r="AU359" s="23">
        <v>2.7553475935828877</v>
      </c>
      <c r="AV359" s="23" t="e">
        <v>#DIV/0!</v>
      </c>
      <c r="AW359" s="23" t="e">
        <v>#DIV/0!</v>
      </c>
      <c r="AX359" s="23" t="e">
        <v>#DIV/0!</v>
      </c>
      <c r="AY359" s="23">
        <v>0</v>
      </c>
      <c r="AZ359" s="23">
        <v>-1.0745873242306909</v>
      </c>
      <c r="BA359" s="23">
        <v>1.2072399250234302</v>
      </c>
      <c r="BB359" s="23" t="e">
        <v>#DIV/0!</v>
      </c>
      <c r="BC359" s="24">
        <v>0.2147079899677535</v>
      </c>
    </row>
    <row r="360" spans="1:55" x14ac:dyDescent="0.2">
      <c r="A360" s="52" t="s">
        <v>1090</v>
      </c>
      <c r="B360" s="52" t="s">
        <v>1091</v>
      </c>
      <c r="C360" s="52" t="s">
        <v>24</v>
      </c>
      <c r="D360" s="52">
        <v>105030</v>
      </c>
      <c r="E360" s="52" t="s">
        <v>16</v>
      </c>
      <c r="F360" s="52">
        <v>2019</v>
      </c>
      <c r="G360" s="52" t="s">
        <v>17</v>
      </c>
      <c r="H360" s="53">
        <v>43830</v>
      </c>
      <c r="I360" s="53">
        <v>43867</v>
      </c>
      <c r="J360" s="53">
        <v>43867</v>
      </c>
      <c r="K360" s="54">
        <v>374600000</v>
      </c>
      <c r="L360" s="54">
        <v>380500000</v>
      </c>
      <c r="M360" s="52" t="s">
        <v>1092</v>
      </c>
      <c r="N360" s="21">
        <v>2.581818181818182</v>
      </c>
      <c r="O360" s="22">
        <v>1.8359090909090909</v>
      </c>
      <c r="P360" s="22">
        <v>1.0056818181818181</v>
      </c>
      <c r="Q360" s="22">
        <v>1.3555087061763098</v>
      </c>
      <c r="R360" s="22">
        <v>0.36762024729008519</v>
      </c>
      <c r="S360" s="22">
        <v>2.8474823482613452E-2</v>
      </c>
      <c r="T360" s="22">
        <v>0.33914542380747176</v>
      </c>
      <c r="U360" s="22">
        <v>0.86593269305848364</v>
      </c>
      <c r="V360" s="22">
        <v>6.7072694620129616E-2</v>
      </c>
      <c r="W360" s="22">
        <v>0.79885999843835398</v>
      </c>
      <c r="X360" s="23">
        <v>0.37657042463619189</v>
      </c>
      <c r="Y360" s="23">
        <v>0.75911327129393635</v>
      </c>
      <c r="Z360" s="23">
        <v>0.62342957536380816</v>
      </c>
      <c r="AA360" s="23">
        <v>0.30062651241422744</v>
      </c>
      <c r="AB360" s="24">
        <v>0.42453674545032649</v>
      </c>
      <c r="AC360" s="25">
        <v>0.6514377855415211</v>
      </c>
      <c r="AD360" s="23">
        <v>0.2263504434291857</v>
      </c>
      <c r="AE360" s="23">
        <v>0.19517602794947594</v>
      </c>
      <c r="AF360" s="23">
        <v>0.13994893845740392</v>
      </c>
      <c r="AG360" s="23" t="e">
        <v>#DIV/0!</v>
      </c>
      <c r="AH360" s="24" t="e">
        <v>#DIV/0!</v>
      </c>
      <c r="AI360" s="25">
        <v>1.3692377909630307E-3</v>
      </c>
      <c r="AJ360" s="23">
        <v>0.49795454545454543</v>
      </c>
      <c r="AK360" s="23">
        <v>0.12741208295761947</v>
      </c>
      <c r="AL360" s="24">
        <v>0.1975653742110009</v>
      </c>
      <c r="AM360" s="25">
        <v>0.1626454282814086</v>
      </c>
      <c r="AN360" s="23">
        <v>1.1621769344889514</v>
      </c>
      <c r="AO360" s="23">
        <v>0.49338681340537671</v>
      </c>
      <c r="AP360" s="23">
        <v>2.1385057471264366</v>
      </c>
      <c r="AQ360" s="23">
        <v>6.9048960784963698E-2</v>
      </c>
      <c r="AR360" s="23">
        <v>0.14720505240526741</v>
      </c>
      <c r="AS360" s="23">
        <v>2.0155872077398548E-4</v>
      </c>
      <c r="AT360" s="23">
        <v>7.2629031723406373E-2</v>
      </c>
      <c r="AU360" s="23">
        <v>0.16727272727272727</v>
      </c>
      <c r="AV360" s="23">
        <v>6.6366095581605056E-2</v>
      </c>
      <c r="AW360" s="23">
        <v>0.21415306421659661</v>
      </c>
      <c r="AX360" s="23">
        <v>7.1938226957286674E-2</v>
      </c>
      <c r="AY360" s="23">
        <v>3.2917779756604335</v>
      </c>
      <c r="AZ360" s="23">
        <v>1.9783318492134165</v>
      </c>
      <c r="BA360" s="23">
        <v>0.35333653384541525</v>
      </c>
      <c r="BB360" s="23">
        <v>0.26194770063119927</v>
      </c>
      <c r="BC360" s="24">
        <v>0.11274110296115186</v>
      </c>
    </row>
    <row r="361" spans="1:55" x14ac:dyDescent="0.2">
      <c r="A361" s="52" t="s">
        <v>1096</v>
      </c>
      <c r="B361" s="52" t="s">
        <v>1097</v>
      </c>
      <c r="C361" s="52" t="s">
        <v>91</v>
      </c>
      <c r="D361" s="52">
        <v>247719</v>
      </c>
      <c r="E361" s="52" t="s">
        <v>16</v>
      </c>
      <c r="F361" s="52">
        <v>2020</v>
      </c>
      <c r="G361" s="52" t="s">
        <v>17</v>
      </c>
      <c r="H361" s="53">
        <v>44012</v>
      </c>
      <c r="I361" s="53">
        <v>44069</v>
      </c>
      <c r="J361" s="53">
        <v>44069</v>
      </c>
      <c r="K361" s="54">
        <v>508257992</v>
      </c>
      <c r="L361" s="54">
        <v>509166991</v>
      </c>
      <c r="M361" s="52" t="s">
        <v>1098</v>
      </c>
      <c r="N361" s="21">
        <v>1.8381217927811162</v>
      </c>
      <c r="O361" s="22">
        <v>1.3773964687825113</v>
      </c>
      <c r="P361" s="22">
        <v>0.90198862642573452</v>
      </c>
      <c r="Q361" s="22">
        <v>17.969472150546828</v>
      </c>
      <c r="R361" s="22">
        <v>0.63844392672421302</v>
      </c>
      <c r="S361" s="22">
        <v>6.8250656059991519E-2</v>
      </c>
      <c r="T361" s="22">
        <v>0.57019327066422143</v>
      </c>
      <c r="U361" s="22">
        <v>12.110944287680718</v>
      </c>
      <c r="V361" s="22">
        <v>1.2946789193865593</v>
      </c>
      <c r="W361" s="22">
        <v>10.816265368294159</v>
      </c>
      <c r="X361" s="23">
        <v>0.54569943627143147</v>
      </c>
      <c r="Y361" s="23">
        <v>6.584801794031396E-2</v>
      </c>
      <c r="Z361" s="23">
        <v>0.45430056372856853</v>
      </c>
      <c r="AA361" s="23">
        <v>0.16494719480493997</v>
      </c>
      <c r="AB361" s="24">
        <v>5.271627971847246E-2</v>
      </c>
      <c r="AC361" s="25">
        <v>0.18720068757277622</v>
      </c>
      <c r="AD361" s="23">
        <v>1.4170128509635718E-2</v>
      </c>
      <c r="AE361" s="23">
        <v>1.4170128509635718E-2</v>
      </c>
      <c r="AF361" s="23">
        <v>4.0737666067788159E-3</v>
      </c>
      <c r="AG361" s="23">
        <v>1.836032041546225</v>
      </c>
      <c r="AH361" s="24">
        <v>1.836032041546225</v>
      </c>
      <c r="AI361" s="25">
        <v>2.915832653767267</v>
      </c>
      <c r="AJ361" s="23">
        <v>0.2409519827242424</v>
      </c>
      <c r="AK361" s="23">
        <v>5.2770428824107964E-2</v>
      </c>
      <c r="AL361" s="24">
        <v>0.1120435770244909</v>
      </c>
      <c r="AM361" s="25">
        <v>0.18063456615010084</v>
      </c>
      <c r="AN361" s="23">
        <v>44.340921703644462</v>
      </c>
      <c r="AO361" s="23">
        <v>2.3374884315042079</v>
      </c>
      <c r="AP361" s="23">
        <v>9.3942716822437706</v>
      </c>
      <c r="AQ361" s="23">
        <v>9.5223823159936334E-3</v>
      </c>
      <c r="AR361" s="23">
        <v>3.0602735960370036E-2</v>
      </c>
      <c r="AS361" s="23">
        <v>8.9232456807864735E-2</v>
      </c>
      <c r="AT361" s="23">
        <v>7.1533541279742777E-2</v>
      </c>
      <c r="AU361" s="23">
        <v>0.12837032903220716</v>
      </c>
      <c r="AV361" s="23">
        <v>5.9692685181346086E-2</v>
      </c>
      <c r="AW361" s="23">
        <v>0.12545490267960011</v>
      </c>
      <c r="AX361" s="23">
        <v>6.6837744822024592E-2</v>
      </c>
      <c r="AY361" s="23">
        <v>19.275226983142208</v>
      </c>
      <c r="AZ361" s="23">
        <v>11.190655165742724</v>
      </c>
      <c r="BA361" s="23">
        <v>4.0021951502494488</v>
      </c>
      <c r="BB361" s="23">
        <v>5.188006350714227E-2</v>
      </c>
      <c r="BC361" s="24">
        <v>4.7107828062037109E-2</v>
      </c>
    </row>
    <row r="362" spans="1:55" x14ac:dyDescent="0.2">
      <c r="A362" s="52" t="s">
        <v>158</v>
      </c>
      <c r="B362" s="52" t="s">
        <v>159</v>
      </c>
      <c r="C362" s="52" t="s">
        <v>38</v>
      </c>
      <c r="D362" s="52">
        <v>66790</v>
      </c>
      <c r="E362" s="52" t="s">
        <v>16</v>
      </c>
      <c r="F362" s="52">
        <v>2019</v>
      </c>
      <c r="G362" s="52" t="s">
        <v>17</v>
      </c>
      <c r="H362" s="53">
        <v>43830</v>
      </c>
      <c r="I362" s="53">
        <v>43881</v>
      </c>
      <c r="J362" s="53">
        <v>43881</v>
      </c>
      <c r="K362" s="54">
        <v>7313000000</v>
      </c>
      <c r="L362" s="54">
        <v>7341000000</v>
      </c>
      <c r="M362" s="52" t="s">
        <v>160</v>
      </c>
      <c r="N362" s="21">
        <v>0.79466268084921132</v>
      </c>
      <c r="O362" s="22">
        <v>0.79466268084921132</v>
      </c>
      <c r="P362" s="22">
        <v>0.17602414708827327</v>
      </c>
      <c r="Q362" s="22">
        <v>1.7319272633632772</v>
      </c>
      <c r="R362" s="22">
        <v>0.2957334923658933</v>
      </c>
      <c r="S362" s="22">
        <v>2.1458519510793611E-2</v>
      </c>
      <c r="T362" s="22">
        <v>0.27427497285509972</v>
      </c>
      <c r="U362" s="22">
        <v>0.80792239048401948</v>
      </c>
      <c r="V362" s="22">
        <v>5.8623114482949872E-2</v>
      </c>
      <c r="W362" s="22">
        <v>0.7492992760010696</v>
      </c>
      <c r="X362" s="23">
        <v>9.9264232719257384E-2</v>
      </c>
      <c r="Y362" s="23">
        <v>0.704282530525978</v>
      </c>
      <c r="Z362" s="23">
        <v>0.90073576728074267</v>
      </c>
      <c r="AA362" s="23">
        <v>0.26508830476245721</v>
      </c>
      <c r="AB362" s="24">
        <v>0.36604195631800951</v>
      </c>
      <c r="AC362" s="25">
        <v>0.53562775603914059</v>
      </c>
      <c r="AD362" s="23">
        <v>0.31805864464962774</v>
      </c>
      <c r="AE362" s="23">
        <v>0.16232967057226272</v>
      </c>
      <c r="AF362" s="23">
        <v>7.6713780333677345E-2</v>
      </c>
      <c r="AG362" s="23">
        <v>6.8427926858228449</v>
      </c>
      <c r="AH362" s="24">
        <v>3.4924008549038232</v>
      </c>
      <c r="AI362" s="25">
        <v>-0.51538998931536117</v>
      </c>
      <c r="AJ362" s="23">
        <v>0.70624428610816847</v>
      </c>
      <c r="AK362" s="23">
        <v>0.20705253544349575</v>
      </c>
      <c r="AL362" s="24">
        <v>0.29830766118898905</v>
      </c>
      <c r="AM362" s="25">
        <v>6.8834371626372973E-2</v>
      </c>
      <c r="AN362" s="23">
        <v>0.89728822288470489</v>
      </c>
      <c r="AO362" s="23">
        <v>0.32844513648582757</v>
      </c>
      <c r="AP362" s="23">
        <v>-12.805159010600706</v>
      </c>
      <c r="AQ362" s="23">
        <v>2.5196268052038451E-2</v>
      </c>
      <c r="AR362" s="23">
        <v>0.26859757275391433</v>
      </c>
      <c r="AS362" s="23">
        <v>-0.13843250015177186</v>
      </c>
      <c r="AT362" s="23">
        <v>8.8219566442921393E-2</v>
      </c>
      <c r="AU362" s="23">
        <v>0.46404782980946441</v>
      </c>
      <c r="AV362" s="23">
        <v>0.19600728177655735</v>
      </c>
      <c r="AW362" s="23">
        <v>0.32164643213556365</v>
      </c>
      <c r="AX362" s="23">
        <v>0.2113423524046818</v>
      </c>
      <c r="AY362" s="23">
        <v>2.830938747180288</v>
      </c>
      <c r="AZ362" s="23">
        <v>2.6204580947423217</v>
      </c>
      <c r="BA362" s="23">
        <v>2.3005755395683454</v>
      </c>
      <c r="BB362" s="23">
        <v>0.18028526420957786</v>
      </c>
      <c r="BC362" s="24">
        <v>6.0927006906151736E-2</v>
      </c>
    </row>
    <row r="363" spans="1:55" x14ac:dyDescent="0.2">
      <c r="A363" s="52" t="s">
        <v>829</v>
      </c>
      <c r="B363" s="52" t="s">
        <v>830</v>
      </c>
      <c r="C363" s="52" t="s">
        <v>91</v>
      </c>
      <c r="D363" s="52">
        <v>248956</v>
      </c>
      <c r="E363" s="52" t="s">
        <v>16</v>
      </c>
      <c r="F363" s="52">
        <v>2019</v>
      </c>
      <c r="G363" s="52" t="s">
        <v>17</v>
      </c>
      <c r="H363" s="53">
        <v>43830</v>
      </c>
      <c r="I363" s="53">
        <v>43873</v>
      </c>
      <c r="J363" s="53">
        <v>43873</v>
      </c>
      <c r="K363" s="54">
        <v>216700000</v>
      </c>
      <c r="L363" s="54">
        <v>217200000</v>
      </c>
      <c r="M363" s="52" t="s">
        <v>831</v>
      </c>
      <c r="N363" s="21">
        <v>0.36687324700626461</v>
      </c>
      <c r="O363" s="22">
        <v>0.26343192086125528</v>
      </c>
      <c r="P363" s="22">
        <v>8.7905812801263E-2</v>
      </c>
      <c r="Q363" s="22">
        <v>1.1106991099311787</v>
      </c>
      <c r="R363" s="22">
        <v>0.31315878834919159</v>
      </c>
      <c r="S363" s="22">
        <v>3.2162385047713425E-2</v>
      </c>
      <c r="T363" s="22">
        <v>0.28099640330147818</v>
      </c>
      <c r="U363" s="22">
        <v>0.66098397583576507</v>
      </c>
      <c r="V363" s="22">
        <v>6.7885117493472591E-2</v>
      </c>
      <c r="W363" s="22">
        <v>0.59309885834229248</v>
      </c>
      <c r="X363" s="23">
        <v>7.5690060222177558E-2</v>
      </c>
      <c r="Y363" s="23">
        <v>1.805649463842375</v>
      </c>
      <c r="Z363" s="23">
        <v>0.92430993977782239</v>
      </c>
      <c r="AA363" s="23">
        <v>0.26443010693074798</v>
      </c>
      <c r="AB363" s="24">
        <v>0.47377667204900936</v>
      </c>
      <c r="AC363" s="25">
        <v>0.39711136737433123</v>
      </c>
      <c r="AD363" s="23">
        <v>0.13925175340756565</v>
      </c>
      <c r="AE363" s="23">
        <v>0.13925175340756565</v>
      </c>
      <c r="AF363" s="23">
        <v>2.2846286178800312E-2</v>
      </c>
      <c r="AG363" s="23">
        <v>5.4022735606894026</v>
      </c>
      <c r="AH363" s="24">
        <v>5.4022735606894026</v>
      </c>
      <c r="AI363" s="25">
        <v>-1.0578190059558319</v>
      </c>
      <c r="AJ363" s="23">
        <v>0.31865437261718815</v>
      </c>
      <c r="AK363" s="23">
        <v>0.16297288026820983</v>
      </c>
      <c r="AL363" s="24">
        <v>0.20993173041813737</v>
      </c>
      <c r="AM363" s="25">
        <v>1.7677044708222716E-2</v>
      </c>
      <c r="AN363" s="23">
        <v>0.77373821591299707</v>
      </c>
      <c r="AO363" s="23">
        <v>0.36657911697239759</v>
      </c>
      <c r="AP363" s="23">
        <v>-2.8064302199113986</v>
      </c>
      <c r="AQ363" s="23">
        <v>8.3749714135233095E-3</v>
      </c>
      <c r="AR363" s="23">
        <v>0.17933909295423181</v>
      </c>
      <c r="AS363" s="23">
        <v>-0.18970830103786604</v>
      </c>
      <c r="AT363" s="23">
        <v>6.5741966333793034E-2</v>
      </c>
      <c r="AU363" s="23">
        <v>0.24588098957021212</v>
      </c>
      <c r="AV363" s="23">
        <v>0.16198811644555583</v>
      </c>
      <c r="AW363" s="23">
        <v>0.23396017017078735</v>
      </c>
      <c r="AX363" s="23">
        <v>0.18052900918675627</v>
      </c>
      <c r="AY363" s="23">
        <v>6.1347407005158834</v>
      </c>
      <c r="AZ363" s="23">
        <v>5.7794596796090145</v>
      </c>
      <c r="BA363" s="23">
        <v>6.0570955730244105</v>
      </c>
      <c r="BB363" s="23">
        <v>0.16300607455436672</v>
      </c>
      <c r="BC363" s="24">
        <v>6.4315868975844445E-2</v>
      </c>
    </row>
    <row r="364" spans="1:55" x14ac:dyDescent="0.2">
      <c r="A364" s="52" t="s">
        <v>1153</v>
      </c>
      <c r="B364" s="52" t="s">
        <v>1154</v>
      </c>
      <c r="C364" s="52" t="s">
        <v>15</v>
      </c>
      <c r="D364" s="52">
        <v>378229</v>
      </c>
      <c r="E364" s="52" t="s">
        <v>16</v>
      </c>
      <c r="F364" s="52">
        <v>2019</v>
      </c>
      <c r="G364" s="52" t="s">
        <v>17</v>
      </c>
      <c r="H364" s="53">
        <v>43921</v>
      </c>
      <c r="I364" s="53">
        <v>43921</v>
      </c>
      <c r="J364" s="53">
        <v>43921</v>
      </c>
      <c r="K364" s="54">
        <v>56264000</v>
      </c>
      <c r="L364" s="54">
        <v>56264000</v>
      </c>
      <c r="M364" s="52" t="s">
        <v>1155</v>
      </c>
      <c r="N364" s="21">
        <v>3.1618053804501818</v>
      </c>
      <c r="O364" s="22">
        <v>2.3607368549659595</v>
      </c>
      <c r="P364" s="22">
        <v>0.95368336500393824</v>
      </c>
      <c r="Q364" s="22">
        <v>-6.6340600946315931</v>
      </c>
      <c r="R364" s="22">
        <v>1.0396328921099955</v>
      </c>
      <c r="S364" s="22">
        <v>2.6437349224665729E-2</v>
      </c>
      <c r="T364" s="22">
        <v>1.0131955428853299</v>
      </c>
      <c r="U364" s="22">
        <v>-5.8573541905033579</v>
      </c>
      <c r="V364" s="22">
        <v>-0.14894961427452866</v>
      </c>
      <c r="W364" s="22">
        <v>-5.7084045762288298</v>
      </c>
      <c r="X364" s="23">
        <v>0.29931267395320171</v>
      </c>
      <c r="Y364" s="23">
        <v>-0.50697247209886542</v>
      </c>
      <c r="Z364" s="23">
        <v>0.70068732604679829</v>
      </c>
      <c r="AA364" s="23">
        <v>0.48109704183969576</v>
      </c>
      <c r="AB364" s="24">
        <v>-0.17749189451366498</v>
      </c>
      <c r="AC364" s="25">
        <v>0.5378444988640112</v>
      </c>
      <c r="AD364" s="23">
        <v>0.39468081175477959</v>
      </c>
      <c r="AE364" s="23">
        <v>0.36884379182658611</v>
      </c>
      <c r="AF364" s="23">
        <v>0.14909414778632957</v>
      </c>
      <c r="AG364" s="23">
        <v>2.3977793622121704</v>
      </c>
      <c r="AH364" s="24">
        <v>2.2408133498807215</v>
      </c>
      <c r="AI364" s="25">
        <v>2.2367460648841129</v>
      </c>
      <c r="AJ364" s="23">
        <v>0.65993048930434717</v>
      </c>
      <c r="AK364" s="23">
        <v>-4.1230187455992093E-2</v>
      </c>
      <c r="AL364" s="24">
        <v>6.0090823378229408E-2</v>
      </c>
      <c r="AM364" s="25">
        <v>-0.26992256375293189</v>
      </c>
      <c r="AN364" s="23">
        <v>-1.810416892685583</v>
      </c>
      <c r="AO364" s="23">
        <v>0.32133432414230662</v>
      </c>
      <c r="AP364" s="23">
        <v>1.570184016731144</v>
      </c>
      <c r="AQ364" s="23">
        <v>4.7909067212493398E-2</v>
      </c>
      <c r="AR364" s="23">
        <v>0.19441557220732184</v>
      </c>
      <c r="AS364" s="23">
        <v>0.43485826608692024</v>
      </c>
      <c r="AT364" s="23">
        <v>6.2472396497979574E-2</v>
      </c>
      <c r="AU364" s="23">
        <v>-1.8674227752808112</v>
      </c>
      <c r="AV364" s="23">
        <v>-0.17004059363914439</v>
      </c>
      <c r="AW364" s="23">
        <v>6.1658775481851877E-2</v>
      </c>
      <c r="AX364" s="23">
        <v>-0.17447746921363191</v>
      </c>
      <c r="AY364" s="23">
        <v>8.1974142104430854</v>
      </c>
      <c r="AZ364" s="23">
        <v>7.4855600150958184</v>
      </c>
      <c r="BA364" s="23">
        <v>-3.6899026515603874</v>
      </c>
      <c r="BB364" s="23">
        <v>0.1140038675768848</v>
      </c>
      <c r="BC364" s="24">
        <v>0.13091528084275761</v>
      </c>
    </row>
    <row r="365" spans="1:55" x14ac:dyDescent="0.2">
      <c r="A365" s="52" t="s">
        <v>1114</v>
      </c>
      <c r="B365" s="52" t="s">
        <v>1115</v>
      </c>
      <c r="C365" s="52" t="s">
        <v>34</v>
      </c>
      <c r="D365" s="52">
        <v>104745</v>
      </c>
      <c r="E365" s="52" t="s">
        <v>16</v>
      </c>
      <c r="F365" s="52">
        <v>2019</v>
      </c>
      <c r="G365" s="52" t="s">
        <v>17</v>
      </c>
      <c r="H365" s="53">
        <v>43738</v>
      </c>
      <c r="I365" s="53">
        <v>43781</v>
      </c>
      <c r="J365" s="53">
        <v>43781</v>
      </c>
      <c r="K365" s="54">
        <v>335000000</v>
      </c>
      <c r="L365" s="54">
        <v>337000000</v>
      </c>
      <c r="M365" s="52" t="s">
        <v>1116</v>
      </c>
      <c r="N365" s="21">
        <v>1.5689265536723165</v>
      </c>
      <c r="O365" s="22">
        <v>1.0502824858757063</v>
      </c>
      <c r="P365" s="22">
        <v>0.261864406779661</v>
      </c>
      <c r="Q365" s="22">
        <v>0.86319772942289497</v>
      </c>
      <c r="R365" s="22">
        <v>0.20133035442266681</v>
      </c>
      <c r="S365" s="22">
        <v>2.8942825225957144E-2</v>
      </c>
      <c r="T365" s="22">
        <v>0.17238752919670966</v>
      </c>
      <c r="U365" s="22">
        <v>0.37511825922421949</v>
      </c>
      <c r="V365" s="22">
        <v>5.392620624408704E-2</v>
      </c>
      <c r="W365" s="22">
        <v>0.32119205298013243</v>
      </c>
      <c r="X365" s="23">
        <v>0.28201482685081752</v>
      </c>
      <c r="Y365" s="23">
        <v>0.85531639423854988</v>
      </c>
      <c r="Z365" s="23">
        <v>0.71798517314918253</v>
      </c>
      <c r="AA365" s="23">
        <v>0.29145932771402455</v>
      </c>
      <c r="AB365" s="24">
        <v>0.53671168883924036</v>
      </c>
      <c r="AC365" s="25">
        <v>0.32674003569303983</v>
      </c>
      <c r="AD365" s="23">
        <v>0.16805472932778109</v>
      </c>
      <c r="AE365" s="23">
        <v>0.16805472932778109</v>
      </c>
      <c r="AF365" s="23">
        <v>0.13712076145151694</v>
      </c>
      <c r="AG365" s="23">
        <v>46.122448979591837</v>
      </c>
      <c r="AH365" s="24">
        <v>46.122448979591837</v>
      </c>
      <c r="AI365" s="25">
        <v>-0.67836498761354258</v>
      </c>
      <c r="AJ365" s="23">
        <v>0.68418079096045192</v>
      </c>
      <c r="AK365" s="23">
        <v>0.45750315258511981</v>
      </c>
      <c r="AL365" s="24">
        <v>0.61084489281210597</v>
      </c>
      <c r="AM365" s="25">
        <v>0.17445600756859034</v>
      </c>
      <c r="AN365" s="23">
        <v>1.2722800378429517</v>
      </c>
      <c r="AO365" s="23">
        <v>0.68284756778714328</v>
      </c>
      <c r="AP365" s="23">
        <v>6.6772591857000991</v>
      </c>
      <c r="AQ365" s="23">
        <v>9.3632578450289425E-2</v>
      </c>
      <c r="AR365" s="23">
        <v>0.18010113027959548</v>
      </c>
      <c r="AS365" s="23">
        <v>-0.12217430101130279</v>
      </c>
      <c r="AT365" s="23">
        <v>0.1229816187671372</v>
      </c>
      <c r="AU365" s="23">
        <v>0.48870056497175141</v>
      </c>
      <c r="AV365" s="23">
        <v>0.43631778058007564</v>
      </c>
      <c r="AW365" s="23">
        <v>0.71340206185567012</v>
      </c>
      <c r="AX365" s="23">
        <v>0.50957290132547861</v>
      </c>
      <c r="AY365" s="23">
        <v>1.7544247787610618</v>
      </c>
      <c r="AZ365" s="23">
        <v>1.3442477876106194</v>
      </c>
      <c r="BA365" s="23">
        <v>0.93817787418655096</v>
      </c>
      <c r="BB365" s="23">
        <v>0.56998738965952078</v>
      </c>
      <c r="BC365" s="24">
        <v>0.1399034294911477</v>
      </c>
    </row>
    <row r="366" spans="1:55" x14ac:dyDescent="0.2">
      <c r="A366" s="52" t="s">
        <v>1120</v>
      </c>
      <c r="B366" s="52" t="s">
        <v>1121</v>
      </c>
      <c r="C366" s="52" t="s">
        <v>24</v>
      </c>
      <c r="D366" s="52">
        <v>448874</v>
      </c>
      <c r="E366" s="52" t="s">
        <v>16</v>
      </c>
      <c r="F366" s="52">
        <v>2019</v>
      </c>
      <c r="G366" s="52" t="s">
        <v>17</v>
      </c>
      <c r="H366" s="53">
        <v>43830</v>
      </c>
      <c r="I366" s="53">
        <v>43882</v>
      </c>
      <c r="J366" s="53">
        <v>43882</v>
      </c>
      <c r="K366" s="54">
        <v>46330000</v>
      </c>
      <c r="L366" s="54">
        <v>47206000</v>
      </c>
      <c r="M366" s="52" t="s">
        <v>1122</v>
      </c>
      <c r="N366" s="21">
        <v>2.3200788555292111</v>
      </c>
      <c r="O366" s="22">
        <v>1.4737015034055287</v>
      </c>
      <c r="P366" s="22">
        <v>0.53473106534885584</v>
      </c>
      <c r="Q366" s="22">
        <v>1.1178725346723413</v>
      </c>
      <c r="R366" s="22">
        <v>0.30253525457144576</v>
      </c>
      <c r="S366" s="22">
        <v>7.9241563150771344E-3</v>
      </c>
      <c r="T366" s="22">
        <v>0.29461109825636866</v>
      </c>
      <c r="U366" s="22">
        <v>0.64073110642696995</v>
      </c>
      <c r="V366" s="22">
        <v>1.6782353020152248E-2</v>
      </c>
      <c r="W366" s="22">
        <v>0.62394875340681766</v>
      </c>
      <c r="X366" s="23">
        <v>0.20703157934774685</v>
      </c>
      <c r="Y366" s="23">
        <v>1.5613002625469676</v>
      </c>
      <c r="Z366" s="23">
        <v>0.79296842065225315</v>
      </c>
      <c r="AA366" s="23">
        <v>0.35584295590048526</v>
      </c>
      <c r="AB366" s="24">
        <v>0.4721719478527121</v>
      </c>
      <c r="AC366" s="25">
        <v>0.57472213895402646</v>
      </c>
      <c r="AD366" s="23">
        <v>0.17083628410988524</v>
      </c>
      <c r="AE366" s="23">
        <v>0.17083628410988524</v>
      </c>
      <c r="AF366" s="23">
        <v>0.17780409823369533</v>
      </c>
      <c r="AG366" s="23">
        <v>5.6460925263278536</v>
      </c>
      <c r="AH366" s="24">
        <v>5.6460925263278536</v>
      </c>
      <c r="AI366" s="25">
        <v>-0.95828566721883091</v>
      </c>
      <c r="AJ366" s="23">
        <v>0.77624388381241616</v>
      </c>
      <c r="AK366" s="23">
        <v>0.19604566506176455</v>
      </c>
      <c r="AL366" s="24">
        <v>0.22895811975527819</v>
      </c>
      <c r="AM366" s="25">
        <v>0.15488970637595156</v>
      </c>
      <c r="AN366" s="23">
        <v>0.87112562598176768</v>
      </c>
      <c r="AO366" s="23">
        <v>0.41132108364422437</v>
      </c>
      <c r="AP366" s="23">
        <v>3.491783009564402</v>
      </c>
      <c r="AQ366" s="23">
        <v>7.3134574361867696E-2</v>
      </c>
      <c r="AR366" s="23">
        <v>0.16840348282821432</v>
      </c>
      <c r="AS366" s="23">
        <v>-0.1613786439040103</v>
      </c>
      <c r="AT366" s="23">
        <v>6.9267903046362655E-2</v>
      </c>
      <c r="AU366" s="23">
        <v>0.64573975899334879</v>
      </c>
      <c r="AV366" s="23">
        <v>0.19046508984291308</v>
      </c>
      <c r="AW366" s="23">
        <v>0.23511640754988183</v>
      </c>
      <c r="AX366" s="23">
        <v>0.1955880304022232</v>
      </c>
      <c r="AY366" s="23">
        <v>4.3054138417887957</v>
      </c>
      <c r="AZ366" s="23">
        <v>3.6263537987559262</v>
      </c>
      <c r="BA366" s="23">
        <v>0.78789553293200365</v>
      </c>
      <c r="BB366" s="23">
        <v>0.23226570934805282</v>
      </c>
      <c r="BC366" s="24">
        <v>7.7153320172305639E-2</v>
      </c>
    </row>
    <row r="367" spans="1:55" x14ac:dyDescent="0.2">
      <c r="A367" s="52" t="s">
        <v>1111</v>
      </c>
      <c r="B367" s="52" t="s">
        <v>1112</v>
      </c>
      <c r="C367" s="52" t="s">
        <v>45</v>
      </c>
      <c r="D367" s="52">
        <v>72458</v>
      </c>
      <c r="E367" s="52" t="s">
        <v>16</v>
      </c>
      <c r="F367" s="52">
        <v>2019</v>
      </c>
      <c r="G367" s="52" t="s">
        <v>17</v>
      </c>
      <c r="H367" s="53">
        <v>43861</v>
      </c>
      <c r="I367" s="53">
        <v>43901</v>
      </c>
      <c r="J367" s="53">
        <v>43901</v>
      </c>
      <c r="K367" s="54">
        <v>506100000</v>
      </c>
      <c r="L367" s="54">
        <v>512000000</v>
      </c>
      <c r="M367" s="59" t="s">
        <v>1113</v>
      </c>
      <c r="N367" s="21">
        <v>0.89059156485124591</v>
      </c>
      <c r="O367" s="22">
        <v>0.26989714916821977</v>
      </c>
      <c r="P367" s="22">
        <v>0.17788361979705944</v>
      </c>
      <c r="Q367" s="22">
        <v>2.6152285979886756</v>
      </c>
      <c r="R367" s="22">
        <v>0.26880011220458638</v>
      </c>
      <c r="S367" s="22">
        <v>3.7635288342410997E-3</v>
      </c>
      <c r="T367" s="22">
        <v>0.26503658337034525</v>
      </c>
      <c r="U367" s="22">
        <v>0.9717738527845855</v>
      </c>
      <c r="V367" s="22">
        <v>1.3606017070903406E-2</v>
      </c>
      <c r="W367" s="22">
        <v>0.95816783571368203</v>
      </c>
      <c r="X367" s="23">
        <v>0.30159657776011595</v>
      </c>
      <c r="Y367" s="23">
        <v>0.27660768133897473</v>
      </c>
      <c r="Z367" s="23">
        <v>0.69840342223988405</v>
      </c>
      <c r="AA367" s="23">
        <v>0</v>
      </c>
      <c r="AB367" s="24">
        <v>0.27660768133897473</v>
      </c>
      <c r="AC367" s="25">
        <v>0.29762392462105697</v>
      </c>
      <c r="AD367" s="23">
        <v>8.9806943875460871E-2</v>
      </c>
      <c r="AE367" s="23">
        <v>5.9632322818516999E-2</v>
      </c>
      <c r="AF367" s="23">
        <v>4.2003789430561246E-2</v>
      </c>
      <c r="AG367" s="23">
        <v>14.70649895178197</v>
      </c>
      <c r="AH367" s="24">
        <v>9.765199161425576</v>
      </c>
      <c r="AI367" s="25">
        <v>-0.44288323731909512</v>
      </c>
      <c r="AJ367" s="23">
        <v>0.4912680334092635</v>
      </c>
      <c r="AK367" s="23">
        <v>0.50326115314375164</v>
      </c>
      <c r="AL367" s="24">
        <v>0.6189233846421428</v>
      </c>
      <c r="AM367" s="25">
        <v>0.27727541620890728</v>
      </c>
      <c r="AN367" s="23">
        <v>6.6012000338037691</v>
      </c>
      <c r="AO367" s="23">
        <v>1.8259426354052222</v>
      </c>
      <c r="AP367" s="23">
        <v>-49.282018927444796</v>
      </c>
      <c r="AQ367" s="23">
        <v>7.669650996984502E-2</v>
      </c>
      <c r="AR367" s="23">
        <v>9.1112761163457595E-2</v>
      </c>
      <c r="AS367" s="23">
        <v>-4.0352314625153624E-2</v>
      </c>
      <c r="AT367" s="23">
        <v>0.16636667523785034</v>
      </c>
      <c r="AU367" s="23">
        <v>0.28805135638848622</v>
      </c>
      <c r="AV367" s="23">
        <v>0.36290112183668144</v>
      </c>
      <c r="AW367" s="23">
        <v>0.62771211853942499</v>
      </c>
      <c r="AX367" s="23">
        <v>0.36805433056976539</v>
      </c>
      <c r="AY367" s="23">
        <v>1.6392017106200998</v>
      </c>
      <c r="AZ367" s="23">
        <v>1.2718460441910193</v>
      </c>
      <c r="BA367" s="23">
        <v>1.2718683328253582</v>
      </c>
      <c r="BB367" s="23">
        <v>0.40507870249586919</v>
      </c>
      <c r="BC367" s="24">
        <v>0.16464018096988547</v>
      </c>
    </row>
    <row r="368" spans="1:55" x14ac:dyDescent="0.2">
      <c r="A368" s="52" t="s">
        <v>1144</v>
      </c>
      <c r="B368" s="52" t="s">
        <v>1145</v>
      </c>
      <c r="C368" s="52" t="s">
        <v>45</v>
      </c>
      <c r="D368" s="52">
        <v>249289</v>
      </c>
      <c r="E368" s="52" t="s">
        <v>16</v>
      </c>
      <c r="F368" s="52">
        <v>2019</v>
      </c>
      <c r="G368" s="52" t="s">
        <v>17</v>
      </c>
      <c r="H368" s="53">
        <v>43861</v>
      </c>
      <c r="I368" s="53">
        <v>43910</v>
      </c>
      <c r="J368" s="53">
        <v>43910</v>
      </c>
      <c r="K368" s="54">
        <v>121600000</v>
      </c>
      <c r="L368" s="54">
        <v>122500000</v>
      </c>
      <c r="M368" s="52" t="s">
        <v>1146</v>
      </c>
      <c r="N368" s="21">
        <v>3.9937139323990105</v>
      </c>
      <c r="O368" s="22">
        <v>1.4546578730420445</v>
      </c>
      <c r="P368" s="22">
        <v>0.92477328936521019</v>
      </c>
      <c r="Q368" s="22">
        <v>0.99679198896684051</v>
      </c>
      <c r="R368" s="22">
        <v>0.15495262833891382</v>
      </c>
      <c r="S368" s="22">
        <v>2.2206873770664104E-2</v>
      </c>
      <c r="T368" s="22">
        <v>0.13274575456824972</v>
      </c>
      <c r="U368" s="22">
        <v>0.30940816693649936</v>
      </c>
      <c r="V368" s="22">
        <v>4.4342507645259939E-2</v>
      </c>
      <c r="W368" s="22">
        <v>0.26506565929123943</v>
      </c>
      <c r="X368" s="23">
        <v>0.58189816969715169</v>
      </c>
      <c r="Y368" s="23">
        <v>0.50080329124187328</v>
      </c>
      <c r="Z368" s="23">
        <v>0.41810183030284831</v>
      </c>
      <c r="AA368" s="23">
        <v>0</v>
      </c>
      <c r="AB368" s="24">
        <v>0.50080329124187328</v>
      </c>
      <c r="AC368" s="25">
        <v>0.62429927667269436</v>
      </c>
      <c r="AD368" s="23">
        <v>0.16559674502712476</v>
      </c>
      <c r="AE368" s="23">
        <v>0.16559674502712476</v>
      </c>
      <c r="AF368" s="23">
        <v>0.12231012658227848</v>
      </c>
      <c r="AG368" s="23" t="e">
        <v>#DIV/0!</v>
      </c>
      <c r="AH368" s="24" t="e">
        <v>#DIV/0!</v>
      </c>
      <c r="AI368" s="25">
        <v>-0.4589357579370994</v>
      </c>
      <c r="AJ368" s="23">
        <v>0.69136438582028026</v>
      </c>
      <c r="AK368" s="23">
        <v>0.38236434108527134</v>
      </c>
      <c r="AL368" s="24">
        <v>0.65009689922480618</v>
      </c>
      <c r="AM368" s="25">
        <v>0.16222941776098818</v>
      </c>
      <c r="AN368" s="23">
        <v>1.3263776458595671</v>
      </c>
      <c r="AO368" s="23">
        <v>0.66425429047611895</v>
      </c>
      <c r="AP368" s="23">
        <v>1.5228391449519809</v>
      </c>
      <c r="AQ368" s="23">
        <v>8.1245026350955693E-2</v>
      </c>
      <c r="AR368" s="23">
        <v>0.15165009041591321</v>
      </c>
      <c r="AS368" s="23">
        <v>-6.9597649186256785E-2</v>
      </c>
      <c r="AT368" s="23">
        <v>0.10073422320986171</v>
      </c>
      <c r="AU368" s="23">
        <v>0.40354492992580382</v>
      </c>
      <c r="AV368" s="23">
        <v>0.37945736434108529</v>
      </c>
      <c r="AW368" s="23">
        <v>0.75885080873204391</v>
      </c>
      <c r="AX368" s="23">
        <v>0.44293631942087996</v>
      </c>
      <c r="AY368" s="23">
        <v>1.4086814086814088</v>
      </c>
      <c r="AZ368" s="23">
        <v>0.18372918372918373</v>
      </c>
      <c r="BA368" s="23">
        <v>0.72371095915727224</v>
      </c>
      <c r="BB368" s="23">
        <v>0.70988372093023255</v>
      </c>
      <c r="BC368" s="24">
        <v>0.12875898553526549</v>
      </c>
    </row>
    <row r="369" spans="1:55" x14ac:dyDescent="0.2">
      <c r="A369" s="52" t="s">
        <v>1147</v>
      </c>
      <c r="B369" s="52" t="s">
        <v>1148</v>
      </c>
      <c r="C369" s="52" t="s">
        <v>45</v>
      </c>
      <c r="D369" s="52">
        <v>256569</v>
      </c>
      <c r="E369" s="52" t="s">
        <v>16</v>
      </c>
      <c r="F369" s="52">
        <v>2019</v>
      </c>
      <c r="G369" s="52" t="s">
        <v>17</v>
      </c>
      <c r="H369" s="53">
        <v>43861</v>
      </c>
      <c r="I369" s="53">
        <v>43917</v>
      </c>
      <c r="J369" s="53">
        <v>43917</v>
      </c>
      <c r="K369" s="54">
        <v>1201227000</v>
      </c>
      <c r="L369" s="54">
        <v>1219395000</v>
      </c>
      <c r="M369" s="52" t="s">
        <v>1149</v>
      </c>
      <c r="N369" s="21">
        <v>1.2434006825218764</v>
      </c>
      <c r="O369" s="22">
        <v>0.56194282519191296</v>
      </c>
      <c r="P369" s="22">
        <v>0.44987984331170655</v>
      </c>
      <c r="Q369" s="22">
        <v>3.0592035051877775</v>
      </c>
      <c r="R369" s="22">
        <v>9.2633038811384696E-2</v>
      </c>
      <c r="S369" s="22">
        <v>0</v>
      </c>
      <c r="T369" s="22">
        <v>9.2633038811384696E-2</v>
      </c>
      <c r="U369" s="22">
        <v>0.37601635583936821</v>
      </c>
      <c r="V369" s="22">
        <v>0</v>
      </c>
      <c r="W369" s="22">
        <v>0.37601635583936821</v>
      </c>
      <c r="X369" s="23">
        <v>0.36821788756870316</v>
      </c>
      <c r="Y369" s="23">
        <v>0.24733248655052795</v>
      </c>
      <c r="Z369" s="23">
        <v>0.63178211243129689</v>
      </c>
      <c r="AA369" s="23">
        <v>3.9571749069569383E-3</v>
      </c>
      <c r="AB369" s="24">
        <v>0.24635374864107493</v>
      </c>
      <c r="AC369" s="25">
        <v>0.28456513040242587</v>
      </c>
      <c r="AD369" s="23">
        <v>0.10586119411289077</v>
      </c>
      <c r="AE369" s="23">
        <v>0.10586119411289077</v>
      </c>
      <c r="AF369" s="23">
        <v>7.8437922287609665E-2</v>
      </c>
      <c r="AG369" s="23">
        <v>440.47566327548373</v>
      </c>
      <c r="AH369" s="24">
        <v>440.47566327548373</v>
      </c>
      <c r="AI369" s="25">
        <v>-0.59383923433680719</v>
      </c>
      <c r="AJ369" s="23">
        <v>0.56872720620700234</v>
      </c>
      <c r="AK369" s="23">
        <v>1.3390613088917453</v>
      </c>
      <c r="AL369" s="24">
        <v>1.8181590566143184</v>
      </c>
      <c r="AM369" s="25">
        <v>0.55011371484405736</v>
      </c>
      <c r="AN369" s="23">
        <v>7.0133641840606895</v>
      </c>
      <c r="AO369" s="23">
        <v>1.7277685573284045</v>
      </c>
      <c r="AP369" s="23">
        <v>23.970108166343461</v>
      </c>
      <c r="AQ369" s="23">
        <v>0.13552257583070088</v>
      </c>
      <c r="AR369" s="23">
        <v>9.7479258863843371E-2</v>
      </c>
      <c r="AS369" s="23">
        <v>-5.7887008447424178E-2</v>
      </c>
      <c r="AT369" s="23">
        <v>0.16842159845662474</v>
      </c>
      <c r="AU369" s="23">
        <v>0.36426280099135039</v>
      </c>
      <c r="AV369" s="23">
        <v>1.1645085787738221</v>
      </c>
      <c r="AW369" s="23">
        <v>1.8181590566143184</v>
      </c>
      <c r="AX369" s="23">
        <v>1.1645085787738221</v>
      </c>
      <c r="AY369" s="23">
        <v>0.50645814090773333</v>
      </c>
      <c r="AZ369" s="23">
        <v>-0.2219385450280999</v>
      </c>
      <c r="BA369" s="23">
        <v>0.79597046995699827</v>
      </c>
      <c r="BB369" s="23">
        <v>1.9744968423405802</v>
      </c>
      <c r="BC369" s="24">
        <v>0.25985715829047501</v>
      </c>
    </row>
    <row r="370" spans="1:55" x14ac:dyDescent="0.2">
      <c r="A370" s="52" t="s">
        <v>1141</v>
      </c>
      <c r="B370" s="52" t="s">
        <v>1142</v>
      </c>
      <c r="C370" s="52" t="s">
        <v>24</v>
      </c>
      <c r="D370" s="52">
        <v>372802</v>
      </c>
      <c r="E370" s="52" t="s">
        <v>16</v>
      </c>
      <c r="F370" s="52">
        <v>2019</v>
      </c>
      <c r="G370" s="52" t="s">
        <v>17</v>
      </c>
      <c r="H370" s="53">
        <v>43830</v>
      </c>
      <c r="I370" s="53">
        <v>43887</v>
      </c>
      <c r="J370" s="53">
        <v>43887</v>
      </c>
      <c r="K370" s="54">
        <v>399000000</v>
      </c>
      <c r="L370" s="54">
        <v>402000000</v>
      </c>
      <c r="M370" s="52" t="s">
        <v>1143</v>
      </c>
      <c r="N370" s="21">
        <v>1.8218492819106018</v>
      </c>
      <c r="O370" s="22">
        <v>1.2780377602065516</v>
      </c>
      <c r="P370" s="22">
        <v>0.38712280135549459</v>
      </c>
      <c r="Q370" s="22">
        <v>0.96734625105307492</v>
      </c>
      <c r="R370" s="22">
        <v>0.30407153012110105</v>
      </c>
      <c r="S370" s="22">
        <v>1.1579109641835528E-2</v>
      </c>
      <c r="T370" s="22">
        <v>0.29249242047926549</v>
      </c>
      <c r="U370" s="22">
        <v>0.5982139848357203</v>
      </c>
      <c r="V370" s="22">
        <v>2.2780117944397642E-2</v>
      </c>
      <c r="W370" s="22">
        <v>0.5754338668913227</v>
      </c>
      <c r="X370" s="23">
        <v>0.19338483410698687</v>
      </c>
      <c r="Y370" s="23">
        <v>1.5908969066638075</v>
      </c>
      <c r="Z370" s="23">
        <v>0.80661516589301319</v>
      </c>
      <c r="AA370" s="23">
        <v>0.44045151676058991</v>
      </c>
      <c r="AB370" s="24">
        <v>0.50829893287199601</v>
      </c>
      <c r="AC370" s="25">
        <v>0.44350481559783883</v>
      </c>
      <c r="AD370" s="23">
        <v>0.16369117531908228</v>
      </c>
      <c r="AE370" s="23">
        <v>0.16369117531908228</v>
      </c>
      <c r="AF370" s="23">
        <v>0.14470284237726097</v>
      </c>
      <c r="AG370" s="23">
        <v>9.25</v>
      </c>
      <c r="AH370" s="24">
        <v>9.25</v>
      </c>
      <c r="AI370" s="25">
        <v>-0.62698572290367982</v>
      </c>
      <c r="AJ370" s="23">
        <v>0.80248507342262387</v>
      </c>
      <c r="AK370" s="23">
        <v>0.26340694006309151</v>
      </c>
      <c r="AL370" s="24">
        <v>0.28013744930148715</v>
      </c>
      <c r="AM370" s="25">
        <v>0.12454928390901432</v>
      </c>
      <c r="AN370" s="23">
        <v>0.86072451558550966</v>
      </c>
      <c r="AO370" s="23">
        <v>0.43750535276888031</v>
      </c>
      <c r="AP370" s="23">
        <v>5.0151187904967607</v>
      </c>
      <c r="AQ370" s="23">
        <v>6.3308268100923243E-2</v>
      </c>
      <c r="AR370" s="23">
        <v>0.19469892725706678</v>
      </c>
      <c r="AS370" s="23">
        <v>-0.122073447654843</v>
      </c>
      <c r="AT370" s="23">
        <v>8.5181822853325567E-2</v>
      </c>
      <c r="AU370" s="23">
        <v>0.5625302565757625</v>
      </c>
      <c r="AV370" s="23">
        <v>0.19637223974763407</v>
      </c>
      <c r="AW370" s="23">
        <v>0.29122745373623798</v>
      </c>
      <c r="AX370" s="23">
        <v>0.20414617006324667</v>
      </c>
      <c r="AY370" s="23">
        <v>4.2458741927768475</v>
      </c>
      <c r="AZ370" s="23">
        <v>3.6720880172207604</v>
      </c>
      <c r="BA370" s="23">
        <v>0.94318181818181823</v>
      </c>
      <c r="BB370" s="23">
        <v>0.23552275799909869</v>
      </c>
      <c r="BC370" s="24">
        <v>8.0120343400275948E-2</v>
      </c>
    </row>
    <row r="371" spans="1:55" x14ac:dyDescent="0.2">
      <c r="A371" s="52" t="s">
        <v>1099</v>
      </c>
      <c r="B371" s="52" t="s">
        <v>1100</v>
      </c>
      <c r="C371" s="52" t="s">
        <v>38</v>
      </c>
      <c r="D371" s="52">
        <v>515267</v>
      </c>
      <c r="E371" s="52" t="s">
        <v>16</v>
      </c>
      <c r="F371" s="52">
        <v>2019</v>
      </c>
      <c r="G371" s="52" t="s">
        <v>17</v>
      </c>
      <c r="H371" s="53">
        <v>43830</v>
      </c>
      <c r="I371" s="53">
        <v>43867</v>
      </c>
      <c r="J371" s="53">
        <v>43867</v>
      </c>
      <c r="K371" s="54">
        <v>856404822</v>
      </c>
      <c r="L371" s="54">
        <v>872264219</v>
      </c>
      <c r="M371" s="52" t="s">
        <v>1101</v>
      </c>
      <c r="N371" s="21">
        <v>0.74404285942747483</v>
      </c>
      <c r="O371" s="22">
        <v>0.66695985926755152</v>
      </c>
      <c r="P371" s="22">
        <v>0.12218135295058372</v>
      </c>
      <c r="Q371" s="22">
        <v>2.019243461044149</v>
      </c>
      <c r="R371" s="22">
        <v>0.32458209178449399</v>
      </c>
      <c r="S371" s="22">
        <v>3.7608863220625628E-2</v>
      </c>
      <c r="T371" s="22">
        <v>0.28697322856386837</v>
      </c>
      <c r="U371" s="22">
        <v>0.97999235819236519</v>
      </c>
      <c r="V371" s="22">
        <v>0.11355031435617771</v>
      </c>
      <c r="W371" s="22">
        <v>0.86644204383618739</v>
      </c>
      <c r="X371" s="23">
        <v>0.10705123042762969</v>
      </c>
      <c r="Y371" s="23">
        <v>0.3391889344455441</v>
      </c>
      <c r="Z371" s="23">
        <v>0.89294876957237035</v>
      </c>
      <c r="AA371" s="23">
        <v>2.2204070362743182E-2</v>
      </c>
      <c r="AB371" s="24">
        <v>0.33120879879430748</v>
      </c>
      <c r="AC371" s="25">
        <v>0.58840392906351391</v>
      </c>
      <c r="AD371" s="23">
        <v>0.27418996399839995</v>
      </c>
      <c r="AE371" s="23">
        <v>0.12716120716476287</v>
      </c>
      <c r="AF371" s="23">
        <v>7.7070092004089069E-2</v>
      </c>
      <c r="AG371" s="23">
        <v>11.105310531053105</v>
      </c>
      <c r="AH371" s="24">
        <v>5.1503150315031503</v>
      </c>
      <c r="AI371" s="25">
        <v>-0.34788980070339975</v>
      </c>
      <c r="AJ371" s="23">
        <v>0.54565808411962258</v>
      </c>
      <c r="AK371" s="23">
        <v>0.24187431325984476</v>
      </c>
      <c r="AL371" s="24">
        <v>0.24187431325984476</v>
      </c>
      <c r="AM371" s="25">
        <v>0.12046267671680155</v>
      </c>
      <c r="AN371" s="23">
        <v>1.5630275452429747</v>
      </c>
      <c r="AO371" s="23">
        <v>0.51768847574234078</v>
      </c>
      <c r="AP371" s="23">
        <v>-14.05748203686348</v>
      </c>
      <c r="AQ371" s="23">
        <v>3.9898298454918837E-2</v>
      </c>
      <c r="AR371" s="23">
        <v>0.15165118449708875</v>
      </c>
      <c r="AS371" s="23">
        <v>-5.2757900351126714E-2</v>
      </c>
      <c r="AT371" s="23">
        <v>7.8508070546818381E-2</v>
      </c>
      <c r="AU371" s="23">
        <v>0.21581640812410044</v>
      </c>
      <c r="AV371" s="23">
        <v>9.5665118916811398E-2</v>
      </c>
      <c r="AW371" s="23">
        <v>0.27357280307889675</v>
      </c>
      <c r="AX371" s="23">
        <v>0.10820237331622835</v>
      </c>
      <c r="AY371" s="23">
        <v>2.2866753120440912</v>
      </c>
      <c r="AZ371" s="23">
        <v>2.1628302804344304</v>
      </c>
      <c r="BA371" s="23">
        <v>0.77825836216839672</v>
      </c>
      <c r="BB371" s="23">
        <v>0.20281430546202106</v>
      </c>
      <c r="BC371" s="24">
        <v>7.6893099509507498E-2</v>
      </c>
    </row>
    <row r="372" spans="1:55" x14ac:dyDescent="0.2">
      <c r="A372" s="52" t="s">
        <v>1108</v>
      </c>
      <c r="B372" s="52" t="s">
        <v>1109</v>
      </c>
      <c r="C372" s="52" t="s">
        <v>45</v>
      </c>
      <c r="D372" s="52">
        <v>331230</v>
      </c>
      <c r="E372" s="52" t="s">
        <v>16</v>
      </c>
      <c r="F372" s="52">
        <v>2020</v>
      </c>
      <c r="G372" s="52" t="s">
        <v>17</v>
      </c>
      <c r="H372" s="53">
        <v>44012</v>
      </c>
      <c r="I372" s="53">
        <v>44056</v>
      </c>
      <c r="J372" s="53">
        <v>44056</v>
      </c>
      <c r="K372" s="54">
        <v>277900000</v>
      </c>
      <c r="L372" s="54">
        <v>275400000</v>
      </c>
      <c r="M372" s="52" t="s">
        <v>1110</v>
      </c>
      <c r="N372" s="21">
        <v>1.465530107341714</v>
      </c>
      <c r="O372" s="22">
        <v>1.042534871706561</v>
      </c>
      <c r="P372" s="22">
        <v>0.82337408874347051</v>
      </c>
      <c r="Q372" s="22">
        <v>2.481022667369531</v>
      </c>
      <c r="R372" s="22">
        <v>0.29017440246334014</v>
      </c>
      <c r="S372" s="22">
        <v>8.9788243608187573E-2</v>
      </c>
      <c r="T372" s="22">
        <v>0.20038615885515257</v>
      </c>
      <c r="U372" s="22">
        <v>1.0101036724652961</v>
      </c>
      <c r="V372" s="22">
        <v>0.31255491126339835</v>
      </c>
      <c r="W372" s="22">
        <v>0.69754876120189768</v>
      </c>
      <c r="X372" s="23">
        <v>0.32219025264380002</v>
      </c>
      <c r="Y372" s="23">
        <v>0.434120945134161</v>
      </c>
      <c r="Z372" s="23">
        <v>0.67780974735620003</v>
      </c>
      <c r="AA372" s="23">
        <v>0.16419323086242144</v>
      </c>
      <c r="AB372" s="24">
        <v>0.28727190126448093</v>
      </c>
      <c r="AC372" s="25">
        <v>0.65290039101866404</v>
      </c>
      <c r="AD372" s="23">
        <v>-1.4733744507598661E-2</v>
      </c>
      <c r="AE372" s="23">
        <v>-1.4733744507598661E-2</v>
      </c>
      <c r="AF372" s="23">
        <v>-0.13143467569637601</v>
      </c>
      <c r="AG372" s="23">
        <v>-1.21630615640599</v>
      </c>
      <c r="AH372" s="24">
        <v>-1.21630615640599</v>
      </c>
      <c r="AI372" s="25">
        <v>1.4496314496314496E-2</v>
      </c>
      <c r="AJ372" s="23">
        <v>0.23362608346248781</v>
      </c>
      <c r="AK372" s="23">
        <v>1.1611724797773332E-2</v>
      </c>
      <c r="AL372" s="24">
        <v>0.17700269635557103</v>
      </c>
      <c r="AM372" s="25">
        <v>-0.28646107889650324</v>
      </c>
      <c r="AN372" s="23">
        <v>2.1794939377965208</v>
      </c>
      <c r="AO372" s="23">
        <v>0.62610736730521688</v>
      </c>
      <c r="AP372" s="23">
        <v>6.117632552404439</v>
      </c>
      <c r="AQ372" s="23">
        <v>-8.2292218772872974E-2</v>
      </c>
      <c r="AR372" s="23">
        <v>8.2033297053251103E-2</v>
      </c>
      <c r="AS372" s="23">
        <v>1.1891804732535171E-3</v>
      </c>
      <c r="AT372" s="23">
        <v>5.1361651649377858E-2</v>
      </c>
      <c r="AU372" s="23">
        <v>0.25905516330865047</v>
      </c>
      <c r="AV372" s="23">
        <v>0.19626859180655823</v>
      </c>
      <c r="AW372" s="23">
        <v>0.25631336985956293</v>
      </c>
      <c r="AX372" s="23">
        <v>0.28421185213174632</v>
      </c>
      <c r="AY372" s="23">
        <v>-31.455540355677154</v>
      </c>
      <c r="AZ372" s="23">
        <v>-11.833105335157319</v>
      </c>
      <c r="BA372" s="23">
        <v>-0.69207176813372184</v>
      </c>
      <c r="BB372" s="23">
        <v>-3.1790901974428111E-2</v>
      </c>
      <c r="BC372" s="24">
        <v>-1.1824460943692272E-2</v>
      </c>
    </row>
    <row r="373" spans="1:55" x14ac:dyDescent="0.2">
      <c r="A373" s="52" t="s">
        <v>1102</v>
      </c>
      <c r="B373" s="52" t="s">
        <v>1103</v>
      </c>
      <c r="C373" s="52" t="s">
        <v>113</v>
      </c>
      <c r="D373" s="52">
        <v>378221</v>
      </c>
      <c r="E373" s="52" t="s">
        <v>16</v>
      </c>
      <c r="F373" s="52">
        <v>2019</v>
      </c>
      <c r="G373" s="52" t="s">
        <v>17</v>
      </c>
      <c r="H373" s="53">
        <v>43830</v>
      </c>
      <c r="I373" s="53">
        <v>43874</v>
      </c>
      <c r="J373" s="53">
        <v>43874</v>
      </c>
      <c r="K373" s="54">
        <v>234200000</v>
      </c>
      <c r="L373" s="54">
        <v>237400000</v>
      </c>
      <c r="M373" s="52" t="s">
        <v>1104</v>
      </c>
      <c r="N373" s="21">
        <v>9.5425004953437682</v>
      </c>
      <c r="O373" s="22">
        <v>9.5425004953437682</v>
      </c>
      <c r="P373" s="22">
        <v>3.5304141073905289</v>
      </c>
      <c r="Q373" s="22">
        <v>0.13465724605075943</v>
      </c>
      <c r="R373" s="22">
        <v>0</v>
      </c>
      <c r="S373" s="22">
        <v>0</v>
      </c>
      <c r="T373" s="22">
        <v>0</v>
      </c>
      <c r="U373" s="22">
        <v>0</v>
      </c>
      <c r="V373" s="22">
        <v>0</v>
      </c>
      <c r="W373" s="22">
        <v>0</v>
      </c>
      <c r="X373" s="23">
        <v>0.51617294006687819</v>
      </c>
      <c r="Y373" s="23">
        <v>0.94903458861818646</v>
      </c>
      <c r="Z373" s="23">
        <v>0.48382705993312186</v>
      </c>
      <c r="AA373" s="23">
        <v>7.1347423475949578E-2</v>
      </c>
      <c r="AB373" s="24">
        <v>0.88132341593072105</v>
      </c>
      <c r="AC373" s="25">
        <v>1</v>
      </c>
      <c r="AD373" s="23">
        <v>0.50095231314192135</v>
      </c>
      <c r="AE373" s="23">
        <v>0.50095231314192135</v>
      </c>
      <c r="AF373" s="23">
        <v>0.3793766353975685</v>
      </c>
      <c r="AG373" s="23" t="e">
        <v>#DIV/0!</v>
      </c>
      <c r="AH373" s="24" t="e">
        <v>#DIV/0!</v>
      </c>
      <c r="AI373" s="25">
        <v>-0.54685755565771332</v>
      </c>
      <c r="AJ373" s="23">
        <v>3.0170398256389936</v>
      </c>
      <c r="AK373" s="23" t="e">
        <v>#DIV/0!</v>
      </c>
      <c r="AL373" s="24" t="e">
        <v>#DIV/0!</v>
      </c>
      <c r="AM373" s="25">
        <v>0.25918449246634478</v>
      </c>
      <c r="AN373" s="23">
        <v>0.68318517347472363</v>
      </c>
      <c r="AO373" s="23">
        <v>0.60210709079996572</v>
      </c>
      <c r="AP373" s="23">
        <v>1.3030338173215197</v>
      </c>
      <c r="AQ373" s="23">
        <v>0.22842536225670926</v>
      </c>
      <c r="AR373" s="23">
        <v>0.27104434041189768</v>
      </c>
      <c r="AS373" s="23">
        <v>-0.14822264547250752</v>
      </c>
      <c r="AT373" s="23">
        <v>0.16319771928320329</v>
      </c>
      <c r="AU373" s="23">
        <v>2.3740836140281356</v>
      </c>
      <c r="AV373" s="23" t="e">
        <v>#DIV/0!</v>
      </c>
      <c r="AW373" s="23" t="e">
        <v>#DIV/0!</v>
      </c>
      <c r="AX373" s="23" t="e">
        <v>#DIV/0!</v>
      </c>
      <c r="AY373" s="23">
        <v>0</v>
      </c>
      <c r="AZ373" s="23">
        <v>-0.63312368972746336</v>
      </c>
      <c r="BA373" s="23">
        <v>0.56219208933514753</v>
      </c>
      <c r="BB373" s="23" t="e">
        <v>#DIV/0!</v>
      </c>
      <c r="BC373" s="24">
        <v>0.31887555661307321</v>
      </c>
    </row>
    <row r="374" spans="1:55" x14ac:dyDescent="0.2">
      <c r="A374" s="52" t="s">
        <v>1150</v>
      </c>
      <c r="B374" s="52" t="s">
        <v>1151</v>
      </c>
      <c r="C374" s="52" t="s">
        <v>45</v>
      </c>
      <c r="D374" s="52">
        <v>378228</v>
      </c>
      <c r="E374" s="52" t="s">
        <v>16</v>
      </c>
      <c r="F374" s="52">
        <v>2019</v>
      </c>
      <c r="G374" s="52" t="s">
        <v>17</v>
      </c>
      <c r="H374" s="53">
        <v>43830</v>
      </c>
      <c r="I374" s="53">
        <v>43881</v>
      </c>
      <c r="J374" s="53">
        <v>43881</v>
      </c>
      <c r="K374" s="54">
        <v>118370000</v>
      </c>
      <c r="L374" s="54">
        <v>119254000</v>
      </c>
      <c r="M374" s="59" t="s">
        <v>1152</v>
      </c>
      <c r="N374" s="21">
        <v>1.4330610772683552</v>
      </c>
      <c r="O374" s="22">
        <v>0.14836966976595062</v>
      </c>
      <c r="P374" s="22">
        <v>6.7522443090734213E-2</v>
      </c>
      <c r="Q374" s="22">
        <v>2.3751454097731957</v>
      </c>
      <c r="R374" s="22">
        <v>7.5722387294423349E-2</v>
      </c>
      <c r="S374" s="22">
        <v>6.4349168920916841E-3</v>
      </c>
      <c r="T374" s="22">
        <v>6.9287470402331658E-2</v>
      </c>
      <c r="U374" s="22">
        <v>0.25557406789384113</v>
      </c>
      <c r="V374" s="22">
        <v>2.1718780210615247E-2</v>
      </c>
      <c r="W374" s="22">
        <v>0.23385528768322589</v>
      </c>
      <c r="X374" s="23">
        <v>0.33802163172673422</v>
      </c>
      <c r="Y374" s="23">
        <v>0.30342516306612327</v>
      </c>
      <c r="Z374" s="23">
        <v>0.66197836827326584</v>
      </c>
      <c r="AA374" s="23">
        <v>0</v>
      </c>
      <c r="AB374" s="24">
        <v>0.29628353110487121</v>
      </c>
      <c r="AC374" s="25">
        <v>0.34384503416036366</v>
      </c>
      <c r="AD374" s="23">
        <v>0.11245279684422681</v>
      </c>
      <c r="AE374" s="23">
        <v>8.8987804137749704E-2</v>
      </c>
      <c r="AF374" s="23">
        <v>6.733221335281625E-2</v>
      </c>
      <c r="AG374" s="23">
        <v>47.331451897394544</v>
      </c>
      <c r="AH374" s="24">
        <v>37.455021922088392</v>
      </c>
      <c r="AI374" s="25">
        <v>-0.73771245115286632</v>
      </c>
      <c r="AJ374" s="23">
        <v>0.65062199422891953</v>
      </c>
      <c r="AK374" s="23">
        <v>1.6204521167693675</v>
      </c>
      <c r="AL374" s="24">
        <v>2.0266755884908467</v>
      </c>
      <c r="AM374" s="25">
        <v>0.35884483859913996</v>
      </c>
      <c r="AN374" s="23">
        <v>5.3294674381015401</v>
      </c>
      <c r="AO374" s="23">
        <v>1.5790334314691561</v>
      </c>
      <c r="AP374" s="23">
        <v>15.458323076439004</v>
      </c>
      <c r="AQ374" s="23">
        <v>0.10631981589891078</v>
      </c>
      <c r="AR374" s="23">
        <v>9.718902131734565E-2</v>
      </c>
      <c r="AS374" s="23">
        <v>-7.1697551141167229E-2</v>
      </c>
      <c r="AT374" s="23">
        <v>0.15346471383185725</v>
      </c>
      <c r="AU374" s="23">
        <v>0.47832237896761781</v>
      </c>
      <c r="AV374" s="23">
        <v>1.4899654445764963</v>
      </c>
      <c r="AW374" s="23">
        <v>2.2148984937786511</v>
      </c>
      <c r="AX374" s="23">
        <v>1.6283426107836716</v>
      </c>
      <c r="AY374" s="23">
        <v>0.42644469004405888</v>
      </c>
      <c r="AZ374" s="23">
        <v>0.33675007825825864</v>
      </c>
      <c r="BA374" s="23">
        <v>1.0611732111801464</v>
      </c>
      <c r="BB374" s="23">
        <v>1.8556562034974882</v>
      </c>
      <c r="BC374" s="24">
        <v>0.18388942387153026</v>
      </c>
    </row>
    <row r="375" spans="1:55" x14ac:dyDescent="0.2">
      <c r="A375" s="52" t="s">
        <v>1162</v>
      </c>
      <c r="B375" s="52" t="s">
        <v>1163</v>
      </c>
      <c r="C375" s="52" t="s">
        <v>91</v>
      </c>
      <c r="D375" s="52">
        <v>138054</v>
      </c>
      <c r="E375" s="52" t="s">
        <v>16</v>
      </c>
      <c r="F375" s="52">
        <v>2019</v>
      </c>
      <c r="G375" s="52" t="s">
        <v>17</v>
      </c>
      <c r="H375" s="53">
        <v>43738</v>
      </c>
      <c r="I375" s="53">
        <v>43781</v>
      </c>
      <c r="J375" s="53">
        <v>43781</v>
      </c>
      <c r="K375" s="54">
        <v>361000000</v>
      </c>
      <c r="L375" s="54">
        <v>365000000</v>
      </c>
      <c r="M375" s="52" t="s">
        <v>1164</v>
      </c>
      <c r="N375" s="21">
        <v>1.3003809178305823</v>
      </c>
      <c r="O375" s="22">
        <v>0.55523308543442773</v>
      </c>
      <c r="P375" s="22">
        <v>8.779249047705423E-2</v>
      </c>
      <c r="Q375" s="22">
        <v>1.3265148319977507</v>
      </c>
      <c r="R375" s="22">
        <v>0.36051605885729826</v>
      </c>
      <c r="S375" s="22">
        <v>6.3510287941505275E-2</v>
      </c>
      <c r="T375" s="22">
        <v>0.297005770915793</v>
      </c>
      <c r="U375" s="22">
        <v>0.8387459581048784</v>
      </c>
      <c r="V375" s="22">
        <v>0.1477576268803599</v>
      </c>
      <c r="W375" s="22">
        <v>0.69098833122451853</v>
      </c>
      <c r="X375" s="23">
        <v>0.2166057346587304</v>
      </c>
      <c r="Y375" s="23">
        <v>0.93493690851735012</v>
      </c>
      <c r="Z375" s="23">
        <v>0.78339426534126955</v>
      </c>
      <c r="AA375" s="23">
        <v>0.32764298879052484</v>
      </c>
      <c r="AB375" s="24">
        <v>0.42982747681058708</v>
      </c>
      <c r="AC375" s="25">
        <v>0.1184294304916873</v>
      </c>
      <c r="AD375" s="23">
        <v>6.6666666666666666E-2</v>
      </c>
      <c r="AE375" s="23">
        <v>6.6666666666666666E-2</v>
      </c>
      <c r="AF375" s="23">
        <v>4.7683056243367529E-2</v>
      </c>
      <c r="AG375" s="23">
        <v>6.2682926829268295</v>
      </c>
      <c r="AH375" s="24">
        <v>6.2682926829268295</v>
      </c>
      <c r="AI375" s="25">
        <v>0.46597692001591723</v>
      </c>
      <c r="AJ375" s="23">
        <v>0.45583167059677127</v>
      </c>
      <c r="AK375" s="23">
        <v>0.16560509554140126</v>
      </c>
      <c r="AL375" s="24">
        <v>0.21061012403620516</v>
      </c>
      <c r="AM375" s="25">
        <v>0.14213412062420919</v>
      </c>
      <c r="AN375" s="23">
        <v>2.9808097849008859</v>
      </c>
      <c r="AO375" s="23">
        <v>1.2812339486962565</v>
      </c>
      <c r="AP375" s="23">
        <v>25.606884057971016</v>
      </c>
      <c r="AQ375" s="23">
        <v>6.109315043659546E-2</v>
      </c>
      <c r="AR375" s="23">
        <v>5.9261879495342527E-2</v>
      </c>
      <c r="AS375" s="23">
        <v>2.761466808159415E-2</v>
      </c>
      <c r="AT375" s="23">
        <v>7.5928331872979427E-2</v>
      </c>
      <c r="AU375" s="23">
        <v>-0.17250136042082351</v>
      </c>
      <c r="AV375" s="23">
        <v>-7.9701642641635942E-2</v>
      </c>
      <c r="AW375" s="23">
        <v>0.25564598168870806</v>
      </c>
      <c r="AX375" s="23">
        <v>-9.674465920651068E-2</v>
      </c>
      <c r="AY375" s="23">
        <v>4.2207286876547574</v>
      </c>
      <c r="AZ375" s="23">
        <v>4.0495224619738242</v>
      </c>
      <c r="BA375" s="23">
        <v>-0.47032640949554894</v>
      </c>
      <c r="BB375" s="23">
        <v>0.23692591350988937</v>
      </c>
      <c r="BC375" s="24">
        <v>0.10248694895591648</v>
      </c>
    </row>
    <row r="376" spans="1:55" x14ac:dyDescent="0.2">
      <c r="A376" s="12" t="s">
        <v>1105</v>
      </c>
      <c r="B376" s="12" t="s">
        <v>1106</v>
      </c>
      <c r="C376" s="52" t="s">
        <v>38</v>
      </c>
      <c r="D376" s="12">
        <v>372538</v>
      </c>
      <c r="E376" s="12" t="s">
        <v>16</v>
      </c>
      <c r="F376" s="12">
        <v>2018</v>
      </c>
      <c r="G376" s="12" t="s">
        <v>17</v>
      </c>
      <c r="H376" s="63">
        <v>43555</v>
      </c>
      <c r="I376" s="63">
        <v>43599</v>
      </c>
      <c r="J376" s="63">
        <v>43599</v>
      </c>
      <c r="K376" s="64">
        <v>112595000</v>
      </c>
      <c r="L376" s="64">
        <v>113975000</v>
      </c>
      <c r="M376" s="12" t="s">
        <v>1107</v>
      </c>
      <c r="N376" s="21">
        <v>1.4488388631177265</v>
      </c>
      <c r="O376" s="22">
        <v>1.4343906170425773</v>
      </c>
      <c r="P376" s="22">
        <v>0.80490564065674963</v>
      </c>
      <c r="Q376" s="22">
        <v>1.0793426378774662</v>
      </c>
      <c r="R376" s="22">
        <v>0</v>
      </c>
      <c r="S376" s="22">
        <v>0</v>
      </c>
      <c r="T376" s="22">
        <v>0</v>
      </c>
      <c r="U376" s="22">
        <v>0</v>
      </c>
      <c r="V376" s="22">
        <v>0</v>
      </c>
      <c r="W376" s="22">
        <v>0</v>
      </c>
      <c r="X376" s="23">
        <v>0.66646044781307856</v>
      </c>
      <c r="Y376" s="23">
        <v>0.53866274856905583</v>
      </c>
      <c r="Z376" s="23">
        <v>0.3335395521869215</v>
      </c>
      <c r="AA376" s="23">
        <v>8.9962562440122879E-2</v>
      </c>
      <c r="AB376" s="24">
        <v>0.48092122086274897</v>
      </c>
      <c r="AC376" s="25">
        <v>0.42900336307157039</v>
      </c>
      <c r="AD376" s="23">
        <v>9.0671017848188831E-2</v>
      </c>
      <c r="AE376" s="23">
        <v>7.5593784126332164E-2</v>
      </c>
      <c r="AF376" s="23">
        <v>0.12510783639897258</v>
      </c>
      <c r="AG376" s="23" t="e">
        <v>#DIV/0!</v>
      </c>
      <c r="AH376" s="24" t="e">
        <v>#DIV/0!</v>
      </c>
      <c r="AI376" s="25">
        <v>-0.68953748784310698</v>
      </c>
      <c r="AJ376" s="23">
        <v>0.34453328578733206</v>
      </c>
      <c r="AK376" s="23" t="e">
        <v>#DIV/0!</v>
      </c>
      <c r="AL376" s="24" t="e">
        <v>#DIV/0!</v>
      </c>
      <c r="AM376" s="25">
        <v>0.1635990747728587</v>
      </c>
      <c r="AN376" s="23">
        <v>1.307664487547658</v>
      </c>
      <c r="AO376" s="23">
        <v>0.62888360183028069</v>
      </c>
      <c r="AP376" s="23">
        <v>3.0459693096555984</v>
      </c>
      <c r="AQ376" s="23">
        <v>7.8678266771779359E-2</v>
      </c>
      <c r="AR376" s="23">
        <v>0.25200851148668452</v>
      </c>
      <c r="AS376" s="23">
        <v>-0.17376931592560918</v>
      </c>
      <c r="AT376" s="23">
        <v>0.15848402039563381</v>
      </c>
      <c r="AU376" s="23">
        <v>0.31762522069439703</v>
      </c>
      <c r="AV376" s="23" t="e">
        <v>#DIV/0!</v>
      </c>
      <c r="AW376" s="23" t="e">
        <v>#DIV/0!</v>
      </c>
      <c r="AX376" s="23" t="e">
        <v>#DIV/0!</v>
      </c>
      <c r="AY376" s="23">
        <v>0</v>
      </c>
      <c r="AZ376" s="23">
        <v>-6.4932257611202502</v>
      </c>
      <c r="BA376" s="23">
        <v>1.8570110562939399</v>
      </c>
      <c r="BB376" s="23" t="e">
        <v>#DIV/0!</v>
      </c>
      <c r="BC376" s="24">
        <v>8.8035854335868607E-2</v>
      </c>
    </row>
    <row r="377" spans="1:55" x14ac:dyDescent="0.2">
      <c r="A377" s="52" t="s">
        <v>1156</v>
      </c>
      <c r="B377" s="52" t="s">
        <v>1157</v>
      </c>
      <c r="C377" s="52" t="s">
        <v>38</v>
      </c>
      <c r="D377" s="52">
        <v>30388</v>
      </c>
      <c r="E377" s="52" t="s">
        <v>16</v>
      </c>
      <c r="F377" s="52">
        <v>2019</v>
      </c>
      <c r="G377" s="52" t="s">
        <v>17</v>
      </c>
      <c r="H377" s="53">
        <v>43830</v>
      </c>
      <c r="I377" s="53">
        <v>43880</v>
      </c>
      <c r="J377" s="53">
        <v>43880</v>
      </c>
      <c r="K377" s="54">
        <v>776822000</v>
      </c>
      <c r="L377" s="54">
        <v>788856000</v>
      </c>
      <c r="M377" s="52" t="s">
        <v>1158</v>
      </c>
      <c r="N377" s="21">
        <v>11.115807485445291</v>
      </c>
      <c r="O377" s="22">
        <v>11.115807485445291</v>
      </c>
      <c r="P377" s="22">
        <v>9.6847372129356391</v>
      </c>
      <c r="Q377" s="22">
        <v>0.45942390422483564</v>
      </c>
      <c r="R377" s="22">
        <v>0.19749060664047996</v>
      </c>
      <c r="S377" s="22">
        <v>0</v>
      </c>
      <c r="T377" s="22">
        <v>0.19749060664047996</v>
      </c>
      <c r="U377" s="22">
        <v>0.2882225121909805</v>
      </c>
      <c r="V377" s="22">
        <v>0</v>
      </c>
      <c r="W377" s="22">
        <v>0.2882225121909805</v>
      </c>
      <c r="X377" s="23">
        <v>0.59984583641420408</v>
      </c>
      <c r="Y377" s="23">
        <v>0.76410673002104013</v>
      </c>
      <c r="Z377" s="23">
        <v>0.40015416358579586</v>
      </c>
      <c r="AA377" s="23">
        <v>9.8926278648949512E-2</v>
      </c>
      <c r="AB377" s="24">
        <v>0.68520187801853505</v>
      </c>
      <c r="AC377" s="25">
        <v>0.67131169079321451</v>
      </c>
      <c r="AD377" s="23">
        <v>0.1059086892284602</v>
      </c>
      <c r="AE377" s="23">
        <v>0.1059086892284602</v>
      </c>
      <c r="AF377" s="23">
        <v>0.42368303217184605</v>
      </c>
      <c r="AG377" s="23">
        <v>-18.766224453209034</v>
      </c>
      <c r="AH377" s="24">
        <v>-18.766224453209034</v>
      </c>
      <c r="AI377" s="25">
        <v>-0.21956644498390318</v>
      </c>
      <c r="AJ377" s="23">
        <v>1.9012861825454366</v>
      </c>
      <c r="AK377" s="23">
        <v>0.51951690051020405</v>
      </c>
      <c r="AL377" s="24">
        <v>0.51951690051020405</v>
      </c>
      <c r="AM377" s="25">
        <v>0.16838166414035408</v>
      </c>
      <c r="AN377" s="23">
        <v>0.39742366664345996</v>
      </c>
      <c r="AO377" s="23">
        <v>0.27231544275311098</v>
      </c>
      <c r="AP377" s="23">
        <v>0.4988535678842112</v>
      </c>
      <c r="AQ377" s="23">
        <v>0.11537543249285682</v>
      </c>
      <c r="AR377" s="23">
        <v>0.37676786451939087</v>
      </c>
      <c r="AS377" s="23">
        <v>-8.272558059669953E-2</v>
      </c>
      <c r="AT377" s="23">
        <v>0.10259970784174208</v>
      </c>
      <c r="AU377" s="23">
        <v>0.27335573005483454</v>
      </c>
      <c r="AV377" s="23">
        <v>7.4693080357142852E-2</v>
      </c>
      <c r="AW377" s="23">
        <v>0.51951690051020405</v>
      </c>
      <c r="AX377" s="23">
        <v>7.4693080357142852E-2</v>
      </c>
      <c r="AY377" s="23">
        <v>6.8476661762739068</v>
      </c>
      <c r="AZ377" s="23">
        <v>-11.273352566919506</v>
      </c>
      <c r="BA377" s="23">
        <v>0.12785375042898792</v>
      </c>
      <c r="BB377" s="23">
        <v>0.14603515624999999</v>
      </c>
      <c r="BC377" s="24">
        <v>3.0485679993929041E-2</v>
      </c>
    </row>
    <row r="378" spans="1:55" x14ac:dyDescent="0.2">
      <c r="A378" s="52" t="s">
        <v>1123</v>
      </c>
      <c r="B378" s="52" t="s">
        <v>1124</v>
      </c>
      <c r="C378" s="52" t="s">
        <v>34</v>
      </c>
      <c r="D378" s="52">
        <v>252464</v>
      </c>
      <c r="E378" s="52" t="s">
        <v>16</v>
      </c>
      <c r="F378" s="52">
        <v>2019</v>
      </c>
      <c r="G378" s="52" t="s">
        <v>17</v>
      </c>
      <c r="H378" s="53">
        <v>43830</v>
      </c>
      <c r="I378" s="53">
        <v>43881</v>
      </c>
      <c r="J378" s="53">
        <v>43881</v>
      </c>
      <c r="K378" s="54">
        <v>933000000</v>
      </c>
      <c r="L378" s="54">
        <v>949000000</v>
      </c>
      <c r="M378" s="52" t="s">
        <v>1125</v>
      </c>
      <c r="N378" s="21">
        <v>4.1267074894017899</v>
      </c>
      <c r="O378" s="22">
        <v>3.1841733396137539</v>
      </c>
      <c r="P378" s="22">
        <v>2.5374470089495995</v>
      </c>
      <c r="Q378" s="22">
        <v>1.0229033344560459</v>
      </c>
      <c r="R378" s="22">
        <v>0.32206682206682208</v>
      </c>
      <c r="S378" s="22">
        <v>2.7750027750027752E-2</v>
      </c>
      <c r="T378" s="22">
        <v>0.29431679431679431</v>
      </c>
      <c r="U378" s="22">
        <v>0.65151004827663639</v>
      </c>
      <c r="V378" s="22">
        <v>5.613562366677894E-2</v>
      </c>
      <c r="W378" s="22">
        <v>0.59537442460985746</v>
      </c>
      <c r="X378" s="23">
        <v>0.48623598623598624</v>
      </c>
      <c r="Y378" s="23">
        <v>0.67237865177021217</v>
      </c>
      <c r="Z378" s="23">
        <v>0.51376401376401382</v>
      </c>
      <c r="AA378" s="23">
        <v>0.24209124209124208</v>
      </c>
      <c r="AB378" s="24">
        <v>0.49433899433899436</v>
      </c>
      <c r="AC378" s="25">
        <v>0.63714106931794479</v>
      </c>
      <c r="AD378" s="23">
        <v>0.4154209831050546</v>
      </c>
      <c r="AE378" s="23">
        <v>0.4154209831050546</v>
      </c>
      <c r="AF378" s="23">
        <v>0.34881457275950778</v>
      </c>
      <c r="AG378" s="23">
        <v>35.147058823529413</v>
      </c>
      <c r="AH378" s="24">
        <v>35.147058823529413</v>
      </c>
      <c r="AI378" s="25">
        <v>-0.71138517070236129</v>
      </c>
      <c r="AJ378" s="23">
        <v>3.131888836552049</v>
      </c>
      <c r="AK378" s="23">
        <v>0.62743408581768056</v>
      </c>
      <c r="AL378" s="24">
        <v>1.1457866620713424</v>
      </c>
      <c r="AM378" s="25">
        <v>0.5632648478724599</v>
      </c>
      <c r="AN378" s="23">
        <v>1.6147973503985629</v>
      </c>
      <c r="AO378" s="23">
        <v>0.7982572982572983</v>
      </c>
      <c r="AP378" s="23">
        <v>2.1667670985236516</v>
      </c>
      <c r="AQ378" s="23">
        <v>0.27844377844377843</v>
      </c>
      <c r="AR378" s="23">
        <v>0.46228186052979209</v>
      </c>
      <c r="AS378" s="23">
        <v>-0.32886046026559135</v>
      </c>
      <c r="AT378" s="23">
        <v>0.369019869019869</v>
      </c>
      <c r="AU378" s="23">
        <v>2.2275082430522843</v>
      </c>
      <c r="AV378" s="23">
        <v>0.81492331552645181</v>
      </c>
      <c r="AW378" s="23">
        <v>1.2538185932491044</v>
      </c>
      <c r="AX378" s="23">
        <v>0.89175938148217992</v>
      </c>
      <c r="AY378" s="23">
        <v>0.97121338912133892</v>
      </c>
      <c r="AZ378" s="23">
        <v>6.9623430962343094E-2</v>
      </c>
      <c r="BA378" s="23">
        <v>0.94259517640023915</v>
      </c>
      <c r="BB378" s="23">
        <v>1.029639841461313</v>
      </c>
      <c r="BC378" s="24">
        <v>0.37590437244416486</v>
      </c>
    </row>
    <row r="379" spans="1:55" x14ac:dyDescent="0.2">
      <c r="A379" s="52" t="s">
        <v>1159</v>
      </c>
      <c r="B379" s="52" t="s">
        <v>1160</v>
      </c>
      <c r="C379" s="52" t="s">
        <v>34</v>
      </c>
      <c r="D379" s="52">
        <v>693134</v>
      </c>
      <c r="E379" s="52" t="s">
        <v>16</v>
      </c>
      <c r="F379" s="52">
        <v>2019</v>
      </c>
      <c r="G379" s="52" t="s">
        <v>17</v>
      </c>
      <c r="H379" s="53">
        <v>43830</v>
      </c>
      <c r="I379" s="53">
        <v>43880</v>
      </c>
      <c r="J379" s="53">
        <v>43880</v>
      </c>
      <c r="K379" s="54">
        <v>39085000</v>
      </c>
      <c r="L379" s="54">
        <v>40742000</v>
      </c>
      <c r="M379" s="52" t="s">
        <v>1161</v>
      </c>
      <c r="N379" s="21">
        <v>1.3351136236404744</v>
      </c>
      <c r="O379" s="22">
        <v>1.3351136236404744</v>
      </c>
      <c r="P379" s="22">
        <v>0.53444262639635587</v>
      </c>
      <c r="Q379" s="22">
        <v>0.35530945705101485</v>
      </c>
      <c r="R379" s="22">
        <v>0</v>
      </c>
      <c r="S379" s="22">
        <v>0</v>
      </c>
      <c r="T379" s="22">
        <v>0</v>
      </c>
      <c r="U379" s="22">
        <v>0</v>
      </c>
      <c r="V379" s="22">
        <v>0</v>
      </c>
      <c r="W379" s="22">
        <v>0</v>
      </c>
      <c r="X379" s="23">
        <v>0.31013536142769665</v>
      </c>
      <c r="Y379" s="23">
        <v>1.6626426741985003</v>
      </c>
      <c r="Z379" s="23">
        <v>0.68986463857230329</v>
      </c>
      <c r="AA379" s="23">
        <v>0.38333255764929408</v>
      </c>
      <c r="AB379" s="24">
        <v>0.73783887126108882</v>
      </c>
      <c r="AC379" s="25">
        <v>0.47577978087805256</v>
      </c>
      <c r="AD379" s="23">
        <v>0.16366677190460105</v>
      </c>
      <c r="AE379" s="23">
        <v>0.14392775584553771</v>
      </c>
      <c r="AF379" s="23">
        <v>0.13487054353398803</v>
      </c>
      <c r="AG379" s="23" t="e">
        <v>#DIV/0!</v>
      </c>
      <c r="AH379" s="24" t="e">
        <v>#DIV/0!</v>
      </c>
      <c r="AI379" s="25">
        <v>0.34821765075376887</v>
      </c>
      <c r="AJ379" s="23">
        <v>0.5003408021717054</v>
      </c>
      <c r="AK379" s="23" t="e">
        <v>#DIV/0!</v>
      </c>
      <c r="AL379" s="24" t="e">
        <v>#DIV/0!</v>
      </c>
      <c r="AM379" s="25">
        <v>9.0613323702674858E-2</v>
      </c>
      <c r="AN379" s="23">
        <v>0.67185407078781345</v>
      </c>
      <c r="AO379" s="23">
        <v>0.49572004924224794</v>
      </c>
      <c r="AP379" s="23">
        <v>6.3681214977374507</v>
      </c>
      <c r="AQ379" s="23">
        <v>6.6858032481997287E-2</v>
      </c>
      <c r="AR379" s="23">
        <v>0.23445661788596933</v>
      </c>
      <c r="AS379" s="23">
        <v>8.1641932683926305E-2</v>
      </c>
      <c r="AT379" s="23">
        <v>0.11622484616360362</v>
      </c>
      <c r="AU379" s="23">
        <v>1.9063314561386623E-2</v>
      </c>
      <c r="AV379" s="23" t="e">
        <v>#DIV/0!</v>
      </c>
      <c r="AW379" s="23" t="e">
        <v>#DIV/0!</v>
      </c>
      <c r="AX379" s="23" t="e">
        <v>#DIV/0!</v>
      </c>
      <c r="AY379" s="23">
        <v>0</v>
      </c>
      <c r="AZ379" s="23">
        <v>-1.5301610689942187</v>
      </c>
      <c r="BA379" s="23">
        <v>6.6233526926778002E-2</v>
      </c>
      <c r="BB379" s="23" t="e">
        <v>#DIV/0!</v>
      </c>
      <c r="BC379" s="24">
        <v>9.2936135715393747E-2</v>
      </c>
    </row>
    <row r="380" spans="1:55" x14ac:dyDescent="0.2">
      <c r="A380" s="52" t="s">
        <v>1171</v>
      </c>
      <c r="B380" s="52" t="s">
        <v>1172</v>
      </c>
      <c r="C380" s="52" t="s">
        <v>45</v>
      </c>
      <c r="D380" s="52">
        <v>80553</v>
      </c>
      <c r="E380" s="52" t="s">
        <v>16</v>
      </c>
      <c r="F380" s="52">
        <v>2019</v>
      </c>
      <c r="G380" s="52" t="s">
        <v>17</v>
      </c>
      <c r="H380" s="53">
        <v>43830</v>
      </c>
      <c r="I380" s="53">
        <v>43887</v>
      </c>
      <c r="J380" s="53">
        <v>43887</v>
      </c>
      <c r="K380" s="54">
        <v>451656000</v>
      </c>
      <c r="L380" s="54">
        <v>458105000</v>
      </c>
      <c r="M380" s="52" t="s">
        <v>1173</v>
      </c>
      <c r="N380" s="21">
        <v>1.9002755960053699</v>
      </c>
      <c r="O380" s="22">
        <v>1.2728126193294136</v>
      </c>
      <c r="P380" s="22">
        <v>0.55419621113509132</v>
      </c>
      <c r="Q380" s="22">
        <v>1.252713959946737</v>
      </c>
      <c r="R380" s="22">
        <v>0.12236671965142785</v>
      </c>
      <c r="S380" s="22">
        <v>0</v>
      </c>
      <c r="T380" s="22">
        <v>0.12236671965142785</v>
      </c>
      <c r="U380" s="22">
        <v>0.27565721759166023</v>
      </c>
      <c r="V380" s="22">
        <v>0</v>
      </c>
      <c r="W380" s="22">
        <v>0.27565721759166023</v>
      </c>
      <c r="X380" s="23">
        <v>0.557900630758841</v>
      </c>
      <c r="Y380" s="23">
        <v>0.50506999282124909</v>
      </c>
      <c r="Z380" s="23">
        <v>0.442099369241159</v>
      </c>
      <c r="AA380" s="23">
        <v>0.11359027122981147</v>
      </c>
      <c r="AB380" s="24">
        <v>0.44390899944689111</v>
      </c>
      <c r="AC380" s="25">
        <v>0.46904710191428656</v>
      </c>
      <c r="AD380" s="23">
        <v>4.4952357373994042E-2</v>
      </c>
      <c r="AE380" s="23">
        <v>4.4952357373994042E-2</v>
      </c>
      <c r="AF380" s="23">
        <v>1.7493201233612525E-2</v>
      </c>
      <c r="AG380" s="23">
        <v>11.147363465160076</v>
      </c>
      <c r="AH380" s="24">
        <v>11.147363465160076</v>
      </c>
      <c r="AI380" s="25">
        <v>-0.26927633091108399</v>
      </c>
      <c r="AJ380" s="23">
        <v>0.35796608882222264</v>
      </c>
      <c r="AK380" s="23">
        <v>0.85885298648359087</v>
      </c>
      <c r="AL380" s="24">
        <v>0.85885298648359087</v>
      </c>
      <c r="AM380" s="25">
        <v>4.2853614760705032E-2</v>
      </c>
      <c r="AN380" s="23">
        <v>2.4497297086117911</v>
      </c>
      <c r="AO380" s="23">
        <v>1.0874570638651844</v>
      </c>
      <c r="AP380" s="23">
        <v>4.1143040149976562</v>
      </c>
      <c r="AQ380" s="23">
        <v>1.9023105251107095E-2</v>
      </c>
      <c r="AR380" s="23">
        <v>9.6642916866332571E-2</v>
      </c>
      <c r="AS380" s="23">
        <v>-2.602365006231095E-2</v>
      </c>
      <c r="AT380" s="23">
        <v>0.10509502261882911</v>
      </c>
      <c r="AU380" s="23">
        <v>0.25451175062886383</v>
      </c>
      <c r="AV380" s="23">
        <v>0.61063934251974483</v>
      </c>
      <c r="AW380" s="23">
        <v>0.85885298648359087</v>
      </c>
      <c r="AX380" s="23">
        <v>0.61063934251974483</v>
      </c>
      <c r="AY380" s="23">
        <v>2.5032183131308865</v>
      </c>
      <c r="AZ380" s="23">
        <v>-0.82521011952527767</v>
      </c>
      <c r="BA380" s="23">
        <v>3.9279566741553524</v>
      </c>
      <c r="BB380" s="23">
        <v>0.39948573192933201</v>
      </c>
      <c r="BC380" s="24">
        <v>6.9200198040521146E-2</v>
      </c>
    </row>
    <row r="381" spans="1:55" x14ac:dyDescent="0.2">
      <c r="A381" s="52" t="s">
        <v>1177</v>
      </c>
      <c r="B381" s="52" t="s">
        <v>1178</v>
      </c>
      <c r="C381" s="52" t="s">
        <v>15</v>
      </c>
      <c r="D381" s="52">
        <v>219075</v>
      </c>
      <c r="E381" s="52" t="s">
        <v>16</v>
      </c>
      <c r="F381" s="52">
        <v>2019</v>
      </c>
      <c r="G381" s="52" t="s">
        <v>17</v>
      </c>
      <c r="H381" s="53">
        <v>43830</v>
      </c>
      <c r="I381" s="53">
        <v>43886</v>
      </c>
      <c r="J381" s="53">
        <v>43886</v>
      </c>
      <c r="K381" s="54">
        <v>252100000</v>
      </c>
      <c r="L381" s="54">
        <v>253300000</v>
      </c>
      <c r="M381" s="52" t="s">
        <v>1179</v>
      </c>
      <c r="N381" s="21">
        <v>0.54853394028651759</v>
      </c>
      <c r="O381" s="22">
        <v>0.47677065202838398</v>
      </c>
      <c r="P381" s="22">
        <v>0.33096800107109386</v>
      </c>
      <c r="Q381" s="22">
        <v>3.5625704622322436</v>
      </c>
      <c r="R381" s="22">
        <v>0.38870198247514776</v>
      </c>
      <c r="S381" s="22">
        <v>4.0656896846667047E-2</v>
      </c>
      <c r="T381" s="22">
        <v>0.34804508562848074</v>
      </c>
      <c r="U381" s="22">
        <v>1.7734801838522245</v>
      </c>
      <c r="V381" s="22">
        <v>0.18549995663862631</v>
      </c>
      <c r="W381" s="22">
        <v>1.5879802272135981</v>
      </c>
      <c r="X381" s="23">
        <v>0.15574689703674136</v>
      </c>
      <c r="Y381" s="23">
        <v>0.2557953814414694</v>
      </c>
      <c r="Z381" s="23">
        <v>0.84425310296325862</v>
      </c>
      <c r="AA381" s="23">
        <v>8.5970614510273519E-2</v>
      </c>
      <c r="AB381" s="24">
        <v>0.2191746973066469</v>
      </c>
      <c r="AC381" s="25">
        <v>0.44813795973092302</v>
      </c>
      <c r="AD381" s="23">
        <v>0.26491597124297833</v>
      </c>
      <c r="AE381" s="23">
        <v>0.21202524330197184</v>
      </c>
      <c r="AF381" s="23">
        <v>6.9557779883954785E-2</v>
      </c>
      <c r="AG381" s="23">
        <v>19.163879598662206</v>
      </c>
      <c r="AH381" s="24">
        <v>15.337792642140469</v>
      </c>
      <c r="AI381" s="25">
        <v>-0.1852655955999421</v>
      </c>
      <c r="AJ381" s="23">
        <v>0.46251171508903466</v>
      </c>
      <c r="AK381" s="23">
        <v>0.33784841075794619</v>
      </c>
      <c r="AL381" s="24">
        <v>0.33784841075794619</v>
      </c>
      <c r="AM381" s="25">
        <v>0.26094874685630043</v>
      </c>
      <c r="AN381" s="23">
        <v>3.7515393287659351</v>
      </c>
      <c r="AO381" s="23">
        <v>0.82224249681625516</v>
      </c>
      <c r="AP381" s="23">
        <v>-6.4144424673784108</v>
      </c>
      <c r="AQ381" s="23">
        <v>5.7193362604778468E-2</v>
      </c>
      <c r="AR381" s="23">
        <v>0.15971242978339767</v>
      </c>
      <c r="AS381" s="23">
        <v>-2.9589218428535104E-2</v>
      </c>
      <c r="AT381" s="23">
        <v>0.13132234703769174</v>
      </c>
      <c r="AU381" s="23">
        <v>0.15724996652831705</v>
      </c>
      <c r="AV381" s="23">
        <v>0.11486552567237164</v>
      </c>
      <c r="AW381" s="23">
        <v>0.37731418273169132</v>
      </c>
      <c r="AX381" s="23">
        <v>0.12828354540986292</v>
      </c>
      <c r="AY381" s="23">
        <v>1.7844677137870855</v>
      </c>
      <c r="AZ381" s="23">
        <v>1.3530541012216404</v>
      </c>
      <c r="BA381" s="23">
        <v>0.78065802592223332</v>
      </c>
      <c r="BB381" s="23">
        <v>0.44850855745721269</v>
      </c>
      <c r="BC381" s="24">
        <v>0.24346348843999682</v>
      </c>
    </row>
    <row r="382" spans="1:55" x14ac:dyDescent="0.2">
      <c r="A382" s="52" t="s">
        <v>1165</v>
      </c>
      <c r="B382" s="52" t="s">
        <v>1166</v>
      </c>
      <c r="C382" s="52" t="s">
        <v>72</v>
      </c>
      <c r="D382" s="52">
        <v>424210</v>
      </c>
      <c r="E382" s="52" t="s">
        <v>16</v>
      </c>
      <c r="F382" s="52">
        <v>2019</v>
      </c>
      <c r="G382" s="52" t="s">
        <v>17</v>
      </c>
      <c r="H382" s="53">
        <v>43830</v>
      </c>
      <c r="I382" s="53">
        <v>43879</v>
      </c>
      <c r="J382" s="53">
        <v>43879</v>
      </c>
      <c r="K382" s="54">
        <v>293320000</v>
      </c>
      <c r="L382" s="54">
        <v>294399000</v>
      </c>
      <c r="M382" s="52" t="s">
        <v>1167</v>
      </c>
      <c r="N382" s="21">
        <v>0.35883325111474962</v>
      </c>
      <c r="O382" s="22">
        <v>0.35883325111474962</v>
      </c>
      <c r="P382" s="22">
        <v>1.5559467070017602E-2</v>
      </c>
      <c r="Q382" s="22">
        <v>1.1861431704060228</v>
      </c>
      <c r="R382" s="22">
        <v>0.48851114806331614</v>
      </c>
      <c r="S382" s="22">
        <v>0</v>
      </c>
      <c r="T382" s="22">
        <v>0.48851114806331614</v>
      </c>
      <c r="U382" s="22">
        <v>1.0679554208301403</v>
      </c>
      <c r="V382" s="22">
        <v>0</v>
      </c>
      <c r="W382" s="22">
        <v>1.0679554208301403</v>
      </c>
      <c r="X382" s="23">
        <v>1.9399319585009948E-2</v>
      </c>
      <c r="Y382" s="23">
        <v>0.45742653535443262</v>
      </c>
      <c r="Z382" s="23">
        <v>0.98060068041499004</v>
      </c>
      <c r="AA382" s="23">
        <v>0</v>
      </c>
      <c r="AB382" s="24">
        <v>0.45742658282269516</v>
      </c>
      <c r="AC382" s="25">
        <v>0.68533396748634989</v>
      </c>
      <c r="AD382" s="23">
        <v>0.62851622948585872</v>
      </c>
      <c r="AE382" s="23">
        <v>0.18768470212889682</v>
      </c>
      <c r="AF382" s="23">
        <v>0.15697109772407922</v>
      </c>
      <c r="AG382" s="23">
        <v>4.2369805227098531</v>
      </c>
      <c r="AH382" s="24">
        <v>1.2652281516759596</v>
      </c>
      <c r="AI382" s="25">
        <v>1.3958735000887896</v>
      </c>
      <c r="AJ382" s="23">
        <v>1.2106363334478636</v>
      </c>
      <c r="AK382" s="23">
        <v>5.173887589314468E-2</v>
      </c>
      <c r="AL382" s="24">
        <v>0.13397786182290308</v>
      </c>
      <c r="AM382" s="25">
        <v>4.1030377193352598E-2</v>
      </c>
      <c r="AN382" s="23">
        <v>0.26138810130177603</v>
      </c>
      <c r="AO382" s="23">
        <v>0.11956585356134486</v>
      </c>
      <c r="AP382" s="23">
        <v>-3.4493904702599782</v>
      </c>
      <c r="AQ382" s="23">
        <v>1.8768383283840808E-2</v>
      </c>
      <c r="AR382" s="23">
        <v>0.54739440354176772</v>
      </c>
      <c r="AS382" s="23">
        <v>0.76409334200086265</v>
      </c>
      <c r="AT382" s="23">
        <v>6.544967909417472E-2</v>
      </c>
      <c r="AU382" s="23">
        <v>-2.0269593776213171</v>
      </c>
      <c r="AV382" s="23">
        <v>-0.2243181341189126</v>
      </c>
      <c r="AW382" s="23">
        <v>0.13397786182290308</v>
      </c>
      <c r="AX382" s="23">
        <v>-0.2243181341189126</v>
      </c>
      <c r="AY382" s="23">
        <v>6.5005606402898755</v>
      </c>
      <c r="AZ382" s="23">
        <v>6.4893671669161472</v>
      </c>
      <c r="BA382" s="23">
        <v>-5.8386440415567753</v>
      </c>
      <c r="BB382" s="23">
        <v>4.593688741682464E-2</v>
      </c>
      <c r="BC382" s="24">
        <v>2.3723210885894064E-2</v>
      </c>
    </row>
    <row r="383" spans="1:55" x14ac:dyDescent="0.2">
      <c r="A383" s="52" t="s">
        <v>1189</v>
      </c>
      <c r="B383" s="52" t="s">
        <v>1190</v>
      </c>
      <c r="C383" s="52" t="s">
        <v>24</v>
      </c>
      <c r="D383" s="52">
        <v>378232</v>
      </c>
      <c r="E383" s="52" t="s">
        <v>16</v>
      </c>
      <c r="F383" s="52">
        <v>2019</v>
      </c>
      <c r="G383" s="52" t="s">
        <v>17</v>
      </c>
      <c r="H383" s="53">
        <v>43830</v>
      </c>
      <c r="I383" s="53">
        <v>43887</v>
      </c>
      <c r="J383" s="53">
        <v>43887</v>
      </c>
      <c r="K383" s="54">
        <v>87184000</v>
      </c>
      <c r="L383" s="54">
        <v>87603000</v>
      </c>
      <c r="M383" s="52" t="s">
        <v>1191</v>
      </c>
      <c r="N383" s="21">
        <v>1.2735256405569406</v>
      </c>
      <c r="O383" s="22">
        <v>1.1672470625145819</v>
      </c>
      <c r="P383" s="22">
        <v>4.072497744997617E-2</v>
      </c>
      <c r="Q383" s="22">
        <v>1.0898842313481649</v>
      </c>
      <c r="R383" s="22">
        <v>0.34145026032181347</v>
      </c>
      <c r="S383" s="22">
        <v>7.5032674137081399E-3</v>
      </c>
      <c r="T383" s="22">
        <v>0.33394699290810531</v>
      </c>
      <c r="U383" s="22">
        <v>0.71359151483628391</v>
      </c>
      <c r="V383" s="22">
        <v>1.5680960251497168E-2</v>
      </c>
      <c r="W383" s="22">
        <v>0.69791055458478679</v>
      </c>
      <c r="X383" s="23">
        <v>0.16420062991451159</v>
      </c>
      <c r="Y383" s="23">
        <v>0.71593398209140491</v>
      </c>
      <c r="Z383" s="23">
        <v>0.83579937008548844</v>
      </c>
      <c r="AA383" s="23">
        <v>0.33164870481863173</v>
      </c>
      <c r="AB383" s="24">
        <v>0.47849540419514497</v>
      </c>
      <c r="AC383" s="25">
        <v>1</v>
      </c>
      <c r="AD383" s="23">
        <v>0.14996143083049876</v>
      </c>
      <c r="AE383" s="23">
        <v>0.10686239432588061</v>
      </c>
      <c r="AF383" s="23">
        <v>7.1614998392987891E-2</v>
      </c>
      <c r="AG383" s="23">
        <v>10.485273423337615</v>
      </c>
      <c r="AH383" s="24">
        <v>7.4717973613219195</v>
      </c>
      <c r="AI383" s="25">
        <v>-0.58745513459101306</v>
      </c>
      <c r="AJ383" s="23">
        <v>0.95615358078425561</v>
      </c>
      <c r="AK383" s="23">
        <v>0.34774644482969541</v>
      </c>
      <c r="AL383" s="24">
        <v>0.36104998660936261</v>
      </c>
      <c r="AM383" s="25">
        <v>0.14594738075126756</v>
      </c>
      <c r="AN383" s="23">
        <v>2.0379443416360927</v>
      </c>
      <c r="AO383" s="23">
        <v>0.97514700147837075</v>
      </c>
      <c r="AP383" s="23">
        <v>27.650622963249177</v>
      </c>
      <c r="AQ383" s="23">
        <v>6.9835150943800481E-2</v>
      </c>
      <c r="AR383" s="23">
        <v>0.12642259241945539</v>
      </c>
      <c r="AS383" s="23">
        <v>-7.4267601045115955E-2</v>
      </c>
      <c r="AT383" s="23">
        <v>0.12328061191695412</v>
      </c>
      <c r="AU383" s="23">
        <v>0.49856590489573149</v>
      </c>
      <c r="AV383" s="23">
        <v>0.18826181996708438</v>
      </c>
      <c r="AW383" s="23">
        <v>0.36916221596544863</v>
      </c>
      <c r="AX383" s="23">
        <v>0.19249176905781665</v>
      </c>
      <c r="AY383" s="23">
        <v>2.334951063705093</v>
      </c>
      <c r="AZ383" s="23">
        <v>2.2990441305749281</v>
      </c>
      <c r="BA383" s="23">
        <v>0.92048268769620079</v>
      </c>
      <c r="BB383" s="23">
        <v>0.30518806252913122</v>
      </c>
      <c r="BC383" s="24">
        <v>0.11963104018893689</v>
      </c>
    </row>
    <row r="384" spans="1:55" x14ac:dyDescent="0.2">
      <c r="A384" s="52" t="s">
        <v>1168</v>
      </c>
      <c r="B384" s="52" t="s">
        <v>1169</v>
      </c>
      <c r="C384" s="52" t="s">
        <v>45</v>
      </c>
      <c r="D384" s="52">
        <v>178804</v>
      </c>
      <c r="E384" s="52" t="s">
        <v>16</v>
      </c>
      <c r="F384" s="52">
        <v>2019</v>
      </c>
      <c r="G384" s="52" t="s">
        <v>17</v>
      </c>
      <c r="H384" s="53">
        <v>43861</v>
      </c>
      <c r="I384" s="53">
        <v>43917</v>
      </c>
      <c r="J384" s="53">
        <v>43917</v>
      </c>
      <c r="K384" s="54">
        <v>56990000</v>
      </c>
      <c r="L384" s="54">
        <v>57218000</v>
      </c>
      <c r="M384" s="52" t="s">
        <v>1170</v>
      </c>
      <c r="N384" s="21">
        <v>1.80725180939116</v>
      </c>
      <c r="O384" s="22">
        <v>0.66969323664488623</v>
      </c>
      <c r="P384" s="22">
        <v>0.44169720055466599</v>
      </c>
      <c r="Q384" s="22">
        <v>1.5571144223156164</v>
      </c>
      <c r="R384" s="22">
        <v>0</v>
      </c>
      <c r="S384" s="22">
        <v>0</v>
      </c>
      <c r="T384" s="22">
        <v>0</v>
      </c>
      <c r="U384" s="22">
        <v>0</v>
      </c>
      <c r="V384" s="22">
        <v>0</v>
      </c>
      <c r="W384" s="22">
        <v>0</v>
      </c>
      <c r="X384" s="23">
        <v>0.42256806922550594</v>
      </c>
      <c r="Y384" s="23">
        <v>0.39221578802918422</v>
      </c>
      <c r="Z384" s="23">
        <v>0.57743193077449406</v>
      </c>
      <c r="AA384" s="23">
        <v>2.2348449959209453E-3</v>
      </c>
      <c r="AB384" s="24">
        <v>0.39106580107371247</v>
      </c>
      <c r="AC384" s="25">
        <v>0.36240056187642505</v>
      </c>
      <c r="AD384" s="23">
        <v>0.12180125946395734</v>
      </c>
      <c r="AE384" s="23">
        <v>0.12180125946395734</v>
      </c>
      <c r="AF384" s="23">
        <v>9.5422886083231462E-2</v>
      </c>
      <c r="AG384" s="23">
        <v>-178.22270569620252</v>
      </c>
      <c r="AH384" s="24">
        <v>-178.22270569620252</v>
      </c>
      <c r="AI384" s="25">
        <v>-0.58725425477143689</v>
      </c>
      <c r="AJ384" s="23">
        <v>0.96837313510267209</v>
      </c>
      <c r="AK384" s="23" t="e">
        <v>#DIV/0!</v>
      </c>
      <c r="AL384" s="24" t="e">
        <v>#DIV/0!</v>
      </c>
      <c r="AM384" s="25">
        <v>0.37114096359065324</v>
      </c>
      <c r="AN384" s="23">
        <v>3.8894334349406496</v>
      </c>
      <c r="AO384" s="23">
        <v>1.5210244019579462</v>
      </c>
      <c r="AP384" s="23">
        <v>8.0584060231619858</v>
      </c>
      <c r="AQ384" s="23">
        <v>0.14514053823784837</v>
      </c>
      <c r="AR384" s="23">
        <v>0.14886224349384192</v>
      </c>
      <c r="AS384" s="23">
        <v>-8.7419985866580299E-2</v>
      </c>
      <c r="AT384" s="23">
        <v>0.22642310488433906</v>
      </c>
      <c r="AU384" s="23">
        <v>0.55379811670320178</v>
      </c>
      <c r="AV384" s="23" t="e">
        <v>#DIV/0!</v>
      </c>
      <c r="AW384" s="23" t="e">
        <v>#DIV/0!</v>
      </c>
      <c r="AX384" s="23" t="e">
        <v>#DIV/0!</v>
      </c>
      <c r="AY384" s="23">
        <v>0</v>
      </c>
      <c r="AZ384" s="23">
        <v>-0.5574612637527272</v>
      </c>
      <c r="BA384" s="23">
        <v>0.89215590449680926</v>
      </c>
      <c r="BB384" s="23" t="e">
        <v>#DIV/0!</v>
      </c>
      <c r="BC384" s="24">
        <v>0.24179985514989355</v>
      </c>
    </row>
    <row r="385" spans="1:55" x14ac:dyDescent="0.2">
      <c r="A385" s="52" t="s">
        <v>1180</v>
      </c>
      <c r="B385" s="52" t="s">
        <v>1181</v>
      </c>
      <c r="C385" s="52" t="s">
        <v>24</v>
      </c>
      <c r="D385" s="52">
        <v>367714</v>
      </c>
      <c r="E385" s="52" t="s">
        <v>16</v>
      </c>
      <c r="F385" s="52">
        <v>2019</v>
      </c>
      <c r="G385" s="52" t="s">
        <v>17</v>
      </c>
      <c r="H385" s="53">
        <v>43830</v>
      </c>
      <c r="I385" s="53">
        <v>43875</v>
      </c>
      <c r="J385" s="53">
        <v>43875</v>
      </c>
      <c r="K385" s="54">
        <v>947000000</v>
      </c>
      <c r="L385" s="54">
        <v>962000000</v>
      </c>
      <c r="M385" s="52" t="s">
        <v>1182</v>
      </c>
      <c r="N385" s="21">
        <v>0.69007154187303743</v>
      </c>
      <c r="O385" s="22">
        <v>0.69007154187303743</v>
      </c>
      <c r="P385" s="22">
        <v>0.23056877407659188</v>
      </c>
      <c r="Q385" s="22">
        <v>1.7973520800489045</v>
      </c>
      <c r="R385" s="22">
        <v>0.23393084093875979</v>
      </c>
      <c r="S385" s="22">
        <v>2.2255576833497232E-2</v>
      </c>
      <c r="T385" s="22">
        <v>0.21167526410526255</v>
      </c>
      <c r="U385" s="22">
        <v>0.65438692448762914</v>
      </c>
      <c r="V385" s="22">
        <v>6.2256684147871687E-2</v>
      </c>
      <c r="W385" s="22">
        <v>0.59213024033975736</v>
      </c>
      <c r="X385" s="23">
        <v>0.24517939605150413</v>
      </c>
      <c r="Y385" s="23">
        <v>0.63507728772693373</v>
      </c>
      <c r="Z385" s="23">
        <v>0.75482060394849593</v>
      </c>
      <c r="AA385" s="23">
        <v>0.37759145201824151</v>
      </c>
      <c r="AB385" s="24">
        <v>0.35748092173743018</v>
      </c>
      <c r="AC385" s="25">
        <v>0.23785591872973921</v>
      </c>
      <c r="AD385" s="23">
        <v>9.2523383783114116E-2</v>
      </c>
      <c r="AE385" s="23">
        <v>8.1290908715492147E-2</v>
      </c>
      <c r="AF385" s="23">
        <v>5.7149346492948734E-2</v>
      </c>
      <c r="AG385" s="23">
        <v>13.148474178403756</v>
      </c>
      <c r="AH385" s="24">
        <v>11.552230046948356</v>
      </c>
      <c r="AI385" s="25">
        <v>-0.30466338081568545</v>
      </c>
      <c r="AJ385" s="23">
        <v>0.29884108640056972</v>
      </c>
      <c r="AK385" s="23">
        <v>0.35722011898323419</v>
      </c>
      <c r="AL385" s="24">
        <v>0.45388170509857906</v>
      </c>
      <c r="AM385" s="25">
        <v>0.22262797207297064</v>
      </c>
      <c r="AN385" s="23">
        <v>3.8955471188185706</v>
      </c>
      <c r="AO385" s="23">
        <v>1.3925837747068532</v>
      </c>
      <c r="AP385" s="23">
        <v>-12.646490495090871</v>
      </c>
      <c r="AQ385" s="23">
        <v>7.9585252661180411E-2</v>
      </c>
      <c r="AR385" s="23">
        <v>7.6244554107906093E-2</v>
      </c>
      <c r="AS385" s="23">
        <v>-2.3228923623299126E-2</v>
      </c>
      <c r="AT385" s="23">
        <v>0.10617692896042878</v>
      </c>
      <c r="AU385" s="23">
        <v>9.3295781942960732E-2</v>
      </c>
      <c r="AV385" s="23">
        <v>0.14169821525148729</v>
      </c>
      <c r="AW385" s="23">
        <v>0.5016029124103456</v>
      </c>
      <c r="AX385" s="23">
        <v>0.15659639208867637</v>
      </c>
      <c r="AY385" s="23">
        <v>1.8155768801606784</v>
      </c>
      <c r="AZ385" s="23">
        <v>1.1797812988172283</v>
      </c>
      <c r="BA385" s="23">
        <v>0.41650408266493244</v>
      </c>
      <c r="BB385" s="23">
        <v>0.48392251339790548</v>
      </c>
      <c r="BC385" s="24">
        <v>0.17559117628694015</v>
      </c>
    </row>
    <row r="386" spans="1:55" x14ac:dyDescent="0.2">
      <c r="A386" s="52" t="s">
        <v>1174</v>
      </c>
      <c r="B386" s="52" t="s">
        <v>1175</v>
      </c>
      <c r="C386" s="52" t="s">
        <v>15</v>
      </c>
      <c r="D386" s="52">
        <v>367644</v>
      </c>
      <c r="E386" s="52" t="s">
        <v>16</v>
      </c>
      <c r="F386" s="52">
        <v>2019</v>
      </c>
      <c r="G386" s="52" t="s">
        <v>17</v>
      </c>
      <c r="H386" s="53">
        <v>43830</v>
      </c>
      <c r="I386" s="53">
        <v>43868</v>
      </c>
      <c r="J386" s="53">
        <v>43868</v>
      </c>
      <c r="K386" s="54">
        <v>692400000</v>
      </c>
      <c r="L386" s="54">
        <v>695000000</v>
      </c>
      <c r="M386" s="52" t="s">
        <v>1176</v>
      </c>
      <c r="N386" s="21">
        <v>0.79498965754998852</v>
      </c>
      <c r="O386" s="22">
        <v>0.62238565846931737</v>
      </c>
      <c r="P386" s="22">
        <v>0.20478051022753391</v>
      </c>
      <c r="Q386" s="22">
        <v>2.4020851721094441</v>
      </c>
      <c r="R386" s="22">
        <v>0.40860668363789665</v>
      </c>
      <c r="S386" s="22">
        <v>2.0381690529080797E-2</v>
      </c>
      <c r="T386" s="22">
        <v>0.38822499310881586</v>
      </c>
      <c r="U386" s="22">
        <v>1.3901147396293028</v>
      </c>
      <c r="V386" s="22">
        <v>6.9340247131509269E-2</v>
      </c>
      <c r="W386" s="22">
        <v>1.3207744924977936</v>
      </c>
      <c r="X386" s="23">
        <v>5.6086131694582715E-2</v>
      </c>
      <c r="Y386" s="23">
        <v>0.29393737940427739</v>
      </c>
      <c r="Z386" s="23">
        <v>0.94391386830541724</v>
      </c>
      <c r="AA386" s="23">
        <v>0</v>
      </c>
      <c r="AB386" s="24">
        <v>0.29393737940427739</v>
      </c>
      <c r="AC386" s="25">
        <v>0.5902892942693938</v>
      </c>
      <c r="AD386" s="23">
        <v>0.496130458817026</v>
      </c>
      <c r="AE386" s="23">
        <v>0.39404827713285423</v>
      </c>
      <c r="AF386" s="23">
        <v>0.2726644555002764</v>
      </c>
      <c r="AG386" s="23">
        <v>10.257142857142858</v>
      </c>
      <c r="AH386" s="24">
        <v>8.1466666666666665</v>
      </c>
      <c r="AI386" s="25">
        <v>-0.65582529910558718</v>
      </c>
      <c r="AJ386" s="23">
        <v>1.9786256033095839</v>
      </c>
      <c r="AK386" s="23">
        <v>0.23853174603174604</v>
      </c>
      <c r="AL386" s="24">
        <v>0.34162698412698411</v>
      </c>
      <c r="AM386" s="25">
        <v>0.32651147396293029</v>
      </c>
      <c r="AN386" s="23">
        <v>1.1974845542806707</v>
      </c>
      <c r="AO386" s="23">
        <v>0.35198547176235956</v>
      </c>
      <c r="AP386" s="23">
        <v>-24.336322869955158</v>
      </c>
      <c r="AQ386" s="23">
        <v>9.5973927002091675E-2</v>
      </c>
      <c r="AR386" s="23">
        <v>0.39658190528837295</v>
      </c>
      <c r="AS386" s="23">
        <v>-0.26008844665561082</v>
      </c>
      <c r="AT386" s="23">
        <v>0.13959106902534335</v>
      </c>
      <c r="AU386" s="23">
        <v>1.1891519190990576</v>
      </c>
      <c r="AV386" s="23">
        <v>0.20531746031746032</v>
      </c>
      <c r="AW386" s="23">
        <v>0.35956229378106336</v>
      </c>
      <c r="AX386" s="23">
        <v>0.21609656266967381</v>
      </c>
      <c r="AY386" s="23">
        <v>2.3398328690807801</v>
      </c>
      <c r="AZ386" s="23">
        <v>2.2571030640668526</v>
      </c>
      <c r="BA386" s="23">
        <v>0.87413414428112857</v>
      </c>
      <c r="BB386" s="23">
        <v>0.33944444444444444</v>
      </c>
      <c r="BC386" s="24">
        <v>0.14922717281323053</v>
      </c>
    </row>
    <row r="387" spans="1:55" x14ac:dyDescent="0.2">
      <c r="A387" s="52" t="s">
        <v>1183</v>
      </c>
      <c r="B387" s="52" t="s">
        <v>1184</v>
      </c>
      <c r="C387" s="52" t="s">
        <v>15</v>
      </c>
      <c r="D387" s="52">
        <v>106423</v>
      </c>
      <c r="E387" s="52" t="s">
        <v>16</v>
      </c>
      <c r="F387" s="52">
        <v>2019</v>
      </c>
      <c r="G387" s="52" t="s">
        <v>17</v>
      </c>
      <c r="H387" s="53">
        <v>43830</v>
      </c>
      <c r="I387" s="53">
        <v>43881</v>
      </c>
      <c r="J387" s="53">
        <v>43881</v>
      </c>
      <c r="K387" s="54">
        <v>861000000</v>
      </c>
      <c r="L387" s="54">
        <v>868000000</v>
      </c>
      <c r="M387" s="52" t="s">
        <v>1185</v>
      </c>
      <c r="N387" s="21">
        <v>1.1096476999935119</v>
      </c>
      <c r="O387" s="22">
        <v>1.1096476999935119</v>
      </c>
      <c r="P387" s="22">
        <v>0.37247777849866998</v>
      </c>
      <c r="Q387" s="22">
        <v>16.623210478221139</v>
      </c>
      <c r="R387" s="22">
        <v>0.48683823910676322</v>
      </c>
      <c r="S387" s="22">
        <v>6.8410045456902366E-2</v>
      </c>
      <c r="T387" s="22">
        <v>0.41842819364986089</v>
      </c>
      <c r="U387" s="22">
        <v>8.5796527566250376</v>
      </c>
      <c r="V387" s="22">
        <v>1.2056046299116661</v>
      </c>
      <c r="W387" s="22">
        <v>7.3740481267133715</v>
      </c>
      <c r="X387" s="23">
        <v>0.29560813730404273</v>
      </c>
      <c r="Y387" s="23">
        <v>6.3284307111051138E-2</v>
      </c>
      <c r="Z387" s="23">
        <v>0.70439186269595733</v>
      </c>
      <c r="AA387" s="23">
        <v>6.5903866429299823E-2</v>
      </c>
      <c r="AB387" s="24">
        <v>5.6743349983580209E-2</v>
      </c>
      <c r="AC387" s="25">
        <v>0.23576807838691391</v>
      </c>
      <c r="AD387" s="23">
        <v>0.13709612114341241</v>
      </c>
      <c r="AE387" s="23">
        <v>0.10524468917861095</v>
      </c>
      <c r="AF387" s="23">
        <v>5.9923880476151915E-2</v>
      </c>
      <c r="AG387" s="23">
        <v>15.555895865237366</v>
      </c>
      <c r="AH387" s="24">
        <v>11.941807044410414</v>
      </c>
      <c r="AI387" s="25">
        <v>-0.19990739668943164</v>
      </c>
      <c r="AJ387" s="23">
        <v>0.560500875883994</v>
      </c>
      <c r="AK387" s="23">
        <v>0.1933113217595058</v>
      </c>
      <c r="AL387" s="24">
        <v>0.30670642950970994</v>
      </c>
      <c r="AM387" s="25">
        <v>1.3524215656411818</v>
      </c>
      <c r="AN387" s="23">
        <v>22.568991775814805</v>
      </c>
      <c r="AO387" s="23">
        <v>1.2806401991116028</v>
      </c>
      <c r="AP387" s="23">
        <v>43.842603550295856</v>
      </c>
      <c r="AQ387" s="23">
        <v>7.6740930224519069E-2</v>
      </c>
      <c r="AR387" s="23">
        <v>0.11659513590844063</v>
      </c>
      <c r="AS387" s="23">
        <v>-2.3308230086106836E-2</v>
      </c>
      <c r="AT387" s="23">
        <v>0.1493164180652298</v>
      </c>
      <c r="AU387" s="23">
        <v>0.16726140271199635</v>
      </c>
      <c r="AV387" s="23">
        <v>9.1525544076401469E-2</v>
      </c>
      <c r="AW387" s="23">
        <v>0.35685075798256849</v>
      </c>
      <c r="AX387" s="23">
        <v>0.10648932215291834</v>
      </c>
      <c r="AY387" s="23">
        <v>2.7728883638511519</v>
      </c>
      <c r="AZ387" s="23">
        <v>2.2077180547351842</v>
      </c>
      <c r="BA387" s="23">
        <v>0.58063063063063058</v>
      </c>
      <c r="BB387" s="23">
        <v>0.27684879468882023</v>
      </c>
      <c r="BC387" s="24">
        <v>0.18372443690509849</v>
      </c>
    </row>
    <row r="388" spans="1:55" x14ac:dyDescent="0.2">
      <c r="A388" s="52" t="s">
        <v>1186</v>
      </c>
      <c r="B388" s="52" t="s">
        <v>1187</v>
      </c>
      <c r="C388" s="52" t="s">
        <v>15</v>
      </c>
      <c r="D388" s="52">
        <v>102754</v>
      </c>
      <c r="E388" s="52" t="s">
        <v>16</v>
      </c>
      <c r="F388" s="52">
        <v>2019</v>
      </c>
      <c r="G388" s="52" t="s">
        <v>17</v>
      </c>
      <c r="H388" s="53">
        <v>43830</v>
      </c>
      <c r="I388" s="53">
        <v>43859</v>
      </c>
      <c r="J388" s="53">
        <v>43859</v>
      </c>
      <c r="K388" s="54">
        <v>75000000</v>
      </c>
      <c r="L388" s="54">
        <v>75469000</v>
      </c>
      <c r="M388" s="52" t="s">
        <v>1188</v>
      </c>
      <c r="N388" s="21">
        <v>0.83803457688808003</v>
      </c>
      <c r="O388" s="22">
        <v>0.78343949044585992</v>
      </c>
      <c r="P388" s="22">
        <v>2.3657870791628753E-2</v>
      </c>
      <c r="Q388" s="22">
        <v>3.9530026109660574</v>
      </c>
      <c r="R388" s="22">
        <v>0.60242488139167105</v>
      </c>
      <c r="S388" s="22">
        <v>5.2556668423827092E-2</v>
      </c>
      <c r="T388" s="22">
        <v>0.54986821296784394</v>
      </c>
      <c r="U388" s="22">
        <v>2.9838120104438643</v>
      </c>
      <c r="V388" s="22">
        <v>0.26031331592689294</v>
      </c>
      <c r="W388" s="22">
        <v>2.7234986945169712</v>
      </c>
      <c r="X388" s="23">
        <v>9.7100685292567213E-2</v>
      </c>
      <c r="Y388" s="23">
        <v>0.29641668601501431</v>
      </c>
      <c r="Z388" s="23">
        <v>0.90289931470743279</v>
      </c>
      <c r="AA388" s="23">
        <v>0.27169214549288351</v>
      </c>
      <c r="AB388" s="24">
        <v>0.20189773326304691</v>
      </c>
      <c r="AC388" s="25">
        <v>0.39247139343385734</v>
      </c>
      <c r="AD388" s="23">
        <v>0.27569243931130361</v>
      </c>
      <c r="AE388" s="23">
        <v>0.23216768260079135</v>
      </c>
      <c r="AF388" s="23">
        <v>0.12554806972516308</v>
      </c>
      <c r="AG388" s="23">
        <v>3.9783950617283952</v>
      </c>
      <c r="AH388" s="24">
        <v>3.3503086419753085</v>
      </c>
      <c r="AI388" s="25">
        <v>-0.43154761904761907</v>
      </c>
      <c r="AJ388" s="23">
        <v>1.375796178343949</v>
      </c>
      <c r="AK388" s="23">
        <v>0.26461323066153308</v>
      </c>
      <c r="AL388" s="24">
        <v>0.26461323066153308</v>
      </c>
      <c r="AM388" s="25">
        <v>0.30652741514360315</v>
      </c>
      <c r="AN388" s="23">
        <v>2.4415143603133158</v>
      </c>
      <c r="AO388" s="23">
        <v>0.49293621507643648</v>
      </c>
      <c r="AP388" s="23">
        <v>-26.266853932584269</v>
      </c>
      <c r="AQ388" s="23">
        <v>6.1887190300474432E-2</v>
      </c>
      <c r="AR388" s="23">
        <v>0.32338787295476418</v>
      </c>
      <c r="AS388" s="23">
        <v>-0.13955726660250239</v>
      </c>
      <c r="AT388" s="23">
        <v>0.15940959409594097</v>
      </c>
      <c r="AU388" s="23">
        <v>0.59781619654231122</v>
      </c>
      <c r="AV388" s="23">
        <v>0.11498074903745187</v>
      </c>
      <c r="AW388" s="23">
        <v>0.28990509059534081</v>
      </c>
      <c r="AX388" s="23">
        <v>0.12597066436583262</v>
      </c>
      <c r="AY388" s="23">
        <v>4.4328937160589605</v>
      </c>
      <c r="AZ388" s="23">
        <v>4.412723041117145</v>
      </c>
      <c r="BA388" s="23">
        <v>1.1192504258943783</v>
      </c>
      <c r="BB388" s="23">
        <v>0.18997199859993</v>
      </c>
      <c r="BC388" s="24">
        <v>0.12944192702122584</v>
      </c>
    </row>
    <row r="389" spans="1:55" x14ac:dyDescent="0.2">
      <c r="A389" s="52" t="s">
        <v>1216</v>
      </c>
      <c r="B389" s="52" t="s">
        <v>1217</v>
      </c>
      <c r="C389" s="52" t="s">
        <v>34</v>
      </c>
      <c r="D389" s="52">
        <v>107326</v>
      </c>
      <c r="E389" s="52" t="s">
        <v>16</v>
      </c>
      <c r="F389" s="52">
        <v>2019</v>
      </c>
      <c r="G389" s="52" t="s">
        <v>17</v>
      </c>
      <c r="H389" s="53">
        <v>43738</v>
      </c>
      <c r="I389" s="53">
        <v>43783</v>
      </c>
      <c r="J389" s="53">
        <v>43783</v>
      </c>
      <c r="K389" s="54">
        <v>2177250000</v>
      </c>
      <c r="L389" s="54">
        <v>2705250000</v>
      </c>
      <c r="M389" s="52" t="s">
        <v>1218</v>
      </c>
      <c r="N389" s="21">
        <v>1.563175549757734</v>
      </c>
      <c r="O389" s="22">
        <v>1.563175549757734</v>
      </c>
      <c r="P389" s="22">
        <v>0.90003727171077152</v>
      </c>
      <c r="Q389" s="22">
        <v>1.0821689857983072</v>
      </c>
      <c r="R389" s="22">
        <v>0.22815333314961281</v>
      </c>
      <c r="S389" s="22">
        <v>0</v>
      </c>
      <c r="T389" s="22">
        <v>0.22815333314961281</v>
      </c>
      <c r="U389" s="22">
        <v>0.4750537942906326</v>
      </c>
      <c r="V389" s="22">
        <v>0</v>
      </c>
      <c r="W389" s="22">
        <v>0.4750537942906326</v>
      </c>
      <c r="X389" s="23">
        <v>0.28894645465318158</v>
      </c>
      <c r="Y389" s="23">
        <v>1.1565133718229477</v>
      </c>
      <c r="Z389" s="23">
        <v>0.71105354534681842</v>
      </c>
      <c r="AA389" s="23">
        <v>0.21572463967812164</v>
      </c>
      <c r="AB389" s="24">
        <v>0.48026841568605838</v>
      </c>
      <c r="AC389" s="25">
        <v>1</v>
      </c>
      <c r="AD389" s="23">
        <v>0.69882926404665535</v>
      </c>
      <c r="AE389" s="23">
        <v>0.67027897462680075</v>
      </c>
      <c r="AF389" s="23">
        <v>0.52574313443878662</v>
      </c>
      <c r="AG389" s="23">
        <v>30.125703564727957</v>
      </c>
      <c r="AH389" s="24">
        <v>28.894934333958723</v>
      </c>
      <c r="AI389" s="25">
        <v>-0.94344493116395489</v>
      </c>
      <c r="AJ389" s="23">
        <v>0.95296310100633619</v>
      </c>
      <c r="AK389" s="23">
        <v>0.63504046382413337</v>
      </c>
      <c r="AL389" s="24">
        <v>0.77207392197125257</v>
      </c>
      <c r="AM389" s="25">
        <v>0.34657868311576534</v>
      </c>
      <c r="AN389" s="23">
        <v>0.65921675512838906</v>
      </c>
      <c r="AO389" s="23">
        <v>0.3166009865792157</v>
      </c>
      <c r="AP389" s="23">
        <v>3.0412971542025149</v>
      </c>
      <c r="AQ389" s="23">
        <v>0.16645079505056906</v>
      </c>
      <c r="AR389" s="23">
        <v>0.55638246942594771</v>
      </c>
      <c r="AS389" s="23">
        <v>-0.52491622056839449</v>
      </c>
      <c r="AT389" s="23">
        <v>0.17615123873563535</v>
      </c>
      <c r="AU389" s="23">
        <v>0.90890793887439436</v>
      </c>
      <c r="AV389" s="23">
        <v>0.73638120545959662</v>
      </c>
      <c r="AW389" s="23">
        <v>0.77207392197125257</v>
      </c>
      <c r="AX389" s="23">
        <v>0.73638120545959662</v>
      </c>
      <c r="AY389" s="23">
        <v>1.0312013452076976</v>
      </c>
      <c r="AZ389" s="23">
        <v>0.27925515351560065</v>
      </c>
      <c r="BA389" s="23">
        <v>1.0093543046357616</v>
      </c>
      <c r="BB389" s="23">
        <v>0.93012441116076816</v>
      </c>
      <c r="BC389" s="24">
        <v>0.26033232475193968</v>
      </c>
    </row>
    <row r="390" spans="1:55" x14ac:dyDescent="0.2">
      <c r="A390" s="52" t="s">
        <v>1195</v>
      </c>
      <c r="B390" s="52" t="s">
        <v>1196</v>
      </c>
      <c r="C390" s="52" t="s">
        <v>24</v>
      </c>
      <c r="D390" s="52">
        <v>361284</v>
      </c>
      <c r="E390" s="52" t="s">
        <v>16</v>
      </c>
      <c r="F390" s="52">
        <v>2019</v>
      </c>
      <c r="G390" s="52" t="s">
        <v>17</v>
      </c>
      <c r="H390" s="53">
        <v>43738</v>
      </c>
      <c r="I390" s="53">
        <v>43794</v>
      </c>
      <c r="J390" s="53">
        <v>43794</v>
      </c>
      <c r="K390" s="54">
        <v>91000000</v>
      </c>
      <c r="L390" s="54">
        <v>91900000</v>
      </c>
      <c r="M390" s="52" t="s">
        <v>1197</v>
      </c>
      <c r="N390" s="21">
        <v>1.271443736730361</v>
      </c>
      <c r="O390" s="22">
        <v>0.97871549893842891</v>
      </c>
      <c r="P390" s="22">
        <v>0.28205944798301485</v>
      </c>
      <c r="Q390" s="22">
        <v>1.3074369936993699</v>
      </c>
      <c r="R390" s="22">
        <v>9.9958553770387884E-2</v>
      </c>
      <c r="S390" s="22">
        <v>9.9958553770387884E-2</v>
      </c>
      <c r="T390" s="22">
        <v>0</v>
      </c>
      <c r="U390" s="22">
        <v>0.23064806480648065</v>
      </c>
      <c r="V390" s="22">
        <v>0.23064806480648065</v>
      </c>
      <c r="W390" s="22">
        <v>0</v>
      </c>
      <c r="X390" s="23">
        <v>0.58400175536972476</v>
      </c>
      <c r="Y390" s="23">
        <v>0.55745107877571498</v>
      </c>
      <c r="Z390" s="23">
        <v>0.41599824463027524</v>
      </c>
      <c r="AA390" s="23">
        <v>0.14925518687373529</v>
      </c>
      <c r="AB390" s="24">
        <v>0.43338128093229639</v>
      </c>
      <c r="AC390" s="25">
        <v>0.42488605004495983</v>
      </c>
      <c r="AD390" s="23">
        <v>0.15490992527363492</v>
      </c>
      <c r="AE390" s="23">
        <v>0.15490992527363492</v>
      </c>
      <c r="AF390" s="23">
        <v>9.050882143189358E-2</v>
      </c>
      <c r="AG390" s="23">
        <v>-79.301587301587304</v>
      </c>
      <c r="AH390" s="24">
        <v>-79.301587301587304</v>
      </c>
      <c r="AI390" s="25">
        <v>0.75094136632598174</v>
      </c>
      <c r="AJ390" s="23">
        <v>0.19734607218683653</v>
      </c>
      <c r="AK390" s="23">
        <v>0.90682926829268296</v>
      </c>
      <c r="AL390" s="24">
        <v>0.90682926829268296</v>
      </c>
      <c r="AM390" s="25">
        <v>0.1642101710171017</v>
      </c>
      <c r="AN390" s="23">
        <v>1.8143001800180019</v>
      </c>
      <c r="AO390" s="23">
        <v>0.78628373601189749</v>
      </c>
      <c r="AP390" s="23">
        <v>6.3064137661321862</v>
      </c>
      <c r="AQ390" s="23">
        <v>7.1165614257502993E-2</v>
      </c>
      <c r="AR390" s="23">
        <v>0.11528324703109981</v>
      </c>
      <c r="AS390" s="23">
        <v>8.657095904002976E-2</v>
      </c>
      <c r="AT390" s="23">
        <v>9.0645342175195653E-2</v>
      </c>
      <c r="AU390" s="23">
        <v>-0.13795116772823779</v>
      </c>
      <c r="AV390" s="23">
        <v>-0.63390243902439025</v>
      </c>
      <c r="AW390" s="23" t="e">
        <v>#DIV/0!</v>
      </c>
      <c r="AX390" s="23" t="e">
        <v>#DIV/0!</v>
      </c>
      <c r="AY390" s="23">
        <v>0.82065652522017618</v>
      </c>
      <c r="AZ390" s="23">
        <v>-0.24299439551641314</v>
      </c>
      <c r="BA390" s="23">
        <v>-0.89037341555327165</v>
      </c>
      <c r="BB390" s="23">
        <v>1.2185365853658536</v>
      </c>
      <c r="BC390" s="24">
        <v>0.22527844162871444</v>
      </c>
    </row>
    <row r="391" spans="1:55" x14ac:dyDescent="0.2">
      <c r="A391" s="12" t="s">
        <v>1213</v>
      </c>
      <c r="B391" s="12" t="s">
        <v>1214</v>
      </c>
      <c r="C391" s="52" t="s">
        <v>45</v>
      </c>
      <c r="D391" s="12">
        <v>330907</v>
      </c>
      <c r="E391" s="12" t="s">
        <v>16</v>
      </c>
      <c r="F391" s="12">
        <v>2018</v>
      </c>
      <c r="G391" s="12" t="s">
        <v>17</v>
      </c>
      <c r="H391" s="63">
        <v>43555</v>
      </c>
      <c r="I391" s="63">
        <v>43609</v>
      </c>
      <c r="J391" s="63">
        <v>43769</v>
      </c>
      <c r="K391" s="64">
        <v>321913238</v>
      </c>
      <c r="L391" s="64">
        <v>326252252</v>
      </c>
      <c r="M391" s="12" t="s">
        <v>1215</v>
      </c>
      <c r="N391" s="21">
        <v>1.7558799130148588</v>
      </c>
      <c r="O391" s="22">
        <v>1.2176105085504831</v>
      </c>
      <c r="P391" s="22">
        <v>0.16723712468120727</v>
      </c>
      <c r="Q391" s="22">
        <v>1.4093861695524688</v>
      </c>
      <c r="R391" s="22">
        <v>0.26844305448070999</v>
      </c>
      <c r="S391" s="22">
        <v>6.4143747311545041E-2</v>
      </c>
      <c r="T391" s="22">
        <v>0.20429930716916495</v>
      </c>
      <c r="U391" s="22">
        <v>0.64678298277824253</v>
      </c>
      <c r="V391" s="22">
        <v>0.15454705763570498</v>
      </c>
      <c r="W391" s="22">
        <v>0.49223592514253756</v>
      </c>
      <c r="X391" s="23">
        <v>0.45124592235911049</v>
      </c>
      <c r="Y391" s="23">
        <v>0.62815267976958422</v>
      </c>
      <c r="Z391" s="23">
        <v>0.54875407764088957</v>
      </c>
      <c r="AA391" s="23">
        <v>0.14882166618308673</v>
      </c>
      <c r="AB391" s="24">
        <v>0.41504347150201537</v>
      </c>
      <c r="AC391" s="25">
        <v>0.50699338419746021</v>
      </c>
      <c r="AD391" s="23">
        <v>0.1210109859004409</v>
      </c>
      <c r="AE391" s="23">
        <v>0.1210109859004409</v>
      </c>
      <c r="AF391" s="23">
        <v>9.0968512477019439E-2</v>
      </c>
      <c r="AG391" s="23">
        <v>19.617676324261048</v>
      </c>
      <c r="AH391" s="24">
        <v>19.617676324261048</v>
      </c>
      <c r="AI391" s="25">
        <v>-0.95600469408246369</v>
      </c>
      <c r="AJ391" s="23">
        <v>0.62527070142665853</v>
      </c>
      <c r="AK391" s="23">
        <v>0.32269611579281687</v>
      </c>
      <c r="AL391" s="24">
        <v>0.59859679513072228</v>
      </c>
      <c r="AM391" s="25">
        <v>0.29307602902955343</v>
      </c>
      <c r="AN391" s="23">
        <v>3.2217304762853041</v>
      </c>
      <c r="AO391" s="23">
        <v>1.3371582011212939</v>
      </c>
      <c r="AP391" s="23">
        <v>6.8835347314142732</v>
      </c>
      <c r="AQ391" s="23">
        <v>0.12163929250245128</v>
      </c>
      <c r="AR391" s="23">
        <v>0.12017213217740923</v>
      </c>
      <c r="AS391" s="23">
        <v>-0.1148851224595015</v>
      </c>
      <c r="AT391" s="23">
        <v>0.16068915208725487</v>
      </c>
      <c r="AU391" s="23">
        <v>0.54237632645577627</v>
      </c>
      <c r="AV391" s="23">
        <v>0.51923867539359481</v>
      </c>
      <c r="AW391" s="23">
        <v>0.78653791984815802</v>
      </c>
      <c r="AX391" s="23">
        <v>0.68226377249414427</v>
      </c>
      <c r="AY391" s="23">
        <v>1.658993101966775</v>
      </c>
      <c r="AZ391" s="23">
        <v>1.3933836165743747</v>
      </c>
      <c r="BA391" s="23">
        <v>1.1458963066918983</v>
      </c>
      <c r="BB391" s="23">
        <v>0.60277526097876888</v>
      </c>
      <c r="BC391" s="24">
        <v>0.21777785343840514</v>
      </c>
    </row>
    <row r="392" spans="1:55" x14ac:dyDescent="0.2">
      <c r="A392" s="12" t="s">
        <v>1192</v>
      </c>
      <c r="B392" s="12" t="s">
        <v>1193</v>
      </c>
      <c r="C392" s="52" t="s">
        <v>138</v>
      </c>
      <c r="D392" s="12">
        <v>410846</v>
      </c>
      <c r="E392" s="12" t="s">
        <v>16</v>
      </c>
      <c r="F392" s="12">
        <v>2018</v>
      </c>
      <c r="G392" s="12" t="s">
        <v>17</v>
      </c>
      <c r="H392" s="63">
        <v>43465</v>
      </c>
      <c r="I392" s="63">
        <v>43524</v>
      </c>
      <c r="J392" s="63">
        <v>43524</v>
      </c>
      <c r="K392" s="64">
        <v>419000000</v>
      </c>
      <c r="L392" s="64">
        <v>422000000</v>
      </c>
      <c r="M392" s="12" t="s">
        <v>1194</v>
      </c>
      <c r="N392" s="21">
        <v>1.6481723237597912</v>
      </c>
      <c r="O392" s="22">
        <v>1.039071242073853</v>
      </c>
      <c r="P392" s="22">
        <v>0.27806788511749347</v>
      </c>
      <c r="Q392" s="22">
        <v>1.2064581408648982</v>
      </c>
      <c r="R392" s="22">
        <v>0.18161698733924833</v>
      </c>
      <c r="S392" s="22">
        <v>4.7452896022330774E-3</v>
      </c>
      <c r="T392" s="22">
        <v>0.17687169773701525</v>
      </c>
      <c r="U392" s="22">
        <v>0.40073028023404161</v>
      </c>
      <c r="V392" s="22">
        <v>1.0470282873608728E-2</v>
      </c>
      <c r="W392" s="22">
        <v>0.39025999736043288</v>
      </c>
      <c r="X392" s="23">
        <v>0.3524075366364271</v>
      </c>
      <c r="Y392" s="23">
        <v>0.45321503339647096</v>
      </c>
      <c r="Z392" s="23">
        <v>0.6475924633635729</v>
      </c>
      <c r="AA392" s="23">
        <v>0</v>
      </c>
      <c r="AB392" s="24">
        <v>0.45321503339647096</v>
      </c>
      <c r="AC392" s="25">
        <v>4.7798484188220414E-2</v>
      </c>
      <c r="AD392" s="23">
        <v>3.9510223612143583E-2</v>
      </c>
      <c r="AE392" s="23">
        <v>3.9065904488477611E-2</v>
      </c>
      <c r="AF392" s="23">
        <v>2.667623661702255E-2</v>
      </c>
      <c r="AG392" s="23">
        <v>9.8382978723404264</v>
      </c>
      <c r="AH392" s="24">
        <v>9.7276595744680847</v>
      </c>
      <c r="AI392" s="25">
        <v>-0.72477693891557993</v>
      </c>
      <c r="AJ392" s="23">
        <v>0.4075904513241328</v>
      </c>
      <c r="AK392" s="23">
        <v>0.32956416730705895</v>
      </c>
      <c r="AL392" s="24">
        <v>0.47985508837413549</v>
      </c>
      <c r="AM392" s="25">
        <v>0.13734547534204392</v>
      </c>
      <c r="AN392" s="23">
        <v>5.1486076283489508</v>
      </c>
      <c r="AO392" s="23">
        <v>2.3334263782274949</v>
      </c>
      <c r="AP392" s="23">
        <v>16.836858006042295</v>
      </c>
      <c r="AQ392" s="23">
        <v>6.2247034193998602E-2</v>
      </c>
      <c r="AR392" s="23">
        <v>3.7348440183537973E-2</v>
      </c>
      <c r="AS392" s="23">
        <v>-2.7069288149496294E-2</v>
      </c>
      <c r="AT392" s="23">
        <v>8.7149835509919255E-2</v>
      </c>
      <c r="AU392" s="23">
        <v>4.1309212980231255E-2</v>
      </c>
      <c r="AV392" s="23">
        <v>4.8633219892414099E-2</v>
      </c>
      <c r="AW392" s="23">
        <v>0.4927291173486642</v>
      </c>
      <c r="AX392" s="23">
        <v>4.9938000225453728E-2</v>
      </c>
      <c r="AY392" s="23">
        <v>1.9699394463667821</v>
      </c>
      <c r="AZ392" s="23">
        <v>1.3250432525951557</v>
      </c>
      <c r="BA392" s="23">
        <v>0.14189622037155669</v>
      </c>
      <c r="BB392" s="23">
        <v>0.50192117685805249</v>
      </c>
      <c r="BC392" s="24">
        <v>0.1159493799294971</v>
      </c>
    </row>
    <row r="393" spans="1:55" x14ac:dyDescent="0.2">
      <c r="A393" s="52" t="s">
        <v>1222</v>
      </c>
      <c r="B393" s="52" t="s">
        <v>1223</v>
      </c>
      <c r="C393" s="52" t="s">
        <v>59</v>
      </c>
      <c r="D393" s="52">
        <v>378238</v>
      </c>
      <c r="E393" s="52" t="s">
        <v>16</v>
      </c>
      <c r="F393" s="52">
        <v>2019</v>
      </c>
      <c r="G393" s="52" t="s">
        <v>17</v>
      </c>
      <c r="H393" s="53">
        <v>43830</v>
      </c>
      <c r="I393" s="53">
        <v>43887</v>
      </c>
      <c r="J393" s="53">
        <v>43887</v>
      </c>
      <c r="K393" s="54">
        <v>132474000</v>
      </c>
      <c r="L393" s="54">
        <v>133757000</v>
      </c>
      <c r="M393" s="52" t="s">
        <v>1224</v>
      </c>
      <c r="N393" s="21">
        <v>2.5754691791628623</v>
      </c>
      <c r="O393" s="22">
        <v>1.7197192487158373</v>
      </c>
      <c r="P393" s="22">
        <v>0.50710934101123495</v>
      </c>
      <c r="Q393" s="22">
        <v>0.89417713755437034</v>
      </c>
      <c r="R393" s="22">
        <v>0.26147000885452465</v>
      </c>
      <c r="S393" s="22">
        <v>2.3476839112188582E-6</v>
      </c>
      <c r="T393" s="22">
        <v>0.26146766117061343</v>
      </c>
      <c r="U393" s="22">
        <v>0.49527051292837937</v>
      </c>
      <c r="V393" s="22">
        <v>4.4469291908349855E-6</v>
      </c>
      <c r="W393" s="22">
        <v>0.49526606599918854</v>
      </c>
      <c r="X393" s="23">
        <v>0.12952885834103453</v>
      </c>
      <c r="Y393" s="23">
        <v>0.87975444493077504</v>
      </c>
      <c r="Z393" s="23">
        <v>0.87047114165896544</v>
      </c>
      <c r="AA393" s="23">
        <v>0.29741032622194835</v>
      </c>
      <c r="AB393" s="24">
        <v>0.5279337292029247</v>
      </c>
      <c r="AC393" s="25">
        <v>0.25479301203484689</v>
      </c>
      <c r="AD393" s="23">
        <v>0.17319702996670996</v>
      </c>
      <c r="AE393" s="23">
        <v>0.17319702996670996</v>
      </c>
      <c r="AF393" s="23">
        <v>0.12530920940382054</v>
      </c>
      <c r="AG393" s="23">
        <v>6.6178759689922479</v>
      </c>
      <c r="AH393" s="24">
        <v>6.6178759689922479</v>
      </c>
      <c r="AI393" s="25">
        <v>-0.35839390763315659</v>
      </c>
      <c r="AJ393" s="23">
        <v>1.761897293128913</v>
      </c>
      <c r="AK393" s="23">
        <v>0.28000675204895953</v>
      </c>
      <c r="AL393" s="24">
        <v>0.3388979075831256</v>
      </c>
      <c r="AM393" s="25">
        <v>0.10986796711478075</v>
      </c>
      <c r="AN393" s="23">
        <v>0.87677488061329201</v>
      </c>
      <c r="AO393" s="23">
        <v>0.46287903239362432</v>
      </c>
      <c r="AP393" s="23">
        <v>5.8418098447075781</v>
      </c>
      <c r="AQ393" s="23">
        <v>5.80030055988505E-2</v>
      </c>
      <c r="AR393" s="23">
        <v>0.19143584542664255</v>
      </c>
      <c r="AS393" s="23">
        <v>-6.8609440703511368E-2</v>
      </c>
      <c r="AT393" s="23">
        <v>8.8611638896539724E-2</v>
      </c>
      <c r="AU393" s="23">
        <v>1.0610983208324698</v>
      </c>
      <c r="AV393" s="23">
        <v>0.20410043313675771</v>
      </c>
      <c r="AW393" s="23">
        <v>0.33890095050308605</v>
      </c>
      <c r="AX393" s="23">
        <v>0.2041022657278361</v>
      </c>
      <c r="AY393" s="23">
        <v>3.2614740906119906</v>
      </c>
      <c r="AZ393" s="23">
        <v>2.9433446643223782</v>
      </c>
      <c r="BA393" s="23">
        <v>0.92005821954402245</v>
      </c>
      <c r="BB393" s="23">
        <v>0.3066098249495392</v>
      </c>
      <c r="BC393" s="24">
        <v>8.4414771541831843E-2</v>
      </c>
    </row>
    <row r="394" spans="1:55" x14ac:dyDescent="0.2">
      <c r="A394" s="52" t="s">
        <v>1219</v>
      </c>
      <c r="B394" s="52" t="s">
        <v>1220</v>
      </c>
      <c r="C394" s="52" t="s">
        <v>72</v>
      </c>
      <c r="D394" s="52">
        <v>378237</v>
      </c>
      <c r="E394" s="52" t="s">
        <v>16</v>
      </c>
      <c r="F394" s="52">
        <v>2019</v>
      </c>
      <c r="G394" s="52" t="s">
        <v>17</v>
      </c>
      <c r="H394" s="53">
        <v>43830</v>
      </c>
      <c r="I394" s="53">
        <v>43869</v>
      </c>
      <c r="J394" s="53">
        <v>43879</v>
      </c>
      <c r="K394" s="54">
        <v>190920000</v>
      </c>
      <c r="L394" s="54">
        <v>191134000</v>
      </c>
      <c r="M394" s="52" t="s">
        <v>1221</v>
      </c>
      <c r="N394" s="21">
        <v>0.24667094379668636</v>
      </c>
      <c r="O394" s="22">
        <v>0.24667094379668636</v>
      </c>
      <c r="P394" s="22">
        <v>0.21945935782499681</v>
      </c>
      <c r="Q394" s="22">
        <v>1.2301526373575851</v>
      </c>
      <c r="R394" s="22">
        <v>0.14664352237295397</v>
      </c>
      <c r="S394" s="22">
        <v>0</v>
      </c>
      <c r="T394" s="22">
        <v>0.14664352237295397</v>
      </c>
      <c r="U394" s="22">
        <v>0.32703743817144931</v>
      </c>
      <c r="V394" s="22">
        <v>0</v>
      </c>
      <c r="W394" s="22">
        <v>0.32703743817144931</v>
      </c>
      <c r="X394" s="23">
        <v>9.3118761385470664E-2</v>
      </c>
      <c r="Y394" s="23">
        <v>0.44916035496839185</v>
      </c>
      <c r="Z394" s="23">
        <v>0.90688123861452929</v>
      </c>
      <c r="AA394" s="23">
        <v>0</v>
      </c>
      <c r="AB394" s="24">
        <v>0.44839980154222014</v>
      </c>
      <c r="AC394" s="25">
        <v>0.52305242375435135</v>
      </c>
      <c r="AD394" s="23">
        <v>0.42873694601756118</v>
      </c>
      <c r="AE394" s="23">
        <v>0.21098508858523407</v>
      </c>
      <c r="AF394" s="23">
        <v>1.6095007014080116</v>
      </c>
      <c r="AG394" s="23">
        <v>3.1162293620942281</v>
      </c>
      <c r="AH394" s="24">
        <v>1.53352290750895</v>
      </c>
      <c r="AI394" s="25">
        <v>-3.3742753256789411</v>
      </c>
      <c r="AJ394" s="23">
        <v>9.5973090295004643E-2</v>
      </c>
      <c r="AK394" s="23">
        <v>4.0505699429311266E-2</v>
      </c>
      <c r="AL394" s="24">
        <v>0.24706190764567776</v>
      </c>
      <c r="AM394" s="25">
        <v>0.37778614916072684</v>
      </c>
      <c r="AN394" s="23">
        <v>0.23472257503847915</v>
      </c>
      <c r="AO394" s="23">
        <v>0.10524955606473294</v>
      </c>
      <c r="AP394" s="23">
        <v>-0.37009767678956657</v>
      </c>
      <c r="AQ394" s="23">
        <v>0.1693992343090695</v>
      </c>
      <c r="AR394" s="23">
        <v>0.34422975009092327</v>
      </c>
      <c r="AS394" s="23">
        <v>-1.1615259520964305</v>
      </c>
      <c r="AT394" s="23">
        <v>3.6230028381343635E-2</v>
      </c>
      <c r="AU394" s="23">
        <v>0.45279466603547852</v>
      </c>
      <c r="AV394" s="23">
        <v>1.1656216718524861</v>
      </c>
      <c r="AW394" s="23">
        <v>0.24706190764567776</v>
      </c>
      <c r="AX394" s="23">
        <v>1.1656216718524861</v>
      </c>
      <c r="AY394" s="23">
        <v>3.2497630848653039</v>
      </c>
      <c r="AZ394" s="23">
        <v>1.4138077291290492</v>
      </c>
      <c r="BA394" s="23">
        <v>1.0090415603817671</v>
      </c>
      <c r="BB394" s="23">
        <v>0.1514290338266574</v>
      </c>
      <c r="BC394" s="24">
        <v>3.5672540305684564E-2</v>
      </c>
    </row>
    <row r="395" spans="1:55" x14ac:dyDescent="0.2">
      <c r="A395" s="52" t="s">
        <v>1204</v>
      </c>
      <c r="B395" s="52" t="s">
        <v>1205</v>
      </c>
      <c r="C395" s="52" t="s">
        <v>15</v>
      </c>
      <c r="D395" s="52">
        <v>378235</v>
      </c>
      <c r="E395" s="52" t="s">
        <v>16</v>
      </c>
      <c r="F395" s="52">
        <v>2019</v>
      </c>
      <c r="G395" s="52" t="s">
        <v>17</v>
      </c>
      <c r="H395" s="53">
        <v>43830</v>
      </c>
      <c r="I395" s="53">
        <v>43879</v>
      </c>
      <c r="J395" s="53">
        <v>43879</v>
      </c>
      <c r="K395" s="54">
        <v>163289011</v>
      </c>
      <c r="L395" s="54">
        <v>166218621</v>
      </c>
      <c r="M395" s="52" t="s">
        <v>1206</v>
      </c>
      <c r="N395" s="21">
        <v>0.49932966885641505</v>
      </c>
      <c r="O395" s="22">
        <v>0.49932966885641505</v>
      </c>
      <c r="P395" s="22">
        <v>0.12374312910577825</v>
      </c>
      <c r="Q395" s="22">
        <v>2.1206652512384996</v>
      </c>
      <c r="R395" s="22">
        <v>0.44662093207846693</v>
      </c>
      <c r="S395" s="22">
        <v>7.0784669463658009E-2</v>
      </c>
      <c r="T395" s="22">
        <v>0.37583626261480896</v>
      </c>
      <c r="U395" s="22">
        <v>1.3937544232130219</v>
      </c>
      <c r="V395" s="22">
        <v>0.22089525831564047</v>
      </c>
      <c r="W395" s="22">
        <v>1.1728591648973814</v>
      </c>
      <c r="X395" s="23">
        <v>0.10558169860528405</v>
      </c>
      <c r="Y395" s="23">
        <v>1.2616071428571429</v>
      </c>
      <c r="Z395" s="23">
        <v>0.89441830139471601</v>
      </c>
      <c r="AA395" s="23">
        <v>0.54772366481460488</v>
      </c>
      <c r="AB395" s="24">
        <v>0.32044449484068488</v>
      </c>
      <c r="AC395" s="25">
        <v>0.62533082735606615</v>
      </c>
      <c r="AD395" s="23">
        <v>0.39146944881285722</v>
      </c>
      <c r="AE395" s="23">
        <v>0.26730850370143072</v>
      </c>
      <c r="AF395" s="23">
        <v>0.17256722028307314</v>
      </c>
      <c r="AG395" s="23">
        <v>8.0488958990536279</v>
      </c>
      <c r="AH395" s="24">
        <v>5.4960567823343851</v>
      </c>
      <c r="AI395" s="25">
        <v>1.139809683153822E-2</v>
      </c>
      <c r="AJ395" s="23">
        <v>0.64103767261026945</v>
      </c>
      <c r="AK395" s="23">
        <v>0.25160266582037449</v>
      </c>
      <c r="AL395" s="24">
        <v>0.30349095525230085</v>
      </c>
      <c r="AM395" s="25">
        <v>0.19900035385704176</v>
      </c>
      <c r="AN395" s="23">
        <v>1.1531758669497523</v>
      </c>
      <c r="AO395" s="23">
        <v>0.36952885814718223</v>
      </c>
      <c r="AP395" s="23">
        <v>-3.4905609854063462</v>
      </c>
      <c r="AQ395" s="23">
        <v>6.3768567864837283E-2</v>
      </c>
      <c r="AR395" s="23">
        <v>0.36680602968815923</v>
      </c>
      <c r="AS395" s="23">
        <v>4.1808906447777221E-3</v>
      </c>
      <c r="AT395" s="23">
        <v>0.13554541331216691</v>
      </c>
      <c r="AU395" s="23">
        <v>1.9037404477812041E-2</v>
      </c>
      <c r="AV395" s="23">
        <v>9.0130117423040303E-3</v>
      </c>
      <c r="AW395" s="23">
        <v>0.36065017348016293</v>
      </c>
      <c r="AX395" s="23">
        <v>1.0710514406396138E-2</v>
      </c>
      <c r="AY395" s="23">
        <v>3.0873995688810503</v>
      </c>
      <c r="AZ395" s="23">
        <v>2.9065255731922397</v>
      </c>
      <c r="BA395" s="23">
        <v>6.3125138919759946E-2</v>
      </c>
      <c r="BB395" s="23">
        <v>0.22116788321167882</v>
      </c>
      <c r="BC395" s="24">
        <v>0.12526512564259265</v>
      </c>
    </row>
    <row r="396" spans="1:55" x14ac:dyDescent="0.2">
      <c r="A396" s="52" t="s">
        <v>1201</v>
      </c>
      <c r="B396" s="52" t="s">
        <v>1202</v>
      </c>
      <c r="C396" s="52" t="s">
        <v>34</v>
      </c>
      <c r="D396" s="52">
        <v>378234</v>
      </c>
      <c r="E396" s="52" t="s">
        <v>16</v>
      </c>
      <c r="F396" s="52">
        <v>2019</v>
      </c>
      <c r="G396" s="52" t="s">
        <v>17</v>
      </c>
      <c r="H396" s="53">
        <v>43830</v>
      </c>
      <c r="I396" s="53">
        <v>43875</v>
      </c>
      <c r="J396" s="53">
        <v>43875</v>
      </c>
      <c r="K396" s="54">
        <v>117136000</v>
      </c>
      <c r="L396" s="54">
        <v>117625000</v>
      </c>
      <c r="M396" s="59" t="s">
        <v>1203</v>
      </c>
      <c r="N396" s="21">
        <v>1.3247348124571316</v>
      </c>
      <c r="O396" s="22">
        <v>1.3247348124571316</v>
      </c>
      <c r="P396" s="22">
        <v>1.2620202120671471</v>
      </c>
      <c r="Q396" s="22">
        <v>-2.2442178377290114</v>
      </c>
      <c r="R396" s="22">
        <v>0.96416198626867511</v>
      </c>
      <c r="S396" s="22">
        <v>0</v>
      </c>
      <c r="T396" s="22">
        <v>0.96416198626867511</v>
      </c>
      <c r="U396" s="22">
        <v>-1.1996275417757198</v>
      </c>
      <c r="V396" s="22">
        <v>0</v>
      </c>
      <c r="W396" s="22">
        <v>-1.1996275417757198</v>
      </c>
      <c r="X396" s="23">
        <v>0.68963473208598236</v>
      </c>
      <c r="Y396" s="23">
        <v>-0.82715231126372624</v>
      </c>
      <c r="Z396" s="23">
        <v>0.3103652679140177</v>
      </c>
      <c r="AA396" s="23">
        <v>2.833157767842551E-2</v>
      </c>
      <c r="AB396" s="24">
        <v>-0.80371778130526872</v>
      </c>
      <c r="AC396" s="25">
        <v>0.85347672776843631</v>
      </c>
      <c r="AD396" s="23">
        <v>0.65450395847558707</v>
      </c>
      <c r="AE396" s="23">
        <v>0.65450395847558707</v>
      </c>
      <c r="AF396" s="23">
        <v>0.4971327337635924</v>
      </c>
      <c r="AG396" s="23">
        <v>8.8965688492567132</v>
      </c>
      <c r="AH396" s="24">
        <v>8.8965688492567132</v>
      </c>
      <c r="AI396" s="25">
        <v>-1.0217683700052527</v>
      </c>
      <c r="AJ396" s="23">
        <v>0.78110086762277164</v>
      </c>
      <c r="AK396" s="23">
        <v>0.42174242614953861</v>
      </c>
      <c r="AL396" s="24">
        <v>0.42174242614953861</v>
      </c>
      <c r="AM396" s="25">
        <v>-0.41091134823166231</v>
      </c>
      <c r="AN396" s="23">
        <v>-0.82656264680222802</v>
      </c>
      <c r="AO396" s="23">
        <v>0.66432309659769717</v>
      </c>
      <c r="AP396" s="23">
        <v>3.9297084132306819</v>
      </c>
      <c r="AQ396" s="23">
        <v>0.33025675711390828</v>
      </c>
      <c r="AR396" s="23">
        <v>0.61209374982239428</v>
      </c>
      <c r="AS396" s="23">
        <v>-0.62541803304643084</v>
      </c>
      <c r="AT396" s="23">
        <v>0.40662801529010917</v>
      </c>
      <c r="AU396" s="23">
        <v>0.95433013595588734</v>
      </c>
      <c r="AV396" s="23">
        <v>0.51527468931199705</v>
      </c>
      <c r="AW396" s="23">
        <v>0.42174242614953861</v>
      </c>
      <c r="AX396" s="23">
        <v>0.51527468931199705</v>
      </c>
      <c r="AY396" s="23">
        <v>2.217473177303328</v>
      </c>
      <c r="AZ396" s="23">
        <v>0.70647180903257178</v>
      </c>
      <c r="BA396" s="23">
        <v>1.5043091692130806</v>
      </c>
      <c r="BB396" s="23">
        <v>0.45096374117864246</v>
      </c>
      <c r="BC396" s="24">
        <v>0.90693969576179367</v>
      </c>
    </row>
    <row r="397" spans="1:55" x14ac:dyDescent="0.2">
      <c r="A397" s="52" t="s">
        <v>1210</v>
      </c>
      <c r="B397" s="52" t="s">
        <v>1211</v>
      </c>
      <c r="C397" s="52" t="s">
        <v>24</v>
      </c>
      <c r="D397" s="52">
        <v>344083</v>
      </c>
      <c r="E397" s="52" t="s">
        <v>16</v>
      </c>
      <c r="F397" s="52">
        <v>2019</v>
      </c>
      <c r="G397" s="52" t="s">
        <v>17</v>
      </c>
      <c r="H397" s="53">
        <v>43830</v>
      </c>
      <c r="I397" s="53">
        <v>43874</v>
      </c>
      <c r="J397" s="53">
        <v>43874</v>
      </c>
      <c r="K397" s="54">
        <v>258117000</v>
      </c>
      <c r="L397" s="54">
        <v>262222000</v>
      </c>
      <c r="M397" s="52" t="s">
        <v>1212</v>
      </c>
      <c r="N397" s="21">
        <v>3.6130742036233907</v>
      </c>
      <c r="O397" s="22">
        <v>3.4875882792301924</v>
      </c>
      <c r="P397" s="22">
        <v>2.8530243994165536</v>
      </c>
      <c r="Q397" s="22">
        <v>0.36698955703337449</v>
      </c>
      <c r="R397" s="22">
        <v>8.5962494282298477E-2</v>
      </c>
      <c r="S397" s="22">
        <v>0</v>
      </c>
      <c r="T397" s="22">
        <v>8.5962494282298477E-2</v>
      </c>
      <c r="U397" s="22">
        <v>0.11750983198044318</v>
      </c>
      <c r="V397" s="22">
        <v>0</v>
      </c>
      <c r="W397" s="22">
        <v>0.11750983198044318</v>
      </c>
      <c r="X397" s="23">
        <v>0.57977391261488753</v>
      </c>
      <c r="Y397" s="23">
        <v>0.83173710452554817</v>
      </c>
      <c r="Z397" s="23">
        <v>0.42022608738511252</v>
      </c>
      <c r="AA397" s="23">
        <v>0.12047390954941807</v>
      </c>
      <c r="AB397" s="24">
        <v>0.73153448382604247</v>
      </c>
      <c r="AC397" s="25">
        <v>0.86841663381634715</v>
      </c>
      <c r="AD397" s="23">
        <v>0.28875250701387351</v>
      </c>
      <c r="AE397" s="23">
        <v>0.28875250701387351</v>
      </c>
      <c r="AF397" s="23">
        <v>0.28269531646928847</v>
      </c>
      <c r="AG397" s="23">
        <v>-232.23048686244204</v>
      </c>
      <c r="AH397" s="24">
        <v>-232.23048686244204</v>
      </c>
      <c r="AI397" s="25">
        <v>8.0781607437568903E-2</v>
      </c>
      <c r="AJ397" s="23">
        <v>1.1756804439826285</v>
      </c>
      <c r="AK397" s="23">
        <v>2.194633857100504</v>
      </c>
      <c r="AL397" s="24">
        <v>2.194633857100504</v>
      </c>
      <c r="AM397" s="25">
        <v>0.19338747961462185</v>
      </c>
      <c r="AN397" s="23">
        <v>0.68408448371174602</v>
      </c>
      <c r="AO397" s="23">
        <v>0.50043138968547685</v>
      </c>
      <c r="AP397" s="23">
        <v>1.1934686390661473</v>
      </c>
      <c r="AQ397" s="23">
        <v>0.14146961007830169</v>
      </c>
      <c r="AR397" s="23">
        <v>0.37698714405447653</v>
      </c>
      <c r="AS397" s="23">
        <v>3.0453627480018959E-2</v>
      </c>
      <c r="AT397" s="23">
        <v>0.18865620039274072</v>
      </c>
      <c r="AU397" s="23">
        <v>0.25022868131975157</v>
      </c>
      <c r="AV397" s="23">
        <v>0.46710000055938111</v>
      </c>
      <c r="AW397" s="23">
        <v>2.194633857100504</v>
      </c>
      <c r="AX397" s="23">
        <v>0.46710000055938111</v>
      </c>
      <c r="AY397" s="23">
        <v>0.59489278509182419</v>
      </c>
      <c r="AZ397" s="23">
        <v>-2.5733391568394999</v>
      </c>
      <c r="BA397" s="23">
        <v>0.28382831553096932</v>
      </c>
      <c r="BB397" s="23">
        <v>1.6809751690729378</v>
      </c>
      <c r="BC397" s="24">
        <v>0.17212017575939648</v>
      </c>
    </row>
    <row r="398" spans="1:55" x14ac:dyDescent="0.2">
      <c r="A398" s="52" t="s">
        <v>1198</v>
      </c>
      <c r="B398" s="52" t="s">
        <v>1199</v>
      </c>
      <c r="C398" s="52" t="s">
        <v>72</v>
      </c>
      <c r="D398" s="52">
        <v>398980</v>
      </c>
      <c r="E398" s="52" t="s">
        <v>16</v>
      </c>
      <c r="F398" s="52">
        <v>2019</v>
      </c>
      <c r="G398" s="52" t="s">
        <v>17</v>
      </c>
      <c r="H398" s="53">
        <v>43830</v>
      </c>
      <c r="I398" s="53">
        <v>43885</v>
      </c>
      <c r="J398" s="53">
        <v>43885</v>
      </c>
      <c r="K398" s="54">
        <v>372907000</v>
      </c>
      <c r="L398" s="54">
        <v>376747000</v>
      </c>
      <c r="M398" s="59" t="s">
        <v>1200</v>
      </c>
      <c r="N398" s="21">
        <v>0.156946865291376</v>
      </c>
      <c r="O398" s="22">
        <v>0.156946865291376</v>
      </c>
      <c r="P398" s="22">
        <v>7.0277388313244898E-2</v>
      </c>
      <c r="Q398" s="22">
        <v>1.2822729738897676</v>
      </c>
      <c r="R398" s="22">
        <v>0.49241335566264466</v>
      </c>
      <c r="S398" s="22">
        <v>0</v>
      </c>
      <c r="T398" s="22">
        <v>0.49241335566264466</v>
      </c>
      <c r="U398" s="22">
        <v>1.1238216936112237</v>
      </c>
      <c r="V398" s="22">
        <v>0</v>
      </c>
      <c r="W398" s="22">
        <v>1.1238216936112237</v>
      </c>
      <c r="X398" s="23">
        <v>9.6198363467535995E-3</v>
      </c>
      <c r="Y398" s="23">
        <v>0.45764174488549514</v>
      </c>
      <c r="Z398" s="23">
        <v>0.99038016365324644</v>
      </c>
      <c r="AA398" s="23">
        <v>4.2570555051212919E-2</v>
      </c>
      <c r="AB398" s="24">
        <v>0.43815968179111403</v>
      </c>
      <c r="AC398" s="25">
        <v>0.5330945710412498</v>
      </c>
      <c r="AD398" s="23">
        <v>0.48963320637789687</v>
      </c>
      <c r="AE398" s="23">
        <v>0.21963901620295656</v>
      </c>
      <c r="AF398" s="23">
        <v>0.11181098702472403</v>
      </c>
      <c r="AG398" s="23">
        <v>4.1983319384849729</v>
      </c>
      <c r="AH398" s="24">
        <v>1.8832821888934645</v>
      </c>
      <c r="AI398" s="25">
        <v>0.11175121697780541</v>
      </c>
      <c r="AJ398" s="23">
        <v>0.94998856934443543</v>
      </c>
      <c r="AK398" s="23">
        <v>2.3033820929134873E-2</v>
      </c>
      <c r="AL398" s="24">
        <v>0.11825066558936498</v>
      </c>
      <c r="AM398" s="25">
        <v>4.0023181161516687E-2</v>
      </c>
      <c r="AN398" s="23">
        <v>0.35795392050932007</v>
      </c>
      <c r="AO398" s="23">
        <v>0.15684097590624541</v>
      </c>
      <c r="AP398" s="23">
        <v>-3.0352156333492433</v>
      </c>
      <c r="AQ398" s="23">
        <v>1.7536544321998259E-2</v>
      </c>
      <c r="AR398" s="23">
        <v>0.37125634239235683</v>
      </c>
      <c r="AS398" s="23">
        <v>4.1488348073074686E-2</v>
      </c>
      <c r="AT398" s="23">
        <v>5.8228207052200436E-2</v>
      </c>
      <c r="AU398" s="23">
        <v>-9.7468473194782329E-2</v>
      </c>
      <c r="AV398" s="23">
        <v>-1.213247422252229E-2</v>
      </c>
      <c r="AW398" s="23">
        <v>0.11825066558936498</v>
      </c>
      <c r="AX398" s="23">
        <v>-1.213247422252229E-2</v>
      </c>
      <c r="AY398" s="23">
        <v>6.412087265923331</v>
      </c>
      <c r="AZ398" s="23">
        <v>6.3559953528770556</v>
      </c>
      <c r="BA398" s="23">
        <v>-0.34067101446597814</v>
      </c>
      <c r="BB398" s="23">
        <v>6.9958292666537983E-2</v>
      </c>
      <c r="BC398" s="24">
        <v>3.6697733361968778E-2</v>
      </c>
    </row>
    <row r="399" spans="1:55" x14ac:dyDescent="0.2">
      <c r="A399" s="52" t="s">
        <v>1207</v>
      </c>
      <c r="B399" s="52" t="s">
        <v>1208</v>
      </c>
      <c r="C399" s="52" t="s">
        <v>38</v>
      </c>
      <c r="D399" s="52">
        <v>101219</v>
      </c>
      <c r="E399" s="52" t="s">
        <v>16</v>
      </c>
      <c r="F399" s="52">
        <v>2019</v>
      </c>
      <c r="G399" s="52" t="s">
        <v>17</v>
      </c>
      <c r="H399" s="53">
        <v>43830</v>
      </c>
      <c r="I399" s="53">
        <v>43882</v>
      </c>
      <c r="J399" s="53">
        <v>43882</v>
      </c>
      <c r="K399" s="54">
        <v>4138000000</v>
      </c>
      <c r="L399" s="54">
        <v>4141000000</v>
      </c>
      <c r="M399" s="52" t="s">
        <v>1209</v>
      </c>
      <c r="N399" s="21">
        <v>0.83518320406525814</v>
      </c>
      <c r="O399" s="22">
        <v>0.80349023803155928</v>
      </c>
      <c r="P399" s="22">
        <v>5.7814032272443611E-2</v>
      </c>
      <c r="Q399" s="22">
        <v>3.6592081516617956</v>
      </c>
      <c r="R399" s="22">
        <v>0.38216894562381953</v>
      </c>
      <c r="S399" s="22">
        <v>3.6942072554134515E-2</v>
      </c>
      <c r="T399" s="22">
        <v>0.34522687306968503</v>
      </c>
      <c r="U399" s="22">
        <v>1.7806046667624935</v>
      </c>
      <c r="V399" s="22">
        <v>0.17212080558350501</v>
      </c>
      <c r="W399" s="22">
        <v>1.6084838611789884</v>
      </c>
      <c r="X399" s="23">
        <v>0.12845228587000859</v>
      </c>
      <c r="Y399" s="23">
        <v>0.24283664287930501</v>
      </c>
      <c r="Z399" s="23">
        <v>0.87154771412999144</v>
      </c>
      <c r="AA399" s="23">
        <v>8.3602134872672054E-2</v>
      </c>
      <c r="AB399" s="24">
        <v>0.214628745368101</v>
      </c>
      <c r="AC399" s="25">
        <v>0.58499408499408501</v>
      </c>
      <c r="AD399" s="23">
        <v>0.35828252494919161</v>
      </c>
      <c r="AE399" s="23">
        <v>0.23177723177723178</v>
      </c>
      <c r="AF399" s="23">
        <v>0.14609306275972941</v>
      </c>
      <c r="AG399" s="23">
        <v>9.9885835095137416</v>
      </c>
      <c r="AH399" s="24">
        <v>6.4617336152219877</v>
      </c>
      <c r="AI399" s="25">
        <v>-0.50814077099535615</v>
      </c>
      <c r="AJ399" s="23">
        <v>0.79669252028171522</v>
      </c>
      <c r="AK399" s="23">
        <v>0.23078509987532403</v>
      </c>
      <c r="AL399" s="24">
        <v>0.32062355927490604</v>
      </c>
      <c r="AM399" s="25">
        <v>0.30768370785619598</v>
      </c>
      <c r="AN399" s="23">
        <v>2.1060802069857698</v>
      </c>
      <c r="AO399" s="23">
        <v>0.45202535246994624</v>
      </c>
      <c r="AP399" s="23">
        <v>-17.832048681541583</v>
      </c>
      <c r="AQ399" s="23">
        <v>6.6037768187380663E-2</v>
      </c>
      <c r="AR399" s="23">
        <v>0.27107410440743773</v>
      </c>
      <c r="AS399" s="23">
        <v>-0.13774380441047107</v>
      </c>
      <c r="AT399" s="23">
        <v>0.12253236759024705</v>
      </c>
      <c r="AU399" s="23">
        <v>0.40485423910136398</v>
      </c>
      <c r="AV399" s="23">
        <v>0.16293087210397439</v>
      </c>
      <c r="AW399" s="23">
        <v>0.3549328779092859</v>
      </c>
      <c r="AX399" s="23">
        <v>0.18036579553578522</v>
      </c>
      <c r="AY399" s="23">
        <v>2.3597553232019641</v>
      </c>
      <c r="AZ399" s="23">
        <v>2.3048512043347587</v>
      </c>
      <c r="BA399" s="23">
        <v>0.94290163508954061</v>
      </c>
      <c r="BB399" s="23">
        <v>0.27414363748890025</v>
      </c>
      <c r="BC399" s="24">
        <v>0.12381156854722737</v>
      </c>
    </row>
    <row r="400" spans="1:55" x14ac:dyDescent="0.2">
      <c r="A400" s="52" t="s">
        <v>1225</v>
      </c>
      <c r="B400" s="52" t="s">
        <v>1226</v>
      </c>
      <c r="C400" s="52" t="s">
        <v>15</v>
      </c>
      <c r="D400" s="52">
        <v>749129</v>
      </c>
      <c r="E400" s="52" t="s">
        <v>16</v>
      </c>
      <c r="F400" s="52">
        <v>2019</v>
      </c>
      <c r="G400" s="52" t="s">
        <v>17</v>
      </c>
      <c r="H400" s="53">
        <v>43830</v>
      </c>
      <c r="I400" s="53">
        <v>43885</v>
      </c>
      <c r="J400" s="53">
        <v>43885</v>
      </c>
      <c r="K400" s="54">
        <v>193826000</v>
      </c>
      <c r="L400" s="54">
        <v>205021000</v>
      </c>
      <c r="M400" s="52" t="s">
        <v>1227</v>
      </c>
      <c r="N400" s="21">
        <v>1.2867096378146101</v>
      </c>
      <c r="O400" s="22">
        <v>0.74248004910988341</v>
      </c>
      <c r="P400" s="22">
        <v>0.18545119705340699</v>
      </c>
      <c r="Q400" s="22">
        <v>0.89563320525136092</v>
      </c>
      <c r="R400" s="22">
        <v>0.23380770895577538</v>
      </c>
      <c r="S400" s="22">
        <v>5.0516780861688537E-3</v>
      </c>
      <c r="T400" s="22">
        <v>0.22875603086960652</v>
      </c>
      <c r="U400" s="22">
        <v>0.44321365674031382</v>
      </c>
      <c r="V400" s="22">
        <v>9.5761287223823238E-3</v>
      </c>
      <c r="W400" s="22">
        <v>0.43363752801793148</v>
      </c>
      <c r="X400" s="23">
        <v>0.2212867262803391</v>
      </c>
      <c r="Y400" s="23">
        <v>1.5423174270016669</v>
      </c>
      <c r="Z400" s="23">
        <v>0.77871327371966093</v>
      </c>
      <c r="AA400" s="23">
        <v>0.44132768868571909</v>
      </c>
      <c r="AB400" s="24">
        <v>0.52752821444030362</v>
      </c>
      <c r="AC400" s="25">
        <v>0.27780487804878051</v>
      </c>
      <c r="AD400" s="23">
        <v>0.1099390243902439</v>
      </c>
      <c r="AE400" s="23">
        <v>8.0865853658536588E-2</v>
      </c>
      <c r="AF400" s="23">
        <v>3.9841463414634147E-2</v>
      </c>
      <c r="AG400" s="23">
        <v>4.1145595618439073</v>
      </c>
      <c r="AH400" s="24">
        <v>3.0264719306252852</v>
      </c>
      <c r="AI400" s="25">
        <v>0.45445593303791237</v>
      </c>
      <c r="AJ400" s="23">
        <v>0.31169429097605894</v>
      </c>
      <c r="AK400" s="23">
        <v>0.21082338066963177</v>
      </c>
      <c r="AL400" s="24">
        <v>0.22926873320840765</v>
      </c>
      <c r="AM400" s="25">
        <v>3.2690922190201727E-2</v>
      </c>
      <c r="AN400" s="23">
        <v>0.82052513608709576</v>
      </c>
      <c r="AO400" s="23">
        <v>0.43285015994341275</v>
      </c>
      <c r="AP400" s="23">
        <v>8.7785033722299541</v>
      </c>
      <c r="AQ400" s="23">
        <v>1.7245383811404016E-2</v>
      </c>
      <c r="AR400" s="23">
        <v>0.12384146341463415</v>
      </c>
      <c r="AS400" s="23">
        <v>5.628048780487805E-2</v>
      </c>
      <c r="AT400" s="23">
        <v>5.3604797246650689E-2</v>
      </c>
      <c r="AU400" s="23">
        <v>-0.66368937998772248</v>
      </c>
      <c r="AV400" s="23">
        <v>-0.4881809766780304</v>
      </c>
      <c r="AW400" s="23">
        <v>0.23433173343178881</v>
      </c>
      <c r="AX400" s="23">
        <v>-0.49896160236293152</v>
      </c>
      <c r="AY400" s="23">
        <v>4.9132556849694957</v>
      </c>
      <c r="AZ400" s="23">
        <v>4.2430393788130889</v>
      </c>
      <c r="BA400" s="23">
        <v>-6.6186103458830727</v>
      </c>
      <c r="BB400" s="23">
        <v>0.14970762874494842</v>
      </c>
      <c r="BC400" s="24">
        <v>4.2272825795922529E-2</v>
      </c>
    </row>
    <row r="401" spans="1:55" x14ac:dyDescent="0.2">
      <c r="A401" s="52" t="s">
        <v>1237</v>
      </c>
      <c r="B401" s="52" t="s">
        <v>1238</v>
      </c>
      <c r="C401" s="52" t="s">
        <v>24</v>
      </c>
      <c r="D401" s="52">
        <v>378240</v>
      </c>
      <c r="E401" s="52" t="s">
        <v>16</v>
      </c>
      <c r="F401" s="52">
        <v>2019</v>
      </c>
      <c r="G401" s="52" t="s">
        <v>17</v>
      </c>
      <c r="H401" s="53">
        <v>43830</v>
      </c>
      <c r="I401" s="53">
        <v>43886</v>
      </c>
      <c r="J401" s="53">
        <v>43886</v>
      </c>
      <c r="K401" s="54">
        <v>63589000</v>
      </c>
      <c r="L401" s="54">
        <v>63987000</v>
      </c>
      <c r="M401" s="52" t="s">
        <v>1239</v>
      </c>
      <c r="N401" s="21">
        <v>2.2195425935258246</v>
      </c>
      <c r="O401" s="22">
        <v>1.6774614684763602</v>
      </c>
      <c r="P401" s="22">
        <v>0.57014140908522082</v>
      </c>
      <c r="Q401" s="22">
        <v>-12.822836957476616</v>
      </c>
      <c r="R401" s="22">
        <v>0.65746063342399752</v>
      </c>
      <c r="S401" s="22">
        <v>3.925062229791694E-2</v>
      </c>
      <c r="T401" s="22">
        <v>0.61821001112608054</v>
      </c>
      <c r="U401" s="22">
        <v>-7.7730498749312238</v>
      </c>
      <c r="V401" s="22">
        <v>-0.46405370790776812</v>
      </c>
      <c r="W401" s="22">
        <v>-7.308996167023456</v>
      </c>
      <c r="X401" s="23">
        <v>0.51328227198867449</v>
      </c>
      <c r="Y401" s="23">
        <v>-0.11030670303418533</v>
      </c>
      <c r="Z401" s="23">
        <v>0.48671772801132551</v>
      </c>
      <c r="AA401" s="23">
        <v>0.13927271802913899</v>
      </c>
      <c r="AB401" s="24">
        <v>-8.4582068043119921E-2</v>
      </c>
      <c r="AC401" s="25">
        <v>0.58002921969453947</v>
      </c>
      <c r="AD401" s="23">
        <v>0.29840903915738248</v>
      </c>
      <c r="AE401" s="23">
        <v>0.29438135856620723</v>
      </c>
      <c r="AF401" s="23">
        <v>0.24607287637808756</v>
      </c>
      <c r="AG401" s="23">
        <v>26.965680384499851</v>
      </c>
      <c r="AH401" s="24">
        <v>26.601719735656353</v>
      </c>
      <c r="AI401" s="25">
        <v>-2.9120134600761638</v>
      </c>
      <c r="AJ401" s="23">
        <v>1.0875190670585491</v>
      </c>
      <c r="AK401" s="23">
        <v>0.38252507341643849</v>
      </c>
      <c r="AL401" s="24">
        <v>0.38252507341643849</v>
      </c>
      <c r="AM401" s="25">
        <v>-2.7380953481813011</v>
      </c>
      <c r="AN401" s="23">
        <v>-11.127172520933415</v>
      </c>
      <c r="AO401" s="23">
        <v>0.94115926329312427</v>
      </c>
      <c r="AP401" s="23">
        <v>3.3371318589433367</v>
      </c>
      <c r="AQ401" s="23">
        <v>0.23159376704842094</v>
      </c>
      <c r="AR401" s="23">
        <v>0.26721851112525741</v>
      </c>
      <c r="AS401" s="23">
        <v>-0.77814390117826171</v>
      </c>
      <c r="AT401" s="23">
        <v>0.25149517706893282</v>
      </c>
      <c r="AU401" s="23">
        <v>2.3876337230735931</v>
      </c>
      <c r="AV401" s="23">
        <v>0.83982873760605015</v>
      </c>
      <c r="AW401" s="23">
        <v>0.40681188033631138</v>
      </c>
      <c r="AX401" s="23">
        <v>0.89315010086684121</v>
      </c>
      <c r="AY401" s="23">
        <v>2.3409635869943606</v>
      </c>
      <c r="AZ401" s="23">
        <v>1.8715017753951124</v>
      </c>
      <c r="BA401" s="23">
        <v>2.3841502335367561</v>
      </c>
      <c r="BB401" s="23">
        <v>0.42140886993111315</v>
      </c>
      <c r="BC401" s="24">
        <v>0.36040567303294824</v>
      </c>
    </row>
    <row r="402" spans="1:55" x14ac:dyDescent="0.2">
      <c r="A402" s="52" t="s">
        <v>1228</v>
      </c>
      <c r="B402" s="52" t="s">
        <v>1229</v>
      </c>
      <c r="C402" s="52" t="s">
        <v>91</v>
      </c>
      <c r="D402" s="52">
        <v>87466</v>
      </c>
      <c r="E402" s="52" t="s">
        <v>16</v>
      </c>
      <c r="F402" s="52">
        <v>2019</v>
      </c>
      <c r="G402" s="52" t="s">
        <v>17</v>
      </c>
      <c r="H402" s="53">
        <v>43708</v>
      </c>
      <c r="I402" s="53">
        <v>43766</v>
      </c>
      <c r="J402" s="53">
        <v>43766</v>
      </c>
      <c r="K402" s="54">
        <v>899500000</v>
      </c>
      <c r="L402" s="54">
        <v>900700000</v>
      </c>
      <c r="M402" s="52" t="s">
        <v>1230</v>
      </c>
      <c r="N402" s="21">
        <v>0.72567814040125733</v>
      </c>
      <c r="O402" s="22">
        <v>0.36349877760099342</v>
      </c>
      <c r="P402" s="22">
        <v>3.9698862974892314E-2</v>
      </c>
      <c r="Q402" s="22">
        <v>1.7988241626299011</v>
      </c>
      <c r="R402" s="22">
        <v>0.24906062309535784</v>
      </c>
      <c r="S402" s="22">
        <v>8.488416817065593E-2</v>
      </c>
      <c r="T402" s="22">
        <v>0.16417645492470193</v>
      </c>
      <c r="U402" s="22">
        <v>0.69705626630232265</v>
      </c>
      <c r="V402" s="22">
        <v>0.23756883202914753</v>
      </c>
      <c r="W402" s="22">
        <v>0.45948743427317518</v>
      </c>
      <c r="X402" s="23">
        <v>0.27663540341430221</v>
      </c>
      <c r="Y402" s="23">
        <v>0.60138937303919127</v>
      </c>
      <c r="Z402" s="23">
        <v>0.72336459658569785</v>
      </c>
      <c r="AA402" s="23">
        <v>0.24497766206100771</v>
      </c>
      <c r="AB402" s="24">
        <v>0.35729289940828401</v>
      </c>
      <c r="AC402" s="25">
        <v>0.21974778250259377</v>
      </c>
      <c r="AD402" s="23">
        <v>3.5319217336665057E-2</v>
      </c>
      <c r="AE402" s="23">
        <v>3.5319217336665057E-2</v>
      </c>
      <c r="AF402" s="23">
        <v>2.9094150482954131E-2</v>
      </c>
      <c r="AG402" s="23">
        <v>6.8664772727272725</v>
      </c>
      <c r="AH402" s="24">
        <v>6.8664772727272725</v>
      </c>
      <c r="AI402" s="25">
        <v>-0.5445119771183411</v>
      </c>
      <c r="AJ402" s="23">
        <v>0.21708254103768093</v>
      </c>
      <c r="AK402" s="23">
        <v>0.23467569493941554</v>
      </c>
      <c r="AL402" s="24">
        <v>0.332264195770967</v>
      </c>
      <c r="AM402" s="25">
        <v>0.16486564815964891</v>
      </c>
      <c r="AN402" s="23">
        <v>5.6666252639423673</v>
      </c>
      <c r="AO402" s="23">
        <v>2.0247048729252346</v>
      </c>
      <c r="AP402" s="23">
        <v>-19.361437261281651</v>
      </c>
      <c r="AQ402" s="23">
        <v>5.8907068256457293E-2</v>
      </c>
      <c r="AR402" s="23">
        <v>4.0872093872839126E-2</v>
      </c>
      <c r="AS402" s="23">
        <v>-2.2255344643666068E-2</v>
      </c>
      <c r="AT402" s="23">
        <v>8.2753927630994997E-2</v>
      </c>
      <c r="AU402" s="23">
        <v>0.12755636617641353</v>
      </c>
      <c r="AV402" s="23">
        <v>0.19523639819434546</v>
      </c>
      <c r="AW402" s="23">
        <v>0.50405478464588216</v>
      </c>
      <c r="AX402" s="23">
        <v>0.29617949180032438</v>
      </c>
      <c r="AY402" s="23">
        <v>3.482829954489036</v>
      </c>
      <c r="AZ402" s="23">
        <v>3.2712039718659494</v>
      </c>
      <c r="BA402" s="23">
        <v>0.82546459065796085</v>
      </c>
      <c r="BB402" s="23">
        <v>0.28712283202660965</v>
      </c>
      <c r="BC402" s="24">
        <v>0.11556575581534342</v>
      </c>
    </row>
    <row r="403" spans="1:55" x14ac:dyDescent="0.2">
      <c r="A403" s="52" t="s">
        <v>1246</v>
      </c>
      <c r="B403" s="52" t="s">
        <v>1247</v>
      </c>
      <c r="C403" s="52" t="s">
        <v>34</v>
      </c>
      <c r="D403" s="52">
        <v>250582</v>
      </c>
      <c r="E403" s="52" t="s">
        <v>16</v>
      </c>
      <c r="F403" s="52">
        <v>2020</v>
      </c>
      <c r="G403" s="52" t="s">
        <v>17</v>
      </c>
      <c r="H403" s="53">
        <v>44012</v>
      </c>
      <c r="I403" s="53">
        <v>44071</v>
      </c>
      <c r="J403" s="53">
        <v>44071</v>
      </c>
      <c r="K403" s="54">
        <v>299000000</v>
      </c>
      <c r="L403" s="54">
        <v>295000000</v>
      </c>
      <c r="M403" s="52" t="s">
        <v>1248</v>
      </c>
      <c r="N403" s="21">
        <v>2.053563322741716</v>
      </c>
      <c r="O403" s="22">
        <v>1.3567862006354972</v>
      </c>
      <c r="P403" s="22">
        <v>0.69178393100317748</v>
      </c>
      <c r="Q403" s="22">
        <v>1.6868390744424668</v>
      </c>
      <c r="R403" s="22">
        <v>0.37311978801340501</v>
      </c>
      <c r="S403" s="22">
        <v>1.1144883485309016E-2</v>
      </c>
      <c r="T403" s="22">
        <v>0.361974904528096</v>
      </c>
      <c r="U403" s="22">
        <v>1.0025128258821066</v>
      </c>
      <c r="V403" s="22">
        <v>2.9944508428436812E-2</v>
      </c>
      <c r="W403" s="22">
        <v>0.97256831745366978</v>
      </c>
      <c r="X403" s="23">
        <v>0.35258358662613981</v>
      </c>
      <c r="Y403" s="23">
        <v>0.65176743551248806</v>
      </c>
      <c r="Z403" s="23">
        <v>0.64741641337386013</v>
      </c>
      <c r="AA403" s="23">
        <v>0.3922921050580625</v>
      </c>
      <c r="AB403" s="24">
        <v>0.37218455303561687</v>
      </c>
      <c r="AC403" s="25">
        <v>0.22592017208413001</v>
      </c>
      <c r="AD403" s="23">
        <v>2.1928776290630975E-2</v>
      </c>
      <c r="AE403" s="23">
        <v>2.1928776290630975E-2</v>
      </c>
      <c r="AF403" s="23">
        <v>-1.4937858508604206E-2</v>
      </c>
      <c r="AG403" s="23">
        <v>0.95324675324675323</v>
      </c>
      <c r="AH403" s="24">
        <v>0.95324675324675323</v>
      </c>
      <c r="AI403" s="25">
        <v>-1.8300970873786409</v>
      </c>
      <c r="AJ403" s="23">
        <v>0.18701770313209259</v>
      </c>
      <c r="AK403" s="23">
        <v>2.3916449086161879E-2</v>
      </c>
      <c r="AL403" s="24">
        <v>8.6057441253263714E-2</v>
      </c>
      <c r="AM403" s="25">
        <v>-2.6175269605276934E-2</v>
      </c>
      <c r="AN403" s="23">
        <v>1.752277248455659</v>
      </c>
      <c r="AO403" s="23">
        <v>0.65217052451095003</v>
      </c>
      <c r="AP403" s="23">
        <v>3.6053425247738042</v>
      </c>
      <c r="AQ403" s="23">
        <v>-9.7420310186267633E-3</v>
      </c>
      <c r="AR403" s="23">
        <v>4.9235181644359464E-2</v>
      </c>
      <c r="AS403" s="23">
        <v>-9.0105162523900578E-2</v>
      </c>
      <c r="AT403" s="23">
        <v>3.2109734237393814E-2</v>
      </c>
      <c r="AU403" s="23">
        <v>0.25011348161597824</v>
      </c>
      <c r="AV403" s="23">
        <v>0.11509138381201045</v>
      </c>
      <c r="AW403" s="23">
        <v>8.8707072881903326E-2</v>
      </c>
      <c r="AX403" s="23">
        <v>0.11863494455807945</v>
      </c>
      <c r="AY403" s="23">
        <v>26.08991825613079</v>
      </c>
      <c r="AZ403" s="23">
        <v>17.78474114441417</v>
      </c>
      <c r="BA403" s="23">
        <v>-4.4080000000000004</v>
      </c>
      <c r="BB403" s="23">
        <v>3.83289817232376E-2</v>
      </c>
      <c r="BC403" s="24">
        <v>1.7265713210387654E-2</v>
      </c>
    </row>
    <row r="404" spans="1:55" x14ac:dyDescent="0.2">
      <c r="A404" s="52" t="s">
        <v>1240</v>
      </c>
      <c r="B404" s="52" t="s">
        <v>1241</v>
      </c>
      <c r="C404" s="52" t="s">
        <v>52</v>
      </c>
      <c r="D404" s="52">
        <v>378244</v>
      </c>
      <c r="E404" s="52" t="s">
        <v>16</v>
      </c>
      <c r="F404" s="52">
        <v>2019</v>
      </c>
      <c r="G404" s="52" t="s">
        <v>17</v>
      </c>
      <c r="H404" s="53">
        <v>43830</v>
      </c>
      <c r="I404" s="53">
        <v>43888</v>
      </c>
      <c r="J404" s="53">
        <v>43888</v>
      </c>
      <c r="K404" s="54">
        <v>315300000</v>
      </c>
      <c r="L404" s="54">
        <v>316600000</v>
      </c>
      <c r="M404" s="52" t="s">
        <v>1242</v>
      </c>
      <c r="N404" s="21">
        <v>0.63644075784711096</v>
      </c>
      <c r="O404" s="22">
        <v>0.46369434756653155</v>
      </c>
      <c r="P404" s="22">
        <v>1.1782448864171929E-2</v>
      </c>
      <c r="Q404" s="22">
        <v>2.4084020829676436</v>
      </c>
      <c r="R404" s="22">
        <v>0.36435891713731483</v>
      </c>
      <c r="S404" s="22">
        <v>4.3602904571438381E-2</v>
      </c>
      <c r="T404" s="22">
        <v>0.32075601256587644</v>
      </c>
      <c r="U404" s="22">
        <v>1.2418816921186588</v>
      </c>
      <c r="V404" s="22">
        <v>0.14861623076472996</v>
      </c>
      <c r="W404" s="22">
        <v>1.093265461353929</v>
      </c>
      <c r="X404" s="23">
        <v>5.7954096784714949E-2</v>
      </c>
      <c r="Y404" s="23">
        <v>0.3214708925044672</v>
      </c>
      <c r="Z404" s="23">
        <v>0.94204590321528503</v>
      </c>
      <c r="AA404" s="23">
        <v>8.7343141125778928E-2</v>
      </c>
      <c r="AB404" s="24">
        <v>0.29339261497261943</v>
      </c>
      <c r="AC404" s="25">
        <v>0.64392338264811044</v>
      </c>
      <c r="AD404" s="23">
        <v>0.32668713695152263</v>
      </c>
      <c r="AE404" s="23">
        <v>0.20355970278209781</v>
      </c>
      <c r="AF404" s="23">
        <v>0.15073573393946643</v>
      </c>
      <c r="AG404" s="23">
        <v>4.9006979062811569</v>
      </c>
      <c r="AH404" s="24">
        <v>3.0536390827517446</v>
      </c>
      <c r="AI404" s="25">
        <v>3.6495416755489236E-2</v>
      </c>
      <c r="AJ404" s="23">
        <v>0.73695290162440696</v>
      </c>
      <c r="AK404" s="23">
        <v>0.12571652925009816</v>
      </c>
      <c r="AL404" s="24">
        <v>0.18417746368276403</v>
      </c>
      <c r="AM404" s="25">
        <v>0.11058451816745656</v>
      </c>
      <c r="AN404" s="23">
        <v>0.7336317360014043</v>
      </c>
      <c r="AO404" s="23">
        <v>0.21524213345235438</v>
      </c>
      <c r="AP404" s="23">
        <v>-6.5016852476017633</v>
      </c>
      <c r="AQ404" s="23">
        <v>3.2444680960637219E-2</v>
      </c>
      <c r="AR404" s="23">
        <v>0.31177307227073947</v>
      </c>
      <c r="AS404" s="23">
        <v>1.1378288205659901E-2</v>
      </c>
      <c r="AT404" s="23">
        <v>6.7106701228549032E-2</v>
      </c>
      <c r="AU404" s="23">
        <v>-4.6941276274860964E-2</v>
      </c>
      <c r="AV404" s="23">
        <v>-1.1731448763250883E-2</v>
      </c>
      <c r="AW404" s="23">
        <v>0.20921416465970921</v>
      </c>
      <c r="AX404" s="23">
        <v>-1.3326197484613327E-2</v>
      </c>
      <c r="AY404" s="23">
        <v>5.1816739227733244</v>
      </c>
      <c r="AZ404" s="23">
        <v>5.1664157545672786</v>
      </c>
      <c r="BA404" s="23">
        <v>-0.13174603174603175</v>
      </c>
      <c r="BB404" s="23">
        <v>0.12025127601099332</v>
      </c>
      <c r="BC404" s="24">
        <v>4.8204072510710093E-2</v>
      </c>
    </row>
    <row r="405" spans="1:55" x14ac:dyDescent="0.2">
      <c r="A405" s="52" t="s">
        <v>1243</v>
      </c>
      <c r="B405" s="52" t="s">
        <v>1244</v>
      </c>
      <c r="C405" s="52" t="s">
        <v>72</v>
      </c>
      <c r="D405" s="52">
        <v>378241</v>
      </c>
      <c r="E405" s="52" t="s">
        <v>16</v>
      </c>
      <c r="F405" s="52">
        <v>2019</v>
      </c>
      <c r="G405" s="52" t="s">
        <v>17</v>
      </c>
      <c r="H405" s="53">
        <v>43830</v>
      </c>
      <c r="I405" s="53">
        <v>43875</v>
      </c>
      <c r="J405" s="53">
        <v>43875</v>
      </c>
      <c r="K405" s="54">
        <v>406276000</v>
      </c>
      <c r="L405" s="54">
        <v>408216000</v>
      </c>
      <c r="M405" s="52" t="s">
        <v>1245</v>
      </c>
      <c r="N405" s="21">
        <v>4.7055588905993373</v>
      </c>
      <c r="O405" s="22">
        <v>4.7055588905993373</v>
      </c>
      <c r="P405" s="22">
        <v>0.2822407928026453</v>
      </c>
      <c r="Q405" s="22">
        <v>0.9655965339386936</v>
      </c>
      <c r="R405" s="22">
        <v>0.44681655005305304</v>
      </c>
      <c r="S405" s="22">
        <v>0</v>
      </c>
      <c r="T405" s="22">
        <v>0.44681655005305304</v>
      </c>
      <c r="U405" s="22">
        <v>0.87826106209072585</v>
      </c>
      <c r="V405" s="22">
        <v>0</v>
      </c>
      <c r="W405" s="22">
        <v>0.87826106209072585</v>
      </c>
      <c r="X405" s="23">
        <v>0.14230287988427823</v>
      </c>
      <c r="Y405" s="23">
        <v>0.50979481232681012</v>
      </c>
      <c r="Z405" s="23">
        <v>0.85769712011572175</v>
      </c>
      <c r="AA405" s="23">
        <v>2.0467184815584289E-3</v>
      </c>
      <c r="AB405" s="24">
        <v>0.50875140586261824</v>
      </c>
      <c r="AC405" s="25">
        <v>1</v>
      </c>
      <c r="AD405" s="23">
        <v>0.45002485694078814</v>
      </c>
      <c r="AE405" s="23">
        <v>0.24947581730128995</v>
      </c>
      <c r="AF405" s="23">
        <v>0.24064799096168049</v>
      </c>
      <c r="AG405" s="23">
        <v>4.1484612795400668</v>
      </c>
      <c r="AH405" s="24">
        <v>2.2997413416036823</v>
      </c>
      <c r="AI405" s="25">
        <v>0.37575652617762872</v>
      </c>
      <c r="AJ405" s="23">
        <v>1.5215407506027845</v>
      </c>
      <c r="AK405" s="23">
        <v>9.0684107994919508E-3</v>
      </c>
      <c r="AL405" s="24">
        <v>0.10298093096701109</v>
      </c>
      <c r="AM405" s="25">
        <v>7.2570688044589896E-2</v>
      </c>
      <c r="AN405" s="23">
        <v>0.30156365633713378</v>
      </c>
      <c r="AO405" s="23">
        <v>0.15342093411858829</v>
      </c>
      <c r="AP405" s="23">
        <v>1.3690787407152949</v>
      </c>
      <c r="AQ405" s="23">
        <v>3.6920439567102607E-2</v>
      </c>
      <c r="AR405" s="23">
        <v>0.29991724767080896</v>
      </c>
      <c r="AS405" s="23">
        <v>0.11269586312553868</v>
      </c>
      <c r="AT405" s="23">
        <v>4.6013584295931512E-2</v>
      </c>
      <c r="AU405" s="23">
        <v>-0.50800608628980015</v>
      </c>
      <c r="AV405" s="23">
        <v>-3.4382871232535785E-2</v>
      </c>
      <c r="AW405" s="23">
        <v>0.10298093096701109</v>
      </c>
      <c r="AX405" s="23">
        <v>-3.4382871232535785E-2</v>
      </c>
      <c r="AY405" s="23">
        <v>6.47154724119902</v>
      </c>
      <c r="AZ405" s="23">
        <v>6.3479237129102728</v>
      </c>
      <c r="BA405" s="23">
        <v>-0.41610652758123773</v>
      </c>
      <c r="BB405" s="23">
        <v>8.5661135259688992E-2</v>
      </c>
      <c r="BC405" s="24">
        <v>3.9468394025578668E-2</v>
      </c>
    </row>
    <row r="406" spans="1:55" x14ac:dyDescent="0.2">
      <c r="A406" s="52" t="s">
        <v>1258</v>
      </c>
      <c r="B406" s="52" t="s">
        <v>1259</v>
      </c>
      <c r="C406" s="52" t="s">
        <v>45</v>
      </c>
      <c r="D406" s="52">
        <v>104227</v>
      </c>
      <c r="E406" s="52" t="s">
        <v>16</v>
      </c>
      <c r="F406" s="52">
        <v>2019</v>
      </c>
      <c r="G406" s="52" t="s">
        <v>17</v>
      </c>
      <c r="H406" s="53">
        <v>43830</v>
      </c>
      <c r="I406" s="53">
        <v>43872</v>
      </c>
      <c r="J406" s="53">
        <v>43872</v>
      </c>
      <c r="K406" s="54">
        <v>63400000</v>
      </c>
      <c r="L406" s="54">
        <v>63800000</v>
      </c>
      <c r="M406" s="52" t="s">
        <v>1260</v>
      </c>
      <c r="N406" s="21">
        <v>0.88397658023658743</v>
      </c>
      <c r="O406" s="22">
        <v>0.59266340064523837</v>
      </c>
      <c r="P406" s="22">
        <v>0.23324172541522284</v>
      </c>
      <c r="Q406" s="22">
        <v>3.5849927149101504</v>
      </c>
      <c r="R406" s="22">
        <v>0.24887452995074413</v>
      </c>
      <c r="S406" s="22">
        <v>2.9606482707483714E-2</v>
      </c>
      <c r="T406" s="22">
        <v>0.21926804724326043</v>
      </c>
      <c r="U406" s="22">
        <v>1.1410879067508499</v>
      </c>
      <c r="V406" s="22">
        <v>0.13574550752792619</v>
      </c>
      <c r="W406" s="22">
        <v>1.0053423992229238</v>
      </c>
      <c r="X406" s="23">
        <v>0.39182246703034795</v>
      </c>
      <c r="Y406" s="23">
        <v>0.28967360720315138</v>
      </c>
      <c r="Z406" s="23">
        <v>0.60817753296965205</v>
      </c>
      <c r="AA406" s="23">
        <v>0.12923044330279115</v>
      </c>
      <c r="AB406" s="24">
        <v>0.21810285472167787</v>
      </c>
      <c r="AC406" s="25">
        <v>0.17302512365933689</v>
      </c>
      <c r="AD406" s="23">
        <v>6.8122826778980364E-2</v>
      </c>
      <c r="AE406" s="23">
        <v>6.4743621137176161E-2</v>
      </c>
      <c r="AF406" s="23">
        <v>5.7985209853567754E-2</v>
      </c>
      <c r="AG406" s="23">
        <v>7.4385026737967914</v>
      </c>
      <c r="AH406" s="24">
        <v>7.0695187165775399</v>
      </c>
      <c r="AI406" s="25">
        <v>-1.1577235772357723</v>
      </c>
      <c r="AJ406" s="23">
        <v>0.14697096427291192</v>
      </c>
      <c r="AK406" s="23">
        <v>0.19685039370078741</v>
      </c>
      <c r="AL406" s="24">
        <v>0.26175782081293891</v>
      </c>
      <c r="AM406" s="25">
        <v>0.28751821272462358</v>
      </c>
      <c r="AN406" s="23">
        <v>4.9584749878581835</v>
      </c>
      <c r="AO406" s="23">
        <v>1.0814575499179069</v>
      </c>
      <c r="AP406" s="23">
        <v>-21.028836251287334</v>
      </c>
      <c r="AQ406" s="23">
        <v>6.2708542979715051E-2</v>
      </c>
      <c r="AR406" s="23">
        <v>6.0238013614770554E-2</v>
      </c>
      <c r="AS406" s="23">
        <v>-6.973896860766933E-2</v>
      </c>
      <c r="AT406" s="23">
        <v>6.5144854615751285E-2</v>
      </c>
      <c r="AU406" s="23">
        <v>0.22296570677500299</v>
      </c>
      <c r="AV406" s="23">
        <v>0.39710576718450735</v>
      </c>
      <c r="AW406" s="23">
        <v>0.29710144927536231</v>
      </c>
      <c r="AX406" s="23">
        <v>0.45072463768115945</v>
      </c>
      <c r="AY406" s="23">
        <v>3.3781452192667145</v>
      </c>
      <c r="AZ406" s="23">
        <v>1.9748382458662832</v>
      </c>
      <c r="BA406" s="23">
        <v>1.5760135135135136</v>
      </c>
      <c r="BB406" s="23">
        <v>0.281336454564801</v>
      </c>
      <c r="BC406" s="24">
        <v>0.12576103500761035</v>
      </c>
    </row>
    <row r="407" spans="1:55" x14ac:dyDescent="0.2">
      <c r="A407" s="52" t="s">
        <v>1264</v>
      </c>
      <c r="B407" s="52" t="s">
        <v>1265</v>
      </c>
      <c r="C407" s="52" t="s">
        <v>113</v>
      </c>
      <c r="D407" s="52">
        <v>378243</v>
      </c>
      <c r="E407" s="52" t="s">
        <v>16</v>
      </c>
      <c r="F407" s="52">
        <v>2019</v>
      </c>
      <c r="G407" s="52" t="s">
        <v>17</v>
      </c>
      <c r="H407" s="53">
        <v>43830</v>
      </c>
      <c r="I407" s="53">
        <v>43887</v>
      </c>
      <c r="J407" s="53">
        <v>43887</v>
      </c>
      <c r="K407" s="54">
        <v>130000000</v>
      </c>
      <c r="L407" s="54">
        <v>130000000</v>
      </c>
      <c r="M407" s="52" t="s">
        <v>1266</v>
      </c>
      <c r="N407" s="21">
        <v>1.0601742377100187</v>
      </c>
      <c r="O407" s="22">
        <v>1.0601742377100187</v>
      </c>
      <c r="P407" s="22">
        <v>5.5196017423771004E-2</v>
      </c>
      <c r="Q407" s="22">
        <v>2.4165300414697657</v>
      </c>
      <c r="R407" s="22">
        <v>0.15855586292553492</v>
      </c>
      <c r="S407" s="22">
        <v>8.9200022582284193E-3</v>
      </c>
      <c r="T407" s="22">
        <v>0.1496358606673065</v>
      </c>
      <c r="U407" s="22">
        <v>0.54171086893625231</v>
      </c>
      <c r="V407" s="22">
        <v>3.0475455685215546E-2</v>
      </c>
      <c r="W407" s="22">
        <v>0.51123541325103672</v>
      </c>
      <c r="X407" s="23">
        <v>0.48091796985265062</v>
      </c>
      <c r="Y407" s="23">
        <v>0.49961453213838297</v>
      </c>
      <c r="Z407" s="23">
        <v>0.51908203014734944</v>
      </c>
      <c r="AA407" s="23">
        <v>0.31598261164116748</v>
      </c>
      <c r="AB407" s="24">
        <v>0.29269463106193189</v>
      </c>
      <c r="AC407" s="25">
        <v>1</v>
      </c>
      <c r="AD407" s="23">
        <v>0.22911826529483351</v>
      </c>
      <c r="AE407" s="23">
        <v>0.14846775085739572</v>
      </c>
      <c r="AF407" s="23">
        <v>0.11549950215731829</v>
      </c>
      <c r="AG407" s="23">
        <v>8.850427350427351</v>
      </c>
      <c r="AH407" s="24">
        <v>5.7350427350427351</v>
      </c>
      <c r="AI407" s="25">
        <v>0.36725254394079554</v>
      </c>
      <c r="AJ407" s="23">
        <v>6.7268201617921589E-2</v>
      </c>
      <c r="AK407" s="23">
        <v>0.13387929499732953</v>
      </c>
      <c r="AL407" s="24">
        <v>0.19245148655866121</v>
      </c>
      <c r="AM407" s="25">
        <v>0.10068473333976276</v>
      </c>
      <c r="AN407" s="23">
        <v>0.871733050438808</v>
      </c>
      <c r="AO407" s="23">
        <v>0.25515158358267936</v>
      </c>
      <c r="AP407" s="23">
        <v>9.3474663908996902</v>
      </c>
      <c r="AQ407" s="23">
        <v>2.9469880878450854E-2</v>
      </c>
      <c r="AR407" s="23">
        <v>0.11959287531806616</v>
      </c>
      <c r="AS407" s="23">
        <v>4.3920787697754177E-2</v>
      </c>
      <c r="AT407" s="23">
        <v>3.0514311522610513E-2</v>
      </c>
      <c r="AU407" s="23">
        <v>-3.316739265712508E-2</v>
      </c>
      <c r="AV407" s="23">
        <v>-9.4890510948905105E-2</v>
      </c>
      <c r="AW407" s="23">
        <v>0.203923787964535</v>
      </c>
      <c r="AX407" s="23">
        <v>-0.10054706659120921</v>
      </c>
      <c r="AY407" s="23">
        <v>2.712216320618059</v>
      </c>
      <c r="AZ407" s="23">
        <v>2.2839208112023179</v>
      </c>
      <c r="BA407" s="23">
        <v>-0.51053639846743293</v>
      </c>
      <c r="BB407" s="23">
        <v>0.23891757165746841</v>
      </c>
      <c r="BC407" s="24">
        <v>6.9332506716263689E-2</v>
      </c>
    </row>
    <row r="408" spans="1:55" x14ac:dyDescent="0.2">
      <c r="A408" s="52" t="s">
        <v>1234</v>
      </c>
      <c r="B408" s="52" t="s">
        <v>1235</v>
      </c>
      <c r="C408" s="52" t="s">
        <v>15</v>
      </c>
      <c r="D408" s="52">
        <v>378239</v>
      </c>
      <c r="E408" s="52" t="s">
        <v>16</v>
      </c>
      <c r="F408" s="52">
        <v>2019</v>
      </c>
      <c r="G408" s="52" t="s">
        <v>17</v>
      </c>
      <c r="H408" s="53">
        <v>43830</v>
      </c>
      <c r="I408" s="53">
        <v>43874</v>
      </c>
      <c r="J408" s="53">
        <v>43874</v>
      </c>
      <c r="K408" s="54">
        <v>424600000</v>
      </c>
      <c r="L408" s="54">
        <v>428200000</v>
      </c>
      <c r="M408" s="52" t="s">
        <v>1236</v>
      </c>
      <c r="N408" s="21">
        <v>1.9748727735368956</v>
      </c>
      <c r="O408" s="22">
        <v>1.9411577608142494</v>
      </c>
      <c r="P408" s="22">
        <v>1.1326335877862594</v>
      </c>
      <c r="Q408" s="22">
        <v>2.9240452616690242</v>
      </c>
      <c r="R408" s="22">
        <v>0.48653714450492014</v>
      </c>
      <c r="S408" s="22">
        <v>7.8578380131925172E-3</v>
      </c>
      <c r="T408" s="22">
        <v>0.47867930649172763</v>
      </c>
      <c r="U408" s="22">
        <v>1.9091937765205091</v>
      </c>
      <c r="V408" s="22">
        <v>3.0834512022630836E-2</v>
      </c>
      <c r="W408" s="22">
        <v>1.8783592644978784</v>
      </c>
      <c r="X408" s="23">
        <v>0.22380420286198321</v>
      </c>
      <c r="Y408" s="23">
        <v>0.34171097148380858</v>
      </c>
      <c r="Z408" s="23">
        <v>0.77619579713801679</v>
      </c>
      <c r="AA408" s="23">
        <v>0.23544677936776845</v>
      </c>
      <c r="AB408" s="24">
        <v>0.25483905850124355</v>
      </c>
      <c r="AC408" s="25">
        <v>0.38557101261727594</v>
      </c>
      <c r="AD408" s="23">
        <v>0.28003882238757682</v>
      </c>
      <c r="AE408" s="23">
        <v>0.17819475897767711</v>
      </c>
      <c r="AF408" s="23">
        <v>0.10805564542219347</v>
      </c>
      <c r="AG408" s="23">
        <v>10.530413625304137</v>
      </c>
      <c r="AH408" s="24">
        <v>6.7007299270072993</v>
      </c>
      <c r="AI408" s="25">
        <v>0.50696954052658749</v>
      </c>
      <c r="AJ408" s="23">
        <v>1.2321882951653944</v>
      </c>
      <c r="AK408" s="23">
        <v>0.22210697881167579</v>
      </c>
      <c r="AL408" s="24">
        <v>0.28700548229367312</v>
      </c>
      <c r="AM408" s="25">
        <v>0.23620933521923621</v>
      </c>
      <c r="AN408" s="23">
        <v>2.185997171145686</v>
      </c>
      <c r="AO408" s="23">
        <v>0.55707746098114841</v>
      </c>
      <c r="AP408" s="23">
        <v>5.0424143556280585</v>
      </c>
      <c r="AQ408" s="23">
        <v>6.0195364596474787E-2</v>
      </c>
      <c r="AR408" s="23">
        <v>0.25066321578777095</v>
      </c>
      <c r="AS408" s="23">
        <v>0.1270786153348431</v>
      </c>
      <c r="AT408" s="23">
        <v>0.13963882781242115</v>
      </c>
      <c r="AU408" s="23">
        <v>0.47646310432569977</v>
      </c>
      <c r="AV408" s="23">
        <v>0.11097940435620092</v>
      </c>
      <c r="AW408" s="23">
        <v>0.29171686746987951</v>
      </c>
      <c r="AX408" s="23">
        <v>0.11280120481927711</v>
      </c>
      <c r="AY408" s="23">
        <v>3.1187615526802217</v>
      </c>
      <c r="AZ408" s="23">
        <v>2.2959796672828094</v>
      </c>
      <c r="BA408" s="23">
        <v>0.89700598802395215</v>
      </c>
      <c r="BB408" s="23">
        <v>0.20403022670025189</v>
      </c>
      <c r="BC408" s="24">
        <v>0.11195577055977886</v>
      </c>
    </row>
    <row r="409" spans="1:55" x14ac:dyDescent="0.2">
      <c r="A409" s="52" t="s">
        <v>1261</v>
      </c>
      <c r="B409" s="52" t="s">
        <v>1262</v>
      </c>
      <c r="C409" s="52" t="s">
        <v>138</v>
      </c>
      <c r="D409" s="52">
        <v>344928</v>
      </c>
      <c r="E409" s="52" t="s">
        <v>16</v>
      </c>
      <c r="F409" s="52">
        <v>2019</v>
      </c>
      <c r="G409" s="52" t="s">
        <v>17</v>
      </c>
      <c r="H409" s="53">
        <v>43830</v>
      </c>
      <c r="I409" s="53">
        <v>43885</v>
      </c>
      <c r="J409" s="53">
        <v>43885</v>
      </c>
      <c r="K409" s="54">
        <v>1212344000</v>
      </c>
      <c r="L409" s="54">
        <v>1214222000</v>
      </c>
      <c r="M409" s="52" t="s">
        <v>1263</v>
      </c>
      <c r="N409" s="21">
        <v>0.39818548387096775</v>
      </c>
      <c r="O409" s="22">
        <v>0.3666834677419355</v>
      </c>
      <c r="P409" s="22">
        <v>7.2832661290322578E-2</v>
      </c>
      <c r="Q409" s="22">
        <v>1.8134930334881447</v>
      </c>
      <c r="R409" s="22">
        <v>0.48410078192875761</v>
      </c>
      <c r="S409" s="22">
        <v>4.6481320590790617E-2</v>
      </c>
      <c r="T409" s="22">
        <v>0.43761946133796698</v>
      </c>
      <c r="U409" s="22">
        <v>1.362014177462723</v>
      </c>
      <c r="V409" s="22">
        <v>0.13077487166951846</v>
      </c>
      <c r="W409" s="22">
        <v>1.2312393057932045</v>
      </c>
      <c r="X409" s="23">
        <v>3.4317984361424851E-2</v>
      </c>
      <c r="Y409" s="23">
        <v>0.42971560620782018</v>
      </c>
      <c r="Z409" s="23">
        <v>0.96568201563857514</v>
      </c>
      <c r="AA409" s="23">
        <v>0</v>
      </c>
      <c r="AB409" s="24">
        <v>0.35543006081668116</v>
      </c>
      <c r="AC409" s="25">
        <v>0.74807950249969513</v>
      </c>
      <c r="AD409" s="23">
        <v>0.50006096817461287</v>
      </c>
      <c r="AE409" s="23">
        <v>0.2910620656017559</v>
      </c>
      <c r="AF409" s="23">
        <v>0.10364589684184855</v>
      </c>
      <c r="AG409" s="23">
        <v>3.457841483979764</v>
      </c>
      <c r="AH409" s="24">
        <v>2.0126475548060707</v>
      </c>
      <c r="AI409" s="25">
        <v>-0.19848361765502301</v>
      </c>
      <c r="AJ409" s="23">
        <v>0.930695564516129</v>
      </c>
      <c r="AK409" s="23">
        <v>8.3049174443646803E-2</v>
      </c>
      <c r="AL409" s="24">
        <v>0.16569454414931803</v>
      </c>
      <c r="AM409" s="25">
        <v>5.1943290149107799E-2</v>
      </c>
      <c r="AN409" s="23">
        <v>0.50116108530921533</v>
      </c>
      <c r="AO409" s="23">
        <v>0.17812771503040833</v>
      </c>
      <c r="AP409" s="23">
        <v>-3.4342546063651591</v>
      </c>
      <c r="AQ409" s="23">
        <v>1.8462206776715898E-2</v>
      </c>
      <c r="AR409" s="23">
        <v>0.45031093769052555</v>
      </c>
      <c r="AS409" s="23">
        <v>-8.937934398244117E-2</v>
      </c>
      <c r="AT409" s="23">
        <v>8.0212858384013902E-2</v>
      </c>
      <c r="AU409" s="23">
        <v>0.21522177419354838</v>
      </c>
      <c r="AV409" s="23">
        <v>3.8316582914572864E-2</v>
      </c>
      <c r="AW409" s="23">
        <v>0.18329362715902323</v>
      </c>
      <c r="AX409" s="23">
        <v>4.2386341076037323E-2</v>
      </c>
      <c r="AY409" s="23">
        <v>5.4347720068276031</v>
      </c>
      <c r="AZ409" s="23">
        <v>5.3643013899049015</v>
      </c>
      <c r="BA409" s="23">
        <v>1.0047058823529411</v>
      </c>
      <c r="BB409" s="23">
        <v>0.10709798994974874</v>
      </c>
      <c r="BC409" s="24">
        <v>5.6736071496482222E-2</v>
      </c>
    </row>
    <row r="410" spans="1:55" x14ac:dyDescent="0.2">
      <c r="A410" s="52" t="s">
        <v>1231</v>
      </c>
      <c r="B410" s="52" t="s">
        <v>1232</v>
      </c>
      <c r="C410" s="52" t="s">
        <v>91</v>
      </c>
      <c r="D410" s="52">
        <v>239962</v>
      </c>
      <c r="E410" s="52" t="s">
        <v>16</v>
      </c>
      <c r="F410" s="52">
        <v>2019</v>
      </c>
      <c r="G410" s="52" t="s">
        <v>17</v>
      </c>
      <c r="H410" s="53">
        <v>43861</v>
      </c>
      <c r="I410" s="53">
        <v>43910</v>
      </c>
      <c r="J410" s="53">
        <v>43910</v>
      </c>
      <c r="K410" s="54">
        <v>2835000000</v>
      </c>
      <c r="L410" s="54">
        <v>2856000000</v>
      </c>
      <c r="M410" s="52" t="s">
        <v>1233</v>
      </c>
      <c r="N410" s="21">
        <v>0.7945237177015041</v>
      </c>
      <c r="O410" s="22">
        <v>0.22330633757552384</v>
      </c>
      <c r="P410" s="22">
        <v>0.12167373698418819</v>
      </c>
      <c r="Q410" s="22">
        <v>1.8999288797331764</v>
      </c>
      <c r="R410" s="22">
        <v>0.20994524197128903</v>
      </c>
      <c r="S410" s="22">
        <v>2.5104124822934944E-2</v>
      </c>
      <c r="T410" s="22">
        <v>0.18484111714835408</v>
      </c>
      <c r="U410" s="22">
        <v>0.60882627035511083</v>
      </c>
      <c r="V410" s="22">
        <v>7.2800176574455561E-2</v>
      </c>
      <c r="W410" s="22">
        <v>0.53602609378065524</v>
      </c>
      <c r="X410" s="23">
        <v>0.2613416774138988</v>
      </c>
      <c r="Y410" s="23">
        <v>0.39699740047317228</v>
      </c>
      <c r="Z410" s="23">
        <v>0.7386583225861012</v>
      </c>
      <c r="AA410" s="23">
        <v>0.13138966997188101</v>
      </c>
      <c r="AB410" s="24">
        <v>0.34483604304530752</v>
      </c>
      <c r="AC410" s="25">
        <v>0.24688528219495995</v>
      </c>
      <c r="AD410" s="23">
        <v>3.9254605278225219E-2</v>
      </c>
      <c r="AE410" s="23">
        <v>3.9254605278225219E-2</v>
      </c>
      <c r="AF410" s="23">
        <v>2.8400806162255422E-2</v>
      </c>
      <c r="AG410" s="23">
        <v>8.5344398340248961</v>
      </c>
      <c r="AH410" s="24">
        <v>8.5344398340248961</v>
      </c>
      <c r="AI410" s="25">
        <v>-0.56618491387843994</v>
      </c>
      <c r="AJ410" s="23">
        <v>0.3246561254659982</v>
      </c>
      <c r="AK410" s="23">
        <v>0.38684014420656182</v>
      </c>
      <c r="AL410" s="24">
        <v>0.50865037964995674</v>
      </c>
      <c r="AM410" s="25">
        <v>0.18247253286246812</v>
      </c>
      <c r="AN410" s="23">
        <v>6.4249068079262308</v>
      </c>
      <c r="AO410" s="23">
        <v>2.2155394405801392</v>
      </c>
      <c r="AP410" s="23">
        <v>-32.780530530530534</v>
      </c>
      <c r="AQ410" s="23">
        <v>6.2923106196748346E-2</v>
      </c>
      <c r="AR410" s="23">
        <v>4.8199876327381271E-2</v>
      </c>
      <c r="AS410" s="23">
        <v>-2.7290042827369819E-2</v>
      </c>
      <c r="AT410" s="23">
        <v>0.10678872703439819</v>
      </c>
      <c r="AU410" s="23">
        <v>0.20731456485409436</v>
      </c>
      <c r="AV410" s="23">
        <v>0.32480715393446252</v>
      </c>
      <c r="AW410" s="23">
        <v>0.57773253419956994</v>
      </c>
      <c r="AX410" s="23">
        <v>0.3689207119000778</v>
      </c>
      <c r="AY410" s="23">
        <v>2.4139926098794242</v>
      </c>
      <c r="AZ410" s="23">
        <v>1.9538117464021783</v>
      </c>
      <c r="BA410" s="23">
        <v>1.0837309320610173</v>
      </c>
      <c r="BB410" s="23">
        <v>0.41425147529757711</v>
      </c>
      <c r="BC410" s="24">
        <v>0.12959894143221701</v>
      </c>
    </row>
    <row r="411" spans="1:55" x14ac:dyDescent="0.2">
      <c r="A411" s="12" t="s">
        <v>1252</v>
      </c>
      <c r="B411" s="12" t="s">
        <v>1253</v>
      </c>
      <c r="C411" s="52" t="s">
        <v>59</v>
      </c>
      <c r="D411" s="12">
        <v>359889</v>
      </c>
      <c r="E411" s="12" t="s">
        <v>16</v>
      </c>
      <c r="F411" s="12">
        <v>2017</v>
      </c>
      <c r="G411" s="12" t="s">
        <v>17</v>
      </c>
      <c r="H411" s="63">
        <v>43008</v>
      </c>
      <c r="I411" s="63">
        <v>43059</v>
      </c>
      <c r="J411" s="63">
        <v>43138</v>
      </c>
      <c r="K411" s="64">
        <v>254300000</v>
      </c>
      <c r="L411" s="64">
        <v>257600000</v>
      </c>
      <c r="M411" s="12" t="s">
        <v>1254</v>
      </c>
      <c r="N411" s="21">
        <v>1.492092497840388</v>
      </c>
      <c r="O411" s="22">
        <v>0.89494318559372721</v>
      </c>
      <c r="P411" s="22">
        <v>9.904312578908897E-2</v>
      </c>
      <c r="Q411" s="22">
        <v>1.4145397851945951</v>
      </c>
      <c r="R411" s="22">
        <v>0.26126190760891227</v>
      </c>
      <c r="S411" s="22">
        <v>2.4261628602176254E-2</v>
      </c>
      <c r="T411" s="22">
        <v>0.23700027900673601</v>
      </c>
      <c r="U411" s="22">
        <v>0.63082727027755325</v>
      </c>
      <c r="V411" s="22">
        <v>5.8580667513569697E-2</v>
      </c>
      <c r="W411" s="22">
        <v>0.57224660276398354</v>
      </c>
      <c r="X411" s="23">
        <v>0.17899876439874049</v>
      </c>
      <c r="Y411" s="23">
        <v>0.6401665906822579</v>
      </c>
      <c r="Z411" s="23">
        <v>0.82100123560125948</v>
      </c>
      <c r="AA411" s="23">
        <v>0.22034756267687033</v>
      </c>
      <c r="AB411" s="24">
        <v>0.41415759894774601</v>
      </c>
      <c r="AC411" s="25">
        <v>0.18440479955853753</v>
      </c>
      <c r="AD411" s="23">
        <v>7.4765977778824599E-2</v>
      </c>
      <c r="AE411" s="23">
        <v>7.4765977778824599E-2</v>
      </c>
      <c r="AF411" s="23">
        <v>4.765910482714994E-2</v>
      </c>
      <c r="AG411" s="23">
        <v>4.0007202016564642</v>
      </c>
      <c r="AH411" s="24">
        <v>4.0007202016564642</v>
      </c>
      <c r="AI411" s="25">
        <v>-0.34485661667982109</v>
      </c>
      <c r="AJ411" s="23">
        <v>0.63143730480430593</v>
      </c>
      <c r="AK411" s="23">
        <v>0.22842802221272959</v>
      </c>
      <c r="AL411" s="24">
        <v>0.28994019649722341</v>
      </c>
      <c r="AM411" s="25">
        <v>6.8156446086923048E-2</v>
      </c>
      <c r="AN411" s="23">
        <v>1.430082380567425</v>
      </c>
      <c r="AO411" s="23">
        <v>0.59227948503328154</v>
      </c>
      <c r="AP411" s="23">
        <v>10.032880966848964</v>
      </c>
      <c r="AQ411" s="23">
        <v>2.8227510064171551E-2</v>
      </c>
      <c r="AR411" s="23">
        <v>0.1278962563174223</v>
      </c>
      <c r="AS411" s="23">
        <v>-4.4105870239641444E-2</v>
      </c>
      <c r="AT411" s="23">
        <v>7.5750328829367455E-2</v>
      </c>
      <c r="AU411" s="23">
        <v>0.20423283939132167</v>
      </c>
      <c r="AV411" s="23">
        <v>9.3778604991761758E-2</v>
      </c>
      <c r="AW411" s="23">
        <v>0.31962126435815075</v>
      </c>
      <c r="AX411" s="23">
        <v>0.10337868518861103</v>
      </c>
      <c r="AY411" s="23">
        <v>5.8999099909990997</v>
      </c>
      <c r="AZ411" s="23">
        <v>5.6315931593159316</v>
      </c>
      <c r="BA411" s="23">
        <v>0.86797514826320243</v>
      </c>
      <c r="BB411" s="23">
        <v>0.16949411118569599</v>
      </c>
      <c r="BC411" s="24">
        <v>5.0318852132323635E-2</v>
      </c>
    </row>
    <row r="412" spans="1:55" x14ac:dyDescent="0.2">
      <c r="A412" s="52" t="s">
        <v>1249</v>
      </c>
      <c r="B412" s="52" t="s">
        <v>1250</v>
      </c>
      <c r="C412" s="52" t="s">
        <v>34</v>
      </c>
      <c r="D412" s="52">
        <v>378242</v>
      </c>
      <c r="E412" s="52" t="s">
        <v>16</v>
      </c>
      <c r="F412" s="52">
        <v>2019</v>
      </c>
      <c r="G412" s="52" t="s">
        <v>17</v>
      </c>
      <c r="H412" s="53">
        <v>43830</v>
      </c>
      <c r="I412" s="53">
        <v>43881</v>
      </c>
      <c r="J412" s="53">
        <v>43881</v>
      </c>
      <c r="K412" s="54">
        <v>419400000</v>
      </c>
      <c r="L412" s="54">
        <v>424600000</v>
      </c>
      <c r="M412" s="59" t="s">
        <v>1251</v>
      </c>
      <c r="N412" s="21">
        <v>0.26778791123583062</v>
      </c>
      <c r="O412" s="22">
        <v>0.26778791123583062</v>
      </c>
      <c r="P412" s="22">
        <v>0.26778791123583062</v>
      </c>
      <c r="Q412" s="22">
        <v>-222.73417721518987</v>
      </c>
      <c r="R412" s="22">
        <v>0.36870468687560654</v>
      </c>
      <c r="S412" s="22">
        <v>0</v>
      </c>
      <c r="T412" s="22">
        <v>0.36870468687560654</v>
      </c>
      <c r="U412" s="22">
        <v>-81.754430379746836</v>
      </c>
      <c r="V412" s="22">
        <v>0</v>
      </c>
      <c r="W412" s="22">
        <v>-81.754430379746836</v>
      </c>
      <c r="X412" s="23">
        <v>0.16561054975166981</v>
      </c>
      <c r="Y412" s="23">
        <v>-6.9334737581183076E-3</v>
      </c>
      <c r="Z412" s="23">
        <v>0.83438945024833022</v>
      </c>
      <c r="AA412" s="23">
        <v>0.29304104584118285</v>
      </c>
      <c r="AB412" s="24">
        <v>-4.5099046640406466E-3</v>
      </c>
      <c r="AC412" s="25">
        <v>0.41677216983806048</v>
      </c>
      <c r="AD412" s="23">
        <v>0.176489484325693</v>
      </c>
      <c r="AE412" s="23">
        <v>0.176489484325693</v>
      </c>
      <c r="AF412" s="23">
        <v>0.19997732469152132</v>
      </c>
      <c r="AG412" s="23">
        <v>6.4104323953328759</v>
      </c>
      <c r="AH412" s="24">
        <v>6.4104323953328759</v>
      </c>
      <c r="AI412" s="25">
        <v>-1.1696916684889569</v>
      </c>
      <c r="AJ412" s="23">
        <v>0.16885130893918696</v>
      </c>
      <c r="AK412" s="23">
        <v>0.17768556653144643</v>
      </c>
      <c r="AL412" s="24">
        <v>0.28321927352677051</v>
      </c>
      <c r="AM412" s="25">
        <v>-26.792405063291138</v>
      </c>
      <c r="AN412" s="23">
        <v>-133.97721518987342</v>
      </c>
      <c r="AO412" s="23">
        <v>0.60422446765998739</v>
      </c>
      <c r="AP412" s="23">
        <v>-1.3343334762108872</v>
      </c>
      <c r="AQ412" s="23">
        <v>0.12083119255580294</v>
      </c>
      <c r="AR412" s="23">
        <v>0.17282364278830709</v>
      </c>
      <c r="AS412" s="23">
        <v>-0.20215037508739442</v>
      </c>
      <c r="AT412" s="23">
        <v>0.10442427356282469</v>
      </c>
      <c r="AU412" s="23">
        <v>0.28558505335450285</v>
      </c>
      <c r="AV412" s="23">
        <v>0.47902022110054809</v>
      </c>
      <c r="AW412" s="23">
        <v>0.28321927352677051</v>
      </c>
      <c r="AX412" s="23">
        <v>0.47902022110054809</v>
      </c>
      <c r="AY412" s="23">
        <v>3.4574946466809422</v>
      </c>
      <c r="AZ412" s="23">
        <v>1.9044967880085653</v>
      </c>
      <c r="BA412" s="23">
        <v>1.4616838325616555</v>
      </c>
      <c r="BB412" s="23">
        <v>0.28922676741089398</v>
      </c>
      <c r="BC412" s="24">
        <v>0.27948173194889137</v>
      </c>
    </row>
    <row r="413" spans="1:55" x14ac:dyDescent="0.2">
      <c r="A413" s="52" t="s">
        <v>1255</v>
      </c>
      <c r="B413" s="52" t="s">
        <v>1256</v>
      </c>
      <c r="C413" s="52" t="s">
        <v>72</v>
      </c>
      <c r="D413" s="52">
        <v>57524</v>
      </c>
      <c r="E413" s="52" t="s">
        <v>16</v>
      </c>
      <c r="F413" s="52">
        <v>2019</v>
      </c>
      <c r="G413" s="52" t="s">
        <v>17</v>
      </c>
      <c r="H413" s="53">
        <v>43830</v>
      </c>
      <c r="I413" s="53">
        <v>43875</v>
      </c>
      <c r="J413" s="53">
        <v>43875</v>
      </c>
      <c r="K413" s="54">
        <v>745873000</v>
      </c>
      <c r="L413" s="54">
        <v>744239000</v>
      </c>
      <c r="M413" s="52" t="s">
        <v>1257</v>
      </c>
      <c r="N413" s="21">
        <v>1.6013916500994037</v>
      </c>
      <c r="O413" s="22">
        <v>1.187872763419483</v>
      </c>
      <c r="P413" s="22">
        <v>0.13817097415506957</v>
      </c>
      <c r="Q413" s="22">
        <v>1.0063593004769475</v>
      </c>
      <c r="R413" s="22">
        <v>0.37467999512373523</v>
      </c>
      <c r="S413" s="22">
        <v>0</v>
      </c>
      <c r="T413" s="22">
        <v>0.37467999512373523</v>
      </c>
      <c r="U413" s="22">
        <v>0.75174269291916351</v>
      </c>
      <c r="V413" s="22">
        <v>0</v>
      </c>
      <c r="W413" s="22">
        <v>0.75174269291916351</v>
      </c>
      <c r="X413" s="23">
        <v>9.8195782030964282E-2</v>
      </c>
      <c r="Y413" s="23">
        <v>0.49841521394611726</v>
      </c>
      <c r="Z413" s="23">
        <v>0.90180421796903576</v>
      </c>
      <c r="AA413" s="23">
        <v>0</v>
      </c>
      <c r="AB413" s="24">
        <v>0.49841521394611726</v>
      </c>
      <c r="AC413" s="25">
        <v>0.17424473603906013</v>
      </c>
      <c r="AD413" s="23">
        <v>8.8953310955141904E-2</v>
      </c>
      <c r="AE413" s="23">
        <v>8.8953310955141904E-2</v>
      </c>
      <c r="AF413" s="23">
        <v>-1.1595971925541654E-2</v>
      </c>
      <c r="AG413" s="23">
        <v>1.6752873563218391</v>
      </c>
      <c r="AH413" s="24">
        <v>1.6752873563218391</v>
      </c>
      <c r="AI413" s="25">
        <v>-1.3954451345755694</v>
      </c>
      <c r="AJ413" s="23">
        <v>0.96023856858846923</v>
      </c>
      <c r="AK413" s="23">
        <v>-7.6460061818773382E-3</v>
      </c>
      <c r="AL413" s="24">
        <v>0.15714982918496828</v>
      </c>
      <c r="AM413" s="25">
        <v>-9.2943622355387053E-3</v>
      </c>
      <c r="AN413" s="23">
        <v>0.80151644857527216</v>
      </c>
      <c r="AO413" s="23">
        <v>0.39948799219797637</v>
      </c>
      <c r="AP413" s="23">
        <v>10.833057851239669</v>
      </c>
      <c r="AQ413" s="23">
        <v>-4.6324515421187372E-3</v>
      </c>
      <c r="AR413" s="23">
        <v>0.14739090631675314</v>
      </c>
      <c r="AS413" s="23">
        <v>-0.2056759231003967</v>
      </c>
      <c r="AT413" s="23">
        <v>5.8880897232719734E-2</v>
      </c>
      <c r="AU413" s="23">
        <v>1.1461232604373757</v>
      </c>
      <c r="AV413" s="23">
        <v>0.18757117292988448</v>
      </c>
      <c r="AW413" s="23">
        <v>0.15714982918496828</v>
      </c>
      <c r="AX413" s="23">
        <v>0.18757117292988448</v>
      </c>
      <c r="AY413" s="23">
        <v>10.543739279588337</v>
      </c>
      <c r="AZ413" s="23">
        <v>10.305317324185248</v>
      </c>
      <c r="BA413" s="23">
        <v>-15.171052631578947</v>
      </c>
      <c r="BB413" s="23">
        <v>9.4843012851797623E-2</v>
      </c>
      <c r="BC413" s="24">
        <v>3.785714285714286E-2</v>
      </c>
    </row>
    <row r="414" spans="1:55" x14ac:dyDescent="0.2">
      <c r="A414" s="52" t="s">
        <v>1267</v>
      </c>
      <c r="B414" s="52" t="s">
        <v>1268</v>
      </c>
      <c r="C414" s="52" t="s">
        <v>45</v>
      </c>
      <c r="D414" s="52">
        <v>378245</v>
      </c>
      <c r="E414" s="52" t="s">
        <v>16</v>
      </c>
      <c r="F414" s="52">
        <v>2019</v>
      </c>
      <c r="G414" s="52" t="s">
        <v>17</v>
      </c>
      <c r="H414" s="53">
        <v>43830</v>
      </c>
      <c r="I414" s="53">
        <v>43889</v>
      </c>
      <c r="J414" s="53">
        <v>43889</v>
      </c>
      <c r="K414" s="54">
        <v>106605000</v>
      </c>
      <c r="L414" s="54">
        <v>107019000</v>
      </c>
      <c r="M414" s="52" t="s">
        <v>1269</v>
      </c>
      <c r="N414" s="21">
        <v>1.4404962670534434</v>
      </c>
      <c r="O414" s="22">
        <v>1.3958547247342759</v>
      </c>
      <c r="P414" s="22">
        <v>1.186102666620942</v>
      </c>
      <c r="Q414" s="22">
        <v>7.9987239469805482</v>
      </c>
      <c r="R414" s="22">
        <v>0.75002871039812402</v>
      </c>
      <c r="S414" s="22">
        <v>2.3348672700091649E-2</v>
      </c>
      <c r="T414" s="22">
        <v>0.72668003769803236</v>
      </c>
      <c r="U414" s="22">
        <v>6.7493013171825371</v>
      </c>
      <c r="V414" s="22">
        <v>0.2101082601565257</v>
      </c>
      <c r="W414" s="22">
        <v>6.5391930570260115</v>
      </c>
      <c r="X414" s="23">
        <v>0.2059173193881661</v>
      </c>
      <c r="Y414" s="23">
        <v>0.11231234517609533</v>
      </c>
      <c r="Z414" s="23">
        <v>0.79408268061183396</v>
      </c>
      <c r="AA414" s="23">
        <v>0</v>
      </c>
      <c r="AB414" s="24">
        <v>0.11112686708603192</v>
      </c>
      <c r="AC414" s="25">
        <v>0.38481438562635351</v>
      </c>
      <c r="AD414" s="23">
        <v>0.22737263501877675</v>
      </c>
      <c r="AE414" s="23">
        <v>0.13285310052080598</v>
      </c>
      <c r="AF414" s="23">
        <v>1.8602807188335856E-2</v>
      </c>
      <c r="AG414" s="23">
        <v>3.8584607565564029</v>
      </c>
      <c r="AH414" s="24">
        <v>2.2544862300779553</v>
      </c>
      <c r="AI414" s="25">
        <v>0.33184103343802368</v>
      </c>
      <c r="AJ414" s="23">
        <v>0.45442396025183518</v>
      </c>
      <c r="AK414" s="23">
        <v>3.2156241256249246E-2</v>
      </c>
      <c r="AL414" s="24">
        <v>8.6609209140569854E-2</v>
      </c>
      <c r="AM414" s="25">
        <v>7.9784128417512618E-2</v>
      </c>
      <c r="AN414" s="23">
        <v>4.2888219831433849</v>
      </c>
      <c r="AO414" s="23">
        <v>0.47660335047642682</v>
      </c>
      <c r="AP414" s="23">
        <v>7.568923571159524</v>
      </c>
      <c r="AQ414" s="23">
        <v>8.866160234227826E-3</v>
      </c>
      <c r="AR414" s="23">
        <v>0.13629655220712925</v>
      </c>
      <c r="AS414" s="23">
        <v>4.5228788738453318E-2</v>
      </c>
      <c r="AT414" s="23">
        <v>6.495939344030302E-2</v>
      </c>
      <c r="AU414" s="23">
        <v>-8.4487040089082366E-2</v>
      </c>
      <c r="AV414" s="23">
        <v>-1.610248658694817E-2</v>
      </c>
      <c r="AW414" s="23">
        <v>8.9392015839709252E-2</v>
      </c>
      <c r="AX414" s="23">
        <v>-1.6619869299382747E-2</v>
      </c>
      <c r="AY414" s="23">
        <v>6.921219172915074</v>
      </c>
      <c r="AZ414" s="23">
        <v>5.3566032878232388</v>
      </c>
      <c r="BA414" s="23">
        <v>-1.3621823799650363</v>
      </c>
      <c r="BB414" s="23">
        <v>8.442107875548871E-2</v>
      </c>
      <c r="BC414" s="24">
        <v>7.3879178160016018E-2</v>
      </c>
    </row>
    <row r="415" spans="1:55" x14ac:dyDescent="0.2">
      <c r="A415" s="52" t="s">
        <v>1270</v>
      </c>
      <c r="B415" s="52" t="s">
        <v>1271</v>
      </c>
      <c r="C415" s="52" t="s">
        <v>52</v>
      </c>
      <c r="D415" s="52">
        <v>378246</v>
      </c>
      <c r="E415" s="52" t="s">
        <v>16</v>
      </c>
      <c r="F415" s="52">
        <v>2019</v>
      </c>
      <c r="G415" s="52" t="s">
        <v>17</v>
      </c>
      <c r="H415" s="53">
        <v>43830</v>
      </c>
      <c r="I415" s="53">
        <v>43882</v>
      </c>
      <c r="J415" s="53">
        <v>43882</v>
      </c>
      <c r="K415" s="54">
        <v>526000000</v>
      </c>
      <c r="L415" s="54">
        <v>525000000</v>
      </c>
      <c r="M415" s="52" t="s">
        <v>1272</v>
      </c>
      <c r="N415" s="21">
        <v>0.68147985989492121</v>
      </c>
      <c r="O415" s="22">
        <v>0.56239054290718038</v>
      </c>
      <c r="P415" s="22">
        <v>5.4290718038528897E-2</v>
      </c>
      <c r="Q415" s="22">
        <v>2.8105597099478814</v>
      </c>
      <c r="R415" s="22">
        <v>0.37075800824611482</v>
      </c>
      <c r="S415" s="22">
        <v>2.5709641611163972E-2</v>
      </c>
      <c r="T415" s="22">
        <v>0.34504836663495086</v>
      </c>
      <c r="U415" s="22">
        <v>1.4127955283631695</v>
      </c>
      <c r="V415" s="22">
        <v>9.7968124480700955E-2</v>
      </c>
      <c r="W415" s="22">
        <v>1.3148274038824685</v>
      </c>
      <c r="X415" s="23">
        <v>6.1707104345068188E-2</v>
      </c>
      <c r="Y415" s="23">
        <v>0.26242863939105615</v>
      </c>
      <c r="Z415" s="23">
        <v>0.93829289565493179</v>
      </c>
      <c r="AA415" s="23">
        <v>0</v>
      </c>
      <c r="AB415" s="24">
        <v>0.26242863939105615</v>
      </c>
      <c r="AC415" s="25">
        <v>0.61245554688177639</v>
      </c>
      <c r="AD415" s="23">
        <v>0.33558851591638478</v>
      </c>
      <c r="AE415" s="23">
        <v>0.18249631364385463</v>
      </c>
      <c r="AF415" s="23">
        <v>0.11900425015179114</v>
      </c>
      <c r="AG415" s="23">
        <v>5.0051746442432083</v>
      </c>
      <c r="AH415" s="24">
        <v>2.7218628719275548</v>
      </c>
      <c r="AI415" s="25">
        <v>0.36193686791296353</v>
      </c>
      <c r="AJ415" s="23">
        <v>0.71431698774080565</v>
      </c>
      <c r="AK415" s="23">
        <v>0.13216424294268606</v>
      </c>
      <c r="AL415" s="24">
        <v>0.1744546621043627</v>
      </c>
      <c r="AM415" s="25">
        <v>0.10363320492484326</v>
      </c>
      <c r="AN415" s="23">
        <v>0.87083616587355539</v>
      </c>
      <c r="AO415" s="23">
        <v>0.22853235014272122</v>
      </c>
      <c r="AP415" s="23">
        <v>-7.9237113402061858</v>
      </c>
      <c r="AQ415" s="23">
        <v>2.7196320964161115E-2</v>
      </c>
      <c r="AR415" s="23">
        <v>0.28302541417295518</v>
      </c>
      <c r="AS415" s="23">
        <v>0.10243733194552866</v>
      </c>
      <c r="AT415" s="23">
        <v>6.4680463051062481E-2</v>
      </c>
      <c r="AU415" s="23">
        <v>-0.23642732049036777</v>
      </c>
      <c r="AV415" s="23">
        <v>-5.7741659538066724E-2</v>
      </c>
      <c r="AW415" s="23">
        <v>0.18745332337565349</v>
      </c>
      <c r="AX415" s="23">
        <v>-6.2044005285230082E-2</v>
      </c>
      <c r="AY415" s="23">
        <v>4.8343241147583358</v>
      </c>
      <c r="AZ415" s="23">
        <v>4.7702248643060221</v>
      </c>
      <c r="BA415" s="23">
        <v>-0.78717201166180761</v>
      </c>
      <c r="BB415" s="23">
        <v>0.11248930710008555</v>
      </c>
      <c r="BC415" s="24">
        <v>4.5858761987794247E-2</v>
      </c>
    </row>
    <row r="416" spans="1:55" x14ac:dyDescent="0.2">
      <c r="A416" s="52" t="s">
        <v>1276</v>
      </c>
      <c r="B416" s="52" t="s">
        <v>1277</v>
      </c>
      <c r="C416" s="52" t="s">
        <v>34</v>
      </c>
      <c r="D416" s="52">
        <v>396684</v>
      </c>
      <c r="E416" s="52" t="s">
        <v>16</v>
      </c>
      <c r="F416" s="52">
        <v>2019</v>
      </c>
      <c r="G416" s="52" t="s">
        <v>17</v>
      </c>
      <c r="H416" s="53">
        <v>43921</v>
      </c>
      <c r="I416" s="53">
        <v>43959</v>
      </c>
      <c r="J416" s="53">
        <v>43959</v>
      </c>
      <c r="K416" s="54">
        <v>250715000</v>
      </c>
      <c r="L416" s="54">
        <v>253767000</v>
      </c>
      <c r="M416" s="52" t="s">
        <v>1278</v>
      </c>
      <c r="N416" s="21">
        <v>2.6795541231724602</v>
      </c>
      <c r="O416" s="22">
        <v>2.3992323712029591</v>
      </c>
      <c r="P416" s="22">
        <v>2.0882892857109963</v>
      </c>
      <c r="Q416" s="22">
        <v>1.027315188577002</v>
      </c>
      <c r="R416" s="22">
        <v>0.2655617520508875</v>
      </c>
      <c r="S416" s="22">
        <v>0.1063764053442606</v>
      </c>
      <c r="T416" s="22">
        <v>0.1591853467066269</v>
      </c>
      <c r="U416" s="22">
        <v>0.53837737343788405</v>
      </c>
      <c r="V416" s="22">
        <v>0.21565850226064329</v>
      </c>
      <c r="W416" s="22">
        <v>0.32271887117724074</v>
      </c>
      <c r="X416" s="23">
        <v>0.61984529547652056</v>
      </c>
      <c r="Y416" s="23">
        <v>0.59761799414217687</v>
      </c>
      <c r="Z416" s="23">
        <v>0.38015470452347949</v>
      </c>
      <c r="AA416" s="23">
        <v>0.13193094716889955</v>
      </c>
      <c r="AB416" s="24">
        <v>0.49326321118420297</v>
      </c>
      <c r="AC416" s="25">
        <v>0.66875098413806577</v>
      </c>
      <c r="AD416" s="23">
        <v>0.26216457887111694</v>
      </c>
      <c r="AE416" s="23">
        <v>0.25935397541188354</v>
      </c>
      <c r="AF416" s="23">
        <v>0.25064961017065984</v>
      </c>
      <c r="AG416" s="23" t="e">
        <v>#DIV/0!</v>
      </c>
      <c r="AH416" s="24" t="e">
        <v>#DIV/0!</v>
      </c>
      <c r="AI416" s="25">
        <v>-1.3753589914984095</v>
      </c>
      <c r="AJ416" s="23">
        <v>1.0968562588826736</v>
      </c>
      <c r="AK416" s="23">
        <v>0.6571427425242905</v>
      </c>
      <c r="AL416" s="24">
        <v>0.95544340765583258</v>
      </c>
      <c r="AM416" s="25">
        <v>0.34242082996947365</v>
      </c>
      <c r="AN416" s="23">
        <v>1.366133503005768</v>
      </c>
      <c r="AO416" s="23">
        <v>0.67386339859894906</v>
      </c>
      <c r="AP416" s="23">
        <v>1.7344312460925932</v>
      </c>
      <c r="AQ416" s="23">
        <v>0.16890359816710254</v>
      </c>
      <c r="AR416" s="23">
        <v>0.37652916874560893</v>
      </c>
      <c r="AS416" s="23">
        <v>-0.51786277779569512</v>
      </c>
      <c r="AT416" s="23">
        <v>0.25372922532255321</v>
      </c>
      <c r="AU416" s="23">
        <v>1.7233791509660756</v>
      </c>
      <c r="AV416" s="23">
        <v>1.5011914599998395</v>
      </c>
      <c r="AW416" s="23">
        <v>1.593923250926905</v>
      </c>
      <c r="AX416" s="23">
        <v>2.5043701730668846</v>
      </c>
      <c r="AY416" s="23">
        <v>1.5032099563523125</v>
      </c>
      <c r="AZ416" s="23">
        <v>-1.2312121369275839</v>
      </c>
      <c r="BA416" s="23">
        <v>2.3602755572263128</v>
      </c>
      <c r="BB416" s="23">
        <v>0.65811115479352034</v>
      </c>
      <c r="BC416" s="24">
        <v>0.22736388449776074</v>
      </c>
    </row>
    <row r="417" spans="1:55" x14ac:dyDescent="0.2">
      <c r="A417" s="52" t="s">
        <v>487</v>
      </c>
      <c r="B417" s="52" t="s">
        <v>488</v>
      </c>
      <c r="C417" s="52" t="s">
        <v>138</v>
      </c>
      <c r="D417" s="52">
        <v>121214</v>
      </c>
      <c r="E417" s="52" t="s">
        <v>16</v>
      </c>
      <c r="F417" s="52">
        <v>2019</v>
      </c>
      <c r="G417" s="52" t="s">
        <v>17</v>
      </c>
      <c r="H417" s="53">
        <v>43830</v>
      </c>
      <c r="I417" s="53">
        <v>43866</v>
      </c>
      <c r="J417" s="53">
        <v>43887</v>
      </c>
      <c r="K417" s="54">
        <v>4268000000</v>
      </c>
      <c r="L417" s="54">
        <v>4268000000</v>
      </c>
      <c r="M417" s="52" t="s">
        <v>489</v>
      </c>
      <c r="N417" s="21">
        <v>0.78219694009907947</v>
      </c>
      <c r="O417" s="22">
        <v>0.49264717373298533</v>
      </c>
      <c r="P417" s="22">
        <v>4.8273922080357565E-2</v>
      </c>
      <c r="Q417" s="22">
        <v>0.8226633423478672</v>
      </c>
      <c r="R417" s="22">
        <v>0.12939985714167521</v>
      </c>
      <c r="S417" s="22">
        <v>5.6751710576756015E-2</v>
      </c>
      <c r="T417" s="22">
        <v>7.2648146564919178E-2</v>
      </c>
      <c r="U417" s="22">
        <v>0.23585237611718224</v>
      </c>
      <c r="V417" s="22">
        <v>0.10343926248378892</v>
      </c>
      <c r="W417" s="22">
        <v>0.13241311363339331</v>
      </c>
      <c r="X417" s="23">
        <v>0.13803754581532665</v>
      </c>
      <c r="Y417" s="23">
        <v>0.54864767220909161</v>
      </c>
      <c r="Z417" s="23">
        <v>0.86196245418467332</v>
      </c>
      <c r="AA417" s="23">
        <v>0</v>
      </c>
      <c r="AB417" s="24">
        <v>0.54864767220909161</v>
      </c>
      <c r="AC417" s="25">
        <v>0.29327459181557458</v>
      </c>
      <c r="AD417" s="23">
        <v>0.23888130274705283</v>
      </c>
      <c r="AE417" s="23">
        <v>0.1645492853593549</v>
      </c>
      <c r="AF417" s="23">
        <v>5.6107018072407006E-2</v>
      </c>
      <c r="AG417" s="23">
        <v>73.559036144578315</v>
      </c>
      <c r="AH417" s="24">
        <v>50.669879518072293</v>
      </c>
      <c r="AI417" s="25">
        <v>-0.22270830529007943</v>
      </c>
      <c r="AJ417" s="23">
        <v>0.46439231742955822</v>
      </c>
      <c r="AK417" s="23">
        <v>0.32105711849957375</v>
      </c>
      <c r="AL417" s="24">
        <v>0.6333333333333333</v>
      </c>
      <c r="AM417" s="25">
        <v>7.2082759452693809E-2</v>
      </c>
      <c r="AN417" s="23">
        <v>1.2847369532216066</v>
      </c>
      <c r="AO417" s="23">
        <v>0.70486793878603515</v>
      </c>
      <c r="AP417" s="23">
        <v>-18.338451603644973</v>
      </c>
      <c r="AQ417" s="23">
        <v>3.954803818012835E-2</v>
      </c>
      <c r="AR417" s="23">
        <v>0.11626751388003115</v>
      </c>
      <c r="AS417" s="23">
        <v>-2.5893740976512522E-2</v>
      </c>
      <c r="AT417" s="23">
        <v>8.1953242856394284E-2</v>
      </c>
      <c r="AU417" s="23">
        <v>0.10364281360858897</v>
      </c>
      <c r="AV417" s="23">
        <v>0.14134697357203752</v>
      </c>
      <c r="AW417" s="23">
        <v>1.1280844279098019</v>
      </c>
      <c r="AX417" s="23">
        <v>0.25176524181914811</v>
      </c>
      <c r="AY417" s="23">
        <v>0.76850001637894327</v>
      </c>
      <c r="AZ417" s="23">
        <v>0.7179054607396731</v>
      </c>
      <c r="BA417" s="23">
        <v>0.46248256624825662</v>
      </c>
      <c r="BB417" s="23">
        <v>0.89633418584825231</v>
      </c>
      <c r="BC417" s="24">
        <v>0.14084016503241709</v>
      </c>
    </row>
    <row r="418" spans="1:55" x14ac:dyDescent="0.2">
      <c r="A418" s="52" t="s">
        <v>376</v>
      </c>
      <c r="B418" s="52" t="s">
        <v>377</v>
      </c>
      <c r="C418" s="52" t="s">
        <v>24</v>
      </c>
      <c r="D418" s="52">
        <v>378126</v>
      </c>
      <c r="E418" s="52" t="s">
        <v>16</v>
      </c>
      <c r="F418" s="52">
        <v>2019</v>
      </c>
      <c r="G418" s="52" t="s">
        <v>17</v>
      </c>
      <c r="H418" s="53">
        <v>43830</v>
      </c>
      <c r="I418" s="53">
        <v>43892</v>
      </c>
      <c r="J418" s="53">
        <v>43892</v>
      </c>
      <c r="K418" s="54">
        <v>221800000</v>
      </c>
      <c r="L418" s="54">
        <v>222000000</v>
      </c>
      <c r="M418" s="52" t="s">
        <v>378</v>
      </c>
      <c r="N418" s="21">
        <v>2.0089402310396784</v>
      </c>
      <c r="O418" s="22">
        <v>1.4447011551983928</v>
      </c>
      <c r="P418" s="22">
        <v>0.40673028628829733</v>
      </c>
      <c r="Q418" s="22">
        <v>0.68853166892382578</v>
      </c>
      <c r="R418" s="22">
        <v>0.16685071313161839</v>
      </c>
      <c r="S418" s="22">
        <v>2.6735170698252914E-4</v>
      </c>
      <c r="T418" s="22">
        <v>0.16658336142463587</v>
      </c>
      <c r="U418" s="22">
        <v>0.2817327131052621</v>
      </c>
      <c r="V418" s="22">
        <v>4.5143182398084359E-4</v>
      </c>
      <c r="W418" s="22">
        <v>0.28128128128128127</v>
      </c>
      <c r="X418" s="23">
        <v>0.23246812121493915</v>
      </c>
      <c r="Y418" s="23">
        <v>1.6814296557869377</v>
      </c>
      <c r="Z418" s="23">
        <v>0.76753187878506091</v>
      </c>
      <c r="AA418" s="23">
        <v>0.3948087272896349</v>
      </c>
      <c r="AB418" s="24">
        <v>0.5922305269153425</v>
      </c>
      <c r="AC418" s="25">
        <v>0.53735232800555943</v>
      </c>
      <c r="AD418" s="23">
        <v>8.9571130745557434E-2</v>
      </c>
      <c r="AE418" s="23">
        <v>8.9571130745557434E-2</v>
      </c>
      <c r="AF418" s="23">
        <v>6.5248684602402462E-2</v>
      </c>
      <c r="AG418" s="23">
        <v>13.366666666666667</v>
      </c>
      <c r="AH418" s="24">
        <v>13.366666666666667</v>
      </c>
      <c r="AI418" s="25">
        <v>-0.73656763590391905</v>
      </c>
      <c r="AJ418" s="23">
        <v>0.63566047212456056</v>
      </c>
      <c r="AK418" s="23">
        <v>0.38449212762992896</v>
      </c>
      <c r="AL418" s="24">
        <v>0.44085272397937858</v>
      </c>
      <c r="AM418" s="25">
        <v>5.1600620228071208E-2</v>
      </c>
      <c r="AN418" s="23">
        <v>0.79083004573200655</v>
      </c>
      <c r="AO418" s="23">
        <v>0.46835369468435062</v>
      </c>
      <c r="AP418" s="23">
        <v>4.0115491835921944</v>
      </c>
      <c r="AQ418" s="23">
        <v>3.0559462506829092E-2</v>
      </c>
      <c r="AR418" s="23">
        <v>0.15705350938151494</v>
      </c>
      <c r="AS418" s="23">
        <v>-0.11568053211555644</v>
      </c>
      <c r="AT418" s="23">
        <v>7.3556591381975844E-2</v>
      </c>
      <c r="AU418" s="23">
        <v>0.56695128076343548</v>
      </c>
      <c r="AV418" s="23">
        <v>0.39320050160234082</v>
      </c>
      <c r="AW418" s="23">
        <v>0.44156025399483639</v>
      </c>
      <c r="AX418" s="23">
        <v>0.39383155397390274</v>
      </c>
      <c r="AY418" s="23">
        <v>3.9772790246605707</v>
      </c>
      <c r="AZ418" s="23">
        <v>2.855361596009975</v>
      </c>
      <c r="BA418" s="23">
        <v>2.1468238874096617</v>
      </c>
      <c r="BB418" s="23">
        <v>0.25142817333147555</v>
      </c>
      <c r="BC418" s="24">
        <v>4.7440649893524728E-2</v>
      </c>
    </row>
    <row r="419" spans="1:55" x14ac:dyDescent="0.2">
      <c r="A419" s="52" t="s">
        <v>1273</v>
      </c>
      <c r="B419" s="52" t="s">
        <v>1274</v>
      </c>
      <c r="C419" s="52" t="s">
        <v>34</v>
      </c>
      <c r="D419" s="52">
        <v>378247</v>
      </c>
      <c r="E419" s="52" t="s">
        <v>16</v>
      </c>
      <c r="F419" s="52">
        <v>2019</v>
      </c>
      <c r="G419" s="52" t="s">
        <v>17</v>
      </c>
      <c r="H419" s="53">
        <v>43830</v>
      </c>
      <c r="I419" s="53">
        <v>43889</v>
      </c>
      <c r="J419" s="53">
        <v>43889</v>
      </c>
      <c r="K419" s="54">
        <v>215434000</v>
      </c>
      <c r="L419" s="54">
        <v>226612000</v>
      </c>
      <c r="M419" s="52" t="s">
        <v>1275</v>
      </c>
      <c r="N419" s="21">
        <v>1.787481804949054</v>
      </c>
      <c r="O419" s="22">
        <v>1.5854439592430858</v>
      </c>
      <c r="P419" s="22">
        <v>0.79767103347889379</v>
      </c>
      <c r="Q419" s="22">
        <v>1.590736914600551</v>
      </c>
      <c r="R419" s="22">
        <v>0.28457499833853922</v>
      </c>
      <c r="S419" s="22">
        <v>6.9714893334219444E-2</v>
      </c>
      <c r="T419" s="22">
        <v>0.21486010500431979</v>
      </c>
      <c r="U419" s="22">
        <v>0.73725895316804413</v>
      </c>
      <c r="V419" s="22">
        <v>0.18061294765840222</v>
      </c>
      <c r="W419" s="22">
        <v>0.55664600550964183</v>
      </c>
      <c r="X419" s="23">
        <v>0.40805476174652755</v>
      </c>
      <c r="Y419" s="23">
        <v>0.5305078553160395</v>
      </c>
      <c r="Z419" s="23">
        <v>0.59194523825347245</v>
      </c>
      <c r="AA419" s="23">
        <v>0.25918787798232207</v>
      </c>
      <c r="AB419" s="24">
        <v>0.38599056290290423</v>
      </c>
      <c r="AC419" s="25">
        <v>0.41705272446503422</v>
      </c>
      <c r="AD419" s="23">
        <v>0.13666446062210458</v>
      </c>
      <c r="AE419" s="23">
        <v>0.13170086035737921</v>
      </c>
      <c r="AF419" s="23">
        <v>0.14923891462607544</v>
      </c>
      <c r="AG419" s="23">
        <v>9.4580152671755719</v>
      </c>
      <c r="AH419" s="24">
        <v>9.1145038167938939</v>
      </c>
      <c r="AI419" s="25">
        <v>-1.3758439609902475</v>
      </c>
      <c r="AJ419" s="23">
        <v>0.38806404657933041</v>
      </c>
      <c r="AK419" s="23">
        <v>0.25455394675385334</v>
      </c>
      <c r="AL419" s="24">
        <v>0.31130312937879495</v>
      </c>
      <c r="AM419" s="25">
        <v>0.23295454545454544</v>
      </c>
      <c r="AN419" s="23">
        <v>1.5609504132231404</v>
      </c>
      <c r="AO419" s="23">
        <v>0.602512128663521</v>
      </c>
      <c r="AP419" s="23">
        <v>3.3515711645101662</v>
      </c>
      <c r="AQ419" s="23">
        <v>8.9918256130790186E-2</v>
      </c>
      <c r="AR419" s="23">
        <v>0.14703287006397528</v>
      </c>
      <c r="AS419" s="23">
        <v>-0.20229428634458416</v>
      </c>
      <c r="AT419" s="23">
        <v>8.8589087525752647E-2</v>
      </c>
      <c r="AU419" s="23">
        <v>1.013391557496361</v>
      </c>
      <c r="AV419" s="23">
        <v>0.81293787949556284</v>
      </c>
      <c r="AW419" s="23">
        <v>0.41231054747912155</v>
      </c>
      <c r="AX419" s="23">
        <v>1.0767089390658831</v>
      </c>
      <c r="AY419" s="23">
        <v>3.4560129136400324</v>
      </c>
      <c r="AZ419" s="23">
        <v>1.2445520581113803</v>
      </c>
      <c r="BA419" s="23">
        <v>2.5728011825572801</v>
      </c>
      <c r="BB419" s="23">
        <v>0.27884166277440448</v>
      </c>
      <c r="BC419" s="24">
        <v>0.10282466414054427</v>
      </c>
    </row>
    <row r="420" spans="1:55" x14ac:dyDescent="0.2">
      <c r="A420" s="52" t="s">
        <v>1279</v>
      </c>
      <c r="B420" s="52" t="s">
        <v>1280</v>
      </c>
      <c r="C420" s="52" t="s">
        <v>15</v>
      </c>
      <c r="D420" s="52">
        <v>124467</v>
      </c>
      <c r="E420" s="52" t="s">
        <v>16</v>
      </c>
      <c r="F420" s="52">
        <v>2019</v>
      </c>
      <c r="G420" s="52" t="s">
        <v>17</v>
      </c>
      <c r="H420" s="53">
        <v>43830</v>
      </c>
      <c r="I420" s="53">
        <v>43889</v>
      </c>
      <c r="J420" s="53">
        <v>43889</v>
      </c>
      <c r="K420" s="54">
        <v>180200000</v>
      </c>
      <c r="L420" s="54">
        <v>181300000</v>
      </c>
      <c r="M420" s="52" t="s">
        <v>1281</v>
      </c>
      <c r="N420" s="21">
        <v>1.6322451698867422</v>
      </c>
      <c r="O420" s="22">
        <v>1.273151232511659</v>
      </c>
      <c r="P420" s="22">
        <v>0.48234510326449032</v>
      </c>
      <c r="Q420" s="22">
        <v>1.5985844287158746</v>
      </c>
      <c r="R420" s="22">
        <v>0.30038910505836575</v>
      </c>
      <c r="S420" s="22">
        <v>3.5797665369649803E-2</v>
      </c>
      <c r="T420" s="22">
        <v>0.26459143968871596</v>
      </c>
      <c r="U420" s="22">
        <v>0.78058645096056622</v>
      </c>
      <c r="V420" s="22">
        <v>9.3023255813953487E-2</v>
      </c>
      <c r="W420" s="22">
        <v>0.68756319514661279</v>
      </c>
      <c r="X420" s="23">
        <v>0.31776913099870296</v>
      </c>
      <c r="Y420" s="23">
        <v>0.80254260210981876</v>
      </c>
      <c r="Z420" s="23">
        <v>0.68223086900129704</v>
      </c>
      <c r="AA420" s="23">
        <v>0.36822308690012973</v>
      </c>
      <c r="AB420" s="24">
        <v>0.38482490272373543</v>
      </c>
      <c r="AC420" s="25">
        <v>0.38978853114879025</v>
      </c>
      <c r="AD420" s="23">
        <v>0.13278719756144028</v>
      </c>
      <c r="AE420" s="23">
        <v>0.13278719756144028</v>
      </c>
      <c r="AF420" s="23">
        <v>7.6395503905505813E-2</v>
      </c>
      <c r="AG420" s="23">
        <v>10.402985074626866</v>
      </c>
      <c r="AH420" s="24">
        <v>10.402985074626866</v>
      </c>
      <c r="AI420" s="25">
        <v>-0.21096543504171633</v>
      </c>
      <c r="AJ420" s="23">
        <v>0.55896069287141903</v>
      </c>
      <c r="AK420" s="23">
        <v>0.28713298791018999</v>
      </c>
      <c r="AL420" s="24">
        <v>0.36226252158894645</v>
      </c>
      <c r="AM420" s="25">
        <v>0.13515335355578026</v>
      </c>
      <c r="AN420" s="23">
        <v>1.7691270643747894</v>
      </c>
      <c r="AO420" s="23">
        <v>0.68080415045395593</v>
      </c>
      <c r="AP420" s="23">
        <v>5.531085353003161</v>
      </c>
      <c r="AQ420" s="23">
        <v>5.2010376134889756E-2</v>
      </c>
      <c r="AR420" s="23">
        <v>0.15983996951800342</v>
      </c>
      <c r="AS420" s="23">
        <v>-3.3720708706420272E-2</v>
      </c>
      <c r="AT420" s="23">
        <v>0.10881971465629053</v>
      </c>
      <c r="AU420" s="23">
        <v>0.4050632911392405</v>
      </c>
      <c r="AV420" s="23">
        <v>0.26252158894645944</v>
      </c>
      <c r="AW420" s="23">
        <v>0.41127450980392155</v>
      </c>
      <c r="AX420" s="23">
        <v>0.29803921568627451</v>
      </c>
      <c r="AY420" s="23">
        <v>3.3228120516499282</v>
      </c>
      <c r="AZ420" s="23">
        <v>2.284074605451937</v>
      </c>
      <c r="BA420" s="23">
        <v>1.5162094763092269</v>
      </c>
      <c r="BB420" s="23">
        <v>0.30094991364421414</v>
      </c>
      <c r="BC420" s="24">
        <v>0.11225640199710098</v>
      </c>
    </row>
    <row r="421" spans="1:55" x14ac:dyDescent="0.2">
      <c r="A421" s="52" t="s">
        <v>1282</v>
      </c>
      <c r="B421" s="52" t="s">
        <v>1283</v>
      </c>
      <c r="C421" s="52" t="s">
        <v>45</v>
      </c>
      <c r="D421" s="52">
        <v>98663</v>
      </c>
      <c r="E421" s="52" t="s">
        <v>16</v>
      </c>
      <c r="F421" s="52">
        <v>2019</v>
      </c>
      <c r="G421" s="52" t="s">
        <v>17</v>
      </c>
      <c r="H421" s="53">
        <v>43830</v>
      </c>
      <c r="I421" s="53">
        <v>43881</v>
      </c>
      <c r="J421" s="53">
        <v>43881</v>
      </c>
      <c r="K421" s="54">
        <v>303000000</v>
      </c>
      <c r="L421" s="54">
        <v>310000000</v>
      </c>
      <c r="M421" s="52" t="s">
        <v>1284</v>
      </c>
      <c r="N421" s="21">
        <v>0.990914990266061</v>
      </c>
      <c r="O421" s="22">
        <v>0.990914990266061</v>
      </c>
      <c r="P421" s="22">
        <v>0.39260220635950682</v>
      </c>
      <c r="Q421" s="22">
        <v>-1.6525698602794412</v>
      </c>
      <c r="R421" s="22">
        <v>2.0191168036704261</v>
      </c>
      <c r="S421" s="22">
        <v>8.2393423819537376E-2</v>
      </c>
      <c r="T421" s="22">
        <v>1.9367233798508889</v>
      </c>
      <c r="U421" s="22">
        <v>-1.3176147704590819</v>
      </c>
      <c r="V421" s="22">
        <v>-5.3767465069860278E-2</v>
      </c>
      <c r="W421" s="22">
        <v>-1.2638473053892216</v>
      </c>
      <c r="X421" s="23">
        <v>0.29191359204740969</v>
      </c>
      <c r="Y421" s="23">
        <v>-1.7985191833071572</v>
      </c>
      <c r="Z421" s="23">
        <v>0.70808640795259037</v>
      </c>
      <c r="AA421" s="23">
        <v>0.10131905945325942</v>
      </c>
      <c r="AB421" s="24">
        <v>-1.5324029822213725</v>
      </c>
      <c r="AC421" s="25">
        <v>0.77934607825620872</v>
      </c>
      <c r="AD421" s="23">
        <v>0.33964623905663749</v>
      </c>
      <c r="AE421" s="23">
        <v>0.33964623905663749</v>
      </c>
      <c r="AF421" s="23">
        <v>0.23119528318742183</v>
      </c>
      <c r="AG421" s="23">
        <v>3.9115226337448559</v>
      </c>
      <c r="AH421" s="24">
        <v>3.9115226337448559</v>
      </c>
      <c r="AI421" s="25">
        <v>-0.71385083713850839</v>
      </c>
      <c r="AJ421" s="23">
        <v>0.85269305645684623</v>
      </c>
      <c r="AK421" s="23">
        <v>7.6027267562961562E-2</v>
      </c>
      <c r="AL421" s="24">
        <v>0.12440825601211891</v>
      </c>
      <c r="AM421" s="25">
        <v>-0.16142714570858283</v>
      </c>
      <c r="AN421" s="23">
        <v>-0.69822854291417169</v>
      </c>
      <c r="AO421" s="23">
        <v>1.0699675014337602</v>
      </c>
      <c r="AP421" s="23">
        <v>-399.78571428571428</v>
      </c>
      <c r="AQ421" s="23">
        <v>0.24737143949531637</v>
      </c>
      <c r="AR421" s="23">
        <v>0.23476862604966947</v>
      </c>
      <c r="AS421" s="23">
        <v>-0.16758978023941398</v>
      </c>
      <c r="AT421" s="23">
        <v>0.25119480022940166</v>
      </c>
      <c r="AU421" s="23">
        <v>0.79558728098637244</v>
      </c>
      <c r="AV421" s="23">
        <v>0.11607650066275327</v>
      </c>
      <c r="AW421" s="23">
        <v>0.12970091797453362</v>
      </c>
      <c r="AX421" s="23">
        <v>0.12101470733392558</v>
      </c>
      <c r="AY421" s="23">
        <v>5.5560231457127829</v>
      </c>
      <c r="AZ421" s="23">
        <v>5.2377695949500263</v>
      </c>
      <c r="BA421" s="23">
        <v>0.94744976816074189</v>
      </c>
      <c r="BB421" s="23">
        <v>0.17998485135391024</v>
      </c>
      <c r="BC421" s="24">
        <v>0.51517615176151765</v>
      </c>
    </row>
    <row r="422" spans="1:55" x14ac:dyDescent="0.2">
      <c r="A422" s="52" t="s">
        <v>1285</v>
      </c>
      <c r="B422" s="52" t="s">
        <v>1286</v>
      </c>
      <c r="C422" s="52" t="s">
        <v>24</v>
      </c>
      <c r="D422" s="52">
        <v>378249</v>
      </c>
      <c r="E422" s="52" t="s">
        <v>16</v>
      </c>
      <c r="F422" s="52">
        <v>2019</v>
      </c>
      <c r="G422" s="52" t="s">
        <v>17</v>
      </c>
      <c r="H422" s="53">
        <v>43830</v>
      </c>
      <c r="I422" s="53">
        <v>43882</v>
      </c>
      <c r="J422" s="53">
        <v>43882</v>
      </c>
      <c r="K422" s="54">
        <v>205900000</v>
      </c>
      <c r="L422" s="54">
        <v>207800000</v>
      </c>
      <c r="M422" s="52" t="s">
        <v>1287</v>
      </c>
      <c r="N422" s="21">
        <v>1.3726282144413773</v>
      </c>
      <c r="O422" s="22">
        <v>0.6796164463170129</v>
      </c>
      <c r="P422" s="22">
        <v>0.17954380357402294</v>
      </c>
      <c r="Q422" s="22">
        <v>0.98814634303789295</v>
      </c>
      <c r="R422" s="22">
        <v>0.33367831906715856</v>
      </c>
      <c r="S422" s="22">
        <v>6.0879835380925132E-2</v>
      </c>
      <c r="T422" s="22">
        <v>0.27279848368623344</v>
      </c>
      <c r="U422" s="22">
        <v>0.66340132980440258</v>
      </c>
      <c r="V422" s="22">
        <v>0.12103802207733523</v>
      </c>
      <c r="W422" s="22">
        <v>0.54236330772706731</v>
      </c>
      <c r="X422" s="23">
        <v>0.19172683623730147</v>
      </c>
      <c r="Y422" s="23">
        <v>1.5926182949083711</v>
      </c>
      <c r="Z422" s="23">
        <v>0.80827316376269853</v>
      </c>
      <c r="AA422" s="23">
        <v>0.38961877047084464</v>
      </c>
      <c r="AB422" s="24">
        <v>0.50298108260581931</v>
      </c>
      <c r="AC422" s="25">
        <v>0.71779709854426099</v>
      </c>
      <c r="AD422" s="23">
        <v>0.24260229009546241</v>
      </c>
      <c r="AE422" s="23">
        <v>0.16940191927037659</v>
      </c>
      <c r="AF422" s="23">
        <v>0.14176542807747239</v>
      </c>
      <c r="AG422" s="23">
        <v>8.5345967386513877</v>
      </c>
      <c r="AH422" s="24">
        <v>5.9594535037461434</v>
      </c>
      <c r="AI422" s="25">
        <v>-0.49180224492369784</v>
      </c>
      <c r="AJ422" s="23">
        <v>0.46078744733401134</v>
      </c>
      <c r="AK422" s="23">
        <v>0.16896149074366895</v>
      </c>
      <c r="AL422" s="24">
        <v>0.19288685625319288</v>
      </c>
      <c r="AM422" s="25">
        <v>9.1311083855141695E-2</v>
      </c>
      <c r="AN422" s="23">
        <v>0.6440997998838035</v>
      </c>
      <c r="AO422" s="23">
        <v>0.32397001465174707</v>
      </c>
      <c r="AP422" s="23">
        <v>6.2244229569557081</v>
      </c>
      <c r="AQ422" s="23">
        <v>4.5927747811369921E-2</v>
      </c>
      <c r="AR422" s="23">
        <v>0.19866703415098594</v>
      </c>
      <c r="AS422" s="23">
        <v>-9.7704893387787831E-2</v>
      </c>
      <c r="AT422" s="23">
        <v>6.4362161964714046E-2</v>
      </c>
      <c r="AU422" s="23">
        <v>0.24887403748365539</v>
      </c>
      <c r="AV422" s="23">
        <v>0.10417933685260418</v>
      </c>
      <c r="AW422" s="23">
        <v>0.23593299015086142</v>
      </c>
      <c r="AX422" s="23">
        <v>0.12742880947421667</v>
      </c>
      <c r="AY422" s="23">
        <v>4.2454944487477411</v>
      </c>
      <c r="AZ422" s="23">
        <v>3.9264136328427575</v>
      </c>
      <c r="BA422" s="23">
        <v>0.75689289501590673</v>
      </c>
      <c r="BB422" s="23">
        <v>0.16447320407716448</v>
      </c>
      <c r="BC422" s="24">
        <v>6.3791444153001337E-2</v>
      </c>
    </row>
    <row r="423" spans="1:55" ht="17" thickBot="1" x14ac:dyDescent="0.25">
      <c r="A423" s="52" t="s">
        <v>1288</v>
      </c>
      <c r="B423" s="52" t="s">
        <v>1289</v>
      </c>
      <c r="C423" s="52" t="s">
        <v>24</v>
      </c>
      <c r="D423" s="52">
        <v>378251</v>
      </c>
      <c r="E423" s="52" t="s">
        <v>16</v>
      </c>
      <c r="F423" s="52">
        <v>2019</v>
      </c>
      <c r="G423" s="52" t="s">
        <v>17</v>
      </c>
      <c r="H423" s="53">
        <v>43830</v>
      </c>
      <c r="I423" s="53">
        <v>43874</v>
      </c>
      <c r="J423" s="53">
        <v>43874</v>
      </c>
      <c r="K423" s="54">
        <v>476312000</v>
      </c>
      <c r="L423" s="54">
        <v>480248000</v>
      </c>
      <c r="M423" s="52" t="s">
        <v>1290</v>
      </c>
      <c r="N423" s="26">
        <v>2.6290143964562569</v>
      </c>
      <c r="O423" s="27">
        <v>1.8482834994462902</v>
      </c>
      <c r="P423" s="27">
        <v>1.0708748615725361</v>
      </c>
      <c r="Q423" s="27">
        <v>3.2632939438700146</v>
      </c>
      <c r="R423" s="27">
        <v>0.55842355998267645</v>
      </c>
      <c r="S423" s="27">
        <v>4.3308791684711995E-2</v>
      </c>
      <c r="T423" s="27">
        <v>0.51511476829796443</v>
      </c>
      <c r="U423" s="27">
        <v>2.3807237813884785</v>
      </c>
      <c r="V423" s="27">
        <v>0.18463810930576072</v>
      </c>
      <c r="W423" s="27">
        <v>2.196085672082718</v>
      </c>
      <c r="X423" s="28">
        <v>0.4112602858380251</v>
      </c>
      <c r="Y423" s="28">
        <v>0.38340648449667281</v>
      </c>
      <c r="Z423" s="28">
        <v>0.5887397141619749</v>
      </c>
      <c r="AA423" s="28">
        <v>0.224512776093547</v>
      </c>
      <c r="AB423" s="29">
        <v>0.23456041576440018</v>
      </c>
      <c r="AC423" s="30">
        <v>0.68178913738019165</v>
      </c>
      <c r="AD423" s="28">
        <v>0.34712460063897765</v>
      </c>
      <c r="AE423" s="28">
        <v>0.32236421725239617</v>
      </c>
      <c r="AF423" s="28">
        <v>0.23961661341853036</v>
      </c>
      <c r="AG423" s="28">
        <v>9.7443946188340806</v>
      </c>
      <c r="AH423" s="29">
        <v>9.0493273542600896</v>
      </c>
      <c r="AI423" s="30">
        <v>-0.52980501392757662</v>
      </c>
      <c r="AJ423" s="28">
        <v>0.99390919158361024</v>
      </c>
      <c r="AK423" s="28">
        <v>0.22971924926322321</v>
      </c>
      <c r="AL423" s="29">
        <v>0.2784240732123468</v>
      </c>
      <c r="AM423" s="30">
        <v>0.55391432791728212</v>
      </c>
      <c r="AN423" s="28">
        <v>2.3116691285081239</v>
      </c>
      <c r="AO423" s="28">
        <v>0.5422260718925942</v>
      </c>
      <c r="AP423" s="28">
        <v>2.1278042148198506</v>
      </c>
      <c r="AQ423" s="28">
        <v>0.12992637505413598</v>
      </c>
      <c r="AR423" s="28">
        <v>0.28674121405750796</v>
      </c>
      <c r="AS423" s="28">
        <v>-0.15191693290734826</v>
      </c>
      <c r="AT423" s="28">
        <v>0.15547856214811606</v>
      </c>
      <c r="AU423" s="28">
        <v>0.71483942414174972</v>
      </c>
      <c r="AV423" s="28">
        <v>0.20024817744687451</v>
      </c>
      <c r="AW423" s="28">
        <v>0.30183285690264</v>
      </c>
      <c r="AX423" s="28">
        <v>0.21708424415671768</v>
      </c>
      <c r="AY423" s="28">
        <v>2.966866083755177</v>
      </c>
      <c r="AZ423" s="28">
        <v>2.0768522779567418</v>
      </c>
      <c r="BA423" s="28">
        <v>0.86066666666666669</v>
      </c>
      <c r="BB423" s="28">
        <v>0.31301380487048241</v>
      </c>
      <c r="BC423" s="29">
        <v>0.20720813225177123</v>
      </c>
    </row>
    <row r="424" spans="1:55" x14ac:dyDescent="0.2">
      <c r="A424" s="1"/>
      <c r="B424" s="1"/>
      <c r="C424" s="16"/>
      <c r="D424" s="1"/>
      <c r="E424" s="1"/>
      <c r="F424" s="1"/>
      <c r="G424" s="1"/>
      <c r="H424" s="11"/>
      <c r="I424" s="11"/>
      <c r="J424" s="11"/>
      <c r="K424" s="2"/>
      <c r="L424" s="2"/>
      <c r="M424" s="1"/>
    </row>
    <row r="425" spans="1:55" x14ac:dyDescent="0.2">
      <c r="A425" s="1"/>
      <c r="B425" s="1"/>
      <c r="C425" s="16"/>
      <c r="D425" s="1"/>
      <c r="E425" s="1"/>
      <c r="F425" s="1"/>
      <c r="G425" s="1"/>
      <c r="H425" s="11"/>
      <c r="I425" s="11"/>
      <c r="J425" s="11"/>
      <c r="K425" s="2"/>
      <c r="L425" s="2"/>
      <c r="M425" s="1"/>
    </row>
    <row r="426" spans="1:55" s="35" customFormat="1" x14ac:dyDescent="0.2">
      <c r="A426" s="31" t="s">
        <v>1406</v>
      </c>
      <c r="B426" s="31"/>
      <c r="C426" s="31"/>
      <c r="D426" s="31"/>
      <c r="E426" s="31"/>
      <c r="F426" s="31"/>
      <c r="G426" s="31"/>
      <c r="H426" s="32"/>
      <c r="I426" s="32"/>
      <c r="J426" s="32"/>
      <c r="K426" s="33"/>
      <c r="L426" s="33"/>
      <c r="M426" s="31"/>
      <c r="N426" s="34">
        <v>1.6601623562074561</v>
      </c>
      <c r="O426" s="34">
        <v>1.3513091052850352</v>
      </c>
      <c r="P426" s="34">
        <v>0.61692010704615297</v>
      </c>
      <c r="Q426" s="34">
        <v>2.5746313376396868E-2</v>
      </c>
      <c r="R426" s="34">
        <v>0.31599140333985337</v>
      </c>
      <c r="S426" s="34">
        <v>3.241419150353686E-2</v>
      </c>
      <c r="T426" s="34">
        <v>0.28357721183631651</v>
      </c>
      <c r="U426" s="34">
        <v>8.9684735890589701E-2</v>
      </c>
      <c r="V426" s="34">
        <v>0.10495327759986599</v>
      </c>
      <c r="W426" s="34">
        <v>-1.5268541709276334E-2</v>
      </c>
      <c r="X426" s="34">
        <v>0.30921708859695218</v>
      </c>
      <c r="Y426" s="34">
        <v>0.59526359758913827</v>
      </c>
      <c r="Z426" s="34">
        <v>0.69078291140304715</v>
      </c>
      <c r="AA426" s="34">
        <v>0.18893052238395983</v>
      </c>
      <c r="AB426" s="34">
        <v>0.35009652686457443</v>
      </c>
      <c r="AC426" s="34">
        <v>0.50330934628617419</v>
      </c>
      <c r="AD426" s="34">
        <v>0.23683042389050321</v>
      </c>
      <c r="AE426" s="34">
        <v>0.1865658397205521</v>
      </c>
      <c r="AF426" s="34">
        <v>0.13125118959628668</v>
      </c>
      <c r="AG426" s="34" t="e">
        <v>#DIV/0!</v>
      </c>
      <c r="AH426" s="34" t="e">
        <v>#DIV/0!</v>
      </c>
      <c r="AI426" s="34">
        <v>-0.35123507872928483</v>
      </c>
      <c r="AJ426" s="34">
        <v>0.71553418214949838</v>
      </c>
      <c r="AK426" s="34" t="e">
        <v>#DIV/0!</v>
      </c>
      <c r="AL426" s="34" t="e">
        <v>#DIV/0!</v>
      </c>
      <c r="AM426" s="34">
        <v>4.231370302455776E-2</v>
      </c>
      <c r="AN426" s="34">
        <v>0.9128464283513652</v>
      </c>
      <c r="AO426" s="34">
        <v>0.71020541039592444</v>
      </c>
      <c r="AP426" s="34">
        <v>5.6292312627289611</v>
      </c>
      <c r="AQ426" s="34">
        <v>7.137385497698101E-2</v>
      </c>
      <c r="AR426" s="34">
        <v>0.22394486486733103</v>
      </c>
      <c r="AS426" s="34">
        <v>-5.8335764328270145E-2</v>
      </c>
      <c r="AT426" s="34">
        <v>0.11581065000855567</v>
      </c>
      <c r="AU426" s="34">
        <v>0.34707571968799289</v>
      </c>
      <c r="AV426" s="34" t="e">
        <v>#DIV/0!</v>
      </c>
      <c r="AW426" s="34" t="e">
        <v>#DIV/0!</v>
      </c>
      <c r="AX426" s="34" t="e">
        <v>#DIV/0!</v>
      </c>
      <c r="AY426" s="34">
        <v>2.2123964426215967</v>
      </c>
      <c r="AZ426" s="34">
        <v>1.0967203116493918</v>
      </c>
      <c r="BA426" s="34">
        <v>1.9764402035064552</v>
      </c>
      <c r="BB426" s="34" t="e">
        <v>#DIV/0!</v>
      </c>
      <c r="BC426" s="34">
        <v>0.1415643059331807</v>
      </c>
    </row>
    <row r="427" spans="1:55" s="35" customFormat="1" x14ac:dyDescent="0.2">
      <c r="A427" s="31" t="s">
        <v>1407</v>
      </c>
      <c r="B427" s="31"/>
      <c r="C427" s="31"/>
      <c r="D427" s="31"/>
      <c r="E427" s="31"/>
      <c r="F427" s="31"/>
      <c r="G427" s="31"/>
      <c r="H427" s="32"/>
      <c r="I427" s="32"/>
      <c r="J427" s="32"/>
      <c r="K427" s="33"/>
      <c r="L427" s="33"/>
      <c r="M427" s="31"/>
      <c r="N427" s="34">
        <v>1.8143653537070801</v>
      </c>
      <c r="O427" s="34">
        <v>1.7616645345486441</v>
      </c>
      <c r="P427" s="34">
        <v>0.97077800261271197</v>
      </c>
      <c r="Q427" s="34">
        <v>28.983350151926349</v>
      </c>
      <c r="R427" s="34">
        <v>0.23743640961358115</v>
      </c>
      <c r="S427" s="34">
        <v>5.6751207259038192E-2</v>
      </c>
      <c r="T427" s="34">
        <v>0.22975846373194048</v>
      </c>
      <c r="U427" s="34">
        <v>12.366593942046494</v>
      </c>
      <c r="V427" s="34">
        <v>1.4385052108441196</v>
      </c>
      <c r="W427" s="34">
        <v>11.195490500449758</v>
      </c>
      <c r="X427" s="34">
        <v>0.20080200977503715</v>
      </c>
      <c r="Y427" s="34">
        <v>0.59847926813641261</v>
      </c>
      <c r="Z427" s="34">
        <v>0.20080200977504023</v>
      </c>
      <c r="AA427" s="34">
        <v>0.16074421561995073</v>
      </c>
      <c r="AB427" s="34">
        <v>0.27055925119640062</v>
      </c>
      <c r="AC427" s="34">
        <v>0.24039916316176238</v>
      </c>
      <c r="AD427" s="34">
        <v>0.16499470198001912</v>
      </c>
      <c r="AE427" s="34">
        <v>0.12092764982068539</v>
      </c>
      <c r="AF427" s="34">
        <v>0.1539680992940145</v>
      </c>
      <c r="AG427" s="34" t="e">
        <v>#DIV/0!</v>
      </c>
      <c r="AH427" s="34" t="e">
        <v>#DIV/0!</v>
      </c>
      <c r="AI427" s="34">
        <v>1.6598926882638751</v>
      </c>
      <c r="AJ427" s="34">
        <v>0.62199299794964147</v>
      </c>
      <c r="AK427" s="34" t="e">
        <v>#DIV/0!</v>
      </c>
      <c r="AL427" s="34" t="e">
        <v>#DIV/0!</v>
      </c>
      <c r="AM427" s="34">
        <v>1.9345263242108548</v>
      </c>
      <c r="AN427" s="34">
        <v>23.380032200605463</v>
      </c>
      <c r="AO427" s="34">
        <v>0.58227529498904596</v>
      </c>
      <c r="AP427" s="34">
        <v>84.48708576689495</v>
      </c>
      <c r="AQ427" s="34">
        <v>7.5054839820531252E-2</v>
      </c>
      <c r="AR427" s="34">
        <v>0.14124569792915034</v>
      </c>
      <c r="AS427" s="34">
        <v>0.25163445334943835</v>
      </c>
      <c r="AT427" s="34">
        <v>6.8720469046152144E-2</v>
      </c>
      <c r="AU427" s="34">
        <v>0.68615133349647517</v>
      </c>
      <c r="AV427" s="34" t="e">
        <v>#DIV/0!</v>
      </c>
      <c r="AW427" s="34" t="e">
        <v>#DIV/0!</v>
      </c>
      <c r="AX427" s="34" t="e">
        <v>#DIV/0!</v>
      </c>
      <c r="AY427" s="34">
        <v>40.957875992358943</v>
      </c>
      <c r="AZ427" s="34">
        <v>35.676278417413407</v>
      </c>
      <c r="BA427" s="34">
        <v>30.99074372759166</v>
      </c>
      <c r="BB427" s="34" t="e">
        <v>#DIV/0!</v>
      </c>
      <c r="BC427" s="34">
        <v>0.11576947447916949</v>
      </c>
    </row>
    <row r="428" spans="1:55" s="35" customFormat="1" x14ac:dyDescent="0.2">
      <c r="A428" s="31" t="s">
        <v>1408</v>
      </c>
      <c r="B428" s="31"/>
      <c r="C428" s="31"/>
      <c r="D428" s="31"/>
      <c r="E428" s="31"/>
      <c r="F428" s="31"/>
      <c r="G428" s="31"/>
      <c r="H428" s="32"/>
      <c r="I428" s="32"/>
      <c r="J428" s="32"/>
      <c r="K428" s="33"/>
      <c r="L428" s="33"/>
      <c r="M428" s="31"/>
      <c r="N428" s="34">
        <v>7.5352095494275592E-3</v>
      </c>
      <c r="O428" s="34">
        <v>7.5352095494275592E-3</v>
      </c>
      <c r="P428" s="34">
        <v>0</v>
      </c>
      <c r="Q428" s="34">
        <v>-509.43220338983053</v>
      </c>
      <c r="R428" s="34">
        <v>0</v>
      </c>
      <c r="S428" s="34">
        <v>0</v>
      </c>
      <c r="T428" s="34">
        <v>0</v>
      </c>
      <c r="U428" s="34">
        <v>-206.0593220338983</v>
      </c>
      <c r="V428" s="34">
        <v>-24.245762711864408</v>
      </c>
      <c r="W428" s="34">
        <v>-181.81355932203391</v>
      </c>
      <c r="X428" s="34">
        <v>3.5924230153525829E-3</v>
      </c>
      <c r="Y428" s="34">
        <v>-2.6399777719210515</v>
      </c>
      <c r="Z428" s="34">
        <v>-0.15503831760087183</v>
      </c>
      <c r="AA428" s="34">
        <v>0</v>
      </c>
      <c r="AB428" s="34">
        <v>-2.4714411196939134</v>
      </c>
      <c r="AC428" s="34">
        <v>2.8611507386309853E-2</v>
      </c>
      <c r="AD428" s="34">
        <v>-8.3386324134130316E-2</v>
      </c>
      <c r="AE428" s="34">
        <v>-0.132794946797236</v>
      </c>
      <c r="AF428" s="34">
        <v>-0.71883476825097303</v>
      </c>
      <c r="AG428" s="34" t="e">
        <v>#DIV/0!</v>
      </c>
      <c r="AH428" s="34" t="e">
        <v>#DIV/0!</v>
      </c>
      <c r="AI428" s="34">
        <v>-17.455795677799607</v>
      </c>
      <c r="AJ428" s="34">
        <v>-0.42115665572102379</v>
      </c>
      <c r="AK428" s="34" t="e">
        <v>#DIV/0!</v>
      </c>
      <c r="AL428" s="34" t="e">
        <v>#DIV/0!</v>
      </c>
      <c r="AM428" s="34">
        <v>-26.792405063291138</v>
      </c>
      <c r="AN428" s="34">
        <v>-387.86440677966101</v>
      </c>
      <c r="AO428" s="34">
        <v>6.472087460928827E-2</v>
      </c>
      <c r="AP428" s="34">
        <v>-574.75373134328356</v>
      </c>
      <c r="AQ428" s="34">
        <v>-0.4635333485436155</v>
      </c>
      <c r="AR428" s="34">
        <v>-0.14324558291448886</v>
      </c>
      <c r="AS428" s="34">
        <v>-1.1615259520964305</v>
      </c>
      <c r="AT428" s="34">
        <v>-0.12391753983226129</v>
      </c>
      <c r="AU428" s="34">
        <v>-2.0269593776213171</v>
      </c>
      <c r="AV428" s="34" t="e">
        <v>#DIV/0!</v>
      </c>
      <c r="AW428" s="34" t="e">
        <v>#DIV/0!</v>
      </c>
      <c r="AX428" s="34" t="e">
        <v>#DIV/0!</v>
      </c>
      <c r="AY428" s="34">
        <v>-786.65116279069764</v>
      </c>
      <c r="AZ428" s="34">
        <v>-693.32558139534888</v>
      </c>
      <c r="BA428" s="34">
        <v>-171.19491525423729</v>
      </c>
      <c r="BB428" s="34" t="e">
        <v>#DIV/0!</v>
      </c>
      <c r="BC428" s="34">
        <v>-7.3307080109051861E-2</v>
      </c>
    </row>
    <row r="429" spans="1:55" s="35" customFormat="1" x14ac:dyDescent="0.2">
      <c r="A429" s="31" t="s">
        <v>1409</v>
      </c>
      <c r="B429" s="31"/>
      <c r="C429" s="31"/>
      <c r="D429" s="31"/>
      <c r="E429" s="31"/>
      <c r="F429" s="31"/>
      <c r="G429" s="31"/>
      <c r="H429" s="32"/>
      <c r="I429" s="32"/>
      <c r="J429" s="32"/>
      <c r="K429" s="33"/>
      <c r="L429" s="33"/>
      <c r="M429" s="31"/>
      <c r="N429" s="34">
        <v>27.350383631713555</v>
      </c>
      <c r="O429" s="34">
        <v>27.350383631713555</v>
      </c>
      <c r="P429" s="34">
        <v>9.6847372129356391</v>
      </c>
      <c r="Q429" s="34">
        <v>77.778350515463913</v>
      </c>
      <c r="R429" s="34">
        <v>2.9769718658381641</v>
      </c>
      <c r="S429" s="34">
        <v>0.53149718074851637</v>
      </c>
      <c r="T429" s="34">
        <v>2.9455745348355968</v>
      </c>
      <c r="U429" s="34">
        <v>49.200560239861488</v>
      </c>
      <c r="V429" s="34">
        <v>9.9834710743801658</v>
      </c>
      <c r="W429" s="34">
        <v>40.059585309891474</v>
      </c>
      <c r="X429" s="34">
        <v>1.1550383176008718</v>
      </c>
      <c r="Y429" s="34">
        <v>4.0496181372784479</v>
      </c>
      <c r="Z429" s="34">
        <v>0.99640757698464744</v>
      </c>
      <c r="AA429" s="34">
        <v>0.62336825525618689</v>
      </c>
      <c r="AB429" s="34">
        <v>0.88132341593072105</v>
      </c>
      <c r="AC429" s="34">
        <v>1</v>
      </c>
      <c r="AD429" s="34">
        <v>0.89603852530619987</v>
      </c>
      <c r="AE429" s="34">
        <v>0.72744144840189062</v>
      </c>
      <c r="AF429" s="34">
        <v>1.6095007014080116</v>
      </c>
      <c r="AG429" s="34" t="e">
        <v>#DIV/0!</v>
      </c>
      <c r="AH429" s="34" t="e">
        <v>#DIV/0!</v>
      </c>
      <c r="AI429" s="34">
        <v>14.058681546608419</v>
      </c>
      <c r="AJ429" s="34">
        <v>5.3945455589067111</v>
      </c>
      <c r="AK429" s="34" t="e">
        <v>#DIV/0!</v>
      </c>
      <c r="AL429" s="34" t="e">
        <v>#DIV/0!</v>
      </c>
      <c r="AM429" s="34">
        <v>11.118556701030927</v>
      </c>
      <c r="AN429" s="34">
        <v>95.103092783505161</v>
      </c>
      <c r="AO429" s="34">
        <v>4.5846291149949527</v>
      </c>
      <c r="AP429" s="34">
        <v>1024.0823098075161</v>
      </c>
      <c r="AQ429" s="34">
        <v>0.35416167903599072</v>
      </c>
      <c r="AR429" s="34">
        <v>0.72629840351858899</v>
      </c>
      <c r="AS429" s="34">
        <v>1.9117675485340522</v>
      </c>
      <c r="AT429" s="34">
        <v>0.40662801529010917</v>
      </c>
      <c r="AU429" s="34">
        <v>6.1132286995515699</v>
      </c>
      <c r="AV429" s="34" t="e">
        <v>#DIV/0!</v>
      </c>
      <c r="AW429" s="34" t="e">
        <v>#DIV/0!</v>
      </c>
      <c r="AX429" s="34" t="e">
        <v>#DIV/0!</v>
      </c>
      <c r="AY429" s="34">
        <v>270.5696864111498</v>
      </c>
      <c r="AZ429" s="34">
        <v>210.20209059233449</v>
      </c>
      <c r="BA429" s="34">
        <v>602.78723404255322</v>
      </c>
      <c r="BB429" s="34" t="e">
        <v>#DIV/0!</v>
      </c>
      <c r="BC429" s="34">
        <v>1.0281360130687998</v>
      </c>
    </row>
    <row r="430" spans="1:55" x14ac:dyDescent="0.2">
      <c r="A430" s="1"/>
      <c r="B430" s="1"/>
      <c r="C430" s="16"/>
      <c r="D430" s="1"/>
      <c r="E430" s="1"/>
      <c r="F430" s="1"/>
      <c r="G430" s="1"/>
      <c r="H430" s="11"/>
      <c r="I430" s="11"/>
      <c r="J430" s="11"/>
      <c r="K430" s="2"/>
      <c r="L430" s="2"/>
      <c r="M430" s="1"/>
    </row>
    <row r="431" spans="1:55" x14ac:dyDescent="0.2">
      <c r="A431" s="1"/>
      <c r="B431" s="1"/>
      <c r="C431" s="16"/>
      <c r="D431" s="1"/>
      <c r="E431" s="1"/>
      <c r="F431" s="1"/>
      <c r="G431" s="1"/>
      <c r="H431" s="11"/>
      <c r="I431" s="11"/>
      <c r="J431" s="11"/>
      <c r="K431" s="2"/>
      <c r="L431" s="2"/>
      <c r="M431" s="1"/>
    </row>
    <row r="432" spans="1:55" x14ac:dyDescent="0.2">
      <c r="A432" s="1"/>
      <c r="B432" s="1"/>
      <c r="C432" s="16"/>
      <c r="D432" s="1"/>
      <c r="E432" s="1"/>
      <c r="F432" s="1"/>
      <c r="G432" s="1"/>
      <c r="H432" s="11"/>
      <c r="I432" s="11"/>
      <c r="J432" s="11"/>
      <c r="K432" s="2"/>
      <c r="L432" s="2"/>
      <c r="M432" s="1"/>
    </row>
    <row r="433" spans="1:13" x14ac:dyDescent="0.2">
      <c r="A433" s="1"/>
      <c r="B433" s="1"/>
      <c r="C433" s="16"/>
      <c r="D433" s="1"/>
      <c r="E433" s="1"/>
      <c r="F433" s="1"/>
      <c r="G433" s="1"/>
      <c r="H433" s="11"/>
      <c r="I433" s="11"/>
      <c r="J433" s="11"/>
      <c r="K433" s="2"/>
      <c r="L433" s="2"/>
      <c r="M433" s="1"/>
    </row>
    <row r="434" spans="1:13" x14ac:dyDescent="0.2">
      <c r="A434" s="1"/>
      <c r="B434" s="1"/>
      <c r="C434" s="16"/>
      <c r="D434" s="1"/>
      <c r="E434" s="1"/>
      <c r="F434" s="1"/>
      <c r="G434" s="1"/>
      <c r="H434" s="11"/>
      <c r="I434" s="11"/>
      <c r="J434" s="11"/>
      <c r="K434" s="2"/>
      <c r="L434" s="2"/>
      <c r="M434" s="1"/>
    </row>
    <row r="435" spans="1:13" x14ac:dyDescent="0.2">
      <c r="A435" s="1"/>
      <c r="B435" s="1"/>
      <c r="C435" s="16"/>
      <c r="D435" s="1"/>
      <c r="E435" s="1"/>
      <c r="F435" s="1"/>
      <c r="G435" s="1"/>
      <c r="H435" s="11"/>
      <c r="I435" s="11"/>
      <c r="J435" s="11"/>
      <c r="K435" s="2"/>
      <c r="L435" s="2"/>
      <c r="M435" s="1"/>
    </row>
    <row r="436" spans="1:13" x14ac:dyDescent="0.2">
      <c r="A436" s="1"/>
      <c r="B436" s="1"/>
      <c r="C436" s="16"/>
      <c r="D436" s="1"/>
      <c r="E436" s="1"/>
      <c r="F436" s="1"/>
      <c r="G436" s="1"/>
      <c r="H436" s="11"/>
      <c r="I436" s="11"/>
      <c r="J436" s="11"/>
      <c r="K436" s="2"/>
      <c r="L436" s="2"/>
      <c r="M436" s="1"/>
    </row>
    <row r="437" spans="1:13" x14ac:dyDescent="0.2">
      <c r="A437" s="1"/>
      <c r="B437" s="1"/>
      <c r="C437" s="16"/>
      <c r="D437" s="1"/>
      <c r="E437" s="1"/>
      <c r="F437" s="1"/>
      <c r="G437" s="1"/>
      <c r="H437" s="11"/>
      <c r="I437" s="11"/>
      <c r="J437" s="11"/>
      <c r="K437" s="2"/>
      <c r="L437" s="2"/>
      <c r="M437" s="1"/>
    </row>
    <row r="438" spans="1:13" x14ac:dyDescent="0.2">
      <c r="A438" s="1"/>
      <c r="B438" s="1"/>
      <c r="C438" s="16"/>
      <c r="D438" s="1"/>
      <c r="E438" s="1"/>
      <c r="F438" s="1"/>
      <c r="G438" s="1"/>
      <c r="H438" s="11"/>
      <c r="I438" s="11"/>
      <c r="J438" s="11"/>
      <c r="K438" s="2"/>
      <c r="L438" s="2"/>
      <c r="M438" s="1"/>
    </row>
    <row r="439" spans="1:13" x14ac:dyDescent="0.2">
      <c r="A439" s="1"/>
      <c r="B439" s="1"/>
      <c r="C439" s="16"/>
      <c r="D439" s="1"/>
      <c r="E439" s="1"/>
      <c r="F439" s="1"/>
      <c r="G439" s="1"/>
      <c r="H439" s="11"/>
      <c r="I439" s="11"/>
      <c r="J439" s="11"/>
      <c r="K439" s="2"/>
      <c r="L439" s="2"/>
      <c r="M439" s="1"/>
    </row>
    <row r="440" spans="1:13" x14ac:dyDescent="0.2">
      <c r="A440" s="1"/>
      <c r="B440" s="1"/>
      <c r="C440" s="16"/>
      <c r="D440" s="1"/>
      <c r="E440" s="1"/>
      <c r="F440" s="1"/>
      <c r="G440" s="1"/>
      <c r="H440" s="11"/>
      <c r="I440" s="11"/>
      <c r="J440" s="11"/>
      <c r="K440" s="2"/>
      <c r="L440" s="2"/>
      <c r="M440" s="1"/>
    </row>
    <row r="441" spans="1:13" x14ac:dyDescent="0.2">
      <c r="A441" s="1"/>
      <c r="B441" s="1"/>
      <c r="C441" s="16"/>
      <c r="D441" s="1"/>
      <c r="E441" s="1"/>
      <c r="F441" s="1"/>
      <c r="G441" s="1"/>
      <c r="H441" s="11"/>
      <c r="I441" s="11"/>
      <c r="J441" s="11"/>
      <c r="K441" s="2"/>
      <c r="L441" s="2"/>
      <c r="M441" s="1"/>
    </row>
    <row r="442" spans="1:13" x14ac:dyDescent="0.2">
      <c r="A442" s="1"/>
      <c r="B442" s="1"/>
      <c r="C442" s="16"/>
      <c r="D442" s="1"/>
      <c r="E442" s="1"/>
      <c r="F442" s="1"/>
      <c r="G442" s="1"/>
      <c r="H442" s="11"/>
      <c r="I442" s="11"/>
      <c r="J442" s="11"/>
      <c r="K442" s="2"/>
      <c r="L442" s="2"/>
      <c r="M442" s="1"/>
    </row>
    <row r="443" spans="1:13" x14ac:dyDescent="0.2">
      <c r="A443" s="1"/>
      <c r="B443" s="1"/>
      <c r="C443" s="16"/>
      <c r="D443" s="1"/>
      <c r="E443" s="1"/>
      <c r="F443" s="1"/>
      <c r="G443" s="1"/>
      <c r="H443" s="11"/>
      <c r="I443" s="11"/>
      <c r="J443" s="11"/>
      <c r="K443" s="2"/>
      <c r="L443" s="2"/>
      <c r="M443" s="1"/>
    </row>
    <row r="444" spans="1:13" x14ac:dyDescent="0.2">
      <c r="A444" s="1"/>
      <c r="B444" s="1"/>
      <c r="C444" s="16"/>
      <c r="D444" s="1"/>
      <c r="E444" s="1"/>
      <c r="F444" s="1"/>
      <c r="G444" s="1"/>
      <c r="H444" s="11"/>
      <c r="I444" s="11"/>
      <c r="J444" s="11"/>
      <c r="K444" s="2"/>
      <c r="L444" s="2"/>
      <c r="M444" s="1"/>
    </row>
    <row r="445" spans="1:13" x14ac:dyDescent="0.2">
      <c r="A445" s="1"/>
      <c r="B445" s="1"/>
      <c r="C445" s="16"/>
      <c r="D445" s="1"/>
      <c r="E445" s="1"/>
      <c r="F445" s="1"/>
      <c r="G445" s="1"/>
      <c r="H445" s="11"/>
      <c r="I445" s="11"/>
      <c r="J445" s="11"/>
      <c r="K445" s="2"/>
      <c r="L445" s="2"/>
      <c r="M445" s="1"/>
    </row>
    <row r="446" spans="1:13" x14ac:dyDescent="0.2">
      <c r="A446" s="1"/>
      <c r="B446" s="1"/>
      <c r="C446" s="16"/>
      <c r="D446" s="1"/>
      <c r="E446" s="1"/>
      <c r="F446" s="1"/>
      <c r="G446" s="1"/>
      <c r="H446" s="11"/>
      <c r="I446" s="11"/>
      <c r="J446" s="11"/>
      <c r="K446" s="2"/>
      <c r="L446" s="2"/>
      <c r="M446" s="1"/>
    </row>
    <row r="447" spans="1:13" x14ac:dyDescent="0.2">
      <c r="A447" s="1"/>
      <c r="B447" s="1"/>
      <c r="C447" s="16"/>
      <c r="D447" s="1"/>
      <c r="E447" s="1"/>
      <c r="F447" s="1"/>
      <c r="G447" s="1"/>
      <c r="H447" s="11"/>
      <c r="I447" s="11"/>
      <c r="J447" s="11"/>
      <c r="K447" s="2"/>
      <c r="L447" s="2"/>
      <c r="M447" s="1"/>
    </row>
    <row r="448" spans="1:13" x14ac:dyDescent="0.2">
      <c r="A448" s="1"/>
      <c r="B448" s="1"/>
      <c r="C448" s="16"/>
      <c r="D448" s="1"/>
      <c r="E448" s="1"/>
      <c r="F448" s="1"/>
      <c r="G448" s="1"/>
      <c r="H448" s="11"/>
      <c r="I448" s="11"/>
      <c r="J448" s="11"/>
      <c r="K448" s="2"/>
      <c r="L448" s="2"/>
      <c r="M448" s="1"/>
    </row>
    <row r="449" spans="1:13" x14ac:dyDescent="0.2">
      <c r="A449" s="1"/>
      <c r="B449" s="1"/>
      <c r="C449" s="16"/>
      <c r="D449" s="1"/>
      <c r="E449" s="1"/>
      <c r="F449" s="1"/>
      <c r="G449" s="1"/>
      <c r="H449" s="11"/>
      <c r="I449" s="11"/>
      <c r="J449" s="11"/>
      <c r="K449" s="2"/>
      <c r="L449" s="2"/>
      <c r="M449" s="1"/>
    </row>
    <row r="450" spans="1:13" x14ac:dyDescent="0.2">
      <c r="A450" s="1"/>
      <c r="B450" s="1"/>
      <c r="C450" s="16"/>
      <c r="D450" s="1"/>
      <c r="E450" s="1"/>
      <c r="F450" s="1"/>
      <c r="G450" s="1"/>
      <c r="H450" s="11"/>
      <c r="I450" s="11"/>
      <c r="J450" s="11"/>
      <c r="K450" s="2"/>
      <c r="L450" s="2"/>
      <c r="M450" s="1"/>
    </row>
    <row r="451" spans="1:13" x14ac:dyDescent="0.2">
      <c r="A451" s="1"/>
      <c r="B451" s="1"/>
      <c r="C451" s="16"/>
      <c r="D451" s="1"/>
      <c r="E451" s="1"/>
      <c r="F451" s="1"/>
      <c r="G451" s="1"/>
      <c r="H451" s="11"/>
      <c r="I451" s="11"/>
      <c r="J451" s="11"/>
      <c r="K451" s="2"/>
      <c r="L451" s="2"/>
      <c r="M451" s="1"/>
    </row>
    <row r="452" spans="1:13" x14ac:dyDescent="0.2">
      <c r="A452" s="1"/>
      <c r="B452" s="1"/>
      <c r="C452" s="16"/>
      <c r="D452" s="1"/>
      <c r="E452" s="1"/>
      <c r="F452" s="1"/>
      <c r="G452" s="1"/>
      <c r="H452" s="11"/>
      <c r="I452" s="11"/>
      <c r="J452" s="11"/>
      <c r="K452" s="2"/>
      <c r="L452" s="2"/>
      <c r="M452" s="1"/>
    </row>
    <row r="453" spans="1:13" x14ac:dyDescent="0.2">
      <c r="A453" s="1"/>
      <c r="B453" s="1"/>
      <c r="C453" s="16"/>
      <c r="D453" s="1"/>
      <c r="E453" s="1"/>
      <c r="F453" s="1"/>
      <c r="G453" s="1"/>
      <c r="H453" s="11"/>
      <c r="I453" s="11"/>
      <c r="J453" s="11"/>
      <c r="K453" s="2"/>
      <c r="L453" s="2"/>
      <c r="M453" s="1"/>
    </row>
    <row r="454" spans="1:13" x14ac:dyDescent="0.2">
      <c r="A454" s="1"/>
      <c r="B454" s="1"/>
      <c r="C454" s="16"/>
      <c r="D454" s="1"/>
      <c r="E454" s="1"/>
      <c r="F454" s="1"/>
      <c r="G454" s="1"/>
      <c r="H454" s="11"/>
      <c r="I454" s="11"/>
      <c r="J454" s="11"/>
      <c r="K454" s="2"/>
      <c r="L454" s="2"/>
      <c r="M454" s="1"/>
    </row>
    <row r="455" spans="1:13" x14ac:dyDescent="0.2">
      <c r="A455" s="1"/>
      <c r="B455" s="1"/>
      <c r="C455" s="16"/>
      <c r="D455" s="1"/>
      <c r="E455" s="1"/>
      <c r="F455" s="1"/>
      <c r="G455" s="1"/>
      <c r="H455" s="11"/>
      <c r="I455" s="11"/>
      <c r="J455" s="11"/>
      <c r="K455" s="2"/>
      <c r="L455" s="2"/>
      <c r="M455" s="1"/>
    </row>
    <row r="456" spans="1:13" x14ac:dyDescent="0.2">
      <c r="A456" s="1"/>
      <c r="B456" s="1"/>
      <c r="C456" s="16"/>
      <c r="D456" s="1"/>
      <c r="E456" s="1"/>
      <c r="F456" s="1"/>
      <c r="G456" s="1"/>
      <c r="H456" s="11"/>
      <c r="I456" s="11"/>
      <c r="J456" s="11"/>
      <c r="K456" s="2"/>
      <c r="L456" s="2"/>
      <c r="M456" s="1"/>
    </row>
    <row r="457" spans="1:13" x14ac:dyDescent="0.2">
      <c r="A457" s="1"/>
      <c r="B457" s="1"/>
      <c r="C457" s="16"/>
      <c r="D457" s="1"/>
      <c r="E457" s="1"/>
      <c r="F457" s="1"/>
      <c r="G457" s="1"/>
      <c r="H457" s="11"/>
      <c r="I457" s="11"/>
      <c r="J457" s="11"/>
      <c r="K457" s="2"/>
      <c r="L457" s="2"/>
      <c r="M457" s="1"/>
    </row>
    <row r="458" spans="1:13" x14ac:dyDescent="0.2">
      <c r="A458" s="1"/>
      <c r="B458" s="1"/>
      <c r="C458" s="16"/>
      <c r="D458" s="1"/>
      <c r="E458" s="1"/>
      <c r="F458" s="1"/>
      <c r="G458" s="1"/>
      <c r="H458" s="11"/>
      <c r="I458" s="11"/>
      <c r="J458" s="11"/>
      <c r="K458" s="2"/>
      <c r="L458" s="2"/>
      <c r="M458" s="1"/>
    </row>
    <row r="459" spans="1:13" x14ac:dyDescent="0.2">
      <c r="A459" s="1"/>
      <c r="B459" s="1"/>
      <c r="C459" s="16"/>
      <c r="D459" s="1"/>
      <c r="E459" s="1"/>
      <c r="F459" s="1"/>
      <c r="G459" s="1"/>
      <c r="H459" s="11"/>
      <c r="I459" s="11"/>
      <c r="J459" s="11"/>
      <c r="K459" s="2"/>
      <c r="L459" s="2"/>
      <c r="M459" s="1"/>
    </row>
    <row r="460" spans="1:13" x14ac:dyDescent="0.2">
      <c r="A460" s="1"/>
      <c r="B460" s="1"/>
      <c r="C460" s="16"/>
      <c r="D460" s="1"/>
      <c r="E460" s="1"/>
      <c r="F460" s="1"/>
      <c r="G460" s="1"/>
      <c r="H460" s="11"/>
      <c r="I460" s="11"/>
      <c r="J460" s="11"/>
      <c r="K460" s="2"/>
      <c r="L460" s="2"/>
      <c r="M460" s="1"/>
    </row>
    <row r="461" spans="1:13" x14ac:dyDescent="0.2">
      <c r="A461" s="1"/>
      <c r="B461" s="1"/>
      <c r="C461" s="16"/>
      <c r="D461" s="1"/>
      <c r="E461" s="1"/>
      <c r="F461" s="1"/>
      <c r="G461" s="1"/>
      <c r="H461" s="11"/>
      <c r="I461" s="11"/>
      <c r="J461" s="11"/>
      <c r="K461" s="2"/>
      <c r="L461" s="2"/>
      <c r="M461" s="1"/>
    </row>
    <row r="462" spans="1:13" x14ac:dyDescent="0.2">
      <c r="A462" s="1"/>
      <c r="B462" s="1"/>
      <c r="C462" s="16"/>
      <c r="D462" s="1"/>
      <c r="E462" s="1"/>
      <c r="F462" s="1"/>
      <c r="G462" s="1"/>
      <c r="H462" s="11"/>
      <c r="I462" s="11"/>
      <c r="J462" s="11"/>
      <c r="K462" s="2"/>
      <c r="L462" s="2"/>
      <c r="M462" s="1"/>
    </row>
    <row r="463" spans="1:13" x14ac:dyDescent="0.2">
      <c r="A463" s="1"/>
      <c r="B463" s="1"/>
      <c r="C463" s="16"/>
      <c r="D463" s="1"/>
      <c r="E463" s="1"/>
      <c r="F463" s="1"/>
      <c r="G463" s="1"/>
      <c r="H463" s="11"/>
      <c r="I463" s="11"/>
      <c r="J463" s="11"/>
      <c r="K463" s="2"/>
      <c r="L463" s="2"/>
      <c r="M463" s="1"/>
    </row>
    <row r="464" spans="1:13" x14ac:dyDescent="0.2">
      <c r="A464" s="1"/>
      <c r="B464" s="1"/>
      <c r="C464" s="16"/>
      <c r="D464" s="1"/>
      <c r="E464" s="1"/>
      <c r="F464" s="1"/>
      <c r="G464" s="1"/>
      <c r="H464" s="11"/>
      <c r="I464" s="11"/>
      <c r="J464" s="11"/>
      <c r="K464" s="2"/>
      <c r="L464" s="2"/>
      <c r="M464" s="1"/>
    </row>
    <row r="465" spans="1:13" x14ac:dyDescent="0.2">
      <c r="A465" s="1"/>
      <c r="B465" s="1"/>
      <c r="C465" s="16"/>
      <c r="D465" s="1"/>
      <c r="E465" s="1"/>
      <c r="F465" s="1"/>
      <c r="G465" s="1"/>
      <c r="H465" s="11"/>
      <c r="I465" s="11"/>
      <c r="J465" s="11"/>
      <c r="K465" s="2"/>
      <c r="L465" s="2"/>
      <c r="M465" s="1"/>
    </row>
    <row r="466" spans="1:13" x14ac:dyDescent="0.2">
      <c r="A466" s="1"/>
      <c r="B466" s="1"/>
      <c r="C466" s="16"/>
      <c r="D466" s="1"/>
      <c r="E466" s="1"/>
      <c r="F466" s="1"/>
      <c r="G466" s="1"/>
      <c r="H466" s="11"/>
      <c r="I466" s="11"/>
      <c r="J466" s="11"/>
      <c r="K466" s="2"/>
      <c r="L466" s="2"/>
      <c r="M466" s="1"/>
    </row>
    <row r="467" spans="1:13" x14ac:dyDescent="0.2">
      <c r="A467" s="1"/>
      <c r="B467" s="1"/>
      <c r="C467" s="16"/>
      <c r="D467" s="1"/>
      <c r="E467" s="1"/>
      <c r="F467" s="1"/>
      <c r="G467" s="1"/>
      <c r="H467" s="11"/>
      <c r="I467" s="11"/>
      <c r="J467" s="11"/>
      <c r="K467" s="2"/>
      <c r="L467" s="2"/>
      <c r="M467" s="1"/>
    </row>
    <row r="468" spans="1:13" x14ac:dyDescent="0.2">
      <c r="A468" s="1"/>
      <c r="B468" s="1"/>
      <c r="C468" s="16"/>
      <c r="D468" s="1"/>
      <c r="E468" s="1"/>
      <c r="F468" s="1"/>
      <c r="G468" s="1"/>
      <c r="H468" s="11"/>
      <c r="I468" s="11"/>
      <c r="J468" s="11"/>
      <c r="K468" s="2"/>
      <c r="L468" s="2"/>
      <c r="M468" s="1"/>
    </row>
    <row r="469" spans="1:13" x14ac:dyDescent="0.2">
      <c r="A469" s="1"/>
      <c r="B469" s="1"/>
      <c r="C469" s="16"/>
      <c r="D469" s="1"/>
      <c r="E469" s="1"/>
      <c r="F469" s="1"/>
      <c r="G469" s="1"/>
      <c r="H469" s="11"/>
      <c r="I469" s="11"/>
      <c r="J469" s="11"/>
      <c r="K469" s="2"/>
      <c r="L469" s="2"/>
      <c r="M469" s="1"/>
    </row>
    <row r="470" spans="1:13" x14ac:dyDescent="0.2">
      <c r="A470" s="1"/>
      <c r="B470" s="1"/>
      <c r="C470" s="16"/>
      <c r="D470" s="1"/>
      <c r="E470" s="1"/>
      <c r="F470" s="1"/>
      <c r="G470" s="1"/>
      <c r="H470" s="11"/>
      <c r="I470" s="11"/>
      <c r="J470" s="11"/>
      <c r="K470" s="2"/>
      <c r="L470" s="2"/>
      <c r="M470" s="1"/>
    </row>
    <row r="471" spans="1:13" x14ac:dyDescent="0.2">
      <c r="A471" s="1"/>
      <c r="B471" s="1"/>
      <c r="C471" s="16"/>
      <c r="D471" s="1"/>
      <c r="E471" s="1"/>
      <c r="F471" s="1"/>
      <c r="G471" s="1"/>
      <c r="H471" s="11"/>
      <c r="I471" s="11"/>
      <c r="J471" s="11"/>
      <c r="K471" s="2"/>
      <c r="L471" s="2"/>
      <c r="M471" s="1"/>
    </row>
    <row r="472" spans="1:13" x14ac:dyDescent="0.2">
      <c r="A472" s="1"/>
      <c r="B472" s="1"/>
      <c r="C472" s="16"/>
      <c r="D472" s="1"/>
      <c r="E472" s="1"/>
      <c r="F472" s="1"/>
      <c r="G472" s="1"/>
      <c r="H472" s="11"/>
      <c r="I472" s="11"/>
      <c r="J472" s="11"/>
      <c r="K472" s="2"/>
      <c r="L472" s="2"/>
      <c r="M472" s="1"/>
    </row>
    <row r="473" spans="1:13" x14ac:dyDescent="0.2">
      <c r="A473" s="1"/>
      <c r="B473" s="1"/>
      <c r="C473" s="16"/>
      <c r="D473" s="1"/>
      <c r="E473" s="1"/>
      <c r="F473" s="1"/>
      <c r="G473" s="1"/>
      <c r="H473" s="11"/>
      <c r="I473" s="11"/>
      <c r="J473" s="11"/>
      <c r="K473" s="2"/>
      <c r="L473" s="2"/>
      <c r="M473" s="1"/>
    </row>
    <row r="474" spans="1:13" x14ac:dyDescent="0.2">
      <c r="A474" s="1"/>
      <c r="B474" s="1"/>
      <c r="C474" s="16"/>
      <c r="D474" s="1"/>
      <c r="E474" s="1"/>
      <c r="F474" s="1"/>
      <c r="G474" s="1"/>
      <c r="H474" s="11"/>
      <c r="I474" s="11"/>
      <c r="J474" s="11"/>
      <c r="K474" s="2"/>
      <c r="L474" s="2"/>
      <c r="M474" s="1"/>
    </row>
    <row r="475" spans="1:13" x14ac:dyDescent="0.2">
      <c r="A475" s="1"/>
      <c r="B475" s="1"/>
      <c r="C475" s="16"/>
      <c r="D475" s="1"/>
      <c r="E475" s="1"/>
      <c r="F475" s="1"/>
      <c r="G475" s="1"/>
      <c r="H475" s="11"/>
      <c r="I475" s="11"/>
      <c r="J475" s="11"/>
      <c r="K475" s="2"/>
      <c r="L475" s="2"/>
      <c r="M475" s="1"/>
    </row>
    <row r="476" spans="1:13" x14ac:dyDescent="0.2">
      <c r="A476" s="1"/>
      <c r="B476" s="1"/>
      <c r="C476" s="16"/>
      <c r="D476" s="1"/>
      <c r="E476" s="1"/>
      <c r="F476" s="1"/>
      <c r="G476" s="1"/>
      <c r="H476" s="11"/>
      <c r="I476" s="11"/>
      <c r="J476" s="11"/>
      <c r="K476" s="2"/>
      <c r="L476" s="2"/>
      <c r="M476" s="1"/>
    </row>
    <row r="477" spans="1:13" x14ac:dyDescent="0.2">
      <c r="A477" s="1"/>
      <c r="B477" s="1"/>
      <c r="C477" s="16"/>
      <c r="D477" s="1"/>
      <c r="E477" s="1"/>
      <c r="F477" s="1"/>
      <c r="G477" s="1"/>
      <c r="H477" s="11"/>
      <c r="I477" s="11"/>
      <c r="J477" s="11"/>
      <c r="K477" s="2"/>
      <c r="L477" s="2"/>
      <c r="M477" s="1"/>
    </row>
    <row r="478" spans="1:13" x14ac:dyDescent="0.2">
      <c r="A478" s="1"/>
      <c r="B478" s="1"/>
      <c r="C478" s="16"/>
      <c r="D478" s="1"/>
      <c r="E478" s="1"/>
      <c r="F478" s="1"/>
      <c r="G478" s="1"/>
      <c r="H478" s="11"/>
      <c r="I478" s="11"/>
      <c r="J478" s="11"/>
      <c r="K478" s="2"/>
      <c r="L478" s="2"/>
      <c r="M478" s="1"/>
    </row>
    <row r="479" spans="1:13" x14ac:dyDescent="0.2">
      <c r="A479" s="1"/>
      <c r="B479" s="1"/>
      <c r="C479" s="16"/>
      <c r="D479" s="1"/>
      <c r="E479" s="1"/>
      <c r="F479" s="1"/>
      <c r="G479" s="1"/>
      <c r="H479" s="11"/>
      <c r="I479" s="11"/>
      <c r="J479" s="11"/>
      <c r="K479" s="2"/>
      <c r="L479" s="2"/>
      <c r="M479" s="1"/>
    </row>
    <row r="480" spans="1:13" x14ac:dyDescent="0.2">
      <c r="A480" s="1"/>
      <c r="B480" s="1"/>
      <c r="C480" s="16"/>
      <c r="D480" s="1"/>
      <c r="E480" s="1"/>
      <c r="F480" s="1"/>
      <c r="G480" s="1"/>
      <c r="H480" s="11"/>
      <c r="I480" s="11"/>
      <c r="J480" s="11"/>
      <c r="K480" s="2"/>
      <c r="L480" s="2"/>
      <c r="M480" s="1"/>
    </row>
    <row r="481" spans="1:13" x14ac:dyDescent="0.2">
      <c r="A481" s="1"/>
      <c r="B481" s="1"/>
      <c r="C481" s="16"/>
      <c r="D481" s="1"/>
      <c r="E481" s="1"/>
      <c r="F481" s="1"/>
      <c r="G481" s="1"/>
      <c r="H481" s="11"/>
      <c r="I481" s="11"/>
      <c r="J481" s="11"/>
      <c r="K481" s="2"/>
      <c r="L481" s="2"/>
      <c r="M481" s="1"/>
    </row>
    <row r="482" spans="1:13" x14ac:dyDescent="0.2">
      <c r="A482" s="1"/>
      <c r="B482" s="1"/>
      <c r="C482" s="16"/>
      <c r="D482" s="1"/>
      <c r="E482" s="1"/>
      <c r="F482" s="1"/>
      <c r="G482" s="1"/>
      <c r="H482" s="11"/>
      <c r="I482" s="11"/>
      <c r="J482" s="11"/>
      <c r="K482" s="2"/>
      <c r="L482" s="2"/>
      <c r="M482" s="1"/>
    </row>
    <row r="483" spans="1:13" x14ac:dyDescent="0.2">
      <c r="A483" s="1"/>
      <c r="B483" s="1"/>
      <c r="C483" s="16"/>
      <c r="D483" s="1"/>
      <c r="E483" s="1"/>
      <c r="F483" s="1"/>
      <c r="G483" s="1"/>
      <c r="H483" s="11"/>
      <c r="I483" s="11"/>
      <c r="J483" s="11"/>
      <c r="K483" s="2"/>
      <c r="L483" s="2"/>
      <c r="M483" s="1"/>
    </row>
    <row r="484" spans="1:13" x14ac:dyDescent="0.2">
      <c r="A484" s="1"/>
      <c r="B484" s="1"/>
      <c r="C484" s="16"/>
      <c r="D484" s="1"/>
      <c r="E484" s="1"/>
      <c r="F484" s="1"/>
      <c r="G484" s="1"/>
      <c r="H484" s="11"/>
      <c r="I484" s="11"/>
      <c r="J484" s="11"/>
      <c r="K484" s="2"/>
      <c r="L484" s="2"/>
      <c r="M484" s="1"/>
    </row>
    <row r="485" spans="1:13" x14ac:dyDescent="0.2">
      <c r="A485" s="1"/>
      <c r="B485" s="1"/>
      <c r="C485" s="16"/>
      <c r="D485" s="1"/>
      <c r="E485" s="1"/>
      <c r="F485" s="1"/>
      <c r="G485" s="1"/>
      <c r="H485" s="11"/>
      <c r="I485" s="11"/>
      <c r="J485" s="11"/>
      <c r="K485" s="2"/>
      <c r="L485" s="2"/>
      <c r="M485" s="1"/>
    </row>
    <row r="486" spans="1:13" x14ac:dyDescent="0.2">
      <c r="A486" s="1"/>
      <c r="B486" s="1"/>
      <c r="C486" s="16"/>
      <c r="D486" s="1"/>
      <c r="E486" s="1"/>
      <c r="F486" s="1"/>
      <c r="G486" s="1"/>
      <c r="H486" s="11"/>
      <c r="I486" s="11"/>
      <c r="J486" s="11"/>
      <c r="K486" s="2"/>
      <c r="L486" s="2"/>
      <c r="M486" s="1"/>
    </row>
    <row r="487" spans="1:13" x14ac:dyDescent="0.2">
      <c r="A487" s="1"/>
      <c r="B487" s="1"/>
      <c r="C487" s="16"/>
      <c r="D487" s="1"/>
      <c r="E487" s="1"/>
      <c r="F487" s="1"/>
      <c r="G487" s="1"/>
      <c r="H487" s="11"/>
      <c r="I487" s="11"/>
      <c r="J487" s="11"/>
      <c r="K487" s="2"/>
      <c r="L487" s="2"/>
      <c r="M487" s="1"/>
    </row>
    <row r="488" spans="1:13" x14ac:dyDescent="0.2">
      <c r="A488" s="1"/>
      <c r="B488" s="1"/>
      <c r="C488" s="16"/>
      <c r="D488" s="1"/>
      <c r="E488" s="1"/>
      <c r="F488" s="1"/>
      <c r="G488" s="1"/>
      <c r="H488" s="11"/>
      <c r="I488" s="11"/>
      <c r="J488" s="11"/>
      <c r="K488" s="2"/>
      <c r="L488" s="2"/>
      <c r="M488" s="1"/>
    </row>
    <row r="489" spans="1:13" x14ac:dyDescent="0.2">
      <c r="A489" s="1"/>
      <c r="B489" s="1"/>
      <c r="C489" s="16"/>
      <c r="D489" s="1"/>
      <c r="E489" s="1"/>
      <c r="F489" s="1"/>
      <c r="G489" s="1"/>
      <c r="H489" s="11"/>
      <c r="I489" s="11"/>
      <c r="J489" s="11"/>
      <c r="K489" s="2"/>
      <c r="L489" s="2"/>
      <c r="M489" s="1"/>
    </row>
    <row r="490" spans="1:13" x14ac:dyDescent="0.2">
      <c r="A490" s="1"/>
      <c r="B490" s="1"/>
      <c r="C490" s="16"/>
      <c r="D490" s="1"/>
      <c r="E490" s="1"/>
      <c r="F490" s="1"/>
      <c r="G490" s="1"/>
      <c r="H490" s="11"/>
      <c r="I490" s="11"/>
      <c r="J490" s="11"/>
      <c r="K490" s="2"/>
      <c r="L490" s="2"/>
      <c r="M490" s="1"/>
    </row>
    <row r="491" spans="1:13" x14ac:dyDescent="0.2">
      <c r="A491" s="1"/>
      <c r="B491" s="1"/>
      <c r="C491" s="16"/>
      <c r="D491" s="1"/>
      <c r="E491" s="1"/>
      <c r="F491" s="1"/>
      <c r="G491" s="1"/>
      <c r="H491" s="11"/>
      <c r="I491" s="11"/>
      <c r="J491" s="11"/>
      <c r="K491" s="2"/>
      <c r="L491" s="2"/>
      <c r="M491" s="1"/>
    </row>
    <row r="492" spans="1:13" x14ac:dyDescent="0.2">
      <c r="A492" s="1"/>
      <c r="B492" s="1"/>
      <c r="C492" s="16"/>
      <c r="D492" s="1"/>
      <c r="E492" s="1"/>
      <c r="F492" s="1"/>
      <c r="G492" s="1"/>
      <c r="H492" s="11"/>
      <c r="I492" s="11"/>
      <c r="J492" s="11"/>
      <c r="K492" s="2"/>
      <c r="L492" s="2"/>
      <c r="M492" s="1"/>
    </row>
    <row r="493" spans="1:13" x14ac:dyDescent="0.2">
      <c r="A493" s="1"/>
      <c r="B493" s="1"/>
      <c r="C493" s="16"/>
      <c r="D493" s="1"/>
      <c r="E493" s="1"/>
      <c r="F493" s="1"/>
      <c r="G493" s="1"/>
      <c r="H493" s="11"/>
      <c r="I493" s="11"/>
      <c r="J493" s="11"/>
      <c r="K493" s="2"/>
      <c r="L493" s="2"/>
      <c r="M493" s="1"/>
    </row>
    <row r="494" spans="1:13" x14ac:dyDescent="0.2">
      <c r="A494" s="1"/>
      <c r="B494" s="1"/>
      <c r="C494" s="16"/>
      <c r="D494" s="1"/>
      <c r="E494" s="1"/>
      <c r="F494" s="1"/>
      <c r="G494" s="1"/>
      <c r="H494" s="11"/>
      <c r="I494" s="11"/>
      <c r="J494" s="11"/>
      <c r="K494" s="2"/>
      <c r="L494" s="2"/>
      <c r="M494" s="1"/>
    </row>
    <row r="495" spans="1:13" x14ac:dyDescent="0.2">
      <c r="A495" s="1"/>
      <c r="B495" s="1"/>
      <c r="C495" s="16"/>
      <c r="D495" s="1"/>
      <c r="E495" s="1"/>
      <c r="F495" s="1"/>
      <c r="G495" s="1"/>
      <c r="H495" s="11"/>
      <c r="I495" s="11"/>
      <c r="J495" s="11"/>
      <c r="K495" s="2"/>
      <c r="L495" s="2"/>
      <c r="M495" s="1"/>
    </row>
    <row r="496" spans="1:13" x14ac:dyDescent="0.2">
      <c r="A496" s="1"/>
      <c r="B496" s="1"/>
      <c r="C496" s="16"/>
      <c r="D496" s="1"/>
      <c r="E496" s="1"/>
      <c r="F496" s="1"/>
      <c r="G496" s="1"/>
      <c r="H496" s="11"/>
      <c r="I496" s="11"/>
      <c r="J496" s="11"/>
      <c r="K496" s="2"/>
      <c r="L496" s="2"/>
      <c r="M496" s="1"/>
    </row>
    <row r="497" spans="1:13" x14ac:dyDescent="0.2">
      <c r="A497" s="1"/>
      <c r="B497" s="1"/>
      <c r="C497" s="16"/>
      <c r="D497" s="1"/>
      <c r="E497" s="1"/>
      <c r="F497" s="1"/>
      <c r="G497" s="1"/>
      <c r="H497" s="11"/>
      <c r="I497" s="11"/>
      <c r="J497" s="11"/>
      <c r="K497" s="2"/>
      <c r="L497" s="2"/>
      <c r="M497" s="1"/>
    </row>
    <row r="498" spans="1:13" x14ac:dyDescent="0.2">
      <c r="A498" s="1"/>
      <c r="B498" s="1"/>
      <c r="C498" s="16"/>
      <c r="D498" s="1"/>
      <c r="E498" s="1"/>
      <c r="F498" s="1"/>
      <c r="G498" s="1"/>
      <c r="H498" s="11"/>
      <c r="I498" s="11"/>
      <c r="J498" s="11"/>
      <c r="K498" s="2"/>
      <c r="L498" s="2"/>
      <c r="M498" s="1"/>
    </row>
    <row r="499" spans="1:13" x14ac:dyDescent="0.2">
      <c r="A499" s="1"/>
      <c r="B499" s="1"/>
      <c r="C499" s="16"/>
      <c r="D499" s="1"/>
      <c r="E499" s="1"/>
      <c r="F499" s="1"/>
      <c r="G499" s="1"/>
      <c r="H499" s="11"/>
      <c r="I499" s="11"/>
      <c r="J499" s="11"/>
      <c r="K499" s="2"/>
      <c r="L499" s="2"/>
      <c r="M499" s="1"/>
    </row>
    <row r="500" spans="1:13" x14ac:dyDescent="0.2">
      <c r="A500" s="1"/>
      <c r="B500" s="1"/>
      <c r="C500" s="16"/>
      <c r="D500" s="1"/>
      <c r="E500" s="1"/>
      <c r="F500" s="1"/>
      <c r="G500" s="1"/>
      <c r="H500" s="11"/>
      <c r="I500" s="11"/>
      <c r="J500" s="11"/>
      <c r="K500" s="2"/>
      <c r="L500" s="2"/>
      <c r="M500" s="1"/>
    </row>
    <row r="501" spans="1:13" x14ac:dyDescent="0.2">
      <c r="A501" s="1"/>
      <c r="B501" s="1"/>
      <c r="C501" s="16"/>
      <c r="D501" s="1"/>
      <c r="E501" s="1"/>
      <c r="F501" s="1"/>
      <c r="G501" s="1"/>
      <c r="H501" s="11"/>
      <c r="I501" s="11"/>
      <c r="J501" s="11"/>
      <c r="K501" s="2"/>
      <c r="L501" s="2"/>
      <c r="M501" s="1"/>
    </row>
    <row r="502" spans="1:13" x14ac:dyDescent="0.2">
      <c r="A502" s="1"/>
      <c r="B502" s="1"/>
      <c r="C502" s="16"/>
      <c r="D502" s="1"/>
      <c r="E502" s="1"/>
      <c r="F502" s="1"/>
      <c r="G502" s="1"/>
      <c r="H502" s="11"/>
      <c r="I502" s="11"/>
      <c r="J502" s="11"/>
      <c r="K502" s="2"/>
      <c r="L502" s="2"/>
      <c r="M502" s="1"/>
    </row>
    <row r="503" spans="1:13" x14ac:dyDescent="0.2">
      <c r="A503" s="1"/>
      <c r="B503" s="1"/>
      <c r="C503" s="16"/>
      <c r="D503" s="1"/>
      <c r="E503" s="1"/>
      <c r="F503" s="1"/>
      <c r="G503" s="1"/>
      <c r="H503" s="11"/>
      <c r="I503" s="11"/>
      <c r="J503" s="11"/>
      <c r="K503" s="2"/>
      <c r="L503" s="2"/>
      <c r="M503" s="1"/>
    </row>
    <row r="504" spans="1:13" x14ac:dyDescent="0.2">
      <c r="A504" s="1"/>
      <c r="B504" s="1"/>
      <c r="C504" s="16"/>
      <c r="D504" s="1"/>
      <c r="E504" s="1"/>
      <c r="F504" s="1"/>
      <c r="G504" s="1"/>
      <c r="H504" s="11"/>
      <c r="I504" s="11"/>
      <c r="J504" s="11"/>
      <c r="K504" s="2"/>
      <c r="L504" s="2"/>
      <c r="M504" s="1"/>
    </row>
    <row r="505" spans="1:13" x14ac:dyDescent="0.2">
      <c r="A505" s="1"/>
      <c r="B505" s="1"/>
      <c r="C505" s="16"/>
      <c r="D505" s="1"/>
      <c r="E505" s="1"/>
      <c r="F505" s="1"/>
      <c r="G505" s="1"/>
      <c r="H505" s="11"/>
      <c r="I505" s="11"/>
      <c r="J505" s="11"/>
      <c r="K505" s="2"/>
      <c r="L505" s="2"/>
      <c r="M505" s="1"/>
    </row>
    <row r="506" spans="1:13" x14ac:dyDescent="0.2">
      <c r="A506" s="1"/>
      <c r="B506" s="1"/>
      <c r="C506" s="16"/>
      <c r="D506" s="1"/>
      <c r="E506" s="1"/>
      <c r="F506" s="1"/>
      <c r="G506" s="1"/>
      <c r="H506" s="11"/>
      <c r="I506" s="11"/>
      <c r="J506" s="11"/>
      <c r="K506" s="2"/>
      <c r="L506" s="2"/>
      <c r="M506" s="1"/>
    </row>
    <row r="507" spans="1:13" x14ac:dyDescent="0.2">
      <c r="A507" s="1"/>
      <c r="B507" s="1"/>
      <c r="C507" s="16"/>
      <c r="D507" s="1"/>
      <c r="E507" s="1"/>
      <c r="F507" s="1"/>
      <c r="G507" s="1"/>
      <c r="H507" s="11"/>
      <c r="I507" s="11"/>
      <c r="J507" s="11"/>
      <c r="K507" s="2"/>
      <c r="L507" s="2"/>
      <c r="M507" s="1"/>
    </row>
    <row r="508" spans="1:13" x14ac:dyDescent="0.2">
      <c r="A508" s="1"/>
      <c r="B508" s="1"/>
      <c r="C508" s="16"/>
      <c r="D508" s="1"/>
      <c r="E508" s="1"/>
      <c r="F508" s="1"/>
      <c r="G508" s="1"/>
      <c r="H508" s="11"/>
      <c r="I508" s="11"/>
      <c r="J508" s="11"/>
      <c r="K508" s="2"/>
      <c r="L508" s="2"/>
      <c r="M508" s="1"/>
    </row>
    <row r="509" spans="1:13" x14ac:dyDescent="0.2">
      <c r="A509" s="1"/>
      <c r="B509" s="1"/>
      <c r="C509" s="16"/>
      <c r="D509" s="1"/>
      <c r="E509" s="1"/>
      <c r="F509" s="1"/>
      <c r="G509" s="1"/>
      <c r="H509" s="11"/>
      <c r="I509" s="11"/>
      <c r="J509" s="11"/>
      <c r="K509" s="2"/>
      <c r="L509" s="2"/>
      <c r="M509" s="1"/>
    </row>
    <row r="510" spans="1:13" x14ac:dyDescent="0.2">
      <c r="A510" s="1"/>
      <c r="B510" s="1"/>
      <c r="C510" s="16"/>
      <c r="D510" s="1"/>
      <c r="E510" s="1"/>
      <c r="F510" s="1"/>
      <c r="G510" s="1"/>
      <c r="H510" s="11"/>
      <c r="I510" s="11"/>
      <c r="J510" s="11"/>
      <c r="K510" s="2"/>
      <c r="L510" s="2"/>
      <c r="M510" s="1"/>
    </row>
    <row r="511" spans="1:13" x14ac:dyDescent="0.2">
      <c r="A511" s="1"/>
      <c r="B511" s="1"/>
      <c r="C511" s="16"/>
      <c r="D511" s="1"/>
      <c r="E511" s="1"/>
      <c r="F511" s="1"/>
      <c r="G511" s="1"/>
      <c r="H511" s="11"/>
      <c r="I511" s="11"/>
      <c r="J511" s="11"/>
      <c r="K511" s="2"/>
      <c r="L511" s="2"/>
      <c r="M511" s="1"/>
    </row>
    <row r="512" spans="1:13" x14ac:dyDescent="0.2">
      <c r="A512" s="1"/>
      <c r="B512" s="1"/>
      <c r="C512" s="16"/>
      <c r="D512" s="1"/>
      <c r="E512" s="1"/>
      <c r="F512" s="1"/>
      <c r="G512" s="1"/>
      <c r="H512" s="11"/>
      <c r="I512" s="11"/>
      <c r="J512" s="11"/>
      <c r="K512" s="2"/>
      <c r="L512" s="2"/>
      <c r="M512" s="1"/>
    </row>
    <row r="513" spans="1:13" x14ac:dyDescent="0.2">
      <c r="A513" s="1"/>
      <c r="B513" s="1"/>
      <c r="C513" s="16"/>
      <c r="D513" s="1"/>
      <c r="E513" s="1"/>
      <c r="F513" s="1"/>
      <c r="G513" s="1"/>
      <c r="H513" s="11"/>
      <c r="I513" s="11"/>
      <c r="J513" s="11"/>
      <c r="K513" s="2"/>
      <c r="L513" s="2"/>
      <c r="M513" s="1"/>
    </row>
    <row r="514" spans="1:13" x14ac:dyDescent="0.2">
      <c r="A514" s="1"/>
      <c r="B514" s="1"/>
      <c r="C514" s="16"/>
      <c r="D514" s="1"/>
      <c r="E514" s="1"/>
      <c r="F514" s="1"/>
      <c r="G514" s="1"/>
      <c r="H514" s="11"/>
      <c r="I514" s="11"/>
      <c r="J514" s="11"/>
      <c r="K514" s="2"/>
      <c r="L514" s="2"/>
      <c r="M514" s="1"/>
    </row>
    <row r="515" spans="1:13" x14ac:dyDescent="0.2">
      <c r="A515" s="1"/>
      <c r="B515" s="1"/>
      <c r="C515" s="16"/>
      <c r="D515" s="1"/>
      <c r="E515" s="1"/>
      <c r="F515" s="1"/>
      <c r="G515" s="1"/>
      <c r="H515" s="11"/>
      <c r="I515" s="11"/>
      <c r="J515" s="11"/>
      <c r="K515" s="2"/>
      <c r="L515" s="2"/>
      <c r="M515" s="1"/>
    </row>
    <row r="516" spans="1:13" x14ac:dyDescent="0.2">
      <c r="A516" s="1"/>
      <c r="B516" s="1"/>
      <c r="C516" s="16"/>
      <c r="D516" s="1"/>
      <c r="E516" s="1"/>
      <c r="F516" s="1"/>
      <c r="G516" s="1"/>
      <c r="H516" s="11"/>
      <c r="I516" s="11"/>
      <c r="J516" s="11"/>
      <c r="K516" s="2"/>
      <c r="L516" s="2"/>
      <c r="M516" s="1"/>
    </row>
    <row r="517" spans="1:13" x14ac:dyDescent="0.2">
      <c r="A517" s="1"/>
      <c r="B517" s="1"/>
      <c r="C517" s="16"/>
      <c r="D517" s="1"/>
      <c r="E517" s="1"/>
      <c r="F517" s="1"/>
      <c r="G517" s="1"/>
      <c r="H517" s="11"/>
      <c r="I517" s="11"/>
      <c r="J517" s="11"/>
      <c r="K517" s="2"/>
      <c r="L517" s="2"/>
      <c r="M517" s="1"/>
    </row>
    <row r="518" spans="1:13" x14ac:dyDescent="0.2">
      <c r="A518" s="1"/>
      <c r="B518" s="1"/>
      <c r="C518" s="16"/>
      <c r="D518" s="1"/>
      <c r="E518" s="1"/>
      <c r="F518" s="1"/>
      <c r="G518" s="1"/>
      <c r="H518" s="11"/>
      <c r="I518" s="11"/>
      <c r="J518" s="11"/>
      <c r="K518" s="2"/>
      <c r="L518" s="2"/>
      <c r="M518" s="1"/>
    </row>
    <row r="519" spans="1:13" x14ac:dyDescent="0.2">
      <c r="A519" s="1"/>
      <c r="B519" s="1"/>
      <c r="C519" s="16"/>
      <c r="D519" s="1"/>
      <c r="E519" s="1"/>
      <c r="F519" s="1"/>
      <c r="G519" s="1"/>
      <c r="H519" s="11"/>
      <c r="I519" s="11"/>
      <c r="J519" s="11"/>
      <c r="K519" s="2"/>
      <c r="L519" s="2"/>
      <c r="M519" s="1"/>
    </row>
    <row r="520" spans="1:13" x14ac:dyDescent="0.2">
      <c r="A520" s="1"/>
      <c r="B520" s="1"/>
      <c r="C520" s="16"/>
      <c r="D520" s="1"/>
      <c r="E520" s="1"/>
      <c r="F520" s="1"/>
      <c r="G520" s="1"/>
      <c r="H520" s="11"/>
      <c r="I520" s="11"/>
      <c r="J520" s="11"/>
      <c r="K520" s="2"/>
      <c r="L520" s="2"/>
      <c r="M520" s="1"/>
    </row>
    <row r="521" spans="1:13" x14ac:dyDescent="0.2">
      <c r="A521" s="1"/>
      <c r="B521" s="1"/>
      <c r="C521" s="16"/>
      <c r="D521" s="1"/>
      <c r="E521" s="1"/>
      <c r="F521" s="1"/>
      <c r="G521" s="1"/>
      <c r="H521" s="11"/>
      <c r="I521" s="11"/>
      <c r="J521" s="11"/>
      <c r="K521" s="2"/>
      <c r="L521" s="2"/>
      <c r="M521" s="1"/>
    </row>
    <row r="522" spans="1:13" x14ac:dyDescent="0.2">
      <c r="A522" s="1"/>
      <c r="B522" s="1"/>
      <c r="C522" s="16"/>
      <c r="D522" s="1"/>
      <c r="E522" s="1"/>
      <c r="F522" s="1"/>
      <c r="G522" s="1"/>
      <c r="H522" s="11"/>
      <c r="I522" s="11"/>
      <c r="J522" s="11"/>
      <c r="K522" s="2"/>
      <c r="L522" s="2"/>
      <c r="M522" s="1"/>
    </row>
    <row r="523" spans="1:13" x14ac:dyDescent="0.2">
      <c r="A523" s="1"/>
      <c r="B523" s="1"/>
      <c r="C523" s="16"/>
      <c r="D523" s="1"/>
      <c r="E523" s="1"/>
      <c r="F523" s="1"/>
      <c r="G523" s="1"/>
      <c r="H523" s="11"/>
      <c r="I523" s="11"/>
      <c r="J523" s="11"/>
      <c r="K523" s="2"/>
      <c r="L523" s="2"/>
      <c r="M523" s="1"/>
    </row>
    <row r="524" spans="1:13" x14ac:dyDescent="0.2">
      <c r="A524" s="1"/>
      <c r="B524" s="1"/>
      <c r="C524" s="16"/>
      <c r="D524" s="1"/>
      <c r="E524" s="1"/>
      <c r="F524" s="1"/>
      <c r="G524" s="1"/>
      <c r="H524" s="11"/>
      <c r="I524" s="11"/>
      <c r="J524" s="11"/>
      <c r="K524" s="2"/>
      <c r="L524" s="2"/>
      <c r="M524" s="1"/>
    </row>
    <row r="525" spans="1:13" x14ac:dyDescent="0.2">
      <c r="A525" s="1"/>
      <c r="B525" s="1"/>
      <c r="C525" s="16"/>
      <c r="D525" s="1"/>
      <c r="E525" s="1"/>
      <c r="F525" s="1"/>
      <c r="G525" s="1"/>
      <c r="H525" s="11"/>
      <c r="I525" s="11"/>
      <c r="J525" s="11"/>
      <c r="K525" s="2"/>
      <c r="L525" s="2"/>
      <c r="M525" s="1"/>
    </row>
    <row r="526" spans="1:13" x14ac:dyDescent="0.2">
      <c r="A526" s="1"/>
      <c r="B526" s="1"/>
      <c r="C526" s="16"/>
      <c r="D526" s="1"/>
      <c r="E526" s="1"/>
      <c r="F526" s="1"/>
      <c r="G526" s="1"/>
      <c r="H526" s="11"/>
      <c r="I526" s="11"/>
      <c r="J526" s="11"/>
      <c r="K526" s="2"/>
      <c r="L526" s="2"/>
      <c r="M526" s="1"/>
    </row>
    <row r="527" spans="1:13" x14ac:dyDescent="0.2">
      <c r="A527" s="1"/>
      <c r="B527" s="1"/>
      <c r="C527" s="16"/>
      <c r="D527" s="1"/>
      <c r="E527" s="1"/>
      <c r="F527" s="1"/>
      <c r="G527" s="1"/>
      <c r="H527" s="11"/>
      <c r="I527" s="11"/>
      <c r="J527" s="11"/>
      <c r="K527" s="2"/>
      <c r="L527" s="2"/>
      <c r="M527" s="1"/>
    </row>
    <row r="528" spans="1:13" x14ac:dyDescent="0.2">
      <c r="A528" s="1"/>
      <c r="B528" s="1"/>
      <c r="C528" s="16"/>
      <c r="D528" s="1"/>
      <c r="E528" s="1"/>
      <c r="F528" s="1"/>
      <c r="G528" s="1"/>
      <c r="H528" s="11"/>
      <c r="I528" s="11"/>
      <c r="J528" s="11"/>
      <c r="K528" s="2"/>
      <c r="L528" s="2"/>
      <c r="M528" s="1"/>
    </row>
    <row r="529" spans="1:13" x14ac:dyDescent="0.2">
      <c r="A529" s="1"/>
      <c r="B529" s="1"/>
      <c r="C529" s="16"/>
      <c r="D529" s="1"/>
      <c r="E529" s="1"/>
      <c r="F529" s="1"/>
      <c r="G529" s="1"/>
      <c r="H529" s="11"/>
      <c r="I529" s="11"/>
      <c r="J529" s="11"/>
      <c r="K529" s="2"/>
      <c r="L529" s="2"/>
      <c r="M529" s="1"/>
    </row>
    <row r="530" spans="1:13" x14ac:dyDescent="0.2">
      <c r="A530" s="1"/>
      <c r="B530" s="1"/>
      <c r="C530" s="16"/>
      <c r="D530" s="1"/>
      <c r="E530" s="1"/>
      <c r="F530" s="1"/>
      <c r="G530" s="1"/>
      <c r="H530" s="11"/>
      <c r="I530" s="11"/>
      <c r="J530" s="11"/>
      <c r="K530" s="2"/>
      <c r="L530" s="2"/>
      <c r="M530" s="1"/>
    </row>
    <row r="531" spans="1:13" x14ac:dyDescent="0.2">
      <c r="A531" s="1"/>
      <c r="B531" s="1"/>
      <c r="C531" s="16"/>
      <c r="D531" s="1"/>
      <c r="E531" s="1"/>
      <c r="F531" s="1"/>
      <c r="G531" s="1"/>
      <c r="H531" s="11"/>
      <c r="I531" s="11"/>
      <c r="J531" s="11"/>
      <c r="K531" s="2"/>
      <c r="L531" s="2"/>
      <c r="M531" s="1"/>
    </row>
    <row r="532" spans="1:13" x14ac:dyDescent="0.2">
      <c r="A532" s="1"/>
      <c r="B532" s="1"/>
      <c r="C532" s="16"/>
      <c r="D532" s="1"/>
      <c r="E532" s="1"/>
      <c r="F532" s="1"/>
      <c r="G532" s="1"/>
      <c r="H532" s="11"/>
      <c r="I532" s="11"/>
      <c r="J532" s="11"/>
      <c r="K532" s="2"/>
      <c r="L532" s="2"/>
      <c r="M532" s="1"/>
    </row>
    <row r="533" spans="1:13" x14ac:dyDescent="0.2">
      <c r="A533" s="1"/>
      <c r="B533" s="1"/>
      <c r="C533" s="16"/>
      <c r="D533" s="1"/>
      <c r="E533" s="1"/>
      <c r="F533" s="1"/>
      <c r="G533" s="1"/>
      <c r="H533" s="11"/>
      <c r="I533" s="11"/>
      <c r="J533" s="11"/>
      <c r="K533" s="2"/>
      <c r="L533" s="2"/>
      <c r="M533" s="1"/>
    </row>
    <row r="534" spans="1:13" x14ac:dyDescent="0.2">
      <c r="A534" s="1"/>
      <c r="B534" s="1"/>
      <c r="C534" s="16"/>
      <c r="D534" s="1"/>
      <c r="E534" s="1"/>
      <c r="F534" s="1"/>
      <c r="G534" s="1"/>
      <c r="H534" s="11"/>
      <c r="I534" s="11"/>
      <c r="J534" s="11"/>
      <c r="K534" s="2"/>
      <c r="L534" s="2"/>
      <c r="M534" s="1"/>
    </row>
    <row r="535" spans="1:13" x14ac:dyDescent="0.2">
      <c r="A535" s="1"/>
      <c r="B535" s="1"/>
      <c r="C535" s="16"/>
      <c r="D535" s="1"/>
      <c r="E535" s="1"/>
      <c r="F535" s="1"/>
      <c r="G535" s="1"/>
      <c r="H535" s="11"/>
      <c r="I535" s="11"/>
      <c r="J535" s="11"/>
      <c r="K535" s="2"/>
      <c r="L535" s="2"/>
      <c r="M535" s="1"/>
    </row>
    <row r="536" spans="1:13" x14ac:dyDescent="0.2">
      <c r="A536" s="1"/>
      <c r="B536" s="1"/>
      <c r="C536" s="16"/>
      <c r="D536" s="1"/>
      <c r="E536" s="1"/>
      <c r="F536" s="1"/>
      <c r="G536" s="1"/>
      <c r="H536" s="11"/>
      <c r="I536" s="11"/>
      <c r="J536" s="11"/>
      <c r="K536" s="2"/>
      <c r="L536" s="2"/>
      <c r="M536" s="1"/>
    </row>
    <row r="537" spans="1:13" x14ac:dyDescent="0.2">
      <c r="A537" s="1"/>
      <c r="B537" s="1"/>
      <c r="C537" s="16"/>
      <c r="D537" s="1"/>
      <c r="E537" s="1"/>
      <c r="F537" s="1"/>
      <c r="G537" s="1"/>
      <c r="H537" s="11"/>
      <c r="I537" s="11"/>
      <c r="J537" s="11"/>
      <c r="K537" s="2"/>
      <c r="L537" s="2"/>
      <c r="M537" s="1"/>
    </row>
    <row r="538" spans="1:13" x14ac:dyDescent="0.2">
      <c r="A538" s="1"/>
      <c r="B538" s="1"/>
      <c r="C538" s="16"/>
      <c r="D538" s="1"/>
      <c r="E538" s="1"/>
      <c r="F538" s="1"/>
      <c r="G538" s="1"/>
      <c r="H538" s="11"/>
      <c r="I538" s="11"/>
      <c r="J538" s="11"/>
      <c r="K538" s="2"/>
      <c r="L538" s="2"/>
      <c r="M538" s="1"/>
    </row>
    <row r="539" spans="1:13" x14ac:dyDescent="0.2">
      <c r="A539" s="1"/>
      <c r="B539" s="1"/>
      <c r="C539" s="16"/>
      <c r="D539" s="1"/>
      <c r="E539" s="1"/>
      <c r="F539" s="1"/>
      <c r="G539" s="1"/>
      <c r="H539" s="11"/>
      <c r="I539" s="11"/>
      <c r="J539" s="11"/>
      <c r="K539" s="2"/>
      <c r="L539" s="2"/>
      <c r="M539" s="1"/>
    </row>
    <row r="540" spans="1:13" x14ac:dyDescent="0.2">
      <c r="A540" s="1"/>
      <c r="B540" s="1"/>
      <c r="C540" s="16"/>
      <c r="D540" s="1"/>
      <c r="E540" s="1"/>
      <c r="F540" s="1"/>
      <c r="G540" s="1"/>
      <c r="H540" s="11"/>
      <c r="I540" s="11"/>
      <c r="J540" s="11"/>
      <c r="K540" s="2"/>
      <c r="L540" s="2"/>
      <c r="M540" s="1"/>
    </row>
    <row r="541" spans="1:13" x14ac:dyDescent="0.2">
      <c r="A541" s="1"/>
      <c r="B541" s="1"/>
      <c r="C541" s="16"/>
      <c r="D541" s="1"/>
      <c r="E541" s="1"/>
      <c r="F541" s="1"/>
      <c r="G541" s="1"/>
      <c r="H541" s="11"/>
      <c r="I541" s="11"/>
      <c r="J541" s="11"/>
      <c r="K541" s="2"/>
      <c r="L541" s="2"/>
      <c r="M541" s="1"/>
    </row>
    <row r="542" spans="1:13" x14ac:dyDescent="0.2">
      <c r="A542" s="1"/>
      <c r="B542" s="1"/>
      <c r="C542" s="16"/>
      <c r="D542" s="1"/>
      <c r="E542" s="1"/>
      <c r="F542" s="1"/>
      <c r="G542" s="1"/>
      <c r="H542" s="11"/>
      <c r="I542" s="11"/>
      <c r="J542" s="11"/>
      <c r="K542" s="2"/>
      <c r="L542" s="2"/>
      <c r="M542" s="1"/>
    </row>
    <row r="543" spans="1:13" x14ac:dyDescent="0.2">
      <c r="A543" s="1"/>
      <c r="B543" s="1"/>
      <c r="C543" s="16"/>
      <c r="D543" s="1"/>
      <c r="E543" s="1"/>
      <c r="F543" s="1"/>
      <c r="G543" s="1"/>
      <c r="H543" s="11"/>
      <c r="I543" s="11"/>
      <c r="J543" s="11"/>
      <c r="K543" s="2"/>
      <c r="L543" s="2"/>
      <c r="M543" s="1"/>
    </row>
    <row r="544" spans="1:13" x14ac:dyDescent="0.2">
      <c r="A544" s="1"/>
      <c r="B544" s="1"/>
      <c r="C544" s="16"/>
      <c r="D544" s="1"/>
      <c r="E544" s="1"/>
      <c r="F544" s="1"/>
      <c r="G544" s="1"/>
      <c r="H544" s="11"/>
      <c r="I544" s="11"/>
      <c r="J544" s="11"/>
      <c r="K544" s="2"/>
      <c r="L544" s="2"/>
      <c r="M544" s="1"/>
    </row>
    <row r="545" spans="1:13" x14ac:dyDescent="0.2">
      <c r="A545" s="1"/>
      <c r="B545" s="1"/>
      <c r="C545" s="16"/>
      <c r="D545" s="1"/>
      <c r="E545" s="1"/>
      <c r="F545" s="1"/>
      <c r="G545" s="1"/>
      <c r="H545" s="11"/>
      <c r="I545" s="11"/>
      <c r="J545" s="11"/>
      <c r="K545" s="2"/>
      <c r="L545" s="2"/>
      <c r="M545" s="1"/>
    </row>
    <row r="546" spans="1:13" x14ac:dyDescent="0.2">
      <c r="A546" s="1"/>
      <c r="B546" s="1"/>
      <c r="C546" s="16"/>
      <c r="D546" s="1"/>
      <c r="E546" s="1"/>
      <c r="F546" s="1"/>
      <c r="G546" s="1"/>
      <c r="H546" s="11"/>
      <c r="I546" s="11"/>
      <c r="J546" s="11"/>
      <c r="K546" s="2"/>
      <c r="L546" s="2"/>
      <c r="M546" s="1"/>
    </row>
    <row r="547" spans="1:13" x14ac:dyDescent="0.2">
      <c r="A547" s="1"/>
      <c r="B547" s="1"/>
      <c r="C547" s="16"/>
      <c r="D547" s="1"/>
      <c r="E547" s="1"/>
      <c r="F547" s="1"/>
      <c r="G547" s="1"/>
      <c r="H547" s="11"/>
      <c r="I547" s="11"/>
      <c r="J547" s="11"/>
      <c r="K547" s="2"/>
      <c r="L547" s="2"/>
      <c r="M547" s="1"/>
    </row>
    <row r="548" spans="1:13" x14ac:dyDescent="0.2">
      <c r="A548" s="1"/>
      <c r="B548" s="1"/>
      <c r="C548" s="16"/>
      <c r="D548" s="1"/>
      <c r="E548" s="1"/>
      <c r="F548" s="1"/>
      <c r="G548" s="1"/>
      <c r="H548" s="11"/>
      <c r="I548" s="11"/>
      <c r="J548" s="11"/>
      <c r="K548" s="2"/>
      <c r="L548" s="2"/>
      <c r="M548" s="1"/>
    </row>
    <row r="549" spans="1:13" x14ac:dyDescent="0.2">
      <c r="A549" s="1"/>
      <c r="B549" s="1"/>
      <c r="C549" s="16"/>
      <c r="D549" s="1"/>
      <c r="E549" s="1"/>
      <c r="F549" s="1"/>
      <c r="G549" s="1"/>
      <c r="H549" s="11"/>
      <c r="I549" s="11"/>
      <c r="J549" s="11"/>
      <c r="K549" s="2"/>
      <c r="L549" s="2"/>
      <c r="M549" s="1"/>
    </row>
    <row r="550" spans="1:13" x14ac:dyDescent="0.2">
      <c r="A550" s="1"/>
      <c r="B550" s="1"/>
      <c r="C550" s="16"/>
      <c r="D550" s="1"/>
      <c r="E550" s="1"/>
      <c r="F550" s="1"/>
      <c r="G550" s="1"/>
      <c r="H550" s="11"/>
      <c r="I550" s="11"/>
      <c r="J550" s="11"/>
      <c r="K550" s="2"/>
      <c r="L550" s="2"/>
      <c r="M550" s="1"/>
    </row>
    <row r="551" spans="1:13" x14ac:dyDescent="0.2">
      <c r="A551" s="1"/>
      <c r="B551" s="1"/>
      <c r="C551" s="16"/>
      <c r="D551" s="1"/>
      <c r="E551" s="1"/>
      <c r="F551" s="1"/>
      <c r="G551" s="1"/>
      <c r="H551" s="11"/>
      <c r="I551" s="11"/>
      <c r="J551" s="11"/>
      <c r="K551" s="2"/>
      <c r="L551" s="2"/>
      <c r="M551" s="1"/>
    </row>
    <row r="552" spans="1:13" x14ac:dyDescent="0.2">
      <c r="A552" s="1"/>
      <c r="B552" s="1"/>
      <c r="C552" s="16"/>
      <c r="D552" s="1"/>
      <c r="E552" s="1"/>
      <c r="F552" s="1"/>
      <c r="G552" s="1"/>
      <c r="H552" s="11"/>
      <c r="I552" s="11"/>
      <c r="J552" s="11"/>
      <c r="K552" s="2"/>
      <c r="L552" s="2"/>
      <c r="M552" s="1"/>
    </row>
    <row r="553" spans="1:13" x14ac:dyDescent="0.2">
      <c r="A553" s="1"/>
      <c r="B553" s="1"/>
      <c r="C553" s="16"/>
      <c r="D553" s="1"/>
      <c r="E553" s="1"/>
      <c r="F553" s="1"/>
      <c r="G553" s="1"/>
      <c r="H553" s="11"/>
      <c r="I553" s="11"/>
      <c r="J553" s="11"/>
      <c r="K553" s="2"/>
      <c r="L553" s="2"/>
      <c r="M553" s="1"/>
    </row>
    <row r="554" spans="1:13" x14ac:dyDescent="0.2">
      <c r="A554" s="1"/>
      <c r="B554" s="1"/>
      <c r="C554" s="16"/>
      <c r="D554" s="1"/>
      <c r="E554" s="1"/>
      <c r="F554" s="1"/>
      <c r="G554" s="1"/>
      <c r="H554" s="11"/>
      <c r="I554" s="11"/>
      <c r="J554" s="11"/>
      <c r="K554" s="2"/>
      <c r="L554" s="2"/>
      <c r="M554" s="1"/>
    </row>
    <row r="555" spans="1:13" x14ac:dyDescent="0.2">
      <c r="A555" s="1"/>
      <c r="B555" s="1"/>
      <c r="C555" s="16"/>
      <c r="D555" s="1"/>
      <c r="E555" s="1"/>
      <c r="F555" s="1"/>
      <c r="G555" s="1"/>
      <c r="H555" s="11"/>
      <c r="I555" s="11"/>
      <c r="J555" s="11"/>
      <c r="K555" s="2"/>
      <c r="L555" s="2"/>
      <c r="M555" s="1"/>
    </row>
    <row r="556" spans="1:13" x14ac:dyDescent="0.2">
      <c r="A556" s="1"/>
      <c r="B556" s="1"/>
      <c r="C556" s="16"/>
      <c r="D556" s="1"/>
      <c r="E556" s="1"/>
      <c r="F556" s="1"/>
      <c r="G556" s="1"/>
      <c r="H556" s="11"/>
      <c r="I556" s="11"/>
      <c r="J556" s="11"/>
      <c r="K556" s="2"/>
      <c r="L556" s="2"/>
      <c r="M556" s="1"/>
    </row>
    <row r="557" spans="1:13" x14ac:dyDescent="0.2">
      <c r="A557" s="1"/>
      <c r="B557" s="1"/>
      <c r="C557" s="16"/>
      <c r="D557" s="1"/>
      <c r="E557" s="1"/>
      <c r="F557" s="1"/>
      <c r="G557" s="1"/>
      <c r="H557" s="11"/>
      <c r="I557" s="11"/>
      <c r="J557" s="11"/>
      <c r="K557" s="2"/>
      <c r="L557" s="2"/>
      <c r="M557" s="1"/>
    </row>
    <row r="558" spans="1:13" x14ac:dyDescent="0.2">
      <c r="A558" s="1"/>
      <c r="B558" s="1"/>
      <c r="C558" s="16"/>
      <c r="D558" s="1"/>
      <c r="E558" s="1"/>
      <c r="F558" s="1"/>
      <c r="G558" s="1"/>
      <c r="H558" s="11"/>
      <c r="I558" s="11"/>
      <c r="J558" s="11"/>
      <c r="K558" s="2"/>
      <c r="L558" s="2"/>
      <c r="M558" s="1"/>
    </row>
    <row r="559" spans="1:13" x14ac:dyDescent="0.2">
      <c r="A559" s="1"/>
      <c r="B559" s="1"/>
      <c r="C559" s="16"/>
      <c r="D559" s="1"/>
      <c r="E559" s="1"/>
      <c r="F559" s="1"/>
      <c r="G559" s="1"/>
      <c r="H559" s="11"/>
      <c r="I559" s="11"/>
      <c r="J559" s="11"/>
      <c r="K559" s="2"/>
      <c r="L559" s="2"/>
      <c r="M559" s="1"/>
    </row>
    <row r="560" spans="1:13" x14ac:dyDescent="0.2">
      <c r="A560" s="1"/>
      <c r="B560" s="1"/>
      <c r="C560" s="16"/>
      <c r="D560" s="1"/>
      <c r="E560" s="1"/>
      <c r="F560" s="1"/>
      <c r="G560" s="1"/>
      <c r="H560" s="11"/>
      <c r="I560" s="11"/>
      <c r="J560" s="11"/>
      <c r="K560" s="2"/>
      <c r="L560" s="2"/>
      <c r="M560" s="1"/>
    </row>
    <row r="561" spans="1:13" x14ac:dyDescent="0.2">
      <c r="A561" s="1"/>
      <c r="B561" s="1"/>
      <c r="C561" s="16"/>
      <c r="D561" s="1"/>
      <c r="E561" s="1"/>
      <c r="F561" s="1"/>
      <c r="G561" s="1"/>
      <c r="H561" s="11"/>
      <c r="I561" s="11"/>
      <c r="J561" s="11"/>
      <c r="K561" s="2"/>
      <c r="L561" s="2"/>
      <c r="M561" s="1"/>
    </row>
    <row r="562" spans="1:13" x14ac:dyDescent="0.2">
      <c r="A562" s="1"/>
      <c r="B562" s="1"/>
      <c r="C562" s="16"/>
      <c r="D562" s="1"/>
      <c r="E562" s="1"/>
      <c r="F562" s="1"/>
      <c r="G562" s="1"/>
      <c r="H562" s="11"/>
      <c r="I562" s="11"/>
      <c r="J562" s="11"/>
      <c r="K562" s="2"/>
      <c r="L562" s="2"/>
      <c r="M562" s="1"/>
    </row>
    <row r="563" spans="1:13" x14ac:dyDescent="0.2">
      <c r="A563" s="1"/>
      <c r="B563" s="1"/>
      <c r="C563" s="16"/>
      <c r="D563" s="1"/>
      <c r="E563" s="1"/>
      <c r="F563" s="1"/>
      <c r="G563" s="1"/>
      <c r="H563" s="11"/>
      <c r="I563" s="11"/>
      <c r="J563" s="11"/>
      <c r="K563" s="2"/>
      <c r="L563" s="2"/>
      <c r="M563" s="1"/>
    </row>
    <row r="564" spans="1:13" x14ac:dyDescent="0.2">
      <c r="A564" s="1"/>
      <c r="B564" s="1"/>
      <c r="C564" s="16"/>
      <c r="D564" s="1"/>
      <c r="E564" s="1"/>
      <c r="F564" s="1"/>
      <c r="G564" s="1"/>
      <c r="H564" s="11"/>
      <c r="I564" s="11"/>
      <c r="J564" s="11"/>
      <c r="K564" s="2"/>
      <c r="L564" s="2"/>
      <c r="M564" s="1"/>
    </row>
    <row r="565" spans="1:13" x14ac:dyDescent="0.2">
      <c r="A565" s="1"/>
      <c r="B565" s="1"/>
      <c r="C565" s="16"/>
      <c r="D565" s="1"/>
      <c r="E565" s="1"/>
      <c r="F565" s="1"/>
      <c r="G565" s="1"/>
      <c r="H565" s="11"/>
      <c r="I565" s="11"/>
      <c r="J565" s="11"/>
      <c r="K565" s="2"/>
      <c r="L565" s="2"/>
      <c r="M565" s="1"/>
    </row>
    <row r="566" spans="1:13" x14ac:dyDescent="0.2">
      <c r="A566" s="1"/>
      <c r="B566" s="1"/>
      <c r="C566" s="16"/>
      <c r="D566" s="1"/>
      <c r="E566" s="1"/>
      <c r="F566" s="1"/>
      <c r="G566" s="1"/>
      <c r="H566" s="11"/>
      <c r="I566" s="11"/>
      <c r="J566" s="11"/>
      <c r="K566" s="2"/>
      <c r="L566" s="2"/>
      <c r="M566" s="1"/>
    </row>
    <row r="567" spans="1:13" x14ac:dyDescent="0.2">
      <c r="A567" s="1"/>
      <c r="B567" s="1"/>
      <c r="C567" s="16"/>
      <c r="D567" s="1"/>
      <c r="E567" s="1"/>
      <c r="F567" s="1"/>
      <c r="G567" s="1"/>
      <c r="H567" s="11"/>
      <c r="I567" s="11"/>
      <c r="J567" s="11"/>
      <c r="K567" s="2"/>
      <c r="L567" s="2"/>
      <c r="M567" s="1"/>
    </row>
    <row r="568" spans="1:13" x14ac:dyDescent="0.2">
      <c r="A568" s="1"/>
      <c r="B568" s="1"/>
      <c r="C568" s="16"/>
      <c r="D568" s="1"/>
      <c r="E568" s="1"/>
      <c r="F568" s="1"/>
      <c r="G568" s="1"/>
      <c r="H568" s="11"/>
      <c r="I568" s="11"/>
      <c r="J568" s="11"/>
      <c r="K568" s="2"/>
      <c r="L568" s="2"/>
      <c r="M568" s="1"/>
    </row>
    <row r="569" spans="1:13" x14ac:dyDescent="0.2">
      <c r="A569" s="1"/>
      <c r="B569" s="1"/>
      <c r="C569" s="16"/>
      <c r="D569" s="1"/>
      <c r="E569" s="1"/>
      <c r="F569" s="1"/>
      <c r="G569" s="1"/>
      <c r="H569" s="11"/>
      <c r="I569" s="11"/>
      <c r="J569" s="11"/>
      <c r="K569" s="2"/>
      <c r="L569" s="2"/>
      <c r="M569" s="1"/>
    </row>
    <row r="570" spans="1:13" x14ac:dyDescent="0.2">
      <c r="A570" s="1"/>
      <c r="B570" s="1"/>
      <c r="C570" s="16"/>
      <c r="D570" s="1"/>
      <c r="E570" s="1"/>
      <c r="F570" s="1"/>
      <c r="G570" s="1"/>
      <c r="H570" s="11"/>
      <c r="I570" s="11"/>
      <c r="J570" s="11"/>
      <c r="K570" s="2"/>
      <c r="L570" s="2"/>
      <c r="M570" s="1"/>
    </row>
    <row r="571" spans="1:13" x14ac:dyDescent="0.2">
      <c r="A571" s="1"/>
      <c r="B571" s="1"/>
      <c r="C571" s="16"/>
      <c r="D571" s="1"/>
      <c r="E571" s="1"/>
      <c r="F571" s="1"/>
      <c r="G571" s="1"/>
      <c r="H571" s="11"/>
      <c r="I571" s="11"/>
      <c r="J571" s="11"/>
      <c r="K571" s="2"/>
      <c r="L571" s="2"/>
      <c r="M571" s="1"/>
    </row>
    <row r="572" spans="1:13" x14ac:dyDescent="0.2">
      <c r="A572" s="1"/>
      <c r="B572" s="1"/>
      <c r="C572" s="16"/>
      <c r="D572" s="1"/>
      <c r="E572" s="1"/>
      <c r="F572" s="1"/>
      <c r="G572" s="1"/>
      <c r="H572" s="11"/>
      <c r="I572" s="11"/>
      <c r="J572" s="11"/>
      <c r="K572" s="2"/>
      <c r="L572" s="2"/>
      <c r="M572" s="1"/>
    </row>
    <row r="573" spans="1:13" x14ac:dyDescent="0.2">
      <c r="A573" s="1"/>
      <c r="B573" s="1"/>
      <c r="C573" s="16"/>
      <c r="D573" s="1"/>
      <c r="E573" s="1"/>
      <c r="F573" s="1"/>
      <c r="G573" s="1"/>
      <c r="H573" s="11"/>
      <c r="I573" s="11"/>
      <c r="J573" s="11"/>
      <c r="K573" s="2"/>
      <c r="L573" s="2"/>
      <c r="M573" s="1"/>
    </row>
    <row r="574" spans="1:13" x14ac:dyDescent="0.2">
      <c r="A574" s="1"/>
      <c r="B574" s="1"/>
      <c r="C574" s="16"/>
      <c r="D574" s="1"/>
      <c r="E574" s="1"/>
      <c r="F574" s="1"/>
      <c r="G574" s="1"/>
      <c r="H574" s="11"/>
      <c r="I574" s="11"/>
      <c r="J574" s="11"/>
      <c r="K574" s="2"/>
      <c r="L574" s="2"/>
      <c r="M574" s="1"/>
    </row>
    <row r="575" spans="1:13" x14ac:dyDescent="0.2">
      <c r="A575" s="1"/>
      <c r="B575" s="1"/>
      <c r="C575" s="16"/>
      <c r="D575" s="1"/>
      <c r="E575" s="1"/>
      <c r="F575" s="1"/>
      <c r="G575" s="1"/>
      <c r="H575" s="11"/>
      <c r="I575" s="11"/>
      <c r="J575" s="11"/>
      <c r="K575" s="2"/>
      <c r="L575" s="2"/>
      <c r="M575" s="1"/>
    </row>
    <row r="576" spans="1:13" x14ac:dyDescent="0.2">
      <c r="A576" s="1"/>
      <c r="B576" s="1"/>
      <c r="C576" s="16"/>
      <c r="D576" s="1"/>
      <c r="E576" s="1"/>
      <c r="F576" s="1"/>
      <c r="G576" s="1"/>
      <c r="H576" s="11"/>
      <c r="I576" s="11"/>
      <c r="J576" s="11"/>
      <c r="K576" s="2"/>
      <c r="L576" s="2"/>
      <c r="M576" s="1"/>
    </row>
    <row r="577" spans="1:13" x14ac:dyDescent="0.2">
      <c r="A577" s="1"/>
      <c r="B577" s="1"/>
      <c r="C577" s="16"/>
      <c r="D577" s="1"/>
      <c r="E577" s="1"/>
      <c r="F577" s="1"/>
      <c r="G577" s="1"/>
      <c r="H577" s="11"/>
      <c r="I577" s="11"/>
      <c r="J577" s="11"/>
      <c r="K577" s="2"/>
      <c r="L577" s="2"/>
      <c r="M577" s="1"/>
    </row>
    <row r="578" spans="1:13" x14ac:dyDescent="0.2">
      <c r="A578" s="1"/>
      <c r="B578" s="1"/>
      <c r="C578" s="16"/>
      <c r="D578" s="1"/>
      <c r="E578" s="1"/>
      <c r="F578" s="1"/>
      <c r="G578" s="1"/>
      <c r="H578" s="11"/>
      <c r="I578" s="11"/>
      <c r="J578" s="11"/>
      <c r="K578" s="2"/>
      <c r="L578" s="2"/>
      <c r="M578" s="1"/>
    </row>
    <row r="579" spans="1:13" x14ac:dyDescent="0.2">
      <c r="A579" s="1"/>
      <c r="B579" s="1"/>
      <c r="C579" s="16"/>
      <c r="D579" s="1"/>
      <c r="E579" s="1"/>
      <c r="F579" s="1"/>
      <c r="G579" s="1"/>
      <c r="H579" s="11"/>
      <c r="I579" s="11"/>
      <c r="J579" s="11"/>
      <c r="K579" s="2"/>
      <c r="L579" s="2"/>
      <c r="M579" s="1"/>
    </row>
    <row r="580" spans="1:13" x14ac:dyDescent="0.2">
      <c r="A580" s="1"/>
      <c r="B580" s="1"/>
      <c r="C580" s="16"/>
      <c r="D580" s="1"/>
      <c r="E580" s="1"/>
      <c r="F580" s="1"/>
      <c r="G580" s="1"/>
      <c r="H580" s="11"/>
      <c r="I580" s="11"/>
      <c r="J580" s="11"/>
      <c r="K580" s="2"/>
      <c r="L580" s="2"/>
      <c r="M580" s="1"/>
    </row>
    <row r="581" spans="1:13" x14ac:dyDescent="0.2">
      <c r="A581" s="1"/>
      <c r="B581" s="1"/>
      <c r="C581" s="16"/>
      <c r="D581" s="1"/>
      <c r="E581" s="1"/>
      <c r="F581" s="1"/>
      <c r="G581" s="1"/>
      <c r="H581" s="11"/>
      <c r="I581" s="11"/>
      <c r="J581" s="11"/>
      <c r="K581" s="2"/>
      <c r="L581" s="2"/>
      <c r="M581" s="1"/>
    </row>
    <row r="582" spans="1:13" x14ac:dyDescent="0.2">
      <c r="A582" s="1"/>
      <c r="B582" s="1"/>
      <c r="C582" s="16"/>
      <c r="D582" s="1"/>
      <c r="E582" s="1"/>
      <c r="F582" s="1"/>
      <c r="G582" s="1"/>
      <c r="H582" s="11"/>
      <c r="I582" s="11"/>
      <c r="J582" s="11"/>
      <c r="K582" s="2"/>
      <c r="L582" s="2"/>
      <c r="M582" s="1"/>
    </row>
    <row r="583" spans="1:13" x14ac:dyDescent="0.2">
      <c r="A583" s="1"/>
      <c r="B583" s="1"/>
      <c r="C583" s="16"/>
      <c r="D583" s="1"/>
      <c r="E583" s="1"/>
      <c r="F583" s="1"/>
      <c r="G583" s="1"/>
      <c r="H583" s="11"/>
      <c r="I583" s="11"/>
      <c r="J583" s="11"/>
      <c r="K583" s="2"/>
      <c r="L583" s="2"/>
      <c r="M583" s="1"/>
    </row>
    <row r="584" spans="1:13" x14ac:dyDescent="0.2">
      <c r="A584" s="1"/>
      <c r="B584" s="1"/>
      <c r="C584" s="16"/>
      <c r="D584" s="1"/>
      <c r="E584" s="1"/>
      <c r="F584" s="1"/>
      <c r="G584" s="1"/>
      <c r="H584" s="11"/>
      <c r="I584" s="11"/>
      <c r="J584" s="11"/>
      <c r="K584" s="2"/>
      <c r="L584" s="2"/>
      <c r="M584" s="1"/>
    </row>
    <row r="585" spans="1:13" x14ac:dyDescent="0.2">
      <c r="A585" s="1"/>
      <c r="B585" s="1"/>
      <c r="C585" s="16"/>
      <c r="D585" s="1"/>
      <c r="E585" s="1"/>
      <c r="F585" s="1"/>
      <c r="G585" s="1"/>
      <c r="H585" s="11"/>
      <c r="I585" s="11"/>
      <c r="J585" s="11"/>
      <c r="K585" s="2"/>
      <c r="L585" s="2"/>
      <c r="M585" s="1"/>
    </row>
    <row r="586" spans="1:13" x14ac:dyDescent="0.2">
      <c r="A586" s="1"/>
      <c r="B586" s="1"/>
      <c r="C586" s="16"/>
      <c r="D586" s="1"/>
      <c r="E586" s="1"/>
      <c r="F586" s="1"/>
      <c r="G586" s="1"/>
      <c r="H586" s="11"/>
      <c r="I586" s="11"/>
      <c r="J586" s="11"/>
      <c r="K586" s="2"/>
      <c r="L586" s="2"/>
      <c r="M586" s="1"/>
    </row>
    <row r="587" spans="1:13" x14ac:dyDescent="0.2">
      <c r="A587" s="1"/>
      <c r="B587" s="1"/>
      <c r="C587" s="16"/>
      <c r="D587" s="1"/>
      <c r="E587" s="1"/>
      <c r="F587" s="1"/>
      <c r="G587" s="1"/>
      <c r="H587" s="11"/>
      <c r="I587" s="11"/>
      <c r="J587" s="11"/>
      <c r="K587" s="2"/>
      <c r="L587" s="2"/>
      <c r="M587" s="1"/>
    </row>
    <row r="588" spans="1:13" x14ac:dyDescent="0.2">
      <c r="A588" s="1"/>
      <c r="B588" s="1"/>
      <c r="C588" s="16"/>
      <c r="D588" s="1"/>
      <c r="E588" s="1"/>
      <c r="F588" s="1"/>
      <c r="G588" s="1"/>
      <c r="H588" s="11"/>
      <c r="I588" s="11"/>
      <c r="J588" s="11"/>
      <c r="K588" s="2"/>
      <c r="L588" s="2"/>
      <c r="M588" s="1"/>
    </row>
    <row r="589" spans="1:13" x14ac:dyDescent="0.2">
      <c r="A589" s="1"/>
      <c r="B589" s="1"/>
      <c r="C589" s="16"/>
      <c r="D589" s="1"/>
      <c r="E589" s="1"/>
      <c r="F589" s="1"/>
      <c r="G589" s="1"/>
      <c r="H589" s="11"/>
      <c r="I589" s="11"/>
      <c r="J589" s="11"/>
      <c r="K589" s="2"/>
      <c r="L589" s="2"/>
      <c r="M589" s="1"/>
    </row>
    <row r="590" spans="1:13" x14ac:dyDescent="0.2">
      <c r="A590" s="1"/>
      <c r="B590" s="1"/>
      <c r="C590" s="16"/>
      <c r="D590" s="1"/>
      <c r="E590" s="1"/>
      <c r="F590" s="1"/>
      <c r="G590" s="1"/>
      <c r="H590" s="11"/>
      <c r="I590" s="11"/>
      <c r="J590" s="11"/>
      <c r="K590" s="2"/>
      <c r="L590" s="2"/>
      <c r="M590" s="1"/>
    </row>
    <row r="591" spans="1:13" x14ac:dyDescent="0.2">
      <c r="A591" s="1"/>
      <c r="B591" s="1"/>
      <c r="C591" s="16"/>
      <c r="D591" s="1"/>
      <c r="E591" s="1"/>
      <c r="F591" s="1"/>
      <c r="G591" s="1"/>
      <c r="H591" s="11"/>
      <c r="I591" s="11"/>
      <c r="J591" s="11"/>
      <c r="K591" s="2"/>
      <c r="L591" s="2"/>
      <c r="M591" s="1"/>
    </row>
    <row r="592" spans="1:13" x14ac:dyDescent="0.2">
      <c r="A592" s="1"/>
      <c r="B592" s="1"/>
      <c r="C592" s="16"/>
      <c r="D592" s="1"/>
      <c r="E592" s="1"/>
      <c r="F592" s="1"/>
      <c r="G592" s="1"/>
      <c r="H592" s="11"/>
      <c r="I592" s="11"/>
      <c r="J592" s="11"/>
      <c r="K592" s="2"/>
      <c r="L592" s="2"/>
      <c r="M592" s="1"/>
    </row>
    <row r="593" spans="1:13" x14ac:dyDescent="0.2">
      <c r="A593" s="1"/>
      <c r="B593" s="1"/>
      <c r="C593" s="16"/>
      <c r="D593" s="1"/>
      <c r="E593" s="1"/>
      <c r="F593" s="1"/>
      <c r="G593" s="1"/>
      <c r="H593" s="11"/>
      <c r="I593" s="11"/>
      <c r="J593" s="11"/>
      <c r="K593" s="2"/>
      <c r="L593" s="2"/>
      <c r="M593" s="1"/>
    </row>
    <row r="594" spans="1:13" x14ac:dyDescent="0.2">
      <c r="A594" s="1"/>
      <c r="B594" s="1"/>
      <c r="C594" s="16"/>
      <c r="D594" s="1"/>
      <c r="E594" s="1"/>
      <c r="F594" s="1"/>
      <c r="G594" s="1"/>
      <c r="H594" s="11"/>
      <c r="I594" s="11"/>
      <c r="J594" s="11"/>
      <c r="K594" s="2"/>
      <c r="L594" s="2"/>
      <c r="M594" s="1"/>
    </row>
    <row r="595" spans="1:13" x14ac:dyDescent="0.2">
      <c r="A595" s="1"/>
      <c r="B595" s="1"/>
      <c r="C595" s="16"/>
      <c r="D595" s="1"/>
      <c r="E595" s="1"/>
      <c r="F595" s="1"/>
      <c r="G595" s="1"/>
      <c r="H595" s="11"/>
      <c r="I595" s="11"/>
      <c r="J595" s="11"/>
      <c r="K595" s="2"/>
      <c r="L595" s="2"/>
      <c r="M595" s="1"/>
    </row>
    <row r="596" spans="1:13" x14ac:dyDescent="0.2">
      <c r="A596" s="1"/>
      <c r="B596" s="1"/>
      <c r="C596" s="16"/>
      <c r="D596" s="1"/>
      <c r="E596" s="1"/>
      <c r="F596" s="1"/>
      <c r="G596" s="1"/>
      <c r="H596" s="11"/>
      <c r="I596" s="11"/>
      <c r="J596" s="11"/>
      <c r="K596" s="2"/>
      <c r="L596" s="2"/>
      <c r="M596" s="1"/>
    </row>
    <row r="597" spans="1:13" x14ac:dyDescent="0.2">
      <c r="A597" s="1"/>
      <c r="B597" s="1"/>
      <c r="C597" s="16"/>
      <c r="D597" s="1"/>
      <c r="E597" s="1"/>
      <c r="F597" s="1"/>
      <c r="G597" s="1"/>
      <c r="H597" s="11"/>
      <c r="I597" s="11"/>
      <c r="J597" s="11"/>
      <c r="K597" s="2"/>
      <c r="L597" s="2"/>
      <c r="M597" s="1"/>
    </row>
    <row r="598" spans="1:13" x14ac:dyDescent="0.2">
      <c r="A598" s="1"/>
      <c r="B598" s="1"/>
      <c r="C598" s="16"/>
      <c r="D598" s="1"/>
      <c r="E598" s="1"/>
      <c r="F598" s="1"/>
      <c r="G598" s="1"/>
      <c r="H598" s="11"/>
      <c r="I598" s="11"/>
      <c r="J598" s="11"/>
      <c r="K598" s="2"/>
      <c r="L598" s="2"/>
      <c r="M598" s="1"/>
    </row>
    <row r="599" spans="1:13" x14ac:dyDescent="0.2">
      <c r="A599" s="1"/>
      <c r="B599" s="1"/>
      <c r="C599" s="16"/>
      <c r="D599" s="1"/>
      <c r="E599" s="1"/>
      <c r="F599" s="1"/>
      <c r="G599" s="1"/>
      <c r="H599" s="11"/>
      <c r="I599" s="11"/>
      <c r="J599" s="11"/>
      <c r="K599" s="2"/>
      <c r="L599" s="2"/>
      <c r="M599" s="1"/>
    </row>
    <row r="600" spans="1:13" x14ac:dyDescent="0.2">
      <c r="A600" s="1"/>
      <c r="B600" s="1"/>
      <c r="C600" s="16"/>
      <c r="D600" s="1"/>
      <c r="E600" s="1"/>
      <c r="F600" s="1"/>
      <c r="G600" s="1"/>
      <c r="H600" s="11"/>
      <c r="I600" s="11"/>
      <c r="J600" s="11"/>
      <c r="K600" s="2"/>
      <c r="L600" s="2"/>
      <c r="M600" s="1"/>
    </row>
    <row r="601" spans="1:13" x14ac:dyDescent="0.2">
      <c r="A601" s="1"/>
      <c r="B601" s="1"/>
      <c r="C601" s="16"/>
      <c r="D601" s="1"/>
      <c r="E601" s="1"/>
      <c r="F601" s="1"/>
      <c r="G601" s="1"/>
      <c r="H601" s="11"/>
      <c r="I601" s="11"/>
      <c r="J601" s="11"/>
      <c r="K601" s="2"/>
      <c r="L601" s="2"/>
      <c r="M601" s="1"/>
    </row>
    <row r="602" spans="1:13" x14ac:dyDescent="0.2">
      <c r="A602" s="1"/>
      <c r="B602" s="1"/>
      <c r="C602" s="16"/>
      <c r="D602" s="1"/>
      <c r="E602" s="1"/>
      <c r="F602" s="1"/>
      <c r="G602" s="1"/>
      <c r="H602" s="11"/>
      <c r="I602" s="11"/>
      <c r="J602" s="11"/>
      <c r="K602" s="2"/>
      <c r="L602" s="2"/>
      <c r="M602" s="1"/>
    </row>
    <row r="603" spans="1:13" x14ac:dyDescent="0.2">
      <c r="A603" s="1"/>
      <c r="B603" s="1"/>
      <c r="C603" s="16"/>
      <c r="D603" s="1"/>
      <c r="E603" s="1"/>
      <c r="F603" s="1"/>
      <c r="G603" s="1"/>
      <c r="H603" s="11"/>
      <c r="I603" s="11"/>
      <c r="J603" s="11"/>
      <c r="K603" s="2"/>
      <c r="L603" s="2"/>
      <c r="M603" s="1"/>
    </row>
    <row r="604" spans="1:13" x14ac:dyDescent="0.2">
      <c r="A604" s="1"/>
      <c r="B604" s="1"/>
      <c r="C604" s="16"/>
      <c r="D604" s="1"/>
      <c r="E604" s="1"/>
      <c r="F604" s="1"/>
      <c r="G604" s="1"/>
      <c r="H604" s="11"/>
      <c r="I604" s="11"/>
      <c r="J604" s="11"/>
      <c r="K604" s="2"/>
      <c r="L604" s="2"/>
      <c r="M604" s="1"/>
    </row>
    <row r="605" spans="1:13" x14ac:dyDescent="0.2">
      <c r="A605" s="1"/>
      <c r="B605" s="1"/>
      <c r="C605" s="16"/>
      <c r="D605" s="1"/>
      <c r="E605" s="1"/>
      <c r="F605" s="1"/>
      <c r="G605" s="1"/>
      <c r="H605" s="11"/>
      <c r="I605" s="11"/>
      <c r="J605" s="11"/>
      <c r="K605" s="2"/>
      <c r="L605" s="2"/>
      <c r="M605" s="1"/>
    </row>
    <row r="606" spans="1:13" x14ac:dyDescent="0.2">
      <c r="A606" s="1"/>
      <c r="B606" s="1"/>
      <c r="C606" s="16"/>
      <c r="D606" s="1"/>
      <c r="E606" s="1"/>
      <c r="F606" s="1"/>
      <c r="G606" s="1"/>
      <c r="H606" s="11"/>
      <c r="I606" s="11"/>
      <c r="J606" s="11"/>
      <c r="K606" s="2"/>
      <c r="L606" s="2"/>
      <c r="M606" s="1"/>
    </row>
    <row r="607" spans="1:13" x14ac:dyDescent="0.2">
      <c r="A607" s="1"/>
      <c r="B607" s="1"/>
      <c r="C607" s="16"/>
      <c r="D607" s="1"/>
      <c r="E607" s="1"/>
      <c r="F607" s="1"/>
      <c r="G607" s="1"/>
      <c r="H607" s="11"/>
      <c r="I607" s="11"/>
      <c r="J607" s="11"/>
      <c r="K607" s="2"/>
      <c r="L607" s="2"/>
      <c r="M607" s="1"/>
    </row>
    <row r="608" spans="1:13" x14ac:dyDescent="0.2">
      <c r="A608" s="1"/>
      <c r="B608" s="1"/>
      <c r="C608" s="16"/>
      <c r="D608" s="1"/>
      <c r="E608" s="1"/>
      <c r="F608" s="1"/>
      <c r="G608" s="1"/>
      <c r="H608" s="11"/>
      <c r="I608" s="11"/>
      <c r="J608" s="11"/>
      <c r="K608" s="2"/>
      <c r="L608" s="2"/>
      <c r="M608" s="1"/>
    </row>
    <row r="609" spans="1:13" x14ac:dyDescent="0.2">
      <c r="A609" s="1"/>
      <c r="B609" s="1"/>
      <c r="C609" s="16"/>
      <c r="D609" s="1"/>
      <c r="E609" s="1"/>
      <c r="F609" s="1"/>
      <c r="G609" s="1"/>
      <c r="H609" s="11"/>
      <c r="I609" s="11"/>
      <c r="J609" s="11"/>
      <c r="K609" s="2"/>
      <c r="L609" s="2"/>
      <c r="M609" s="1"/>
    </row>
    <row r="610" spans="1:13" x14ac:dyDescent="0.2">
      <c r="A610" s="1"/>
      <c r="B610" s="1"/>
      <c r="C610" s="16"/>
      <c r="D610" s="1"/>
      <c r="E610" s="1"/>
      <c r="F610" s="1"/>
      <c r="G610" s="1"/>
      <c r="H610" s="11"/>
      <c r="I610" s="11"/>
      <c r="J610" s="11"/>
      <c r="K610" s="2"/>
      <c r="L610" s="2"/>
      <c r="M610" s="1"/>
    </row>
    <row r="611" spans="1:13" x14ac:dyDescent="0.2">
      <c r="A611" s="1"/>
      <c r="B611" s="1"/>
      <c r="C611" s="16"/>
      <c r="D611" s="1"/>
      <c r="E611" s="1"/>
      <c r="F611" s="1"/>
      <c r="G611" s="1"/>
      <c r="H611" s="11"/>
      <c r="I611" s="11"/>
      <c r="J611" s="11"/>
      <c r="K611" s="2"/>
      <c r="L611" s="2"/>
      <c r="M611" s="1"/>
    </row>
    <row r="612" spans="1:13" x14ac:dyDescent="0.2">
      <c r="A612" s="1"/>
      <c r="B612" s="1"/>
      <c r="C612" s="16"/>
      <c r="D612" s="1"/>
      <c r="E612" s="1"/>
      <c r="F612" s="1"/>
      <c r="G612" s="1"/>
      <c r="H612" s="11"/>
      <c r="I612" s="11"/>
      <c r="J612" s="11"/>
      <c r="K612" s="2"/>
      <c r="L612" s="2"/>
      <c r="M612" s="1"/>
    </row>
    <row r="613" spans="1:13" x14ac:dyDescent="0.2">
      <c r="A613" s="1"/>
      <c r="B613" s="1"/>
      <c r="C613" s="16"/>
      <c r="D613" s="1"/>
      <c r="E613" s="1"/>
      <c r="F613" s="1"/>
      <c r="G613" s="1"/>
      <c r="H613" s="11"/>
      <c r="I613" s="11"/>
      <c r="J613" s="11"/>
      <c r="K613" s="2"/>
      <c r="L613" s="2"/>
      <c r="M613" s="1"/>
    </row>
    <row r="614" spans="1:13" x14ac:dyDescent="0.2">
      <c r="A614" s="1"/>
      <c r="B614" s="1"/>
      <c r="C614" s="16"/>
      <c r="D614" s="1"/>
      <c r="E614" s="1"/>
      <c r="F614" s="1"/>
      <c r="G614" s="1"/>
      <c r="H614" s="11"/>
      <c r="I614" s="11"/>
      <c r="J614" s="11"/>
      <c r="K614" s="2"/>
      <c r="L614" s="2"/>
      <c r="M614" s="1"/>
    </row>
    <row r="615" spans="1:13" x14ac:dyDescent="0.2">
      <c r="A615" s="1"/>
      <c r="B615" s="1"/>
      <c r="C615" s="16"/>
      <c r="D615" s="1"/>
      <c r="E615" s="1"/>
      <c r="F615" s="1"/>
      <c r="G615" s="1"/>
      <c r="H615" s="11"/>
      <c r="I615" s="11"/>
      <c r="J615" s="11"/>
      <c r="K615" s="2"/>
      <c r="L615" s="2"/>
      <c r="M615" s="1"/>
    </row>
    <row r="616" spans="1:13" x14ac:dyDescent="0.2">
      <c r="A616" s="1"/>
      <c r="B616" s="1"/>
      <c r="C616" s="16"/>
      <c r="D616" s="1"/>
      <c r="E616" s="1"/>
      <c r="F616" s="1"/>
      <c r="G616" s="1"/>
      <c r="H616" s="11"/>
      <c r="I616" s="11"/>
      <c r="J616" s="11"/>
      <c r="K616" s="2"/>
      <c r="L616" s="2"/>
      <c r="M616" s="1"/>
    </row>
    <row r="617" spans="1:13" x14ac:dyDescent="0.2">
      <c r="A617" s="1"/>
      <c r="B617" s="1"/>
      <c r="C617" s="16"/>
      <c r="D617" s="1"/>
      <c r="E617" s="1"/>
      <c r="F617" s="1"/>
      <c r="G617" s="1"/>
      <c r="H617" s="11"/>
      <c r="I617" s="11"/>
      <c r="J617" s="11"/>
      <c r="K617" s="2"/>
      <c r="L617" s="2"/>
      <c r="M617" s="1"/>
    </row>
    <row r="618" spans="1:13" x14ac:dyDescent="0.2">
      <c r="A618" s="1"/>
      <c r="B618" s="1"/>
      <c r="C618" s="16"/>
      <c r="D618" s="1"/>
      <c r="E618" s="1"/>
      <c r="F618" s="1"/>
      <c r="G618" s="1"/>
      <c r="H618" s="11"/>
      <c r="I618" s="11"/>
      <c r="J618" s="11"/>
      <c r="K618" s="2"/>
      <c r="L618" s="2"/>
      <c r="M618" s="1"/>
    </row>
    <row r="619" spans="1:13" x14ac:dyDescent="0.2">
      <c r="A619" s="1"/>
      <c r="B619" s="1"/>
      <c r="C619" s="16"/>
      <c r="D619" s="1"/>
      <c r="E619" s="1"/>
      <c r="F619" s="1"/>
      <c r="G619" s="1"/>
      <c r="H619" s="11"/>
      <c r="I619" s="11"/>
      <c r="J619" s="11"/>
      <c r="K619" s="2"/>
      <c r="L619" s="2"/>
      <c r="M619" s="1"/>
    </row>
    <row r="620" spans="1:13" x14ac:dyDescent="0.2">
      <c r="A620" s="1"/>
      <c r="B620" s="1"/>
      <c r="C620" s="16"/>
      <c r="D620" s="1"/>
      <c r="E620" s="1"/>
      <c r="F620" s="1"/>
      <c r="G620" s="1"/>
      <c r="H620" s="11"/>
      <c r="I620" s="11"/>
      <c r="J620" s="11"/>
      <c r="K620" s="2"/>
      <c r="L620" s="2"/>
      <c r="M620" s="1"/>
    </row>
    <row r="621" spans="1:13" x14ac:dyDescent="0.2">
      <c r="A621" s="1"/>
      <c r="B621" s="1"/>
      <c r="C621" s="16"/>
      <c r="D621" s="1"/>
      <c r="E621" s="1"/>
      <c r="F621" s="1"/>
      <c r="G621" s="1"/>
      <c r="H621" s="11"/>
      <c r="I621" s="11"/>
      <c r="J621" s="11"/>
      <c r="K621" s="2"/>
      <c r="L621" s="2"/>
      <c r="M621" s="1"/>
    </row>
    <row r="622" spans="1:13" x14ac:dyDescent="0.2">
      <c r="A622" s="1"/>
      <c r="B622" s="1"/>
      <c r="C622" s="16"/>
      <c r="D622" s="1"/>
      <c r="E622" s="1"/>
      <c r="F622" s="1"/>
      <c r="G622" s="1"/>
      <c r="H622" s="11"/>
      <c r="I622" s="11"/>
      <c r="J622" s="11"/>
      <c r="K622" s="2"/>
      <c r="L622" s="2"/>
      <c r="M622" s="1"/>
    </row>
    <row r="623" spans="1:13" x14ac:dyDescent="0.2">
      <c r="A623" s="1"/>
      <c r="B623" s="1"/>
      <c r="C623" s="16"/>
      <c r="D623" s="1"/>
      <c r="E623" s="1"/>
      <c r="F623" s="1"/>
      <c r="G623" s="1"/>
      <c r="H623" s="11"/>
      <c r="I623" s="11"/>
      <c r="J623" s="11"/>
      <c r="K623" s="2"/>
      <c r="L623" s="2"/>
      <c r="M623" s="1"/>
    </row>
    <row r="624" spans="1:13" x14ac:dyDescent="0.2">
      <c r="A624" s="1"/>
      <c r="B624" s="1"/>
      <c r="C624" s="16"/>
      <c r="D624" s="1"/>
      <c r="E624" s="1"/>
      <c r="F624" s="1"/>
      <c r="G624" s="1"/>
      <c r="H624" s="11"/>
      <c r="I624" s="11"/>
      <c r="J624" s="11"/>
      <c r="K624" s="2"/>
      <c r="L624" s="2"/>
      <c r="M624" s="1"/>
    </row>
    <row r="625" spans="1:13" x14ac:dyDescent="0.2">
      <c r="A625" s="1"/>
      <c r="B625" s="1"/>
      <c r="C625" s="16"/>
      <c r="D625" s="1"/>
      <c r="E625" s="1"/>
      <c r="F625" s="1"/>
      <c r="G625" s="1"/>
      <c r="H625" s="11"/>
      <c r="I625" s="11"/>
      <c r="J625" s="11"/>
      <c r="K625" s="2"/>
      <c r="L625" s="2"/>
      <c r="M625" s="1"/>
    </row>
    <row r="626" spans="1:13" x14ac:dyDescent="0.2">
      <c r="A626" s="1"/>
      <c r="B626" s="1"/>
      <c r="C626" s="16"/>
      <c r="D626" s="1"/>
      <c r="E626" s="1"/>
      <c r="F626" s="1"/>
      <c r="G626" s="1"/>
      <c r="H626" s="11"/>
      <c r="I626" s="11"/>
      <c r="J626" s="11"/>
      <c r="K626" s="2"/>
      <c r="L626" s="2"/>
      <c r="M626" s="1"/>
    </row>
    <row r="627" spans="1:13" x14ac:dyDescent="0.2">
      <c r="A627" s="1"/>
      <c r="B627" s="1"/>
      <c r="C627" s="16"/>
      <c r="D627" s="1"/>
      <c r="E627" s="1"/>
      <c r="F627" s="1"/>
      <c r="G627" s="1"/>
      <c r="H627" s="11"/>
      <c r="I627" s="11"/>
      <c r="J627" s="11"/>
      <c r="K627" s="2"/>
      <c r="L627" s="2"/>
      <c r="M627" s="1"/>
    </row>
    <row r="628" spans="1:13" x14ac:dyDescent="0.2">
      <c r="A628" s="1"/>
      <c r="B628" s="1"/>
      <c r="C628" s="16"/>
      <c r="D628" s="1"/>
      <c r="E628" s="1"/>
      <c r="F628" s="1"/>
      <c r="G628" s="1"/>
      <c r="H628" s="11"/>
      <c r="I628" s="11"/>
      <c r="J628" s="11"/>
      <c r="K628" s="2"/>
      <c r="L628" s="2"/>
      <c r="M628" s="1"/>
    </row>
    <row r="629" spans="1:13" x14ac:dyDescent="0.2">
      <c r="A629" s="1"/>
      <c r="B629" s="1"/>
      <c r="C629" s="16"/>
      <c r="D629" s="1"/>
      <c r="E629" s="1"/>
      <c r="F629" s="1"/>
      <c r="G629" s="1"/>
      <c r="H629" s="11"/>
      <c r="I629" s="11"/>
      <c r="J629" s="11"/>
      <c r="K629" s="2"/>
      <c r="L629" s="2"/>
      <c r="M629" s="1"/>
    </row>
    <row r="630" spans="1:13" x14ac:dyDescent="0.2">
      <c r="A630" s="1"/>
      <c r="B630" s="1"/>
      <c r="C630" s="16"/>
      <c r="D630" s="1"/>
      <c r="E630" s="1"/>
      <c r="F630" s="1"/>
      <c r="G630" s="1"/>
      <c r="H630" s="11"/>
      <c r="I630" s="11"/>
      <c r="J630" s="11"/>
      <c r="K630" s="2"/>
      <c r="L630" s="2"/>
      <c r="M630" s="1"/>
    </row>
    <row r="631" spans="1:13" x14ac:dyDescent="0.2">
      <c r="A631" s="1"/>
      <c r="B631" s="1"/>
      <c r="C631" s="16"/>
      <c r="D631" s="1"/>
      <c r="E631" s="1"/>
      <c r="F631" s="1"/>
      <c r="G631" s="1"/>
      <c r="H631" s="11"/>
      <c r="I631" s="11"/>
      <c r="J631" s="11"/>
      <c r="K631" s="2"/>
      <c r="L631" s="2"/>
      <c r="M631" s="1"/>
    </row>
    <row r="632" spans="1:13" x14ac:dyDescent="0.2">
      <c r="A632" s="1"/>
      <c r="B632" s="1"/>
      <c r="C632" s="16"/>
      <c r="D632" s="1"/>
      <c r="E632" s="1"/>
      <c r="F632" s="1"/>
      <c r="G632" s="1"/>
      <c r="H632" s="11"/>
      <c r="I632" s="11"/>
      <c r="J632" s="11"/>
      <c r="K632" s="2"/>
      <c r="L632" s="2"/>
      <c r="M632" s="1"/>
    </row>
    <row r="633" spans="1:13" x14ac:dyDescent="0.2">
      <c r="A633" s="1"/>
      <c r="B633" s="1"/>
      <c r="C633" s="16"/>
      <c r="D633" s="1"/>
      <c r="E633" s="1"/>
      <c r="F633" s="1"/>
      <c r="G633" s="1"/>
      <c r="H633" s="11"/>
      <c r="I633" s="11"/>
      <c r="J633" s="11"/>
      <c r="K633" s="2"/>
      <c r="L633" s="2"/>
      <c r="M633" s="1"/>
    </row>
    <row r="634" spans="1:13" x14ac:dyDescent="0.2">
      <c r="A634" s="1"/>
      <c r="B634" s="1"/>
      <c r="C634" s="16"/>
      <c r="D634" s="1"/>
      <c r="E634" s="1"/>
      <c r="F634" s="1"/>
      <c r="G634" s="1"/>
      <c r="H634" s="11"/>
      <c r="I634" s="11"/>
      <c r="J634" s="11"/>
      <c r="K634" s="2"/>
      <c r="L634" s="2"/>
      <c r="M634" s="1"/>
    </row>
    <row r="635" spans="1:13" x14ac:dyDescent="0.2">
      <c r="A635" s="1"/>
      <c r="B635" s="1"/>
      <c r="C635" s="16"/>
      <c r="D635" s="1"/>
      <c r="E635" s="1"/>
      <c r="F635" s="1"/>
      <c r="G635" s="1"/>
      <c r="H635" s="11"/>
      <c r="I635" s="11"/>
      <c r="J635" s="11"/>
      <c r="K635" s="2"/>
      <c r="L635" s="2"/>
      <c r="M635" s="1"/>
    </row>
    <row r="636" spans="1:13" x14ac:dyDescent="0.2">
      <c r="A636" s="1"/>
      <c r="B636" s="1"/>
      <c r="C636" s="16"/>
      <c r="D636" s="1"/>
      <c r="E636" s="1"/>
      <c r="F636" s="1"/>
      <c r="G636" s="1"/>
      <c r="H636" s="11"/>
      <c r="I636" s="11"/>
      <c r="J636" s="11"/>
      <c r="K636" s="2"/>
      <c r="L636" s="2"/>
      <c r="M636" s="1"/>
    </row>
    <row r="637" spans="1:13" x14ac:dyDescent="0.2">
      <c r="A637" s="1"/>
      <c r="B637" s="1"/>
      <c r="C637" s="16"/>
      <c r="D637" s="1"/>
      <c r="E637" s="1"/>
      <c r="F637" s="1"/>
      <c r="G637" s="1"/>
      <c r="H637" s="11"/>
      <c r="I637" s="11"/>
      <c r="J637" s="11"/>
      <c r="K637" s="2"/>
      <c r="L637" s="2"/>
      <c r="M637" s="1"/>
    </row>
    <row r="638" spans="1:13" x14ac:dyDescent="0.2">
      <c r="A638" s="1"/>
      <c r="B638" s="1"/>
      <c r="C638" s="16"/>
      <c r="D638" s="1"/>
      <c r="E638" s="1"/>
      <c r="F638" s="1"/>
      <c r="G638" s="1"/>
      <c r="H638" s="11"/>
      <c r="I638" s="11"/>
      <c r="J638" s="11"/>
      <c r="K638" s="2"/>
      <c r="L638" s="2"/>
      <c r="M638" s="1"/>
    </row>
    <row r="639" spans="1:13" x14ac:dyDescent="0.2">
      <c r="A639" s="1"/>
      <c r="B639" s="1"/>
      <c r="C639" s="16"/>
      <c r="D639" s="1"/>
      <c r="E639" s="1"/>
      <c r="F639" s="1"/>
      <c r="G639" s="1"/>
      <c r="H639" s="11"/>
      <c r="I639" s="11"/>
      <c r="J639" s="11"/>
      <c r="K639" s="2"/>
      <c r="L639" s="2"/>
      <c r="M639" s="1"/>
    </row>
    <row r="640" spans="1:13" x14ac:dyDescent="0.2">
      <c r="A640" s="1"/>
      <c r="B640" s="1"/>
      <c r="C640" s="16"/>
      <c r="D640" s="1"/>
      <c r="E640" s="1"/>
      <c r="F640" s="1"/>
      <c r="G640" s="1"/>
      <c r="H640" s="11"/>
      <c r="I640" s="11"/>
      <c r="J640" s="11"/>
      <c r="K640" s="2"/>
      <c r="L640" s="2"/>
      <c r="M640" s="1"/>
    </row>
    <row r="641" spans="1:13" x14ac:dyDescent="0.2">
      <c r="A641" s="1"/>
      <c r="B641" s="1"/>
      <c r="C641" s="16"/>
      <c r="D641" s="1"/>
      <c r="E641" s="1"/>
      <c r="F641" s="1"/>
      <c r="G641" s="1"/>
      <c r="H641" s="11"/>
      <c r="I641" s="11"/>
      <c r="J641" s="11"/>
      <c r="K641" s="2"/>
      <c r="L641" s="2"/>
      <c r="M641" s="1"/>
    </row>
    <row r="642" spans="1:13" x14ac:dyDescent="0.2">
      <c r="A642" s="1"/>
      <c r="B642" s="1"/>
      <c r="C642" s="16"/>
      <c r="D642" s="1"/>
      <c r="E642" s="1"/>
      <c r="F642" s="1"/>
      <c r="G642" s="1"/>
      <c r="H642" s="11"/>
      <c r="I642" s="11"/>
      <c r="J642" s="11"/>
      <c r="K642" s="2"/>
      <c r="L642" s="2"/>
      <c r="M642" s="1"/>
    </row>
    <row r="643" spans="1:13" x14ac:dyDescent="0.2">
      <c r="A643" s="1"/>
      <c r="B643" s="1"/>
      <c r="C643" s="16"/>
      <c r="D643" s="1"/>
      <c r="E643" s="1"/>
      <c r="F643" s="1"/>
      <c r="G643" s="1"/>
      <c r="H643" s="11"/>
      <c r="I643" s="11"/>
      <c r="J643" s="11"/>
      <c r="K643" s="2"/>
      <c r="L643" s="2"/>
      <c r="M643" s="1"/>
    </row>
    <row r="644" spans="1:13" x14ac:dyDescent="0.2">
      <c r="A644" s="1"/>
      <c r="B644" s="1"/>
      <c r="C644" s="16"/>
      <c r="D644" s="1"/>
      <c r="E644" s="1"/>
      <c r="F644" s="1"/>
      <c r="G644" s="1"/>
      <c r="H644" s="11"/>
      <c r="I644" s="11"/>
      <c r="J644" s="11"/>
      <c r="K644" s="2"/>
      <c r="L644" s="2"/>
      <c r="M644" s="1"/>
    </row>
    <row r="645" spans="1:13" x14ac:dyDescent="0.2">
      <c r="A645" s="1"/>
      <c r="B645" s="1"/>
      <c r="C645" s="16"/>
      <c r="D645" s="1"/>
      <c r="E645" s="1"/>
      <c r="F645" s="1"/>
      <c r="G645" s="1"/>
      <c r="H645" s="11"/>
      <c r="I645" s="11"/>
      <c r="J645" s="11"/>
      <c r="K645" s="2"/>
      <c r="L645" s="2"/>
      <c r="M645" s="1"/>
    </row>
    <row r="646" spans="1:13" x14ac:dyDescent="0.2">
      <c r="A646" s="1"/>
      <c r="B646" s="1"/>
      <c r="C646" s="16"/>
      <c r="D646" s="1"/>
      <c r="E646" s="1"/>
      <c r="F646" s="1"/>
      <c r="G646" s="1"/>
      <c r="H646" s="11"/>
      <c r="I646" s="11"/>
      <c r="J646" s="11"/>
      <c r="K646" s="2"/>
      <c r="L646" s="2"/>
      <c r="M646" s="1"/>
    </row>
    <row r="647" spans="1:13" x14ac:dyDescent="0.2">
      <c r="A647" s="1"/>
      <c r="B647" s="1"/>
      <c r="C647" s="16"/>
      <c r="D647" s="1"/>
      <c r="E647" s="1"/>
      <c r="F647" s="1"/>
      <c r="G647" s="1"/>
      <c r="H647" s="11"/>
      <c r="I647" s="11"/>
      <c r="J647" s="11"/>
      <c r="K647" s="2"/>
      <c r="L647" s="2"/>
      <c r="M647" s="1"/>
    </row>
    <row r="648" spans="1:13" x14ac:dyDescent="0.2">
      <c r="A648" s="1"/>
      <c r="B648" s="1"/>
      <c r="C648" s="16"/>
      <c r="D648" s="1"/>
      <c r="E648" s="1"/>
      <c r="F648" s="1"/>
      <c r="G648" s="1"/>
      <c r="H648" s="11"/>
      <c r="I648" s="11"/>
      <c r="J648" s="11"/>
      <c r="K648" s="2"/>
      <c r="L648" s="2"/>
      <c r="M648" s="1"/>
    </row>
    <row r="649" spans="1:13" x14ac:dyDescent="0.2">
      <c r="A649" s="1"/>
      <c r="B649" s="1"/>
      <c r="C649" s="16"/>
      <c r="D649" s="1"/>
      <c r="E649" s="1"/>
      <c r="F649" s="1"/>
      <c r="G649" s="1"/>
      <c r="H649" s="11"/>
      <c r="I649" s="11"/>
      <c r="J649" s="11"/>
      <c r="K649" s="2"/>
      <c r="L649" s="2"/>
      <c r="M649" s="1"/>
    </row>
    <row r="650" spans="1:13" x14ac:dyDescent="0.2">
      <c r="A650" s="1"/>
      <c r="B650" s="1"/>
      <c r="C650" s="16"/>
      <c r="D650" s="1"/>
      <c r="E650" s="1"/>
      <c r="F650" s="1"/>
      <c r="G650" s="1"/>
      <c r="H650" s="11"/>
      <c r="I650" s="11"/>
      <c r="J650" s="11"/>
      <c r="K650" s="2"/>
      <c r="L650" s="2"/>
      <c r="M650" s="1"/>
    </row>
    <row r="651" spans="1:13" x14ac:dyDescent="0.2">
      <c r="A651" s="1"/>
      <c r="B651" s="1"/>
      <c r="C651" s="16"/>
      <c r="D651" s="1"/>
      <c r="E651" s="1"/>
      <c r="F651" s="1"/>
      <c r="G651" s="1"/>
      <c r="H651" s="11"/>
      <c r="I651" s="11"/>
      <c r="J651" s="11"/>
      <c r="K651" s="2"/>
      <c r="L651" s="2"/>
      <c r="M651" s="1"/>
    </row>
    <row r="652" spans="1:13" x14ac:dyDescent="0.2">
      <c r="A652" s="1"/>
      <c r="B652" s="1"/>
      <c r="C652" s="16"/>
      <c r="D652" s="1"/>
      <c r="E652" s="1"/>
      <c r="F652" s="1"/>
      <c r="G652" s="1"/>
      <c r="H652" s="11"/>
      <c r="I652" s="11"/>
      <c r="J652" s="11"/>
      <c r="K652" s="2"/>
      <c r="L652" s="2"/>
      <c r="M652" s="1"/>
    </row>
    <row r="653" spans="1:13" x14ac:dyDescent="0.2">
      <c r="A653" s="1"/>
      <c r="B653" s="1"/>
      <c r="C653" s="16"/>
      <c r="D653" s="1"/>
      <c r="E653" s="1"/>
      <c r="F653" s="1"/>
      <c r="G653" s="1"/>
      <c r="H653" s="11"/>
      <c r="I653" s="11"/>
      <c r="J653" s="11"/>
      <c r="K653" s="2"/>
      <c r="L653" s="2"/>
      <c r="M653" s="1"/>
    </row>
    <row r="654" spans="1:13" x14ac:dyDescent="0.2">
      <c r="A654" s="1"/>
      <c r="B654" s="1"/>
      <c r="C654" s="16"/>
      <c r="D654" s="1"/>
      <c r="E654" s="1"/>
      <c r="F654" s="1"/>
      <c r="G654" s="1"/>
      <c r="H654" s="11"/>
      <c r="I654" s="11"/>
      <c r="J654" s="11"/>
      <c r="K654" s="2"/>
      <c r="L654" s="2"/>
      <c r="M654" s="1"/>
    </row>
    <row r="655" spans="1:13" x14ac:dyDescent="0.2">
      <c r="A655" s="1"/>
      <c r="B655" s="1"/>
      <c r="C655" s="16"/>
      <c r="D655" s="1"/>
      <c r="E655" s="1"/>
      <c r="F655" s="1"/>
      <c r="G655" s="1"/>
      <c r="H655" s="11"/>
      <c r="I655" s="11"/>
      <c r="J655" s="11"/>
      <c r="K655" s="2"/>
      <c r="L655" s="2"/>
      <c r="M655" s="1"/>
    </row>
    <row r="656" spans="1:13" x14ac:dyDescent="0.2">
      <c r="A656" s="1"/>
      <c r="B656" s="1"/>
      <c r="C656" s="16"/>
      <c r="D656" s="1"/>
      <c r="E656" s="1"/>
      <c r="F656" s="1"/>
      <c r="G656" s="1"/>
      <c r="H656" s="11"/>
      <c r="I656" s="11"/>
      <c r="J656" s="11"/>
      <c r="K656" s="2"/>
      <c r="L656" s="2"/>
      <c r="M656" s="1"/>
    </row>
    <row r="657" spans="1:13" x14ac:dyDescent="0.2">
      <c r="A657" s="1"/>
      <c r="B657" s="1"/>
      <c r="C657" s="16"/>
      <c r="D657" s="1"/>
      <c r="E657" s="1"/>
      <c r="F657" s="1"/>
      <c r="G657" s="1"/>
      <c r="H657" s="11"/>
      <c r="I657" s="11"/>
      <c r="J657" s="11"/>
      <c r="K657" s="2"/>
      <c r="L657" s="2"/>
      <c r="M657" s="1"/>
    </row>
    <row r="658" spans="1:13" x14ac:dyDescent="0.2">
      <c r="A658" s="1"/>
      <c r="B658" s="1"/>
      <c r="C658" s="16"/>
      <c r="D658" s="1"/>
      <c r="E658" s="1"/>
      <c r="F658" s="1"/>
      <c r="G658" s="1"/>
      <c r="H658" s="11"/>
      <c r="I658" s="11"/>
      <c r="J658" s="11"/>
      <c r="K658" s="2"/>
      <c r="L658" s="2"/>
      <c r="M658" s="1"/>
    </row>
    <row r="659" spans="1:13" x14ac:dyDescent="0.2">
      <c r="A659" s="1"/>
      <c r="B659" s="1"/>
      <c r="C659" s="16"/>
      <c r="D659" s="1"/>
      <c r="E659" s="1"/>
      <c r="F659" s="1"/>
      <c r="G659" s="1"/>
      <c r="H659" s="11"/>
      <c r="I659" s="11"/>
      <c r="J659" s="11"/>
      <c r="K659" s="2"/>
      <c r="L659" s="2"/>
      <c r="M659" s="1"/>
    </row>
    <row r="660" spans="1:13" x14ac:dyDescent="0.2">
      <c r="A660" s="1"/>
      <c r="B660" s="1"/>
      <c r="C660" s="16"/>
      <c r="D660" s="1"/>
      <c r="E660" s="1"/>
      <c r="F660" s="1"/>
      <c r="G660" s="1"/>
      <c r="H660" s="11"/>
      <c r="I660" s="11"/>
      <c r="J660" s="11"/>
      <c r="K660" s="2"/>
      <c r="L660" s="2"/>
      <c r="M660" s="1"/>
    </row>
    <row r="661" spans="1:13" x14ac:dyDescent="0.2">
      <c r="A661" s="1"/>
      <c r="B661" s="1"/>
      <c r="C661" s="16"/>
      <c r="D661" s="1"/>
      <c r="E661" s="1"/>
      <c r="F661" s="1"/>
      <c r="G661" s="1"/>
      <c r="H661" s="11"/>
      <c r="I661" s="11"/>
      <c r="J661" s="11"/>
      <c r="K661" s="2"/>
      <c r="L661" s="2"/>
      <c r="M661" s="1"/>
    </row>
    <row r="662" spans="1:13" x14ac:dyDescent="0.2">
      <c r="A662" s="1"/>
      <c r="B662" s="1"/>
      <c r="C662" s="16"/>
      <c r="D662" s="1"/>
      <c r="E662" s="1"/>
      <c r="F662" s="1"/>
      <c r="G662" s="1"/>
      <c r="H662" s="11"/>
      <c r="I662" s="11"/>
      <c r="J662" s="11"/>
      <c r="K662" s="2"/>
      <c r="L662" s="2"/>
      <c r="M662" s="1"/>
    </row>
    <row r="663" spans="1:13" x14ac:dyDescent="0.2">
      <c r="A663" s="1"/>
      <c r="B663" s="1"/>
      <c r="C663" s="16"/>
      <c r="D663" s="1"/>
      <c r="E663" s="1"/>
      <c r="F663" s="1"/>
      <c r="G663" s="1"/>
      <c r="H663" s="11"/>
      <c r="I663" s="11"/>
      <c r="J663" s="11"/>
      <c r="K663" s="2"/>
      <c r="L663" s="2"/>
      <c r="M663" s="1"/>
    </row>
    <row r="664" spans="1:13" x14ac:dyDescent="0.2">
      <c r="A664" s="1"/>
      <c r="B664" s="1"/>
      <c r="C664" s="16"/>
      <c r="D664" s="1"/>
      <c r="E664" s="1"/>
      <c r="F664" s="1"/>
      <c r="G664" s="1"/>
      <c r="H664" s="11"/>
      <c r="I664" s="11"/>
      <c r="J664" s="11"/>
      <c r="K664" s="2"/>
      <c r="L664" s="2"/>
      <c r="M664" s="1"/>
    </row>
    <row r="665" spans="1:13" x14ac:dyDescent="0.2">
      <c r="A665" s="1"/>
      <c r="B665" s="1"/>
      <c r="C665" s="16"/>
      <c r="D665" s="1"/>
      <c r="E665" s="1"/>
      <c r="F665" s="1"/>
      <c r="G665" s="1"/>
      <c r="H665" s="11"/>
      <c r="I665" s="11"/>
      <c r="J665" s="11"/>
      <c r="K665" s="2"/>
      <c r="L665" s="2"/>
      <c r="M665" s="1"/>
    </row>
    <row r="666" spans="1:13" x14ac:dyDescent="0.2">
      <c r="A666" s="1"/>
      <c r="B666" s="1"/>
      <c r="C666" s="16"/>
      <c r="D666" s="1"/>
      <c r="E666" s="1"/>
      <c r="F666" s="1"/>
      <c r="G666" s="1"/>
      <c r="H666" s="11"/>
      <c r="I666" s="11"/>
      <c r="J666" s="11"/>
      <c r="K666" s="2"/>
      <c r="L666" s="2"/>
      <c r="M666" s="1"/>
    </row>
    <row r="667" spans="1:13" x14ac:dyDescent="0.2">
      <c r="A667" s="1"/>
      <c r="B667" s="1"/>
      <c r="C667" s="16"/>
      <c r="D667" s="1"/>
      <c r="E667" s="1"/>
      <c r="F667" s="1"/>
      <c r="G667" s="1"/>
      <c r="H667" s="11"/>
      <c r="I667" s="11"/>
      <c r="J667" s="11"/>
      <c r="K667" s="2"/>
      <c r="L667" s="2"/>
      <c r="M667" s="1"/>
    </row>
    <row r="668" spans="1:13" x14ac:dyDescent="0.2">
      <c r="A668" s="1"/>
      <c r="B668" s="1"/>
      <c r="C668" s="16"/>
      <c r="D668" s="1"/>
      <c r="E668" s="1"/>
      <c r="F668" s="1"/>
      <c r="G668" s="1"/>
      <c r="H668" s="11"/>
      <c r="I668" s="11"/>
      <c r="J668" s="11"/>
      <c r="K668" s="2"/>
      <c r="L668" s="2"/>
      <c r="M668" s="1"/>
    </row>
    <row r="669" spans="1:13" x14ac:dyDescent="0.2">
      <c r="A669" s="1"/>
      <c r="B669" s="1"/>
      <c r="C669" s="16"/>
      <c r="D669" s="1"/>
      <c r="E669" s="1"/>
      <c r="F669" s="1"/>
      <c r="G669" s="1"/>
      <c r="H669" s="11"/>
      <c r="I669" s="11"/>
      <c r="J669" s="11"/>
      <c r="K669" s="2"/>
      <c r="L669" s="2"/>
      <c r="M669" s="1"/>
    </row>
    <row r="670" spans="1:13" x14ac:dyDescent="0.2">
      <c r="A670" s="1"/>
      <c r="B670" s="1"/>
      <c r="C670" s="16"/>
      <c r="D670" s="1"/>
      <c r="E670" s="1"/>
      <c r="F670" s="1"/>
      <c r="G670" s="1"/>
      <c r="H670" s="11"/>
      <c r="I670" s="11"/>
      <c r="J670" s="11"/>
      <c r="K670" s="2"/>
      <c r="L670" s="2"/>
      <c r="M670" s="1"/>
    </row>
    <row r="671" spans="1:13" x14ac:dyDescent="0.2">
      <c r="A671" s="1"/>
      <c r="B671" s="1"/>
      <c r="C671" s="16"/>
      <c r="D671" s="1"/>
      <c r="E671" s="1"/>
      <c r="F671" s="1"/>
      <c r="G671" s="1"/>
      <c r="H671" s="11"/>
      <c r="I671" s="11"/>
      <c r="J671" s="11"/>
      <c r="K671" s="2"/>
      <c r="L671" s="2"/>
      <c r="M671" s="1"/>
    </row>
    <row r="672" spans="1:13" x14ac:dyDescent="0.2">
      <c r="A672" s="1"/>
      <c r="B672" s="1"/>
      <c r="C672" s="16"/>
      <c r="D672" s="1"/>
      <c r="E672" s="1"/>
      <c r="F672" s="1"/>
      <c r="G672" s="1"/>
      <c r="H672" s="11"/>
      <c r="I672" s="11"/>
      <c r="J672" s="11"/>
      <c r="K672" s="2"/>
      <c r="L672" s="2"/>
      <c r="M672" s="1"/>
    </row>
    <row r="673" spans="1:13" x14ac:dyDescent="0.2">
      <c r="A673" s="1"/>
      <c r="B673" s="1"/>
      <c r="C673" s="16"/>
      <c r="D673" s="1"/>
      <c r="E673" s="1"/>
      <c r="F673" s="1"/>
      <c r="G673" s="1"/>
      <c r="H673" s="11"/>
      <c r="I673" s="11"/>
      <c r="J673" s="11"/>
      <c r="K673" s="2"/>
      <c r="L673" s="2"/>
      <c r="M673" s="1"/>
    </row>
    <row r="674" spans="1:13" x14ac:dyDescent="0.2">
      <c r="A674" s="1"/>
      <c r="B674" s="1"/>
      <c r="C674" s="16"/>
      <c r="D674" s="1"/>
      <c r="E674" s="1"/>
      <c r="F674" s="1"/>
      <c r="G674" s="1"/>
      <c r="H674" s="11"/>
      <c r="I674" s="11"/>
      <c r="J674" s="11"/>
      <c r="K674" s="2"/>
      <c r="L674" s="2"/>
      <c r="M674" s="1"/>
    </row>
    <row r="675" spans="1:13" x14ac:dyDescent="0.2">
      <c r="A675" s="1"/>
      <c r="B675" s="1"/>
      <c r="C675" s="16"/>
      <c r="D675" s="1"/>
      <c r="E675" s="1"/>
      <c r="F675" s="1"/>
      <c r="G675" s="1"/>
      <c r="H675" s="11"/>
      <c r="I675" s="11"/>
      <c r="J675" s="11"/>
      <c r="K675" s="2"/>
      <c r="L675" s="2"/>
      <c r="M675" s="1"/>
    </row>
    <row r="676" spans="1:13" x14ac:dyDescent="0.2">
      <c r="A676" s="1"/>
      <c r="B676" s="1"/>
      <c r="C676" s="16"/>
      <c r="D676" s="1"/>
      <c r="E676" s="1"/>
      <c r="F676" s="1"/>
      <c r="G676" s="1"/>
      <c r="H676" s="11"/>
      <c r="I676" s="11"/>
      <c r="J676" s="11"/>
      <c r="K676" s="2"/>
      <c r="L676" s="2"/>
      <c r="M676" s="1"/>
    </row>
    <row r="677" spans="1:13" x14ac:dyDescent="0.2">
      <c r="A677" s="1"/>
      <c r="B677" s="1"/>
      <c r="C677" s="16"/>
      <c r="D677" s="1"/>
      <c r="E677" s="1"/>
      <c r="F677" s="1"/>
      <c r="G677" s="1"/>
      <c r="H677" s="11"/>
      <c r="I677" s="11"/>
      <c r="J677" s="11"/>
      <c r="K677" s="2"/>
      <c r="L677" s="2"/>
      <c r="M677" s="1"/>
    </row>
    <row r="678" spans="1:13" x14ac:dyDescent="0.2">
      <c r="A678" s="1"/>
      <c r="B678" s="1"/>
      <c r="C678" s="16"/>
      <c r="D678" s="1"/>
      <c r="E678" s="1"/>
      <c r="F678" s="1"/>
      <c r="G678" s="1"/>
      <c r="H678" s="11"/>
      <c r="I678" s="11"/>
      <c r="J678" s="11"/>
      <c r="K678" s="2"/>
      <c r="L678" s="2"/>
      <c r="M678" s="1"/>
    </row>
    <row r="679" spans="1:13" x14ac:dyDescent="0.2">
      <c r="A679" s="1"/>
      <c r="B679" s="1"/>
      <c r="C679" s="16"/>
      <c r="D679" s="1"/>
      <c r="E679" s="1"/>
      <c r="F679" s="1"/>
      <c r="G679" s="1"/>
      <c r="H679" s="11"/>
      <c r="I679" s="11"/>
      <c r="J679" s="11"/>
      <c r="K679" s="2"/>
      <c r="L679" s="2"/>
      <c r="M679" s="1"/>
    </row>
    <row r="680" spans="1:13" x14ac:dyDescent="0.2">
      <c r="A680" s="1"/>
      <c r="B680" s="1"/>
      <c r="C680" s="16"/>
      <c r="D680" s="1"/>
      <c r="E680" s="1"/>
      <c r="F680" s="1"/>
      <c r="G680" s="1"/>
      <c r="H680" s="11"/>
      <c r="I680" s="11"/>
      <c r="J680" s="11"/>
      <c r="K680" s="2"/>
      <c r="L680" s="2"/>
      <c r="M680" s="1"/>
    </row>
    <row r="681" spans="1:13" x14ac:dyDescent="0.2">
      <c r="A681" s="1"/>
      <c r="B681" s="1"/>
      <c r="C681" s="16"/>
      <c r="D681" s="1"/>
      <c r="E681" s="1"/>
      <c r="F681" s="1"/>
      <c r="G681" s="1"/>
      <c r="H681" s="11"/>
      <c r="I681" s="11"/>
      <c r="J681" s="11"/>
      <c r="K681" s="2"/>
      <c r="L681" s="2"/>
      <c r="M681" s="1"/>
    </row>
    <row r="682" spans="1:13" x14ac:dyDescent="0.2">
      <c r="A682" s="1"/>
      <c r="B682" s="1"/>
      <c r="C682" s="16"/>
      <c r="D682" s="1"/>
      <c r="E682" s="1"/>
      <c r="F682" s="1"/>
      <c r="G682" s="1"/>
      <c r="H682" s="11"/>
      <c r="I682" s="11"/>
      <c r="J682" s="11"/>
      <c r="K682" s="2"/>
      <c r="L682" s="2"/>
      <c r="M682" s="1"/>
    </row>
    <row r="683" spans="1:13" x14ac:dyDescent="0.2">
      <c r="A683" s="1"/>
      <c r="B683" s="1"/>
      <c r="C683" s="16"/>
      <c r="D683" s="1"/>
      <c r="E683" s="1"/>
      <c r="F683" s="1"/>
      <c r="G683" s="1"/>
      <c r="H683" s="11"/>
      <c r="I683" s="11"/>
      <c r="J683" s="11"/>
      <c r="K683" s="2"/>
      <c r="L683" s="2"/>
      <c r="M683" s="1"/>
    </row>
    <row r="684" spans="1:13" x14ac:dyDescent="0.2">
      <c r="A684" s="1"/>
      <c r="B684" s="1"/>
      <c r="C684" s="16"/>
      <c r="D684" s="1"/>
      <c r="E684" s="1"/>
      <c r="F684" s="1"/>
      <c r="G684" s="1"/>
      <c r="H684" s="11"/>
      <c r="I684" s="11"/>
      <c r="J684" s="11"/>
      <c r="K684" s="2"/>
      <c r="L684" s="2"/>
      <c r="M684" s="1"/>
    </row>
    <row r="685" spans="1:13" x14ac:dyDescent="0.2">
      <c r="A685" s="1"/>
      <c r="B685" s="1"/>
      <c r="C685" s="16"/>
      <c r="D685" s="1"/>
      <c r="E685" s="1"/>
      <c r="F685" s="1"/>
      <c r="G685" s="1"/>
      <c r="H685" s="11"/>
      <c r="I685" s="11"/>
      <c r="J685" s="11"/>
      <c r="K685" s="2"/>
      <c r="L685" s="2"/>
      <c r="M685" s="1"/>
    </row>
    <row r="686" spans="1:13" x14ac:dyDescent="0.2">
      <c r="A686" s="1"/>
      <c r="B686" s="1"/>
      <c r="C686" s="16"/>
      <c r="D686" s="1"/>
      <c r="E686" s="1"/>
      <c r="F686" s="1"/>
      <c r="G686" s="1"/>
      <c r="H686" s="11"/>
      <c r="I686" s="11"/>
      <c r="J686" s="11"/>
      <c r="K686" s="2"/>
      <c r="L686" s="2"/>
      <c r="M686" s="1"/>
    </row>
    <row r="687" spans="1:13" x14ac:dyDescent="0.2">
      <c r="A687" s="1"/>
      <c r="B687" s="1"/>
      <c r="C687" s="16"/>
      <c r="D687" s="1"/>
      <c r="E687" s="1"/>
      <c r="F687" s="1"/>
      <c r="G687" s="1"/>
      <c r="H687" s="11"/>
      <c r="I687" s="11"/>
      <c r="J687" s="11"/>
      <c r="K687" s="2"/>
      <c r="L687" s="2"/>
      <c r="M687" s="1"/>
    </row>
    <row r="688" spans="1:13" x14ac:dyDescent="0.2">
      <c r="A688" s="1"/>
      <c r="B688" s="1"/>
      <c r="C688" s="16"/>
      <c r="D688" s="1"/>
      <c r="E688" s="1"/>
      <c r="F688" s="1"/>
      <c r="G688" s="1"/>
      <c r="H688" s="11"/>
      <c r="I688" s="11"/>
      <c r="J688" s="11"/>
      <c r="K688" s="2"/>
      <c r="L688" s="2"/>
      <c r="M688" s="1"/>
    </row>
    <row r="689" spans="1:13" x14ac:dyDescent="0.2">
      <c r="A689" s="1"/>
      <c r="B689" s="1"/>
      <c r="C689" s="16"/>
      <c r="D689" s="1"/>
      <c r="E689" s="1"/>
      <c r="F689" s="1"/>
      <c r="G689" s="1"/>
      <c r="H689" s="11"/>
      <c r="I689" s="11"/>
      <c r="J689" s="11"/>
      <c r="K689" s="2"/>
      <c r="L689" s="2"/>
      <c r="M689" s="1"/>
    </row>
    <row r="690" spans="1:13" x14ac:dyDescent="0.2">
      <c r="A690" s="1"/>
      <c r="B690" s="1"/>
      <c r="C690" s="16"/>
      <c r="D690" s="1"/>
      <c r="E690" s="1"/>
      <c r="F690" s="1"/>
      <c r="G690" s="1"/>
      <c r="H690" s="11"/>
      <c r="I690" s="11"/>
      <c r="J690" s="11"/>
      <c r="K690" s="2"/>
      <c r="L690" s="2"/>
      <c r="M690" s="1"/>
    </row>
    <row r="691" spans="1:13" x14ac:dyDescent="0.2">
      <c r="A691" s="1"/>
      <c r="B691" s="1"/>
      <c r="C691" s="16"/>
      <c r="D691" s="1"/>
      <c r="E691" s="1"/>
      <c r="F691" s="1"/>
      <c r="G691" s="1"/>
      <c r="H691" s="11"/>
      <c r="I691" s="11"/>
      <c r="J691" s="11"/>
      <c r="K691" s="2"/>
      <c r="L691" s="2"/>
      <c r="M691" s="1"/>
    </row>
    <row r="692" spans="1:13" x14ac:dyDescent="0.2">
      <c r="A692" s="1"/>
      <c r="B692" s="1"/>
      <c r="C692" s="16"/>
      <c r="D692" s="1"/>
      <c r="E692" s="1"/>
      <c r="F692" s="1"/>
      <c r="G692" s="1"/>
      <c r="H692" s="11"/>
      <c r="I692" s="11"/>
      <c r="J692" s="11"/>
      <c r="K692" s="2"/>
      <c r="L692" s="2"/>
      <c r="M692" s="1"/>
    </row>
    <row r="693" spans="1:13" x14ac:dyDescent="0.2">
      <c r="A693" s="1"/>
      <c r="B693" s="1"/>
      <c r="C693" s="16"/>
      <c r="D693" s="1"/>
      <c r="E693" s="1"/>
      <c r="F693" s="1"/>
      <c r="G693" s="1"/>
      <c r="H693" s="11"/>
      <c r="I693" s="11"/>
      <c r="J693" s="11"/>
      <c r="K693" s="2"/>
      <c r="L693" s="2"/>
      <c r="M693" s="1"/>
    </row>
    <row r="694" spans="1:13" x14ac:dyDescent="0.2">
      <c r="A694" s="1"/>
      <c r="B694" s="1"/>
      <c r="C694" s="16"/>
      <c r="D694" s="1"/>
      <c r="E694" s="1"/>
      <c r="F694" s="1"/>
      <c r="G694" s="1"/>
      <c r="H694" s="11"/>
      <c r="I694" s="11"/>
      <c r="J694" s="11"/>
      <c r="K694" s="2"/>
      <c r="L694" s="2"/>
      <c r="M694" s="1"/>
    </row>
    <row r="695" spans="1:13" x14ac:dyDescent="0.2">
      <c r="A695" s="1"/>
      <c r="B695" s="1"/>
      <c r="C695" s="16"/>
      <c r="D695" s="1"/>
      <c r="E695" s="1"/>
      <c r="F695" s="1"/>
      <c r="G695" s="1"/>
      <c r="H695" s="11"/>
      <c r="I695" s="11"/>
      <c r="J695" s="11"/>
      <c r="K695" s="2"/>
      <c r="L695" s="2"/>
      <c r="M695" s="1"/>
    </row>
    <row r="696" spans="1:13" x14ac:dyDescent="0.2">
      <c r="A696" s="1"/>
      <c r="B696" s="1"/>
      <c r="C696" s="16"/>
      <c r="D696" s="1"/>
      <c r="E696" s="1"/>
      <c r="F696" s="1"/>
      <c r="G696" s="1"/>
      <c r="H696" s="11"/>
      <c r="I696" s="11"/>
      <c r="J696" s="11"/>
      <c r="K696" s="2"/>
      <c r="L696" s="2"/>
      <c r="M696" s="1"/>
    </row>
    <row r="697" spans="1:13" x14ac:dyDescent="0.2">
      <c r="A697" s="1"/>
      <c r="B697" s="1"/>
      <c r="C697" s="16"/>
      <c r="D697" s="1"/>
      <c r="E697" s="1"/>
      <c r="F697" s="1"/>
      <c r="G697" s="1"/>
      <c r="H697" s="11"/>
      <c r="I697" s="11"/>
      <c r="J697" s="11"/>
      <c r="K697" s="2"/>
      <c r="L697" s="2"/>
      <c r="M697" s="1"/>
    </row>
    <row r="698" spans="1:13" x14ac:dyDescent="0.2">
      <c r="A698" s="1"/>
      <c r="B698" s="1"/>
      <c r="C698" s="16"/>
      <c r="D698" s="1"/>
      <c r="E698" s="1"/>
      <c r="F698" s="1"/>
      <c r="G698" s="1"/>
      <c r="H698" s="11"/>
      <c r="I698" s="11"/>
      <c r="J698" s="11"/>
      <c r="K698" s="2"/>
      <c r="L698" s="2"/>
      <c r="M698" s="1"/>
    </row>
    <row r="699" spans="1:13" x14ac:dyDescent="0.2">
      <c r="A699" s="1"/>
      <c r="B699" s="1"/>
      <c r="C699" s="16"/>
      <c r="D699" s="1"/>
      <c r="E699" s="1"/>
      <c r="F699" s="1"/>
      <c r="G699" s="1"/>
      <c r="H699" s="11"/>
      <c r="I699" s="11"/>
      <c r="J699" s="11"/>
      <c r="K699" s="2"/>
      <c r="L699" s="2"/>
      <c r="M699" s="1"/>
    </row>
    <row r="700" spans="1:13" x14ac:dyDescent="0.2">
      <c r="A700" s="1"/>
      <c r="B700" s="1"/>
      <c r="C700" s="16"/>
      <c r="D700" s="1"/>
      <c r="E700" s="1"/>
      <c r="F700" s="1"/>
      <c r="G700" s="1"/>
      <c r="H700" s="11"/>
      <c r="I700" s="11"/>
      <c r="J700" s="11"/>
      <c r="K700" s="2"/>
      <c r="L700" s="2"/>
      <c r="M700" s="1"/>
    </row>
    <row r="701" spans="1:13" x14ac:dyDescent="0.2">
      <c r="A701" s="1"/>
      <c r="B701" s="1"/>
      <c r="C701" s="16"/>
      <c r="D701" s="1"/>
      <c r="E701" s="1"/>
      <c r="F701" s="1"/>
      <c r="G701" s="1"/>
      <c r="H701" s="11"/>
      <c r="I701" s="11"/>
      <c r="J701" s="11"/>
      <c r="K701" s="2"/>
      <c r="L701" s="2"/>
      <c r="M701" s="1"/>
    </row>
    <row r="702" spans="1:13" x14ac:dyDescent="0.2">
      <c r="A702" s="1"/>
      <c r="B702" s="1"/>
      <c r="C702" s="16"/>
      <c r="D702" s="1"/>
      <c r="E702" s="1"/>
      <c r="F702" s="1"/>
      <c r="G702" s="1"/>
      <c r="H702" s="11"/>
      <c r="I702" s="11"/>
      <c r="J702" s="11"/>
      <c r="K702" s="2"/>
      <c r="L702" s="2"/>
      <c r="M702" s="1"/>
    </row>
    <row r="703" spans="1:13" x14ac:dyDescent="0.2">
      <c r="A703" s="1"/>
      <c r="B703" s="1"/>
      <c r="C703" s="16"/>
      <c r="D703" s="1"/>
      <c r="E703" s="1"/>
      <c r="F703" s="1"/>
      <c r="G703" s="1"/>
      <c r="H703" s="11"/>
      <c r="I703" s="11"/>
      <c r="J703" s="11"/>
      <c r="K703" s="2"/>
      <c r="L703" s="2"/>
      <c r="M703" s="1"/>
    </row>
    <row r="704" spans="1:13" x14ac:dyDescent="0.2">
      <c r="A704" s="1"/>
      <c r="B704" s="1"/>
      <c r="C704" s="16"/>
      <c r="D704" s="1"/>
      <c r="E704" s="1"/>
      <c r="F704" s="1"/>
      <c r="G704" s="1"/>
      <c r="H704" s="11"/>
      <c r="I704" s="11"/>
      <c r="J704" s="11"/>
      <c r="K704" s="2"/>
      <c r="L704" s="2"/>
      <c r="M704" s="1"/>
    </row>
    <row r="705" spans="1:13" x14ac:dyDescent="0.2">
      <c r="A705" s="1"/>
      <c r="B705" s="1"/>
      <c r="C705" s="16"/>
      <c r="D705" s="1"/>
      <c r="E705" s="1"/>
      <c r="F705" s="1"/>
      <c r="G705" s="1"/>
      <c r="H705" s="11"/>
      <c r="I705" s="11"/>
      <c r="J705" s="11"/>
      <c r="K705" s="2"/>
      <c r="L705" s="2"/>
      <c r="M705" s="1"/>
    </row>
    <row r="706" spans="1:13" x14ac:dyDescent="0.2">
      <c r="A706" s="1"/>
      <c r="B706" s="1"/>
      <c r="C706" s="16"/>
      <c r="D706" s="1"/>
      <c r="E706" s="1"/>
      <c r="F706" s="1"/>
      <c r="G706" s="1"/>
      <c r="H706" s="11"/>
      <c r="I706" s="11"/>
      <c r="J706" s="11"/>
      <c r="K706" s="2"/>
      <c r="L706" s="2"/>
      <c r="M706" s="1"/>
    </row>
    <row r="707" spans="1:13" x14ac:dyDescent="0.2">
      <c r="A707" s="1"/>
      <c r="B707" s="1"/>
      <c r="C707" s="16"/>
      <c r="D707" s="1"/>
      <c r="E707" s="1"/>
      <c r="F707" s="1"/>
      <c r="G707" s="1"/>
      <c r="H707" s="11"/>
      <c r="I707" s="11"/>
      <c r="J707" s="11"/>
      <c r="K707" s="2"/>
      <c r="L707" s="2"/>
      <c r="M707" s="1"/>
    </row>
    <row r="708" spans="1:13" x14ac:dyDescent="0.2">
      <c r="A708" s="1"/>
      <c r="B708" s="1"/>
      <c r="C708" s="16"/>
      <c r="D708" s="1"/>
      <c r="E708" s="1"/>
      <c r="F708" s="1"/>
      <c r="G708" s="1"/>
      <c r="H708" s="11"/>
      <c r="I708" s="11"/>
      <c r="J708" s="11"/>
      <c r="K708" s="2"/>
      <c r="L708" s="2"/>
      <c r="M708" s="1"/>
    </row>
    <row r="709" spans="1:13" x14ac:dyDescent="0.2">
      <c r="A709" s="1"/>
      <c r="B709" s="1"/>
      <c r="C709" s="16"/>
      <c r="D709" s="1"/>
      <c r="E709" s="1"/>
      <c r="F709" s="1"/>
      <c r="G709" s="1"/>
      <c r="H709" s="11"/>
      <c r="I709" s="11"/>
      <c r="J709" s="11"/>
      <c r="K709" s="2"/>
      <c r="L709" s="2"/>
      <c r="M709" s="1"/>
    </row>
    <row r="710" spans="1:13" x14ac:dyDescent="0.2">
      <c r="A710" s="1"/>
      <c r="B710" s="1"/>
      <c r="C710" s="16"/>
      <c r="D710" s="1"/>
      <c r="E710" s="1"/>
      <c r="F710" s="1"/>
      <c r="G710" s="1"/>
      <c r="H710" s="11"/>
      <c r="I710" s="11"/>
      <c r="J710" s="11"/>
      <c r="K710" s="2"/>
      <c r="L710" s="2"/>
      <c r="M710" s="1"/>
    </row>
    <row r="711" spans="1:13" x14ac:dyDescent="0.2">
      <c r="A711" s="1"/>
      <c r="B711" s="1"/>
      <c r="C711" s="16"/>
      <c r="D711" s="1"/>
      <c r="E711" s="1"/>
      <c r="F711" s="1"/>
      <c r="G711" s="1"/>
      <c r="H711" s="11"/>
      <c r="I711" s="11"/>
      <c r="J711" s="11"/>
      <c r="K711" s="2"/>
      <c r="L711" s="2"/>
      <c r="M711" s="1"/>
    </row>
    <row r="712" spans="1:13" x14ac:dyDescent="0.2">
      <c r="A712" s="1"/>
      <c r="B712" s="1"/>
      <c r="C712" s="16"/>
      <c r="D712" s="1"/>
      <c r="E712" s="1"/>
      <c r="F712" s="1"/>
      <c r="G712" s="1"/>
      <c r="H712" s="11"/>
      <c r="I712" s="11"/>
      <c r="J712" s="11"/>
      <c r="K712" s="2"/>
      <c r="L712" s="2"/>
      <c r="M712" s="1"/>
    </row>
    <row r="713" spans="1:13" x14ac:dyDescent="0.2">
      <c r="A713" s="1"/>
      <c r="B713" s="1"/>
      <c r="C713" s="16"/>
      <c r="D713" s="1"/>
      <c r="E713" s="1"/>
      <c r="F713" s="1"/>
      <c r="G713" s="1"/>
      <c r="H713" s="11"/>
      <c r="I713" s="11"/>
      <c r="J713" s="11"/>
      <c r="K713" s="2"/>
      <c r="L713" s="2"/>
      <c r="M713" s="1"/>
    </row>
    <row r="714" spans="1:13" x14ac:dyDescent="0.2">
      <c r="A714" s="1"/>
      <c r="B714" s="1"/>
      <c r="C714" s="16"/>
      <c r="D714" s="1"/>
      <c r="E714" s="1"/>
      <c r="F714" s="1"/>
      <c r="G714" s="1"/>
      <c r="H714" s="11"/>
      <c r="I714" s="11"/>
      <c r="J714" s="11"/>
      <c r="K714" s="2"/>
      <c r="L714" s="2"/>
      <c r="M714" s="1"/>
    </row>
    <row r="715" spans="1:13" x14ac:dyDescent="0.2">
      <c r="A715" s="1"/>
      <c r="B715" s="1"/>
      <c r="C715" s="16"/>
      <c r="D715" s="1"/>
      <c r="E715" s="1"/>
      <c r="F715" s="1"/>
      <c r="G715" s="1"/>
      <c r="H715" s="11"/>
      <c r="I715" s="11"/>
      <c r="J715" s="11"/>
      <c r="K715" s="2"/>
      <c r="L715" s="2"/>
      <c r="M715" s="1"/>
    </row>
    <row r="716" spans="1:13" x14ac:dyDescent="0.2">
      <c r="A716" s="1"/>
      <c r="B716" s="1"/>
      <c r="C716" s="16"/>
      <c r="D716" s="1"/>
      <c r="E716" s="1"/>
      <c r="F716" s="1"/>
      <c r="G716" s="1"/>
      <c r="H716" s="11"/>
      <c r="I716" s="11"/>
      <c r="J716" s="11"/>
      <c r="K716" s="2"/>
      <c r="L716" s="2"/>
      <c r="M716" s="1"/>
    </row>
    <row r="717" spans="1:13" x14ac:dyDescent="0.2">
      <c r="A717" s="1"/>
      <c r="B717" s="1"/>
      <c r="C717" s="16"/>
      <c r="D717" s="1"/>
      <c r="E717" s="1"/>
      <c r="F717" s="1"/>
      <c r="G717" s="1"/>
      <c r="H717" s="11"/>
      <c r="I717" s="11"/>
      <c r="J717" s="11"/>
      <c r="K717" s="2"/>
      <c r="L717" s="2"/>
      <c r="M717" s="1"/>
    </row>
    <row r="718" spans="1:13" x14ac:dyDescent="0.2">
      <c r="A718" s="1"/>
      <c r="B718" s="1"/>
      <c r="C718" s="16"/>
      <c r="D718" s="1"/>
      <c r="E718" s="1"/>
      <c r="F718" s="1"/>
      <c r="G718" s="1"/>
      <c r="H718" s="11"/>
      <c r="I718" s="11"/>
      <c r="J718" s="11"/>
      <c r="K718" s="2"/>
      <c r="L718" s="2"/>
      <c r="M718" s="1"/>
    </row>
    <row r="719" spans="1:13" x14ac:dyDescent="0.2">
      <c r="A719" s="1"/>
      <c r="B719" s="1"/>
      <c r="C719" s="16"/>
      <c r="D719" s="1"/>
      <c r="E719" s="1"/>
      <c r="F719" s="1"/>
      <c r="G719" s="1"/>
      <c r="H719" s="11"/>
      <c r="I719" s="11"/>
      <c r="J719" s="11"/>
      <c r="K719" s="2"/>
      <c r="L719" s="2"/>
      <c r="M719" s="1"/>
    </row>
    <row r="720" spans="1:13" x14ac:dyDescent="0.2">
      <c r="A720" s="1"/>
      <c r="B720" s="1"/>
      <c r="C720" s="16"/>
      <c r="D720" s="1"/>
      <c r="E720" s="1"/>
      <c r="F720" s="1"/>
      <c r="G720" s="1"/>
      <c r="H720" s="11"/>
      <c r="I720" s="11"/>
      <c r="J720" s="11"/>
      <c r="K720" s="2"/>
      <c r="L720" s="2"/>
      <c r="M720" s="1"/>
    </row>
    <row r="721" spans="1:13" x14ac:dyDescent="0.2">
      <c r="A721" s="1"/>
      <c r="B721" s="1"/>
      <c r="C721" s="16"/>
      <c r="D721" s="1"/>
      <c r="E721" s="1"/>
      <c r="F721" s="1"/>
      <c r="G721" s="1"/>
      <c r="H721" s="11"/>
      <c r="I721" s="11"/>
      <c r="J721" s="11"/>
      <c r="K721" s="2"/>
      <c r="L721" s="2"/>
      <c r="M721" s="1"/>
    </row>
    <row r="722" spans="1:13" x14ac:dyDescent="0.2">
      <c r="A722" s="1"/>
      <c r="B722" s="1"/>
      <c r="C722" s="16"/>
      <c r="D722" s="1"/>
      <c r="E722" s="1"/>
      <c r="F722" s="1"/>
      <c r="G722" s="1"/>
      <c r="H722" s="11"/>
      <c r="I722" s="11"/>
      <c r="J722" s="11"/>
      <c r="K722" s="2"/>
      <c r="L722" s="2"/>
      <c r="M722" s="1"/>
    </row>
    <row r="723" spans="1:13" x14ac:dyDescent="0.2">
      <c r="A723" s="1"/>
      <c r="B723" s="1"/>
      <c r="C723" s="16"/>
      <c r="D723" s="1"/>
      <c r="E723" s="1"/>
      <c r="F723" s="1"/>
      <c r="G723" s="1"/>
      <c r="H723" s="11"/>
      <c r="I723" s="11"/>
      <c r="J723" s="11"/>
      <c r="K723" s="2"/>
      <c r="L723" s="2"/>
      <c r="M723" s="1"/>
    </row>
    <row r="724" spans="1:13" x14ac:dyDescent="0.2">
      <c r="A724" s="1"/>
      <c r="B724" s="1"/>
      <c r="C724" s="16"/>
      <c r="D724" s="1"/>
      <c r="E724" s="1"/>
      <c r="F724" s="1"/>
      <c r="G724" s="1"/>
      <c r="H724" s="11"/>
      <c r="I724" s="11"/>
      <c r="J724" s="11"/>
      <c r="K724" s="2"/>
      <c r="L724" s="2"/>
      <c r="M724" s="1"/>
    </row>
    <row r="725" spans="1:13" x14ac:dyDescent="0.2">
      <c r="A725" s="1"/>
      <c r="B725" s="1"/>
      <c r="C725" s="16"/>
      <c r="D725" s="1"/>
      <c r="E725" s="1"/>
      <c r="F725" s="1"/>
      <c r="G725" s="1"/>
      <c r="H725" s="11"/>
      <c r="I725" s="11"/>
      <c r="J725" s="11"/>
      <c r="K725" s="2"/>
      <c r="L725" s="2"/>
      <c r="M725" s="1"/>
    </row>
    <row r="726" spans="1:13" x14ac:dyDescent="0.2">
      <c r="A726" s="1"/>
      <c r="B726" s="1"/>
      <c r="C726" s="16"/>
      <c r="D726" s="1"/>
      <c r="E726" s="1"/>
      <c r="F726" s="1"/>
      <c r="G726" s="1"/>
      <c r="H726" s="11"/>
      <c r="I726" s="11"/>
      <c r="J726" s="11"/>
      <c r="K726" s="2"/>
      <c r="L726" s="2"/>
      <c r="M726" s="1"/>
    </row>
    <row r="727" spans="1:13" x14ac:dyDescent="0.2">
      <c r="A727" s="1"/>
      <c r="B727" s="1"/>
      <c r="C727" s="16"/>
      <c r="D727" s="1"/>
      <c r="E727" s="1"/>
      <c r="F727" s="1"/>
      <c r="G727" s="1"/>
      <c r="H727" s="11"/>
      <c r="I727" s="11"/>
      <c r="J727" s="11"/>
      <c r="K727" s="2"/>
      <c r="L727" s="2"/>
      <c r="M727" s="1"/>
    </row>
    <row r="728" spans="1:13" x14ac:dyDescent="0.2">
      <c r="A728" s="1"/>
      <c r="B728" s="1"/>
      <c r="C728" s="16"/>
      <c r="D728" s="1"/>
      <c r="E728" s="1"/>
      <c r="F728" s="1"/>
      <c r="G728" s="1"/>
      <c r="H728" s="11"/>
      <c r="I728" s="11"/>
      <c r="J728" s="11"/>
      <c r="K728" s="2"/>
      <c r="L728" s="2"/>
      <c r="M728" s="1"/>
    </row>
    <row r="729" spans="1:13" x14ac:dyDescent="0.2">
      <c r="A729" s="1"/>
      <c r="B729" s="1"/>
      <c r="C729" s="16"/>
      <c r="D729" s="1"/>
      <c r="E729" s="1"/>
      <c r="F729" s="1"/>
      <c r="G729" s="1"/>
      <c r="H729" s="11"/>
      <c r="I729" s="11"/>
      <c r="J729" s="11"/>
      <c r="K729" s="2"/>
      <c r="L729" s="2"/>
      <c r="M729" s="1"/>
    </row>
    <row r="730" spans="1:13" x14ac:dyDescent="0.2">
      <c r="A730" s="1"/>
      <c r="B730" s="1"/>
      <c r="C730" s="16"/>
      <c r="D730" s="1"/>
      <c r="E730" s="1"/>
      <c r="F730" s="1"/>
      <c r="G730" s="1"/>
      <c r="H730" s="11"/>
      <c r="I730" s="11"/>
      <c r="J730" s="11"/>
      <c r="K730" s="2"/>
      <c r="L730" s="2"/>
      <c r="M730" s="1"/>
    </row>
    <row r="731" spans="1:13" x14ac:dyDescent="0.2">
      <c r="A731" s="1"/>
      <c r="B731" s="1"/>
      <c r="C731" s="16"/>
      <c r="D731" s="1"/>
      <c r="E731" s="1"/>
      <c r="F731" s="1"/>
      <c r="G731" s="1"/>
      <c r="H731" s="11"/>
      <c r="I731" s="11"/>
      <c r="J731" s="11"/>
      <c r="K731" s="2"/>
      <c r="L731" s="2"/>
      <c r="M731" s="1"/>
    </row>
    <row r="732" spans="1:13" x14ac:dyDescent="0.2">
      <c r="A732" s="1"/>
      <c r="B732" s="1"/>
      <c r="C732" s="16"/>
      <c r="D732" s="1"/>
      <c r="E732" s="1"/>
      <c r="F732" s="1"/>
      <c r="G732" s="1"/>
      <c r="H732" s="11"/>
      <c r="I732" s="11"/>
      <c r="J732" s="11"/>
      <c r="K732" s="2"/>
      <c r="L732" s="2"/>
      <c r="M732" s="1"/>
    </row>
    <row r="733" spans="1:13" x14ac:dyDescent="0.2">
      <c r="A733" s="1"/>
      <c r="B733" s="1"/>
      <c r="C733" s="16"/>
      <c r="D733" s="1"/>
      <c r="E733" s="1"/>
      <c r="F733" s="1"/>
      <c r="G733" s="1"/>
      <c r="H733" s="11"/>
      <c r="I733" s="11"/>
      <c r="J733" s="11"/>
      <c r="K733" s="2"/>
      <c r="L733" s="2"/>
      <c r="M733" s="1"/>
    </row>
    <row r="734" spans="1:13" x14ac:dyDescent="0.2">
      <c r="A734" s="1"/>
      <c r="B734" s="1"/>
      <c r="C734" s="16"/>
      <c r="D734" s="1"/>
      <c r="E734" s="1"/>
      <c r="F734" s="1"/>
      <c r="G734" s="1"/>
      <c r="H734" s="11"/>
      <c r="I734" s="11"/>
      <c r="J734" s="11"/>
      <c r="K734" s="2"/>
      <c r="L734" s="2"/>
      <c r="M734" s="1"/>
    </row>
    <row r="735" spans="1:13" x14ac:dyDescent="0.2">
      <c r="A735" s="1"/>
      <c r="B735" s="1"/>
      <c r="C735" s="16"/>
      <c r="D735" s="1"/>
      <c r="E735" s="1"/>
      <c r="F735" s="1"/>
      <c r="G735" s="1"/>
      <c r="H735" s="11"/>
      <c r="I735" s="11"/>
      <c r="J735" s="11"/>
      <c r="K735" s="2"/>
      <c r="L735" s="2"/>
      <c r="M735" s="1"/>
    </row>
    <row r="736" spans="1:13" x14ac:dyDescent="0.2">
      <c r="A736" s="1"/>
      <c r="B736" s="1"/>
      <c r="C736" s="16"/>
      <c r="D736" s="1"/>
      <c r="E736" s="1"/>
      <c r="F736" s="1"/>
      <c r="G736" s="1"/>
      <c r="H736" s="11"/>
      <c r="I736" s="11"/>
      <c r="J736" s="11"/>
      <c r="K736" s="2"/>
      <c r="L736" s="2"/>
      <c r="M736" s="1"/>
    </row>
    <row r="737" spans="1:13" x14ac:dyDescent="0.2">
      <c r="A737" s="1"/>
      <c r="B737" s="1"/>
      <c r="C737" s="16"/>
      <c r="D737" s="1"/>
      <c r="E737" s="1"/>
      <c r="F737" s="1"/>
      <c r="G737" s="1"/>
      <c r="H737" s="11"/>
      <c r="I737" s="11"/>
      <c r="J737" s="11"/>
      <c r="K737" s="2"/>
      <c r="L737" s="2"/>
      <c r="M737" s="1"/>
    </row>
    <row r="738" spans="1:13" x14ac:dyDescent="0.2">
      <c r="A738" s="1"/>
      <c r="B738" s="1"/>
      <c r="C738" s="16"/>
      <c r="D738" s="1"/>
      <c r="E738" s="1"/>
      <c r="F738" s="1"/>
      <c r="G738" s="1"/>
      <c r="H738" s="11"/>
      <c r="I738" s="11"/>
      <c r="J738" s="11"/>
      <c r="K738" s="2"/>
      <c r="L738" s="2"/>
      <c r="M738" s="1"/>
    </row>
    <row r="739" spans="1:13" x14ac:dyDescent="0.2">
      <c r="A739" s="1"/>
      <c r="B739" s="1"/>
      <c r="C739" s="16"/>
      <c r="D739" s="1"/>
      <c r="E739" s="1"/>
      <c r="F739" s="1"/>
      <c r="G739" s="1"/>
      <c r="H739" s="11"/>
      <c r="I739" s="11"/>
      <c r="J739" s="11"/>
      <c r="K739" s="2"/>
      <c r="L739" s="2"/>
      <c r="M739" s="1"/>
    </row>
    <row r="740" spans="1:13" x14ac:dyDescent="0.2">
      <c r="A740" s="1"/>
      <c r="B740" s="1"/>
      <c r="C740" s="16"/>
      <c r="D740" s="1"/>
      <c r="E740" s="1"/>
      <c r="F740" s="1"/>
      <c r="G740" s="1"/>
      <c r="H740" s="11"/>
      <c r="I740" s="11"/>
      <c r="J740" s="11"/>
      <c r="K740" s="2"/>
      <c r="L740" s="2"/>
      <c r="M740" s="1"/>
    </row>
    <row r="741" spans="1:13" x14ac:dyDescent="0.2">
      <c r="A741" s="1"/>
      <c r="B741" s="1"/>
      <c r="C741" s="16"/>
      <c r="D741" s="1"/>
      <c r="E741" s="1"/>
      <c r="F741" s="1"/>
      <c r="G741" s="1"/>
      <c r="H741" s="11"/>
      <c r="I741" s="11"/>
      <c r="J741" s="11"/>
      <c r="K741" s="2"/>
      <c r="L741" s="2"/>
      <c r="M741" s="1"/>
    </row>
    <row r="742" spans="1:13" x14ac:dyDescent="0.2">
      <c r="A742" s="1"/>
      <c r="B742" s="1"/>
      <c r="C742" s="16"/>
      <c r="D742" s="1"/>
      <c r="E742" s="1"/>
      <c r="F742" s="1"/>
      <c r="G742" s="1"/>
      <c r="H742" s="11"/>
      <c r="I742" s="11"/>
      <c r="J742" s="11"/>
      <c r="K742" s="2"/>
      <c r="L742" s="2"/>
      <c r="M742" s="1"/>
    </row>
    <row r="743" spans="1:13" x14ac:dyDescent="0.2">
      <c r="A743" s="1"/>
      <c r="B743" s="1"/>
      <c r="C743" s="16"/>
      <c r="D743" s="1"/>
      <c r="E743" s="1"/>
      <c r="F743" s="1"/>
      <c r="G743" s="1"/>
      <c r="H743" s="11"/>
      <c r="I743" s="11"/>
      <c r="J743" s="11"/>
      <c r="K743" s="2"/>
      <c r="L743" s="2"/>
      <c r="M743" s="1"/>
    </row>
    <row r="744" spans="1:13" x14ac:dyDescent="0.2">
      <c r="A744" s="1"/>
      <c r="B744" s="1"/>
      <c r="C744" s="16"/>
      <c r="D744" s="1"/>
      <c r="E744" s="1"/>
      <c r="F744" s="1"/>
      <c r="G744" s="1"/>
      <c r="H744" s="11"/>
      <c r="I744" s="11"/>
      <c r="J744" s="11"/>
      <c r="K744" s="2"/>
      <c r="L744" s="2"/>
      <c r="M744" s="1"/>
    </row>
    <row r="745" spans="1:13" x14ac:dyDescent="0.2">
      <c r="A745" s="1"/>
      <c r="B745" s="1"/>
      <c r="C745" s="16"/>
      <c r="D745" s="1"/>
      <c r="E745" s="1"/>
      <c r="F745" s="1"/>
      <c r="G745" s="1"/>
      <c r="H745" s="11"/>
      <c r="I745" s="11"/>
      <c r="J745" s="11"/>
      <c r="K745" s="2"/>
      <c r="L745" s="2"/>
      <c r="M745" s="1"/>
    </row>
    <row r="746" spans="1:13" x14ac:dyDescent="0.2">
      <c r="A746" s="1"/>
      <c r="B746" s="1"/>
      <c r="C746" s="16"/>
      <c r="D746" s="1"/>
      <c r="E746" s="1"/>
      <c r="F746" s="1"/>
      <c r="G746" s="1"/>
      <c r="H746" s="11"/>
      <c r="I746" s="11"/>
      <c r="J746" s="11"/>
      <c r="K746" s="2"/>
      <c r="L746" s="2"/>
      <c r="M746" s="1"/>
    </row>
    <row r="747" spans="1:13" x14ac:dyDescent="0.2">
      <c r="A747" s="1"/>
      <c r="B747" s="1"/>
      <c r="C747" s="16"/>
      <c r="D747" s="1"/>
      <c r="E747" s="1"/>
      <c r="F747" s="1"/>
      <c r="G747" s="1"/>
      <c r="H747" s="11"/>
      <c r="I747" s="11"/>
      <c r="J747" s="11"/>
      <c r="K747" s="2"/>
      <c r="L747" s="2"/>
      <c r="M747" s="1"/>
    </row>
    <row r="748" spans="1:13" x14ac:dyDescent="0.2">
      <c r="A748" s="1"/>
      <c r="B748" s="1"/>
      <c r="C748" s="16"/>
      <c r="D748" s="1"/>
      <c r="E748" s="1"/>
      <c r="F748" s="1"/>
      <c r="G748" s="1"/>
      <c r="H748" s="11"/>
      <c r="I748" s="11"/>
      <c r="J748" s="11"/>
      <c r="K748" s="2"/>
      <c r="L748" s="2"/>
      <c r="M748" s="1"/>
    </row>
    <row r="749" spans="1:13" x14ac:dyDescent="0.2">
      <c r="A749" s="1"/>
      <c r="B749" s="1"/>
      <c r="C749" s="16"/>
      <c r="D749" s="1"/>
      <c r="E749" s="1"/>
      <c r="F749" s="1"/>
      <c r="G749" s="1"/>
      <c r="H749" s="11"/>
      <c r="I749" s="11"/>
      <c r="J749" s="11"/>
      <c r="K749" s="2"/>
      <c r="L749" s="2"/>
      <c r="M749" s="1"/>
    </row>
    <row r="750" spans="1:13" x14ac:dyDescent="0.2">
      <c r="A750" s="1"/>
      <c r="B750" s="1"/>
      <c r="C750" s="16"/>
      <c r="D750" s="1"/>
      <c r="E750" s="1"/>
      <c r="F750" s="1"/>
      <c r="G750" s="1"/>
      <c r="H750" s="11"/>
      <c r="I750" s="11"/>
      <c r="J750" s="11"/>
      <c r="K750" s="2"/>
      <c r="L750" s="2"/>
      <c r="M750" s="1"/>
    </row>
    <row r="751" spans="1:13" x14ac:dyDescent="0.2">
      <c r="A751" s="1"/>
      <c r="B751" s="1"/>
      <c r="C751" s="16"/>
      <c r="D751" s="1"/>
      <c r="E751" s="1"/>
      <c r="F751" s="1"/>
      <c r="G751" s="1"/>
      <c r="H751" s="11"/>
      <c r="I751" s="11"/>
      <c r="J751" s="11"/>
      <c r="K751" s="2"/>
      <c r="L751" s="2"/>
      <c r="M751" s="1"/>
    </row>
    <row r="752" spans="1:13" x14ac:dyDescent="0.2">
      <c r="A752" s="1"/>
      <c r="B752" s="1"/>
      <c r="C752" s="16"/>
      <c r="D752" s="1"/>
      <c r="E752" s="1"/>
      <c r="F752" s="1"/>
      <c r="G752" s="1"/>
      <c r="H752" s="11"/>
      <c r="I752" s="11"/>
      <c r="J752" s="11"/>
      <c r="K752" s="2"/>
      <c r="L752" s="2"/>
      <c r="M752" s="1"/>
    </row>
    <row r="753" spans="1:13" x14ac:dyDescent="0.2">
      <c r="A753" s="1"/>
      <c r="B753" s="1"/>
      <c r="C753" s="16"/>
      <c r="D753" s="1"/>
      <c r="E753" s="1"/>
      <c r="F753" s="1"/>
      <c r="G753" s="1"/>
      <c r="H753" s="11"/>
      <c r="I753" s="11"/>
      <c r="J753" s="11"/>
      <c r="K753" s="2"/>
      <c r="L753" s="2"/>
      <c r="M753" s="1"/>
    </row>
    <row r="754" spans="1:13" x14ac:dyDescent="0.2">
      <c r="A754" s="1"/>
      <c r="B754" s="1"/>
      <c r="C754" s="16"/>
      <c r="D754" s="1"/>
      <c r="E754" s="1"/>
      <c r="F754" s="1"/>
      <c r="G754" s="1"/>
      <c r="H754" s="11"/>
      <c r="I754" s="11"/>
      <c r="J754" s="11"/>
      <c r="K754" s="2"/>
      <c r="L754" s="2"/>
      <c r="M754" s="1"/>
    </row>
    <row r="755" spans="1:13" x14ac:dyDescent="0.2">
      <c r="A755" s="1"/>
      <c r="B755" s="1"/>
      <c r="C755" s="16"/>
      <c r="D755" s="1"/>
      <c r="E755" s="1"/>
      <c r="F755" s="1"/>
      <c r="G755" s="1"/>
      <c r="H755" s="11"/>
      <c r="I755" s="11"/>
      <c r="J755" s="11"/>
      <c r="K755" s="2"/>
      <c r="L755" s="2"/>
      <c r="M755" s="1"/>
    </row>
    <row r="756" spans="1:13" x14ac:dyDescent="0.2">
      <c r="A756" s="1"/>
      <c r="B756" s="1"/>
      <c r="C756" s="16"/>
      <c r="D756" s="1"/>
      <c r="E756" s="1"/>
      <c r="F756" s="1"/>
      <c r="G756" s="1"/>
      <c r="H756" s="11"/>
      <c r="I756" s="11"/>
      <c r="J756" s="11"/>
      <c r="K756" s="2"/>
      <c r="L756" s="2"/>
      <c r="M756" s="1"/>
    </row>
    <row r="757" spans="1:13" x14ac:dyDescent="0.2">
      <c r="A757" s="1"/>
      <c r="B757" s="1"/>
      <c r="C757" s="16"/>
      <c r="D757" s="1"/>
      <c r="E757" s="1"/>
      <c r="F757" s="1"/>
      <c r="G757" s="1"/>
      <c r="H757" s="11"/>
      <c r="I757" s="11"/>
      <c r="J757" s="11"/>
      <c r="K757" s="2"/>
      <c r="L757" s="2"/>
      <c r="M757" s="1"/>
    </row>
    <row r="758" spans="1:13" x14ac:dyDescent="0.2">
      <c r="A758" s="1"/>
      <c r="B758" s="1"/>
      <c r="C758" s="16"/>
      <c r="D758" s="1"/>
      <c r="E758" s="1"/>
      <c r="F758" s="1"/>
      <c r="G758" s="1"/>
      <c r="H758" s="11"/>
      <c r="I758" s="11"/>
      <c r="J758" s="11"/>
      <c r="K758" s="2"/>
      <c r="L758" s="2"/>
      <c r="M758" s="1"/>
    </row>
    <row r="759" spans="1:13" x14ac:dyDescent="0.2">
      <c r="A759" s="1"/>
      <c r="B759" s="1"/>
      <c r="C759" s="16"/>
      <c r="D759" s="1"/>
      <c r="E759" s="1"/>
      <c r="F759" s="1"/>
      <c r="G759" s="1"/>
      <c r="H759" s="11"/>
      <c r="I759" s="11"/>
      <c r="J759" s="11"/>
      <c r="K759" s="2"/>
      <c r="L759" s="2"/>
      <c r="M759" s="1"/>
    </row>
    <row r="760" spans="1:13" x14ac:dyDescent="0.2">
      <c r="A760" s="1"/>
      <c r="B760" s="1"/>
      <c r="C760" s="16"/>
      <c r="D760" s="1"/>
      <c r="E760" s="1"/>
      <c r="F760" s="1"/>
      <c r="G760" s="1"/>
      <c r="H760" s="11"/>
      <c r="I760" s="11"/>
      <c r="J760" s="11"/>
      <c r="K760" s="2"/>
      <c r="L760" s="2"/>
      <c r="M760" s="1"/>
    </row>
    <row r="761" spans="1:13" x14ac:dyDescent="0.2">
      <c r="A761" s="1"/>
      <c r="B761" s="1"/>
      <c r="C761" s="16"/>
      <c r="D761" s="1"/>
      <c r="E761" s="1"/>
      <c r="F761" s="1"/>
      <c r="G761" s="1"/>
      <c r="H761" s="11"/>
      <c r="I761" s="11"/>
      <c r="J761" s="11"/>
      <c r="K761" s="2"/>
      <c r="L761" s="2"/>
      <c r="M761" s="1"/>
    </row>
    <row r="762" spans="1:13" x14ac:dyDescent="0.2">
      <c r="A762" s="1"/>
      <c r="B762" s="1"/>
      <c r="C762" s="16"/>
      <c r="D762" s="1"/>
      <c r="E762" s="1"/>
      <c r="F762" s="1"/>
      <c r="G762" s="1"/>
      <c r="H762" s="11"/>
      <c r="I762" s="11"/>
      <c r="J762" s="11"/>
      <c r="K762" s="2"/>
      <c r="L762" s="2"/>
      <c r="M762" s="1"/>
    </row>
    <row r="763" spans="1:13" x14ac:dyDescent="0.2">
      <c r="A763" s="1"/>
      <c r="B763" s="1"/>
      <c r="C763" s="16"/>
      <c r="D763" s="1"/>
      <c r="E763" s="1"/>
      <c r="F763" s="1"/>
      <c r="G763" s="1"/>
      <c r="H763" s="11"/>
      <c r="I763" s="11"/>
      <c r="J763" s="11"/>
      <c r="K763" s="2"/>
      <c r="L763" s="2"/>
      <c r="M763" s="1"/>
    </row>
    <row r="764" spans="1:13" x14ac:dyDescent="0.2">
      <c r="A764" s="1"/>
      <c r="B764" s="1"/>
      <c r="C764" s="16"/>
      <c r="D764" s="1"/>
      <c r="E764" s="1"/>
      <c r="F764" s="1"/>
      <c r="G764" s="1"/>
      <c r="H764" s="11"/>
      <c r="I764" s="11"/>
      <c r="J764" s="11"/>
      <c r="K764" s="2"/>
      <c r="L764" s="2"/>
      <c r="M764" s="1"/>
    </row>
    <row r="765" spans="1:13" x14ac:dyDescent="0.2">
      <c r="A765" s="1"/>
      <c r="B765" s="1"/>
      <c r="C765" s="16"/>
      <c r="D765" s="1"/>
      <c r="E765" s="1"/>
      <c r="F765" s="1"/>
      <c r="G765" s="1"/>
      <c r="H765" s="11"/>
      <c r="I765" s="11"/>
      <c r="J765" s="11"/>
      <c r="K765" s="2"/>
      <c r="L765" s="2"/>
      <c r="M765" s="1"/>
    </row>
    <row r="766" spans="1:13" x14ac:dyDescent="0.2">
      <c r="A766" s="1"/>
      <c r="B766" s="1"/>
      <c r="C766" s="16"/>
      <c r="D766" s="1"/>
      <c r="E766" s="1"/>
      <c r="F766" s="1"/>
      <c r="G766" s="1"/>
      <c r="H766" s="11"/>
      <c r="I766" s="11"/>
      <c r="J766" s="11"/>
      <c r="K766" s="2"/>
      <c r="L766" s="2"/>
      <c r="M766" s="1"/>
    </row>
    <row r="767" spans="1:13" x14ac:dyDescent="0.2">
      <c r="A767" s="1"/>
      <c r="B767" s="1"/>
      <c r="C767" s="16"/>
      <c r="D767" s="1"/>
      <c r="E767" s="1"/>
      <c r="F767" s="1"/>
      <c r="G767" s="1"/>
      <c r="H767" s="11"/>
      <c r="I767" s="11"/>
      <c r="J767" s="11"/>
      <c r="K767" s="2"/>
      <c r="L767" s="2"/>
      <c r="M767" s="1"/>
    </row>
    <row r="768" spans="1:13" x14ac:dyDescent="0.2">
      <c r="A768" s="1"/>
      <c r="B768" s="1"/>
      <c r="C768" s="16"/>
      <c r="D768" s="1"/>
      <c r="E768" s="1"/>
      <c r="F768" s="1"/>
      <c r="G768" s="1"/>
      <c r="H768" s="11"/>
      <c r="I768" s="11"/>
      <c r="J768" s="11"/>
      <c r="K768" s="2"/>
      <c r="L768" s="2"/>
      <c r="M768" s="1"/>
    </row>
    <row r="769" spans="1:13" x14ac:dyDescent="0.2">
      <c r="A769" s="1"/>
      <c r="B769" s="1"/>
      <c r="C769" s="16"/>
      <c r="D769" s="1"/>
      <c r="E769" s="1"/>
      <c r="F769" s="1"/>
      <c r="G769" s="1"/>
      <c r="H769" s="11"/>
      <c r="I769" s="11"/>
      <c r="J769" s="11"/>
      <c r="K769" s="2"/>
      <c r="L769" s="2"/>
      <c r="M769" s="1"/>
    </row>
    <row r="770" spans="1:13" x14ac:dyDescent="0.2">
      <c r="A770" s="1"/>
      <c r="B770" s="1"/>
      <c r="C770" s="16"/>
      <c r="D770" s="1"/>
      <c r="E770" s="1"/>
      <c r="F770" s="1"/>
      <c r="G770" s="1"/>
      <c r="H770" s="11"/>
      <c r="I770" s="11"/>
      <c r="J770" s="11"/>
      <c r="K770" s="2"/>
      <c r="L770" s="2"/>
      <c r="M770" s="1"/>
    </row>
    <row r="771" spans="1:13" x14ac:dyDescent="0.2">
      <c r="A771" s="1"/>
      <c r="B771" s="1"/>
      <c r="C771" s="16"/>
      <c r="D771" s="1"/>
      <c r="E771" s="1"/>
      <c r="F771" s="1"/>
      <c r="G771" s="1"/>
      <c r="H771" s="11"/>
      <c r="I771" s="11"/>
      <c r="J771" s="11"/>
      <c r="K771" s="2"/>
      <c r="L771" s="2"/>
      <c r="M771" s="1"/>
    </row>
    <row r="772" spans="1:13" x14ac:dyDescent="0.2">
      <c r="A772" s="1"/>
      <c r="B772" s="1"/>
      <c r="C772" s="16"/>
      <c r="D772" s="1"/>
      <c r="E772" s="1"/>
      <c r="F772" s="1"/>
      <c r="G772" s="1"/>
      <c r="H772" s="11"/>
      <c r="I772" s="11"/>
      <c r="J772" s="11"/>
      <c r="K772" s="2"/>
      <c r="L772" s="2"/>
      <c r="M772" s="1"/>
    </row>
    <row r="773" spans="1:13" x14ac:dyDescent="0.2">
      <c r="A773" s="1"/>
      <c r="B773" s="1"/>
      <c r="C773" s="16"/>
      <c r="D773" s="1"/>
      <c r="E773" s="1"/>
      <c r="F773" s="1"/>
      <c r="G773" s="1"/>
      <c r="H773" s="11"/>
      <c r="I773" s="11"/>
      <c r="J773" s="11"/>
      <c r="K773" s="2"/>
      <c r="L773" s="2"/>
      <c r="M773" s="1"/>
    </row>
    <row r="774" spans="1:13" x14ac:dyDescent="0.2">
      <c r="A774" s="1"/>
      <c r="B774" s="1"/>
      <c r="C774" s="16"/>
      <c r="D774" s="1"/>
      <c r="E774" s="1"/>
      <c r="F774" s="1"/>
      <c r="G774" s="1"/>
      <c r="H774" s="11"/>
      <c r="I774" s="11"/>
      <c r="J774" s="11"/>
      <c r="K774" s="2"/>
      <c r="L774" s="2"/>
      <c r="M774" s="1"/>
    </row>
    <row r="775" spans="1:13" x14ac:dyDescent="0.2">
      <c r="A775" s="1"/>
      <c r="B775" s="1"/>
      <c r="C775" s="16"/>
      <c r="D775" s="1"/>
      <c r="E775" s="1"/>
      <c r="F775" s="1"/>
      <c r="G775" s="1"/>
      <c r="H775" s="11"/>
      <c r="I775" s="11"/>
      <c r="J775" s="11"/>
      <c r="K775" s="2"/>
      <c r="L775" s="2"/>
      <c r="M775" s="1"/>
    </row>
    <row r="776" spans="1:13" x14ac:dyDescent="0.2">
      <c r="A776" s="1"/>
      <c r="B776" s="1"/>
      <c r="C776" s="16"/>
      <c r="D776" s="1"/>
      <c r="E776" s="1"/>
      <c r="F776" s="1"/>
      <c r="G776" s="1"/>
      <c r="H776" s="11"/>
      <c r="I776" s="11"/>
      <c r="J776" s="11"/>
      <c r="K776" s="2"/>
      <c r="L776" s="2"/>
      <c r="M776" s="1"/>
    </row>
    <row r="777" spans="1:13" x14ac:dyDescent="0.2">
      <c r="A777" s="1"/>
      <c r="B777" s="1"/>
      <c r="C777" s="16"/>
      <c r="D777" s="1"/>
      <c r="E777" s="1"/>
      <c r="F777" s="1"/>
      <c r="G777" s="1"/>
      <c r="H777" s="11"/>
      <c r="I777" s="11"/>
      <c r="J777" s="11"/>
      <c r="K777" s="2"/>
      <c r="L777" s="2"/>
      <c r="M777" s="1"/>
    </row>
    <row r="778" spans="1:13" x14ac:dyDescent="0.2">
      <c r="A778" s="1"/>
      <c r="B778" s="1"/>
      <c r="C778" s="16"/>
      <c r="D778" s="1"/>
      <c r="E778" s="1"/>
      <c r="F778" s="1"/>
      <c r="G778" s="1"/>
      <c r="H778" s="11"/>
      <c r="I778" s="11"/>
      <c r="J778" s="11"/>
      <c r="K778" s="2"/>
      <c r="L778" s="2"/>
      <c r="M778" s="1"/>
    </row>
    <row r="779" spans="1:13" x14ac:dyDescent="0.2">
      <c r="A779" s="1"/>
      <c r="B779" s="1"/>
      <c r="C779" s="16"/>
      <c r="D779" s="1"/>
      <c r="E779" s="1"/>
      <c r="F779" s="1"/>
      <c r="G779" s="1"/>
      <c r="H779" s="11"/>
      <c r="I779" s="11"/>
      <c r="J779" s="11"/>
      <c r="K779" s="2"/>
      <c r="L779" s="2"/>
      <c r="M779" s="1"/>
    </row>
    <row r="780" spans="1:13" x14ac:dyDescent="0.2">
      <c r="A780" s="1"/>
      <c r="B780" s="1"/>
      <c r="C780" s="16"/>
      <c r="D780" s="1"/>
      <c r="E780" s="1"/>
      <c r="F780" s="1"/>
      <c r="G780" s="1"/>
      <c r="H780" s="11"/>
      <c r="I780" s="11"/>
      <c r="J780" s="11"/>
      <c r="K780" s="2"/>
      <c r="L780" s="2"/>
      <c r="M780" s="1"/>
    </row>
    <row r="781" spans="1:13" x14ac:dyDescent="0.2">
      <c r="A781" s="1"/>
      <c r="B781" s="1"/>
      <c r="C781" s="16"/>
      <c r="D781" s="1"/>
      <c r="E781" s="1"/>
      <c r="F781" s="1"/>
      <c r="G781" s="1"/>
      <c r="H781" s="11"/>
      <c r="I781" s="11"/>
      <c r="J781" s="11"/>
      <c r="K781" s="2"/>
      <c r="L781" s="2"/>
      <c r="M781" s="1"/>
    </row>
    <row r="782" spans="1:13" x14ac:dyDescent="0.2">
      <c r="A782" s="1"/>
      <c r="B782" s="1"/>
      <c r="C782" s="16"/>
      <c r="D782" s="1"/>
      <c r="E782" s="1"/>
      <c r="F782" s="1"/>
      <c r="G782" s="1"/>
      <c r="H782" s="11"/>
      <c r="I782" s="11"/>
      <c r="J782" s="11"/>
      <c r="K782" s="2"/>
      <c r="L782" s="2"/>
      <c r="M782" s="1"/>
    </row>
    <row r="783" spans="1:13" x14ac:dyDescent="0.2">
      <c r="A783" s="1"/>
      <c r="B783" s="1"/>
      <c r="C783" s="16"/>
      <c r="D783" s="1"/>
      <c r="E783" s="1"/>
      <c r="F783" s="1"/>
      <c r="G783" s="1"/>
      <c r="H783" s="11"/>
      <c r="I783" s="11"/>
      <c r="J783" s="11"/>
      <c r="K783" s="2"/>
      <c r="L783" s="2"/>
      <c r="M783" s="1"/>
    </row>
    <row r="784" spans="1:13" x14ac:dyDescent="0.2">
      <c r="A784" s="1"/>
      <c r="B784" s="1"/>
      <c r="C784" s="16"/>
      <c r="D784" s="1"/>
      <c r="E784" s="1"/>
      <c r="F784" s="1"/>
      <c r="G784" s="1"/>
      <c r="H784" s="11"/>
      <c r="I784" s="11"/>
      <c r="J784" s="11"/>
      <c r="K784" s="2"/>
      <c r="L784" s="2"/>
      <c r="M784" s="1"/>
    </row>
    <row r="785" spans="1:13" x14ac:dyDescent="0.2">
      <c r="A785" s="1"/>
      <c r="B785" s="1"/>
      <c r="C785" s="16"/>
      <c r="D785" s="1"/>
      <c r="E785" s="1"/>
      <c r="F785" s="1"/>
      <c r="G785" s="1"/>
      <c r="H785" s="11"/>
      <c r="I785" s="11"/>
      <c r="J785" s="11"/>
      <c r="K785" s="2"/>
      <c r="L785" s="2"/>
      <c r="M785" s="1"/>
    </row>
    <row r="786" spans="1:13" x14ac:dyDescent="0.2">
      <c r="A786" s="1"/>
      <c r="B786" s="1"/>
      <c r="C786" s="16"/>
      <c r="D786" s="1"/>
      <c r="E786" s="1"/>
      <c r="F786" s="1"/>
      <c r="G786" s="1"/>
      <c r="H786" s="11"/>
      <c r="I786" s="11"/>
      <c r="J786" s="11"/>
      <c r="K786" s="2"/>
      <c r="L786" s="2"/>
      <c r="M786" s="1"/>
    </row>
    <row r="787" spans="1:13" x14ac:dyDescent="0.2">
      <c r="A787" s="1"/>
      <c r="B787" s="1"/>
      <c r="C787" s="16"/>
      <c r="D787" s="1"/>
      <c r="E787" s="1"/>
      <c r="F787" s="1"/>
      <c r="G787" s="1"/>
      <c r="H787" s="11"/>
      <c r="I787" s="11"/>
      <c r="J787" s="11"/>
      <c r="K787" s="2"/>
      <c r="L787" s="2"/>
      <c r="M787" s="1"/>
    </row>
    <row r="788" spans="1:13" x14ac:dyDescent="0.2">
      <c r="A788" s="1"/>
      <c r="B788" s="1"/>
      <c r="C788" s="16"/>
      <c r="D788" s="1"/>
      <c r="E788" s="1"/>
      <c r="F788" s="1"/>
      <c r="G788" s="1"/>
      <c r="H788" s="11"/>
      <c r="I788" s="11"/>
      <c r="J788" s="11"/>
      <c r="K788" s="2"/>
      <c r="L788" s="2"/>
      <c r="M788" s="1"/>
    </row>
    <row r="789" spans="1:13" x14ac:dyDescent="0.2">
      <c r="A789" s="1"/>
      <c r="B789" s="1"/>
      <c r="C789" s="16"/>
      <c r="D789" s="1"/>
      <c r="E789" s="1"/>
      <c r="F789" s="1"/>
      <c r="G789" s="1"/>
      <c r="H789" s="11"/>
      <c r="I789" s="11"/>
      <c r="J789" s="11"/>
      <c r="K789" s="2"/>
      <c r="L789" s="2"/>
      <c r="M789" s="1"/>
    </row>
    <row r="790" spans="1:13" x14ac:dyDescent="0.2">
      <c r="A790" s="1"/>
      <c r="B790" s="1"/>
      <c r="C790" s="16"/>
      <c r="D790" s="1"/>
      <c r="E790" s="1"/>
      <c r="F790" s="1"/>
      <c r="G790" s="1"/>
      <c r="H790" s="11"/>
      <c r="I790" s="11"/>
      <c r="J790" s="11"/>
      <c r="K790" s="2"/>
      <c r="L790" s="2"/>
      <c r="M790" s="1"/>
    </row>
    <row r="791" spans="1:13" x14ac:dyDescent="0.2">
      <c r="A791" s="1"/>
      <c r="B791" s="1"/>
      <c r="C791" s="16"/>
      <c r="D791" s="1"/>
      <c r="E791" s="1"/>
      <c r="F791" s="1"/>
      <c r="G791" s="1"/>
      <c r="H791" s="11"/>
      <c r="I791" s="11"/>
      <c r="J791" s="11"/>
      <c r="K791" s="2"/>
      <c r="L791" s="2"/>
      <c r="M791" s="1"/>
    </row>
    <row r="792" spans="1:13" x14ac:dyDescent="0.2">
      <c r="A792" s="1"/>
      <c r="B792" s="1"/>
      <c r="C792" s="16"/>
      <c r="D792" s="1"/>
      <c r="E792" s="1"/>
      <c r="F792" s="1"/>
      <c r="G792" s="1"/>
      <c r="H792" s="11"/>
      <c r="I792" s="11"/>
      <c r="J792" s="11"/>
      <c r="K792" s="2"/>
      <c r="L792" s="2"/>
      <c r="M792" s="1"/>
    </row>
    <row r="793" spans="1:13" x14ac:dyDescent="0.2">
      <c r="A793" s="1"/>
      <c r="B793" s="1"/>
      <c r="C793" s="16"/>
      <c r="D793" s="1"/>
      <c r="E793" s="1"/>
      <c r="F793" s="1"/>
      <c r="G793" s="1"/>
      <c r="H793" s="11"/>
      <c r="I793" s="11"/>
      <c r="J793" s="11"/>
      <c r="K793" s="2"/>
      <c r="L793" s="2"/>
      <c r="M793" s="1"/>
    </row>
    <row r="794" spans="1:13" x14ac:dyDescent="0.2">
      <c r="A794" s="1"/>
      <c r="B794" s="1"/>
      <c r="C794" s="16"/>
      <c r="D794" s="1"/>
      <c r="E794" s="1"/>
      <c r="F794" s="1"/>
      <c r="G794" s="1"/>
      <c r="H794" s="11"/>
      <c r="I794" s="11"/>
      <c r="J794" s="11"/>
      <c r="K794" s="2"/>
      <c r="L794" s="2"/>
      <c r="M794" s="1"/>
    </row>
    <row r="795" spans="1:13" x14ac:dyDescent="0.2">
      <c r="A795" s="1"/>
      <c r="B795" s="1"/>
      <c r="C795" s="16"/>
      <c r="D795" s="1"/>
      <c r="E795" s="1"/>
      <c r="F795" s="1"/>
      <c r="G795" s="1"/>
      <c r="H795" s="11"/>
      <c r="I795" s="11"/>
      <c r="J795" s="11"/>
      <c r="K795" s="2"/>
      <c r="L795" s="2"/>
      <c r="M795" s="1"/>
    </row>
    <row r="796" spans="1:13" x14ac:dyDescent="0.2">
      <c r="A796" s="1"/>
      <c r="B796" s="1"/>
      <c r="C796" s="16"/>
      <c r="D796" s="1"/>
      <c r="E796" s="1"/>
      <c r="F796" s="1"/>
      <c r="G796" s="1"/>
      <c r="H796" s="11"/>
      <c r="I796" s="11"/>
      <c r="J796" s="11"/>
      <c r="K796" s="2"/>
      <c r="L796" s="2"/>
      <c r="M796" s="1"/>
    </row>
    <row r="797" spans="1:13" x14ac:dyDescent="0.2">
      <c r="A797" s="1"/>
      <c r="B797" s="1"/>
      <c r="C797" s="16"/>
      <c r="D797" s="1"/>
      <c r="E797" s="1"/>
      <c r="F797" s="1"/>
      <c r="G797" s="1"/>
      <c r="H797" s="11"/>
      <c r="I797" s="11"/>
      <c r="J797" s="11"/>
      <c r="K797" s="2"/>
      <c r="L797" s="2"/>
      <c r="M797" s="1"/>
    </row>
    <row r="798" spans="1:13" x14ac:dyDescent="0.2">
      <c r="A798" s="1"/>
      <c r="B798" s="1"/>
      <c r="C798" s="16"/>
      <c r="D798" s="1"/>
      <c r="E798" s="1"/>
      <c r="F798" s="1"/>
      <c r="G798" s="1"/>
      <c r="H798" s="11"/>
      <c r="I798" s="11"/>
      <c r="J798" s="11"/>
      <c r="K798" s="2"/>
      <c r="L798" s="2"/>
      <c r="M798" s="1"/>
    </row>
    <row r="799" spans="1:13" x14ac:dyDescent="0.2">
      <c r="A799" s="1"/>
      <c r="B799" s="1"/>
      <c r="C799" s="16"/>
      <c r="D799" s="1"/>
      <c r="E799" s="1"/>
      <c r="F799" s="1"/>
      <c r="G799" s="1"/>
      <c r="H799" s="11"/>
      <c r="I799" s="11"/>
      <c r="J799" s="11"/>
      <c r="K799" s="2"/>
      <c r="L799" s="2"/>
      <c r="M799" s="1"/>
    </row>
    <row r="800" spans="1:13" x14ac:dyDescent="0.2">
      <c r="A800" s="1"/>
      <c r="B800" s="1"/>
      <c r="C800" s="16"/>
      <c r="D800" s="1"/>
      <c r="E800" s="1"/>
      <c r="F800" s="1"/>
      <c r="G800" s="1"/>
      <c r="H800" s="11"/>
      <c r="I800" s="11"/>
      <c r="J800" s="11"/>
      <c r="K800" s="2"/>
      <c r="L800" s="2"/>
      <c r="M800" s="1"/>
    </row>
    <row r="801" spans="1:13" x14ac:dyDescent="0.2">
      <c r="A801" s="1"/>
      <c r="B801" s="1"/>
      <c r="C801" s="16"/>
      <c r="D801" s="1"/>
      <c r="E801" s="1"/>
      <c r="F801" s="1"/>
      <c r="G801" s="1"/>
      <c r="H801" s="11"/>
      <c r="I801" s="11"/>
      <c r="J801" s="11"/>
      <c r="K801" s="2"/>
      <c r="L801" s="2"/>
      <c r="M801" s="1"/>
    </row>
    <row r="802" spans="1:13" x14ac:dyDescent="0.2">
      <c r="A802" s="1"/>
      <c r="B802" s="1"/>
      <c r="C802" s="16"/>
      <c r="D802" s="1"/>
      <c r="E802" s="1"/>
      <c r="F802" s="1"/>
      <c r="G802" s="1"/>
      <c r="H802" s="11"/>
      <c r="I802" s="11"/>
      <c r="J802" s="11"/>
      <c r="K802" s="2"/>
      <c r="L802" s="2"/>
      <c r="M802" s="1"/>
    </row>
    <row r="803" spans="1:13" x14ac:dyDescent="0.2">
      <c r="A803" s="1"/>
      <c r="B803" s="1"/>
      <c r="C803" s="16"/>
      <c r="D803" s="1"/>
      <c r="E803" s="1"/>
      <c r="F803" s="1"/>
      <c r="G803" s="1"/>
      <c r="H803" s="11"/>
      <c r="I803" s="11"/>
      <c r="J803" s="11"/>
      <c r="K803" s="2"/>
      <c r="L803" s="2"/>
      <c r="M803" s="1"/>
    </row>
    <row r="804" spans="1:13" x14ac:dyDescent="0.2">
      <c r="A804" s="1"/>
      <c r="B804" s="1"/>
      <c r="C804" s="16"/>
      <c r="D804" s="1"/>
      <c r="E804" s="1"/>
      <c r="F804" s="1"/>
      <c r="G804" s="1"/>
      <c r="H804" s="11"/>
      <c r="I804" s="11"/>
      <c r="J804" s="11"/>
      <c r="K804" s="2"/>
      <c r="L804" s="2"/>
      <c r="M804" s="1"/>
    </row>
    <row r="805" spans="1:13" x14ac:dyDescent="0.2">
      <c r="A805" s="1"/>
      <c r="B805" s="1"/>
      <c r="C805" s="16"/>
      <c r="D805" s="1"/>
      <c r="E805" s="1"/>
      <c r="F805" s="1"/>
      <c r="G805" s="1"/>
      <c r="H805" s="11"/>
      <c r="I805" s="11"/>
      <c r="J805" s="11"/>
      <c r="K805" s="2"/>
      <c r="L805" s="2"/>
      <c r="M805" s="1"/>
    </row>
    <row r="806" spans="1:13" x14ac:dyDescent="0.2">
      <c r="A806" s="1"/>
      <c r="B806" s="1"/>
      <c r="C806" s="16"/>
      <c r="D806" s="1"/>
      <c r="E806" s="1"/>
      <c r="F806" s="1"/>
      <c r="G806" s="1"/>
      <c r="H806" s="11"/>
      <c r="I806" s="11"/>
      <c r="J806" s="11"/>
      <c r="K806" s="2"/>
      <c r="L806" s="2"/>
      <c r="M806" s="1"/>
    </row>
    <row r="807" spans="1:13" x14ac:dyDescent="0.2">
      <c r="A807" s="1"/>
      <c r="B807" s="1"/>
      <c r="C807" s="16"/>
      <c r="D807" s="1"/>
      <c r="E807" s="1"/>
      <c r="F807" s="1"/>
      <c r="G807" s="1"/>
      <c r="H807" s="11"/>
      <c r="I807" s="11"/>
      <c r="J807" s="11"/>
      <c r="K807" s="2"/>
      <c r="L807" s="2"/>
      <c r="M807" s="1"/>
    </row>
    <row r="808" spans="1:13" x14ac:dyDescent="0.2">
      <c r="A808" s="1"/>
      <c r="B808" s="1"/>
      <c r="C808" s="16"/>
      <c r="D808" s="1"/>
      <c r="E808" s="1"/>
      <c r="F808" s="1"/>
      <c r="G808" s="1"/>
      <c r="H808" s="11"/>
      <c r="I808" s="11"/>
      <c r="J808" s="11"/>
      <c r="K808" s="2"/>
      <c r="L808" s="2"/>
      <c r="M808" s="1"/>
    </row>
    <row r="809" spans="1:13" x14ac:dyDescent="0.2">
      <c r="A809" s="1"/>
      <c r="B809" s="1"/>
      <c r="C809" s="16"/>
      <c r="D809" s="1"/>
      <c r="E809" s="1"/>
      <c r="F809" s="1"/>
      <c r="G809" s="1"/>
      <c r="H809" s="11"/>
      <c r="I809" s="11"/>
      <c r="J809" s="11"/>
      <c r="K809" s="2"/>
      <c r="L809" s="2"/>
      <c r="M809" s="1"/>
    </row>
    <row r="810" spans="1:13" x14ac:dyDescent="0.2">
      <c r="A810" s="1"/>
      <c r="B810" s="1"/>
      <c r="C810" s="16"/>
      <c r="D810" s="1"/>
      <c r="E810" s="1"/>
      <c r="F810" s="1"/>
      <c r="G810" s="1"/>
      <c r="H810" s="11"/>
      <c r="I810" s="11"/>
      <c r="J810" s="11"/>
      <c r="K810" s="2"/>
      <c r="L810" s="2"/>
      <c r="M810" s="1"/>
    </row>
    <row r="811" spans="1:13" x14ac:dyDescent="0.2">
      <c r="A811" s="1"/>
      <c r="B811" s="1"/>
      <c r="C811" s="16"/>
      <c r="D811" s="1"/>
      <c r="E811" s="1"/>
      <c r="F811" s="1"/>
      <c r="G811" s="1"/>
      <c r="H811" s="11"/>
      <c r="I811" s="11"/>
      <c r="J811" s="11"/>
      <c r="K811" s="2"/>
      <c r="L811" s="2"/>
      <c r="M811" s="1"/>
    </row>
    <row r="812" spans="1:13" x14ac:dyDescent="0.2">
      <c r="A812" s="1"/>
      <c r="B812" s="1"/>
      <c r="C812" s="16"/>
      <c r="D812" s="1"/>
      <c r="E812" s="1"/>
      <c r="F812" s="1"/>
      <c r="G812" s="1"/>
      <c r="H812" s="11"/>
      <c r="I812" s="11"/>
      <c r="J812" s="11"/>
      <c r="K812" s="2"/>
      <c r="L812" s="2"/>
      <c r="M812" s="1"/>
    </row>
    <row r="813" spans="1:13" x14ac:dyDescent="0.2">
      <c r="A813" s="1"/>
      <c r="B813" s="1"/>
      <c r="C813" s="16"/>
      <c r="D813" s="1"/>
      <c r="E813" s="1"/>
      <c r="F813" s="1"/>
      <c r="G813" s="1"/>
      <c r="H813" s="11"/>
      <c r="I813" s="11"/>
      <c r="J813" s="11"/>
      <c r="K813" s="2"/>
      <c r="L813" s="2"/>
      <c r="M813" s="1"/>
    </row>
    <row r="814" spans="1:13" x14ac:dyDescent="0.2">
      <c r="A814" s="1"/>
      <c r="B814" s="1"/>
      <c r="C814" s="16"/>
      <c r="D814" s="1"/>
      <c r="E814" s="1"/>
      <c r="F814" s="1"/>
      <c r="G814" s="1"/>
      <c r="H814" s="11"/>
      <c r="I814" s="11"/>
      <c r="J814" s="11"/>
      <c r="K814" s="2"/>
      <c r="L814" s="2"/>
      <c r="M814" s="1"/>
    </row>
    <row r="815" spans="1:13" x14ac:dyDescent="0.2">
      <c r="A815" s="1"/>
      <c r="B815" s="1"/>
      <c r="C815" s="16"/>
      <c r="D815" s="1"/>
      <c r="E815" s="1"/>
      <c r="F815" s="1"/>
      <c r="G815" s="1"/>
      <c r="H815" s="11"/>
      <c r="I815" s="11"/>
      <c r="J815" s="11"/>
      <c r="K815" s="2"/>
      <c r="L815" s="2"/>
      <c r="M815" s="1"/>
    </row>
    <row r="816" spans="1:13" x14ac:dyDescent="0.2">
      <c r="A816" s="1"/>
      <c r="B816" s="1"/>
      <c r="C816" s="16"/>
      <c r="D816" s="1"/>
      <c r="E816" s="1"/>
      <c r="F816" s="1"/>
      <c r="G816" s="1"/>
      <c r="H816" s="11"/>
      <c r="I816" s="11"/>
      <c r="J816" s="11"/>
      <c r="K816" s="2"/>
      <c r="L816" s="2"/>
      <c r="M816" s="1"/>
    </row>
    <row r="817" spans="1:13" x14ac:dyDescent="0.2">
      <c r="A817" s="1"/>
      <c r="B817" s="1"/>
      <c r="C817" s="16"/>
      <c r="D817" s="1"/>
      <c r="E817" s="1"/>
      <c r="F817" s="1"/>
      <c r="G817" s="1"/>
      <c r="H817" s="11"/>
      <c r="I817" s="11"/>
      <c r="J817" s="11"/>
      <c r="K817" s="2"/>
      <c r="L817" s="2"/>
      <c r="M817" s="1"/>
    </row>
    <row r="818" spans="1:13" x14ac:dyDescent="0.2">
      <c r="A818" s="1"/>
      <c r="B818" s="1"/>
      <c r="C818" s="16"/>
      <c r="D818" s="1"/>
      <c r="E818" s="1"/>
      <c r="F818" s="1"/>
      <c r="G818" s="1"/>
      <c r="H818" s="11"/>
      <c r="I818" s="11"/>
      <c r="J818" s="11"/>
      <c r="K818" s="2"/>
      <c r="L818" s="2"/>
      <c r="M818" s="1"/>
    </row>
    <row r="819" spans="1:13" x14ac:dyDescent="0.2">
      <c r="A819" s="1"/>
      <c r="B819" s="1"/>
      <c r="C819" s="16"/>
      <c r="D819" s="1"/>
      <c r="E819" s="1"/>
      <c r="F819" s="1"/>
      <c r="G819" s="1"/>
      <c r="H819" s="11"/>
      <c r="I819" s="11"/>
      <c r="J819" s="11"/>
      <c r="K819" s="2"/>
      <c r="L819" s="2"/>
      <c r="M819" s="1"/>
    </row>
    <row r="820" spans="1:13" x14ac:dyDescent="0.2">
      <c r="A820" s="1"/>
      <c r="B820" s="1"/>
      <c r="C820" s="16"/>
      <c r="D820" s="1"/>
      <c r="E820" s="1"/>
      <c r="F820" s="1"/>
      <c r="G820" s="1"/>
      <c r="H820" s="11"/>
      <c r="I820" s="11"/>
      <c r="J820" s="11"/>
      <c r="K820" s="2"/>
      <c r="L820" s="2"/>
      <c r="M820" s="1"/>
    </row>
    <row r="821" spans="1:13" x14ac:dyDescent="0.2">
      <c r="A821" s="1"/>
      <c r="B821" s="1"/>
      <c r="C821" s="16"/>
      <c r="D821" s="1"/>
      <c r="E821" s="1"/>
      <c r="F821" s="1"/>
      <c r="G821" s="1"/>
      <c r="H821" s="11"/>
      <c r="I821" s="11"/>
      <c r="J821" s="11"/>
      <c r="K821" s="2"/>
      <c r="L821" s="2"/>
      <c r="M821" s="1"/>
    </row>
    <row r="822" spans="1:13" x14ac:dyDescent="0.2">
      <c r="A822" s="1"/>
      <c r="B822" s="1"/>
      <c r="C822" s="16"/>
      <c r="D822" s="1"/>
      <c r="E822" s="1"/>
      <c r="F822" s="1"/>
      <c r="G822" s="1"/>
      <c r="H822" s="11"/>
      <c r="I822" s="11"/>
      <c r="J822" s="11"/>
      <c r="K822" s="2"/>
      <c r="L822" s="2"/>
      <c r="M822" s="1"/>
    </row>
    <row r="823" spans="1:13" x14ac:dyDescent="0.2">
      <c r="A823" s="1"/>
      <c r="B823" s="1"/>
      <c r="C823" s="16"/>
      <c r="D823" s="1"/>
      <c r="E823" s="1"/>
      <c r="F823" s="1"/>
      <c r="G823" s="1"/>
      <c r="H823" s="11"/>
      <c r="I823" s="11"/>
      <c r="J823" s="11"/>
      <c r="K823" s="2"/>
      <c r="L823" s="2"/>
      <c r="M823" s="1"/>
    </row>
    <row r="824" spans="1:13" x14ac:dyDescent="0.2">
      <c r="A824" s="1"/>
      <c r="B824" s="1"/>
      <c r="C824" s="16"/>
      <c r="D824" s="1"/>
      <c r="E824" s="1"/>
      <c r="F824" s="1"/>
      <c r="G824" s="1"/>
      <c r="H824" s="11"/>
      <c r="I824" s="11"/>
      <c r="J824" s="11"/>
      <c r="K824" s="2"/>
      <c r="L824" s="2"/>
      <c r="M824" s="1"/>
    </row>
    <row r="825" spans="1:13" x14ac:dyDescent="0.2">
      <c r="A825" s="1"/>
      <c r="B825" s="1"/>
      <c r="C825" s="16"/>
      <c r="D825" s="1"/>
      <c r="E825" s="1"/>
      <c r="F825" s="1"/>
      <c r="G825" s="1"/>
      <c r="H825" s="11"/>
      <c r="I825" s="11"/>
      <c r="J825" s="11"/>
      <c r="K825" s="2"/>
      <c r="L825" s="2"/>
      <c r="M825" s="1"/>
    </row>
    <row r="826" spans="1:13" x14ac:dyDescent="0.2">
      <c r="A826" s="1"/>
      <c r="B826" s="1"/>
      <c r="C826" s="16"/>
      <c r="D826" s="1"/>
      <c r="E826" s="1"/>
      <c r="F826" s="1"/>
      <c r="G826" s="1"/>
      <c r="H826" s="11"/>
      <c r="I826" s="11"/>
      <c r="J826" s="11"/>
      <c r="K826" s="2"/>
      <c r="L826" s="2"/>
      <c r="M826" s="1"/>
    </row>
    <row r="827" spans="1:13" x14ac:dyDescent="0.2">
      <c r="A827" s="1"/>
      <c r="B827" s="1"/>
      <c r="C827" s="16"/>
      <c r="D827" s="1"/>
      <c r="E827" s="1"/>
      <c r="F827" s="1"/>
      <c r="G827" s="1"/>
      <c r="H827" s="11"/>
      <c r="I827" s="11"/>
      <c r="J827" s="11"/>
      <c r="K827" s="2"/>
      <c r="L827" s="2"/>
      <c r="M827" s="1"/>
    </row>
    <row r="828" spans="1:13" x14ac:dyDescent="0.2">
      <c r="A828" s="1"/>
      <c r="B828" s="1"/>
      <c r="C828" s="16"/>
      <c r="D828" s="1"/>
      <c r="E828" s="1"/>
      <c r="F828" s="1"/>
      <c r="G828" s="1"/>
      <c r="H828" s="11"/>
      <c r="I828" s="11"/>
      <c r="J828" s="11"/>
      <c r="K828" s="2"/>
      <c r="L828" s="2"/>
      <c r="M828" s="1"/>
    </row>
    <row r="829" spans="1:13" x14ac:dyDescent="0.2">
      <c r="A829" s="1"/>
      <c r="B829" s="1"/>
      <c r="C829" s="16"/>
      <c r="D829" s="1"/>
      <c r="E829" s="1"/>
      <c r="F829" s="1"/>
      <c r="G829" s="1"/>
      <c r="H829" s="11"/>
      <c r="I829" s="11"/>
      <c r="J829" s="11"/>
      <c r="K829" s="2"/>
      <c r="L829" s="2"/>
      <c r="M829" s="1"/>
    </row>
    <row r="830" spans="1:13" x14ac:dyDescent="0.2">
      <c r="A830" s="1"/>
      <c r="B830" s="1"/>
      <c r="C830" s="16"/>
      <c r="D830" s="1"/>
      <c r="E830" s="1"/>
      <c r="F830" s="1"/>
      <c r="G830" s="1"/>
      <c r="H830" s="11"/>
      <c r="I830" s="11"/>
      <c r="J830" s="11"/>
      <c r="K830" s="2"/>
      <c r="L830" s="2"/>
      <c r="M830" s="1"/>
    </row>
    <row r="831" spans="1:13" x14ac:dyDescent="0.2">
      <c r="A831" s="1"/>
      <c r="B831" s="1"/>
      <c r="C831" s="16"/>
      <c r="D831" s="1"/>
      <c r="E831" s="1"/>
      <c r="F831" s="1"/>
      <c r="G831" s="1"/>
      <c r="H831" s="11"/>
      <c r="I831" s="11"/>
      <c r="J831" s="11"/>
      <c r="K831" s="2"/>
      <c r="L831" s="2"/>
      <c r="M831" s="1"/>
    </row>
    <row r="832" spans="1:13" x14ac:dyDescent="0.2">
      <c r="A832" s="1"/>
      <c r="B832" s="1"/>
      <c r="C832" s="16"/>
      <c r="D832" s="1"/>
      <c r="E832" s="1"/>
      <c r="F832" s="1"/>
      <c r="G832" s="1"/>
      <c r="H832" s="11"/>
      <c r="I832" s="11"/>
      <c r="J832" s="11"/>
      <c r="K832" s="2"/>
      <c r="L832" s="2"/>
      <c r="M832" s="1"/>
    </row>
    <row r="833" spans="1:13" x14ac:dyDescent="0.2">
      <c r="A833" s="1"/>
      <c r="B833" s="1"/>
      <c r="C833" s="16"/>
      <c r="D833" s="1"/>
      <c r="E833" s="1"/>
      <c r="F833" s="1"/>
      <c r="G833" s="1"/>
      <c r="H833" s="11"/>
      <c r="I833" s="11"/>
      <c r="J833" s="11"/>
      <c r="K833" s="2"/>
      <c r="L833" s="2"/>
      <c r="M833" s="1"/>
    </row>
    <row r="834" spans="1:13" x14ac:dyDescent="0.2">
      <c r="A834" s="1"/>
      <c r="B834" s="1"/>
      <c r="C834" s="16"/>
      <c r="D834" s="1"/>
      <c r="E834" s="1"/>
      <c r="F834" s="1"/>
      <c r="G834" s="1"/>
      <c r="H834" s="11"/>
      <c r="I834" s="11"/>
      <c r="J834" s="11"/>
      <c r="K834" s="2"/>
      <c r="L834" s="2"/>
      <c r="M834" s="1"/>
    </row>
    <row r="835" spans="1:13" x14ac:dyDescent="0.2">
      <c r="A835" s="1"/>
      <c r="B835" s="1"/>
      <c r="C835" s="16"/>
      <c r="D835" s="1"/>
      <c r="E835" s="1"/>
      <c r="F835" s="1"/>
      <c r="G835" s="1"/>
      <c r="H835" s="11"/>
      <c r="I835" s="11"/>
      <c r="J835" s="11"/>
      <c r="K835" s="2"/>
      <c r="L835" s="2"/>
      <c r="M835" s="1"/>
    </row>
    <row r="836" spans="1:13" x14ac:dyDescent="0.2">
      <c r="A836" s="1"/>
      <c r="B836" s="1"/>
      <c r="C836" s="16"/>
      <c r="D836" s="1"/>
      <c r="E836" s="1"/>
      <c r="F836" s="1"/>
      <c r="G836" s="1"/>
      <c r="H836" s="11"/>
      <c r="I836" s="11"/>
      <c r="J836" s="11"/>
      <c r="K836" s="2"/>
      <c r="L836" s="2"/>
      <c r="M836" s="1"/>
    </row>
    <row r="837" spans="1:13" x14ac:dyDescent="0.2">
      <c r="A837" s="1"/>
      <c r="B837" s="1"/>
      <c r="C837" s="16"/>
      <c r="D837" s="1"/>
      <c r="E837" s="1"/>
      <c r="F837" s="1"/>
      <c r="G837" s="1"/>
      <c r="H837" s="11"/>
      <c r="I837" s="11"/>
      <c r="J837" s="11"/>
      <c r="K837" s="2"/>
      <c r="L837" s="2"/>
      <c r="M837" s="1"/>
    </row>
    <row r="838" spans="1:13" x14ac:dyDescent="0.2">
      <c r="A838" s="1"/>
      <c r="B838" s="1"/>
      <c r="C838" s="16"/>
      <c r="D838" s="1"/>
      <c r="E838" s="1"/>
      <c r="F838" s="1"/>
      <c r="G838" s="1"/>
      <c r="H838" s="11"/>
      <c r="I838" s="11"/>
      <c r="J838" s="11"/>
      <c r="K838" s="2"/>
      <c r="L838" s="2"/>
      <c r="M838" s="1"/>
    </row>
    <row r="839" spans="1:13" x14ac:dyDescent="0.2">
      <c r="A839" s="1"/>
      <c r="B839" s="1"/>
      <c r="C839" s="16"/>
      <c r="D839" s="1"/>
      <c r="E839" s="1"/>
      <c r="F839" s="1"/>
      <c r="G839" s="1"/>
      <c r="H839" s="11"/>
      <c r="I839" s="11"/>
      <c r="J839" s="11"/>
      <c r="K839" s="2"/>
      <c r="L839" s="2"/>
      <c r="M839" s="1"/>
    </row>
    <row r="840" spans="1:13" x14ac:dyDescent="0.2">
      <c r="A840" s="1"/>
      <c r="B840" s="1"/>
      <c r="C840" s="16"/>
      <c r="D840" s="1"/>
      <c r="E840" s="1"/>
      <c r="F840" s="1"/>
      <c r="G840" s="1"/>
      <c r="H840" s="11"/>
      <c r="I840" s="11"/>
      <c r="J840" s="11"/>
      <c r="K840" s="2"/>
      <c r="L840" s="2"/>
      <c r="M840" s="1"/>
    </row>
    <row r="841" spans="1:13" x14ac:dyDescent="0.2">
      <c r="A841" s="1"/>
      <c r="B841" s="1"/>
      <c r="C841" s="16"/>
      <c r="D841" s="1"/>
      <c r="E841" s="1"/>
      <c r="F841" s="1"/>
      <c r="G841" s="1"/>
      <c r="H841" s="11"/>
      <c r="I841" s="11"/>
      <c r="J841" s="11"/>
      <c r="K841" s="2"/>
      <c r="L841" s="2"/>
      <c r="M841" s="1"/>
    </row>
    <row r="842" spans="1:13" x14ac:dyDescent="0.2">
      <c r="A842" s="1"/>
      <c r="B842" s="1"/>
      <c r="C842" s="16"/>
      <c r="D842" s="1"/>
      <c r="E842" s="1"/>
      <c r="F842" s="1"/>
      <c r="G842" s="1"/>
      <c r="H842" s="11"/>
      <c r="I842" s="11"/>
      <c r="J842" s="11"/>
      <c r="K842" s="2"/>
      <c r="L842" s="2"/>
      <c r="M842" s="1"/>
    </row>
    <row r="843" spans="1:13" x14ac:dyDescent="0.2">
      <c r="A843" s="1"/>
      <c r="B843" s="1"/>
      <c r="C843" s="16"/>
      <c r="D843" s="1"/>
      <c r="E843" s="1"/>
      <c r="F843" s="1"/>
      <c r="G843" s="1"/>
      <c r="H843" s="11"/>
      <c r="I843" s="11"/>
      <c r="J843" s="11"/>
      <c r="K843" s="2"/>
      <c r="L843" s="2"/>
      <c r="M843" s="1"/>
    </row>
    <row r="844" spans="1:13" x14ac:dyDescent="0.2">
      <c r="A844" s="1"/>
      <c r="B844" s="1"/>
      <c r="C844" s="16"/>
      <c r="D844" s="1"/>
      <c r="E844" s="1"/>
      <c r="F844" s="1"/>
      <c r="G844" s="1"/>
      <c r="H844" s="11"/>
      <c r="I844" s="11"/>
      <c r="J844" s="11"/>
      <c r="K844" s="2"/>
      <c r="L844" s="2"/>
      <c r="M844" s="1"/>
    </row>
    <row r="845" spans="1:13" x14ac:dyDescent="0.2">
      <c r="A845" s="1"/>
      <c r="B845" s="1"/>
      <c r="C845" s="16"/>
      <c r="D845" s="1"/>
      <c r="E845" s="1"/>
      <c r="F845" s="1"/>
      <c r="G845" s="1"/>
      <c r="H845" s="11"/>
      <c r="I845" s="11"/>
      <c r="J845" s="11"/>
      <c r="K845" s="2"/>
      <c r="L845" s="2"/>
      <c r="M845" s="1"/>
    </row>
    <row r="846" spans="1:13" x14ac:dyDescent="0.2">
      <c r="A846" s="1"/>
      <c r="B846" s="1"/>
      <c r="C846" s="16"/>
      <c r="D846" s="1"/>
      <c r="E846" s="1"/>
      <c r="F846" s="1"/>
      <c r="G846" s="1"/>
      <c r="H846" s="11"/>
      <c r="I846" s="11"/>
      <c r="J846" s="11"/>
      <c r="K846" s="2"/>
      <c r="L846" s="2"/>
      <c r="M846" s="1"/>
    </row>
    <row r="847" spans="1:13" x14ac:dyDescent="0.2">
      <c r="A847" s="1"/>
      <c r="B847" s="1"/>
      <c r="C847" s="16"/>
      <c r="D847" s="1"/>
      <c r="E847" s="1"/>
      <c r="F847" s="1"/>
      <c r="G847" s="1"/>
      <c r="H847" s="11"/>
      <c r="I847" s="11"/>
      <c r="J847" s="11"/>
      <c r="K847" s="2"/>
      <c r="L847" s="2"/>
      <c r="M847" s="1"/>
    </row>
    <row r="848" spans="1:13" x14ac:dyDescent="0.2">
      <c r="A848" s="1"/>
      <c r="B848" s="1"/>
      <c r="C848" s="16"/>
      <c r="D848" s="1"/>
      <c r="E848" s="1"/>
      <c r="F848" s="1"/>
      <c r="G848" s="1"/>
      <c r="H848" s="11"/>
      <c r="I848" s="11"/>
      <c r="J848" s="11"/>
      <c r="K848" s="2"/>
      <c r="L848" s="2"/>
      <c r="M848" s="1"/>
    </row>
    <row r="849" spans="1:13" x14ac:dyDescent="0.2">
      <c r="A849" s="1"/>
      <c r="B849" s="1"/>
      <c r="C849" s="16"/>
      <c r="D849" s="1"/>
      <c r="E849" s="1"/>
      <c r="F849" s="1"/>
      <c r="G849" s="1"/>
      <c r="H849" s="11"/>
      <c r="I849" s="11"/>
      <c r="J849" s="11"/>
      <c r="K849" s="2"/>
      <c r="L849" s="2"/>
      <c r="M849" s="1"/>
    </row>
    <row r="850" spans="1:13" x14ac:dyDescent="0.2">
      <c r="A850" s="1"/>
      <c r="B850" s="1"/>
      <c r="C850" s="16"/>
      <c r="D850" s="1"/>
      <c r="E850" s="1"/>
      <c r="F850" s="1"/>
      <c r="G850" s="1"/>
      <c r="H850" s="11"/>
      <c r="I850" s="11"/>
      <c r="J850" s="11"/>
      <c r="K850" s="2"/>
      <c r="L850" s="2"/>
      <c r="M850" s="1"/>
    </row>
    <row r="851" spans="1:13" x14ac:dyDescent="0.2">
      <c r="A851" s="1"/>
      <c r="B851" s="1"/>
      <c r="C851" s="16"/>
      <c r="D851" s="1"/>
      <c r="E851" s="1"/>
      <c r="F851" s="1"/>
      <c r="G851" s="1"/>
      <c r="H851" s="11"/>
      <c r="I851" s="11"/>
      <c r="J851" s="11"/>
      <c r="K851" s="2"/>
      <c r="L851" s="2"/>
      <c r="M851" s="1"/>
    </row>
    <row r="852" spans="1:13" x14ac:dyDescent="0.2">
      <c r="A852" s="1"/>
      <c r="B852" s="1"/>
      <c r="C852" s="16"/>
      <c r="D852" s="1"/>
      <c r="E852" s="1"/>
      <c r="F852" s="1"/>
      <c r="G852" s="1"/>
      <c r="H852" s="11"/>
      <c r="I852" s="11"/>
      <c r="J852" s="11"/>
      <c r="K852" s="2"/>
      <c r="L852" s="2"/>
      <c r="M852" s="1"/>
    </row>
    <row r="853" spans="1:13" x14ac:dyDescent="0.2">
      <c r="A853" s="1"/>
      <c r="B853" s="1"/>
      <c r="C853" s="16"/>
      <c r="D853" s="1"/>
      <c r="E853" s="1"/>
      <c r="F853" s="1"/>
      <c r="G853" s="1"/>
      <c r="H853" s="11"/>
      <c r="I853" s="11"/>
      <c r="J853" s="11"/>
      <c r="K853" s="2"/>
      <c r="L853" s="2"/>
      <c r="M853" s="1"/>
    </row>
    <row r="854" spans="1:13" x14ac:dyDescent="0.2">
      <c r="A854" s="1"/>
      <c r="B854" s="1"/>
      <c r="C854" s="16"/>
      <c r="D854" s="1"/>
      <c r="E854" s="1"/>
      <c r="F854" s="1"/>
      <c r="G854" s="1"/>
      <c r="H854" s="11"/>
      <c r="I854" s="11"/>
      <c r="J854" s="11"/>
      <c r="K854" s="2"/>
      <c r="L854" s="2"/>
      <c r="M854" s="1"/>
    </row>
    <row r="855" spans="1:13" x14ac:dyDescent="0.2">
      <c r="A855" s="1"/>
      <c r="B855" s="1"/>
      <c r="C855" s="16"/>
      <c r="D855" s="1"/>
      <c r="E855" s="1"/>
      <c r="F855" s="1"/>
      <c r="G855" s="1"/>
      <c r="H855" s="11"/>
      <c r="I855" s="11"/>
      <c r="J855" s="11"/>
      <c r="K855" s="2"/>
      <c r="L855" s="2"/>
      <c r="M855" s="1"/>
    </row>
    <row r="856" spans="1:13" x14ac:dyDescent="0.2">
      <c r="A856" s="1"/>
      <c r="B856" s="1"/>
      <c r="C856" s="16"/>
      <c r="D856" s="1"/>
      <c r="E856" s="1"/>
      <c r="F856" s="1"/>
      <c r="G856" s="1"/>
      <c r="H856" s="11"/>
      <c r="I856" s="11"/>
      <c r="J856" s="11"/>
      <c r="K856" s="2"/>
      <c r="L856" s="2"/>
      <c r="M856" s="1"/>
    </row>
    <row r="857" spans="1:13" x14ac:dyDescent="0.2">
      <c r="A857" s="1"/>
      <c r="B857" s="1"/>
      <c r="C857" s="16"/>
      <c r="D857" s="1"/>
      <c r="E857" s="1"/>
      <c r="F857" s="1"/>
      <c r="G857" s="1"/>
      <c r="H857" s="11"/>
      <c r="I857" s="11"/>
      <c r="J857" s="11"/>
      <c r="K857" s="2"/>
      <c r="L857" s="2"/>
      <c r="M857" s="1"/>
    </row>
    <row r="858" spans="1:13" x14ac:dyDescent="0.2">
      <c r="A858" s="1"/>
      <c r="B858" s="1"/>
      <c r="C858" s="16"/>
      <c r="D858" s="1"/>
      <c r="E858" s="1"/>
      <c r="F858" s="1"/>
      <c r="G858" s="1"/>
      <c r="H858" s="11"/>
      <c r="I858" s="11"/>
      <c r="J858" s="11"/>
      <c r="K858" s="2"/>
      <c r="L858" s="2"/>
      <c r="M858" s="1"/>
    </row>
    <row r="859" spans="1:13" x14ac:dyDescent="0.2">
      <c r="A859" s="1"/>
      <c r="B859" s="1"/>
      <c r="C859" s="16"/>
      <c r="D859" s="1"/>
      <c r="E859" s="1"/>
      <c r="F859" s="1"/>
      <c r="G859" s="1"/>
      <c r="H859" s="11"/>
      <c r="I859" s="11"/>
      <c r="J859" s="11"/>
      <c r="K859" s="2"/>
      <c r="L859" s="2"/>
      <c r="M859" s="1"/>
    </row>
    <row r="860" spans="1:13" x14ac:dyDescent="0.2">
      <c r="A860" s="1"/>
      <c r="B860" s="1"/>
      <c r="C860" s="16"/>
      <c r="D860" s="1"/>
      <c r="E860" s="1"/>
      <c r="F860" s="1"/>
      <c r="G860" s="1"/>
      <c r="H860" s="11"/>
      <c r="I860" s="11"/>
      <c r="J860" s="11"/>
      <c r="K860" s="2"/>
      <c r="L860" s="2"/>
      <c r="M860" s="1"/>
    </row>
    <row r="861" spans="1:13" x14ac:dyDescent="0.2">
      <c r="A861" s="1"/>
      <c r="B861" s="1"/>
      <c r="C861" s="16"/>
      <c r="D861" s="1"/>
      <c r="E861" s="1"/>
      <c r="F861" s="1"/>
      <c r="G861" s="1"/>
      <c r="H861" s="11"/>
      <c r="I861" s="11"/>
      <c r="J861" s="11"/>
      <c r="K861" s="2"/>
      <c r="L861" s="2"/>
      <c r="M861" s="1"/>
    </row>
    <row r="862" spans="1:13" x14ac:dyDescent="0.2">
      <c r="A862" s="1"/>
      <c r="B862" s="1"/>
      <c r="C862" s="16"/>
      <c r="D862" s="1"/>
      <c r="E862" s="1"/>
      <c r="F862" s="1"/>
      <c r="G862" s="1"/>
      <c r="H862" s="11"/>
      <c r="I862" s="11"/>
      <c r="J862" s="11"/>
      <c r="K862" s="2"/>
      <c r="L862" s="2"/>
      <c r="M862" s="1"/>
    </row>
    <row r="863" spans="1:13" x14ac:dyDescent="0.2">
      <c r="A863" s="1"/>
      <c r="B863" s="1"/>
      <c r="C863" s="16"/>
      <c r="D863" s="1"/>
      <c r="E863" s="1"/>
      <c r="F863" s="1"/>
      <c r="G863" s="1"/>
      <c r="H863" s="11"/>
      <c r="I863" s="11"/>
      <c r="J863" s="11"/>
      <c r="K863" s="2"/>
      <c r="L863" s="2"/>
      <c r="M863" s="1"/>
    </row>
    <row r="864" spans="1:13" x14ac:dyDescent="0.2">
      <c r="A864" s="1"/>
      <c r="B864" s="1"/>
      <c r="C864" s="16"/>
      <c r="D864" s="1"/>
      <c r="E864" s="1"/>
      <c r="F864" s="1"/>
      <c r="G864" s="1"/>
      <c r="H864" s="11"/>
      <c r="I864" s="11"/>
      <c r="J864" s="11"/>
      <c r="K864" s="2"/>
      <c r="L864" s="2"/>
      <c r="M864" s="1"/>
    </row>
    <row r="865" spans="1:13" x14ac:dyDescent="0.2">
      <c r="A865" s="1"/>
      <c r="B865" s="1"/>
      <c r="C865" s="16"/>
      <c r="D865" s="1"/>
      <c r="E865" s="1"/>
      <c r="F865" s="1"/>
      <c r="G865" s="1"/>
      <c r="H865" s="11"/>
      <c r="I865" s="11"/>
      <c r="J865" s="11"/>
      <c r="K865" s="2"/>
      <c r="L865" s="2"/>
      <c r="M865" s="1"/>
    </row>
    <row r="866" spans="1:13" x14ac:dyDescent="0.2">
      <c r="A866" s="1"/>
      <c r="B866" s="1"/>
      <c r="C866" s="16"/>
      <c r="D866" s="1"/>
      <c r="E866" s="1"/>
      <c r="F866" s="1"/>
      <c r="G866" s="1"/>
      <c r="H866" s="11"/>
      <c r="I866" s="11"/>
      <c r="J866" s="11"/>
      <c r="K866" s="2"/>
      <c r="L866" s="2"/>
      <c r="M866" s="1"/>
    </row>
    <row r="867" spans="1:13" x14ac:dyDescent="0.2">
      <c r="A867" s="1"/>
      <c r="B867" s="1"/>
      <c r="C867" s="16"/>
      <c r="D867" s="1"/>
      <c r="E867" s="1"/>
      <c r="F867" s="1"/>
      <c r="G867" s="1"/>
      <c r="H867" s="11"/>
      <c r="I867" s="11"/>
      <c r="J867" s="11"/>
      <c r="K867" s="2"/>
      <c r="L867" s="2"/>
      <c r="M867" s="1"/>
    </row>
    <row r="868" spans="1:13" x14ac:dyDescent="0.2">
      <c r="A868" s="1"/>
      <c r="B868" s="1"/>
      <c r="C868" s="16"/>
      <c r="D868" s="1"/>
      <c r="E868" s="1"/>
      <c r="F868" s="1"/>
      <c r="G868" s="1"/>
      <c r="H868" s="11"/>
      <c r="I868" s="11"/>
      <c r="J868" s="11"/>
      <c r="K868" s="2"/>
      <c r="L868" s="2"/>
      <c r="M868" s="1"/>
    </row>
    <row r="869" spans="1:13" x14ac:dyDescent="0.2">
      <c r="A869" s="1"/>
      <c r="B869" s="1"/>
      <c r="C869" s="16"/>
      <c r="D869" s="1"/>
      <c r="E869" s="1"/>
      <c r="F869" s="1"/>
      <c r="G869" s="1"/>
      <c r="H869" s="11"/>
      <c r="I869" s="11"/>
      <c r="J869" s="11"/>
      <c r="K869" s="2"/>
      <c r="L869" s="2"/>
      <c r="M869" s="1"/>
    </row>
    <row r="870" spans="1:13" x14ac:dyDescent="0.2">
      <c r="A870" s="1"/>
      <c r="B870" s="1"/>
      <c r="C870" s="16"/>
      <c r="D870" s="1"/>
      <c r="E870" s="1"/>
      <c r="F870" s="1"/>
      <c r="G870" s="1"/>
      <c r="H870" s="11"/>
      <c r="I870" s="11"/>
      <c r="J870" s="11"/>
      <c r="K870" s="2"/>
      <c r="L870" s="2"/>
      <c r="M870" s="1"/>
    </row>
    <row r="871" spans="1:13" x14ac:dyDescent="0.2">
      <c r="A871" s="1"/>
      <c r="B871" s="1"/>
      <c r="C871" s="16"/>
      <c r="D871" s="1"/>
      <c r="E871" s="1"/>
      <c r="F871" s="1"/>
      <c r="G871" s="1"/>
      <c r="H871" s="11"/>
      <c r="I871" s="11"/>
      <c r="J871" s="11"/>
      <c r="K871" s="2"/>
      <c r="L871" s="2"/>
      <c r="M871" s="1"/>
    </row>
    <row r="872" spans="1:13" x14ac:dyDescent="0.2">
      <c r="A872" s="1"/>
      <c r="B872" s="1"/>
      <c r="C872" s="16"/>
      <c r="D872" s="1"/>
      <c r="E872" s="1"/>
      <c r="F872" s="1"/>
      <c r="G872" s="1"/>
      <c r="H872" s="11"/>
      <c r="I872" s="11"/>
      <c r="J872" s="11"/>
      <c r="K872" s="2"/>
      <c r="L872" s="2"/>
      <c r="M872" s="1"/>
    </row>
    <row r="873" spans="1:13" x14ac:dyDescent="0.2">
      <c r="A873" s="1"/>
      <c r="B873" s="1"/>
      <c r="C873" s="16"/>
      <c r="D873" s="1"/>
      <c r="E873" s="1"/>
      <c r="F873" s="1"/>
      <c r="G873" s="1"/>
      <c r="H873" s="11"/>
      <c r="I873" s="11"/>
      <c r="J873" s="11"/>
      <c r="K873" s="2"/>
      <c r="L873" s="2"/>
      <c r="M873" s="1"/>
    </row>
    <row r="874" spans="1:13" x14ac:dyDescent="0.2">
      <c r="A874" s="1"/>
      <c r="B874" s="1"/>
      <c r="C874" s="16"/>
      <c r="D874" s="1"/>
      <c r="E874" s="1"/>
      <c r="F874" s="1"/>
      <c r="G874" s="1"/>
      <c r="H874" s="11"/>
      <c r="I874" s="11"/>
      <c r="J874" s="11"/>
      <c r="K874" s="2"/>
      <c r="L874" s="2"/>
      <c r="M874" s="1"/>
    </row>
    <row r="875" spans="1:13" x14ac:dyDescent="0.2">
      <c r="A875" s="1"/>
      <c r="B875" s="1"/>
      <c r="C875" s="16"/>
      <c r="D875" s="1"/>
      <c r="E875" s="1"/>
      <c r="F875" s="1"/>
      <c r="G875" s="1"/>
      <c r="H875" s="11"/>
      <c r="I875" s="11"/>
      <c r="J875" s="11"/>
      <c r="K875" s="2"/>
      <c r="L875" s="2"/>
      <c r="M875" s="1"/>
    </row>
    <row r="876" spans="1:13" x14ac:dyDescent="0.2">
      <c r="A876" s="1"/>
      <c r="B876" s="1"/>
      <c r="C876" s="16"/>
      <c r="D876" s="1"/>
      <c r="E876" s="1"/>
      <c r="F876" s="1"/>
      <c r="G876" s="1"/>
      <c r="H876" s="11"/>
      <c r="I876" s="11"/>
      <c r="J876" s="11"/>
      <c r="K876" s="2"/>
      <c r="L876" s="2"/>
      <c r="M876" s="1"/>
    </row>
    <row r="877" spans="1:13" x14ac:dyDescent="0.2">
      <c r="A877" s="1"/>
      <c r="B877" s="1"/>
      <c r="C877" s="16"/>
      <c r="D877" s="1"/>
      <c r="E877" s="1"/>
      <c r="F877" s="1"/>
      <c r="G877" s="1"/>
      <c r="H877" s="11"/>
      <c r="I877" s="11"/>
      <c r="J877" s="11"/>
      <c r="K877" s="2"/>
      <c r="L877" s="2"/>
      <c r="M877" s="1"/>
    </row>
    <row r="878" spans="1:13" x14ac:dyDescent="0.2">
      <c r="A878" s="1"/>
      <c r="B878" s="1"/>
      <c r="C878" s="16"/>
      <c r="D878" s="1"/>
      <c r="E878" s="1"/>
      <c r="F878" s="1"/>
      <c r="G878" s="1"/>
      <c r="H878" s="11"/>
      <c r="I878" s="11"/>
      <c r="J878" s="11"/>
      <c r="K878" s="2"/>
      <c r="L878" s="2"/>
      <c r="M878" s="1"/>
    </row>
    <row r="879" spans="1:13" x14ac:dyDescent="0.2">
      <c r="A879" s="1"/>
      <c r="B879" s="1"/>
      <c r="C879" s="16"/>
      <c r="D879" s="1"/>
      <c r="E879" s="1"/>
      <c r="F879" s="1"/>
      <c r="G879" s="1"/>
      <c r="H879" s="11"/>
      <c r="I879" s="11"/>
      <c r="J879" s="11"/>
      <c r="K879" s="2"/>
      <c r="L879" s="2"/>
      <c r="M879" s="1"/>
    </row>
    <row r="880" spans="1:13" x14ac:dyDescent="0.2">
      <c r="A880" s="1"/>
      <c r="B880" s="1"/>
      <c r="C880" s="16"/>
      <c r="D880" s="1"/>
      <c r="E880" s="1"/>
      <c r="F880" s="1"/>
      <c r="G880" s="1"/>
      <c r="H880" s="11"/>
      <c r="I880" s="11"/>
      <c r="J880" s="11"/>
      <c r="K880" s="2"/>
      <c r="L880" s="2"/>
      <c r="M880" s="1"/>
    </row>
    <row r="881" spans="1:13" x14ac:dyDescent="0.2">
      <c r="A881" s="1"/>
      <c r="B881" s="1"/>
      <c r="C881" s="16"/>
      <c r="D881" s="1"/>
      <c r="E881" s="1"/>
      <c r="F881" s="1"/>
      <c r="G881" s="1"/>
      <c r="H881" s="11"/>
      <c r="I881" s="11"/>
      <c r="J881" s="11"/>
      <c r="K881" s="2"/>
      <c r="L881" s="2"/>
      <c r="M881" s="1"/>
    </row>
    <row r="882" spans="1:13" x14ac:dyDescent="0.2">
      <c r="A882" s="1"/>
      <c r="B882" s="1"/>
      <c r="C882" s="16"/>
      <c r="D882" s="1"/>
      <c r="E882" s="1"/>
      <c r="F882" s="1"/>
      <c r="G882" s="1"/>
      <c r="H882" s="11"/>
      <c r="I882" s="11"/>
      <c r="J882" s="11"/>
      <c r="K882" s="2"/>
      <c r="L882" s="2"/>
      <c r="M882" s="1"/>
    </row>
    <row r="883" spans="1:13" x14ac:dyDescent="0.2">
      <c r="A883" s="1"/>
      <c r="B883" s="1"/>
      <c r="C883" s="16"/>
      <c r="D883" s="1"/>
      <c r="E883" s="1"/>
      <c r="F883" s="1"/>
      <c r="G883" s="1"/>
      <c r="H883" s="11"/>
      <c r="I883" s="11"/>
      <c r="J883" s="11"/>
      <c r="K883" s="2"/>
      <c r="L883" s="2"/>
      <c r="M883" s="1"/>
    </row>
    <row r="884" spans="1:13" x14ac:dyDescent="0.2">
      <c r="A884" s="1"/>
      <c r="B884" s="1"/>
      <c r="C884" s="16"/>
      <c r="D884" s="1"/>
      <c r="E884" s="1"/>
      <c r="F884" s="1"/>
      <c r="G884" s="1"/>
      <c r="H884" s="11"/>
      <c r="I884" s="11"/>
      <c r="J884" s="11"/>
      <c r="K884" s="2"/>
      <c r="L884" s="2"/>
      <c r="M884" s="1"/>
    </row>
    <row r="885" spans="1:13" x14ac:dyDescent="0.2">
      <c r="A885" s="1"/>
      <c r="B885" s="1"/>
      <c r="C885" s="16"/>
      <c r="D885" s="1"/>
      <c r="E885" s="1"/>
      <c r="F885" s="1"/>
      <c r="G885" s="1"/>
      <c r="H885" s="11"/>
      <c r="I885" s="11"/>
      <c r="J885" s="11"/>
      <c r="K885" s="2"/>
      <c r="L885" s="2"/>
      <c r="M885" s="1"/>
    </row>
    <row r="886" spans="1:13" x14ac:dyDescent="0.2">
      <c r="A886" s="1"/>
      <c r="B886" s="1"/>
      <c r="C886" s="16"/>
      <c r="D886" s="1"/>
      <c r="E886" s="1"/>
      <c r="F886" s="1"/>
      <c r="G886" s="1"/>
      <c r="H886" s="11"/>
      <c r="I886" s="11"/>
      <c r="J886" s="11"/>
      <c r="K886" s="2"/>
      <c r="L886" s="2"/>
      <c r="M886" s="1"/>
    </row>
    <row r="887" spans="1:13" x14ac:dyDescent="0.2">
      <c r="A887" s="1"/>
      <c r="B887" s="1"/>
      <c r="C887" s="16"/>
      <c r="D887" s="1"/>
      <c r="E887" s="1"/>
      <c r="F887" s="1"/>
      <c r="G887" s="1"/>
      <c r="H887" s="11"/>
      <c r="I887" s="11"/>
      <c r="J887" s="11"/>
      <c r="K887" s="2"/>
      <c r="L887" s="2"/>
      <c r="M887" s="1"/>
    </row>
    <row r="888" spans="1:13" x14ac:dyDescent="0.2">
      <c r="A888" s="1"/>
      <c r="B888" s="1"/>
      <c r="C888" s="16"/>
      <c r="D888" s="1"/>
      <c r="E888" s="1"/>
      <c r="F888" s="1"/>
      <c r="G888" s="1"/>
      <c r="H888" s="11"/>
      <c r="I888" s="11"/>
      <c r="J888" s="11"/>
      <c r="K888" s="2"/>
      <c r="L888" s="2"/>
      <c r="M888" s="1"/>
    </row>
    <row r="889" spans="1:13" x14ac:dyDescent="0.2">
      <c r="A889" s="1"/>
      <c r="B889" s="1"/>
      <c r="C889" s="16"/>
      <c r="D889" s="1"/>
      <c r="E889" s="1"/>
      <c r="F889" s="1"/>
      <c r="G889" s="1"/>
      <c r="H889" s="11"/>
      <c r="I889" s="11"/>
      <c r="J889" s="11"/>
      <c r="K889" s="2"/>
      <c r="L889" s="2"/>
      <c r="M889" s="1"/>
    </row>
    <row r="890" spans="1:13" x14ac:dyDescent="0.2">
      <c r="A890" s="1"/>
      <c r="B890" s="1"/>
      <c r="C890" s="16"/>
      <c r="D890" s="1"/>
      <c r="E890" s="1"/>
      <c r="F890" s="1"/>
      <c r="G890" s="1"/>
      <c r="H890" s="11"/>
      <c r="I890" s="11"/>
      <c r="J890" s="11"/>
      <c r="K890" s="2"/>
      <c r="L890" s="2"/>
      <c r="M890" s="1"/>
    </row>
    <row r="891" spans="1:13" x14ac:dyDescent="0.2">
      <c r="A891" s="1"/>
      <c r="B891" s="1"/>
      <c r="C891" s="16"/>
      <c r="D891" s="1"/>
      <c r="E891" s="1"/>
      <c r="F891" s="1"/>
      <c r="G891" s="1"/>
      <c r="H891" s="11"/>
      <c r="I891" s="11"/>
      <c r="J891" s="11"/>
      <c r="K891" s="2"/>
      <c r="L891" s="2"/>
      <c r="M891" s="1"/>
    </row>
    <row r="892" spans="1:13" x14ac:dyDescent="0.2">
      <c r="A892" s="1"/>
      <c r="B892" s="1"/>
      <c r="C892" s="16"/>
      <c r="D892" s="1"/>
      <c r="E892" s="1"/>
      <c r="F892" s="1"/>
      <c r="G892" s="1"/>
      <c r="H892" s="11"/>
      <c r="I892" s="11"/>
      <c r="J892" s="11"/>
      <c r="K892" s="2"/>
      <c r="L892" s="2"/>
      <c r="M892" s="1"/>
    </row>
    <row r="893" spans="1:13" x14ac:dyDescent="0.2">
      <c r="A893" s="1"/>
      <c r="B893" s="1"/>
      <c r="C893" s="16"/>
      <c r="D893" s="1"/>
      <c r="E893" s="1"/>
      <c r="F893" s="1"/>
      <c r="G893" s="1"/>
      <c r="H893" s="11"/>
      <c r="I893" s="11"/>
      <c r="J893" s="11"/>
      <c r="K893" s="2"/>
      <c r="L893" s="2"/>
      <c r="M893" s="1"/>
    </row>
    <row r="894" spans="1:13" x14ac:dyDescent="0.2">
      <c r="A894" s="1"/>
      <c r="B894" s="1"/>
      <c r="C894" s="16"/>
      <c r="D894" s="1"/>
      <c r="E894" s="1"/>
      <c r="F894" s="1"/>
      <c r="G894" s="1"/>
      <c r="H894" s="11"/>
      <c r="I894" s="11"/>
      <c r="J894" s="11"/>
      <c r="K894" s="2"/>
      <c r="L894" s="2"/>
      <c r="M894" s="1"/>
    </row>
    <row r="895" spans="1:13" x14ac:dyDescent="0.2">
      <c r="A895" s="1"/>
      <c r="B895" s="1"/>
      <c r="C895" s="16"/>
      <c r="D895" s="1"/>
      <c r="E895" s="1"/>
      <c r="F895" s="1"/>
      <c r="G895" s="1"/>
      <c r="H895" s="11"/>
      <c r="I895" s="11"/>
      <c r="J895" s="11"/>
      <c r="K895" s="2"/>
      <c r="L895" s="2"/>
      <c r="M895" s="1"/>
    </row>
    <row r="896" spans="1:13" x14ac:dyDescent="0.2">
      <c r="A896" s="1"/>
      <c r="B896" s="1"/>
      <c r="C896" s="16"/>
      <c r="D896" s="1"/>
      <c r="E896" s="1"/>
      <c r="F896" s="1"/>
      <c r="G896" s="1"/>
      <c r="H896" s="11"/>
      <c r="I896" s="11"/>
      <c r="J896" s="11"/>
      <c r="K896" s="2"/>
      <c r="L896" s="2"/>
      <c r="M896" s="1"/>
    </row>
    <row r="897" spans="1:13" x14ac:dyDescent="0.2">
      <c r="A897" s="1"/>
      <c r="B897" s="1"/>
      <c r="C897" s="16"/>
      <c r="D897" s="1"/>
      <c r="E897" s="1"/>
      <c r="F897" s="1"/>
      <c r="G897" s="1"/>
      <c r="H897" s="11"/>
      <c r="I897" s="11"/>
      <c r="J897" s="11"/>
      <c r="K897" s="2"/>
      <c r="L897" s="2"/>
      <c r="M897" s="1"/>
    </row>
    <row r="898" spans="1:13" x14ac:dyDescent="0.2">
      <c r="A898" s="1"/>
      <c r="B898" s="1"/>
      <c r="C898" s="16"/>
      <c r="D898" s="1"/>
      <c r="E898" s="1"/>
      <c r="F898" s="1"/>
      <c r="G898" s="1"/>
      <c r="H898" s="11"/>
      <c r="I898" s="11"/>
      <c r="J898" s="11"/>
      <c r="K898" s="2"/>
      <c r="L898" s="2"/>
      <c r="M898" s="1"/>
    </row>
    <row r="899" spans="1:13" x14ac:dyDescent="0.2">
      <c r="A899" s="1"/>
      <c r="B899" s="1"/>
      <c r="C899" s="16"/>
      <c r="D899" s="1"/>
      <c r="E899" s="1"/>
      <c r="F899" s="1"/>
      <c r="G899" s="1"/>
      <c r="H899" s="11"/>
      <c r="I899" s="11"/>
      <c r="J899" s="11"/>
      <c r="K899" s="2"/>
      <c r="L899" s="2"/>
      <c r="M899" s="1"/>
    </row>
    <row r="900" spans="1:13" x14ac:dyDescent="0.2">
      <c r="A900" s="1"/>
      <c r="B900" s="1"/>
      <c r="C900" s="16"/>
      <c r="D900" s="1"/>
      <c r="E900" s="1"/>
      <c r="F900" s="1"/>
      <c r="G900" s="1"/>
      <c r="H900" s="11"/>
      <c r="I900" s="11"/>
      <c r="J900" s="11"/>
      <c r="K900" s="2"/>
      <c r="L900" s="2"/>
      <c r="M900" s="1"/>
    </row>
    <row r="901" spans="1:13" x14ac:dyDescent="0.2">
      <c r="A901" s="1"/>
      <c r="B901" s="1"/>
      <c r="C901" s="16"/>
      <c r="D901" s="1"/>
      <c r="E901" s="1"/>
      <c r="F901" s="1"/>
      <c r="G901" s="1"/>
      <c r="H901" s="11"/>
      <c r="I901" s="11"/>
      <c r="J901" s="11"/>
      <c r="K901" s="2"/>
      <c r="L901" s="2"/>
      <c r="M901" s="1"/>
    </row>
    <row r="902" spans="1:13" x14ac:dyDescent="0.2">
      <c r="A902" s="1"/>
      <c r="B902" s="1"/>
      <c r="C902" s="16"/>
      <c r="D902" s="1"/>
      <c r="E902" s="1"/>
      <c r="F902" s="1"/>
      <c r="G902" s="1"/>
      <c r="H902" s="11"/>
      <c r="I902" s="11"/>
      <c r="J902" s="11"/>
      <c r="K902" s="2"/>
      <c r="L902" s="2"/>
      <c r="M902" s="1"/>
    </row>
    <row r="903" spans="1:13" x14ac:dyDescent="0.2">
      <c r="A903" s="1"/>
      <c r="B903" s="1"/>
      <c r="C903" s="16"/>
      <c r="D903" s="1"/>
      <c r="E903" s="1"/>
      <c r="F903" s="1"/>
      <c r="G903" s="1"/>
      <c r="H903" s="11"/>
      <c r="I903" s="11"/>
      <c r="J903" s="11"/>
      <c r="K903" s="2"/>
      <c r="L903" s="2"/>
      <c r="M903" s="1"/>
    </row>
    <row r="904" spans="1:13" x14ac:dyDescent="0.2">
      <c r="A904" s="1"/>
      <c r="B904" s="1"/>
      <c r="C904" s="16"/>
      <c r="D904" s="1"/>
      <c r="E904" s="1"/>
      <c r="F904" s="1"/>
      <c r="G904" s="1"/>
      <c r="H904" s="11"/>
      <c r="I904" s="11"/>
      <c r="J904" s="11"/>
      <c r="K904" s="2"/>
      <c r="L904" s="2"/>
      <c r="M904" s="1"/>
    </row>
    <row r="905" spans="1:13" x14ac:dyDescent="0.2">
      <c r="A905" s="1"/>
      <c r="B905" s="1"/>
      <c r="C905" s="16"/>
      <c r="D905" s="1"/>
      <c r="E905" s="1"/>
      <c r="F905" s="1"/>
      <c r="G905" s="1"/>
      <c r="H905" s="11"/>
      <c r="I905" s="11"/>
      <c r="J905" s="11"/>
      <c r="K905" s="2"/>
      <c r="L905" s="2"/>
      <c r="M905" s="1"/>
    </row>
    <row r="906" spans="1:13" x14ac:dyDescent="0.2">
      <c r="A906" s="1"/>
      <c r="B906" s="1"/>
      <c r="C906" s="16"/>
      <c r="D906" s="1"/>
      <c r="E906" s="1"/>
      <c r="F906" s="1"/>
      <c r="G906" s="1"/>
      <c r="H906" s="11"/>
      <c r="I906" s="11"/>
      <c r="J906" s="11"/>
      <c r="K906" s="2"/>
      <c r="L906" s="2"/>
      <c r="M906" s="1"/>
    </row>
    <row r="907" spans="1:13" x14ac:dyDescent="0.2">
      <c r="A907" s="1"/>
      <c r="B907" s="1"/>
      <c r="C907" s="16"/>
      <c r="D907" s="1"/>
      <c r="E907" s="1"/>
      <c r="F907" s="1"/>
      <c r="G907" s="1"/>
      <c r="H907" s="11"/>
      <c r="I907" s="11"/>
      <c r="J907" s="11"/>
      <c r="K907" s="2"/>
      <c r="L907" s="2"/>
      <c r="M907" s="1"/>
    </row>
    <row r="908" spans="1:13" x14ac:dyDescent="0.2">
      <c r="A908" s="1"/>
      <c r="B908" s="1"/>
      <c r="C908" s="16"/>
      <c r="D908" s="1"/>
      <c r="E908" s="1"/>
      <c r="F908" s="1"/>
      <c r="G908" s="1"/>
      <c r="H908" s="11"/>
      <c r="I908" s="11"/>
      <c r="J908" s="11"/>
      <c r="K908" s="2"/>
      <c r="L908" s="2"/>
      <c r="M908" s="1"/>
    </row>
    <row r="909" spans="1:13" x14ac:dyDescent="0.2">
      <c r="A909" s="1"/>
      <c r="B909" s="1"/>
      <c r="C909" s="16"/>
      <c r="D909" s="1"/>
      <c r="E909" s="1"/>
      <c r="F909" s="1"/>
      <c r="G909" s="1"/>
      <c r="H909" s="11"/>
      <c r="I909" s="11"/>
      <c r="J909" s="11"/>
      <c r="K909" s="2"/>
      <c r="L909" s="2"/>
      <c r="M909" s="1"/>
    </row>
    <row r="910" spans="1:13" x14ac:dyDescent="0.2">
      <c r="A910" s="1"/>
      <c r="B910" s="1"/>
      <c r="C910" s="16"/>
      <c r="D910" s="1"/>
      <c r="E910" s="1"/>
      <c r="F910" s="1"/>
      <c r="G910" s="1"/>
      <c r="H910" s="11"/>
      <c r="I910" s="11"/>
      <c r="J910" s="11"/>
      <c r="K910" s="2"/>
      <c r="L910" s="2"/>
      <c r="M910" s="1"/>
    </row>
    <row r="911" spans="1:13" x14ac:dyDescent="0.2">
      <c r="A911" s="1"/>
      <c r="B911" s="1"/>
      <c r="C911" s="16"/>
      <c r="D911" s="1"/>
      <c r="E911" s="1"/>
      <c r="F911" s="1"/>
      <c r="G911" s="1"/>
      <c r="H911" s="11"/>
      <c r="I911" s="11"/>
      <c r="J911" s="11"/>
      <c r="K911" s="2"/>
      <c r="L911" s="2"/>
      <c r="M911" s="1"/>
    </row>
    <row r="912" spans="1:13" x14ac:dyDescent="0.2">
      <c r="A912" s="1"/>
      <c r="B912" s="1"/>
      <c r="C912" s="16"/>
      <c r="D912" s="1"/>
      <c r="E912" s="1"/>
      <c r="F912" s="1"/>
      <c r="G912" s="1"/>
      <c r="H912" s="11"/>
      <c r="I912" s="11"/>
      <c r="J912" s="11"/>
      <c r="K912" s="2"/>
      <c r="L912" s="2"/>
      <c r="M912" s="1"/>
    </row>
    <row r="913" spans="1:13" x14ac:dyDescent="0.2">
      <c r="A913" s="1"/>
      <c r="B913" s="1"/>
      <c r="C913" s="16"/>
      <c r="D913" s="1"/>
      <c r="E913" s="1"/>
      <c r="F913" s="1"/>
      <c r="G913" s="1"/>
      <c r="H913" s="11"/>
      <c r="I913" s="11"/>
      <c r="J913" s="11"/>
      <c r="K913" s="2"/>
      <c r="L913" s="2"/>
      <c r="M913" s="1"/>
    </row>
    <row r="914" spans="1:13" x14ac:dyDescent="0.2">
      <c r="A914" s="1"/>
      <c r="B914" s="1"/>
      <c r="C914" s="16"/>
      <c r="D914" s="1"/>
      <c r="E914" s="1"/>
      <c r="F914" s="1"/>
      <c r="G914" s="1"/>
      <c r="H914" s="11"/>
      <c r="I914" s="11"/>
      <c r="J914" s="11"/>
      <c r="K914" s="2"/>
      <c r="L914" s="2"/>
      <c r="M914" s="1"/>
    </row>
    <row r="915" spans="1:13" x14ac:dyDescent="0.2">
      <c r="A915" s="1"/>
      <c r="B915" s="1"/>
      <c r="C915" s="16"/>
      <c r="D915" s="1"/>
      <c r="E915" s="1"/>
      <c r="F915" s="1"/>
      <c r="G915" s="1"/>
      <c r="H915" s="11"/>
      <c r="I915" s="11"/>
      <c r="J915" s="11"/>
      <c r="K915" s="2"/>
      <c r="L915" s="2"/>
      <c r="M915" s="1"/>
    </row>
    <row r="916" spans="1:13" x14ac:dyDescent="0.2">
      <c r="A916" s="1"/>
      <c r="B916" s="1"/>
      <c r="C916" s="16"/>
      <c r="D916" s="1"/>
      <c r="E916" s="1"/>
      <c r="F916" s="1"/>
      <c r="G916" s="1"/>
      <c r="H916" s="11"/>
      <c r="I916" s="11"/>
      <c r="J916" s="11"/>
      <c r="K916" s="2"/>
      <c r="L916" s="2"/>
      <c r="M916" s="1"/>
    </row>
    <row r="917" spans="1:13" x14ac:dyDescent="0.2">
      <c r="A917" s="1"/>
      <c r="B917" s="1"/>
      <c r="C917" s="16"/>
      <c r="D917" s="1"/>
      <c r="E917" s="1"/>
      <c r="F917" s="1"/>
      <c r="G917" s="1"/>
      <c r="H917" s="11"/>
      <c r="I917" s="11"/>
      <c r="J917" s="11"/>
      <c r="K917" s="2"/>
      <c r="L917" s="2"/>
      <c r="M917" s="1"/>
    </row>
    <row r="918" spans="1:13" x14ac:dyDescent="0.2">
      <c r="A918" s="1"/>
      <c r="B918" s="1"/>
      <c r="C918" s="16"/>
      <c r="D918" s="1"/>
      <c r="E918" s="1"/>
      <c r="F918" s="1"/>
      <c r="G918" s="1"/>
      <c r="H918" s="11"/>
      <c r="I918" s="11"/>
      <c r="J918" s="11"/>
      <c r="K918" s="2"/>
      <c r="L918" s="2"/>
      <c r="M918" s="1"/>
    </row>
    <row r="919" spans="1:13" x14ac:dyDescent="0.2">
      <c r="A919" s="1"/>
      <c r="B919" s="1"/>
      <c r="C919" s="16"/>
      <c r="D919" s="1"/>
      <c r="E919" s="1"/>
      <c r="F919" s="1"/>
      <c r="G919" s="1"/>
      <c r="H919" s="11"/>
      <c r="I919" s="11"/>
      <c r="J919" s="11"/>
      <c r="K919" s="2"/>
      <c r="L919" s="2"/>
      <c r="M919" s="1"/>
    </row>
    <row r="920" spans="1:13" x14ac:dyDescent="0.2">
      <c r="A920" s="1"/>
      <c r="B920" s="1"/>
      <c r="C920" s="16"/>
      <c r="D920" s="1"/>
      <c r="E920" s="1"/>
      <c r="F920" s="1"/>
      <c r="G920" s="1"/>
      <c r="H920" s="11"/>
      <c r="I920" s="11"/>
      <c r="J920" s="11"/>
      <c r="K920" s="2"/>
      <c r="L920" s="2"/>
      <c r="M920" s="1"/>
    </row>
    <row r="921" spans="1:13" x14ac:dyDescent="0.2">
      <c r="A921" s="1"/>
      <c r="B921" s="1"/>
      <c r="C921" s="16"/>
      <c r="D921" s="1"/>
      <c r="E921" s="1"/>
      <c r="F921" s="1"/>
      <c r="G921" s="1"/>
      <c r="H921" s="11"/>
      <c r="I921" s="11"/>
      <c r="J921" s="11"/>
      <c r="K921" s="2"/>
      <c r="L921" s="2"/>
      <c r="M921" s="1"/>
    </row>
    <row r="922" spans="1:13" x14ac:dyDescent="0.2">
      <c r="A922" s="1"/>
      <c r="B922" s="1"/>
      <c r="C922" s="16"/>
      <c r="D922" s="1"/>
      <c r="E922" s="1"/>
      <c r="F922" s="1"/>
      <c r="G922" s="1"/>
      <c r="H922" s="11"/>
      <c r="I922" s="11"/>
      <c r="J922" s="11"/>
      <c r="K922" s="2"/>
      <c r="L922" s="2"/>
      <c r="M922" s="1"/>
    </row>
    <row r="923" spans="1:13" x14ac:dyDescent="0.2">
      <c r="A923" s="1"/>
      <c r="B923" s="1"/>
      <c r="C923" s="16"/>
      <c r="D923" s="1"/>
      <c r="E923" s="1"/>
      <c r="F923" s="1"/>
      <c r="G923" s="1"/>
      <c r="H923" s="11"/>
      <c r="I923" s="11"/>
      <c r="J923" s="11"/>
      <c r="K923" s="2"/>
      <c r="L923" s="2"/>
      <c r="M923" s="1"/>
    </row>
    <row r="924" spans="1:13" x14ac:dyDescent="0.2">
      <c r="A924" s="1"/>
      <c r="B924" s="1"/>
      <c r="C924" s="16"/>
      <c r="D924" s="1"/>
      <c r="E924" s="1"/>
      <c r="F924" s="1"/>
      <c r="G924" s="1"/>
      <c r="H924" s="11"/>
      <c r="I924" s="11"/>
      <c r="J924" s="11"/>
      <c r="K924" s="2"/>
      <c r="L924" s="2"/>
      <c r="M924" s="1"/>
    </row>
    <row r="925" spans="1:13" x14ac:dyDescent="0.2">
      <c r="A925" s="1"/>
      <c r="B925" s="1"/>
      <c r="C925" s="16"/>
      <c r="D925" s="1"/>
      <c r="E925" s="1"/>
      <c r="F925" s="1"/>
      <c r="G925" s="1"/>
      <c r="H925" s="11"/>
      <c r="I925" s="11"/>
      <c r="J925" s="11"/>
      <c r="K925" s="2"/>
      <c r="L925" s="2"/>
      <c r="M925" s="1"/>
    </row>
    <row r="926" spans="1:13" x14ac:dyDescent="0.2">
      <c r="A926" s="1"/>
      <c r="B926" s="1"/>
      <c r="C926" s="16"/>
      <c r="D926" s="1"/>
      <c r="E926" s="1"/>
      <c r="F926" s="1"/>
      <c r="G926" s="1"/>
      <c r="H926" s="11"/>
      <c r="I926" s="11"/>
      <c r="J926" s="11"/>
      <c r="K926" s="2"/>
      <c r="L926" s="2"/>
      <c r="M926" s="1"/>
    </row>
    <row r="927" spans="1:13" x14ac:dyDescent="0.2">
      <c r="A927" s="1"/>
      <c r="B927" s="1"/>
      <c r="C927" s="16"/>
      <c r="D927" s="1"/>
      <c r="E927" s="1"/>
      <c r="F927" s="1"/>
      <c r="G927" s="1"/>
      <c r="H927" s="11"/>
      <c r="I927" s="11"/>
      <c r="J927" s="11"/>
      <c r="K927" s="2"/>
      <c r="L927" s="2"/>
      <c r="M927" s="1"/>
    </row>
    <row r="928" spans="1:13" x14ac:dyDescent="0.2">
      <c r="A928" s="1"/>
      <c r="B928" s="1"/>
      <c r="C928" s="16"/>
      <c r="D928" s="1"/>
      <c r="E928" s="1"/>
      <c r="F928" s="1"/>
      <c r="G928" s="1"/>
      <c r="H928" s="11"/>
      <c r="I928" s="11"/>
      <c r="J928" s="11"/>
      <c r="K928" s="2"/>
      <c r="L928" s="2"/>
      <c r="M928" s="1"/>
    </row>
    <row r="929" spans="1:13" x14ac:dyDescent="0.2">
      <c r="A929" s="1"/>
      <c r="B929" s="1"/>
      <c r="C929" s="16"/>
      <c r="D929" s="1"/>
      <c r="E929" s="1"/>
      <c r="F929" s="1"/>
      <c r="G929" s="1"/>
      <c r="H929" s="11"/>
      <c r="I929" s="11"/>
      <c r="J929" s="11"/>
      <c r="K929" s="2"/>
      <c r="L929" s="2"/>
      <c r="M929" s="1"/>
    </row>
    <row r="930" spans="1:13" x14ac:dyDescent="0.2">
      <c r="A930" s="1"/>
      <c r="B930" s="1"/>
      <c r="C930" s="16"/>
      <c r="D930" s="1"/>
      <c r="E930" s="1"/>
      <c r="F930" s="1"/>
      <c r="G930" s="1"/>
      <c r="H930" s="11"/>
      <c r="I930" s="11"/>
      <c r="J930" s="11"/>
      <c r="K930" s="2"/>
      <c r="L930" s="2"/>
      <c r="M930" s="1"/>
    </row>
    <row r="931" spans="1:13" x14ac:dyDescent="0.2">
      <c r="A931" s="1"/>
      <c r="B931" s="1"/>
      <c r="C931" s="16"/>
      <c r="D931" s="1"/>
      <c r="E931" s="1"/>
      <c r="F931" s="1"/>
      <c r="G931" s="1"/>
      <c r="H931" s="11"/>
      <c r="I931" s="11"/>
      <c r="J931" s="11"/>
      <c r="K931" s="2"/>
      <c r="L931" s="2"/>
      <c r="M931" s="1"/>
    </row>
    <row r="932" spans="1:13" x14ac:dyDescent="0.2">
      <c r="A932" s="1"/>
      <c r="B932" s="1"/>
      <c r="C932" s="16"/>
      <c r="D932" s="1"/>
      <c r="E932" s="1"/>
      <c r="F932" s="1"/>
      <c r="G932" s="1"/>
      <c r="H932" s="11"/>
      <c r="I932" s="11"/>
      <c r="J932" s="11"/>
      <c r="K932" s="2"/>
      <c r="L932" s="2"/>
      <c r="M932" s="1"/>
    </row>
    <row r="933" spans="1:13" x14ac:dyDescent="0.2">
      <c r="A933" s="1"/>
      <c r="B933" s="1"/>
      <c r="C933" s="16"/>
      <c r="D933" s="1"/>
      <c r="E933" s="1"/>
      <c r="F933" s="1"/>
      <c r="G933" s="1"/>
      <c r="H933" s="11"/>
      <c r="I933" s="11"/>
      <c r="J933" s="11"/>
      <c r="K933" s="2"/>
      <c r="L933" s="2"/>
      <c r="M933" s="1"/>
    </row>
    <row r="934" spans="1:13" x14ac:dyDescent="0.2">
      <c r="A934" s="1"/>
      <c r="B934" s="1"/>
      <c r="C934" s="16"/>
      <c r="D934" s="1"/>
      <c r="E934" s="1"/>
      <c r="F934" s="1"/>
      <c r="G934" s="1"/>
      <c r="H934" s="11"/>
      <c r="I934" s="11"/>
      <c r="J934" s="11"/>
      <c r="K934" s="2"/>
      <c r="L934" s="2"/>
      <c r="M934" s="1"/>
    </row>
    <row r="935" spans="1:13" x14ac:dyDescent="0.2">
      <c r="A935" s="1"/>
      <c r="B935" s="1"/>
      <c r="C935" s="16"/>
      <c r="D935" s="1"/>
      <c r="E935" s="1"/>
      <c r="F935" s="1"/>
      <c r="G935" s="1"/>
      <c r="H935" s="11"/>
      <c r="I935" s="11"/>
      <c r="J935" s="11"/>
      <c r="K935" s="2"/>
      <c r="L935" s="2"/>
      <c r="M935" s="1"/>
    </row>
    <row r="936" spans="1:13" x14ac:dyDescent="0.2">
      <c r="A936" s="1"/>
      <c r="B936" s="1"/>
      <c r="C936" s="16"/>
      <c r="D936" s="1"/>
      <c r="E936" s="1"/>
      <c r="F936" s="1"/>
      <c r="G936" s="1"/>
      <c r="H936" s="11"/>
      <c r="I936" s="11"/>
      <c r="J936" s="11"/>
      <c r="K936" s="2"/>
      <c r="L936" s="2"/>
      <c r="M936" s="1"/>
    </row>
    <row r="937" spans="1:13" x14ac:dyDescent="0.2">
      <c r="A937" s="1"/>
      <c r="B937" s="1"/>
      <c r="C937" s="16"/>
      <c r="D937" s="1"/>
      <c r="E937" s="1"/>
      <c r="F937" s="1"/>
      <c r="G937" s="1"/>
      <c r="H937" s="11"/>
      <c r="I937" s="11"/>
      <c r="J937" s="11"/>
      <c r="K937" s="2"/>
      <c r="L937" s="2"/>
      <c r="M937" s="1"/>
    </row>
    <row r="938" spans="1:13" x14ac:dyDescent="0.2">
      <c r="A938" s="1"/>
      <c r="B938" s="1"/>
      <c r="C938" s="16"/>
      <c r="D938" s="1"/>
      <c r="E938" s="1"/>
      <c r="F938" s="1"/>
      <c r="G938" s="1"/>
      <c r="H938" s="11"/>
      <c r="I938" s="11"/>
      <c r="J938" s="11"/>
      <c r="K938" s="2"/>
      <c r="L938" s="2"/>
      <c r="M938" s="1"/>
    </row>
    <row r="939" spans="1:13" x14ac:dyDescent="0.2">
      <c r="A939" s="1"/>
      <c r="B939" s="1"/>
      <c r="C939" s="16"/>
      <c r="D939" s="1"/>
      <c r="E939" s="1"/>
      <c r="F939" s="1"/>
      <c r="G939" s="1"/>
      <c r="H939" s="11"/>
      <c r="I939" s="11"/>
      <c r="J939" s="11"/>
      <c r="K939" s="2"/>
      <c r="L939" s="2"/>
      <c r="M939" s="1"/>
    </row>
    <row r="940" spans="1:13" x14ac:dyDescent="0.2">
      <c r="A940" s="1"/>
      <c r="B940" s="1"/>
      <c r="C940" s="16"/>
      <c r="D940" s="1"/>
      <c r="E940" s="1"/>
      <c r="F940" s="1"/>
      <c r="G940" s="1"/>
      <c r="H940" s="11"/>
      <c r="I940" s="11"/>
      <c r="J940" s="11"/>
      <c r="K940" s="2"/>
      <c r="L940" s="2"/>
      <c r="M940" s="1"/>
    </row>
    <row r="941" spans="1:13" x14ac:dyDescent="0.2">
      <c r="A941" s="1"/>
      <c r="B941" s="1"/>
      <c r="C941" s="16"/>
      <c r="D941" s="1"/>
      <c r="E941" s="1"/>
      <c r="F941" s="1"/>
      <c r="G941" s="1"/>
      <c r="H941" s="11"/>
      <c r="I941" s="11"/>
      <c r="J941" s="11"/>
      <c r="K941" s="2"/>
      <c r="L941" s="2"/>
      <c r="M941" s="1"/>
    </row>
    <row r="942" spans="1:13" x14ac:dyDescent="0.2">
      <c r="A942" s="1"/>
      <c r="B942" s="1"/>
      <c r="C942" s="16"/>
      <c r="D942" s="1"/>
      <c r="E942" s="1"/>
      <c r="F942" s="1"/>
      <c r="G942" s="1"/>
      <c r="H942" s="11"/>
      <c r="I942" s="11"/>
      <c r="J942" s="11"/>
      <c r="K942" s="2"/>
      <c r="L942" s="2"/>
      <c r="M942" s="1"/>
    </row>
    <row r="943" spans="1:13" x14ac:dyDescent="0.2">
      <c r="A943" s="1"/>
      <c r="B943" s="1"/>
      <c r="C943" s="16"/>
      <c r="D943" s="1"/>
      <c r="E943" s="1"/>
      <c r="F943" s="1"/>
      <c r="G943" s="1"/>
      <c r="H943" s="11"/>
      <c r="I943" s="11"/>
      <c r="J943" s="11"/>
      <c r="K943" s="2"/>
      <c r="L943" s="2"/>
      <c r="M943" s="1"/>
    </row>
    <row r="944" spans="1:13" x14ac:dyDescent="0.2">
      <c r="A944" s="1"/>
      <c r="B944" s="1"/>
      <c r="C944" s="16"/>
      <c r="D944" s="1"/>
      <c r="E944" s="1"/>
      <c r="F944" s="1"/>
      <c r="G944" s="1"/>
      <c r="H944" s="11"/>
      <c r="I944" s="11"/>
      <c r="J944" s="11"/>
      <c r="K944" s="2"/>
      <c r="L944" s="2"/>
      <c r="M944" s="1"/>
    </row>
    <row r="945" spans="1:13" x14ac:dyDescent="0.2">
      <c r="A945" s="1"/>
      <c r="B945" s="1"/>
      <c r="C945" s="16"/>
      <c r="D945" s="1"/>
      <c r="E945" s="1"/>
      <c r="F945" s="1"/>
      <c r="G945" s="1"/>
      <c r="H945" s="11"/>
      <c r="I945" s="11"/>
      <c r="J945" s="11"/>
      <c r="K945" s="2"/>
      <c r="L945" s="2"/>
      <c r="M945" s="1"/>
    </row>
    <row r="946" spans="1:13" x14ac:dyDescent="0.2">
      <c r="A946" s="1"/>
      <c r="B946" s="1"/>
      <c r="C946" s="16"/>
      <c r="D946" s="1"/>
      <c r="E946" s="1"/>
      <c r="F946" s="1"/>
      <c r="G946" s="1"/>
      <c r="H946" s="11"/>
      <c r="I946" s="11"/>
      <c r="J946" s="11"/>
      <c r="K946" s="2"/>
      <c r="L946" s="2"/>
      <c r="M946" s="1"/>
    </row>
    <row r="947" spans="1:13" x14ac:dyDescent="0.2">
      <c r="A947" s="1"/>
      <c r="B947" s="1"/>
      <c r="C947" s="16"/>
      <c r="D947" s="1"/>
      <c r="E947" s="1"/>
      <c r="F947" s="1"/>
      <c r="G947" s="1"/>
      <c r="H947" s="11"/>
      <c r="I947" s="11"/>
      <c r="J947" s="11"/>
      <c r="K947" s="2"/>
      <c r="L947" s="2"/>
      <c r="M947" s="1"/>
    </row>
    <row r="948" spans="1:13" x14ac:dyDescent="0.2">
      <c r="A948" s="1"/>
      <c r="B948" s="1"/>
      <c r="C948" s="16"/>
      <c r="D948" s="1"/>
      <c r="E948" s="1"/>
      <c r="F948" s="1"/>
      <c r="G948" s="1"/>
      <c r="H948" s="11"/>
      <c r="I948" s="11"/>
      <c r="J948" s="11"/>
      <c r="K948" s="2"/>
      <c r="L948" s="2"/>
      <c r="M948" s="1"/>
    </row>
    <row r="949" spans="1:13" x14ac:dyDescent="0.2">
      <c r="A949" s="1"/>
      <c r="B949" s="1"/>
      <c r="C949" s="16"/>
      <c r="D949" s="1"/>
      <c r="E949" s="1"/>
      <c r="F949" s="1"/>
      <c r="G949" s="1"/>
      <c r="H949" s="11"/>
      <c r="I949" s="11"/>
      <c r="J949" s="11"/>
      <c r="K949" s="2"/>
      <c r="L949" s="2"/>
      <c r="M949" s="1"/>
    </row>
    <row r="950" spans="1:13" x14ac:dyDescent="0.2">
      <c r="A950" s="1"/>
      <c r="B950" s="1"/>
      <c r="C950" s="16"/>
      <c r="D950" s="1"/>
      <c r="E950" s="1"/>
      <c r="F950" s="1"/>
      <c r="G950" s="1"/>
      <c r="H950" s="11"/>
      <c r="I950" s="11"/>
      <c r="J950" s="11"/>
      <c r="K950" s="2"/>
      <c r="L950" s="2"/>
      <c r="M950" s="1"/>
    </row>
    <row r="951" spans="1:13" x14ac:dyDescent="0.2">
      <c r="A951" s="1"/>
      <c r="B951" s="1"/>
      <c r="C951" s="16"/>
      <c r="D951" s="1"/>
      <c r="E951" s="1"/>
      <c r="F951" s="1"/>
      <c r="G951" s="1"/>
      <c r="H951" s="11"/>
      <c r="I951" s="11"/>
      <c r="J951" s="11"/>
      <c r="K951" s="2"/>
      <c r="L951" s="2"/>
      <c r="M951" s="1"/>
    </row>
    <row r="952" spans="1:13" x14ac:dyDescent="0.2">
      <c r="A952" s="1"/>
      <c r="B952" s="1"/>
      <c r="C952" s="16"/>
      <c r="D952" s="1"/>
      <c r="E952" s="1"/>
      <c r="F952" s="1"/>
      <c r="G952" s="1"/>
      <c r="H952" s="11"/>
      <c r="I952" s="11"/>
      <c r="J952" s="11"/>
      <c r="K952" s="2"/>
      <c r="L952" s="2"/>
      <c r="M952" s="1"/>
    </row>
    <row r="953" spans="1:13" x14ac:dyDescent="0.2">
      <c r="A953" s="1"/>
      <c r="B953" s="1"/>
      <c r="C953" s="16"/>
      <c r="D953" s="1"/>
      <c r="E953" s="1"/>
      <c r="F953" s="1"/>
      <c r="G953" s="1"/>
      <c r="H953" s="11"/>
      <c r="I953" s="11"/>
      <c r="J953" s="11"/>
      <c r="K953" s="2"/>
      <c r="L953" s="2"/>
      <c r="M953" s="1"/>
    </row>
    <row r="954" spans="1:13" x14ac:dyDescent="0.2">
      <c r="A954" s="1"/>
      <c r="B954" s="1"/>
      <c r="C954" s="16"/>
      <c r="D954" s="1"/>
      <c r="E954" s="1"/>
      <c r="F954" s="1"/>
      <c r="G954" s="1"/>
      <c r="H954" s="11"/>
      <c r="I954" s="11"/>
      <c r="J954" s="11"/>
      <c r="K954" s="2"/>
      <c r="L954" s="2"/>
      <c r="M954" s="1"/>
    </row>
    <row r="955" spans="1:13" x14ac:dyDescent="0.2">
      <c r="A955" s="1"/>
      <c r="B955" s="1"/>
      <c r="C955" s="16"/>
      <c r="D955" s="1"/>
      <c r="E955" s="1"/>
      <c r="F955" s="1"/>
      <c r="G955" s="1"/>
      <c r="H955" s="11"/>
      <c r="I955" s="11"/>
      <c r="J955" s="11"/>
      <c r="K955" s="2"/>
      <c r="L955" s="2"/>
      <c r="M955" s="1"/>
    </row>
    <row r="956" spans="1:13" x14ac:dyDescent="0.2">
      <c r="A956" s="1"/>
      <c r="B956" s="1"/>
      <c r="C956" s="16"/>
      <c r="D956" s="1"/>
      <c r="E956" s="1"/>
      <c r="F956" s="1"/>
      <c r="G956" s="1"/>
      <c r="H956" s="11"/>
      <c r="I956" s="11"/>
      <c r="J956" s="11"/>
      <c r="K956" s="2"/>
      <c r="L956" s="2"/>
      <c r="M956" s="1"/>
    </row>
    <row r="957" spans="1:13" x14ac:dyDescent="0.2">
      <c r="A957" s="1"/>
      <c r="B957" s="1"/>
      <c r="C957" s="16"/>
      <c r="D957" s="1"/>
      <c r="E957" s="1"/>
      <c r="F957" s="1"/>
      <c r="G957" s="1"/>
      <c r="H957" s="11"/>
      <c r="I957" s="11"/>
      <c r="J957" s="11"/>
      <c r="K957" s="2"/>
      <c r="L957" s="2"/>
      <c r="M957" s="1"/>
    </row>
    <row r="958" spans="1:13" x14ac:dyDescent="0.2">
      <c r="A958" s="1"/>
      <c r="B958" s="1"/>
      <c r="C958" s="16"/>
      <c r="D958" s="1"/>
      <c r="E958" s="1"/>
      <c r="F958" s="1"/>
      <c r="G958" s="1"/>
      <c r="H958" s="11"/>
      <c r="I958" s="11"/>
      <c r="J958" s="11"/>
      <c r="K958" s="2"/>
      <c r="L958" s="2"/>
      <c r="M958" s="1"/>
    </row>
    <row r="959" spans="1:13" x14ac:dyDescent="0.2">
      <c r="A959" s="1"/>
      <c r="B959" s="1"/>
      <c r="C959" s="16"/>
      <c r="D959" s="1"/>
      <c r="E959" s="1"/>
      <c r="F959" s="1"/>
      <c r="G959" s="1"/>
      <c r="H959" s="11"/>
      <c r="I959" s="11"/>
      <c r="J959" s="11"/>
      <c r="K959" s="2"/>
      <c r="L959" s="2"/>
      <c r="M959" s="1"/>
    </row>
    <row r="960" spans="1:13" x14ac:dyDescent="0.2">
      <c r="A960" s="1"/>
      <c r="B960" s="1"/>
      <c r="C960" s="16"/>
      <c r="D960" s="1"/>
      <c r="E960" s="1"/>
      <c r="F960" s="1"/>
      <c r="G960" s="1"/>
      <c r="H960" s="11"/>
      <c r="I960" s="11"/>
      <c r="J960" s="11"/>
      <c r="K960" s="2"/>
      <c r="L960" s="2"/>
      <c r="M960" s="1"/>
    </row>
    <row r="961" spans="1:13" x14ac:dyDescent="0.2">
      <c r="A961" s="1"/>
      <c r="B961" s="1"/>
      <c r="C961" s="16"/>
      <c r="D961" s="1"/>
      <c r="E961" s="1"/>
      <c r="F961" s="1"/>
      <c r="G961" s="1"/>
      <c r="H961" s="11"/>
      <c r="I961" s="11"/>
      <c r="J961" s="11"/>
      <c r="K961" s="2"/>
      <c r="L961" s="2"/>
      <c r="M961" s="1"/>
    </row>
    <row r="962" spans="1:13" x14ac:dyDescent="0.2">
      <c r="A962" s="1"/>
      <c r="B962" s="1"/>
      <c r="C962" s="16"/>
      <c r="D962" s="1"/>
      <c r="E962" s="1"/>
      <c r="F962" s="1"/>
      <c r="G962" s="1"/>
      <c r="H962" s="11"/>
      <c r="I962" s="11"/>
      <c r="J962" s="11"/>
      <c r="K962" s="2"/>
      <c r="L962" s="2"/>
      <c r="M962" s="1"/>
    </row>
    <row r="963" spans="1:13" x14ac:dyDescent="0.2">
      <c r="A963" s="1"/>
      <c r="B963" s="1"/>
      <c r="C963" s="16"/>
      <c r="D963" s="1"/>
      <c r="E963" s="1"/>
      <c r="F963" s="1"/>
      <c r="G963" s="1"/>
      <c r="H963" s="11"/>
      <c r="I963" s="11"/>
      <c r="J963" s="11"/>
      <c r="K963" s="2"/>
      <c r="L963" s="2"/>
      <c r="M963" s="1"/>
    </row>
    <row r="964" spans="1:13" x14ac:dyDescent="0.2">
      <c r="A964" s="1"/>
      <c r="B964" s="1"/>
      <c r="C964" s="16"/>
      <c r="D964" s="1"/>
      <c r="E964" s="1"/>
      <c r="F964" s="1"/>
      <c r="G964" s="1"/>
      <c r="H964" s="11"/>
      <c r="I964" s="11"/>
      <c r="J964" s="11"/>
      <c r="K964" s="2"/>
      <c r="L964" s="2"/>
      <c r="M964" s="1"/>
    </row>
    <row r="965" spans="1:13" x14ac:dyDescent="0.2">
      <c r="A965" s="1"/>
      <c r="B965" s="1"/>
      <c r="C965" s="16"/>
      <c r="D965" s="1"/>
      <c r="E965" s="1"/>
      <c r="F965" s="1"/>
      <c r="G965" s="1"/>
      <c r="H965" s="11"/>
      <c r="I965" s="11"/>
      <c r="J965" s="11"/>
      <c r="K965" s="2"/>
      <c r="L965" s="2"/>
      <c r="M965" s="1"/>
    </row>
    <row r="966" spans="1:13" x14ac:dyDescent="0.2">
      <c r="A966" s="1"/>
      <c r="B966" s="1"/>
      <c r="C966" s="16"/>
      <c r="D966" s="1"/>
      <c r="E966" s="1"/>
      <c r="F966" s="1"/>
      <c r="G966" s="1"/>
      <c r="H966" s="11"/>
      <c r="I966" s="11"/>
      <c r="J966" s="11"/>
      <c r="K966" s="2"/>
      <c r="L966" s="2"/>
      <c r="M966" s="1"/>
    </row>
    <row r="967" spans="1:13" x14ac:dyDescent="0.2">
      <c r="A967" s="1"/>
      <c r="B967" s="1"/>
      <c r="C967" s="16"/>
      <c r="D967" s="1"/>
      <c r="E967" s="1"/>
      <c r="F967" s="1"/>
      <c r="G967" s="1"/>
      <c r="H967" s="11"/>
      <c r="I967" s="11"/>
      <c r="J967" s="11"/>
      <c r="K967" s="2"/>
      <c r="L967" s="2"/>
      <c r="M967" s="1"/>
    </row>
    <row r="968" spans="1:13" x14ac:dyDescent="0.2">
      <c r="A968" s="1"/>
      <c r="B968" s="1"/>
      <c r="C968" s="16"/>
      <c r="D968" s="1"/>
      <c r="E968" s="1"/>
      <c r="F968" s="1"/>
      <c r="G968" s="1"/>
      <c r="H968" s="11"/>
      <c r="I968" s="11"/>
      <c r="J968" s="11"/>
      <c r="K968" s="2"/>
      <c r="L968" s="2"/>
      <c r="M968" s="1"/>
    </row>
    <row r="969" spans="1:13" x14ac:dyDescent="0.2">
      <c r="A969" s="1"/>
      <c r="B969" s="1"/>
      <c r="C969" s="16"/>
      <c r="D969" s="1"/>
      <c r="E969" s="1"/>
      <c r="F969" s="1"/>
      <c r="G969" s="1"/>
      <c r="H969" s="11"/>
      <c r="I969" s="11"/>
      <c r="J969" s="11"/>
      <c r="K969" s="2"/>
      <c r="L969" s="2"/>
      <c r="M969" s="1"/>
    </row>
    <row r="970" spans="1:13" x14ac:dyDescent="0.2">
      <c r="A970" s="1"/>
      <c r="B970" s="1"/>
      <c r="C970" s="16"/>
      <c r="D970" s="1"/>
      <c r="E970" s="1"/>
      <c r="F970" s="1"/>
      <c r="G970" s="1"/>
      <c r="H970" s="11"/>
      <c r="I970" s="11"/>
      <c r="J970" s="11"/>
      <c r="K970" s="2"/>
      <c r="L970" s="2"/>
      <c r="M970" s="1"/>
    </row>
    <row r="971" spans="1:13" x14ac:dyDescent="0.2">
      <c r="A971" s="1"/>
      <c r="B971" s="1"/>
      <c r="C971" s="16"/>
      <c r="D971" s="1"/>
      <c r="E971" s="1"/>
      <c r="F971" s="1"/>
      <c r="G971" s="1"/>
      <c r="H971" s="11"/>
      <c r="I971" s="11"/>
      <c r="J971" s="11"/>
      <c r="K971" s="2"/>
      <c r="L971" s="2"/>
      <c r="M971" s="1"/>
    </row>
    <row r="972" spans="1:13" x14ac:dyDescent="0.2">
      <c r="A972" s="1"/>
      <c r="B972" s="1"/>
      <c r="C972" s="16"/>
      <c r="D972" s="1"/>
      <c r="E972" s="1"/>
      <c r="F972" s="1"/>
      <c r="G972" s="1"/>
      <c r="H972" s="11"/>
      <c r="I972" s="11"/>
      <c r="J972" s="11"/>
      <c r="K972" s="2"/>
      <c r="L972" s="2"/>
      <c r="M972" s="1"/>
    </row>
    <row r="973" spans="1:13" x14ac:dyDescent="0.2">
      <c r="A973" s="1"/>
      <c r="B973" s="1"/>
      <c r="C973" s="16"/>
      <c r="D973" s="1"/>
      <c r="E973" s="1"/>
      <c r="F973" s="1"/>
      <c r="G973" s="1"/>
      <c r="H973" s="11"/>
      <c r="I973" s="11"/>
      <c r="J973" s="11"/>
      <c r="K973" s="2"/>
      <c r="L973" s="2"/>
      <c r="M973" s="1"/>
    </row>
    <row r="974" spans="1:13" x14ac:dyDescent="0.2">
      <c r="A974" s="1"/>
      <c r="B974" s="1"/>
      <c r="C974" s="16"/>
      <c r="D974" s="1"/>
      <c r="E974" s="1"/>
      <c r="F974" s="1"/>
      <c r="G974" s="1"/>
      <c r="H974" s="11"/>
      <c r="I974" s="11"/>
      <c r="J974" s="11"/>
      <c r="K974" s="2"/>
      <c r="L974" s="2"/>
      <c r="M974" s="1"/>
    </row>
    <row r="975" spans="1:13" x14ac:dyDescent="0.2">
      <c r="A975" s="1"/>
      <c r="B975" s="1"/>
      <c r="C975" s="16"/>
      <c r="D975" s="1"/>
      <c r="E975" s="1"/>
      <c r="F975" s="1"/>
      <c r="G975" s="1"/>
      <c r="H975" s="11"/>
      <c r="I975" s="11"/>
      <c r="J975" s="11"/>
      <c r="K975" s="2"/>
      <c r="L975" s="2"/>
      <c r="M975" s="1"/>
    </row>
    <row r="976" spans="1:13" x14ac:dyDescent="0.2">
      <c r="A976" s="1"/>
      <c r="B976" s="1"/>
      <c r="C976" s="16"/>
      <c r="D976" s="1"/>
      <c r="E976" s="1"/>
      <c r="F976" s="1"/>
      <c r="G976" s="1"/>
      <c r="H976" s="11"/>
      <c r="I976" s="11"/>
      <c r="J976" s="11"/>
      <c r="K976" s="2"/>
      <c r="L976" s="2"/>
      <c r="M976" s="1"/>
    </row>
    <row r="977" spans="1:13" x14ac:dyDescent="0.2">
      <c r="A977" s="1"/>
      <c r="B977" s="1"/>
      <c r="C977" s="16"/>
      <c r="D977" s="1"/>
      <c r="E977" s="1"/>
      <c r="F977" s="1"/>
      <c r="G977" s="1"/>
      <c r="H977" s="11"/>
      <c r="I977" s="11"/>
      <c r="J977" s="11"/>
      <c r="K977" s="2"/>
      <c r="L977" s="2"/>
      <c r="M977" s="1"/>
    </row>
    <row r="978" spans="1:13" x14ac:dyDescent="0.2">
      <c r="A978" s="1"/>
      <c r="B978" s="1"/>
      <c r="C978" s="16"/>
      <c r="D978" s="1"/>
      <c r="E978" s="1"/>
      <c r="F978" s="1"/>
      <c r="G978" s="1"/>
      <c r="H978" s="11"/>
      <c r="I978" s="11"/>
      <c r="J978" s="11"/>
      <c r="K978" s="2"/>
      <c r="L978" s="2"/>
      <c r="M978" s="1"/>
    </row>
    <row r="979" spans="1:13" x14ac:dyDescent="0.2">
      <c r="A979" s="1"/>
      <c r="B979" s="1"/>
      <c r="C979" s="16"/>
      <c r="D979" s="1"/>
      <c r="E979" s="1"/>
      <c r="F979" s="1"/>
      <c r="G979" s="1"/>
      <c r="H979" s="11"/>
      <c r="I979" s="11"/>
      <c r="J979" s="11"/>
      <c r="K979" s="2"/>
      <c r="L979" s="2"/>
      <c r="M979" s="1"/>
    </row>
    <row r="980" spans="1:13" x14ac:dyDescent="0.2">
      <c r="A980" s="1"/>
      <c r="B980" s="1"/>
      <c r="C980" s="16"/>
      <c r="D980" s="1"/>
      <c r="E980" s="1"/>
      <c r="F980" s="1"/>
      <c r="G980" s="1"/>
      <c r="H980" s="11"/>
      <c r="I980" s="11"/>
      <c r="J980" s="11"/>
      <c r="K980" s="2"/>
      <c r="L980" s="2"/>
      <c r="M980" s="1"/>
    </row>
    <row r="981" spans="1:13" x14ac:dyDescent="0.2">
      <c r="A981" s="1"/>
      <c r="B981" s="1"/>
      <c r="C981" s="16"/>
      <c r="D981" s="1"/>
      <c r="E981" s="1"/>
      <c r="F981" s="1"/>
      <c r="G981" s="1"/>
      <c r="H981" s="11"/>
      <c r="I981" s="11"/>
      <c r="J981" s="11"/>
      <c r="K981" s="2"/>
      <c r="L981" s="2"/>
      <c r="M981" s="1"/>
    </row>
    <row r="982" spans="1:13" x14ac:dyDescent="0.2">
      <c r="A982" s="1"/>
      <c r="B982" s="1"/>
      <c r="C982" s="16"/>
      <c r="D982" s="1"/>
      <c r="E982" s="1"/>
      <c r="F982" s="1"/>
      <c r="G982" s="1"/>
      <c r="H982" s="11"/>
      <c r="I982" s="11"/>
      <c r="J982" s="11"/>
      <c r="K982" s="2"/>
      <c r="L982" s="2"/>
      <c r="M982" s="1"/>
    </row>
    <row r="983" spans="1:13" x14ac:dyDescent="0.2">
      <c r="A983" s="1"/>
      <c r="B983" s="1"/>
      <c r="C983" s="16"/>
      <c r="D983" s="1"/>
      <c r="E983" s="1"/>
      <c r="F983" s="1"/>
      <c r="G983" s="1"/>
      <c r="H983" s="11"/>
      <c r="I983" s="11"/>
      <c r="J983" s="11"/>
      <c r="K983" s="2"/>
      <c r="L983" s="2"/>
      <c r="M983" s="1"/>
    </row>
    <row r="984" spans="1:13" x14ac:dyDescent="0.2">
      <c r="A984" s="1"/>
      <c r="B984" s="1"/>
      <c r="C984" s="16"/>
      <c r="D984" s="1"/>
      <c r="E984" s="1"/>
      <c r="F984" s="1"/>
      <c r="G984" s="1"/>
      <c r="H984" s="11"/>
      <c r="I984" s="11"/>
      <c r="J984" s="11"/>
      <c r="K984" s="2"/>
      <c r="L984" s="2"/>
      <c r="M984" s="1"/>
    </row>
    <row r="985" spans="1:13" x14ac:dyDescent="0.2">
      <c r="A985" s="1"/>
      <c r="B985" s="1"/>
      <c r="C985" s="16"/>
      <c r="D985" s="1"/>
      <c r="E985" s="1"/>
      <c r="F985" s="1"/>
      <c r="G985" s="1"/>
      <c r="H985" s="11"/>
      <c r="I985" s="11"/>
      <c r="J985" s="11"/>
      <c r="K985" s="2"/>
      <c r="L985" s="2"/>
      <c r="M985" s="1"/>
    </row>
    <row r="986" spans="1:13" x14ac:dyDescent="0.2">
      <c r="A986" s="1"/>
      <c r="B986" s="1"/>
      <c r="C986" s="16"/>
      <c r="D986" s="1"/>
      <c r="E986" s="1"/>
      <c r="F986" s="1"/>
      <c r="G986" s="1"/>
      <c r="H986" s="11"/>
      <c r="I986" s="11"/>
      <c r="J986" s="11"/>
      <c r="K986" s="2"/>
      <c r="L986" s="2"/>
      <c r="M986" s="1"/>
    </row>
    <row r="987" spans="1:13" x14ac:dyDescent="0.2">
      <c r="A987" s="1"/>
      <c r="B987" s="1"/>
      <c r="C987" s="16"/>
      <c r="D987" s="1"/>
      <c r="E987" s="1"/>
      <c r="F987" s="1"/>
      <c r="G987" s="1"/>
      <c r="H987" s="11"/>
      <c r="I987" s="11"/>
      <c r="J987" s="11"/>
      <c r="K987" s="2"/>
      <c r="L987" s="2"/>
      <c r="M987" s="1"/>
    </row>
    <row r="988" spans="1:13" x14ac:dyDescent="0.2">
      <c r="A988" s="1"/>
      <c r="B988" s="1"/>
      <c r="C988" s="16"/>
      <c r="D988" s="1"/>
      <c r="E988" s="1"/>
      <c r="F988" s="1"/>
      <c r="G988" s="1"/>
      <c r="H988" s="11"/>
      <c r="I988" s="11"/>
      <c r="J988" s="11"/>
      <c r="K988" s="2"/>
      <c r="L988" s="2"/>
      <c r="M988" s="1"/>
    </row>
    <row r="989" spans="1:13" x14ac:dyDescent="0.2">
      <c r="A989" s="1"/>
      <c r="B989" s="1"/>
      <c r="C989" s="16"/>
      <c r="D989" s="1"/>
      <c r="E989" s="1"/>
      <c r="F989" s="1"/>
      <c r="G989" s="1"/>
      <c r="H989" s="11"/>
      <c r="I989" s="11"/>
      <c r="J989" s="11"/>
      <c r="K989" s="2"/>
      <c r="L989" s="2"/>
      <c r="M989" s="1"/>
    </row>
    <row r="990" spans="1:13" x14ac:dyDescent="0.2">
      <c r="A990" s="1"/>
      <c r="B990" s="1"/>
      <c r="C990" s="16"/>
      <c r="D990" s="1"/>
      <c r="E990" s="1"/>
      <c r="F990" s="1"/>
      <c r="G990" s="1"/>
      <c r="H990" s="11"/>
      <c r="I990" s="11"/>
      <c r="J990" s="11"/>
      <c r="K990" s="2"/>
      <c r="L990" s="2"/>
      <c r="M990" s="1"/>
    </row>
    <row r="991" spans="1:13" x14ac:dyDescent="0.2">
      <c r="A991" s="1"/>
      <c r="B991" s="1"/>
      <c r="C991" s="16"/>
      <c r="D991" s="1"/>
      <c r="E991" s="1"/>
      <c r="F991" s="1"/>
      <c r="G991" s="1"/>
      <c r="H991" s="11"/>
      <c r="I991" s="11"/>
      <c r="J991" s="11"/>
      <c r="K991" s="2"/>
      <c r="L991" s="2"/>
      <c r="M991" s="1"/>
    </row>
    <row r="992" spans="1:13" x14ac:dyDescent="0.2">
      <c r="A992" s="1"/>
      <c r="B992" s="1"/>
      <c r="C992" s="16"/>
      <c r="D992" s="1"/>
      <c r="E992" s="1"/>
      <c r="F992" s="1"/>
      <c r="G992" s="1"/>
      <c r="H992" s="11"/>
      <c r="I992" s="11"/>
      <c r="J992" s="11"/>
      <c r="K992" s="2"/>
      <c r="L992" s="2"/>
      <c r="M992" s="1"/>
    </row>
    <row r="993" spans="1:13" x14ac:dyDescent="0.2">
      <c r="A993" s="1"/>
      <c r="B993" s="1"/>
      <c r="C993" s="16"/>
      <c r="D993" s="1"/>
      <c r="E993" s="1"/>
      <c r="F993" s="1"/>
      <c r="G993" s="1"/>
      <c r="H993" s="11"/>
      <c r="I993" s="11"/>
      <c r="J993" s="11"/>
      <c r="K993" s="2"/>
      <c r="L993" s="2"/>
      <c r="M993" s="1"/>
    </row>
    <row r="994" spans="1:13" x14ac:dyDescent="0.2">
      <c r="A994" s="1"/>
      <c r="B994" s="1"/>
      <c r="C994" s="16"/>
      <c r="D994" s="1"/>
      <c r="E994" s="1"/>
      <c r="F994" s="1"/>
      <c r="G994" s="1"/>
      <c r="H994" s="11"/>
      <c r="I994" s="11"/>
      <c r="J994" s="11"/>
      <c r="K994" s="2"/>
      <c r="L994" s="2"/>
      <c r="M994" s="1"/>
    </row>
    <row r="995" spans="1:13" x14ac:dyDescent="0.2">
      <c r="A995" s="1"/>
      <c r="B995" s="1"/>
      <c r="C995" s="16"/>
      <c r="D995" s="1"/>
      <c r="E995" s="1"/>
      <c r="F995" s="1"/>
      <c r="G995" s="1"/>
      <c r="H995" s="11"/>
      <c r="I995" s="11"/>
      <c r="J995" s="11"/>
      <c r="K995" s="2"/>
      <c r="L995" s="2"/>
      <c r="M995" s="1"/>
    </row>
    <row r="996" spans="1:13" x14ac:dyDescent="0.2">
      <c r="A996" s="1"/>
      <c r="B996" s="1"/>
      <c r="C996" s="16"/>
      <c r="D996" s="1"/>
      <c r="E996" s="1"/>
      <c r="F996" s="1"/>
      <c r="G996" s="1"/>
      <c r="H996" s="11"/>
      <c r="I996" s="11"/>
      <c r="J996" s="11"/>
      <c r="K996" s="2"/>
      <c r="L996" s="2"/>
      <c r="M996" s="1"/>
    </row>
    <row r="997" spans="1:13" x14ac:dyDescent="0.2">
      <c r="A997" s="1"/>
      <c r="B997" s="1"/>
      <c r="C997" s="16"/>
      <c r="D997" s="1"/>
      <c r="E997" s="1"/>
      <c r="F997" s="1"/>
      <c r="G997" s="1"/>
      <c r="H997" s="11"/>
      <c r="I997" s="11"/>
      <c r="J997" s="11"/>
      <c r="K997" s="2"/>
      <c r="L997" s="2"/>
      <c r="M997" s="1"/>
    </row>
    <row r="998" spans="1:13" x14ac:dyDescent="0.2">
      <c r="A998" s="1"/>
      <c r="B998" s="1"/>
      <c r="C998" s="16"/>
      <c r="D998" s="1"/>
      <c r="E998" s="1"/>
      <c r="F998" s="1"/>
      <c r="G998" s="1"/>
      <c r="H998" s="11"/>
      <c r="I998" s="11"/>
      <c r="J998" s="11"/>
      <c r="K998" s="2"/>
      <c r="L998" s="2"/>
      <c r="M998" s="1"/>
    </row>
    <row r="999" spans="1:13" x14ac:dyDescent="0.2">
      <c r="A999" s="1"/>
      <c r="B999" s="1"/>
      <c r="C999" s="16"/>
      <c r="D999" s="1"/>
      <c r="E999" s="1"/>
      <c r="F999" s="1"/>
      <c r="G999" s="1"/>
      <c r="H999" s="11"/>
      <c r="I999" s="11"/>
      <c r="J999" s="11"/>
      <c r="K999" s="2"/>
      <c r="L999" s="2"/>
      <c r="M999" s="1"/>
    </row>
    <row r="1000" spans="1:13" x14ac:dyDescent="0.2">
      <c r="A1000" s="1"/>
      <c r="B1000" s="1"/>
      <c r="C1000" s="16"/>
      <c r="D1000" s="1"/>
      <c r="E1000" s="1"/>
      <c r="F1000" s="1"/>
      <c r="G1000" s="1"/>
      <c r="H1000" s="11"/>
      <c r="I1000" s="11"/>
      <c r="J1000" s="11"/>
      <c r="K1000" s="2"/>
      <c r="L1000" s="2"/>
      <c r="M1000" s="1"/>
    </row>
    <row r="1001" spans="1:13" x14ac:dyDescent="0.2">
      <c r="A1001" s="1"/>
      <c r="B1001" s="1"/>
      <c r="C1001" s="16"/>
      <c r="D1001" s="1"/>
      <c r="E1001" s="1"/>
      <c r="F1001" s="1"/>
      <c r="G1001" s="1"/>
      <c r="H1001" s="11"/>
      <c r="I1001" s="11"/>
      <c r="J1001" s="11"/>
      <c r="K1001" s="2"/>
      <c r="L1001" s="2"/>
      <c r="M1001" s="1"/>
    </row>
    <row r="1002" spans="1:13" x14ac:dyDescent="0.2">
      <c r="A1002" s="1"/>
      <c r="B1002" s="1"/>
      <c r="C1002" s="16"/>
      <c r="D1002" s="1"/>
      <c r="E1002" s="1"/>
      <c r="F1002" s="1"/>
      <c r="G1002" s="1"/>
      <c r="H1002" s="11"/>
      <c r="I1002" s="11"/>
      <c r="J1002" s="11"/>
      <c r="K1002" s="2"/>
      <c r="L1002" s="2"/>
      <c r="M1002" s="1"/>
    </row>
    <row r="1003" spans="1:13" x14ac:dyDescent="0.2">
      <c r="A1003" s="1"/>
      <c r="B1003" s="1"/>
      <c r="C1003" s="16"/>
      <c r="D1003" s="1"/>
      <c r="E1003" s="1"/>
      <c r="F1003" s="1"/>
      <c r="G1003" s="1"/>
      <c r="H1003" s="11"/>
      <c r="I1003" s="11"/>
      <c r="J1003" s="11"/>
      <c r="K1003" s="2"/>
      <c r="L1003" s="2"/>
      <c r="M1003" s="1"/>
    </row>
    <row r="1004" spans="1:13" x14ac:dyDescent="0.2">
      <c r="A1004" s="1"/>
      <c r="B1004" s="1"/>
      <c r="C1004" s="16"/>
      <c r="D1004" s="1"/>
      <c r="E1004" s="1"/>
      <c r="F1004" s="1"/>
      <c r="G1004" s="1"/>
      <c r="H1004" s="11"/>
      <c r="I1004" s="11"/>
      <c r="J1004" s="11"/>
      <c r="K1004" s="2"/>
      <c r="L1004" s="2"/>
      <c r="M1004" s="1"/>
    </row>
    <row r="1005" spans="1:13" x14ac:dyDescent="0.2">
      <c r="A1005" s="1"/>
      <c r="B1005" s="1"/>
      <c r="C1005" s="16"/>
      <c r="D1005" s="1"/>
      <c r="E1005" s="1"/>
      <c r="F1005" s="1"/>
      <c r="G1005" s="1"/>
      <c r="H1005" s="11"/>
      <c r="I1005" s="11"/>
      <c r="J1005" s="11"/>
      <c r="K1005" s="2"/>
      <c r="L1005" s="2"/>
      <c r="M1005" s="1"/>
    </row>
    <row r="1006" spans="1:13" x14ac:dyDescent="0.2">
      <c r="A1006" s="1"/>
      <c r="B1006" s="1"/>
      <c r="C1006" s="16"/>
      <c r="D1006" s="1"/>
      <c r="E1006" s="1"/>
      <c r="F1006" s="1"/>
      <c r="G1006" s="1"/>
      <c r="H1006" s="11"/>
      <c r="I1006" s="11"/>
      <c r="J1006" s="11"/>
      <c r="K1006" s="2"/>
      <c r="L1006" s="2"/>
      <c r="M1006" s="1"/>
    </row>
    <row r="1007" spans="1:13" x14ac:dyDescent="0.2">
      <c r="A1007" s="1"/>
      <c r="B1007" s="1"/>
      <c r="C1007" s="16"/>
      <c r="D1007" s="1"/>
      <c r="E1007" s="1"/>
      <c r="F1007" s="1"/>
      <c r="G1007" s="1"/>
      <c r="H1007" s="11"/>
      <c r="I1007" s="11"/>
      <c r="J1007" s="11"/>
      <c r="K1007" s="2"/>
      <c r="L1007" s="2"/>
      <c r="M1007" s="1"/>
    </row>
    <row r="1008" spans="1:13" x14ac:dyDescent="0.2">
      <c r="A1008" s="1"/>
      <c r="B1008" s="1"/>
      <c r="C1008" s="16"/>
      <c r="D1008" s="1"/>
      <c r="E1008" s="1"/>
      <c r="F1008" s="1"/>
      <c r="G1008" s="1"/>
      <c r="H1008" s="11"/>
      <c r="I1008" s="11"/>
      <c r="J1008" s="11"/>
      <c r="K1008" s="2"/>
      <c r="L1008" s="2"/>
      <c r="M1008" s="1"/>
    </row>
    <row r="1009" spans="1:13" x14ac:dyDescent="0.2">
      <c r="A1009" s="1"/>
      <c r="B1009" s="1"/>
      <c r="C1009" s="16"/>
      <c r="D1009" s="1"/>
      <c r="E1009" s="1"/>
      <c r="F1009" s="1"/>
      <c r="G1009" s="1"/>
      <c r="H1009" s="11"/>
      <c r="I1009" s="11"/>
      <c r="J1009" s="11"/>
      <c r="K1009" s="2"/>
      <c r="L1009" s="2"/>
      <c r="M1009" s="1"/>
    </row>
    <row r="1010" spans="1:13" x14ac:dyDescent="0.2">
      <c r="A1010" s="1"/>
      <c r="B1010" s="1"/>
      <c r="C1010" s="16"/>
      <c r="D1010" s="1"/>
      <c r="E1010" s="1"/>
      <c r="F1010" s="1"/>
      <c r="G1010" s="1"/>
      <c r="H1010" s="11"/>
      <c r="I1010" s="11"/>
      <c r="J1010" s="11"/>
      <c r="K1010" s="2"/>
      <c r="L1010" s="2"/>
      <c r="M1010" s="1"/>
    </row>
    <row r="1011" spans="1:13" x14ac:dyDescent="0.2">
      <c r="A1011" s="1"/>
      <c r="B1011" s="1"/>
      <c r="C1011" s="16"/>
      <c r="D1011" s="1"/>
      <c r="E1011" s="1"/>
      <c r="F1011" s="1"/>
      <c r="G1011" s="1"/>
      <c r="H1011" s="11"/>
      <c r="I1011" s="11"/>
      <c r="J1011" s="11"/>
      <c r="K1011" s="2"/>
      <c r="L1011" s="2"/>
      <c r="M1011" s="1"/>
    </row>
    <row r="1012" spans="1:13" x14ac:dyDescent="0.2">
      <c r="A1012" s="1"/>
      <c r="B1012" s="1"/>
      <c r="C1012" s="16"/>
      <c r="D1012" s="1"/>
      <c r="E1012" s="1"/>
      <c r="F1012" s="1"/>
      <c r="G1012" s="1"/>
      <c r="H1012" s="11"/>
      <c r="I1012" s="11"/>
      <c r="J1012" s="11"/>
      <c r="K1012" s="2"/>
      <c r="L1012" s="2"/>
      <c r="M1012" s="1"/>
    </row>
    <row r="1013" spans="1:13" x14ac:dyDescent="0.2">
      <c r="A1013" s="1"/>
      <c r="B1013" s="1"/>
      <c r="C1013" s="16"/>
      <c r="D1013" s="1"/>
      <c r="E1013" s="1"/>
      <c r="F1013" s="1"/>
      <c r="G1013" s="1"/>
      <c r="H1013" s="11"/>
      <c r="I1013" s="11"/>
      <c r="J1013" s="11"/>
      <c r="K1013" s="2"/>
      <c r="L1013" s="2"/>
      <c r="M1013" s="1"/>
    </row>
    <row r="1014" spans="1:13" x14ac:dyDescent="0.2">
      <c r="A1014" s="1"/>
      <c r="B1014" s="1"/>
      <c r="C1014" s="16"/>
      <c r="D1014" s="1"/>
      <c r="E1014" s="1"/>
      <c r="F1014" s="1"/>
      <c r="G1014" s="1"/>
      <c r="H1014" s="11"/>
      <c r="I1014" s="11"/>
      <c r="J1014" s="11"/>
      <c r="K1014" s="2"/>
      <c r="L1014" s="2"/>
      <c r="M1014" s="1"/>
    </row>
    <row r="1015" spans="1:13" x14ac:dyDescent="0.2">
      <c r="A1015" s="1"/>
      <c r="B1015" s="1"/>
      <c r="C1015" s="16"/>
      <c r="D1015" s="1"/>
      <c r="E1015" s="1"/>
      <c r="F1015" s="1"/>
      <c r="G1015" s="1"/>
      <c r="H1015" s="11"/>
      <c r="I1015" s="11"/>
      <c r="J1015" s="11"/>
      <c r="K1015" s="2"/>
      <c r="L1015" s="2"/>
      <c r="M1015" s="1"/>
    </row>
    <row r="1016" spans="1:13" x14ac:dyDescent="0.2">
      <c r="A1016" s="1"/>
      <c r="B1016" s="1"/>
      <c r="C1016" s="16"/>
      <c r="D1016" s="1"/>
      <c r="E1016" s="1"/>
      <c r="F1016" s="1"/>
      <c r="G1016" s="1"/>
      <c r="H1016" s="11"/>
      <c r="I1016" s="11"/>
      <c r="J1016" s="11"/>
      <c r="K1016" s="2"/>
      <c r="L1016" s="2"/>
      <c r="M1016" s="1"/>
    </row>
    <row r="1017" spans="1:13" x14ac:dyDescent="0.2">
      <c r="A1017" s="1"/>
      <c r="B1017" s="1"/>
      <c r="C1017" s="16"/>
      <c r="D1017" s="1"/>
      <c r="E1017" s="1"/>
      <c r="F1017" s="1"/>
      <c r="G1017" s="1"/>
      <c r="H1017" s="11"/>
      <c r="I1017" s="11"/>
      <c r="J1017" s="11"/>
      <c r="K1017" s="2"/>
      <c r="L1017" s="2"/>
      <c r="M1017" s="1"/>
    </row>
    <row r="1018" spans="1:13" x14ac:dyDescent="0.2">
      <c r="A1018" s="1"/>
      <c r="B1018" s="1"/>
      <c r="C1018" s="16"/>
      <c r="D1018" s="1"/>
      <c r="E1018" s="1"/>
      <c r="F1018" s="1"/>
      <c r="G1018" s="1"/>
      <c r="H1018" s="11"/>
      <c r="I1018" s="11"/>
      <c r="J1018" s="11"/>
      <c r="K1018" s="2"/>
      <c r="L1018" s="2"/>
      <c r="M1018" s="1"/>
    </row>
    <row r="1019" spans="1:13" x14ac:dyDescent="0.2">
      <c r="A1019" s="1"/>
      <c r="B1019" s="1"/>
      <c r="C1019" s="16"/>
      <c r="D1019" s="1"/>
      <c r="E1019" s="1"/>
      <c r="F1019" s="1"/>
      <c r="G1019" s="1"/>
      <c r="H1019" s="11"/>
      <c r="I1019" s="11"/>
      <c r="J1019" s="11"/>
      <c r="K1019" s="2"/>
      <c r="L1019" s="2"/>
      <c r="M1019" s="1"/>
    </row>
    <row r="1020" spans="1:13" x14ac:dyDescent="0.2">
      <c r="A1020" s="1"/>
      <c r="B1020" s="1"/>
      <c r="C1020" s="16"/>
      <c r="D1020" s="1"/>
      <c r="E1020" s="1"/>
      <c r="F1020" s="1"/>
      <c r="G1020" s="1"/>
      <c r="H1020" s="11"/>
      <c r="I1020" s="11"/>
      <c r="J1020" s="11"/>
      <c r="K1020" s="2"/>
      <c r="L1020" s="2"/>
      <c r="M1020" s="1"/>
    </row>
    <row r="1021" spans="1:13" x14ac:dyDescent="0.2">
      <c r="A1021" s="1"/>
      <c r="B1021" s="1"/>
      <c r="C1021" s="16"/>
      <c r="D1021" s="1"/>
      <c r="E1021" s="1"/>
      <c r="F1021" s="1"/>
      <c r="G1021" s="1"/>
      <c r="H1021" s="11"/>
      <c r="I1021" s="11"/>
      <c r="J1021" s="11"/>
      <c r="K1021" s="2"/>
      <c r="L1021" s="2"/>
      <c r="M1021" s="1"/>
    </row>
    <row r="1022" spans="1:13" x14ac:dyDescent="0.2">
      <c r="A1022" s="1"/>
      <c r="B1022" s="1"/>
      <c r="C1022" s="16"/>
      <c r="D1022" s="1"/>
      <c r="E1022" s="1"/>
      <c r="F1022" s="1"/>
      <c r="G1022" s="1"/>
      <c r="H1022" s="11"/>
      <c r="I1022" s="11"/>
      <c r="J1022" s="11"/>
      <c r="K1022" s="2"/>
      <c r="L1022" s="2"/>
      <c r="M1022" s="1"/>
    </row>
    <row r="1023" spans="1:13" x14ac:dyDescent="0.2">
      <c r="A1023" s="1"/>
      <c r="B1023" s="1"/>
      <c r="C1023" s="16"/>
      <c r="D1023" s="1"/>
      <c r="E1023" s="1"/>
      <c r="F1023" s="1"/>
      <c r="G1023" s="1"/>
      <c r="H1023" s="11"/>
      <c r="I1023" s="11"/>
      <c r="J1023" s="11"/>
      <c r="K1023" s="2"/>
      <c r="L1023" s="2"/>
      <c r="M1023" s="1"/>
    </row>
    <row r="1024" spans="1:13" x14ac:dyDescent="0.2">
      <c r="A1024" s="1"/>
      <c r="B1024" s="1"/>
      <c r="C1024" s="16"/>
      <c r="D1024" s="1"/>
      <c r="E1024" s="1"/>
      <c r="F1024" s="1"/>
      <c r="G1024" s="1"/>
      <c r="H1024" s="11"/>
      <c r="I1024" s="11"/>
      <c r="J1024" s="11"/>
      <c r="K1024" s="2"/>
      <c r="L1024" s="2"/>
      <c r="M1024" s="1"/>
    </row>
    <row r="1025" spans="1:13" x14ac:dyDescent="0.2">
      <c r="A1025" s="1"/>
      <c r="B1025" s="1"/>
      <c r="C1025" s="16"/>
      <c r="D1025" s="1"/>
      <c r="E1025" s="1"/>
      <c r="F1025" s="1"/>
      <c r="G1025" s="1"/>
      <c r="H1025" s="11"/>
      <c r="I1025" s="11"/>
      <c r="J1025" s="11"/>
      <c r="K1025" s="2"/>
      <c r="L1025" s="2"/>
      <c r="M1025" s="1"/>
    </row>
    <row r="1026" spans="1:13" x14ac:dyDescent="0.2">
      <c r="A1026" s="1"/>
      <c r="B1026" s="1"/>
      <c r="C1026" s="16"/>
      <c r="D1026" s="1"/>
      <c r="E1026" s="1"/>
      <c r="F1026" s="1"/>
      <c r="G1026" s="1"/>
      <c r="H1026" s="11"/>
      <c r="I1026" s="11"/>
      <c r="J1026" s="11"/>
      <c r="K1026" s="2"/>
      <c r="L1026" s="2"/>
      <c r="M1026" s="1"/>
    </row>
    <row r="1027" spans="1:13" x14ac:dyDescent="0.2">
      <c r="A1027" s="1"/>
      <c r="B1027" s="1"/>
      <c r="C1027" s="16"/>
      <c r="D1027" s="1"/>
      <c r="E1027" s="1"/>
      <c r="F1027" s="1"/>
      <c r="G1027" s="1"/>
      <c r="H1027" s="11"/>
      <c r="I1027" s="11"/>
      <c r="J1027" s="11"/>
      <c r="K1027" s="2"/>
      <c r="L1027" s="2"/>
      <c r="M1027" s="1"/>
    </row>
    <row r="1028" spans="1:13" x14ac:dyDescent="0.2">
      <c r="A1028" s="1"/>
      <c r="B1028" s="1"/>
      <c r="C1028" s="16"/>
      <c r="D1028" s="1"/>
      <c r="E1028" s="1"/>
      <c r="F1028" s="1"/>
      <c r="G1028" s="1"/>
      <c r="H1028" s="11"/>
      <c r="I1028" s="11"/>
      <c r="J1028" s="11"/>
      <c r="K1028" s="2"/>
      <c r="L1028" s="2"/>
      <c r="M1028" s="1"/>
    </row>
    <row r="1029" spans="1:13" x14ac:dyDescent="0.2">
      <c r="A1029" s="1"/>
      <c r="B1029" s="1"/>
      <c r="C1029" s="16"/>
      <c r="D1029" s="1"/>
      <c r="E1029" s="1"/>
      <c r="F1029" s="1"/>
      <c r="G1029" s="1"/>
      <c r="H1029" s="11"/>
      <c r="I1029" s="11"/>
      <c r="J1029" s="11"/>
      <c r="K1029" s="2"/>
      <c r="L1029" s="2"/>
      <c r="M1029" s="1"/>
    </row>
    <row r="1030" spans="1:13" x14ac:dyDescent="0.2">
      <c r="A1030" s="1"/>
      <c r="B1030" s="1"/>
      <c r="C1030" s="16"/>
      <c r="D1030" s="1"/>
      <c r="E1030" s="1"/>
      <c r="F1030" s="1"/>
      <c r="G1030" s="1"/>
      <c r="H1030" s="11"/>
      <c r="I1030" s="11"/>
      <c r="J1030" s="11"/>
      <c r="K1030" s="2"/>
      <c r="L1030" s="2"/>
      <c r="M1030" s="1"/>
    </row>
    <row r="1031" spans="1:13" x14ac:dyDescent="0.2">
      <c r="A1031" s="1"/>
      <c r="B1031" s="1"/>
      <c r="C1031" s="16"/>
      <c r="D1031" s="1"/>
      <c r="E1031" s="1"/>
      <c r="F1031" s="1"/>
      <c r="G1031" s="1"/>
      <c r="H1031" s="11"/>
      <c r="I1031" s="11"/>
      <c r="J1031" s="11"/>
      <c r="K1031" s="2"/>
      <c r="L1031" s="2"/>
      <c r="M1031" s="1"/>
    </row>
    <row r="1032" spans="1:13" x14ac:dyDescent="0.2">
      <c r="A1032" s="1"/>
      <c r="B1032" s="1"/>
      <c r="C1032" s="16"/>
      <c r="D1032" s="1"/>
      <c r="E1032" s="1"/>
      <c r="F1032" s="1"/>
      <c r="G1032" s="1"/>
      <c r="H1032" s="11"/>
      <c r="I1032" s="11"/>
      <c r="J1032" s="11"/>
      <c r="K1032" s="2"/>
      <c r="L1032" s="2"/>
      <c r="M1032" s="1"/>
    </row>
    <row r="1033" spans="1:13" x14ac:dyDescent="0.2">
      <c r="A1033" s="1"/>
      <c r="B1033" s="1"/>
      <c r="C1033" s="16"/>
      <c r="D1033" s="1"/>
      <c r="E1033" s="1"/>
      <c r="F1033" s="1"/>
      <c r="G1033" s="1"/>
      <c r="H1033" s="11"/>
      <c r="I1033" s="11"/>
      <c r="J1033" s="11"/>
      <c r="K1033" s="2"/>
      <c r="L1033" s="2"/>
      <c r="M1033" s="1"/>
    </row>
    <row r="1034" spans="1:13" x14ac:dyDescent="0.2">
      <c r="A1034" s="1"/>
      <c r="B1034" s="1"/>
      <c r="C1034" s="16"/>
      <c r="D1034" s="1"/>
      <c r="E1034" s="1"/>
      <c r="F1034" s="1"/>
      <c r="G1034" s="1"/>
      <c r="H1034" s="11"/>
      <c r="I1034" s="11"/>
      <c r="J1034" s="11"/>
      <c r="K1034" s="2"/>
      <c r="L1034" s="2"/>
      <c r="M1034" s="1"/>
    </row>
    <row r="1035" spans="1:13" x14ac:dyDescent="0.2">
      <c r="A1035" s="1"/>
      <c r="B1035" s="1"/>
      <c r="C1035" s="16"/>
      <c r="D1035" s="1"/>
      <c r="E1035" s="1"/>
      <c r="F1035" s="1"/>
      <c r="G1035" s="1"/>
      <c r="H1035" s="11"/>
      <c r="I1035" s="11"/>
      <c r="J1035" s="11"/>
      <c r="K1035" s="2"/>
      <c r="L1035" s="2"/>
      <c r="M1035" s="1"/>
    </row>
    <row r="1036" spans="1:13" x14ac:dyDescent="0.2">
      <c r="A1036" s="1"/>
      <c r="B1036" s="1"/>
      <c r="C1036" s="16"/>
      <c r="D1036" s="1"/>
      <c r="E1036" s="1"/>
      <c r="F1036" s="1"/>
      <c r="G1036" s="1"/>
      <c r="H1036" s="11"/>
      <c r="I1036" s="11"/>
      <c r="J1036" s="11"/>
      <c r="K1036" s="2"/>
      <c r="L1036" s="2"/>
      <c r="M1036" s="1"/>
    </row>
    <row r="1037" spans="1:13" x14ac:dyDescent="0.2">
      <c r="A1037" s="1"/>
      <c r="B1037" s="1"/>
      <c r="C1037" s="16"/>
      <c r="D1037" s="1"/>
      <c r="E1037" s="1"/>
      <c r="F1037" s="1"/>
      <c r="G1037" s="1"/>
      <c r="H1037" s="11"/>
      <c r="I1037" s="11"/>
      <c r="J1037" s="11"/>
      <c r="K1037" s="2"/>
      <c r="L1037" s="2"/>
      <c r="M1037" s="1"/>
    </row>
    <row r="1038" spans="1:13" x14ac:dyDescent="0.2">
      <c r="A1038" s="1"/>
      <c r="B1038" s="1"/>
      <c r="C1038" s="16"/>
      <c r="D1038" s="1"/>
      <c r="E1038" s="1"/>
      <c r="F1038" s="1"/>
      <c r="G1038" s="1"/>
      <c r="H1038" s="11"/>
      <c r="I1038" s="11"/>
      <c r="J1038" s="11"/>
      <c r="K1038" s="2"/>
      <c r="L1038" s="2"/>
      <c r="M1038" s="1"/>
    </row>
    <row r="1039" spans="1:13" x14ac:dyDescent="0.2">
      <c r="A1039" s="1"/>
      <c r="B1039" s="1"/>
      <c r="C1039" s="16"/>
      <c r="D1039" s="1"/>
      <c r="E1039" s="1"/>
      <c r="F1039" s="1"/>
      <c r="G1039" s="1"/>
      <c r="H1039" s="11"/>
      <c r="I1039" s="11"/>
      <c r="J1039" s="11"/>
      <c r="K1039" s="2"/>
      <c r="L1039" s="2"/>
      <c r="M1039" s="1"/>
    </row>
    <row r="1040" spans="1:13" x14ac:dyDescent="0.2">
      <c r="A1040" s="1"/>
      <c r="B1040" s="1"/>
      <c r="C1040" s="16"/>
      <c r="D1040" s="1"/>
      <c r="E1040" s="1"/>
      <c r="F1040" s="1"/>
      <c r="G1040" s="1"/>
      <c r="H1040" s="11"/>
      <c r="I1040" s="11"/>
      <c r="J1040" s="11"/>
      <c r="K1040" s="2"/>
      <c r="L1040" s="2"/>
      <c r="M1040" s="1"/>
    </row>
    <row r="1041" spans="1:13" x14ac:dyDescent="0.2">
      <c r="A1041" s="1"/>
      <c r="B1041" s="1"/>
      <c r="C1041" s="16"/>
      <c r="D1041" s="1"/>
      <c r="E1041" s="1"/>
      <c r="F1041" s="1"/>
      <c r="G1041" s="1"/>
      <c r="H1041" s="11"/>
      <c r="I1041" s="11"/>
      <c r="J1041" s="11"/>
      <c r="K1041" s="2"/>
      <c r="L1041" s="2"/>
      <c r="M1041" s="1"/>
    </row>
    <row r="1042" spans="1:13" x14ac:dyDescent="0.2">
      <c r="A1042" s="1"/>
      <c r="B1042" s="1"/>
      <c r="C1042" s="16"/>
      <c r="D1042" s="1"/>
      <c r="E1042" s="1"/>
      <c r="F1042" s="1"/>
      <c r="G1042" s="1"/>
      <c r="H1042" s="11"/>
      <c r="I1042" s="11"/>
      <c r="J1042" s="11"/>
      <c r="K1042" s="2"/>
      <c r="L1042" s="2"/>
      <c r="M1042" s="1"/>
    </row>
    <row r="1043" spans="1:13" x14ac:dyDescent="0.2">
      <c r="A1043" s="1"/>
      <c r="B1043" s="1"/>
      <c r="C1043" s="16"/>
      <c r="D1043" s="1"/>
      <c r="E1043" s="1"/>
      <c r="F1043" s="1"/>
      <c r="G1043" s="1"/>
      <c r="H1043" s="11"/>
      <c r="I1043" s="11"/>
      <c r="J1043" s="11"/>
      <c r="K1043" s="2"/>
      <c r="L1043" s="2"/>
      <c r="M1043" s="1"/>
    </row>
    <row r="1044" spans="1:13" x14ac:dyDescent="0.2">
      <c r="A1044" s="1"/>
      <c r="B1044" s="1"/>
      <c r="C1044" s="16"/>
      <c r="D1044" s="1"/>
      <c r="E1044" s="1"/>
      <c r="F1044" s="1"/>
      <c r="G1044" s="1"/>
      <c r="H1044" s="11"/>
      <c r="I1044" s="11"/>
      <c r="J1044" s="11"/>
      <c r="K1044" s="2"/>
      <c r="L1044" s="2"/>
      <c r="M1044" s="1"/>
    </row>
    <row r="1045" spans="1:13" x14ac:dyDescent="0.2">
      <c r="A1045" s="1"/>
      <c r="B1045" s="1"/>
      <c r="C1045" s="16"/>
      <c r="D1045" s="1"/>
      <c r="E1045" s="1"/>
      <c r="F1045" s="1"/>
      <c r="G1045" s="1"/>
      <c r="H1045" s="11"/>
      <c r="I1045" s="11"/>
      <c r="J1045" s="11"/>
      <c r="K1045" s="2"/>
      <c r="L1045" s="2"/>
      <c r="M1045" s="1"/>
    </row>
    <row r="1046" spans="1:13" x14ac:dyDescent="0.2">
      <c r="A1046" s="1"/>
      <c r="B1046" s="1"/>
      <c r="C1046" s="16"/>
      <c r="D1046" s="1"/>
      <c r="E1046" s="1"/>
      <c r="F1046" s="1"/>
      <c r="G1046" s="1"/>
      <c r="H1046" s="11"/>
      <c r="I1046" s="11"/>
      <c r="J1046" s="11"/>
      <c r="K1046" s="2"/>
      <c r="L1046" s="2"/>
      <c r="M1046" s="1"/>
    </row>
    <row r="1047" spans="1:13" x14ac:dyDescent="0.2">
      <c r="A1047" s="1"/>
      <c r="B1047" s="1"/>
      <c r="C1047" s="16"/>
      <c r="D1047" s="1"/>
      <c r="E1047" s="1"/>
      <c r="F1047" s="1"/>
      <c r="G1047" s="1"/>
      <c r="H1047" s="11"/>
      <c r="I1047" s="11"/>
      <c r="J1047" s="11"/>
      <c r="K1047" s="2"/>
      <c r="L1047" s="2"/>
      <c r="M1047" s="1"/>
    </row>
    <row r="1048" spans="1:13" x14ac:dyDescent="0.2">
      <c r="A1048" s="1"/>
      <c r="B1048" s="1"/>
      <c r="C1048" s="16"/>
      <c r="D1048" s="1"/>
      <c r="E1048" s="1"/>
      <c r="F1048" s="1"/>
      <c r="G1048" s="1"/>
      <c r="H1048" s="11"/>
      <c r="I1048" s="11"/>
      <c r="J1048" s="11"/>
      <c r="K1048" s="2"/>
      <c r="L1048" s="2"/>
      <c r="M1048" s="1"/>
    </row>
    <row r="1049" spans="1:13" x14ac:dyDescent="0.2">
      <c r="A1049" s="1"/>
      <c r="B1049" s="1"/>
      <c r="C1049" s="16"/>
      <c r="D1049" s="1"/>
      <c r="E1049" s="1"/>
      <c r="F1049" s="1"/>
      <c r="G1049" s="1"/>
      <c r="H1049" s="11"/>
      <c r="I1049" s="11"/>
      <c r="J1049" s="11"/>
      <c r="K1049" s="2"/>
      <c r="L1049" s="2"/>
      <c r="M1049" s="1"/>
    </row>
    <row r="1050" spans="1:13" x14ac:dyDescent="0.2">
      <c r="A1050" s="1"/>
      <c r="B1050" s="1"/>
      <c r="C1050" s="16"/>
      <c r="D1050" s="1"/>
      <c r="E1050" s="1"/>
      <c r="F1050" s="1"/>
      <c r="G1050" s="1"/>
      <c r="H1050" s="11"/>
      <c r="I1050" s="11"/>
      <c r="J1050" s="11"/>
      <c r="K1050" s="2"/>
      <c r="L1050" s="2"/>
      <c r="M1050" s="1"/>
    </row>
    <row r="1051" spans="1:13" x14ac:dyDescent="0.2">
      <c r="A1051" s="1"/>
      <c r="B1051" s="1"/>
      <c r="C1051" s="16"/>
      <c r="D1051" s="1"/>
      <c r="E1051" s="1"/>
      <c r="F1051" s="1"/>
      <c r="G1051" s="1"/>
      <c r="H1051" s="11"/>
      <c r="I1051" s="11"/>
      <c r="J1051" s="11"/>
      <c r="K1051" s="2"/>
      <c r="L1051" s="2"/>
      <c r="M1051" s="1"/>
    </row>
    <row r="1052" spans="1:13" x14ac:dyDescent="0.2">
      <c r="A1052" s="1"/>
      <c r="B1052" s="1"/>
      <c r="C1052" s="16"/>
      <c r="D1052" s="1"/>
      <c r="E1052" s="1"/>
      <c r="F1052" s="1"/>
      <c r="G1052" s="1"/>
      <c r="H1052" s="11"/>
      <c r="I1052" s="11"/>
      <c r="J1052" s="11"/>
      <c r="K1052" s="2"/>
      <c r="L1052" s="2"/>
      <c r="M1052" s="1"/>
    </row>
    <row r="1053" spans="1:13" x14ac:dyDescent="0.2">
      <c r="A1053" s="1"/>
      <c r="B1053" s="1"/>
      <c r="C1053" s="16"/>
      <c r="D1053" s="1"/>
      <c r="E1053" s="1"/>
      <c r="F1053" s="1"/>
      <c r="G1053" s="1"/>
      <c r="H1053" s="11"/>
      <c r="I1053" s="11"/>
      <c r="J1053" s="11"/>
      <c r="K1053" s="2"/>
      <c r="L1053" s="2"/>
      <c r="M1053" s="1"/>
    </row>
    <row r="1054" spans="1:13" x14ac:dyDescent="0.2">
      <c r="A1054" s="1"/>
      <c r="B1054" s="1"/>
      <c r="C1054" s="16"/>
      <c r="D1054" s="1"/>
      <c r="E1054" s="1"/>
      <c r="F1054" s="1"/>
      <c r="G1054" s="1"/>
      <c r="H1054" s="11"/>
      <c r="I1054" s="11"/>
      <c r="J1054" s="11"/>
      <c r="K1054" s="2"/>
      <c r="L1054" s="2"/>
      <c r="M1054" s="1"/>
    </row>
    <row r="1055" spans="1:13" x14ac:dyDescent="0.2">
      <c r="A1055" s="1"/>
      <c r="B1055" s="1"/>
      <c r="C1055" s="16"/>
      <c r="D1055" s="1"/>
      <c r="E1055" s="1"/>
      <c r="F1055" s="1"/>
      <c r="G1055" s="1"/>
      <c r="H1055" s="11"/>
      <c r="I1055" s="11"/>
      <c r="J1055" s="11"/>
      <c r="K1055" s="2"/>
      <c r="L1055" s="2"/>
      <c r="M1055" s="1"/>
    </row>
    <row r="1056" spans="1:13" x14ac:dyDescent="0.2">
      <c r="A1056" s="1"/>
      <c r="B1056" s="1"/>
      <c r="C1056" s="16"/>
      <c r="D1056" s="1"/>
      <c r="E1056" s="1"/>
      <c r="F1056" s="1"/>
      <c r="G1056" s="1"/>
      <c r="H1056" s="11"/>
      <c r="I1056" s="11"/>
      <c r="J1056" s="11"/>
      <c r="K1056" s="2"/>
      <c r="L1056" s="2"/>
      <c r="M1056" s="1"/>
    </row>
    <row r="1057" spans="1:13" x14ac:dyDescent="0.2">
      <c r="A1057" s="1"/>
      <c r="B1057" s="1"/>
      <c r="C1057" s="16"/>
      <c r="D1057" s="1"/>
      <c r="E1057" s="1"/>
      <c r="F1057" s="1"/>
      <c r="G1057" s="1"/>
      <c r="H1057" s="11"/>
      <c r="I1057" s="11"/>
      <c r="J1057" s="11"/>
      <c r="K1057" s="2"/>
      <c r="L1057" s="2"/>
      <c r="M1057" s="1"/>
    </row>
    <row r="1058" spans="1:13" x14ac:dyDescent="0.2">
      <c r="A1058" s="1"/>
      <c r="B1058" s="1"/>
      <c r="C1058" s="16"/>
      <c r="D1058" s="1"/>
      <c r="E1058" s="1"/>
      <c r="F1058" s="1"/>
      <c r="G1058" s="1"/>
      <c r="H1058" s="11"/>
      <c r="I1058" s="11"/>
      <c r="J1058" s="11"/>
      <c r="K1058" s="2"/>
      <c r="L1058" s="2"/>
      <c r="M1058" s="1"/>
    </row>
    <row r="1059" spans="1:13" x14ac:dyDescent="0.2">
      <c r="A1059" s="1"/>
      <c r="B1059" s="1"/>
      <c r="C1059" s="16"/>
      <c r="D1059" s="1"/>
      <c r="E1059" s="1"/>
      <c r="F1059" s="1"/>
      <c r="G1059" s="1"/>
      <c r="H1059" s="11"/>
      <c r="I1059" s="11"/>
      <c r="J1059" s="11"/>
      <c r="K1059" s="2"/>
      <c r="L1059" s="2"/>
      <c r="M1059" s="1"/>
    </row>
    <row r="1060" spans="1:13" x14ac:dyDescent="0.2">
      <c r="A1060" s="1"/>
      <c r="B1060" s="1"/>
      <c r="C1060" s="16"/>
      <c r="D1060" s="1"/>
      <c r="E1060" s="1"/>
      <c r="F1060" s="1"/>
      <c r="G1060" s="1"/>
      <c r="H1060" s="11"/>
      <c r="I1060" s="11"/>
      <c r="J1060" s="11"/>
      <c r="K1060" s="2"/>
      <c r="L1060" s="2"/>
      <c r="M1060" s="1"/>
    </row>
    <row r="1061" spans="1:13" x14ac:dyDescent="0.2">
      <c r="A1061" s="1"/>
      <c r="B1061" s="1"/>
      <c r="C1061" s="16"/>
      <c r="D1061" s="1"/>
      <c r="E1061" s="1"/>
      <c r="F1061" s="1"/>
      <c r="G1061" s="1"/>
      <c r="H1061" s="11"/>
      <c r="I1061" s="11"/>
      <c r="J1061" s="11"/>
      <c r="K1061" s="2"/>
      <c r="L1061" s="2"/>
      <c r="M1061" s="1"/>
    </row>
    <row r="1062" spans="1:13" x14ac:dyDescent="0.2">
      <c r="A1062" s="1"/>
      <c r="B1062" s="1"/>
      <c r="C1062" s="16"/>
      <c r="D1062" s="1"/>
      <c r="E1062" s="1"/>
      <c r="F1062" s="1"/>
      <c r="G1062" s="1"/>
      <c r="H1062" s="11"/>
      <c r="I1062" s="11"/>
      <c r="J1062" s="11"/>
      <c r="K1062" s="2"/>
      <c r="L1062" s="2"/>
      <c r="M1062" s="1"/>
    </row>
    <row r="1063" spans="1:13" x14ac:dyDescent="0.2">
      <c r="A1063" s="1"/>
      <c r="B1063" s="1"/>
      <c r="C1063" s="16"/>
      <c r="D1063" s="1"/>
      <c r="E1063" s="1"/>
      <c r="F1063" s="1"/>
      <c r="G1063" s="1"/>
      <c r="H1063" s="11"/>
      <c r="I1063" s="11"/>
      <c r="J1063" s="11"/>
      <c r="K1063" s="2"/>
      <c r="L1063" s="2"/>
      <c r="M1063" s="1"/>
    </row>
    <row r="1064" spans="1:13" x14ac:dyDescent="0.2">
      <c r="A1064" s="1"/>
      <c r="B1064" s="1"/>
      <c r="C1064" s="16"/>
      <c r="D1064" s="1"/>
      <c r="E1064" s="1"/>
      <c r="F1064" s="1"/>
      <c r="G1064" s="1"/>
      <c r="H1064" s="11"/>
      <c r="I1064" s="11"/>
      <c r="J1064" s="11"/>
      <c r="K1064" s="2"/>
      <c r="L1064" s="2"/>
      <c r="M1064" s="1"/>
    </row>
    <row r="1065" spans="1:13" x14ac:dyDescent="0.2">
      <c r="A1065" s="1"/>
      <c r="B1065" s="1"/>
      <c r="C1065" s="16"/>
      <c r="D1065" s="1"/>
      <c r="E1065" s="1"/>
      <c r="F1065" s="1"/>
      <c r="G1065" s="1"/>
      <c r="H1065" s="11"/>
      <c r="I1065" s="11"/>
      <c r="J1065" s="11"/>
      <c r="K1065" s="2"/>
      <c r="L1065" s="2"/>
      <c r="M1065" s="1"/>
    </row>
    <row r="1066" spans="1:13" x14ac:dyDescent="0.2">
      <c r="A1066" s="1"/>
      <c r="B1066" s="1"/>
      <c r="C1066" s="16"/>
      <c r="D1066" s="1"/>
      <c r="E1066" s="1"/>
      <c r="F1066" s="1"/>
      <c r="G1066" s="1"/>
      <c r="H1066" s="11"/>
      <c r="I1066" s="11"/>
      <c r="J1066" s="11"/>
      <c r="K1066" s="2"/>
      <c r="L1066" s="2"/>
      <c r="M1066" s="1"/>
    </row>
    <row r="1067" spans="1:13" x14ac:dyDescent="0.2">
      <c r="A1067" s="1"/>
      <c r="B1067" s="1"/>
      <c r="C1067" s="16"/>
      <c r="D1067" s="1"/>
      <c r="E1067" s="1"/>
      <c r="F1067" s="1"/>
      <c r="G1067" s="1"/>
      <c r="H1067" s="11"/>
      <c r="I1067" s="11"/>
      <c r="J1067" s="11"/>
      <c r="K1067" s="2"/>
      <c r="L1067" s="2"/>
      <c r="M1067" s="1"/>
    </row>
    <row r="1068" spans="1:13" x14ac:dyDescent="0.2">
      <c r="A1068" s="1"/>
      <c r="B1068" s="1"/>
      <c r="C1068" s="16"/>
      <c r="D1068" s="1"/>
      <c r="E1068" s="1"/>
      <c r="F1068" s="1"/>
      <c r="G1068" s="1"/>
      <c r="H1068" s="11"/>
      <c r="I1068" s="11"/>
      <c r="J1068" s="11"/>
      <c r="K1068" s="2"/>
      <c r="L1068" s="2"/>
      <c r="M1068" s="1"/>
    </row>
    <row r="1069" spans="1:13" x14ac:dyDescent="0.2">
      <c r="A1069" s="1"/>
      <c r="B1069" s="1"/>
      <c r="C1069" s="16"/>
      <c r="D1069" s="1"/>
      <c r="E1069" s="1"/>
      <c r="F1069" s="1"/>
      <c r="G1069" s="1"/>
      <c r="H1069" s="11"/>
      <c r="I1069" s="11"/>
      <c r="J1069" s="11"/>
      <c r="K1069" s="2"/>
      <c r="L1069" s="2"/>
      <c r="M1069" s="1"/>
    </row>
    <row r="1070" spans="1:13" x14ac:dyDescent="0.2">
      <c r="A1070" s="1"/>
      <c r="B1070" s="1"/>
      <c r="C1070" s="16"/>
      <c r="D1070" s="1"/>
      <c r="E1070" s="1"/>
      <c r="F1070" s="1"/>
      <c r="G1070" s="1"/>
      <c r="H1070" s="11"/>
      <c r="I1070" s="11"/>
      <c r="J1070" s="11"/>
      <c r="K1070" s="2"/>
      <c r="L1070" s="2"/>
      <c r="M1070" s="1"/>
    </row>
    <row r="1071" spans="1:13" x14ac:dyDescent="0.2">
      <c r="A1071" s="1"/>
      <c r="B1071" s="1"/>
      <c r="C1071" s="16"/>
      <c r="D1071" s="1"/>
      <c r="E1071" s="1"/>
      <c r="F1071" s="1"/>
      <c r="G1071" s="1"/>
      <c r="H1071" s="11"/>
      <c r="I1071" s="11"/>
      <c r="J1071" s="11"/>
      <c r="K1071" s="2"/>
      <c r="L1071" s="2"/>
      <c r="M1071" s="1"/>
    </row>
    <row r="1072" spans="1:13" x14ac:dyDescent="0.2">
      <c r="A1072" s="1"/>
      <c r="B1072" s="1"/>
      <c r="C1072" s="16"/>
      <c r="D1072" s="1"/>
      <c r="E1072" s="1"/>
      <c r="F1072" s="1"/>
      <c r="G1072" s="1"/>
      <c r="H1072" s="11"/>
      <c r="I1072" s="11"/>
      <c r="J1072" s="11"/>
      <c r="K1072" s="2"/>
      <c r="L1072" s="2"/>
      <c r="M1072" s="1"/>
    </row>
    <row r="1073" spans="1:13" x14ac:dyDescent="0.2">
      <c r="A1073" s="1"/>
      <c r="B1073" s="1"/>
      <c r="C1073" s="16"/>
      <c r="D1073" s="1"/>
      <c r="E1073" s="1"/>
      <c r="F1073" s="1"/>
      <c r="G1073" s="1"/>
      <c r="H1073" s="11"/>
      <c r="I1073" s="11"/>
      <c r="J1073" s="11"/>
      <c r="K1073" s="2"/>
      <c r="L1073" s="2"/>
      <c r="M1073" s="1"/>
    </row>
    <row r="1074" spans="1:13" x14ac:dyDescent="0.2">
      <c r="A1074" s="1"/>
      <c r="B1074" s="1"/>
      <c r="C1074" s="16"/>
      <c r="D1074" s="1"/>
      <c r="E1074" s="1"/>
      <c r="F1074" s="1"/>
      <c r="G1074" s="1"/>
      <c r="H1074" s="11"/>
      <c r="I1074" s="11"/>
      <c r="J1074" s="11"/>
      <c r="K1074" s="2"/>
      <c r="L1074" s="2"/>
      <c r="M1074" s="1"/>
    </row>
    <row r="1075" spans="1:13" x14ac:dyDescent="0.2">
      <c r="A1075" s="1"/>
      <c r="B1075" s="1"/>
      <c r="C1075" s="16"/>
      <c r="D1075" s="1"/>
      <c r="E1075" s="1"/>
      <c r="F1075" s="1"/>
      <c r="G1075" s="1"/>
      <c r="H1075" s="11"/>
      <c r="I1075" s="11"/>
      <c r="J1075" s="11"/>
      <c r="K1075" s="2"/>
      <c r="L1075" s="2"/>
      <c r="M1075" s="1"/>
    </row>
    <row r="1076" spans="1:13" x14ac:dyDescent="0.2">
      <c r="A1076" s="1"/>
      <c r="B1076" s="1"/>
      <c r="C1076" s="16"/>
      <c r="D1076" s="1"/>
      <c r="E1076" s="1"/>
      <c r="F1076" s="1"/>
      <c r="G1076" s="1"/>
      <c r="H1076" s="11"/>
      <c r="I1076" s="11"/>
      <c r="J1076" s="11"/>
      <c r="K1076" s="2"/>
      <c r="L1076" s="2"/>
      <c r="M1076" s="1"/>
    </row>
    <row r="1077" spans="1:13" x14ac:dyDescent="0.2">
      <c r="A1077" s="1"/>
      <c r="B1077" s="1"/>
      <c r="C1077" s="16"/>
      <c r="D1077" s="1"/>
      <c r="E1077" s="1"/>
      <c r="F1077" s="1"/>
      <c r="G1077" s="1"/>
      <c r="H1077" s="11"/>
      <c r="I1077" s="11"/>
      <c r="J1077" s="11"/>
      <c r="K1077" s="2"/>
      <c r="L1077" s="2"/>
      <c r="M1077" s="1"/>
    </row>
    <row r="1078" spans="1:13" x14ac:dyDescent="0.2">
      <c r="A1078" s="1"/>
      <c r="B1078" s="1"/>
      <c r="C1078" s="16"/>
      <c r="D1078" s="1"/>
      <c r="E1078" s="1"/>
      <c r="F1078" s="1"/>
      <c r="G1078" s="1"/>
      <c r="H1078" s="11"/>
      <c r="I1078" s="11"/>
      <c r="J1078" s="11"/>
      <c r="K1078" s="2"/>
      <c r="L1078" s="2"/>
      <c r="M1078" s="1"/>
    </row>
    <row r="1079" spans="1:13" x14ac:dyDescent="0.2">
      <c r="A1079" s="1"/>
      <c r="B1079" s="1"/>
      <c r="C1079" s="16"/>
      <c r="D1079" s="1"/>
      <c r="E1079" s="1"/>
      <c r="F1079" s="1"/>
      <c r="G1079" s="1"/>
      <c r="H1079" s="11"/>
      <c r="I1079" s="11"/>
      <c r="J1079" s="11"/>
      <c r="K1079" s="2"/>
      <c r="L1079" s="2"/>
      <c r="M1079" s="1"/>
    </row>
    <row r="1080" spans="1:13" x14ac:dyDescent="0.2">
      <c r="A1080" s="1"/>
      <c r="B1080" s="1"/>
      <c r="C1080" s="16"/>
      <c r="D1080" s="1"/>
      <c r="E1080" s="1"/>
      <c r="F1080" s="1"/>
      <c r="G1080" s="1"/>
      <c r="H1080" s="11"/>
      <c r="I1080" s="11"/>
      <c r="J1080" s="11"/>
      <c r="K1080" s="2"/>
      <c r="L1080" s="2"/>
      <c r="M1080" s="1"/>
    </row>
    <row r="1081" spans="1:13" x14ac:dyDescent="0.2">
      <c r="A1081" s="1"/>
      <c r="B1081" s="1"/>
      <c r="C1081" s="16"/>
      <c r="D1081" s="1"/>
      <c r="E1081" s="1"/>
      <c r="F1081" s="1"/>
      <c r="G1081" s="1"/>
      <c r="H1081" s="11"/>
      <c r="I1081" s="11"/>
      <c r="J1081" s="11"/>
      <c r="K1081" s="2"/>
      <c r="L1081" s="2"/>
      <c r="M1081" s="1"/>
    </row>
    <row r="1082" spans="1:13" x14ac:dyDescent="0.2">
      <c r="A1082" s="1"/>
      <c r="B1082" s="1"/>
      <c r="C1082" s="16"/>
      <c r="D1082" s="1"/>
      <c r="E1082" s="1"/>
      <c r="F1082" s="1"/>
      <c r="G1082" s="1"/>
      <c r="H1082" s="11"/>
      <c r="I1082" s="11"/>
      <c r="J1082" s="11"/>
      <c r="K1082" s="2"/>
      <c r="L1082" s="2"/>
      <c r="M1082" s="1"/>
    </row>
    <row r="1083" spans="1:13" x14ac:dyDescent="0.2">
      <c r="A1083" s="1"/>
      <c r="B1083" s="1"/>
      <c r="C1083" s="16"/>
      <c r="D1083" s="1"/>
      <c r="E1083" s="1"/>
      <c r="F1083" s="1"/>
      <c r="G1083" s="1"/>
      <c r="H1083" s="11"/>
      <c r="I1083" s="11"/>
      <c r="J1083" s="11"/>
      <c r="K1083" s="2"/>
      <c r="L1083" s="2"/>
      <c r="M1083" s="1"/>
    </row>
    <row r="1084" spans="1:13" x14ac:dyDescent="0.2">
      <c r="A1084" s="1"/>
      <c r="B1084" s="1"/>
      <c r="C1084" s="16"/>
      <c r="D1084" s="1"/>
      <c r="E1084" s="1"/>
      <c r="F1084" s="1"/>
      <c r="G1084" s="1"/>
      <c r="H1084" s="11"/>
      <c r="I1084" s="11"/>
      <c r="J1084" s="11"/>
      <c r="K1084" s="2"/>
      <c r="L1084" s="2"/>
      <c r="M1084" s="1"/>
    </row>
    <row r="1085" spans="1:13" x14ac:dyDescent="0.2">
      <c r="A1085" s="1"/>
      <c r="B1085" s="1"/>
      <c r="C1085" s="16"/>
      <c r="D1085" s="1"/>
      <c r="E1085" s="1"/>
      <c r="F1085" s="1"/>
      <c r="G1085" s="1"/>
      <c r="H1085" s="11"/>
      <c r="I1085" s="11"/>
      <c r="J1085" s="11"/>
      <c r="K1085" s="2"/>
      <c r="L1085" s="2"/>
      <c r="M1085" s="1"/>
    </row>
    <row r="1086" spans="1:13" x14ac:dyDescent="0.2">
      <c r="A1086" s="1"/>
      <c r="B1086" s="1"/>
      <c r="C1086" s="16"/>
      <c r="D1086" s="1"/>
      <c r="E1086" s="1"/>
      <c r="F1086" s="1"/>
      <c r="G1086" s="1"/>
      <c r="H1086" s="11"/>
      <c r="I1086" s="11"/>
      <c r="J1086" s="11"/>
      <c r="K1086" s="2"/>
      <c r="L1086" s="2"/>
      <c r="M1086" s="1"/>
    </row>
    <row r="1087" spans="1:13" x14ac:dyDescent="0.2">
      <c r="A1087" s="1"/>
      <c r="B1087" s="1"/>
      <c r="C1087" s="16"/>
      <c r="D1087" s="1"/>
      <c r="E1087" s="1"/>
      <c r="F1087" s="1"/>
      <c r="G1087" s="1"/>
      <c r="H1087" s="11"/>
      <c r="I1087" s="11"/>
      <c r="J1087" s="11"/>
      <c r="K1087" s="2"/>
      <c r="L1087" s="2"/>
      <c r="M1087" s="1"/>
    </row>
    <row r="1088" spans="1:13" x14ac:dyDescent="0.2">
      <c r="A1088" s="1"/>
      <c r="B1088" s="1"/>
      <c r="C1088" s="16"/>
      <c r="D1088" s="1"/>
      <c r="E1088" s="1"/>
      <c r="F1088" s="1"/>
      <c r="G1088" s="1"/>
      <c r="H1088" s="11"/>
      <c r="I1088" s="11"/>
      <c r="J1088" s="11"/>
      <c r="K1088" s="2"/>
      <c r="L1088" s="2"/>
      <c r="M1088" s="1"/>
    </row>
    <row r="1089" spans="1:13" x14ac:dyDescent="0.2">
      <c r="A1089" s="1"/>
      <c r="B1089" s="1"/>
      <c r="C1089" s="16"/>
      <c r="D1089" s="1"/>
      <c r="E1089" s="1"/>
      <c r="F1089" s="1"/>
      <c r="G1089" s="1"/>
      <c r="H1089" s="11"/>
      <c r="I1089" s="11"/>
      <c r="J1089" s="11"/>
      <c r="K1089" s="2"/>
      <c r="L1089" s="2"/>
      <c r="M1089" s="1"/>
    </row>
    <row r="1090" spans="1:13" x14ac:dyDescent="0.2">
      <c r="A1090" s="1"/>
      <c r="B1090" s="1"/>
      <c r="C1090" s="16"/>
      <c r="D1090" s="1"/>
      <c r="E1090" s="1"/>
      <c r="F1090" s="1"/>
      <c r="G1090" s="1"/>
      <c r="H1090" s="11"/>
      <c r="I1090" s="11"/>
      <c r="J1090" s="11"/>
      <c r="K1090" s="2"/>
      <c r="L1090" s="2"/>
      <c r="M1090" s="1"/>
    </row>
    <row r="1091" spans="1:13" x14ac:dyDescent="0.2">
      <c r="A1091" s="1"/>
      <c r="B1091" s="1"/>
      <c r="C1091" s="16"/>
      <c r="D1091" s="1"/>
      <c r="E1091" s="1"/>
      <c r="F1091" s="1"/>
      <c r="G1091" s="1"/>
      <c r="H1091" s="11"/>
      <c r="I1091" s="11"/>
      <c r="J1091" s="11"/>
      <c r="K1091" s="2"/>
      <c r="L1091" s="2"/>
      <c r="M1091" s="1"/>
    </row>
    <row r="1092" spans="1:13" x14ac:dyDescent="0.2">
      <c r="A1092" s="1"/>
      <c r="B1092" s="1"/>
      <c r="C1092" s="16"/>
      <c r="D1092" s="1"/>
      <c r="E1092" s="1"/>
      <c r="F1092" s="1"/>
      <c r="G1092" s="1"/>
      <c r="H1092" s="11"/>
      <c r="I1092" s="11"/>
      <c r="J1092" s="11"/>
      <c r="K1092" s="2"/>
      <c r="L1092" s="2"/>
      <c r="M1092" s="1"/>
    </row>
    <row r="1093" spans="1:13" x14ac:dyDescent="0.2">
      <c r="A1093" s="1"/>
      <c r="B1093" s="1"/>
      <c r="C1093" s="16"/>
      <c r="D1093" s="1"/>
      <c r="E1093" s="1"/>
      <c r="F1093" s="1"/>
      <c r="G1093" s="1"/>
      <c r="H1093" s="11"/>
      <c r="I1093" s="11"/>
      <c r="J1093" s="11"/>
      <c r="K1093" s="2"/>
      <c r="L1093" s="2"/>
      <c r="M1093" s="1"/>
    </row>
    <row r="1094" spans="1:13" x14ac:dyDescent="0.2">
      <c r="A1094" s="1"/>
      <c r="B1094" s="1"/>
      <c r="C1094" s="16"/>
      <c r="D1094" s="1"/>
      <c r="E1094" s="1"/>
      <c r="F1094" s="1"/>
      <c r="G1094" s="1"/>
      <c r="H1094" s="11"/>
      <c r="I1094" s="11"/>
      <c r="J1094" s="11"/>
      <c r="K1094" s="2"/>
      <c r="L1094" s="2"/>
      <c r="M1094" s="1"/>
    </row>
    <row r="1095" spans="1:13" x14ac:dyDescent="0.2">
      <c r="A1095" s="1"/>
      <c r="B1095" s="1"/>
      <c r="C1095" s="16"/>
      <c r="D1095" s="1"/>
      <c r="E1095" s="1"/>
      <c r="F1095" s="1"/>
      <c r="G1095" s="1"/>
      <c r="H1095" s="11"/>
      <c r="I1095" s="11"/>
      <c r="J1095" s="11"/>
      <c r="K1095" s="2"/>
      <c r="L1095" s="2"/>
      <c r="M1095" s="1"/>
    </row>
    <row r="1096" spans="1:13" x14ac:dyDescent="0.2">
      <c r="A1096" s="1"/>
      <c r="B1096" s="1"/>
      <c r="C1096" s="16"/>
      <c r="D1096" s="1"/>
      <c r="E1096" s="1"/>
      <c r="F1096" s="1"/>
      <c r="G1096" s="1"/>
      <c r="H1096" s="11"/>
      <c r="I1096" s="11"/>
      <c r="J1096" s="11"/>
      <c r="K1096" s="2"/>
      <c r="L1096" s="2"/>
      <c r="M1096" s="1"/>
    </row>
    <row r="1097" spans="1:13" x14ac:dyDescent="0.2">
      <c r="A1097" s="1"/>
      <c r="B1097" s="1"/>
      <c r="C1097" s="16"/>
      <c r="D1097" s="1"/>
      <c r="E1097" s="1"/>
      <c r="F1097" s="1"/>
      <c r="G1097" s="1"/>
      <c r="H1097" s="11"/>
      <c r="I1097" s="11"/>
      <c r="J1097" s="11"/>
      <c r="K1097" s="2"/>
      <c r="L1097" s="2"/>
      <c r="M1097" s="1"/>
    </row>
    <row r="1098" spans="1:13" x14ac:dyDescent="0.2">
      <c r="A1098" s="1"/>
      <c r="B1098" s="1"/>
      <c r="C1098" s="16"/>
      <c r="D1098" s="1"/>
      <c r="E1098" s="1"/>
      <c r="F1098" s="1"/>
      <c r="G1098" s="1"/>
      <c r="H1098" s="11"/>
      <c r="I1098" s="11"/>
      <c r="J1098" s="11"/>
      <c r="K1098" s="2"/>
      <c r="L1098" s="2"/>
      <c r="M1098" s="1"/>
    </row>
    <row r="1099" spans="1:13" x14ac:dyDescent="0.2">
      <c r="A1099" s="1"/>
      <c r="B1099" s="1"/>
      <c r="C1099" s="16"/>
      <c r="D1099" s="1"/>
      <c r="E1099" s="1"/>
      <c r="F1099" s="1"/>
      <c r="G1099" s="1"/>
      <c r="H1099" s="11"/>
      <c r="I1099" s="11"/>
      <c r="J1099" s="11"/>
      <c r="K1099" s="2"/>
      <c r="L1099" s="2"/>
      <c r="M1099" s="1"/>
    </row>
    <row r="1100" spans="1:13" x14ac:dyDescent="0.2">
      <c r="A1100" s="1"/>
      <c r="B1100" s="1"/>
      <c r="C1100" s="16"/>
      <c r="D1100" s="1"/>
      <c r="E1100" s="1"/>
      <c r="F1100" s="1"/>
      <c r="G1100" s="1"/>
      <c r="H1100" s="11"/>
      <c r="I1100" s="11"/>
      <c r="J1100" s="11"/>
      <c r="K1100" s="2"/>
      <c r="L1100" s="2"/>
      <c r="M1100" s="1"/>
    </row>
    <row r="1101" spans="1:13" x14ac:dyDescent="0.2">
      <c r="A1101" s="1"/>
      <c r="B1101" s="1"/>
      <c r="C1101" s="16"/>
      <c r="D1101" s="1"/>
      <c r="E1101" s="1"/>
      <c r="F1101" s="1"/>
      <c r="G1101" s="1"/>
      <c r="H1101" s="11"/>
      <c r="I1101" s="11"/>
      <c r="J1101" s="11"/>
      <c r="K1101" s="2"/>
      <c r="L1101" s="2"/>
      <c r="M1101" s="1"/>
    </row>
    <row r="1102" spans="1:13" x14ac:dyDescent="0.2">
      <c r="A1102" s="1"/>
      <c r="B1102" s="1"/>
      <c r="C1102" s="16"/>
      <c r="D1102" s="1"/>
      <c r="E1102" s="1"/>
      <c r="F1102" s="1"/>
      <c r="G1102" s="1"/>
      <c r="H1102" s="11"/>
      <c r="I1102" s="11"/>
      <c r="J1102" s="11"/>
      <c r="K1102" s="2"/>
      <c r="L1102" s="2"/>
      <c r="M1102" s="1"/>
    </row>
    <row r="1103" spans="1:13" x14ac:dyDescent="0.2">
      <c r="A1103" s="1"/>
      <c r="B1103" s="1"/>
      <c r="C1103" s="16"/>
      <c r="D1103" s="1"/>
      <c r="E1103" s="1"/>
      <c r="F1103" s="1"/>
      <c r="G1103" s="1"/>
      <c r="H1103" s="11"/>
      <c r="I1103" s="11"/>
      <c r="J1103" s="11"/>
      <c r="K1103" s="2"/>
      <c r="L1103" s="2"/>
      <c r="M1103" s="1"/>
    </row>
    <row r="1104" spans="1:13" x14ac:dyDescent="0.2">
      <c r="A1104" s="1"/>
      <c r="B1104" s="1"/>
      <c r="C1104" s="16"/>
      <c r="D1104" s="1"/>
      <c r="E1104" s="1"/>
      <c r="F1104" s="1"/>
      <c r="G1104" s="1"/>
      <c r="H1104" s="11"/>
      <c r="I1104" s="11"/>
      <c r="J1104" s="11"/>
      <c r="K1104" s="2"/>
      <c r="L1104" s="2"/>
      <c r="M1104" s="1"/>
    </row>
    <row r="1105" spans="1:13" x14ac:dyDescent="0.2">
      <c r="A1105" s="1"/>
      <c r="B1105" s="1"/>
      <c r="C1105" s="16"/>
      <c r="D1105" s="1"/>
      <c r="E1105" s="1"/>
      <c r="F1105" s="1"/>
      <c r="G1105" s="1"/>
      <c r="H1105" s="11"/>
      <c r="I1105" s="11"/>
      <c r="J1105" s="11"/>
      <c r="K1105" s="2"/>
      <c r="L1105" s="2"/>
      <c r="M1105" s="1"/>
    </row>
    <row r="1106" spans="1:13" x14ac:dyDescent="0.2">
      <c r="A1106" s="1"/>
      <c r="B1106" s="1"/>
      <c r="C1106" s="16"/>
      <c r="D1106" s="1"/>
      <c r="E1106" s="1"/>
      <c r="F1106" s="1"/>
      <c r="G1106" s="1"/>
      <c r="H1106" s="11"/>
      <c r="I1106" s="11"/>
      <c r="J1106" s="11"/>
      <c r="K1106" s="2"/>
      <c r="L1106" s="2"/>
      <c r="M1106" s="1"/>
    </row>
    <row r="1107" spans="1:13" x14ac:dyDescent="0.2">
      <c r="A1107" s="1"/>
      <c r="B1107" s="1"/>
      <c r="C1107" s="16"/>
      <c r="D1107" s="1"/>
      <c r="E1107" s="1"/>
      <c r="F1107" s="1"/>
      <c r="G1107" s="1"/>
      <c r="H1107" s="11"/>
      <c r="I1107" s="11"/>
      <c r="J1107" s="11"/>
      <c r="K1107" s="2"/>
      <c r="L1107" s="2"/>
      <c r="M1107" s="1"/>
    </row>
    <row r="1108" spans="1:13" x14ac:dyDescent="0.2">
      <c r="A1108" s="1"/>
      <c r="B1108" s="1"/>
      <c r="C1108" s="16"/>
      <c r="D1108" s="1"/>
      <c r="E1108" s="1"/>
      <c r="F1108" s="1"/>
      <c r="G1108" s="1"/>
      <c r="H1108" s="11"/>
      <c r="I1108" s="11"/>
      <c r="J1108" s="11"/>
      <c r="K1108" s="2"/>
      <c r="L1108" s="2"/>
      <c r="M1108" s="1"/>
    </row>
    <row r="1109" spans="1:13" x14ac:dyDescent="0.2">
      <c r="A1109" s="1"/>
      <c r="B1109" s="1"/>
      <c r="C1109" s="16"/>
      <c r="D1109" s="1"/>
      <c r="E1109" s="1"/>
      <c r="F1109" s="1"/>
      <c r="G1109" s="1"/>
      <c r="H1109" s="11"/>
      <c r="I1109" s="11"/>
      <c r="J1109" s="11"/>
      <c r="K1109" s="2"/>
      <c r="L1109" s="2"/>
      <c r="M1109" s="1"/>
    </row>
    <row r="1110" spans="1:13" x14ac:dyDescent="0.2">
      <c r="A1110" s="1"/>
      <c r="B1110" s="1"/>
      <c r="C1110" s="16"/>
      <c r="D1110" s="1"/>
      <c r="E1110" s="1"/>
      <c r="F1110" s="1"/>
      <c r="G1110" s="1"/>
      <c r="H1110" s="11"/>
      <c r="I1110" s="11"/>
      <c r="J1110" s="11"/>
      <c r="K1110" s="2"/>
      <c r="L1110" s="2"/>
      <c r="M1110" s="1"/>
    </row>
    <row r="1111" spans="1:13" x14ac:dyDescent="0.2">
      <c r="A1111" s="1"/>
      <c r="B1111" s="1"/>
      <c r="C1111" s="16"/>
      <c r="D1111" s="1"/>
      <c r="E1111" s="1"/>
      <c r="F1111" s="1"/>
      <c r="G1111" s="1"/>
      <c r="H1111" s="11"/>
      <c r="I1111" s="11"/>
      <c r="J1111" s="11"/>
      <c r="K1111" s="2"/>
      <c r="L1111" s="2"/>
      <c r="M1111" s="1"/>
    </row>
    <row r="1112" spans="1:13" x14ac:dyDescent="0.2">
      <c r="A1112" s="1"/>
      <c r="B1112" s="1"/>
      <c r="C1112" s="16"/>
      <c r="D1112" s="1"/>
      <c r="E1112" s="1"/>
      <c r="F1112" s="1"/>
      <c r="G1112" s="1"/>
      <c r="H1112" s="11"/>
      <c r="I1112" s="11"/>
      <c r="J1112" s="11"/>
      <c r="K1112" s="2"/>
      <c r="L1112" s="2"/>
      <c r="M1112" s="1"/>
    </row>
    <row r="1113" spans="1:13" x14ac:dyDescent="0.2">
      <c r="A1113" s="1"/>
      <c r="B1113" s="1"/>
      <c r="C1113" s="16"/>
      <c r="D1113" s="1"/>
      <c r="E1113" s="1"/>
      <c r="F1113" s="1"/>
      <c r="G1113" s="1"/>
      <c r="H1113" s="11"/>
      <c r="I1113" s="11"/>
      <c r="J1113" s="11"/>
      <c r="K1113" s="2"/>
      <c r="L1113" s="2"/>
      <c r="M1113" s="1"/>
    </row>
    <row r="1114" spans="1:13" x14ac:dyDescent="0.2">
      <c r="A1114" s="1"/>
      <c r="B1114" s="1"/>
      <c r="C1114" s="16"/>
      <c r="D1114" s="1"/>
      <c r="E1114" s="1"/>
      <c r="F1114" s="1"/>
      <c r="G1114" s="1"/>
      <c r="H1114" s="11"/>
      <c r="I1114" s="11"/>
      <c r="J1114" s="11"/>
      <c r="K1114" s="2"/>
      <c r="L1114" s="2"/>
      <c r="M1114" s="1"/>
    </row>
    <row r="1115" spans="1:13" x14ac:dyDescent="0.2">
      <c r="A1115" s="1"/>
      <c r="B1115" s="1"/>
      <c r="C1115" s="16"/>
      <c r="D1115" s="1"/>
      <c r="E1115" s="1"/>
      <c r="F1115" s="1"/>
      <c r="G1115" s="1"/>
      <c r="H1115" s="11"/>
      <c r="I1115" s="11"/>
      <c r="J1115" s="11"/>
      <c r="K1115" s="2"/>
      <c r="L1115" s="2"/>
      <c r="M1115" s="1"/>
    </row>
    <row r="1116" spans="1:13" x14ac:dyDescent="0.2">
      <c r="A1116" s="1"/>
      <c r="B1116" s="1"/>
      <c r="C1116" s="16"/>
      <c r="D1116" s="1"/>
      <c r="E1116" s="1"/>
      <c r="F1116" s="1"/>
      <c r="G1116" s="1"/>
      <c r="H1116" s="11"/>
      <c r="I1116" s="11"/>
      <c r="J1116" s="11"/>
      <c r="K1116" s="2"/>
      <c r="L1116" s="2"/>
      <c r="M1116" s="1"/>
    </row>
    <row r="1117" spans="1:13" x14ac:dyDescent="0.2">
      <c r="A1117" s="1"/>
      <c r="B1117" s="1"/>
      <c r="C1117" s="16"/>
      <c r="D1117" s="1"/>
      <c r="E1117" s="1"/>
      <c r="F1117" s="1"/>
      <c r="G1117" s="1"/>
      <c r="H1117" s="11"/>
      <c r="I1117" s="11"/>
      <c r="J1117" s="11"/>
      <c r="K1117" s="2"/>
      <c r="L1117" s="2"/>
      <c r="M1117" s="1"/>
    </row>
    <row r="1118" spans="1:13" x14ac:dyDescent="0.2">
      <c r="A1118" s="1"/>
      <c r="B1118" s="1"/>
      <c r="C1118" s="16"/>
      <c r="D1118" s="1"/>
      <c r="E1118" s="1"/>
      <c r="F1118" s="1"/>
      <c r="G1118" s="1"/>
      <c r="H1118" s="11"/>
      <c r="I1118" s="11"/>
      <c r="J1118" s="11"/>
      <c r="K1118" s="2"/>
      <c r="L1118" s="2"/>
      <c r="M1118" s="1"/>
    </row>
    <row r="1119" spans="1:13" x14ac:dyDescent="0.2">
      <c r="A1119" s="1"/>
      <c r="B1119" s="1"/>
      <c r="C1119" s="16"/>
      <c r="D1119" s="1"/>
      <c r="E1119" s="1"/>
      <c r="F1119" s="1"/>
      <c r="G1119" s="1"/>
      <c r="H1119" s="11"/>
      <c r="I1119" s="11"/>
      <c r="J1119" s="11"/>
      <c r="K1119" s="2"/>
      <c r="L1119" s="2"/>
      <c r="M1119" s="1"/>
    </row>
    <row r="1120" spans="1:13" x14ac:dyDescent="0.2">
      <c r="A1120" s="1"/>
      <c r="B1120" s="1"/>
      <c r="C1120" s="16"/>
      <c r="D1120" s="1"/>
      <c r="E1120" s="1"/>
      <c r="F1120" s="1"/>
      <c r="G1120" s="1"/>
      <c r="H1120" s="11"/>
      <c r="I1120" s="11"/>
      <c r="J1120" s="11"/>
      <c r="K1120" s="2"/>
      <c r="L1120" s="2"/>
      <c r="M1120" s="1"/>
    </row>
    <row r="1121" spans="1:13" x14ac:dyDescent="0.2">
      <c r="A1121" s="1"/>
      <c r="B1121" s="1"/>
      <c r="C1121" s="16"/>
      <c r="D1121" s="1"/>
      <c r="E1121" s="1"/>
      <c r="F1121" s="1"/>
      <c r="G1121" s="1"/>
      <c r="H1121" s="11"/>
      <c r="I1121" s="11"/>
      <c r="J1121" s="11"/>
      <c r="K1121" s="2"/>
      <c r="L1121" s="2"/>
      <c r="M1121" s="1"/>
    </row>
    <row r="1122" spans="1:13" x14ac:dyDescent="0.2">
      <c r="A1122" s="1"/>
      <c r="B1122" s="1"/>
      <c r="C1122" s="16"/>
      <c r="D1122" s="1"/>
      <c r="E1122" s="1"/>
      <c r="F1122" s="1"/>
      <c r="G1122" s="1"/>
      <c r="H1122" s="11"/>
      <c r="I1122" s="11"/>
      <c r="J1122" s="11"/>
      <c r="K1122" s="2"/>
      <c r="L1122" s="2"/>
      <c r="M1122" s="1"/>
    </row>
    <row r="1123" spans="1:13" x14ac:dyDescent="0.2">
      <c r="A1123" s="1"/>
      <c r="B1123" s="1"/>
      <c r="C1123" s="16"/>
      <c r="D1123" s="1"/>
      <c r="E1123" s="1"/>
      <c r="F1123" s="1"/>
      <c r="G1123" s="1"/>
      <c r="H1123" s="11"/>
      <c r="I1123" s="11"/>
      <c r="J1123" s="11"/>
      <c r="K1123" s="2"/>
      <c r="L1123" s="2"/>
      <c r="M1123" s="1"/>
    </row>
    <row r="1124" spans="1:13" x14ac:dyDescent="0.2">
      <c r="A1124" s="1"/>
      <c r="B1124" s="1"/>
      <c r="C1124" s="16"/>
      <c r="D1124" s="1"/>
      <c r="E1124" s="1"/>
      <c r="F1124" s="1"/>
      <c r="G1124" s="1"/>
      <c r="H1124" s="11"/>
      <c r="I1124" s="11"/>
      <c r="J1124" s="11"/>
      <c r="K1124" s="2"/>
      <c r="L1124" s="2"/>
      <c r="M1124" s="1"/>
    </row>
    <row r="1125" spans="1:13" x14ac:dyDescent="0.2">
      <c r="A1125" s="1"/>
      <c r="B1125" s="1"/>
      <c r="C1125" s="16"/>
      <c r="D1125" s="1"/>
      <c r="E1125" s="1"/>
      <c r="F1125" s="1"/>
      <c r="G1125" s="1"/>
      <c r="H1125" s="11"/>
      <c r="I1125" s="11"/>
      <c r="J1125" s="11"/>
      <c r="K1125" s="2"/>
      <c r="L1125" s="2"/>
      <c r="M1125" s="1"/>
    </row>
    <row r="1126" spans="1:13" x14ac:dyDescent="0.2">
      <c r="A1126" s="1"/>
      <c r="B1126" s="1"/>
      <c r="C1126" s="16"/>
      <c r="D1126" s="1"/>
      <c r="E1126" s="1"/>
      <c r="F1126" s="1"/>
      <c r="G1126" s="1"/>
      <c r="H1126" s="11"/>
      <c r="I1126" s="11"/>
      <c r="J1126" s="11"/>
      <c r="K1126" s="2"/>
      <c r="L1126" s="2"/>
      <c r="M1126" s="1"/>
    </row>
    <row r="1127" spans="1:13" x14ac:dyDescent="0.2">
      <c r="A1127" s="1"/>
      <c r="B1127" s="1"/>
      <c r="C1127" s="16"/>
      <c r="D1127" s="1"/>
      <c r="E1127" s="1"/>
      <c r="F1127" s="1"/>
      <c r="G1127" s="1"/>
      <c r="H1127" s="11"/>
      <c r="I1127" s="11"/>
      <c r="J1127" s="11"/>
      <c r="K1127" s="2"/>
      <c r="L1127" s="2"/>
      <c r="M1127" s="1"/>
    </row>
    <row r="1128" spans="1:13" x14ac:dyDescent="0.2">
      <c r="A1128" s="1"/>
      <c r="B1128" s="1"/>
      <c r="C1128" s="16"/>
      <c r="D1128" s="1"/>
      <c r="E1128" s="1"/>
      <c r="F1128" s="1"/>
      <c r="G1128" s="1"/>
      <c r="H1128" s="11"/>
      <c r="I1128" s="11"/>
      <c r="J1128" s="11"/>
      <c r="K1128" s="2"/>
      <c r="L1128" s="2"/>
      <c r="M1128" s="1"/>
    </row>
    <row r="1129" spans="1:13" x14ac:dyDescent="0.2">
      <c r="A1129" s="1"/>
      <c r="B1129" s="1"/>
      <c r="C1129" s="16"/>
      <c r="D1129" s="1"/>
      <c r="E1129" s="1"/>
      <c r="F1129" s="1"/>
      <c r="G1129" s="1"/>
      <c r="H1129" s="11"/>
      <c r="I1129" s="11"/>
      <c r="J1129" s="11"/>
      <c r="K1129" s="2"/>
      <c r="L1129" s="2"/>
      <c r="M1129" s="1"/>
    </row>
    <row r="1130" spans="1:13" x14ac:dyDescent="0.2">
      <c r="A1130" s="1"/>
      <c r="B1130" s="1"/>
      <c r="C1130" s="16"/>
      <c r="D1130" s="1"/>
      <c r="E1130" s="1"/>
      <c r="F1130" s="1"/>
      <c r="G1130" s="1"/>
      <c r="H1130" s="11"/>
      <c r="I1130" s="11"/>
      <c r="J1130" s="11"/>
      <c r="K1130" s="2"/>
      <c r="L1130" s="2"/>
      <c r="M1130" s="1"/>
    </row>
    <row r="1131" spans="1:13" x14ac:dyDescent="0.2">
      <c r="A1131" s="1"/>
      <c r="B1131" s="1"/>
      <c r="C1131" s="16"/>
      <c r="D1131" s="1"/>
      <c r="E1131" s="1"/>
      <c r="F1131" s="1"/>
      <c r="G1131" s="1"/>
      <c r="H1131" s="11"/>
      <c r="I1131" s="11"/>
      <c r="J1131" s="11"/>
      <c r="K1131" s="2"/>
      <c r="L1131" s="2"/>
      <c r="M1131" s="1"/>
    </row>
    <row r="1132" spans="1:13" x14ac:dyDescent="0.2">
      <c r="A1132" s="1"/>
      <c r="B1132" s="1"/>
      <c r="C1132" s="16"/>
      <c r="D1132" s="1"/>
      <c r="E1132" s="1"/>
      <c r="F1132" s="1"/>
      <c r="G1132" s="1"/>
      <c r="H1132" s="11"/>
      <c r="I1132" s="11"/>
      <c r="J1132" s="11"/>
      <c r="K1132" s="2"/>
      <c r="L1132" s="2"/>
      <c r="M1132" s="1"/>
    </row>
    <row r="1133" spans="1:13" x14ac:dyDescent="0.2">
      <c r="A1133" s="1"/>
      <c r="B1133" s="1"/>
      <c r="C1133" s="16"/>
      <c r="D1133" s="1"/>
      <c r="E1133" s="1"/>
      <c r="F1133" s="1"/>
      <c r="G1133" s="1"/>
      <c r="H1133" s="11"/>
      <c r="I1133" s="11"/>
      <c r="J1133" s="11"/>
      <c r="K1133" s="2"/>
      <c r="L1133" s="2"/>
      <c r="M1133" s="1"/>
    </row>
    <row r="1134" spans="1:13" x14ac:dyDescent="0.2">
      <c r="A1134" s="1"/>
      <c r="B1134" s="1"/>
      <c r="C1134" s="16"/>
      <c r="D1134" s="1"/>
      <c r="E1134" s="1"/>
      <c r="F1134" s="1"/>
      <c r="G1134" s="1"/>
      <c r="H1134" s="11"/>
      <c r="I1134" s="11"/>
      <c r="J1134" s="11"/>
      <c r="K1134" s="2"/>
      <c r="L1134" s="2"/>
      <c r="M1134" s="1"/>
    </row>
    <row r="1135" spans="1:13" x14ac:dyDescent="0.2">
      <c r="A1135" s="1"/>
      <c r="B1135" s="1"/>
      <c r="C1135" s="16"/>
      <c r="D1135" s="1"/>
      <c r="E1135" s="1"/>
      <c r="F1135" s="1"/>
      <c r="G1135" s="1"/>
      <c r="H1135" s="11"/>
      <c r="I1135" s="11"/>
      <c r="J1135" s="11"/>
      <c r="K1135" s="2"/>
      <c r="L1135" s="2"/>
      <c r="M1135" s="1"/>
    </row>
    <row r="1136" spans="1:13" x14ac:dyDescent="0.2">
      <c r="A1136" s="1"/>
      <c r="B1136" s="1"/>
      <c r="C1136" s="16"/>
      <c r="D1136" s="1"/>
      <c r="E1136" s="1"/>
      <c r="F1136" s="1"/>
      <c r="G1136" s="1"/>
      <c r="H1136" s="11"/>
      <c r="I1136" s="11"/>
      <c r="J1136" s="11"/>
      <c r="K1136" s="2"/>
      <c r="L1136" s="2"/>
      <c r="M1136" s="1"/>
    </row>
    <row r="1137" spans="1:13" x14ac:dyDescent="0.2">
      <c r="A1137" s="1"/>
      <c r="B1137" s="1"/>
      <c r="C1137" s="16"/>
      <c r="D1137" s="1"/>
      <c r="E1137" s="1"/>
      <c r="F1137" s="1"/>
      <c r="G1137" s="1"/>
      <c r="H1137" s="11"/>
      <c r="I1137" s="11"/>
      <c r="J1137" s="11"/>
      <c r="K1137" s="2"/>
      <c r="L1137" s="2"/>
      <c r="M1137" s="1"/>
    </row>
    <row r="1138" spans="1:13" x14ac:dyDescent="0.2">
      <c r="A1138" s="1"/>
      <c r="B1138" s="1"/>
      <c r="C1138" s="16"/>
      <c r="D1138" s="1"/>
      <c r="E1138" s="1"/>
      <c r="F1138" s="1"/>
      <c r="G1138" s="1"/>
      <c r="H1138" s="11"/>
      <c r="I1138" s="11"/>
      <c r="J1138" s="11"/>
      <c r="K1138" s="2"/>
      <c r="L1138" s="2"/>
      <c r="M1138" s="1"/>
    </row>
    <row r="1139" spans="1:13" x14ac:dyDescent="0.2">
      <c r="A1139" s="1"/>
      <c r="B1139" s="1"/>
      <c r="C1139" s="16"/>
      <c r="D1139" s="1"/>
      <c r="E1139" s="1"/>
      <c r="F1139" s="1"/>
      <c r="G1139" s="1"/>
      <c r="H1139" s="11"/>
      <c r="I1139" s="11"/>
      <c r="J1139" s="11"/>
      <c r="K1139" s="2"/>
      <c r="L1139" s="2"/>
      <c r="M1139" s="1"/>
    </row>
    <row r="1140" spans="1:13" x14ac:dyDescent="0.2">
      <c r="A1140" s="1"/>
      <c r="B1140" s="1"/>
      <c r="C1140" s="16"/>
      <c r="D1140" s="1"/>
      <c r="E1140" s="1"/>
      <c r="F1140" s="1"/>
      <c r="G1140" s="1"/>
      <c r="H1140" s="11"/>
      <c r="I1140" s="11"/>
      <c r="J1140" s="11"/>
      <c r="K1140" s="2"/>
      <c r="L1140" s="2"/>
      <c r="M1140" s="1"/>
    </row>
    <row r="1141" spans="1:13" x14ac:dyDescent="0.2">
      <c r="A1141" s="1"/>
      <c r="B1141" s="1"/>
      <c r="C1141" s="16"/>
      <c r="D1141" s="1"/>
      <c r="E1141" s="1"/>
      <c r="F1141" s="1"/>
      <c r="G1141" s="1"/>
      <c r="H1141" s="11"/>
      <c r="I1141" s="11"/>
      <c r="J1141" s="11"/>
      <c r="K1141" s="2"/>
      <c r="L1141" s="2"/>
      <c r="M1141" s="1"/>
    </row>
    <row r="1142" spans="1:13" x14ac:dyDescent="0.2">
      <c r="A1142" s="1"/>
      <c r="B1142" s="1"/>
      <c r="C1142" s="16"/>
      <c r="D1142" s="1"/>
      <c r="E1142" s="1"/>
      <c r="F1142" s="1"/>
      <c r="G1142" s="1"/>
      <c r="H1142" s="11"/>
      <c r="I1142" s="11"/>
      <c r="J1142" s="11"/>
      <c r="K1142" s="2"/>
      <c r="L1142" s="2"/>
      <c r="M1142" s="1"/>
    </row>
    <row r="1143" spans="1:13" x14ac:dyDescent="0.2">
      <c r="A1143" s="1"/>
      <c r="B1143" s="1"/>
      <c r="C1143" s="16"/>
      <c r="D1143" s="1"/>
      <c r="E1143" s="1"/>
      <c r="F1143" s="1"/>
      <c r="G1143" s="1"/>
      <c r="H1143" s="11"/>
      <c r="I1143" s="11"/>
      <c r="J1143" s="11"/>
      <c r="K1143" s="2"/>
      <c r="L1143" s="2"/>
      <c r="M1143" s="1"/>
    </row>
    <row r="1144" spans="1:13" x14ac:dyDescent="0.2">
      <c r="A1144" s="1"/>
      <c r="B1144" s="1"/>
      <c r="C1144" s="16"/>
      <c r="D1144" s="1"/>
      <c r="E1144" s="1"/>
      <c r="F1144" s="1"/>
      <c r="G1144" s="1"/>
      <c r="H1144" s="11"/>
      <c r="I1144" s="11"/>
      <c r="J1144" s="11"/>
      <c r="K1144" s="2"/>
      <c r="L1144" s="2"/>
      <c r="M1144" s="1"/>
    </row>
    <row r="1145" spans="1:13" x14ac:dyDescent="0.2">
      <c r="A1145" s="1"/>
      <c r="B1145" s="1"/>
      <c r="C1145" s="16"/>
      <c r="D1145" s="1"/>
      <c r="E1145" s="1"/>
      <c r="F1145" s="1"/>
      <c r="G1145" s="1"/>
      <c r="H1145" s="11"/>
      <c r="I1145" s="11"/>
      <c r="J1145" s="11"/>
      <c r="K1145" s="2"/>
      <c r="L1145" s="2"/>
      <c r="M1145" s="1"/>
    </row>
    <row r="1146" spans="1:13" x14ac:dyDescent="0.2">
      <c r="A1146" s="1"/>
      <c r="B1146" s="1"/>
      <c r="C1146" s="16"/>
      <c r="D1146" s="1"/>
      <c r="E1146" s="1"/>
      <c r="F1146" s="1"/>
      <c r="G1146" s="1"/>
      <c r="H1146" s="11"/>
      <c r="I1146" s="11"/>
      <c r="J1146" s="11"/>
      <c r="K1146" s="2"/>
      <c r="L1146" s="2"/>
      <c r="M1146" s="1"/>
    </row>
    <row r="1147" spans="1:13" x14ac:dyDescent="0.2">
      <c r="A1147" s="1"/>
      <c r="B1147" s="1"/>
      <c r="C1147" s="16"/>
      <c r="D1147" s="1"/>
      <c r="E1147" s="1"/>
      <c r="F1147" s="1"/>
      <c r="G1147" s="1"/>
      <c r="H1147" s="11"/>
      <c r="I1147" s="11"/>
      <c r="J1147" s="11"/>
      <c r="K1147" s="2"/>
      <c r="L1147" s="2"/>
      <c r="M1147" s="1"/>
    </row>
    <row r="1148" spans="1:13" x14ac:dyDescent="0.2">
      <c r="A1148" s="1"/>
      <c r="B1148" s="1"/>
      <c r="C1148" s="16"/>
      <c r="D1148" s="1"/>
      <c r="E1148" s="1"/>
      <c r="F1148" s="1"/>
      <c r="G1148" s="1"/>
      <c r="H1148" s="11"/>
      <c r="I1148" s="11"/>
      <c r="J1148" s="11"/>
      <c r="K1148" s="2"/>
      <c r="L1148" s="2"/>
      <c r="M1148" s="1"/>
    </row>
    <row r="1149" spans="1:13" x14ac:dyDescent="0.2">
      <c r="A1149" s="1"/>
      <c r="B1149" s="1"/>
      <c r="C1149" s="16"/>
      <c r="D1149" s="1"/>
      <c r="E1149" s="1"/>
      <c r="F1149" s="1"/>
      <c r="G1149" s="1"/>
      <c r="H1149" s="11"/>
      <c r="I1149" s="11"/>
      <c r="J1149" s="11"/>
      <c r="K1149" s="2"/>
      <c r="L1149" s="2"/>
      <c r="M1149" s="1"/>
    </row>
    <row r="1150" spans="1:13" x14ac:dyDescent="0.2">
      <c r="A1150" s="1"/>
      <c r="B1150" s="1"/>
      <c r="C1150" s="16"/>
      <c r="D1150" s="1"/>
      <c r="E1150" s="1"/>
      <c r="F1150" s="1"/>
      <c r="G1150" s="1"/>
      <c r="H1150" s="11"/>
      <c r="I1150" s="11"/>
      <c r="J1150" s="11"/>
      <c r="K1150" s="2"/>
      <c r="L1150" s="2"/>
      <c r="M1150" s="1"/>
    </row>
    <row r="1151" spans="1:13" x14ac:dyDescent="0.2">
      <c r="A1151" s="1"/>
      <c r="B1151" s="1"/>
      <c r="C1151" s="16"/>
      <c r="D1151" s="1"/>
      <c r="E1151" s="1"/>
      <c r="F1151" s="1"/>
      <c r="G1151" s="1"/>
      <c r="H1151" s="11"/>
      <c r="I1151" s="11"/>
      <c r="J1151" s="11"/>
      <c r="K1151" s="2"/>
      <c r="L1151" s="2"/>
      <c r="M1151" s="1"/>
    </row>
    <row r="1152" spans="1:13" x14ac:dyDescent="0.2">
      <c r="A1152" s="1"/>
      <c r="B1152" s="1"/>
      <c r="C1152" s="16"/>
      <c r="D1152" s="1"/>
      <c r="E1152" s="1"/>
      <c r="F1152" s="1"/>
      <c r="G1152" s="1"/>
      <c r="H1152" s="11"/>
      <c r="I1152" s="11"/>
      <c r="J1152" s="11"/>
      <c r="K1152" s="2"/>
      <c r="L1152" s="2"/>
      <c r="M1152" s="1"/>
    </row>
    <row r="1153" spans="1:13" x14ac:dyDescent="0.2">
      <c r="A1153" s="1"/>
      <c r="B1153" s="1"/>
      <c r="C1153" s="16"/>
      <c r="D1153" s="1"/>
      <c r="E1153" s="1"/>
      <c r="F1153" s="1"/>
      <c r="G1153" s="1"/>
      <c r="H1153" s="11"/>
      <c r="I1153" s="11"/>
      <c r="J1153" s="11"/>
      <c r="K1153" s="2"/>
      <c r="L1153" s="2"/>
      <c r="M1153" s="1"/>
    </row>
    <row r="1154" spans="1:13" x14ac:dyDescent="0.2">
      <c r="A1154" s="1"/>
      <c r="B1154" s="1"/>
      <c r="C1154" s="16"/>
      <c r="D1154" s="1"/>
      <c r="E1154" s="1"/>
      <c r="F1154" s="1"/>
      <c r="G1154" s="1"/>
      <c r="H1154" s="11"/>
      <c r="I1154" s="11"/>
      <c r="J1154" s="11"/>
      <c r="K1154" s="2"/>
      <c r="L1154" s="2"/>
      <c r="M1154" s="1"/>
    </row>
    <row r="1155" spans="1:13" x14ac:dyDescent="0.2">
      <c r="A1155" s="1"/>
      <c r="B1155" s="1"/>
      <c r="C1155" s="16"/>
      <c r="D1155" s="1"/>
      <c r="E1155" s="1"/>
      <c r="F1155" s="1"/>
      <c r="G1155" s="1"/>
      <c r="H1155" s="11"/>
      <c r="I1155" s="11"/>
      <c r="J1155" s="11"/>
      <c r="K1155" s="2"/>
      <c r="L1155" s="2"/>
      <c r="M1155" s="1"/>
    </row>
    <row r="1156" spans="1:13" x14ac:dyDescent="0.2">
      <c r="A1156" s="1"/>
      <c r="B1156" s="1"/>
      <c r="C1156" s="16"/>
      <c r="D1156" s="1"/>
      <c r="E1156" s="1"/>
      <c r="F1156" s="1"/>
      <c r="G1156" s="1"/>
      <c r="H1156" s="11"/>
      <c r="I1156" s="11"/>
      <c r="J1156" s="11"/>
      <c r="K1156" s="2"/>
      <c r="L1156" s="2"/>
      <c r="M1156" s="1"/>
    </row>
    <row r="1157" spans="1:13" x14ac:dyDescent="0.2">
      <c r="A1157" s="1"/>
      <c r="B1157" s="1"/>
      <c r="C1157" s="16"/>
      <c r="D1157" s="1"/>
      <c r="E1157" s="1"/>
      <c r="F1157" s="1"/>
      <c r="G1157" s="1"/>
      <c r="H1157" s="11"/>
      <c r="I1157" s="11"/>
      <c r="J1157" s="11"/>
      <c r="K1157" s="2"/>
      <c r="L1157" s="2"/>
      <c r="M1157" s="1"/>
    </row>
    <row r="1158" spans="1:13" x14ac:dyDescent="0.2">
      <c r="A1158" s="1"/>
      <c r="B1158" s="1"/>
      <c r="C1158" s="16"/>
      <c r="D1158" s="1"/>
      <c r="E1158" s="1"/>
      <c r="F1158" s="1"/>
      <c r="G1158" s="1"/>
      <c r="H1158" s="11"/>
      <c r="I1158" s="11"/>
      <c r="J1158" s="11"/>
      <c r="K1158" s="2"/>
      <c r="L1158" s="2"/>
      <c r="M1158" s="1"/>
    </row>
    <row r="1159" spans="1:13" x14ac:dyDescent="0.2">
      <c r="A1159" s="1"/>
      <c r="B1159" s="1"/>
      <c r="C1159" s="16"/>
      <c r="D1159" s="1"/>
      <c r="E1159" s="1"/>
      <c r="F1159" s="1"/>
      <c r="G1159" s="1"/>
      <c r="H1159" s="11"/>
      <c r="I1159" s="11"/>
      <c r="J1159" s="11"/>
      <c r="K1159" s="2"/>
      <c r="L1159" s="2"/>
      <c r="M1159" s="1"/>
    </row>
    <row r="1160" spans="1:13" x14ac:dyDescent="0.2">
      <c r="A1160" s="1"/>
      <c r="B1160" s="1"/>
      <c r="C1160" s="16"/>
      <c r="D1160" s="1"/>
      <c r="E1160" s="1"/>
      <c r="F1160" s="1"/>
      <c r="G1160" s="1"/>
      <c r="H1160" s="11"/>
      <c r="I1160" s="11"/>
      <c r="J1160" s="11"/>
      <c r="K1160" s="2"/>
      <c r="L1160" s="2"/>
      <c r="M1160" s="1"/>
    </row>
    <row r="1161" spans="1:13" x14ac:dyDescent="0.2">
      <c r="A1161" s="1"/>
      <c r="B1161" s="1"/>
      <c r="C1161" s="16"/>
      <c r="D1161" s="1"/>
      <c r="E1161" s="1"/>
      <c r="F1161" s="1"/>
      <c r="G1161" s="1"/>
      <c r="H1161" s="11"/>
      <c r="I1161" s="11"/>
      <c r="J1161" s="11"/>
      <c r="K1161" s="2"/>
      <c r="L1161" s="2"/>
      <c r="M1161" s="1"/>
    </row>
    <row r="1162" spans="1:13" x14ac:dyDescent="0.2">
      <c r="A1162" s="1"/>
      <c r="B1162" s="1"/>
      <c r="C1162" s="16"/>
      <c r="D1162" s="1"/>
      <c r="E1162" s="1"/>
      <c r="F1162" s="1"/>
      <c r="G1162" s="1"/>
      <c r="H1162" s="11"/>
      <c r="I1162" s="11"/>
      <c r="J1162" s="11"/>
      <c r="K1162" s="2"/>
      <c r="L1162" s="2"/>
      <c r="M1162" s="1"/>
    </row>
    <row r="1163" spans="1:13" x14ac:dyDescent="0.2">
      <c r="A1163" s="1"/>
      <c r="B1163" s="1"/>
      <c r="C1163" s="16"/>
      <c r="D1163" s="1"/>
      <c r="E1163" s="1"/>
      <c r="F1163" s="1"/>
      <c r="G1163" s="1"/>
      <c r="H1163" s="11"/>
      <c r="I1163" s="11"/>
      <c r="J1163" s="11"/>
      <c r="K1163" s="2"/>
      <c r="L1163" s="2"/>
      <c r="M1163" s="1"/>
    </row>
    <row r="1164" spans="1:13" x14ac:dyDescent="0.2">
      <c r="A1164" s="1"/>
      <c r="B1164" s="1"/>
      <c r="C1164" s="16"/>
      <c r="D1164" s="1"/>
      <c r="E1164" s="1"/>
      <c r="F1164" s="1"/>
      <c r="G1164" s="1"/>
      <c r="H1164" s="11"/>
      <c r="I1164" s="11"/>
      <c r="J1164" s="11"/>
      <c r="K1164" s="2"/>
      <c r="L1164" s="2"/>
      <c r="M1164" s="1"/>
    </row>
    <row r="1165" spans="1:13" x14ac:dyDescent="0.2">
      <c r="A1165" s="1"/>
      <c r="B1165" s="1"/>
      <c r="C1165" s="16"/>
      <c r="D1165" s="1"/>
      <c r="E1165" s="1"/>
      <c r="F1165" s="1"/>
      <c r="G1165" s="1"/>
      <c r="H1165" s="11"/>
      <c r="I1165" s="11"/>
      <c r="J1165" s="11"/>
      <c r="K1165" s="2"/>
      <c r="L1165" s="2"/>
      <c r="M1165" s="1"/>
    </row>
    <row r="1166" spans="1:13" x14ac:dyDescent="0.2">
      <c r="A1166" s="1"/>
      <c r="B1166" s="1"/>
      <c r="C1166" s="16"/>
      <c r="D1166" s="1"/>
      <c r="E1166" s="1"/>
      <c r="F1166" s="1"/>
      <c r="G1166" s="1"/>
      <c r="H1166" s="11"/>
      <c r="I1166" s="11"/>
      <c r="J1166" s="11"/>
      <c r="K1166" s="2"/>
      <c r="L1166" s="2"/>
      <c r="M1166" s="1"/>
    </row>
    <row r="1167" spans="1:13" x14ac:dyDescent="0.2">
      <c r="A1167" s="1"/>
      <c r="B1167" s="1"/>
      <c r="C1167" s="16"/>
      <c r="D1167" s="1"/>
      <c r="E1167" s="1"/>
      <c r="F1167" s="1"/>
      <c r="G1167" s="1"/>
      <c r="H1167" s="11"/>
      <c r="I1167" s="11"/>
      <c r="J1167" s="11"/>
      <c r="K1167" s="2"/>
      <c r="L1167" s="2"/>
      <c r="M1167" s="1"/>
    </row>
    <row r="1168" spans="1:13" x14ac:dyDescent="0.2">
      <c r="A1168" s="1"/>
      <c r="B1168" s="1"/>
      <c r="C1168" s="16"/>
      <c r="D1168" s="1"/>
      <c r="E1168" s="1"/>
      <c r="F1168" s="1"/>
      <c r="G1168" s="1"/>
      <c r="H1168" s="11"/>
      <c r="I1168" s="11"/>
      <c r="J1168" s="11"/>
      <c r="K1168" s="2"/>
      <c r="L1168" s="2"/>
      <c r="M1168" s="1"/>
    </row>
    <row r="1169" spans="1:13" x14ac:dyDescent="0.2">
      <c r="A1169" s="1"/>
      <c r="B1169" s="1"/>
      <c r="C1169" s="16"/>
      <c r="D1169" s="1"/>
      <c r="E1169" s="1"/>
      <c r="F1169" s="1"/>
      <c r="G1169" s="1"/>
      <c r="H1169" s="11"/>
      <c r="I1169" s="11"/>
      <c r="J1169" s="11"/>
      <c r="K1169" s="2"/>
      <c r="L1169" s="2"/>
      <c r="M1169" s="1"/>
    </row>
    <row r="1170" spans="1:13" x14ac:dyDescent="0.2">
      <c r="A1170" s="1"/>
      <c r="B1170" s="1"/>
      <c r="C1170" s="16"/>
      <c r="D1170" s="1"/>
      <c r="E1170" s="1"/>
      <c r="F1170" s="1"/>
      <c r="G1170" s="1"/>
      <c r="H1170" s="11"/>
      <c r="I1170" s="11"/>
      <c r="J1170" s="11"/>
      <c r="K1170" s="2"/>
      <c r="L1170" s="2"/>
      <c r="M1170" s="1"/>
    </row>
    <row r="1171" spans="1:13" x14ac:dyDescent="0.2">
      <c r="A1171" s="1"/>
      <c r="B1171" s="1"/>
      <c r="C1171" s="16"/>
      <c r="D1171" s="1"/>
      <c r="E1171" s="1"/>
      <c r="F1171" s="1"/>
      <c r="G1171" s="1"/>
      <c r="H1171" s="11"/>
      <c r="I1171" s="11"/>
      <c r="J1171" s="11"/>
      <c r="K1171" s="2"/>
      <c r="L1171" s="2"/>
      <c r="M1171" s="1"/>
    </row>
    <row r="1172" spans="1:13" x14ac:dyDescent="0.2">
      <c r="A1172" s="1"/>
      <c r="B1172" s="1"/>
      <c r="C1172" s="16"/>
      <c r="D1172" s="1"/>
      <c r="E1172" s="1"/>
      <c r="F1172" s="1"/>
      <c r="G1172" s="1"/>
      <c r="H1172" s="11"/>
      <c r="I1172" s="11"/>
      <c r="J1172" s="11"/>
      <c r="K1172" s="2"/>
      <c r="L1172" s="2"/>
      <c r="M1172" s="1"/>
    </row>
    <row r="1173" spans="1:13" x14ac:dyDescent="0.2">
      <c r="A1173" s="1"/>
      <c r="B1173" s="1"/>
      <c r="C1173" s="16"/>
      <c r="D1173" s="1"/>
      <c r="E1173" s="1"/>
      <c r="F1173" s="1"/>
      <c r="G1173" s="1"/>
      <c r="H1173" s="11"/>
      <c r="I1173" s="11"/>
      <c r="J1173" s="11"/>
      <c r="K1173" s="2"/>
      <c r="L1173" s="2"/>
      <c r="M1173" s="1"/>
    </row>
    <row r="1174" spans="1:13" x14ac:dyDescent="0.2">
      <c r="A1174" s="1"/>
      <c r="B1174" s="1"/>
      <c r="C1174" s="16"/>
      <c r="D1174" s="1"/>
      <c r="E1174" s="1"/>
      <c r="F1174" s="1"/>
      <c r="G1174" s="1"/>
      <c r="H1174" s="11"/>
      <c r="I1174" s="11"/>
      <c r="J1174" s="11"/>
      <c r="K1174" s="2"/>
      <c r="L1174" s="2"/>
      <c r="M1174" s="1"/>
    </row>
    <row r="1175" spans="1:13" x14ac:dyDescent="0.2">
      <c r="A1175" s="1"/>
      <c r="B1175" s="1"/>
      <c r="C1175" s="16"/>
      <c r="D1175" s="1"/>
      <c r="E1175" s="1"/>
      <c r="F1175" s="1"/>
      <c r="G1175" s="1"/>
      <c r="H1175" s="11"/>
      <c r="I1175" s="11"/>
      <c r="J1175" s="11"/>
      <c r="K1175" s="2"/>
      <c r="L1175" s="2"/>
      <c r="M1175" s="1"/>
    </row>
    <row r="1176" spans="1:13" x14ac:dyDescent="0.2">
      <c r="A1176" s="1"/>
      <c r="B1176" s="1"/>
      <c r="C1176" s="16"/>
      <c r="D1176" s="1"/>
      <c r="E1176" s="1"/>
      <c r="F1176" s="1"/>
      <c r="G1176" s="1"/>
      <c r="H1176" s="11"/>
      <c r="I1176" s="11"/>
      <c r="J1176" s="11"/>
      <c r="K1176" s="2"/>
      <c r="L1176" s="2"/>
      <c r="M1176" s="1"/>
    </row>
    <row r="1177" spans="1:13" x14ac:dyDescent="0.2">
      <c r="A1177" s="1"/>
      <c r="B1177" s="1"/>
      <c r="C1177" s="16"/>
      <c r="D1177" s="1"/>
      <c r="E1177" s="1"/>
      <c r="F1177" s="1"/>
      <c r="G1177" s="1"/>
      <c r="H1177" s="11"/>
      <c r="I1177" s="11"/>
      <c r="J1177" s="11"/>
      <c r="K1177" s="2"/>
      <c r="L1177" s="2"/>
      <c r="M1177" s="1"/>
    </row>
    <row r="1178" spans="1:13" x14ac:dyDescent="0.2">
      <c r="A1178" s="1"/>
      <c r="B1178" s="1"/>
      <c r="C1178" s="16"/>
      <c r="D1178" s="1"/>
      <c r="E1178" s="1"/>
      <c r="F1178" s="1"/>
      <c r="G1178" s="1"/>
      <c r="H1178" s="11"/>
      <c r="I1178" s="11"/>
      <c r="J1178" s="11"/>
      <c r="K1178" s="2"/>
      <c r="L1178" s="2"/>
      <c r="M1178" s="1"/>
    </row>
    <row r="1179" spans="1:13" x14ac:dyDescent="0.2">
      <c r="A1179" s="1"/>
      <c r="B1179" s="1"/>
      <c r="C1179" s="16"/>
      <c r="D1179" s="1"/>
      <c r="E1179" s="1"/>
      <c r="F1179" s="1"/>
      <c r="G1179" s="1"/>
      <c r="H1179" s="11"/>
      <c r="I1179" s="11"/>
      <c r="J1179" s="11"/>
      <c r="K1179" s="2"/>
      <c r="L1179" s="2"/>
      <c r="M1179" s="1"/>
    </row>
    <row r="1180" spans="1:13" x14ac:dyDescent="0.2">
      <c r="A1180" s="1"/>
      <c r="B1180" s="1"/>
      <c r="C1180" s="16"/>
      <c r="D1180" s="1"/>
      <c r="E1180" s="1"/>
      <c r="F1180" s="1"/>
      <c r="G1180" s="1"/>
      <c r="H1180" s="11"/>
      <c r="I1180" s="11"/>
      <c r="J1180" s="11"/>
      <c r="K1180" s="2"/>
      <c r="L1180" s="2"/>
      <c r="M1180" s="1"/>
    </row>
    <row r="1181" spans="1:13" x14ac:dyDescent="0.2">
      <c r="A1181" s="1"/>
      <c r="B1181" s="1"/>
      <c r="C1181" s="16"/>
      <c r="D1181" s="1"/>
      <c r="E1181" s="1"/>
      <c r="F1181" s="1"/>
      <c r="G1181" s="1"/>
      <c r="H1181" s="11"/>
      <c r="I1181" s="11"/>
      <c r="J1181" s="11"/>
      <c r="K1181" s="2"/>
      <c r="L1181" s="2"/>
      <c r="M1181" s="1"/>
    </row>
    <row r="1182" spans="1:13" x14ac:dyDescent="0.2">
      <c r="A1182" s="1"/>
      <c r="B1182" s="1"/>
      <c r="C1182" s="16"/>
      <c r="D1182" s="1"/>
      <c r="E1182" s="1"/>
      <c r="F1182" s="1"/>
      <c r="G1182" s="1"/>
      <c r="H1182" s="11"/>
      <c r="I1182" s="11"/>
      <c r="J1182" s="11"/>
      <c r="K1182" s="2"/>
      <c r="L1182" s="2"/>
      <c r="M1182" s="1"/>
    </row>
    <row r="1183" spans="1:13" x14ac:dyDescent="0.2">
      <c r="A1183" s="1"/>
      <c r="B1183" s="1"/>
      <c r="C1183" s="16"/>
      <c r="D1183" s="1"/>
      <c r="E1183" s="1"/>
      <c r="F1183" s="1"/>
      <c r="G1183" s="1"/>
      <c r="H1183" s="11"/>
      <c r="I1183" s="11"/>
      <c r="J1183" s="11"/>
      <c r="K1183" s="2"/>
      <c r="L1183" s="2"/>
      <c r="M1183" s="1"/>
    </row>
    <row r="1184" spans="1:13" x14ac:dyDescent="0.2">
      <c r="A1184" s="1"/>
      <c r="B1184" s="1"/>
      <c r="C1184" s="16"/>
      <c r="D1184" s="1"/>
      <c r="E1184" s="1"/>
      <c r="F1184" s="1"/>
      <c r="G1184" s="1"/>
      <c r="H1184" s="11"/>
      <c r="I1184" s="11"/>
      <c r="J1184" s="11"/>
      <c r="K1184" s="2"/>
      <c r="L1184" s="2"/>
      <c r="M1184" s="1"/>
    </row>
    <row r="1185" spans="1:13" x14ac:dyDescent="0.2">
      <c r="A1185" s="1"/>
      <c r="B1185" s="1"/>
      <c r="C1185" s="16"/>
      <c r="D1185" s="1"/>
      <c r="E1185" s="1"/>
      <c r="F1185" s="1"/>
      <c r="G1185" s="1"/>
      <c r="H1185" s="11"/>
      <c r="I1185" s="11"/>
      <c r="J1185" s="11"/>
      <c r="K1185" s="2"/>
      <c r="L1185" s="2"/>
      <c r="M1185" s="1"/>
    </row>
    <row r="1186" spans="1:13" x14ac:dyDescent="0.2">
      <c r="A1186" s="1"/>
      <c r="B1186" s="1"/>
      <c r="C1186" s="16"/>
      <c r="D1186" s="1"/>
      <c r="E1186" s="1"/>
      <c r="F1186" s="1"/>
      <c r="G1186" s="1"/>
      <c r="H1186" s="11"/>
      <c r="I1186" s="11"/>
      <c r="J1186" s="11"/>
      <c r="K1186" s="2"/>
      <c r="L1186" s="2"/>
      <c r="M1186" s="1"/>
    </row>
    <row r="1187" spans="1:13" x14ac:dyDescent="0.2">
      <c r="A1187" s="1"/>
      <c r="B1187" s="1"/>
      <c r="C1187" s="16"/>
      <c r="D1187" s="1"/>
      <c r="E1187" s="1"/>
      <c r="F1187" s="1"/>
      <c r="G1187" s="1"/>
      <c r="H1187" s="11"/>
      <c r="I1187" s="11"/>
      <c r="J1187" s="11"/>
      <c r="K1187" s="2"/>
      <c r="L1187" s="2"/>
      <c r="M1187" s="1"/>
    </row>
    <row r="1188" spans="1:13" x14ac:dyDescent="0.2">
      <c r="A1188" s="1"/>
      <c r="B1188" s="1"/>
      <c r="C1188" s="16"/>
      <c r="D1188" s="1"/>
      <c r="E1188" s="1"/>
      <c r="F1188" s="1"/>
      <c r="G1188" s="1"/>
      <c r="H1188" s="11"/>
      <c r="I1188" s="11"/>
      <c r="J1188" s="11"/>
      <c r="K1188" s="2"/>
      <c r="L1188" s="2"/>
      <c r="M1188" s="1"/>
    </row>
    <row r="1189" spans="1:13" x14ac:dyDescent="0.2">
      <c r="A1189" s="1"/>
      <c r="B1189" s="1"/>
      <c r="C1189" s="16"/>
      <c r="D1189" s="1"/>
      <c r="E1189" s="1"/>
      <c r="F1189" s="1"/>
      <c r="G1189" s="1"/>
      <c r="H1189" s="11"/>
      <c r="I1189" s="11"/>
      <c r="J1189" s="11"/>
      <c r="K1189" s="2"/>
      <c r="L1189" s="2"/>
      <c r="M1189" s="1"/>
    </row>
    <row r="1190" spans="1:13" x14ac:dyDescent="0.2">
      <c r="A1190" s="1"/>
      <c r="B1190" s="1"/>
      <c r="C1190" s="16"/>
      <c r="D1190" s="1"/>
      <c r="E1190" s="1"/>
      <c r="F1190" s="1"/>
      <c r="G1190" s="1"/>
      <c r="H1190" s="11"/>
      <c r="I1190" s="11"/>
      <c r="J1190" s="11"/>
      <c r="K1190" s="2"/>
      <c r="L1190" s="2"/>
      <c r="M1190" s="1"/>
    </row>
    <row r="1191" spans="1:13" x14ac:dyDescent="0.2">
      <c r="A1191" s="1"/>
      <c r="B1191" s="1"/>
      <c r="C1191" s="16"/>
      <c r="D1191" s="1"/>
      <c r="E1191" s="1"/>
      <c r="F1191" s="1"/>
      <c r="G1191" s="1"/>
      <c r="H1191" s="11"/>
      <c r="I1191" s="11"/>
      <c r="J1191" s="11"/>
      <c r="K1191" s="2"/>
      <c r="L1191" s="2"/>
      <c r="M1191" s="1"/>
    </row>
    <row r="1192" spans="1:13" x14ac:dyDescent="0.2">
      <c r="A1192" s="1"/>
      <c r="B1192" s="1"/>
      <c r="C1192" s="16"/>
      <c r="D1192" s="1"/>
      <c r="E1192" s="1"/>
      <c r="F1192" s="1"/>
      <c r="G1192" s="1"/>
      <c r="H1192" s="11"/>
      <c r="I1192" s="11"/>
      <c r="J1192" s="11"/>
      <c r="K1192" s="2"/>
      <c r="L1192" s="2"/>
      <c r="M1192" s="1"/>
    </row>
    <row r="1193" spans="1:13" x14ac:dyDescent="0.2">
      <c r="A1193" s="1"/>
      <c r="B1193" s="1"/>
      <c r="C1193" s="16"/>
      <c r="D1193" s="1"/>
      <c r="E1193" s="1"/>
      <c r="F1193" s="1"/>
      <c r="G1193" s="1"/>
      <c r="H1193" s="11"/>
      <c r="I1193" s="11"/>
      <c r="J1193" s="11"/>
      <c r="K1193" s="2"/>
      <c r="L1193" s="2"/>
      <c r="M1193" s="1"/>
    </row>
    <row r="1194" spans="1:13" x14ac:dyDescent="0.2">
      <c r="A1194" s="1"/>
      <c r="B1194" s="1"/>
      <c r="C1194" s="16"/>
      <c r="D1194" s="1"/>
      <c r="E1194" s="1"/>
      <c r="F1194" s="1"/>
      <c r="G1194" s="1"/>
      <c r="H1194" s="11"/>
      <c r="I1194" s="11"/>
      <c r="J1194" s="11"/>
      <c r="K1194" s="2"/>
      <c r="L1194" s="2"/>
      <c r="M1194" s="1"/>
    </row>
    <row r="1195" spans="1:13" x14ac:dyDescent="0.2">
      <c r="A1195" s="1"/>
      <c r="B1195" s="1"/>
      <c r="C1195" s="16"/>
      <c r="D1195" s="1"/>
      <c r="E1195" s="1"/>
      <c r="F1195" s="1"/>
      <c r="G1195" s="1"/>
      <c r="H1195" s="11"/>
      <c r="I1195" s="11"/>
      <c r="J1195" s="11"/>
      <c r="K1195" s="2"/>
      <c r="L1195" s="2"/>
      <c r="M1195" s="1"/>
    </row>
    <row r="1196" spans="1:13" x14ac:dyDescent="0.2">
      <c r="A1196" s="1"/>
      <c r="B1196" s="1"/>
      <c r="C1196" s="16"/>
      <c r="D1196" s="1"/>
      <c r="E1196" s="1"/>
      <c r="F1196" s="1"/>
      <c r="G1196" s="1"/>
      <c r="H1196" s="11"/>
      <c r="I1196" s="11"/>
      <c r="J1196" s="11"/>
      <c r="K1196" s="2"/>
      <c r="L1196" s="2"/>
      <c r="M1196" s="1"/>
    </row>
    <row r="1197" spans="1:13" x14ac:dyDescent="0.2">
      <c r="A1197" s="1"/>
      <c r="B1197" s="1"/>
      <c r="C1197" s="16"/>
      <c r="D1197" s="1"/>
      <c r="E1197" s="1"/>
      <c r="F1197" s="1"/>
      <c r="G1197" s="1"/>
      <c r="H1197" s="11"/>
      <c r="I1197" s="11"/>
      <c r="J1197" s="11"/>
      <c r="K1197" s="2"/>
      <c r="L1197" s="2"/>
      <c r="M1197" s="1"/>
    </row>
    <row r="1198" spans="1:13" x14ac:dyDescent="0.2">
      <c r="A1198" s="1"/>
      <c r="B1198" s="1"/>
      <c r="C1198" s="16"/>
      <c r="D1198" s="1"/>
      <c r="E1198" s="1"/>
      <c r="F1198" s="1"/>
      <c r="G1198" s="1"/>
      <c r="H1198" s="11"/>
      <c r="I1198" s="11"/>
      <c r="J1198" s="11"/>
      <c r="K1198" s="2"/>
      <c r="L1198" s="2"/>
      <c r="M1198" s="1"/>
    </row>
    <row r="1199" spans="1:13" x14ac:dyDescent="0.2">
      <c r="A1199" s="1"/>
      <c r="B1199" s="1"/>
      <c r="C1199" s="16"/>
      <c r="D1199" s="1"/>
      <c r="E1199" s="1"/>
      <c r="F1199" s="1"/>
      <c r="G1199" s="1"/>
      <c r="H1199" s="11"/>
      <c r="I1199" s="11"/>
      <c r="J1199" s="11"/>
      <c r="K1199" s="2"/>
      <c r="L1199" s="2"/>
      <c r="M1199" s="1"/>
    </row>
    <row r="1200" spans="1:13" x14ac:dyDescent="0.2">
      <c r="A1200" s="1"/>
      <c r="B1200" s="1"/>
      <c r="C1200" s="16"/>
      <c r="D1200" s="1"/>
      <c r="E1200" s="1"/>
      <c r="F1200" s="1"/>
      <c r="G1200" s="1"/>
      <c r="H1200" s="11"/>
      <c r="I1200" s="11"/>
      <c r="J1200" s="11"/>
      <c r="K1200" s="2"/>
      <c r="L1200" s="2"/>
      <c r="M1200" s="1"/>
    </row>
    <row r="1201" spans="1:13" x14ac:dyDescent="0.2">
      <c r="A1201" s="1"/>
      <c r="B1201" s="1"/>
      <c r="C1201" s="16"/>
      <c r="D1201" s="1"/>
      <c r="E1201" s="1"/>
      <c r="F1201" s="1"/>
      <c r="G1201" s="1"/>
      <c r="H1201" s="11"/>
      <c r="I1201" s="11"/>
      <c r="J1201" s="11"/>
      <c r="K1201" s="2"/>
      <c r="L1201" s="2"/>
      <c r="M1201" s="1"/>
    </row>
    <row r="1202" spans="1:13" x14ac:dyDescent="0.2">
      <c r="A1202" s="1"/>
      <c r="B1202" s="1"/>
      <c r="C1202" s="16"/>
      <c r="D1202" s="1"/>
      <c r="E1202" s="1"/>
      <c r="F1202" s="1"/>
      <c r="G1202" s="1"/>
      <c r="H1202" s="11"/>
      <c r="I1202" s="11"/>
      <c r="J1202" s="11"/>
      <c r="K1202" s="2"/>
      <c r="L1202" s="2"/>
      <c r="M1202" s="1"/>
    </row>
    <row r="1203" spans="1:13" x14ac:dyDescent="0.2">
      <c r="A1203" s="1"/>
      <c r="B1203" s="1"/>
      <c r="C1203" s="16"/>
      <c r="D1203" s="1"/>
      <c r="E1203" s="1"/>
      <c r="F1203" s="1"/>
      <c r="G1203" s="1"/>
      <c r="H1203" s="11"/>
      <c r="I1203" s="11"/>
      <c r="J1203" s="11"/>
      <c r="K1203" s="2"/>
      <c r="L1203" s="2"/>
      <c r="M1203" s="1"/>
    </row>
    <row r="1204" spans="1:13" x14ac:dyDescent="0.2">
      <c r="A1204" s="1"/>
      <c r="B1204" s="1"/>
      <c r="C1204" s="16"/>
      <c r="D1204" s="1"/>
      <c r="E1204" s="1"/>
      <c r="F1204" s="1"/>
      <c r="G1204" s="1"/>
      <c r="H1204" s="11"/>
      <c r="I1204" s="11"/>
      <c r="J1204" s="11"/>
      <c r="K1204" s="2"/>
      <c r="L1204" s="2"/>
      <c r="M1204" s="1"/>
    </row>
    <row r="1205" spans="1:13" x14ac:dyDescent="0.2">
      <c r="A1205" s="1"/>
      <c r="B1205" s="1"/>
      <c r="C1205" s="16"/>
      <c r="D1205" s="1"/>
      <c r="E1205" s="1"/>
      <c r="F1205" s="1"/>
      <c r="G1205" s="1"/>
      <c r="H1205" s="11"/>
      <c r="I1205" s="11"/>
      <c r="J1205" s="11"/>
      <c r="K1205" s="2"/>
      <c r="L1205" s="2"/>
      <c r="M1205" s="1"/>
    </row>
    <row r="1206" spans="1:13" x14ac:dyDescent="0.2">
      <c r="A1206" s="1"/>
      <c r="B1206" s="1"/>
      <c r="C1206" s="16"/>
      <c r="D1206" s="1"/>
      <c r="E1206" s="1"/>
      <c r="F1206" s="1"/>
      <c r="G1206" s="1"/>
      <c r="H1206" s="11"/>
      <c r="I1206" s="11"/>
      <c r="J1206" s="11"/>
      <c r="K1206" s="2"/>
      <c r="L1206" s="2"/>
      <c r="M1206" s="1"/>
    </row>
    <row r="1207" spans="1:13" x14ac:dyDescent="0.2">
      <c r="A1207" s="1"/>
      <c r="B1207" s="1"/>
      <c r="C1207" s="16"/>
      <c r="D1207" s="1"/>
      <c r="E1207" s="1"/>
      <c r="F1207" s="1"/>
      <c r="G1207" s="1"/>
      <c r="H1207" s="11"/>
      <c r="I1207" s="11"/>
      <c r="J1207" s="11"/>
      <c r="K1207" s="2"/>
      <c r="L1207" s="2"/>
      <c r="M1207" s="1"/>
    </row>
    <row r="1208" spans="1:13" x14ac:dyDescent="0.2">
      <c r="A1208" s="1"/>
      <c r="B1208" s="1"/>
      <c r="C1208" s="16"/>
      <c r="D1208" s="1"/>
      <c r="E1208" s="1"/>
      <c r="F1208" s="1"/>
      <c r="G1208" s="1"/>
      <c r="H1208" s="11"/>
      <c r="I1208" s="11"/>
      <c r="J1208" s="11"/>
      <c r="K1208" s="2"/>
      <c r="L1208" s="2"/>
      <c r="M1208" s="1"/>
    </row>
    <row r="1209" spans="1:13" x14ac:dyDescent="0.2">
      <c r="A1209" s="1"/>
      <c r="B1209" s="1"/>
      <c r="C1209" s="16"/>
      <c r="D1209" s="1"/>
      <c r="E1209" s="1"/>
      <c r="F1209" s="1"/>
      <c r="G1209" s="1"/>
      <c r="H1209" s="11"/>
      <c r="I1209" s="11"/>
      <c r="J1209" s="11"/>
      <c r="K1209" s="2"/>
      <c r="L1209" s="2"/>
      <c r="M1209" s="1"/>
    </row>
    <row r="1210" spans="1:13" x14ac:dyDescent="0.2">
      <c r="A1210" s="1"/>
      <c r="B1210" s="1"/>
      <c r="C1210" s="16"/>
      <c r="D1210" s="1"/>
      <c r="E1210" s="1"/>
      <c r="F1210" s="1"/>
      <c r="G1210" s="1"/>
      <c r="H1210" s="11"/>
      <c r="I1210" s="11"/>
      <c r="J1210" s="11"/>
      <c r="K1210" s="2"/>
      <c r="L1210" s="2"/>
      <c r="M1210" s="1"/>
    </row>
    <row r="1211" spans="1:13" x14ac:dyDescent="0.2">
      <c r="A1211" s="1"/>
      <c r="B1211" s="1"/>
      <c r="C1211" s="16"/>
      <c r="D1211" s="1"/>
      <c r="E1211" s="1"/>
      <c r="F1211" s="1"/>
      <c r="G1211" s="1"/>
      <c r="H1211" s="11"/>
      <c r="I1211" s="11"/>
      <c r="J1211" s="11"/>
      <c r="K1211" s="2"/>
      <c r="L1211" s="2"/>
      <c r="M1211" s="1"/>
    </row>
    <row r="1212" spans="1:13" x14ac:dyDescent="0.2">
      <c r="A1212" s="1"/>
      <c r="B1212" s="1"/>
      <c r="C1212" s="16"/>
      <c r="D1212" s="1"/>
      <c r="E1212" s="1"/>
      <c r="F1212" s="1"/>
      <c r="G1212" s="1"/>
      <c r="H1212" s="11"/>
      <c r="I1212" s="11"/>
      <c r="J1212" s="11"/>
      <c r="K1212" s="2"/>
      <c r="L1212" s="2"/>
      <c r="M1212" s="1"/>
    </row>
    <row r="1213" spans="1:13" x14ac:dyDescent="0.2">
      <c r="A1213" s="1"/>
      <c r="B1213" s="1"/>
      <c r="C1213" s="16"/>
      <c r="D1213" s="1"/>
      <c r="E1213" s="1"/>
      <c r="F1213" s="1"/>
      <c r="G1213" s="1"/>
      <c r="H1213" s="11"/>
      <c r="I1213" s="11"/>
      <c r="J1213" s="11"/>
      <c r="K1213" s="2"/>
      <c r="L1213" s="2"/>
      <c r="M1213" s="1"/>
    </row>
    <row r="1214" spans="1:13" x14ac:dyDescent="0.2">
      <c r="A1214" s="1"/>
      <c r="B1214" s="1"/>
      <c r="C1214" s="16"/>
      <c r="D1214" s="1"/>
      <c r="E1214" s="1"/>
      <c r="F1214" s="1"/>
      <c r="G1214" s="1"/>
      <c r="H1214" s="11"/>
      <c r="I1214" s="11"/>
      <c r="J1214" s="11"/>
      <c r="K1214" s="2"/>
      <c r="L1214" s="2"/>
      <c r="M1214" s="1"/>
    </row>
    <row r="1215" spans="1:13" x14ac:dyDescent="0.2">
      <c r="A1215" s="1"/>
      <c r="B1215" s="1"/>
      <c r="C1215" s="16"/>
      <c r="D1215" s="1"/>
      <c r="E1215" s="1"/>
      <c r="F1215" s="1"/>
      <c r="G1215" s="1"/>
      <c r="H1215" s="11"/>
      <c r="I1215" s="11"/>
      <c r="J1215" s="11"/>
      <c r="K1215" s="2"/>
      <c r="L1215" s="2"/>
      <c r="M1215" s="1"/>
    </row>
    <row r="1216" spans="1:13" x14ac:dyDescent="0.2">
      <c r="A1216" s="1"/>
      <c r="B1216" s="1"/>
      <c r="C1216" s="16"/>
      <c r="D1216" s="1"/>
      <c r="E1216" s="1"/>
      <c r="F1216" s="1"/>
      <c r="G1216" s="1"/>
      <c r="H1216" s="11"/>
      <c r="I1216" s="11"/>
      <c r="J1216" s="11"/>
      <c r="K1216" s="2"/>
      <c r="L1216" s="2"/>
      <c r="M1216" s="1"/>
    </row>
    <row r="1217" spans="1:13" x14ac:dyDescent="0.2">
      <c r="A1217" s="1"/>
      <c r="B1217" s="1"/>
      <c r="C1217" s="16"/>
      <c r="D1217" s="1"/>
      <c r="E1217" s="1"/>
      <c r="F1217" s="1"/>
      <c r="G1217" s="1"/>
      <c r="H1217" s="11"/>
      <c r="I1217" s="11"/>
      <c r="J1217" s="11"/>
      <c r="K1217" s="2"/>
      <c r="L1217" s="2"/>
      <c r="M1217" s="1"/>
    </row>
    <row r="1218" spans="1:13" x14ac:dyDescent="0.2">
      <c r="A1218" s="1"/>
      <c r="B1218" s="1"/>
      <c r="C1218" s="16"/>
      <c r="D1218" s="1"/>
      <c r="E1218" s="1"/>
      <c r="F1218" s="1"/>
      <c r="G1218" s="1"/>
      <c r="H1218" s="11"/>
      <c r="I1218" s="11"/>
      <c r="J1218" s="11"/>
      <c r="K1218" s="2"/>
      <c r="L1218" s="2"/>
      <c r="M1218" s="1"/>
    </row>
    <row r="1219" spans="1:13" x14ac:dyDescent="0.2">
      <c r="A1219" s="1"/>
      <c r="B1219" s="1"/>
      <c r="C1219" s="16"/>
      <c r="D1219" s="1"/>
      <c r="E1219" s="1"/>
      <c r="F1219" s="1"/>
      <c r="G1219" s="1"/>
      <c r="H1219" s="11"/>
      <c r="I1219" s="11"/>
      <c r="J1219" s="11"/>
      <c r="K1219" s="2"/>
      <c r="L1219" s="2"/>
      <c r="M1219" s="1"/>
    </row>
    <row r="1220" spans="1:13" x14ac:dyDescent="0.2">
      <c r="A1220" s="1"/>
      <c r="B1220" s="1"/>
      <c r="C1220" s="16"/>
      <c r="D1220" s="1"/>
      <c r="E1220" s="1"/>
      <c r="F1220" s="1"/>
      <c r="G1220" s="1"/>
      <c r="H1220" s="11"/>
      <c r="I1220" s="11"/>
      <c r="J1220" s="11"/>
      <c r="K1220" s="2"/>
      <c r="L1220" s="2"/>
      <c r="M1220" s="1"/>
    </row>
    <row r="1221" spans="1:13" x14ac:dyDescent="0.2">
      <c r="A1221" s="1"/>
      <c r="B1221" s="1"/>
      <c r="C1221" s="16"/>
      <c r="D1221" s="1"/>
      <c r="E1221" s="1"/>
      <c r="F1221" s="1"/>
      <c r="G1221" s="1"/>
      <c r="H1221" s="11"/>
      <c r="I1221" s="11"/>
      <c r="J1221" s="11"/>
      <c r="K1221" s="2"/>
      <c r="L1221" s="2"/>
      <c r="M1221" s="1"/>
    </row>
    <row r="1222" spans="1:13" x14ac:dyDescent="0.2">
      <c r="A1222" s="1"/>
      <c r="B1222" s="1"/>
      <c r="C1222" s="16"/>
      <c r="D1222" s="1"/>
      <c r="E1222" s="1"/>
      <c r="F1222" s="1"/>
      <c r="G1222" s="1"/>
      <c r="H1222" s="11"/>
      <c r="I1222" s="11"/>
      <c r="J1222" s="11"/>
      <c r="K1222" s="2"/>
      <c r="L1222" s="2"/>
      <c r="M1222" s="1"/>
    </row>
    <row r="1223" spans="1:13" x14ac:dyDescent="0.2">
      <c r="A1223" s="1"/>
      <c r="B1223" s="1"/>
      <c r="C1223" s="16"/>
      <c r="D1223" s="1"/>
      <c r="E1223" s="1"/>
      <c r="F1223" s="1"/>
      <c r="G1223" s="1"/>
      <c r="H1223" s="11"/>
      <c r="I1223" s="11"/>
      <c r="J1223" s="11"/>
      <c r="K1223" s="2"/>
      <c r="L1223" s="2"/>
      <c r="M1223" s="1"/>
    </row>
    <row r="1224" spans="1:13" x14ac:dyDescent="0.2">
      <c r="A1224" s="1"/>
      <c r="B1224" s="1"/>
      <c r="C1224" s="16"/>
      <c r="D1224" s="1"/>
      <c r="E1224" s="1"/>
      <c r="F1224" s="1"/>
      <c r="G1224" s="1"/>
      <c r="H1224" s="11"/>
      <c r="I1224" s="11"/>
      <c r="J1224" s="11"/>
      <c r="K1224" s="2"/>
      <c r="L1224" s="2"/>
      <c r="M1224" s="1"/>
    </row>
    <row r="1225" spans="1:13" x14ac:dyDescent="0.2">
      <c r="A1225" s="1"/>
      <c r="B1225" s="1"/>
      <c r="C1225" s="16"/>
      <c r="D1225" s="1"/>
      <c r="E1225" s="1"/>
      <c r="F1225" s="1"/>
      <c r="G1225" s="1"/>
      <c r="H1225" s="11"/>
      <c r="I1225" s="11"/>
      <c r="J1225" s="11"/>
      <c r="K1225" s="2"/>
      <c r="L1225" s="2"/>
      <c r="M1225" s="1"/>
    </row>
    <row r="1226" spans="1:13" x14ac:dyDescent="0.2">
      <c r="A1226" s="1"/>
      <c r="B1226" s="1"/>
      <c r="C1226" s="16"/>
      <c r="D1226" s="1"/>
      <c r="E1226" s="1"/>
      <c r="F1226" s="1"/>
      <c r="G1226" s="1"/>
      <c r="H1226" s="11"/>
      <c r="I1226" s="11"/>
      <c r="J1226" s="11"/>
      <c r="K1226" s="2"/>
      <c r="L1226" s="2"/>
      <c r="M1226" s="1"/>
    </row>
    <row r="1227" spans="1:13" x14ac:dyDescent="0.2">
      <c r="A1227" s="1"/>
      <c r="B1227" s="1"/>
      <c r="C1227" s="16"/>
      <c r="D1227" s="1"/>
      <c r="E1227" s="1"/>
      <c r="F1227" s="1"/>
      <c r="G1227" s="1"/>
      <c r="H1227" s="11"/>
      <c r="I1227" s="11"/>
      <c r="J1227" s="11"/>
      <c r="K1227" s="2"/>
      <c r="L1227" s="2"/>
      <c r="M1227" s="1"/>
    </row>
    <row r="1228" spans="1:13" x14ac:dyDescent="0.2">
      <c r="A1228" s="1"/>
      <c r="B1228" s="1"/>
      <c r="C1228" s="16"/>
      <c r="D1228" s="1"/>
      <c r="E1228" s="1"/>
      <c r="F1228" s="1"/>
      <c r="G1228" s="1"/>
      <c r="H1228" s="11"/>
      <c r="I1228" s="11"/>
      <c r="J1228" s="11"/>
      <c r="K1228" s="2"/>
      <c r="L1228" s="2"/>
      <c r="M1228" s="1"/>
    </row>
    <row r="1229" spans="1:13" x14ac:dyDescent="0.2">
      <c r="A1229" s="1"/>
      <c r="B1229" s="1"/>
      <c r="C1229" s="16"/>
      <c r="D1229" s="1"/>
      <c r="E1229" s="1"/>
      <c r="F1229" s="1"/>
      <c r="G1229" s="1"/>
      <c r="H1229" s="11"/>
      <c r="I1229" s="11"/>
      <c r="J1229" s="11"/>
      <c r="K1229" s="2"/>
      <c r="L1229" s="2"/>
      <c r="M1229" s="1"/>
    </row>
    <row r="1230" spans="1:13" x14ac:dyDescent="0.2">
      <c r="A1230" s="1"/>
      <c r="B1230" s="1"/>
      <c r="C1230" s="16"/>
      <c r="D1230" s="1"/>
      <c r="E1230" s="1"/>
      <c r="F1230" s="1"/>
      <c r="G1230" s="1"/>
      <c r="H1230" s="11"/>
      <c r="I1230" s="11"/>
      <c r="J1230" s="11"/>
      <c r="K1230" s="2"/>
      <c r="L1230" s="2"/>
      <c r="M1230" s="1"/>
    </row>
    <row r="1231" spans="1:13" x14ac:dyDescent="0.2">
      <c r="A1231" s="1"/>
      <c r="B1231" s="1"/>
      <c r="C1231" s="16"/>
      <c r="D1231" s="1"/>
      <c r="E1231" s="1"/>
      <c r="F1231" s="1"/>
      <c r="G1231" s="1"/>
      <c r="H1231" s="11"/>
      <c r="I1231" s="11"/>
      <c r="J1231" s="11"/>
      <c r="K1231" s="2"/>
      <c r="L1231" s="2"/>
      <c r="M1231" s="1"/>
    </row>
    <row r="1232" spans="1:13" x14ac:dyDescent="0.2">
      <c r="A1232" s="1"/>
      <c r="B1232" s="1"/>
      <c r="C1232" s="16"/>
      <c r="D1232" s="1"/>
      <c r="E1232" s="1"/>
      <c r="F1232" s="1"/>
      <c r="G1232" s="1"/>
      <c r="H1232" s="11"/>
      <c r="I1232" s="11"/>
      <c r="J1232" s="11"/>
      <c r="K1232" s="2"/>
      <c r="L1232" s="2"/>
      <c r="M1232" s="1"/>
    </row>
    <row r="1233" spans="1:13" x14ac:dyDescent="0.2">
      <c r="A1233" s="1"/>
      <c r="B1233" s="1"/>
      <c r="C1233" s="16"/>
      <c r="D1233" s="1"/>
      <c r="E1233" s="1"/>
      <c r="F1233" s="1"/>
      <c r="G1233" s="1"/>
      <c r="H1233" s="11"/>
      <c r="I1233" s="11"/>
      <c r="J1233" s="11"/>
      <c r="K1233" s="2"/>
      <c r="L1233" s="2"/>
      <c r="M1233" s="1"/>
    </row>
    <row r="1234" spans="1:13" x14ac:dyDescent="0.2">
      <c r="A1234" s="1"/>
      <c r="B1234" s="1"/>
      <c r="C1234" s="16"/>
      <c r="D1234" s="1"/>
      <c r="E1234" s="1"/>
      <c r="F1234" s="1"/>
      <c r="G1234" s="1"/>
      <c r="H1234" s="11"/>
      <c r="I1234" s="11"/>
      <c r="J1234" s="11"/>
      <c r="K1234" s="2"/>
      <c r="L1234" s="2"/>
      <c r="M1234" s="1"/>
    </row>
    <row r="1235" spans="1:13" x14ac:dyDescent="0.2">
      <c r="A1235" s="1"/>
      <c r="B1235" s="1"/>
      <c r="C1235" s="16"/>
      <c r="D1235" s="1"/>
      <c r="E1235" s="1"/>
      <c r="F1235" s="1"/>
      <c r="G1235" s="1"/>
      <c r="H1235" s="11"/>
      <c r="I1235" s="11"/>
      <c r="J1235" s="11"/>
      <c r="K1235" s="2"/>
      <c r="L1235" s="2"/>
      <c r="M1235" s="1"/>
    </row>
    <row r="1236" spans="1:13" x14ac:dyDescent="0.2">
      <c r="A1236" s="1"/>
      <c r="B1236" s="1"/>
      <c r="C1236" s="16"/>
      <c r="D1236" s="1"/>
      <c r="E1236" s="1"/>
      <c r="F1236" s="1"/>
      <c r="G1236" s="1"/>
      <c r="H1236" s="11"/>
      <c r="I1236" s="11"/>
      <c r="J1236" s="11"/>
      <c r="K1236" s="2"/>
      <c r="L1236" s="2"/>
      <c r="M1236" s="1"/>
    </row>
    <row r="1237" spans="1:13" x14ac:dyDescent="0.2">
      <c r="A1237" s="1"/>
      <c r="B1237" s="1"/>
      <c r="C1237" s="16"/>
      <c r="D1237" s="1"/>
      <c r="E1237" s="1"/>
      <c r="F1237" s="1"/>
      <c r="G1237" s="1"/>
      <c r="H1237" s="11"/>
      <c r="I1237" s="11"/>
      <c r="J1237" s="11"/>
      <c r="K1237" s="2"/>
      <c r="L1237" s="2"/>
      <c r="M1237" s="1"/>
    </row>
    <row r="1238" spans="1:13" x14ac:dyDescent="0.2">
      <c r="A1238" s="1"/>
      <c r="B1238" s="1"/>
      <c r="C1238" s="16"/>
      <c r="D1238" s="1"/>
      <c r="E1238" s="1"/>
      <c r="F1238" s="1"/>
      <c r="G1238" s="1"/>
      <c r="H1238" s="11"/>
      <c r="I1238" s="11"/>
      <c r="J1238" s="11"/>
      <c r="K1238" s="2"/>
      <c r="L1238" s="2"/>
      <c r="M1238" s="1"/>
    </row>
    <row r="1239" spans="1:13" x14ac:dyDescent="0.2">
      <c r="A1239" s="1"/>
      <c r="B1239" s="1"/>
      <c r="C1239" s="16"/>
      <c r="D1239" s="1"/>
      <c r="E1239" s="1"/>
      <c r="F1239" s="1"/>
      <c r="G1239" s="1"/>
      <c r="H1239" s="11"/>
      <c r="I1239" s="11"/>
      <c r="J1239" s="11"/>
      <c r="K1239" s="2"/>
      <c r="L1239" s="2"/>
      <c r="M1239" s="1"/>
    </row>
    <row r="1240" spans="1:13" x14ac:dyDescent="0.2">
      <c r="A1240" s="1"/>
      <c r="B1240" s="1"/>
      <c r="C1240" s="16"/>
      <c r="D1240" s="1"/>
      <c r="E1240" s="1"/>
      <c r="F1240" s="1"/>
      <c r="G1240" s="1"/>
      <c r="H1240" s="11"/>
      <c r="I1240" s="11"/>
      <c r="J1240" s="11"/>
      <c r="K1240" s="2"/>
      <c r="L1240" s="2"/>
      <c r="M1240" s="1"/>
    </row>
    <row r="1241" spans="1:13" x14ac:dyDescent="0.2">
      <c r="A1241" s="1"/>
      <c r="B1241" s="1"/>
      <c r="C1241" s="16"/>
      <c r="D1241" s="1"/>
      <c r="E1241" s="1"/>
      <c r="F1241" s="1"/>
      <c r="G1241" s="1"/>
      <c r="H1241" s="11"/>
      <c r="I1241" s="11"/>
      <c r="J1241" s="11"/>
      <c r="K1241" s="2"/>
      <c r="L1241" s="2"/>
      <c r="M1241" s="1"/>
    </row>
    <row r="1242" spans="1:13" x14ac:dyDescent="0.2">
      <c r="A1242" s="1"/>
      <c r="B1242" s="1"/>
      <c r="C1242" s="16"/>
      <c r="D1242" s="1"/>
      <c r="E1242" s="1"/>
      <c r="F1242" s="1"/>
      <c r="G1242" s="1"/>
      <c r="H1242" s="11"/>
      <c r="I1242" s="11"/>
      <c r="J1242" s="11"/>
      <c r="K1242" s="2"/>
      <c r="L1242" s="2"/>
      <c r="M1242" s="1"/>
    </row>
    <row r="1243" spans="1:13" x14ac:dyDescent="0.2">
      <c r="A1243" s="1"/>
      <c r="B1243" s="1"/>
      <c r="C1243" s="16"/>
      <c r="D1243" s="1"/>
      <c r="E1243" s="1"/>
      <c r="F1243" s="1"/>
      <c r="G1243" s="1"/>
      <c r="H1243" s="11"/>
      <c r="I1243" s="11"/>
      <c r="J1243" s="11"/>
      <c r="K1243" s="2"/>
      <c r="L1243" s="2"/>
      <c r="M1243" s="1"/>
    </row>
    <row r="1244" spans="1:13" x14ac:dyDescent="0.2">
      <c r="A1244" s="1"/>
      <c r="B1244" s="1"/>
      <c r="C1244" s="16"/>
      <c r="D1244" s="1"/>
      <c r="E1244" s="1"/>
      <c r="F1244" s="1"/>
      <c r="G1244" s="1"/>
      <c r="H1244" s="11"/>
      <c r="I1244" s="11"/>
      <c r="J1244" s="11"/>
      <c r="K1244" s="2"/>
      <c r="L1244" s="2"/>
      <c r="M1244" s="1"/>
    </row>
    <row r="1245" spans="1:13" x14ac:dyDescent="0.2">
      <c r="A1245" s="1"/>
      <c r="B1245" s="1"/>
      <c r="C1245" s="16"/>
      <c r="D1245" s="1"/>
      <c r="E1245" s="1"/>
      <c r="F1245" s="1"/>
      <c r="G1245" s="1"/>
      <c r="H1245" s="11"/>
      <c r="I1245" s="11"/>
      <c r="J1245" s="11"/>
      <c r="K1245" s="2"/>
      <c r="L1245" s="2"/>
      <c r="M1245" s="1"/>
    </row>
    <row r="1246" spans="1:13" x14ac:dyDescent="0.2">
      <c r="A1246" s="1"/>
      <c r="B1246" s="1"/>
      <c r="C1246" s="16"/>
      <c r="D1246" s="1"/>
      <c r="E1246" s="1"/>
      <c r="F1246" s="1"/>
      <c r="G1246" s="1"/>
      <c r="H1246" s="11"/>
      <c r="I1246" s="11"/>
      <c r="J1246" s="11"/>
      <c r="K1246" s="2"/>
      <c r="L1246" s="2"/>
      <c r="M1246" s="1"/>
    </row>
    <row r="1247" spans="1:13" x14ac:dyDescent="0.2">
      <c r="A1247" s="1"/>
      <c r="B1247" s="1"/>
      <c r="C1247" s="16"/>
      <c r="D1247" s="1"/>
      <c r="E1247" s="1"/>
      <c r="F1247" s="1"/>
      <c r="G1247" s="1"/>
      <c r="H1247" s="11"/>
      <c r="I1247" s="11"/>
      <c r="J1247" s="11"/>
      <c r="K1247" s="2"/>
      <c r="L1247" s="2"/>
      <c r="M1247" s="1"/>
    </row>
    <row r="1248" spans="1:13" x14ac:dyDescent="0.2">
      <c r="A1248" s="1"/>
      <c r="B1248" s="1"/>
      <c r="C1248" s="16"/>
      <c r="D1248" s="1"/>
      <c r="E1248" s="1"/>
      <c r="F1248" s="1"/>
      <c r="G1248" s="1"/>
      <c r="H1248" s="11"/>
      <c r="I1248" s="11"/>
      <c r="J1248" s="11"/>
      <c r="K1248" s="2"/>
      <c r="L1248" s="2"/>
      <c r="M1248" s="1"/>
    </row>
    <row r="1249" spans="1:13" x14ac:dyDescent="0.2">
      <c r="A1249" s="1"/>
      <c r="B1249" s="1"/>
      <c r="C1249" s="16"/>
      <c r="D1249" s="1"/>
      <c r="E1249" s="1"/>
      <c r="F1249" s="1"/>
      <c r="G1249" s="1"/>
      <c r="H1249" s="11"/>
      <c r="I1249" s="11"/>
      <c r="J1249" s="11"/>
      <c r="K1249" s="2"/>
      <c r="L1249" s="2"/>
      <c r="M1249" s="1"/>
    </row>
    <row r="1250" spans="1:13" x14ac:dyDescent="0.2">
      <c r="A1250" s="1"/>
      <c r="B1250" s="1"/>
      <c r="C1250" s="16"/>
      <c r="D1250" s="1"/>
      <c r="E1250" s="1"/>
      <c r="F1250" s="1"/>
      <c r="G1250" s="1"/>
      <c r="H1250" s="11"/>
      <c r="I1250" s="11"/>
      <c r="J1250" s="11"/>
      <c r="K1250" s="2"/>
      <c r="L1250" s="2"/>
      <c r="M1250" s="1"/>
    </row>
    <row r="1251" spans="1:13" x14ac:dyDescent="0.2">
      <c r="A1251" s="1"/>
      <c r="B1251" s="1"/>
      <c r="C1251" s="16"/>
      <c r="D1251" s="1"/>
      <c r="E1251" s="1"/>
      <c r="F1251" s="1"/>
      <c r="G1251" s="1"/>
      <c r="H1251" s="11"/>
      <c r="I1251" s="11"/>
      <c r="J1251" s="11"/>
      <c r="K1251" s="2"/>
      <c r="L1251" s="2"/>
      <c r="M1251" s="1"/>
    </row>
    <row r="1252" spans="1:13" x14ac:dyDescent="0.2">
      <c r="A1252" s="1"/>
      <c r="B1252" s="1"/>
      <c r="C1252" s="16"/>
      <c r="D1252" s="1"/>
      <c r="E1252" s="1"/>
      <c r="F1252" s="1"/>
      <c r="G1252" s="1"/>
      <c r="H1252" s="11"/>
      <c r="I1252" s="11"/>
      <c r="J1252" s="11"/>
      <c r="K1252" s="2"/>
      <c r="L1252" s="2"/>
      <c r="M1252" s="1"/>
    </row>
    <row r="1253" spans="1:13" x14ac:dyDescent="0.2">
      <c r="A1253" s="1"/>
      <c r="B1253" s="1"/>
      <c r="C1253" s="16"/>
      <c r="D1253" s="1"/>
      <c r="E1253" s="1"/>
      <c r="F1253" s="1"/>
      <c r="G1253" s="1"/>
      <c r="H1253" s="11"/>
      <c r="I1253" s="11"/>
      <c r="J1253" s="11"/>
      <c r="K1253" s="2"/>
      <c r="L1253" s="2"/>
      <c r="M1253" s="1"/>
    </row>
    <row r="1254" spans="1:13" x14ac:dyDescent="0.2">
      <c r="A1254" s="1"/>
      <c r="B1254" s="1"/>
      <c r="C1254" s="16"/>
      <c r="D1254" s="1"/>
      <c r="E1254" s="1"/>
      <c r="F1254" s="1"/>
      <c r="G1254" s="1"/>
      <c r="H1254" s="11"/>
      <c r="I1254" s="11"/>
      <c r="J1254" s="11"/>
      <c r="K1254" s="2"/>
      <c r="L1254" s="2"/>
      <c r="M1254" s="1"/>
    </row>
    <row r="1255" spans="1:13" x14ac:dyDescent="0.2">
      <c r="A1255" s="1"/>
      <c r="B1255" s="1"/>
      <c r="C1255" s="16"/>
      <c r="D1255" s="1"/>
      <c r="E1255" s="1"/>
      <c r="F1255" s="1"/>
      <c r="G1255" s="1"/>
      <c r="H1255" s="11"/>
      <c r="I1255" s="11"/>
      <c r="J1255" s="11"/>
      <c r="K1255" s="2"/>
      <c r="L1255" s="2"/>
      <c r="M1255" s="1"/>
    </row>
    <row r="1256" spans="1:13" x14ac:dyDescent="0.2">
      <c r="A1256" s="1"/>
      <c r="B1256" s="1"/>
      <c r="C1256" s="16"/>
      <c r="D1256" s="1"/>
      <c r="E1256" s="1"/>
      <c r="F1256" s="1"/>
      <c r="G1256" s="1"/>
      <c r="H1256" s="11"/>
      <c r="I1256" s="11"/>
      <c r="J1256" s="11"/>
      <c r="K1256" s="2"/>
      <c r="L1256" s="2"/>
      <c r="M1256" s="1"/>
    </row>
    <row r="1257" spans="1:13" x14ac:dyDescent="0.2">
      <c r="A1257" s="1"/>
      <c r="B1257" s="1"/>
      <c r="C1257" s="16"/>
      <c r="D1257" s="1"/>
      <c r="E1257" s="1"/>
      <c r="F1257" s="1"/>
      <c r="G1257" s="1"/>
      <c r="H1257" s="11"/>
      <c r="I1257" s="11"/>
      <c r="J1257" s="11"/>
      <c r="K1257" s="2"/>
      <c r="L1257" s="2"/>
      <c r="M1257" s="1"/>
    </row>
    <row r="1258" spans="1:13" x14ac:dyDescent="0.2">
      <c r="A1258" s="1"/>
      <c r="B1258" s="1"/>
      <c r="C1258" s="16"/>
      <c r="D1258" s="1"/>
      <c r="E1258" s="1"/>
      <c r="F1258" s="1"/>
      <c r="G1258" s="1"/>
      <c r="H1258" s="11"/>
      <c r="I1258" s="11"/>
      <c r="J1258" s="11"/>
      <c r="K1258" s="2"/>
      <c r="L1258" s="2"/>
      <c r="M1258" s="1"/>
    </row>
    <row r="1259" spans="1:13" x14ac:dyDescent="0.2">
      <c r="A1259" s="1"/>
      <c r="B1259" s="1"/>
      <c r="C1259" s="16"/>
      <c r="D1259" s="1"/>
      <c r="E1259" s="1"/>
      <c r="F1259" s="1"/>
      <c r="G1259" s="1"/>
      <c r="H1259" s="11"/>
      <c r="I1259" s="11"/>
      <c r="J1259" s="11"/>
      <c r="K1259" s="2"/>
      <c r="L1259" s="2"/>
      <c r="M1259" s="1"/>
    </row>
    <row r="1260" spans="1:13" x14ac:dyDescent="0.2">
      <c r="A1260" s="1"/>
      <c r="B1260" s="1"/>
      <c r="C1260" s="16"/>
      <c r="D1260" s="1"/>
      <c r="E1260" s="1"/>
      <c r="F1260" s="1"/>
      <c r="G1260" s="1"/>
      <c r="H1260" s="11"/>
      <c r="I1260" s="11"/>
      <c r="J1260" s="11"/>
      <c r="K1260" s="2"/>
      <c r="L1260" s="2"/>
      <c r="M1260" s="1"/>
    </row>
    <row r="1261" spans="1:13" x14ac:dyDescent="0.2">
      <c r="A1261" s="1"/>
      <c r="B1261" s="1"/>
      <c r="C1261" s="16"/>
      <c r="D1261" s="1"/>
      <c r="E1261" s="1"/>
      <c r="F1261" s="1"/>
      <c r="G1261" s="1"/>
      <c r="H1261" s="11"/>
      <c r="I1261" s="11"/>
      <c r="J1261" s="11"/>
      <c r="K1261" s="2"/>
      <c r="L1261" s="2"/>
      <c r="M1261" s="1"/>
    </row>
    <row r="1262" spans="1:13" x14ac:dyDescent="0.2">
      <c r="A1262" s="1"/>
      <c r="B1262" s="1"/>
      <c r="C1262" s="16"/>
      <c r="D1262" s="1"/>
      <c r="E1262" s="1"/>
      <c r="F1262" s="1"/>
      <c r="G1262" s="1"/>
      <c r="H1262" s="11"/>
      <c r="I1262" s="11"/>
      <c r="J1262" s="11"/>
      <c r="K1262" s="2"/>
      <c r="L1262" s="2"/>
      <c r="M1262" s="1"/>
    </row>
    <row r="1263" spans="1:13" x14ac:dyDescent="0.2">
      <c r="A1263" s="1"/>
      <c r="B1263" s="1"/>
      <c r="C1263" s="16"/>
      <c r="D1263" s="1"/>
      <c r="E1263" s="1"/>
      <c r="F1263" s="1"/>
      <c r="G1263" s="1"/>
      <c r="H1263" s="11"/>
      <c r="I1263" s="11"/>
      <c r="J1263" s="11"/>
      <c r="K1263" s="2"/>
      <c r="L1263" s="2"/>
      <c r="M1263" s="1"/>
    </row>
    <row r="1264" spans="1:13" x14ac:dyDescent="0.2">
      <c r="A1264" s="1"/>
      <c r="B1264" s="1"/>
      <c r="C1264" s="16"/>
      <c r="D1264" s="1"/>
      <c r="E1264" s="1"/>
      <c r="F1264" s="1"/>
      <c r="G1264" s="1"/>
      <c r="H1264" s="11"/>
      <c r="I1264" s="11"/>
      <c r="J1264" s="11"/>
      <c r="K1264" s="2"/>
      <c r="L1264" s="2"/>
      <c r="M1264" s="1"/>
    </row>
    <row r="1265" spans="1:13" x14ac:dyDescent="0.2">
      <c r="A1265" s="1"/>
      <c r="B1265" s="1"/>
      <c r="C1265" s="16"/>
      <c r="D1265" s="1"/>
      <c r="E1265" s="1"/>
      <c r="F1265" s="1"/>
      <c r="G1265" s="1"/>
      <c r="H1265" s="11"/>
      <c r="I1265" s="11"/>
      <c r="J1265" s="11"/>
      <c r="K1265" s="2"/>
      <c r="L1265" s="2"/>
      <c r="M1265" s="1"/>
    </row>
    <row r="1266" spans="1:13" x14ac:dyDescent="0.2">
      <c r="A1266" s="1"/>
      <c r="B1266" s="1"/>
      <c r="C1266" s="16"/>
      <c r="D1266" s="1"/>
      <c r="E1266" s="1"/>
      <c r="F1266" s="1"/>
      <c r="G1266" s="1"/>
      <c r="H1266" s="11"/>
      <c r="I1266" s="11"/>
      <c r="J1266" s="11"/>
      <c r="K1266" s="2"/>
      <c r="L1266" s="2"/>
      <c r="M1266" s="1"/>
    </row>
    <row r="1267" spans="1:13" x14ac:dyDescent="0.2">
      <c r="A1267" s="1"/>
      <c r="B1267" s="1"/>
      <c r="C1267" s="16"/>
      <c r="D1267" s="1"/>
      <c r="E1267" s="1"/>
      <c r="F1267" s="1"/>
      <c r="G1267" s="1"/>
      <c r="H1267" s="11"/>
      <c r="I1267" s="11"/>
      <c r="J1267" s="11"/>
      <c r="K1267" s="2"/>
      <c r="L1267" s="2"/>
      <c r="M1267" s="1"/>
    </row>
    <row r="1268" spans="1:13" x14ac:dyDescent="0.2">
      <c r="A1268" s="1"/>
      <c r="B1268" s="1"/>
      <c r="C1268" s="16"/>
      <c r="D1268" s="1"/>
      <c r="E1268" s="1"/>
      <c r="F1268" s="1"/>
      <c r="G1268" s="1"/>
      <c r="H1268" s="11"/>
      <c r="I1268" s="11"/>
      <c r="J1268" s="11"/>
      <c r="K1268" s="2"/>
      <c r="L1268" s="2"/>
      <c r="M1268" s="1"/>
    </row>
    <row r="1269" spans="1:13" x14ac:dyDescent="0.2">
      <c r="A1269" s="1"/>
      <c r="B1269" s="1"/>
      <c r="C1269" s="16"/>
      <c r="D1269" s="1"/>
      <c r="E1269" s="1"/>
      <c r="F1269" s="1"/>
      <c r="G1269" s="1"/>
      <c r="H1269" s="11"/>
      <c r="I1269" s="11"/>
      <c r="J1269" s="11"/>
      <c r="K1269" s="2"/>
      <c r="L1269" s="2"/>
      <c r="M1269" s="1"/>
    </row>
    <row r="1270" spans="1:13" x14ac:dyDescent="0.2">
      <c r="A1270" s="1"/>
      <c r="B1270" s="1"/>
      <c r="C1270" s="16"/>
      <c r="D1270" s="1"/>
      <c r="E1270" s="1"/>
      <c r="F1270" s="1"/>
      <c r="G1270" s="1"/>
      <c r="H1270" s="11"/>
      <c r="I1270" s="11"/>
      <c r="J1270" s="11"/>
      <c r="K1270" s="2"/>
      <c r="L1270" s="2"/>
      <c r="M1270" s="1"/>
    </row>
    <row r="1271" spans="1:13" x14ac:dyDescent="0.2">
      <c r="A1271" s="1"/>
      <c r="B1271" s="1"/>
      <c r="C1271" s="16"/>
      <c r="D1271" s="1"/>
      <c r="E1271" s="1"/>
      <c r="F1271" s="1"/>
      <c r="G1271" s="1"/>
      <c r="H1271" s="11"/>
      <c r="I1271" s="11"/>
      <c r="J1271" s="11"/>
      <c r="K1271" s="2"/>
      <c r="L1271" s="2"/>
      <c r="M1271" s="1"/>
    </row>
    <row r="1272" spans="1:13" x14ac:dyDescent="0.2">
      <c r="A1272" s="1"/>
      <c r="B1272" s="1"/>
      <c r="C1272" s="16"/>
      <c r="D1272" s="1"/>
      <c r="E1272" s="1"/>
      <c r="F1272" s="1"/>
      <c r="G1272" s="1"/>
      <c r="H1272" s="11"/>
      <c r="I1272" s="11"/>
      <c r="J1272" s="11"/>
      <c r="K1272" s="2"/>
      <c r="L1272" s="2"/>
      <c r="M1272" s="1"/>
    </row>
    <row r="1273" spans="1:13" x14ac:dyDescent="0.2">
      <c r="A1273" s="1"/>
      <c r="B1273" s="1"/>
      <c r="C1273" s="16"/>
      <c r="D1273" s="1"/>
      <c r="E1273" s="1"/>
      <c r="F1273" s="1"/>
      <c r="G1273" s="1"/>
      <c r="H1273" s="11"/>
      <c r="I1273" s="11"/>
      <c r="J1273" s="11"/>
      <c r="K1273" s="2"/>
      <c r="L1273" s="2"/>
      <c r="M1273" s="1"/>
    </row>
    <row r="1274" spans="1:13" x14ac:dyDescent="0.2">
      <c r="A1274" s="1"/>
      <c r="B1274" s="1"/>
      <c r="C1274" s="16"/>
      <c r="D1274" s="1"/>
      <c r="E1274" s="1"/>
      <c r="F1274" s="1"/>
      <c r="G1274" s="1"/>
      <c r="H1274" s="11"/>
      <c r="I1274" s="11"/>
      <c r="J1274" s="11"/>
      <c r="K1274" s="2"/>
      <c r="L1274" s="2"/>
      <c r="M1274" s="1"/>
    </row>
    <row r="1275" spans="1:13" x14ac:dyDescent="0.2">
      <c r="A1275" s="1"/>
      <c r="B1275" s="1"/>
      <c r="C1275" s="16"/>
      <c r="D1275" s="1"/>
      <c r="E1275" s="1"/>
      <c r="F1275" s="1"/>
      <c r="G1275" s="1"/>
      <c r="H1275" s="11"/>
      <c r="I1275" s="11"/>
      <c r="J1275" s="11"/>
      <c r="K1275" s="2"/>
      <c r="L1275" s="2"/>
      <c r="M1275" s="1"/>
    </row>
    <row r="1276" spans="1:13" x14ac:dyDescent="0.2">
      <c r="A1276" s="1"/>
      <c r="B1276" s="1"/>
      <c r="C1276" s="16"/>
      <c r="D1276" s="1"/>
      <c r="E1276" s="1"/>
      <c r="F1276" s="1"/>
      <c r="G1276" s="1"/>
      <c r="H1276" s="11"/>
      <c r="I1276" s="11"/>
      <c r="J1276" s="11"/>
      <c r="K1276" s="2"/>
      <c r="L1276" s="2"/>
      <c r="M1276" s="1"/>
    </row>
    <row r="1277" spans="1:13" x14ac:dyDescent="0.2">
      <c r="A1277" s="1"/>
      <c r="B1277" s="1"/>
      <c r="C1277" s="16"/>
      <c r="D1277" s="1"/>
      <c r="E1277" s="1"/>
      <c r="F1277" s="1"/>
      <c r="G1277" s="1"/>
      <c r="H1277" s="11"/>
      <c r="I1277" s="11"/>
      <c r="J1277" s="11"/>
      <c r="K1277" s="2"/>
      <c r="L1277" s="2"/>
      <c r="M1277" s="1"/>
    </row>
    <row r="1278" spans="1:13" x14ac:dyDescent="0.2">
      <c r="A1278" s="1"/>
      <c r="B1278" s="1"/>
      <c r="C1278" s="16"/>
      <c r="D1278" s="1"/>
      <c r="E1278" s="1"/>
      <c r="F1278" s="1"/>
      <c r="G1278" s="1"/>
      <c r="H1278" s="11"/>
      <c r="I1278" s="11"/>
      <c r="J1278" s="11"/>
      <c r="K1278" s="2"/>
      <c r="L1278" s="2"/>
      <c r="M1278" s="1"/>
    </row>
    <row r="1279" spans="1:13" x14ac:dyDescent="0.2">
      <c r="A1279" s="1"/>
      <c r="B1279" s="1"/>
      <c r="C1279" s="16"/>
      <c r="D1279" s="1"/>
      <c r="E1279" s="1"/>
      <c r="F1279" s="1"/>
      <c r="G1279" s="1"/>
      <c r="H1279" s="11"/>
      <c r="I1279" s="11"/>
      <c r="J1279" s="11"/>
      <c r="K1279" s="2"/>
      <c r="L1279" s="2"/>
      <c r="M1279" s="1"/>
    </row>
    <row r="1280" spans="1:13" x14ac:dyDescent="0.2">
      <c r="A1280" s="1"/>
      <c r="B1280" s="1"/>
      <c r="C1280" s="16"/>
      <c r="D1280" s="1"/>
      <c r="E1280" s="1"/>
      <c r="F1280" s="1"/>
      <c r="G1280" s="1"/>
      <c r="H1280" s="11"/>
      <c r="I1280" s="11"/>
      <c r="J1280" s="11"/>
      <c r="K1280" s="2"/>
      <c r="L1280" s="2"/>
      <c r="M1280" s="1"/>
    </row>
    <row r="1281" spans="1:13" x14ac:dyDescent="0.2">
      <c r="A1281" s="1"/>
      <c r="B1281" s="1"/>
      <c r="C1281" s="16"/>
      <c r="D1281" s="1"/>
      <c r="E1281" s="1"/>
      <c r="F1281" s="1"/>
      <c r="G1281" s="1"/>
      <c r="H1281" s="11"/>
      <c r="I1281" s="11"/>
      <c r="J1281" s="11"/>
      <c r="K1281" s="2"/>
      <c r="L1281" s="2"/>
      <c r="M1281" s="1"/>
    </row>
    <row r="1282" spans="1:13" x14ac:dyDescent="0.2">
      <c r="A1282" s="1"/>
      <c r="B1282" s="1"/>
      <c r="C1282" s="16"/>
      <c r="D1282" s="1"/>
      <c r="E1282" s="1"/>
      <c r="F1282" s="1"/>
      <c r="G1282" s="1"/>
      <c r="H1282" s="11"/>
      <c r="I1282" s="11"/>
      <c r="J1282" s="11"/>
      <c r="K1282" s="2"/>
      <c r="L1282" s="2"/>
      <c r="M1282" s="1"/>
    </row>
    <row r="1283" spans="1:13" x14ac:dyDescent="0.2">
      <c r="A1283" s="1"/>
      <c r="B1283" s="1"/>
      <c r="C1283" s="16"/>
      <c r="D1283" s="1"/>
      <c r="E1283" s="1"/>
      <c r="F1283" s="1"/>
      <c r="G1283" s="1"/>
      <c r="H1283" s="11"/>
      <c r="I1283" s="11"/>
      <c r="J1283" s="11"/>
      <c r="K1283" s="2"/>
      <c r="L1283" s="2"/>
      <c r="M1283" s="1"/>
    </row>
    <row r="1284" spans="1:13" x14ac:dyDescent="0.2">
      <c r="A1284" s="1"/>
      <c r="B1284" s="1"/>
      <c r="C1284" s="16"/>
      <c r="D1284" s="1"/>
      <c r="E1284" s="1"/>
      <c r="F1284" s="1"/>
      <c r="G1284" s="1"/>
      <c r="H1284" s="11"/>
      <c r="I1284" s="11"/>
      <c r="J1284" s="11"/>
      <c r="K1284" s="2"/>
      <c r="L1284" s="2"/>
      <c r="M1284" s="1"/>
    </row>
    <row r="1285" spans="1:13" x14ac:dyDescent="0.2">
      <c r="A1285" s="1"/>
      <c r="B1285" s="1"/>
      <c r="C1285" s="16"/>
      <c r="D1285" s="1"/>
      <c r="E1285" s="1"/>
      <c r="F1285" s="1"/>
      <c r="G1285" s="1"/>
      <c r="H1285" s="11"/>
      <c r="I1285" s="11"/>
      <c r="J1285" s="11"/>
      <c r="K1285" s="2"/>
      <c r="L1285" s="2"/>
      <c r="M1285" s="1"/>
    </row>
    <row r="1286" spans="1:13" x14ac:dyDescent="0.2">
      <c r="A1286" s="1"/>
      <c r="B1286" s="1"/>
      <c r="C1286" s="16"/>
      <c r="D1286" s="1"/>
      <c r="E1286" s="1"/>
      <c r="F1286" s="1"/>
      <c r="G1286" s="1"/>
      <c r="H1286" s="11"/>
      <c r="I1286" s="11"/>
      <c r="J1286" s="11"/>
      <c r="K1286" s="2"/>
      <c r="L1286" s="2"/>
      <c r="M1286" s="1"/>
    </row>
    <row r="1287" spans="1:13" x14ac:dyDescent="0.2">
      <c r="A1287" s="1"/>
      <c r="B1287" s="1"/>
      <c r="C1287" s="16"/>
      <c r="D1287" s="1"/>
      <c r="E1287" s="1"/>
      <c r="F1287" s="1"/>
      <c r="G1287" s="1"/>
      <c r="H1287" s="11"/>
      <c r="I1287" s="11"/>
      <c r="J1287" s="11"/>
      <c r="K1287" s="2"/>
      <c r="L1287" s="2"/>
      <c r="M1287" s="1"/>
    </row>
    <row r="1288" spans="1:13" x14ac:dyDescent="0.2">
      <c r="A1288" s="1"/>
      <c r="B1288" s="1"/>
      <c r="C1288" s="16"/>
      <c r="D1288" s="1"/>
      <c r="E1288" s="1"/>
      <c r="F1288" s="1"/>
      <c r="G1288" s="1"/>
      <c r="H1288" s="11"/>
      <c r="I1288" s="11"/>
      <c r="J1288" s="11"/>
      <c r="K1288" s="2"/>
      <c r="L1288" s="2"/>
      <c r="M1288" s="1"/>
    </row>
    <row r="1289" spans="1:13" x14ac:dyDescent="0.2">
      <c r="A1289" s="1"/>
      <c r="B1289" s="1"/>
      <c r="C1289" s="16"/>
      <c r="D1289" s="1"/>
      <c r="E1289" s="1"/>
      <c r="F1289" s="1"/>
      <c r="G1289" s="1"/>
      <c r="H1289" s="11"/>
      <c r="I1289" s="11"/>
      <c r="J1289" s="11"/>
      <c r="K1289" s="2"/>
      <c r="L1289" s="2"/>
      <c r="M1289" s="1"/>
    </row>
    <row r="1290" spans="1:13" x14ac:dyDescent="0.2">
      <c r="A1290" s="1"/>
      <c r="B1290" s="1"/>
      <c r="C1290" s="16"/>
      <c r="D1290" s="1"/>
      <c r="E1290" s="1"/>
      <c r="F1290" s="1"/>
      <c r="G1290" s="1"/>
      <c r="H1290" s="11"/>
      <c r="I1290" s="11"/>
      <c r="J1290" s="11"/>
      <c r="K1290" s="2"/>
      <c r="L1290" s="2"/>
      <c r="M1290" s="1"/>
    </row>
    <row r="1291" spans="1:13" x14ac:dyDescent="0.2">
      <c r="A1291" s="1"/>
      <c r="B1291" s="1"/>
      <c r="C1291" s="16"/>
      <c r="D1291" s="1"/>
      <c r="E1291" s="1"/>
      <c r="F1291" s="1"/>
      <c r="G1291" s="1"/>
      <c r="H1291" s="11"/>
      <c r="I1291" s="11"/>
      <c r="J1291" s="11"/>
      <c r="K1291" s="2"/>
      <c r="L1291" s="2"/>
      <c r="M1291" s="1"/>
    </row>
    <row r="1292" spans="1:13" x14ac:dyDescent="0.2">
      <c r="A1292" s="1"/>
      <c r="B1292" s="1"/>
      <c r="C1292" s="16"/>
      <c r="D1292" s="1"/>
      <c r="E1292" s="1"/>
      <c r="F1292" s="1"/>
      <c r="G1292" s="1"/>
      <c r="H1292" s="11"/>
      <c r="I1292" s="11"/>
      <c r="J1292" s="11"/>
      <c r="K1292" s="2"/>
      <c r="L1292" s="2"/>
      <c r="M1292" s="1"/>
    </row>
    <row r="1293" spans="1:13" x14ac:dyDescent="0.2">
      <c r="A1293" s="1"/>
      <c r="B1293" s="1"/>
      <c r="C1293" s="16"/>
      <c r="D1293" s="1"/>
      <c r="E1293" s="1"/>
      <c r="F1293" s="1"/>
      <c r="G1293" s="1"/>
      <c r="H1293" s="11"/>
      <c r="I1293" s="11"/>
      <c r="J1293" s="11"/>
      <c r="K1293" s="2"/>
      <c r="L1293" s="2"/>
      <c r="M1293" s="1"/>
    </row>
    <row r="1294" spans="1:13" x14ac:dyDescent="0.2">
      <c r="A1294" s="1"/>
      <c r="B1294" s="1"/>
      <c r="C1294" s="16"/>
      <c r="D1294" s="1"/>
      <c r="E1294" s="1"/>
      <c r="F1294" s="1"/>
      <c r="G1294" s="1"/>
      <c r="H1294" s="11"/>
      <c r="I1294" s="11"/>
      <c r="J1294" s="11"/>
      <c r="K1294" s="2"/>
      <c r="L1294" s="2"/>
      <c r="M1294" s="1"/>
    </row>
    <row r="1295" spans="1:13" x14ac:dyDescent="0.2">
      <c r="A1295" s="1"/>
      <c r="B1295" s="1"/>
      <c r="C1295" s="16"/>
      <c r="D1295" s="1"/>
      <c r="E1295" s="1"/>
      <c r="F1295" s="1"/>
      <c r="G1295" s="1"/>
      <c r="H1295" s="11"/>
      <c r="I1295" s="11"/>
      <c r="J1295" s="11"/>
      <c r="K1295" s="2"/>
      <c r="L1295" s="2"/>
      <c r="M1295" s="1"/>
    </row>
    <row r="1296" spans="1:13" x14ac:dyDescent="0.2">
      <c r="A1296" s="1"/>
      <c r="B1296" s="1"/>
      <c r="C1296" s="16"/>
      <c r="D1296" s="1"/>
      <c r="E1296" s="1"/>
      <c r="F1296" s="1"/>
      <c r="G1296" s="1"/>
      <c r="H1296" s="11"/>
      <c r="I1296" s="11"/>
      <c r="J1296" s="11"/>
      <c r="K1296" s="2"/>
      <c r="L1296" s="2"/>
      <c r="M1296" s="1"/>
    </row>
    <row r="1297" spans="1:13" x14ac:dyDescent="0.2">
      <c r="A1297" s="1"/>
      <c r="B1297" s="1"/>
      <c r="C1297" s="16"/>
      <c r="D1297" s="1"/>
      <c r="E1297" s="1"/>
      <c r="F1297" s="1"/>
      <c r="G1297" s="1"/>
      <c r="H1297" s="11"/>
      <c r="I1297" s="11"/>
      <c r="J1297" s="11"/>
      <c r="K1297" s="2"/>
      <c r="L1297" s="2"/>
      <c r="M1297" s="1"/>
    </row>
    <row r="1298" spans="1:13" x14ac:dyDescent="0.2">
      <c r="A1298" s="1"/>
      <c r="B1298" s="1"/>
      <c r="C1298" s="16"/>
      <c r="D1298" s="1"/>
      <c r="E1298" s="1"/>
      <c r="F1298" s="1"/>
      <c r="G1298" s="1"/>
      <c r="H1298" s="11"/>
      <c r="I1298" s="11"/>
      <c r="J1298" s="11"/>
      <c r="K1298" s="2"/>
      <c r="L1298" s="2"/>
      <c r="M1298" s="1"/>
    </row>
    <row r="1299" spans="1:13" x14ac:dyDescent="0.2">
      <c r="A1299" s="1"/>
      <c r="B1299" s="1"/>
      <c r="C1299" s="16"/>
      <c r="D1299" s="1"/>
      <c r="E1299" s="1"/>
      <c r="F1299" s="1"/>
      <c r="G1299" s="1"/>
      <c r="H1299" s="11"/>
      <c r="I1299" s="11"/>
      <c r="J1299" s="11"/>
      <c r="K1299" s="2"/>
      <c r="L1299" s="2"/>
      <c r="M1299" s="1"/>
    </row>
    <row r="1300" spans="1:13" x14ac:dyDescent="0.2">
      <c r="A1300" s="1"/>
      <c r="B1300" s="1"/>
      <c r="C1300" s="16"/>
      <c r="D1300" s="1"/>
      <c r="E1300" s="1"/>
      <c r="F1300" s="1"/>
      <c r="G1300" s="1"/>
      <c r="H1300" s="11"/>
      <c r="I1300" s="11"/>
      <c r="J1300" s="11"/>
      <c r="K1300" s="2"/>
      <c r="L1300" s="2"/>
      <c r="M1300" s="1"/>
    </row>
    <row r="1301" spans="1:13" x14ac:dyDescent="0.2">
      <c r="A1301" s="1"/>
      <c r="B1301" s="1"/>
      <c r="C1301" s="16"/>
      <c r="D1301" s="1"/>
      <c r="E1301" s="1"/>
      <c r="F1301" s="1"/>
      <c r="G1301" s="1"/>
      <c r="H1301" s="11"/>
      <c r="I1301" s="11"/>
      <c r="J1301" s="11"/>
      <c r="K1301" s="2"/>
      <c r="L1301" s="2"/>
      <c r="M1301" s="1"/>
    </row>
    <row r="1302" spans="1:13" x14ac:dyDescent="0.2">
      <c r="A1302" s="1"/>
      <c r="B1302" s="1"/>
      <c r="C1302" s="16"/>
      <c r="D1302" s="1"/>
      <c r="E1302" s="1"/>
      <c r="F1302" s="1"/>
      <c r="G1302" s="1"/>
      <c r="H1302" s="11"/>
      <c r="I1302" s="11"/>
      <c r="J1302" s="11"/>
      <c r="K1302" s="2"/>
      <c r="L1302" s="2"/>
      <c r="M1302" s="1"/>
    </row>
    <row r="1303" spans="1:13" x14ac:dyDescent="0.2">
      <c r="A1303" s="1"/>
      <c r="B1303" s="1"/>
      <c r="C1303" s="16"/>
      <c r="D1303" s="1"/>
      <c r="E1303" s="1"/>
      <c r="F1303" s="1"/>
      <c r="G1303" s="1"/>
      <c r="H1303" s="11"/>
      <c r="I1303" s="11"/>
      <c r="J1303" s="11"/>
      <c r="K1303" s="2"/>
      <c r="L1303" s="2"/>
      <c r="M1303" s="1"/>
    </row>
    <row r="1304" spans="1:13" x14ac:dyDescent="0.2">
      <c r="A1304" s="1"/>
      <c r="B1304" s="1"/>
      <c r="C1304" s="16"/>
      <c r="D1304" s="1"/>
      <c r="E1304" s="1"/>
      <c r="F1304" s="1"/>
      <c r="G1304" s="1"/>
      <c r="H1304" s="11"/>
      <c r="I1304" s="11"/>
      <c r="J1304" s="11"/>
      <c r="K1304" s="2"/>
      <c r="L1304" s="2"/>
      <c r="M1304" s="1"/>
    </row>
    <row r="1305" spans="1:13" x14ac:dyDescent="0.2">
      <c r="A1305" s="1"/>
      <c r="B1305" s="1"/>
      <c r="C1305" s="16"/>
      <c r="D1305" s="1"/>
      <c r="E1305" s="1"/>
      <c r="F1305" s="1"/>
      <c r="G1305" s="1"/>
      <c r="H1305" s="11"/>
      <c r="I1305" s="11"/>
      <c r="J1305" s="11"/>
      <c r="K1305" s="2"/>
      <c r="L1305" s="2"/>
      <c r="M1305" s="1"/>
    </row>
    <row r="1306" spans="1:13" x14ac:dyDescent="0.2">
      <c r="A1306" s="1"/>
      <c r="B1306" s="1"/>
      <c r="C1306" s="16"/>
      <c r="D1306" s="1"/>
      <c r="E1306" s="1"/>
      <c r="F1306" s="1"/>
      <c r="G1306" s="1"/>
      <c r="H1306" s="11"/>
      <c r="I1306" s="11"/>
      <c r="J1306" s="11"/>
      <c r="K1306" s="2"/>
      <c r="L1306" s="2"/>
      <c r="M1306" s="1"/>
    </row>
    <row r="1307" spans="1:13" x14ac:dyDescent="0.2">
      <c r="A1307" s="1"/>
      <c r="B1307" s="1"/>
      <c r="C1307" s="16"/>
      <c r="D1307" s="1"/>
      <c r="E1307" s="1"/>
      <c r="F1307" s="1"/>
      <c r="G1307" s="1"/>
      <c r="H1307" s="11"/>
      <c r="I1307" s="11"/>
      <c r="J1307" s="11"/>
      <c r="K1307" s="2"/>
      <c r="L1307" s="2"/>
      <c r="M1307" s="1"/>
    </row>
    <row r="1308" spans="1:13" x14ac:dyDescent="0.2">
      <c r="A1308" s="1"/>
      <c r="B1308" s="1"/>
      <c r="C1308" s="16"/>
      <c r="D1308" s="1"/>
      <c r="E1308" s="1"/>
      <c r="F1308" s="1"/>
      <c r="G1308" s="1"/>
      <c r="H1308" s="11"/>
      <c r="I1308" s="11"/>
      <c r="J1308" s="11"/>
      <c r="K1308" s="2"/>
      <c r="L1308" s="2"/>
      <c r="M1308" s="1"/>
    </row>
    <row r="1309" spans="1:13" x14ac:dyDescent="0.2">
      <c r="A1309" s="1"/>
      <c r="B1309" s="1"/>
      <c r="C1309" s="16"/>
      <c r="D1309" s="1"/>
      <c r="E1309" s="1"/>
      <c r="F1309" s="1"/>
      <c r="G1309" s="1"/>
      <c r="H1309" s="11"/>
      <c r="I1309" s="11"/>
      <c r="J1309" s="11"/>
      <c r="K1309" s="2"/>
      <c r="L1309" s="2"/>
      <c r="M1309" s="1"/>
    </row>
    <row r="1310" spans="1:13" x14ac:dyDescent="0.2">
      <c r="A1310" s="1"/>
      <c r="B1310" s="1"/>
      <c r="C1310" s="16"/>
      <c r="D1310" s="1"/>
      <c r="E1310" s="1"/>
      <c r="F1310" s="1"/>
      <c r="G1310" s="1"/>
      <c r="H1310" s="11"/>
      <c r="I1310" s="11"/>
      <c r="J1310" s="11"/>
      <c r="K1310" s="2"/>
      <c r="L1310" s="2"/>
      <c r="M1310" s="1"/>
    </row>
    <row r="1311" spans="1:13" x14ac:dyDescent="0.2">
      <c r="A1311" s="1"/>
      <c r="B1311" s="1"/>
      <c r="C1311" s="16"/>
      <c r="D1311" s="1"/>
      <c r="E1311" s="1"/>
      <c r="F1311" s="1"/>
      <c r="G1311" s="1"/>
      <c r="H1311" s="11"/>
      <c r="I1311" s="11"/>
      <c r="J1311" s="11"/>
      <c r="K1311" s="2"/>
      <c r="L1311" s="2"/>
      <c r="M1311" s="1"/>
    </row>
    <row r="1312" spans="1:13" x14ac:dyDescent="0.2">
      <c r="A1312" s="1"/>
      <c r="B1312" s="1"/>
      <c r="C1312" s="16"/>
      <c r="D1312" s="1"/>
      <c r="E1312" s="1"/>
      <c r="F1312" s="1"/>
      <c r="G1312" s="1"/>
      <c r="H1312" s="11"/>
      <c r="I1312" s="11"/>
      <c r="J1312" s="11"/>
      <c r="K1312" s="2"/>
      <c r="L1312" s="2"/>
      <c r="M1312" s="1"/>
    </row>
    <row r="1313" spans="1:13" x14ac:dyDescent="0.2">
      <c r="A1313" s="1"/>
      <c r="B1313" s="1"/>
      <c r="C1313" s="16"/>
      <c r="D1313" s="1"/>
      <c r="E1313" s="1"/>
      <c r="F1313" s="1"/>
      <c r="G1313" s="1"/>
      <c r="H1313" s="11"/>
      <c r="I1313" s="11"/>
      <c r="J1313" s="11"/>
      <c r="K1313" s="2"/>
      <c r="L1313" s="2"/>
      <c r="M1313" s="1"/>
    </row>
    <row r="1314" spans="1:13" x14ac:dyDescent="0.2">
      <c r="A1314" s="1"/>
      <c r="B1314" s="1"/>
      <c r="C1314" s="16"/>
      <c r="D1314" s="1"/>
      <c r="E1314" s="1"/>
      <c r="F1314" s="1"/>
      <c r="G1314" s="1"/>
      <c r="H1314" s="11"/>
      <c r="I1314" s="11"/>
      <c r="J1314" s="11"/>
      <c r="K1314" s="2"/>
      <c r="L1314" s="2"/>
      <c r="M1314" s="1"/>
    </row>
    <row r="1315" spans="1:13" x14ac:dyDescent="0.2">
      <c r="A1315" s="1"/>
      <c r="B1315" s="1"/>
      <c r="C1315" s="16"/>
      <c r="D1315" s="1"/>
      <c r="E1315" s="1"/>
      <c r="F1315" s="1"/>
      <c r="G1315" s="1"/>
      <c r="H1315" s="11"/>
      <c r="I1315" s="11"/>
      <c r="J1315" s="11"/>
      <c r="K1315" s="2"/>
      <c r="L1315" s="2"/>
      <c r="M1315" s="1"/>
    </row>
    <row r="1316" spans="1:13" x14ac:dyDescent="0.2">
      <c r="A1316" s="1"/>
      <c r="B1316" s="1"/>
      <c r="C1316" s="16"/>
      <c r="D1316" s="1"/>
      <c r="E1316" s="1"/>
      <c r="F1316" s="1"/>
      <c r="G1316" s="1"/>
      <c r="H1316" s="11"/>
      <c r="I1316" s="11"/>
      <c r="J1316" s="11"/>
      <c r="K1316" s="2"/>
      <c r="L1316" s="2"/>
      <c r="M1316" s="1"/>
    </row>
    <row r="1317" spans="1:13" x14ac:dyDescent="0.2">
      <c r="A1317" s="1"/>
      <c r="B1317" s="1"/>
      <c r="C1317" s="16"/>
      <c r="D1317" s="1"/>
      <c r="E1317" s="1"/>
      <c r="F1317" s="1"/>
      <c r="G1317" s="1"/>
      <c r="H1317" s="11"/>
      <c r="I1317" s="11"/>
      <c r="J1317" s="11"/>
      <c r="K1317" s="2"/>
      <c r="L1317" s="2"/>
      <c r="M1317" s="1"/>
    </row>
    <row r="1318" spans="1:13" x14ac:dyDescent="0.2">
      <c r="A1318" s="1"/>
      <c r="B1318" s="1"/>
      <c r="C1318" s="16"/>
      <c r="D1318" s="1"/>
      <c r="E1318" s="1"/>
      <c r="F1318" s="1"/>
      <c r="G1318" s="1"/>
      <c r="H1318" s="11"/>
      <c r="I1318" s="11"/>
      <c r="J1318" s="11"/>
      <c r="K1318" s="2"/>
      <c r="L1318" s="2"/>
      <c r="M1318" s="1"/>
    </row>
    <row r="1319" spans="1:13" x14ac:dyDescent="0.2">
      <c r="A1319" s="1"/>
      <c r="B1319" s="1"/>
      <c r="C1319" s="16"/>
      <c r="D1319" s="1"/>
      <c r="E1319" s="1"/>
      <c r="F1319" s="1"/>
      <c r="G1319" s="1"/>
      <c r="H1319" s="11"/>
      <c r="I1319" s="11"/>
      <c r="J1319" s="11"/>
      <c r="K1319" s="2"/>
      <c r="L1319" s="2"/>
      <c r="M1319" s="1"/>
    </row>
    <row r="1320" spans="1:13" x14ac:dyDescent="0.2">
      <c r="A1320" s="1"/>
      <c r="B1320" s="1"/>
      <c r="C1320" s="16"/>
      <c r="D1320" s="1"/>
      <c r="E1320" s="1"/>
      <c r="F1320" s="1"/>
      <c r="G1320" s="1"/>
      <c r="H1320" s="11"/>
      <c r="I1320" s="11"/>
      <c r="J1320" s="11"/>
      <c r="K1320" s="2"/>
      <c r="L1320" s="2"/>
      <c r="M1320" s="1"/>
    </row>
    <row r="1321" spans="1:13" x14ac:dyDescent="0.2">
      <c r="A1321" s="1"/>
      <c r="B1321" s="1"/>
      <c r="C1321" s="16"/>
      <c r="D1321" s="1"/>
      <c r="E1321" s="1"/>
      <c r="F1321" s="1"/>
      <c r="G1321" s="1"/>
      <c r="H1321" s="11"/>
      <c r="I1321" s="11"/>
      <c r="J1321" s="11"/>
      <c r="K1321" s="2"/>
      <c r="L1321" s="2"/>
      <c r="M1321" s="1"/>
    </row>
    <row r="1322" spans="1:13" x14ac:dyDescent="0.2">
      <c r="A1322" s="1"/>
      <c r="B1322" s="1"/>
      <c r="C1322" s="16"/>
      <c r="D1322" s="1"/>
      <c r="E1322" s="1"/>
      <c r="F1322" s="1"/>
      <c r="G1322" s="1"/>
      <c r="H1322" s="11"/>
      <c r="I1322" s="11"/>
      <c r="J1322" s="11"/>
      <c r="K1322" s="2"/>
      <c r="L1322" s="2"/>
      <c r="M1322" s="1"/>
    </row>
    <row r="1323" spans="1:13" x14ac:dyDescent="0.2">
      <c r="A1323" s="1"/>
      <c r="B1323" s="1"/>
      <c r="C1323" s="16"/>
      <c r="D1323" s="1"/>
      <c r="E1323" s="1"/>
      <c r="F1323" s="1"/>
      <c r="G1323" s="1"/>
      <c r="H1323" s="11"/>
      <c r="I1323" s="11"/>
      <c r="J1323" s="11"/>
      <c r="K1323" s="2"/>
      <c r="L1323" s="2"/>
      <c r="M1323" s="1"/>
    </row>
    <row r="1324" spans="1:13" x14ac:dyDescent="0.2">
      <c r="A1324" s="1"/>
      <c r="B1324" s="1"/>
      <c r="C1324" s="16"/>
      <c r="D1324" s="1"/>
      <c r="E1324" s="1"/>
      <c r="F1324" s="1"/>
      <c r="G1324" s="1"/>
      <c r="H1324" s="11"/>
      <c r="I1324" s="11"/>
      <c r="J1324" s="11"/>
      <c r="K1324" s="2"/>
      <c r="L1324" s="2"/>
      <c r="M1324" s="1"/>
    </row>
    <row r="1325" spans="1:13" x14ac:dyDescent="0.2">
      <c r="A1325" s="1"/>
      <c r="B1325" s="1"/>
      <c r="C1325" s="16"/>
      <c r="D1325" s="1"/>
      <c r="E1325" s="1"/>
      <c r="F1325" s="1"/>
      <c r="G1325" s="1"/>
      <c r="H1325" s="11"/>
      <c r="I1325" s="11"/>
      <c r="J1325" s="11"/>
      <c r="K1325" s="2"/>
      <c r="L1325" s="2"/>
      <c r="M1325" s="1"/>
    </row>
    <row r="1326" spans="1:13" x14ac:dyDescent="0.2">
      <c r="A1326" s="1"/>
      <c r="B1326" s="1"/>
      <c r="C1326" s="16"/>
      <c r="D1326" s="1"/>
      <c r="E1326" s="1"/>
      <c r="F1326" s="1"/>
      <c r="G1326" s="1"/>
      <c r="H1326" s="11"/>
      <c r="I1326" s="11"/>
      <c r="J1326" s="11"/>
      <c r="K1326" s="2"/>
      <c r="L1326" s="2"/>
      <c r="M1326" s="1"/>
    </row>
    <row r="1327" spans="1:13" x14ac:dyDescent="0.2">
      <c r="A1327" s="1"/>
      <c r="B1327" s="1"/>
      <c r="C1327" s="16"/>
      <c r="D1327" s="1"/>
      <c r="E1327" s="1"/>
      <c r="F1327" s="1"/>
      <c r="G1327" s="1"/>
      <c r="H1327" s="11"/>
      <c r="I1327" s="11"/>
      <c r="J1327" s="11"/>
      <c r="K1327" s="2"/>
      <c r="L1327" s="2"/>
      <c r="M1327" s="1"/>
    </row>
    <row r="1328" spans="1:13" x14ac:dyDescent="0.2">
      <c r="A1328" s="1"/>
      <c r="B1328" s="1"/>
      <c r="C1328" s="16"/>
      <c r="D1328" s="1"/>
      <c r="E1328" s="1"/>
      <c r="F1328" s="1"/>
      <c r="G1328" s="1"/>
      <c r="H1328" s="11"/>
      <c r="I1328" s="11"/>
      <c r="J1328" s="11"/>
      <c r="K1328" s="2"/>
      <c r="L1328" s="2"/>
      <c r="M1328" s="1"/>
    </row>
    <row r="1329" spans="1:13" x14ac:dyDescent="0.2">
      <c r="A1329" s="1"/>
      <c r="B1329" s="1"/>
      <c r="C1329" s="16"/>
      <c r="D1329" s="1"/>
      <c r="E1329" s="1"/>
      <c r="F1329" s="1"/>
      <c r="G1329" s="1"/>
      <c r="H1329" s="11"/>
      <c r="I1329" s="11"/>
      <c r="J1329" s="11"/>
      <c r="K1329" s="2"/>
      <c r="L1329" s="2"/>
      <c r="M1329" s="1"/>
    </row>
    <row r="1330" spans="1:13" x14ac:dyDescent="0.2">
      <c r="A1330" s="1"/>
      <c r="B1330" s="1"/>
      <c r="C1330" s="16"/>
      <c r="D1330" s="1"/>
      <c r="E1330" s="1"/>
      <c r="F1330" s="1"/>
      <c r="G1330" s="1"/>
      <c r="H1330" s="11"/>
      <c r="I1330" s="11"/>
      <c r="J1330" s="11"/>
      <c r="K1330" s="2"/>
      <c r="L1330" s="2"/>
      <c r="M1330" s="1"/>
    </row>
    <row r="1331" spans="1:13" x14ac:dyDescent="0.2">
      <c r="A1331" s="1"/>
      <c r="B1331" s="1"/>
      <c r="C1331" s="16"/>
      <c r="D1331" s="1"/>
      <c r="E1331" s="1"/>
      <c r="F1331" s="1"/>
      <c r="G1331" s="1"/>
      <c r="H1331" s="11"/>
      <c r="I1331" s="11"/>
      <c r="J1331" s="11"/>
      <c r="K1331" s="2"/>
      <c r="L1331" s="2"/>
      <c r="M1331" s="1"/>
    </row>
    <row r="1332" spans="1:13" x14ac:dyDescent="0.2">
      <c r="A1332" s="1"/>
      <c r="B1332" s="1"/>
      <c r="C1332" s="16"/>
      <c r="D1332" s="1"/>
      <c r="E1332" s="1"/>
      <c r="F1332" s="1"/>
      <c r="G1332" s="1"/>
      <c r="H1332" s="11"/>
      <c r="I1332" s="11"/>
      <c r="J1332" s="11"/>
      <c r="K1332" s="2"/>
      <c r="L1332" s="2"/>
      <c r="M1332" s="1"/>
    </row>
    <row r="1333" spans="1:13" x14ac:dyDescent="0.2">
      <c r="A1333" s="1"/>
      <c r="B1333" s="1"/>
      <c r="C1333" s="16"/>
      <c r="D1333" s="1"/>
      <c r="E1333" s="1"/>
      <c r="F1333" s="1"/>
      <c r="G1333" s="1"/>
      <c r="H1333" s="11"/>
      <c r="I1333" s="11"/>
      <c r="J1333" s="11"/>
      <c r="K1333" s="2"/>
      <c r="L1333" s="2"/>
      <c r="M1333" s="1"/>
    </row>
    <row r="1334" spans="1:13" x14ac:dyDescent="0.2">
      <c r="A1334" s="1"/>
      <c r="B1334" s="1"/>
      <c r="C1334" s="16"/>
      <c r="D1334" s="1"/>
      <c r="E1334" s="1"/>
      <c r="F1334" s="1"/>
      <c r="G1334" s="1"/>
      <c r="H1334" s="11"/>
      <c r="I1334" s="11"/>
      <c r="J1334" s="11"/>
      <c r="K1334" s="2"/>
      <c r="L1334" s="2"/>
      <c r="M1334" s="1"/>
    </row>
    <row r="1335" spans="1:13" x14ac:dyDescent="0.2">
      <c r="A1335" s="1"/>
      <c r="B1335" s="1"/>
      <c r="C1335" s="16"/>
      <c r="D1335" s="1"/>
      <c r="E1335" s="1"/>
      <c r="F1335" s="1"/>
      <c r="G1335" s="1"/>
      <c r="H1335" s="11"/>
      <c r="I1335" s="11"/>
      <c r="J1335" s="11"/>
      <c r="K1335" s="2"/>
      <c r="L1335" s="2"/>
      <c r="M1335" s="1"/>
    </row>
    <row r="1336" spans="1:13" x14ac:dyDescent="0.2">
      <c r="A1336" s="1"/>
      <c r="B1336" s="1"/>
      <c r="C1336" s="16"/>
      <c r="D1336" s="1"/>
      <c r="E1336" s="1"/>
      <c r="F1336" s="1"/>
      <c r="G1336" s="1"/>
      <c r="H1336" s="11"/>
      <c r="I1336" s="11"/>
      <c r="J1336" s="11"/>
      <c r="K1336" s="2"/>
      <c r="L1336" s="2"/>
      <c r="M1336" s="1"/>
    </row>
    <row r="1337" spans="1:13" x14ac:dyDescent="0.2">
      <c r="A1337" s="1"/>
      <c r="B1337" s="1"/>
      <c r="C1337" s="16"/>
      <c r="D1337" s="1"/>
      <c r="E1337" s="1"/>
      <c r="F1337" s="1"/>
      <c r="G1337" s="1"/>
      <c r="H1337" s="11"/>
      <c r="I1337" s="11"/>
      <c r="J1337" s="11"/>
      <c r="K1337" s="2"/>
      <c r="L1337" s="2"/>
      <c r="M1337" s="1"/>
    </row>
    <row r="1338" spans="1:13" x14ac:dyDescent="0.2">
      <c r="A1338" s="1"/>
      <c r="B1338" s="1"/>
      <c r="C1338" s="16"/>
      <c r="D1338" s="1"/>
      <c r="E1338" s="1"/>
      <c r="F1338" s="1"/>
      <c r="G1338" s="1"/>
      <c r="H1338" s="11"/>
      <c r="I1338" s="11"/>
      <c r="J1338" s="11"/>
      <c r="K1338" s="2"/>
      <c r="L1338" s="2"/>
      <c r="M1338" s="1"/>
    </row>
    <row r="1339" spans="1:13" x14ac:dyDescent="0.2">
      <c r="A1339" s="1"/>
      <c r="B1339" s="1"/>
      <c r="C1339" s="16"/>
      <c r="D1339" s="1"/>
      <c r="E1339" s="1"/>
      <c r="F1339" s="1"/>
      <c r="G1339" s="1"/>
      <c r="H1339" s="11"/>
      <c r="I1339" s="11"/>
      <c r="J1339" s="11"/>
      <c r="K1339" s="2"/>
      <c r="L1339" s="2"/>
      <c r="M1339" s="1"/>
    </row>
    <row r="1340" spans="1:13" x14ac:dyDescent="0.2">
      <c r="A1340" s="1"/>
      <c r="B1340" s="1"/>
      <c r="C1340" s="16"/>
      <c r="D1340" s="1"/>
      <c r="E1340" s="1"/>
      <c r="F1340" s="1"/>
      <c r="G1340" s="1"/>
      <c r="H1340" s="11"/>
      <c r="I1340" s="11"/>
      <c r="J1340" s="11"/>
      <c r="K1340" s="2"/>
      <c r="L1340" s="2"/>
      <c r="M1340" s="1"/>
    </row>
    <row r="1341" spans="1:13" x14ac:dyDescent="0.2">
      <c r="A1341" s="1"/>
      <c r="B1341" s="1"/>
      <c r="C1341" s="16"/>
      <c r="D1341" s="1"/>
      <c r="E1341" s="1"/>
      <c r="F1341" s="1"/>
      <c r="G1341" s="1"/>
      <c r="H1341" s="11"/>
      <c r="I1341" s="11"/>
      <c r="J1341" s="11"/>
      <c r="K1341" s="2"/>
      <c r="L1341" s="2"/>
      <c r="M1341" s="1"/>
    </row>
    <row r="1342" spans="1:13" x14ac:dyDescent="0.2">
      <c r="A1342" s="1"/>
      <c r="B1342" s="1"/>
      <c r="C1342" s="16"/>
      <c r="D1342" s="1"/>
      <c r="E1342" s="1"/>
      <c r="F1342" s="1"/>
      <c r="G1342" s="1"/>
      <c r="H1342" s="11"/>
      <c r="I1342" s="11"/>
      <c r="J1342" s="11"/>
      <c r="K1342" s="2"/>
      <c r="L1342" s="2"/>
      <c r="M1342" s="1"/>
    </row>
    <row r="1343" spans="1:13" x14ac:dyDescent="0.2">
      <c r="A1343" s="1"/>
      <c r="B1343" s="1"/>
      <c r="C1343" s="16"/>
      <c r="D1343" s="1"/>
      <c r="E1343" s="1"/>
      <c r="F1343" s="1"/>
      <c r="G1343" s="1"/>
      <c r="H1343" s="11"/>
      <c r="I1343" s="11"/>
      <c r="J1343" s="11"/>
      <c r="K1343" s="2"/>
      <c r="L1343" s="2"/>
      <c r="M1343" s="1"/>
    </row>
    <row r="1344" spans="1:13" x14ac:dyDescent="0.2">
      <c r="A1344" s="1"/>
      <c r="B1344" s="1"/>
      <c r="C1344" s="16"/>
      <c r="D1344" s="1"/>
      <c r="E1344" s="1"/>
      <c r="F1344" s="1"/>
      <c r="G1344" s="1"/>
      <c r="H1344" s="11"/>
      <c r="I1344" s="11"/>
      <c r="J1344" s="11"/>
      <c r="K1344" s="2"/>
      <c r="L1344" s="2"/>
      <c r="M1344" s="1"/>
    </row>
    <row r="1345" spans="1:13" x14ac:dyDescent="0.2">
      <c r="A1345" s="1"/>
      <c r="B1345" s="1"/>
      <c r="C1345" s="16"/>
      <c r="D1345" s="1"/>
      <c r="E1345" s="1"/>
      <c r="F1345" s="1"/>
      <c r="G1345" s="1"/>
      <c r="H1345" s="11"/>
      <c r="I1345" s="11"/>
      <c r="J1345" s="11"/>
      <c r="K1345" s="2"/>
      <c r="L1345" s="2"/>
      <c r="M1345" s="1"/>
    </row>
    <row r="1346" spans="1:13" x14ac:dyDescent="0.2">
      <c r="A1346" s="1"/>
      <c r="B1346" s="1"/>
      <c r="C1346" s="16"/>
      <c r="D1346" s="1"/>
      <c r="E1346" s="1"/>
      <c r="F1346" s="1"/>
      <c r="G1346" s="1"/>
      <c r="H1346" s="11"/>
      <c r="I1346" s="11"/>
      <c r="J1346" s="11"/>
      <c r="K1346" s="2"/>
      <c r="L1346" s="2"/>
      <c r="M1346" s="1"/>
    </row>
    <row r="1347" spans="1:13" x14ac:dyDescent="0.2">
      <c r="A1347" s="1"/>
      <c r="B1347" s="1"/>
      <c r="C1347" s="16"/>
      <c r="D1347" s="1"/>
      <c r="E1347" s="1"/>
      <c r="F1347" s="1"/>
      <c r="G1347" s="1"/>
      <c r="H1347" s="11"/>
      <c r="I1347" s="11"/>
      <c r="J1347" s="11"/>
      <c r="K1347" s="2"/>
      <c r="L1347" s="2"/>
      <c r="M1347" s="1"/>
    </row>
    <row r="1348" spans="1:13" x14ac:dyDescent="0.2">
      <c r="A1348" s="1"/>
      <c r="B1348" s="1"/>
      <c r="C1348" s="16"/>
      <c r="D1348" s="1"/>
      <c r="E1348" s="1"/>
      <c r="F1348" s="1"/>
      <c r="G1348" s="1"/>
      <c r="H1348" s="11"/>
      <c r="I1348" s="11"/>
      <c r="J1348" s="11"/>
      <c r="K1348" s="2"/>
      <c r="L1348" s="2"/>
      <c r="M1348" s="1"/>
    </row>
    <row r="1349" spans="1:13" x14ac:dyDescent="0.2">
      <c r="A1349" s="1"/>
      <c r="B1349" s="1"/>
      <c r="C1349" s="16"/>
      <c r="D1349" s="1"/>
      <c r="E1349" s="1"/>
      <c r="F1349" s="1"/>
      <c r="G1349" s="1"/>
      <c r="H1349" s="11"/>
      <c r="I1349" s="11"/>
      <c r="J1349" s="11"/>
      <c r="K1349" s="2"/>
      <c r="L1349" s="2"/>
      <c r="M1349" s="1"/>
    </row>
    <row r="1350" spans="1:13" x14ac:dyDescent="0.2">
      <c r="A1350" s="1"/>
      <c r="B1350" s="1"/>
      <c r="C1350" s="16"/>
      <c r="D1350" s="1"/>
      <c r="E1350" s="1"/>
      <c r="F1350" s="1"/>
      <c r="G1350" s="1"/>
      <c r="H1350" s="11"/>
      <c r="I1350" s="11"/>
      <c r="J1350" s="11"/>
      <c r="K1350" s="2"/>
      <c r="L1350" s="2"/>
      <c r="M1350" s="1"/>
    </row>
    <row r="1351" spans="1:13" x14ac:dyDescent="0.2">
      <c r="A1351" s="1"/>
      <c r="B1351" s="1"/>
      <c r="C1351" s="16"/>
      <c r="D1351" s="1"/>
      <c r="E1351" s="1"/>
      <c r="F1351" s="1"/>
      <c r="G1351" s="1"/>
      <c r="H1351" s="11"/>
      <c r="I1351" s="11"/>
      <c r="J1351" s="11"/>
      <c r="K1351" s="2"/>
      <c r="L1351" s="2"/>
      <c r="M1351" s="1"/>
    </row>
    <row r="1352" spans="1:13" x14ac:dyDescent="0.2">
      <c r="A1352" s="1"/>
      <c r="B1352" s="1"/>
      <c r="C1352" s="16"/>
      <c r="D1352" s="1"/>
      <c r="E1352" s="1"/>
      <c r="F1352" s="1"/>
      <c r="G1352" s="1"/>
      <c r="H1352" s="11"/>
      <c r="I1352" s="11"/>
      <c r="J1352" s="11"/>
      <c r="K1352" s="2"/>
      <c r="L1352" s="2"/>
      <c r="M1352" s="1"/>
    </row>
    <row r="1353" spans="1:13" x14ac:dyDescent="0.2">
      <c r="A1353" s="1"/>
      <c r="B1353" s="1"/>
      <c r="C1353" s="16"/>
      <c r="D1353" s="1"/>
      <c r="E1353" s="1"/>
      <c r="F1353" s="1"/>
      <c r="G1353" s="1"/>
      <c r="H1353" s="11"/>
      <c r="I1353" s="11"/>
      <c r="J1353" s="11"/>
      <c r="K1353" s="2"/>
      <c r="L1353" s="2"/>
      <c r="M1353" s="1"/>
    </row>
    <row r="1354" spans="1:13" x14ac:dyDescent="0.2">
      <c r="A1354" s="1"/>
      <c r="B1354" s="1"/>
      <c r="C1354" s="16"/>
      <c r="D1354" s="1"/>
      <c r="E1354" s="1"/>
      <c r="F1354" s="1"/>
      <c r="G1354" s="1"/>
      <c r="H1354" s="11"/>
      <c r="I1354" s="11"/>
      <c r="J1354" s="11"/>
      <c r="K1354" s="2"/>
      <c r="L1354" s="2"/>
      <c r="M1354" s="1"/>
    </row>
    <row r="1355" spans="1:13" x14ac:dyDescent="0.2">
      <c r="A1355" s="1"/>
      <c r="B1355" s="1"/>
      <c r="C1355" s="16"/>
      <c r="D1355" s="1"/>
      <c r="E1355" s="1"/>
      <c r="F1355" s="1"/>
      <c r="G1355" s="1"/>
      <c r="H1355" s="11"/>
      <c r="I1355" s="11"/>
      <c r="J1355" s="11"/>
      <c r="K1355" s="2"/>
      <c r="L1355" s="2"/>
      <c r="M1355" s="1"/>
    </row>
    <row r="1356" spans="1:13" x14ac:dyDescent="0.2">
      <c r="A1356" s="1"/>
      <c r="B1356" s="1"/>
      <c r="C1356" s="16"/>
      <c r="D1356" s="1"/>
      <c r="E1356" s="1"/>
      <c r="F1356" s="1"/>
      <c r="G1356" s="1"/>
      <c r="H1356" s="11"/>
      <c r="I1356" s="11"/>
      <c r="J1356" s="11"/>
      <c r="K1356" s="2"/>
      <c r="L1356" s="2"/>
      <c r="M1356" s="1"/>
    </row>
    <row r="1357" spans="1:13" x14ac:dyDescent="0.2">
      <c r="A1357" s="1"/>
      <c r="B1357" s="1"/>
      <c r="C1357" s="16"/>
      <c r="D1357" s="1"/>
      <c r="E1357" s="1"/>
      <c r="F1357" s="1"/>
      <c r="G1357" s="1"/>
      <c r="H1357" s="11"/>
      <c r="I1357" s="11"/>
      <c r="J1357" s="11"/>
      <c r="K1357" s="2"/>
      <c r="L1357" s="2"/>
      <c r="M1357" s="1"/>
    </row>
    <row r="1358" spans="1:13" x14ac:dyDescent="0.2">
      <c r="A1358" s="1"/>
      <c r="B1358" s="1"/>
      <c r="C1358" s="16"/>
      <c r="D1358" s="1"/>
      <c r="E1358" s="1"/>
      <c r="F1358" s="1"/>
      <c r="G1358" s="1"/>
      <c r="H1358" s="11"/>
      <c r="I1358" s="11"/>
      <c r="J1358" s="11"/>
      <c r="K1358" s="2"/>
      <c r="L1358" s="2"/>
      <c r="M1358" s="1"/>
    </row>
    <row r="1359" spans="1:13" x14ac:dyDescent="0.2">
      <c r="A1359" s="1"/>
      <c r="B1359" s="1"/>
      <c r="C1359" s="16"/>
      <c r="D1359" s="1"/>
      <c r="E1359" s="1"/>
      <c r="F1359" s="1"/>
      <c r="G1359" s="1"/>
      <c r="H1359" s="11"/>
      <c r="I1359" s="11"/>
      <c r="J1359" s="11"/>
      <c r="K1359" s="2"/>
      <c r="L1359" s="2"/>
      <c r="M1359" s="1"/>
    </row>
    <row r="1360" spans="1:13" x14ac:dyDescent="0.2">
      <c r="A1360" s="1"/>
      <c r="B1360" s="1"/>
      <c r="C1360" s="16"/>
      <c r="D1360" s="1"/>
      <c r="E1360" s="1"/>
      <c r="F1360" s="1"/>
      <c r="G1360" s="1"/>
      <c r="H1360" s="11"/>
      <c r="I1360" s="11"/>
      <c r="J1360" s="11"/>
      <c r="K1360" s="2"/>
      <c r="L1360" s="2"/>
      <c r="M1360" s="1"/>
    </row>
    <row r="1361" spans="1:13" x14ac:dyDescent="0.2">
      <c r="A1361" s="1"/>
      <c r="B1361" s="1"/>
      <c r="C1361" s="16"/>
      <c r="D1361" s="1"/>
      <c r="E1361" s="1"/>
      <c r="F1361" s="1"/>
      <c r="G1361" s="1"/>
      <c r="H1361" s="11"/>
      <c r="I1361" s="11"/>
      <c r="J1361" s="11"/>
      <c r="K1361" s="2"/>
      <c r="L1361" s="2"/>
      <c r="M1361" s="1"/>
    </row>
    <row r="1362" spans="1:13" x14ac:dyDescent="0.2">
      <c r="A1362" s="1"/>
      <c r="B1362" s="1"/>
      <c r="C1362" s="16"/>
      <c r="D1362" s="1"/>
      <c r="E1362" s="1"/>
      <c r="F1362" s="1"/>
      <c r="G1362" s="1"/>
      <c r="H1362" s="11"/>
      <c r="I1362" s="11"/>
      <c r="J1362" s="11"/>
      <c r="K1362" s="2"/>
      <c r="L1362" s="2"/>
      <c r="M1362" s="1"/>
    </row>
    <row r="1363" spans="1:13" x14ac:dyDescent="0.2">
      <c r="A1363" s="1"/>
      <c r="B1363" s="1"/>
      <c r="C1363" s="16"/>
      <c r="D1363" s="1"/>
      <c r="E1363" s="1"/>
      <c r="F1363" s="1"/>
      <c r="G1363" s="1"/>
      <c r="H1363" s="11"/>
      <c r="I1363" s="11"/>
      <c r="J1363" s="11"/>
      <c r="K1363" s="2"/>
      <c r="L1363" s="2"/>
      <c r="M1363" s="1"/>
    </row>
    <row r="1364" spans="1:13" x14ac:dyDescent="0.2">
      <c r="A1364" s="1"/>
      <c r="B1364" s="1"/>
      <c r="C1364" s="16"/>
      <c r="D1364" s="1"/>
      <c r="E1364" s="1"/>
      <c r="F1364" s="1"/>
      <c r="G1364" s="1"/>
      <c r="H1364" s="11"/>
      <c r="I1364" s="11"/>
      <c r="J1364" s="11"/>
      <c r="K1364" s="2"/>
      <c r="L1364" s="2"/>
      <c r="M1364" s="1"/>
    </row>
    <row r="1365" spans="1:13" x14ac:dyDescent="0.2">
      <c r="A1365" s="1"/>
      <c r="B1365" s="1"/>
      <c r="C1365" s="16"/>
      <c r="D1365" s="1"/>
      <c r="E1365" s="1"/>
      <c r="F1365" s="1"/>
      <c r="G1365" s="1"/>
      <c r="H1365" s="11"/>
      <c r="I1365" s="11"/>
      <c r="J1365" s="11"/>
      <c r="K1365" s="2"/>
      <c r="L1365" s="2"/>
      <c r="M1365" s="1"/>
    </row>
    <row r="1366" spans="1:13" x14ac:dyDescent="0.2">
      <c r="A1366" s="1"/>
      <c r="B1366" s="1"/>
      <c r="C1366" s="16"/>
      <c r="D1366" s="1"/>
      <c r="E1366" s="1"/>
      <c r="F1366" s="1"/>
      <c r="G1366" s="1"/>
      <c r="H1366" s="11"/>
      <c r="I1366" s="11"/>
      <c r="J1366" s="11"/>
      <c r="K1366" s="2"/>
      <c r="L1366" s="2"/>
      <c r="M1366" s="1"/>
    </row>
    <row r="1367" spans="1:13" x14ac:dyDescent="0.2">
      <c r="A1367" s="1"/>
      <c r="B1367" s="1"/>
      <c r="C1367" s="16"/>
      <c r="D1367" s="1"/>
      <c r="E1367" s="1"/>
      <c r="F1367" s="1"/>
      <c r="G1367" s="1"/>
      <c r="H1367" s="11"/>
      <c r="I1367" s="11"/>
      <c r="J1367" s="11"/>
      <c r="K1367" s="2"/>
      <c r="L1367" s="2"/>
      <c r="M1367" s="1"/>
    </row>
    <row r="1368" spans="1:13" x14ac:dyDescent="0.2">
      <c r="A1368" s="1"/>
      <c r="B1368" s="1"/>
      <c r="C1368" s="16"/>
      <c r="D1368" s="1"/>
      <c r="E1368" s="1"/>
      <c r="F1368" s="1"/>
      <c r="G1368" s="1"/>
      <c r="H1368" s="11"/>
      <c r="I1368" s="11"/>
      <c r="J1368" s="11"/>
      <c r="K1368" s="2"/>
      <c r="L1368" s="2"/>
      <c r="M1368" s="1"/>
    </row>
    <row r="1369" spans="1:13" x14ac:dyDescent="0.2">
      <c r="A1369" s="1"/>
      <c r="B1369" s="1"/>
      <c r="C1369" s="16"/>
      <c r="D1369" s="1"/>
      <c r="E1369" s="1"/>
      <c r="F1369" s="1"/>
      <c r="G1369" s="1"/>
      <c r="H1369" s="11"/>
      <c r="I1369" s="11"/>
      <c r="J1369" s="11"/>
      <c r="K1369" s="2"/>
      <c r="L1369" s="2"/>
      <c r="M1369" s="1"/>
    </row>
    <row r="1370" spans="1:13" x14ac:dyDescent="0.2">
      <c r="A1370" s="1"/>
      <c r="B1370" s="1"/>
      <c r="C1370" s="16"/>
      <c r="D1370" s="1"/>
      <c r="E1370" s="1"/>
      <c r="F1370" s="1"/>
      <c r="G1370" s="1"/>
      <c r="H1370" s="11"/>
      <c r="I1370" s="11"/>
      <c r="J1370" s="11"/>
      <c r="K1370" s="2"/>
      <c r="L1370" s="2"/>
      <c r="M1370" s="1"/>
    </row>
    <row r="1371" spans="1:13" x14ac:dyDescent="0.2">
      <c r="A1371" s="1"/>
      <c r="B1371" s="1"/>
      <c r="C1371" s="16"/>
      <c r="D1371" s="1"/>
      <c r="E1371" s="1"/>
      <c r="F1371" s="1"/>
      <c r="G1371" s="1"/>
      <c r="H1371" s="11"/>
      <c r="I1371" s="11"/>
      <c r="J1371" s="11"/>
      <c r="K1371" s="2"/>
      <c r="L1371" s="2"/>
      <c r="M1371" s="1"/>
    </row>
    <row r="1372" spans="1:13" x14ac:dyDescent="0.2">
      <c r="A1372" s="1"/>
      <c r="B1372" s="1"/>
      <c r="C1372" s="16"/>
      <c r="D1372" s="1"/>
      <c r="E1372" s="1"/>
      <c r="F1372" s="1"/>
      <c r="G1372" s="1"/>
      <c r="H1372" s="11"/>
      <c r="I1372" s="11"/>
      <c r="J1372" s="11"/>
      <c r="K1372" s="2"/>
      <c r="L1372" s="2"/>
      <c r="M1372" s="1"/>
    </row>
    <row r="1373" spans="1:13" x14ac:dyDescent="0.2">
      <c r="A1373" s="1"/>
      <c r="B1373" s="1"/>
      <c r="C1373" s="16"/>
      <c r="D1373" s="1"/>
      <c r="E1373" s="1"/>
      <c r="F1373" s="1"/>
      <c r="G1373" s="1"/>
      <c r="H1373" s="11"/>
      <c r="I1373" s="11"/>
      <c r="J1373" s="11"/>
      <c r="K1373" s="2"/>
      <c r="L1373" s="2"/>
      <c r="M1373" s="1"/>
    </row>
    <row r="1374" spans="1:13" x14ac:dyDescent="0.2">
      <c r="A1374" s="1"/>
      <c r="B1374" s="1"/>
      <c r="C1374" s="16"/>
      <c r="D1374" s="1"/>
      <c r="E1374" s="1"/>
      <c r="F1374" s="1"/>
      <c r="G1374" s="1"/>
      <c r="H1374" s="11"/>
      <c r="I1374" s="11"/>
      <c r="J1374" s="11"/>
      <c r="K1374" s="2"/>
      <c r="L1374" s="2"/>
      <c r="M1374" s="1"/>
    </row>
    <row r="1375" spans="1:13" x14ac:dyDescent="0.2">
      <c r="A1375" s="1"/>
      <c r="B1375" s="1"/>
      <c r="C1375" s="16"/>
      <c r="D1375" s="1"/>
      <c r="E1375" s="1"/>
      <c r="F1375" s="1"/>
      <c r="G1375" s="1"/>
      <c r="H1375" s="11"/>
      <c r="I1375" s="11"/>
      <c r="J1375" s="11"/>
      <c r="K1375" s="2"/>
      <c r="L1375" s="2"/>
      <c r="M1375" s="1"/>
    </row>
    <row r="1376" spans="1:13" x14ac:dyDescent="0.2">
      <c r="A1376" s="1"/>
      <c r="B1376" s="1"/>
      <c r="C1376" s="16"/>
      <c r="D1376" s="1"/>
      <c r="E1376" s="1"/>
      <c r="F1376" s="1"/>
      <c r="G1376" s="1"/>
      <c r="H1376" s="11"/>
      <c r="I1376" s="11"/>
      <c r="J1376" s="11"/>
      <c r="K1376" s="2"/>
      <c r="L1376" s="2"/>
      <c r="M1376" s="1"/>
    </row>
    <row r="1377" spans="1:13" x14ac:dyDescent="0.2">
      <c r="A1377" s="1"/>
      <c r="B1377" s="1"/>
      <c r="C1377" s="16"/>
      <c r="D1377" s="1"/>
      <c r="E1377" s="1"/>
      <c r="F1377" s="1"/>
      <c r="G1377" s="1"/>
      <c r="H1377" s="11"/>
      <c r="I1377" s="11"/>
      <c r="J1377" s="11"/>
      <c r="K1377" s="2"/>
      <c r="L1377" s="2"/>
      <c r="M1377" s="1"/>
    </row>
    <row r="1378" spans="1:13" x14ac:dyDescent="0.2">
      <c r="A1378" s="1"/>
      <c r="B1378" s="1"/>
      <c r="C1378" s="16"/>
      <c r="D1378" s="1"/>
      <c r="E1378" s="1"/>
      <c r="F1378" s="1"/>
      <c r="G1378" s="1"/>
      <c r="H1378" s="11"/>
      <c r="I1378" s="11"/>
      <c r="J1378" s="11"/>
      <c r="K1378" s="2"/>
      <c r="L1378" s="2"/>
      <c r="M1378" s="1"/>
    </row>
    <row r="1379" spans="1:13" x14ac:dyDescent="0.2">
      <c r="A1379" s="1"/>
      <c r="B1379" s="1"/>
      <c r="C1379" s="16"/>
      <c r="D1379" s="1"/>
      <c r="E1379" s="1"/>
      <c r="F1379" s="1"/>
      <c r="G1379" s="1"/>
      <c r="H1379" s="11"/>
      <c r="I1379" s="11"/>
      <c r="J1379" s="11"/>
      <c r="K1379" s="2"/>
      <c r="L1379" s="2"/>
      <c r="M1379" s="1"/>
    </row>
    <row r="1380" spans="1:13" x14ac:dyDescent="0.2">
      <c r="A1380" s="1"/>
      <c r="B1380" s="1"/>
      <c r="C1380" s="16"/>
      <c r="D1380" s="1"/>
      <c r="E1380" s="1"/>
      <c r="F1380" s="1"/>
      <c r="G1380" s="1"/>
      <c r="H1380" s="11"/>
      <c r="I1380" s="11"/>
      <c r="J1380" s="11"/>
      <c r="K1380" s="2"/>
      <c r="L1380" s="2"/>
      <c r="M1380" s="1"/>
    </row>
    <row r="1381" spans="1:13" x14ac:dyDescent="0.2">
      <c r="A1381" s="1"/>
      <c r="B1381" s="1"/>
      <c r="C1381" s="16"/>
      <c r="D1381" s="1"/>
      <c r="E1381" s="1"/>
      <c r="F1381" s="1"/>
      <c r="G1381" s="1"/>
      <c r="H1381" s="11"/>
      <c r="I1381" s="11"/>
      <c r="J1381" s="11"/>
      <c r="K1381" s="2"/>
      <c r="L1381" s="2"/>
      <c r="M1381" s="1"/>
    </row>
    <row r="1382" spans="1:13" x14ac:dyDescent="0.2">
      <c r="A1382" s="1"/>
      <c r="B1382" s="1"/>
      <c r="C1382" s="16"/>
      <c r="D1382" s="1"/>
      <c r="E1382" s="1"/>
      <c r="F1382" s="1"/>
      <c r="G1382" s="1"/>
      <c r="H1382" s="11"/>
      <c r="I1382" s="11"/>
      <c r="J1382" s="11"/>
      <c r="K1382" s="2"/>
      <c r="L1382" s="2"/>
      <c r="M1382" s="1"/>
    </row>
    <row r="1383" spans="1:13" x14ac:dyDescent="0.2">
      <c r="A1383" s="1"/>
      <c r="B1383" s="1"/>
      <c r="C1383" s="16"/>
      <c r="D1383" s="1"/>
      <c r="E1383" s="1"/>
      <c r="F1383" s="1"/>
      <c r="G1383" s="1"/>
      <c r="H1383" s="11"/>
      <c r="I1383" s="11"/>
      <c r="J1383" s="11"/>
      <c r="K1383" s="2"/>
      <c r="L1383" s="2"/>
      <c r="M1383" s="1"/>
    </row>
    <row r="1384" spans="1:13" x14ac:dyDescent="0.2">
      <c r="A1384" s="1"/>
      <c r="B1384" s="1"/>
      <c r="C1384" s="16"/>
      <c r="D1384" s="1"/>
      <c r="E1384" s="1"/>
      <c r="F1384" s="1"/>
      <c r="G1384" s="1"/>
      <c r="H1384" s="11"/>
      <c r="I1384" s="11"/>
      <c r="J1384" s="11"/>
      <c r="K1384" s="2"/>
      <c r="L1384" s="2"/>
      <c r="M1384" s="1"/>
    </row>
    <row r="1385" spans="1:13" x14ac:dyDescent="0.2">
      <c r="A1385" s="1"/>
      <c r="B1385" s="1"/>
      <c r="C1385" s="16"/>
      <c r="D1385" s="1"/>
      <c r="E1385" s="1"/>
      <c r="F1385" s="1"/>
      <c r="G1385" s="1"/>
      <c r="H1385" s="11"/>
      <c r="I1385" s="11"/>
      <c r="J1385" s="11"/>
      <c r="K1385" s="2"/>
      <c r="L1385" s="2"/>
      <c r="M1385" s="1"/>
    </row>
    <row r="1386" spans="1:13" x14ac:dyDescent="0.2">
      <c r="A1386" s="1"/>
      <c r="B1386" s="1"/>
      <c r="C1386" s="16"/>
      <c r="D1386" s="1"/>
      <c r="E1386" s="1"/>
      <c r="F1386" s="1"/>
      <c r="G1386" s="1"/>
      <c r="H1386" s="11"/>
      <c r="I1386" s="11"/>
      <c r="J1386" s="11"/>
      <c r="K1386" s="2"/>
      <c r="L1386" s="2"/>
      <c r="M1386" s="1"/>
    </row>
    <row r="1387" spans="1:13" x14ac:dyDescent="0.2">
      <c r="A1387" s="1"/>
      <c r="B1387" s="1"/>
      <c r="C1387" s="16"/>
      <c r="D1387" s="1"/>
      <c r="E1387" s="1"/>
      <c r="F1387" s="1"/>
      <c r="G1387" s="1"/>
      <c r="H1387" s="11"/>
      <c r="I1387" s="11"/>
      <c r="J1387" s="11"/>
      <c r="K1387" s="2"/>
      <c r="L1387" s="2"/>
      <c r="M1387" s="1"/>
    </row>
    <row r="1388" spans="1:13" x14ac:dyDescent="0.2">
      <c r="A1388" s="1"/>
      <c r="B1388" s="1"/>
      <c r="C1388" s="16"/>
      <c r="D1388" s="1"/>
      <c r="E1388" s="1"/>
      <c r="F1388" s="1"/>
      <c r="G1388" s="1"/>
      <c r="H1388" s="11"/>
      <c r="I1388" s="11"/>
      <c r="J1388" s="11"/>
      <c r="K1388" s="2"/>
      <c r="L1388" s="2"/>
      <c r="M1388" s="1"/>
    </row>
    <row r="1389" spans="1:13" x14ac:dyDescent="0.2">
      <c r="A1389" s="1"/>
      <c r="B1389" s="1"/>
      <c r="C1389" s="16"/>
      <c r="D1389" s="1"/>
      <c r="E1389" s="1"/>
      <c r="F1389" s="1"/>
      <c r="G1389" s="1"/>
      <c r="H1389" s="11"/>
      <c r="I1389" s="11"/>
      <c r="J1389" s="11"/>
      <c r="K1389" s="2"/>
      <c r="L1389" s="2"/>
      <c r="M1389" s="1"/>
    </row>
    <row r="1390" spans="1:13" x14ac:dyDescent="0.2">
      <c r="A1390" s="1"/>
      <c r="B1390" s="1"/>
      <c r="C1390" s="16"/>
      <c r="D1390" s="1"/>
      <c r="E1390" s="1"/>
      <c r="F1390" s="1"/>
      <c r="G1390" s="1"/>
      <c r="H1390" s="11"/>
      <c r="I1390" s="11"/>
      <c r="J1390" s="11"/>
      <c r="K1390" s="2"/>
      <c r="L1390" s="2"/>
      <c r="M1390" s="1"/>
    </row>
    <row r="1391" spans="1:13" x14ac:dyDescent="0.2">
      <c r="A1391" s="1"/>
      <c r="B1391" s="1"/>
      <c r="C1391" s="16"/>
      <c r="D1391" s="1"/>
      <c r="E1391" s="1"/>
      <c r="F1391" s="1"/>
      <c r="G1391" s="1"/>
      <c r="H1391" s="11"/>
      <c r="I1391" s="11"/>
      <c r="J1391" s="11"/>
      <c r="K1391" s="2"/>
      <c r="L1391" s="2"/>
      <c r="M1391" s="1"/>
    </row>
    <row r="1392" spans="1:13" x14ac:dyDescent="0.2">
      <c r="A1392" s="1"/>
      <c r="B1392" s="1"/>
      <c r="C1392" s="16"/>
      <c r="D1392" s="1"/>
      <c r="E1392" s="1"/>
      <c r="F1392" s="1"/>
      <c r="G1392" s="1"/>
      <c r="H1392" s="11"/>
      <c r="I1392" s="11"/>
      <c r="J1392" s="11"/>
      <c r="K1392" s="2"/>
      <c r="L1392" s="2"/>
      <c r="M1392" s="1"/>
    </row>
    <row r="1393" spans="1:13" x14ac:dyDescent="0.2">
      <c r="A1393" s="1"/>
      <c r="B1393" s="1"/>
      <c r="C1393" s="16"/>
      <c r="D1393" s="1"/>
      <c r="E1393" s="1"/>
      <c r="F1393" s="1"/>
      <c r="G1393" s="1"/>
      <c r="H1393" s="11"/>
      <c r="I1393" s="11"/>
      <c r="J1393" s="11"/>
      <c r="K1393" s="2"/>
      <c r="L1393" s="2"/>
      <c r="M1393" s="1"/>
    </row>
    <row r="1394" spans="1:13" x14ac:dyDescent="0.2">
      <c r="A1394" s="1"/>
      <c r="B1394" s="1"/>
      <c r="C1394" s="16"/>
      <c r="D1394" s="1"/>
      <c r="E1394" s="1"/>
      <c r="F1394" s="1"/>
      <c r="G1394" s="1"/>
      <c r="H1394" s="11"/>
      <c r="I1394" s="11"/>
      <c r="J1394" s="11"/>
      <c r="K1394" s="2"/>
      <c r="L1394" s="2"/>
      <c r="M1394" s="1"/>
    </row>
    <row r="1395" spans="1:13" x14ac:dyDescent="0.2">
      <c r="A1395" s="1"/>
      <c r="B1395" s="1"/>
      <c r="C1395" s="16"/>
      <c r="D1395" s="1"/>
      <c r="E1395" s="1"/>
      <c r="F1395" s="1"/>
      <c r="G1395" s="1"/>
      <c r="H1395" s="11"/>
      <c r="I1395" s="11"/>
      <c r="J1395" s="11"/>
      <c r="K1395" s="2"/>
      <c r="L1395" s="2"/>
      <c r="M1395" s="1"/>
    </row>
    <row r="1396" spans="1:13" x14ac:dyDescent="0.2">
      <c r="A1396" s="1"/>
      <c r="B1396" s="1"/>
      <c r="C1396" s="16"/>
      <c r="D1396" s="1"/>
      <c r="E1396" s="1"/>
      <c r="F1396" s="1"/>
      <c r="G1396" s="1"/>
      <c r="H1396" s="11"/>
      <c r="I1396" s="11"/>
      <c r="J1396" s="11"/>
      <c r="K1396" s="2"/>
      <c r="L1396" s="2"/>
      <c r="M1396" s="1"/>
    </row>
    <row r="1397" spans="1:13" x14ac:dyDescent="0.2">
      <c r="A1397" s="1"/>
      <c r="B1397" s="1"/>
      <c r="C1397" s="16"/>
      <c r="D1397" s="1"/>
      <c r="E1397" s="1"/>
      <c r="F1397" s="1"/>
      <c r="G1397" s="1"/>
      <c r="H1397" s="11"/>
      <c r="I1397" s="11"/>
      <c r="J1397" s="11"/>
      <c r="K1397" s="2"/>
      <c r="L1397" s="2"/>
      <c r="M1397" s="1"/>
    </row>
    <row r="1398" spans="1:13" x14ac:dyDescent="0.2">
      <c r="A1398" s="1"/>
      <c r="B1398" s="1"/>
      <c r="C1398" s="16"/>
      <c r="D1398" s="1"/>
      <c r="E1398" s="1"/>
      <c r="F1398" s="1"/>
      <c r="G1398" s="1"/>
      <c r="H1398" s="11"/>
      <c r="I1398" s="11"/>
      <c r="J1398" s="11"/>
      <c r="K1398" s="2"/>
      <c r="L1398" s="2"/>
      <c r="M1398" s="1"/>
    </row>
    <row r="1399" spans="1:13" x14ac:dyDescent="0.2">
      <c r="A1399" s="1"/>
      <c r="B1399" s="1"/>
      <c r="C1399" s="16"/>
      <c r="D1399" s="1"/>
      <c r="E1399" s="1"/>
      <c r="F1399" s="1"/>
      <c r="G1399" s="1"/>
      <c r="H1399" s="11"/>
      <c r="I1399" s="11"/>
      <c r="J1399" s="11"/>
      <c r="K1399" s="2"/>
      <c r="L1399" s="2"/>
      <c r="M1399" s="1"/>
    </row>
    <row r="1400" spans="1:13" x14ac:dyDescent="0.2">
      <c r="A1400" s="1"/>
      <c r="B1400" s="1"/>
      <c r="C1400" s="16"/>
      <c r="D1400" s="1"/>
      <c r="E1400" s="1"/>
      <c r="F1400" s="1"/>
      <c r="G1400" s="1"/>
      <c r="H1400" s="11"/>
      <c r="I1400" s="11"/>
      <c r="J1400" s="11"/>
      <c r="K1400" s="2"/>
      <c r="L1400" s="2"/>
      <c r="M1400" s="1"/>
    </row>
    <row r="1401" spans="1:13" x14ac:dyDescent="0.2">
      <c r="A1401" s="1"/>
      <c r="B1401" s="1"/>
      <c r="C1401" s="16"/>
      <c r="D1401" s="1"/>
      <c r="E1401" s="1"/>
      <c r="F1401" s="1"/>
      <c r="G1401" s="1"/>
      <c r="H1401" s="11"/>
      <c r="I1401" s="11"/>
      <c r="J1401" s="11"/>
      <c r="K1401" s="2"/>
      <c r="L1401" s="2"/>
      <c r="M1401" s="1"/>
    </row>
    <row r="1402" spans="1:13" x14ac:dyDescent="0.2">
      <c r="A1402" s="1"/>
      <c r="B1402" s="1"/>
      <c r="C1402" s="16"/>
      <c r="D1402" s="1"/>
      <c r="E1402" s="1"/>
      <c r="F1402" s="1"/>
      <c r="G1402" s="1"/>
      <c r="H1402" s="11"/>
      <c r="I1402" s="11"/>
      <c r="J1402" s="11"/>
      <c r="K1402" s="2"/>
      <c r="L1402" s="2"/>
      <c r="M1402" s="1"/>
    </row>
    <row r="1403" spans="1:13" x14ac:dyDescent="0.2">
      <c r="A1403" s="1"/>
      <c r="B1403" s="1"/>
      <c r="C1403" s="16"/>
      <c r="D1403" s="1"/>
      <c r="E1403" s="1"/>
      <c r="F1403" s="1"/>
      <c r="G1403" s="1"/>
      <c r="H1403" s="11"/>
      <c r="I1403" s="11"/>
      <c r="J1403" s="11"/>
      <c r="K1403" s="2"/>
      <c r="L1403" s="2"/>
      <c r="M1403" s="1"/>
    </row>
    <row r="1404" spans="1:13" x14ac:dyDescent="0.2">
      <c r="A1404" s="1"/>
      <c r="B1404" s="1"/>
      <c r="C1404" s="16"/>
      <c r="D1404" s="1"/>
      <c r="E1404" s="1"/>
      <c r="F1404" s="1"/>
      <c r="G1404" s="1"/>
      <c r="H1404" s="11"/>
      <c r="I1404" s="11"/>
      <c r="J1404" s="11"/>
      <c r="K1404" s="2"/>
      <c r="L1404" s="2"/>
      <c r="M1404" s="1"/>
    </row>
    <row r="1405" spans="1:13" x14ac:dyDescent="0.2">
      <c r="A1405" s="1"/>
      <c r="B1405" s="1"/>
      <c r="C1405" s="16"/>
      <c r="D1405" s="1"/>
      <c r="E1405" s="1"/>
      <c r="F1405" s="1"/>
      <c r="G1405" s="1"/>
      <c r="H1405" s="11"/>
      <c r="I1405" s="11"/>
      <c r="J1405" s="11"/>
      <c r="K1405" s="2"/>
      <c r="L1405" s="2"/>
      <c r="M1405" s="1"/>
    </row>
    <row r="1406" spans="1:13" x14ac:dyDescent="0.2">
      <c r="A1406" s="1"/>
      <c r="B1406" s="1"/>
      <c r="C1406" s="16"/>
      <c r="D1406" s="1"/>
      <c r="E1406" s="1"/>
      <c r="F1406" s="1"/>
      <c r="G1406" s="1"/>
      <c r="H1406" s="11"/>
      <c r="I1406" s="11"/>
      <c r="J1406" s="11"/>
      <c r="K1406" s="2"/>
      <c r="L1406" s="2"/>
      <c r="M1406" s="1"/>
    </row>
    <row r="1407" spans="1:13" x14ac:dyDescent="0.2">
      <c r="A1407" s="1"/>
      <c r="B1407" s="1"/>
      <c r="C1407" s="16"/>
      <c r="D1407" s="1"/>
      <c r="E1407" s="1"/>
      <c r="F1407" s="1"/>
      <c r="G1407" s="1"/>
      <c r="H1407" s="11"/>
      <c r="I1407" s="11"/>
      <c r="J1407" s="11"/>
      <c r="K1407" s="2"/>
      <c r="L1407" s="2"/>
      <c r="M1407" s="1"/>
    </row>
    <row r="1408" spans="1:13" x14ac:dyDescent="0.2">
      <c r="A1408" s="1"/>
      <c r="B1408" s="1"/>
      <c r="C1408" s="16"/>
      <c r="D1408" s="1"/>
      <c r="E1408" s="1"/>
      <c r="F1408" s="1"/>
      <c r="G1408" s="1"/>
      <c r="H1408" s="11"/>
      <c r="I1408" s="11"/>
      <c r="J1408" s="11"/>
      <c r="K1408" s="2"/>
      <c r="L1408" s="2"/>
      <c r="M1408" s="1"/>
    </row>
    <row r="1409" spans="1:13" x14ac:dyDescent="0.2">
      <c r="A1409" s="1"/>
      <c r="B1409" s="1"/>
      <c r="C1409" s="16"/>
      <c r="D1409" s="1"/>
      <c r="E1409" s="1"/>
      <c r="F1409" s="1"/>
      <c r="G1409" s="1"/>
      <c r="H1409" s="11"/>
      <c r="I1409" s="11"/>
      <c r="J1409" s="11"/>
      <c r="K1409" s="2"/>
      <c r="L1409" s="2"/>
      <c r="M1409" s="1"/>
    </row>
    <row r="1410" spans="1:13" x14ac:dyDescent="0.2">
      <c r="A1410" s="1"/>
      <c r="B1410" s="1"/>
      <c r="C1410" s="16"/>
      <c r="D1410" s="1"/>
      <c r="E1410" s="1"/>
      <c r="F1410" s="1"/>
      <c r="G1410" s="1"/>
      <c r="H1410" s="11"/>
      <c r="I1410" s="11"/>
      <c r="J1410" s="11"/>
      <c r="K1410" s="2"/>
      <c r="L1410" s="2"/>
      <c r="M1410" s="1"/>
    </row>
    <row r="1411" spans="1:13" x14ac:dyDescent="0.2">
      <c r="A1411" s="1"/>
      <c r="B1411" s="1"/>
      <c r="C1411" s="16"/>
      <c r="D1411" s="1"/>
      <c r="E1411" s="1"/>
      <c r="F1411" s="1"/>
      <c r="G1411" s="1"/>
      <c r="H1411" s="11"/>
      <c r="I1411" s="11"/>
      <c r="J1411" s="11"/>
      <c r="K1411" s="2"/>
      <c r="L1411" s="2"/>
      <c r="M1411" s="1"/>
    </row>
    <row r="1412" spans="1:13" x14ac:dyDescent="0.2">
      <c r="A1412" s="1"/>
      <c r="B1412" s="1"/>
      <c r="C1412" s="16"/>
      <c r="D1412" s="1"/>
      <c r="E1412" s="1"/>
      <c r="F1412" s="1"/>
      <c r="G1412" s="1"/>
      <c r="H1412" s="11"/>
      <c r="I1412" s="11"/>
      <c r="J1412" s="11"/>
      <c r="K1412" s="2"/>
      <c r="L1412" s="2"/>
      <c r="M1412" s="1"/>
    </row>
    <row r="1413" spans="1:13" x14ac:dyDescent="0.2">
      <c r="A1413" s="1"/>
      <c r="B1413" s="1"/>
      <c r="C1413" s="16"/>
      <c r="D1413" s="1"/>
      <c r="E1413" s="1"/>
      <c r="F1413" s="1"/>
      <c r="G1413" s="1"/>
      <c r="H1413" s="11"/>
      <c r="I1413" s="11"/>
      <c r="J1413" s="11"/>
      <c r="K1413" s="2"/>
      <c r="L1413" s="2"/>
      <c r="M1413" s="1"/>
    </row>
    <row r="1414" spans="1:13" x14ac:dyDescent="0.2">
      <c r="A1414" s="1"/>
      <c r="B1414" s="1"/>
      <c r="C1414" s="16"/>
      <c r="D1414" s="1"/>
      <c r="E1414" s="1"/>
      <c r="F1414" s="1"/>
      <c r="G1414" s="1"/>
      <c r="H1414" s="11"/>
      <c r="I1414" s="11"/>
      <c r="J1414" s="11"/>
      <c r="K1414" s="2"/>
      <c r="L1414" s="2"/>
      <c r="M1414" s="1"/>
    </row>
    <row r="1415" spans="1:13" x14ac:dyDescent="0.2">
      <c r="A1415" s="1"/>
      <c r="B1415" s="1"/>
      <c r="C1415" s="16"/>
      <c r="D1415" s="1"/>
      <c r="E1415" s="1"/>
      <c r="F1415" s="1"/>
      <c r="G1415" s="1"/>
      <c r="H1415" s="11"/>
      <c r="I1415" s="11"/>
      <c r="J1415" s="11"/>
      <c r="K1415" s="2"/>
      <c r="L1415" s="2"/>
      <c r="M1415" s="1"/>
    </row>
    <row r="1416" spans="1:13" x14ac:dyDescent="0.2">
      <c r="A1416" s="1"/>
      <c r="B1416" s="1"/>
      <c r="C1416" s="16"/>
      <c r="D1416" s="1"/>
      <c r="E1416" s="1"/>
      <c r="F1416" s="1"/>
      <c r="G1416" s="1"/>
      <c r="H1416" s="11"/>
      <c r="I1416" s="11"/>
      <c r="J1416" s="11"/>
      <c r="K1416" s="2"/>
      <c r="L1416" s="2"/>
      <c r="M1416" s="1"/>
    </row>
    <row r="1417" spans="1:13" x14ac:dyDescent="0.2">
      <c r="A1417" s="1"/>
      <c r="B1417" s="1"/>
      <c r="C1417" s="16"/>
      <c r="D1417" s="1"/>
      <c r="E1417" s="1"/>
      <c r="F1417" s="1"/>
      <c r="G1417" s="1"/>
      <c r="H1417" s="11"/>
      <c r="I1417" s="11"/>
      <c r="J1417" s="11"/>
      <c r="K1417" s="2"/>
      <c r="L1417" s="2"/>
      <c r="M1417" s="1"/>
    </row>
    <row r="1418" spans="1:13" x14ac:dyDescent="0.2">
      <c r="A1418" s="1"/>
      <c r="B1418" s="1"/>
      <c r="C1418" s="16"/>
      <c r="D1418" s="1"/>
      <c r="E1418" s="1"/>
      <c r="F1418" s="1"/>
      <c r="G1418" s="1"/>
      <c r="H1418" s="11"/>
      <c r="I1418" s="11"/>
      <c r="J1418" s="11"/>
      <c r="K1418" s="2"/>
      <c r="L1418" s="2"/>
      <c r="M1418" s="1"/>
    </row>
    <row r="1419" spans="1:13" x14ac:dyDescent="0.2">
      <c r="A1419" s="1"/>
      <c r="B1419" s="1"/>
      <c r="C1419" s="16"/>
      <c r="D1419" s="1"/>
      <c r="E1419" s="1"/>
      <c r="F1419" s="1"/>
      <c r="G1419" s="1"/>
      <c r="H1419" s="11"/>
      <c r="I1419" s="11"/>
      <c r="J1419" s="11"/>
      <c r="K1419" s="2"/>
      <c r="L1419" s="2"/>
      <c r="M1419" s="1"/>
    </row>
    <row r="1420" spans="1:13" x14ac:dyDescent="0.2">
      <c r="A1420" s="1"/>
      <c r="B1420" s="1"/>
      <c r="C1420" s="16"/>
      <c r="D1420" s="1"/>
      <c r="E1420" s="1"/>
      <c r="F1420" s="1"/>
      <c r="G1420" s="1"/>
      <c r="H1420" s="11"/>
      <c r="I1420" s="11"/>
      <c r="J1420" s="11"/>
      <c r="K1420" s="2"/>
      <c r="L1420" s="2"/>
      <c r="M1420" s="1"/>
    </row>
    <row r="1421" spans="1:13" x14ac:dyDescent="0.2">
      <c r="A1421" s="1"/>
      <c r="B1421" s="1"/>
      <c r="C1421" s="16"/>
      <c r="D1421" s="1"/>
      <c r="E1421" s="1"/>
      <c r="F1421" s="1"/>
      <c r="G1421" s="1"/>
      <c r="H1421" s="11"/>
      <c r="I1421" s="11"/>
      <c r="J1421" s="11"/>
      <c r="K1421" s="2"/>
      <c r="L1421" s="2"/>
      <c r="M1421" s="1"/>
    </row>
    <row r="1422" spans="1:13" x14ac:dyDescent="0.2">
      <c r="A1422" s="1"/>
      <c r="B1422" s="1"/>
      <c r="C1422" s="16"/>
      <c r="D1422" s="1"/>
      <c r="E1422" s="1"/>
      <c r="F1422" s="1"/>
      <c r="G1422" s="1"/>
      <c r="H1422" s="11"/>
      <c r="I1422" s="11"/>
      <c r="J1422" s="11"/>
      <c r="K1422" s="2"/>
      <c r="L1422" s="2"/>
      <c r="M1422" s="1"/>
    </row>
    <row r="1423" spans="1:13" x14ac:dyDescent="0.2">
      <c r="A1423" s="1"/>
      <c r="B1423" s="1"/>
      <c r="C1423" s="16"/>
      <c r="D1423" s="1"/>
      <c r="E1423" s="1"/>
      <c r="F1423" s="1"/>
      <c r="G1423" s="1"/>
      <c r="H1423" s="11"/>
      <c r="I1423" s="11"/>
      <c r="J1423" s="11"/>
      <c r="K1423" s="2"/>
      <c r="L1423" s="2"/>
      <c r="M1423" s="1"/>
    </row>
    <row r="1424" spans="1:13" x14ac:dyDescent="0.2">
      <c r="A1424" s="1"/>
      <c r="B1424" s="1"/>
      <c r="C1424" s="16"/>
      <c r="D1424" s="1"/>
      <c r="E1424" s="1"/>
      <c r="F1424" s="1"/>
      <c r="G1424" s="1"/>
      <c r="H1424" s="11"/>
      <c r="I1424" s="11"/>
      <c r="J1424" s="11"/>
      <c r="K1424" s="2"/>
      <c r="L1424" s="2"/>
      <c r="M1424" s="1"/>
    </row>
    <row r="1425" spans="1:13" x14ac:dyDescent="0.2">
      <c r="A1425" s="1"/>
      <c r="B1425" s="1"/>
      <c r="C1425" s="16"/>
      <c r="D1425" s="1"/>
      <c r="E1425" s="1"/>
      <c r="F1425" s="1"/>
      <c r="G1425" s="1"/>
      <c r="H1425" s="11"/>
      <c r="I1425" s="11"/>
      <c r="J1425" s="11"/>
      <c r="K1425" s="2"/>
      <c r="L1425" s="2"/>
      <c r="M1425" s="1"/>
    </row>
    <row r="1426" spans="1:13" x14ac:dyDescent="0.2">
      <c r="A1426" s="1"/>
      <c r="B1426" s="1"/>
      <c r="C1426" s="16"/>
      <c r="D1426" s="1"/>
      <c r="E1426" s="1"/>
      <c r="F1426" s="1"/>
      <c r="G1426" s="1"/>
      <c r="H1426" s="11"/>
      <c r="I1426" s="11"/>
      <c r="J1426" s="11"/>
      <c r="K1426" s="2"/>
      <c r="L1426" s="2"/>
      <c r="M1426" s="1"/>
    </row>
    <row r="1427" spans="1:13" x14ac:dyDescent="0.2">
      <c r="A1427" s="1"/>
      <c r="B1427" s="1"/>
      <c r="C1427" s="16"/>
      <c r="D1427" s="1"/>
      <c r="E1427" s="1"/>
      <c r="F1427" s="1"/>
      <c r="G1427" s="1"/>
      <c r="H1427" s="11"/>
      <c r="I1427" s="11"/>
      <c r="J1427" s="11"/>
      <c r="K1427" s="2"/>
      <c r="L1427" s="2"/>
      <c r="M1427" s="1"/>
    </row>
    <row r="1428" spans="1:13" x14ac:dyDescent="0.2">
      <c r="A1428" s="1"/>
      <c r="B1428" s="1"/>
      <c r="C1428" s="16"/>
      <c r="D1428" s="1"/>
      <c r="E1428" s="1"/>
      <c r="F1428" s="1"/>
      <c r="G1428" s="1"/>
      <c r="H1428" s="11"/>
      <c r="I1428" s="11"/>
      <c r="J1428" s="11"/>
      <c r="K1428" s="2"/>
      <c r="L1428" s="2"/>
      <c r="M1428" s="1"/>
    </row>
    <row r="1429" spans="1:13" x14ac:dyDescent="0.2">
      <c r="A1429" s="1"/>
      <c r="B1429" s="1"/>
      <c r="C1429" s="16"/>
      <c r="D1429" s="1"/>
      <c r="E1429" s="1"/>
      <c r="F1429" s="1"/>
      <c r="G1429" s="1"/>
      <c r="H1429" s="11"/>
      <c r="I1429" s="11"/>
      <c r="J1429" s="11"/>
      <c r="K1429" s="2"/>
      <c r="L1429" s="2"/>
      <c r="M1429" s="1"/>
    </row>
    <row r="1430" spans="1:13" x14ac:dyDescent="0.2">
      <c r="A1430" s="1"/>
      <c r="B1430" s="1"/>
      <c r="C1430" s="16"/>
      <c r="D1430" s="1"/>
      <c r="E1430" s="1"/>
      <c r="F1430" s="1"/>
      <c r="G1430" s="1"/>
      <c r="H1430" s="11"/>
      <c r="I1430" s="11"/>
      <c r="J1430" s="11"/>
      <c r="K1430" s="2"/>
      <c r="L1430" s="2"/>
      <c r="M1430" s="1"/>
    </row>
    <row r="1431" spans="1:13" x14ac:dyDescent="0.2">
      <c r="A1431" s="1"/>
      <c r="B1431" s="1"/>
      <c r="C1431" s="16"/>
      <c r="D1431" s="1"/>
      <c r="E1431" s="1"/>
      <c r="F1431" s="1"/>
      <c r="G1431" s="1"/>
      <c r="H1431" s="11"/>
      <c r="I1431" s="11"/>
      <c r="J1431" s="11"/>
      <c r="K1431" s="2"/>
      <c r="L1431" s="2"/>
      <c r="M1431" s="1"/>
    </row>
    <row r="1432" spans="1:13" x14ac:dyDescent="0.2">
      <c r="A1432" s="1"/>
      <c r="B1432" s="1"/>
      <c r="C1432" s="16"/>
      <c r="D1432" s="1"/>
      <c r="E1432" s="1"/>
      <c r="F1432" s="1"/>
      <c r="G1432" s="1"/>
      <c r="H1432" s="11"/>
      <c r="I1432" s="11"/>
      <c r="J1432" s="11"/>
      <c r="K1432" s="2"/>
      <c r="L1432" s="2"/>
      <c r="M1432" s="1"/>
    </row>
    <row r="1433" spans="1:13" x14ac:dyDescent="0.2">
      <c r="A1433" s="1"/>
      <c r="B1433" s="1"/>
      <c r="C1433" s="16"/>
      <c r="D1433" s="1"/>
      <c r="E1433" s="1"/>
      <c r="F1433" s="1"/>
      <c r="G1433" s="1"/>
      <c r="H1433" s="11"/>
      <c r="I1433" s="11"/>
      <c r="J1433" s="11"/>
      <c r="K1433" s="2"/>
      <c r="L1433" s="2"/>
      <c r="M1433" s="1"/>
    </row>
    <row r="1434" spans="1:13" x14ac:dyDescent="0.2">
      <c r="A1434" s="1"/>
      <c r="B1434" s="1"/>
      <c r="C1434" s="16"/>
      <c r="D1434" s="1"/>
      <c r="E1434" s="1"/>
      <c r="F1434" s="1"/>
      <c r="G1434" s="1"/>
      <c r="H1434" s="11"/>
      <c r="I1434" s="11"/>
      <c r="J1434" s="11"/>
      <c r="K1434" s="2"/>
      <c r="L1434" s="2"/>
      <c r="M1434" s="1"/>
    </row>
    <row r="1435" spans="1:13" x14ac:dyDescent="0.2">
      <c r="A1435" s="1"/>
      <c r="B1435" s="1"/>
      <c r="C1435" s="16"/>
      <c r="D1435" s="1"/>
      <c r="E1435" s="1"/>
      <c r="F1435" s="1"/>
      <c r="G1435" s="1"/>
      <c r="H1435" s="11"/>
      <c r="I1435" s="11"/>
      <c r="J1435" s="11"/>
      <c r="K1435" s="2"/>
      <c r="L1435" s="2"/>
      <c r="M1435" s="1"/>
    </row>
    <row r="1436" spans="1:13" x14ac:dyDescent="0.2">
      <c r="A1436" s="1"/>
      <c r="B1436" s="1"/>
      <c r="C1436" s="16"/>
      <c r="D1436" s="1"/>
      <c r="E1436" s="1"/>
      <c r="F1436" s="1"/>
      <c r="G1436" s="1"/>
      <c r="H1436" s="11"/>
      <c r="I1436" s="11"/>
      <c r="J1436" s="11"/>
      <c r="K1436" s="2"/>
      <c r="L1436" s="2"/>
      <c r="M1436" s="1"/>
    </row>
    <row r="1437" spans="1:13" x14ac:dyDescent="0.2">
      <c r="A1437" s="1"/>
      <c r="B1437" s="1"/>
      <c r="C1437" s="16"/>
      <c r="D1437" s="1"/>
      <c r="E1437" s="1"/>
      <c r="F1437" s="1"/>
      <c r="G1437" s="1"/>
      <c r="H1437" s="11"/>
      <c r="I1437" s="11"/>
      <c r="J1437" s="11"/>
      <c r="K1437" s="2"/>
      <c r="L1437" s="2"/>
      <c r="M1437" s="1"/>
    </row>
    <row r="1438" spans="1:13" x14ac:dyDescent="0.2">
      <c r="A1438" s="1"/>
      <c r="B1438" s="1"/>
      <c r="C1438" s="16"/>
      <c r="D1438" s="1"/>
      <c r="E1438" s="1"/>
      <c r="F1438" s="1"/>
      <c r="G1438" s="1"/>
      <c r="H1438" s="11"/>
      <c r="I1438" s="11"/>
      <c r="J1438" s="11"/>
      <c r="K1438" s="2"/>
      <c r="L1438" s="2"/>
      <c r="M1438" s="1"/>
    </row>
    <row r="1439" spans="1:13" x14ac:dyDescent="0.2">
      <c r="A1439" s="1"/>
      <c r="B1439" s="1"/>
      <c r="C1439" s="16"/>
      <c r="D1439" s="1"/>
      <c r="E1439" s="1"/>
      <c r="F1439" s="1"/>
      <c r="G1439" s="1"/>
      <c r="H1439" s="11"/>
      <c r="I1439" s="11"/>
      <c r="J1439" s="11"/>
      <c r="K1439" s="2"/>
      <c r="L1439" s="2"/>
      <c r="M1439" s="1"/>
    </row>
    <row r="1440" spans="1:13" x14ac:dyDescent="0.2">
      <c r="A1440" s="1"/>
      <c r="B1440" s="1"/>
      <c r="C1440" s="16"/>
      <c r="D1440" s="1"/>
      <c r="E1440" s="1"/>
      <c r="F1440" s="1"/>
      <c r="G1440" s="1"/>
      <c r="H1440" s="11"/>
      <c r="I1440" s="11"/>
      <c r="J1440" s="11"/>
      <c r="K1440" s="2"/>
      <c r="L1440" s="2"/>
      <c r="M1440" s="1"/>
    </row>
    <row r="1441" spans="1:13" x14ac:dyDescent="0.2">
      <c r="A1441" s="1"/>
      <c r="B1441" s="1"/>
      <c r="C1441" s="16"/>
      <c r="D1441" s="1"/>
      <c r="E1441" s="1"/>
      <c r="F1441" s="1"/>
      <c r="G1441" s="1"/>
      <c r="H1441" s="11"/>
      <c r="I1441" s="11"/>
      <c r="J1441" s="11"/>
      <c r="K1441" s="2"/>
      <c r="L1441" s="2"/>
      <c r="M1441" s="1"/>
    </row>
    <row r="1442" spans="1:13" x14ac:dyDescent="0.2">
      <c r="A1442" s="1"/>
      <c r="B1442" s="1"/>
      <c r="C1442" s="16"/>
      <c r="D1442" s="1"/>
      <c r="E1442" s="1"/>
      <c r="F1442" s="1"/>
      <c r="G1442" s="1"/>
      <c r="H1442" s="11"/>
      <c r="I1442" s="11"/>
      <c r="J1442" s="11"/>
      <c r="K1442" s="2"/>
      <c r="L1442" s="2"/>
      <c r="M1442" s="1"/>
    </row>
    <row r="1443" spans="1:13" x14ac:dyDescent="0.2">
      <c r="A1443" s="1"/>
      <c r="B1443" s="1"/>
      <c r="C1443" s="16"/>
      <c r="D1443" s="1"/>
      <c r="E1443" s="1"/>
      <c r="F1443" s="1"/>
      <c r="G1443" s="1"/>
      <c r="H1443" s="11"/>
      <c r="I1443" s="11"/>
      <c r="J1443" s="11"/>
      <c r="K1443" s="2"/>
      <c r="L1443" s="2"/>
      <c r="M1443" s="1"/>
    </row>
    <row r="1444" spans="1:13" x14ac:dyDescent="0.2">
      <c r="A1444" s="1"/>
      <c r="B1444" s="1"/>
      <c r="C1444" s="16"/>
      <c r="D1444" s="1"/>
      <c r="E1444" s="1"/>
      <c r="F1444" s="1"/>
      <c r="G1444" s="1"/>
      <c r="H1444" s="11"/>
      <c r="I1444" s="11"/>
      <c r="J1444" s="11"/>
      <c r="K1444" s="2"/>
      <c r="L1444" s="2"/>
      <c r="M1444" s="1"/>
    </row>
    <row r="1445" spans="1:13" x14ac:dyDescent="0.2">
      <c r="A1445" s="1"/>
      <c r="B1445" s="1"/>
      <c r="C1445" s="16"/>
      <c r="D1445" s="1"/>
      <c r="E1445" s="1"/>
      <c r="F1445" s="1"/>
      <c r="G1445" s="1"/>
      <c r="H1445" s="11"/>
      <c r="I1445" s="11"/>
      <c r="J1445" s="11"/>
      <c r="K1445" s="2"/>
      <c r="L1445" s="2"/>
      <c r="M1445" s="1"/>
    </row>
    <row r="1446" spans="1:13" x14ac:dyDescent="0.2">
      <c r="A1446" s="1"/>
      <c r="B1446" s="1"/>
      <c r="C1446" s="16"/>
      <c r="D1446" s="1"/>
      <c r="E1446" s="1"/>
      <c r="F1446" s="1"/>
      <c r="G1446" s="1"/>
      <c r="H1446" s="11"/>
      <c r="I1446" s="11"/>
      <c r="J1446" s="11"/>
      <c r="K1446" s="2"/>
      <c r="L1446" s="2"/>
      <c r="M1446" s="1"/>
    </row>
    <row r="1447" spans="1:13" x14ac:dyDescent="0.2">
      <c r="A1447" s="1"/>
      <c r="B1447" s="1"/>
      <c r="C1447" s="16"/>
      <c r="D1447" s="1"/>
      <c r="E1447" s="1"/>
      <c r="F1447" s="1"/>
      <c r="G1447" s="1"/>
      <c r="H1447" s="11"/>
      <c r="I1447" s="11"/>
      <c r="J1447" s="11"/>
      <c r="K1447" s="2"/>
      <c r="L1447" s="2"/>
      <c r="M1447" s="1"/>
    </row>
    <row r="1448" spans="1:13" x14ac:dyDescent="0.2">
      <c r="A1448" s="1"/>
      <c r="B1448" s="1"/>
      <c r="C1448" s="16"/>
      <c r="D1448" s="1"/>
      <c r="E1448" s="1"/>
      <c r="F1448" s="1"/>
      <c r="G1448" s="1"/>
      <c r="H1448" s="11"/>
      <c r="I1448" s="11"/>
      <c r="J1448" s="11"/>
      <c r="K1448" s="2"/>
      <c r="L1448" s="2"/>
      <c r="M1448" s="1"/>
    </row>
    <row r="1449" spans="1:13" x14ac:dyDescent="0.2">
      <c r="A1449" s="1"/>
      <c r="B1449" s="1"/>
      <c r="C1449" s="16"/>
      <c r="D1449" s="1"/>
      <c r="E1449" s="1"/>
      <c r="F1449" s="1"/>
      <c r="G1449" s="1"/>
      <c r="H1449" s="11"/>
      <c r="I1449" s="11"/>
      <c r="J1449" s="11"/>
      <c r="K1449" s="2"/>
      <c r="L1449" s="2"/>
      <c r="M1449" s="1"/>
    </row>
    <row r="1450" spans="1:13" x14ac:dyDescent="0.2">
      <c r="A1450" s="1"/>
      <c r="B1450" s="1"/>
      <c r="C1450" s="16"/>
      <c r="D1450" s="1"/>
      <c r="E1450" s="1"/>
      <c r="F1450" s="1"/>
      <c r="G1450" s="1"/>
      <c r="H1450" s="11"/>
      <c r="I1450" s="11"/>
      <c r="J1450" s="11"/>
      <c r="K1450" s="2"/>
      <c r="L1450" s="2"/>
      <c r="M1450" s="1"/>
    </row>
    <row r="1451" spans="1:13" x14ac:dyDescent="0.2">
      <c r="A1451" s="1"/>
      <c r="B1451" s="1"/>
      <c r="C1451" s="16"/>
      <c r="D1451" s="1"/>
      <c r="E1451" s="1"/>
      <c r="F1451" s="1"/>
      <c r="G1451" s="1"/>
      <c r="H1451" s="11"/>
      <c r="I1451" s="11"/>
      <c r="J1451" s="11"/>
      <c r="K1451" s="2"/>
      <c r="L1451" s="2"/>
      <c r="M1451" s="1"/>
    </row>
    <row r="1452" spans="1:13" x14ac:dyDescent="0.2">
      <c r="A1452" s="1"/>
      <c r="B1452" s="1"/>
      <c r="C1452" s="16"/>
      <c r="D1452" s="1"/>
      <c r="E1452" s="1"/>
      <c r="F1452" s="1"/>
      <c r="G1452" s="1"/>
      <c r="H1452" s="11"/>
      <c r="I1452" s="11"/>
      <c r="J1452" s="11"/>
      <c r="K1452" s="2"/>
      <c r="L1452" s="2"/>
      <c r="M1452" s="1"/>
    </row>
    <row r="1453" spans="1:13" x14ac:dyDescent="0.2">
      <c r="A1453" s="1"/>
      <c r="B1453" s="1"/>
      <c r="C1453" s="16"/>
      <c r="D1453" s="1"/>
      <c r="E1453" s="1"/>
      <c r="F1453" s="1"/>
      <c r="G1453" s="1"/>
      <c r="H1453" s="11"/>
      <c r="I1453" s="11"/>
      <c r="J1453" s="11"/>
      <c r="K1453" s="2"/>
      <c r="L1453" s="2"/>
      <c r="M1453" s="1"/>
    </row>
    <row r="1454" spans="1:13" x14ac:dyDescent="0.2">
      <c r="A1454" s="1"/>
      <c r="B1454" s="1"/>
      <c r="C1454" s="16"/>
      <c r="D1454" s="1"/>
      <c r="E1454" s="1"/>
      <c r="F1454" s="1"/>
      <c r="G1454" s="1"/>
      <c r="H1454" s="11"/>
      <c r="I1454" s="11"/>
      <c r="J1454" s="11"/>
      <c r="K1454" s="2"/>
      <c r="L1454" s="2"/>
      <c r="M1454" s="1"/>
    </row>
    <row r="1455" spans="1:13" x14ac:dyDescent="0.2">
      <c r="A1455" s="1"/>
      <c r="B1455" s="1"/>
      <c r="C1455" s="16"/>
      <c r="D1455" s="1"/>
      <c r="E1455" s="1"/>
      <c r="F1455" s="1"/>
      <c r="G1455" s="1"/>
      <c r="H1455" s="11"/>
      <c r="I1455" s="11"/>
      <c r="J1455" s="11"/>
      <c r="K1455" s="2"/>
      <c r="L1455" s="2"/>
      <c r="M1455" s="1"/>
    </row>
    <row r="1456" spans="1:13" x14ac:dyDescent="0.2">
      <c r="A1456" s="1"/>
      <c r="B1456" s="1"/>
      <c r="C1456" s="16"/>
      <c r="D1456" s="1"/>
      <c r="E1456" s="1"/>
      <c r="F1456" s="1"/>
      <c r="G1456" s="1"/>
      <c r="H1456" s="11"/>
      <c r="I1456" s="11"/>
      <c r="J1456" s="11"/>
      <c r="K1456" s="2"/>
      <c r="L1456" s="2"/>
      <c r="M1456" s="1"/>
    </row>
    <row r="1457" spans="1:13" x14ac:dyDescent="0.2">
      <c r="A1457" s="1"/>
      <c r="B1457" s="1"/>
      <c r="C1457" s="16"/>
      <c r="D1457" s="1"/>
      <c r="E1457" s="1"/>
      <c r="F1457" s="1"/>
      <c r="G1457" s="1"/>
      <c r="H1457" s="11"/>
      <c r="I1457" s="11"/>
      <c r="J1457" s="11"/>
      <c r="K1457" s="2"/>
      <c r="L1457" s="2"/>
      <c r="M1457" s="1"/>
    </row>
    <row r="1458" spans="1:13" x14ac:dyDescent="0.2">
      <c r="A1458" s="1"/>
      <c r="B1458" s="1"/>
      <c r="C1458" s="16"/>
      <c r="D1458" s="1"/>
      <c r="E1458" s="1"/>
      <c r="F1458" s="1"/>
      <c r="G1458" s="1"/>
      <c r="H1458" s="11"/>
      <c r="I1458" s="11"/>
      <c r="J1458" s="11"/>
      <c r="K1458" s="2"/>
      <c r="L1458" s="2"/>
      <c r="M1458" s="1"/>
    </row>
    <row r="1459" spans="1:13" x14ac:dyDescent="0.2">
      <c r="A1459" s="1"/>
      <c r="B1459" s="1"/>
      <c r="C1459" s="16"/>
      <c r="D1459" s="1"/>
      <c r="E1459" s="1"/>
      <c r="F1459" s="1"/>
      <c r="G1459" s="1"/>
      <c r="H1459" s="11"/>
      <c r="I1459" s="11"/>
      <c r="J1459" s="11"/>
      <c r="K1459" s="2"/>
      <c r="L1459" s="2"/>
      <c r="M1459" s="1"/>
    </row>
    <row r="1460" spans="1:13" x14ac:dyDescent="0.2">
      <c r="A1460" s="1"/>
      <c r="B1460" s="1"/>
      <c r="C1460" s="16"/>
      <c r="D1460" s="1"/>
      <c r="E1460" s="1"/>
      <c r="F1460" s="1"/>
      <c r="G1460" s="1"/>
      <c r="H1460" s="11"/>
      <c r="I1460" s="11"/>
      <c r="J1460" s="11"/>
      <c r="K1460" s="2"/>
      <c r="L1460" s="2"/>
      <c r="M1460" s="1"/>
    </row>
    <row r="1461" spans="1:13" x14ac:dyDescent="0.2">
      <c r="A1461" s="1"/>
      <c r="B1461" s="1"/>
      <c r="C1461" s="16"/>
      <c r="D1461" s="1"/>
      <c r="E1461" s="1"/>
      <c r="F1461" s="1"/>
      <c r="G1461" s="1"/>
      <c r="H1461" s="11"/>
      <c r="I1461" s="11"/>
      <c r="J1461" s="11"/>
      <c r="K1461" s="2"/>
      <c r="L1461" s="2"/>
      <c r="M1461" s="1"/>
    </row>
    <row r="1462" spans="1:13" x14ac:dyDescent="0.2">
      <c r="A1462" s="1"/>
      <c r="B1462" s="1"/>
      <c r="C1462" s="16"/>
      <c r="D1462" s="1"/>
      <c r="E1462" s="1"/>
      <c r="F1462" s="1"/>
      <c r="G1462" s="1"/>
      <c r="H1462" s="11"/>
      <c r="I1462" s="11"/>
      <c r="J1462" s="11"/>
      <c r="K1462" s="2"/>
      <c r="L1462" s="2"/>
      <c r="M1462" s="1"/>
    </row>
    <row r="1463" spans="1:13" x14ac:dyDescent="0.2">
      <c r="A1463" s="1"/>
      <c r="B1463" s="1"/>
      <c r="C1463" s="16"/>
      <c r="D1463" s="1"/>
      <c r="E1463" s="1"/>
      <c r="F1463" s="1"/>
      <c r="G1463" s="1"/>
      <c r="H1463" s="11"/>
      <c r="I1463" s="11"/>
      <c r="J1463" s="11"/>
      <c r="K1463" s="2"/>
      <c r="L1463" s="2"/>
      <c r="M1463" s="1"/>
    </row>
    <row r="1464" spans="1:13" x14ac:dyDescent="0.2">
      <c r="A1464" s="1"/>
      <c r="B1464" s="1"/>
      <c r="C1464" s="16"/>
      <c r="D1464" s="1"/>
      <c r="E1464" s="1"/>
      <c r="F1464" s="1"/>
      <c r="G1464" s="1"/>
      <c r="H1464" s="11"/>
      <c r="I1464" s="11"/>
      <c r="J1464" s="11"/>
      <c r="K1464" s="2"/>
      <c r="L1464" s="2"/>
      <c r="M1464" s="1"/>
    </row>
    <row r="1465" spans="1:13" x14ac:dyDescent="0.2">
      <c r="A1465" s="1"/>
      <c r="B1465" s="1"/>
      <c r="C1465" s="16"/>
      <c r="D1465" s="1"/>
      <c r="E1465" s="1"/>
      <c r="F1465" s="1"/>
      <c r="G1465" s="1"/>
      <c r="H1465" s="11"/>
      <c r="I1465" s="11"/>
      <c r="J1465" s="11"/>
      <c r="K1465" s="2"/>
      <c r="L1465" s="2"/>
      <c r="M1465" s="1"/>
    </row>
    <row r="1466" spans="1:13" x14ac:dyDescent="0.2">
      <c r="A1466" s="1"/>
      <c r="B1466" s="1"/>
      <c r="C1466" s="16"/>
      <c r="D1466" s="1"/>
      <c r="E1466" s="1"/>
      <c r="F1466" s="1"/>
      <c r="G1466" s="1"/>
      <c r="H1466" s="11"/>
      <c r="I1466" s="11"/>
      <c r="J1466" s="11"/>
      <c r="K1466" s="2"/>
      <c r="L1466" s="2"/>
      <c r="M1466" s="1"/>
    </row>
    <row r="1467" spans="1:13" x14ac:dyDescent="0.2">
      <c r="A1467" s="1"/>
      <c r="B1467" s="1"/>
      <c r="C1467" s="16"/>
      <c r="D1467" s="1"/>
      <c r="E1467" s="1"/>
      <c r="F1467" s="1"/>
      <c r="G1467" s="1"/>
      <c r="H1467" s="11"/>
      <c r="I1467" s="11"/>
      <c r="J1467" s="11"/>
      <c r="K1467" s="2"/>
      <c r="L1467" s="2"/>
      <c r="M1467" s="1"/>
    </row>
    <row r="1468" spans="1:13" x14ac:dyDescent="0.2">
      <c r="A1468" s="1"/>
      <c r="B1468" s="1"/>
      <c r="C1468" s="16"/>
      <c r="D1468" s="1"/>
      <c r="E1468" s="1"/>
      <c r="F1468" s="1"/>
      <c r="G1468" s="1"/>
      <c r="H1468" s="11"/>
      <c r="I1468" s="11"/>
      <c r="J1468" s="11"/>
      <c r="K1468" s="2"/>
      <c r="L1468" s="2"/>
      <c r="M1468" s="1"/>
    </row>
    <row r="1469" spans="1:13" x14ac:dyDescent="0.2">
      <c r="A1469" s="1"/>
      <c r="B1469" s="1"/>
      <c r="C1469" s="16"/>
      <c r="D1469" s="1"/>
      <c r="E1469" s="1"/>
      <c r="F1469" s="1"/>
      <c r="G1469" s="1"/>
      <c r="H1469" s="11"/>
      <c r="I1469" s="11"/>
      <c r="J1469" s="11"/>
      <c r="K1469" s="2"/>
      <c r="L1469" s="2"/>
      <c r="M1469" s="1"/>
    </row>
    <row r="1470" spans="1:13" x14ac:dyDescent="0.2">
      <c r="A1470" s="1"/>
      <c r="B1470" s="1"/>
      <c r="C1470" s="16"/>
      <c r="D1470" s="1"/>
      <c r="E1470" s="1"/>
      <c r="F1470" s="1"/>
      <c r="G1470" s="1"/>
      <c r="H1470" s="11"/>
      <c r="I1470" s="11"/>
      <c r="J1470" s="11"/>
      <c r="K1470" s="2"/>
      <c r="L1470" s="2"/>
      <c r="M1470" s="1"/>
    </row>
    <row r="1471" spans="1:13" x14ac:dyDescent="0.2">
      <c r="A1471" s="1"/>
      <c r="B1471" s="1"/>
      <c r="C1471" s="16"/>
      <c r="D1471" s="1"/>
      <c r="E1471" s="1"/>
      <c r="F1471" s="1"/>
      <c r="G1471" s="1"/>
      <c r="H1471" s="11"/>
      <c r="I1471" s="11"/>
      <c r="J1471" s="11"/>
      <c r="K1471" s="2"/>
      <c r="L1471" s="2"/>
      <c r="M1471" s="1"/>
    </row>
    <row r="1472" spans="1:13" x14ac:dyDescent="0.2">
      <c r="A1472" s="1"/>
      <c r="B1472" s="1"/>
      <c r="C1472" s="16"/>
      <c r="D1472" s="1"/>
      <c r="E1472" s="1"/>
      <c r="F1472" s="1"/>
      <c r="G1472" s="1"/>
      <c r="H1472" s="11"/>
      <c r="I1472" s="11"/>
      <c r="J1472" s="11"/>
      <c r="K1472" s="2"/>
      <c r="L1472" s="2"/>
      <c r="M1472" s="1"/>
    </row>
    <row r="1473" spans="1:13" x14ac:dyDescent="0.2">
      <c r="A1473" s="1"/>
      <c r="B1473" s="1"/>
      <c r="C1473" s="16"/>
      <c r="D1473" s="1"/>
      <c r="E1473" s="1"/>
      <c r="F1473" s="1"/>
      <c r="G1473" s="1"/>
      <c r="H1473" s="11"/>
      <c r="I1473" s="11"/>
      <c r="J1473" s="11"/>
      <c r="K1473" s="2"/>
      <c r="L1473" s="2"/>
      <c r="M1473" s="1"/>
    </row>
    <row r="1474" spans="1:13" x14ac:dyDescent="0.2">
      <c r="A1474" s="1"/>
      <c r="B1474" s="1"/>
      <c r="C1474" s="16"/>
      <c r="D1474" s="1"/>
      <c r="E1474" s="1"/>
      <c r="F1474" s="1"/>
      <c r="G1474" s="1"/>
      <c r="H1474" s="11"/>
      <c r="I1474" s="11"/>
      <c r="J1474" s="11"/>
      <c r="K1474" s="2"/>
      <c r="L1474" s="2"/>
      <c r="M1474" s="1"/>
    </row>
    <row r="1475" spans="1:13" x14ac:dyDescent="0.2">
      <c r="A1475" s="1"/>
      <c r="B1475" s="1"/>
      <c r="C1475" s="16"/>
      <c r="D1475" s="1"/>
      <c r="E1475" s="1"/>
      <c r="F1475" s="1"/>
      <c r="G1475" s="1"/>
      <c r="H1475" s="11"/>
      <c r="I1475" s="11"/>
      <c r="J1475" s="11"/>
      <c r="K1475" s="2"/>
      <c r="L1475" s="2"/>
      <c r="M1475" s="1"/>
    </row>
    <row r="1476" spans="1:13" x14ac:dyDescent="0.2">
      <c r="A1476" s="1"/>
      <c r="B1476" s="1"/>
      <c r="C1476" s="16"/>
      <c r="D1476" s="1"/>
      <c r="E1476" s="1"/>
      <c r="F1476" s="1"/>
      <c r="G1476" s="1"/>
      <c r="H1476" s="11"/>
      <c r="I1476" s="11"/>
      <c r="J1476" s="11"/>
      <c r="K1476" s="2"/>
      <c r="L1476" s="2"/>
      <c r="M1476" s="1"/>
    </row>
    <row r="1477" spans="1:13" x14ac:dyDescent="0.2">
      <c r="A1477" s="1"/>
      <c r="B1477" s="1"/>
      <c r="C1477" s="16"/>
      <c r="D1477" s="1"/>
      <c r="E1477" s="1"/>
      <c r="F1477" s="1"/>
      <c r="G1477" s="1"/>
      <c r="H1477" s="11"/>
      <c r="I1477" s="11"/>
      <c r="J1477" s="11"/>
      <c r="K1477" s="2"/>
      <c r="L1477" s="2"/>
      <c r="M1477" s="1"/>
    </row>
    <row r="1478" spans="1:13" x14ac:dyDescent="0.2">
      <c r="A1478" s="1"/>
      <c r="B1478" s="1"/>
      <c r="C1478" s="16"/>
      <c r="D1478" s="1"/>
      <c r="E1478" s="1"/>
      <c r="F1478" s="1"/>
      <c r="G1478" s="1"/>
      <c r="H1478" s="11"/>
      <c r="I1478" s="11"/>
      <c r="J1478" s="11"/>
      <c r="K1478" s="2"/>
      <c r="L1478" s="2"/>
      <c r="M1478" s="1"/>
    </row>
    <row r="1479" spans="1:13" x14ac:dyDescent="0.2">
      <c r="A1479" s="1"/>
      <c r="B1479" s="1"/>
      <c r="C1479" s="16"/>
      <c r="D1479" s="1"/>
      <c r="E1479" s="1"/>
      <c r="F1479" s="1"/>
      <c r="G1479" s="1"/>
      <c r="H1479" s="11"/>
      <c r="I1479" s="11"/>
      <c r="J1479" s="11"/>
      <c r="K1479" s="2"/>
      <c r="L1479" s="2"/>
      <c r="M1479" s="1"/>
    </row>
    <row r="1480" spans="1:13" x14ac:dyDescent="0.2">
      <c r="A1480" s="1"/>
      <c r="B1480" s="1"/>
      <c r="C1480" s="16"/>
      <c r="D1480" s="1"/>
      <c r="E1480" s="1"/>
      <c r="F1480" s="1"/>
      <c r="G1480" s="1"/>
      <c r="H1480" s="11"/>
      <c r="I1480" s="11"/>
      <c r="J1480" s="11"/>
      <c r="K1480" s="2"/>
      <c r="L1480" s="2"/>
      <c r="M1480" s="1"/>
    </row>
    <row r="1481" spans="1:13" x14ac:dyDescent="0.2">
      <c r="A1481" s="1"/>
      <c r="B1481" s="1"/>
      <c r="C1481" s="16"/>
      <c r="D1481" s="1"/>
      <c r="E1481" s="1"/>
      <c r="F1481" s="1"/>
      <c r="G1481" s="1"/>
      <c r="H1481" s="11"/>
      <c r="I1481" s="11"/>
      <c r="J1481" s="11"/>
      <c r="K1481" s="2"/>
      <c r="L1481" s="2"/>
      <c r="M1481" s="1"/>
    </row>
    <row r="1482" spans="1:13" x14ac:dyDescent="0.2">
      <c r="A1482" s="1"/>
      <c r="B1482" s="1"/>
      <c r="C1482" s="16"/>
      <c r="D1482" s="1"/>
      <c r="E1482" s="1"/>
      <c r="F1482" s="1"/>
      <c r="G1482" s="1"/>
      <c r="H1482" s="11"/>
      <c r="I1482" s="11"/>
      <c r="J1482" s="11"/>
      <c r="K1482" s="2"/>
      <c r="L1482" s="2"/>
      <c r="M1482" s="1"/>
    </row>
    <row r="1483" spans="1:13" x14ac:dyDescent="0.2">
      <c r="A1483" s="1"/>
      <c r="B1483" s="1"/>
      <c r="C1483" s="16"/>
      <c r="D1483" s="1"/>
      <c r="E1483" s="1"/>
      <c r="F1483" s="1"/>
      <c r="G1483" s="1"/>
      <c r="H1483" s="11"/>
      <c r="I1483" s="11"/>
      <c r="J1483" s="11"/>
      <c r="K1483" s="2"/>
      <c r="L1483" s="2"/>
      <c r="M1483" s="1"/>
    </row>
    <row r="1484" spans="1:13" x14ac:dyDescent="0.2">
      <c r="A1484" s="1"/>
      <c r="B1484" s="1"/>
      <c r="C1484" s="16"/>
      <c r="D1484" s="1"/>
      <c r="E1484" s="1"/>
      <c r="F1484" s="1"/>
      <c r="G1484" s="1"/>
      <c r="H1484" s="11"/>
      <c r="I1484" s="11"/>
      <c r="J1484" s="11"/>
      <c r="K1484" s="2"/>
      <c r="L1484" s="2"/>
      <c r="M1484" s="1"/>
    </row>
    <row r="1485" spans="1:13" x14ac:dyDescent="0.2">
      <c r="A1485" s="1"/>
      <c r="B1485" s="1"/>
      <c r="C1485" s="16"/>
      <c r="D1485" s="1"/>
      <c r="E1485" s="1"/>
      <c r="F1485" s="1"/>
      <c r="G1485" s="1"/>
      <c r="H1485" s="11"/>
      <c r="I1485" s="11"/>
      <c r="J1485" s="11"/>
      <c r="K1485" s="2"/>
      <c r="L1485" s="2"/>
      <c r="M1485" s="1"/>
    </row>
    <row r="1486" spans="1:13" x14ac:dyDescent="0.2">
      <c r="A1486" s="1"/>
      <c r="B1486" s="1"/>
      <c r="C1486" s="16"/>
      <c r="D1486" s="1"/>
      <c r="E1486" s="1"/>
      <c r="F1486" s="1"/>
      <c r="G1486" s="1"/>
      <c r="H1486" s="11"/>
      <c r="I1486" s="11"/>
      <c r="J1486" s="11"/>
      <c r="K1486" s="2"/>
      <c r="L1486" s="2"/>
      <c r="M1486" s="1"/>
    </row>
    <row r="1487" spans="1:13" x14ac:dyDescent="0.2">
      <c r="A1487" s="1"/>
      <c r="B1487" s="1"/>
      <c r="C1487" s="16"/>
      <c r="D1487" s="1"/>
      <c r="E1487" s="1"/>
      <c r="F1487" s="1"/>
      <c r="G1487" s="1"/>
      <c r="H1487" s="11"/>
      <c r="I1487" s="11"/>
      <c r="J1487" s="11"/>
      <c r="K1487" s="2"/>
      <c r="L1487" s="2"/>
      <c r="M1487" s="1"/>
    </row>
    <row r="1488" spans="1:13" x14ac:dyDescent="0.2">
      <c r="A1488" s="1"/>
      <c r="B1488" s="1"/>
      <c r="C1488" s="16"/>
      <c r="D1488" s="1"/>
      <c r="E1488" s="1"/>
      <c r="F1488" s="1"/>
      <c r="G1488" s="1"/>
      <c r="H1488" s="11"/>
      <c r="I1488" s="11"/>
      <c r="J1488" s="11"/>
      <c r="K1488" s="2"/>
      <c r="L1488" s="2"/>
      <c r="M1488" s="1"/>
    </row>
    <row r="1489" spans="1:13" x14ac:dyDescent="0.2">
      <c r="A1489" s="1"/>
      <c r="B1489" s="1"/>
      <c r="C1489" s="16"/>
      <c r="D1489" s="1"/>
      <c r="E1489" s="1"/>
      <c r="F1489" s="1"/>
      <c r="G1489" s="1"/>
      <c r="H1489" s="11"/>
      <c r="I1489" s="11"/>
      <c r="J1489" s="11"/>
      <c r="K1489" s="2"/>
      <c r="L1489" s="2"/>
      <c r="M1489" s="1"/>
    </row>
    <row r="1490" spans="1:13" x14ac:dyDescent="0.2">
      <c r="A1490" s="1"/>
      <c r="B1490" s="1"/>
      <c r="C1490" s="16"/>
      <c r="D1490" s="1"/>
      <c r="E1490" s="1"/>
      <c r="F1490" s="1"/>
      <c r="G1490" s="1"/>
      <c r="H1490" s="11"/>
      <c r="I1490" s="11"/>
      <c r="J1490" s="11"/>
      <c r="K1490" s="2"/>
      <c r="L1490" s="2"/>
      <c r="M1490" s="1"/>
    </row>
    <row r="1491" spans="1:13" x14ac:dyDescent="0.2">
      <c r="A1491" s="1"/>
      <c r="B1491" s="1"/>
      <c r="C1491" s="16"/>
      <c r="D1491" s="1"/>
      <c r="E1491" s="1"/>
      <c r="F1491" s="1"/>
      <c r="G1491" s="1"/>
      <c r="H1491" s="11"/>
      <c r="I1491" s="11"/>
      <c r="J1491" s="11"/>
      <c r="K1491" s="2"/>
      <c r="L1491" s="2"/>
      <c r="M1491" s="1"/>
    </row>
    <row r="1492" spans="1:13" x14ac:dyDescent="0.2">
      <c r="A1492" s="1"/>
      <c r="B1492" s="1"/>
      <c r="C1492" s="16"/>
      <c r="D1492" s="1"/>
      <c r="E1492" s="1"/>
      <c r="F1492" s="1"/>
      <c r="G1492" s="1"/>
      <c r="H1492" s="11"/>
      <c r="I1492" s="11"/>
      <c r="J1492" s="11"/>
      <c r="K1492" s="2"/>
      <c r="L1492" s="2"/>
      <c r="M1492" s="1"/>
    </row>
    <row r="1493" spans="1:13" x14ac:dyDescent="0.2">
      <c r="A1493" s="1"/>
      <c r="B1493" s="1"/>
      <c r="C1493" s="16"/>
      <c r="D1493" s="1"/>
      <c r="E1493" s="1"/>
      <c r="F1493" s="1"/>
      <c r="G1493" s="1"/>
      <c r="H1493" s="11"/>
      <c r="I1493" s="11"/>
      <c r="J1493" s="11"/>
      <c r="K1493" s="2"/>
      <c r="L1493" s="2"/>
      <c r="M1493" s="1"/>
    </row>
    <row r="1494" spans="1:13" x14ac:dyDescent="0.2">
      <c r="A1494" s="1"/>
      <c r="B1494" s="1"/>
      <c r="C1494" s="16"/>
      <c r="D1494" s="1"/>
      <c r="E1494" s="1"/>
      <c r="F1494" s="1"/>
      <c r="G1494" s="1"/>
      <c r="H1494" s="11"/>
      <c r="I1494" s="11"/>
      <c r="J1494" s="11"/>
      <c r="K1494" s="2"/>
      <c r="L1494" s="2"/>
      <c r="M1494" s="1"/>
    </row>
    <row r="1495" spans="1:13" x14ac:dyDescent="0.2">
      <c r="A1495" s="1"/>
      <c r="B1495" s="1"/>
      <c r="C1495" s="16"/>
      <c r="D1495" s="1"/>
      <c r="E1495" s="1"/>
      <c r="F1495" s="1"/>
      <c r="G1495" s="1"/>
      <c r="H1495" s="11"/>
      <c r="I1495" s="11"/>
      <c r="J1495" s="11"/>
      <c r="K1495" s="2"/>
      <c r="L1495" s="2"/>
      <c r="M1495" s="1"/>
    </row>
    <row r="1496" spans="1:13" x14ac:dyDescent="0.2">
      <c r="A1496" s="1"/>
      <c r="B1496" s="1"/>
      <c r="C1496" s="16"/>
      <c r="D1496" s="1"/>
      <c r="E1496" s="1"/>
      <c r="F1496" s="1"/>
      <c r="G1496" s="1"/>
      <c r="H1496" s="11"/>
      <c r="I1496" s="11"/>
      <c r="J1496" s="11"/>
      <c r="K1496" s="2"/>
      <c r="L1496" s="2"/>
      <c r="M1496" s="1"/>
    </row>
    <row r="1497" spans="1:13" x14ac:dyDescent="0.2">
      <c r="A1497" s="1"/>
      <c r="B1497" s="1"/>
      <c r="C1497" s="16"/>
      <c r="D1497" s="1"/>
      <c r="E1497" s="1"/>
      <c r="F1497" s="1"/>
      <c r="G1497" s="1"/>
      <c r="H1497" s="11"/>
      <c r="I1497" s="11"/>
      <c r="J1497" s="11"/>
      <c r="K1497" s="2"/>
      <c r="L1497" s="2"/>
      <c r="M1497" s="1"/>
    </row>
    <row r="1498" spans="1:13" x14ac:dyDescent="0.2">
      <c r="A1498" s="1"/>
      <c r="B1498" s="1"/>
      <c r="C1498" s="16"/>
      <c r="D1498" s="1"/>
      <c r="E1498" s="1"/>
      <c r="F1498" s="1"/>
      <c r="G1498" s="1"/>
      <c r="H1498" s="11"/>
      <c r="I1498" s="11"/>
      <c r="J1498" s="11"/>
      <c r="K1498" s="2"/>
      <c r="L1498" s="2"/>
      <c r="M1498" s="1"/>
    </row>
    <row r="1499" spans="1:13" x14ac:dyDescent="0.2">
      <c r="A1499" s="1"/>
      <c r="B1499" s="1"/>
      <c r="C1499" s="16"/>
      <c r="D1499" s="1"/>
      <c r="E1499" s="1"/>
      <c r="F1499" s="1"/>
      <c r="G1499" s="1"/>
      <c r="H1499" s="11"/>
      <c r="I1499" s="11"/>
      <c r="J1499" s="11"/>
      <c r="K1499" s="2"/>
      <c r="L1499" s="2"/>
      <c r="M1499" s="1"/>
    </row>
    <row r="1500" spans="1:13" x14ac:dyDescent="0.2">
      <c r="A1500" s="1"/>
      <c r="B1500" s="1"/>
      <c r="C1500" s="16"/>
      <c r="D1500" s="1"/>
      <c r="E1500" s="1"/>
      <c r="F1500" s="1"/>
      <c r="G1500" s="1"/>
      <c r="H1500" s="11"/>
      <c r="I1500" s="11"/>
      <c r="J1500" s="11"/>
      <c r="K1500" s="2"/>
      <c r="L1500" s="2"/>
      <c r="M1500" s="1"/>
    </row>
    <row r="1501" spans="1:13" x14ac:dyDescent="0.2">
      <c r="A1501" s="1"/>
      <c r="B1501" s="1"/>
      <c r="C1501" s="16"/>
      <c r="D1501" s="1"/>
      <c r="E1501" s="1"/>
      <c r="F1501" s="1"/>
      <c r="G1501" s="1"/>
      <c r="H1501" s="11"/>
      <c r="I1501" s="11"/>
      <c r="J1501" s="11"/>
      <c r="K1501" s="2"/>
      <c r="L1501" s="2"/>
      <c r="M1501" s="1"/>
    </row>
    <row r="1502" spans="1:13" x14ac:dyDescent="0.2">
      <c r="A1502" s="1"/>
      <c r="B1502" s="1"/>
      <c r="C1502" s="16"/>
      <c r="D1502" s="1"/>
      <c r="E1502" s="1"/>
      <c r="F1502" s="1"/>
      <c r="G1502" s="1"/>
      <c r="H1502" s="11"/>
      <c r="I1502" s="11"/>
      <c r="J1502" s="11"/>
      <c r="K1502" s="2"/>
      <c r="L1502" s="2"/>
      <c r="M1502" s="1"/>
    </row>
    <row r="1503" spans="1:13" x14ac:dyDescent="0.2">
      <c r="A1503" s="1"/>
      <c r="B1503" s="1"/>
      <c r="C1503" s="16"/>
      <c r="D1503" s="1"/>
      <c r="E1503" s="1"/>
      <c r="F1503" s="1"/>
      <c r="G1503" s="1"/>
      <c r="H1503" s="11"/>
      <c r="I1503" s="11"/>
      <c r="J1503" s="11"/>
      <c r="K1503" s="2"/>
      <c r="L1503" s="2"/>
      <c r="M1503" s="1"/>
    </row>
    <row r="1504" spans="1:13" x14ac:dyDescent="0.2">
      <c r="A1504" s="1"/>
      <c r="B1504" s="1"/>
      <c r="C1504" s="16"/>
      <c r="D1504" s="1"/>
      <c r="E1504" s="1"/>
      <c r="F1504" s="1"/>
      <c r="G1504" s="1"/>
      <c r="H1504" s="11"/>
      <c r="I1504" s="11"/>
      <c r="J1504" s="11"/>
      <c r="K1504" s="2"/>
      <c r="L1504" s="2"/>
      <c r="M1504" s="1"/>
    </row>
    <row r="1505" spans="1:13" x14ac:dyDescent="0.2">
      <c r="A1505" s="1"/>
      <c r="B1505" s="1"/>
      <c r="C1505" s="16"/>
      <c r="D1505" s="1"/>
      <c r="E1505" s="1"/>
      <c r="F1505" s="1"/>
      <c r="G1505" s="1"/>
      <c r="H1505" s="11"/>
      <c r="I1505" s="11"/>
      <c r="J1505" s="11"/>
      <c r="K1505" s="2"/>
      <c r="L1505" s="2"/>
      <c r="M1505" s="1"/>
    </row>
    <row r="1506" spans="1:13" x14ac:dyDescent="0.2">
      <c r="A1506" s="1"/>
      <c r="B1506" s="1"/>
      <c r="C1506" s="16"/>
      <c r="D1506" s="1"/>
      <c r="E1506" s="1"/>
      <c r="F1506" s="1"/>
      <c r="G1506" s="1"/>
      <c r="H1506" s="11"/>
      <c r="I1506" s="11"/>
      <c r="J1506" s="11"/>
      <c r="K1506" s="2"/>
      <c r="L1506" s="2"/>
      <c r="M1506" s="1"/>
    </row>
    <row r="1507" spans="1:13" x14ac:dyDescent="0.2">
      <c r="A1507" s="1"/>
      <c r="B1507" s="1"/>
      <c r="C1507" s="16"/>
      <c r="D1507" s="1"/>
      <c r="E1507" s="1"/>
      <c r="F1507" s="1"/>
      <c r="G1507" s="1"/>
      <c r="H1507" s="11"/>
      <c r="I1507" s="11"/>
      <c r="J1507" s="11"/>
      <c r="K1507" s="2"/>
      <c r="L1507" s="2"/>
      <c r="M1507" s="1"/>
    </row>
    <row r="1508" spans="1:13" x14ac:dyDescent="0.2">
      <c r="A1508" s="1"/>
      <c r="B1508" s="1"/>
      <c r="C1508" s="16"/>
      <c r="D1508" s="1"/>
      <c r="E1508" s="1"/>
      <c r="F1508" s="1"/>
      <c r="G1508" s="1"/>
      <c r="H1508" s="11"/>
      <c r="I1508" s="11"/>
      <c r="J1508" s="11"/>
      <c r="K1508" s="2"/>
      <c r="L1508" s="2"/>
      <c r="M1508" s="1"/>
    </row>
    <row r="1509" spans="1:13" x14ac:dyDescent="0.2">
      <c r="A1509" s="1"/>
      <c r="B1509" s="1"/>
      <c r="C1509" s="16"/>
      <c r="D1509" s="1"/>
      <c r="E1509" s="1"/>
      <c r="F1509" s="1"/>
      <c r="G1509" s="1"/>
      <c r="H1509" s="11"/>
      <c r="I1509" s="11"/>
      <c r="J1509" s="11"/>
      <c r="K1509" s="2"/>
      <c r="L1509" s="2"/>
      <c r="M1509" s="1"/>
    </row>
    <row r="1510" spans="1:13" x14ac:dyDescent="0.2">
      <c r="A1510" s="1"/>
      <c r="B1510" s="1"/>
      <c r="C1510" s="16"/>
      <c r="D1510" s="1"/>
      <c r="E1510" s="1"/>
      <c r="F1510" s="1"/>
      <c r="G1510" s="1"/>
      <c r="H1510" s="11"/>
      <c r="I1510" s="11"/>
      <c r="J1510" s="11"/>
      <c r="K1510" s="2"/>
      <c r="L1510" s="2"/>
      <c r="M1510" s="1"/>
    </row>
    <row r="1511" spans="1:13" x14ac:dyDescent="0.2">
      <c r="A1511" s="1"/>
      <c r="B1511" s="1"/>
      <c r="C1511" s="16"/>
      <c r="D1511" s="1"/>
      <c r="E1511" s="1"/>
      <c r="F1511" s="1"/>
      <c r="G1511" s="1"/>
      <c r="H1511" s="11"/>
      <c r="I1511" s="11"/>
      <c r="J1511" s="11"/>
      <c r="K1511" s="2"/>
      <c r="L1511" s="2"/>
      <c r="M1511" s="1"/>
    </row>
    <row r="1512" spans="1:13" x14ac:dyDescent="0.2">
      <c r="A1512" s="1"/>
      <c r="B1512" s="1"/>
      <c r="C1512" s="16"/>
      <c r="D1512" s="1"/>
      <c r="E1512" s="1"/>
      <c r="F1512" s="1"/>
      <c r="G1512" s="1"/>
      <c r="H1512" s="11"/>
      <c r="I1512" s="11"/>
      <c r="J1512" s="11"/>
      <c r="K1512" s="2"/>
      <c r="L1512" s="2"/>
      <c r="M1512" s="1"/>
    </row>
    <row r="1513" spans="1:13" x14ac:dyDescent="0.2">
      <c r="A1513" s="1"/>
      <c r="B1513" s="1"/>
      <c r="C1513" s="16"/>
      <c r="D1513" s="1"/>
      <c r="E1513" s="1"/>
      <c r="F1513" s="1"/>
      <c r="G1513" s="1"/>
      <c r="H1513" s="11"/>
      <c r="I1513" s="11"/>
      <c r="J1513" s="11"/>
      <c r="K1513" s="2"/>
      <c r="L1513" s="2"/>
      <c r="M1513" s="1"/>
    </row>
    <row r="1514" spans="1:13" x14ac:dyDescent="0.2">
      <c r="A1514" s="1"/>
      <c r="B1514" s="1"/>
      <c r="C1514" s="16"/>
      <c r="D1514" s="1"/>
      <c r="E1514" s="1"/>
      <c r="F1514" s="1"/>
      <c r="G1514" s="1"/>
      <c r="H1514" s="11"/>
      <c r="I1514" s="11"/>
      <c r="J1514" s="11"/>
      <c r="K1514" s="2"/>
      <c r="L1514" s="2"/>
      <c r="M1514" s="1"/>
    </row>
    <row r="1515" spans="1:13" x14ac:dyDescent="0.2">
      <c r="A1515" s="1"/>
      <c r="B1515" s="1"/>
      <c r="C1515" s="16"/>
      <c r="D1515" s="1"/>
      <c r="E1515" s="1"/>
      <c r="F1515" s="1"/>
      <c r="G1515" s="1"/>
      <c r="H1515" s="11"/>
      <c r="I1515" s="11"/>
      <c r="J1515" s="11"/>
      <c r="K1515" s="2"/>
      <c r="L1515" s="2"/>
      <c r="M1515" s="1"/>
    </row>
    <row r="1516" spans="1:13" x14ac:dyDescent="0.2">
      <c r="A1516" s="1"/>
      <c r="B1516" s="1"/>
      <c r="C1516" s="16"/>
      <c r="D1516" s="1"/>
      <c r="E1516" s="1"/>
      <c r="F1516" s="1"/>
      <c r="G1516" s="1"/>
      <c r="H1516" s="11"/>
      <c r="I1516" s="11"/>
      <c r="J1516" s="11"/>
      <c r="K1516" s="2"/>
      <c r="L1516" s="2"/>
      <c r="M1516" s="1"/>
    </row>
    <row r="1517" spans="1:13" x14ac:dyDescent="0.2">
      <c r="A1517" s="1"/>
      <c r="B1517" s="1"/>
      <c r="C1517" s="16"/>
      <c r="D1517" s="1"/>
      <c r="E1517" s="1"/>
      <c r="F1517" s="1"/>
      <c r="G1517" s="1"/>
      <c r="H1517" s="11"/>
      <c r="I1517" s="11"/>
      <c r="J1517" s="11"/>
      <c r="K1517" s="2"/>
      <c r="L1517" s="2"/>
      <c r="M1517" s="1"/>
    </row>
    <row r="1518" spans="1:13" x14ac:dyDescent="0.2">
      <c r="A1518" s="1"/>
      <c r="B1518" s="1"/>
      <c r="C1518" s="16"/>
      <c r="D1518" s="1"/>
      <c r="E1518" s="1"/>
      <c r="F1518" s="1"/>
      <c r="G1518" s="1"/>
      <c r="H1518" s="11"/>
      <c r="I1518" s="11"/>
      <c r="J1518" s="11"/>
      <c r="K1518" s="2"/>
      <c r="L1518" s="2"/>
      <c r="M1518" s="1"/>
    </row>
    <row r="1519" spans="1:13" x14ac:dyDescent="0.2">
      <c r="A1519" s="1"/>
      <c r="B1519" s="1"/>
      <c r="C1519" s="16"/>
      <c r="D1519" s="1"/>
      <c r="E1519" s="1"/>
      <c r="F1519" s="1"/>
      <c r="G1519" s="1"/>
      <c r="H1519" s="11"/>
      <c r="I1519" s="11"/>
      <c r="J1519" s="11"/>
      <c r="K1519" s="2"/>
      <c r="L1519" s="2"/>
      <c r="M1519" s="1"/>
    </row>
    <row r="1520" spans="1:13" x14ac:dyDescent="0.2">
      <c r="A1520" s="1"/>
      <c r="B1520" s="1"/>
      <c r="C1520" s="16"/>
      <c r="D1520" s="1"/>
      <c r="E1520" s="1"/>
      <c r="F1520" s="1"/>
      <c r="G1520" s="1"/>
      <c r="H1520" s="11"/>
      <c r="I1520" s="11"/>
      <c r="J1520" s="11"/>
      <c r="K1520" s="2"/>
      <c r="L1520" s="2"/>
      <c r="M1520" s="1"/>
    </row>
    <row r="1521" spans="1:13" x14ac:dyDescent="0.2">
      <c r="A1521" s="1"/>
      <c r="B1521" s="1"/>
      <c r="C1521" s="16"/>
      <c r="D1521" s="1"/>
      <c r="E1521" s="1"/>
      <c r="F1521" s="1"/>
      <c r="G1521" s="1"/>
      <c r="H1521" s="11"/>
      <c r="I1521" s="11"/>
      <c r="J1521" s="11"/>
      <c r="K1521" s="2"/>
      <c r="L1521" s="2"/>
      <c r="M1521" s="1"/>
    </row>
    <row r="1522" spans="1:13" x14ac:dyDescent="0.2">
      <c r="A1522" s="1"/>
      <c r="B1522" s="1"/>
      <c r="C1522" s="16"/>
      <c r="D1522" s="1"/>
      <c r="E1522" s="1"/>
      <c r="F1522" s="1"/>
      <c r="G1522" s="1"/>
      <c r="H1522" s="11"/>
      <c r="I1522" s="11"/>
      <c r="J1522" s="11"/>
      <c r="K1522" s="2"/>
      <c r="L1522" s="2"/>
      <c r="M1522" s="1"/>
    </row>
    <row r="1523" spans="1:13" x14ac:dyDescent="0.2">
      <c r="A1523" s="1"/>
      <c r="B1523" s="1"/>
      <c r="C1523" s="16"/>
      <c r="D1523" s="1"/>
      <c r="E1523" s="1"/>
      <c r="F1523" s="1"/>
      <c r="G1523" s="1"/>
      <c r="H1523" s="11"/>
      <c r="I1523" s="11"/>
      <c r="J1523" s="11"/>
      <c r="K1523" s="2"/>
      <c r="L1523" s="2"/>
      <c r="M1523" s="1"/>
    </row>
    <row r="1524" spans="1:13" x14ac:dyDescent="0.2">
      <c r="A1524" s="1"/>
      <c r="B1524" s="1"/>
      <c r="C1524" s="16"/>
      <c r="D1524" s="1"/>
      <c r="E1524" s="1"/>
      <c r="F1524" s="1"/>
      <c r="G1524" s="1"/>
      <c r="H1524" s="11"/>
      <c r="I1524" s="11"/>
      <c r="J1524" s="11"/>
      <c r="K1524" s="2"/>
      <c r="L1524" s="2"/>
      <c r="M1524" s="1"/>
    </row>
    <row r="1525" spans="1:13" x14ac:dyDescent="0.2">
      <c r="A1525" s="1"/>
      <c r="B1525" s="1"/>
      <c r="C1525" s="16"/>
      <c r="D1525" s="1"/>
      <c r="E1525" s="1"/>
      <c r="F1525" s="1"/>
      <c r="G1525" s="1"/>
      <c r="H1525" s="11"/>
      <c r="I1525" s="11"/>
      <c r="J1525" s="11"/>
      <c r="K1525" s="2"/>
      <c r="L1525" s="2"/>
      <c r="M1525" s="1"/>
    </row>
    <row r="1526" spans="1:13" x14ac:dyDescent="0.2">
      <c r="A1526" s="1"/>
      <c r="B1526" s="1"/>
      <c r="C1526" s="16"/>
      <c r="D1526" s="1"/>
      <c r="E1526" s="1"/>
      <c r="F1526" s="1"/>
      <c r="G1526" s="1"/>
      <c r="H1526" s="11"/>
      <c r="I1526" s="11"/>
      <c r="J1526" s="11"/>
      <c r="K1526" s="2"/>
      <c r="L1526" s="2"/>
      <c r="M1526" s="1"/>
    </row>
    <row r="1527" spans="1:13" x14ac:dyDescent="0.2">
      <c r="A1527" s="1"/>
      <c r="B1527" s="1"/>
      <c r="C1527" s="16"/>
      <c r="D1527" s="1"/>
      <c r="E1527" s="1"/>
      <c r="F1527" s="1"/>
      <c r="G1527" s="1"/>
      <c r="H1527" s="11"/>
      <c r="I1527" s="11"/>
      <c r="J1527" s="11"/>
      <c r="K1527" s="2"/>
      <c r="L1527" s="2"/>
      <c r="M1527" s="1"/>
    </row>
    <row r="1528" spans="1:13" x14ac:dyDescent="0.2">
      <c r="A1528" s="1"/>
      <c r="B1528" s="1"/>
      <c r="C1528" s="16"/>
      <c r="D1528" s="1"/>
      <c r="E1528" s="1"/>
      <c r="F1528" s="1"/>
      <c r="G1528" s="1"/>
      <c r="H1528" s="11"/>
      <c r="I1528" s="11"/>
      <c r="J1528" s="11"/>
      <c r="K1528" s="2"/>
      <c r="L1528" s="2"/>
      <c r="M1528" s="1"/>
    </row>
    <row r="1529" spans="1:13" x14ac:dyDescent="0.2">
      <c r="A1529" s="1"/>
      <c r="B1529" s="1"/>
      <c r="C1529" s="16"/>
      <c r="D1529" s="1"/>
      <c r="E1529" s="1"/>
      <c r="F1529" s="1"/>
      <c r="G1529" s="1"/>
      <c r="H1529" s="11"/>
      <c r="I1529" s="11"/>
      <c r="J1529" s="11"/>
      <c r="K1529" s="2"/>
      <c r="L1529" s="2"/>
      <c r="M1529" s="1"/>
    </row>
    <row r="1530" spans="1:13" x14ac:dyDescent="0.2">
      <c r="A1530" s="1"/>
      <c r="B1530" s="1"/>
      <c r="C1530" s="16"/>
      <c r="D1530" s="1"/>
      <c r="E1530" s="1"/>
      <c r="F1530" s="1"/>
      <c r="G1530" s="1"/>
      <c r="H1530" s="11"/>
      <c r="I1530" s="11"/>
      <c r="J1530" s="11"/>
      <c r="K1530" s="2"/>
      <c r="L1530" s="2"/>
      <c r="M1530" s="1"/>
    </row>
    <row r="1531" spans="1:13" x14ac:dyDescent="0.2">
      <c r="A1531" s="1"/>
      <c r="B1531" s="1"/>
      <c r="C1531" s="16"/>
      <c r="D1531" s="1"/>
      <c r="E1531" s="1"/>
      <c r="F1531" s="1"/>
      <c r="G1531" s="1"/>
      <c r="H1531" s="11"/>
      <c r="I1531" s="11"/>
      <c r="J1531" s="11"/>
      <c r="K1531" s="2"/>
      <c r="L1531" s="2"/>
      <c r="M1531" s="1"/>
    </row>
    <row r="1532" spans="1:13" x14ac:dyDescent="0.2">
      <c r="A1532" s="1"/>
      <c r="B1532" s="1"/>
      <c r="C1532" s="16"/>
      <c r="D1532" s="1"/>
      <c r="E1532" s="1"/>
      <c r="F1532" s="1"/>
      <c r="G1532" s="1"/>
      <c r="H1532" s="11"/>
      <c r="I1532" s="11"/>
      <c r="J1532" s="11"/>
      <c r="K1532" s="2"/>
      <c r="L1532" s="2"/>
      <c r="M1532" s="1"/>
    </row>
    <row r="1533" spans="1:13" x14ac:dyDescent="0.2">
      <c r="A1533" s="1"/>
      <c r="B1533" s="1"/>
      <c r="C1533" s="16"/>
      <c r="D1533" s="1"/>
      <c r="E1533" s="1"/>
      <c r="F1533" s="1"/>
      <c r="G1533" s="1"/>
      <c r="H1533" s="11"/>
      <c r="I1533" s="11"/>
      <c r="J1533" s="11"/>
      <c r="K1533" s="2"/>
      <c r="L1533" s="2"/>
      <c r="M1533" s="1"/>
    </row>
    <row r="1534" spans="1:13" x14ac:dyDescent="0.2">
      <c r="A1534" s="1"/>
      <c r="B1534" s="1"/>
      <c r="C1534" s="16"/>
      <c r="D1534" s="1"/>
      <c r="E1534" s="1"/>
      <c r="F1534" s="1"/>
      <c r="G1534" s="1"/>
      <c r="H1534" s="11"/>
      <c r="I1534" s="11"/>
      <c r="J1534" s="11"/>
      <c r="K1534" s="2"/>
      <c r="L1534" s="2"/>
      <c r="M1534" s="1"/>
    </row>
    <row r="1535" spans="1:13" x14ac:dyDescent="0.2">
      <c r="A1535" s="1"/>
      <c r="B1535" s="1"/>
      <c r="C1535" s="16"/>
      <c r="D1535" s="1"/>
      <c r="E1535" s="1"/>
      <c r="F1535" s="1"/>
      <c r="G1535" s="1"/>
      <c r="H1535" s="11"/>
      <c r="I1535" s="11"/>
      <c r="J1535" s="11"/>
      <c r="K1535" s="2"/>
      <c r="L1535" s="2"/>
      <c r="M1535" s="1"/>
    </row>
    <row r="1536" spans="1:13" x14ac:dyDescent="0.2">
      <c r="A1536" s="1"/>
      <c r="B1536" s="1"/>
      <c r="C1536" s="16"/>
      <c r="D1536" s="1"/>
      <c r="E1536" s="1"/>
      <c r="F1536" s="1"/>
      <c r="G1536" s="1"/>
      <c r="H1536" s="11"/>
      <c r="I1536" s="11"/>
      <c r="J1536" s="11"/>
      <c r="K1536" s="2"/>
      <c r="L1536" s="2"/>
      <c r="M1536" s="1"/>
    </row>
    <row r="1537" spans="1:13" x14ac:dyDescent="0.2">
      <c r="A1537" s="1"/>
      <c r="B1537" s="1"/>
      <c r="C1537" s="16"/>
      <c r="D1537" s="1"/>
      <c r="E1537" s="1"/>
      <c r="F1537" s="1"/>
      <c r="G1537" s="1"/>
      <c r="H1537" s="11"/>
      <c r="I1537" s="11"/>
      <c r="J1537" s="11"/>
      <c r="K1537" s="2"/>
      <c r="L1537" s="2"/>
      <c r="M1537" s="1"/>
    </row>
    <row r="1538" spans="1:13" x14ac:dyDescent="0.2">
      <c r="A1538" s="1"/>
      <c r="B1538" s="1"/>
      <c r="C1538" s="16"/>
      <c r="D1538" s="1"/>
      <c r="E1538" s="1"/>
      <c r="F1538" s="1"/>
      <c r="G1538" s="1"/>
      <c r="H1538" s="11"/>
      <c r="I1538" s="11"/>
      <c r="J1538" s="11"/>
      <c r="K1538" s="2"/>
      <c r="L1538" s="2"/>
      <c r="M1538" s="1"/>
    </row>
    <row r="1539" spans="1:13" x14ac:dyDescent="0.2">
      <c r="A1539" s="1"/>
      <c r="B1539" s="1"/>
      <c r="C1539" s="16"/>
      <c r="D1539" s="1"/>
      <c r="E1539" s="1"/>
      <c r="F1539" s="1"/>
      <c r="G1539" s="1"/>
      <c r="H1539" s="11"/>
      <c r="I1539" s="11"/>
      <c r="J1539" s="11"/>
      <c r="K1539" s="2"/>
      <c r="L1539" s="2"/>
      <c r="M1539" s="1"/>
    </row>
    <row r="1540" spans="1:13" x14ac:dyDescent="0.2">
      <c r="A1540" s="1"/>
      <c r="B1540" s="1"/>
      <c r="C1540" s="16"/>
      <c r="D1540" s="1"/>
      <c r="E1540" s="1"/>
      <c r="F1540" s="1"/>
      <c r="G1540" s="1"/>
      <c r="H1540" s="11"/>
      <c r="I1540" s="11"/>
      <c r="J1540" s="11"/>
      <c r="K1540" s="2"/>
      <c r="L1540" s="2"/>
      <c r="M1540" s="1"/>
    </row>
    <row r="1541" spans="1:13" x14ac:dyDescent="0.2">
      <c r="A1541" s="1"/>
      <c r="B1541" s="1"/>
      <c r="C1541" s="16"/>
      <c r="D1541" s="1"/>
      <c r="E1541" s="1"/>
      <c r="F1541" s="1"/>
      <c r="G1541" s="1"/>
      <c r="H1541" s="11"/>
      <c r="I1541" s="11"/>
      <c r="J1541" s="11"/>
      <c r="K1541" s="2"/>
      <c r="L1541" s="2"/>
      <c r="M1541" s="1"/>
    </row>
    <row r="1542" spans="1:13" x14ac:dyDescent="0.2">
      <c r="A1542" s="1"/>
      <c r="B1542" s="1"/>
      <c r="C1542" s="16"/>
      <c r="D1542" s="1"/>
      <c r="E1542" s="1"/>
      <c r="F1542" s="1"/>
      <c r="G1542" s="1"/>
      <c r="H1542" s="11"/>
      <c r="I1542" s="11"/>
      <c r="J1542" s="11"/>
      <c r="K1542" s="2"/>
      <c r="L1542" s="2"/>
      <c r="M1542" s="1"/>
    </row>
    <row r="1543" spans="1:13" x14ac:dyDescent="0.2">
      <c r="A1543" s="1"/>
      <c r="B1543" s="1"/>
      <c r="C1543" s="16"/>
      <c r="D1543" s="1"/>
      <c r="E1543" s="1"/>
      <c r="F1543" s="1"/>
      <c r="G1543" s="1"/>
      <c r="H1543" s="11"/>
      <c r="I1543" s="11"/>
      <c r="J1543" s="11"/>
      <c r="K1543" s="2"/>
      <c r="L1543" s="2"/>
      <c r="M1543" s="1"/>
    </row>
    <row r="1544" spans="1:13" x14ac:dyDescent="0.2">
      <c r="A1544" s="1"/>
      <c r="B1544" s="1"/>
      <c r="C1544" s="16"/>
      <c r="D1544" s="1"/>
      <c r="E1544" s="1"/>
      <c r="F1544" s="1"/>
      <c r="G1544" s="1"/>
      <c r="H1544" s="11"/>
      <c r="I1544" s="11"/>
      <c r="J1544" s="11"/>
      <c r="K1544" s="2"/>
      <c r="L1544" s="2"/>
      <c r="M1544" s="1"/>
    </row>
    <row r="1545" spans="1:13" x14ac:dyDescent="0.2">
      <c r="A1545" s="1"/>
      <c r="B1545" s="1"/>
      <c r="C1545" s="16"/>
      <c r="D1545" s="1"/>
      <c r="E1545" s="1"/>
      <c r="F1545" s="1"/>
      <c r="G1545" s="1"/>
      <c r="H1545" s="11"/>
      <c r="I1545" s="11"/>
      <c r="J1545" s="11"/>
      <c r="K1545" s="2"/>
      <c r="L1545" s="2"/>
      <c r="M1545" s="1"/>
    </row>
    <row r="1546" spans="1:13" x14ac:dyDescent="0.2">
      <c r="A1546" s="1"/>
      <c r="B1546" s="1"/>
      <c r="C1546" s="16"/>
      <c r="D1546" s="1"/>
      <c r="E1546" s="1"/>
      <c r="F1546" s="1"/>
      <c r="G1546" s="1"/>
      <c r="H1546" s="11"/>
      <c r="I1546" s="11"/>
      <c r="J1546" s="11"/>
      <c r="K1546" s="2"/>
      <c r="L1546" s="2"/>
      <c r="M1546" s="1"/>
    </row>
    <row r="1547" spans="1:13" x14ac:dyDescent="0.2">
      <c r="A1547" s="1"/>
      <c r="B1547" s="1"/>
      <c r="C1547" s="16"/>
      <c r="D1547" s="1"/>
      <c r="E1547" s="1"/>
      <c r="F1547" s="1"/>
      <c r="G1547" s="1"/>
      <c r="H1547" s="11"/>
      <c r="I1547" s="11"/>
      <c r="J1547" s="11"/>
      <c r="K1547" s="2"/>
      <c r="L1547" s="2"/>
      <c r="M1547" s="1"/>
    </row>
    <row r="1548" spans="1:13" x14ac:dyDescent="0.2">
      <c r="A1548" s="1"/>
      <c r="B1548" s="1"/>
      <c r="C1548" s="16"/>
      <c r="D1548" s="1"/>
      <c r="E1548" s="1"/>
      <c r="F1548" s="1"/>
      <c r="G1548" s="1"/>
      <c r="H1548" s="11"/>
      <c r="I1548" s="11"/>
      <c r="J1548" s="11"/>
      <c r="K1548" s="2"/>
      <c r="L1548" s="2"/>
      <c r="M1548" s="1"/>
    </row>
    <row r="1549" spans="1:13" x14ac:dyDescent="0.2">
      <c r="A1549" s="1"/>
      <c r="B1549" s="1"/>
      <c r="C1549" s="16"/>
      <c r="D1549" s="1"/>
      <c r="E1549" s="1"/>
      <c r="F1549" s="1"/>
      <c r="G1549" s="1"/>
      <c r="H1549" s="11"/>
      <c r="I1549" s="11"/>
      <c r="J1549" s="11"/>
      <c r="K1549" s="2"/>
      <c r="L1549" s="2"/>
      <c r="M1549" s="1"/>
    </row>
    <row r="1550" spans="1:13" x14ac:dyDescent="0.2">
      <c r="A1550" s="1"/>
      <c r="B1550" s="1"/>
      <c r="C1550" s="16"/>
      <c r="D1550" s="1"/>
      <c r="E1550" s="1"/>
      <c r="F1550" s="1"/>
      <c r="G1550" s="1"/>
      <c r="H1550" s="11"/>
      <c r="I1550" s="11"/>
      <c r="J1550" s="11"/>
      <c r="K1550" s="2"/>
      <c r="L1550" s="2"/>
      <c r="M1550" s="1"/>
    </row>
    <row r="1551" spans="1:13" x14ac:dyDescent="0.2">
      <c r="A1551" s="1"/>
      <c r="B1551" s="1"/>
      <c r="C1551" s="16"/>
      <c r="D1551" s="1"/>
      <c r="E1551" s="1"/>
      <c r="F1551" s="1"/>
      <c r="G1551" s="1"/>
      <c r="H1551" s="11"/>
      <c r="I1551" s="11"/>
      <c r="J1551" s="11"/>
      <c r="K1551" s="2"/>
      <c r="L1551" s="2"/>
      <c r="M1551" s="1"/>
    </row>
    <row r="1552" spans="1:13" x14ac:dyDescent="0.2">
      <c r="A1552" s="1"/>
      <c r="B1552" s="1"/>
      <c r="C1552" s="16"/>
      <c r="D1552" s="1"/>
      <c r="E1552" s="1"/>
      <c r="F1552" s="1"/>
      <c r="G1552" s="1"/>
      <c r="H1552" s="11"/>
      <c r="I1552" s="11"/>
      <c r="J1552" s="11"/>
      <c r="K1552" s="2"/>
      <c r="L1552" s="2"/>
      <c r="M1552" s="1"/>
    </row>
    <row r="1553" spans="1:13" x14ac:dyDescent="0.2">
      <c r="A1553" s="1"/>
      <c r="B1553" s="1"/>
      <c r="C1553" s="16"/>
      <c r="D1553" s="1"/>
      <c r="E1553" s="1"/>
      <c r="F1553" s="1"/>
      <c r="G1553" s="1"/>
      <c r="H1553" s="11"/>
      <c r="I1553" s="11"/>
      <c r="J1553" s="11"/>
      <c r="K1553" s="2"/>
      <c r="L1553" s="2"/>
      <c r="M1553" s="1"/>
    </row>
    <row r="1554" spans="1:13" x14ac:dyDescent="0.2">
      <c r="A1554" s="1"/>
      <c r="B1554" s="1"/>
      <c r="C1554" s="16"/>
      <c r="D1554" s="1"/>
      <c r="E1554" s="1"/>
      <c r="F1554" s="1"/>
      <c r="G1554" s="1"/>
      <c r="H1554" s="11"/>
      <c r="I1554" s="11"/>
      <c r="J1554" s="11"/>
      <c r="K1554" s="2"/>
      <c r="L1554" s="2"/>
      <c r="M1554" s="1"/>
    </row>
    <row r="1555" spans="1:13" x14ac:dyDescent="0.2">
      <c r="A1555" s="1"/>
      <c r="B1555" s="1"/>
      <c r="C1555" s="16"/>
      <c r="D1555" s="1"/>
      <c r="E1555" s="1"/>
      <c r="F1555" s="1"/>
      <c r="G1555" s="1"/>
      <c r="H1555" s="11"/>
      <c r="I1555" s="11"/>
      <c r="J1555" s="11"/>
      <c r="K1555" s="2"/>
      <c r="L1555" s="2"/>
      <c r="M1555" s="1"/>
    </row>
    <row r="1556" spans="1:13" x14ac:dyDescent="0.2">
      <c r="A1556" s="1"/>
      <c r="B1556" s="1"/>
      <c r="C1556" s="16"/>
      <c r="D1556" s="1"/>
      <c r="E1556" s="1"/>
      <c r="F1556" s="1"/>
      <c r="G1556" s="1"/>
      <c r="H1556" s="11"/>
      <c r="I1556" s="11"/>
      <c r="J1556" s="11"/>
      <c r="K1556" s="2"/>
      <c r="L1556" s="2"/>
      <c r="M1556" s="1"/>
    </row>
    <row r="1557" spans="1:13" x14ac:dyDescent="0.2">
      <c r="A1557" s="1"/>
      <c r="B1557" s="1"/>
      <c r="C1557" s="16"/>
      <c r="D1557" s="1"/>
      <c r="E1557" s="1"/>
      <c r="F1557" s="1"/>
      <c r="G1557" s="1"/>
      <c r="H1557" s="11"/>
      <c r="I1557" s="11"/>
      <c r="J1557" s="11"/>
      <c r="K1557" s="2"/>
      <c r="L1557" s="2"/>
      <c r="M1557" s="1"/>
    </row>
    <row r="1558" spans="1:13" x14ac:dyDescent="0.2">
      <c r="A1558" s="1"/>
      <c r="B1558" s="1"/>
      <c r="C1558" s="16"/>
      <c r="D1558" s="1"/>
      <c r="E1558" s="1"/>
      <c r="F1558" s="1"/>
      <c r="G1558" s="1"/>
      <c r="H1558" s="11"/>
      <c r="I1558" s="11"/>
      <c r="J1558" s="11"/>
      <c r="K1558" s="2"/>
      <c r="L1558" s="2"/>
      <c r="M1558" s="1"/>
    </row>
    <row r="1559" spans="1:13" x14ac:dyDescent="0.2">
      <c r="A1559" s="1"/>
      <c r="B1559" s="1"/>
      <c r="C1559" s="16"/>
      <c r="D1559" s="1"/>
      <c r="E1559" s="1"/>
      <c r="F1559" s="1"/>
      <c r="G1559" s="1"/>
      <c r="H1559" s="11"/>
      <c r="I1559" s="11"/>
      <c r="J1559" s="11"/>
      <c r="K1559" s="2"/>
      <c r="L1559" s="2"/>
      <c r="M1559" s="1"/>
    </row>
    <row r="1560" spans="1:13" x14ac:dyDescent="0.2">
      <c r="A1560" s="1"/>
      <c r="B1560" s="1"/>
      <c r="C1560" s="16"/>
      <c r="D1560" s="1"/>
      <c r="E1560" s="1"/>
      <c r="F1560" s="1"/>
      <c r="G1560" s="1"/>
      <c r="H1560" s="11"/>
      <c r="I1560" s="11"/>
      <c r="J1560" s="11"/>
      <c r="K1560" s="2"/>
      <c r="L1560" s="2"/>
      <c r="M1560" s="1"/>
    </row>
    <row r="1561" spans="1:13" x14ac:dyDescent="0.2">
      <c r="A1561" s="1"/>
      <c r="B1561" s="1"/>
      <c r="C1561" s="16"/>
      <c r="D1561" s="1"/>
      <c r="E1561" s="1"/>
      <c r="F1561" s="1"/>
      <c r="G1561" s="1"/>
      <c r="H1561" s="11"/>
      <c r="I1561" s="11"/>
      <c r="J1561" s="11"/>
      <c r="K1561" s="2"/>
      <c r="L1561" s="2"/>
      <c r="M1561" s="1"/>
    </row>
    <row r="1562" spans="1:13" x14ac:dyDescent="0.2">
      <c r="A1562" s="1"/>
      <c r="B1562" s="1"/>
      <c r="C1562" s="16"/>
      <c r="D1562" s="1"/>
      <c r="E1562" s="1"/>
      <c r="F1562" s="1"/>
      <c r="G1562" s="1"/>
      <c r="H1562" s="11"/>
      <c r="I1562" s="11"/>
      <c r="J1562" s="11"/>
      <c r="K1562" s="2"/>
      <c r="L1562" s="2"/>
      <c r="M1562" s="1"/>
    </row>
    <row r="1563" spans="1:13" x14ac:dyDescent="0.2">
      <c r="A1563" s="1"/>
      <c r="B1563" s="1"/>
      <c r="C1563" s="16"/>
      <c r="D1563" s="1"/>
      <c r="E1563" s="1"/>
      <c r="F1563" s="1"/>
      <c r="G1563" s="1"/>
      <c r="H1563" s="11"/>
      <c r="I1563" s="11"/>
      <c r="J1563" s="11"/>
      <c r="K1563" s="2"/>
      <c r="L1563" s="2"/>
      <c r="M1563" s="1"/>
    </row>
    <row r="1564" spans="1:13" x14ac:dyDescent="0.2">
      <c r="A1564" s="1"/>
      <c r="B1564" s="1"/>
      <c r="C1564" s="16"/>
      <c r="D1564" s="1"/>
      <c r="E1564" s="1"/>
      <c r="F1564" s="1"/>
      <c r="G1564" s="1"/>
      <c r="H1564" s="11"/>
      <c r="I1564" s="11"/>
      <c r="J1564" s="11"/>
      <c r="K1564" s="2"/>
      <c r="L1564" s="2"/>
      <c r="M1564" s="1"/>
    </row>
    <row r="1565" spans="1:13" x14ac:dyDescent="0.2">
      <c r="A1565" s="1"/>
      <c r="B1565" s="1"/>
      <c r="C1565" s="16"/>
      <c r="D1565" s="1"/>
      <c r="E1565" s="1"/>
      <c r="F1565" s="1"/>
      <c r="G1565" s="1"/>
      <c r="H1565" s="11"/>
      <c r="I1565" s="11"/>
      <c r="J1565" s="11"/>
      <c r="K1565" s="2"/>
      <c r="L1565" s="2"/>
      <c r="M1565" s="1"/>
    </row>
    <row r="1566" spans="1:13" x14ac:dyDescent="0.2">
      <c r="A1566" s="1"/>
      <c r="B1566" s="1"/>
      <c r="C1566" s="16"/>
      <c r="D1566" s="1"/>
      <c r="E1566" s="1"/>
      <c r="F1566" s="1"/>
      <c r="G1566" s="1"/>
      <c r="H1566" s="11"/>
      <c r="I1566" s="11"/>
      <c r="J1566" s="11"/>
      <c r="K1566" s="2"/>
      <c r="L1566" s="2"/>
      <c r="M1566" s="1"/>
    </row>
    <row r="1567" spans="1:13" x14ac:dyDescent="0.2">
      <c r="A1567" s="1"/>
      <c r="B1567" s="1"/>
      <c r="C1567" s="16"/>
      <c r="D1567" s="1"/>
      <c r="E1567" s="1"/>
      <c r="F1567" s="1"/>
      <c r="G1567" s="1"/>
      <c r="H1567" s="11"/>
      <c r="I1567" s="11"/>
      <c r="J1567" s="11"/>
      <c r="K1567" s="2"/>
      <c r="L1567" s="2"/>
      <c r="M1567" s="1"/>
    </row>
    <row r="1568" spans="1:13" x14ac:dyDescent="0.2">
      <c r="A1568" s="1"/>
      <c r="B1568" s="1"/>
      <c r="C1568" s="16"/>
      <c r="D1568" s="1"/>
      <c r="E1568" s="1"/>
      <c r="F1568" s="1"/>
      <c r="G1568" s="1"/>
      <c r="H1568" s="11"/>
      <c r="I1568" s="11"/>
      <c r="J1568" s="11"/>
      <c r="K1568" s="2"/>
      <c r="L1568" s="2"/>
      <c r="M1568" s="1"/>
    </row>
    <row r="1569" spans="1:13" x14ac:dyDescent="0.2">
      <c r="A1569" s="1"/>
      <c r="B1569" s="1"/>
      <c r="C1569" s="16"/>
      <c r="D1569" s="1"/>
      <c r="E1569" s="1"/>
      <c r="F1569" s="1"/>
      <c r="G1569" s="1"/>
      <c r="H1569" s="11"/>
      <c r="I1569" s="11"/>
      <c r="J1569" s="11"/>
      <c r="K1569" s="2"/>
      <c r="L1569" s="2"/>
      <c r="M1569" s="1"/>
    </row>
    <row r="1570" spans="1:13" x14ac:dyDescent="0.2">
      <c r="A1570" s="1"/>
      <c r="B1570" s="1"/>
      <c r="C1570" s="16"/>
      <c r="D1570" s="1"/>
      <c r="E1570" s="1"/>
      <c r="F1570" s="1"/>
      <c r="G1570" s="1"/>
      <c r="H1570" s="11"/>
      <c r="I1570" s="11"/>
      <c r="J1570" s="11"/>
      <c r="K1570" s="2"/>
      <c r="L1570" s="2"/>
      <c r="M1570" s="1"/>
    </row>
    <row r="1571" spans="1:13" x14ac:dyDescent="0.2">
      <c r="A1571" s="1"/>
      <c r="B1571" s="1"/>
      <c r="C1571" s="16"/>
      <c r="D1571" s="1"/>
      <c r="E1571" s="1"/>
      <c r="F1571" s="1"/>
      <c r="G1571" s="1"/>
      <c r="H1571" s="11"/>
      <c r="I1571" s="11"/>
      <c r="J1571" s="11"/>
      <c r="K1571" s="2"/>
      <c r="L1571" s="2"/>
      <c r="M1571" s="1"/>
    </row>
    <row r="1572" spans="1:13" x14ac:dyDescent="0.2">
      <c r="A1572" s="1"/>
      <c r="B1572" s="1"/>
      <c r="C1572" s="16"/>
      <c r="D1572" s="1"/>
      <c r="E1572" s="1"/>
      <c r="F1572" s="1"/>
      <c r="G1572" s="1"/>
      <c r="H1572" s="11"/>
      <c r="I1572" s="11"/>
      <c r="J1572" s="11"/>
      <c r="K1572" s="2"/>
      <c r="L1572" s="2"/>
      <c r="M1572" s="1"/>
    </row>
    <row r="1573" spans="1:13" x14ac:dyDescent="0.2">
      <c r="A1573" s="1"/>
      <c r="B1573" s="1"/>
      <c r="C1573" s="16"/>
      <c r="D1573" s="1"/>
      <c r="E1573" s="1"/>
      <c r="F1573" s="1"/>
      <c r="G1573" s="1"/>
      <c r="H1573" s="11"/>
      <c r="I1573" s="11"/>
      <c r="J1573" s="11"/>
      <c r="K1573" s="2"/>
      <c r="L1573" s="2"/>
      <c r="M1573" s="1"/>
    </row>
    <row r="1574" spans="1:13" x14ac:dyDescent="0.2">
      <c r="A1574" s="1"/>
      <c r="B1574" s="1"/>
      <c r="C1574" s="16"/>
      <c r="D1574" s="1"/>
      <c r="E1574" s="1"/>
      <c r="F1574" s="1"/>
      <c r="G1574" s="1"/>
      <c r="H1574" s="11"/>
      <c r="I1574" s="11"/>
      <c r="J1574" s="11"/>
      <c r="K1574" s="2"/>
      <c r="L1574" s="2"/>
      <c r="M1574" s="1"/>
    </row>
    <row r="1575" spans="1:13" x14ac:dyDescent="0.2">
      <c r="A1575" s="1"/>
      <c r="B1575" s="1"/>
      <c r="C1575" s="16"/>
      <c r="D1575" s="1"/>
      <c r="E1575" s="1"/>
      <c r="F1575" s="1"/>
      <c r="G1575" s="1"/>
      <c r="H1575" s="11"/>
      <c r="I1575" s="11"/>
      <c r="J1575" s="11"/>
      <c r="K1575" s="2"/>
      <c r="L1575" s="2"/>
      <c r="M1575" s="1"/>
    </row>
    <row r="1576" spans="1:13" x14ac:dyDescent="0.2">
      <c r="A1576" s="1"/>
      <c r="B1576" s="1"/>
      <c r="C1576" s="16"/>
      <c r="D1576" s="1"/>
      <c r="E1576" s="1"/>
      <c r="F1576" s="1"/>
      <c r="G1576" s="1"/>
      <c r="H1576" s="11"/>
      <c r="I1576" s="11"/>
      <c r="J1576" s="11"/>
      <c r="K1576" s="2"/>
      <c r="L1576" s="2"/>
      <c r="M1576" s="1"/>
    </row>
    <row r="1577" spans="1:13" x14ac:dyDescent="0.2">
      <c r="A1577" s="1"/>
      <c r="B1577" s="1"/>
      <c r="C1577" s="16"/>
      <c r="D1577" s="1"/>
      <c r="E1577" s="1"/>
      <c r="F1577" s="1"/>
      <c r="G1577" s="1"/>
      <c r="H1577" s="11"/>
      <c r="I1577" s="11"/>
      <c r="J1577" s="11"/>
      <c r="K1577" s="2"/>
      <c r="L1577" s="2"/>
      <c r="M1577" s="1"/>
    </row>
    <row r="1578" spans="1:13" x14ac:dyDescent="0.2">
      <c r="A1578" s="1"/>
      <c r="B1578" s="1"/>
      <c r="C1578" s="16"/>
      <c r="D1578" s="1"/>
      <c r="E1578" s="1"/>
      <c r="F1578" s="1"/>
      <c r="G1578" s="1"/>
      <c r="H1578" s="11"/>
      <c r="I1578" s="11"/>
      <c r="J1578" s="11"/>
      <c r="K1578" s="2"/>
      <c r="L1578" s="2"/>
      <c r="M1578" s="1"/>
    </row>
    <row r="1579" spans="1:13" x14ac:dyDescent="0.2">
      <c r="A1579" s="1"/>
      <c r="B1579" s="1"/>
      <c r="C1579" s="16"/>
      <c r="D1579" s="1"/>
      <c r="E1579" s="1"/>
      <c r="F1579" s="1"/>
      <c r="G1579" s="1"/>
      <c r="H1579" s="11"/>
      <c r="I1579" s="11"/>
      <c r="J1579" s="11"/>
      <c r="K1579" s="2"/>
      <c r="L1579" s="2"/>
      <c r="M1579" s="1"/>
    </row>
    <row r="1580" spans="1:13" x14ac:dyDescent="0.2">
      <c r="A1580" s="1"/>
      <c r="B1580" s="1"/>
      <c r="C1580" s="16"/>
      <c r="D1580" s="1"/>
      <c r="E1580" s="1"/>
      <c r="F1580" s="1"/>
      <c r="G1580" s="1"/>
      <c r="H1580" s="11"/>
      <c r="I1580" s="11"/>
      <c r="J1580" s="11"/>
      <c r="K1580" s="2"/>
      <c r="L1580" s="2"/>
      <c r="M1580" s="1"/>
    </row>
    <row r="1581" spans="1:13" x14ac:dyDescent="0.2">
      <c r="A1581" s="1"/>
      <c r="B1581" s="1"/>
      <c r="C1581" s="16"/>
      <c r="D1581" s="1"/>
      <c r="E1581" s="1"/>
      <c r="F1581" s="1"/>
      <c r="G1581" s="1"/>
      <c r="H1581" s="11"/>
      <c r="I1581" s="11"/>
      <c r="J1581" s="11"/>
      <c r="K1581" s="2"/>
      <c r="L1581" s="2"/>
      <c r="M1581" s="1"/>
    </row>
    <row r="1582" spans="1:13" x14ac:dyDescent="0.2">
      <c r="A1582" s="1"/>
      <c r="B1582" s="1"/>
      <c r="C1582" s="16"/>
      <c r="D1582" s="1"/>
      <c r="E1582" s="1"/>
      <c r="F1582" s="1"/>
      <c r="G1582" s="1"/>
      <c r="H1582" s="11"/>
      <c r="I1582" s="11"/>
      <c r="J1582" s="11"/>
      <c r="K1582" s="2"/>
      <c r="L1582" s="2"/>
      <c r="M1582" s="1"/>
    </row>
    <row r="1583" spans="1:13" x14ac:dyDescent="0.2">
      <c r="A1583" s="1"/>
      <c r="B1583" s="1"/>
      <c r="C1583" s="16"/>
      <c r="D1583" s="1"/>
      <c r="E1583" s="1"/>
      <c r="F1583" s="1"/>
      <c r="G1583" s="1"/>
      <c r="H1583" s="11"/>
      <c r="I1583" s="11"/>
      <c r="J1583" s="11"/>
      <c r="K1583" s="2"/>
      <c r="L1583" s="2"/>
      <c r="M1583" s="1"/>
    </row>
    <row r="1584" spans="1:13" x14ac:dyDescent="0.2">
      <c r="A1584" s="1"/>
      <c r="B1584" s="1"/>
      <c r="C1584" s="16"/>
      <c r="D1584" s="1"/>
      <c r="E1584" s="1"/>
      <c r="F1584" s="1"/>
      <c r="G1584" s="1"/>
      <c r="H1584" s="11"/>
      <c r="I1584" s="11"/>
      <c r="J1584" s="11"/>
      <c r="K1584" s="2"/>
      <c r="L1584" s="2"/>
      <c r="M1584" s="1"/>
    </row>
    <row r="1585" spans="1:13" x14ac:dyDescent="0.2">
      <c r="A1585" s="1"/>
      <c r="B1585" s="1"/>
      <c r="C1585" s="16"/>
      <c r="D1585" s="1"/>
      <c r="E1585" s="1"/>
      <c r="F1585" s="1"/>
      <c r="G1585" s="1"/>
      <c r="H1585" s="11"/>
      <c r="I1585" s="11"/>
      <c r="J1585" s="11"/>
      <c r="K1585" s="2"/>
      <c r="L1585" s="2"/>
      <c r="M1585" s="1"/>
    </row>
    <row r="1586" spans="1:13" x14ac:dyDescent="0.2">
      <c r="A1586" s="1"/>
      <c r="B1586" s="1"/>
      <c r="C1586" s="16"/>
      <c r="D1586" s="1"/>
      <c r="E1586" s="1"/>
      <c r="F1586" s="1"/>
      <c r="G1586" s="1"/>
      <c r="H1586" s="11"/>
      <c r="I1586" s="11"/>
      <c r="J1586" s="11"/>
      <c r="K1586" s="2"/>
      <c r="L1586" s="2"/>
      <c r="M1586" s="1"/>
    </row>
    <row r="1587" spans="1:13" x14ac:dyDescent="0.2">
      <c r="A1587" s="1"/>
      <c r="B1587" s="1"/>
      <c r="C1587" s="16"/>
      <c r="D1587" s="1"/>
      <c r="E1587" s="1"/>
      <c r="F1587" s="1"/>
      <c r="G1587" s="1"/>
      <c r="H1587" s="11"/>
      <c r="I1587" s="11"/>
      <c r="J1587" s="11"/>
      <c r="K1587" s="2"/>
      <c r="L1587" s="2"/>
      <c r="M1587" s="1"/>
    </row>
    <row r="1588" spans="1:13" x14ac:dyDescent="0.2">
      <c r="A1588" s="1"/>
      <c r="B1588" s="1"/>
      <c r="C1588" s="16"/>
      <c r="D1588" s="1"/>
      <c r="E1588" s="1"/>
      <c r="F1588" s="1"/>
      <c r="G1588" s="1"/>
      <c r="H1588" s="11"/>
      <c r="I1588" s="11"/>
      <c r="J1588" s="11"/>
      <c r="K1588" s="2"/>
      <c r="L1588" s="2"/>
      <c r="M1588" s="1"/>
    </row>
    <row r="1589" spans="1:13" x14ac:dyDescent="0.2">
      <c r="A1589" s="1"/>
      <c r="B1589" s="1"/>
      <c r="C1589" s="16"/>
      <c r="D1589" s="1"/>
      <c r="E1589" s="1"/>
      <c r="F1589" s="1"/>
      <c r="G1589" s="1"/>
      <c r="H1589" s="11"/>
      <c r="I1589" s="11"/>
      <c r="J1589" s="11"/>
      <c r="K1589" s="2"/>
      <c r="L1589" s="2"/>
      <c r="M1589" s="1"/>
    </row>
    <row r="1590" spans="1:13" x14ac:dyDescent="0.2">
      <c r="A1590" s="1"/>
      <c r="B1590" s="1"/>
      <c r="C1590" s="16"/>
      <c r="D1590" s="1"/>
      <c r="E1590" s="1"/>
      <c r="F1590" s="1"/>
      <c r="G1590" s="1"/>
      <c r="H1590" s="11"/>
      <c r="I1590" s="11"/>
      <c r="J1590" s="11"/>
      <c r="K1590" s="2"/>
      <c r="L1590" s="2"/>
      <c r="M1590" s="1"/>
    </row>
    <row r="1591" spans="1:13" x14ac:dyDescent="0.2">
      <c r="A1591" s="1"/>
      <c r="B1591" s="1"/>
      <c r="C1591" s="16"/>
      <c r="D1591" s="1"/>
      <c r="E1591" s="1"/>
      <c r="F1591" s="1"/>
      <c r="G1591" s="1"/>
      <c r="H1591" s="11"/>
      <c r="I1591" s="11"/>
      <c r="J1591" s="11"/>
      <c r="K1591" s="2"/>
      <c r="L1591" s="2"/>
      <c r="M1591" s="1"/>
    </row>
    <row r="1592" spans="1:13" x14ac:dyDescent="0.2">
      <c r="A1592" s="1"/>
      <c r="B1592" s="1"/>
      <c r="C1592" s="16"/>
      <c r="D1592" s="1"/>
      <c r="E1592" s="1"/>
      <c r="F1592" s="1"/>
      <c r="G1592" s="1"/>
      <c r="H1592" s="11"/>
      <c r="I1592" s="11"/>
      <c r="J1592" s="11"/>
      <c r="K1592" s="2"/>
      <c r="L1592" s="2"/>
      <c r="M1592" s="1"/>
    </row>
    <row r="1593" spans="1:13" x14ac:dyDescent="0.2">
      <c r="A1593" s="1"/>
      <c r="B1593" s="1"/>
      <c r="C1593" s="16"/>
      <c r="D1593" s="1"/>
      <c r="E1593" s="1"/>
      <c r="F1593" s="1"/>
      <c r="G1593" s="1"/>
      <c r="H1593" s="11"/>
      <c r="I1593" s="11"/>
      <c r="J1593" s="11"/>
      <c r="K1593" s="2"/>
      <c r="L1593" s="2"/>
      <c r="M1593" s="1"/>
    </row>
    <row r="1594" spans="1:13" x14ac:dyDescent="0.2">
      <c r="A1594" s="1"/>
      <c r="B1594" s="1"/>
      <c r="C1594" s="16"/>
      <c r="D1594" s="1"/>
      <c r="E1594" s="1"/>
      <c r="F1594" s="1"/>
      <c r="G1594" s="1"/>
      <c r="H1594" s="11"/>
      <c r="I1594" s="11"/>
      <c r="J1594" s="11"/>
      <c r="K1594" s="2"/>
      <c r="L1594" s="2"/>
      <c r="M1594" s="1"/>
    </row>
    <row r="1595" spans="1:13" x14ac:dyDescent="0.2">
      <c r="A1595" s="1"/>
      <c r="B1595" s="1"/>
      <c r="C1595" s="16"/>
      <c r="D1595" s="1"/>
      <c r="E1595" s="1"/>
      <c r="F1595" s="1"/>
      <c r="G1595" s="1"/>
      <c r="H1595" s="11"/>
      <c r="I1595" s="11"/>
      <c r="J1595" s="11"/>
      <c r="K1595" s="2"/>
      <c r="L1595" s="2"/>
      <c r="M1595" s="1"/>
    </row>
    <row r="1596" spans="1:13" x14ac:dyDescent="0.2">
      <c r="A1596" s="1"/>
      <c r="B1596" s="1"/>
      <c r="C1596" s="16"/>
      <c r="D1596" s="1"/>
      <c r="E1596" s="1"/>
      <c r="F1596" s="1"/>
      <c r="G1596" s="1"/>
      <c r="H1596" s="11"/>
      <c r="I1596" s="11"/>
      <c r="J1596" s="11"/>
      <c r="K1596" s="2"/>
      <c r="L1596" s="2"/>
      <c r="M1596" s="1"/>
    </row>
    <row r="1597" spans="1:13" x14ac:dyDescent="0.2">
      <c r="A1597" s="1"/>
      <c r="B1597" s="1"/>
      <c r="C1597" s="16"/>
      <c r="D1597" s="1"/>
      <c r="E1597" s="1"/>
      <c r="F1597" s="1"/>
      <c r="G1597" s="1"/>
      <c r="H1597" s="11"/>
      <c r="I1597" s="11"/>
      <c r="J1597" s="11"/>
      <c r="K1597" s="2"/>
      <c r="L1597" s="2"/>
      <c r="M1597" s="1"/>
    </row>
    <row r="1598" spans="1:13" x14ac:dyDescent="0.2">
      <c r="A1598" s="1"/>
      <c r="B1598" s="1"/>
      <c r="C1598" s="16"/>
      <c r="D1598" s="1"/>
      <c r="E1598" s="1"/>
      <c r="F1598" s="1"/>
      <c r="G1598" s="1"/>
      <c r="H1598" s="11"/>
      <c r="I1598" s="11"/>
      <c r="J1598" s="11"/>
      <c r="K1598" s="2"/>
      <c r="L1598" s="2"/>
      <c r="M1598" s="1"/>
    </row>
    <row r="1599" spans="1:13" x14ac:dyDescent="0.2">
      <c r="A1599" s="1"/>
      <c r="B1599" s="1"/>
      <c r="C1599" s="16"/>
      <c r="D1599" s="1"/>
      <c r="E1599" s="1"/>
      <c r="F1599" s="1"/>
      <c r="G1599" s="1"/>
      <c r="H1599" s="11"/>
      <c r="I1599" s="11"/>
      <c r="J1599" s="11"/>
      <c r="K1599" s="2"/>
      <c r="L1599" s="2"/>
      <c r="M1599" s="1"/>
    </row>
    <row r="1600" spans="1:13" x14ac:dyDescent="0.2">
      <c r="A1600" s="1"/>
      <c r="B1600" s="1"/>
      <c r="C1600" s="16"/>
      <c r="D1600" s="1"/>
      <c r="E1600" s="1"/>
      <c r="F1600" s="1"/>
      <c r="G1600" s="1"/>
      <c r="H1600" s="11"/>
      <c r="I1600" s="11"/>
      <c r="J1600" s="11"/>
      <c r="K1600" s="2"/>
      <c r="L1600" s="2"/>
      <c r="M1600" s="1"/>
    </row>
    <row r="1601" spans="1:13" x14ac:dyDescent="0.2">
      <c r="A1601" s="1"/>
      <c r="B1601" s="1"/>
      <c r="C1601" s="16"/>
      <c r="D1601" s="1"/>
      <c r="E1601" s="1"/>
      <c r="F1601" s="1"/>
      <c r="G1601" s="1"/>
      <c r="H1601" s="11"/>
      <c r="I1601" s="11"/>
      <c r="J1601" s="11"/>
      <c r="K1601" s="2"/>
      <c r="L1601" s="2"/>
      <c r="M1601" s="1"/>
    </row>
    <row r="1602" spans="1:13" x14ac:dyDescent="0.2">
      <c r="A1602" s="1"/>
      <c r="B1602" s="1"/>
      <c r="C1602" s="16"/>
      <c r="D1602" s="1"/>
      <c r="E1602" s="1"/>
      <c r="F1602" s="1"/>
      <c r="G1602" s="1"/>
      <c r="H1602" s="11"/>
      <c r="I1602" s="11"/>
      <c r="J1602" s="11"/>
      <c r="K1602" s="2"/>
      <c r="L1602" s="2"/>
      <c r="M1602" s="1"/>
    </row>
    <row r="1603" spans="1:13" x14ac:dyDescent="0.2">
      <c r="A1603" s="1"/>
      <c r="B1603" s="1"/>
      <c r="C1603" s="16"/>
      <c r="D1603" s="1"/>
      <c r="E1603" s="1"/>
      <c r="F1603" s="1"/>
      <c r="G1603" s="1"/>
      <c r="H1603" s="11"/>
      <c r="I1603" s="11"/>
      <c r="J1603" s="11"/>
      <c r="K1603" s="2"/>
      <c r="L1603" s="2"/>
      <c r="M1603" s="1"/>
    </row>
    <row r="1604" spans="1:13" x14ac:dyDescent="0.2">
      <c r="A1604" s="1"/>
      <c r="B1604" s="1"/>
      <c r="C1604" s="16"/>
      <c r="D1604" s="1"/>
      <c r="E1604" s="1"/>
      <c r="F1604" s="1"/>
      <c r="G1604" s="1"/>
      <c r="H1604" s="11"/>
      <c r="I1604" s="11"/>
      <c r="J1604" s="11"/>
      <c r="K1604" s="2"/>
      <c r="L1604" s="2"/>
      <c r="M1604" s="1"/>
    </row>
    <row r="1605" spans="1:13" x14ac:dyDescent="0.2">
      <c r="A1605" s="1"/>
      <c r="B1605" s="1"/>
      <c r="C1605" s="16"/>
      <c r="D1605" s="1"/>
      <c r="E1605" s="1"/>
      <c r="F1605" s="1"/>
      <c r="G1605" s="1"/>
      <c r="H1605" s="11"/>
      <c r="I1605" s="11"/>
      <c r="J1605" s="11"/>
      <c r="K1605" s="2"/>
      <c r="L1605" s="2"/>
      <c r="M1605" s="1"/>
    </row>
    <row r="1606" spans="1:13" x14ac:dyDescent="0.2">
      <c r="A1606" s="1"/>
      <c r="B1606" s="1"/>
      <c r="C1606" s="16"/>
      <c r="D1606" s="1"/>
      <c r="E1606" s="1"/>
      <c r="F1606" s="1"/>
      <c r="G1606" s="1"/>
      <c r="H1606" s="11"/>
      <c r="I1606" s="11"/>
      <c r="J1606" s="11"/>
      <c r="K1606" s="2"/>
      <c r="L1606" s="2"/>
      <c r="M1606" s="1"/>
    </row>
    <row r="1607" spans="1:13" x14ac:dyDescent="0.2">
      <c r="A1607" s="1"/>
      <c r="B1607" s="1"/>
      <c r="C1607" s="16"/>
      <c r="D1607" s="1"/>
      <c r="E1607" s="1"/>
      <c r="F1607" s="1"/>
      <c r="G1607" s="1"/>
      <c r="H1607" s="11"/>
      <c r="I1607" s="11"/>
      <c r="J1607" s="11"/>
      <c r="K1607" s="2"/>
      <c r="L1607" s="2"/>
      <c r="M1607" s="1"/>
    </row>
    <row r="1608" spans="1:13" x14ac:dyDescent="0.2">
      <c r="A1608" s="1"/>
      <c r="B1608" s="1"/>
      <c r="C1608" s="16"/>
      <c r="D1608" s="1"/>
      <c r="E1608" s="1"/>
      <c r="F1608" s="1"/>
      <c r="G1608" s="1"/>
      <c r="H1608" s="11"/>
      <c r="I1608" s="11"/>
      <c r="J1608" s="11"/>
      <c r="K1608" s="2"/>
      <c r="L1608" s="2"/>
      <c r="M1608" s="1"/>
    </row>
    <row r="1609" spans="1:13" x14ac:dyDescent="0.2">
      <c r="A1609" s="1"/>
      <c r="B1609" s="1"/>
      <c r="C1609" s="16"/>
      <c r="D1609" s="1"/>
      <c r="E1609" s="1"/>
      <c r="F1609" s="1"/>
      <c r="G1609" s="1"/>
      <c r="H1609" s="11"/>
      <c r="I1609" s="11"/>
      <c r="J1609" s="11"/>
      <c r="K1609" s="2"/>
      <c r="L1609" s="2"/>
      <c r="M1609" s="1"/>
    </row>
    <row r="1610" spans="1:13" x14ac:dyDescent="0.2">
      <c r="A1610" s="1"/>
      <c r="B1610" s="1"/>
      <c r="C1610" s="16"/>
      <c r="D1610" s="1"/>
      <c r="E1610" s="1"/>
      <c r="F1610" s="1"/>
      <c r="G1610" s="1"/>
      <c r="H1610" s="11"/>
      <c r="I1610" s="11"/>
      <c r="J1610" s="11"/>
      <c r="K1610" s="2"/>
      <c r="L1610" s="2"/>
      <c r="M1610" s="1"/>
    </row>
    <row r="1611" spans="1:13" x14ac:dyDescent="0.2">
      <c r="A1611" s="1"/>
      <c r="B1611" s="1"/>
      <c r="C1611" s="16"/>
      <c r="D1611" s="1"/>
      <c r="E1611" s="1"/>
      <c r="F1611" s="1"/>
      <c r="G1611" s="1"/>
      <c r="H1611" s="11"/>
      <c r="I1611" s="11"/>
      <c r="J1611" s="11"/>
      <c r="K1611" s="2"/>
      <c r="L1611" s="2"/>
      <c r="M1611" s="1"/>
    </row>
    <row r="1612" spans="1:13" x14ac:dyDescent="0.2">
      <c r="A1612" s="1"/>
      <c r="B1612" s="1"/>
      <c r="C1612" s="16"/>
      <c r="D1612" s="1"/>
      <c r="E1612" s="1"/>
      <c r="F1612" s="1"/>
      <c r="G1612" s="1"/>
      <c r="H1612" s="11"/>
      <c r="I1612" s="11"/>
      <c r="J1612" s="11"/>
      <c r="K1612" s="2"/>
      <c r="L1612" s="2"/>
      <c r="M1612" s="1"/>
    </row>
    <row r="1613" spans="1:13" x14ac:dyDescent="0.2">
      <c r="A1613" s="1"/>
      <c r="B1613" s="1"/>
      <c r="C1613" s="16"/>
      <c r="D1613" s="1"/>
      <c r="E1613" s="1"/>
      <c r="F1613" s="1"/>
      <c r="G1613" s="1"/>
      <c r="H1613" s="11"/>
      <c r="I1613" s="11"/>
      <c r="J1613" s="11"/>
      <c r="K1613" s="2"/>
      <c r="L1613" s="2"/>
      <c r="M1613" s="1"/>
    </row>
    <row r="1614" spans="1:13" x14ac:dyDescent="0.2">
      <c r="A1614" s="1"/>
      <c r="B1614" s="1"/>
      <c r="C1614" s="16"/>
      <c r="D1614" s="1"/>
      <c r="E1614" s="1"/>
      <c r="F1614" s="1"/>
      <c r="G1614" s="1"/>
      <c r="H1614" s="11"/>
      <c r="I1614" s="11"/>
      <c r="J1614" s="11"/>
      <c r="K1614" s="2"/>
      <c r="L1614" s="2"/>
      <c r="M1614" s="1"/>
    </row>
    <row r="1615" spans="1:13" x14ac:dyDescent="0.2">
      <c r="A1615" s="1"/>
      <c r="B1615" s="1"/>
      <c r="C1615" s="16"/>
      <c r="D1615" s="1"/>
      <c r="E1615" s="1"/>
      <c r="F1615" s="1"/>
      <c r="G1615" s="1"/>
      <c r="H1615" s="11"/>
      <c r="I1615" s="11"/>
      <c r="J1615" s="11"/>
      <c r="K1615" s="2"/>
      <c r="L1615" s="2"/>
      <c r="M1615" s="1"/>
    </row>
    <row r="1616" spans="1:13" x14ac:dyDescent="0.2">
      <c r="A1616" s="1"/>
      <c r="B1616" s="1"/>
      <c r="C1616" s="16"/>
      <c r="D1616" s="1"/>
      <c r="E1616" s="1"/>
      <c r="F1616" s="1"/>
      <c r="G1616" s="1"/>
      <c r="H1616" s="11"/>
      <c r="I1616" s="11"/>
      <c r="J1616" s="11"/>
      <c r="K1616" s="2"/>
      <c r="L1616" s="2"/>
      <c r="M1616" s="1"/>
    </row>
    <row r="1617" spans="1:13" x14ac:dyDescent="0.2">
      <c r="A1617" s="1"/>
      <c r="B1617" s="1"/>
      <c r="C1617" s="16"/>
      <c r="D1617" s="1"/>
      <c r="E1617" s="1"/>
      <c r="F1617" s="1"/>
      <c r="G1617" s="1"/>
      <c r="H1617" s="11"/>
      <c r="I1617" s="11"/>
      <c r="J1617" s="11"/>
      <c r="K1617" s="2"/>
      <c r="L1617" s="2"/>
      <c r="M1617" s="1"/>
    </row>
    <row r="1618" spans="1:13" x14ac:dyDescent="0.2">
      <c r="A1618" s="1"/>
      <c r="B1618" s="1"/>
      <c r="C1618" s="16"/>
      <c r="D1618" s="1"/>
      <c r="E1618" s="1"/>
      <c r="F1618" s="1"/>
      <c r="G1618" s="1"/>
      <c r="H1618" s="11"/>
      <c r="I1618" s="11"/>
      <c r="J1618" s="11"/>
      <c r="K1618" s="2"/>
      <c r="L1618" s="2"/>
      <c r="M1618" s="1"/>
    </row>
    <row r="1619" spans="1:13" x14ac:dyDescent="0.2">
      <c r="A1619" s="1"/>
      <c r="B1619" s="1"/>
      <c r="C1619" s="16"/>
      <c r="D1619" s="1"/>
      <c r="E1619" s="1"/>
      <c r="F1619" s="1"/>
      <c r="G1619" s="1"/>
      <c r="H1619" s="11"/>
      <c r="I1619" s="11"/>
      <c r="J1619" s="11"/>
      <c r="K1619" s="2"/>
      <c r="L1619" s="2"/>
      <c r="M1619" s="1"/>
    </row>
    <row r="1620" spans="1:13" x14ac:dyDescent="0.2">
      <c r="A1620" s="1"/>
      <c r="B1620" s="1"/>
      <c r="C1620" s="16"/>
      <c r="D1620" s="1"/>
      <c r="E1620" s="1"/>
      <c r="F1620" s="1"/>
      <c r="G1620" s="1"/>
      <c r="H1620" s="11"/>
      <c r="I1620" s="11"/>
      <c r="J1620" s="11"/>
      <c r="K1620" s="2"/>
      <c r="L1620" s="2"/>
      <c r="M1620" s="1"/>
    </row>
    <row r="1621" spans="1:13" x14ac:dyDescent="0.2">
      <c r="A1621" s="1"/>
      <c r="B1621" s="1"/>
      <c r="C1621" s="16"/>
      <c r="D1621" s="1"/>
      <c r="E1621" s="1"/>
      <c r="F1621" s="1"/>
      <c r="G1621" s="1"/>
      <c r="H1621" s="11"/>
      <c r="I1621" s="11"/>
      <c r="J1621" s="11"/>
      <c r="K1621" s="2"/>
      <c r="L1621" s="2"/>
      <c r="M1621" s="1"/>
    </row>
    <row r="1622" spans="1:13" x14ac:dyDescent="0.2">
      <c r="A1622" s="1"/>
      <c r="B1622" s="1"/>
      <c r="C1622" s="16"/>
      <c r="D1622" s="1"/>
      <c r="E1622" s="1"/>
      <c r="F1622" s="1"/>
      <c r="G1622" s="1"/>
      <c r="H1622" s="11"/>
      <c r="I1622" s="11"/>
      <c r="J1622" s="11"/>
      <c r="K1622" s="2"/>
      <c r="L1622" s="2"/>
      <c r="M1622" s="1"/>
    </row>
    <row r="1623" spans="1:13" x14ac:dyDescent="0.2">
      <c r="A1623" s="1"/>
      <c r="B1623" s="1"/>
      <c r="C1623" s="16"/>
      <c r="D1623" s="1"/>
      <c r="E1623" s="1"/>
      <c r="F1623" s="1"/>
      <c r="G1623" s="1"/>
      <c r="H1623" s="11"/>
      <c r="I1623" s="11"/>
      <c r="J1623" s="11"/>
      <c r="K1623" s="2"/>
      <c r="L1623" s="2"/>
      <c r="M1623" s="1"/>
    </row>
    <row r="1624" spans="1:13" x14ac:dyDescent="0.2">
      <c r="A1624" s="1"/>
      <c r="B1624" s="1"/>
      <c r="C1624" s="16"/>
      <c r="D1624" s="1"/>
      <c r="E1624" s="1"/>
      <c r="F1624" s="1"/>
      <c r="G1624" s="1"/>
      <c r="H1624" s="11"/>
      <c r="I1624" s="11"/>
      <c r="J1624" s="11"/>
      <c r="K1624" s="2"/>
      <c r="L1624" s="2"/>
      <c r="M1624" s="1"/>
    </row>
    <row r="1625" spans="1:13" x14ac:dyDescent="0.2">
      <c r="A1625" s="1"/>
      <c r="B1625" s="1"/>
      <c r="C1625" s="16"/>
      <c r="D1625" s="1"/>
      <c r="E1625" s="1"/>
      <c r="F1625" s="1"/>
      <c r="G1625" s="1"/>
      <c r="H1625" s="11"/>
      <c r="I1625" s="11"/>
      <c r="J1625" s="11"/>
      <c r="K1625" s="2"/>
      <c r="L1625" s="2"/>
      <c r="M1625" s="1"/>
    </row>
    <row r="1626" spans="1:13" x14ac:dyDescent="0.2">
      <c r="A1626" s="1"/>
      <c r="B1626" s="1"/>
      <c r="C1626" s="16"/>
      <c r="D1626" s="1"/>
      <c r="E1626" s="1"/>
      <c r="F1626" s="1"/>
      <c r="G1626" s="1"/>
      <c r="H1626" s="11"/>
      <c r="I1626" s="11"/>
      <c r="J1626" s="11"/>
      <c r="K1626" s="2"/>
      <c r="L1626" s="2"/>
      <c r="M1626" s="1"/>
    </row>
    <row r="1627" spans="1:13" x14ac:dyDescent="0.2">
      <c r="A1627" s="1"/>
      <c r="B1627" s="1"/>
      <c r="C1627" s="16"/>
      <c r="D1627" s="1"/>
      <c r="E1627" s="1"/>
      <c r="F1627" s="1"/>
      <c r="G1627" s="1"/>
      <c r="H1627" s="11"/>
      <c r="I1627" s="11"/>
      <c r="J1627" s="11"/>
      <c r="K1627" s="2"/>
      <c r="L1627" s="2"/>
      <c r="M1627" s="1"/>
    </row>
    <row r="1628" spans="1:13" x14ac:dyDescent="0.2">
      <c r="A1628" s="1"/>
      <c r="B1628" s="1"/>
      <c r="C1628" s="16"/>
      <c r="D1628" s="1"/>
      <c r="E1628" s="1"/>
      <c r="F1628" s="1"/>
      <c r="G1628" s="1"/>
      <c r="H1628" s="11"/>
      <c r="I1628" s="11"/>
      <c r="J1628" s="11"/>
      <c r="K1628" s="2"/>
      <c r="L1628" s="2"/>
      <c r="M1628" s="1"/>
    </row>
    <row r="1629" spans="1:13" x14ac:dyDescent="0.2">
      <c r="A1629" s="1"/>
      <c r="B1629" s="1"/>
      <c r="C1629" s="16"/>
      <c r="D1629" s="1"/>
      <c r="E1629" s="1"/>
      <c r="F1629" s="1"/>
      <c r="G1629" s="1"/>
      <c r="H1629" s="11"/>
      <c r="I1629" s="11"/>
      <c r="J1629" s="11"/>
      <c r="K1629" s="2"/>
      <c r="L1629" s="2"/>
      <c r="M1629" s="1"/>
    </row>
    <row r="1630" spans="1:13" x14ac:dyDescent="0.2">
      <c r="A1630" s="1"/>
      <c r="B1630" s="1"/>
      <c r="C1630" s="16"/>
      <c r="D1630" s="1"/>
      <c r="E1630" s="1"/>
      <c r="F1630" s="1"/>
      <c r="G1630" s="1"/>
      <c r="H1630" s="11"/>
      <c r="I1630" s="11"/>
      <c r="J1630" s="11"/>
      <c r="K1630" s="2"/>
      <c r="L1630" s="2"/>
      <c r="M1630" s="1"/>
    </row>
    <row r="1631" spans="1:13" x14ac:dyDescent="0.2">
      <c r="A1631" s="1"/>
      <c r="B1631" s="1"/>
      <c r="C1631" s="16"/>
      <c r="D1631" s="1"/>
      <c r="E1631" s="1"/>
      <c r="F1631" s="1"/>
      <c r="G1631" s="1"/>
      <c r="H1631" s="11"/>
      <c r="I1631" s="11"/>
      <c r="J1631" s="11"/>
      <c r="K1631" s="2"/>
      <c r="L1631" s="2"/>
      <c r="M1631" s="1"/>
    </row>
    <row r="1632" spans="1:13" x14ac:dyDescent="0.2">
      <c r="A1632" s="1"/>
      <c r="B1632" s="1"/>
      <c r="C1632" s="16"/>
      <c r="D1632" s="1"/>
      <c r="E1632" s="1"/>
      <c r="F1632" s="1"/>
      <c r="G1632" s="1"/>
      <c r="H1632" s="11"/>
      <c r="I1632" s="11"/>
      <c r="J1632" s="11"/>
      <c r="K1632" s="2"/>
      <c r="L1632" s="2"/>
      <c r="M1632" s="1"/>
    </row>
    <row r="1633" spans="1:13" x14ac:dyDescent="0.2">
      <c r="A1633" s="1"/>
      <c r="B1633" s="1"/>
      <c r="C1633" s="16"/>
      <c r="D1633" s="1"/>
      <c r="E1633" s="1"/>
      <c r="F1633" s="1"/>
      <c r="G1633" s="1"/>
      <c r="H1633" s="11"/>
      <c r="I1633" s="11"/>
      <c r="J1633" s="11"/>
      <c r="K1633" s="2"/>
      <c r="L1633" s="2"/>
      <c r="M1633" s="1"/>
    </row>
    <row r="1634" spans="1:13" x14ac:dyDescent="0.2">
      <c r="A1634" s="1"/>
      <c r="B1634" s="1"/>
      <c r="C1634" s="16"/>
      <c r="D1634" s="1"/>
      <c r="E1634" s="1"/>
      <c r="F1634" s="1"/>
      <c r="G1634" s="1"/>
      <c r="H1634" s="11"/>
      <c r="I1634" s="11"/>
      <c r="J1634" s="11"/>
      <c r="K1634" s="2"/>
      <c r="L1634" s="2"/>
      <c r="M1634" s="1"/>
    </row>
    <row r="1635" spans="1:13" x14ac:dyDescent="0.2">
      <c r="A1635" s="1"/>
      <c r="B1635" s="1"/>
      <c r="C1635" s="16"/>
      <c r="D1635" s="1"/>
      <c r="E1635" s="1"/>
      <c r="F1635" s="1"/>
      <c r="G1635" s="1"/>
      <c r="H1635" s="11"/>
      <c r="I1635" s="11"/>
      <c r="J1635" s="11"/>
      <c r="K1635" s="2"/>
      <c r="L1635" s="2"/>
      <c r="M1635" s="1"/>
    </row>
    <row r="1636" spans="1:13" x14ac:dyDescent="0.2">
      <c r="A1636" s="1"/>
      <c r="B1636" s="1"/>
      <c r="C1636" s="16"/>
      <c r="D1636" s="1"/>
      <c r="E1636" s="1"/>
      <c r="F1636" s="1"/>
      <c r="G1636" s="1"/>
      <c r="H1636" s="11"/>
      <c r="I1636" s="11"/>
      <c r="J1636" s="11"/>
      <c r="K1636" s="2"/>
      <c r="L1636" s="2"/>
      <c r="M1636" s="1"/>
    </row>
    <row r="1637" spans="1:13" x14ac:dyDescent="0.2">
      <c r="A1637" s="1"/>
      <c r="B1637" s="1"/>
      <c r="C1637" s="16"/>
      <c r="D1637" s="1"/>
      <c r="E1637" s="1"/>
      <c r="F1637" s="1"/>
      <c r="G1637" s="1"/>
      <c r="H1637" s="11"/>
      <c r="I1637" s="11"/>
      <c r="J1637" s="11"/>
      <c r="K1637" s="2"/>
      <c r="L1637" s="2"/>
      <c r="M1637" s="1"/>
    </row>
    <row r="1638" spans="1:13" x14ac:dyDescent="0.2">
      <c r="A1638" s="1"/>
      <c r="B1638" s="1"/>
      <c r="C1638" s="16"/>
      <c r="D1638" s="1"/>
      <c r="E1638" s="1"/>
      <c r="F1638" s="1"/>
      <c r="G1638" s="1"/>
      <c r="H1638" s="11"/>
      <c r="I1638" s="11"/>
      <c r="J1638" s="11"/>
      <c r="K1638" s="2"/>
      <c r="L1638" s="2"/>
      <c r="M1638" s="1"/>
    </row>
    <row r="1639" spans="1:13" x14ac:dyDescent="0.2">
      <c r="A1639" s="1"/>
      <c r="B1639" s="1"/>
      <c r="C1639" s="16"/>
      <c r="D1639" s="1"/>
      <c r="E1639" s="1"/>
      <c r="F1639" s="1"/>
      <c r="G1639" s="1"/>
      <c r="H1639" s="11"/>
      <c r="I1639" s="11"/>
      <c r="J1639" s="11"/>
      <c r="K1639" s="2"/>
      <c r="L1639" s="2"/>
      <c r="M1639" s="1"/>
    </row>
    <row r="1640" spans="1:13" x14ac:dyDescent="0.2">
      <c r="A1640" s="1"/>
      <c r="B1640" s="1"/>
      <c r="C1640" s="16"/>
      <c r="D1640" s="1"/>
      <c r="E1640" s="1"/>
      <c r="F1640" s="1"/>
      <c r="G1640" s="1"/>
      <c r="H1640" s="11"/>
      <c r="I1640" s="11"/>
      <c r="J1640" s="11"/>
      <c r="K1640" s="2"/>
      <c r="L1640" s="2"/>
      <c r="M1640" s="1"/>
    </row>
    <row r="1641" spans="1:13" x14ac:dyDescent="0.2">
      <c r="A1641" s="1"/>
      <c r="B1641" s="1"/>
      <c r="C1641" s="16"/>
      <c r="D1641" s="1"/>
      <c r="E1641" s="1"/>
      <c r="F1641" s="1"/>
      <c r="G1641" s="1"/>
      <c r="H1641" s="11"/>
      <c r="I1641" s="11"/>
      <c r="J1641" s="11"/>
      <c r="K1641" s="2"/>
      <c r="L1641" s="2"/>
      <c r="M1641" s="1"/>
    </row>
    <row r="1642" spans="1:13" x14ac:dyDescent="0.2">
      <c r="A1642" s="1"/>
      <c r="B1642" s="1"/>
      <c r="C1642" s="16"/>
      <c r="D1642" s="1"/>
      <c r="E1642" s="1"/>
      <c r="F1642" s="1"/>
      <c r="G1642" s="1"/>
      <c r="H1642" s="11"/>
      <c r="I1642" s="11"/>
      <c r="J1642" s="11"/>
      <c r="K1642" s="2"/>
      <c r="L1642" s="2"/>
      <c r="M1642" s="1"/>
    </row>
    <row r="1643" spans="1:13" x14ac:dyDescent="0.2">
      <c r="A1643" s="1"/>
      <c r="B1643" s="1"/>
      <c r="C1643" s="16"/>
      <c r="D1643" s="1"/>
      <c r="E1643" s="1"/>
      <c r="F1643" s="1"/>
      <c r="G1643" s="1"/>
      <c r="H1643" s="11"/>
      <c r="I1643" s="11"/>
      <c r="J1643" s="11"/>
      <c r="K1643" s="2"/>
      <c r="L1643" s="2"/>
      <c r="M1643" s="1"/>
    </row>
    <row r="1644" spans="1:13" x14ac:dyDescent="0.2">
      <c r="A1644" s="1"/>
      <c r="B1644" s="1"/>
      <c r="C1644" s="16"/>
      <c r="D1644" s="1"/>
      <c r="E1644" s="1"/>
      <c r="F1644" s="1"/>
      <c r="G1644" s="1"/>
      <c r="H1644" s="11"/>
      <c r="I1644" s="11"/>
      <c r="J1644" s="11"/>
      <c r="K1644" s="2"/>
      <c r="L1644" s="2"/>
      <c r="M1644" s="1"/>
    </row>
    <row r="1645" spans="1:13" x14ac:dyDescent="0.2">
      <c r="A1645" s="1"/>
      <c r="B1645" s="1"/>
      <c r="C1645" s="16"/>
      <c r="D1645" s="1"/>
      <c r="E1645" s="1"/>
      <c r="F1645" s="1"/>
      <c r="G1645" s="1"/>
      <c r="H1645" s="11"/>
      <c r="I1645" s="11"/>
      <c r="J1645" s="11"/>
      <c r="K1645" s="2"/>
      <c r="L1645" s="2"/>
      <c r="M1645" s="1"/>
    </row>
    <row r="1646" spans="1:13" x14ac:dyDescent="0.2">
      <c r="A1646" s="1"/>
      <c r="B1646" s="1"/>
      <c r="C1646" s="16"/>
      <c r="D1646" s="1"/>
      <c r="E1646" s="1"/>
      <c r="F1646" s="1"/>
      <c r="G1646" s="1"/>
      <c r="H1646" s="11"/>
      <c r="I1646" s="11"/>
      <c r="J1646" s="11"/>
      <c r="K1646" s="2"/>
      <c r="L1646" s="2"/>
      <c r="M1646" s="1"/>
    </row>
    <row r="1647" spans="1:13" x14ac:dyDescent="0.2">
      <c r="A1647" s="1"/>
      <c r="B1647" s="1"/>
      <c r="C1647" s="16"/>
      <c r="D1647" s="1"/>
      <c r="E1647" s="1"/>
      <c r="F1647" s="1"/>
      <c r="G1647" s="1"/>
      <c r="H1647" s="11"/>
      <c r="I1647" s="11"/>
      <c r="J1647" s="11"/>
      <c r="K1647" s="2"/>
      <c r="L1647" s="2"/>
      <c r="M1647" s="1"/>
    </row>
    <row r="1648" spans="1:13" x14ac:dyDescent="0.2">
      <c r="A1648" s="1"/>
      <c r="B1648" s="1"/>
      <c r="C1648" s="16"/>
      <c r="D1648" s="1"/>
      <c r="E1648" s="1"/>
      <c r="F1648" s="1"/>
      <c r="G1648" s="1"/>
      <c r="H1648" s="11"/>
      <c r="I1648" s="11"/>
      <c r="J1648" s="11"/>
      <c r="K1648" s="2"/>
      <c r="L1648" s="2"/>
      <c r="M1648" s="1"/>
    </row>
    <row r="1649" spans="1:13" x14ac:dyDescent="0.2">
      <c r="A1649" s="1"/>
      <c r="B1649" s="1"/>
      <c r="C1649" s="16"/>
      <c r="D1649" s="1"/>
      <c r="E1649" s="1"/>
      <c r="F1649" s="1"/>
      <c r="G1649" s="1"/>
      <c r="H1649" s="11"/>
      <c r="I1649" s="11"/>
      <c r="J1649" s="11"/>
      <c r="K1649" s="2"/>
      <c r="L1649" s="2"/>
      <c r="M1649" s="1"/>
    </row>
    <row r="1650" spans="1:13" x14ac:dyDescent="0.2">
      <c r="A1650" s="1"/>
      <c r="B1650" s="1"/>
      <c r="C1650" s="16"/>
      <c r="D1650" s="1"/>
      <c r="E1650" s="1"/>
      <c r="F1650" s="1"/>
      <c r="G1650" s="1"/>
      <c r="H1650" s="11"/>
      <c r="I1650" s="11"/>
      <c r="J1650" s="11"/>
      <c r="K1650" s="2"/>
      <c r="L1650" s="2"/>
      <c r="M1650" s="1"/>
    </row>
    <row r="1651" spans="1:13" x14ac:dyDescent="0.2">
      <c r="A1651" s="1"/>
      <c r="B1651" s="1"/>
      <c r="C1651" s="16"/>
      <c r="D1651" s="1"/>
      <c r="E1651" s="1"/>
      <c r="F1651" s="1"/>
      <c r="G1651" s="1"/>
      <c r="H1651" s="11"/>
      <c r="I1651" s="11"/>
      <c r="J1651" s="11"/>
      <c r="K1651" s="2"/>
      <c r="L1651" s="2"/>
      <c r="M1651" s="1"/>
    </row>
    <row r="1652" spans="1:13" x14ac:dyDescent="0.2">
      <c r="A1652" s="1"/>
      <c r="B1652" s="1"/>
      <c r="C1652" s="16"/>
      <c r="D1652" s="1"/>
      <c r="E1652" s="1"/>
      <c r="F1652" s="1"/>
      <c r="G1652" s="1"/>
      <c r="H1652" s="11"/>
      <c r="I1652" s="11"/>
      <c r="J1652" s="11"/>
      <c r="K1652" s="2"/>
      <c r="L1652" s="2"/>
      <c r="M1652" s="1"/>
    </row>
    <row r="1653" spans="1:13" x14ac:dyDescent="0.2">
      <c r="A1653" s="1"/>
      <c r="B1653" s="1"/>
      <c r="C1653" s="16"/>
      <c r="D1653" s="1"/>
      <c r="E1653" s="1"/>
      <c r="F1653" s="1"/>
      <c r="G1653" s="1"/>
      <c r="H1653" s="11"/>
      <c r="I1653" s="11"/>
      <c r="J1653" s="11"/>
      <c r="K1653" s="2"/>
      <c r="L1653" s="2"/>
      <c r="M1653" s="1"/>
    </row>
    <row r="1654" spans="1:13" x14ac:dyDescent="0.2">
      <c r="A1654" s="1"/>
      <c r="B1654" s="1"/>
      <c r="C1654" s="16"/>
      <c r="D1654" s="1"/>
      <c r="E1654" s="1"/>
      <c r="F1654" s="1"/>
      <c r="G1654" s="1"/>
      <c r="H1654" s="11"/>
      <c r="I1654" s="11"/>
      <c r="J1654" s="11"/>
      <c r="K1654" s="2"/>
      <c r="L1654" s="2"/>
      <c r="M1654" s="1"/>
    </row>
    <row r="1655" spans="1:13" x14ac:dyDescent="0.2">
      <c r="A1655" s="1"/>
      <c r="B1655" s="1"/>
      <c r="C1655" s="16"/>
      <c r="D1655" s="1"/>
      <c r="E1655" s="1"/>
      <c r="F1655" s="1"/>
      <c r="G1655" s="1"/>
      <c r="H1655" s="11"/>
      <c r="I1655" s="11"/>
      <c r="J1655" s="11"/>
      <c r="K1655" s="2"/>
      <c r="L1655" s="2"/>
      <c r="M1655" s="1"/>
    </row>
    <row r="1656" spans="1:13" x14ac:dyDescent="0.2">
      <c r="A1656" s="1"/>
      <c r="B1656" s="1"/>
      <c r="C1656" s="16"/>
      <c r="D1656" s="1"/>
      <c r="E1656" s="1"/>
      <c r="F1656" s="1"/>
      <c r="G1656" s="1"/>
      <c r="H1656" s="11"/>
      <c r="I1656" s="11"/>
      <c r="J1656" s="11"/>
      <c r="K1656" s="2"/>
      <c r="L1656" s="2"/>
      <c r="M1656" s="1"/>
    </row>
    <row r="1657" spans="1:13" x14ac:dyDescent="0.2">
      <c r="A1657" s="1"/>
      <c r="B1657" s="1"/>
      <c r="C1657" s="16"/>
      <c r="D1657" s="1"/>
      <c r="E1657" s="1"/>
      <c r="F1657" s="1"/>
      <c r="G1657" s="1"/>
      <c r="H1657" s="11"/>
      <c r="I1657" s="11"/>
      <c r="J1657" s="11"/>
      <c r="K1657" s="2"/>
      <c r="L1657" s="2"/>
      <c r="M1657" s="1"/>
    </row>
    <row r="1658" spans="1:13" x14ac:dyDescent="0.2">
      <c r="A1658" s="1"/>
      <c r="B1658" s="1"/>
      <c r="C1658" s="16"/>
      <c r="D1658" s="1"/>
      <c r="E1658" s="1"/>
      <c r="F1658" s="1"/>
      <c r="G1658" s="1"/>
      <c r="H1658" s="11"/>
      <c r="I1658" s="11"/>
      <c r="J1658" s="11"/>
      <c r="K1658" s="2"/>
      <c r="L1658" s="2"/>
      <c r="M1658" s="1"/>
    </row>
    <row r="1659" spans="1:13" x14ac:dyDescent="0.2">
      <c r="A1659" s="1"/>
      <c r="B1659" s="1"/>
      <c r="C1659" s="16"/>
      <c r="D1659" s="1"/>
      <c r="E1659" s="1"/>
      <c r="F1659" s="1"/>
      <c r="G1659" s="1"/>
      <c r="H1659" s="11"/>
      <c r="I1659" s="11"/>
      <c r="J1659" s="11"/>
      <c r="K1659" s="2"/>
      <c r="L1659" s="2"/>
      <c r="M1659" s="1"/>
    </row>
    <row r="1660" spans="1:13" x14ac:dyDescent="0.2">
      <c r="A1660" s="1"/>
      <c r="B1660" s="1"/>
      <c r="C1660" s="16"/>
      <c r="D1660" s="1"/>
      <c r="E1660" s="1"/>
      <c r="F1660" s="1"/>
      <c r="G1660" s="1"/>
      <c r="H1660" s="11"/>
      <c r="I1660" s="11"/>
      <c r="J1660" s="11"/>
      <c r="K1660" s="2"/>
      <c r="L1660" s="2"/>
      <c r="M1660" s="1"/>
    </row>
    <row r="1661" spans="1:13" x14ac:dyDescent="0.2">
      <c r="A1661" s="1"/>
      <c r="B1661" s="1"/>
      <c r="C1661" s="16"/>
      <c r="D1661" s="1"/>
      <c r="E1661" s="1"/>
      <c r="F1661" s="1"/>
      <c r="G1661" s="1"/>
      <c r="H1661" s="11"/>
      <c r="I1661" s="11"/>
      <c r="J1661" s="11"/>
      <c r="K1661" s="2"/>
      <c r="L1661" s="2"/>
      <c r="M1661" s="1"/>
    </row>
    <row r="1662" spans="1:13" x14ac:dyDescent="0.2">
      <c r="A1662" s="1"/>
      <c r="B1662" s="1"/>
      <c r="C1662" s="16"/>
      <c r="D1662" s="1"/>
      <c r="E1662" s="1"/>
      <c r="F1662" s="1"/>
      <c r="G1662" s="1"/>
      <c r="H1662" s="11"/>
      <c r="I1662" s="11"/>
      <c r="J1662" s="11"/>
      <c r="K1662" s="2"/>
      <c r="L1662" s="2"/>
      <c r="M1662" s="1"/>
    </row>
    <row r="1663" spans="1:13" x14ac:dyDescent="0.2">
      <c r="A1663" s="1"/>
      <c r="B1663" s="1"/>
      <c r="C1663" s="16"/>
      <c r="D1663" s="1"/>
      <c r="E1663" s="1"/>
      <c r="F1663" s="1"/>
      <c r="G1663" s="1"/>
      <c r="H1663" s="11"/>
      <c r="I1663" s="11"/>
      <c r="J1663" s="11"/>
      <c r="K1663" s="2"/>
      <c r="L1663" s="2"/>
      <c r="M1663" s="1"/>
    </row>
    <row r="1664" spans="1:13" x14ac:dyDescent="0.2">
      <c r="A1664" s="1"/>
      <c r="B1664" s="1"/>
      <c r="C1664" s="16"/>
      <c r="D1664" s="1"/>
      <c r="E1664" s="1"/>
      <c r="F1664" s="1"/>
      <c r="G1664" s="1"/>
      <c r="H1664" s="11"/>
      <c r="I1664" s="11"/>
      <c r="J1664" s="11"/>
      <c r="K1664" s="2"/>
      <c r="L1664" s="2"/>
      <c r="M1664" s="1"/>
    </row>
    <row r="1665" spans="1:13" x14ac:dyDescent="0.2">
      <c r="A1665" s="1"/>
      <c r="B1665" s="1"/>
      <c r="C1665" s="16"/>
      <c r="D1665" s="1"/>
      <c r="E1665" s="1"/>
      <c r="F1665" s="1"/>
      <c r="G1665" s="1"/>
      <c r="H1665" s="11"/>
      <c r="I1665" s="11"/>
      <c r="J1665" s="11"/>
      <c r="K1665" s="2"/>
      <c r="L1665" s="2"/>
      <c r="M1665" s="1"/>
    </row>
    <row r="1666" spans="1:13" x14ac:dyDescent="0.2">
      <c r="A1666" s="1"/>
      <c r="B1666" s="1"/>
      <c r="C1666" s="16"/>
      <c r="D1666" s="1"/>
      <c r="E1666" s="1"/>
      <c r="F1666" s="1"/>
      <c r="G1666" s="1"/>
      <c r="H1666" s="11"/>
      <c r="I1666" s="11"/>
      <c r="J1666" s="11"/>
      <c r="K1666" s="2"/>
      <c r="L1666" s="2"/>
      <c r="M1666" s="1"/>
    </row>
    <row r="1667" spans="1:13" x14ac:dyDescent="0.2">
      <c r="A1667" s="1"/>
      <c r="B1667" s="1"/>
      <c r="C1667" s="16"/>
      <c r="D1667" s="1"/>
      <c r="E1667" s="1"/>
      <c r="F1667" s="1"/>
      <c r="G1667" s="1"/>
      <c r="H1667" s="11"/>
      <c r="I1667" s="11"/>
      <c r="J1667" s="11"/>
      <c r="K1667" s="2"/>
      <c r="L1667" s="2"/>
      <c r="M1667" s="1"/>
    </row>
    <row r="1668" spans="1:13" x14ac:dyDescent="0.2">
      <c r="A1668" s="1"/>
      <c r="B1668" s="1"/>
      <c r="C1668" s="16"/>
      <c r="D1668" s="1"/>
      <c r="E1668" s="1"/>
      <c r="F1668" s="1"/>
      <c r="G1668" s="1"/>
      <c r="H1668" s="11"/>
      <c r="I1668" s="11"/>
      <c r="J1668" s="11"/>
      <c r="K1668" s="2"/>
      <c r="L1668" s="2"/>
      <c r="M1668" s="1"/>
    </row>
    <row r="1669" spans="1:13" x14ac:dyDescent="0.2">
      <c r="A1669" s="1"/>
      <c r="B1669" s="1"/>
      <c r="C1669" s="16"/>
      <c r="D1669" s="1"/>
      <c r="E1669" s="1"/>
      <c r="F1669" s="1"/>
      <c r="G1669" s="1"/>
      <c r="H1669" s="11"/>
      <c r="I1669" s="11"/>
      <c r="J1669" s="11"/>
      <c r="K1669" s="2"/>
      <c r="L1669" s="2"/>
      <c r="M1669" s="1"/>
    </row>
    <row r="1670" spans="1:13" x14ac:dyDescent="0.2">
      <c r="A1670" s="1"/>
      <c r="B1670" s="1"/>
      <c r="C1670" s="16"/>
      <c r="D1670" s="1"/>
      <c r="E1670" s="1"/>
      <c r="F1670" s="1"/>
      <c r="G1670" s="1"/>
      <c r="H1670" s="11"/>
      <c r="I1670" s="11"/>
      <c r="J1670" s="11"/>
      <c r="K1670" s="2"/>
      <c r="L1670" s="2"/>
      <c r="M1670" s="1"/>
    </row>
    <row r="1671" spans="1:13" x14ac:dyDescent="0.2">
      <c r="A1671" s="1"/>
      <c r="B1671" s="1"/>
      <c r="C1671" s="16"/>
      <c r="D1671" s="1"/>
      <c r="E1671" s="1"/>
      <c r="F1671" s="1"/>
      <c r="G1671" s="1"/>
      <c r="H1671" s="11"/>
      <c r="I1671" s="11"/>
      <c r="J1671" s="11"/>
      <c r="K1671" s="2"/>
      <c r="L1671" s="2"/>
      <c r="M1671" s="1"/>
    </row>
    <row r="1672" spans="1:13" x14ac:dyDescent="0.2">
      <c r="A1672" s="1"/>
      <c r="B1672" s="1"/>
      <c r="C1672" s="16"/>
      <c r="D1672" s="1"/>
      <c r="E1672" s="1"/>
      <c r="F1672" s="1"/>
      <c r="G1672" s="1"/>
      <c r="H1672" s="11"/>
      <c r="I1672" s="11"/>
      <c r="J1672" s="11"/>
      <c r="K1672" s="2"/>
      <c r="L1672" s="2"/>
      <c r="M1672" s="1"/>
    </row>
    <row r="1673" spans="1:13" x14ac:dyDescent="0.2">
      <c r="A1673" s="1"/>
      <c r="B1673" s="1"/>
      <c r="C1673" s="16"/>
      <c r="D1673" s="1"/>
      <c r="E1673" s="1"/>
      <c r="F1673" s="1"/>
      <c r="G1673" s="1"/>
      <c r="H1673" s="11"/>
      <c r="I1673" s="11"/>
      <c r="J1673" s="11"/>
      <c r="K1673" s="2"/>
      <c r="L1673" s="2"/>
      <c r="M1673" s="1"/>
    </row>
    <row r="1674" spans="1:13" x14ac:dyDescent="0.2">
      <c r="A1674" s="1"/>
      <c r="B1674" s="1"/>
      <c r="C1674" s="16"/>
      <c r="D1674" s="1"/>
      <c r="E1674" s="1"/>
      <c r="F1674" s="1"/>
      <c r="G1674" s="1"/>
      <c r="H1674" s="11"/>
      <c r="I1674" s="11"/>
      <c r="J1674" s="11"/>
      <c r="K1674" s="2"/>
      <c r="L1674" s="2"/>
      <c r="M1674" s="1"/>
    </row>
    <row r="1675" spans="1:13" x14ac:dyDescent="0.2">
      <c r="A1675" s="1"/>
      <c r="B1675" s="1"/>
      <c r="C1675" s="16"/>
      <c r="D1675" s="1"/>
      <c r="E1675" s="1"/>
      <c r="F1675" s="1"/>
      <c r="G1675" s="1"/>
      <c r="H1675" s="11"/>
      <c r="I1675" s="11"/>
      <c r="J1675" s="11"/>
      <c r="K1675" s="2"/>
      <c r="L1675" s="2"/>
      <c r="M1675" s="1"/>
    </row>
    <row r="1676" spans="1:13" x14ac:dyDescent="0.2">
      <c r="A1676" s="1"/>
      <c r="B1676" s="1"/>
      <c r="C1676" s="16"/>
      <c r="D1676" s="1"/>
      <c r="E1676" s="1"/>
      <c r="F1676" s="1"/>
      <c r="G1676" s="1"/>
      <c r="H1676" s="11"/>
      <c r="I1676" s="11"/>
      <c r="J1676" s="11"/>
      <c r="K1676" s="2"/>
      <c r="L1676" s="2"/>
      <c r="M1676" s="1"/>
    </row>
    <row r="1677" spans="1:13" x14ac:dyDescent="0.2">
      <c r="A1677" s="1"/>
      <c r="B1677" s="1"/>
      <c r="C1677" s="16"/>
      <c r="D1677" s="1"/>
      <c r="E1677" s="1"/>
      <c r="F1677" s="1"/>
      <c r="G1677" s="1"/>
      <c r="H1677" s="11"/>
      <c r="I1677" s="11"/>
      <c r="J1677" s="11"/>
      <c r="K1677" s="2"/>
      <c r="L1677" s="2"/>
      <c r="M1677" s="1"/>
    </row>
    <row r="1678" spans="1:13" x14ac:dyDescent="0.2">
      <c r="A1678" s="1"/>
      <c r="B1678" s="1"/>
      <c r="C1678" s="16"/>
      <c r="D1678" s="1"/>
      <c r="E1678" s="1"/>
      <c r="F1678" s="1"/>
      <c r="G1678" s="1"/>
      <c r="H1678" s="11"/>
      <c r="I1678" s="11"/>
      <c r="J1678" s="11"/>
      <c r="K1678" s="2"/>
      <c r="L1678" s="2"/>
      <c r="M1678" s="1"/>
    </row>
    <row r="1679" spans="1:13" x14ac:dyDescent="0.2">
      <c r="A1679" s="1"/>
      <c r="B1679" s="1"/>
      <c r="C1679" s="16"/>
      <c r="D1679" s="1"/>
      <c r="E1679" s="1"/>
      <c r="F1679" s="1"/>
      <c r="G1679" s="1"/>
      <c r="H1679" s="11"/>
      <c r="I1679" s="11"/>
      <c r="J1679" s="11"/>
      <c r="K1679" s="2"/>
      <c r="L1679" s="2"/>
      <c r="M1679" s="1"/>
    </row>
    <row r="1680" spans="1:13" x14ac:dyDescent="0.2">
      <c r="A1680" s="1"/>
      <c r="B1680" s="1"/>
      <c r="C1680" s="16"/>
      <c r="D1680" s="1"/>
      <c r="E1680" s="1"/>
      <c r="F1680" s="1"/>
      <c r="G1680" s="1"/>
      <c r="H1680" s="11"/>
      <c r="I1680" s="11"/>
      <c r="J1680" s="11"/>
      <c r="K1680" s="2"/>
      <c r="L1680" s="2"/>
      <c r="M1680" s="1"/>
    </row>
    <row r="1681" spans="1:13" x14ac:dyDescent="0.2">
      <c r="A1681" s="1"/>
      <c r="B1681" s="1"/>
      <c r="C1681" s="16"/>
      <c r="D1681" s="1"/>
      <c r="E1681" s="1"/>
      <c r="F1681" s="1"/>
      <c r="G1681" s="1"/>
      <c r="H1681" s="11"/>
      <c r="I1681" s="11"/>
      <c r="J1681" s="11"/>
      <c r="K1681" s="2"/>
      <c r="L1681" s="2"/>
      <c r="M1681" s="1"/>
    </row>
    <row r="1682" spans="1:13" x14ac:dyDescent="0.2">
      <c r="A1682" s="1"/>
      <c r="B1682" s="1"/>
      <c r="C1682" s="16"/>
      <c r="D1682" s="1"/>
      <c r="E1682" s="1"/>
      <c r="F1682" s="1"/>
      <c r="G1682" s="1"/>
      <c r="H1682" s="11"/>
      <c r="I1682" s="11"/>
      <c r="J1682" s="11"/>
      <c r="K1682" s="2"/>
      <c r="L1682" s="2"/>
      <c r="M1682" s="1"/>
    </row>
    <row r="1683" spans="1:13" x14ac:dyDescent="0.2">
      <c r="A1683" s="1"/>
      <c r="B1683" s="1"/>
      <c r="C1683" s="16"/>
      <c r="D1683" s="1"/>
      <c r="E1683" s="1"/>
      <c r="F1683" s="1"/>
      <c r="G1683" s="1"/>
      <c r="H1683" s="11"/>
      <c r="I1683" s="11"/>
      <c r="J1683" s="11"/>
      <c r="K1683" s="2"/>
      <c r="L1683" s="2"/>
      <c r="M1683" s="1"/>
    </row>
    <row r="1684" spans="1:13" x14ac:dyDescent="0.2">
      <c r="A1684" s="1"/>
      <c r="B1684" s="1"/>
      <c r="C1684" s="16"/>
      <c r="D1684" s="1"/>
      <c r="E1684" s="1"/>
      <c r="F1684" s="1"/>
      <c r="G1684" s="1"/>
      <c r="H1684" s="11"/>
      <c r="I1684" s="11"/>
      <c r="J1684" s="11"/>
      <c r="K1684" s="2"/>
      <c r="L1684" s="2"/>
      <c r="M1684" s="1"/>
    </row>
    <row r="1685" spans="1:13" x14ac:dyDescent="0.2">
      <c r="A1685" s="1"/>
      <c r="B1685" s="1"/>
      <c r="C1685" s="16"/>
      <c r="D1685" s="1"/>
      <c r="E1685" s="1"/>
      <c r="F1685" s="1"/>
      <c r="G1685" s="1"/>
      <c r="H1685" s="11"/>
      <c r="I1685" s="11"/>
      <c r="J1685" s="11"/>
      <c r="K1685" s="2"/>
      <c r="L1685" s="2"/>
      <c r="M1685" s="1"/>
    </row>
    <row r="1686" spans="1:13" x14ac:dyDescent="0.2">
      <c r="A1686" s="1"/>
      <c r="B1686" s="1"/>
      <c r="C1686" s="16"/>
      <c r="D1686" s="1"/>
      <c r="E1686" s="1"/>
      <c r="F1686" s="1"/>
      <c r="G1686" s="1"/>
      <c r="H1686" s="11"/>
      <c r="I1686" s="11"/>
      <c r="J1686" s="11"/>
      <c r="K1686" s="2"/>
      <c r="L1686" s="2"/>
      <c r="M1686" s="1"/>
    </row>
    <row r="1687" spans="1:13" x14ac:dyDescent="0.2">
      <c r="A1687" s="1"/>
      <c r="B1687" s="1"/>
      <c r="C1687" s="16"/>
      <c r="D1687" s="1"/>
      <c r="E1687" s="1"/>
      <c r="F1687" s="1"/>
      <c r="G1687" s="1"/>
      <c r="H1687" s="11"/>
      <c r="I1687" s="11"/>
      <c r="J1687" s="11"/>
      <c r="K1687" s="2"/>
      <c r="L1687" s="2"/>
      <c r="M1687" s="1"/>
    </row>
    <row r="1688" spans="1:13" x14ac:dyDescent="0.2">
      <c r="A1688" s="1"/>
      <c r="B1688" s="1"/>
      <c r="C1688" s="16"/>
      <c r="D1688" s="1"/>
      <c r="E1688" s="1"/>
      <c r="F1688" s="1"/>
      <c r="G1688" s="1"/>
      <c r="H1688" s="11"/>
      <c r="I1688" s="11"/>
      <c r="J1688" s="11"/>
      <c r="K1688" s="2"/>
      <c r="L1688" s="2"/>
      <c r="M1688" s="1"/>
    </row>
    <row r="1689" spans="1:13" x14ac:dyDescent="0.2">
      <c r="A1689" s="1"/>
      <c r="B1689" s="1"/>
      <c r="C1689" s="16"/>
      <c r="D1689" s="1"/>
      <c r="E1689" s="1"/>
      <c r="F1689" s="1"/>
      <c r="G1689" s="1"/>
      <c r="H1689" s="11"/>
      <c r="I1689" s="11"/>
      <c r="J1689" s="11"/>
      <c r="K1689" s="2"/>
      <c r="L1689" s="2"/>
      <c r="M1689" s="1"/>
    </row>
    <row r="1690" spans="1:13" x14ac:dyDescent="0.2">
      <c r="A1690" s="1"/>
      <c r="B1690" s="1"/>
      <c r="C1690" s="16"/>
      <c r="D1690" s="1"/>
      <c r="E1690" s="1"/>
      <c r="F1690" s="1"/>
      <c r="G1690" s="1"/>
      <c r="H1690" s="11"/>
      <c r="I1690" s="11"/>
      <c r="J1690" s="11"/>
      <c r="K1690" s="2"/>
      <c r="L1690" s="2"/>
      <c r="M1690" s="1"/>
    </row>
    <row r="1691" spans="1:13" x14ac:dyDescent="0.2">
      <c r="A1691" s="1"/>
      <c r="B1691" s="1"/>
      <c r="C1691" s="16"/>
      <c r="D1691" s="1"/>
      <c r="E1691" s="1"/>
      <c r="F1691" s="1"/>
      <c r="G1691" s="1"/>
      <c r="H1691" s="11"/>
      <c r="I1691" s="11"/>
      <c r="J1691" s="11"/>
      <c r="K1691" s="2"/>
      <c r="L1691" s="2"/>
      <c r="M1691" s="1"/>
    </row>
    <row r="1692" spans="1:13" x14ac:dyDescent="0.2">
      <c r="A1692" s="1"/>
      <c r="B1692" s="1"/>
      <c r="C1692" s="16"/>
      <c r="D1692" s="1"/>
      <c r="E1692" s="1"/>
      <c r="F1692" s="1"/>
      <c r="G1692" s="1"/>
      <c r="H1692" s="11"/>
      <c r="I1692" s="11"/>
      <c r="J1692" s="11"/>
      <c r="K1692" s="2"/>
      <c r="L1692" s="2"/>
      <c r="M1692" s="1"/>
    </row>
    <row r="1693" spans="1:13" x14ac:dyDescent="0.2">
      <c r="A1693" s="1"/>
      <c r="B1693" s="1"/>
      <c r="C1693" s="16"/>
      <c r="D1693" s="1"/>
      <c r="E1693" s="1"/>
      <c r="F1693" s="1"/>
      <c r="G1693" s="1"/>
      <c r="H1693" s="11"/>
      <c r="I1693" s="11"/>
      <c r="J1693" s="11"/>
      <c r="K1693" s="2"/>
      <c r="L1693" s="2"/>
      <c r="M1693" s="1"/>
    </row>
    <row r="1694" spans="1:13" x14ac:dyDescent="0.2">
      <c r="A1694" s="1"/>
      <c r="B1694" s="1"/>
      <c r="C1694" s="16"/>
      <c r="D1694" s="1"/>
      <c r="E1694" s="1"/>
      <c r="F1694" s="1"/>
      <c r="G1694" s="1"/>
      <c r="H1694" s="11"/>
      <c r="I1694" s="11"/>
      <c r="J1694" s="11"/>
      <c r="K1694" s="2"/>
      <c r="L1694" s="2"/>
      <c r="M1694" s="1"/>
    </row>
    <row r="1695" spans="1:13" x14ac:dyDescent="0.2">
      <c r="A1695" s="1"/>
      <c r="B1695" s="1"/>
      <c r="C1695" s="16"/>
      <c r="D1695" s="1"/>
      <c r="E1695" s="1"/>
      <c r="F1695" s="1"/>
      <c r="G1695" s="1"/>
      <c r="H1695" s="11"/>
      <c r="I1695" s="11"/>
      <c r="J1695" s="11"/>
      <c r="K1695" s="2"/>
      <c r="L1695" s="2"/>
      <c r="M1695" s="1"/>
    </row>
    <row r="1696" spans="1:13" x14ac:dyDescent="0.2">
      <c r="A1696" s="1"/>
      <c r="B1696" s="1"/>
      <c r="C1696" s="16"/>
      <c r="D1696" s="1"/>
      <c r="E1696" s="1"/>
      <c r="F1696" s="1"/>
      <c r="G1696" s="1"/>
      <c r="H1696" s="11"/>
      <c r="I1696" s="11"/>
      <c r="J1696" s="11"/>
      <c r="K1696" s="2"/>
      <c r="L1696" s="2"/>
      <c r="M1696" s="1"/>
    </row>
    <row r="1697" spans="1:13" x14ac:dyDescent="0.2">
      <c r="A1697" s="1"/>
      <c r="B1697" s="1"/>
      <c r="C1697" s="16"/>
      <c r="D1697" s="1"/>
      <c r="E1697" s="1"/>
      <c r="F1697" s="1"/>
      <c r="G1697" s="1"/>
      <c r="H1697" s="11"/>
      <c r="I1697" s="11"/>
      <c r="J1697" s="11"/>
      <c r="K1697" s="2"/>
      <c r="L1697" s="2"/>
      <c r="M1697" s="1"/>
    </row>
    <row r="1698" spans="1:13" x14ac:dyDescent="0.2">
      <c r="A1698" s="1"/>
      <c r="B1698" s="1"/>
      <c r="C1698" s="16"/>
      <c r="D1698" s="1"/>
      <c r="E1698" s="1"/>
      <c r="F1698" s="1"/>
      <c r="G1698" s="1"/>
      <c r="H1698" s="11"/>
      <c r="I1698" s="11"/>
      <c r="J1698" s="11"/>
      <c r="K1698" s="2"/>
      <c r="L1698" s="2"/>
      <c r="M1698" s="1"/>
    </row>
    <row r="1699" spans="1:13" x14ac:dyDescent="0.2">
      <c r="A1699" s="1"/>
      <c r="B1699" s="1"/>
      <c r="C1699" s="16"/>
      <c r="D1699" s="1"/>
      <c r="E1699" s="1"/>
      <c r="F1699" s="1"/>
      <c r="G1699" s="1"/>
      <c r="H1699" s="11"/>
      <c r="I1699" s="11"/>
      <c r="J1699" s="11"/>
      <c r="K1699" s="2"/>
      <c r="L1699" s="2"/>
      <c r="M1699" s="1"/>
    </row>
    <row r="1700" spans="1:13" x14ac:dyDescent="0.2">
      <c r="A1700" s="1"/>
      <c r="B1700" s="1"/>
      <c r="C1700" s="16"/>
      <c r="D1700" s="1"/>
      <c r="E1700" s="1"/>
      <c r="F1700" s="1"/>
      <c r="G1700" s="1"/>
      <c r="H1700" s="11"/>
      <c r="I1700" s="11"/>
      <c r="J1700" s="11"/>
      <c r="K1700" s="2"/>
      <c r="L1700" s="2"/>
      <c r="M1700" s="1"/>
    </row>
    <row r="1701" spans="1:13" x14ac:dyDescent="0.2">
      <c r="A1701" s="1"/>
      <c r="B1701" s="1"/>
      <c r="C1701" s="16"/>
      <c r="D1701" s="1"/>
      <c r="E1701" s="1"/>
      <c r="F1701" s="1"/>
      <c r="G1701" s="1"/>
      <c r="H1701" s="11"/>
      <c r="I1701" s="11"/>
      <c r="J1701" s="11"/>
      <c r="K1701" s="2"/>
      <c r="L1701" s="2"/>
      <c r="M1701" s="1"/>
    </row>
    <row r="1702" spans="1:13" x14ac:dyDescent="0.2">
      <c r="A1702" s="1"/>
      <c r="B1702" s="1"/>
      <c r="C1702" s="16"/>
      <c r="D1702" s="1"/>
      <c r="E1702" s="1"/>
      <c r="F1702" s="1"/>
      <c r="G1702" s="1"/>
      <c r="H1702" s="11"/>
      <c r="I1702" s="11"/>
      <c r="J1702" s="11"/>
      <c r="K1702" s="2"/>
      <c r="L1702" s="2"/>
      <c r="M1702" s="1"/>
    </row>
    <row r="1703" spans="1:13" x14ac:dyDescent="0.2">
      <c r="A1703" s="1"/>
      <c r="B1703" s="1"/>
      <c r="C1703" s="16"/>
      <c r="D1703" s="1"/>
      <c r="E1703" s="1"/>
      <c r="F1703" s="1"/>
      <c r="G1703" s="1"/>
      <c r="H1703" s="11"/>
      <c r="I1703" s="11"/>
      <c r="J1703" s="11"/>
      <c r="K1703" s="2"/>
      <c r="L1703" s="2"/>
      <c r="M1703" s="1"/>
    </row>
    <row r="1704" spans="1:13" x14ac:dyDescent="0.2">
      <c r="A1704" s="1"/>
      <c r="B1704" s="1"/>
      <c r="C1704" s="16"/>
      <c r="D1704" s="1"/>
      <c r="E1704" s="1"/>
      <c r="F1704" s="1"/>
      <c r="G1704" s="1"/>
      <c r="H1704" s="11"/>
      <c r="I1704" s="11"/>
      <c r="J1704" s="11"/>
      <c r="K1704" s="2"/>
      <c r="L1704" s="2"/>
      <c r="M1704" s="1"/>
    </row>
    <row r="1705" spans="1:13" x14ac:dyDescent="0.2">
      <c r="A1705" s="1"/>
      <c r="B1705" s="1"/>
      <c r="C1705" s="16"/>
      <c r="D1705" s="1"/>
      <c r="E1705" s="1"/>
      <c r="F1705" s="1"/>
      <c r="G1705" s="1"/>
      <c r="H1705" s="11"/>
      <c r="I1705" s="11"/>
      <c r="J1705" s="11"/>
      <c r="K1705" s="2"/>
      <c r="L1705" s="2"/>
      <c r="M1705" s="1"/>
    </row>
    <row r="1706" spans="1:13" x14ac:dyDescent="0.2">
      <c r="A1706" s="1"/>
      <c r="B1706" s="1"/>
      <c r="C1706" s="16"/>
      <c r="D1706" s="1"/>
      <c r="E1706" s="1"/>
      <c r="F1706" s="1"/>
      <c r="G1706" s="1"/>
      <c r="H1706" s="11"/>
      <c r="I1706" s="11"/>
      <c r="J1706" s="11"/>
      <c r="K1706" s="2"/>
      <c r="L1706" s="2"/>
      <c r="M1706" s="1"/>
    </row>
    <row r="1707" spans="1:13" x14ac:dyDescent="0.2">
      <c r="A1707" s="1"/>
      <c r="B1707" s="1"/>
      <c r="C1707" s="16"/>
      <c r="D1707" s="1"/>
      <c r="E1707" s="1"/>
      <c r="F1707" s="1"/>
      <c r="G1707" s="1"/>
      <c r="H1707" s="11"/>
      <c r="I1707" s="11"/>
      <c r="J1707" s="11"/>
      <c r="K1707" s="2"/>
      <c r="L1707" s="2"/>
      <c r="M1707" s="1"/>
    </row>
    <row r="1708" spans="1:13" x14ac:dyDescent="0.2">
      <c r="A1708" s="1"/>
      <c r="B1708" s="1"/>
      <c r="C1708" s="16"/>
      <c r="D1708" s="1"/>
      <c r="E1708" s="1"/>
      <c r="F1708" s="1"/>
      <c r="G1708" s="1"/>
      <c r="H1708" s="11"/>
      <c r="I1708" s="11"/>
      <c r="J1708" s="11"/>
      <c r="K1708" s="2"/>
      <c r="L1708" s="2"/>
      <c r="M1708" s="1"/>
    </row>
    <row r="1709" spans="1:13" x14ac:dyDescent="0.2">
      <c r="A1709" s="1"/>
      <c r="B1709" s="1"/>
      <c r="C1709" s="16"/>
      <c r="D1709" s="1"/>
      <c r="E1709" s="1"/>
      <c r="F1709" s="1"/>
      <c r="G1709" s="1"/>
      <c r="H1709" s="11"/>
      <c r="I1709" s="11"/>
      <c r="J1709" s="11"/>
      <c r="K1709" s="2"/>
      <c r="L1709" s="2"/>
      <c r="M1709" s="1"/>
    </row>
    <row r="1710" spans="1:13" x14ac:dyDescent="0.2">
      <c r="A1710" s="1"/>
      <c r="B1710" s="1"/>
      <c r="C1710" s="16"/>
      <c r="D1710" s="1"/>
      <c r="E1710" s="1"/>
      <c r="F1710" s="1"/>
      <c r="G1710" s="1"/>
      <c r="H1710" s="11"/>
      <c r="I1710" s="11"/>
      <c r="J1710" s="11"/>
      <c r="K1710" s="2"/>
      <c r="L1710" s="2"/>
      <c r="M1710" s="1"/>
    </row>
    <row r="1711" spans="1:13" x14ac:dyDescent="0.2">
      <c r="A1711" s="1"/>
      <c r="B1711" s="1"/>
      <c r="C1711" s="16"/>
      <c r="D1711" s="1"/>
      <c r="E1711" s="1"/>
      <c r="F1711" s="1"/>
      <c r="G1711" s="1"/>
      <c r="H1711" s="11"/>
      <c r="I1711" s="11"/>
      <c r="J1711" s="11"/>
      <c r="K1711" s="2"/>
      <c r="L1711" s="2"/>
      <c r="M1711" s="1"/>
    </row>
    <row r="1712" spans="1:13" x14ac:dyDescent="0.2">
      <c r="A1712" s="1"/>
      <c r="B1712" s="1"/>
      <c r="C1712" s="16"/>
      <c r="D1712" s="1"/>
      <c r="E1712" s="1"/>
      <c r="F1712" s="1"/>
      <c r="G1712" s="1"/>
      <c r="H1712" s="11"/>
      <c r="I1712" s="11"/>
      <c r="J1712" s="11"/>
      <c r="K1712" s="2"/>
      <c r="L1712" s="2"/>
      <c r="M1712" s="1"/>
    </row>
    <row r="1713" spans="1:13" x14ac:dyDescent="0.2">
      <c r="A1713" s="1"/>
      <c r="B1713" s="1"/>
      <c r="C1713" s="16"/>
      <c r="D1713" s="1"/>
      <c r="E1713" s="1"/>
      <c r="F1713" s="1"/>
      <c r="G1713" s="1"/>
      <c r="H1713" s="11"/>
      <c r="I1713" s="11"/>
      <c r="J1713" s="11"/>
      <c r="K1713" s="2"/>
      <c r="L1713" s="2"/>
      <c r="M1713" s="1"/>
    </row>
    <row r="1714" spans="1:13" x14ac:dyDescent="0.2">
      <c r="A1714" s="1"/>
      <c r="B1714" s="1"/>
      <c r="C1714" s="16"/>
      <c r="D1714" s="1"/>
      <c r="E1714" s="1"/>
      <c r="F1714" s="1"/>
      <c r="G1714" s="1"/>
      <c r="H1714" s="11"/>
      <c r="I1714" s="11"/>
      <c r="J1714" s="11"/>
      <c r="K1714" s="2"/>
      <c r="L1714" s="2"/>
      <c r="M1714" s="1"/>
    </row>
    <row r="1715" spans="1:13" x14ac:dyDescent="0.2">
      <c r="A1715" s="1"/>
      <c r="B1715" s="1"/>
      <c r="C1715" s="16"/>
      <c r="D1715" s="1"/>
      <c r="E1715" s="1"/>
      <c r="F1715" s="1"/>
      <c r="G1715" s="1"/>
      <c r="H1715" s="11"/>
      <c r="I1715" s="11"/>
      <c r="J1715" s="11"/>
      <c r="K1715" s="2"/>
      <c r="L1715" s="2"/>
      <c r="M1715" s="1"/>
    </row>
    <row r="1716" spans="1:13" x14ac:dyDescent="0.2">
      <c r="A1716" s="1"/>
      <c r="B1716" s="1"/>
      <c r="C1716" s="16"/>
      <c r="D1716" s="1"/>
      <c r="E1716" s="1"/>
      <c r="F1716" s="1"/>
      <c r="G1716" s="1"/>
      <c r="H1716" s="11"/>
      <c r="I1716" s="11"/>
      <c r="J1716" s="11"/>
      <c r="K1716" s="2"/>
      <c r="L1716" s="2"/>
      <c r="M1716" s="1"/>
    </row>
    <row r="1717" spans="1:13" x14ac:dyDescent="0.2">
      <c r="A1717" s="1"/>
      <c r="B1717" s="1"/>
      <c r="C1717" s="16"/>
      <c r="D1717" s="1"/>
      <c r="E1717" s="1"/>
      <c r="F1717" s="1"/>
      <c r="G1717" s="1"/>
      <c r="H1717" s="11"/>
      <c r="I1717" s="11"/>
      <c r="J1717" s="11"/>
      <c r="K1717" s="2"/>
      <c r="L1717" s="2"/>
      <c r="M1717" s="1"/>
    </row>
    <row r="1718" spans="1:13" x14ac:dyDescent="0.2">
      <c r="A1718" s="1"/>
      <c r="B1718" s="1"/>
      <c r="C1718" s="16"/>
      <c r="D1718" s="1"/>
      <c r="E1718" s="1"/>
      <c r="F1718" s="1"/>
      <c r="G1718" s="1"/>
      <c r="H1718" s="11"/>
      <c r="I1718" s="11"/>
      <c r="J1718" s="11"/>
      <c r="K1718" s="2"/>
      <c r="L1718" s="2"/>
      <c r="M1718" s="1"/>
    </row>
    <row r="1719" spans="1:13" x14ac:dyDescent="0.2">
      <c r="A1719" s="1"/>
      <c r="B1719" s="1"/>
      <c r="C1719" s="16"/>
      <c r="D1719" s="1"/>
      <c r="E1719" s="1"/>
      <c r="F1719" s="1"/>
      <c r="G1719" s="1"/>
      <c r="H1719" s="11"/>
      <c r="I1719" s="11"/>
      <c r="J1719" s="11"/>
      <c r="K1719" s="2"/>
      <c r="L1719" s="2"/>
      <c r="M1719" s="1"/>
    </row>
    <row r="1720" spans="1:13" x14ac:dyDescent="0.2">
      <c r="A1720" s="1"/>
      <c r="B1720" s="1"/>
      <c r="C1720" s="16"/>
      <c r="D1720" s="1"/>
      <c r="E1720" s="1"/>
      <c r="F1720" s="1"/>
      <c r="G1720" s="1"/>
      <c r="H1720" s="11"/>
      <c r="I1720" s="11"/>
      <c r="J1720" s="11"/>
      <c r="K1720" s="2"/>
      <c r="L1720" s="2"/>
      <c r="M1720" s="1"/>
    </row>
    <row r="1721" spans="1:13" x14ac:dyDescent="0.2">
      <c r="A1721" s="1"/>
      <c r="B1721" s="1"/>
      <c r="C1721" s="16"/>
      <c r="D1721" s="1"/>
      <c r="E1721" s="1"/>
      <c r="F1721" s="1"/>
      <c r="G1721" s="1"/>
      <c r="H1721" s="11"/>
      <c r="I1721" s="11"/>
      <c r="J1721" s="11"/>
      <c r="K1721" s="2"/>
      <c r="L1721" s="2"/>
      <c r="M1721" s="1"/>
    </row>
    <row r="1722" spans="1:13" x14ac:dyDescent="0.2">
      <c r="A1722" s="1"/>
      <c r="B1722" s="1"/>
      <c r="C1722" s="16"/>
      <c r="D1722" s="1"/>
      <c r="E1722" s="1"/>
      <c r="F1722" s="1"/>
      <c r="G1722" s="1"/>
      <c r="H1722" s="11"/>
      <c r="I1722" s="11"/>
      <c r="J1722" s="11"/>
      <c r="K1722" s="2"/>
      <c r="L1722" s="2"/>
      <c r="M1722" s="1"/>
    </row>
    <row r="1723" spans="1:13" x14ac:dyDescent="0.2">
      <c r="A1723" s="1"/>
      <c r="B1723" s="1"/>
      <c r="C1723" s="16"/>
      <c r="D1723" s="1"/>
      <c r="E1723" s="1"/>
      <c r="F1723" s="1"/>
      <c r="G1723" s="1"/>
      <c r="H1723" s="11"/>
      <c r="I1723" s="11"/>
      <c r="J1723" s="11"/>
      <c r="K1723" s="2"/>
      <c r="L1723" s="2"/>
      <c r="M1723" s="1"/>
    </row>
    <row r="1724" spans="1:13" x14ac:dyDescent="0.2">
      <c r="A1724" s="1"/>
      <c r="B1724" s="1"/>
      <c r="C1724" s="16"/>
      <c r="D1724" s="1"/>
      <c r="E1724" s="1"/>
      <c r="F1724" s="1"/>
      <c r="G1724" s="1"/>
      <c r="H1724" s="11"/>
      <c r="I1724" s="11"/>
      <c r="J1724" s="11"/>
      <c r="K1724" s="2"/>
      <c r="L1724" s="2"/>
      <c r="M1724" s="1"/>
    </row>
    <row r="1725" spans="1:13" x14ac:dyDescent="0.2">
      <c r="A1725" s="1"/>
      <c r="B1725" s="1"/>
      <c r="C1725" s="16"/>
      <c r="D1725" s="1"/>
      <c r="E1725" s="1"/>
      <c r="F1725" s="1"/>
      <c r="G1725" s="1"/>
      <c r="H1725" s="11"/>
      <c r="I1725" s="11"/>
      <c r="J1725" s="11"/>
      <c r="K1725" s="2"/>
      <c r="L1725" s="2"/>
      <c r="M1725" s="1"/>
    </row>
    <row r="1726" spans="1:13" x14ac:dyDescent="0.2">
      <c r="A1726" s="1"/>
      <c r="B1726" s="1"/>
      <c r="C1726" s="16"/>
      <c r="D1726" s="1"/>
      <c r="E1726" s="1"/>
      <c r="F1726" s="1"/>
      <c r="G1726" s="1"/>
      <c r="H1726" s="11"/>
      <c r="I1726" s="11"/>
      <c r="J1726" s="11"/>
      <c r="K1726" s="2"/>
      <c r="L1726" s="2"/>
      <c r="M1726" s="1"/>
    </row>
    <row r="1727" spans="1:13" x14ac:dyDescent="0.2">
      <c r="A1727" s="1"/>
      <c r="B1727" s="1"/>
      <c r="C1727" s="16"/>
      <c r="D1727" s="1"/>
      <c r="E1727" s="1"/>
      <c r="F1727" s="1"/>
      <c r="G1727" s="1"/>
      <c r="H1727" s="11"/>
      <c r="I1727" s="11"/>
      <c r="J1727" s="11"/>
      <c r="K1727" s="2"/>
      <c r="L1727" s="2"/>
      <c r="M1727" s="1"/>
    </row>
    <row r="1728" spans="1:13" x14ac:dyDescent="0.2">
      <c r="A1728" s="1"/>
      <c r="B1728" s="1"/>
      <c r="C1728" s="16"/>
      <c r="D1728" s="1"/>
      <c r="E1728" s="1"/>
      <c r="F1728" s="1"/>
      <c r="G1728" s="1"/>
      <c r="H1728" s="11"/>
      <c r="I1728" s="11"/>
      <c r="J1728" s="11"/>
      <c r="K1728" s="2"/>
      <c r="L1728" s="2"/>
      <c r="M1728" s="1"/>
    </row>
    <row r="1729" spans="1:13" x14ac:dyDescent="0.2">
      <c r="A1729" s="1"/>
      <c r="B1729" s="1"/>
      <c r="C1729" s="16"/>
      <c r="D1729" s="1"/>
      <c r="E1729" s="1"/>
      <c r="F1729" s="1"/>
      <c r="G1729" s="1"/>
      <c r="H1729" s="11"/>
      <c r="I1729" s="11"/>
      <c r="J1729" s="11"/>
      <c r="K1729" s="2"/>
      <c r="L1729" s="2"/>
      <c r="M1729" s="1"/>
    </row>
    <row r="1730" spans="1:13" x14ac:dyDescent="0.2">
      <c r="A1730" s="1"/>
      <c r="B1730" s="1"/>
      <c r="C1730" s="16"/>
      <c r="D1730" s="1"/>
      <c r="E1730" s="1"/>
      <c r="F1730" s="1"/>
      <c r="G1730" s="1"/>
      <c r="H1730" s="11"/>
      <c r="I1730" s="11"/>
      <c r="J1730" s="11"/>
      <c r="K1730" s="2"/>
      <c r="L1730" s="2"/>
      <c r="M1730" s="1"/>
    </row>
    <row r="1731" spans="1:13" x14ac:dyDescent="0.2">
      <c r="A1731" s="1"/>
      <c r="B1731" s="1"/>
      <c r="C1731" s="16"/>
      <c r="D1731" s="1"/>
      <c r="E1731" s="1"/>
      <c r="F1731" s="1"/>
      <c r="G1731" s="1"/>
      <c r="H1731" s="11"/>
      <c r="I1731" s="11"/>
      <c r="J1731" s="11"/>
      <c r="K1731" s="2"/>
      <c r="L1731" s="2"/>
      <c r="M1731" s="1"/>
    </row>
    <row r="1732" spans="1:13" x14ac:dyDescent="0.2">
      <c r="A1732" s="1"/>
      <c r="B1732" s="1"/>
      <c r="C1732" s="16"/>
      <c r="D1732" s="1"/>
      <c r="E1732" s="1"/>
      <c r="F1732" s="1"/>
      <c r="G1732" s="1"/>
      <c r="H1732" s="11"/>
      <c r="I1732" s="11"/>
      <c r="J1732" s="11"/>
      <c r="K1732" s="2"/>
      <c r="L1732" s="2"/>
      <c r="M1732" s="1"/>
    </row>
    <row r="1733" spans="1:13" x14ac:dyDescent="0.2">
      <c r="A1733" s="1"/>
      <c r="B1733" s="1"/>
      <c r="C1733" s="16"/>
      <c r="D1733" s="1"/>
      <c r="E1733" s="1"/>
      <c r="F1733" s="1"/>
      <c r="G1733" s="1"/>
      <c r="H1733" s="11"/>
      <c r="I1733" s="11"/>
      <c r="J1733" s="11"/>
      <c r="K1733" s="2"/>
      <c r="L1733" s="2"/>
      <c r="M1733" s="1"/>
    </row>
    <row r="1734" spans="1:13" x14ac:dyDescent="0.2">
      <c r="A1734" s="1"/>
      <c r="B1734" s="1"/>
      <c r="C1734" s="16"/>
      <c r="D1734" s="1"/>
      <c r="E1734" s="1"/>
      <c r="F1734" s="1"/>
      <c r="G1734" s="1"/>
      <c r="H1734" s="11"/>
      <c r="I1734" s="11"/>
      <c r="J1734" s="11"/>
      <c r="K1734" s="2"/>
      <c r="L1734" s="2"/>
      <c r="M1734" s="1"/>
    </row>
    <row r="1735" spans="1:13" x14ac:dyDescent="0.2">
      <c r="A1735" s="1"/>
      <c r="B1735" s="1"/>
      <c r="C1735" s="16"/>
      <c r="D1735" s="1"/>
      <c r="E1735" s="1"/>
      <c r="F1735" s="1"/>
      <c r="G1735" s="1"/>
      <c r="H1735" s="11"/>
      <c r="I1735" s="11"/>
      <c r="J1735" s="11"/>
      <c r="K1735" s="2"/>
      <c r="L1735" s="2"/>
      <c r="M1735" s="1"/>
    </row>
    <row r="1736" spans="1:13" x14ac:dyDescent="0.2">
      <c r="A1736" s="1"/>
      <c r="B1736" s="1"/>
      <c r="C1736" s="16"/>
      <c r="D1736" s="1"/>
      <c r="E1736" s="1"/>
      <c r="F1736" s="1"/>
      <c r="G1736" s="1"/>
      <c r="H1736" s="11"/>
      <c r="I1736" s="11"/>
      <c r="J1736" s="11"/>
      <c r="K1736" s="2"/>
      <c r="L1736" s="2"/>
      <c r="M1736" s="1"/>
    </row>
    <row r="1737" spans="1:13" x14ac:dyDescent="0.2">
      <c r="A1737" s="1"/>
      <c r="B1737" s="1"/>
      <c r="C1737" s="16"/>
      <c r="D1737" s="1"/>
      <c r="E1737" s="1"/>
      <c r="F1737" s="1"/>
      <c r="G1737" s="1"/>
      <c r="H1737" s="11"/>
      <c r="I1737" s="11"/>
      <c r="J1737" s="11"/>
      <c r="K1737" s="2"/>
      <c r="L1737" s="2"/>
      <c r="M1737" s="1"/>
    </row>
    <row r="1738" spans="1:13" x14ac:dyDescent="0.2">
      <c r="A1738" s="1"/>
      <c r="B1738" s="1"/>
      <c r="C1738" s="16"/>
      <c r="D1738" s="1"/>
      <c r="E1738" s="1"/>
      <c r="F1738" s="1"/>
      <c r="G1738" s="1"/>
      <c r="H1738" s="11"/>
      <c r="I1738" s="11"/>
      <c r="J1738" s="11"/>
      <c r="K1738" s="2"/>
      <c r="L1738" s="2"/>
      <c r="M1738" s="1"/>
    </row>
    <row r="1739" spans="1:13" x14ac:dyDescent="0.2">
      <c r="A1739" s="1"/>
      <c r="B1739" s="1"/>
      <c r="C1739" s="16"/>
      <c r="D1739" s="1"/>
      <c r="E1739" s="1"/>
      <c r="F1739" s="1"/>
      <c r="G1739" s="1"/>
      <c r="H1739" s="11"/>
      <c r="I1739" s="11"/>
      <c r="J1739" s="11"/>
      <c r="K1739" s="2"/>
      <c r="L1739" s="2"/>
      <c r="M1739" s="1"/>
    </row>
    <row r="1740" spans="1:13" x14ac:dyDescent="0.2">
      <c r="A1740" s="1"/>
      <c r="B1740" s="1"/>
      <c r="C1740" s="16"/>
      <c r="D1740" s="1"/>
      <c r="E1740" s="1"/>
      <c r="F1740" s="1"/>
      <c r="G1740" s="1"/>
      <c r="H1740" s="11"/>
      <c r="I1740" s="11"/>
      <c r="J1740" s="11"/>
      <c r="K1740" s="2"/>
      <c r="L1740" s="2"/>
      <c r="M1740" s="1"/>
    </row>
    <row r="1741" spans="1:13" x14ac:dyDescent="0.2">
      <c r="A1741" s="1"/>
      <c r="B1741" s="1"/>
      <c r="C1741" s="16"/>
      <c r="D1741" s="1"/>
      <c r="E1741" s="1"/>
      <c r="F1741" s="1"/>
      <c r="G1741" s="1"/>
      <c r="H1741" s="11"/>
      <c r="I1741" s="11"/>
      <c r="J1741" s="11"/>
      <c r="K1741" s="2"/>
      <c r="L1741" s="2"/>
      <c r="M1741" s="1"/>
    </row>
    <row r="1742" spans="1:13" x14ac:dyDescent="0.2">
      <c r="A1742" s="1"/>
      <c r="B1742" s="1"/>
      <c r="C1742" s="16"/>
      <c r="D1742" s="1"/>
      <c r="E1742" s="1"/>
      <c r="F1742" s="1"/>
      <c r="G1742" s="1"/>
      <c r="H1742" s="11"/>
      <c r="I1742" s="11"/>
      <c r="J1742" s="11"/>
      <c r="K1742" s="2"/>
      <c r="L1742" s="2"/>
      <c r="M1742" s="1"/>
    </row>
    <row r="1743" spans="1:13" x14ac:dyDescent="0.2">
      <c r="A1743" s="1"/>
      <c r="B1743" s="1"/>
      <c r="C1743" s="16"/>
      <c r="D1743" s="1"/>
      <c r="E1743" s="1"/>
      <c r="F1743" s="1"/>
      <c r="G1743" s="1"/>
      <c r="H1743" s="11"/>
      <c r="I1743" s="11"/>
      <c r="J1743" s="11"/>
      <c r="K1743" s="2"/>
      <c r="L1743" s="2"/>
      <c r="M1743" s="1"/>
    </row>
    <row r="1744" spans="1:13" x14ac:dyDescent="0.2">
      <c r="A1744" s="1"/>
      <c r="B1744" s="1"/>
      <c r="C1744" s="16"/>
      <c r="D1744" s="1"/>
      <c r="E1744" s="1"/>
      <c r="F1744" s="1"/>
      <c r="G1744" s="1"/>
      <c r="H1744" s="11"/>
      <c r="I1744" s="11"/>
      <c r="J1744" s="11"/>
      <c r="K1744" s="2"/>
      <c r="L1744" s="2"/>
      <c r="M1744" s="1"/>
    </row>
    <row r="1745" spans="1:13" x14ac:dyDescent="0.2">
      <c r="A1745" s="1"/>
      <c r="B1745" s="1"/>
      <c r="C1745" s="16"/>
      <c r="D1745" s="1"/>
      <c r="E1745" s="1"/>
      <c r="F1745" s="1"/>
      <c r="G1745" s="1"/>
      <c r="H1745" s="11"/>
      <c r="I1745" s="11"/>
      <c r="J1745" s="11"/>
      <c r="K1745" s="2"/>
      <c r="L1745" s="2"/>
      <c r="M1745" s="1"/>
    </row>
    <row r="1746" spans="1:13" x14ac:dyDescent="0.2">
      <c r="A1746" s="1"/>
      <c r="B1746" s="1"/>
      <c r="C1746" s="16"/>
      <c r="D1746" s="1"/>
      <c r="E1746" s="1"/>
      <c r="F1746" s="1"/>
      <c r="G1746" s="1"/>
      <c r="H1746" s="11"/>
      <c r="I1746" s="11"/>
      <c r="J1746" s="11"/>
      <c r="K1746" s="2"/>
      <c r="L1746" s="2"/>
      <c r="M1746" s="1"/>
    </row>
    <row r="1747" spans="1:13" x14ac:dyDescent="0.2">
      <c r="A1747" s="1"/>
      <c r="B1747" s="1"/>
      <c r="C1747" s="16"/>
      <c r="D1747" s="1"/>
      <c r="E1747" s="1"/>
      <c r="F1747" s="1"/>
      <c r="G1747" s="1"/>
      <c r="H1747" s="11"/>
      <c r="I1747" s="11"/>
      <c r="J1747" s="11"/>
      <c r="K1747" s="2"/>
      <c r="L1747" s="2"/>
      <c r="M1747" s="1"/>
    </row>
    <row r="1748" spans="1:13" x14ac:dyDescent="0.2">
      <c r="A1748" s="1"/>
      <c r="B1748" s="1"/>
      <c r="C1748" s="16"/>
      <c r="D1748" s="1"/>
      <c r="E1748" s="1"/>
      <c r="F1748" s="1"/>
      <c r="G1748" s="1"/>
      <c r="H1748" s="11"/>
      <c r="I1748" s="11"/>
      <c r="J1748" s="11"/>
      <c r="K1748" s="2"/>
      <c r="L1748" s="2"/>
      <c r="M1748" s="1"/>
    </row>
    <row r="1749" spans="1:13" x14ac:dyDescent="0.2">
      <c r="A1749" s="1"/>
      <c r="B1749" s="1"/>
      <c r="C1749" s="16"/>
      <c r="D1749" s="1"/>
      <c r="E1749" s="1"/>
      <c r="F1749" s="1"/>
      <c r="G1749" s="1"/>
      <c r="H1749" s="11"/>
      <c r="I1749" s="11"/>
      <c r="J1749" s="11"/>
      <c r="K1749" s="2"/>
      <c r="L1749" s="2"/>
      <c r="M1749" s="1"/>
    </row>
    <row r="1750" spans="1:13" x14ac:dyDescent="0.2">
      <c r="A1750" s="1"/>
      <c r="B1750" s="1"/>
      <c r="C1750" s="16"/>
      <c r="D1750" s="1"/>
      <c r="E1750" s="1"/>
      <c r="F1750" s="1"/>
      <c r="G1750" s="1"/>
      <c r="H1750" s="11"/>
      <c r="I1750" s="11"/>
      <c r="J1750" s="11"/>
      <c r="K1750" s="2"/>
      <c r="L1750" s="2"/>
      <c r="M1750" s="1"/>
    </row>
    <row r="1751" spans="1:13" x14ac:dyDescent="0.2">
      <c r="A1751" s="1"/>
      <c r="B1751" s="1"/>
      <c r="C1751" s="16"/>
      <c r="D1751" s="1"/>
      <c r="E1751" s="1"/>
      <c r="F1751" s="1"/>
      <c r="G1751" s="1"/>
      <c r="H1751" s="11"/>
      <c r="I1751" s="11"/>
      <c r="J1751" s="11"/>
      <c r="K1751" s="2"/>
      <c r="L1751" s="2"/>
      <c r="M1751" s="1"/>
    </row>
    <row r="1752" spans="1:13" x14ac:dyDescent="0.2">
      <c r="A1752" s="1"/>
      <c r="B1752" s="1"/>
      <c r="C1752" s="16"/>
      <c r="D1752" s="1"/>
      <c r="E1752" s="1"/>
      <c r="F1752" s="1"/>
      <c r="G1752" s="1"/>
      <c r="H1752" s="11"/>
      <c r="I1752" s="11"/>
      <c r="J1752" s="11"/>
      <c r="K1752" s="2"/>
      <c r="L1752" s="2"/>
      <c r="M1752" s="1"/>
    </row>
    <row r="1753" spans="1:13" x14ac:dyDescent="0.2">
      <c r="A1753" s="1"/>
      <c r="B1753" s="1"/>
      <c r="C1753" s="16"/>
      <c r="D1753" s="1"/>
      <c r="E1753" s="1"/>
      <c r="F1753" s="1"/>
      <c r="G1753" s="1"/>
      <c r="H1753" s="11"/>
      <c r="I1753" s="11"/>
      <c r="J1753" s="11"/>
      <c r="K1753" s="2"/>
      <c r="L1753" s="2"/>
      <c r="M1753" s="1"/>
    </row>
    <row r="1754" spans="1:13" x14ac:dyDescent="0.2">
      <c r="A1754" s="1"/>
      <c r="B1754" s="1"/>
      <c r="C1754" s="16"/>
      <c r="D1754" s="1"/>
      <c r="E1754" s="1"/>
      <c r="F1754" s="1"/>
      <c r="G1754" s="1"/>
      <c r="H1754" s="11"/>
      <c r="I1754" s="11"/>
      <c r="J1754" s="11"/>
      <c r="K1754" s="2"/>
      <c r="L1754" s="2"/>
      <c r="M1754" s="1"/>
    </row>
    <row r="1755" spans="1:13" x14ac:dyDescent="0.2">
      <c r="A1755" s="1"/>
      <c r="B1755" s="1"/>
      <c r="C1755" s="16"/>
      <c r="D1755" s="1"/>
      <c r="E1755" s="1"/>
      <c r="F1755" s="1"/>
      <c r="G1755" s="1"/>
      <c r="H1755" s="11"/>
      <c r="I1755" s="11"/>
      <c r="J1755" s="11"/>
      <c r="K1755" s="2"/>
      <c r="L1755" s="2"/>
      <c r="M1755" s="1"/>
    </row>
    <row r="1756" spans="1:13" x14ac:dyDescent="0.2">
      <c r="A1756" s="1"/>
      <c r="B1756" s="1"/>
      <c r="C1756" s="16"/>
      <c r="D1756" s="1"/>
      <c r="E1756" s="1"/>
      <c r="F1756" s="1"/>
      <c r="G1756" s="1"/>
      <c r="H1756" s="11"/>
      <c r="I1756" s="11"/>
      <c r="J1756" s="11"/>
      <c r="K1756" s="2"/>
      <c r="L1756" s="2"/>
      <c r="M1756" s="1"/>
    </row>
    <row r="1757" spans="1:13" x14ac:dyDescent="0.2">
      <c r="A1757" s="1"/>
      <c r="B1757" s="1"/>
      <c r="C1757" s="16"/>
      <c r="D1757" s="1"/>
      <c r="E1757" s="1"/>
      <c r="F1757" s="1"/>
      <c r="G1757" s="1"/>
      <c r="H1757" s="11"/>
      <c r="I1757" s="11"/>
      <c r="J1757" s="11"/>
      <c r="K1757" s="2"/>
      <c r="L1757" s="2"/>
      <c r="M1757" s="1"/>
    </row>
    <row r="1758" spans="1:13" x14ac:dyDescent="0.2">
      <c r="A1758" s="1"/>
      <c r="B1758" s="1"/>
      <c r="C1758" s="16"/>
      <c r="D1758" s="1"/>
      <c r="E1758" s="1"/>
      <c r="F1758" s="1"/>
      <c r="G1758" s="1"/>
      <c r="H1758" s="11"/>
      <c r="I1758" s="11"/>
      <c r="J1758" s="11"/>
      <c r="K1758" s="2"/>
      <c r="L1758" s="2"/>
      <c r="M1758" s="1"/>
    </row>
    <row r="1759" spans="1:13" x14ac:dyDescent="0.2">
      <c r="A1759" s="1"/>
      <c r="B1759" s="1"/>
      <c r="C1759" s="16"/>
      <c r="D1759" s="1"/>
      <c r="E1759" s="1"/>
      <c r="F1759" s="1"/>
      <c r="G1759" s="1"/>
      <c r="H1759" s="11"/>
      <c r="I1759" s="11"/>
      <c r="J1759" s="11"/>
      <c r="K1759" s="2"/>
      <c r="L1759" s="2"/>
      <c r="M1759" s="1"/>
    </row>
    <row r="1760" spans="1:13" x14ac:dyDescent="0.2">
      <c r="A1760" s="1"/>
      <c r="B1760" s="1"/>
      <c r="C1760" s="16"/>
      <c r="D1760" s="1"/>
      <c r="E1760" s="1"/>
      <c r="F1760" s="1"/>
      <c r="G1760" s="1"/>
      <c r="H1760" s="11"/>
      <c r="I1760" s="11"/>
      <c r="J1760" s="11"/>
      <c r="K1760" s="2"/>
      <c r="L1760" s="2"/>
      <c r="M1760" s="1"/>
    </row>
    <row r="1761" spans="1:13" x14ac:dyDescent="0.2">
      <c r="A1761" s="1"/>
      <c r="B1761" s="1"/>
      <c r="C1761" s="16"/>
      <c r="D1761" s="1"/>
      <c r="E1761" s="1"/>
      <c r="F1761" s="1"/>
      <c r="G1761" s="1"/>
      <c r="H1761" s="11"/>
      <c r="I1761" s="11"/>
      <c r="J1761" s="11"/>
      <c r="K1761" s="2"/>
      <c r="L1761" s="2"/>
      <c r="M1761" s="1"/>
    </row>
    <row r="1762" spans="1:13" x14ac:dyDescent="0.2">
      <c r="A1762" s="1"/>
      <c r="B1762" s="1"/>
      <c r="C1762" s="16"/>
      <c r="D1762" s="1"/>
      <c r="E1762" s="1"/>
      <c r="F1762" s="1"/>
      <c r="G1762" s="1"/>
      <c r="H1762" s="11"/>
      <c r="I1762" s="11"/>
      <c r="J1762" s="11"/>
      <c r="K1762" s="2"/>
      <c r="L1762" s="2"/>
      <c r="M1762" s="1"/>
    </row>
    <row r="1763" spans="1:13" x14ac:dyDescent="0.2">
      <c r="A1763" s="1"/>
      <c r="B1763" s="1"/>
      <c r="C1763" s="16"/>
      <c r="D1763" s="1"/>
      <c r="E1763" s="1"/>
      <c r="F1763" s="1"/>
      <c r="G1763" s="1"/>
      <c r="H1763" s="11"/>
      <c r="I1763" s="11"/>
      <c r="J1763" s="11"/>
      <c r="K1763" s="2"/>
      <c r="L1763" s="2"/>
      <c r="M1763" s="1"/>
    </row>
    <row r="1764" spans="1:13" x14ac:dyDescent="0.2">
      <c r="A1764" s="1"/>
      <c r="B1764" s="1"/>
      <c r="C1764" s="16"/>
      <c r="D1764" s="1"/>
      <c r="E1764" s="1"/>
      <c r="F1764" s="1"/>
      <c r="G1764" s="1"/>
      <c r="H1764" s="11"/>
      <c r="I1764" s="11"/>
      <c r="J1764" s="11"/>
      <c r="K1764" s="2"/>
      <c r="L1764" s="2"/>
      <c r="M1764" s="1"/>
    </row>
    <row r="1765" spans="1:13" x14ac:dyDescent="0.2">
      <c r="A1765" s="1"/>
      <c r="B1765" s="1"/>
      <c r="C1765" s="16"/>
      <c r="D1765" s="1"/>
      <c r="E1765" s="1"/>
      <c r="F1765" s="1"/>
      <c r="G1765" s="1"/>
      <c r="H1765" s="11"/>
      <c r="I1765" s="11"/>
      <c r="J1765" s="11"/>
      <c r="K1765" s="2"/>
      <c r="L1765" s="2"/>
      <c r="M1765" s="1"/>
    </row>
    <row r="1766" spans="1:13" x14ac:dyDescent="0.2">
      <c r="A1766" s="1"/>
      <c r="B1766" s="1"/>
      <c r="C1766" s="16"/>
      <c r="D1766" s="1"/>
      <c r="E1766" s="1"/>
      <c r="F1766" s="1"/>
      <c r="G1766" s="1"/>
      <c r="H1766" s="11"/>
      <c r="I1766" s="11"/>
      <c r="J1766" s="11"/>
      <c r="K1766" s="2"/>
      <c r="L1766" s="2"/>
      <c r="M1766" s="1"/>
    </row>
    <row r="1767" spans="1:13" x14ac:dyDescent="0.2">
      <c r="A1767" s="1"/>
      <c r="B1767" s="1"/>
      <c r="C1767" s="16"/>
      <c r="D1767" s="1"/>
      <c r="E1767" s="1"/>
      <c r="F1767" s="1"/>
      <c r="G1767" s="1"/>
      <c r="H1767" s="11"/>
      <c r="I1767" s="11"/>
      <c r="J1767" s="11"/>
      <c r="K1767" s="2"/>
      <c r="L1767" s="2"/>
      <c r="M1767" s="1"/>
    </row>
    <row r="1768" spans="1:13" x14ac:dyDescent="0.2">
      <c r="A1768" s="1"/>
      <c r="B1768" s="1"/>
      <c r="C1768" s="16"/>
      <c r="D1768" s="1"/>
      <c r="E1768" s="1"/>
      <c r="F1768" s="1"/>
      <c r="G1768" s="1"/>
      <c r="H1768" s="11"/>
      <c r="I1768" s="11"/>
      <c r="J1768" s="11"/>
      <c r="K1768" s="2"/>
      <c r="L1768" s="2"/>
      <c r="M1768" s="1"/>
    </row>
    <row r="1769" spans="1:13" x14ac:dyDescent="0.2">
      <c r="A1769" s="1"/>
      <c r="B1769" s="1"/>
      <c r="C1769" s="16"/>
      <c r="D1769" s="1"/>
      <c r="E1769" s="1"/>
      <c r="F1769" s="1"/>
      <c r="G1769" s="1"/>
      <c r="H1769" s="11"/>
      <c r="I1769" s="11"/>
      <c r="J1769" s="11"/>
      <c r="K1769" s="2"/>
      <c r="L1769" s="2"/>
      <c r="M1769" s="1"/>
    </row>
    <row r="1770" spans="1:13" x14ac:dyDescent="0.2">
      <c r="A1770" s="1"/>
      <c r="B1770" s="1"/>
      <c r="C1770" s="16"/>
      <c r="D1770" s="1"/>
      <c r="E1770" s="1"/>
      <c r="F1770" s="1"/>
      <c r="G1770" s="1"/>
      <c r="H1770" s="11"/>
      <c r="I1770" s="11"/>
      <c r="J1770" s="11"/>
      <c r="K1770" s="2"/>
      <c r="L1770" s="2"/>
      <c r="M1770" s="1"/>
    </row>
    <row r="1771" spans="1:13" x14ac:dyDescent="0.2">
      <c r="A1771" s="1"/>
      <c r="B1771" s="1"/>
      <c r="C1771" s="16"/>
      <c r="D1771" s="1"/>
      <c r="E1771" s="1"/>
      <c r="F1771" s="1"/>
      <c r="G1771" s="1"/>
      <c r="H1771" s="11"/>
      <c r="I1771" s="11"/>
      <c r="J1771" s="11"/>
      <c r="K1771" s="2"/>
      <c r="L1771" s="2"/>
      <c r="M1771" s="1"/>
    </row>
    <row r="1772" spans="1:13" x14ac:dyDescent="0.2">
      <c r="A1772" s="1"/>
      <c r="B1772" s="1"/>
      <c r="C1772" s="16"/>
      <c r="D1772" s="1"/>
      <c r="E1772" s="1"/>
      <c r="F1772" s="1"/>
      <c r="G1772" s="1"/>
      <c r="H1772" s="11"/>
      <c r="I1772" s="11"/>
      <c r="J1772" s="11"/>
      <c r="K1772" s="2"/>
      <c r="L1772" s="2"/>
      <c r="M1772" s="1"/>
    </row>
    <row r="1773" spans="1:13" x14ac:dyDescent="0.2">
      <c r="A1773" s="1"/>
      <c r="B1773" s="1"/>
      <c r="C1773" s="16"/>
      <c r="D1773" s="1"/>
      <c r="E1773" s="1"/>
      <c r="F1773" s="1"/>
      <c r="G1773" s="1"/>
      <c r="H1773" s="11"/>
      <c r="I1773" s="11"/>
      <c r="J1773" s="11"/>
      <c r="K1773" s="2"/>
      <c r="L1773" s="2"/>
      <c r="M1773" s="1"/>
    </row>
    <row r="1774" spans="1:13" x14ac:dyDescent="0.2">
      <c r="A1774" s="1"/>
      <c r="B1774" s="1"/>
      <c r="C1774" s="16"/>
      <c r="D1774" s="1"/>
      <c r="E1774" s="1"/>
      <c r="F1774" s="1"/>
      <c r="G1774" s="1"/>
      <c r="H1774" s="11"/>
      <c r="I1774" s="11"/>
      <c r="J1774" s="11"/>
      <c r="K1774" s="2"/>
      <c r="L1774" s="2"/>
      <c r="M1774" s="1"/>
    </row>
    <row r="1775" spans="1:13" x14ac:dyDescent="0.2">
      <c r="A1775" s="1"/>
      <c r="B1775" s="1"/>
      <c r="C1775" s="16"/>
      <c r="D1775" s="1"/>
      <c r="E1775" s="1"/>
      <c r="F1775" s="1"/>
      <c r="G1775" s="1"/>
      <c r="H1775" s="11"/>
      <c r="I1775" s="11"/>
      <c r="J1775" s="11"/>
      <c r="K1775" s="2"/>
      <c r="L1775" s="2"/>
      <c r="M1775" s="1"/>
    </row>
    <row r="1776" spans="1:13" x14ac:dyDescent="0.2">
      <c r="A1776" s="1"/>
      <c r="B1776" s="1"/>
      <c r="C1776" s="16"/>
      <c r="D1776" s="1"/>
      <c r="E1776" s="1"/>
      <c r="F1776" s="1"/>
      <c r="G1776" s="1"/>
      <c r="H1776" s="11"/>
      <c r="I1776" s="11"/>
      <c r="J1776" s="11"/>
      <c r="K1776" s="2"/>
      <c r="L1776" s="2"/>
      <c r="M1776" s="1"/>
    </row>
    <row r="1777" spans="1:13" x14ac:dyDescent="0.2">
      <c r="A1777" s="1"/>
      <c r="B1777" s="1"/>
      <c r="C1777" s="16"/>
      <c r="D1777" s="1"/>
      <c r="E1777" s="1"/>
      <c r="F1777" s="1"/>
      <c r="G1777" s="1"/>
      <c r="H1777" s="11"/>
      <c r="I1777" s="11"/>
      <c r="J1777" s="11"/>
      <c r="K1777" s="2"/>
      <c r="L1777" s="2"/>
      <c r="M1777" s="1"/>
    </row>
    <row r="1778" spans="1:13" x14ac:dyDescent="0.2">
      <c r="A1778" s="1"/>
      <c r="B1778" s="1"/>
      <c r="C1778" s="16"/>
      <c r="D1778" s="1"/>
      <c r="E1778" s="1"/>
      <c r="F1778" s="1"/>
      <c r="G1778" s="1"/>
      <c r="H1778" s="11"/>
      <c r="I1778" s="11"/>
      <c r="J1778" s="11"/>
      <c r="K1778" s="2"/>
      <c r="L1778" s="2"/>
      <c r="M1778" s="1"/>
    </row>
    <row r="1779" spans="1:13" x14ac:dyDescent="0.2">
      <c r="A1779" s="1"/>
      <c r="B1779" s="1"/>
      <c r="C1779" s="16"/>
      <c r="D1779" s="1"/>
      <c r="E1779" s="1"/>
      <c r="F1779" s="1"/>
      <c r="G1779" s="1"/>
      <c r="H1779" s="11"/>
      <c r="I1779" s="11"/>
      <c r="J1779" s="11"/>
      <c r="K1779" s="2"/>
      <c r="L1779" s="2"/>
      <c r="M1779" s="1"/>
    </row>
    <row r="1780" spans="1:13" x14ac:dyDescent="0.2">
      <c r="A1780" s="1"/>
      <c r="B1780" s="1"/>
      <c r="C1780" s="16"/>
      <c r="D1780" s="1"/>
      <c r="E1780" s="1"/>
      <c r="F1780" s="1"/>
      <c r="G1780" s="1"/>
      <c r="H1780" s="11"/>
      <c r="I1780" s="11"/>
      <c r="J1780" s="11"/>
      <c r="K1780" s="2"/>
      <c r="L1780" s="2"/>
      <c r="M1780" s="1"/>
    </row>
    <row r="1781" spans="1:13" x14ac:dyDescent="0.2">
      <c r="A1781" s="1"/>
      <c r="B1781" s="1"/>
      <c r="C1781" s="16"/>
      <c r="D1781" s="1"/>
      <c r="E1781" s="1"/>
      <c r="F1781" s="1"/>
      <c r="G1781" s="1"/>
      <c r="H1781" s="11"/>
      <c r="I1781" s="11"/>
      <c r="J1781" s="11"/>
      <c r="K1781" s="2"/>
      <c r="L1781" s="2"/>
      <c r="M1781" s="1"/>
    </row>
    <row r="1782" spans="1:13" x14ac:dyDescent="0.2">
      <c r="A1782" s="1"/>
      <c r="B1782" s="1"/>
      <c r="C1782" s="16"/>
      <c r="D1782" s="1"/>
      <c r="E1782" s="1"/>
      <c r="F1782" s="1"/>
      <c r="G1782" s="1"/>
      <c r="H1782" s="11"/>
      <c r="I1782" s="11"/>
      <c r="J1782" s="11"/>
      <c r="K1782" s="2"/>
      <c r="L1782" s="2"/>
      <c r="M1782" s="1"/>
    </row>
    <row r="1783" spans="1:13" x14ac:dyDescent="0.2">
      <c r="A1783" s="1"/>
      <c r="B1783" s="1"/>
      <c r="C1783" s="16"/>
      <c r="D1783" s="1"/>
      <c r="E1783" s="1"/>
      <c r="F1783" s="1"/>
      <c r="G1783" s="1"/>
      <c r="H1783" s="11"/>
      <c r="I1783" s="11"/>
      <c r="J1783" s="11"/>
      <c r="K1783" s="2"/>
      <c r="L1783" s="2"/>
      <c r="M1783" s="1"/>
    </row>
    <row r="1784" spans="1:13" x14ac:dyDescent="0.2">
      <c r="A1784" s="1"/>
      <c r="B1784" s="1"/>
      <c r="C1784" s="16"/>
      <c r="D1784" s="1"/>
      <c r="E1784" s="1"/>
      <c r="F1784" s="1"/>
      <c r="G1784" s="1"/>
      <c r="H1784" s="11"/>
      <c r="I1784" s="11"/>
      <c r="J1784" s="11"/>
      <c r="K1784" s="2"/>
      <c r="L1784" s="2"/>
      <c r="M1784" s="1"/>
    </row>
    <row r="1785" spans="1:13" x14ac:dyDescent="0.2">
      <c r="A1785" s="1"/>
      <c r="B1785" s="1"/>
      <c r="C1785" s="16"/>
      <c r="D1785" s="1"/>
      <c r="E1785" s="1"/>
      <c r="F1785" s="1"/>
      <c r="G1785" s="1"/>
      <c r="H1785" s="11"/>
      <c r="I1785" s="11"/>
      <c r="J1785" s="11"/>
      <c r="K1785" s="2"/>
      <c r="L1785" s="2"/>
      <c r="M1785" s="1"/>
    </row>
    <row r="1786" spans="1:13" x14ac:dyDescent="0.2">
      <c r="A1786" s="1"/>
      <c r="B1786" s="1"/>
      <c r="C1786" s="16"/>
      <c r="D1786" s="1"/>
      <c r="E1786" s="1"/>
      <c r="F1786" s="1"/>
      <c r="G1786" s="1"/>
      <c r="H1786" s="11"/>
      <c r="I1786" s="11"/>
      <c r="J1786" s="11"/>
      <c r="K1786" s="2"/>
      <c r="L1786" s="2"/>
      <c r="M1786" s="1"/>
    </row>
    <row r="1787" spans="1:13" x14ac:dyDescent="0.2">
      <c r="A1787" s="1"/>
      <c r="B1787" s="1"/>
      <c r="C1787" s="16"/>
      <c r="D1787" s="1"/>
      <c r="E1787" s="1"/>
      <c r="F1787" s="1"/>
      <c r="G1787" s="1"/>
      <c r="H1787" s="11"/>
      <c r="I1787" s="11"/>
      <c r="J1787" s="11"/>
      <c r="K1787" s="2"/>
      <c r="L1787" s="2"/>
      <c r="M1787" s="1"/>
    </row>
    <row r="1788" spans="1:13" x14ac:dyDescent="0.2">
      <c r="A1788" s="1"/>
      <c r="B1788" s="1"/>
      <c r="C1788" s="16"/>
      <c r="D1788" s="1"/>
      <c r="E1788" s="1"/>
      <c r="F1788" s="1"/>
      <c r="G1788" s="1"/>
      <c r="H1788" s="11"/>
      <c r="I1788" s="11"/>
      <c r="J1788" s="11"/>
      <c r="K1788" s="2"/>
      <c r="L1788" s="2"/>
      <c r="M1788" s="1"/>
    </row>
    <row r="1789" spans="1:13" x14ac:dyDescent="0.2">
      <c r="A1789" s="1"/>
      <c r="B1789" s="1"/>
      <c r="C1789" s="16"/>
      <c r="D1789" s="1"/>
      <c r="E1789" s="1"/>
      <c r="F1789" s="1"/>
      <c r="G1789" s="1"/>
      <c r="H1789" s="11"/>
      <c r="I1789" s="11"/>
      <c r="J1789" s="11"/>
      <c r="K1789" s="2"/>
      <c r="L1789" s="2"/>
      <c r="M1789" s="1"/>
    </row>
    <row r="1790" spans="1:13" x14ac:dyDescent="0.2">
      <c r="A1790" s="1"/>
      <c r="B1790" s="1"/>
      <c r="C1790" s="16"/>
      <c r="D1790" s="1"/>
      <c r="E1790" s="1"/>
      <c r="F1790" s="1"/>
      <c r="G1790" s="1"/>
      <c r="H1790" s="11"/>
      <c r="I1790" s="11"/>
      <c r="J1790" s="11"/>
      <c r="K1790" s="2"/>
      <c r="L1790" s="2"/>
      <c r="M1790" s="1"/>
    </row>
    <row r="1791" spans="1:13" x14ac:dyDescent="0.2">
      <c r="A1791" s="1"/>
      <c r="B1791" s="1"/>
      <c r="C1791" s="16"/>
      <c r="D1791" s="1"/>
      <c r="E1791" s="1"/>
      <c r="F1791" s="1"/>
      <c r="G1791" s="1"/>
      <c r="H1791" s="11"/>
      <c r="I1791" s="11"/>
      <c r="J1791" s="11"/>
      <c r="K1791" s="2"/>
      <c r="L1791" s="2"/>
      <c r="M1791" s="1"/>
    </row>
    <row r="1792" spans="1:13" x14ac:dyDescent="0.2">
      <c r="A1792" s="1"/>
      <c r="B1792" s="1"/>
      <c r="C1792" s="16"/>
      <c r="D1792" s="1"/>
      <c r="E1792" s="1"/>
      <c r="F1792" s="1"/>
      <c r="G1792" s="1"/>
      <c r="H1792" s="11"/>
      <c r="I1792" s="11"/>
      <c r="J1792" s="11"/>
      <c r="K1792" s="2"/>
      <c r="L1792" s="2"/>
      <c r="M1792" s="1"/>
    </row>
    <row r="1793" spans="1:13" x14ac:dyDescent="0.2">
      <c r="A1793" s="1"/>
      <c r="B1793" s="1"/>
      <c r="C1793" s="16"/>
      <c r="D1793" s="1"/>
      <c r="E1793" s="1"/>
      <c r="F1793" s="1"/>
      <c r="G1793" s="1"/>
      <c r="H1793" s="11"/>
      <c r="I1793" s="11"/>
      <c r="J1793" s="11"/>
      <c r="K1793" s="2"/>
      <c r="L1793" s="2"/>
      <c r="M1793" s="1"/>
    </row>
    <row r="1794" spans="1:13" x14ac:dyDescent="0.2">
      <c r="A1794" s="1"/>
      <c r="B1794" s="1"/>
      <c r="C1794" s="16"/>
      <c r="D1794" s="1"/>
      <c r="E1794" s="1"/>
      <c r="F1794" s="1"/>
      <c r="G1794" s="1"/>
      <c r="H1794" s="11"/>
      <c r="I1794" s="11"/>
      <c r="J1794" s="11"/>
      <c r="K1794" s="2"/>
      <c r="L1794" s="2"/>
      <c r="M1794" s="1"/>
    </row>
    <row r="1795" spans="1:13" x14ac:dyDescent="0.2">
      <c r="A1795" s="1"/>
      <c r="B1795" s="1"/>
      <c r="C1795" s="16"/>
      <c r="D1795" s="1"/>
      <c r="E1795" s="1"/>
      <c r="F1795" s="1"/>
      <c r="G1795" s="1"/>
      <c r="H1795" s="11"/>
      <c r="I1795" s="11"/>
      <c r="J1795" s="11"/>
      <c r="K1795" s="2"/>
      <c r="L1795" s="2"/>
      <c r="M1795" s="1"/>
    </row>
    <row r="1796" spans="1:13" x14ac:dyDescent="0.2">
      <c r="A1796" s="1"/>
      <c r="B1796" s="1"/>
      <c r="C1796" s="16"/>
      <c r="D1796" s="1"/>
      <c r="E1796" s="1"/>
      <c r="F1796" s="1"/>
      <c r="G1796" s="1"/>
      <c r="H1796" s="11"/>
      <c r="I1796" s="11"/>
      <c r="J1796" s="11"/>
      <c r="K1796" s="2"/>
      <c r="L1796" s="2"/>
      <c r="M1796" s="1"/>
    </row>
    <row r="1797" spans="1:13" x14ac:dyDescent="0.2">
      <c r="A1797" s="1"/>
      <c r="B1797" s="1"/>
      <c r="C1797" s="16"/>
      <c r="D1797" s="1"/>
      <c r="E1797" s="1"/>
      <c r="F1797" s="1"/>
      <c r="G1797" s="1"/>
      <c r="H1797" s="11"/>
      <c r="I1797" s="11"/>
      <c r="J1797" s="11"/>
      <c r="K1797" s="2"/>
      <c r="L1797" s="2"/>
      <c r="M1797" s="1"/>
    </row>
    <row r="1798" spans="1:13" x14ac:dyDescent="0.2">
      <c r="A1798" s="1"/>
      <c r="B1798" s="1"/>
      <c r="C1798" s="16"/>
      <c r="D1798" s="1"/>
      <c r="E1798" s="1"/>
      <c r="F1798" s="1"/>
      <c r="G1798" s="1"/>
      <c r="H1798" s="11"/>
      <c r="I1798" s="11"/>
      <c r="J1798" s="11"/>
      <c r="K1798" s="2"/>
      <c r="L1798" s="2"/>
      <c r="M1798" s="1"/>
    </row>
    <row r="1799" spans="1:13" x14ac:dyDescent="0.2">
      <c r="A1799" s="1"/>
      <c r="B1799" s="1"/>
      <c r="C1799" s="16"/>
      <c r="D1799" s="1"/>
      <c r="E1799" s="1"/>
      <c r="F1799" s="1"/>
      <c r="G1799" s="1"/>
      <c r="H1799" s="11"/>
      <c r="I1799" s="11"/>
      <c r="J1799" s="11"/>
      <c r="K1799" s="2"/>
      <c r="L1799" s="2"/>
      <c r="M1799" s="1"/>
    </row>
    <row r="1800" spans="1:13" x14ac:dyDescent="0.2">
      <c r="A1800" s="1"/>
      <c r="B1800" s="1"/>
      <c r="C1800" s="16"/>
      <c r="D1800" s="1"/>
      <c r="E1800" s="1"/>
      <c r="F1800" s="1"/>
      <c r="G1800" s="1"/>
      <c r="H1800" s="11"/>
      <c r="I1800" s="11"/>
      <c r="J1800" s="11"/>
      <c r="K1800" s="2"/>
      <c r="L1800" s="2"/>
      <c r="M1800" s="1"/>
    </row>
    <row r="1801" spans="1:13" x14ac:dyDescent="0.2">
      <c r="A1801" s="1"/>
      <c r="B1801" s="1"/>
      <c r="C1801" s="16"/>
      <c r="D1801" s="1"/>
      <c r="E1801" s="1"/>
      <c r="F1801" s="1"/>
      <c r="G1801" s="1"/>
      <c r="H1801" s="11"/>
      <c r="I1801" s="11"/>
      <c r="J1801" s="11"/>
      <c r="K1801" s="2"/>
      <c r="L1801" s="2"/>
      <c r="M1801" s="1"/>
    </row>
    <row r="1802" spans="1:13" x14ac:dyDescent="0.2">
      <c r="A1802" s="1"/>
      <c r="B1802" s="1"/>
      <c r="C1802" s="16"/>
      <c r="D1802" s="1"/>
      <c r="E1802" s="1"/>
      <c r="F1802" s="1"/>
      <c r="G1802" s="1"/>
      <c r="H1802" s="11"/>
      <c r="I1802" s="11"/>
      <c r="J1802" s="11"/>
      <c r="K1802" s="2"/>
      <c r="L1802" s="2"/>
      <c r="M1802" s="1"/>
    </row>
    <row r="1803" spans="1:13" x14ac:dyDescent="0.2">
      <c r="A1803" s="1"/>
      <c r="B1803" s="1"/>
      <c r="C1803" s="16"/>
      <c r="D1803" s="1"/>
      <c r="E1803" s="1"/>
      <c r="F1803" s="1"/>
      <c r="G1803" s="1"/>
      <c r="H1803" s="11"/>
      <c r="I1803" s="11"/>
      <c r="J1803" s="11"/>
      <c r="K1803" s="2"/>
      <c r="L1803" s="2"/>
      <c r="M1803" s="1"/>
    </row>
    <row r="1804" spans="1:13" x14ac:dyDescent="0.2">
      <c r="A1804" s="1"/>
      <c r="B1804" s="1"/>
      <c r="C1804" s="16"/>
      <c r="D1804" s="1"/>
      <c r="E1804" s="1"/>
      <c r="F1804" s="1"/>
      <c r="G1804" s="1"/>
      <c r="H1804" s="11"/>
      <c r="I1804" s="11"/>
      <c r="J1804" s="11"/>
      <c r="K1804" s="2"/>
      <c r="L1804" s="2"/>
      <c r="M1804" s="1"/>
    </row>
    <row r="1805" spans="1:13" x14ac:dyDescent="0.2">
      <c r="A1805" s="1"/>
      <c r="B1805" s="1"/>
      <c r="C1805" s="16"/>
      <c r="D1805" s="1"/>
      <c r="E1805" s="1"/>
      <c r="F1805" s="1"/>
      <c r="G1805" s="1"/>
      <c r="H1805" s="11"/>
      <c r="I1805" s="11"/>
      <c r="J1805" s="11"/>
      <c r="K1805" s="2"/>
      <c r="L1805" s="2"/>
      <c r="M1805" s="1"/>
    </row>
    <row r="1806" spans="1:13" x14ac:dyDescent="0.2">
      <c r="A1806" s="1"/>
      <c r="B1806" s="1"/>
      <c r="C1806" s="16"/>
      <c r="D1806" s="1"/>
      <c r="E1806" s="1"/>
      <c r="F1806" s="1"/>
      <c r="G1806" s="1"/>
      <c r="H1806" s="11"/>
      <c r="I1806" s="11"/>
      <c r="J1806" s="11"/>
      <c r="K1806" s="2"/>
      <c r="L1806" s="2"/>
      <c r="M1806" s="1"/>
    </row>
    <row r="1807" spans="1:13" x14ac:dyDescent="0.2">
      <c r="A1807" s="1"/>
      <c r="B1807" s="1"/>
      <c r="C1807" s="16"/>
      <c r="D1807" s="1"/>
      <c r="E1807" s="1"/>
      <c r="F1807" s="1"/>
      <c r="G1807" s="1"/>
      <c r="H1807" s="11"/>
      <c r="I1807" s="11"/>
      <c r="J1807" s="11"/>
      <c r="K1807" s="2"/>
      <c r="L1807" s="2"/>
      <c r="M1807" s="1"/>
    </row>
    <row r="1808" spans="1:13" x14ac:dyDescent="0.2">
      <c r="A1808" s="1"/>
      <c r="B1808" s="1"/>
      <c r="C1808" s="16"/>
      <c r="D1808" s="1"/>
      <c r="E1808" s="1"/>
      <c r="F1808" s="1"/>
      <c r="G1808" s="1"/>
      <c r="H1808" s="11"/>
      <c r="I1808" s="11"/>
      <c r="J1808" s="11"/>
      <c r="K1808" s="2"/>
      <c r="L1808" s="2"/>
      <c r="M1808" s="1"/>
    </row>
    <row r="1809" spans="1:13" x14ac:dyDescent="0.2">
      <c r="A1809" s="1"/>
      <c r="B1809" s="1"/>
      <c r="C1809" s="16"/>
      <c r="D1809" s="1"/>
      <c r="E1809" s="1"/>
      <c r="F1809" s="1"/>
      <c r="G1809" s="1"/>
      <c r="H1809" s="11"/>
      <c r="I1809" s="11"/>
      <c r="J1809" s="11"/>
      <c r="K1809" s="2"/>
      <c r="L1809" s="2"/>
      <c r="M1809" s="1"/>
    </row>
    <row r="1810" spans="1:13" x14ac:dyDescent="0.2">
      <c r="A1810" s="1"/>
      <c r="B1810" s="1"/>
      <c r="C1810" s="16"/>
      <c r="D1810" s="1"/>
      <c r="E1810" s="1"/>
      <c r="F1810" s="1"/>
      <c r="G1810" s="1"/>
      <c r="H1810" s="11"/>
      <c r="I1810" s="11"/>
      <c r="J1810" s="11"/>
      <c r="K1810" s="2"/>
      <c r="L1810" s="2"/>
      <c r="M1810" s="1"/>
    </row>
    <row r="1811" spans="1:13" x14ac:dyDescent="0.2">
      <c r="A1811" s="1"/>
      <c r="B1811" s="1"/>
      <c r="C1811" s="16"/>
      <c r="D1811" s="1"/>
      <c r="E1811" s="1"/>
      <c r="F1811" s="1"/>
      <c r="G1811" s="1"/>
      <c r="H1811" s="11"/>
      <c r="I1811" s="11"/>
      <c r="J1811" s="11"/>
      <c r="K1811" s="2"/>
      <c r="L1811" s="2"/>
      <c r="M1811" s="1"/>
    </row>
    <row r="1812" spans="1:13" x14ac:dyDescent="0.2">
      <c r="A1812" s="1"/>
      <c r="B1812" s="1"/>
      <c r="C1812" s="16"/>
      <c r="D1812" s="1"/>
      <c r="E1812" s="1"/>
      <c r="F1812" s="1"/>
      <c r="G1812" s="1"/>
      <c r="H1812" s="11"/>
      <c r="I1812" s="11"/>
      <c r="J1812" s="11"/>
      <c r="K1812" s="2"/>
      <c r="L1812" s="2"/>
      <c r="M1812" s="1"/>
    </row>
    <row r="1813" spans="1:13" x14ac:dyDescent="0.2">
      <c r="A1813" s="1"/>
      <c r="B1813" s="1"/>
      <c r="C1813" s="16"/>
      <c r="D1813" s="1"/>
      <c r="E1813" s="1"/>
      <c r="F1813" s="1"/>
      <c r="G1813" s="1"/>
      <c r="H1813" s="11"/>
      <c r="I1813" s="11"/>
      <c r="J1813" s="11"/>
      <c r="K1813" s="2"/>
      <c r="L1813" s="2"/>
      <c r="M1813" s="1"/>
    </row>
    <row r="1814" spans="1:13" x14ac:dyDescent="0.2">
      <c r="A1814" s="1"/>
      <c r="B1814" s="1"/>
      <c r="C1814" s="16"/>
      <c r="D1814" s="1"/>
      <c r="E1814" s="1"/>
      <c r="F1814" s="1"/>
      <c r="G1814" s="1"/>
      <c r="H1814" s="11"/>
      <c r="I1814" s="11"/>
      <c r="J1814" s="11"/>
      <c r="K1814" s="2"/>
      <c r="L1814" s="2"/>
      <c r="M1814" s="1"/>
    </row>
    <row r="1815" spans="1:13" x14ac:dyDescent="0.2">
      <c r="A1815" s="1"/>
      <c r="B1815" s="1"/>
      <c r="C1815" s="16"/>
      <c r="D1815" s="1"/>
      <c r="E1815" s="1"/>
      <c r="F1815" s="1"/>
      <c r="G1815" s="1"/>
      <c r="H1815" s="11"/>
      <c r="I1815" s="11"/>
      <c r="J1815" s="11"/>
      <c r="K1815" s="2"/>
      <c r="L1815" s="2"/>
      <c r="M1815" s="1"/>
    </row>
    <row r="1816" spans="1:13" x14ac:dyDescent="0.2">
      <c r="A1816" s="1"/>
      <c r="B1816" s="1"/>
      <c r="C1816" s="16"/>
      <c r="D1816" s="1"/>
      <c r="E1816" s="1"/>
      <c r="F1816" s="1"/>
      <c r="G1816" s="1"/>
      <c r="H1816" s="11"/>
      <c r="I1816" s="11"/>
      <c r="J1816" s="11"/>
      <c r="K1816" s="2"/>
      <c r="L1816" s="2"/>
      <c r="M1816" s="1"/>
    </row>
    <row r="1817" spans="1:13" x14ac:dyDescent="0.2">
      <c r="A1817" s="1"/>
      <c r="B1817" s="1"/>
      <c r="C1817" s="16"/>
      <c r="D1817" s="1"/>
      <c r="E1817" s="1"/>
      <c r="F1817" s="1"/>
      <c r="G1817" s="1"/>
      <c r="H1817" s="11"/>
      <c r="I1817" s="11"/>
      <c r="J1817" s="11"/>
      <c r="K1817" s="2"/>
      <c r="L1817" s="2"/>
      <c r="M1817" s="1"/>
    </row>
    <row r="1818" spans="1:13" x14ac:dyDescent="0.2">
      <c r="A1818" s="1"/>
      <c r="B1818" s="1"/>
      <c r="C1818" s="16"/>
      <c r="D1818" s="1"/>
      <c r="E1818" s="1"/>
      <c r="F1818" s="1"/>
      <c r="G1818" s="1"/>
      <c r="H1818" s="11"/>
      <c r="I1818" s="11"/>
      <c r="J1818" s="11"/>
      <c r="K1818" s="2"/>
      <c r="L1818" s="2"/>
      <c r="M1818" s="1"/>
    </row>
    <row r="1819" spans="1:13" x14ac:dyDescent="0.2">
      <c r="A1819" s="1"/>
      <c r="B1819" s="1"/>
      <c r="C1819" s="16"/>
      <c r="D1819" s="1"/>
      <c r="E1819" s="1"/>
      <c r="F1819" s="1"/>
      <c r="G1819" s="1"/>
      <c r="H1819" s="11"/>
      <c r="I1819" s="11"/>
      <c r="J1819" s="11"/>
      <c r="K1819" s="2"/>
      <c r="L1819" s="2"/>
      <c r="M1819" s="1"/>
    </row>
    <row r="1820" spans="1:13" x14ac:dyDescent="0.2">
      <c r="A1820" s="1"/>
      <c r="B1820" s="1"/>
      <c r="C1820" s="16"/>
      <c r="D1820" s="1"/>
      <c r="E1820" s="1"/>
      <c r="F1820" s="1"/>
      <c r="G1820" s="1"/>
      <c r="H1820" s="11"/>
      <c r="I1820" s="11"/>
      <c r="J1820" s="11"/>
      <c r="K1820" s="2"/>
      <c r="L1820" s="2"/>
      <c r="M1820" s="1"/>
    </row>
    <row r="1821" spans="1:13" x14ac:dyDescent="0.2">
      <c r="A1821" s="1"/>
      <c r="B1821" s="1"/>
      <c r="C1821" s="16"/>
      <c r="D1821" s="1"/>
      <c r="E1821" s="1"/>
      <c r="F1821" s="1"/>
      <c r="G1821" s="1"/>
      <c r="H1821" s="11"/>
      <c r="I1821" s="11"/>
      <c r="J1821" s="11"/>
      <c r="K1821" s="2"/>
      <c r="L1821" s="2"/>
      <c r="M1821" s="1"/>
    </row>
    <row r="1822" spans="1:13" x14ac:dyDescent="0.2">
      <c r="A1822" s="1"/>
      <c r="B1822" s="1"/>
      <c r="C1822" s="16"/>
      <c r="D1822" s="1"/>
      <c r="E1822" s="1"/>
      <c r="F1822" s="1"/>
      <c r="G1822" s="1"/>
      <c r="H1822" s="11"/>
      <c r="I1822" s="11"/>
      <c r="J1822" s="11"/>
      <c r="K1822" s="2"/>
      <c r="L1822" s="2"/>
      <c r="M1822" s="1"/>
    </row>
    <row r="1823" spans="1:13" x14ac:dyDescent="0.2">
      <c r="A1823" s="1"/>
      <c r="B1823" s="1"/>
      <c r="C1823" s="16"/>
      <c r="D1823" s="1"/>
      <c r="E1823" s="1"/>
      <c r="F1823" s="1"/>
      <c r="G1823" s="1"/>
      <c r="H1823" s="11"/>
      <c r="I1823" s="11"/>
      <c r="J1823" s="11"/>
      <c r="K1823" s="2"/>
      <c r="L1823" s="2"/>
      <c r="M1823" s="1"/>
    </row>
    <row r="1824" spans="1:13" x14ac:dyDescent="0.2">
      <c r="A1824" s="1"/>
      <c r="B1824" s="1"/>
      <c r="C1824" s="16"/>
      <c r="D1824" s="1"/>
      <c r="E1824" s="1"/>
      <c r="F1824" s="1"/>
      <c r="G1824" s="1"/>
      <c r="H1824" s="11"/>
      <c r="I1824" s="11"/>
      <c r="J1824" s="11"/>
      <c r="K1824" s="2"/>
      <c r="L1824" s="2"/>
      <c r="M1824" s="1"/>
    </row>
    <row r="1825" spans="1:13" x14ac:dyDescent="0.2">
      <c r="A1825" s="1"/>
      <c r="B1825" s="1"/>
      <c r="C1825" s="16"/>
      <c r="D1825" s="1"/>
      <c r="E1825" s="1"/>
      <c r="F1825" s="1"/>
      <c r="G1825" s="1"/>
      <c r="H1825" s="11"/>
      <c r="I1825" s="11"/>
      <c r="J1825" s="11"/>
      <c r="K1825" s="2"/>
      <c r="L1825" s="2"/>
      <c r="M1825" s="1"/>
    </row>
    <row r="1826" spans="1:13" x14ac:dyDescent="0.2">
      <c r="A1826" s="1"/>
      <c r="B1826" s="1"/>
      <c r="C1826" s="16"/>
      <c r="D1826" s="1"/>
      <c r="E1826" s="1"/>
      <c r="F1826" s="1"/>
      <c r="G1826" s="1"/>
      <c r="H1826" s="11"/>
      <c r="I1826" s="11"/>
      <c r="J1826" s="11"/>
      <c r="K1826" s="2"/>
      <c r="L1826" s="2"/>
      <c r="M1826" s="1"/>
    </row>
    <row r="1827" spans="1:13" x14ac:dyDescent="0.2">
      <c r="A1827" s="1"/>
      <c r="B1827" s="1"/>
      <c r="C1827" s="16"/>
      <c r="D1827" s="1"/>
      <c r="E1827" s="1"/>
      <c r="F1827" s="1"/>
      <c r="G1827" s="1"/>
      <c r="H1827" s="11"/>
      <c r="I1827" s="11"/>
      <c r="J1827" s="11"/>
      <c r="K1827" s="2"/>
      <c r="L1827" s="2"/>
      <c r="M1827" s="1"/>
    </row>
    <row r="1828" spans="1:13" x14ac:dyDescent="0.2">
      <c r="A1828" s="1"/>
      <c r="B1828" s="1"/>
      <c r="C1828" s="16"/>
      <c r="D1828" s="1"/>
      <c r="E1828" s="1"/>
      <c r="F1828" s="1"/>
      <c r="G1828" s="1"/>
      <c r="H1828" s="11"/>
      <c r="I1828" s="11"/>
      <c r="J1828" s="11"/>
      <c r="K1828" s="2"/>
      <c r="L1828" s="2"/>
      <c r="M1828" s="1"/>
    </row>
    <row r="1829" spans="1:13" x14ac:dyDescent="0.2">
      <c r="A1829" s="1"/>
      <c r="B1829" s="1"/>
      <c r="C1829" s="16"/>
      <c r="D1829" s="1"/>
      <c r="E1829" s="1"/>
      <c r="F1829" s="1"/>
      <c r="G1829" s="1"/>
      <c r="H1829" s="11"/>
      <c r="I1829" s="11"/>
      <c r="J1829" s="11"/>
      <c r="K1829" s="2"/>
      <c r="L1829" s="2"/>
      <c r="M1829" s="1"/>
    </row>
    <row r="1830" spans="1:13" x14ac:dyDescent="0.2">
      <c r="A1830" s="1"/>
      <c r="B1830" s="1"/>
      <c r="C1830" s="16"/>
      <c r="D1830" s="1"/>
      <c r="E1830" s="1"/>
      <c r="F1830" s="1"/>
      <c r="G1830" s="1"/>
      <c r="H1830" s="11"/>
      <c r="I1830" s="11"/>
      <c r="J1830" s="11"/>
      <c r="K1830" s="2"/>
      <c r="L1830" s="2"/>
      <c r="M1830" s="1"/>
    </row>
    <row r="1831" spans="1:13" x14ac:dyDescent="0.2">
      <c r="A1831" s="1"/>
      <c r="B1831" s="1"/>
      <c r="C1831" s="16"/>
      <c r="D1831" s="1"/>
      <c r="E1831" s="1"/>
      <c r="F1831" s="1"/>
      <c r="G1831" s="1"/>
      <c r="H1831" s="11"/>
      <c r="I1831" s="11"/>
      <c r="J1831" s="11"/>
      <c r="K1831" s="2"/>
      <c r="L1831" s="2"/>
      <c r="M1831" s="1"/>
    </row>
    <row r="1832" spans="1:13" x14ac:dyDescent="0.2">
      <c r="A1832" s="1"/>
      <c r="B1832" s="1"/>
      <c r="C1832" s="16"/>
      <c r="D1832" s="1"/>
      <c r="E1832" s="1"/>
      <c r="F1832" s="1"/>
      <c r="G1832" s="1"/>
      <c r="H1832" s="11"/>
      <c r="I1832" s="11"/>
      <c r="J1832" s="11"/>
      <c r="K1832" s="2"/>
      <c r="L1832" s="2"/>
      <c r="M1832" s="1"/>
    </row>
    <row r="1833" spans="1:13" x14ac:dyDescent="0.2">
      <c r="A1833" s="1"/>
      <c r="B1833" s="1"/>
      <c r="C1833" s="16"/>
      <c r="D1833" s="1"/>
      <c r="E1833" s="1"/>
      <c r="F1833" s="1"/>
      <c r="G1833" s="1"/>
      <c r="H1833" s="11"/>
      <c r="I1833" s="11"/>
      <c r="J1833" s="11"/>
      <c r="K1833" s="2"/>
      <c r="L1833" s="2"/>
      <c r="M1833" s="1"/>
    </row>
    <row r="1834" spans="1:13" x14ac:dyDescent="0.2">
      <c r="A1834" s="1"/>
      <c r="B1834" s="1"/>
      <c r="C1834" s="16"/>
      <c r="D1834" s="1"/>
      <c r="E1834" s="1"/>
      <c r="F1834" s="1"/>
      <c r="G1834" s="1"/>
      <c r="H1834" s="11"/>
      <c r="I1834" s="11"/>
      <c r="J1834" s="11"/>
      <c r="K1834" s="2"/>
      <c r="L1834" s="2"/>
      <c r="M1834" s="1"/>
    </row>
    <row r="1835" spans="1:13" x14ac:dyDescent="0.2">
      <c r="A1835" s="1"/>
      <c r="B1835" s="1"/>
      <c r="C1835" s="16"/>
      <c r="D1835" s="1"/>
      <c r="E1835" s="1"/>
      <c r="F1835" s="1"/>
      <c r="G1835" s="1"/>
      <c r="H1835" s="11"/>
      <c r="I1835" s="11"/>
      <c r="J1835" s="11"/>
      <c r="K1835" s="2"/>
      <c r="L1835" s="2"/>
      <c r="M1835" s="1"/>
    </row>
    <row r="1836" spans="1:13" x14ac:dyDescent="0.2">
      <c r="A1836" s="1"/>
      <c r="B1836" s="1"/>
      <c r="C1836" s="16"/>
      <c r="D1836" s="1"/>
      <c r="E1836" s="1"/>
      <c r="F1836" s="1"/>
      <c r="G1836" s="1"/>
      <c r="H1836" s="11"/>
      <c r="I1836" s="11"/>
      <c r="J1836" s="11"/>
      <c r="K1836" s="2"/>
      <c r="L1836" s="2"/>
      <c r="M1836" s="1"/>
    </row>
    <row r="1837" spans="1:13" x14ac:dyDescent="0.2">
      <c r="A1837" s="1"/>
      <c r="B1837" s="1"/>
      <c r="C1837" s="16"/>
      <c r="D1837" s="1"/>
      <c r="E1837" s="1"/>
      <c r="F1837" s="1"/>
      <c r="G1837" s="1"/>
      <c r="H1837" s="11"/>
      <c r="I1837" s="11"/>
      <c r="J1837" s="11"/>
      <c r="K1837" s="2"/>
      <c r="L1837" s="2"/>
      <c r="M1837" s="1"/>
    </row>
    <row r="1838" spans="1:13" x14ac:dyDescent="0.2">
      <c r="A1838" s="1"/>
      <c r="B1838" s="1"/>
      <c r="C1838" s="16"/>
      <c r="D1838" s="1"/>
      <c r="E1838" s="1"/>
      <c r="F1838" s="1"/>
      <c r="G1838" s="1"/>
      <c r="H1838" s="11"/>
      <c r="I1838" s="11"/>
      <c r="J1838" s="11"/>
      <c r="K1838" s="2"/>
      <c r="L1838" s="2"/>
      <c r="M1838" s="1"/>
    </row>
    <row r="1839" spans="1:13" x14ac:dyDescent="0.2">
      <c r="A1839" s="1"/>
      <c r="B1839" s="1"/>
      <c r="C1839" s="16"/>
      <c r="D1839" s="1"/>
      <c r="E1839" s="1"/>
      <c r="F1839" s="1"/>
      <c r="G1839" s="1"/>
      <c r="H1839" s="11"/>
      <c r="I1839" s="11"/>
      <c r="J1839" s="11"/>
      <c r="K1839" s="2"/>
      <c r="L1839" s="2"/>
      <c r="M1839" s="1"/>
    </row>
    <row r="1840" spans="1:13" x14ac:dyDescent="0.2">
      <c r="A1840" s="1"/>
      <c r="B1840" s="1"/>
      <c r="C1840" s="16"/>
      <c r="D1840" s="1"/>
      <c r="E1840" s="1"/>
      <c r="F1840" s="1"/>
      <c r="G1840" s="1"/>
      <c r="H1840" s="11"/>
      <c r="I1840" s="11"/>
      <c r="J1840" s="11"/>
      <c r="K1840" s="2"/>
      <c r="L1840" s="2"/>
      <c r="M1840" s="1"/>
    </row>
    <row r="1841" spans="1:13" x14ac:dyDescent="0.2">
      <c r="A1841" s="1"/>
      <c r="B1841" s="1"/>
      <c r="C1841" s="16"/>
      <c r="D1841" s="1"/>
      <c r="E1841" s="1"/>
      <c r="F1841" s="1"/>
      <c r="G1841" s="1"/>
      <c r="H1841" s="11"/>
      <c r="I1841" s="11"/>
      <c r="J1841" s="11"/>
      <c r="K1841" s="2"/>
      <c r="L1841" s="2"/>
      <c r="M1841" s="1"/>
    </row>
    <row r="1842" spans="1:13" x14ac:dyDescent="0.2">
      <c r="A1842" s="1"/>
      <c r="B1842" s="1"/>
      <c r="C1842" s="16"/>
      <c r="D1842" s="1"/>
      <c r="E1842" s="1"/>
      <c r="F1842" s="1"/>
      <c r="G1842" s="1"/>
      <c r="H1842" s="11"/>
      <c r="I1842" s="11"/>
      <c r="J1842" s="11"/>
      <c r="K1842" s="2"/>
      <c r="L1842" s="2"/>
      <c r="M1842" s="1"/>
    </row>
    <row r="1843" spans="1:13" x14ac:dyDescent="0.2">
      <c r="A1843" s="1"/>
      <c r="B1843" s="1"/>
      <c r="C1843" s="16"/>
      <c r="D1843" s="1"/>
      <c r="E1843" s="1"/>
      <c r="F1843" s="1"/>
      <c r="G1843" s="1"/>
      <c r="H1843" s="11"/>
      <c r="I1843" s="11"/>
      <c r="J1843" s="11"/>
      <c r="K1843" s="2"/>
      <c r="L1843" s="2"/>
      <c r="M1843" s="1"/>
    </row>
    <row r="1844" spans="1:13" x14ac:dyDescent="0.2">
      <c r="A1844" s="1"/>
      <c r="B1844" s="1"/>
      <c r="C1844" s="16"/>
      <c r="D1844" s="1"/>
      <c r="E1844" s="1"/>
      <c r="F1844" s="1"/>
      <c r="G1844" s="1"/>
      <c r="H1844" s="11"/>
      <c r="I1844" s="11"/>
      <c r="J1844" s="11"/>
      <c r="K1844" s="2"/>
      <c r="L1844" s="2"/>
      <c r="M1844" s="1"/>
    </row>
    <row r="1845" spans="1:13" x14ac:dyDescent="0.2">
      <c r="A1845" s="1"/>
      <c r="B1845" s="1"/>
      <c r="C1845" s="16"/>
      <c r="D1845" s="1"/>
      <c r="E1845" s="1"/>
      <c r="F1845" s="1"/>
      <c r="G1845" s="1"/>
      <c r="H1845" s="11"/>
      <c r="I1845" s="11"/>
      <c r="J1845" s="11"/>
      <c r="K1845" s="2"/>
      <c r="L1845" s="2"/>
      <c r="M1845" s="1"/>
    </row>
    <row r="1846" spans="1:13" x14ac:dyDescent="0.2">
      <c r="A1846" s="1"/>
      <c r="B1846" s="1"/>
      <c r="C1846" s="16"/>
      <c r="D1846" s="1"/>
      <c r="E1846" s="1"/>
      <c r="F1846" s="1"/>
      <c r="G1846" s="1"/>
      <c r="H1846" s="11"/>
      <c r="I1846" s="11"/>
      <c r="J1846" s="11"/>
      <c r="K1846" s="2"/>
      <c r="L1846" s="2"/>
      <c r="M1846" s="1"/>
    </row>
    <row r="1847" spans="1:13" x14ac:dyDescent="0.2">
      <c r="A1847" s="1"/>
      <c r="B1847" s="1"/>
      <c r="C1847" s="16"/>
      <c r="D1847" s="1"/>
      <c r="E1847" s="1"/>
      <c r="F1847" s="1"/>
      <c r="G1847" s="1"/>
      <c r="H1847" s="11"/>
      <c r="I1847" s="11"/>
      <c r="J1847" s="11"/>
      <c r="K1847" s="2"/>
      <c r="L1847" s="2"/>
      <c r="M1847" s="1"/>
    </row>
    <row r="1848" spans="1:13" x14ac:dyDescent="0.2">
      <c r="A1848" s="1"/>
      <c r="B1848" s="1"/>
      <c r="C1848" s="16"/>
      <c r="D1848" s="1"/>
      <c r="E1848" s="1"/>
      <c r="F1848" s="1"/>
      <c r="G1848" s="1"/>
      <c r="H1848" s="11"/>
      <c r="I1848" s="11"/>
      <c r="J1848" s="11"/>
      <c r="K1848" s="2"/>
      <c r="L1848" s="2"/>
      <c r="M1848" s="1"/>
    </row>
    <row r="1849" spans="1:13" x14ac:dyDescent="0.2">
      <c r="A1849" s="1"/>
      <c r="B1849" s="1"/>
      <c r="C1849" s="16"/>
      <c r="D1849" s="1"/>
      <c r="E1849" s="1"/>
      <c r="F1849" s="1"/>
      <c r="G1849" s="1"/>
      <c r="H1849" s="11"/>
      <c r="I1849" s="11"/>
      <c r="J1849" s="11"/>
      <c r="K1849" s="2"/>
      <c r="L1849" s="2"/>
      <c r="M1849" s="1"/>
    </row>
    <row r="1850" spans="1:13" x14ac:dyDescent="0.2">
      <c r="A1850" s="1"/>
      <c r="B1850" s="1"/>
      <c r="C1850" s="16"/>
      <c r="D1850" s="1"/>
      <c r="E1850" s="1"/>
      <c r="F1850" s="1"/>
      <c r="G1850" s="1"/>
      <c r="H1850" s="11"/>
      <c r="I1850" s="11"/>
      <c r="J1850" s="11"/>
      <c r="K1850" s="2"/>
      <c r="L1850" s="2"/>
      <c r="M1850" s="1"/>
    </row>
    <row r="1851" spans="1:13" x14ac:dyDescent="0.2">
      <c r="A1851" s="1"/>
      <c r="B1851" s="1"/>
      <c r="C1851" s="16"/>
      <c r="D1851" s="1"/>
      <c r="E1851" s="1"/>
      <c r="F1851" s="1"/>
      <c r="G1851" s="1"/>
      <c r="H1851" s="11"/>
      <c r="I1851" s="11"/>
      <c r="J1851" s="11"/>
      <c r="K1851" s="2"/>
      <c r="L1851" s="2"/>
      <c r="M1851" s="1"/>
    </row>
    <row r="1852" spans="1:13" x14ac:dyDescent="0.2">
      <c r="A1852" s="1"/>
      <c r="B1852" s="1"/>
      <c r="C1852" s="16"/>
      <c r="D1852" s="1"/>
      <c r="E1852" s="1"/>
      <c r="F1852" s="1"/>
      <c r="G1852" s="1"/>
      <c r="H1852" s="11"/>
      <c r="I1852" s="11"/>
      <c r="J1852" s="11"/>
      <c r="K1852" s="2"/>
      <c r="L1852" s="2"/>
      <c r="M1852" s="1"/>
    </row>
    <row r="1853" spans="1:13" x14ac:dyDescent="0.2">
      <c r="A1853" s="1"/>
      <c r="B1853" s="1"/>
      <c r="C1853" s="16"/>
      <c r="D1853" s="1"/>
      <c r="E1853" s="1"/>
      <c r="F1853" s="1"/>
      <c r="G1853" s="1"/>
      <c r="H1853" s="11"/>
      <c r="I1853" s="11"/>
      <c r="J1853" s="11"/>
      <c r="K1853" s="2"/>
      <c r="L1853" s="2"/>
      <c r="M1853" s="1"/>
    </row>
    <row r="1854" spans="1:13" x14ac:dyDescent="0.2">
      <c r="A1854" s="1"/>
      <c r="B1854" s="1"/>
      <c r="C1854" s="16"/>
      <c r="D1854" s="1"/>
      <c r="E1854" s="1"/>
      <c r="F1854" s="1"/>
      <c r="G1854" s="1"/>
      <c r="H1854" s="11"/>
      <c r="I1854" s="11"/>
      <c r="J1854" s="11"/>
      <c r="K1854" s="2"/>
      <c r="L1854" s="2"/>
      <c r="M1854" s="1"/>
    </row>
    <row r="1855" spans="1:13" x14ac:dyDescent="0.2">
      <c r="A1855" s="1"/>
      <c r="B1855" s="1"/>
      <c r="C1855" s="16"/>
      <c r="D1855" s="1"/>
      <c r="E1855" s="1"/>
      <c r="F1855" s="1"/>
      <c r="G1855" s="1"/>
      <c r="H1855" s="11"/>
      <c r="I1855" s="11"/>
      <c r="J1855" s="11"/>
      <c r="K1855" s="2"/>
      <c r="L1855" s="2"/>
      <c r="M1855" s="1"/>
    </row>
    <row r="1856" spans="1:13" x14ac:dyDescent="0.2">
      <c r="A1856" s="1"/>
      <c r="B1856" s="1"/>
      <c r="C1856" s="16"/>
      <c r="D1856" s="1"/>
      <c r="E1856" s="1"/>
      <c r="F1856" s="1"/>
      <c r="G1856" s="1"/>
      <c r="H1856" s="11"/>
      <c r="I1856" s="11"/>
      <c r="J1856" s="11"/>
      <c r="K1856" s="2"/>
      <c r="L1856" s="2"/>
      <c r="M1856" s="1"/>
    </row>
    <row r="1857" spans="1:13" x14ac:dyDescent="0.2">
      <c r="A1857" s="1"/>
      <c r="B1857" s="1"/>
      <c r="C1857" s="16"/>
      <c r="D1857" s="1"/>
      <c r="E1857" s="1"/>
      <c r="F1857" s="1"/>
      <c r="G1857" s="1"/>
      <c r="H1857" s="11"/>
      <c r="I1857" s="11"/>
      <c r="J1857" s="11"/>
      <c r="K1857" s="2"/>
      <c r="L1857" s="2"/>
      <c r="M1857" s="1"/>
    </row>
    <row r="1858" spans="1:13" x14ac:dyDescent="0.2">
      <c r="A1858" s="1"/>
      <c r="B1858" s="1"/>
      <c r="C1858" s="16"/>
      <c r="D1858" s="1"/>
      <c r="E1858" s="1"/>
      <c r="F1858" s="1"/>
      <c r="G1858" s="1"/>
      <c r="H1858" s="11"/>
      <c r="I1858" s="11"/>
      <c r="J1858" s="11"/>
      <c r="K1858" s="2"/>
      <c r="L1858" s="2"/>
      <c r="M1858" s="1"/>
    </row>
    <row r="1859" spans="1:13" x14ac:dyDescent="0.2">
      <c r="A1859" s="1"/>
      <c r="B1859" s="1"/>
      <c r="C1859" s="16"/>
      <c r="D1859" s="1"/>
      <c r="E1859" s="1"/>
      <c r="F1859" s="1"/>
      <c r="G1859" s="1"/>
      <c r="H1859" s="11"/>
      <c r="I1859" s="11"/>
      <c r="J1859" s="11"/>
      <c r="K1859" s="2"/>
      <c r="L1859" s="2"/>
      <c r="M1859" s="1"/>
    </row>
    <row r="1860" spans="1:13" x14ac:dyDescent="0.2">
      <c r="A1860" s="1"/>
      <c r="B1860" s="1"/>
      <c r="C1860" s="16"/>
      <c r="D1860" s="1"/>
      <c r="E1860" s="1"/>
      <c r="F1860" s="1"/>
      <c r="G1860" s="1"/>
      <c r="H1860" s="11"/>
      <c r="I1860" s="11"/>
      <c r="J1860" s="11"/>
      <c r="K1860" s="2"/>
      <c r="L1860" s="2"/>
      <c r="M1860" s="1"/>
    </row>
    <row r="1861" spans="1:13" x14ac:dyDescent="0.2">
      <c r="A1861" s="1"/>
      <c r="B1861" s="1"/>
      <c r="C1861" s="16"/>
      <c r="D1861" s="1"/>
      <c r="E1861" s="1"/>
      <c r="F1861" s="1"/>
      <c r="G1861" s="1"/>
      <c r="H1861" s="11"/>
      <c r="I1861" s="11"/>
      <c r="J1861" s="11"/>
      <c r="K1861" s="2"/>
      <c r="L1861" s="2"/>
      <c r="M1861" s="1"/>
    </row>
    <row r="1862" spans="1:13" x14ac:dyDescent="0.2">
      <c r="A1862" s="1"/>
      <c r="B1862" s="1"/>
      <c r="C1862" s="16"/>
      <c r="D1862" s="1"/>
      <c r="E1862" s="1"/>
      <c r="F1862" s="1"/>
      <c r="G1862" s="1"/>
      <c r="H1862" s="11"/>
      <c r="I1862" s="11"/>
      <c r="J1862" s="11"/>
      <c r="K1862" s="2"/>
      <c r="L1862" s="2"/>
      <c r="M1862" s="1"/>
    </row>
    <row r="1863" spans="1:13" x14ac:dyDescent="0.2">
      <c r="A1863" s="1"/>
      <c r="B1863" s="1"/>
      <c r="C1863" s="16"/>
      <c r="D1863" s="1"/>
      <c r="E1863" s="1"/>
      <c r="F1863" s="1"/>
      <c r="G1863" s="1"/>
      <c r="H1863" s="11"/>
      <c r="I1863" s="11"/>
      <c r="J1863" s="11"/>
      <c r="K1863" s="2"/>
      <c r="L1863" s="2"/>
      <c r="M1863" s="1"/>
    </row>
    <row r="1864" spans="1:13" x14ac:dyDescent="0.2">
      <c r="A1864" s="1"/>
      <c r="B1864" s="1"/>
      <c r="C1864" s="16"/>
      <c r="D1864" s="1"/>
      <c r="E1864" s="1"/>
      <c r="F1864" s="1"/>
      <c r="G1864" s="1"/>
      <c r="H1864" s="11"/>
      <c r="I1864" s="11"/>
      <c r="J1864" s="11"/>
      <c r="K1864" s="2"/>
      <c r="L1864" s="2"/>
      <c r="M1864" s="1"/>
    </row>
    <row r="1865" spans="1:13" x14ac:dyDescent="0.2">
      <c r="A1865" s="1"/>
      <c r="B1865" s="1"/>
      <c r="C1865" s="16"/>
      <c r="D1865" s="1"/>
      <c r="E1865" s="1"/>
      <c r="F1865" s="1"/>
      <c r="G1865" s="1"/>
      <c r="H1865" s="11"/>
      <c r="I1865" s="11"/>
      <c r="J1865" s="11"/>
      <c r="K1865" s="2"/>
      <c r="L1865" s="2"/>
      <c r="M1865" s="1"/>
    </row>
    <row r="1866" spans="1:13" x14ac:dyDescent="0.2">
      <c r="A1866" s="1"/>
      <c r="B1866" s="1"/>
      <c r="C1866" s="16"/>
      <c r="D1866" s="1"/>
      <c r="E1866" s="1"/>
      <c r="F1866" s="1"/>
      <c r="G1866" s="1"/>
      <c r="H1866" s="11"/>
      <c r="I1866" s="11"/>
      <c r="J1866" s="11"/>
      <c r="K1866" s="2"/>
      <c r="L1866" s="2"/>
      <c r="M1866" s="1"/>
    </row>
    <row r="1867" spans="1:13" x14ac:dyDescent="0.2">
      <c r="A1867" s="1"/>
      <c r="B1867" s="1"/>
      <c r="C1867" s="16"/>
      <c r="D1867" s="1"/>
      <c r="E1867" s="1"/>
      <c r="F1867" s="1"/>
      <c r="G1867" s="1"/>
      <c r="H1867" s="11"/>
      <c r="I1867" s="11"/>
      <c r="J1867" s="11"/>
      <c r="K1867" s="2"/>
      <c r="L1867" s="2"/>
      <c r="M1867" s="1"/>
    </row>
    <row r="1868" spans="1:13" x14ac:dyDescent="0.2">
      <c r="A1868" s="1"/>
      <c r="B1868" s="1"/>
      <c r="C1868" s="16"/>
      <c r="D1868" s="1"/>
      <c r="E1868" s="1"/>
      <c r="F1868" s="1"/>
      <c r="G1868" s="1"/>
      <c r="H1868" s="11"/>
      <c r="I1868" s="11"/>
      <c r="J1868" s="11"/>
      <c r="K1868" s="2"/>
      <c r="L1868" s="2"/>
      <c r="M1868" s="1"/>
    </row>
    <row r="1869" spans="1:13" x14ac:dyDescent="0.2">
      <c r="A1869" s="1"/>
      <c r="B1869" s="1"/>
      <c r="C1869" s="16"/>
      <c r="D1869" s="1"/>
      <c r="E1869" s="1"/>
      <c r="F1869" s="1"/>
      <c r="G1869" s="1"/>
      <c r="H1869" s="11"/>
      <c r="I1869" s="11"/>
      <c r="J1869" s="11"/>
      <c r="K1869" s="2"/>
      <c r="L1869" s="2"/>
      <c r="M1869" s="1"/>
    </row>
    <row r="1870" spans="1:13" x14ac:dyDescent="0.2">
      <c r="A1870" s="1"/>
      <c r="B1870" s="1"/>
      <c r="C1870" s="16"/>
      <c r="D1870" s="1"/>
      <c r="E1870" s="1"/>
      <c r="F1870" s="1"/>
      <c r="G1870" s="1"/>
      <c r="H1870" s="11"/>
      <c r="I1870" s="11"/>
      <c r="J1870" s="11"/>
      <c r="K1870" s="2"/>
      <c r="L1870" s="2"/>
      <c r="M1870" s="1"/>
    </row>
    <row r="1871" spans="1:13" x14ac:dyDescent="0.2">
      <c r="A1871" s="1"/>
      <c r="B1871" s="1"/>
      <c r="C1871" s="16"/>
      <c r="D1871" s="1"/>
      <c r="E1871" s="1"/>
      <c r="F1871" s="1"/>
      <c r="G1871" s="1"/>
      <c r="H1871" s="11"/>
      <c r="I1871" s="11"/>
      <c r="J1871" s="11"/>
      <c r="K1871" s="2"/>
      <c r="L1871" s="2"/>
      <c r="M1871" s="1"/>
    </row>
    <row r="1872" spans="1:13" x14ac:dyDescent="0.2">
      <c r="A1872" s="1"/>
      <c r="B1872" s="1"/>
      <c r="C1872" s="16"/>
      <c r="D1872" s="1"/>
      <c r="E1872" s="1"/>
      <c r="F1872" s="1"/>
      <c r="G1872" s="1"/>
      <c r="H1872" s="11"/>
      <c r="I1872" s="11"/>
      <c r="J1872" s="11"/>
      <c r="K1872" s="2"/>
      <c r="L1872" s="2"/>
      <c r="M1872" s="1"/>
    </row>
    <row r="1873" spans="1:13" x14ac:dyDescent="0.2">
      <c r="A1873" s="1"/>
      <c r="B1873" s="1"/>
      <c r="C1873" s="16"/>
      <c r="D1873" s="1"/>
      <c r="E1873" s="1"/>
      <c r="F1873" s="1"/>
      <c r="G1873" s="1"/>
      <c r="H1873" s="11"/>
      <c r="I1873" s="11"/>
      <c r="J1873" s="11"/>
      <c r="K1873" s="2"/>
      <c r="L1873" s="2"/>
      <c r="M1873" s="1"/>
    </row>
    <row r="1874" spans="1:13" x14ac:dyDescent="0.2">
      <c r="A1874" s="1"/>
      <c r="B1874" s="1"/>
      <c r="C1874" s="16"/>
      <c r="D1874" s="1"/>
      <c r="E1874" s="1"/>
      <c r="F1874" s="1"/>
      <c r="G1874" s="1"/>
      <c r="H1874" s="11"/>
      <c r="I1874" s="11"/>
      <c r="J1874" s="11"/>
      <c r="K1874" s="2"/>
      <c r="L1874" s="2"/>
      <c r="M1874" s="1"/>
    </row>
    <row r="1875" spans="1:13" x14ac:dyDescent="0.2">
      <c r="A1875" s="1"/>
      <c r="B1875" s="1"/>
      <c r="C1875" s="16"/>
      <c r="D1875" s="1"/>
      <c r="E1875" s="1"/>
      <c r="F1875" s="1"/>
      <c r="G1875" s="1"/>
      <c r="H1875" s="11"/>
      <c r="I1875" s="11"/>
      <c r="J1875" s="11"/>
      <c r="K1875" s="2"/>
      <c r="L1875" s="2"/>
      <c r="M1875" s="1"/>
    </row>
    <row r="1876" spans="1:13" x14ac:dyDescent="0.2">
      <c r="A1876" s="1"/>
      <c r="B1876" s="1"/>
      <c r="C1876" s="16"/>
      <c r="D1876" s="1"/>
      <c r="E1876" s="1"/>
      <c r="F1876" s="1"/>
      <c r="G1876" s="1"/>
      <c r="H1876" s="11"/>
      <c r="I1876" s="11"/>
      <c r="J1876" s="11"/>
      <c r="K1876" s="2"/>
      <c r="L1876" s="2"/>
      <c r="M1876" s="1"/>
    </row>
    <row r="1877" spans="1:13" x14ac:dyDescent="0.2">
      <c r="A1877" s="1"/>
      <c r="B1877" s="1"/>
      <c r="C1877" s="16"/>
      <c r="D1877" s="1"/>
      <c r="E1877" s="1"/>
      <c r="F1877" s="1"/>
      <c r="G1877" s="1"/>
      <c r="H1877" s="11"/>
      <c r="I1877" s="11"/>
      <c r="J1877" s="11"/>
      <c r="K1877" s="2"/>
      <c r="L1877" s="2"/>
      <c r="M1877" s="1"/>
    </row>
    <row r="1878" spans="1:13" x14ac:dyDescent="0.2">
      <c r="A1878" s="1"/>
      <c r="B1878" s="1"/>
      <c r="C1878" s="16"/>
      <c r="D1878" s="1"/>
      <c r="E1878" s="1"/>
      <c r="F1878" s="1"/>
      <c r="G1878" s="1"/>
      <c r="H1878" s="11"/>
      <c r="I1878" s="11"/>
      <c r="J1878" s="11"/>
      <c r="K1878" s="2"/>
      <c r="L1878" s="2"/>
      <c r="M1878" s="1"/>
    </row>
    <row r="1879" spans="1:13" x14ac:dyDescent="0.2">
      <c r="A1879" s="1"/>
      <c r="B1879" s="1"/>
      <c r="C1879" s="16"/>
      <c r="D1879" s="1"/>
      <c r="E1879" s="1"/>
      <c r="F1879" s="1"/>
      <c r="G1879" s="1"/>
      <c r="H1879" s="11"/>
      <c r="I1879" s="11"/>
      <c r="J1879" s="11"/>
      <c r="K1879" s="2"/>
      <c r="L1879" s="2"/>
      <c r="M1879" s="1"/>
    </row>
    <row r="1880" spans="1:13" x14ac:dyDescent="0.2">
      <c r="A1880" s="1"/>
      <c r="B1880" s="1"/>
      <c r="C1880" s="16"/>
      <c r="D1880" s="1"/>
      <c r="E1880" s="1"/>
      <c r="F1880" s="1"/>
      <c r="G1880" s="1"/>
      <c r="H1880" s="11"/>
      <c r="I1880" s="11"/>
      <c r="J1880" s="11"/>
      <c r="K1880" s="2"/>
      <c r="L1880" s="2"/>
      <c r="M1880" s="1"/>
    </row>
    <row r="1881" spans="1:13" x14ac:dyDescent="0.2">
      <c r="A1881" s="1"/>
      <c r="B1881" s="1"/>
      <c r="C1881" s="16"/>
      <c r="D1881" s="1"/>
      <c r="E1881" s="1"/>
      <c r="F1881" s="1"/>
      <c r="G1881" s="1"/>
      <c r="H1881" s="11"/>
      <c r="I1881" s="11"/>
      <c r="J1881" s="11"/>
      <c r="K1881" s="2"/>
      <c r="L1881" s="2"/>
      <c r="M1881" s="1"/>
    </row>
    <row r="1882" spans="1:13" x14ac:dyDescent="0.2">
      <c r="A1882" s="1"/>
      <c r="B1882" s="1"/>
      <c r="C1882" s="16"/>
      <c r="D1882" s="1"/>
      <c r="E1882" s="1"/>
      <c r="F1882" s="1"/>
      <c r="G1882" s="1"/>
      <c r="H1882" s="11"/>
      <c r="I1882" s="11"/>
      <c r="J1882" s="11"/>
      <c r="K1882" s="2"/>
      <c r="L1882" s="2"/>
      <c r="M1882" s="1"/>
    </row>
    <row r="1883" spans="1:13" x14ac:dyDescent="0.2">
      <c r="A1883" s="1"/>
      <c r="B1883" s="1"/>
      <c r="C1883" s="16"/>
      <c r="D1883" s="1"/>
      <c r="E1883" s="1"/>
      <c r="F1883" s="1"/>
      <c r="G1883" s="1"/>
      <c r="H1883" s="11"/>
      <c r="I1883" s="11"/>
      <c r="J1883" s="11"/>
      <c r="K1883" s="2"/>
      <c r="L1883" s="2"/>
      <c r="M1883" s="1"/>
    </row>
    <row r="1884" spans="1:13" x14ac:dyDescent="0.2">
      <c r="A1884" s="1"/>
      <c r="B1884" s="1"/>
      <c r="C1884" s="16"/>
      <c r="D1884" s="1"/>
      <c r="E1884" s="1"/>
      <c r="F1884" s="1"/>
      <c r="G1884" s="1"/>
      <c r="H1884" s="11"/>
      <c r="I1884" s="11"/>
      <c r="J1884" s="11"/>
      <c r="K1884" s="2"/>
      <c r="L1884" s="2"/>
      <c r="M1884" s="1"/>
    </row>
    <row r="1885" spans="1:13" x14ac:dyDescent="0.2">
      <c r="A1885" s="1"/>
      <c r="B1885" s="1"/>
      <c r="C1885" s="16"/>
      <c r="D1885" s="1"/>
      <c r="E1885" s="1"/>
      <c r="F1885" s="1"/>
      <c r="G1885" s="1"/>
      <c r="H1885" s="11"/>
      <c r="I1885" s="11"/>
      <c r="J1885" s="11"/>
      <c r="K1885" s="2"/>
      <c r="L1885" s="2"/>
      <c r="M1885" s="1"/>
    </row>
    <row r="1886" spans="1:13" x14ac:dyDescent="0.2">
      <c r="A1886" s="1"/>
      <c r="B1886" s="1"/>
      <c r="C1886" s="16"/>
      <c r="D1886" s="1"/>
      <c r="E1886" s="1"/>
      <c r="F1886" s="1"/>
      <c r="G1886" s="1"/>
      <c r="H1886" s="11"/>
      <c r="I1886" s="11"/>
      <c r="J1886" s="11"/>
      <c r="K1886" s="2"/>
      <c r="L1886" s="2"/>
      <c r="M1886" s="1"/>
    </row>
    <row r="1887" spans="1:13" x14ac:dyDescent="0.2">
      <c r="A1887" s="1"/>
      <c r="B1887" s="1"/>
      <c r="C1887" s="16"/>
      <c r="D1887" s="1"/>
      <c r="E1887" s="1"/>
      <c r="F1887" s="1"/>
      <c r="G1887" s="1"/>
      <c r="H1887" s="11"/>
      <c r="I1887" s="11"/>
      <c r="J1887" s="11"/>
      <c r="K1887" s="2"/>
      <c r="L1887" s="2"/>
      <c r="M1887" s="1"/>
    </row>
    <row r="1888" spans="1:13" x14ac:dyDescent="0.2">
      <c r="A1888" s="1"/>
      <c r="B1888" s="1"/>
      <c r="C1888" s="16"/>
      <c r="D1888" s="1"/>
      <c r="E1888" s="1"/>
      <c r="F1888" s="1"/>
      <c r="G1888" s="1"/>
      <c r="H1888" s="11"/>
      <c r="I1888" s="11"/>
      <c r="J1888" s="11"/>
      <c r="K1888" s="2"/>
      <c r="L1888" s="2"/>
      <c r="M1888" s="1"/>
    </row>
    <row r="1889" spans="1:13" x14ac:dyDescent="0.2">
      <c r="A1889" s="1"/>
      <c r="B1889" s="1"/>
      <c r="C1889" s="16"/>
      <c r="D1889" s="1"/>
      <c r="E1889" s="1"/>
      <c r="F1889" s="1"/>
      <c r="G1889" s="1"/>
      <c r="H1889" s="11"/>
      <c r="I1889" s="11"/>
      <c r="J1889" s="11"/>
      <c r="K1889" s="2"/>
      <c r="L1889" s="2"/>
      <c r="M1889" s="1"/>
    </row>
    <row r="1890" spans="1:13" x14ac:dyDescent="0.2">
      <c r="A1890" s="1"/>
      <c r="B1890" s="1"/>
      <c r="C1890" s="16"/>
      <c r="D1890" s="1"/>
      <c r="E1890" s="1"/>
      <c r="F1890" s="1"/>
      <c r="G1890" s="1"/>
      <c r="H1890" s="11"/>
      <c r="I1890" s="11"/>
      <c r="J1890" s="11"/>
      <c r="K1890" s="2"/>
      <c r="L1890" s="2"/>
      <c r="M1890" s="1"/>
    </row>
    <row r="1891" spans="1:13" x14ac:dyDescent="0.2">
      <c r="A1891" s="1"/>
      <c r="B1891" s="1"/>
      <c r="C1891" s="16"/>
      <c r="D1891" s="1"/>
      <c r="E1891" s="1"/>
      <c r="F1891" s="1"/>
      <c r="G1891" s="1"/>
      <c r="H1891" s="11"/>
      <c r="I1891" s="11"/>
      <c r="J1891" s="11"/>
      <c r="K1891" s="2"/>
      <c r="L1891" s="2"/>
      <c r="M1891" s="1"/>
    </row>
    <row r="1892" spans="1:13" x14ac:dyDescent="0.2">
      <c r="A1892" s="1"/>
      <c r="B1892" s="1"/>
      <c r="C1892" s="16"/>
      <c r="D1892" s="1"/>
      <c r="E1892" s="1"/>
      <c r="F1892" s="1"/>
      <c r="G1892" s="1"/>
      <c r="H1892" s="11"/>
      <c r="I1892" s="11"/>
      <c r="J1892" s="11"/>
      <c r="K1892" s="2"/>
      <c r="L1892" s="2"/>
      <c r="M1892" s="1"/>
    </row>
    <row r="1893" spans="1:13" x14ac:dyDescent="0.2">
      <c r="A1893" s="1"/>
      <c r="B1893" s="1"/>
      <c r="C1893" s="16"/>
      <c r="D1893" s="1"/>
      <c r="E1893" s="1"/>
      <c r="F1893" s="1"/>
      <c r="G1893" s="1"/>
      <c r="H1893" s="11"/>
      <c r="I1893" s="11"/>
      <c r="J1893" s="11"/>
      <c r="K1893" s="2"/>
      <c r="L1893" s="2"/>
      <c r="M1893" s="1"/>
    </row>
    <row r="1894" spans="1:13" x14ac:dyDescent="0.2">
      <c r="A1894" s="1"/>
      <c r="B1894" s="1"/>
      <c r="C1894" s="16"/>
      <c r="D1894" s="1"/>
      <c r="E1894" s="1"/>
      <c r="F1894" s="1"/>
      <c r="G1894" s="1"/>
      <c r="H1894" s="11"/>
      <c r="I1894" s="11"/>
      <c r="J1894" s="11"/>
      <c r="K1894" s="2"/>
      <c r="L1894" s="2"/>
      <c r="M1894" s="1"/>
    </row>
    <row r="1895" spans="1:13" x14ac:dyDescent="0.2">
      <c r="A1895" s="1"/>
      <c r="B1895" s="1"/>
      <c r="C1895" s="16"/>
      <c r="D1895" s="1"/>
      <c r="E1895" s="1"/>
      <c r="F1895" s="1"/>
      <c r="G1895" s="1"/>
      <c r="H1895" s="11"/>
      <c r="I1895" s="11"/>
      <c r="J1895" s="11"/>
      <c r="K1895" s="2"/>
      <c r="L1895" s="2"/>
      <c r="M1895" s="1"/>
    </row>
    <row r="1896" spans="1:13" x14ac:dyDescent="0.2">
      <c r="A1896" s="1"/>
      <c r="B1896" s="1"/>
      <c r="C1896" s="16"/>
      <c r="D1896" s="1"/>
      <c r="E1896" s="1"/>
      <c r="F1896" s="1"/>
      <c r="G1896" s="1"/>
      <c r="H1896" s="11"/>
      <c r="I1896" s="11"/>
      <c r="J1896" s="11"/>
      <c r="K1896" s="2"/>
      <c r="L1896" s="2"/>
      <c r="M1896" s="1"/>
    </row>
    <row r="1897" spans="1:13" x14ac:dyDescent="0.2">
      <c r="A1897" s="1"/>
      <c r="B1897" s="1"/>
      <c r="C1897" s="16"/>
      <c r="D1897" s="1"/>
      <c r="E1897" s="1"/>
      <c r="F1897" s="1"/>
      <c r="G1897" s="1"/>
      <c r="H1897" s="11"/>
      <c r="I1897" s="11"/>
      <c r="J1897" s="11"/>
      <c r="K1897" s="2"/>
      <c r="L1897" s="2"/>
      <c r="M1897" s="1"/>
    </row>
    <row r="1898" spans="1:13" x14ac:dyDescent="0.2">
      <c r="A1898" s="1"/>
      <c r="B1898" s="1"/>
      <c r="C1898" s="16"/>
      <c r="D1898" s="1"/>
      <c r="E1898" s="1"/>
      <c r="F1898" s="1"/>
      <c r="G1898" s="1"/>
      <c r="H1898" s="11"/>
      <c r="I1898" s="11"/>
      <c r="J1898" s="11"/>
      <c r="K1898" s="2"/>
      <c r="L1898" s="2"/>
      <c r="M1898" s="1"/>
    </row>
    <row r="1899" spans="1:13" x14ac:dyDescent="0.2">
      <c r="A1899" s="1"/>
      <c r="B1899" s="1"/>
      <c r="C1899" s="16"/>
      <c r="D1899" s="1"/>
      <c r="E1899" s="1"/>
      <c r="F1899" s="1"/>
      <c r="G1899" s="1"/>
      <c r="H1899" s="11"/>
      <c r="I1899" s="11"/>
      <c r="J1899" s="11"/>
      <c r="K1899" s="2"/>
      <c r="L1899" s="2"/>
      <c r="M1899" s="1"/>
    </row>
    <row r="1900" spans="1:13" x14ac:dyDescent="0.2">
      <c r="A1900" s="1"/>
      <c r="B1900" s="1"/>
      <c r="C1900" s="16"/>
      <c r="D1900" s="1"/>
      <c r="E1900" s="1"/>
      <c r="F1900" s="1"/>
      <c r="G1900" s="1"/>
      <c r="H1900" s="11"/>
      <c r="I1900" s="11"/>
      <c r="J1900" s="11"/>
      <c r="K1900" s="2"/>
      <c r="L1900" s="2"/>
      <c r="M1900" s="1"/>
    </row>
    <row r="1901" spans="1:13" x14ac:dyDescent="0.2">
      <c r="A1901" s="1"/>
      <c r="B1901" s="1"/>
      <c r="C1901" s="16"/>
      <c r="D1901" s="1"/>
      <c r="E1901" s="1"/>
      <c r="F1901" s="1"/>
      <c r="G1901" s="1"/>
      <c r="H1901" s="11"/>
      <c r="I1901" s="11"/>
      <c r="J1901" s="11"/>
      <c r="K1901" s="2"/>
      <c r="L1901" s="2"/>
      <c r="M1901" s="1"/>
    </row>
    <row r="1902" spans="1:13" x14ac:dyDescent="0.2">
      <c r="A1902" s="1"/>
      <c r="B1902" s="1"/>
      <c r="C1902" s="16"/>
      <c r="D1902" s="1"/>
      <c r="E1902" s="1"/>
      <c r="F1902" s="1"/>
      <c r="G1902" s="1"/>
      <c r="H1902" s="11"/>
      <c r="I1902" s="11"/>
      <c r="J1902" s="11"/>
      <c r="K1902" s="2"/>
      <c r="L1902" s="2"/>
      <c r="M1902" s="1"/>
    </row>
    <row r="1903" spans="1:13" x14ac:dyDescent="0.2">
      <c r="A1903" s="1"/>
      <c r="B1903" s="1"/>
      <c r="C1903" s="16"/>
      <c r="D1903" s="1"/>
      <c r="E1903" s="1"/>
      <c r="F1903" s="1"/>
      <c r="G1903" s="1"/>
      <c r="H1903" s="11"/>
      <c r="I1903" s="11"/>
      <c r="J1903" s="11"/>
      <c r="K1903" s="2"/>
      <c r="L1903" s="2"/>
      <c r="M1903" s="1"/>
    </row>
    <row r="1904" spans="1:13" x14ac:dyDescent="0.2">
      <c r="A1904" s="1"/>
      <c r="B1904" s="1"/>
      <c r="C1904" s="16"/>
      <c r="D1904" s="1"/>
      <c r="E1904" s="1"/>
      <c r="F1904" s="1"/>
      <c r="G1904" s="1"/>
      <c r="H1904" s="11"/>
      <c r="I1904" s="11"/>
      <c r="J1904" s="11"/>
      <c r="K1904" s="2"/>
      <c r="L1904" s="2"/>
      <c r="M1904" s="1"/>
    </row>
    <row r="1905" spans="1:13" x14ac:dyDescent="0.2">
      <c r="A1905" s="1"/>
      <c r="B1905" s="1"/>
      <c r="C1905" s="16"/>
      <c r="D1905" s="1"/>
      <c r="E1905" s="1"/>
      <c r="F1905" s="1"/>
      <c r="G1905" s="1"/>
      <c r="H1905" s="11"/>
      <c r="I1905" s="11"/>
      <c r="J1905" s="11"/>
      <c r="K1905" s="2"/>
      <c r="L1905" s="2"/>
      <c r="M1905" s="1"/>
    </row>
    <row r="1906" spans="1:13" x14ac:dyDescent="0.2">
      <c r="A1906" s="1"/>
      <c r="B1906" s="1"/>
      <c r="C1906" s="16"/>
      <c r="D1906" s="1"/>
      <c r="E1906" s="1"/>
      <c r="F1906" s="1"/>
      <c r="G1906" s="1"/>
      <c r="H1906" s="11"/>
      <c r="I1906" s="11"/>
      <c r="J1906" s="11"/>
      <c r="K1906" s="2"/>
      <c r="L1906" s="2"/>
      <c r="M1906" s="1"/>
    </row>
    <row r="1907" spans="1:13" x14ac:dyDescent="0.2">
      <c r="A1907" s="1"/>
      <c r="B1907" s="1"/>
      <c r="C1907" s="16"/>
      <c r="D1907" s="1"/>
      <c r="E1907" s="1"/>
      <c r="F1907" s="1"/>
      <c r="G1907" s="1"/>
      <c r="H1907" s="11"/>
      <c r="I1907" s="11"/>
      <c r="J1907" s="11"/>
      <c r="K1907" s="2"/>
      <c r="L1907" s="2"/>
      <c r="M1907" s="1"/>
    </row>
    <row r="1908" spans="1:13" x14ac:dyDescent="0.2">
      <c r="A1908" s="1"/>
      <c r="B1908" s="1"/>
      <c r="C1908" s="16"/>
      <c r="D1908" s="1"/>
      <c r="E1908" s="1"/>
      <c r="F1908" s="1"/>
      <c r="G1908" s="1"/>
      <c r="H1908" s="11"/>
      <c r="I1908" s="11"/>
      <c r="J1908" s="11"/>
      <c r="K1908" s="2"/>
      <c r="L1908" s="2"/>
      <c r="M1908" s="1"/>
    </row>
    <row r="1909" spans="1:13" x14ac:dyDescent="0.2">
      <c r="A1909" s="1"/>
      <c r="B1909" s="1"/>
      <c r="C1909" s="16"/>
      <c r="D1909" s="1"/>
      <c r="E1909" s="1"/>
      <c r="F1909" s="1"/>
      <c r="G1909" s="1"/>
      <c r="H1909" s="11"/>
      <c r="I1909" s="11"/>
      <c r="J1909" s="11"/>
      <c r="K1909" s="2"/>
      <c r="L1909" s="2"/>
      <c r="M1909" s="1"/>
    </row>
    <row r="1910" spans="1:13" x14ac:dyDescent="0.2">
      <c r="A1910" s="1"/>
      <c r="B1910" s="1"/>
      <c r="C1910" s="16"/>
      <c r="D1910" s="1"/>
      <c r="E1910" s="1"/>
      <c r="F1910" s="1"/>
      <c r="G1910" s="1"/>
      <c r="H1910" s="11"/>
      <c r="I1910" s="11"/>
      <c r="J1910" s="11"/>
      <c r="K1910" s="2"/>
      <c r="L1910" s="2"/>
      <c r="M1910" s="1"/>
    </row>
    <row r="1911" spans="1:13" x14ac:dyDescent="0.2">
      <c r="A1911" s="1"/>
      <c r="B1911" s="1"/>
      <c r="C1911" s="16"/>
      <c r="D1911" s="1"/>
      <c r="E1911" s="1"/>
      <c r="F1911" s="1"/>
      <c r="G1911" s="1"/>
      <c r="H1911" s="11"/>
      <c r="I1911" s="11"/>
      <c r="J1911" s="11"/>
      <c r="K1911" s="2"/>
      <c r="L1911" s="2"/>
      <c r="M1911" s="1"/>
    </row>
    <row r="1912" spans="1:13" x14ac:dyDescent="0.2">
      <c r="A1912" s="1"/>
      <c r="B1912" s="1"/>
      <c r="C1912" s="16"/>
      <c r="D1912" s="1"/>
      <c r="E1912" s="1"/>
      <c r="F1912" s="1"/>
      <c r="G1912" s="1"/>
      <c r="H1912" s="11"/>
      <c r="I1912" s="11"/>
      <c r="J1912" s="11"/>
      <c r="K1912" s="2"/>
      <c r="L1912" s="2"/>
      <c r="M1912" s="1"/>
    </row>
    <row r="1913" spans="1:13" x14ac:dyDescent="0.2">
      <c r="A1913" s="1"/>
      <c r="B1913" s="1"/>
      <c r="C1913" s="16"/>
      <c r="D1913" s="1"/>
      <c r="E1913" s="1"/>
      <c r="F1913" s="1"/>
      <c r="G1913" s="1"/>
      <c r="H1913" s="11"/>
      <c r="I1913" s="11"/>
      <c r="J1913" s="11"/>
      <c r="K1913" s="2"/>
      <c r="L1913" s="2"/>
      <c r="M1913" s="1"/>
    </row>
    <row r="1914" spans="1:13" x14ac:dyDescent="0.2">
      <c r="A1914" s="1"/>
      <c r="B1914" s="1"/>
      <c r="C1914" s="16"/>
      <c r="D1914" s="1"/>
      <c r="E1914" s="1"/>
      <c r="F1914" s="1"/>
      <c r="G1914" s="1"/>
      <c r="H1914" s="11"/>
      <c r="I1914" s="11"/>
      <c r="J1914" s="11"/>
      <c r="K1914" s="2"/>
      <c r="L1914" s="2"/>
      <c r="M1914" s="1"/>
    </row>
    <row r="1915" spans="1:13" x14ac:dyDescent="0.2">
      <c r="A1915" s="1"/>
      <c r="B1915" s="1"/>
      <c r="C1915" s="16"/>
      <c r="D1915" s="1"/>
      <c r="E1915" s="1"/>
      <c r="F1915" s="1"/>
      <c r="G1915" s="1"/>
      <c r="H1915" s="11"/>
      <c r="I1915" s="11"/>
      <c r="J1915" s="11"/>
      <c r="K1915" s="2"/>
      <c r="L1915" s="2"/>
      <c r="M1915" s="1"/>
    </row>
    <row r="1916" spans="1:13" x14ac:dyDescent="0.2">
      <c r="A1916" s="1"/>
      <c r="B1916" s="1"/>
      <c r="C1916" s="16"/>
      <c r="D1916" s="1"/>
      <c r="E1916" s="1"/>
      <c r="F1916" s="1"/>
      <c r="G1916" s="1"/>
      <c r="H1916" s="11"/>
      <c r="I1916" s="11"/>
      <c r="J1916" s="11"/>
      <c r="K1916" s="2"/>
      <c r="L1916" s="2"/>
      <c r="M1916" s="1"/>
    </row>
    <row r="1917" spans="1:13" x14ac:dyDescent="0.2">
      <c r="A1917" s="1"/>
      <c r="B1917" s="1"/>
      <c r="C1917" s="16"/>
      <c r="D1917" s="1"/>
      <c r="E1917" s="1"/>
      <c r="F1917" s="1"/>
      <c r="G1917" s="1"/>
      <c r="H1917" s="11"/>
      <c r="I1917" s="11"/>
      <c r="J1917" s="11"/>
      <c r="K1917" s="2"/>
      <c r="L1917" s="2"/>
      <c r="M1917" s="1"/>
    </row>
    <row r="1918" spans="1:13" x14ac:dyDescent="0.2">
      <c r="A1918" s="1"/>
      <c r="B1918" s="1"/>
      <c r="C1918" s="16"/>
      <c r="D1918" s="1"/>
      <c r="E1918" s="1"/>
      <c r="F1918" s="1"/>
      <c r="G1918" s="1"/>
      <c r="H1918" s="11"/>
      <c r="I1918" s="11"/>
      <c r="J1918" s="11"/>
      <c r="K1918" s="2"/>
      <c r="L1918" s="2"/>
      <c r="M1918" s="1"/>
    </row>
    <row r="1919" spans="1:13" x14ac:dyDescent="0.2">
      <c r="A1919" s="1"/>
      <c r="B1919" s="1"/>
      <c r="C1919" s="16"/>
      <c r="D1919" s="1"/>
      <c r="E1919" s="1"/>
      <c r="F1919" s="1"/>
      <c r="G1919" s="1"/>
      <c r="H1919" s="11"/>
      <c r="I1919" s="11"/>
      <c r="J1919" s="11"/>
      <c r="K1919" s="2"/>
      <c r="L1919" s="2"/>
      <c r="M1919" s="1"/>
    </row>
    <row r="1920" spans="1:13" x14ac:dyDescent="0.2">
      <c r="A1920" s="1"/>
      <c r="B1920" s="1"/>
      <c r="C1920" s="16"/>
      <c r="D1920" s="1"/>
      <c r="E1920" s="1"/>
      <c r="F1920" s="1"/>
      <c r="G1920" s="1"/>
      <c r="H1920" s="11"/>
      <c r="I1920" s="11"/>
      <c r="J1920" s="11"/>
      <c r="K1920" s="2"/>
      <c r="L1920" s="2"/>
      <c r="M1920" s="1"/>
    </row>
    <row r="1921" spans="1:13" x14ac:dyDescent="0.2">
      <c r="A1921" s="1"/>
      <c r="B1921" s="1"/>
      <c r="C1921" s="16"/>
      <c r="D1921" s="1"/>
      <c r="E1921" s="1"/>
      <c r="F1921" s="1"/>
      <c r="G1921" s="1"/>
      <c r="H1921" s="11"/>
      <c r="I1921" s="11"/>
      <c r="J1921" s="11"/>
      <c r="K1921" s="2"/>
      <c r="L1921" s="2"/>
      <c r="M1921" s="1"/>
    </row>
    <row r="1922" spans="1:13" x14ac:dyDescent="0.2">
      <c r="A1922" s="1"/>
      <c r="B1922" s="1"/>
      <c r="C1922" s="16"/>
      <c r="D1922" s="1"/>
      <c r="E1922" s="1"/>
      <c r="F1922" s="1"/>
      <c r="G1922" s="1"/>
      <c r="H1922" s="11"/>
      <c r="I1922" s="11"/>
      <c r="J1922" s="11"/>
      <c r="K1922" s="2"/>
      <c r="L1922" s="2"/>
      <c r="M1922" s="1"/>
    </row>
    <row r="1923" spans="1:13" x14ac:dyDescent="0.2">
      <c r="A1923" s="1"/>
      <c r="B1923" s="1"/>
      <c r="C1923" s="16"/>
      <c r="D1923" s="1"/>
      <c r="E1923" s="1"/>
      <c r="F1923" s="1"/>
      <c r="G1923" s="1"/>
      <c r="H1923" s="11"/>
      <c r="I1923" s="11"/>
      <c r="J1923" s="11"/>
      <c r="K1923" s="2"/>
      <c r="L1923" s="2"/>
      <c r="M1923" s="1"/>
    </row>
    <row r="1924" spans="1:13" x14ac:dyDescent="0.2">
      <c r="A1924" s="1"/>
      <c r="B1924" s="1"/>
      <c r="C1924" s="16"/>
      <c r="D1924" s="1"/>
      <c r="E1924" s="1"/>
      <c r="F1924" s="1"/>
      <c r="G1924" s="1"/>
      <c r="H1924" s="11"/>
      <c r="I1924" s="11"/>
      <c r="J1924" s="11"/>
      <c r="K1924" s="2"/>
      <c r="L1924" s="2"/>
      <c r="M1924" s="1"/>
    </row>
    <row r="1925" spans="1:13" x14ac:dyDescent="0.2">
      <c r="A1925" s="1"/>
      <c r="B1925" s="1"/>
      <c r="C1925" s="16"/>
      <c r="D1925" s="1"/>
      <c r="E1925" s="1"/>
      <c r="F1925" s="1"/>
      <c r="G1925" s="1"/>
      <c r="H1925" s="11"/>
      <c r="I1925" s="11"/>
      <c r="J1925" s="11"/>
      <c r="K1925" s="2"/>
      <c r="L1925" s="2"/>
      <c r="M1925" s="1"/>
    </row>
    <row r="1926" spans="1:13" x14ac:dyDescent="0.2">
      <c r="A1926" s="1"/>
      <c r="B1926" s="1"/>
      <c r="C1926" s="16"/>
      <c r="D1926" s="1"/>
      <c r="E1926" s="1"/>
      <c r="F1926" s="1"/>
      <c r="G1926" s="1"/>
      <c r="H1926" s="11"/>
      <c r="I1926" s="11"/>
      <c r="J1926" s="11"/>
      <c r="K1926" s="2"/>
      <c r="L1926" s="2"/>
      <c r="M1926" s="1"/>
    </row>
    <row r="1927" spans="1:13" x14ac:dyDescent="0.2">
      <c r="A1927" s="1"/>
      <c r="B1927" s="1"/>
      <c r="C1927" s="16"/>
      <c r="D1927" s="1"/>
      <c r="E1927" s="1"/>
      <c r="F1927" s="1"/>
      <c r="G1927" s="1"/>
      <c r="H1927" s="11"/>
      <c r="I1927" s="11"/>
      <c r="J1927" s="11"/>
      <c r="K1927" s="2"/>
      <c r="L1927" s="2"/>
      <c r="M1927" s="1"/>
    </row>
    <row r="1928" spans="1:13" x14ac:dyDescent="0.2">
      <c r="A1928" s="1"/>
      <c r="B1928" s="1"/>
      <c r="C1928" s="16"/>
      <c r="D1928" s="1"/>
      <c r="E1928" s="1"/>
      <c r="F1928" s="1"/>
      <c r="G1928" s="1"/>
      <c r="H1928" s="11"/>
      <c r="I1928" s="11"/>
      <c r="J1928" s="11"/>
      <c r="K1928" s="2"/>
      <c r="L1928" s="2"/>
      <c r="M1928" s="1"/>
    </row>
    <row r="1929" spans="1:13" x14ac:dyDescent="0.2">
      <c r="A1929" s="1"/>
      <c r="B1929" s="1"/>
      <c r="C1929" s="16"/>
      <c r="D1929" s="1"/>
      <c r="E1929" s="1"/>
      <c r="F1929" s="1"/>
      <c r="G1929" s="1"/>
      <c r="H1929" s="11"/>
      <c r="I1929" s="11"/>
      <c r="J1929" s="11"/>
      <c r="K1929" s="2"/>
      <c r="L1929" s="2"/>
      <c r="M1929" s="1"/>
    </row>
    <row r="1930" spans="1:13" x14ac:dyDescent="0.2">
      <c r="A1930" s="1"/>
      <c r="B1930" s="1"/>
      <c r="C1930" s="16"/>
      <c r="D1930" s="1"/>
      <c r="E1930" s="1"/>
      <c r="F1930" s="1"/>
      <c r="G1930" s="1"/>
      <c r="H1930" s="11"/>
      <c r="I1930" s="11"/>
      <c r="J1930" s="11"/>
      <c r="K1930" s="2"/>
      <c r="L1930" s="2"/>
      <c r="M1930" s="1"/>
    </row>
    <row r="1931" spans="1:13" x14ac:dyDescent="0.2">
      <c r="A1931" s="1"/>
      <c r="B1931" s="1"/>
      <c r="C1931" s="16"/>
      <c r="D1931" s="1"/>
      <c r="E1931" s="1"/>
      <c r="F1931" s="1"/>
      <c r="G1931" s="1"/>
      <c r="H1931" s="11"/>
      <c r="I1931" s="11"/>
      <c r="J1931" s="11"/>
      <c r="K1931" s="2"/>
      <c r="L1931" s="2"/>
      <c r="M1931" s="1"/>
    </row>
    <row r="1932" spans="1:13" x14ac:dyDescent="0.2">
      <c r="A1932" s="1"/>
      <c r="B1932" s="1"/>
      <c r="C1932" s="16"/>
      <c r="D1932" s="1"/>
      <c r="E1932" s="1"/>
      <c r="F1932" s="1"/>
      <c r="G1932" s="1"/>
      <c r="H1932" s="11"/>
      <c r="I1932" s="11"/>
      <c r="J1932" s="11"/>
      <c r="K1932" s="2"/>
      <c r="L1932" s="2"/>
      <c r="M1932" s="1"/>
    </row>
    <row r="1933" spans="1:13" x14ac:dyDescent="0.2">
      <c r="A1933" s="1"/>
      <c r="B1933" s="1"/>
      <c r="C1933" s="16"/>
      <c r="D1933" s="1"/>
      <c r="E1933" s="1"/>
      <c r="F1933" s="1"/>
      <c r="G1933" s="1"/>
      <c r="H1933" s="11"/>
      <c r="I1933" s="11"/>
      <c r="J1933" s="11"/>
      <c r="K1933" s="2"/>
      <c r="L1933" s="2"/>
      <c r="M1933" s="1"/>
    </row>
    <row r="1934" spans="1:13" x14ac:dyDescent="0.2">
      <c r="A1934" s="1"/>
      <c r="B1934" s="1"/>
      <c r="C1934" s="16"/>
      <c r="D1934" s="1"/>
      <c r="E1934" s="1"/>
      <c r="F1934" s="1"/>
      <c r="G1934" s="1"/>
      <c r="H1934" s="11"/>
      <c r="I1934" s="11"/>
      <c r="J1934" s="11"/>
      <c r="K1934" s="2"/>
      <c r="L1934" s="2"/>
      <c r="M1934" s="1"/>
    </row>
    <row r="1935" spans="1:13" x14ac:dyDescent="0.2">
      <c r="A1935" s="1"/>
      <c r="B1935" s="1"/>
      <c r="C1935" s="16"/>
      <c r="D1935" s="1"/>
      <c r="E1935" s="1"/>
      <c r="F1935" s="1"/>
      <c r="G1935" s="1"/>
      <c r="H1935" s="11"/>
      <c r="I1935" s="11"/>
      <c r="J1935" s="11"/>
      <c r="K1935" s="2"/>
      <c r="L1935" s="2"/>
      <c r="M1935" s="1"/>
    </row>
    <row r="1936" spans="1:13" x14ac:dyDescent="0.2">
      <c r="A1936" s="1"/>
      <c r="B1936" s="1"/>
      <c r="C1936" s="16"/>
      <c r="D1936" s="1"/>
      <c r="E1936" s="1"/>
      <c r="F1936" s="1"/>
      <c r="G1936" s="1"/>
      <c r="H1936" s="11"/>
      <c r="I1936" s="11"/>
      <c r="J1936" s="11"/>
      <c r="K1936" s="2"/>
      <c r="L1936" s="2"/>
      <c r="M1936" s="1"/>
    </row>
    <row r="1937" spans="1:13" x14ac:dyDescent="0.2">
      <c r="A1937" s="1"/>
      <c r="B1937" s="1"/>
      <c r="C1937" s="16"/>
      <c r="D1937" s="1"/>
      <c r="E1937" s="1"/>
      <c r="F1937" s="1"/>
      <c r="G1937" s="1"/>
      <c r="H1937" s="11"/>
      <c r="I1937" s="11"/>
      <c r="J1937" s="11"/>
      <c r="K1937" s="2"/>
      <c r="L1937" s="2"/>
      <c r="M1937" s="1"/>
    </row>
    <row r="1938" spans="1:13" x14ac:dyDescent="0.2">
      <c r="A1938" s="1"/>
      <c r="B1938" s="1"/>
      <c r="C1938" s="16"/>
      <c r="D1938" s="1"/>
      <c r="E1938" s="1"/>
      <c r="F1938" s="1"/>
      <c r="G1938" s="1"/>
      <c r="H1938" s="11"/>
      <c r="I1938" s="11"/>
      <c r="J1938" s="11"/>
      <c r="K1938" s="2"/>
      <c r="L1938" s="2"/>
      <c r="M1938" s="1"/>
    </row>
    <row r="1939" spans="1:13" x14ac:dyDescent="0.2">
      <c r="A1939" s="1"/>
      <c r="B1939" s="1"/>
      <c r="C1939" s="16"/>
      <c r="D1939" s="1"/>
      <c r="E1939" s="1"/>
      <c r="F1939" s="1"/>
      <c r="G1939" s="1"/>
      <c r="H1939" s="11"/>
      <c r="I1939" s="11"/>
      <c r="J1939" s="11"/>
      <c r="K1939" s="2"/>
      <c r="L1939" s="2"/>
      <c r="M1939" s="1"/>
    </row>
    <row r="1940" spans="1:13" x14ac:dyDescent="0.2">
      <c r="A1940" s="1"/>
      <c r="B1940" s="1"/>
      <c r="C1940" s="16"/>
      <c r="D1940" s="1"/>
      <c r="E1940" s="1"/>
      <c r="F1940" s="1"/>
      <c r="G1940" s="1"/>
      <c r="H1940" s="11"/>
      <c r="I1940" s="11"/>
      <c r="J1940" s="11"/>
      <c r="K1940" s="2"/>
      <c r="L1940" s="2"/>
      <c r="M1940" s="1"/>
    </row>
    <row r="1941" spans="1:13" x14ac:dyDescent="0.2">
      <c r="A1941" s="1"/>
      <c r="B1941" s="1"/>
      <c r="C1941" s="16"/>
      <c r="D1941" s="1"/>
      <c r="E1941" s="1"/>
      <c r="F1941" s="1"/>
      <c r="G1941" s="1"/>
      <c r="H1941" s="11"/>
      <c r="I1941" s="11"/>
      <c r="J1941" s="11"/>
      <c r="K1941" s="2"/>
      <c r="L1941" s="2"/>
      <c r="M1941" s="1"/>
    </row>
    <row r="1942" spans="1:13" x14ac:dyDescent="0.2">
      <c r="A1942" s="1"/>
      <c r="B1942" s="1"/>
      <c r="C1942" s="16"/>
      <c r="D1942" s="1"/>
      <c r="E1942" s="1"/>
      <c r="F1942" s="1"/>
      <c r="G1942" s="1"/>
      <c r="H1942" s="11"/>
      <c r="I1942" s="11"/>
      <c r="J1942" s="11"/>
      <c r="K1942" s="2"/>
      <c r="L1942" s="2"/>
      <c r="M1942" s="1"/>
    </row>
    <row r="1943" spans="1:13" x14ac:dyDescent="0.2">
      <c r="A1943" s="1"/>
      <c r="B1943" s="1"/>
      <c r="C1943" s="16"/>
      <c r="D1943" s="1"/>
      <c r="E1943" s="1"/>
      <c r="F1943" s="1"/>
      <c r="G1943" s="1"/>
      <c r="H1943" s="11"/>
      <c r="I1943" s="11"/>
      <c r="J1943" s="11"/>
      <c r="K1943" s="2"/>
      <c r="L1943" s="2"/>
      <c r="M1943" s="1"/>
    </row>
    <row r="1944" spans="1:13" x14ac:dyDescent="0.2">
      <c r="A1944" s="1"/>
      <c r="B1944" s="1"/>
      <c r="C1944" s="16"/>
      <c r="D1944" s="1"/>
      <c r="E1944" s="1"/>
      <c r="F1944" s="1"/>
      <c r="G1944" s="1"/>
      <c r="H1944" s="11"/>
      <c r="I1944" s="11"/>
      <c r="J1944" s="11"/>
      <c r="K1944" s="2"/>
      <c r="L1944" s="2"/>
      <c r="M1944" s="1"/>
    </row>
    <row r="1945" spans="1:13" x14ac:dyDescent="0.2">
      <c r="A1945" s="1"/>
      <c r="B1945" s="1"/>
      <c r="C1945" s="16"/>
      <c r="D1945" s="1"/>
      <c r="E1945" s="1"/>
      <c r="F1945" s="1"/>
      <c r="G1945" s="1"/>
      <c r="H1945" s="11"/>
      <c r="I1945" s="11"/>
      <c r="J1945" s="11"/>
      <c r="K1945" s="2"/>
      <c r="L1945" s="2"/>
      <c r="M1945" s="1"/>
    </row>
    <row r="1946" spans="1:13" x14ac:dyDescent="0.2">
      <c r="A1946" s="1"/>
      <c r="B1946" s="1"/>
      <c r="C1946" s="16"/>
      <c r="D1946" s="1"/>
      <c r="E1946" s="1"/>
      <c r="F1946" s="1"/>
      <c r="G1946" s="1"/>
      <c r="H1946" s="11"/>
      <c r="I1946" s="11"/>
      <c r="J1946" s="11"/>
      <c r="K1946" s="2"/>
      <c r="L1946" s="2"/>
      <c r="M1946" s="1"/>
    </row>
    <row r="1947" spans="1:13" x14ac:dyDescent="0.2">
      <c r="A1947" s="1"/>
      <c r="B1947" s="1"/>
      <c r="C1947" s="16"/>
      <c r="D1947" s="1"/>
      <c r="E1947" s="1"/>
      <c r="F1947" s="1"/>
      <c r="G1947" s="1"/>
      <c r="H1947" s="11"/>
      <c r="I1947" s="11"/>
      <c r="J1947" s="11"/>
      <c r="K1947" s="2"/>
      <c r="L1947" s="2"/>
      <c r="M1947" s="1"/>
    </row>
    <row r="1948" spans="1:13" x14ac:dyDescent="0.2">
      <c r="A1948" s="1"/>
      <c r="B1948" s="1"/>
      <c r="C1948" s="16"/>
      <c r="D1948" s="1"/>
      <c r="E1948" s="1"/>
      <c r="F1948" s="1"/>
      <c r="G1948" s="1"/>
      <c r="H1948" s="11"/>
      <c r="I1948" s="11"/>
      <c r="J1948" s="11"/>
      <c r="K1948" s="2"/>
      <c r="L1948" s="2"/>
      <c r="M1948" s="1"/>
    </row>
    <row r="1949" spans="1:13" x14ac:dyDescent="0.2">
      <c r="A1949" s="1"/>
      <c r="B1949" s="1"/>
      <c r="C1949" s="16"/>
      <c r="D1949" s="1"/>
      <c r="E1949" s="1"/>
      <c r="F1949" s="1"/>
      <c r="G1949" s="1"/>
      <c r="H1949" s="11"/>
      <c r="I1949" s="11"/>
      <c r="J1949" s="11"/>
      <c r="K1949" s="2"/>
      <c r="L1949" s="2"/>
      <c r="M1949" s="1"/>
    </row>
    <row r="1950" spans="1:13" x14ac:dyDescent="0.2">
      <c r="A1950" s="1"/>
      <c r="B1950" s="1"/>
      <c r="C1950" s="16"/>
      <c r="D1950" s="1"/>
      <c r="E1950" s="1"/>
      <c r="F1950" s="1"/>
      <c r="G1950" s="1"/>
      <c r="H1950" s="11"/>
      <c r="I1950" s="11"/>
      <c r="J1950" s="11"/>
      <c r="K1950" s="2"/>
      <c r="L1950" s="2"/>
      <c r="M1950" s="1"/>
    </row>
    <row r="1951" spans="1:13" x14ac:dyDescent="0.2">
      <c r="A1951" s="1"/>
      <c r="B1951" s="1"/>
      <c r="C1951" s="16"/>
      <c r="D1951" s="1"/>
      <c r="E1951" s="1"/>
      <c r="F1951" s="1"/>
      <c r="G1951" s="1"/>
      <c r="H1951" s="11"/>
      <c r="I1951" s="11"/>
      <c r="J1951" s="11"/>
      <c r="K1951" s="2"/>
      <c r="L1951" s="2"/>
      <c r="M1951" s="1"/>
    </row>
    <row r="1952" spans="1:13" x14ac:dyDescent="0.2">
      <c r="A1952" s="1"/>
      <c r="B1952" s="1"/>
      <c r="C1952" s="16"/>
      <c r="D1952" s="1"/>
      <c r="E1952" s="1"/>
      <c r="F1952" s="1"/>
      <c r="G1952" s="1"/>
      <c r="H1952" s="11"/>
      <c r="I1952" s="11"/>
      <c r="J1952" s="11"/>
      <c r="K1952" s="2"/>
      <c r="L1952" s="2"/>
      <c r="M1952" s="1"/>
    </row>
    <row r="1953" spans="1:13" x14ac:dyDescent="0.2">
      <c r="A1953" s="1"/>
      <c r="B1953" s="1"/>
      <c r="C1953" s="16"/>
      <c r="D1953" s="1"/>
      <c r="E1953" s="1"/>
      <c r="F1953" s="1"/>
      <c r="G1953" s="1"/>
      <c r="H1953" s="11"/>
      <c r="I1953" s="11"/>
      <c r="J1953" s="11"/>
      <c r="K1953" s="2"/>
      <c r="L1953" s="2"/>
      <c r="M1953" s="1"/>
    </row>
    <row r="1954" spans="1:13" x14ac:dyDescent="0.2">
      <c r="A1954" s="1"/>
      <c r="B1954" s="1"/>
      <c r="C1954" s="16"/>
      <c r="D1954" s="1"/>
      <c r="E1954" s="1"/>
      <c r="F1954" s="1"/>
      <c r="G1954" s="1"/>
      <c r="H1954" s="11"/>
      <c r="I1954" s="11"/>
      <c r="J1954" s="11"/>
      <c r="K1954" s="2"/>
      <c r="L1954" s="2"/>
      <c r="M1954" s="1"/>
    </row>
    <row r="1955" spans="1:13" x14ac:dyDescent="0.2">
      <c r="A1955" s="1"/>
      <c r="B1955" s="1"/>
      <c r="C1955" s="16"/>
      <c r="D1955" s="1"/>
      <c r="E1955" s="1"/>
      <c r="F1955" s="1"/>
      <c r="G1955" s="1"/>
      <c r="H1955" s="11"/>
      <c r="I1955" s="11"/>
      <c r="J1955" s="11"/>
      <c r="K1955" s="2"/>
      <c r="L1955" s="2"/>
      <c r="M1955" s="1"/>
    </row>
    <row r="1956" spans="1:13" x14ac:dyDescent="0.2">
      <c r="A1956" s="1"/>
      <c r="B1956" s="1"/>
      <c r="C1956" s="16"/>
      <c r="D1956" s="1"/>
      <c r="E1956" s="1"/>
      <c r="F1956" s="1"/>
      <c r="G1956" s="1"/>
      <c r="H1956" s="11"/>
      <c r="I1956" s="11"/>
      <c r="J1956" s="11"/>
      <c r="K1956" s="2"/>
      <c r="L1956" s="2"/>
      <c r="M1956" s="1"/>
    </row>
    <row r="1957" spans="1:13" x14ac:dyDescent="0.2">
      <c r="A1957" s="1"/>
      <c r="B1957" s="1"/>
      <c r="C1957" s="16"/>
      <c r="D1957" s="1"/>
      <c r="E1957" s="1"/>
      <c r="F1957" s="1"/>
      <c r="G1957" s="1"/>
      <c r="H1957" s="11"/>
      <c r="I1957" s="11"/>
      <c r="J1957" s="11"/>
      <c r="K1957" s="2"/>
      <c r="L1957" s="2"/>
      <c r="M1957" s="1"/>
    </row>
    <row r="1958" spans="1:13" x14ac:dyDescent="0.2">
      <c r="A1958" s="1"/>
      <c r="B1958" s="1"/>
      <c r="C1958" s="16"/>
      <c r="D1958" s="1"/>
      <c r="E1958" s="1"/>
      <c r="F1958" s="1"/>
      <c r="G1958" s="1"/>
      <c r="H1958" s="11"/>
      <c r="I1958" s="11"/>
      <c r="J1958" s="11"/>
      <c r="K1958" s="2"/>
      <c r="L1958" s="2"/>
      <c r="M1958" s="1"/>
    </row>
    <row r="1959" spans="1:13" x14ac:dyDescent="0.2">
      <c r="A1959" s="1"/>
      <c r="B1959" s="1"/>
      <c r="C1959" s="16"/>
      <c r="D1959" s="1"/>
      <c r="E1959" s="1"/>
      <c r="F1959" s="1"/>
      <c r="G1959" s="1"/>
      <c r="H1959" s="11"/>
      <c r="I1959" s="11"/>
      <c r="J1959" s="11"/>
      <c r="K1959" s="2"/>
      <c r="L1959" s="2"/>
      <c r="M1959" s="1"/>
    </row>
    <row r="1960" spans="1:13" x14ac:dyDescent="0.2">
      <c r="A1960" s="1"/>
      <c r="B1960" s="1"/>
      <c r="C1960" s="16"/>
      <c r="D1960" s="1"/>
      <c r="E1960" s="1"/>
      <c r="F1960" s="1"/>
      <c r="G1960" s="1"/>
      <c r="H1960" s="11"/>
      <c r="I1960" s="11"/>
      <c r="J1960" s="11"/>
      <c r="K1960" s="2"/>
      <c r="L1960" s="2"/>
      <c r="M1960" s="1"/>
    </row>
    <row r="1961" spans="1:13" x14ac:dyDescent="0.2">
      <c r="A1961" s="1"/>
      <c r="B1961" s="1"/>
      <c r="C1961" s="16"/>
      <c r="D1961" s="1"/>
      <c r="E1961" s="1"/>
      <c r="F1961" s="1"/>
      <c r="G1961" s="1"/>
      <c r="H1961" s="11"/>
      <c r="I1961" s="11"/>
      <c r="J1961" s="11"/>
      <c r="K1961" s="2"/>
      <c r="L1961" s="2"/>
      <c r="M1961" s="1"/>
    </row>
    <row r="1962" spans="1:13" x14ac:dyDescent="0.2">
      <c r="A1962" s="1"/>
      <c r="B1962" s="1"/>
      <c r="C1962" s="16"/>
      <c r="D1962" s="1"/>
      <c r="E1962" s="1"/>
      <c r="F1962" s="1"/>
      <c r="G1962" s="1"/>
      <c r="H1962" s="11"/>
      <c r="I1962" s="11"/>
      <c r="J1962" s="11"/>
      <c r="K1962" s="2"/>
      <c r="L1962" s="2"/>
      <c r="M1962" s="1"/>
    </row>
    <row r="1963" spans="1:13" x14ac:dyDescent="0.2">
      <c r="A1963" s="1"/>
      <c r="B1963" s="1"/>
      <c r="C1963" s="16"/>
      <c r="D1963" s="1"/>
      <c r="E1963" s="1"/>
      <c r="F1963" s="1"/>
      <c r="G1963" s="1"/>
      <c r="H1963" s="11"/>
      <c r="I1963" s="11"/>
      <c r="J1963" s="11"/>
      <c r="K1963" s="2"/>
      <c r="L1963" s="2"/>
      <c r="M1963" s="1"/>
    </row>
    <row r="1964" spans="1:13" x14ac:dyDescent="0.2">
      <c r="A1964" s="1"/>
      <c r="B1964" s="1"/>
      <c r="C1964" s="16"/>
      <c r="D1964" s="1"/>
      <c r="E1964" s="1"/>
      <c r="F1964" s="1"/>
      <c r="G1964" s="1"/>
      <c r="H1964" s="11"/>
      <c r="I1964" s="11"/>
      <c r="J1964" s="11"/>
      <c r="K1964" s="2"/>
      <c r="L1964" s="2"/>
      <c r="M1964" s="1"/>
    </row>
    <row r="1965" spans="1:13" x14ac:dyDescent="0.2">
      <c r="A1965" s="1"/>
      <c r="B1965" s="1"/>
      <c r="C1965" s="16"/>
      <c r="D1965" s="1"/>
      <c r="E1965" s="1"/>
      <c r="F1965" s="1"/>
      <c r="G1965" s="1"/>
      <c r="H1965" s="11"/>
      <c r="I1965" s="11"/>
      <c r="J1965" s="11"/>
      <c r="K1965" s="2"/>
      <c r="L1965" s="2"/>
      <c r="M1965" s="1"/>
    </row>
    <row r="1966" spans="1:13" x14ac:dyDescent="0.2">
      <c r="A1966" s="1"/>
      <c r="B1966" s="1"/>
      <c r="C1966" s="16"/>
      <c r="D1966" s="1"/>
      <c r="E1966" s="1"/>
      <c r="F1966" s="1"/>
      <c r="G1966" s="1"/>
      <c r="H1966" s="11"/>
      <c r="I1966" s="11"/>
      <c r="J1966" s="11"/>
      <c r="K1966" s="2"/>
      <c r="L1966" s="2"/>
      <c r="M1966" s="1"/>
    </row>
    <row r="1967" spans="1:13" x14ac:dyDescent="0.2">
      <c r="A1967" s="1"/>
      <c r="B1967" s="1"/>
      <c r="C1967" s="16"/>
      <c r="D1967" s="1"/>
      <c r="E1967" s="1"/>
      <c r="F1967" s="1"/>
      <c r="G1967" s="1"/>
      <c r="H1967" s="11"/>
      <c r="I1967" s="11"/>
      <c r="J1967" s="11"/>
      <c r="K1967" s="2"/>
      <c r="L1967" s="2"/>
      <c r="M1967" s="1"/>
    </row>
    <row r="1968" spans="1:13" x14ac:dyDescent="0.2">
      <c r="A1968" s="1"/>
      <c r="B1968" s="1"/>
      <c r="C1968" s="16"/>
      <c r="D1968" s="1"/>
      <c r="E1968" s="1"/>
      <c r="F1968" s="1"/>
      <c r="G1968" s="1"/>
      <c r="H1968" s="11"/>
      <c r="I1968" s="11"/>
      <c r="J1968" s="11"/>
      <c r="K1968" s="2"/>
      <c r="L1968" s="2"/>
      <c r="M1968" s="1"/>
    </row>
    <row r="1969" spans="1:13" x14ac:dyDescent="0.2">
      <c r="A1969" s="1"/>
      <c r="B1969" s="1"/>
      <c r="C1969" s="16"/>
      <c r="D1969" s="1"/>
      <c r="E1969" s="1"/>
      <c r="F1969" s="1"/>
      <c r="G1969" s="1"/>
      <c r="H1969" s="11"/>
      <c r="I1969" s="11"/>
      <c r="J1969" s="11"/>
      <c r="K1969" s="2"/>
      <c r="L1969" s="2"/>
      <c r="M1969" s="1"/>
    </row>
    <row r="1970" spans="1:13" x14ac:dyDescent="0.2">
      <c r="A1970" s="1"/>
      <c r="B1970" s="1"/>
      <c r="C1970" s="16"/>
      <c r="D1970" s="1"/>
      <c r="E1970" s="1"/>
      <c r="F1970" s="1"/>
      <c r="G1970" s="1"/>
      <c r="H1970" s="11"/>
      <c r="I1970" s="11"/>
      <c r="J1970" s="11"/>
      <c r="K1970" s="2"/>
      <c r="L1970" s="2"/>
      <c r="M1970" s="1"/>
    </row>
    <row r="1971" spans="1:13" x14ac:dyDescent="0.2">
      <c r="A1971" s="1"/>
      <c r="B1971" s="1"/>
      <c r="C1971" s="16"/>
      <c r="D1971" s="1"/>
      <c r="E1971" s="1"/>
      <c r="F1971" s="1"/>
      <c r="G1971" s="1"/>
      <c r="H1971" s="11"/>
      <c r="I1971" s="11"/>
      <c r="J1971" s="11"/>
      <c r="K1971" s="2"/>
      <c r="L1971" s="2"/>
      <c r="M1971" s="1"/>
    </row>
    <row r="1972" spans="1:13" x14ac:dyDescent="0.2">
      <c r="A1972" s="1"/>
      <c r="B1972" s="1"/>
      <c r="C1972" s="16"/>
      <c r="D1972" s="1"/>
      <c r="E1972" s="1"/>
      <c r="F1972" s="1"/>
      <c r="G1972" s="1"/>
      <c r="H1972" s="11"/>
      <c r="I1972" s="11"/>
      <c r="J1972" s="11"/>
      <c r="K1972" s="2"/>
      <c r="L1972" s="2"/>
      <c r="M1972" s="1"/>
    </row>
    <row r="1973" spans="1:13" x14ac:dyDescent="0.2">
      <c r="A1973" s="1"/>
      <c r="B1973" s="1"/>
      <c r="C1973" s="16"/>
      <c r="D1973" s="1"/>
      <c r="E1973" s="1"/>
      <c r="F1973" s="1"/>
      <c r="G1973" s="1"/>
      <c r="H1973" s="11"/>
      <c r="I1973" s="11"/>
      <c r="J1973" s="11"/>
      <c r="K1973" s="2"/>
      <c r="L1973" s="2"/>
      <c r="M1973" s="1"/>
    </row>
    <row r="1974" spans="1:13" x14ac:dyDescent="0.2">
      <c r="A1974" s="1"/>
      <c r="B1974" s="1"/>
      <c r="C1974" s="16"/>
      <c r="D1974" s="1"/>
      <c r="E1974" s="1"/>
      <c r="F1974" s="1"/>
      <c r="G1974" s="1"/>
      <c r="H1974" s="11"/>
      <c r="I1974" s="11"/>
      <c r="J1974" s="11"/>
      <c r="K1974" s="2"/>
      <c r="L1974" s="2"/>
      <c r="M1974" s="1"/>
    </row>
    <row r="1975" spans="1:13" x14ac:dyDescent="0.2">
      <c r="A1975" s="1"/>
      <c r="B1975" s="1"/>
      <c r="C1975" s="16"/>
      <c r="D1975" s="1"/>
      <c r="E1975" s="1"/>
      <c r="F1975" s="1"/>
      <c r="G1975" s="1"/>
      <c r="H1975" s="11"/>
      <c r="I1975" s="11"/>
      <c r="J1975" s="11"/>
      <c r="K1975" s="2"/>
      <c r="L1975" s="2"/>
      <c r="M1975" s="1"/>
    </row>
    <row r="1976" spans="1:13" x14ac:dyDescent="0.2">
      <c r="A1976" s="1"/>
      <c r="B1976" s="1"/>
      <c r="C1976" s="16"/>
      <c r="D1976" s="1"/>
      <c r="E1976" s="1"/>
      <c r="F1976" s="1"/>
      <c r="G1976" s="1"/>
      <c r="H1976" s="11"/>
      <c r="I1976" s="11"/>
      <c r="J1976" s="11"/>
      <c r="K1976" s="2"/>
      <c r="L1976" s="2"/>
      <c r="M1976" s="1"/>
    </row>
    <row r="1977" spans="1:13" x14ac:dyDescent="0.2">
      <c r="A1977" s="1"/>
      <c r="B1977" s="1"/>
      <c r="C1977" s="16"/>
      <c r="D1977" s="1"/>
      <c r="E1977" s="1"/>
      <c r="F1977" s="1"/>
      <c r="G1977" s="1"/>
      <c r="H1977" s="11"/>
      <c r="I1977" s="11"/>
      <c r="J1977" s="11"/>
      <c r="K1977" s="2"/>
      <c r="L1977" s="2"/>
      <c r="M1977" s="1"/>
    </row>
    <row r="1978" spans="1:13" x14ac:dyDescent="0.2">
      <c r="A1978" s="1"/>
      <c r="B1978" s="1"/>
      <c r="C1978" s="16"/>
      <c r="D1978" s="1"/>
      <c r="E1978" s="1"/>
      <c r="F1978" s="1"/>
      <c r="G1978" s="1"/>
      <c r="H1978" s="11"/>
      <c r="I1978" s="11"/>
      <c r="J1978" s="11"/>
      <c r="K1978" s="2"/>
      <c r="L1978" s="2"/>
      <c r="M1978" s="1"/>
    </row>
    <row r="1979" spans="1:13" x14ac:dyDescent="0.2">
      <c r="A1979" s="1"/>
      <c r="B1979" s="1"/>
      <c r="C1979" s="16"/>
      <c r="D1979" s="1"/>
      <c r="E1979" s="1"/>
      <c r="F1979" s="1"/>
      <c r="G1979" s="1"/>
      <c r="H1979" s="11"/>
      <c r="I1979" s="11"/>
      <c r="J1979" s="11"/>
      <c r="K1979" s="2"/>
      <c r="L1979" s="2"/>
      <c r="M1979" s="1"/>
    </row>
    <row r="1980" spans="1:13" x14ac:dyDescent="0.2">
      <c r="A1980" s="1"/>
      <c r="B1980" s="1"/>
      <c r="C1980" s="16"/>
      <c r="D1980" s="1"/>
      <c r="E1980" s="1"/>
      <c r="F1980" s="1"/>
      <c r="G1980" s="1"/>
      <c r="H1980" s="11"/>
      <c r="I1980" s="11"/>
      <c r="J1980" s="11"/>
      <c r="K1980" s="2"/>
      <c r="L1980" s="2"/>
      <c r="M1980" s="1"/>
    </row>
    <row r="1981" spans="1:13" x14ac:dyDescent="0.2">
      <c r="A1981" s="1"/>
      <c r="B1981" s="1"/>
      <c r="C1981" s="16"/>
      <c r="D1981" s="1"/>
      <c r="E1981" s="1"/>
      <c r="F1981" s="1"/>
      <c r="G1981" s="1"/>
      <c r="H1981" s="11"/>
      <c r="I1981" s="11"/>
      <c r="J1981" s="11"/>
      <c r="K1981" s="2"/>
      <c r="L1981" s="2"/>
      <c r="M1981" s="1"/>
    </row>
    <row r="1982" spans="1:13" x14ac:dyDescent="0.2">
      <c r="A1982" s="1"/>
      <c r="B1982" s="1"/>
      <c r="C1982" s="16"/>
      <c r="D1982" s="1"/>
      <c r="E1982" s="1"/>
      <c r="F1982" s="1"/>
      <c r="G1982" s="1"/>
      <c r="H1982" s="11"/>
      <c r="I1982" s="11"/>
      <c r="J1982" s="11"/>
      <c r="K1982" s="2"/>
      <c r="L1982" s="2"/>
      <c r="M1982" s="1"/>
    </row>
    <row r="1983" spans="1:13" x14ac:dyDescent="0.2">
      <c r="A1983" s="1"/>
      <c r="B1983" s="1"/>
      <c r="C1983" s="16"/>
      <c r="D1983" s="1"/>
      <c r="E1983" s="1"/>
      <c r="F1983" s="1"/>
      <c r="G1983" s="1"/>
      <c r="H1983" s="11"/>
      <c r="I1983" s="11"/>
      <c r="J1983" s="11"/>
      <c r="K1983" s="2"/>
      <c r="L1983" s="2"/>
      <c r="M1983" s="1"/>
    </row>
    <row r="1984" spans="1:13" x14ac:dyDescent="0.2">
      <c r="A1984" s="1"/>
      <c r="B1984" s="1"/>
      <c r="C1984" s="16"/>
      <c r="D1984" s="1"/>
      <c r="E1984" s="1"/>
      <c r="F1984" s="1"/>
      <c r="G1984" s="1"/>
      <c r="H1984" s="11"/>
      <c r="I1984" s="11"/>
      <c r="J1984" s="11"/>
      <c r="K1984" s="2"/>
      <c r="L1984" s="2"/>
      <c r="M1984" s="1"/>
    </row>
    <row r="1985" spans="1:13" x14ac:dyDescent="0.2">
      <c r="A1985" s="1"/>
      <c r="B1985" s="1"/>
      <c r="C1985" s="16"/>
      <c r="D1985" s="1"/>
      <c r="E1985" s="1"/>
      <c r="F1985" s="1"/>
      <c r="G1985" s="1"/>
      <c r="H1985" s="11"/>
      <c r="I1985" s="11"/>
      <c r="J1985" s="11"/>
      <c r="K1985" s="2"/>
      <c r="L1985" s="2"/>
      <c r="M1985" s="1"/>
    </row>
    <row r="1986" spans="1:13" x14ac:dyDescent="0.2">
      <c r="A1986" s="1"/>
      <c r="B1986" s="1"/>
      <c r="C1986" s="16"/>
      <c r="D1986" s="1"/>
      <c r="E1986" s="1"/>
      <c r="F1986" s="1"/>
      <c r="G1986" s="1"/>
      <c r="H1986" s="11"/>
      <c r="I1986" s="11"/>
      <c r="J1986" s="11"/>
      <c r="K1986" s="2"/>
      <c r="L1986" s="2"/>
      <c r="M1986" s="1"/>
    </row>
    <row r="1987" spans="1:13" x14ac:dyDescent="0.2">
      <c r="A1987" s="1"/>
      <c r="B1987" s="1"/>
      <c r="C1987" s="16"/>
      <c r="D1987" s="1"/>
      <c r="E1987" s="1"/>
      <c r="F1987" s="1"/>
      <c r="G1987" s="1"/>
      <c r="H1987" s="11"/>
      <c r="I1987" s="11"/>
      <c r="J1987" s="11"/>
      <c r="K1987" s="2"/>
      <c r="L1987" s="2"/>
      <c r="M1987" s="1"/>
    </row>
    <row r="1988" spans="1:13" x14ac:dyDescent="0.2">
      <c r="A1988" s="1"/>
      <c r="B1988" s="1"/>
      <c r="C1988" s="16"/>
      <c r="D1988" s="1"/>
      <c r="E1988" s="1"/>
      <c r="F1988" s="1"/>
      <c r="G1988" s="1"/>
      <c r="H1988" s="11"/>
      <c r="I1988" s="11"/>
      <c r="J1988" s="11"/>
      <c r="K1988" s="2"/>
      <c r="L1988" s="2"/>
      <c r="M1988" s="1"/>
    </row>
    <row r="1989" spans="1:13" x14ac:dyDescent="0.2">
      <c r="A1989" s="1"/>
      <c r="B1989" s="1"/>
      <c r="C1989" s="16"/>
      <c r="D1989" s="1"/>
      <c r="E1989" s="1"/>
      <c r="F1989" s="1"/>
      <c r="G1989" s="1"/>
      <c r="H1989" s="11"/>
      <c r="I1989" s="11"/>
      <c r="J1989" s="11"/>
      <c r="K1989" s="2"/>
      <c r="L1989" s="2"/>
      <c r="M1989" s="1"/>
    </row>
    <row r="1990" spans="1:13" x14ac:dyDescent="0.2">
      <c r="A1990" s="1"/>
      <c r="B1990" s="1"/>
      <c r="C1990" s="16"/>
      <c r="D1990" s="1"/>
      <c r="E1990" s="1"/>
      <c r="F1990" s="1"/>
      <c r="G1990" s="1"/>
      <c r="H1990" s="11"/>
      <c r="I1990" s="11"/>
      <c r="J1990" s="11"/>
      <c r="K1990" s="2"/>
      <c r="L1990" s="2"/>
      <c r="M1990" s="1"/>
    </row>
    <row r="1991" spans="1:13" x14ac:dyDescent="0.2">
      <c r="A1991" s="1"/>
      <c r="B1991" s="1"/>
      <c r="C1991" s="16"/>
      <c r="D1991" s="1"/>
      <c r="E1991" s="1"/>
      <c r="F1991" s="1"/>
      <c r="G1991" s="1"/>
      <c r="H1991" s="11"/>
      <c r="I1991" s="11"/>
      <c r="J1991" s="11"/>
      <c r="K1991" s="2"/>
      <c r="L1991" s="2"/>
      <c r="M1991" s="1"/>
    </row>
    <row r="1992" spans="1:13" x14ac:dyDescent="0.2">
      <c r="A1992" s="1"/>
      <c r="B1992" s="1"/>
      <c r="C1992" s="16"/>
      <c r="D1992" s="1"/>
      <c r="E1992" s="1"/>
      <c r="F1992" s="1"/>
      <c r="G1992" s="1"/>
      <c r="H1992" s="11"/>
      <c r="I1992" s="11"/>
      <c r="J1992" s="11"/>
      <c r="K1992" s="2"/>
      <c r="L1992" s="2"/>
      <c r="M1992" s="1"/>
    </row>
    <row r="1993" spans="1:13" x14ac:dyDescent="0.2">
      <c r="A1993" s="1"/>
      <c r="B1993" s="1"/>
      <c r="C1993" s="16"/>
      <c r="D1993" s="1"/>
      <c r="E1993" s="1"/>
      <c r="F1993" s="1"/>
      <c r="G1993" s="1"/>
      <c r="H1993" s="11"/>
      <c r="I1993" s="11"/>
      <c r="J1993" s="11"/>
      <c r="K1993" s="2"/>
      <c r="L1993" s="2"/>
      <c r="M1993" s="1"/>
    </row>
    <row r="1994" spans="1:13" x14ac:dyDescent="0.2">
      <c r="A1994" s="1"/>
      <c r="B1994" s="1"/>
      <c r="C1994" s="16"/>
      <c r="D1994" s="1"/>
      <c r="E1994" s="1"/>
      <c r="F1994" s="1"/>
      <c r="G1994" s="1"/>
      <c r="H1994" s="11"/>
      <c r="I1994" s="11"/>
      <c r="J1994" s="11"/>
      <c r="K1994" s="2"/>
      <c r="L1994" s="2"/>
      <c r="M1994" s="1"/>
    </row>
    <row r="1995" spans="1:13" x14ac:dyDescent="0.2">
      <c r="A1995" s="1"/>
      <c r="B1995" s="1"/>
      <c r="C1995" s="16"/>
      <c r="D1995" s="1"/>
      <c r="E1995" s="1"/>
      <c r="F1995" s="1"/>
      <c r="G1995" s="1"/>
      <c r="H1995" s="11"/>
      <c r="I1995" s="11"/>
      <c r="J1995" s="11"/>
      <c r="K1995" s="2"/>
      <c r="L1995" s="2"/>
      <c r="M1995" s="1"/>
    </row>
    <row r="1996" spans="1:13" x14ac:dyDescent="0.2">
      <c r="A1996" s="1"/>
      <c r="B1996" s="1"/>
      <c r="C1996" s="16"/>
      <c r="D1996" s="1"/>
      <c r="E1996" s="1"/>
      <c r="F1996" s="1"/>
      <c r="G1996" s="1"/>
      <c r="H1996" s="11"/>
      <c r="I1996" s="11"/>
      <c r="J1996" s="11"/>
      <c r="K1996" s="2"/>
      <c r="L1996" s="2"/>
      <c r="M1996" s="1"/>
    </row>
    <row r="1997" spans="1:13" x14ac:dyDescent="0.2">
      <c r="A1997" s="1"/>
      <c r="B1997" s="1"/>
      <c r="C1997" s="16"/>
      <c r="D1997" s="1"/>
      <c r="E1997" s="1"/>
      <c r="F1997" s="1"/>
      <c r="G1997" s="1"/>
      <c r="H1997" s="11"/>
      <c r="I1997" s="11"/>
      <c r="J1997" s="11"/>
      <c r="K1997" s="2"/>
      <c r="L1997" s="2"/>
      <c r="M1997" s="1"/>
    </row>
    <row r="1998" spans="1:13" x14ac:dyDescent="0.2">
      <c r="A1998" s="1"/>
      <c r="B1998" s="1"/>
      <c r="C1998" s="16"/>
      <c r="D1998" s="1"/>
      <c r="E1998" s="1"/>
      <c r="F1998" s="1"/>
      <c r="G1998" s="1"/>
      <c r="H1998" s="11"/>
      <c r="I1998" s="11"/>
      <c r="J1998" s="11"/>
      <c r="K1998" s="2"/>
      <c r="L1998" s="2"/>
      <c r="M1998" s="1"/>
    </row>
    <row r="1999" spans="1:13" x14ac:dyDescent="0.2">
      <c r="A1999" s="1"/>
      <c r="B1999" s="1"/>
      <c r="C1999" s="16"/>
      <c r="D1999" s="1"/>
      <c r="E1999" s="1"/>
      <c r="F1999" s="1"/>
      <c r="G1999" s="1"/>
      <c r="H1999" s="11"/>
      <c r="I1999" s="11"/>
      <c r="J1999" s="11"/>
      <c r="K1999" s="2"/>
      <c r="L1999" s="2"/>
      <c r="M1999" s="1"/>
    </row>
    <row r="2000" spans="1:13" x14ac:dyDescent="0.2">
      <c r="A2000" s="1"/>
      <c r="B2000" s="1"/>
      <c r="C2000" s="16"/>
      <c r="D2000" s="1"/>
      <c r="E2000" s="1"/>
      <c r="F2000" s="1"/>
      <c r="G2000" s="1"/>
      <c r="H2000" s="11"/>
      <c r="I2000" s="11"/>
      <c r="J2000" s="11"/>
      <c r="K2000" s="2"/>
      <c r="L2000" s="2"/>
      <c r="M2000" s="1"/>
    </row>
    <row r="2001" spans="1:13" x14ac:dyDescent="0.2">
      <c r="A2001" s="1"/>
      <c r="B2001" s="1"/>
      <c r="C2001" s="16"/>
      <c r="D2001" s="1"/>
      <c r="E2001" s="1"/>
      <c r="F2001" s="1"/>
      <c r="G2001" s="1"/>
      <c r="H2001" s="11"/>
      <c r="I2001" s="11"/>
      <c r="J2001" s="11"/>
      <c r="K2001" s="2"/>
      <c r="L2001" s="2"/>
      <c r="M2001" s="1"/>
    </row>
    <row r="2002" spans="1:13" x14ac:dyDescent="0.2">
      <c r="A2002" s="1"/>
      <c r="B2002" s="1"/>
      <c r="C2002" s="16"/>
      <c r="D2002" s="1"/>
      <c r="E2002" s="1"/>
      <c r="F2002" s="1"/>
      <c r="G2002" s="1"/>
      <c r="H2002" s="11"/>
      <c r="I2002" s="11"/>
      <c r="J2002" s="11"/>
      <c r="K2002" s="2"/>
      <c r="L2002" s="2"/>
      <c r="M2002" s="1"/>
    </row>
    <row r="2003" spans="1:13" x14ac:dyDescent="0.2">
      <c r="A2003" s="1"/>
      <c r="B2003" s="1"/>
      <c r="C2003" s="16"/>
      <c r="D2003" s="1"/>
      <c r="E2003" s="1"/>
      <c r="F2003" s="1"/>
      <c r="G2003" s="1"/>
      <c r="H2003" s="11"/>
      <c r="I2003" s="11"/>
      <c r="J2003" s="11"/>
      <c r="K2003" s="2"/>
      <c r="L2003" s="2"/>
      <c r="M2003" s="1"/>
    </row>
    <row r="2004" spans="1:13" x14ac:dyDescent="0.2">
      <c r="A2004" s="1"/>
      <c r="B2004" s="1"/>
      <c r="C2004" s="16"/>
      <c r="D2004" s="1"/>
      <c r="E2004" s="1"/>
      <c r="F2004" s="1"/>
      <c r="G2004" s="1"/>
      <c r="H2004" s="11"/>
      <c r="I2004" s="11"/>
      <c r="J2004" s="11"/>
      <c r="K2004" s="2"/>
      <c r="L2004" s="2"/>
      <c r="M2004" s="1"/>
    </row>
    <row r="2005" spans="1:13" x14ac:dyDescent="0.2">
      <c r="A2005" s="1"/>
      <c r="B2005" s="1"/>
      <c r="C2005" s="16"/>
      <c r="D2005" s="1"/>
      <c r="E2005" s="1"/>
      <c r="F2005" s="1"/>
      <c r="G2005" s="1"/>
      <c r="H2005" s="11"/>
      <c r="I2005" s="11"/>
      <c r="J2005" s="11"/>
      <c r="K2005" s="2"/>
      <c r="L2005" s="2"/>
      <c r="M2005" s="1"/>
    </row>
    <row r="2006" spans="1:13" x14ac:dyDescent="0.2">
      <c r="A2006" s="1"/>
      <c r="B2006" s="1"/>
      <c r="C2006" s="16"/>
      <c r="D2006" s="1"/>
      <c r="E2006" s="1"/>
      <c r="F2006" s="1"/>
      <c r="G2006" s="1"/>
      <c r="H2006" s="11"/>
      <c r="I2006" s="11"/>
      <c r="J2006" s="11"/>
      <c r="K2006" s="2"/>
      <c r="L2006" s="2"/>
      <c r="M2006" s="1"/>
    </row>
    <row r="2007" spans="1:13" x14ac:dyDescent="0.2">
      <c r="A2007" s="1"/>
      <c r="B2007" s="1"/>
      <c r="C2007" s="16"/>
      <c r="D2007" s="1"/>
      <c r="E2007" s="1"/>
      <c r="F2007" s="1"/>
      <c r="G2007" s="1"/>
      <c r="H2007" s="11"/>
      <c r="I2007" s="11"/>
      <c r="J2007" s="11"/>
      <c r="K2007" s="2"/>
      <c r="L2007" s="2"/>
      <c r="M2007" s="1"/>
    </row>
    <row r="2008" spans="1:13" x14ac:dyDescent="0.2">
      <c r="A2008" s="1"/>
      <c r="B2008" s="1"/>
      <c r="C2008" s="16"/>
      <c r="D2008" s="1"/>
      <c r="E2008" s="1"/>
      <c r="F2008" s="1"/>
      <c r="G2008" s="1"/>
      <c r="H2008" s="11"/>
      <c r="I2008" s="11"/>
      <c r="J2008" s="11"/>
      <c r="K2008" s="2"/>
      <c r="L2008" s="2"/>
      <c r="M2008" s="1"/>
    </row>
    <row r="2009" spans="1:13" x14ac:dyDescent="0.2">
      <c r="A2009" s="1"/>
      <c r="B2009" s="1"/>
      <c r="C2009" s="16"/>
      <c r="D2009" s="1"/>
      <c r="E2009" s="1"/>
      <c r="F2009" s="1"/>
      <c r="G2009" s="1"/>
      <c r="H2009" s="11"/>
      <c r="I2009" s="11"/>
      <c r="J2009" s="11"/>
      <c r="K2009" s="2"/>
      <c r="L2009" s="2"/>
      <c r="M2009" s="1"/>
    </row>
    <row r="2010" spans="1:13" x14ac:dyDescent="0.2">
      <c r="A2010" s="1"/>
      <c r="B2010" s="1"/>
      <c r="C2010" s="16"/>
      <c r="D2010" s="1"/>
      <c r="E2010" s="1"/>
      <c r="F2010" s="1"/>
      <c r="G2010" s="1"/>
      <c r="H2010" s="11"/>
      <c r="I2010" s="11"/>
      <c r="J2010" s="11"/>
      <c r="K2010" s="2"/>
      <c r="L2010" s="2"/>
      <c r="M2010" s="1"/>
    </row>
    <row r="2011" spans="1:13" x14ac:dyDescent="0.2">
      <c r="A2011" s="1"/>
      <c r="B2011" s="1"/>
      <c r="C2011" s="16"/>
      <c r="D2011" s="1"/>
      <c r="E2011" s="1"/>
      <c r="F2011" s="1"/>
      <c r="G2011" s="1"/>
      <c r="H2011" s="11"/>
      <c r="I2011" s="11"/>
      <c r="J2011" s="11"/>
      <c r="K2011" s="2"/>
      <c r="L2011" s="2"/>
      <c r="M2011" s="1"/>
    </row>
    <row r="2012" spans="1:13" x14ac:dyDescent="0.2">
      <c r="A2012" s="1"/>
      <c r="B2012" s="1"/>
      <c r="C2012" s="16"/>
      <c r="D2012" s="1"/>
      <c r="E2012" s="1"/>
      <c r="F2012" s="1"/>
      <c r="G2012" s="1"/>
      <c r="H2012" s="11"/>
      <c r="I2012" s="11"/>
      <c r="J2012" s="11"/>
      <c r="K2012" s="2"/>
      <c r="L2012" s="2"/>
      <c r="M2012" s="1"/>
    </row>
    <row r="2013" spans="1:13" x14ac:dyDescent="0.2">
      <c r="A2013" s="1"/>
      <c r="B2013" s="1"/>
      <c r="C2013" s="16"/>
      <c r="D2013" s="1"/>
      <c r="E2013" s="1"/>
      <c r="F2013" s="1"/>
      <c r="G2013" s="1"/>
      <c r="H2013" s="11"/>
      <c r="I2013" s="11"/>
      <c r="J2013" s="11"/>
      <c r="K2013" s="2"/>
      <c r="L2013" s="2"/>
      <c r="M2013" s="1"/>
    </row>
    <row r="2014" spans="1:13" x14ac:dyDescent="0.2">
      <c r="A2014" s="1"/>
      <c r="B2014" s="1"/>
      <c r="C2014" s="16"/>
      <c r="D2014" s="1"/>
      <c r="E2014" s="1"/>
      <c r="F2014" s="1"/>
      <c r="G2014" s="1"/>
      <c r="H2014" s="11"/>
      <c r="I2014" s="11"/>
      <c r="J2014" s="11"/>
      <c r="K2014" s="2"/>
      <c r="L2014" s="2"/>
      <c r="M2014" s="1"/>
    </row>
    <row r="2015" spans="1:13" x14ac:dyDescent="0.2">
      <c r="A2015" s="1"/>
      <c r="B2015" s="1"/>
      <c r="C2015" s="16"/>
      <c r="D2015" s="1"/>
      <c r="E2015" s="1"/>
      <c r="F2015" s="1"/>
      <c r="G2015" s="1"/>
      <c r="H2015" s="11"/>
      <c r="I2015" s="11"/>
      <c r="J2015" s="11"/>
      <c r="K2015" s="2"/>
      <c r="L2015" s="2"/>
      <c r="M2015" s="1"/>
    </row>
    <row r="2016" spans="1:13" x14ac:dyDescent="0.2">
      <c r="A2016" s="1"/>
      <c r="B2016" s="1"/>
      <c r="C2016" s="16"/>
      <c r="D2016" s="1"/>
      <c r="E2016" s="1"/>
      <c r="F2016" s="1"/>
      <c r="G2016" s="1"/>
      <c r="H2016" s="11"/>
      <c r="I2016" s="11"/>
      <c r="J2016" s="11"/>
      <c r="K2016" s="2"/>
      <c r="L2016" s="2"/>
      <c r="M2016" s="1"/>
    </row>
    <row r="2017" spans="1:13" x14ac:dyDescent="0.2">
      <c r="A2017" s="1"/>
      <c r="B2017" s="1"/>
      <c r="C2017" s="16"/>
      <c r="D2017" s="1"/>
      <c r="E2017" s="1"/>
      <c r="F2017" s="1"/>
      <c r="G2017" s="1"/>
      <c r="H2017" s="11"/>
      <c r="I2017" s="11"/>
      <c r="J2017" s="11"/>
      <c r="K2017" s="2"/>
      <c r="L2017" s="2"/>
      <c r="M2017" s="1"/>
    </row>
    <row r="2018" spans="1:13" x14ac:dyDescent="0.2">
      <c r="A2018" s="1"/>
      <c r="B2018" s="1"/>
      <c r="C2018" s="16"/>
      <c r="D2018" s="1"/>
      <c r="E2018" s="1"/>
      <c r="F2018" s="1"/>
      <c r="G2018" s="1"/>
      <c r="H2018" s="11"/>
      <c r="I2018" s="11"/>
      <c r="J2018" s="11"/>
      <c r="K2018" s="2"/>
      <c r="L2018" s="2"/>
      <c r="M2018" s="1"/>
    </row>
    <row r="2019" spans="1:13" x14ac:dyDescent="0.2">
      <c r="A2019" s="1"/>
      <c r="B2019" s="1"/>
      <c r="C2019" s="16"/>
      <c r="D2019" s="1"/>
      <c r="E2019" s="1"/>
      <c r="F2019" s="1"/>
      <c r="G2019" s="1"/>
      <c r="H2019" s="11"/>
      <c r="I2019" s="11"/>
      <c r="J2019" s="11"/>
      <c r="K2019" s="2"/>
      <c r="L2019" s="2"/>
      <c r="M2019" s="1"/>
    </row>
    <row r="2020" spans="1:13" x14ac:dyDescent="0.2">
      <c r="A2020" s="1"/>
      <c r="B2020" s="1"/>
      <c r="C2020" s="16"/>
      <c r="D2020" s="1"/>
      <c r="E2020" s="1"/>
      <c r="F2020" s="1"/>
      <c r="G2020" s="1"/>
      <c r="H2020" s="11"/>
      <c r="I2020" s="11"/>
      <c r="J2020" s="11"/>
      <c r="K2020" s="2"/>
      <c r="L2020" s="2"/>
      <c r="M2020" s="1"/>
    </row>
    <row r="2021" spans="1:13" x14ac:dyDescent="0.2">
      <c r="A2021" s="1"/>
      <c r="B2021" s="1"/>
      <c r="C2021" s="16"/>
      <c r="D2021" s="1"/>
      <c r="E2021" s="1"/>
      <c r="F2021" s="1"/>
      <c r="G2021" s="1"/>
      <c r="H2021" s="11"/>
      <c r="I2021" s="11"/>
      <c r="J2021" s="11"/>
      <c r="K2021" s="2"/>
      <c r="L2021" s="2"/>
      <c r="M2021" s="1"/>
    </row>
    <row r="2022" spans="1:13" x14ac:dyDescent="0.2">
      <c r="A2022" s="1"/>
      <c r="B2022" s="1"/>
      <c r="C2022" s="16"/>
      <c r="D2022" s="1"/>
      <c r="E2022" s="1"/>
      <c r="F2022" s="1"/>
      <c r="G2022" s="1"/>
      <c r="H2022" s="11"/>
      <c r="I2022" s="11"/>
      <c r="J2022" s="11"/>
      <c r="K2022" s="2"/>
      <c r="L2022" s="2"/>
      <c r="M2022" s="1"/>
    </row>
    <row r="2023" spans="1:13" x14ac:dyDescent="0.2">
      <c r="A2023" s="1"/>
      <c r="B2023" s="1"/>
      <c r="C2023" s="16"/>
      <c r="D2023" s="1"/>
      <c r="E2023" s="1"/>
      <c r="F2023" s="1"/>
      <c r="G2023" s="1"/>
      <c r="H2023" s="11"/>
      <c r="I2023" s="11"/>
      <c r="J2023" s="11"/>
      <c r="K2023" s="2"/>
      <c r="L2023" s="2"/>
      <c r="M2023" s="1"/>
    </row>
    <row r="2024" spans="1:13" x14ac:dyDescent="0.2">
      <c r="A2024" s="1"/>
      <c r="B2024" s="1"/>
      <c r="C2024" s="16"/>
      <c r="D2024" s="1"/>
      <c r="E2024" s="1"/>
      <c r="F2024" s="1"/>
      <c r="G2024" s="1"/>
      <c r="H2024" s="11"/>
      <c r="I2024" s="11"/>
      <c r="J2024" s="11"/>
      <c r="K2024" s="2"/>
      <c r="L2024" s="2"/>
      <c r="M2024" s="1"/>
    </row>
    <row r="2025" spans="1:13" x14ac:dyDescent="0.2">
      <c r="A2025" s="1"/>
      <c r="B2025" s="1"/>
      <c r="C2025" s="16"/>
      <c r="D2025" s="1"/>
      <c r="E2025" s="1"/>
      <c r="F2025" s="1"/>
      <c r="G2025" s="1"/>
      <c r="H2025" s="11"/>
      <c r="I2025" s="11"/>
      <c r="J2025" s="11"/>
      <c r="K2025" s="2"/>
      <c r="L2025" s="2"/>
      <c r="M2025" s="1"/>
    </row>
    <row r="2026" spans="1:13" x14ac:dyDescent="0.2">
      <c r="A2026" s="1"/>
      <c r="B2026" s="1"/>
      <c r="C2026" s="16"/>
      <c r="D2026" s="1"/>
      <c r="E2026" s="1"/>
      <c r="F2026" s="1"/>
      <c r="G2026" s="1"/>
      <c r="H2026" s="11"/>
      <c r="I2026" s="11"/>
      <c r="J2026" s="11"/>
      <c r="K2026" s="2"/>
      <c r="L2026" s="2"/>
      <c r="M2026" s="1"/>
    </row>
    <row r="2027" spans="1:13" x14ac:dyDescent="0.2">
      <c r="A2027" s="1"/>
      <c r="B2027" s="1"/>
      <c r="C2027" s="16"/>
      <c r="D2027" s="1"/>
      <c r="E2027" s="1"/>
      <c r="F2027" s="1"/>
      <c r="G2027" s="1"/>
      <c r="H2027" s="11"/>
      <c r="I2027" s="11"/>
      <c r="J2027" s="11"/>
      <c r="K2027" s="2"/>
      <c r="L2027" s="2"/>
      <c r="M2027" s="1"/>
    </row>
    <row r="2028" spans="1:13" x14ac:dyDescent="0.2">
      <c r="A2028" s="1"/>
      <c r="B2028" s="1"/>
      <c r="C2028" s="16"/>
      <c r="D2028" s="1"/>
      <c r="E2028" s="1"/>
      <c r="F2028" s="1"/>
      <c r="G2028" s="1"/>
      <c r="H2028" s="11"/>
      <c r="I2028" s="11"/>
      <c r="J2028" s="11"/>
      <c r="K2028" s="2"/>
      <c r="L2028" s="2"/>
      <c r="M2028" s="1"/>
    </row>
    <row r="2029" spans="1:13" x14ac:dyDescent="0.2">
      <c r="A2029" s="1"/>
      <c r="B2029" s="1"/>
      <c r="C2029" s="16"/>
      <c r="D2029" s="1"/>
      <c r="E2029" s="1"/>
      <c r="F2029" s="1"/>
      <c r="G2029" s="1"/>
      <c r="H2029" s="11"/>
      <c r="I2029" s="11"/>
      <c r="J2029" s="11"/>
      <c r="K2029" s="2"/>
      <c r="L2029" s="2"/>
      <c r="M2029" s="1"/>
    </row>
    <row r="2030" spans="1:13" x14ac:dyDescent="0.2">
      <c r="A2030" s="1"/>
      <c r="B2030" s="1"/>
      <c r="C2030" s="16"/>
      <c r="D2030" s="1"/>
      <c r="E2030" s="1"/>
      <c r="F2030" s="1"/>
      <c r="G2030" s="1"/>
      <c r="H2030" s="11"/>
      <c r="I2030" s="11"/>
      <c r="J2030" s="11"/>
      <c r="K2030" s="2"/>
      <c r="L2030" s="2"/>
      <c r="M2030" s="1"/>
    </row>
    <row r="2031" spans="1:13" x14ac:dyDescent="0.2">
      <c r="A2031" s="1"/>
      <c r="B2031" s="1"/>
      <c r="C2031" s="16"/>
      <c r="D2031" s="1"/>
      <c r="E2031" s="1"/>
      <c r="F2031" s="1"/>
      <c r="G2031" s="1"/>
      <c r="H2031" s="11"/>
      <c r="I2031" s="11"/>
      <c r="J2031" s="11"/>
      <c r="K2031" s="2"/>
      <c r="L2031" s="2"/>
      <c r="M2031" s="1"/>
    </row>
    <row r="2032" spans="1:13" x14ac:dyDescent="0.2">
      <c r="A2032" s="1"/>
      <c r="B2032" s="1"/>
      <c r="C2032" s="16"/>
      <c r="D2032" s="1"/>
      <c r="E2032" s="1"/>
      <c r="F2032" s="1"/>
      <c r="G2032" s="1"/>
      <c r="H2032" s="11"/>
      <c r="I2032" s="11"/>
      <c r="J2032" s="11"/>
      <c r="K2032" s="2"/>
      <c r="L2032" s="2"/>
      <c r="M2032" s="1"/>
    </row>
    <row r="2033" spans="1:13" x14ac:dyDescent="0.2">
      <c r="A2033" s="1"/>
      <c r="B2033" s="1"/>
      <c r="C2033" s="16"/>
      <c r="D2033" s="1"/>
      <c r="E2033" s="1"/>
      <c r="F2033" s="1"/>
      <c r="G2033" s="1"/>
      <c r="H2033" s="11"/>
      <c r="I2033" s="11"/>
      <c r="J2033" s="11"/>
      <c r="K2033" s="2"/>
      <c r="L2033" s="2"/>
      <c r="M2033" s="1"/>
    </row>
    <row r="2034" spans="1:13" x14ac:dyDescent="0.2">
      <c r="A2034" s="1"/>
      <c r="B2034" s="1"/>
      <c r="C2034" s="16"/>
      <c r="D2034" s="1"/>
      <c r="E2034" s="1"/>
      <c r="F2034" s="1"/>
      <c r="G2034" s="1"/>
      <c r="H2034" s="11"/>
      <c r="I2034" s="11"/>
      <c r="J2034" s="11"/>
      <c r="K2034" s="2"/>
      <c r="L2034" s="2"/>
      <c r="M2034" s="1"/>
    </row>
    <row r="2035" spans="1:13" x14ac:dyDescent="0.2">
      <c r="A2035" s="1"/>
      <c r="B2035" s="1"/>
      <c r="C2035" s="16"/>
      <c r="D2035" s="1"/>
      <c r="E2035" s="1"/>
      <c r="F2035" s="1"/>
      <c r="G2035" s="1"/>
      <c r="H2035" s="11"/>
      <c r="I2035" s="11"/>
      <c r="J2035" s="11"/>
      <c r="K2035" s="2"/>
      <c r="L2035" s="2"/>
      <c r="M2035" s="1"/>
    </row>
    <row r="2036" spans="1:13" x14ac:dyDescent="0.2">
      <c r="A2036" s="1"/>
      <c r="B2036" s="1"/>
      <c r="C2036" s="16"/>
      <c r="D2036" s="1"/>
      <c r="E2036" s="1"/>
      <c r="F2036" s="1"/>
      <c r="G2036" s="1"/>
      <c r="H2036" s="11"/>
      <c r="I2036" s="11"/>
      <c r="J2036" s="11"/>
      <c r="K2036" s="2"/>
      <c r="L2036" s="2"/>
      <c r="M2036" s="1"/>
    </row>
    <row r="2037" spans="1:13" x14ac:dyDescent="0.2">
      <c r="A2037" s="1"/>
      <c r="B2037" s="1"/>
      <c r="C2037" s="16"/>
      <c r="D2037" s="1"/>
      <c r="E2037" s="1"/>
      <c r="F2037" s="1"/>
      <c r="G2037" s="1"/>
      <c r="H2037" s="11"/>
      <c r="I2037" s="11"/>
      <c r="J2037" s="11"/>
      <c r="K2037" s="2"/>
      <c r="L2037" s="2"/>
      <c r="M2037" s="1"/>
    </row>
    <row r="2038" spans="1:13" x14ac:dyDescent="0.2">
      <c r="A2038" s="1"/>
      <c r="B2038" s="1"/>
      <c r="C2038" s="16"/>
      <c r="D2038" s="1"/>
      <c r="E2038" s="1"/>
      <c r="F2038" s="1"/>
      <c r="G2038" s="1"/>
      <c r="H2038" s="11"/>
      <c r="I2038" s="11"/>
      <c r="J2038" s="11"/>
      <c r="K2038" s="2"/>
      <c r="L2038" s="2"/>
      <c r="M2038" s="1"/>
    </row>
    <row r="2039" spans="1:13" x14ac:dyDescent="0.2">
      <c r="A2039" s="1"/>
      <c r="B2039" s="1"/>
      <c r="C2039" s="16"/>
      <c r="D2039" s="1"/>
      <c r="E2039" s="1"/>
      <c r="F2039" s="1"/>
      <c r="G2039" s="1"/>
      <c r="H2039" s="11"/>
      <c r="I2039" s="11"/>
      <c r="J2039" s="11"/>
      <c r="K2039" s="2"/>
      <c r="L2039" s="2"/>
      <c r="M2039" s="1"/>
    </row>
    <row r="2040" spans="1:13" x14ac:dyDescent="0.2">
      <c r="A2040" s="1"/>
      <c r="B2040" s="1"/>
      <c r="C2040" s="16"/>
      <c r="D2040" s="1"/>
      <c r="E2040" s="1"/>
      <c r="F2040" s="1"/>
      <c r="G2040" s="1"/>
      <c r="H2040" s="11"/>
      <c r="I2040" s="11"/>
      <c r="J2040" s="11"/>
      <c r="K2040" s="2"/>
      <c r="L2040" s="2"/>
      <c r="M2040" s="1"/>
    </row>
    <row r="2041" spans="1:13" x14ac:dyDescent="0.2">
      <c r="A2041" s="1"/>
      <c r="B2041" s="1"/>
      <c r="C2041" s="16"/>
      <c r="D2041" s="1"/>
      <c r="E2041" s="1"/>
      <c r="F2041" s="1"/>
      <c r="G2041" s="1"/>
      <c r="H2041" s="11"/>
      <c r="I2041" s="11"/>
      <c r="J2041" s="11"/>
      <c r="K2041" s="2"/>
      <c r="L2041" s="2"/>
      <c r="M2041" s="1"/>
    </row>
    <row r="2042" spans="1:13" x14ac:dyDescent="0.2">
      <c r="A2042" s="1"/>
      <c r="B2042" s="1"/>
      <c r="C2042" s="16"/>
      <c r="D2042" s="1"/>
      <c r="E2042" s="1"/>
      <c r="F2042" s="1"/>
      <c r="G2042" s="1"/>
      <c r="H2042" s="11"/>
      <c r="I2042" s="11"/>
      <c r="J2042" s="11"/>
      <c r="K2042" s="2"/>
      <c r="L2042" s="2"/>
      <c r="M2042" s="1"/>
    </row>
    <row r="2043" spans="1:13" x14ac:dyDescent="0.2">
      <c r="A2043" s="1"/>
      <c r="B2043" s="1"/>
      <c r="C2043" s="16"/>
      <c r="D2043" s="1"/>
      <c r="E2043" s="1"/>
      <c r="F2043" s="1"/>
      <c r="G2043" s="1"/>
      <c r="H2043" s="11"/>
      <c r="I2043" s="11"/>
      <c r="J2043" s="11"/>
      <c r="K2043" s="2"/>
      <c r="L2043" s="2"/>
      <c r="M2043" s="1"/>
    </row>
    <row r="2044" spans="1:13" x14ac:dyDescent="0.2">
      <c r="A2044" s="1"/>
      <c r="B2044" s="1"/>
      <c r="C2044" s="16"/>
      <c r="D2044" s="1"/>
      <c r="E2044" s="1"/>
      <c r="F2044" s="1"/>
      <c r="G2044" s="1"/>
      <c r="H2044" s="11"/>
      <c r="I2044" s="11"/>
      <c r="J2044" s="11"/>
      <c r="K2044" s="2"/>
      <c r="L2044" s="2"/>
      <c r="M2044" s="1"/>
    </row>
    <row r="2045" spans="1:13" x14ac:dyDescent="0.2">
      <c r="A2045" s="1"/>
      <c r="B2045" s="1"/>
      <c r="C2045" s="16"/>
      <c r="D2045" s="1"/>
      <c r="E2045" s="1"/>
      <c r="F2045" s="1"/>
      <c r="G2045" s="1"/>
      <c r="H2045" s="11"/>
      <c r="I2045" s="11"/>
      <c r="J2045" s="11"/>
      <c r="K2045" s="2"/>
      <c r="L2045" s="2"/>
      <c r="M2045" s="1"/>
    </row>
    <row r="2046" spans="1:13" x14ac:dyDescent="0.2">
      <c r="A2046" s="1"/>
      <c r="B2046" s="1"/>
      <c r="C2046" s="16"/>
      <c r="D2046" s="1"/>
      <c r="E2046" s="1"/>
      <c r="F2046" s="1"/>
      <c r="G2046" s="1"/>
      <c r="H2046" s="11"/>
      <c r="I2046" s="11"/>
      <c r="J2046" s="11"/>
      <c r="K2046" s="2"/>
      <c r="L2046" s="2"/>
      <c r="M2046" s="1"/>
    </row>
    <row r="2047" spans="1:13" x14ac:dyDescent="0.2">
      <c r="A2047" s="1"/>
      <c r="B2047" s="1"/>
      <c r="C2047" s="16"/>
      <c r="D2047" s="1"/>
      <c r="E2047" s="1"/>
      <c r="F2047" s="1"/>
      <c r="G2047" s="1"/>
      <c r="H2047" s="11"/>
      <c r="I2047" s="11"/>
      <c r="J2047" s="11"/>
      <c r="K2047" s="2"/>
      <c r="L2047" s="2"/>
      <c r="M2047" s="1"/>
    </row>
    <row r="2048" spans="1:13" x14ac:dyDescent="0.2">
      <c r="A2048" s="1"/>
      <c r="B2048" s="1"/>
      <c r="C2048" s="16"/>
      <c r="D2048" s="1"/>
      <c r="E2048" s="1"/>
      <c r="F2048" s="1"/>
      <c r="G2048" s="1"/>
      <c r="H2048" s="11"/>
      <c r="I2048" s="11"/>
      <c r="J2048" s="11"/>
      <c r="K2048" s="2"/>
      <c r="L2048" s="2"/>
      <c r="M2048" s="1"/>
    </row>
    <row r="2049" spans="1:13" x14ac:dyDescent="0.2">
      <c r="A2049" s="1"/>
      <c r="B2049" s="1"/>
      <c r="C2049" s="16"/>
      <c r="D2049" s="1"/>
      <c r="E2049" s="1"/>
      <c r="F2049" s="1"/>
      <c r="G2049" s="1"/>
      <c r="H2049" s="11"/>
      <c r="I2049" s="11"/>
      <c r="J2049" s="11"/>
      <c r="K2049" s="2"/>
      <c r="L2049" s="2"/>
      <c r="M2049" s="1"/>
    </row>
    <row r="2050" spans="1:13" x14ac:dyDescent="0.2">
      <c r="A2050" s="1"/>
      <c r="B2050" s="1"/>
      <c r="C2050" s="16"/>
      <c r="D2050" s="1"/>
      <c r="E2050" s="1"/>
      <c r="F2050" s="1"/>
      <c r="G2050" s="1"/>
      <c r="H2050" s="11"/>
      <c r="I2050" s="11"/>
      <c r="J2050" s="11"/>
      <c r="K2050" s="2"/>
      <c r="L2050" s="2"/>
      <c r="M2050" s="1"/>
    </row>
    <row r="2051" spans="1:13" x14ac:dyDescent="0.2">
      <c r="A2051" s="1"/>
      <c r="B2051" s="1"/>
      <c r="C2051" s="16"/>
      <c r="D2051" s="1"/>
      <c r="E2051" s="1"/>
      <c r="F2051" s="1"/>
      <c r="G2051" s="1"/>
      <c r="H2051" s="11"/>
      <c r="I2051" s="11"/>
      <c r="J2051" s="11"/>
      <c r="K2051" s="2"/>
      <c r="L2051" s="2"/>
      <c r="M2051" s="1"/>
    </row>
    <row r="2052" spans="1:13" x14ac:dyDescent="0.2">
      <c r="A2052" s="1"/>
      <c r="B2052" s="1"/>
      <c r="C2052" s="16"/>
      <c r="D2052" s="1"/>
      <c r="E2052" s="1"/>
      <c r="F2052" s="1"/>
      <c r="G2052" s="1"/>
      <c r="H2052" s="11"/>
      <c r="I2052" s="11"/>
      <c r="J2052" s="11"/>
      <c r="K2052" s="2"/>
      <c r="L2052" s="2"/>
      <c r="M2052" s="1"/>
    </row>
    <row r="2053" spans="1:13" x14ac:dyDescent="0.2">
      <c r="A2053" s="1"/>
      <c r="B2053" s="1"/>
      <c r="C2053" s="16"/>
      <c r="D2053" s="1"/>
      <c r="E2053" s="1"/>
      <c r="F2053" s="1"/>
      <c r="G2053" s="1"/>
      <c r="H2053" s="11"/>
      <c r="I2053" s="11"/>
      <c r="J2053" s="11"/>
      <c r="K2053" s="2"/>
      <c r="L2053" s="2"/>
      <c r="M2053" s="1"/>
    </row>
    <row r="2054" spans="1:13" x14ac:dyDescent="0.2">
      <c r="A2054" s="1"/>
      <c r="B2054" s="1"/>
      <c r="C2054" s="16"/>
      <c r="D2054" s="1"/>
      <c r="E2054" s="1"/>
      <c r="F2054" s="1"/>
      <c r="G2054" s="1"/>
      <c r="H2054" s="11"/>
      <c r="I2054" s="11"/>
      <c r="J2054" s="11"/>
      <c r="K2054" s="2"/>
      <c r="L2054" s="2"/>
      <c r="M2054" s="1"/>
    </row>
    <row r="2055" spans="1:13" x14ac:dyDescent="0.2">
      <c r="A2055" s="1"/>
      <c r="B2055" s="1"/>
      <c r="C2055" s="16"/>
      <c r="D2055" s="1"/>
      <c r="E2055" s="1"/>
      <c r="F2055" s="1"/>
      <c r="G2055" s="1"/>
      <c r="H2055" s="11"/>
      <c r="I2055" s="11"/>
      <c r="J2055" s="11"/>
      <c r="K2055" s="2"/>
      <c r="L2055" s="2"/>
      <c r="M2055" s="1"/>
    </row>
    <row r="2056" spans="1:13" x14ac:dyDescent="0.2">
      <c r="A2056" s="1"/>
      <c r="B2056" s="1"/>
      <c r="C2056" s="16"/>
      <c r="D2056" s="1"/>
      <c r="E2056" s="1"/>
      <c r="F2056" s="1"/>
      <c r="G2056" s="1"/>
      <c r="H2056" s="11"/>
      <c r="I2056" s="11"/>
      <c r="J2056" s="11"/>
      <c r="K2056" s="2"/>
      <c r="L2056" s="2"/>
      <c r="M2056" s="1"/>
    </row>
    <row r="2057" spans="1:13" x14ac:dyDescent="0.2">
      <c r="A2057" s="1"/>
      <c r="B2057" s="1"/>
      <c r="C2057" s="16"/>
      <c r="D2057" s="1"/>
      <c r="E2057" s="1"/>
      <c r="F2057" s="1"/>
      <c r="G2057" s="1"/>
      <c r="H2057" s="11"/>
      <c r="I2057" s="11"/>
      <c r="J2057" s="11"/>
      <c r="K2057" s="2"/>
      <c r="L2057" s="2"/>
      <c r="M2057" s="1"/>
    </row>
    <row r="2058" spans="1:13" x14ac:dyDescent="0.2">
      <c r="A2058" s="1"/>
      <c r="B2058" s="1"/>
      <c r="C2058" s="16"/>
      <c r="D2058" s="1"/>
      <c r="E2058" s="1"/>
      <c r="F2058" s="1"/>
      <c r="G2058" s="1"/>
      <c r="H2058" s="11"/>
      <c r="I2058" s="11"/>
      <c r="J2058" s="11"/>
      <c r="K2058" s="2"/>
      <c r="L2058" s="2"/>
      <c r="M2058" s="1"/>
    </row>
    <row r="2059" spans="1:13" x14ac:dyDescent="0.2">
      <c r="A2059" s="1"/>
      <c r="B2059" s="1"/>
      <c r="C2059" s="16"/>
      <c r="D2059" s="1"/>
      <c r="E2059" s="1"/>
      <c r="F2059" s="1"/>
      <c r="G2059" s="1"/>
      <c r="H2059" s="11"/>
      <c r="I2059" s="11"/>
      <c r="J2059" s="11"/>
      <c r="K2059" s="2"/>
      <c r="L2059" s="2"/>
      <c r="M2059" s="1"/>
    </row>
    <row r="2060" spans="1:13" x14ac:dyDescent="0.2">
      <c r="A2060" s="1"/>
      <c r="B2060" s="1"/>
      <c r="C2060" s="16"/>
      <c r="D2060" s="1"/>
      <c r="E2060" s="1"/>
      <c r="F2060" s="1"/>
      <c r="G2060" s="1"/>
      <c r="H2060" s="11"/>
      <c r="I2060" s="11"/>
      <c r="J2060" s="11"/>
      <c r="K2060" s="2"/>
      <c r="L2060" s="2"/>
      <c r="M2060" s="1"/>
    </row>
    <row r="2061" spans="1:13" x14ac:dyDescent="0.2">
      <c r="A2061" s="1"/>
      <c r="B2061" s="1"/>
      <c r="C2061" s="16"/>
      <c r="D2061" s="1"/>
      <c r="E2061" s="1"/>
      <c r="F2061" s="1"/>
      <c r="G2061" s="1"/>
      <c r="H2061" s="11"/>
      <c r="I2061" s="11"/>
      <c r="J2061" s="11"/>
      <c r="K2061" s="2"/>
      <c r="L2061" s="2"/>
      <c r="M2061" s="1"/>
    </row>
    <row r="2062" spans="1:13" x14ac:dyDescent="0.2">
      <c r="A2062" s="1"/>
      <c r="B2062" s="1"/>
      <c r="C2062" s="16"/>
      <c r="D2062" s="1"/>
      <c r="E2062" s="1"/>
      <c r="F2062" s="1"/>
      <c r="G2062" s="1"/>
      <c r="H2062" s="11"/>
      <c r="I2062" s="11"/>
      <c r="J2062" s="11"/>
      <c r="K2062" s="2"/>
      <c r="L2062" s="2"/>
      <c r="M2062" s="1"/>
    </row>
    <row r="2063" spans="1:13" x14ac:dyDescent="0.2">
      <c r="A2063" s="1"/>
      <c r="B2063" s="1"/>
      <c r="C2063" s="16"/>
      <c r="D2063" s="1"/>
      <c r="E2063" s="1"/>
      <c r="F2063" s="1"/>
      <c r="G2063" s="1"/>
      <c r="H2063" s="11"/>
      <c r="I2063" s="11"/>
      <c r="J2063" s="11"/>
      <c r="K2063" s="2"/>
      <c r="L2063" s="2"/>
      <c r="M2063" s="1"/>
    </row>
    <row r="2064" spans="1:13" x14ac:dyDescent="0.2">
      <c r="A2064" s="1"/>
      <c r="B2064" s="1"/>
      <c r="C2064" s="16"/>
      <c r="D2064" s="1"/>
      <c r="E2064" s="1"/>
      <c r="F2064" s="1"/>
      <c r="G2064" s="1"/>
      <c r="H2064" s="11"/>
      <c r="I2064" s="11"/>
      <c r="J2064" s="11"/>
      <c r="K2064" s="2"/>
      <c r="L2064" s="2"/>
      <c r="M2064" s="1"/>
    </row>
    <row r="2065" spans="1:13" x14ac:dyDescent="0.2">
      <c r="A2065" s="1"/>
      <c r="B2065" s="1"/>
      <c r="C2065" s="16"/>
      <c r="D2065" s="1"/>
      <c r="E2065" s="1"/>
      <c r="F2065" s="1"/>
      <c r="G2065" s="1"/>
      <c r="H2065" s="11"/>
      <c r="I2065" s="11"/>
      <c r="J2065" s="11"/>
      <c r="K2065" s="2"/>
      <c r="L2065" s="2"/>
      <c r="M2065" s="1"/>
    </row>
    <row r="2066" spans="1:13" x14ac:dyDescent="0.2">
      <c r="A2066" s="1"/>
      <c r="B2066" s="1"/>
      <c r="C2066" s="16"/>
      <c r="D2066" s="1"/>
      <c r="E2066" s="1"/>
      <c r="F2066" s="1"/>
      <c r="G2066" s="1"/>
      <c r="H2066" s="11"/>
      <c r="I2066" s="11"/>
      <c r="J2066" s="11"/>
      <c r="K2066" s="2"/>
      <c r="L2066" s="2"/>
      <c r="M2066" s="1"/>
    </row>
    <row r="2067" spans="1:13" x14ac:dyDescent="0.2">
      <c r="A2067" s="1"/>
      <c r="B2067" s="1"/>
      <c r="C2067" s="16"/>
      <c r="D2067" s="1"/>
      <c r="E2067" s="1"/>
      <c r="F2067" s="1"/>
      <c r="G2067" s="1"/>
      <c r="H2067" s="11"/>
      <c r="I2067" s="11"/>
      <c r="J2067" s="11"/>
      <c r="K2067" s="2"/>
      <c r="L2067" s="2"/>
      <c r="M2067" s="1"/>
    </row>
    <row r="2068" spans="1:13" x14ac:dyDescent="0.2">
      <c r="A2068" s="1"/>
      <c r="B2068" s="1"/>
      <c r="C2068" s="16"/>
      <c r="D2068" s="1"/>
      <c r="E2068" s="1"/>
      <c r="F2068" s="1"/>
      <c r="G2068" s="1"/>
      <c r="H2068" s="11"/>
      <c r="I2068" s="11"/>
      <c r="J2068" s="11"/>
      <c r="K2068" s="2"/>
      <c r="L2068" s="2"/>
      <c r="M2068" s="1"/>
    </row>
    <row r="2069" spans="1:13" x14ac:dyDescent="0.2">
      <c r="A2069" s="1"/>
      <c r="B2069" s="1"/>
      <c r="C2069" s="16"/>
      <c r="D2069" s="1"/>
      <c r="E2069" s="1"/>
      <c r="F2069" s="1"/>
      <c r="G2069" s="1"/>
      <c r="H2069" s="11"/>
      <c r="I2069" s="11"/>
      <c r="J2069" s="11"/>
      <c r="K2069" s="2"/>
      <c r="L2069" s="2"/>
      <c r="M2069" s="1"/>
    </row>
    <row r="2070" spans="1:13" x14ac:dyDescent="0.2">
      <c r="A2070" s="1"/>
      <c r="B2070" s="1"/>
      <c r="C2070" s="16"/>
      <c r="D2070" s="1"/>
      <c r="E2070" s="1"/>
      <c r="F2070" s="1"/>
      <c r="G2070" s="1"/>
      <c r="H2070" s="11"/>
      <c r="I2070" s="11"/>
      <c r="J2070" s="11"/>
      <c r="K2070" s="2"/>
      <c r="L2070" s="2"/>
      <c r="M2070" s="1"/>
    </row>
    <row r="2071" spans="1:13" x14ac:dyDescent="0.2">
      <c r="A2071" s="1"/>
      <c r="B2071" s="1"/>
      <c r="C2071" s="16"/>
      <c r="D2071" s="1"/>
      <c r="E2071" s="1"/>
      <c r="F2071" s="1"/>
      <c r="G2071" s="1"/>
      <c r="H2071" s="11"/>
      <c r="I2071" s="11"/>
      <c r="J2071" s="11"/>
      <c r="K2071" s="2"/>
      <c r="L2071" s="2"/>
      <c r="M2071" s="1"/>
    </row>
    <row r="2072" spans="1:13" x14ac:dyDescent="0.2">
      <c r="A2072" s="1"/>
      <c r="B2072" s="1"/>
      <c r="C2072" s="16"/>
      <c r="D2072" s="1"/>
      <c r="E2072" s="1"/>
      <c r="F2072" s="1"/>
      <c r="G2072" s="1"/>
      <c r="H2072" s="11"/>
      <c r="I2072" s="11"/>
      <c r="J2072" s="11"/>
      <c r="K2072" s="2"/>
      <c r="L2072" s="2"/>
      <c r="M2072" s="1"/>
    </row>
    <row r="2073" spans="1:13" x14ac:dyDescent="0.2">
      <c r="A2073" s="1"/>
      <c r="B2073" s="1"/>
      <c r="C2073" s="16"/>
      <c r="D2073" s="1"/>
      <c r="E2073" s="1"/>
      <c r="F2073" s="1"/>
      <c r="G2073" s="1"/>
      <c r="H2073" s="11"/>
      <c r="I2073" s="11"/>
      <c r="J2073" s="11"/>
      <c r="K2073" s="2"/>
      <c r="L2073" s="2"/>
      <c r="M2073" s="1"/>
    </row>
    <row r="2074" spans="1:13" x14ac:dyDescent="0.2">
      <c r="A2074" s="1"/>
      <c r="B2074" s="1"/>
      <c r="C2074" s="16"/>
      <c r="D2074" s="1"/>
      <c r="E2074" s="1"/>
      <c r="F2074" s="1"/>
      <c r="G2074" s="1"/>
      <c r="H2074" s="11"/>
      <c r="I2074" s="11"/>
      <c r="J2074" s="11"/>
      <c r="K2074" s="2"/>
      <c r="L2074" s="2"/>
      <c r="M2074" s="1"/>
    </row>
    <row r="2075" spans="1:13" x14ac:dyDescent="0.2">
      <c r="A2075" s="1"/>
      <c r="B2075" s="1"/>
      <c r="C2075" s="16"/>
      <c r="D2075" s="1"/>
      <c r="E2075" s="1"/>
      <c r="F2075" s="1"/>
      <c r="G2075" s="1"/>
      <c r="H2075" s="11"/>
      <c r="I2075" s="11"/>
      <c r="J2075" s="11"/>
      <c r="K2075" s="2"/>
      <c r="L2075" s="2"/>
      <c r="M2075" s="1"/>
    </row>
    <row r="2076" spans="1:13" x14ac:dyDescent="0.2">
      <c r="A2076" s="1"/>
      <c r="B2076" s="1"/>
      <c r="C2076" s="16"/>
      <c r="D2076" s="1"/>
      <c r="E2076" s="1"/>
      <c r="F2076" s="1"/>
      <c r="G2076" s="1"/>
      <c r="H2076" s="11"/>
      <c r="I2076" s="11"/>
      <c r="J2076" s="11"/>
      <c r="K2076" s="2"/>
      <c r="L2076" s="2"/>
      <c r="M2076" s="1"/>
    </row>
    <row r="2077" spans="1:13" x14ac:dyDescent="0.2">
      <c r="A2077" s="1"/>
      <c r="B2077" s="1"/>
      <c r="C2077" s="16"/>
      <c r="D2077" s="1"/>
      <c r="E2077" s="1"/>
      <c r="F2077" s="1"/>
      <c r="G2077" s="1"/>
      <c r="H2077" s="11"/>
      <c r="I2077" s="11"/>
      <c r="J2077" s="11"/>
      <c r="K2077" s="2"/>
      <c r="L2077" s="2"/>
      <c r="M2077" s="1"/>
    </row>
    <row r="2078" spans="1:13" x14ac:dyDescent="0.2">
      <c r="A2078" s="1"/>
      <c r="B2078" s="1"/>
      <c r="C2078" s="16"/>
      <c r="D2078" s="1"/>
      <c r="E2078" s="1"/>
      <c r="F2078" s="1"/>
      <c r="G2078" s="1"/>
      <c r="H2078" s="11"/>
      <c r="I2078" s="11"/>
      <c r="J2078" s="11"/>
      <c r="K2078" s="2"/>
      <c r="L2078" s="2"/>
      <c r="M2078" s="1"/>
    </row>
    <row r="2079" spans="1:13" x14ac:dyDescent="0.2">
      <c r="A2079" s="1"/>
      <c r="B2079" s="1"/>
      <c r="C2079" s="16"/>
      <c r="D2079" s="1"/>
      <c r="E2079" s="1"/>
      <c r="F2079" s="1"/>
      <c r="G2079" s="1"/>
      <c r="H2079" s="11"/>
      <c r="I2079" s="11"/>
      <c r="J2079" s="11"/>
      <c r="K2079" s="2"/>
      <c r="L2079" s="2"/>
      <c r="M2079" s="1"/>
    </row>
    <row r="2080" spans="1:13" x14ac:dyDescent="0.2">
      <c r="A2080" s="1"/>
      <c r="B2080" s="1"/>
      <c r="C2080" s="16"/>
      <c r="D2080" s="1"/>
      <c r="E2080" s="1"/>
      <c r="F2080" s="1"/>
      <c r="G2080" s="1"/>
      <c r="H2080" s="11"/>
      <c r="I2080" s="11"/>
      <c r="J2080" s="11"/>
      <c r="K2080" s="2"/>
      <c r="L2080" s="2"/>
      <c r="M2080" s="1"/>
    </row>
    <row r="2081" spans="1:13" x14ac:dyDescent="0.2">
      <c r="A2081" s="1"/>
      <c r="B2081" s="1"/>
      <c r="C2081" s="16"/>
      <c r="D2081" s="1"/>
      <c r="E2081" s="1"/>
      <c r="F2081" s="1"/>
      <c r="G2081" s="1"/>
      <c r="H2081" s="11"/>
      <c r="I2081" s="11"/>
      <c r="J2081" s="11"/>
      <c r="K2081" s="2"/>
      <c r="L2081" s="2"/>
      <c r="M2081" s="1"/>
    </row>
    <row r="2082" spans="1:13" x14ac:dyDescent="0.2">
      <c r="A2082" s="1"/>
      <c r="B2082" s="1"/>
      <c r="C2082" s="16"/>
      <c r="D2082" s="1"/>
      <c r="E2082" s="1"/>
      <c r="F2082" s="1"/>
      <c r="G2082" s="1"/>
      <c r="H2082" s="11"/>
      <c r="I2082" s="11"/>
      <c r="J2082" s="11"/>
      <c r="K2082" s="2"/>
      <c r="L2082" s="2"/>
      <c r="M2082" s="1"/>
    </row>
    <row r="2083" spans="1:13" x14ac:dyDescent="0.2">
      <c r="A2083" s="1"/>
      <c r="B2083" s="1"/>
      <c r="C2083" s="16"/>
      <c r="D2083" s="1"/>
      <c r="E2083" s="1"/>
      <c r="F2083" s="1"/>
      <c r="G2083" s="1"/>
      <c r="H2083" s="11"/>
      <c r="I2083" s="11"/>
      <c r="J2083" s="11"/>
      <c r="K2083" s="2"/>
      <c r="L2083" s="2"/>
      <c r="M2083" s="1"/>
    </row>
    <row r="2084" spans="1:13" x14ac:dyDescent="0.2">
      <c r="A2084" s="1"/>
      <c r="B2084" s="1"/>
      <c r="C2084" s="16"/>
      <c r="D2084" s="1"/>
      <c r="E2084" s="1"/>
      <c r="F2084" s="1"/>
      <c r="G2084" s="1"/>
      <c r="H2084" s="11"/>
      <c r="I2084" s="11"/>
      <c r="J2084" s="11"/>
      <c r="K2084" s="2"/>
      <c r="L2084" s="2"/>
      <c r="M2084" s="1"/>
    </row>
    <row r="2085" spans="1:13" x14ac:dyDescent="0.2">
      <c r="A2085" s="1"/>
      <c r="B2085" s="1"/>
      <c r="C2085" s="16"/>
      <c r="D2085" s="1"/>
      <c r="E2085" s="1"/>
      <c r="F2085" s="1"/>
      <c r="G2085" s="1"/>
      <c r="H2085" s="11"/>
      <c r="I2085" s="11"/>
      <c r="J2085" s="11"/>
      <c r="K2085" s="2"/>
      <c r="L2085" s="2"/>
      <c r="M2085" s="1"/>
    </row>
    <row r="2086" spans="1:13" x14ac:dyDescent="0.2">
      <c r="A2086" s="1"/>
      <c r="B2086" s="1"/>
      <c r="C2086" s="16"/>
      <c r="D2086" s="1"/>
      <c r="E2086" s="1"/>
      <c r="F2086" s="1"/>
      <c r="G2086" s="1"/>
      <c r="H2086" s="11"/>
      <c r="I2086" s="11"/>
      <c r="J2086" s="11"/>
      <c r="K2086" s="2"/>
      <c r="L2086" s="2"/>
      <c r="M2086" s="1"/>
    </row>
    <row r="2087" spans="1:13" x14ac:dyDescent="0.2">
      <c r="A2087" s="1"/>
      <c r="B2087" s="1"/>
      <c r="C2087" s="16"/>
      <c r="D2087" s="1"/>
      <c r="E2087" s="1"/>
      <c r="F2087" s="1"/>
      <c r="G2087" s="1"/>
      <c r="H2087" s="11"/>
      <c r="I2087" s="11"/>
      <c r="J2087" s="11"/>
      <c r="K2087" s="2"/>
      <c r="L2087" s="2"/>
      <c r="M2087" s="1"/>
    </row>
    <row r="2088" spans="1:13" x14ac:dyDescent="0.2">
      <c r="A2088" s="1"/>
      <c r="B2088" s="1"/>
      <c r="C2088" s="16"/>
      <c r="D2088" s="1"/>
      <c r="E2088" s="1"/>
      <c r="F2088" s="1"/>
      <c r="G2088" s="1"/>
      <c r="H2088" s="11"/>
      <c r="I2088" s="11"/>
      <c r="J2088" s="11"/>
      <c r="K2088" s="2"/>
      <c r="L2088" s="2"/>
      <c r="M2088" s="1"/>
    </row>
    <row r="2089" spans="1:13" x14ac:dyDescent="0.2">
      <c r="A2089" s="1"/>
      <c r="B2089" s="1"/>
      <c r="C2089" s="16"/>
      <c r="D2089" s="1"/>
      <c r="E2089" s="1"/>
      <c r="F2089" s="1"/>
      <c r="G2089" s="1"/>
      <c r="H2089" s="11"/>
      <c r="I2089" s="11"/>
      <c r="J2089" s="11"/>
      <c r="K2089" s="2"/>
      <c r="L2089" s="2"/>
      <c r="M2089" s="1"/>
    </row>
    <row r="2090" spans="1:13" x14ac:dyDescent="0.2">
      <c r="A2090" s="1"/>
      <c r="B2090" s="1"/>
      <c r="C2090" s="16"/>
      <c r="D2090" s="1"/>
      <c r="E2090" s="1"/>
      <c r="F2090" s="1"/>
      <c r="G2090" s="1"/>
      <c r="H2090" s="11"/>
      <c r="I2090" s="11"/>
      <c r="J2090" s="11"/>
      <c r="K2090" s="2"/>
      <c r="L2090" s="2"/>
      <c r="M2090" s="1"/>
    </row>
    <row r="2091" spans="1:13" x14ac:dyDescent="0.2">
      <c r="A2091" s="1"/>
      <c r="B2091" s="1"/>
      <c r="C2091" s="16"/>
      <c r="D2091" s="1"/>
      <c r="E2091" s="1"/>
      <c r="F2091" s="1"/>
      <c r="G2091" s="1"/>
      <c r="H2091" s="11"/>
      <c r="I2091" s="11"/>
      <c r="J2091" s="11"/>
      <c r="K2091" s="2"/>
      <c r="L2091" s="2"/>
      <c r="M2091" s="1"/>
    </row>
    <row r="2092" spans="1:13" x14ac:dyDescent="0.2">
      <c r="A2092" s="1"/>
      <c r="B2092" s="1"/>
      <c r="C2092" s="16"/>
      <c r="D2092" s="1"/>
      <c r="E2092" s="1"/>
      <c r="F2092" s="1"/>
      <c r="G2092" s="1"/>
      <c r="H2092" s="11"/>
      <c r="I2092" s="11"/>
      <c r="J2092" s="11"/>
      <c r="K2092" s="2"/>
      <c r="L2092" s="2"/>
      <c r="M2092" s="1"/>
    </row>
    <row r="2093" spans="1:13" x14ac:dyDescent="0.2">
      <c r="A2093" s="1"/>
      <c r="B2093" s="1"/>
      <c r="C2093" s="16"/>
      <c r="D2093" s="1"/>
      <c r="E2093" s="1"/>
      <c r="F2093" s="1"/>
      <c r="G2093" s="1"/>
      <c r="H2093" s="11"/>
      <c r="I2093" s="11"/>
      <c r="J2093" s="11"/>
      <c r="K2093" s="2"/>
      <c r="L2093" s="2"/>
      <c r="M2093" s="1"/>
    </row>
    <row r="2094" spans="1:13" x14ac:dyDescent="0.2">
      <c r="A2094" s="1"/>
      <c r="B2094" s="1"/>
      <c r="C2094" s="16"/>
      <c r="D2094" s="1"/>
      <c r="E2094" s="1"/>
      <c r="F2094" s="1"/>
      <c r="G2094" s="1"/>
      <c r="H2094" s="11"/>
      <c r="I2094" s="11"/>
      <c r="J2094" s="11"/>
      <c r="K2094" s="2"/>
      <c r="L2094" s="2"/>
      <c r="M2094" s="1"/>
    </row>
    <row r="2095" spans="1:13" x14ac:dyDescent="0.2">
      <c r="A2095" s="1"/>
      <c r="B2095" s="1"/>
      <c r="C2095" s="16"/>
      <c r="D2095" s="1"/>
      <c r="E2095" s="1"/>
      <c r="F2095" s="1"/>
      <c r="G2095" s="1"/>
      <c r="H2095" s="11"/>
      <c r="I2095" s="11"/>
      <c r="J2095" s="11"/>
      <c r="K2095" s="2"/>
      <c r="L2095" s="2"/>
      <c r="M2095" s="1"/>
    </row>
    <row r="2096" spans="1:13" x14ac:dyDescent="0.2">
      <c r="A2096" s="1"/>
      <c r="B2096" s="1"/>
      <c r="C2096" s="16"/>
      <c r="D2096" s="1"/>
      <c r="E2096" s="1"/>
      <c r="F2096" s="1"/>
      <c r="G2096" s="1"/>
      <c r="H2096" s="11"/>
      <c r="I2096" s="11"/>
      <c r="J2096" s="11"/>
      <c r="K2096" s="2"/>
      <c r="L2096" s="2"/>
      <c r="M2096" s="1"/>
    </row>
    <row r="2097" spans="1:13" x14ac:dyDescent="0.2">
      <c r="A2097" s="1"/>
      <c r="B2097" s="1"/>
      <c r="C2097" s="16"/>
      <c r="D2097" s="1"/>
      <c r="E2097" s="1"/>
      <c r="F2097" s="1"/>
      <c r="G2097" s="1"/>
      <c r="H2097" s="11"/>
      <c r="I2097" s="11"/>
      <c r="J2097" s="11"/>
      <c r="K2097" s="2"/>
      <c r="L2097" s="2"/>
      <c r="M2097" s="1"/>
    </row>
    <row r="2098" spans="1:13" x14ac:dyDescent="0.2">
      <c r="A2098" s="1"/>
      <c r="B2098" s="1"/>
      <c r="C2098" s="16"/>
      <c r="D2098" s="1"/>
      <c r="E2098" s="1"/>
      <c r="F2098" s="1"/>
      <c r="G2098" s="1"/>
      <c r="H2098" s="11"/>
      <c r="I2098" s="11"/>
      <c r="J2098" s="11"/>
      <c r="K2098" s="2"/>
      <c r="L2098" s="2"/>
      <c r="M2098" s="1"/>
    </row>
    <row r="2099" spans="1:13" x14ac:dyDescent="0.2">
      <c r="A2099" s="1"/>
      <c r="B2099" s="1"/>
      <c r="C2099" s="16"/>
      <c r="D2099" s="1"/>
      <c r="E2099" s="1"/>
      <c r="F2099" s="1"/>
      <c r="G2099" s="1"/>
      <c r="H2099" s="11"/>
      <c r="I2099" s="11"/>
      <c r="J2099" s="11"/>
      <c r="K2099" s="2"/>
      <c r="L2099" s="2"/>
      <c r="M2099" s="1"/>
    </row>
    <row r="2100" spans="1:13" x14ac:dyDescent="0.2">
      <c r="A2100" s="1"/>
      <c r="B2100" s="1"/>
      <c r="C2100" s="16"/>
      <c r="D2100" s="1"/>
      <c r="E2100" s="1"/>
      <c r="F2100" s="1"/>
      <c r="G2100" s="1"/>
      <c r="H2100" s="11"/>
      <c r="I2100" s="11"/>
      <c r="J2100" s="11"/>
      <c r="K2100" s="2"/>
      <c r="L2100" s="2"/>
      <c r="M2100" s="1"/>
    </row>
    <row r="2101" spans="1:13" x14ac:dyDescent="0.2">
      <c r="A2101" s="1"/>
      <c r="B2101" s="1"/>
      <c r="C2101" s="16"/>
      <c r="D2101" s="1"/>
      <c r="E2101" s="1"/>
      <c r="F2101" s="1"/>
      <c r="G2101" s="1"/>
      <c r="H2101" s="11"/>
      <c r="I2101" s="11"/>
      <c r="J2101" s="11"/>
      <c r="K2101" s="2"/>
      <c r="L2101" s="2"/>
      <c r="M2101" s="1"/>
    </row>
    <row r="2102" spans="1:13" x14ac:dyDescent="0.2">
      <c r="A2102" s="1"/>
      <c r="B2102" s="1"/>
      <c r="C2102" s="16"/>
      <c r="D2102" s="1"/>
      <c r="E2102" s="1"/>
      <c r="F2102" s="1"/>
      <c r="G2102" s="1"/>
      <c r="H2102" s="11"/>
      <c r="I2102" s="11"/>
      <c r="J2102" s="11"/>
      <c r="K2102" s="2"/>
      <c r="L2102" s="2"/>
      <c r="M2102" s="1"/>
    </row>
    <row r="2103" spans="1:13" x14ac:dyDescent="0.2">
      <c r="A2103" s="1"/>
      <c r="B2103" s="1"/>
      <c r="C2103" s="16"/>
      <c r="D2103" s="1"/>
      <c r="E2103" s="1"/>
      <c r="F2103" s="1"/>
      <c r="G2103" s="1"/>
      <c r="H2103" s="11"/>
      <c r="I2103" s="11"/>
      <c r="J2103" s="11"/>
      <c r="K2103" s="2"/>
      <c r="L2103" s="2"/>
      <c r="M2103" s="1"/>
    </row>
    <row r="2104" spans="1:13" x14ac:dyDescent="0.2">
      <c r="A2104" s="1"/>
      <c r="B2104" s="1"/>
      <c r="C2104" s="16"/>
      <c r="D2104" s="1"/>
      <c r="E2104" s="1"/>
      <c r="F2104" s="1"/>
      <c r="G2104" s="1"/>
      <c r="H2104" s="11"/>
      <c r="I2104" s="11"/>
      <c r="J2104" s="11"/>
      <c r="K2104" s="2"/>
      <c r="L2104" s="2"/>
      <c r="M2104" s="1"/>
    </row>
    <row r="2105" spans="1:13" x14ac:dyDescent="0.2">
      <c r="A2105" s="1"/>
      <c r="B2105" s="1"/>
      <c r="C2105" s="16"/>
      <c r="D2105" s="1"/>
      <c r="E2105" s="1"/>
      <c r="F2105" s="1"/>
      <c r="G2105" s="1"/>
      <c r="H2105" s="11"/>
      <c r="I2105" s="11"/>
      <c r="J2105" s="11"/>
      <c r="K2105" s="2"/>
      <c r="L2105" s="2"/>
      <c r="M2105" s="1"/>
    </row>
    <row r="2106" spans="1:13" x14ac:dyDescent="0.2">
      <c r="A2106" s="1"/>
      <c r="B2106" s="1"/>
      <c r="C2106" s="16"/>
      <c r="D2106" s="1"/>
      <c r="E2106" s="1"/>
      <c r="F2106" s="1"/>
      <c r="G2106" s="1"/>
      <c r="H2106" s="11"/>
      <c r="I2106" s="11"/>
      <c r="J2106" s="11"/>
      <c r="K2106" s="2"/>
      <c r="L2106" s="2"/>
      <c r="M2106" s="1"/>
    </row>
    <row r="2107" spans="1:13" x14ac:dyDescent="0.2">
      <c r="A2107" s="1"/>
      <c r="B2107" s="1"/>
      <c r="C2107" s="16"/>
      <c r="D2107" s="1"/>
      <c r="E2107" s="1"/>
      <c r="F2107" s="1"/>
      <c r="G2107" s="1"/>
      <c r="H2107" s="11"/>
      <c r="I2107" s="11"/>
      <c r="J2107" s="11"/>
      <c r="K2107" s="2"/>
      <c r="L2107" s="2"/>
      <c r="M2107" s="1"/>
    </row>
    <row r="2108" spans="1:13" x14ac:dyDescent="0.2">
      <c r="A2108" s="1"/>
      <c r="B2108" s="1"/>
      <c r="C2108" s="16"/>
      <c r="D2108" s="1"/>
      <c r="E2108" s="1"/>
      <c r="F2108" s="1"/>
      <c r="G2108" s="1"/>
      <c r="H2108" s="11"/>
      <c r="I2108" s="11"/>
      <c r="J2108" s="11"/>
      <c r="K2108" s="2"/>
      <c r="L2108" s="2"/>
      <c r="M2108" s="1"/>
    </row>
    <row r="2109" spans="1:13" x14ac:dyDescent="0.2">
      <c r="A2109" s="1"/>
      <c r="B2109" s="1"/>
      <c r="C2109" s="16"/>
      <c r="D2109" s="1"/>
      <c r="E2109" s="1"/>
      <c r="F2109" s="1"/>
      <c r="G2109" s="1"/>
      <c r="H2109" s="11"/>
      <c r="I2109" s="11"/>
      <c r="J2109" s="11"/>
      <c r="K2109" s="2"/>
      <c r="L2109" s="2"/>
      <c r="M2109" s="1"/>
    </row>
    <row r="2110" spans="1:13" x14ac:dyDescent="0.2">
      <c r="A2110" s="1"/>
      <c r="B2110" s="1"/>
      <c r="C2110" s="16"/>
      <c r="D2110" s="1"/>
      <c r="E2110" s="1"/>
      <c r="F2110" s="1"/>
      <c r="G2110" s="1"/>
      <c r="H2110" s="11"/>
      <c r="I2110" s="11"/>
      <c r="J2110" s="11"/>
      <c r="K2110" s="2"/>
      <c r="L2110" s="2"/>
      <c r="M2110" s="1"/>
    </row>
    <row r="2111" spans="1:13" x14ac:dyDescent="0.2">
      <c r="A2111" s="1"/>
      <c r="B2111" s="1"/>
      <c r="C2111" s="16"/>
      <c r="D2111" s="1"/>
      <c r="E2111" s="1"/>
      <c r="F2111" s="1"/>
      <c r="G2111" s="1"/>
      <c r="H2111" s="11"/>
      <c r="I2111" s="11"/>
      <c r="J2111" s="11"/>
      <c r="K2111" s="2"/>
      <c r="L2111" s="2"/>
      <c r="M2111" s="1"/>
    </row>
    <row r="2112" spans="1:13" x14ac:dyDescent="0.2">
      <c r="A2112" s="1"/>
      <c r="B2112" s="1"/>
      <c r="C2112" s="16"/>
      <c r="D2112" s="1"/>
      <c r="E2112" s="1"/>
      <c r="F2112" s="1"/>
      <c r="G2112" s="1"/>
      <c r="H2112" s="11"/>
      <c r="I2112" s="11"/>
      <c r="J2112" s="11"/>
      <c r="K2112" s="2"/>
      <c r="L2112" s="2"/>
      <c r="M2112" s="1"/>
    </row>
    <row r="2113" spans="1:13" x14ac:dyDescent="0.2">
      <c r="A2113" s="1"/>
      <c r="B2113" s="1"/>
      <c r="C2113" s="16"/>
      <c r="D2113" s="1"/>
      <c r="E2113" s="1"/>
      <c r="F2113" s="1"/>
      <c r="G2113" s="1"/>
      <c r="H2113" s="11"/>
      <c r="I2113" s="11"/>
      <c r="J2113" s="11"/>
      <c r="K2113" s="2"/>
      <c r="L2113" s="2"/>
      <c r="M2113" s="1"/>
    </row>
    <row r="2114" spans="1:13" x14ac:dyDescent="0.2">
      <c r="A2114" s="1"/>
      <c r="B2114" s="1"/>
      <c r="C2114" s="16"/>
      <c r="D2114" s="1"/>
      <c r="E2114" s="1"/>
      <c r="F2114" s="1"/>
      <c r="G2114" s="1"/>
      <c r="H2114" s="11"/>
      <c r="I2114" s="11"/>
      <c r="J2114" s="11"/>
      <c r="K2114" s="2"/>
      <c r="L2114" s="2"/>
      <c r="M2114" s="1"/>
    </row>
    <row r="2115" spans="1:13" x14ac:dyDescent="0.2">
      <c r="A2115" s="1"/>
      <c r="B2115" s="1"/>
      <c r="C2115" s="16"/>
      <c r="D2115" s="1"/>
      <c r="E2115" s="1"/>
      <c r="F2115" s="1"/>
      <c r="G2115" s="1"/>
      <c r="H2115" s="11"/>
      <c r="I2115" s="11"/>
      <c r="J2115" s="11"/>
      <c r="K2115" s="2"/>
      <c r="L2115" s="2"/>
      <c r="M2115" s="1"/>
    </row>
    <row r="2116" spans="1:13" x14ac:dyDescent="0.2">
      <c r="A2116" s="1"/>
      <c r="B2116" s="1"/>
      <c r="C2116" s="16"/>
      <c r="D2116" s="1"/>
      <c r="E2116" s="1"/>
      <c r="F2116" s="1"/>
      <c r="G2116" s="1"/>
      <c r="H2116" s="11"/>
      <c r="I2116" s="11"/>
      <c r="J2116" s="11"/>
      <c r="K2116" s="2"/>
      <c r="L2116" s="2"/>
      <c r="M2116" s="1"/>
    </row>
    <row r="2117" spans="1:13" x14ac:dyDescent="0.2">
      <c r="A2117" s="1"/>
      <c r="B2117" s="1"/>
      <c r="C2117" s="16"/>
      <c r="D2117" s="1"/>
      <c r="E2117" s="1"/>
      <c r="F2117" s="1"/>
      <c r="G2117" s="1"/>
      <c r="H2117" s="11"/>
      <c r="I2117" s="11"/>
      <c r="J2117" s="11"/>
      <c r="K2117" s="2"/>
      <c r="L2117" s="2"/>
      <c r="M2117" s="1"/>
    </row>
    <row r="2118" spans="1:13" x14ac:dyDescent="0.2">
      <c r="A2118" s="1"/>
      <c r="B2118" s="1"/>
      <c r="C2118" s="16"/>
      <c r="D2118" s="1"/>
      <c r="E2118" s="1"/>
      <c r="F2118" s="1"/>
      <c r="G2118" s="1"/>
      <c r="H2118" s="11"/>
      <c r="I2118" s="11"/>
      <c r="J2118" s="11"/>
      <c r="K2118" s="2"/>
      <c r="L2118" s="2"/>
      <c r="M2118" s="1"/>
    </row>
    <row r="2119" spans="1:13" x14ac:dyDescent="0.2">
      <c r="A2119" s="1"/>
      <c r="B2119" s="1"/>
      <c r="C2119" s="16"/>
      <c r="D2119" s="1"/>
      <c r="E2119" s="1"/>
      <c r="F2119" s="1"/>
      <c r="G2119" s="1"/>
      <c r="H2119" s="11"/>
      <c r="I2119" s="11"/>
      <c r="J2119" s="11"/>
      <c r="K2119" s="2"/>
      <c r="L2119" s="2"/>
      <c r="M2119" s="1"/>
    </row>
    <row r="2120" spans="1:13" x14ac:dyDescent="0.2">
      <c r="A2120" s="1"/>
      <c r="B2120" s="1"/>
      <c r="C2120" s="16"/>
      <c r="D2120" s="1"/>
      <c r="E2120" s="1"/>
      <c r="F2120" s="1"/>
      <c r="G2120" s="1"/>
      <c r="H2120" s="11"/>
      <c r="I2120" s="11"/>
      <c r="J2120" s="11"/>
      <c r="K2120" s="2"/>
      <c r="L2120" s="2"/>
      <c r="M2120" s="1"/>
    </row>
    <row r="2121" spans="1:13" x14ac:dyDescent="0.2">
      <c r="A2121" s="1"/>
      <c r="B2121" s="1"/>
      <c r="C2121" s="16"/>
      <c r="D2121" s="1"/>
      <c r="E2121" s="1"/>
      <c r="F2121" s="1"/>
      <c r="G2121" s="1"/>
      <c r="H2121" s="11"/>
      <c r="I2121" s="11"/>
      <c r="J2121" s="11"/>
      <c r="K2121" s="2"/>
      <c r="L2121" s="2"/>
      <c r="M2121" s="1"/>
    </row>
    <row r="2122" spans="1:13" x14ac:dyDescent="0.2">
      <c r="A2122" s="1"/>
      <c r="B2122" s="1"/>
      <c r="C2122" s="16"/>
      <c r="D2122" s="1"/>
      <c r="E2122" s="1"/>
      <c r="F2122" s="1"/>
      <c r="G2122" s="1"/>
      <c r="H2122" s="11"/>
      <c r="I2122" s="11"/>
      <c r="J2122" s="11"/>
      <c r="K2122" s="2"/>
      <c r="L2122" s="2"/>
      <c r="M2122" s="1"/>
    </row>
    <row r="2123" spans="1:13" x14ac:dyDescent="0.2">
      <c r="A2123" s="1"/>
      <c r="B2123" s="1"/>
      <c r="C2123" s="16"/>
      <c r="D2123" s="1"/>
      <c r="E2123" s="1"/>
      <c r="F2123" s="1"/>
      <c r="G2123" s="1"/>
      <c r="H2123" s="11"/>
      <c r="I2123" s="11"/>
      <c r="J2123" s="11"/>
      <c r="K2123" s="2"/>
      <c r="L2123" s="2"/>
      <c r="M2123" s="1"/>
    </row>
    <row r="2124" spans="1:13" x14ac:dyDescent="0.2">
      <c r="A2124" s="1"/>
      <c r="B2124" s="1"/>
      <c r="C2124" s="16"/>
      <c r="D2124" s="1"/>
      <c r="E2124" s="1"/>
      <c r="F2124" s="1"/>
      <c r="G2124" s="1"/>
      <c r="H2124" s="11"/>
      <c r="I2124" s="11"/>
      <c r="J2124" s="11"/>
      <c r="K2124" s="2"/>
      <c r="L2124" s="2"/>
      <c r="M2124" s="1"/>
    </row>
    <row r="2125" spans="1:13" x14ac:dyDescent="0.2">
      <c r="A2125" s="1"/>
      <c r="B2125" s="1"/>
      <c r="C2125" s="16"/>
      <c r="D2125" s="1"/>
      <c r="E2125" s="1"/>
      <c r="F2125" s="1"/>
      <c r="G2125" s="1"/>
      <c r="H2125" s="11"/>
      <c r="I2125" s="11"/>
      <c r="J2125" s="11"/>
      <c r="K2125" s="2"/>
      <c r="L2125" s="2"/>
      <c r="M2125" s="1"/>
    </row>
    <row r="2126" spans="1:13" x14ac:dyDescent="0.2">
      <c r="A2126" s="1"/>
      <c r="B2126" s="1"/>
      <c r="C2126" s="16"/>
      <c r="D2126" s="1"/>
      <c r="E2126" s="1"/>
      <c r="F2126" s="1"/>
      <c r="G2126" s="1"/>
      <c r="H2126" s="11"/>
      <c r="I2126" s="11"/>
      <c r="J2126" s="11"/>
      <c r="K2126" s="2"/>
      <c r="L2126" s="2"/>
      <c r="M2126" s="1"/>
    </row>
    <row r="2127" spans="1:13" x14ac:dyDescent="0.2">
      <c r="A2127" s="1"/>
      <c r="B2127" s="1"/>
      <c r="C2127" s="16"/>
      <c r="D2127" s="1"/>
      <c r="E2127" s="1"/>
      <c r="F2127" s="1"/>
      <c r="G2127" s="1"/>
      <c r="H2127" s="11"/>
      <c r="I2127" s="11"/>
      <c r="J2127" s="11"/>
      <c r="K2127" s="2"/>
      <c r="L2127" s="2"/>
      <c r="M2127" s="1"/>
    </row>
    <row r="2128" spans="1:13" x14ac:dyDescent="0.2">
      <c r="A2128" s="1"/>
      <c r="B2128" s="1"/>
      <c r="C2128" s="16"/>
      <c r="D2128" s="1"/>
      <c r="E2128" s="1"/>
      <c r="F2128" s="1"/>
      <c r="G2128" s="1"/>
      <c r="H2128" s="11"/>
      <c r="I2128" s="11"/>
      <c r="J2128" s="11"/>
      <c r="K2128" s="2"/>
      <c r="L2128" s="2"/>
      <c r="M2128" s="1"/>
    </row>
    <row r="2129" spans="1:13" x14ac:dyDescent="0.2">
      <c r="A2129" s="1"/>
      <c r="B2129" s="1"/>
      <c r="C2129" s="16"/>
      <c r="D2129" s="1"/>
      <c r="E2129" s="1"/>
      <c r="F2129" s="1"/>
      <c r="G2129" s="1"/>
      <c r="H2129" s="11"/>
      <c r="I2129" s="11"/>
      <c r="J2129" s="11"/>
      <c r="K2129" s="2"/>
      <c r="L2129" s="2"/>
      <c r="M2129" s="1"/>
    </row>
    <row r="2130" spans="1:13" x14ac:dyDescent="0.2">
      <c r="A2130" s="1"/>
      <c r="B2130" s="1"/>
      <c r="C2130" s="16"/>
      <c r="D2130" s="1"/>
      <c r="E2130" s="1"/>
      <c r="F2130" s="1"/>
      <c r="G2130" s="1"/>
      <c r="H2130" s="11"/>
      <c r="I2130" s="11"/>
      <c r="J2130" s="11"/>
      <c r="K2130" s="2"/>
      <c r="L2130" s="2"/>
      <c r="M2130" s="1"/>
    </row>
    <row r="2131" spans="1:13" x14ac:dyDescent="0.2">
      <c r="A2131" s="1"/>
      <c r="B2131" s="1"/>
      <c r="C2131" s="16"/>
      <c r="D2131" s="1"/>
      <c r="E2131" s="1"/>
      <c r="F2131" s="1"/>
      <c r="G2131" s="1"/>
      <c r="H2131" s="11"/>
      <c r="I2131" s="11"/>
      <c r="J2131" s="11"/>
      <c r="K2131" s="2"/>
      <c r="L2131" s="2"/>
      <c r="M2131" s="1"/>
    </row>
    <row r="2132" spans="1:13" x14ac:dyDescent="0.2">
      <c r="A2132" s="1"/>
      <c r="B2132" s="1"/>
      <c r="C2132" s="16"/>
      <c r="D2132" s="1"/>
      <c r="E2132" s="1"/>
      <c r="F2132" s="1"/>
      <c r="G2132" s="1"/>
      <c r="H2132" s="11"/>
      <c r="I2132" s="11"/>
      <c r="J2132" s="11"/>
      <c r="K2132" s="2"/>
      <c r="L2132" s="2"/>
      <c r="M2132" s="1"/>
    </row>
    <row r="2133" spans="1:13" x14ac:dyDescent="0.2">
      <c r="A2133" s="1"/>
      <c r="B2133" s="1"/>
      <c r="C2133" s="16"/>
      <c r="D2133" s="1"/>
      <c r="E2133" s="1"/>
      <c r="F2133" s="1"/>
      <c r="G2133" s="1"/>
      <c r="H2133" s="11"/>
      <c r="I2133" s="11"/>
      <c r="J2133" s="11"/>
      <c r="K2133" s="2"/>
      <c r="L2133" s="2"/>
      <c r="M2133" s="1"/>
    </row>
    <row r="2134" spans="1:13" x14ac:dyDescent="0.2">
      <c r="A2134" s="1"/>
      <c r="B2134" s="1"/>
      <c r="C2134" s="16"/>
      <c r="D2134" s="1"/>
      <c r="E2134" s="1"/>
      <c r="F2134" s="1"/>
      <c r="G2134" s="1"/>
      <c r="H2134" s="11"/>
      <c r="I2134" s="11"/>
      <c r="J2134" s="11"/>
      <c r="K2134" s="2"/>
      <c r="L2134" s="2"/>
      <c r="M2134" s="1"/>
    </row>
    <row r="2135" spans="1:13" x14ac:dyDescent="0.2">
      <c r="A2135" s="1"/>
      <c r="B2135" s="1"/>
      <c r="C2135" s="16"/>
      <c r="D2135" s="1"/>
      <c r="E2135" s="1"/>
      <c r="F2135" s="1"/>
      <c r="G2135" s="1"/>
      <c r="H2135" s="11"/>
      <c r="I2135" s="11"/>
      <c r="J2135" s="11"/>
      <c r="K2135" s="2"/>
      <c r="L2135" s="2"/>
      <c r="M2135" s="1"/>
    </row>
    <row r="2136" spans="1:13" x14ac:dyDescent="0.2">
      <c r="A2136" s="1"/>
      <c r="B2136" s="1"/>
      <c r="C2136" s="16"/>
      <c r="D2136" s="1"/>
      <c r="E2136" s="1"/>
      <c r="F2136" s="1"/>
      <c r="G2136" s="1"/>
      <c r="H2136" s="11"/>
      <c r="I2136" s="11"/>
      <c r="J2136" s="11"/>
      <c r="K2136" s="2"/>
      <c r="L2136" s="2"/>
      <c r="M2136" s="1"/>
    </row>
    <row r="2137" spans="1:13" x14ac:dyDescent="0.2">
      <c r="A2137" s="1"/>
      <c r="B2137" s="1"/>
      <c r="C2137" s="16"/>
      <c r="D2137" s="1"/>
      <c r="E2137" s="1"/>
      <c r="F2137" s="1"/>
      <c r="G2137" s="1"/>
      <c r="H2137" s="11"/>
      <c r="I2137" s="11"/>
      <c r="J2137" s="11"/>
      <c r="K2137" s="2"/>
      <c r="L2137" s="2"/>
      <c r="M2137" s="1"/>
    </row>
    <row r="2138" spans="1:13" x14ac:dyDescent="0.2">
      <c r="A2138" s="1"/>
      <c r="B2138" s="1"/>
      <c r="C2138" s="16"/>
      <c r="D2138" s="1"/>
      <c r="E2138" s="1"/>
      <c r="F2138" s="1"/>
      <c r="G2138" s="1"/>
      <c r="H2138" s="11"/>
      <c r="I2138" s="11"/>
      <c r="J2138" s="11"/>
      <c r="K2138" s="2"/>
      <c r="L2138" s="2"/>
      <c r="M2138" s="1"/>
    </row>
    <row r="2139" spans="1:13" x14ac:dyDescent="0.2">
      <c r="A2139" s="1"/>
      <c r="B2139" s="1"/>
      <c r="C2139" s="16"/>
      <c r="D2139" s="1"/>
      <c r="E2139" s="1"/>
      <c r="F2139" s="1"/>
      <c r="G2139" s="1"/>
      <c r="H2139" s="11"/>
      <c r="I2139" s="11"/>
      <c r="J2139" s="11"/>
      <c r="K2139" s="2"/>
      <c r="L2139" s="2"/>
      <c r="M2139" s="1"/>
    </row>
    <row r="2140" spans="1:13" x14ac:dyDescent="0.2">
      <c r="A2140" s="1"/>
      <c r="B2140" s="1"/>
      <c r="C2140" s="16"/>
      <c r="D2140" s="1"/>
      <c r="E2140" s="1"/>
      <c r="F2140" s="1"/>
      <c r="G2140" s="1"/>
      <c r="H2140" s="11"/>
      <c r="I2140" s="11"/>
      <c r="J2140" s="11"/>
      <c r="K2140" s="2"/>
      <c r="L2140" s="2"/>
      <c r="M2140" s="1"/>
    </row>
    <row r="2141" spans="1:13" x14ac:dyDescent="0.2">
      <c r="A2141" s="1"/>
      <c r="B2141" s="1"/>
      <c r="C2141" s="16"/>
      <c r="D2141" s="1"/>
      <c r="E2141" s="1"/>
      <c r="F2141" s="1"/>
      <c r="G2141" s="1"/>
      <c r="H2141" s="11"/>
      <c r="I2141" s="11"/>
      <c r="J2141" s="11"/>
      <c r="K2141" s="2"/>
      <c r="L2141" s="2"/>
      <c r="M2141" s="1"/>
    </row>
    <row r="2142" spans="1:13" x14ac:dyDescent="0.2">
      <c r="A2142" s="1"/>
      <c r="B2142" s="1"/>
      <c r="C2142" s="16"/>
      <c r="D2142" s="1"/>
      <c r="E2142" s="1"/>
      <c r="F2142" s="1"/>
      <c r="G2142" s="1"/>
      <c r="H2142" s="11"/>
      <c r="I2142" s="11"/>
      <c r="J2142" s="11"/>
      <c r="K2142" s="2"/>
      <c r="L2142" s="2"/>
      <c r="M2142" s="1"/>
    </row>
    <row r="2143" spans="1:13" x14ac:dyDescent="0.2">
      <c r="A2143" s="1"/>
      <c r="B2143" s="1"/>
      <c r="C2143" s="16"/>
      <c r="D2143" s="1"/>
      <c r="E2143" s="1"/>
      <c r="F2143" s="1"/>
      <c r="G2143" s="1"/>
      <c r="H2143" s="11"/>
      <c r="I2143" s="11"/>
      <c r="J2143" s="11"/>
      <c r="K2143" s="2"/>
      <c r="L2143" s="2"/>
      <c r="M2143" s="1"/>
    </row>
    <row r="2144" spans="1:13" x14ac:dyDescent="0.2">
      <c r="A2144" s="1"/>
      <c r="B2144" s="1"/>
      <c r="C2144" s="16"/>
      <c r="D2144" s="1"/>
      <c r="E2144" s="1"/>
      <c r="F2144" s="1"/>
      <c r="G2144" s="1"/>
      <c r="H2144" s="11"/>
      <c r="I2144" s="11"/>
      <c r="J2144" s="11"/>
      <c r="K2144" s="2"/>
      <c r="L2144" s="2"/>
      <c r="M2144" s="1"/>
    </row>
    <row r="2145" spans="1:13" x14ac:dyDescent="0.2">
      <c r="A2145" s="1"/>
      <c r="B2145" s="1"/>
      <c r="C2145" s="16"/>
      <c r="D2145" s="1"/>
      <c r="E2145" s="1"/>
      <c r="F2145" s="1"/>
      <c r="G2145" s="1"/>
      <c r="H2145" s="11"/>
      <c r="I2145" s="11"/>
      <c r="J2145" s="11"/>
      <c r="K2145" s="2"/>
      <c r="L2145" s="2"/>
      <c r="M2145" s="1"/>
    </row>
    <row r="2146" spans="1:13" x14ac:dyDescent="0.2">
      <c r="A2146" s="1"/>
      <c r="B2146" s="1"/>
      <c r="C2146" s="16"/>
      <c r="D2146" s="1"/>
      <c r="E2146" s="1"/>
      <c r="F2146" s="1"/>
      <c r="G2146" s="1"/>
      <c r="H2146" s="11"/>
      <c r="I2146" s="11"/>
      <c r="J2146" s="11"/>
      <c r="K2146" s="2"/>
      <c r="L2146" s="2"/>
      <c r="M2146" s="1"/>
    </row>
    <row r="2147" spans="1:13" x14ac:dyDescent="0.2">
      <c r="A2147" s="1"/>
      <c r="B2147" s="1"/>
      <c r="C2147" s="16"/>
      <c r="D2147" s="1"/>
      <c r="E2147" s="1"/>
      <c r="F2147" s="1"/>
      <c r="G2147" s="1"/>
      <c r="H2147" s="11"/>
      <c r="I2147" s="11"/>
      <c r="J2147" s="11"/>
      <c r="K2147" s="2"/>
      <c r="L2147" s="2"/>
      <c r="M2147" s="1"/>
    </row>
    <row r="2148" spans="1:13" x14ac:dyDescent="0.2">
      <c r="A2148" s="1"/>
      <c r="B2148" s="1"/>
      <c r="C2148" s="16"/>
      <c r="D2148" s="1"/>
      <c r="E2148" s="1"/>
      <c r="F2148" s="1"/>
      <c r="G2148" s="1"/>
      <c r="H2148" s="11"/>
      <c r="I2148" s="11"/>
      <c r="J2148" s="11"/>
      <c r="K2148" s="2"/>
      <c r="L2148" s="2"/>
      <c r="M2148" s="1"/>
    </row>
    <row r="2149" spans="1:13" x14ac:dyDescent="0.2">
      <c r="A2149" s="1"/>
      <c r="B2149" s="1"/>
      <c r="C2149" s="16"/>
      <c r="D2149" s="1"/>
      <c r="E2149" s="1"/>
      <c r="F2149" s="1"/>
      <c r="G2149" s="1"/>
      <c r="H2149" s="11"/>
      <c r="I2149" s="11"/>
      <c r="J2149" s="11"/>
      <c r="K2149" s="2"/>
      <c r="L2149" s="2"/>
      <c r="M2149" s="1"/>
    </row>
    <row r="2150" spans="1:13" x14ac:dyDescent="0.2">
      <c r="A2150" s="1"/>
      <c r="B2150" s="1"/>
      <c r="C2150" s="16"/>
      <c r="D2150" s="1"/>
      <c r="E2150" s="1"/>
      <c r="F2150" s="1"/>
      <c r="G2150" s="1"/>
      <c r="H2150" s="11"/>
      <c r="I2150" s="11"/>
      <c r="J2150" s="11"/>
      <c r="K2150" s="2"/>
      <c r="L2150" s="2"/>
      <c r="M2150" s="1"/>
    </row>
    <row r="2151" spans="1:13" x14ac:dyDescent="0.2">
      <c r="A2151" s="1"/>
      <c r="B2151" s="1"/>
      <c r="C2151" s="16"/>
      <c r="D2151" s="1"/>
      <c r="E2151" s="1"/>
      <c r="F2151" s="1"/>
      <c r="G2151" s="1"/>
      <c r="H2151" s="11"/>
      <c r="I2151" s="11"/>
      <c r="J2151" s="11"/>
      <c r="K2151" s="2"/>
      <c r="L2151" s="2"/>
      <c r="M2151" s="1"/>
    </row>
    <row r="2152" spans="1:13" x14ac:dyDescent="0.2">
      <c r="A2152" s="1"/>
      <c r="B2152" s="1"/>
      <c r="C2152" s="16"/>
      <c r="D2152" s="1"/>
      <c r="E2152" s="1"/>
      <c r="F2152" s="1"/>
      <c r="G2152" s="1"/>
      <c r="H2152" s="11"/>
      <c r="I2152" s="11"/>
      <c r="J2152" s="11"/>
      <c r="K2152" s="2"/>
      <c r="L2152" s="2"/>
      <c r="M2152" s="1"/>
    </row>
    <row r="2153" spans="1:13" x14ac:dyDescent="0.2">
      <c r="A2153" s="1"/>
      <c r="B2153" s="1"/>
      <c r="C2153" s="16"/>
      <c r="D2153" s="1"/>
      <c r="E2153" s="1"/>
      <c r="F2153" s="1"/>
      <c r="G2153" s="1"/>
      <c r="H2153" s="11"/>
      <c r="I2153" s="11"/>
      <c r="J2153" s="11"/>
      <c r="K2153" s="2"/>
      <c r="L2153" s="2"/>
      <c r="M2153" s="1"/>
    </row>
    <row r="2154" spans="1:13" x14ac:dyDescent="0.2">
      <c r="A2154" s="1"/>
      <c r="B2154" s="1"/>
      <c r="C2154" s="16"/>
      <c r="D2154" s="1"/>
      <c r="E2154" s="1"/>
      <c r="F2154" s="1"/>
      <c r="G2154" s="1"/>
      <c r="H2154" s="11"/>
      <c r="I2154" s="11"/>
      <c r="J2154" s="11"/>
      <c r="K2154" s="2"/>
      <c r="L2154" s="2"/>
      <c r="M2154" s="1"/>
    </row>
    <row r="2155" spans="1:13" x14ac:dyDescent="0.2">
      <c r="A2155" s="1"/>
      <c r="B2155" s="1"/>
      <c r="C2155" s="16"/>
      <c r="D2155" s="1"/>
      <c r="E2155" s="1"/>
      <c r="F2155" s="1"/>
      <c r="G2155" s="1"/>
      <c r="H2155" s="11"/>
      <c r="I2155" s="11"/>
      <c r="J2155" s="11"/>
      <c r="K2155" s="2"/>
      <c r="L2155" s="2"/>
      <c r="M2155" s="1"/>
    </row>
    <row r="2156" spans="1:13" x14ac:dyDescent="0.2">
      <c r="A2156" s="1"/>
      <c r="B2156" s="1"/>
      <c r="C2156" s="16"/>
      <c r="D2156" s="1"/>
      <c r="E2156" s="1"/>
      <c r="F2156" s="1"/>
      <c r="G2156" s="1"/>
      <c r="H2156" s="11"/>
      <c r="I2156" s="11"/>
      <c r="J2156" s="11"/>
      <c r="K2156" s="2"/>
      <c r="L2156" s="2"/>
      <c r="M2156" s="1"/>
    </row>
    <row r="2157" spans="1:13" x14ac:dyDescent="0.2">
      <c r="A2157" s="1"/>
      <c r="B2157" s="1"/>
      <c r="C2157" s="16"/>
      <c r="D2157" s="1"/>
      <c r="E2157" s="1"/>
      <c r="F2157" s="1"/>
      <c r="G2157" s="1"/>
      <c r="H2157" s="11"/>
      <c r="I2157" s="11"/>
      <c r="J2157" s="11"/>
      <c r="K2157" s="2"/>
      <c r="L2157" s="2"/>
      <c r="M2157" s="1"/>
    </row>
    <row r="2158" spans="1:13" x14ac:dyDescent="0.2">
      <c r="A2158" s="1"/>
      <c r="B2158" s="1"/>
      <c r="C2158" s="16"/>
      <c r="D2158" s="1"/>
      <c r="E2158" s="1"/>
      <c r="F2158" s="1"/>
      <c r="G2158" s="1"/>
      <c r="H2158" s="11"/>
      <c r="I2158" s="11"/>
      <c r="J2158" s="11"/>
      <c r="K2158" s="2"/>
      <c r="L2158" s="2"/>
      <c r="M2158" s="1"/>
    </row>
    <row r="2159" spans="1:13" x14ac:dyDescent="0.2">
      <c r="A2159" s="1"/>
      <c r="B2159" s="1"/>
      <c r="C2159" s="16"/>
      <c r="D2159" s="1"/>
      <c r="E2159" s="1"/>
      <c r="F2159" s="1"/>
      <c r="G2159" s="1"/>
      <c r="H2159" s="11"/>
      <c r="I2159" s="11"/>
      <c r="J2159" s="11"/>
      <c r="K2159" s="2"/>
      <c r="L2159" s="2"/>
      <c r="M2159" s="1"/>
    </row>
    <row r="2160" spans="1:13" x14ac:dyDescent="0.2">
      <c r="A2160" s="1"/>
      <c r="B2160" s="1"/>
      <c r="C2160" s="16"/>
      <c r="D2160" s="1"/>
      <c r="E2160" s="1"/>
      <c r="F2160" s="1"/>
      <c r="G2160" s="1"/>
      <c r="H2160" s="11"/>
      <c r="I2160" s="11"/>
      <c r="J2160" s="11"/>
      <c r="K2160" s="2"/>
      <c r="L2160" s="2"/>
      <c r="M2160" s="1"/>
    </row>
    <row r="2161" spans="1:13" x14ac:dyDescent="0.2">
      <c r="A2161" s="1"/>
      <c r="B2161" s="1"/>
      <c r="C2161" s="16"/>
      <c r="D2161" s="1"/>
      <c r="E2161" s="1"/>
      <c r="F2161" s="1"/>
      <c r="G2161" s="1"/>
      <c r="H2161" s="11"/>
      <c r="I2161" s="11"/>
      <c r="J2161" s="11"/>
      <c r="K2161" s="2"/>
      <c r="L2161" s="2"/>
      <c r="M2161" s="1"/>
    </row>
    <row r="2162" spans="1:13" x14ac:dyDescent="0.2">
      <c r="A2162" s="1"/>
      <c r="B2162" s="1"/>
      <c r="C2162" s="16"/>
      <c r="D2162" s="1"/>
      <c r="E2162" s="1"/>
      <c r="F2162" s="1"/>
      <c r="G2162" s="1"/>
      <c r="H2162" s="11"/>
      <c r="I2162" s="11"/>
      <c r="J2162" s="11"/>
      <c r="K2162" s="2"/>
      <c r="L2162" s="2"/>
      <c r="M2162" s="1"/>
    </row>
    <row r="2163" spans="1:13" x14ac:dyDescent="0.2">
      <c r="A2163" s="1"/>
      <c r="B2163" s="1"/>
      <c r="C2163" s="16"/>
      <c r="D2163" s="1"/>
      <c r="E2163" s="1"/>
      <c r="F2163" s="1"/>
      <c r="G2163" s="1"/>
      <c r="H2163" s="11"/>
      <c r="I2163" s="11"/>
      <c r="J2163" s="11"/>
      <c r="K2163" s="2"/>
      <c r="L2163" s="2"/>
      <c r="M2163" s="1"/>
    </row>
    <row r="2164" spans="1:13" x14ac:dyDescent="0.2">
      <c r="A2164" s="1"/>
      <c r="B2164" s="1"/>
      <c r="C2164" s="16"/>
      <c r="D2164" s="1"/>
      <c r="E2164" s="1"/>
      <c r="F2164" s="1"/>
      <c r="G2164" s="1"/>
      <c r="H2164" s="11"/>
      <c r="I2164" s="11"/>
      <c r="J2164" s="11"/>
      <c r="K2164" s="2"/>
      <c r="L2164" s="2"/>
      <c r="M2164" s="1"/>
    </row>
    <row r="2165" spans="1:13" x14ac:dyDescent="0.2">
      <c r="A2165" s="1"/>
      <c r="B2165" s="1"/>
      <c r="C2165" s="16"/>
      <c r="D2165" s="1"/>
      <c r="E2165" s="1"/>
      <c r="F2165" s="1"/>
      <c r="G2165" s="1"/>
      <c r="H2165" s="11"/>
      <c r="I2165" s="11"/>
      <c r="J2165" s="11"/>
      <c r="K2165" s="2"/>
      <c r="L2165" s="2"/>
      <c r="M2165" s="1"/>
    </row>
    <row r="2166" spans="1:13" x14ac:dyDescent="0.2">
      <c r="A2166" s="1"/>
      <c r="B2166" s="1"/>
      <c r="C2166" s="16"/>
      <c r="D2166" s="1"/>
      <c r="E2166" s="1"/>
      <c r="F2166" s="1"/>
      <c r="G2166" s="1"/>
      <c r="H2166" s="11"/>
      <c r="I2166" s="11"/>
      <c r="J2166" s="11"/>
      <c r="K2166" s="2"/>
      <c r="L2166" s="2"/>
      <c r="M2166" s="1"/>
    </row>
    <row r="2167" spans="1:13" x14ac:dyDescent="0.2">
      <c r="A2167" s="1"/>
      <c r="B2167" s="1"/>
      <c r="C2167" s="16"/>
      <c r="D2167" s="1"/>
      <c r="E2167" s="1"/>
      <c r="F2167" s="1"/>
      <c r="G2167" s="1"/>
      <c r="H2167" s="11"/>
      <c r="I2167" s="11"/>
      <c r="J2167" s="11"/>
      <c r="K2167" s="2"/>
      <c r="L2167" s="2"/>
      <c r="M2167" s="1"/>
    </row>
    <row r="2168" spans="1:13" x14ac:dyDescent="0.2">
      <c r="A2168" s="1"/>
      <c r="B2168" s="1"/>
      <c r="C2168" s="16"/>
      <c r="D2168" s="1"/>
      <c r="E2168" s="1"/>
      <c r="F2168" s="1"/>
      <c r="G2168" s="1"/>
      <c r="H2168" s="11"/>
      <c r="I2168" s="11"/>
      <c r="J2168" s="11"/>
      <c r="K2168" s="2"/>
      <c r="L2168" s="2"/>
      <c r="M2168" s="1"/>
    </row>
    <row r="2169" spans="1:13" x14ac:dyDescent="0.2">
      <c r="A2169" s="1"/>
      <c r="B2169" s="1"/>
      <c r="C2169" s="16"/>
      <c r="D2169" s="1"/>
      <c r="E2169" s="1"/>
      <c r="F2169" s="1"/>
      <c r="G2169" s="1"/>
      <c r="H2169" s="11"/>
      <c r="I2169" s="11"/>
      <c r="J2169" s="11"/>
      <c r="K2169" s="2"/>
      <c r="L2169" s="2"/>
      <c r="M2169" s="1"/>
    </row>
    <row r="2170" spans="1:13" x14ac:dyDescent="0.2">
      <c r="A2170" s="1"/>
      <c r="B2170" s="1"/>
      <c r="C2170" s="16"/>
      <c r="D2170" s="1"/>
      <c r="E2170" s="1"/>
      <c r="F2170" s="1"/>
      <c r="G2170" s="1"/>
      <c r="H2170" s="11"/>
      <c r="I2170" s="11"/>
      <c r="J2170" s="11"/>
      <c r="K2170" s="2"/>
      <c r="L2170" s="2"/>
      <c r="M2170" s="1"/>
    </row>
    <row r="2171" spans="1:13" x14ac:dyDescent="0.2">
      <c r="A2171" s="1"/>
      <c r="B2171" s="1"/>
      <c r="C2171" s="16"/>
      <c r="D2171" s="1"/>
      <c r="E2171" s="1"/>
      <c r="F2171" s="1"/>
      <c r="G2171" s="1"/>
      <c r="H2171" s="11"/>
      <c r="I2171" s="11"/>
      <c r="J2171" s="11"/>
      <c r="K2171" s="2"/>
      <c r="L2171" s="2"/>
      <c r="M2171" s="1"/>
    </row>
    <row r="2172" spans="1:13" x14ac:dyDescent="0.2">
      <c r="A2172" s="1"/>
      <c r="B2172" s="1"/>
      <c r="C2172" s="16"/>
      <c r="D2172" s="1"/>
      <c r="E2172" s="1"/>
      <c r="F2172" s="1"/>
      <c r="G2172" s="1"/>
      <c r="H2172" s="11"/>
      <c r="I2172" s="11"/>
      <c r="J2172" s="11"/>
      <c r="K2172" s="2"/>
      <c r="L2172" s="2"/>
      <c r="M2172" s="1"/>
    </row>
    <row r="2173" spans="1:13" x14ac:dyDescent="0.2">
      <c r="A2173" s="1"/>
      <c r="B2173" s="1"/>
      <c r="C2173" s="16"/>
      <c r="D2173" s="1"/>
      <c r="E2173" s="1"/>
      <c r="F2173" s="1"/>
      <c r="G2173" s="1"/>
      <c r="H2173" s="11"/>
      <c r="I2173" s="11"/>
      <c r="J2173" s="11"/>
      <c r="K2173" s="2"/>
      <c r="L2173" s="2"/>
      <c r="M2173" s="1"/>
    </row>
    <row r="2174" spans="1:13" x14ac:dyDescent="0.2">
      <c r="A2174" s="1"/>
      <c r="B2174" s="1"/>
      <c r="C2174" s="16"/>
      <c r="D2174" s="1"/>
      <c r="E2174" s="1"/>
      <c r="F2174" s="1"/>
      <c r="G2174" s="1"/>
      <c r="H2174" s="11"/>
      <c r="I2174" s="11"/>
      <c r="J2174" s="11"/>
      <c r="K2174" s="2"/>
      <c r="L2174" s="2"/>
      <c r="M2174" s="1"/>
    </row>
    <row r="2175" spans="1:13" x14ac:dyDescent="0.2">
      <c r="A2175" s="1"/>
      <c r="B2175" s="1"/>
      <c r="C2175" s="16"/>
      <c r="D2175" s="1"/>
      <c r="E2175" s="1"/>
      <c r="F2175" s="1"/>
      <c r="G2175" s="1"/>
      <c r="H2175" s="11"/>
      <c r="I2175" s="11"/>
      <c r="J2175" s="11"/>
      <c r="K2175" s="2"/>
      <c r="L2175" s="2"/>
      <c r="M2175" s="1"/>
    </row>
    <row r="2176" spans="1:13" x14ac:dyDescent="0.2">
      <c r="A2176" s="1"/>
      <c r="B2176" s="1"/>
      <c r="C2176" s="16"/>
      <c r="D2176" s="1"/>
      <c r="E2176" s="1"/>
      <c r="F2176" s="1"/>
      <c r="G2176" s="1"/>
      <c r="H2176" s="11"/>
      <c r="I2176" s="11"/>
      <c r="J2176" s="11"/>
      <c r="K2176" s="2"/>
      <c r="L2176" s="2"/>
      <c r="M2176" s="1"/>
    </row>
    <row r="2177" spans="1:13" x14ac:dyDescent="0.2">
      <c r="A2177" s="1"/>
      <c r="B2177" s="1"/>
      <c r="C2177" s="16"/>
      <c r="D2177" s="1"/>
      <c r="E2177" s="1"/>
      <c r="F2177" s="1"/>
      <c r="G2177" s="1"/>
      <c r="H2177" s="11"/>
      <c r="I2177" s="11"/>
      <c r="J2177" s="11"/>
      <c r="K2177" s="2"/>
      <c r="L2177" s="2"/>
      <c r="M2177" s="1"/>
    </row>
    <row r="2178" spans="1:13" x14ac:dyDescent="0.2">
      <c r="A2178" s="1"/>
      <c r="B2178" s="1"/>
      <c r="C2178" s="16"/>
      <c r="D2178" s="1"/>
      <c r="E2178" s="1"/>
      <c r="F2178" s="1"/>
      <c r="G2178" s="1"/>
      <c r="H2178" s="11"/>
      <c r="I2178" s="11"/>
      <c r="J2178" s="11"/>
      <c r="K2178" s="2"/>
      <c r="L2178" s="2"/>
      <c r="M2178" s="1"/>
    </row>
    <row r="2179" spans="1:13" x14ac:dyDescent="0.2">
      <c r="A2179" s="1"/>
      <c r="B2179" s="1"/>
      <c r="C2179" s="16"/>
      <c r="D2179" s="1"/>
      <c r="E2179" s="1"/>
      <c r="F2179" s="1"/>
      <c r="G2179" s="1"/>
      <c r="H2179" s="11"/>
      <c r="I2179" s="11"/>
      <c r="J2179" s="11"/>
      <c r="K2179" s="2"/>
      <c r="L2179" s="2"/>
      <c r="M2179" s="1"/>
    </row>
    <row r="2180" spans="1:13" x14ac:dyDescent="0.2">
      <c r="A2180" s="1"/>
      <c r="B2180" s="1"/>
      <c r="C2180" s="16"/>
      <c r="D2180" s="1"/>
      <c r="E2180" s="1"/>
      <c r="F2180" s="1"/>
      <c r="G2180" s="1"/>
      <c r="H2180" s="11"/>
      <c r="I2180" s="11"/>
      <c r="J2180" s="11"/>
      <c r="K2180" s="2"/>
      <c r="L2180" s="2"/>
      <c r="M2180" s="1"/>
    </row>
    <row r="2181" spans="1:13" x14ac:dyDescent="0.2">
      <c r="A2181" s="1"/>
      <c r="B2181" s="1"/>
      <c r="C2181" s="16"/>
      <c r="D2181" s="1"/>
      <c r="E2181" s="1"/>
      <c r="F2181" s="1"/>
      <c r="G2181" s="1"/>
      <c r="H2181" s="11"/>
      <c r="I2181" s="11"/>
      <c r="J2181" s="11"/>
      <c r="K2181" s="2"/>
      <c r="L2181" s="2"/>
      <c r="M2181" s="1"/>
    </row>
    <row r="2182" spans="1:13" x14ac:dyDescent="0.2">
      <c r="A2182" s="1"/>
      <c r="B2182" s="1"/>
      <c r="C2182" s="16"/>
      <c r="D2182" s="1"/>
      <c r="E2182" s="1"/>
      <c r="F2182" s="1"/>
      <c r="G2182" s="1"/>
      <c r="H2182" s="11"/>
      <c r="I2182" s="11"/>
      <c r="J2182" s="11"/>
      <c r="K2182" s="2"/>
      <c r="L2182" s="2"/>
      <c r="M2182" s="1"/>
    </row>
    <row r="2183" spans="1:13" x14ac:dyDescent="0.2">
      <c r="A2183" s="1"/>
      <c r="B2183" s="1"/>
      <c r="C2183" s="16"/>
      <c r="D2183" s="1"/>
      <c r="E2183" s="1"/>
      <c r="F2183" s="1"/>
      <c r="G2183" s="1"/>
      <c r="H2183" s="11"/>
      <c r="I2183" s="11"/>
      <c r="J2183" s="11"/>
      <c r="K2183" s="2"/>
      <c r="L2183" s="2"/>
      <c r="M2183" s="1"/>
    </row>
    <row r="2184" spans="1:13" x14ac:dyDescent="0.2">
      <c r="A2184" s="1"/>
      <c r="B2184" s="1"/>
      <c r="C2184" s="16"/>
      <c r="D2184" s="1"/>
      <c r="E2184" s="1"/>
      <c r="F2184" s="1"/>
      <c r="G2184" s="1"/>
      <c r="H2184" s="11"/>
      <c r="I2184" s="11"/>
      <c r="J2184" s="11"/>
      <c r="K2184" s="2"/>
      <c r="L2184" s="2"/>
      <c r="M2184" s="1"/>
    </row>
    <row r="2185" spans="1:13" x14ac:dyDescent="0.2">
      <c r="A2185" s="1"/>
      <c r="B2185" s="1"/>
      <c r="C2185" s="16"/>
      <c r="D2185" s="1"/>
      <c r="E2185" s="1"/>
      <c r="F2185" s="1"/>
      <c r="G2185" s="1"/>
      <c r="H2185" s="11"/>
      <c r="I2185" s="11"/>
      <c r="J2185" s="11"/>
      <c r="K2185" s="2"/>
      <c r="L2185" s="2"/>
      <c r="M2185" s="1"/>
    </row>
    <row r="2186" spans="1:13" x14ac:dyDescent="0.2">
      <c r="A2186" s="1"/>
      <c r="B2186" s="1"/>
      <c r="C2186" s="16"/>
      <c r="D2186" s="1"/>
      <c r="E2186" s="1"/>
      <c r="F2186" s="1"/>
      <c r="G2186" s="1"/>
      <c r="H2186" s="11"/>
      <c r="I2186" s="11"/>
      <c r="J2186" s="11"/>
      <c r="K2186" s="2"/>
      <c r="L2186" s="2"/>
      <c r="M2186" s="1"/>
    </row>
    <row r="2187" spans="1:13" x14ac:dyDescent="0.2">
      <c r="A2187" s="1"/>
      <c r="B2187" s="1"/>
      <c r="C2187" s="16"/>
      <c r="D2187" s="1"/>
      <c r="E2187" s="1"/>
      <c r="F2187" s="1"/>
      <c r="G2187" s="1"/>
      <c r="H2187" s="11"/>
      <c r="I2187" s="11"/>
      <c r="J2187" s="11"/>
      <c r="K2187" s="2"/>
      <c r="L2187" s="2"/>
      <c r="M2187" s="1"/>
    </row>
    <row r="2188" spans="1:13" x14ac:dyDescent="0.2">
      <c r="A2188" s="1"/>
      <c r="B2188" s="1"/>
      <c r="C2188" s="16"/>
      <c r="D2188" s="1"/>
      <c r="E2188" s="1"/>
      <c r="F2188" s="1"/>
      <c r="G2188" s="1"/>
      <c r="H2188" s="11"/>
      <c r="I2188" s="11"/>
      <c r="J2188" s="11"/>
      <c r="K2188" s="2"/>
      <c r="L2188" s="2"/>
      <c r="M2188" s="1"/>
    </row>
    <row r="2189" spans="1:13" x14ac:dyDescent="0.2">
      <c r="A2189" s="1"/>
      <c r="B2189" s="1"/>
      <c r="C2189" s="16"/>
      <c r="D2189" s="1"/>
      <c r="E2189" s="1"/>
      <c r="F2189" s="1"/>
      <c r="G2189" s="1"/>
      <c r="H2189" s="11"/>
      <c r="I2189" s="11"/>
      <c r="J2189" s="11"/>
      <c r="K2189" s="2"/>
      <c r="L2189" s="2"/>
      <c r="M2189" s="1"/>
    </row>
    <row r="2190" spans="1:13" x14ac:dyDescent="0.2">
      <c r="A2190" s="1"/>
      <c r="B2190" s="1"/>
      <c r="C2190" s="16"/>
      <c r="D2190" s="1"/>
      <c r="E2190" s="1"/>
      <c r="F2190" s="1"/>
      <c r="G2190" s="1"/>
      <c r="H2190" s="11"/>
      <c r="I2190" s="11"/>
      <c r="J2190" s="11"/>
      <c r="K2190" s="2"/>
      <c r="L2190" s="2"/>
      <c r="M2190" s="1"/>
    </row>
    <row r="2191" spans="1:13" x14ac:dyDescent="0.2">
      <c r="A2191" s="1"/>
      <c r="B2191" s="1"/>
      <c r="C2191" s="16"/>
      <c r="D2191" s="1"/>
      <c r="E2191" s="1"/>
      <c r="F2191" s="1"/>
      <c r="G2191" s="1"/>
      <c r="H2191" s="11"/>
      <c r="I2191" s="11"/>
      <c r="J2191" s="11"/>
      <c r="K2191" s="2"/>
      <c r="L2191" s="2"/>
      <c r="M2191" s="1"/>
    </row>
    <row r="2192" spans="1:13" x14ac:dyDescent="0.2">
      <c r="A2192" s="1"/>
      <c r="B2192" s="1"/>
      <c r="C2192" s="16"/>
      <c r="D2192" s="1"/>
      <c r="E2192" s="1"/>
      <c r="F2192" s="1"/>
      <c r="G2192" s="1"/>
      <c r="H2192" s="11"/>
      <c r="I2192" s="11"/>
      <c r="J2192" s="11"/>
      <c r="K2192" s="2"/>
      <c r="L2192" s="2"/>
      <c r="M2192" s="1"/>
    </row>
    <row r="2193" spans="1:13" x14ac:dyDescent="0.2">
      <c r="A2193" s="1"/>
      <c r="B2193" s="1"/>
      <c r="C2193" s="16"/>
      <c r="D2193" s="1"/>
      <c r="E2193" s="1"/>
      <c r="F2193" s="1"/>
      <c r="G2193" s="1"/>
      <c r="H2193" s="11"/>
      <c r="I2193" s="11"/>
      <c r="J2193" s="11"/>
      <c r="K2193" s="2"/>
      <c r="L2193" s="2"/>
      <c r="M2193" s="1"/>
    </row>
    <row r="2194" spans="1:13" x14ac:dyDescent="0.2">
      <c r="A2194" s="1"/>
      <c r="B2194" s="1"/>
      <c r="C2194" s="16"/>
      <c r="D2194" s="1"/>
      <c r="E2194" s="1"/>
      <c r="F2194" s="1"/>
      <c r="G2194" s="1"/>
      <c r="H2194" s="11"/>
      <c r="I2194" s="11"/>
      <c r="J2194" s="11"/>
      <c r="K2194" s="2"/>
      <c r="L2194" s="2"/>
      <c r="M2194" s="1"/>
    </row>
    <row r="2195" spans="1:13" x14ac:dyDescent="0.2">
      <c r="A2195" s="1"/>
      <c r="B2195" s="1"/>
      <c r="C2195" s="16"/>
      <c r="D2195" s="1"/>
      <c r="E2195" s="1"/>
      <c r="F2195" s="1"/>
      <c r="G2195" s="1"/>
      <c r="H2195" s="11"/>
      <c r="I2195" s="11"/>
      <c r="J2195" s="11"/>
      <c r="K2195" s="2"/>
      <c r="L2195" s="2"/>
      <c r="M2195" s="1"/>
    </row>
    <row r="2196" spans="1:13" x14ac:dyDescent="0.2">
      <c r="A2196" s="1"/>
      <c r="B2196" s="1"/>
      <c r="C2196" s="16"/>
      <c r="D2196" s="1"/>
      <c r="E2196" s="1"/>
      <c r="F2196" s="1"/>
      <c r="G2196" s="1"/>
      <c r="H2196" s="11"/>
      <c r="I2196" s="11"/>
      <c r="J2196" s="11"/>
      <c r="K2196" s="2"/>
      <c r="L2196" s="2"/>
      <c r="M2196" s="1"/>
    </row>
    <row r="2197" spans="1:13" x14ac:dyDescent="0.2">
      <c r="A2197" s="1"/>
      <c r="B2197" s="1"/>
      <c r="C2197" s="16"/>
      <c r="D2197" s="1"/>
      <c r="E2197" s="1"/>
      <c r="F2197" s="1"/>
      <c r="G2197" s="1"/>
      <c r="H2197" s="11"/>
      <c r="I2197" s="11"/>
      <c r="J2197" s="11"/>
      <c r="K2197" s="2"/>
      <c r="L2197" s="2"/>
      <c r="M2197" s="1"/>
    </row>
    <row r="2198" spans="1:13" x14ac:dyDescent="0.2">
      <c r="A2198" s="1"/>
      <c r="B2198" s="1"/>
      <c r="C2198" s="16"/>
      <c r="D2198" s="1"/>
      <c r="E2198" s="1"/>
      <c r="F2198" s="1"/>
      <c r="G2198" s="1"/>
      <c r="H2198" s="11"/>
      <c r="I2198" s="11"/>
      <c r="J2198" s="11"/>
      <c r="K2198" s="2"/>
      <c r="L2198" s="2"/>
      <c r="M2198" s="1"/>
    </row>
    <row r="2199" spans="1:13" x14ac:dyDescent="0.2">
      <c r="A2199" s="1"/>
      <c r="B2199" s="1"/>
      <c r="C2199" s="16"/>
      <c r="D2199" s="1"/>
      <c r="E2199" s="1"/>
      <c r="F2199" s="1"/>
      <c r="G2199" s="1"/>
      <c r="H2199" s="11"/>
      <c r="I2199" s="11"/>
      <c r="J2199" s="11"/>
      <c r="K2199" s="2"/>
      <c r="L2199" s="2"/>
      <c r="M2199" s="1"/>
    </row>
    <row r="2200" spans="1:13" x14ac:dyDescent="0.2">
      <c r="A2200" s="1"/>
      <c r="B2200" s="1"/>
      <c r="C2200" s="16"/>
      <c r="D2200" s="1"/>
      <c r="E2200" s="1"/>
      <c r="F2200" s="1"/>
      <c r="G2200" s="1"/>
      <c r="H2200" s="11"/>
      <c r="I2200" s="11"/>
      <c r="J2200" s="11"/>
      <c r="K2200" s="2"/>
      <c r="L2200" s="2"/>
      <c r="M2200" s="1"/>
    </row>
    <row r="2201" spans="1:13" x14ac:dyDescent="0.2">
      <c r="A2201" s="1"/>
      <c r="B2201" s="1"/>
      <c r="C2201" s="16"/>
      <c r="D2201" s="1"/>
      <c r="E2201" s="1"/>
      <c r="F2201" s="1"/>
      <c r="G2201" s="1"/>
      <c r="H2201" s="11"/>
      <c r="I2201" s="11"/>
      <c r="J2201" s="11"/>
      <c r="K2201" s="2"/>
      <c r="L2201" s="2"/>
      <c r="M2201" s="1"/>
    </row>
    <row r="2202" spans="1:13" x14ac:dyDescent="0.2">
      <c r="A2202" s="1"/>
      <c r="B2202" s="1"/>
      <c r="C2202" s="16"/>
      <c r="D2202" s="1"/>
      <c r="E2202" s="1"/>
      <c r="F2202" s="1"/>
      <c r="G2202" s="1"/>
      <c r="H2202" s="11"/>
      <c r="I2202" s="11"/>
      <c r="J2202" s="11"/>
      <c r="K2202" s="2"/>
      <c r="L2202" s="2"/>
      <c r="M2202" s="1"/>
    </row>
    <row r="2203" spans="1:13" x14ac:dyDescent="0.2">
      <c r="A2203" s="1"/>
      <c r="B2203" s="1"/>
      <c r="C2203" s="16"/>
      <c r="D2203" s="1"/>
      <c r="E2203" s="1"/>
      <c r="F2203" s="1"/>
      <c r="G2203" s="1"/>
      <c r="H2203" s="11"/>
      <c r="I2203" s="11"/>
      <c r="J2203" s="11"/>
      <c r="K2203" s="2"/>
      <c r="L2203" s="2"/>
      <c r="M2203" s="1"/>
    </row>
    <row r="2204" spans="1:13" x14ac:dyDescent="0.2">
      <c r="A2204" s="1"/>
      <c r="B2204" s="1"/>
      <c r="C2204" s="16"/>
      <c r="D2204" s="1"/>
      <c r="E2204" s="1"/>
      <c r="F2204" s="1"/>
      <c r="G2204" s="1"/>
      <c r="H2204" s="11"/>
      <c r="I2204" s="11"/>
      <c r="J2204" s="11"/>
      <c r="K2204" s="2"/>
      <c r="L2204" s="2"/>
      <c r="M2204" s="1"/>
    </row>
    <row r="2205" spans="1:13" x14ac:dyDescent="0.2">
      <c r="A2205" s="1"/>
      <c r="B2205" s="1"/>
      <c r="C2205" s="16"/>
      <c r="D2205" s="1"/>
      <c r="E2205" s="1"/>
      <c r="F2205" s="1"/>
      <c r="G2205" s="1"/>
      <c r="H2205" s="11"/>
      <c r="I2205" s="11"/>
      <c r="J2205" s="11"/>
      <c r="K2205" s="2"/>
      <c r="L2205" s="2"/>
      <c r="M2205" s="1"/>
    </row>
    <row r="2206" spans="1:13" x14ac:dyDescent="0.2">
      <c r="A2206" s="1"/>
      <c r="B2206" s="1"/>
      <c r="C2206" s="16"/>
      <c r="D2206" s="1"/>
      <c r="E2206" s="1"/>
      <c r="F2206" s="1"/>
      <c r="G2206" s="1"/>
      <c r="H2206" s="11"/>
      <c r="I2206" s="11"/>
      <c r="J2206" s="11"/>
      <c r="K2206" s="2"/>
      <c r="L2206" s="2"/>
      <c r="M2206" s="1"/>
    </row>
    <row r="2207" spans="1:13" x14ac:dyDescent="0.2">
      <c r="A2207" s="1"/>
      <c r="B2207" s="1"/>
      <c r="C2207" s="16"/>
      <c r="D2207" s="1"/>
      <c r="E2207" s="1"/>
      <c r="F2207" s="1"/>
      <c r="G2207" s="1"/>
      <c r="H2207" s="11"/>
      <c r="I2207" s="11"/>
      <c r="J2207" s="11"/>
      <c r="K2207" s="2"/>
      <c r="L2207" s="2"/>
      <c r="M2207" s="1"/>
    </row>
    <row r="2208" spans="1:13" x14ac:dyDescent="0.2">
      <c r="A2208" s="1"/>
      <c r="B2208" s="1"/>
      <c r="C2208" s="16"/>
      <c r="D2208" s="1"/>
      <c r="E2208" s="1"/>
      <c r="F2208" s="1"/>
      <c r="G2208" s="1"/>
      <c r="H2208" s="11"/>
      <c r="I2208" s="11"/>
      <c r="J2208" s="11"/>
      <c r="K2208" s="2"/>
      <c r="L2208" s="2"/>
      <c r="M2208" s="1"/>
    </row>
    <row r="2209" spans="1:13" x14ac:dyDescent="0.2">
      <c r="A2209" s="1"/>
      <c r="B2209" s="1"/>
      <c r="C2209" s="16"/>
      <c r="D2209" s="1"/>
      <c r="E2209" s="1"/>
      <c r="F2209" s="1"/>
      <c r="G2209" s="1"/>
      <c r="H2209" s="11"/>
      <c r="I2209" s="11"/>
      <c r="J2209" s="11"/>
      <c r="K2209" s="2"/>
      <c r="L2209" s="2"/>
      <c r="M2209" s="1"/>
    </row>
    <row r="2210" spans="1:13" x14ac:dyDescent="0.2">
      <c r="A2210" s="1"/>
      <c r="B2210" s="1"/>
      <c r="C2210" s="16"/>
      <c r="D2210" s="1"/>
      <c r="E2210" s="1"/>
      <c r="F2210" s="1"/>
      <c r="G2210" s="1"/>
      <c r="H2210" s="11"/>
      <c r="I2210" s="11"/>
      <c r="J2210" s="11"/>
      <c r="K2210" s="2"/>
      <c r="L2210" s="2"/>
      <c r="M2210" s="1"/>
    </row>
    <row r="2211" spans="1:13" x14ac:dyDescent="0.2">
      <c r="A2211" s="1"/>
      <c r="B2211" s="1"/>
      <c r="C2211" s="16"/>
      <c r="D2211" s="1"/>
      <c r="E2211" s="1"/>
      <c r="F2211" s="1"/>
      <c r="G2211" s="1"/>
      <c r="H2211" s="11"/>
      <c r="I2211" s="11"/>
      <c r="J2211" s="11"/>
      <c r="K2211" s="2"/>
      <c r="L2211" s="2"/>
      <c r="M2211" s="1"/>
    </row>
    <row r="2212" spans="1:13" x14ac:dyDescent="0.2">
      <c r="A2212" s="1"/>
      <c r="B2212" s="1"/>
      <c r="C2212" s="16"/>
      <c r="D2212" s="1"/>
      <c r="E2212" s="1"/>
      <c r="F2212" s="1"/>
      <c r="G2212" s="1"/>
      <c r="H2212" s="11"/>
      <c r="I2212" s="11"/>
      <c r="J2212" s="11"/>
      <c r="K2212" s="2"/>
      <c r="L2212" s="2"/>
      <c r="M2212" s="1"/>
    </row>
    <row r="2213" spans="1:13" x14ac:dyDescent="0.2">
      <c r="A2213" s="1"/>
      <c r="B2213" s="1"/>
      <c r="C2213" s="16"/>
      <c r="D2213" s="1"/>
      <c r="E2213" s="1"/>
      <c r="F2213" s="1"/>
      <c r="G2213" s="1"/>
      <c r="H2213" s="11"/>
      <c r="I2213" s="11"/>
      <c r="J2213" s="11"/>
      <c r="K2213" s="2"/>
      <c r="L2213" s="2"/>
      <c r="M2213" s="1"/>
    </row>
    <row r="2214" spans="1:13" x14ac:dyDescent="0.2">
      <c r="A2214" s="1"/>
      <c r="B2214" s="1"/>
      <c r="C2214" s="16"/>
      <c r="D2214" s="1"/>
      <c r="E2214" s="1"/>
      <c r="F2214" s="1"/>
      <c r="G2214" s="1"/>
      <c r="H2214" s="11"/>
      <c r="I2214" s="11"/>
      <c r="J2214" s="11"/>
      <c r="K2214" s="2"/>
      <c r="L2214" s="2"/>
      <c r="M2214" s="1"/>
    </row>
    <row r="2215" spans="1:13" x14ac:dyDescent="0.2">
      <c r="A2215" s="1"/>
      <c r="B2215" s="1"/>
      <c r="C2215" s="16"/>
      <c r="D2215" s="1"/>
      <c r="E2215" s="1"/>
      <c r="F2215" s="1"/>
      <c r="G2215" s="1"/>
      <c r="H2215" s="11"/>
      <c r="I2215" s="11"/>
      <c r="J2215" s="11"/>
      <c r="K2215" s="2"/>
      <c r="L2215" s="2"/>
      <c r="M2215" s="1"/>
    </row>
    <row r="2216" spans="1:13" x14ac:dyDescent="0.2">
      <c r="A2216" s="1"/>
      <c r="B2216" s="1"/>
      <c r="C2216" s="16"/>
      <c r="D2216" s="1"/>
      <c r="E2216" s="1"/>
      <c r="F2216" s="1"/>
      <c r="G2216" s="1"/>
      <c r="H2216" s="11"/>
      <c r="I2216" s="11"/>
      <c r="J2216" s="11"/>
      <c r="K2216" s="2"/>
      <c r="L2216" s="2"/>
      <c r="M2216" s="1"/>
    </row>
    <row r="2217" spans="1:13" x14ac:dyDescent="0.2">
      <c r="A2217" s="1"/>
      <c r="B2217" s="1"/>
      <c r="C2217" s="16"/>
      <c r="D2217" s="1"/>
      <c r="E2217" s="1"/>
      <c r="F2217" s="1"/>
      <c r="G2217" s="1"/>
      <c r="H2217" s="11"/>
      <c r="I2217" s="11"/>
      <c r="J2217" s="11"/>
      <c r="K2217" s="2"/>
      <c r="L2217" s="2"/>
      <c r="M2217" s="1"/>
    </row>
    <row r="2218" spans="1:13" x14ac:dyDescent="0.2">
      <c r="A2218" s="1"/>
      <c r="B2218" s="1"/>
      <c r="C2218" s="16"/>
      <c r="D2218" s="1"/>
      <c r="E2218" s="1"/>
      <c r="F2218" s="1"/>
      <c r="G2218" s="1"/>
      <c r="H2218" s="11"/>
      <c r="I2218" s="11"/>
      <c r="J2218" s="11"/>
      <c r="K2218" s="2"/>
      <c r="L2218" s="2"/>
      <c r="M2218" s="1"/>
    </row>
    <row r="2219" spans="1:13" x14ac:dyDescent="0.2">
      <c r="A2219" s="1"/>
      <c r="B2219" s="1"/>
      <c r="C2219" s="16"/>
      <c r="D2219" s="1"/>
      <c r="E2219" s="1"/>
      <c r="F2219" s="1"/>
      <c r="G2219" s="1"/>
      <c r="H2219" s="11"/>
      <c r="I2219" s="11"/>
      <c r="J2219" s="11"/>
      <c r="K2219" s="2"/>
      <c r="L2219" s="2"/>
      <c r="M2219" s="1"/>
    </row>
    <row r="2220" spans="1:13" x14ac:dyDescent="0.2">
      <c r="A2220" s="1"/>
      <c r="B2220" s="1"/>
      <c r="C2220" s="16"/>
      <c r="D2220" s="1"/>
      <c r="E2220" s="1"/>
      <c r="F2220" s="1"/>
      <c r="G2220" s="1"/>
      <c r="H2220" s="11"/>
      <c r="I2220" s="11"/>
      <c r="J2220" s="11"/>
      <c r="K2220" s="2"/>
      <c r="L2220" s="2"/>
      <c r="M2220" s="1"/>
    </row>
    <row r="2221" spans="1:13" x14ac:dyDescent="0.2">
      <c r="A2221" s="1"/>
      <c r="B2221" s="1"/>
      <c r="C2221" s="16"/>
      <c r="D2221" s="1"/>
      <c r="E2221" s="1"/>
      <c r="F2221" s="1"/>
      <c r="G2221" s="1"/>
      <c r="H2221" s="11"/>
      <c r="I2221" s="11"/>
      <c r="J2221" s="11"/>
      <c r="K2221" s="2"/>
      <c r="L2221" s="2"/>
      <c r="M2221" s="1"/>
    </row>
    <row r="2222" spans="1:13" x14ac:dyDescent="0.2">
      <c r="A2222" s="1"/>
      <c r="B2222" s="1"/>
      <c r="C2222" s="16"/>
      <c r="D2222" s="1"/>
      <c r="E2222" s="1"/>
      <c r="F2222" s="1"/>
      <c r="G2222" s="1"/>
      <c r="H2222" s="11"/>
      <c r="I2222" s="11"/>
      <c r="J2222" s="11"/>
      <c r="K2222" s="2"/>
      <c r="L2222" s="2"/>
      <c r="M2222" s="1"/>
    </row>
    <row r="2223" spans="1:13" x14ac:dyDescent="0.2">
      <c r="A2223" s="1"/>
      <c r="B2223" s="1"/>
      <c r="C2223" s="16"/>
      <c r="D2223" s="1"/>
      <c r="E2223" s="1"/>
      <c r="F2223" s="1"/>
      <c r="G2223" s="1"/>
      <c r="H2223" s="11"/>
      <c r="I2223" s="11"/>
      <c r="J2223" s="11"/>
      <c r="K2223" s="2"/>
      <c r="L2223" s="2"/>
      <c r="M2223" s="1"/>
    </row>
    <row r="2224" spans="1:13" x14ac:dyDescent="0.2">
      <c r="A2224" s="1"/>
      <c r="B2224" s="1"/>
      <c r="C2224" s="16"/>
      <c r="D2224" s="1"/>
      <c r="E2224" s="1"/>
      <c r="F2224" s="1"/>
      <c r="G2224" s="1"/>
      <c r="H2224" s="11"/>
      <c r="I2224" s="11"/>
      <c r="J2224" s="11"/>
      <c r="K2224" s="2"/>
      <c r="L2224" s="2"/>
      <c r="M2224" s="1"/>
    </row>
    <row r="2225" spans="1:13" x14ac:dyDescent="0.2">
      <c r="A2225" s="1"/>
      <c r="B2225" s="1"/>
      <c r="C2225" s="16"/>
      <c r="D2225" s="1"/>
      <c r="E2225" s="1"/>
      <c r="F2225" s="1"/>
      <c r="G2225" s="1"/>
      <c r="H2225" s="11"/>
      <c r="I2225" s="11"/>
      <c r="J2225" s="11"/>
      <c r="K2225" s="2"/>
      <c r="L2225" s="2"/>
      <c r="M2225" s="1"/>
    </row>
    <row r="2226" spans="1:13" x14ac:dyDescent="0.2">
      <c r="A2226" s="1"/>
      <c r="B2226" s="1"/>
      <c r="C2226" s="16"/>
      <c r="D2226" s="1"/>
      <c r="E2226" s="1"/>
      <c r="F2226" s="1"/>
      <c r="G2226" s="1"/>
      <c r="H2226" s="11"/>
      <c r="I2226" s="11"/>
      <c r="J2226" s="11"/>
      <c r="K2226" s="2"/>
      <c r="L2226" s="2"/>
      <c r="M2226" s="1"/>
    </row>
    <row r="2227" spans="1:13" x14ac:dyDescent="0.2">
      <c r="A2227" s="1"/>
      <c r="B2227" s="1"/>
      <c r="C2227" s="16"/>
      <c r="D2227" s="1"/>
      <c r="E2227" s="1"/>
      <c r="F2227" s="1"/>
      <c r="G2227" s="1"/>
      <c r="H2227" s="11"/>
      <c r="I2227" s="11"/>
      <c r="J2227" s="11"/>
      <c r="K2227" s="2"/>
      <c r="L2227" s="2"/>
      <c r="M2227" s="1"/>
    </row>
    <row r="2228" spans="1:13" x14ac:dyDescent="0.2">
      <c r="A2228" s="1"/>
      <c r="B2228" s="1"/>
      <c r="C2228" s="16"/>
      <c r="D2228" s="1"/>
      <c r="E2228" s="1"/>
      <c r="F2228" s="1"/>
      <c r="G2228" s="1"/>
      <c r="H2228" s="11"/>
      <c r="I2228" s="11"/>
      <c r="J2228" s="11"/>
      <c r="K2228" s="2"/>
      <c r="L2228" s="2"/>
      <c r="M2228" s="1"/>
    </row>
    <row r="2229" spans="1:13" x14ac:dyDescent="0.2">
      <c r="A2229" s="1"/>
      <c r="B2229" s="1"/>
      <c r="C2229" s="16"/>
      <c r="D2229" s="1"/>
      <c r="E2229" s="1"/>
      <c r="F2229" s="1"/>
      <c r="G2229" s="1"/>
      <c r="H2229" s="11"/>
      <c r="I2229" s="11"/>
      <c r="J2229" s="11"/>
      <c r="K2229" s="2"/>
      <c r="L2229" s="2"/>
      <c r="M2229" s="1"/>
    </row>
    <row r="2230" spans="1:13" x14ac:dyDescent="0.2">
      <c r="A2230" s="1"/>
      <c r="B2230" s="1"/>
      <c r="C2230" s="16"/>
      <c r="D2230" s="1"/>
      <c r="E2230" s="1"/>
      <c r="F2230" s="1"/>
      <c r="G2230" s="1"/>
      <c r="H2230" s="11"/>
      <c r="I2230" s="11"/>
      <c r="J2230" s="11"/>
      <c r="K2230" s="2"/>
      <c r="L2230" s="2"/>
      <c r="M2230" s="1"/>
    </row>
    <row r="2231" spans="1:13" x14ac:dyDescent="0.2">
      <c r="A2231" s="1"/>
      <c r="B2231" s="1"/>
      <c r="C2231" s="16"/>
      <c r="D2231" s="1"/>
      <c r="E2231" s="1"/>
      <c r="F2231" s="1"/>
      <c r="G2231" s="1"/>
      <c r="H2231" s="11"/>
      <c r="I2231" s="11"/>
      <c r="J2231" s="11"/>
      <c r="K2231" s="2"/>
      <c r="L2231" s="2"/>
      <c r="M2231" s="1"/>
    </row>
    <row r="2232" spans="1:13" x14ac:dyDescent="0.2">
      <c r="A2232" s="1"/>
      <c r="B2232" s="1"/>
      <c r="C2232" s="16"/>
      <c r="D2232" s="1"/>
      <c r="E2232" s="1"/>
      <c r="F2232" s="1"/>
      <c r="G2232" s="1"/>
      <c r="H2232" s="11"/>
      <c r="I2232" s="11"/>
      <c r="J2232" s="11"/>
      <c r="K2232" s="2"/>
      <c r="L2232" s="2"/>
      <c r="M2232" s="1"/>
    </row>
    <row r="2233" spans="1:13" x14ac:dyDescent="0.2">
      <c r="A2233" s="1"/>
      <c r="B2233" s="1"/>
      <c r="C2233" s="16"/>
      <c r="D2233" s="1"/>
      <c r="E2233" s="1"/>
      <c r="F2233" s="1"/>
      <c r="G2233" s="1"/>
      <c r="H2233" s="11"/>
      <c r="I2233" s="11"/>
      <c r="J2233" s="11"/>
      <c r="K2233" s="2"/>
      <c r="L2233" s="2"/>
      <c r="M2233" s="1"/>
    </row>
    <row r="2234" spans="1:13" x14ac:dyDescent="0.2">
      <c r="A2234" s="1"/>
      <c r="B2234" s="1"/>
      <c r="C2234" s="16"/>
      <c r="D2234" s="1"/>
      <c r="E2234" s="1"/>
      <c r="F2234" s="1"/>
      <c r="G2234" s="1"/>
      <c r="H2234" s="11"/>
      <c r="I2234" s="11"/>
      <c r="J2234" s="11"/>
      <c r="K2234" s="2"/>
      <c r="L2234" s="2"/>
      <c r="M2234" s="1"/>
    </row>
    <row r="2235" spans="1:13" x14ac:dyDescent="0.2">
      <c r="A2235" s="1"/>
      <c r="B2235" s="1"/>
      <c r="C2235" s="16"/>
      <c r="D2235" s="1"/>
      <c r="E2235" s="1"/>
      <c r="F2235" s="1"/>
      <c r="G2235" s="1"/>
      <c r="H2235" s="11"/>
      <c r="I2235" s="11"/>
      <c r="J2235" s="11"/>
      <c r="K2235" s="2"/>
      <c r="L2235" s="2"/>
      <c r="M2235" s="1"/>
    </row>
    <row r="2236" spans="1:13" x14ac:dyDescent="0.2">
      <c r="A2236" s="1"/>
      <c r="B2236" s="1"/>
      <c r="C2236" s="16"/>
      <c r="D2236" s="1"/>
      <c r="E2236" s="1"/>
      <c r="F2236" s="1"/>
      <c r="G2236" s="1"/>
      <c r="H2236" s="11"/>
      <c r="I2236" s="11"/>
      <c r="J2236" s="11"/>
      <c r="K2236" s="2"/>
      <c r="L2236" s="2"/>
      <c r="M2236" s="1"/>
    </row>
    <row r="2237" spans="1:13" x14ac:dyDescent="0.2">
      <c r="A2237" s="1"/>
      <c r="B2237" s="1"/>
      <c r="C2237" s="16"/>
      <c r="D2237" s="1"/>
      <c r="E2237" s="1"/>
      <c r="F2237" s="1"/>
      <c r="G2237" s="1"/>
      <c r="H2237" s="11"/>
      <c r="I2237" s="11"/>
      <c r="J2237" s="11"/>
      <c r="K2237" s="2"/>
      <c r="L2237" s="2"/>
      <c r="M2237" s="1"/>
    </row>
    <row r="2238" spans="1:13" x14ac:dyDescent="0.2">
      <c r="A2238" s="1"/>
      <c r="B2238" s="1"/>
      <c r="C2238" s="16"/>
      <c r="D2238" s="1"/>
      <c r="E2238" s="1"/>
      <c r="F2238" s="1"/>
      <c r="G2238" s="1"/>
      <c r="H2238" s="11"/>
      <c r="I2238" s="11"/>
      <c r="J2238" s="11"/>
      <c r="K2238" s="2"/>
      <c r="L2238" s="2"/>
      <c r="M2238" s="1"/>
    </row>
    <row r="2239" spans="1:13" x14ac:dyDescent="0.2">
      <c r="A2239" s="1"/>
      <c r="B2239" s="1"/>
      <c r="C2239" s="16"/>
      <c r="D2239" s="1"/>
      <c r="E2239" s="1"/>
      <c r="F2239" s="1"/>
      <c r="G2239" s="1"/>
      <c r="H2239" s="11"/>
      <c r="I2239" s="11"/>
      <c r="J2239" s="11"/>
      <c r="K2239" s="2"/>
      <c r="L2239" s="2"/>
      <c r="M2239" s="1"/>
    </row>
    <row r="2240" spans="1:13" x14ac:dyDescent="0.2">
      <c r="A2240" s="1"/>
      <c r="B2240" s="1"/>
      <c r="C2240" s="16"/>
      <c r="D2240" s="1"/>
      <c r="E2240" s="1"/>
      <c r="F2240" s="1"/>
      <c r="G2240" s="1"/>
      <c r="H2240" s="11"/>
      <c r="I2240" s="11"/>
      <c r="J2240" s="11"/>
      <c r="K2240" s="2"/>
      <c r="L2240" s="2"/>
      <c r="M2240" s="1"/>
    </row>
    <row r="2241" spans="1:13" x14ac:dyDescent="0.2">
      <c r="A2241" s="1"/>
      <c r="B2241" s="1"/>
      <c r="C2241" s="16"/>
      <c r="D2241" s="1"/>
      <c r="E2241" s="1"/>
      <c r="F2241" s="1"/>
      <c r="G2241" s="1"/>
      <c r="H2241" s="11"/>
      <c r="I2241" s="11"/>
      <c r="J2241" s="11"/>
      <c r="K2241" s="2"/>
      <c r="L2241" s="2"/>
      <c r="M2241" s="1"/>
    </row>
    <row r="2242" spans="1:13" x14ac:dyDescent="0.2">
      <c r="A2242" s="1"/>
      <c r="B2242" s="1"/>
      <c r="C2242" s="16"/>
      <c r="D2242" s="1"/>
      <c r="E2242" s="1"/>
      <c r="F2242" s="1"/>
      <c r="G2242" s="1"/>
      <c r="H2242" s="11"/>
      <c r="I2242" s="11"/>
      <c r="J2242" s="11"/>
      <c r="K2242" s="2"/>
      <c r="L2242" s="2"/>
      <c r="M2242" s="1"/>
    </row>
    <row r="2243" spans="1:13" x14ac:dyDescent="0.2">
      <c r="A2243" s="1"/>
      <c r="B2243" s="1"/>
      <c r="C2243" s="16"/>
      <c r="D2243" s="1"/>
      <c r="E2243" s="1"/>
      <c r="F2243" s="1"/>
      <c r="G2243" s="1"/>
      <c r="H2243" s="11"/>
      <c r="I2243" s="11"/>
      <c r="J2243" s="11"/>
      <c r="K2243" s="2"/>
      <c r="L2243" s="2"/>
      <c r="M2243" s="1"/>
    </row>
    <row r="2244" spans="1:13" x14ac:dyDescent="0.2">
      <c r="A2244" s="1"/>
      <c r="B2244" s="1"/>
      <c r="C2244" s="16"/>
      <c r="D2244" s="1"/>
      <c r="E2244" s="1"/>
      <c r="F2244" s="1"/>
      <c r="G2244" s="1"/>
      <c r="H2244" s="11"/>
      <c r="I2244" s="11"/>
      <c r="J2244" s="11"/>
      <c r="K2244" s="2"/>
      <c r="L2244" s="2"/>
      <c r="M2244" s="1"/>
    </row>
    <row r="2245" spans="1:13" x14ac:dyDescent="0.2">
      <c r="A2245" s="1"/>
      <c r="B2245" s="1"/>
      <c r="C2245" s="16"/>
      <c r="D2245" s="1"/>
      <c r="E2245" s="1"/>
      <c r="F2245" s="1"/>
      <c r="G2245" s="1"/>
      <c r="H2245" s="11"/>
      <c r="I2245" s="11"/>
      <c r="J2245" s="11"/>
      <c r="K2245" s="2"/>
      <c r="L2245" s="2"/>
      <c r="M2245" s="1"/>
    </row>
    <row r="2246" spans="1:13" x14ac:dyDescent="0.2">
      <c r="A2246" s="1"/>
      <c r="B2246" s="1"/>
      <c r="C2246" s="16"/>
      <c r="D2246" s="1"/>
      <c r="E2246" s="1"/>
      <c r="F2246" s="1"/>
      <c r="G2246" s="1"/>
      <c r="H2246" s="11"/>
      <c r="I2246" s="11"/>
      <c r="J2246" s="11"/>
      <c r="K2246" s="2"/>
      <c r="L2246" s="2"/>
      <c r="M2246" s="1"/>
    </row>
    <row r="2247" spans="1:13" x14ac:dyDescent="0.2">
      <c r="A2247" s="1"/>
      <c r="B2247" s="1"/>
      <c r="C2247" s="16"/>
      <c r="D2247" s="1"/>
      <c r="E2247" s="1"/>
      <c r="F2247" s="1"/>
      <c r="G2247" s="1"/>
      <c r="H2247" s="11"/>
      <c r="I2247" s="11"/>
      <c r="J2247" s="11"/>
      <c r="K2247" s="2"/>
      <c r="L2247" s="2"/>
      <c r="M2247" s="1"/>
    </row>
    <row r="2248" spans="1:13" x14ac:dyDescent="0.2">
      <c r="A2248" s="1"/>
      <c r="B2248" s="1"/>
      <c r="C2248" s="16"/>
      <c r="D2248" s="1"/>
      <c r="E2248" s="1"/>
      <c r="F2248" s="1"/>
      <c r="G2248" s="1"/>
      <c r="H2248" s="11"/>
      <c r="I2248" s="11"/>
      <c r="J2248" s="11"/>
      <c r="K2248" s="2"/>
      <c r="L2248" s="2"/>
      <c r="M2248" s="1"/>
    </row>
    <row r="2249" spans="1:13" x14ac:dyDescent="0.2">
      <c r="A2249" s="1"/>
      <c r="B2249" s="1"/>
      <c r="C2249" s="16"/>
      <c r="D2249" s="1"/>
      <c r="E2249" s="1"/>
      <c r="F2249" s="1"/>
      <c r="G2249" s="1"/>
      <c r="H2249" s="11"/>
      <c r="I2249" s="11"/>
      <c r="J2249" s="11"/>
      <c r="K2249" s="2"/>
      <c r="L2249" s="2"/>
      <c r="M2249" s="1"/>
    </row>
    <row r="2250" spans="1:13" x14ac:dyDescent="0.2">
      <c r="A2250" s="1"/>
      <c r="B2250" s="1"/>
      <c r="C2250" s="16"/>
      <c r="D2250" s="1"/>
      <c r="E2250" s="1"/>
      <c r="F2250" s="1"/>
      <c r="G2250" s="1"/>
      <c r="H2250" s="11"/>
      <c r="I2250" s="11"/>
      <c r="J2250" s="11"/>
      <c r="K2250" s="2"/>
      <c r="L2250" s="2"/>
      <c r="M2250" s="1"/>
    </row>
    <row r="2251" spans="1:13" x14ac:dyDescent="0.2">
      <c r="A2251" s="1"/>
      <c r="B2251" s="1"/>
      <c r="C2251" s="16"/>
      <c r="D2251" s="1"/>
      <c r="E2251" s="1"/>
      <c r="F2251" s="1"/>
      <c r="G2251" s="1"/>
      <c r="H2251" s="11"/>
      <c r="I2251" s="11"/>
      <c r="J2251" s="11"/>
      <c r="K2251" s="2"/>
      <c r="L2251" s="2"/>
      <c r="M2251" s="1"/>
    </row>
    <row r="2252" spans="1:13" x14ac:dyDescent="0.2">
      <c r="A2252" s="1"/>
      <c r="B2252" s="1"/>
      <c r="C2252" s="16"/>
      <c r="D2252" s="1"/>
      <c r="E2252" s="1"/>
      <c r="F2252" s="1"/>
      <c r="G2252" s="1"/>
      <c r="H2252" s="11"/>
      <c r="I2252" s="11"/>
      <c r="J2252" s="11"/>
      <c r="K2252" s="2"/>
      <c r="L2252" s="2"/>
      <c r="M2252" s="1"/>
    </row>
    <row r="2253" spans="1:13" x14ac:dyDescent="0.2">
      <c r="A2253" s="1"/>
      <c r="B2253" s="1"/>
      <c r="C2253" s="16"/>
      <c r="D2253" s="1"/>
      <c r="E2253" s="1"/>
      <c r="F2253" s="1"/>
      <c r="G2253" s="1"/>
      <c r="H2253" s="11"/>
      <c r="I2253" s="11"/>
      <c r="J2253" s="11"/>
      <c r="K2253" s="2"/>
      <c r="L2253" s="2"/>
      <c r="M2253" s="1"/>
    </row>
    <row r="2254" spans="1:13" x14ac:dyDescent="0.2">
      <c r="A2254" s="1"/>
      <c r="B2254" s="1"/>
      <c r="C2254" s="16"/>
      <c r="D2254" s="1"/>
      <c r="E2254" s="1"/>
      <c r="F2254" s="1"/>
      <c r="G2254" s="1"/>
      <c r="H2254" s="11"/>
      <c r="I2254" s="11"/>
      <c r="J2254" s="11"/>
      <c r="K2254" s="2"/>
      <c r="L2254" s="2"/>
      <c r="M2254" s="1"/>
    </row>
    <row r="2255" spans="1:13" x14ac:dyDescent="0.2">
      <c r="A2255" s="1"/>
      <c r="B2255" s="1"/>
      <c r="C2255" s="16"/>
      <c r="D2255" s="1"/>
      <c r="E2255" s="1"/>
      <c r="F2255" s="1"/>
      <c r="G2255" s="1"/>
      <c r="H2255" s="11"/>
      <c r="I2255" s="11"/>
      <c r="J2255" s="11"/>
      <c r="K2255" s="2"/>
      <c r="L2255" s="2"/>
      <c r="M2255" s="1"/>
    </row>
    <row r="2256" spans="1:13" x14ac:dyDescent="0.2">
      <c r="A2256" s="1"/>
      <c r="B2256" s="1"/>
      <c r="C2256" s="16"/>
      <c r="D2256" s="1"/>
      <c r="E2256" s="1"/>
      <c r="F2256" s="1"/>
      <c r="G2256" s="1"/>
      <c r="H2256" s="11"/>
      <c r="I2256" s="11"/>
      <c r="J2256" s="11"/>
      <c r="K2256" s="2"/>
      <c r="L2256" s="2"/>
      <c r="M2256" s="1"/>
    </row>
    <row r="2257" spans="1:13" x14ac:dyDescent="0.2">
      <c r="A2257" s="1"/>
      <c r="B2257" s="1"/>
      <c r="C2257" s="16"/>
      <c r="D2257" s="1"/>
      <c r="E2257" s="1"/>
      <c r="F2257" s="1"/>
      <c r="G2257" s="1"/>
      <c r="H2257" s="11"/>
      <c r="I2257" s="11"/>
      <c r="J2257" s="11"/>
      <c r="K2257" s="2"/>
      <c r="L2257" s="2"/>
      <c r="M2257" s="1"/>
    </row>
    <row r="2258" spans="1:13" x14ac:dyDescent="0.2">
      <c r="A2258" s="1"/>
      <c r="B2258" s="1"/>
      <c r="C2258" s="16"/>
      <c r="D2258" s="1"/>
      <c r="E2258" s="1"/>
      <c r="F2258" s="1"/>
      <c r="G2258" s="1"/>
      <c r="H2258" s="11"/>
      <c r="I2258" s="11"/>
      <c r="J2258" s="11"/>
      <c r="K2258" s="2"/>
      <c r="L2258" s="2"/>
      <c r="M2258" s="1"/>
    </row>
    <row r="2259" spans="1:13" x14ac:dyDescent="0.2">
      <c r="A2259" s="1"/>
      <c r="B2259" s="1"/>
      <c r="C2259" s="16"/>
      <c r="D2259" s="1"/>
      <c r="E2259" s="1"/>
      <c r="F2259" s="1"/>
      <c r="G2259" s="1"/>
      <c r="H2259" s="11"/>
      <c r="I2259" s="11"/>
      <c r="J2259" s="11"/>
      <c r="K2259" s="2"/>
      <c r="L2259" s="2"/>
      <c r="M2259" s="1"/>
    </row>
    <row r="2260" spans="1:13" x14ac:dyDescent="0.2">
      <c r="A2260" s="1"/>
      <c r="B2260" s="1"/>
      <c r="C2260" s="16"/>
      <c r="D2260" s="1"/>
      <c r="E2260" s="1"/>
      <c r="F2260" s="1"/>
      <c r="G2260" s="1"/>
      <c r="H2260" s="11"/>
      <c r="I2260" s="11"/>
      <c r="J2260" s="11"/>
      <c r="K2260" s="2"/>
      <c r="L2260" s="2"/>
      <c r="M2260" s="1"/>
    </row>
    <row r="2261" spans="1:13" x14ac:dyDescent="0.2">
      <c r="A2261" s="1"/>
      <c r="B2261" s="1"/>
      <c r="C2261" s="16"/>
      <c r="D2261" s="1"/>
      <c r="E2261" s="1"/>
      <c r="F2261" s="1"/>
      <c r="G2261" s="1"/>
      <c r="H2261" s="11"/>
      <c r="I2261" s="11"/>
      <c r="J2261" s="11"/>
      <c r="K2261" s="2"/>
      <c r="L2261" s="2"/>
      <c r="M2261" s="1"/>
    </row>
    <row r="2262" spans="1:13" x14ac:dyDescent="0.2">
      <c r="A2262" s="1"/>
      <c r="B2262" s="1"/>
      <c r="C2262" s="16"/>
      <c r="D2262" s="1"/>
      <c r="E2262" s="1"/>
      <c r="F2262" s="1"/>
      <c r="G2262" s="1"/>
      <c r="H2262" s="11"/>
      <c r="I2262" s="11"/>
      <c r="J2262" s="11"/>
      <c r="K2262" s="2"/>
      <c r="L2262" s="2"/>
      <c r="M2262" s="1"/>
    </row>
    <row r="2263" spans="1:13" x14ac:dyDescent="0.2">
      <c r="A2263" s="1"/>
      <c r="B2263" s="1"/>
      <c r="C2263" s="16"/>
      <c r="D2263" s="1"/>
      <c r="E2263" s="1"/>
      <c r="F2263" s="1"/>
      <c r="G2263" s="1"/>
      <c r="H2263" s="11"/>
      <c r="I2263" s="11"/>
      <c r="J2263" s="11"/>
      <c r="K2263" s="2"/>
      <c r="L2263" s="2"/>
      <c r="M2263" s="1"/>
    </row>
    <row r="2264" spans="1:13" x14ac:dyDescent="0.2">
      <c r="A2264" s="1"/>
      <c r="B2264" s="1"/>
      <c r="C2264" s="16"/>
      <c r="D2264" s="1"/>
      <c r="E2264" s="1"/>
      <c r="F2264" s="1"/>
      <c r="G2264" s="1"/>
      <c r="H2264" s="11"/>
      <c r="I2264" s="11"/>
      <c r="J2264" s="11"/>
      <c r="K2264" s="2"/>
      <c r="L2264" s="2"/>
      <c r="M2264" s="1"/>
    </row>
    <row r="2265" spans="1:13" x14ac:dyDescent="0.2">
      <c r="A2265" s="1"/>
      <c r="B2265" s="1"/>
      <c r="C2265" s="16"/>
      <c r="D2265" s="1"/>
      <c r="E2265" s="1"/>
      <c r="F2265" s="1"/>
      <c r="G2265" s="1"/>
      <c r="H2265" s="11"/>
      <c r="I2265" s="11"/>
      <c r="J2265" s="11"/>
      <c r="K2265" s="2"/>
      <c r="L2265" s="2"/>
      <c r="M2265" s="1"/>
    </row>
    <row r="2266" spans="1:13" x14ac:dyDescent="0.2">
      <c r="A2266" s="1"/>
      <c r="B2266" s="1"/>
      <c r="C2266" s="16"/>
      <c r="D2266" s="1"/>
      <c r="E2266" s="1"/>
      <c r="F2266" s="1"/>
      <c r="G2266" s="1"/>
      <c r="H2266" s="11"/>
      <c r="I2266" s="11"/>
      <c r="J2266" s="11"/>
      <c r="K2266" s="2"/>
      <c r="L2266" s="2"/>
      <c r="M2266" s="1"/>
    </row>
    <row r="2267" spans="1:13" x14ac:dyDescent="0.2">
      <c r="A2267" s="1"/>
      <c r="B2267" s="1"/>
      <c r="C2267" s="16"/>
      <c r="D2267" s="1"/>
      <c r="E2267" s="1"/>
      <c r="F2267" s="1"/>
      <c r="G2267" s="1"/>
      <c r="H2267" s="11"/>
      <c r="I2267" s="11"/>
      <c r="J2267" s="11"/>
      <c r="K2267" s="2"/>
      <c r="L2267" s="2"/>
      <c r="M2267" s="1"/>
    </row>
    <row r="2268" spans="1:13" x14ac:dyDescent="0.2">
      <c r="A2268" s="1"/>
      <c r="B2268" s="1"/>
      <c r="C2268" s="16"/>
      <c r="D2268" s="1"/>
      <c r="E2268" s="1"/>
      <c r="F2268" s="1"/>
      <c r="G2268" s="1"/>
      <c r="H2268" s="11"/>
      <c r="I2268" s="11"/>
      <c r="J2268" s="11"/>
      <c r="K2268" s="2"/>
      <c r="L2268" s="2"/>
      <c r="M2268" s="1"/>
    </row>
    <row r="2269" spans="1:13" x14ac:dyDescent="0.2">
      <c r="A2269" s="1"/>
      <c r="B2269" s="1"/>
      <c r="C2269" s="16"/>
      <c r="D2269" s="1"/>
      <c r="E2269" s="1"/>
      <c r="F2269" s="1"/>
      <c r="G2269" s="1"/>
      <c r="H2269" s="11"/>
      <c r="I2269" s="11"/>
      <c r="J2269" s="11"/>
      <c r="K2269" s="2"/>
      <c r="L2269" s="2"/>
      <c r="M2269" s="1"/>
    </row>
    <row r="2270" spans="1:13" x14ac:dyDescent="0.2">
      <c r="A2270" s="1"/>
      <c r="B2270" s="1"/>
      <c r="C2270" s="16"/>
      <c r="D2270" s="1"/>
      <c r="E2270" s="1"/>
      <c r="F2270" s="1"/>
      <c r="G2270" s="1"/>
      <c r="H2270" s="11"/>
      <c r="I2270" s="11"/>
      <c r="J2270" s="11"/>
      <c r="K2270" s="2"/>
      <c r="L2270" s="2"/>
      <c r="M2270" s="1"/>
    </row>
    <row r="2271" spans="1:13" x14ac:dyDescent="0.2">
      <c r="A2271" s="1"/>
      <c r="B2271" s="1"/>
      <c r="C2271" s="16"/>
      <c r="D2271" s="1"/>
      <c r="E2271" s="1"/>
      <c r="F2271" s="1"/>
      <c r="G2271" s="1"/>
      <c r="H2271" s="11"/>
      <c r="I2271" s="11"/>
      <c r="J2271" s="11"/>
      <c r="K2271" s="2"/>
      <c r="L2271" s="2"/>
      <c r="M2271" s="1"/>
    </row>
    <row r="2272" spans="1:13" x14ac:dyDescent="0.2">
      <c r="A2272" s="1"/>
      <c r="B2272" s="1"/>
      <c r="C2272" s="16"/>
      <c r="D2272" s="1"/>
      <c r="E2272" s="1"/>
      <c r="F2272" s="1"/>
      <c r="G2272" s="1"/>
      <c r="H2272" s="11"/>
      <c r="I2272" s="11"/>
      <c r="J2272" s="11"/>
      <c r="K2272" s="2"/>
      <c r="L2272" s="2"/>
      <c r="M2272" s="1"/>
    </row>
    <row r="2273" spans="1:13" x14ac:dyDescent="0.2">
      <c r="A2273" s="1"/>
      <c r="B2273" s="1"/>
      <c r="C2273" s="16"/>
      <c r="D2273" s="1"/>
      <c r="E2273" s="1"/>
      <c r="F2273" s="1"/>
      <c r="G2273" s="1"/>
      <c r="H2273" s="11"/>
      <c r="I2273" s="11"/>
      <c r="J2273" s="11"/>
      <c r="K2273" s="2"/>
      <c r="L2273" s="2"/>
      <c r="M2273" s="1"/>
    </row>
    <row r="2274" spans="1:13" x14ac:dyDescent="0.2">
      <c r="A2274" s="1"/>
      <c r="B2274" s="1"/>
      <c r="C2274" s="16"/>
      <c r="D2274" s="1"/>
      <c r="E2274" s="1"/>
      <c r="F2274" s="1"/>
      <c r="G2274" s="1"/>
      <c r="H2274" s="11"/>
      <c r="I2274" s="11"/>
      <c r="J2274" s="11"/>
      <c r="K2274" s="2"/>
      <c r="L2274" s="2"/>
      <c r="M2274" s="1"/>
    </row>
    <row r="2275" spans="1:13" x14ac:dyDescent="0.2">
      <c r="A2275" s="1"/>
      <c r="B2275" s="1"/>
      <c r="C2275" s="16"/>
      <c r="D2275" s="1"/>
      <c r="E2275" s="1"/>
      <c r="F2275" s="1"/>
      <c r="G2275" s="1"/>
      <c r="H2275" s="11"/>
      <c r="I2275" s="11"/>
      <c r="J2275" s="11"/>
      <c r="K2275" s="2"/>
      <c r="L2275" s="2"/>
      <c r="M2275" s="1"/>
    </row>
    <row r="2276" spans="1:13" x14ac:dyDescent="0.2">
      <c r="A2276" s="1"/>
      <c r="B2276" s="1"/>
      <c r="C2276" s="16"/>
      <c r="D2276" s="1"/>
      <c r="E2276" s="1"/>
      <c r="F2276" s="1"/>
      <c r="G2276" s="1"/>
      <c r="H2276" s="11"/>
      <c r="I2276" s="11"/>
      <c r="J2276" s="11"/>
      <c r="K2276" s="2"/>
      <c r="L2276" s="2"/>
      <c r="M2276" s="1"/>
    </row>
    <row r="2277" spans="1:13" x14ac:dyDescent="0.2">
      <c r="A2277" s="1"/>
      <c r="B2277" s="1"/>
      <c r="C2277" s="16"/>
      <c r="D2277" s="1"/>
      <c r="E2277" s="1"/>
      <c r="F2277" s="1"/>
      <c r="G2277" s="1"/>
      <c r="H2277" s="11"/>
      <c r="I2277" s="11"/>
      <c r="J2277" s="11"/>
      <c r="K2277" s="2"/>
      <c r="L2277" s="2"/>
      <c r="M2277" s="1"/>
    </row>
    <row r="2278" spans="1:13" x14ac:dyDescent="0.2">
      <c r="A2278" s="1"/>
      <c r="B2278" s="1"/>
      <c r="C2278" s="16"/>
      <c r="D2278" s="1"/>
      <c r="E2278" s="1"/>
      <c r="F2278" s="1"/>
      <c r="G2278" s="1"/>
      <c r="H2278" s="11"/>
      <c r="I2278" s="11"/>
      <c r="J2278" s="11"/>
      <c r="K2278" s="2"/>
      <c r="L2278" s="2"/>
      <c r="M2278" s="1"/>
    </row>
    <row r="2279" spans="1:13" x14ac:dyDescent="0.2">
      <c r="A2279" s="1"/>
      <c r="B2279" s="1"/>
      <c r="C2279" s="16"/>
      <c r="D2279" s="1"/>
      <c r="E2279" s="1"/>
      <c r="F2279" s="1"/>
      <c r="G2279" s="1"/>
      <c r="H2279" s="11"/>
      <c r="I2279" s="11"/>
      <c r="J2279" s="11"/>
      <c r="K2279" s="2"/>
      <c r="L2279" s="2"/>
      <c r="M2279" s="1"/>
    </row>
    <row r="2280" spans="1:13" x14ac:dyDescent="0.2">
      <c r="A2280" s="1"/>
      <c r="B2280" s="1"/>
      <c r="C2280" s="16"/>
      <c r="D2280" s="1"/>
      <c r="E2280" s="1"/>
      <c r="F2280" s="1"/>
      <c r="G2280" s="1"/>
      <c r="H2280" s="11"/>
      <c r="I2280" s="11"/>
      <c r="J2280" s="11"/>
      <c r="K2280" s="2"/>
      <c r="L2280" s="2"/>
      <c r="M2280" s="1"/>
    </row>
    <row r="2281" spans="1:13" x14ac:dyDescent="0.2">
      <c r="A2281" s="1"/>
      <c r="B2281" s="1"/>
      <c r="C2281" s="16"/>
      <c r="D2281" s="1"/>
      <c r="E2281" s="1"/>
      <c r="F2281" s="1"/>
      <c r="G2281" s="1"/>
      <c r="H2281" s="11"/>
      <c r="I2281" s="11"/>
      <c r="J2281" s="11"/>
      <c r="K2281" s="2"/>
      <c r="L2281" s="2"/>
      <c r="M2281" s="1"/>
    </row>
    <row r="2282" spans="1:13" x14ac:dyDescent="0.2">
      <c r="A2282" s="1"/>
      <c r="B2282" s="1"/>
      <c r="C2282" s="16"/>
      <c r="D2282" s="1"/>
      <c r="E2282" s="1"/>
      <c r="F2282" s="1"/>
      <c r="G2282" s="1"/>
      <c r="H2282" s="11"/>
      <c r="I2282" s="11"/>
      <c r="J2282" s="11"/>
      <c r="K2282" s="2"/>
      <c r="L2282" s="2"/>
      <c r="M2282" s="1"/>
    </row>
    <row r="2283" spans="1:13" x14ac:dyDescent="0.2">
      <c r="A2283" s="1"/>
      <c r="B2283" s="1"/>
      <c r="C2283" s="16"/>
      <c r="D2283" s="1"/>
      <c r="E2283" s="1"/>
      <c r="F2283" s="1"/>
      <c r="G2283" s="1"/>
      <c r="H2283" s="11"/>
      <c r="I2283" s="11"/>
      <c r="J2283" s="11"/>
      <c r="K2283" s="2"/>
      <c r="L2283" s="2"/>
      <c r="M2283" s="1"/>
    </row>
    <row r="2284" spans="1:13" x14ac:dyDescent="0.2">
      <c r="A2284" s="1"/>
      <c r="B2284" s="1"/>
      <c r="C2284" s="16"/>
      <c r="D2284" s="1"/>
      <c r="E2284" s="1"/>
      <c r="F2284" s="1"/>
      <c r="G2284" s="1"/>
      <c r="H2284" s="11"/>
      <c r="I2284" s="11"/>
      <c r="J2284" s="11"/>
      <c r="K2284" s="2"/>
      <c r="L2284" s="2"/>
      <c r="M2284" s="1"/>
    </row>
    <row r="2285" spans="1:13" x14ac:dyDescent="0.2">
      <c r="A2285" s="1"/>
      <c r="B2285" s="1"/>
      <c r="C2285" s="16"/>
      <c r="D2285" s="1"/>
      <c r="E2285" s="1"/>
      <c r="F2285" s="1"/>
      <c r="G2285" s="1"/>
      <c r="H2285" s="11"/>
      <c r="I2285" s="11"/>
      <c r="J2285" s="11"/>
      <c r="K2285" s="2"/>
      <c r="L2285" s="2"/>
      <c r="M2285" s="1"/>
    </row>
    <row r="2286" spans="1:13" x14ac:dyDescent="0.2">
      <c r="A2286" s="1"/>
      <c r="B2286" s="1"/>
      <c r="C2286" s="16"/>
      <c r="D2286" s="1"/>
      <c r="E2286" s="1"/>
      <c r="F2286" s="1"/>
      <c r="G2286" s="1"/>
      <c r="H2286" s="11"/>
      <c r="I2286" s="11"/>
      <c r="J2286" s="11"/>
      <c r="K2286" s="2"/>
      <c r="L2286" s="2"/>
      <c r="M2286" s="1"/>
    </row>
    <row r="2287" spans="1:13" x14ac:dyDescent="0.2">
      <c r="A2287" s="1"/>
      <c r="B2287" s="1"/>
      <c r="C2287" s="16"/>
      <c r="D2287" s="1"/>
      <c r="E2287" s="1"/>
      <c r="F2287" s="1"/>
      <c r="G2287" s="1"/>
      <c r="H2287" s="11"/>
      <c r="I2287" s="11"/>
      <c r="J2287" s="11"/>
      <c r="K2287" s="2"/>
      <c r="L2287" s="2"/>
      <c r="M2287" s="1"/>
    </row>
    <row r="2288" spans="1:13" x14ac:dyDescent="0.2">
      <c r="A2288" s="1"/>
      <c r="B2288" s="1"/>
      <c r="C2288" s="16"/>
      <c r="D2288" s="1"/>
      <c r="E2288" s="1"/>
      <c r="F2288" s="1"/>
      <c r="G2288" s="1"/>
      <c r="H2288" s="11"/>
      <c r="I2288" s="11"/>
      <c r="J2288" s="11"/>
      <c r="K2288" s="2"/>
      <c r="L2288" s="2"/>
      <c r="M2288" s="1"/>
    </row>
    <row r="2289" spans="1:13" x14ac:dyDescent="0.2">
      <c r="A2289" s="1"/>
      <c r="B2289" s="1"/>
      <c r="C2289" s="16"/>
      <c r="D2289" s="1"/>
      <c r="E2289" s="1"/>
      <c r="F2289" s="1"/>
      <c r="G2289" s="1"/>
      <c r="H2289" s="11"/>
      <c r="I2289" s="11"/>
      <c r="J2289" s="11"/>
      <c r="K2289" s="2"/>
      <c r="L2289" s="2"/>
      <c r="M2289" s="1"/>
    </row>
    <row r="2290" spans="1:13" x14ac:dyDescent="0.2">
      <c r="A2290" s="1"/>
      <c r="B2290" s="1"/>
      <c r="C2290" s="16"/>
      <c r="D2290" s="1"/>
      <c r="E2290" s="1"/>
      <c r="F2290" s="1"/>
      <c r="G2290" s="1"/>
      <c r="H2290" s="11"/>
      <c r="I2290" s="11"/>
      <c r="J2290" s="11"/>
      <c r="K2290" s="2"/>
      <c r="L2290" s="2"/>
      <c r="M2290" s="1"/>
    </row>
    <row r="2291" spans="1:13" x14ac:dyDescent="0.2">
      <c r="A2291" s="1"/>
      <c r="B2291" s="1"/>
      <c r="C2291" s="16"/>
      <c r="D2291" s="1"/>
      <c r="E2291" s="1"/>
      <c r="F2291" s="1"/>
      <c r="G2291" s="1"/>
      <c r="H2291" s="11"/>
      <c r="I2291" s="11"/>
      <c r="J2291" s="11"/>
      <c r="K2291" s="2"/>
      <c r="L2291" s="2"/>
      <c r="M2291" s="1"/>
    </row>
    <row r="2292" spans="1:13" x14ac:dyDescent="0.2">
      <c r="A2292" s="1"/>
      <c r="B2292" s="1"/>
      <c r="C2292" s="16"/>
      <c r="D2292" s="1"/>
      <c r="E2292" s="1"/>
      <c r="F2292" s="1"/>
      <c r="G2292" s="1"/>
      <c r="H2292" s="11"/>
      <c r="I2292" s="11"/>
      <c r="J2292" s="11"/>
      <c r="K2292" s="2"/>
      <c r="L2292" s="2"/>
      <c r="M2292" s="1"/>
    </row>
    <row r="2293" spans="1:13" x14ac:dyDescent="0.2">
      <c r="A2293" s="1"/>
      <c r="B2293" s="1"/>
      <c r="C2293" s="16"/>
      <c r="D2293" s="1"/>
      <c r="E2293" s="1"/>
      <c r="F2293" s="1"/>
      <c r="G2293" s="1"/>
      <c r="H2293" s="11"/>
      <c r="I2293" s="11"/>
      <c r="J2293" s="11"/>
      <c r="K2293" s="2"/>
      <c r="L2293" s="2"/>
      <c r="M2293" s="1"/>
    </row>
    <row r="2294" spans="1:13" x14ac:dyDescent="0.2">
      <c r="A2294" s="1"/>
      <c r="B2294" s="1"/>
      <c r="C2294" s="16"/>
      <c r="D2294" s="1"/>
      <c r="E2294" s="1"/>
      <c r="F2294" s="1"/>
      <c r="G2294" s="1"/>
      <c r="H2294" s="11"/>
      <c r="I2294" s="11"/>
      <c r="J2294" s="11"/>
      <c r="K2294" s="2"/>
      <c r="L2294" s="2"/>
      <c r="M2294" s="1"/>
    </row>
    <row r="2295" spans="1:13" x14ac:dyDescent="0.2">
      <c r="A2295" s="1"/>
      <c r="B2295" s="1"/>
      <c r="C2295" s="16"/>
      <c r="D2295" s="1"/>
      <c r="E2295" s="1"/>
      <c r="F2295" s="1"/>
      <c r="G2295" s="1"/>
      <c r="H2295" s="11"/>
      <c r="I2295" s="11"/>
      <c r="J2295" s="11"/>
      <c r="K2295" s="2"/>
      <c r="L2295" s="2"/>
      <c r="M2295" s="1"/>
    </row>
    <row r="2296" spans="1:13" x14ac:dyDescent="0.2">
      <c r="A2296" s="1"/>
      <c r="B2296" s="1"/>
      <c r="C2296" s="16"/>
      <c r="D2296" s="1"/>
      <c r="E2296" s="1"/>
      <c r="F2296" s="1"/>
      <c r="G2296" s="1"/>
      <c r="H2296" s="11"/>
      <c r="I2296" s="11"/>
      <c r="J2296" s="11"/>
      <c r="K2296" s="2"/>
      <c r="L2296" s="2"/>
      <c r="M2296" s="1"/>
    </row>
    <row r="2297" spans="1:13" x14ac:dyDescent="0.2">
      <c r="A2297" s="1"/>
      <c r="B2297" s="1"/>
      <c r="C2297" s="16"/>
      <c r="D2297" s="1"/>
      <c r="E2297" s="1"/>
      <c r="F2297" s="1"/>
      <c r="G2297" s="1"/>
      <c r="H2297" s="11"/>
      <c r="I2297" s="11"/>
      <c r="J2297" s="11"/>
      <c r="K2297" s="2"/>
      <c r="L2297" s="2"/>
      <c r="M2297" s="1"/>
    </row>
    <row r="2298" spans="1:13" x14ac:dyDescent="0.2">
      <c r="A2298" s="1"/>
      <c r="B2298" s="1"/>
      <c r="C2298" s="16"/>
      <c r="D2298" s="1"/>
      <c r="E2298" s="1"/>
      <c r="F2298" s="1"/>
      <c r="G2298" s="1"/>
      <c r="H2298" s="11"/>
      <c r="I2298" s="11"/>
      <c r="J2298" s="11"/>
      <c r="K2298" s="2"/>
      <c r="L2298" s="2"/>
      <c r="M2298" s="1"/>
    </row>
    <row r="2299" spans="1:13" x14ac:dyDescent="0.2">
      <c r="A2299" s="1"/>
      <c r="B2299" s="1"/>
      <c r="C2299" s="16"/>
      <c r="D2299" s="1"/>
      <c r="E2299" s="1"/>
      <c r="F2299" s="1"/>
      <c r="G2299" s="1"/>
      <c r="H2299" s="11"/>
      <c r="I2299" s="11"/>
      <c r="J2299" s="11"/>
      <c r="K2299" s="2"/>
      <c r="L2299" s="2"/>
      <c r="M2299" s="1"/>
    </row>
    <row r="2300" spans="1:13" x14ac:dyDescent="0.2">
      <c r="A2300" s="1"/>
      <c r="B2300" s="1"/>
      <c r="C2300" s="16"/>
      <c r="D2300" s="1"/>
      <c r="E2300" s="1"/>
      <c r="F2300" s="1"/>
      <c r="G2300" s="1"/>
      <c r="H2300" s="11"/>
      <c r="I2300" s="11"/>
      <c r="J2300" s="11"/>
      <c r="K2300" s="2"/>
      <c r="L2300" s="2"/>
      <c r="M2300" s="1"/>
    </row>
    <row r="2301" spans="1:13" x14ac:dyDescent="0.2">
      <c r="A2301" s="1"/>
      <c r="B2301" s="1"/>
      <c r="C2301" s="16"/>
      <c r="D2301" s="1"/>
      <c r="E2301" s="1"/>
      <c r="F2301" s="1"/>
      <c r="G2301" s="1"/>
      <c r="H2301" s="11"/>
      <c r="I2301" s="11"/>
      <c r="J2301" s="11"/>
      <c r="K2301" s="2"/>
      <c r="L2301" s="2"/>
      <c r="M2301" s="1"/>
    </row>
    <row r="2302" spans="1:13" x14ac:dyDescent="0.2">
      <c r="A2302" s="1"/>
      <c r="B2302" s="1"/>
      <c r="C2302" s="16"/>
      <c r="D2302" s="1"/>
      <c r="E2302" s="1"/>
      <c r="F2302" s="1"/>
      <c r="G2302" s="1"/>
      <c r="H2302" s="11"/>
      <c r="I2302" s="11"/>
      <c r="J2302" s="11"/>
      <c r="K2302" s="2"/>
      <c r="L2302" s="2"/>
      <c r="M2302" s="1"/>
    </row>
    <row r="2303" spans="1:13" x14ac:dyDescent="0.2">
      <c r="A2303" s="1"/>
      <c r="B2303" s="1"/>
      <c r="C2303" s="16"/>
      <c r="D2303" s="1"/>
      <c r="E2303" s="1"/>
      <c r="F2303" s="1"/>
      <c r="G2303" s="1"/>
      <c r="H2303" s="11"/>
      <c r="I2303" s="11"/>
      <c r="J2303" s="11"/>
      <c r="K2303" s="2"/>
      <c r="L2303" s="2"/>
      <c r="M2303" s="1"/>
    </row>
    <row r="2304" spans="1:13" x14ac:dyDescent="0.2">
      <c r="A2304" s="1"/>
      <c r="B2304" s="1"/>
      <c r="C2304" s="16"/>
      <c r="D2304" s="1"/>
      <c r="E2304" s="1"/>
      <c r="F2304" s="1"/>
      <c r="G2304" s="1"/>
      <c r="H2304" s="11"/>
      <c r="I2304" s="11"/>
      <c r="J2304" s="11"/>
      <c r="K2304" s="2"/>
      <c r="L2304" s="2"/>
      <c r="M2304" s="1"/>
    </row>
    <row r="2305" spans="1:13" x14ac:dyDescent="0.2">
      <c r="A2305" s="1"/>
      <c r="B2305" s="1"/>
      <c r="C2305" s="16"/>
      <c r="D2305" s="1"/>
      <c r="E2305" s="1"/>
      <c r="F2305" s="1"/>
      <c r="G2305" s="1"/>
      <c r="H2305" s="11"/>
      <c r="I2305" s="11"/>
      <c r="J2305" s="11"/>
      <c r="K2305" s="2"/>
      <c r="L2305" s="2"/>
      <c r="M2305" s="1"/>
    </row>
    <row r="2306" spans="1:13" x14ac:dyDescent="0.2">
      <c r="A2306" s="1"/>
      <c r="B2306" s="1"/>
      <c r="C2306" s="16"/>
      <c r="D2306" s="1"/>
      <c r="E2306" s="1"/>
      <c r="F2306" s="1"/>
      <c r="G2306" s="1"/>
      <c r="H2306" s="11"/>
      <c r="I2306" s="11"/>
      <c r="J2306" s="11"/>
      <c r="K2306" s="2"/>
      <c r="L2306" s="2"/>
      <c r="M2306" s="1"/>
    </row>
    <row r="2307" spans="1:13" x14ac:dyDescent="0.2">
      <c r="A2307" s="1"/>
      <c r="B2307" s="1"/>
      <c r="C2307" s="16"/>
      <c r="D2307" s="1"/>
      <c r="E2307" s="1"/>
      <c r="F2307" s="1"/>
      <c r="G2307" s="1"/>
      <c r="H2307" s="11"/>
      <c r="I2307" s="11"/>
      <c r="J2307" s="11"/>
      <c r="K2307" s="2"/>
      <c r="L2307" s="2"/>
      <c r="M2307" s="1"/>
    </row>
    <row r="2308" spans="1:13" x14ac:dyDescent="0.2">
      <c r="A2308" s="1"/>
      <c r="B2308" s="1"/>
      <c r="C2308" s="16"/>
      <c r="D2308" s="1"/>
      <c r="E2308" s="1"/>
      <c r="F2308" s="1"/>
      <c r="G2308" s="1"/>
      <c r="H2308" s="11"/>
      <c r="I2308" s="11"/>
      <c r="J2308" s="11"/>
      <c r="K2308" s="2"/>
      <c r="L2308" s="2"/>
      <c r="M2308" s="1"/>
    </row>
    <row r="2309" spans="1:13" x14ac:dyDescent="0.2">
      <c r="A2309" s="1"/>
      <c r="B2309" s="1"/>
      <c r="C2309" s="16"/>
      <c r="D2309" s="1"/>
      <c r="E2309" s="1"/>
      <c r="F2309" s="1"/>
      <c r="G2309" s="1"/>
      <c r="H2309" s="11"/>
      <c r="I2309" s="11"/>
      <c r="J2309" s="11"/>
      <c r="K2309" s="2"/>
      <c r="L2309" s="2"/>
      <c r="M2309" s="1"/>
    </row>
    <row r="2310" spans="1:13" x14ac:dyDescent="0.2">
      <c r="A2310" s="1"/>
      <c r="B2310" s="1"/>
      <c r="C2310" s="16"/>
      <c r="D2310" s="1"/>
      <c r="E2310" s="1"/>
      <c r="F2310" s="1"/>
      <c r="G2310" s="1"/>
      <c r="H2310" s="11"/>
      <c r="I2310" s="11"/>
      <c r="J2310" s="11"/>
      <c r="K2310" s="2"/>
      <c r="L2310" s="2"/>
      <c r="M2310" s="1"/>
    </row>
    <row r="2311" spans="1:13" x14ac:dyDescent="0.2">
      <c r="A2311" s="1"/>
      <c r="B2311" s="1"/>
      <c r="C2311" s="16"/>
      <c r="D2311" s="1"/>
      <c r="E2311" s="1"/>
      <c r="F2311" s="1"/>
      <c r="G2311" s="1"/>
      <c r="H2311" s="11"/>
      <c r="I2311" s="11"/>
      <c r="J2311" s="11"/>
      <c r="K2311" s="2"/>
      <c r="L2311" s="2"/>
      <c r="M2311" s="1"/>
    </row>
    <row r="2312" spans="1:13" x14ac:dyDescent="0.2">
      <c r="A2312" s="1"/>
      <c r="B2312" s="1"/>
      <c r="C2312" s="16"/>
      <c r="D2312" s="1"/>
      <c r="E2312" s="1"/>
      <c r="F2312" s="1"/>
      <c r="G2312" s="1"/>
      <c r="H2312" s="11"/>
      <c r="I2312" s="11"/>
      <c r="J2312" s="11"/>
      <c r="K2312" s="2"/>
      <c r="L2312" s="2"/>
      <c r="M2312" s="1"/>
    </row>
    <row r="2313" spans="1:13" x14ac:dyDescent="0.2">
      <c r="A2313" s="1"/>
      <c r="B2313" s="1"/>
      <c r="C2313" s="16"/>
      <c r="D2313" s="1"/>
      <c r="E2313" s="1"/>
      <c r="F2313" s="1"/>
      <c r="G2313" s="1"/>
      <c r="H2313" s="11"/>
      <c r="I2313" s="11"/>
      <c r="J2313" s="11"/>
      <c r="K2313" s="2"/>
      <c r="L2313" s="2"/>
      <c r="M2313" s="1"/>
    </row>
    <row r="2314" spans="1:13" x14ac:dyDescent="0.2">
      <c r="A2314" s="1"/>
      <c r="B2314" s="1"/>
      <c r="C2314" s="16"/>
      <c r="D2314" s="1"/>
      <c r="E2314" s="1"/>
      <c r="F2314" s="1"/>
      <c r="G2314" s="1"/>
      <c r="H2314" s="11"/>
      <c r="I2314" s="11"/>
      <c r="J2314" s="11"/>
      <c r="K2314" s="2"/>
      <c r="L2314" s="2"/>
      <c r="M2314" s="1"/>
    </row>
    <row r="2315" spans="1:13" x14ac:dyDescent="0.2">
      <c r="A2315" s="1"/>
      <c r="B2315" s="1"/>
      <c r="C2315" s="16"/>
      <c r="D2315" s="1"/>
      <c r="E2315" s="1"/>
      <c r="F2315" s="1"/>
      <c r="G2315" s="1"/>
      <c r="H2315" s="11"/>
      <c r="I2315" s="11"/>
      <c r="J2315" s="11"/>
      <c r="K2315" s="2"/>
      <c r="L2315" s="2"/>
      <c r="M2315" s="1"/>
    </row>
    <row r="2316" spans="1:13" x14ac:dyDescent="0.2">
      <c r="A2316" s="1"/>
      <c r="B2316" s="1"/>
      <c r="C2316" s="16"/>
      <c r="D2316" s="1"/>
      <c r="E2316" s="1"/>
      <c r="F2316" s="1"/>
      <c r="G2316" s="1"/>
      <c r="H2316" s="11"/>
      <c r="I2316" s="11"/>
      <c r="J2316" s="11"/>
      <c r="K2316" s="2"/>
      <c r="L2316" s="2"/>
      <c r="M2316" s="1"/>
    </row>
    <row r="2317" spans="1:13" x14ac:dyDescent="0.2">
      <c r="A2317" s="1"/>
      <c r="B2317" s="1"/>
      <c r="C2317" s="16"/>
      <c r="D2317" s="1"/>
      <c r="E2317" s="1"/>
      <c r="F2317" s="1"/>
      <c r="G2317" s="1"/>
      <c r="H2317" s="11"/>
      <c r="I2317" s="11"/>
      <c r="J2317" s="11"/>
      <c r="K2317" s="2"/>
      <c r="L2317" s="2"/>
      <c r="M2317" s="1"/>
    </row>
    <row r="2318" spans="1:13" x14ac:dyDescent="0.2">
      <c r="A2318" s="1"/>
      <c r="B2318" s="1"/>
      <c r="C2318" s="16"/>
      <c r="D2318" s="1"/>
      <c r="E2318" s="1"/>
      <c r="F2318" s="1"/>
      <c r="G2318" s="1"/>
      <c r="H2318" s="11"/>
      <c r="I2318" s="11"/>
      <c r="J2318" s="11"/>
      <c r="K2318" s="2"/>
      <c r="L2318" s="2"/>
      <c r="M2318" s="1"/>
    </row>
    <row r="2319" spans="1:13" x14ac:dyDescent="0.2">
      <c r="A2319" s="1"/>
      <c r="B2319" s="1"/>
      <c r="C2319" s="16"/>
      <c r="D2319" s="1"/>
      <c r="E2319" s="1"/>
      <c r="F2319" s="1"/>
      <c r="G2319" s="1"/>
      <c r="H2319" s="11"/>
      <c r="I2319" s="11"/>
      <c r="J2319" s="11"/>
      <c r="K2319" s="2"/>
      <c r="L2319" s="2"/>
      <c r="M2319" s="1"/>
    </row>
    <row r="2320" spans="1:13" x14ac:dyDescent="0.2">
      <c r="A2320" s="1"/>
      <c r="B2320" s="1"/>
      <c r="C2320" s="16"/>
      <c r="D2320" s="1"/>
      <c r="E2320" s="1"/>
      <c r="F2320" s="1"/>
      <c r="G2320" s="1"/>
      <c r="H2320" s="11"/>
      <c r="I2320" s="11"/>
      <c r="J2320" s="11"/>
      <c r="K2320" s="2"/>
      <c r="L2320" s="2"/>
      <c r="M2320" s="1"/>
    </row>
    <row r="2321" spans="1:13" x14ac:dyDescent="0.2">
      <c r="A2321" s="1"/>
      <c r="B2321" s="1"/>
      <c r="C2321" s="16"/>
      <c r="D2321" s="1"/>
      <c r="E2321" s="1"/>
      <c r="F2321" s="1"/>
      <c r="G2321" s="1"/>
      <c r="H2321" s="11"/>
      <c r="I2321" s="11"/>
      <c r="J2321" s="11"/>
      <c r="K2321" s="2"/>
      <c r="L2321" s="2"/>
      <c r="M2321" s="1"/>
    </row>
    <row r="2322" spans="1:13" x14ac:dyDescent="0.2">
      <c r="A2322" s="1"/>
      <c r="B2322" s="1"/>
      <c r="C2322" s="16"/>
      <c r="D2322" s="1"/>
      <c r="E2322" s="1"/>
      <c r="F2322" s="1"/>
      <c r="G2322" s="1"/>
      <c r="H2322" s="11"/>
      <c r="I2322" s="11"/>
      <c r="J2322" s="11"/>
      <c r="K2322" s="2"/>
      <c r="L2322" s="2"/>
      <c r="M2322" s="1"/>
    </row>
    <row r="2323" spans="1:13" x14ac:dyDescent="0.2">
      <c r="A2323" s="1"/>
      <c r="B2323" s="1"/>
      <c r="C2323" s="16"/>
      <c r="D2323" s="1"/>
      <c r="E2323" s="1"/>
      <c r="F2323" s="1"/>
      <c r="G2323" s="1"/>
      <c r="H2323" s="11"/>
      <c r="I2323" s="11"/>
      <c r="J2323" s="11"/>
      <c r="K2323" s="2"/>
      <c r="L2323" s="2"/>
      <c r="M2323" s="1"/>
    </row>
    <row r="2324" spans="1:13" x14ac:dyDescent="0.2">
      <c r="A2324" s="1"/>
      <c r="B2324" s="1"/>
      <c r="C2324" s="16"/>
      <c r="D2324" s="1"/>
      <c r="E2324" s="1"/>
      <c r="F2324" s="1"/>
      <c r="G2324" s="1"/>
      <c r="H2324" s="11"/>
      <c r="I2324" s="11"/>
      <c r="J2324" s="11"/>
      <c r="K2324" s="2"/>
      <c r="L2324" s="2"/>
      <c r="M2324" s="1"/>
    </row>
    <row r="2325" spans="1:13" x14ac:dyDescent="0.2">
      <c r="A2325" s="1"/>
      <c r="B2325" s="1"/>
      <c r="C2325" s="16"/>
      <c r="D2325" s="1"/>
      <c r="E2325" s="1"/>
      <c r="F2325" s="1"/>
      <c r="G2325" s="1"/>
      <c r="H2325" s="11"/>
      <c r="I2325" s="11"/>
      <c r="J2325" s="11"/>
      <c r="K2325" s="2"/>
      <c r="L2325" s="2"/>
      <c r="M2325" s="1"/>
    </row>
    <row r="2326" spans="1:13" x14ac:dyDescent="0.2">
      <c r="A2326" s="1"/>
      <c r="B2326" s="1"/>
      <c r="C2326" s="16"/>
      <c r="D2326" s="1"/>
      <c r="E2326" s="1"/>
      <c r="F2326" s="1"/>
      <c r="G2326" s="1"/>
      <c r="H2326" s="11"/>
      <c r="I2326" s="11"/>
      <c r="J2326" s="11"/>
      <c r="K2326" s="2"/>
      <c r="L2326" s="2"/>
      <c r="M2326" s="1"/>
    </row>
    <row r="2327" spans="1:13" x14ac:dyDescent="0.2">
      <c r="A2327" s="1"/>
      <c r="B2327" s="1"/>
      <c r="C2327" s="16"/>
      <c r="D2327" s="1"/>
      <c r="E2327" s="1"/>
      <c r="F2327" s="1"/>
      <c r="G2327" s="1"/>
      <c r="H2327" s="11"/>
      <c r="I2327" s="11"/>
      <c r="J2327" s="11"/>
      <c r="K2327" s="2"/>
      <c r="L2327" s="2"/>
      <c r="M2327" s="1"/>
    </row>
    <row r="2328" spans="1:13" x14ac:dyDescent="0.2">
      <c r="A2328" s="1"/>
      <c r="B2328" s="1"/>
      <c r="C2328" s="16"/>
      <c r="D2328" s="1"/>
      <c r="E2328" s="1"/>
      <c r="F2328" s="1"/>
      <c r="G2328" s="1"/>
      <c r="H2328" s="11"/>
      <c r="I2328" s="11"/>
      <c r="J2328" s="11"/>
      <c r="K2328" s="2"/>
      <c r="L2328" s="2"/>
      <c r="M2328" s="1"/>
    </row>
    <row r="2329" spans="1:13" x14ac:dyDescent="0.2">
      <c r="A2329" s="1"/>
      <c r="B2329" s="1"/>
      <c r="C2329" s="16"/>
      <c r="D2329" s="1"/>
      <c r="E2329" s="1"/>
      <c r="F2329" s="1"/>
      <c r="G2329" s="1"/>
      <c r="H2329" s="11"/>
      <c r="I2329" s="11"/>
      <c r="J2329" s="11"/>
      <c r="K2329" s="2"/>
      <c r="L2329" s="2"/>
      <c r="M2329" s="1"/>
    </row>
    <row r="2330" spans="1:13" x14ac:dyDescent="0.2">
      <c r="A2330" s="1"/>
      <c r="B2330" s="1"/>
      <c r="C2330" s="16"/>
      <c r="D2330" s="1"/>
      <c r="E2330" s="1"/>
      <c r="F2330" s="1"/>
      <c r="G2330" s="1"/>
      <c r="H2330" s="11"/>
      <c r="I2330" s="11"/>
      <c r="J2330" s="11"/>
      <c r="K2330" s="2"/>
      <c r="L2330" s="2"/>
      <c r="M2330" s="1"/>
    </row>
    <row r="2331" spans="1:13" x14ac:dyDescent="0.2">
      <c r="A2331" s="1"/>
      <c r="B2331" s="1"/>
      <c r="C2331" s="16"/>
      <c r="D2331" s="1"/>
      <c r="E2331" s="1"/>
      <c r="F2331" s="1"/>
      <c r="G2331" s="1"/>
      <c r="H2331" s="11"/>
      <c r="I2331" s="11"/>
      <c r="J2331" s="11"/>
      <c r="K2331" s="2"/>
      <c r="L2331" s="2"/>
      <c r="M2331" s="1"/>
    </row>
    <row r="2332" spans="1:13" x14ac:dyDescent="0.2">
      <c r="A2332" s="1"/>
      <c r="B2332" s="1"/>
      <c r="C2332" s="16"/>
      <c r="D2332" s="1"/>
      <c r="E2332" s="1"/>
      <c r="F2332" s="1"/>
      <c r="G2332" s="1"/>
      <c r="H2332" s="11"/>
      <c r="I2332" s="11"/>
      <c r="J2332" s="11"/>
      <c r="K2332" s="2"/>
      <c r="L2332" s="2"/>
      <c r="M2332" s="1"/>
    </row>
    <row r="2333" spans="1:13" x14ac:dyDescent="0.2">
      <c r="A2333" s="1"/>
      <c r="B2333" s="1"/>
      <c r="C2333" s="16"/>
      <c r="D2333" s="1"/>
      <c r="E2333" s="1"/>
      <c r="F2333" s="1"/>
      <c r="G2333" s="1"/>
      <c r="H2333" s="11"/>
      <c r="I2333" s="11"/>
      <c r="J2333" s="11"/>
      <c r="K2333" s="2"/>
      <c r="L2333" s="2"/>
      <c r="M2333" s="1"/>
    </row>
    <row r="2334" spans="1:13" x14ac:dyDescent="0.2">
      <c r="A2334" s="1"/>
      <c r="B2334" s="1"/>
      <c r="C2334" s="16"/>
      <c r="D2334" s="1"/>
      <c r="E2334" s="1"/>
      <c r="F2334" s="1"/>
      <c r="G2334" s="1"/>
      <c r="H2334" s="11"/>
      <c r="I2334" s="11"/>
      <c r="J2334" s="11"/>
      <c r="K2334" s="2"/>
      <c r="L2334" s="2"/>
      <c r="M2334" s="1"/>
    </row>
    <row r="2335" spans="1:13" x14ac:dyDescent="0.2">
      <c r="A2335" s="1"/>
      <c r="B2335" s="1"/>
      <c r="C2335" s="16"/>
      <c r="D2335" s="1"/>
      <c r="E2335" s="1"/>
      <c r="F2335" s="1"/>
      <c r="G2335" s="1"/>
      <c r="H2335" s="11"/>
      <c r="I2335" s="11"/>
      <c r="J2335" s="11"/>
      <c r="K2335" s="2"/>
      <c r="L2335" s="2"/>
      <c r="M2335" s="1"/>
    </row>
    <row r="2336" spans="1:13" x14ac:dyDescent="0.2">
      <c r="A2336" s="1"/>
      <c r="B2336" s="1"/>
      <c r="C2336" s="16"/>
      <c r="D2336" s="1"/>
      <c r="E2336" s="1"/>
      <c r="F2336" s="1"/>
      <c r="G2336" s="1"/>
      <c r="H2336" s="11"/>
      <c r="I2336" s="11"/>
      <c r="J2336" s="11"/>
      <c r="K2336" s="2"/>
      <c r="L2336" s="2"/>
      <c r="M2336" s="1"/>
    </row>
    <row r="2337" spans="1:13" x14ac:dyDescent="0.2">
      <c r="A2337" s="1"/>
      <c r="B2337" s="1"/>
      <c r="C2337" s="16"/>
      <c r="D2337" s="1"/>
      <c r="E2337" s="1"/>
      <c r="F2337" s="1"/>
      <c r="G2337" s="1"/>
      <c r="H2337" s="11"/>
      <c r="I2337" s="11"/>
      <c r="J2337" s="11"/>
      <c r="K2337" s="2"/>
      <c r="L2337" s="2"/>
      <c r="M2337" s="1"/>
    </row>
    <row r="2338" spans="1:13" x14ac:dyDescent="0.2">
      <c r="A2338" s="1"/>
      <c r="B2338" s="1"/>
      <c r="C2338" s="16"/>
      <c r="D2338" s="1"/>
      <c r="E2338" s="1"/>
      <c r="F2338" s="1"/>
      <c r="G2338" s="1"/>
      <c r="H2338" s="11"/>
      <c r="I2338" s="11"/>
      <c r="J2338" s="11"/>
      <c r="K2338" s="2"/>
      <c r="L2338" s="2"/>
      <c r="M2338" s="1"/>
    </row>
    <row r="2339" spans="1:13" x14ac:dyDescent="0.2">
      <c r="A2339" s="1"/>
      <c r="B2339" s="1"/>
      <c r="C2339" s="16"/>
      <c r="D2339" s="1"/>
      <c r="E2339" s="1"/>
      <c r="F2339" s="1"/>
      <c r="G2339" s="1"/>
      <c r="H2339" s="11"/>
      <c r="I2339" s="11"/>
      <c r="J2339" s="11"/>
      <c r="K2339" s="2"/>
      <c r="L2339" s="2"/>
      <c r="M2339" s="1"/>
    </row>
    <row r="2340" spans="1:13" x14ac:dyDescent="0.2">
      <c r="A2340" s="1"/>
      <c r="B2340" s="1"/>
      <c r="C2340" s="16"/>
      <c r="D2340" s="1"/>
      <c r="E2340" s="1"/>
      <c r="F2340" s="1"/>
      <c r="G2340" s="1"/>
      <c r="H2340" s="11"/>
      <c r="I2340" s="11"/>
      <c r="J2340" s="11"/>
      <c r="K2340" s="2"/>
      <c r="L2340" s="2"/>
      <c r="M2340" s="1"/>
    </row>
    <row r="2341" spans="1:13" x14ac:dyDescent="0.2">
      <c r="A2341" s="1"/>
      <c r="B2341" s="1"/>
      <c r="C2341" s="16"/>
      <c r="D2341" s="1"/>
      <c r="E2341" s="1"/>
      <c r="F2341" s="1"/>
      <c r="G2341" s="1"/>
      <c r="H2341" s="11"/>
      <c r="I2341" s="11"/>
      <c r="J2341" s="11"/>
      <c r="K2341" s="2"/>
      <c r="L2341" s="2"/>
      <c r="M2341" s="1"/>
    </row>
    <row r="2342" spans="1:13" x14ac:dyDescent="0.2">
      <c r="A2342" s="1"/>
      <c r="B2342" s="1"/>
      <c r="C2342" s="16"/>
      <c r="D2342" s="1"/>
      <c r="E2342" s="1"/>
      <c r="F2342" s="1"/>
      <c r="G2342" s="1"/>
      <c r="H2342" s="11"/>
      <c r="I2342" s="11"/>
      <c r="J2342" s="11"/>
      <c r="K2342" s="2"/>
      <c r="L2342" s="2"/>
      <c r="M2342" s="1"/>
    </row>
    <row r="2343" spans="1:13" x14ac:dyDescent="0.2">
      <c r="A2343" s="1"/>
      <c r="B2343" s="1"/>
      <c r="C2343" s="16"/>
      <c r="D2343" s="1"/>
      <c r="E2343" s="1"/>
      <c r="F2343" s="1"/>
      <c r="G2343" s="1"/>
      <c r="H2343" s="11"/>
      <c r="I2343" s="11"/>
      <c r="J2343" s="11"/>
      <c r="K2343" s="2"/>
      <c r="L2343" s="2"/>
      <c r="M2343" s="1"/>
    </row>
    <row r="2344" spans="1:13" x14ac:dyDescent="0.2">
      <c r="A2344" s="1"/>
      <c r="B2344" s="1"/>
      <c r="C2344" s="16"/>
      <c r="D2344" s="1"/>
      <c r="E2344" s="1"/>
      <c r="F2344" s="1"/>
      <c r="G2344" s="1"/>
      <c r="H2344" s="11"/>
      <c r="I2344" s="11"/>
      <c r="J2344" s="11"/>
      <c r="K2344" s="2"/>
      <c r="L2344" s="2"/>
      <c r="M2344" s="1"/>
    </row>
    <row r="2345" spans="1:13" x14ac:dyDescent="0.2">
      <c r="A2345" s="1"/>
      <c r="B2345" s="1"/>
      <c r="C2345" s="16"/>
      <c r="D2345" s="1"/>
      <c r="E2345" s="1"/>
      <c r="F2345" s="1"/>
      <c r="G2345" s="1"/>
      <c r="H2345" s="11"/>
      <c r="I2345" s="11"/>
      <c r="J2345" s="11"/>
      <c r="K2345" s="2"/>
      <c r="L2345" s="2"/>
      <c r="M2345" s="1"/>
    </row>
    <row r="2346" spans="1:13" x14ac:dyDescent="0.2">
      <c r="A2346" s="1"/>
      <c r="B2346" s="1"/>
      <c r="C2346" s="16"/>
      <c r="D2346" s="1"/>
      <c r="E2346" s="1"/>
      <c r="F2346" s="1"/>
      <c r="G2346" s="1"/>
      <c r="H2346" s="11"/>
      <c r="I2346" s="11"/>
      <c r="J2346" s="11"/>
      <c r="K2346" s="2"/>
      <c r="L2346" s="2"/>
      <c r="M2346" s="1"/>
    </row>
    <row r="2347" spans="1:13" x14ac:dyDescent="0.2">
      <c r="A2347" s="1"/>
      <c r="B2347" s="1"/>
      <c r="C2347" s="16"/>
      <c r="D2347" s="1"/>
      <c r="E2347" s="1"/>
      <c r="F2347" s="1"/>
      <c r="G2347" s="1"/>
      <c r="H2347" s="11"/>
      <c r="I2347" s="11"/>
      <c r="J2347" s="11"/>
      <c r="K2347" s="2"/>
      <c r="L2347" s="2"/>
      <c r="M2347" s="1"/>
    </row>
    <row r="2348" spans="1:13" x14ac:dyDescent="0.2">
      <c r="A2348" s="1"/>
      <c r="B2348" s="1"/>
      <c r="C2348" s="16"/>
      <c r="D2348" s="1"/>
      <c r="E2348" s="1"/>
      <c r="F2348" s="1"/>
      <c r="G2348" s="1"/>
      <c r="H2348" s="11"/>
      <c r="I2348" s="11"/>
      <c r="J2348" s="11"/>
      <c r="K2348" s="2"/>
      <c r="L2348" s="2"/>
      <c r="M2348" s="1"/>
    </row>
    <row r="2349" spans="1:13" x14ac:dyDescent="0.2">
      <c r="A2349" s="1"/>
      <c r="B2349" s="1"/>
      <c r="C2349" s="16"/>
      <c r="D2349" s="1"/>
      <c r="E2349" s="1"/>
      <c r="F2349" s="1"/>
      <c r="G2349" s="1"/>
      <c r="H2349" s="11"/>
      <c r="I2349" s="11"/>
      <c r="J2349" s="11"/>
      <c r="K2349" s="2"/>
      <c r="L2349" s="2"/>
      <c r="M2349" s="1"/>
    </row>
    <row r="2350" spans="1:13" x14ac:dyDescent="0.2">
      <c r="A2350" s="1"/>
      <c r="B2350" s="1"/>
      <c r="C2350" s="16"/>
      <c r="D2350" s="1"/>
      <c r="E2350" s="1"/>
      <c r="F2350" s="1"/>
      <c r="G2350" s="1"/>
      <c r="H2350" s="11"/>
      <c r="I2350" s="11"/>
      <c r="J2350" s="11"/>
      <c r="K2350" s="2"/>
      <c r="L2350" s="2"/>
      <c r="M2350" s="1"/>
    </row>
    <row r="2351" spans="1:13" x14ac:dyDescent="0.2">
      <c r="A2351" s="1"/>
      <c r="B2351" s="1"/>
      <c r="C2351" s="16"/>
      <c r="D2351" s="1"/>
      <c r="E2351" s="1"/>
      <c r="F2351" s="1"/>
      <c r="G2351" s="1"/>
      <c r="H2351" s="11"/>
      <c r="I2351" s="11"/>
      <c r="J2351" s="11"/>
      <c r="K2351" s="2"/>
      <c r="L2351" s="2"/>
      <c r="M2351" s="1"/>
    </row>
    <row r="2352" spans="1:13" x14ac:dyDescent="0.2">
      <c r="A2352" s="1"/>
      <c r="B2352" s="1"/>
      <c r="C2352" s="16"/>
      <c r="D2352" s="1"/>
      <c r="E2352" s="1"/>
      <c r="F2352" s="1"/>
      <c r="G2352" s="1"/>
      <c r="H2352" s="11"/>
      <c r="I2352" s="11"/>
      <c r="J2352" s="11"/>
      <c r="K2352" s="2"/>
      <c r="L2352" s="2"/>
      <c r="M2352" s="1"/>
    </row>
    <row r="2353" spans="1:13" x14ac:dyDescent="0.2">
      <c r="A2353" s="1"/>
      <c r="B2353" s="1"/>
      <c r="C2353" s="16"/>
      <c r="D2353" s="1"/>
      <c r="E2353" s="1"/>
      <c r="F2353" s="1"/>
      <c r="G2353" s="1"/>
      <c r="H2353" s="11"/>
      <c r="I2353" s="11"/>
      <c r="J2353" s="11"/>
      <c r="K2353" s="2"/>
      <c r="L2353" s="2"/>
      <c r="M2353" s="1"/>
    </row>
    <row r="2354" spans="1:13" x14ac:dyDescent="0.2">
      <c r="A2354" s="1"/>
      <c r="B2354" s="1"/>
      <c r="C2354" s="16"/>
      <c r="D2354" s="1"/>
      <c r="E2354" s="1"/>
      <c r="F2354" s="1"/>
      <c r="G2354" s="1"/>
      <c r="H2354" s="11"/>
      <c r="I2354" s="11"/>
      <c r="J2354" s="11"/>
      <c r="K2354" s="2"/>
      <c r="L2354" s="2"/>
      <c r="M2354" s="1"/>
    </row>
    <row r="2355" spans="1:13" x14ac:dyDescent="0.2">
      <c r="A2355" s="1"/>
      <c r="B2355" s="1"/>
      <c r="C2355" s="16"/>
      <c r="D2355" s="1"/>
      <c r="E2355" s="1"/>
      <c r="F2355" s="1"/>
      <c r="G2355" s="1"/>
      <c r="H2355" s="11"/>
      <c r="I2355" s="11"/>
      <c r="J2355" s="11"/>
      <c r="K2355" s="2"/>
      <c r="L2355" s="2"/>
      <c r="M2355" s="1"/>
    </row>
    <row r="2356" spans="1:13" x14ac:dyDescent="0.2">
      <c r="A2356" s="1"/>
      <c r="B2356" s="1"/>
      <c r="C2356" s="16"/>
      <c r="D2356" s="1"/>
      <c r="E2356" s="1"/>
      <c r="F2356" s="1"/>
      <c r="G2356" s="1"/>
      <c r="H2356" s="11"/>
      <c r="I2356" s="11"/>
      <c r="J2356" s="11"/>
      <c r="K2356" s="2"/>
      <c r="L2356" s="2"/>
      <c r="M2356" s="1"/>
    </row>
    <row r="2357" spans="1:13" x14ac:dyDescent="0.2">
      <c r="A2357" s="1"/>
      <c r="B2357" s="1"/>
      <c r="C2357" s="16"/>
      <c r="D2357" s="1"/>
      <c r="E2357" s="1"/>
      <c r="F2357" s="1"/>
      <c r="G2357" s="1"/>
      <c r="H2357" s="11"/>
      <c r="I2357" s="11"/>
      <c r="J2357" s="11"/>
      <c r="K2357" s="2"/>
      <c r="L2357" s="2"/>
      <c r="M2357" s="1"/>
    </row>
    <row r="2358" spans="1:13" x14ac:dyDescent="0.2">
      <c r="A2358" s="1"/>
      <c r="B2358" s="1"/>
      <c r="C2358" s="16"/>
      <c r="D2358" s="1"/>
      <c r="E2358" s="1"/>
      <c r="F2358" s="1"/>
      <c r="G2358" s="1"/>
      <c r="H2358" s="11"/>
      <c r="I2358" s="11"/>
      <c r="J2358" s="11"/>
      <c r="K2358" s="2"/>
      <c r="L2358" s="2"/>
      <c r="M2358" s="1"/>
    </row>
    <row r="2359" spans="1:13" x14ac:dyDescent="0.2">
      <c r="A2359" s="1"/>
      <c r="B2359" s="1"/>
      <c r="C2359" s="16"/>
      <c r="D2359" s="1"/>
      <c r="E2359" s="1"/>
      <c r="F2359" s="1"/>
      <c r="G2359" s="1"/>
      <c r="H2359" s="11"/>
      <c r="I2359" s="11"/>
      <c r="J2359" s="11"/>
      <c r="K2359" s="2"/>
      <c r="L2359" s="2"/>
      <c r="M2359" s="1"/>
    </row>
    <row r="2360" spans="1:13" x14ac:dyDescent="0.2">
      <c r="A2360" s="1"/>
      <c r="B2360" s="1"/>
      <c r="C2360" s="16"/>
      <c r="D2360" s="1"/>
      <c r="E2360" s="1"/>
      <c r="F2360" s="1"/>
      <c r="G2360" s="1"/>
      <c r="H2360" s="11"/>
      <c r="I2360" s="11"/>
      <c r="J2360" s="11"/>
      <c r="K2360" s="2"/>
      <c r="L2360" s="2"/>
      <c r="M2360" s="1"/>
    </row>
    <row r="2361" spans="1:13" x14ac:dyDescent="0.2">
      <c r="A2361" s="1"/>
      <c r="B2361" s="1"/>
      <c r="C2361" s="16"/>
      <c r="D2361" s="1"/>
      <c r="E2361" s="1"/>
      <c r="F2361" s="1"/>
      <c r="G2361" s="1"/>
      <c r="H2361" s="11"/>
      <c r="I2361" s="11"/>
      <c r="J2361" s="11"/>
      <c r="K2361" s="2"/>
      <c r="L2361" s="2"/>
      <c r="M2361" s="1"/>
    </row>
    <row r="2362" spans="1:13" x14ac:dyDescent="0.2">
      <c r="A2362" s="1"/>
      <c r="B2362" s="1"/>
      <c r="C2362" s="16"/>
      <c r="D2362" s="1"/>
      <c r="E2362" s="1"/>
      <c r="F2362" s="1"/>
      <c r="G2362" s="1"/>
      <c r="H2362" s="11"/>
      <c r="I2362" s="11"/>
      <c r="J2362" s="11"/>
      <c r="K2362" s="2"/>
      <c r="L2362" s="2"/>
      <c r="M2362" s="1"/>
    </row>
    <row r="2363" spans="1:13" x14ac:dyDescent="0.2">
      <c r="A2363" s="1"/>
      <c r="B2363" s="1"/>
      <c r="C2363" s="16"/>
      <c r="D2363" s="1"/>
      <c r="E2363" s="1"/>
      <c r="F2363" s="1"/>
      <c r="G2363" s="1"/>
      <c r="H2363" s="11"/>
      <c r="I2363" s="11"/>
      <c r="J2363" s="11"/>
      <c r="K2363" s="2"/>
      <c r="L2363" s="2"/>
      <c r="M2363" s="1"/>
    </row>
    <row r="2364" spans="1:13" x14ac:dyDescent="0.2">
      <c r="A2364" s="1"/>
      <c r="B2364" s="1"/>
      <c r="C2364" s="16"/>
      <c r="D2364" s="1"/>
      <c r="E2364" s="1"/>
      <c r="F2364" s="1"/>
      <c r="G2364" s="1"/>
      <c r="H2364" s="11"/>
      <c r="I2364" s="11"/>
      <c r="J2364" s="11"/>
      <c r="K2364" s="2"/>
      <c r="L2364" s="2"/>
      <c r="M2364" s="1"/>
    </row>
    <row r="2365" spans="1:13" x14ac:dyDescent="0.2">
      <c r="A2365" s="1"/>
      <c r="B2365" s="1"/>
      <c r="C2365" s="16"/>
      <c r="D2365" s="1"/>
      <c r="E2365" s="1"/>
      <c r="F2365" s="1"/>
      <c r="G2365" s="1"/>
      <c r="H2365" s="11"/>
      <c r="I2365" s="11"/>
      <c r="J2365" s="11"/>
      <c r="K2365" s="2"/>
      <c r="L2365" s="2"/>
      <c r="M2365" s="1"/>
    </row>
    <row r="2366" spans="1:13" x14ac:dyDescent="0.2">
      <c r="A2366" s="1"/>
      <c r="B2366" s="1"/>
      <c r="C2366" s="16"/>
      <c r="D2366" s="1"/>
      <c r="E2366" s="1"/>
      <c r="F2366" s="1"/>
      <c r="G2366" s="1"/>
      <c r="H2366" s="11"/>
      <c r="I2366" s="11"/>
      <c r="J2366" s="11"/>
      <c r="K2366" s="2"/>
      <c r="L2366" s="2"/>
      <c r="M2366" s="1"/>
    </row>
    <row r="2367" spans="1:13" x14ac:dyDescent="0.2">
      <c r="A2367" s="1"/>
      <c r="B2367" s="1"/>
      <c r="C2367" s="16"/>
      <c r="D2367" s="1"/>
      <c r="E2367" s="1"/>
      <c r="F2367" s="1"/>
      <c r="G2367" s="1"/>
      <c r="H2367" s="11"/>
      <c r="I2367" s="11"/>
      <c r="J2367" s="11"/>
      <c r="K2367" s="2"/>
      <c r="L2367" s="2"/>
      <c r="M2367" s="1"/>
    </row>
    <row r="2368" spans="1:13" x14ac:dyDescent="0.2">
      <c r="A2368" s="1"/>
      <c r="B2368" s="1"/>
      <c r="C2368" s="16"/>
      <c r="D2368" s="1"/>
      <c r="E2368" s="1"/>
      <c r="F2368" s="1"/>
      <c r="G2368" s="1"/>
      <c r="H2368" s="11"/>
      <c r="I2368" s="11"/>
      <c r="J2368" s="11"/>
      <c r="K2368" s="2"/>
      <c r="L2368" s="2"/>
      <c r="M2368" s="1"/>
    </row>
    <row r="2369" spans="1:13" x14ac:dyDescent="0.2">
      <c r="A2369" s="1"/>
      <c r="B2369" s="1"/>
      <c r="C2369" s="16"/>
      <c r="D2369" s="1"/>
      <c r="E2369" s="1"/>
      <c r="F2369" s="1"/>
      <c r="G2369" s="1"/>
      <c r="H2369" s="11"/>
      <c r="I2369" s="11"/>
      <c r="J2369" s="11"/>
      <c r="K2369" s="2"/>
      <c r="L2369" s="2"/>
      <c r="M2369" s="1"/>
    </row>
    <row r="2370" spans="1:13" x14ac:dyDescent="0.2">
      <c r="A2370" s="1"/>
      <c r="B2370" s="1"/>
      <c r="C2370" s="16"/>
      <c r="D2370" s="1"/>
      <c r="E2370" s="1"/>
      <c r="F2370" s="1"/>
      <c r="G2370" s="1"/>
      <c r="H2370" s="11"/>
      <c r="I2370" s="11"/>
      <c r="J2370" s="11"/>
      <c r="K2370" s="2"/>
      <c r="L2370" s="2"/>
      <c r="M2370" s="1"/>
    </row>
    <row r="2371" spans="1:13" x14ac:dyDescent="0.2">
      <c r="A2371" s="1"/>
      <c r="B2371" s="1"/>
      <c r="C2371" s="16"/>
      <c r="D2371" s="1"/>
      <c r="E2371" s="1"/>
      <c r="F2371" s="1"/>
      <c r="G2371" s="1"/>
      <c r="H2371" s="11"/>
      <c r="I2371" s="11"/>
      <c r="J2371" s="11"/>
      <c r="K2371" s="2"/>
      <c r="L2371" s="2"/>
      <c r="M2371" s="1"/>
    </row>
    <row r="2372" spans="1:13" x14ac:dyDescent="0.2">
      <c r="A2372" s="1"/>
      <c r="B2372" s="1"/>
      <c r="C2372" s="16"/>
      <c r="D2372" s="1"/>
      <c r="E2372" s="1"/>
      <c r="F2372" s="1"/>
      <c r="G2372" s="1"/>
      <c r="H2372" s="11"/>
      <c r="I2372" s="11"/>
      <c r="J2372" s="11"/>
      <c r="K2372" s="2"/>
      <c r="L2372" s="2"/>
      <c r="M2372" s="1"/>
    </row>
    <row r="2373" spans="1:13" x14ac:dyDescent="0.2">
      <c r="A2373" s="1"/>
      <c r="B2373" s="1"/>
      <c r="C2373" s="16"/>
      <c r="D2373" s="1"/>
      <c r="E2373" s="1"/>
      <c r="F2373" s="1"/>
      <c r="G2373" s="1"/>
      <c r="H2373" s="11"/>
      <c r="I2373" s="11"/>
      <c r="J2373" s="11"/>
      <c r="K2373" s="2"/>
      <c r="L2373" s="2"/>
      <c r="M2373" s="1"/>
    </row>
    <row r="2374" spans="1:13" x14ac:dyDescent="0.2">
      <c r="A2374" s="1"/>
      <c r="B2374" s="1"/>
      <c r="C2374" s="16"/>
      <c r="D2374" s="1"/>
      <c r="E2374" s="1"/>
      <c r="F2374" s="1"/>
      <c r="G2374" s="1"/>
      <c r="H2374" s="11"/>
      <c r="I2374" s="11"/>
      <c r="J2374" s="11"/>
      <c r="K2374" s="2"/>
      <c r="L2374" s="2"/>
      <c r="M2374" s="1"/>
    </row>
    <row r="2375" spans="1:13" x14ac:dyDescent="0.2">
      <c r="A2375" s="1"/>
      <c r="B2375" s="1"/>
      <c r="C2375" s="16"/>
      <c r="D2375" s="1"/>
      <c r="E2375" s="1"/>
      <c r="F2375" s="1"/>
      <c r="G2375" s="1"/>
      <c r="H2375" s="11"/>
      <c r="I2375" s="11"/>
      <c r="J2375" s="11"/>
      <c r="K2375" s="2"/>
      <c r="L2375" s="2"/>
      <c r="M2375" s="1"/>
    </row>
    <row r="2376" spans="1:13" x14ac:dyDescent="0.2">
      <c r="A2376" s="1"/>
      <c r="B2376" s="1"/>
      <c r="C2376" s="16"/>
      <c r="D2376" s="1"/>
      <c r="E2376" s="1"/>
      <c r="F2376" s="1"/>
      <c r="G2376" s="1"/>
      <c r="H2376" s="11"/>
      <c r="I2376" s="11"/>
      <c r="J2376" s="11"/>
      <c r="K2376" s="2"/>
      <c r="L2376" s="2"/>
      <c r="M2376" s="1"/>
    </row>
    <row r="2377" spans="1:13" x14ac:dyDescent="0.2">
      <c r="A2377" s="1"/>
      <c r="B2377" s="1"/>
      <c r="C2377" s="16"/>
      <c r="D2377" s="1"/>
      <c r="E2377" s="1"/>
      <c r="F2377" s="1"/>
      <c r="G2377" s="1"/>
      <c r="H2377" s="11"/>
      <c r="I2377" s="11"/>
      <c r="J2377" s="11"/>
      <c r="K2377" s="2"/>
      <c r="L2377" s="2"/>
      <c r="M2377" s="1"/>
    </row>
    <row r="2378" spans="1:13" x14ac:dyDescent="0.2">
      <c r="A2378" s="1"/>
      <c r="B2378" s="1"/>
      <c r="C2378" s="16"/>
      <c r="D2378" s="1"/>
      <c r="E2378" s="1"/>
      <c r="F2378" s="1"/>
      <c r="G2378" s="1"/>
      <c r="H2378" s="11"/>
      <c r="I2378" s="11"/>
      <c r="J2378" s="11"/>
      <c r="K2378" s="2"/>
      <c r="L2378" s="2"/>
      <c r="M2378" s="1"/>
    </row>
    <row r="2379" spans="1:13" x14ac:dyDescent="0.2">
      <c r="A2379" s="1"/>
      <c r="B2379" s="1"/>
      <c r="C2379" s="16"/>
      <c r="D2379" s="1"/>
      <c r="E2379" s="1"/>
      <c r="F2379" s="1"/>
      <c r="G2379" s="1"/>
      <c r="H2379" s="11"/>
      <c r="I2379" s="11"/>
      <c r="J2379" s="11"/>
      <c r="K2379" s="2"/>
      <c r="L2379" s="2"/>
      <c r="M2379" s="1"/>
    </row>
    <row r="2380" spans="1:13" x14ac:dyDescent="0.2">
      <c r="A2380" s="1"/>
      <c r="B2380" s="1"/>
      <c r="C2380" s="16"/>
      <c r="D2380" s="1"/>
      <c r="E2380" s="1"/>
      <c r="F2380" s="1"/>
      <c r="G2380" s="1"/>
      <c r="H2380" s="11"/>
      <c r="I2380" s="11"/>
      <c r="J2380" s="11"/>
      <c r="K2380" s="2"/>
      <c r="L2380" s="2"/>
      <c r="M2380" s="1"/>
    </row>
    <row r="2381" spans="1:13" x14ac:dyDescent="0.2">
      <c r="A2381" s="1"/>
      <c r="B2381" s="1"/>
      <c r="C2381" s="16"/>
      <c r="D2381" s="1"/>
      <c r="E2381" s="1"/>
      <c r="F2381" s="1"/>
      <c r="G2381" s="1"/>
      <c r="H2381" s="11"/>
      <c r="I2381" s="11"/>
      <c r="J2381" s="11"/>
      <c r="K2381" s="2"/>
      <c r="L2381" s="2"/>
      <c r="M2381" s="1"/>
    </row>
    <row r="2382" spans="1:13" x14ac:dyDescent="0.2">
      <c r="A2382" s="1"/>
      <c r="B2382" s="1"/>
      <c r="C2382" s="16"/>
      <c r="D2382" s="1"/>
      <c r="E2382" s="1"/>
      <c r="F2382" s="1"/>
      <c r="G2382" s="1"/>
      <c r="H2382" s="11"/>
      <c r="I2382" s="11"/>
      <c r="J2382" s="11"/>
      <c r="K2382" s="2"/>
      <c r="L2382" s="2"/>
      <c r="M2382" s="1"/>
    </row>
    <row r="2383" spans="1:13" x14ac:dyDescent="0.2">
      <c r="A2383" s="1"/>
      <c r="B2383" s="1"/>
      <c r="C2383" s="16"/>
      <c r="D2383" s="1"/>
      <c r="E2383" s="1"/>
      <c r="F2383" s="1"/>
      <c r="G2383" s="1"/>
      <c r="H2383" s="11"/>
      <c r="I2383" s="11"/>
      <c r="J2383" s="11"/>
      <c r="K2383" s="2"/>
      <c r="L2383" s="2"/>
      <c r="M2383" s="1"/>
    </row>
    <row r="2384" spans="1:13" x14ac:dyDescent="0.2">
      <c r="A2384" s="1"/>
      <c r="B2384" s="1"/>
      <c r="C2384" s="16"/>
      <c r="D2384" s="1"/>
      <c r="E2384" s="1"/>
      <c r="F2384" s="1"/>
      <c r="G2384" s="1"/>
      <c r="H2384" s="11"/>
      <c r="I2384" s="11"/>
      <c r="J2384" s="11"/>
      <c r="K2384" s="2"/>
      <c r="L2384" s="2"/>
      <c r="M2384" s="1"/>
    </row>
    <row r="2385" spans="1:13" x14ac:dyDescent="0.2">
      <c r="A2385" s="1"/>
      <c r="B2385" s="1"/>
      <c r="C2385" s="16"/>
      <c r="D2385" s="1"/>
      <c r="E2385" s="1"/>
      <c r="F2385" s="1"/>
      <c r="G2385" s="1"/>
      <c r="H2385" s="11"/>
      <c r="I2385" s="11"/>
      <c r="J2385" s="11"/>
      <c r="K2385" s="2"/>
      <c r="L2385" s="2"/>
      <c r="M2385" s="1"/>
    </row>
    <row r="2386" spans="1:13" x14ac:dyDescent="0.2">
      <c r="A2386" s="1"/>
      <c r="B2386" s="1"/>
      <c r="C2386" s="16"/>
      <c r="D2386" s="1"/>
      <c r="E2386" s="1"/>
      <c r="F2386" s="1"/>
      <c r="G2386" s="1"/>
      <c r="H2386" s="11"/>
      <c r="I2386" s="11"/>
      <c r="J2386" s="11"/>
      <c r="K2386" s="2"/>
      <c r="L2386" s="2"/>
      <c r="M2386" s="1"/>
    </row>
    <row r="2387" spans="1:13" x14ac:dyDescent="0.2">
      <c r="A2387" s="1"/>
      <c r="B2387" s="1"/>
      <c r="C2387" s="16"/>
      <c r="D2387" s="1"/>
      <c r="E2387" s="1"/>
      <c r="F2387" s="1"/>
      <c r="G2387" s="1"/>
      <c r="H2387" s="11"/>
      <c r="I2387" s="11"/>
      <c r="J2387" s="11"/>
      <c r="K2387" s="2"/>
      <c r="L2387" s="2"/>
      <c r="M2387" s="1"/>
    </row>
    <row r="2388" spans="1:13" x14ac:dyDescent="0.2">
      <c r="A2388" s="1"/>
      <c r="B2388" s="1"/>
      <c r="C2388" s="16"/>
      <c r="D2388" s="1"/>
      <c r="E2388" s="1"/>
      <c r="F2388" s="1"/>
      <c r="G2388" s="1"/>
      <c r="H2388" s="11"/>
      <c r="I2388" s="11"/>
      <c r="J2388" s="11"/>
      <c r="K2388" s="2"/>
      <c r="L2388" s="2"/>
      <c r="M2388" s="1"/>
    </row>
    <row r="2389" spans="1:13" x14ac:dyDescent="0.2">
      <c r="A2389" s="1"/>
      <c r="B2389" s="1"/>
      <c r="C2389" s="16"/>
      <c r="D2389" s="1"/>
      <c r="E2389" s="1"/>
      <c r="F2389" s="1"/>
      <c r="G2389" s="1"/>
      <c r="H2389" s="11"/>
      <c r="I2389" s="11"/>
      <c r="J2389" s="11"/>
      <c r="K2389" s="2"/>
      <c r="L2389" s="2"/>
      <c r="M2389" s="1"/>
    </row>
    <row r="2390" spans="1:13" x14ac:dyDescent="0.2">
      <c r="A2390" s="1"/>
      <c r="B2390" s="1"/>
      <c r="C2390" s="16"/>
      <c r="D2390" s="1"/>
      <c r="E2390" s="1"/>
      <c r="F2390" s="1"/>
      <c r="G2390" s="1"/>
      <c r="H2390" s="11"/>
      <c r="I2390" s="11"/>
      <c r="J2390" s="11"/>
      <c r="K2390" s="2"/>
      <c r="L2390" s="2"/>
      <c r="M2390" s="1"/>
    </row>
    <row r="2391" spans="1:13" x14ac:dyDescent="0.2">
      <c r="A2391" s="1"/>
      <c r="B2391" s="1"/>
      <c r="C2391" s="16"/>
      <c r="D2391" s="1"/>
      <c r="E2391" s="1"/>
      <c r="F2391" s="1"/>
      <c r="G2391" s="1"/>
      <c r="H2391" s="11"/>
      <c r="I2391" s="11"/>
      <c r="J2391" s="11"/>
      <c r="K2391" s="2"/>
      <c r="L2391" s="2"/>
      <c r="M2391" s="1"/>
    </row>
    <row r="2392" spans="1:13" x14ac:dyDescent="0.2">
      <c r="A2392" s="1"/>
      <c r="B2392" s="1"/>
      <c r="C2392" s="16"/>
      <c r="D2392" s="1"/>
      <c r="E2392" s="1"/>
      <c r="F2392" s="1"/>
      <c r="G2392" s="1"/>
      <c r="H2392" s="11"/>
      <c r="I2392" s="11"/>
      <c r="J2392" s="11"/>
      <c r="K2392" s="2"/>
      <c r="L2392" s="2"/>
      <c r="M2392" s="1"/>
    </row>
    <row r="2393" spans="1:13" x14ac:dyDescent="0.2">
      <c r="A2393" s="1"/>
      <c r="B2393" s="1"/>
      <c r="C2393" s="16"/>
      <c r="D2393" s="1"/>
      <c r="E2393" s="1"/>
      <c r="F2393" s="1"/>
      <c r="G2393" s="1"/>
      <c r="H2393" s="11"/>
      <c r="I2393" s="11"/>
      <c r="J2393" s="11"/>
      <c r="K2393" s="2"/>
      <c r="L2393" s="2"/>
      <c r="M2393" s="1"/>
    </row>
    <row r="2394" spans="1:13" x14ac:dyDescent="0.2">
      <c r="A2394" s="1"/>
      <c r="B2394" s="1"/>
      <c r="C2394" s="16"/>
      <c r="D2394" s="1"/>
      <c r="E2394" s="1"/>
      <c r="F2394" s="1"/>
      <c r="G2394" s="1"/>
      <c r="H2394" s="11"/>
      <c r="I2394" s="11"/>
      <c r="J2394" s="11"/>
      <c r="K2394" s="2"/>
      <c r="L2394" s="2"/>
      <c r="M2394" s="1"/>
    </row>
    <row r="2395" spans="1:13" x14ac:dyDescent="0.2">
      <c r="A2395" s="1"/>
      <c r="B2395" s="1"/>
      <c r="C2395" s="16"/>
      <c r="D2395" s="1"/>
      <c r="E2395" s="1"/>
      <c r="F2395" s="1"/>
      <c r="G2395" s="1"/>
      <c r="H2395" s="11"/>
      <c r="I2395" s="11"/>
      <c r="J2395" s="11"/>
      <c r="K2395" s="2"/>
      <c r="L2395" s="2"/>
      <c r="M2395" s="1"/>
    </row>
    <row r="2396" spans="1:13" x14ac:dyDescent="0.2">
      <c r="A2396" s="1"/>
      <c r="B2396" s="1"/>
      <c r="C2396" s="16"/>
      <c r="D2396" s="1"/>
      <c r="E2396" s="1"/>
      <c r="F2396" s="1"/>
      <c r="G2396" s="1"/>
      <c r="H2396" s="11"/>
      <c r="I2396" s="11"/>
      <c r="J2396" s="11"/>
      <c r="K2396" s="2"/>
      <c r="L2396" s="2"/>
      <c r="M2396" s="1"/>
    </row>
    <row r="2397" spans="1:13" x14ac:dyDescent="0.2">
      <c r="A2397" s="1"/>
      <c r="B2397" s="1"/>
      <c r="C2397" s="16"/>
      <c r="D2397" s="1"/>
      <c r="E2397" s="1"/>
      <c r="F2397" s="1"/>
      <c r="G2397" s="1"/>
      <c r="H2397" s="11"/>
      <c r="I2397" s="11"/>
      <c r="J2397" s="11"/>
      <c r="K2397" s="2"/>
      <c r="L2397" s="2"/>
      <c r="M2397" s="1"/>
    </row>
    <row r="2398" spans="1:13" x14ac:dyDescent="0.2">
      <c r="A2398" s="1"/>
      <c r="B2398" s="1"/>
      <c r="C2398" s="16"/>
      <c r="D2398" s="1"/>
      <c r="E2398" s="1"/>
      <c r="F2398" s="1"/>
      <c r="G2398" s="1"/>
      <c r="H2398" s="11"/>
      <c r="I2398" s="11"/>
      <c r="J2398" s="11"/>
      <c r="K2398" s="2"/>
      <c r="L2398" s="2"/>
      <c r="M2398" s="1"/>
    </row>
    <row r="2399" spans="1:13" x14ac:dyDescent="0.2">
      <c r="A2399" s="1"/>
      <c r="B2399" s="1"/>
      <c r="C2399" s="16"/>
      <c r="D2399" s="1"/>
      <c r="E2399" s="1"/>
      <c r="F2399" s="1"/>
      <c r="G2399" s="1"/>
      <c r="H2399" s="11"/>
      <c r="I2399" s="11"/>
      <c r="J2399" s="11"/>
      <c r="K2399" s="2"/>
      <c r="L2399" s="2"/>
      <c r="M2399" s="1"/>
    </row>
    <row r="2400" spans="1:13" x14ac:dyDescent="0.2">
      <c r="A2400" s="1"/>
      <c r="B2400" s="1"/>
      <c r="C2400" s="16"/>
      <c r="D2400" s="1"/>
      <c r="E2400" s="1"/>
      <c r="F2400" s="1"/>
      <c r="G2400" s="1"/>
      <c r="H2400" s="11"/>
      <c r="I2400" s="11"/>
      <c r="J2400" s="11"/>
      <c r="K2400" s="2"/>
      <c r="L2400" s="2"/>
      <c r="M2400" s="1"/>
    </row>
    <row r="2401" spans="1:13" x14ac:dyDescent="0.2">
      <c r="A2401" s="1"/>
      <c r="B2401" s="1"/>
      <c r="C2401" s="16"/>
      <c r="D2401" s="1"/>
      <c r="E2401" s="1"/>
      <c r="F2401" s="1"/>
      <c r="G2401" s="1"/>
      <c r="H2401" s="11"/>
      <c r="I2401" s="11"/>
      <c r="J2401" s="11"/>
      <c r="K2401" s="2"/>
      <c r="L2401" s="2"/>
      <c r="M2401" s="1"/>
    </row>
    <row r="2402" spans="1:13" x14ac:dyDescent="0.2">
      <c r="A2402" s="1"/>
      <c r="B2402" s="1"/>
      <c r="C2402" s="16"/>
      <c r="D2402" s="1"/>
      <c r="E2402" s="1"/>
      <c r="F2402" s="1"/>
      <c r="G2402" s="1"/>
      <c r="H2402" s="11"/>
      <c r="I2402" s="11"/>
      <c r="J2402" s="11"/>
      <c r="K2402" s="2"/>
      <c r="L2402" s="2"/>
      <c r="M2402" s="1"/>
    </row>
    <row r="2403" spans="1:13" x14ac:dyDescent="0.2">
      <c r="A2403" s="1"/>
      <c r="B2403" s="1"/>
      <c r="C2403" s="16"/>
      <c r="D2403" s="1"/>
      <c r="E2403" s="1"/>
      <c r="F2403" s="1"/>
      <c r="G2403" s="1"/>
      <c r="H2403" s="11"/>
      <c r="I2403" s="11"/>
      <c r="J2403" s="11"/>
      <c r="K2403" s="2"/>
      <c r="L2403" s="2"/>
      <c r="M2403" s="1"/>
    </row>
    <row r="2404" spans="1:13" x14ac:dyDescent="0.2">
      <c r="A2404" s="1"/>
      <c r="B2404" s="1"/>
      <c r="C2404" s="16"/>
      <c r="D2404" s="1"/>
      <c r="E2404" s="1"/>
      <c r="F2404" s="1"/>
      <c r="G2404" s="1"/>
      <c r="H2404" s="11"/>
      <c r="I2404" s="11"/>
      <c r="J2404" s="11"/>
      <c r="K2404" s="2"/>
      <c r="L2404" s="2"/>
      <c r="M2404" s="1"/>
    </row>
    <row r="2405" spans="1:13" x14ac:dyDescent="0.2">
      <c r="A2405" s="1"/>
      <c r="B2405" s="1"/>
      <c r="C2405" s="16"/>
      <c r="D2405" s="1"/>
      <c r="E2405" s="1"/>
      <c r="F2405" s="1"/>
      <c r="G2405" s="1"/>
      <c r="H2405" s="11"/>
      <c r="I2405" s="11"/>
      <c r="J2405" s="11"/>
      <c r="K2405" s="2"/>
      <c r="L2405" s="2"/>
      <c r="M2405" s="1"/>
    </row>
    <row r="2406" spans="1:13" x14ac:dyDescent="0.2">
      <c r="A2406" s="1"/>
      <c r="B2406" s="1"/>
      <c r="C2406" s="16"/>
      <c r="D2406" s="1"/>
      <c r="E2406" s="1"/>
      <c r="F2406" s="1"/>
      <c r="G2406" s="1"/>
      <c r="H2406" s="11"/>
      <c r="I2406" s="11"/>
      <c r="J2406" s="11"/>
      <c r="K2406" s="2"/>
      <c r="L2406" s="2"/>
      <c r="M2406" s="1"/>
    </row>
    <row r="2407" spans="1:13" x14ac:dyDescent="0.2">
      <c r="A2407" s="1"/>
      <c r="B2407" s="1"/>
      <c r="C2407" s="16"/>
      <c r="D2407" s="1"/>
      <c r="E2407" s="1"/>
      <c r="F2407" s="1"/>
      <c r="G2407" s="1"/>
      <c r="H2407" s="11"/>
      <c r="I2407" s="11"/>
      <c r="J2407" s="11"/>
      <c r="K2407" s="2"/>
      <c r="L2407" s="2"/>
      <c r="M2407" s="1"/>
    </row>
    <row r="2408" spans="1:13" x14ac:dyDescent="0.2">
      <c r="A2408" s="1"/>
      <c r="B2408" s="1"/>
      <c r="C2408" s="16"/>
      <c r="D2408" s="1"/>
      <c r="E2408" s="1"/>
      <c r="F2408" s="1"/>
      <c r="G2408" s="1"/>
      <c r="H2408" s="11"/>
      <c r="I2408" s="11"/>
      <c r="J2408" s="11"/>
      <c r="K2408" s="2"/>
      <c r="L2408" s="2"/>
      <c r="M2408" s="1"/>
    </row>
    <row r="2409" spans="1:13" x14ac:dyDescent="0.2">
      <c r="A2409" s="1"/>
      <c r="B2409" s="1"/>
      <c r="C2409" s="16"/>
      <c r="D2409" s="1"/>
      <c r="E2409" s="1"/>
      <c r="F2409" s="1"/>
      <c r="G2409" s="1"/>
      <c r="H2409" s="11"/>
      <c r="I2409" s="11"/>
      <c r="J2409" s="11"/>
      <c r="K2409" s="2"/>
      <c r="L2409" s="2"/>
      <c r="M2409" s="1"/>
    </row>
    <row r="2410" spans="1:13" x14ac:dyDescent="0.2">
      <c r="A2410" s="1"/>
      <c r="B2410" s="1"/>
      <c r="C2410" s="16"/>
      <c r="D2410" s="1"/>
      <c r="E2410" s="1"/>
      <c r="F2410" s="1"/>
      <c r="G2410" s="1"/>
      <c r="H2410" s="11"/>
      <c r="I2410" s="11"/>
      <c r="J2410" s="11"/>
      <c r="K2410" s="2"/>
      <c r="L2410" s="2"/>
      <c r="M2410" s="1"/>
    </row>
    <row r="2411" spans="1:13" x14ac:dyDescent="0.2">
      <c r="A2411" s="1"/>
      <c r="B2411" s="1"/>
      <c r="C2411" s="16"/>
      <c r="D2411" s="1"/>
      <c r="E2411" s="1"/>
      <c r="F2411" s="1"/>
      <c r="G2411" s="1"/>
      <c r="H2411" s="11"/>
      <c r="I2411" s="11"/>
      <c r="J2411" s="11"/>
      <c r="K2411" s="2"/>
      <c r="L2411" s="2"/>
      <c r="M2411" s="1"/>
    </row>
    <row r="2412" spans="1:13" x14ac:dyDescent="0.2">
      <c r="A2412" s="1"/>
      <c r="B2412" s="1"/>
      <c r="C2412" s="16"/>
      <c r="D2412" s="1"/>
      <c r="E2412" s="1"/>
      <c r="F2412" s="1"/>
      <c r="G2412" s="1"/>
      <c r="H2412" s="11"/>
      <c r="I2412" s="11"/>
      <c r="J2412" s="11"/>
      <c r="K2412" s="2"/>
      <c r="L2412" s="2"/>
      <c r="M2412" s="1"/>
    </row>
    <row r="2413" spans="1:13" x14ac:dyDescent="0.2">
      <c r="A2413" s="1"/>
      <c r="B2413" s="1"/>
      <c r="C2413" s="16"/>
      <c r="D2413" s="1"/>
      <c r="E2413" s="1"/>
      <c r="F2413" s="1"/>
      <c r="G2413" s="1"/>
      <c r="H2413" s="11"/>
      <c r="I2413" s="11"/>
      <c r="J2413" s="11"/>
      <c r="K2413" s="2"/>
      <c r="L2413" s="2"/>
      <c r="M2413" s="1"/>
    </row>
    <row r="2414" spans="1:13" x14ac:dyDescent="0.2">
      <c r="A2414" s="1"/>
      <c r="B2414" s="1"/>
      <c r="C2414" s="16"/>
      <c r="D2414" s="1"/>
      <c r="E2414" s="1"/>
      <c r="F2414" s="1"/>
      <c r="G2414" s="1"/>
      <c r="H2414" s="11"/>
      <c r="I2414" s="11"/>
      <c r="J2414" s="11"/>
      <c r="K2414" s="2"/>
      <c r="L2414" s="2"/>
      <c r="M2414" s="1"/>
    </row>
    <row r="2415" spans="1:13" x14ac:dyDescent="0.2">
      <c r="A2415" s="1"/>
      <c r="B2415" s="1"/>
      <c r="C2415" s="16"/>
      <c r="D2415" s="1"/>
      <c r="E2415" s="1"/>
      <c r="F2415" s="1"/>
      <c r="G2415" s="1"/>
      <c r="H2415" s="11"/>
      <c r="I2415" s="11"/>
      <c r="J2415" s="11"/>
      <c r="K2415" s="2"/>
      <c r="L2415" s="2"/>
      <c r="M2415" s="1"/>
    </row>
    <row r="2416" spans="1:13" x14ac:dyDescent="0.2">
      <c r="A2416" s="1"/>
      <c r="B2416" s="1"/>
      <c r="C2416" s="16"/>
      <c r="D2416" s="1"/>
      <c r="E2416" s="1"/>
      <c r="F2416" s="1"/>
      <c r="G2416" s="1"/>
      <c r="H2416" s="11"/>
      <c r="I2416" s="11"/>
      <c r="J2416" s="11"/>
      <c r="K2416" s="2"/>
      <c r="L2416" s="2"/>
      <c r="M2416" s="1"/>
    </row>
    <row r="2417" spans="1:13" x14ac:dyDescent="0.2">
      <c r="A2417" s="1"/>
      <c r="B2417" s="1"/>
      <c r="C2417" s="16"/>
      <c r="D2417" s="1"/>
      <c r="E2417" s="1"/>
      <c r="F2417" s="1"/>
      <c r="G2417" s="1"/>
      <c r="H2417" s="11"/>
      <c r="I2417" s="11"/>
      <c r="J2417" s="11"/>
      <c r="K2417" s="2"/>
      <c r="L2417" s="2"/>
      <c r="M2417" s="1"/>
    </row>
    <row r="2418" spans="1:13" x14ac:dyDescent="0.2">
      <c r="A2418" s="1"/>
      <c r="B2418" s="1"/>
      <c r="C2418" s="16"/>
      <c r="D2418" s="1"/>
      <c r="E2418" s="1"/>
      <c r="F2418" s="1"/>
      <c r="G2418" s="1"/>
      <c r="H2418" s="11"/>
      <c r="I2418" s="11"/>
      <c r="J2418" s="11"/>
      <c r="K2418" s="2"/>
      <c r="L2418" s="2"/>
      <c r="M2418" s="1"/>
    </row>
    <row r="2419" spans="1:13" x14ac:dyDescent="0.2">
      <c r="A2419" s="1"/>
      <c r="B2419" s="1"/>
      <c r="C2419" s="16"/>
      <c r="D2419" s="1"/>
      <c r="E2419" s="1"/>
      <c r="F2419" s="1"/>
      <c r="G2419" s="1"/>
      <c r="H2419" s="11"/>
      <c r="I2419" s="11"/>
      <c r="J2419" s="11"/>
      <c r="K2419" s="2"/>
      <c r="L2419" s="2"/>
      <c r="M2419" s="1"/>
    </row>
    <row r="2420" spans="1:13" x14ac:dyDescent="0.2">
      <c r="A2420" s="1"/>
      <c r="B2420" s="1"/>
      <c r="C2420" s="16"/>
      <c r="D2420" s="1"/>
      <c r="E2420" s="1"/>
      <c r="F2420" s="1"/>
      <c r="G2420" s="1"/>
      <c r="H2420" s="11"/>
      <c r="I2420" s="11"/>
      <c r="J2420" s="11"/>
      <c r="K2420" s="2"/>
      <c r="L2420" s="2"/>
      <c r="M2420" s="1"/>
    </row>
    <row r="2421" spans="1:13" x14ac:dyDescent="0.2">
      <c r="A2421" s="1"/>
      <c r="B2421" s="1"/>
      <c r="C2421" s="16"/>
      <c r="D2421" s="1"/>
      <c r="E2421" s="1"/>
      <c r="F2421" s="1"/>
      <c r="G2421" s="1"/>
      <c r="H2421" s="11"/>
      <c r="I2421" s="11"/>
      <c r="J2421" s="11"/>
      <c r="K2421" s="2"/>
      <c r="L2421" s="2"/>
      <c r="M2421" s="1"/>
    </row>
    <row r="2422" spans="1:13" x14ac:dyDescent="0.2">
      <c r="A2422" s="1"/>
      <c r="B2422" s="1"/>
      <c r="C2422" s="16"/>
      <c r="D2422" s="1"/>
      <c r="E2422" s="1"/>
      <c r="F2422" s="1"/>
      <c r="G2422" s="1"/>
      <c r="H2422" s="11"/>
      <c r="I2422" s="11"/>
      <c r="J2422" s="11"/>
      <c r="K2422" s="2"/>
      <c r="L2422" s="2"/>
      <c r="M2422" s="1"/>
    </row>
    <row r="2423" spans="1:13" x14ac:dyDescent="0.2">
      <c r="A2423" s="1"/>
      <c r="B2423" s="1"/>
      <c r="C2423" s="16"/>
      <c r="D2423" s="1"/>
      <c r="E2423" s="1"/>
      <c r="F2423" s="1"/>
      <c r="G2423" s="1"/>
      <c r="H2423" s="11"/>
      <c r="I2423" s="11"/>
      <c r="J2423" s="11"/>
      <c r="K2423" s="2"/>
      <c r="L2423" s="2"/>
      <c r="M2423" s="1"/>
    </row>
    <row r="2424" spans="1:13" x14ac:dyDescent="0.2">
      <c r="A2424" s="1"/>
      <c r="B2424" s="1"/>
      <c r="C2424" s="16"/>
      <c r="D2424" s="1"/>
      <c r="E2424" s="1"/>
      <c r="F2424" s="1"/>
      <c r="G2424" s="1"/>
      <c r="H2424" s="11"/>
      <c r="I2424" s="11"/>
      <c r="J2424" s="11"/>
      <c r="K2424" s="2"/>
      <c r="L2424" s="2"/>
      <c r="M2424" s="1"/>
    </row>
    <row r="2425" spans="1:13" x14ac:dyDescent="0.2">
      <c r="A2425" s="1"/>
      <c r="B2425" s="1"/>
      <c r="C2425" s="16"/>
      <c r="D2425" s="1"/>
      <c r="E2425" s="1"/>
      <c r="F2425" s="1"/>
      <c r="G2425" s="1"/>
      <c r="H2425" s="11"/>
      <c r="I2425" s="11"/>
      <c r="J2425" s="11"/>
      <c r="K2425" s="2"/>
      <c r="L2425" s="2"/>
      <c r="M2425" s="1"/>
    </row>
    <row r="2426" spans="1:13" x14ac:dyDescent="0.2">
      <c r="A2426" s="1"/>
      <c r="B2426" s="1"/>
      <c r="C2426" s="16"/>
      <c r="D2426" s="1"/>
      <c r="E2426" s="1"/>
      <c r="F2426" s="1"/>
      <c r="G2426" s="1"/>
      <c r="H2426" s="11"/>
      <c r="I2426" s="11"/>
      <c r="J2426" s="11"/>
      <c r="K2426" s="2"/>
      <c r="L2426" s="2"/>
      <c r="M2426" s="1"/>
    </row>
    <row r="2427" spans="1:13" x14ac:dyDescent="0.2">
      <c r="A2427" s="1"/>
      <c r="B2427" s="1"/>
      <c r="C2427" s="16"/>
      <c r="D2427" s="1"/>
      <c r="E2427" s="1"/>
      <c r="F2427" s="1"/>
      <c r="G2427" s="1"/>
      <c r="H2427" s="11"/>
      <c r="I2427" s="11"/>
      <c r="J2427" s="11"/>
      <c r="K2427" s="2"/>
      <c r="L2427" s="2"/>
      <c r="M2427" s="1"/>
    </row>
    <row r="2428" spans="1:13" x14ac:dyDescent="0.2">
      <c r="A2428" s="1"/>
      <c r="B2428" s="1"/>
      <c r="C2428" s="16"/>
      <c r="D2428" s="1"/>
      <c r="E2428" s="1"/>
      <c r="F2428" s="1"/>
      <c r="G2428" s="1"/>
      <c r="H2428" s="11"/>
      <c r="I2428" s="11"/>
      <c r="J2428" s="11"/>
      <c r="K2428" s="2"/>
      <c r="L2428" s="2"/>
      <c r="M2428" s="1"/>
    </row>
    <row r="2429" spans="1:13" x14ac:dyDescent="0.2">
      <c r="A2429" s="1"/>
      <c r="B2429" s="1"/>
      <c r="C2429" s="16"/>
      <c r="D2429" s="1"/>
      <c r="E2429" s="1"/>
      <c r="F2429" s="1"/>
      <c r="G2429" s="1"/>
      <c r="H2429" s="11"/>
      <c r="I2429" s="11"/>
      <c r="J2429" s="11"/>
      <c r="K2429" s="2"/>
      <c r="L2429" s="2"/>
      <c r="M2429" s="1"/>
    </row>
    <row r="2430" spans="1:13" x14ac:dyDescent="0.2">
      <c r="A2430" s="1"/>
      <c r="B2430" s="1"/>
      <c r="C2430" s="16"/>
      <c r="D2430" s="1"/>
      <c r="E2430" s="1"/>
      <c r="F2430" s="1"/>
      <c r="G2430" s="1"/>
      <c r="H2430" s="11"/>
      <c r="I2430" s="11"/>
      <c r="J2430" s="11"/>
      <c r="K2430" s="2"/>
      <c r="L2430" s="2"/>
      <c r="M2430" s="1"/>
    </row>
    <row r="2431" spans="1:13" x14ac:dyDescent="0.2">
      <c r="A2431" s="1"/>
      <c r="B2431" s="1"/>
      <c r="C2431" s="16"/>
      <c r="D2431" s="1"/>
      <c r="E2431" s="1"/>
      <c r="F2431" s="1"/>
      <c r="G2431" s="1"/>
      <c r="H2431" s="11"/>
      <c r="I2431" s="11"/>
      <c r="J2431" s="11"/>
      <c r="K2431" s="2"/>
      <c r="L2431" s="2"/>
      <c r="M2431" s="1"/>
    </row>
    <row r="2432" spans="1:13" x14ac:dyDescent="0.2">
      <c r="A2432" s="1"/>
      <c r="B2432" s="1"/>
      <c r="C2432" s="16"/>
      <c r="D2432" s="1"/>
      <c r="E2432" s="1"/>
      <c r="F2432" s="1"/>
      <c r="G2432" s="1"/>
      <c r="H2432" s="11"/>
      <c r="I2432" s="11"/>
      <c r="J2432" s="11"/>
      <c r="K2432" s="2"/>
      <c r="L2432" s="2"/>
      <c r="M2432" s="1"/>
    </row>
    <row r="2433" spans="1:13" x14ac:dyDescent="0.2">
      <c r="A2433" s="1"/>
      <c r="B2433" s="1"/>
      <c r="C2433" s="16"/>
      <c r="D2433" s="1"/>
      <c r="E2433" s="1"/>
      <c r="F2433" s="1"/>
      <c r="G2433" s="1"/>
      <c r="H2433" s="11"/>
      <c r="I2433" s="11"/>
      <c r="J2433" s="11"/>
      <c r="K2433" s="2"/>
      <c r="L2433" s="2"/>
      <c r="M2433" s="1"/>
    </row>
    <row r="2434" spans="1:13" x14ac:dyDescent="0.2">
      <c r="A2434" s="1"/>
      <c r="B2434" s="1"/>
      <c r="C2434" s="16"/>
      <c r="D2434" s="1"/>
      <c r="E2434" s="1"/>
      <c r="F2434" s="1"/>
      <c r="G2434" s="1"/>
      <c r="H2434" s="11"/>
      <c r="I2434" s="11"/>
      <c r="J2434" s="11"/>
      <c r="K2434" s="2"/>
      <c r="L2434" s="2"/>
      <c r="M2434" s="1"/>
    </row>
    <row r="2435" spans="1:13" x14ac:dyDescent="0.2">
      <c r="A2435" s="1"/>
      <c r="B2435" s="1"/>
      <c r="C2435" s="16"/>
      <c r="D2435" s="1"/>
      <c r="E2435" s="1"/>
      <c r="F2435" s="1"/>
      <c r="G2435" s="1"/>
      <c r="H2435" s="11"/>
      <c r="I2435" s="11"/>
      <c r="J2435" s="11"/>
      <c r="K2435" s="2"/>
      <c r="L2435" s="2"/>
      <c r="M2435" s="1"/>
    </row>
    <row r="2436" spans="1:13" x14ac:dyDescent="0.2">
      <c r="A2436" s="1"/>
      <c r="B2436" s="1"/>
      <c r="C2436" s="16"/>
      <c r="D2436" s="1"/>
      <c r="E2436" s="1"/>
      <c r="F2436" s="1"/>
      <c r="G2436" s="1"/>
      <c r="H2436" s="11"/>
      <c r="I2436" s="11"/>
      <c r="J2436" s="11"/>
      <c r="K2436" s="2"/>
      <c r="L2436" s="2"/>
      <c r="M2436" s="1"/>
    </row>
    <row r="2437" spans="1:13" x14ac:dyDescent="0.2">
      <c r="A2437" s="1"/>
      <c r="B2437" s="1"/>
      <c r="C2437" s="16"/>
      <c r="D2437" s="1"/>
      <c r="E2437" s="1"/>
      <c r="F2437" s="1"/>
      <c r="G2437" s="1"/>
      <c r="H2437" s="11"/>
      <c r="I2437" s="11"/>
      <c r="J2437" s="11"/>
      <c r="K2437" s="2"/>
      <c r="L2437" s="2"/>
      <c r="M2437" s="1"/>
    </row>
    <row r="2438" spans="1:13" x14ac:dyDescent="0.2">
      <c r="A2438" s="1"/>
      <c r="B2438" s="1"/>
      <c r="C2438" s="16"/>
      <c r="D2438" s="1"/>
      <c r="E2438" s="1"/>
      <c r="F2438" s="1"/>
      <c r="G2438" s="1"/>
      <c r="H2438" s="11"/>
      <c r="I2438" s="11"/>
      <c r="J2438" s="11"/>
      <c r="K2438" s="2"/>
      <c r="L2438" s="2"/>
      <c r="M2438" s="1"/>
    </row>
    <row r="2439" spans="1:13" x14ac:dyDescent="0.2">
      <c r="A2439" s="1"/>
      <c r="B2439" s="1"/>
      <c r="C2439" s="16"/>
      <c r="D2439" s="1"/>
      <c r="E2439" s="1"/>
      <c r="F2439" s="1"/>
      <c r="G2439" s="1"/>
      <c r="H2439" s="11"/>
      <c r="I2439" s="11"/>
      <c r="J2439" s="11"/>
      <c r="K2439" s="2"/>
      <c r="L2439" s="2"/>
      <c r="M2439" s="1"/>
    </row>
    <row r="2440" spans="1:13" x14ac:dyDescent="0.2">
      <c r="A2440" s="1"/>
      <c r="B2440" s="1"/>
      <c r="C2440" s="16"/>
      <c r="D2440" s="1"/>
      <c r="E2440" s="1"/>
      <c r="F2440" s="1"/>
      <c r="G2440" s="1"/>
      <c r="H2440" s="11"/>
      <c r="I2440" s="11"/>
      <c r="J2440" s="11"/>
      <c r="K2440" s="2"/>
      <c r="L2440" s="2"/>
      <c r="M2440" s="1"/>
    </row>
    <row r="2441" spans="1:13" x14ac:dyDescent="0.2">
      <c r="A2441" s="1"/>
      <c r="B2441" s="1"/>
      <c r="C2441" s="16"/>
      <c r="D2441" s="1"/>
      <c r="E2441" s="1"/>
      <c r="F2441" s="1"/>
      <c r="G2441" s="1"/>
      <c r="H2441" s="11"/>
      <c r="I2441" s="11"/>
      <c r="J2441" s="11"/>
      <c r="K2441" s="2"/>
      <c r="L2441" s="2"/>
      <c r="M2441" s="1"/>
    </row>
    <row r="2442" spans="1:13" x14ac:dyDescent="0.2">
      <c r="A2442" s="1"/>
      <c r="B2442" s="1"/>
      <c r="C2442" s="16"/>
      <c r="D2442" s="1"/>
      <c r="E2442" s="1"/>
      <c r="F2442" s="1"/>
      <c r="G2442" s="1"/>
      <c r="H2442" s="11"/>
      <c r="I2442" s="11"/>
      <c r="J2442" s="11"/>
      <c r="K2442" s="2"/>
      <c r="L2442" s="2"/>
      <c r="M2442" s="1"/>
    </row>
    <row r="2443" spans="1:13" x14ac:dyDescent="0.2">
      <c r="A2443" s="1"/>
      <c r="B2443" s="1"/>
      <c r="C2443" s="16"/>
      <c r="D2443" s="1"/>
      <c r="E2443" s="1"/>
      <c r="F2443" s="1"/>
      <c r="G2443" s="1"/>
      <c r="H2443" s="11"/>
      <c r="I2443" s="11"/>
      <c r="J2443" s="11"/>
      <c r="K2443" s="2"/>
      <c r="L2443" s="2"/>
      <c r="M2443" s="1"/>
    </row>
    <row r="2444" spans="1:13" x14ac:dyDescent="0.2">
      <c r="A2444" s="1"/>
      <c r="B2444" s="1"/>
      <c r="C2444" s="16"/>
      <c r="D2444" s="1"/>
      <c r="E2444" s="1"/>
      <c r="F2444" s="1"/>
      <c r="G2444" s="1"/>
      <c r="H2444" s="11"/>
      <c r="I2444" s="11"/>
      <c r="J2444" s="11"/>
      <c r="K2444" s="2"/>
      <c r="L2444" s="2"/>
      <c r="M2444" s="1"/>
    </row>
    <row r="2445" spans="1:13" x14ac:dyDescent="0.2">
      <c r="A2445" s="1"/>
      <c r="B2445" s="1"/>
      <c r="C2445" s="16"/>
      <c r="D2445" s="1"/>
      <c r="E2445" s="1"/>
      <c r="F2445" s="1"/>
      <c r="G2445" s="1"/>
      <c r="H2445" s="11"/>
      <c r="I2445" s="11"/>
      <c r="J2445" s="11"/>
      <c r="K2445" s="2"/>
      <c r="L2445" s="2"/>
      <c r="M2445" s="1"/>
    </row>
    <row r="2446" spans="1:13" x14ac:dyDescent="0.2">
      <c r="A2446" s="1"/>
      <c r="B2446" s="1"/>
      <c r="C2446" s="16"/>
      <c r="D2446" s="1"/>
      <c r="E2446" s="1"/>
      <c r="F2446" s="1"/>
      <c r="G2446" s="1"/>
      <c r="H2446" s="11"/>
      <c r="I2446" s="11"/>
      <c r="J2446" s="11"/>
      <c r="K2446" s="2"/>
      <c r="L2446" s="2"/>
      <c r="M2446" s="1"/>
    </row>
    <row r="2447" spans="1:13" x14ac:dyDescent="0.2">
      <c r="A2447" s="1"/>
      <c r="B2447" s="1"/>
      <c r="C2447" s="16"/>
      <c r="D2447" s="1"/>
      <c r="E2447" s="1"/>
      <c r="F2447" s="1"/>
      <c r="G2447" s="1"/>
      <c r="H2447" s="11"/>
      <c r="I2447" s="11"/>
      <c r="J2447" s="11"/>
      <c r="K2447" s="2"/>
      <c r="L2447" s="2"/>
      <c r="M2447" s="1"/>
    </row>
    <row r="2448" spans="1:13" x14ac:dyDescent="0.2">
      <c r="A2448" s="1"/>
      <c r="B2448" s="1"/>
      <c r="C2448" s="16"/>
      <c r="D2448" s="1"/>
      <c r="E2448" s="1"/>
      <c r="F2448" s="1"/>
      <c r="G2448" s="1"/>
      <c r="H2448" s="11"/>
      <c r="I2448" s="11"/>
      <c r="J2448" s="11"/>
      <c r="K2448" s="2"/>
      <c r="L2448" s="2"/>
      <c r="M2448" s="1"/>
    </row>
    <row r="2449" spans="1:13" x14ac:dyDescent="0.2">
      <c r="A2449" s="1"/>
      <c r="B2449" s="1"/>
      <c r="C2449" s="16"/>
      <c r="D2449" s="1"/>
      <c r="E2449" s="1"/>
      <c r="F2449" s="1"/>
      <c r="G2449" s="1"/>
      <c r="H2449" s="11"/>
      <c r="I2449" s="11"/>
      <c r="J2449" s="11"/>
      <c r="K2449" s="2"/>
      <c r="L2449" s="2"/>
      <c r="M2449" s="1"/>
    </row>
    <row r="2450" spans="1:13" x14ac:dyDescent="0.2">
      <c r="A2450" s="1"/>
      <c r="B2450" s="1"/>
      <c r="C2450" s="16"/>
      <c r="D2450" s="1"/>
      <c r="E2450" s="1"/>
      <c r="F2450" s="1"/>
      <c r="G2450" s="1"/>
      <c r="H2450" s="11"/>
      <c r="I2450" s="11"/>
      <c r="J2450" s="11"/>
      <c r="K2450" s="2"/>
      <c r="L2450" s="2"/>
      <c r="M2450" s="1"/>
    </row>
    <row r="2451" spans="1:13" x14ac:dyDescent="0.2">
      <c r="A2451" s="1"/>
      <c r="B2451" s="1"/>
      <c r="C2451" s="16"/>
      <c r="D2451" s="1"/>
      <c r="E2451" s="1"/>
      <c r="F2451" s="1"/>
      <c r="G2451" s="1"/>
      <c r="H2451" s="11"/>
      <c r="I2451" s="11"/>
      <c r="J2451" s="11"/>
      <c r="K2451" s="2"/>
      <c r="L2451" s="2"/>
      <c r="M2451" s="1"/>
    </row>
    <row r="2452" spans="1:13" x14ac:dyDescent="0.2">
      <c r="A2452" s="1"/>
      <c r="B2452" s="1"/>
      <c r="C2452" s="16"/>
      <c r="D2452" s="1"/>
      <c r="E2452" s="1"/>
      <c r="F2452" s="1"/>
      <c r="G2452" s="1"/>
      <c r="H2452" s="11"/>
      <c r="I2452" s="11"/>
      <c r="J2452" s="11"/>
      <c r="K2452" s="2"/>
      <c r="L2452" s="2"/>
      <c r="M2452" s="1"/>
    </row>
    <row r="2453" spans="1:13" x14ac:dyDescent="0.2">
      <c r="A2453" s="1"/>
      <c r="B2453" s="1"/>
      <c r="C2453" s="16"/>
      <c r="D2453" s="1"/>
      <c r="E2453" s="1"/>
      <c r="F2453" s="1"/>
      <c r="G2453" s="1"/>
      <c r="H2453" s="11"/>
      <c r="I2453" s="11"/>
      <c r="J2453" s="11"/>
      <c r="K2453" s="2"/>
      <c r="L2453" s="2"/>
      <c r="M2453" s="1"/>
    </row>
    <row r="2454" spans="1:13" x14ac:dyDescent="0.2">
      <c r="A2454" s="1"/>
      <c r="B2454" s="1"/>
      <c r="C2454" s="16"/>
      <c r="D2454" s="1"/>
      <c r="E2454" s="1"/>
      <c r="F2454" s="1"/>
      <c r="G2454" s="1"/>
      <c r="H2454" s="11"/>
      <c r="I2454" s="11"/>
      <c r="J2454" s="11"/>
      <c r="K2454" s="2"/>
      <c r="L2454" s="2"/>
      <c r="M2454" s="1"/>
    </row>
    <row r="2455" spans="1:13" x14ac:dyDescent="0.2">
      <c r="A2455" s="1"/>
      <c r="B2455" s="1"/>
      <c r="C2455" s="16"/>
      <c r="D2455" s="1"/>
      <c r="E2455" s="1"/>
      <c r="F2455" s="1"/>
      <c r="G2455" s="1"/>
      <c r="H2455" s="11"/>
      <c r="I2455" s="11"/>
      <c r="J2455" s="11"/>
      <c r="K2455" s="2"/>
      <c r="L2455" s="2"/>
      <c r="M2455" s="1"/>
    </row>
    <row r="2456" spans="1:13" x14ac:dyDescent="0.2">
      <c r="A2456" s="1"/>
      <c r="B2456" s="1"/>
      <c r="C2456" s="16"/>
      <c r="D2456" s="1"/>
      <c r="E2456" s="1"/>
      <c r="F2456" s="1"/>
      <c r="G2456" s="1"/>
      <c r="H2456" s="11"/>
      <c r="I2456" s="11"/>
      <c r="J2456" s="11"/>
      <c r="K2456" s="2"/>
      <c r="L2456" s="2"/>
      <c r="M2456" s="1"/>
    </row>
    <row r="2457" spans="1:13" x14ac:dyDescent="0.2">
      <c r="A2457" s="1"/>
      <c r="B2457" s="1"/>
      <c r="C2457" s="16"/>
      <c r="D2457" s="1"/>
      <c r="E2457" s="1"/>
      <c r="F2457" s="1"/>
      <c r="G2457" s="1"/>
      <c r="H2457" s="11"/>
      <c r="I2457" s="11"/>
      <c r="J2457" s="11"/>
      <c r="K2457" s="2"/>
      <c r="L2457" s="2"/>
      <c r="M2457" s="1"/>
    </row>
    <row r="2458" spans="1:13" x14ac:dyDescent="0.2">
      <c r="A2458" s="1"/>
      <c r="B2458" s="1"/>
      <c r="C2458" s="16"/>
      <c r="D2458" s="1"/>
      <c r="E2458" s="1"/>
      <c r="F2458" s="1"/>
      <c r="G2458" s="1"/>
      <c r="H2458" s="11"/>
      <c r="I2458" s="11"/>
      <c r="J2458" s="11"/>
      <c r="K2458" s="2"/>
      <c r="L2458" s="2"/>
      <c r="M2458" s="1"/>
    </row>
    <row r="2459" spans="1:13" x14ac:dyDescent="0.2">
      <c r="A2459" s="1"/>
      <c r="B2459" s="1"/>
      <c r="C2459" s="16"/>
      <c r="D2459" s="1"/>
      <c r="E2459" s="1"/>
      <c r="F2459" s="1"/>
      <c r="G2459" s="1"/>
      <c r="H2459" s="11"/>
      <c r="I2459" s="11"/>
      <c r="J2459" s="11"/>
      <c r="K2459" s="2"/>
      <c r="L2459" s="2"/>
      <c r="M2459" s="1"/>
    </row>
    <row r="2460" spans="1:13" x14ac:dyDescent="0.2">
      <c r="A2460" s="1"/>
      <c r="B2460" s="1"/>
      <c r="C2460" s="16"/>
      <c r="D2460" s="1"/>
      <c r="E2460" s="1"/>
      <c r="F2460" s="1"/>
      <c r="G2460" s="1"/>
      <c r="H2460" s="11"/>
      <c r="I2460" s="11"/>
      <c r="J2460" s="11"/>
      <c r="K2460" s="2"/>
      <c r="L2460" s="2"/>
      <c r="M2460" s="1"/>
    </row>
    <row r="2461" spans="1:13" x14ac:dyDescent="0.2">
      <c r="A2461" s="1"/>
      <c r="B2461" s="1"/>
      <c r="C2461" s="16"/>
      <c r="D2461" s="1"/>
      <c r="E2461" s="1"/>
      <c r="F2461" s="1"/>
      <c r="G2461" s="1"/>
      <c r="H2461" s="11"/>
      <c r="I2461" s="11"/>
      <c r="J2461" s="11"/>
      <c r="K2461" s="2"/>
      <c r="L2461" s="2"/>
      <c r="M2461" s="1"/>
    </row>
    <row r="2462" spans="1:13" x14ac:dyDescent="0.2">
      <c r="A2462" s="1"/>
      <c r="B2462" s="1"/>
      <c r="C2462" s="16"/>
      <c r="D2462" s="1"/>
      <c r="E2462" s="1"/>
      <c r="F2462" s="1"/>
      <c r="G2462" s="1"/>
      <c r="H2462" s="11"/>
      <c r="I2462" s="11"/>
      <c r="J2462" s="11"/>
      <c r="K2462" s="2"/>
      <c r="L2462" s="2"/>
      <c r="M2462" s="1"/>
    </row>
    <row r="2463" spans="1:13" x14ac:dyDescent="0.2">
      <c r="A2463" s="1"/>
      <c r="B2463" s="1"/>
      <c r="C2463" s="16"/>
      <c r="D2463" s="1"/>
      <c r="E2463" s="1"/>
      <c r="F2463" s="1"/>
      <c r="G2463" s="1"/>
      <c r="H2463" s="11"/>
      <c r="I2463" s="11"/>
      <c r="J2463" s="11"/>
      <c r="K2463" s="2"/>
      <c r="L2463" s="2"/>
      <c r="M2463" s="1"/>
    </row>
    <row r="2464" spans="1:13" x14ac:dyDescent="0.2">
      <c r="A2464" s="1"/>
      <c r="B2464" s="1"/>
      <c r="C2464" s="16"/>
      <c r="D2464" s="1"/>
      <c r="E2464" s="1"/>
      <c r="F2464" s="1"/>
      <c r="G2464" s="1"/>
      <c r="H2464" s="11"/>
      <c r="I2464" s="11"/>
      <c r="J2464" s="11"/>
      <c r="K2464" s="2"/>
      <c r="L2464" s="2"/>
      <c r="M2464" s="1"/>
    </row>
    <row r="2465" spans="1:13" x14ac:dyDescent="0.2">
      <c r="A2465" s="1"/>
      <c r="B2465" s="1"/>
      <c r="C2465" s="16"/>
      <c r="D2465" s="1"/>
      <c r="E2465" s="1"/>
      <c r="F2465" s="1"/>
      <c r="G2465" s="1"/>
      <c r="H2465" s="11"/>
      <c r="I2465" s="11"/>
      <c r="J2465" s="11"/>
      <c r="K2465" s="2"/>
      <c r="L2465" s="2"/>
      <c r="M2465" s="1"/>
    </row>
    <row r="2466" spans="1:13" x14ac:dyDescent="0.2">
      <c r="A2466" s="1"/>
      <c r="B2466" s="1"/>
      <c r="C2466" s="16"/>
      <c r="D2466" s="1"/>
      <c r="E2466" s="1"/>
      <c r="F2466" s="1"/>
      <c r="G2466" s="1"/>
      <c r="H2466" s="11"/>
      <c r="I2466" s="11"/>
      <c r="J2466" s="11"/>
      <c r="K2466" s="2"/>
      <c r="L2466" s="2"/>
      <c r="M2466" s="1"/>
    </row>
    <row r="2467" spans="1:13" x14ac:dyDescent="0.2">
      <c r="A2467" s="1"/>
      <c r="B2467" s="1"/>
      <c r="C2467" s="16"/>
      <c r="D2467" s="1"/>
      <c r="E2467" s="1"/>
      <c r="F2467" s="1"/>
      <c r="G2467" s="1"/>
      <c r="H2467" s="11"/>
      <c r="I2467" s="11"/>
      <c r="J2467" s="11"/>
      <c r="K2467" s="2"/>
      <c r="L2467" s="2"/>
      <c r="M2467" s="1"/>
    </row>
    <row r="2468" spans="1:13" x14ac:dyDescent="0.2">
      <c r="A2468" s="1"/>
      <c r="B2468" s="1"/>
      <c r="C2468" s="16"/>
      <c r="D2468" s="1"/>
      <c r="E2468" s="1"/>
      <c r="F2468" s="1"/>
      <c r="G2468" s="1"/>
      <c r="H2468" s="11"/>
      <c r="I2468" s="11"/>
      <c r="J2468" s="11"/>
      <c r="K2468" s="2"/>
      <c r="L2468" s="2"/>
      <c r="M2468" s="1"/>
    </row>
    <row r="2469" spans="1:13" x14ac:dyDescent="0.2">
      <c r="A2469" s="1"/>
      <c r="B2469" s="1"/>
      <c r="C2469" s="16"/>
      <c r="D2469" s="1"/>
      <c r="E2469" s="1"/>
      <c r="F2469" s="1"/>
      <c r="G2469" s="1"/>
      <c r="H2469" s="11"/>
      <c r="I2469" s="11"/>
      <c r="J2469" s="11"/>
      <c r="K2469" s="2"/>
      <c r="L2469" s="2"/>
      <c r="M2469" s="1"/>
    </row>
    <row r="2470" spans="1:13" x14ac:dyDescent="0.2">
      <c r="A2470" s="1"/>
      <c r="B2470" s="1"/>
      <c r="C2470" s="16"/>
      <c r="D2470" s="1"/>
      <c r="E2470" s="1"/>
      <c r="F2470" s="1"/>
      <c r="G2470" s="1"/>
      <c r="H2470" s="11"/>
      <c r="I2470" s="11"/>
      <c r="J2470" s="11"/>
      <c r="K2470" s="2"/>
      <c r="L2470" s="2"/>
      <c r="M2470" s="1"/>
    </row>
    <row r="2471" spans="1:13" x14ac:dyDescent="0.2">
      <c r="A2471" s="1"/>
      <c r="B2471" s="1"/>
      <c r="C2471" s="16"/>
      <c r="D2471" s="1"/>
      <c r="E2471" s="1"/>
      <c r="F2471" s="1"/>
      <c r="G2471" s="1"/>
      <c r="H2471" s="11"/>
      <c r="I2471" s="11"/>
      <c r="J2471" s="11"/>
      <c r="K2471" s="2"/>
      <c r="L2471" s="2"/>
      <c r="M2471" s="1"/>
    </row>
    <row r="2472" spans="1:13" x14ac:dyDescent="0.2">
      <c r="A2472" s="1"/>
      <c r="B2472" s="1"/>
      <c r="C2472" s="16"/>
      <c r="D2472" s="1"/>
      <c r="E2472" s="1"/>
      <c r="F2472" s="1"/>
      <c r="G2472" s="1"/>
      <c r="H2472" s="11"/>
      <c r="I2472" s="11"/>
      <c r="J2472" s="11"/>
      <c r="K2472" s="2"/>
      <c r="L2472" s="2"/>
      <c r="M2472" s="1"/>
    </row>
    <row r="2473" spans="1:13" x14ac:dyDescent="0.2">
      <c r="A2473" s="1"/>
      <c r="B2473" s="1"/>
      <c r="C2473" s="16"/>
      <c r="D2473" s="1"/>
      <c r="E2473" s="1"/>
      <c r="F2473" s="1"/>
      <c r="G2473" s="1"/>
      <c r="H2473" s="11"/>
      <c r="I2473" s="11"/>
      <c r="J2473" s="11"/>
      <c r="K2473" s="2"/>
      <c r="L2473" s="2"/>
      <c r="M2473" s="1"/>
    </row>
    <row r="2474" spans="1:13" x14ac:dyDescent="0.2">
      <c r="A2474" s="1"/>
      <c r="B2474" s="1"/>
      <c r="C2474" s="16"/>
      <c r="D2474" s="1"/>
      <c r="E2474" s="1"/>
      <c r="F2474" s="1"/>
      <c r="G2474" s="1"/>
      <c r="H2474" s="11"/>
      <c r="I2474" s="11"/>
      <c r="J2474" s="11"/>
      <c r="K2474" s="2"/>
      <c r="L2474" s="2"/>
      <c r="M2474" s="1"/>
    </row>
    <row r="2475" spans="1:13" x14ac:dyDescent="0.2">
      <c r="A2475" s="1"/>
      <c r="B2475" s="1"/>
      <c r="C2475" s="16"/>
      <c r="D2475" s="1"/>
      <c r="E2475" s="1"/>
      <c r="F2475" s="1"/>
      <c r="G2475" s="1"/>
      <c r="H2475" s="11"/>
      <c r="I2475" s="11"/>
      <c r="J2475" s="11"/>
      <c r="K2475" s="2"/>
      <c r="L2475" s="2"/>
      <c r="M2475" s="1"/>
    </row>
    <row r="2476" spans="1:13" x14ac:dyDescent="0.2">
      <c r="A2476" s="1"/>
      <c r="B2476" s="1"/>
      <c r="C2476" s="16"/>
      <c r="D2476" s="1"/>
      <c r="E2476" s="1"/>
      <c r="F2476" s="1"/>
      <c r="G2476" s="1"/>
      <c r="H2476" s="11"/>
      <c r="I2476" s="11"/>
      <c r="J2476" s="11"/>
      <c r="K2476" s="2"/>
      <c r="L2476" s="2"/>
      <c r="M2476" s="1"/>
    </row>
    <row r="2477" spans="1:13" x14ac:dyDescent="0.2">
      <c r="A2477" s="1"/>
      <c r="B2477" s="1"/>
      <c r="C2477" s="16"/>
      <c r="D2477" s="1"/>
      <c r="E2477" s="1"/>
      <c r="F2477" s="1"/>
      <c r="G2477" s="1"/>
      <c r="H2477" s="11"/>
      <c r="I2477" s="11"/>
      <c r="J2477" s="11"/>
      <c r="K2477" s="2"/>
      <c r="L2477" s="2"/>
      <c r="M2477" s="1"/>
    </row>
    <row r="2478" spans="1:13" x14ac:dyDescent="0.2">
      <c r="A2478" s="1"/>
      <c r="B2478" s="1"/>
      <c r="C2478" s="16"/>
      <c r="D2478" s="1"/>
      <c r="E2478" s="1"/>
      <c r="F2478" s="1"/>
      <c r="G2478" s="1"/>
      <c r="H2478" s="11"/>
      <c r="I2478" s="11"/>
      <c r="J2478" s="11"/>
      <c r="K2478" s="2"/>
      <c r="L2478" s="2"/>
      <c r="M2478" s="1"/>
    </row>
    <row r="2479" spans="1:13" x14ac:dyDescent="0.2">
      <c r="A2479" s="1"/>
      <c r="B2479" s="1"/>
      <c r="C2479" s="16"/>
      <c r="D2479" s="1"/>
      <c r="E2479" s="1"/>
      <c r="F2479" s="1"/>
      <c r="G2479" s="1"/>
      <c r="H2479" s="11"/>
      <c r="I2479" s="11"/>
      <c r="J2479" s="11"/>
      <c r="K2479" s="2"/>
      <c r="L2479" s="2"/>
      <c r="M2479" s="1"/>
    </row>
    <row r="2480" spans="1:13" x14ac:dyDescent="0.2">
      <c r="A2480" s="1"/>
      <c r="B2480" s="1"/>
      <c r="C2480" s="16"/>
      <c r="D2480" s="1"/>
      <c r="E2480" s="1"/>
      <c r="F2480" s="1"/>
      <c r="G2480" s="1"/>
      <c r="H2480" s="11"/>
      <c r="I2480" s="11"/>
      <c r="J2480" s="11"/>
      <c r="K2480" s="2"/>
      <c r="L2480" s="2"/>
      <c r="M2480" s="1"/>
    </row>
    <row r="2481" spans="1:13" x14ac:dyDescent="0.2">
      <c r="A2481" s="1"/>
      <c r="B2481" s="1"/>
      <c r="C2481" s="16"/>
      <c r="D2481" s="1"/>
      <c r="E2481" s="1"/>
      <c r="F2481" s="1"/>
      <c r="G2481" s="1"/>
      <c r="H2481" s="11"/>
      <c r="I2481" s="11"/>
      <c r="J2481" s="11"/>
      <c r="K2481" s="2"/>
      <c r="L2481" s="2"/>
      <c r="M2481" s="1"/>
    </row>
    <row r="2482" spans="1:13" x14ac:dyDescent="0.2">
      <c r="A2482" s="1"/>
      <c r="B2482" s="1"/>
      <c r="C2482" s="16"/>
      <c r="D2482" s="1"/>
      <c r="E2482" s="1"/>
      <c r="F2482" s="1"/>
      <c r="G2482" s="1"/>
      <c r="H2482" s="11"/>
      <c r="I2482" s="11"/>
      <c r="J2482" s="11"/>
      <c r="K2482" s="2"/>
      <c r="L2482" s="2"/>
      <c r="M2482" s="1"/>
    </row>
    <row r="2483" spans="1:13" x14ac:dyDescent="0.2">
      <c r="A2483" s="1"/>
      <c r="B2483" s="1"/>
      <c r="C2483" s="16"/>
      <c r="D2483" s="1"/>
      <c r="E2483" s="1"/>
      <c r="F2483" s="1"/>
      <c r="G2483" s="1"/>
      <c r="H2483" s="11"/>
      <c r="I2483" s="11"/>
      <c r="J2483" s="11"/>
      <c r="K2483" s="2"/>
      <c r="L2483" s="2"/>
      <c r="M2483" s="1"/>
    </row>
    <row r="2484" spans="1:13" x14ac:dyDescent="0.2">
      <c r="A2484" s="1"/>
      <c r="B2484" s="1"/>
      <c r="C2484" s="16"/>
      <c r="D2484" s="1"/>
      <c r="E2484" s="1"/>
      <c r="F2484" s="1"/>
      <c r="G2484" s="1"/>
      <c r="H2484" s="11"/>
      <c r="I2484" s="11"/>
      <c r="J2484" s="11"/>
      <c r="K2484" s="2"/>
      <c r="L2484" s="2"/>
      <c r="M2484" s="1"/>
    </row>
    <row r="2485" spans="1:13" x14ac:dyDescent="0.2">
      <c r="A2485" s="1"/>
      <c r="B2485" s="1"/>
      <c r="C2485" s="16"/>
      <c r="D2485" s="1"/>
      <c r="E2485" s="1"/>
      <c r="F2485" s="1"/>
      <c r="G2485" s="1"/>
      <c r="H2485" s="11"/>
      <c r="I2485" s="11"/>
      <c r="J2485" s="11"/>
      <c r="K2485" s="2"/>
      <c r="L2485" s="2"/>
      <c r="M2485" s="1"/>
    </row>
    <row r="2486" spans="1:13" x14ac:dyDescent="0.2">
      <c r="A2486" s="1"/>
      <c r="B2486" s="1"/>
      <c r="C2486" s="16"/>
      <c r="D2486" s="1"/>
      <c r="E2486" s="1"/>
      <c r="F2486" s="1"/>
      <c r="G2486" s="1"/>
      <c r="H2486" s="11"/>
      <c r="I2486" s="11"/>
      <c r="J2486" s="11"/>
      <c r="K2486" s="2"/>
      <c r="L2486" s="2"/>
      <c r="M2486" s="1"/>
    </row>
    <row r="2487" spans="1:13" x14ac:dyDescent="0.2">
      <c r="A2487" s="1"/>
      <c r="B2487" s="1"/>
      <c r="C2487" s="16"/>
      <c r="D2487" s="1"/>
      <c r="E2487" s="1"/>
      <c r="F2487" s="1"/>
      <c r="G2487" s="1"/>
      <c r="H2487" s="11"/>
      <c r="I2487" s="11"/>
      <c r="J2487" s="11"/>
      <c r="K2487" s="2"/>
      <c r="L2487" s="2"/>
      <c r="M2487" s="1"/>
    </row>
    <row r="2488" spans="1:13" x14ac:dyDescent="0.2">
      <c r="A2488" s="1"/>
      <c r="B2488" s="1"/>
      <c r="C2488" s="16"/>
      <c r="D2488" s="1"/>
      <c r="E2488" s="1"/>
      <c r="F2488" s="1"/>
      <c r="G2488" s="1"/>
      <c r="H2488" s="11"/>
      <c r="I2488" s="11"/>
      <c r="J2488" s="11"/>
      <c r="K2488" s="2"/>
      <c r="L2488" s="2"/>
      <c r="M2488" s="1"/>
    </row>
    <row r="2489" spans="1:13" x14ac:dyDescent="0.2">
      <c r="A2489" s="1"/>
      <c r="B2489" s="1"/>
      <c r="C2489" s="16"/>
      <c r="D2489" s="1"/>
      <c r="E2489" s="1"/>
      <c r="F2489" s="1"/>
      <c r="G2489" s="1"/>
      <c r="H2489" s="11"/>
      <c r="I2489" s="11"/>
      <c r="J2489" s="11"/>
      <c r="K2489" s="2"/>
      <c r="L2489" s="2"/>
      <c r="M2489" s="1"/>
    </row>
    <row r="2490" spans="1:13" x14ac:dyDescent="0.2">
      <c r="A2490" s="1"/>
      <c r="B2490" s="1"/>
      <c r="C2490" s="16"/>
      <c r="D2490" s="1"/>
      <c r="E2490" s="1"/>
      <c r="F2490" s="1"/>
      <c r="G2490" s="1"/>
      <c r="H2490" s="11"/>
      <c r="I2490" s="11"/>
      <c r="J2490" s="11"/>
      <c r="K2490" s="2"/>
      <c r="L2490" s="2"/>
      <c r="M2490" s="1"/>
    </row>
    <row r="2491" spans="1:13" x14ac:dyDescent="0.2">
      <c r="A2491" s="1"/>
      <c r="B2491" s="1"/>
      <c r="C2491" s="16"/>
      <c r="D2491" s="1"/>
      <c r="E2491" s="1"/>
      <c r="F2491" s="1"/>
      <c r="G2491" s="1"/>
      <c r="H2491" s="11"/>
      <c r="I2491" s="11"/>
      <c r="J2491" s="11"/>
      <c r="K2491" s="2"/>
      <c r="L2491" s="2"/>
      <c r="M2491" s="1"/>
    </row>
    <row r="2492" spans="1:13" x14ac:dyDescent="0.2">
      <c r="A2492" s="1"/>
      <c r="B2492" s="1"/>
      <c r="C2492" s="16"/>
      <c r="D2492" s="1"/>
      <c r="E2492" s="1"/>
      <c r="F2492" s="1"/>
      <c r="G2492" s="1"/>
      <c r="H2492" s="11"/>
      <c r="I2492" s="11"/>
      <c r="J2492" s="11"/>
      <c r="K2492" s="2"/>
      <c r="L2492" s="2"/>
      <c r="M2492" s="1"/>
    </row>
    <row r="2493" spans="1:13" x14ac:dyDescent="0.2">
      <c r="A2493" s="1"/>
      <c r="B2493" s="1"/>
      <c r="C2493" s="16"/>
      <c r="D2493" s="1"/>
      <c r="E2493" s="1"/>
      <c r="F2493" s="1"/>
      <c r="G2493" s="1"/>
      <c r="H2493" s="11"/>
      <c r="I2493" s="11"/>
      <c r="J2493" s="11"/>
      <c r="K2493" s="2"/>
      <c r="L2493" s="2"/>
      <c r="M2493" s="1"/>
    </row>
    <row r="2494" spans="1:13" x14ac:dyDescent="0.2">
      <c r="A2494" s="1"/>
      <c r="B2494" s="1"/>
      <c r="C2494" s="16"/>
      <c r="D2494" s="1"/>
      <c r="E2494" s="1"/>
      <c r="F2494" s="1"/>
      <c r="G2494" s="1"/>
      <c r="H2494" s="11"/>
      <c r="I2494" s="11"/>
      <c r="J2494" s="11"/>
      <c r="K2494" s="2"/>
      <c r="L2494" s="2"/>
      <c r="M2494" s="1"/>
    </row>
    <row r="2495" spans="1:13" x14ac:dyDescent="0.2">
      <c r="A2495" s="1"/>
      <c r="B2495" s="1"/>
      <c r="C2495" s="16"/>
      <c r="D2495" s="1"/>
      <c r="E2495" s="1"/>
      <c r="F2495" s="1"/>
      <c r="G2495" s="1"/>
      <c r="H2495" s="11"/>
      <c r="I2495" s="11"/>
      <c r="J2495" s="11"/>
      <c r="K2495" s="2"/>
      <c r="L2495" s="2"/>
      <c r="M2495" s="1"/>
    </row>
    <row r="2496" spans="1:13" x14ac:dyDescent="0.2">
      <c r="A2496" s="1"/>
      <c r="B2496" s="1"/>
      <c r="C2496" s="16"/>
      <c r="D2496" s="1"/>
      <c r="E2496" s="1"/>
      <c r="F2496" s="1"/>
      <c r="G2496" s="1"/>
      <c r="H2496" s="11"/>
      <c r="I2496" s="11"/>
      <c r="J2496" s="11"/>
      <c r="K2496" s="2"/>
      <c r="L2496" s="2"/>
      <c r="M2496" s="1"/>
    </row>
    <row r="2497" spans="1:13" x14ac:dyDescent="0.2">
      <c r="A2497" s="1"/>
      <c r="B2497" s="1"/>
      <c r="C2497" s="16"/>
      <c r="D2497" s="1"/>
      <c r="E2497" s="1"/>
      <c r="F2497" s="1"/>
      <c r="G2497" s="1"/>
      <c r="H2497" s="11"/>
      <c r="I2497" s="11"/>
      <c r="J2497" s="11"/>
      <c r="K2497" s="2"/>
      <c r="L2497" s="2"/>
      <c r="M2497" s="1"/>
    </row>
    <row r="2498" spans="1:13" x14ac:dyDescent="0.2">
      <c r="A2498" s="1"/>
      <c r="B2498" s="1"/>
      <c r="C2498" s="16"/>
      <c r="D2498" s="1"/>
      <c r="E2498" s="1"/>
      <c r="F2498" s="1"/>
      <c r="G2498" s="1"/>
      <c r="H2498" s="11"/>
      <c r="I2498" s="11"/>
      <c r="J2498" s="11"/>
      <c r="K2498" s="2"/>
      <c r="L2498" s="2"/>
      <c r="M2498" s="1"/>
    </row>
    <row r="2499" spans="1:13" x14ac:dyDescent="0.2">
      <c r="A2499" s="1"/>
      <c r="B2499" s="1"/>
      <c r="C2499" s="16"/>
      <c r="D2499" s="1"/>
      <c r="E2499" s="1"/>
      <c r="F2499" s="1"/>
      <c r="G2499" s="1"/>
      <c r="H2499" s="11"/>
      <c r="I2499" s="11"/>
      <c r="J2499" s="11"/>
      <c r="K2499" s="2"/>
      <c r="L2499" s="2"/>
      <c r="M2499" s="1"/>
    </row>
    <row r="2500" spans="1:13" x14ac:dyDescent="0.2">
      <c r="A2500" s="1"/>
      <c r="B2500" s="1"/>
      <c r="C2500" s="16"/>
      <c r="D2500" s="1"/>
      <c r="E2500" s="1"/>
      <c r="F2500" s="1"/>
      <c r="G2500" s="1"/>
      <c r="H2500" s="11"/>
      <c r="I2500" s="11"/>
      <c r="J2500" s="11"/>
      <c r="K2500" s="2"/>
      <c r="L2500" s="2"/>
      <c r="M2500" s="1"/>
    </row>
    <row r="2501" spans="1:13" x14ac:dyDescent="0.2">
      <c r="A2501" s="1"/>
      <c r="B2501" s="1"/>
      <c r="C2501" s="16"/>
      <c r="D2501" s="1"/>
      <c r="E2501" s="1"/>
      <c r="F2501" s="1"/>
      <c r="G2501" s="1"/>
      <c r="H2501" s="11"/>
      <c r="I2501" s="11"/>
      <c r="J2501" s="11"/>
      <c r="K2501" s="2"/>
      <c r="L2501" s="2"/>
      <c r="M2501" s="1"/>
    </row>
    <row r="2502" spans="1:13" x14ac:dyDescent="0.2">
      <c r="A2502" s="1"/>
      <c r="B2502" s="1"/>
      <c r="C2502" s="16"/>
      <c r="D2502" s="1"/>
      <c r="E2502" s="1"/>
      <c r="F2502" s="1"/>
      <c r="G2502" s="1"/>
      <c r="H2502" s="11"/>
      <c r="I2502" s="11"/>
      <c r="J2502" s="11"/>
      <c r="K2502" s="2"/>
      <c r="L2502" s="2"/>
      <c r="M2502" s="1"/>
    </row>
    <row r="2503" spans="1:13" x14ac:dyDescent="0.2">
      <c r="A2503" s="1"/>
      <c r="B2503" s="1"/>
      <c r="C2503" s="16"/>
      <c r="D2503" s="1"/>
      <c r="E2503" s="1"/>
      <c r="F2503" s="1"/>
      <c r="G2503" s="1"/>
      <c r="H2503" s="11"/>
      <c r="I2503" s="11"/>
      <c r="J2503" s="11"/>
      <c r="K2503" s="2"/>
      <c r="L2503" s="2"/>
      <c r="M2503" s="1"/>
    </row>
    <row r="2504" spans="1:13" x14ac:dyDescent="0.2">
      <c r="A2504" s="1"/>
      <c r="B2504" s="1"/>
      <c r="C2504" s="16"/>
      <c r="D2504" s="1"/>
      <c r="E2504" s="1"/>
      <c r="F2504" s="1"/>
      <c r="G2504" s="1"/>
      <c r="H2504" s="11"/>
      <c r="I2504" s="11"/>
      <c r="J2504" s="11"/>
      <c r="K2504" s="2"/>
      <c r="L2504" s="2"/>
      <c r="M2504" s="1"/>
    </row>
    <row r="2505" spans="1:13" x14ac:dyDescent="0.2">
      <c r="A2505" s="1"/>
      <c r="B2505" s="1"/>
      <c r="C2505" s="16"/>
      <c r="D2505" s="1"/>
      <c r="E2505" s="1"/>
      <c r="F2505" s="1"/>
      <c r="G2505" s="1"/>
      <c r="H2505" s="11"/>
      <c r="I2505" s="11"/>
      <c r="J2505" s="11"/>
      <c r="K2505" s="2"/>
      <c r="L2505" s="2"/>
      <c r="M2505" s="1"/>
    </row>
    <row r="2506" spans="1:13" x14ac:dyDescent="0.2">
      <c r="A2506" s="1"/>
      <c r="B2506" s="1"/>
      <c r="C2506" s="16"/>
      <c r="D2506" s="1"/>
      <c r="E2506" s="1"/>
      <c r="F2506" s="1"/>
      <c r="G2506" s="1"/>
      <c r="H2506" s="11"/>
      <c r="I2506" s="11"/>
      <c r="J2506" s="11"/>
      <c r="K2506" s="2"/>
      <c r="L2506" s="2"/>
      <c r="M2506" s="1"/>
    </row>
    <row r="2507" spans="1:13" x14ac:dyDescent="0.2">
      <c r="A2507" s="1"/>
      <c r="B2507" s="1"/>
      <c r="C2507" s="16"/>
      <c r="D2507" s="1"/>
      <c r="E2507" s="1"/>
      <c r="F2507" s="1"/>
      <c r="G2507" s="1"/>
      <c r="H2507" s="11"/>
      <c r="I2507" s="11"/>
      <c r="J2507" s="11"/>
      <c r="K2507" s="2"/>
      <c r="L2507" s="2"/>
      <c r="M2507" s="1"/>
    </row>
    <row r="2508" spans="1:13" x14ac:dyDescent="0.2">
      <c r="A2508" s="1"/>
      <c r="B2508" s="1"/>
      <c r="C2508" s="16"/>
      <c r="D2508" s="1"/>
      <c r="E2508" s="1"/>
      <c r="F2508" s="1"/>
      <c r="G2508" s="1"/>
      <c r="H2508" s="11"/>
      <c r="I2508" s="11"/>
      <c r="J2508" s="11"/>
      <c r="K2508" s="2"/>
      <c r="L2508" s="2"/>
      <c r="M2508" s="1"/>
    </row>
    <row r="2509" spans="1:13" x14ac:dyDescent="0.2">
      <c r="A2509" s="1"/>
      <c r="B2509" s="1"/>
      <c r="C2509" s="16"/>
      <c r="D2509" s="1"/>
      <c r="E2509" s="1"/>
      <c r="F2509" s="1"/>
      <c r="G2509" s="1"/>
      <c r="H2509" s="11"/>
      <c r="I2509" s="11"/>
      <c r="J2509" s="11"/>
      <c r="K2509" s="2"/>
      <c r="L2509" s="2"/>
      <c r="M2509" s="1"/>
    </row>
    <row r="2510" spans="1:13" x14ac:dyDescent="0.2">
      <c r="A2510" s="1"/>
      <c r="B2510" s="1"/>
      <c r="C2510" s="16"/>
      <c r="D2510" s="1"/>
      <c r="E2510" s="1"/>
      <c r="F2510" s="1"/>
      <c r="G2510" s="1"/>
      <c r="H2510" s="11"/>
      <c r="I2510" s="11"/>
      <c r="J2510" s="11"/>
      <c r="K2510" s="2"/>
      <c r="L2510" s="2"/>
      <c r="M2510" s="1"/>
    </row>
    <row r="2511" spans="1:13" x14ac:dyDescent="0.2">
      <c r="A2511" s="1"/>
      <c r="B2511" s="1"/>
      <c r="C2511" s="16"/>
      <c r="D2511" s="1"/>
      <c r="E2511" s="1"/>
      <c r="F2511" s="1"/>
      <c r="G2511" s="1"/>
      <c r="H2511" s="11"/>
      <c r="I2511" s="11"/>
      <c r="J2511" s="11"/>
      <c r="K2511" s="2"/>
      <c r="L2511" s="2"/>
      <c r="M2511" s="1"/>
    </row>
    <row r="2512" spans="1:13" x14ac:dyDescent="0.2">
      <c r="A2512" s="1"/>
      <c r="B2512" s="1"/>
      <c r="C2512" s="16"/>
      <c r="D2512" s="1"/>
      <c r="E2512" s="1"/>
      <c r="F2512" s="1"/>
      <c r="G2512" s="1"/>
      <c r="H2512" s="11"/>
      <c r="I2512" s="11"/>
      <c r="J2512" s="11"/>
      <c r="K2512" s="2"/>
      <c r="L2512" s="2"/>
      <c r="M2512" s="1"/>
    </row>
    <row r="2513" spans="1:13" x14ac:dyDescent="0.2">
      <c r="A2513" s="1"/>
      <c r="B2513" s="1"/>
      <c r="C2513" s="16"/>
      <c r="D2513" s="1"/>
      <c r="E2513" s="1"/>
      <c r="F2513" s="1"/>
      <c r="G2513" s="1"/>
      <c r="H2513" s="11"/>
      <c r="I2513" s="11"/>
      <c r="J2513" s="11"/>
      <c r="K2513" s="2"/>
      <c r="L2513" s="2"/>
      <c r="M2513" s="1"/>
    </row>
    <row r="2514" spans="1:13" x14ac:dyDescent="0.2">
      <c r="A2514" s="1"/>
      <c r="B2514" s="1"/>
      <c r="C2514" s="16"/>
      <c r="D2514" s="1"/>
      <c r="E2514" s="1"/>
      <c r="F2514" s="1"/>
      <c r="G2514" s="1"/>
      <c r="H2514" s="11"/>
      <c r="I2514" s="11"/>
      <c r="J2514" s="11"/>
      <c r="K2514" s="2"/>
      <c r="L2514" s="2"/>
      <c r="M2514" s="1"/>
    </row>
    <row r="2515" spans="1:13" x14ac:dyDescent="0.2">
      <c r="A2515" s="1"/>
      <c r="B2515" s="1"/>
      <c r="C2515" s="16"/>
      <c r="D2515" s="1"/>
      <c r="E2515" s="1"/>
      <c r="F2515" s="1"/>
      <c r="G2515" s="1"/>
      <c r="H2515" s="11"/>
      <c r="I2515" s="11"/>
      <c r="J2515" s="11"/>
      <c r="K2515" s="2"/>
      <c r="L2515" s="2"/>
      <c r="M2515" s="1"/>
    </row>
    <row r="2516" spans="1:13" x14ac:dyDescent="0.2">
      <c r="A2516" s="1"/>
      <c r="B2516" s="1"/>
      <c r="C2516" s="16"/>
      <c r="D2516" s="1"/>
      <c r="E2516" s="1"/>
      <c r="F2516" s="1"/>
      <c r="G2516" s="1"/>
      <c r="H2516" s="11"/>
      <c r="I2516" s="11"/>
      <c r="J2516" s="11"/>
      <c r="K2516" s="2"/>
      <c r="L2516" s="2"/>
      <c r="M2516" s="1"/>
    </row>
    <row r="2517" spans="1:13" x14ac:dyDescent="0.2">
      <c r="A2517" s="1"/>
      <c r="B2517" s="1"/>
      <c r="C2517" s="16"/>
      <c r="D2517" s="1"/>
      <c r="E2517" s="1"/>
      <c r="F2517" s="1"/>
      <c r="G2517" s="1"/>
      <c r="H2517" s="11"/>
      <c r="I2517" s="11"/>
      <c r="J2517" s="11"/>
      <c r="K2517" s="2"/>
      <c r="L2517" s="2"/>
      <c r="M2517" s="1"/>
    </row>
    <row r="2518" spans="1:13" x14ac:dyDescent="0.2">
      <c r="A2518" s="1"/>
      <c r="B2518" s="1"/>
      <c r="C2518" s="16"/>
      <c r="D2518" s="1"/>
      <c r="E2518" s="1"/>
      <c r="F2518" s="1"/>
      <c r="G2518" s="1"/>
      <c r="H2518" s="11"/>
      <c r="I2518" s="11"/>
      <c r="J2518" s="11"/>
      <c r="K2518" s="2"/>
      <c r="L2518" s="2"/>
      <c r="M2518" s="1"/>
    </row>
    <row r="2519" spans="1:13" x14ac:dyDescent="0.2">
      <c r="A2519" s="1"/>
      <c r="B2519" s="1"/>
      <c r="C2519" s="16"/>
      <c r="D2519" s="1"/>
      <c r="E2519" s="1"/>
      <c r="F2519" s="1"/>
      <c r="G2519" s="1"/>
      <c r="H2519" s="11"/>
      <c r="I2519" s="11"/>
      <c r="J2519" s="11"/>
      <c r="K2519" s="2"/>
      <c r="L2519" s="2"/>
      <c r="M2519" s="1"/>
    </row>
    <row r="2520" spans="1:13" x14ac:dyDescent="0.2">
      <c r="A2520" s="1"/>
      <c r="B2520" s="1"/>
      <c r="C2520" s="16"/>
      <c r="D2520" s="1"/>
      <c r="E2520" s="1"/>
      <c r="F2520" s="1"/>
      <c r="G2520" s="1"/>
      <c r="H2520" s="11"/>
      <c r="I2520" s="11"/>
      <c r="J2520" s="11"/>
      <c r="K2520" s="2"/>
      <c r="L2520" s="2"/>
      <c r="M2520" s="1"/>
    </row>
    <row r="2521" spans="1:13" x14ac:dyDescent="0.2">
      <c r="A2521" s="1"/>
      <c r="B2521" s="1"/>
      <c r="C2521" s="16"/>
      <c r="D2521" s="1"/>
      <c r="E2521" s="1"/>
      <c r="F2521" s="1"/>
      <c r="G2521" s="1"/>
      <c r="H2521" s="11"/>
      <c r="I2521" s="11"/>
      <c r="J2521" s="11"/>
      <c r="K2521" s="2"/>
      <c r="L2521" s="2"/>
      <c r="M2521" s="1"/>
    </row>
    <row r="2522" spans="1:13" x14ac:dyDescent="0.2">
      <c r="A2522" s="1"/>
      <c r="B2522" s="1"/>
      <c r="C2522" s="16"/>
      <c r="D2522" s="1"/>
      <c r="E2522" s="1"/>
      <c r="F2522" s="1"/>
      <c r="G2522" s="1"/>
      <c r="H2522" s="11"/>
      <c r="I2522" s="11"/>
      <c r="J2522" s="11"/>
      <c r="K2522" s="2"/>
      <c r="L2522" s="2"/>
      <c r="M2522" s="1"/>
    </row>
    <row r="2523" spans="1:13" x14ac:dyDescent="0.2">
      <c r="A2523" s="1"/>
      <c r="B2523" s="1"/>
      <c r="C2523" s="16"/>
      <c r="D2523" s="1"/>
      <c r="E2523" s="1"/>
      <c r="F2523" s="1"/>
      <c r="G2523" s="1"/>
      <c r="H2523" s="11"/>
      <c r="I2523" s="11"/>
      <c r="J2523" s="11"/>
      <c r="K2523" s="2"/>
      <c r="L2523" s="2"/>
      <c r="M2523" s="1"/>
    </row>
    <row r="2524" spans="1:13" x14ac:dyDescent="0.2">
      <c r="A2524" s="1"/>
      <c r="B2524" s="1"/>
      <c r="C2524" s="16"/>
      <c r="D2524" s="1"/>
      <c r="E2524" s="1"/>
      <c r="F2524" s="1"/>
      <c r="G2524" s="1"/>
      <c r="H2524" s="11"/>
      <c r="I2524" s="11"/>
      <c r="J2524" s="11"/>
      <c r="K2524" s="2"/>
      <c r="L2524" s="2"/>
      <c r="M2524" s="1"/>
    </row>
    <row r="2525" spans="1:13" x14ac:dyDescent="0.2">
      <c r="A2525" s="1"/>
      <c r="B2525" s="1"/>
      <c r="C2525" s="16"/>
      <c r="D2525" s="1"/>
      <c r="E2525" s="1"/>
      <c r="F2525" s="1"/>
      <c r="G2525" s="1"/>
      <c r="H2525" s="11"/>
      <c r="I2525" s="11"/>
      <c r="J2525" s="11"/>
      <c r="K2525" s="2"/>
      <c r="L2525" s="2"/>
      <c r="M2525" s="1"/>
    </row>
    <row r="2526" spans="1:13" x14ac:dyDescent="0.2">
      <c r="A2526" s="1"/>
      <c r="B2526" s="1"/>
      <c r="C2526" s="16"/>
      <c r="D2526" s="1"/>
      <c r="E2526" s="1"/>
      <c r="F2526" s="1"/>
      <c r="G2526" s="1"/>
      <c r="H2526" s="11"/>
      <c r="I2526" s="11"/>
      <c r="J2526" s="11"/>
      <c r="K2526" s="2"/>
      <c r="L2526" s="2"/>
      <c r="M2526" s="1"/>
    </row>
    <row r="2527" spans="1:13" x14ac:dyDescent="0.2">
      <c r="A2527" s="1"/>
      <c r="B2527" s="1"/>
      <c r="C2527" s="16"/>
      <c r="D2527" s="1"/>
      <c r="E2527" s="1"/>
      <c r="F2527" s="1"/>
      <c r="G2527" s="1"/>
      <c r="H2527" s="11"/>
      <c r="I2527" s="11"/>
      <c r="J2527" s="11"/>
      <c r="K2527" s="2"/>
      <c r="L2527" s="2"/>
      <c r="M2527" s="1"/>
    </row>
    <row r="2528" spans="1:13" x14ac:dyDescent="0.2">
      <c r="A2528" s="1"/>
      <c r="B2528" s="1"/>
      <c r="C2528" s="16"/>
      <c r="D2528" s="1"/>
      <c r="E2528" s="1"/>
      <c r="F2528" s="1"/>
      <c r="G2528" s="1"/>
      <c r="H2528" s="11"/>
      <c r="I2528" s="11"/>
      <c r="J2528" s="11"/>
      <c r="K2528" s="2"/>
      <c r="L2528" s="2"/>
      <c r="M2528" s="1"/>
    </row>
    <row r="2529" spans="1:13" x14ac:dyDescent="0.2">
      <c r="A2529" s="1"/>
      <c r="B2529" s="1"/>
      <c r="C2529" s="16"/>
      <c r="D2529" s="1"/>
      <c r="E2529" s="1"/>
      <c r="F2529" s="1"/>
      <c r="G2529" s="1"/>
      <c r="H2529" s="11"/>
      <c r="I2529" s="11"/>
      <c r="J2529" s="11"/>
      <c r="K2529" s="2"/>
      <c r="L2529" s="2"/>
      <c r="M2529" s="1"/>
    </row>
    <row r="2530" spans="1:13" x14ac:dyDescent="0.2">
      <c r="A2530" s="1"/>
      <c r="B2530" s="1"/>
      <c r="C2530" s="16"/>
      <c r="D2530" s="1"/>
      <c r="E2530" s="1"/>
      <c r="F2530" s="1"/>
      <c r="G2530" s="1"/>
      <c r="H2530" s="11"/>
      <c r="I2530" s="11"/>
      <c r="J2530" s="11"/>
      <c r="K2530" s="2"/>
      <c r="L2530" s="2"/>
      <c r="M2530" s="1"/>
    </row>
    <row r="2531" spans="1:13" x14ac:dyDescent="0.2">
      <c r="A2531" s="1"/>
      <c r="B2531" s="1"/>
      <c r="C2531" s="16"/>
      <c r="D2531" s="1"/>
      <c r="E2531" s="1"/>
      <c r="F2531" s="1"/>
      <c r="G2531" s="1"/>
      <c r="H2531" s="11"/>
      <c r="I2531" s="11"/>
      <c r="J2531" s="11"/>
      <c r="K2531" s="2"/>
      <c r="L2531" s="2"/>
      <c r="M2531" s="1"/>
    </row>
    <row r="2532" spans="1:13" x14ac:dyDescent="0.2">
      <c r="A2532" s="1"/>
      <c r="B2532" s="1"/>
      <c r="C2532" s="16"/>
      <c r="D2532" s="1"/>
      <c r="E2532" s="1"/>
      <c r="F2532" s="1"/>
      <c r="G2532" s="1"/>
      <c r="H2532" s="11"/>
      <c r="I2532" s="11"/>
      <c r="J2532" s="11"/>
      <c r="K2532" s="2"/>
      <c r="L2532" s="2"/>
      <c r="M2532" s="1"/>
    </row>
    <row r="2533" spans="1:13" x14ac:dyDescent="0.2">
      <c r="A2533" s="1"/>
      <c r="B2533" s="1"/>
      <c r="C2533" s="16"/>
      <c r="D2533" s="1"/>
      <c r="E2533" s="1"/>
      <c r="F2533" s="1"/>
      <c r="G2533" s="1"/>
      <c r="H2533" s="11"/>
      <c r="I2533" s="11"/>
      <c r="J2533" s="11"/>
      <c r="K2533" s="2"/>
      <c r="L2533" s="2"/>
      <c r="M2533" s="1"/>
    </row>
    <row r="2534" spans="1:13" x14ac:dyDescent="0.2">
      <c r="A2534" s="1"/>
      <c r="B2534" s="1"/>
      <c r="C2534" s="16"/>
      <c r="D2534" s="1"/>
      <c r="E2534" s="1"/>
      <c r="F2534" s="1"/>
      <c r="G2534" s="1"/>
      <c r="H2534" s="11"/>
      <c r="I2534" s="11"/>
      <c r="J2534" s="11"/>
      <c r="K2534" s="2"/>
      <c r="L2534" s="2"/>
      <c r="M2534" s="1"/>
    </row>
    <row r="2535" spans="1:13" x14ac:dyDescent="0.2">
      <c r="A2535" s="1"/>
      <c r="B2535" s="1"/>
      <c r="C2535" s="16"/>
      <c r="D2535" s="1"/>
      <c r="E2535" s="1"/>
      <c r="F2535" s="1"/>
      <c r="G2535" s="1"/>
      <c r="H2535" s="11"/>
      <c r="I2535" s="11"/>
      <c r="J2535" s="11"/>
      <c r="K2535" s="2"/>
      <c r="L2535" s="2"/>
      <c r="M2535" s="1"/>
    </row>
    <row r="2536" spans="1:13" x14ac:dyDescent="0.2">
      <c r="A2536" s="1"/>
      <c r="B2536" s="1"/>
      <c r="C2536" s="16"/>
      <c r="D2536" s="1"/>
      <c r="E2536" s="1"/>
      <c r="F2536" s="1"/>
      <c r="G2536" s="1"/>
      <c r="H2536" s="11"/>
      <c r="I2536" s="11"/>
      <c r="J2536" s="11"/>
      <c r="K2536" s="2"/>
      <c r="L2536" s="2"/>
      <c r="M2536" s="1"/>
    </row>
    <row r="2537" spans="1:13" x14ac:dyDescent="0.2">
      <c r="A2537" s="1"/>
      <c r="B2537" s="1"/>
      <c r="C2537" s="16"/>
      <c r="D2537" s="1"/>
      <c r="E2537" s="1"/>
      <c r="F2537" s="1"/>
      <c r="G2537" s="1"/>
      <c r="H2537" s="11"/>
      <c r="I2537" s="11"/>
      <c r="J2537" s="11"/>
      <c r="K2537" s="2"/>
      <c r="L2537" s="2"/>
      <c r="M2537" s="1"/>
    </row>
    <row r="2538" spans="1:13" x14ac:dyDescent="0.2">
      <c r="A2538" s="1"/>
      <c r="B2538" s="1"/>
      <c r="C2538" s="16"/>
      <c r="D2538" s="1"/>
      <c r="E2538" s="1"/>
      <c r="F2538" s="1"/>
      <c r="G2538" s="1"/>
      <c r="H2538" s="11"/>
      <c r="I2538" s="11"/>
      <c r="J2538" s="11"/>
      <c r="K2538" s="2"/>
      <c r="L2538" s="2"/>
      <c r="M2538" s="1"/>
    </row>
    <row r="2539" spans="1:13" x14ac:dyDescent="0.2">
      <c r="A2539" s="1"/>
      <c r="B2539" s="1"/>
      <c r="C2539" s="16"/>
      <c r="D2539" s="1"/>
      <c r="E2539" s="1"/>
      <c r="F2539" s="1"/>
      <c r="G2539" s="1"/>
      <c r="H2539" s="11"/>
      <c r="I2539" s="11"/>
      <c r="J2539" s="11"/>
      <c r="K2539" s="2"/>
      <c r="L2539" s="2"/>
      <c r="M2539" s="1"/>
    </row>
    <row r="2540" spans="1:13" x14ac:dyDescent="0.2">
      <c r="A2540" s="1"/>
      <c r="B2540" s="1"/>
      <c r="C2540" s="16"/>
      <c r="D2540" s="1"/>
      <c r="E2540" s="1"/>
      <c r="F2540" s="1"/>
      <c r="G2540" s="1"/>
      <c r="H2540" s="11"/>
      <c r="I2540" s="11"/>
      <c r="J2540" s="11"/>
      <c r="K2540" s="2"/>
      <c r="L2540" s="2"/>
      <c r="M2540" s="1"/>
    </row>
    <row r="2541" spans="1:13" x14ac:dyDescent="0.2">
      <c r="A2541" s="1"/>
      <c r="B2541" s="1"/>
      <c r="C2541" s="16"/>
      <c r="D2541" s="1"/>
      <c r="E2541" s="1"/>
      <c r="F2541" s="1"/>
      <c r="G2541" s="1"/>
      <c r="H2541" s="11"/>
      <c r="I2541" s="11"/>
      <c r="J2541" s="11"/>
      <c r="K2541" s="2"/>
      <c r="L2541" s="2"/>
      <c r="M2541" s="1"/>
    </row>
    <row r="2542" spans="1:13" x14ac:dyDescent="0.2">
      <c r="A2542" s="1"/>
      <c r="B2542" s="1"/>
      <c r="C2542" s="16"/>
      <c r="D2542" s="1"/>
      <c r="E2542" s="1"/>
      <c r="F2542" s="1"/>
      <c r="G2542" s="1"/>
      <c r="H2542" s="11"/>
      <c r="I2542" s="11"/>
      <c r="J2542" s="11"/>
      <c r="K2542" s="2"/>
      <c r="L2542" s="2"/>
      <c r="M2542" s="1"/>
    </row>
    <row r="2543" spans="1:13" x14ac:dyDescent="0.2">
      <c r="A2543" s="1"/>
      <c r="B2543" s="1"/>
      <c r="C2543" s="16"/>
      <c r="D2543" s="1"/>
      <c r="E2543" s="1"/>
      <c r="F2543" s="1"/>
      <c r="G2543" s="1"/>
      <c r="H2543" s="11"/>
      <c r="I2543" s="11"/>
      <c r="J2543" s="11"/>
      <c r="K2543" s="2"/>
      <c r="L2543" s="2"/>
      <c r="M2543" s="1"/>
    </row>
    <row r="2544" spans="1:13" x14ac:dyDescent="0.2">
      <c r="A2544" s="1"/>
      <c r="B2544" s="1"/>
      <c r="C2544" s="16"/>
      <c r="D2544" s="1"/>
      <c r="E2544" s="1"/>
      <c r="F2544" s="1"/>
      <c r="G2544" s="1"/>
      <c r="H2544" s="11"/>
      <c r="I2544" s="11"/>
      <c r="J2544" s="11"/>
      <c r="K2544" s="2"/>
      <c r="L2544" s="2"/>
      <c r="M2544" s="1"/>
    </row>
    <row r="2545" spans="1:13" x14ac:dyDescent="0.2">
      <c r="A2545" s="1"/>
      <c r="B2545" s="1"/>
      <c r="C2545" s="16"/>
      <c r="D2545" s="1"/>
      <c r="E2545" s="1"/>
      <c r="F2545" s="1"/>
      <c r="G2545" s="1"/>
      <c r="H2545" s="11"/>
      <c r="I2545" s="11"/>
      <c r="J2545" s="11"/>
      <c r="K2545" s="2"/>
      <c r="L2545" s="2"/>
      <c r="M2545" s="1"/>
    </row>
    <row r="2546" spans="1:13" x14ac:dyDescent="0.2">
      <c r="A2546" s="1"/>
      <c r="B2546" s="1"/>
      <c r="C2546" s="16"/>
      <c r="D2546" s="1"/>
      <c r="E2546" s="1"/>
      <c r="F2546" s="1"/>
      <c r="G2546" s="1"/>
      <c r="H2546" s="11"/>
      <c r="I2546" s="11"/>
      <c r="J2546" s="11"/>
      <c r="K2546" s="2"/>
      <c r="L2546" s="2"/>
      <c r="M2546" s="1"/>
    </row>
    <row r="2547" spans="1:13" x14ac:dyDescent="0.2">
      <c r="A2547" s="1"/>
      <c r="B2547" s="1"/>
      <c r="C2547" s="16"/>
      <c r="D2547" s="1"/>
      <c r="E2547" s="1"/>
      <c r="F2547" s="1"/>
      <c r="G2547" s="1"/>
      <c r="H2547" s="11"/>
      <c r="I2547" s="11"/>
      <c r="J2547" s="11"/>
      <c r="K2547" s="2"/>
      <c r="L2547" s="2"/>
      <c r="M2547" s="1"/>
    </row>
    <row r="2548" spans="1:13" x14ac:dyDescent="0.2">
      <c r="A2548" s="1"/>
      <c r="B2548" s="1"/>
      <c r="C2548" s="16"/>
      <c r="D2548" s="1"/>
      <c r="E2548" s="1"/>
      <c r="F2548" s="1"/>
      <c r="G2548" s="1"/>
      <c r="H2548" s="11"/>
      <c r="I2548" s="11"/>
      <c r="J2548" s="11"/>
      <c r="K2548" s="2"/>
      <c r="L2548" s="2"/>
      <c r="M2548" s="1"/>
    </row>
    <row r="2549" spans="1:13" x14ac:dyDescent="0.2">
      <c r="A2549" s="1"/>
      <c r="B2549" s="1"/>
      <c r="C2549" s="16"/>
      <c r="D2549" s="1"/>
      <c r="E2549" s="1"/>
      <c r="F2549" s="1"/>
      <c r="G2549" s="1"/>
      <c r="H2549" s="11"/>
      <c r="I2549" s="11"/>
      <c r="J2549" s="11"/>
      <c r="K2549" s="2"/>
      <c r="L2549" s="2"/>
      <c r="M2549" s="1"/>
    </row>
    <row r="2550" spans="1:13" x14ac:dyDescent="0.2">
      <c r="A2550" s="1"/>
      <c r="B2550" s="1"/>
      <c r="C2550" s="16"/>
      <c r="D2550" s="1"/>
      <c r="E2550" s="1"/>
      <c r="F2550" s="1"/>
      <c r="G2550" s="1"/>
      <c r="H2550" s="11"/>
      <c r="I2550" s="11"/>
      <c r="J2550" s="11"/>
      <c r="K2550" s="2"/>
      <c r="L2550" s="2"/>
      <c r="M2550" s="1"/>
    </row>
    <row r="2551" spans="1:13" x14ac:dyDescent="0.2">
      <c r="A2551" s="1"/>
      <c r="B2551" s="1"/>
      <c r="C2551" s="16"/>
      <c r="D2551" s="1"/>
      <c r="E2551" s="1"/>
      <c r="F2551" s="1"/>
      <c r="G2551" s="1"/>
      <c r="H2551" s="11"/>
      <c r="I2551" s="11"/>
      <c r="J2551" s="11"/>
      <c r="K2551" s="2"/>
      <c r="L2551" s="2"/>
      <c r="M2551" s="1"/>
    </row>
    <row r="2552" spans="1:13" x14ac:dyDescent="0.2">
      <c r="A2552" s="1"/>
      <c r="B2552" s="1"/>
      <c r="C2552" s="16"/>
      <c r="D2552" s="1"/>
      <c r="E2552" s="1"/>
      <c r="F2552" s="1"/>
      <c r="G2552" s="1"/>
      <c r="H2552" s="11"/>
      <c r="I2552" s="11"/>
      <c r="J2552" s="11"/>
      <c r="K2552" s="2"/>
      <c r="L2552" s="2"/>
      <c r="M2552" s="1"/>
    </row>
    <row r="2553" spans="1:13" x14ac:dyDescent="0.2">
      <c r="A2553" s="1"/>
      <c r="B2553" s="1"/>
      <c r="C2553" s="16"/>
      <c r="D2553" s="1"/>
      <c r="E2553" s="1"/>
      <c r="F2553" s="1"/>
      <c r="G2553" s="1"/>
      <c r="H2553" s="11"/>
      <c r="I2553" s="11"/>
      <c r="J2553" s="11"/>
      <c r="K2553" s="2"/>
      <c r="L2553" s="2"/>
      <c r="M2553" s="1"/>
    </row>
    <row r="2554" spans="1:13" x14ac:dyDescent="0.2">
      <c r="A2554" s="1"/>
      <c r="B2554" s="1"/>
      <c r="C2554" s="16"/>
      <c r="D2554" s="1"/>
      <c r="E2554" s="1"/>
      <c r="F2554" s="1"/>
      <c r="G2554" s="1"/>
      <c r="H2554" s="11"/>
      <c r="I2554" s="11"/>
      <c r="J2554" s="11"/>
      <c r="K2554" s="2"/>
      <c r="L2554" s="2"/>
      <c r="M2554" s="1"/>
    </row>
    <row r="2555" spans="1:13" x14ac:dyDescent="0.2">
      <c r="A2555" s="1"/>
      <c r="B2555" s="1"/>
      <c r="C2555" s="16"/>
      <c r="D2555" s="1"/>
      <c r="E2555" s="1"/>
      <c r="F2555" s="1"/>
      <c r="G2555" s="1"/>
      <c r="H2555" s="11"/>
      <c r="I2555" s="11"/>
      <c r="J2555" s="11"/>
      <c r="K2555" s="2"/>
      <c r="L2555" s="2"/>
      <c r="M2555" s="1"/>
    </row>
    <row r="2556" spans="1:13" x14ac:dyDescent="0.2">
      <c r="A2556" s="1"/>
      <c r="B2556" s="1"/>
      <c r="C2556" s="16"/>
      <c r="D2556" s="1"/>
      <c r="E2556" s="1"/>
      <c r="F2556" s="1"/>
      <c r="G2556" s="1"/>
      <c r="H2556" s="11"/>
      <c r="I2556" s="11"/>
      <c r="J2556" s="11"/>
      <c r="K2556" s="2"/>
      <c r="L2556" s="2"/>
      <c r="M2556" s="1"/>
    </row>
    <row r="2557" spans="1:13" x14ac:dyDescent="0.2">
      <c r="A2557" s="1"/>
      <c r="B2557" s="1"/>
      <c r="C2557" s="16"/>
      <c r="D2557" s="1"/>
      <c r="E2557" s="1"/>
      <c r="F2557" s="1"/>
      <c r="G2557" s="1"/>
      <c r="H2557" s="11"/>
      <c r="I2557" s="11"/>
      <c r="J2557" s="11"/>
      <c r="K2557" s="2"/>
      <c r="L2557" s="2"/>
      <c r="M2557" s="1"/>
    </row>
    <row r="2558" spans="1:13" x14ac:dyDescent="0.2">
      <c r="A2558" s="1"/>
      <c r="B2558" s="1"/>
      <c r="C2558" s="16"/>
      <c r="D2558" s="1"/>
      <c r="E2558" s="1"/>
      <c r="F2558" s="1"/>
      <c r="G2558" s="1"/>
      <c r="H2558" s="11"/>
      <c r="I2558" s="11"/>
      <c r="J2558" s="11"/>
      <c r="K2558" s="2"/>
      <c r="L2558" s="2"/>
      <c r="M2558" s="1"/>
    </row>
    <row r="2559" spans="1:13" x14ac:dyDescent="0.2">
      <c r="A2559" s="1"/>
      <c r="B2559" s="1"/>
      <c r="C2559" s="16"/>
      <c r="D2559" s="1"/>
      <c r="E2559" s="1"/>
      <c r="F2559" s="1"/>
      <c r="G2559" s="1"/>
      <c r="H2559" s="11"/>
      <c r="I2559" s="11"/>
      <c r="J2559" s="11"/>
      <c r="K2559" s="2"/>
      <c r="L2559" s="2"/>
      <c r="M2559" s="1"/>
    </row>
    <row r="2560" spans="1:13" x14ac:dyDescent="0.2">
      <c r="A2560" s="1"/>
      <c r="B2560" s="1"/>
      <c r="C2560" s="16"/>
      <c r="D2560" s="1"/>
      <c r="E2560" s="1"/>
      <c r="F2560" s="1"/>
      <c r="G2560" s="1"/>
      <c r="H2560" s="11"/>
      <c r="I2560" s="11"/>
      <c r="J2560" s="11"/>
      <c r="K2560" s="2"/>
      <c r="L2560" s="2"/>
      <c r="M2560" s="1"/>
    </row>
    <row r="2561" spans="1:13" x14ac:dyDescent="0.2">
      <c r="A2561" s="1"/>
      <c r="B2561" s="1"/>
      <c r="C2561" s="16"/>
      <c r="D2561" s="1"/>
      <c r="E2561" s="1"/>
      <c r="F2561" s="1"/>
      <c r="G2561" s="1"/>
      <c r="H2561" s="11"/>
      <c r="I2561" s="11"/>
      <c r="J2561" s="11"/>
      <c r="K2561" s="2"/>
      <c r="L2561" s="2"/>
      <c r="M2561" s="1"/>
    </row>
    <row r="2562" spans="1:13" x14ac:dyDescent="0.2">
      <c r="A2562" s="1"/>
      <c r="B2562" s="1"/>
      <c r="C2562" s="16"/>
      <c r="D2562" s="1"/>
      <c r="E2562" s="1"/>
      <c r="F2562" s="1"/>
      <c r="G2562" s="1"/>
      <c r="H2562" s="11"/>
      <c r="I2562" s="11"/>
      <c r="J2562" s="11"/>
      <c r="K2562" s="2"/>
      <c r="L2562" s="2"/>
      <c r="M2562" s="1"/>
    </row>
    <row r="2563" spans="1:13" x14ac:dyDescent="0.2">
      <c r="A2563" s="1"/>
      <c r="B2563" s="1"/>
      <c r="C2563" s="16"/>
      <c r="D2563" s="1"/>
      <c r="E2563" s="1"/>
      <c r="F2563" s="1"/>
      <c r="G2563" s="1"/>
      <c r="H2563" s="11"/>
      <c r="I2563" s="11"/>
      <c r="J2563" s="11"/>
      <c r="K2563" s="2"/>
      <c r="L2563" s="2"/>
      <c r="M2563" s="1"/>
    </row>
    <row r="2564" spans="1:13" x14ac:dyDescent="0.2">
      <c r="A2564" s="1"/>
      <c r="B2564" s="1"/>
      <c r="C2564" s="16"/>
      <c r="D2564" s="1"/>
      <c r="E2564" s="1"/>
      <c r="F2564" s="1"/>
      <c r="G2564" s="1"/>
      <c r="H2564" s="11"/>
      <c r="I2564" s="11"/>
      <c r="J2564" s="11"/>
      <c r="K2564" s="2"/>
      <c r="L2564" s="2"/>
      <c r="M2564" s="1"/>
    </row>
    <row r="2565" spans="1:13" x14ac:dyDescent="0.2">
      <c r="A2565" s="1"/>
      <c r="B2565" s="1"/>
      <c r="C2565" s="16"/>
      <c r="D2565" s="1"/>
      <c r="E2565" s="1"/>
      <c r="F2565" s="1"/>
      <c r="G2565" s="1"/>
      <c r="H2565" s="11"/>
      <c r="I2565" s="11"/>
      <c r="J2565" s="11"/>
      <c r="K2565" s="2"/>
      <c r="L2565" s="2"/>
      <c r="M2565" s="1"/>
    </row>
    <row r="2566" spans="1:13" x14ac:dyDescent="0.2">
      <c r="A2566" s="1"/>
      <c r="B2566" s="1"/>
      <c r="C2566" s="16"/>
      <c r="D2566" s="1"/>
      <c r="E2566" s="1"/>
      <c r="F2566" s="1"/>
      <c r="G2566" s="1"/>
      <c r="H2566" s="11"/>
      <c r="I2566" s="11"/>
      <c r="J2566" s="11"/>
      <c r="K2566" s="2"/>
      <c r="L2566" s="2"/>
      <c r="M2566" s="1"/>
    </row>
    <row r="2567" spans="1:13" x14ac:dyDescent="0.2">
      <c r="A2567" s="1"/>
      <c r="B2567" s="1"/>
      <c r="C2567" s="16"/>
      <c r="D2567" s="1"/>
      <c r="E2567" s="1"/>
      <c r="F2567" s="1"/>
      <c r="G2567" s="1"/>
      <c r="H2567" s="11"/>
      <c r="I2567" s="11"/>
      <c r="J2567" s="11"/>
      <c r="K2567" s="2"/>
      <c r="L2567" s="2"/>
      <c r="M2567" s="1"/>
    </row>
    <row r="2568" spans="1:13" x14ac:dyDescent="0.2">
      <c r="A2568" s="1"/>
      <c r="B2568" s="1"/>
      <c r="C2568" s="16"/>
      <c r="D2568" s="1"/>
      <c r="E2568" s="1"/>
      <c r="F2568" s="1"/>
      <c r="G2568" s="1"/>
      <c r="H2568" s="11"/>
      <c r="I2568" s="11"/>
      <c r="J2568" s="11"/>
      <c r="K2568" s="2"/>
      <c r="L2568" s="2"/>
      <c r="M2568" s="1"/>
    </row>
    <row r="2569" spans="1:13" x14ac:dyDescent="0.2">
      <c r="A2569" s="1"/>
      <c r="B2569" s="1"/>
      <c r="C2569" s="16"/>
      <c r="D2569" s="1"/>
      <c r="E2569" s="1"/>
      <c r="F2569" s="1"/>
      <c r="G2569" s="1"/>
      <c r="H2569" s="11"/>
      <c r="I2569" s="11"/>
      <c r="J2569" s="11"/>
      <c r="K2569" s="2"/>
      <c r="L2569" s="2"/>
      <c r="M2569" s="1"/>
    </row>
    <row r="2570" spans="1:13" x14ac:dyDescent="0.2">
      <c r="A2570" s="1"/>
      <c r="B2570" s="1"/>
      <c r="C2570" s="16"/>
      <c r="D2570" s="1"/>
      <c r="E2570" s="1"/>
      <c r="F2570" s="1"/>
      <c r="G2570" s="1"/>
      <c r="H2570" s="11"/>
      <c r="I2570" s="11"/>
      <c r="J2570" s="11"/>
      <c r="K2570" s="2"/>
      <c r="L2570" s="2"/>
      <c r="M2570" s="1"/>
    </row>
    <row r="2571" spans="1:13" x14ac:dyDescent="0.2">
      <c r="A2571" s="1"/>
      <c r="B2571" s="1"/>
      <c r="C2571" s="16"/>
      <c r="D2571" s="1"/>
      <c r="E2571" s="1"/>
      <c r="F2571" s="1"/>
      <c r="G2571" s="1"/>
      <c r="H2571" s="11"/>
      <c r="I2571" s="11"/>
      <c r="J2571" s="11"/>
      <c r="K2571" s="2"/>
      <c r="L2571" s="2"/>
      <c r="M2571" s="1"/>
    </row>
    <row r="2572" spans="1:13" x14ac:dyDescent="0.2">
      <c r="A2572" s="1"/>
      <c r="B2572" s="1"/>
      <c r="C2572" s="16"/>
      <c r="D2572" s="1"/>
      <c r="E2572" s="1"/>
      <c r="F2572" s="1"/>
      <c r="G2572" s="1"/>
      <c r="H2572" s="11"/>
      <c r="I2572" s="11"/>
      <c r="J2572" s="11"/>
      <c r="K2572" s="2"/>
      <c r="L2572" s="2"/>
      <c r="M2572" s="1"/>
    </row>
    <row r="2573" spans="1:13" x14ac:dyDescent="0.2">
      <c r="A2573" s="1"/>
      <c r="B2573" s="1"/>
      <c r="C2573" s="16"/>
      <c r="D2573" s="1"/>
      <c r="E2573" s="1"/>
      <c r="F2573" s="1"/>
      <c r="G2573" s="1"/>
      <c r="H2573" s="11"/>
      <c r="I2573" s="11"/>
      <c r="J2573" s="11"/>
      <c r="K2573" s="2"/>
      <c r="L2573" s="2"/>
      <c r="M2573" s="1"/>
    </row>
    <row r="2574" spans="1:13" x14ac:dyDescent="0.2">
      <c r="A2574" s="1"/>
      <c r="B2574" s="1"/>
      <c r="C2574" s="16"/>
      <c r="D2574" s="1"/>
      <c r="E2574" s="1"/>
      <c r="F2574" s="1"/>
      <c r="G2574" s="1"/>
      <c r="H2574" s="11"/>
      <c r="I2574" s="11"/>
      <c r="J2574" s="11"/>
      <c r="K2574" s="2"/>
      <c r="L2574" s="2"/>
      <c r="M2574" s="1"/>
    </row>
    <row r="2575" spans="1:13" x14ac:dyDescent="0.2">
      <c r="A2575" s="1"/>
      <c r="B2575" s="1"/>
      <c r="C2575" s="16"/>
      <c r="D2575" s="1"/>
      <c r="E2575" s="1"/>
      <c r="F2575" s="1"/>
      <c r="G2575" s="1"/>
      <c r="H2575" s="11"/>
      <c r="I2575" s="11"/>
      <c r="J2575" s="11"/>
      <c r="K2575" s="2"/>
      <c r="L2575" s="2"/>
      <c r="M2575" s="1"/>
    </row>
    <row r="2576" spans="1:13" x14ac:dyDescent="0.2">
      <c r="A2576" s="1"/>
      <c r="B2576" s="1"/>
      <c r="C2576" s="16"/>
      <c r="D2576" s="1"/>
      <c r="E2576" s="1"/>
      <c r="F2576" s="1"/>
      <c r="G2576" s="1"/>
      <c r="H2576" s="11"/>
      <c r="I2576" s="11"/>
      <c r="J2576" s="11"/>
      <c r="K2576" s="2"/>
      <c r="L2576" s="2"/>
      <c r="M2576" s="1"/>
    </row>
    <row r="2577" spans="1:13" x14ac:dyDescent="0.2">
      <c r="A2577" s="1"/>
      <c r="B2577" s="1"/>
      <c r="C2577" s="16"/>
      <c r="D2577" s="1"/>
      <c r="E2577" s="1"/>
      <c r="F2577" s="1"/>
      <c r="G2577" s="1"/>
      <c r="H2577" s="11"/>
      <c r="I2577" s="11"/>
      <c r="J2577" s="11"/>
      <c r="K2577" s="2"/>
      <c r="L2577" s="2"/>
      <c r="M2577" s="1"/>
    </row>
    <row r="2578" spans="1:13" x14ac:dyDescent="0.2">
      <c r="A2578" s="1"/>
      <c r="B2578" s="1"/>
      <c r="C2578" s="16"/>
      <c r="D2578" s="1"/>
      <c r="E2578" s="1"/>
      <c r="F2578" s="1"/>
      <c r="G2578" s="1"/>
      <c r="H2578" s="11"/>
      <c r="I2578" s="11"/>
      <c r="J2578" s="11"/>
      <c r="K2578" s="2"/>
      <c r="L2578" s="2"/>
      <c r="M2578" s="1"/>
    </row>
    <row r="2579" spans="1:13" x14ac:dyDescent="0.2">
      <c r="A2579" s="1"/>
      <c r="B2579" s="1"/>
      <c r="C2579" s="16"/>
      <c r="D2579" s="1"/>
      <c r="E2579" s="1"/>
      <c r="F2579" s="1"/>
      <c r="G2579" s="1"/>
      <c r="H2579" s="11"/>
      <c r="I2579" s="11"/>
      <c r="J2579" s="11"/>
      <c r="K2579" s="2"/>
      <c r="L2579" s="2"/>
      <c r="M2579" s="1"/>
    </row>
    <row r="2580" spans="1:13" x14ac:dyDescent="0.2">
      <c r="A2580" s="1"/>
      <c r="B2580" s="1"/>
      <c r="C2580" s="16"/>
      <c r="D2580" s="1"/>
      <c r="E2580" s="1"/>
      <c r="F2580" s="1"/>
      <c r="G2580" s="1"/>
      <c r="H2580" s="11"/>
      <c r="I2580" s="11"/>
      <c r="J2580" s="11"/>
      <c r="K2580" s="2"/>
      <c r="L2580" s="2"/>
      <c r="M2580" s="1"/>
    </row>
    <row r="2581" spans="1:13" x14ac:dyDescent="0.2">
      <c r="A2581" s="1"/>
      <c r="B2581" s="1"/>
      <c r="C2581" s="16"/>
      <c r="D2581" s="1"/>
      <c r="E2581" s="1"/>
      <c r="F2581" s="1"/>
      <c r="G2581" s="1"/>
      <c r="H2581" s="11"/>
      <c r="I2581" s="11"/>
      <c r="J2581" s="11"/>
      <c r="K2581" s="2"/>
      <c r="L2581" s="2"/>
      <c r="M2581" s="1"/>
    </row>
    <row r="2582" spans="1:13" x14ac:dyDescent="0.2">
      <c r="A2582" s="1"/>
      <c r="B2582" s="1"/>
      <c r="C2582" s="16"/>
      <c r="D2582" s="1"/>
      <c r="E2582" s="1"/>
      <c r="F2582" s="1"/>
      <c r="G2582" s="1"/>
      <c r="H2582" s="11"/>
      <c r="I2582" s="11"/>
      <c r="J2582" s="11"/>
      <c r="K2582" s="2"/>
      <c r="L2582" s="2"/>
      <c r="M2582" s="1"/>
    </row>
    <row r="2583" spans="1:13" x14ac:dyDescent="0.2">
      <c r="A2583" s="1"/>
      <c r="B2583" s="1"/>
      <c r="C2583" s="16"/>
      <c r="D2583" s="1"/>
      <c r="E2583" s="1"/>
      <c r="F2583" s="1"/>
      <c r="G2583" s="1"/>
      <c r="H2583" s="11"/>
      <c r="I2583" s="11"/>
      <c r="J2583" s="11"/>
      <c r="K2583" s="2"/>
      <c r="L2583" s="2"/>
      <c r="M2583" s="1"/>
    </row>
    <row r="2584" spans="1:13" x14ac:dyDescent="0.2">
      <c r="A2584" s="1"/>
      <c r="B2584" s="1"/>
      <c r="C2584" s="16"/>
      <c r="D2584" s="1"/>
      <c r="E2584" s="1"/>
      <c r="F2584" s="1"/>
      <c r="G2584" s="1"/>
      <c r="H2584" s="11"/>
      <c r="I2584" s="11"/>
      <c r="J2584" s="11"/>
      <c r="K2584" s="2"/>
      <c r="L2584" s="2"/>
      <c r="M2584" s="1"/>
    </row>
    <row r="2585" spans="1:13" x14ac:dyDescent="0.2">
      <c r="A2585" s="1"/>
      <c r="B2585" s="1"/>
      <c r="C2585" s="16"/>
      <c r="D2585" s="1"/>
      <c r="E2585" s="1"/>
      <c r="F2585" s="1"/>
      <c r="G2585" s="1"/>
      <c r="H2585" s="11"/>
      <c r="I2585" s="11"/>
      <c r="J2585" s="11"/>
      <c r="K2585" s="2"/>
      <c r="L2585" s="2"/>
      <c r="M2585" s="1"/>
    </row>
    <row r="2586" spans="1:13" x14ac:dyDescent="0.2">
      <c r="A2586" s="1"/>
      <c r="B2586" s="1"/>
      <c r="C2586" s="16"/>
      <c r="D2586" s="1"/>
      <c r="E2586" s="1"/>
      <c r="F2586" s="1"/>
      <c r="G2586" s="1"/>
      <c r="H2586" s="11"/>
      <c r="I2586" s="11"/>
      <c r="J2586" s="11"/>
      <c r="K2586" s="2"/>
      <c r="L2586" s="2"/>
      <c r="M2586" s="1"/>
    </row>
    <row r="2587" spans="1:13" x14ac:dyDescent="0.2">
      <c r="A2587" s="1"/>
      <c r="B2587" s="1"/>
      <c r="C2587" s="16"/>
      <c r="D2587" s="1"/>
      <c r="E2587" s="1"/>
      <c r="F2587" s="1"/>
      <c r="G2587" s="1"/>
      <c r="H2587" s="11"/>
      <c r="I2587" s="11"/>
      <c r="J2587" s="11"/>
      <c r="K2587" s="2"/>
      <c r="L2587" s="2"/>
      <c r="M2587" s="1"/>
    </row>
    <row r="2588" spans="1:13" x14ac:dyDescent="0.2">
      <c r="A2588" s="1"/>
      <c r="B2588" s="1"/>
      <c r="C2588" s="16"/>
      <c r="D2588" s="1"/>
      <c r="E2588" s="1"/>
      <c r="F2588" s="1"/>
      <c r="G2588" s="1"/>
      <c r="H2588" s="11"/>
      <c r="I2588" s="11"/>
      <c r="J2588" s="11"/>
      <c r="K2588" s="2"/>
      <c r="L2588" s="2"/>
      <c r="M2588" s="1"/>
    </row>
    <row r="2589" spans="1:13" x14ac:dyDescent="0.2">
      <c r="A2589" s="1"/>
      <c r="B2589" s="1"/>
      <c r="C2589" s="16"/>
      <c r="D2589" s="1"/>
      <c r="E2589" s="1"/>
      <c r="F2589" s="1"/>
      <c r="G2589" s="1"/>
      <c r="H2589" s="11"/>
      <c r="I2589" s="11"/>
      <c r="J2589" s="11"/>
      <c r="K2589" s="2"/>
      <c r="L2589" s="2"/>
      <c r="M2589" s="1"/>
    </row>
    <row r="2590" spans="1:13" x14ac:dyDescent="0.2">
      <c r="A2590" s="1"/>
      <c r="B2590" s="1"/>
      <c r="C2590" s="16"/>
      <c r="D2590" s="1"/>
      <c r="E2590" s="1"/>
      <c r="F2590" s="1"/>
      <c r="G2590" s="1"/>
      <c r="H2590" s="11"/>
      <c r="I2590" s="11"/>
      <c r="J2590" s="11"/>
      <c r="K2590" s="2"/>
      <c r="L2590" s="2"/>
      <c r="M2590" s="1"/>
    </row>
    <row r="2591" spans="1:13" x14ac:dyDescent="0.2">
      <c r="A2591" s="1"/>
      <c r="B2591" s="1"/>
      <c r="C2591" s="16"/>
      <c r="D2591" s="1"/>
      <c r="E2591" s="1"/>
      <c r="F2591" s="1"/>
      <c r="G2591" s="1"/>
      <c r="H2591" s="11"/>
      <c r="I2591" s="11"/>
      <c r="J2591" s="11"/>
      <c r="K2591" s="2"/>
      <c r="L2591" s="2"/>
      <c r="M2591" s="1"/>
    </row>
    <row r="2592" spans="1:13" x14ac:dyDescent="0.2">
      <c r="A2592" s="1"/>
      <c r="B2592" s="1"/>
      <c r="C2592" s="16"/>
      <c r="D2592" s="1"/>
      <c r="E2592" s="1"/>
      <c r="F2592" s="1"/>
      <c r="G2592" s="1"/>
      <c r="H2592" s="11"/>
      <c r="I2592" s="11"/>
      <c r="J2592" s="11"/>
      <c r="K2592" s="2"/>
      <c r="L2592" s="2"/>
      <c r="M2592" s="1"/>
    </row>
    <row r="2593" spans="1:13" x14ac:dyDescent="0.2">
      <c r="A2593" s="1"/>
      <c r="B2593" s="1"/>
      <c r="C2593" s="16"/>
      <c r="D2593" s="1"/>
      <c r="E2593" s="1"/>
      <c r="F2593" s="1"/>
      <c r="G2593" s="1"/>
      <c r="H2593" s="11"/>
      <c r="I2593" s="11"/>
      <c r="J2593" s="11"/>
      <c r="K2593" s="2"/>
      <c r="L2593" s="2"/>
      <c r="M2593" s="1"/>
    </row>
    <row r="2594" spans="1:13" x14ac:dyDescent="0.2">
      <c r="A2594" s="1"/>
      <c r="B2594" s="1"/>
      <c r="C2594" s="16"/>
      <c r="D2594" s="1"/>
      <c r="E2594" s="1"/>
      <c r="F2594" s="1"/>
      <c r="G2594" s="1"/>
      <c r="H2594" s="11"/>
      <c r="I2594" s="11"/>
      <c r="J2594" s="11"/>
      <c r="K2594" s="2"/>
      <c r="L2594" s="2"/>
      <c r="M2594" s="1"/>
    </row>
    <row r="2595" spans="1:13" x14ac:dyDescent="0.2">
      <c r="A2595" s="1"/>
      <c r="B2595" s="1"/>
      <c r="C2595" s="16"/>
      <c r="D2595" s="1"/>
      <c r="E2595" s="1"/>
      <c r="F2595" s="1"/>
      <c r="G2595" s="1"/>
      <c r="H2595" s="11"/>
      <c r="I2595" s="11"/>
      <c r="J2595" s="11"/>
      <c r="K2595" s="2"/>
      <c r="L2595" s="2"/>
      <c r="M2595" s="1"/>
    </row>
    <row r="2596" spans="1:13" x14ac:dyDescent="0.2">
      <c r="A2596" s="1"/>
      <c r="B2596" s="1"/>
      <c r="C2596" s="16"/>
      <c r="D2596" s="1"/>
      <c r="E2596" s="1"/>
      <c r="F2596" s="1"/>
      <c r="G2596" s="1"/>
      <c r="H2596" s="11"/>
      <c r="I2596" s="11"/>
      <c r="J2596" s="11"/>
      <c r="K2596" s="2"/>
      <c r="L2596" s="2"/>
      <c r="M2596" s="1"/>
    </row>
    <row r="2597" spans="1:13" x14ac:dyDescent="0.2">
      <c r="A2597" s="1"/>
      <c r="B2597" s="1"/>
      <c r="C2597" s="16"/>
      <c r="D2597" s="1"/>
      <c r="E2597" s="1"/>
      <c r="F2597" s="1"/>
      <c r="G2597" s="1"/>
      <c r="H2597" s="11"/>
      <c r="I2597" s="11"/>
      <c r="J2597" s="11"/>
      <c r="K2597" s="2"/>
      <c r="L2597" s="2"/>
      <c r="M2597" s="1"/>
    </row>
    <row r="2598" spans="1:13" x14ac:dyDescent="0.2">
      <c r="A2598" s="1"/>
      <c r="B2598" s="1"/>
      <c r="C2598" s="16"/>
      <c r="D2598" s="1"/>
      <c r="E2598" s="1"/>
      <c r="F2598" s="1"/>
      <c r="G2598" s="1"/>
      <c r="H2598" s="11"/>
      <c r="I2598" s="11"/>
      <c r="J2598" s="11"/>
      <c r="K2598" s="2"/>
      <c r="L2598" s="2"/>
      <c r="M2598" s="1"/>
    </row>
    <row r="2599" spans="1:13" x14ac:dyDescent="0.2">
      <c r="A2599" s="1"/>
      <c r="B2599" s="1"/>
      <c r="C2599" s="16"/>
      <c r="D2599" s="1"/>
      <c r="E2599" s="1"/>
      <c r="F2599" s="1"/>
      <c r="G2599" s="1"/>
      <c r="H2599" s="11"/>
      <c r="I2599" s="11"/>
      <c r="J2599" s="11"/>
      <c r="K2599" s="2"/>
      <c r="L2599" s="2"/>
      <c r="M2599" s="1"/>
    </row>
    <row r="2600" spans="1:13" x14ac:dyDescent="0.2">
      <c r="A2600" s="1"/>
      <c r="B2600" s="1"/>
      <c r="C2600" s="16"/>
      <c r="D2600" s="1"/>
      <c r="E2600" s="1"/>
      <c r="F2600" s="1"/>
      <c r="G2600" s="1"/>
      <c r="H2600" s="11"/>
      <c r="I2600" s="11"/>
      <c r="J2600" s="11"/>
      <c r="K2600" s="2"/>
      <c r="L2600" s="2"/>
      <c r="M2600" s="1"/>
    </row>
    <row r="2601" spans="1:13" x14ac:dyDescent="0.2">
      <c r="A2601" s="1"/>
      <c r="B2601" s="1"/>
      <c r="C2601" s="16"/>
      <c r="D2601" s="1"/>
      <c r="E2601" s="1"/>
      <c r="F2601" s="1"/>
      <c r="G2601" s="1"/>
      <c r="H2601" s="11"/>
      <c r="I2601" s="11"/>
      <c r="J2601" s="11"/>
      <c r="K2601" s="2"/>
      <c r="L2601" s="2"/>
      <c r="M2601" s="1"/>
    </row>
    <row r="2602" spans="1:13" x14ac:dyDescent="0.2">
      <c r="A2602" s="1"/>
      <c r="B2602" s="1"/>
      <c r="C2602" s="16"/>
      <c r="D2602" s="1"/>
      <c r="E2602" s="1"/>
      <c r="F2602" s="1"/>
      <c r="G2602" s="1"/>
      <c r="H2602" s="11"/>
      <c r="I2602" s="11"/>
      <c r="J2602" s="11"/>
      <c r="K2602" s="2"/>
      <c r="L2602" s="2"/>
      <c r="M2602" s="1"/>
    </row>
    <row r="2603" spans="1:13" x14ac:dyDescent="0.2">
      <c r="A2603" s="1"/>
      <c r="B2603" s="1"/>
      <c r="C2603" s="16"/>
      <c r="D2603" s="1"/>
      <c r="E2603" s="1"/>
      <c r="F2603" s="1"/>
      <c r="G2603" s="1"/>
      <c r="H2603" s="11"/>
      <c r="I2603" s="11"/>
      <c r="J2603" s="11"/>
      <c r="K2603" s="2"/>
      <c r="L2603" s="2"/>
      <c r="M2603" s="1"/>
    </row>
    <row r="2604" spans="1:13" x14ac:dyDescent="0.2">
      <c r="A2604" s="1"/>
      <c r="B2604" s="1"/>
      <c r="C2604" s="16"/>
      <c r="D2604" s="1"/>
      <c r="E2604" s="1"/>
      <c r="F2604" s="1"/>
      <c r="G2604" s="1"/>
      <c r="H2604" s="11"/>
      <c r="I2604" s="11"/>
      <c r="J2604" s="11"/>
      <c r="K2604" s="2"/>
      <c r="L2604" s="2"/>
      <c r="M2604" s="1"/>
    </row>
    <row r="2605" spans="1:13" x14ac:dyDescent="0.2">
      <c r="A2605" s="1"/>
      <c r="B2605" s="1"/>
      <c r="C2605" s="16"/>
      <c r="D2605" s="1"/>
      <c r="E2605" s="1"/>
      <c r="F2605" s="1"/>
      <c r="G2605" s="1"/>
      <c r="H2605" s="11"/>
      <c r="I2605" s="11"/>
      <c r="J2605" s="11"/>
      <c r="K2605" s="2"/>
      <c r="L2605" s="2"/>
      <c r="M2605" s="1"/>
    </row>
    <row r="2606" spans="1:13" x14ac:dyDescent="0.2">
      <c r="A2606" s="1"/>
      <c r="B2606" s="1"/>
      <c r="C2606" s="16"/>
      <c r="D2606" s="1"/>
      <c r="E2606" s="1"/>
      <c r="F2606" s="1"/>
      <c r="G2606" s="1"/>
      <c r="H2606" s="11"/>
      <c r="I2606" s="11"/>
      <c r="J2606" s="11"/>
      <c r="K2606" s="2"/>
      <c r="L2606" s="2"/>
      <c r="M2606" s="1"/>
    </row>
    <row r="2607" spans="1:13" x14ac:dyDescent="0.2">
      <c r="A2607" s="1"/>
      <c r="B2607" s="1"/>
      <c r="C2607" s="16"/>
      <c r="D2607" s="1"/>
      <c r="E2607" s="1"/>
      <c r="F2607" s="1"/>
      <c r="G2607" s="1"/>
      <c r="H2607" s="11"/>
      <c r="I2607" s="11"/>
      <c r="J2607" s="11"/>
      <c r="K2607" s="2"/>
      <c r="L2607" s="2"/>
      <c r="M2607" s="1"/>
    </row>
    <row r="2608" spans="1:13" x14ac:dyDescent="0.2">
      <c r="A2608" s="1"/>
      <c r="B2608" s="1"/>
      <c r="C2608" s="16"/>
      <c r="D2608" s="1"/>
      <c r="E2608" s="1"/>
      <c r="F2608" s="1"/>
      <c r="G2608" s="1"/>
      <c r="H2608" s="11"/>
      <c r="I2608" s="11"/>
      <c r="J2608" s="11"/>
      <c r="K2608" s="2"/>
      <c r="L2608" s="2"/>
      <c r="M2608" s="1"/>
    </row>
    <row r="2609" spans="1:13" x14ac:dyDescent="0.2">
      <c r="A2609" s="1"/>
      <c r="B2609" s="1"/>
      <c r="C2609" s="16"/>
      <c r="D2609" s="1"/>
      <c r="E2609" s="1"/>
      <c r="F2609" s="1"/>
      <c r="G2609" s="1"/>
      <c r="H2609" s="11"/>
      <c r="I2609" s="11"/>
      <c r="J2609" s="11"/>
      <c r="K2609" s="2"/>
      <c r="L2609" s="2"/>
      <c r="M2609" s="1"/>
    </row>
    <row r="2610" spans="1:13" x14ac:dyDescent="0.2">
      <c r="A2610" s="1"/>
      <c r="B2610" s="1"/>
      <c r="C2610" s="16"/>
      <c r="D2610" s="1"/>
      <c r="E2610" s="1"/>
      <c r="F2610" s="1"/>
      <c r="G2610" s="1"/>
      <c r="H2610" s="11"/>
      <c r="I2610" s="11"/>
      <c r="J2610" s="11"/>
      <c r="K2610" s="2"/>
      <c r="L2610" s="2"/>
      <c r="M2610" s="1"/>
    </row>
    <row r="2611" spans="1:13" x14ac:dyDescent="0.2">
      <c r="A2611" s="1"/>
      <c r="B2611" s="1"/>
      <c r="C2611" s="16"/>
      <c r="D2611" s="1"/>
      <c r="E2611" s="1"/>
      <c r="F2611" s="1"/>
      <c r="G2611" s="1"/>
      <c r="H2611" s="11"/>
      <c r="I2611" s="11"/>
      <c r="J2611" s="11"/>
      <c r="K2611" s="2"/>
      <c r="L2611" s="2"/>
      <c r="M2611" s="1"/>
    </row>
    <row r="2612" spans="1:13" x14ac:dyDescent="0.2">
      <c r="A2612" s="1"/>
      <c r="B2612" s="1"/>
      <c r="C2612" s="16"/>
      <c r="D2612" s="1"/>
      <c r="E2612" s="1"/>
      <c r="F2612" s="1"/>
      <c r="G2612" s="1"/>
      <c r="H2612" s="11"/>
      <c r="I2612" s="11"/>
      <c r="J2612" s="11"/>
      <c r="K2612" s="2"/>
      <c r="L2612" s="2"/>
      <c r="M2612" s="1"/>
    </row>
    <row r="2613" spans="1:13" x14ac:dyDescent="0.2">
      <c r="A2613" s="1"/>
      <c r="B2613" s="1"/>
      <c r="C2613" s="16"/>
      <c r="D2613" s="1"/>
      <c r="E2613" s="1"/>
      <c r="F2613" s="1"/>
      <c r="G2613" s="1"/>
      <c r="H2613" s="11"/>
      <c r="I2613" s="11"/>
      <c r="J2613" s="11"/>
      <c r="K2613" s="2"/>
      <c r="L2613" s="2"/>
      <c r="M2613" s="1"/>
    </row>
    <row r="2614" spans="1:13" x14ac:dyDescent="0.2">
      <c r="A2614" s="1"/>
      <c r="B2614" s="1"/>
      <c r="C2614" s="16"/>
      <c r="D2614" s="1"/>
      <c r="E2614" s="1"/>
      <c r="F2614" s="1"/>
      <c r="G2614" s="1"/>
      <c r="H2614" s="11"/>
      <c r="I2614" s="11"/>
      <c r="J2614" s="11"/>
      <c r="K2614" s="2"/>
      <c r="L2614" s="2"/>
      <c r="M2614" s="1"/>
    </row>
    <row r="2615" spans="1:13" x14ac:dyDescent="0.2">
      <c r="A2615" s="1"/>
      <c r="B2615" s="1"/>
      <c r="C2615" s="16"/>
      <c r="D2615" s="1"/>
      <c r="E2615" s="1"/>
      <c r="F2615" s="1"/>
      <c r="G2615" s="1"/>
      <c r="H2615" s="11"/>
      <c r="I2615" s="11"/>
      <c r="J2615" s="11"/>
      <c r="K2615" s="2"/>
      <c r="L2615" s="2"/>
      <c r="M2615" s="1"/>
    </row>
    <row r="2616" spans="1:13" x14ac:dyDescent="0.2">
      <c r="A2616" s="1"/>
      <c r="B2616" s="1"/>
      <c r="C2616" s="16"/>
      <c r="D2616" s="1"/>
      <c r="E2616" s="1"/>
      <c r="F2616" s="1"/>
      <c r="G2616" s="1"/>
      <c r="H2616" s="11"/>
      <c r="I2616" s="11"/>
      <c r="J2616" s="11"/>
      <c r="K2616" s="2"/>
      <c r="L2616" s="2"/>
      <c r="M2616" s="1"/>
    </row>
    <row r="2617" spans="1:13" x14ac:dyDescent="0.2">
      <c r="A2617" s="1"/>
      <c r="B2617" s="1"/>
      <c r="C2617" s="16"/>
      <c r="D2617" s="1"/>
      <c r="E2617" s="1"/>
      <c r="F2617" s="1"/>
      <c r="G2617" s="1"/>
      <c r="H2617" s="11"/>
      <c r="I2617" s="11"/>
      <c r="J2617" s="11"/>
      <c r="K2617" s="2"/>
      <c r="L2617" s="2"/>
      <c r="M2617" s="1"/>
    </row>
    <row r="2618" spans="1:13" x14ac:dyDescent="0.2">
      <c r="A2618" s="1"/>
      <c r="B2618" s="1"/>
      <c r="C2618" s="16"/>
      <c r="D2618" s="1"/>
      <c r="E2618" s="1"/>
      <c r="F2618" s="1"/>
      <c r="G2618" s="1"/>
      <c r="H2618" s="11"/>
      <c r="I2618" s="11"/>
      <c r="J2618" s="11"/>
      <c r="K2618" s="2"/>
      <c r="L2618" s="2"/>
      <c r="M2618" s="1"/>
    </row>
    <row r="2619" spans="1:13" x14ac:dyDescent="0.2">
      <c r="A2619" s="1"/>
      <c r="B2619" s="1"/>
      <c r="C2619" s="16"/>
      <c r="D2619" s="1"/>
      <c r="E2619" s="1"/>
      <c r="F2619" s="1"/>
      <c r="G2619" s="1"/>
      <c r="H2619" s="11"/>
      <c r="I2619" s="11"/>
      <c r="J2619" s="11"/>
      <c r="K2619" s="2"/>
      <c r="L2619" s="2"/>
      <c r="M2619" s="1"/>
    </row>
    <row r="2620" spans="1:13" x14ac:dyDescent="0.2">
      <c r="A2620" s="1"/>
      <c r="B2620" s="1"/>
      <c r="C2620" s="16"/>
      <c r="D2620" s="1"/>
      <c r="E2620" s="1"/>
      <c r="F2620" s="1"/>
      <c r="G2620" s="1"/>
      <c r="H2620" s="11"/>
      <c r="I2620" s="11"/>
      <c r="J2620" s="11"/>
      <c r="K2620" s="2"/>
      <c r="L2620" s="2"/>
      <c r="M2620" s="1"/>
    </row>
    <row r="2621" spans="1:13" x14ac:dyDescent="0.2">
      <c r="A2621" s="1"/>
      <c r="B2621" s="1"/>
      <c r="C2621" s="16"/>
      <c r="D2621" s="1"/>
      <c r="E2621" s="1"/>
      <c r="F2621" s="1"/>
      <c r="G2621" s="1"/>
      <c r="H2621" s="11"/>
      <c r="I2621" s="11"/>
      <c r="J2621" s="11"/>
      <c r="K2621" s="2"/>
      <c r="L2621" s="2"/>
      <c r="M2621" s="1"/>
    </row>
    <row r="2622" spans="1:13" x14ac:dyDescent="0.2">
      <c r="A2622" s="1"/>
      <c r="B2622" s="1"/>
      <c r="C2622" s="16"/>
      <c r="D2622" s="1"/>
      <c r="E2622" s="1"/>
      <c r="F2622" s="1"/>
      <c r="G2622" s="1"/>
      <c r="H2622" s="11"/>
      <c r="I2622" s="11"/>
      <c r="J2622" s="11"/>
      <c r="K2622" s="2"/>
      <c r="L2622" s="2"/>
      <c r="M2622" s="1"/>
    </row>
    <row r="2623" spans="1:13" x14ac:dyDescent="0.2">
      <c r="A2623" s="1"/>
      <c r="B2623" s="1"/>
      <c r="C2623" s="16"/>
      <c r="D2623" s="1"/>
      <c r="E2623" s="1"/>
      <c r="F2623" s="1"/>
      <c r="G2623" s="1"/>
      <c r="H2623" s="11"/>
      <c r="I2623" s="11"/>
      <c r="J2623" s="11"/>
      <c r="K2623" s="2"/>
      <c r="L2623" s="2"/>
      <c r="M2623" s="1"/>
    </row>
    <row r="2624" spans="1:13" x14ac:dyDescent="0.2">
      <c r="A2624" s="1"/>
      <c r="B2624" s="1"/>
      <c r="C2624" s="16"/>
      <c r="D2624" s="1"/>
      <c r="E2624" s="1"/>
      <c r="F2624" s="1"/>
      <c r="G2624" s="1"/>
      <c r="H2624" s="11"/>
      <c r="I2624" s="11"/>
      <c r="J2624" s="11"/>
      <c r="K2624" s="2"/>
      <c r="L2624" s="2"/>
      <c r="M2624" s="1"/>
    </row>
    <row r="2625" spans="1:13" x14ac:dyDescent="0.2">
      <c r="A2625" s="1"/>
      <c r="B2625" s="1"/>
      <c r="C2625" s="16"/>
      <c r="D2625" s="1"/>
      <c r="E2625" s="1"/>
      <c r="F2625" s="1"/>
      <c r="G2625" s="1"/>
      <c r="H2625" s="11"/>
      <c r="I2625" s="11"/>
      <c r="J2625" s="11"/>
      <c r="K2625" s="2"/>
      <c r="L2625" s="2"/>
      <c r="M2625" s="1"/>
    </row>
    <row r="2626" spans="1:13" x14ac:dyDescent="0.2">
      <c r="A2626" s="1"/>
      <c r="B2626" s="1"/>
      <c r="C2626" s="16"/>
      <c r="D2626" s="1"/>
      <c r="E2626" s="1"/>
      <c r="F2626" s="1"/>
      <c r="G2626" s="1"/>
      <c r="H2626" s="11"/>
      <c r="I2626" s="11"/>
      <c r="J2626" s="11"/>
      <c r="K2626" s="2"/>
      <c r="L2626" s="2"/>
      <c r="M2626" s="1"/>
    </row>
    <row r="2627" spans="1:13" x14ac:dyDescent="0.2">
      <c r="A2627" s="1"/>
      <c r="B2627" s="1"/>
      <c r="C2627" s="16"/>
      <c r="D2627" s="1"/>
      <c r="E2627" s="1"/>
      <c r="F2627" s="1"/>
      <c r="G2627" s="1"/>
      <c r="H2627" s="11"/>
      <c r="I2627" s="11"/>
      <c r="J2627" s="11"/>
      <c r="K2627" s="2"/>
      <c r="L2627" s="2"/>
      <c r="M2627" s="1"/>
    </row>
    <row r="2628" spans="1:13" x14ac:dyDescent="0.2">
      <c r="A2628" s="1"/>
      <c r="B2628" s="1"/>
      <c r="C2628" s="16"/>
      <c r="D2628" s="1"/>
      <c r="E2628" s="1"/>
      <c r="F2628" s="1"/>
      <c r="G2628" s="1"/>
      <c r="H2628" s="11"/>
      <c r="I2628" s="11"/>
      <c r="J2628" s="11"/>
      <c r="K2628" s="2"/>
      <c r="L2628" s="2"/>
      <c r="M2628" s="1"/>
    </row>
    <row r="2629" spans="1:13" x14ac:dyDescent="0.2">
      <c r="A2629" s="1"/>
      <c r="B2629" s="1"/>
      <c r="C2629" s="16"/>
      <c r="D2629" s="1"/>
      <c r="E2629" s="1"/>
      <c r="F2629" s="1"/>
      <c r="G2629" s="1"/>
      <c r="H2629" s="11"/>
      <c r="I2629" s="11"/>
      <c r="J2629" s="11"/>
      <c r="K2629" s="2"/>
      <c r="L2629" s="2"/>
      <c r="M2629" s="1"/>
    </row>
    <row r="2630" spans="1:13" x14ac:dyDescent="0.2">
      <c r="A2630" s="1"/>
      <c r="B2630" s="1"/>
      <c r="C2630" s="16"/>
      <c r="D2630" s="1"/>
      <c r="E2630" s="1"/>
      <c r="F2630" s="1"/>
      <c r="G2630" s="1"/>
      <c r="H2630" s="11"/>
      <c r="I2630" s="11"/>
      <c r="J2630" s="11"/>
      <c r="K2630" s="2"/>
      <c r="L2630" s="2"/>
      <c r="M2630" s="1"/>
    </row>
    <row r="2631" spans="1:13" x14ac:dyDescent="0.2">
      <c r="A2631" s="1"/>
      <c r="B2631" s="1"/>
      <c r="C2631" s="16"/>
      <c r="D2631" s="1"/>
      <c r="E2631" s="1"/>
      <c r="F2631" s="1"/>
      <c r="G2631" s="1"/>
      <c r="H2631" s="11"/>
      <c r="I2631" s="11"/>
      <c r="J2631" s="11"/>
      <c r="K2631" s="2"/>
      <c r="L2631" s="2"/>
      <c r="M2631" s="1"/>
    </row>
    <row r="2632" spans="1:13" x14ac:dyDescent="0.2">
      <c r="A2632" s="1"/>
      <c r="B2632" s="1"/>
      <c r="C2632" s="16"/>
      <c r="D2632" s="1"/>
      <c r="E2632" s="1"/>
      <c r="F2632" s="1"/>
      <c r="G2632" s="1"/>
      <c r="H2632" s="11"/>
      <c r="I2632" s="11"/>
      <c r="J2632" s="11"/>
      <c r="K2632" s="2"/>
      <c r="L2632" s="2"/>
      <c r="M2632" s="1"/>
    </row>
    <row r="2633" spans="1:13" x14ac:dyDescent="0.2">
      <c r="A2633" s="1"/>
      <c r="B2633" s="1"/>
      <c r="C2633" s="16"/>
      <c r="D2633" s="1"/>
      <c r="E2633" s="1"/>
      <c r="F2633" s="1"/>
      <c r="G2633" s="1"/>
      <c r="H2633" s="11"/>
      <c r="I2633" s="11"/>
      <c r="J2633" s="11"/>
      <c r="K2633" s="2"/>
      <c r="L2633" s="2"/>
      <c r="M2633" s="1"/>
    </row>
    <row r="2634" spans="1:13" x14ac:dyDescent="0.2">
      <c r="A2634" s="1"/>
      <c r="B2634" s="1"/>
      <c r="C2634" s="16"/>
      <c r="D2634" s="1"/>
      <c r="E2634" s="1"/>
      <c r="F2634" s="1"/>
      <c r="G2634" s="1"/>
      <c r="H2634" s="11"/>
      <c r="I2634" s="11"/>
      <c r="J2634" s="11"/>
      <c r="K2634" s="2"/>
      <c r="L2634" s="2"/>
      <c r="M2634" s="1"/>
    </row>
    <row r="2635" spans="1:13" x14ac:dyDescent="0.2">
      <c r="A2635" s="1"/>
      <c r="B2635" s="1"/>
      <c r="C2635" s="16"/>
      <c r="D2635" s="1"/>
      <c r="E2635" s="1"/>
      <c r="F2635" s="1"/>
      <c r="G2635" s="1"/>
      <c r="H2635" s="11"/>
      <c r="I2635" s="11"/>
      <c r="J2635" s="11"/>
      <c r="K2635" s="2"/>
      <c r="L2635" s="2"/>
      <c r="M2635" s="1"/>
    </row>
    <row r="2636" spans="1:13" x14ac:dyDescent="0.2">
      <c r="A2636" s="1"/>
      <c r="B2636" s="1"/>
      <c r="C2636" s="16"/>
      <c r="D2636" s="1"/>
      <c r="E2636" s="1"/>
      <c r="F2636" s="1"/>
      <c r="G2636" s="1"/>
      <c r="H2636" s="11"/>
      <c r="I2636" s="11"/>
      <c r="J2636" s="11"/>
      <c r="K2636" s="2"/>
      <c r="L2636" s="2"/>
      <c r="M2636" s="1"/>
    </row>
    <row r="2637" spans="1:13" x14ac:dyDescent="0.2">
      <c r="A2637" s="1"/>
      <c r="B2637" s="1"/>
      <c r="C2637" s="16"/>
      <c r="D2637" s="1"/>
      <c r="E2637" s="1"/>
      <c r="F2637" s="1"/>
      <c r="G2637" s="1"/>
      <c r="H2637" s="11"/>
      <c r="I2637" s="11"/>
      <c r="J2637" s="11"/>
      <c r="K2637" s="2"/>
      <c r="L2637" s="2"/>
      <c r="M2637" s="1"/>
    </row>
    <row r="2638" spans="1:13" x14ac:dyDescent="0.2">
      <c r="A2638" s="1"/>
      <c r="B2638" s="1"/>
      <c r="C2638" s="16"/>
      <c r="D2638" s="1"/>
      <c r="E2638" s="1"/>
      <c r="F2638" s="1"/>
      <c r="G2638" s="1"/>
      <c r="H2638" s="11"/>
      <c r="I2638" s="11"/>
      <c r="J2638" s="11"/>
      <c r="K2638" s="2"/>
      <c r="L2638" s="2"/>
      <c r="M2638" s="1"/>
    </row>
    <row r="2639" spans="1:13" x14ac:dyDescent="0.2">
      <c r="A2639" s="1"/>
      <c r="B2639" s="1"/>
      <c r="C2639" s="16"/>
      <c r="D2639" s="1"/>
      <c r="E2639" s="1"/>
      <c r="F2639" s="1"/>
      <c r="G2639" s="1"/>
      <c r="H2639" s="11"/>
      <c r="I2639" s="11"/>
      <c r="J2639" s="11"/>
      <c r="K2639" s="2"/>
      <c r="L2639" s="2"/>
      <c r="M2639" s="1"/>
    </row>
    <row r="2640" spans="1:13" x14ac:dyDescent="0.2">
      <c r="A2640" s="1"/>
      <c r="B2640" s="1"/>
      <c r="C2640" s="16"/>
      <c r="D2640" s="1"/>
      <c r="E2640" s="1"/>
      <c r="F2640" s="1"/>
      <c r="G2640" s="1"/>
      <c r="H2640" s="11"/>
      <c r="I2640" s="11"/>
      <c r="J2640" s="11"/>
      <c r="K2640" s="2"/>
      <c r="L2640" s="2"/>
      <c r="M2640" s="1"/>
    </row>
    <row r="2641" spans="1:13" x14ac:dyDescent="0.2">
      <c r="A2641" s="1"/>
      <c r="B2641" s="1"/>
      <c r="C2641" s="16"/>
      <c r="D2641" s="1"/>
      <c r="E2641" s="1"/>
      <c r="F2641" s="1"/>
      <c r="G2641" s="1"/>
      <c r="H2641" s="11"/>
      <c r="I2641" s="11"/>
      <c r="J2641" s="11"/>
      <c r="K2641" s="2"/>
      <c r="L2641" s="2"/>
      <c r="M2641" s="1"/>
    </row>
    <row r="2642" spans="1:13" x14ac:dyDescent="0.2">
      <c r="A2642" s="1"/>
      <c r="B2642" s="1"/>
      <c r="C2642" s="16"/>
      <c r="D2642" s="1"/>
      <c r="E2642" s="1"/>
      <c r="F2642" s="1"/>
      <c r="G2642" s="1"/>
      <c r="H2642" s="11"/>
      <c r="I2642" s="11"/>
      <c r="J2642" s="11"/>
      <c r="K2642" s="2"/>
      <c r="L2642" s="2"/>
      <c r="M2642" s="1"/>
    </row>
    <row r="2643" spans="1:13" x14ac:dyDescent="0.2">
      <c r="A2643" s="1"/>
      <c r="B2643" s="1"/>
      <c r="C2643" s="16"/>
      <c r="D2643" s="1"/>
      <c r="E2643" s="1"/>
      <c r="F2643" s="1"/>
      <c r="G2643" s="1"/>
      <c r="H2643" s="11"/>
      <c r="I2643" s="11"/>
      <c r="J2643" s="11"/>
      <c r="K2643" s="2"/>
      <c r="L2643" s="2"/>
      <c r="M2643" s="1"/>
    </row>
    <row r="2644" spans="1:13" x14ac:dyDescent="0.2">
      <c r="A2644" s="1"/>
      <c r="B2644" s="1"/>
      <c r="C2644" s="16"/>
      <c r="D2644" s="1"/>
      <c r="E2644" s="1"/>
      <c r="F2644" s="1"/>
      <c r="G2644" s="1"/>
      <c r="H2644" s="11"/>
      <c r="I2644" s="11"/>
      <c r="J2644" s="11"/>
      <c r="K2644" s="2"/>
      <c r="L2644" s="2"/>
      <c r="M2644" s="1"/>
    </row>
    <row r="2645" spans="1:13" x14ac:dyDescent="0.2">
      <c r="A2645" s="1"/>
      <c r="B2645" s="1"/>
      <c r="C2645" s="16"/>
      <c r="D2645" s="1"/>
      <c r="E2645" s="1"/>
      <c r="F2645" s="1"/>
      <c r="G2645" s="1"/>
      <c r="H2645" s="11"/>
      <c r="I2645" s="11"/>
      <c r="J2645" s="11"/>
      <c r="K2645" s="2"/>
      <c r="L2645" s="2"/>
      <c r="M2645" s="1"/>
    </row>
    <row r="2646" spans="1:13" x14ac:dyDescent="0.2">
      <c r="A2646" s="1"/>
      <c r="B2646" s="1"/>
      <c r="C2646" s="16"/>
      <c r="D2646" s="1"/>
      <c r="E2646" s="1"/>
      <c r="F2646" s="1"/>
      <c r="G2646" s="1"/>
      <c r="H2646" s="11"/>
      <c r="I2646" s="11"/>
      <c r="J2646" s="11"/>
      <c r="K2646" s="2"/>
      <c r="L2646" s="2"/>
      <c r="M2646" s="1"/>
    </row>
    <row r="2647" spans="1:13" x14ac:dyDescent="0.2">
      <c r="A2647" s="1"/>
      <c r="B2647" s="1"/>
      <c r="C2647" s="16"/>
      <c r="D2647" s="1"/>
      <c r="E2647" s="1"/>
      <c r="F2647" s="1"/>
      <c r="G2647" s="1"/>
      <c r="H2647" s="11"/>
      <c r="I2647" s="11"/>
      <c r="J2647" s="11"/>
      <c r="K2647" s="2"/>
      <c r="L2647" s="2"/>
      <c r="M2647" s="1"/>
    </row>
    <row r="2648" spans="1:13" x14ac:dyDescent="0.2">
      <c r="A2648" s="1"/>
      <c r="B2648" s="1"/>
      <c r="C2648" s="16"/>
      <c r="D2648" s="1"/>
      <c r="E2648" s="1"/>
      <c r="F2648" s="1"/>
      <c r="G2648" s="1"/>
      <c r="H2648" s="11"/>
      <c r="I2648" s="11"/>
      <c r="J2648" s="11"/>
      <c r="K2648" s="2"/>
      <c r="L2648" s="2"/>
      <c r="M2648" s="1"/>
    </row>
    <row r="2649" spans="1:13" x14ac:dyDescent="0.2">
      <c r="A2649" s="1"/>
      <c r="B2649" s="1"/>
      <c r="C2649" s="16"/>
      <c r="D2649" s="1"/>
      <c r="E2649" s="1"/>
      <c r="F2649" s="1"/>
      <c r="G2649" s="1"/>
      <c r="H2649" s="11"/>
      <c r="I2649" s="11"/>
      <c r="J2649" s="11"/>
      <c r="K2649" s="2"/>
      <c r="L2649" s="2"/>
      <c r="M2649" s="1"/>
    </row>
    <row r="2650" spans="1:13" x14ac:dyDescent="0.2">
      <c r="A2650" s="1"/>
      <c r="B2650" s="1"/>
      <c r="C2650" s="16"/>
      <c r="D2650" s="1"/>
      <c r="E2650" s="1"/>
      <c r="F2650" s="1"/>
      <c r="G2650" s="1"/>
      <c r="H2650" s="11"/>
      <c r="I2650" s="11"/>
      <c r="J2650" s="11"/>
      <c r="K2650" s="2"/>
      <c r="L2650" s="2"/>
      <c r="M2650" s="1"/>
    </row>
    <row r="2651" spans="1:13" x14ac:dyDescent="0.2">
      <c r="A2651" s="1"/>
      <c r="B2651" s="1"/>
      <c r="C2651" s="16"/>
      <c r="D2651" s="1"/>
      <c r="E2651" s="1"/>
      <c r="F2651" s="1"/>
      <c r="G2651" s="1"/>
      <c r="H2651" s="11"/>
      <c r="I2651" s="11"/>
      <c r="J2651" s="11"/>
      <c r="K2651" s="2"/>
      <c r="L2651" s="2"/>
      <c r="M2651" s="1"/>
    </row>
    <row r="2652" spans="1:13" x14ac:dyDescent="0.2">
      <c r="A2652" s="1"/>
      <c r="B2652" s="1"/>
      <c r="C2652" s="16"/>
      <c r="D2652" s="1"/>
      <c r="E2652" s="1"/>
      <c r="F2652" s="1"/>
      <c r="G2652" s="1"/>
      <c r="H2652" s="11"/>
      <c r="I2652" s="11"/>
      <c r="J2652" s="11"/>
      <c r="K2652" s="2"/>
      <c r="L2652" s="2"/>
      <c r="M2652" s="1"/>
    </row>
    <row r="2653" spans="1:13" x14ac:dyDescent="0.2">
      <c r="A2653" s="1"/>
      <c r="B2653" s="1"/>
      <c r="C2653" s="16"/>
      <c r="D2653" s="1"/>
      <c r="E2653" s="1"/>
      <c r="F2653" s="1"/>
      <c r="G2653" s="1"/>
      <c r="H2653" s="11"/>
      <c r="I2653" s="11"/>
      <c r="J2653" s="11"/>
      <c r="K2653" s="2"/>
      <c r="L2653" s="2"/>
      <c r="M2653" s="1"/>
    </row>
    <row r="2654" spans="1:13" x14ac:dyDescent="0.2">
      <c r="A2654" s="1"/>
      <c r="B2654" s="1"/>
      <c r="C2654" s="16"/>
      <c r="D2654" s="1"/>
      <c r="E2654" s="1"/>
      <c r="F2654" s="1"/>
      <c r="G2654" s="1"/>
      <c r="H2654" s="11"/>
      <c r="I2654" s="11"/>
      <c r="J2654" s="11"/>
      <c r="K2654" s="2"/>
      <c r="L2654" s="2"/>
      <c r="M2654" s="1"/>
    </row>
    <row r="2655" spans="1:13" x14ac:dyDescent="0.2">
      <c r="A2655" s="1"/>
      <c r="B2655" s="1"/>
      <c r="C2655" s="16"/>
      <c r="D2655" s="1"/>
      <c r="E2655" s="1"/>
      <c r="F2655" s="1"/>
      <c r="G2655" s="1"/>
      <c r="H2655" s="11"/>
      <c r="I2655" s="11"/>
      <c r="J2655" s="11"/>
      <c r="K2655" s="2"/>
      <c r="L2655" s="2"/>
      <c r="M2655" s="1"/>
    </row>
    <row r="2656" spans="1:13" x14ac:dyDescent="0.2">
      <c r="A2656" s="1"/>
      <c r="B2656" s="1"/>
      <c r="C2656" s="16"/>
      <c r="D2656" s="1"/>
      <c r="E2656" s="1"/>
      <c r="F2656" s="1"/>
      <c r="G2656" s="1"/>
      <c r="H2656" s="11"/>
      <c r="I2656" s="11"/>
      <c r="J2656" s="11"/>
      <c r="K2656" s="2"/>
      <c r="L2656" s="2"/>
      <c r="M2656" s="1"/>
    </row>
    <row r="2657" spans="1:13" x14ac:dyDescent="0.2">
      <c r="A2657" s="1"/>
      <c r="B2657" s="1"/>
      <c r="C2657" s="16"/>
      <c r="D2657" s="1"/>
      <c r="E2657" s="1"/>
      <c r="F2657" s="1"/>
      <c r="G2657" s="1"/>
      <c r="H2657" s="11"/>
      <c r="I2657" s="11"/>
      <c r="J2657" s="11"/>
      <c r="K2657" s="2"/>
      <c r="L2657" s="2"/>
      <c r="M2657" s="1"/>
    </row>
    <row r="2658" spans="1:13" x14ac:dyDescent="0.2">
      <c r="A2658" s="1"/>
      <c r="B2658" s="1"/>
      <c r="C2658" s="16"/>
      <c r="D2658" s="1"/>
      <c r="E2658" s="1"/>
      <c r="F2658" s="1"/>
      <c r="G2658" s="1"/>
      <c r="H2658" s="11"/>
      <c r="I2658" s="11"/>
      <c r="J2658" s="11"/>
      <c r="K2658" s="2"/>
      <c r="L2658" s="2"/>
      <c r="M2658" s="1"/>
    </row>
    <row r="2659" spans="1:13" x14ac:dyDescent="0.2">
      <c r="A2659" s="1"/>
      <c r="B2659" s="1"/>
      <c r="C2659" s="16"/>
      <c r="D2659" s="1"/>
      <c r="E2659" s="1"/>
      <c r="F2659" s="1"/>
      <c r="G2659" s="1"/>
      <c r="H2659" s="11"/>
      <c r="I2659" s="11"/>
      <c r="J2659" s="11"/>
      <c r="K2659" s="2"/>
      <c r="L2659" s="2"/>
      <c r="M2659" s="1"/>
    </row>
    <row r="2660" spans="1:13" x14ac:dyDescent="0.2">
      <c r="A2660" s="1"/>
      <c r="B2660" s="1"/>
      <c r="C2660" s="16"/>
      <c r="D2660" s="1"/>
      <c r="E2660" s="1"/>
      <c r="F2660" s="1"/>
      <c r="G2660" s="1"/>
      <c r="H2660" s="11"/>
      <c r="I2660" s="11"/>
      <c r="J2660" s="11"/>
      <c r="K2660" s="2"/>
      <c r="L2660" s="2"/>
      <c r="M2660" s="1"/>
    </row>
    <row r="2661" spans="1:13" x14ac:dyDescent="0.2">
      <c r="A2661" s="1"/>
      <c r="B2661" s="1"/>
      <c r="C2661" s="16"/>
      <c r="D2661" s="1"/>
      <c r="E2661" s="1"/>
      <c r="F2661" s="1"/>
      <c r="G2661" s="1"/>
      <c r="H2661" s="11"/>
      <c r="I2661" s="11"/>
      <c r="J2661" s="11"/>
      <c r="K2661" s="2"/>
      <c r="L2661" s="2"/>
      <c r="M2661" s="1"/>
    </row>
    <row r="2662" spans="1:13" x14ac:dyDescent="0.2">
      <c r="A2662" s="1"/>
      <c r="B2662" s="1"/>
      <c r="C2662" s="16"/>
      <c r="D2662" s="1"/>
      <c r="E2662" s="1"/>
      <c r="F2662" s="1"/>
      <c r="G2662" s="1"/>
      <c r="H2662" s="11"/>
      <c r="I2662" s="11"/>
      <c r="J2662" s="11"/>
      <c r="K2662" s="2"/>
      <c r="L2662" s="2"/>
      <c r="M2662" s="1"/>
    </row>
    <row r="2663" spans="1:13" x14ac:dyDescent="0.2">
      <c r="A2663" s="1"/>
      <c r="B2663" s="1"/>
      <c r="C2663" s="16"/>
      <c r="D2663" s="1"/>
      <c r="E2663" s="1"/>
      <c r="F2663" s="1"/>
      <c r="G2663" s="1"/>
      <c r="H2663" s="11"/>
      <c r="I2663" s="11"/>
      <c r="J2663" s="11"/>
      <c r="K2663" s="2"/>
      <c r="L2663" s="2"/>
      <c r="M2663" s="1"/>
    </row>
    <row r="2664" spans="1:13" x14ac:dyDescent="0.2">
      <c r="A2664" s="1"/>
      <c r="B2664" s="1"/>
      <c r="C2664" s="16"/>
      <c r="D2664" s="1"/>
      <c r="E2664" s="1"/>
      <c r="F2664" s="1"/>
      <c r="G2664" s="1"/>
      <c r="H2664" s="11"/>
      <c r="I2664" s="11"/>
      <c r="J2664" s="11"/>
      <c r="K2664" s="2"/>
      <c r="L2664" s="2"/>
      <c r="M2664" s="1"/>
    </row>
    <row r="2665" spans="1:13" x14ac:dyDescent="0.2">
      <c r="A2665" s="1"/>
      <c r="B2665" s="1"/>
      <c r="C2665" s="16"/>
      <c r="D2665" s="1"/>
      <c r="E2665" s="1"/>
      <c r="F2665" s="1"/>
      <c r="G2665" s="1"/>
      <c r="H2665" s="11"/>
      <c r="I2665" s="11"/>
      <c r="J2665" s="11"/>
      <c r="K2665" s="2"/>
      <c r="L2665" s="2"/>
      <c r="M2665" s="1"/>
    </row>
    <row r="2666" spans="1:13" x14ac:dyDescent="0.2">
      <c r="A2666" s="1"/>
      <c r="B2666" s="1"/>
      <c r="C2666" s="16"/>
      <c r="D2666" s="1"/>
      <c r="E2666" s="1"/>
      <c r="F2666" s="1"/>
      <c r="G2666" s="1"/>
      <c r="H2666" s="11"/>
      <c r="I2666" s="11"/>
      <c r="J2666" s="11"/>
      <c r="K2666" s="2"/>
      <c r="L2666" s="2"/>
      <c r="M2666" s="1"/>
    </row>
    <row r="2667" spans="1:13" x14ac:dyDescent="0.2">
      <c r="A2667" s="1"/>
      <c r="B2667" s="1"/>
      <c r="C2667" s="16"/>
      <c r="D2667" s="1"/>
      <c r="E2667" s="1"/>
      <c r="F2667" s="1"/>
      <c r="G2667" s="1"/>
      <c r="H2667" s="11"/>
      <c r="I2667" s="11"/>
      <c r="J2667" s="11"/>
      <c r="K2667" s="2"/>
      <c r="L2667" s="2"/>
      <c r="M2667" s="1"/>
    </row>
    <row r="2668" spans="1:13" x14ac:dyDescent="0.2">
      <c r="A2668" s="1"/>
      <c r="B2668" s="1"/>
      <c r="C2668" s="16"/>
      <c r="D2668" s="1"/>
      <c r="E2668" s="1"/>
      <c r="F2668" s="1"/>
      <c r="G2668" s="1"/>
      <c r="H2668" s="11"/>
      <c r="I2668" s="11"/>
      <c r="J2668" s="11"/>
      <c r="K2668" s="2"/>
      <c r="L2668" s="2"/>
      <c r="M2668" s="1"/>
    </row>
    <row r="2669" spans="1:13" x14ac:dyDescent="0.2">
      <c r="A2669" s="1"/>
      <c r="B2669" s="1"/>
      <c r="C2669" s="16"/>
      <c r="D2669" s="1"/>
      <c r="E2669" s="1"/>
      <c r="F2669" s="1"/>
      <c r="G2669" s="1"/>
      <c r="H2669" s="11"/>
      <c r="I2669" s="11"/>
      <c r="J2669" s="11"/>
      <c r="K2669" s="2"/>
      <c r="L2669" s="2"/>
      <c r="M2669" s="1"/>
    </row>
    <row r="2670" spans="1:13" x14ac:dyDescent="0.2">
      <c r="A2670" s="1"/>
      <c r="B2670" s="1"/>
      <c r="C2670" s="16"/>
      <c r="D2670" s="1"/>
      <c r="E2670" s="1"/>
      <c r="F2670" s="1"/>
      <c r="G2670" s="1"/>
      <c r="H2670" s="11"/>
      <c r="I2670" s="11"/>
      <c r="J2670" s="11"/>
      <c r="K2670" s="2"/>
      <c r="L2670" s="2"/>
      <c r="M2670" s="1"/>
    </row>
    <row r="2671" spans="1:13" x14ac:dyDescent="0.2">
      <c r="A2671" s="1"/>
      <c r="B2671" s="1"/>
      <c r="C2671" s="16"/>
      <c r="D2671" s="1"/>
      <c r="E2671" s="1"/>
      <c r="F2671" s="1"/>
      <c r="G2671" s="1"/>
      <c r="H2671" s="11"/>
      <c r="I2671" s="11"/>
      <c r="J2671" s="11"/>
      <c r="K2671" s="2"/>
      <c r="L2671" s="2"/>
      <c r="M2671" s="1"/>
    </row>
    <row r="2672" spans="1:13" x14ac:dyDescent="0.2">
      <c r="A2672" s="1"/>
      <c r="B2672" s="1"/>
      <c r="C2672" s="16"/>
      <c r="D2672" s="1"/>
      <c r="E2672" s="1"/>
      <c r="F2672" s="1"/>
      <c r="G2672" s="1"/>
      <c r="H2672" s="11"/>
      <c r="I2672" s="11"/>
      <c r="J2672" s="11"/>
      <c r="K2672" s="2"/>
      <c r="L2672" s="2"/>
      <c r="M2672" s="1"/>
    </row>
    <row r="2673" spans="1:13" x14ac:dyDescent="0.2">
      <c r="A2673" s="1"/>
      <c r="B2673" s="1"/>
      <c r="C2673" s="16"/>
      <c r="D2673" s="1"/>
      <c r="E2673" s="1"/>
      <c r="F2673" s="1"/>
      <c r="G2673" s="1"/>
      <c r="H2673" s="11"/>
      <c r="I2673" s="11"/>
      <c r="J2673" s="11"/>
      <c r="K2673" s="2"/>
      <c r="L2673" s="2"/>
      <c r="M2673" s="1"/>
    </row>
    <row r="2674" spans="1:13" x14ac:dyDescent="0.2">
      <c r="A2674" s="1"/>
      <c r="B2674" s="1"/>
      <c r="C2674" s="16"/>
      <c r="D2674" s="1"/>
      <c r="E2674" s="1"/>
      <c r="F2674" s="1"/>
      <c r="G2674" s="1"/>
      <c r="H2674" s="11"/>
      <c r="I2674" s="11"/>
      <c r="J2674" s="11"/>
      <c r="K2674" s="2"/>
      <c r="L2674" s="2"/>
      <c r="M2674" s="1"/>
    </row>
    <row r="2675" spans="1:13" x14ac:dyDescent="0.2">
      <c r="A2675" s="1"/>
      <c r="B2675" s="1"/>
      <c r="C2675" s="16"/>
      <c r="D2675" s="1"/>
      <c r="E2675" s="1"/>
      <c r="F2675" s="1"/>
      <c r="G2675" s="1"/>
      <c r="H2675" s="11"/>
      <c r="I2675" s="11"/>
      <c r="J2675" s="11"/>
      <c r="K2675" s="2"/>
      <c r="L2675" s="2"/>
      <c r="M2675" s="1"/>
    </row>
    <row r="2676" spans="1:13" x14ac:dyDescent="0.2">
      <c r="A2676" s="1"/>
      <c r="B2676" s="1"/>
      <c r="C2676" s="16"/>
      <c r="D2676" s="1"/>
      <c r="E2676" s="1"/>
      <c r="F2676" s="1"/>
      <c r="G2676" s="1"/>
      <c r="H2676" s="11"/>
      <c r="I2676" s="11"/>
      <c r="J2676" s="11"/>
      <c r="K2676" s="2"/>
      <c r="L2676" s="2"/>
      <c r="M2676" s="1"/>
    </row>
    <row r="2677" spans="1:13" x14ac:dyDescent="0.2">
      <c r="A2677" s="1"/>
      <c r="B2677" s="1"/>
      <c r="C2677" s="16"/>
      <c r="D2677" s="1"/>
      <c r="E2677" s="1"/>
      <c r="F2677" s="1"/>
      <c r="G2677" s="1"/>
      <c r="H2677" s="11"/>
      <c r="I2677" s="11"/>
      <c r="J2677" s="11"/>
      <c r="K2677" s="2"/>
      <c r="L2677" s="2"/>
      <c r="M2677" s="1"/>
    </row>
    <row r="2678" spans="1:13" x14ac:dyDescent="0.2">
      <c r="A2678" s="1"/>
      <c r="B2678" s="1"/>
      <c r="C2678" s="16"/>
      <c r="D2678" s="1"/>
      <c r="E2678" s="1"/>
      <c r="F2678" s="1"/>
      <c r="G2678" s="1"/>
      <c r="H2678" s="11"/>
      <c r="I2678" s="11"/>
      <c r="J2678" s="11"/>
      <c r="K2678" s="2"/>
      <c r="L2678" s="2"/>
      <c r="M2678" s="1"/>
    </row>
    <row r="2679" spans="1:13" x14ac:dyDescent="0.2">
      <c r="A2679" s="1"/>
      <c r="B2679" s="1"/>
      <c r="C2679" s="16"/>
      <c r="D2679" s="1"/>
      <c r="E2679" s="1"/>
      <c r="F2679" s="1"/>
      <c r="G2679" s="1"/>
      <c r="H2679" s="11"/>
      <c r="I2679" s="11"/>
      <c r="J2679" s="11"/>
      <c r="K2679" s="2"/>
      <c r="L2679" s="2"/>
      <c r="M2679" s="1"/>
    </row>
    <row r="2680" spans="1:13" x14ac:dyDescent="0.2">
      <c r="A2680" s="1"/>
      <c r="B2680" s="1"/>
      <c r="C2680" s="16"/>
      <c r="D2680" s="1"/>
      <c r="E2680" s="1"/>
      <c r="F2680" s="1"/>
      <c r="G2680" s="1"/>
      <c r="H2680" s="11"/>
      <c r="I2680" s="11"/>
      <c r="J2680" s="11"/>
      <c r="K2680" s="2"/>
      <c r="L2680" s="2"/>
      <c r="M2680" s="1"/>
    </row>
    <row r="2681" spans="1:13" x14ac:dyDescent="0.2">
      <c r="A2681" s="1"/>
      <c r="B2681" s="1"/>
      <c r="C2681" s="16"/>
      <c r="D2681" s="1"/>
      <c r="E2681" s="1"/>
      <c r="F2681" s="1"/>
      <c r="G2681" s="1"/>
      <c r="H2681" s="11"/>
      <c r="I2681" s="11"/>
      <c r="J2681" s="11"/>
      <c r="K2681" s="2"/>
      <c r="L2681" s="2"/>
      <c r="M2681" s="1"/>
    </row>
    <row r="2682" spans="1:13" x14ac:dyDescent="0.2">
      <c r="A2682" s="1"/>
      <c r="B2682" s="1"/>
      <c r="C2682" s="16"/>
      <c r="D2682" s="1"/>
      <c r="E2682" s="1"/>
      <c r="F2682" s="1"/>
      <c r="G2682" s="1"/>
      <c r="H2682" s="11"/>
      <c r="I2682" s="11"/>
      <c r="J2682" s="11"/>
      <c r="K2682" s="2"/>
      <c r="L2682" s="2"/>
      <c r="M2682" s="1"/>
    </row>
    <row r="2683" spans="1:13" x14ac:dyDescent="0.2">
      <c r="A2683" s="1"/>
      <c r="B2683" s="1"/>
      <c r="C2683" s="16"/>
      <c r="D2683" s="1"/>
      <c r="E2683" s="1"/>
      <c r="F2683" s="1"/>
      <c r="G2683" s="1"/>
      <c r="H2683" s="11"/>
      <c r="I2683" s="11"/>
      <c r="J2683" s="11"/>
      <c r="K2683" s="2"/>
      <c r="L2683" s="2"/>
      <c r="M2683" s="1"/>
    </row>
    <row r="2684" spans="1:13" x14ac:dyDescent="0.2">
      <c r="A2684" s="1"/>
      <c r="B2684" s="1"/>
      <c r="C2684" s="16"/>
      <c r="D2684" s="1"/>
      <c r="E2684" s="1"/>
      <c r="F2684" s="1"/>
      <c r="G2684" s="1"/>
      <c r="H2684" s="11"/>
      <c r="I2684" s="11"/>
      <c r="J2684" s="11"/>
      <c r="K2684" s="2"/>
      <c r="L2684" s="2"/>
      <c r="M2684" s="1"/>
    </row>
    <row r="2685" spans="1:13" x14ac:dyDescent="0.2">
      <c r="A2685" s="1"/>
      <c r="B2685" s="1"/>
      <c r="C2685" s="16"/>
      <c r="D2685" s="1"/>
      <c r="E2685" s="1"/>
      <c r="F2685" s="1"/>
      <c r="G2685" s="1"/>
      <c r="H2685" s="11"/>
      <c r="I2685" s="11"/>
      <c r="J2685" s="11"/>
      <c r="K2685" s="2"/>
      <c r="L2685" s="2"/>
      <c r="M2685" s="1"/>
    </row>
    <row r="2686" spans="1:13" x14ac:dyDescent="0.2">
      <c r="A2686" s="1"/>
      <c r="B2686" s="1"/>
      <c r="C2686" s="16"/>
      <c r="D2686" s="1"/>
      <c r="E2686" s="1"/>
      <c r="F2686" s="1"/>
      <c r="G2686" s="1"/>
      <c r="H2686" s="11"/>
      <c r="I2686" s="11"/>
      <c r="J2686" s="11"/>
      <c r="K2686" s="2"/>
      <c r="L2686" s="2"/>
      <c r="M2686" s="1"/>
    </row>
    <row r="2687" spans="1:13" x14ac:dyDescent="0.2">
      <c r="A2687" s="1"/>
      <c r="B2687" s="1"/>
      <c r="C2687" s="16"/>
      <c r="D2687" s="1"/>
      <c r="E2687" s="1"/>
      <c r="F2687" s="1"/>
      <c r="G2687" s="1"/>
      <c r="H2687" s="11"/>
      <c r="I2687" s="11"/>
      <c r="J2687" s="11"/>
      <c r="K2687" s="2"/>
      <c r="L2687" s="2"/>
      <c r="M2687" s="1"/>
    </row>
    <row r="2688" spans="1:13" x14ac:dyDescent="0.2">
      <c r="A2688" s="1"/>
      <c r="B2688" s="1"/>
      <c r="C2688" s="16"/>
      <c r="D2688" s="1"/>
      <c r="E2688" s="1"/>
      <c r="F2688" s="1"/>
      <c r="G2688" s="1"/>
      <c r="H2688" s="11"/>
      <c r="I2688" s="11"/>
      <c r="J2688" s="11"/>
      <c r="K2688" s="2"/>
      <c r="L2688" s="2"/>
      <c r="M2688" s="1"/>
    </row>
    <row r="2689" spans="1:13" x14ac:dyDescent="0.2">
      <c r="A2689" s="1"/>
      <c r="B2689" s="1"/>
      <c r="C2689" s="16"/>
      <c r="D2689" s="1"/>
      <c r="E2689" s="1"/>
      <c r="F2689" s="1"/>
      <c r="G2689" s="1"/>
      <c r="H2689" s="11"/>
      <c r="I2689" s="11"/>
      <c r="J2689" s="11"/>
      <c r="K2689" s="2"/>
      <c r="L2689" s="2"/>
      <c r="M2689" s="1"/>
    </row>
    <row r="2690" spans="1:13" x14ac:dyDescent="0.2">
      <c r="A2690" s="1"/>
      <c r="B2690" s="1"/>
      <c r="C2690" s="16"/>
      <c r="D2690" s="1"/>
      <c r="E2690" s="1"/>
      <c r="F2690" s="1"/>
      <c r="G2690" s="1"/>
      <c r="H2690" s="11"/>
      <c r="I2690" s="11"/>
      <c r="J2690" s="11"/>
      <c r="K2690" s="2"/>
      <c r="L2690" s="2"/>
      <c r="M2690" s="1"/>
    </row>
    <row r="2691" spans="1:13" x14ac:dyDescent="0.2">
      <c r="A2691" s="1"/>
      <c r="B2691" s="1"/>
      <c r="C2691" s="16"/>
      <c r="D2691" s="1"/>
      <c r="E2691" s="1"/>
      <c r="F2691" s="1"/>
      <c r="G2691" s="1"/>
      <c r="H2691" s="11"/>
      <c r="I2691" s="11"/>
      <c r="J2691" s="11"/>
      <c r="K2691" s="2"/>
      <c r="L2691" s="2"/>
      <c r="M2691" s="1"/>
    </row>
    <row r="2692" spans="1:13" x14ac:dyDescent="0.2">
      <c r="A2692" s="1"/>
      <c r="B2692" s="1"/>
      <c r="C2692" s="16"/>
      <c r="D2692" s="1"/>
      <c r="E2692" s="1"/>
      <c r="F2692" s="1"/>
      <c r="G2692" s="1"/>
      <c r="H2692" s="11"/>
      <c r="I2692" s="11"/>
      <c r="J2692" s="11"/>
      <c r="K2692" s="2"/>
      <c r="L2692" s="2"/>
      <c r="M2692" s="1"/>
    </row>
    <row r="2693" spans="1:13" x14ac:dyDescent="0.2">
      <c r="A2693" s="1"/>
      <c r="B2693" s="1"/>
      <c r="C2693" s="16"/>
      <c r="D2693" s="1"/>
      <c r="E2693" s="1"/>
      <c r="F2693" s="1"/>
      <c r="G2693" s="1"/>
      <c r="H2693" s="11"/>
      <c r="I2693" s="11"/>
      <c r="J2693" s="11"/>
      <c r="K2693" s="2"/>
      <c r="L2693" s="2"/>
      <c r="M2693" s="1"/>
    </row>
    <row r="2694" spans="1:13" x14ac:dyDescent="0.2">
      <c r="A2694" s="1"/>
      <c r="B2694" s="1"/>
      <c r="C2694" s="16"/>
      <c r="D2694" s="1"/>
      <c r="E2694" s="1"/>
      <c r="F2694" s="1"/>
      <c r="G2694" s="1"/>
      <c r="H2694" s="11"/>
      <c r="I2694" s="11"/>
      <c r="J2694" s="11"/>
      <c r="K2694" s="2"/>
      <c r="L2694" s="2"/>
      <c r="M2694" s="1"/>
    </row>
    <row r="2695" spans="1:13" x14ac:dyDescent="0.2">
      <c r="A2695" s="1"/>
      <c r="B2695" s="1"/>
      <c r="C2695" s="16"/>
      <c r="D2695" s="1"/>
      <c r="E2695" s="1"/>
      <c r="F2695" s="1"/>
      <c r="G2695" s="1"/>
      <c r="H2695" s="11"/>
      <c r="I2695" s="11"/>
      <c r="J2695" s="11"/>
      <c r="K2695" s="2"/>
      <c r="L2695" s="2"/>
      <c r="M2695" s="1"/>
    </row>
    <row r="2696" spans="1:13" x14ac:dyDescent="0.2">
      <c r="A2696" s="1"/>
      <c r="B2696" s="1"/>
      <c r="C2696" s="16"/>
      <c r="D2696" s="1"/>
      <c r="E2696" s="1"/>
      <c r="F2696" s="1"/>
      <c r="G2696" s="1"/>
      <c r="H2696" s="11"/>
      <c r="I2696" s="11"/>
      <c r="J2696" s="11"/>
      <c r="K2696" s="2"/>
      <c r="L2696" s="2"/>
      <c r="M2696" s="1"/>
    </row>
    <row r="2697" spans="1:13" x14ac:dyDescent="0.2">
      <c r="A2697" s="1"/>
      <c r="B2697" s="1"/>
      <c r="C2697" s="16"/>
      <c r="D2697" s="1"/>
      <c r="E2697" s="1"/>
      <c r="F2697" s="1"/>
      <c r="G2697" s="1"/>
      <c r="H2697" s="11"/>
      <c r="I2697" s="11"/>
      <c r="J2697" s="11"/>
      <c r="K2697" s="2"/>
      <c r="L2697" s="2"/>
      <c r="M2697" s="1"/>
    </row>
    <row r="2698" spans="1:13" x14ac:dyDescent="0.2">
      <c r="A2698" s="1"/>
      <c r="B2698" s="1"/>
      <c r="C2698" s="16"/>
      <c r="D2698" s="1"/>
      <c r="E2698" s="1"/>
      <c r="F2698" s="1"/>
      <c r="G2698" s="1"/>
      <c r="H2698" s="11"/>
      <c r="I2698" s="11"/>
      <c r="J2698" s="11"/>
      <c r="K2698" s="2"/>
      <c r="L2698" s="2"/>
      <c r="M2698" s="1"/>
    </row>
    <row r="2699" spans="1:13" x14ac:dyDescent="0.2">
      <c r="A2699" s="1"/>
      <c r="B2699" s="1"/>
      <c r="C2699" s="16"/>
      <c r="D2699" s="1"/>
      <c r="E2699" s="1"/>
      <c r="F2699" s="1"/>
      <c r="G2699" s="1"/>
      <c r="H2699" s="11"/>
      <c r="I2699" s="11"/>
      <c r="J2699" s="11"/>
      <c r="K2699" s="2"/>
      <c r="L2699" s="2"/>
      <c r="M2699" s="1"/>
    </row>
    <row r="2700" spans="1:13" x14ac:dyDescent="0.2">
      <c r="A2700" s="1"/>
      <c r="B2700" s="1"/>
      <c r="C2700" s="16"/>
      <c r="D2700" s="1"/>
      <c r="E2700" s="1"/>
      <c r="F2700" s="1"/>
      <c r="G2700" s="1"/>
      <c r="H2700" s="11"/>
      <c r="I2700" s="11"/>
      <c r="J2700" s="11"/>
      <c r="K2700" s="2"/>
      <c r="L2700" s="2"/>
      <c r="M2700" s="1"/>
    </row>
    <row r="2701" spans="1:13" x14ac:dyDescent="0.2">
      <c r="A2701" s="1"/>
      <c r="B2701" s="1"/>
      <c r="C2701" s="16"/>
      <c r="D2701" s="1"/>
      <c r="E2701" s="1"/>
      <c r="F2701" s="1"/>
      <c r="G2701" s="1"/>
      <c r="H2701" s="11"/>
      <c r="I2701" s="11"/>
      <c r="J2701" s="11"/>
      <c r="K2701" s="2"/>
      <c r="L2701" s="2"/>
      <c r="M2701" s="1"/>
    </row>
    <row r="2702" spans="1:13" x14ac:dyDescent="0.2">
      <c r="A2702" s="1"/>
      <c r="B2702" s="1"/>
      <c r="C2702" s="16"/>
      <c r="D2702" s="1"/>
      <c r="E2702" s="1"/>
      <c r="F2702" s="1"/>
      <c r="G2702" s="1"/>
      <c r="H2702" s="11"/>
      <c r="I2702" s="11"/>
      <c r="J2702" s="11"/>
      <c r="K2702" s="2"/>
      <c r="L2702" s="2"/>
      <c r="M2702" s="1"/>
    </row>
    <row r="2703" spans="1:13" x14ac:dyDescent="0.2">
      <c r="A2703" s="1"/>
      <c r="B2703" s="1"/>
      <c r="C2703" s="16"/>
      <c r="D2703" s="1"/>
      <c r="E2703" s="1"/>
      <c r="F2703" s="1"/>
      <c r="G2703" s="1"/>
      <c r="H2703" s="11"/>
      <c r="I2703" s="11"/>
      <c r="J2703" s="11"/>
      <c r="K2703" s="2"/>
      <c r="L2703" s="2"/>
      <c r="M2703" s="1"/>
    </row>
    <row r="2704" spans="1:13" x14ac:dyDescent="0.2">
      <c r="A2704" s="1"/>
      <c r="B2704" s="1"/>
      <c r="C2704" s="16"/>
      <c r="D2704" s="1"/>
      <c r="E2704" s="1"/>
      <c r="F2704" s="1"/>
      <c r="G2704" s="1"/>
      <c r="H2704" s="11"/>
      <c r="I2704" s="11"/>
      <c r="J2704" s="11"/>
      <c r="K2704" s="2"/>
      <c r="L2704" s="2"/>
      <c r="M2704" s="1"/>
    </row>
    <row r="2705" spans="1:13" x14ac:dyDescent="0.2">
      <c r="A2705" s="1"/>
      <c r="B2705" s="1"/>
      <c r="C2705" s="16"/>
      <c r="D2705" s="1"/>
      <c r="E2705" s="1"/>
      <c r="F2705" s="1"/>
      <c r="G2705" s="1"/>
      <c r="H2705" s="11"/>
      <c r="I2705" s="11"/>
      <c r="J2705" s="11"/>
      <c r="K2705" s="2"/>
      <c r="L2705" s="2"/>
      <c r="M2705" s="1"/>
    </row>
    <row r="2706" spans="1:13" x14ac:dyDescent="0.2">
      <c r="A2706" s="1"/>
      <c r="B2706" s="1"/>
      <c r="C2706" s="16"/>
      <c r="D2706" s="1"/>
      <c r="E2706" s="1"/>
      <c r="F2706" s="1"/>
      <c r="G2706" s="1"/>
      <c r="H2706" s="11"/>
      <c r="I2706" s="11"/>
      <c r="J2706" s="11"/>
      <c r="K2706" s="2"/>
      <c r="L2706" s="2"/>
      <c r="M2706" s="1"/>
    </row>
    <row r="2707" spans="1:13" x14ac:dyDescent="0.2">
      <c r="A2707" s="1"/>
      <c r="B2707" s="1"/>
      <c r="C2707" s="16"/>
      <c r="D2707" s="1"/>
      <c r="E2707" s="1"/>
      <c r="F2707" s="1"/>
      <c r="G2707" s="1"/>
      <c r="H2707" s="11"/>
      <c r="I2707" s="11"/>
      <c r="J2707" s="11"/>
      <c r="K2707" s="2"/>
      <c r="L2707" s="2"/>
      <c r="M2707" s="1"/>
    </row>
    <row r="2708" spans="1:13" x14ac:dyDescent="0.2">
      <c r="A2708" s="1"/>
      <c r="B2708" s="1"/>
      <c r="C2708" s="16"/>
      <c r="D2708" s="1"/>
      <c r="E2708" s="1"/>
      <c r="F2708" s="1"/>
      <c r="G2708" s="1"/>
      <c r="H2708" s="11"/>
      <c r="I2708" s="11"/>
      <c r="J2708" s="11"/>
      <c r="K2708" s="2"/>
      <c r="L2708" s="2"/>
      <c r="M2708" s="1"/>
    </row>
    <row r="2709" spans="1:13" x14ac:dyDescent="0.2">
      <c r="A2709" s="1"/>
      <c r="B2709" s="1"/>
      <c r="C2709" s="16"/>
      <c r="D2709" s="1"/>
      <c r="E2709" s="1"/>
      <c r="F2709" s="1"/>
      <c r="G2709" s="1"/>
      <c r="H2709" s="11"/>
      <c r="I2709" s="11"/>
      <c r="J2709" s="11"/>
      <c r="K2709" s="2"/>
      <c r="L2709" s="2"/>
      <c r="M2709" s="1"/>
    </row>
    <row r="2710" spans="1:13" x14ac:dyDescent="0.2">
      <c r="A2710" s="1"/>
      <c r="B2710" s="1"/>
      <c r="C2710" s="16"/>
      <c r="D2710" s="1"/>
      <c r="E2710" s="1"/>
      <c r="F2710" s="1"/>
      <c r="G2710" s="1"/>
      <c r="H2710" s="11"/>
      <c r="I2710" s="11"/>
      <c r="J2710" s="11"/>
      <c r="K2710" s="2"/>
      <c r="L2710" s="2"/>
      <c r="M2710" s="1"/>
    </row>
    <row r="2711" spans="1:13" x14ac:dyDescent="0.2">
      <c r="A2711" s="1"/>
      <c r="B2711" s="1"/>
      <c r="C2711" s="16"/>
      <c r="D2711" s="1"/>
      <c r="E2711" s="1"/>
      <c r="F2711" s="1"/>
      <c r="G2711" s="1"/>
      <c r="H2711" s="11"/>
      <c r="I2711" s="11"/>
      <c r="J2711" s="11"/>
      <c r="K2711" s="2"/>
      <c r="L2711" s="2"/>
      <c r="M2711" s="1"/>
    </row>
    <row r="2712" spans="1:13" x14ac:dyDescent="0.2">
      <c r="A2712" s="1"/>
      <c r="B2712" s="1"/>
      <c r="C2712" s="16"/>
      <c r="D2712" s="1"/>
      <c r="E2712" s="1"/>
      <c r="F2712" s="1"/>
      <c r="G2712" s="1"/>
      <c r="H2712" s="11"/>
      <c r="I2712" s="11"/>
      <c r="J2712" s="11"/>
      <c r="K2712" s="2"/>
      <c r="L2712" s="2"/>
      <c r="M2712" s="1"/>
    </row>
    <row r="2713" spans="1:13" x14ac:dyDescent="0.2">
      <c r="A2713" s="1"/>
      <c r="B2713" s="1"/>
      <c r="C2713" s="16"/>
      <c r="D2713" s="1"/>
      <c r="E2713" s="1"/>
      <c r="F2713" s="1"/>
      <c r="G2713" s="1"/>
      <c r="H2713" s="11"/>
      <c r="I2713" s="11"/>
      <c r="J2713" s="11"/>
      <c r="K2713" s="2"/>
      <c r="L2713" s="2"/>
      <c r="M2713" s="1"/>
    </row>
    <row r="2714" spans="1:13" x14ac:dyDescent="0.2">
      <c r="A2714" s="1"/>
      <c r="B2714" s="1"/>
      <c r="C2714" s="16"/>
      <c r="D2714" s="1"/>
      <c r="E2714" s="1"/>
      <c r="F2714" s="1"/>
      <c r="G2714" s="1"/>
      <c r="H2714" s="11"/>
      <c r="I2714" s="11"/>
      <c r="J2714" s="11"/>
      <c r="K2714" s="2"/>
      <c r="L2714" s="2"/>
      <c r="M2714" s="1"/>
    </row>
    <row r="2715" spans="1:13" x14ac:dyDescent="0.2">
      <c r="A2715" s="1"/>
      <c r="B2715" s="1"/>
      <c r="C2715" s="16"/>
      <c r="D2715" s="1"/>
      <c r="E2715" s="1"/>
      <c r="F2715" s="1"/>
      <c r="G2715" s="1"/>
      <c r="H2715" s="11"/>
      <c r="I2715" s="11"/>
      <c r="J2715" s="11"/>
      <c r="K2715" s="2"/>
      <c r="L2715" s="2"/>
      <c r="M2715" s="1"/>
    </row>
    <row r="2716" spans="1:13" x14ac:dyDescent="0.2">
      <c r="A2716" s="1"/>
      <c r="B2716" s="1"/>
      <c r="C2716" s="16"/>
      <c r="D2716" s="1"/>
      <c r="E2716" s="1"/>
      <c r="F2716" s="1"/>
      <c r="G2716" s="1"/>
      <c r="H2716" s="11"/>
      <c r="I2716" s="11"/>
      <c r="J2716" s="11"/>
      <c r="K2716" s="2"/>
      <c r="L2716" s="2"/>
      <c r="M2716" s="1"/>
    </row>
    <row r="2717" spans="1:13" x14ac:dyDescent="0.2">
      <c r="A2717" s="1"/>
      <c r="B2717" s="1"/>
      <c r="C2717" s="16"/>
      <c r="D2717" s="1"/>
      <c r="E2717" s="1"/>
      <c r="F2717" s="1"/>
      <c r="G2717" s="1"/>
      <c r="H2717" s="11"/>
      <c r="I2717" s="11"/>
      <c r="J2717" s="11"/>
      <c r="K2717" s="2"/>
      <c r="L2717" s="2"/>
      <c r="M2717" s="1"/>
    </row>
    <row r="2718" spans="1:13" x14ac:dyDescent="0.2">
      <c r="A2718" s="1"/>
      <c r="B2718" s="1"/>
      <c r="C2718" s="16"/>
      <c r="D2718" s="1"/>
      <c r="E2718" s="1"/>
      <c r="F2718" s="1"/>
      <c r="G2718" s="1"/>
      <c r="H2718" s="11"/>
      <c r="I2718" s="11"/>
      <c r="J2718" s="11"/>
      <c r="K2718" s="2"/>
      <c r="L2718" s="2"/>
      <c r="M2718" s="1"/>
    </row>
    <row r="2719" spans="1:13" x14ac:dyDescent="0.2">
      <c r="A2719" s="1"/>
      <c r="B2719" s="1"/>
      <c r="C2719" s="16"/>
      <c r="D2719" s="1"/>
      <c r="E2719" s="1"/>
      <c r="F2719" s="1"/>
      <c r="G2719" s="1"/>
      <c r="H2719" s="11"/>
      <c r="I2719" s="11"/>
      <c r="J2719" s="11"/>
      <c r="K2719" s="2"/>
      <c r="L2719" s="2"/>
      <c r="M2719" s="1"/>
    </row>
    <row r="2720" spans="1:13" x14ac:dyDescent="0.2">
      <c r="A2720" s="1"/>
      <c r="B2720" s="1"/>
      <c r="C2720" s="16"/>
      <c r="D2720" s="1"/>
      <c r="E2720" s="1"/>
      <c r="F2720" s="1"/>
      <c r="G2720" s="1"/>
      <c r="H2720" s="11"/>
      <c r="I2720" s="11"/>
      <c r="J2720" s="11"/>
      <c r="K2720" s="2"/>
      <c r="L2720" s="2"/>
      <c r="M2720" s="1"/>
    </row>
    <row r="2721" spans="1:13" x14ac:dyDescent="0.2">
      <c r="A2721" s="1"/>
      <c r="B2721" s="1"/>
      <c r="C2721" s="16"/>
      <c r="D2721" s="1"/>
      <c r="E2721" s="1"/>
      <c r="F2721" s="1"/>
      <c r="G2721" s="1"/>
      <c r="H2721" s="11"/>
      <c r="I2721" s="11"/>
      <c r="J2721" s="11"/>
      <c r="K2721" s="2"/>
      <c r="L2721" s="2"/>
      <c r="M2721" s="1"/>
    </row>
    <row r="2722" spans="1:13" x14ac:dyDescent="0.2">
      <c r="A2722" s="1"/>
      <c r="B2722" s="1"/>
      <c r="C2722" s="16"/>
      <c r="D2722" s="1"/>
      <c r="E2722" s="1"/>
      <c r="F2722" s="1"/>
      <c r="G2722" s="1"/>
      <c r="H2722" s="11"/>
      <c r="I2722" s="11"/>
      <c r="J2722" s="11"/>
      <c r="K2722" s="2"/>
      <c r="L2722" s="2"/>
      <c r="M2722" s="1"/>
    </row>
    <row r="2723" spans="1:13" x14ac:dyDescent="0.2">
      <c r="A2723" s="1"/>
      <c r="B2723" s="1"/>
      <c r="C2723" s="16"/>
      <c r="D2723" s="1"/>
      <c r="E2723" s="1"/>
      <c r="F2723" s="1"/>
      <c r="G2723" s="1"/>
      <c r="H2723" s="11"/>
      <c r="I2723" s="11"/>
      <c r="J2723" s="11"/>
      <c r="K2723" s="2"/>
      <c r="L2723" s="2"/>
      <c r="M2723" s="1"/>
    </row>
    <row r="2724" spans="1:13" x14ac:dyDescent="0.2">
      <c r="A2724" s="1"/>
      <c r="B2724" s="1"/>
      <c r="C2724" s="16"/>
      <c r="D2724" s="1"/>
      <c r="E2724" s="1"/>
      <c r="F2724" s="1"/>
      <c r="G2724" s="1"/>
      <c r="H2724" s="11"/>
      <c r="I2724" s="11"/>
      <c r="J2724" s="11"/>
      <c r="K2724" s="2"/>
      <c r="L2724" s="2"/>
      <c r="M2724" s="1"/>
    </row>
    <row r="2725" spans="1:13" x14ac:dyDescent="0.2">
      <c r="A2725" s="1"/>
      <c r="B2725" s="1"/>
      <c r="C2725" s="16"/>
      <c r="D2725" s="1"/>
      <c r="E2725" s="1"/>
      <c r="F2725" s="1"/>
      <c r="G2725" s="1"/>
      <c r="H2725" s="11"/>
      <c r="I2725" s="11"/>
      <c r="J2725" s="11"/>
      <c r="K2725" s="2"/>
      <c r="L2725" s="2"/>
      <c r="M2725" s="1"/>
    </row>
    <row r="2726" spans="1:13" x14ac:dyDescent="0.2">
      <c r="A2726" s="1"/>
      <c r="B2726" s="1"/>
      <c r="C2726" s="16"/>
      <c r="D2726" s="1"/>
      <c r="E2726" s="1"/>
      <c r="F2726" s="1"/>
      <c r="G2726" s="1"/>
      <c r="H2726" s="11"/>
      <c r="I2726" s="11"/>
      <c r="J2726" s="11"/>
      <c r="K2726" s="2"/>
      <c r="L2726" s="2"/>
      <c r="M2726" s="1"/>
    </row>
    <row r="2727" spans="1:13" x14ac:dyDescent="0.2">
      <c r="A2727" s="1"/>
      <c r="B2727" s="1"/>
      <c r="C2727" s="16"/>
      <c r="D2727" s="1"/>
      <c r="E2727" s="1"/>
      <c r="F2727" s="1"/>
      <c r="G2727" s="1"/>
      <c r="H2727" s="11"/>
      <c r="I2727" s="11"/>
      <c r="J2727" s="11"/>
      <c r="K2727" s="2"/>
      <c r="L2727" s="2"/>
      <c r="M2727" s="1"/>
    </row>
    <row r="2728" spans="1:13" x14ac:dyDescent="0.2">
      <c r="A2728" s="1"/>
      <c r="B2728" s="1"/>
      <c r="C2728" s="16"/>
      <c r="D2728" s="1"/>
      <c r="E2728" s="1"/>
      <c r="F2728" s="1"/>
      <c r="G2728" s="1"/>
      <c r="H2728" s="11"/>
      <c r="I2728" s="11"/>
      <c r="J2728" s="11"/>
      <c r="K2728" s="2"/>
      <c r="L2728" s="2"/>
      <c r="M2728" s="1"/>
    </row>
    <row r="2729" spans="1:13" x14ac:dyDescent="0.2">
      <c r="A2729" s="1"/>
      <c r="B2729" s="1"/>
      <c r="C2729" s="16"/>
      <c r="D2729" s="1"/>
      <c r="E2729" s="1"/>
      <c r="F2729" s="1"/>
      <c r="G2729" s="1"/>
      <c r="H2729" s="11"/>
      <c r="I2729" s="11"/>
      <c r="J2729" s="11"/>
      <c r="K2729" s="2"/>
      <c r="L2729" s="2"/>
      <c r="M2729" s="1"/>
    </row>
    <row r="2730" spans="1:13" x14ac:dyDescent="0.2">
      <c r="A2730" s="1"/>
      <c r="B2730" s="1"/>
      <c r="C2730" s="16"/>
      <c r="D2730" s="1"/>
      <c r="E2730" s="1"/>
      <c r="F2730" s="1"/>
      <c r="G2730" s="1"/>
      <c r="H2730" s="11"/>
      <c r="I2730" s="11"/>
      <c r="J2730" s="11"/>
      <c r="K2730" s="2"/>
      <c r="L2730" s="2"/>
      <c r="M2730" s="1"/>
    </row>
    <row r="2731" spans="1:13" x14ac:dyDescent="0.2">
      <c r="A2731" s="1"/>
      <c r="B2731" s="1"/>
      <c r="C2731" s="16"/>
      <c r="D2731" s="1"/>
      <c r="E2731" s="1"/>
      <c r="F2731" s="1"/>
      <c r="G2731" s="1"/>
      <c r="H2731" s="11"/>
      <c r="I2731" s="11"/>
      <c r="J2731" s="11"/>
      <c r="K2731" s="2"/>
      <c r="L2731" s="2"/>
      <c r="M2731" s="1"/>
    </row>
    <row r="2732" spans="1:13" x14ac:dyDescent="0.2">
      <c r="A2732" s="1"/>
      <c r="B2732" s="1"/>
      <c r="C2732" s="16"/>
      <c r="D2732" s="1"/>
      <c r="E2732" s="1"/>
      <c r="F2732" s="1"/>
      <c r="G2732" s="1"/>
      <c r="H2732" s="11"/>
      <c r="I2732" s="11"/>
      <c r="J2732" s="11"/>
      <c r="K2732" s="2"/>
      <c r="L2732" s="2"/>
      <c r="M2732" s="1"/>
    </row>
    <row r="2733" spans="1:13" x14ac:dyDescent="0.2">
      <c r="A2733" s="1"/>
      <c r="B2733" s="1"/>
      <c r="C2733" s="16"/>
      <c r="D2733" s="1"/>
      <c r="E2733" s="1"/>
      <c r="F2733" s="1"/>
      <c r="G2733" s="1"/>
      <c r="H2733" s="11"/>
      <c r="I2733" s="11"/>
      <c r="J2733" s="11"/>
      <c r="K2733" s="2"/>
      <c r="L2733" s="2"/>
      <c r="M2733" s="1"/>
    </row>
    <row r="2734" spans="1:13" x14ac:dyDescent="0.2">
      <c r="A2734" s="1"/>
      <c r="B2734" s="1"/>
      <c r="C2734" s="16"/>
      <c r="D2734" s="1"/>
      <c r="E2734" s="1"/>
      <c r="F2734" s="1"/>
      <c r="G2734" s="1"/>
      <c r="H2734" s="11"/>
      <c r="I2734" s="11"/>
      <c r="J2734" s="11"/>
      <c r="K2734" s="2"/>
      <c r="L2734" s="2"/>
      <c r="M2734" s="1"/>
    </row>
    <row r="2735" spans="1:13" x14ac:dyDescent="0.2">
      <c r="A2735" s="1"/>
      <c r="B2735" s="1"/>
      <c r="C2735" s="16"/>
      <c r="D2735" s="1"/>
      <c r="E2735" s="1"/>
      <c r="F2735" s="1"/>
      <c r="G2735" s="1"/>
      <c r="H2735" s="11"/>
      <c r="I2735" s="11"/>
      <c r="J2735" s="11"/>
      <c r="K2735" s="2"/>
      <c r="L2735" s="2"/>
      <c r="M2735" s="1"/>
    </row>
    <row r="2736" spans="1:13" x14ac:dyDescent="0.2">
      <c r="A2736" s="1"/>
      <c r="B2736" s="1"/>
      <c r="C2736" s="16"/>
      <c r="D2736" s="1"/>
      <c r="E2736" s="1"/>
      <c r="F2736" s="1"/>
      <c r="G2736" s="1"/>
      <c r="H2736" s="11"/>
      <c r="I2736" s="11"/>
      <c r="J2736" s="11"/>
      <c r="K2736" s="2"/>
      <c r="L2736" s="2"/>
      <c r="M2736" s="1"/>
    </row>
    <row r="2737" spans="1:13" x14ac:dyDescent="0.2">
      <c r="A2737" s="1"/>
      <c r="B2737" s="1"/>
      <c r="C2737" s="16"/>
      <c r="D2737" s="1"/>
      <c r="E2737" s="1"/>
      <c r="F2737" s="1"/>
      <c r="G2737" s="1"/>
      <c r="H2737" s="11"/>
      <c r="I2737" s="11"/>
      <c r="J2737" s="11"/>
      <c r="K2737" s="2"/>
      <c r="L2737" s="2"/>
      <c r="M2737" s="1"/>
    </row>
    <row r="2738" spans="1:13" x14ac:dyDescent="0.2">
      <c r="A2738" s="1"/>
      <c r="B2738" s="1"/>
      <c r="C2738" s="16"/>
      <c r="D2738" s="1"/>
      <c r="E2738" s="1"/>
      <c r="F2738" s="1"/>
      <c r="G2738" s="1"/>
      <c r="H2738" s="11"/>
      <c r="I2738" s="11"/>
      <c r="J2738" s="11"/>
      <c r="K2738" s="2"/>
      <c r="L2738" s="2"/>
      <c r="M2738" s="1"/>
    </row>
    <row r="2739" spans="1:13" x14ac:dyDescent="0.2">
      <c r="A2739" s="1"/>
      <c r="B2739" s="1"/>
      <c r="C2739" s="16"/>
      <c r="D2739" s="1"/>
      <c r="E2739" s="1"/>
      <c r="F2739" s="1"/>
      <c r="G2739" s="1"/>
      <c r="H2739" s="11"/>
      <c r="I2739" s="11"/>
      <c r="J2739" s="11"/>
      <c r="K2739" s="2"/>
      <c r="L2739" s="2"/>
      <c r="M2739" s="1"/>
    </row>
    <row r="2740" spans="1:13" x14ac:dyDescent="0.2">
      <c r="A2740" s="1"/>
      <c r="B2740" s="1"/>
      <c r="C2740" s="16"/>
      <c r="D2740" s="1"/>
      <c r="E2740" s="1"/>
      <c r="F2740" s="1"/>
      <c r="G2740" s="1"/>
      <c r="H2740" s="11"/>
      <c r="I2740" s="11"/>
      <c r="J2740" s="11"/>
      <c r="K2740" s="2"/>
      <c r="L2740" s="2"/>
      <c r="M2740" s="1"/>
    </row>
    <row r="2741" spans="1:13" x14ac:dyDescent="0.2">
      <c r="A2741" s="1"/>
      <c r="B2741" s="1"/>
      <c r="C2741" s="16"/>
      <c r="D2741" s="1"/>
      <c r="E2741" s="1"/>
      <c r="F2741" s="1"/>
      <c r="G2741" s="1"/>
      <c r="H2741" s="11"/>
      <c r="I2741" s="11"/>
      <c r="J2741" s="11"/>
      <c r="K2741" s="2"/>
      <c r="L2741" s="2"/>
      <c r="M2741" s="1"/>
    </row>
    <row r="2742" spans="1:13" x14ac:dyDescent="0.2">
      <c r="A2742" s="1"/>
      <c r="B2742" s="1"/>
      <c r="C2742" s="16"/>
      <c r="D2742" s="1"/>
      <c r="E2742" s="1"/>
      <c r="F2742" s="1"/>
      <c r="G2742" s="1"/>
      <c r="H2742" s="11"/>
      <c r="I2742" s="11"/>
      <c r="J2742" s="11"/>
      <c r="K2742" s="2"/>
      <c r="L2742" s="2"/>
      <c r="M2742" s="1"/>
    </row>
    <row r="2743" spans="1:13" x14ac:dyDescent="0.2">
      <c r="A2743" s="1"/>
      <c r="B2743" s="1"/>
      <c r="C2743" s="16"/>
      <c r="D2743" s="1"/>
      <c r="E2743" s="1"/>
      <c r="F2743" s="1"/>
      <c r="G2743" s="1"/>
      <c r="H2743" s="11"/>
      <c r="I2743" s="11"/>
      <c r="J2743" s="11"/>
      <c r="K2743" s="2"/>
      <c r="L2743" s="2"/>
      <c r="M2743" s="1"/>
    </row>
    <row r="2744" spans="1:13" x14ac:dyDescent="0.2">
      <c r="A2744" s="1"/>
      <c r="B2744" s="1"/>
      <c r="C2744" s="16"/>
      <c r="D2744" s="1"/>
      <c r="E2744" s="1"/>
      <c r="F2744" s="1"/>
      <c r="G2744" s="1"/>
      <c r="H2744" s="11"/>
      <c r="I2744" s="11"/>
      <c r="J2744" s="11"/>
      <c r="K2744" s="2"/>
      <c r="L2744" s="2"/>
      <c r="M2744" s="1"/>
    </row>
    <row r="2745" spans="1:13" x14ac:dyDescent="0.2">
      <c r="A2745" s="1"/>
      <c r="B2745" s="1"/>
      <c r="C2745" s="16"/>
      <c r="D2745" s="1"/>
      <c r="E2745" s="1"/>
      <c r="F2745" s="1"/>
      <c r="G2745" s="1"/>
      <c r="H2745" s="11"/>
      <c r="I2745" s="11"/>
      <c r="J2745" s="11"/>
      <c r="K2745" s="2"/>
      <c r="L2745" s="2"/>
      <c r="M2745" s="1"/>
    </row>
    <row r="2746" spans="1:13" x14ac:dyDescent="0.2">
      <c r="A2746" s="1"/>
      <c r="B2746" s="1"/>
      <c r="C2746" s="16"/>
      <c r="D2746" s="1"/>
      <c r="E2746" s="1"/>
      <c r="F2746" s="1"/>
      <c r="G2746" s="1"/>
      <c r="H2746" s="11"/>
      <c r="I2746" s="11"/>
      <c r="J2746" s="11"/>
      <c r="K2746" s="2"/>
      <c r="L2746" s="2"/>
      <c r="M2746" s="1"/>
    </row>
    <row r="2747" spans="1:13" x14ac:dyDescent="0.2">
      <c r="A2747" s="1"/>
      <c r="B2747" s="1"/>
      <c r="C2747" s="16"/>
      <c r="D2747" s="1"/>
      <c r="E2747" s="1"/>
      <c r="F2747" s="1"/>
      <c r="G2747" s="1"/>
      <c r="H2747" s="11"/>
      <c r="I2747" s="11"/>
      <c r="J2747" s="11"/>
      <c r="K2747" s="2"/>
      <c r="L2747" s="2"/>
      <c r="M2747" s="1"/>
    </row>
    <row r="2748" spans="1:13" x14ac:dyDescent="0.2">
      <c r="A2748" s="1"/>
      <c r="B2748" s="1"/>
      <c r="C2748" s="16"/>
      <c r="D2748" s="1"/>
      <c r="E2748" s="1"/>
      <c r="F2748" s="1"/>
      <c r="G2748" s="1"/>
      <c r="H2748" s="11"/>
      <c r="I2748" s="11"/>
      <c r="J2748" s="11"/>
      <c r="K2748" s="2"/>
      <c r="L2748" s="2"/>
      <c r="M2748" s="1"/>
    </row>
    <row r="2749" spans="1:13" x14ac:dyDescent="0.2">
      <c r="A2749" s="1"/>
      <c r="B2749" s="1"/>
      <c r="C2749" s="16"/>
      <c r="D2749" s="1"/>
      <c r="E2749" s="1"/>
      <c r="F2749" s="1"/>
      <c r="G2749" s="1"/>
      <c r="H2749" s="11"/>
      <c r="I2749" s="11"/>
      <c r="J2749" s="11"/>
      <c r="K2749" s="2"/>
      <c r="L2749" s="2"/>
      <c r="M2749" s="1"/>
    </row>
    <row r="2750" spans="1:13" x14ac:dyDescent="0.2">
      <c r="A2750" s="1"/>
      <c r="B2750" s="1"/>
      <c r="C2750" s="16"/>
      <c r="D2750" s="1"/>
      <c r="E2750" s="1"/>
      <c r="F2750" s="1"/>
      <c r="G2750" s="1"/>
      <c r="H2750" s="11"/>
      <c r="I2750" s="11"/>
      <c r="J2750" s="11"/>
      <c r="K2750" s="2"/>
      <c r="L2750" s="2"/>
      <c r="M2750" s="1"/>
    </row>
    <row r="2751" spans="1:13" x14ac:dyDescent="0.2">
      <c r="A2751" s="1"/>
      <c r="B2751" s="1"/>
      <c r="C2751" s="16"/>
      <c r="D2751" s="1"/>
      <c r="E2751" s="1"/>
      <c r="F2751" s="1"/>
      <c r="G2751" s="1"/>
      <c r="H2751" s="11"/>
      <c r="I2751" s="11"/>
      <c r="J2751" s="11"/>
      <c r="K2751" s="2"/>
      <c r="L2751" s="2"/>
      <c r="M2751" s="1"/>
    </row>
    <row r="2752" spans="1:13" x14ac:dyDescent="0.2">
      <c r="A2752" s="1"/>
      <c r="B2752" s="1"/>
      <c r="C2752" s="16"/>
      <c r="D2752" s="1"/>
      <c r="E2752" s="1"/>
      <c r="F2752" s="1"/>
      <c r="G2752" s="1"/>
      <c r="H2752" s="11"/>
      <c r="I2752" s="11"/>
      <c r="J2752" s="11"/>
      <c r="K2752" s="2"/>
      <c r="L2752" s="2"/>
      <c r="M2752" s="1"/>
    </row>
    <row r="2753" spans="1:13" x14ac:dyDescent="0.2">
      <c r="A2753" s="1"/>
      <c r="B2753" s="1"/>
      <c r="C2753" s="16"/>
      <c r="D2753" s="1"/>
      <c r="E2753" s="1"/>
      <c r="F2753" s="1"/>
      <c r="G2753" s="1"/>
      <c r="H2753" s="11"/>
      <c r="I2753" s="11"/>
      <c r="J2753" s="11"/>
      <c r="K2753" s="2"/>
      <c r="L2753" s="2"/>
      <c r="M2753" s="1"/>
    </row>
    <row r="2754" spans="1:13" x14ac:dyDescent="0.2">
      <c r="A2754" s="1"/>
      <c r="B2754" s="1"/>
      <c r="C2754" s="16"/>
      <c r="D2754" s="1"/>
      <c r="E2754" s="1"/>
      <c r="F2754" s="1"/>
      <c r="G2754" s="1"/>
      <c r="H2754" s="11"/>
      <c r="I2754" s="11"/>
      <c r="J2754" s="11"/>
      <c r="K2754" s="2"/>
      <c r="L2754" s="2"/>
      <c r="M2754" s="1"/>
    </row>
    <row r="2755" spans="1:13" x14ac:dyDescent="0.2">
      <c r="A2755" s="1"/>
      <c r="B2755" s="1"/>
      <c r="C2755" s="16"/>
      <c r="D2755" s="1"/>
      <c r="E2755" s="1"/>
      <c r="F2755" s="1"/>
      <c r="G2755" s="1"/>
      <c r="H2755" s="11"/>
      <c r="I2755" s="11"/>
      <c r="J2755" s="11"/>
      <c r="K2755" s="2"/>
      <c r="L2755" s="2"/>
      <c r="M2755" s="1"/>
    </row>
    <row r="2756" spans="1:13" x14ac:dyDescent="0.2">
      <c r="A2756" s="1"/>
      <c r="B2756" s="1"/>
      <c r="C2756" s="16"/>
      <c r="D2756" s="1"/>
      <c r="E2756" s="1"/>
      <c r="F2756" s="1"/>
      <c r="G2756" s="1"/>
      <c r="H2756" s="11"/>
      <c r="I2756" s="11"/>
      <c r="J2756" s="11"/>
      <c r="K2756" s="2"/>
      <c r="L2756" s="2"/>
      <c r="M2756" s="1"/>
    </row>
    <row r="2757" spans="1:13" x14ac:dyDescent="0.2">
      <c r="A2757" s="1"/>
      <c r="B2757" s="1"/>
      <c r="C2757" s="16"/>
      <c r="D2757" s="1"/>
      <c r="E2757" s="1"/>
      <c r="F2757" s="1"/>
      <c r="G2757" s="1"/>
      <c r="H2757" s="11"/>
      <c r="I2757" s="11"/>
      <c r="J2757" s="11"/>
      <c r="K2757" s="2"/>
      <c r="L2757" s="2"/>
      <c r="M2757" s="1"/>
    </row>
    <row r="2758" spans="1:13" x14ac:dyDescent="0.2">
      <c r="A2758" s="1"/>
      <c r="B2758" s="1"/>
      <c r="C2758" s="16"/>
      <c r="D2758" s="1"/>
      <c r="E2758" s="1"/>
      <c r="F2758" s="1"/>
      <c r="G2758" s="1"/>
      <c r="H2758" s="11"/>
      <c r="I2758" s="11"/>
      <c r="J2758" s="11"/>
      <c r="K2758" s="2"/>
      <c r="L2758" s="2"/>
      <c r="M2758" s="1"/>
    </row>
    <row r="2759" spans="1:13" x14ac:dyDescent="0.2">
      <c r="A2759" s="1"/>
      <c r="B2759" s="1"/>
      <c r="C2759" s="16"/>
      <c r="D2759" s="1"/>
      <c r="E2759" s="1"/>
      <c r="F2759" s="1"/>
      <c r="G2759" s="1"/>
      <c r="H2759" s="11"/>
      <c r="I2759" s="11"/>
      <c r="J2759" s="11"/>
      <c r="K2759" s="2"/>
      <c r="L2759" s="2"/>
      <c r="M2759" s="1"/>
    </row>
    <row r="2760" spans="1:13" x14ac:dyDescent="0.2">
      <c r="A2760" s="1"/>
      <c r="B2760" s="1"/>
      <c r="C2760" s="16"/>
      <c r="D2760" s="1"/>
      <c r="E2760" s="1"/>
      <c r="F2760" s="1"/>
      <c r="G2760" s="1"/>
      <c r="H2760" s="11"/>
      <c r="I2760" s="11"/>
      <c r="J2760" s="11"/>
      <c r="K2760" s="2"/>
      <c r="L2760" s="2"/>
      <c r="M2760" s="1"/>
    </row>
    <row r="2761" spans="1:13" x14ac:dyDescent="0.2">
      <c r="A2761" s="1"/>
      <c r="B2761" s="1"/>
      <c r="C2761" s="16"/>
      <c r="D2761" s="1"/>
      <c r="E2761" s="1"/>
      <c r="F2761" s="1"/>
      <c r="G2761" s="1"/>
      <c r="H2761" s="11"/>
      <c r="I2761" s="11"/>
      <c r="J2761" s="11"/>
      <c r="K2761" s="2"/>
      <c r="L2761" s="2"/>
      <c r="M2761" s="1"/>
    </row>
    <row r="2762" spans="1:13" x14ac:dyDescent="0.2">
      <c r="A2762" s="1"/>
      <c r="B2762" s="1"/>
      <c r="C2762" s="16"/>
      <c r="D2762" s="1"/>
      <c r="E2762" s="1"/>
      <c r="F2762" s="1"/>
      <c r="G2762" s="1"/>
      <c r="H2762" s="11"/>
      <c r="I2762" s="11"/>
      <c r="J2762" s="11"/>
      <c r="K2762" s="2"/>
      <c r="L2762" s="2"/>
      <c r="M2762" s="1"/>
    </row>
    <row r="2763" spans="1:13" x14ac:dyDescent="0.2">
      <c r="A2763" s="1"/>
      <c r="B2763" s="1"/>
      <c r="C2763" s="16"/>
      <c r="D2763" s="1"/>
      <c r="E2763" s="1"/>
      <c r="F2763" s="1"/>
      <c r="G2763" s="1"/>
      <c r="H2763" s="11"/>
      <c r="I2763" s="11"/>
      <c r="J2763" s="11"/>
      <c r="K2763" s="2"/>
      <c r="L2763" s="2"/>
      <c r="M2763" s="1"/>
    </row>
    <row r="2764" spans="1:13" x14ac:dyDescent="0.2">
      <c r="A2764" s="1"/>
      <c r="B2764" s="1"/>
      <c r="C2764" s="16"/>
      <c r="D2764" s="1"/>
      <c r="E2764" s="1"/>
      <c r="F2764" s="1"/>
      <c r="G2764" s="1"/>
      <c r="H2764" s="11"/>
      <c r="I2764" s="11"/>
      <c r="J2764" s="11"/>
      <c r="K2764" s="2"/>
      <c r="L2764" s="2"/>
      <c r="M2764" s="1"/>
    </row>
    <row r="2765" spans="1:13" x14ac:dyDescent="0.2">
      <c r="A2765" s="1"/>
      <c r="B2765" s="1"/>
      <c r="C2765" s="16"/>
      <c r="D2765" s="1"/>
      <c r="E2765" s="1"/>
      <c r="F2765" s="1"/>
      <c r="G2765" s="1"/>
      <c r="H2765" s="11"/>
      <c r="I2765" s="11"/>
      <c r="J2765" s="11"/>
      <c r="K2765" s="2"/>
      <c r="L2765" s="2"/>
      <c r="M2765" s="1"/>
    </row>
    <row r="2766" spans="1:13" x14ac:dyDescent="0.2">
      <c r="A2766" s="1"/>
      <c r="B2766" s="1"/>
      <c r="C2766" s="16"/>
      <c r="D2766" s="1"/>
      <c r="E2766" s="1"/>
      <c r="F2766" s="1"/>
      <c r="G2766" s="1"/>
      <c r="H2766" s="11"/>
      <c r="I2766" s="11"/>
      <c r="J2766" s="11"/>
      <c r="K2766" s="2"/>
      <c r="L2766" s="2"/>
      <c r="M2766" s="1"/>
    </row>
    <row r="2767" spans="1:13" x14ac:dyDescent="0.2">
      <c r="A2767" s="1"/>
      <c r="B2767" s="1"/>
      <c r="C2767" s="16"/>
      <c r="D2767" s="1"/>
      <c r="E2767" s="1"/>
      <c r="F2767" s="1"/>
      <c r="G2767" s="1"/>
      <c r="H2767" s="11"/>
      <c r="I2767" s="11"/>
      <c r="J2767" s="11"/>
      <c r="K2767" s="2"/>
      <c r="L2767" s="2"/>
      <c r="M2767" s="1"/>
    </row>
    <row r="2768" spans="1:13" x14ac:dyDescent="0.2">
      <c r="A2768" s="1"/>
      <c r="B2768" s="1"/>
      <c r="C2768" s="16"/>
      <c r="D2768" s="1"/>
      <c r="E2768" s="1"/>
      <c r="F2768" s="1"/>
      <c r="G2768" s="1"/>
      <c r="H2768" s="11"/>
      <c r="I2768" s="11"/>
      <c r="J2768" s="11"/>
      <c r="K2768" s="2"/>
      <c r="L2768" s="2"/>
      <c r="M2768" s="1"/>
    </row>
    <row r="2769" spans="1:13" x14ac:dyDescent="0.2">
      <c r="A2769" s="1"/>
      <c r="B2769" s="1"/>
      <c r="C2769" s="16"/>
      <c r="D2769" s="1"/>
      <c r="E2769" s="1"/>
      <c r="F2769" s="1"/>
      <c r="G2769" s="1"/>
      <c r="H2769" s="11"/>
      <c r="I2769" s="11"/>
      <c r="J2769" s="11"/>
      <c r="K2769" s="2"/>
      <c r="L2769" s="2"/>
      <c r="M2769" s="1"/>
    </row>
    <row r="2770" spans="1:13" x14ac:dyDescent="0.2">
      <c r="A2770" s="1"/>
      <c r="B2770" s="1"/>
      <c r="C2770" s="16"/>
      <c r="D2770" s="1"/>
      <c r="E2770" s="1"/>
      <c r="F2770" s="1"/>
      <c r="G2770" s="1"/>
      <c r="H2770" s="11"/>
      <c r="I2770" s="11"/>
      <c r="J2770" s="11"/>
      <c r="K2770" s="2"/>
      <c r="L2770" s="2"/>
      <c r="M2770" s="1"/>
    </row>
    <row r="2771" spans="1:13" x14ac:dyDescent="0.2">
      <c r="A2771" s="1"/>
      <c r="B2771" s="1"/>
      <c r="C2771" s="16"/>
      <c r="D2771" s="1"/>
      <c r="E2771" s="1"/>
      <c r="F2771" s="1"/>
      <c r="G2771" s="1"/>
      <c r="H2771" s="11"/>
      <c r="I2771" s="11"/>
      <c r="J2771" s="11"/>
      <c r="K2771" s="2"/>
      <c r="L2771" s="2"/>
      <c r="M2771" s="1"/>
    </row>
    <row r="2772" spans="1:13" x14ac:dyDescent="0.2">
      <c r="A2772" s="1"/>
      <c r="B2772" s="1"/>
      <c r="C2772" s="16"/>
      <c r="D2772" s="1"/>
      <c r="E2772" s="1"/>
      <c r="F2772" s="1"/>
      <c r="G2772" s="1"/>
      <c r="H2772" s="11"/>
      <c r="I2772" s="11"/>
      <c r="J2772" s="11"/>
      <c r="K2772" s="2"/>
      <c r="L2772" s="2"/>
      <c r="M2772" s="1"/>
    </row>
    <row r="2773" spans="1:13" x14ac:dyDescent="0.2">
      <c r="A2773" s="1"/>
      <c r="B2773" s="1"/>
      <c r="C2773" s="16"/>
      <c r="D2773" s="1"/>
      <c r="E2773" s="1"/>
      <c r="F2773" s="1"/>
      <c r="G2773" s="1"/>
      <c r="H2773" s="11"/>
      <c r="I2773" s="11"/>
      <c r="J2773" s="11"/>
      <c r="K2773" s="2"/>
      <c r="L2773" s="2"/>
      <c r="M2773" s="1"/>
    </row>
    <row r="2774" spans="1:13" x14ac:dyDescent="0.2">
      <c r="A2774" s="1"/>
      <c r="B2774" s="1"/>
      <c r="C2774" s="16"/>
      <c r="D2774" s="1"/>
      <c r="E2774" s="1"/>
      <c r="F2774" s="1"/>
      <c r="G2774" s="1"/>
      <c r="H2774" s="11"/>
      <c r="I2774" s="11"/>
      <c r="J2774" s="11"/>
      <c r="K2774" s="2"/>
      <c r="L2774" s="2"/>
      <c r="M2774" s="1"/>
    </row>
    <row r="2775" spans="1:13" x14ac:dyDescent="0.2">
      <c r="A2775" s="1"/>
      <c r="B2775" s="1"/>
      <c r="C2775" s="16"/>
      <c r="D2775" s="1"/>
      <c r="E2775" s="1"/>
      <c r="F2775" s="1"/>
      <c r="G2775" s="1"/>
      <c r="H2775" s="11"/>
      <c r="I2775" s="11"/>
      <c r="J2775" s="11"/>
      <c r="K2775" s="2"/>
      <c r="L2775" s="2"/>
      <c r="M2775" s="1"/>
    </row>
    <row r="2776" spans="1:13" x14ac:dyDescent="0.2">
      <c r="A2776" s="1"/>
      <c r="B2776" s="1"/>
      <c r="C2776" s="16"/>
      <c r="D2776" s="1"/>
      <c r="E2776" s="1"/>
      <c r="F2776" s="1"/>
      <c r="G2776" s="1"/>
      <c r="H2776" s="11"/>
      <c r="I2776" s="11"/>
      <c r="J2776" s="11"/>
      <c r="K2776" s="2"/>
      <c r="L2776" s="2"/>
      <c r="M2776" s="1"/>
    </row>
    <row r="2777" spans="1:13" x14ac:dyDescent="0.2">
      <c r="A2777" s="1"/>
      <c r="B2777" s="1"/>
      <c r="C2777" s="16"/>
      <c r="D2777" s="1"/>
      <c r="E2777" s="1"/>
      <c r="F2777" s="1"/>
      <c r="G2777" s="1"/>
      <c r="H2777" s="11"/>
      <c r="I2777" s="11"/>
      <c r="J2777" s="11"/>
      <c r="K2777" s="2"/>
      <c r="L2777" s="2"/>
      <c r="M2777" s="1"/>
    </row>
    <row r="2778" spans="1:13" x14ac:dyDescent="0.2">
      <c r="A2778" s="1"/>
      <c r="B2778" s="1"/>
      <c r="C2778" s="16"/>
      <c r="D2778" s="1"/>
      <c r="E2778" s="1"/>
      <c r="F2778" s="1"/>
      <c r="G2778" s="1"/>
      <c r="H2778" s="11"/>
      <c r="I2778" s="11"/>
      <c r="J2778" s="11"/>
      <c r="K2778" s="2"/>
      <c r="L2778" s="2"/>
      <c r="M2778" s="1"/>
    </row>
    <row r="2779" spans="1:13" x14ac:dyDescent="0.2">
      <c r="A2779" s="1"/>
      <c r="B2779" s="1"/>
      <c r="C2779" s="16"/>
      <c r="D2779" s="1"/>
      <c r="E2779" s="1"/>
      <c r="F2779" s="1"/>
      <c r="G2779" s="1"/>
      <c r="H2779" s="11"/>
      <c r="I2779" s="11"/>
      <c r="J2779" s="11"/>
      <c r="K2779" s="2"/>
      <c r="L2779" s="2"/>
      <c r="M2779" s="1"/>
    </row>
    <row r="2780" spans="1:13" x14ac:dyDescent="0.2">
      <c r="A2780" s="1"/>
      <c r="B2780" s="1"/>
      <c r="C2780" s="16"/>
      <c r="D2780" s="1"/>
      <c r="E2780" s="1"/>
      <c r="F2780" s="1"/>
      <c r="G2780" s="1"/>
      <c r="H2780" s="11"/>
      <c r="I2780" s="11"/>
      <c r="J2780" s="11"/>
      <c r="K2780" s="2"/>
      <c r="L2780" s="2"/>
      <c r="M2780" s="1"/>
    </row>
    <row r="2781" spans="1:13" x14ac:dyDescent="0.2">
      <c r="A2781" s="1"/>
      <c r="B2781" s="1"/>
      <c r="C2781" s="16"/>
      <c r="D2781" s="1"/>
      <c r="E2781" s="1"/>
      <c r="F2781" s="1"/>
      <c r="G2781" s="1"/>
      <c r="H2781" s="11"/>
      <c r="I2781" s="11"/>
      <c r="J2781" s="11"/>
      <c r="K2781" s="2"/>
      <c r="L2781" s="2"/>
      <c r="M2781" s="1"/>
    </row>
    <row r="2782" spans="1:13" x14ac:dyDescent="0.2">
      <c r="A2782" s="1"/>
      <c r="B2782" s="1"/>
      <c r="C2782" s="16"/>
      <c r="D2782" s="1"/>
      <c r="E2782" s="1"/>
      <c r="F2782" s="1"/>
      <c r="G2782" s="1"/>
      <c r="H2782" s="11"/>
      <c r="I2782" s="11"/>
      <c r="J2782" s="11"/>
      <c r="K2782" s="2"/>
      <c r="L2782" s="2"/>
      <c r="M2782" s="1"/>
    </row>
    <row r="2783" spans="1:13" x14ac:dyDescent="0.2">
      <c r="A2783" s="1"/>
      <c r="B2783" s="1"/>
      <c r="C2783" s="16"/>
      <c r="D2783" s="1"/>
      <c r="E2783" s="1"/>
      <c r="F2783" s="1"/>
      <c r="G2783" s="1"/>
      <c r="H2783" s="11"/>
      <c r="I2783" s="11"/>
      <c r="J2783" s="11"/>
      <c r="K2783" s="2"/>
      <c r="L2783" s="2"/>
      <c r="M2783" s="1"/>
    </row>
    <row r="2784" spans="1:13" x14ac:dyDescent="0.2">
      <c r="A2784" s="1"/>
      <c r="B2784" s="1"/>
      <c r="C2784" s="16"/>
      <c r="D2784" s="1"/>
      <c r="E2784" s="1"/>
      <c r="F2784" s="1"/>
      <c r="G2784" s="1"/>
      <c r="H2784" s="11"/>
      <c r="I2784" s="11"/>
      <c r="J2784" s="11"/>
      <c r="K2784" s="2"/>
      <c r="L2784" s="2"/>
      <c r="M2784" s="1"/>
    </row>
    <row r="2785" spans="1:13" x14ac:dyDescent="0.2">
      <c r="A2785" s="1"/>
      <c r="B2785" s="1"/>
      <c r="C2785" s="16"/>
      <c r="D2785" s="1"/>
      <c r="E2785" s="1"/>
      <c r="F2785" s="1"/>
      <c r="G2785" s="1"/>
      <c r="H2785" s="11"/>
      <c r="I2785" s="11"/>
      <c r="J2785" s="11"/>
      <c r="K2785" s="2"/>
      <c r="L2785" s="2"/>
      <c r="M2785" s="1"/>
    </row>
    <row r="2786" spans="1:13" x14ac:dyDescent="0.2">
      <c r="A2786" s="1"/>
      <c r="B2786" s="1"/>
      <c r="C2786" s="16"/>
      <c r="D2786" s="1"/>
      <c r="E2786" s="1"/>
      <c r="F2786" s="1"/>
      <c r="G2786" s="1"/>
      <c r="H2786" s="11"/>
      <c r="I2786" s="11"/>
      <c r="J2786" s="11"/>
      <c r="K2786" s="2"/>
      <c r="L2786" s="2"/>
      <c r="M2786" s="1"/>
    </row>
    <row r="2787" spans="1:13" x14ac:dyDescent="0.2">
      <c r="A2787" s="1"/>
      <c r="B2787" s="1"/>
      <c r="C2787" s="16"/>
      <c r="D2787" s="1"/>
      <c r="E2787" s="1"/>
      <c r="F2787" s="1"/>
      <c r="G2787" s="1"/>
      <c r="H2787" s="11"/>
      <c r="I2787" s="11"/>
      <c r="J2787" s="11"/>
      <c r="K2787" s="2"/>
      <c r="L2787" s="2"/>
      <c r="M2787" s="1"/>
    </row>
    <row r="2788" spans="1:13" x14ac:dyDescent="0.2">
      <c r="A2788" s="1"/>
      <c r="B2788" s="1"/>
      <c r="C2788" s="16"/>
      <c r="D2788" s="1"/>
      <c r="E2788" s="1"/>
      <c r="F2788" s="1"/>
      <c r="G2788" s="1"/>
      <c r="H2788" s="11"/>
      <c r="I2788" s="11"/>
      <c r="J2788" s="11"/>
      <c r="K2788" s="2"/>
      <c r="L2788" s="2"/>
      <c r="M2788" s="1"/>
    </row>
    <row r="2789" spans="1:13" x14ac:dyDescent="0.2">
      <c r="A2789" s="1"/>
      <c r="B2789" s="1"/>
      <c r="C2789" s="16"/>
      <c r="D2789" s="1"/>
      <c r="E2789" s="1"/>
      <c r="F2789" s="1"/>
      <c r="G2789" s="1"/>
      <c r="H2789" s="11"/>
      <c r="I2789" s="11"/>
      <c r="J2789" s="11"/>
      <c r="K2789" s="2"/>
      <c r="L2789" s="2"/>
      <c r="M2789" s="1"/>
    </row>
    <row r="2790" spans="1:13" x14ac:dyDescent="0.2">
      <c r="A2790" s="1"/>
      <c r="B2790" s="1"/>
      <c r="C2790" s="16"/>
      <c r="D2790" s="1"/>
      <c r="E2790" s="1"/>
      <c r="F2790" s="1"/>
      <c r="G2790" s="1"/>
      <c r="H2790" s="11"/>
      <c r="I2790" s="11"/>
      <c r="J2790" s="11"/>
      <c r="K2790" s="2"/>
      <c r="L2790" s="2"/>
      <c r="M2790" s="1"/>
    </row>
    <row r="2791" spans="1:13" x14ac:dyDescent="0.2">
      <c r="A2791" s="1"/>
      <c r="B2791" s="1"/>
      <c r="C2791" s="16"/>
      <c r="D2791" s="1"/>
      <c r="E2791" s="1"/>
      <c r="F2791" s="1"/>
      <c r="G2791" s="1"/>
      <c r="H2791" s="11"/>
      <c r="I2791" s="11"/>
      <c r="J2791" s="11"/>
      <c r="K2791" s="2"/>
      <c r="L2791" s="2"/>
      <c r="M2791" s="1"/>
    </row>
    <row r="2792" spans="1:13" x14ac:dyDescent="0.2">
      <c r="A2792" s="1"/>
      <c r="B2792" s="1"/>
      <c r="C2792" s="16"/>
      <c r="D2792" s="1"/>
      <c r="E2792" s="1"/>
      <c r="F2792" s="1"/>
      <c r="G2792" s="1"/>
      <c r="H2792" s="11"/>
      <c r="I2792" s="11"/>
      <c r="J2792" s="11"/>
      <c r="K2792" s="2"/>
      <c r="L2792" s="2"/>
      <c r="M2792" s="1"/>
    </row>
    <row r="2793" spans="1:13" x14ac:dyDescent="0.2">
      <c r="A2793" s="1"/>
      <c r="B2793" s="1"/>
      <c r="C2793" s="16"/>
      <c r="D2793" s="1"/>
      <c r="E2793" s="1"/>
      <c r="F2793" s="1"/>
      <c r="G2793" s="1"/>
      <c r="H2793" s="11"/>
      <c r="I2793" s="11"/>
      <c r="J2793" s="11"/>
      <c r="K2793" s="2"/>
      <c r="L2793" s="2"/>
      <c r="M2793" s="1"/>
    </row>
    <row r="2794" spans="1:13" x14ac:dyDescent="0.2">
      <c r="A2794" s="1"/>
      <c r="B2794" s="1"/>
      <c r="C2794" s="16"/>
      <c r="D2794" s="1"/>
      <c r="E2794" s="1"/>
      <c r="F2794" s="1"/>
      <c r="G2794" s="1"/>
      <c r="H2794" s="11"/>
      <c r="I2794" s="11"/>
      <c r="J2794" s="11"/>
      <c r="K2794" s="2"/>
      <c r="L2794" s="2"/>
      <c r="M2794" s="1"/>
    </row>
    <row r="2795" spans="1:13" x14ac:dyDescent="0.2">
      <c r="A2795" s="1"/>
      <c r="B2795" s="1"/>
      <c r="C2795" s="16"/>
      <c r="D2795" s="1"/>
      <c r="E2795" s="1"/>
      <c r="F2795" s="1"/>
      <c r="G2795" s="1"/>
      <c r="H2795" s="11"/>
      <c r="I2795" s="11"/>
      <c r="J2795" s="11"/>
      <c r="K2795" s="2"/>
      <c r="L2795" s="2"/>
      <c r="M2795" s="1"/>
    </row>
    <row r="2796" spans="1:13" x14ac:dyDescent="0.2">
      <c r="A2796" s="1"/>
      <c r="B2796" s="1"/>
      <c r="C2796" s="16"/>
      <c r="D2796" s="1"/>
      <c r="E2796" s="1"/>
      <c r="F2796" s="1"/>
      <c r="G2796" s="1"/>
      <c r="H2796" s="11"/>
      <c r="I2796" s="11"/>
      <c r="J2796" s="11"/>
      <c r="K2796" s="2"/>
      <c r="L2796" s="2"/>
      <c r="M2796" s="1"/>
    </row>
    <row r="2797" spans="1:13" x14ac:dyDescent="0.2">
      <c r="A2797" s="1"/>
      <c r="B2797" s="1"/>
      <c r="C2797" s="16"/>
      <c r="D2797" s="1"/>
      <c r="E2797" s="1"/>
      <c r="F2797" s="1"/>
      <c r="G2797" s="1"/>
      <c r="H2797" s="11"/>
      <c r="I2797" s="11"/>
      <c r="J2797" s="11"/>
      <c r="K2797" s="2"/>
      <c r="L2797" s="2"/>
      <c r="M2797" s="1"/>
    </row>
    <row r="2798" spans="1:13" x14ac:dyDescent="0.2">
      <c r="A2798" s="1"/>
      <c r="B2798" s="1"/>
      <c r="C2798" s="16"/>
      <c r="D2798" s="1"/>
      <c r="E2798" s="1"/>
      <c r="F2798" s="1"/>
      <c r="G2798" s="1"/>
      <c r="H2798" s="11"/>
      <c r="I2798" s="11"/>
      <c r="J2798" s="11"/>
      <c r="K2798" s="2"/>
      <c r="L2798" s="2"/>
      <c r="M2798" s="1"/>
    </row>
    <row r="2799" spans="1:13" x14ac:dyDescent="0.2">
      <c r="A2799" s="1"/>
      <c r="B2799" s="1"/>
      <c r="C2799" s="16"/>
      <c r="D2799" s="1"/>
      <c r="E2799" s="1"/>
      <c r="F2799" s="1"/>
      <c r="G2799" s="1"/>
      <c r="H2799" s="11"/>
      <c r="I2799" s="11"/>
      <c r="J2799" s="11"/>
      <c r="K2799" s="2"/>
      <c r="L2799" s="2"/>
      <c r="M2799" s="1"/>
    </row>
    <row r="2800" spans="1:13" x14ac:dyDescent="0.2">
      <c r="A2800" s="1"/>
      <c r="B2800" s="1"/>
      <c r="C2800" s="16"/>
      <c r="D2800" s="1"/>
      <c r="E2800" s="1"/>
      <c r="F2800" s="1"/>
      <c r="G2800" s="1"/>
      <c r="H2800" s="11"/>
      <c r="I2800" s="11"/>
      <c r="J2800" s="11"/>
      <c r="K2800" s="2"/>
      <c r="L2800" s="2"/>
      <c r="M2800" s="1"/>
    </row>
    <row r="2801" spans="1:13" x14ac:dyDescent="0.2">
      <c r="A2801" s="1"/>
      <c r="B2801" s="1"/>
      <c r="C2801" s="16"/>
      <c r="D2801" s="1"/>
      <c r="E2801" s="1"/>
      <c r="F2801" s="1"/>
      <c r="G2801" s="1"/>
      <c r="H2801" s="11"/>
      <c r="I2801" s="11"/>
      <c r="J2801" s="11"/>
      <c r="K2801" s="2"/>
      <c r="L2801" s="2"/>
      <c r="M2801" s="1"/>
    </row>
    <row r="2802" spans="1:13" x14ac:dyDescent="0.2">
      <c r="A2802" s="1"/>
      <c r="B2802" s="1"/>
      <c r="C2802" s="16"/>
      <c r="D2802" s="1"/>
      <c r="E2802" s="1"/>
      <c r="F2802" s="1"/>
      <c r="G2802" s="1"/>
      <c r="H2802" s="11"/>
      <c r="I2802" s="11"/>
      <c r="J2802" s="11"/>
      <c r="K2802" s="2"/>
      <c r="L2802" s="2"/>
      <c r="M2802" s="1"/>
    </row>
    <row r="2803" spans="1:13" x14ac:dyDescent="0.2">
      <c r="A2803" s="1"/>
      <c r="B2803" s="1"/>
      <c r="C2803" s="16"/>
      <c r="D2803" s="1"/>
      <c r="E2803" s="1"/>
      <c r="F2803" s="1"/>
      <c r="G2803" s="1"/>
      <c r="H2803" s="11"/>
      <c r="I2803" s="11"/>
      <c r="J2803" s="11"/>
      <c r="K2803" s="2"/>
      <c r="L2803" s="2"/>
      <c r="M2803" s="1"/>
    </row>
    <row r="2804" spans="1:13" x14ac:dyDescent="0.2">
      <c r="A2804" s="1"/>
      <c r="B2804" s="1"/>
      <c r="C2804" s="16"/>
      <c r="D2804" s="1"/>
      <c r="E2804" s="1"/>
      <c r="F2804" s="1"/>
      <c r="G2804" s="1"/>
      <c r="H2804" s="11"/>
      <c r="I2804" s="11"/>
      <c r="J2804" s="11"/>
      <c r="K2804" s="2"/>
      <c r="L2804" s="2"/>
      <c r="M2804" s="1"/>
    </row>
    <row r="2805" spans="1:13" x14ac:dyDescent="0.2">
      <c r="A2805" s="1"/>
      <c r="B2805" s="1"/>
      <c r="C2805" s="16"/>
      <c r="D2805" s="1"/>
      <c r="E2805" s="1"/>
      <c r="F2805" s="1"/>
      <c r="G2805" s="1"/>
      <c r="H2805" s="11"/>
      <c r="I2805" s="11"/>
      <c r="J2805" s="11"/>
      <c r="K2805" s="2"/>
      <c r="L2805" s="2"/>
      <c r="M2805" s="1"/>
    </row>
    <row r="2806" spans="1:13" x14ac:dyDescent="0.2">
      <c r="A2806" s="1"/>
      <c r="B2806" s="1"/>
      <c r="C2806" s="16"/>
      <c r="D2806" s="1"/>
      <c r="E2806" s="1"/>
      <c r="F2806" s="1"/>
      <c r="G2806" s="1"/>
      <c r="H2806" s="11"/>
      <c r="I2806" s="11"/>
      <c r="J2806" s="11"/>
      <c r="K2806" s="2"/>
      <c r="L2806" s="2"/>
      <c r="M2806" s="1"/>
    </row>
    <row r="2807" spans="1:13" x14ac:dyDescent="0.2">
      <c r="A2807" s="1"/>
      <c r="B2807" s="1"/>
      <c r="C2807" s="16"/>
      <c r="D2807" s="1"/>
      <c r="E2807" s="1"/>
      <c r="F2807" s="1"/>
      <c r="G2807" s="1"/>
      <c r="H2807" s="11"/>
      <c r="I2807" s="11"/>
      <c r="J2807" s="11"/>
      <c r="K2807" s="2"/>
      <c r="L2807" s="2"/>
      <c r="M2807" s="1"/>
    </row>
    <row r="2808" spans="1:13" x14ac:dyDescent="0.2">
      <c r="A2808" s="1"/>
      <c r="B2808" s="1"/>
      <c r="C2808" s="16"/>
      <c r="D2808" s="1"/>
      <c r="E2808" s="1"/>
      <c r="F2808" s="1"/>
      <c r="G2808" s="1"/>
      <c r="H2808" s="11"/>
      <c r="I2808" s="11"/>
      <c r="J2808" s="11"/>
      <c r="K2808" s="2"/>
      <c r="L2808" s="2"/>
      <c r="M2808" s="1"/>
    </row>
    <row r="2809" spans="1:13" x14ac:dyDescent="0.2">
      <c r="A2809" s="1"/>
      <c r="B2809" s="1"/>
      <c r="C2809" s="16"/>
      <c r="D2809" s="1"/>
      <c r="E2809" s="1"/>
      <c r="F2809" s="1"/>
      <c r="G2809" s="1"/>
      <c r="H2809" s="11"/>
      <c r="I2809" s="11"/>
      <c r="J2809" s="11"/>
      <c r="K2809" s="2"/>
      <c r="L2809" s="2"/>
      <c r="M2809" s="1"/>
    </row>
    <row r="2810" spans="1:13" x14ac:dyDescent="0.2">
      <c r="A2810" s="1"/>
      <c r="B2810" s="1"/>
      <c r="C2810" s="16"/>
      <c r="D2810" s="1"/>
      <c r="E2810" s="1"/>
      <c r="F2810" s="1"/>
      <c r="G2810" s="1"/>
      <c r="H2810" s="11"/>
      <c r="I2810" s="11"/>
      <c r="J2810" s="11"/>
      <c r="K2810" s="2"/>
      <c r="L2810" s="2"/>
      <c r="M2810" s="1"/>
    </row>
    <row r="2811" spans="1:13" x14ac:dyDescent="0.2">
      <c r="A2811" s="1"/>
      <c r="B2811" s="1"/>
      <c r="C2811" s="16"/>
      <c r="D2811" s="1"/>
      <c r="E2811" s="1"/>
      <c r="F2811" s="1"/>
      <c r="G2811" s="1"/>
      <c r="H2811" s="11"/>
      <c r="I2811" s="11"/>
      <c r="J2811" s="11"/>
      <c r="K2811" s="2"/>
      <c r="L2811" s="2"/>
      <c r="M2811" s="1"/>
    </row>
    <row r="2812" spans="1:13" x14ac:dyDescent="0.2">
      <c r="A2812" s="1"/>
      <c r="B2812" s="1"/>
      <c r="C2812" s="16"/>
      <c r="D2812" s="1"/>
      <c r="E2812" s="1"/>
      <c r="F2812" s="1"/>
      <c r="G2812" s="1"/>
      <c r="H2812" s="11"/>
      <c r="I2812" s="11"/>
      <c r="J2812" s="11"/>
      <c r="K2812" s="2"/>
      <c r="L2812" s="2"/>
      <c r="M2812" s="1"/>
    </row>
    <row r="2813" spans="1:13" x14ac:dyDescent="0.2">
      <c r="A2813" s="1"/>
      <c r="B2813" s="1"/>
      <c r="C2813" s="16"/>
      <c r="D2813" s="1"/>
      <c r="E2813" s="1"/>
      <c r="F2813" s="1"/>
      <c r="G2813" s="1"/>
      <c r="H2813" s="11"/>
      <c r="I2813" s="11"/>
      <c r="J2813" s="11"/>
      <c r="K2813" s="2"/>
      <c r="L2813" s="2"/>
      <c r="M2813" s="1"/>
    </row>
    <row r="2814" spans="1:13" x14ac:dyDescent="0.2">
      <c r="A2814" s="1"/>
      <c r="B2814" s="1"/>
      <c r="C2814" s="16"/>
      <c r="D2814" s="1"/>
      <c r="E2814" s="1"/>
      <c r="F2814" s="1"/>
      <c r="G2814" s="1"/>
      <c r="H2814" s="11"/>
      <c r="I2814" s="11"/>
      <c r="J2814" s="11"/>
      <c r="K2814" s="2"/>
      <c r="L2814" s="2"/>
      <c r="M2814" s="1"/>
    </row>
    <row r="2815" spans="1:13" x14ac:dyDescent="0.2">
      <c r="A2815" s="1"/>
      <c r="B2815" s="1"/>
      <c r="C2815" s="16"/>
      <c r="D2815" s="1"/>
      <c r="E2815" s="1"/>
      <c r="F2815" s="1"/>
      <c r="G2815" s="1"/>
      <c r="H2815" s="11"/>
      <c r="I2815" s="11"/>
      <c r="J2815" s="11"/>
      <c r="K2815" s="2"/>
      <c r="L2815" s="2"/>
      <c r="M2815" s="1"/>
    </row>
    <row r="2816" spans="1:13" x14ac:dyDescent="0.2">
      <c r="A2816" s="1"/>
      <c r="B2816" s="1"/>
      <c r="C2816" s="16"/>
      <c r="D2816" s="1"/>
      <c r="E2816" s="1"/>
      <c r="F2816" s="1"/>
      <c r="G2816" s="1"/>
      <c r="H2816" s="11"/>
      <c r="I2816" s="11"/>
      <c r="J2816" s="11"/>
      <c r="K2816" s="2"/>
      <c r="L2816" s="2"/>
      <c r="M2816" s="1"/>
    </row>
    <row r="2817" spans="1:13" x14ac:dyDescent="0.2">
      <c r="A2817" s="1"/>
      <c r="B2817" s="1"/>
      <c r="C2817" s="16"/>
      <c r="D2817" s="1"/>
      <c r="E2817" s="1"/>
      <c r="F2817" s="1"/>
      <c r="G2817" s="1"/>
      <c r="H2817" s="11"/>
      <c r="I2817" s="11"/>
      <c r="J2817" s="11"/>
      <c r="K2817" s="2"/>
      <c r="L2817" s="2"/>
      <c r="M2817" s="1"/>
    </row>
    <row r="2818" spans="1:13" x14ac:dyDescent="0.2">
      <c r="A2818" s="1"/>
      <c r="B2818" s="1"/>
      <c r="C2818" s="16"/>
      <c r="D2818" s="1"/>
      <c r="E2818" s="1"/>
      <c r="F2818" s="1"/>
      <c r="G2818" s="1"/>
      <c r="H2818" s="11"/>
      <c r="I2818" s="11"/>
      <c r="J2818" s="11"/>
      <c r="K2818" s="2"/>
      <c r="L2818" s="2"/>
      <c r="M2818" s="1"/>
    </row>
    <row r="2819" spans="1:13" x14ac:dyDescent="0.2">
      <c r="A2819" s="1"/>
      <c r="B2819" s="1"/>
      <c r="C2819" s="16"/>
      <c r="D2819" s="1"/>
      <c r="E2819" s="1"/>
      <c r="F2819" s="1"/>
      <c r="G2819" s="1"/>
      <c r="H2819" s="11"/>
      <c r="I2819" s="11"/>
      <c r="J2819" s="11"/>
      <c r="K2819" s="2"/>
      <c r="L2819" s="2"/>
      <c r="M2819" s="1"/>
    </row>
    <row r="2820" spans="1:13" x14ac:dyDescent="0.2">
      <c r="A2820" s="1"/>
      <c r="B2820" s="1"/>
      <c r="C2820" s="16"/>
      <c r="D2820" s="1"/>
      <c r="E2820" s="1"/>
      <c r="F2820" s="1"/>
      <c r="G2820" s="1"/>
      <c r="H2820" s="11"/>
      <c r="I2820" s="11"/>
      <c r="J2820" s="11"/>
      <c r="K2820" s="2"/>
      <c r="L2820" s="2"/>
      <c r="M2820" s="1"/>
    </row>
    <row r="2821" spans="1:13" x14ac:dyDescent="0.2">
      <c r="A2821" s="1"/>
      <c r="B2821" s="1"/>
      <c r="C2821" s="16"/>
      <c r="D2821" s="1"/>
      <c r="E2821" s="1"/>
      <c r="F2821" s="1"/>
      <c r="G2821" s="1"/>
      <c r="H2821" s="11"/>
      <c r="I2821" s="11"/>
      <c r="J2821" s="11"/>
      <c r="K2821" s="2"/>
      <c r="L2821" s="2"/>
      <c r="M2821" s="1"/>
    </row>
    <row r="2822" spans="1:13" x14ac:dyDescent="0.2">
      <c r="A2822" s="1"/>
      <c r="B2822" s="1"/>
      <c r="C2822" s="16"/>
      <c r="D2822" s="1"/>
      <c r="E2822" s="1"/>
      <c r="F2822" s="1"/>
      <c r="G2822" s="1"/>
      <c r="H2822" s="11"/>
      <c r="I2822" s="11"/>
      <c r="J2822" s="11"/>
      <c r="K2822" s="2"/>
      <c r="L2822" s="2"/>
      <c r="M2822" s="1"/>
    </row>
    <row r="2823" spans="1:13" x14ac:dyDescent="0.2">
      <c r="A2823" s="1"/>
      <c r="B2823" s="1"/>
      <c r="C2823" s="16"/>
      <c r="D2823" s="1"/>
      <c r="E2823" s="1"/>
      <c r="F2823" s="1"/>
      <c r="G2823" s="1"/>
      <c r="H2823" s="11"/>
      <c r="I2823" s="11"/>
      <c r="J2823" s="11"/>
      <c r="K2823" s="2"/>
      <c r="L2823" s="2"/>
      <c r="M2823" s="1"/>
    </row>
    <row r="2824" spans="1:13" x14ac:dyDescent="0.2">
      <c r="A2824" s="1"/>
      <c r="B2824" s="1"/>
      <c r="C2824" s="16"/>
      <c r="D2824" s="1"/>
      <c r="E2824" s="1"/>
      <c r="F2824" s="1"/>
      <c r="G2824" s="1"/>
      <c r="H2824" s="11"/>
      <c r="I2824" s="11"/>
      <c r="J2824" s="11"/>
      <c r="K2824" s="2"/>
      <c r="L2824" s="2"/>
      <c r="M2824" s="1"/>
    </row>
    <row r="2825" spans="1:13" x14ac:dyDescent="0.2">
      <c r="A2825" s="1"/>
      <c r="B2825" s="1"/>
      <c r="C2825" s="16"/>
      <c r="D2825" s="1"/>
      <c r="E2825" s="1"/>
      <c r="F2825" s="1"/>
      <c r="G2825" s="1"/>
      <c r="H2825" s="11"/>
      <c r="I2825" s="11"/>
      <c r="J2825" s="11"/>
      <c r="K2825" s="2"/>
      <c r="L2825" s="2"/>
      <c r="M2825" s="1"/>
    </row>
    <row r="2826" spans="1:13" x14ac:dyDescent="0.2">
      <c r="A2826" s="1"/>
      <c r="B2826" s="1"/>
      <c r="C2826" s="16"/>
      <c r="D2826" s="1"/>
      <c r="E2826" s="1"/>
      <c r="F2826" s="1"/>
      <c r="G2826" s="1"/>
      <c r="H2826" s="11"/>
      <c r="I2826" s="11"/>
      <c r="J2826" s="11"/>
      <c r="K2826" s="2"/>
      <c r="L2826" s="2"/>
      <c r="M2826" s="1"/>
    </row>
    <row r="2827" spans="1:13" x14ac:dyDescent="0.2">
      <c r="A2827" s="1"/>
      <c r="B2827" s="1"/>
      <c r="C2827" s="16"/>
      <c r="D2827" s="1"/>
      <c r="E2827" s="1"/>
      <c r="F2827" s="1"/>
      <c r="G2827" s="1"/>
      <c r="H2827" s="11"/>
      <c r="I2827" s="11"/>
      <c r="J2827" s="11"/>
      <c r="K2827" s="2"/>
      <c r="L2827" s="2"/>
      <c r="M2827" s="1"/>
    </row>
    <row r="2828" spans="1:13" x14ac:dyDescent="0.2">
      <c r="A2828" s="1"/>
      <c r="B2828" s="1"/>
      <c r="C2828" s="16"/>
      <c r="D2828" s="1"/>
      <c r="E2828" s="1"/>
      <c r="F2828" s="1"/>
      <c r="G2828" s="1"/>
      <c r="H2828" s="11"/>
      <c r="I2828" s="11"/>
      <c r="J2828" s="11"/>
      <c r="K2828" s="2"/>
      <c r="L2828" s="2"/>
      <c r="M2828" s="1"/>
    </row>
    <row r="2829" spans="1:13" x14ac:dyDescent="0.2">
      <c r="A2829" s="1"/>
      <c r="B2829" s="1"/>
      <c r="C2829" s="16"/>
      <c r="D2829" s="1"/>
      <c r="E2829" s="1"/>
      <c r="F2829" s="1"/>
      <c r="G2829" s="1"/>
      <c r="H2829" s="11"/>
      <c r="I2829" s="11"/>
      <c r="J2829" s="11"/>
      <c r="K2829" s="2"/>
      <c r="L2829" s="2"/>
      <c r="M2829" s="1"/>
    </row>
    <row r="2830" spans="1:13" x14ac:dyDescent="0.2">
      <c r="A2830" s="1"/>
      <c r="B2830" s="1"/>
      <c r="C2830" s="16"/>
      <c r="D2830" s="1"/>
      <c r="E2830" s="1"/>
      <c r="F2830" s="1"/>
      <c r="G2830" s="1"/>
      <c r="H2830" s="11"/>
      <c r="I2830" s="11"/>
      <c r="J2830" s="11"/>
      <c r="K2830" s="2"/>
      <c r="L2830" s="2"/>
      <c r="M2830" s="1"/>
    </row>
    <row r="2831" spans="1:13" x14ac:dyDescent="0.2">
      <c r="A2831" s="1"/>
      <c r="B2831" s="1"/>
      <c r="C2831" s="16"/>
      <c r="D2831" s="1"/>
      <c r="E2831" s="1"/>
      <c r="F2831" s="1"/>
      <c r="G2831" s="1"/>
      <c r="H2831" s="11"/>
      <c r="I2831" s="11"/>
      <c r="J2831" s="11"/>
      <c r="K2831" s="2"/>
      <c r="L2831" s="2"/>
      <c r="M2831" s="1"/>
    </row>
    <row r="2832" spans="1:13" x14ac:dyDescent="0.2">
      <c r="A2832" s="1"/>
      <c r="B2832" s="1"/>
      <c r="C2832" s="16"/>
      <c r="D2832" s="1"/>
      <c r="E2832" s="1"/>
      <c r="F2832" s="1"/>
      <c r="G2832" s="1"/>
      <c r="H2832" s="11"/>
      <c r="I2832" s="11"/>
      <c r="J2832" s="11"/>
      <c r="K2832" s="2"/>
      <c r="L2832" s="2"/>
      <c r="M2832" s="1"/>
    </row>
    <row r="2833" spans="1:13" x14ac:dyDescent="0.2">
      <c r="A2833" s="1"/>
      <c r="B2833" s="1"/>
      <c r="C2833" s="16"/>
      <c r="D2833" s="1"/>
      <c r="E2833" s="1"/>
      <c r="F2833" s="1"/>
      <c r="G2833" s="1"/>
      <c r="H2833" s="11"/>
      <c r="I2833" s="11"/>
      <c r="J2833" s="11"/>
      <c r="K2833" s="2"/>
      <c r="L2833" s="2"/>
      <c r="M2833" s="1"/>
    </row>
    <row r="2834" spans="1:13" x14ac:dyDescent="0.2">
      <c r="A2834" s="1"/>
      <c r="B2834" s="1"/>
      <c r="C2834" s="16"/>
      <c r="D2834" s="1"/>
      <c r="E2834" s="1"/>
      <c r="F2834" s="1"/>
      <c r="G2834" s="1"/>
      <c r="H2834" s="11"/>
      <c r="I2834" s="11"/>
      <c r="J2834" s="11"/>
      <c r="K2834" s="2"/>
      <c r="L2834" s="2"/>
      <c r="M2834" s="1"/>
    </row>
    <row r="2835" spans="1:13" x14ac:dyDescent="0.2">
      <c r="A2835" s="1"/>
      <c r="B2835" s="1"/>
      <c r="C2835" s="16"/>
      <c r="D2835" s="1"/>
      <c r="E2835" s="1"/>
      <c r="F2835" s="1"/>
      <c r="G2835" s="1"/>
      <c r="H2835" s="11"/>
      <c r="I2835" s="11"/>
      <c r="J2835" s="11"/>
      <c r="K2835" s="2"/>
      <c r="L2835" s="2"/>
      <c r="M2835" s="1"/>
    </row>
    <row r="2836" spans="1:13" x14ac:dyDescent="0.2">
      <c r="A2836" s="1"/>
      <c r="B2836" s="1"/>
      <c r="C2836" s="16"/>
      <c r="D2836" s="1"/>
      <c r="E2836" s="1"/>
      <c r="F2836" s="1"/>
      <c r="G2836" s="1"/>
      <c r="H2836" s="11"/>
      <c r="I2836" s="11"/>
      <c r="J2836" s="11"/>
      <c r="K2836" s="2"/>
      <c r="L2836" s="2"/>
      <c r="M2836" s="1"/>
    </row>
    <row r="2837" spans="1:13" x14ac:dyDescent="0.2">
      <c r="A2837" s="1"/>
      <c r="B2837" s="1"/>
      <c r="C2837" s="16"/>
      <c r="D2837" s="1"/>
      <c r="E2837" s="1"/>
      <c r="F2837" s="1"/>
      <c r="G2837" s="1"/>
      <c r="H2837" s="11"/>
      <c r="I2837" s="11"/>
      <c r="J2837" s="11"/>
      <c r="K2837" s="2"/>
      <c r="L2837" s="2"/>
      <c r="M2837" s="1"/>
    </row>
    <row r="2838" spans="1:13" x14ac:dyDescent="0.2">
      <c r="A2838" s="1"/>
      <c r="B2838" s="1"/>
      <c r="C2838" s="16"/>
      <c r="D2838" s="1"/>
      <c r="E2838" s="1"/>
      <c r="F2838" s="1"/>
      <c r="G2838" s="1"/>
      <c r="H2838" s="11"/>
      <c r="I2838" s="11"/>
      <c r="J2838" s="11"/>
      <c r="K2838" s="2"/>
      <c r="L2838" s="2"/>
      <c r="M2838" s="1"/>
    </row>
    <row r="2839" spans="1:13" x14ac:dyDescent="0.2">
      <c r="A2839" s="1"/>
      <c r="B2839" s="1"/>
      <c r="C2839" s="16"/>
      <c r="D2839" s="1"/>
      <c r="E2839" s="1"/>
      <c r="F2839" s="1"/>
      <c r="G2839" s="1"/>
      <c r="H2839" s="11"/>
      <c r="I2839" s="11"/>
      <c r="J2839" s="11"/>
      <c r="K2839" s="2"/>
      <c r="L2839" s="2"/>
      <c r="M2839" s="1"/>
    </row>
    <row r="2840" spans="1:13" x14ac:dyDescent="0.2">
      <c r="A2840" s="1"/>
      <c r="B2840" s="1"/>
      <c r="C2840" s="16"/>
      <c r="D2840" s="1"/>
      <c r="E2840" s="1"/>
      <c r="F2840" s="1"/>
      <c r="G2840" s="1"/>
      <c r="H2840" s="11"/>
      <c r="I2840" s="11"/>
      <c r="J2840" s="11"/>
      <c r="K2840" s="2"/>
      <c r="L2840" s="2"/>
      <c r="M2840" s="1"/>
    </row>
    <row r="2841" spans="1:13" x14ac:dyDescent="0.2">
      <c r="A2841" s="1"/>
      <c r="B2841" s="1"/>
      <c r="C2841" s="16"/>
      <c r="D2841" s="1"/>
      <c r="E2841" s="1"/>
      <c r="F2841" s="1"/>
      <c r="G2841" s="1"/>
      <c r="H2841" s="11"/>
      <c r="I2841" s="11"/>
      <c r="J2841" s="11"/>
      <c r="K2841" s="2"/>
      <c r="L2841" s="2"/>
      <c r="M2841" s="1"/>
    </row>
    <row r="2842" spans="1:13" x14ac:dyDescent="0.2">
      <c r="A2842" s="1"/>
      <c r="B2842" s="1"/>
      <c r="C2842" s="16"/>
      <c r="D2842" s="1"/>
      <c r="E2842" s="1"/>
      <c r="F2842" s="1"/>
      <c r="G2842" s="1"/>
      <c r="H2842" s="11"/>
      <c r="I2842" s="11"/>
      <c r="J2842" s="11"/>
      <c r="K2842" s="2"/>
      <c r="L2842" s="2"/>
      <c r="M2842" s="1"/>
    </row>
    <row r="2843" spans="1:13" x14ac:dyDescent="0.2">
      <c r="A2843" s="1"/>
      <c r="B2843" s="1"/>
      <c r="C2843" s="16"/>
      <c r="D2843" s="1"/>
      <c r="E2843" s="1"/>
      <c r="F2843" s="1"/>
      <c r="G2843" s="1"/>
      <c r="H2843" s="11"/>
      <c r="I2843" s="11"/>
      <c r="J2843" s="11"/>
      <c r="K2843" s="2"/>
      <c r="L2843" s="2"/>
      <c r="M2843" s="1"/>
    </row>
    <row r="2844" spans="1:13" x14ac:dyDescent="0.2">
      <c r="A2844" s="1"/>
      <c r="B2844" s="1"/>
      <c r="C2844" s="16"/>
      <c r="D2844" s="1"/>
      <c r="E2844" s="1"/>
      <c r="F2844" s="1"/>
      <c r="G2844" s="1"/>
      <c r="H2844" s="11"/>
      <c r="I2844" s="11"/>
      <c r="J2844" s="11"/>
      <c r="K2844" s="2"/>
      <c r="L2844" s="2"/>
      <c r="M2844" s="1"/>
    </row>
    <row r="2845" spans="1:13" x14ac:dyDescent="0.2">
      <c r="A2845" s="1"/>
      <c r="B2845" s="1"/>
      <c r="C2845" s="16"/>
      <c r="D2845" s="1"/>
      <c r="E2845" s="1"/>
      <c r="F2845" s="1"/>
      <c r="G2845" s="1"/>
      <c r="H2845" s="11"/>
      <c r="I2845" s="11"/>
      <c r="J2845" s="11"/>
      <c r="K2845" s="2"/>
      <c r="L2845" s="2"/>
      <c r="M2845" s="1"/>
    </row>
    <row r="2846" spans="1:13" x14ac:dyDescent="0.2">
      <c r="A2846" s="1"/>
      <c r="B2846" s="1"/>
      <c r="C2846" s="16"/>
      <c r="D2846" s="1"/>
      <c r="E2846" s="1"/>
      <c r="F2846" s="1"/>
      <c r="G2846" s="1"/>
      <c r="H2846" s="11"/>
      <c r="I2846" s="11"/>
      <c r="J2846" s="11"/>
      <c r="K2846" s="2"/>
      <c r="L2846" s="2"/>
      <c r="M2846" s="1"/>
    </row>
    <row r="2847" spans="1:13" x14ac:dyDescent="0.2">
      <c r="A2847" s="1"/>
      <c r="B2847" s="1"/>
      <c r="C2847" s="16"/>
      <c r="D2847" s="1"/>
      <c r="E2847" s="1"/>
      <c r="F2847" s="1"/>
      <c r="G2847" s="1"/>
      <c r="H2847" s="11"/>
      <c r="I2847" s="11"/>
      <c r="J2847" s="11"/>
      <c r="K2847" s="2"/>
      <c r="L2847" s="2"/>
      <c r="M2847" s="1"/>
    </row>
    <row r="2848" spans="1:13" x14ac:dyDescent="0.2">
      <c r="A2848" s="1"/>
      <c r="B2848" s="1"/>
      <c r="C2848" s="16"/>
      <c r="D2848" s="1"/>
      <c r="E2848" s="1"/>
      <c r="F2848" s="1"/>
      <c r="G2848" s="1"/>
      <c r="H2848" s="11"/>
      <c r="I2848" s="11"/>
      <c r="J2848" s="11"/>
      <c r="K2848" s="2"/>
      <c r="L2848" s="2"/>
      <c r="M2848" s="1"/>
    </row>
    <row r="2849" spans="1:13" x14ac:dyDescent="0.2">
      <c r="A2849" s="1"/>
      <c r="B2849" s="1"/>
      <c r="C2849" s="16"/>
      <c r="D2849" s="1"/>
      <c r="E2849" s="1"/>
      <c r="F2849" s="1"/>
      <c r="G2849" s="1"/>
      <c r="H2849" s="11"/>
      <c r="I2849" s="11"/>
      <c r="J2849" s="11"/>
      <c r="K2849" s="2"/>
      <c r="L2849" s="2"/>
      <c r="M2849" s="1"/>
    </row>
    <row r="2850" spans="1:13" x14ac:dyDescent="0.2">
      <c r="A2850" s="1"/>
      <c r="B2850" s="1"/>
      <c r="C2850" s="16"/>
      <c r="D2850" s="1"/>
      <c r="E2850" s="1"/>
      <c r="F2850" s="1"/>
      <c r="G2850" s="1"/>
      <c r="H2850" s="11"/>
      <c r="I2850" s="11"/>
      <c r="J2850" s="11"/>
      <c r="K2850" s="2"/>
      <c r="L2850" s="2"/>
      <c r="M2850" s="1"/>
    </row>
    <row r="2851" spans="1:13" x14ac:dyDescent="0.2">
      <c r="A2851" s="1"/>
      <c r="B2851" s="1"/>
      <c r="C2851" s="16"/>
      <c r="D2851" s="1"/>
      <c r="E2851" s="1"/>
      <c r="F2851" s="1"/>
      <c r="G2851" s="1"/>
      <c r="H2851" s="11"/>
      <c r="I2851" s="11"/>
      <c r="J2851" s="11"/>
      <c r="K2851" s="2"/>
      <c r="L2851" s="2"/>
      <c r="M2851" s="1"/>
    </row>
    <row r="2852" spans="1:13" x14ac:dyDescent="0.2">
      <c r="A2852" s="1"/>
      <c r="B2852" s="1"/>
      <c r="C2852" s="16"/>
      <c r="D2852" s="1"/>
      <c r="E2852" s="1"/>
      <c r="F2852" s="1"/>
      <c r="G2852" s="1"/>
      <c r="H2852" s="11"/>
      <c r="I2852" s="11"/>
      <c r="J2852" s="11"/>
      <c r="K2852" s="2"/>
      <c r="L2852" s="2"/>
      <c r="M2852" s="1"/>
    </row>
    <row r="2853" spans="1:13" x14ac:dyDescent="0.2">
      <c r="A2853" s="1"/>
      <c r="B2853" s="1"/>
      <c r="C2853" s="16"/>
      <c r="D2853" s="1"/>
      <c r="E2853" s="1"/>
      <c r="F2853" s="1"/>
      <c r="G2853" s="1"/>
      <c r="H2853" s="11"/>
      <c r="I2853" s="11"/>
      <c r="J2853" s="11"/>
      <c r="K2853" s="2"/>
      <c r="L2853" s="2"/>
      <c r="M2853" s="1"/>
    </row>
    <row r="2854" spans="1:13" x14ac:dyDescent="0.2">
      <c r="A2854" s="1"/>
      <c r="B2854" s="1"/>
      <c r="C2854" s="16"/>
      <c r="D2854" s="1"/>
      <c r="E2854" s="1"/>
      <c r="F2854" s="1"/>
      <c r="G2854" s="1"/>
      <c r="H2854" s="11"/>
      <c r="I2854" s="11"/>
      <c r="J2854" s="11"/>
      <c r="K2854" s="2"/>
      <c r="L2854" s="2"/>
      <c r="M2854" s="1"/>
    </row>
    <row r="2855" spans="1:13" x14ac:dyDescent="0.2">
      <c r="A2855" s="1"/>
      <c r="B2855" s="1"/>
      <c r="C2855" s="16"/>
      <c r="D2855" s="1"/>
      <c r="E2855" s="1"/>
      <c r="F2855" s="1"/>
      <c r="G2855" s="1"/>
      <c r="H2855" s="11"/>
      <c r="I2855" s="11"/>
      <c r="J2855" s="11"/>
      <c r="K2855" s="2"/>
      <c r="L2855" s="2"/>
      <c r="M2855" s="1"/>
    </row>
    <row r="2856" spans="1:13" x14ac:dyDescent="0.2">
      <c r="A2856" s="1"/>
      <c r="B2856" s="1"/>
      <c r="C2856" s="16"/>
      <c r="D2856" s="1"/>
      <c r="E2856" s="1"/>
      <c r="F2856" s="1"/>
      <c r="G2856" s="1"/>
      <c r="H2856" s="11"/>
      <c r="I2856" s="11"/>
      <c r="J2856" s="11"/>
      <c r="K2856" s="2"/>
      <c r="L2856" s="2"/>
      <c r="M2856" s="1"/>
    </row>
    <row r="2857" spans="1:13" x14ac:dyDescent="0.2">
      <c r="A2857" s="1"/>
      <c r="B2857" s="1"/>
      <c r="C2857" s="16"/>
      <c r="D2857" s="1"/>
      <c r="E2857" s="1"/>
      <c r="F2857" s="1"/>
      <c r="G2857" s="1"/>
      <c r="H2857" s="11"/>
      <c r="I2857" s="11"/>
      <c r="J2857" s="11"/>
      <c r="K2857" s="2"/>
      <c r="L2857" s="2"/>
      <c r="M2857" s="1"/>
    </row>
    <row r="2858" spans="1:13" x14ac:dyDescent="0.2">
      <c r="A2858" s="1"/>
      <c r="B2858" s="1"/>
      <c r="C2858" s="16"/>
      <c r="D2858" s="1"/>
      <c r="E2858" s="1"/>
      <c r="F2858" s="1"/>
      <c r="G2858" s="1"/>
      <c r="H2858" s="11"/>
      <c r="I2858" s="11"/>
      <c r="J2858" s="11"/>
      <c r="K2858" s="2"/>
      <c r="L2858" s="2"/>
      <c r="M2858" s="1"/>
    </row>
    <row r="2859" spans="1:13" x14ac:dyDescent="0.2">
      <c r="A2859" s="1"/>
      <c r="B2859" s="1"/>
      <c r="C2859" s="16"/>
      <c r="D2859" s="1"/>
      <c r="E2859" s="1"/>
      <c r="F2859" s="1"/>
      <c r="G2859" s="1"/>
      <c r="H2859" s="11"/>
      <c r="I2859" s="11"/>
      <c r="J2859" s="11"/>
      <c r="K2859" s="2"/>
      <c r="L2859" s="2"/>
      <c r="M2859" s="1"/>
    </row>
    <row r="2860" spans="1:13" x14ac:dyDescent="0.2">
      <c r="A2860" s="1"/>
      <c r="B2860" s="1"/>
      <c r="C2860" s="16"/>
      <c r="D2860" s="1"/>
      <c r="E2860" s="1"/>
      <c r="F2860" s="1"/>
      <c r="G2860" s="1"/>
      <c r="H2860" s="11"/>
      <c r="I2860" s="11"/>
      <c r="J2860" s="11"/>
      <c r="K2860" s="2"/>
      <c r="L2860" s="2"/>
      <c r="M2860" s="1"/>
    </row>
    <row r="2861" spans="1:13" x14ac:dyDescent="0.2">
      <c r="A2861" s="1"/>
      <c r="B2861" s="1"/>
      <c r="C2861" s="16"/>
      <c r="D2861" s="1"/>
      <c r="E2861" s="1"/>
      <c r="F2861" s="1"/>
      <c r="G2861" s="1"/>
      <c r="H2861" s="11"/>
      <c r="I2861" s="11"/>
      <c r="J2861" s="11"/>
      <c r="K2861" s="2"/>
      <c r="L2861" s="2"/>
      <c r="M2861" s="1"/>
    </row>
    <row r="2862" spans="1:13" x14ac:dyDescent="0.2">
      <c r="A2862" s="1"/>
      <c r="B2862" s="1"/>
      <c r="C2862" s="16"/>
      <c r="D2862" s="1"/>
      <c r="E2862" s="1"/>
      <c r="F2862" s="1"/>
      <c r="G2862" s="1"/>
      <c r="H2862" s="11"/>
      <c r="I2862" s="11"/>
      <c r="J2862" s="11"/>
      <c r="K2862" s="2"/>
      <c r="L2862" s="2"/>
      <c r="M2862" s="1"/>
    </row>
    <row r="2863" spans="1:13" x14ac:dyDescent="0.2">
      <c r="A2863" s="1"/>
      <c r="B2863" s="1"/>
      <c r="C2863" s="16"/>
      <c r="D2863" s="1"/>
      <c r="E2863" s="1"/>
      <c r="F2863" s="1"/>
      <c r="G2863" s="1"/>
      <c r="H2863" s="11"/>
      <c r="I2863" s="11"/>
      <c r="J2863" s="11"/>
      <c r="K2863" s="2"/>
      <c r="L2863" s="2"/>
      <c r="M2863" s="1"/>
    </row>
    <row r="2864" spans="1:13" x14ac:dyDescent="0.2">
      <c r="A2864" s="1"/>
      <c r="B2864" s="1"/>
      <c r="C2864" s="16"/>
      <c r="D2864" s="1"/>
      <c r="E2864" s="1"/>
      <c r="F2864" s="1"/>
      <c r="G2864" s="1"/>
      <c r="H2864" s="11"/>
      <c r="I2864" s="11"/>
      <c r="J2864" s="11"/>
      <c r="K2864" s="2"/>
      <c r="L2864" s="2"/>
      <c r="M2864" s="1"/>
    </row>
    <row r="2865" spans="1:13" x14ac:dyDescent="0.2">
      <c r="A2865" s="1"/>
      <c r="B2865" s="1"/>
      <c r="C2865" s="16"/>
      <c r="D2865" s="1"/>
      <c r="E2865" s="1"/>
      <c r="F2865" s="1"/>
      <c r="G2865" s="1"/>
      <c r="H2865" s="11"/>
      <c r="I2865" s="11"/>
      <c r="J2865" s="11"/>
      <c r="K2865" s="2"/>
      <c r="L2865" s="2"/>
      <c r="M2865" s="1"/>
    </row>
    <row r="2866" spans="1:13" x14ac:dyDescent="0.2">
      <c r="A2866" s="1"/>
      <c r="B2866" s="1"/>
      <c r="C2866" s="16"/>
      <c r="D2866" s="1"/>
      <c r="E2866" s="1"/>
      <c r="F2866" s="1"/>
      <c r="G2866" s="1"/>
      <c r="H2866" s="11"/>
      <c r="I2866" s="11"/>
      <c r="J2866" s="11"/>
      <c r="K2866" s="2"/>
      <c r="L2866" s="2"/>
      <c r="M2866" s="1"/>
    </row>
    <row r="2867" spans="1:13" x14ac:dyDescent="0.2">
      <c r="A2867" s="1"/>
      <c r="B2867" s="1"/>
      <c r="C2867" s="16"/>
      <c r="D2867" s="1"/>
      <c r="E2867" s="1"/>
      <c r="F2867" s="1"/>
      <c r="G2867" s="1"/>
      <c r="H2867" s="11"/>
      <c r="I2867" s="11"/>
      <c r="J2867" s="11"/>
      <c r="K2867" s="2"/>
      <c r="L2867" s="2"/>
      <c r="M2867" s="1"/>
    </row>
    <row r="2868" spans="1:13" x14ac:dyDescent="0.2">
      <c r="A2868" s="1"/>
      <c r="B2868" s="1"/>
      <c r="C2868" s="16"/>
      <c r="D2868" s="1"/>
      <c r="E2868" s="1"/>
      <c r="F2868" s="1"/>
      <c r="G2868" s="1"/>
      <c r="H2868" s="11"/>
      <c r="I2868" s="11"/>
      <c r="J2868" s="11"/>
      <c r="K2868" s="2"/>
      <c r="L2868" s="2"/>
      <c r="M2868" s="1"/>
    </row>
    <row r="2869" spans="1:13" x14ac:dyDescent="0.2">
      <c r="A2869" s="1"/>
      <c r="B2869" s="1"/>
      <c r="C2869" s="16"/>
      <c r="D2869" s="1"/>
      <c r="E2869" s="1"/>
      <c r="F2869" s="1"/>
      <c r="G2869" s="1"/>
      <c r="H2869" s="11"/>
      <c r="I2869" s="11"/>
      <c r="J2869" s="11"/>
      <c r="K2869" s="2"/>
      <c r="L2869" s="2"/>
      <c r="M2869" s="1"/>
    </row>
    <row r="2870" spans="1:13" x14ac:dyDescent="0.2">
      <c r="A2870" s="1"/>
      <c r="B2870" s="1"/>
      <c r="C2870" s="16"/>
      <c r="D2870" s="1"/>
      <c r="E2870" s="1"/>
      <c r="F2870" s="1"/>
      <c r="G2870" s="1"/>
      <c r="H2870" s="11"/>
      <c r="I2870" s="11"/>
      <c r="J2870" s="11"/>
      <c r="K2870" s="2"/>
      <c r="L2870" s="2"/>
      <c r="M2870" s="1"/>
    </row>
    <row r="2871" spans="1:13" x14ac:dyDescent="0.2">
      <c r="A2871" s="1"/>
      <c r="B2871" s="1"/>
      <c r="C2871" s="16"/>
      <c r="D2871" s="1"/>
      <c r="E2871" s="1"/>
      <c r="F2871" s="1"/>
      <c r="G2871" s="1"/>
      <c r="H2871" s="11"/>
      <c r="I2871" s="11"/>
      <c r="J2871" s="11"/>
      <c r="K2871" s="2"/>
      <c r="L2871" s="2"/>
      <c r="M2871" s="1"/>
    </row>
    <row r="2872" spans="1:13" x14ac:dyDescent="0.2">
      <c r="A2872" s="1"/>
      <c r="B2872" s="1"/>
      <c r="C2872" s="16"/>
      <c r="D2872" s="1"/>
      <c r="E2872" s="1"/>
      <c r="F2872" s="1"/>
      <c r="G2872" s="1"/>
      <c r="H2872" s="11"/>
      <c r="I2872" s="11"/>
      <c r="J2872" s="11"/>
      <c r="K2872" s="2"/>
      <c r="L2872" s="2"/>
      <c r="M2872" s="1"/>
    </row>
    <row r="2873" spans="1:13" x14ac:dyDescent="0.2">
      <c r="A2873" s="1"/>
      <c r="B2873" s="1"/>
      <c r="C2873" s="16"/>
      <c r="D2873" s="1"/>
      <c r="E2873" s="1"/>
      <c r="F2873" s="1"/>
      <c r="G2873" s="1"/>
      <c r="H2873" s="11"/>
      <c r="I2873" s="11"/>
      <c r="J2873" s="11"/>
      <c r="K2873" s="2"/>
      <c r="L2873" s="2"/>
      <c r="M2873" s="1"/>
    </row>
    <row r="2874" spans="1:13" x14ac:dyDescent="0.2">
      <c r="A2874" s="1"/>
      <c r="B2874" s="1"/>
      <c r="C2874" s="16"/>
      <c r="D2874" s="1"/>
      <c r="E2874" s="1"/>
      <c r="F2874" s="1"/>
      <c r="G2874" s="1"/>
      <c r="H2874" s="11"/>
      <c r="I2874" s="11"/>
      <c r="J2874" s="11"/>
      <c r="K2874" s="2"/>
      <c r="L2874" s="2"/>
      <c r="M2874" s="1"/>
    </row>
    <row r="2875" spans="1:13" x14ac:dyDescent="0.2">
      <c r="A2875" s="1"/>
      <c r="B2875" s="1"/>
      <c r="C2875" s="16"/>
      <c r="D2875" s="1"/>
      <c r="E2875" s="1"/>
      <c r="F2875" s="1"/>
      <c r="G2875" s="1"/>
      <c r="H2875" s="11"/>
      <c r="I2875" s="11"/>
      <c r="J2875" s="11"/>
      <c r="K2875" s="2"/>
      <c r="L2875" s="2"/>
      <c r="M2875" s="1"/>
    </row>
    <row r="2876" spans="1:13" x14ac:dyDescent="0.2">
      <c r="A2876" s="1"/>
      <c r="B2876" s="1"/>
      <c r="C2876" s="16"/>
      <c r="D2876" s="1"/>
      <c r="E2876" s="1"/>
      <c r="F2876" s="1"/>
      <c r="G2876" s="1"/>
      <c r="H2876" s="11"/>
      <c r="I2876" s="11"/>
      <c r="J2876" s="11"/>
      <c r="K2876" s="2"/>
      <c r="L2876" s="2"/>
      <c r="M2876" s="1"/>
    </row>
    <row r="2877" spans="1:13" x14ac:dyDescent="0.2">
      <c r="A2877" s="1"/>
      <c r="B2877" s="1"/>
      <c r="C2877" s="16"/>
      <c r="D2877" s="1"/>
      <c r="E2877" s="1"/>
      <c r="F2877" s="1"/>
      <c r="G2877" s="1"/>
      <c r="H2877" s="11"/>
      <c r="I2877" s="11"/>
      <c r="J2877" s="11"/>
      <c r="K2877" s="2"/>
      <c r="L2877" s="2"/>
      <c r="M2877" s="1"/>
    </row>
    <row r="2878" spans="1:13" x14ac:dyDescent="0.2">
      <c r="A2878" s="1"/>
      <c r="B2878" s="1"/>
      <c r="C2878" s="16"/>
      <c r="D2878" s="1"/>
      <c r="E2878" s="1"/>
      <c r="F2878" s="1"/>
      <c r="G2878" s="1"/>
      <c r="H2878" s="11"/>
      <c r="I2878" s="11"/>
      <c r="J2878" s="11"/>
      <c r="K2878" s="2"/>
      <c r="L2878" s="2"/>
      <c r="M2878" s="1"/>
    </row>
    <row r="2879" spans="1:13" x14ac:dyDescent="0.2">
      <c r="A2879" s="1"/>
      <c r="B2879" s="1"/>
      <c r="C2879" s="16"/>
      <c r="D2879" s="1"/>
      <c r="E2879" s="1"/>
      <c r="F2879" s="1"/>
      <c r="G2879" s="1"/>
      <c r="H2879" s="11"/>
      <c r="I2879" s="11"/>
      <c r="J2879" s="11"/>
      <c r="K2879" s="2"/>
      <c r="L2879" s="2"/>
      <c r="M2879" s="1"/>
    </row>
    <row r="2880" spans="1:13" x14ac:dyDescent="0.2">
      <c r="A2880" s="1"/>
      <c r="B2880" s="1"/>
      <c r="C2880" s="16"/>
      <c r="D2880" s="1"/>
      <c r="E2880" s="1"/>
      <c r="F2880" s="1"/>
      <c r="G2880" s="1"/>
      <c r="H2880" s="11"/>
      <c r="I2880" s="11"/>
      <c r="J2880" s="11"/>
      <c r="K2880" s="2"/>
      <c r="L2880" s="2"/>
      <c r="M2880" s="1"/>
    </row>
    <row r="2881" spans="1:13" x14ac:dyDescent="0.2">
      <c r="A2881" s="1"/>
      <c r="B2881" s="1"/>
      <c r="C2881" s="16"/>
      <c r="D2881" s="1"/>
      <c r="E2881" s="1"/>
      <c r="F2881" s="1"/>
      <c r="G2881" s="1"/>
      <c r="H2881" s="11"/>
      <c r="I2881" s="11"/>
      <c r="J2881" s="11"/>
      <c r="K2881" s="2"/>
      <c r="L2881" s="2"/>
      <c r="M2881" s="1"/>
    </row>
    <row r="2882" spans="1:13" x14ac:dyDescent="0.2">
      <c r="A2882" s="1"/>
      <c r="B2882" s="1"/>
      <c r="C2882" s="16"/>
      <c r="D2882" s="1"/>
      <c r="E2882" s="1"/>
      <c r="F2882" s="1"/>
      <c r="G2882" s="1"/>
      <c r="H2882" s="11"/>
      <c r="I2882" s="11"/>
      <c r="J2882" s="11"/>
      <c r="K2882" s="2"/>
      <c r="L2882" s="2"/>
      <c r="M2882" s="1"/>
    </row>
    <row r="2883" spans="1:13" x14ac:dyDescent="0.2">
      <c r="A2883" s="1"/>
      <c r="B2883" s="1"/>
      <c r="C2883" s="16"/>
      <c r="D2883" s="1"/>
      <c r="E2883" s="1"/>
      <c r="F2883" s="1"/>
      <c r="G2883" s="1"/>
      <c r="H2883" s="11"/>
      <c r="I2883" s="11"/>
      <c r="J2883" s="11"/>
      <c r="K2883" s="2"/>
      <c r="L2883" s="2"/>
      <c r="M2883" s="1"/>
    </row>
    <row r="2884" spans="1:13" x14ac:dyDescent="0.2">
      <c r="A2884" s="1"/>
      <c r="B2884" s="1"/>
      <c r="C2884" s="16"/>
      <c r="D2884" s="1"/>
      <c r="E2884" s="1"/>
      <c r="F2884" s="1"/>
      <c r="G2884" s="1"/>
      <c r="H2884" s="11"/>
      <c r="I2884" s="11"/>
      <c r="J2884" s="11"/>
      <c r="K2884" s="2"/>
      <c r="L2884" s="2"/>
      <c r="M2884" s="1"/>
    </row>
    <row r="2885" spans="1:13" x14ac:dyDescent="0.2">
      <c r="A2885" s="1"/>
      <c r="B2885" s="1"/>
      <c r="C2885" s="16"/>
      <c r="D2885" s="1"/>
      <c r="E2885" s="1"/>
      <c r="F2885" s="1"/>
      <c r="G2885" s="1"/>
      <c r="H2885" s="11"/>
      <c r="I2885" s="11"/>
      <c r="J2885" s="11"/>
      <c r="K2885" s="2"/>
      <c r="L2885" s="2"/>
      <c r="M2885" s="1"/>
    </row>
    <row r="2886" spans="1:13" x14ac:dyDescent="0.2">
      <c r="A2886" s="1"/>
      <c r="B2886" s="1"/>
      <c r="C2886" s="16"/>
      <c r="D2886" s="1"/>
      <c r="E2886" s="1"/>
      <c r="F2886" s="1"/>
      <c r="G2886" s="1"/>
      <c r="H2886" s="11"/>
      <c r="I2886" s="11"/>
      <c r="J2886" s="11"/>
      <c r="K2886" s="2"/>
      <c r="L2886" s="2"/>
      <c r="M2886" s="1"/>
    </row>
    <row r="2887" spans="1:13" x14ac:dyDescent="0.2">
      <c r="A2887" s="1"/>
      <c r="B2887" s="1"/>
      <c r="C2887" s="16"/>
      <c r="D2887" s="1"/>
      <c r="E2887" s="1"/>
      <c r="F2887" s="1"/>
      <c r="G2887" s="1"/>
      <c r="H2887" s="11"/>
      <c r="I2887" s="11"/>
      <c r="J2887" s="11"/>
      <c r="K2887" s="2"/>
      <c r="L2887" s="2"/>
      <c r="M2887" s="1"/>
    </row>
    <row r="2888" spans="1:13" x14ac:dyDescent="0.2">
      <c r="A2888" s="1"/>
      <c r="B2888" s="1"/>
      <c r="C2888" s="16"/>
      <c r="D2888" s="1"/>
      <c r="E2888" s="1"/>
      <c r="F2888" s="1"/>
      <c r="G2888" s="1"/>
      <c r="H2888" s="11"/>
      <c r="I2888" s="11"/>
      <c r="J2888" s="11"/>
      <c r="K2888" s="2"/>
      <c r="L2888" s="2"/>
      <c r="M2888" s="1"/>
    </row>
    <row r="2889" spans="1:13" x14ac:dyDescent="0.2">
      <c r="A2889" s="1"/>
      <c r="B2889" s="1"/>
      <c r="C2889" s="16"/>
      <c r="D2889" s="1"/>
      <c r="E2889" s="1"/>
      <c r="F2889" s="1"/>
      <c r="G2889" s="1"/>
      <c r="H2889" s="11"/>
      <c r="I2889" s="11"/>
      <c r="J2889" s="11"/>
      <c r="K2889" s="2"/>
      <c r="L2889" s="2"/>
      <c r="M2889" s="1"/>
    </row>
    <row r="2890" spans="1:13" x14ac:dyDescent="0.2">
      <c r="A2890" s="1"/>
      <c r="B2890" s="1"/>
      <c r="C2890" s="16"/>
      <c r="D2890" s="1"/>
      <c r="E2890" s="1"/>
      <c r="F2890" s="1"/>
      <c r="G2890" s="1"/>
      <c r="H2890" s="11"/>
      <c r="I2890" s="11"/>
      <c r="J2890" s="11"/>
      <c r="K2890" s="2"/>
      <c r="L2890" s="2"/>
      <c r="M2890" s="1"/>
    </row>
    <row r="2891" spans="1:13" x14ac:dyDescent="0.2">
      <c r="A2891" s="1"/>
      <c r="B2891" s="1"/>
      <c r="C2891" s="16"/>
      <c r="D2891" s="1"/>
      <c r="E2891" s="1"/>
      <c r="F2891" s="1"/>
      <c r="G2891" s="1"/>
      <c r="H2891" s="11"/>
      <c r="I2891" s="11"/>
      <c r="J2891" s="11"/>
      <c r="K2891" s="2"/>
      <c r="L2891" s="2"/>
      <c r="M2891" s="1"/>
    </row>
    <row r="2892" spans="1:13" x14ac:dyDescent="0.2">
      <c r="A2892" s="1"/>
      <c r="B2892" s="1"/>
      <c r="C2892" s="16"/>
      <c r="D2892" s="1"/>
      <c r="E2892" s="1"/>
      <c r="F2892" s="1"/>
      <c r="G2892" s="1"/>
      <c r="H2892" s="11"/>
      <c r="I2892" s="11"/>
      <c r="J2892" s="11"/>
      <c r="K2892" s="2"/>
      <c r="L2892" s="2"/>
      <c r="M2892" s="1"/>
    </row>
    <row r="2893" spans="1:13" x14ac:dyDescent="0.2">
      <c r="A2893" s="1"/>
      <c r="B2893" s="1"/>
      <c r="C2893" s="16"/>
      <c r="D2893" s="1"/>
      <c r="E2893" s="1"/>
      <c r="F2893" s="1"/>
      <c r="G2893" s="1"/>
      <c r="H2893" s="11"/>
      <c r="I2893" s="11"/>
      <c r="J2893" s="11"/>
      <c r="K2893" s="2"/>
      <c r="L2893" s="2"/>
      <c r="M2893" s="1"/>
    </row>
    <row r="2894" spans="1:13" x14ac:dyDescent="0.2">
      <c r="A2894" s="1"/>
      <c r="B2894" s="1"/>
      <c r="C2894" s="16"/>
      <c r="D2894" s="1"/>
      <c r="E2894" s="1"/>
      <c r="F2894" s="1"/>
      <c r="G2894" s="1"/>
      <c r="H2894" s="11"/>
      <c r="I2894" s="11"/>
      <c r="J2894" s="11"/>
      <c r="K2894" s="2"/>
      <c r="L2894" s="2"/>
      <c r="M2894" s="1"/>
    </row>
    <row r="2895" spans="1:13" x14ac:dyDescent="0.2">
      <c r="A2895" s="1"/>
      <c r="B2895" s="1"/>
      <c r="C2895" s="16"/>
      <c r="D2895" s="1"/>
      <c r="E2895" s="1"/>
      <c r="F2895" s="1"/>
      <c r="G2895" s="1"/>
      <c r="H2895" s="11"/>
      <c r="I2895" s="11"/>
      <c r="J2895" s="11"/>
      <c r="K2895" s="2"/>
      <c r="L2895" s="2"/>
      <c r="M2895" s="1"/>
    </row>
    <row r="2896" spans="1:13" x14ac:dyDescent="0.2">
      <c r="A2896" s="1"/>
      <c r="B2896" s="1"/>
      <c r="C2896" s="16"/>
      <c r="D2896" s="1"/>
      <c r="E2896" s="1"/>
      <c r="F2896" s="1"/>
      <c r="G2896" s="1"/>
      <c r="H2896" s="11"/>
      <c r="I2896" s="11"/>
      <c r="J2896" s="11"/>
      <c r="K2896" s="2"/>
      <c r="L2896" s="2"/>
      <c r="M2896" s="1"/>
    </row>
    <row r="2897" spans="1:13" x14ac:dyDescent="0.2">
      <c r="A2897" s="1"/>
      <c r="B2897" s="1"/>
      <c r="C2897" s="16"/>
      <c r="D2897" s="1"/>
      <c r="E2897" s="1"/>
      <c r="F2897" s="1"/>
      <c r="G2897" s="1"/>
      <c r="H2897" s="11"/>
      <c r="I2897" s="11"/>
      <c r="J2897" s="11"/>
      <c r="K2897" s="2"/>
      <c r="L2897" s="2"/>
      <c r="M2897" s="1"/>
    </row>
    <row r="2898" spans="1:13" x14ac:dyDescent="0.2">
      <c r="A2898" s="1"/>
      <c r="B2898" s="1"/>
      <c r="C2898" s="16"/>
      <c r="D2898" s="1"/>
      <c r="E2898" s="1"/>
      <c r="F2898" s="1"/>
      <c r="G2898" s="1"/>
      <c r="H2898" s="11"/>
      <c r="I2898" s="11"/>
      <c r="J2898" s="11"/>
      <c r="K2898" s="2"/>
      <c r="L2898" s="2"/>
      <c r="M2898" s="1"/>
    </row>
    <row r="2899" spans="1:13" x14ac:dyDescent="0.2">
      <c r="A2899" s="1"/>
      <c r="B2899" s="1"/>
      <c r="C2899" s="16"/>
      <c r="D2899" s="1"/>
      <c r="E2899" s="1"/>
      <c r="F2899" s="1"/>
      <c r="G2899" s="1"/>
      <c r="H2899" s="11"/>
      <c r="I2899" s="11"/>
      <c r="J2899" s="11"/>
      <c r="K2899" s="2"/>
      <c r="L2899" s="2"/>
      <c r="M2899" s="1"/>
    </row>
    <row r="2900" spans="1:13" x14ac:dyDescent="0.2">
      <c r="A2900" s="1"/>
      <c r="B2900" s="1"/>
      <c r="C2900" s="16"/>
      <c r="D2900" s="1"/>
      <c r="E2900" s="1"/>
      <c r="F2900" s="1"/>
      <c r="G2900" s="1"/>
      <c r="H2900" s="11"/>
      <c r="I2900" s="11"/>
      <c r="J2900" s="11"/>
      <c r="K2900" s="2"/>
      <c r="L2900" s="2"/>
      <c r="M2900" s="1"/>
    </row>
    <row r="2901" spans="1:13" x14ac:dyDescent="0.2">
      <c r="A2901" s="1"/>
      <c r="B2901" s="1"/>
      <c r="C2901" s="16"/>
      <c r="D2901" s="1"/>
      <c r="E2901" s="1"/>
      <c r="F2901" s="1"/>
      <c r="G2901" s="1"/>
      <c r="H2901" s="11"/>
      <c r="I2901" s="11"/>
      <c r="J2901" s="11"/>
      <c r="K2901" s="2"/>
      <c r="L2901" s="2"/>
      <c r="M2901" s="1"/>
    </row>
    <row r="2902" spans="1:13" x14ac:dyDescent="0.2">
      <c r="A2902" s="1"/>
      <c r="B2902" s="1"/>
      <c r="C2902" s="16"/>
      <c r="D2902" s="1"/>
      <c r="E2902" s="1"/>
      <c r="F2902" s="1"/>
      <c r="G2902" s="1"/>
      <c r="H2902" s="11"/>
      <c r="I2902" s="11"/>
      <c r="J2902" s="11"/>
      <c r="K2902" s="2"/>
      <c r="L2902" s="2"/>
      <c r="M2902" s="1"/>
    </row>
    <row r="2903" spans="1:13" x14ac:dyDescent="0.2">
      <c r="A2903" s="1"/>
      <c r="B2903" s="1"/>
      <c r="C2903" s="16"/>
      <c r="D2903" s="1"/>
      <c r="E2903" s="1"/>
      <c r="F2903" s="1"/>
      <c r="G2903" s="1"/>
      <c r="H2903" s="11"/>
      <c r="I2903" s="11"/>
      <c r="J2903" s="11"/>
      <c r="K2903" s="2"/>
      <c r="L2903" s="2"/>
      <c r="M2903" s="1"/>
    </row>
    <row r="2904" spans="1:13" x14ac:dyDescent="0.2">
      <c r="A2904" s="1"/>
      <c r="B2904" s="1"/>
      <c r="C2904" s="16"/>
      <c r="D2904" s="1"/>
      <c r="E2904" s="1"/>
      <c r="F2904" s="1"/>
      <c r="G2904" s="1"/>
      <c r="H2904" s="11"/>
      <c r="I2904" s="11"/>
      <c r="J2904" s="11"/>
      <c r="K2904" s="2"/>
      <c r="L2904" s="2"/>
      <c r="M2904" s="1"/>
    </row>
    <row r="2905" spans="1:13" x14ac:dyDescent="0.2">
      <c r="A2905" s="1"/>
      <c r="B2905" s="1"/>
      <c r="C2905" s="16"/>
      <c r="D2905" s="1"/>
      <c r="E2905" s="1"/>
      <c r="F2905" s="1"/>
      <c r="G2905" s="1"/>
      <c r="H2905" s="11"/>
      <c r="I2905" s="11"/>
      <c r="J2905" s="11"/>
      <c r="K2905" s="2"/>
      <c r="L2905" s="2"/>
      <c r="M2905" s="1"/>
    </row>
    <row r="2906" spans="1:13" x14ac:dyDescent="0.2">
      <c r="A2906" s="1"/>
      <c r="B2906" s="1"/>
      <c r="C2906" s="16"/>
      <c r="D2906" s="1"/>
      <c r="E2906" s="1"/>
      <c r="F2906" s="1"/>
      <c r="G2906" s="1"/>
      <c r="H2906" s="11"/>
      <c r="I2906" s="11"/>
      <c r="J2906" s="11"/>
      <c r="K2906" s="2"/>
      <c r="L2906" s="2"/>
      <c r="M2906" s="1"/>
    </row>
    <row r="2907" spans="1:13" x14ac:dyDescent="0.2">
      <c r="A2907" s="1"/>
      <c r="B2907" s="1"/>
      <c r="C2907" s="16"/>
      <c r="D2907" s="1"/>
      <c r="E2907" s="1"/>
      <c r="F2907" s="1"/>
      <c r="G2907" s="1"/>
      <c r="H2907" s="11"/>
      <c r="I2907" s="11"/>
      <c r="J2907" s="11"/>
      <c r="K2907" s="2"/>
      <c r="L2907" s="2"/>
      <c r="M2907" s="1"/>
    </row>
    <row r="2908" spans="1:13" x14ac:dyDescent="0.2">
      <c r="A2908" s="1"/>
      <c r="B2908" s="1"/>
      <c r="C2908" s="16"/>
      <c r="D2908" s="1"/>
      <c r="E2908" s="1"/>
      <c r="F2908" s="1"/>
      <c r="G2908" s="1"/>
      <c r="H2908" s="11"/>
      <c r="I2908" s="11"/>
      <c r="J2908" s="11"/>
      <c r="K2908" s="2"/>
      <c r="L2908" s="2"/>
      <c r="M2908" s="1"/>
    </row>
    <row r="2909" spans="1:13" x14ac:dyDescent="0.2">
      <c r="A2909" s="1"/>
      <c r="B2909" s="1"/>
      <c r="C2909" s="16"/>
      <c r="D2909" s="1"/>
      <c r="E2909" s="1"/>
      <c r="F2909" s="1"/>
      <c r="G2909" s="1"/>
      <c r="H2909" s="11"/>
      <c r="I2909" s="11"/>
      <c r="J2909" s="11"/>
      <c r="K2909" s="2"/>
      <c r="L2909" s="2"/>
      <c r="M2909" s="1"/>
    </row>
    <row r="2910" spans="1:13" x14ac:dyDescent="0.2">
      <c r="A2910" s="1"/>
      <c r="B2910" s="1"/>
      <c r="C2910" s="16"/>
      <c r="D2910" s="1"/>
      <c r="E2910" s="1"/>
      <c r="F2910" s="1"/>
      <c r="G2910" s="1"/>
      <c r="H2910" s="11"/>
      <c r="I2910" s="11"/>
      <c r="J2910" s="11"/>
      <c r="K2910" s="2"/>
      <c r="L2910" s="2"/>
      <c r="M2910" s="1"/>
    </row>
    <row r="2911" spans="1:13" x14ac:dyDescent="0.2">
      <c r="A2911" s="1"/>
      <c r="B2911" s="1"/>
      <c r="C2911" s="16"/>
      <c r="D2911" s="1"/>
      <c r="E2911" s="1"/>
      <c r="F2911" s="1"/>
      <c r="G2911" s="1"/>
      <c r="H2911" s="11"/>
      <c r="I2911" s="11"/>
      <c r="J2911" s="11"/>
      <c r="K2911" s="2"/>
      <c r="L2911" s="2"/>
      <c r="M2911" s="1"/>
    </row>
    <row r="2912" spans="1:13" x14ac:dyDescent="0.2">
      <c r="A2912" s="1"/>
      <c r="B2912" s="1"/>
      <c r="C2912" s="16"/>
      <c r="D2912" s="1"/>
      <c r="E2912" s="1"/>
      <c r="F2912" s="1"/>
      <c r="G2912" s="1"/>
      <c r="H2912" s="11"/>
      <c r="I2912" s="11"/>
      <c r="J2912" s="11"/>
      <c r="K2912" s="2"/>
      <c r="L2912" s="2"/>
      <c r="M2912" s="1"/>
    </row>
    <row r="2913" spans="1:13" x14ac:dyDescent="0.2">
      <c r="A2913" s="1"/>
      <c r="B2913" s="1"/>
      <c r="C2913" s="16"/>
      <c r="D2913" s="1"/>
      <c r="E2913" s="1"/>
      <c r="F2913" s="1"/>
      <c r="G2913" s="1"/>
      <c r="H2913" s="11"/>
      <c r="I2913" s="11"/>
      <c r="J2913" s="11"/>
      <c r="K2913" s="2"/>
      <c r="L2913" s="2"/>
      <c r="M2913" s="1"/>
    </row>
    <row r="2914" spans="1:13" x14ac:dyDescent="0.2">
      <c r="A2914" s="1"/>
      <c r="B2914" s="1"/>
      <c r="C2914" s="16"/>
      <c r="D2914" s="1"/>
      <c r="E2914" s="1"/>
      <c r="F2914" s="1"/>
      <c r="G2914" s="1"/>
      <c r="H2914" s="11"/>
      <c r="I2914" s="11"/>
      <c r="J2914" s="11"/>
      <c r="K2914" s="2"/>
      <c r="L2914" s="2"/>
      <c r="M2914" s="1"/>
    </row>
    <row r="2915" spans="1:13" x14ac:dyDescent="0.2">
      <c r="A2915" s="1"/>
      <c r="B2915" s="1"/>
      <c r="C2915" s="16"/>
      <c r="D2915" s="1"/>
      <c r="E2915" s="1"/>
      <c r="F2915" s="1"/>
      <c r="G2915" s="1"/>
      <c r="H2915" s="11"/>
      <c r="I2915" s="11"/>
      <c r="J2915" s="11"/>
      <c r="K2915" s="2"/>
      <c r="L2915" s="2"/>
      <c r="M2915" s="1"/>
    </row>
    <row r="2916" spans="1:13" x14ac:dyDescent="0.2">
      <c r="A2916" s="1"/>
      <c r="B2916" s="1"/>
      <c r="C2916" s="16"/>
      <c r="D2916" s="1"/>
      <c r="E2916" s="1"/>
      <c r="F2916" s="1"/>
      <c r="G2916" s="1"/>
      <c r="H2916" s="11"/>
      <c r="I2916" s="11"/>
      <c r="J2916" s="11"/>
      <c r="K2916" s="2"/>
      <c r="L2916" s="2"/>
      <c r="M2916" s="1"/>
    </row>
    <row r="2917" spans="1:13" x14ac:dyDescent="0.2">
      <c r="A2917" s="1"/>
      <c r="B2917" s="1"/>
      <c r="C2917" s="16"/>
      <c r="D2917" s="1"/>
      <c r="E2917" s="1"/>
      <c r="F2917" s="1"/>
      <c r="G2917" s="1"/>
      <c r="H2917" s="11"/>
      <c r="I2917" s="11"/>
      <c r="J2917" s="11"/>
      <c r="K2917" s="2"/>
      <c r="L2917" s="2"/>
      <c r="M2917" s="1"/>
    </row>
    <row r="2918" spans="1:13" x14ac:dyDescent="0.2">
      <c r="A2918" s="1"/>
      <c r="B2918" s="1"/>
      <c r="C2918" s="16"/>
      <c r="D2918" s="1"/>
      <c r="E2918" s="1"/>
      <c r="F2918" s="1"/>
      <c r="G2918" s="1"/>
      <c r="H2918" s="11"/>
      <c r="I2918" s="11"/>
      <c r="J2918" s="11"/>
      <c r="K2918" s="2"/>
      <c r="L2918" s="2"/>
      <c r="M2918" s="1"/>
    </row>
    <row r="2919" spans="1:13" x14ac:dyDescent="0.2">
      <c r="A2919" s="1"/>
      <c r="B2919" s="1"/>
      <c r="C2919" s="16"/>
      <c r="D2919" s="1"/>
      <c r="E2919" s="1"/>
      <c r="F2919" s="1"/>
      <c r="G2919" s="1"/>
      <c r="H2919" s="11"/>
      <c r="I2919" s="11"/>
      <c r="J2919" s="11"/>
      <c r="K2919" s="2"/>
      <c r="L2919" s="2"/>
      <c r="M2919" s="1"/>
    </row>
    <row r="2920" spans="1:13" x14ac:dyDescent="0.2">
      <c r="A2920" s="1"/>
      <c r="B2920" s="1"/>
      <c r="C2920" s="16"/>
      <c r="D2920" s="1"/>
      <c r="E2920" s="1"/>
      <c r="F2920" s="1"/>
      <c r="G2920" s="1"/>
      <c r="H2920" s="11"/>
      <c r="I2920" s="11"/>
      <c r="J2920" s="11"/>
      <c r="K2920" s="2"/>
      <c r="L2920" s="2"/>
      <c r="M2920" s="1"/>
    </row>
    <row r="2921" spans="1:13" x14ac:dyDescent="0.2">
      <c r="A2921" s="1"/>
      <c r="B2921" s="1"/>
      <c r="C2921" s="16"/>
      <c r="D2921" s="1"/>
      <c r="E2921" s="1"/>
      <c r="F2921" s="1"/>
      <c r="G2921" s="1"/>
      <c r="H2921" s="11"/>
      <c r="I2921" s="11"/>
      <c r="J2921" s="11"/>
      <c r="K2921" s="2"/>
      <c r="L2921" s="2"/>
      <c r="M2921" s="1"/>
    </row>
    <row r="2922" spans="1:13" x14ac:dyDescent="0.2">
      <c r="A2922" s="1"/>
      <c r="B2922" s="1"/>
      <c r="C2922" s="16"/>
      <c r="D2922" s="1"/>
      <c r="E2922" s="1"/>
      <c r="F2922" s="1"/>
      <c r="G2922" s="1"/>
      <c r="H2922" s="11"/>
      <c r="I2922" s="11"/>
      <c r="J2922" s="11"/>
      <c r="K2922" s="2"/>
      <c r="L2922" s="2"/>
      <c r="M2922" s="1"/>
    </row>
    <row r="2923" spans="1:13" x14ac:dyDescent="0.2">
      <c r="A2923" s="1"/>
      <c r="B2923" s="1"/>
      <c r="C2923" s="16"/>
      <c r="D2923" s="1"/>
      <c r="E2923" s="1"/>
      <c r="F2923" s="1"/>
      <c r="G2923" s="1"/>
      <c r="H2923" s="11"/>
      <c r="I2923" s="11"/>
      <c r="J2923" s="11"/>
      <c r="K2923" s="2"/>
      <c r="L2923" s="2"/>
      <c r="M2923" s="1"/>
    </row>
    <row r="2924" spans="1:13" x14ac:dyDescent="0.2">
      <c r="A2924" s="1"/>
      <c r="B2924" s="1"/>
      <c r="C2924" s="16"/>
      <c r="D2924" s="1"/>
      <c r="E2924" s="1"/>
      <c r="F2924" s="1"/>
      <c r="G2924" s="1"/>
      <c r="H2924" s="11"/>
      <c r="I2924" s="11"/>
      <c r="J2924" s="11"/>
      <c r="K2924" s="2"/>
      <c r="L2924" s="2"/>
      <c r="M2924" s="1"/>
    </row>
    <row r="2925" spans="1:13" x14ac:dyDescent="0.2">
      <c r="A2925" s="1"/>
      <c r="B2925" s="1"/>
      <c r="C2925" s="16"/>
      <c r="D2925" s="1"/>
      <c r="E2925" s="1"/>
      <c r="F2925" s="1"/>
      <c r="G2925" s="1"/>
      <c r="H2925" s="11"/>
      <c r="I2925" s="11"/>
      <c r="J2925" s="11"/>
      <c r="K2925" s="2"/>
      <c r="L2925" s="2"/>
      <c r="M2925" s="1"/>
    </row>
    <row r="2926" spans="1:13" x14ac:dyDescent="0.2">
      <c r="A2926" s="1"/>
      <c r="B2926" s="1"/>
      <c r="C2926" s="16"/>
      <c r="D2926" s="1"/>
      <c r="E2926" s="1"/>
      <c r="F2926" s="1"/>
      <c r="G2926" s="1"/>
      <c r="H2926" s="11"/>
      <c r="I2926" s="11"/>
      <c r="J2926" s="11"/>
      <c r="K2926" s="2"/>
      <c r="L2926" s="2"/>
      <c r="M2926" s="1"/>
    </row>
    <row r="2927" spans="1:13" x14ac:dyDescent="0.2">
      <c r="A2927" s="1"/>
      <c r="B2927" s="1"/>
      <c r="C2927" s="16"/>
      <c r="D2927" s="1"/>
      <c r="E2927" s="1"/>
      <c r="F2927" s="1"/>
      <c r="G2927" s="1"/>
      <c r="H2927" s="11"/>
      <c r="I2927" s="11"/>
      <c r="J2927" s="11"/>
      <c r="K2927" s="2"/>
      <c r="L2927" s="2"/>
      <c r="M2927" s="1"/>
    </row>
    <row r="2928" spans="1:13" x14ac:dyDescent="0.2">
      <c r="A2928" s="1"/>
      <c r="B2928" s="1"/>
      <c r="C2928" s="16"/>
      <c r="D2928" s="1"/>
      <c r="E2928" s="1"/>
      <c r="F2928" s="1"/>
      <c r="G2928" s="1"/>
      <c r="H2928" s="11"/>
      <c r="I2928" s="11"/>
      <c r="J2928" s="11"/>
      <c r="K2928" s="2"/>
      <c r="L2928" s="2"/>
      <c r="M2928" s="1"/>
    </row>
    <row r="2929" spans="1:13" x14ac:dyDescent="0.2">
      <c r="A2929" s="1"/>
      <c r="B2929" s="1"/>
      <c r="C2929" s="16"/>
      <c r="D2929" s="1"/>
      <c r="E2929" s="1"/>
      <c r="F2929" s="1"/>
      <c r="G2929" s="1"/>
      <c r="H2929" s="11"/>
      <c r="I2929" s="11"/>
      <c r="J2929" s="11"/>
      <c r="K2929" s="2"/>
      <c r="L2929" s="2"/>
      <c r="M2929" s="1"/>
    </row>
    <row r="2930" spans="1:13" x14ac:dyDescent="0.2">
      <c r="A2930" s="1"/>
      <c r="B2930" s="1"/>
      <c r="C2930" s="16"/>
      <c r="D2930" s="1"/>
      <c r="E2930" s="1"/>
      <c r="F2930" s="1"/>
      <c r="G2930" s="1"/>
      <c r="H2930" s="11"/>
      <c r="I2930" s="11"/>
      <c r="J2930" s="11"/>
      <c r="K2930" s="2"/>
      <c r="L2930" s="2"/>
      <c r="M2930" s="1"/>
    </row>
    <row r="2931" spans="1:13" x14ac:dyDescent="0.2">
      <c r="A2931" s="1"/>
      <c r="B2931" s="1"/>
      <c r="C2931" s="16"/>
      <c r="D2931" s="1"/>
      <c r="E2931" s="1"/>
      <c r="F2931" s="1"/>
      <c r="G2931" s="1"/>
      <c r="H2931" s="11"/>
      <c r="I2931" s="11"/>
      <c r="J2931" s="11"/>
      <c r="K2931" s="2"/>
      <c r="L2931" s="2"/>
      <c r="M2931" s="1"/>
    </row>
    <row r="2932" spans="1:13" x14ac:dyDescent="0.2">
      <c r="A2932" s="1"/>
      <c r="B2932" s="1"/>
      <c r="C2932" s="16"/>
      <c r="D2932" s="1"/>
      <c r="E2932" s="1"/>
      <c r="F2932" s="1"/>
      <c r="G2932" s="1"/>
      <c r="H2932" s="11"/>
      <c r="I2932" s="11"/>
      <c r="J2932" s="11"/>
      <c r="K2932" s="2"/>
      <c r="L2932" s="2"/>
      <c r="M2932" s="1"/>
    </row>
    <row r="2933" spans="1:13" x14ac:dyDescent="0.2">
      <c r="A2933" s="1"/>
      <c r="B2933" s="1"/>
      <c r="C2933" s="16"/>
      <c r="D2933" s="1"/>
      <c r="E2933" s="1"/>
      <c r="F2933" s="1"/>
      <c r="G2933" s="1"/>
      <c r="H2933" s="11"/>
      <c r="I2933" s="11"/>
      <c r="J2933" s="11"/>
      <c r="K2933" s="2"/>
      <c r="L2933" s="2"/>
      <c r="M2933" s="1"/>
    </row>
    <row r="2934" spans="1:13" x14ac:dyDescent="0.2">
      <c r="A2934" s="1"/>
      <c r="B2934" s="1"/>
      <c r="C2934" s="16"/>
      <c r="D2934" s="1"/>
      <c r="E2934" s="1"/>
      <c r="F2934" s="1"/>
      <c r="G2934" s="1"/>
      <c r="H2934" s="11"/>
      <c r="I2934" s="11"/>
      <c r="J2934" s="11"/>
      <c r="K2934" s="2"/>
      <c r="L2934" s="2"/>
      <c r="M2934" s="1"/>
    </row>
    <row r="2935" spans="1:13" x14ac:dyDescent="0.2">
      <c r="A2935" s="1"/>
      <c r="B2935" s="1"/>
      <c r="C2935" s="16"/>
      <c r="D2935" s="1"/>
      <c r="E2935" s="1"/>
      <c r="F2935" s="1"/>
      <c r="G2935" s="1"/>
      <c r="H2935" s="11"/>
      <c r="I2935" s="11"/>
      <c r="J2935" s="11"/>
      <c r="K2935" s="2"/>
      <c r="L2935" s="2"/>
      <c r="M2935" s="1"/>
    </row>
    <row r="2936" spans="1:13" x14ac:dyDescent="0.2">
      <c r="A2936" s="1"/>
      <c r="B2936" s="1"/>
      <c r="C2936" s="16"/>
      <c r="D2936" s="1"/>
      <c r="E2936" s="1"/>
      <c r="F2936" s="1"/>
      <c r="G2936" s="1"/>
      <c r="H2936" s="11"/>
      <c r="I2936" s="11"/>
      <c r="J2936" s="11"/>
      <c r="K2936" s="2"/>
      <c r="L2936" s="2"/>
      <c r="M2936" s="1"/>
    </row>
    <row r="2937" spans="1:13" x14ac:dyDescent="0.2">
      <c r="A2937" s="1"/>
      <c r="B2937" s="1"/>
      <c r="C2937" s="16"/>
      <c r="D2937" s="1"/>
      <c r="E2937" s="1"/>
      <c r="F2937" s="1"/>
      <c r="G2937" s="1"/>
      <c r="H2937" s="11"/>
      <c r="I2937" s="11"/>
      <c r="J2937" s="11"/>
      <c r="K2937" s="2"/>
      <c r="L2937" s="2"/>
      <c r="M2937" s="1"/>
    </row>
    <row r="2938" spans="1:13" x14ac:dyDescent="0.2">
      <c r="A2938" s="1"/>
      <c r="B2938" s="1"/>
      <c r="C2938" s="16"/>
      <c r="D2938" s="1"/>
      <c r="E2938" s="1"/>
      <c r="F2938" s="1"/>
      <c r="G2938" s="1"/>
      <c r="H2938" s="11"/>
      <c r="I2938" s="11"/>
      <c r="J2938" s="11"/>
      <c r="K2938" s="2"/>
      <c r="L2938" s="2"/>
      <c r="M2938" s="1"/>
    </row>
    <row r="2939" spans="1:13" x14ac:dyDescent="0.2">
      <c r="A2939" s="1"/>
      <c r="B2939" s="1"/>
      <c r="C2939" s="16"/>
      <c r="D2939" s="1"/>
      <c r="E2939" s="1"/>
      <c r="F2939" s="1"/>
      <c r="G2939" s="1"/>
      <c r="H2939" s="11"/>
      <c r="I2939" s="11"/>
      <c r="J2939" s="11"/>
      <c r="K2939" s="2"/>
      <c r="L2939" s="2"/>
      <c r="M2939" s="1"/>
    </row>
    <row r="2940" spans="1:13" x14ac:dyDescent="0.2">
      <c r="A2940" s="1"/>
      <c r="B2940" s="1"/>
      <c r="C2940" s="16"/>
      <c r="D2940" s="1"/>
      <c r="E2940" s="1"/>
      <c r="F2940" s="1"/>
      <c r="G2940" s="1"/>
      <c r="H2940" s="11"/>
      <c r="I2940" s="11"/>
      <c r="J2940" s="11"/>
      <c r="K2940" s="2"/>
      <c r="L2940" s="2"/>
      <c r="M2940" s="1"/>
    </row>
    <row r="2941" spans="1:13" x14ac:dyDescent="0.2">
      <c r="A2941" s="1"/>
      <c r="B2941" s="1"/>
      <c r="C2941" s="16"/>
      <c r="D2941" s="1"/>
      <c r="E2941" s="1"/>
      <c r="F2941" s="1"/>
      <c r="G2941" s="1"/>
      <c r="H2941" s="11"/>
      <c r="I2941" s="11"/>
      <c r="J2941" s="11"/>
      <c r="K2941" s="2"/>
      <c r="L2941" s="2"/>
      <c r="M2941" s="1"/>
    </row>
    <row r="2942" spans="1:13" x14ac:dyDescent="0.2">
      <c r="A2942" s="1"/>
      <c r="B2942" s="1"/>
      <c r="C2942" s="16"/>
      <c r="D2942" s="1"/>
      <c r="E2942" s="1"/>
      <c r="F2942" s="1"/>
      <c r="G2942" s="1"/>
      <c r="H2942" s="11"/>
      <c r="I2942" s="11"/>
      <c r="J2942" s="11"/>
      <c r="K2942" s="2"/>
      <c r="L2942" s="2"/>
      <c r="M2942" s="1"/>
    </row>
    <row r="2943" spans="1:13" x14ac:dyDescent="0.2">
      <c r="A2943" s="1"/>
      <c r="B2943" s="1"/>
      <c r="C2943" s="16"/>
      <c r="D2943" s="1"/>
      <c r="E2943" s="1"/>
      <c r="F2943" s="1"/>
      <c r="G2943" s="1"/>
      <c r="H2943" s="11"/>
      <c r="I2943" s="11"/>
      <c r="J2943" s="11"/>
      <c r="K2943" s="2"/>
      <c r="L2943" s="2"/>
      <c r="M2943" s="1"/>
    </row>
    <row r="2944" spans="1:13" x14ac:dyDescent="0.2">
      <c r="A2944" s="1"/>
      <c r="B2944" s="1"/>
      <c r="C2944" s="16"/>
      <c r="D2944" s="1"/>
      <c r="E2944" s="1"/>
      <c r="F2944" s="1"/>
      <c r="G2944" s="1"/>
      <c r="H2944" s="11"/>
      <c r="I2944" s="11"/>
      <c r="J2944" s="11"/>
      <c r="K2944" s="2"/>
      <c r="L2944" s="2"/>
      <c r="M2944" s="1"/>
    </row>
    <row r="2945" spans="1:13" x14ac:dyDescent="0.2">
      <c r="A2945" s="1"/>
      <c r="B2945" s="1"/>
      <c r="C2945" s="16"/>
      <c r="D2945" s="1"/>
      <c r="E2945" s="1"/>
      <c r="F2945" s="1"/>
      <c r="G2945" s="1"/>
      <c r="H2945" s="11"/>
      <c r="I2945" s="11"/>
      <c r="J2945" s="11"/>
      <c r="K2945" s="2"/>
      <c r="L2945" s="2"/>
      <c r="M2945" s="1"/>
    </row>
    <row r="2946" spans="1:13" x14ac:dyDescent="0.2">
      <c r="A2946" s="1"/>
      <c r="B2946" s="1"/>
      <c r="C2946" s="16"/>
      <c r="D2946" s="1"/>
      <c r="E2946" s="1"/>
      <c r="F2946" s="1"/>
      <c r="G2946" s="1"/>
      <c r="H2946" s="11"/>
      <c r="I2946" s="11"/>
      <c r="J2946" s="11"/>
      <c r="K2946" s="2"/>
      <c r="L2946" s="2"/>
      <c r="M2946" s="1"/>
    </row>
    <row r="2947" spans="1:13" x14ac:dyDescent="0.2">
      <c r="A2947" s="1"/>
      <c r="B2947" s="1"/>
      <c r="C2947" s="16"/>
      <c r="D2947" s="1"/>
      <c r="E2947" s="1"/>
      <c r="F2947" s="1"/>
      <c r="G2947" s="1"/>
      <c r="H2947" s="11"/>
      <c r="I2947" s="11"/>
      <c r="J2947" s="11"/>
      <c r="K2947" s="2"/>
      <c r="L2947" s="2"/>
      <c r="M2947" s="1"/>
    </row>
    <row r="2948" spans="1:13" x14ac:dyDescent="0.2">
      <c r="A2948" s="1"/>
      <c r="B2948" s="1"/>
      <c r="C2948" s="16"/>
      <c r="D2948" s="1"/>
      <c r="E2948" s="1"/>
      <c r="F2948" s="1"/>
      <c r="G2948" s="1"/>
      <c r="H2948" s="11"/>
      <c r="I2948" s="11"/>
      <c r="J2948" s="11"/>
      <c r="K2948" s="2"/>
      <c r="L2948" s="2"/>
      <c r="M2948" s="1"/>
    </row>
    <row r="2949" spans="1:13" x14ac:dyDescent="0.2">
      <c r="A2949" s="1"/>
      <c r="B2949" s="1"/>
      <c r="C2949" s="16"/>
      <c r="D2949" s="1"/>
      <c r="E2949" s="1"/>
      <c r="F2949" s="1"/>
      <c r="G2949" s="1"/>
      <c r="H2949" s="11"/>
      <c r="I2949" s="11"/>
      <c r="J2949" s="11"/>
      <c r="K2949" s="2"/>
      <c r="L2949" s="2"/>
      <c r="M2949" s="1"/>
    </row>
    <row r="2950" spans="1:13" x14ac:dyDescent="0.2">
      <c r="A2950" s="1"/>
      <c r="B2950" s="1"/>
      <c r="C2950" s="16"/>
      <c r="D2950" s="1"/>
      <c r="E2950" s="1"/>
      <c r="F2950" s="1"/>
      <c r="G2950" s="1"/>
      <c r="H2950" s="11"/>
      <c r="I2950" s="11"/>
      <c r="J2950" s="11"/>
      <c r="K2950" s="2"/>
      <c r="L2950" s="2"/>
      <c r="M2950" s="1"/>
    </row>
    <row r="2951" spans="1:13" x14ac:dyDescent="0.2">
      <c r="A2951" s="1"/>
      <c r="B2951" s="1"/>
      <c r="C2951" s="16"/>
      <c r="D2951" s="1"/>
      <c r="E2951" s="1"/>
      <c r="F2951" s="1"/>
      <c r="G2951" s="1"/>
      <c r="H2951" s="11"/>
      <c r="I2951" s="11"/>
      <c r="J2951" s="11"/>
      <c r="K2951" s="2"/>
      <c r="L2951" s="2"/>
      <c r="M2951" s="1"/>
    </row>
    <row r="2952" spans="1:13" x14ac:dyDescent="0.2">
      <c r="A2952" s="1"/>
      <c r="B2952" s="1"/>
      <c r="C2952" s="16"/>
      <c r="D2952" s="1"/>
      <c r="E2952" s="1"/>
      <c r="F2952" s="1"/>
      <c r="G2952" s="1"/>
      <c r="H2952" s="11"/>
      <c r="I2952" s="11"/>
      <c r="J2952" s="11"/>
      <c r="K2952" s="2"/>
      <c r="L2952" s="2"/>
      <c r="M2952" s="1"/>
    </row>
    <row r="2953" spans="1:13" x14ac:dyDescent="0.2">
      <c r="A2953" s="1"/>
      <c r="B2953" s="1"/>
      <c r="C2953" s="16"/>
      <c r="D2953" s="1"/>
      <c r="E2953" s="1"/>
      <c r="F2953" s="1"/>
      <c r="G2953" s="1"/>
      <c r="H2953" s="11"/>
      <c r="I2953" s="11"/>
      <c r="J2953" s="11"/>
      <c r="K2953" s="2"/>
      <c r="L2953" s="2"/>
      <c r="M2953" s="1"/>
    </row>
    <row r="2954" spans="1:13" x14ac:dyDescent="0.2">
      <c r="A2954" s="1"/>
      <c r="B2954" s="1"/>
      <c r="C2954" s="16"/>
      <c r="D2954" s="1"/>
      <c r="E2954" s="1"/>
      <c r="F2954" s="1"/>
      <c r="G2954" s="1"/>
      <c r="H2954" s="11"/>
      <c r="I2954" s="11"/>
      <c r="J2954" s="11"/>
      <c r="K2954" s="2"/>
      <c r="L2954" s="2"/>
      <c r="M2954" s="1"/>
    </row>
    <row r="2955" spans="1:13" x14ac:dyDescent="0.2">
      <c r="A2955" s="1"/>
      <c r="B2955" s="1"/>
      <c r="C2955" s="16"/>
      <c r="D2955" s="1"/>
      <c r="E2955" s="1"/>
      <c r="F2955" s="1"/>
      <c r="G2955" s="1"/>
      <c r="H2955" s="11"/>
      <c r="I2955" s="11"/>
      <c r="J2955" s="11"/>
      <c r="K2955" s="2"/>
      <c r="L2955" s="2"/>
      <c r="M2955" s="1"/>
    </row>
    <row r="2956" spans="1:13" x14ac:dyDescent="0.2">
      <c r="A2956" s="1"/>
      <c r="B2956" s="1"/>
      <c r="C2956" s="16"/>
      <c r="D2956" s="1"/>
      <c r="E2956" s="1"/>
      <c r="F2956" s="1"/>
      <c r="G2956" s="1"/>
      <c r="H2956" s="11"/>
      <c r="I2956" s="11"/>
      <c r="J2956" s="11"/>
      <c r="K2956" s="2"/>
      <c r="L2956" s="2"/>
      <c r="M2956" s="1"/>
    </row>
    <row r="2957" spans="1:13" x14ac:dyDescent="0.2">
      <c r="A2957" s="1"/>
      <c r="B2957" s="1"/>
      <c r="C2957" s="16"/>
      <c r="D2957" s="1"/>
      <c r="E2957" s="1"/>
      <c r="F2957" s="1"/>
      <c r="G2957" s="1"/>
      <c r="H2957" s="11"/>
      <c r="I2957" s="11"/>
      <c r="J2957" s="11"/>
      <c r="K2957" s="2"/>
      <c r="L2957" s="2"/>
      <c r="M2957" s="1"/>
    </row>
    <row r="2958" spans="1:13" x14ac:dyDescent="0.2">
      <c r="A2958" s="1"/>
      <c r="B2958" s="1"/>
      <c r="C2958" s="16"/>
      <c r="D2958" s="1"/>
      <c r="E2958" s="1"/>
      <c r="F2958" s="1"/>
      <c r="G2958" s="1"/>
      <c r="H2958" s="11"/>
      <c r="I2958" s="11"/>
      <c r="J2958" s="11"/>
      <c r="K2958" s="2"/>
      <c r="L2958" s="2"/>
      <c r="M2958" s="1"/>
    </row>
    <row r="2959" spans="1:13" x14ac:dyDescent="0.2">
      <c r="A2959" s="1"/>
      <c r="B2959" s="1"/>
      <c r="C2959" s="16"/>
      <c r="D2959" s="1"/>
      <c r="E2959" s="1"/>
      <c r="F2959" s="1"/>
      <c r="G2959" s="1"/>
      <c r="H2959" s="11"/>
      <c r="I2959" s="11"/>
      <c r="J2959" s="11"/>
      <c r="K2959" s="2"/>
      <c r="L2959" s="2"/>
      <c r="M2959" s="1"/>
    </row>
    <row r="2960" spans="1:13" x14ac:dyDescent="0.2">
      <c r="A2960" s="1"/>
      <c r="B2960" s="1"/>
      <c r="C2960" s="16"/>
      <c r="D2960" s="1"/>
      <c r="E2960" s="1"/>
      <c r="F2960" s="1"/>
      <c r="G2960" s="1"/>
      <c r="H2960" s="11"/>
      <c r="I2960" s="11"/>
      <c r="J2960" s="11"/>
      <c r="K2960" s="2"/>
      <c r="L2960" s="2"/>
      <c r="M2960" s="1"/>
    </row>
    <row r="2961" spans="1:13" x14ac:dyDescent="0.2">
      <c r="A2961" s="1"/>
      <c r="B2961" s="1"/>
      <c r="C2961" s="16"/>
      <c r="D2961" s="1"/>
      <c r="E2961" s="1"/>
      <c r="F2961" s="1"/>
      <c r="G2961" s="1"/>
      <c r="H2961" s="11"/>
      <c r="I2961" s="11"/>
      <c r="J2961" s="11"/>
      <c r="K2961" s="2"/>
      <c r="L2961" s="2"/>
      <c r="M2961" s="1"/>
    </row>
    <row r="2962" spans="1:13" x14ac:dyDescent="0.2">
      <c r="A2962" s="1"/>
      <c r="B2962" s="1"/>
      <c r="C2962" s="16"/>
      <c r="D2962" s="1"/>
      <c r="E2962" s="1"/>
      <c r="F2962" s="1"/>
      <c r="G2962" s="1"/>
      <c r="H2962" s="11"/>
      <c r="I2962" s="11"/>
      <c r="J2962" s="11"/>
      <c r="K2962" s="2"/>
      <c r="L2962" s="2"/>
      <c r="M2962" s="1"/>
    </row>
    <row r="2963" spans="1:13" x14ac:dyDescent="0.2">
      <c r="A2963" s="1"/>
      <c r="B2963" s="1"/>
      <c r="C2963" s="16"/>
      <c r="D2963" s="1"/>
      <c r="E2963" s="1"/>
      <c r="F2963" s="1"/>
      <c r="G2963" s="1"/>
      <c r="H2963" s="11"/>
      <c r="I2963" s="11"/>
      <c r="J2963" s="11"/>
      <c r="K2963" s="2"/>
      <c r="L2963" s="2"/>
      <c r="M2963" s="1"/>
    </row>
    <row r="2964" spans="1:13" x14ac:dyDescent="0.2">
      <c r="A2964" s="1"/>
      <c r="B2964" s="1"/>
      <c r="C2964" s="16"/>
      <c r="D2964" s="1"/>
      <c r="E2964" s="1"/>
      <c r="F2964" s="1"/>
      <c r="G2964" s="1"/>
      <c r="H2964" s="11"/>
      <c r="I2964" s="11"/>
      <c r="J2964" s="11"/>
      <c r="K2964" s="2"/>
      <c r="L2964" s="2"/>
      <c r="M2964" s="1"/>
    </row>
    <row r="2965" spans="1:13" x14ac:dyDescent="0.2">
      <c r="A2965" s="1"/>
      <c r="B2965" s="1"/>
      <c r="C2965" s="16"/>
      <c r="D2965" s="1"/>
      <c r="E2965" s="1"/>
      <c r="F2965" s="1"/>
      <c r="G2965" s="1"/>
      <c r="H2965" s="11"/>
      <c r="I2965" s="11"/>
      <c r="J2965" s="11"/>
      <c r="K2965" s="2"/>
      <c r="L2965" s="2"/>
      <c r="M2965" s="1"/>
    </row>
    <row r="2966" spans="1:13" x14ac:dyDescent="0.2">
      <c r="A2966" s="1"/>
      <c r="B2966" s="1"/>
      <c r="C2966" s="16"/>
      <c r="D2966" s="1"/>
      <c r="E2966" s="1"/>
      <c r="F2966" s="1"/>
      <c r="G2966" s="1"/>
      <c r="H2966" s="11"/>
      <c r="I2966" s="11"/>
      <c r="J2966" s="11"/>
      <c r="K2966" s="2"/>
      <c r="L2966" s="2"/>
      <c r="M2966" s="1"/>
    </row>
    <row r="2967" spans="1:13" x14ac:dyDescent="0.2">
      <c r="A2967" s="1"/>
      <c r="B2967" s="1"/>
      <c r="C2967" s="16"/>
      <c r="D2967" s="1"/>
      <c r="E2967" s="1"/>
      <c r="F2967" s="1"/>
      <c r="G2967" s="1"/>
      <c r="H2967" s="11"/>
      <c r="I2967" s="11"/>
      <c r="J2967" s="11"/>
      <c r="K2967" s="2"/>
      <c r="L2967" s="2"/>
      <c r="M2967" s="1"/>
    </row>
    <row r="2968" spans="1:13" x14ac:dyDescent="0.2">
      <c r="A2968" s="1"/>
      <c r="B2968" s="1"/>
      <c r="C2968" s="16"/>
      <c r="D2968" s="1"/>
      <c r="E2968" s="1"/>
      <c r="F2968" s="1"/>
      <c r="G2968" s="1"/>
      <c r="H2968" s="11"/>
      <c r="I2968" s="11"/>
      <c r="J2968" s="11"/>
      <c r="K2968" s="2"/>
      <c r="L2968" s="2"/>
      <c r="M2968" s="1"/>
    </row>
    <row r="2969" spans="1:13" x14ac:dyDescent="0.2">
      <c r="A2969" s="1"/>
      <c r="B2969" s="1"/>
      <c r="C2969" s="16"/>
      <c r="D2969" s="1"/>
      <c r="E2969" s="1"/>
      <c r="F2969" s="1"/>
      <c r="G2969" s="1"/>
      <c r="H2969" s="11"/>
      <c r="I2969" s="11"/>
      <c r="J2969" s="11"/>
      <c r="K2969" s="2"/>
      <c r="L2969" s="2"/>
      <c r="M2969" s="1"/>
    </row>
    <row r="2970" spans="1:13" x14ac:dyDescent="0.2">
      <c r="A2970" s="1"/>
      <c r="B2970" s="1"/>
      <c r="C2970" s="16"/>
      <c r="D2970" s="1"/>
      <c r="E2970" s="1"/>
      <c r="F2970" s="1"/>
      <c r="G2970" s="1"/>
      <c r="H2970" s="11"/>
      <c r="I2970" s="11"/>
      <c r="J2970" s="11"/>
      <c r="K2970" s="2"/>
      <c r="L2970" s="2"/>
      <c r="M2970" s="1"/>
    </row>
    <row r="2971" spans="1:13" x14ac:dyDescent="0.2">
      <c r="A2971" s="1"/>
      <c r="B2971" s="1"/>
      <c r="C2971" s="16"/>
      <c r="D2971" s="1"/>
      <c r="E2971" s="1"/>
      <c r="F2971" s="1"/>
      <c r="G2971" s="1"/>
      <c r="H2971" s="11"/>
      <c r="I2971" s="11"/>
      <c r="J2971" s="11"/>
      <c r="K2971" s="2"/>
      <c r="L2971" s="2"/>
      <c r="M2971" s="1"/>
    </row>
    <row r="2972" spans="1:13" x14ac:dyDescent="0.2">
      <c r="A2972" s="1"/>
      <c r="B2972" s="1"/>
      <c r="C2972" s="16"/>
      <c r="D2972" s="1"/>
      <c r="E2972" s="1"/>
      <c r="F2972" s="1"/>
      <c r="G2972" s="1"/>
      <c r="H2972" s="11"/>
      <c r="I2972" s="11"/>
      <c r="J2972" s="11"/>
      <c r="K2972" s="2"/>
      <c r="L2972" s="2"/>
      <c r="M2972" s="1"/>
    </row>
    <row r="2973" spans="1:13" x14ac:dyDescent="0.2">
      <c r="A2973" s="1"/>
      <c r="B2973" s="1"/>
      <c r="C2973" s="16"/>
      <c r="D2973" s="1"/>
      <c r="E2973" s="1"/>
      <c r="F2973" s="1"/>
      <c r="G2973" s="1"/>
      <c r="H2973" s="11"/>
      <c r="I2973" s="11"/>
      <c r="J2973" s="11"/>
      <c r="K2973" s="2"/>
      <c r="L2973" s="2"/>
      <c r="M2973" s="1"/>
    </row>
    <row r="2974" spans="1:13" x14ac:dyDescent="0.2">
      <c r="A2974" s="1"/>
      <c r="B2974" s="1"/>
      <c r="C2974" s="16"/>
      <c r="D2974" s="1"/>
      <c r="E2974" s="1"/>
      <c r="F2974" s="1"/>
      <c r="G2974" s="1"/>
      <c r="H2974" s="11"/>
      <c r="I2974" s="11"/>
      <c r="J2974" s="11"/>
      <c r="K2974" s="2"/>
      <c r="L2974" s="2"/>
      <c r="M2974" s="1"/>
    </row>
    <row r="2975" spans="1:13" x14ac:dyDescent="0.2">
      <c r="A2975" s="1"/>
      <c r="B2975" s="1"/>
      <c r="C2975" s="16"/>
      <c r="D2975" s="1"/>
      <c r="E2975" s="1"/>
      <c r="F2975" s="1"/>
      <c r="G2975" s="1"/>
      <c r="H2975" s="11"/>
      <c r="I2975" s="11"/>
      <c r="J2975" s="11"/>
      <c r="K2975" s="2"/>
      <c r="L2975" s="2"/>
      <c r="M2975" s="1"/>
    </row>
    <row r="2976" spans="1:13" x14ac:dyDescent="0.2">
      <c r="A2976" s="1"/>
      <c r="B2976" s="1"/>
      <c r="C2976" s="16"/>
      <c r="D2976" s="1"/>
      <c r="E2976" s="1"/>
      <c r="F2976" s="1"/>
      <c r="G2976" s="1"/>
      <c r="H2976" s="11"/>
      <c r="I2976" s="11"/>
      <c r="J2976" s="11"/>
      <c r="K2976" s="2"/>
      <c r="L2976" s="2"/>
      <c r="M2976" s="1"/>
    </row>
    <row r="2977" spans="1:13" x14ac:dyDescent="0.2">
      <c r="A2977" s="1"/>
      <c r="B2977" s="1"/>
      <c r="C2977" s="16"/>
      <c r="D2977" s="1"/>
      <c r="E2977" s="1"/>
      <c r="F2977" s="1"/>
      <c r="G2977" s="1"/>
      <c r="H2977" s="11"/>
      <c r="I2977" s="11"/>
      <c r="J2977" s="11"/>
      <c r="K2977" s="2"/>
      <c r="L2977" s="2"/>
      <c r="M2977" s="1"/>
    </row>
    <row r="2978" spans="1:13" x14ac:dyDescent="0.2">
      <c r="A2978" s="1"/>
      <c r="B2978" s="1"/>
      <c r="C2978" s="16"/>
      <c r="D2978" s="1"/>
      <c r="E2978" s="1"/>
      <c r="F2978" s="1"/>
      <c r="G2978" s="1"/>
      <c r="H2978" s="11"/>
      <c r="I2978" s="11"/>
      <c r="J2978" s="11"/>
      <c r="K2978" s="2"/>
      <c r="L2978" s="2"/>
      <c r="M2978" s="1"/>
    </row>
    <row r="2979" spans="1:13" x14ac:dyDescent="0.2">
      <c r="A2979" s="1"/>
      <c r="B2979" s="1"/>
      <c r="C2979" s="16"/>
      <c r="D2979" s="1"/>
      <c r="E2979" s="1"/>
      <c r="F2979" s="1"/>
      <c r="G2979" s="1"/>
      <c r="H2979" s="11"/>
      <c r="I2979" s="11"/>
      <c r="J2979" s="11"/>
      <c r="K2979" s="2"/>
      <c r="L2979" s="2"/>
      <c r="M2979" s="1"/>
    </row>
    <row r="2980" spans="1:13" x14ac:dyDescent="0.2">
      <c r="A2980" s="1"/>
      <c r="B2980" s="1"/>
      <c r="C2980" s="16"/>
      <c r="D2980" s="1"/>
      <c r="E2980" s="1"/>
      <c r="F2980" s="1"/>
      <c r="G2980" s="1"/>
      <c r="H2980" s="11"/>
      <c r="I2980" s="11"/>
      <c r="J2980" s="11"/>
      <c r="K2980" s="2"/>
      <c r="L2980" s="2"/>
      <c r="M2980" s="1"/>
    </row>
    <row r="2981" spans="1:13" x14ac:dyDescent="0.2">
      <c r="A2981" s="1"/>
      <c r="B2981" s="1"/>
      <c r="C2981" s="16"/>
      <c r="D2981" s="1"/>
      <c r="E2981" s="1"/>
      <c r="F2981" s="1"/>
      <c r="G2981" s="1"/>
      <c r="H2981" s="11"/>
      <c r="I2981" s="11"/>
      <c r="J2981" s="11"/>
      <c r="K2981" s="2"/>
      <c r="L2981" s="2"/>
      <c r="M2981" s="1"/>
    </row>
    <row r="2982" spans="1:13" x14ac:dyDescent="0.2">
      <c r="A2982" s="1"/>
      <c r="B2982" s="1"/>
      <c r="C2982" s="16"/>
      <c r="D2982" s="1"/>
      <c r="E2982" s="1"/>
      <c r="F2982" s="1"/>
      <c r="G2982" s="1"/>
      <c r="H2982" s="11"/>
      <c r="I2982" s="11"/>
      <c r="J2982" s="11"/>
      <c r="K2982" s="2"/>
      <c r="L2982" s="2"/>
      <c r="M2982" s="1"/>
    </row>
    <row r="2983" spans="1:13" x14ac:dyDescent="0.2">
      <c r="A2983" s="1"/>
      <c r="B2983" s="1"/>
      <c r="C2983" s="16"/>
      <c r="D2983" s="1"/>
      <c r="E2983" s="1"/>
      <c r="F2983" s="1"/>
      <c r="G2983" s="1"/>
      <c r="H2983" s="11"/>
      <c r="I2983" s="11"/>
      <c r="J2983" s="11"/>
      <c r="K2983" s="2"/>
      <c r="L2983" s="2"/>
      <c r="M2983" s="1"/>
    </row>
    <row r="2984" spans="1:13" x14ac:dyDescent="0.2">
      <c r="A2984" s="1"/>
      <c r="B2984" s="1"/>
      <c r="C2984" s="16"/>
      <c r="D2984" s="1"/>
      <c r="E2984" s="1"/>
      <c r="F2984" s="1"/>
      <c r="G2984" s="1"/>
      <c r="H2984" s="11"/>
      <c r="I2984" s="11"/>
      <c r="J2984" s="11"/>
      <c r="K2984" s="2"/>
      <c r="L2984" s="2"/>
      <c r="M2984" s="1"/>
    </row>
    <row r="2985" spans="1:13" x14ac:dyDescent="0.2">
      <c r="A2985" s="1"/>
      <c r="B2985" s="1"/>
      <c r="C2985" s="16"/>
      <c r="D2985" s="1"/>
      <c r="E2985" s="1"/>
      <c r="F2985" s="1"/>
      <c r="G2985" s="1"/>
      <c r="H2985" s="11"/>
      <c r="I2985" s="11"/>
      <c r="J2985" s="11"/>
      <c r="K2985" s="2"/>
      <c r="L2985" s="2"/>
      <c r="M2985" s="1"/>
    </row>
    <row r="2986" spans="1:13" x14ac:dyDescent="0.2">
      <c r="A2986" s="1"/>
      <c r="B2986" s="1"/>
      <c r="C2986" s="16"/>
      <c r="D2986" s="1"/>
      <c r="E2986" s="1"/>
      <c r="F2986" s="1"/>
      <c r="G2986" s="1"/>
      <c r="H2986" s="11"/>
      <c r="I2986" s="11"/>
      <c r="J2986" s="11"/>
      <c r="K2986" s="2"/>
      <c r="L2986" s="2"/>
      <c r="M2986" s="1"/>
    </row>
    <row r="2987" spans="1:13" x14ac:dyDescent="0.2">
      <c r="A2987" s="1"/>
      <c r="B2987" s="1"/>
      <c r="C2987" s="16"/>
      <c r="D2987" s="1"/>
      <c r="E2987" s="1"/>
      <c r="F2987" s="1"/>
      <c r="G2987" s="1"/>
      <c r="H2987" s="11"/>
      <c r="I2987" s="11"/>
      <c r="J2987" s="11"/>
      <c r="K2987" s="2"/>
      <c r="L2987" s="2"/>
      <c r="M2987" s="1"/>
    </row>
    <row r="2988" spans="1:13" x14ac:dyDescent="0.2">
      <c r="A2988" s="1"/>
      <c r="B2988" s="1"/>
      <c r="C2988" s="16"/>
      <c r="D2988" s="1"/>
      <c r="E2988" s="1"/>
      <c r="F2988" s="1"/>
      <c r="G2988" s="1"/>
      <c r="H2988" s="11"/>
      <c r="I2988" s="11"/>
      <c r="J2988" s="11"/>
      <c r="K2988" s="2"/>
      <c r="L2988" s="2"/>
      <c r="M2988" s="1"/>
    </row>
    <row r="2989" spans="1:13" x14ac:dyDescent="0.2">
      <c r="A2989" s="1"/>
      <c r="B2989" s="1"/>
      <c r="C2989" s="16"/>
      <c r="D2989" s="1"/>
      <c r="E2989" s="1"/>
      <c r="F2989" s="1"/>
      <c r="G2989" s="1"/>
      <c r="H2989" s="11"/>
      <c r="I2989" s="11"/>
      <c r="J2989" s="11"/>
      <c r="K2989" s="2"/>
      <c r="L2989" s="2"/>
      <c r="M2989" s="1"/>
    </row>
    <row r="2990" spans="1:13" x14ac:dyDescent="0.2">
      <c r="A2990" s="1"/>
      <c r="B2990" s="1"/>
      <c r="C2990" s="16"/>
      <c r="D2990" s="1"/>
      <c r="E2990" s="1"/>
      <c r="F2990" s="1"/>
      <c r="G2990" s="1"/>
      <c r="H2990" s="11"/>
      <c r="I2990" s="11"/>
      <c r="J2990" s="11"/>
      <c r="K2990" s="2"/>
      <c r="L2990" s="2"/>
      <c r="M2990" s="1"/>
    </row>
    <row r="2991" spans="1:13" x14ac:dyDescent="0.2">
      <c r="A2991" s="1"/>
      <c r="B2991" s="1"/>
      <c r="C2991" s="16"/>
      <c r="D2991" s="1"/>
      <c r="E2991" s="1"/>
      <c r="F2991" s="1"/>
      <c r="G2991" s="1"/>
      <c r="H2991" s="11"/>
      <c r="I2991" s="11"/>
      <c r="J2991" s="11"/>
      <c r="K2991" s="2"/>
      <c r="L2991" s="2"/>
      <c r="M2991" s="1"/>
    </row>
    <row r="2992" spans="1:13" x14ac:dyDescent="0.2">
      <c r="A2992" s="1"/>
      <c r="B2992" s="1"/>
      <c r="C2992" s="16"/>
      <c r="D2992" s="1"/>
      <c r="E2992" s="1"/>
      <c r="F2992" s="1"/>
      <c r="G2992" s="1"/>
      <c r="H2992" s="11"/>
      <c r="I2992" s="11"/>
      <c r="J2992" s="11"/>
      <c r="K2992" s="2"/>
      <c r="L2992" s="2"/>
      <c r="M2992" s="1"/>
    </row>
    <row r="2993" spans="1:13" x14ac:dyDescent="0.2">
      <c r="A2993" s="1"/>
      <c r="B2993" s="1"/>
      <c r="C2993" s="16"/>
      <c r="D2993" s="1"/>
      <c r="E2993" s="1"/>
      <c r="F2993" s="1"/>
      <c r="G2993" s="1"/>
      <c r="H2993" s="11"/>
      <c r="I2993" s="11"/>
      <c r="J2993" s="11"/>
      <c r="K2993" s="2"/>
      <c r="L2993" s="2"/>
      <c r="M2993" s="1"/>
    </row>
    <row r="2994" spans="1:13" x14ac:dyDescent="0.2">
      <c r="A2994" s="1"/>
      <c r="B2994" s="1"/>
      <c r="C2994" s="16"/>
      <c r="D2994" s="1"/>
      <c r="E2994" s="1"/>
      <c r="F2994" s="1"/>
      <c r="G2994" s="1"/>
      <c r="H2994" s="11"/>
      <c r="I2994" s="11"/>
      <c r="J2994" s="11"/>
      <c r="K2994" s="2"/>
      <c r="L2994" s="2"/>
      <c r="M2994" s="1"/>
    </row>
    <row r="2995" spans="1:13" x14ac:dyDescent="0.2">
      <c r="A2995" s="1"/>
      <c r="B2995" s="1"/>
      <c r="C2995" s="16"/>
      <c r="D2995" s="1"/>
      <c r="E2995" s="1"/>
      <c r="F2995" s="1"/>
      <c r="G2995" s="1"/>
      <c r="H2995" s="11"/>
      <c r="I2995" s="11"/>
      <c r="J2995" s="11"/>
      <c r="K2995" s="2"/>
      <c r="L2995" s="2"/>
      <c r="M2995" s="1"/>
    </row>
    <row r="2996" spans="1:13" x14ac:dyDescent="0.2">
      <c r="A2996" s="1"/>
      <c r="B2996" s="1"/>
      <c r="C2996" s="16"/>
      <c r="D2996" s="1"/>
      <c r="E2996" s="1"/>
      <c r="F2996" s="1"/>
      <c r="G2996" s="1"/>
      <c r="H2996" s="11"/>
      <c r="I2996" s="11"/>
      <c r="J2996" s="11"/>
      <c r="K2996" s="2"/>
      <c r="L2996" s="2"/>
      <c r="M2996" s="1"/>
    </row>
    <row r="2997" spans="1:13" x14ac:dyDescent="0.2">
      <c r="A2997" s="1"/>
      <c r="B2997" s="1"/>
      <c r="C2997" s="16"/>
      <c r="D2997" s="1"/>
      <c r="E2997" s="1"/>
      <c r="F2997" s="1"/>
      <c r="G2997" s="1"/>
      <c r="H2997" s="11"/>
      <c r="I2997" s="11"/>
      <c r="J2997" s="11"/>
      <c r="K2997" s="2"/>
      <c r="L2997" s="2"/>
      <c r="M2997" s="1"/>
    </row>
    <row r="2998" spans="1:13" x14ac:dyDescent="0.2">
      <c r="A2998" s="1"/>
      <c r="B2998" s="1"/>
      <c r="C2998" s="16"/>
      <c r="D2998" s="1"/>
      <c r="E2998" s="1"/>
      <c r="F2998" s="1"/>
      <c r="G2998" s="1"/>
      <c r="H2998" s="11"/>
      <c r="I2998" s="11"/>
      <c r="J2998" s="11"/>
      <c r="K2998" s="2"/>
      <c r="L2998" s="2"/>
      <c r="M2998" s="1"/>
    </row>
    <row r="2999" spans="1:13" x14ac:dyDescent="0.2">
      <c r="A2999" s="1"/>
      <c r="B2999" s="1"/>
      <c r="C2999" s="16"/>
      <c r="D2999" s="1"/>
      <c r="E2999" s="1"/>
      <c r="F2999" s="1"/>
      <c r="G2999" s="1"/>
      <c r="H2999" s="11"/>
      <c r="I2999" s="11"/>
      <c r="J2999" s="11"/>
      <c r="K2999" s="2"/>
      <c r="L2999" s="2"/>
      <c r="M2999" s="1"/>
    </row>
    <row r="3000" spans="1:13" x14ac:dyDescent="0.2">
      <c r="A3000" s="1"/>
      <c r="B3000" s="1"/>
      <c r="C3000" s="16"/>
      <c r="D3000" s="1"/>
      <c r="E3000" s="1"/>
      <c r="F3000" s="1"/>
      <c r="G3000" s="1"/>
      <c r="H3000" s="11"/>
      <c r="I3000" s="11"/>
      <c r="J3000" s="11"/>
      <c r="K3000" s="2"/>
      <c r="L3000" s="2"/>
      <c r="M3000" s="1"/>
    </row>
    <row r="3001" spans="1:13" x14ac:dyDescent="0.2">
      <c r="A3001" s="1"/>
      <c r="B3001" s="1"/>
      <c r="C3001" s="16"/>
      <c r="D3001" s="1"/>
      <c r="E3001" s="1"/>
      <c r="F3001" s="1"/>
      <c r="G3001" s="1"/>
      <c r="H3001" s="11"/>
      <c r="I3001" s="11"/>
      <c r="J3001" s="11"/>
      <c r="K3001" s="2"/>
      <c r="L3001" s="2"/>
      <c r="M3001" s="1"/>
    </row>
    <row r="3002" spans="1:13" x14ac:dyDescent="0.2">
      <c r="A3002" s="1"/>
      <c r="B3002" s="1"/>
      <c r="C3002" s="16"/>
      <c r="D3002" s="1"/>
      <c r="E3002" s="1"/>
      <c r="F3002" s="1"/>
      <c r="G3002" s="1"/>
      <c r="H3002" s="11"/>
      <c r="I3002" s="11"/>
      <c r="J3002" s="11"/>
      <c r="K3002" s="2"/>
      <c r="L3002" s="2"/>
      <c r="M3002" s="1"/>
    </row>
    <row r="3003" spans="1:13" x14ac:dyDescent="0.2">
      <c r="A3003" s="1"/>
      <c r="B3003" s="1"/>
      <c r="C3003" s="16"/>
      <c r="D3003" s="1"/>
      <c r="E3003" s="1"/>
      <c r="F3003" s="1"/>
      <c r="G3003" s="1"/>
      <c r="H3003" s="11"/>
      <c r="I3003" s="11"/>
      <c r="J3003" s="11"/>
      <c r="K3003" s="2"/>
      <c r="L3003" s="2"/>
      <c r="M3003" s="1"/>
    </row>
    <row r="3004" spans="1:13" x14ac:dyDescent="0.2">
      <c r="A3004" s="1"/>
      <c r="B3004" s="1"/>
      <c r="C3004" s="16"/>
      <c r="D3004" s="1"/>
      <c r="E3004" s="1"/>
      <c r="F3004" s="1"/>
      <c r="G3004" s="1"/>
      <c r="H3004" s="11"/>
      <c r="I3004" s="11"/>
      <c r="J3004" s="11"/>
      <c r="K3004" s="2"/>
      <c r="L3004" s="2"/>
      <c r="M3004" s="1"/>
    </row>
    <row r="3005" spans="1:13" x14ac:dyDescent="0.2">
      <c r="A3005" s="1"/>
      <c r="B3005" s="1"/>
      <c r="C3005" s="16"/>
      <c r="D3005" s="1"/>
      <c r="E3005" s="1"/>
      <c r="F3005" s="1"/>
      <c r="G3005" s="1"/>
      <c r="H3005" s="11"/>
      <c r="I3005" s="11"/>
      <c r="J3005" s="11"/>
      <c r="K3005" s="2"/>
      <c r="L3005" s="2"/>
      <c r="M3005" s="1"/>
    </row>
    <row r="3006" spans="1:13" x14ac:dyDescent="0.2">
      <c r="A3006" s="1"/>
      <c r="B3006" s="1"/>
      <c r="C3006" s="16"/>
      <c r="D3006" s="1"/>
      <c r="E3006" s="1"/>
      <c r="F3006" s="1"/>
      <c r="G3006" s="1"/>
      <c r="H3006" s="11"/>
      <c r="I3006" s="11"/>
      <c r="J3006" s="11"/>
      <c r="K3006" s="2"/>
      <c r="L3006" s="2"/>
      <c r="M3006" s="1"/>
    </row>
    <row r="3007" spans="1:13" x14ac:dyDescent="0.2">
      <c r="A3007" s="1"/>
      <c r="B3007" s="1"/>
      <c r="C3007" s="16"/>
      <c r="D3007" s="1"/>
      <c r="E3007" s="1"/>
      <c r="F3007" s="1"/>
      <c r="G3007" s="1"/>
      <c r="H3007" s="11"/>
      <c r="I3007" s="11"/>
      <c r="J3007" s="11"/>
      <c r="K3007" s="2"/>
      <c r="L3007" s="2"/>
      <c r="M3007" s="1"/>
    </row>
    <row r="3008" spans="1:13" x14ac:dyDescent="0.2">
      <c r="A3008" s="1"/>
      <c r="B3008" s="1"/>
      <c r="C3008" s="16"/>
      <c r="D3008" s="1"/>
      <c r="E3008" s="1"/>
      <c r="F3008" s="1"/>
      <c r="G3008" s="1"/>
      <c r="H3008" s="11"/>
      <c r="I3008" s="11"/>
      <c r="J3008" s="11"/>
      <c r="K3008" s="2"/>
      <c r="L3008" s="2"/>
      <c r="M3008" s="1"/>
    </row>
    <row r="3009" spans="1:13" x14ac:dyDescent="0.2">
      <c r="A3009" s="1"/>
      <c r="B3009" s="1"/>
      <c r="C3009" s="16"/>
      <c r="D3009" s="1"/>
      <c r="E3009" s="1"/>
      <c r="F3009" s="1"/>
      <c r="G3009" s="1"/>
      <c r="H3009" s="11"/>
      <c r="I3009" s="11"/>
      <c r="J3009" s="11"/>
      <c r="K3009" s="2"/>
      <c r="L3009" s="2"/>
      <c r="M3009" s="1"/>
    </row>
    <row r="3010" spans="1:13" x14ac:dyDescent="0.2">
      <c r="A3010" s="1"/>
      <c r="B3010" s="1"/>
      <c r="C3010" s="16"/>
      <c r="D3010" s="1"/>
      <c r="E3010" s="1"/>
      <c r="F3010" s="1"/>
      <c r="G3010" s="1"/>
      <c r="H3010" s="11"/>
      <c r="I3010" s="11"/>
      <c r="J3010" s="11"/>
      <c r="K3010" s="2"/>
      <c r="L3010" s="2"/>
      <c r="M3010" s="1"/>
    </row>
    <row r="3011" spans="1:13" x14ac:dyDescent="0.2">
      <c r="A3011" s="1"/>
      <c r="B3011" s="1"/>
      <c r="C3011" s="16"/>
      <c r="D3011" s="1"/>
      <c r="E3011" s="1"/>
      <c r="F3011" s="1"/>
      <c r="G3011" s="1"/>
      <c r="H3011" s="11"/>
      <c r="I3011" s="11"/>
      <c r="J3011" s="11"/>
      <c r="K3011" s="2"/>
      <c r="L3011" s="2"/>
      <c r="M3011" s="1"/>
    </row>
    <row r="3012" spans="1:13" x14ac:dyDescent="0.2">
      <c r="A3012" s="1"/>
      <c r="B3012" s="1"/>
      <c r="C3012" s="16"/>
      <c r="D3012" s="1"/>
      <c r="E3012" s="1"/>
      <c r="F3012" s="1"/>
      <c r="G3012" s="1"/>
      <c r="H3012" s="11"/>
      <c r="I3012" s="11"/>
      <c r="J3012" s="11"/>
      <c r="K3012" s="2"/>
      <c r="L3012" s="2"/>
      <c r="M3012" s="1"/>
    </row>
    <row r="3013" spans="1:13" x14ac:dyDescent="0.2">
      <c r="A3013" s="1"/>
      <c r="B3013" s="1"/>
      <c r="C3013" s="16"/>
      <c r="D3013" s="1"/>
      <c r="E3013" s="1"/>
      <c r="F3013" s="1"/>
      <c r="G3013" s="1"/>
      <c r="H3013" s="11"/>
      <c r="I3013" s="11"/>
      <c r="J3013" s="11"/>
      <c r="K3013" s="2"/>
      <c r="L3013" s="2"/>
      <c r="M3013" s="1"/>
    </row>
    <row r="3014" spans="1:13" x14ac:dyDescent="0.2">
      <c r="A3014" s="1"/>
      <c r="B3014" s="1"/>
      <c r="C3014" s="16"/>
      <c r="D3014" s="1"/>
      <c r="E3014" s="1"/>
      <c r="F3014" s="1"/>
      <c r="G3014" s="1"/>
      <c r="H3014" s="11"/>
      <c r="I3014" s="11"/>
      <c r="J3014" s="11"/>
      <c r="K3014" s="2"/>
      <c r="L3014" s="2"/>
      <c r="M3014" s="1"/>
    </row>
    <row r="3015" spans="1:13" x14ac:dyDescent="0.2">
      <c r="A3015" s="1"/>
      <c r="B3015" s="1"/>
      <c r="C3015" s="16"/>
      <c r="D3015" s="1"/>
      <c r="E3015" s="1"/>
      <c r="F3015" s="1"/>
      <c r="G3015" s="1"/>
      <c r="H3015" s="11"/>
      <c r="I3015" s="11"/>
      <c r="J3015" s="11"/>
      <c r="K3015" s="2"/>
      <c r="L3015" s="2"/>
      <c r="M3015" s="1"/>
    </row>
    <row r="3016" spans="1:13" x14ac:dyDescent="0.2">
      <c r="A3016" s="1"/>
      <c r="B3016" s="1"/>
      <c r="C3016" s="16"/>
      <c r="D3016" s="1"/>
      <c r="E3016" s="1"/>
      <c r="F3016" s="1"/>
      <c r="G3016" s="1"/>
      <c r="H3016" s="11"/>
      <c r="I3016" s="11"/>
      <c r="J3016" s="11"/>
      <c r="K3016" s="2"/>
      <c r="L3016" s="2"/>
      <c r="M3016" s="1"/>
    </row>
    <row r="3017" spans="1:13" x14ac:dyDescent="0.2">
      <c r="A3017" s="1"/>
      <c r="B3017" s="1"/>
      <c r="C3017" s="16"/>
      <c r="D3017" s="1"/>
      <c r="E3017" s="1"/>
      <c r="F3017" s="1"/>
      <c r="G3017" s="1"/>
      <c r="H3017" s="11"/>
      <c r="I3017" s="11"/>
      <c r="J3017" s="11"/>
      <c r="K3017" s="2"/>
      <c r="L3017" s="2"/>
      <c r="M3017" s="1"/>
    </row>
    <row r="3018" spans="1:13" x14ac:dyDescent="0.2">
      <c r="A3018" s="1"/>
      <c r="B3018" s="1"/>
      <c r="C3018" s="16"/>
      <c r="D3018" s="1"/>
      <c r="E3018" s="1"/>
      <c r="F3018" s="1"/>
      <c r="G3018" s="1"/>
      <c r="H3018" s="11"/>
      <c r="I3018" s="11"/>
      <c r="J3018" s="11"/>
      <c r="K3018" s="2"/>
      <c r="L3018" s="2"/>
      <c r="M3018" s="1"/>
    </row>
    <row r="3019" spans="1:13" x14ac:dyDescent="0.2">
      <c r="A3019" s="1"/>
      <c r="B3019" s="1"/>
      <c r="C3019" s="16"/>
      <c r="D3019" s="1"/>
      <c r="E3019" s="1"/>
      <c r="F3019" s="1"/>
      <c r="G3019" s="1"/>
      <c r="H3019" s="11"/>
      <c r="I3019" s="11"/>
      <c r="J3019" s="11"/>
      <c r="K3019" s="2"/>
      <c r="L3019" s="2"/>
      <c r="M3019" s="1"/>
    </row>
    <row r="3020" spans="1:13" x14ac:dyDescent="0.2">
      <c r="A3020" s="1"/>
      <c r="B3020" s="1"/>
      <c r="C3020" s="16"/>
      <c r="D3020" s="1"/>
      <c r="E3020" s="1"/>
      <c r="F3020" s="1"/>
      <c r="G3020" s="1"/>
      <c r="H3020" s="11"/>
      <c r="I3020" s="11"/>
      <c r="J3020" s="11"/>
      <c r="K3020" s="2"/>
      <c r="L3020" s="2"/>
      <c r="M3020" s="1"/>
    </row>
    <row r="3021" spans="1:13" x14ac:dyDescent="0.2">
      <c r="A3021" s="1"/>
      <c r="B3021" s="1"/>
      <c r="C3021" s="16"/>
      <c r="D3021" s="1"/>
      <c r="E3021" s="1"/>
      <c r="F3021" s="1"/>
      <c r="G3021" s="1"/>
      <c r="H3021" s="11"/>
      <c r="I3021" s="11"/>
      <c r="J3021" s="11"/>
      <c r="K3021" s="2"/>
      <c r="L3021" s="2"/>
      <c r="M3021" s="1"/>
    </row>
    <row r="3022" spans="1:13" x14ac:dyDescent="0.2">
      <c r="A3022" s="1"/>
      <c r="B3022" s="1"/>
      <c r="C3022" s="16"/>
      <c r="D3022" s="1"/>
      <c r="E3022" s="1"/>
      <c r="F3022" s="1"/>
      <c r="G3022" s="1"/>
      <c r="H3022" s="11"/>
      <c r="I3022" s="11"/>
      <c r="J3022" s="11"/>
      <c r="K3022" s="2"/>
      <c r="L3022" s="2"/>
      <c r="M3022" s="1"/>
    </row>
    <row r="3023" spans="1:13" x14ac:dyDescent="0.2">
      <c r="A3023" s="1"/>
      <c r="B3023" s="1"/>
      <c r="C3023" s="16"/>
      <c r="D3023" s="1"/>
      <c r="E3023" s="1"/>
      <c r="F3023" s="1"/>
      <c r="G3023" s="1"/>
      <c r="H3023" s="11"/>
      <c r="I3023" s="11"/>
      <c r="J3023" s="11"/>
      <c r="K3023" s="2"/>
      <c r="L3023" s="2"/>
      <c r="M3023" s="1"/>
    </row>
    <row r="3024" spans="1:13" x14ac:dyDescent="0.2">
      <c r="A3024" s="1"/>
      <c r="B3024" s="1"/>
      <c r="C3024" s="16"/>
      <c r="D3024" s="1"/>
      <c r="E3024" s="1"/>
      <c r="F3024" s="1"/>
      <c r="G3024" s="1"/>
      <c r="H3024" s="11"/>
      <c r="I3024" s="11"/>
      <c r="J3024" s="11"/>
      <c r="K3024" s="2"/>
      <c r="L3024" s="2"/>
      <c r="M3024" s="1"/>
    </row>
    <row r="3025" spans="1:13" x14ac:dyDescent="0.2">
      <c r="A3025" s="1"/>
      <c r="B3025" s="1"/>
      <c r="C3025" s="16"/>
      <c r="D3025" s="1"/>
      <c r="E3025" s="1"/>
      <c r="F3025" s="1"/>
      <c r="G3025" s="1"/>
      <c r="H3025" s="11"/>
      <c r="I3025" s="11"/>
      <c r="J3025" s="11"/>
      <c r="K3025" s="2"/>
      <c r="L3025" s="2"/>
      <c r="M3025" s="1"/>
    </row>
    <row r="3026" spans="1:13" x14ac:dyDescent="0.2">
      <c r="A3026" s="1"/>
      <c r="B3026" s="1"/>
      <c r="C3026" s="16"/>
      <c r="D3026" s="1"/>
      <c r="E3026" s="1"/>
      <c r="F3026" s="1"/>
      <c r="G3026" s="1"/>
      <c r="H3026" s="11"/>
      <c r="I3026" s="11"/>
      <c r="J3026" s="11"/>
      <c r="K3026" s="2"/>
      <c r="L3026" s="2"/>
      <c r="M3026" s="1"/>
    </row>
    <row r="3027" spans="1:13" x14ac:dyDescent="0.2">
      <c r="A3027" s="1"/>
      <c r="B3027" s="1"/>
      <c r="C3027" s="16"/>
      <c r="D3027" s="1"/>
      <c r="E3027" s="1"/>
      <c r="F3027" s="1"/>
      <c r="G3027" s="1"/>
      <c r="H3027" s="11"/>
      <c r="I3027" s="11"/>
      <c r="J3027" s="11"/>
      <c r="K3027" s="2"/>
      <c r="L3027" s="2"/>
      <c r="M3027" s="1"/>
    </row>
    <row r="3028" spans="1:13" x14ac:dyDescent="0.2">
      <c r="A3028" s="1"/>
      <c r="B3028" s="1"/>
      <c r="C3028" s="16"/>
      <c r="D3028" s="1"/>
      <c r="E3028" s="1"/>
      <c r="F3028" s="1"/>
      <c r="G3028" s="1"/>
      <c r="H3028" s="11"/>
      <c r="I3028" s="11"/>
      <c r="J3028" s="11"/>
      <c r="K3028" s="2"/>
      <c r="L3028" s="2"/>
      <c r="M3028" s="1"/>
    </row>
    <row r="3029" spans="1:13" x14ac:dyDescent="0.2">
      <c r="A3029" s="1"/>
      <c r="B3029" s="1"/>
      <c r="C3029" s="16"/>
      <c r="D3029" s="1"/>
      <c r="E3029" s="1"/>
      <c r="F3029" s="1"/>
      <c r="G3029" s="1"/>
      <c r="H3029" s="11"/>
      <c r="I3029" s="11"/>
      <c r="J3029" s="11"/>
      <c r="K3029" s="2"/>
      <c r="L3029" s="2"/>
      <c r="M3029" s="1"/>
    </row>
    <row r="3030" spans="1:13" x14ac:dyDescent="0.2">
      <c r="A3030" s="1"/>
      <c r="B3030" s="1"/>
      <c r="C3030" s="16"/>
      <c r="D3030" s="1"/>
      <c r="E3030" s="1"/>
      <c r="F3030" s="1"/>
      <c r="G3030" s="1"/>
      <c r="H3030" s="11"/>
      <c r="I3030" s="11"/>
      <c r="J3030" s="11"/>
      <c r="K3030" s="2"/>
      <c r="L3030" s="2"/>
      <c r="M3030" s="1"/>
    </row>
    <row r="3031" spans="1:13" x14ac:dyDescent="0.2">
      <c r="A3031" s="1"/>
      <c r="B3031" s="1"/>
      <c r="C3031" s="16"/>
      <c r="D3031" s="1"/>
      <c r="E3031" s="1"/>
      <c r="F3031" s="1"/>
      <c r="G3031" s="1"/>
      <c r="H3031" s="11"/>
      <c r="I3031" s="11"/>
      <c r="J3031" s="11"/>
      <c r="K3031" s="2"/>
      <c r="L3031" s="2"/>
      <c r="M3031" s="1"/>
    </row>
    <row r="3032" spans="1:13" x14ac:dyDescent="0.2">
      <c r="A3032" s="1"/>
      <c r="B3032" s="1"/>
      <c r="C3032" s="16"/>
      <c r="D3032" s="1"/>
      <c r="E3032" s="1"/>
      <c r="F3032" s="1"/>
      <c r="G3032" s="1"/>
      <c r="H3032" s="11"/>
      <c r="I3032" s="11"/>
      <c r="J3032" s="11"/>
      <c r="K3032" s="2"/>
      <c r="L3032" s="2"/>
      <c r="M3032" s="1"/>
    </row>
    <row r="3033" spans="1:13" x14ac:dyDescent="0.2">
      <c r="A3033" s="1"/>
      <c r="B3033" s="1"/>
      <c r="C3033" s="16"/>
      <c r="D3033" s="1"/>
      <c r="E3033" s="1"/>
      <c r="F3033" s="1"/>
      <c r="G3033" s="1"/>
      <c r="H3033" s="11"/>
      <c r="I3033" s="11"/>
      <c r="J3033" s="11"/>
      <c r="K3033" s="2"/>
      <c r="L3033" s="2"/>
      <c r="M3033" s="1"/>
    </row>
    <row r="3034" spans="1:13" x14ac:dyDescent="0.2">
      <c r="A3034" s="1"/>
      <c r="B3034" s="1"/>
      <c r="C3034" s="16"/>
      <c r="D3034" s="1"/>
      <c r="E3034" s="1"/>
      <c r="F3034" s="1"/>
      <c r="G3034" s="1"/>
      <c r="H3034" s="11"/>
      <c r="I3034" s="11"/>
      <c r="J3034" s="11"/>
      <c r="K3034" s="2"/>
      <c r="L3034" s="2"/>
      <c r="M3034" s="1"/>
    </row>
    <row r="3035" spans="1:13" x14ac:dyDescent="0.2">
      <c r="A3035" s="1"/>
      <c r="B3035" s="1"/>
      <c r="C3035" s="16"/>
      <c r="D3035" s="1"/>
      <c r="E3035" s="1"/>
      <c r="F3035" s="1"/>
      <c r="G3035" s="1"/>
      <c r="H3035" s="11"/>
      <c r="I3035" s="11"/>
      <c r="J3035" s="11"/>
      <c r="K3035" s="2"/>
      <c r="L3035" s="2"/>
      <c r="M3035" s="1"/>
    </row>
    <row r="3036" spans="1:13" x14ac:dyDescent="0.2">
      <c r="A3036" s="1"/>
      <c r="B3036" s="1"/>
      <c r="C3036" s="16"/>
      <c r="D3036" s="1"/>
      <c r="E3036" s="1"/>
      <c r="F3036" s="1"/>
      <c r="G3036" s="1"/>
      <c r="H3036" s="11"/>
      <c r="I3036" s="11"/>
      <c r="J3036" s="11"/>
      <c r="K3036" s="2"/>
      <c r="L3036" s="2"/>
      <c r="M3036" s="1"/>
    </row>
    <row r="3037" spans="1:13" x14ac:dyDescent="0.2">
      <c r="A3037" s="1"/>
      <c r="B3037" s="1"/>
      <c r="C3037" s="16"/>
      <c r="D3037" s="1"/>
      <c r="E3037" s="1"/>
      <c r="F3037" s="1"/>
      <c r="G3037" s="1"/>
      <c r="H3037" s="11"/>
      <c r="I3037" s="11"/>
      <c r="J3037" s="11"/>
      <c r="K3037" s="2"/>
      <c r="L3037" s="2"/>
      <c r="M3037" s="1"/>
    </row>
    <row r="3038" spans="1:13" x14ac:dyDescent="0.2">
      <c r="A3038" s="1"/>
      <c r="B3038" s="1"/>
      <c r="C3038" s="16"/>
      <c r="D3038" s="1"/>
      <c r="E3038" s="1"/>
      <c r="F3038" s="1"/>
      <c r="G3038" s="1"/>
      <c r="H3038" s="11"/>
      <c r="I3038" s="11"/>
      <c r="J3038" s="11"/>
      <c r="K3038" s="2"/>
      <c r="L3038" s="2"/>
      <c r="M3038" s="1"/>
    </row>
    <row r="3039" spans="1:13" x14ac:dyDescent="0.2">
      <c r="A3039" s="1"/>
      <c r="B3039" s="1"/>
      <c r="C3039" s="16"/>
      <c r="D3039" s="1"/>
      <c r="E3039" s="1"/>
      <c r="F3039" s="1"/>
      <c r="G3039" s="1"/>
      <c r="H3039" s="11"/>
      <c r="I3039" s="11"/>
      <c r="J3039" s="11"/>
      <c r="K3039" s="2"/>
      <c r="L3039" s="2"/>
      <c r="M3039" s="1"/>
    </row>
    <row r="3040" spans="1:13" x14ac:dyDescent="0.2">
      <c r="A3040" s="1"/>
      <c r="B3040" s="1"/>
      <c r="C3040" s="16"/>
      <c r="D3040" s="1"/>
      <c r="E3040" s="1"/>
      <c r="F3040" s="1"/>
      <c r="G3040" s="1"/>
      <c r="H3040" s="11"/>
      <c r="I3040" s="11"/>
      <c r="J3040" s="11"/>
      <c r="K3040" s="2"/>
      <c r="L3040" s="2"/>
      <c r="M3040" s="1"/>
    </row>
    <row r="3041" spans="1:13" x14ac:dyDescent="0.2">
      <c r="A3041" s="1"/>
      <c r="B3041" s="1"/>
      <c r="C3041" s="16"/>
      <c r="D3041" s="1"/>
      <c r="E3041" s="1"/>
      <c r="F3041" s="1"/>
      <c r="G3041" s="1"/>
      <c r="H3041" s="11"/>
      <c r="I3041" s="11"/>
      <c r="J3041" s="11"/>
      <c r="K3041" s="2"/>
      <c r="L3041" s="2"/>
      <c r="M3041" s="1"/>
    </row>
    <row r="3042" spans="1:13" x14ac:dyDescent="0.2">
      <c r="A3042" s="1"/>
      <c r="B3042" s="1"/>
      <c r="C3042" s="16"/>
      <c r="D3042" s="1"/>
      <c r="E3042" s="1"/>
      <c r="F3042" s="1"/>
      <c r="G3042" s="1"/>
      <c r="H3042" s="11"/>
      <c r="I3042" s="11"/>
      <c r="J3042" s="11"/>
      <c r="K3042" s="2"/>
      <c r="L3042" s="2"/>
      <c r="M3042" s="1"/>
    </row>
    <row r="3043" spans="1:13" x14ac:dyDescent="0.2">
      <c r="A3043" s="1"/>
      <c r="B3043" s="1"/>
      <c r="C3043" s="16"/>
      <c r="D3043" s="1"/>
      <c r="E3043" s="1"/>
      <c r="F3043" s="1"/>
      <c r="G3043" s="1"/>
      <c r="H3043" s="11"/>
      <c r="I3043" s="11"/>
      <c r="J3043" s="11"/>
      <c r="K3043" s="2"/>
      <c r="L3043" s="2"/>
      <c r="M3043" s="1"/>
    </row>
    <row r="3044" spans="1:13" x14ac:dyDescent="0.2">
      <c r="A3044" s="1"/>
      <c r="B3044" s="1"/>
      <c r="C3044" s="16"/>
      <c r="D3044" s="1"/>
      <c r="E3044" s="1"/>
      <c r="F3044" s="1"/>
      <c r="G3044" s="1"/>
      <c r="H3044" s="11"/>
      <c r="I3044" s="11"/>
      <c r="J3044" s="11"/>
      <c r="K3044" s="2"/>
      <c r="L3044" s="2"/>
      <c r="M3044" s="1"/>
    </row>
    <row r="3045" spans="1:13" x14ac:dyDescent="0.2">
      <c r="A3045" s="1"/>
      <c r="B3045" s="1"/>
      <c r="C3045" s="16"/>
      <c r="D3045" s="1"/>
      <c r="E3045" s="1"/>
      <c r="F3045" s="1"/>
      <c r="G3045" s="1"/>
      <c r="H3045" s="11"/>
      <c r="I3045" s="11"/>
      <c r="J3045" s="11"/>
      <c r="K3045" s="2"/>
      <c r="L3045" s="2"/>
      <c r="M3045" s="1"/>
    </row>
    <row r="3046" spans="1:13" x14ac:dyDescent="0.2">
      <c r="A3046" s="1"/>
      <c r="B3046" s="1"/>
      <c r="C3046" s="16"/>
      <c r="D3046" s="1"/>
      <c r="E3046" s="1"/>
      <c r="F3046" s="1"/>
      <c r="G3046" s="1"/>
      <c r="H3046" s="11"/>
      <c r="I3046" s="11"/>
      <c r="J3046" s="11"/>
      <c r="K3046" s="2"/>
      <c r="L3046" s="2"/>
      <c r="M3046" s="1"/>
    </row>
    <row r="3047" spans="1:13" x14ac:dyDescent="0.2">
      <c r="A3047" s="1"/>
      <c r="B3047" s="1"/>
      <c r="C3047" s="16"/>
      <c r="D3047" s="1"/>
      <c r="E3047" s="1"/>
      <c r="F3047" s="1"/>
      <c r="G3047" s="1"/>
      <c r="H3047" s="11"/>
      <c r="I3047" s="11"/>
      <c r="J3047" s="11"/>
      <c r="K3047" s="2"/>
      <c r="L3047" s="2"/>
      <c r="M3047" s="1"/>
    </row>
    <row r="3048" spans="1:13" x14ac:dyDescent="0.2">
      <c r="A3048" s="1"/>
      <c r="B3048" s="1"/>
      <c r="C3048" s="16"/>
      <c r="D3048" s="1"/>
      <c r="E3048" s="1"/>
      <c r="F3048" s="1"/>
      <c r="G3048" s="1"/>
      <c r="H3048" s="11"/>
      <c r="I3048" s="11"/>
      <c r="J3048" s="11"/>
      <c r="K3048" s="2"/>
      <c r="L3048" s="2"/>
      <c r="M3048" s="1"/>
    </row>
    <row r="3049" spans="1:13" x14ac:dyDescent="0.2">
      <c r="A3049" s="1"/>
      <c r="B3049" s="1"/>
      <c r="C3049" s="16"/>
      <c r="D3049" s="1"/>
      <c r="E3049" s="1"/>
      <c r="F3049" s="1"/>
      <c r="G3049" s="1"/>
      <c r="H3049" s="11"/>
      <c r="I3049" s="11"/>
      <c r="J3049" s="11"/>
      <c r="K3049" s="2"/>
      <c r="L3049" s="2"/>
      <c r="M3049" s="1"/>
    </row>
    <row r="3050" spans="1:13" x14ac:dyDescent="0.2">
      <c r="A3050" s="1"/>
      <c r="B3050" s="1"/>
      <c r="C3050" s="16"/>
      <c r="D3050" s="1"/>
      <c r="E3050" s="1"/>
      <c r="F3050" s="1"/>
      <c r="G3050" s="1"/>
      <c r="H3050" s="11"/>
      <c r="I3050" s="11"/>
      <c r="J3050" s="11"/>
      <c r="K3050" s="2"/>
      <c r="L3050" s="2"/>
      <c r="M3050" s="1"/>
    </row>
    <row r="3051" spans="1:13" x14ac:dyDescent="0.2">
      <c r="A3051" s="1"/>
      <c r="B3051" s="1"/>
      <c r="C3051" s="16"/>
      <c r="D3051" s="1"/>
      <c r="E3051" s="1"/>
      <c r="F3051" s="1"/>
      <c r="G3051" s="1"/>
      <c r="H3051" s="11"/>
      <c r="I3051" s="11"/>
      <c r="J3051" s="11"/>
      <c r="K3051" s="2"/>
      <c r="L3051" s="2"/>
      <c r="M3051" s="1"/>
    </row>
    <row r="3052" spans="1:13" x14ac:dyDescent="0.2">
      <c r="A3052" s="1"/>
      <c r="B3052" s="1"/>
      <c r="C3052" s="16"/>
      <c r="D3052" s="1"/>
      <c r="E3052" s="1"/>
      <c r="F3052" s="1"/>
      <c r="G3052" s="1"/>
      <c r="H3052" s="11"/>
      <c r="I3052" s="11"/>
      <c r="J3052" s="11"/>
      <c r="K3052" s="2"/>
      <c r="L3052" s="2"/>
      <c r="M3052" s="1"/>
    </row>
    <row r="3053" spans="1:13" x14ac:dyDescent="0.2">
      <c r="A3053" s="1"/>
      <c r="B3053" s="1"/>
      <c r="C3053" s="16"/>
      <c r="D3053" s="1"/>
      <c r="E3053" s="1"/>
      <c r="F3053" s="1"/>
      <c r="G3053" s="1"/>
      <c r="H3053" s="11"/>
      <c r="I3053" s="11"/>
      <c r="J3053" s="11"/>
      <c r="K3053" s="2"/>
      <c r="L3053" s="2"/>
      <c r="M3053" s="1"/>
    </row>
    <row r="3054" spans="1:13" x14ac:dyDescent="0.2">
      <c r="A3054" s="1"/>
      <c r="B3054" s="1"/>
      <c r="C3054" s="16"/>
      <c r="D3054" s="1"/>
      <c r="E3054" s="1"/>
      <c r="F3054" s="1"/>
      <c r="G3054" s="1"/>
      <c r="H3054" s="11"/>
      <c r="I3054" s="11"/>
      <c r="J3054" s="11"/>
      <c r="K3054" s="2"/>
      <c r="L3054" s="2"/>
      <c r="M3054" s="1"/>
    </row>
    <row r="3055" spans="1:13" x14ac:dyDescent="0.2">
      <c r="A3055" s="1"/>
      <c r="B3055" s="1"/>
      <c r="C3055" s="16"/>
      <c r="D3055" s="1"/>
      <c r="E3055" s="1"/>
      <c r="F3055" s="1"/>
      <c r="G3055" s="1"/>
      <c r="H3055" s="11"/>
      <c r="I3055" s="11"/>
      <c r="J3055" s="11"/>
      <c r="K3055" s="2"/>
      <c r="L3055" s="2"/>
      <c r="M3055" s="1"/>
    </row>
    <row r="3056" spans="1:13" x14ac:dyDescent="0.2">
      <c r="A3056" s="1"/>
      <c r="B3056" s="1"/>
      <c r="C3056" s="16"/>
      <c r="D3056" s="1"/>
      <c r="E3056" s="1"/>
      <c r="F3056" s="1"/>
      <c r="G3056" s="1"/>
      <c r="H3056" s="11"/>
      <c r="I3056" s="11"/>
      <c r="J3056" s="11"/>
      <c r="K3056" s="2"/>
      <c r="L3056" s="2"/>
      <c r="M3056" s="1"/>
    </row>
    <row r="3057" spans="1:13" x14ac:dyDescent="0.2">
      <c r="A3057" s="1"/>
      <c r="B3057" s="1"/>
      <c r="C3057" s="16"/>
      <c r="D3057" s="1"/>
      <c r="E3057" s="1"/>
      <c r="F3057" s="1"/>
      <c r="G3057" s="1"/>
      <c r="H3057" s="11"/>
      <c r="I3057" s="11"/>
      <c r="J3057" s="11"/>
      <c r="K3057" s="2"/>
      <c r="L3057" s="2"/>
      <c r="M3057" s="1"/>
    </row>
    <row r="3058" spans="1:13" x14ac:dyDescent="0.2">
      <c r="A3058" s="1"/>
      <c r="B3058" s="1"/>
      <c r="C3058" s="16"/>
      <c r="D3058" s="1"/>
      <c r="E3058" s="1"/>
      <c r="F3058" s="1"/>
      <c r="G3058" s="1"/>
      <c r="H3058" s="11"/>
      <c r="I3058" s="11"/>
      <c r="J3058" s="11"/>
      <c r="K3058" s="2"/>
      <c r="L3058" s="2"/>
      <c r="M3058" s="1"/>
    </row>
    <row r="3059" spans="1:13" x14ac:dyDescent="0.2">
      <c r="A3059" s="1"/>
      <c r="B3059" s="1"/>
      <c r="C3059" s="16"/>
      <c r="D3059" s="1"/>
      <c r="E3059" s="1"/>
      <c r="F3059" s="1"/>
      <c r="G3059" s="1"/>
      <c r="H3059" s="11"/>
      <c r="I3059" s="11"/>
      <c r="J3059" s="11"/>
      <c r="K3059" s="2"/>
      <c r="L3059" s="2"/>
      <c r="M3059" s="1"/>
    </row>
    <row r="3060" spans="1:13" x14ac:dyDescent="0.2">
      <c r="A3060" s="1"/>
      <c r="B3060" s="1"/>
      <c r="C3060" s="16"/>
      <c r="D3060" s="1"/>
      <c r="E3060" s="1"/>
      <c r="F3060" s="1"/>
      <c r="G3060" s="1"/>
      <c r="H3060" s="11"/>
      <c r="I3060" s="11"/>
      <c r="J3060" s="11"/>
      <c r="K3060" s="2"/>
      <c r="L3060" s="2"/>
      <c r="M3060" s="1"/>
    </row>
    <row r="3061" spans="1:13" x14ac:dyDescent="0.2">
      <c r="A3061" s="1"/>
      <c r="B3061" s="1"/>
      <c r="C3061" s="16"/>
      <c r="D3061" s="1"/>
      <c r="E3061" s="1"/>
      <c r="F3061" s="1"/>
      <c r="G3061" s="1"/>
      <c r="H3061" s="11"/>
      <c r="I3061" s="11"/>
      <c r="J3061" s="11"/>
      <c r="K3061" s="2"/>
      <c r="L3061" s="2"/>
      <c r="M3061" s="1"/>
    </row>
    <row r="3062" spans="1:13" x14ac:dyDescent="0.2">
      <c r="A3062" s="1"/>
      <c r="B3062" s="1"/>
      <c r="C3062" s="16"/>
      <c r="D3062" s="1"/>
      <c r="E3062" s="1"/>
      <c r="F3062" s="1"/>
      <c r="G3062" s="1"/>
      <c r="H3062" s="11"/>
      <c r="I3062" s="11"/>
      <c r="J3062" s="11"/>
      <c r="K3062" s="2"/>
      <c r="L3062" s="2"/>
      <c r="M3062" s="1"/>
    </row>
    <row r="3063" spans="1:13" x14ac:dyDescent="0.2">
      <c r="A3063" s="1"/>
      <c r="B3063" s="1"/>
      <c r="C3063" s="16"/>
      <c r="D3063" s="1"/>
      <c r="E3063" s="1"/>
      <c r="F3063" s="1"/>
      <c r="G3063" s="1"/>
      <c r="H3063" s="11"/>
      <c r="I3063" s="11"/>
      <c r="J3063" s="11"/>
      <c r="K3063" s="2"/>
      <c r="L3063" s="2"/>
      <c r="M3063" s="1"/>
    </row>
    <row r="3064" spans="1:13" x14ac:dyDescent="0.2">
      <c r="A3064" s="1"/>
      <c r="B3064" s="1"/>
      <c r="C3064" s="16"/>
      <c r="D3064" s="1"/>
      <c r="E3064" s="1"/>
      <c r="F3064" s="1"/>
      <c r="G3064" s="1"/>
      <c r="H3064" s="11"/>
      <c r="I3064" s="11"/>
      <c r="J3064" s="11"/>
      <c r="K3064" s="2"/>
      <c r="L3064" s="2"/>
      <c r="M3064" s="1"/>
    </row>
    <row r="3065" spans="1:13" x14ac:dyDescent="0.2">
      <c r="A3065" s="1"/>
      <c r="B3065" s="1"/>
      <c r="C3065" s="16"/>
      <c r="D3065" s="1"/>
      <c r="E3065" s="1"/>
      <c r="F3065" s="1"/>
      <c r="G3065" s="1"/>
      <c r="H3065" s="11"/>
      <c r="I3065" s="11"/>
      <c r="J3065" s="11"/>
      <c r="K3065" s="2"/>
      <c r="L3065" s="2"/>
      <c r="M3065" s="1"/>
    </row>
    <row r="3066" spans="1:13" x14ac:dyDescent="0.2">
      <c r="A3066" s="1"/>
      <c r="B3066" s="1"/>
      <c r="C3066" s="16"/>
      <c r="D3066" s="1"/>
      <c r="E3066" s="1"/>
      <c r="F3066" s="1"/>
      <c r="G3066" s="1"/>
      <c r="H3066" s="11"/>
      <c r="I3066" s="11"/>
      <c r="J3066" s="11"/>
      <c r="K3066" s="2"/>
      <c r="L3066" s="2"/>
      <c r="M3066" s="1"/>
    </row>
    <row r="3067" spans="1:13" x14ac:dyDescent="0.2">
      <c r="A3067" s="1"/>
      <c r="B3067" s="1"/>
      <c r="C3067" s="16"/>
      <c r="D3067" s="1"/>
      <c r="E3067" s="1"/>
      <c r="F3067" s="1"/>
      <c r="G3067" s="1"/>
      <c r="H3067" s="11"/>
      <c r="I3067" s="11"/>
      <c r="J3067" s="11"/>
      <c r="K3067" s="2"/>
      <c r="L3067" s="2"/>
      <c r="M3067" s="1"/>
    </row>
    <row r="3068" spans="1:13" x14ac:dyDescent="0.2">
      <c r="A3068" s="1"/>
      <c r="B3068" s="1"/>
      <c r="C3068" s="16"/>
      <c r="D3068" s="1"/>
      <c r="E3068" s="1"/>
      <c r="F3068" s="1"/>
      <c r="G3068" s="1"/>
      <c r="H3068" s="11"/>
      <c r="I3068" s="11"/>
      <c r="J3068" s="11"/>
      <c r="K3068" s="2"/>
      <c r="L3068" s="2"/>
      <c r="M3068" s="1"/>
    </row>
    <row r="3069" spans="1:13" x14ac:dyDescent="0.2">
      <c r="A3069" s="1"/>
      <c r="B3069" s="1"/>
      <c r="C3069" s="16"/>
      <c r="D3069" s="1"/>
      <c r="E3069" s="1"/>
      <c r="F3069" s="1"/>
      <c r="G3069" s="1"/>
      <c r="H3069" s="11"/>
      <c r="I3069" s="11"/>
      <c r="J3069" s="11"/>
      <c r="K3069" s="2"/>
      <c r="L3069" s="2"/>
      <c r="M3069" s="1"/>
    </row>
    <row r="3070" spans="1:13" x14ac:dyDescent="0.2">
      <c r="A3070" s="1"/>
      <c r="B3070" s="1"/>
      <c r="C3070" s="16"/>
      <c r="D3070" s="1"/>
      <c r="E3070" s="1"/>
      <c r="F3070" s="1"/>
      <c r="G3070" s="1"/>
      <c r="H3070" s="11"/>
      <c r="I3070" s="11"/>
      <c r="J3070" s="11"/>
      <c r="K3070" s="2"/>
      <c r="L3070" s="2"/>
      <c r="M3070" s="1"/>
    </row>
    <row r="3071" spans="1:13" x14ac:dyDescent="0.2">
      <c r="A3071" s="1"/>
      <c r="B3071" s="1"/>
      <c r="C3071" s="16"/>
      <c r="D3071" s="1"/>
      <c r="E3071" s="1"/>
      <c r="F3071" s="1"/>
      <c r="G3071" s="1"/>
      <c r="H3071" s="11"/>
      <c r="I3071" s="11"/>
      <c r="J3071" s="11"/>
      <c r="K3071" s="2"/>
      <c r="L3071" s="2"/>
      <c r="M3071" s="1"/>
    </row>
    <row r="3072" spans="1:13" x14ac:dyDescent="0.2">
      <c r="A3072" s="1"/>
      <c r="B3072" s="1"/>
      <c r="C3072" s="16"/>
      <c r="D3072" s="1"/>
      <c r="E3072" s="1"/>
      <c r="F3072" s="1"/>
      <c r="G3072" s="1"/>
      <c r="H3072" s="11"/>
      <c r="I3072" s="11"/>
      <c r="J3072" s="11"/>
      <c r="K3072" s="2"/>
      <c r="L3072" s="2"/>
      <c r="M3072" s="1"/>
    </row>
    <row r="3073" spans="1:13" x14ac:dyDescent="0.2">
      <c r="A3073" s="1"/>
      <c r="B3073" s="1"/>
      <c r="C3073" s="16"/>
      <c r="D3073" s="1"/>
      <c r="E3073" s="1"/>
      <c r="F3073" s="1"/>
      <c r="G3073" s="1"/>
      <c r="H3073" s="11"/>
      <c r="I3073" s="11"/>
      <c r="J3073" s="11"/>
      <c r="K3073" s="2"/>
      <c r="L3073" s="2"/>
      <c r="M3073" s="1"/>
    </row>
    <row r="3074" spans="1:13" x14ac:dyDescent="0.2">
      <c r="A3074" s="1"/>
      <c r="B3074" s="1"/>
      <c r="C3074" s="16"/>
      <c r="D3074" s="1"/>
      <c r="E3074" s="1"/>
      <c r="F3074" s="1"/>
      <c r="G3074" s="1"/>
      <c r="H3074" s="11"/>
      <c r="I3074" s="11"/>
      <c r="J3074" s="11"/>
      <c r="K3074" s="2"/>
      <c r="L3074" s="2"/>
      <c r="M3074" s="1"/>
    </row>
    <row r="3075" spans="1:13" x14ac:dyDescent="0.2">
      <c r="A3075" s="1"/>
      <c r="B3075" s="1"/>
      <c r="C3075" s="16"/>
      <c r="D3075" s="1"/>
      <c r="E3075" s="1"/>
      <c r="F3075" s="1"/>
      <c r="G3075" s="1"/>
      <c r="H3075" s="11"/>
      <c r="I3075" s="11"/>
      <c r="J3075" s="11"/>
      <c r="K3075" s="2"/>
      <c r="L3075" s="2"/>
      <c r="M3075" s="1"/>
    </row>
    <row r="3076" spans="1:13" x14ac:dyDescent="0.2">
      <c r="A3076" s="1"/>
      <c r="B3076" s="1"/>
      <c r="C3076" s="16"/>
      <c r="D3076" s="1"/>
      <c r="E3076" s="1"/>
      <c r="F3076" s="1"/>
      <c r="G3076" s="1"/>
      <c r="H3076" s="11"/>
      <c r="I3076" s="11"/>
      <c r="J3076" s="11"/>
      <c r="K3076" s="2"/>
      <c r="L3076" s="2"/>
      <c r="M3076" s="1"/>
    </row>
    <row r="3077" spans="1:13" x14ac:dyDescent="0.2">
      <c r="A3077" s="1"/>
      <c r="B3077" s="1"/>
      <c r="C3077" s="16"/>
      <c r="D3077" s="1"/>
      <c r="E3077" s="1"/>
      <c r="F3077" s="1"/>
      <c r="G3077" s="1"/>
      <c r="H3077" s="11"/>
      <c r="I3077" s="11"/>
      <c r="J3077" s="11"/>
      <c r="K3077" s="2"/>
      <c r="L3077" s="2"/>
      <c r="M3077" s="1"/>
    </row>
    <row r="3078" spans="1:13" x14ac:dyDescent="0.2">
      <c r="A3078" s="1"/>
      <c r="B3078" s="1"/>
      <c r="C3078" s="16"/>
      <c r="D3078" s="1"/>
      <c r="E3078" s="1"/>
      <c r="F3078" s="1"/>
      <c r="G3078" s="1"/>
      <c r="H3078" s="11"/>
      <c r="I3078" s="11"/>
      <c r="J3078" s="11"/>
      <c r="K3078" s="2"/>
      <c r="L3078" s="2"/>
      <c r="M3078" s="1"/>
    </row>
    <row r="3079" spans="1:13" x14ac:dyDescent="0.2">
      <c r="A3079" s="1"/>
      <c r="B3079" s="1"/>
      <c r="C3079" s="16"/>
      <c r="D3079" s="1"/>
      <c r="E3079" s="1"/>
      <c r="F3079" s="1"/>
      <c r="G3079" s="1"/>
      <c r="H3079" s="11"/>
      <c r="I3079" s="11"/>
      <c r="J3079" s="11"/>
      <c r="K3079" s="2"/>
      <c r="L3079" s="2"/>
      <c r="M3079" s="1"/>
    </row>
    <row r="3080" spans="1:13" x14ac:dyDescent="0.2">
      <c r="A3080" s="1"/>
      <c r="B3080" s="1"/>
      <c r="C3080" s="16"/>
      <c r="D3080" s="1"/>
      <c r="E3080" s="1"/>
      <c r="F3080" s="1"/>
      <c r="G3080" s="1"/>
      <c r="H3080" s="11"/>
      <c r="I3080" s="11"/>
      <c r="J3080" s="11"/>
      <c r="K3080" s="2"/>
      <c r="L3080" s="2"/>
      <c r="M3080" s="1"/>
    </row>
    <row r="3081" spans="1:13" x14ac:dyDescent="0.2">
      <c r="A3081" s="1"/>
      <c r="B3081" s="1"/>
      <c r="C3081" s="16"/>
      <c r="D3081" s="1"/>
      <c r="E3081" s="1"/>
      <c r="F3081" s="1"/>
      <c r="G3081" s="1"/>
      <c r="H3081" s="11"/>
      <c r="I3081" s="11"/>
      <c r="J3081" s="11"/>
      <c r="K3081" s="2"/>
      <c r="L3081" s="2"/>
      <c r="M3081" s="1"/>
    </row>
    <row r="3082" spans="1:13" x14ac:dyDescent="0.2">
      <c r="A3082" s="1"/>
      <c r="B3082" s="1"/>
      <c r="C3082" s="16"/>
      <c r="D3082" s="1"/>
      <c r="E3082" s="1"/>
      <c r="F3082" s="1"/>
      <c r="G3082" s="1"/>
      <c r="H3082" s="11"/>
      <c r="I3082" s="11"/>
      <c r="J3082" s="11"/>
      <c r="K3082" s="2"/>
      <c r="L3082" s="2"/>
      <c r="M3082" s="1"/>
    </row>
    <row r="3083" spans="1:13" x14ac:dyDescent="0.2">
      <c r="A3083" s="1"/>
      <c r="B3083" s="1"/>
      <c r="C3083" s="16"/>
      <c r="D3083" s="1"/>
      <c r="E3083" s="1"/>
      <c r="F3083" s="1"/>
      <c r="G3083" s="1"/>
      <c r="H3083" s="11"/>
      <c r="I3083" s="11"/>
      <c r="J3083" s="11"/>
      <c r="K3083" s="2"/>
      <c r="L3083" s="2"/>
      <c r="M3083" s="1"/>
    </row>
    <row r="3084" spans="1:13" x14ac:dyDescent="0.2">
      <c r="A3084" s="1"/>
      <c r="B3084" s="1"/>
      <c r="C3084" s="16"/>
      <c r="D3084" s="1"/>
      <c r="E3084" s="1"/>
      <c r="F3084" s="1"/>
      <c r="G3084" s="1"/>
      <c r="H3084" s="11"/>
      <c r="I3084" s="11"/>
      <c r="J3084" s="11"/>
      <c r="K3084" s="2"/>
      <c r="L3084" s="2"/>
      <c r="M3084" s="1"/>
    </row>
    <row r="3085" spans="1:13" x14ac:dyDescent="0.2">
      <c r="A3085" s="1"/>
      <c r="B3085" s="1"/>
      <c r="C3085" s="16"/>
      <c r="D3085" s="1"/>
      <c r="E3085" s="1"/>
      <c r="F3085" s="1"/>
      <c r="G3085" s="1"/>
      <c r="H3085" s="11"/>
      <c r="I3085" s="11"/>
      <c r="J3085" s="11"/>
      <c r="K3085" s="2"/>
      <c r="L3085" s="2"/>
      <c r="M3085" s="1"/>
    </row>
    <row r="3086" spans="1:13" x14ac:dyDescent="0.2">
      <c r="A3086" s="1"/>
      <c r="B3086" s="1"/>
      <c r="C3086" s="16"/>
      <c r="D3086" s="1"/>
      <c r="E3086" s="1"/>
      <c r="F3086" s="1"/>
      <c r="G3086" s="1"/>
      <c r="H3086" s="11"/>
      <c r="I3086" s="11"/>
      <c r="J3086" s="11"/>
      <c r="K3086" s="2"/>
      <c r="L3086" s="2"/>
      <c r="M3086" s="1"/>
    </row>
    <row r="3087" spans="1:13" x14ac:dyDescent="0.2">
      <c r="A3087" s="1"/>
      <c r="B3087" s="1"/>
      <c r="C3087" s="16"/>
      <c r="D3087" s="1"/>
      <c r="E3087" s="1"/>
      <c r="F3087" s="1"/>
      <c r="G3087" s="1"/>
      <c r="H3087" s="11"/>
      <c r="I3087" s="11"/>
      <c r="J3087" s="11"/>
      <c r="K3087" s="2"/>
      <c r="L3087" s="2"/>
      <c r="M3087" s="1"/>
    </row>
    <row r="3088" spans="1:13" x14ac:dyDescent="0.2">
      <c r="A3088" s="1"/>
      <c r="B3088" s="1"/>
      <c r="C3088" s="16"/>
      <c r="D3088" s="1"/>
      <c r="E3088" s="1"/>
      <c r="F3088" s="1"/>
      <c r="G3088" s="1"/>
      <c r="H3088" s="11"/>
      <c r="I3088" s="11"/>
      <c r="J3088" s="11"/>
      <c r="K3088" s="2"/>
      <c r="L3088" s="2"/>
      <c r="M3088" s="1"/>
    </row>
    <row r="3089" spans="1:13" x14ac:dyDescent="0.2">
      <c r="A3089" s="1"/>
      <c r="B3089" s="1"/>
      <c r="C3089" s="16"/>
      <c r="D3089" s="1"/>
      <c r="E3089" s="1"/>
      <c r="F3089" s="1"/>
      <c r="G3089" s="1"/>
      <c r="H3089" s="11"/>
      <c r="I3089" s="11"/>
      <c r="J3089" s="11"/>
      <c r="K3089" s="2"/>
      <c r="L3089" s="2"/>
      <c r="M3089" s="1"/>
    </row>
    <row r="3090" spans="1:13" x14ac:dyDescent="0.2">
      <c r="A3090" s="1"/>
      <c r="B3090" s="1"/>
      <c r="C3090" s="16"/>
      <c r="D3090" s="1"/>
      <c r="E3090" s="1"/>
      <c r="F3090" s="1"/>
      <c r="G3090" s="1"/>
      <c r="H3090" s="11"/>
      <c r="I3090" s="11"/>
      <c r="J3090" s="11"/>
      <c r="K3090" s="2"/>
      <c r="L3090" s="2"/>
      <c r="M3090" s="1"/>
    </row>
    <row r="3091" spans="1:13" x14ac:dyDescent="0.2">
      <c r="A3091" s="1"/>
      <c r="B3091" s="1"/>
      <c r="C3091" s="16"/>
      <c r="D3091" s="1"/>
      <c r="E3091" s="1"/>
      <c r="F3091" s="1"/>
      <c r="G3091" s="1"/>
      <c r="H3091" s="11"/>
      <c r="I3091" s="11"/>
      <c r="J3091" s="11"/>
      <c r="K3091" s="2"/>
      <c r="L3091" s="2"/>
      <c r="M3091" s="1"/>
    </row>
    <row r="3092" spans="1:13" x14ac:dyDescent="0.2">
      <c r="A3092" s="1"/>
      <c r="B3092" s="1"/>
      <c r="C3092" s="16"/>
      <c r="D3092" s="1"/>
      <c r="E3092" s="1"/>
      <c r="F3092" s="1"/>
      <c r="G3092" s="1"/>
      <c r="H3092" s="11"/>
      <c r="I3092" s="11"/>
      <c r="J3092" s="11"/>
      <c r="K3092" s="2"/>
      <c r="L3092" s="2"/>
      <c r="M3092" s="1"/>
    </row>
    <row r="3093" spans="1:13" x14ac:dyDescent="0.2">
      <c r="A3093" s="1"/>
      <c r="B3093" s="1"/>
      <c r="C3093" s="16"/>
      <c r="D3093" s="1"/>
      <c r="E3093" s="1"/>
      <c r="F3093" s="1"/>
      <c r="G3093" s="1"/>
      <c r="H3093" s="11"/>
      <c r="I3093" s="11"/>
      <c r="J3093" s="11"/>
      <c r="K3093" s="2"/>
      <c r="L3093" s="2"/>
      <c r="M3093" s="1"/>
    </row>
    <row r="3094" spans="1:13" x14ac:dyDescent="0.2">
      <c r="A3094" s="1"/>
      <c r="B3094" s="1"/>
      <c r="C3094" s="16"/>
      <c r="D3094" s="1"/>
      <c r="E3094" s="1"/>
      <c r="F3094" s="1"/>
      <c r="G3094" s="1"/>
      <c r="H3094" s="11"/>
      <c r="I3094" s="11"/>
      <c r="J3094" s="11"/>
      <c r="K3094" s="2"/>
      <c r="L3094" s="2"/>
      <c r="M3094" s="1"/>
    </row>
    <row r="3095" spans="1:13" x14ac:dyDescent="0.2">
      <c r="A3095" s="1"/>
      <c r="B3095" s="1"/>
      <c r="C3095" s="16"/>
      <c r="D3095" s="1"/>
      <c r="E3095" s="1"/>
      <c r="F3095" s="1"/>
      <c r="G3095" s="1"/>
      <c r="H3095" s="11"/>
      <c r="I3095" s="11"/>
      <c r="J3095" s="11"/>
      <c r="K3095" s="2"/>
      <c r="L3095" s="2"/>
      <c r="M3095" s="1"/>
    </row>
    <row r="3096" spans="1:13" x14ac:dyDescent="0.2">
      <c r="A3096" s="1"/>
      <c r="B3096" s="1"/>
      <c r="C3096" s="16"/>
      <c r="D3096" s="1"/>
      <c r="E3096" s="1"/>
      <c r="F3096" s="1"/>
      <c r="G3096" s="1"/>
      <c r="H3096" s="11"/>
      <c r="I3096" s="11"/>
      <c r="J3096" s="11"/>
      <c r="K3096" s="2"/>
      <c r="L3096" s="2"/>
      <c r="M3096" s="1"/>
    </row>
    <row r="3097" spans="1:13" x14ac:dyDescent="0.2">
      <c r="A3097" s="1"/>
      <c r="B3097" s="1"/>
      <c r="C3097" s="16"/>
      <c r="D3097" s="1"/>
      <c r="E3097" s="1"/>
      <c r="F3097" s="1"/>
      <c r="G3097" s="1"/>
      <c r="H3097" s="11"/>
      <c r="I3097" s="11"/>
      <c r="J3097" s="11"/>
      <c r="K3097" s="2"/>
      <c r="L3097" s="2"/>
      <c r="M3097" s="1"/>
    </row>
    <row r="3098" spans="1:13" x14ac:dyDescent="0.2">
      <c r="A3098" s="1"/>
      <c r="B3098" s="1"/>
      <c r="C3098" s="16"/>
      <c r="D3098" s="1"/>
      <c r="E3098" s="1"/>
      <c r="F3098" s="1"/>
      <c r="G3098" s="1"/>
      <c r="H3098" s="11"/>
      <c r="I3098" s="11"/>
      <c r="J3098" s="11"/>
      <c r="K3098" s="2"/>
      <c r="L3098" s="2"/>
      <c r="M3098" s="1"/>
    </row>
    <row r="3099" spans="1:13" x14ac:dyDescent="0.2">
      <c r="A3099" s="1"/>
      <c r="B3099" s="1"/>
      <c r="C3099" s="16"/>
      <c r="D3099" s="1"/>
      <c r="E3099" s="1"/>
      <c r="F3099" s="1"/>
      <c r="G3099" s="1"/>
      <c r="H3099" s="11"/>
      <c r="I3099" s="11"/>
      <c r="J3099" s="11"/>
      <c r="K3099" s="2"/>
      <c r="L3099" s="2"/>
      <c r="M3099" s="1"/>
    </row>
    <row r="3100" spans="1:13" x14ac:dyDescent="0.2">
      <c r="A3100" s="1"/>
      <c r="B3100" s="1"/>
      <c r="C3100" s="16"/>
      <c r="D3100" s="1"/>
      <c r="E3100" s="1"/>
      <c r="F3100" s="1"/>
      <c r="G3100" s="1"/>
      <c r="H3100" s="11"/>
      <c r="I3100" s="11"/>
      <c r="J3100" s="11"/>
      <c r="K3100" s="2"/>
      <c r="L3100" s="2"/>
      <c r="M3100" s="1"/>
    </row>
    <row r="3101" spans="1:13" x14ac:dyDescent="0.2">
      <c r="A3101" s="1"/>
      <c r="B3101" s="1"/>
      <c r="C3101" s="16"/>
      <c r="D3101" s="1"/>
      <c r="E3101" s="1"/>
      <c r="F3101" s="1"/>
      <c r="G3101" s="1"/>
      <c r="H3101" s="11"/>
      <c r="I3101" s="11"/>
      <c r="J3101" s="11"/>
      <c r="K3101" s="2"/>
      <c r="L3101" s="2"/>
      <c r="M3101" s="1"/>
    </row>
    <row r="3102" spans="1:13" x14ac:dyDescent="0.2">
      <c r="A3102" s="1"/>
      <c r="B3102" s="1"/>
      <c r="C3102" s="16"/>
      <c r="D3102" s="1"/>
      <c r="E3102" s="1"/>
      <c r="F3102" s="1"/>
      <c r="G3102" s="1"/>
      <c r="H3102" s="11"/>
      <c r="I3102" s="11"/>
      <c r="J3102" s="11"/>
      <c r="K3102" s="2"/>
      <c r="L3102" s="2"/>
      <c r="M3102" s="1"/>
    </row>
    <row r="3103" spans="1:13" x14ac:dyDescent="0.2">
      <c r="A3103" s="1"/>
      <c r="B3103" s="1"/>
      <c r="C3103" s="16"/>
      <c r="D3103" s="1"/>
      <c r="E3103" s="1"/>
      <c r="F3103" s="1"/>
      <c r="G3103" s="1"/>
      <c r="H3103" s="11"/>
      <c r="I3103" s="11"/>
      <c r="J3103" s="11"/>
      <c r="K3103" s="2"/>
      <c r="L3103" s="2"/>
      <c r="M3103" s="1"/>
    </row>
    <row r="3104" spans="1:13" x14ac:dyDescent="0.2">
      <c r="A3104" s="1"/>
      <c r="B3104" s="1"/>
      <c r="C3104" s="16"/>
      <c r="D3104" s="1"/>
      <c r="E3104" s="1"/>
      <c r="F3104" s="1"/>
      <c r="G3104" s="1"/>
      <c r="H3104" s="11"/>
      <c r="I3104" s="11"/>
      <c r="J3104" s="11"/>
      <c r="K3104" s="2"/>
      <c r="L3104" s="2"/>
      <c r="M3104" s="1"/>
    </row>
    <row r="3105" spans="1:13" x14ac:dyDescent="0.2">
      <c r="A3105" s="1"/>
      <c r="B3105" s="1"/>
      <c r="C3105" s="16"/>
      <c r="D3105" s="1"/>
      <c r="E3105" s="1"/>
      <c r="F3105" s="1"/>
      <c r="G3105" s="1"/>
      <c r="H3105" s="11"/>
      <c r="I3105" s="11"/>
      <c r="J3105" s="11"/>
      <c r="K3105" s="2"/>
      <c r="L3105" s="2"/>
      <c r="M3105" s="1"/>
    </row>
    <row r="3106" spans="1:13" x14ac:dyDescent="0.2">
      <c r="A3106" s="1"/>
      <c r="B3106" s="1"/>
      <c r="C3106" s="16"/>
      <c r="D3106" s="1"/>
      <c r="E3106" s="1"/>
      <c r="F3106" s="1"/>
      <c r="G3106" s="1"/>
      <c r="H3106" s="11"/>
      <c r="I3106" s="11"/>
      <c r="J3106" s="11"/>
      <c r="K3106" s="2"/>
      <c r="L3106" s="2"/>
      <c r="M3106" s="1"/>
    </row>
    <row r="3107" spans="1:13" x14ac:dyDescent="0.2">
      <c r="A3107" s="1"/>
      <c r="B3107" s="1"/>
      <c r="C3107" s="16"/>
      <c r="D3107" s="1"/>
      <c r="E3107" s="1"/>
      <c r="F3107" s="1"/>
      <c r="G3107" s="1"/>
      <c r="H3107" s="11"/>
      <c r="I3107" s="11"/>
      <c r="J3107" s="11"/>
      <c r="K3107" s="2"/>
      <c r="L3107" s="2"/>
      <c r="M3107" s="1"/>
    </row>
    <row r="3108" spans="1:13" x14ac:dyDescent="0.2">
      <c r="A3108" s="1"/>
      <c r="B3108" s="1"/>
      <c r="C3108" s="16"/>
      <c r="D3108" s="1"/>
      <c r="E3108" s="1"/>
      <c r="F3108" s="1"/>
      <c r="G3108" s="1"/>
      <c r="H3108" s="11"/>
      <c r="I3108" s="11"/>
      <c r="J3108" s="11"/>
      <c r="K3108" s="2"/>
      <c r="L3108" s="2"/>
      <c r="M3108" s="1"/>
    </row>
    <row r="3109" spans="1:13" x14ac:dyDescent="0.2">
      <c r="A3109" s="1"/>
      <c r="B3109" s="1"/>
      <c r="C3109" s="16"/>
      <c r="D3109" s="1"/>
      <c r="E3109" s="1"/>
      <c r="F3109" s="1"/>
      <c r="G3109" s="1"/>
      <c r="H3109" s="11"/>
      <c r="I3109" s="11"/>
      <c r="J3109" s="11"/>
      <c r="K3109" s="2"/>
      <c r="L3109" s="2"/>
      <c r="M3109" s="1"/>
    </row>
    <row r="3110" spans="1:13" x14ac:dyDescent="0.2">
      <c r="A3110" s="1"/>
      <c r="B3110" s="1"/>
      <c r="C3110" s="16"/>
      <c r="D3110" s="1"/>
      <c r="E3110" s="1"/>
      <c r="F3110" s="1"/>
      <c r="G3110" s="1"/>
      <c r="H3110" s="11"/>
      <c r="I3110" s="11"/>
      <c r="J3110" s="11"/>
      <c r="K3110" s="2"/>
      <c r="L3110" s="2"/>
      <c r="M3110" s="1"/>
    </row>
    <row r="3111" spans="1:13" x14ac:dyDescent="0.2">
      <c r="A3111" s="1"/>
      <c r="B3111" s="1"/>
      <c r="C3111" s="16"/>
      <c r="D3111" s="1"/>
      <c r="E3111" s="1"/>
      <c r="F3111" s="1"/>
      <c r="G3111" s="1"/>
      <c r="H3111" s="11"/>
      <c r="I3111" s="11"/>
      <c r="J3111" s="11"/>
      <c r="K3111" s="2"/>
      <c r="L3111" s="2"/>
      <c r="M3111" s="1"/>
    </row>
    <row r="3112" spans="1:13" x14ac:dyDescent="0.2">
      <c r="A3112" s="1"/>
      <c r="B3112" s="1"/>
      <c r="C3112" s="16"/>
      <c r="D3112" s="1"/>
      <c r="E3112" s="1"/>
      <c r="F3112" s="1"/>
      <c r="G3112" s="1"/>
      <c r="H3112" s="11"/>
      <c r="I3112" s="11"/>
      <c r="J3112" s="11"/>
      <c r="K3112" s="2"/>
      <c r="L3112" s="2"/>
      <c r="M3112" s="1"/>
    </row>
    <row r="3113" spans="1:13" x14ac:dyDescent="0.2">
      <c r="A3113" s="1"/>
      <c r="B3113" s="1"/>
      <c r="C3113" s="16"/>
      <c r="D3113" s="1"/>
      <c r="E3113" s="1"/>
      <c r="F3113" s="1"/>
      <c r="G3113" s="1"/>
      <c r="H3113" s="11"/>
      <c r="I3113" s="11"/>
      <c r="J3113" s="11"/>
      <c r="K3113" s="2"/>
      <c r="L3113" s="2"/>
      <c r="M3113" s="1"/>
    </row>
    <row r="3114" spans="1:13" x14ac:dyDescent="0.2">
      <c r="A3114" s="1"/>
      <c r="B3114" s="1"/>
      <c r="C3114" s="16"/>
      <c r="D3114" s="1"/>
      <c r="E3114" s="1"/>
      <c r="F3114" s="1"/>
      <c r="G3114" s="1"/>
      <c r="H3114" s="11"/>
      <c r="I3114" s="11"/>
      <c r="J3114" s="11"/>
      <c r="K3114" s="2"/>
      <c r="L3114" s="2"/>
      <c r="M3114" s="1"/>
    </row>
    <row r="3115" spans="1:13" x14ac:dyDescent="0.2">
      <c r="A3115" s="1"/>
      <c r="B3115" s="1"/>
      <c r="C3115" s="16"/>
      <c r="D3115" s="1"/>
      <c r="E3115" s="1"/>
      <c r="F3115" s="1"/>
      <c r="G3115" s="1"/>
      <c r="H3115" s="11"/>
      <c r="I3115" s="11"/>
      <c r="J3115" s="11"/>
      <c r="K3115" s="2"/>
      <c r="L3115" s="2"/>
      <c r="M3115" s="1"/>
    </row>
    <row r="3116" spans="1:13" x14ac:dyDescent="0.2">
      <c r="A3116" s="1"/>
      <c r="B3116" s="1"/>
      <c r="C3116" s="16"/>
      <c r="D3116" s="1"/>
      <c r="E3116" s="1"/>
      <c r="F3116" s="1"/>
      <c r="G3116" s="1"/>
      <c r="H3116" s="11"/>
      <c r="I3116" s="11"/>
      <c r="J3116" s="11"/>
      <c r="K3116" s="2"/>
      <c r="L3116" s="2"/>
      <c r="M3116" s="1"/>
    </row>
    <row r="3117" spans="1:13" x14ac:dyDescent="0.2">
      <c r="A3117" s="1"/>
      <c r="B3117" s="1"/>
      <c r="C3117" s="16"/>
      <c r="D3117" s="1"/>
      <c r="E3117" s="1"/>
      <c r="F3117" s="1"/>
      <c r="G3117" s="1"/>
      <c r="H3117" s="11"/>
      <c r="I3117" s="11"/>
      <c r="J3117" s="11"/>
      <c r="K3117" s="2"/>
      <c r="L3117" s="2"/>
      <c r="M3117" s="1"/>
    </row>
    <row r="3118" spans="1:13" x14ac:dyDescent="0.2">
      <c r="A3118" s="1"/>
      <c r="B3118" s="1"/>
      <c r="C3118" s="16"/>
      <c r="D3118" s="1"/>
      <c r="E3118" s="1"/>
      <c r="F3118" s="1"/>
      <c r="G3118" s="1"/>
      <c r="H3118" s="11"/>
      <c r="I3118" s="11"/>
      <c r="J3118" s="11"/>
      <c r="K3118" s="2"/>
      <c r="L3118" s="2"/>
      <c r="M3118" s="1"/>
    </row>
    <row r="3119" spans="1:13" x14ac:dyDescent="0.2">
      <c r="A3119" s="1"/>
      <c r="B3119" s="1"/>
      <c r="C3119" s="16"/>
      <c r="D3119" s="1"/>
      <c r="E3119" s="1"/>
      <c r="F3119" s="1"/>
      <c r="G3119" s="1"/>
      <c r="H3119" s="11"/>
      <c r="I3119" s="11"/>
      <c r="J3119" s="11"/>
      <c r="K3119" s="2"/>
      <c r="L3119" s="2"/>
      <c r="M3119" s="1"/>
    </row>
    <row r="3120" spans="1:13" x14ac:dyDescent="0.2">
      <c r="A3120" s="1"/>
      <c r="B3120" s="1"/>
      <c r="C3120" s="16"/>
      <c r="D3120" s="1"/>
      <c r="E3120" s="1"/>
      <c r="F3120" s="1"/>
      <c r="G3120" s="1"/>
      <c r="H3120" s="11"/>
      <c r="I3120" s="11"/>
      <c r="J3120" s="11"/>
      <c r="K3120" s="2"/>
      <c r="L3120" s="2"/>
      <c r="M3120" s="1"/>
    </row>
    <row r="3121" spans="1:13" x14ac:dyDescent="0.2">
      <c r="A3121" s="1"/>
      <c r="B3121" s="1"/>
      <c r="C3121" s="16"/>
      <c r="D3121" s="1"/>
      <c r="E3121" s="1"/>
      <c r="F3121" s="1"/>
      <c r="G3121" s="1"/>
      <c r="H3121" s="11"/>
      <c r="I3121" s="11"/>
      <c r="J3121" s="11"/>
      <c r="K3121" s="2"/>
      <c r="L3121" s="2"/>
      <c r="M3121" s="1"/>
    </row>
    <row r="3122" spans="1:13" x14ac:dyDescent="0.2">
      <c r="A3122" s="1"/>
      <c r="B3122" s="1"/>
      <c r="C3122" s="16"/>
      <c r="D3122" s="1"/>
      <c r="E3122" s="1"/>
      <c r="F3122" s="1"/>
      <c r="G3122" s="1"/>
      <c r="H3122" s="11"/>
      <c r="I3122" s="11"/>
      <c r="J3122" s="11"/>
      <c r="K3122" s="2"/>
      <c r="L3122" s="2"/>
      <c r="M3122" s="1"/>
    </row>
    <row r="3123" spans="1:13" x14ac:dyDescent="0.2">
      <c r="A3123" s="1"/>
      <c r="B3123" s="1"/>
      <c r="C3123" s="16"/>
      <c r="D3123" s="1"/>
      <c r="E3123" s="1"/>
      <c r="F3123" s="1"/>
      <c r="G3123" s="1"/>
      <c r="H3123" s="11"/>
      <c r="I3123" s="11"/>
      <c r="J3123" s="11"/>
      <c r="K3123" s="2"/>
      <c r="L3123" s="2"/>
      <c r="M3123" s="1"/>
    </row>
    <row r="3124" spans="1:13" x14ac:dyDescent="0.2">
      <c r="A3124" s="1"/>
      <c r="B3124" s="1"/>
      <c r="C3124" s="16"/>
      <c r="D3124" s="1"/>
      <c r="E3124" s="1"/>
      <c r="F3124" s="1"/>
      <c r="G3124" s="1"/>
      <c r="H3124" s="11"/>
      <c r="I3124" s="11"/>
      <c r="J3124" s="11"/>
      <c r="K3124" s="2"/>
      <c r="L3124" s="2"/>
      <c r="M3124" s="1"/>
    </row>
    <row r="3125" spans="1:13" x14ac:dyDescent="0.2">
      <c r="A3125" s="1"/>
      <c r="B3125" s="1"/>
      <c r="C3125" s="16"/>
      <c r="D3125" s="1"/>
      <c r="E3125" s="1"/>
      <c r="F3125" s="1"/>
      <c r="G3125" s="1"/>
      <c r="H3125" s="11"/>
      <c r="I3125" s="11"/>
      <c r="J3125" s="11"/>
      <c r="K3125" s="2"/>
      <c r="L3125" s="2"/>
      <c r="M3125" s="1"/>
    </row>
    <row r="3126" spans="1:13" x14ac:dyDescent="0.2">
      <c r="A3126" s="1"/>
      <c r="B3126" s="1"/>
      <c r="C3126" s="16"/>
      <c r="D3126" s="1"/>
      <c r="E3126" s="1"/>
      <c r="F3126" s="1"/>
      <c r="G3126" s="1"/>
      <c r="H3126" s="11"/>
      <c r="I3126" s="11"/>
      <c r="J3126" s="11"/>
      <c r="K3126" s="2"/>
      <c r="L3126" s="2"/>
      <c r="M3126" s="1"/>
    </row>
    <row r="3127" spans="1:13" x14ac:dyDescent="0.2">
      <c r="A3127" s="1"/>
      <c r="B3127" s="1"/>
      <c r="C3127" s="16"/>
      <c r="D3127" s="1"/>
      <c r="E3127" s="1"/>
      <c r="F3127" s="1"/>
      <c r="G3127" s="1"/>
      <c r="H3127" s="11"/>
      <c r="I3127" s="11"/>
      <c r="J3127" s="11"/>
      <c r="K3127" s="2"/>
      <c r="L3127" s="2"/>
      <c r="M3127" s="1"/>
    </row>
    <row r="3128" spans="1:13" x14ac:dyDescent="0.2">
      <c r="A3128" s="1"/>
      <c r="B3128" s="1"/>
      <c r="C3128" s="16"/>
      <c r="D3128" s="1"/>
      <c r="E3128" s="1"/>
      <c r="F3128" s="1"/>
      <c r="G3128" s="1"/>
      <c r="H3128" s="11"/>
      <c r="I3128" s="11"/>
      <c r="J3128" s="11"/>
      <c r="K3128" s="2"/>
      <c r="L3128" s="2"/>
      <c r="M3128" s="1"/>
    </row>
    <row r="3129" spans="1:13" x14ac:dyDescent="0.2">
      <c r="A3129" s="1"/>
      <c r="B3129" s="1"/>
      <c r="C3129" s="16"/>
      <c r="D3129" s="1"/>
      <c r="E3129" s="1"/>
      <c r="F3129" s="1"/>
      <c r="G3129" s="1"/>
      <c r="H3129" s="11"/>
      <c r="I3129" s="11"/>
      <c r="J3129" s="11"/>
      <c r="K3129" s="2"/>
      <c r="L3129" s="2"/>
      <c r="M3129" s="1"/>
    </row>
    <row r="3130" spans="1:13" x14ac:dyDescent="0.2">
      <c r="A3130" s="1"/>
      <c r="B3130" s="1"/>
      <c r="C3130" s="16"/>
      <c r="D3130" s="1"/>
      <c r="E3130" s="1"/>
      <c r="F3130" s="1"/>
      <c r="G3130" s="1"/>
      <c r="H3130" s="11"/>
      <c r="I3130" s="11"/>
      <c r="J3130" s="11"/>
      <c r="K3130" s="2"/>
      <c r="L3130" s="2"/>
      <c r="M3130" s="1"/>
    </row>
    <row r="3131" spans="1:13" x14ac:dyDescent="0.2">
      <c r="A3131" s="1"/>
      <c r="B3131" s="1"/>
      <c r="C3131" s="16"/>
      <c r="D3131" s="1"/>
      <c r="E3131" s="1"/>
      <c r="F3131" s="1"/>
      <c r="G3131" s="1"/>
      <c r="H3131" s="11"/>
      <c r="I3131" s="11"/>
      <c r="J3131" s="11"/>
      <c r="K3131" s="2"/>
      <c r="L3131" s="2"/>
      <c r="M3131" s="1"/>
    </row>
    <row r="3132" spans="1:13" x14ac:dyDescent="0.2">
      <c r="A3132" s="1"/>
      <c r="B3132" s="1"/>
      <c r="C3132" s="16"/>
      <c r="D3132" s="1"/>
      <c r="E3132" s="1"/>
      <c r="F3132" s="1"/>
      <c r="G3132" s="1"/>
      <c r="H3132" s="11"/>
      <c r="I3132" s="11"/>
      <c r="J3132" s="11"/>
      <c r="K3132" s="2"/>
      <c r="L3132" s="2"/>
      <c r="M3132" s="1"/>
    </row>
    <row r="3133" spans="1:13" x14ac:dyDescent="0.2">
      <c r="A3133" s="1"/>
      <c r="B3133" s="1"/>
      <c r="C3133" s="16"/>
      <c r="D3133" s="1"/>
      <c r="E3133" s="1"/>
      <c r="F3133" s="1"/>
      <c r="G3133" s="1"/>
      <c r="H3133" s="11"/>
      <c r="I3133" s="11"/>
      <c r="J3133" s="11"/>
      <c r="K3133" s="2"/>
      <c r="L3133" s="2"/>
      <c r="M3133" s="1"/>
    </row>
    <row r="3134" spans="1:13" x14ac:dyDescent="0.2">
      <c r="A3134" s="1"/>
      <c r="B3134" s="1"/>
      <c r="C3134" s="16"/>
      <c r="D3134" s="1"/>
      <c r="E3134" s="1"/>
      <c r="F3134" s="1"/>
      <c r="G3134" s="1"/>
      <c r="H3134" s="11"/>
      <c r="I3134" s="11"/>
      <c r="J3134" s="11"/>
      <c r="K3134" s="2"/>
      <c r="L3134" s="2"/>
      <c r="M3134" s="1"/>
    </row>
    <row r="3135" spans="1:13" x14ac:dyDescent="0.2">
      <c r="A3135" s="1"/>
      <c r="B3135" s="1"/>
      <c r="C3135" s="16"/>
      <c r="D3135" s="1"/>
      <c r="E3135" s="1"/>
      <c r="F3135" s="1"/>
      <c r="G3135" s="1"/>
      <c r="H3135" s="11"/>
      <c r="I3135" s="11"/>
      <c r="J3135" s="11"/>
      <c r="K3135" s="2"/>
      <c r="L3135" s="2"/>
      <c r="M3135" s="1"/>
    </row>
    <row r="3136" spans="1:13" x14ac:dyDescent="0.2">
      <c r="A3136" s="1"/>
      <c r="B3136" s="1"/>
      <c r="C3136" s="16"/>
      <c r="D3136" s="1"/>
      <c r="E3136" s="1"/>
      <c r="F3136" s="1"/>
      <c r="G3136" s="1"/>
      <c r="H3136" s="11"/>
      <c r="I3136" s="11"/>
      <c r="J3136" s="11"/>
      <c r="K3136" s="2"/>
      <c r="L3136" s="2"/>
      <c r="M3136" s="1"/>
    </row>
    <row r="3137" spans="1:13" x14ac:dyDescent="0.2">
      <c r="A3137" s="1"/>
      <c r="B3137" s="1"/>
      <c r="C3137" s="16"/>
      <c r="D3137" s="1"/>
      <c r="E3137" s="1"/>
      <c r="F3137" s="1"/>
      <c r="G3137" s="1"/>
      <c r="H3137" s="11"/>
      <c r="I3137" s="11"/>
      <c r="J3137" s="11"/>
      <c r="K3137" s="2"/>
      <c r="L3137" s="2"/>
      <c r="M3137" s="1"/>
    </row>
    <row r="3138" spans="1:13" x14ac:dyDescent="0.2">
      <c r="A3138" s="1"/>
      <c r="B3138" s="1"/>
      <c r="C3138" s="16"/>
      <c r="D3138" s="1"/>
      <c r="E3138" s="1"/>
      <c r="F3138" s="1"/>
      <c r="G3138" s="1"/>
      <c r="H3138" s="11"/>
      <c r="I3138" s="11"/>
      <c r="J3138" s="11"/>
      <c r="K3138" s="2"/>
      <c r="L3138" s="2"/>
      <c r="M3138" s="1"/>
    </row>
    <row r="3139" spans="1:13" x14ac:dyDescent="0.2">
      <c r="A3139" s="1"/>
      <c r="B3139" s="1"/>
      <c r="C3139" s="16"/>
      <c r="D3139" s="1"/>
      <c r="E3139" s="1"/>
      <c r="F3139" s="1"/>
      <c r="G3139" s="1"/>
      <c r="H3139" s="11"/>
      <c r="I3139" s="11"/>
      <c r="J3139" s="11"/>
      <c r="K3139" s="2"/>
      <c r="L3139" s="2"/>
      <c r="M3139" s="1"/>
    </row>
    <row r="3140" spans="1:13" x14ac:dyDescent="0.2">
      <c r="A3140" s="1"/>
      <c r="B3140" s="1"/>
      <c r="C3140" s="16"/>
      <c r="D3140" s="1"/>
      <c r="E3140" s="1"/>
      <c r="F3140" s="1"/>
      <c r="G3140" s="1"/>
      <c r="H3140" s="11"/>
      <c r="I3140" s="11"/>
      <c r="J3140" s="11"/>
      <c r="K3140" s="2"/>
      <c r="L3140" s="2"/>
      <c r="M3140" s="1"/>
    </row>
    <row r="3141" spans="1:13" x14ac:dyDescent="0.2">
      <c r="A3141" s="1"/>
      <c r="B3141" s="1"/>
      <c r="C3141" s="16"/>
      <c r="D3141" s="1"/>
      <c r="E3141" s="1"/>
      <c r="F3141" s="1"/>
      <c r="G3141" s="1"/>
      <c r="H3141" s="11"/>
      <c r="I3141" s="11"/>
      <c r="J3141" s="11"/>
      <c r="K3141" s="2"/>
      <c r="L3141" s="2"/>
      <c r="M3141" s="1"/>
    </row>
    <row r="3142" spans="1:13" x14ac:dyDescent="0.2">
      <c r="A3142" s="1"/>
      <c r="B3142" s="1"/>
      <c r="C3142" s="16"/>
      <c r="D3142" s="1"/>
      <c r="E3142" s="1"/>
      <c r="F3142" s="1"/>
      <c r="G3142" s="1"/>
      <c r="H3142" s="11"/>
      <c r="I3142" s="11"/>
      <c r="J3142" s="11"/>
      <c r="K3142" s="2"/>
      <c r="L3142" s="2"/>
      <c r="M3142" s="1"/>
    </row>
    <row r="3143" spans="1:13" x14ac:dyDescent="0.2">
      <c r="A3143" s="1"/>
      <c r="B3143" s="1"/>
      <c r="C3143" s="16"/>
      <c r="D3143" s="1"/>
      <c r="E3143" s="1"/>
      <c r="F3143" s="1"/>
      <c r="G3143" s="1"/>
      <c r="H3143" s="11"/>
      <c r="I3143" s="11"/>
      <c r="J3143" s="11"/>
      <c r="K3143" s="2"/>
      <c r="L3143" s="2"/>
      <c r="M3143" s="1"/>
    </row>
    <row r="3144" spans="1:13" x14ac:dyDescent="0.2">
      <c r="A3144" s="1"/>
      <c r="B3144" s="1"/>
      <c r="C3144" s="16"/>
      <c r="D3144" s="1"/>
      <c r="E3144" s="1"/>
      <c r="F3144" s="1"/>
      <c r="G3144" s="1"/>
      <c r="H3144" s="11"/>
      <c r="I3144" s="11"/>
      <c r="J3144" s="11"/>
      <c r="K3144" s="2"/>
      <c r="L3144" s="2"/>
      <c r="M3144" s="1"/>
    </row>
    <row r="3145" spans="1:13" x14ac:dyDescent="0.2">
      <c r="A3145" s="1"/>
      <c r="B3145" s="1"/>
      <c r="C3145" s="16"/>
      <c r="D3145" s="1"/>
      <c r="E3145" s="1"/>
      <c r="F3145" s="1"/>
      <c r="G3145" s="1"/>
      <c r="H3145" s="11"/>
      <c r="I3145" s="11"/>
      <c r="J3145" s="11"/>
      <c r="K3145" s="2"/>
      <c r="L3145" s="2"/>
      <c r="M3145" s="1"/>
    </row>
    <row r="3146" spans="1:13" x14ac:dyDescent="0.2">
      <c r="A3146" s="1"/>
      <c r="B3146" s="1"/>
      <c r="C3146" s="16"/>
      <c r="D3146" s="1"/>
      <c r="E3146" s="1"/>
      <c r="F3146" s="1"/>
      <c r="G3146" s="1"/>
      <c r="H3146" s="11"/>
      <c r="I3146" s="11"/>
      <c r="J3146" s="11"/>
      <c r="K3146" s="2"/>
      <c r="L3146" s="2"/>
      <c r="M3146" s="1"/>
    </row>
    <row r="3147" spans="1:13" x14ac:dyDescent="0.2">
      <c r="A3147" s="1"/>
      <c r="B3147" s="1"/>
      <c r="C3147" s="16"/>
      <c r="D3147" s="1"/>
      <c r="E3147" s="1"/>
      <c r="F3147" s="1"/>
      <c r="G3147" s="1"/>
      <c r="H3147" s="11"/>
      <c r="I3147" s="11"/>
      <c r="J3147" s="11"/>
      <c r="K3147" s="2"/>
      <c r="L3147" s="2"/>
      <c r="M3147" s="1"/>
    </row>
    <row r="3148" spans="1:13" x14ac:dyDescent="0.2">
      <c r="A3148" s="1"/>
      <c r="B3148" s="1"/>
      <c r="C3148" s="16"/>
      <c r="D3148" s="1"/>
      <c r="E3148" s="1"/>
      <c r="F3148" s="1"/>
      <c r="G3148" s="1"/>
      <c r="H3148" s="11"/>
      <c r="I3148" s="11"/>
      <c r="J3148" s="11"/>
      <c r="K3148" s="2"/>
      <c r="L3148" s="2"/>
      <c r="M3148" s="1"/>
    </row>
    <row r="3149" spans="1:13" x14ac:dyDescent="0.2">
      <c r="A3149" s="1"/>
      <c r="B3149" s="1"/>
      <c r="C3149" s="16"/>
      <c r="D3149" s="1"/>
      <c r="E3149" s="1"/>
      <c r="F3149" s="1"/>
      <c r="G3149" s="1"/>
      <c r="H3149" s="11"/>
      <c r="I3149" s="11"/>
      <c r="J3149" s="11"/>
      <c r="K3149" s="2"/>
      <c r="L3149" s="2"/>
      <c r="M3149" s="1"/>
    </row>
    <row r="3150" spans="1:13" x14ac:dyDescent="0.2">
      <c r="A3150" s="1"/>
      <c r="B3150" s="1"/>
      <c r="C3150" s="16"/>
      <c r="D3150" s="1"/>
      <c r="E3150" s="1"/>
      <c r="F3150" s="1"/>
      <c r="G3150" s="1"/>
      <c r="H3150" s="11"/>
      <c r="I3150" s="11"/>
      <c r="J3150" s="11"/>
      <c r="K3150" s="2"/>
      <c r="L3150" s="2"/>
      <c r="M3150" s="1"/>
    </row>
    <row r="3151" spans="1:13" x14ac:dyDescent="0.2">
      <c r="A3151" s="1"/>
      <c r="B3151" s="1"/>
      <c r="C3151" s="16"/>
      <c r="D3151" s="1"/>
      <c r="E3151" s="1"/>
      <c r="F3151" s="1"/>
      <c r="G3151" s="1"/>
      <c r="H3151" s="11"/>
      <c r="I3151" s="11"/>
      <c r="J3151" s="11"/>
      <c r="K3151" s="2"/>
      <c r="L3151" s="2"/>
      <c r="M3151" s="1"/>
    </row>
    <row r="3152" spans="1:13" x14ac:dyDescent="0.2">
      <c r="A3152" s="1"/>
      <c r="B3152" s="1"/>
      <c r="C3152" s="16"/>
      <c r="D3152" s="1"/>
      <c r="E3152" s="1"/>
      <c r="F3152" s="1"/>
      <c r="G3152" s="1"/>
      <c r="H3152" s="11"/>
      <c r="I3152" s="11"/>
      <c r="J3152" s="11"/>
      <c r="K3152" s="2"/>
      <c r="L3152" s="2"/>
      <c r="M3152" s="1"/>
    </row>
    <row r="3153" spans="1:13" x14ac:dyDescent="0.2">
      <c r="A3153" s="1"/>
      <c r="B3153" s="1"/>
      <c r="C3153" s="16"/>
      <c r="D3153" s="1"/>
      <c r="E3153" s="1"/>
      <c r="F3153" s="1"/>
      <c r="G3153" s="1"/>
      <c r="H3153" s="11"/>
      <c r="I3153" s="11"/>
      <c r="J3153" s="11"/>
      <c r="K3153" s="2"/>
      <c r="L3153" s="2"/>
      <c r="M3153" s="1"/>
    </row>
    <row r="3154" spans="1:13" x14ac:dyDescent="0.2">
      <c r="A3154" s="1"/>
      <c r="B3154" s="1"/>
      <c r="C3154" s="16"/>
      <c r="D3154" s="1"/>
      <c r="E3154" s="1"/>
      <c r="F3154" s="1"/>
      <c r="G3154" s="1"/>
      <c r="H3154" s="11"/>
      <c r="I3154" s="11"/>
      <c r="J3154" s="11"/>
      <c r="K3154" s="2"/>
      <c r="L3154" s="2"/>
      <c r="M3154" s="1"/>
    </row>
    <row r="3155" spans="1:13" x14ac:dyDescent="0.2">
      <c r="A3155" s="1"/>
      <c r="B3155" s="1"/>
      <c r="C3155" s="16"/>
      <c r="D3155" s="1"/>
      <c r="E3155" s="1"/>
      <c r="F3155" s="1"/>
      <c r="G3155" s="1"/>
      <c r="H3155" s="11"/>
      <c r="I3155" s="11"/>
      <c r="J3155" s="11"/>
      <c r="K3155" s="2"/>
      <c r="L3155" s="2"/>
      <c r="M3155" s="1"/>
    </row>
    <row r="3156" spans="1:13" x14ac:dyDescent="0.2">
      <c r="A3156" s="1"/>
      <c r="B3156" s="1"/>
      <c r="C3156" s="16"/>
      <c r="D3156" s="1"/>
      <c r="E3156" s="1"/>
      <c r="F3156" s="1"/>
      <c r="G3156" s="1"/>
      <c r="H3156" s="11"/>
      <c r="I3156" s="11"/>
      <c r="J3156" s="11"/>
      <c r="K3156" s="2"/>
      <c r="L3156" s="2"/>
      <c r="M3156" s="1"/>
    </row>
    <row r="3157" spans="1:13" x14ac:dyDescent="0.2">
      <c r="A3157" s="1"/>
      <c r="B3157" s="1"/>
      <c r="C3157" s="16"/>
      <c r="D3157" s="1"/>
      <c r="E3157" s="1"/>
      <c r="F3157" s="1"/>
      <c r="G3157" s="1"/>
      <c r="H3157" s="11"/>
      <c r="I3157" s="11"/>
      <c r="J3157" s="11"/>
      <c r="K3157" s="2"/>
      <c r="L3157" s="2"/>
      <c r="M3157" s="1"/>
    </row>
    <row r="3158" spans="1:13" x14ac:dyDescent="0.2">
      <c r="A3158" s="1"/>
      <c r="B3158" s="1"/>
      <c r="C3158" s="16"/>
      <c r="D3158" s="1"/>
      <c r="E3158" s="1"/>
      <c r="F3158" s="1"/>
      <c r="G3158" s="1"/>
      <c r="H3158" s="11"/>
      <c r="I3158" s="11"/>
      <c r="J3158" s="11"/>
      <c r="K3158" s="2"/>
      <c r="L3158" s="2"/>
      <c r="M3158" s="1"/>
    </row>
    <row r="3159" spans="1:13" x14ac:dyDescent="0.2">
      <c r="A3159" s="1"/>
      <c r="B3159" s="1"/>
      <c r="C3159" s="16"/>
      <c r="D3159" s="1"/>
      <c r="E3159" s="1"/>
      <c r="F3159" s="1"/>
      <c r="G3159" s="1"/>
      <c r="H3159" s="11"/>
      <c r="I3159" s="11"/>
      <c r="J3159" s="11"/>
      <c r="K3159" s="2"/>
      <c r="L3159" s="2"/>
      <c r="M3159" s="1"/>
    </row>
    <row r="3160" spans="1:13" x14ac:dyDescent="0.2">
      <c r="A3160" s="1"/>
      <c r="B3160" s="1"/>
      <c r="C3160" s="16"/>
      <c r="D3160" s="1"/>
      <c r="E3160" s="1"/>
      <c r="F3160" s="1"/>
      <c r="G3160" s="1"/>
      <c r="H3160" s="11"/>
      <c r="I3160" s="11"/>
      <c r="J3160" s="11"/>
      <c r="K3160" s="2"/>
      <c r="L3160" s="2"/>
      <c r="M3160" s="1"/>
    </row>
    <row r="3161" spans="1:13" x14ac:dyDescent="0.2">
      <c r="A3161" s="1"/>
      <c r="B3161" s="1"/>
      <c r="C3161" s="16"/>
      <c r="D3161" s="1"/>
      <c r="E3161" s="1"/>
      <c r="F3161" s="1"/>
      <c r="G3161" s="1"/>
      <c r="H3161" s="11"/>
      <c r="I3161" s="11"/>
      <c r="J3161" s="11"/>
      <c r="K3161" s="2"/>
      <c r="L3161" s="2"/>
      <c r="M3161" s="1"/>
    </row>
    <row r="3162" spans="1:13" x14ac:dyDescent="0.2">
      <c r="A3162" s="1"/>
      <c r="B3162" s="1"/>
      <c r="C3162" s="16"/>
      <c r="D3162" s="1"/>
      <c r="E3162" s="1"/>
      <c r="F3162" s="1"/>
      <c r="G3162" s="1"/>
      <c r="H3162" s="11"/>
      <c r="I3162" s="11"/>
      <c r="J3162" s="11"/>
      <c r="K3162" s="2"/>
      <c r="L3162" s="2"/>
      <c r="M3162" s="1"/>
    </row>
    <row r="3163" spans="1:13" x14ac:dyDescent="0.2">
      <c r="A3163" s="1"/>
      <c r="B3163" s="1"/>
      <c r="C3163" s="16"/>
      <c r="D3163" s="1"/>
      <c r="E3163" s="1"/>
      <c r="F3163" s="1"/>
      <c r="G3163" s="1"/>
      <c r="H3163" s="11"/>
      <c r="I3163" s="11"/>
      <c r="J3163" s="11"/>
      <c r="K3163" s="2"/>
      <c r="L3163" s="2"/>
      <c r="M3163" s="1"/>
    </row>
    <row r="3164" spans="1:13" x14ac:dyDescent="0.2">
      <c r="A3164" s="1"/>
      <c r="B3164" s="1"/>
      <c r="C3164" s="16"/>
      <c r="D3164" s="1"/>
      <c r="E3164" s="1"/>
      <c r="F3164" s="1"/>
      <c r="G3164" s="1"/>
      <c r="H3164" s="11"/>
      <c r="I3164" s="11"/>
      <c r="J3164" s="11"/>
      <c r="K3164" s="2"/>
      <c r="L3164" s="2"/>
      <c r="M3164" s="1"/>
    </row>
    <row r="3165" spans="1:13" x14ac:dyDescent="0.2">
      <c r="A3165" s="1"/>
      <c r="B3165" s="1"/>
      <c r="C3165" s="16"/>
      <c r="D3165" s="1"/>
      <c r="E3165" s="1"/>
      <c r="F3165" s="1"/>
      <c r="G3165" s="1"/>
      <c r="H3165" s="11"/>
      <c r="I3165" s="11"/>
      <c r="J3165" s="11"/>
      <c r="K3165" s="2"/>
      <c r="L3165" s="2"/>
      <c r="M3165" s="1"/>
    </row>
    <row r="3166" spans="1:13" x14ac:dyDescent="0.2">
      <c r="A3166" s="1"/>
      <c r="B3166" s="1"/>
      <c r="C3166" s="16"/>
      <c r="D3166" s="1"/>
      <c r="E3166" s="1"/>
      <c r="F3166" s="1"/>
      <c r="G3166" s="1"/>
      <c r="H3166" s="11"/>
      <c r="I3166" s="11"/>
      <c r="J3166" s="11"/>
      <c r="K3166" s="2"/>
      <c r="L3166" s="2"/>
      <c r="M3166" s="1"/>
    </row>
    <row r="3167" spans="1:13" x14ac:dyDescent="0.2">
      <c r="A3167" s="1"/>
      <c r="B3167" s="1"/>
      <c r="C3167" s="16"/>
      <c r="D3167" s="1"/>
      <c r="E3167" s="1"/>
      <c r="F3167" s="1"/>
      <c r="G3167" s="1"/>
      <c r="H3167" s="11"/>
      <c r="I3167" s="11"/>
      <c r="J3167" s="11"/>
      <c r="K3167" s="2"/>
      <c r="L3167" s="2"/>
      <c r="M3167" s="1"/>
    </row>
    <row r="3168" spans="1:13" x14ac:dyDescent="0.2">
      <c r="A3168" s="1"/>
      <c r="B3168" s="1"/>
      <c r="C3168" s="16"/>
      <c r="D3168" s="1"/>
      <c r="E3168" s="1"/>
      <c r="F3168" s="1"/>
      <c r="G3168" s="1"/>
      <c r="H3168" s="11"/>
      <c r="I3168" s="11"/>
      <c r="J3168" s="11"/>
      <c r="K3168" s="2"/>
      <c r="L3168" s="2"/>
      <c r="M3168" s="1"/>
    </row>
    <row r="3169" spans="1:13" x14ac:dyDescent="0.2">
      <c r="A3169" s="1"/>
      <c r="B3169" s="1"/>
      <c r="C3169" s="16"/>
      <c r="D3169" s="1"/>
      <c r="E3169" s="1"/>
      <c r="F3169" s="1"/>
      <c r="G3169" s="1"/>
      <c r="H3169" s="11"/>
      <c r="I3169" s="11"/>
      <c r="J3169" s="11"/>
      <c r="K3169" s="2"/>
      <c r="L3169" s="2"/>
      <c r="M3169" s="1"/>
    </row>
    <row r="3170" spans="1:13" x14ac:dyDescent="0.2">
      <c r="A3170" s="1"/>
      <c r="B3170" s="1"/>
      <c r="C3170" s="16"/>
      <c r="D3170" s="1"/>
      <c r="E3170" s="1"/>
      <c r="F3170" s="1"/>
      <c r="G3170" s="1"/>
      <c r="H3170" s="11"/>
      <c r="I3170" s="11"/>
      <c r="J3170" s="11"/>
      <c r="K3170" s="2"/>
      <c r="L3170" s="2"/>
      <c r="M3170" s="1"/>
    </row>
    <row r="3171" spans="1:13" x14ac:dyDescent="0.2">
      <c r="A3171" s="1"/>
      <c r="B3171" s="1"/>
      <c r="C3171" s="16"/>
      <c r="D3171" s="1"/>
      <c r="E3171" s="1"/>
      <c r="F3171" s="1"/>
      <c r="G3171" s="1"/>
      <c r="H3171" s="11"/>
      <c r="I3171" s="11"/>
      <c r="J3171" s="11"/>
      <c r="K3171" s="2"/>
      <c r="L3171" s="2"/>
      <c r="M3171" s="1"/>
    </row>
    <row r="3172" spans="1:13" x14ac:dyDescent="0.2">
      <c r="A3172" s="1"/>
      <c r="B3172" s="1"/>
      <c r="C3172" s="16"/>
      <c r="D3172" s="1"/>
      <c r="E3172" s="1"/>
      <c r="F3172" s="1"/>
      <c r="G3172" s="1"/>
      <c r="H3172" s="11"/>
      <c r="I3172" s="11"/>
      <c r="J3172" s="11"/>
      <c r="K3172" s="2"/>
      <c r="L3172" s="2"/>
      <c r="M3172" s="1"/>
    </row>
    <row r="3173" spans="1:13" x14ac:dyDescent="0.2">
      <c r="A3173" s="1"/>
      <c r="B3173" s="1"/>
      <c r="C3173" s="16"/>
      <c r="D3173" s="1"/>
      <c r="E3173" s="1"/>
      <c r="F3173" s="1"/>
      <c r="G3173" s="1"/>
      <c r="H3173" s="11"/>
      <c r="I3173" s="11"/>
      <c r="J3173" s="11"/>
      <c r="K3173" s="2"/>
      <c r="L3173" s="2"/>
      <c r="M3173" s="1"/>
    </row>
    <row r="3174" spans="1:13" x14ac:dyDescent="0.2">
      <c r="A3174" s="1"/>
      <c r="B3174" s="1"/>
      <c r="C3174" s="16"/>
      <c r="D3174" s="1"/>
      <c r="E3174" s="1"/>
      <c r="F3174" s="1"/>
      <c r="G3174" s="1"/>
      <c r="H3174" s="11"/>
      <c r="I3174" s="11"/>
      <c r="J3174" s="11"/>
      <c r="K3174" s="2"/>
      <c r="L3174" s="2"/>
      <c r="M3174" s="1"/>
    </row>
    <row r="3175" spans="1:13" x14ac:dyDescent="0.2">
      <c r="A3175" s="1"/>
      <c r="B3175" s="1"/>
      <c r="C3175" s="16"/>
      <c r="D3175" s="1"/>
      <c r="E3175" s="1"/>
      <c r="F3175" s="1"/>
      <c r="G3175" s="1"/>
      <c r="H3175" s="11"/>
      <c r="I3175" s="11"/>
      <c r="J3175" s="11"/>
      <c r="K3175" s="2"/>
      <c r="L3175" s="2"/>
      <c r="M3175" s="1"/>
    </row>
    <row r="3176" spans="1:13" x14ac:dyDescent="0.2">
      <c r="A3176" s="1"/>
      <c r="B3176" s="1"/>
      <c r="C3176" s="16"/>
      <c r="D3176" s="1"/>
      <c r="E3176" s="1"/>
      <c r="F3176" s="1"/>
      <c r="G3176" s="1"/>
      <c r="H3176" s="11"/>
      <c r="I3176" s="11"/>
      <c r="J3176" s="11"/>
      <c r="K3176" s="2"/>
      <c r="L3176" s="2"/>
      <c r="M3176" s="1"/>
    </row>
    <row r="3177" spans="1:13" x14ac:dyDescent="0.2">
      <c r="A3177" s="1"/>
      <c r="B3177" s="1"/>
      <c r="C3177" s="16"/>
      <c r="D3177" s="1"/>
      <c r="E3177" s="1"/>
      <c r="F3177" s="1"/>
      <c r="G3177" s="1"/>
      <c r="H3177" s="11"/>
      <c r="I3177" s="11"/>
      <c r="J3177" s="11"/>
      <c r="K3177" s="2"/>
      <c r="L3177" s="2"/>
      <c r="M3177" s="1"/>
    </row>
    <row r="3178" spans="1:13" x14ac:dyDescent="0.2">
      <c r="A3178" s="1"/>
      <c r="B3178" s="1"/>
      <c r="C3178" s="16"/>
      <c r="D3178" s="1"/>
      <c r="E3178" s="1"/>
      <c r="F3178" s="1"/>
      <c r="G3178" s="1"/>
      <c r="H3178" s="11"/>
      <c r="I3178" s="11"/>
      <c r="J3178" s="11"/>
      <c r="K3178" s="2"/>
      <c r="L3178" s="2"/>
      <c r="M3178" s="1"/>
    </row>
    <row r="3179" spans="1:13" x14ac:dyDescent="0.2">
      <c r="A3179" s="1"/>
      <c r="B3179" s="1"/>
      <c r="C3179" s="16"/>
      <c r="D3179" s="1"/>
      <c r="E3179" s="1"/>
      <c r="F3179" s="1"/>
      <c r="G3179" s="1"/>
      <c r="H3179" s="11"/>
      <c r="I3179" s="11"/>
      <c r="J3179" s="11"/>
      <c r="K3179" s="2"/>
      <c r="L3179" s="2"/>
      <c r="M3179" s="1"/>
    </row>
    <row r="3180" spans="1:13" x14ac:dyDescent="0.2">
      <c r="A3180" s="1"/>
      <c r="B3180" s="1"/>
      <c r="C3180" s="16"/>
      <c r="D3180" s="1"/>
      <c r="E3180" s="1"/>
      <c r="F3180" s="1"/>
      <c r="G3180" s="1"/>
      <c r="H3180" s="11"/>
      <c r="I3180" s="11"/>
      <c r="J3180" s="11"/>
      <c r="K3180" s="2"/>
      <c r="L3180" s="2"/>
      <c r="M3180" s="1"/>
    </row>
    <row r="3181" spans="1:13" x14ac:dyDescent="0.2">
      <c r="A3181" s="1"/>
      <c r="B3181" s="1"/>
      <c r="C3181" s="16"/>
      <c r="D3181" s="1"/>
      <c r="E3181" s="1"/>
      <c r="F3181" s="1"/>
      <c r="G3181" s="1"/>
      <c r="H3181" s="11"/>
      <c r="I3181" s="11"/>
      <c r="J3181" s="11"/>
      <c r="K3181" s="2"/>
      <c r="L3181" s="2"/>
      <c r="M3181" s="1"/>
    </row>
    <row r="3182" spans="1:13" x14ac:dyDescent="0.2">
      <c r="A3182" s="1"/>
      <c r="B3182" s="1"/>
      <c r="C3182" s="16"/>
      <c r="D3182" s="1"/>
      <c r="E3182" s="1"/>
      <c r="F3182" s="1"/>
      <c r="G3182" s="1"/>
      <c r="H3182" s="11"/>
      <c r="I3182" s="11"/>
      <c r="J3182" s="11"/>
      <c r="K3182" s="2"/>
      <c r="L3182" s="2"/>
      <c r="M3182" s="1"/>
    </row>
    <row r="3183" spans="1:13" x14ac:dyDescent="0.2">
      <c r="A3183" s="1"/>
      <c r="B3183" s="1"/>
      <c r="C3183" s="16"/>
      <c r="D3183" s="1"/>
      <c r="E3183" s="1"/>
      <c r="F3183" s="1"/>
      <c r="G3183" s="1"/>
      <c r="H3183" s="11"/>
      <c r="I3183" s="11"/>
      <c r="J3183" s="11"/>
      <c r="K3183" s="2"/>
      <c r="L3183" s="2"/>
      <c r="M3183" s="1"/>
    </row>
    <row r="3184" spans="1:13" x14ac:dyDescent="0.2">
      <c r="A3184" s="1"/>
      <c r="B3184" s="1"/>
      <c r="C3184" s="16"/>
      <c r="D3184" s="1"/>
      <c r="E3184" s="1"/>
      <c r="F3184" s="1"/>
      <c r="G3184" s="1"/>
      <c r="H3184" s="11"/>
      <c r="I3184" s="11"/>
      <c r="J3184" s="11"/>
      <c r="K3184" s="2"/>
      <c r="L3184" s="2"/>
      <c r="M3184" s="1"/>
    </row>
    <row r="3185" spans="1:13" x14ac:dyDescent="0.2">
      <c r="A3185" s="1"/>
      <c r="B3185" s="1"/>
      <c r="C3185" s="16"/>
      <c r="D3185" s="1"/>
      <c r="E3185" s="1"/>
      <c r="F3185" s="1"/>
      <c r="G3185" s="1"/>
      <c r="H3185" s="11"/>
      <c r="I3185" s="11"/>
      <c r="J3185" s="11"/>
      <c r="K3185" s="2"/>
      <c r="L3185" s="2"/>
      <c r="M3185" s="1"/>
    </row>
    <row r="3186" spans="1:13" x14ac:dyDescent="0.2">
      <c r="A3186" s="1"/>
      <c r="B3186" s="1"/>
      <c r="C3186" s="16"/>
      <c r="D3186" s="1"/>
      <c r="E3186" s="1"/>
      <c r="F3186" s="1"/>
      <c r="G3186" s="1"/>
      <c r="H3186" s="11"/>
      <c r="I3186" s="11"/>
      <c r="J3186" s="11"/>
      <c r="K3186" s="2"/>
      <c r="L3186" s="2"/>
      <c r="M3186" s="1"/>
    </row>
    <row r="3187" spans="1:13" x14ac:dyDescent="0.2">
      <c r="A3187" s="1"/>
      <c r="B3187" s="1"/>
      <c r="C3187" s="16"/>
      <c r="D3187" s="1"/>
      <c r="E3187" s="1"/>
      <c r="F3187" s="1"/>
      <c r="G3187" s="1"/>
      <c r="H3187" s="11"/>
      <c r="I3187" s="11"/>
      <c r="J3187" s="11"/>
      <c r="K3187" s="2"/>
      <c r="L3187" s="2"/>
      <c r="M3187" s="1"/>
    </row>
    <row r="3188" spans="1:13" x14ac:dyDescent="0.2">
      <c r="A3188" s="1"/>
      <c r="B3188" s="1"/>
      <c r="C3188" s="16"/>
      <c r="D3188" s="1"/>
      <c r="E3188" s="1"/>
      <c r="F3188" s="1"/>
      <c r="G3188" s="1"/>
      <c r="H3188" s="11"/>
      <c r="I3188" s="11"/>
      <c r="J3188" s="11"/>
      <c r="K3188" s="2"/>
      <c r="L3188" s="2"/>
      <c r="M3188" s="1"/>
    </row>
    <row r="3189" spans="1:13" x14ac:dyDescent="0.2">
      <c r="A3189" s="1"/>
      <c r="B3189" s="1"/>
      <c r="C3189" s="16"/>
      <c r="D3189" s="1"/>
      <c r="E3189" s="1"/>
      <c r="F3189" s="1"/>
      <c r="G3189" s="1"/>
      <c r="H3189" s="11"/>
      <c r="I3189" s="11"/>
      <c r="J3189" s="11"/>
      <c r="K3189" s="2"/>
      <c r="L3189" s="2"/>
      <c r="M3189" s="1"/>
    </row>
    <row r="3190" spans="1:13" x14ac:dyDescent="0.2">
      <c r="A3190" s="1"/>
      <c r="B3190" s="1"/>
      <c r="C3190" s="16"/>
      <c r="D3190" s="1"/>
      <c r="E3190" s="1"/>
      <c r="F3190" s="1"/>
      <c r="G3190" s="1"/>
      <c r="H3190" s="11"/>
      <c r="I3190" s="11"/>
      <c r="J3190" s="11"/>
      <c r="K3190" s="2"/>
      <c r="L3190" s="2"/>
      <c r="M3190" s="1"/>
    </row>
    <row r="3191" spans="1:13" x14ac:dyDescent="0.2">
      <c r="A3191" s="1"/>
      <c r="B3191" s="1"/>
      <c r="C3191" s="16"/>
      <c r="D3191" s="1"/>
      <c r="E3191" s="1"/>
      <c r="F3191" s="1"/>
      <c r="G3191" s="1"/>
      <c r="H3191" s="11"/>
      <c r="I3191" s="11"/>
      <c r="J3191" s="11"/>
      <c r="K3191" s="2"/>
      <c r="L3191" s="2"/>
      <c r="M3191" s="1"/>
    </row>
    <row r="3192" spans="1:13" x14ac:dyDescent="0.2">
      <c r="A3192" s="1"/>
      <c r="B3192" s="1"/>
      <c r="C3192" s="16"/>
      <c r="D3192" s="1"/>
      <c r="E3192" s="1"/>
      <c r="F3192" s="1"/>
      <c r="G3192" s="1"/>
      <c r="H3192" s="11"/>
      <c r="I3192" s="11"/>
      <c r="J3192" s="11"/>
      <c r="K3192" s="2"/>
      <c r="L3192" s="2"/>
      <c r="M3192" s="1"/>
    </row>
    <row r="3193" spans="1:13" x14ac:dyDescent="0.2">
      <c r="A3193" s="1"/>
      <c r="B3193" s="1"/>
      <c r="C3193" s="16"/>
      <c r="D3193" s="1"/>
      <c r="E3193" s="1"/>
      <c r="F3193" s="1"/>
      <c r="G3193" s="1"/>
      <c r="H3193" s="11"/>
      <c r="I3193" s="11"/>
      <c r="J3193" s="11"/>
      <c r="K3193" s="2"/>
      <c r="L3193" s="2"/>
      <c r="M3193" s="1"/>
    </row>
    <row r="3194" spans="1:13" x14ac:dyDescent="0.2">
      <c r="A3194" s="1"/>
      <c r="B3194" s="1"/>
      <c r="C3194" s="16"/>
      <c r="D3194" s="1"/>
      <c r="E3194" s="1"/>
      <c r="F3194" s="1"/>
      <c r="G3194" s="1"/>
      <c r="H3194" s="11"/>
      <c r="I3194" s="11"/>
      <c r="J3194" s="11"/>
      <c r="K3194" s="2"/>
      <c r="L3194" s="2"/>
      <c r="M3194" s="1"/>
    </row>
    <row r="3195" spans="1:13" x14ac:dyDescent="0.2">
      <c r="A3195" s="1"/>
      <c r="B3195" s="1"/>
      <c r="C3195" s="16"/>
      <c r="D3195" s="1"/>
      <c r="E3195" s="1"/>
      <c r="F3195" s="1"/>
      <c r="G3195" s="1"/>
      <c r="H3195" s="11"/>
      <c r="I3195" s="11"/>
      <c r="J3195" s="11"/>
      <c r="K3195" s="2"/>
      <c r="L3195" s="2"/>
      <c r="M3195" s="1"/>
    </row>
    <row r="3196" spans="1:13" x14ac:dyDescent="0.2">
      <c r="A3196" s="1"/>
      <c r="B3196" s="1"/>
      <c r="C3196" s="16"/>
      <c r="D3196" s="1"/>
      <c r="E3196" s="1"/>
      <c r="F3196" s="1"/>
      <c r="G3196" s="1"/>
      <c r="H3196" s="11"/>
      <c r="I3196" s="11"/>
      <c r="J3196" s="11"/>
      <c r="K3196" s="2"/>
      <c r="L3196" s="2"/>
      <c r="M3196" s="1"/>
    </row>
    <row r="3197" spans="1:13" x14ac:dyDescent="0.2">
      <c r="A3197" s="1"/>
      <c r="B3197" s="1"/>
      <c r="C3197" s="16"/>
      <c r="D3197" s="1"/>
      <c r="E3197" s="1"/>
      <c r="F3197" s="1"/>
      <c r="G3197" s="1"/>
      <c r="H3197" s="11"/>
      <c r="I3197" s="11"/>
      <c r="J3197" s="11"/>
      <c r="K3197" s="2"/>
      <c r="L3197" s="2"/>
      <c r="M3197" s="1"/>
    </row>
    <row r="3198" spans="1:13" x14ac:dyDescent="0.2">
      <c r="A3198" s="1"/>
      <c r="B3198" s="1"/>
      <c r="C3198" s="16"/>
      <c r="D3198" s="1"/>
      <c r="E3198" s="1"/>
      <c r="F3198" s="1"/>
      <c r="G3198" s="1"/>
      <c r="H3198" s="11"/>
      <c r="I3198" s="11"/>
      <c r="J3198" s="11"/>
      <c r="K3198" s="2"/>
      <c r="L3198" s="2"/>
      <c r="M3198" s="1"/>
    </row>
    <row r="3199" spans="1:13" x14ac:dyDescent="0.2">
      <c r="A3199" s="1"/>
      <c r="B3199" s="1"/>
      <c r="C3199" s="16"/>
      <c r="D3199" s="1"/>
      <c r="E3199" s="1"/>
      <c r="F3199" s="1"/>
      <c r="G3199" s="1"/>
      <c r="H3199" s="11"/>
      <c r="I3199" s="11"/>
      <c r="J3199" s="11"/>
      <c r="K3199" s="2"/>
      <c r="L3199" s="2"/>
      <c r="M3199" s="1"/>
    </row>
    <row r="3200" spans="1:13" x14ac:dyDescent="0.2">
      <c r="A3200" s="1"/>
      <c r="B3200" s="1"/>
      <c r="C3200" s="16"/>
      <c r="D3200" s="1"/>
      <c r="E3200" s="1"/>
      <c r="F3200" s="1"/>
      <c r="G3200" s="1"/>
      <c r="H3200" s="11"/>
      <c r="I3200" s="11"/>
      <c r="J3200" s="11"/>
      <c r="K3200" s="2"/>
      <c r="L3200" s="2"/>
      <c r="M3200" s="1"/>
    </row>
    <row r="3201" spans="1:13" x14ac:dyDescent="0.2">
      <c r="A3201" s="1"/>
      <c r="B3201" s="1"/>
      <c r="C3201" s="16"/>
      <c r="D3201" s="1"/>
      <c r="E3201" s="1"/>
      <c r="F3201" s="1"/>
      <c r="G3201" s="1"/>
      <c r="H3201" s="11"/>
      <c r="I3201" s="11"/>
      <c r="J3201" s="11"/>
      <c r="K3201" s="2"/>
      <c r="L3201" s="2"/>
      <c r="M3201" s="1"/>
    </row>
    <row r="3202" spans="1:13" x14ac:dyDescent="0.2">
      <c r="A3202" s="1"/>
      <c r="B3202" s="1"/>
      <c r="C3202" s="16"/>
      <c r="D3202" s="1"/>
      <c r="E3202" s="1"/>
      <c r="F3202" s="1"/>
      <c r="G3202" s="1"/>
      <c r="H3202" s="11"/>
      <c r="I3202" s="11"/>
      <c r="J3202" s="11"/>
      <c r="K3202" s="2"/>
      <c r="L3202" s="2"/>
      <c r="M3202" s="1"/>
    </row>
    <row r="3203" spans="1:13" x14ac:dyDescent="0.2">
      <c r="A3203" s="1"/>
      <c r="B3203" s="1"/>
      <c r="C3203" s="16"/>
      <c r="D3203" s="1"/>
      <c r="E3203" s="1"/>
      <c r="F3203" s="1"/>
      <c r="G3203" s="1"/>
      <c r="H3203" s="11"/>
      <c r="I3203" s="11"/>
      <c r="J3203" s="11"/>
      <c r="K3203" s="2"/>
      <c r="L3203" s="2"/>
      <c r="M3203" s="1"/>
    </row>
    <row r="3204" spans="1:13" x14ac:dyDescent="0.2">
      <c r="A3204" s="1"/>
      <c r="B3204" s="1"/>
      <c r="C3204" s="16"/>
      <c r="D3204" s="1"/>
      <c r="E3204" s="1"/>
      <c r="F3204" s="1"/>
      <c r="G3204" s="1"/>
      <c r="H3204" s="11"/>
      <c r="I3204" s="11"/>
      <c r="J3204" s="11"/>
      <c r="K3204" s="2"/>
      <c r="L3204" s="2"/>
      <c r="M3204" s="1"/>
    </row>
    <row r="3205" spans="1:13" x14ac:dyDescent="0.2">
      <c r="A3205" s="1"/>
      <c r="B3205" s="1"/>
      <c r="C3205" s="16"/>
      <c r="D3205" s="1"/>
      <c r="E3205" s="1"/>
      <c r="F3205" s="1"/>
      <c r="G3205" s="1"/>
      <c r="H3205" s="11"/>
      <c r="I3205" s="11"/>
      <c r="J3205" s="11"/>
      <c r="K3205" s="2"/>
      <c r="L3205" s="2"/>
      <c r="M3205" s="1"/>
    </row>
    <row r="3206" spans="1:13" x14ac:dyDescent="0.2">
      <c r="A3206" s="1"/>
      <c r="B3206" s="1"/>
      <c r="C3206" s="16"/>
      <c r="D3206" s="1"/>
      <c r="E3206" s="1"/>
      <c r="F3206" s="1"/>
      <c r="G3206" s="1"/>
      <c r="H3206" s="11"/>
      <c r="I3206" s="11"/>
      <c r="J3206" s="11"/>
      <c r="K3206" s="2"/>
      <c r="L3206" s="2"/>
      <c r="M3206" s="1"/>
    </row>
    <row r="3207" spans="1:13" x14ac:dyDescent="0.2">
      <c r="A3207" s="1"/>
      <c r="B3207" s="1"/>
      <c r="C3207" s="16"/>
      <c r="D3207" s="1"/>
      <c r="E3207" s="1"/>
      <c r="F3207" s="1"/>
      <c r="G3207" s="1"/>
      <c r="H3207" s="11"/>
      <c r="I3207" s="11"/>
      <c r="J3207" s="11"/>
      <c r="K3207" s="2"/>
      <c r="L3207" s="2"/>
      <c r="M3207" s="1"/>
    </row>
    <row r="3208" spans="1:13" x14ac:dyDescent="0.2">
      <c r="A3208" s="1"/>
      <c r="B3208" s="1"/>
      <c r="C3208" s="16"/>
      <c r="D3208" s="1"/>
      <c r="E3208" s="1"/>
      <c r="F3208" s="1"/>
      <c r="G3208" s="1"/>
      <c r="H3208" s="11"/>
      <c r="I3208" s="11"/>
      <c r="J3208" s="11"/>
      <c r="K3208" s="2"/>
      <c r="L3208" s="2"/>
      <c r="M3208" s="1"/>
    </row>
    <row r="3209" spans="1:13" x14ac:dyDescent="0.2">
      <c r="A3209" s="1"/>
      <c r="B3209" s="1"/>
      <c r="C3209" s="16"/>
      <c r="D3209" s="1"/>
      <c r="E3209" s="1"/>
      <c r="F3209" s="1"/>
      <c r="G3209" s="1"/>
      <c r="H3209" s="11"/>
      <c r="I3209" s="11"/>
      <c r="J3209" s="11"/>
      <c r="K3209" s="2"/>
      <c r="L3209" s="2"/>
      <c r="M3209" s="1"/>
    </row>
    <row r="3210" spans="1:13" x14ac:dyDescent="0.2">
      <c r="A3210" s="1"/>
      <c r="B3210" s="1"/>
      <c r="C3210" s="16"/>
      <c r="D3210" s="1"/>
      <c r="E3210" s="1"/>
      <c r="F3210" s="1"/>
      <c r="G3210" s="1"/>
      <c r="H3210" s="11"/>
      <c r="I3210" s="11"/>
      <c r="J3210" s="11"/>
      <c r="K3210" s="2"/>
      <c r="L3210" s="2"/>
      <c r="M3210" s="1"/>
    </row>
    <row r="3211" spans="1:13" x14ac:dyDescent="0.2">
      <c r="A3211" s="1"/>
      <c r="B3211" s="1"/>
      <c r="C3211" s="16"/>
      <c r="D3211" s="1"/>
      <c r="E3211" s="1"/>
      <c r="F3211" s="1"/>
      <c r="G3211" s="1"/>
      <c r="H3211" s="11"/>
      <c r="I3211" s="11"/>
      <c r="J3211" s="11"/>
      <c r="K3211" s="2"/>
      <c r="L3211" s="2"/>
      <c r="M3211" s="1"/>
    </row>
    <row r="3212" spans="1:13" x14ac:dyDescent="0.2">
      <c r="A3212" s="1"/>
      <c r="B3212" s="1"/>
      <c r="C3212" s="16"/>
      <c r="D3212" s="1"/>
      <c r="E3212" s="1"/>
      <c r="F3212" s="1"/>
      <c r="G3212" s="1"/>
      <c r="H3212" s="11"/>
      <c r="I3212" s="11"/>
      <c r="J3212" s="11"/>
      <c r="K3212" s="2"/>
      <c r="L3212" s="2"/>
      <c r="M3212" s="1"/>
    </row>
    <row r="3213" spans="1:13" x14ac:dyDescent="0.2">
      <c r="A3213" s="1"/>
      <c r="B3213" s="1"/>
      <c r="C3213" s="16"/>
      <c r="D3213" s="1"/>
      <c r="E3213" s="1"/>
      <c r="F3213" s="1"/>
      <c r="G3213" s="1"/>
      <c r="H3213" s="11"/>
      <c r="I3213" s="11"/>
      <c r="J3213" s="11"/>
      <c r="K3213" s="2"/>
      <c r="L3213" s="2"/>
      <c r="M3213" s="1"/>
    </row>
    <row r="3214" spans="1:13" x14ac:dyDescent="0.2">
      <c r="A3214" s="1"/>
      <c r="B3214" s="1"/>
      <c r="C3214" s="16"/>
      <c r="D3214" s="1"/>
      <c r="E3214" s="1"/>
      <c r="F3214" s="1"/>
      <c r="G3214" s="1"/>
      <c r="H3214" s="11"/>
      <c r="I3214" s="11"/>
      <c r="J3214" s="11"/>
      <c r="K3214" s="2"/>
      <c r="L3214" s="2"/>
      <c r="M3214" s="1"/>
    </row>
    <row r="3215" spans="1:13" x14ac:dyDescent="0.2">
      <c r="A3215" s="1"/>
      <c r="B3215" s="1"/>
      <c r="C3215" s="16"/>
      <c r="D3215" s="1"/>
      <c r="E3215" s="1"/>
      <c r="F3215" s="1"/>
      <c r="G3215" s="1"/>
      <c r="H3215" s="11"/>
      <c r="I3215" s="11"/>
      <c r="J3215" s="11"/>
      <c r="K3215" s="2"/>
      <c r="L3215" s="2"/>
      <c r="M3215" s="1"/>
    </row>
    <row r="3216" spans="1:13" x14ac:dyDescent="0.2">
      <c r="A3216" s="1"/>
      <c r="B3216" s="1"/>
      <c r="C3216" s="16"/>
      <c r="D3216" s="1"/>
      <c r="E3216" s="1"/>
      <c r="F3216" s="1"/>
      <c r="G3216" s="1"/>
      <c r="H3216" s="11"/>
      <c r="I3216" s="11"/>
      <c r="J3216" s="11"/>
      <c r="K3216" s="2"/>
      <c r="L3216" s="2"/>
      <c r="M3216" s="1"/>
    </row>
    <row r="3217" spans="1:13" x14ac:dyDescent="0.2">
      <c r="A3217" s="1"/>
      <c r="B3217" s="1"/>
      <c r="C3217" s="16"/>
      <c r="D3217" s="1"/>
      <c r="E3217" s="1"/>
      <c r="F3217" s="1"/>
      <c r="G3217" s="1"/>
      <c r="H3217" s="11"/>
      <c r="I3217" s="11"/>
      <c r="J3217" s="11"/>
      <c r="K3217" s="2"/>
      <c r="L3217" s="2"/>
      <c r="M3217" s="1"/>
    </row>
    <row r="3218" spans="1:13" x14ac:dyDescent="0.2">
      <c r="A3218" s="1"/>
      <c r="B3218" s="1"/>
      <c r="C3218" s="16"/>
      <c r="D3218" s="1"/>
      <c r="E3218" s="1"/>
      <c r="F3218" s="1"/>
      <c r="G3218" s="1"/>
      <c r="H3218" s="11"/>
      <c r="I3218" s="11"/>
      <c r="J3218" s="11"/>
      <c r="K3218" s="2"/>
      <c r="L3218" s="2"/>
      <c r="M3218" s="1"/>
    </row>
    <row r="3219" spans="1:13" x14ac:dyDescent="0.2">
      <c r="A3219" s="1"/>
      <c r="B3219" s="1"/>
      <c r="C3219" s="16"/>
      <c r="D3219" s="1"/>
      <c r="E3219" s="1"/>
      <c r="F3219" s="1"/>
      <c r="G3219" s="1"/>
      <c r="H3219" s="11"/>
      <c r="I3219" s="11"/>
      <c r="J3219" s="11"/>
      <c r="K3219" s="2"/>
      <c r="L3219" s="2"/>
      <c r="M3219" s="1"/>
    </row>
    <row r="3220" spans="1:13" x14ac:dyDescent="0.2">
      <c r="A3220" s="1"/>
      <c r="B3220" s="1"/>
      <c r="C3220" s="16"/>
      <c r="D3220" s="1"/>
      <c r="E3220" s="1"/>
      <c r="F3220" s="1"/>
      <c r="G3220" s="1"/>
      <c r="H3220" s="11"/>
      <c r="I3220" s="11"/>
      <c r="J3220" s="11"/>
      <c r="K3220" s="2"/>
      <c r="L3220" s="2"/>
      <c r="M3220" s="1"/>
    </row>
    <row r="3221" spans="1:13" x14ac:dyDescent="0.2">
      <c r="A3221" s="1"/>
      <c r="B3221" s="1"/>
      <c r="C3221" s="16"/>
      <c r="D3221" s="1"/>
      <c r="E3221" s="1"/>
      <c r="F3221" s="1"/>
      <c r="G3221" s="1"/>
      <c r="H3221" s="11"/>
      <c r="I3221" s="11"/>
      <c r="J3221" s="11"/>
      <c r="K3221" s="2"/>
      <c r="L3221" s="2"/>
      <c r="M3221" s="1"/>
    </row>
    <row r="3222" spans="1:13" x14ac:dyDescent="0.2">
      <c r="A3222" s="1"/>
      <c r="B3222" s="1"/>
      <c r="C3222" s="16"/>
      <c r="D3222" s="1"/>
      <c r="E3222" s="1"/>
      <c r="F3222" s="1"/>
      <c r="G3222" s="1"/>
      <c r="H3222" s="11"/>
      <c r="I3222" s="11"/>
      <c r="J3222" s="11"/>
      <c r="K3222" s="2"/>
      <c r="L3222" s="2"/>
      <c r="M3222" s="1"/>
    </row>
    <row r="3223" spans="1:13" x14ac:dyDescent="0.2">
      <c r="A3223" s="1"/>
      <c r="B3223" s="1"/>
      <c r="C3223" s="16"/>
      <c r="D3223" s="1"/>
      <c r="E3223" s="1"/>
      <c r="F3223" s="1"/>
      <c r="G3223" s="1"/>
      <c r="H3223" s="11"/>
      <c r="I3223" s="11"/>
      <c r="J3223" s="11"/>
      <c r="K3223" s="2"/>
      <c r="L3223" s="2"/>
      <c r="M3223" s="1"/>
    </row>
    <row r="3224" spans="1:13" x14ac:dyDescent="0.2">
      <c r="A3224" s="1"/>
      <c r="B3224" s="1"/>
      <c r="C3224" s="16"/>
      <c r="D3224" s="1"/>
      <c r="E3224" s="1"/>
      <c r="F3224" s="1"/>
      <c r="G3224" s="1"/>
      <c r="H3224" s="11"/>
      <c r="I3224" s="11"/>
      <c r="J3224" s="11"/>
      <c r="K3224" s="2"/>
      <c r="L3224" s="2"/>
      <c r="M3224" s="1"/>
    </row>
    <row r="3225" spans="1:13" x14ac:dyDescent="0.2">
      <c r="A3225" s="1"/>
      <c r="B3225" s="1"/>
      <c r="C3225" s="16"/>
      <c r="D3225" s="1"/>
      <c r="E3225" s="1"/>
      <c r="F3225" s="1"/>
      <c r="G3225" s="1"/>
      <c r="H3225" s="11"/>
      <c r="I3225" s="11"/>
      <c r="J3225" s="11"/>
      <c r="K3225" s="2"/>
      <c r="L3225" s="2"/>
      <c r="M3225" s="1"/>
    </row>
    <row r="3226" spans="1:13" x14ac:dyDescent="0.2">
      <c r="A3226" s="1"/>
      <c r="B3226" s="1"/>
      <c r="C3226" s="16"/>
      <c r="D3226" s="1"/>
      <c r="E3226" s="1"/>
      <c r="F3226" s="1"/>
      <c r="G3226" s="1"/>
      <c r="H3226" s="11"/>
      <c r="I3226" s="11"/>
      <c r="J3226" s="11"/>
      <c r="K3226" s="2"/>
      <c r="L3226" s="2"/>
      <c r="M3226" s="1"/>
    </row>
    <row r="3227" spans="1:13" x14ac:dyDescent="0.2">
      <c r="A3227" s="1"/>
      <c r="B3227" s="1"/>
      <c r="C3227" s="16"/>
      <c r="D3227" s="1"/>
      <c r="E3227" s="1"/>
      <c r="F3227" s="1"/>
      <c r="G3227" s="1"/>
      <c r="H3227" s="11"/>
      <c r="I3227" s="11"/>
      <c r="J3227" s="11"/>
      <c r="K3227" s="2"/>
      <c r="L3227" s="2"/>
      <c r="M3227" s="1"/>
    </row>
    <row r="3228" spans="1:13" x14ac:dyDescent="0.2">
      <c r="A3228" s="1"/>
      <c r="B3228" s="1"/>
      <c r="C3228" s="16"/>
      <c r="D3228" s="1"/>
      <c r="E3228" s="1"/>
      <c r="F3228" s="1"/>
      <c r="G3228" s="1"/>
      <c r="H3228" s="11"/>
      <c r="I3228" s="11"/>
      <c r="J3228" s="11"/>
      <c r="K3228" s="2"/>
      <c r="L3228" s="2"/>
      <c r="M3228" s="1"/>
    </row>
    <row r="3229" spans="1:13" x14ac:dyDescent="0.2">
      <c r="A3229" s="1"/>
      <c r="B3229" s="1"/>
      <c r="C3229" s="16"/>
      <c r="D3229" s="1"/>
      <c r="E3229" s="1"/>
      <c r="F3229" s="1"/>
      <c r="G3229" s="1"/>
      <c r="H3229" s="11"/>
      <c r="I3229" s="11"/>
      <c r="J3229" s="11"/>
      <c r="K3229" s="2"/>
      <c r="L3229" s="2"/>
      <c r="M3229" s="1"/>
    </row>
    <row r="3230" spans="1:13" x14ac:dyDescent="0.2">
      <c r="A3230" s="1"/>
      <c r="B3230" s="1"/>
      <c r="C3230" s="16"/>
      <c r="D3230" s="1"/>
      <c r="E3230" s="1"/>
      <c r="F3230" s="1"/>
      <c r="G3230" s="1"/>
      <c r="H3230" s="11"/>
      <c r="I3230" s="11"/>
      <c r="J3230" s="11"/>
      <c r="K3230" s="2"/>
      <c r="L3230" s="2"/>
      <c r="M3230" s="1"/>
    </row>
    <row r="3231" spans="1:13" x14ac:dyDescent="0.2">
      <c r="A3231" s="1"/>
      <c r="B3231" s="1"/>
      <c r="C3231" s="16"/>
      <c r="D3231" s="1"/>
      <c r="E3231" s="1"/>
      <c r="F3231" s="1"/>
      <c r="G3231" s="1"/>
      <c r="H3231" s="11"/>
      <c r="I3231" s="11"/>
      <c r="J3231" s="11"/>
      <c r="K3231" s="2"/>
      <c r="L3231" s="2"/>
      <c r="M3231" s="1"/>
    </row>
    <row r="3232" spans="1:13" x14ac:dyDescent="0.2">
      <c r="A3232" s="1"/>
      <c r="B3232" s="1"/>
      <c r="C3232" s="16"/>
      <c r="D3232" s="1"/>
      <c r="E3232" s="1"/>
      <c r="F3232" s="1"/>
      <c r="G3232" s="1"/>
      <c r="H3232" s="11"/>
      <c r="I3232" s="11"/>
      <c r="J3232" s="11"/>
      <c r="K3232" s="2"/>
      <c r="L3232" s="2"/>
      <c r="M3232" s="1"/>
    </row>
    <row r="3233" spans="1:13" x14ac:dyDescent="0.2">
      <c r="A3233" s="1"/>
      <c r="B3233" s="1"/>
      <c r="C3233" s="16"/>
      <c r="D3233" s="1"/>
      <c r="E3233" s="1"/>
      <c r="F3233" s="1"/>
      <c r="G3233" s="1"/>
      <c r="H3233" s="11"/>
      <c r="I3233" s="11"/>
      <c r="J3233" s="11"/>
      <c r="K3233" s="2"/>
      <c r="L3233" s="2"/>
      <c r="M3233" s="1"/>
    </row>
    <row r="3234" spans="1:13" x14ac:dyDescent="0.2">
      <c r="A3234" s="1"/>
      <c r="B3234" s="1"/>
      <c r="C3234" s="16"/>
      <c r="D3234" s="1"/>
      <c r="E3234" s="1"/>
      <c r="F3234" s="1"/>
      <c r="G3234" s="1"/>
      <c r="H3234" s="11"/>
      <c r="I3234" s="11"/>
      <c r="J3234" s="11"/>
      <c r="K3234" s="2"/>
      <c r="L3234" s="2"/>
      <c r="M3234" s="1"/>
    </row>
    <row r="3235" spans="1:13" x14ac:dyDescent="0.2">
      <c r="A3235" s="1"/>
      <c r="B3235" s="1"/>
      <c r="C3235" s="16"/>
      <c r="D3235" s="1"/>
      <c r="E3235" s="1"/>
      <c r="F3235" s="1"/>
      <c r="G3235" s="1"/>
      <c r="H3235" s="11"/>
      <c r="I3235" s="11"/>
      <c r="J3235" s="11"/>
      <c r="K3235" s="2"/>
      <c r="L3235" s="2"/>
      <c r="M3235" s="1"/>
    </row>
    <row r="3236" spans="1:13" x14ac:dyDescent="0.2">
      <c r="A3236" s="1"/>
      <c r="B3236" s="1"/>
      <c r="C3236" s="16"/>
      <c r="D3236" s="1"/>
      <c r="E3236" s="1"/>
      <c r="F3236" s="1"/>
      <c r="G3236" s="1"/>
      <c r="H3236" s="11"/>
      <c r="I3236" s="11"/>
      <c r="J3236" s="11"/>
      <c r="K3236" s="2"/>
      <c r="L3236" s="2"/>
      <c r="M3236" s="1"/>
    </row>
    <row r="3237" spans="1:13" x14ac:dyDescent="0.2">
      <c r="A3237" s="1"/>
      <c r="B3237" s="1"/>
      <c r="C3237" s="16"/>
      <c r="D3237" s="1"/>
      <c r="E3237" s="1"/>
      <c r="F3237" s="1"/>
      <c r="G3237" s="1"/>
      <c r="H3237" s="11"/>
      <c r="I3237" s="11"/>
      <c r="J3237" s="11"/>
      <c r="K3237" s="2"/>
      <c r="L3237" s="2"/>
      <c r="M3237" s="1"/>
    </row>
    <row r="3238" spans="1:13" x14ac:dyDescent="0.2">
      <c r="A3238" s="1"/>
      <c r="B3238" s="1"/>
      <c r="C3238" s="16"/>
      <c r="D3238" s="1"/>
      <c r="E3238" s="1"/>
      <c r="F3238" s="1"/>
      <c r="G3238" s="1"/>
      <c r="H3238" s="11"/>
      <c r="I3238" s="11"/>
      <c r="J3238" s="11"/>
      <c r="K3238" s="2"/>
      <c r="L3238" s="2"/>
      <c r="M3238" s="1"/>
    </row>
    <row r="3239" spans="1:13" x14ac:dyDescent="0.2">
      <c r="A3239" s="1"/>
      <c r="B3239" s="1"/>
      <c r="C3239" s="16"/>
      <c r="D3239" s="1"/>
      <c r="E3239" s="1"/>
      <c r="F3239" s="1"/>
      <c r="G3239" s="1"/>
      <c r="H3239" s="11"/>
      <c r="I3239" s="11"/>
      <c r="J3239" s="11"/>
      <c r="K3239" s="2"/>
      <c r="L3239" s="2"/>
      <c r="M3239" s="1"/>
    </row>
    <row r="3240" spans="1:13" x14ac:dyDescent="0.2">
      <c r="A3240" s="1"/>
      <c r="B3240" s="1"/>
      <c r="C3240" s="16"/>
      <c r="D3240" s="1"/>
      <c r="E3240" s="1"/>
      <c r="F3240" s="1"/>
      <c r="G3240" s="1"/>
      <c r="H3240" s="11"/>
      <c r="I3240" s="11"/>
      <c r="J3240" s="11"/>
      <c r="K3240" s="2"/>
      <c r="L3240" s="2"/>
      <c r="M3240" s="1"/>
    </row>
    <row r="3241" spans="1:13" x14ac:dyDescent="0.2">
      <c r="A3241" s="1"/>
      <c r="B3241" s="1"/>
      <c r="C3241" s="16"/>
      <c r="D3241" s="1"/>
      <c r="E3241" s="1"/>
      <c r="F3241" s="1"/>
      <c r="G3241" s="1"/>
      <c r="H3241" s="11"/>
      <c r="I3241" s="11"/>
      <c r="J3241" s="11"/>
      <c r="K3241" s="2"/>
      <c r="L3241" s="2"/>
      <c r="M3241" s="1"/>
    </row>
    <row r="3242" spans="1:13" x14ac:dyDescent="0.2">
      <c r="A3242" s="1"/>
      <c r="B3242" s="1"/>
      <c r="C3242" s="16"/>
      <c r="D3242" s="1"/>
      <c r="E3242" s="1"/>
      <c r="F3242" s="1"/>
      <c r="G3242" s="1"/>
      <c r="H3242" s="11"/>
      <c r="I3242" s="11"/>
      <c r="J3242" s="11"/>
      <c r="K3242" s="2"/>
      <c r="L3242" s="2"/>
      <c r="M3242" s="1"/>
    </row>
    <row r="3243" spans="1:13" x14ac:dyDescent="0.2">
      <c r="A3243" s="1"/>
      <c r="B3243" s="1"/>
      <c r="C3243" s="16"/>
      <c r="D3243" s="1"/>
      <c r="E3243" s="1"/>
      <c r="F3243" s="1"/>
      <c r="G3243" s="1"/>
      <c r="H3243" s="11"/>
      <c r="I3243" s="11"/>
      <c r="J3243" s="11"/>
      <c r="K3243" s="2"/>
      <c r="L3243" s="2"/>
      <c r="M3243" s="1"/>
    </row>
    <row r="3244" spans="1:13" x14ac:dyDescent="0.2">
      <c r="A3244" s="1"/>
      <c r="B3244" s="1"/>
      <c r="C3244" s="16"/>
      <c r="D3244" s="1"/>
      <c r="E3244" s="1"/>
      <c r="F3244" s="1"/>
      <c r="G3244" s="1"/>
      <c r="H3244" s="11"/>
      <c r="I3244" s="11"/>
      <c r="J3244" s="11"/>
      <c r="K3244" s="2"/>
      <c r="L3244" s="2"/>
      <c r="M3244" s="1"/>
    </row>
    <row r="3245" spans="1:13" x14ac:dyDescent="0.2">
      <c r="A3245" s="1"/>
      <c r="B3245" s="1"/>
      <c r="C3245" s="16"/>
      <c r="D3245" s="1"/>
      <c r="E3245" s="1"/>
      <c r="F3245" s="1"/>
      <c r="G3245" s="1"/>
      <c r="H3245" s="11"/>
      <c r="I3245" s="11"/>
      <c r="J3245" s="11"/>
      <c r="K3245" s="2"/>
      <c r="L3245" s="2"/>
      <c r="M3245" s="1"/>
    </row>
    <row r="3246" spans="1:13" x14ac:dyDescent="0.2">
      <c r="A3246" s="1"/>
      <c r="B3246" s="1"/>
      <c r="C3246" s="16"/>
      <c r="D3246" s="1"/>
      <c r="E3246" s="1"/>
      <c r="F3246" s="1"/>
      <c r="G3246" s="1"/>
      <c r="H3246" s="11"/>
      <c r="I3246" s="11"/>
      <c r="J3246" s="11"/>
      <c r="K3246" s="2"/>
      <c r="L3246" s="2"/>
      <c r="M3246" s="1"/>
    </row>
    <row r="3247" spans="1:13" x14ac:dyDescent="0.2">
      <c r="A3247" s="1"/>
      <c r="B3247" s="1"/>
      <c r="C3247" s="16"/>
      <c r="D3247" s="1"/>
      <c r="E3247" s="1"/>
      <c r="F3247" s="1"/>
      <c r="G3247" s="1"/>
      <c r="H3247" s="11"/>
      <c r="I3247" s="11"/>
      <c r="J3247" s="11"/>
      <c r="K3247" s="2"/>
      <c r="L3247" s="2"/>
      <c r="M3247" s="1"/>
    </row>
    <row r="3248" spans="1:13" x14ac:dyDescent="0.2">
      <c r="A3248" s="1"/>
      <c r="B3248" s="1"/>
      <c r="C3248" s="16"/>
      <c r="D3248" s="1"/>
      <c r="E3248" s="1"/>
      <c r="F3248" s="1"/>
      <c r="G3248" s="1"/>
      <c r="H3248" s="11"/>
      <c r="I3248" s="11"/>
      <c r="J3248" s="11"/>
      <c r="K3248" s="2"/>
      <c r="L3248" s="2"/>
      <c r="M3248" s="1"/>
    </row>
    <row r="3249" spans="1:13" x14ac:dyDescent="0.2">
      <c r="A3249" s="1"/>
      <c r="B3249" s="1"/>
      <c r="C3249" s="16"/>
      <c r="D3249" s="1"/>
      <c r="E3249" s="1"/>
      <c r="F3249" s="1"/>
      <c r="G3249" s="1"/>
      <c r="H3249" s="11"/>
      <c r="I3249" s="11"/>
      <c r="J3249" s="11"/>
      <c r="K3249" s="2"/>
      <c r="L3249" s="2"/>
      <c r="M3249" s="1"/>
    </row>
    <row r="3250" spans="1:13" x14ac:dyDescent="0.2">
      <c r="A3250" s="1"/>
      <c r="B3250" s="1"/>
      <c r="C3250" s="16"/>
      <c r="D3250" s="1"/>
      <c r="E3250" s="1"/>
      <c r="F3250" s="1"/>
      <c r="G3250" s="1"/>
      <c r="H3250" s="11"/>
      <c r="I3250" s="11"/>
      <c r="J3250" s="11"/>
      <c r="K3250" s="2"/>
      <c r="L3250" s="2"/>
      <c r="M3250" s="1"/>
    </row>
    <row r="3251" spans="1:13" x14ac:dyDescent="0.2">
      <c r="A3251" s="1"/>
      <c r="B3251" s="1"/>
      <c r="C3251" s="16"/>
      <c r="D3251" s="1"/>
      <c r="E3251" s="1"/>
      <c r="F3251" s="1"/>
      <c r="G3251" s="1"/>
      <c r="H3251" s="11"/>
      <c r="I3251" s="11"/>
      <c r="J3251" s="11"/>
      <c r="K3251" s="2"/>
      <c r="L3251" s="2"/>
      <c r="M3251" s="1"/>
    </row>
    <row r="3252" spans="1:13" x14ac:dyDescent="0.2">
      <c r="A3252" s="1"/>
      <c r="B3252" s="1"/>
      <c r="C3252" s="16"/>
      <c r="D3252" s="1"/>
      <c r="E3252" s="1"/>
      <c r="F3252" s="1"/>
      <c r="G3252" s="1"/>
      <c r="H3252" s="11"/>
      <c r="I3252" s="11"/>
      <c r="J3252" s="11"/>
      <c r="K3252" s="2"/>
      <c r="L3252" s="2"/>
      <c r="M3252" s="1"/>
    </row>
    <row r="3253" spans="1:13" x14ac:dyDescent="0.2">
      <c r="A3253" s="1"/>
      <c r="B3253" s="1"/>
      <c r="C3253" s="16"/>
      <c r="D3253" s="1"/>
      <c r="E3253" s="1"/>
      <c r="F3253" s="1"/>
      <c r="G3253" s="1"/>
      <c r="H3253" s="11"/>
      <c r="I3253" s="11"/>
      <c r="J3253" s="11"/>
      <c r="K3253" s="2"/>
      <c r="L3253" s="2"/>
      <c r="M3253" s="1"/>
    </row>
    <row r="3254" spans="1:13" x14ac:dyDescent="0.2">
      <c r="A3254" s="1"/>
      <c r="B3254" s="1"/>
      <c r="C3254" s="16"/>
      <c r="D3254" s="1"/>
      <c r="E3254" s="1"/>
      <c r="F3254" s="1"/>
      <c r="G3254" s="1"/>
      <c r="H3254" s="11"/>
      <c r="I3254" s="11"/>
      <c r="J3254" s="11"/>
      <c r="K3254" s="2"/>
      <c r="L3254" s="2"/>
      <c r="M3254" s="1"/>
    </row>
    <row r="3255" spans="1:13" x14ac:dyDescent="0.2">
      <c r="A3255" s="1"/>
      <c r="B3255" s="1"/>
      <c r="C3255" s="16"/>
      <c r="D3255" s="1"/>
      <c r="E3255" s="1"/>
      <c r="F3255" s="1"/>
      <c r="G3255" s="1"/>
      <c r="H3255" s="11"/>
      <c r="I3255" s="11"/>
      <c r="J3255" s="11"/>
      <c r="K3255" s="2"/>
      <c r="L3255" s="2"/>
      <c r="M3255" s="1"/>
    </row>
    <row r="3256" spans="1:13" x14ac:dyDescent="0.2">
      <c r="A3256" s="1"/>
      <c r="B3256" s="1"/>
      <c r="C3256" s="16"/>
      <c r="D3256" s="1"/>
      <c r="E3256" s="1"/>
      <c r="F3256" s="1"/>
      <c r="G3256" s="1"/>
      <c r="H3256" s="11"/>
      <c r="I3256" s="11"/>
      <c r="J3256" s="11"/>
      <c r="K3256" s="2"/>
      <c r="L3256" s="2"/>
      <c r="M3256" s="1"/>
    </row>
    <row r="3257" spans="1:13" x14ac:dyDescent="0.2">
      <c r="A3257" s="1"/>
      <c r="B3257" s="1"/>
      <c r="C3257" s="16"/>
      <c r="D3257" s="1"/>
      <c r="E3257" s="1"/>
      <c r="F3257" s="1"/>
      <c r="G3257" s="1"/>
      <c r="H3257" s="11"/>
      <c r="I3257" s="11"/>
      <c r="J3257" s="11"/>
      <c r="K3257" s="2"/>
      <c r="L3257" s="2"/>
      <c r="M3257" s="1"/>
    </row>
    <row r="3258" spans="1:13" x14ac:dyDescent="0.2">
      <c r="A3258" s="1"/>
      <c r="B3258" s="1"/>
      <c r="C3258" s="16"/>
      <c r="D3258" s="1"/>
      <c r="E3258" s="1"/>
      <c r="F3258" s="1"/>
      <c r="G3258" s="1"/>
      <c r="H3258" s="11"/>
      <c r="I3258" s="11"/>
      <c r="J3258" s="11"/>
      <c r="K3258" s="2"/>
      <c r="L3258" s="2"/>
      <c r="M3258" s="1"/>
    </row>
    <row r="3259" spans="1:13" x14ac:dyDescent="0.2">
      <c r="A3259" s="1"/>
      <c r="B3259" s="1"/>
      <c r="C3259" s="16"/>
      <c r="D3259" s="1"/>
      <c r="E3259" s="1"/>
      <c r="F3259" s="1"/>
      <c r="G3259" s="1"/>
      <c r="H3259" s="11"/>
      <c r="I3259" s="11"/>
      <c r="J3259" s="11"/>
      <c r="K3259" s="2"/>
      <c r="L3259" s="2"/>
      <c r="M3259" s="1"/>
    </row>
    <row r="3260" spans="1:13" x14ac:dyDescent="0.2">
      <c r="A3260" s="1"/>
      <c r="B3260" s="1"/>
      <c r="C3260" s="16"/>
      <c r="D3260" s="1"/>
      <c r="E3260" s="1"/>
      <c r="F3260" s="1"/>
      <c r="G3260" s="1"/>
      <c r="H3260" s="11"/>
      <c r="I3260" s="11"/>
      <c r="J3260" s="11"/>
      <c r="K3260" s="2"/>
      <c r="L3260" s="2"/>
      <c r="M3260" s="1"/>
    </row>
    <row r="3261" spans="1:13" x14ac:dyDescent="0.2">
      <c r="A3261" s="1"/>
      <c r="B3261" s="1"/>
      <c r="C3261" s="16"/>
      <c r="D3261" s="1"/>
      <c r="E3261" s="1"/>
      <c r="F3261" s="1"/>
      <c r="G3261" s="1"/>
      <c r="H3261" s="11"/>
      <c r="I3261" s="11"/>
      <c r="J3261" s="11"/>
      <c r="K3261" s="2"/>
      <c r="L3261" s="2"/>
      <c r="M3261" s="1"/>
    </row>
    <row r="3262" spans="1:13" x14ac:dyDescent="0.2">
      <c r="A3262" s="1"/>
      <c r="B3262" s="1"/>
      <c r="C3262" s="16"/>
      <c r="D3262" s="1"/>
      <c r="E3262" s="1"/>
      <c r="F3262" s="1"/>
      <c r="G3262" s="1"/>
      <c r="H3262" s="11"/>
      <c r="I3262" s="11"/>
      <c r="J3262" s="11"/>
      <c r="K3262" s="2"/>
      <c r="L3262" s="2"/>
      <c r="M3262" s="1"/>
    </row>
    <row r="3263" spans="1:13" x14ac:dyDescent="0.2">
      <c r="A3263" s="1"/>
      <c r="B3263" s="1"/>
      <c r="C3263" s="16"/>
      <c r="D3263" s="1"/>
      <c r="E3263" s="1"/>
      <c r="F3263" s="1"/>
      <c r="G3263" s="1"/>
      <c r="H3263" s="11"/>
      <c r="I3263" s="11"/>
      <c r="J3263" s="11"/>
      <c r="K3263" s="2"/>
      <c r="L3263" s="2"/>
      <c r="M3263" s="1"/>
    </row>
    <row r="3264" spans="1:13" x14ac:dyDescent="0.2">
      <c r="A3264" s="1"/>
      <c r="B3264" s="1"/>
      <c r="C3264" s="16"/>
      <c r="D3264" s="1"/>
      <c r="E3264" s="1"/>
      <c r="F3264" s="1"/>
      <c r="G3264" s="1"/>
      <c r="H3264" s="11"/>
      <c r="I3264" s="11"/>
      <c r="J3264" s="11"/>
      <c r="K3264" s="2"/>
      <c r="L3264" s="2"/>
      <c r="M3264" s="1"/>
    </row>
    <row r="3265" spans="1:13" x14ac:dyDescent="0.2">
      <c r="A3265" s="1"/>
      <c r="B3265" s="1"/>
      <c r="C3265" s="16"/>
      <c r="D3265" s="1"/>
      <c r="E3265" s="1"/>
      <c r="F3265" s="1"/>
      <c r="G3265" s="1"/>
      <c r="H3265" s="11"/>
      <c r="I3265" s="11"/>
      <c r="J3265" s="11"/>
      <c r="K3265" s="2"/>
      <c r="L3265" s="2"/>
      <c r="M3265" s="1"/>
    </row>
    <row r="3266" spans="1:13" x14ac:dyDescent="0.2">
      <c r="A3266" s="1"/>
      <c r="B3266" s="1"/>
      <c r="C3266" s="16"/>
      <c r="D3266" s="1"/>
      <c r="E3266" s="1"/>
      <c r="F3266" s="1"/>
      <c r="G3266" s="1"/>
      <c r="H3266" s="11"/>
      <c r="I3266" s="11"/>
      <c r="J3266" s="11"/>
      <c r="K3266" s="2"/>
      <c r="L3266" s="2"/>
      <c r="M3266" s="1"/>
    </row>
    <row r="3267" spans="1:13" x14ac:dyDescent="0.2">
      <c r="A3267" s="1"/>
      <c r="B3267" s="1"/>
      <c r="C3267" s="16"/>
      <c r="D3267" s="1"/>
      <c r="E3267" s="1"/>
      <c r="F3267" s="1"/>
      <c r="G3267" s="1"/>
      <c r="H3267" s="11"/>
      <c r="I3267" s="11"/>
      <c r="J3267" s="11"/>
      <c r="K3267" s="2"/>
      <c r="L3267" s="2"/>
      <c r="M3267" s="1"/>
    </row>
    <row r="3268" spans="1:13" x14ac:dyDescent="0.2">
      <c r="A3268" s="1"/>
      <c r="B3268" s="1"/>
      <c r="C3268" s="16"/>
      <c r="D3268" s="1"/>
      <c r="E3268" s="1"/>
      <c r="F3268" s="1"/>
      <c r="G3268" s="1"/>
      <c r="H3268" s="11"/>
      <c r="I3268" s="11"/>
      <c r="J3268" s="11"/>
      <c r="K3268" s="2"/>
      <c r="L3268" s="2"/>
      <c r="M3268" s="1"/>
    </row>
    <row r="3269" spans="1:13" x14ac:dyDescent="0.2">
      <c r="A3269" s="1"/>
      <c r="B3269" s="1"/>
      <c r="C3269" s="16"/>
      <c r="D3269" s="1"/>
      <c r="E3269" s="1"/>
      <c r="F3269" s="1"/>
      <c r="G3269" s="1"/>
      <c r="H3269" s="11"/>
      <c r="I3269" s="11"/>
      <c r="J3269" s="11"/>
      <c r="K3269" s="2"/>
      <c r="L3269" s="2"/>
      <c r="M3269" s="1"/>
    </row>
    <row r="3270" spans="1:13" x14ac:dyDescent="0.2">
      <c r="A3270" s="1"/>
      <c r="B3270" s="1"/>
      <c r="C3270" s="16"/>
      <c r="D3270" s="1"/>
      <c r="E3270" s="1"/>
      <c r="F3270" s="1"/>
      <c r="G3270" s="1"/>
      <c r="H3270" s="11"/>
      <c r="I3270" s="11"/>
      <c r="J3270" s="11"/>
      <c r="K3270" s="2"/>
      <c r="L3270" s="2"/>
      <c r="M3270" s="1"/>
    </row>
    <row r="3271" spans="1:13" x14ac:dyDescent="0.2">
      <c r="A3271" s="1"/>
      <c r="B3271" s="1"/>
      <c r="C3271" s="16"/>
      <c r="D3271" s="1"/>
      <c r="E3271" s="1"/>
      <c r="F3271" s="1"/>
      <c r="G3271" s="1"/>
      <c r="H3271" s="11"/>
      <c r="I3271" s="11"/>
      <c r="J3271" s="11"/>
      <c r="K3271" s="2"/>
      <c r="L3271" s="2"/>
      <c r="M3271" s="1"/>
    </row>
    <row r="3272" spans="1:13" x14ac:dyDescent="0.2">
      <c r="A3272" s="1"/>
      <c r="B3272" s="1"/>
      <c r="C3272" s="16"/>
      <c r="D3272" s="1"/>
      <c r="E3272" s="1"/>
      <c r="F3272" s="1"/>
      <c r="G3272" s="1"/>
      <c r="H3272" s="11"/>
      <c r="I3272" s="11"/>
      <c r="J3272" s="11"/>
      <c r="K3272" s="2"/>
      <c r="L3272" s="2"/>
      <c r="M3272" s="1"/>
    </row>
    <row r="3273" spans="1:13" x14ac:dyDescent="0.2">
      <c r="A3273" s="1"/>
      <c r="B3273" s="1"/>
      <c r="C3273" s="16"/>
      <c r="D3273" s="1"/>
      <c r="E3273" s="1"/>
      <c r="F3273" s="1"/>
      <c r="G3273" s="1"/>
      <c r="H3273" s="11"/>
      <c r="I3273" s="11"/>
      <c r="J3273" s="11"/>
      <c r="K3273" s="2"/>
      <c r="L3273" s="2"/>
      <c r="M3273" s="1"/>
    </row>
    <row r="3274" spans="1:13" x14ac:dyDescent="0.2">
      <c r="A3274" s="1"/>
      <c r="B3274" s="1"/>
      <c r="C3274" s="16"/>
      <c r="D3274" s="1"/>
      <c r="E3274" s="1"/>
      <c r="F3274" s="1"/>
      <c r="G3274" s="1"/>
      <c r="H3274" s="11"/>
      <c r="I3274" s="11"/>
      <c r="J3274" s="11"/>
      <c r="K3274" s="2"/>
      <c r="L3274" s="2"/>
      <c r="M3274" s="1"/>
    </row>
    <row r="3275" spans="1:13" x14ac:dyDescent="0.2">
      <c r="A3275" s="1"/>
      <c r="B3275" s="1"/>
      <c r="C3275" s="16"/>
      <c r="D3275" s="1"/>
      <c r="E3275" s="1"/>
      <c r="F3275" s="1"/>
      <c r="G3275" s="1"/>
      <c r="H3275" s="11"/>
      <c r="I3275" s="11"/>
      <c r="J3275" s="11"/>
      <c r="K3275" s="2"/>
      <c r="L3275" s="2"/>
      <c r="M3275" s="1"/>
    </row>
    <row r="3276" spans="1:13" x14ac:dyDescent="0.2">
      <c r="A3276" s="1"/>
      <c r="B3276" s="1"/>
      <c r="C3276" s="16"/>
      <c r="D3276" s="1"/>
      <c r="E3276" s="1"/>
      <c r="F3276" s="1"/>
      <c r="G3276" s="1"/>
      <c r="H3276" s="11"/>
      <c r="I3276" s="11"/>
      <c r="J3276" s="11"/>
      <c r="K3276" s="2"/>
      <c r="L3276" s="2"/>
      <c r="M3276" s="1"/>
    </row>
    <row r="3277" spans="1:13" x14ac:dyDescent="0.2">
      <c r="A3277" s="1"/>
      <c r="B3277" s="1"/>
      <c r="C3277" s="16"/>
      <c r="D3277" s="1"/>
      <c r="E3277" s="1"/>
      <c r="F3277" s="1"/>
      <c r="G3277" s="1"/>
      <c r="H3277" s="11"/>
      <c r="I3277" s="11"/>
      <c r="J3277" s="11"/>
      <c r="K3277" s="2"/>
      <c r="L3277" s="2"/>
      <c r="M3277" s="1"/>
    </row>
    <row r="3278" spans="1:13" x14ac:dyDescent="0.2">
      <c r="A3278" s="1"/>
      <c r="B3278" s="1"/>
      <c r="C3278" s="16"/>
      <c r="D3278" s="1"/>
      <c r="E3278" s="1"/>
      <c r="F3278" s="1"/>
      <c r="G3278" s="1"/>
      <c r="H3278" s="11"/>
      <c r="I3278" s="11"/>
      <c r="J3278" s="11"/>
      <c r="K3278" s="2"/>
      <c r="L3278" s="2"/>
      <c r="M3278" s="1"/>
    </row>
    <row r="3279" spans="1:13" x14ac:dyDescent="0.2">
      <c r="A3279" s="1"/>
      <c r="B3279" s="1"/>
      <c r="C3279" s="16"/>
      <c r="D3279" s="1"/>
      <c r="E3279" s="1"/>
      <c r="F3279" s="1"/>
      <c r="G3279" s="1"/>
      <c r="H3279" s="11"/>
      <c r="I3279" s="11"/>
      <c r="J3279" s="11"/>
      <c r="K3279" s="2"/>
      <c r="L3279" s="2"/>
      <c r="M3279" s="1"/>
    </row>
    <row r="3280" spans="1:13" x14ac:dyDescent="0.2">
      <c r="A3280" s="1"/>
      <c r="B3280" s="1"/>
      <c r="C3280" s="16"/>
      <c r="D3280" s="1"/>
      <c r="E3280" s="1"/>
      <c r="F3280" s="1"/>
      <c r="G3280" s="1"/>
      <c r="H3280" s="11"/>
      <c r="I3280" s="11"/>
      <c r="J3280" s="11"/>
      <c r="K3280" s="2"/>
      <c r="L3280" s="2"/>
      <c r="M3280" s="1"/>
    </row>
    <row r="3281" spans="1:13" x14ac:dyDescent="0.2">
      <c r="A3281" s="1"/>
      <c r="B3281" s="1"/>
      <c r="C3281" s="16"/>
      <c r="D3281" s="1"/>
      <c r="E3281" s="1"/>
      <c r="F3281" s="1"/>
      <c r="G3281" s="1"/>
      <c r="H3281" s="11"/>
      <c r="I3281" s="11"/>
      <c r="J3281" s="11"/>
      <c r="K3281" s="2"/>
      <c r="L3281" s="2"/>
      <c r="M3281" s="1"/>
    </row>
    <row r="3282" spans="1:13" x14ac:dyDescent="0.2">
      <c r="A3282" s="1"/>
      <c r="B3282" s="1"/>
      <c r="C3282" s="16"/>
      <c r="D3282" s="1"/>
      <c r="E3282" s="1"/>
      <c r="F3282" s="1"/>
      <c r="G3282" s="1"/>
      <c r="H3282" s="11"/>
      <c r="I3282" s="11"/>
      <c r="J3282" s="11"/>
      <c r="K3282" s="2"/>
      <c r="L3282" s="2"/>
      <c r="M3282" s="1"/>
    </row>
    <row r="3283" spans="1:13" x14ac:dyDescent="0.2">
      <c r="A3283" s="1"/>
      <c r="B3283" s="1"/>
      <c r="C3283" s="16"/>
      <c r="D3283" s="1"/>
      <c r="E3283" s="1"/>
      <c r="F3283" s="1"/>
      <c r="G3283" s="1"/>
      <c r="H3283" s="11"/>
      <c r="I3283" s="11"/>
      <c r="J3283" s="11"/>
      <c r="K3283" s="2"/>
      <c r="L3283" s="2"/>
      <c r="M3283" s="1"/>
    </row>
    <row r="3284" spans="1:13" x14ac:dyDescent="0.2">
      <c r="A3284" s="1"/>
      <c r="B3284" s="1"/>
      <c r="C3284" s="16"/>
      <c r="D3284" s="1"/>
      <c r="E3284" s="1"/>
      <c r="F3284" s="1"/>
      <c r="G3284" s="1"/>
      <c r="H3284" s="11"/>
      <c r="I3284" s="11"/>
      <c r="J3284" s="11"/>
      <c r="K3284" s="2"/>
      <c r="L3284" s="2"/>
      <c r="M3284" s="1"/>
    </row>
    <row r="3285" spans="1:13" x14ac:dyDescent="0.2">
      <c r="A3285" s="1"/>
      <c r="B3285" s="1"/>
      <c r="C3285" s="16"/>
      <c r="D3285" s="1"/>
      <c r="E3285" s="1"/>
      <c r="F3285" s="1"/>
      <c r="G3285" s="1"/>
      <c r="H3285" s="11"/>
      <c r="I3285" s="11"/>
      <c r="J3285" s="11"/>
      <c r="K3285" s="2"/>
      <c r="L3285" s="2"/>
      <c r="M3285" s="1"/>
    </row>
    <row r="3286" spans="1:13" x14ac:dyDescent="0.2">
      <c r="A3286" s="1"/>
      <c r="B3286" s="1"/>
      <c r="C3286" s="16"/>
      <c r="D3286" s="1"/>
      <c r="E3286" s="1"/>
      <c r="F3286" s="1"/>
      <c r="G3286" s="1"/>
      <c r="H3286" s="11"/>
      <c r="I3286" s="11"/>
      <c r="J3286" s="11"/>
      <c r="K3286" s="2"/>
      <c r="L3286" s="2"/>
      <c r="M3286" s="1"/>
    </row>
    <row r="3287" spans="1:13" x14ac:dyDescent="0.2">
      <c r="A3287" s="1"/>
      <c r="B3287" s="1"/>
      <c r="C3287" s="16"/>
      <c r="D3287" s="1"/>
      <c r="E3287" s="1"/>
      <c r="F3287" s="1"/>
      <c r="G3287" s="1"/>
      <c r="H3287" s="11"/>
      <c r="I3287" s="11"/>
      <c r="J3287" s="11"/>
      <c r="K3287" s="2"/>
      <c r="L3287" s="2"/>
      <c r="M3287" s="1"/>
    </row>
    <row r="3288" spans="1:13" x14ac:dyDescent="0.2">
      <c r="A3288" s="1"/>
      <c r="B3288" s="1"/>
      <c r="C3288" s="16"/>
      <c r="D3288" s="1"/>
      <c r="E3288" s="1"/>
      <c r="F3288" s="1"/>
      <c r="G3288" s="1"/>
      <c r="H3288" s="11"/>
      <c r="I3288" s="11"/>
      <c r="J3288" s="11"/>
      <c r="K3288" s="2"/>
      <c r="L3288" s="2"/>
      <c r="M3288" s="1"/>
    </row>
    <row r="3289" spans="1:13" x14ac:dyDescent="0.2">
      <c r="A3289" s="1"/>
      <c r="B3289" s="1"/>
      <c r="C3289" s="16"/>
      <c r="D3289" s="1"/>
      <c r="E3289" s="1"/>
      <c r="F3289" s="1"/>
      <c r="G3289" s="1"/>
      <c r="H3289" s="11"/>
      <c r="I3289" s="11"/>
      <c r="J3289" s="11"/>
      <c r="K3289" s="2"/>
      <c r="L3289" s="2"/>
      <c r="M3289" s="1"/>
    </row>
    <row r="3290" spans="1:13" x14ac:dyDescent="0.2">
      <c r="A3290" s="1"/>
      <c r="B3290" s="1"/>
      <c r="C3290" s="16"/>
      <c r="D3290" s="1"/>
      <c r="E3290" s="1"/>
      <c r="F3290" s="1"/>
      <c r="G3290" s="1"/>
      <c r="H3290" s="11"/>
      <c r="I3290" s="11"/>
      <c r="J3290" s="11"/>
      <c r="K3290" s="2"/>
      <c r="L3290" s="2"/>
      <c r="M3290" s="1"/>
    </row>
    <row r="3291" spans="1:13" x14ac:dyDescent="0.2">
      <c r="A3291" s="1"/>
      <c r="B3291" s="1"/>
      <c r="C3291" s="16"/>
      <c r="D3291" s="1"/>
      <c r="E3291" s="1"/>
      <c r="F3291" s="1"/>
      <c r="G3291" s="1"/>
      <c r="H3291" s="11"/>
      <c r="I3291" s="11"/>
      <c r="J3291" s="11"/>
      <c r="K3291" s="2"/>
      <c r="L3291" s="2"/>
      <c r="M3291" s="1"/>
    </row>
    <row r="3292" spans="1:13" x14ac:dyDescent="0.2">
      <c r="A3292" s="1"/>
      <c r="B3292" s="1"/>
      <c r="C3292" s="16"/>
      <c r="D3292" s="1"/>
      <c r="E3292" s="1"/>
      <c r="F3292" s="1"/>
      <c r="G3292" s="1"/>
      <c r="H3292" s="11"/>
      <c r="I3292" s="11"/>
      <c r="J3292" s="11"/>
      <c r="K3292" s="2"/>
      <c r="L3292" s="2"/>
      <c r="M3292" s="1"/>
    </row>
    <row r="3293" spans="1:13" x14ac:dyDescent="0.2">
      <c r="A3293" s="1"/>
      <c r="B3293" s="1"/>
      <c r="C3293" s="16"/>
      <c r="D3293" s="1"/>
      <c r="E3293" s="1"/>
      <c r="F3293" s="1"/>
      <c r="G3293" s="1"/>
      <c r="H3293" s="11"/>
      <c r="I3293" s="11"/>
      <c r="J3293" s="11"/>
      <c r="K3293" s="2"/>
      <c r="L3293" s="2"/>
      <c r="M3293" s="1"/>
    </row>
    <row r="3294" spans="1:13" x14ac:dyDescent="0.2">
      <c r="A3294" s="1"/>
      <c r="B3294" s="1"/>
      <c r="C3294" s="16"/>
      <c r="D3294" s="1"/>
      <c r="E3294" s="1"/>
      <c r="F3294" s="1"/>
      <c r="G3294" s="1"/>
      <c r="H3294" s="11"/>
      <c r="I3294" s="11"/>
      <c r="J3294" s="11"/>
      <c r="K3294" s="2"/>
      <c r="L3294" s="2"/>
      <c r="M3294" s="1"/>
    </row>
    <row r="3295" spans="1:13" x14ac:dyDescent="0.2">
      <c r="A3295" s="1"/>
      <c r="B3295" s="1"/>
      <c r="C3295" s="16"/>
      <c r="D3295" s="1"/>
      <c r="E3295" s="1"/>
      <c r="F3295" s="1"/>
      <c r="G3295" s="1"/>
      <c r="H3295" s="11"/>
      <c r="I3295" s="11"/>
      <c r="J3295" s="11"/>
      <c r="K3295" s="2"/>
      <c r="L3295" s="2"/>
      <c r="M3295" s="1"/>
    </row>
    <row r="3296" spans="1:13" x14ac:dyDescent="0.2">
      <c r="A3296" s="1"/>
      <c r="B3296" s="1"/>
      <c r="C3296" s="16"/>
      <c r="D3296" s="1"/>
      <c r="E3296" s="1"/>
      <c r="F3296" s="1"/>
      <c r="G3296" s="1"/>
      <c r="H3296" s="11"/>
      <c r="I3296" s="11"/>
      <c r="J3296" s="11"/>
      <c r="K3296" s="2"/>
      <c r="L3296" s="2"/>
      <c r="M3296" s="1"/>
    </row>
    <row r="3297" spans="1:13" x14ac:dyDescent="0.2">
      <c r="A3297" s="1"/>
      <c r="B3297" s="1"/>
      <c r="C3297" s="16"/>
      <c r="D3297" s="1"/>
      <c r="E3297" s="1"/>
      <c r="F3297" s="1"/>
      <c r="G3297" s="1"/>
      <c r="H3297" s="11"/>
      <c r="I3297" s="11"/>
      <c r="J3297" s="11"/>
      <c r="K3297" s="2"/>
      <c r="L3297" s="2"/>
      <c r="M3297" s="1"/>
    </row>
    <row r="3298" spans="1:13" x14ac:dyDescent="0.2">
      <c r="A3298" s="1"/>
      <c r="B3298" s="1"/>
      <c r="C3298" s="16"/>
      <c r="D3298" s="1"/>
      <c r="E3298" s="1"/>
      <c r="F3298" s="1"/>
      <c r="G3298" s="1"/>
      <c r="H3298" s="11"/>
      <c r="I3298" s="11"/>
      <c r="J3298" s="11"/>
      <c r="K3298" s="2"/>
      <c r="L3298" s="2"/>
      <c r="M3298" s="1"/>
    </row>
    <row r="3299" spans="1:13" x14ac:dyDescent="0.2">
      <c r="A3299" s="1"/>
      <c r="B3299" s="1"/>
      <c r="C3299" s="16"/>
      <c r="D3299" s="1"/>
      <c r="E3299" s="1"/>
      <c r="F3299" s="1"/>
      <c r="G3299" s="1"/>
      <c r="H3299" s="11"/>
      <c r="I3299" s="11"/>
      <c r="J3299" s="11"/>
      <c r="K3299" s="2"/>
      <c r="L3299" s="2"/>
      <c r="M3299" s="1"/>
    </row>
    <row r="3300" spans="1:13" x14ac:dyDescent="0.2">
      <c r="A3300" s="1"/>
      <c r="B3300" s="1"/>
      <c r="C3300" s="16"/>
      <c r="D3300" s="1"/>
      <c r="E3300" s="1"/>
      <c r="F3300" s="1"/>
      <c r="G3300" s="1"/>
      <c r="H3300" s="11"/>
      <c r="I3300" s="11"/>
      <c r="J3300" s="11"/>
      <c r="K3300" s="2"/>
      <c r="L3300" s="2"/>
      <c r="M3300" s="1"/>
    </row>
    <row r="3301" spans="1:13" x14ac:dyDescent="0.2">
      <c r="A3301" s="1"/>
      <c r="B3301" s="1"/>
      <c r="C3301" s="16"/>
      <c r="D3301" s="1"/>
      <c r="E3301" s="1"/>
      <c r="F3301" s="1"/>
      <c r="G3301" s="1"/>
      <c r="H3301" s="11"/>
      <c r="I3301" s="11"/>
      <c r="J3301" s="11"/>
      <c r="K3301" s="2"/>
      <c r="L3301" s="2"/>
      <c r="M3301" s="1"/>
    </row>
    <row r="3302" spans="1:13" x14ac:dyDescent="0.2">
      <c r="A3302" s="1"/>
      <c r="B3302" s="1"/>
      <c r="C3302" s="16"/>
      <c r="D3302" s="1"/>
      <c r="E3302" s="1"/>
      <c r="F3302" s="1"/>
      <c r="G3302" s="1"/>
      <c r="H3302" s="11"/>
      <c r="I3302" s="11"/>
      <c r="J3302" s="11"/>
      <c r="K3302" s="2"/>
      <c r="L3302" s="2"/>
      <c r="M3302" s="1"/>
    </row>
    <row r="3303" spans="1:13" x14ac:dyDescent="0.2">
      <c r="A3303" s="1"/>
      <c r="B3303" s="1"/>
      <c r="C3303" s="16"/>
      <c r="D3303" s="1"/>
      <c r="E3303" s="1"/>
      <c r="F3303" s="1"/>
      <c r="G3303" s="1"/>
      <c r="H3303" s="11"/>
      <c r="I3303" s="11"/>
      <c r="J3303" s="11"/>
      <c r="K3303" s="2"/>
      <c r="L3303" s="2"/>
      <c r="M3303" s="1"/>
    </row>
    <row r="3304" spans="1:13" x14ac:dyDescent="0.2">
      <c r="A3304" s="1"/>
      <c r="B3304" s="1"/>
      <c r="C3304" s="16"/>
      <c r="D3304" s="1"/>
      <c r="E3304" s="1"/>
      <c r="F3304" s="1"/>
      <c r="G3304" s="1"/>
      <c r="H3304" s="11"/>
      <c r="I3304" s="11"/>
      <c r="J3304" s="11"/>
      <c r="K3304" s="2"/>
      <c r="L3304" s="2"/>
      <c r="M3304" s="1"/>
    </row>
    <row r="3305" spans="1:13" x14ac:dyDescent="0.2">
      <c r="A3305" s="1"/>
      <c r="B3305" s="1"/>
      <c r="C3305" s="16"/>
      <c r="D3305" s="1"/>
      <c r="E3305" s="1"/>
      <c r="F3305" s="1"/>
      <c r="G3305" s="1"/>
      <c r="H3305" s="11"/>
      <c r="I3305" s="11"/>
      <c r="J3305" s="11"/>
      <c r="K3305" s="2"/>
      <c r="L3305" s="2"/>
      <c r="M3305" s="1"/>
    </row>
    <row r="3306" spans="1:13" x14ac:dyDescent="0.2">
      <c r="A3306" s="1"/>
      <c r="B3306" s="1"/>
      <c r="C3306" s="16"/>
      <c r="D3306" s="1"/>
      <c r="E3306" s="1"/>
      <c r="F3306" s="1"/>
      <c r="G3306" s="1"/>
      <c r="H3306" s="11"/>
      <c r="I3306" s="11"/>
      <c r="J3306" s="11"/>
      <c r="K3306" s="2"/>
      <c r="L3306" s="2"/>
      <c r="M3306" s="1"/>
    </row>
    <row r="3307" spans="1:13" x14ac:dyDescent="0.2">
      <c r="A3307" s="1"/>
      <c r="B3307" s="1"/>
      <c r="C3307" s="16"/>
      <c r="D3307" s="1"/>
      <c r="E3307" s="1"/>
      <c r="F3307" s="1"/>
      <c r="G3307" s="1"/>
      <c r="H3307" s="11"/>
      <c r="I3307" s="11"/>
      <c r="J3307" s="11"/>
      <c r="K3307" s="2"/>
      <c r="L3307" s="2"/>
      <c r="M3307" s="1"/>
    </row>
    <row r="3308" spans="1:13" x14ac:dyDescent="0.2">
      <c r="A3308" s="1"/>
      <c r="B3308" s="1"/>
      <c r="C3308" s="16"/>
      <c r="D3308" s="1"/>
      <c r="E3308" s="1"/>
      <c r="F3308" s="1"/>
      <c r="G3308" s="1"/>
      <c r="H3308" s="11"/>
      <c r="I3308" s="11"/>
      <c r="J3308" s="11"/>
      <c r="K3308" s="2"/>
      <c r="L3308" s="2"/>
      <c r="M3308" s="1"/>
    </row>
    <row r="3309" spans="1:13" x14ac:dyDescent="0.2">
      <c r="A3309" s="1"/>
      <c r="B3309" s="1"/>
      <c r="C3309" s="16"/>
      <c r="D3309" s="1"/>
      <c r="E3309" s="1"/>
      <c r="F3309" s="1"/>
      <c r="G3309" s="1"/>
      <c r="H3309" s="11"/>
      <c r="I3309" s="11"/>
      <c r="J3309" s="11"/>
      <c r="K3309" s="2"/>
      <c r="L3309" s="2"/>
      <c r="M3309" s="1"/>
    </row>
    <row r="3310" spans="1:13" x14ac:dyDescent="0.2">
      <c r="A3310" s="1"/>
      <c r="B3310" s="1"/>
      <c r="C3310" s="16"/>
      <c r="D3310" s="1"/>
      <c r="E3310" s="1"/>
      <c r="F3310" s="1"/>
      <c r="G3310" s="1"/>
      <c r="H3310" s="11"/>
      <c r="I3310" s="11"/>
      <c r="J3310" s="11"/>
      <c r="K3310" s="2"/>
      <c r="L3310" s="2"/>
      <c r="M3310" s="1"/>
    </row>
    <row r="3311" spans="1:13" x14ac:dyDescent="0.2">
      <c r="A3311" s="1"/>
      <c r="B3311" s="1"/>
      <c r="C3311" s="16"/>
      <c r="D3311" s="1"/>
      <c r="E3311" s="1"/>
      <c r="F3311" s="1"/>
      <c r="G3311" s="1"/>
      <c r="H3311" s="11"/>
      <c r="I3311" s="11"/>
      <c r="J3311" s="11"/>
      <c r="K3311" s="2"/>
      <c r="L3311" s="2"/>
      <c r="M3311" s="1"/>
    </row>
    <row r="3312" spans="1:13" x14ac:dyDescent="0.2">
      <c r="A3312" s="1"/>
      <c r="B3312" s="1"/>
      <c r="C3312" s="16"/>
      <c r="D3312" s="1"/>
      <c r="E3312" s="1"/>
      <c r="F3312" s="1"/>
      <c r="G3312" s="1"/>
      <c r="H3312" s="11"/>
      <c r="I3312" s="11"/>
      <c r="J3312" s="11"/>
      <c r="K3312" s="2"/>
      <c r="L3312" s="2"/>
      <c r="M3312" s="1"/>
    </row>
    <row r="3313" spans="1:13" x14ac:dyDescent="0.2">
      <c r="A3313" s="1"/>
      <c r="B3313" s="1"/>
      <c r="C3313" s="16"/>
      <c r="D3313" s="1"/>
      <c r="E3313" s="1"/>
      <c r="F3313" s="1"/>
      <c r="G3313" s="1"/>
      <c r="H3313" s="11"/>
      <c r="I3313" s="11"/>
      <c r="J3313" s="11"/>
      <c r="K3313" s="2"/>
      <c r="L3313" s="2"/>
      <c r="M3313" s="1"/>
    </row>
    <row r="3314" spans="1:13" x14ac:dyDescent="0.2">
      <c r="A3314" s="1"/>
      <c r="B3314" s="1"/>
      <c r="C3314" s="16"/>
      <c r="D3314" s="1"/>
      <c r="E3314" s="1"/>
      <c r="F3314" s="1"/>
      <c r="G3314" s="1"/>
      <c r="H3314" s="11"/>
      <c r="I3314" s="11"/>
      <c r="J3314" s="11"/>
      <c r="K3314" s="2"/>
      <c r="L3314" s="2"/>
      <c r="M3314" s="1"/>
    </row>
    <row r="3315" spans="1:13" x14ac:dyDescent="0.2">
      <c r="A3315" s="1"/>
      <c r="B3315" s="1"/>
      <c r="C3315" s="16"/>
      <c r="D3315" s="1"/>
      <c r="E3315" s="1"/>
      <c r="F3315" s="1"/>
      <c r="G3315" s="1"/>
      <c r="H3315" s="11"/>
      <c r="I3315" s="11"/>
      <c r="J3315" s="11"/>
      <c r="K3315" s="2"/>
      <c r="L3315" s="2"/>
      <c r="M3315" s="1"/>
    </row>
    <row r="3316" spans="1:13" x14ac:dyDescent="0.2">
      <c r="A3316" s="1"/>
      <c r="B3316" s="1"/>
      <c r="C3316" s="16"/>
      <c r="D3316" s="1"/>
      <c r="E3316" s="1"/>
      <c r="F3316" s="1"/>
      <c r="G3316" s="1"/>
      <c r="H3316" s="11"/>
      <c r="I3316" s="11"/>
      <c r="J3316" s="11"/>
      <c r="K3316" s="2"/>
      <c r="L3316" s="2"/>
      <c r="M3316" s="1"/>
    </row>
    <row r="3317" spans="1:13" x14ac:dyDescent="0.2">
      <c r="A3317" s="1"/>
      <c r="B3317" s="1"/>
      <c r="C3317" s="16"/>
      <c r="D3317" s="1"/>
      <c r="E3317" s="1"/>
      <c r="F3317" s="1"/>
      <c r="G3317" s="1"/>
      <c r="H3317" s="11"/>
      <c r="I3317" s="11"/>
      <c r="J3317" s="11"/>
      <c r="K3317" s="2"/>
      <c r="L3317" s="2"/>
      <c r="M3317" s="1"/>
    </row>
    <row r="3318" spans="1:13" x14ac:dyDescent="0.2">
      <c r="A3318" s="1"/>
      <c r="B3318" s="1"/>
      <c r="C3318" s="16"/>
      <c r="D3318" s="1"/>
      <c r="E3318" s="1"/>
      <c r="F3318" s="1"/>
      <c r="G3318" s="1"/>
      <c r="H3318" s="11"/>
      <c r="I3318" s="11"/>
      <c r="J3318" s="11"/>
      <c r="K3318" s="2"/>
      <c r="L3318" s="2"/>
      <c r="M3318" s="1"/>
    </row>
    <row r="3319" spans="1:13" x14ac:dyDescent="0.2">
      <c r="A3319" s="1"/>
      <c r="B3319" s="1"/>
      <c r="C3319" s="16"/>
      <c r="D3319" s="1"/>
      <c r="E3319" s="1"/>
      <c r="F3319" s="1"/>
      <c r="G3319" s="1"/>
      <c r="H3319" s="11"/>
      <c r="I3319" s="11"/>
      <c r="J3319" s="11"/>
      <c r="K3319" s="2"/>
      <c r="L3319" s="2"/>
      <c r="M3319" s="1"/>
    </row>
    <row r="3320" spans="1:13" x14ac:dyDescent="0.2">
      <c r="A3320" s="1"/>
      <c r="B3320" s="1"/>
      <c r="C3320" s="16"/>
      <c r="D3320" s="1"/>
      <c r="E3320" s="1"/>
      <c r="F3320" s="1"/>
      <c r="G3320" s="1"/>
      <c r="H3320" s="11"/>
      <c r="I3320" s="11"/>
      <c r="J3320" s="11"/>
      <c r="K3320" s="2"/>
      <c r="L3320" s="2"/>
      <c r="M3320" s="1"/>
    </row>
    <row r="3321" spans="1:13" x14ac:dyDescent="0.2">
      <c r="A3321" s="1"/>
      <c r="B3321" s="1"/>
      <c r="C3321" s="16"/>
      <c r="D3321" s="1"/>
      <c r="E3321" s="1"/>
      <c r="F3321" s="1"/>
      <c r="G3321" s="1"/>
      <c r="H3321" s="11"/>
      <c r="I3321" s="11"/>
      <c r="J3321" s="11"/>
      <c r="K3321" s="2"/>
      <c r="L3321" s="2"/>
      <c r="M3321" s="1"/>
    </row>
    <row r="3322" spans="1:13" x14ac:dyDescent="0.2">
      <c r="A3322" s="1"/>
      <c r="B3322" s="1"/>
      <c r="C3322" s="16"/>
      <c r="D3322" s="1"/>
      <c r="E3322" s="1"/>
      <c r="F3322" s="1"/>
      <c r="G3322" s="1"/>
      <c r="H3322" s="11"/>
      <c r="I3322" s="11"/>
      <c r="J3322" s="11"/>
      <c r="K3322" s="2"/>
      <c r="L3322" s="2"/>
      <c r="M3322" s="1"/>
    </row>
    <row r="3323" spans="1:13" x14ac:dyDescent="0.2">
      <c r="A3323" s="1"/>
      <c r="B3323" s="1"/>
      <c r="C3323" s="16"/>
      <c r="D3323" s="1"/>
      <c r="E3323" s="1"/>
      <c r="F3323" s="1"/>
      <c r="G3323" s="1"/>
      <c r="H3323" s="11"/>
      <c r="I3323" s="11"/>
      <c r="J3323" s="11"/>
      <c r="K3323" s="2"/>
      <c r="L3323" s="2"/>
      <c r="M3323" s="1"/>
    </row>
    <row r="3324" spans="1:13" x14ac:dyDescent="0.2">
      <c r="A3324" s="1"/>
      <c r="B3324" s="1"/>
      <c r="C3324" s="16"/>
      <c r="D3324" s="1"/>
      <c r="E3324" s="1"/>
      <c r="F3324" s="1"/>
      <c r="G3324" s="1"/>
      <c r="H3324" s="11"/>
      <c r="I3324" s="11"/>
      <c r="J3324" s="11"/>
      <c r="K3324" s="2"/>
      <c r="L3324" s="2"/>
      <c r="M3324" s="1"/>
    </row>
    <row r="3325" spans="1:13" x14ac:dyDescent="0.2">
      <c r="A3325" s="1"/>
      <c r="B3325" s="1"/>
      <c r="C3325" s="16"/>
      <c r="D3325" s="1"/>
      <c r="E3325" s="1"/>
      <c r="F3325" s="1"/>
      <c r="G3325" s="1"/>
      <c r="H3325" s="11"/>
      <c r="I3325" s="11"/>
      <c r="J3325" s="11"/>
      <c r="K3325" s="2"/>
      <c r="L3325" s="2"/>
      <c r="M3325" s="1"/>
    </row>
    <row r="3326" spans="1:13" x14ac:dyDescent="0.2">
      <c r="A3326" s="1"/>
      <c r="B3326" s="1"/>
      <c r="C3326" s="16"/>
      <c r="D3326" s="1"/>
      <c r="E3326" s="1"/>
      <c r="F3326" s="1"/>
      <c r="G3326" s="1"/>
      <c r="H3326" s="11"/>
      <c r="I3326" s="11"/>
      <c r="J3326" s="11"/>
      <c r="K3326" s="2"/>
      <c r="L3326" s="2"/>
      <c r="M3326" s="1"/>
    </row>
    <row r="3327" spans="1:13" x14ac:dyDescent="0.2">
      <c r="A3327" s="1"/>
      <c r="B3327" s="1"/>
      <c r="C3327" s="16"/>
      <c r="D3327" s="1"/>
      <c r="E3327" s="1"/>
      <c r="F3327" s="1"/>
      <c r="G3327" s="1"/>
      <c r="H3327" s="11"/>
      <c r="I3327" s="11"/>
      <c r="J3327" s="11"/>
      <c r="K3327" s="2"/>
      <c r="L3327" s="2"/>
      <c r="M3327" s="1"/>
    </row>
    <row r="3328" spans="1:13" x14ac:dyDescent="0.2">
      <c r="A3328" s="1"/>
      <c r="B3328" s="1"/>
      <c r="C3328" s="16"/>
      <c r="D3328" s="1"/>
      <c r="E3328" s="1"/>
      <c r="F3328" s="1"/>
      <c r="G3328" s="1"/>
      <c r="H3328" s="11"/>
      <c r="I3328" s="11"/>
      <c r="J3328" s="11"/>
      <c r="K3328" s="2"/>
      <c r="L3328" s="2"/>
      <c r="M3328" s="1"/>
    </row>
    <row r="3329" spans="1:13" x14ac:dyDescent="0.2">
      <c r="A3329" s="1"/>
      <c r="B3329" s="1"/>
      <c r="C3329" s="16"/>
      <c r="D3329" s="1"/>
      <c r="E3329" s="1"/>
      <c r="F3329" s="1"/>
      <c r="G3329" s="1"/>
      <c r="H3329" s="11"/>
      <c r="I3329" s="11"/>
      <c r="J3329" s="11"/>
      <c r="K3329" s="2"/>
      <c r="L3329" s="2"/>
      <c r="M3329" s="1"/>
    </row>
    <row r="3330" spans="1:13" x14ac:dyDescent="0.2">
      <c r="A3330" s="1"/>
      <c r="B3330" s="1"/>
      <c r="C3330" s="16"/>
      <c r="D3330" s="1"/>
      <c r="E3330" s="1"/>
      <c r="F3330" s="1"/>
      <c r="G3330" s="1"/>
      <c r="H3330" s="11"/>
      <c r="I3330" s="11"/>
      <c r="J3330" s="11"/>
      <c r="K3330" s="2"/>
      <c r="L3330" s="2"/>
      <c r="M3330" s="1"/>
    </row>
    <row r="3331" spans="1:13" x14ac:dyDescent="0.2">
      <c r="A3331" s="1"/>
      <c r="B3331" s="1"/>
      <c r="C3331" s="16"/>
      <c r="D3331" s="1"/>
      <c r="E3331" s="1"/>
      <c r="F3331" s="1"/>
      <c r="G3331" s="1"/>
      <c r="H3331" s="11"/>
      <c r="I3331" s="11"/>
      <c r="J3331" s="11"/>
      <c r="K3331" s="2"/>
      <c r="L3331" s="2"/>
      <c r="M3331" s="1"/>
    </row>
    <row r="3332" spans="1:13" x14ac:dyDescent="0.2">
      <c r="A3332" s="1"/>
      <c r="B3332" s="1"/>
      <c r="C3332" s="16"/>
      <c r="D3332" s="1"/>
      <c r="E3332" s="1"/>
      <c r="F3332" s="1"/>
      <c r="G3332" s="1"/>
      <c r="H3332" s="11"/>
      <c r="I3332" s="11"/>
      <c r="J3332" s="11"/>
      <c r="K3332" s="2"/>
      <c r="L3332" s="2"/>
      <c r="M3332" s="1"/>
    </row>
    <row r="3333" spans="1:13" x14ac:dyDescent="0.2">
      <c r="A3333" s="1"/>
      <c r="B3333" s="1"/>
      <c r="C3333" s="16"/>
      <c r="D3333" s="1"/>
      <c r="E3333" s="1"/>
      <c r="F3333" s="1"/>
      <c r="G3333" s="1"/>
      <c r="H3333" s="11"/>
      <c r="I3333" s="11"/>
      <c r="J3333" s="11"/>
      <c r="K3333" s="2"/>
      <c r="L3333" s="2"/>
      <c r="M3333" s="1"/>
    </row>
    <row r="3334" spans="1:13" x14ac:dyDescent="0.2">
      <c r="A3334" s="1"/>
      <c r="B3334" s="1"/>
      <c r="C3334" s="16"/>
      <c r="D3334" s="1"/>
      <c r="E3334" s="1"/>
      <c r="F3334" s="1"/>
      <c r="G3334" s="1"/>
      <c r="H3334" s="11"/>
      <c r="I3334" s="11"/>
      <c r="J3334" s="11"/>
      <c r="K3334" s="2"/>
      <c r="L3334" s="2"/>
      <c r="M3334" s="1"/>
    </row>
    <row r="3335" spans="1:13" x14ac:dyDescent="0.2">
      <c r="A3335" s="1"/>
      <c r="B3335" s="1"/>
      <c r="C3335" s="16"/>
      <c r="D3335" s="1"/>
      <c r="E3335" s="1"/>
      <c r="F3335" s="1"/>
      <c r="G3335" s="1"/>
      <c r="H3335" s="11"/>
      <c r="I3335" s="11"/>
      <c r="J3335" s="11"/>
      <c r="K3335" s="2"/>
      <c r="L3335" s="2"/>
      <c r="M3335" s="1"/>
    </row>
    <row r="3336" spans="1:13" x14ac:dyDescent="0.2">
      <c r="A3336" s="1"/>
      <c r="B3336" s="1"/>
      <c r="C3336" s="16"/>
      <c r="D3336" s="1"/>
      <c r="E3336" s="1"/>
      <c r="F3336" s="1"/>
      <c r="G3336" s="1"/>
      <c r="H3336" s="11"/>
      <c r="I3336" s="11"/>
      <c r="J3336" s="11"/>
      <c r="K3336" s="2"/>
      <c r="L3336" s="2"/>
      <c r="M3336" s="1"/>
    </row>
    <row r="3337" spans="1:13" x14ac:dyDescent="0.2">
      <c r="A3337" s="1"/>
      <c r="B3337" s="1"/>
      <c r="C3337" s="16"/>
      <c r="D3337" s="1"/>
      <c r="E3337" s="1"/>
      <c r="F3337" s="1"/>
      <c r="G3337" s="1"/>
      <c r="H3337" s="11"/>
      <c r="I3337" s="11"/>
      <c r="J3337" s="11"/>
      <c r="K3337" s="2"/>
      <c r="L3337" s="2"/>
      <c r="M3337" s="1"/>
    </row>
    <row r="3338" spans="1:13" x14ac:dyDescent="0.2">
      <c r="A3338" s="1"/>
      <c r="B3338" s="1"/>
      <c r="C3338" s="16"/>
      <c r="D3338" s="1"/>
      <c r="E3338" s="1"/>
      <c r="F3338" s="1"/>
      <c r="G3338" s="1"/>
      <c r="H3338" s="11"/>
      <c r="I3338" s="11"/>
      <c r="J3338" s="11"/>
      <c r="K3338" s="2"/>
      <c r="L3338" s="2"/>
      <c r="M3338" s="1"/>
    </row>
    <row r="3339" spans="1:13" x14ac:dyDescent="0.2">
      <c r="A3339" s="1"/>
      <c r="B3339" s="1"/>
      <c r="C3339" s="16"/>
      <c r="D3339" s="1"/>
      <c r="E3339" s="1"/>
      <c r="F3339" s="1"/>
      <c r="G3339" s="1"/>
      <c r="H3339" s="11"/>
      <c r="I3339" s="11"/>
      <c r="J3339" s="11"/>
      <c r="K3339" s="2"/>
      <c r="L3339" s="2"/>
      <c r="M3339" s="1"/>
    </row>
    <row r="3340" spans="1:13" x14ac:dyDescent="0.2">
      <c r="A3340" s="1"/>
      <c r="B3340" s="1"/>
      <c r="C3340" s="16"/>
      <c r="D3340" s="1"/>
      <c r="E3340" s="1"/>
      <c r="F3340" s="1"/>
      <c r="G3340" s="1"/>
      <c r="H3340" s="11"/>
      <c r="I3340" s="11"/>
      <c r="J3340" s="11"/>
      <c r="K3340" s="2"/>
      <c r="L3340" s="2"/>
      <c r="M3340" s="1"/>
    </row>
    <row r="3341" spans="1:13" x14ac:dyDescent="0.2">
      <c r="A3341" s="1"/>
      <c r="B3341" s="1"/>
      <c r="C3341" s="16"/>
      <c r="D3341" s="1"/>
      <c r="E3341" s="1"/>
      <c r="F3341" s="1"/>
      <c r="G3341" s="1"/>
      <c r="H3341" s="11"/>
      <c r="I3341" s="11"/>
      <c r="J3341" s="11"/>
      <c r="K3341" s="2"/>
      <c r="L3341" s="2"/>
      <c r="M3341" s="1"/>
    </row>
    <row r="3342" spans="1:13" x14ac:dyDescent="0.2">
      <c r="A3342" s="1"/>
      <c r="B3342" s="1"/>
      <c r="C3342" s="16"/>
      <c r="D3342" s="1"/>
      <c r="E3342" s="1"/>
      <c r="F3342" s="1"/>
      <c r="G3342" s="1"/>
      <c r="H3342" s="11"/>
      <c r="I3342" s="11"/>
      <c r="J3342" s="11"/>
      <c r="K3342" s="2"/>
      <c r="L3342" s="2"/>
      <c r="M3342" s="1"/>
    </row>
    <row r="3343" spans="1:13" x14ac:dyDescent="0.2">
      <c r="A3343" s="1"/>
      <c r="B3343" s="1"/>
      <c r="C3343" s="16"/>
      <c r="D3343" s="1"/>
      <c r="E3343" s="1"/>
      <c r="F3343" s="1"/>
      <c r="G3343" s="1"/>
      <c r="H3343" s="11"/>
      <c r="I3343" s="11"/>
      <c r="J3343" s="11"/>
      <c r="K3343" s="2"/>
      <c r="L3343" s="2"/>
      <c r="M3343" s="1"/>
    </row>
    <row r="3344" spans="1:13" x14ac:dyDescent="0.2">
      <c r="A3344" s="1"/>
      <c r="B3344" s="1"/>
      <c r="C3344" s="16"/>
      <c r="D3344" s="1"/>
      <c r="E3344" s="1"/>
      <c r="F3344" s="1"/>
      <c r="G3344" s="1"/>
      <c r="H3344" s="11"/>
      <c r="I3344" s="11"/>
      <c r="J3344" s="11"/>
      <c r="K3344" s="2"/>
      <c r="L3344" s="2"/>
      <c r="M3344" s="1"/>
    </row>
    <row r="3345" spans="1:13" x14ac:dyDescent="0.2">
      <c r="A3345" s="1"/>
      <c r="B3345" s="1"/>
      <c r="C3345" s="16"/>
      <c r="D3345" s="1"/>
      <c r="E3345" s="1"/>
      <c r="F3345" s="1"/>
      <c r="G3345" s="1"/>
      <c r="H3345" s="11"/>
      <c r="I3345" s="11"/>
      <c r="J3345" s="11"/>
      <c r="K3345" s="2"/>
      <c r="L3345" s="2"/>
      <c r="M3345" s="1"/>
    </row>
    <row r="3346" spans="1:13" x14ac:dyDescent="0.2">
      <c r="A3346" s="1"/>
      <c r="B3346" s="1"/>
      <c r="C3346" s="16"/>
      <c r="D3346" s="1"/>
      <c r="E3346" s="1"/>
      <c r="F3346" s="1"/>
      <c r="G3346" s="1"/>
      <c r="H3346" s="11"/>
      <c r="I3346" s="11"/>
      <c r="J3346" s="11"/>
      <c r="K3346" s="2"/>
      <c r="L3346" s="2"/>
      <c r="M3346" s="1"/>
    </row>
    <row r="3347" spans="1:13" x14ac:dyDescent="0.2">
      <c r="A3347" s="1"/>
      <c r="B3347" s="1"/>
      <c r="C3347" s="16"/>
      <c r="D3347" s="1"/>
      <c r="E3347" s="1"/>
      <c r="F3347" s="1"/>
      <c r="G3347" s="1"/>
      <c r="H3347" s="11"/>
      <c r="I3347" s="11"/>
      <c r="J3347" s="11"/>
      <c r="K3347" s="2"/>
      <c r="L3347" s="2"/>
      <c r="M3347" s="1"/>
    </row>
    <row r="3348" spans="1:13" x14ac:dyDescent="0.2">
      <c r="A3348" s="1"/>
      <c r="B3348" s="1"/>
      <c r="C3348" s="16"/>
      <c r="D3348" s="1"/>
      <c r="E3348" s="1"/>
      <c r="F3348" s="1"/>
      <c r="G3348" s="1"/>
      <c r="H3348" s="11"/>
      <c r="I3348" s="11"/>
      <c r="J3348" s="11"/>
      <c r="K3348" s="2"/>
      <c r="L3348" s="2"/>
      <c r="M3348" s="1"/>
    </row>
    <row r="3349" spans="1:13" x14ac:dyDescent="0.2">
      <c r="A3349" s="1"/>
      <c r="B3349" s="1"/>
      <c r="C3349" s="16"/>
      <c r="D3349" s="1"/>
      <c r="E3349" s="1"/>
      <c r="F3349" s="1"/>
      <c r="G3349" s="1"/>
      <c r="H3349" s="11"/>
      <c r="I3349" s="11"/>
      <c r="J3349" s="11"/>
      <c r="K3349" s="2"/>
      <c r="L3349" s="2"/>
      <c r="M3349" s="1"/>
    </row>
    <row r="3350" spans="1:13" x14ac:dyDescent="0.2">
      <c r="A3350" s="1"/>
      <c r="B3350" s="1"/>
      <c r="C3350" s="16"/>
      <c r="D3350" s="1"/>
      <c r="E3350" s="1"/>
      <c r="F3350" s="1"/>
      <c r="G3350" s="1"/>
      <c r="H3350" s="11"/>
      <c r="I3350" s="11"/>
      <c r="J3350" s="11"/>
      <c r="K3350" s="2"/>
      <c r="L3350" s="2"/>
      <c r="M3350" s="1"/>
    </row>
    <row r="3351" spans="1:13" x14ac:dyDescent="0.2">
      <c r="A3351" s="1"/>
      <c r="B3351" s="1"/>
      <c r="C3351" s="16"/>
      <c r="D3351" s="1"/>
      <c r="E3351" s="1"/>
      <c r="F3351" s="1"/>
      <c r="G3351" s="1"/>
      <c r="H3351" s="11"/>
      <c r="I3351" s="11"/>
      <c r="J3351" s="11"/>
      <c r="K3351" s="2"/>
      <c r="L3351" s="2"/>
      <c r="M3351" s="1"/>
    </row>
    <row r="3352" spans="1:13" x14ac:dyDescent="0.2">
      <c r="A3352" s="1"/>
      <c r="B3352" s="1"/>
      <c r="C3352" s="16"/>
      <c r="D3352" s="1"/>
      <c r="E3352" s="1"/>
      <c r="F3352" s="1"/>
      <c r="G3352" s="1"/>
      <c r="H3352" s="11"/>
      <c r="I3352" s="11"/>
      <c r="J3352" s="11"/>
      <c r="K3352" s="2"/>
      <c r="L3352" s="2"/>
      <c r="M3352" s="1"/>
    </row>
    <row r="3353" spans="1:13" x14ac:dyDescent="0.2">
      <c r="A3353" s="1"/>
      <c r="B3353" s="1"/>
      <c r="C3353" s="16"/>
      <c r="D3353" s="1"/>
      <c r="E3353" s="1"/>
      <c r="F3353" s="1"/>
      <c r="G3353" s="1"/>
      <c r="H3353" s="11"/>
      <c r="I3353" s="11"/>
      <c r="J3353" s="11"/>
      <c r="K3353" s="2"/>
      <c r="L3353" s="2"/>
      <c r="M3353" s="1"/>
    </row>
    <row r="3354" spans="1:13" x14ac:dyDescent="0.2">
      <c r="A3354" s="1"/>
      <c r="B3354" s="1"/>
      <c r="C3354" s="16"/>
      <c r="D3354" s="1"/>
      <c r="E3354" s="1"/>
      <c r="F3354" s="1"/>
      <c r="G3354" s="1"/>
      <c r="H3354" s="11"/>
      <c r="I3354" s="11"/>
      <c r="J3354" s="11"/>
      <c r="K3354" s="2"/>
      <c r="L3354" s="2"/>
      <c r="M3354" s="1"/>
    </row>
    <row r="3355" spans="1:13" x14ac:dyDescent="0.2">
      <c r="A3355" s="1"/>
      <c r="B3355" s="1"/>
      <c r="C3355" s="16"/>
      <c r="D3355" s="1"/>
      <c r="E3355" s="1"/>
      <c r="F3355" s="1"/>
      <c r="G3355" s="1"/>
      <c r="H3355" s="11"/>
      <c r="I3355" s="11"/>
      <c r="J3355" s="11"/>
      <c r="K3355" s="2"/>
      <c r="L3355" s="2"/>
      <c r="M3355" s="1"/>
    </row>
    <row r="3356" spans="1:13" x14ac:dyDescent="0.2">
      <c r="A3356" s="1"/>
      <c r="B3356" s="1"/>
      <c r="C3356" s="16"/>
      <c r="D3356" s="1"/>
      <c r="E3356" s="1"/>
      <c r="F3356" s="1"/>
      <c r="G3356" s="1"/>
      <c r="H3356" s="11"/>
      <c r="I3356" s="11"/>
      <c r="J3356" s="11"/>
      <c r="K3356" s="2"/>
      <c r="L3356" s="2"/>
      <c r="M3356" s="1"/>
    </row>
    <row r="3357" spans="1:13" x14ac:dyDescent="0.2">
      <c r="A3357" s="1"/>
      <c r="B3357" s="1"/>
      <c r="C3357" s="16"/>
      <c r="D3357" s="1"/>
      <c r="E3357" s="1"/>
      <c r="F3357" s="1"/>
      <c r="G3357" s="1"/>
      <c r="H3357" s="11"/>
      <c r="I3357" s="11"/>
      <c r="J3357" s="11"/>
      <c r="K3357" s="2"/>
      <c r="L3357" s="2"/>
      <c r="M3357" s="1"/>
    </row>
    <row r="3358" spans="1:13" x14ac:dyDescent="0.2">
      <c r="A3358" s="1"/>
      <c r="B3358" s="1"/>
      <c r="C3358" s="16"/>
      <c r="D3358" s="1"/>
      <c r="E3358" s="1"/>
      <c r="F3358" s="1"/>
      <c r="G3358" s="1"/>
      <c r="H3358" s="11"/>
      <c r="I3358" s="11"/>
      <c r="J3358" s="11"/>
      <c r="K3358" s="2"/>
      <c r="L3358" s="2"/>
      <c r="M3358" s="1"/>
    </row>
    <row r="3359" spans="1:13" x14ac:dyDescent="0.2">
      <c r="A3359" s="1"/>
      <c r="B3359" s="1"/>
      <c r="C3359" s="16"/>
      <c r="D3359" s="1"/>
      <c r="E3359" s="1"/>
      <c r="F3359" s="1"/>
      <c r="G3359" s="1"/>
      <c r="H3359" s="11"/>
      <c r="I3359" s="11"/>
      <c r="J3359" s="11"/>
      <c r="K3359" s="2"/>
      <c r="L3359" s="2"/>
      <c r="M3359" s="1"/>
    </row>
    <row r="3360" spans="1:13" x14ac:dyDescent="0.2">
      <c r="A3360" s="1"/>
      <c r="B3360" s="1"/>
      <c r="C3360" s="16"/>
      <c r="D3360" s="1"/>
      <c r="E3360" s="1"/>
      <c r="F3360" s="1"/>
      <c r="G3360" s="1"/>
      <c r="H3360" s="11"/>
      <c r="I3360" s="11"/>
      <c r="J3360" s="11"/>
      <c r="K3360" s="2"/>
      <c r="L3360" s="2"/>
      <c r="M3360" s="1"/>
    </row>
    <row r="3361" spans="1:13" x14ac:dyDescent="0.2">
      <c r="A3361" s="1"/>
      <c r="B3361" s="1"/>
      <c r="C3361" s="16"/>
      <c r="D3361" s="1"/>
      <c r="E3361" s="1"/>
      <c r="F3361" s="1"/>
      <c r="G3361" s="1"/>
      <c r="H3361" s="11"/>
      <c r="I3361" s="11"/>
      <c r="J3361" s="11"/>
      <c r="K3361" s="2"/>
      <c r="L3361" s="2"/>
      <c r="M3361" s="1"/>
    </row>
    <row r="3362" spans="1:13" x14ac:dyDescent="0.2">
      <c r="A3362" s="1"/>
      <c r="B3362" s="1"/>
      <c r="C3362" s="16"/>
      <c r="D3362" s="1"/>
      <c r="E3362" s="1"/>
      <c r="F3362" s="1"/>
      <c r="G3362" s="1"/>
      <c r="H3362" s="11"/>
      <c r="I3362" s="11"/>
      <c r="J3362" s="11"/>
      <c r="K3362" s="2"/>
      <c r="L3362" s="2"/>
      <c r="M3362" s="1"/>
    </row>
    <row r="3363" spans="1:13" x14ac:dyDescent="0.2">
      <c r="A3363" s="1"/>
      <c r="B3363" s="1"/>
      <c r="C3363" s="16"/>
      <c r="D3363" s="1"/>
      <c r="E3363" s="1"/>
      <c r="F3363" s="1"/>
      <c r="G3363" s="1"/>
      <c r="H3363" s="11"/>
      <c r="I3363" s="11"/>
      <c r="J3363" s="11"/>
      <c r="K3363" s="2"/>
      <c r="L3363" s="2"/>
      <c r="M3363" s="1"/>
    </row>
    <row r="3364" spans="1:13" x14ac:dyDescent="0.2">
      <c r="A3364" s="1"/>
      <c r="B3364" s="1"/>
      <c r="C3364" s="16"/>
      <c r="D3364" s="1"/>
      <c r="E3364" s="1"/>
      <c r="F3364" s="1"/>
      <c r="G3364" s="1"/>
      <c r="H3364" s="11"/>
      <c r="I3364" s="11"/>
      <c r="J3364" s="11"/>
      <c r="K3364" s="2"/>
      <c r="L3364" s="2"/>
      <c r="M3364" s="1"/>
    </row>
    <row r="3365" spans="1:13" x14ac:dyDescent="0.2">
      <c r="A3365" s="1"/>
      <c r="B3365" s="1"/>
      <c r="C3365" s="16"/>
      <c r="D3365" s="1"/>
      <c r="E3365" s="1"/>
      <c r="F3365" s="1"/>
      <c r="G3365" s="1"/>
      <c r="H3365" s="11"/>
      <c r="I3365" s="11"/>
      <c r="J3365" s="11"/>
      <c r="K3365" s="2"/>
      <c r="L3365" s="2"/>
      <c r="M3365" s="1"/>
    </row>
    <row r="3366" spans="1:13" x14ac:dyDescent="0.2">
      <c r="A3366" s="1"/>
      <c r="B3366" s="1"/>
      <c r="C3366" s="16"/>
      <c r="D3366" s="1"/>
      <c r="E3366" s="1"/>
      <c r="F3366" s="1"/>
      <c r="G3366" s="1"/>
      <c r="H3366" s="11"/>
      <c r="I3366" s="11"/>
      <c r="J3366" s="11"/>
      <c r="K3366" s="2"/>
      <c r="L3366" s="2"/>
      <c r="M3366" s="1"/>
    </row>
    <row r="3367" spans="1:13" x14ac:dyDescent="0.2">
      <c r="A3367" s="1"/>
      <c r="B3367" s="1"/>
      <c r="C3367" s="16"/>
      <c r="D3367" s="1"/>
      <c r="E3367" s="1"/>
      <c r="F3367" s="1"/>
      <c r="G3367" s="1"/>
      <c r="H3367" s="11"/>
      <c r="I3367" s="11"/>
      <c r="J3367" s="11"/>
      <c r="K3367" s="2"/>
      <c r="L3367" s="2"/>
      <c r="M3367" s="1"/>
    </row>
    <row r="3368" spans="1:13" x14ac:dyDescent="0.2">
      <c r="A3368" s="1"/>
      <c r="B3368" s="1"/>
      <c r="C3368" s="16"/>
      <c r="D3368" s="1"/>
      <c r="E3368" s="1"/>
      <c r="F3368" s="1"/>
      <c r="G3368" s="1"/>
      <c r="H3368" s="11"/>
      <c r="I3368" s="11"/>
      <c r="J3368" s="11"/>
      <c r="K3368" s="2"/>
      <c r="L3368" s="2"/>
      <c r="M3368" s="1"/>
    </row>
    <row r="3369" spans="1:13" x14ac:dyDescent="0.2">
      <c r="A3369" s="1"/>
      <c r="B3369" s="1"/>
      <c r="C3369" s="16"/>
      <c r="D3369" s="1"/>
      <c r="E3369" s="1"/>
      <c r="F3369" s="1"/>
      <c r="G3369" s="1"/>
      <c r="H3369" s="11"/>
      <c r="I3369" s="11"/>
      <c r="J3369" s="11"/>
      <c r="K3369" s="2"/>
      <c r="L3369" s="2"/>
      <c r="M3369" s="1"/>
    </row>
    <row r="3370" spans="1:13" x14ac:dyDescent="0.2">
      <c r="A3370" s="1"/>
      <c r="B3370" s="1"/>
      <c r="C3370" s="16"/>
      <c r="D3370" s="1"/>
      <c r="E3370" s="1"/>
      <c r="F3370" s="1"/>
      <c r="G3370" s="1"/>
      <c r="H3370" s="11"/>
      <c r="I3370" s="11"/>
      <c r="J3370" s="11"/>
      <c r="K3370" s="2"/>
      <c r="L3370" s="2"/>
      <c r="M3370" s="1"/>
    </row>
    <row r="3371" spans="1:13" x14ac:dyDescent="0.2">
      <c r="A3371" s="1"/>
      <c r="B3371" s="1"/>
      <c r="C3371" s="16"/>
      <c r="D3371" s="1"/>
      <c r="E3371" s="1"/>
      <c r="F3371" s="1"/>
      <c r="G3371" s="1"/>
      <c r="H3371" s="11"/>
      <c r="I3371" s="11"/>
      <c r="J3371" s="11"/>
      <c r="K3371" s="2"/>
      <c r="L3371" s="2"/>
      <c r="M3371" s="1"/>
    </row>
    <row r="3372" spans="1:13" x14ac:dyDescent="0.2">
      <c r="A3372" s="1"/>
      <c r="B3372" s="1"/>
      <c r="C3372" s="16"/>
      <c r="D3372" s="1"/>
      <c r="E3372" s="1"/>
      <c r="F3372" s="1"/>
      <c r="G3372" s="1"/>
      <c r="H3372" s="11"/>
      <c r="I3372" s="11"/>
      <c r="J3372" s="11"/>
      <c r="K3372" s="2"/>
      <c r="L3372" s="2"/>
      <c r="M3372" s="1"/>
    </row>
    <row r="3373" spans="1:13" x14ac:dyDescent="0.2">
      <c r="A3373" s="1"/>
      <c r="B3373" s="1"/>
      <c r="C3373" s="16"/>
      <c r="D3373" s="1"/>
      <c r="E3373" s="1"/>
      <c r="F3373" s="1"/>
      <c r="G3373" s="1"/>
      <c r="H3373" s="11"/>
      <c r="I3373" s="11"/>
      <c r="J3373" s="11"/>
      <c r="K3373" s="2"/>
      <c r="L3373" s="2"/>
      <c r="M3373" s="1"/>
    </row>
    <row r="3374" spans="1:13" x14ac:dyDescent="0.2">
      <c r="A3374" s="1"/>
      <c r="B3374" s="1"/>
      <c r="C3374" s="16"/>
      <c r="D3374" s="1"/>
      <c r="E3374" s="1"/>
      <c r="F3374" s="1"/>
      <c r="G3374" s="1"/>
      <c r="H3374" s="11"/>
      <c r="I3374" s="11"/>
      <c r="J3374" s="11"/>
      <c r="K3374" s="2"/>
      <c r="L3374" s="2"/>
      <c r="M3374" s="1"/>
    </row>
    <row r="3375" spans="1:13" x14ac:dyDescent="0.2">
      <c r="A3375" s="1"/>
      <c r="B3375" s="1"/>
      <c r="C3375" s="16"/>
      <c r="D3375" s="1"/>
      <c r="E3375" s="1"/>
      <c r="F3375" s="1"/>
      <c r="G3375" s="1"/>
      <c r="H3375" s="11"/>
      <c r="I3375" s="11"/>
      <c r="J3375" s="11"/>
      <c r="K3375" s="2"/>
      <c r="L3375" s="2"/>
      <c r="M3375" s="1"/>
    </row>
    <row r="3376" spans="1:13" x14ac:dyDescent="0.2">
      <c r="A3376" s="1"/>
      <c r="B3376" s="1"/>
      <c r="C3376" s="16"/>
      <c r="D3376" s="1"/>
      <c r="E3376" s="1"/>
      <c r="F3376" s="1"/>
      <c r="G3376" s="1"/>
      <c r="H3376" s="11"/>
      <c r="I3376" s="11"/>
      <c r="J3376" s="11"/>
      <c r="K3376" s="2"/>
      <c r="L3376" s="2"/>
      <c r="M3376" s="1"/>
    </row>
    <row r="3377" spans="1:13" x14ac:dyDescent="0.2">
      <c r="A3377" s="1"/>
      <c r="B3377" s="1"/>
      <c r="C3377" s="16"/>
      <c r="D3377" s="1"/>
      <c r="E3377" s="1"/>
      <c r="F3377" s="1"/>
      <c r="G3377" s="1"/>
      <c r="H3377" s="11"/>
      <c r="I3377" s="11"/>
      <c r="J3377" s="11"/>
      <c r="K3377" s="2"/>
      <c r="L3377" s="2"/>
      <c r="M3377" s="1"/>
    </row>
    <row r="3378" spans="1:13" x14ac:dyDescent="0.2">
      <c r="A3378" s="1"/>
      <c r="B3378" s="1"/>
      <c r="C3378" s="16"/>
      <c r="D3378" s="1"/>
      <c r="E3378" s="1"/>
      <c r="F3378" s="1"/>
      <c r="G3378" s="1"/>
      <c r="H3378" s="11"/>
      <c r="I3378" s="11"/>
      <c r="J3378" s="11"/>
      <c r="K3378" s="2"/>
      <c r="L3378" s="2"/>
      <c r="M3378" s="1"/>
    </row>
    <row r="3379" spans="1:13" x14ac:dyDescent="0.2">
      <c r="A3379" s="1"/>
      <c r="B3379" s="1"/>
      <c r="C3379" s="16"/>
      <c r="D3379" s="1"/>
      <c r="E3379" s="1"/>
      <c r="F3379" s="1"/>
      <c r="G3379" s="1"/>
      <c r="H3379" s="11"/>
      <c r="I3379" s="11"/>
      <c r="J3379" s="11"/>
      <c r="K3379" s="2"/>
      <c r="L3379" s="2"/>
      <c r="M3379" s="1"/>
    </row>
    <row r="3380" spans="1:13" x14ac:dyDescent="0.2">
      <c r="A3380" s="1"/>
      <c r="B3380" s="1"/>
      <c r="C3380" s="16"/>
      <c r="D3380" s="1"/>
      <c r="E3380" s="1"/>
      <c r="F3380" s="1"/>
      <c r="G3380" s="1"/>
      <c r="H3380" s="11"/>
      <c r="I3380" s="11"/>
      <c r="J3380" s="11"/>
      <c r="K3380" s="2"/>
      <c r="L3380" s="2"/>
      <c r="M3380" s="1"/>
    </row>
    <row r="3381" spans="1:13" x14ac:dyDescent="0.2">
      <c r="A3381" s="1"/>
      <c r="B3381" s="1"/>
      <c r="C3381" s="16"/>
      <c r="D3381" s="1"/>
      <c r="E3381" s="1"/>
      <c r="F3381" s="1"/>
      <c r="G3381" s="1"/>
      <c r="H3381" s="11"/>
      <c r="I3381" s="11"/>
      <c r="J3381" s="11"/>
      <c r="K3381" s="2"/>
      <c r="L3381" s="2"/>
      <c r="M3381" s="1"/>
    </row>
    <row r="3382" spans="1:13" x14ac:dyDescent="0.2">
      <c r="A3382" s="1"/>
      <c r="B3382" s="1"/>
      <c r="C3382" s="16"/>
      <c r="D3382" s="1"/>
      <c r="E3382" s="1"/>
      <c r="F3382" s="1"/>
      <c r="G3382" s="1"/>
      <c r="H3382" s="11"/>
      <c r="I3382" s="11"/>
      <c r="J3382" s="11"/>
      <c r="K3382" s="2"/>
      <c r="L3382" s="2"/>
      <c r="M3382" s="1"/>
    </row>
    <row r="3383" spans="1:13" x14ac:dyDescent="0.2">
      <c r="A3383" s="1"/>
      <c r="B3383" s="1"/>
      <c r="C3383" s="16"/>
      <c r="D3383" s="1"/>
      <c r="E3383" s="1"/>
      <c r="F3383" s="1"/>
      <c r="G3383" s="1"/>
      <c r="H3383" s="11"/>
      <c r="I3383" s="11"/>
      <c r="J3383" s="11"/>
      <c r="K3383" s="2"/>
      <c r="L3383" s="2"/>
      <c r="M3383" s="1"/>
    </row>
    <row r="3384" spans="1:13" x14ac:dyDescent="0.2">
      <c r="A3384" s="1"/>
      <c r="B3384" s="1"/>
      <c r="C3384" s="16"/>
      <c r="D3384" s="1"/>
      <c r="E3384" s="1"/>
      <c r="F3384" s="1"/>
      <c r="G3384" s="1"/>
      <c r="H3384" s="11"/>
      <c r="I3384" s="11"/>
      <c r="J3384" s="11"/>
      <c r="K3384" s="2"/>
      <c r="L3384" s="2"/>
      <c r="M3384" s="1"/>
    </row>
    <row r="3385" spans="1:13" x14ac:dyDescent="0.2">
      <c r="A3385" s="1"/>
      <c r="B3385" s="1"/>
      <c r="C3385" s="16"/>
      <c r="D3385" s="1"/>
      <c r="E3385" s="1"/>
      <c r="F3385" s="1"/>
      <c r="G3385" s="1"/>
      <c r="H3385" s="11"/>
      <c r="I3385" s="11"/>
      <c r="J3385" s="11"/>
      <c r="K3385" s="2"/>
      <c r="L3385" s="2"/>
      <c r="M3385" s="1"/>
    </row>
    <row r="3386" spans="1:13" x14ac:dyDescent="0.2">
      <c r="A3386" s="1"/>
      <c r="B3386" s="1"/>
      <c r="C3386" s="16"/>
      <c r="D3386" s="1"/>
      <c r="E3386" s="1"/>
      <c r="F3386" s="1"/>
      <c r="G3386" s="1"/>
      <c r="H3386" s="11"/>
      <c r="I3386" s="11"/>
      <c r="J3386" s="11"/>
      <c r="K3386" s="2"/>
      <c r="L3386" s="2"/>
      <c r="M3386" s="1"/>
    </row>
    <row r="3387" spans="1:13" x14ac:dyDescent="0.2">
      <c r="A3387" s="1"/>
      <c r="B3387" s="1"/>
      <c r="C3387" s="16"/>
      <c r="D3387" s="1"/>
      <c r="E3387" s="1"/>
      <c r="F3387" s="1"/>
      <c r="G3387" s="1"/>
      <c r="H3387" s="11"/>
      <c r="I3387" s="11"/>
      <c r="J3387" s="11"/>
      <c r="K3387" s="2"/>
      <c r="L3387" s="2"/>
      <c r="M3387" s="1"/>
    </row>
    <row r="3388" spans="1:13" x14ac:dyDescent="0.2">
      <c r="A3388" s="1"/>
      <c r="B3388" s="1"/>
      <c r="C3388" s="16"/>
      <c r="D3388" s="1"/>
      <c r="E3388" s="1"/>
      <c r="F3388" s="1"/>
      <c r="G3388" s="1"/>
      <c r="H3388" s="11"/>
      <c r="I3388" s="11"/>
      <c r="J3388" s="11"/>
      <c r="K3388" s="2"/>
      <c r="L3388" s="2"/>
      <c r="M3388" s="1"/>
    </row>
    <row r="3389" spans="1:13" x14ac:dyDescent="0.2">
      <c r="A3389" s="1"/>
      <c r="B3389" s="1"/>
      <c r="C3389" s="16"/>
      <c r="D3389" s="1"/>
      <c r="E3389" s="1"/>
      <c r="F3389" s="1"/>
      <c r="G3389" s="1"/>
      <c r="H3389" s="11"/>
      <c r="I3389" s="11"/>
      <c r="J3389" s="11"/>
      <c r="K3389" s="2"/>
      <c r="L3389" s="2"/>
      <c r="M3389" s="1"/>
    </row>
    <row r="3390" spans="1:13" x14ac:dyDescent="0.2">
      <c r="A3390" s="1"/>
      <c r="B3390" s="1"/>
      <c r="C3390" s="16"/>
      <c r="D3390" s="1"/>
      <c r="E3390" s="1"/>
      <c r="F3390" s="1"/>
      <c r="G3390" s="1"/>
      <c r="H3390" s="11"/>
      <c r="I3390" s="11"/>
      <c r="J3390" s="11"/>
      <c r="K3390" s="2"/>
      <c r="L3390" s="2"/>
      <c r="M3390" s="1"/>
    </row>
    <row r="3391" spans="1:13" x14ac:dyDescent="0.2">
      <c r="A3391" s="1"/>
      <c r="B3391" s="1"/>
      <c r="C3391" s="16"/>
      <c r="D3391" s="1"/>
      <c r="E3391" s="1"/>
      <c r="F3391" s="1"/>
      <c r="G3391" s="1"/>
      <c r="H3391" s="11"/>
      <c r="I3391" s="11"/>
      <c r="J3391" s="11"/>
      <c r="K3391" s="2"/>
      <c r="L3391" s="2"/>
      <c r="M3391" s="1"/>
    </row>
    <row r="3392" spans="1:13" x14ac:dyDescent="0.2">
      <c r="A3392" s="1"/>
      <c r="B3392" s="1"/>
      <c r="C3392" s="16"/>
      <c r="D3392" s="1"/>
      <c r="E3392" s="1"/>
      <c r="F3392" s="1"/>
      <c r="G3392" s="1"/>
      <c r="H3392" s="11"/>
      <c r="I3392" s="11"/>
      <c r="J3392" s="11"/>
      <c r="K3392" s="2"/>
      <c r="L3392" s="2"/>
      <c r="M3392" s="1"/>
    </row>
    <row r="3393" spans="1:13" x14ac:dyDescent="0.2">
      <c r="A3393" s="1"/>
      <c r="B3393" s="1"/>
      <c r="C3393" s="16"/>
      <c r="D3393" s="1"/>
      <c r="E3393" s="1"/>
      <c r="F3393" s="1"/>
      <c r="G3393" s="1"/>
      <c r="H3393" s="11"/>
      <c r="I3393" s="11"/>
      <c r="J3393" s="11"/>
      <c r="K3393" s="2"/>
      <c r="L3393" s="2"/>
      <c r="M3393" s="1"/>
    </row>
    <row r="3394" spans="1:13" x14ac:dyDescent="0.2">
      <c r="A3394" s="1"/>
      <c r="B3394" s="1"/>
      <c r="C3394" s="16"/>
      <c r="D3394" s="1"/>
      <c r="E3394" s="1"/>
      <c r="F3394" s="1"/>
      <c r="G3394" s="1"/>
      <c r="H3394" s="11"/>
      <c r="I3394" s="11"/>
      <c r="J3394" s="11"/>
      <c r="K3394" s="2"/>
      <c r="L3394" s="2"/>
      <c r="M3394" s="1"/>
    </row>
    <row r="3395" spans="1:13" x14ac:dyDescent="0.2">
      <c r="A3395" s="1"/>
      <c r="B3395" s="1"/>
      <c r="C3395" s="16"/>
      <c r="D3395" s="1"/>
      <c r="E3395" s="1"/>
      <c r="F3395" s="1"/>
      <c r="G3395" s="1"/>
      <c r="H3395" s="11"/>
      <c r="I3395" s="11"/>
      <c r="J3395" s="11"/>
      <c r="K3395" s="2"/>
      <c r="L3395" s="2"/>
      <c r="M3395" s="1"/>
    </row>
    <row r="3396" spans="1:13" x14ac:dyDescent="0.2">
      <c r="A3396" s="1"/>
      <c r="B3396" s="1"/>
      <c r="C3396" s="16"/>
      <c r="D3396" s="1"/>
      <c r="E3396" s="1"/>
      <c r="F3396" s="1"/>
      <c r="G3396" s="1"/>
      <c r="H3396" s="11"/>
      <c r="I3396" s="11"/>
      <c r="J3396" s="11"/>
      <c r="K3396" s="2"/>
      <c r="L3396" s="2"/>
      <c r="M3396" s="1"/>
    </row>
    <row r="3397" spans="1:13" x14ac:dyDescent="0.2">
      <c r="A3397" s="1"/>
      <c r="B3397" s="1"/>
      <c r="C3397" s="16"/>
      <c r="D3397" s="1"/>
      <c r="E3397" s="1"/>
      <c r="F3397" s="1"/>
      <c r="G3397" s="1"/>
      <c r="H3397" s="11"/>
      <c r="I3397" s="11"/>
      <c r="J3397" s="11"/>
      <c r="K3397" s="2"/>
      <c r="L3397" s="2"/>
      <c r="M3397" s="1"/>
    </row>
    <row r="3398" spans="1:13" x14ac:dyDescent="0.2">
      <c r="A3398" s="1"/>
      <c r="B3398" s="1"/>
      <c r="C3398" s="16"/>
      <c r="D3398" s="1"/>
      <c r="E3398" s="1"/>
      <c r="F3398" s="1"/>
      <c r="G3398" s="1"/>
      <c r="H3398" s="11"/>
      <c r="I3398" s="11"/>
      <c r="J3398" s="11"/>
      <c r="K3398" s="2"/>
      <c r="L3398" s="2"/>
      <c r="M3398" s="1"/>
    </row>
    <row r="3399" spans="1:13" x14ac:dyDescent="0.2">
      <c r="A3399" s="1"/>
      <c r="B3399" s="1"/>
      <c r="C3399" s="16"/>
      <c r="D3399" s="1"/>
      <c r="E3399" s="1"/>
      <c r="F3399" s="1"/>
      <c r="G3399" s="1"/>
      <c r="H3399" s="11"/>
      <c r="I3399" s="11"/>
      <c r="J3399" s="11"/>
      <c r="K3399" s="2"/>
      <c r="L3399" s="2"/>
      <c r="M3399" s="1"/>
    </row>
    <row r="3400" spans="1:13" x14ac:dyDescent="0.2">
      <c r="A3400" s="1"/>
      <c r="B3400" s="1"/>
      <c r="C3400" s="16"/>
      <c r="D3400" s="1"/>
      <c r="E3400" s="1"/>
      <c r="F3400" s="1"/>
      <c r="G3400" s="1"/>
      <c r="H3400" s="11"/>
      <c r="I3400" s="11"/>
      <c r="J3400" s="11"/>
      <c r="K3400" s="2"/>
      <c r="L3400" s="2"/>
      <c r="M3400" s="1"/>
    </row>
    <row r="3401" spans="1:13" x14ac:dyDescent="0.2">
      <c r="A3401" s="1"/>
      <c r="B3401" s="1"/>
      <c r="C3401" s="16"/>
      <c r="D3401" s="1"/>
      <c r="E3401" s="1"/>
      <c r="F3401" s="1"/>
      <c r="G3401" s="1"/>
      <c r="H3401" s="11"/>
      <c r="I3401" s="11"/>
      <c r="J3401" s="11"/>
      <c r="K3401" s="2"/>
      <c r="L3401" s="2"/>
      <c r="M3401" s="1"/>
    </row>
    <row r="3402" spans="1:13" x14ac:dyDescent="0.2">
      <c r="A3402" s="1"/>
      <c r="B3402" s="1"/>
      <c r="C3402" s="16"/>
      <c r="D3402" s="1"/>
      <c r="E3402" s="1"/>
      <c r="F3402" s="1"/>
      <c r="G3402" s="1"/>
      <c r="H3402" s="11"/>
      <c r="I3402" s="11"/>
      <c r="J3402" s="11"/>
      <c r="K3402" s="2"/>
      <c r="L3402" s="2"/>
      <c r="M3402" s="1"/>
    </row>
    <row r="3403" spans="1:13" x14ac:dyDescent="0.2">
      <c r="A3403" s="1"/>
      <c r="B3403" s="1"/>
      <c r="C3403" s="16"/>
      <c r="D3403" s="1"/>
      <c r="E3403" s="1"/>
      <c r="F3403" s="1"/>
      <c r="G3403" s="1"/>
      <c r="H3403" s="11"/>
      <c r="I3403" s="11"/>
      <c r="J3403" s="11"/>
      <c r="K3403" s="2"/>
      <c r="L3403" s="2"/>
      <c r="M3403" s="1"/>
    </row>
    <row r="3404" spans="1:13" x14ac:dyDescent="0.2">
      <c r="A3404" s="1"/>
      <c r="B3404" s="1"/>
      <c r="C3404" s="16"/>
      <c r="D3404" s="1"/>
      <c r="E3404" s="1"/>
      <c r="F3404" s="1"/>
      <c r="G3404" s="1"/>
      <c r="H3404" s="11"/>
      <c r="I3404" s="11"/>
      <c r="J3404" s="11"/>
      <c r="K3404" s="2"/>
      <c r="L3404" s="2"/>
      <c r="M3404" s="1"/>
    </row>
    <row r="3405" spans="1:13" x14ac:dyDescent="0.2">
      <c r="A3405" s="1"/>
      <c r="B3405" s="1"/>
      <c r="C3405" s="16"/>
      <c r="D3405" s="1"/>
      <c r="E3405" s="1"/>
      <c r="F3405" s="1"/>
      <c r="G3405" s="1"/>
      <c r="H3405" s="11"/>
      <c r="I3405" s="11"/>
      <c r="J3405" s="11"/>
      <c r="K3405" s="2"/>
      <c r="L3405" s="2"/>
      <c r="M3405" s="1"/>
    </row>
    <row r="3406" spans="1:13" x14ac:dyDescent="0.2">
      <c r="A3406" s="1"/>
      <c r="B3406" s="1"/>
      <c r="C3406" s="16"/>
      <c r="D3406" s="1"/>
      <c r="E3406" s="1"/>
      <c r="F3406" s="1"/>
      <c r="G3406" s="1"/>
      <c r="H3406" s="11"/>
      <c r="I3406" s="11"/>
      <c r="J3406" s="11"/>
      <c r="K3406" s="2"/>
      <c r="L3406" s="2"/>
      <c r="M3406" s="1"/>
    </row>
    <row r="3407" spans="1:13" x14ac:dyDescent="0.2">
      <c r="A3407" s="1"/>
      <c r="B3407" s="1"/>
      <c r="C3407" s="16"/>
      <c r="D3407" s="1"/>
      <c r="E3407" s="1"/>
      <c r="F3407" s="1"/>
      <c r="G3407" s="1"/>
      <c r="H3407" s="11"/>
      <c r="I3407" s="11"/>
      <c r="J3407" s="11"/>
      <c r="K3407" s="2"/>
      <c r="L3407" s="2"/>
      <c r="M3407" s="1"/>
    </row>
    <row r="3408" spans="1:13" x14ac:dyDescent="0.2">
      <c r="A3408" s="1"/>
      <c r="B3408" s="1"/>
      <c r="C3408" s="16"/>
      <c r="D3408" s="1"/>
      <c r="E3408" s="1"/>
      <c r="F3408" s="1"/>
      <c r="G3408" s="1"/>
      <c r="H3408" s="11"/>
      <c r="I3408" s="11"/>
      <c r="J3408" s="11"/>
      <c r="K3408" s="2"/>
      <c r="L3408" s="2"/>
      <c r="M3408" s="1"/>
    </row>
    <row r="3409" spans="1:13" x14ac:dyDescent="0.2">
      <c r="A3409" s="1"/>
      <c r="B3409" s="1"/>
      <c r="C3409" s="16"/>
      <c r="D3409" s="1"/>
      <c r="E3409" s="1"/>
      <c r="F3409" s="1"/>
      <c r="G3409" s="1"/>
      <c r="H3409" s="11"/>
      <c r="I3409" s="11"/>
      <c r="J3409" s="11"/>
      <c r="K3409" s="2"/>
      <c r="L3409" s="2"/>
      <c r="M3409" s="1"/>
    </row>
    <row r="3410" spans="1:13" x14ac:dyDescent="0.2">
      <c r="A3410" s="1"/>
      <c r="B3410" s="1"/>
      <c r="C3410" s="16"/>
      <c r="D3410" s="1"/>
      <c r="E3410" s="1"/>
      <c r="F3410" s="1"/>
      <c r="G3410" s="1"/>
      <c r="H3410" s="11"/>
      <c r="I3410" s="11"/>
      <c r="J3410" s="11"/>
      <c r="K3410" s="2"/>
      <c r="L3410" s="2"/>
      <c r="M3410" s="1"/>
    </row>
    <row r="3411" spans="1:13" x14ac:dyDescent="0.2">
      <c r="A3411" s="1"/>
      <c r="B3411" s="1"/>
      <c r="C3411" s="16"/>
      <c r="D3411" s="1"/>
      <c r="E3411" s="1"/>
      <c r="F3411" s="1"/>
      <c r="G3411" s="1"/>
      <c r="H3411" s="11"/>
      <c r="I3411" s="11"/>
      <c r="J3411" s="11"/>
      <c r="K3411" s="2"/>
      <c r="L3411" s="2"/>
      <c r="M3411" s="1"/>
    </row>
    <row r="3412" spans="1:13" x14ac:dyDescent="0.2">
      <c r="A3412" s="1"/>
      <c r="B3412" s="1"/>
      <c r="C3412" s="16"/>
      <c r="D3412" s="1"/>
      <c r="E3412" s="1"/>
      <c r="F3412" s="1"/>
      <c r="G3412" s="1"/>
      <c r="H3412" s="11"/>
      <c r="I3412" s="11"/>
      <c r="J3412" s="11"/>
      <c r="K3412" s="2"/>
      <c r="L3412" s="2"/>
      <c r="M3412" s="1"/>
    </row>
    <row r="3413" spans="1:13" x14ac:dyDescent="0.2">
      <c r="A3413" s="1"/>
      <c r="B3413" s="1"/>
      <c r="C3413" s="16"/>
      <c r="D3413" s="1"/>
      <c r="E3413" s="1"/>
      <c r="F3413" s="1"/>
      <c r="G3413" s="1"/>
      <c r="H3413" s="11"/>
      <c r="I3413" s="11"/>
      <c r="J3413" s="11"/>
      <c r="K3413" s="2"/>
      <c r="L3413" s="2"/>
      <c r="M3413" s="1"/>
    </row>
    <row r="3414" spans="1:13" x14ac:dyDescent="0.2">
      <c r="A3414" s="1"/>
      <c r="B3414" s="1"/>
      <c r="C3414" s="16"/>
      <c r="D3414" s="1"/>
      <c r="E3414" s="1"/>
      <c r="F3414" s="1"/>
      <c r="G3414" s="1"/>
      <c r="H3414" s="11"/>
      <c r="I3414" s="11"/>
      <c r="J3414" s="11"/>
      <c r="K3414" s="2"/>
      <c r="L3414" s="2"/>
      <c r="M3414" s="1"/>
    </row>
    <row r="3415" spans="1:13" x14ac:dyDescent="0.2">
      <c r="A3415" s="1"/>
      <c r="B3415" s="1"/>
      <c r="C3415" s="16"/>
      <c r="D3415" s="1"/>
      <c r="E3415" s="1"/>
      <c r="F3415" s="1"/>
      <c r="G3415" s="1"/>
      <c r="H3415" s="11"/>
      <c r="I3415" s="11"/>
      <c r="J3415" s="11"/>
      <c r="K3415" s="2"/>
      <c r="L3415" s="2"/>
      <c r="M3415" s="1"/>
    </row>
    <row r="3416" spans="1:13" x14ac:dyDescent="0.2">
      <c r="A3416" s="1"/>
      <c r="B3416" s="1"/>
      <c r="C3416" s="16"/>
      <c r="D3416" s="1"/>
      <c r="E3416" s="1"/>
      <c r="F3416" s="1"/>
      <c r="G3416" s="1"/>
      <c r="H3416" s="11"/>
      <c r="I3416" s="11"/>
      <c r="J3416" s="11"/>
      <c r="K3416" s="2"/>
      <c r="L3416" s="2"/>
      <c r="M3416" s="1"/>
    </row>
    <row r="3417" spans="1:13" x14ac:dyDescent="0.2">
      <c r="A3417" s="1"/>
      <c r="B3417" s="1"/>
      <c r="C3417" s="16"/>
      <c r="D3417" s="1"/>
      <c r="E3417" s="1"/>
      <c r="F3417" s="1"/>
      <c r="G3417" s="1"/>
      <c r="H3417" s="11"/>
      <c r="I3417" s="11"/>
      <c r="J3417" s="11"/>
      <c r="K3417" s="2"/>
      <c r="L3417" s="2"/>
      <c r="M3417" s="1"/>
    </row>
    <row r="3418" spans="1:13" x14ac:dyDescent="0.2">
      <c r="A3418" s="1"/>
      <c r="B3418" s="1"/>
      <c r="C3418" s="16"/>
      <c r="D3418" s="1"/>
      <c r="E3418" s="1"/>
      <c r="F3418" s="1"/>
      <c r="G3418" s="1"/>
      <c r="H3418" s="11"/>
      <c r="I3418" s="11"/>
      <c r="J3418" s="11"/>
      <c r="K3418" s="2"/>
      <c r="L3418" s="2"/>
      <c r="M3418" s="1"/>
    </row>
    <row r="3419" spans="1:13" x14ac:dyDescent="0.2">
      <c r="A3419" s="1"/>
      <c r="B3419" s="1"/>
      <c r="C3419" s="16"/>
      <c r="D3419" s="1"/>
      <c r="E3419" s="1"/>
      <c r="F3419" s="1"/>
      <c r="G3419" s="1"/>
      <c r="H3419" s="11"/>
      <c r="I3419" s="11"/>
      <c r="J3419" s="11"/>
      <c r="K3419" s="2"/>
      <c r="L3419" s="2"/>
      <c r="M3419" s="1"/>
    </row>
    <row r="3420" spans="1:13" x14ac:dyDescent="0.2">
      <c r="A3420" s="1"/>
      <c r="B3420" s="1"/>
      <c r="C3420" s="16"/>
      <c r="D3420" s="1"/>
      <c r="E3420" s="1"/>
      <c r="F3420" s="1"/>
      <c r="G3420" s="1"/>
      <c r="H3420" s="11"/>
      <c r="I3420" s="11"/>
      <c r="J3420" s="11"/>
      <c r="K3420" s="2"/>
      <c r="L3420" s="2"/>
      <c r="M3420" s="1"/>
    </row>
    <row r="3421" spans="1:13" x14ac:dyDescent="0.2">
      <c r="A3421" s="1"/>
      <c r="B3421" s="1"/>
      <c r="C3421" s="16"/>
      <c r="D3421" s="1"/>
      <c r="E3421" s="1"/>
      <c r="F3421" s="1"/>
      <c r="G3421" s="1"/>
      <c r="H3421" s="11"/>
      <c r="I3421" s="11"/>
      <c r="J3421" s="11"/>
      <c r="K3421" s="2"/>
      <c r="L3421" s="2"/>
      <c r="M3421" s="1"/>
    </row>
    <row r="3422" spans="1:13" x14ac:dyDescent="0.2">
      <c r="A3422" s="1"/>
      <c r="B3422" s="1"/>
      <c r="C3422" s="16"/>
      <c r="D3422" s="1"/>
      <c r="E3422" s="1"/>
      <c r="F3422" s="1"/>
      <c r="G3422" s="1"/>
      <c r="H3422" s="11"/>
      <c r="I3422" s="11"/>
      <c r="J3422" s="11"/>
      <c r="K3422" s="2"/>
      <c r="L3422" s="2"/>
      <c r="M3422" s="1"/>
    </row>
    <row r="3423" spans="1:13" x14ac:dyDescent="0.2">
      <c r="A3423" s="1"/>
      <c r="B3423" s="1"/>
      <c r="C3423" s="16"/>
      <c r="D3423" s="1"/>
      <c r="E3423" s="1"/>
      <c r="F3423" s="1"/>
      <c r="G3423" s="1"/>
      <c r="H3423" s="11"/>
      <c r="I3423" s="11"/>
      <c r="J3423" s="11"/>
      <c r="K3423" s="2"/>
      <c r="L3423" s="2"/>
      <c r="M3423" s="1"/>
    </row>
    <row r="3424" spans="1:13" x14ac:dyDescent="0.2">
      <c r="A3424" s="1"/>
      <c r="B3424" s="1"/>
      <c r="C3424" s="16"/>
      <c r="D3424" s="1"/>
      <c r="E3424" s="1"/>
      <c r="F3424" s="1"/>
      <c r="G3424" s="1"/>
      <c r="H3424" s="11"/>
      <c r="I3424" s="11"/>
      <c r="J3424" s="11"/>
      <c r="K3424" s="2"/>
      <c r="L3424" s="2"/>
      <c r="M3424" s="1"/>
    </row>
    <row r="3425" spans="1:13" x14ac:dyDescent="0.2">
      <c r="A3425" s="1"/>
      <c r="B3425" s="1"/>
      <c r="C3425" s="16"/>
      <c r="D3425" s="1"/>
      <c r="E3425" s="1"/>
      <c r="F3425" s="1"/>
      <c r="G3425" s="1"/>
      <c r="H3425" s="11"/>
      <c r="I3425" s="11"/>
      <c r="J3425" s="11"/>
      <c r="K3425" s="2"/>
      <c r="L3425" s="2"/>
      <c r="M3425" s="1"/>
    </row>
    <row r="3426" spans="1:13" x14ac:dyDescent="0.2">
      <c r="A3426" s="1"/>
      <c r="B3426" s="1"/>
      <c r="C3426" s="16"/>
      <c r="D3426" s="1"/>
      <c r="E3426" s="1"/>
      <c r="F3426" s="1"/>
      <c r="G3426" s="1"/>
      <c r="H3426" s="11"/>
      <c r="I3426" s="11"/>
      <c r="J3426" s="11"/>
      <c r="K3426" s="2"/>
      <c r="L3426" s="2"/>
      <c r="M3426" s="1"/>
    </row>
    <row r="3427" spans="1:13" x14ac:dyDescent="0.2">
      <c r="A3427" s="1"/>
      <c r="B3427" s="1"/>
      <c r="C3427" s="16"/>
      <c r="D3427" s="1"/>
      <c r="E3427" s="1"/>
      <c r="F3427" s="1"/>
      <c r="G3427" s="1"/>
      <c r="H3427" s="11"/>
      <c r="I3427" s="11"/>
      <c r="J3427" s="11"/>
      <c r="K3427" s="2"/>
      <c r="L3427" s="2"/>
      <c r="M3427" s="1"/>
    </row>
    <row r="3428" spans="1:13" x14ac:dyDescent="0.2">
      <c r="A3428" s="1"/>
      <c r="B3428" s="1"/>
      <c r="C3428" s="16"/>
      <c r="D3428" s="1"/>
      <c r="E3428" s="1"/>
      <c r="F3428" s="1"/>
      <c r="G3428" s="1"/>
      <c r="H3428" s="11"/>
      <c r="I3428" s="11"/>
      <c r="J3428" s="11"/>
      <c r="K3428" s="2"/>
      <c r="L3428" s="2"/>
      <c r="M3428" s="1"/>
    </row>
    <row r="3429" spans="1:13" x14ac:dyDescent="0.2">
      <c r="A3429" s="1"/>
      <c r="B3429" s="1"/>
      <c r="C3429" s="16"/>
      <c r="D3429" s="1"/>
      <c r="E3429" s="1"/>
      <c r="F3429" s="1"/>
      <c r="G3429" s="1"/>
      <c r="H3429" s="11"/>
      <c r="I3429" s="11"/>
      <c r="J3429" s="11"/>
      <c r="K3429" s="2"/>
      <c r="L3429" s="2"/>
      <c r="M3429" s="1"/>
    </row>
    <row r="3430" spans="1:13" x14ac:dyDescent="0.2">
      <c r="A3430" s="1"/>
      <c r="B3430" s="1"/>
      <c r="C3430" s="16"/>
      <c r="D3430" s="1"/>
      <c r="E3430" s="1"/>
      <c r="F3430" s="1"/>
      <c r="G3430" s="1"/>
      <c r="H3430" s="11"/>
      <c r="I3430" s="11"/>
      <c r="J3430" s="11"/>
      <c r="K3430" s="2"/>
      <c r="L3430" s="2"/>
      <c r="M3430" s="1"/>
    </row>
    <row r="3431" spans="1:13" x14ac:dyDescent="0.2">
      <c r="A3431" s="1"/>
      <c r="B3431" s="1"/>
      <c r="C3431" s="16"/>
      <c r="D3431" s="1"/>
      <c r="E3431" s="1"/>
      <c r="F3431" s="1"/>
      <c r="G3431" s="1"/>
      <c r="H3431" s="11"/>
      <c r="I3431" s="11"/>
      <c r="J3431" s="11"/>
      <c r="K3431" s="2"/>
      <c r="L3431" s="2"/>
      <c r="M3431" s="1"/>
    </row>
    <row r="3432" spans="1:13" x14ac:dyDescent="0.2">
      <c r="A3432" s="1"/>
      <c r="B3432" s="1"/>
      <c r="C3432" s="16"/>
      <c r="D3432" s="1"/>
      <c r="E3432" s="1"/>
      <c r="F3432" s="1"/>
      <c r="G3432" s="1"/>
      <c r="H3432" s="11"/>
      <c r="I3432" s="11"/>
      <c r="J3432" s="11"/>
      <c r="K3432" s="2"/>
      <c r="L3432" s="2"/>
      <c r="M3432" s="1"/>
    </row>
    <row r="3433" spans="1:13" x14ac:dyDescent="0.2">
      <c r="A3433" s="1"/>
      <c r="B3433" s="1"/>
      <c r="C3433" s="16"/>
      <c r="D3433" s="1"/>
      <c r="E3433" s="1"/>
      <c r="F3433" s="1"/>
      <c r="G3433" s="1"/>
      <c r="H3433" s="11"/>
      <c r="I3433" s="11"/>
      <c r="J3433" s="11"/>
      <c r="K3433" s="2"/>
      <c r="L3433" s="2"/>
      <c r="M3433" s="1"/>
    </row>
    <row r="3434" spans="1:13" x14ac:dyDescent="0.2">
      <c r="A3434" s="1"/>
      <c r="B3434" s="1"/>
      <c r="C3434" s="16"/>
      <c r="D3434" s="1"/>
      <c r="E3434" s="1"/>
      <c r="F3434" s="1"/>
      <c r="G3434" s="1"/>
      <c r="H3434" s="11"/>
      <c r="I3434" s="11"/>
      <c r="J3434" s="11"/>
      <c r="K3434" s="2"/>
      <c r="L3434" s="2"/>
      <c r="M3434" s="1"/>
    </row>
    <row r="3435" spans="1:13" x14ac:dyDescent="0.2">
      <c r="A3435" s="1"/>
      <c r="B3435" s="1"/>
      <c r="C3435" s="16"/>
      <c r="D3435" s="1"/>
      <c r="E3435" s="1"/>
      <c r="F3435" s="1"/>
      <c r="G3435" s="1"/>
      <c r="H3435" s="11"/>
      <c r="I3435" s="11"/>
      <c r="J3435" s="11"/>
      <c r="K3435" s="2"/>
      <c r="L3435" s="2"/>
      <c r="M3435" s="1"/>
    </row>
    <row r="3436" spans="1:13" x14ac:dyDescent="0.2">
      <c r="A3436" s="1"/>
      <c r="B3436" s="1"/>
      <c r="C3436" s="16"/>
      <c r="D3436" s="1"/>
      <c r="E3436" s="1"/>
      <c r="F3436" s="1"/>
      <c r="G3436" s="1"/>
      <c r="H3436" s="11"/>
      <c r="I3436" s="11"/>
      <c r="J3436" s="11"/>
      <c r="K3436" s="2"/>
      <c r="L3436" s="2"/>
      <c r="M3436" s="1"/>
    </row>
    <row r="3437" spans="1:13" x14ac:dyDescent="0.2">
      <c r="A3437" s="1"/>
      <c r="B3437" s="1"/>
      <c r="C3437" s="16"/>
      <c r="D3437" s="1"/>
      <c r="E3437" s="1"/>
      <c r="F3437" s="1"/>
      <c r="G3437" s="1"/>
      <c r="H3437" s="11"/>
      <c r="I3437" s="11"/>
      <c r="J3437" s="11"/>
      <c r="K3437" s="2"/>
      <c r="L3437" s="2"/>
      <c r="M3437" s="1"/>
    </row>
    <row r="3438" spans="1:13" x14ac:dyDescent="0.2">
      <c r="A3438" s="1"/>
      <c r="B3438" s="1"/>
      <c r="C3438" s="16"/>
      <c r="D3438" s="1"/>
      <c r="E3438" s="1"/>
      <c r="F3438" s="1"/>
      <c r="G3438" s="1"/>
      <c r="H3438" s="11"/>
      <c r="I3438" s="11"/>
      <c r="J3438" s="11"/>
      <c r="K3438" s="2"/>
      <c r="L3438" s="2"/>
      <c r="M3438" s="1"/>
    </row>
    <row r="3439" spans="1:13" x14ac:dyDescent="0.2">
      <c r="A3439" s="1"/>
      <c r="B3439" s="1"/>
      <c r="C3439" s="16"/>
      <c r="D3439" s="1"/>
      <c r="E3439" s="1"/>
      <c r="F3439" s="1"/>
      <c r="G3439" s="1"/>
      <c r="H3439" s="11"/>
      <c r="I3439" s="11"/>
      <c r="J3439" s="11"/>
      <c r="K3439" s="2"/>
      <c r="L3439" s="2"/>
      <c r="M3439" s="1"/>
    </row>
    <row r="3440" spans="1:13" x14ac:dyDescent="0.2">
      <c r="A3440" s="1"/>
      <c r="B3440" s="1"/>
      <c r="C3440" s="16"/>
      <c r="D3440" s="1"/>
      <c r="E3440" s="1"/>
      <c r="F3440" s="1"/>
      <c r="G3440" s="1"/>
      <c r="H3440" s="11"/>
      <c r="I3440" s="11"/>
      <c r="J3440" s="11"/>
      <c r="K3440" s="2"/>
      <c r="L3440" s="2"/>
      <c r="M3440" s="1"/>
    </row>
    <row r="3441" spans="1:13" x14ac:dyDescent="0.2">
      <c r="A3441" s="1"/>
      <c r="B3441" s="1"/>
      <c r="C3441" s="16"/>
      <c r="D3441" s="1"/>
      <c r="E3441" s="1"/>
      <c r="F3441" s="1"/>
      <c r="G3441" s="1"/>
      <c r="H3441" s="11"/>
      <c r="I3441" s="11"/>
      <c r="J3441" s="11"/>
      <c r="K3441" s="2"/>
      <c r="L3441" s="2"/>
      <c r="M3441" s="1"/>
    </row>
    <row r="3442" spans="1:13" x14ac:dyDescent="0.2">
      <c r="A3442" s="1"/>
      <c r="B3442" s="1"/>
      <c r="C3442" s="16"/>
      <c r="D3442" s="1"/>
      <c r="E3442" s="1"/>
      <c r="F3442" s="1"/>
      <c r="G3442" s="1"/>
      <c r="H3442" s="11"/>
      <c r="I3442" s="11"/>
      <c r="J3442" s="11"/>
      <c r="K3442" s="2"/>
      <c r="L3442" s="2"/>
      <c r="M3442" s="1"/>
    </row>
    <row r="3443" spans="1:13" x14ac:dyDescent="0.2">
      <c r="A3443" s="1"/>
      <c r="B3443" s="1"/>
      <c r="C3443" s="16"/>
      <c r="D3443" s="1"/>
      <c r="E3443" s="1"/>
      <c r="F3443" s="1"/>
      <c r="G3443" s="1"/>
      <c r="H3443" s="11"/>
      <c r="I3443" s="11"/>
      <c r="J3443" s="11"/>
      <c r="K3443" s="2"/>
      <c r="L3443" s="2"/>
      <c r="M3443" s="1"/>
    </row>
    <row r="3444" spans="1:13" x14ac:dyDescent="0.2">
      <c r="A3444" s="1"/>
      <c r="B3444" s="1"/>
      <c r="C3444" s="16"/>
      <c r="D3444" s="1"/>
      <c r="E3444" s="1"/>
      <c r="F3444" s="1"/>
      <c r="G3444" s="1"/>
      <c r="H3444" s="11"/>
      <c r="I3444" s="11"/>
      <c r="J3444" s="11"/>
      <c r="K3444" s="2"/>
      <c r="L3444" s="2"/>
      <c r="M3444" s="1"/>
    </row>
    <row r="3445" spans="1:13" x14ac:dyDescent="0.2">
      <c r="A3445" s="1"/>
      <c r="B3445" s="1"/>
      <c r="C3445" s="16"/>
      <c r="D3445" s="1"/>
      <c r="E3445" s="1"/>
      <c r="F3445" s="1"/>
      <c r="G3445" s="1"/>
      <c r="H3445" s="11"/>
      <c r="I3445" s="11"/>
      <c r="J3445" s="11"/>
      <c r="K3445" s="2"/>
      <c r="L3445" s="2"/>
      <c r="M3445" s="1"/>
    </row>
    <row r="3446" spans="1:13" x14ac:dyDescent="0.2">
      <c r="A3446" s="1"/>
      <c r="B3446" s="1"/>
      <c r="C3446" s="16"/>
      <c r="D3446" s="1"/>
      <c r="E3446" s="1"/>
      <c r="F3446" s="1"/>
      <c r="G3446" s="1"/>
      <c r="H3446" s="11"/>
      <c r="I3446" s="11"/>
      <c r="J3446" s="11"/>
      <c r="K3446" s="2"/>
      <c r="L3446" s="2"/>
      <c r="M3446" s="1"/>
    </row>
    <row r="3447" spans="1:13" x14ac:dyDescent="0.2">
      <c r="A3447" s="1"/>
      <c r="B3447" s="1"/>
      <c r="C3447" s="16"/>
      <c r="D3447" s="1"/>
      <c r="E3447" s="1"/>
      <c r="F3447" s="1"/>
      <c r="G3447" s="1"/>
      <c r="H3447" s="11"/>
      <c r="I3447" s="11"/>
      <c r="J3447" s="11"/>
      <c r="K3447" s="2"/>
      <c r="L3447" s="2"/>
      <c r="M3447" s="1"/>
    </row>
    <row r="3448" spans="1:13" x14ac:dyDescent="0.2">
      <c r="A3448" s="1"/>
      <c r="B3448" s="1"/>
      <c r="C3448" s="16"/>
      <c r="D3448" s="1"/>
      <c r="E3448" s="1"/>
      <c r="F3448" s="1"/>
      <c r="G3448" s="1"/>
      <c r="H3448" s="11"/>
      <c r="I3448" s="11"/>
      <c r="J3448" s="11"/>
      <c r="K3448" s="2"/>
      <c r="L3448" s="2"/>
      <c r="M3448" s="1"/>
    </row>
    <row r="3449" spans="1:13" x14ac:dyDescent="0.2">
      <c r="A3449" s="1"/>
      <c r="B3449" s="1"/>
      <c r="C3449" s="16"/>
      <c r="D3449" s="1"/>
      <c r="E3449" s="1"/>
      <c r="F3449" s="1"/>
      <c r="G3449" s="1"/>
      <c r="H3449" s="11"/>
      <c r="I3449" s="11"/>
      <c r="J3449" s="11"/>
      <c r="K3449" s="2"/>
      <c r="L3449" s="2"/>
      <c r="M3449" s="1"/>
    </row>
    <row r="3450" spans="1:13" x14ac:dyDescent="0.2">
      <c r="A3450" s="1"/>
      <c r="B3450" s="1"/>
      <c r="C3450" s="16"/>
      <c r="D3450" s="1"/>
      <c r="E3450" s="1"/>
      <c r="F3450" s="1"/>
      <c r="G3450" s="1"/>
      <c r="H3450" s="11"/>
      <c r="I3450" s="11"/>
      <c r="J3450" s="11"/>
      <c r="K3450" s="2"/>
      <c r="L3450" s="2"/>
      <c r="M3450" s="1"/>
    </row>
    <row r="3451" spans="1:13" x14ac:dyDescent="0.2">
      <c r="A3451" s="1"/>
      <c r="B3451" s="1"/>
      <c r="C3451" s="16"/>
      <c r="D3451" s="1"/>
      <c r="E3451" s="1"/>
      <c r="F3451" s="1"/>
      <c r="G3451" s="1"/>
      <c r="H3451" s="11"/>
      <c r="I3451" s="11"/>
      <c r="J3451" s="11"/>
      <c r="K3451" s="2"/>
      <c r="L3451" s="2"/>
      <c r="M3451" s="1"/>
    </row>
    <row r="3452" spans="1:13" x14ac:dyDescent="0.2">
      <c r="A3452" s="1"/>
      <c r="B3452" s="1"/>
      <c r="C3452" s="16"/>
      <c r="D3452" s="1"/>
      <c r="E3452" s="1"/>
      <c r="F3452" s="1"/>
      <c r="G3452" s="1"/>
      <c r="H3452" s="11"/>
      <c r="I3452" s="11"/>
      <c r="J3452" s="11"/>
      <c r="K3452" s="2"/>
      <c r="L3452" s="2"/>
      <c r="M3452" s="1"/>
    </row>
    <row r="3453" spans="1:13" x14ac:dyDescent="0.2">
      <c r="A3453" s="1"/>
      <c r="B3453" s="1"/>
      <c r="C3453" s="16"/>
      <c r="D3453" s="1"/>
      <c r="E3453" s="1"/>
      <c r="F3453" s="1"/>
      <c r="G3453" s="1"/>
      <c r="H3453" s="11"/>
      <c r="I3453" s="11"/>
      <c r="J3453" s="11"/>
      <c r="K3453" s="2"/>
      <c r="L3453" s="2"/>
      <c r="M3453" s="1"/>
    </row>
    <row r="3454" spans="1:13" x14ac:dyDescent="0.2">
      <c r="A3454" s="1"/>
      <c r="B3454" s="1"/>
      <c r="C3454" s="16"/>
      <c r="D3454" s="1"/>
      <c r="E3454" s="1"/>
      <c r="F3454" s="1"/>
      <c r="G3454" s="1"/>
      <c r="H3454" s="11"/>
      <c r="I3454" s="11"/>
      <c r="J3454" s="11"/>
      <c r="K3454" s="2"/>
      <c r="L3454" s="2"/>
      <c r="M3454" s="1"/>
    </row>
    <row r="3455" spans="1:13" x14ac:dyDescent="0.2">
      <c r="A3455" s="1"/>
      <c r="B3455" s="1"/>
      <c r="C3455" s="16"/>
      <c r="D3455" s="1"/>
      <c r="E3455" s="1"/>
      <c r="F3455" s="1"/>
      <c r="G3455" s="1"/>
      <c r="H3455" s="11"/>
      <c r="I3455" s="11"/>
      <c r="J3455" s="11"/>
      <c r="K3455" s="2"/>
      <c r="L3455" s="2"/>
      <c r="M3455" s="1"/>
    </row>
    <row r="3456" spans="1:13" x14ac:dyDescent="0.2">
      <c r="A3456" s="1"/>
      <c r="B3456" s="1"/>
      <c r="C3456" s="16"/>
      <c r="D3456" s="1"/>
      <c r="E3456" s="1"/>
      <c r="F3456" s="1"/>
      <c r="G3456" s="1"/>
      <c r="H3456" s="11"/>
      <c r="I3456" s="11"/>
      <c r="J3456" s="11"/>
      <c r="K3456" s="2"/>
      <c r="L3456" s="2"/>
      <c r="M3456" s="1"/>
    </row>
    <row r="3457" spans="1:13" x14ac:dyDescent="0.2">
      <c r="A3457" s="1"/>
      <c r="B3457" s="1"/>
      <c r="C3457" s="16"/>
      <c r="D3457" s="1"/>
      <c r="E3457" s="1"/>
      <c r="F3457" s="1"/>
      <c r="G3457" s="1"/>
      <c r="H3457" s="11"/>
      <c r="I3457" s="11"/>
      <c r="J3457" s="11"/>
      <c r="K3457" s="2"/>
      <c r="L3457" s="2"/>
      <c r="M3457" s="1"/>
    </row>
    <row r="3458" spans="1:13" x14ac:dyDescent="0.2">
      <c r="A3458" s="1"/>
      <c r="B3458" s="1"/>
      <c r="C3458" s="16"/>
      <c r="D3458" s="1"/>
      <c r="E3458" s="1"/>
      <c r="F3458" s="1"/>
      <c r="G3458" s="1"/>
      <c r="H3458" s="11"/>
      <c r="I3458" s="11"/>
      <c r="J3458" s="11"/>
      <c r="K3458" s="2"/>
      <c r="L3458" s="2"/>
      <c r="M3458" s="1"/>
    </row>
    <row r="3459" spans="1:13" x14ac:dyDescent="0.2">
      <c r="A3459" s="1"/>
      <c r="B3459" s="1"/>
      <c r="C3459" s="16"/>
      <c r="D3459" s="1"/>
      <c r="E3459" s="1"/>
      <c r="F3459" s="1"/>
      <c r="G3459" s="1"/>
      <c r="H3459" s="11"/>
      <c r="I3459" s="11"/>
      <c r="J3459" s="11"/>
      <c r="K3459" s="2"/>
      <c r="L3459" s="2"/>
      <c r="M3459" s="1"/>
    </row>
    <row r="3460" spans="1:13" x14ac:dyDescent="0.2">
      <c r="A3460" s="1"/>
      <c r="B3460" s="1"/>
      <c r="C3460" s="16"/>
      <c r="D3460" s="1"/>
      <c r="E3460" s="1"/>
      <c r="F3460" s="1"/>
      <c r="G3460" s="1"/>
      <c r="H3460" s="11"/>
      <c r="I3460" s="11"/>
      <c r="J3460" s="11"/>
      <c r="K3460" s="2"/>
      <c r="L3460" s="2"/>
      <c r="M3460" s="1"/>
    </row>
    <row r="3461" spans="1:13" x14ac:dyDescent="0.2">
      <c r="A3461" s="1"/>
      <c r="B3461" s="1"/>
      <c r="C3461" s="16"/>
      <c r="D3461" s="1"/>
      <c r="E3461" s="1"/>
      <c r="F3461" s="1"/>
      <c r="G3461" s="1"/>
      <c r="H3461" s="11"/>
      <c r="I3461" s="11"/>
      <c r="J3461" s="11"/>
      <c r="K3461" s="2"/>
      <c r="L3461" s="2"/>
      <c r="M3461" s="1"/>
    </row>
    <row r="3462" spans="1:13" x14ac:dyDescent="0.2">
      <c r="A3462" s="1"/>
      <c r="B3462" s="1"/>
      <c r="C3462" s="16"/>
      <c r="D3462" s="1"/>
      <c r="E3462" s="1"/>
      <c r="F3462" s="1"/>
      <c r="G3462" s="1"/>
      <c r="H3462" s="11"/>
      <c r="I3462" s="11"/>
      <c r="J3462" s="11"/>
      <c r="K3462" s="2"/>
      <c r="L3462" s="2"/>
      <c r="M3462" s="1"/>
    </row>
    <row r="3463" spans="1:13" x14ac:dyDescent="0.2">
      <c r="A3463" s="1"/>
      <c r="B3463" s="1"/>
      <c r="C3463" s="16"/>
      <c r="D3463" s="1"/>
      <c r="E3463" s="1"/>
      <c r="F3463" s="1"/>
      <c r="G3463" s="1"/>
      <c r="H3463" s="11"/>
      <c r="I3463" s="11"/>
      <c r="J3463" s="11"/>
      <c r="K3463" s="2"/>
      <c r="L3463" s="2"/>
      <c r="M3463" s="1"/>
    </row>
    <row r="3464" spans="1:13" x14ac:dyDescent="0.2">
      <c r="A3464" s="1"/>
      <c r="B3464" s="1"/>
      <c r="C3464" s="16"/>
      <c r="D3464" s="1"/>
      <c r="E3464" s="1"/>
      <c r="F3464" s="1"/>
      <c r="G3464" s="1"/>
      <c r="H3464" s="11"/>
      <c r="I3464" s="11"/>
      <c r="J3464" s="11"/>
      <c r="K3464" s="2"/>
      <c r="L3464" s="2"/>
      <c r="M3464" s="1"/>
    </row>
    <row r="3465" spans="1:13" x14ac:dyDescent="0.2">
      <c r="A3465" s="1"/>
      <c r="B3465" s="1"/>
      <c r="C3465" s="16"/>
      <c r="D3465" s="1"/>
      <c r="E3465" s="1"/>
      <c r="F3465" s="1"/>
      <c r="G3465" s="1"/>
      <c r="H3465" s="11"/>
      <c r="I3465" s="11"/>
      <c r="J3465" s="11"/>
      <c r="K3465" s="2"/>
      <c r="L3465" s="2"/>
      <c r="M3465" s="1"/>
    </row>
    <row r="3466" spans="1:13" x14ac:dyDescent="0.2">
      <c r="A3466" s="1"/>
      <c r="B3466" s="1"/>
      <c r="C3466" s="16"/>
      <c r="D3466" s="1"/>
      <c r="E3466" s="1"/>
      <c r="F3466" s="1"/>
      <c r="G3466" s="1"/>
      <c r="H3466" s="11"/>
      <c r="I3466" s="11"/>
      <c r="J3466" s="11"/>
      <c r="K3466" s="2"/>
      <c r="L3466" s="2"/>
      <c r="M3466" s="1"/>
    </row>
    <row r="3467" spans="1:13" x14ac:dyDescent="0.2">
      <c r="A3467" s="1"/>
      <c r="B3467" s="1"/>
      <c r="C3467" s="16"/>
      <c r="D3467" s="1"/>
      <c r="E3467" s="1"/>
      <c r="F3467" s="1"/>
      <c r="G3467" s="1"/>
      <c r="H3467" s="11"/>
      <c r="I3467" s="11"/>
      <c r="J3467" s="11"/>
      <c r="K3467" s="2"/>
      <c r="L3467" s="2"/>
      <c r="M3467" s="1"/>
    </row>
    <row r="3468" spans="1:13" x14ac:dyDescent="0.2">
      <c r="A3468" s="1"/>
      <c r="B3468" s="1"/>
      <c r="C3468" s="16"/>
      <c r="D3468" s="1"/>
      <c r="E3468" s="1"/>
      <c r="F3468" s="1"/>
      <c r="G3468" s="1"/>
      <c r="H3468" s="11"/>
      <c r="I3468" s="11"/>
      <c r="J3468" s="11"/>
      <c r="K3468" s="2"/>
      <c r="L3468" s="2"/>
      <c r="M3468" s="1"/>
    </row>
    <row r="3469" spans="1:13" x14ac:dyDescent="0.2">
      <c r="A3469" s="1"/>
      <c r="B3469" s="1"/>
      <c r="C3469" s="16"/>
      <c r="D3469" s="1"/>
      <c r="E3469" s="1"/>
      <c r="F3469" s="1"/>
      <c r="G3469" s="1"/>
      <c r="H3469" s="11"/>
      <c r="I3469" s="11"/>
      <c r="J3469" s="11"/>
      <c r="K3469" s="2"/>
      <c r="L3469" s="2"/>
      <c r="M3469" s="1"/>
    </row>
    <row r="3470" spans="1:13" x14ac:dyDescent="0.2">
      <c r="A3470" s="1"/>
      <c r="B3470" s="1"/>
      <c r="C3470" s="16"/>
      <c r="D3470" s="1"/>
      <c r="E3470" s="1"/>
      <c r="F3470" s="1"/>
      <c r="G3470" s="1"/>
      <c r="H3470" s="11"/>
      <c r="I3470" s="11"/>
      <c r="J3470" s="11"/>
      <c r="K3470" s="2"/>
      <c r="L3470" s="2"/>
      <c r="M3470" s="1"/>
    </row>
    <row r="3471" spans="1:13" x14ac:dyDescent="0.2">
      <c r="A3471" s="1"/>
      <c r="B3471" s="1"/>
      <c r="C3471" s="16"/>
      <c r="D3471" s="1"/>
      <c r="E3471" s="1"/>
      <c r="F3471" s="1"/>
      <c r="G3471" s="1"/>
      <c r="H3471" s="11"/>
      <c r="I3471" s="11"/>
      <c r="J3471" s="11"/>
      <c r="K3471" s="2"/>
      <c r="L3471" s="2"/>
      <c r="M3471" s="1"/>
    </row>
    <row r="3472" spans="1:13" x14ac:dyDescent="0.2">
      <c r="A3472" s="1"/>
      <c r="B3472" s="1"/>
      <c r="C3472" s="16"/>
      <c r="D3472" s="1"/>
      <c r="E3472" s="1"/>
      <c r="F3472" s="1"/>
      <c r="G3472" s="1"/>
      <c r="H3472" s="11"/>
      <c r="I3472" s="11"/>
      <c r="J3472" s="11"/>
      <c r="K3472" s="2"/>
      <c r="L3472" s="2"/>
      <c r="M3472" s="1"/>
    </row>
    <row r="3473" spans="1:13" x14ac:dyDescent="0.2">
      <c r="A3473" s="1"/>
      <c r="B3473" s="1"/>
      <c r="C3473" s="16"/>
      <c r="D3473" s="1"/>
      <c r="E3473" s="1"/>
      <c r="F3473" s="1"/>
      <c r="G3473" s="1"/>
      <c r="H3473" s="11"/>
      <c r="I3473" s="11"/>
      <c r="J3473" s="11"/>
      <c r="K3473" s="2"/>
      <c r="L3473" s="2"/>
      <c r="M3473" s="1"/>
    </row>
    <row r="3474" spans="1:13" x14ac:dyDescent="0.2">
      <c r="A3474" s="1"/>
      <c r="B3474" s="1"/>
      <c r="C3474" s="16"/>
      <c r="D3474" s="1"/>
      <c r="E3474" s="1"/>
      <c r="F3474" s="1"/>
      <c r="G3474" s="1"/>
      <c r="H3474" s="11"/>
      <c r="I3474" s="11"/>
      <c r="J3474" s="11"/>
      <c r="K3474" s="2"/>
      <c r="L3474" s="2"/>
      <c r="M3474" s="1"/>
    </row>
    <row r="3475" spans="1:13" x14ac:dyDescent="0.2">
      <c r="A3475" s="1"/>
      <c r="B3475" s="1"/>
      <c r="C3475" s="16"/>
      <c r="D3475" s="1"/>
      <c r="E3475" s="1"/>
      <c r="F3475" s="1"/>
      <c r="G3475" s="1"/>
      <c r="H3475" s="11"/>
      <c r="I3475" s="11"/>
      <c r="J3475" s="11"/>
      <c r="K3475" s="2"/>
      <c r="L3475" s="2"/>
      <c r="M3475" s="1"/>
    </row>
    <row r="3476" spans="1:13" x14ac:dyDescent="0.2">
      <c r="A3476" s="1"/>
      <c r="B3476" s="1"/>
      <c r="C3476" s="16"/>
      <c r="D3476" s="1"/>
      <c r="E3476" s="1"/>
      <c r="F3476" s="1"/>
      <c r="G3476" s="1"/>
      <c r="H3476" s="11"/>
      <c r="I3476" s="11"/>
      <c r="J3476" s="11"/>
      <c r="K3476" s="2"/>
      <c r="L3476" s="2"/>
      <c r="M3476" s="1"/>
    </row>
    <row r="3477" spans="1:13" x14ac:dyDescent="0.2">
      <c r="A3477" s="1"/>
      <c r="B3477" s="1"/>
      <c r="C3477" s="16"/>
      <c r="D3477" s="1"/>
      <c r="E3477" s="1"/>
      <c r="F3477" s="1"/>
      <c r="G3477" s="1"/>
      <c r="H3477" s="11"/>
      <c r="I3477" s="11"/>
      <c r="J3477" s="11"/>
      <c r="K3477" s="2"/>
      <c r="L3477" s="2"/>
      <c r="M3477" s="1"/>
    </row>
    <row r="3478" spans="1:13" x14ac:dyDescent="0.2">
      <c r="A3478" s="1"/>
      <c r="B3478" s="1"/>
      <c r="C3478" s="16"/>
      <c r="D3478" s="1"/>
      <c r="E3478" s="1"/>
      <c r="F3478" s="1"/>
      <c r="G3478" s="1"/>
      <c r="H3478" s="11"/>
      <c r="I3478" s="11"/>
      <c r="J3478" s="11"/>
      <c r="K3478" s="2"/>
      <c r="L3478" s="2"/>
      <c r="M3478" s="1"/>
    </row>
    <row r="3479" spans="1:13" x14ac:dyDescent="0.2">
      <c r="A3479" s="1"/>
      <c r="B3479" s="1"/>
      <c r="C3479" s="16"/>
      <c r="D3479" s="1"/>
      <c r="E3479" s="1"/>
      <c r="F3479" s="1"/>
      <c r="G3479" s="1"/>
      <c r="H3479" s="11"/>
      <c r="I3479" s="11"/>
      <c r="J3479" s="11"/>
      <c r="K3479" s="2"/>
      <c r="L3479" s="2"/>
      <c r="M3479" s="1"/>
    </row>
    <row r="3480" spans="1:13" x14ac:dyDescent="0.2">
      <c r="A3480" s="1"/>
      <c r="B3480" s="1"/>
      <c r="C3480" s="16"/>
      <c r="D3480" s="1"/>
      <c r="E3480" s="1"/>
      <c r="F3480" s="1"/>
      <c r="G3480" s="1"/>
      <c r="H3480" s="11"/>
      <c r="I3480" s="11"/>
      <c r="J3480" s="11"/>
      <c r="K3480" s="2"/>
      <c r="L3480" s="2"/>
      <c r="M3480" s="1"/>
    </row>
    <row r="3481" spans="1:13" x14ac:dyDescent="0.2">
      <c r="A3481" s="1"/>
      <c r="B3481" s="1"/>
      <c r="C3481" s="16"/>
      <c r="D3481" s="1"/>
      <c r="E3481" s="1"/>
      <c r="F3481" s="1"/>
      <c r="G3481" s="1"/>
      <c r="H3481" s="11"/>
      <c r="I3481" s="11"/>
      <c r="J3481" s="11"/>
      <c r="K3481" s="2"/>
      <c r="L3481" s="2"/>
      <c r="M3481" s="1"/>
    </row>
    <row r="3482" spans="1:13" x14ac:dyDescent="0.2">
      <c r="A3482" s="1"/>
      <c r="B3482" s="1"/>
      <c r="C3482" s="16"/>
      <c r="D3482" s="1"/>
      <c r="E3482" s="1"/>
      <c r="F3482" s="1"/>
      <c r="G3482" s="1"/>
      <c r="H3482" s="11"/>
      <c r="I3482" s="11"/>
      <c r="J3482" s="11"/>
      <c r="K3482" s="2"/>
      <c r="L3482" s="2"/>
      <c r="M3482" s="1"/>
    </row>
    <row r="3483" spans="1:13" x14ac:dyDescent="0.2">
      <c r="A3483" s="1"/>
      <c r="B3483" s="1"/>
      <c r="C3483" s="16"/>
      <c r="D3483" s="1"/>
      <c r="E3483" s="1"/>
      <c r="F3483" s="1"/>
      <c r="G3483" s="1"/>
      <c r="H3483" s="11"/>
      <c r="I3483" s="11"/>
      <c r="J3483" s="11"/>
      <c r="K3483" s="2"/>
      <c r="L3483" s="2"/>
      <c r="M3483" s="1"/>
    </row>
    <row r="3484" spans="1:13" x14ac:dyDescent="0.2">
      <c r="A3484" s="1"/>
      <c r="B3484" s="1"/>
      <c r="C3484" s="16"/>
      <c r="D3484" s="1"/>
      <c r="E3484" s="1"/>
      <c r="F3484" s="1"/>
      <c r="G3484" s="1"/>
      <c r="H3484" s="11"/>
      <c r="I3484" s="11"/>
      <c r="J3484" s="11"/>
      <c r="K3484" s="2"/>
      <c r="L3484" s="2"/>
      <c r="M3484" s="1"/>
    </row>
    <row r="3485" spans="1:13" x14ac:dyDescent="0.2">
      <c r="A3485" s="1"/>
      <c r="B3485" s="1"/>
      <c r="C3485" s="16"/>
      <c r="D3485" s="1"/>
      <c r="E3485" s="1"/>
      <c r="F3485" s="1"/>
      <c r="G3485" s="1"/>
      <c r="H3485" s="11"/>
      <c r="I3485" s="11"/>
      <c r="J3485" s="11"/>
      <c r="K3485" s="2"/>
      <c r="L3485" s="2"/>
      <c r="M3485" s="1"/>
    </row>
    <row r="3486" spans="1:13" x14ac:dyDescent="0.2">
      <c r="A3486" s="1"/>
      <c r="B3486" s="1"/>
      <c r="C3486" s="16"/>
      <c r="D3486" s="1"/>
      <c r="E3486" s="1"/>
      <c r="F3486" s="1"/>
      <c r="G3486" s="1"/>
      <c r="H3486" s="11"/>
      <c r="I3486" s="11"/>
      <c r="J3486" s="11"/>
      <c r="K3486" s="2"/>
      <c r="L3486" s="2"/>
      <c r="M3486" s="1"/>
    </row>
    <row r="3487" spans="1:13" x14ac:dyDescent="0.2">
      <c r="A3487" s="1"/>
      <c r="B3487" s="1"/>
      <c r="C3487" s="16"/>
      <c r="D3487" s="1"/>
      <c r="E3487" s="1"/>
      <c r="F3487" s="1"/>
      <c r="G3487" s="1"/>
      <c r="H3487" s="11"/>
      <c r="I3487" s="11"/>
      <c r="J3487" s="11"/>
      <c r="K3487" s="2"/>
      <c r="L3487" s="2"/>
      <c r="M3487" s="1"/>
    </row>
    <row r="3488" spans="1:13" x14ac:dyDescent="0.2">
      <c r="A3488" s="1"/>
      <c r="B3488" s="1"/>
      <c r="C3488" s="16"/>
      <c r="D3488" s="1"/>
      <c r="E3488" s="1"/>
      <c r="F3488" s="1"/>
      <c r="G3488" s="1"/>
      <c r="H3488" s="11"/>
      <c r="I3488" s="11"/>
      <c r="J3488" s="11"/>
      <c r="K3488" s="2"/>
      <c r="L3488" s="2"/>
      <c r="M3488" s="1"/>
    </row>
    <row r="3489" spans="1:13" x14ac:dyDescent="0.2">
      <c r="A3489" s="1"/>
      <c r="B3489" s="1"/>
      <c r="C3489" s="16"/>
      <c r="D3489" s="1"/>
      <c r="E3489" s="1"/>
      <c r="F3489" s="1"/>
      <c r="G3489" s="1"/>
      <c r="H3489" s="11"/>
      <c r="I3489" s="11"/>
      <c r="J3489" s="11"/>
      <c r="K3489" s="2"/>
      <c r="L3489" s="2"/>
      <c r="M3489" s="1"/>
    </row>
    <row r="3490" spans="1:13" x14ac:dyDescent="0.2">
      <c r="A3490" s="1"/>
      <c r="B3490" s="1"/>
      <c r="C3490" s="16"/>
      <c r="D3490" s="1"/>
      <c r="E3490" s="1"/>
      <c r="F3490" s="1"/>
      <c r="G3490" s="1"/>
      <c r="H3490" s="11"/>
      <c r="I3490" s="11"/>
      <c r="J3490" s="11"/>
      <c r="K3490" s="2"/>
      <c r="L3490" s="2"/>
      <c r="M3490" s="1"/>
    </row>
    <row r="3491" spans="1:13" x14ac:dyDescent="0.2">
      <c r="A3491" s="1"/>
      <c r="B3491" s="1"/>
      <c r="C3491" s="16"/>
      <c r="D3491" s="1"/>
      <c r="E3491" s="1"/>
      <c r="F3491" s="1"/>
      <c r="G3491" s="1"/>
      <c r="H3491" s="11"/>
      <c r="I3491" s="11"/>
      <c r="J3491" s="11"/>
      <c r="K3491" s="2"/>
      <c r="L3491" s="2"/>
      <c r="M3491" s="1"/>
    </row>
    <row r="3492" spans="1:13" x14ac:dyDescent="0.2">
      <c r="A3492" s="1"/>
      <c r="B3492" s="1"/>
      <c r="C3492" s="16"/>
      <c r="D3492" s="1"/>
      <c r="E3492" s="1"/>
      <c r="F3492" s="1"/>
      <c r="G3492" s="1"/>
      <c r="H3492" s="11"/>
      <c r="I3492" s="11"/>
      <c r="J3492" s="11"/>
      <c r="K3492" s="2"/>
      <c r="L3492" s="2"/>
      <c r="M3492" s="1"/>
    </row>
    <row r="3493" spans="1:13" x14ac:dyDescent="0.2">
      <c r="A3493" s="1"/>
      <c r="B3493" s="1"/>
      <c r="C3493" s="16"/>
      <c r="D3493" s="1"/>
      <c r="E3493" s="1"/>
      <c r="F3493" s="1"/>
      <c r="G3493" s="1"/>
      <c r="H3493" s="11"/>
      <c r="I3493" s="11"/>
      <c r="J3493" s="11"/>
      <c r="K3493" s="2"/>
      <c r="L3493" s="2"/>
      <c r="M3493" s="1"/>
    </row>
    <row r="3494" spans="1:13" x14ac:dyDescent="0.2">
      <c r="A3494" s="1"/>
      <c r="B3494" s="1"/>
      <c r="C3494" s="16"/>
      <c r="D3494" s="1"/>
      <c r="E3494" s="1"/>
      <c r="F3494" s="1"/>
      <c r="G3494" s="1"/>
      <c r="H3494" s="11"/>
      <c r="I3494" s="11"/>
      <c r="J3494" s="11"/>
      <c r="K3494" s="2"/>
      <c r="L3494" s="2"/>
      <c r="M3494" s="1"/>
    </row>
    <row r="3495" spans="1:13" x14ac:dyDescent="0.2">
      <c r="A3495" s="1"/>
      <c r="B3495" s="1"/>
      <c r="C3495" s="16"/>
      <c r="D3495" s="1"/>
      <c r="E3495" s="1"/>
      <c r="F3495" s="1"/>
      <c r="G3495" s="1"/>
      <c r="H3495" s="11"/>
      <c r="I3495" s="11"/>
      <c r="J3495" s="11"/>
      <c r="K3495" s="2"/>
      <c r="L3495" s="2"/>
      <c r="M3495" s="1"/>
    </row>
    <row r="3496" spans="1:13" x14ac:dyDescent="0.2">
      <c r="A3496" s="1"/>
      <c r="B3496" s="1"/>
      <c r="C3496" s="16"/>
      <c r="D3496" s="1"/>
      <c r="E3496" s="1"/>
      <c r="F3496" s="1"/>
      <c r="G3496" s="1"/>
      <c r="H3496" s="11"/>
      <c r="I3496" s="11"/>
      <c r="J3496" s="11"/>
      <c r="K3496" s="2"/>
      <c r="L3496" s="2"/>
      <c r="M3496" s="1"/>
    </row>
    <row r="3497" spans="1:13" x14ac:dyDescent="0.2">
      <c r="A3497" s="1"/>
      <c r="B3497" s="1"/>
      <c r="C3497" s="16"/>
      <c r="D3497" s="1"/>
      <c r="E3497" s="1"/>
      <c r="F3497" s="1"/>
      <c r="G3497" s="1"/>
      <c r="H3497" s="11"/>
      <c r="I3497" s="11"/>
      <c r="J3497" s="11"/>
      <c r="K3497" s="2"/>
      <c r="L3497" s="2"/>
      <c r="M3497" s="1"/>
    </row>
    <row r="3498" spans="1:13" x14ac:dyDescent="0.2">
      <c r="A3498" s="1"/>
      <c r="B3498" s="1"/>
      <c r="C3498" s="16"/>
      <c r="D3498" s="1"/>
      <c r="E3498" s="1"/>
      <c r="F3498" s="1"/>
      <c r="G3498" s="1"/>
      <c r="H3498" s="11"/>
      <c r="I3498" s="11"/>
      <c r="J3498" s="11"/>
      <c r="K3498" s="2"/>
      <c r="L3498" s="2"/>
      <c r="M3498" s="1"/>
    </row>
    <row r="3499" spans="1:13" x14ac:dyDescent="0.2">
      <c r="A3499" s="1"/>
      <c r="B3499" s="1"/>
      <c r="C3499" s="16"/>
      <c r="D3499" s="1"/>
      <c r="E3499" s="1"/>
      <c r="F3499" s="1"/>
      <c r="G3499" s="1"/>
      <c r="H3499" s="11"/>
      <c r="I3499" s="11"/>
      <c r="J3499" s="11"/>
      <c r="K3499" s="2"/>
      <c r="L3499" s="2"/>
      <c r="M3499" s="1"/>
    </row>
    <row r="3500" spans="1:13" x14ac:dyDescent="0.2">
      <c r="A3500" s="1"/>
      <c r="B3500" s="1"/>
      <c r="C3500" s="16"/>
      <c r="D3500" s="1"/>
      <c r="E3500" s="1"/>
      <c r="F3500" s="1"/>
      <c r="G3500" s="1"/>
      <c r="H3500" s="11"/>
      <c r="I3500" s="11"/>
      <c r="J3500" s="11"/>
      <c r="K3500" s="2"/>
      <c r="L3500" s="2"/>
      <c r="M3500" s="1"/>
    </row>
    <row r="3501" spans="1:13" x14ac:dyDescent="0.2">
      <c r="A3501" s="1"/>
      <c r="B3501" s="1"/>
      <c r="C3501" s="16"/>
      <c r="D3501" s="1"/>
      <c r="E3501" s="1"/>
      <c r="F3501" s="1"/>
      <c r="G3501" s="1"/>
      <c r="H3501" s="11"/>
      <c r="I3501" s="11"/>
      <c r="J3501" s="11"/>
      <c r="K3501" s="2"/>
      <c r="L3501" s="2"/>
      <c r="M3501" s="1"/>
    </row>
    <row r="3502" spans="1:13" x14ac:dyDescent="0.2">
      <c r="A3502" s="1"/>
      <c r="B3502" s="1"/>
      <c r="C3502" s="16"/>
      <c r="D3502" s="1"/>
      <c r="E3502" s="1"/>
      <c r="F3502" s="1"/>
      <c r="G3502" s="1"/>
      <c r="H3502" s="11"/>
      <c r="I3502" s="11"/>
      <c r="J3502" s="11"/>
      <c r="K3502" s="2"/>
      <c r="L3502" s="2"/>
      <c r="M3502" s="1"/>
    </row>
    <row r="3503" spans="1:13" x14ac:dyDescent="0.2">
      <c r="A3503" s="1"/>
      <c r="B3503" s="1"/>
      <c r="C3503" s="16"/>
      <c r="D3503" s="1"/>
      <c r="E3503" s="1"/>
      <c r="F3503" s="1"/>
      <c r="G3503" s="1"/>
      <c r="H3503" s="11"/>
      <c r="I3503" s="11"/>
      <c r="J3503" s="11"/>
      <c r="K3503" s="2"/>
      <c r="L3503" s="2"/>
      <c r="M3503" s="1"/>
    </row>
    <row r="3504" spans="1:13" x14ac:dyDescent="0.2">
      <c r="A3504" s="1"/>
      <c r="B3504" s="1"/>
      <c r="C3504" s="16"/>
      <c r="D3504" s="1"/>
      <c r="E3504" s="1"/>
      <c r="F3504" s="1"/>
      <c r="G3504" s="1"/>
      <c r="H3504" s="11"/>
      <c r="I3504" s="11"/>
      <c r="J3504" s="11"/>
      <c r="K3504" s="2"/>
      <c r="L3504" s="2"/>
      <c r="M3504" s="1"/>
    </row>
    <row r="3505" spans="1:13" x14ac:dyDescent="0.2">
      <c r="A3505" s="1"/>
      <c r="B3505" s="1"/>
      <c r="C3505" s="16"/>
      <c r="D3505" s="1"/>
      <c r="E3505" s="1"/>
      <c r="F3505" s="1"/>
      <c r="G3505" s="1"/>
      <c r="H3505" s="11"/>
      <c r="I3505" s="11"/>
      <c r="J3505" s="11"/>
      <c r="K3505" s="2"/>
      <c r="L3505" s="2"/>
      <c r="M3505" s="1"/>
    </row>
    <row r="3506" spans="1:13" x14ac:dyDescent="0.2">
      <c r="A3506" s="1"/>
      <c r="B3506" s="1"/>
      <c r="C3506" s="16"/>
      <c r="D3506" s="1"/>
      <c r="E3506" s="1"/>
      <c r="F3506" s="1"/>
      <c r="G3506" s="1"/>
      <c r="H3506" s="11"/>
      <c r="I3506" s="11"/>
      <c r="J3506" s="11"/>
      <c r="K3506" s="2"/>
      <c r="L3506" s="2"/>
      <c r="M3506" s="1"/>
    </row>
    <row r="3507" spans="1:13" x14ac:dyDescent="0.2">
      <c r="A3507" s="1"/>
      <c r="B3507" s="1"/>
      <c r="C3507" s="16"/>
      <c r="D3507" s="1"/>
      <c r="E3507" s="1"/>
      <c r="F3507" s="1"/>
      <c r="G3507" s="1"/>
      <c r="H3507" s="11"/>
      <c r="I3507" s="11"/>
      <c r="J3507" s="11"/>
      <c r="K3507" s="2"/>
      <c r="L3507" s="2"/>
      <c r="M3507" s="1"/>
    </row>
    <row r="3508" spans="1:13" x14ac:dyDescent="0.2">
      <c r="A3508" s="1"/>
      <c r="B3508" s="1"/>
      <c r="C3508" s="16"/>
      <c r="D3508" s="1"/>
      <c r="E3508" s="1"/>
      <c r="F3508" s="1"/>
      <c r="G3508" s="1"/>
      <c r="H3508" s="11"/>
      <c r="I3508" s="11"/>
      <c r="J3508" s="11"/>
      <c r="K3508" s="2"/>
      <c r="L3508" s="2"/>
      <c r="M3508" s="1"/>
    </row>
    <row r="3509" spans="1:13" x14ac:dyDescent="0.2">
      <c r="A3509" s="1"/>
      <c r="B3509" s="1"/>
      <c r="C3509" s="16"/>
      <c r="D3509" s="1"/>
      <c r="E3509" s="1"/>
      <c r="F3509" s="1"/>
      <c r="G3509" s="1"/>
      <c r="H3509" s="11"/>
      <c r="I3509" s="11"/>
      <c r="J3509" s="11"/>
      <c r="K3509" s="2"/>
      <c r="L3509" s="2"/>
      <c r="M3509" s="1"/>
    </row>
    <row r="3510" spans="1:13" x14ac:dyDescent="0.2">
      <c r="A3510" s="1"/>
      <c r="B3510" s="1"/>
      <c r="C3510" s="16"/>
      <c r="D3510" s="1"/>
      <c r="E3510" s="1"/>
      <c r="F3510" s="1"/>
      <c r="G3510" s="1"/>
      <c r="H3510" s="11"/>
      <c r="I3510" s="11"/>
      <c r="J3510" s="11"/>
      <c r="K3510" s="2"/>
      <c r="L3510" s="2"/>
      <c r="M3510" s="1"/>
    </row>
    <row r="3511" spans="1:13" x14ac:dyDescent="0.2">
      <c r="A3511" s="1"/>
      <c r="B3511" s="1"/>
      <c r="C3511" s="16"/>
      <c r="D3511" s="1"/>
      <c r="E3511" s="1"/>
      <c r="F3511" s="1"/>
      <c r="G3511" s="1"/>
      <c r="H3511" s="11"/>
      <c r="I3511" s="11"/>
      <c r="J3511" s="11"/>
      <c r="K3511" s="2"/>
      <c r="L3511" s="2"/>
      <c r="M3511" s="1"/>
    </row>
    <row r="3512" spans="1:13" x14ac:dyDescent="0.2">
      <c r="A3512" s="1"/>
      <c r="B3512" s="1"/>
      <c r="C3512" s="16"/>
      <c r="D3512" s="1"/>
      <c r="E3512" s="1"/>
      <c r="F3512" s="1"/>
      <c r="G3512" s="1"/>
      <c r="H3512" s="11"/>
      <c r="I3512" s="11"/>
      <c r="J3512" s="11"/>
      <c r="K3512" s="2"/>
      <c r="L3512" s="2"/>
      <c r="M3512" s="1"/>
    </row>
    <row r="3513" spans="1:13" x14ac:dyDescent="0.2">
      <c r="A3513" s="1"/>
      <c r="B3513" s="1"/>
      <c r="C3513" s="16"/>
      <c r="D3513" s="1"/>
      <c r="E3513" s="1"/>
      <c r="F3513" s="1"/>
      <c r="G3513" s="1"/>
      <c r="H3513" s="11"/>
      <c r="I3513" s="11"/>
      <c r="J3513" s="11"/>
      <c r="K3513" s="2"/>
      <c r="L3513" s="2"/>
      <c r="M3513" s="1"/>
    </row>
    <row r="3514" spans="1:13" x14ac:dyDescent="0.2">
      <c r="A3514" s="1"/>
      <c r="B3514" s="1"/>
      <c r="C3514" s="16"/>
      <c r="D3514" s="1"/>
      <c r="E3514" s="1"/>
      <c r="F3514" s="1"/>
      <c r="G3514" s="1"/>
      <c r="H3514" s="11"/>
      <c r="I3514" s="11"/>
      <c r="J3514" s="11"/>
      <c r="K3514" s="2"/>
      <c r="L3514" s="2"/>
      <c r="M3514" s="1"/>
    </row>
    <row r="3515" spans="1:13" x14ac:dyDescent="0.2">
      <c r="A3515" s="1"/>
      <c r="B3515" s="1"/>
      <c r="C3515" s="16"/>
      <c r="D3515" s="1"/>
      <c r="E3515" s="1"/>
      <c r="F3515" s="1"/>
      <c r="G3515" s="1"/>
      <c r="H3515" s="11"/>
      <c r="I3515" s="11"/>
      <c r="J3515" s="11"/>
      <c r="K3515" s="2"/>
      <c r="L3515" s="2"/>
      <c r="M3515" s="1"/>
    </row>
    <row r="3516" spans="1:13" x14ac:dyDescent="0.2">
      <c r="A3516" s="1"/>
      <c r="B3516" s="1"/>
      <c r="C3516" s="16"/>
      <c r="D3516" s="1"/>
      <c r="E3516" s="1"/>
      <c r="F3516" s="1"/>
      <c r="G3516" s="1"/>
      <c r="H3516" s="11"/>
      <c r="I3516" s="11"/>
      <c r="J3516" s="11"/>
      <c r="K3516" s="2"/>
      <c r="L3516" s="2"/>
      <c r="M3516" s="1"/>
    </row>
    <row r="3517" spans="1:13" x14ac:dyDescent="0.2">
      <c r="A3517" s="1"/>
      <c r="B3517" s="1"/>
      <c r="C3517" s="16"/>
      <c r="D3517" s="1"/>
      <c r="E3517" s="1"/>
      <c r="F3517" s="1"/>
      <c r="G3517" s="1"/>
      <c r="H3517" s="11"/>
      <c r="I3517" s="11"/>
      <c r="J3517" s="11"/>
      <c r="K3517" s="2"/>
      <c r="L3517" s="2"/>
      <c r="M3517" s="1"/>
    </row>
    <row r="3518" spans="1:13" x14ac:dyDescent="0.2">
      <c r="A3518" s="1"/>
      <c r="B3518" s="1"/>
      <c r="C3518" s="16"/>
      <c r="D3518" s="1"/>
      <c r="E3518" s="1"/>
      <c r="F3518" s="1"/>
      <c r="G3518" s="1"/>
      <c r="H3518" s="11"/>
      <c r="I3518" s="11"/>
      <c r="J3518" s="11"/>
      <c r="K3518" s="2"/>
      <c r="L3518" s="2"/>
      <c r="M3518" s="1"/>
    </row>
    <row r="3519" spans="1:13" x14ac:dyDescent="0.2">
      <c r="A3519" s="1"/>
      <c r="B3519" s="1"/>
      <c r="C3519" s="16"/>
      <c r="D3519" s="1"/>
      <c r="E3519" s="1"/>
      <c r="F3519" s="1"/>
      <c r="G3519" s="1"/>
      <c r="H3519" s="11"/>
      <c r="I3519" s="11"/>
      <c r="J3519" s="11"/>
      <c r="K3519" s="2"/>
      <c r="L3519" s="2"/>
      <c r="M3519" s="1"/>
    </row>
    <row r="3520" spans="1:13" x14ac:dyDescent="0.2">
      <c r="A3520" s="1"/>
      <c r="B3520" s="1"/>
      <c r="C3520" s="16"/>
      <c r="D3520" s="1"/>
      <c r="E3520" s="1"/>
      <c r="F3520" s="1"/>
      <c r="G3520" s="1"/>
      <c r="H3520" s="11"/>
      <c r="I3520" s="11"/>
      <c r="J3520" s="11"/>
      <c r="K3520" s="2"/>
      <c r="L3520" s="2"/>
      <c r="M3520" s="1"/>
    </row>
    <row r="3521" spans="1:13" x14ac:dyDescent="0.2">
      <c r="A3521" s="1"/>
      <c r="B3521" s="1"/>
      <c r="C3521" s="16"/>
      <c r="D3521" s="1"/>
      <c r="E3521" s="1"/>
      <c r="F3521" s="1"/>
      <c r="G3521" s="1"/>
      <c r="H3521" s="11"/>
      <c r="I3521" s="11"/>
      <c r="J3521" s="11"/>
      <c r="K3521" s="2"/>
      <c r="L3521" s="2"/>
      <c r="M3521" s="1"/>
    </row>
    <row r="3522" spans="1:13" x14ac:dyDescent="0.2">
      <c r="A3522" s="1"/>
      <c r="B3522" s="1"/>
      <c r="C3522" s="16"/>
      <c r="D3522" s="1"/>
      <c r="E3522" s="1"/>
      <c r="F3522" s="1"/>
      <c r="G3522" s="1"/>
      <c r="H3522" s="11"/>
      <c r="I3522" s="11"/>
      <c r="J3522" s="11"/>
      <c r="K3522" s="2"/>
      <c r="L3522" s="2"/>
      <c r="M3522" s="1"/>
    </row>
    <row r="3523" spans="1:13" x14ac:dyDescent="0.2">
      <c r="A3523" s="1"/>
      <c r="B3523" s="1"/>
      <c r="C3523" s="16"/>
      <c r="D3523" s="1"/>
      <c r="E3523" s="1"/>
      <c r="F3523" s="1"/>
      <c r="G3523" s="1"/>
      <c r="H3523" s="11"/>
      <c r="I3523" s="11"/>
      <c r="J3523" s="11"/>
      <c r="K3523" s="2"/>
      <c r="L3523" s="2"/>
      <c r="M3523" s="1"/>
    </row>
    <row r="3524" spans="1:13" x14ac:dyDescent="0.2">
      <c r="A3524" s="1"/>
      <c r="B3524" s="1"/>
      <c r="C3524" s="16"/>
      <c r="D3524" s="1"/>
      <c r="E3524" s="1"/>
      <c r="F3524" s="1"/>
      <c r="G3524" s="1"/>
      <c r="H3524" s="11"/>
      <c r="I3524" s="11"/>
      <c r="J3524" s="11"/>
      <c r="K3524" s="2"/>
      <c r="L3524" s="2"/>
      <c r="M3524" s="1"/>
    </row>
    <row r="3525" spans="1:13" x14ac:dyDescent="0.2">
      <c r="A3525" s="1"/>
      <c r="B3525" s="1"/>
      <c r="C3525" s="16"/>
      <c r="D3525" s="1"/>
      <c r="E3525" s="1"/>
      <c r="F3525" s="1"/>
      <c r="G3525" s="1"/>
      <c r="H3525" s="11"/>
      <c r="I3525" s="11"/>
      <c r="J3525" s="11"/>
      <c r="K3525" s="2"/>
      <c r="L3525" s="2"/>
      <c r="M3525" s="1"/>
    </row>
    <row r="3526" spans="1:13" x14ac:dyDescent="0.2">
      <c r="A3526" s="1"/>
      <c r="B3526" s="1"/>
      <c r="C3526" s="16"/>
      <c r="D3526" s="1"/>
      <c r="E3526" s="1"/>
      <c r="F3526" s="1"/>
      <c r="G3526" s="1"/>
      <c r="H3526" s="11"/>
      <c r="I3526" s="11"/>
      <c r="J3526" s="11"/>
      <c r="K3526" s="2"/>
      <c r="L3526" s="2"/>
      <c r="M3526" s="1"/>
    </row>
    <row r="3527" spans="1:13" x14ac:dyDescent="0.2">
      <c r="A3527" s="1"/>
      <c r="B3527" s="1"/>
      <c r="C3527" s="16"/>
      <c r="D3527" s="1"/>
      <c r="E3527" s="1"/>
      <c r="F3527" s="1"/>
      <c r="G3527" s="1"/>
      <c r="H3527" s="11"/>
      <c r="I3527" s="11"/>
      <c r="J3527" s="11"/>
      <c r="K3527" s="2"/>
      <c r="L3527" s="2"/>
      <c r="M3527" s="1"/>
    </row>
    <row r="3528" spans="1:13" x14ac:dyDescent="0.2">
      <c r="A3528" s="1"/>
      <c r="B3528" s="1"/>
      <c r="C3528" s="16"/>
      <c r="D3528" s="1"/>
      <c r="E3528" s="1"/>
      <c r="F3528" s="1"/>
      <c r="G3528" s="1"/>
      <c r="H3528" s="11"/>
      <c r="I3528" s="11"/>
      <c r="J3528" s="11"/>
      <c r="K3528" s="2"/>
      <c r="L3528" s="2"/>
      <c r="M3528" s="1"/>
    </row>
    <row r="3529" spans="1:13" x14ac:dyDescent="0.2">
      <c r="A3529" s="1"/>
      <c r="B3529" s="1"/>
      <c r="C3529" s="16"/>
      <c r="D3529" s="1"/>
      <c r="E3529" s="1"/>
      <c r="F3529" s="1"/>
      <c r="G3529" s="1"/>
      <c r="H3529" s="11"/>
      <c r="I3529" s="11"/>
      <c r="J3529" s="11"/>
      <c r="K3529" s="2"/>
      <c r="L3529" s="2"/>
      <c r="M3529" s="1"/>
    </row>
    <row r="3530" spans="1:13" x14ac:dyDescent="0.2">
      <c r="A3530" s="1"/>
      <c r="B3530" s="1"/>
      <c r="C3530" s="16"/>
      <c r="D3530" s="1"/>
      <c r="E3530" s="1"/>
      <c r="F3530" s="1"/>
      <c r="G3530" s="1"/>
      <c r="H3530" s="11"/>
      <c r="I3530" s="11"/>
      <c r="J3530" s="11"/>
      <c r="K3530" s="2"/>
      <c r="L3530" s="2"/>
      <c r="M3530" s="1"/>
    </row>
    <row r="3531" spans="1:13" x14ac:dyDescent="0.2">
      <c r="A3531" s="1"/>
      <c r="B3531" s="1"/>
      <c r="C3531" s="16"/>
      <c r="D3531" s="1"/>
      <c r="E3531" s="1"/>
      <c r="F3531" s="1"/>
      <c r="G3531" s="1"/>
      <c r="H3531" s="11"/>
      <c r="I3531" s="11"/>
      <c r="J3531" s="11"/>
      <c r="K3531" s="2"/>
      <c r="L3531" s="2"/>
      <c r="M3531" s="1"/>
    </row>
    <row r="3532" spans="1:13" x14ac:dyDescent="0.2">
      <c r="A3532" s="1"/>
      <c r="B3532" s="1"/>
      <c r="C3532" s="16"/>
      <c r="D3532" s="1"/>
      <c r="E3532" s="1"/>
      <c r="F3532" s="1"/>
      <c r="G3532" s="1"/>
      <c r="H3532" s="11"/>
      <c r="I3532" s="11"/>
      <c r="J3532" s="11"/>
      <c r="K3532" s="2"/>
      <c r="L3532" s="2"/>
      <c r="M3532" s="1"/>
    </row>
    <row r="3533" spans="1:13" x14ac:dyDescent="0.2">
      <c r="A3533" s="1"/>
      <c r="B3533" s="1"/>
      <c r="C3533" s="16"/>
      <c r="D3533" s="1"/>
      <c r="E3533" s="1"/>
      <c r="F3533" s="1"/>
      <c r="G3533" s="1"/>
      <c r="H3533" s="11"/>
      <c r="I3533" s="11"/>
      <c r="J3533" s="11"/>
      <c r="K3533" s="2"/>
      <c r="L3533" s="2"/>
      <c r="M3533" s="1"/>
    </row>
    <row r="3534" spans="1:13" x14ac:dyDescent="0.2">
      <c r="A3534" s="1"/>
      <c r="B3534" s="1"/>
      <c r="C3534" s="16"/>
      <c r="D3534" s="1"/>
      <c r="E3534" s="1"/>
      <c r="F3534" s="1"/>
      <c r="G3534" s="1"/>
      <c r="H3534" s="11"/>
      <c r="I3534" s="11"/>
      <c r="J3534" s="11"/>
      <c r="K3534" s="2"/>
      <c r="L3534" s="2"/>
      <c r="M3534" s="1"/>
    </row>
    <row r="3535" spans="1:13" x14ac:dyDescent="0.2">
      <c r="A3535" s="1"/>
      <c r="B3535" s="1"/>
      <c r="C3535" s="16"/>
      <c r="D3535" s="1"/>
      <c r="E3535" s="1"/>
      <c r="F3535" s="1"/>
      <c r="G3535" s="1"/>
      <c r="H3535" s="11"/>
      <c r="I3535" s="11"/>
      <c r="J3535" s="11"/>
      <c r="K3535" s="2"/>
      <c r="L3535" s="2"/>
      <c r="M3535" s="1"/>
    </row>
    <row r="3536" spans="1:13" x14ac:dyDescent="0.2">
      <c r="A3536" s="1"/>
      <c r="B3536" s="1"/>
      <c r="C3536" s="16"/>
      <c r="D3536" s="1"/>
      <c r="E3536" s="1"/>
      <c r="F3536" s="1"/>
      <c r="G3536" s="1"/>
      <c r="H3536" s="11"/>
      <c r="I3536" s="11"/>
      <c r="J3536" s="11"/>
      <c r="K3536" s="2"/>
      <c r="L3536" s="2"/>
      <c r="M3536" s="1"/>
    </row>
    <row r="3537" spans="1:13" x14ac:dyDescent="0.2">
      <c r="A3537" s="1"/>
      <c r="B3537" s="1"/>
      <c r="C3537" s="16"/>
      <c r="D3537" s="1"/>
      <c r="E3537" s="1"/>
      <c r="F3537" s="1"/>
      <c r="G3537" s="1"/>
      <c r="H3537" s="11"/>
      <c r="I3537" s="11"/>
      <c r="J3537" s="11"/>
      <c r="K3537" s="2"/>
      <c r="L3537" s="2"/>
      <c r="M3537" s="1"/>
    </row>
    <row r="3538" spans="1:13" x14ac:dyDescent="0.2">
      <c r="A3538" s="1"/>
      <c r="B3538" s="1"/>
      <c r="C3538" s="16"/>
      <c r="D3538" s="1"/>
      <c r="E3538" s="1"/>
      <c r="F3538" s="1"/>
      <c r="G3538" s="1"/>
      <c r="H3538" s="11"/>
      <c r="I3538" s="11"/>
      <c r="J3538" s="11"/>
      <c r="K3538" s="2"/>
      <c r="L3538" s="2"/>
      <c r="M3538" s="1"/>
    </row>
    <row r="3539" spans="1:13" x14ac:dyDescent="0.2">
      <c r="A3539" s="1"/>
      <c r="B3539" s="1"/>
      <c r="C3539" s="16"/>
      <c r="D3539" s="1"/>
      <c r="E3539" s="1"/>
      <c r="F3539" s="1"/>
      <c r="G3539" s="1"/>
      <c r="H3539" s="11"/>
      <c r="I3539" s="11"/>
      <c r="J3539" s="11"/>
      <c r="K3539" s="2"/>
      <c r="L3539" s="2"/>
      <c r="M3539" s="1"/>
    </row>
    <row r="3540" spans="1:13" x14ac:dyDescent="0.2">
      <c r="A3540" s="1"/>
      <c r="B3540" s="1"/>
      <c r="C3540" s="16"/>
      <c r="D3540" s="1"/>
      <c r="E3540" s="1"/>
      <c r="F3540" s="1"/>
      <c r="G3540" s="1"/>
      <c r="H3540" s="11"/>
      <c r="I3540" s="11"/>
      <c r="J3540" s="11"/>
      <c r="K3540" s="2"/>
      <c r="L3540" s="2"/>
      <c r="M3540" s="1"/>
    </row>
    <row r="3541" spans="1:13" x14ac:dyDescent="0.2">
      <c r="A3541" s="1"/>
      <c r="B3541" s="1"/>
      <c r="C3541" s="16"/>
      <c r="D3541" s="1"/>
      <c r="E3541" s="1"/>
      <c r="F3541" s="1"/>
      <c r="G3541" s="1"/>
      <c r="H3541" s="11"/>
      <c r="I3541" s="11"/>
      <c r="J3541" s="11"/>
      <c r="K3541" s="2"/>
      <c r="L3541" s="2"/>
      <c r="M3541" s="1"/>
    </row>
    <row r="3542" spans="1:13" x14ac:dyDescent="0.2">
      <c r="A3542" s="1"/>
      <c r="B3542" s="1"/>
      <c r="C3542" s="16"/>
      <c r="D3542" s="1"/>
      <c r="E3542" s="1"/>
      <c r="F3542" s="1"/>
      <c r="G3542" s="1"/>
      <c r="H3542" s="11"/>
      <c r="I3542" s="11"/>
      <c r="J3542" s="11"/>
      <c r="K3542" s="2"/>
      <c r="L3542" s="2"/>
      <c r="M3542" s="1"/>
    </row>
    <row r="3543" spans="1:13" x14ac:dyDescent="0.2">
      <c r="A3543" s="1"/>
      <c r="B3543" s="1"/>
      <c r="C3543" s="16"/>
      <c r="D3543" s="1"/>
      <c r="E3543" s="1"/>
      <c r="F3543" s="1"/>
      <c r="G3543" s="1"/>
      <c r="H3543" s="11"/>
      <c r="I3543" s="11"/>
      <c r="J3543" s="11"/>
      <c r="K3543" s="2"/>
      <c r="L3543" s="2"/>
      <c r="M3543" s="1"/>
    </row>
    <row r="3544" spans="1:13" x14ac:dyDescent="0.2">
      <c r="A3544" s="1"/>
      <c r="B3544" s="1"/>
      <c r="C3544" s="16"/>
      <c r="D3544" s="1"/>
      <c r="E3544" s="1"/>
      <c r="F3544" s="1"/>
      <c r="G3544" s="1"/>
      <c r="H3544" s="11"/>
      <c r="I3544" s="11"/>
      <c r="J3544" s="11"/>
      <c r="K3544" s="2"/>
      <c r="L3544" s="2"/>
      <c r="M3544" s="1"/>
    </row>
    <row r="3545" spans="1:13" x14ac:dyDescent="0.2">
      <c r="A3545" s="1"/>
      <c r="B3545" s="1"/>
      <c r="C3545" s="16"/>
      <c r="D3545" s="1"/>
      <c r="E3545" s="1"/>
      <c r="F3545" s="1"/>
      <c r="G3545" s="1"/>
      <c r="H3545" s="11"/>
      <c r="I3545" s="11"/>
      <c r="J3545" s="11"/>
      <c r="K3545" s="2"/>
      <c r="L3545" s="2"/>
      <c r="M3545" s="1"/>
    </row>
    <row r="3546" spans="1:13" x14ac:dyDescent="0.2">
      <c r="A3546" s="1"/>
      <c r="B3546" s="1"/>
      <c r="C3546" s="16"/>
      <c r="D3546" s="1"/>
      <c r="E3546" s="1"/>
      <c r="F3546" s="1"/>
      <c r="G3546" s="1"/>
      <c r="H3546" s="11"/>
      <c r="I3546" s="11"/>
      <c r="J3546" s="11"/>
      <c r="K3546" s="2"/>
      <c r="L3546" s="2"/>
      <c r="M3546" s="1"/>
    </row>
    <row r="3547" spans="1:13" x14ac:dyDescent="0.2">
      <c r="A3547" s="1"/>
      <c r="B3547" s="1"/>
      <c r="C3547" s="16"/>
      <c r="D3547" s="1"/>
      <c r="E3547" s="1"/>
      <c r="F3547" s="1"/>
      <c r="G3547" s="1"/>
      <c r="H3547" s="11"/>
      <c r="I3547" s="11"/>
      <c r="J3547" s="11"/>
      <c r="K3547" s="2"/>
      <c r="L3547" s="2"/>
      <c r="M3547" s="1"/>
    </row>
    <row r="3548" spans="1:13" x14ac:dyDescent="0.2">
      <c r="A3548" s="1"/>
      <c r="B3548" s="1"/>
      <c r="C3548" s="16"/>
      <c r="D3548" s="1"/>
      <c r="E3548" s="1"/>
      <c r="F3548" s="1"/>
      <c r="G3548" s="1"/>
      <c r="H3548" s="11"/>
      <c r="I3548" s="11"/>
      <c r="J3548" s="11"/>
      <c r="K3548" s="2"/>
      <c r="L3548" s="2"/>
      <c r="M3548" s="1"/>
    </row>
    <row r="3549" spans="1:13" x14ac:dyDescent="0.2">
      <c r="A3549" s="1"/>
      <c r="B3549" s="1"/>
      <c r="C3549" s="16"/>
      <c r="D3549" s="1"/>
      <c r="E3549" s="1"/>
      <c r="F3549" s="1"/>
      <c r="G3549" s="1"/>
      <c r="H3549" s="11"/>
      <c r="I3549" s="11"/>
      <c r="J3549" s="11"/>
      <c r="K3549" s="2"/>
      <c r="L3549" s="2"/>
      <c r="M3549" s="1"/>
    </row>
    <row r="3550" spans="1:13" x14ac:dyDescent="0.2">
      <c r="A3550" s="1"/>
      <c r="B3550" s="1"/>
      <c r="C3550" s="16"/>
      <c r="D3550" s="1"/>
      <c r="E3550" s="1"/>
      <c r="F3550" s="1"/>
      <c r="G3550" s="1"/>
      <c r="H3550" s="11"/>
      <c r="I3550" s="11"/>
      <c r="J3550" s="11"/>
      <c r="K3550" s="2"/>
      <c r="L3550" s="2"/>
      <c r="M3550" s="1"/>
    </row>
    <row r="3551" spans="1:13" x14ac:dyDescent="0.2">
      <c r="A3551" s="1"/>
      <c r="B3551" s="1"/>
      <c r="C3551" s="16"/>
      <c r="D3551" s="1"/>
      <c r="E3551" s="1"/>
      <c r="F3551" s="1"/>
      <c r="G3551" s="1"/>
      <c r="H3551" s="11"/>
      <c r="I3551" s="11"/>
      <c r="J3551" s="11"/>
      <c r="K3551" s="2"/>
      <c r="L3551" s="2"/>
      <c r="M3551" s="1"/>
    </row>
    <row r="3552" spans="1:13" x14ac:dyDescent="0.2">
      <c r="A3552" s="1"/>
      <c r="B3552" s="1"/>
      <c r="C3552" s="16"/>
      <c r="D3552" s="1"/>
      <c r="E3552" s="1"/>
      <c r="F3552" s="1"/>
      <c r="G3552" s="1"/>
      <c r="H3552" s="11"/>
      <c r="I3552" s="11"/>
      <c r="J3552" s="11"/>
      <c r="K3552" s="2"/>
      <c r="L3552" s="2"/>
      <c r="M3552" s="1"/>
    </row>
    <row r="3553" spans="1:13" x14ac:dyDescent="0.2">
      <c r="A3553" s="1"/>
      <c r="B3553" s="1"/>
      <c r="C3553" s="16"/>
      <c r="D3553" s="1"/>
      <c r="E3553" s="1"/>
      <c r="F3553" s="1"/>
      <c r="G3553" s="1"/>
      <c r="H3553" s="11"/>
      <c r="I3553" s="11"/>
      <c r="J3553" s="11"/>
      <c r="K3553" s="2"/>
      <c r="L3553" s="2"/>
      <c r="M3553" s="1"/>
    </row>
    <row r="3554" spans="1:13" x14ac:dyDescent="0.2">
      <c r="A3554" s="1"/>
      <c r="B3554" s="1"/>
      <c r="C3554" s="16"/>
      <c r="D3554" s="1"/>
      <c r="E3554" s="1"/>
      <c r="F3554" s="1"/>
      <c r="G3554" s="1"/>
      <c r="H3554" s="11"/>
      <c r="I3554" s="11"/>
      <c r="J3554" s="11"/>
      <c r="K3554" s="2"/>
      <c r="L3554" s="2"/>
      <c r="M3554" s="1"/>
    </row>
    <row r="3555" spans="1:13" x14ac:dyDescent="0.2">
      <c r="A3555" s="1"/>
      <c r="B3555" s="1"/>
      <c r="C3555" s="16"/>
      <c r="D3555" s="1"/>
      <c r="E3555" s="1"/>
      <c r="F3555" s="1"/>
      <c r="G3555" s="1"/>
      <c r="H3555" s="11"/>
      <c r="I3555" s="11"/>
      <c r="J3555" s="11"/>
      <c r="K3555" s="2"/>
      <c r="L3555" s="2"/>
      <c r="M3555" s="1"/>
    </row>
    <row r="3556" spans="1:13" x14ac:dyDescent="0.2">
      <c r="A3556" s="1"/>
      <c r="B3556" s="1"/>
      <c r="C3556" s="16"/>
      <c r="D3556" s="1"/>
      <c r="E3556" s="1"/>
      <c r="F3556" s="1"/>
      <c r="G3556" s="1"/>
      <c r="H3556" s="11"/>
      <c r="I3556" s="11"/>
      <c r="J3556" s="11"/>
      <c r="K3556" s="2"/>
      <c r="L3556" s="2"/>
      <c r="M3556" s="1"/>
    </row>
    <row r="3557" spans="1:13" x14ac:dyDescent="0.2">
      <c r="A3557" s="1"/>
      <c r="B3557" s="1"/>
      <c r="C3557" s="16"/>
      <c r="D3557" s="1"/>
      <c r="E3557" s="1"/>
      <c r="F3557" s="1"/>
      <c r="G3557" s="1"/>
      <c r="H3557" s="11"/>
      <c r="I3557" s="11"/>
      <c r="J3557" s="11"/>
      <c r="K3557" s="2"/>
      <c r="L3557" s="2"/>
      <c r="M3557" s="1"/>
    </row>
    <row r="3558" spans="1:13" x14ac:dyDescent="0.2">
      <c r="A3558" s="1"/>
      <c r="B3558" s="1"/>
      <c r="C3558" s="16"/>
      <c r="D3558" s="1"/>
      <c r="E3558" s="1"/>
      <c r="F3558" s="1"/>
      <c r="G3558" s="1"/>
      <c r="H3558" s="11"/>
      <c r="I3558" s="11"/>
      <c r="J3558" s="11"/>
      <c r="K3558" s="2"/>
      <c r="L3558" s="2"/>
      <c r="M3558" s="1"/>
    </row>
    <row r="3559" spans="1:13" x14ac:dyDescent="0.2">
      <c r="A3559" s="1"/>
      <c r="B3559" s="1"/>
      <c r="C3559" s="16"/>
      <c r="D3559" s="1"/>
      <c r="E3559" s="1"/>
      <c r="F3559" s="1"/>
      <c r="G3559" s="1"/>
      <c r="H3559" s="11"/>
      <c r="I3559" s="11"/>
      <c r="J3559" s="11"/>
      <c r="K3559" s="2"/>
      <c r="L3559" s="2"/>
      <c r="M3559" s="1"/>
    </row>
    <row r="3560" spans="1:13" x14ac:dyDescent="0.2">
      <c r="A3560" s="1"/>
      <c r="B3560" s="1"/>
      <c r="C3560" s="16"/>
      <c r="D3560" s="1"/>
      <c r="E3560" s="1"/>
      <c r="F3560" s="1"/>
      <c r="G3560" s="1"/>
      <c r="H3560" s="11"/>
      <c r="I3560" s="11"/>
      <c r="J3560" s="11"/>
      <c r="K3560" s="2"/>
      <c r="L3560" s="2"/>
      <c r="M3560" s="1"/>
    </row>
    <row r="3561" spans="1:13" x14ac:dyDescent="0.2">
      <c r="A3561" s="1"/>
      <c r="B3561" s="1"/>
      <c r="C3561" s="16"/>
      <c r="D3561" s="1"/>
      <c r="E3561" s="1"/>
      <c r="F3561" s="1"/>
      <c r="G3561" s="1"/>
      <c r="H3561" s="11"/>
      <c r="I3561" s="11"/>
      <c r="J3561" s="11"/>
      <c r="K3561" s="2"/>
      <c r="L3561" s="2"/>
      <c r="M3561" s="1"/>
    </row>
    <row r="3562" spans="1:13" x14ac:dyDescent="0.2">
      <c r="A3562" s="1"/>
      <c r="B3562" s="1"/>
      <c r="C3562" s="16"/>
      <c r="D3562" s="1"/>
      <c r="E3562" s="1"/>
      <c r="F3562" s="1"/>
      <c r="G3562" s="1"/>
      <c r="H3562" s="11"/>
      <c r="I3562" s="11"/>
      <c r="J3562" s="11"/>
      <c r="K3562" s="2"/>
      <c r="L3562" s="2"/>
      <c r="M3562" s="1"/>
    </row>
    <row r="3563" spans="1:13" x14ac:dyDescent="0.2">
      <c r="A3563" s="1"/>
      <c r="B3563" s="1"/>
      <c r="C3563" s="16"/>
      <c r="D3563" s="1"/>
      <c r="E3563" s="1"/>
      <c r="F3563" s="1"/>
      <c r="G3563" s="1"/>
      <c r="H3563" s="11"/>
      <c r="I3563" s="11"/>
      <c r="J3563" s="11"/>
      <c r="K3563" s="2"/>
      <c r="L3563" s="2"/>
      <c r="M3563" s="1"/>
    </row>
    <row r="3564" spans="1:13" x14ac:dyDescent="0.2">
      <c r="A3564" s="1"/>
      <c r="B3564" s="1"/>
      <c r="C3564" s="16"/>
      <c r="D3564" s="1"/>
      <c r="E3564" s="1"/>
      <c r="F3564" s="1"/>
      <c r="G3564" s="1"/>
      <c r="H3564" s="11"/>
      <c r="I3564" s="11"/>
      <c r="J3564" s="11"/>
      <c r="K3564" s="2"/>
      <c r="L3564" s="2"/>
      <c r="M3564" s="1"/>
    </row>
    <row r="3565" spans="1:13" x14ac:dyDescent="0.2">
      <c r="A3565" s="1"/>
      <c r="B3565" s="1"/>
      <c r="C3565" s="16"/>
      <c r="D3565" s="1"/>
      <c r="E3565" s="1"/>
      <c r="F3565" s="1"/>
      <c r="G3565" s="1"/>
      <c r="H3565" s="11"/>
      <c r="I3565" s="11"/>
      <c r="J3565" s="11"/>
      <c r="K3565" s="2"/>
      <c r="L3565" s="2"/>
      <c r="M3565" s="1"/>
    </row>
    <row r="3566" spans="1:13" x14ac:dyDescent="0.2">
      <c r="A3566" s="1"/>
      <c r="B3566" s="1"/>
      <c r="C3566" s="16"/>
      <c r="D3566" s="1"/>
      <c r="E3566" s="1"/>
      <c r="F3566" s="1"/>
      <c r="G3566" s="1"/>
      <c r="H3566" s="11"/>
      <c r="I3566" s="11"/>
      <c r="J3566" s="11"/>
      <c r="K3566" s="2"/>
      <c r="L3566" s="2"/>
      <c r="M3566" s="1"/>
    </row>
    <row r="3567" spans="1:13" x14ac:dyDescent="0.2">
      <c r="A3567" s="1"/>
      <c r="B3567" s="1"/>
      <c r="C3567" s="16"/>
      <c r="D3567" s="1"/>
      <c r="E3567" s="1"/>
      <c r="F3567" s="1"/>
      <c r="G3567" s="1"/>
      <c r="H3567" s="11"/>
      <c r="I3567" s="11"/>
      <c r="J3567" s="11"/>
      <c r="K3567" s="2"/>
      <c r="L3567" s="2"/>
      <c r="M3567" s="1"/>
    </row>
    <row r="3568" spans="1:13" x14ac:dyDescent="0.2">
      <c r="A3568" s="1"/>
      <c r="B3568" s="1"/>
      <c r="C3568" s="16"/>
      <c r="D3568" s="1"/>
      <c r="E3568" s="1"/>
      <c r="F3568" s="1"/>
      <c r="G3568" s="1"/>
      <c r="H3568" s="11"/>
      <c r="I3568" s="11"/>
      <c r="J3568" s="11"/>
      <c r="K3568" s="2"/>
      <c r="L3568" s="2"/>
      <c r="M3568" s="1"/>
    </row>
    <row r="3569" spans="1:13" x14ac:dyDescent="0.2">
      <c r="A3569" s="1"/>
      <c r="B3569" s="1"/>
      <c r="C3569" s="16"/>
      <c r="D3569" s="1"/>
      <c r="E3569" s="1"/>
      <c r="F3569" s="1"/>
      <c r="G3569" s="1"/>
      <c r="H3569" s="11"/>
      <c r="I3569" s="11"/>
      <c r="J3569" s="11"/>
      <c r="K3569" s="2"/>
      <c r="L3569" s="2"/>
      <c r="M3569" s="1"/>
    </row>
    <row r="3570" spans="1:13" x14ac:dyDescent="0.2">
      <c r="A3570" s="1"/>
      <c r="B3570" s="1"/>
      <c r="C3570" s="16"/>
      <c r="D3570" s="1"/>
      <c r="E3570" s="1"/>
      <c r="F3570" s="1"/>
      <c r="G3570" s="1"/>
      <c r="H3570" s="11"/>
      <c r="I3570" s="11"/>
      <c r="J3570" s="11"/>
      <c r="K3570" s="2"/>
      <c r="L3570" s="2"/>
      <c r="M3570" s="1"/>
    </row>
    <row r="3571" spans="1:13" x14ac:dyDescent="0.2">
      <c r="A3571" s="1"/>
      <c r="B3571" s="1"/>
      <c r="C3571" s="16"/>
      <c r="D3571" s="1"/>
      <c r="E3571" s="1"/>
      <c r="F3571" s="1"/>
      <c r="G3571" s="1"/>
      <c r="H3571" s="11"/>
      <c r="I3571" s="11"/>
      <c r="J3571" s="11"/>
      <c r="K3571" s="2"/>
      <c r="L3571" s="2"/>
      <c r="M3571" s="1"/>
    </row>
    <row r="3572" spans="1:13" x14ac:dyDescent="0.2">
      <c r="A3572" s="1"/>
      <c r="B3572" s="1"/>
      <c r="C3572" s="16"/>
      <c r="D3572" s="1"/>
      <c r="E3572" s="1"/>
      <c r="F3572" s="1"/>
      <c r="G3572" s="1"/>
      <c r="H3572" s="11"/>
      <c r="I3572" s="11"/>
      <c r="J3572" s="11"/>
      <c r="K3572" s="2"/>
      <c r="L3572" s="2"/>
      <c r="M3572" s="1"/>
    </row>
    <row r="3573" spans="1:13" x14ac:dyDescent="0.2">
      <c r="A3573" s="1"/>
      <c r="B3573" s="1"/>
      <c r="C3573" s="16"/>
      <c r="D3573" s="1"/>
      <c r="E3573" s="1"/>
      <c r="F3573" s="1"/>
      <c r="G3573" s="1"/>
      <c r="H3573" s="11"/>
      <c r="I3573" s="11"/>
      <c r="J3573" s="11"/>
      <c r="K3573" s="2"/>
      <c r="L3573" s="2"/>
      <c r="M3573" s="1"/>
    </row>
    <row r="3574" spans="1:13" x14ac:dyDescent="0.2">
      <c r="A3574" s="1"/>
      <c r="B3574" s="1"/>
      <c r="C3574" s="16"/>
      <c r="D3574" s="1"/>
      <c r="E3574" s="1"/>
      <c r="F3574" s="1"/>
      <c r="G3574" s="1"/>
      <c r="H3574" s="11"/>
      <c r="I3574" s="11"/>
      <c r="J3574" s="11"/>
      <c r="K3574" s="2"/>
      <c r="L3574" s="2"/>
      <c r="M3574" s="1"/>
    </row>
    <row r="3575" spans="1:13" x14ac:dyDescent="0.2">
      <c r="A3575" s="1"/>
      <c r="B3575" s="1"/>
      <c r="C3575" s="16"/>
      <c r="D3575" s="1"/>
      <c r="E3575" s="1"/>
      <c r="F3575" s="1"/>
      <c r="G3575" s="1"/>
      <c r="H3575" s="11"/>
      <c r="I3575" s="11"/>
      <c r="J3575" s="11"/>
      <c r="K3575" s="2"/>
      <c r="L3575" s="2"/>
      <c r="M3575" s="1"/>
    </row>
    <row r="3576" spans="1:13" x14ac:dyDescent="0.2">
      <c r="A3576" s="1"/>
      <c r="B3576" s="1"/>
      <c r="C3576" s="16"/>
      <c r="D3576" s="1"/>
      <c r="E3576" s="1"/>
      <c r="F3576" s="1"/>
      <c r="G3576" s="1"/>
      <c r="H3576" s="11"/>
      <c r="I3576" s="11"/>
      <c r="J3576" s="11"/>
      <c r="K3576" s="2"/>
      <c r="L3576" s="2"/>
      <c r="M3576" s="1"/>
    </row>
    <row r="3577" spans="1:13" x14ac:dyDescent="0.2">
      <c r="A3577" s="1"/>
      <c r="B3577" s="1"/>
      <c r="C3577" s="16"/>
      <c r="D3577" s="1"/>
      <c r="E3577" s="1"/>
      <c r="F3577" s="1"/>
      <c r="G3577" s="1"/>
      <c r="H3577" s="11"/>
      <c r="I3577" s="11"/>
      <c r="J3577" s="11"/>
      <c r="K3577" s="2"/>
      <c r="L3577" s="2"/>
      <c r="M3577" s="1"/>
    </row>
    <row r="3578" spans="1:13" x14ac:dyDescent="0.2">
      <c r="A3578" s="1"/>
      <c r="B3578" s="1"/>
      <c r="C3578" s="16"/>
      <c r="D3578" s="1"/>
      <c r="E3578" s="1"/>
      <c r="F3578" s="1"/>
      <c r="G3578" s="1"/>
      <c r="H3578" s="11"/>
      <c r="I3578" s="11"/>
      <c r="J3578" s="11"/>
      <c r="K3578" s="2"/>
      <c r="L3578" s="2"/>
      <c r="M3578" s="1"/>
    </row>
    <row r="3579" spans="1:13" x14ac:dyDescent="0.2">
      <c r="A3579" s="1"/>
      <c r="B3579" s="1"/>
      <c r="C3579" s="16"/>
      <c r="D3579" s="1"/>
      <c r="E3579" s="1"/>
      <c r="F3579" s="1"/>
      <c r="G3579" s="1"/>
      <c r="H3579" s="11"/>
      <c r="I3579" s="11"/>
      <c r="J3579" s="11"/>
      <c r="K3579" s="2"/>
      <c r="L3579" s="2"/>
      <c r="M3579" s="1"/>
    </row>
    <row r="3580" spans="1:13" x14ac:dyDescent="0.2">
      <c r="A3580" s="1"/>
      <c r="B3580" s="1"/>
      <c r="C3580" s="16"/>
      <c r="D3580" s="1"/>
      <c r="E3580" s="1"/>
      <c r="F3580" s="1"/>
      <c r="G3580" s="1"/>
      <c r="H3580" s="11"/>
      <c r="I3580" s="11"/>
      <c r="J3580" s="11"/>
      <c r="K3580" s="2"/>
      <c r="L3580" s="2"/>
      <c r="M3580" s="1"/>
    </row>
    <row r="3581" spans="1:13" x14ac:dyDescent="0.2">
      <c r="A3581" s="1"/>
      <c r="B3581" s="1"/>
      <c r="C3581" s="16"/>
      <c r="D3581" s="1"/>
      <c r="E3581" s="1"/>
      <c r="F3581" s="1"/>
      <c r="G3581" s="1"/>
      <c r="H3581" s="11"/>
      <c r="I3581" s="11"/>
      <c r="J3581" s="11"/>
      <c r="K3581" s="2"/>
      <c r="L3581" s="2"/>
      <c r="M3581" s="1"/>
    </row>
    <row r="3582" spans="1:13" x14ac:dyDescent="0.2">
      <c r="A3582" s="1"/>
      <c r="B3582" s="1"/>
      <c r="C3582" s="16"/>
      <c r="D3582" s="1"/>
      <c r="E3582" s="1"/>
      <c r="F3582" s="1"/>
      <c r="G3582" s="1"/>
      <c r="H3582" s="11"/>
      <c r="I3582" s="11"/>
      <c r="J3582" s="11"/>
      <c r="K3582" s="2"/>
      <c r="L3582" s="2"/>
      <c r="M3582" s="1"/>
    </row>
    <row r="3583" spans="1:13" x14ac:dyDescent="0.2">
      <c r="A3583" s="1"/>
      <c r="B3583" s="1"/>
      <c r="C3583" s="16"/>
      <c r="D3583" s="1"/>
      <c r="E3583" s="1"/>
      <c r="F3583" s="1"/>
      <c r="G3583" s="1"/>
      <c r="H3583" s="11"/>
      <c r="I3583" s="11"/>
      <c r="J3583" s="11"/>
      <c r="K3583" s="2"/>
      <c r="L3583" s="2"/>
      <c r="M3583" s="1"/>
    </row>
    <row r="3584" spans="1:13" x14ac:dyDescent="0.2">
      <c r="A3584" s="1"/>
      <c r="B3584" s="1"/>
      <c r="C3584" s="16"/>
      <c r="D3584" s="1"/>
      <c r="E3584" s="1"/>
      <c r="F3584" s="1"/>
      <c r="G3584" s="1"/>
      <c r="H3584" s="11"/>
      <c r="I3584" s="11"/>
      <c r="J3584" s="11"/>
      <c r="K3584" s="2"/>
      <c r="L3584" s="2"/>
      <c r="M3584" s="1"/>
    </row>
    <row r="3585" spans="1:13" x14ac:dyDescent="0.2">
      <c r="A3585" s="1"/>
      <c r="B3585" s="1"/>
      <c r="C3585" s="16"/>
      <c r="D3585" s="1"/>
      <c r="E3585" s="1"/>
      <c r="F3585" s="1"/>
      <c r="G3585" s="1"/>
      <c r="H3585" s="11"/>
      <c r="I3585" s="11"/>
      <c r="J3585" s="11"/>
      <c r="K3585" s="2"/>
      <c r="L3585" s="2"/>
      <c r="M3585" s="1"/>
    </row>
    <row r="3586" spans="1:13" x14ac:dyDescent="0.2">
      <c r="A3586" s="1"/>
      <c r="B3586" s="1"/>
      <c r="C3586" s="16"/>
      <c r="D3586" s="1"/>
      <c r="E3586" s="1"/>
      <c r="F3586" s="1"/>
      <c r="G3586" s="1"/>
      <c r="H3586" s="11"/>
      <c r="I3586" s="11"/>
      <c r="J3586" s="11"/>
      <c r="K3586" s="2"/>
      <c r="L3586" s="2"/>
      <c r="M3586" s="1"/>
    </row>
    <row r="3587" spans="1:13" x14ac:dyDescent="0.2">
      <c r="A3587" s="1"/>
      <c r="B3587" s="1"/>
      <c r="C3587" s="16"/>
      <c r="D3587" s="1"/>
      <c r="E3587" s="1"/>
      <c r="F3587" s="1"/>
      <c r="G3587" s="1"/>
      <c r="H3587" s="11"/>
      <c r="I3587" s="11"/>
      <c r="J3587" s="11"/>
      <c r="K3587" s="2"/>
      <c r="L3587" s="2"/>
      <c r="M3587" s="1"/>
    </row>
    <row r="3588" spans="1:13" x14ac:dyDescent="0.2">
      <c r="A3588" s="1"/>
      <c r="B3588" s="1"/>
      <c r="C3588" s="16"/>
      <c r="D3588" s="1"/>
      <c r="E3588" s="1"/>
      <c r="F3588" s="1"/>
      <c r="G3588" s="1"/>
      <c r="H3588" s="11"/>
      <c r="I3588" s="11"/>
      <c r="J3588" s="11"/>
      <c r="K3588" s="2"/>
      <c r="L3588" s="2"/>
      <c r="M3588" s="1"/>
    </row>
    <row r="3589" spans="1:13" x14ac:dyDescent="0.2">
      <c r="A3589" s="1"/>
      <c r="B3589" s="1"/>
      <c r="C3589" s="16"/>
      <c r="D3589" s="1"/>
      <c r="E3589" s="1"/>
      <c r="F3589" s="1"/>
      <c r="G3589" s="1"/>
      <c r="H3589" s="11"/>
      <c r="I3589" s="11"/>
      <c r="J3589" s="11"/>
      <c r="K3589" s="2"/>
      <c r="L3589" s="2"/>
      <c r="M3589" s="1"/>
    </row>
    <row r="3590" spans="1:13" x14ac:dyDescent="0.2">
      <c r="A3590" s="1"/>
      <c r="B3590" s="1"/>
      <c r="C3590" s="16"/>
      <c r="D3590" s="1"/>
      <c r="E3590" s="1"/>
      <c r="F3590" s="1"/>
      <c r="G3590" s="1"/>
      <c r="H3590" s="11"/>
      <c r="I3590" s="11"/>
      <c r="J3590" s="11"/>
      <c r="K3590" s="2"/>
      <c r="L3590" s="2"/>
      <c r="M3590" s="1"/>
    </row>
    <row r="3591" spans="1:13" x14ac:dyDescent="0.2">
      <c r="A3591" s="1"/>
      <c r="B3591" s="1"/>
      <c r="C3591" s="16"/>
      <c r="D3591" s="1"/>
      <c r="E3591" s="1"/>
      <c r="F3591" s="1"/>
      <c r="G3591" s="1"/>
      <c r="H3591" s="11"/>
      <c r="I3591" s="11"/>
      <c r="J3591" s="11"/>
      <c r="K3591" s="2"/>
      <c r="L3591" s="2"/>
      <c r="M3591" s="1"/>
    </row>
    <row r="3592" spans="1:13" x14ac:dyDescent="0.2">
      <c r="A3592" s="1"/>
      <c r="B3592" s="1"/>
      <c r="C3592" s="16"/>
      <c r="D3592" s="1"/>
      <c r="E3592" s="1"/>
      <c r="F3592" s="1"/>
      <c r="G3592" s="1"/>
      <c r="H3592" s="11"/>
      <c r="I3592" s="11"/>
      <c r="J3592" s="11"/>
      <c r="K3592" s="2"/>
      <c r="L3592" s="2"/>
      <c r="M3592" s="1"/>
    </row>
    <row r="3593" spans="1:13" x14ac:dyDescent="0.2">
      <c r="A3593" s="1"/>
      <c r="B3593" s="1"/>
      <c r="C3593" s="16"/>
      <c r="D3593" s="1"/>
      <c r="E3593" s="1"/>
      <c r="F3593" s="1"/>
      <c r="G3593" s="1"/>
      <c r="H3593" s="11"/>
      <c r="I3593" s="11"/>
      <c r="J3593" s="11"/>
      <c r="K3593" s="2"/>
      <c r="L3593" s="2"/>
      <c r="M3593" s="1"/>
    </row>
    <row r="3594" spans="1:13" x14ac:dyDescent="0.2">
      <c r="A3594" s="1"/>
      <c r="B3594" s="1"/>
      <c r="C3594" s="16"/>
      <c r="D3594" s="1"/>
      <c r="E3594" s="1"/>
      <c r="F3594" s="1"/>
      <c r="G3594" s="1"/>
      <c r="H3594" s="11"/>
      <c r="I3594" s="11"/>
      <c r="J3594" s="11"/>
      <c r="K3594" s="2"/>
      <c r="L3594" s="2"/>
      <c r="M3594" s="1"/>
    </row>
    <row r="3595" spans="1:13" x14ac:dyDescent="0.2">
      <c r="A3595" s="1"/>
      <c r="B3595" s="1"/>
      <c r="C3595" s="16"/>
      <c r="D3595" s="1"/>
      <c r="E3595" s="1"/>
      <c r="F3595" s="1"/>
      <c r="G3595" s="1"/>
      <c r="H3595" s="11"/>
      <c r="I3595" s="11"/>
      <c r="J3595" s="11"/>
      <c r="K3595" s="2"/>
      <c r="L3595" s="2"/>
      <c r="M3595" s="1"/>
    </row>
    <row r="3596" spans="1:13" x14ac:dyDescent="0.2">
      <c r="A3596" s="1"/>
      <c r="B3596" s="1"/>
      <c r="C3596" s="16"/>
      <c r="D3596" s="1"/>
      <c r="E3596" s="1"/>
      <c r="F3596" s="1"/>
      <c r="G3596" s="1"/>
      <c r="H3596" s="11"/>
      <c r="I3596" s="11"/>
      <c r="J3596" s="11"/>
      <c r="K3596" s="2"/>
      <c r="L3596" s="2"/>
      <c r="M3596" s="1"/>
    </row>
    <row r="3597" spans="1:13" x14ac:dyDescent="0.2">
      <c r="A3597" s="1"/>
      <c r="B3597" s="1"/>
      <c r="C3597" s="16"/>
      <c r="D3597" s="1"/>
      <c r="E3597" s="1"/>
      <c r="F3597" s="1"/>
      <c r="G3597" s="1"/>
      <c r="H3597" s="11"/>
      <c r="I3597" s="11"/>
      <c r="J3597" s="11"/>
      <c r="K3597" s="2"/>
      <c r="L3597" s="2"/>
      <c r="M3597" s="1"/>
    </row>
    <row r="3598" spans="1:13" x14ac:dyDescent="0.2">
      <c r="A3598" s="1"/>
      <c r="B3598" s="1"/>
      <c r="C3598" s="16"/>
      <c r="D3598" s="1"/>
      <c r="E3598" s="1"/>
      <c r="F3598" s="1"/>
      <c r="G3598" s="1"/>
      <c r="H3598" s="11"/>
      <c r="I3598" s="11"/>
      <c r="J3598" s="11"/>
      <c r="K3598" s="2"/>
      <c r="L3598" s="2"/>
      <c r="M3598" s="1"/>
    </row>
    <row r="3599" spans="1:13" x14ac:dyDescent="0.2">
      <c r="A3599" s="1"/>
      <c r="B3599" s="1"/>
      <c r="C3599" s="16"/>
      <c r="D3599" s="1"/>
      <c r="E3599" s="1"/>
      <c r="F3599" s="1"/>
      <c r="G3599" s="1"/>
      <c r="H3599" s="11"/>
      <c r="I3599" s="11"/>
      <c r="J3599" s="11"/>
      <c r="K3599" s="2"/>
      <c r="L3599" s="2"/>
      <c r="M3599" s="1"/>
    </row>
    <row r="3600" spans="1:13" x14ac:dyDescent="0.2">
      <c r="A3600" s="1"/>
      <c r="B3600" s="1"/>
      <c r="C3600" s="16"/>
      <c r="D3600" s="1"/>
      <c r="E3600" s="1"/>
      <c r="F3600" s="1"/>
      <c r="G3600" s="1"/>
      <c r="H3600" s="11"/>
      <c r="I3600" s="11"/>
      <c r="J3600" s="11"/>
      <c r="K3600" s="2"/>
      <c r="L3600" s="2"/>
      <c r="M3600" s="1"/>
    </row>
    <row r="3601" spans="1:13" x14ac:dyDescent="0.2">
      <c r="A3601" s="1"/>
      <c r="B3601" s="1"/>
      <c r="C3601" s="16"/>
      <c r="D3601" s="1"/>
      <c r="E3601" s="1"/>
      <c r="F3601" s="1"/>
      <c r="G3601" s="1"/>
      <c r="H3601" s="11"/>
      <c r="I3601" s="11"/>
      <c r="J3601" s="11"/>
      <c r="K3601" s="2"/>
      <c r="L3601" s="2"/>
      <c r="M3601" s="1"/>
    </row>
    <row r="3602" spans="1:13" x14ac:dyDescent="0.2">
      <c r="A3602" s="1"/>
      <c r="B3602" s="1"/>
      <c r="C3602" s="16"/>
      <c r="D3602" s="1"/>
      <c r="E3602" s="1"/>
      <c r="F3602" s="1"/>
      <c r="G3602" s="1"/>
      <c r="H3602" s="11"/>
      <c r="I3602" s="11"/>
      <c r="J3602" s="11"/>
      <c r="K3602" s="2"/>
      <c r="L3602" s="2"/>
      <c r="M3602" s="1"/>
    </row>
    <row r="3603" spans="1:13" x14ac:dyDescent="0.2">
      <c r="A3603" s="1"/>
      <c r="B3603" s="1"/>
      <c r="C3603" s="16"/>
      <c r="D3603" s="1"/>
      <c r="E3603" s="1"/>
      <c r="F3603" s="1"/>
      <c r="G3603" s="1"/>
      <c r="H3603" s="11"/>
      <c r="I3603" s="11"/>
      <c r="J3603" s="11"/>
      <c r="K3603" s="2"/>
      <c r="L3603" s="2"/>
      <c r="M3603" s="1"/>
    </row>
    <row r="3604" spans="1:13" x14ac:dyDescent="0.2">
      <c r="A3604" s="1"/>
      <c r="B3604" s="1"/>
      <c r="C3604" s="16"/>
      <c r="D3604" s="1"/>
      <c r="E3604" s="1"/>
      <c r="F3604" s="1"/>
      <c r="G3604" s="1"/>
      <c r="H3604" s="11"/>
      <c r="I3604" s="11"/>
      <c r="J3604" s="11"/>
      <c r="K3604" s="2"/>
      <c r="L3604" s="2"/>
      <c r="M3604" s="1"/>
    </row>
    <row r="3605" spans="1:13" x14ac:dyDescent="0.2">
      <c r="A3605" s="1"/>
      <c r="B3605" s="1"/>
      <c r="C3605" s="16"/>
      <c r="D3605" s="1"/>
      <c r="E3605" s="1"/>
      <c r="F3605" s="1"/>
      <c r="G3605" s="1"/>
      <c r="H3605" s="11"/>
      <c r="I3605" s="11"/>
      <c r="J3605" s="11"/>
      <c r="K3605" s="2"/>
      <c r="L3605" s="2"/>
      <c r="M3605" s="1"/>
    </row>
    <row r="3606" spans="1:13" x14ac:dyDescent="0.2">
      <c r="A3606" s="1"/>
      <c r="B3606" s="1"/>
      <c r="C3606" s="16"/>
      <c r="D3606" s="1"/>
      <c r="E3606" s="1"/>
      <c r="F3606" s="1"/>
      <c r="G3606" s="1"/>
      <c r="H3606" s="11"/>
      <c r="I3606" s="11"/>
      <c r="J3606" s="11"/>
      <c r="K3606" s="2"/>
      <c r="L3606" s="2"/>
      <c r="M3606" s="1"/>
    </row>
    <row r="3607" spans="1:13" x14ac:dyDescent="0.2">
      <c r="A3607" s="1"/>
      <c r="B3607" s="1"/>
      <c r="C3607" s="16"/>
      <c r="D3607" s="1"/>
      <c r="E3607" s="1"/>
      <c r="F3607" s="1"/>
      <c r="G3607" s="1"/>
      <c r="H3607" s="11"/>
      <c r="I3607" s="11"/>
      <c r="J3607" s="11"/>
      <c r="K3607" s="2"/>
      <c r="L3607" s="2"/>
      <c r="M3607" s="1"/>
    </row>
    <row r="3608" spans="1:13" x14ac:dyDescent="0.2">
      <c r="A3608" s="1"/>
      <c r="B3608" s="1"/>
      <c r="C3608" s="16"/>
      <c r="D3608" s="1"/>
      <c r="E3608" s="1"/>
      <c r="F3608" s="1"/>
      <c r="G3608" s="1"/>
      <c r="H3608" s="11"/>
      <c r="I3608" s="11"/>
      <c r="J3608" s="11"/>
      <c r="K3608" s="2"/>
      <c r="L3608" s="2"/>
      <c r="M3608" s="1"/>
    </row>
    <row r="3609" spans="1:13" x14ac:dyDescent="0.2">
      <c r="A3609" s="1"/>
      <c r="B3609" s="1"/>
      <c r="C3609" s="16"/>
      <c r="D3609" s="1"/>
      <c r="E3609" s="1"/>
      <c r="F3609" s="1"/>
      <c r="G3609" s="1"/>
      <c r="H3609" s="11"/>
      <c r="I3609" s="11"/>
      <c r="J3609" s="11"/>
      <c r="K3609" s="2"/>
      <c r="L3609" s="2"/>
      <c r="M3609" s="1"/>
    </row>
    <row r="3610" spans="1:13" x14ac:dyDescent="0.2">
      <c r="A3610" s="1"/>
      <c r="B3610" s="1"/>
      <c r="C3610" s="16"/>
      <c r="D3610" s="1"/>
      <c r="E3610" s="1"/>
      <c r="F3610" s="1"/>
      <c r="G3610" s="1"/>
      <c r="H3610" s="11"/>
      <c r="I3610" s="11"/>
      <c r="J3610" s="11"/>
      <c r="K3610" s="2"/>
      <c r="L3610" s="2"/>
      <c r="M3610" s="1"/>
    </row>
    <row r="3611" spans="1:13" x14ac:dyDescent="0.2">
      <c r="A3611" s="1"/>
      <c r="B3611" s="1"/>
      <c r="C3611" s="16"/>
      <c r="D3611" s="1"/>
      <c r="E3611" s="1"/>
      <c r="F3611" s="1"/>
      <c r="G3611" s="1"/>
      <c r="H3611" s="11"/>
      <c r="I3611" s="11"/>
      <c r="J3611" s="11"/>
      <c r="K3611" s="2"/>
      <c r="L3611" s="2"/>
      <c r="M3611" s="1"/>
    </row>
    <row r="3612" spans="1:13" x14ac:dyDescent="0.2">
      <c r="A3612" s="1"/>
      <c r="B3612" s="1"/>
      <c r="C3612" s="16"/>
      <c r="D3612" s="1"/>
      <c r="E3612" s="1"/>
      <c r="F3612" s="1"/>
      <c r="G3612" s="1"/>
      <c r="H3612" s="11"/>
      <c r="I3612" s="11"/>
      <c r="J3612" s="11"/>
      <c r="K3612" s="2"/>
      <c r="L3612" s="2"/>
      <c r="M3612" s="1"/>
    </row>
    <row r="3613" spans="1:13" x14ac:dyDescent="0.2">
      <c r="A3613" s="1"/>
      <c r="B3613" s="1"/>
      <c r="C3613" s="16"/>
      <c r="D3613" s="1"/>
      <c r="E3613" s="1"/>
      <c r="F3613" s="1"/>
      <c r="G3613" s="1"/>
      <c r="H3613" s="11"/>
      <c r="I3613" s="11"/>
      <c r="J3613" s="11"/>
      <c r="K3613" s="2"/>
      <c r="L3613" s="2"/>
      <c r="M3613" s="1"/>
    </row>
    <row r="3614" spans="1:13" x14ac:dyDescent="0.2">
      <c r="A3614" s="1"/>
      <c r="B3614" s="1"/>
      <c r="C3614" s="16"/>
      <c r="D3614" s="1"/>
      <c r="E3614" s="1"/>
      <c r="F3614" s="1"/>
      <c r="G3614" s="1"/>
      <c r="H3614" s="11"/>
      <c r="I3614" s="11"/>
      <c r="J3614" s="11"/>
      <c r="K3614" s="2"/>
      <c r="L3614" s="2"/>
      <c r="M3614" s="1"/>
    </row>
    <row r="3615" spans="1:13" x14ac:dyDescent="0.2">
      <c r="A3615" s="1"/>
      <c r="B3615" s="1"/>
      <c r="C3615" s="16"/>
      <c r="D3615" s="1"/>
      <c r="E3615" s="1"/>
      <c r="F3615" s="1"/>
      <c r="G3615" s="1"/>
      <c r="H3615" s="11"/>
      <c r="I3615" s="11"/>
      <c r="J3615" s="11"/>
      <c r="K3615" s="2"/>
      <c r="L3615" s="2"/>
      <c r="M3615" s="1"/>
    </row>
    <row r="3616" spans="1:13" x14ac:dyDescent="0.2">
      <c r="A3616" s="1"/>
      <c r="B3616" s="1"/>
      <c r="C3616" s="16"/>
      <c r="D3616" s="1"/>
      <c r="E3616" s="1"/>
      <c r="F3616" s="1"/>
      <c r="G3616" s="1"/>
      <c r="H3616" s="11"/>
      <c r="I3616" s="11"/>
      <c r="J3616" s="11"/>
      <c r="K3616" s="2"/>
      <c r="L3616" s="2"/>
      <c r="M3616" s="1"/>
    </row>
    <row r="3617" spans="1:13" x14ac:dyDescent="0.2">
      <c r="A3617" s="1"/>
      <c r="B3617" s="1"/>
      <c r="C3617" s="16"/>
      <c r="D3617" s="1"/>
      <c r="E3617" s="1"/>
      <c r="F3617" s="1"/>
      <c r="G3617" s="1"/>
      <c r="H3617" s="11"/>
      <c r="I3617" s="11"/>
      <c r="J3617" s="11"/>
      <c r="K3617" s="2"/>
      <c r="L3617" s="2"/>
      <c r="M3617" s="1"/>
    </row>
    <row r="3618" spans="1:13" x14ac:dyDescent="0.2">
      <c r="A3618" s="1"/>
      <c r="B3618" s="1"/>
      <c r="C3618" s="16"/>
      <c r="D3618" s="1"/>
      <c r="E3618" s="1"/>
      <c r="F3618" s="1"/>
      <c r="G3618" s="1"/>
      <c r="H3618" s="11"/>
      <c r="I3618" s="11"/>
      <c r="J3618" s="11"/>
      <c r="K3618" s="2"/>
      <c r="L3618" s="2"/>
      <c r="M3618" s="1"/>
    </row>
    <row r="3619" spans="1:13" x14ac:dyDescent="0.2">
      <c r="A3619" s="1"/>
      <c r="B3619" s="1"/>
      <c r="C3619" s="16"/>
      <c r="D3619" s="1"/>
      <c r="E3619" s="1"/>
      <c r="F3619" s="1"/>
      <c r="G3619" s="1"/>
      <c r="H3619" s="11"/>
      <c r="I3619" s="11"/>
      <c r="J3619" s="11"/>
      <c r="K3619" s="2"/>
      <c r="L3619" s="2"/>
      <c r="M3619" s="1"/>
    </row>
    <row r="3620" spans="1:13" x14ac:dyDescent="0.2">
      <c r="A3620" s="1"/>
      <c r="B3620" s="1"/>
      <c r="C3620" s="16"/>
      <c r="D3620" s="1"/>
      <c r="E3620" s="1"/>
      <c r="F3620" s="1"/>
      <c r="G3620" s="1"/>
      <c r="H3620" s="11"/>
      <c r="I3620" s="11"/>
      <c r="J3620" s="11"/>
      <c r="K3620" s="2"/>
      <c r="L3620" s="2"/>
      <c r="M3620" s="1"/>
    </row>
    <row r="3621" spans="1:13" x14ac:dyDescent="0.2">
      <c r="A3621" s="1"/>
      <c r="B3621" s="1"/>
      <c r="C3621" s="16"/>
      <c r="D3621" s="1"/>
      <c r="E3621" s="1"/>
      <c r="F3621" s="1"/>
      <c r="G3621" s="1"/>
      <c r="H3621" s="11"/>
      <c r="I3621" s="11"/>
      <c r="J3621" s="11"/>
      <c r="K3621" s="2"/>
      <c r="L3621" s="2"/>
      <c r="M3621" s="1"/>
    </row>
    <row r="3622" spans="1:13" x14ac:dyDescent="0.2">
      <c r="A3622" s="1"/>
      <c r="B3622" s="1"/>
      <c r="C3622" s="16"/>
      <c r="D3622" s="1"/>
      <c r="E3622" s="1"/>
      <c r="F3622" s="1"/>
      <c r="G3622" s="1"/>
      <c r="H3622" s="11"/>
      <c r="I3622" s="11"/>
      <c r="J3622" s="11"/>
      <c r="K3622" s="2"/>
      <c r="L3622" s="2"/>
      <c r="M3622" s="1"/>
    </row>
    <row r="3623" spans="1:13" x14ac:dyDescent="0.2">
      <c r="A3623" s="1"/>
      <c r="B3623" s="1"/>
      <c r="C3623" s="16"/>
      <c r="D3623" s="1"/>
      <c r="E3623" s="1"/>
      <c r="F3623" s="1"/>
      <c r="G3623" s="1"/>
      <c r="H3623" s="11"/>
      <c r="I3623" s="11"/>
      <c r="J3623" s="11"/>
      <c r="K3623" s="2"/>
      <c r="L3623" s="2"/>
      <c r="M3623" s="1"/>
    </row>
    <row r="3624" spans="1:13" x14ac:dyDescent="0.2">
      <c r="A3624" s="1"/>
      <c r="B3624" s="1"/>
      <c r="C3624" s="16"/>
      <c r="D3624" s="1"/>
      <c r="E3624" s="1"/>
      <c r="F3624" s="1"/>
      <c r="G3624" s="1"/>
      <c r="H3624" s="11"/>
      <c r="I3624" s="11"/>
      <c r="J3624" s="11"/>
      <c r="K3624" s="2"/>
      <c r="L3624" s="2"/>
      <c r="M3624" s="1"/>
    </row>
    <row r="3625" spans="1:13" x14ac:dyDescent="0.2">
      <c r="A3625" s="1"/>
      <c r="B3625" s="1"/>
      <c r="C3625" s="16"/>
      <c r="D3625" s="1"/>
      <c r="E3625" s="1"/>
      <c r="F3625" s="1"/>
      <c r="G3625" s="1"/>
      <c r="H3625" s="11"/>
      <c r="I3625" s="11"/>
      <c r="J3625" s="11"/>
      <c r="K3625" s="2"/>
      <c r="L3625" s="2"/>
      <c r="M3625" s="1"/>
    </row>
    <row r="3626" spans="1:13" x14ac:dyDescent="0.2">
      <c r="A3626" s="1"/>
      <c r="B3626" s="1"/>
      <c r="C3626" s="16"/>
      <c r="D3626" s="1"/>
      <c r="E3626" s="1"/>
      <c r="F3626" s="1"/>
      <c r="G3626" s="1"/>
      <c r="H3626" s="11"/>
      <c r="I3626" s="11"/>
      <c r="J3626" s="11"/>
      <c r="K3626" s="2"/>
      <c r="L3626" s="2"/>
      <c r="M3626" s="1"/>
    </row>
    <row r="3627" spans="1:13" x14ac:dyDescent="0.2">
      <c r="A3627" s="1"/>
      <c r="B3627" s="1"/>
      <c r="C3627" s="16"/>
      <c r="D3627" s="1"/>
      <c r="E3627" s="1"/>
      <c r="F3627" s="1"/>
      <c r="G3627" s="1"/>
      <c r="H3627" s="11"/>
      <c r="I3627" s="11"/>
      <c r="J3627" s="11"/>
      <c r="K3627" s="2"/>
      <c r="L3627" s="2"/>
      <c r="M3627" s="1"/>
    </row>
    <row r="3628" spans="1:13" x14ac:dyDescent="0.2">
      <c r="A3628" s="1"/>
      <c r="B3628" s="1"/>
      <c r="C3628" s="16"/>
      <c r="D3628" s="1"/>
      <c r="E3628" s="1"/>
      <c r="F3628" s="1"/>
      <c r="G3628" s="1"/>
      <c r="H3628" s="11"/>
      <c r="I3628" s="11"/>
      <c r="J3628" s="11"/>
      <c r="K3628" s="2"/>
      <c r="L3628" s="2"/>
      <c r="M3628" s="1"/>
    </row>
    <row r="3629" spans="1:13" x14ac:dyDescent="0.2">
      <c r="A3629" s="1"/>
      <c r="B3629" s="1"/>
      <c r="C3629" s="16"/>
      <c r="D3629" s="1"/>
      <c r="E3629" s="1"/>
      <c r="F3629" s="1"/>
      <c r="G3629" s="1"/>
      <c r="H3629" s="11"/>
      <c r="I3629" s="11"/>
      <c r="J3629" s="11"/>
      <c r="K3629" s="2"/>
      <c r="L3629" s="2"/>
      <c r="M3629" s="1"/>
    </row>
    <row r="3630" spans="1:13" x14ac:dyDescent="0.2">
      <c r="A3630" s="1"/>
      <c r="B3630" s="1"/>
      <c r="C3630" s="16"/>
      <c r="D3630" s="1"/>
      <c r="E3630" s="1"/>
      <c r="F3630" s="1"/>
      <c r="G3630" s="1"/>
      <c r="H3630" s="11"/>
      <c r="I3630" s="11"/>
      <c r="J3630" s="11"/>
      <c r="K3630" s="2"/>
      <c r="L3630" s="2"/>
      <c r="M3630" s="1"/>
    </row>
    <row r="3631" spans="1:13" x14ac:dyDescent="0.2">
      <c r="A3631" s="1"/>
      <c r="B3631" s="1"/>
      <c r="C3631" s="16"/>
      <c r="D3631" s="1"/>
      <c r="E3631" s="1"/>
      <c r="F3631" s="1"/>
      <c r="G3631" s="1"/>
      <c r="H3631" s="11"/>
      <c r="I3631" s="11"/>
      <c r="J3631" s="11"/>
      <c r="K3631" s="2"/>
      <c r="L3631" s="2"/>
      <c r="M3631" s="1"/>
    </row>
    <row r="3632" spans="1:13" x14ac:dyDescent="0.2">
      <c r="A3632" s="1"/>
      <c r="B3632" s="1"/>
      <c r="C3632" s="16"/>
      <c r="D3632" s="1"/>
      <c r="E3632" s="1"/>
      <c r="F3632" s="1"/>
      <c r="G3632" s="1"/>
      <c r="H3632" s="11"/>
      <c r="I3632" s="11"/>
      <c r="J3632" s="11"/>
      <c r="K3632" s="2"/>
      <c r="L3632" s="2"/>
      <c r="M3632" s="1"/>
    </row>
    <row r="3633" spans="1:13" x14ac:dyDescent="0.2">
      <c r="A3633" s="1"/>
      <c r="B3633" s="1"/>
      <c r="C3633" s="16"/>
      <c r="D3633" s="1"/>
      <c r="E3633" s="1"/>
      <c r="F3633" s="1"/>
      <c r="G3633" s="1"/>
      <c r="H3633" s="11"/>
      <c r="I3633" s="11"/>
      <c r="J3633" s="11"/>
      <c r="K3633" s="2"/>
      <c r="L3633" s="2"/>
      <c r="M3633" s="1"/>
    </row>
    <row r="3634" spans="1:13" x14ac:dyDescent="0.2">
      <c r="A3634" s="1"/>
      <c r="B3634" s="1"/>
      <c r="C3634" s="16"/>
      <c r="D3634" s="1"/>
      <c r="E3634" s="1"/>
      <c r="F3634" s="1"/>
      <c r="G3634" s="1"/>
      <c r="H3634" s="11"/>
      <c r="I3634" s="11"/>
      <c r="J3634" s="11"/>
      <c r="K3634" s="2"/>
      <c r="L3634" s="2"/>
      <c r="M3634" s="1"/>
    </row>
    <row r="3635" spans="1:13" x14ac:dyDescent="0.2">
      <c r="A3635" s="1"/>
      <c r="B3635" s="1"/>
      <c r="C3635" s="16"/>
      <c r="D3635" s="1"/>
      <c r="E3635" s="1"/>
      <c r="F3635" s="1"/>
      <c r="G3635" s="1"/>
      <c r="H3635" s="11"/>
      <c r="I3635" s="11"/>
      <c r="J3635" s="11"/>
      <c r="K3635" s="2"/>
      <c r="L3635" s="2"/>
      <c r="M3635" s="1"/>
    </row>
    <row r="3636" spans="1:13" x14ac:dyDescent="0.2">
      <c r="A3636" s="1"/>
      <c r="B3636" s="1"/>
      <c r="C3636" s="16"/>
      <c r="D3636" s="1"/>
      <c r="E3636" s="1"/>
      <c r="F3636" s="1"/>
      <c r="G3636" s="1"/>
      <c r="H3636" s="11"/>
      <c r="I3636" s="11"/>
      <c r="J3636" s="11"/>
      <c r="K3636" s="2"/>
      <c r="L3636" s="2"/>
      <c r="M3636" s="1"/>
    </row>
    <row r="3637" spans="1:13" x14ac:dyDescent="0.2">
      <c r="A3637" s="1"/>
      <c r="B3637" s="1"/>
      <c r="C3637" s="16"/>
      <c r="D3637" s="1"/>
      <c r="E3637" s="1"/>
      <c r="F3637" s="1"/>
      <c r="G3637" s="1"/>
      <c r="H3637" s="11"/>
      <c r="I3637" s="11"/>
      <c r="J3637" s="11"/>
      <c r="K3637" s="2"/>
      <c r="L3637" s="2"/>
      <c r="M3637" s="1"/>
    </row>
    <row r="3638" spans="1:13" x14ac:dyDescent="0.2">
      <c r="A3638" s="1"/>
      <c r="B3638" s="1"/>
      <c r="C3638" s="16"/>
      <c r="D3638" s="1"/>
      <c r="E3638" s="1"/>
      <c r="F3638" s="1"/>
      <c r="G3638" s="1"/>
      <c r="H3638" s="11"/>
      <c r="I3638" s="11"/>
      <c r="J3638" s="11"/>
      <c r="K3638" s="2"/>
      <c r="L3638" s="2"/>
      <c r="M3638" s="1"/>
    </row>
    <row r="3639" spans="1:13" x14ac:dyDescent="0.2">
      <c r="A3639" s="1"/>
      <c r="B3639" s="1"/>
      <c r="C3639" s="16"/>
      <c r="D3639" s="1"/>
      <c r="E3639" s="1"/>
      <c r="F3639" s="1"/>
      <c r="G3639" s="1"/>
      <c r="H3639" s="11"/>
      <c r="I3639" s="11"/>
      <c r="J3639" s="11"/>
      <c r="K3639" s="2"/>
      <c r="L3639" s="2"/>
      <c r="M3639" s="1"/>
    </row>
    <row r="3640" spans="1:13" x14ac:dyDescent="0.2">
      <c r="A3640" s="1"/>
      <c r="B3640" s="1"/>
      <c r="C3640" s="16"/>
      <c r="D3640" s="1"/>
      <c r="E3640" s="1"/>
      <c r="F3640" s="1"/>
      <c r="G3640" s="1"/>
      <c r="H3640" s="11"/>
      <c r="I3640" s="11"/>
      <c r="J3640" s="11"/>
      <c r="K3640" s="2"/>
      <c r="L3640" s="2"/>
      <c r="M3640" s="1"/>
    </row>
    <row r="3641" spans="1:13" x14ac:dyDescent="0.2">
      <c r="A3641" s="1"/>
      <c r="B3641" s="1"/>
      <c r="C3641" s="16"/>
      <c r="D3641" s="1"/>
      <c r="E3641" s="1"/>
      <c r="F3641" s="1"/>
      <c r="G3641" s="1"/>
      <c r="H3641" s="11"/>
      <c r="I3641" s="11"/>
      <c r="J3641" s="11"/>
      <c r="K3641" s="2"/>
      <c r="L3641" s="2"/>
      <c r="M3641" s="1"/>
    </row>
    <row r="3642" spans="1:13" x14ac:dyDescent="0.2">
      <c r="A3642" s="1"/>
      <c r="B3642" s="1"/>
      <c r="C3642" s="16"/>
      <c r="D3642" s="1"/>
      <c r="E3642" s="1"/>
      <c r="F3642" s="1"/>
      <c r="G3642" s="1"/>
      <c r="H3642" s="11"/>
      <c r="I3642" s="11"/>
      <c r="J3642" s="11"/>
      <c r="K3642" s="2"/>
      <c r="L3642" s="2"/>
      <c r="M3642" s="1"/>
    </row>
    <row r="3643" spans="1:13" x14ac:dyDescent="0.2">
      <c r="A3643" s="1"/>
      <c r="B3643" s="1"/>
      <c r="C3643" s="16"/>
      <c r="D3643" s="1"/>
      <c r="E3643" s="1"/>
      <c r="F3643" s="1"/>
      <c r="G3643" s="1"/>
      <c r="H3643" s="11"/>
      <c r="I3643" s="11"/>
      <c r="J3643" s="11"/>
      <c r="K3643" s="2"/>
      <c r="L3643" s="2"/>
      <c r="M3643" s="1"/>
    </row>
    <row r="3644" spans="1:13" x14ac:dyDescent="0.2">
      <c r="A3644" s="1"/>
      <c r="B3644" s="1"/>
      <c r="C3644" s="16"/>
      <c r="D3644" s="1"/>
      <c r="E3644" s="1"/>
      <c r="F3644" s="1"/>
      <c r="G3644" s="1"/>
      <c r="H3644" s="11"/>
      <c r="I3644" s="11"/>
      <c r="J3644" s="11"/>
      <c r="K3644" s="2"/>
      <c r="L3644" s="2"/>
      <c r="M3644" s="1"/>
    </row>
    <row r="3645" spans="1:13" x14ac:dyDescent="0.2">
      <c r="A3645" s="1"/>
      <c r="B3645" s="1"/>
      <c r="C3645" s="16"/>
      <c r="D3645" s="1"/>
      <c r="E3645" s="1"/>
      <c r="F3645" s="1"/>
      <c r="G3645" s="1"/>
      <c r="H3645" s="11"/>
      <c r="I3645" s="11"/>
      <c r="J3645" s="11"/>
      <c r="K3645" s="2"/>
      <c r="L3645" s="2"/>
      <c r="M3645" s="1"/>
    </row>
    <row r="3646" spans="1:13" x14ac:dyDescent="0.2">
      <c r="A3646" s="1"/>
      <c r="B3646" s="1"/>
      <c r="C3646" s="16"/>
      <c r="D3646" s="1"/>
      <c r="E3646" s="1"/>
      <c r="F3646" s="1"/>
      <c r="G3646" s="1"/>
      <c r="H3646" s="11"/>
      <c r="I3646" s="11"/>
      <c r="J3646" s="11"/>
      <c r="K3646" s="2"/>
      <c r="L3646" s="2"/>
      <c r="M3646" s="1"/>
    </row>
    <row r="3647" spans="1:13" x14ac:dyDescent="0.2">
      <c r="A3647" s="1"/>
      <c r="B3647" s="1"/>
      <c r="C3647" s="16"/>
      <c r="D3647" s="1"/>
      <c r="E3647" s="1"/>
      <c r="F3647" s="1"/>
      <c r="G3647" s="1"/>
      <c r="H3647" s="11"/>
      <c r="I3647" s="11"/>
      <c r="J3647" s="11"/>
      <c r="K3647" s="2"/>
      <c r="L3647" s="2"/>
      <c r="M3647" s="1"/>
    </row>
    <row r="3648" spans="1:13" x14ac:dyDescent="0.2">
      <c r="A3648" s="1"/>
      <c r="B3648" s="1"/>
      <c r="C3648" s="16"/>
      <c r="D3648" s="1"/>
      <c r="E3648" s="1"/>
      <c r="F3648" s="1"/>
      <c r="G3648" s="1"/>
      <c r="H3648" s="11"/>
      <c r="I3648" s="11"/>
      <c r="J3648" s="11"/>
      <c r="K3648" s="2"/>
      <c r="L3648" s="2"/>
      <c r="M3648" s="1"/>
    </row>
    <row r="3649" spans="1:13" x14ac:dyDescent="0.2">
      <c r="A3649" s="1"/>
      <c r="B3649" s="1"/>
      <c r="C3649" s="16"/>
      <c r="D3649" s="1"/>
      <c r="E3649" s="1"/>
      <c r="F3649" s="1"/>
      <c r="G3649" s="1"/>
      <c r="H3649" s="11"/>
      <c r="I3649" s="11"/>
      <c r="J3649" s="11"/>
      <c r="K3649" s="2"/>
      <c r="L3649" s="2"/>
      <c r="M3649" s="1"/>
    </row>
    <row r="3650" spans="1:13" x14ac:dyDescent="0.2">
      <c r="A3650" s="1"/>
      <c r="B3650" s="1"/>
      <c r="C3650" s="16"/>
      <c r="D3650" s="1"/>
      <c r="E3650" s="1"/>
      <c r="F3650" s="1"/>
      <c r="G3650" s="1"/>
      <c r="H3650" s="11"/>
      <c r="I3650" s="11"/>
      <c r="J3650" s="11"/>
      <c r="K3650" s="2"/>
      <c r="L3650" s="2"/>
      <c r="M3650" s="1"/>
    </row>
    <row r="3651" spans="1:13" x14ac:dyDescent="0.2">
      <c r="A3651" s="1"/>
      <c r="B3651" s="1"/>
      <c r="C3651" s="16"/>
      <c r="D3651" s="1"/>
      <c r="E3651" s="1"/>
      <c r="F3651" s="1"/>
      <c r="G3651" s="1"/>
      <c r="H3651" s="11"/>
      <c r="I3651" s="11"/>
      <c r="J3651" s="11"/>
      <c r="K3651" s="2"/>
      <c r="L3651" s="2"/>
      <c r="M3651" s="1"/>
    </row>
    <row r="3652" spans="1:13" x14ac:dyDescent="0.2">
      <c r="A3652" s="1"/>
      <c r="B3652" s="1"/>
      <c r="C3652" s="16"/>
      <c r="D3652" s="1"/>
      <c r="E3652" s="1"/>
      <c r="F3652" s="1"/>
      <c r="G3652" s="1"/>
      <c r="H3652" s="11"/>
      <c r="I3652" s="11"/>
      <c r="J3652" s="11"/>
      <c r="K3652" s="2"/>
      <c r="L3652" s="2"/>
      <c r="M3652" s="1"/>
    </row>
    <row r="3653" spans="1:13" x14ac:dyDescent="0.2">
      <c r="A3653" s="1"/>
      <c r="B3653" s="1"/>
      <c r="C3653" s="16"/>
      <c r="D3653" s="1"/>
      <c r="E3653" s="1"/>
      <c r="F3653" s="1"/>
      <c r="G3653" s="1"/>
      <c r="H3653" s="11"/>
      <c r="I3653" s="11"/>
      <c r="J3653" s="11"/>
      <c r="K3653" s="2"/>
      <c r="L3653" s="2"/>
      <c r="M3653" s="1"/>
    </row>
    <row r="3654" spans="1:13" x14ac:dyDescent="0.2">
      <c r="A3654" s="1"/>
      <c r="B3654" s="1"/>
      <c r="C3654" s="16"/>
      <c r="D3654" s="1"/>
      <c r="E3654" s="1"/>
      <c r="F3654" s="1"/>
      <c r="G3654" s="1"/>
      <c r="H3654" s="11"/>
      <c r="I3654" s="11"/>
      <c r="J3654" s="11"/>
      <c r="K3654" s="2"/>
      <c r="L3654" s="2"/>
      <c r="M3654" s="1"/>
    </row>
    <row r="3655" spans="1:13" x14ac:dyDescent="0.2">
      <c r="A3655" s="1"/>
      <c r="B3655" s="1"/>
      <c r="C3655" s="16"/>
      <c r="D3655" s="1"/>
      <c r="E3655" s="1"/>
      <c r="F3655" s="1"/>
      <c r="G3655" s="1"/>
      <c r="H3655" s="11"/>
      <c r="I3655" s="11"/>
      <c r="J3655" s="11"/>
      <c r="K3655" s="2"/>
      <c r="L3655" s="2"/>
      <c r="M3655" s="1"/>
    </row>
    <row r="3656" spans="1:13" x14ac:dyDescent="0.2">
      <c r="A3656" s="1"/>
      <c r="B3656" s="1"/>
      <c r="C3656" s="16"/>
      <c r="D3656" s="1"/>
      <c r="E3656" s="1"/>
      <c r="F3656" s="1"/>
      <c r="G3656" s="1"/>
      <c r="H3656" s="11"/>
      <c r="I3656" s="11"/>
      <c r="J3656" s="11"/>
      <c r="K3656" s="2"/>
      <c r="L3656" s="2"/>
      <c r="M3656" s="1"/>
    </row>
    <row r="3657" spans="1:13" x14ac:dyDescent="0.2">
      <c r="A3657" s="1"/>
      <c r="B3657" s="1"/>
      <c r="C3657" s="16"/>
      <c r="D3657" s="1"/>
      <c r="E3657" s="1"/>
      <c r="F3657" s="1"/>
      <c r="G3657" s="1"/>
      <c r="H3657" s="11"/>
      <c r="I3657" s="11"/>
      <c r="J3657" s="11"/>
      <c r="K3657" s="2"/>
      <c r="L3657" s="2"/>
      <c r="M3657" s="1"/>
    </row>
    <row r="3658" spans="1:13" x14ac:dyDescent="0.2">
      <c r="A3658" s="1"/>
      <c r="B3658" s="1"/>
      <c r="C3658" s="16"/>
      <c r="D3658" s="1"/>
      <c r="E3658" s="1"/>
      <c r="F3658" s="1"/>
      <c r="G3658" s="1"/>
      <c r="H3658" s="11"/>
      <c r="I3658" s="11"/>
      <c r="J3658" s="11"/>
      <c r="K3658" s="2"/>
      <c r="L3658" s="2"/>
      <c r="M3658" s="1"/>
    </row>
    <row r="3659" spans="1:13" x14ac:dyDescent="0.2">
      <c r="A3659" s="1"/>
      <c r="B3659" s="1"/>
      <c r="C3659" s="16"/>
      <c r="D3659" s="1"/>
      <c r="E3659" s="1"/>
      <c r="F3659" s="1"/>
      <c r="G3659" s="1"/>
      <c r="H3659" s="11"/>
      <c r="I3659" s="11"/>
      <c r="J3659" s="11"/>
      <c r="K3659" s="2"/>
      <c r="L3659" s="2"/>
      <c r="M3659" s="1"/>
    </row>
    <row r="3660" spans="1:13" x14ac:dyDescent="0.2">
      <c r="A3660" s="1"/>
      <c r="B3660" s="1"/>
      <c r="C3660" s="16"/>
      <c r="D3660" s="1"/>
      <c r="E3660" s="1"/>
      <c r="F3660" s="1"/>
      <c r="G3660" s="1"/>
      <c r="H3660" s="11"/>
      <c r="I3660" s="11"/>
      <c r="J3660" s="11"/>
      <c r="K3660" s="2"/>
      <c r="L3660" s="2"/>
      <c r="M3660" s="1"/>
    </row>
    <row r="3661" spans="1:13" x14ac:dyDescent="0.2">
      <c r="A3661" s="1"/>
      <c r="B3661" s="1"/>
      <c r="C3661" s="16"/>
      <c r="D3661" s="1"/>
      <c r="E3661" s="1"/>
      <c r="F3661" s="1"/>
      <c r="G3661" s="1"/>
      <c r="H3661" s="11"/>
      <c r="I3661" s="11"/>
      <c r="J3661" s="11"/>
      <c r="K3661" s="2"/>
      <c r="L3661" s="2"/>
      <c r="M3661" s="1"/>
    </row>
    <row r="3662" spans="1:13" x14ac:dyDescent="0.2">
      <c r="A3662" s="1"/>
      <c r="B3662" s="1"/>
      <c r="C3662" s="16"/>
      <c r="D3662" s="1"/>
      <c r="E3662" s="1"/>
      <c r="F3662" s="1"/>
      <c r="G3662" s="1"/>
      <c r="H3662" s="11"/>
      <c r="I3662" s="11"/>
      <c r="J3662" s="11"/>
      <c r="K3662" s="2"/>
      <c r="L3662" s="2"/>
      <c r="M3662" s="1"/>
    </row>
    <row r="3663" spans="1:13" x14ac:dyDescent="0.2">
      <c r="A3663" s="1"/>
      <c r="B3663" s="1"/>
      <c r="C3663" s="16"/>
      <c r="D3663" s="1"/>
      <c r="E3663" s="1"/>
      <c r="F3663" s="1"/>
      <c r="G3663" s="1"/>
      <c r="H3663" s="11"/>
      <c r="I3663" s="11"/>
      <c r="J3663" s="11"/>
      <c r="K3663" s="2"/>
      <c r="L3663" s="2"/>
      <c r="M3663" s="1"/>
    </row>
    <row r="3664" spans="1:13" x14ac:dyDescent="0.2">
      <c r="A3664" s="1"/>
      <c r="B3664" s="1"/>
      <c r="C3664" s="16"/>
      <c r="D3664" s="1"/>
      <c r="E3664" s="1"/>
      <c r="F3664" s="1"/>
      <c r="G3664" s="1"/>
      <c r="H3664" s="11"/>
      <c r="I3664" s="11"/>
      <c r="J3664" s="11"/>
      <c r="K3664" s="2"/>
      <c r="L3664" s="2"/>
      <c r="M3664" s="1"/>
    </row>
    <row r="3665" spans="1:13" x14ac:dyDescent="0.2">
      <c r="A3665" s="1"/>
      <c r="B3665" s="1"/>
      <c r="C3665" s="16"/>
      <c r="D3665" s="1"/>
      <c r="E3665" s="1"/>
      <c r="F3665" s="1"/>
      <c r="G3665" s="1"/>
      <c r="H3665" s="11"/>
      <c r="I3665" s="11"/>
      <c r="J3665" s="11"/>
      <c r="K3665" s="2"/>
      <c r="L3665" s="2"/>
      <c r="M3665" s="1"/>
    </row>
    <row r="3666" spans="1:13" x14ac:dyDescent="0.2">
      <c r="A3666" s="1"/>
      <c r="B3666" s="1"/>
      <c r="C3666" s="16"/>
      <c r="D3666" s="1"/>
      <c r="E3666" s="1"/>
      <c r="F3666" s="1"/>
      <c r="G3666" s="1"/>
      <c r="H3666" s="11"/>
      <c r="I3666" s="11"/>
      <c r="J3666" s="11"/>
      <c r="K3666" s="2"/>
      <c r="L3666" s="2"/>
      <c r="M3666" s="1"/>
    </row>
    <row r="3667" spans="1:13" x14ac:dyDescent="0.2">
      <c r="A3667" s="1"/>
      <c r="B3667" s="1"/>
      <c r="C3667" s="16"/>
      <c r="D3667" s="1"/>
      <c r="E3667" s="1"/>
      <c r="F3667" s="1"/>
      <c r="G3667" s="1"/>
      <c r="H3667" s="11"/>
      <c r="I3667" s="11"/>
      <c r="J3667" s="11"/>
      <c r="K3667" s="2"/>
      <c r="L3667" s="2"/>
      <c r="M3667" s="1"/>
    </row>
    <row r="3668" spans="1:13" x14ac:dyDescent="0.2">
      <c r="A3668" s="1"/>
      <c r="B3668" s="1"/>
      <c r="C3668" s="16"/>
      <c r="D3668" s="1"/>
      <c r="E3668" s="1"/>
      <c r="F3668" s="1"/>
      <c r="G3668" s="1"/>
      <c r="H3668" s="11"/>
      <c r="I3668" s="11"/>
      <c r="J3668" s="11"/>
      <c r="K3668" s="2"/>
      <c r="L3668" s="2"/>
      <c r="M3668" s="1"/>
    </row>
    <row r="3669" spans="1:13" x14ac:dyDescent="0.2">
      <c r="A3669" s="1"/>
      <c r="B3669" s="1"/>
      <c r="C3669" s="16"/>
      <c r="D3669" s="1"/>
      <c r="E3669" s="1"/>
      <c r="F3669" s="1"/>
      <c r="G3669" s="1"/>
      <c r="H3669" s="11"/>
      <c r="I3669" s="11"/>
      <c r="J3669" s="11"/>
      <c r="K3669" s="2"/>
      <c r="L3669" s="2"/>
      <c r="M3669" s="1"/>
    </row>
    <row r="3670" spans="1:13" x14ac:dyDescent="0.2">
      <c r="A3670" s="1"/>
      <c r="B3670" s="1"/>
      <c r="C3670" s="16"/>
      <c r="D3670" s="1"/>
      <c r="E3670" s="1"/>
      <c r="F3670" s="1"/>
      <c r="G3670" s="1"/>
      <c r="H3670" s="11"/>
      <c r="I3670" s="11"/>
      <c r="J3670" s="11"/>
      <c r="K3670" s="2"/>
      <c r="L3670" s="2"/>
      <c r="M3670" s="1"/>
    </row>
    <row r="3671" spans="1:13" x14ac:dyDescent="0.2">
      <c r="A3671" s="1"/>
      <c r="B3671" s="1"/>
      <c r="C3671" s="16"/>
      <c r="D3671" s="1"/>
      <c r="E3671" s="1"/>
      <c r="F3671" s="1"/>
      <c r="G3671" s="1"/>
      <c r="H3671" s="11"/>
      <c r="I3671" s="11"/>
      <c r="J3671" s="11"/>
      <c r="K3671" s="2"/>
      <c r="L3671" s="2"/>
      <c r="M3671" s="1"/>
    </row>
    <row r="3672" spans="1:13" x14ac:dyDescent="0.2">
      <c r="A3672" s="1"/>
      <c r="B3672" s="1"/>
      <c r="C3672" s="16"/>
      <c r="D3672" s="1"/>
      <c r="E3672" s="1"/>
      <c r="F3672" s="1"/>
      <c r="G3672" s="1"/>
      <c r="H3672" s="11"/>
      <c r="I3672" s="11"/>
      <c r="J3672" s="11"/>
      <c r="K3672" s="2"/>
      <c r="L3672" s="2"/>
      <c r="M3672" s="1"/>
    </row>
    <row r="3673" spans="1:13" x14ac:dyDescent="0.2">
      <c r="A3673" s="1"/>
      <c r="B3673" s="1"/>
      <c r="C3673" s="16"/>
      <c r="D3673" s="1"/>
      <c r="E3673" s="1"/>
      <c r="F3673" s="1"/>
      <c r="G3673" s="1"/>
      <c r="H3673" s="11"/>
      <c r="I3673" s="11"/>
      <c r="J3673" s="11"/>
      <c r="K3673" s="2"/>
      <c r="L3673" s="2"/>
      <c r="M3673" s="1"/>
    </row>
    <row r="3674" spans="1:13" x14ac:dyDescent="0.2">
      <c r="A3674" s="1"/>
      <c r="B3674" s="1"/>
      <c r="C3674" s="16"/>
      <c r="D3674" s="1"/>
      <c r="E3674" s="1"/>
      <c r="F3674" s="1"/>
      <c r="G3674" s="1"/>
      <c r="H3674" s="11"/>
      <c r="I3674" s="11"/>
      <c r="J3674" s="11"/>
      <c r="K3674" s="2"/>
      <c r="L3674" s="2"/>
      <c r="M3674" s="1"/>
    </row>
    <row r="3675" spans="1:13" x14ac:dyDescent="0.2">
      <c r="A3675" s="1"/>
      <c r="B3675" s="1"/>
      <c r="C3675" s="16"/>
      <c r="D3675" s="1"/>
      <c r="E3675" s="1"/>
      <c r="F3675" s="1"/>
      <c r="G3675" s="1"/>
      <c r="H3675" s="11"/>
      <c r="I3675" s="11"/>
      <c r="J3675" s="11"/>
      <c r="K3675" s="2"/>
      <c r="L3675" s="2"/>
      <c r="M3675" s="1"/>
    </row>
    <row r="3676" spans="1:13" x14ac:dyDescent="0.2">
      <c r="A3676" s="1"/>
      <c r="B3676" s="1"/>
      <c r="C3676" s="16"/>
      <c r="D3676" s="1"/>
      <c r="E3676" s="1"/>
      <c r="F3676" s="1"/>
      <c r="G3676" s="1"/>
      <c r="H3676" s="11"/>
      <c r="I3676" s="11"/>
      <c r="J3676" s="11"/>
      <c r="K3676" s="2"/>
      <c r="L3676" s="2"/>
      <c r="M3676" s="1"/>
    </row>
    <row r="3677" spans="1:13" x14ac:dyDescent="0.2">
      <c r="A3677" s="1"/>
      <c r="B3677" s="1"/>
      <c r="C3677" s="16"/>
      <c r="D3677" s="1"/>
      <c r="E3677" s="1"/>
      <c r="F3677" s="1"/>
      <c r="G3677" s="1"/>
      <c r="H3677" s="11"/>
      <c r="I3677" s="11"/>
      <c r="J3677" s="11"/>
      <c r="K3677" s="2"/>
      <c r="L3677" s="2"/>
      <c r="M3677" s="1"/>
    </row>
    <row r="3678" spans="1:13" x14ac:dyDescent="0.2">
      <c r="A3678" s="1"/>
      <c r="B3678" s="1"/>
      <c r="C3678" s="16"/>
      <c r="D3678" s="1"/>
      <c r="E3678" s="1"/>
      <c r="F3678" s="1"/>
      <c r="G3678" s="1"/>
      <c r="H3678" s="11"/>
      <c r="I3678" s="11"/>
      <c r="J3678" s="11"/>
      <c r="K3678" s="2"/>
      <c r="L3678" s="2"/>
      <c r="M3678" s="1"/>
    </row>
    <row r="3679" spans="1:13" x14ac:dyDescent="0.2">
      <c r="A3679" s="1"/>
      <c r="B3679" s="1"/>
      <c r="C3679" s="16"/>
      <c r="D3679" s="1"/>
      <c r="E3679" s="1"/>
      <c r="F3679" s="1"/>
      <c r="G3679" s="1"/>
      <c r="H3679" s="11"/>
      <c r="I3679" s="11"/>
      <c r="J3679" s="11"/>
      <c r="K3679" s="2"/>
      <c r="L3679" s="2"/>
      <c r="M3679" s="1"/>
    </row>
    <row r="3680" spans="1:13" x14ac:dyDescent="0.2">
      <c r="A3680" s="1"/>
      <c r="B3680" s="1"/>
      <c r="C3680" s="16"/>
      <c r="D3680" s="1"/>
      <c r="E3680" s="1"/>
      <c r="F3680" s="1"/>
      <c r="G3680" s="1"/>
      <c r="H3680" s="11"/>
      <c r="I3680" s="11"/>
      <c r="J3680" s="11"/>
      <c r="K3680" s="2"/>
      <c r="L3680" s="2"/>
      <c r="M3680" s="1"/>
    </row>
    <row r="3681" spans="1:13" x14ac:dyDescent="0.2">
      <c r="A3681" s="1"/>
      <c r="B3681" s="1"/>
      <c r="C3681" s="16"/>
      <c r="D3681" s="1"/>
      <c r="E3681" s="1"/>
      <c r="F3681" s="1"/>
      <c r="G3681" s="1"/>
      <c r="H3681" s="11"/>
      <c r="I3681" s="11"/>
      <c r="J3681" s="11"/>
      <c r="K3681" s="2"/>
      <c r="L3681" s="2"/>
      <c r="M3681" s="1"/>
    </row>
    <row r="3682" spans="1:13" x14ac:dyDescent="0.2">
      <c r="A3682" s="1"/>
      <c r="B3682" s="1"/>
      <c r="C3682" s="16"/>
      <c r="D3682" s="1"/>
      <c r="E3682" s="1"/>
      <c r="F3682" s="1"/>
      <c r="G3682" s="1"/>
      <c r="H3682" s="11"/>
      <c r="I3682" s="11"/>
      <c r="J3682" s="11"/>
      <c r="K3682" s="2"/>
      <c r="L3682" s="2"/>
      <c r="M3682" s="1"/>
    </row>
    <row r="3683" spans="1:13" x14ac:dyDescent="0.2">
      <c r="A3683" s="1"/>
      <c r="B3683" s="1"/>
      <c r="C3683" s="16"/>
      <c r="D3683" s="1"/>
      <c r="E3683" s="1"/>
      <c r="F3683" s="1"/>
      <c r="G3683" s="1"/>
      <c r="H3683" s="11"/>
      <c r="I3683" s="11"/>
      <c r="J3683" s="11"/>
      <c r="K3683" s="2"/>
      <c r="L3683" s="2"/>
      <c r="M3683" s="1"/>
    </row>
    <row r="3684" spans="1:13" x14ac:dyDescent="0.2">
      <c r="A3684" s="1"/>
      <c r="B3684" s="1"/>
      <c r="C3684" s="16"/>
      <c r="D3684" s="1"/>
      <c r="E3684" s="1"/>
      <c r="F3684" s="1"/>
      <c r="G3684" s="1"/>
      <c r="H3684" s="11"/>
      <c r="I3684" s="11"/>
      <c r="J3684" s="11"/>
      <c r="K3684" s="2"/>
      <c r="L3684" s="2"/>
      <c r="M3684" s="1"/>
    </row>
    <row r="3685" spans="1:13" x14ac:dyDescent="0.2">
      <c r="A3685" s="1"/>
      <c r="B3685" s="1"/>
      <c r="C3685" s="16"/>
      <c r="D3685" s="1"/>
      <c r="E3685" s="1"/>
      <c r="F3685" s="1"/>
      <c r="G3685" s="1"/>
      <c r="H3685" s="11"/>
      <c r="I3685" s="11"/>
      <c r="J3685" s="11"/>
      <c r="K3685" s="2"/>
      <c r="L3685" s="2"/>
      <c r="M3685" s="1"/>
    </row>
    <row r="3686" spans="1:13" x14ac:dyDescent="0.2">
      <c r="A3686" s="1"/>
      <c r="B3686" s="1"/>
      <c r="C3686" s="16"/>
      <c r="D3686" s="1"/>
      <c r="E3686" s="1"/>
      <c r="F3686" s="1"/>
      <c r="G3686" s="1"/>
      <c r="H3686" s="11"/>
      <c r="I3686" s="11"/>
      <c r="J3686" s="11"/>
      <c r="K3686" s="2"/>
      <c r="L3686" s="2"/>
      <c r="M3686" s="1"/>
    </row>
    <row r="3687" spans="1:13" x14ac:dyDescent="0.2">
      <c r="A3687" s="1"/>
      <c r="B3687" s="1"/>
      <c r="C3687" s="16"/>
      <c r="D3687" s="1"/>
      <c r="E3687" s="1"/>
      <c r="F3687" s="1"/>
      <c r="G3687" s="1"/>
      <c r="H3687" s="11"/>
      <c r="I3687" s="11"/>
      <c r="J3687" s="11"/>
      <c r="K3687" s="2"/>
      <c r="L3687" s="2"/>
      <c r="M3687" s="1"/>
    </row>
    <row r="3688" spans="1:13" x14ac:dyDescent="0.2">
      <c r="A3688" s="1"/>
      <c r="B3688" s="1"/>
      <c r="C3688" s="16"/>
      <c r="D3688" s="1"/>
      <c r="E3688" s="1"/>
      <c r="F3688" s="1"/>
      <c r="G3688" s="1"/>
      <c r="H3688" s="11"/>
      <c r="I3688" s="11"/>
      <c r="J3688" s="11"/>
      <c r="K3688" s="2"/>
      <c r="L3688" s="2"/>
      <c r="M3688" s="1"/>
    </row>
    <row r="3689" spans="1:13" x14ac:dyDescent="0.2">
      <c r="A3689" s="1"/>
      <c r="B3689" s="1"/>
      <c r="C3689" s="16"/>
      <c r="D3689" s="1"/>
      <c r="E3689" s="1"/>
      <c r="F3689" s="1"/>
      <c r="G3689" s="1"/>
      <c r="H3689" s="11"/>
      <c r="I3689" s="11"/>
      <c r="J3689" s="11"/>
      <c r="K3689" s="2"/>
      <c r="L3689" s="2"/>
      <c r="M3689" s="1"/>
    </row>
    <row r="3690" spans="1:13" x14ac:dyDescent="0.2">
      <c r="A3690" s="1"/>
      <c r="B3690" s="1"/>
      <c r="C3690" s="16"/>
      <c r="D3690" s="1"/>
      <c r="E3690" s="1"/>
      <c r="F3690" s="1"/>
      <c r="G3690" s="1"/>
      <c r="H3690" s="11"/>
      <c r="I3690" s="11"/>
      <c r="J3690" s="11"/>
      <c r="K3690" s="2"/>
      <c r="L3690" s="2"/>
      <c r="M3690" s="1"/>
    </row>
    <row r="3691" spans="1:13" x14ac:dyDescent="0.2">
      <c r="A3691" s="1"/>
      <c r="B3691" s="1"/>
      <c r="C3691" s="16"/>
      <c r="D3691" s="1"/>
      <c r="E3691" s="1"/>
      <c r="F3691" s="1"/>
      <c r="G3691" s="1"/>
      <c r="H3691" s="11"/>
      <c r="I3691" s="11"/>
      <c r="J3691" s="11"/>
      <c r="K3691" s="2"/>
      <c r="L3691" s="2"/>
      <c r="M3691" s="1"/>
    </row>
    <row r="3692" spans="1:13" x14ac:dyDescent="0.2">
      <c r="A3692" s="1"/>
      <c r="B3692" s="1"/>
      <c r="C3692" s="16"/>
      <c r="D3692" s="1"/>
      <c r="E3692" s="1"/>
      <c r="F3692" s="1"/>
      <c r="G3692" s="1"/>
      <c r="H3692" s="11"/>
      <c r="I3692" s="11"/>
      <c r="J3692" s="11"/>
      <c r="K3692" s="2"/>
      <c r="L3692" s="2"/>
      <c r="M3692" s="1"/>
    </row>
    <row r="3693" spans="1:13" x14ac:dyDescent="0.2">
      <c r="A3693" s="1"/>
      <c r="B3693" s="1"/>
      <c r="C3693" s="16"/>
      <c r="D3693" s="1"/>
      <c r="E3693" s="1"/>
      <c r="F3693" s="1"/>
      <c r="G3693" s="1"/>
      <c r="H3693" s="11"/>
      <c r="I3693" s="11"/>
      <c r="J3693" s="11"/>
      <c r="K3693" s="2"/>
      <c r="L3693" s="2"/>
      <c r="M3693" s="1"/>
    </row>
    <row r="3694" spans="1:13" x14ac:dyDescent="0.2">
      <c r="A3694" s="1"/>
      <c r="B3694" s="1"/>
      <c r="C3694" s="16"/>
      <c r="D3694" s="1"/>
      <c r="E3694" s="1"/>
      <c r="F3694" s="1"/>
      <c r="G3694" s="1"/>
      <c r="H3694" s="11"/>
      <c r="I3694" s="11"/>
      <c r="J3694" s="11"/>
      <c r="K3694" s="2"/>
      <c r="L3694" s="2"/>
      <c r="M3694" s="1"/>
    </row>
    <row r="3695" spans="1:13" x14ac:dyDescent="0.2">
      <c r="A3695" s="1"/>
      <c r="B3695" s="1"/>
      <c r="C3695" s="16"/>
      <c r="D3695" s="1"/>
      <c r="E3695" s="1"/>
      <c r="F3695" s="1"/>
      <c r="G3695" s="1"/>
      <c r="H3695" s="11"/>
      <c r="I3695" s="11"/>
      <c r="J3695" s="11"/>
      <c r="K3695" s="2"/>
      <c r="L3695" s="2"/>
      <c r="M3695" s="1"/>
    </row>
    <row r="3696" spans="1:13" x14ac:dyDescent="0.2">
      <c r="A3696" s="1"/>
      <c r="B3696" s="1"/>
      <c r="C3696" s="16"/>
      <c r="D3696" s="1"/>
      <c r="E3696" s="1"/>
      <c r="F3696" s="1"/>
      <c r="G3696" s="1"/>
      <c r="H3696" s="11"/>
      <c r="I3696" s="11"/>
      <c r="J3696" s="11"/>
      <c r="K3696" s="2"/>
      <c r="L3696" s="2"/>
      <c r="M3696" s="1"/>
    </row>
    <row r="3697" spans="1:13" x14ac:dyDescent="0.2">
      <c r="A3697" s="1"/>
      <c r="B3697" s="1"/>
      <c r="C3697" s="16"/>
      <c r="D3697" s="1"/>
      <c r="E3697" s="1"/>
      <c r="F3697" s="1"/>
      <c r="G3697" s="1"/>
      <c r="H3697" s="11"/>
      <c r="I3697" s="11"/>
      <c r="J3697" s="11"/>
      <c r="K3697" s="2"/>
      <c r="L3697" s="2"/>
      <c r="M3697" s="1"/>
    </row>
    <row r="3698" spans="1:13" x14ac:dyDescent="0.2">
      <c r="A3698" s="1"/>
      <c r="B3698" s="1"/>
      <c r="C3698" s="16"/>
      <c r="D3698" s="1"/>
      <c r="E3698" s="1"/>
      <c r="F3698" s="1"/>
      <c r="G3698" s="1"/>
      <c r="H3698" s="11"/>
      <c r="I3698" s="11"/>
      <c r="J3698" s="11"/>
      <c r="K3698" s="2"/>
      <c r="L3698" s="2"/>
      <c r="M3698" s="1"/>
    </row>
    <row r="3699" spans="1:13" x14ac:dyDescent="0.2">
      <c r="A3699" s="1"/>
      <c r="B3699" s="1"/>
      <c r="C3699" s="16"/>
      <c r="D3699" s="1"/>
      <c r="E3699" s="1"/>
      <c r="F3699" s="1"/>
      <c r="G3699" s="1"/>
      <c r="H3699" s="11"/>
      <c r="I3699" s="11"/>
      <c r="J3699" s="11"/>
      <c r="K3699" s="2"/>
      <c r="L3699" s="2"/>
      <c r="M3699" s="1"/>
    </row>
    <row r="3700" spans="1:13" x14ac:dyDescent="0.2">
      <c r="A3700" s="1"/>
      <c r="B3700" s="1"/>
      <c r="C3700" s="16"/>
      <c r="D3700" s="1"/>
      <c r="E3700" s="1"/>
      <c r="F3700" s="1"/>
      <c r="G3700" s="1"/>
      <c r="H3700" s="11"/>
      <c r="I3700" s="11"/>
      <c r="J3700" s="11"/>
      <c r="K3700" s="2"/>
      <c r="L3700" s="2"/>
      <c r="M3700" s="1"/>
    </row>
    <row r="3701" spans="1:13" x14ac:dyDescent="0.2">
      <c r="A3701" s="1"/>
      <c r="B3701" s="1"/>
      <c r="C3701" s="16"/>
      <c r="D3701" s="1"/>
      <c r="E3701" s="1"/>
      <c r="F3701" s="1"/>
      <c r="G3701" s="1"/>
      <c r="H3701" s="11"/>
      <c r="I3701" s="11"/>
      <c r="J3701" s="11"/>
      <c r="K3701" s="2"/>
      <c r="L3701" s="2"/>
      <c r="M3701" s="1"/>
    </row>
    <row r="3702" spans="1:13" x14ac:dyDescent="0.2">
      <c r="A3702" s="1"/>
      <c r="B3702" s="1"/>
      <c r="C3702" s="16"/>
      <c r="D3702" s="1"/>
      <c r="E3702" s="1"/>
      <c r="F3702" s="1"/>
      <c r="G3702" s="1"/>
      <c r="H3702" s="11"/>
      <c r="I3702" s="11"/>
      <c r="J3702" s="11"/>
      <c r="K3702" s="2"/>
      <c r="L3702" s="2"/>
      <c r="M3702" s="1"/>
    </row>
    <row r="3703" spans="1:13" x14ac:dyDescent="0.2">
      <c r="A3703" s="1"/>
      <c r="B3703" s="1"/>
      <c r="C3703" s="16"/>
      <c r="D3703" s="1"/>
      <c r="E3703" s="1"/>
      <c r="F3703" s="1"/>
      <c r="G3703" s="1"/>
      <c r="H3703" s="11"/>
      <c r="I3703" s="11"/>
      <c r="J3703" s="11"/>
      <c r="K3703" s="2"/>
      <c r="L3703" s="2"/>
      <c r="M3703" s="1"/>
    </row>
    <row r="3704" spans="1:13" x14ac:dyDescent="0.2">
      <c r="A3704" s="1"/>
      <c r="B3704" s="1"/>
      <c r="C3704" s="16"/>
      <c r="D3704" s="1"/>
      <c r="E3704" s="1"/>
      <c r="F3704" s="1"/>
      <c r="G3704" s="1"/>
      <c r="H3704" s="11"/>
      <c r="I3704" s="11"/>
      <c r="J3704" s="11"/>
      <c r="K3704" s="2"/>
      <c r="L3704" s="2"/>
      <c r="M3704" s="1"/>
    </row>
    <row r="3705" spans="1:13" x14ac:dyDescent="0.2">
      <c r="A3705" s="1"/>
      <c r="B3705" s="1"/>
      <c r="C3705" s="16"/>
      <c r="D3705" s="1"/>
      <c r="E3705" s="1"/>
      <c r="F3705" s="1"/>
      <c r="G3705" s="1"/>
      <c r="H3705" s="11"/>
      <c r="I3705" s="11"/>
      <c r="J3705" s="11"/>
      <c r="K3705" s="2"/>
      <c r="L3705" s="2"/>
      <c r="M3705" s="1"/>
    </row>
    <row r="3706" spans="1:13" x14ac:dyDescent="0.2">
      <c r="A3706" s="1"/>
      <c r="B3706" s="1"/>
      <c r="C3706" s="16"/>
      <c r="D3706" s="1"/>
      <c r="E3706" s="1"/>
      <c r="F3706" s="1"/>
      <c r="G3706" s="1"/>
      <c r="H3706" s="11"/>
      <c r="I3706" s="11"/>
      <c r="J3706" s="11"/>
      <c r="K3706" s="2"/>
      <c r="L3706" s="2"/>
      <c r="M3706" s="1"/>
    </row>
    <row r="3707" spans="1:13" x14ac:dyDescent="0.2">
      <c r="A3707" s="1"/>
      <c r="B3707" s="1"/>
      <c r="C3707" s="16"/>
      <c r="D3707" s="1"/>
      <c r="E3707" s="1"/>
      <c r="F3707" s="1"/>
      <c r="G3707" s="1"/>
      <c r="H3707" s="11"/>
      <c r="I3707" s="11"/>
      <c r="J3707" s="11"/>
      <c r="K3707" s="2"/>
      <c r="L3707" s="2"/>
      <c r="M3707" s="1"/>
    </row>
    <row r="3708" spans="1:13" x14ac:dyDescent="0.2">
      <c r="A3708" s="1"/>
      <c r="B3708" s="1"/>
      <c r="C3708" s="16"/>
      <c r="D3708" s="1"/>
      <c r="E3708" s="1"/>
      <c r="F3708" s="1"/>
      <c r="G3708" s="1"/>
      <c r="H3708" s="11"/>
      <c r="I3708" s="11"/>
      <c r="J3708" s="11"/>
      <c r="K3708" s="2"/>
      <c r="L3708" s="2"/>
      <c r="M3708" s="1"/>
    </row>
    <row r="3709" spans="1:13" x14ac:dyDescent="0.2">
      <c r="A3709" s="1"/>
      <c r="B3709" s="1"/>
      <c r="C3709" s="16"/>
      <c r="D3709" s="1"/>
      <c r="E3709" s="1"/>
      <c r="F3709" s="1"/>
      <c r="G3709" s="1"/>
      <c r="H3709" s="11"/>
      <c r="I3709" s="11"/>
      <c r="J3709" s="11"/>
      <c r="K3709" s="2"/>
      <c r="L3709" s="2"/>
      <c r="M3709" s="1"/>
    </row>
    <row r="3710" spans="1:13" x14ac:dyDescent="0.2">
      <c r="A3710" s="1"/>
      <c r="B3710" s="1"/>
      <c r="C3710" s="16"/>
      <c r="D3710" s="1"/>
      <c r="E3710" s="1"/>
      <c r="F3710" s="1"/>
      <c r="G3710" s="1"/>
      <c r="H3710" s="11"/>
      <c r="I3710" s="11"/>
      <c r="J3710" s="11"/>
      <c r="K3710" s="2"/>
      <c r="L3710" s="2"/>
      <c r="M3710" s="1"/>
    </row>
    <row r="3711" spans="1:13" x14ac:dyDescent="0.2">
      <c r="A3711" s="1"/>
      <c r="B3711" s="1"/>
      <c r="C3711" s="16"/>
      <c r="D3711" s="1"/>
      <c r="E3711" s="1"/>
      <c r="F3711" s="1"/>
      <c r="G3711" s="1"/>
      <c r="H3711" s="11"/>
      <c r="I3711" s="11"/>
      <c r="J3711" s="11"/>
      <c r="K3711" s="2"/>
      <c r="L3711" s="2"/>
      <c r="M3711" s="1"/>
    </row>
    <row r="3712" spans="1:13" x14ac:dyDescent="0.2">
      <c r="A3712" s="1"/>
      <c r="B3712" s="1"/>
      <c r="C3712" s="16"/>
      <c r="D3712" s="1"/>
      <c r="E3712" s="1"/>
      <c r="F3712" s="1"/>
      <c r="G3712" s="1"/>
      <c r="H3712" s="11"/>
      <c r="I3712" s="11"/>
      <c r="J3712" s="11"/>
      <c r="K3712" s="2"/>
      <c r="L3712" s="2"/>
      <c r="M3712" s="1"/>
    </row>
    <row r="3713" spans="1:13" x14ac:dyDescent="0.2">
      <c r="A3713" s="1"/>
      <c r="B3713" s="1"/>
      <c r="C3713" s="16"/>
      <c r="D3713" s="1"/>
      <c r="E3713" s="1"/>
      <c r="F3713" s="1"/>
      <c r="G3713" s="1"/>
      <c r="H3713" s="11"/>
      <c r="I3713" s="11"/>
      <c r="J3713" s="11"/>
      <c r="K3713" s="2"/>
      <c r="L3713" s="2"/>
      <c r="M3713" s="1"/>
    </row>
    <row r="3714" spans="1:13" x14ac:dyDescent="0.2">
      <c r="A3714" s="1"/>
      <c r="B3714" s="1"/>
      <c r="C3714" s="16"/>
      <c r="D3714" s="1"/>
      <c r="E3714" s="1"/>
      <c r="F3714" s="1"/>
      <c r="G3714" s="1"/>
      <c r="H3714" s="11"/>
      <c r="I3714" s="11"/>
      <c r="J3714" s="11"/>
      <c r="K3714" s="2"/>
      <c r="L3714" s="2"/>
      <c r="M3714" s="1"/>
    </row>
    <row r="3715" spans="1:13" x14ac:dyDescent="0.2">
      <c r="A3715" s="1"/>
      <c r="B3715" s="1"/>
      <c r="C3715" s="16"/>
      <c r="D3715" s="1"/>
      <c r="E3715" s="1"/>
      <c r="F3715" s="1"/>
      <c r="G3715" s="1"/>
      <c r="H3715" s="11"/>
      <c r="I3715" s="11"/>
      <c r="J3715" s="11"/>
      <c r="K3715" s="2"/>
      <c r="L3715" s="2"/>
      <c r="M3715" s="1"/>
    </row>
    <row r="3716" spans="1:13" x14ac:dyDescent="0.2">
      <c r="A3716" s="1"/>
      <c r="B3716" s="1"/>
      <c r="C3716" s="16"/>
      <c r="D3716" s="1"/>
      <c r="E3716" s="1"/>
      <c r="F3716" s="1"/>
      <c r="G3716" s="1"/>
      <c r="H3716" s="11"/>
      <c r="I3716" s="11"/>
      <c r="J3716" s="11"/>
      <c r="K3716" s="2"/>
      <c r="L3716" s="2"/>
      <c r="M3716" s="1"/>
    </row>
    <row r="3717" spans="1:13" x14ac:dyDescent="0.2">
      <c r="A3717" s="1"/>
      <c r="B3717" s="1"/>
      <c r="C3717" s="16"/>
      <c r="D3717" s="1"/>
      <c r="E3717" s="1"/>
      <c r="F3717" s="1"/>
      <c r="G3717" s="1"/>
      <c r="H3717" s="11"/>
      <c r="I3717" s="11"/>
      <c r="J3717" s="11"/>
      <c r="K3717" s="2"/>
      <c r="L3717" s="2"/>
      <c r="M3717" s="1"/>
    </row>
    <row r="3718" spans="1:13" x14ac:dyDescent="0.2">
      <c r="A3718" s="1"/>
      <c r="B3718" s="1"/>
      <c r="C3718" s="16"/>
      <c r="D3718" s="1"/>
      <c r="E3718" s="1"/>
      <c r="F3718" s="1"/>
      <c r="G3718" s="1"/>
      <c r="H3718" s="11"/>
      <c r="I3718" s="11"/>
      <c r="J3718" s="11"/>
      <c r="K3718" s="2"/>
      <c r="L3718" s="2"/>
      <c r="M3718" s="1"/>
    </row>
    <row r="3719" spans="1:13" x14ac:dyDescent="0.2">
      <c r="A3719" s="1"/>
      <c r="B3719" s="1"/>
      <c r="C3719" s="16"/>
      <c r="D3719" s="1"/>
      <c r="E3719" s="1"/>
      <c r="F3719" s="1"/>
      <c r="G3719" s="1"/>
      <c r="H3719" s="11"/>
      <c r="I3719" s="11"/>
      <c r="J3719" s="11"/>
      <c r="K3719" s="2"/>
      <c r="L3719" s="2"/>
      <c r="M3719" s="1"/>
    </row>
    <row r="3720" spans="1:13" x14ac:dyDescent="0.2">
      <c r="A3720" s="1"/>
      <c r="B3720" s="1"/>
      <c r="C3720" s="16"/>
      <c r="D3720" s="1"/>
      <c r="E3720" s="1"/>
      <c r="F3720" s="1"/>
      <c r="G3720" s="1"/>
      <c r="H3720" s="11"/>
      <c r="I3720" s="11"/>
      <c r="J3720" s="11"/>
      <c r="K3720" s="2"/>
      <c r="L3720" s="2"/>
      <c r="M3720" s="1"/>
    </row>
    <row r="3721" spans="1:13" x14ac:dyDescent="0.2">
      <c r="A3721" s="1"/>
      <c r="B3721" s="1"/>
      <c r="C3721" s="16"/>
      <c r="D3721" s="1"/>
      <c r="E3721" s="1"/>
      <c r="F3721" s="1"/>
      <c r="G3721" s="1"/>
      <c r="H3721" s="11"/>
      <c r="I3721" s="11"/>
      <c r="J3721" s="11"/>
      <c r="K3721" s="2"/>
      <c r="L3721" s="2"/>
      <c r="M3721" s="1"/>
    </row>
    <row r="3722" spans="1:13" x14ac:dyDescent="0.2">
      <c r="A3722" s="1"/>
      <c r="B3722" s="1"/>
      <c r="C3722" s="16"/>
      <c r="D3722" s="1"/>
      <c r="E3722" s="1"/>
      <c r="F3722" s="1"/>
      <c r="G3722" s="1"/>
      <c r="H3722" s="11"/>
      <c r="I3722" s="11"/>
      <c r="J3722" s="11"/>
      <c r="K3722" s="2"/>
      <c r="L3722" s="2"/>
      <c r="M3722" s="1"/>
    </row>
    <row r="3723" spans="1:13" x14ac:dyDescent="0.2">
      <c r="A3723" s="1"/>
      <c r="B3723" s="1"/>
      <c r="C3723" s="16"/>
      <c r="D3723" s="1"/>
      <c r="E3723" s="1"/>
      <c r="F3723" s="1"/>
      <c r="G3723" s="1"/>
      <c r="H3723" s="11"/>
      <c r="I3723" s="11"/>
      <c r="J3723" s="11"/>
      <c r="K3723" s="2"/>
      <c r="L3723" s="2"/>
      <c r="M3723" s="1"/>
    </row>
    <row r="3724" spans="1:13" x14ac:dyDescent="0.2">
      <c r="A3724" s="1"/>
      <c r="B3724" s="1"/>
      <c r="C3724" s="16"/>
      <c r="D3724" s="1"/>
      <c r="E3724" s="1"/>
      <c r="F3724" s="1"/>
      <c r="G3724" s="1"/>
      <c r="H3724" s="11"/>
      <c r="I3724" s="11"/>
      <c r="J3724" s="11"/>
      <c r="K3724" s="2"/>
      <c r="L3724" s="2"/>
      <c r="M3724" s="1"/>
    </row>
    <row r="3725" spans="1:13" x14ac:dyDescent="0.2">
      <c r="A3725" s="1"/>
      <c r="B3725" s="1"/>
      <c r="C3725" s="16"/>
      <c r="D3725" s="1"/>
      <c r="E3725" s="1"/>
      <c r="F3725" s="1"/>
      <c r="G3725" s="1"/>
      <c r="H3725" s="11"/>
      <c r="I3725" s="11"/>
      <c r="J3725" s="11"/>
      <c r="K3725" s="2"/>
      <c r="L3725" s="2"/>
      <c r="M3725" s="1"/>
    </row>
    <row r="3726" spans="1:13" x14ac:dyDescent="0.2">
      <c r="A3726" s="1"/>
      <c r="B3726" s="1"/>
      <c r="C3726" s="16"/>
      <c r="D3726" s="1"/>
      <c r="E3726" s="1"/>
      <c r="F3726" s="1"/>
      <c r="G3726" s="1"/>
      <c r="H3726" s="11"/>
      <c r="I3726" s="11"/>
      <c r="J3726" s="11"/>
      <c r="K3726" s="2"/>
      <c r="L3726" s="2"/>
      <c r="M3726" s="1"/>
    </row>
    <row r="3727" spans="1:13" x14ac:dyDescent="0.2">
      <c r="A3727" s="1"/>
      <c r="B3727" s="1"/>
      <c r="C3727" s="16"/>
      <c r="D3727" s="1"/>
      <c r="E3727" s="1"/>
      <c r="F3727" s="1"/>
      <c r="G3727" s="1"/>
      <c r="H3727" s="11"/>
      <c r="I3727" s="11"/>
      <c r="J3727" s="11"/>
      <c r="K3727" s="2"/>
      <c r="L3727" s="2"/>
      <c r="M3727" s="1"/>
    </row>
    <row r="3728" spans="1:13" x14ac:dyDescent="0.2">
      <c r="A3728" s="1"/>
      <c r="B3728" s="1"/>
      <c r="C3728" s="16"/>
      <c r="D3728" s="1"/>
      <c r="E3728" s="1"/>
      <c r="F3728" s="1"/>
      <c r="G3728" s="1"/>
      <c r="H3728" s="11"/>
      <c r="I3728" s="11"/>
      <c r="J3728" s="11"/>
      <c r="K3728" s="2"/>
      <c r="L3728" s="2"/>
      <c r="M3728" s="1"/>
    </row>
    <row r="3729" spans="1:13" x14ac:dyDescent="0.2">
      <c r="A3729" s="1"/>
      <c r="B3729" s="1"/>
      <c r="C3729" s="16"/>
      <c r="D3729" s="1"/>
      <c r="E3729" s="1"/>
      <c r="F3729" s="1"/>
      <c r="G3729" s="1"/>
      <c r="H3729" s="11"/>
      <c r="I3729" s="11"/>
      <c r="J3729" s="11"/>
      <c r="K3729" s="2"/>
      <c r="L3729" s="2"/>
      <c r="M3729" s="1"/>
    </row>
    <row r="3730" spans="1:13" x14ac:dyDescent="0.2">
      <c r="A3730" s="1"/>
      <c r="B3730" s="1"/>
      <c r="C3730" s="16"/>
      <c r="D3730" s="1"/>
      <c r="E3730" s="1"/>
      <c r="F3730" s="1"/>
      <c r="G3730" s="1"/>
      <c r="H3730" s="11"/>
      <c r="I3730" s="11"/>
      <c r="J3730" s="11"/>
      <c r="K3730" s="2"/>
      <c r="L3730" s="2"/>
      <c r="M3730" s="1"/>
    </row>
    <row r="3731" spans="1:13" x14ac:dyDescent="0.2">
      <c r="A3731" s="1"/>
      <c r="B3731" s="1"/>
      <c r="C3731" s="16"/>
      <c r="D3731" s="1"/>
      <c r="E3731" s="1"/>
      <c r="F3731" s="1"/>
      <c r="G3731" s="1"/>
      <c r="H3731" s="11"/>
      <c r="I3731" s="11"/>
      <c r="J3731" s="11"/>
      <c r="K3731" s="2"/>
      <c r="L3731" s="2"/>
      <c r="M3731" s="1"/>
    </row>
    <row r="3732" spans="1:13" x14ac:dyDescent="0.2">
      <c r="A3732" s="1"/>
      <c r="B3732" s="1"/>
      <c r="C3732" s="16"/>
      <c r="D3732" s="1"/>
      <c r="E3732" s="1"/>
      <c r="F3732" s="1"/>
      <c r="G3732" s="1"/>
      <c r="H3732" s="11"/>
      <c r="I3732" s="11"/>
      <c r="J3732" s="11"/>
      <c r="K3732" s="2"/>
      <c r="L3732" s="2"/>
      <c r="M3732" s="1"/>
    </row>
    <row r="3733" spans="1:13" x14ac:dyDescent="0.2">
      <c r="A3733" s="1"/>
      <c r="B3733" s="1"/>
      <c r="C3733" s="16"/>
      <c r="D3733" s="1"/>
      <c r="E3733" s="1"/>
      <c r="F3733" s="1"/>
      <c r="G3733" s="1"/>
      <c r="H3733" s="11"/>
      <c r="I3733" s="11"/>
      <c r="J3733" s="11"/>
      <c r="K3733" s="2"/>
      <c r="L3733" s="2"/>
      <c r="M3733" s="1"/>
    </row>
    <row r="3734" spans="1:13" x14ac:dyDescent="0.2">
      <c r="A3734" s="1"/>
      <c r="B3734" s="1"/>
      <c r="C3734" s="16"/>
      <c r="D3734" s="1"/>
      <c r="E3734" s="1"/>
      <c r="F3734" s="1"/>
      <c r="G3734" s="1"/>
      <c r="H3734" s="11"/>
      <c r="I3734" s="11"/>
      <c r="J3734" s="11"/>
      <c r="K3734" s="2"/>
      <c r="L3734" s="2"/>
      <c r="M3734" s="1"/>
    </row>
    <row r="3735" spans="1:13" x14ac:dyDescent="0.2">
      <c r="A3735" s="1"/>
      <c r="B3735" s="1"/>
      <c r="C3735" s="16"/>
      <c r="D3735" s="1"/>
      <c r="E3735" s="1"/>
      <c r="F3735" s="1"/>
      <c r="G3735" s="1"/>
      <c r="H3735" s="11"/>
      <c r="I3735" s="11"/>
      <c r="J3735" s="11"/>
      <c r="K3735" s="2"/>
      <c r="L3735" s="2"/>
      <c r="M3735" s="1"/>
    </row>
    <row r="3736" spans="1:13" x14ac:dyDescent="0.2">
      <c r="A3736" s="1"/>
      <c r="B3736" s="1"/>
      <c r="C3736" s="16"/>
      <c r="D3736" s="1"/>
      <c r="E3736" s="1"/>
      <c r="F3736" s="1"/>
      <c r="G3736" s="1"/>
      <c r="H3736" s="11"/>
      <c r="I3736" s="11"/>
      <c r="J3736" s="11"/>
      <c r="K3736" s="2"/>
      <c r="L3736" s="2"/>
      <c r="M3736" s="1"/>
    </row>
    <row r="3737" spans="1:13" x14ac:dyDescent="0.2">
      <c r="A3737" s="1"/>
      <c r="B3737" s="1"/>
      <c r="C3737" s="16"/>
      <c r="D3737" s="1"/>
      <c r="E3737" s="1"/>
      <c r="F3737" s="1"/>
      <c r="G3737" s="1"/>
      <c r="H3737" s="11"/>
      <c r="I3737" s="11"/>
      <c r="J3737" s="11"/>
      <c r="K3737" s="2"/>
      <c r="L3737" s="2"/>
      <c r="M3737" s="1"/>
    </row>
    <row r="3738" spans="1:13" x14ac:dyDescent="0.2">
      <c r="A3738" s="1"/>
      <c r="B3738" s="1"/>
      <c r="C3738" s="16"/>
      <c r="D3738" s="1"/>
      <c r="E3738" s="1"/>
      <c r="F3738" s="1"/>
      <c r="G3738" s="1"/>
      <c r="H3738" s="11"/>
      <c r="I3738" s="11"/>
      <c r="J3738" s="11"/>
      <c r="K3738" s="2"/>
      <c r="L3738" s="2"/>
      <c r="M3738" s="1"/>
    </row>
    <row r="3739" spans="1:13" x14ac:dyDescent="0.2">
      <c r="A3739" s="1"/>
      <c r="B3739" s="1"/>
      <c r="C3739" s="16"/>
      <c r="D3739" s="1"/>
      <c r="E3739" s="1"/>
      <c r="F3739" s="1"/>
      <c r="G3739" s="1"/>
      <c r="H3739" s="11"/>
      <c r="I3739" s="11"/>
      <c r="J3739" s="11"/>
      <c r="K3739" s="2"/>
      <c r="L3739" s="2"/>
      <c r="M3739" s="1"/>
    </row>
    <row r="3740" spans="1:13" x14ac:dyDescent="0.2">
      <c r="A3740" s="1"/>
      <c r="B3740" s="1"/>
      <c r="C3740" s="16"/>
      <c r="D3740" s="1"/>
      <c r="E3740" s="1"/>
      <c r="F3740" s="1"/>
      <c r="G3740" s="1"/>
      <c r="H3740" s="11"/>
      <c r="I3740" s="11"/>
      <c r="J3740" s="11"/>
      <c r="K3740" s="2"/>
      <c r="L3740" s="2"/>
      <c r="M3740" s="1"/>
    </row>
    <row r="3741" spans="1:13" x14ac:dyDescent="0.2">
      <c r="A3741" s="1"/>
      <c r="B3741" s="1"/>
      <c r="C3741" s="16"/>
      <c r="D3741" s="1"/>
      <c r="E3741" s="1"/>
      <c r="F3741" s="1"/>
      <c r="G3741" s="1"/>
      <c r="H3741" s="11"/>
      <c r="I3741" s="11"/>
      <c r="J3741" s="11"/>
      <c r="K3741" s="2"/>
      <c r="L3741" s="2"/>
      <c r="M3741" s="1"/>
    </row>
    <row r="3742" spans="1:13" x14ac:dyDescent="0.2">
      <c r="A3742" s="1"/>
      <c r="B3742" s="1"/>
      <c r="C3742" s="16"/>
      <c r="D3742" s="1"/>
      <c r="E3742" s="1"/>
      <c r="F3742" s="1"/>
      <c r="G3742" s="1"/>
      <c r="H3742" s="11"/>
      <c r="I3742" s="11"/>
      <c r="J3742" s="11"/>
      <c r="K3742" s="2"/>
      <c r="L3742" s="2"/>
      <c r="M3742" s="1"/>
    </row>
    <row r="3743" spans="1:13" x14ac:dyDescent="0.2">
      <c r="A3743" s="1"/>
      <c r="B3743" s="1"/>
      <c r="C3743" s="16"/>
      <c r="D3743" s="1"/>
      <c r="E3743" s="1"/>
      <c r="F3743" s="1"/>
      <c r="G3743" s="1"/>
      <c r="H3743" s="11"/>
      <c r="I3743" s="11"/>
      <c r="J3743" s="11"/>
      <c r="K3743" s="2"/>
      <c r="L3743" s="2"/>
      <c r="M3743" s="1"/>
    </row>
    <row r="3744" spans="1:13" x14ac:dyDescent="0.2">
      <c r="A3744" s="1"/>
      <c r="B3744" s="1"/>
      <c r="C3744" s="16"/>
      <c r="D3744" s="1"/>
      <c r="E3744" s="1"/>
      <c r="F3744" s="1"/>
      <c r="G3744" s="1"/>
      <c r="H3744" s="11"/>
      <c r="I3744" s="11"/>
      <c r="J3744" s="11"/>
      <c r="K3744" s="2"/>
      <c r="L3744" s="2"/>
      <c r="M3744" s="1"/>
    </row>
    <row r="3745" spans="1:13" x14ac:dyDescent="0.2">
      <c r="A3745" s="1"/>
      <c r="B3745" s="1"/>
      <c r="C3745" s="16"/>
      <c r="D3745" s="1"/>
      <c r="E3745" s="1"/>
      <c r="F3745" s="1"/>
      <c r="G3745" s="1"/>
      <c r="H3745" s="11"/>
      <c r="I3745" s="11"/>
      <c r="J3745" s="11"/>
      <c r="K3745" s="2"/>
      <c r="L3745" s="2"/>
      <c r="M3745" s="1"/>
    </row>
    <row r="3746" spans="1:13" x14ac:dyDescent="0.2">
      <c r="A3746" s="1"/>
      <c r="B3746" s="1"/>
      <c r="C3746" s="16"/>
      <c r="D3746" s="1"/>
      <c r="E3746" s="1"/>
      <c r="F3746" s="1"/>
      <c r="G3746" s="1"/>
      <c r="H3746" s="11"/>
      <c r="I3746" s="11"/>
      <c r="J3746" s="11"/>
      <c r="K3746" s="2"/>
      <c r="L3746" s="2"/>
      <c r="M3746" s="1"/>
    </row>
    <row r="3747" spans="1:13" x14ac:dyDescent="0.2">
      <c r="A3747" s="1"/>
      <c r="B3747" s="1"/>
      <c r="C3747" s="16"/>
      <c r="D3747" s="1"/>
      <c r="E3747" s="1"/>
      <c r="F3747" s="1"/>
      <c r="G3747" s="1"/>
      <c r="H3747" s="11"/>
      <c r="I3747" s="11"/>
      <c r="J3747" s="11"/>
      <c r="K3747" s="2"/>
      <c r="L3747" s="2"/>
      <c r="M3747" s="1"/>
    </row>
    <row r="3748" spans="1:13" x14ac:dyDescent="0.2">
      <c r="A3748" s="1"/>
      <c r="B3748" s="1"/>
      <c r="C3748" s="16"/>
      <c r="D3748" s="1"/>
      <c r="E3748" s="1"/>
      <c r="F3748" s="1"/>
      <c r="G3748" s="1"/>
      <c r="H3748" s="11"/>
      <c r="I3748" s="11"/>
      <c r="J3748" s="11"/>
      <c r="K3748" s="2"/>
      <c r="L3748" s="2"/>
      <c r="M3748" s="1"/>
    </row>
    <row r="3749" spans="1:13" x14ac:dyDescent="0.2">
      <c r="A3749" s="1"/>
      <c r="B3749" s="1"/>
      <c r="C3749" s="16"/>
      <c r="D3749" s="1"/>
      <c r="E3749" s="1"/>
      <c r="F3749" s="1"/>
      <c r="G3749" s="1"/>
      <c r="H3749" s="11"/>
      <c r="I3749" s="11"/>
      <c r="J3749" s="11"/>
      <c r="K3749" s="2"/>
      <c r="L3749" s="2"/>
      <c r="M3749" s="1"/>
    </row>
    <row r="3750" spans="1:13" x14ac:dyDescent="0.2">
      <c r="A3750" s="1"/>
      <c r="B3750" s="1"/>
      <c r="C3750" s="16"/>
      <c r="D3750" s="1"/>
      <c r="E3750" s="1"/>
      <c r="F3750" s="1"/>
      <c r="G3750" s="1"/>
      <c r="H3750" s="11"/>
      <c r="I3750" s="11"/>
      <c r="J3750" s="11"/>
      <c r="K3750" s="2"/>
      <c r="L3750" s="2"/>
      <c r="M3750" s="1"/>
    </row>
    <row r="3751" spans="1:13" x14ac:dyDescent="0.2">
      <c r="A3751" s="1"/>
      <c r="B3751" s="1"/>
      <c r="C3751" s="16"/>
      <c r="D3751" s="1"/>
      <c r="E3751" s="1"/>
      <c r="F3751" s="1"/>
      <c r="G3751" s="1"/>
      <c r="H3751" s="11"/>
      <c r="I3751" s="11"/>
      <c r="J3751" s="11"/>
      <c r="K3751" s="2"/>
      <c r="L3751" s="2"/>
      <c r="M3751" s="1"/>
    </row>
    <row r="3752" spans="1:13" x14ac:dyDescent="0.2">
      <c r="A3752" s="1"/>
      <c r="B3752" s="1"/>
      <c r="C3752" s="16"/>
      <c r="D3752" s="1"/>
      <c r="E3752" s="1"/>
      <c r="F3752" s="1"/>
      <c r="G3752" s="1"/>
      <c r="H3752" s="11"/>
      <c r="I3752" s="11"/>
      <c r="J3752" s="11"/>
      <c r="K3752" s="2"/>
      <c r="L3752" s="2"/>
      <c r="M3752" s="1"/>
    </row>
    <row r="3753" spans="1:13" x14ac:dyDescent="0.2">
      <c r="A3753" s="1"/>
      <c r="B3753" s="1"/>
      <c r="C3753" s="16"/>
      <c r="D3753" s="1"/>
      <c r="E3753" s="1"/>
      <c r="F3753" s="1"/>
      <c r="G3753" s="1"/>
      <c r="H3753" s="11"/>
      <c r="I3753" s="11"/>
      <c r="J3753" s="11"/>
      <c r="K3753" s="2"/>
      <c r="L3753" s="2"/>
      <c r="M3753" s="1"/>
    </row>
    <row r="3754" spans="1:13" x14ac:dyDescent="0.2">
      <c r="A3754" s="1"/>
      <c r="B3754" s="1"/>
      <c r="C3754" s="16"/>
      <c r="D3754" s="1"/>
      <c r="E3754" s="1"/>
      <c r="F3754" s="1"/>
      <c r="G3754" s="1"/>
      <c r="H3754" s="11"/>
      <c r="I3754" s="11"/>
      <c r="J3754" s="11"/>
      <c r="K3754" s="2"/>
      <c r="L3754" s="2"/>
      <c r="M3754" s="1"/>
    </row>
    <row r="3755" spans="1:13" x14ac:dyDescent="0.2">
      <c r="A3755" s="1"/>
      <c r="B3755" s="1"/>
      <c r="C3755" s="16"/>
      <c r="D3755" s="1"/>
      <c r="E3755" s="1"/>
      <c r="F3755" s="1"/>
      <c r="G3755" s="1"/>
      <c r="H3755" s="11"/>
      <c r="I3755" s="11"/>
      <c r="J3755" s="11"/>
      <c r="K3755" s="2"/>
      <c r="L3755" s="2"/>
      <c r="M3755" s="1"/>
    </row>
    <row r="3756" spans="1:13" x14ac:dyDescent="0.2">
      <c r="A3756" s="1"/>
      <c r="B3756" s="1"/>
      <c r="C3756" s="16"/>
      <c r="D3756" s="1"/>
      <c r="E3756" s="1"/>
      <c r="F3756" s="1"/>
      <c r="G3756" s="1"/>
      <c r="H3756" s="11"/>
      <c r="I3756" s="11"/>
      <c r="J3756" s="11"/>
      <c r="K3756" s="2"/>
      <c r="L3756" s="2"/>
      <c r="M3756" s="1"/>
    </row>
    <row r="3757" spans="1:13" x14ac:dyDescent="0.2">
      <c r="A3757" s="1"/>
      <c r="B3757" s="1"/>
      <c r="C3757" s="16"/>
      <c r="D3757" s="1"/>
      <c r="E3757" s="1"/>
      <c r="F3757" s="1"/>
      <c r="G3757" s="1"/>
      <c r="H3757" s="11"/>
      <c r="I3757" s="11"/>
      <c r="J3757" s="11"/>
      <c r="K3757" s="2"/>
      <c r="L3757" s="2"/>
      <c r="M3757" s="1"/>
    </row>
    <row r="3758" spans="1:13" x14ac:dyDescent="0.2">
      <c r="A3758" s="1"/>
      <c r="B3758" s="1"/>
      <c r="C3758" s="16"/>
      <c r="D3758" s="1"/>
      <c r="E3758" s="1"/>
      <c r="F3758" s="1"/>
      <c r="G3758" s="1"/>
      <c r="H3758" s="11"/>
      <c r="I3758" s="11"/>
      <c r="J3758" s="11"/>
      <c r="K3758" s="2"/>
      <c r="L3758" s="2"/>
      <c r="M3758" s="1"/>
    </row>
    <row r="3759" spans="1:13" x14ac:dyDescent="0.2">
      <c r="A3759" s="1"/>
      <c r="B3759" s="1"/>
      <c r="C3759" s="16"/>
      <c r="D3759" s="1"/>
      <c r="E3759" s="1"/>
      <c r="F3759" s="1"/>
      <c r="G3759" s="1"/>
      <c r="H3759" s="11"/>
      <c r="I3759" s="11"/>
      <c r="J3759" s="11"/>
      <c r="K3759" s="2"/>
      <c r="L3759" s="2"/>
      <c r="M3759" s="1"/>
    </row>
    <row r="3760" spans="1:13" x14ac:dyDescent="0.2">
      <c r="A3760" s="1"/>
      <c r="B3760" s="1"/>
      <c r="C3760" s="16"/>
      <c r="D3760" s="1"/>
      <c r="E3760" s="1"/>
      <c r="F3760" s="1"/>
      <c r="G3760" s="1"/>
      <c r="H3760" s="11"/>
      <c r="I3760" s="11"/>
      <c r="J3760" s="11"/>
      <c r="K3760" s="2"/>
      <c r="L3760" s="2"/>
      <c r="M3760" s="1"/>
    </row>
    <row r="3761" spans="1:13" x14ac:dyDescent="0.2">
      <c r="A3761" s="1"/>
      <c r="B3761" s="1"/>
      <c r="C3761" s="16"/>
      <c r="D3761" s="1"/>
      <c r="E3761" s="1"/>
      <c r="F3761" s="1"/>
      <c r="G3761" s="1"/>
      <c r="H3761" s="11"/>
      <c r="I3761" s="11"/>
      <c r="J3761" s="11"/>
      <c r="K3761" s="2"/>
      <c r="L3761" s="2"/>
      <c r="M3761" s="1"/>
    </row>
    <row r="3762" spans="1:13" x14ac:dyDescent="0.2">
      <c r="A3762" s="1"/>
      <c r="B3762" s="1"/>
      <c r="C3762" s="16"/>
      <c r="D3762" s="1"/>
      <c r="E3762" s="1"/>
      <c r="F3762" s="1"/>
      <c r="G3762" s="1"/>
      <c r="H3762" s="11"/>
      <c r="I3762" s="11"/>
      <c r="J3762" s="11"/>
      <c r="K3762" s="2"/>
      <c r="L3762" s="2"/>
      <c r="M3762" s="1"/>
    </row>
    <row r="3763" spans="1:13" x14ac:dyDescent="0.2">
      <c r="A3763" s="1"/>
      <c r="B3763" s="1"/>
      <c r="C3763" s="16"/>
      <c r="D3763" s="1"/>
      <c r="E3763" s="1"/>
      <c r="F3763" s="1"/>
      <c r="G3763" s="1"/>
      <c r="H3763" s="11"/>
      <c r="I3763" s="11"/>
      <c r="J3763" s="11"/>
      <c r="K3763" s="2"/>
      <c r="L3763" s="2"/>
      <c r="M3763" s="1"/>
    </row>
    <row r="3764" spans="1:13" x14ac:dyDescent="0.2">
      <c r="A3764" s="1"/>
      <c r="B3764" s="1"/>
      <c r="C3764" s="16"/>
      <c r="D3764" s="1"/>
      <c r="E3764" s="1"/>
      <c r="F3764" s="1"/>
      <c r="G3764" s="1"/>
      <c r="H3764" s="11"/>
      <c r="I3764" s="11"/>
      <c r="J3764" s="11"/>
      <c r="K3764" s="2"/>
      <c r="L3764" s="2"/>
      <c r="M3764" s="1"/>
    </row>
    <row r="3765" spans="1:13" x14ac:dyDescent="0.2">
      <c r="A3765" s="1"/>
      <c r="B3765" s="1"/>
      <c r="C3765" s="16"/>
      <c r="D3765" s="1"/>
      <c r="E3765" s="1"/>
      <c r="F3765" s="1"/>
      <c r="G3765" s="1"/>
      <c r="H3765" s="11"/>
      <c r="I3765" s="11"/>
      <c r="J3765" s="11"/>
      <c r="K3765" s="2"/>
      <c r="L3765" s="2"/>
      <c r="M3765" s="1"/>
    </row>
    <row r="3766" spans="1:13" x14ac:dyDescent="0.2">
      <c r="A3766" s="1"/>
      <c r="B3766" s="1"/>
      <c r="C3766" s="16"/>
      <c r="D3766" s="1"/>
      <c r="E3766" s="1"/>
      <c r="F3766" s="1"/>
      <c r="G3766" s="1"/>
      <c r="H3766" s="11"/>
      <c r="I3766" s="11"/>
      <c r="J3766" s="11"/>
      <c r="K3766" s="2"/>
      <c r="L3766" s="2"/>
      <c r="M3766" s="1"/>
    </row>
    <row r="3767" spans="1:13" x14ac:dyDescent="0.2">
      <c r="A3767" s="1"/>
      <c r="B3767" s="1"/>
      <c r="C3767" s="16"/>
      <c r="D3767" s="1"/>
      <c r="E3767" s="1"/>
      <c r="F3767" s="1"/>
      <c r="G3767" s="1"/>
      <c r="H3767" s="11"/>
      <c r="I3767" s="11"/>
      <c r="J3767" s="11"/>
      <c r="K3767" s="2"/>
      <c r="L3767" s="2"/>
      <c r="M3767" s="1"/>
    </row>
    <row r="3768" spans="1:13" x14ac:dyDescent="0.2">
      <c r="A3768" s="1"/>
      <c r="B3768" s="1"/>
      <c r="C3768" s="16"/>
      <c r="D3768" s="1"/>
      <c r="E3768" s="1"/>
      <c r="F3768" s="1"/>
      <c r="G3768" s="1"/>
      <c r="H3768" s="11"/>
      <c r="I3768" s="11"/>
      <c r="J3768" s="11"/>
      <c r="K3768" s="2"/>
      <c r="L3768" s="2"/>
      <c r="M3768" s="1"/>
    </row>
    <row r="3769" spans="1:13" x14ac:dyDescent="0.2">
      <c r="A3769" s="1"/>
      <c r="B3769" s="1"/>
      <c r="C3769" s="16"/>
      <c r="D3769" s="1"/>
      <c r="E3769" s="1"/>
      <c r="F3769" s="1"/>
      <c r="G3769" s="1"/>
      <c r="H3769" s="11"/>
      <c r="I3769" s="11"/>
      <c r="J3769" s="11"/>
      <c r="K3769" s="2"/>
      <c r="L3769" s="2"/>
      <c r="M3769" s="1"/>
    </row>
    <row r="3770" spans="1:13" x14ac:dyDescent="0.2">
      <c r="A3770" s="1"/>
      <c r="B3770" s="1"/>
      <c r="C3770" s="16"/>
      <c r="D3770" s="1"/>
      <c r="E3770" s="1"/>
      <c r="F3770" s="1"/>
      <c r="G3770" s="1"/>
      <c r="H3770" s="11"/>
      <c r="I3770" s="11"/>
      <c r="J3770" s="11"/>
      <c r="K3770" s="2"/>
      <c r="L3770" s="2"/>
      <c r="M3770" s="1"/>
    </row>
    <row r="3771" spans="1:13" x14ac:dyDescent="0.2">
      <c r="A3771" s="1"/>
      <c r="B3771" s="1"/>
      <c r="C3771" s="16"/>
      <c r="D3771" s="1"/>
      <c r="E3771" s="1"/>
      <c r="F3771" s="1"/>
      <c r="G3771" s="1"/>
      <c r="H3771" s="11"/>
      <c r="I3771" s="11"/>
      <c r="J3771" s="11"/>
      <c r="K3771" s="2"/>
      <c r="L3771" s="2"/>
      <c r="M3771" s="1"/>
    </row>
    <row r="3772" spans="1:13" x14ac:dyDescent="0.2">
      <c r="A3772" s="1"/>
      <c r="B3772" s="1"/>
      <c r="C3772" s="16"/>
      <c r="D3772" s="1"/>
      <c r="E3772" s="1"/>
      <c r="F3772" s="1"/>
      <c r="G3772" s="1"/>
      <c r="H3772" s="11"/>
      <c r="I3772" s="11"/>
      <c r="J3772" s="11"/>
      <c r="K3772" s="2"/>
      <c r="L3772" s="2"/>
      <c r="M3772" s="1"/>
    </row>
    <row r="3773" spans="1:13" x14ac:dyDescent="0.2">
      <c r="A3773" s="1"/>
      <c r="B3773" s="1"/>
      <c r="C3773" s="16"/>
      <c r="D3773" s="1"/>
      <c r="E3773" s="1"/>
      <c r="F3773" s="1"/>
      <c r="G3773" s="1"/>
      <c r="H3773" s="11"/>
      <c r="I3773" s="11"/>
      <c r="J3773" s="11"/>
      <c r="K3773" s="2"/>
      <c r="L3773" s="2"/>
      <c r="M3773" s="1"/>
    </row>
    <row r="3774" spans="1:13" x14ac:dyDescent="0.2">
      <c r="A3774" s="1"/>
      <c r="B3774" s="1"/>
      <c r="C3774" s="16"/>
      <c r="D3774" s="1"/>
      <c r="E3774" s="1"/>
      <c r="F3774" s="1"/>
      <c r="G3774" s="1"/>
      <c r="H3774" s="11"/>
      <c r="I3774" s="11"/>
      <c r="J3774" s="11"/>
      <c r="K3774" s="2"/>
      <c r="L3774" s="2"/>
      <c r="M3774" s="1"/>
    </row>
    <row r="3775" spans="1:13" x14ac:dyDescent="0.2">
      <c r="A3775" s="1"/>
      <c r="B3775" s="1"/>
      <c r="C3775" s="16"/>
      <c r="D3775" s="1"/>
      <c r="E3775" s="1"/>
      <c r="F3775" s="1"/>
      <c r="G3775" s="1"/>
      <c r="H3775" s="11"/>
      <c r="I3775" s="11"/>
      <c r="J3775" s="11"/>
      <c r="K3775" s="2"/>
      <c r="L3775" s="2"/>
      <c r="M3775" s="1"/>
    </row>
    <row r="3776" spans="1:13" x14ac:dyDescent="0.2">
      <c r="A3776" s="1"/>
      <c r="B3776" s="1"/>
      <c r="C3776" s="16"/>
      <c r="D3776" s="1"/>
      <c r="E3776" s="1"/>
      <c r="F3776" s="1"/>
      <c r="G3776" s="1"/>
      <c r="H3776" s="11"/>
      <c r="I3776" s="11"/>
      <c r="J3776" s="11"/>
      <c r="K3776" s="2"/>
      <c r="L3776" s="2"/>
      <c r="M3776" s="1"/>
    </row>
    <row r="3777" spans="1:13" x14ac:dyDescent="0.2">
      <c r="A3777" s="1"/>
      <c r="B3777" s="1"/>
      <c r="C3777" s="16"/>
      <c r="D3777" s="1"/>
      <c r="E3777" s="1"/>
      <c r="F3777" s="1"/>
      <c r="G3777" s="1"/>
      <c r="H3777" s="11"/>
      <c r="I3777" s="11"/>
      <c r="J3777" s="11"/>
      <c r="K3777" s="2"/>
      <c r="L3777" s="2"/>
      <c r="M3777" s="1"/>
    </row>
    <row r="3778" spans="1:13" x14ac:dyDescent="0.2">
      <c r="A3778" s="1"/>
      <c r="B3778" s="1"/>
      <c r="C3778" s="16"/>
      <c r="D3778" s="1"/>
      <c r="E3778" s="1"/>
      <c r="F3778" s="1"/>
      <c r="G3778" s="1"/>
      <c r="H3778" s="11"/>
      <c r="I3778" s="11"/>
      <c r="J3778" s="11"/>
      <c r="K3778" s="2"/>
      <c r="L3778" s="2"/>
      <c r="M3778" s="1"/>
    </row>
    <row r="3779" spans="1:13" x14ac:dyDescent="0.2">
      <c r="A3779" s="1"/>
      <c r="B3779" s="1"/>
      <c r="C3779" s="16"/>
      <c r="D3779" s="1"/>
      <c r="E3779" s="1"/>
      <c r="F3779" s="1"/>
      <c r="G3779" s="1"/>
      <c r="H3779" s="11"/>
      <c r="I3779" s="11"/>
      <c r="J3779" s="11"/>
      <c r="K3779" s="2"/>
      <c r="L3779" s="2"/>
      <c r="M3779" s="1"/>
    </row>
    <row r="3780" spans="1:13" x14ac:dyDescent="0.2">
      <c r="A3780" s="1"/>
      <c r="B3780" s="1"/>
      <c r="C3780" s="16"/>
      <c r="D3780" s="1"/>
      <c r="E3780" s="1"/>
      <c r="F3780" s="1"/>
      <c r="G3780" s="1"/>
      <c r="H3780" s="11"/>
      <c r="I3780" s="11"/>
      <c r="J3780" s="11"/>
      <c r="K3780" s="2"/>
      <c r="L3780" s="2"/>
      <c r="M3780" s="1"/>
    </row>
    <row r="3781" spans="1:13" x14ac:dyDescent="0.2">
      <c r="A3781" s="1"/>
      <c r="B3781" s="1"/>
      <c r="C3781" s="16"/>
      <c r="D3781" s="1"/>
      <c r="E3781" s="1"/>
      <c r="F3781" s="1"/>
      <c r="G3781" s="1"/>
      <c r="H3781" s="11"/>
      <c r="I3781" s="11"/>
      <c r="J3781" s="11"/>
      <c r="K3781" s="2"/>
      <c r="L3781" s="2"/>
      <c r="M3781" s="1"/>
    </row>
    <row r="3782" spans="1:13" x14ac:dyDescent="0.2">
      <c r="A3782" s="1"/>
      <c r="B3782" s="1"/>
      <c r="C3782" s="16"/>
      <c r="D3782" s="1"/>
      <c r="E3782" s="1"/>
      <c r="F3782" s="1"/>
      <c r="G3782" s="1"/>
      <c r="H3782" s="11"/>
      <c r="I3782" s="11"/>
      <c r="J3782" s="11"/>
      <c r="K3782" s="2"/>
      <c r="L3782" s="2"/>
      <c r="M3782" s="1"/>
    </row>
    <row r="3783" spans="1:13" x14ac:dyDescent="0.2">
      <c r="A3783" s="1"/>
      <c r="B3783" s="1"/>
      <c r="C3783" s="16"/>
      <c r="D3783" s="1"/>
      <c r="E3783" s="1"/>
      <c r="F3783" s="1"/>
      <c r="G3783" s="1"/>
      <c r="H3783" s="11"/>
      <c r="I3783" s="11"/>
      <c r="J3783" s="11"/>
      <c r="K3783" s="2"/>
      <c r="L3783" s="2"/>
      <c r="M3783" s="1"/>
    </row>
    <row r="3784" spans="1:13" x14ac:dyDescent="0.2">
      <c r="A3784" s="1"/>
      <c r="B3784" s="1"/>
      <c r="C3784" s="16"/>
      <c r="D3784" s="1"/>
      <c r="E3784" s="1"/>
      <c r="F3784" s="1"/>
      <c r="G3784" s="1"/>
      <c r="H3784" s="11"/>
      <c r="I3784" s="11"/>
      <c r="J3784" s="11"/>
      <c r="K3784" s="2"/>
      <c r="L3784" s="2"/>
      <c r="M3784" s="1"/>
    </row>
    <row r="3785" spans="1:13" x14ac:dyDescent="0.2">
      <c r="A3785" s="1"/>
      <c r="B3785" s="1"/>
      <c r="C3785" s="16"/>
      <c r="D3785" s="1"/>
      <c r="E3785" s="1"/>
      <c r="F3785" s="1"/>
      <c r="G3785" s="1"/>
      <c r="H3785" s="11"/>
      <c r="I3785" s="11"/>
      <c r="J3785" s="11"/>
      <c r="K3785" s="2"/>
      <c r="L3785" s="2"/>
      <c r="M3785" s="1"/>
    </row>
    <row r="3786" spans="1:13" x14ac:dyDescent="0.2">
      <c r="A3786" s="1"/>
      <c r="B3786" s="1"/>
      <c r="C3786" s="16"/>
      <c r="D3786" s="1"/>
      <c r="E3786" s="1"/>
      <c r="F3786" s="1"/>
      <c r="G3786" s="1"/>
      <c r="H3786" s="11"/>
      <c r="I3786" s="11"/>
      <c r="J3786" s="11"/>
      <c r="K3786" s="2"/>
      <c r="L3786" s="2"/>
      <c r="M3786" s="1"/>
    </row>
    <row r="3787" spans="1:13" x14ac:dyDescent="0.2">
      <c r="A3787" s="1"/>
      <c r="B3787" s="1"/>
      <c r="C3787" s="16"/>
      <c r="D3787" s="1"/>
      <c r="E3787" s="1"/>
      <c r="F3787" s="1"/>
      <c r="G3787" s="1"/>
      <c r="H3787" s="11"/>
      <c r="I3787" s="11"/>
      <c r="J3787" s="11"/>
      <c r="K3787" s="2"/>
      <c r="L3787" s="2"/>
      <c r="M3787" s="1"/>
    </row>
    <row r="3788" spans="1:13" x14ac:dyDescent="0.2">
      <c r="A3788" s="1"/>
      <c r="B3788" s="1"/>
      <c r="C3788" s="16"/>
      <c r="D3788" s="1"/>
      <c r="E3788" s="1"/>
      <c r="F3788" s="1"/>
      <c r="G3788" s="1"/>
      <c r="H3788" s="11"/>
      <c r="I3788" s="11"/>
      <c r="J3788" s="11"/>
      <c r="K3788" s="2"/>
      <c r="L3788" s="2"/>
      <c r="M3788" s="1"/>
    </row>
    <row r="3789" spans="1:13" x14ac:dyDescent="0.2">
      <c r="A3789" s="1"/>
      <c r="B3789" s="1"/>
      <c r="C3789" s="16"/>
      <c r="D3789" s="1"/>
      <c r="E3789" s="1"/>
      <c r="F3789" s="1"/>
      <c r="G3789" s="1"/>
      <c r="H3789" s="11"/>
      <c r="I3789" s="11"/>
      <c r="J3789" s="11"/>
      <c r="K3789" s="2"/>
      <c r="L3789" s="2"/>
      <c r="M3789" s="1"/>
    </row>
    <row r="3790" spans="1:13" x14ac:dyDescent="0.2">
      <c r="A3790" s="1"/>
      <c r="B3790" s="1"/>
      <c r="C3790" s="16"/>
      <c r="D3790" s="1"/>
      <c r="E3790" s="1"/>
      <c r="F3790" s="1"/>
      <c r="G3790" s="1"/>
      <c r="H3790" s="11"/>
      <c r="I3790" s="11"/>
      <c r="J3790" s="11"/>
      <c r="K3790" s="2"/>
      <c r="L3790" s="2"/>
      <c r="M3790" s="1"/>
    </row>
    <row r="3791" spans="1:13" x14ac:dyDescent="0.2">
      <c r="A3791" s="1"/>
      <c r="B3791" s="1"/>
      <c r="C3791" s="16"/>
      <c r="D3791" s="1"/>
      <c r="E3791" s="1"/>
      <c r="F3791" s="1"/>
      <c r="G3791" s="1"/>
      <c r="H3791" s="11"/>
      <c r="I3791" s="11"/>
      <c r="J3791" s="11"/>
      <c r="K3791" s="2"/>
      <c r="L3791" s="2"/>
      <c r="M3791" s="1"/>
    </row>
    <row r="3792" spans="1:13" x14ac:dyDescent="0.2">
      <c r="A3792" s="1"/>
      <c r="B3792" s="1"/>
      <c r="C3792" s="16"/>
      <c r="D3792" s="1"/>
      <c r="E3792" s="1"/>
      <c r="F3792" s="1"/>
      <c r="G3792" s="1"/>
      <c r="H3792" s="11"/>
      <c r="I3792" s="11"/>
      <c r="J3792" s="11"/>
      <c r="K3792" s="2"/>
      <c r="L3792" s="2"/>
      <c r="M3792" s="1"/>
    </row>
    <row r="3793" spans="1:13" x14ac:dyDescent="0.2">
      <c r="A3793" s="1"/>
      <c r="B3793" s="1"/>
      <c r="C3793" s="16"/>
      <c r="D3793" s="1"/>
      <c r="E3793" s="1"/>
      <c r="F3793" s="1"/>
      <c r="G3793" s="1"/>
      <c r="H3793" s="11"/>
      <c r="I3793" s="11"/>
      <c r="J3793" s="11"/>
      <c r="K3793" s="2"/>
      <c r="L3793" s="2"/>
      <c r="M3793" s="1"/>
    </row>
    <row r="3794" spans="1:13" x14ac:dyDescent="0.2">
      <c r="A3794" s="1"/>
      <c r="B3794" s="1"/>
      <c r="C3794" s="16"/>
      <c r="D3794" s="1"/>
      <c r="E3794" s="1"/>
      <c r="F3794" s="1"/>
      <c r="G3794" s="1"/>
      <c r="H3794" s="11"/>
      <c r="I3794" s="11"/>
      <c r="J3794" s="11"/>
      <c r="K3794" s="2"/>
      <c r="L3794" s="2"/>
      <c r="M3794" s="1"/>
    </row>
    <row r="3795" spans="1:13" x14ac:dyDescent="0.2">
      <c r="A3795" s="1"/>
      <c r="B3795" s="1"/>
      <c r="C3795" s="16"/>
      <c r="D3795" s="1"/>
      <c r="E3795" s="1"/>
      <c r="F3795" s="1"/>
      <c r="G3795" s="1"/>
      <c r="H3795" s="11"/>
      <c r="I3795" s="11"/>
      <c r="J3795" s="11"/>
      <c r="K3795" s="2"/>
      <c r="L3795" s="2"/>
      <c r="M3795" s="1"/>
    </row>
    <row r="3796" spans="1:13" x14ac:dyDescent="0.2">
      <c r="A3796" s="1"/>
      <c r="B3796" s="1"/>
      <c r="C3796" s="16"/>
      <c r="D3796" s="1"/>
      <c r="E3796" s="1"/>
      <c r="F3796" s="1"/>
      <c r="G3796" s="1"/>
      <c r="H3796" s="11"/>
      <c r="I3796" s="11"/>
      <c r="J3796" s="11"/>
      <c r="K3796" s="2"/>
      <c r="L3796" s="2"/>
      <c r="M3796" s="1"/>
    </row>
    <row r="3797" spans="1:13" x14ac:dyDescent="0.2">
      <c r="A3797" s="1"/>
      <c r="B3797" s="1"/>
      <c r="C3797" s="16"/>
      <c r="D3797" s="1"/>
      <c r="E3797" s="1"/>
      <c r="F3797" s="1"/>
      <c r="G3797" s="1"/>
      <c r="H3797" s="11"/>
      <c r="I3797" s="11"/>
      <c r="J3797" s="11"/>
      <c r="K3797" s="2"/>
      <c r="L3797" s="2"/>
      <c r="M3797" s="1"/>
    </row>
    <row r="3798" spans="1:13" x14ac:dyDescent="0.2">
      <c r="A3798" s="1"/>
      <c r="B3798" s="1"/>
      <c r="C3798" s="16"/>
      <c r="D3798" s="1"/>
      <c r="E3798" s="1"/>
      <c r="F3798" s="1"/>
      <c r="G3798" s="1"/>
      <c r="H3798" s="11"/>
      <c r="I3798" s="11"/>
      <c r="J3798" s="11"/>
      <c r="K3798" s="2"/>
      <c r="L3798" s="2"/>
      <c r="M3798" s="1"/>
    </row>
    <row r="3799" spans="1:13" x14ac:dyDescent="0.2">
      <c r="A3799" s="1"/>
      <c r="B3799" s="1"/>
      <c r="C3799" s="16"/>
      <c r="D3799" s="1"/>
      <c r="E3799" s="1"/>
      <c r="F3799" s="1"/>
      <c r="G3799" s="1"/>
      <c r="H3799" s="11"/>
      <c r="I3799" s="11"/>
      <c r="J3799" s="11"/>
      <c r="K3799" s="2"/>
      <c r="L3799" s="2"/>
      <c r="M3799" s="1"/>
    </row>
    <row r="3800" spans="1:13" x14ac:dyDescent="0.2">
      <c r="A3800" s="1"/>
      <c r="B3800" s="1"/>
      <c r="C3800" s="16"/>
      <c r="D3800" s="1"/>
      <c r="E3800" s="1"/>
      <c r="F3800" s="1"/>
      <c r="G3800" s="1"/>
      <c r="H3800" s="11"/>
      <c r="I3800" s="11"/>
      <c r="J3800" s="11"/>
      <c r="K3800" s="2"/>
      <c r="L3800" s="2"/>
      <c r="M3800" s="1"/>
    </row>
    <row r="3801" spans="1:13" x14ac:dyDescent="0.2">
      <c r="A3801" s="1"/>
      <c r="B3801" s="1"/>
      <c r="C3801" s="16"/>
      <c r="D3801" s="1"/>
      <c r="E3801" s="1"/>
      <c r="F3801" s="1"/>
      <c r="G3801" s="1"/>
      <c r="H3801" s="11"/>
      <c r="I3801" s="11"/>
      <c r="J3801" s="11"/>
      <c r="K3801" s="2"/>
      <c r="L3801" s="2"/>
      <c r="M3801" s="1"/>
    </row>
    <row r="3802" spans="1:13" x14ac:dyDescent="0.2">
      <c r="A3802" s="1"/>
      <c r="B3802" s="1"/>
      <c r="C3802" s="16"/>
      <c r="D3802" s="1"/>
      <c r="E3802" s="1"/>
      <c r="F3802" s="1"/>
      <c r="G3802" s="1"/>
      <c r="H3802" s="11"/>
      <c r="I3802" s="11"/>
      <c r="J3802" s="11"/>
      <c r="K3802" s="2"/>
      <c r="L3802" s="2"/>
      <c r="M3802" s="1"/>
    </row>
    <row r="3803" spans="1:13" x14ac:dyDescent="0.2">
      <c r="A3803" s="1"/>
      <c r="B3803" s="1"/>
      <c r="C3803" s="16"/>
      <c r="D3803" s="1"/>
      <c r="E3803" s="1"/>
      <c r="F3803" s="1"/>
      <c r="G3803" s="1"/>
      <c r="H3803" s="11"/>
      <c r="I3803" s="11"/>
      <c r="J3803" s="11"/>
      <c r="K3803" s="2"/>
      <c r="L3803" s="2"/>
      <c r="M3803" s="1"/>
    </row>
    <row r="3804" spans="1:13" x14ac:dyDescent="0.2">
      <c r="A3804" s="1"/>
      <c r="B3804" s="1"/>
      <c r="C3804" s="16"/>
      <c r="D3804" s="1"/>
      <c r="E3804" s="1"/>
      <c r="F3804" s="1"/>
      <c r="G3804" s="1"/>
      <c r="H3804" s="11"/>
      <c r="I3804" s="11"/>
      <c r="J3804" s="11"/>
      <c r="K3804" s="2"/>
      <c r="L3804" s="2"/>
      <c r="M3804" s="1"/>
    </row>
    <row r="3805" spans="1:13" x14ac:dyDescent="0.2">
      <c r="A3805" s="1"/>
      <c r="B3805" s="1"/>
      <c r="C3805" s="16"/>
      <c r="D3805" s="1"/>
      <c r="E3805" s="1"/>
      <c r="F3805" s="1"/>
      <c r="G3805" s="1"/>
      <c r="H3805" s="11"/>
      <c r="I3805" s="11"/>
      <c r="J3805" s="11"/>
      <c r="K3805" s="2"/>
      <c r="L3805" s="2"/>
      <c r="M3805" s="1"/>
    </row>
    <row r="3806" spans="1:13" x14ac:dyDescent="0.2">
      <c r="A3806" s="1"/>
      <c r="B3806" s="1"/>
      <c r="C3806" s="16"/>
      <c r="D3806" s="1"/>
      <c r="E3806" s="1"/>
      <c r="F3806" s="1"/>
      <c r="G3806" s="1"/>
      <c r="H3806" s="11"/>
      <c r="I3806" s="11"/>
      <c r="J3806" s="11"/>
      <c r="K3806" s="2"/>
      <c r="L3806" s="2"/>
      <c r="M3806" s="1"/>
    </row>
    <row r="3807" spans="1:13" x14ac:dyDescent="0.2">
      <c r="A3807" s="1"/>
      <c r="B3807" s="1"/>
      <c r="C3807" s="16"/>
      <c r="D3807" s="1"/>
      <c r="E3807" s="1"/>
      <c r="F3807" s="1"/>
      <c r="G3807" s="1"/>
      <c r="H3807" s="11"/>
      <c r="I3807" s="11"/>
      <c r="J3807" s="11"/>
      <c r="K3807" s="2"/>
      <c r="L3807" s="2"/>
      <c r="M3807" s="1"/>
    </row>
    <row r="3808" spans="1:13" x14ac:dyDescent="0.2">
      <c r="A3808" s="1"/>
      <c r="B3808" s="1"/>
      <c r="C3808" s="16"/>
      <c r="D3808" s="1"/>
      <c r="E3808" s="1"/>
      <c r="F3808" s="1"/>
      <c r="G3808" s="1"/>
      <c r="H3808" s="11"/>
      <c r="I3808" s="11"/>
      <c r="J3808" s="11"/>
      <c r="K3808" s="2"/>
      <c r="L3808" s="2"/>
      <c r="M3808" s="1"/>
    </row>
    <row r="3809" spans="1:13" x14ac:dyDescent="0.2">
      <c r="A3809" s="1"/>
      <c r="B3809" s="1"/>
      <c r="C3809" s="16"/>
      <c r="D3809" s="1"/>
      <c r="E3809" s="1"/>
      <c r="F3809" s="1"/>
      <c r="G3809" s="1"/>
      <c r="H3809" s="11"/>
      <c r="I3809" s="11"/>
      <c r="J3809" s="11"/>
      <c r="K3809" s="2"/>
      <c r="L3809" s="2"/>
      <c r="M3809" s="1"/>
    </row>
    <row r="3810" spans="1:13" x14ac:dyDescent="0.2">
      <c r="A3810" s="1"/>
      <c r="B3810" s="1"/>
      <c r="C3810" s="16"/>
      <c r="D3810" s="1"/>
      <c r="E3810" s="1"/>
      <c r="F3810" s="1"/>
      <c r="G3810" s="1"/>
      <c r="H3810" s="11"/>
      <c r="I3810" s="11"/>
      <c r="J3810" s="11"/>
      <c r="K3810" s="2"/>
      <c r="L3810" s="2"/>
      <c r="M3810" s="1"/>
    </row>
    <row r="3811" spans="1:13" x14ac:dyDescent="0.2">
      <c r="A3811" s="1"/>
      <c r="B3811" s="1"/>
      <c r="C3811" s="16"/>
      <c r="D3811" s="1"/>
      <c r="E3811" s="1"/>
      <c r="F3811" s="1"/>
      <c r="G3811" s="1"/>
      <c r="H3811" s="11"/>
      <c r="I3811" s="11"/>
      <c r="J3811" s="11"/>
      <c r="K3811" s="2"/>
      <c r="L3811" s="2"/>
      <c r="M3811" s="1"/>
    </row>
    <row r="3812" spans="1:13" x14ac:dyDescent="0.2">
      <c r="A3812" s="1"/>
      <c r="B3812" s="1"/>
      <c r="C3812" s="16"/>
      <c r="D3812" s="1"/>
      <c r="E3812" s="1"/>
      <c r="F3812" s="1"/>
      <c r="G3812" s="1"/>
      <c r="H3812" s="11"/>
      <c r="I3812" s="11"/>
      <c r="J3812" s="11"/>
      <c r="K3812" s="2"/>
      <c r="L3812" s="2"/>
      <c r="M3812" s="1"/>
    </row>
    <row r="3813" spans="1:13" x14ac:dyDescent="0.2">
      <c r="A3813" s="1"/>
      <c r="B3813" s="1"/>
      <c r="C3813" s="16"/>
      <c r="D3813" s="1"/>
      <c r="E3813" s="1"/>
      <c r="F3813" s="1"/>
      <c r="G3813" s="1"/>
      <c r="H3813" s="11"/>
      <c r="I3813" s="11"/>
      <c r="J3813" s="11"/>
      <c r="K3813" s="2"/>
      <c r="L3813" s="2"/>
      <c r="M3813" s="1"/>
    </row>
    <row r="3814" spans="1:13" x14ac:dyDescent="0.2">
      <c r="A3814" s="1"/>
      <c r="B3814" s="1"/>
      <c r="C3814" s="16"/>
      <c r="D3814" s="1"/>
      <c r="E3814" s="1"/>
      <c r="F3814" s="1"/>
      <c r="G3814" s="1"/>
      <c r="H3814" s="11"/>
      <c r="I3814" s="11"/>
      <c r="J3814" s="11"/>
      <c r="K3814" s="2"/>
      <c r="L3814" s="2"/>
      <c r="M3814" s="1"/>
    </row>
    <row r="3815" spans="1:13" x14ac:dyDescent="0.2">
      <c r="A3815" s="1"/>
      <c r="B3815" s="1"/>
      <c r="C3815" s="16"/>
      <c r="D3815" s="1"/>
      <c r="E3815" s="1"/>
      <c r="F3815" s="1"/>
      <c r="G3815" s="1"/>
      <c r="H3815" s="11"/>
      <c r="I3815" s="11"/>
      <c r="J3815" s="11"/>
      <c r="K3815" s="2"/>
      <c r="L3815" s="2"/>
      <c r="M3815" s="1"/>
    </row>
    <row r="3816" spans="1:13" x14ac:dyDescent="0.2">
      <c r="A3816" s="1"/>
      <c r="B3816" s="1"/>
      <c r="C3816" s="16"/>
      <c r="D3816" s="1"/>
      <c r="E3816" s="1"/>
      <c r="F3816" s="1"/>
      <c r="G3816" s="1"/>
      <c r="H3816" s="11"/>
      <c r="I3816" s="11"/>
      <c r="J3816" s="11"/>
      <c r="K3816" s="2"/>
      <c r="L3816" s="2"/>
      <c r="M3816" s="1"/>
    </row>
    <row r="3817" spans="1:13" x14ac:dyDescent="0.2">
      <c r="A3817" s="1"/>
      <c r="B3817" s="1"/>
      <c r="C3817" s="16"/>
      <c r="D3817" s="1"/>
      <c r="E3817" s="1"/>
      <c r="F3817" s="1"/>
      <c r="G3817" s="1"/>
      <c r="H3817" s="11"/>
      <c r="I3817" s="11"/>
      <c r="J3817" s="11"/>
      <c r="K3817" s="2"/>
      <c r="L3817" s="2"/>
      <c r="M3817" s="1"/>
    </row>
    <row r="3818" spans="1:13" x14ac:dyDescent="0.2">
      <c r="A3818" s="1"/>
      <c r="B3818" s="1"/>
      <c r="C3818" s="16"/>
      <c r="D3818" s="1"/>
      <c r="E3818" s="1"/>
      <c r="F3818" s="1"/>
      <c r="G3818" s="1"/>
      <c r="H3818" s="11"/>
      <c r="I3818" s="11"/>
      <c r="J3818" s="11"/>
      <c r="K3818" s="2"/>
      <c r="L3818" s="2"/>
      <c r="M3818" s="1"/>
    </row>
    <row r="3819" spans="1:13" x14ac:dyDescent="0.2">
      <c r="A3819" s="1"/>
      <c r="B3819" s="1"/>
      <c r="C3819" s="16"/>
      <c r="D3819" s="1"/>
      <c r="E3819" s="1"/>
      <c r="F3819" s="1"/>
      <c r="G3819" s="1"/>
      <c r="H3819" s="11"/>
      <c r="I3819" s="11"/>
      <c r="J3819" s="11"/>
      <c r="K3819" s="2"/>
      <c r="L3819" s="2"/>
      <c r="M3819" s="1"/>
    </row>
    <row r="3820" spans="1:13" x14ac:dyDescent="0.2">
      <c r="A3820" s="1"/>
      <c r="B3820" s="1"/>
      <c r="C3820" s="16"/>
      <c r="D3820" s="1"/>
      <c r="E3820" s="1"/>
      <c r="F3820" s="1"/>
      <c r="G3820" s="1"/>
      <c r="H3820" s="11"/>
      <c r="I3820" s="11"/>
      <c r="J3820" s="11"/>
      <c r="K3820" s="2"/>
      <c r="L3820" s="2"/>
      <c r="M3820" s="1"/>
    </row>
    <row r="3821" spans="1:13" x14ac:dyDescent="0.2">
      <c r="A3821" s="1"/>
      <c r="B3821" s="1"/>
      <c r="C3821" s="16"/>
      <c r="D3821" s="1"/>
      <c r="E3821" s="1"/>
      <c r="F3821" s="1"/>
      <c r="G3821" s="1"/>
      <c r="H3821" s="11"/>
      <c r="I3821" s="11"/>
      <c r="J3821" s="11"/>
      <c r="K3821" s="2"/>
      <c r="L3821" s="2"/>
      <c r="M3821" s="1"/>
    </row>
    <row r="3822" spans="1:13" x14ac:dyDescent="0.2">
      <c r="A3822" s="1"/>
      <c r="B3822" s="1"/>
      <c r="C3822" s="16"/>
      <c r="D3822" s="1"/>
      <c r="E3822" s="1"/>
      <c r="F3822" s="1"/>
      <c r="G3822" s="1"/>
      <c r="H3822" s="11"/>
      <c r="I3822" s="11"/>
      <c r="J3822" s="11"/>
      <c r="K3822" s="2"/>
      <c r="L3822" s="2"/>
      <c r="M3822" s="1"/>
    </row>
    <row r="3823" spans="1:13" x14ac:dyDescent="0.2">
      <c r="A3823" s="1"/>
      <c r="B3823" s="1"/>
      <c r="C3823" s="16"/>
      <c r="D3823" s="1"/>
      <c r="E3823" s="1"/>
      <c r="F3823" s="1"/>
      <c r="G3823" s="1"/>
      <c r="H3823" s="11"/>
      <c r="I3823" s="11"/>
      <c r="J3823" s="11"/>
      <c r="K3823" s="2"/>
      <c r="L3823" s="2"/>
      <c r="M3823" s="1"/>
    </row>
    <row r="3824" spans="1:13" x14ac:dyDescent="0.2">
      <c r="A3824" s="1"/>
      <c r="B3824" s="1"/>
      <c r="C3824" s="16"/>
      <c r="D3824" s="1"/>
      <c r="E3824" s="1"/>
      <c r="F3824" s="1"/>
      <c r="G3824" s="1"/>
      <c r="H3824" s="11"/>
      <c r="I3824" s="11"/>
      <c r="J3824" s="11"/>
      <c r="K3824" s="2"/>
      <c r="L3824" s="2"/>
      <c r="M3824" s="1"/>
    </row>
    <row r="3825" spans="1:13" x14ac:dyDescent="0.2">
      <c r="A3825" s="1"/>
      <c r="B3825" s="1"/>
      <c r="C3825" s="16"/>
      <c r="D3825" s="1"/>
      <c r="E3825" s="1"/>
      <c r="F3825" s="1"/>
      <c r="G3825" s="1"/>
      <c r="H3825" s="11"/>
      <c r="I3825" s="11"/>
      <c r="J3825" s="11"/>
      <c r="K3825" s="2"/>
      <c r="L3825" s="2"/>
      <c r="M3825" s="1"/>
    </row>
    <row r="3826" spans="1:13" x14ac:dyDescent="0.2">
      <c r="A3826" s="1"/>
      <c r="B3826" s="1"/>
      <c r="C3826" s="16"/>
      <c r="D3826" s="1"/>
      <c r="E3826" s="1"/>
      <c r="F3826" s="1"/>
      <c r="G3826" s="1"/>
      <c r="H3826" s="11"/>
      <c r="I3826" s="11"/>
      <c r="J3826" s="11"/>
      <c r="K3826" s="2"/>
      <c r="L3826" s="2"/>
      <c r="M3826" s="1"/>
    </row>
    <row r="3827" spans="1:13" x14ac:dyDescent="0.2">
      <c r="A3827" s="1"/>
      <c r="B3827" s="1"/>
      <c r="C3827" s="16"/>
      <c r="D3827" s="1"/>
      <c r="E3827" s="1"/>
      <c r="F3827" s="1"/>
      <c r="G3827" s="1"/>
      <c r="H3827" s="11"/>
      <c r="I3827" s="11"/>
      <c r="J3827" s="11"/>
      <c r="K3827" s="2"/>
      <c r="L3827" s="2"/>
      <c r="M3827" s="1"/>
    </row>
    <row r="3828" spans="1:13" x14ac:dyDescent="0.2">
      <c r="A3828" s="1"/>
      <c r="B3828" s="1"/>
      <c r="C3828" s="16"/>
      <c r="D3828" s="1"/>
      <c r="E3828" s="1"/>
      <c r="F3828" s="1"/>
      <c r="G3828" s="1"/>
      <c r="H3828" s="11"/>
      <c r="I3828" s="11"/>
      <c r="J3828" s="11"/>
      <c r="K3828" s="2"/>
      <c r="L3828" s="2"/>
      <c r="M3828" s="1"/>
    </row>
    <row r="3829" spans="1:13" x14ac:dyDescent="0.2">
      <c r="A3829" s="1"/>
      <c r="B3829" s="1"/>
      <c r="C3829" s="16"/>
      <c r="D3829" s="1"/>
      <c r="E3829" s="1"/>
      <c r="F3829" s="1"/>
      <c r="G3829" s="1"/>
      <c r="H3829" s="11"/>
      <c r="I3829" s="11"/>
      <c r="J3829" s="11"/>
      <c r="K3829" s="2"/>
      <c r="L3829" s="2"/>
      <c r="M3829" s="1"/>
    </row>
    <row r="3830" spans="1:13" x14ac:dyDescent="0.2">
      <c r="A3830" s="1"/>
      <c r="B3830" s="1"/>
      <c r="C3830" s="16"/>
      <c r="D3830" s="1"/>
      <c r="E3830" s="1"/>
      <c r="F3830" s="1"/>
      <c r="G3830" s="1"/>
      <c r="H3830" s="11"/>
      <c r="I3830" s="11"/>
      <c r="J3830" s="11"/>
      <c r="K3830" s="2"/>
      <c r="L3830" s="2"/>
      <c r="M3830" s="1"/>
    </row>
    <row r="3831" spans="1:13" x14ac:dyDescent="0.2">
      <c r="A3831" s="1"/>
      <c r="B3831" s="1"/>
      <c r="C3831" s="16"/>
      <c r="D3831" s="1"/>
      <c r="E3831" s="1"/>
      <c r="F3831" s="1"/>
      <c r="G3831" s="1"/>
      <c r="H3831" s="11"/>
      <c r="I3831" s="11"/>
      <c r="J3831" s="11"/>
      <c r="K3831" s="2"/>
      <c r="L3831" s="2"/>
      <c r="M3831" s="1"/>
    </row>
    <row r="3832" spans="1:13" x14ac:dyDescent="0.2">
      <c r="A3832" s="1"/>
      <c r="B3832" s="1"/>
      <c r="C3832" s="16"/>
      <c r="D3832" s="1"/>
      <c r="E3832" s="1"/>
      <c r="F3832" s="1"/>
      <c r="G3832" s="1"/>
      <c r="H3832" s="11"/>
      <c r="I3832" s="11"/>
      <c r="J3832" s="11"/>
      <c r="K3832" s="2"/>
      <c r="L3832" s="2"/>
      <c r="M3832" s="1"/>
    </row>
    <row r="3833" spans="1:13" x14ac:dyDescent="0.2">
      <c r="A3833" s="1"/>
      <c r="B3833" s="1"/>
      <c r="C3833" s="16"/>
      <c r="D3833" s="1"/>
      <c r="E3833" s="1"/>
      <c r="F3833" s="1"/>
      <c r="G3833" s="1"/>
      <c r="H3833" s="11"/>
      <c r="I3833" s="11"/>
      <c r="J3833" s="11"/>
      <c r="K3833" s="2"/>
      <c r="L3833" s="2"/>
      <c r="M3833" s="1"/>
    </row>
    <row r="3834" spans="1:13" x14ac:dyDescent="0.2">
      <c r="A3834" s="1"/>
      <c r="B3834" s="1"/>
      <c r="C3834" s="16"/>
      <c r="D3834" s="1"/>
      <c r="E3834" s="1"/>
      <c r="F3834" s="1"/>
      <c r="G3834" s="1"/>
      <c r="H3834" s="11"/>
      <c r="I3834" s="11"/>
      <c r="J3834" s="11"/>
      <c r="K3834" s="2"/>
      <c r="L3834" s="2"/>
      <c r="M3834" s="1"/>
    </row>
    <row r="3835" spans="1:13" x14ac:dyDescent="0.2">
      <c r="A3835" s="1"/>
      <c r="B3835" s="1"/>
      <c r="C3835" s="16"/>
      <c r="D3835" s="1"/>
      <c r="E3835" s="1"/>
      <c r="F3835" s="1"/>
      <c r="G3835" s="1"/>
      <c r="H3835" s="11"/>
      <c r="I3835" s="11"/>
      <c r="J3835" s="11"/>
      <c r="K3835" s="2"/>
      <c r="L3835" s="2"/>
      <c r="M3835" s="1"/>
    </row>
    <row r="3836" spans="1:13" x14ac:dyDescent="0.2">
      <c r="A3836" s="1"/>
      <c r="B3836" s="1"/>
      <c r="C3836" s="16"/>
      <c r="D3836" s="1"/>
      <c r="E3836" s="1"/>
      <c r="F3836" s="1"/>
      <c r="G3836" s="1"/>
      <c r="H3836" s="11"/>
      <c r="I3836" s="11"/>
      <c r="J3836" s="11"/>
      <c r="K3836" s="2"/>
      <c r="L3836" s="2"/>
      <c r="M3836" s="1"/>
    </row>
    <row r="3837" spans="1:13" x14ac:dyDescent="0.2">
      <c r="A3837" s="1"/>
      <c r="B3837" s="1"/>
      <c r="C3837" s="16"/>
      <c r="D3837" s="1"/>
      <c r="E3837" s="1"/>
      <c r="F3837" s="1"/>
      <c r="G3837" s="1"/>
      <c r="H3837" s="11"/>
      <c r="I3837" s="11"/>
      <c r="J3837" s="11"/>
      <c r="K3837" s="2"/>
      <c r="L3837" s="2"/>
      <c r="M3837" s="1"/>
    </row>
    <row r="3838" spans="1:13" x14ac:dyDescent="0.2">
      <c r="A3838" s="1"/>
      <c r="B3838" s="1"/>
      <c r="C3838" s="16"/>
      <c r="D3838" s="1"/>
      <c r="E3838" s="1"/>
      <c r="F3838" s="1"/>
      <c r="G3838" s="1"/>
      <c r="H3838" s="11"/>
      <c r="I3838" s="11"/>
      <c r="J3838" s="11"/>
      <c r="K3838" s="2"/>
      <c r="L3838" s="2"/>
      <c r="M3838" s="1"/>
    </row>
    <row r="3839" spans="1:13" x14ac:dyDescent="0.2">
      <c r="A3839" s="1"/>
      <c r="B3839" s="1"/>
      <c r="C3839" s="16"/>
      <c r="D3839" s="1"/>
      <c r="E3839" s="1"/>
      <c r="F3839" s="1"/>
      <c r="G3839" s="1"/>
      <c r="H3839" s="11"/>
      <c r="I3839" s="11"/>
      <c r="J3839" s="11"/>
      <c r="K3839" s="2"/>
      <c r="L3839" s="2"/>
      <c r="M3839" s="1"/>
    </row>
    <row r="3840" spans="1:13" x14ac:dyDescent="0.2">
      <c r="A3840" s="1"/>
      <c r="B3840" s="1"/>
      <c r="C3840" s="16"/>
      <c r="D3840" s="1"/>
      <c r="E3840" s="1"/>
      <c r="F3840" s="1"/>
      <c r="G3840" s="1"/>
      <c r="H3840" s="11"/>
      <c r="I3840" s="11"/>
      <c r="J3840" s="11"/>
      <c r="K3840" s="2"/>
      <c r="L3840" s="2"/>
      <c r="M3840" s="1"/>
    </row>
    <row r="3841" spans="1:13" x14ac:dyDescent="0.2">
      <c r="A3841" s="1"/>
      <c r="B3841" s="1"/>
      <c r="C3841" s="16"/>
      <c r="D3841" s="1"/>
      <c r="E3841" s="1"/>
      <c r="F3841" s="1"/>
      <c r="G3841" s="1"/>
      <c r="H3841" s="11"/>
      <c r="I3841" s="11"/>
      <c r="J3841" s="11"/>
      <c r="K3841" s="2"/>
      <c r="L3841" s="2"/>
      <c r="M3841" s="1"/>
    </row>
    <row r="3842" spans="1:13" x14ac:dyDescent="0.2">
      <c r="A3842" s="1"/>
      <c r="B3842" s="1"/>
      <c r="C3842" s="16"/>
      <c r="D3842" s="1"/>
      <c r="E3842" s="1"/>
      <c r="F3842" s="1"/>
      <c r="G3842" s="1"/>
      <c r="H3842" s="11"/>
      <c r="I3842" s="11"/>
      <c r="J3842" s="11"/>
      <c r="K3842" s="2"/>
      <c r="L3842" s="2"/>
      <c r="M3842" s="1"/>
    </row>
    <row r="3843" spans="1:13" x14ac:dyDescent="0.2">
      <c r="A3843" s="1"/>
      <c r="B3843" s="1"/>
      <c r="C3843" s="16"/>
      <c r="D3843" s="1"/>
      <c r="E3843" s="1"/>
      <c r="F3843" s="1"/>
      <c r="G3843" s="1"/>
      <c r="H3843" s="11"/>
      <c r="I3843" s="11"/>
      <c r="J3843" s="11"/>
      <c r="K3843" s="2"/>
      <c r="L3843" s="2"/>
      <c r="M3843" s="1"/>
    </row>
    <row r="3844" spans="1:13" x14ac:dyDescent="0.2">
      <c r="A3844" s="1"/>
      <c r="B3844" s="1"/>
      <c r="C3844" s="16"/>
      <c r="D3844" s="1"/>
      <c r="E3844" s="1"/>
      <c r="F3844" s="1"/>
      <c r="G3844" s="1"/>
      <c r="H3844" s="11"/>
      <c r="I3844" s="11"/>
      <c r="J3844" s="11"/>
      <c r="K3844" s="2"/>
      <c r="L3844" s="2"/>
      <c r="M3844" s="1"/>
    </row>
    <row r="3845" spans="1:13" x14ac:dyDescent="0.2">
      <c r="A3845" s="1"/>
      <c r="B3845" s="1"/>
      <c r="C3845" s="16"/>
      <c r="D3845" s="1"/>
      <c r="E3845" s="1"/>
      <c r="F3845" s="1"/>
      <c r="G3845" s="1"/>
      <c r="H3845" s="11"/>
      <c r="I3845" s="11"/>
      <c r="J3845" s="11"/>
      <c r="K3845" s="2"/>
      <c r="L3845" s="2"/>
      <c r="M3845" s="1"/>
    </row>
    <row r="3846" spans="1:13" x14ac:dyDescent="0.2">
      <c r="A3846" s="1"/>
      <c r="B3846" s="1"/>
      <c r="C3846" s="16"/>
      <c r="D3846" s="1"/>
      <c r="E3846" s="1"/>
      <c r="F3846" s="1"/>
      <c r="G3846" s="1"/>
      <c r="H3846" s="11"/>
      <c r="I3846" s="11"/>
      <c r="J3846" s="11"/>
      <c r="K3846" s="2"/>
      <c r="L3846" s="2"/>
      <c r="M3846" s="1"/>
    </row>
    <row r="3847" spans="1:13" x14ac:dyDescent="0.2">
      <c r="A3847" s="1"/>
      <c r="B3847" s="1"/>
      <c r="C3847" s="16"/>
      <c r="D3847" s="1"/>
      <c r="E3847" s="1"/>
      <c r="F3847" s="1"/>
      <c r="G3847" s="1"/>
      <c r="H3847" s="11"/>
      <c r="I3847" s="11"/>
      <c r="J3847" s="11"/>
      <c r="K3847" s="2"/>
      <c r="L3847" s="2"/>
      <c r="M3847" s="1"/>
    </row>
    <row r="3848" spans="1:13" x14ac:dyDescent="0.2">
      <c r="A3848" s="1"/>
      <c r="B3848" s="1"/>
      <c r="C3848" s="16"/>
      <c r="D3848" s="1"/>
      <c r="E3848" s="1"/>
      <c r="F3848" s="1"/>
      <c r="G3848" s="1"/>
      <c r="H3848" s="11"/>
      <c r="I3848" s="11"/>
      <c r="J3848" s="11"/>
      <c r="K3848" s="2"/>
      <c r="L3848" s="2"/>
      <c r="M3848" s="1"/>
    </row>
    <row r="3849" spans="1:13" x14ac:dyDescent="0.2">
      <c r="A3849" s="1"/>
      <c r="B3849" s="1"/>
      <c r="C3849" s="16"/>
      <c r="D3849" s="1"/>
      <c r="E3849" s="1"/>
      <c r="F3849" s="1"/>
      <c r="G3849" s="1"/>
      <c r="H3849" s="11"/>
      <c r="I3849" s="11"/>
      <c r="J3849" s="11"/>
      <c r="K3849" s="2"/>
      <c r="L3849" s="2"/>
      <c r="M3849" s="1"/>
    </row>
    <row r="3850" spans="1:13" x14ac:dyDescent="0.2">
      <c r="A3850" s="1"/>
      <c r="B3850" s="1"/>
      <c r="C3850" s="16"/>
      <c r="D3850" s="1"/>
      <c r="E3850" s="1"/>
      <c r="F3850" s="1"/>
      <c r="G3850" s="1"/>
      <c r="H3850" s="11"/>
      <c r="I3850" s="11"/>
      <c r="J3850" s="11"/>
      <c r="K3850" s="2"/>
      <c r="L3850" s="2"/>
      <c r="M3850" s="1"/>
    </row>
    <row r="3851" spans="1:13" x14ac:dyDescent="0.2">
      <c r="A3851" s="1"/>
      <c r="B3851" s="1"/>
      <c r="C3851" s="16"/>
      <c r="D3851" s="1"/>
      <c r="E3851" s="1"/>
      <c r="F3851" s="1"/>
      <c r="G3851" s="1"/>
      <c r="H3851" s="11"/>
      <c r="I3851" s="11"/>
      <c r="J3851" s="11"/>
      <c r="K3851" s="2"/>
      <c r="L3851" s="2"/>
      <c r="M3851" s="1"/>
    </row>
    <row r="3852" spans="1:13" x14ac:dyDescent="0.2">
      <c r="A3852" s="1"/>
      <c r="B3852" s="1"/>
      <c r="C3852" s="16"/>
      <c r="D3852" s="1"/>
      <c r="E3852" s="1"/>
      <c r="F3852" s="1"/>
      <c r="G3852" s="1"/>
      <c r="H3852" s="11"/>
      <c r="I3852" s="11"/>
      <c r="J3852" s="11"/>
      <c r="K3852" s="2"/>
      <c r="L3852" s="2"/>
      <c r="M3852" s="1"/>
    </row>
    <row r="3853" spans="1:13" x14ac:dyDescent="0.2">
      <c r="A3853" s="1"/>
      <c r="B3853" s="1"/>
      <c r="C3853" s="16"/>
      <c r="D3853" s="1"/>
      <c r="E3853" s="1"/>
      <c r="F3853" s="1"/>
      <c r="G3853" s="1"/>
      <c r="H3853" s="11"/>
      <c r="I3853" s="11"/>
      <c r="J3853" s="11"/>
      <c r="K3853" s="2"/>
      <c r="L3853" s="2"/>
      <c r="M3853" s="1"/>
    </row>
    <row r="3854" spans="1:13" x14ac:dyDescent="0.2">
      <c r="A3854" s="1"/>
      <c r="B3854" s="1"/>
      <c r="C3854" s="16"/>
      <c r="D3854" s="1"/>
      <c r="E3854" s="1"/>
      <c r="F3854" s="1"/>
      <c r="G3854" s="1"/>
      <c r="H3854" s="11"/>
      <c r="I3854" s="11"/>
      <c r="J3854" s="11"/>
      <c r="K3854" s="2"/>
      <c r="L3854" s="2"/>
      <c r="M3854" s="1"/>
    </row>
    <row r="3855" spans="1:13" x14ac:dyDescent="0.2">
      <c r="A3855" s="1"/>
      <c r="B3855" s="1"/>
      <c r="C3855" s="16"/>
      <c r="D3855" s="1"/>
      <c r="E3855" s="1"/>
      <c r="F3855" s="1"/>
      <c r="G3855" s="1"/>
      <c r="H3855" s="11"/>
      <c r="I3855" s="11"/>
      <c r="J3855" s="11"/>
      <c r="K3855" s="2"/>
      <c r="L3855" s="2"/>
      <c r="M3855" s="1"/>
    </row>
    <row r="3856" spans="1:13" x14ac:dyDescent="0.2">
      <c r="A3856" s="1"/>
      <c r="B3856" s="1"/>
      <c r="C3856" s="16"/>
      <c r="D3856" s="1"/>
      <c r="E3856" s="1"/>
      <c r="F3856" s="1"/>
      <c r="G3856" s="1"/>
      <c r="H3856" s="11"/>
      <c r="I3856" s="11"/>
      <c r="J3856" s="11"/>
      <c r="K3856" s="2"/>
      <c r="L3856" s="2"/>
      <c r="M3856" s="1"/>
    </row>
    <row r="3857" spans="1:13" x14ac:dyDescent="0.2">
      <c r="A3857" s="1"/>
      <c r="B3857" s="1"/>
      <c r="C3857" s="16"/>
      <c r="D3857" s="1"/>
      <c r="E3857" s="1"/>
      <c r="F3857" s="1"/>
      <c r="G3857" s="1"/>
      <c r="H3857" s="11"/>
      <c r="I3857" s="11"/>
      <c r="J3857" s="11"/>
      <c r="K3857" s="2"/>
      <c r="L3857" s="2"/>
      <c r="M3857" s="1"/>
    </row>
    <row r="3858" spans="1:13" x14ac:dyDescent="0.2">
      <c r="A3858" s="1"/>
      <c r="B3858" s="1"/>
      <c r="C3858" s="16"/>
      <c r="D3858" s="1"/>
      <c r="E3858" s="1"/>
      <c r="F3858" s="1"/>
      <c r="G3858" s="1"/>
      <c r="H3858" s="11"/>
      <c r="I3858" s="11"/>
      <c r="J3858" s="11"/>
      <c r="K3858" s="2"/>
      <c r="L3858" s="2"/>
      <c r="M3858" s="1"/>
    </row>
    <row r="3859" spans="1:13" x14ac:dyDescent="0.2">
      <c r="A3859" s="1"/>
      <c r="B3859" s="1"/>
      <c r="C3859" s="16"/>
      <c r="D3859" s="1"/>
      <c r="E3859" s="1"/>
      <c r="F3859" s="1"/>
      <c r="G3859" s="1"/>
      <c r="H3859" s="11"/>
      <c r="I3859" s="11"/>
      <c r="J3859" s="11"/>
      <c r="K3859" s="2"/>
      <c r="L3859" s="2"/>
      <c r="M3859" s="1"/>
    </row>
    <row r="3860" spans="1:13" x14ac:dyDescent="0.2">
      <c r="A3860" s="1"/>
      <c r="B3860" s="1"/>
      <c r="C3860" s="16"/>
      <c r="D3860" s="1"/>
      <c r="E3860" s="1"/>
      <c r="F3860" s="1"/>
      <c r="G3860" s="1"/>
      <c r="H3860" s="11"/>
      <c r="I3860" s="11"/>
      <c r="J3860" s="11"/>
      <c r="K3860" s="2"/>
      <c r="L3860" s="2"/>
      <c r="M3860" s="1"/>
    </row>
    <row r="3861" spans="1:13" x14ac:dyDescent="0.2">
      <c r="A3861" s="1"/>
      <c r="B3861" s="1"/>
      <c r="C3861" s="16"/>
      <c r="D3861" s="1"/>
      <c r="E3861" s="1"/>
      <c r="F3861" s="1"/>
      <c r="G3861" s="1"/>
      <c r="H3861" s="11"/>
      <c r="I3861" s="11"/>
      <c r="J3861" s="11"/>
      <c r="K3861" s="2"/>
      <c r="L3861" s="2"/>
      <c r="M3861" s="1"/>
    </row>
    <row r="3862" spans="1:13" x14ac:dyDescent="0.2">
      <c r="A3862" s="1"/>
      <c r="B3862" s="1"/>
      <c r="C3862" s="16"/>
      <c r="D3862" s="1"/>
      <c r="E3862" s="1"/>
      <c r="F3862" s="1"/>
      <c r="G3862" s="1"/>
      <c r="H3862" s="11"/>
      <c r="I3862" s="11"/>
      <c r="J3862" s="11"/>
      <c r="K3862" s="2"/>
      <c r="L3862" s="2"/>
      <c r="M3862" s="1"/>
    </row>
    <row r="3863" spans="1:13" x14ac:dyDescent="0.2">
      <c r="A3863" s="1"/>
      <c r="B3863" s="1"/>
      <c r="C3863" s="16"/>
      <c r="D3863" s="1"/>
      <c r="E3863" s="1"/>
      <c r="F3863" s="1"/>
      <c r="G3863" s="1"/>
      <c r="H3863" s="11"/>
      <c r="I3863" s="11"/>
      <c r="J3863" s="11"/>
      <c r="K3863" s="2"/>
      <c r="L3863" s="2"/>
      <c r="M3863" s="1"/>
    </row>
    <row r="3864" spans="1:13" x14ac:dyDescent="0.2">
      <c r="A3864" s="1"/>
      <c r="B3864" s="1"/>
      <c r="C3864" s="16"/>
      <c r="D3864" s="1"/>
      <c r="E3864" s="1"/>
      <c r="F3864" s="1"/>
      <c r="G3864" s="1"/>
      <c r="H3864" s="11"/>
      <c r="I3864" s="11"/>
      <c r="J3864" s="11"/>
      <c r="K3864" s="2"/>
      <c r="L3864" s="2"/>
      <c r="M3864" s="1"/>
    </row>
    <row r="3865" spans="1:13" x14ac:dyDescent="0.2">
      <c r="A3865" s="1"/>
      <c r="B3865" s="1"/>
      <c r="C3865" s="16"/>
      <c r="D3865" s="1"/>
      <c r="E3865" s="1"/>
      <c r="F3865" s="1"/>
      <c r="G3865" s="1"/>
      <c r="H3865" s="11"/>
      <c r="I3865" s="11"/>
      <c r="J3865" s="11"/>
      <c r="K3865" s="2"/>
      <c r="L3865" s="2"/>
      <c r="M3865" s="1"/>
    </row>
    <row r="3866" spans="1:13" x14ac:dyDescent="0.2">
      <c r="A3866" s="1"/>
      <c r="B3866" s="1"/>
      <c r="C3866" s="16"/>
      <c r="D3866" s="1"/>
      <c r="E3866" s="1"/>
      <c r="F3866" s="1"/>
      <c r="G3866" s="1"/>
      <c r="H3866" s="11"/>
      <c r="I3866" s="11"/>
      <c r="J3866" s="11"/>
      <c r="K3866" s="2"/>
      <c r="L3866" s="2"/>
      <c r="M3866" s="1"/>
    </row>
    <row r="3867" spans="1:13" x14ac:dyDescent="0.2">
      <c r="A3867" s="1"/>
      <c r="B3867" s="1"/>
      <c r="C3867" s="16"/>
      <c r="D3867" s="1"/>
      <c r="E3867" s="1"/>
      <c r="F3867" s="1"/>
      <c r="G3867" s="1"/>
      <c r="H3867" s="11"/>
      <c r="I3867" s="11"/>
      <c r="J3867" s="11"/>
      <c r="K3867" s="2"/>
      <c r="L3867" s="2"/>
      <c r="M3867" s="1"/>
    </row>
    <row r="3868" spans="1:13" x14ac:dyDescent="0.2">
      <c r="A3868" s="1"/>
      <c r="B3868" s="1"/>
      <c r="C3868" s="16"/>
      <c r="D3868" s="1"/>
      <c r="E3868" s="1"/>
      <c r="F3868" s="1"/>
      <c r="G3868" s="1"/>
      <c r="H3868" s="11"/>
      <c r="I3868" s="11"/>
      <c r="J3868" s="11"/>
      <c r="K3868" s="2"/>
      <c r="L3868" s="2"/>
      <c r="M3868" s="1"/>
    </row>
    <row r="3869" spans="1:13" x14ac:dyDescent="0.2">
      <c r="A3869" s="1"/>
      <c r="B3869" s="1"/>
      <c r="C3869" s="16"/>
      <c r="D3869" s="1"/>
      <c r="E3869" s="1"/>
      <c r="F3869" s="1"/>
      <c r="G3869" s="1"/>
      <c r="H3869" s="11"/>
      <c r="I3869" s="11"/>
      <c r="J3869" s="11"/>
      <c r="K3869" s="2"/>
      <c r="L3869" s="2"/>
      <c r="M3869" s="1"/>
    </row>
    <row r="3870" spans="1:13" x14ac:dyDescent="0.2">
      <c r="A3870" s="1"/>
      <c r="B3870" s="1"/>
      <c r="C3870" s="16"/>
      <c r="D3870" s="1"/>
      <c r="E3870" s="1"/>
      <c r="F3870" s="1"/>
      <c r="G3870" s="1"/>
      <c r="H3870" s="11"/>
      <c r="I3870" s="11"/>
      <c r="J3870" s="11"/>
      <c r="K3870" s="2"/>
      <c r="L3870" s="2"/>
      <c r="M3870" s="1"/>
    </row>
    <row r="3871" spans="1:13" x14ac:dyDescent="0.2">
      <c r="A3871" s="1"/>
      <c r="B3871" s="1"/>
      <c r="C3871" s="16"/>
      <c r="D3871" s="1"/>
      <c r="E3871" s="1"/>
      <c r="F3871" s="1"/>
      <c r="G3871" s="1"/>
      <c r="H3871" s="11"/>
      <c r="I3871" s="11"/>
      <c r="J3871" s="11"/>
      <c r="K3871" s="2"/>
      <c r="L3871" s="2"/>
      <c r="M3871" s="1"/>
    </row>
    <row r="3872" spans="1:13" x14ac:dyDescent="0.2">
      <c r="A3872" s="1"/>
      <c r="B3872" s="1"/>
      <c r="C3872" s="16"/>
      <c r="D3872" s="1"/>
      <c r="E3872" s="1"/>
      <c r="F3872" s="1"/>
      <c r="G3872" s="1"/>
      <c r="H3872" s="11"/>
      <c r="I3872" s="11"/>
      <c r="J3872" s="11"/>
      <c r="K3872" s="2"/>
      <c r="L3872" s="2"/>
      <c r="M3872" s="1"/>
    </row>
    <row r="3873" spans="1:13" x14ac:dyDescent="0.2">
      <c r="A3873" s="1"/>
      <c r="B3873" s="1"/>
      <c r="C3873" s="16"/>
      <c r="D3873" s="1"/>
      <c r="E3873" s="1"/>
      <c r="F3873" s="1"/>
      <c r="G3873" s="1"/>
      <c r="H3873" s="11"/>
      <c r="I3873" s="11"/>
      <c r="J3873" s="11"/>
      <c r="K3873" s="2"/>
      <c r="L3873" s="2"/>
      <c r="M3873" s="1"/>
    </row>
    <row r="3874" spans="1:13" x14ac:dyDescent="0.2">
      <c r="A3874" s="1"/>
      <c r="B3874" s="1"/>
      <c r="C3874" s="16"/>
      <c r="D3874" s="1"/>
      <c r="E3874" s="1"/>
      <c r="F3874" s="1"/>
      <c r="G3874" s="1"/>
      <c r="H3874" s="11"/>
      <c r="I3874" s="11"/>
      <c r="J3874" s="11"/>
      <c r="K3874" s="2"/>
      <c r="L3874" s="2"/>
      <c r="M3874" s="1"/>
    </row>
    <row r="3875" spans="1:13" x14ac:dyDescent="0.2">
      <c r="A3875" s="1"/>
      <c r="B3875" s="1"/>
      <c r="C3875" s="16"/>
      <c r="D3875" s="1"/>
      <c r="E3875" s="1"/>
      <c r="F3875" s="1"/>
      <c r="G3875" s="1"/>
      <c r="H3875" s="11"/>
      <c r="I3875" s="11"/>
      <c r="J3875" s="11"/>
      <c r="K3875" s="2"/>
      <c r="L3875" s="2"/>
      <c r="M3875" s="1"/>
    </row>
    <row r="3876" spans="1:13" x14ac:dyDescent="0.2">
      <c r="A3876" s="1"/>
      <c r="B3876" s="1"/>
      <c r="C3876" s="16"/>
      <c r="D3876" s="1"/>
      <c r="E3876" s="1"/>
      <c r="F3876" s="1"/>
      <c r="G3876" s="1"/>
      <c r="H3876" s="11"/>
      <c r="I3876" s="11"/>
      <c r="J3876" s="11"/>
      <c r="K3876" s="2"/>
      <c r="L3876" s="2"/>
      <c r="M3876" s="1"/>
    </row>
    <row r="3877" spans="1:13" x14ac:dyDescent="0.2">
      <c r="A3877" s="1"/>
      <c r="B3877" s="1"/>
      <c r="C3877" s="16"/>
      <c r="D3877" s="1"/>
      <c r="E3877" s="1"/>
      <c r="F3877" s="1"/>
      <c r="G3877" s="1"/>
      <c r="H3877" s="11"/>
      <c r="I3877" s="11"/>
      <c r="J3877" s="11"/>
      <c r="K3877" s="2"/>
      <c r="L3877" s="2"/>
      <c r="M3877" s="1"/>
    </row>
    <row r="3878" spans="1:13" x14ac:dyDescent="0.2">
      <c r="A3878" s="1"/>
      <c r="B3878" s="1"/>
      <c r="C3878" s="16"/>
      <c r="D3878" s="1"/>
      <c r="E3878" s="1"/>
      <c r="F3878" s="1"/>
      <c r="G3878" s="1"/>
      <c r="H3878" s="11"/>
      <c r="I3878" s="11"/>
      <c r="J3878" s="11"/>
      <c r="K3878" s="2"/>
      <c r="L3878" s="2"/>
      <c r="M3878" s="1"/>
    </row>
    <row r="3879" spans="1:13" x14ac:dyDescent="0.2">
      <c r="A3879" s="1"/>
      <c r="B3879" s="1"/>
      <c r="C3879" s="16"/>
      <c r="D3879" s="1"/>
      <c r="E3879" s="1"/>
      <c r="F3879" s="1"/>
      <c r="G3879" s="1"/>
      <c r="H3879" s="11"/>
      <c r="I3879" s="11"/>
      <c r="J3879" s="11"/>
      <c r="K3879" s="2"/>
      <c r="L3879" s="2"/>
      <c r="M3879" s="1"/>
    </row>
    <row r="3880" spans="1:13" x14ac:dyDescent="0.2">
      <c r="A3880" s="1"/>
      <c r="B3880" s="1"/>
      <c r="C3880" s="16"/>
      <c r="D3880" s="1"/>
      <c r="E3880" s="1"/>
      <c r="F3880" s="1"/>
      <c r="G3880" s="1"/>
      <c r="H3880" s="11"/>
      <c r="I3880" s="11"/>
      <c r="J3880" s="11"/>
      <c r="K3880" s="2"/>
      <c r="L3880" s="2"/>
      <c r="M3880" s="1"/>
    </row>
    <row r="3881" spans="1:13" x14ac:dyDescent="0.2">
      <c r="A3881" s="1"/>
      <c r="B3881" s="1"/>
      <c r="C3881" s="16"/>
      <c r="D3881" s="1"/>
      <c r="E3881" s="1"/>
      <c r="F3881" s="1"/>
      <c r="G3881" s="1"/>
      <c r="H3881" s="11"/>
      <c r="I3881" s="11"/>
      <c r="J3881" s="11"/>
      <c r="K3881" s="2"/>
      <c r="L3881" s="2"/>
      <c r="M3881" s="1"/>
    </row>
    <row r="3882" spans="1:13" x14ac:dyDescent="0.2">
      <c r="A3882" s="1"/>
      <c r="B3882" s="1"/>
      <c r="C3882" s="16"/>
      <c r="D3882" s="1"/>
      <c r="E3882" s="1"/>
      <c r="F3882" s="1"/>
      <c r="G3882" s="1"/>
      <c r="H3882" s="11"/>
      <c r="I3882" s="11"/>
      <c r="J3882" s="11"/>
      <c r="K3882" s="2"/>
      <c r="L3882" s="2"/>
      <c r="M3882" s="1"/>
    </row>
    <row r="3883" spans="1:13" x14ac:dyDescent="0.2">
      <c r="A3883" s="1"/>
      <c r="B3883" s="1"/>
      <c r="C3883" s="16"/>
      <c r="D3883" s="1"/>
      <c r="E3883" s="1"/>
      <c r="F3883" s="1"/>
      <c r="G3883" s="1"/>
      <c r="H3883" s="11"/>
      <c r="I3883" s="11"/>
      <c r="J3883" s="11"/>
      <c r="K3883" s="2"/>
      <c r="L3883" s="2"/>
      <c r="M3883" s="1"/>
    </row>
    <row r="3884" spans="1:13" x14ac:dyDescent="0.2">
      <c r="A3884" s="1"/>
      <c r="B3884" s="1"/>
      <c r="C3884" s="16"/>
      <c r="D3884" s="1"/>
      <c r="E3884" s="1"/>
      <c r="F3884" s="1"/>
      <c r="G3884" s="1"/>
      <c r="H3884" s="11"/>
      <c r="I3884" s="11"/>
      <c r="J3884" s="11"/>
      <c r="K3884" s="2"/>
      <c r="L3884" s="2"/>
      <c r="M3884" s="1"/>
    </row>
    <row r="3885" spans="1:13" x14ac:dyDescent="0.2">
      <c r="A3885" s="1"/>
      <c r="B3885" s="1"/>
      <c r="C3885" s="16"/>
      <c r="D3885" s="1"/>
      <c r="E3885" s="1"/>
      <c r="F3885" s="1"/>
      <c r="G3885" s="1"/>
      <c r="H3885" s="11"/>
      <c r="I3885" s="11"/>
      <c r="J3885" s="11"/>
      <c r="K3885" s="2"/>
      <c r="L3885" s="2"/>
      <c r="M3885" s="1"/>
    </row>
    <row r="3886" spans="1:13" x14ac:dyDescent="0.2">
      <c r="A3886" s="1"/>
      <c r="B3886" s="1"/>
      <c r="C3886" s="16"/>
      <c r="D3886" s="1"/>
      <c r="E3886" s="1"/>
      <c r="F3886" s="1"/>
      <c r="G3886" s="1"/>
      <c r="H3886" s="11"/>
      <c r="I3886" s="11"/>
      <c r="J3886" s="11"/>
      <c r="K3886" s="2"/>
      <c r="L3886" s="2"/>
      <c r="M3886" s="1"/>
    </row>
    <row r="3887" spans="1:13" x14ac:dyDescent="0.2">
      <c r="A3887" s="1"/>
      <c r="B3887" s="1"/>
      <c r="C3887" s="16"/>
      <c r="D3887" s="1"/>
      <c r="E3887" s="1"/>
      <c r="F3887" s="1"/>
      <c r="G3887" s="1"/>
      <c r="H3887" s="11"/>
      <c r="I3887" s="11"/>
      <c r="J3887" s="11"/>
      <c r="K3887" s="2"/>
      <c r="L3887" s="2"/>
      <c r="M3887" s="1"/>
    </row>
    <row r="3888" spans="1:13" x14ac:dyDescent="0.2">
      <c r="A3888" s="1"/>
      <c r="B3888" s="1"/>
      <c r="C3888" s="16"/>
      <c r="D3888" s="1"/>
      <c r="E3888" s="1"/>
      <c r="F3888" s="1"/>
      <c r="G3888" s="1"/>
      <c r="H3888" s="11"/>
      <c r="I3888" s="11"/>
      <c r="J3888" s="11"/>
      <c r="K3888" s="2"/>
      <c r="L3888" s="2"/>
      <c r="M3888" s="1"/>
    </row>
    <row r="3889" spans="1:13" x14ac:dyDescent="0.2">
      <c r="A3889" s="1"/>
      <c r="B3889" s="1"/>
      <c r="C3889" s="16"/>
      <c r="D3889" s="1"/>
      <c r="E3889" s="1"/>
      <c r="F3889" s="1"/>
      <c r="G3889" s="1"/>
      <c r="H3889" s="11"/>
      <c r="I3889" s="11"/>
      <c r="J3889" s="11"/>
      <c r="K3889" s="2"/>
      <c r="L3889" s="2"/>
      <c r="M3889" s="1"/>
    </row>
    <row r="3890" spans="1:13" x14ac:dyDescent="0.2">
      <c r="A3890" s="1"/>
      <c r="B3890" s="1"/>
      <c r="C3890" s="16"/>
      <c r="D3890" s="1"/>
      <c r="E3890" s="1"/>
      <c r="F3890" s="1"/>
      <c r="G3890" s="1"/>
      <c r="H3890" s="11"/>
      <c r="I3890" s="11"/>
      <c r="J3890" s="11"/>
      <c r="K3890" s="2"/>
      <c r="L3890" s="2"/>
      <c r="M3890" s="1"/>
    </row>
    <row r="3891" spans="1:13" x14ac:dyDescent="0.2">
      <c r="A3891" s="1"/>
      <c r="B3891" s="1"/>
      <c r="C3891" s="16"/>
      <c r="D3891" s="1"/>
      <c r="E3891" s="1"/>
      <c r="F3891" s="1"/>
      <c r="G3891" s="1"/>
      <c r="H3891" s="11"/>
      <c r="I3891" s="11"/>
      <c r="J3891" s="11"/>
      <c r="K3891" s="2"/>
      <c r="L3891" s="2"/>
      <c r="M3891" s="1"/>
    </row>
    <row r="3892" spans="1:13" x14ac:dyDescent="0.2">
      <c r="A3892" s="1"/>
      <c r="B3892" s="1"/>
      <c r="C3892" s="16"/>
      <c r="D3892" s="1"/>
      <c r="E3892" s="1"/>
      <c r="F3892" s="1"/>
      <c r="G3892" s="1"/>
      <c r="H3892" s="11"/>
      <c r="I3892" s="11"/>
      <c r="J3892" s="11"/>
      <c r="K3892" s="2"/>
      <c r="L3892" s="2"/>
      <c r="M3892" s="1"/>
    </row>
    <row r="3893" spans="1:13" x14ac:dyDescent="0.2">
      <c r="A3893" s="1"/>
      <c r="B3893" s="1"/>
      <c r="C3893" s="16"/>
      <c r="D3893" s="1"/>
      <c r="E3893" s="1"/>
      <c r="F3893" s="1"/>
      <c r="G3893" s="1"/>
      <c r="H3893" s="11"/>
      <c r="I3893" s="11"/>
      <c r="J3893" s="11"/>
      <c r="K3893" s="2"/>
      <c r="L3893" s="2"/>
      <c r="M3893" s="1"/>
    </row>
    <row r="3894" spans="1:13" x14ac:dyDescent="0.2">
      <c r="A3894" s="1"/>
      <c r="B3894" s="1"/>
      <c r="C3894" s="16"/>
      <c r="D3894" s="1"/>
      <c r="E3894" s="1"/>
      <c r="F3894" s="1"/>
      <c r="G3894" s="1"/>
      <c r="H3894" s="11"/>
      <c r="I3894" s="11"/>
      <c r="J3894" s="11"/>
      <c r="K3894" s="2"/>
      <c r="L3894" s="2"/>
      <c r="M3894" s="1"/>
    </row>
    <row r="3895" spans="1:13" x14ac:dyDescent="0.2">
      <c r="A3895" s="1"/>
      <c r="B3895" s="1"/>
      <c r="C3895" s="16"/>
      <c r="D3895" s="1"/>
      <c r="E3895" s="1"/>
      <c r="F3895" s="1"/>
      <c r="G3895" s="1"/>
      <c r="H3895" s="11"/>
      <c r="I3895" s="11"/>
      <c r="J3895" s="11"/>
      <c r="K3895" s="2"/>
      <c r="L3895" s="2"/>
      <c r="M3895" s="1"/>
    </row>
    <row r="3896" spans="1:13" x14ac:dyDescent="0.2">
      <c r="A3896" s="1"/>
      <c r="B3896" s="1"/>
      <c r="C3896" s="16"/>
      <c r="D3896" s="1"/>
      <c r="E3896" s="1"/>
      <c r="F3896" s="1"/>
      <c r="G3896" s="1"/>
      <c r="H3896" s="11"/>
      <c r="I3896" s="11"/>
      <c r="J3896" s="11"/>
      <c r="K3896" s="2"/>
      <c r="L3896" s="2"/>
      <c r="M3896" s="1"/>
    </row>
    <row r="3897" spans="1:13" x14ac:dyDescent="0.2">
      <c r="A3897" s="1"/>
      <c r="B3897" s="1"/>
      <c r="C3897" s="16"/>
      <c r="D3897" s="1"/>
      <c r="E3897" s="1"/>
      <c r="F3897" s="1"/>
      <c r="G3897" s="1"/>
      <c r="H3897" s="11"/>
      <c r="I3897" s="11"/>
      <c r="J3897" s="11"/>
      <c r="K3897" s="2"/>
      <c r="L3897" s="2"/>
      <c r="M3897" s="1"/>
    </row>
    <row r="3898" spans="1:13" x14ac:dyDescent="0.2">
      <c r="A3898" s="1"/>
      <c r="B3898" s="1"/>
      <c r="C3898" s="16"/>
      <c r="D3898" s="1"/>
      <c r="E3898" s="1"/>
      <c r="F3898" s="1"/>
      <c r="G3898" s="1"/>
      <c r="H3898" s="11"/>
      <c r="I3898" s="11"/>
      <c r="J3898" s="11"/>
      <c r="K3898" s="2"/>
      <c r="L3898" s="2"/>
      <c r="M3898" s="1"/>
    </row>
    <row r="3899" spans="1:13" x14ac:dyDescent="0.2">
      <c r="A3899" s="1"/>
      <c r="B3899" s="1"/>
      <c r="C3899" s="16"/>
      <c r="D3899" s="1"/>
      <c r="E3899" s="1"/>
      <c r="F3899" s="1"/>
      <c r="G3899" s="1"/>
      <c r="H3899" s="11"/>
      <c r="I3899" s="11"/>
      <c r="J3899" s="11"/>
      <c r="K3899" s="2"/>
      <c r="L3899" s="2"/>
      <c r="M3899" s="1"/>
    </row>
    <row r="3900" spans="1:13" x14ac:dyDescent="0.2">
      <c r="A3900" s="1"/>
      <c r="B3900" s="1"/>
      <c r="C3900" s="16"/>
      <c r="D3900" s="1"/>
      <c r="E3900" s="1"/>
      <c r="F3900" s="1"/>
      <c r="G3900" s="1"/>
      <c r="H3900" s="11"/>
      <c r="I3900" s="11"/>
      <c r="J3900" s="11"/>
      <c r="K3900" s="2"/>
      <c r="L3900" s="2"/>
      <c r="M3900" s="1"/>
    </row>
    <row r="3901" spans="1:13" x14ac:dyDescent="0.2">
      <c r="A3901" s="1"/>
      <c r="B3901" s="1"/>
      <c r="C3901" s="16"/>
      <c r="D3901" s="1"/>
      <c r="E3901" s="1"/>
      <c r="F3901" s="1"/>
      <c r="G3901" s="1"/>
      <c r="H3901" s="11"/>
      <c r="I3901" s="11"/>
      <c r="J3901" s="11"/>
      <c r="K3901" s="2"/>
      <c r="L3901" s="2"/>
      <c r="M3901" s="1"/>
    </row>
    <row r="3902" spans="1:13" x14ac:dyDescent="0.2">
      <c r="A3902" s="1"/>
      <c r="B3902" s="1"/>
      <c r="C3902" s="16"/>
      <c r="D3902" s="1"/>
      <c r="E3902" s="1"/>
      <c r="F3902" s="1"/>
      <c r="G3902" s="1"/>
      <c r="H3902" s="11"/>
      <c r="I3902" s="11"/>
      <c r="J3902" s="11"/>
      <c r="K3902" s="2"/>
      <c r="L3902" s="2"/>
      <c r="M3902" s="1"/>
    </row>
    <row r="3903" spans="1:13" x14ac:dyDescent="0.2">
      <c r="A3903" s="1"/>
      <c r="B3903" s="1"/>
      <c r="C3903" s="16"/>
      <c r="D3903" s="1"/>
      <c r="E3903" s="1"/>
      <c r="F3903" s="1"/>
      <c r="G3903" s="1"/>
      <c r="H3903" s="11"/>
      <c r="I3903" s="11"/>
      <c r="J3903" s="11"/>
      <c r="K3903" s="2"/>
      <c r="L3903" s="2"/>
      <c r="M3903" s="1"/>
    </row>
    <row r="3904" spans="1:13" x14ac:dyDescent="0.2">
      <c r="A3904" s="1"/>
      <c r="B3904" s="1"/>
      <c r="C3904" s="16"/>
      <c r="D3904" s="1"/>
      <c r="E3904" s="1"/>
      <c r="F3904" s="1"/>
      <c r="G3904" s="1"/>
      <c r="H3904" s="11"/>
      <c r="I3904" s="11"/>
      <c r="J3904" s="11"/>
      <c r="K3904" s="2"/>
      <c r="L3904" s="2"/>
      <c r="M3904" s="1"/>
    </row>
    <row r="3905" spans="1:13" x14ac:dyDescent="0.2">
      <c r="A3905" s="1"/>
      <c r="B3905" s="1"/>
      <c r="C3905" s="16"/>
      <c r="D3905" s="1"/>
      <c r="E3905" s="1"/>
      <c r="F3905" s="1"/>
      <c r="G3905" s="1"/>
      <c r="H3905" s="11"/>
      <c r="I3905" s="11"/>
      <c r="J3905" s="11"/>
      <c r="K3905" s="2"/>
      <c r="L3905" s="2"/>
      <c r="M3905" s="1"/>
    </row>
    <row r="3906" spans="1:13" x14ac:dyDescent="0.2">
      <c r="A3906" s="1"/>
      <c r="B3906" s="1"/>
      <c r="C3906" s="16"/>
      <c r="D3906" s="1"/>
      <c r="E3906" s="1"/>
      <c r="F3906" s="1"/>
      <c r="G3906" s="1"/>
      <c r="H3906" s="11"/>
      <c r="I3906" s="11"/>
      <c r="J3906" s="11"/>
      <c r="K3906" s="2"/>
      <c r="L3906" s="2"/>
      <c r="M3906" s="1"/>
    </row>
    <row r="3907" spans="1:13" x14ac:dyDescent="0.2">
      <c r="A3907" s="1"/>
      <c r="B3907" s="1"/>
      <c r="C3907" s="16"/>
      <c r="D3907" s="1"/>
      <c r="E3907" s="1"/>
      <c r="F3907" s="1"/>
      <c r="G3907" s="1"/>
      <c r="H3907" s="11"/>
      <c r="I3907" s="11"/>
      <c r="J3907" s="11"/>
      <c r="K3907" s="2"/>
      <c r="L3907" s="2"/>
      <c r="M3907" s="1"/>
    </row>
    <row r="3908" spans="1:13" x14ac:dyDescent="0.2">
      <c r="A3908" s="1"/>
      <c r="B3908" s="1"/>
      <c r="C3908" s="16"/>
      <c r="D3908" s="1"/>
      <c r="E3908" s="1"/>
      <c r="F3908" s="1"/>
      <c r="G3908" s="1"/>
      <c r="H3908" s="11"/>
      <c r="I3908" s="11"/>
      <c r="J3908" s="11"/>
      <c r="K3908" s="2"/>
      <c r="L3908" s="2"/>
      <c r="M3908" s="1"/>
    </row>
    <row r="3909" spans="1:13" x14ac:dyDescent="0.2">
      <c r="A3909" s="1"/>
      <c r="B3909" s="1"/>
      <c r="C3909" s="16"/>
      <c r="D3909" s="1"/>
      <c r="E3909" s="1"/>
      <c r="F3909" s="1"/>
      <c r="G3909" s="1"/>
      <c r="H3909" s="11"/>
      <c r="I3909" s="11"/>
      <c r="J3909" s="11"/>
      <c r="K3909" s="2"/>
      <c r="L3909" s="2"/>
      <c r="M3909" s="1"/>
    </row>
    <row r="3910" spans="1:13" x14ac:dyDescent="0.2">
      <c r="A3910" s="1"/>
      <c r="B3910" s="1"/>
      <c r="C3910" s="16"/>
      <c r="D3910" s="1"/>
      <c r="E3910" s="1"/>
      <c r="F3910" s="1"/>
      <c r="G3910" s="1"/>
      <c r="H3910" s="11"/>
      <c r="I3910" s="11"/>
      <c r="J3910" s="11"/>
      <c r="K3910" s="2"/>
      <c r="L3910" s="2"/>
      <c r="M3910" s="1"/>
    </row>
    <row r="3911" spans="1:13" x14ac:dyDescent="0.2">
      <c r="A3911" s="1"/>
      <c r="B3911" s="1"/>
      <c r="C3911" s="16"/>
      <c r="D3911" s="1"/>
      <c r="E3911" s="1"/>
      <c r="F3911" s="1"/>
      <c r="G3911" s="1"/>
      <c r="H3911" s="11"/>
      <c r="I3911" s="11"/>
      <c r="J3911" s="11"/>
      <c r="K3911" s="2"/>
      <c r="L3911" s="2"/>
      <c r="M3911" s="1"/>
    </row>
    <row r="3912" spans="1:13" x14ac:dyDescent="0.2">
      <c r="A3912" s="1"/>
      <c r="B3912" s="1"/>
      <c r="C3912" s="16"/>
      <c r="D3912" s="1"/>
      <c r="E3912" s="1"/>
      <c r="F3912" s="1"/>
      <c r="G3912" s="1"/>
      <c r="H3912" s="11"/>
      <c r="I3912" s="11"/>
      <c r="J3912" s="11"/>
      <c r="K3912" s="2"/>
      <c r="L3912" s="2"/>
      <c r="M3912" s="1"/>
    </row>
    <row r="3913" spans="1:13" x14ac:dyDescent="0.2">
      <c r="A3913" s="1"/>
      <c r="B3913" s="1"/>
      <c r="C3913" s="16"/>
      <c r="D3913" s="1"/>
      <c r="E3913" s="1"/>
      <c r="F3913" s="1"/>
      <c r="G3913" s="1"/>
      <c r="H3913" s="11"/>
      <c r="I3913" s="11"/>
      <c r="J3913" s="11"/>
      <c r="K3913" s="2"/>
      <c r="L3913" s="2"/>
      <c r="M3913" s="1"/>
    </row>
    <row r="3914" spans="1:13" x14ac:dyDescent="0.2">
      <c r="A3914" s="1"/>
      <c r="B3914" s="1"/>
      <c r="C3914" s="16"/>
      <c r="D3914" s="1"/>
      <c r="E3914" s="1"/>
      <c r="F3914" s="1"/>
      <c r="G3914" s="1"/>
      <c r="H3914" s="11"/>
      <c r="I3914" s="11"/>
      <c r="J3914" s="11"/>
      <c r="K3914" s="2"/>
      <c r="L3914" s="2"/>
      <c r="M3914" s="1"/>
    </row>
    <row r="3915" spans="1:13" x14ac:dyDescent="0.2">
      <c r="A3915" s="1"/>
      <c r="B3915" s="1"/>
      <c r="C3915" s="16"/>
      <c r="D3915" s="1"/>
      <c r="E3915" s="1"/>
      <c r="F3915" s="1"/>
      <c r="G3915" s="1"/>
      <c r="H3915" s="11"/>
      <c r="I3915" s="11"/>
      <c r="J3915" s="11"/>
      <c r="K3915" s="2"/>
      <c r="L3915" s="2"/>
      <c r="M3915" s="1"/>
    </row>
    <row r="3916" spans="1:13" x14ac:dyDescent="0.2">
      <c r="A3916" s="1"/>
      <c r="B3916" s="1"/>
      <c r="C3916" s="16"/>
      <c r="D3916" s="1"/>
      <c r="E3916" s="1"/>
      <c r="F3916" s="1"/>
      <c r="G3916" s="1"/>
      <c r="H3916" s="11"/>
      <c r="I3916" s="11"/>
      <c r="J3916" s="11"/>
      <c r="K3916" s="2"/>
      <c r="L3916" s="2"/>
      <c r="M3916" s="1"/>
    </row>
    <row r="3917" spans="1:13" x14ac:dyDescent="0.2">
      <c r="A3917" s="1"/>
      <c r="B3917" s="1"/>
      <c r="C3917" s="16"/>
      <c r="D3917" s="1"/>
      <c r="E3917" s="1"/>
      <c r="F3917" s="1"/>
      <c r="G3917" s="1"/>
      <c r="H3917" s="11"/>
      <c r="I3917" s="11"/>
      <c r="J3917" s="11"/>
      <c r="K3917" s="2"/>
      <c r="L3917" s="2"/>
      <c r="M3917" s="1"/>
    </row>
    <row r="3918" spans="1:13" x14ac:dyDescent="0.2">
      <c r="A3918" s="1"/>
      <c r="B3918" s="1"/>
      <c r="C3918" s="16"/>
      <c r="D3918" s="1"/>
      <c r="E3918" s="1"/>
      <c r="F3918" s="1"/>
      <c r="G3918" s="1"/>
      <c r="H3918" s="11"/>
      <c r="I3918" s="11"/>
      <c r="J3918" s="11"/>
      <c r="K3918" s="2"/>
      <c r="L3918" s="2"/>
      <c r="M3918" s="1"/>
    </row>
    <row r="3919" spans="1:13" x14ac:dyDescent="0.2">
      <c r="A3919" s="1"/>
      <c r="B3919" s="1"/>
      <c r="C3919" s="16"/>
      <c r="D3919" s="1"/>
      <c r="E3919" s="1"/>
      <c r="F3919" s="1"/>
      <c r="G3919" s="1"/>
      <c r="H3919" s="11"/>
      <c r="I3919" s="11"/>
      <c r="J3919" s="11"/>
      <c r="K3919" s="2"/>
      <c r="L3919" s="2"/>
      <c r="M3919" s="1"/>
    </row>
    <row r="3920" spans="1:13" x14ac:dyDescent="0.2">
      <c r="A3920" s="1"/>
      <c r="B3920" s="1"/>
      <c r="C3920" s="16"/>
      <c r="D3920" s="1"/>
      <c r="E3920" s="1"/>
      <c r="F3920" s="1"/>
      <c r="G3920" s="1"/>
      <c r="H3920" s="11"/>
      <c r="I3920" s="11"/>
      <c r="J3920" s="11"/>
      <c r="K3920" s="2"/>
      <c r="L3920" s="2"/>
      <c r="M3920" s="1"/>
    </row>
    <row r="3921" spans="1:13" x14ac:dyDescent="0.2">
      <c r="A3921" s="1"/>
      <c r="B3921" s="1"/>
      <c r="C3921" s="16"/>
      <c r="D3921" s="1"/>
      <c r="E3921" s="1"/>
      <c r="F3921" s="1"/>
      <c r="G3921" s="1"/>
      <c r="H3921" s="11"/>
      <c r="I3921" s="11"/>
      <c r="J3921" s="11"/>
      <c r="K3921" s="2"/>
      <c r="L3921" s="2"/>
      <c r="M3921" s="1"/>
    </row>
    <row r="3922" spans="1:13" x14ac:dyDescent="0.2">
      <c r="A3922" s="1"/>
      <c r="B3922" s="1"/>
      <c r="C3922" s="16"/>
      <c r="D3922" s="1"/>
      <c r="E3922" s="1"/>
      <c r="F3922" s="1"/>
      <c r="G3922" s="1"/>
      <c r="H3922" s="11"/>
      <c r="I3922" s="11"/>
      <c r="J3922" s="11"/>
      <c r="K3922" s="2"/>
      <c r="L3922" s="2"/>
      <c r="M3922" s="1"/>
    </row>
    <row r="3923" spans="1:13" x14ac:dyDescent="0.2">
      <c r="A3923" s="1"/>
      <c r="B3923" s="1"/>
      <c r="C3923" s="16"/>
      <c r="D3923" s="1"/>
      <c r="E3923" s="1"/>
      <c r="F3923" s="1"/>
      <c r="G3923" s="1"/>
      <c r="H3923" s="11"/>
      <c r="I3923" s="11"/>
      <c r="J3923" s="11"/>
      <c r="K3923" s="2"/>
      <c r="L3923" s="2"/>
      <c r="M3923" s="1"/>
    </row>
    <row r="3924" spans="1:13" x14ac:dyDescent="0.2">
      <c r="A3924" s="1"/>
      <c r="B3924" s="1"/>
      <c r="C3924" s="16"/>
      <c r="D3924" s="1"/>
      <c r="E3924" s="1"/>
      <c r="F3924" s="1"/>
      <c r="G3924" s="1"/>
      <c r="H3924" s="11"/>
      <c r="I3924" s="11"/>
      <c r="J3924" s="11"/>
      <c r="K3924" s="2"/>
      <c r="L3924" s="2"/>
      <c r="M3924" s="1"/>
    </row>
    <row r="3925" spans="1:13" x14ac:dyDescent="0.2">
      <c r="A3925" s="1"/>
      <c r="B3925" s="1"/>
      <c r="C3925" s="16"/>
      <c r="D3925" s="1"/>
      <c r="E3925" s="1"/>
      <c r="F3925" s="1"/>
      <c r="G3925" s="1"/>
      <c r="H3925" s="11"/>
      <c r="I3925" s="11"/>
      <c r="J3925" s="11"/>
      <c r="K3925" s="2"/>
      <c r="L3925" s="2"/>
      <c r="M3925" s="1"/>
    </row>
    <row r="3926" spans="1:13" x14ac:dyDescent="0.2">
      <c r="A3926" s="1"/>
      <c r="B3926" s="1"/>
      <c r="C3926" s="16"/>
      <c r="D3926" s="1"/>
      <c r="E3926" s="1"/>
      <c r="F3926" s="1"/>
      <c r="G3926" s="1"/>
      <c r="H3926" s="11"/>
      <c r="I3926" s="11"/>
      <c r="J3926" s="11"/>
      <c r="K3926" s="2"/>
      <c r="L3926" s="2"/>
      <c r="M3926" s="1"/>
    </row>
    <row r="3927" spans="1:13" x14ac:dyDescent="0.2">
      <c r="A3927" s="1"/>
      <c r="B3927" s="1"/>
      <c r="C3927" s="16"/>
      <c r="D3927" s="1"/>
      <c r="E3927" s="1"/>
      <c r="F3927" s="1"/>
      <c r="G3927" s="1"/>
      <c r="H3927" s="11"/>
      <c r="I3927" s="11"/>
      <c r="J3927" s="11"/>
      <c r="K3927" s="2"/>
      <c r="L3927" s="2"/>
      <c r="M3927" s="1"/>
    </row>
    <row r="3928" spans="1:13" x14ac:dyDescent="0.2">
      <c r="A3928" s="1"/>
      <c r="B3928" s="1"/>
      <c r="C3928" s="16"/>
      <c r="D3928" s="1"/>
      <c r="E3928" s="1"/>
      <c r="F3928" s="1"/>
      <c r="G3928" s="1"/>
      <c r="H3928" s="11"/>
      <c r="I3928" s="11"/>
      <c r="J3928" s="11"/>
      <c r="K3928" s="2"/>
      <c r="L3928" s="2"/>
      <c r="M3928" s="1"/>
    </row>
    <row r="3929" spans="1:13" x14ac:dyDescent="0.2">
      <c r="A3929" s="1"/>
      <c r="B3929" s="1"/>
      <c r="C3929" s="16"/>
      <c r="D3929" s="1"/>
      <c r="E3929" s="1"/>
      <c r="F3929" s="1"/>
      <c r="G3929" s="1"/>
      <c r="H3929" s="11"/>
      <c r="I3929" s="11"/>
      <c r="J3929" s="11"/>
      <c r="K3929" s="2"/>
      <c r="L3929" s="2"/>
      <c r="M3929" s="1"/>
    </row>
    <row r="3930" spans="1:13" x14ac:dyDescent="0.2">
      <c r="A3930" s="1"/>
      <c r="B3930" s="1"/>
      <c r="C3930" s="16"/>
      <c r="D3930" s="1"/>
      <c r="E3930" s="1"/>
      <c r="F3930" s="1"/>
      <c r="G3930" s="1"/>
      <c r="H3930" s="11"/>
      <c r="I3930" s="11"/>
      <c r="J3930" s="11"/>
      <c r="K3930" s="2"/>
      <c r="L3930" s="2"/>
      <c r="M3930" s="1"/>
    </row>
    <row r="3931" spans="1:13" x14ac:dyDescent="0.2">
      <c r="A3931" s="1"/>
      <c r="B3931" s="1"/>
      <c r="C3931" s="16"/>
      <c r="D3931" s="1"/>
      <c r="E3931" s="1"/>
      <c r="F3931" s="1"/>
      <c r="G3931" s="1"/>
      <c r="H3931" s="11"/>
      <c r="I3931" s="11"/>
      <c r="J3931" s="11"/>
      <c r="K3931" s="2"/>
      <c r="L3931" s="2"/>
      <c r="M3931" s="1"/>
    </row>
    <row r="3932" spans="1:13" x14ac:dyDescent="0.2">
      <c r="A3932" s="1"/>
      <c r="B3932" s="1"/>
      <c r="C3932" s="16"/>
      <c r="D3932" s="1"/>
      <c r="E3932" s="1"/>
      <c r="F3932" s="1"/>
      <c r="G3932" s="1"/>
      <c r="H3932" s="11"/>
      <c r="I3932" s="11"/>
      <c r="J3932" s="11"/>
      <c r="K3932" s="2"/>
      <c r="L3932" s="2"/>
      <c r="M3932" s="1"/>
    </row>
    <row r="3933" spans="1:13" x14ac:dyDescent="0.2">
      <c r="A3933" s="1"/>
      <c r="B3933" s="1"/>
      <c r="C3933" s="16"/>
      <c r="D3933" s="1"/>
      <c r="E3933" s="1"/>
      <c r="F3933" s="1"/>
      <c r="G3933" s="1"/>
      <c r="H3933" s="11"/>
      <c r="I3933" s="11"/>
      <c r="J3933" s="11"/>
      <c r="K3933" s="2"/>
      <c r="L3933" s="2"/>
      <c r="M3933" s="1"/>
    </row>
    <row r="3934" spans="1:13" x14ac:dyDescent="0.2">
      <c r="A3934" s="1"/>
      <c r="B3934" s="1"/>
      <c r="C3934" s="16"/>
      <c r="D3934" s="1"/>
      <c r="E3934" s="1"/>
      <c r="F3934" s="1"/>
      <c r="G3934" s="1"/>
      <c r="H3934" s="11"/>
      <c r="I3934" s="11"/>
      <c r="J3934" s="11"/>
      <c r="K3934" s="2"/>
      <c r="L3934" s="2"/>
      <c r="M3934" s="1"/>
    </row>
    <row r="3935" spans="1:13" x14ac:dyDescent="0.2">
      <c r="A3935" s="1"/>
      <c r="B3935" s="1"/>
      <c r="C3935" s="16"/>
      <c r="D3935" s="1"/>
      <c r="E3935" s="1"/>
      <c r="F3935" s="1"/>
      <c r="G3935" s="1"/>
      <c r="H3935" s="11"/>
      <c r="I3935" s="11"/>
      <c r="J3935" s="11"/>
      <c r="K3935" s="2"/>
      <c r="L3935" s="2"/>
      <c r="M3935" s="1"/>
    </row>
    <row r="3936" spans="1:13" x14ac:dyDescent="0.2">
      <c r="A3936" s="1"/>
      <c r="B3936" s="1"/>
      <c r="C3936" s="16"/>
      <c r="D3936" s="1"/>
      <c r="E3936" s="1"/>
      <c r="F3936" s="1"/>
      <c r="G3936" s="1"/>
      <c r="H3936" s="11"/>
      <c r="I3936" s="11"/>
      <c r="J3936" s="11"/>
      <c r="K3936" s="2"/>
      <c r="L3936" s="2"/>
      <c r="M3936" s="1"/>
    </row>
    <row r="3937" spans="1:13" x14ac:dyDescent="0.2">
      <c r="A3937" s="1"/>
      <c r="B3937" s="1"/>
      <c r="C3937" s="16"/>
      <c r="D3937" s="1"/>
      <c r="E3937" s="1"/>
      <c r="F3937" s="1"/>
      <c r="G3937" s="1"/>
      <c r="H3937" s="11"/>
      <c r="I3937" s="11"/>
      <c r="J3937" s="11"/>
      <c r="K3937" s="2"/>
      <c r="L3937" s="2"/>
      <c r="M3937" s="1"/>
    </row>
    <row r="3938" spans="1:13" x14ac:dyDescent="0.2">
      <c r="A3938" s="1"/>
      <c r="B3938" s="1"/>
      <c r="C3938" s="16"/>
      <c r="D3938" s="1"/>
      <c r="E3938" s="1"/>
      <c r="F3938" s="1"/>
      <c r="G3938" s="1"/>
      <c r="H3938" s="11"/>
      <c r="I3938" s="11"/>
      <c r="J3938" s="11"/>
      <c r="K3938" s="2"/>
      <c r="L3938" s="2"/>
      <c r="M3938" s="1"/>
    </row>
    <row r="3939" spans="1:13" x14ac:dyDescent="0.2">
      <c r="A3939" s="1"/>
      <c r="B3939" s="1"/>
      <c r="C3939" s="16"/>
      <c r="D3939" s="1"/>
      <c r="E3939" s="1"/>
      <c r="F3939" s="1"/>
      <c r="G3939" s="1"/>
      <c r="H3939" s="11"/>
      <c r="I3939" s="11"/>
      <c r="J3939" s="11"/>
      <c r="K3939" s="2"/>
      <c r="L3939" s="2"/>
      <c r="M3939" s="1"/>
    </row>
    <row r="3940" spans="1:13" x14ac:dyDescent="0.2">
      <c r="A3940" s="1"/>
      <c r="B3940" s="1"/>
      <c r="C3940" s="16"/>
      <c r="D3940" s="1"/>
      <c r="E3940" s="1"/>
      <c r="F3940" s="1"/>
      <c r="G3940" s="1"/>
      <c r="H3940" s="11"/>
      <c r="I3940" s="11"/>
      <c r="J3940" s="11"/>
      <c r="K3940" s="2"/>
      <c r="L3940" s="2"/>
      <c r="M3940" s="1"/>
    </row>
    <row r="3941" spans="1:13" x14ac:dyDescent="0.2">
      <c r="A3941" s="1"/>
      <c r="B3941" s="1"/>
      <c r="C3941" s="16"/>
      <c r="D3941" s="1"/>
      <c r="E3941" s="1"/>
      <c r="F3941" s="1"/>
      <c r="G3941" s="1"/>
      <c r="H3941" s="11"/>
      <c r="I3941" s="11"/>
      <c r="J3941" s="11"/>
      <c r="K3941" s="2"/>
      <c r="L3941" s="2"/>
      <c r="M3941" s="1"/>
    </row>
    <row r="3942" spans="1:13" x14ac:dyDescent="0.2">
      <c r="A3942" s="1"/>
      <c r="B3942" s="1"/>
      <c r="C3942" s="16"/>
      <c r="D3942" s="1"/>
      <c r="E3942" s="1"/>
      <c r="F3942" s="1"/>
      <c r="G3942" s="1"/>
      <c r="H3942" s="11"/>
      <c r="I3942" s="11"/>
      <c r="J3942" s="11"/>
      <c r="K3942" s="2"/>
      <c r="L3942" s="2"/>
      <c r="M3942" s="1"/>
    </row>
    <row r="3943" spans="1:13" x14ac:dyDescent="0.2">
      <c r="A3943" s="1"/>
      <c r="B3943" s="1"/>
      <c r="C3943" s="16"/>
      <c r="D3943" s="1"/>
      <c r="E3943" s="1"/>
      <c r="F3943" s="1"/>
      <c r="G3943" s="1"/>
      <c r="H3943" s="11"/>
      <c r="I3943" s="11"/>
      <c r="J3943" s="11"/>
      <c r="K3943" s="2"/>
      <c r="L3943" s="2"/>
      <c r="M3943" s="1"/>
    </row>
    <row r="3944" spans="1:13" x14ac:dyDescent="0.2">
      <c r="A3944" s="1"/>
      <c r="B3944" s="1"/>
      <c r="C3944" s="16"/>
      <c r="D3944" s="1"/>
      <c r="E3944" s="1"/>
      <c r="F3944" s="1"/>
      <c r="G3944" s="1"/>
      <c r="H3944" s="11"/>
      <c r="I3944" s="11"/>
      <c r="J3944" s="11"/>
      <c r="K3944" s="2"/>
      <c r="L3944" s="2"/>
      <c r="M3944" s="1"/>
    </row>
    <row r="3945" spans="1:13" x14ac:dyDescent="0.2">
      <c r="A3945" s="1"/>
      <c r="B3945" s="1"/>
      <c r="C3945" s="16"/>
      <c r="D3945" s="1"/>
      <c r="E3945" s="1"/>
      <c r="F3945" s="1"/>
      <c r="G3945" s="1"/>
      <c r="H3945" s="11"/>
      <c r="I3945" s="11"/>
      <c r="J3945" s="11"/>
      <c r="K3945" s="2"/>
      <c r="L3945" s="2"/>
      <c r="M3945" s="1"/>
    </row>
    <row r="3946" spans="1:13" x14ac:dyDescent="0.2">
      <c r="A3946" s="1"/>
      <c r="B3946" s="1"/>
      <c r="C3946" s="16"/>
      <c r="D3946" s="1"/>
      <c r="E3946" s="1"/>
      <c r="F3946" s="1"/>
      <c r="G3946" s="1"/>
      <c r="H3946" s="11"/>
      <c r="I3946" s="11"/>
      <c r="J3946" s="11"/>
      <c r="K3946" s="2"/>
      <c r="L3946" s="2"/>
      <c r="M3946" s="1"/>
    </row>
    <row r="3947" spans="1:13" x14ac:dyDescent="0.2">
      <c r="A3947" s="1"/>
      <c r="B3947" s="1"/>
      <c r="C3947" s="16"/>
      <c r="D3947" s="1"/>
      <c r="E3947" s="1"/>
      <c r="F3947" s="1"/>
      <c r="G3947" s="1"/>
      <c r="H3947" s="11"/>
      <c r="I3947" s="11"/>
      <c r="J3947" s="11"/>
      <c r="K3947" s="2"/>
      <c r="L3947" s="2"/>
      <c r="M3947" s="1"/>
    </row>
    <row r="3948" spans="1:13" x14ac:dyDescent="0.2">
      <c r="A3948" s="1"/>
      <c r="B3948" s="1"/>
      <c r="C3948" s="16"/>
      <c r="D3948" s="1"/>
      <c r="E3948" s="1"/>
      <c r="F3948" s="1"/>
      <c r="G3948" s="1"/>
      <c r="H3948" s="11"/>
      <c r="I3948" s="11"/>
      <c r="J3948" s="11"/>
      <c r="K3948" s="2"/>
      <c r="L3948" s="2"/>
      <c r="M3948" s="1"/>
    </row>
    <row r="3949" spans="1:13" x14ac:dyDescent="0.2">
      <c r="A3949" s="1"/>
      <c r="B3949" s="1"/>
      <c r="C3949" s="16"/>
      <c r="D3949" s="1"/>
      <c r="E3949" s="1"/>
      <c r="F3949" s="1"/>
      <c r="G3949" s="1"/>
      <c r="H3949" s="11"/>
      <c r="I3949" s="11"/>
      <c r="J3949" s="11"/>
      <c r="K3949" s="2"/>
      <c r="L3949" s="2"/>
      <c r="M3949" s="1"/>
    </row>
    <row r="3950" spans="1:13" x14ac:dyDescent="0.2">
      <c r="A3950" s="1"/>
      <c r="B3950" s="1"/>
      <c r="C3950" s="16"/>
      <c r="D3950" s="1"/>
      <c r="E3950" s="1"/>
      <c r="F3950" s="1"/>
      <c r="G3950" s="1"/>
      <c r="H3950" s="11"/>
      <c r="I3950" s="11"/>
      <c r="J3950" s="11"/>
      <c r="K3950" s="2"/>
      <c r="L3950" s="2"/>
      <c r="M3950" s="1"/>
    </row>
    <row r="3951" spans="1:13" x14ac:dyDescent="0.2">
      <c r="A3951" s="1"/>
      <c r="B3951" s="1"/>
      <c r="C3951" s="16"/>
      <c r="D3951" s="1"/>
      <c r="E3951" s="1"/>
      <c r="F3951" s="1"/>
      <c r="G3951" s="1"/>
      <c r="H3951" s="11"/>
      <c r="I3951" s="11"/>
      <c r="J3951" s="11"/>
      <c r="K3951" s="2"/>
      <c r="L3951" s="2"/>
      <c r="M3951" s="1"/>
    </row>
    <row r="3952" spans="1:13" x14ac:dyDescent="0.2">
      <c r="A3952" s="1"/>
      <c r="B3952" s="1"/>
      <c r="C3952" s="16"/>
      <c r="D3952" s="1"/>
      <c r="E3952" s="1"/>
      <c r="F3952" s="1"/>
      <c r="G3952" s="1"/>
      <c r="H3952" s="11"/>
      <c r="I3952" s="11"/>
      <c r="J3952" s="11"/>
      <c r="K3952" s="2"/>
      <c r="L3952" s="2"/>
      <c r="M3952" s="1"/>
    </row>
    <row r="3953" spans="1:13" x14ac:dyDescent="0.2">
      <c r="A3953" s="1"/>
      <c r="B3953" s="1"/>
      <c r="C3953" s="16"/>
      <c r="D3953" s="1"/>
      <c r="E3953" s="1"/>
      <c r="F3953" s="1"/>
      <c r="G3953" s="1"/>
      <c r="H3953" s="11"/>
      <c r="I3953" s="11"/>
      <c r="J3953" s="11"/>
      <c r="K3953" s="2"/>
      <c r="L3953" s="2"/>
      <c r="M3953" s="1"/>
    </row>
    <row r="3954" spans="1:13" x14ac:dyDescent="0.2">
      <c r="A3954" s="1"/>
      <c r="B3954" s="1"/>
      <c r="C3954" s="16"/>
      <c r="D3954" s="1"/>
      <c r="E3954" s="1"/>
      <c r="F3954" s="1"/>
      <c r="G3954" s="1"/>
      <c r="H3954" s="11"/>
      <c r="I3954" s="11"/>
      <c r="J3954" s="11"/>
      <c r="K3954" s="2"/>
      <c r="L3954" s="2"/>
      <c r="M3954" s="1"/>
    </row>
    <row r="3955" spans="1:13" x14ac:dyDescent="0.2">
      <c r="A3955" s="1"/>
      <c r="B3955" s="1"/>
      <c r="C3955" s="16"/>
      <c r="D3955" s="1"/>
      <c r="E3955" s="1"/>
      <c r="F3955" s="1"/>
      <c r="G3955" s="1"/>
      <c r="H3955" s="11"/>
      <c r="I3955" s="11"/>
      <c r="J3955" s="11"/>
      <c r="K3955" s="2"/>
      <c r="L3955" s="2"/>
      <c r="M3955" s="1"/>
    </row>
    <row r="3956" spans="1:13" x14ac:dyDescent="0.2">
      <c r="A3956" s="1"/>
      <c r="B3956" s="1"/>
      <c r="C3956" s="16"/>
      <c r="D3956" s="1"/>
      <c r="E3956" s="1"/>
      <c r="F3956" s="1"/>
      <c r="G3956" s="1"/>
      <c r="H3956" s="11"/>
      <c r="I3956" s="11"/>
      <c r="J3956" s="11"/>
      <c r="K3956" s="2"/>
      <c r="L3956" s="2"/>
      <c r="M3956" s="1"/>
    </row>
    <row r="3957" spans="1:13" x14ac:dyDescent="0.2">
      <c r="A3957" s="1"/>
      <c r="B3957" s="1"/>
      <c r="C3957" s="16"/>
      <c r="D3957" s="1"/>
      <c r="E3957" s="1"/>
      <c r="F3957" s="1"/>
      <c r="G3957" s="1"/>
      <c r="H3957" s="11"/>
      <c r="I3957" s="11"/>
      <c r="J3957" s="11"/>
      <c r="K3957" s="2"/>
      <c r="L3957" s="2"/>
      <c r="M3957" s="1"/>
    </row>
    <row r="3958" spans="1:13" x14ac:dyDescent="0.2">
      <c r="A3958" s="1"/>
      <c r="B3958" s="1"/>
      <c r="C3958" s="16"/>
      <c r="D3958" s="1"/>
      <c r="E3958" s="1"/>
      <c r="F3958" s="1"/>
      <c r="G3958" s="1"/>
      <c r="H3958" s="11"/>
      <c r="I3958" s="11"/>
      <c r="J3958" s="11"/>
      <c r="K3958" s="2"/>
      <c r="L3958" s="2"/>
      <c r="M3958" s="1"/>
    </row>
    <row r="3959" spans="1:13" x14ac:dyDescent="0.2">
      <c r="A3959" s="1"/>
      <c r="B3959" s="1"/>
      <c r="C3959" s="16"/>
      <c r="D3959" s="1"/>
      <c r="E3959" s="1"/>
      <c r="F3959" s="1"/>
      <c r="G3959" s="1"/>
      <c r="H3959" s="11"/>
      <c r="I3959" s="11"/>
      <c r="J3959" s="11"/>
      <c r="K3959" s="2"/>
      <c r="L3959" s="2"/>
      <c r="M3959" s="1"/>
    </row>
    <row r="3960" spans="1:13" x14ac:dyDescent="0.2">
      <c r="A3960" s="1"/>
      <c r="B3960" s="1"/>
      <c r="C3960" s="16"/>
      <c r="D3960" s="1"/>
      <c r="E3960" s="1"/>
      <c r="F3960" s="1"/>
      <c r="G3960" s="1"/>
      <c r="H3960" s="11"/>
      <c r="I3960" s="11"/>
      <c r="J3960" s="11"/>
      <c r="K3960" s="2"/>
      <c r="L3960" s="2"/>
      <c r="M3960" s="1"/>
    </row>
    <row r="3961" spans="1:13" x14ac:dyDescent="0.2">
      <c r="A3961" s="1"/>
      <c r="B3961" s="1"/>
      <c r="C3961" s="16"/>
      <c r="D3961" s="1"/>
      <c r="E3961" s="1"/>
      <c r="F3961" s="1"/>
      <c r="G3961" s="1"/>
      <c r="H3961" s="11"/>
      <c r="I3961" s="11"/>
      <c r="J3961" s="11"/>
      <c r="K3961" s="2"/>
      <c r="L3961" s="2"/>
      <c r="M3961" s="1"/>
    </row>
    <row r="3962" spans="1:13" x14ac:dyDescent="0.2">
      <c r="A3962" s="1"/>
      <c r="B3962" s="1"/>
      <c r="C3962" s="16"/>
      <c r="D3962" s="1"/>
      <c r="E3962" s="1"/>
      <c r="F3962" s="1"/>
      <c r="G3962" s="1"/>
      <c r="H3962" s="11"/>
      <c r="I3962" s="11"/>
      <c r="J3962" s="11"/>
      <c r="K3962" s="2"/>
      <c r="L3962" s="2"/>
      <c r="M3962" s="1"/>
    </row>
    <row r="3963" spans="1:13" x14ac:dyDescent="0.2">
      <c r="A3963" s="1"/>
      <c r="B3963" s="1"/>
      <c r="C3963" s="16"/>
      <c r="D3963" s="1"/>
      <c r="E3963" s="1"/>
      <c r="F3963" s="1"/>
      <c r="G3963" s="1"/>
      <c r="H3963" s="11"/>
      <c r="I3963" s="11"/>
      <c r="J3963" s="11"/>
      <c r="K3963" s="2"/>
      <c r="L3963" s="2"/>
      <c r="M3963" s="1"/>
    </row>
    <row r="3964" spans="1:13" x14ac:dyDescent="0.2">
      <c r="A3964" s="1"/>
      <c r="B3964" s="1"/>
      <c r="C3964" s="16"/>
      <c r="D3964" s="1"/>
      <c r="E3964" s="1"/>
      <c r="F3964" s="1"/>
      <c r="G3964" s="1"/>
      <c r="H3964" s="11"/>
      <c r="I3964" s="11"/>
      <c r="J3964" s="11"/>
      <c r="K3964" s="2"/>
      <c r="L3964" s="2"/>
      <c r="M3964" s="1"/>
    </row>
    <row r="3965" spans="1:13" x14ac:dyDescent="0.2">
      <c r="A3965" s="1"/>
      <c r="B3965" s="1"/>
      <c r="C3965" s="16"/>
      <c r="D3965" s="1"/>
      <c r="E3965" s="1"/>
      <c r="F3965" s="1"/>
      <c r="G3965" s="1"/>
      <c r="H3965" s="11"/>
      <c r="I3965" s="11"/>
      <c r="J3965" s="11"/>
      <c r="K3965" s="2"/>
      <c r="L3965" s="2"/>
      <c r="M3965" s="1"/>
    </row>
    <row r="3966" spans="1:13" x14ac:dyDescent="0.2">
      <c r="A3966" s="1"/>
      <c r="B3966" s="1"/>
      <c r="C3966" s="16"/>
      <c r="D3966" s="1"/>
      <c r="E3966" s="1"/>
      <c r="F3966" s="1"/>
      <c r="G3966" s="1"/>
      <c r="H3966" s="11"/>
      <c r="I3966" s="11"/>
      <c r="J3966" s="11"/>
      <c r="K3966" s="2"/>
      <c r="L3966" s="2"/>
      <c r="M3966" s="1"/>
    </row>
    <row r="3967" spans="1:13" x14ac:dyDescent="0.2">
      <c r="A3967" s="1"/>
      <c r="B3967" s="1"/>
      <c r="C3967" s="16"/>
      <c r="D3967" s="1"/>
      <c r="E3967" s="1"/>
      <c r="F3967" s="1"/>
      <c r="G3967" s="1"/>
      <c r="H3967" s="11"/>
      <c r="I3967" s="11"/>
      <c r="J3967" s="11"/>
      <c r="K3967" s="2"/>
      <c r="L3967" s="2"/>
      <c r="M3967" s="1"/>
    </row>
    <row r="3968" spans="1:13" x14ac:dyDescent="0.2">
      <c r="A3968" s="1"/>
      <c r="B3968" s="1"/>
      <c r="C3968" s="16"/>
      <c r="D3968" s="1"/>
      <c r="E3968" s="1"/>
      <c r="F3968" s="1"/>
      <c r="G3968" s="1"/>
      <c r="H3968" s="11"/>
      <c r="I3968" s="11"/>
      <c r="J3968" s="11"/>
      <c r="K3968" s="2"/>
      <c r="L3968" s="2"/>
      <c r="M3968" s="1"/>
    </row>
    <row r="3969" spans="1:13" x14ac:dyDescent="0.2">
      <c r="A3969" s="1"/>
      <c r="B3969" s="1"/>
      <c r="C3969" s="16"/>
      <c r="D3969" s="1"/>
      <c r="E3969" s="1"/>
      <c r="F3969" s="1"/>
      <c r="G3969" s="1"/>
      <c r="H3969" s="11"/>
      <c r="I3969" s="11"/>
      <c r="J3969" s="11"/>
      <c r="K3969" s="2"/>
      <c r="L3969" s="2"/>
      <c r="M3969" s="1"/>
    </row>
    <row r="3970" spans="1:13" x14ac:dyDescent="0.2">
      <c r="A3970" s="1"/>
      <c r="B3970" s="1"/>
      <c r="C3970" s="16"/>
      <c r="D3970" s="1"/>
      <c r="E3970" s="1"/>
      <c r="F3970" s="1"/>
      <c r="G3970" s="1"/>
      <c r="H3970" s="11"/>
      <c r="I3970" s="11"/>
      <c r="J3970" s="11"/>
      <c r="K3970" s="2"/>
      <c r="L3970" s="2"/>
      <c r="M3970" s="1"/>
    </row>
    <row r="3971" spans="1:13" x14ac:dyDescent="0.2">
      <c r="A3971" s="1"/>
      <c r="B3971" s="1"/>
      <c r="C3971" s="16"/>
      <c r="D3971" s="1"/>
      <c r="E3971" s="1"/>
      <c r="F3971" s="1"/>
      <c r="G3971" s="1"/>
      <c r="H3971" s="11"/>
      <c r="I3971" s="11"/>
      <c r="J3971" s="11"/>
      <c r="K3971" s="2"/>
      <c r="L3971" s="2"/>
      <c r="M3971" s="1"/>
    </row>
    <row r="3972" spans="1:13" x14ac:dyDescent="0.2">
      <c r="A3972" s="1"/>
      <c r="B3972" s="1"/>
      <c r="C3972" s="16"/>
      <c r="D3972" s="1"/>
      <c r="E3972" s="1"/>
      <c r="F3972" s="1"/>
      <c r="G3972" s="1"/>
      <c r="H3972" s="11"/>
      <c r="I3972" s="11"/>
      <c r="J3972" s="11"/>
      <c r="K3972" s="2"/>
      <c r="L3972" s="2"/>
      <c r="M3972" s="1"/>
    </row>
    <row r="3973" spans="1:13" x14ac:dyDescent="0.2">
      <c r="A3973" s="1"/>
      <c r="B3973" s="1"/>
      <c r="C3973" s="16"/>
      <c r="D3973" s="1"/>
      <c r="E3973" s="1"/>
      <c r="F3973" s="1"/>
      <c r="G3973" s="1"/>
      <c r="H3973" s="11"/>
      <c r="I3973" s="11"/>
      <c r="J3973" s="11"/>
      <c r="K3973" s="2"/>
      <c r="L3973" s="2"/>
      <c r="M3973" s="1"/>
    </row>
    <row r="3974" spans="1:13" x14ac:dyDescent="0.2">
      <c r="A3974" s="1"/>
      <c r="B3974" s="1"/>
      <c r="C3974" s="16"/>
      <c r="D3974" s="1"/>
      <c r="E3974" s="1"/>
      <c r="F3974" s="1"/>
      <c r="G3974" s="1"/>
      <c r="H3974" s="11"/>
      <c r="I3974" s="11"/>
      <c r="J3974" s="11"/>
      <c r="K3974" s="2"/>
      <c r="L3974" s="2"/>
      <c r="M3974" s="1"/>
    </row>
    <row r="3975" spans="1:13" x14ac:dyDescent="0.2">
      <c r="A3975" s="1"/>
      <c r="B3975" s="1"/>
      <c r="C3975" s="16"/>
      <c r="D3975" s="1"/>
      <c r="E3975" s="1"/>
      <c r="F3975" s="1"/>
      <c r="G3975" s="1"/>
      <c r="H3975" s="11"/>
      <c r="I3975" s="11"/>
      <c r="J3975" s="11"/>
      <c r="K3975" s="2"/>
      <c r="L3975" s="2"/>
      <c r="M3975" s="1"/>
    </row>
    <row r="3976" spans="1:13" x14ac:dyDescent="0.2">
      <c r="A3976" s="1"/>
      <c r="B3976" s="1"/>
      <c r="C3976" s="16"/>
      <c r="D3976" s="1"/>
      <c r="E3976" s="1"/>
      <c r="F3976" s="1"/>
      <c r="G3976" s="1"/>
      <c r="H3976" s="11"/>
      <c r="I3976" s="11"/>
      <c r="J3976" s="11"/>
      <c r="K3976" s="2"/>
      <c r="L3976" s="2"/>
      <c r="M3976" s="1"/>
    </row>
    <row r="3977" spans="1:13" x14ac:dyDescent="0.2">
      <c r="A3977" s="1"/>
      <c r="B3977" s="1"/>
      <c r="C3977" s="16"/>
      <c r="D3977" s="1"/>
      <c r="E3977" s="1"/>
      <c r="F3977" s="1"/>
      <c r="G3977" s="1"/>
      <c r="H3977" s="11"/>
      <c r="I3977" s="11"/>
      <c r="J3977" s="11"/>
      <c r="K3977" s="2"/>
      <c r="L3977" s="2"/>
      <c r="M3977" s="1"/>
    </row>
    <row r="3978" spans="1:13" x14ac:dyDescent="0.2">
      <c r="A3978" s="1"/>
      <c r="B3978" s="1"/>
      <c r="C3978" s="16"/>
      <c r="D3978" s="1"/>
      <c r="E3978" s="1"/>
      <c r="F3978" s="1"/>
      <c r="G3978" s="1"/>
      <c r="H3978" s="11"/>
      <c r="I3978" s="11"/>
      <c r="J3978" s="11"/>
      <c r="K3978" s="2"/>
      <c r="L3978" s="2"/>
      <c r="M3978" s="1"/>
    </row>
    <row r="3979" spans="1:13" x14ac:dyDescent="0.2">
      <c r="A3979" s="1"/>
      <c r="B3979" s="1"/>
      <c r="C3979" s="16"/>
      <c r="D3979" s="1"/>
      <c r="E3979" s="1"/>
      <c r="F3979" s="1"/>
      <c r="G3979" s="1"/>
      <c r="H3979" s="11"/>
      <c r="I3979" s="11"/>
      <c r="J3979" s="11"/>
      <c r="K3979" s="2"/>
      <c r="L3979" s="2"/>
      <c r="M3979" s="1"/>
    </row>
    <row r="3980" spans="1:13" x14ac:dyDescent="0.2">
      <c r="A3980" s="1"/>
      <c r="B3980" s="1"/>
      <c r="C3980" s="16"/>
      <c r="D3980" s="1"/>
      <c r="E3980" s="1"/>
      <c r="F3980" s="1"/>
      <c r="G3980" s="1"/>
      <c r="H3980" s="11"/>
      <c r="I3980" s="11"/>
      <c r="J3980" s="11"/>
      <c r="K3980" s="2"/>
      <c r="L3980" s="2"/>
      <c r="M3980" s="1"/>
    </row>
    <row r="3981" spans="1:13" x14ac:dyDescent="0.2">
      <c r="A3981" s="1"/>
      <c r="B3981" s="1"/>
      <c r="C3981" s="16"/>
      <c r="D3981" s="1"/>
      <c r="E3981" s="1"/>
      <c r="F3981" s="1"/>
      <c r="G3981" s="1"/>
      <c r="H3981" s="11"/>
      <c r="I3981" s="11"/>
      <c r="J3981" s="11"/>
      <c r="K3981" s="2"/>
      <c r="L3981" s="2"/>
      <c r="M3981" s="1"/>
    </row>
    <row r="3982" spans="1:13" x14ac:dyDescent="0.2">
      <c r="A3982" s="1"/>
      <c r="B3982" s="1"/>
      <c r="C3982" s="16"/>
      <c r="D3982" s="1"/>
      <c r="E3982" s="1"/>
      <c r="F3982" s="1"/>
      <c r="G3982" s="1"/>
      <c r="H3982" s="11"/>
      <c r="I3982" s="11"/>
      <c r="J3982" s="11"/>
      <c r="K3982" s="2"/>
      <c r="L3982" s="2"/>
      <c r="M3982" s="1"/>
    </row>
    <row r="3983" spans="1:13" x14ac:dyDescent="0.2">
      <c r="A3983" s="1"/>
      <c r="B3983" s="1"/>
      <c r="C3983" s="16"/>
      <c r="D3983" s="1"/>
      <c r="E3983" s="1"/>
      <c r="F3983" s="1"/>
      <c r="G3983" s="1"/>
      <c r="H3983" s="11"/>
      <c r="I3983" s="11"/>
      <c r="J3983" s="11"/>
      <c r="K3983" s="2"/>
      <c r="L3983" s="2"/>
      <c r="M3983" s="1"/>
    </row>
    <row r="3984" spans="1:13" x14ac:dyDescent="0.2">
      <c r="A3984" s="1"/>
      <c r="B3984" s="1"/>
      <c r="C3984" s="16"/>
      <c r="D3984" s="1"/>
      <c r="E3984" s="1"/>
      <c r="F3984" s="1"/>
      <c r="G3984" s="1"/>
      <c r="H3984" s="11"/>
      <c r="I3984" s="11"/>
      <c r="J3984" s="11"/>
      <c r="K3984" s="2"/>
      <c r="L3984" s="2"/>
      <c r="M3984" s="1"/>
    </row>
    <row r="3985" spans="1:13" x14ac:dyDescent="0.2">
      <c r="A3985" s="1"/>
      <c r="B3985" s="1"/>
      <c r="C3985" s="16"/>
      <c r="D3985" s="1"/>
      <c r="E3985" s="1"/>
      <c r="F3985" s="1"/>
      <c r="G3985" s="1"/>
      <c r="H3985" s="11"/>
      <c r="I3985" s="11"/>
      <c r="J3985" s="11"/>
      <c r="K3985" s="2"/>
      <c r="L3985" s="2"/>
      <c r="M3985" s="1"/>
    </row>
    <row r="3986" spans="1:13" x14ac:dyDescent="0.2">
      <c r="A3986" s="1"/>
      <c r="B3986" s="1"/>
      <c r="C3986" s="16"/>
      <c r="D3986" s="1"/>
      <c r="E3986" s="1"/>
      <c r="F3986" s="1"/>
      <c r="G3986" s="1"/>
      <c r="H3986" s="11"/>
      <c r="I3986" s="11"/>
      <c r="J3986" s="11"/>
      <c r="K3986" s="2"/>
      <c r="L3986" s="2"/>
      <c r="M3986" s="1"/>
    </row>
    <row r="3987" spans="1:13" x14ac:dyDescent="0.2">
      <c r="A3987" s="1"/>
      <c r="B3987" s="1"/>
      <c r="C3987" s="16"/>
      <c r="D3987" s="1"/>
      <c r="E3987" s="1"/>
      <c r="F3987" s="1"/>
      <c r="G3987" s="1"/>
      <c r="H3987" s="11"/>
      <c r="I3987" s="11"/>
      <c r="J3987" s="11"/>
      <c r="K3987" s="2"/>
      <c r="L3987" s="2"/>
      <c r="M3987" s="1"/>
    </row>
    <row r="3988" spans="1:13" x14ac:dyDescent="0.2">
      <c r="A3988" s="1"/>
      <c r="B3988" s="1"/>
      <c r="C3988" s="16"/>
      <c r="D3988" s="1"/>
      <c r="E3988" s="1"/>
      <c r="F3988" s="1"/>
      <c r="G3988" s="1"/>
      <c r="H3988" s="11"/>
      <c r="I3988" s="11"/>
      <c r="J3988" s="11"/>
      <c r="K3988" s="2"/>
      <c r="L3988" s="2"/>
      <c r="M3988" s="1"/>
    </row>
    <row r="3989" spans="1:13" x14ac:dyDescent="0.2">
      <c r="A3989" s="1"/>
      <c r="B3989" s="1"/>
      <c r="C3989" s="16"/>
      <c r="D3989" s="1"/>
      <c r="E3989" s="1"/>
      <c r="F3989" s="1"/>
      <c r="G3989" s="1"/>
      <c r="H3989" s="11"/>
      <c r="I3989" s="11"/>
      <c r="J3989" s="11"/>
      <c r="K3989" s="2"/>
      <c r="L3989" s="2"/>
      <c r="M3989" s="1"/>
    </row>
    <row r="3990" spans="1:13" x14ac:dyDescent="0.2">
      <c r="A3990" s="1"/>
      <c r="B3990" s="1"/>
      <c r="C3990" s="16"/>
      <c r="D3990" s="1"/>
      <c r="E3990" s="1"/>
      <c r="F3990" s="1"/>
      <c r="G3990" s="1"/>
      <c r="H3990" s="11"/>
      <c r="I3990" s="11"/>
      <c r="J3990" s="11"/>
      <c r="K3990" s="2"/>
      <c r="L3990" s="2"/>
      <c r="M3990" s="1"/>
    </row>
    <row r="3991" spans="1:13" x14ac:dyDescent="0.2">
      <c r="A3991" s="1"/>
      <c r="B3991" s="1"/>
      <c r="C3991" s="16"/>
      <c r="D3991" s="1"/>
      <c r="E3991" s="1"/>
      <c r="F3991" s="1"/>
      <c r="G3991" s="1"/>
      <c r="H3991" s="11"/>
      <c r="I3991" s="11"/>
      <c r="J3991" s="11"/>
      <c r="K3991" s="2"/>
      <c r="L3991" s="2"/>
      <c r="M3991" s="1"/>
    </row>
    <row r="3992" spans="1:13" x14ac:dyDescent="0.2">
      <c r="A3992" s="1"/>
      <c r="B3992" s="1"/>
      <c r="C3992" s="16"/>
      <c r="D3992" s="1"/>
      <c r="E3992" s="1"/>
      <c r="F3992" s="1"/>
      <c r="G3992" s="1"/>
      <c r="H3992" s="11"/>
      <c r="I3992" s="11"/>
      <c r="J3992" s="11"/>
      <c r="K3992" s="2"/>
      <c r="L3992" s="2"/>
      <c r="M3992" s="1"/>
    </row>
    <row r="3993" spans="1:13" x14ac:dyDescent="0.2">
      <c r="A3993" s="1"/>
      <c r="B3993" s="1"/>
      <c r="C3993" s="16"/>
      <c r="D3993" s="1"/>
      <c r="E3993" s="1"/>
      <c r="F3993" s="1"/>
      <c r="G3993" s="1"/>
      <c r="H3993" s="11"/>
      <c r="I3993" s="11"/>
      <c r="J3993" s="11"/>
      <c r="K3993" s="2"/>
      <c r="L3993" s="2"/>
      <c r="M3993" s="1"/>
    </row>
    <row r="3994" spans="1:13" x14ac:dyDescent="0.2">
      <c r="A3994" s="1"/>
      <c r="B3994" s="1"/>
      <c r="C3994" s="16"/>
      <c r="D3994" s="1"/>
      <c r="E3994" s="1"/>
      <c r="F3994" s="1"/>
      <c r="G3994" s="1"/>
      <c r="H3994" s="11"/>
      <c r="I3994" s="11"/>
      <c r="J3994" s="11"/>
      <c r="K3994" s="2"/>
      <c r="L3994" s="2"/>
      <c r="M3994" s="1"/>
    </row>
    <row r="3995" spans="1:13" x14ac:dyDescent="0.2">
      <c r="A3995" s="1"/>
      <c r="B3995" s="1"/>
      <c r="C3995" s="16"/>
      <c r="D3995" s="1"/>
      <c r="E3995" s="1"/>
      <c r="F3995" s="1"/>
      <c r="G3995" s="1"/>
      <c r="H3995" s="11"/>
      <c r="I3995" s="11"/>
      <c r="J3995" s="11"/>
      <c r="K3995" s="2"/>
      <c r="L3995" s="2"/>
      <c r="M3995" s="1"/>
    </row>
    <row r="3996" spans="1:13" x14ac:dyDescent="0.2">
      <c r="A3996" s="1"/>
      <c r="B3996" s="1"/>
      <c r="C3996" s="16"/>
      <c r="D3996" s="1"/>
      <c r="E3996" s="1"/>
      <c r="F3996" s="1"/>
      <c r="G3996" s="1"/>
      <c r="H3996" s="11"/>
      <c r="I3996" s="11"/>
      <c r="J3996" s="11"/>
      <c r="K3996" s="2"/>
      <c r="L3996" s="2"/>
      <c r="M3996" s="1"/>
    </row>
    <row r="3997" spans="1:13" x14ac:dyDescent="0.2">
      <c r="A3997" s="1"/>
      <c r="B3997" s="1"/>
      <c r="C3997" s="16"/>
      <c r="D3997" s="1"/>
      <c r="E3997" s="1"/>
      <c r="F3997" s="1"/>
      <c r="G3997" s="1"/>
      <c r="H3997" s="11"/>
      <c r="I3997" s="11"/>
      <c r="J3997" s="11"/>
      <c r="K3997" s="2"/>
      <c r="L3997" s="2"/>
      <c r="M3997" s="1"/>
    </row>
    <row r="3998" spans="1:13" x14ac:dyDescent="0.2">
      <c r="A3998" s="1"/>
      <c r="B3998" s="1"/>
      <c r="C3998" s="16"/>
      <c r="D3998" s="1"/>
      <c r="E3998" s="1"/>
      <c r="F3998" s="1"/>
      <c r="G3998" s="1"/>
      <c r="H3998" s="11"/>
      <c r="I3998" s="11"/>
      <c r="J3998" s="11"/>
      <c r="K3998" s="2"/>
      <c r="L3998" s="2"/>
      <c r="M3998" s="1"/>
    </row>
    <row r="3999" spans="1:13" x14ac:dyDescent="0.2">
      <c r="A3999" s="1"/>
      <c r="B3999" s="1"/>
      <c r="C3999" s="16"/>
      <c r="D3999" s="1"/>
      <c r="E3999" s="1"/>
      <c r="F3999" s="1"/>
      <c r="G3999" s="1"/>
      <c r="H3999" s="11"/>
      <c r="I3999" s="11"/>
      <c r="J3999" s="11"/>
      <c r="K3999" s="2"/>
      <c r="L3999" s="2"/>
      <c r="M3999" s="1"/>
    </row>
    <row r="4000" spans="1:13" x14ac:dyDescent="0.2">
      <c r="A4000" s="1"/>
      <c r="B4000" s="1"/>
      <c r="C4000" s="16"/>
      <c r="D4000" s="1"/>
      <c r="E4000" s="1"/>
      <c r="F4000" s="1"/>
      <c r="G4000" s="1"/>
      <c r="H4000" s="11"/>
      <c r="I4000" s="11"/>
      <c r="J4000" s="11"/>
      <c r="K4000" s="2"/>
      <c r="L4000" s="2"/>
      <c r="M4000" s="1"/>
    </row>
    <row r="4001" spans="1:13" x14ac:dyDescent="0.2">
      <c r="A4001" s="1"/>
      <c r="B4001" s="1"/>
      <c r="C4001" s="16"/>
      <c r="D4001" s="1"/>
      <c r="E4001" s="1"/>
      <c r="F4001" s="1"/>
      <c r="G4001" s="1"/>
      <c r="H4001" s="11"/>
      <c r="I4001" s="11"/>
      <c r="J4001" s="11"/>
      <c r="K4001" s="2"/>
      <c r="L4001" s="2"/>
      <c r="M4001" s="1"/>
    </row>
    <row r="4002" spans="1:13" x14ac:dyDescent="0.2">
      <c r="A4002" s="1"/>
      <c r="B4002" s="1"/>
      <c r="C4002" s="16"/>
      <c r="D4002" s="1"/>
      <c r="E4002" s="1"/>
      <c r="F4002" s="1"/>
      <c r="G4002" s="1"/>
      <c r="H4002" s="11"/>
      <c r="I4002" s="11"/>
      <c r="J4002" s="11"/>
      <c r="K4002" s="2"/>
      <c r="L4002" s="2"/>
      <c r="M4002" s="1"/>
    </row>
    <row r="4003" spans="1:13" x14ac:dyDescent="0.2">
      <c r="A4003" s="1"/>
      <c r="B4003" s="1"/>
      <c r="C4003" s="16"/>
      <c r="D4003" s="1"/>
      <c r="E4003" s="1"/>
      <c r="F4003" s="1"/>
      <c r="G4003" s="1"/>
      <c r="H4003" s="11"/>
      <c r="I4003" s="11"/>
      <c r="J4003" s="11"/>
      <c r="K4003" s="2"/>
      <c r="L4003" s="2"/>
      <c r="M4003" s="1"/>
    </row>
    <row r="4004" spans="1:13" x14ac:dyDescent="0.2">
      <c r="A4004" s="1"/>
      <c r="B4004" s="1"/>
      <c r="C4004" s="16"/>
      <c r="D4004" s="1"/>
      <c r="E4004" s="1"/>
      <c r="F4004" s="1"/>
      <c r="G4004" s="1"/>
      <c r="H4004" s="11"/>
      <c r="I4004" s="11"/>
      <c r="J4004" s="11"/>
      <c r="K4004" s="2"/>
      <c r="L4004" s="2"/>
      <c r="M4004" s="1"/>
    </row>
    <row r="4005" spans="1:13" x14ac:dyDescent="0.2">
      <c r="A4005" s="1"/>
      <c r="B4005" s="1"/>
      <c r="C4005" s="16"/>
      <c r="D4005" s="1"/>
      <c r="E4005" s="1"/>
      <c r="F4005" s="1"/>
      <c r="G4005" s="1"/>
      <c r="H4005" s="11"/>
      <c r="I4005" s="11"/>
      <c r="J4005" s="11"/>
      <c r="K4005" s="2"/>
      <c r="L4005" s="2"/>
      <c r="M4005" s="1"/>
    </row>
    <row r="4006" spans="1:13" x14ac:dyDescent="0.2">
      <c r="A4006" s="1"/>
      <c r="B4006" s="1"/>
      <c r="C4006" s="16"/>
      <c r="D4006" s="1"/>
      <c r="E4006" s="1"/>
      <c r="F4006" s="1"/>
      <c r="G4006" s="1"/>
      <c r="H4006" s="11"/>
      <c r="I4006" s="11"/>
      <c r="J4006" s="11"/>
      <c r="K4006" s="2"/>
      <c r="L4006" s="2"/>
      <c r="M4006" s="1"/>
    </row>
    <row r="4007" spans="1:13" x14ac:dyDescent="0.2">
      <c r="A4007" s="1"/>
      <c r="B4007" s="1"/>
      <c r="C4007" s="16"/>
      <c r="D4007" s="1"/>
      <c r="E4007" s="1"/>
      <c r="F4007" s="1"/>
      <c r="G4007" s="1"/>
      <c r="H4007" s="11"/>
      <c r="I4007" s="11"/>
      <c r="J4007" s="11"/>
      <c r="K4007" s="2"/>
      <c r="L4007" s="2"/>
      <c r="M4007" s="1"/>
    </row>
    <row r="4008" spans="1:13" x14ac:dyDescent="0.2">
      <c r="A4008" s="1"/>
      <c r="B4008" s="1"/>
      <c r="C4008" s="16"/>
      <c r="D4008" s="1"/>
      <c r="E4008" s="1"/>
      <c r="F4008" s="1"/>
      <c r="G4008" s="1"/>
      <c r="H4008" s="11"/>
      <c r="I4008" s="11"/>
      <c r="J4008" s="11"/>
      <c r="K4008" s="2"/>
      <c r="L4008" s="2"/>
      <c r="M4008" s="1"/>
    </row>
    <row r="4009" spans="1:13" x14ac:dyDescent="0.2">
      <c r="A4009" s="1"/>
      <c r="B4009" s="1"/>
      <c r="C4009" s="16"/>
      <c r="D4009" s="1"/>
      <c r="E4009" s="1"/>
      <c r="F4009" s="1"/>
      <c r="G4009" s="1"/>
      <c r="H4009" s="11"/>
      <c r="I4009" s="11"/>
      <c r="J4009" s="11"/>
      <c r="K4009" s="2"/>
      <c r="L4009" s="2"/>
      <c r="M4009" s="1"/>
    </row>
    <row r="4010" spans="1:13" x14ac:dyDescent="0.2">
      <c r="A4010" s="1"/>
      <c r="B4010" s="1"/>
      <c r="C4010" s="16"/>
      <c r="D4010" s="1"/>
      <c r="E4010" s="1"/>
      <c r="F4010" s="1"/>
      <c r="G4010" s="1"/>
      <c r="H4010" s="11"/>
      <c r="I4010" s="11"/>
      <c r="J4010" s="11"/>
      <c r="K4010" s="2"/>
      <c r="L4010" s="2"/>
      <c r="M4010" s="1"/>
    </row>
    <row r="4011" spans="1:13" x14ac:dyDescent="0.2">
      <c r="A4011" s="1"/>
      <c r="B4011" s="1"/>
      <c r="C4011" s="16"/>
      <c r="D4011" s="1"/>
      <c r="E4011" s="1"/>
      <c r="F4011" s="1"/>
      <c r="G4011" s="1"/>
      <c r="H4011" s="11"/>
      <c r="I4011" s="11"/>
      <c r="J4011" s="11"/>
      <c r="K4011" s="2"/>
      <c r="L4011" s="2"/>
      <c r="M4011" s="1"/>
    </row>
    <row r="4012" spans="1:13" x14ac:dyDescent="0.2">
      <c r="A4012" s="1"/>
      <c r="B4012" s="1"/>
      <c r="C4012" s="16"/>
      <c r="D4012" s="1"/>
      <c r="E4012" s="1"/>
      <c r="F4012" s="1"/>
      <c r="G4012" s="1"/>
      <c r="H4012" s="11"/>
      <c r="I4012" s="11"/>
      <c r="J4012" s="11"/>
      <c r="K4012" s="2"/>
      <c r="L4012" s="2"/>
      <c r="M4012" s="1"/>
    </row>
    <row r="4013" spans="1:13" x14ac:dyDescent="0.2">
      <c r="A4013" s="1"/>
      <c r="B4013" s="1"/>
      <c r="C4013" s="16"/>
      <c r="D4013" s="1"/>
      <c r="E4013" s="1"/>
      <c r="F4013" s="1"/>
      <c r="G4013" s="1"/>
      <c r="H4013" s="11"/>
      <c r="I4013" s="11"/>
      <c r="J4013" s="11"/>
      <c r="K4013" s="2"/>
      <c r="L4013" s="2"/>
      <c r="M4013" s="1"/>
    </row>
    <row r="4014" spans="1:13" x14ac:dyDescent="0.2">
      <c r="A4014" s="1"/>
      <c r="B4014" s="1"/>
      <c r="C4014" s="16"/>
      <c r="D4014" s="1"/>
      <c r="E4014" s="1"/>
      <c r="F4014" s="1"/>
      <c r="G4014" s="1"/>
      <c r="H4014" s="11"/>
      <c r="I4014" s="11"/>
      <c r="J4014" s="11"/>
      <c r="K4014" s="2"/>
      <c r="L4014" s="2"/>
      <c r="M4014" s="1"/>
    </row>
    <row r="4015" spans="1:13" x14ac:dyDescent="0.2">
      <c r="A4015" s="1"/>
      <c r="B4015" s="1"/>
      <c r="C4015" s="16"/>
      <c r="D4015" s="1"/>
      <c r="E4015" s="1"/>
      <c r="F4015" s="1"/>
      <c r="G4015" s="1"/>
      <c r="H4015" s="11"/>
      <c r="I4015" s="11"/>
      <c r="J4015" s="11"/>
      <c r="K4015" s="2"/>
      <c r="L4015" s="2"/>
      <c r="M4015" s="1"/>
    </row>
    <row r="4016" spans="1:13" x14ac:dyDescent="0.2">
      <c r="A4016" s="1"/>
      <c r="B4016" s="1"/>
      <c r="C4016" s="16"/>
      <c r="D4016" s="1"/>
      <c r="E4016" s="1"/>
      <c r="F4016" s="1"/>
      <c r="G4016" s="1"/>
      <c r="H4016" s="11"/>
      <c r="I4016" s="11"/>
      <c r="J4016" s="11"/>
      <c r="K4016" s="2"/>
      <c r="L4016" s="2"/>
      <c r="M4016" s="1"/>
    </row>
    <row r="4017" spans="1:13" x14ac:dyDescent="0.2">
      <c r="A4017" s="1"/>
      <c r="B4017" s="1"/>
      <c r="C4017" s="16"/>
      <c r="D4017" s="1"/>
      <c r="E4017" s="1"/>
      <c r="F4017" s="1"/>
      <c r="G4017" s="1"/>
      <c r="H4017" s="11"/>
      <c r="I4017" s="11"/>
      <c r="J4017" s="11"/>
      <c r="K4017" s="2"/>
      <c r="L4017" s="2"/>
      <c r="M4017" s="1"/>
    </row>
    <row r="4018" spans="1:13" x14ac:dyDescent="0.2">
      <c r="A4018" s="1"/>
      <c r="B4018" s="1"/>
      <c r="C4018" s="16"/>
      <c r="D4018" s="1"/>
      <c r="E4018" s="1"/>
      <c r="F4018" s="1"/>
      <c r="G4018" s="1"/>
      <c r="H4018" s="11"/>
      <c r="I4018" s="11"/>
      <c r="J4018" s="11"/>
      <c r="K4018" s="2"/>
      <c r="L4018" s="2"/>
      <c r="M4018" s="1"/>
    </row>
    <row r="4019" spans="1:13" x14ac:dyDescent="0.2">
      <c r="A4019" s="1"/>
      <c r="B4019" s="1"/>
      <c r="C4019" s="16"/>
      <c r="D4019" s="1"/>
      <c r="E4019" s="1"/>
      <c r="F4019" s="1"/>
      <c r="G4019" s="1"/>
      <c r="H4019" s="11"/>
      <c r="I4019" s="11"/>
      <c r="J4019" s="11"/>
      <c r="K4019" s="2"/>
      <c r="L4019" s="2"/>
      <c r="M4019" s="1"/>
    </row>
    <row r="4020" spans="1:13" x14ac:dyDescent="0.2">
      <c r="A4020" s="1"/>
      <c r="B4020" s="1"/>
      <c r="C4020" s="16"/>
      <c r="D4020" s="1"/>
      <c r="E4020" s="1"/>
      <c r="F4020" s="1"/>
      <c r="G4020" s="1"/>
      <c r="H4020" s="11"/>
      <c r="I4020" s="11"/>
      <c r="J4020" s="11"/>
      <c r="K4020" s="2"/>
      <c r="L4020" s="2"/>
      <c r="M4020" s="1"/>
    </row>
    <row r="4021" spans="1:13" x14ac:dyDescent="0.2">
      <c r="A4021" s="1"/>
      <c r="B4021" s="1"/>
      <c r="C4021" s="16"/>
      <c r="D4021" s="1"/>
      <c r="E4021" s="1"/>
      <c r="F4021" s="1"/>
      <c r="G4021" s="1"/>
      <c r="H4021" s="11"/>
      <c r="I4021" s="11"/>
      <c r="J4021" s="11"/>
      <c r="K4021" s="2"/>
      <c r="L4021" s="2"/>
      <c r="M4021" s="1"/>
    </row>
    <row r="4022" spans="1:13" x14ac:dyDescent="0.2">
      <c r="A4022" s="1"/>
      <c r="B4022" s="1"/>
      <c r="C4022" s="16"/>
      <c r="D4022" s="1"/>
      <c r="E4022" s="1"/>
      <c r="F4022" s="1"/>
      <c r="G4022" s="1"/>
      <c r="H4022" s="11"/>
      <c r="I4022" s="11"/>
      <c r="J4022" s="11"/>
      <c r="K4022" s="2"/>
      <c r="L4022" s="2"/>
      <c r="M4022" s="1"/>
    </row>
    <row r="4023" spans="1:13" x14ac:dyDescent="0.2">
      <c r="A4023" s="1"/>
      <c r="B4023" s="1"/>
      <c r="C4023" s="16"/>
      <c r="D4023" s="1"/>
      <c r="E4023" s="1"/>
      <c r="F4023" s="1"/>
      <c r="G4023" s="1"/>
      <c r="H4023" s="11"/>
      <c r="I4023" s="11"/>
      <c r="J4023" s="11"/>
      <c r="K4023" s="2"/>
      <c r="L4023" s="2"/>
      <c r="M4023" s="1"/>
    </row>
    <row r="4024" spans="1:13" x14ac:dyDescent="0.2">
      <c r="A4024" s="1"/>
      <c r="B4024" s="1"/>
      <c r="C4024" s="16"/>
      <c r="D4024" s="1"/>
      <c r="E4024" s="1"/>
      <c r="F4024" s="1"/>
      <c r="G4024" s="1"/>
      <c r="H4024" s="11"/>
      <c r="I4024" s="11"/>
      <c r="J4024" s="11"/>
      <c r="K4024" s="2"/>
      <c r="L4024" s="2"/>
      <c r="M4024" s="1"/>
    </row>
    <row r="4025" spans="1:13" x14ac:dyDescent="0.2">
      <c r="A4025" s="1"/>
      <c r="B4025" s="1"/>
      <c r="C4025" s="16"/>
      <c r="D4025" s="1"/>
      <c r="E4025" s="1"/>
      <c r="F4025" s="1"/>
      <c r="G4025" s="1"/>
      <c r="H4025" s="11"/>
      <c r="I4025" s="11"/>
      <c r="J4025" s="11"/>
      <c r="K4025" s="2"/>
      <c r="L4025" s="2"/>
      <c r="M4025" s="1"/>
    </row>
    <row r="4026" spans="1:13" x14ac:dyDescent="0.2">
      <c r="A4026" s="1"/>
      <c r="B4026" s="1"/>
      <c r="C4026" s="16"/>
      <c r="D4026" s="1"/>
      <c r="E4026" s="1"/>
      <c r="F4026" s="1"/>
      <c r="G4026" s="1"/>
      <c r="H4026" s="11"/>
      <c r="I4026" s="11"/>
      <c r="J4026" s="11"/>
      <c r="K4026" s="2"/>
      <c r="L4026" s="2"/>
      <c r="M4026" s="1"/>
    </row>
    <row r="4027" spans="1:13" x14ac:dyDescent="0.2">
      <c r="A4027" s="1"/>
      <c r="B4027" s="1"/>
      <c r="C4027" s="16"/>
      <c r="D4027" s="1"/>
      <c r="E4027" s="1"/>
      <c r="F4027" s="1"/>
      <c r="G4027" s="1"/>
      <c r="H4027" s="11"/>
      <c r="I4027" s="11"/>
      <c r="J4027" s="11"/>
      <c r="K4027" s="2"/>
      <c r="L4027" s="2"/>
      <c r="M4027" s="1"/>
    </row>
    <row r="4028" spans="1:13" x14ac:dyDescent="0.2">
      <c r="A4028" s="1"/>
      <c r="B4028" s="1"/>
      <c r="C4028" s="16"/>
      <c r="D4028" s="1"/>
      <c r="E4028" s="1"/>
      <c r="F4028" s="1"/>
      <c r="G4028" s="1"/>
      <c r="H4028" s="11"/>
      <c r="I4028" s="11"/>
      <c r="J4028" s="11"/>
      <c r="K4028" s="2"/>
      <c r="L4028" s="2"/>
      <c r="M4028" s="1"/>
    </row>
    <row r="4029" spans="1:13" x14ac:dyDescent="0.2">
      <c r="A4029" s="1"/>
      <c r="B4029" s="1"/>
      <c r="C4029" s="16"/>
      <c r="D4029" s="1"/>
      <c r="E4029" s="1"/>
      <c r="F4029" s="1"/>
      <c r="G4029" s="1"/>
      <c r="H4029" s="11"/>
      <c r="I4029" s="11"/>
      <c r="J4029" s="11"/>
      <c r="K4029" s="2"/>
      <c r="L4029" s="2"/>
      <c r="M4029" s="1"/>
    </row>
    <row r="4030" spans="1:13" x14ac:dyDescent="0.2">
      <c r="A4030" s="1"/>
      <c r="B4030" s="1"/>
      <c r="C4030" s="16"/>
      <c r="D4030" s="1"/>
      <c r="E4030" s="1"/>
      <c r="F4030" s="1"/>
      <c r="G4030" s="1"/>
      <c r="H4030" s="11"/>
      <c r="I4030" s="11"/>
      <c r="J4030" s="11"/>
      <c r="K4030" s="2"/>
      <c r="L4030" s="2"/>
      <c r="M4030" s="1"/>
    </row>
    <row r="4031" spans="1:13" x14ac:dyDescent="0.2">
      <c r="A4031" s="1"/>
      <c r="B4031" s="1"/>
      <c r="C4031" s="16"/>
      <c r="D4031" s="1"/>
      <c r="E4031" s="1"/>
      <c r="F4031" s="1"/>
      <c r="G4031" s="1"/>
      <c r="H4031" s="11"/>
      <c r="I4031" s="11"/>
      <c r="J4031" s="11"/>
      <c r="K4031" s="2"/>
      <c r="L4031" s="2"/>
      <c r="M4031" s="1"/>
    </row>
    <row r="4032" spans="1:13" x14ac:dyDescent="0.2">
      <c r="A4032" s="1"/>
      <c r="B4032" s="1"/>
      <c r="C4032" s="16"/>
      <c r="D4032" s="1"/>
      <c r="E4032" s="1"/>
      <c r="F4032" s="1"/>
      <c r="G4032" s="1"/>
      <c r="H4032" s="11"/>
      <c r="I4032" s="11"/>
      <c r="J4032" s="11"/>
      <c r="K4032" s="2"/>
      <c r="L4032" s="2"/>
      <c r="M4032" s="1"/>
    </row>
    <row r="4033" spans="1:13" x14ac:dyDescent="0.2">
      <c r="A4033" s="1"/>
      <c r="B4033" s="1"/>
      <c r="C4033" s="16"/>
      <c r="D4033" s="1"/>
      <c r="E4033" s="1"/>
      <c r="F4033" s="1"/>
      <c r="G4033" s="1"/>
      <c r="H4033" s="11"/>
      <c r="I4033" s="11"/>
      <c r="J4033" s="11"/>
      <c r="K4033" s="2"/>
      <c r="L4033" s="2"/>
      <c r="M4033" s="1"/>
    </row>
    <row r="4034" spans="1:13" x14ac:dyDescent="0.2">
      <c r="A4034" s="1"/>
      <c r="B4034" s="1"/>
      <c r="C4034" s="16"/>
      <c r="D4034" s="1"/>
      <c r="E4034" s="1"/>
      <c r="F4034" s="1"/>
      <c r="G4034" s="1"/>
      <c r="H4034" s="11"/>
      <c r="I4034" s="11"/>
      <c r="J4034" s="11"/>
      <c r="K4034" s="2"/>
      <c r="L4034" s="2"/>
      <c r="M4034" s="1"/>
    </row>
    <row r="4035" spans="1:13" x14ac:dyDescent="0.2">
      <c r="A4035" s="1"/>
      <c r="B4035" s="1"/>
      <c r="C4035" s="16"/>
      <c r="D4035" s="1"/>
      <c r="E4035" s="1"/>
      <c r="F4035" s="1"/>
      <c r="G4035" s="1"/>
      <c r="H4035" s="11"/>
      <c r="I4035" s="11"/>
      <c r="J4035" s="11"/>
      <c r="K4035" s="2"/>
      <c r="L4035" s="2"/>
      <c r="M4035" s="1"/>
    </row>
    <row r="4036" spans="1:13" x14ac:dyDescent="0.2">
      <c r="A4036" s="1"/>
      <c r="B4036" s="1"/>
      <c r="C4036" s="16"/>
      <c r="D4036" s="1"/>
      <c r="E4036" s="1"/>
      <c r="F4036" s="1"/>
      <c r="G4036" s="1"/>
      <c r="H4036" s="11"/>
      <c r="I4036" s="11"/>
      <c r="J4036" s="11"/>
      <c r="K4036" s="2"/>
      <c r="L4036" s="2"/>
      <c r="M4036" s="1"/>
    </row>
    <row r="4037" spans="1:13" x14ac:dyDescent="0.2">
      <c r="A4037" s="1"/>
      <c r="B4037" s="1"/>
      <c r="C4037" s="16"/>
      <c r="D4037" s="1"/>
      <c r="E4037" s="1"/>
      <c r="F4037" s="1"/>
      <c r="G4037" s="1"/>
      <c r="H4037" s="11"/>
      <c r="I4037" s="11"/>
      <c r="J4037" s="11"/>
      <c r="K4037" s="2"/>
      <c r="L4037" s="2"/>
      <c r="M4037" s="1"/>
    </row>
    <row r="4038" spans="1:13" x14ac:dyDescent="0.2">
      <c r="A4038" s="1"/>
      <c r="B4038" s="1"/>
      <c r="C4038" s="16"/>
      <c r="D4038" s="1"/>
      <c r="E4038" s="1"/>
      <c r="F4038" s="1"/>
      <c r="G4038" s="1"/>
      <c r="H4038" s="11"/>
      <c r="I4038" s="11"/>
      <c r="J4038" s="11"/>
      <c r="K4038" s="2"/>
      <c r="L4038" s="2"/>
      <c r="M4038" s="1"/>
    </row>
    <row r="4039" spans="1:13" x14ac:dyDescent="0.2">
      <c r="A4039" s="1"/>
      <c r="B4039" s="1"/>
      <c r="C4039" s="16"/>
      <c r="D4039" s="1"/>
      <c r="E4039" s="1"/>
      <c r="F4039" s="1"/>
      <c r="G4039" s="1"/>
      <c r="H4039" s="11"/>
      <c r="I4039" s="11"/>
      <c r="J4039" s="11"/>
      <c r="K4039" s="2"/>
      <c r="L4039" s="2"/>
      <c r="M4039" s="1"/>
    </row>
    <row r="4040" spans="1:13" x14ac:dyDescent="0.2">
      <c r="A4040" s="1"/>
      <c r="B4040" s="1"/>
      <c r="C4040" s="16"/>
      <c r="D4040" s="1"/>
      <c r="E4040" s="1"/>
      <c r="F4040" s="1"/>
      <c r="G4040" s="1"/>
      <c r="H4040" s="11"/>
      <c r="I4040" s="11"/>
      <c r="J4040" s="11"/>
      <c r="K4040" s="2"/>
      <c r="L4040" s="2"/>
      <c r="M4040" s="1"/>
    </row>
    <row r="4041" spans="1:13" x14ac:dyDescent="0.2">
      <c r="A4041" s="1"/>
      <c r="B4041" s="1"/>
      <c r="C4041" s="16"/>
      <c r="D4041" s="1"/>
      <c r="E4041" s="1"/>
      <c r="F4041" s="1"/>
      <c r="G4041" s="1"/>
      <c r="H4041" s="11"/>
      <c r="I4041" s="11"/>
      <c r="J4041" s="11"/>
      <c r="K4041" s="2"/>
      <c r="L4041" s="2"/>
      <c r="M4041" s="1"/>
    </row>
    <row r="4042" spans="1:13" x14ac:dyDescent="0.2">
      <c r="A4042" s="1"/>
      <c r="B4042" s="1"/>
      <c r="C4042" s="16"/>
      <c r="D4042" s="1"/>
      <c r="E4042" s="1"/>
      <c r="F4042" s="1"/>
      <c r="G4042" s="1"/>
      <c r="H4042" s="11"/>
      <c r="I4042" s="11"/>
      <c r="J4042" s="11"/>
      <c r="K4042" s="2"/>
      <c r="L4042" s="2"/>
      <c r="M4042" s="1"/>
    </row>
    <row r="4043" spans="1:13" x14ac:dyDescent="0.2">
      <c r="A4043" s="1"/>
      <c r="B4043" s="1"/>
      <c r="C4043" s="16"/>
      <c r="D4043" s="1"/>
      <c r="E4043" s="1"/>
      <c r="F4043" s="1"/>
      <c r="G4043" s="1"/>
      <c r="H4043" s="11"/>
      <c r="I4043" s="11"/>
      <c r="J4043" s="11"/>
      <c r="K4043" s="2"/>
      <c r="L4043" s="2"/>
      <c r="M4043" s="1"/>
    </row>
    <row r="4044" spans="1:13" x14ac:dyDescent="0.2">
      <c r="A4044" s="1"/>
      <c r="B4044" s="1"/>
      <c r="C4044" s="16"/>
      <c r="D4044" s="1"/>
      <c r="E4044" s="1"/>
      <c r="F4044" s="1"/>
      <c r="G4044" s="1"/>
      <c r="H4044" s="11"/>
      <c r="I4044" s="11"/>
      <c r="J4044" s="11"/>
      <c r="K4044" s="2"/>
      <c r="L4044" s="2"/>
      <c r="M4044" s="1"/>
    </row>
    <row r="4045" spans="1:13" x14ac:dyDescent="0.2">
      <c r="A4045" s="1"/>
      <c r="B4045" s="1"/>
      <c r="C4045" s="16"/>
      <c r="D4045" s="1"/>
      <c r="E4045" s="1"/>
      <c r="F4045" s="1"/>
      <c r="G4045" s="1"/>
      <c r="H4045" s="11"/>
      <c r="I4045" s="11"/>
      <c r="J4045" s="11"/>
      <c r="K4045" s="2"/>
      <c r="L4045" s="2"/>
      <c r="M4045" s="1"/>
    </row>
    <row r="4046" spans="1:13" x14ac:dyDescent="0.2">
      <c r="A4046" s="1"/>
      <c r="B4046" s="1"/>
      <c r="C4046" s="16"/>
      <c r="D4046" s="1"/>
      <c r="E4046" s="1"/>
      <c r="F4046" s="1"/>
      <c r="G4046" s="1"/>
      <c r="H4046" s="11"/>
      <c r="I4046" s="11"/>
      <c r="J4046" s="11"/>
      <c r="K4046" s="2"/>
      <c r="L4046" s="2"/>
      <c r="M4046" s="1"/>
    </row>
    <row r="4047" spans="1:13" x14ac:dyDescent="0.2">
      <c r="A4047" s="1"/>
      <c r="B4047" s="1"/>
      <c r="C4047" s="16"/>
      <c r="D4047" s="1"/>
      <c r="E4047" s="1"/>
      <c r="F4047" s="1"/>
      <c r="G4047" s="1"/>
      <c r="H4047" s="11"/>
      <c r="I4047" s="11"/>
      <c r="J4047" s="11"/>
      <c r="K4047" s="2"/>
      <c r="L4047" s="2"/>
      <c r="M4047" s="1"/>
    </row>
    <row r="4048" spans="1:13" x14ac:dyDescent="0.2">
      <c r="A4048" s="1"/>
      <c r="B4048" s="1"/>
      <c r="C4048" s="16"/>
      <c r="D4048" s="1"/>
      <c r="E4048" s="1"/>
      <c r="F4048" s="1"/>
      <c r="G4048" s="1"/>
      <c r="H4048" s="11"/>
      <c r="I4048" s="11"/>
      <c r="J4048" s="11"/>
      <c r="K4048" s="2"/>
      <c r="L4048" s="2"/>
      <c r="M4048" s="1"/>
    </row>
    <row r="4049" spans="1:13" x14ac:dyDescent="0.2">
      <c r="A4049" s="1"/>
      <c r="B4049" s="1"/>
      <c r="C4049" s="16"/>
      <c r="D4049" s="1"/>
      <c r="E4049" s="1"/>
      <c r="F4049" s="1"/>
      <c r="G4049" s="1"/>
      <c r="H4049" s="11"/>
      <c r="I4049" s="11"/>
      <c r="J4049" s="11"/>
      <c r="K4049" s="2"/>
      <c r="L4049" s="2"/>
      <c r="M4049" s="1"/>
    </row>
    <row r="4050" spans="1:13" x14ac:dyDescent="0.2">
      <c r="A4050" s="1"/>
      <c r="B4050" s="1"/>
      <c r="C4050" s="16"/>
      <c r="D4050" s="1"/>
      <c r="E4050" s="1"/>
      <c r="F4050" s="1"/>
      <c r="G4050" s="1"/>
      <c r="H4050" s="11"/>
      <c r="I4050" s="11"/>
      <c r="J4050" s="11"/>
      <c r="K4050" s="2"/>
      <c r="L4050" s="2"/>
      <c r="M4050" s="1"/>
    </row>
    <row r="4051" spans="1:13" x14ac:dyDescent="0.2">
      <c r="A4051" s="1"/>
      <c r="B4051" s="1"/>
      <c r="C4051" s="16"/>
      <c r="D4051" s="1"/>
      <c r="E4051" s="1"/>
      <c r="F4051" s="1"/>
      <c r="G4051" s="1"/>
      <c r="H4051" s="11"/>
      <c r="I4051" s="11"/>
      <c r="J4051" s="11"/>
      <c r="K4051" s="2"/>
      <c r="L4051" s="2"/>
      <c r="M4051" s="1"/>
    </row>
    <row r="4052" spans="1:13" x14ac:dyDescent="0.2">
      <c r="A4052" s="1"/>
      <c r="B4052" s="1"/>
      <c r="C4052" s="16"/>
      <c r="D4052" s="1"/>
      <c r="E4052" s="1"/>
      <c r="F4052" s="1"/>
      <c r="G4052" s="1"/>
      <c r="H4052" s="11"/>
      <c r="I4052" s="11"/>
      <c r="J4052" s="11"/>
      <c r="K4052" s="2"/>
      <c r="L4052" s="2"/>
      <c r="M4052" s="1"/>
    </row>
    <row r="4053" spans="1:13" x14ac:dyDescent="0.2">
      <c r="A4053" s="1"/>
      <c r="B4053" s="1"/>
      <c r="C4053" s="16"/>
      <c r="D4053" s="1"/>
      <c r="E4053" s="1"/>
      <c r="F4053" s="1"/>
      <c r="G4053" s="1"/>
      <c r="H4053" s="11"/>
      <c r="I4053" s="11"/>
      <c r="J4053" s="11"/>
      <c r="K4053" s="2"/>
      <c r="L4053" s="2"/>
      <c r="M4053" s="1"/>
    </row>
    <row r="4054" spans="1:13" x14ac:dyDescent="0.2">
      <c r="A4054" s="1"/>
      <c r="B4054" s="1"/>
      <c r="C4054" s="16"/>
      <c r="D4054" s="1"/>
      <c r="E4054" s="1"/>
      <c r="F4054" s="1"/>
      <c r="G4054" s="1"/>
      <c r="H4054" s="11"/>
      <c r="I4054" s="11"/>
      <c r="J4054" s="11"/>
      <c r="K4054" s="2"/>
      <c r="L4054" s="2"/>
      <c r="M4054" s="1"/>
    </row>
    <row r="4055" spans="1:13" x14ac:dyDescent="0.2">
      <c r="A4055" s="1"/>
      <c r="B4055" s="1"/>
      <c r="C4055" s="16"/>
      <c r="D4055" s="1"/>
      <c r="E4055" s="1"/>
      <c r="F4055" s="1"/>
      <c r="G4055" s="1"/>
      <c r="H4055" s="11"/>
      <c r="I4055" s="11"/>
      <c r="J4055" s="11"/>
      <c r="K4055" s="2"/>
      <c r="L4055" s="2"/>
      <c r="M4055" s="1"/>
    </row>
    <row r="4056" spans="1:13" x14ac:dyDescent="0.2">
      <c r="A4056" s="1"/>
      <c r="B4056" s="1"/>
      <c r="C4056" s="16"/>
      <c r="D4056" s="1"/>
      <c r="E4056" s="1"/>
      <c r="F4056" s="1"/>
      <c r="G4056" s="1"/>
      <c r="H4056" s="11"/>
      <c r="I4056" s="11"/>
      <c r="J4056" s="11"/>
      <c r="K4056" s="2"/>
      <c r="L4056" s="2"/>
      <c r="M4056" s="1"/>
    </row>
    <row r="4057" spans="1:13" x14ac:dyDescent="0.2">
      <c r="A4057" s="1"/>
      <c r="B4057" s="1"/>
      <c r="C4057" s="16"/>
      <c r="D4057" s="1"/>
      <c r="E4057" s="1"/>
      <c r="F4057" s="1"/>
      <c r="G4057" s="1"/>
      <c r="H4057" s="11"/>
      <c r="I4057" s="11"/>
      <c r="J4057" s="11"/>
      <c r="K4057" s="2"/>
      <c r="L4057" s="2"/>
      <c r="M4057" s="1"/>
    </row>
    <row r="4058" spans="1:13" x14ac:dyDescent="0.2">
      <c r="A4058" s="1"/>
      <c r="B4058" s="1"/>
      <c r="C4058" s="16"/>
      <c r="D4058" s="1"/>
      <c r="E4058" s="1"/>
      <c r="F4058" s="1"/>
      <c r="G4058" s="1"/>
      <c r="H4058" s="11"/>
      <c r="I4058" s="11"/>
      <c r="J4058" s="11"/>
      <c r="K4058" s="2"/>
      <c r="L4058" s="2"/>
      <c r="M4058" s="1"/>
    </row>
    <row r="4059" spans="1:13" x14ac:dyDescent="0.2">
      <c r="A4059" s="1"/>
      <c r="B4059" s="1"/>
      <c r="C4059" s="16"/>
      <c r="D4059" s="1"/>
      <c r="E4059" s="1"/>
      <c r="F4059" s="1"/>
      <c r="G4059" s="1"/>
      <c r="H4059" s="11"/>
      <c r="I4059" s="11"/>
      <c r="J4059" s="11"/>
      <c r="K4059" s="2"/>
      <c r="L4059" s="2"/>
      <c r="M4059" s="1"/>
    </row>
    <row r="4060" spans="1:13" x14ac:dyDescent="0.2">
      <c r="A4060" s="1"/>
      <c r="B4060" s="1"/>
      <c r="C4060" s="16"/>
      <c r="D4060" s="1"/>
      <c r="E4060" s="1"/>
      <c r="F4060" s="1"/>
      <c r="G4060" s="1"/>
      <c r="H4060" s="11"/>
      <c r="I4060" s="11"/>
      <c r="J4060" s="11"/>
      <c r="K4060" s="2"/>
      <c r="L4060" s="2"/>
      <c r="M4060" s="1"/>
    </row>
    <row r="4061" spans="1:13" x14ac:dyDescent="0.2">
      <c r="A4061" s="1"/>
      <c r="B4061" s="1"/>
      <c r="C4061" s="16"/>
      <c r="D4061" s="1"/>
      <c r="E4061" s="1"/>
      <c r="F4061" s="1"/>
      <c r="G4061" s="1"/>
      <c r="H4061" s="11"/>
      <c r="I4061" s="11"/>
      <c r="J4061" s="11"/>
      <c r="K4061" s="2"/>
      <c r="L4061" s="2"/>
      <c r="M4061" s="1"/>
    </row>
    <row r="4062" spans="1:13" x14ac:dyDescent="0.2">
      <c r="A4062" s="1"/>
      <c r="B4062" s="1"/>
      <c r="C4062" s="16"/>
      <c r="D4062" s="1"/>
      <c r="E4062" s="1"/>
      <c r="F4062" s="1"/>
      <c r="G4062" s="1"/>
      <c r="H4062" s="11"/>
      <c r="I4062" s="11"/>
      <c r="J4062" s="11"/>
      <c r="K4062" s="2"/>
      <c r="L4062" s="2"/>
      <c r="M4062" s="1"/>
    </row>
    <row r="4063" spans="1:13" x14ac:dyDescent="0.2">
      <c r="A4063" s="1"/>
      <c r="B4063" s="1"/>
      <c r="C4063" s="16"/>
      <c r="D4063" s="1"/>
      <c r="E4063" s="1"/>
      <c r="F4063" s="1"/>
      <c r="G4063" s="1"/>
      <c r="H4063" s="11"/>
      <c r="I4063" s="11"/>
      <c r="J4063" s="11"/>
      <c r="K4063" s="2"/>
      <c r="L4063" s="2"/>
      <c r="M4063" s="1"/>
    </row>
    <row r="4064" spans="1:13" x14ac:dyDescent="0.2">
      <c r="A4064" s="1"/>
      <c r="B4064" s="1"/>
      <c r="C4064" s="16"/>
      <c r="D4064" s="1"/>
      <c r="E4064" s="1"/>
      <c r="F4064" s="1"/>
      <c r="G4064" s="1"/>
      <c r="H4064" s="11"/>
      <c r="I4064" s="11"/>
      <c r="J4064" s="11"/>
      <c r="K4064" s="2"/>
      <c r="L4064" s="2"/>
      <c r="M4064" s="1"/>
    </row>
    <row r="4065" spans="1:13" x14ac:dyDescent="0.2">
      <c r="A4065" s="1"/>
      <c r="B4065" s="1"/>
      <c r="C4065" s="16"/>
      <c r="D4065" s="1"/>
      <c r="E4065" s="1"/>
      <c r="F4065" s="1"/>
      <c r="G4065" s="1"/>
      <c r="H4065" s="11"/>
      <c r="I4065" s="11"/>
      <c r="J4065" s="11"/>
      <c r="K4065" s="2"/>
      <c r="L4065" s="2"/>
      <c r="M4065" s="1"/>
    </row>
    <row r="4066" spans="1:13" x14ac:dyDescent="0.2">
      <c r="A4066" s="1"/>
      <c r="B4066" s="1"/>
      <c r="C4066" s="16"/>
      <c r="D4066" s="1"/>
      <c r="E4066" s="1"/>
      <c r="F4066" s="1"/>
      <c r="G4066" s="1"/>
      <c r="H4066" s="11"/>
      <c r="I4066" s="11"/>
      <c r="J4066" s="11"/>
      <c r="K4066" s="2"/>
      <c r="L4066" s="2"/>
      <c r="M4066" s="1"/>
    </row>
    <row r="4067" spans="1:13" x14ac:dyDescent="0.2">
      <c r="A4067" s="1"/>
      <c r="B4067" s="1"/>
      <c r="C4067" s="16"/>
      <c r="D4067" s="1"/>
      <c r="E4067" s="1"/>
      <c r="F4067" s="1"/>
      <c r="G4067" s="1"/>
      <c r="H4067" s="11"/>
      <c r="I4067" s="11"/>
      <c r="J4067" s="11"/>
      <c r="K4067" s="2"/>
      <c r="L4067" s="2"/>
      <c r="M4067" s="1"/>
    </row>
    <row r="4068" spans="1:13" x14ac:dyDescent="0.2">
      <c r="A4068" s="1"/>
      <c r="B4068" s="1"/>
      <c r="C4068" s="16"/>
      <c r="D4068" s="1"/>
      <c r="E4068" s="1"/>
      <c r="F4068" s="1"/>
      <c r="G4068" s="1"/>
      <c r="H4068" s="11"/>
      <c r="I4068" s="11"/>
      <c r="J4068" s="11"/>
      <c r="K4068" s="2"/>
      <c r="L4068" s="2"/>
      <c r="M4068" s="1"/>
    </row>
    <row r="4069" spans="1:13" x14ac:dyDescent="0.2">
      <c r="A4069" s="1"/>
      <c r="B4069" s="1"/>
      <c r="C4069" s="16"/>
      <c r="D4069" s="1"/>
      <c r="E4069" s="1"/>
      <c r="F4069" s="1"/>
      <c r="G4069" s="1"/>
      <c r="H4069" s="11"/>
      <c r="I4069" s="11"/>
      <c r="J4069" s="11"/>
      <c r="K4069" s="2"/>
      <c r="L4069" s="2"/>
      <c r="M4069" s="1"/>
    </row>
    <row r="4070" spans="1:13" x14ac:dyDescent="0.2">
      <c r="A4070" s="1"/>
      <c r="B4070" s="1"/>
      <c r="C4070" s="16"/>
      <c r="D4070" s="1"/>
      <c r="E4070" s="1"/>
      <c r="F4070" s="1"/>
      <c r="G4070" s="1"/>
      <c r="H4070" s="11"/>
      <c r="I4070" s="11"/>
      <c r="J4070" s="11"/>
      <c r="K4070" s="2"/>
      <c r="L4070" s="2"/>
      <c r="M4070" s="1"/>
    </row>
    <row r="4071" spans="1:13" x14ac:dyDescent="0.2">
      <c r="A4071" s="1"/>
      <c r="B4071" s="1"/>
      <c r="C4071" s="16"/>
      <c r="D4071" s="1"/>
      <c r="E4071" s="1"/>
      <c r="F4071" s="1"/>
      <c r="G4071" s="1"/>
      <c r="H4071" s="11"/>
      <c r="I4071" s="11"/>
      <c r="J4071" s="11"/>
      <c r="K4071" s="2"/>
      <c r="L4071" s="2"/>
      <c r="M4071" s="1"/>
    </row>
    <row r="4072" spans="1:13" x14ac:dyDescent="0.2">
      <c r="A4072" s="1"/>
      <c r="B4072" s="1"/>
      <c r="C4072" s="16"/>
      <c r="D4072" s="1"/>
      <c r="E4072" s="1"/>
      <c r="F4072" s="1"/>
      <c r="G4072" s="1"/>
      <c r="H4072" s="11"/>
      <c r="I4072" s="11"/>
      <c r="J4072" s="11"/>
      <c r="K4072" s="2"/>
      <c r="L4072" s="2"/>
      <c r="M4072" s="1"/>
    </row>
    <row r="4073" spans="1:13" x14ac:dyDescent="0.2">
      <c r="A4073" s="1"/>
      <c r="B4073" s="1"/>
      <c r="C4073" s="16"/>
      <c r="D4073" s="1"/>
      <c r="E4073" s="1"/>
      <c r="F4073" s="1"/>
      <c r="G4073" s="1"/>
      <c r="H4073" s="11"/>
      <c r="I4073" s="11"/>
      <c r="J4073" s="11"/>
      <c r="K4073" s="2"/>
      <c r="L4073" s="2"/>
      <c r="M4073" s="1"/>
    </row>
    <row r="4074" spans="1:13" x14ac:dyDescent="0.2">
      <c r="A4074" s="1"/>
      <c r="B4074" s="1"/>
      <c r="C4074" s="16"/>
      <c r="D4074" s="1"/>
      <c r="E4074" s="1"/>
      <c r="F4074" s="1"/>
      <c r="G4074" s="1"/>
      <c r="H4074" s="11"/>
      <c r="I4074" s="11"/>
      <c r="J4074" s="11"/>
      <c r="K4074" s="2"/>
      <c r="L4074" s="2"/>
      <c r="M4074" s="1"/>
    </row>
    <row r="4075" spans="1:13" x14ac:dyDescent="0.2">
      <c r="A4075" s="1"/>
      <c r="B4075" s="1"/>
      <c r="C4075" s="16"/>
      <c r="D4075" s="1"/>
      <c r="E4075" s="1"/>
      <c r="F4075" s="1"/>
      <c r="G4075" s="1"/>
      <c r="H4075" s="11"/>
      <c r="I4075" s="11"/>
      <c r="J4075" s="11"/>
      <c r="K4075" s="2"/>
      <c r="L4075" s="2"/>
      <c r="M4075" s="1"/>
    </row>
    <row r="4076" spans="1:13" x14ac:dyDescent="0.2">
      <c r="A4076" s="1"/>
      <c r="B4076" s="1"/>
      <c r="C4076" s="16"/>
      <c r="D4076" s="1"/>
      <c r="E4076" s="1"/>
      <c r="F4076" s="1"/>
      <c r="G4076" s="1"/>
      <c r="H4076" s="11"/>
      <c r="I4076" s="11"/>
      <c r="J4076" s="11"/>
      <c r="K4076" s="2"/>
      <c r="L4076" s="2"/>
      <c r="M4076" s="1"/>
    </row>
    <row r="4077" spans="1:13" x14ac:dyDescent="0.2">
      <c r="A4077" s="1"/>
      <c r="B4077" s="1"/>
      <c r="C4077" s="16"/>
      <c r="D4077" s="1"/>
      <c r="E4077" s="1"/>
      <c r="F4077" s="1"/>
      <c r="G4077" s="1"/>
      <c r="H4077" s="11"/>
      <c r="I4077" s="11"/>
      <c r="J4077" s="11"/>
      <c r="K4077" s="2"/>
      <c r="L4077" s="2"/>
      <c r="M4077" s="1"/>
    </row>
    <row r="4078" spans="1:13" x14ac:dyDescent="0.2">
      <c r="A4078" s="1"/>
      <c r="B4078" s="1"/>
      <c r="C4078" s="16"/>
      <c r="D4078" s="1"/>
      <c r="E4078" s="1"/>
      <c r="F4078" s="1"/>
      <c r="G4078" s="1"/>
      <c r="H4078" s="11"/>
      <c r="I4078" s="11"/>
      <c r="J4078" s="11"/>
      <c r="K4078" s="2"/>
      <c r="L4078" s="2"/>
      <c r="M4078" s="1"/>
    </row>
    <row r="4079" spans="1:13" x14ac:dyDescent="0.2">
      <c r="A4079" s="1"/>
      <c r="B4079" s="1"/>
      <c r="C4079" s="16"/>
      <c r="D4079" s="1"/>
      <c r="E4079" s="1"/>
      <c r="F4079" s="1"/>
      <c r="G4079" s="1"/>
      <c r="H4079" s="11"/>
      <c r="I4079" s="11"/>
      <c r="J4079" s="11"/>
      <c r="K4079" s="2"/>
      <c r="L4079" s="2"/>
      <c r="M4079" s="1"/>
    </row>
    <row r="4080" spans="1:13" x14ac:dyDescent="0.2">
      <c r="A4080" s="1"/>
      <c r="B4080" s="1"/>
      <c r="C4080" s="16"/>
      <c r="D4080" s="1"/>
      <c r="E4080" s="1"/>
      <c r="F4080" s="1"/>
      <c r="G4080" s="1"/>
      <c r="H4080" s="11"/>
      <c r="I4080" s="11"/>
      <c r="J4080" s="11"/>
      <c r="K4080" s="2"/>
      <c r="L4080" s="2"/>
      <c r="M4080" s="1"/>
    </row>
    <row r="4081" spans="1:13" x14ac:dyDescent="0.2">
      <c r="A4081" s="1"/>
      <c r="B4081" s="1"/>
      <c r="C4081" s="16"/>
      <c r="D4081" s="1"/>
      <c r="E4081" s="1"/>
      <c r="F4081" s="1"/>
      <c r="G4081" s="1"/>
      <c r="H4081" s="11"/>
      <c r="I4081" s="11"/>
      <c r="J4081" s="11"/>
      <c r="K4081" s="2"/>
      <c r="L4081" s="2"/>
      <c r="M4081" s="1"/>
    </row>
    <row r="4082" spans="1:13" x14ac:dyDescent="0.2">
      <c r="A4082" s="1"/>
      <c r="B4082" s="1"/>
      <c r="C4082" s="16"/>
      <c r="D4082" s="1"/>
      <c r="E4082" s="1"/>
      <c r="F4082" s="1"/>
      <c r="G4082" s="1"/>
      <c r="H4082" s="11"/>
      <c r="I4082" s="11"/>
      <c r="J4082" s="11"/>
      <c r="K4082" s="2"/>
      <c r="L4082" s="2"/>
      <c r="M4082" s="1"/>
    </row>
    <row r="4083" spans="1:13" x14ac:dyDescent="0.2">
      <c r="A4083" s="1"/>
      <c r="B4083" s="1"/>
      <c r="C4083" s="16"/>
      <c r="D4083" s="1"/>
      <c r="E4083" s="1"/>
      <c r="F4083" s="1"/>
      <c r="G4083" s="1"/>
      <c r="H4083" s="11"/>
      <c r="I4083" s="11"/>
      <c r="J4083" s="11"/>
      <c r="K4083" s="2"/>
      <c r="L4083" s="2"/>
      <c r="M4083" s="1"/>
    </row>
    <row r="4084" spans="1:13" x14ac:dyDescent="0.2">
      <c r="A4084" s="1"/>
      <c r="B4084" s="1"/>
      <c r="C4084" s="16"/>
      <c r="D4084" s="1"/>
      <c r="E4084" s="1"/>
      <c r="F4084" s="1"/>
      <c r="G4084" s="1"/>
      <c r="H4084" s="11"/>
      <c r="I4084" s="11"/>
      <c r="J4084" s="11"/>
      <c r="K4084" s="2"/>
      <c r="L4084" s="2"/>
      <c r="M4084" s="1"/>
    </row>
    <row r="4085" spans="1:13" x14ac:dyDescent="0.2">
      <c r="A4085" s="1"/>
      <c r="B4085" s="1"/>
      <c r="C4085" s="16"/>
      <c r="D4085" s="1"/>
      <c r="E4085" s="1"/>
      <c r="F4085" s="1"/>
      <c r="G4085" s="1"/>
      <c r="H4085" s="11"/>
      <c r="I4085" s="11"/>
      <c r="J4085" s="11"/>
      <c r="K4085" s="2"/>
      <c r="L4085" s="2"/>
      <c r="M4085" s="1"/>
    </row>
    <row r="4086" spans="1:13" x14ac:dyDescent="0.2">
      <c r="A4086" s="1"/>
      <c r="B4086" s="1"/>
      <c r="C4086" s="16"/>
      <c r="D4086" s="1"/>
      <c r="E4086" s="1"/>
      <c r="F4086" s="1"/>
      <c r="G4086" s="1"/>
      <c r="H4086" s="11"/>
      <c r="I4086" s="11"/>
      <c r="J4086" s="11"/>
      <c r="K4086" s="2"/>
      <c r="L4086" s="2"/>
      <c r="M4086" s="1"/>
    </row>
    <row r="4087" spans="1:13" x14ac:dyDescent="0.2">
      <c r="A4087" s="1"/>
      <c r="B4087" s="1"/>
      <c r="C4087" s="16"/>
      <c r="D4087" s="1"/>
      <c r="E4087" s="1"/>
      <c r="F4087" s="1"/>
      <c r="G4087" s="1"/>
      <c r="H4087" s="11"/>
      <c r="I4087" s="11"/>
      <c r="J4087" s="11"/>
      <c r="K4087" s="2"/>
      <c r="L4087" s="2"/>
      <c r="M4087" s="1"/>
    </row>
    <row r="4088" spans="1:13" x14ac:dyDescent="0.2">
      <c r="A4088" s="1"/>
      <c r="B4088" s="1"/>
      <c r="C4088" s="16"/>
      <c r="D4088" s="1"/>
      <c r="E4088" s="1"/>
      <c r="F4088" s="1"/>
      <c r="G4088" s="1"/>
      <c r="H4088" s="11"/>
      <c r="I4088" s="11"/>
      <c r="J4088" s="11"/>
      <c r="K4088" s="2"/>
      <c r="L4088" s="2"/>
      <c r="M4088" s="1"/>
    </row>
    <row r="4089" spans="1:13" x14ac:dyDescent="0.2">
      <c r="A4089" s="1"/>
      <c r="B4089" s="1"/>
      <c r="C4089" s="16"/>
      <c r="D4089" s="1"/>
      <c r="E4089" s="1"/>
      <c r="F4089" s="1"/>
      <c r="G4089" s="1"/>
      <c r="H4089" s="11"/>
      <c r="I4089" s="11"/>
      <c r="J4089" s="11"/>
      <c r="K4089" s="2"/>
      <c r="L4089" s="2"/>
      <c r="M4089" s="1"/>
    </row>
    <row r="4090" spans="1:13" x14ac:dyDescent="0.2">
      <c r="A4090" s="1"/>
      <c r="B4090" s="1"/>
      <c r="C4090" s="16"/>
      <c r="D4090" s="1"/>
      <c r="E4090" s="1"/>
      <c r="F4090" s="1"/>
      <c r="G4090" s="1"/>
      <c r="H4090" s="11"/>
      <c r="I4090" s="11"/>
      <c r="J4090" s="11"/>
      <c r="K4090" s="2"/>
      <c r="L4090" s="2"/>
      <c r="M4090" s="1"/>
    </row>
    <row r="4091" spans="1:13" x14ac:dyDescent="0.2">
      <c r="A4091" s="1"/>
      <c r="B4091" s="1"/>
      <c r="C4091" s="16"/>
      <c r="D4091" s="1"/>
      <c r="E4091" s="1"/>
      <c r="F4091" s="1"/>
      <c r="G4091" s="1"/>
      <c r="H4091" s="11"/>
      <c r="I4091" s="11"/>
      <c r="J4091" s="11"/>
      <c r="K4091" s="2"/>
      <c r="L4091" s="2"/>
      <c r="M4091" s="1"/>
    </row>
    <row r="4092" spans="1:13" x14ac:dyDescent="0.2">
      <c r="A4092" s="1"/>
      <c r="B4092" s="1"/>
      <c r="C4092" s="16"/>
      <c r="D4092" s="1"/>
      <c r="E4092" s="1"/>
      <c r="F4092" s="1"/>
      <c r="G4092" s="1"/>
      <c r="H4092" s="11"/>
      <c r="I4092" s="11"/>
      <c r="J4092" s="11"/>
      <c r="K4092" s="2"/>
      <c r="L4092" s="2"/>
      <c r="M4092" s="1"/>
    </row>
    <row r="4093" spans="1:13" x14ac:dyDescent="0.2">
      <c r="A4093" s="1"/>
      <c r="B4093" s="1"/>
      <c r="C4093" s="16"/>
      <c r="D4093" s="1"/>
      <c r="E4093" s="1"/>
      <c r="F4093" s="1"/>
      <c r="G4093" s="1"/>
      <c r="H4093" s="11"/>
      <c r="I4093" s="11"/>
      <c r="J4093" s="11"/>
      <c r="K4093" s="2"/>
      <c r="L4093" s="2"/>
      <c r="M4093" s="1"/>
    </row>
    <row r="4094" spans="1:13" x14ac:dyDescent="0.2">
      <c r="A4094" s="1"/>
      <c r="B4094" s="1"/>
      <c r="C4094" s="16"/>
      <c r="D4094" s="1"/>
      <c r="E4094" s="1"/>
      <c r="F4094" s="1"/>
      <c r="G4094" s="1"/>
      <c r="H4094" s="11"/>
      <c r="I4094" s="11"/>
      <c r="J4094" s="11"/>
      <c r="K4094" s="2"/>
      <c r="L4094" s="2"/>
      <c r="M4094" s="1"/>
    </row>
    <row r="4095" spans="1:13" x14ac:dyDescent="0.2">
      <c r="A4095" s="1"/>
      <c r="B4095" s="1"/>
      <c r="C4095" s="16"/>
      <c r="D4095" s="1"/>
      <c r="E4095" s="1"/>
      <c r="F4095" s="1"/>
      <c r="G4095" s="1"/>
      <c r="H4095" s="11"/>
      <c r="I4095" s="11"/>
      <c r="J4095" s="11"/>
      <c r="K4095" s="2"/>
      <c r="L4095" s="2"/>
      <c r="M4095" s="1"/>
    </row>
    <row r="4096" spans="1:13" x14ac:dyDescent="0.2">
      <c r="A4096" s="1"/>
      <c r="B4096" s="1"/>
      <c r="C4096" s="16"/>
      <c r="D4096" s="1"/>
      <c r="E4096" s="1"/>
      <c r="F4096" s="1"/>
      <c r="G4096" s="1"/>
      <c r="H4096" s="11"/>
      <c r="I4096" s="11"/>
      <c r="J4096" s="11"/>
      <c r="K4096" s="2"/>
      <c r="L4096" s="2"/>
      <c r="M4096" s="1"/>
    </row>
    <row r="4097" spans="1:13" x14ac:dyDescent="0.2">
      <c r="A4097" s="1"/>
      <c r="B4097" s="1"/>
      <c r="C4097" s="16"/>
      <c r="D4097" s="1"/>
      <c r="E4097" s="1"/>
      <c r="F4097" s="1"/>
      <c r="G4097" s="1"/>
      <c r="H4097" s="11"/>
      <c r="I4097" s="11"/>
      <c r="J4097" s="11"/>
      <c r="K4097" s="2"/>
      <c r="L4097" s="2"/>
      <c r="M4097" s="1"/>
    </row>
    <row r="4098" spans="1:13" x14ac:dyDescent="0.2">
      <c r="A4098" s="1"/>
      <c r="B4098" s="1"/>
      <c r="C4098" s="16"/>
      <c r="D4098" s="1"/>
      <c r="E4098" s="1"/>
      <c r="F4098" s="1"/>
      <c r="G4098" s="1"/>
      <c r="H4098" s="11"/>
      <c r="I4098" s="11"/>
      <c r="J4098" s="11"/>
      <c r="K4098" s="2"/>
      <c r="L4098" s="2"/>
      <c r="M4098" s="1"/>
    </row>
    <row r="4099" spans="1:13" x14ac:dyDescent="0.2">
      <c r="A4099" s="1"/>
      <c r="B4099" s="1"/>
      <c r="C4099" s="16"/>
      <c r="D4099" s="1"/>
      <c r="E4099" s="1"/>
      <c r="F4099" s="1"/>
      <c r="G4099" s="1"/>
      <c r="H4099" s="11"/>
      <c r="I4099" s="11"/>
      <c r="J4099" s="11"/>
      <c r="K4099" s="2"/>
      <c r="L4099" s="2"/>
      <c r="M4099" s="1"/>
    </row>
    <row r="4100" spans="1:13" x14ac:dyDescent="0.2">
      <c r="A4100" s="1"/>
      <c r="B4100" s="1"/>
      <c r="C4100" s="16"/>
      <c r="D4100" s="1"/>
      <c r="E4100" s="1"/>
      <c r="F4100" s="1"/>
      <c r="G4100" s="1"/>
      <c r="H4100" s="11"/>
      <c r="I4100" s="11"/>
      <c r="J4100" s="11"/>
      <c r="K4100" s="2"/>
      <c r="L4100" s="2"/>
      <c r="M4100" s="1"/>
    </row>
    <row r="4101" spans="1:13" x14ac:dyDescent="0.2">
      <c r="A4101" s="1"/>
      <c r="B4101" s="1"/>
      <c r="C4101" s="16"/>
      <c r="D4101" s="1"/>
      <c r="E4101" s="1"/>
      <c r="F4101" s="1"/>
      <c r="G4101" s="1"/>
      <c r="H4101" s="11"/>
      <c r="I4101" s="11"/>
      <c r="J4101" s="11"/>
      <c r="K4101" s="2"/>
      <c r="L4101" s="2"/>
      <c r="M4101" s="1"/>
    </row>
    <row r="4102" spans="1:13" x14ac:dyDescent="0.2">
      <c r="A4102" s="1"/>
      <c r="B4102" s="1"/>
      <c r="C4102" s="16"/>
      <c r="D4102" s="1"/>
      <c r="E4102" s="1"/>
      <c r="F4102" s="1"/>
      <c r="G4102" s="1"/>
      <c r="H4102" s="11"/>
      <c r="I4102" s="11"/>
      <c r="J4102" s="11"/>
      <c r="K4102" s="2"/>
      <c r="L4102" s="2"/>
      <c r="M4102" s="1"/>
    </row>
    <row r="4103" spans="1:13" x14ac:dyDescent="0.2">
      <c r="A4103" s="1"/>
      <c r="B4103" s="1"/>
      <c r="C4103" s="16"/>
      <c r="D4103" s="1"/>
      <c r="E4103" s="1"/>
      <c r="F4103" s="1"/>
      <c r="G4103" s="1"/>
      <c r="H4103" s="11"/>
      <c r="I4103" s="11"/>
      <c r="J4103" s="11"/>
      <c r="K4103" s="2"/>
      <c r="L4103" s="2"/>
      <c r="M4103" s="1"/>
    </row>
    <row r="4104" spans="1:13" x14ac:dyDescent="0.2">
      <c r="A4104" s="1"/>
      <c r="B4104" s="1"/>
      <c r="C4104" s="16"/>
      <c r="D4104" s="1"/>
      <c r="E4104" s="1"/>
      <c r="F4104" s="1"/>
      <c r="G4104" s="1"/>
      <c r="H4104" s="11"/>
      <c r="I4104" s="11"/>
      <c r="J4104" s="11"/>
      <c r="K4104" s="2"/>
      <c r="L4104" s="2"/>
      <c r="M4104" s="1"/>
    </row>
    <row r="4105" spans="1:13" x14ac:dyDescent="0.2">
      <c r="A4105" s="1"/>
      <c r="B4105" s="1"/>
      <c r="C4105" s="16"/>
      <c r="D4105" s="1"/>
      <c r="E4105" s="1"/>
      <c r="F4105" s="1"/>
      <c r="G4105" s="1"/>
      <c r="H4105" s="11"/>
      <c r="I4105" s="11"/>
      <c r="J4105" s="11"/>
      <c r="K4105" s="2"/>
      <c r="L4105" s="2"/>
      <c r="M4105" s="1"/>
    </row>
    <row r="4106" spans="1:13" x14ac:dyDescent="0.2">
      <c r="A4106" s="1"/>
      <c r="B4106" s="1"/>
      <c r="C4106" s="16"/>
      <c r="D4106" s="1"/>
      <c r="E4106" s="1"/>
      <c r="F4106" s="1"/>
      <c r="G4106" s="1"/>
      <c r="H4106" s="11"/>
      <c r="I4106" s="11"/>
      <c r="J4106" s="11"/>
      <c r="K4106" s="2"/>
      <c r="L4106" s="2"/>
      <c r="M4106" s="1"/>
    </row>
    <row r="4107" spans="1:13" x14ac:dyDescent="0.2">
      <c r="A4107" s="1"/>
      <c r="B4107" s="1"/>
      <c r="C4107" s="16"/>
      <c r="D4107" s="1"/>
      <c r="E4107" s="1"/>
      <c r="F4107" s="1"/>
      <c r="G4107" s="1"/>
      <c r="H4107" s="11"/>
      <c r="I4107" s="11"/>
      <c r="J4107" s="11"/>
      <c r="K4107" s="2"/>
      <c r="L4107" s="2"/>
      <c r="M4107" s="1"/>
    </row>
    <row r="4108" spans="1:13" x14ac:dyDescent="0.2">
      <c r="A4108" s="1"/>
      <c r="B4108" s="1"/>
      <c r="C4108" s="16"/>
      <c r="D4108" s="1"/>
      <c r="E4108" s="1"/>
      <c r="F4108" s="1"/>
      <c r="G4108" s="1"/>
      <c r="H4108" s="11"/>
      <c r="I4108" s="11"/>
      <c r="J4108" s="11"/>
      <c r="K4108" s="2"/>
      <c r="L4108" s="2"/>
      <c r="M4108" s="1"/>
    </row>
    <row r="4109" spans="1:13" x14ac:dyDescent="0.2">
      <c r="A4109" s="1"/>
      <c r="B4109" s="1"/>
      <c r="C4109" s="16"/>
      <c r="D4109" s="1"/>
      <c r="E4109" s="1"/>
      <c r="F4109" s="1"/>
      <c r="G4109" s="1"/>
      <c r="H4109" s="11"/>
      <c r="I4109" s="11"/>
      <c r="J4109" s="11"/>
      <c r="K4109" s="2"/>
      <c r="L4109" s="2"/>
      <c r="M4109" s="1"/>
    </row>
    <row r="4110" spans="1:13" x14ac:dyDescent="0.2">
      <c r="A4110" s="1"/>
      <c r="B4110" s="1"/>
      <c r="C4110" s="16"/>
      <c r="D4110" s="1"/>
      <c r="E4110" s="1"/>
      <c r="F4110" s="1"/>
      <c r="G4110" s="1"/>
      <c r="H4110" s="11"/>
      <c r="I4110" s="11"/>
      <c r="J4110" s="11"/>
      <c r="K4110" s="2"/>
      <c r="L4110" s="2"/>
      <c r="M4110" s="1"/>
    </row>
    <row r="4111" spans="1:13" x14ac:dyDescent="0.2">
      <c r="A4111" s="1"/>
      <c r="B4111" s="1"/>
      <c r="C4111" s="16"/>
      <c r="D4111" s="1"/>
      <c r="E4111" s="1"/>
      <c r="F4111" s="1"/>
      <c r="G4111" s="1"/>
      <c r="H4111" s="11"/>
      <c r="I4111" s="11"/>
      <c r="J4111" s="11"/>
      <c r="K4111" s="2"/>
      <c r="L4111" s="2"/>
      <c r="M4111" s="1"/>
    </row>
    <row r="4112" spans="1:13" x14ac:dyDescent="0.2">
      <c r="A4112" s="1"/>
      <c r="B4112" s="1"/>
      <c r="C4112" s="16"/>
      <c r="D4112" s="1"/>
      <c r="E4112" s="1"/>
      <c r="F4112" s="1"/>
      <c r="G4112" s="1"/>
      <c r="H4112" s="11"/>
      <c r="I4112" s="11"/>
      <c r="J4112" s="11"/>
      <c r="K4112" s="2"/>
      <c r="L4112" s="2"/>
      <c r="M4112" s="1"/>
    </row>
    <row r="4113" spans="1:13" x14ac:dyDescent="0.2">
      <c r="A4113" s="1"/>
      <c r="B4113" s="1"/>
      <c r="C4113" s="16"/>
      <c r="D4113" s="1"/>
      <c r="E4113" s="1"/>
      <c r="F4113" s="1"/>
      <c r="G4113" s="1"/>
      <c r="H4113" s="11"/>
      <c r="I4113" s="11"/>
      <c r="J4113" s="11"/>
      <c r="K4113" s="2"/>
      <c r="L4113" s="2"/>
      <c r="M4113" s="1"/>
    </row>
    <row r="4114" spans="1:13" x14ac:dyDescent="0.2">
      <c r="A4114" s="1"/>
      <c r="B4114" s="1"/>
      <c r="C4114" s="16"/>
      <c r="D4114" s="1"/>
      <c r="E4114" s="1"/>
      <c r="F4114" s="1"/>
      <c r="G4114" s="1"/>
      <c r="H4114" s="11"/>
      <c r="I4114" s="11"/>
      <c r="J4114" s="11"/>
      <c r="K4114" s="2"/>
      <c r="L4114" s="2"/>
      <c r="M4114" s="1"/>
    </row>
    <row r="4115" spans="1:13" x14ac:dyDescent="0.2">
      <c r="A4115" s="1"/>
      <c r="B4115" s="1"/>
      <c r="C4115" s="16"/>
      <c r="D4115" s="1"/>
      <c r="E4115" s="1"/>
      <c r="F4115" s="1"/>
      <c r="G4115" s="1"/>
      <c r="H4115" s="11"/>
      <c r="I4115" s="11"/>
      <c r="J4115" s="11"/>
      <c r="K4115" s="2"/>
      <c r="L4115" s="2"/>
      <c r="M4115" s="1"/>
    </row>
    <row r="4116" spans="1:13" x14ac:dyDescent="0.2">
      <c r="A4116" s="1"/>
      <c r="B4116" s="1"/>
      <c r="C4116" s="16"/>
      <c r="D4116" s="1"/>
      <c r="E4116" s="1"/>
      <c r="F4116" s="1"/>
      <c r="G4116" s="1"/>
      <c r="H4116" s="11"/>
      <c r="I4116" s="11"/>
      <c r="J4116" s="11"/>
      <c r="K4116" s="2"/>
      <c r="L4116" s="2"/>
      <c r="M4116" s="1"/>
    </row>
    <row r="4117" spans="1:13" x14ac:dyDescent="0.2">
      <c r="A4117" s="1"/>
      <c r="B4117" s="1"/>
      <c r="C4117" s="16"/>
      <c r="D4117" s="1"/>
      <c r="E4117" s="1"/>
      <c r="F4117" s="1"/>
      <c r="G4117" s="1"/>
      <c r="H4117" s="11"/>
      <c r="I4117" s="11"/>
      <c r="J4117" s="11"/>
      <c r="K4117" s="2"/>
      <c r="L4117" s="2"/>
      <c r="M4117" s="1"/>
    </row>
    <row r="4118" spans="1:13" x14ac:dyDescent="0.2">
      <c r="A4118" s="1"/>
      <c r="B4118" s="1"/>
      <c r="C4118" s="16"/>
      <c r="D4118" s="1"/>
      <c r="E4118" s="1"/>
      <c r="F4118" s="1"/>
      <c r="G4118" s="1"/>
      <c r="H4118" s="11"/>
      <c r="I4118" s="11"/>
      <c r="J4118" s="11"/>
      <c r="K4118" s="2"/>
      <c r="L4118" s="2"/>
      <c r="M4118" s="1"/>
    </row>
    <row r="4119" spans="1:13" x14ac:dyDescent="0.2">
      <c r="A4119" s="1"/>
      <c r="B4119" s="1"/>
      <c r="C4119" s="16"/>
      <c r="D4119" s="1"/>
      <c r="E4119" s="1"/>
      <c r="F4119" s="1"/>
      <c r="G4119" s="1"/>
      <c r="H4119" s="11"/>
      <c r="I4119" s="11"/>
      <c r="J4119" s="11"/>
      <c r="K4119" s="2"/>
      <c r="L4119" s="2"/>
      <c r="M4119" s="1"/>
    </row>
    <row r="4120" spans="1:13" x14ac:dyDescent="0.2">
      <c r="A4120" s="1"/>
      <c r="B4120" s="1"/>
      <c r="C4120" s="16"/>
      <c r="D4120" s="1"/>
      <c r="E4120" s="1"/>
      <c r="F4120" s="1"/>
      <c r="G4120" s="1"/>
      <c r="H4120" s="11"/>
      <c r="I4120" s="11"/>
      <c r="J4120" s="11"/>
      <c r="K4120" s="2"/>
      <c r="L4120" s="2"/>
      <c r="M4120" s="1"/>
    </row>
    <row r="4121" spans="1:13" x14ac:dyDescent="0.2">
      <c r="A4121" s="1"/>
      <c r="B4121" s="1"/>
      <c r="C4121" s="16"/>
      <c r="D4121" s="1"/>
      <c r="E4121" s="1"/>
      <c r="F4121" s="1"/>
      <c r="G4121" s="1"/>
      <c r="H4121" s="11"/>
      <c r="I4121" s="11"/>
      <c r="J4121" s="11"/>
      <c r="K4121" s="2"/>
      <c r="L4121" s="2"/>
      <c r="M4121" s="1"/>
    </row>
    <row r="4122" spans="1:13" x14ac:dyDescent="0.2">
      <c r="A4122" s="1"/>
      <c r="B4122" s="1"/>
      <c r="C4122" s="16"/>
      <c r="D4122" s="1"/>
      <c r="E4122" s="1"/>
      <c r="F4122" s="1"/>
      <c r="G4122" s="1"/>
      <c r="H4122" s="11"/>
      <c r="I4122" s="11"/>
      <c r="J4122" s="11"/>
      <c r="K4122" s="2"/>
      <c r="L4122" s="2"/>
      <c r="M4122" s="1"/>
    </row>
    <row r="4123" spans="1:13" x14ac:dyDescent="0.2">
      <c r="A4123" s="1"/>
      <c r="B4123" s="1"/>
      <c r="C4123" s="16"/>
      <c r="D4123" s="1"/>
      <c r="E4123" s="1"/>
      <c r="F4123" s="1"/>
      <c r="G4123" s="1"/>
      <c r="H4123" s="11"/>
      <c r="I4123" s="11"/>
      <c r="J4123" s="11"/>
      <c r="K4123" s="2"/>
      <c r="L4123" s="2"/>
      <c r="M4123" s="1"/>
    </row>
    <row r="4124" spans="1:13" x14ac:dyDescent="0.2">
      <c r="A4124" s="1"/>
      <c r="B4124" s="1"/>
      <c r="C4124" s="16"/>
      <c r="D4124" s="1"/>
      <c r="E4124" s="1"/>
      <c r="F4124" s="1"/>
      <c r="G4124" s="1"/>
      <c r="H4124" s="11"/>
      <c r="I4124" s="11"/>
      <c r="J4124" s="11"/>
      <c r="K4124" s="2"/>
      <c r="L4124" s="2"/>
      <c r="M4124" s="1"/>
    </row>
    <row r="4125" spans="1:13" x14ac:dyDescent="0.2">
      <c r="A4125" s="1"/>
      <c r="B4125" s="1"/>
      <c r="C4125" s="16"/>
      <c r="D4125" s="1"/>
      <c r="E4125" s="1"/>
      <c r="F4125" s="1"/>
      <c r="G4125" s="1"/>
      <c r="H4125" s="11"/>
      <c r="I4125" s="11"/>
      <c r="J4125" s="11"/>
      <c r="K4125" s="2"/>
      <c r="L4125" s="2"/>
      <c r="M4125" s="1"/>
    </row>
    <row r="4126" spans="1:13" x14ac:dyDescent="0.2">
      <c r="A4126" s="1"/>
      <c r="B4126" s="1"/>
      <c r="C4126" s="16"/>
      <c r="D4126" s="1"/>
      <c r="E4126" s="1"/>
      <c r="F4126" s="1"/>
      <c r="G4126" s="1"/>
      <c r="H4126" s="11"/>
      <c r="I4126" s="11"/>
      <c r="J4126" s="11"/>
      <c r="K4126" s="2"/>
      <c r="L4126" s="2"/>
      <c r="M4126" s="1"/>
    </row>
    <row r="4127" spans="1:13" x14ac:dyDescent="0.2">
      <c r="A4127" s="1"/>
      <c r="B4127" s="1"/>
      <c r="C4127" s="16"/>
      <c r="D4127" s="1"/>
      <c r="E4127" s="1"/>
      <c r="F4127" s="1"/>
      <c r="G4127" s="1"/>
      <c r="H4127" s="11"/>
      <c r="I4127" s="11"/>
      <c r="J4127" s="11"/>
      <c r="K4127" s="2"/>
      <c r="L4127" s="2"/>
      <c r="M4127" s="1"/>
    </row>
    <row r="4128" spans="1:13" x14ac:dyDescent="0.2">
      <c r="A4128" s="1"/>
      <c r="B4128" s="1"/>
      <c r="C4128" s="16"/>
      <c r="D4128" s="1"/>
      <c r="E4128" s="1"/>
      <c r="F4128" s="1"/>
      <c r="G4128" s="1"/>
      <c r="H4128" s="11"/>
      <c r="I4128" s="11"/>
      <c r="J4128" s="11"/>
      <c r="K4128" s="2"/>
      <c r="L4128" s="2"/>
      <c r="M4128" s="1"/>
    </row>
    <row r="4129" spans="1:13" x14ac:dyDescent="0.2">
      <c r="A4129" s="1"/>
      <c r="B4129" s="1"/>
      <c r="C4129" s="16"/>
      <c r="D4129" s="1"/>
      <c r="E4129" s="1"/>
      <c r="F4129" s="1"/>
      <c r="G4129" s="1"/>
      <c r="H4129" s="11"/>
      <c r="I4129" s="11"/>
      <c r="J4129" s="11"/>
      <c r="K4129" s="2"/>
      <c r="L4129" s="2"/>
      <c r="M4129" s="1"/>
    </row>
    <row r="4130" spans="1:13" x14ac:dyDescent="0.2">
      <c r="A4130" s="1"/>
      <c r="B4130" s="1"/>
      <c r="C4130" s="16"/>
      <c r="D4130" s="1"/>
      <c r="E4130" s="1"/>
      <c r="F4130" s="1"/>
      <c r="G4130" s="1"/>
      <c r="H4130" s="11"/>
      <c r="I4130" s="11"/>
      <c r="J4130" s="11"/>
      <c r="K4130" s="2"/>
      <c r="L4130" s="2"/>
      <c r="M4130" s="1"/>
    </row>
    <row r="4131" spans="1:13" x14ac:dyDescent="0.2">
      <c r="A4131" s="1"/>
      <c r="B4131" s="1"/>
      <c r="C4131" s="16"/>
      <c r="D4131" s="1"/>
      <c r="E4131" s="1"/>
      <c r="F4131" s="1"/>
      <c r="G4131" s="1"/>
      <c r="H4131" s="11"/>
      <c r="I4131" s="11"/>
      <c r="J4131" s="11"/>
      <c r="K4131" s="2"/>
      <c r="L4131" s="2"/>
      <c r="M4131" s="1"/>
    </row>
    <row r="4132" spans="1:13" x14ac:dyDescent="0.2">
      <c r="A4132" s="1"/>
      <c r="B4132" s="1"/>
      <c r="C4132" s="16"/>
      <c r="D4132" s="1"/>
      <c r="E4132" s="1"/>
      <c r="F4132" s="1"/>
      <c r="G4132" s="1"/>
      <c r="H4132" s="11"/>
      <c r="I4132" s="11"/>
      <c r="J4132" s="11"/>
      <c r="K4132" s="2"/>
      <c r="L4132" s="2"/>
      <c r="M4132" s="1"/>
    </row>
    <row r="4133" spans="1:13" x14ac:dyDescent="0.2">
      <c r="A4133" s="1"/>
      <c r="B4133" s="1"/>
      <c r="C4133" s="16"/>
      <c r="D4133" s="1"/>
      <c r="E4133" s="1"/>
      <c r="F4133" s="1"/>
      <c r="G4133" s="1"/>
      <c r="H4133" s="11"/>
      <c r="I4133" s="11"/>
      <c r="J4133" s="11"/>
      <c r="K4133" s="2"/>
      <c r="L4133" s="2"/>
      <c r="M4133" s="1"/>
    </row>
    <row r="4134" spans="1:13" x14ac:dyDescent="0.2">
      <c r="A4134" s="1"/>
      <c r="B4134" s="1"/>
      <c r="C4134" s="16"/>
      <c r="D4134" s="1"/>
      <c r="E4134" s="1"/>
      <c r="F4134" s="1"/>
      <c r="G4134" s="1"/>
      <c r="H4134" s="11"/>
      <c r="I4134" s="11"/>
      <c r="J4134" s="11"/>
      <c r="K4134" s="2"/>
      <c r="L4134" s="2"/>
      <c r="M4134" s="1"/>
    </row>
    <row r="4135" spans="1:13" x14ac:dyDescent="0.2">
      <c r="A4135" s="1"/>
      <c r="B4135" s="1"/>
      <c r="C4135" s="16"/>
      <c r="D4135" s="1"/>
      <c r="E4135" s="1"/>
      <c r="F4135" s="1"/>
      <c r="G4135" s="1"/>
      <c r="H4135" s="11"/>
      <c r="I4135" s="11"/>
      <c r="J4135" s="11"/>
      <c r="K4135" s="2"/>
      <c r="L4135" s="2"/>
      <c r="M4135" s="1"/>
    </row>
    <row r="4136" spans="1:13" x14ac:dyDescent="0.2">
      <c r="A4136" s="1"/>
      <c r="B4136" s="1"/>
      <c r="C4136" s="16"/>
      <c r="D4136" s="1"/>
      <c r="E4136" s="1"/>
      <c r="F4136" s="1"/>
      <c r="G4136" s="1"/>
      <c r="H4136" s="11"/>
      <c r="I4136" s="11"/>
      <c r="J4136" s="11"/>
      <c r="K4136" s="2"/>
      <c r="L4136" s="2"/>
      <c r="M4136" s="1"/>
    </row>
    <row r="4137" spans="1:13" x14ac:dyDescent="0.2">
      <c r="A4137" s="1"/>
      <c r="B4137" s="1"/>
      <c r="C4137" s="16"/>
      <c r="D4137" s="1"/>
      <c r="E4137" s="1"/>
      <c r="F4137" s="1"/>
      <c r="G4137" s="1"/>
      <c r="H4137" s="11"/>
      <c r="I4137" s="11"/>
      <c r="J4137" s="11"/>
      <c r="K4137" s="2"/>
      <c r="L4137" s="2"/>
      <c r="M4137" s="1"/>
    </row>
    <row r="4138" spans="1:13" x14ac:dyDescent="0.2">
      <c r="A4138" s="1"/>
      <c r="B4138" s="1"/>
      <c r="C4138" s="16"/>
      <c r="D4138" s="1"/>
      <c r="E4138" s="1"/>
      <c r="F4138" s="1"/>
      <c r="G4138" s="1"/>
      <c r="H4138" s="11"/>
      <c r="I4138" s="11"/>
      <c r="J4138" s="11"/>
      <c r="K4138" s="2"/>
      <c r="L4138" s="2"/>
      <c r="M4138" s="1"/>
    </row>
    <row r="4139" spans="1:13" x14ac:dyDescent="0.2">
      <c r="A4139" s="1"/>
      <c r="B4139" s="1"/>
      <c r="C4139" s="16"/>
      <c r="D4139" s="1"/>
      <c r="E4139" s="1"/>
      <c r="F4139" s="1"/>
      <c r="G4139" s="1"/>
      <c r="H4139" s="11"/>
      <c r="I4139" s="11"/>
      <c r="J4139" s="11"/>
      <c r="K4139" s="2"/>
      <c r="L4139" s="2"/>
      <c r="M4139" s="1"/>
    </row>
    <row r="4140" spans="1:13" x14ac:dyDescent="0.2">
      <c r="A4140" s="1"/>
      <c r="B4140" s="1"/>
      <c r="C4140" s="16"/>
      <c r="D4140" s="1"/>
      <c r="E4140" s="1"/>
      <c r="F4140" s="1"/>
      <c r="G4140" s="1"/>
      <c r="H4140" s="11"/>
      <c r="I4140" s="11"/>
      <c r="J4140" s="11"/>
      <c r="K4140" s="2"/>
      <c r="L4140" s="2"/>
      <c r="M4140" s="1"/>
    </row>
    <row r="4141" spans="1:13" x14ac:dyDescent="0.2">
      <c r="A4141" s="1"/>
      <c r="B4141" s="1"/>
      <c r="C4141" s="16"/>
      <c r="D4141" s="1"/>
      <c r="E4141" s="1"/>
      <c r="F4141" s="1"/>
      <c r="G4141" s="1"/>
      <c r="H4141" s="11"/>
      <c r="I4141" s="11"/>
      <c r="J4141" s="11"/>
      <c r="K4141" s="2"/>
      <c r="L4141" s="2"/>
      <c r="M4141" s="1"/>
    </row>
    <row r="4142" spans="1:13" x14ac:dyDescent="0.2">
      <c r="A4142" s="1"/>
      <c r="B4142" s="1"/>
      <c r="C4142" s="16"/>
      <c r="D4142" s="1"/>
      <c r="E4142" s="1"/>
      <c r="F4142" s="1"/>
      <c r="G4142" s="1"/>
      <c r="H4142" s="11"/>
      <c r="I4142" s="11"/>
      <c r="J4142" s="11"/>
      <c r="K4142" s="2"/>
      <c r="L4142" s="2"/>
      <c r="M4142" s="1"/>
    </row>
    <row r="4143" spans="1:13" x14ac:dyDescent="0.2">
      <c r="A4143" s="1"/>
      <c r="B4143" s="1"/>
      <c r="C4143" s="16"/>
      <c r="D4143" s="1"/>
      <c r="E4143" s="1"/>
      <c r="F4143" s="1"/>
      <c r="G4143" s="1"/>
      <c r="H4143" s="11"/>
      <c r="I4143" s="11"/>
      <c r="J4143" s="11"/>
      <c r="K4143" s="2"/>
      <c r="L4143" s="2"/>
      <c r="M4143" s="1"/>
    </row>
    <row r="4144" spans="1:13" x14ac:dyDescent="0.2">
      <c r="A4144" s="1"/>
      <c r="B4144" s="1"/>
      <c r="C4144" s="16"/>
      <c r="D4144" s="1"/>
      <c r="E4144" s="1"/>
      <c r="F4144" s="1"/>
      <c r="G4144" s="1"/>
      <c r="H4144" s="11"/>
      <c r="I4144" s="11"/>
      <c r="J4144" s="11"/>
      <c r="K4144" s="2"/>
      <c r="L4144" s="2"/>
      <c r="M4144" s="1"/>
    </row>
    <row r="4145" spans="1:13" x14ac:dyDescent="0.2">
      <c r="A4145" s="1"/>
      <c r="B4145" s="1"/>
      <c r="C4145" s="16"/>
      <c r="D4145" s="1"/>
      <c r="E4145" s="1"/>
      <c r="F4145" s="1"/>
      <c r="G4145" s="1"/>
      <c r="H4145" s="11"/>
      <c r="I4145" s="11"/>
      <c r="J4145" s="11"/>
      <c r="K4145" s="2"/>
      <c r="L4145" s="2"/>
      <c r="M4145" s="1"/>
    </row>
    <row r="4146" spans="1:13" x14ac:dyDescent="0.2">
      <c r="A4146" s="1"/>
      <c r="B4146" s="1"/>
      <c r="C4146" s="16"/>
      <c r="D4146" s="1"/>
      <c r="E4146" s="1"/>
      <c r="F4146" s="1"/>
      <c r="G4146" s="1"/>
      <c r="H4146" s="11"/>
      <c r="I4146" s="11"/>
      <c r="J4146" s="11"/>
      <c r="K4146" s="2"/>
      <c r="L4146" s="2"/>
      <c r="M4146" s="1"/>
    </row>
    <row r="4147" spans="1:13" x14ac:dyDescent="0.2">
      <c r="A4147" s="1"/>
      <c r="B4147" s="1"/>
      <c r="C4147" s="16"/>
      <c r="D4147" s="1"/>
      <c r="E4147" s="1"/>
      <c r="F4147" s="1"/>
      <c r="G4147" s="1"/>
      <c r="H4147" s="11"/>
      <c r="I4147" s="11"/>
      <c r="J4147" s="11"/>
      <c r="K4147" s="2"/>
      <c r="L4147" s="2"/>
      <c r="M4147" s="1"/>
    </row>
    <row r="4148" spans="1:13" x14ac:dyDescent="0.2">
      <c r="A4148" s="1"/>
      <c r="B4148" s="1"/>
      <c r="C4148" s="16"/>
      <c r="D4148" s="1"/>
      <c r="E4148" s="1"/>
      <c r="F4148" s="1"/>
      <c r="G4148" s="1"/>
      <c r="H4148" s="11"/>
      <c r="I4148" s="11"/>
      <c r="J4148" s="11"/>
      <c r="K4148" s="2"/>
      <c r="L4148" s="2"/>
      <c r="M4148" s="1"/>
    </row>
    <row r="4149" spans="1:13" x14ac:dyDescent="0.2">
      <c r="A4149" s="1"/>
      <c r="B4149" s="1"/>
      <c r="C4149" s="16"/>
      <c r="D4149" s="1"/>
      <c r="E4149" s="1"/>
      <c r="F4149" s="1"/>
      <c r="G4149" s="1"/>
      <c r="H4149" s="11"/>
      <c r="I4149" s="11"/>
      <c r="J4149" s="11"/>
      <c r="K4149" s="2"/>
      <c r="L4149" s="2"/>
      <c r="M4149" s="1"/>
    </row>
    <row r="4150" spans="1:13" x14ac:dyDescent="0.2">
      <c r="A4150" s="1"/>
      <c r="B4150" s="1"/>
      <c r="C4150" s="16"/>
      <c r="D4150" s="1"/>
      <c r="E4150" s="1"/>
      <c r="F4150" s="1"/>
      <c r="G4150" s="1"/>
      <c r="H4150" s="11"/>
      <c r="I4150" s="11"/>
      <c r="J4150" s="11"/>
      <c r="K4150" s="2"/>
      <c r="L4150" s="2"/>
      <c r="M4150" s="1"/>
    </row>
    <row r="4151" spans="1:13" x14ac:dyDescent="0.2">
      <c r="A4151" s="1"/>
      <c r="B4151" s="1"/>
      <c r="C4151" s="16"/>
      <c r="D4151" s="1"/>
      <c r="E4151" s="1"/>
      <c r="F4151" s="1"/>
      <c r="G4151" s="1"/>
      <c r="H4151" s="11"/>
      <c r="I4151" s="11"/>
      <c r="J4151" s="11"/>
      <c r="K4151" s="2"/>
      <c r="L4151" s="2"/>
      <c r="M4151" s="1"/>
    </row>
    <row r="4152" spans="1:13" x14ac:dyDescent="0.2">
      <c r="A4152" s="1"/>
      <c r="B4152" s="1"/>
      <c r="C4152" s="16"/>
      <c r="D4152" s="1"/>
      <c r="E4152" s="1"/>
      <c r="F4152" s="1"/>
      <c r="G4152" s="1"/>
      <c r="H4152" s="11"/>
      <c r="I4152" s="11"/>
      <c r="J4152" s="11"/>
      <c r="K4152" s="2"/>
      <c r="L4152" s="2"/>
      <c r="M4152" s="1"/>
    </row>
    <row r="4153" spans="1:13" x14ac:dyDescent="0.2">
      <c r="A4153" s="1"/>
      <c r="B4153" s="1"/>
      <c r="C4153" s="16"/>
      <c r="D4153" s="1"/>
      <c r="E4153" s="1"/>
      <c r="F4153" s="1"/>
      <c r="G4153" s="1"/>
      <c r="H4153" s="11"/>
      <c r="I4153" s="11"/>
      <c r="J4153" s="11"/>
      <c r="K4153" s="2"/>
      <c r="L4153" s="2"/>
      <c r="M4153" s="1"/>
    </row>
    <row r="4154" spans="1:13" x14ac:dyDescent="0.2">
      <c r="A4154" s="1"/>
      <c r="B4154" s="1"/>
      <c r="C4154" s="16"/>
      <c r="D4154" s="1"/>
      <c r="E4154" s="1"/>
      <c r="F4154" s="1"/>
      <c r="G4154" s="1"/>
      <c r="H4154" s="11"/>
      <c r="I4154" s="11"/>
      <c r="J4154" s="11"/>
      <c r="K4154" s="2"/>
      <c r="L4154" s="2"/>
      <c r="M4154" s="1"/>
    </row>
    <row r="4155" spans="1:13" x14ac:dyDescent="0.2">
      <c r="A4155" s="1"/>
      <c r="B4155" s="1"/>
      <c r="C4155" s="16"/>
      <c r="D4155" s="1"/>
      <c r="E4155" s="1"/>
      <c r="F4155" s="1"/>
      <c r="G4155" s="1"/>
      <c r="H4155" s="11"/>
      <c r="I4155" s="11"/>
      <c r="J4155" s="11"/>
      <c r="K4155" s="2"/>
      <c r="L4155" s="2"/>
      <c r="M4155" s="1"/>
    </row>
    <row r="4156" spans="1:13" x14ac:dyDescent="0.2">
      <c r="A4156" s="1"/>
      <c r="B4156" s="1"/>
      <c r="C4156" s="16"/>
      <c r="D4156" s="1"/>
      <c r="E4156" s="1"/>
      <c r="F4156" s="1"/>
      <c r="G4156" s="1"/>
      <c r="H4156" s="11"/>
      <c r="I4156" s="11"/>
      <c r="J4156" s="11"/>
      <c r="K4156" s="2"/>
      <c r="L4156" s="2"/>
      <c r="M4156" s="1"/>
    </row>
    <row r="4157" spans="1:13" x14ac:dyDescent="0.2">
      <c r="A4157" s="1"/>
      <c r="B4157" s="1"/>
      <c r="C4157" s="16"/>
      <c r="D4157" s="1"/>
      <c r="E4157" s="1"/>
      <c r="F4157" s="1"/>
      <c r="G4157" s="1"/>
      <c r="H4157" s="11"/>
      <c r="I4157" s="11"/>
      <c r="J4157" s="11"/>
      <c r="K4157" s="2"/>
      <c r="L4157" s="2"/>
      <c r="M4157" s="1"/>
    </row>
    <row r="4158" spans="1:13" x14ac:dyDescent="0.2">
      <c r="A4158" s="1"/>
      <c r="B4158" s="1"/>
      <c r="C4158" s="16"/>
      <c r="D4158" s="1"/>
      <c r="E4158" s="1"/>
      <c r="F4158" s="1"/>
      <c r="G4158" s="1"/>
      <c r="H4158" s="11"/>
      <c r="I4158" s="11"/>
      <c r="J4158" s="11"/>
      <c r="K4158" s="2"/>
      <c r="L4158" s="2"/>
      <c r="M4158" s="1"/>
    </row>
    <row r="4159" spans="1:13" x14ac:dyDescent="0.2">
      <c r="A4159" s="1"/>
      <c r="B4159" s="1"/>
      <c r="C4159" s="16"/>
      <c r="D4159" s="1"/>
      <c r="E4159" s="1"/>
      <c r="F4159" s="1"/>
      <c r="G4159" s="1"/>
      <c r="H4159" s="11"/>
      <c r="I4159" s="11"/>
      <c r="J4159" s="11"/>
      <c r="K4159" s="2"/>
      <c r="L4159" s="2"/>
      <c r="M4159" s="1"/>
    </row>
    <row r="4160" spans="1:13" x14ac:dyDescent="0.2">
      <c r="A4160" s="1"/>
      <c r="B4160" s="1"/>
      <c r="C4160" s="16"/>
      <c r="D4160" s="1"/>
      <c r="E4160" s="1"/>
      <c r="F4160" s="1"/>
      <c r="G4160" s="1"/>
      <c r="H4160" s="11"/>
      <c r="I4160" s="11"/>
      <c r="J4160" s="11"/>
      <c r="K4160" s="2"/>
      <c r="L4160" s="2"/>
      <c r="M4160" s="1"/>
    </row>
    <row r="4161" spans="1:13" x14ac:dyDescent="0.2">
      <c r="A4161" s="1"/>
      <c r="B4161" s="1"/>
      <c r="C4161" s="16"/>
      <c r="D4161" s="1"/>
      <c r="E4161" s="1"/>
      <c r="F4161" s="1"/>
      <c r="G4161" s="1"/>
      <c r="H4161" s="11"/>
      <c r="I4161" s="11"/>
      <c r="J4161" s="11"/>
      <c r="K4161" s="2"/>
      <c r="L4161" s="2"/>
      <c r="M4161" s="1"/>
    </row>
    <row r="4162" spans="1:13" x14ac:dyDescent="0.2">
      <c r="A4162" s="1"/>
      <c r="B4162" s="1"/>
      <c r="C4162" s="16"/>
      <c r="D4162" s="1"/>
      <c r="E4162" s="1"/>
      <c r="F4162" s="1"/>
      <c r="G4162" s="1"/>
      <c r="H4162" s="11"/>
      <c r="I4162" s="11"/>
      <c r="J4162" s="11"/>
      <c r="K4162" s="2"/>
      <c r="L4162" s="2"/>
      <c r="M4162" s="1"/>
    </row>
    <row r="4163" spans="1:13" x14ac:dyDescent="0.2">
      <c r="A4163" s="1"/>
      <c r="B4163" s="1"/>
      <c r="C4163" s="16"/>
      <c r="D4163" s="1"/>
      <c r="E4163" s="1"/>
      <c r="F4163" s="1"/>
      <c r="G4163" s="1"/>
      <c r="H4163" s="11"/>
      <c r="I4163" s="11"/>
      <c r="J4163" s="11"/>
      <c r="K4163" s="2"/>
      <c r="L4163" s="2"/>
      <c r="M4163" s="1"/>
    </row>
    <row r="4164" spans="1:13" x14ac:dyDescent="0.2">
      <c r="A4164" s="1"/>
      <c r="B4164" s="1"/>
      <c r="C4164" s="16"/>
      <c r="D4164" s="1"/>
      <c r="E4164" s="1"/>
      <c r="F4164" s="1"/>
      <c r="G4164" s="1"/>
      <c r="H4164" s="11"/>
      <c r="I4164" s="11"/>
      <c r="J4164" s="11"/>
      <c r="K4164" s="2"/>
      <c r="L4164" s="2"/>
      <c r="M4164" s="1"/>
    </row>
    <row r="4165" spans="1:13" x14ac:dyDescent="0.2">
      <c r="A4165" s="1"/>
      <c r="B4165" s="1"/>
      <c r="C4165" s="16"/>
      <c r="D4165" s="1"/>
      <c r="E4165" s="1"/>
      <c r="F4165" s="1"/>
      <c r="G4165" s="1"/>
      <c r="H4165" s="11"/>
      <c r="I4165" s="11"/>
      <c r="J4165" s="11"/>
      <c r="K4165" s="2"/>
      <c r="L4165" s="2"/>
      <c r="M4165" s="1"/>
    </row>
    <row r="4166" spans="1:13" x14ac:dyDescent="0.2">
      <c r="A4166" s="1"/>
      <c r="B4166" s="1"/>
      <c r="C4166" s="16"/>
      <c r="D4166" s="1"/>
      <c r="E4166" s="1"/>
      <c r="F4166" s="1"/>
      <c r="G4166" s="1"/>
      <c r="H4166" s="11"/>
      <c r="I4166" s="11"/>
      <c r="J4166" s="11"/>
      <c r="K4166" s="2"/>
      <c r="L4166" s="2"/>
      <c r="M4166" s="1"/>
    </row>
    <row r="4167" spans="1:13" x14ac:dyDescent="0.2">
      <c r="A4167" s="1"/>
      <c r="B4167" s="1"/>
      <c r="C4167" s="16"/>
      <c r="D4167" s="1"/>
      <c r="E4167" s="1"/>
      <c r="F4167" s="1"/>
      <c r="G4167" s="1"/>
      <c r="H4167" s="11"/>
      <c r="I4167" s="11"/>
      <c r="J4167" s="11"/>
      <c r="K4167" s="2"/>
      <c r="L4167" s="2"/>
      <c r="M4167" s="1"/>
    </row>
    <row r="4168" spans="1:13" x14ac:dyDescent="0.2">
      <c r="A4168" s="1"/>
      <c r="B4168" s="1"/>
      <c r="C4168" s="16"/>
      <c r="D4168" s="1"/>
      <c r="E4168" s="1"/>
      <c r="F4168" s="1"/>
      <c r="G4168" s="1"/>
      <c r="H4168" s="11"/>
      <c r="I4168" s="11"/>
      <c r="J4168" s="11"/>
      <c r="K4168" s="2"/>
      <c r="L4168" s="2"/>
      <c r="M4168" s="1"/>
    </row>
    <row r="4169" spans="1:13" x14ac:dyDescent="0.2">
      <c r="A4169" s="1"/>
      <c r="B4169" s="1"/>
      <c r="C4169" s="16"/>
      <c r="D4169" s="1"/>
      <c r="E4169" s="1"/>
      <c r="F4169" s="1"/>
      <c r="G4169" s="1"/>
      <c r="H4169" s="11"/>
      <c r="I4169" s="11"/>
      <c r="J4169" s="11"/>
      <c r="K4169" s="2"/>
      <c r="L4169" s="2"/>
      <c r="M4169" s="1"/>
    </row>
    <row r="4170" spans="1:13" x14ac:dyDescent="0.2">
      <c r="A4170" s="1"/>
      <c r="B4170" s="1"/>
      <c r="C4170" s="16"/>
      <c r="D4170" s="1"/>
      <c r="E4170" s="1"/>
      <c r="F4170" s="1"/>
      <c r="G4170" s="1"/>
      <c r="H4170" s="11"/>
      <c r="I4170" s="11"/>
      <c r="J4170" s="11"/>
      <c r="K4170" s="2"/>
      <c r="L4170" s="2"/>
      <c r="M4170" s="1"/>
    </row>
    <row r="4171" spans="1:13" x14ac:dyDescent="0.2">
      <c r="A4171" s="1"/>
      <c r="B4171" s="1"/>
      <c r="C4171" s="16"/>
      <c r="D4171" s="1"/>
      <c r="E4171" s="1"/>
      <c r="F4171" s="1"/>
      <c r="G4171" s="1"/>
      <c r="H4171" s="11"/>
      <c r="I4171" s="11"/>
      <c r="J4171" s="11"/>
      <c r="K4171" s="2"/>
      <c r="L4171" s="2"/>
      <c r="M4171" s="1"/>
    </row>
    <row r="4172" spans="1:13" x14ac:dyDescent="0.2">
      <c r="A4172" s="1"/>
      <c r="B4172" s="1"/>
      <c r="C4172" s="16"/>
      <c r="D4172" s="1"/>
      <c r="E4172" s="1"/>
      <c r="F4172" s="1"/>
      <c r="G4172" s="1"/>
      <c r="H4172" s="11"/>
      <c r="I4172" s="11"/>
      <c r="J4172" s="11"/>
      <c r="K4172" s="2"/>
      <c r="L4172" s="2"/>
      <c r="M4172" s="1"/>
    </row>
    <row r="4173" spans="1:13" x14ac:dyDescent="0.2">
      <c r="A4173" s="1"/>
      <c r="B4173" s="1"/>
      <c r="C4173" s="16"/>
      <c r="D4173" s="1"/>
      <c r="E4173" s="1"/>
      <c r="F4173" s="1"/>
      <c r="G4173" s="1"/>
      <c r="H4173" s="11"/>
      <c r="I4173" s="11"/>
      <c r="J4173" s="11"/>
      <c r="K4173" s="2"/>
      <c r="L4173" s="2"/>
      <c r="M4173" s="1"/>
    </row>
    <row r="4174" spans="1:13" x14ac:dyDescent="0.2">
      <c r="A4174" s="1"/>
      <c r="B4174" s="1"/>
      <c r="C4174" s="16"/>
      <c r="D4174" s="1"/>
      <c r="E4174" s="1"/>
      <c r="F4174" s="1"/>
      <c r="G4174" s="1"/>
      <c r="H4174" s="11"/>
      <c r="I4174" s="11"/>
      <c r="J4174" s="11"/>
      <c r="K4174" s="2"/>
      <c r="L4174" s="2"/>
      <c r="M4174" s="1"/>
    </row>
    <row r="4175" spans="1:13" x14ac:dyDescent="0.2">
      <c r="A4175" s="1"/>
      <c r="B4175" s="1"/>
      <c r="C4175" s="16"/>
      <c r="D4175" s="1"/>
      <c r="E4175" s="1"/>
      <c r="F4175" s="1"/>
      <c r="G4175" s="1"/>
      <c r="H4175" s="11"/>
      <c r="I4175" s="11"/>
      <c r="J4175" s="11"/>
      <c r="K4175" s="2"/>
      <c r="L4175" s="2"/>
      <c r="M4175" s="1"/>
    </row>
    <row r="4176" spans="1:13" x14ac:dyDescent="0.2">
      <c r="A4176" s="1"/>
      <c r="B4176" s="1"/>
      <c r="C4176" s="16"/>
      <c r="D4176" s="1"/>
      <c r="E4176" s="1"/>
      <c r="F4176" s="1"/>
      <c r="G4176" s="1"/>
      <c r="H4176" s="11"/>
      <c r="I4176" s="11"/>
      <c r="J4176" s="11"/>
      <c r="K4176" s="2"/>
      <c r="L4176" s="2"/>
      <c r="M4176" s="1"/>
    </row>
    <row r="4177" spans="1:13" x14ac:dyDescent="0.2">
      <c r="A4177" s="1"/>
      <c r="B4177" s="1"/>
      <c r="C4177" s="16"/>
      <c r="D4177" s="1"/>
      <c r="E4177" s="1"/>
      <c r="F4177" s="1"/>
      <c r="G4177" s="1"/>
      <c r="H4177" s="11"/>
      <c r="I4177" s="11"/>
      <c r="J4177" s="11"/>
      <c r="K4177" s="2"/>
      <c r="L4177" s="2"/>
      <c r="M4177" s="1"/>
    </row>
    <row r="4178" spans="1:13" x14ac:dyDescent="0.2">
      <c r="A4178" s="1"/>
      <c r="B4178" s="1"/>
      <c r="C4178" s="16"/>
      <c r="D4178" s="1"/>
      <c r="E4178" s="1"/>
      <c r="F4178" s="1"/>
      <c r="G4178" s="1"/>
      <c r="H4178" s="11"/>
      <c r="I4178" s="11"/>
      <c r="J4178" s="11"/>
      <c r="K4178" s="2"/>
      <c r="L4178" s="2"/>
      <c r="M4178" s="1"/>
    </row>
    <row r="4179" spans="1:13" x14ac:dyDescent="0.2">
      <c r="A4179" s="1"/>
      <c r="B4179" s="1"/>
      <c r="C4179" s="16"/>
      <c r="D4179" s="1"/>
      <c r="E4179" s="1"/>
      <c r="F4179" s="1"/>
      <c r="G4179" s="1"/>
      <c r="H4179" s="11"/>
      <c r="I4179" s="11"/>
      <c r="J4179" s="11"/>
      <c r="K4179" s="2"/>
      <c r="L4179" s="2"/>
      <c r="M4179" s="1"/>
    </row>
    <row r="4180" spans="1:13" x14ac:dyDescent="0.2">
      <c r="A4180" s="1"/>
      <c r="B4180" s="1"/>
      <c r="C4180" s="16"/>
      <c r="D4180" s="1"/>
      <c r="E4180" s="1"/>
      <c r="F4180" s="1"/>
      <c r="G4180" s="1"/>
      <c r="H4180" s="11"/>
      <c r="I4180" s="11"/>
      <c r="J4180" s="11"/>
      <c r="K4180" s="2"/>
      <c r="L4180" s="2"/>
      <c r="M4180" s="1"/>
    </row>
    <row r="4181" spans="1:13" x14ac:dyDescent="0.2">
      <c r="A4181" s="1"/>
      <c r="B4181" s="1"/>
      <c r="C4181" s="16"/>
      <c r="D4181" s="1"/>
      <c r="E4181" s="1"/>
      <c r="F4181" s="1"/>
      <c r="G4181" s="1"/>
      <c r="H4181" s="11"/>
      <c r="I4181" s="11"/>
      <c r="J4181" s="11"/>
      <c r="K4181" s="2"/>
      <c r="L4181" s="2"/>
      <c r="M4181" s="1"/>
    </row>
    <row r="4182" spans="1:13" x14ac:dyDescent="0.2">
      <c r="A4182" s="1"/>
      <c r="B4182" s="1"/>
      <c r="C4182" s="16"/>
      <c r="D4182" s="1"/>
      <c r="E4182" s="1"/>
      <c r="F4182" s="1"/>
      <c r="G4182" s="1"/>
      <c r="H4182" s="11"/>
      <c r="I4182" s="11"/>
      <c r="J4182" s="11"/>
      <c r="K4182" s="2"/>
      <c r="L4182" s="2"/>
      <c r="M4182" s="1"/>
    </row>
    <row r="4183" spans="1:13" x14ac:dyDescent="0.2">
      <c r="A4183" s="1"/>
      <c r="B4183" s="1"/>
      <c r="C4183" s="16"/>
      <c r="D4183" s="1"/>
      <c r="E4183" s="1"/>
      <c r="F4183" s="1"/>
      <c r="G4183" s="1"/>
      <c r="H4183" s="11"/>
      <c r="I4183" s="11"/>
      <c r="J4183" s="11"/>
      <c r="K4183" s="2"/>
      <c r="L4183" s="2"/>
      <c r="M4183" s="1"/>
    </row>
    <row r="4184" spans="1:13" x14ac:dyDescent="0.2">
      <c r="A4184" s="1"/>
      <c r="B4184" s="1"/>
      <c r="C4184" s="16"/>
      <c r="D4184" s="1"/>
      <c r="E4184" s="1"/>
      <c r="F4184" s="1"/>
      <c r="G4184" s="1"/>
      <c r="H4184" s="11"/>
      <c r="I4184" s="11"/>
      <c r="J4184" s="11"/>
      <c r="K4184" s="2"/>
      <c r="L4184" s="2"/>
      <c r="M4184" s="1"/>
    </row>
    <row r="4185" spans="1:13" x14ac:dyDescent="0.2">
      <c r="A4185" s="1"/>
      <c r="B4185" s="1"/>
      <c r="C4185" s="16"/>
      <c r="D4185" s="1"/>
      <c r="E4185" s="1"/>
      <c r="F4185" s="1"/>
      <c r="G4185" s="1"/>
      <c r="H4185" s="11"/>
      <c r="I4185" s="11"/>
      <c r="J4185" s="11"/>
      <c r="K4185" s="2"/>
      <c r="L4185" s="2"/>
      <c r="M4185" s="1"/>
    </row>
    <row r="4186" spans="1:13" x14ac:dyDescent="0.2">
      <c r="A4186" s="1"/>
      <c r="B4186" s="1"/>
      <c r="C4186" s="16"/>
      <c r="D4186" s="1"/>
      <c r="E4186" s="1"/>
      <c r="F4186" s="1"/>
      <c r="G4186" s="1"/>
      <c r="H4186" s="11"/>
      <c r="I4186" s="11"/>
      <c r="J4186" s="11"/>
      <c r="K4186" s="2"/>
      <c r="L4186" s="2"/>
      <c r="M4186" s="1"/>
    </row>
    <row r="4187" spans="1:13" x14ac:dyDescent="0.2">
      <c r="A4187" s="1"/>
      <c r="B4187" s="1"/>
      <c r="C4187" s="16"/>
      <c r="D4187" s="1"/>
      <c r="E4187" s="1"/>
      <c r="F4187" s="1"/>
      <c r="G4187" s="1"/>
      <c r="H4187" s="11"/>
      <c r="I4187" s="11"/>
      <c r="J4187" s="11"/>
      <c r="K4187" s="2"/>
      <c r="L4187" s="2"/>
      <c r="M4187" s="1"/>
    </row>
    <row r="4188" spans="1:13" x14ac:dyDescent="0.2">
      <c r="A4188" s="1"/>
      <c r="B4188" s="1"/>
      <c r="C4188" s="16"/>
      <c r="D4188" s="1"/>
      <c r="E4188" s="1"/>
      <c r="F4188" s="1"/>
      <c r="G4188" s="1"/>
      <c r="H4188" s="11"/>
      <c r="I4188" s="11"/>
      <c r="J4188" s="11"/>
      <c r="K4188" s="2"/>
      <c r="L4188" s="2"/>
      <c r="M4188" s="1"/>
    </row>
    <row r="4189" spans="1:13" x14ac:dyDescent="0.2">
      <c r="A4189" s="1"/>
      <c r="B4189" s="1"/>
      <c r="C4189" s="16"/>
      <c r="D4189" s="1"/>
      <c r="E4189" s="1"/>
      <c r="F4189" s="1"/>
      <c r="G4189" s="1"/>
      <c r="H4189" s="11"/>
      <c r="I4189" s="11"/>
      <c r="J4189" s="11"/>
      <c r="K4189" s="2"/>
      <c r="L4189" s="2"/>
      <c r="M4189" s="1"/>
    </row>
    <row r="4190" spans="1:13" x14ac:dyDescent="0.2">
      <c r="A4190" s="1"/>
      <c r="B4190" s="1"/>
      <c r="C4190" s="16"/>
      <c r="D4190" s="1"/>
      <c r="E4190" s="1"/>
      <c r="F4190" s="1"/>
      <c r="G4190" s="1"/>
      <c r="H4190" s="11"/>
      <c r="I4190" s="11"/>
      <c r="J4190" s="11"/>
      <c r="K4190" s="2"/>
      <c r="L4190" s="2"/>
      <c r="M4190" s="1"/>
    </row>
    <row r="4191" spans="1:13" x14ac:dyDescent="0.2">
      <c r="A4191" s="1"/>
      <c r="B4191" s="1"/>
      <c r="C4191" s="16"/>
      <c r="D4191" s="1"/>
      <c r="E4191" s="1"/>
      <c r="F4191" s="1"/>
      <c r="G4191" s="1"/>
      <c r="H4191" s="11"/>
      <c r="I4191" s="11"/>
      <c r="J4191" s="11"/>
      <c r="K4191" s="2"/>
      <c r="L4191" s="2"/>
      <c r="M4191" s="1"/>
    </row>
    <row r="4192" spans="1:13" x14ac:dyDescent="0.2">
      <c r="A4192" s="1"/>
      <c r="B4192" s="1"/>
      <c r="C4192" s="16"/>
      <c r="D4192" s="1"/>
      <c r="E4192" s="1"/>
      <c r="F4192" s="1"/>
      <c r="G4192" s="1"/>
      <c r="H4192" s="11"/>
      <c r="I4192" s="11"/>
      <c r="J4192" s="11"/>
      <c r="K4192" s="2"/>
      <c r="L4192" s="2"/>
      <c r="M4192" s="1"/>
    </row>
    <row r="4193" spans="1:13" x14ac:dyDescent="0.2">
      <c r="A4193" s="1"/>
      <c r="B4193" s="1"/>
      <c r="C4193" s="16"/>
      <c r="D4193" s="1"/>
      <c r="E4193" s="1"/>
      <c r="F4193" s="1"/>
      <c r="G4193" s="1"/>
      <c r="H4193" s="11"/>
      <c r="I4193" s="11"/>
      <c r="J4193" s="11"/>
      <c r="K4193" s="2"/>
      <c r="L4193" s="2"/>
      <c r="M4193" s="1"/>
    </row>
    <row r="4194" spans="1:13" x14ac:dyDescent="0.2">
      <c r="A4194" s="1"/>
      <c r="B4194" s="1"/>
      <c r="C4194" s="16"/>
      <c r="D4194" s="1"/>
      <c r="E4194" s="1"/>
      <c r="F4194" s="1"/>
      <c r="G4194" s="1"/>
      <c r="H4194" s="11"/>
      <c r="I4194" s="11"/>
      <c r="J4194" s="11"/>
      <c r="K4194" s="2"/>
      <c r="L4194" s="2"/>
      <c r="M4194" s="1"/>
    </row>
    <row r="4195" spans="1:13" x14ac:dyDescent="0.2">
      <c r="A4195" s="1"/>
      <c r="B4195" s="1"/>
      <c r="C4195" s="16"/>
      <c r="D4195" s="1"/>
      <c r="E4195" s="1"/>
      <c r="F4195" s="1"/>
      <c r="G4195" s="1"/>
      <c r="H4195" s="11"/>
      <c r="I4195" s="11"/>
      <c r="J4195" s="11"/>
      <c r="K4195" s="2"/>
      <c r="L4195" s="2"/>
      <c r="M4195" s="1"/>
    </row>
    <row r="4196" spans="1:13" x14ac:dyDescent="0.2">
      <c r="A4196" s="1"/>
      <c r="B4196" s="1"/>
      <c r="C4196" s="16"/>
      <c r="D4196" s="1"/>
      <c r="E4196" s="1"/>
      <c r="F4196" s="1"/>
      <c r="G4196" s="1"/>
      <c r="H4196" s="11"/>
      <c r="I4196" s="11"/>
      <c r="J4196" s="11"/>
      <c r="K4196" s="2"/>
      <c r="L4196" s="2"/>
      <c r="M4196" s="1"/>
    </row>
    <row r="4197" spans="1:13" x14ac:dyDescent="0.2">
      <c r="A4197" s="1"/>
      <c r="B4197" s="1"/>
      <c r="C4197" s="16"/>
      <c r="D4197" s="1"/>
      <c r="E4197" s="1"/>
      <c r="F4197" s="1"/>
      <c r="G4197" s="1"/>
      <c r="H4197" s="11"/>
      <c r="I4197" s="11"/>
      <c r="J4197" s="11"/>
      <c r="K4197" s="2"/>
      <c r="L4197" s="2"/>
      <c r="M4197" s="1"/>
    </row>
    <row r="4198" spans="1:13" x14ac:dyDescent="0.2">
      <c r="A4198" s="1"/>
      <c r="B4198" s="1"/>
      <c r="C4198" s="16"/>
      <c r="D4198" s="1"/>
      <c r="E4198" s="1"/>
      <c r="F4198" s="1"/>
      <c r="G4198" s="1"/>
      <c r="H4198" s="11"/>
      <c r="I4198" s="11"/>
      <c r="J4198" s="11"/>
      <c r="K4198" s="2"/>
      <c r="L4198" s="2"/>
      <c r="M4198" s="1"/>
    </row>
    <row r="4199" spans="1:13" x14ac:dyDescent="0.2">
      <c r="A4199" s="1"/>
      <c r="B4199" s="1"/>
      <c r="C4199" s="16"/>
      <c r="D4199" s="1"/>
      <c r="E4199" s="1"/>
      <c r="F4199" s="1"/>
      <c r="G4199" s="1"/>
      <c r="H4199" s="11"/>
      <c r="I4199" s="11"/>
      <c r="J4199" s="11"/>
      <c r="K4199" s="2"/>
      <c r="L4199" s="2"/>
      <c r="M4199" s="1"/>
    </row>
    <row r="4200" spans="1:13" x14ac:dyDescent="0.2">
      <c r="A4200" s="1"/>
      <c r="B4200" s="1"/>
      <c r="C4200" s="16"/>
      <c r="D4200" s="1"/>
      <c r="E4200" s="1"/>
      <c r="F4200" s="1"/>
      <c r="G4200" s="1"/>
      <c r="H4200" s="11"/>
      <c r="I4200" s="11"/>
      <c r="J4200" s="11"/>
      <c r="K4200" s="2"/>
      <c r="L4200" s="2"/>
      <c r="M4200" s="1"/>
    </row>
    <row r="4201" spans="1:13" x14ac:dyDescent="0.2">
      <c r="A4201" s="1"/>
      <c r="B4201" s="1"/>
      <c r="C4201" s="16"/>
      <c r="D4201" s="1"/>
      <c r="E4201" s="1"/>
      <c r="F4201" s="1"/>
      <c r="G4201" s="1"/>
      <c r="H4201" s="11"/>
      <c r="I4201" s="11"/>
      <c r="J4201" s="11"/>
      <c r="K4201" s="2"/>
      <c r="L4201" s="2"/>
      <c r="M4201" s="1"/>
    </row>
    <row r="4202" spans="1:13" x14ac:dyDescent="0.2">
      <c r="A4202" s="1"/>
      <c r="B4202" s="1"/>
      <c r="C4202" s="16"/>
      <c r="D4202" s="1"/>
      <c r="E4202" s="1"/>
      <c r="F4202" s="1"/>
      <c r="G4202" s="1"/>
      <c r="H4202" s="11"/>
      <c r="I4202" s="11"/>
      <c r="J4202" s="11"/>
      <c r="K4202" s="2"/>
      <c r="L4202" s="2"/>
      <c r="M4202" s="1"/>
    </row>
    <row r="4203" spans="1:13" x14ac:dyDescent="0.2">
      <c r="A4203" s="1"/>
      <c r="B4203" s="1"/>
      <c r="C4203" s="16"/>
      <c r="D4203" s="1"/>
      <c r="E4203" s="1"/>
      <c r="F4203" s="1"/>
      <c r="G4203" s="1"/>
      <c r="H4203" s="11"/>
      <c r="I4203" s="11"/>
      <c r="J4203" s="11"/>
      <c r="K4203" s="2"/>
      <c r="L4203" s="2"/>
      <c r="M4203" s="1"/>
    </row>
    <row r="4204" spans="1:13" x14ac:dyDescent="0.2">
      <c r="A4204" s="1"/>
      <c r="B4204" s="1"/>
      <c r="C4204" s="16"/>
      <c r="D4204" s="1"/>
      <c r="E4204" s="1"/>
      <c r="F4204" s="1"/>
      <c r="G4204" s="1"/>
      <c r="H4204" s="11"/>
      <c r="I4204" s="11"/>
      <c r="J4204" s="11"/>
      <c r="K4204" s="2"/>
      <c r="L4204" s="2"/>
      <c r="M4204" s="1"/>
    </row>
    <row r="4205" spans="1:13" x14ac:dyDescent="0.2">
      <c r="A4205" s="1"/>
      <c r="B4205" s="1"/>
      <c r="C4205" s="16"/>
      <c r="D4205" s="1"/>
      <c r="E4205" s="1"/>
      <c r="F4205" s="1"/>
      <c r="G4205" s="1"/>
      <c r="H4205" s="11"/>
      <c r="I4205" s="11"/>
      <c r="J4205" s="11"/>
      <c r="K4205" s="2"/>
      <c r="L4205" s="2"/>
      <c r="M4205" s="1"/>
    </row>
    <row r="4206" spans="1:13" x14ac:dyDescent="0.2">
      <c r="A4206" s="1"/>
      <c r="B4206" s="1"/>
      <c r="C4206" s="16"/>
      <c r="D4206" s="1"/>
      <c r="E4206" s="1"/>
      <c r="F4206" s="1"/>
      <c r="G4206" s="1"/>
      <c r="H4206" s="11"/>
      <c r="I4206" s="11"/>
      <c r="J4206" s="11"/>
      <c r="K4206" s="2"/>
      <c r="L4206" s="2"/>
      <c r="M4206" s="1"/>
    </row>
    <row r="4207" spans="1:13" x14ac:dyDescent="0.2">
      <c r="A4207" s="1"/>
      <c r="B4207" s="1"/>
      <c r="C4207" s="16"/>
      <c r="D4207" s="1"/>
      <c r="E4207" s="1"/>
      <c r="F4207" s="1"/>
      <c r="G4207" s="1"/>
      <c r="H4207" s="11"/>
      <c r="I4207" s="11"/>
      <c r="J4207" s="11"/>
      <c r="K4207" s="2"/>
      <c r="L4207" s="2"/>
      <c r="M4207" s="1"/>
    </row>
    <row r="4208" spans="1:13" x14ac:dyDescent="0.2">
      <c r="A4208" s="1"/>
      <c r="B4208" s="1"/>
      <c r="C4208" s="16"/>
      <c r="D4208" s="1"/>
      <c r="E4208" s="1"/>
      <c r="F4208" s="1"/>
      <c r="G4208" s="1"/>
      <c r="H4208" s="11"/>
      <c r="I4208" s="11"/>
      <c r="J4208" s="11"/>
      <c r="K4208" s="2"/>
      <c r="L4208" s="2"/>
      <c r="M4208" s="1"/>
    </row>
    <row r="4209" spans="1:13" x14ac:dyDescent="0.2">
      <c r="A4209" s="1"/>
      <c r="B4209" s="1"/>
      <c r="C4209" s="16"/>
      <c r="D4209" s="1"/>
      <c r="E4209" s="1"/>
      <c r="F4209" s="1"/>
      <c r="G4209" s="1"/>
      <c r="H4209" s="11"/>
      <c r="I4209" s="11"/>
      <c r="J4209" s="11"/>
      <c r="K4209" s="2"/>
      <c r="L4209" s="2"/>
      <c r="M4209" s="1"/>
    </row>
    <row r="4210" spans="1:13" x14ac:dyDescent="0.2">
      <c r="A4210" s="1"/>
      <c r="B4210" s="1"/>
      <c r="C4210" s="16"/>
      <c r="D4210" s="1"/>
      <c r="E4210" s="1"/>
      <c r="F4210" s="1"/>
      <c r="G4210" s="1"/>
      <c r="H4210" s="11"/>
      <c r="I4210" s="11"/>
      <c r="J4210" s="11"/>
      <c r="K4210" s="2"/>
      <c r="L4210" s="2"/>
      <c r="M4210" s="1"/>
    </row>
    <row r="4211" spans="1:13" x14ac:dyDescent="0.2">
      <c r="A4211" s="1"/>
      <c r="B4211" s="1"/>
      <c r="C4211" s="16"/>
      <c r="D4211" s="1"/>
      <c r="E4211" s="1"/>
      <c r="F4211" s="1"/>
      <c r="G4211" s="1"/>
      <c r="H4211" s="11"/>
      <c r="I4211" s="11"/>
      <c r="J4211" s="11"/>
      <c r="K4211" s="2"/>
      <c r="L4211" s="2"/>
      <c r="M4211" s="1"/>
    </row>
    <row r="4212" spans="1:13" x14ac:dyDescent="0.2">
      <c r="A4212" s="1"/>
      <c r="B4212" s="1"/>
      <c r="C4212" s="16"/>
      <c r="D4212" s="1"/>
      <c r="E4212" s="1"/>
      <c r="F4212" s="1"/>
      <c r="G4212" s="1"/>
      <c r="H4212" s="11"/>
      <c r="I4212" s="11"/>
      <c r="J4212" s="11"/>
      <c r="K4212" s="2"/>
      <c r="L4212" s="2"/>
      <c r="M4212" s="1"/>
    </row>
    <row r="4213" spans="1:13" x14ac:dyDescent="0.2">
      <c r="A4213" s="1"/>
      <c r="B4213" s="1"/>
      <c r="C4213" s="16"/>
      <c r="D4213" s="1"/>
      <c r="E4213" s="1"/>
      <c r="F4213" s="1"/>
      <c r="G4213" s="1"/>
      <c r="H4213" s="11"/>
      <c r="I4213" s="11"/>
      <c r="J4213" s="11"/>
      <c r="K4213" s="2"/>
      <c r="L4213" s="2"/>
      <c r="M4213" s="1"/>
    </row>
    <row r="4214" spans="1:13" x14ac:dyDescent="0.2">
      <c r="A4214" s="1"/>
      <c r="B4214" s="1"/>
      <c r="C4214" s="16"/>
      <c r="D4214" s="1"/>
      <c r="E4214" s="1"/>
      <c r="F4214" s="1"/>
      <c r="G4214" s="1"/>
      <c r="H4214" s="11"/>
      <c r="I4214" s="11"/>
      <c r="J4214" s="11"/>
      <c r="K4214" s="2"/>
      <c r="L4214" s="2"/>
      <c r="M4214" s="1"/>
    </row>
    <row r="4215" spans="1:13" x14ac:dyDescent="0.2">
      <c r="A4215" s="1"/>
      <c r="B4215" s="1"/>
      <c r="C4215" s="16"/>
      <c r="D4215" s="1"/>
      <c r="E4215" s="1"/>
      <c r="F4215" s="1"/>
      <c r="G4215" s="1"/>
      <c r="H4215" s="11"/>
      <c r="I4215" s="11"/>
      <c r="J4215" s="11"/>
      <c r="K4215" s="2"/>
      <c r="L4215" s="2"/>
      <c r="M4215" s="1"/>
    </row>
    <row r="4216" spans="1:13" x14ac:dyDescent="0.2">
      <c r="A4216" s="1"/>
      <c r="B4216" s="1"/>
      <c r="C4216" s="16"/>
      <c r="D4216" s="1"/>
      <c r="E4216" s="1"/>
      <c r="F4216" s="1"/>
      <c r="G4216" s="1"/>
      <c r="H4216" s="11"/>
      <c r="I4216" s="11"/>
      <c r="J4216" s="11"/>
      <c r="K4216" s="2"/>
      <c r="L4216" s="2"/>
      <c r="M4216" s="1"/>
    </row>
    <row r="4217" spans="1:13" x14ac:dyDescent="0.2">
      <c r="A4217" s="1"/>
      <c r="B4217" s="1"/>
      <c r="C4217" s="16"/>
      <c r="D4217" s="1"/>
      <c r="E4217" s="1"/>
      <c r="F4217" s="1"/>
      <c r="G4217" s="1"/>
      <c r="H4217" s="11"/>
      <c r="I4217" s="11"/>
      <c r="J4217" s="11"/>
      <c r="K4217" s="2"/>
      <c r="L4217" s="2"/>
      <c r="M4217" s="1"/>
    </row>
    <row r="4218" spans="1:13" x14ac:dyDescent="0.2">
      <c r="A4218" s="1"/>
      <c r="B4218" s="1"/>
      <c r="C4218" s="16"/>
      <c r="D4218" s="1"/>
      <c r="E4218" s="1"/>
      <c r="F4218" s="1"/>
      <c r="G4218" s="1"/>
      <c r="H4218" s="11"/>
      <c r="I4218" s="11"/>
      <c r="J4218" s="11"/>
      <c r="K4218" s="2"/>
      <c r="L4218" s="2"/>
      <c r="M4218" s="1"/>
    </row>
    <row r="4219" spans="1:13" x14ac:dyDescent="0.2">
      <c r="A4219" s="1"/>
      <c r="B4219" s="1"/>
      <c r="C4219" s="16"/>
      <c r="D4219" s="1"/>
      <c r="E4219" s="1"/>
      <c r="F4219" s="1"/>
      <c r="G4219" s="1"/>
      <c r="H4219" s="11"/>
      <c r="I4219" s="11"/>
      <c r="J4219" s="11"/>
      <c r="K4219" s="2"/>
      <c r="L4219" s="2"/>
      <c r="M4219" s="1"/>
    </row>
    <row r="4220" spans="1:13" x14ac:dyDescent="0.2">
      <c r="A4220" s="1"/>
      <c r="B4220" s="1"/>
      <c r="C4220" s="16"/>
      <c r="D4220" s="1"/>
      <c r="E4220" s="1"/>
      <c r="F4220" s="1"/>
      <c r="G4220" s="1"/>
      <c r="H4220" s="11"/>
      <c r="I4220" s="11"/>
      <c r="J4220" s="11"/>
      <c r="K4220" s="2"/>
      <c r="L4220" s="2"/>
      <c r="M4220" s="1"/>
    </row>
    <row r="4221" spans="1:13" x14ac:dyDescent="0.2">
      <c r="A4221" s="1"/>
      <c r="B4221" s="1"/>
      <c r="C4221" s="16"/>
      <c r="D4221" s="1"/>
      <c r="E4221" s="1"/>
      <c r="F4221" s="1"/>
      <c r="G4221" s="1"/>
      <c r="H4221" s="11"/>
      <c r="I4221" s="11"/>
      <c r="J4221" s="11"/>
      <c r="K4221" s="2"/>
      <c r="L4221" s="2"/>
      <c r="M4221" s="1"/>
    </row>
    <row r="4222" spans="1:13" x14ac:dyDescent="0.2">
      <c r="A4222" s="1"/>
      <c r="B4222" s="1"/>
      <c r="C4222" s="16"/>
      <c r="D4222" s="1"/>
      <c r="E4222" s="1"/>
      <c r="F4222" s="1"/>
      <c r="G4222" s="1"/>
      <c r="H4222" s="11"/>
      <c r="I4222" s="11"/>
      <c r="J4222" s="11"/>
      <c r="K4222" s="2"/>
      <c r="L4222" s="2"/>
      <c r="M4222" s="1"/>
    </row>
    <row r="4223" spans="1:13" x14ac:dyDescent="0.2">
      <c r="A4223" s="1"/>
      <c r="B4223" s="1"/>
      <c r="C4223" s="16"/>
      <c r="D4223" s="1"/>
      <c r="E4223" s="1"/>
      <c r="F4223" s="1"/>
      <c r="G4223" s="1"/>
      <c r="H4223" s="11"/>
      <c r="I4223" s="11"/>
      <c r="J4223" s="11"/>
      <c r="K4223" s="2"/>
      <c r="L4223" s="2"/>
      <c r="M4223" s="1"/>
    </row>
    <row r="4224" spans="1:13" x14ac:dyDescent="0.2">
      <c r="A4224" s="1"/>
      <c r="B4224" s="1"/>
      <c r="C4224" s="16"/>
      <c r="D4224" s="1"/>
      <c r="E4224" s="1"/>
      <c r="F4224" s="1"/>
      <c r="G4224" s="1"/>
      <c r="H4224" s="11"/>
      <c r="I4224" s="11"/>
      <c r="J4224" s="11"/>
      <c r="K4224" s="2"/>
      <c r="L4224" s="2"/>
      <c r="M4224" s="1"/>
    </row>
    <row r="4225" spans="1:13" x14ac:dyDescent="0.2">
      <c r="A4225" s="1"/>
      <c r="B4225" s="1"/>
      <c r="C4225" s="16"/>
      <c r="D4225" s="1"/>
      <c r="E4225" s="1"/>
      <c r="F4225" s="1"/>
      <c r="G4225" s="1"/>
      <c r="H4225" s="11"/>
      <c r="I4225" s="11"/>
      <c r="J4225" s="11"/>
      <c r="K4225" s="2"/>
      <c r="L4225" s="2"/>
      <c r="M4225" s="1"/>
    </row>
    <row r="4226" spans="1:13" x14ac:dyDescent="0.2">
      <c r="A4226" s="1"/>
      <c r="B4226" s="1"/>
      <c r="C4226" s="16"/>
      <c r="D4226" s="1"/>
      <c r="E4226" s="1"/>
      <c r="F4226" s="1"/>
      <c r="G4226" s="1"/>
      <c r="H4226" s="11"/>
      <c r="I4226" s="11"/>
      <c r="J4226" s="11"/>
      <c r="K4226" s="2"/>
      <c r="L4226" s="2"/>
      <c r="M4226" s="1"/>
    </row>
    <row r="4227" spans="1:13" x14ac:dyDescent="0.2">
      <c r="A4227" s="1"/>
      <c r="B4227" s="1"/>
      <c r="C4227" s="16"/>
      <c r="D4227" s="1"/>
      <c r="E4227" s="1"/>
      <c r="F4227" s="1"/>
      <c r="G4227" s="1"/>
      <c r="H4227" s="11"/>
      <c r="I4227" s="11"/>
      <c r="J4227" s="11"/>
      <c r="K4227" s="2"/>
      <c r="L4227" s="2"/>
      <c r="M4227" s="1"/>
    </row>
    <row r="4228" spans="1:13" x14ac:dyDescent="0.2">
      <c r="A4228" s="1"/>
      <c r="B4228" s="1"/>
      <c r="C4228" s="16"/>
      <c r="D4228" s="1"/>
      <c r="E4228" s="1"/>
      <c r="F4228" s="1"/>
      <c r="G4228" s="1"/>
      <c r="H4228" s="11"/>
      <c r="I4228" s="11"/>
      <c r="J4228" s="11"/>
      <c r="K4228" s="2"/>
      <c r="L4228" s="2"/>
      <c r="M4228" s="1"/>
    </row>
    <row r="4229" spans="1:13" x14ac:dyDescent="0.2">
      <c r="A4229" s="1"/>
      <c r="B4229" s="1"/>
      <c r="C4229" s="16"/>
      <c r="D4229" s="1"/>
      <c r="E4229" s="1"/>
      <c r="F4229" s="1"/>
      <c r="G4229" s="1"/>
      <c r="H4229" s="11"/>
      <c r="I4229" s="11"/>
      <c r="J4229" s="11"/>
      <c r="K4229" s="2"/>
      <c r="L4229" s="2"/>
      <c r="M4229" s="1"/>
    </row>
    <row r="4230" spans="1:13" x14ac:dyDescent="0.2">
      <c r="A4230" s="1"/>
      <c r="B4230" s="1"/>
      <c r="C4230" s="16"/>
      <c r="D4230" s="1"/>
      <c r="E4230" s="1"/>
      <c r="F4230" s="1"/>
      <c r="G4230" s="1"/>
      <c r="H4230" s="11"/>
      <c r="I4230" s="11"/>
      <c r="J4230" s="11"/>
      <c r="K4230" s="2"/>
      <c r="L4230" s="2"/>
      <c r="M4230" s="1"/>
    </row>
    <row r="4231" spans="1:13" x14ac:dyDescent="0.2">
      <c r="A4231" s="1"/>
      <c r="B4231" s="1"/>
      <c r="C4231" s="16"/>
      <c r="D4231" s="1"/>
      <c r="E4231" s="1"/>
      <c r="F4231" s="1"/>
      <c r="G4231" s="1"/>
      <c r="H4231" s="11"/>
      <c r="I4231" s="11"/>
      <c r="J4231" s="11"/>
      <c r="K4231" s="2"/>
      <c r="L4231" s="2"/>
      <c r="M4231" s="1"/>
    </row>
    <row r="4232" spans="1:13" x14ac:dyDescent="0.2">
      <c r="A4232" s="1"/>
      <c r="B4232" s="1"/>
      <c r="C4232" s="16"/>
      <c r="D4232" s="1"/>
      <c r="E4232" s="1"/>
      <c r="F4232" s="1"/>
      <c r="G4232" s="1"/>
      <c r="H4232" s="11"/>
      <c r="I4232" s="11"/>
      <c r="J4232" s="11"/>
      <c r="K4232" s="2"/>
      <c r="L4232" s="2"/>
      <c r="M4232" s="1"/>
    </row>
    <row r="4233" spans="1:13" x14ac:dyDescent="0.2">
      <c r="A4233" s="1"/>
      <c r="B4233" s="1"/>
      <c r="C4233" s="16"/>
      <c r="D4233" s="1"/>
      <c r="E4233" s="1"/>
      <c r="F4233" s="1"/>
      <c r="G4233" s="1"/>
      <c r="H4233" s="11"/>
      <c r="I4233" s="11"/>
      <c r="J4233" s="11"/>
      <c r="K4233" s="2"/>
      <c r="L4233" s="2"/>
      <c r="M4233" s="1"/>
    </row>
    <row r="4234" spans="1:13" x14ac:dyDescent="0.2">
      <c r="A4234" s="1"/>
      <c r="B4234" s="1"/>
      <c r="C4234" s="16"/>
      <c r="D4234" s="1"/>
      <c r="E4234" s="1"/>
      <c r="F4234" s="1"/>
      <c r="G4234" s="1"/>
      <c r="H4234" s="11"/>
      <c r="I4234" s="11"/>
      <c r="J4234" s="11"/>
      <c r="K4234" s="2"/>
      <c r="L4234" s="2"/>
      <c r="M4234" s="1"/>
    </row>
    <row r="4235" spans="1:13" x14ac:dyDescent="0.2">
      <c r="A4235" s="1"/>
      <c r="B4235" s="1"/>
      <c r="C4235" s="16"/>
      <c r="D4235" s="1"/>
      <c r="E4235" s="1"/>
      <c r="F4235" s="1"/>
      <c r="G4235" s="1"/>
      <c r="H4235" s="11"/>
      <c r="I4235" s="11"/>
      <c r="J4235" s="11"/>
      <c r="K4235" s="2"/>
      <c r="L4235" s="2"/>
      <c r="M4235" s="1"/>
    </row>
    <row r="4236" spans="1:13" x14ac:dyDescent="0.2">
      <c r="A4236" s="1"/>
      <c r="B4236" s="1"/>
      <c r="C4236" s="16"/>
      <c r="D4236" s="1"/>
      <c r="E4236" s="1"/>
      <c r="F4236" s="1"/>
      <c r="G4236" s="1"/>
      <c r="H4236" s="11"/>
      <c r="I4236" s="11"/>
      <c r="J4236" s="11"/>
      <c r="K4236" s="2"/>
      <c r="L4236" s="2"/>
      <c r="M4236" s="1"/>
    </row>
    <row r="4237" spans="1:13" x14ac:dyDescent="0.2">
      <c r="A4237" s="1"/>
      <c r="B4237" s="1"/>
      <c r="C4237" s="16"/>
      <c r="D4237" s="1"/>
      <c r="E4237" s="1"/>
      <c r="F4237" s="1"/>
      <c r="G4237" s="1"/>
      <c r="H4237" s="11"/>
      <c r="I4237" s="11"/>
      <c r="J4237" s="11"/>
      <c r="K4237" s="2"/>
      <c r="L4237" s="2"/>
      <c r="M4237" s="1"/>
    </row>
    <row r="4238" spans="1:13" x14ac:dyDescent="0.2">
      <c r="A4238" s="1"/>
      <c r="B4238" s="1"/>
      <c r="C4238" s="16"/>
      <c r="D4238" s="1"/>
      <c r="E4238" s="1"/>
      <c r="F4238" s="1"/>
      <c r="G4238" s="1"/>
      <c r="H4238" s="11"/>
      <c r="I4238" s="11"/>
      <c r="J4238" s="11"/>
      <c r="K4238" s="2"/>
      <c r="L4238" s="2"/>
      <c r="M4238" s="1"/>
    </row>
    <row r="4239" spans="1:13" x14ac:dyDescent="0.2">
      <c r="A4239" s="1"/>
      <c r="B4239" s="1"/>
      <c r="C4239" s="16"/>
      <c r="D4239" s="1"/>
      <c r="E4239" s="1"/>
      <c r="F4239" s="1"/>
      <c r="G4239" s="1"/>
      <c r="H4239" s="11"/>
      <c r="I4239" s="11"/>
      <c r="J4239" s="11"/>
      <c r="K4239" s="2"/>
      <c r="L4239" s="2"/>
      <c r="M4239" s="1"/>
    </row>
    <row r="4240" spans="1:13" x14ac:dyDescent="0.2">
      <c r="A4240" s="1"/>
      <c r="B4240" s="1"/>
      <c r="C4240" s="16"/>
      <c r="D4240" s="1"/>
      <c r="E4240" s="1"/>
      <c r="F4240" s="1"/>
      <c r="G4240" s="1"/>
      <c r="H4240" s="11"/>
      <c r="I4240" s="11"/>
      <c r="J4240" s="11"/>
      <c r="K4240" s="2"/>
      <c r="L4240" s="2"/>
      <c r="M4240" s="1"/>
    </row>
    <row r="4241" spans="1:13" x14ac:dyDescent="0.2">
      <c r="A4241" s="1"/>
      <c r="B4241" s="1"/>
      <c r="C4241" s="16"/>
      <c r="D4241" s="1"/>
      <c r="E4241" s="1"/>
      <c r="F4241" s="1"/>
      <c r="G4241" s="1"/>
      <c r="H4241" s="11"/>
      <c r="I4241" s="11"/>
      <c r="J4241" s="11"/>
      <c r="K4241" s="2"/>
      <c r="L4241" s="2"/>
      <c r="M4241" s="1"/>
    </row>
    <row r="4242" spans="1:13" x14ac:dyDescent="0.2">
      <c r="A4242" s="1"/>
      <c r="B4242" s="1"/>
      <c r="C4242" s="16"/>
      <c r="D4242" s="1"/>
      <c r="E4242" s="1"/>
      <c r="F4242" s="1"/>
      <c r="G4242" s="1"/>
      <c r="H4242" s="11"/>
      <c r="I4242" s="11"/>
      <c r="J4242" s="11"/>
      <c r="K4242" s="2"/>
      <c r="L4242" s="2"/>
      <c r="M4242" s="1"/>
    </row>
    <row r="4243" spans="1:13" x14ac:dyDescent="0.2">
      <c r="A4243" s="1"/>
      <c r="B4243" s="1"/>
      <c r="C4243" s="16"/>
      <c r="D4243" s="1"/>
      <c r="E4243" s="1"/>
      <c r="F4243" s="1"/>
      <c r="G4243" s="1"/>
      <c r="H4243" s="11"/>
      <c r="I4243" s="11"/>
      <c r="J4243" s="11"/>
      <c r="K4243" s="2"/>
      <c r="L4243" s="2"/>
      <c r="M4243" s="1"/>
    </row>
    <row r="4244" spans="1:13" x14ac:dyDescent="0.2">
      <c r="A4244" s="1"/>
      <c r="B4244" s="1"/>
      <c r="C4244" s="16"/>
      <c r="D4244" s="1"/>
      <c r="E4244" s="1"/>
      <c r="F4244" s="1"/>
      <c r="G4244" s="1"/>
      <c r="H4244" s="11"/>
      <c r="I4244" s="11"/>
      <c r="J4244" s="11"/>
      <c r="K4244" s="2"/>
      <c r="L4244" s="2"/>
      <c r="M4244" s="1"/>
    </row>
    <row r="4245" spans="1:13" x14ac:dyDescent="0.2">
      <c r="A4245" s="1"/>
      <c r="B4245" s="1"/>
      <c r="C4245" s="16"/>
      <c r="D4245" s="1"/>
      <c r="E4245" s="1"/>
      <c r="F4245" s="1"/>
      <c r="G4245" s="1"/>
      <c r="H4245" s="11"/>
      <c r="I4245" s="11"/>
      <c r="J4245" s="11"/>
      <c r="K4245" s="2"/>
      <c r="L4245" s="2"/>
      <c r="M4245" s="1"/>
    </row>
    <row r="4246" spans="1:13" x14ac:dyDescent="0.2">
      <c r="A4246" s="1"/>
      <c r="B4246" s="1"/>
      <c r="C4246" s="16"/>
      <c r="D4246" s="1"/>
      <c r="E4246" s="1"/>
      <c r="F4246" s="1"/>
      <c r="G4246" s="1"/>
      <c r="H4246" s="11"/>
      <c r="I4246" s="11"/>
      <c r="J4246" s="11"/>
      <c r="K4246" s="2"/>
      <c r="L4246" s="2"/>
      <c r="M4246" s="1"/>
    </row>
    <row r="4247" spans="1:13" x14ac:dyDescent="0.2">
      <c r="A4247" s="1"/>
      <c r="B4247" s="1"/>
      <c r="C4247" s="16"/>
      <c r="D4247" s="1"/>
      <c r="E4247" s="1"/>
      <c r="F4247" s="1"/>
      <c r="G4247" s="1"/>
      <c r="H4247" s="11"/>
      <c r="I4247" s="11"/>
      <c r="J4247" s="11"/>
      <c r="K4247" s="2"/>
      <c r="L4247" s="2"/>
      <c r="M4247" s="1"/>
    </row>
    <row r="4248" spans="1:13" x14ac:dyDescent="0.2">
      <c r="A4248" s="1"/>
      <c r="B4248" s="1"/>
      <c r="C4248" s="16"/>
      <c r="D4248" s="1"/>
      <c r="E4248" s="1"/>
      <c r="F4248" s="1"/>
      <c r="G4248" s="1"/>
      <c r="H4248" s="11"/>
      <c r="I4248" s="11"/>
      <c r="J4248" s="11"/>
      <c r="K4248" s="2"/>
      <c r="L4248" s="2"/>
      <c r="M4248" s="1"/>
    </row>
    <row r="4249" spans="1:13" x14ac:dyDescent="0.2">
      <c r="A4249" s="1"/>
      <c r="B4249" s="1"/>
      <c r="C4249" s="16"/>
      <c r="D4249" s="1"/>
      <c r="E4249" s="1"/>
      <c r="F4249" s="1"/>
      <c r="G4249" s="1"/>
      <c r="H4249" s="11"/>
      <c r="I4249" s="11"/>
      <c r="J4249" s="11"/>
      <c r="K4249" s="2"/>
      <c r="L4249" s="2"/>
      <c r="M4249" s="1"/>
    </row>
    <row r="4250" spans="1:13" x14ac:dyDescent="0.2">
      <c r="A4250" s="1"/>
      <c r="B4250" s="1"/>
      <c r="C4250" s="16"/>
      <c r="D4250" s="1"/>
      <c r="E4250" s="1"/>
      <c r="F4250" s="1"/>
      <c r="G4250" s="1"/>
      <c r="H4250" s="11"/>
      <c r="I4250" s="11"/>
      <c r="J4250" s="11"/>
      <c r="K4250" s="2"/>
      <c r="L4250" s="2"/>
      <c r="M4250" s="1"/>
    </row>
    <row r="4251" spans="1:13" x14ac:dyDescent="0.2">
      <c r="A4251" s="1"/>
      <c r="B4251" s="1"/>
      <c r="C4251" s="16"/>
      <c r="D4251" s="1"/>
      <c r="E4251" s="1"/>
      <c r="F4251" s="1"/>
      <c r="G4251" s="1"/>
      <c r="H4251" s="11"/>
      <c r="I4251" s="11"/>
      <c r="J4251" s="11"/>
      <c r="K4251" s="2"/>
      <c r="L4251" s="2"/>
      <c r="M4251" s="1"/>
    </row>
    <row r="4252" spans="1:13" x14ac:dyDescent="0.2">
      <c r="A4252" s="1"/>
      <c r="B4252" s="1"/>
      <c r="C4252" s="16"/>
      <c r="D4252" s="1"/>
      <c r="E4252" s="1"/>
      <c r="F4252" s="1"/>
      <c r="G4252" s="1"/>
      <c r="H4252" s="11"/>
      <c r="I4252" s="11"/>
      <c r="J4252" s="11"/>
      <c r="K4252" s="2"/>
      <c r="L4252" s="2"/>
      <c r="M4252" s="1"/>
    </row>
    <row r="4253" spans="1:13" x14ac:dyDescent="0.2">
      <c r="A4253" s="1"/>
      <c r="B4253" s="1"/>
      <c r="C4253" s="16"/>
      <c r="D4253" s="1"/>
      <c r="E4253" s="1"/>
      <c r="F4253" s="1"/>
      <c r="G4253" s="1"/>
      <c r="H4253" s="11"/>
      <c r="I4253" s="11"/>
      <c r="J4253" s="11"/>
      <c r="K4253" s="2"/>
      <c r="L4253" s="2"/>
      <c r="M4253" s="1"/>
    </row>
    <row r="4254" spans="1:13" x14ac:dyDescent="0.2">
      <c r="A4254" s="1"/>
      <c r="B4254" s="1"/>
      <c r="C4254" s="16"/>
      <c r="D4254" s="1"/>
      <c r="E4254" s="1"/>
      <c r="F4254" s="1"/>
      <c r="G4254" s="1"/>
      <c r="H4254" s="11"/>
      <c r="I4254" s="11"/>
      <c r="J4254" s="11"/>
      <c r="K4254" s="2"/>
      <c r="L4254" s="2"/>
      <c r="M4254" s="1"/>
    </row>
    <row r="4255" spans="1:13" x14ac:dyDescent="0.2">
      <c r="A4255" s="1"/>
      <c r="B4255" s="1"/>
      <c r="C4255" s="16"/>
      <c r="D4255" s="1"/>
      <c r="E4255" s="1"/>
      <c r="F4255" s="1"/>
      <c r="G4255" s="1"/>
      <c r="H4255" s="11"/>
      <c r="I4255" s="11"/>
      <c r="J4255" s="11"/>
      <c r="K4255" s="2"/>
      <c r="L4255" s="2"/>
      <c r="M4255" s="1"/>
    </row>
    <row r="4256" spans="1:13" x14ac:dyDescent="0.2">
      <c r="A4256" s="1"/>
      <c r="B4256" s="1"/>
      <c r="C4256" s="16"/>
      <c r="D4256" s="1"/>
      <c r="E4256" s="1"/>
      <c r="F4256" s="1"/>
      <c r="G4256" s="1"/>
      <c r="H4256" s="11"/>
      <c r="I4256" s="11"/>
      <c r="J4256" s="11"/>
      <c r="K4256" s="2"/>
      <c r="L4256" s="2"/>
      <c r="M4256" s="1"/>
    </row>
    <row r="4257" spans="1:13" x14ac:dyDescent="0.2">
      <c r="A4257" s="1"/>
      <c r="B4257" s="1"/>
      <c r="C4257" s="16"/>
      <c r="D4257" s="1"/>
      <c r="E4257" s="1"/>
      <c r="F4257" s="1"/>
      <c r="G4257" s="1"/>
      <c r="H4257" s="11"/>
      <c r="I4257" s="11"/>
      <c r="J4257" s="11"/>
      <c r="K4257" s="2"/>
      <c r="L4257" s="2"/>
      <c r="M4257" s="1"/>
    </row>
    <row r="4258" spans="1:13" x14ac:dyDescent="0.2">
      <c r="A4258" s="1"/>
      <c r="B4258" s="1"/>
      <c r="C4258" s="16"/>
      <c r="D4258" s="1"/>
      <c r="E4258" s="1"/>
      <c r="F4258" s="1"/>
      <c r="G4258" s="1"/>
      <c r="H4258" s="11"/>
      <c r="I4258" s="11"/>
      <c r="J4258" s="11"/>
      <c r="K4258" s="2"/>
      <c r="L4258" s="2"/>
      <c r="M4258" s="1"/>
    </row>
    <row r="4259" spans="1:13" x14ac:dyDescent="0.2">
      <c r="A4259" s="1"/>
      <c r="B4259" s="1"/>
      <c r="C4259" s="16"/>
      <c r="D4259" s="1"/>
      <c r="E4259" s="1"/>
      <c r="F4259" s="1"/>
      <c r="G4259" s="1"/>
      <c r="H4259" s="11"/>
      <c r="I4259" s="11"/>
      <c r="J4259" s="11"/>
      <c r="K4259" s="2"/>
      <c r="L4259" s="2"/>
      <c r="M4259" s="1"/>
    </row>
    <row r="4260" spans="1:13" x14ac:dyDescent="0.2">
      <c r="A4260" s="1"/>
      <c r="B4260" s="1"/>
      <c r="C4260" s="16"/>
      <c r="D4260" s="1"/>
      <c r="E4260" s="1"/>
      <c r="F4260" s="1"/>
      <c r="G4260" s="1"/>
      <c r="H4260" s="11"/>
      <c r="I4260" s="11"/>
      <c r="J4260" s="11"/>
      <c r="K4260" s="2"/>
      <c r="L4260" s="2"/>
      <c r="M4260" s="1"/>
    </row>
    <row r="4261" spans="1:13" x14ac:dyDescent="0.2">
      <c r="A4261" s="1"/>
      <c r="B4261" s="1"/>
      <c r="C4261" s="16"/>
      <c r="D4261" s="1"/>
      <c r="E4261" s="1"/>
      <c r="F4261" s="1"/>
      <c r="G4261" s="1"/>
      <c r="H4261" s="11"/>
      <c r="I4261" s="11"/>
      <c r="J4261" s="11"/>
      <c r="K4261" s="2"/>
      <c r="L4261" s="2"/>
      <c r="M4261" s="1"/>
    </row>
    <row r="4262" spans="1:13" x14ac:dyDescent="0.2">
      <c r="A4262" s="1"/>
      <c r="B4262" s="1"/>
      <c r="C4262" s="16"/>
      <c r="D4262" s="1"/>
      <c r="E4262" s="1"/>
      <c r="F4262" s="1"/>
      <c r="G4262" s="1"/>
      <c r="H4262" s="11"/>
      <c r="I4262" s="11"/>
      <c r="J4262" s="11"/>
      <c r="K4262" s="2"/>
      <c r="L4262" s="2"/>
      <c r="M4262" s="1"/>
    </row>
    <row r="4263" spans="1:13" x14ac:dyDescent="0.2">
      <c r="A4263" s="1"/>
      <c r="B4263" s="1"/>
      <c r="C4263" s="16"/>
      <c r="D4263" s="1"/>
      <c r="E4263" s="1"/>
      <c r="F4263" s="1"/>
      <c r="G4263" s="1"/>
      <c r="H4263" s="11"/>
      <c r="I4263" s="11"/>
      <c r="J4263" s="11"/>
      <c r="K4263" s="2"/>
      <c r="L4263" s="2"/>
      <c r="M4263" s="1"/>
    </row>
    <row r="4264" spans="1:13" x14ac:dyDescent="0.2">
      <c r="A4264" s="1"/>
      <c r="B4264" s="1"/>
      <c r="C4264" s="16"/>
      <c r="D4264" s="1"/>
      <c r="E4264" s="1"/>
      <c r="F4264" s="1"/>
      <c r="G4264" s="1"/>
      <c r="H4264" s="11"/>
      <c r="I4264" s="11"/>
      <c r="J4264" s="11"/>
      <c r="K4264" s="2"/>
      <c r="L4264" s="2"/>
      <c r="M4264" s="1"/>
    </row>
    <row r="4265" spans="1:13" x14ac:dyDescent="0.2">
      <c r="A4265" s="1"/>
      <c r="B4265" s="1"/>
      <c r="C4265" s="16"/>
      <c r="D4265" s="1"/>
      <c r="E4265" s="1"/>
      <c r="F4265" s="1"/>
      <c r="G4265" s="1"/>
      <c r="H4265" s="11"/>
      <c r="I4265" s="11"/>
      <c r="J4265" s="11"/>
      <c r="K4265" s="2"/>
      <c r="L4265" s="2"/>
      <c r="M4265" s="1"/>
    </row>
    <row r="4266" spans="1:13" x14ac:dyDescent="0.2">
      <c r="A4266" s="1"/>
      <c r="B4266" s="1"/>
      <c r="C4266" s="16"/>
      <c r="D4266" s="1"/>
      <c r="E4266" s="1"/>
      <c r="F4266" s="1"/>
      <c r="G4266" s="1"/>
      <c r="H4266" s="11"/>
      <c r="I4266" s="11"/>
      <c r="J4266" s="11"/>
      <c r="K4266" s="2"/>
      <c r="L4266" s="2"/>
      <c r="M4266" s="1"/>
    </row>
    <row r="4267" spans="1:13" x14ac:dyDescent="0.2">
      <c r="A4267" s="1"/>
      <c r="B4267" s="1"/>
      <c r="C4267" s="16"/>
      <c r="D4267" s="1"/>
      <c r="E4267" s="1"/>
      <c r="F4267" s="1"/>
      <c r="G4267" s="1"/>
      <c r="H4267" s="11"/>
      <c r="I4267" s="11"/>
      <c r="J4267" s="11"/>
      <c r="K4267" s="2"/>
      <c r="L4267" s="2"/>
      <c r="M4267" s="1"/>
    </row>
    <row r="4268" spans="1:13" x14ac:dyDescent="0.2">
      <c r="A4268" s="1"/>
      <c r="B4268" s="1"/>
      <c r="C4268" s="16"/>
      <c r="D4268" s="1"/>
      <c r="E4268" s="1"/>
      <c r="F4268" s="1"/>
      <c r="G4268" s="1"/>
      <c r="H4268" s="11"/>
      <c r="I4268" s="11"/>
      <c r="J4268" s="11"/>
      <c r="K4268" s="2"/>
      <c r="L4268" s="2"/>
      <c r="M4268" s="1"/>
    </row>
    <row r="4269" spans="1:13" x14ac:dyDescent="0.2">
      <c r="A4269" s="1"/>
      <c r="B4269" s="1"/>
      <c r="C4269" s="16"/>
      <c r="D4269" s="1"/>
      <c r="E4269" s="1"/>
      <c r="F4269" s="1"/>
      <c r="G4269" s="1"/>
      <c r="H4269" s="11"/>
      <c r="I4269" s="11"/>
      <c r="J4269" s="11"/>
      <c r="K4269" s="2"/>
      <c r="L4269" s="2"/>
      <c r="M4269" s="1"/>
    </row>
    <row r="4270" spans="1:13" x14ac:dyDescent="0.2">
      <c r="A4270" s="1"/>
      <c r="B4270" s="1"/>
      <c r="C4270" s="16"/>
      <c r="D4270" s="1"/>
      <c r="E4270" s="1"/>
      <c r="F4270" s="1"/>
      <c r="G4270" s="1"/>
      <c r="H4270" s="11"/>
      <c r="I4270" s="11"/>
      <c r="J4270" s="11"/>
      <c r="K4270" s="2"/>
      <c r="L4270" s="2"/>
      <c r="M4270" s="1"/>
    </row>
    <row r="4271" spans="1:13" x14ac:dyDescent="0.2">
      <c r="A4271" s="1"/>
      <c r="B4271" s="1"/>
      <c r="C4271" s="16"/>
      <c r="D4271" s="1"/>
      <c r="E4271" s="1"/>
      <c r="F4271" s="1"/>
      <c r="G4271" s="1"/>
      <c r="H4271" s="11"/>
      <c r="I4271" s="11"/>
      <c r="J4271" s="11"/>
      <c r="K4271" s="2"/>
      <c r="L4271" s="2"/>
      <c r="M4271" s="1"/>
    </row>
    <row r="4272" spans="1:13" x14ac:dyDescent="0.2">
      <c r="A4272" s="1"/>
      <c r="B4272" s="1"/>
      <c r="C4272" s="16"/>
      <c r="D4272" s="1"/>
      <c r="E4272" s="1"/>
      <c r="F4272" s="1"/>
      <c r="G4272" s="1"/>
      <c r="H4272" s="11"/>
      <c r="I4272" s="11"/>
      <c r="J4272" s="11"/>
      <c r="K4272" s="2"/>
      <c r="L4272" s="2"/>
      <c r="M4272" s="1"/>
    </row>
    <row r="4273" spans="1:13" x14ac:dyDescent="0.2">
      <c r="A4273" s="1"/>
      <c r="B4273" s="1"/>
      <c r="C4273" s="16"/>
      <c r="D4273" s="1"/>
      <c r="E4273" s="1"/>
      <c r="F4273" s="1"/>
      <c r="G4273" s="1"/>
      <c r="H4273" s="11"/>
      <c r="I4273" s="11"/>
      <c r="J4273" s="11"/>
      <c r="K4273" s="2"/>
      <c r="L4273" s="2"/>
      <c r="M4273" s="1"/>
    </row>
    <row r="4274" spans="1:13" x14ac:dyDescent="0.2">
      <c r="A4274" s="1"/>
      <c r="B4274" s="1"/>
      <c r="C4274" s="16"/>
      <c r="D4274" s="1"/>
      <c r="E4274" s="1"/>
      <c r="F4274" s="1"/>
      <c r="G4274" s="1"/>
      <c r="H4274" s="11"/>
      <c r="I4274" s="11"/>
      <c r="J4274" s="11"/>
      <c r="K4274" s="2"/>
      <c r="L4274" s="2"/>
      <c r="M4274" s="1"/>
    </row>
    <row r="4275" spans="1:13" x14ac:dyDescent="0.2">
      <c r="A4275" s="1"/>
      <c r="B4275" s="1"/>
      <c r="C4275" s="16"/>
      <c r="D4275" s="1"/>
      <c r="E4275" s="1"/>
      <c r="F4275" s="1"/>
      <c r="G4275" s="1"/>
      <c r="H4275" s="11"/>
      <c r="I4275" s="11"/>
      <c r="J4275" s="11"/>
      <c r="K4275" s="2"/>
      <c r="L4275" s="2"/>
      <c r="M4275" s="1"/>
    </row>
    <row r="4276" spans="1:13" x14ac:dyDescent="0.2">
      <c r="A4276" s="1"/>
      <c r="B4276" s="1"/>
      <c r="C4276" s="16"/>
      <c r="D4276" s="1"/>
      <c r="E4276" s="1"/>
      <c r="F4276" s="1"/>
      <c r="G4276" s="1"/>
      <c r="H4276" s="11"/>
      <c r="I4276" s="11"/>
      <c r="J4276" s="11"/>
      <c r="K4276" s="2"/>
      <c r="L4276" s="2"/>
      <c r="M4276" s="1"/>
    </row>
    <row r="4277" spans="1:13" x14ac:dyDescent="0.2">
      <c r="A4277" s="1"/>
      <c r="B4277" s="1"/>
      <c r="C4277" s="16"/>
      <c r="D4277" s="1"/>
      <c r="E4277" s="1"/>
      <c r="F4277" s="1"/>
      <c r="G4277" s="1"/>
      <c r="H4277" s="11"/>
      <c r="I4277" s="11"/>
      <c r="J4277" s="11"/>
      <c r="K4277" s="2"/>
      <c r="L4277" s="2"/>
      <c r="M4277" s="1"/>
    </row>
    <row r="4278" spans="1:13" x14ac:dyDescent="0.2">
      <c r="A4278" s="1"/>
      <c r="B4278" s="1"/>
      <c r="C4278" s="16"/>
      <c r="D4278" s="1"/>
      <c r="E4278" s="1"/>
      <c r="F4278" s="1"/>
      <c r="G4278" s="1"/>
      <c r="H4278" s="11"/>
      <c r="I4278" s="11"/>
      <c r="J4278" s="11"/>
      <c r="K4278" s="2"/>
      <c r="L4278" s="2"/>
      <c r="M4278" s="1"/>
    </row>
    <row r="4279" spans="1:13" x14ac:dyDescent="0.2">
      <c r="A4279" s="1"/>
      <c r="B4279" s="1"/>
      <c r="C4279" s="16"/>
      <c r="D4279" s="1"/>
      <c r="E4279" s="1"/>
      <c r="F4279" s="1"/>
      <c r="G4279" s="1"/>
      <c r="H4279" s="11"/>
      <c r="I4279" s="11"/>
      <c r="J4279" s="11"/>
      <c r="K4279" s="2"/>
      <c r="L4279" s="2"/>
      <c r="M4279" s="1"/>
    </row>
    <row r="4280" spans="1:13" x14ac:dyDescent="0.2">
      <c r="A4280" s="1"/>
      <c r="B4280" s="1"/>
      <c r="C4280" s="16"/>
      <c r="D4280" s="1"/>
      <c r="E4280" s="1"/>
      <c r="F4280" s="1"/>
      <c r="G4280" s="1"/>
      <c r="H4280" s="11"/>
      <c r="I4280" s="11"/>
      <c r="J4280" s="11"/>
      <c r="K4280" s="2"/>
      <c r="L4280" s="2"/>
      <c r="M4280" s="1"/>
    </row>
    <row r="4281" spans="1:13" x14ac:dyDescent="0.2">
      <c r="A4281" s="1"/>
      <c r="B4281" s="1"/>
      <c r="C4281" s="16"/>
      <c r="D4281" s="1"/>
      <c r="E4281" s="1"/>
      <c r="F4281" s="1"/>
      <c r="G4281" s="1"/>
      <c r="H4281" s="11"/>
      <c r="I4281" s="11"/>
      <c r="J4281" s="11"/>
      <c r="K4281" s="2"/>
      <c r="L4281" s="2"/>
      <c r="M4281" s="1"/>
    </row>
    <row r="4282" spans="1:13" x14ac:dyDescent="0.2">
      <c r="A4282" s="1"/>
      <c r="B4282" s="1"/>
      <c r="C4282" s="16"/>
      <c r="D4282" s="1"/>
      <c r="E4282" s="1"/>
      <c r="F4282" s="1"/>
      <c r="G4282" s="1"/>
      <c r="H4282" s="11"/>
      <c r="I4282" s="11"/>
      <c r="J4282" s="11"/>
      <c r="K4282" s="2"/>
      <c r="L4282" s="2"/>
      <c r="M4282" s="1"/>
    </row>
    <row r="4283" spans="1:13" x14ac:dyDescent="0.2">
      <c r="A4283" s="1"/>
      <c r="B4283" s="1"/>
      <c r="C4283" s="16"/>
      <c r="D4283" s="1"/>
      <c r="E4283" s="1"/>
      <c r="F4283" s="1"/>
      <c r="G4283" s="1"/>
      <c r="H4283" s="11"/>
      <c r="I4283" s="11"/>
      <c r="J4283" s="11"/>
      <c r="K4283" s="2"/>
      <c r="L4283" s="2"/>
      <c r="M4283" s="1"/>
    </row>
    <row r="4284" spans="1:13" x14ac:dyDescent="0.2">
      <c r="A4284" s="1"/>
      <c r="B4284" s="1"/>
      <c r="C4284" s="16"/>
      <c r="D4284" s="1"/>
      <c r="E4284" s="1"/>
      <c r="F4284" s="1"/>
      <c r="G4284" s="1"/>
      <c r="H4284" s="11"/>
      <c r="I4284" s="11"/>
      <c r="J4284" s="11"/>
      <c r="K4284" s="2"/>
      <c r="L4284" s="2"/>
      <c r="M4284" s="1"/>
    </row>
    <row r="4285" spans="1:13" x14ac:dyDescent="0.2">
      <c r="A4285" s="1"/>
      <c r="B4285" s="1"/>
      <c r="C4285" s="16"/>
      <c r="D4285" s="1"/>
      <c r="E4285" s="1"/>
      <c r="F4285" s="1"/>
      <c r="G4285" s="1"/>
      <c r="H4285" s="11"/>
      <c r="I4285" s="11"/>
      <c r="J4285" s="11"/>
      <c r="K4285" s="2"/>
      <c r="L4285" s="2"/>
      <c r="M4285" s="1"/>
    </row>
    <row r="4286" spans="1:13" x14ac:dyDescent="0.2">
      <c r="A4286" s="1"/>
      <c r="B4286" s="1"/>
      <c r="C4286" s="16"/>
      <c r="D4286" s="1"/>
      <c r="E4286" s="1"/>
      <c r="F4286" s="1"/>
      <c r="G4286" s="1"/>
      <c r="H4286" s="11"/>
      <c r="I4286" s="11"/>
      <c r="J4286" s="11"/>
      <c r="K4286" s="2"/>
      <c r="L4286" s="2"/>
      <c r="M4286" s="1"/>
    </row>
    <row r="4287" spans="1:13" x14ac:dyDescent="0.2">
      <c r="A4287" s="1"/>
      <c r="B4287" s="1"/>
      <c r="C4287" s="16"/>
      <c r="D4287" s="1"/>
      <c r="E4287" s="1"/>
      <c r="F4287" s="1"/>
      <c r="G4287" s="1"/>
      <c r="H4287" s="11"/>
      <c r="I4287" s="11"/>
      <c r="J4287" s="11"/>
      <c r="K4287" s="2"/>
      <c r="L4287" s="2"/>
      <c r="M4287" s="1"/>
    </row>
    <row r="4288" spans="1:13" x14ac:dyDescent="0.2">
      <c r="A4288" s="1"/>
      <c r="B4288" s="1"/>
      <c r="C4288" s="16"/>
      <c r="D4288" s="1"/>
      <c r="E4288" s="1"/>
      <c r="F4288" s="1"/>
      <c r="G4288" s="1"/>
      <c r="H4288" s="11"/>
      <c r="I4288" s="11"/>
      <c r="J4288" s="11"/>
      <c r="K4288" s="2"/>
      <c r="L4288" s="2"/>
      <c r="M4288" s="1"/>
    </row>
    <row r="4289" spans="1:13" x14ac:dyDescent="0.2">
      <c r="A4289" s="1"/>
      <c r="B4289" s="1"/>
      <c r="C4289" s="16"/>
      <c r="D4289" s="1"/>
      <c r="E4289" s="1"/>
      <c r="F4289" s="1"/>
      <c r="G4289" s="1"/>
      <c r="H4289" s="11"/>
      <c r="I4289" s="11"/>
      <c r="J4289" s="11"/>
      <c r="K4289" s="2"/>
      <c r="L4289" s="2"/>
      <c r="M4289" s="1"/>
    </row>
    <row r="4290" spans="1:13" x14ac:dyDescent="0.2">
      <c r="A4290" s="1"/>
      <c r="B4290" s="1"/>
      <c r="C4290" s="16"/>
      <c r="D4290" s="1"/>
      <c r="E4290" s="1"/>
      <c r="F4290" s="1"/>
      <c r="G4290" s="1"/>
      <c r="H4290" s="11"/>
      <c r="I4290" s="11"/>
      <c r="J4290" s="11"/>
      <c r="K4290" s="2"/>
      <c r="L4290" s="2"/>
      <c r="M4290" s="1"/>
    </row>
    <row r="4291" spans="1:13" x14ac:dyDescent="0.2">
      <c r="A4291" s="1"/>
      <c r="B4291" s="1"/>
      <c r="C4291" s="16"/>
      <c r="D4291" s="1"/>
      <c r="E4291" s="1"/>
      <c r="F4291" s="1"/>
      <c r="G4291" s="1"/>
      <c r="H4291" s="11"/>
      <c r="I4291" s="11"/>
      <c r="J4291" s="11"/>
      <c r="K4291" s="2"/>
      <c r="L4291" s="2"/>
      <c r="M4291" s="1"/>
    </row>
    <row r="4292" spans="1:13" x14ac:dyDescent="0.2">
      <c r="A4292" s="1"/>
      <c r="B4292" s="1"/>
      <c r="C4292" s="16"/>
      <c r="D4292" s="1"/>
      <c r="E4292" s="1"/>
      <c r="F4292" s="1"/>
      <c r="G4292" s="1"/>
      <c r="H4292" s="11"/>
      <c r="I4292" s="11"/>
      <c r="J4292" s="11"/>
      <c r="K4292" s="2"/>
      <c r="L4292" s="2"/>
      <c r="M4292" s="1"/>
    </row>
    <row r="4293" spans="1:13" x14ac:dyDescent="0.2">
      <c r="A4293" s="1"/>
      <c r="B4293" s="1"/>
      <c r="C4293" s="16"/>
      <c r="D4293" s="1"/>
      <c r="E4293" s="1"/>
      <c r="F4293" s="1"/>
      <c r="G4293" s="1"/>
      <c r="H4293" s="11"/>
      <c r="I4293" s="11"/>
      <c r="J4293" s="11"/>
      <c r="K4293" s="2"/>
      <c r="L4293" s="2"/>
      <c r="M4293" s="1"/>
    </row>
    <row r="4294" spans="1:13" x14ac:dyDescent="0.2">
      <c r="A4294" s="1"/>
      <c r="B4294" s="1"/>
      <c r="C4294" s="16"/>
      <c r="D4294" s="1"/>
      <c r="E4294" s="1"/>
      <c r="F4294" s="1"/>
      <c r="G4294" s="1"/>
      <c r="H4294" s="11"/>
      <c r="I4294" s="11"/>
      <c r="J4294" s="11"/>
      <c r="K4294" s="2"/>
      <c r="L4294" s="2"/>
      <c r="M4294" s="1"/>
    </row>
    <row r="4295" spans="1:13" x14ac:dyDescent="0.2">
      <c r="A4295" s="1"/>
      <c r="B4295" s="1"/>
      <c r="C4295" s="16"/>
      <c r="D4295" s="1"/>
      <c r="E4295" s="1"/>
      <c r="F4295" s="1"/>
      <c r="G4295" s="1"/>
      <c r="H4295" s="11"/>
      <c r="I4295" s="11"/>
      <c r="J4295" s="11"/>
      <c r="K4295" s="2"/>
      <c r="L4295" s="2"/>
      <c r="M4295" s="1"/>
    </row>
    <row r="4296" spans="1:13" x14ac:dyDescent="0.2">
      <c r="A4296" s="1"/>
      <c r="B4296" s="1"/>
      <c r="C4296" s="16"/>
      <c r="D4296" s="1"/>
      <c r="E4296" s="1"/>
      <c r="F4296" s="1"/>
      <c r="G4296" s="1"/>
      <c r="H4296" s="11"/>
      <c r="I4296" s="11"/>
      <c r="J4296" s="11"/>
      <c r="K4296" s="2"/>
      <c r="L4296" s="2"/>
      <c r="M4296" s="1"/>
    </row>
    <row r="4297" spans="1:13" x14ac:dyDescent="0.2">
      <c r="A4297" s="1"/>
      <c r="B4297" s="1"/>
      <c r="C4297" s="16"/>
      <c r="D4297" s="1"/>
      <c r="E4297" s="1"/>
      <c r="F4297" s="1"/>
      <c r="G4297" s="1"/>
      <c r="H4297" s="11"/>
      <c r="I4297" s="11"/>
      <c r="J4297" s="11"/>
      <c r="K4297" s="2"/>
      <c r="L4297" s="2"/>
      <c r="M4297" s="1"/>
    </row>
    <row r="4298" spans="1:13" x14ac:dyDescent="0.2">
      <c r="A4298" s="1"/>
      <c r="B4298" s="1"/>
      <c r="C4298" s="16"/>
      <c r="D4298" s="1"/>
      <c r="E4298" s="1"/>
      <c r="F4298" s="1"/>
      <c r="G4298" s="1"/>
      <c r="H4298" s="11"/>
      <c r="I4298" s="11"/>
      <c r="J4298" s="11"/>
      <c r="K4298" s="2"/>
      <c r="L4298" s="2"/>
      <c r="M4298" s="1"/>
    </row>
    <row r="4299" spans="1:13" x14ac:dyDescent="0.2">
      <c r="A4299" s="1"/>
      <c r="B4299" s="1"/>
      <c r="C4299" s="16"/>
      <c r="D4299" s="1"/>
      <c r="E4299" s="1"/>
      <c r="F4299" s="1"/>
      <c r="G4299" s="1"/>
      <c r="H4299" s="11"/>
      <c r="I4299" s="11"/>
      <c r="J4299" s="11"/>
      <c r="K4299" s="2"/>
      <c r="L4299" s="2"/>
      <c r="M4299" s="1"/>
    </row>
    <row r="4300" spans="1:13" x14ac:dyDescent="0.2">
      <c r="A4300" s="1"/>
      <c r="B4300" s="1"/>
      <c r="C4300" s="16"/>
      <c r="D4300" s="1"/>
      <c r="E4300" s="1"/>
      <c r="F4300" s="1"/>
      <c r="G4300" s="1"/>
      <c r="H4300" s="11"/>
      <c r="I4300" s="11"/>
      <c r="J4300" s="11"/>
      <c r="K4300" s="2"/>
      <c r="L4300" s="2"/>
      <c r="M4300" s="1"/>
    </row>
    <row r="4301" spans="1:13" x14ac:dyDescent="0.2">
      <c r="A4301" s="1"/>
      <c r="B4301" s="1"/>
      <c r="C4301" s="16"/>
      <c r="D4301" s="1"/>
      <c r="E4301" s="1"/>
      <c r="F4301" s="1"/>
      <c r="G4301" s="1"/>
      <c r="H4301" s="11"/>
      <c r="I4301" s="11"/>
      <c r="J4301" s="11"/>
      <c r="K4301" s="2"/>
      <c r="L4301" s="2"/>
      <c r="M4301" s="1"/>
    </row>
    <row r="4302" spans="1:13" x14ac:dyDescent="0.2">
      <c r="A4302" s="1"/>
      <c r="B4302" s="1"/>
      <c r="C4302" s="16"/>
      <c r="D4302" s="1"/>
      <c r="E4302" s="1"/>
      <c r="F4302" s="1"/>
      <c r="G4302" s="1"/>
      <c r="H4302" s="11"/>
      <c r="I4302" s="11"/>
      <c r="J4302" s="11"/>
      <c r="K4302" s="2"/>
      <c r="L4302" s="2"/>
      <c r="M4302" s="1"/>
    </row>
    <row r="4303" spans="1:13" x14ac:dyDescent="0.2">
      <c r="A4303" s="1"/>
      <c r="B4303" s="1"/>
      <c r="C4303" s="16"/>
      <c r="D4303" s="1"/>
      <c r="E4303" s="1"/>
      <c r="F4303" s="1"/>
      <c r="G4303" s="1"/>
      <c r="H4303" s="11"/>
      <c r="I4303" s="11"/>
      <c r="J4303" s="11"/>
      <c r="K4303" s="2"/>
      <c r="L4303" s="2"/>
      <c r="M4303" s="1"/>
    </row>
    <row r="4304" spans="1:13" x14ac:dyDescent="0.2">
      <c r="A4304" s="1"/>
      <c r="B4304" s="1"/>
      <c r="C4304" s="16"/>
      <c r="D4304" s="1"/>
      <c r="E4304" s="1"/>
      <c r="F4304" s="1"/>
      <c r="G4304" s="1"/>
      <c r="H4304" s="11"/>
      <c r="I4304" s="11"/>
      <c r="J4304" s="11"/>
      <c r="K4304" s="2"/>
      <c r="L4304" s="2"/>
      <c r="M4304" s="1"/>
    </row>
    <row r="4305" spans="1:13" x14ac:dyDescent="0.2">
      <c r="A4305" s="1"/>
      <c r="B4305" s="1"/>
      <c r="C4305" s="16"/>
      <c r="D4305" s="1"/>
      <c r="E4305" s="1"/>
      <c r="F4305" s="1"/>
      <c r="G4305" s="1"/>
      <c r="H4305" s="11"/>
      <c r="I4305" s="11"/>
      <c r="J4305" s="11"/>
      <c r="K4305" s="2"/>
      <c r="L4305" s="2"/>
      <c r="M4305" s="1"/>
    </row>
    <row r="4306" spans="1:13" x14ac:dyDescent="0.2">
      <c r="A4306" s="1"/>
      <c r="B4306" s="1"/>
      <c r="C4306" s="16"/>
      <c r="D4306" s="1"/>
      <c r="E4306" s="1"/>
      <c r="F4306" s="1"/>
      <c r="G4306" s="1"/>
      <c r="H4306" s="11"/>
      <c r="I4306" s="11"/>
      <c r="J4306" s="11"/>
      <c r="K4306" s="2"/>
      <c r="L4306" s="2"/>
      <c r="M4306" s="1"/>
    </row>
    <row r="4307" spans="1:13" x14ac:dyDescent="0.2">
      <c r="A4307" s="1"/>
      <c r="B4307" s="1"/>
      <c r="C4307" s="16"/>
      <c r="D4307" s="1"/>
      <c r="E4307" s="1"/>
      <c r="F4307" s="1"/>
      <c r="G4307" s="1"/>
      <c r="H4307" s="11"/>
      <c r="I4307" s="11"/>
      <c r="J4307" s="11"/>
      <c r="K4307" s="2"/>
      <c r="L4307" s="2"/>
      <c r="M4307" s="1"/>
    </row>
    <row r="4308" spans="1:13" x14ac:dyDescent="0.2">
      <c r="A4308" s="1"/>
      <c r="B4308" s="1"/>
      <c r="C4308" s="16"/>
      <c r="D4308" s="1"/>
      <c r="E4308" s="1"/>
      <c r="F4308" s="1"/>
      <c r="G4308" s="1"/>
      <c r="H4308" s="11"/>
      <c r="I4308" s="11"/>
      <c r="J4308" s="11"/>
      <c r="K4308" s="2"/>
      <c r="L4308" s="2"/>
      <c r="M4308" s="1"/>
    </row>
    <row r="4309" spans="1:13" x14ac:dyDescent="0.2">
      <c r="A4309" s="1"/>
      <c r="B4309" s="1"/>
      <c r="C4309" s="16"/>
      <c r="D4309" s="1"/>
      <c r="E4309" s="1"/>
      <c r="F4309" s="1"/>
      <c r="G4309" s="1"/>
      <c r="H4309" s="11"/>
      <c r="I4309" s="11"/>
      <c r="J4309" s="11"/>
      <c r="K4309" s="2"/>
      <c r="L4309" s="2"/>
      <c r="M4309" s="1"/>
    </row>
    <row r="4310" spans="1:13" x14ac:dyDescent="0.2">
      <c r="A4310" s="1"/>
      <c r="B4310" s="1"/>
      <c r="C4310" s="16"/>
      <c r="D4310" s="1"/>
      <c r="E4310" s="1"/>
      <c r="F4310" s="1"/>
      <c r="G4310" s="1"/>
      <c r="H4310" s="11"/>
      <c r="I4310" s="11"/>
      <c r="J4310" s="11"/>
      <c r="K4310" s="2"/>
      <c r="L4310" s="2"/>
      <c r="M4310" s="1"/>
    </row>
    <row r="4311" spans="1:13" x14ac:dyDescent="0.2">
      <c r="A4311" s="1"/>
      <c r="B4311" s="1"/>
      <c r="C4311" s="16"/>
      <c r="D4311" s="1"/>
      <c r="E4311" s="1"/>
      <c r="F4311" s="1"/>
      <c r="G4311" s="1"/>
      <c r="H4311" s="11"/>
      <c r="I4311" s="11"/>
      <c r="J4311" s="11"/>
      <c r="K4311" s="2"/>
      <c r="L4311" s="2"/>
      <c r="M4311" s="1"/>
    </row>
    <row r="4312" spans="1:13" x14ac:dyDescent="0.2">
      <c r="A4312" s="1"/>
      <c r="B4312" s="1"/>
      <c r="C4312" s="16"/>
      <c r="D4312" s="1"/>
      <c r="E4312" s="1"/>
      <c r="F4312" s="1"/>
      <c r="G4312" s="1"/>
      <c r="H4312" s="11"/>
      <c r="I4312" s="11"/>
      <c r="J4312" s="11"/>
      <c r="K4312" s="2"/>
      <c r="L4312" s="2"/>
      <c r="M4312" s="1"/>
    </row>
    <row r="4313" spans="1:13" x14ac:dyDescent="0.2">
      <c r="A4313" s="1"/>
      <c r="B4313" s="1"/>
      <c r="C4313" s="16"/>
      <c r="D4313" s="1"/>
      <c r="E4313" s="1"/>
      <c r="F4313" s="1"/>
      <c r="G4313" s="1"/>
      <c r="H4313" s="11"/>
      <c r="I4313" s="11"/>
      <c r="J4313" s="11"/>
      <c r="K4313" s="2"/>
      <c r="L4313" s="2"/>
      <c r="M4313" s="1"/>
    </row>
    <row r="4314" spans="1:13" x14ac:dyDescent="0.2">
      <c r="A4314" s="1"/>
      <c r="B4314" s="1"/>
      <c r="C4314" s="16"/>
      <c r="D4314" s="1"/>
      <c r="E4314" s="1"/>
      <c r="F4314" s="1"/>
      <c r="G4314" s="1"/>
      <c r="H4314" s="11"/>
      <c r="I4314" s="11"/>
      <c r="J4314" s="11"/>
      <c r="K4314" s="2"/>
      <c r="L4314" s="2"/>
      <c r="M4314" s="1"/>
    </row>
    <row r="4315" spans="1:13" x14ac:dyDescent="0.2">
      <c r="A4315" s="1"/>
      <c r="B4315" s="1"/>
      <c r="C4315" s="16"/>
      <c r="D4315" s="1"/>
      <c r="E4315" s="1"/>
      <c r="F4315" s="1"/>
      <c r="G4315" s="1"/>
      <c r="H4315" s="11"/>
      <c r="I4315" s="11"/>
      <c r="J4315" s="11"/>
      <c r="K4315" s="2"/>
      <c r="L4315" s="2"/>
      <c r="M4315" s="1"/>
    </row>
    <row r="4316" spans="1:13" x14ac:dyDescent="0.2">
      <c r="A4316" s="1"/>
      <c r="B4316" s="1"/>
      <c r="C4316" s="16"/>
      <c r="D4316" s="1"/>
      <c r="E4316" s="1"/>
      <c r="F4316" s="1"/>
      <c r="G4316" s="1"/>
      <c r="H4316" s="11"/>
      <c r="I4316" s="11"/>
      <c r="J4316" s="11"/>
      <c r="K4316" s="2"/>
      <c r="L4316" s="2"/>
      <c r="M4316" s="1"/>
    </row>
    <row r="4317" spans="1:13" x14ac:dyDescent="0.2">
      <c r="A4317" s="1"/>
      <c r="B4317" s="1"/>
      <c r="C4317" s="16"/>
      <c r="D4317" s="1"/>
      <c r="E4317" s="1"/>
      <c r="F4317" s="1"/>
      <c r="G4317" s="1"/>
      <c r="H4317" s="11"/>
      <c r="I4317" s="11"/>
      <c r="J4317" s="11"/>
      <c r="K4317" s="2"/>
      <c r="L4317" s="2"/>
      <c r="M4317" s="1"/>
    </row>
    <row r="4318" spans="1:13" x14ac:dyDescent="0.2">
      <c r="A4318" s="1"/>
      <c r="B4318" s="1"/>
      <c r="C4318" s="16"/>
      <c r="D4318" s="1"/>
      <c r="E4318" s="1"/>
      <c r="F4318" s="1"/>
      <c r="G4318" s="1"/>
      <c r="H4318" s="11"/>
      <c r="I4318" s="11"/>
      <c r="J4318" s="11"/>
      <c r="K4318" s="2"/>
      <c r="L4318" s="2"/>
      <c r="M4318" s="1"/>
    </row>
    <row r="4319" spans="1:13" x14ac:dyDescent="0.2">
      <c r="A4319" s="1"/>
      <c r="B4319" s="1"/>
      <c r="C4319" s="16"/>
      <c r="D4319" s="1"/>
      <c r="E4319" s="1"/>
      <c r="F4319" s="1"/>
      <c r="G4319" s="1"/>
      <c r="H4319" s="11"/>
      <c r="I4319" s="11"/>
      <c r="J4319" s="11"/>
      <c r="K4319" s="2"/>
      <c r="L4319" s="2"/>
      <c r="M4319" s="1"/>
    </row>
    <row r="4320" spans="1:13" x14ac:dyDescent="0.2">
      <c r="A4320" s="1"/>
      <c r="B4320" s="1"/>
      <c r="C4320" s="16"/>
      <c r="D4320" s="1"/>
      <c r="E4320" s="1"/>
      <c r="F4320" s="1"/>
      <c r="G4320" s="1"/>
      <c r="H4320" s="11"/>
      <c r="I4320" s="11"/>
      <c r="J4320" s="11"/>
      <c r="K4320" s="2"/>
      <c r="L4320" s="2"/>
      <c r="M4320" s="1"/>
    </row>
    <row r="4321" spans="1:13" x14ac:dyDescent="0.2">
      <c r="A4321" s="1"/>
      <c r="B4321" s="1"/>
      <c r="C4321" s="16"/>
      <c r="D4321" s="1"/>
      <c r="E4321" s="1"/>
      <c r="F4321" s="1"/>
      <c r="G4321" s="1"/>
      <c r="H4321" s="11"/>
      <c r="I4321" s="11"/>
      <c r="J4321" s="11"/>
      <c r="K4321" s="2"/>
      <c r="L4321" s="2"/>
      <c r="M4321" s="1"/>
    </row>
    <row r="4322" spans="1:13" x14ac:dyDescent="0.2">
      <c r="A4322" s="1"/>
      <c r="B4322" s="1"/>
      <c r="C4322" s="16"/>
      <c r="D4322" s="1"/>
      <c r="E4322" s="1"/>
      <c r="F4322" s="1"/>
      <c r="G4322" s="1"/>
      <c r="H4322" s="11"/>
      <c r="I4322" s="11"/>
      <c r="J4322" s="11"/>
      <c r="K4322" s="2"/>
      <c r="L4322" s="2"/>
      <c r="M4322" s="1"/>
    </row>
    <row r="4323" spans="1:13" x14ac:dyDescent="0.2">
      <c r="A4323" s="1"/>
      <c r="B4323" s="1"/>
      <c r="C4323" s="16"/>
      <c r="D4323" s="1"/>
      <c r="E4323" s="1"/>
      <c r="F4323" s="1"/>
      <c r="G4323" s="1"/>
      <c r="H4323" s="11"/>
      <c r="I4323" s="11"/>
      <c r="J4323" s="11"/>
      <c r="K4323" s="2"/>
      <c r="L4323" s="2"/>
      <c r="M4323" s="1"/>
    </row>
    <row r="4324" spans="1:13" x14ac:dyDescent="0.2">
      <c r="A4324" s="1"/>
      <c r="B4324" s="1"/>
      <c r="C4324" s="16"/>
      <c r="D4324" s="1"/>
      <c r="E4324" s="1"/>
      <c r="F4324" s="1"/>
      <c r="G4324" s="1"/>
      <c r="H4324" s="11"/>
      <c r="I4324" s="11"/>
      <c r="J4324" s="11"/>
      <c r="K4324" s="2"/>
      <c r="L4324" s="2"/>
      <c r="M4324" s="1"/>
    </row>
    <row r="4325" spans="1:13" x14ac:dyDescent="0.2">
      <c r="A4325" s="1"/>
      <c r="B4325" s="1"/>
      <c r="C4325" s="16"/>
      <c r="D4325" s="1"/>
      <c r="E4325" s="1"/>
      <c r="F4325" s="1"/>
      <c r="G4325" s="1"/>
      <c r="H4325" s="11"/>
      <c r="I4325" s="11"/>
      <c r="J4325" s="11"/>
      <c r="K4325" s="2"/>
      <c r="L4325" s="2"/>
      <c r="M4325" s="1"/>
    </row>
    <row r="4326" spans="1:13" x14ac:dyDescent="0.2">
      <c r="A4326" s="1"/>
      <c r="B4326" s="1"/>
      <c r="C4326" s="16"/>
      <c r="D4326" s="1"/>
      <c r="E4326" s="1"/>
      <c r="F4326" s="1"/>
      <c r="G4326" s="1"/>
      <c r="H4326" s="11"/>
      <c r="I4326" s="11"/>
      <c r="J4326" s="11"/>
      <c r="K4326" s="2"/>
      <c r="L4326" s="2"/>
      <c r="M4326" s="1"/>
    </row>
    <row r="4327" spans="1:13" x14ac:dyDescent="0.2">
      <c r="A4327" s="1"/>
      <c r="B4327" s="1"/>
      <c r="C4327" s="16"/>
      <c r="D4327" s="1"/>
      <c r="E4327" s="1"/>
      <c r="F4327" s="1"/>
      <c r="G4327" s="1"/>
      <c r="H4327" s="11"/>
      <c r="I4327" s="11"/>
      <c r="J4327" s="11"/>
      <c r="K4327" s="2"/>
      <c r="L4327" s="2"/>
      <c r="M4327" s="1"/>
    </row>
    <row r="4328" spans="1:13" x14ac:dyDescent="0.2">
      <c r="A4328" s="1"/>
      <c r="B4328" s="1"/>
      <c r="C4328" s="16"/>
      <c r="D4328" s="1"/>
      <c r="E4328" s="1"/>
      <c r="F4328" s="1"/>
      <c r="G4328" s="1"/>
      <c r="H4328" s="11"/>
      <c r="I4328" s="11"/>
      <c r="J4328" s="11"/>
      <c r="K4328" s="2"/>
      <c r="L4328" s="2"/>
      <c r="M4328" s="1"/>
    </row>
    <row r="4329" spans="1:13" x14ac:dyDescent="0.2">
      <c r="A4329" s="1"/>
      <c r="B4329" s="1"/>
      <c r="C4329" s="16"/>
      <c r="D4329" s="1"/>
      <c r="E4329" s="1"/>
      <c r="F4329" s="1"/>
      <c r="G4329" s="1"/>
      <c r="H4329" s="11"/>
      <c r="I4329" s="11"/>
      <c r="J4329" s="11"/>
      <c r="K4329" s="2"/>
      <c r="L4329" s="2"/>
      <c r="M4329" s="1"/>
    </row>
    <row r="4330" spans="1:13" x14ac:dyDescent="0.2">
      <c r="A4330" s="1"/>
      <c r="B4330" s="1"/>
      <c r="C4330" s="16"/>
      <c r="D4330" s="1"/>
      <c r="E4330" s="1"/>
      <c r="F4330" s="1"/>
      <c r="G4330" s="1"/>
      <c r="H4330" s="11"/>
      <c r="I4330" s="11"/>
      <c r="J4330" s="11"/>
      <c r="K4330" s="2"/>
      <c r="L4330" s="2"/>
      <c r="M4330" s="1"/>
    </row>
    <row r="4331" spans="1:13" x14ac:dyDescent="0.2">
      <c r="A4331" s="1"/>
      <c r="B4331" s="1"/>
      <c r="C4331" s="16"/>
      <c r="D4331" s="1"/>
      <c r="E4331" s="1"/>
      <c r="F4331" s="1"/>
      <c r="G4331" s="1"/>
      <c r="H4331" s="11"/>
      <c r="I4331" s="11"/>
      <c r="J4331" s="11"/>
      <c r="K4331" s="2"/>
      <c r="L4331" s="2"/>
      <c r="M4331" s="1"/>
    </row>
    <row r="4332" spans="1:13" x14ac:dyDescent="0.2">
      <c r="A4332" s="1"/>
      <c r="B4332" s="1"/>
      <c r="C4332" s="16"/>
      <c r="D4332" s="1"/>
      <c r="E4332" s="1"/>
      <c r="F4332" s="1"/>
      <c r="G4332" s="1"/>
      <c r="H4332" s="11"/>
      <c r="I4332" s="11"/>
      <c r="J4332" s="11"/>
      <c r="K4332" s="2"/>
      <c r="L4332" s="2"/>
      <c r="M4332" s="1"/>
    </row>
    <row r="4333" spans="1:13" x14ac:dyDescent="0.2">
      <c r="A4333" s="1"/>
      <c r="B4333" s="1"/>
      <c r="C4333" s="16"/>
      <c r="D4333" s="1"/>
      <c r="E4333" s="1"/>
      <c r="F4333" s="1"/>
      <c r="G4333" s="1"/>
      <c r="H4333" s="11"/>
      <c r="I4333" s="11"/>
      <c r="J4333" s="11"/>
      <c r="K4333" s="2"/>
      <c r="L4333" s="2"/>
      <c r="M4333" s="1"/>
    </row>
    <row r="4334" spans="1:13" x14ac:dyDescent="0.2">
      <c r="A4334" s="1"/>
      <c r="B4334" s="1"/>
      <c r="C4334" s="16"/>
      <c r="D4334" s="1"/>
      <c r="E4334" s="1"/>
      <c r="F4334" s="1"/>
      <c r="G4334" s="1"/>
      <c r="H4334" s="11"/>
      <c r="I4334" s="11"/>
      <c r="J4334" s="11"/>
      <c r="K4334" s="2"/>
      <c r="L4334" s="2"/>
      <c r="M4334" s="1"/>
    </row>
    <row r="4335" spans="1:13" x14ac:dyDescent="0.2">
      <c r="A4335" s="1"/>
      <c r="B4335" s="1"/>
      <c r="C4335" s="16"/>
      <c r="D4335" s="1"/>
      <c r="E4335" s="1"/>
      <c r="F4335" s="1"/>
      <c r="G4335" s="1"/>
      <c r="H4335" s="11"/>
      <c r="I4335" s="11"/>
      <c r="J4335" s="11"/>
      <c r="K4335" s="2"/>
      <c r="L4335" s="2"/>
      <c r="M4335" s="1"/>
    </row>
    <row r="4336" spans="1:13" x14ac:dyDescent="0.2">
      <c r="A4336" s="1"/>
      <c r="B4336" s="1"/>
      <c r="C4336" s="16"/>
      <c r="D4336" s="1"/>
      <c r="E4336" s="1"/>
      <c r="F4336" s="1"/>
      <c r="G4336" s="1"/>
      <c r="H4336" s="11"/>
      <c r="I4336" s="11"/>
      <c r="J4336" s="11"/>
      <c r="K4336" s="2"/>
      <c r="L4336" s="2"/>
      <c r="M4336" s="1"/>
    </row>
    <row r="4337" spans="1:13" x14ac:dyDescent="0.2">
      <c r="A4337" s="1"/>
      <c r="B4337" s="1"/>
      <c r="C4337" s="16"/>
      <c r="D4337" s="1"/>
      <c r="E4337" s="1"/>
      <c r="F4337" s="1"/>
      <c r="G4337" s="1"/>
      <c r="H4337" s="11"/>
      <c r="I4337" s="11"/>
      <c r="J4337" s="11"/>
      <c r="K4337" s="2"/>
      <c r="L4337" s="2"/>
      <c r="M4337" s="1"/>
    </row>
    <row r="4338" spans="1:13" x14ac:dyDescent="0.2">
      <c r="A4338" s="1"/>
      <c r="B4338" s="1"/>
      <c r="C4338" s="16"/>
      <c r="D4338" s="1"/>
      <c r="E4338" s="1"/>
      <c r="F4338" s="1"/>
      <c r="G4338" s="1"/>
      <c r="H4338" s="11"/>
      <c r="I4338" s="11"/>
      <c r="J4338" s="11"/>
      <c r="K4338" s="2"/>
      <c r="L4338" s="2"/>
      <c r="M4338" s="1"/>
    </row>
    <row r="4339" spans="1:13" x14ac:dyDescent="0.2">
      <c r="A4339" s="1"/>
      <c r="B4339" s="1"/>
      <c r="C4339" s="16"/>
      <c r="D4339" s="1"/>
      <c r="E4339" s="1"/>
      <c r="F4339" s="1"/>
      <c r="G4339" s="1"/>
      <c r="H4339" s="11"/>
      <c r="I4339" s="11"/>
      <c r="J4339" s="11"/>
      <c r="K4339" s="2"/>
      <c r="L4339" s="2"/>
      <c r="M4339" s="1"/>
    </row>
    <row r="4340" spans="1:13" x14ac:dyDescent="0.2">
      <c r="A4340" s="1"/>
      <c r="B4340" s="1"/>
      <c r="C4340" s="16"/>
      <c r="D4340" s="1"/>
      <c r="E4340" s="1"/>
      <c r="F4340" s="1"/>
      <c r="G4340" s="1"/>
      <c r="H4340" s="11"/>
      <c r="I4340" s="11"/>
      <c r="J4340" s="11"/>
      <c r="K4340" s="2"/>
      <c r="L4340" s="2"/>
      <c r="M4340" s="1"/>
    </row>
    <row r="4341" spans="1:13" x14ac:dyDescent="0.2">
      <c r="A4341" s="1"/>
      <c r="B4341" s="1"/>
      <c r="C4341" s="16"/>
      <c r="D4341" s="1"/>
      <c r="E4341" s="1"/>
      <c r="F4341" s="1"/>
      <c r="G4341" s="1"/>
      <c r="H4341" s="11"/>
      <c r="I4341" s="11"/>
      <c r="J4341" s="11"/>
      <c r="K4341" s="2"/>
      <c r="L4341" s="2"/>
      <c r="M4341" s="1"/>
    </row>
    <row r="4342" spans="1:13" x14ac:dyDescent="0.2">
      <c r="A4342" s="1"/>
      <c r="B4342" s="1"/>
      <c r="C4342" s="16"/>
      <c r="D4342" s="1"/>
      <c r="E4342" s="1"/>
      <c r="F4342" s="1"/>
      <c r="G4342" s="1"/>
      <c r="H4342" s="11"/>
      <c r="I4342" s="11"/>
      <c r="J4342" s="11"/>
      <c r="K4342" s="2"/>
      <c r="L4342" s="2"/>
      <c r="M4342" s="1"/>
    </row>
    <row r="4343" spans="1:13" x14ac:dyDescent="0.2">
      <c r="A4343" s="1"/>
      <c r="B4343" s="1"/>
      <c r="C4343" s="16"/>
      <c r="D4343" s="1"/>
      <c r="E4343" s="1"/>
      <c r="F4343" s="1"/>
      <c r="G4343" s="1"/>
      <c r="H4343" s="11"/>
      <c r="I4343" s="11"/>
      <c r="J4343" s="11"/>
      <c r="K4343" s="2"/>
      <c r="L4343" s="2"/>
      <c r="M4343" s="1"/>
    </row>
    <row r="4344" spans="1:13" x14ac:dyDescent="0.2">
      <c r="A4344" s="1"/>
      <c r="B4344" s="1"/>
      <c r="C4344" s="16"/>
      <c r="D4344" s="1"/>
      <c r="E4344" s="1"/>
      <c r="F4344" s="1"/>
      <c r="G4344" s="1"/>
      <c r="H4344" s="11"/>
      <c r="I4344" s="11"/>
      <c r="J4344" s="11"/>
      <c r="K4344" s="2"/>
      <c r="L4344" s="2"/>
      <c r="M4344" s="1"/>
    </row>
    <row r="4345" spans="1:13" x14ac:dyDescent="0.2">
      <c r="A4345" s="1"/>
      <c r="B4345" s="1"/>
      <c r="C4345" s="16"/>
      <c r="D4345" s="1"/>
      <c r="E4345" s="1"/>
      <c r="F4345" s="1"/>
      <c r="G4345" s="1"/>
      <c r="H4345" s="11"/>
      <c r="I4345" s="11"/>
      <c r="J4345" s="11"/>
      <c r="K4345" s="2"/>
      <c r="L4345" s="2"/>
      <c r="M4345" s="1"/>
    </row>
    <row r="4346" spans="1:13" x14ac:dyDescent="0.2">
      <c r="A4346" s="1"/>
      <c r="B4346" s="1"/>
      <c r="C4346" s="16"/>
      <c r="D4346" s="1"/>
      <c r="E4346" s="1"/>
      <c r="F4346" s="1"/>
      <c r="G4346" s="1"/>
      <c r="H4346" s="11"/>
      <c r="I4346" s="11"/>
      <c r="J4346" s="11"/>
      <c r="K4346" s="2"/>
      <c r="L4346" s="2"/>
      <c r="M4346" s="1"/>
    </row>
    <row r="4347" spans="1:13" x14ac:dyDescent="0.2">
      <c r="A4347" s="1"/>
      <c r="B4347" s="1"/>
      <c r="C4347" s="16"/>
      <c r="D4347" s="1"/>
      <c r="E4347" s="1"/>
      <c r="F4347" s="1"/>
      <c r="G4347" s="1"/>
      <c r="H4347" s="11"/>
      <c r="I4347" s="11"/>
      <c r="J4347" s="11"/>
      <c r="K4347" s="2"/>
      <c r="L4347" s="2"/>
      <c r="M4347" s="1"/>
    </row>
    <row r="4348" spans="1:13" x14ac:dyDescent="0.2">
      <c r="A4348" s="1"/>
      <c r="B4348" s="1"/>
      <c r="C4348" s="16"/>
      <c r="D4348" s="1"/>
      <c r="E4348" s="1"/>
      <c r="F4348" s="1"/>
      <c r="G4348" s="1"/>
      <c r="H4348" s="11"/>
      <c r="I4348" s="11"/>
      <c r="J4348" s="11"/>
      <c r="K4348" s="2"/>
      <c r="L4348" s="2"/>
      <c r="M4348" s="1"/>
    </row>
    <row r="4349" spans="1:13" x14ac:dyDescent="0.2">
      <c r="A4349" s="1"/>
      <c r="B4349" s="1"/>
      <c r="C4349" s="16"/>
      <c r="D4349" s="1"/>
      <c r="E4349" s="1"/>
      <c r="F4349" s="1"/>
      <c r="G4349" s="1"/>
      <c r="H4349" s="11"/>
      <c r="I4349" s="11"/>
      <c r="J4349" s="11"/>
      <c r="K4349" s="2"/>
      <c r="L4349" s="2"/>
      <c r="M4349" s="1"/>
    </row>
    <row r="4350" spans="1:13" x14ac:dyDescent="0.2">
      <c r="A4350" s="1"/>
      <c r="B4350" s="1"/>
      <c r="C4350" s="16"/>
      <c r="D4350" s="1"/>
      <c r="E4350" s="1"/>
      <c r="F4350" s="1"/>
      <c r="G4350" s="1"/>
      <c r="H4350" s="11"/>
      <c r="I4350" s="11"/>
      <c r="J4350" s="11"/>
      <c r="K4350" s="2"/>
      <c r="L4350" s="2"/>
      <c r="M4350" s="1"/>
    </row>
    <row r="4351" spans="1:13" x14ac:dyDescent="0.2">
      <c r="A4351" s="1"/>
      <c r="B4351" s="1"/>
      <c r="C4351" s="16"/>
      <c r="D4351" s="1"/>
      <c r="E4351" s="1"/>
      <c r="F4351" s="1"/>
      <c r="G4351" s="1"/>
      <c r="H4351" s="11"/>
      <c r="I4351" s="11"/>
      <c r="J4351" s="11"/>
      <c r="K4351" s="2"/>
      <c r="L4351" s="2"/>
      <c r="M4351" s="1"/>
    </row>
    <row r="4352" spans="1:13" x14ac:dyDescent="0.2">
      <c r="A4352" s="1"/>
      <c r="B4352" s="1"/>
      <c r="C4352" s="16"/>
      <c r="D4352" s="1"/>
      <c r="E4352" s="1"/>
      <c r="F4352" s="1"/>
      <c r="G4352" s="1"/>
      <c r="H4352" s="11"/>
      <c r="I4352" s="11"/>
      <c r="J4352" s="11"/>
      <c r="K4352" s="2"/>
      <c r="L4352" s="2"/>
      <c r="M4352" s="1"/>
    </row>
    <row r="4353" spans="1:13" x14ac:dyDescent="0.2">
      <c r="A4353" s="1"/>
      <c r="B4353" s="1"/>
      <c r="C4353" s="16"/>
      <c r="D4353" s="1"/>
      <c r="E4353" s="1"/>
      <c r="F4353" s="1"/>
      <c r="G4353" s="1"/>
      <c r="H4353" s="11"/>
      <c r="I4353" s="11"/>
      <c r="J4353" s="11"/>
      <c r="K4353" s="2"/>
      <c r="L4353" s="2"/>
      <c r="M4353" s="1"/>
    </row>
    <row r="4354" spans="1:13" x14ac:dyDescent="0.2">
      <c r="A4354" s="1"/>
      <c r="B4354" s="1"/>
      <c r="C4354" s="16"/>
      <c r="D4354" s="1"/>
      <c r="E4354" s="1"/>
      <c r="F4354" s="1"/>
      <c r="G4354" s="1"/>
      <c r="H4354" s="11"/>
      <c r="I4354" s="11"/>
      <c r="J4354" s="11"/>
      <c r="K4354" s="2"/>
      <c r="L4354" s="2"/>
      <c r="M4354" s="1"/>
    </row>
    <row r="4355" spans="1:13" x14ac:dyDescent="0.2">
      <c r="A4355" s="1"/>
      <c r="B4355" s="1"/>
      <c r="C4355" s="16"/>
      <c r="D4355" s="1"/>
      <c r="E4355" s="1"/>
      <c r="F4355" s="1"/>
      <c r="G4355" s="1"/>
      <c r="H4355" s="11"/>
      <c r="I4355" s="11"/>
      <c r="J4355" s="11"/>
      <c r="K4355" s="2"/>
      <c r="L4355" s="2"/>
      <c r="M4355" s="1"/>
    </row>
    <row r="4356" spans="1:13" x14ac:dyDescent="0.2">
      <c r="A4356" s="1"/>
      <c r="B4356" s="1"/>
      <c r="C4356" s="16"/>
      <c r="D4356" s="1"/>
      <c r="E4356" s="1"/>
      <c r="F4356" s="1"/>
      <c r="G4356" s="1"/>
      <c r="H4356" s="11"/>
      <c r="I4356" s="11"/>
      <c r="J4356" s="11"/>
      <c r="K4356" s="2"/>
      <c r="L4356" s="2"/>
      <c r="M4356" s="1"/>
    </row>
    <row r="4357" spans="1:13" x14ac:dyDescent="0.2">
      <c r="A4357" s="1"/>
      <c r="B4357" s="1"/>
      <c r="C4357" s="16"/>
      <c r="D4357" s="1"/>
      <c r="E4357" s="1"/>
      <c r="F4357" s="1"/>
      <c r="G4357" s="1"/>
      <c r="H4357" s="11"/>
      <c r="I4357" s="11"/>
      <c r="J4357" s="11"/>
      <c r="K4357" s="2"/>
      <c r="L4357" s="2"/>
      <c r="M4357" s="1"/>
    </row>
    <row r="4358" spans="1:13" x14ac:dyDescent="0.2">
      <c r="A4358" s="1"/>
      <c r="B4358" s="1"/>
      <c r="C4358" s="16"/>
      <c r="D4358" s="1"/>
      <c r="E4358" s="1"/>
      <c r="F4358" s="1"/>
      <c r="G4358" s="1"/>
      <c r="H4358" s="11"/>
      <c r="I4358" s="11"/>
      <c r="J4358" s="11"/>
      <c r="K4358" s="2"/>
      <c r="L4358" s="2"/>
      <c r="M4358" s="1"/>
    </row>
    <row r="4359" spans="1:13" x14ac:dyDescent="0.2">
      <c r="A4359" s="1"/>
      <c r="B4359" s="1"/>
      <c r="C4359" s="16"/>
      <c r="D4359" s="1"/>
      <c r="E4359" s="1"/>
      <c r="F4359" s="1"/>
      <c r="G4359" s="1"/>
      <c r="H4359" s="11"/>
      <c r="I4359" s="11"/>
      <c r="J4359" s="11"/>
      <c r="K4359" s="2"/>
      <c r="L4359" s="2"/>
      <c r="M4359" s="1"/>
    </row>
    <row r="4360" spans="1:13" x14ac:dyDescent="0.2">
      <c r="A4360" s="1"/>
      <c r="B4360" s="1"/>
      <c r="C4360" s="16"/>
      <c r="D4360" s="1"/>
      <c r="E4360" s="1"/>
      <c r="F4360" s="1"/>
      <c r="G4360" s="1"/>
      <c r="H4360" s="11"/>
      <c r="I4360" s="11"/>
      <c r="J4360" s="11"/>
      <c r="K4360" s="2"/>
      <c r="L4360" s="2"/>
      <c r="M4360" s="1"/>
    </row>
    <row r="4361" spans="1:13" x14ac:dyDescent="0.2">
      <c r="A4361" s="1"/>
      <c r="B4361" s="1"/>
      <c r="C4361" s="16"/>
      <c r="D4361" s="1"/>
      <c r="E4361" s="1"/>
      <c r="F4361" s="1"/>
      <c r="G4361" s="1"/>
      <c r="H4361" s="11"/>
      <c r="I4361" s="11"/>
      <c r="J4361" s="11"/>
      <c r="K4361" s="2"/>
      <c r="L4361" s="2"/>
      <c r="M4361" s="1"/>
    </row>
    <row r="4362" spans="1:13" x14ac:dyDescent="0.2">
      <c r="A4362" s="1"/>
      <c r="B4362" s="1"/>
      <c r="C4362" s="16"/>
      <c r="D4362" s="1"/>
      <c r="E4362" s="1"/>
      <c r="F4362" s="1"/>
      <c r="G4362" s="1"/>
      <c r="H4362" s="11"/>
      <c r="I4362" s="11"/>
      <c r="J4362" s="11"/>
      <c r="K4362" s="2"/>
      <c r="L4362" s="2"/>
      <c r="M4362" s="1"/>
    </row>
    <row r="4363" spans="1:13" x14ac:dyDescent="0.2">
      <c r="A4363" s="1"/>
      <c r="B4363" s="1"/>
      <c r="C4363" s="16"/>
      <c r="D4363" s="1"/>
      <c r="E4363" s="1"/>
      <c r="F4363" s="1"/>
      <c r="G4363" s="1"/>
      <c r="H4363" s="11"/>
      <c r="I4363" s="11"/>
      <c r="J4363" s="11"/>
      <c r="K4363" s="2"/>
      <c r="L4363" s="2"/>
      <c r="M4363" s="1"/>
    </row>
    <row r="4364" spans="1:13" x14ac:dyDescent="0.2">
      <c r="A4364" s="1"/>
      <c r="B4364" s="1"/>
      <c r="C4364" s="16"/>
      <c r="D4364" s="1"/>
      <c r="E4364" s="1"/>
      <c r="F4364" s="1"/>
      <c r="G4364" s="1"/>
      <c r="H4364" s="11"/>
      <c r="I4364" s="11"/>
      <c r="J4364" s="11"/>
      <c r="K4364" s="2"/>
      <c r="L4364" s="2"/>
      <c r="M4364" s="1"/>
    </row>
    <row r="4365" spans="1:13" x14ac:dyDescent="0.2">
      <c r="A4365" s="1"/>
      <c r="B4365" s="1"/>
      <c r="C4365" s="16"/>
      <c r="D4365" s="1"/>
      <c r="E4365" s="1"/>
      <c r="F4365" s="1"/>
      <c r="G4365" s="1"/>
      <c r="H4365" s="11"/>
      <c r="I4365" s="11"/>
      <c r="J4365" s="11"/>
      <c r="K4365" s="2"/>
      <c r="L4365" s="2"/>
      <c r="M4365" s="1"/>
    </row>
    <row r="4366" spans="1:13" x14ac:dyDescent="0.2">
      <c r="A4366" s="1"/>
      <c r="B4366" s="1"/>
      <c r="C4366" s="16"/>
      <c r="D4366" s="1"/>
      <c r="E4366" s="1"/>
      <c r="F4366" s="1"/>
      <c r="G4366" s="1"/>
      <c r="H4366" s="11"/>
      <c r="I4366" s="11"/>
      <c r="J4366" s="11"/>
      <c r="K4366" s="2"/>
      <c r="L4366" s="2"/>
      <c r="M4366" s="1"/>
    </row>
    <row r="4367" spans="1:13" x14ac:dyDescent="0.2">
      <c r="A4367" s="1"/>
      <c r="B4367" s="1"/>
      <c r="C4367" s="16"/>
      <c r="D4367" s="1"/>
      <c r="E4367" s="1"/>
      <c r="F4367" s="1"/>
      <c r="G4367" s="1"/>
      <c r="H4367" s="11"/>
      <c r="I4367" s="11"/>
      <c r="J4367" s="11"/>
      <c r="K4367" s="2"/>
      <c r="L4367" s="2"/>
      <c r="M4367" s="1"/>
    </row>
    <row r="4368" spans="1:13" x14ac:dyDescent="0.2">
      <c r="A4368" s="1"/>
      <c r="B4368" s="1"/>
      <c r="C4368" s="16"/>
      <c r="D4368" s="1"/>
      <c r="E4368" s="1"/>
      <c r="F4368" s="1"/>
      <c r="G4368" s="1"/>
      <c r="H4368" s="11"/>
      <c r="I4368" s="11"/>
      <c r="J4368" s="11"/>
      <c r="K4368" s="2"/>
      <c r="L4368" s="2"/>
      <c r="M4368" s="1"/>
    </row>
    <row r="4369" spans="1:13" x14ac:dyDescent="0.2">
      <c r="A4369" s="1"/>
      <c r="B4369" s="1"/>
      <c r="C4369" s="16"/>
      <c r="D4369" s="1"/>
      <c r="E4369" s="1"/>
      <c r="F4369" s="1"/>
      <c r="G4369" s="1"/>
      <c r="H4369" s="11"/>
      <c r="I4369" s="11"/>
      <c r="J4369" s="11"/>
      <c r="K4369" s="2"/>
      <c r="L4369" s="2"/>
      <c r="M4369" s="1"/>
    </row>
    <row r="4370" spans="1:13" x14ac:dyDescent="0.2">
      <c r="A4370" s="1"/>
      <c r="B4370" s="1"/>
      <c r="C4370" s="16"/>
      <c r="D4370" s="1"/>
      <c r="E4370" s="1"/>
      <c r="F4370" s="1"/>
      <c r="G4370" s="1"/>
      <c r="H4370" s="11"/>
      <c r="I4370" s="11"/>
      <c r="J4370" s="11"/>
      <c r="K4370" s="2"/>
      <c r="L4370" s="2"/>
      <c r="M4370" s="1"/>
    </row>
    <row r="4371" spans="1:13" x14ac:dyDescent="0.2">
      <c r="A4371" s="1"/>
      <c r="B4371" s="1"/>
      <c r="C4371" s="16"/>
      <c r="D4371" s="1"/>
      <c r="E4371" s="1"/>
      <c r="F4371" s="1"/>
      <c r="G4371" s="1"/>
      <c r="H4371" s="11"/>
      <c r="I4371" s="11"/>
      <c r="J4371" s="11"/>
      <c r="K4371" s="2"/>
      <c r="L4371" s="2"/>
      <c r="M4371" s="1"/>
    </row>
    <row r="4372" spans="1:13" x14ac:dyDescent="0.2">
      <c r="A4372" s="1"/>
      <c r="B4372" s="1"/>
      <c r="C4372" s="16"/>
      <c r="D4372" s="1"/>
      <c r="E4372" s="1"/>
      <c r="F4372" s="1"/>
      <c r="G4372" s="1"/>
      <c r="H4372" s="11"/>
      <c r="I4372" s="11"/>
      <c r="J4372" s="11"/>
      <c r="K4372" s="2"/>
      <c r="L4372" s="2"/>
      <c r="M4372" s="1"/>
    </row>
    <row r="4373" spans="1:13" x14ac:dyDescent="0.2">
      <c r="A4373" s="1"/>
      <c r="B4373" s="1"/>
      <c r="C4373" s="16"/>
      <c r="D4373" s="1"/>
      <c r="E4373" s="1"/>
      <c r="F4373" s="1"/>
      <c r="G4373" s="1"/>
      <c r="H4373" s="11"/>
      <c r="I4373" s="11"/>
      <c r="J4373" s="11"/>
      <c r="K4373" s="2"/>
      <c r="L4373" s="2"/>
      <c r="M4373" s="1"/>
    </row>
    <row r="4374" spans="1:13" x14ac:dyDescent="0.2">
      <c r="A4374" s="1"/>
      <c r="B4374" s="1"/>
      <c r="C4374" s="16"/>
      <c r="D4374" s="1"/>
      <c r="E4374" s="1"/>
      <c r="F4374" s="1"/>
      <c r="G4374" s="1"/>
      <c r="H4374" s="11"/>
      <c r="I4374" s="11"/>
      <c r="J4374" s="11"/>
      <c r="K4374" s="2"/>
      <c r="L4374" s="2"/>
      <c r="M4374" s="1"/>
    </row>
    <row r="4375" spans="1:13" x14ac:dyDescent="0.2">
      <c r="A4375" s="1"/>
      <c r="B4375" s="1"/>
      <c r="C4375" s="16"/>
      <c r="D4375" s="1"/>
      <c r="E4375" s="1"/>
      <c r="F4375" s="1"/>
      <c r="G4375" s="1"/>
      <c r="H4375" s="11"/>
      <c r="I4375" s="11"/>
      <c r="J4375" s="11"/>
      <c r="K4375" s="2"/>
      <c r="L4375" s="2"/>
      <c r="M4375" s="1"/>
    </row>
    <row r="4376" spans="1:13" x14ac:dyDescent="0.2">
      <c r="A4376" s="1"/>
      <c r="B4376" s="1"/>
      <c r="C4376" s="16"/>
      <c r="D4376" s="1"/>
      <c r="E4376" s="1"/>
      <c r="F4376" s="1"/>
      <c r="G4376" s="1"/>
      <c r="H4376" s="11"/>
      <c r="I4376" s="11"/>
      <c r="J4376" s="11"/>
      <c r="K4376" s="2"/>
      <c r="L4376" s="2"/>
      <c r="M4376" s="1"/>
    </row>
    <row r="4377" spans="1:13" x14ac:dyDescent="0.2">
      <c r="A4377" s="1"/>
      <c r="B4377" s="1"/>
      <c r="C4377" s="16"/>
      <c r="D4377" s="1"/>
      <c r="E4377" s="1"/>
      <c r="F4377" s="1"/>
      <c r="G4377" s="1"/>
      <c r="H4377" s="11"/>
      <c r="I4377" s="11"/>
      <c r="J4377" s="11"/>
      <c r="K4377" s="2"/>
      <c r="L4377" s="2"/>
      <c r="M4377" s="1"/>
    </row>
    <row r="4378" spans="1:13" x14ac:dyDescent="0.2">
      <c r="A4378" s="1"/>
      <c r="B4378" s="1"/>
      <c r="C4378" s="16"/>
      <c r="D4378" s="1"/>
      <c r="E4378" s="1"/>
      <c r="F4378" s="1"/>
      <c r="G4378" s="1"/>
      <c r="H4378" s="11"/>
      <c r="I4378" s="11"/>
      <c r="J4378" s="11"/>
      <c r="K4378" s="2"/>
      <c r="L4378" s="2"/>
      <c r="M4378" s="1"/>
    </row>
    <row r="4379" spans="1:13" x14ac:dyDescent="0.2">
      <c r="A4379" s="1"/>
      <c r="B4379" s="1"/>
      <c r="C4379" s="16"/>
      <c r="D4379" s="1"/>
      <c r="E4379" s="1"/>
      <c r="F4379" s="1"/>
      <c r="G4379" s="1"/>
      <c r="H4379" s="11"/>
      <c r="I4379" s="11"/>
      <c r="J4379" s="11"/>
      <c r="K4379" s="2"/>
      <c r="L4379" s="2"/>
      <c r="M4379" s="1"/>
    </row>
    <row r="4380" spans="1:13" x14ac:dyDescent="0.2">
      <c r="A4380" s="1"/>
      <c r="B4380" s="1"/>
      <c r="C4380" s="16"/>
      <c r="D4380" s="1"/>
      <c r="E4380" s="1"/>
      <c r="F4380" s="1"/>
      <c r="G4380" s="1"/>
      <c r="H4380" s="11"/>
      <c r="I4380" s="11"/>
      <c r="J4380" s="11"/>
      <c r="K4380" s="2"/>
      <c r="L4380" s="2"/>
      <c r="M4380" s="1"/>
    </row>
    <row r="4381" spans="1:13" x14ac:dyDescent="0.2">
      <c r="A4381" s="1"/>
      <c r="B4381" s="1"/>
      <c r="C4381" s="16"/>
      <c r="D4381" s="1"/>
      <c r="E4381" s="1"/>
      <c r="F4381" s="1"/>
      <c r="G4381" s="1"/>
      <c r="H4381" s="11"/>
      <c r="I4381" s="11"/>
      <c r="J4381" s="11"/>
      <c r="K4381" s="2"/>
      <c r="L4381" s="2"/>
      <c r="M4381" s="1"/>
    </row>
    <row r="4382" spans="1:13" x14ac:dyDescent="0.2">
      <c r="A4382" s="1"/>
      <c r="B4382" s="1"/>
      <c r="C4382" s="16"/>
      <c r="D4382" s="1"/>
      <c r="E4382" s="1"/>
      <c r="F4382" s="1"/>
      <c r="G4382" s="1"/>
      <c r="H4382" s="11"/>
      <c r="I4382" s="11"/>
      <c r="J4382" s="11"/>
      <c r="K4382" s="2"/>
      <c r="L4382" s="2"/>
      <c r="M4382" s="1"/>
    </row>
    <row r="4383" spans="1:13" x14ac:dyDescent="0.2">
      <c r="A4383" s="1"/>
      <c r="B4383" s="1"/>
      <c r="C4383" s="16"/>
      <c r="D4383" s="1"/>
      <c r="E4383" s="1"/>
      <c r="F4383" s="1"/>
      <c r="G4383" s="1"/>
      <c r="H4383" s="11"/>
      <c r="I4383" s="11"/>
      <c r="J4383" s="11"/>
      <c r="K4383" s="2"/>
      <c r="L4383" s="2"/>
      <c r="M4383" s="1"/>
    </row>
    <row r="4384" spans="1:13" x14ac:dyDescent="0.2">
      <c r="A4384" s="1"/>
      <c r="B4384" s="1"/>
      <c r="C4384" s="16"/>
      <c r="D4384" s="1"/>
      <c r="E4384" s="1"/>
      <c r="F4384" s="1"/>
      <c r="G4384" s="1"/>
      <c r="H4384" s="11"/>
      <c r="I4384" s="11"/>
      <c r="J4384" s="11"/>
      <c r="K4384" s="2"/>
      <c r="L4384" s="2"/>
      <c r="M4384" s="1"/>
    </row>
    <row r="4385" spans="1:13" x14ac:dyDescent="0.2">
      <c r="A4385" s="1"/>
      <c r="B4385" s="1"/>
      <c r="C4385" s="16"/>
      <c r="D4385" s="1"/>
      <c r="E4385" s="1"/>
      <c r="F4385" s="1"/>
      <c r="G4385" s="1"/>
      <c r="H4385" s="11"/>
      <c r="I4385" s="11"/>
      <c r="J4385" s="11"/>
      <c r="K4385" s="2"/>
      <c r="L4385" s="2"/>
      <c r="M4385" s="1"/>
    </row>
    <row r="4386" spans="1:13" x14ac:dyDescent="0.2">
      <c r="A4386" s="1"/>
      <c r="B4386" s="1"/>
      <c r="C4386" s="16"/>
      <c r="D4386" s="1"/>
      <c r="E4386" s="1"/>
      <c r="F4386" s="1"/>
      <c r="G4386" s="1"/>
      <c r="H4386" s="11"/>
      <c r="I4386" s="11"/>
      <c r="J4386" s="11"/>
      <c r="K4386" s="2"/>
      <c r="L4386" s="2"/>
      <c r="M4386" s="1"/>
    </row>
    <row r="4387" spans="1:13" x14ac:dyDescent="0.2">
      <c r="A4387" s="1"/>
      <c r="B4387" s="1"/>
      <c r="C4387" s="16"/>
      <c r="D4387" s="1"/>
      <c r="E4387" s="1"/>
      <c r="F4387" s="1"/>
      <c r="G4387" s="1"/>
      <c r="H4387" s="11"/>
      <c r="I4387" s="11"/>
      <c r="J4387" s="11"/>
      <c r="K4387" s="2"/>
      <c r="L4387" s="2"/>
      <c r="M4387" s="1"/>
    </row>
    <row r="4388" spans="1:13" x14ac:dyDescent="0.2">
      <c r="A4388" s="1"/>
      <c r="B4388" s="1"/>
      <c r="C4388" s="16"/>
      <c r="D4388" s="1"/>
      <c r="E4388" s="1"/>
      <c r="F4388" s="1"/>
      <c r="G4388" s="1"/>
      <c r="H4388" s="11"/>
      <c r="I4388" s="11"/>
      <c r="J4388" s="11"/>
      <c r="K4388" s="2"/>
      <c r="L4388" s="2"/>
      <c r="M4388" s="1"/>
    </row>
    <row r="4389" spans="1:13" x14ac:dyDescent="0.2">
      <c r="A4389" s="1"/>
      <c r="B4389" s="1"/>
      <c r="C4389" s="16"/>
      <c r="D4389" s="1"/>
      <c r="E4389" s="1"/>
      <c r="F4389" s="1"/>
      <c r="G4389" s="1"/>
      <c r="H4389" s="11"/>
      <c r="I4389" s="11"/>
      <c r="J4389" s="11"/>
      <c r="K4389" s="2"/>
      <c r="L4389" s="2"/>
      <c r="M4389" s="1"/>
    </row>
    <row r="4390" spans="1:13" x14ac:dyDescent="0.2">
      <c r="A4390" s="1"/>
      <c r="B4390" s="1"/>
      <c r="C4390" s="16"/>
      <c r="D4390" s="1"/>
      <c r="E4390" s="1"/>
      <c r="F4390" s="1"/>
      <c r="G4390" s="1"/>
      <c r="H4390" s="11"/>
      <c r="I4390" s="11"/>
      <c r="J4390" s="11"/>
      <c r="K4390" s="2"/>
      <c r="L4390" s="2"/>
      <c r="M4390" s="1"/>
    </row>
    <row r="4391" spans="1:13" x14ac:dyDescent="0.2">
      <c r="A4391" s="1"/>
      <c r="B4391" s="1"/>
      <c r="C4391" s="16"/>
      <c r="D4391" s="1"/>
      <c r="E4391" s="1"/>
      <c r="F4391" s="1"/>
      <c r="G4391" s="1"/>
      <c r="H4391" s="11"/>
      <c r="I4391" s="11"/>
      <c r="J4391" s="11"/>
      <c r="K4391" s="2"/>
      <c r="L4391" s="2"/>
      <c r="M4391" s="1"/>
    </row>
    <row r="4392" spans="1:13" x14ac:dyDescent="0.2">
      <c r="A4392" s="1"/>
      <c r="B4392" s="1"/>
      <c r="C4392" s="16"/>
      <c r="D4392" s="1"/>
      <c r="E4392" s="1"/>
      <c r="F4392" s="1"/>
      <c r="G4392" s="1"/>
      <c r="H4392" s="11"/>
      <c r="I4392" s="11"/>
      <c r="J4392" s="11"/>
      <c r="K4392" s="2"/>
      <c r="L4392" s="2"/>
      <c r="M4392" s="1"/>
    </row>
    <row r="4393" spans="1:13" x14ac:dyDescent="0.2">
      <c r="A4393" s="1"/>
      <c r="B4393" s="1"/>
      <c r="C4393" s="16"/>
      <c r="D4393" s="1"/>
      <c r="E4393" s="1"/>
      <c r="F4393" s="1"/>
      <c r="G4393" s="1"/>
      <c r="H4393" s="11"/>
      <c r="I4393" s="11"/>
      <c r="J4393" s="11"/>
      <c r="K4393" s="2"/>
      <c r="L4393" s="2"/>
      <c r="M4393" s="1"/>
    </row>
    <row r="4394" spans="1:13" x14ac:dyDescent="0.2">
      <c r="A4394" s="1"/>
      <c r="B4394" s="1"/>
      <c r="C4394" s="16"/>
      <c r="D4394" s="1"/>
      <c r="E4394" s="1"/>
      <c r="F4394" s="1"/>
      <c r="G4394" s="1"/>
      <c r="H4394" s="11"/>
      <c r="I4394" s="11"/>
      <c r="J4394" s="11"/>
      <c r="K4394" s="2"/>
      <c r="L4394" s="2"/>
      <c r="M4394" s="1"/>
    </row>
    <row r="4395" spans="1:13" x14ac:dyDescent="0.2">
      <c r="A4395" s="1"/>
      <c r="B4395" s="1"/>
      <c r="C4395" s="16"/>
      <c r="D4395" s="1"/>
      <c r="E4395" s="1"/>
      <c r="F4395" s="1"/>
      <c r="G4395" s="1"/>
      <c r="H4395" s="11"/>
      <c r="I4395" s="11"/>
      <c r="J4395" s="11"/>
      <c r="K4395" s="2"/>
      <c r="L4395" s="2"/>
      <c r="M4395" s="1"/>
    </row>
    <row r="4396" spans="1:13" x14ac:dyDescent="0.2">
      <c r="A4396" s="1"/>
      <c r="B4396" s="1"/>
      <c r="C4396" s="16"/>
      <c r="D4396" s="1"/>
      <c r="E4396" s="1"/>
      <c r="F4396" s="1"/>
      <c r="G4396" s="1"/>
      <c r="H4396" s="11"/>
      <c r="I4396" s="11"/>
      <c r="J4396" s="11"/>
      <c r="K4396" s="2"/>
      <c r="L4396" s="2"/>
      <c r="M4396" s="1"/>
    </row>
    <row r="4397" spans="1:13" x14ac:dyDescent="0.2">
      <c r="A4397" s="1"/>
      <c r="B4397" s="1"/>
      <c r="C4397" s="16"/>
      <c r="D4397" s="1"/>
      <c r="E4397" s="1"/>
      <c r="F4397" s="1"/>
      <c r="G4397" s="1"/>
      <c r="H4397" s="11"/>
      <c r="I4397" s="11"/>
      <c r="J4397" s="11"/>
      <c r="K4397" s="2"/>
      <c r="L4397" s="2"/>
      <c r="M4397" s="1"/>
    </row>
    <row r="4398" spans="1:13" x14ac:dyDescent="0.2">
      <c r="A4398" s="1"/>
      <c r="B4398" s="1"/>
      <c r="C4398" s="16"/>
      <c r="D4398" s="1"/>
      <c r="E4398" s="1"/>
      <c r="F4398" s="1"/>
      <c r="G4398" s="1"/>
      <c r="H4398" s="11"/>
      <c r="I4398" s="11"/>
      <c r="J4398" s="11"/>
      <c r="K4398" s="2"/>
      <c r="L4398" s="2"/>
      <c r="M4398" s="1"/>
    </row>
    <row r="4399" spans="1:13" x14ac:dyDescent="0.2">
      <c r="A4399" s="1"/>
      <c r="B4399" s="1"/>
      <c r="C4399" s="16"/>
      <c r="D4399" s="1"/>
      <c r="E4399" s="1"/>
      <c r="F4399" s="1"/>
      <c r="G4399" s="1"/>
      <c r="H4399" s="11"/>
      <c r="I4399" s="11"/>
      <c r="J4399" s="11"/>
      <c r="K4399" s="2"/>
      <c r="L4399" s="2"/>
      <c r="M4399" s="1"/>
    </row>
    <row r="4400" spans="1:13" x14ac:dyDescent="0.2">
      <c r="A4400" s="1"/>
      <c r="B4400" s="1"/>
      <c r="C4400" s="16"/>
      <c r="D4400" s="1"/>
      <c r="E4400" s="1"/>
      <c r="F4400" s="1"/>
      <c r="G4400" s="1"/>
      <c r="H4400" s="11"/>
      <c r="I4400" s="11"/>
      <c r="J4400" s="11"/>
      <c r="K4400" s="2"/>
      <c r="L4400" s="2"/>
      <c r="M4400" s="1"/>
    </row>
    <row r="4401" spans="1:13" x14ac:dyDescent="0.2">
      <c r="A4401" s="1"/>
      <c r="B4401" s="1"/>
      <c r="C4401" s="16"/>
      <c r="D4401" s="1"/>
      <c r="E4401" s="1"/>
      <c r="F4401" s="1"/>
      <c r="G4401" s="1"/>
      <c r="H4401" s="11"/>
      <c r="I4401" s="11"/>
      <c r="J4401" s="11"/>
      <c r="K4401" s="2"/>
      <c r="L4401" s="2"/>
      <c r="M4401" s="1"/>
    </row>
    <row r="4402" spans="1:13" x14ac:dyDescent="0.2">
      <c r="A4402" s="1"/>
      <c r="B4402" s="1"/>
      <c r="C4402" s="16"/>
      <c r="D4402" s="1"/>
      <c r="E4402" s="1"/>
      <c r="F4402" s="1"/>
      <c r="G4402" s="1"/>
      <c r="H4402" s="11"/>
      <c r="I4402" s="11"/>
      <c r="J4402" s="11"/>
      <c r="K4402" s="2"/>
      <c r="L4402" s="2"/>
      <c r="M4402" s="1"/>
    </row>
    <row r="4403" spans="1:13" x14ac:dyDescent="0.2">
      <c r="A4403" s="1"/>
      <c r="B4403" s="1"/>
      <c r="C4403" s="16"/>
      <c r="D4403" s="1"/>
      <c r="E4403" s="1"/>
      <c r="F4403" s="1"/>
      <c r="G4403" s="1"/>
      <c r="H4403" s="11"/>
      <c r="I4403" s="11"/>
      <c r="J4403" s="11"/>
      <c r="K4403" s="2"/>
      <c r="L4403" s="2"/>
      <c r="M4403" s="1"/>
    </row>
    <row r="4404" spans="1:13" x14ac:dyDescent="0.2">
      <c r="A4404" s="1"/>
      <c r="B4404" s="1"/>
      <c r="C4404" s="16"/>
      <c r="D4404" s="1"/>
      <c r="E4404" s="1"/>
      <c r="F4404" s="1"/>
      <c r="G4404" s="1"/>
      <c r="H4404" s="11"/>
      <c r="I4404" s="11"/>
      <c r="J4404" s="11"/>
      <c r="K4404" s="2"/>
      <c r="L4404" s="2"/>
      <c r="M4404" s="1"/>
    </row>
    <row r="4405" spans="1:13" x14ac:dyDescent="0.2">
      <c r="A4405" s="1"/>
      <c r="B4405" s="1"/>
      <c r="C4405" s="16"/>
      <c r="D4405" s="1"/>
      <c r="E4405" s="1"/>
      <c r="F4405" s="1"/>
      <c r="G4405" s="1"/>
      <c r="H4405" s="11"/>
      <c r="I4405" s="11"/>
      <c r="J4405" s="11"/>
      <c r="K4405" s="2"/>
      <c r="L4405" s="2"/>
      <c r="M4405" s="1"/>
    </row>
    <row r="4406" spans="1:13" x14ac:dyDescent="0.2">
      <c r="A4406" s="1"/>
      <c r="B4406" s="1"/>
      <c r="C4406" s="16"/>
      <c r="D4406" s="1"/>
      <c r="E4406" s="1"/>
      <c r="F4406" s="1"/>
      <c r="G4406" s="1"/>
      <c r="H4406" s="11"/>
      <c r="I4406" s="11"/>
      <c r="J4406" s="11"/>
      <c r="K4406" s="2"/>
      <c r="L4406" s="2"/>
      <c r="M4406" s="1"/>
    </row>
    <row r="4407" spans="1:13" x14ac:dyDescent="0.2">
      <c r="A4407" s="1"/>
      <c r="B4407" s="1"/>
      <c r="C4407" s="16"/>
      <c r="D4407" s="1"/>
      <c r="E4407" s="1"/>
      <c r="F4407" s="1"/>
      <c r="G4407" s="1"/>
      <c r="H4407" s="11"/>
      <c r="I4407" s="11"/>
      <c r="J4407" s="11"/>
      <c r="K4407" s="2"/>
      <c r="L4407" s="2"/>
      <c r="M4407" s="1"/>
    </row>
    <row r="4408" spans="1:13" x14ac:dyDescent="0.2">
      <c r="A4408" s="1"/>
      <c r="B4408" s="1"/>
      <c r="C4408" s="16"/>
      <c r="D4408" s="1"/>
      <c r="E4408" s="1"/>
      <c r="F4408" s="1"/>
      <c r="G4408" s="1"/>
      <c r="H4408" s="11"/>
      <c r="I4408" s="11"/>
      <c r="J4408" s="11"/>
      <c r="K4408" s="2"/>
      <c r="L4408" s="2"/>
      <c r="M4408" s="1"/>
    </row>
    <row r="4409" spans="1:13" x14ac:dyDescent="0.2">
      <c r="A4409" s="1"/>
      <c r="B4409" s="1"/>
      <c r="C4409" s="16"/>
      <c r="D4409" s="1"/>
      <c r="E4409" s="1"/>
      <c r="F4409" s="1"/>
      <c r="G4409" s="1"/>
      <c r="H4409" s="11"/>
      <c r="I4409" s="11"/>
      <c r="J4409" s="11"/>
      <c r="K4409" s="2"/>
      <c r="L4409" s="2"/>
      <c r="M4409" s="1"/>
    </row>
    <row r="4410" spans="1:13" x14ac:dyDescent="0.2">
      <c r="A4410" s="1"/>
      <c r="B4410" s="1"/>
      <c r="C4410" s="16"/>
      <c r="D4410" s="1"/>
      <c r="E4410" s="1"/>
      <c r="F4410" s="1"/>
      <c r="G4410" s="1"/>
      <c r="H4410" s="11"/>
      <c r="I4410" s="11"/>
      <c r="J4410" s="11"/>
      <c r="K4410" s="2"/>
      <c r="L4410" s="2"/>
      <c r="M4410" s="1"/>
    </row>
    <row r="4411" spans="1:13" x14ac:dyDescent="0.2">
      <c r="A4411" s="1"/>
      <c r="B4411" s="1"/>
      <c r="C4411" s="16"/>
      <c r="D4411" s="1"/>
      <c r="E4411" s="1"/>
      <c r="F4411" s="1"/>
      <c r="G4411" s="1"/>
      <c r="H4411" s="11"/>
      <c r="I4411" s="11"/>
      <c r="J4411" s="11"/>
      <c r="K4411" s="2"/>
      <c r="L4411" s="2"/>
      <c r="M4411" s="1"/>
    </row>
    <row r="4412" spans="1:13" x14ac:dyDescent="0.2">
      <c r="A4412" s="1"/>
      <c r="B4412" s="1"/>
      <c r="C4412" s="16"/>
      <c r="D4412" s="1"/>
      <c r="E4412" s="1"/>
      <c r="F4412" s="1"/>
      <c r="G4412" s="1"/>
      <c r="H4412" s="11"/>
      <c r="I4412" s="11"/>
      <c r="J4412" s="11"/>
      <c r="K4412" s="2"/>
      <c r="L4412" s="2"/>
      <c r="M4412" s="1"/>
    </row>
    <row r="4413" spans="1:13" x14ac:dyDescent="0.2">
      <c r="A4413" s="1"/>
      <c r="B4413" s="1"/>
      <c r="C4413" s="16"/>
      <c r="D4413" s="1"/>
      <c r="E4413" s="1"/>
      <c r="F4413" s="1"/>
      <c r="G4413" s="1"/>
      <c r="H4413" s="11"/>
      <c r="I4413" s="11"/>
      <c r="J4413" s="11"/>
      <c r="K4413" s="2"/>
      <c r="L4413" s="2"/>
      <c r="M4413" s="1"/>
    </row>
    <row r="4414" spans="1:13" x14ac:dyDescent="0.2">
      <c r="A4414" s="1"/>
      <c r="B4414" s="1"/>
      <c r="C4414" s="16"/>
      <c r="D4414" s="1"/>
      <c r="E4414" s="1"/>
      <c r="F4414" s="1"/>
      <c r="G4414" s="1"/>
      <c r="H4414" s="11"/>
      <c r="I4414" s="11"/>
      <c r="J4414" s="11"/>
      <c r="K4414" s="2"/>
      <c r="L4414" s="2"/>
      <c r="M4414" s="1"/>
    </row>
    <row r="4415" spans="1:13" x14ac:dyDescent="0.2">
      <c r="A4415" s="1"/>
      <c r="B4415" s="1"/>
      <c r="C4415" s="16"/>
      <c r="D4415" s="1"/>
      <c r="E4415" s="1"/>
      <c r="F4415" s="1"/>
      <c r="G4415" s="1"/>
      <c r="H4415" s="11"/>
      <c r="I4415" s="11"/>
      <c r="J4415" s="11"/>
      <c r="K4415" s="2"/>
      <c r="L4415" s="2"/>
      <c r="M4415" s="1"/>
    </row>
    <row r="4416" spans="1:13" x14ac:dyDescent="0.2">
      <c r="A4416" s="1"/>
      <c r="B4416" s="1"/>
      <c r="C4416" s="16"/>
      <c r="D4416" s="1"/>
      <c r="E4416" s="1"/>
      <c r="F4416" s="1"/>
      <c r="G4416" s="1"/>
      <c r="H4416" s="11"/>
      <c r="I4416" s="11"/>
      <c r="J4416" s="11"/>
      <c r="K4416" s="2"/>
      <c r="L4416" s="2"/>
      <c r="M4416" s="1"/>
    </row>
    <row r="4417" spans="1:13" x14ac:dyDescent="0.2">
      <c r="A4417" s="1"/>
      <c r="B4417" s="1"/>
      <c r="C4417" s="16"/>
      <c r="D4417" s="1"/>
      <c r="E4417" s="1"/>
      <c r="F4417" s="1"/>
      <c r="G4417" s="1"/>
      <c r="H4417" s="11"/>
      <c r="I4417" s="11"/>
      <c r="J4417" s="11"/>
      <c r="K4417" s="2"/>
      <c r="L4417" s="2"/>
      <c r="M4417" s="1"/>
    </row>
    <row r="4418" spans="1:13" x14ac:dyDescent="0.2">
      <c r="A4418" s="1"/>
      <c r="B4418" s="1"/>
      <c r="C4418" s="16"/>
      <c r="D4418" s="1"/>
      <c r="E4418" s="1"/>
      <c r="F4418" s="1"/>
      <c r="G4418" s="1"/>
      <c r="H4418" s="11"/>
      <c r="I4418" s="11"/>
      <c r="J4418" s="11"/>
      <c r="K4418" s="2"/>
      <c r="L4418" s="2"/>
      <c r="M4418" s="1"/>
    </row>
    <row r="4419" spans="1:13" x14ac:dyDescent="0.2">
      <c r="A4419" s="1"/>
      <c r="B4419" s="1"/>
      <c r="C4419" s="16"/>
      <c r="D4419" s="1"/>
      <c r="E4419" s="1"/>
      <c r="F4419" s="1"/>
      <c r="G4419" s="1"/>
      <c r="H4419" s="11"/>
      <c r="I4419" s="11"/>
      <c r="J4419" s="11"/>
      <c r="K4419" s="2"/>
      <c r="L4419" s="2"/>
      <c r="M4419" s="1"/>
    </row>
    <row r="4420" spans="1:13" x14ac:dyDescent="0.2">
      <c r="A4420" s="1"/>
      <c r="B4420" s="1"/>
      <c r="C4420" s="16"/>
      <c r="D4420" s="1"/>
      <c r="E4420" s="1"/>
      <c r="F4420" s="1"/>
      <c r="G4420" s="1"/>
      <c r="H4420" s="11"/>
      <c r="I4420" s="11"/>
      <c r="J4420" s="11"/>
      <c r="K4420" s="2"/>
      <c r="L4420" s="2"/>
      <c r="M4420" s="1"/>
    </row>
    <row r="4421" spans="1:13" x14ac:dyDescent="0.2">
      <c r="A4421" s="1"/>
      <c r="B4421" s="1"/>
      <c r="C4421" s="16"/>
      <c r="D4421" s="1"/>
      <c r="E4421" s="1"/>
      <c r="F4421" s="1"/>
      <c r="G4421" s="1"/>
      <c r="H4421" s="11"/>
      <c r="I4421" s="11"/>
      <c r="J4421" s="11"/>
      <c r="K4421" s="2"/>
      <c r="L4421" s="2"/>
      <c r="M4421" s="1"/>
    </row>
    <row r="4422" spans="1:13" x14ac:dyDescent="0.2">
      <c r="A4422" s="1"/>
      <c r="B4422" s="1"/>
      <c r="C4422" s="16"/>
      <c r="D4422" s="1"/>
      <c r="E4422" s="1"/>
      <c r="F4422" s="1"/>
      <c r="G4422" s="1"/>
      <c r="H4422" s="11"/>
      <c r="I4422" s="11"/>
      <c r="J4422" s="11"/>
      <c r="K4422" s="2"/>
      <c r="L4422" s="2"/>
      <c r="M4422" s="1"/>
    </row>
    <row r="4423" spans="1:13" x14ac:dyDescent="0.2">
      <c r="A4423" s="1"/>
      <c r="B4423" s="1"/>
      <c r="C4423" s="16"/>
      <c r="D4423" s="1"/>
      <c r="E4423" s="1"/>
      <c r="F4423" s="1"/>
      <c r="G4423" s="1"/>
      <c r="H4423" s="11"/>
      <c r="I4423" s="11"/>
      <c r="J4423" s="11"/>
      <c r="K4423" s="2"/>
      <c r="L4423" s="2"/>
      <c r="M4423" s="1"/>
    </row>
    <row r="4424" spans="1:13" x14ac:dyDescent="0.2">
      <c r="A4424" s="1"/>
      <c r="B4424" s="1"/>
      <c r="C4424" s="16"/>
      <c r="D4424" s="1"/>
      <c r="E4424" s="1"/>
      <c r="F4424" s="1"/>
      <c r="G4424" s="1"/>
      <c r="H4424" s="11"/>
      <c r="I4424" s="11"/>
      <c r="J4424" s="11"/>
      <c r="K4424" s="2"/>
      <c r="L4424" s="2"/>
      <c r="M4424" s="1"/>
    </row>
    <row r="4425" spans="1:13" x14ac:dyDescent="0.2">
      <c r="A4425" s="1"/>
      <c r="B4425" s="1"/>
      <c r="C4425" s="16"/>
      <c r="D4425" s="1"/>
      <c r="E4425" s="1"/>
      <c r="F4425" s="1"/>
      <c r="G4425" s="1"/>
      <c r="H4425" s="11"/>
      <c r="I4425" s="11"/>
      <c r="J4425" s="11"/>
      <c r="K4425" s="2"/>
      <c r="L4425" s="2"/>
      <c r="M4425" s="1"/>
    </row>
    <row r="4426" spans="1:13" x14ac:dyDescent="0.2">
      <c r="A4426" s="1"/>
      <c r="B4426" s="1"/>
      <c r="C4426" s="16"/>
      <c r="D4426" s="1"/>
      <c r="E4426" s="1"/>
      <c r="F4426" s="1"/>
      <c r="G4426" s="1"/>
      <c r="H4426" s="11"/>
      <c r="I4426" s="11"/>
      <c r="J4426" s="11"/>
      <c r="K4426" s="2"/>
      <c r="L4426" s="2"/>
      <c r="M4426" s="1"/>
    </row>
    <row r="4427" spans="1:13" x14ac:dyDescent="0.2">
      <c r="A4427" s="1"/>
      <c r="B4427" s="1"/>
      <c r="C4427" s="16"/>
      <c r="D4427" s="1"/>
      <c r="E4427" s="1"/>
      <c r="F4427" s="1"/>
      <c r="G4427" s="1"/>
      <c r="H4427" s="11"/>
      <c r="I4427" s="11"/>
      <c r="J4427" s="11"/>
      <c r="K4427" s="2"/>
      <c r="L4427" s="2"/>
      <c r="M4427" s="1"/>
    </row>
    <row r="4428" spans="1:13" x14ac:dyDescent="0.2">
      <c r="A4428" s="1"/>
      <c r="B4428" s="1"/>
      <c r="C4428" s="16"/>
      <c r="D4428" s="1"/>
      <c r="E4428" s="1"/>
      <c r="F4428" s="1"/>
      <c r="G4428" s="1"/>
      <c r="H4428" s="11"/>
      <c r="I4428" s="11"/>
      <c r="J4428" s="11"/>
      <c r="K4428" s="2"/>
      <c r="L4428" s="2"/>
      <c r="M4428" s="1"/>
    </row>
    <row r="4429" spans="1:13" x14ac:dyDescent="0.2">
      <c r="A4429" s="1"/>
      <c r="B4429" s="1"/>
      <c r="C4429" s="16"/>
      <c r="D4429" s="1"/>
      <c r="E4429" s="1"/>
      <c r="F4429" s="1"/>
      <c r="G4429" s="1"/>
      <c r="H4429" s="11"/>
      <c r="I4429" s="11"/>
      <c r="J4429" s="11"/>
      <c r="K4429" s="2"/>
      <c r="L4429" s="2"/>
      <c r="M4429" s="1"/>
    </row>
    <row r="4430" spans="1:13" x14ac:dyDescent="0.2">
      <c r="A4430" s="1"/>
      <c r="B4430" s="1"/>
      <c r="C4430" s="16"/>
      <c r="D4430" s="1"/>
      <c r="E4430" s="1"/>
      <c r="F4430" s="1"/>
      <c r="G4430" s="1"/>
      <c r="H4430" s="11"/>
      <c r="I4430" s="11"/>
      <c r="J4430" s="11"/>
      <c r="K4430" s="2"/>
      <c r="L4430" s="2"/>
      <c r="M4430" s="1"/>
    </row>
    <row r="4431" spans="1:13" x14ac:dyDescent="0.2">
      <c r="A4431" s="1"/>
      <c r="B4431" s="1"/>
      <c r="C4431" s="16"/>
      <c r="D4431" s="1"/>
      <c r="E4431" s="1"/>
      <c r="F4431" s="1"/>
      <c r="G4431" s="1"/>
      <c r="H4431" s="11"/>
      <c r="I4431" s="11"/>
      <c r="J4431" s="11"/>
      <c r="K4431" s="2"/>
      <c r="L4431" s="2"/>
      <c r="M4431" s="1"/>
    </row>
    <row r="4432" spans="1:13" x14ac:dyDescent="0.2">
      <c r="A4432" s="1"/>
      <c r="B4432" s="1"/>
      <c r="C4432" s="16"/>
      <c r="D4432" s="1"/>
      <c r="E4432" s="1"/>
      <c r="F4432" s="1"/>
      <c r="G4432" s="1"/>
      <c r="H4432" s="11"/>
      <c r="I4432" s="11"/>
      <c r="J4432" s="11"/>
      <c r="K4432" s="2"/>
      <c r="L4432" s="2"/>
      <c r="M4432" s="1"/>
    </row>
    <row r="4433" spans="1:13" x14ac:dyDescent="0.2">
      <c r="A4433" s="1"/>
      <c r="B4433" s="1"/>
      <c r="C4433" s="16"/>
      <c r="D4433" s="1"/>
      <c r="E4433" s="1"/>
      <c r="F4433" s="1"/>
      <c r="G4433" s="1"/>
      <c r="H4433" s="11"/>
      <c r="I4433" s="11"/>
      <c r="J4433" s="11"/>
      <c r="K4433" s="2"/>
      <c r="L4433" s="2"/>
      <c r="M4433" s="1"/>
    </row>
    <row r="4434" spans="1:13" x14ac:dyDescent="0.2">
      <c r="A4434" s="1"/>
      <c r="B4434" s="1"/>
      <c r="C4434" s="16"/>
      <c r="D4434" s="1"/>
      <c r="E4434" s="1"/>
      <c r="F4434" s="1"/>
      <c r="G4434" s="1"/>
      <c r="H4434" s="11"/>
      <c r="I4434" s="11"/>
      <c r="J4434" s="11"/>
      <c r="K4434" s="2"/>
      <c r="L4434" s="2"/>
      <c r="M4434" s="1"/>
    </row>
    <row r="4435" spans="1:13" x14ac:dyDescent="0.2">
      <c r="A4435" s="1"/>
      <c r="B4435" s="1"/>
      <c r="C4435" s="16"/>
      <c r="D4435" s="1"/>
      <c r="E4435" s="1"/>
      <c r="F4435" s="1"/>
      <c r="G4435" s="1"/>
      <c r="H4435" s="11"/>
      <c r="I4435" s="11"/>
      <c r="J4435" s="11"/>
      <c r="K4435" s="2"/>
      <c r="L4435" s="2"/>
      <c r="M4435" s="1"/>
    </row>
    <row r="4436" spans="1:13" x14ac:dyDescent="0.2">
      <c r="A4436" s="1"/>
      <c r="B4436" s="1"/>
      <c r="C4436" s="16"/>
      <c r="D4436" s="1"/>
      <c r="E4436" s="1"/>
      <c r="F4436" s="1"/>
      <c r="G4436" s="1"/>
      <c r="H4436" s="11"/>
      <c r="I4436" s="11"/>
      <c r="J4436" s="11"/>
      <c r="K4436" s="2"/>
      <c r="L4436" s="2"/>
      <c r="M4436" s="1"/>
    </row>
    <row r="4437" spans="1:13" x14ac:dyDescent="0.2">
      <c r="A4437" s="1"/>
      <c r="B4437" s="1"/>
      <c r="C4437" s="16"/>
      <c r="D4437" s="1"/>
      <c r="E4437" s="1"/>
      <c r="F4437" s="1"/>
      <c r="G4437" s="1"/>
      <c r="H4437" s="11"/>
      <c r="I4437" s="11"/>
      <c r="J4437" s="11"/>
      <c r="K4437" s="2"/>
      <c r="L4437" s="2"/>
      <c r="M4437" s="1"/>
    </row>
    <row r="4438" spans="1:13" x14ac:dyDescent="0.2">
      <c r="A4438" s="1"/>
      <c r="B4438" s="1"/>
      <c r="C4438" s="16"/>
      <c r="D4438" s="1"/>
      <c r="E4438" s="1"/>
      <c r="F4438" s="1"/>
      <c r="G4438" s="1"/>
      <c r="H4438" s="11"/>
      <c r="I4438" s="11"/>
      <c r="J4438" s="11"/>
      <c r="K4438" s="2"/>
      <c r="L4438" s="2"/>
      <c r="M4438" s="1"/>
    </row>
    <row r="4439" spans="1:13" x14ac:dyDescent="0.2">
      <c r="A4439" s="1"/>
      <c r="B4439" s="1"/>
      <c r="C4439" s="16"/>
      <c r="D4439" s="1"/>
      <c r="E4439" s="1"/>
      <c r="F4439" s="1"/>
      <c r="G4439" s="1"/>
      <c r="H4439" s="11"/>
      <c r="I4439" s="11"/>
      <c r="J4439" s="11"/>
      <c r="K4439" s="2"/>
      <c r="L4439" s="2"/>
      <c r="M4439" s="1"/>
    </row>
    <row r="4440" spans="1:13" x14ac:dyDescent="0.2">
      <c r="A4440" s="1"/>
      <c r="B4440" s="1"/>
      <c r="C4440" s="16"/>
      <c r="D4440" s="1"/>
      <c r="E4440" s="1"/>
      <c r="F4440" s="1"/>
      <c r="G4440" s="1"/>
      <c r="H4440" s="11"/>
      <c r="I4440" s="11"/>
      <c r="J4440" s="11"/>
      <c r="K4440" s="2"/>
      <c r="L4440" s="2"/>
      <c r="M4440" s="1"/>
    </row>
    <row r="4441" spans="1:13" x14ac:dyDescent="0.2">
      <c r="A4441" s="1"/>
      <c r="B4441" s="1"/>
      <c r="C4441" s="16"/>
      <c r="D4441" s="1"/>
      <c r="E4441" s="1"/>
      <c r="F4441" s="1"/>
      <c r="G4441" s="1"/>
      <c r="H4441" s="11"/>
      <c r="I4441" s="11"/>
      <c r="J4441" s="11"/>
      <c r="K4441" s="2"/>
      <c r="L4441" s="2"/>
      <c r="M4441" s="1"/>
    </row>
    <row r="4442" spans="1:13" x14ac:dyDescent="0.2">
      <c r="A4442" s="1"/>
      <c r="B4442" s="1"/>
      <c r="C4442" s="16"/>
      <c r="D4442" s="1"/>
      <c r="E4442" s="1"/>
      <c r="F4442" s="1"/>
      <c r="G4442" s="1"/>
      <c r="H4442" s="11"/>
      <c r="I4442" s="11"/>
      <c r="J4442" s="11"/>
      <c r="K4442" s="2"/>
      <c r="L4442" s="2"/>
      <c r="M4442" s="1"/>
    </row>
    <row r="4443" spans="1:13" x14ac:dyDescent="0.2">
      <c r="A4443" s="1"/>
      <c r="B4443" s="1"/>
      <c r="C4443" s="16"/>
      <c r="D4443" s="1"/>
      <c r="E4443" s="1"/>
      <c r="F4443" s="1"/>
      <c r="G4443" s="1"/>
      <c r="H4443" s="11"/>
      <c r="I4443" s="11"/>
      <c r="J4443" s="11"/>
      <c r="K4443" s="2"/>
      <c r="L4443" s="2"/>
      <c r="M4443" s="1"/>
    </row>
    <row r="4444" spans="1:13" x14ac:dyDescent="0.2">
      <c r="A4444" s="1"/>
      <c r="B4444" s="1"/>
      <c r="C4444" s="16"/>
      <c r="D4444" s="1"/>
      <c r="E4444" s="1"/>
      <c r="F4444" s="1"/>
      <c r="G4444" s="1"/>
      <c r="H4444" s="11"/>
      <c r="I4444" s="11"/>
      <c r="J4444" s="11"/>
      <c r="K4444" s="2"/>
      <c r="L4444" s="2"/>
      <c r="M4444" s="1"/>
    </row>
    <row r="4445" spans="1:13" x14ac:dyDescent="0.2">
      <c r="A4445" s="1"/>
      <c r="B4445" s="1"/>
      <c r="C4445" s="16"/>
      <c r="D4445" s="1"/>
      <c r="E4445" s="1"/>
      <c r="F4445" s="1"/>
      <c r="G4445" s="1"/>
      <c r="H4445" s="11"/>
      <c r="I4445" s="11"/>
      <c r="J4445" s="11"/>
      <c r="K4445" s="2"/>
      <c r="L4445" s="2"/>
      <c r="M4445" s="1"/>
    </row>
    <row r="4446" spans="1:13" x14ac:dyDescent="0.2">
      <c r="A4446" s="1"/>
      <c r="B4446" s="1"/>
      <c r="C4446" s="16"/>
      <c r="D4446" s="1"/>
      <c r="E4446" s="1"/>
      <c r="F4446" s="1"/>
      <c r="G4446" s="1"/>
      <c r="H4446" s="11"/>
      <c r="I4446" s="11"/>
      <c r="J4446" s="11"/>
      <c r="K4446" s="2"/>
      <c r="L4446" s="2"/>
      <c r="M4446" s="1"/>
    </row>
    <row r="4447" spans="1:13" x14ac:dyDescent="0.2">
      <c r="A4447" s="1"/>
      <c r="B4447" s="1"/>
      <c r="C4447" s="16"/>
      <c r="D4447" s="1"/>
      <c r="E4447" s="1"/>
      <c r="F4447" s="1"/>
      <c r="G4447" s="1"/>
      <c r="H4447" s="11"/>
      <c r="I4447" s="11"/>
      <c r="J4447" s="11"/>
      <c r="K4447" s="2"/>
      <c r="L4447" s="2"/>
      <c r="M4447" s="1"/>
    </row>
    <row r="4448" spans="1:13" x14ac:dyDescent="0.2">
      <c r="A4448" s="1"/>
      <c r="B4448" s="1"/>
      <c r="C4448" s="16"/>
      <c r="D4448" s="1"/>
      <c r="E4448" s="1"/>
      <c r="F4448" s="1"/>
      <c r="G4448" s="1"/>
      <c r="H4448" s="11"/>
      <c r="I4448" s="11"/>
      <c r="J4448" s="11"/>
      <c r="K4448" s="2"/>
      <c r="L4448" s="2"/>
      <c r="M4448" s="1"/>
    </row>
    <row r="4449" spans="1:13" x14ac:dyDescent="0.2">
      <c r="A4449" s="1"/>
      <c r="B4449" s="1"/>
      <c r="C4449" s="16"/>
      <c r="D4449" s="1"/>
      <c r="E4449" s="1"/>
      <c r="F4449" s="1"/>
      <c r="G4449" s="1"/>
      <c r="H4449" s="11"/>
      <c r="I4449" s="11"/>
      <c r="J4449" s="11"/>
      <c r="K4449" s="2"/>
      <c r="L4449" s="2"/>
      <c r="M4449" s="1"/>
    </row>
    <row r="4450" spans="1:13" x14ac:dyDescent="0.2">
      <c r="A4450" s="1"/>
      <c r="B4450" s="1"/>
      <c r="C4450" s="16"/>
      <c r="D4450" s="1"/>
      <c r="E4450" s="1"/>
      <c r="F4450" s="1"/>
      <c r="G4450" s="1"/>
      <c r="H4450" s="11"/>
      <c r="I4450" s="11"/>
      <c r="J4450" s="11"/>
      <c r="K4450" s="2"/>
      <c r="L4450" s="2"/>
      <c r="M4450" s="1"/>
    </row>
    <row r="4451" spans="1:13" x14ac:dyDescent="0.2">
      <c r="A4451" s="1"/>
      <c r="B4451" s="1"/>
      <c r="C4451" s="16"/>
      <c r="D4451" s="1"/>
      <c r="E4451" s="1"/>
      <c r="F4451" s="1"/>
      <c r="G4451" s="1"/>
      <c r="H4451" s="11"/>
      <c r="I4451" s="11"/>
      <c r="J4451" s="11"/>
      <c r="K4451" s="2"/>
      <c r="L4451" s="2"/>
      <c r="M4451" s="1"/>
    </row>
    <row r="4452" spans="1:13" x14ac:dyDescent="0.2">
      <c r="A4452" s="1"/>
      <c r="B4452" s="1"/>
      <c r="C4452" s="16"/>
      <c r="D4452" s="1"/>
      <c r="E4452" s="1"/>
      <c r="F4452" s="1"/>
      <c r="G4452" s="1"/>
      <c r="H4452" s="11"/>
      <c r="I4452" s="11"/>
      <c r="J4452" s="11"/>
      <c r="K4452" s="2"/>
      <c r="L4452" s="2"/>
      <c r="M4452" s="1"/>
    </row>
    <row r="4453" spans="1:13" x14ac:dyDescent="0.2">
      <c r="A4453" s="1"/>
      <c r="B4453" s="1"/>
      <c r="C4453" s="16"/>
      <c r="D4453" s="1"/>
      <c r="E4453" s="1"/>
      <c r="F4453" s="1"/>
      <c r="G4453" s="1"/>
      <c r="H4453" s="11"/>
      <c r="I4453" s="11"/>
      <c r="J4453" s="11"/>
      <c r="K4453" s="2"/>
      <c r="L4453" s="2"/>
      <c r="M4453" s="1"/>
    </row>
    <row r="4454" spans="1:13" x14ac:dyDescent="0.2">
      <c r="A4454" s="1"/>
      <c r="B4454" s="1"/>
      <c r="C4454" s="16"/>
      <c r="D4454" s="1"/>
      <c r="E4454" s="1"/>
      <c r="F4454" s="1"/>
      <c r="G4454" s="1"/>
      <c r="H4454" s="11"/>
      <c r="I4454" s="11"/>
      <c r="J4454" s="11"/>
      <c r="K4454" s="2"/>
      <c r="L4454" s="2"/>
      <c r="M4454" s="1"/>
    </row>
    <row r="4455" spans="1:13" x14ac:dyDescent="0.2">
      <c r="A4455" s="1"/>
      <c r="B4455" s="1"/>
      <c r="C4455" s="16"/>
      <c r="D4455" s="1"/>
      <c r="E4455" s="1"/>
      <c r="F4455" s="1"/>
      <c r="G4455" s="1"/>
      <c r="H4455" s="11"/>
      <c r="I4455" s="11"/>
      <c r="J4455" s="11"/>
      <c r="K4455" s="2"/>
      <c r="L4455" s="2"/>
      <c r="M4455" s="1"/>
    </row>
    <row r="4456" spans="1:13" x14ac:dyDescent="0.2">
      <c r="A4456" s="1"/>
      <c r="B4456" s="1"/>
      <c r="C4456" s="16"/>
      <c r="D4456" s="1"/>
      <c r="E4456" s="1"/>
      <c r="F4456" s="1"/>
      <c r="G4456" s="1"/>
      <c r="H4456" s="11"/>
      <c r="I4456" s="11"/>
      <c r="J4456" s="11"/>
      <c r="K4456" s="2"/>
      <c r="L4456" s="2"/>
      <c r="M4456" s="1"/>
    </row>
    <row r="4457" spans="1:13" x14ac:dyDescent="0.2">
      <c r="A4457" s="1"/>
      <c r="B4457" s="1"/>
      <c r="C4457" s="16"/>
      <c r="D4457" s="1"/>
      <c r="E4457" s="1"/>
      <c r="F4457" s="1"/>
      <c r="G4457" s="1"/>
      <c r="H4457" s="11"/>
      <c r="I4457" s="11"/>
      <c r="J4457" s="11"/>
      <c r="K4457" s="2"/>
      <c r="L4457" s="2"/>
      <c r="M4457" s="1"/>
    </row>
    <row r="4458" spans="1:13" x14ac:dyDescent="0.2">
      <c r="A4458" s="1"/>
      <c r="B4458" s="1"/>
      <c r="C4458" s="16"/>
      <c r="D4458" s="1"/>
      <c r="E4458" s="1"/>
      <c r="F4458" s="1"/>
      <c r="G4458" s="1"/>
      <c r="H4458" s="11"/>
      <c r="I4458" s="11"/>
      <c r="J4458" s="11"/>
      <c r="K4458" s="2"/>
      <c r="L4458" s="2"/>
      <c r="M4458" s="1"/>
    </row>
    <row r="4459" spans="1:13" x14ac:dyDescent="0.2">
      <c r="A4459" s="1"/>
      <c r="B4459" s="1"/>
      <c r="C4459" s="16"/>
      <c r="D4459" s="1"/>
      <c r="E4459" s="1"/>
      <c r="F4459" s="1"/>
      <c r="G4459" s="1"/>
      <c r="H4459" s="11"/>
      <c r="I4459" s="11"/>
      <c r="J4459" s="11"/>
      <c r="K4459" s="2"/>
      <c r="L4459" s="2"/>
      <c r="M4459" s="1"/>
    </row>
    <row r="4460" spans="1:13" x14ac:dyDescent="0.2">
      <c r="A4460" s="1"/>
      <c r="B4460" s="1"/>
      <c r="C4460" s="16"/>
      <c r="D4460" s="1"/>
      <c r="E4460" s="1"/>
      <c r="F4460" s="1"/>
      <c r="G4460" s="1"/>
      <c r="H4460" s="11"/>
      <c r="I4460" s="11"/>
      <c r="J4460" s="11"/>
      <c r="K4460" s="2"/>
      <c r="L4460" s="2"/>
      <c r="M4460" s="1"/>
    </row>
    <row r="4461" spans="1:13" x14ac:dyDescent="0.2">
      <c r="A4461" s="1"/>
      <c r="B4461" s="1"/>
      <c r="C4461" s="16"/>
      <c r="D4461" s="1"/>
      <c r="E4461" s="1"/>
      <c r="F4461" s="1"/>
      <c r="G4461" s="1"/>
      <c r="H4461" s="11"/>
      <c r="I4461" s="11"/>
      <c r="J4461" s="11"/>
      <c r="K4461" s="2"/>
      <c r="L4461" s="2"/>
      <c r="M4461" s="1"/>
    </row>
    <row r="4462" spans="1:13" x14ac:dyDescent="0.2">
      <c r="A4462" s="1"/>
      <c r="B4462" s="1"/>
      <c r="C4462" s="16"/>
      <c r="D4462" s="1"/>
      <c r="E4462" s="1"/>
      <c r="F4462" s="1"/>
      <c r="G4462" s="1"/>
      <c r="H4462" s="11"/>
      <c r="I4462" s="11"/>
      <c r="J4462" s="11"/>
      <c r="K4462" s="2"/>
      <c r="L4462" s="2"/>
      <c r="M4462" s="1"/>
    </row>
    <row r="4463" spans="1:13" x14ac:dyDescent="0.2">
      <c r="A4463" s="1"/>
      <c r="B4463" s="1"/>
      <c r="C4463" s="16"/>
      <c r="D4463" s="1"/>
      <c r="E4463" s="1"/>
      <c r="F4463" s="1"/>
      <c r="G4463" s="1"/>
      <c r="H4463" s="11"/>
      <c r="I4463" s="11"/>
      <c r="J4463" s="11"/>
      <c r="K4463" s="2"/>
      <c r="L4463" s="2"/>
      <c r="M4463" s="1"/>
    </row>
    <row r="4464" spans="1:13" x14ac:dyDescent="0.2">
      <c r="A4464" s="1"/>
      <c r="B4464" s="1"/>
      <c r="C4464" s="16"/>
      <c r="D4464" s="1"/>
      <c r="E4464" s="1"/>
      <c r="F4464" s="1"/>
      <c r="G4464" s="1"/>
      <c r="H4464" s="11"/>
      <c r="I4464" s="11"/>
      <c r="J4464" s="11"/>
      <c r="K4464" s="2"/>
      <c r="L4464" s="2"/>
      <c r="M4464" s="1"/>
    </row>
    <row r="4465" spans="1:13" x14ac:dyDescent="0.2">
      <c r="A4465" s="1"/>
      <c r="B4465" s="1"/>
      <c r="C4465" s="16"/>
      <c r="D4465" s="1"/>
      <c r="E4465" s="1"/>
      <c r="F4465" s="1"/>
      <c r="G4465" s="1"/>
      <c r="H4465" s="11"/>
      <c r="I4465" s="11"/>
      <c r="J4465" s="11"/>
      <c r="K4465" s="2"/>
      <c r="L4465" s="2"/>
      <c r="M4465" s="1"/>
    </row>
    <row r="4466" spans="1:13" x14ac:dyDescent="0.2">
      <c r="A4466" s="1"/>
      <c r="B4466" s="1"/>
      <c r="C4466" s="16"/>
      <c r="D4466" s="1"/>
      <c r="E4466" s="1"/>
      <c r="F4466" s="1"/>
      <c r="G4466" s="1"/>
      <c r="H4466" s="11"/>
      <c r="I4466" s="11"/>
      <c r="J4466" s="11"/>
      <c r="K4466" s="2"/>
      <c r="L4466" s="2"/>
      <c r="M4466" s="1"/>
    </row>
    <row r="4467" spans="1:13" x14ac:dyDescent="0.2">
      <c r="A4467" s="1"/>
      <c r="B4467" s="1"/>
      <c r="C4467" s="16"/>
      <c r="D4467" s="1"/>
      <c r="E4467" s="1"/>
      <c r="F4467" s="1"/>
      <c r="G4467" s="1"/>
      <c r="H4467" s="11"/>
      <c r="I4467" s="11"/>
      <c r="J4467" s="11"/>
      <c r="K4467" s="2"/>
      <c r="L4467" s="2"/>
      <c r="M4467" s="1"/>
    </row>
    <row r="4468" spans="1:13" x14ac:dyDescent="0.2">
      <c r="A4468" s="1"/>
      <c r="B4468" s="1"/>
      <c r="C4468" s="16"/>
      <c r="D4468" s="1"/>
      <c r="E4468" s="1"/>
      <c r="F4468" s="1"/>
      <c r="G4468" s="1"/>
      <c r="H4468" s="11"/>
      <c r="I4468" s="11"/>
      <c r="J4468" s="11"/>
      <c r="K4468" s="2"/>
      <c r="L4468" s="2"/>
      <c r="M4468" s="1"/>
    </row>
    <row r="4469" spans="1:13" x14ac:dyDescent="0.2">
      <c r="A4469" s="1"/>
      <c r="B4469" s="1"/>
      <c r="C4469" s="16"/>
      <c r="D4469" s="1"/>
      <c r="E4469" s="1"/>
      <c r="F4469" s="1"/>
      <c r="G4469" s="1"/>
      <c r="H4469" s="11"/>
      <c r="I4469" s="11"/>
      <c r="J4469" s="11"/>
      <c r="K4469" s="2"/>
      <c r="L4469" s="2"/>
      <c r="M4469" s="1"/>
    </row>
    <row r="4470" spans="1:13" x14ac:dyDescent="0.2">
      <c r="A4470" s="1"/>
      <c r="B4470" s="1"/>
      <c r="C4470" s="16"/>
      <c r="D4470" s="1"/>
      <c r="E4470" s="1"/>
      <c r="F4470" s="1"/>
      <c r="G4470" s="1"/>
      <c r="H4470" s="11"/>
      <c r="I4470" s="11"/>
      <c r="J4470" s="11"/>
      <c r="K4470" s="2"/>
      <c r="L4470" s="2"/>
      <c r="M4470" s="1"/>
    </row>
    <row r="4471" spans="1:13" x14ac:dyDescent="0.2">
      <c r="A4471" s="1"/>
      <c r="B4471" s="1"/>
      <c r="C4471" s="16"/>
      <c r="D4471" s="1"/>
      <c r="E4471" s="1"/>
      <c r="F4471" s="1"/>
      <c r="G4471" s="1"/>
      <c r="H4471" s="11"/>
      <c r="I4471" s="11"/>
      <c r="J4471" s="11"/>
      <c r="K4471" s="2"/>
      <c r="L4471" s="2"/>
      <c r="M4471" s="1"/>
    </row>
    <row r="4472" spans="1:13" x14ac:dyDescent="0.2">
      <c r="A4472" s="1"/>
      <c r="B4472" s="1"/>
      <c r="C4472" s="16"/>
      <c r="D4472" s="1"/>
      <c r="E4472" s="1"/>
      <c r="F4472" s="1"/>
      <c r="G4472" s="1"/>
      <c r="H4472" s="11"/>
      <c r="I4472" s="11"/>
      <c r="J4472" s="11"/>
      <c r="K4472" s="2"/>
      <c r="L4472" s="2"/>
      <c r="M4472" s="1"/>
    </row>
    <row r="4473" spans="1:13" x14ac:dyDescent="0.2">
      <c r="A4473" s="1"/>
      <c r="B4473" s="1"/>
      <c r="C4473" s="16"/>
      <c r="D4473" s="1"/>
      <c r="E4473" s="1"/>
      <c r="F4473" s="1"/>
      <c r="G4473" s="1"/>
      <c r="H4473" s="11"/>
      <c r="I4473" s="11"/>
      <c r="J4473" s="11"/>
      <c r="K4473" s="2"/>
      <c r="L4473" s="2"/>
      <c r="M4473" s="1"/>
    </row>
    <row r="4474" spans="1:13" x14ac:dyDescent="0.2">
      <c r="A4474" s="1"/>
      <c r="B4474" s="1"/>
      <c r="C4474" s="16"/>
      <c r="D4474" s="1"/>
      <c r="E4474" s="1"/>
      <c r="F4474" s="1"/>
      <c r="G4474" s="1"/>
      <c r="H4474" s="11"/>
      <c r="I4474" s="11"/>
      <c r="J4474" s="11"/>
      <c r="K4474" s="2"/>
      <c r="L4474" s="2"/>
      <c r="M4474" s="1"/>
    </row>
    <row r="4475" spans="1:13" x14ac:dyDescent="0.2">
      <c r="A4475" s="1"/>
      <c r="B4475" s="1"/>
      <c r="C4475" s="16"/>
      <c r="D4475" s="1"/>
      <c r="E4475" s="1"/>
      <c r="F4475" s="1"/>
      <c r="G4475" s="1"/>
      <c r="H4475" s="11"/>
      <c r="I4475" s="11"/>
      <c r="J4475" s="11"/>
      <c r="K4475" s="2"/>
      <c r="L4475" s="2"/>
      <c r="M4475" s="1"/>
    </row>
    <row r="4476" spans="1:13" x14ac:dyDescent="0.2">
      <c r="A4476" s="1"/>
      <c r="B4476" s="1"/>
      <c r="C4476" s="16"/>
      <c r="D4476" s="1"/>
      <c r="E4476" s="1"/>
      <c r="F4476" s="1"/>
      <c r="G4476" s="1"/>
      <c r="H4476" s="11"/>
      <c r="I4476" s="11"/>
      <c r="J4476" s="11"/>
      <c r="K4476" s="2"/>
      <c r="L4476" s="2"/>
      <c r="M4476" s="1"/>
    </row>
    <row r="4477" spans="1:13" x14ac:dyDescent="0.2">
      <c r="A4477" s="1"/>
      <c r="B4477" s="1"/>
      <c r="C4477" s="16"/>
      <c r="D4477" s="1"/>
      <c r="E4477" s="1"/>
      <c r="F4477" s="1"/>
      <c r="G4477" s="1"/>
      <c r="H4477" s="11"/>
      <c r="I4477" s="11"/>
      <c r="J4477" s="11"/>
      <c r="K4477" s="2"/>
      <c r="L4477" s="2"/>
      <c r="M4477" s="1"/>
    </row>
    <row r="4478" spans="1:13" x14ac:dyDescent="0.2">
      <c r="A4478" s="1"/>
      <c r="B4478" s="1"/>
      <c r="C4478" s="16"/>
      <c r="D4478" s="1"/>
      <c r="E4478" s="1"/>
      <c r="F4478" s="1"/>
      <c r="G4478" s="1"/>
      <c r="H4478" s="11"/>
      <c r="I4478" s="11"/>
      <c r="J4478" s="11"/>
      <c r="K4478" s="2"/>
      <c r="L4478" s="2"/>
      <c r="M4478" s="1"/>
    </row>
    <row r="4479" spans="1:13" x14ac:dyDescent="0.2">
      <c r="A4479" s="1"/>
      <c r="B4479" s="1"/>
      <c r="C4479" s="16"/>
      <c r="D4479" s="1"/>
      <c r="E4479" s="1"/>
      <c r="F4479" s="1"/>
      <c r="G4479" s="1"/>
      <c r="H4479" s="11"/>
      <c r="I4479" s="11"/>
      <c r="J4479" s="11"/>
      <c r="K4479" s="2"/>
      <c r="L4479" s="2"/>
      <c r="M4479" s="1"/>
    </row>
    <row r="4480" spans="1:13" x14ac:dyDescent="0.2">
      <c r="A4480" s="1"/>
      <c r="B4480" s="1"/>
      <c r="C4480" s="16"/>
      <c r="D4480" s="1"/>
      <c r="E4480" s="1"/>
      <c r="F4480" s="1"/>
      <c r="G4480" s="1"/>
      <c r="H4480" s="11"/>
      <c r="I4480" s="11"/>
      <c r="J4480" s="11"/>
      <c r="K4480" s="2"/>
      <c r="L4480" s="2"/>
      <c r="M4480" s="1"/>
    </row>
    <row r="4481" spans="1:13" x14ac:dyDescent="0.2">
      <c r="A4481" s="1"/>
      <c r="B4481" s="1"/>
      <c r="C4481" s="16"/>
      <c r="D4481" s="1"/>
      <c r="E4481" s="1"/>
      <c r="F4481" s="1"/>
      <c r="G4481" s="1"/>
      <c r="H4481" s="11"/>
      <c r="I4481" s="11"/>
      <c r="J4481" s="11"/>
      <c r="K4481" s="2"/>
      <c r="L4481" s="2"/>
      <c r="M4481" s="1"/>
    </row>
    <row r="4482" spans="1:13" x14ac:dyDescent="0.2">
      <c r="A4482" s="1"/>
      <c r="B4482" s="1"/>
      <c r="C4482" s="16"/>
      <c r="D4482" s="1"/>
      <c r="E4482" s="1"/>
      <c r="F4482" s="1"/>
      <c r="G4482" s="1"/>
      <c r="H4482" s="11"/>
      <c r="I4482" s="11"/>
      <c r="J4482" s="11"/>
      <c r="K4482" s="2"/>
      <c r="L4482" s="2"/>
      <c r="M4482" s="1"/>
    </row>
    <row r="4483" spans="1:13" x14ac:dyDescent="0.2">
      <c r="A4483" s="1"/>
      <c r="B4483" s="1"/>
      <c r="C4483" s="16"/>
      <c r="D4483" s="1"/>
      <c r="E4483" s="1"/>
      <c r="F4483" s="1"/>
      <c r="G4483" s="1"/>
      <c r="H4483" s="11"/>
      <c r="I4483" s="11"/>
      <c r="J4483" s="11"/>
      <c r="K4483" s="2"/>
      <c r="L4483" s="2"/>
      <c r="M4483" s="1"/>
    </row>
    <row r="4484" spans="1:13" x14ac:dyDescent="0.2">
      <c r="A4484" s="1"/>
      <c r="B4484" s="1"/>
      <c r="C4484" s="16"/>
      <c r="D4484" s="1"/>
      <c r="E4484" s="1"/>
      <c r="F4484" s="1"/>
      <c r="G4484" s="1"/>
      <c r="H4484" s="11"/>
      <c r="I4484" s="11"/>
      <c r="J4484" s="11"/>
      <c r="K4484" s="2"/>
      <c r="L4484" s="2"/>
      <c r="M4484" s="1"/>
    </row>
    <row r="4485" spans="1:13" x14ac:dyDescent="0.2">
      <c r="A4485" s="1"/>
      <c r="B4485" s="1"/>
      <c r="C4485" s="16"/>
      <c r="D4485" s="1"/>
      <c r="E4485" s="1"/>
      <c r="F4485" s="1"/>
      <c r="G4485" s="1"/>
      <c r="H4485" s="11"/>
      <c r="I4485" s="11"/>
      <c r="J4485" s="11"/>
      <c r="K4485" s="2"/>
      <c r="L4485" s="2"/>
      <c r="M4485" s="1"/>
    </row>
    <row r="4486" spans="1:13" x14ac:dyDescent="0.2">
      <c r="A4486" s="1"/>
      <c r="B4486" s="1"/>
      <c r="C4486" s="16"/>
      <c r="D4486" s="1"/>
      <c r="E4486" s="1"/>
      <c r="F4486" s="1"/>
      <c r="G4486" s="1"/>
      <c r="H4486" s="11"/>
      <c r="I4486" s="11"/>
      <c r="J4486" s="11"/>
      <c r="K4486" s="2"/>
      <c r="L4486" s="2"/>
      <c r="M4486" s="1"/>
    </row>
    <row r="4487" spans="1:13" x14ac:dyDescent="0.2">
      <c r="A4487" s="1"/>
      <c r="B4487" s="1"/>
      <c r="C4487" s="16"/>
      <c r="D4487" s="1"/>
      <c r="E4487" s="1"/>
      <c r="F4487" s="1"/>
      <c r="G4487" s="1"/>
      <c r="H4487" s="11"/>
      <c r="I4487" s="11"/>
      <c r="J4487" s="11"/>
      <c r="K4487" s="2"/>
      <c r="L4487" s="2"/>
      <c r="M4487" s="1"/>
    </row>
    <row r="4488" spans="1:13" x14ac:dyDescent="0.2">
      <c r="A4488" s="1"/>
      <c r="B4488" s="1"/>
      <c r="C4488" s="16"/>
      <c r="D4488" s="1"/>
      <c r="E4488" s="1"/>
      <c r="F4488" s="1"/>
      <c r="G4488" s="1"/>
      <c r="H4488" s="11"/>
      <c r="I4488" s="11"/>
      <c r="J4488" s="11"/>
      <c r="K4488" s="2"/>
      <c r="L4488" s="2"/>
      <c r="M4488" s="1"/>
    </row>
    <row r="4489" spans="1:13" x14ac:dyDescent="0.2">
      <c r="A4489" s="1"/>
      <c r="B4489" s="1"/>
      <c r="C4489" s="16"/>
      <c r="D4489" s="1"/>
      <c r="E4489" s="1"/>
      <c r="F4489" s="1"/>
      <c r="G4489" s="1"/>
      <c r="H4489" s="11"/>
      <c r="I4489" s="11"/>
      <c r="J4489" s="11"/>
      <c r="K4489" s="2"/>
      <c r="L4489" s="2"/>
      <c r="M4489" s="1"/>
    </row>
    <row r="4490" spans="1:13" x14ac:dyDescent="0.2">
      <c r="A4490" s="1"/>
      <c r="B4490" s="1"/>
      <c r="C4490" s="16"/>
      <c r="D4490" s="1"/>
      <c r="E4490" s="1"/>
      <c r="F4490" s="1"/>
      <c r="G4490" s="1"/>
      <c r="H4490" s="11"/>
      <c r="I4490" s="11"/>
      <c r="J4490" s="11"/>
      <c r="K4490" s="2"/>
      <c r="L4490" s="2"/>
      <c r="M4490" s="1"/>
    </row>
    <row r="4491" spans="1:13" x14ac:dyDescent="0.2">
      <c r="A4491" s="1"/>
      <c r="B4491" s="1"/>
      <c r="C4491" s="16"/>
      <c r="D4491" s="1"/>
      <c r="E4491" s="1"/>
      <c r="F4491" s="1"/>
      <c r="G4491" s="1"/>
      <c r="H4491" s="11"/>
      <c r="I4491" s="11"/>
      <c r="J4491" s="11"/>
      <c r="K4491" s="2"/>
      <c r="L4491" s="2"/>
      <c r="M4491" s="1"/>
    </row>
    <row r="4492" spans="1:13" x14ac:dyDescent="0.2">
      <c r="A4492" s="1"/>
      <c r="B4492" s="1"/>
      <c r="C4492" s="16"/>
      <c r="D4492" s="1"/>
      <c r="E4492" s="1"/>
      <c r="F4492" s="1"/>
      <c r="G4492" s="1"/>
      <c r="H4492" s="11"/>
      <c r="I4492" s="11"/>
      <c r="J4492" s="11"/>
      <c r="K4492" s="2"/>
      <c r="L4492" s="2"/>
      <c r="M4492" s="1"/>
    </row>
    <row r="4493" spans="1:13" x14ac:dyDescent="0.2">
      <c r="A4493" s="1"/>
      <c r="B4493" s="1"/>
      <c r="C4493" s="16"/>
      <c r="D4493" s="1"/>
      <c r="E4493" s="1"/>
      <c r="F4493" s="1"/>
      <c r="G4493" s="1"/>
      <c r="H4493" s="11"/>
      <c r="I4493" s="11"/>
      <c r="J4493" s="11"/>
      <c r="K4493" s="2"/>
      <c r="L4493" s="2"/>
      <c r="M4493" s="1"/>
    </row>
    <row r="4494" spans="1:13" x14ac:dyDescent="0.2">
      <c r="A4494" s="1"/>
      <c r="B4494" s="1"/>
      <c r="C4494" s="16"/>
      <c r="D4494" s="1"/>
      <c r="E4494" s="1"/>
      <c r="F4494" s="1"/>
      <c r="G4494" s="1"/>
      <c r="H4494" s="11"/>
      <c r="I4494" s="11"/>
      <c r="J4494" s="11"/>
      <c r="K4494" s="2"/>
      <c r="L4494" s="2"/>
      <c r="M4494" s="1"/>
    </row>
    <row r="4495" spans="1:13" x14ac:dyDescent="0.2">
      <c r="A4495" s="1"/>
      <c r="B4495" s="1"/>
      <c r="C4495" s="16"/>
      <c r="D4495" s="1"/>
      <c r="E4495" s="1"/>
      <c r="F4495" s="1"/>
      <c r="G4495" s="1"/>
      <c r="H4495" s="11"/>
      <c r="I4495" s="11"/>
      <c r="J4495" s="11"/>
      <c r="K4495" s="2"/>
      <c r="L4495" s="2"/>
      <c r="M4495" s="1"/>
    </row>
    <row r="4496" spans="1:13" x14ac:dyDescent="0.2">
      <c r="A4496" s="1"/>
      <c r="B4496" s="1"/>
      <c r="C4496" s="16"/>
      <c r="D4496" s="1"/>
      <c r="E4496" s="1"/>
      <c r="F4496" s="1"/>
      <c r="G4496" s="1"/>
      <c r="H4496" s="11"/>
      <c r="I4496" s="11"/>
      <c r="J4496" s="11"/>
      <c r="K4496" s="2"/>
      <c r="L4496" s="2"/>
      <c r="M4496" s="1"/>
    </row>
    <row r="4497" spans="1:13" x14ac:dyDescent="0.2">
      <c r="A4497" s="1"/>
      <c r="B4497" s="1"/>
      <c r="C4497" s="16"/>
      <c r="D4497" s="1"/>
      <c r="E4497" s="1"/>
      <c r="F4497" s="1"/>
      <c r="G4497" s="1"/>
      <c r="H4497" s="11"/>
      <c r="I4497" s="11"/>
      <c r="J4497" s="11"/>
      <c r="K4497" s="2"/>
      <c r="L4497" s="2"/>
      <c r="M4497" s="1"/>
    </row>
    <row r="4498" spans="1:13" x14ac:dyDescent="0.2">
      <c r="A4498" s="1"/>
      <c r="B4498" s="1"/>
      <c r="C4498" s="16"/>
      <c r="D4498" s="1"/>
      <c r="E4498" s="1"/>
      <c r="F4498" s="1"/>
      <c r="G4498" s="1"/>
      <c r="H4498" s="11"/>
      <c r="I4498" s="11"/>
      <c r="J4498" s="11"/>
      <c r="K4498" s="2"/>
      <c r="L4498" s="2"/>
      <c r="M4498" s="1"/>
    </row>
    <row r="4499" spans="1:13" x14ac:dyDescent="0.2">
      <c r="A4499" s="1"/>
      <c r="B4499" s="1"/>
      <c r="C4499" s="16"/>
      <c r="D4499" s="1"/>
      <c r="E4499" s="1"/>
      <c r="F4499" s="1"/>
      <c r="G4499" s="1"/>
      <c r="H4499" s="11"/>
      <c r="I4499" s="11"/>
      <c r="J4499" s="11"/>
      <c r="K4499" s="2"/>
      <c r="L4499" s="2"/>
      <c r="M4499" s="1"/>
    </row>
    <row r="4500" spans="1:13" x14ac:dyDescent="0.2">
      <c r="A4500" s="1"/>
      <c r="B4500" s="1"/>
      <c r="C4500" s="16"/>
      <c r="D4500" s="1"/>
      <c r="E4500" s="1"/>
      <c r="F4500" s="1"/>
      <c r="G4500" s="1"/>
      <c r="H4500" s="11"/>
      <c r="I4500" s="11"/>
      <c r="J4500" s="11"/>
      <c r="K4500" s="2"/>
      <c r="L4500" s="2"/>
      <c r="M4500" s="1"/>
    </row>
    <row r="4501" spans="1:13" x14ac:dyDescent="0.2">
      <c r="A4501" s="1"/>
      <c r="B4501" s="1"/>
      <c r="C4501" s="16"/>
      <c r="D4501" s="1"/>
      <c r="E4501" s="1"/>
      <c r="F4501" s="1"/>
      <c r="G4501" s="1"/>
      <c r="H4501" s="11"/>
      <c r="I4501" s="11"/>
      <c r="J4501" s="11"/>
      <c r="K4501" s="2"/>
      <c r="L4501" s="2"/>
      <c r="M4501" s="1"/>
    </row>
    <row r="4502" spans="1:13" x14ac:dyDescent="0.2">
      <c r="A4502" s="1"/>
      <c r="B4502" s="1"/>
      <c r="C4502" s="16"/>
      <c r="D4502" s="1"/>
      <c r="E4502" s="1"/>
      <c r="F4502" s="1"/>
      <c r="G4502" s="1"/>
      <c r="H4502" s="11"/>
      <c r="I4502" s="11"/>
      <c r="J4502" s="11"/>
      <c r="K4502" s="2"/>
      <c r="L4502" s="2"/>
      <c r="M4502" s="1"/>
    </row>
    <row r="4503" spans="1:13" x14ac:dyDescent="0.2">
      <c r="A4503" s="1"/>
      <c r="B4503" s="1"/>
      <c r="C4503" s="16"/>
      <c r="D4503" s="1"/>
      <c r="E4503" s="1"/>
      <c r="F4503" s="1"/>
      <c r="G4503" s="1"/>
      <c r="H4503" s="11"/>
      <c r="I4503" s="11"/>
      <c r="J4503" s="11"/>
      <c r="K4503" s="2"/>
      <c r="L4503" s="2"/>
      <c r="M4503" s="1"/>
    </row>
    <row r="4504" spans="1:13" x14ac:dyDescent="0.2">
      <c r="A4504" s="1"/>
      <c r="B4504" s="1"/>
      <c r="C4504" s="16"/>
      <c r="D4504" s="1"/>
      <c r="E4504" s="1"/>
      <c r="F4504" s="1"/>
      <c r="G4504" s="1"/>
      <c r="H4504" s="11"/>
      <c r="I4504" s="11"/>
      <c r="J4504" s="11"/>
      <c r="K4504" s="2"/>
      <c r="L4504" s="2"/>
      <c r="M4504" s="1"/>
    </row>
    <row r="4505" spans="1:13" x14ac:dyDescent="0.2">
      <c r="A4505" s="1"/>
      <c r="B4505" s="1"/>
      <c r="C4505" s="16"/>
      <c r="D4505" s="1"/>
      <c r="E4505" s="1"/>
      <c r="F4505" s="1"/>
      <c r="G4505" s="1"/>
      <c r="H4505" s="11"/>
      <c r="I4505" s="11"/>
      <c r="J4505" s="11"/>
      <c r="K4505" s="2"/>
      <c r="L4505" s="2"/>
      <c r="M4505" s="1"/>
    </row>
    <row r="4506" spans="1:13" x14ac:dyDescent="0.2">
      <c r="A4506" s="1"/>
      <c r="B4506" s="1"/>
      <c r="C4506" s="16"/>
      <c r="D4506" s="1"/>
      <c r="E4506" s="1"/>
      <c r="F4506" s="1"/>
      <c r="G4506" s="1"/>
      <c r="H4506" s="11"/>
      <c r="I4506" s="11"/>
      <c r="J4506" s="11"/>
      <c r="K4506" s="2"/>
      <c r="L4506" s="2"/>
      <c r="M4506" s="1"/>
    </row>
    <row r="4507" spans="1:13" x14ac:dyDescent="0.2">
      <c r="A4507" s="1"/>
      <c r="B4507" s="1"/>
      <c r="C4507" s="16"/>
      <c r="D4507" s="1"/>
      <c r="E4507" s="1"/>
      <c r="F4507" s="1"/>
      <c r="G4507" s="1"/>
      <c r="H4507" s="11"/>
      <c r="I4507" s="11"/>
      <c r="J4507" s="11"/>
      <c r="K4507" s="2"/>
      <c r="L4507" s="2"/>
      <c r="M4507" s="1"/>
    </row>
    <row r="4508" spans="1:13" x14ac:dyDescent="0.2">
      <c r="A4508" s="1"/>
      <c r="B4508" s="1"/>
      <c r="C4508" s="16"/>
      <c r="D4508" s="1"/>
      <c r="E4508" s="1"/>
      <c r="F4508" s="1"/>
      <c r="G4508" s="1"/>
      <c r="H4508" s="11"/>
      <c r="I4508" s="11"/>
      <c r="J4508" s="11"/>
      <c r="K4508" s="2"/>
      <c r="L4508" s="2"/>
      <c r="M4508" s="1"/>
    </row>
    <row r="4509" spans="1:13" x14ac:dyDescent="0.2">
      <c r="A4509" s="1"/>
      <c r="B4509" s="1"/>
      <c r="C4509" s="16"/>
      <c r="D4509" s="1"/>
      <c r="E4509" s="1"/>
      <c r="F4509" s="1"/>
      <c r="G4509" s="1"/>
      <c r="H4509" s="11"/>
      <c r="I4509" s="11"/>
      <c r="J4509" s="11"/>
      <c r="K4509" s="2"/>
      <c r="L4509" s="2"/>
      <c r="M4509" s="1"/>
    </row>
    <row r="4510" spans="1:13" x14ac:dyDescent="0.2">
      <c r="A4510" s="1"/>
      <c r="B4510" s="1"/>
      <c r="C4510" s="16"/>
      <c r="D4510" s="1"/>
      <c r="E4510" s="1"/>
      <c r="F4510" s="1"/>
      <c r="G4510" s="1"/>
      <c r="H4510" s="11"/>
      <c r="I4510" s="11"/>
      <c r="J4510" s="11"/>
      <c r="K4510" s="2"/>
      <c r="L4510" s="2"/>
      <c r="M4510" s="1"/>
    </row>
    <row r="4511" spans="1:13" x14ac:dyDescent="0.2">
      <c r="A4511" s="1"/>
      <c r="B4511" s="1"/>
      <c r="C4511" s="16"/>
      <c r="D4511" s="1"/>
      <c r="E4511" s="1"/>
      <c r="F4511" s="1"/>
      <c r="G4511" s="1"/>
      <c r="H4511" s="11"/>
      <c r="I4511" s="11"/>
      <c r="J4511" s="11"/>
      <c r="K4511" s="2"/>
      <c r="L4511" s="2"/>
      <c r="M4511" s="1"/>
    </row>
    <row r="4512" spans="1:13" x14ac:dyDescent="0.2">
      <c r="A4512" s="1"/>
      <c r="B4512" s="1"/>
      <c r="C4512" s="16"/>
      <c r="D4512" s="1"/>
      <c r="E4512" s="1"/>
      <c r="F4512" s="1"/>
      <c r="G4512" s="1"/>
      <c r="H4512" s="11"/>
      <c r="I4512" s="11"/>
      <c r="J4512" s="11"/>
      <c r="K4512" s="2"/>
      <c r="L4512" s="2"/>
      <c r="M4512" s="1"/>
    </row>
    <row r="4513" spans="1:13" x14ac:dyDescent="0.2">
      <c r="A4513" s="1"/>
      <c r="B4513" s="1"/>
      <c r="C4513" s="16"/>
      <c r="D4513" s="1"/>
      <c r="E4513" s="1"/>
      <c r="F4513" s="1"/>
      <c r="G4513" s="1"/>
      <c r="H4513" s="11"/>
      <c r="I4513" s="11"/>
      <c r="J4513" s="11"/>
      <c r="K4513" s="2"/>
      <c r="L4513" s="2"/>
      <c r="M4513" s="1"/>
    </row>
    <row r="4514" spans="1:13" x14ac:dyDescent="0.2">
      <c r="A4514" s="1"/>
      <c r="B4514" s="1"/>
      <c r="C4514" s="16"/>
      <c r="D4514" s="1"/>
      <c r="E4514" s="1"/>
      <c r="F4514" s="1"/>
      <c r="G4514" s="1"/>
      <c r="H4514" s="11"/>
      <c r="I4514" s="11"/>
      <c r="J4514" s="11"/>
      <c r="K4514" s="2"/>
      <c r="L4514" s="2"/>
      <c r="M4514" s="1"/>
    </row>
    <row r="4515" spans="1:13" x14ac:dyDescent="0.2">
      <c r="A4515" s="1"/>
      <c r="B4515" s="1"/>
      <c r="C4515" s="16"/>
      <c r="D4515" s="1"/>
      <c r="E4515" s="1"/>
      <c r="F4515" s="1"/>
      <c r="G4515" s="1"/>
      <c r="H4515" s="11"/>
      <c r="I4515" s="11"/>
      <c r="J4515" s="11"/>
      <c r="K4515" s="2"/>
      <c r="L4515" s="2"/>
      <c r="M4515" s="1"/>
    </row>
    <row r="4516" spans="1:13" x14ac:dyDescent="0.2">
      <c r="A4516" s="1"/>
      <c r="B4516" s="1"/>
      <c r="C4516" s="16"/>
      <c r="D4516" s="1"/>
      <c r="E4516" s="1"/>
      <c r="F4516" s="1"/>
      <c r="G4516" s="1"/>
      <c r="H4516" s="11"/>
      <c r="I4516" s="11"/>
      <c r="J4516" s="11"/>
      <c r="K4516" s="2"/>
      <c r="L4516" s="2"/>
      <c r="M4516" s="1"/>
    </row>
    <row r="4517" spans="1:13" x14ac:dyDescent="0.2">
      <c r="A4517" s="1"/>
      <c r="B4517" s="1"/>
      <c r="C4517" s="16"/>
      <c r="D4517" s="1"/>
      <c r="E4517" s="1"/>
      <c r="F4517" s="1"/>
      <c r="G4517" s="1"/>
      <c r="H4517" s="11"/>
      <c r="I4517" s="11"/>
      <c r="J4517" s="11"/>
      <c r="K4517" s="2"/>
      <c r="L4517" s="2"/>
      <c r="M4517" s="1"/>
    </row>
    <row r="4518" spans="1:13" x14ac:dyDescent="0.2">
      <c r="A4518" s="1"/>
      <c r="B4518" s="1"/>
      <c r="C4518" s="16"/>
      <c r="D4518" s="1"/>
      <c r="E4518" s="1"/>
      <c r="F4518" s="1"/>
      <c r="G4518" s="1"/>
      <c r="H4518" s="11"/>
      <c r="I4518" s="11"/>
      <c r="J4518" s="11"/>
      <c r="K4518" s="2"/>
      <c r="L4518" s="2"/>
      <c r="M4518" s="1"/>
    </row>
    <row r="4519" spans="1:13" x14ac:dyDescent="0.2">
      <c r="A4519" s="1"/>
      <c r="B4519" s="1"/>
      <c r="C4519" s="16"/>
      <c r="D4519" s="1"/>
      <c r="E4519" s="1"/>
      <c r="F4519" s="1"/>
      <c r="G4519" s="1"/>
      <c r="H4519" s="11"/>
      <c r="I4519" s="11"/>
      <c r="J4519" s="11"/>
      <c r="K4519" s="2"/>
      <c r="L4519" s="2"/>
      <c r="M4519" s="1"/>
    </row>
    <row r="4520" spans="1:13" x14ac:dyDescent="0.2">
      <c r="A4520" s="1"/>
      <c r="B4520" s="1"/>
      <c r="C4520" s="16"/>
      <c r="D4520" s="1"/>
      <c r="E4520" s="1"/>
      <c r="F4520" s="1"/>
      <c r="G4520" s="1"/>
      <c r="H4520" s="11"/>
      <c r="I4520" s="11"/>
      <c r="J4520" s="11"/>
      <c r="K4520" s="2"/>
      <c r="L4520" s="2"/>
      <c r="M4520" s="1"/>
    </row>
    <row r="4521" spans="1:13" x14ac:dyDescent="0.2">
      <c r="A4521" s="1"/>
      <c r="B4521" s="1"/>
      <c r="C4521" s="16"/>
      <c r="D4521" s="1"/>
      <c r="E4521" s="1"/>
      <c r="F4521" s="1"/>
      <c r="G4521" s="1"/>
      <c r="H4521" s="11"/>
      <c r="I4521" s="11"/>
      <c r="J4521" s="11"/>
      <c r="K4521" s="2"/>
      <c r="L4521" s="2"/>
      <c r="M4521" s="1"/>
    </row>
    <row r="4522" spans="1:13" x14ac:dyDescent="0.2">
      <c r="A4522" s="1"/>
      <c r="B4522" s="1"/>
      <c r="C4522" s="16"/>
      <c r="D4522" s="1"/>
      <c r="E4522" s="1"/>
      <c r="F4522" s="1"/>
      <c r="G4522" s="1"/>
      <c r="H4522" s="11"/>
      <c r="I4522" s="11"/>
      <c r="J4522" s="11"/>
      <c r="K4522" s="2"/>
      <c r="L4522" s="2"/>
      <c r="M4522" s="1"/>
    </row>
    <row r="4523" spans="1:13" x14ac:dyDescent="0.2">
      <c r="A4523" s="1"/>
      <c r="B4523" s="1"/>
      <c r="C4523" s="16"/>
      <c r="D4523" s="1"/>
      <c r="E4523" s="1"/>
      <c r="F4523" s="1"/>
      <c r="G4523" s="1"/>
      <c r="H4523" s="11"/>
      <c r="I4523" s="11"/>
      <c r="J4523" s="11"/>
      <c r="K4523" s="2"/>
      <c r="L4523" s="2"/>
      <c r="M4523" s="1"/>
    </row>
    <row r="4524" spans="1:13" x14ac:dyDescent="0.2">
      <c r="A4524" s="1"/>
      <c r="B4524" s="1"/>
      <c r="C4524" s="16"/>
      <c r="D4524" s="1"/>
      <c r="E4524" s="1"/>
      <c r="F4524" s="1"/>
      <c r="G4524" s="1"/>
      <c r="H4524" s="11"/>
      <c r="I4524" s="11"/>
      <c r="J4524" s="11"/>
      <c r="K4524" s="2"/>
      <c r="L4524" s="2"/>
      <c r="M4524" s="1"/>
    </row>
    <row r="4525" spans="1:13" x14ac:dyDescent="0.2">
      <c r="A4525" s="1"/>
      <c r="B4525" s="1"/>
      <c r="C4525" s="16"/>
      <c r="D4525" s="1"/>
      <c r="E4525" s="1"/>
      <c r="F4525" s="1"/>
      <c r="G4525" s="1"/>
      <c r="H4525" s="11"/>
      <c r="I4525" s="11"/>
      <c r="J4525" s="11"/>
      <c r="K4525" s="2"/>
      <c r="L4525" s="2"/>
      <c r="M4525" s="1"/>
    </row>
    <row r="4526" spans="1:13" x14ac:dyDescent="0.2">
      <c r="A4526" s="1"/>
      <c r="B4526" s="1"/>
      <c r="C4526" s="16"/>
      <c r="D4526" s="1"/>
      <c r="E4526" s="1"/>
      <c r="F4526" s="1"/>
      <c r="G4526" s="1"/>
      <c r="H4526" s="11"/>
      <c r="I4526" s="11"/>
      <c r="J4526" s="11"/>
      <c r="K4526" s="2"/>
      <c r="L4526" s="2"/>
      <c r="M4526" s="1"/>
    </row>
    <row r="4527" spans="1:13" x14ac:dyDescent="0.2">
      <c r="A4527" s="1"/>
      <c r="B4527" s="1"/>
      <c r="C4527" s="16"/>
      <c r="D4527" s="1"/>
      <c r="E4527" s="1"/>
      <c r="F4527" s="1"/>
      <c r="G4527" s="1"/>
      <c r="H4527" s="11"/>
      <c r="I4527" s="11"/>
      <c r="J4527" s="11"/>
      <c r="K4527" s="2"/>
      <c r="L4527" s="2"/>
      <c r="M4527" s="1"/>
    </row>
    <row r="4528" spans="1:13" x14ac:dyDescent="0.2">
      <c r="A4528" s="1"/>
      <c r="B4528" s="1"/>
      <c r="C4528" s="16"/>
      <c r="D4528" s="1"/>
      <c r="E4528" s="1"/>
      <c r="F4528" s="1"/>
      <c r="G4528" s="1"/>
      <c r="H4528" s="11"/>
      <c r="I4528" s="11"/>
      <c r="J4528" s="11"/>
      <c r="K4528" s="2"/>
      <c r="L4528" s="2"/>
      <c r="M4528" s="1"/>
    </row>
    <row r="4529" spans="1:13" x14ac:dyDescent="0.2">
      <c r="A4529" s="1"/>
      <c r="B4529" s="1"/>
      <c r="C4529" s="16"/>
      <c r="D4529" s="1"/>
      <c r="E4529" s="1"/>
      <c r="F4529" s="1"/>
      <c r="G4529" s="1"/>
      <c r="H4529" s="11"/>
      <c r="I4529" s="11"/>
      <c r="J4529" s="11"/>
      <c r="K4529" s="2"/>
      <c r="L4529" s="2"/>
      <c r="M4529" s="1"/>
    </row>
    <row r="4530" spans="1:13" x14ac:dyDescent="0.2">
      <c r="A4530" s="1"/>
      <c r="B4530" s="1"/>
      <c r="C4530" s="16"/>
      <c r="D4530" s="1"/>
      <c r="E4530" s="1"/>
      <c r="F4530" s="1"/>
      <c r="G4530" s="1"/>
      <c r="H4530" s="11"/>
      <c r="I4530" s="11"/>
      <c r="J4530" s="11"/>
      <c r="K4530" s="2"/>
      <c r="L4530" s="2"/>
      <c r="M4530" s="1"/>
    </row>
    <row r="4531" spans="1:13" x14ac:dyDescent="0.2">
      <c r="A4531" s="1"/>
      <c r="B4531" s="1"/>
      <c r="C4531" s="16"/>
      <c r="D4531" s="1"/>
      <c r="E4531" s="1"/>
      <c r="F4531" s="1"/>
      <c r="G4531" s="1"/>
      <c r="H4531" s="11"/>
      <c r="I4531" s="11"/>
      <c r="J4531" s="11"/>
      <c r="K4531" s="2"/>
      <c r="L4531" s="2"/>
      <c r="M4531" s="1"/>
    </row>
    <row r="4532" spans="1:13" x14ac:dyDescent="0.2">
      <c r="A4532" s="1"/>
      <c r="B4532" s="1"/>
      <c r="C4532" s="16"/>
      <c r="D4532" s="1"/>
      <c r="E4532" s="1"/>
      <c r="F4532" s="1"/>
      <c r="G4532" s="1"/>
      <c r="H4532" s="11"/>
      <c r="I4532" s="11"/>
      <c r="J4532" s="11"/>
      <c r="K4532" s="2"/>
      <c r="L4532" s="2"/>
      <c r="M4532" s="1"/>
    </row>
    <row r="4533" spans="1:13" x14ac:dyDescent="0.2">
      <c r="A4533" s="1"/>
      <c r="B4533" s="1"/>
      <c r="C4533" s="16"/>
      <c r="D4533" s="1"/>
      <c r="E4533" s="1"/>
      <c r="F4533" s="1"/>
      <c r="G4533" s="1"/>
      <c r="H4533" s="11"/>
      <c r="I4533" s="11"/>
      <c r="J4533" s="11"/>
      <c r="K4533" s="2"/>
      <c r="L4533" s="2"/>
      <c r="M4533" s="1"/>
    </row>
    <row r="4534" spans="1:13" x14ac:dyDescent="0.2">
      <c r="A4534" s="1"/>
      <c r="B4534" s="1"/>
      <c r="C4534" s="16"/>
      <c r="D4534" s="1"/>
      <c r="E4534" s="1"/>
      <c r="F4534" s="1"/>
      <c r="G4534" s="1"/>
      <c r="H4534" s="11"/>
      <c r="I4534" s="11"/>
      <c r="J4534" s="11"/>
      <c r="K4534" s="2"/>
      <c r="L4534" s="2"/>
      <c r="M4534" s="1"/>
    </row>
    <row r="4535" spans="1:13" x14ac:dyDescent="0.2">
      <c r="A4535" s="1"/>
      <c r="B4535" s="1"/>
      <c r="C4535" s="16"/>
      <c r="D4535" s="1"/>
      <c r="E4535" s="1"/>
      <c r="F4535" s="1"/>
      <c r="G4535" s="1"/>
      <c r="H4535" s="11"/>
      <c r="I4535" s="11"/>
      <c r="J4535" s="11"/>
      <c r="K4535" s="2"/>
      <c r="L4535" s="2"/>
      <c r="M4535" s="1"/>
    </row>
    <row r="4536" spans="1:13" x14ac:dyDescent="0.2">
      <c r="A4536" s="1"/>
      <c r="B4536" s="1"/>
      <c r="C4536" s="16"/>
      <c r="D4536" s="1"/>
      <c r="E4536" s="1"/>
      <c r="F4536" s="1"/>
      <c r="G4536" s="1"/>
      <c r="H4536" s="11"/>
      <c r="I4536" s="11"/>
      <c r="J4536" s="11"/>
      <c r="K4536" s="2"/>
      <c r="L4536" s="2"/>
      <c r="M4536" s="1"/>
    </row>
    <row r="4537" spans="1:13" x14ac:dyDescent="0.2">
      <c r="A4537" s="1"/>
      <c r="B4537" s="1"/>
      <c r="C4537" s="16"/>
      <c r="D4537" s="1"/>
      <c r="E4537" s="1"/>
      <c r="F4537" s="1"/>
      <c r="G4537" s="1"/>
      <c r="H4537" s="11"/>
      <c r="I4537" s="11"/>
      <c r="J4537" s="11"/>
      <c r="K4537" s="2"/>
      <c r="L4537" s="2"/>
      <c r="M4537" s="1"/>
    </row>
    <row r="4538" spans="1:13" x14ac:dyDescent="0.2">
      <c r="A4538" s="1"/>
      <c r="B4538" s="1"/>
      <c r="C4538" s="16"/>
      <c r="D4538" s="1"/>
      <c r="E4538" s="1"/>
      <c r="F4538" s="1"/>
      <c r="G4538" s="1"/>
      <c r="H4538" s="11"/>
      <c r="I4538" s="11"/>
      <c r="J4538" s="11"/>
      <c r="K4538" s="2"/>
      <c r="L4538" s="2"/>
      <c r="M4538" s="1"/>
    </row>
    <row r="4539" spans="1:13" x14ac:dyDescent="0.2">
      <c r="A4539" s="1"/>
      <c r="B4539" s="1"/>
      <c r="C4539" s="16"/>
      <c r="D4539" s="1"/>
      <c r="E4539" s="1"/>
      <c r="F4539" s="1"/>
      <c r="G4539" s="1"/>
      <c r="H4539" s="11"/>
      <c r="I4539" s="11"/>
      <c r="J4539" s="11"/>
      <c r="K4539" s="2"/>
      <c r="L4539" s="2"/>
      <c r="M4539" s="1"/>
    </row>
    <row r="4540" spans="1:13" x14ac:dyDescent="0.2">
      <c r="A4540" s="1"/>
      <c r="B4540" s="1"/>
      <c r="C4540" s="16"/>
      <c r="D4540" s="1"/>
      <c r="E4540" s="1"/>
      <c r="F4540" s="1"/>
      <c r="G4540" s="1"/>
      <c r="H4540" s="11"/>
      <c r="I4540" s="11"/>
      <c r="J4540" s="11"/>
      <c r="K4540" s="2"/>
      <c r="L4540" s="2"/>
      <c r="M4540" s="1"/>
    </row>
    <row r="4541" spans="1:13" x14ac:dyDescent="0.2">
      <c r="A4541" s="1"/>
      <c r="B4541" s="1"/>
      <c r="C4541" s="16"/>
      <c r="D4541" s="1"/>
      <c r="E4541" s="1"/>
      <c r="F4541" s="1"/>
      <c r="G4541" s="1"/>
      <c r="H4541" s="11"/>
      <c r="I4541" s="11"/>
      <c r="J4541" s="11"/>
      <c r="K4541" s="2"/>
      <c r="L4541" s="2"/>
      <c r="M4541" s="1"/>
    </row>
    <row r="4542" spans="1:13" x14ac:dyDescent="0.2">
      <c r="A4542" s="1"/>
      <c r="B4542" s="1"/>
      <c r="C4542" s="16"/>
      <c r="D4542" s="1"/>
      <c r="E4542" s="1"/>
      <c r="F4542" s="1"/>
      <c r="G4542" s="1"/>
      <c r="H4542" s="11"/>
      <c r="I4542" s="11"/>
      <c r="J4542" s="11"/>
      <c r="K4542" s="2"/>
      <c r="L4542" s="2"/>
      <c r="M4542" s="1"/>
    </row>
    <row r="4543" spans="1:13" x14ac:dyDescent="0.2">
      <c r="A4543" s="1"/>
      <c r="B4543" s="1"/>
      <c r="C4543" s="16"/>
      <c r="D4543" s="1"/>
      <c r="E4543" s="1"/>
      <c r="F4543" s="1"/>
      <c r="G4543" s="1"/>
      <c r="H4543" s="11"/>
      <c r="I4543" s="11"/>
      <c r="J4543" s="11"/>
      <c r="K4543" s="2"/>
      <c r="L4543" s="2"/>
      <c r="M4543" s="1"/>
    </row>
    <row r="4544" spans="1:13" x14ac:dyDescent="0.2">
      <c r="A4544" s="1"/>
      <c r="B4544" s="1"/>
      <c r="C4544" s="16"/>
      <c r="D4544" s="1"/>
      <c r="E4544" s="1"/>
      <c r="F4544" s="1"/>
      <c r="G4544" s="1"/>
      <c r="H4544" s="11"/>
      <c r="I4544" s="11"/>
      <c r="J4544" s="11"/>
      <c r="K4544" s="2"/>
      <c r="L4544" s="2"/>
      <c r="M4544" s="1"/>
    </row>
    <row r="4545" spans="1:13" x14ac:dyDescent="0.2">
      <c r="A4545" s="1"/>
      <c r="B4545" s="1"/>
      <c r="C4545" s="16"/>
      <c r="D4545" s="1"/>
      <c r="E4545" s="1"/>
      <c r="F4545" s="1"/>
      <c r="G4545" s="1"/>
      <c r="H4545" s="11"/>
      <c r="I4545" s="11"/>
      <c r="J4545" s="11"/>
      <c r="K4545" s="2"/>
      <c r="L4545" s="2"/>
      <c r="M4545" s="1"/>
    </row>
    <row r="4546" spans="1:13" x14ac:dyDescent="0.2">
      <c r="A4546" s="1"/>
      <c r="B4546" s="1"/>
      <c r="C4546" s="16"/>
      <c r="D4546" s="1"/>
      <c r="E4546" s="1"/>
      <c r="F4546" s="1"/>
      <c r="G4546" s="1"/>
      <c r="H4546" s="11"/>
      <c r="I4546" s="11"/>
      <c r="J4546" s="11"/>
      <c r="K4546" s="2"/>
      <c r="L4546" s="2"/>
      <c r="M4546" s="1"/>
    </row>
    <row r="4547" spans="1:13" x14ac:dyDescent="0.2">
      <c r="A4547" s="1"/>
      <c r="B4547" s="1"/>
      <c r="C4547" s="16"/>
      <c r="D4547" s="1"/>
      <c r="E4547" s="1"/>
      <c r="F4547" s="1"/>
      <c r="G4547" s="1"/>
      <c r="H4547" s="11"/>
      <c r="I4547" s="11"/>
      <c r="J4547" s="11"/>
      <c r="K4547" s="2"/>
      <c r="L4547" s="2"/>
      <c r="M4547" s="1"/>
    </row>
    <row r="4548" spans="1:13" x14ac:dyDescent="0.2">
      <c r="A4548" s="1"/>
      <c r="B4548" s="1"/>
      <c r="C4548" s="16"/>
      <c r="D4548" s="1"/>
      <c r="E4548" s="1"/>
      <c r="F4548" s="1"/>
      <c r="G4548" s="1"/>
      <c r="H4548" s="11"/>
      <c r="I4548" s="11"/>
      <c r="J4548" s="11"/>
      <c r="K4548" s="2"/>
      <c r="L4548" s="2"/>
      <c r="M4548" s="1"/>
    </row>
    <row r="4549" spans="1:13" x14ac:dyDescent="0.2">
      <c r="A4549" s="1"/>
      <c r="B4549" s="1"/>
      <c r="C4549" s="16"/>
      <c r="D4549" s="1"/>
      <c r="E4549" s="1"/>
      <c r="F4549" s="1"/>
      <c r="G4549" s="1"/>
      <c r="H4549" s="11"/>
      <c r="I4549" s="11"/>
      <c r="J4549" s="11"/>
      <c r="K4549" s="2"/>
      <c r="L4549" s="2"/>
      <c r="M4549" s="1"/>
    </row>
    <row r="4550" spans="1:13" x14ac:dyDescent="0.2">
      <c r="A4550" s="1"/>
      <c r="B4550" s="1"/>
      <c r="C4550" s="16"/>
      <c r="D4550" s="1"/>
      <c r="E4550" s="1"/>
      <c r="F4550" s="1"/>
      <c r="G4550" s="1"/>
      <c r="H4550" s="11"/>
      <c r="I4550" s="11"/>
      <c r="J4550" s="11"/>
      <c r="K4550" s="2"/>
      <c r="L4550" s="2"/>
      <c r="M4550" s="1"/>
    </row>
    <row r="4551" spans="1:13" x14ac:dyDescent="0.2">
      <c r="A4551" s="1"/>
      <c r="B4551" s="1"/>
      <c r="C4551" s="16"/>
      <c r="D4551" s="1"/>
      <c r="E4551" s="1"/>
      <c r="F4551" s="1"/>
      <c r="G4551" s="1"/>
      <c r="H4551" s="11"/>
      <c r="I4551" s="11"/>
      <c r="J4551" s="11"/>
      <c r="K4551" s="2"/>
      <c r="L4551" s="2"/>
      <c r="M4551" s="1"/>
    </row>
    <row r="4552" spans="1:13" x14ac:dyDescent="0.2">
      <c r="A4552" s="1"/>
      <c r="B4552" s="1"/>
      <c r="C4552" s="16"/>
      <c r="D4552" s="1"/>
      <c r="E4552" s="1"/>
      <c r="F4552" s="1"/>
      <c r="G4552" s="1"/>
      <c r="H4552" s="11"/>
      <c r="I4552" s="11"/>
      <c r="J4552" s="11"/>
      <c r="K4552" s="2"/>
      <c r="L4552" s="2"/>
      <c r="M4552" s="1"/>
    </row>
    <row r="4553" spans="1:13" x14ac:dyDescent="0.2">
      <c r="A4553" s="1"/>
      <c r="B4553" s="1"/>
      <c r="C4553" s="16"/>
      <c r="D4553" s="1"/>
      <c r="E4553" s="1"/>
      <c r="F4553" s="1"/>
      <c r="G4553" s="1"/>
      <c r="H4553" s="11"/>
      <c r="I4553" s="11"/>
      <c r="J4553" s="11"/>
      <c r="K4553" s="2"/>
      <c r="L4553" s="2"/>
      <c r="M4553" s="1"/>
    </row>
    <row r="4554" spans="1:13" x14ac:dyDescent="0.2">
      <c r="A4554" s="1"/>
      <c r="B4554" s="1"/>
      <c r="C4554" s="16"/>
      <c r="D4554" s="1"/>
      <c r="E4554" s="1"/>
      <c r="F4554" s="1"/>
      <c r="G4554" s="1"/>
      <c r="H4554" s="11"/>
      <c r="I4554" s="11"/>
      <c r="J4554" s="11"/>
      <c r="K4554" s="2"/>
      <c r="L4554" s="2"/>
      <c r="M4554" s="1"/>
    </row>
    <row r="4555" spans="1:13" x14ac:dyDescent="0.2">
      <c r="A4555" s="1"/>
      <c r="B4555" s="1"/>
      <c r="C4555" s="16"/>
      <c r="D4555" s="1"/>
      <c r="E4555" s="1"/>
      <c r="F4555" s="1"/>
      <c r="G4555" s="1"/>
      <c r="H4555" s="11"/>
      <c r="I4555" s="11"/>
      <c r="J4555" s="11"/>
      <c r="K4555" s="2"/>
      <c r="L4555" s="2"/>
      <c r="M4555" s="1"/>
    </row>
    <row r="4556" spans="1:13" x14ac:dyDescent="0.2">
      <c r="A4556" s="1"/>
      <c r="B4556" s="1"/>
      <c r="C4556" s="16"/>
      <c r="D4556" s="1"/>
      <c r="E4556" s="1"/>
      <c r="F4556" s="1"/>
      <c r="G4556" s="1"/>
      <c r="H4556" s="11"/>
      <c r="I4556" s="11"/>
      <c r="J4556" s="11"/>
      <c r="K4556" s="2"/>
      <c r="L4556" s="2"/>
      <c r="M4556" s="1"/>
    </row>
    <row r="4557" spans="1:13" x14ac:dyDescent="0.2">
      <c r="A4557" s="1"/>
      <c r="B4557" s="1"/>
      <c r="C4557" s="16"/>
      <c r="D4557" s="1"/>
      <c r="E4557" s="1"/>
      <c r="F4557" s="1"/>
      <c r="G4557" s="1"/>
      <c r="H4557" s="11"/>
      <c r="I4557" s="11"/>
      <c r="J4557" s="11"/>
      <c r="K4557" s="2"/>
      <c r="L4557" s="2"/>
      <c r="M4557" s="1"/>
    </row>
    <row r="4558" spans="1:13" x14ac:dyDescent="0.2">
      <c r="A4558" s="1"/>
      <c r="B4558" s="1"/>
      <c r="C4558" s="16"/>
      <c r="D4558" s="1"/>
      <c r="E4558" s="1"/>
      <c r="F4558" s="1"/>
      <c r="G4558" s="1"/>
      <c r="H4558" s="11"/>
      <c r="I4558" s="11"/>
      <c r="J4558" s="11"/>
      <c r="K4558" s="2"/>
      <c r="L4558" s="2"/>
      <c r="M4558" s="1"/>
    </row>
    <row r="4559" spans="1:13" x14ac:dyDescent="0.2">
      <c r="A4559" s="1"/>
      <c r="B4559" s="1"/>
      <c r="C4559" s="16"/>
      <c r="D4559" s="1"/>
      <c r="E4559" s="1"/>
      <c r="F4559" s="1"/>
      <c r="G4559" s="1"/>
      <c r="H4559" s="11"/>
      <c r="I4559" s="11"/>
      <c r="J4559" s="11"/>
      <c r="K4559" s="2"/>
      <c r="L4559" s="2"/>
      <c r="M4559" s="1"/>
    </row>
    <row r="4560" spans="1:13" x14ac:dyDescent="0.2">
      <c r="A4560" s="1"/>
      <c r="B4560" s="1"/>
      <c r="C4560" s="16"/>
      <c r="D4560" s="1"/>
      <c r="E4560" s="1"/>
      <c r="F4560" s="1"/>
      <c r="G4560" s="1"/>
      <c r="H4560" s="11"/>
      <c r="I4560" s="11"/>
      <c r="J4560" s="11"/>
      <c r="K4560" s="2"/>
      <c r="L4560" s="2"/>
      <c r="M4560" s="1"/>
    </row>
    <row r="4561" spans="1:13" x14ac:dyDescent="0.2">
      <c r="A4561" s="1"/>
      <c r="B4561" s="1"/>
      <c r="C4561" s="16"/>
      <c r="D4561" s="1"/>
      <c r="E4561" s="1"/>
      <c r="F4561" s="1"/>
      <c r="G4561" s="1"/>
      <c r="H4561" s="11"/>
      <c r="I4561" s="11"/>
      <c r="J4561" s="11"/>
      <c r="K4561" s="2"/>
      <c r="L4561" s="2"/>
      <c r="M4561" s="1"/>
    </row>
    <row r="4562" spans="1:13" x14ac:dyDescent="0.2">
      <c r="A4562" s="1"/>
      <c r="B4562" s="1"/>
      <c r="C4562" s="16"/>
      <c r="D4562" s="1"/>
      <c r="E4562" s="1"/>
      <c r="F4562" s="1"/>
      <c r="G4562" s="1"/>
      <c r="H4562" s="11"/>
      <c r="I4562" s="11"/>
      <c r="J4562" s="11"/>
      <c r="K4562" s="2"/>
      <c r="L4562" s="2"/>
      <c r="M4562" s="1"/>
    </row>
    <row r="4563" spans="1:13" x14ac:dyDescent="0.2">
      <c r="A4563" s="1"/>
      <c r="B4563" s="1"/>
      <c r="C4563" s="16"/>
      <c r="D4563" s="1"/>
      <c r="E4563" s="1"/>
      <c r="F4563" s="1"/>
      <c r="G4563" s="1"/>
      <c r="H4563" s="11"/>
      <c r="I4563" s="11"/>
      <c r="J4563" s="11"/>
      <c r="K4563" s="2"/>
      <c r="L4563" s="2"/>
      <c r="M4563" s="1"/>
    </row>
    <row r="4564" spans="1:13" x14ac:dyDescent="0.2">
      <c r="A4564" s="1"/>
      <c r="B4564" s="1"/>
      <c r="C4564" s="16"/>
      <c r="D4564" s="1"/>
      <c r="E4564" s="1"/>
      <c r="F4564" s="1"/>
      <c r="G4564" s="1"/>
      <c r="H4564" s="11"/>
      <c r="I4564" s="11"/>
      <c r="J4564" s="11"/>
      <c r="K4564" s="2"/>
      <c r="L4564" s="2"/>
      <c r="M4564" s="1"/>
    </row>
    <row r="4565" spans="1:13" x14ac:dyDescent="0.2">
      <c r="A4565" s="1"/>
      <c r="B4565" s="1"/>
      <c r="C4565" s="16"/>
      <c r="D4565" s="1"/>
      <c r="E4565" s="1"/>
      <c r="F4565" s="1"/>
      <c r="G4565" s="1"/>
      <c r="H4565" s="11"/>
      <c r="I4565" s="11"/>
      <c r="J4565" s="11"/>
      <c r="K4565" s="2"/>
      <c r="L4565" s="2"/>
      <c r="M4565" s="1"/>
    </row>
    <row r="4566" spans="1:13" x14ac:dyDescent="0.2">
      <c r="A4566" s="1"/>
      <c r="B4566" s="1"/>
      <c r="C4566" s="16"/>
      <c r="D4566" s="1"/>
      <c r="E4566" s="1"/>
      <c r="F4566" s="1"/>
      <c r="G4566" s="1"/>
      <c r="H4566" s="11"/>
      <c r="I4566" s="11"/>
      <c r="J4566" s="11"/>
      <c r="K4566" s="2"/>
      <c r="L4566" s="2"/>
      <c r="M4566" s="1"/>
    </row>
    <row r="4567" spans="1:13" x14ac:dyDescent="0.2">
      <c r="A4567" s="1"/>
      <c r="B4567" s="1"/>
      <c r="C4567" s="16"/>
      <c r="D4567" s="1"/>
      <c r="E4567" s="1"/>
      <c r="F4567" s="1"/>
      <c r="G4567" s="1"/>
      <c r="H4567" s="11"/>
      <c r="I4567" s="11"/>
      <c r="J4567" s="11"/>
      <c r="K4567" s="2"/>
      <c r="L4567" s="2"/>
      <c r="M4567" s="1"/>
    </row>
    <row r="4568" spans="1:13" x14ac:dyDescent="0.2">
      <c r="A4568" s="1"/>
      <c r="B4568" s="1"/>
      <c r="C4568" s="16"/>
      <c r="D4568" s="1"/>
      <c r="E4568" s="1"/>
      <c r="F4568" s="1"/>
      <c r="G4568" s="1"/>
      <c r="H4568" s="11"/>
      <c r="I4568" s="11"/>
      <c r="J4568" s="11"/>
      <c r="K4568" s="2"/>
      <c r="L4568" s="2"/>
      <c r="M4568" s="1"/>
    </row>
    <row r="4569" spans="1:13" x14ac:dyDescent="0.2">
      <c r="A4569" s="1"/>
      <c r="B4569" s="1"/>
      <c r="C4569" s="16"/>
      <c r="D4569" s="1"/>
      <c r="E4569" s="1"/>
      <c r="F4569" s="1"/>
      <c r="G4569" s="1"/>
      <c r="H4569" s="11"/>
      <c r="I4569" s="11"/>
      <c r="J4569" s="11"/>
      <c r="K4569" s="2"/>
      <c r="L4569" s="2"/>
      <c r="M4569" s="1"/>
    </row>
    <row r="4570" spans="1:13" x14ac:dyDescent="0.2">
      <c r="A4570" s="1"/>
      <c r="B4570" s="1"/>
      <c r="C4570" s="16"/>
      <c r="D4570" s="1"/>
      <c r="E4570" s="1"/>
      <c r="F4570" s="1"/>
      <c r="G4570" s="1"/>
      <c r="H4570" s="11"/>
      <c r="I4570" s="11"/>
      <c r="J4570" s="11"/>
      <c r="K4570" s="2"/>
      <c r="L4570" s="2"/>
      <c r="M4570" s="1"/>
    </row>
    <row r="4571" spans="1:13" x14ac:dyDescent="0.2">
      <c r="A4571" s="1"/>
      <c r="B4571" s="1"/>
      <c r="C4571" s="16"/>
      <c r="D4571" s="1"/>
      <c r="E4571" s="1"/>
      <c r="F4571" s="1"/>
      <c r="G4571" s="1"/>
      <c r="H4571" s="11"/>
      <c r="I4571" s="11"/>
      <c r="J4571" s="11"/>
      <c r="K4571" s="2"/>
      <c r="L4571" s="2"/>
      <c r="M4571" s="1"/>
    </row>
    <row r="4572" spans="1:13" x14ac:dyDescent="0.2">
      <c r="A4572" s="1"/>
      <c r="B4572" s="1"/>
      <c r="C4572" s="16"/>
      <c r="D4572" s="1"/>
      <c r="E4572" s="1"/>
      <c r="F4572" s="1"/>
      <c r="G4572" s="1"/>
      <c r="H4572" s="11"/>
      <c r="I4572" s="11"/>
      <c r="J4572" s="11"/>
      <c r="K4572" s="2"/>
      <c r="L4572" s="2"/>
      <c r="M4572" s="1"/>
    </row>
    <row r="4573" spans="1:13" x14ac:dyDescent="0.2">
      <c r="A4573" s="1"/>
      <c r="B4573" s="1"/>
      <c r="C4573" s="16"/>
      <c r="D4573" s="1"/>
      <c r="E4573" s="1"/>
      <c r="F4573" s="1"/>
      <c r="G4573" s="1"/>
      <c r="H4573" s="11"/>
      <c r="I4573" s="11"/>
      <c r="J4573" s="11"/>
      <c r="K4573" s="2"/>
      <c r="L4573" s="2"/>
      <c r="M4573" s="1"/>
    </row>
    <row r="4574" spans="1:13" x14ac:dyDescent="0.2">
      <c r="A4574" s="1"/>
      <c r="B4574" s="1"/>
      <c r="C4574" s="16"/>
      <c r="D4574" s="1"/>
      <c r="E4574" s="1"/>
      <c r="F4574" s="1"/>
      <c r="G4574" s="1"/>
      <c r="H4574" s="11"/>
      <c r="I4574" s="11"/>
      <c r="J4574" s="11"/>
      <c r="K4574" s="2"/>
      <c r="L4574" s="2"/>
      <c r="M4574" s="1"/>
    </row>
    <row r="4575" spans="1:13" x14ac:dyDescent="0.2">
      <c r="A4575" s="1"/>
      <c r="B4575" s="1"/>
      <c r="C4575" s="16"/>
      <c r="D4575" s="1"/>
      <c r="E4575" s="1"/>
      <c r="F4575" s="1"/>
      <c r="G4575" s="1"/>
      <c r="H4575" s="11"/>
      <c r="I4575" s="11"/>
      <c r="J4575" s="11"/>
      <c r="K4575" s="2"/>
      <c r="L4575" s="2"/>
      <c r="M4575" s="1"/>
    </row>
    <row r="4576" spans="1:13" x14ac:dyDescent="0.2">
      <c r="A4576" s="1"/>
      <c r="B4576" s="1"/>
      <c r="C4576" s="16"/>
      <c r="D4576" s="1"/>
      <c r="E4576" s="1"/>
      <c r="F4576" s="1"/>
      <c r="G4576" s="1"/>
      <c r="H4576" s="11"/>
      <c r="I4576" s="11"/>
      <c r="J4576" s="11"/>
      <c r="K4576" s="2"/>
      <c r="L4576" s="2"/>
      <c r="M4576" s="1"/>
    </row>
    <row r="4577" spans="1:13" x14ac:dyDescent="0.2">
      <c r="A4577" s="1"/>
      <c r="B4577" s="1"/>
      <c r="C4577" s="16"/>
      <c r="D4577" s="1"/>
      <c r="E4577" s="1"/>
      <c r="F4577" s="1"/>
      <c r="G4577" s="1"/>
      <c r="H4577" s="11"/>
      <c r="I4577" s="11"/>
      <c r="J4577" s="11"/>
      <c r="K4577" s="2"/>
      <c r="L4577" s="2"/>
      <c r="M4577" s="1"/>
    </row>
    <row r="4578" spans="1:13" x14ac:dyDescent="0.2">
      <c r="A4578" s="1"/>
      <c r="B4578" s="1"/>
      <c r="C4578" s="16"/>
      <c r="D4578" s="1"/>
      <c r="E4578" s="1"/>
      <c r="F4578" s="1"/>
      <c r="G4578" s="1"/>
      <c r="H4578" s="11"/>
      <c r="I4578" s="11"/>
      <c r="J4578" s="11"/>
      <c r="K4578" s="2"/>
      <c r="L4578" s="2"/>
      <c r="M4578" s="1"/>
    </row>
    <row r="4579" spans="1:13" x14ac:dyDescent="0.2">
      <c r="A4579" s="1"/>
      <c r="B4579" s="1"/>
      <c r="C4579" s="16"/>
      <c r="D4579" s="1"/>
      <c r="E4579" s="1"/>
      <c r="F4579" s="1"/>
      <c r="G4579" s="1"/>
      <c r="H4579" s="11"/>
      <c r="I4579" s="11"/>
      <c r="J4579" s="11"/>
      <c r="K4579" s="2"/>
      <c r="L4579" s="2"/>
      <c r="M4579" s="1"/>
    </row>
    <row r="4580" spans="1:13" x14ac:dyDescent="0.2">
      <c r="A4580" s="1"/>
      <c r="B4580" s="1"/>
      <c r="C4580" s="16"/>
      <c r="D4580" s="1"/>
      <c r="E4580" s="1"/>
      <c r="F4580" s="1"/>
      <c r="G4580" s="1"/>
      <c r="H4580" s="11"/>
      <c r="I4580" s="11"/>
      <c r="J4580" s="11"/>
      <c r="K4580" s="2"/>
      <c r="L4580" s="2"/>
      <c r="M4580" s="1"/>
    </row>
    <row r="4581" spans="1:13" x14ac:dyDescent="0.2">
      <c r="A4581" s="1"/>
      <c r="B4581" s="1"/>
      <c r="C4581" s="16"/>
      <c r="D4581" s="1"/>
      <c r="E4581" s="1"/>
      <c r="F4581" s="1"/>
      <c r="G4581" s="1"/>
      <c r="H4581" s="11"/>
      <c r="I4581" s="11"/>
      <c r="J4581" s="11"/>
      <c r="K4581" s="2"/>
      <c r="L4581" s="2"/>
      <c r="M4581" s="1"/>
    </row>
    <row r="4582" spans="1:13" x14ac:dyDescent="0.2">
      <c r="A4582" s="1"/>
      <c r="B4582" s="1"/>
      <c r="C4582" s="16"/>
      <c r="D4582" s="1"/>
      <c r="E4582" s="1"/>
      <c r="F4582" s="1"/>
      <c r="G4582" s="1"/>
      <c r="H4582" s="11"/>
      <c r="I4582" s="11"/>
      <c r="J4582" s="11"/>
      <c r="K4582" s="2"/>
      <c r="L4582" s="2"/>
      <c r="M4582" s="1"/>
    </row>
    <row r="4583" spans="1:13" x14ac:dyDescent="0.2">
      <c r="A4583" s="1"/>
      <c r="B4583" s="1"/>
      <c r="C4583" s="16"/>
      <c r="D4583" s="1"/>
      <c r="E4583" s="1"/>
      <c r="F4583" s="1"/>
      <c r="G4583" s="1"/>
      <c r="H4583" s="11"/>
      <c r="I4583" s="11"/>
      <c r="J4583" s="11"/>
      <c r="K4583" s="2"/>
      <c r="L4583" s="2"/>
      <c r="M4583" s="1"/>
    </row>
    <row r="4584" spans="1:13" x14ac:dyDescent="0.2">
      <c r="A4584" s="1"/>
      <c r="B4584" s="1"/>
      <c r="C4584" s="16"/>
      <c r="D4584" s="1"/>
      <c r="E4584" s="1"/>
      <c r="F4584" s="1"/>
      <c r="G4584" s="1"/>
      <c r="H4584" s="11"/>
      <c r="I4584" s="11"/>
      <c r="J4584" s="11"/>
      <c r="K4584" s="2"/>
      <c r="L4584" s="2"/>
      <c r="M4584" s="1"/>
    </row>
    <row r="4585" spans="1:13" x14ac:dyDescent="0.2">
      <c r="A4585" s="1"/>
      <c r="B4585" s="1"/>
      <c r="C4585" s="16"/>
      <c r="D4585" s="1"/>
      <c r="E4585" s="1"/>
      <c r="F4585" s="1"/>
      <c r="G4585" s="1"/>
      <c r="H4585" s="11"/>
      <c r="I4585" s="11"/>
      <c r="J4585" s="11"/>
      <c r="K4585" s="2"/>
      <c r="L4585" s="2"/>
      <c r="M4585" s="1"/>
    </row>
    <row r="4586" spans="1:13" x14ac:dyDescent="0.2">
      <c r="A4586" s="1"/>
      <c r="B4586" s="1"/>
      <c r="C4586" s="16"/>
      <c r="D4586" s="1"/>
      <c r="E4586" s="1"/>
      <c r="F4586" s="1"/>
      <c r="G4586" s="1"/>
      <c r="H4586" s="11"/>
      <c r="I4586" s="11"/>
      <c r="J4586" s="11"/>
      <c r="K4586" s="2"/>
      <c r="L4586" s="2"/>
      <c r="M4586" s="1"/>
    </row>
    <row r="4587" spans="1:13" x14ac:dyDescent="0.2">
      <c r="A4587" s="1"/>
      <c r="B4587" s="1"/>
      <c r="C4587" s="16"/>
      <c r="D4587" s="1"/>
      <c r="E4587" s="1"/>
      <c r="F4587" s="1"/>
      <c r="G4587" s="1"/>
      <c r="H4587" s="11"/>
      <c r="I4587" s="11"/>
      <c r="J4587" s="11"/>
      <c r="K4587" s="2"/>
      <c r="L4587" s="2"/>
      <c r="M4587" s="1"/>
    </row>
    <row r="4588" spans="1:13" x14ac:dyDescent="0.2">
      <c r="A4588" s="1"/>
      <c r="B4588" s="1"/>
      <c r="C4588" s="16"/>
      <c r="D4588" s="1"/>
      <c r="E4588" s="1"/>
      <c r="F4588" s="1"/>
      <c r="G4588" s="1"/>
      <c r="H4588" s="11"/>
      <c r="I4588" s="11"/>
      <c r="J4588" s="11"/>
      <c r="K4588" s="2"/>
      <c r="L4588" s="2"/>
      <c r="M4588" s="1"/>
    </row>
    <row r="4589" spans="1:13" x14ac:dyDescent="0.2">
      <c r="A4589" s="1"/>
      <c r="B4589" s="1"/>
      <c r="C4589" s="16"/>
      <c r="D4589" s="1"/>
      <c r="E4589" s="1"/>
      <c r="F4589" s="1"/>
      <c r="G4589" s="1"/>
      <c r="H4589" s="11"/>
      <c r="I4589" s="11"/>
      <c r="J4589" s="11"/>
      <c r="K4589" s="2"/>
      <c r="L4589" s="2"/>
      <c r="M4589" s="1"/>
    </row>
    <row r="4590" spans="1:13" x14ac:dyDescent="0.2">
      <c r="A4590" s="1"/>
      <c r="B4590" s="1"/>
      <c r="C4590" s="16"/>
      <c r="D4590" s="1"/>
      <c r="E4590" s="1"/>
      <c r="F4590" s="1"/>
      <c r="G4590" s="1"/>
      <c r="H4590" s="11"/>
      <c r="I4590" s="11"/>
      <c r="J4590" s="11"/>
      <c r="K4590" s="2"/>
      <c r="L4590" s="2"/>
      <c r="M4590" s="1"/>
    </row>
    <row r="4591" spans="1:13" x14ac:dyDescent="0.2">
      <c r="A4591" s="1"/>
      <c r="B4591" s="1"/>
      <c r="C4591" s="16"/>
      <c r="D4591" s="1"/>
      <c r="E4591" s="1"/>
      <c r="F4591" s="1"/>
      <c r="G4591" s="1"/>
      <c r="H4591" s="11"/>
      <c r="I4591" s="11"/>
      <c r="J4591" s="11"/>
      <c r="K4591" s="2"/>
      <c r="L4591" s="2"/>
      <c r="M4591" s="1"/>
    </row>
    <row r="4592" spans="1:13" x14ac:dyDescent="0.2">
      <c r="C4592" s="17"/>
    </row>
    <row r="4593" spans="3:3" x14ac:dyDescent="0.2">
      <c r="C4593" s="17"/>
    </row>
    <row r="4594" spans="3:3" x14ac:dyDescent="0.2">
      <c r="C4594" s="17"/>
    </row>
    <row r="4595" spans="3:3" x14ac:dyDescent="0.2">
      <c r="C4595" s="17"/>
    </row>
    <row r="4596" spans="3:3" x14ac:dyDescent="0.2">
      <c r="C4596" s="17"/>
    </row>
    <row r="4597" spans="3:3" x14ac:dyDescent="0.2">
      <c r="C4597" s="17"/>
    </row>
    <row r="4598" spans="3:3" x14ac:dyDescent="0.2">
      <c r="C4598" s="17"/>
    </row>
    <row r="4599" spans="3:3" x14ac:dyDescent="0.2">
      <c r="C4599" s="17"/>
    </row>
    <row r="4600" spans="3:3" x14ac:dyDescent="0.2">
      <c r="C4600" s="17"/>
    </row>
    <row r="4601" spans="3:3" x14ac:dyDescent="0.2">
      <c r="C4601" s="17"/>
    </row>
    <row r="4602" spans="3:3" x14ac:dyDescent="0.2">
      <c r="C4602" s="17"/>
    </row>
    <row r="4603" spans="3:3" x14ac:dyDescent="0.2">
      <c r="C4603" s="17"/>
    </row>
    <row r="4604" spans="3:3" x14ac:dyDescent="0.2">
      <c r="C4604" s="17"/>
    </row>
    <row r="4605" spans="3:3" x14ac:dyDescent="0.2">
      <c r="C4605" s="17"/>
    </row>
    <row r="4606" spans="3:3" x14ac:dyDescent="0.2">
      <c r="C4606" s="17"/>
    </row>
    <row r="4607" spans="3:3" x14ac:dyDescent="0.2">
      <c r="C4607" s="17"/>
    </row>
    <row r="4608" spans="3:3" x14ac:dyDescent="0.2">
      <c r="C4608" s="17"/>
    </row>
    <row r="4609" spans="3:3" x14ac:dyDescent="0.2">
      <c r="C4609" s="17"/>
    </row>
    <row r="4610" spans="3:3" x14ac:dyDescent="0.2">
      <c r="C4610" s="17"/>
    </row>
    <row r="4611" spans="3:3" x14ac:dyDescent="0.2">
      <c r="C4611" s="17"/>
    </row>
    <row r="4612" spans="3:3" x14ac:dyDescent="0.2">
      <c r="C4612" s="17"/>
    </row>
    <row r="4613" spans="3:3" x14ac:dyDescent="0.2">
      <c r="C4613" s="17"/>
    </row>
    <row r="4614" spans="3:3" x14ac:dyDescent="0.2">
      <c r="C4614" s="17"/>
    </row>
    <row r="4615" spans="3:3" x14ac:dyDescent="0.2">
      <c r="C4615" s="17"/>
    </row>
    <row r="4616" spans="3:3" x14ac:dyDescent="0.2">
      <c r="C4616" s="17"/>
    </row>
    <row r="4617" spans="3:3" x14ac:dyDescent="0.2">
      <c r="C4617" s="17"/>
    </row>
    <row r="4618" spans="3:3" x14ac:dyDescent="0.2">
      <c r="C4618" s="17"/>
    </row>
    <row r="4619" spans="3:3" x14ac:dyDescent="0.2">
      <c r="C4619" s="17"/>
    </row>
    <row r="4620" spans="3:3" x14ac:dyDescent="0.2">
      <c r="C4620" s="17"/>
    </row>
    <row r="4621" spans="3:3" x14ac:dyDescent="0.2">
      <c r="C4621" s="17"/>
    </row>
    <row r="4622" spans="3:3" x14ac:dyDescent="0.2">
      <c r="C4622" s="17"/>
    </row>
    <row r="4623" spans="3:3" x14ac:dyDescent="0.2">
      <c r="C4623" s="17"/>
    </row>
    <row r="4624" spans="3:3" x14ac:dyDescent="0.2">
      <c r="C4624" s="17"/>
    </row>
    <row r="4625" spans="3:3" x14ac:dyDescent="0.2">
      <c r="C4625" s="17"/>
    </row>
    <row r="4626" spans="3:3" x14ac:dyDescent="0.2">
      <c r="C4626" s="17"/>
    </row>
    <row r="4627" spans="3:3" x14ac:dyDescent="0.2">
      <c r="C4627" s="17"/>
    </row>
    <row r="4628" spans="3:3" x14ac:dyDescent="0.2">
      <c r="C4628" s="17"/>
    </row>
    <row r="4629" spans="3:3" x14ac:dyDescent="0.2">
      <c r="C4629" s="17"/>
    </row>
    <row r="4630" spans="3:3" x14ac:dyDescent="0.2">
      <c r="C4630" s="17"/>
    </row>
    <row r="4631" spans="3:3" x14ac:dyDescent="0.2">
      <c r="C4631" s="17"/>
    </row>
    <row r="4632" spans="3:3" x14ac:dyDescent="0.2">
      <c r="C4632" s="17"/>
    </row>
    <row r="4633" spans="3:3" x14ac:dyDescent="0.2">
      <c r="C4633" s="17"/>
    </row>
    <row r="4634" spans="3:3" x14ac:dyDescent="0.2">
      <c r="C4634" s="17"/>
    </row>
    <row r="4635" spans="3:3" x14ac:dyDescent="0.2">
      <c r="C4635" s="17"/>
    </row>
    <row r="4636" spans="3:3" x14ac:dyDescent="0.2">
      <c r="C4636" s="17"/>
    </row>
    <row r="4637" spans="3:3" x14ac:dyDescent="0.2">
      <c r="C4637" s="17"/>
    </row>
    <row r="4638" spans="3:3" x14ac:dyDescent="0.2">
      <c r="C4638" s="17"/>
    </row>
    <row r="4639" spans="3:3" x14ac:dyDescent="0.2">
      <c r="C4639" s="17"/>
    </row>
    <row r="4640" spans="3:3" x14ac:dyDescent="0.2">
      <c r="C4640" s="17"/>
    </row>
    <row r="4641" spans="3:3" x14ac:dyDescent="0.2">
      <c r="C4641" s="17"/>
    </row>
    <row r="4642" spans="3:3" x14ac:dyDescent="0.2">
      <c r="C4642" s="17"/>
    </row>
    <row r="4643" spans="3:3" x14ac:dyDescent="0.2">
      <c r="C4643" s="17"/>
    </row>
    <row r="4644" spans="3:3" x14ac:dyDescent="0.2">
      <c r="C4644" s="17"/>
    </row>
    <row r="4645" spans="3:3" x14ac:dyDescent="0.2">
      <c r="C4645" s="17"/>
    </row>
    <row r="4646" spans="3:3" x14ac:dyDescent="0.2">
      <c r="C4646" s="17"/>
    </row>
    <row r="4647" spans="3:3" x14ac:dyDescent="0.2">
      <c r="C4647" s="17"/>
    </row>
    <row r="4648" spans="3:3" x14ac:dyDescent="0.2">
      <c r="C4648" s="17"/>
    </row>
    <row r="4649" spans="3:3" x14ac:dyDescent="0.2">
      <c r="C4649" s="17"/>
    </row>
    <row r="4650" spans="3:3" x14ac:dyDescent="0.2">
      <c r="C4650" s="17"/>
    </row>
    <row r="4651" spans="3:3" x14ac:dyDescent="0.2">
      <c r="C4651" s="17"/>
    </row>
    <row r="4652" spans="3:3" x14ac:dyDescent="0.2">
      <c r="C4652" s="17"/>
    </row>
    <row r="4653" spans="3:3" x14ac:dyDescent="0.2">
      <c r="C4653" s="17"/>
    </row>
    <row r="4654" spans="3:3" x14ac:dyDescent="0.2">
      <c r="C4654" s="17"/>
    </row>
    <row r="4655" spans="3:3" x14ac:dyDescent="0.2">
      <c r="C4655" s="17"/>
    </row>
    <row r="4656" spans="3:3" x14ac:dyDescent="0.2">
      <c r="C4656" s="17"/>
    </row>
    <row r="4657" spans="3:3" x14ac:dyDescent="0.2">
      <c r="C4657" s="17"/>
    </row>
    <row r="4658" spans="3:3" x14ac:dyDescent="0.2">
      <c r="C4658" s="17"/>
    </row>
    <row r="4659" spans="3:3" x14ac:dyDescent="0.2">
      <c r="C4659" s="17"/>
    </row>
    <row r="4660" spans="3:3" x14ac:dyDescent="0.2">
      <c r="C4660" s="17"/>
    </row>
    <row r="4661" spans="3:3" x14ac:dyDescent="0.2">
      <c r="C4661" s="17"/>
    </row>
    <row r="4662" spans="3:3" x14ac:dyDescent="0.2">
      <c r="C4662" s="17"/>
    </row>
    <row r="4663" spans="3:3" x14ac:dyDescent="0.2">
      <c r="C4663" s="17"/>
    </row>
    <row r="4664" spans="3:3" x14ac:dyDescent="0.2">
      <c r="C4664" s="17"/>
    </row>
    <row r="4665" spans="3:3" x14ac:dyDescent="0.2">
      <c r="C4665" s="17"/>
    </row>
    <row r="4666" spans="3:3" x14ac:dyDescent="0.2">
      <c r="C4666" s="17"/>
    </row>
    <row r="4667" spans="3:3" x14ac:dyDescent="0.2">
      <c r="C4667" s="17"/>
    </row>
    <row r="4668" spans="3:3" x14ac:dyDescent="0.2">
      <c r="C4668" s="17"/>
    </row>
    <row r="4669" spans="3:3" x14ac:dyDescent="0.2">
      <c r="C4669" s="17"/>
    </row>
    <row r="4670" spans="3:3" x14ac:dyDescent="0.2">
      <c r="C4670" s="17"/>
    </row>
    <row r="4671" spans="3:3" x14ac:dyDescent="0.2">
      <c r="C4671" s="17"/>
    </row>
    <row r="4672" spans="3:3" x14ac:dyDescent="0.2">
      <c r="C4672" s="17"/>
    </row>
    <row r="4673" spans="3:3" x14ac:dyDescent="0.2">
      <c r="C4673" s="17"/>
    </row>
    <row r="4674" spans="3:3" x14ac:dyDescent="0.2">
      <c r="C4674" s="17"/>
    </row>
    <row r="4675" spans="3:3" x14ac:dyDescent="0.2">
      <c r="C4675" s="17"/>
    </row>
    <row r="4676" spans="3:3" x14ac:dyDescent="0.2">
      <c r="C4676" s="17"/>
    </row>
    <row r="4677" spans="3:3" x14ac:dyDescent="0.2">
      <c r="C4677" s="17"/>
    </row>
    <row r="4678" spans="3:3" x14ac:dyDescent="0.2">
      <c r="C4678" s="17"/>
    </row>
    <row r="4679" spans="3:3" x14ac:dyDescent="0.2">
      <c r="C4679" s="17"/>
    </row>
    <row r="4680" spans="3:3" x14ac:dyDescent="0.2">
      <c r="C4680" s="17"/>
    </row>
    <row r="4681" spans="3:3" x14ac:dyDescent="0.2">
      <c r="C4681" s="17"/>
    </row>
    <row r="4682" spans="3:3" x14ac:dyDescent="0.2">
      <c r="C4682" s="17"/>
    </row>
    <row r="4683" spans="3:3" x14ac:dyDescent="0.2">
      <c r="C4683" s="17"/>
    </row>
    <row r="4684" spans="3:3" x14ac:dyDescent="0.2">
      <c r="C4684" s="17"/>
    </row>
    <row r="4685" spans="3:3" x14ac:dyDescent="0.2">
      <c r="C4685" s="17"/>
    </row>
    <row r="4686" spans="3:3" x14ac:dyDescent="0.2">
      <c r="C4686" s="17"/>
    </row>
    <row r="4687" spans="3:3" x14ac:dyDescent="0.2">
      <c r="C4687" s="17"/>
    </row>
    <row r="4688" spans="3:3" x14ac:dyDescent="0.2">
      <c r="C4688" s="17"/>
    </row>
    <row r="4689" spans="3:3" x14ac:dyDescent="0.2">
      <c r="C4689" s="17"/>
    </row>
    <row r="4690" spans="3:3" x14ac:dyDescent="0.2">
      <c r="C4690" s="17"/>
    </row>
    <row r="4691" spans="3:3" x14ac:dyDescent="0.2">
      <c r="C4691" s="17"/>
    </row>
    <row r="4692" spans="3:3" x14ac:dyDescent="0.2">
      <c r="C4692" s="17"/>
    </row>
    <row r="4693" spans="3:3" x14ac:dyDescent="0.2">
      <c r="C4693" s="17"/>
    </row>
    <row r="4694" spans="3:3" x14ac:dyDescent="0.2">
      <c r="C4694" s="17"/>
    </row>
    <row r="4695" spans="3:3" x14ac:dyDescent="0.2">
      <c r="C4695" s="17"/>
    </row>
    <row r="4696" spans="3:3" x14ac:dyDescent="0.2">
      <c r="C4696" s="17"/>
    </row>
    <row r="4697" spans="3:3" x14ac:dyDescent="0.2">
      <c r="C4697" s="17"/>
    </row>
    <row r="4698" spans="3:3" x14ac:dyDescent="0.2">
      <c r="C4698" s="17"/>
    </row>
    <row r="4699" spans="3:3" x14ac:dyDescent="0.2">
      <c r="C4699" s="17"/>
    </row>
    <row r="4700" spans="3:3" x14ac:dyDescent="0.2">
      <c r="C4700" s="17"/>
    </row>
    <row r="4701" spans="3:3" x14ac:dyDescent="0.2">
      <c r="C4701" s="17"/>
    </row>
    <row r="4702" spans="3:3" x14ac:dyDescent="0.2">
      <c r="C4702" s="17"/>
    </row>
    <row r="4703" spans="3:3" x14ac:dyDescent="0.2">
      <c r="C4703" s="17"/>
    </row>
    <row r="4704" spans="3:3" x14ac:dyDescent="0.2">
      <c r="C4704" s="17"/>
    </row>
    <row r="4705" spans="3:3" x14ac:dyDescent="0.2">
      <c r="C4705" s="17"/>
    </row>
    <row r="4706" spans="3:3" x14ac:dyDescent="0.2">
      <c r="C4706" s="17"/>
    </row>
    <row r="4707" spans="3:3" x14ac:dyDescent="0.2">
      <c r="C4707" s="17"/>
    </row>
    <row r="4708" spans="3:3" x14ac:dyDescent="0.2">
      <c r="C4708" s="17"/>
    </row>
    <row r="4709" spans="3:3" x14ac:dyDescent="0.2">
      <c r="C4709" s="17"/>
    </row>
    <row r="4710" spans="3:3" x14ac:dyDescent="0.2">
      <c r="C4710" s="17"/>
    </row>
    <row r="4711" spans="3:3" x14ac:dyDescent="0.2">
      <c r="C4711" s="17"/>
    </row>
    <row r="4712" spans="3:3" x14ac:dyDescent="0.2">
      <c r="C4712" s="17"/>
    </row>
    <row r="4713" spans="3:3" x14ac:dyDescent="0.2">
      <c r="C4713" s="17"/>
    </row>
    <row r="4714" spans="3:3" x14ac:dyDescent="0.2">
      <c r="C4714" s="17"/>
    </row>
    <row r="4715" spans="3:3" x14ac:dyDescent="0.2">
      <c r="C4715" s="17"/>
    </row>
    <row r="4716" spans="3:3" x14ac:dyDescent="0.2">
      <c r="C4716" s="17"/>
    </row>
    <row r="4717" spans="3:3" x14ac:dyDescent="0.2">
      <c r="C4717" s="17"/>
    </row>
    <row r="4718" spans="3:3" x14ac:dyDescent="0.2">
      <c r="C4718" s="17"/>
    </row>
    <row r="4719" spans="3:3" x14ac:dyDescent="0.2">
      <c r="C4719" s="17"/>
    </row>
    <row r="4720" spans="3:3" x14ac:dyDescent="0.2">
      <c r="C4720" s="17"/>
    </row>
    <row r="4721" spans="3:3" x14ac:dyDescent="0.2">
      <c r="C4721" s="17"/>
    </row>
    <row r="4722" spans="3:3" x14ac:dyDescent="0.2">
      <c r="C4722" s="17"/>
    </row>
    <row r="4723" spans="3:3" x14ac:dyDescent="0.2">
      <c r="C4723" s="17"/>
    </row>
    <row r="4724" spans="3:3" x14ac:dyDescent="0.2">
      <c r="C4724" s="17"/>
    </row>
    <row r="4725" spans="3:3" x14ac:dyDescent="0.2">
      <c r="C4725" s="17"/>
    </row>
    <row r="4726" spans="3:3" x14ac:dyDescent="0.2">
      <c r="C4726" s="17"/>
    </row>
    <row r="4727" spans="3:3" x14ac:dyDescent="0.2">
      <c r="C4727" s="17"/>
    </row>
    <row r="4728" spans="3:3" x14ac:dyDescent="0.2">
      <c r="C4728" s="17"/>
    </row>
    <row r="4729" spans="3:3" x14ac:dyDescent="0.2">
      <c r="C4729" s="17"/>
    </row>
    <row r="4730" spans="3:3" x14ac:dyDescent="0.2">
      <c r="C4730" s="17"/>
    </row>
    <row r="4731" spans="3:3" x14ac:dyDescent="0.2">
      <c r="C4731" s="17"/>
    </row>
    <row r="4732" spans="3:3" x14ac:dyDescent="0.2">
      <c r="C4732" s="17"/>
    </row>
    <row r="4733" spans="3:3" x14ac:dyDescent="0.2">
      <c r="C4733" s="17"/>
    </row>
    <row r="4734" spans="3:3" x14ac:dyDescent="0.2">
      <c r="C4734" s="17"/>
    </row>
    <row r="4735" spans="3:3" x14ac:dyDescent="0.2">
      <c r="C4735" s="17"/>
    </row>
    <row r="4736" spans="3:3" x14ac:dyDescent="0.2">
      <c r="C4736" s="17"/>
    </row>
    <row r="4737" spans="3:3" x14ac:dyDescent="0.2">
      <c r="C4737" s="17"/>
    </row>
    <row r="4738" spans="3:3" x14ac:dyDescent="0.2">
      <c r="C4738" s="17"/>
    </row>
    <row r="4739" spans="3:3" x14ac:dyDescent="0.2">
      <c r="C4739" s="17"/>
    </row>
    <row r="4740" spans="3:3" x14ac:dyDescent="0.2">
      <c r="C4740" s="17"/>
    </row>
    <row r="4741" spans="3:3" x14ac:dyDescent="0.2">
      <c r="C4741" s="17"/>
    </row>
    <row r="4742" spans="3:3" x14ac:dyDescent="0.2">
      <c r="C4742" s="17"/>
    </row>
    <row r="4743" spans="3:3" x14ac:dyDescent="0.2">
      <c r="C4743" s="17"/>
    </row>
    <row r="4744" spans="3:3" x14ac:dyDescent="0.2">
      <c r="C4744" s="17"/>
    </row>
    <row r="4745" spans="3:3" x14ac:dyDescent="0.2">
      <c r="C4745" s="17"/>
    </row>
    <row r="4746" spans="3:3" x14ac:dyDescent="0.2">
      <c r="C4746" s="17"/>
    </row>
    <row r="4747" spans="3:3" x14ac:dyDescent="0.2">
      <c r="C4747" s="17"/>
    </row>
    <row r="4748" spans="3:3" x14ac:dyDescent="0.2">
      <c r="C4748" s="17"/>
    </row>
    <row r="4749" spans="3:3" x14ac:dyDescent="0.2">
      <c r="C4749" s="17"/>
    </row>
    <row r="4750" spans="3:3" x14ac:dyDescent="0.2">
      <c r="C4750" s="17"/>
    </row>
    <row r="4751" spans="3:3" x14ac:dyDescent="0.2">
      <c r="C4751" s="17"/>
    </row>
    <row r="4752" spans="3:3" x14ac:dyDescent="0.2">
      <c r="C4752" s="17"/>
    </row>
    <row r="4753" spans="3:3" x14ac:dyDescent="0.2">
      <c r="C4753" s="17"/>
    </row>
    <row r="4754" spans="3:3" x14ac:dyDescent="0.2">
      <c r="C4754" s="17"/>
    </row>
    <row r="4755" spans="3:3" x14ac:dyDescent="0.2">
      <c r="C4755" s="17"/>
    </row>
    <row r="4756" spans="3:3" x14ac:dyDescent="0.2">
      <c r="C4756" s="17"/>
    </row>
    <row r="4757" spans="3:3" x14ac:dyDescent="0.2">
      <c r="C4757" s="17"/>
    </row>
    <row r="4758" spans="3:3" x14ac:dyDescent="0.2">
      <c r="C4758" s="17"/>
    </row>
    <row r="4759" spans="3:3" x14ac:dyDescent="0.2">
      <c r="C4759" s="17"/>
    </row>
    <row r="4760" spans="3:3" x14ac:dyDescent="0.2">
      <c r="C4760" s="17"/>
    </row>
    <row r="4761" spans="3:3" x14ac:dyDescent="0.2">
      <c r="C4761" s="17"/>
    </row>
    <row r="4762" spans="3:3" x14ac:dyDescent="0.2">
      <c r="C4762" s="17"/>
    </row>
    <row r="4763" spans="3:3" x14ac:dyDescent="0.2">
      <c r="C4763" s="17"/>
    </row>
    <row r="4764" spans="3:3" x14ac:dyDescent="0.2">
      <c r="C4764" s="17"/>
    </row>
    <row r="4765" spans="3:3" x14ac:dyDescent="0.2">
      <c r="C4765" s="17"/>
    </row>
    <row r="4766" spans="3:3" x14ac:dyDescent="0.2">
      <c r="C4766" s="17"/>
    </row>
    <row r="4767" spans="3:3" x14ac:dyDescent="0.2">
      <c r="C4767" s="17"/>
    </row>
    <row r="4768" spans="3:3" x14ac:dyDescent="0.2">
      <c r="C4768" s="17"/>
    </row>
    <row r="4769" spans="3:3" x14ac:dyDescent="0.2">
      <c r="C4769" s="17"/>
    </row>
    <row r="4770" spans="3:3" x14ac:dyDescent="0.2">
      <c r="C4770" s="17"/>
    </row>
    <row r="4771" spans="3:3" x14ac:dyDescent="0.2">
      <c r="C4771" s="17"/>
    </row>
    <row r="4772" spans="3:3" x14ac:dyDescent="0.2">
      <c r="C4772" s="17"/>
    </row>
    <row r="4773" spans="3:3" x14ac:dyDescent="0.2">
      <c r="C4773" s="17"/>
    </row>
    <row r="4774" spans="3:3" x14ac:dyDescent="0.2">
      <c r="C4774" s="17"/>
    </row>
    <row r="4775" spans="3:3" x14ac:dyDescent="0.2">
      <c r="C4775" s="17"/>
    </row>
    <row r="4776" spans="3:3" x14ac:dyDescent="0.2">
      <c r="C4776" s="17"/>
    </row>
    <row r="4777" spans="3:3" x14ac:dyDescent="0.2">
      <c r="C4777" s="17"/>
    </row>
    <row r="4778" spans="3:3" x14ac:dyDescent="0.2">
      <c r="C4778" s="17"/>
    </row>
    <row r="4779" spans="3:3" x14ac:dyDescent="0.2">
      <c r="C4779" s="17"/>
    </row>
    <row r="4780" spans="3:3" x14ac:dyDescent="0.2">
      <c r="C4780" s="17"/>
    </row>
    <row r="4781" spans="3:3" x14ac:dyDescent="0.2">
      <c r="C4781" s="17"/>
    </row>
    <row r="4782" spans="3:3" x14ac:dyDescent="0.2">
      <c r="C4782" s="17"/>
    </row>
    <row r="4783" spans="3:3" x14ac:dyDescent="0.2">
      <c r="C4783" s="17"/>
    </row>
    <row r="4784" spans="3:3" x14ac:dyDescent="0.2">
      <c r="C4784" s="17"/>
    </row>
    <row r="4785" spans="3:3" x14ac:dyDescent="0.2">
      <c r="C4785" s="17"/>
    </row>
    <row r="4786" spans="3:3" x14ac:dyDescent="0.2">
      <c r="C4786" s="17"/>
    </row>
    <row r="4787" spans="3:3" x14ac:dyDescent="0.2">
      <c r="C4787" s="17"/>
    </row>
    <row r="4788" spans="3:3" x14ac:dyDescent="0.2">
      <c r="C4788" s="17"/>
    </row>
    <row r="4789" spans="3:3" x14ac:dyDescent="0.2">
      <c r="C4789" s="17"/>
    </row>
    <row r="4790" spans="3:3" x14ac:dyDescent="0.2">
      <c r="C4790" s="17"/>
    </row>
    <row r="4791" spans="3:3" x14ac:dyDescent="0.2">
      <c r="C4791" s="17"/>
    </row>
    <row r="4792" spans="3:3" x14ac:dyDescent="0.2">
      <c r="C4792" s="17"/>
    </row>
    <row r="4793" spans="3:3" x14ac:dyDescent="0.2">
      <c r="C4793" s="17"/>
    </row>
    <row r="4794" spans="3:3" x14ac:dyDescent="0.2">
      <c r="C4794" s="17"/>
    </row>
    <row r="4795" spans="3:3" x14ac:dyDescent="0.2">
      <c r="C4795" s="17"/>
    </row>
    <row r="4796" spans="3:3" x14ac:dyDescent="0.2">
      <c r="C4796" s="17"/>
    </row>
    <row r="4797" spans="3:3" x14ac:dyDescent="0.2">
      <c r="C4797" s="17"/>
    </row>
    <row r="4798" spans="3:3" x14ac:dyDescent="0.2">
      <c r="C4798" s="17"/>
    </row>
    <row r="4799" spans="3:3" x14ac:dyDescent="0.2">
      <c r="C4799" s="17"/>
    </row>
    <row r="4800" spans="3:3" x14ac:dyDescent="0.2">
      <c r="C4800" s="17"/>
    </row>
    <row r="4801" spans="3:3" x14ac:dyDescent="0.2">
      <c r="C4801" s="17"/>
    </row>
    <row r="4802" spans="3:3" x14ac:dyDescent="0.2">
      <c r="C4802" s="17"/>
    </row>
    <row r="4803" spans="3:3" x14ac:dyDescent="0.2">
      <c r="C4803" s="17"/>
    </row>
    <row r="4804" spans="3:3" x14ac:dyDescent="0.2">
      <c r="C4804" s="17"/>
    </row>
    <row r="4805" spans="3:3" x14ac:dyDescent="0.2">
      <c r="C4805" s="17"/>
    </row>
    <row r="4806" spans="3:3" x14ac:dyDescent="0.2">
      <c r="C4806" s="17"/>
    </row>
    <row r="4807" spans="3:3" x14ac:dyDescent="0.2">
      <c r="C4807" s="17"/>
    </row>
    <row r="4808" spans="3:3" x14ac:dyDescent="0.2">
      <c r="C4808" s="17"/>
    </row>
    <row r="4809" spans="3:3" x14ac:dyDescent="0.2">
      <c r="C4809" s="17"/>
    </row>
    <row r="4810" spans="3:3" x14ac:dyDescent="0.2">
      <c r="C4810" s="17"/>
    </row>
    <row r="4811" spans="3:3" x14ac:dyDescent="0.2">
      <c r="C4811" s="17"/>
    </row>
    <row r="4812" spans="3:3" x14ac:dyDescent="0.2">
      <c r="C4812" s="17"/>
    </row>
    <row r="4813" spans="3:3" x14ac:dyDescent="0.2">
      <c r="C4813" s="17"/>
    </row>
    <row r="4814" spans="3:3" x14ac:dyDescent="0.2">
      <c r="C4814" s="17"/>
    </row>
    <row r="4815" spans="3:3" x14ac:dyDescent="0.2">
      <c r="C4815" s="17"/>
    </row>
    <row r="4816" spans="3:3" x14ac:dyDescent="0.2">
      <c r="C4816" s="17"/>
    </row>
    <row r="4817" spans="3:3" x14ac:dyDescent="0.2">
      <c r="C4817" s="17"/>
    </row>
    <row r="4818" spans="3:3" x14ac:dyDescent="0.2">
      <c r="C4818" s="17"/>
    </row>
    <row r="4819" spans="3:3" x14ac:dyDescent="0.2">
      <c r="C4819" s="17"/>
    </row>
    <row r="4820" spans="3:3" x14ac:dyDescent="0.2">
      <c r="C4820" s="17"/>
    </row>
    <row r="4821" spans="3:3" x14ac:dyDescent="0.2">
      <c r="C4821" s="17"/>
    </row>
    <row r="4822" spans="3:3" x14ac:dyDescent="0.2">
      <c r="C4822" s="17"/>
    </row>
    <row r="4823" spans="3:3" x14ac:dyDescent="0.2">
      <c r="C4823" s="17"/>
    </row>
    <row r="4824" spans="3:3" x14ac:dyDescent="0.2">
      <c r="C4824" s="17"/>
    </row>
    <row r="4825" spans="3:3" x14ac:dyDescent="0.2">
      <c r="C4825" s="17"/>
    </row>
    <row r="4826" spans="3:3" x14ac:dyDescent="0.2">
      <c r="C4826" s="17"/>
    </row>
    <row r="4827" spans="3:3" x14ac:dyDescent="0.2">
      <c r="C4827" s="17"/>
    </row>
    <row r="4828" spans="3:3" x14ac:dyDescent="0.2">
      <c r="C4828" s="17"/>
    </row>
    <row r="4829" spans="3:3" x14ac:dyDescent="0.2">
      <c r="C4829" s="17"/>
    </row>
    <row r="4830" spans="3:3" x14ac:dyDescent="0.2">
      <c r="C4830" s="17"/>
    </row>
    <row r="4831" spans="3:3" x14ac:dyDescent="0.2">
      <c r="C4831" s="17"/>
    </row>
    <row r="4832" spans="3:3" x14ac:dyDescent="0.2">
      <c r="C4832" s="17"/>
    </row>
    <row r="4833" spans="3:3" x14ac:dyDescent="0.2">
      <c r="C4833" s="17"/>
    </row>
    <row r="4834" spans="3:3" x14ac:dyDescent="0.2">
      <c r="C4834" s="17"/>
    </row>
    <row r="4835" spans="3:3" x14ac:dyDescent="0.2">
      <c r="C4835" s="17"/>
    </row>
    <row r="4836" spans="3:3" x14ac:dyDescent="0.2">
      <c r="C4836" s="17"/>
    </row>
    <row r="4837" spans="3:3" x14ac:dyDescent="0.2">
      <c r="C4837" s="17"/>
    </row>
    <row r="4838" spans="3:3" x14ac:dyDescent="0.2">
      <c r="C4838" s="17"/>
    </row>
    <row r="4839" spans="3:3" x14ac:dyDescent="0.2">
      <c r="C4839" s="17"/>
    </row>
    <row r="4840" spans="3:3" x14ac:dyDescent="0.2">
      <c r="C4840" s="17"/>
    </row>
    <row r="4841" spans="3:3" x14ac:dyDescent="0.2">
      <c r="C4841" s="17"/>
    </row>
    <row r="4842" spans="3:3" x14ac:dyDescent="0.2">
      <c r="C4842" s="17"/>
    </row>
    <row r="4843" spans="3:3" x14ac:dyDescent="0.2">
      <c r="C4843" s="17"/>
    </row>
    <row r="4844" spans="3:3" x14ac:dyDescent="0.2">
      <c r="C4844" s="17"/>
    </row>
    <row r="4845" spans="3:3" x14ac:dyDescent="0.2">
      <c r="C4845" s="17"/>
    </row>
    <row r="4846" spans="3:3" x14ac:dyDescent="0.2">
      <c r="C4846" s="17"/>
    </row>
    <row r="4847" spans="3:3" x14ac:dyDescent="0.2">
      <c r="C4847" s="17"/>
    </row>
    <row r="4848" spans="3:3" x14ac:dyDescent="0.2">
      <c r="C4848" s="17"/>
    </row>
    <row r="4849" spans="3:3" x14ac:dyDescent="0.2">
      <c r="C4849" s="17"/>
    </row>
    <row r="4850" spans="3:3" x14ac:dyDescent="0.2">
      <c r="C4850" s="17"/>
    </row>
    <row r="4851" spans="3:3" x14ac:dyDescent="0.2">
      <c r="C4851" s="17"/>
    </row>
    <row r="4852" spans="3:3" x14ac:dyDescent="0.2">
      <c r="C4852" s="17"/>
    </row>
    <row r="4853" spans="3:3" x14ac:dyDescent="0.2">
      <c r="C4853" s="17"/>
    </row>
    <row r="4854" spans="3:3" x14ac:dyDescent="0.2">
      <c r="C4854" s="17"/>
    </row>
    <row r="4855" spans="3:3" x14ac:dyDescent="0.2">
      <c r="C4855" s="17"/>
    </row>
    <row r="4856" spans="3:3" x14ac:dyDescent="0.2">
      <c r="C4856" s="17"/>
    </row>
    <row r="4857" spans="3:3" x14ac:dyDescent="0.2">
      <c r="C4857" s="17"/>
    </row>
    <row r="4858" spans="3:3" x14ac:dyDescent="0.2">
      <c r="C4858" s="17"/>
    </row>
    <row r="4859" spans="3:3" x14ac:dyDescent="0.2">
      <c r="C4859" s="17"/>
    </row>
    <row r="4860" spans="3:3" x14ac:dyDescent="0.2">
      <c r="C4860" s="17"/>
    </row>
    <row r="4861" spans="3:3" x14ac:dyDescent="0.2">
      <c r="C4861" s="17"/>
    </row>
    <row r="4862" spans="3:3" x14ac:dyDescent="0.2">
      <c r="C4862" s="17"/>
    </row>
    <row r="4863" spans="3:3" x14ac:dyDescent="0.2">
      <c r="C4863" s="17"/>
    </row>
    <row r="4864" spans="3:3" x14ac:dyDescent="0.2">
      <c r="C4864" s="17"/>
    </row>
    <row r="4865" spans="3:3" x14ac:dyDescent="0.2">
      <c r="C4865" s="17"/>
    </row>
    <row r="4866" spans="3:3" x14ac:dyDescent="0.2">
      <c r="C4866" s="17"/>
    </row>
    <row r="4867" spans="3:3" x14ac:dyDescent="0.2">
      <c r="C4867" s="17"/>
    </row>
    <row r="4868" spans="3:3" x14ac:dyDescent="0.2">
      <c r="C4868" s="17"/>
    </row>
    <row r="4869" spans="3:3" x14ac:dyDescent="0.2">
      <c r="C4869" s="17"/>
    </row>
    <row r="4870" spans="3:3" x14ac:dyDescent="0.2">
      <c r="C4870" s="17"/>
    </row>
    <row r="4871" spans="3:3" x14ac:dyDescent="0.2">
      <c r="C4871" s="17"/>
    </row>
    <row r="4872" spans="3:3" x14ac:dyDescent="0.2">
      <c r="C4872" s="17"/>
    </row>
    <row r="4873" spans="3:3" x14ac:dyDescent="0.2">
      <c r="C4873" s="17"/>
    </row>
    <row r="4874" spans="3:3" x14ac:dyDescent="0.2">
      <c r="C4874" s="17"/>
    </row>
    <row r="4875" spans="3:3" x14ac:dyDescent="0.2">
      <c r="C4875" s="17"/>
    </row>
    <row r="4876" spans="3:3" x14ac:dyDescent="0.2">
      <c r="C4876" s="17"/>
    </row>
    <row r="4877" spans="3:3" x14ac:dyDescent="0.2">
      <c r="C4877" s="17"/>
    </row>
    <row r="4878" spans="3:3" x14ac:dyDescent="0.2">
      <c r="C4878" s="17"/>
    </row>
    <row r="4879" spans="3:3" x14ac:dyDescent="0.2">
      <c r="C4879" s="17"/>
    </row>
    <row r="4880" spans="3:3" x14ac:dyDescent="0.2">
      <c r="C4880" s="17"/>
    </row>
    <row r="4881" spans="3:3" x14ac:dyDescent="0.2">
      <c r="C4881" s="17"/>
    </row>
    <row r="4882" spans="3:3" x14ac:dyDescent="0.2">
      <c r="C4882" s="17"/>
    </row>
    <row r="4883" spans="3:3" x14ac:dyDescent="0.2">
      <c r="C4883" s="17"/>
    </row>
    <row r="4884" spans="3:3" x14ac:dyDescent="0.2">
      <c r="C4884" s="17"/>
    </row>
    <row r="4885" spans="3:3" x14ac:dyDescent="0.2">
      <c r="C4885" s="17"/>
    </row>
    <row r="4886" spans="3:3" x14ac:dyDescent="0.2">
      <c r="C4886" s="17"/>
    </row>
    <row r="4887" spans="3:3" x14ac:dyDescent="0.2">
      <c r="C4887" s="17"/>
    </row>
    <row r="4888" spans="3:3" x14ac:dyDescent="0.2">
      <c r="C4888" s="17"/>
    </row>
    <row r="4889" spans="3:3" x14ac:dyDescent="0.2">
      <c r="C4889" s="17"/>
    </row>
    <row r="4890" spans="3:3" x14ac:dyDescent="0.2">
      <c r="C4890" s="17"/>
    </row>
    <row r="4891" spans="3:3" x14ac:dyDescent="0.2">
      <c r="C4891" s="17"/>
    </row>
    <row r="4892" spans="3:3" x14ac:dyDescent="0.2">
      <c r="C4892" s="17"/>
    </row>
    <row r="4893" spans="3:3" x14ac:dyDescent="0.2">
      <c r="C4893" s="17"/>
    </row>
    <row r="4894" spans="3:3" x14ac:dyDescent="0.2">
      <c r="C4894" s="17"/>
    </row>
    <row r="4895" spans="3:3" x14ac:dyDescent="0.2">
      <c r="C4895" s="17"/>
    </row>
    <row r="4896" spans="3:3" x14ac:dyDescent="0.2">
      <c r="C4896" s="17"/>
    </row>
    <row r="4897" spans="3:3" x14ac:dyDescent="0.2">
      <c r="C4897" s="17"/>
    </row>
    <row r="4898" spans="3:3" x14ac:dyDescent="0.2">
      <c r="C4898" s="17"/>
    </row>
    <row r="4899" spans="3:3" x14ac:dyDescent="0.2">
      <c r="C4899" s="17"/>
    </row>
    <row r="4900" spans="3:3" x14ac:dyDescent="0.2">
      <c r="C4900" s="17"/>
    </row>
    <row r="4901" spans="3:3" x14ac:dyDescent="0.2">
      <c r="C4901" s="17"/>
    </row>
    <row r="4902" spans="3:3" x14ac:dyDescent="0.2">
      <c r="C4902" s="17"/>
    </row>
    <row r="4903" spans="3:3" x14ac:dyDescent="0.2">
      <c r="C4903" s="17"/>
    </row>
    <row r="4904" spans="3:3" x14ac:dyDescent="0.2">
      <c r="C4904" s="17"/>
    </row>
    <row r="4905" spans="3:3" x14ac:dyDescent="0.2">
      <c r="C4905" s="17"/>
    </row>
    <row r="4906" spans="3:3" x14ac:dyDescent="0.2">
      <c r="C4906" s="17"/>
    </row>
    <row r="4907" spans="3:3" x14ac:dyDescent="0.2">
      <c r="C4907" s="17"/>
    </row>
    <row r="4908" spans="3:3" x14ac:dyDescent="0.2">
      <c r="C4908" s="17"/>
    </row>
    <row r="4909" spans="3:3" x14ac:dyDescent="0.2">
      <c r="C4909" s="17"/>
    </row>
    <row r="4910" spans="3:3" x14ac:dyDescent="0.2">
      <c r="C4910" s="17"/>
    </row>
    <row r="4911" spans="3:3" x14ac:dyDescent="0.2">
      <c r="C4911" s="17"/>
    </row>
    <row r="4912" spans="3:3" x14ac:dyDescent="0.2">
      <c r="C4912" s="17"/>
    </row>
    <row r="4913" spans="3:3" x14ac:dyDescent="0.2">
      <c r="C4913" s="17"/>
    </row>
    <row r="4914" spans="3:3" x14ac:dyDescent="0.2">
      <c r="C4914" s="17"/>
    </row>
    <row r="4915" spans="3:3" x14ac:dyDescent="0.2">
      <c r="C4915" s="17"/>
    </row>
    <row r="4916" spans="3:3" x14ac:dyDescent="0.2">
      <c r="C4916" s="17"/>
    </row>
    <row r="4917" spans="3:3" x14ac:dyDescent="0.2">
      <c r="C4917" s="17"/>
    </row>
    <row r="4918" spans="3:3" x14ac:dyDescent="0.2">
      <c r="C4918" s="17"/>
    </row>
    <row r="4919" spans="3:3" x14ac:dyDescent="0.2">
      <c r="C4919" s="17"/>
    </row>
    <row r="4920" spans="3:3" x14ac:dyDescent="0.2">
      <c r="C4920" s="17"/>
    </row>
    <row r="4921" spans="3:3" x14ac:dyDescent="0.2">
      <c r="C4921" s="17"/>
    </row>
    <row r="4922" spans="3:3" x14ac:dyDescent="0.2">
      <c r="C4922" s="17"/>
    </row>
    <row r="4923" spans="3:3" x14ac:dyDescent="0.2">
      <c r="C4923" s="17"/>
    </row>
    <row r="4924" spans="3:3" x14ac:dyDescent="0.2">
      <c r="C4924" s="17"/>
    </row>
    <row r="4925" spans="3:3" x14ac:dyDescent="0.2">
      <c r="C4925" s="17"/>
    </row>
    <row r="4926" spans="3:3" x14ac:dyDescent="0.2">
      <c r="C4926" s="17"/>
    </row>
    <row r="4927" spans="3:3" x14ac:dyDescent="0.2">
      <c r="C4927" s="17"/>
    </row>
    <row r="4928" spans="3:3" x14ac:dyDescent="0.2">
      <c r="C4928" s="17"/>
    </row>
    <row r="4929" spans="3:3" x14ac:dyDescent="0.2">
      <c r="C4929" s="17"/>
    </row>
    <row r="4930" spans="3:3" x14ac:dyDescent="0.2">
      <c r="C4930" s="17"/>
    </row>
    <row r="4931" spans="3:3" x14ac:dyDescent="0.2">
      <c r="C4931" s="17"/>
    </row>
    <row r="4932" spans="3:3" x14ac:dyDescent="0.2">
      <c r="C4932" s="17"/>
    </row>
    <row r="4933" spans="3:3" x14ac:dyDescent="0.2">
      <c r="C4933" s="17"/>
    </row>
    <row r="4934" spans="3:3" x14ac:dyDescent="0.2">
      <c r="C4934" s="17"/>
    </row>
    <row r="4935" spans="3:3" x14ac:dyDescent="0.2">
      <c r="C4935" s="17"/>
    </row>
    <row r="4936" spans="3:3" x14ac:dyDescent="0.2">
      <c r="C4936" s="17"/>
    </row>
    <row r="4937" spans="3:3" x14ac:dyDescent="0.2">
      <c r="C4937" s="17"/>
    </row>
    <row r="4938" spans="3:3" x14ac:dyDescent="0.2">
      <c r="C4938" s="17"/>
    </row>
    <row r="4939" spans="3:3" x14ac:dyDescent="0.2">
      <c r="C4939" s="17"/>
    </row>
    <row r="4940" spans="3:3" x14ac:dyDescent="0.2">
      <c r="C4940" s="17"/>
    </row>
    <row r="4941" spans="3:3" x14ac:dyDescent="0.2">
      <c r="C4941" s="17"/>
    </row>
    <row r="4942" spans="3:3" x14ac:dyDescent="0.2">
      <c r="C4942" s="17"/>
    </row>
    <row r="4943" spans="3:3" x14ac:dyDescent="0.2">
      <c r="C4943" s="17"/>
    </row>
    <row r="4944" spans="3:3" x14ac:dyDescent="0.2">
      <c r="C4944" s="17"/>
    </row>
    <row r="4945" spans="3:3" x14ac:dyDescent="0.2">
      <c r="C4945" s="17"/>
    </row>
    <row r="4946" spans="3:3" x14ac:dyDescent="0.2">
      <c r="C4946" s="17"/>
    </row>
    <row r="4947" spans="3:3" x14ac:dyDescent="0.2">
      <c r="C4947" s="17"/>
    </row>
    <row r="4948" spans="3:3" x14ac:dyDescent="0.2">
      <c r="C4948" s="17"/>
    </row>
    <row r="4949" spans="3:3" x14ac:dyDescent="0.2">
      <c r="C4949" s="17"/>
    </row>
    <row r="4950" spans="3:3" x14ac:dyDescent="0.2">
      <c r="C4950" s="17"/>
    </row>
    <row r="4951" spans="3:3" x14ac:dyDescent="0.2">
      <c r="C4951" s="17"/>
    </row>
    <row r="4952" spans="3:3" x14ac:dyDescent="0.2">
      <c r="C4952" s="17"/>
    </row>
    <row r="4953" spans="3:3" x14ac:dyDescent="0.2">
      <c r="C4953" s="17"/>
    </row>
    <row r="4954" spans="3:3" x14ac:dyDescent="0.2">
      <c r="C4954" s="17"/>
    </row>
    <row r="4955" spans="3:3" x14ac:dyDescent="0.2">
      <c r="C4955" s="17"/>
    </row>
    <row r="4956" spans="3:3" x14ac:dyDescent="0.2">
      <c r="C4956" s="17"/>
    </row>
    <row r="4957" spans="3:3" x14ac:dyDescent="0.2">
      <c r="C4957" s="17"/>
    </row>
    <row r="4958" spans="3:3" x14ac:dyDescent="0.2">
      <c r="C4958" s="17"/>
    </row>
    <row r="4959" spans="3:3" x14ac:dyDescent="0.2">
      <c r="C4959" s="17"/>
    </row>
    <row r="4960" spans="3:3" x14ac:dyDescent="0.2">
      <c r="C4960" s="17"/>
    </row>
    <row r="4961" spans="3:3" x14ac:dyDescent="0.2">
      <c r="C4961" s="17"/>
    </row>
    <row r="4962" spans="3:3" x14ac:dyDescent="0.2">
      <c r="C4962" s="17"/>
    </row>
    <row r="4963" spans="3:3" x14ac:dyDescent="0.2">
      <c r="C4963" s="17"/>
    </row>
    <row r="4964" spans="3:3" x14ac:dyDescent="0.2">
      <c r="C4964" s="17"/>
    </row>
    <row r="4965" spans="3:3" x14ac:dyDescent="0.2">
      <c r="C4965" s="17"/>
    </row>
    <row r="4966" spans="3:3" x14ac:dyDescent="0.2">
      <c r="C4966" s="17"/>
    </row>
    <row r="4967" spans="3:3" x14ac:dyDescent="0.2">
      <c r="C4967" s="17"/>
    </row>
    <row r="4968" spans="3:3" x14ac:dyDescent="0.2">
      <c r="C4968" s="17"/>
    </row>
    <row r="4969" spans="3:3" x14ac:dyDescent="0.2">
      <c r="C4969" s="17"/>
    </row>
  </sheetData>
  <hyperlinks>
    <hyperlink ref="M10" r:id="rId1" xr:uid="{60BEE1FC-6D2D-324B-B6B4-EE2D40B69F89}"/>
    <hyperlink ref="M19" r:id="rId2" xr:uid="{76046C3C-CB54-8947-B447-ADA6FE5367FD}"/>
    <hyperlink ref="M86" r:id="rId3" xr:uid="{4CB4BC9E-3058-F14C-8435-C4F6DD73CBB4}"/>
    <hyperlink ref="M111" r:id="rId4" xr:uid="{79A7E6B2-4507-7B4D-B82E-10D7830DFD36}"/>
    <hyperlink ref="M117" r:id="rId5" xr:uid="{DAE96CAC-7563-2846-BC66-03EF932D3ECB}"/>
    <hyperlink ref="M140" r:id="rId6" xr:uid="{79BD7BC5-4FBC-0E4D-85E2-CC38F9DCB5CB}"/>
    <hyperlink ref="M146" r:id="rId7" xr:uid="{4560350B-3803-5242-9904-6CEA0E7B7016}"/>
    <hyperlink ref="M177" r:id="rId8" xr:uid="{336BF431-D668-F847-9991-B39261A0EE04}"/>
    <hyperlink ref="M186" r:id="rId9" xr:uid="{5921F21E-7FC2-F048-B1FF-0D00778FE28D}"/>
    <hyperlink ref="M197" r:id="rId10" xr:uid="{9617E62E-2F01-184C-98D0-09634BA5824E}"/>
    <hyperlink ref="M235" r:id="rId11" xr:uid="{95D8EDE6-DF7D-0B4D-A81B-EC55E1202213}"/>
    <hyperlink ref="M245" r:id="rId12" xr:uid="{D974CDF3-3380-924D-AB95-968468CBDC36}"/>
    <hyperlink ref="M284" r:id="rId13" xr:uid="{9AF16581-ED5F-FE4F-9529-C6D7456D2205}"/>
    <hyperlink ref="M313" r:id="rId14" xr:uid="{AE4C562C-28C3-0940-BF73-55D902D32211}"/>
    <hyperlink ref="M351" r:id="rId15" xr:uid="{EAB86D50-CA79-E145-A001-BA4150F607EC}"/>
    <hyperlink ref="M247" r:id="rId16" xr:uid="{581B859C-DD02-8D4C-9239-109036DC43FE}"/>
    <hyperlink ref="M367" r:id="rId17" xr:uid="{947CE7A9-0C8D-D748-A863-7172BBF5309E}"/>
    <hyperlink ref="M374" r:id="rId18" xr:uid="{5A90EA03-8773-CE4B-AEEB-46FB4644A5E4}"/>
    <hyperlink ref="M398" r:id="rId19" xr:uid="{EAC58F4E-F677-A541-A7EA-7B8AB0F8E3A6}"/>
    <hyperlink ref="M396" r:id="rId20" xr:uid="{35767851-CBD2-3545-8CA2-03FC550D6B4F}"/>
    <hyperlink ref="M412" r:id="rId21" xr:uid="{5559BF62-2D71-0F40-842B-B0348E5D9466}"/>
    <hyperlink ref="M142" r:id="rId22" xr:uid="{438C64D2-7A32-9248-BCF0-FE977D0F56B8}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A692B-ED3B-BA43-B08B-AA3C71A02959}">
  <dimension ref="A1:BC4969"/>
  <sheetViews>
    <sheetView workbookViewId="0">
      <selection activeCell="O40" sqref="O40"/>
    </sheetView>
  </sheetViews>
  <sheetFormatPr baseColWidth="10" defaultRowHeight="16" x14ac:dyDescent="0.2"/>
  <cols>
    <col min="2" max="2" width="33.5" bestFit="1" customWidth="1"/>
    <col min="11" max="11" width="15.1640625" bestFit="1" customWidth="1"/>
    <col min="12" max="12" width="16.83203125" bestFit="1" customWidth="1"/>
    <col min="13" max="13" width="11.5" customWidth="1"/>
    <col min="14" max="14" width="12" bestFit="1" customWidth="1"/>
    <col min="15" max="15" width="13" bestFit="1" customWidth="1"/>
    <col min="16" max="16" width="12.33203125" bestFit="1" customWidth="1"/>
    <col min="17" max="17" width="13.5" bestFit="1" customWidth="1"/>
    <col min="18" max="18" width="17.83203125" bestFit="1" customWidth="1"/>
    <col min="19" max="19" width="16.33203125" bestFit="1" customWidth="1"/>
    <col min="20" max="20" width="16" bestFit="1" customWidth="1"/>
    <col min="21" max="21" width="12.6640625" bestFit="1" customWidth="1"/>
    <col min="22" max="22" width="12" bestFit="1" customWidth="1"/>
    <col min="23" max="23" width="14.33203125" bestFit="1" customWidth="1"/>
    <col min="24" max="24" width="26.1640625" bestFit="1" customWidth="1"/>
    <col min="25" max="25" width="15" bestFit="1" customWidth="1"/>
    <col min="26" max="26" width="15.33203125" bestFit="1" customWidth="1"/>
    <col min="27" max="27" width="16.6640625" bestFit="1" customWidth="1"/>
    <col min="28" max="28" width="13.5" customWidth="1"/>
    <col min="29" max="29" width="12.1640625" style="13" bestFit="1" customWidth="1"/>
    <col min="30" max="30" width="13.5" bestFit="1" customWidth="1"/>
    <col min="31" max="31" width="11.1640625" bestFit="1" customWidth="1"/>
    <col min="32" max="32" width="15.5" bestFit="1" customWidth="1"/>
    <col min="33" max="33" width="17.5" bestFit="1" customWidth="1"/>
    <col min="34" max="34" width="16" bestFit="1" customWidth="1"/>
    <col min="35" max="35" width="26.1640625" bestFit="1" customWidth="1"/>
    <col min="36" max="36" width="18.33203125" bestFit="1" customWidth="1"/>
    <col min="37" max="37" width="23.6640625" bestFit="1" customWidth="1"/>
    <col min="38" max="39" width="12.83203125" bestFit="1" customWidth="1"/>
    <col min="40" max="40" width="19.5" bestFit="1" customWidth="1"/>
    <col min="41" max="41" width="18.33203125" bestFit="1" customWidth="1"/>
    <col min="42" max="42" width="30.6640625" bestFit="1" customWidth="1"/>
    <col min="43" max="43" width="12.83203125" bestFit="1" customWidth="1"/>
    <col min="44" max="44" width="23.33203125" bestFit="1" customWidth="1"/>
    <col min="45" max="45" width="12.83203125" bestFit="1" customWidth="1"/>
    <col min="46" max="46" width="19" bestFit="1" customWidth="1"/>
    <col min="47" max="48" width="23.83203125" bestFit="1" customWidth="1"/>
    <col min="49" max="50" width="18.6640625" bestFit="1" customWidth="1"/>
    <col min="51" max="51" width="13.6640625" bestFit="1" customWidth="1"/>
    <col min="52" max="52" width="17.33203125" bestFit="1" customWidth="1"/>
    <col min="53" max="53" width="16.5" bestFit="1" customWidth="1"/>
    <col min="54" max="54" width="24.5" bestFit="1" customWidth="1"/>
    <col min="55" max="55" width="12.1640625" bestFit="1" customWidth="1"/>
  </cols>
  <sheetData>
    <row r="1" spans="1:55" s="17" customFormat="1" x14ac:dyDescent="0.2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70" t="s">
        <v>1415</v>
      </c>
      <c r="L1" s="70" t="s">
        <v>1416</v>
      </c>
      <c r="M1" s="17" t="s">
        <v>12</v>
      </c>
      <c r="N1" s="91" t="s">
        <v>1309</v>
      </c>
      <c r="O1" s="92" t="s">
        <v>1311</v>
      </c>
      <c r="P1" s="92" t="s">
        <v>1317</v>
      </c>
      <c r="Q1" s="92" t="s">
        <v>1307</v>
      </c>
      <c r="R1" s="92" t="s">
        <v>1368</v>
      </c>
      <c r="S1" s="92" t="s">
        <v>1370</v>
      </c>
      <c r="T1" s="92" t="s">
        <v>1371</v>
      </c>
      <c r="U1" s="92" t="s">
        <v>1372</v>
      </c>
      <c r="V1" s="92" t="s">
        <v>1373</v>
      </c>
      <c r="W1" s="92" t="s">
        <v>1374</v>
      </c>
      <c r="X1" s="92" t="s">
        <v>1338</v>
      </c>
      <c r="Y1" s="92" t="s">
        <v>1340</v>
      </c>
      <c r="Z1" s="92" t="s">
        <v>1337</v>
      </c>
      <c r="AA1" s="92" t="s">
        <v>1391</v>
      </c>
      <c r="AB1" s="93" t="s">
        <v>1394</v>
      </c>
      <c r="AC1" s="91" t="s">
        <v>1344</v>
      </c>
      <c r="AD1" s="92" t="s">
        <v>1346</v>
      </c>
      <c r="AE1" s="92" t="s">
        <v>1348</v>
      </c>
      <c r="AF1" s="92" t="s">
        <v>1315</v>
      </c>
      <c r="AG1" s="92" t="s">
        <v>1342</v>
      </c>
      <c r="AH1" s="93" t="s">
        <v>1333</v>
      </c>
      <c r="AI1" s="91" t="s">
        <v>1363</v>
      </c>
      <c r="AJ1" s="92" t="s">
        <v>1395</v>
      </c>
      <c r="AK1" s="92" t="s">
        <v>1397</v>
      </c>
      <c r="AL1" s="93" t="s">
        <v>1398</v>
      </c>
      <c r="AM1" s="91" t="s">
        <v>1313</v>
      </c>
      <c r="AN1" s="92" t="s">
        <v>1321</v>
      </c>
      <c r="AO1" s="92" t="s">
        <v>1322</v>
      </c>
      <c r="AP1" s="92" t="s">
        <v>1324</v>
      </c>
      <c r="AQ1" s="92" t="s">
        <v>1350</v>
      </c>
      <c r="AR1" s="92" t="s">
        <v>1352</v>
      </c>
      <c r="AS1" s="92" t="s">
        <v>1354</v>
      </c>
      <c r="AT1" s="92" t="s">
        <v>1356</v>
      </c>
      <c r="AU1" s="92" t="s">
        <v>1358</v>
      </c>
      <c r="AV1" s="92" t="s">
        <v>1403</v>
      </c>
      <c r="AW1" s="92" t="s">
        <v>1360</v>
      </c>
      <c r="AX1" s="92" t="s">
        <v>1405</v>
      </c>
      <c r="AY1" s="92" t="s">
        <v>1365</v>
      </c>
      <c r="AZ1" s="92" t="s">
        <v>1366</v>
      </c>
      <c r="BA1" s="92" t="s">
        <v>1367</v>
      </c>
      <c r="BB1" s="92" t="s">
        <v>1335</v>
      </c>
      <c r="BC1" s="93" t="s">
        <v>1375</v>
      </c>
    </row>
    <row r="2" spans="1:55" x14ac:dyDescent="0.2">
      <c r="A2" s="52" t="s">
        <v>54</v>
      </c>
      <c r="B2" s="52" t="s">
        <v>55</v>
      </c>
      <c r="C2" s="52" t="str">
        <f>VLOOKUP(A2,'[1]S&amp;P 500 Wikipedia'!A:D,3,FALSE)</f>
        <v>Health Care</v>
      </c>
      <c r="D2" s="52">
        <v>45846</v>
      </c>
      <c r="E2" s="52" t="s">
        <v>16</v>
      </c>
      <c r="F2" s="52">
        <v>2019</v>
      </c>
      <c r="G2" s="52" t="s">
        <v>17</v>
      </c>
      <c r="H2" s="53">
        <v>43769</v>
      </c>
      <c r="I2" s="53">
        <v>43818</v>
      </c>
      <c r="J2" s="53">
        <v>43818</v>
      </c>
      <c r="K2" s="54">
        <v>309000000</v>
      </c>
      <c r="L2" s="54">
        <v>313000000</v>
      </c>
      <c r="M2" s="52" t="s">
        <v>56</v>
      </c>
      <c r="N2" s="21">
        <f>'Balance Sheet Annual'!AH2/'Balance Sheet Annual'!BR2</f>
        <v>1.5331730769230769</v>
      </c>
      <c r="O2" s="22">
        <f>('Balance Sheet Annual'!AH2-'Balance Sheet Annual'!U2)/'Balance Sheet Annual'!BR2</f>
        <v>1.2067307692307692</v>
      </c>
      <c r="P2" s="22">
        <f>'Balance Sheet Annual'!N2/'Balance Sheet Annual'!BR2</f>
        <v>0.66442307692307689</v>
      </c>
      <c r="Q2" s="22">
        <f>'Balance Sheet Annual'!CH2/'Balance Sheet Annual'!CS2</f>
        <v>0.99073294018534119</v>
      </c>
      <c r="R2" s="22">
        <f>('Balance Sheet Annual'!BH2+'Balance Sheet Annual'!BS2)/'Balance Sheet Annual'!BB2</f>
        <v>0.25465509944985187</v>
      </c>
      <c r="S2" s="22">
        <f>('Balance Sheet Annual'!BH2/'Balance Sheet Annual'!BB2)</f>
        <v>6.5171392297926359E-2</v>
      </c>
      <c r="T2" s="22">
        <f>'Balance Sheet Annual'!BS2/'Balance Sheet Annual'!BB2</f>
        <v>0.18948370715192553</v>
      </c>
      <c r="U2" s="22">
        <f>('Balance Sheet Annual'!BH2+'Balance Sheet Annual'!BS2)/'Balance Sheet Annual'!CS2</f>
        <v>0.50695029486099408</v>
      </c>
      <c r="V2" s="22">
        <f>('Balance Sheet Annual'!BH2/'Balance Sheet Annual'!CS2)</f>
        <v>0.12973883740522324</v>
      </c>
      <c r="W2" s="22">
        <f>('Balance Sheet Annual'!BS2/'Balance Sheet Annual'!CS2)</f>
        <v>0.37721145745577084</v>
      </c>
      <c r="X2" s="23">
        <f>'Balance Sheet Annual'!AH2/'Balance Sheet Annual'!BB2</f>
        <v>0.33738891239949215</v>
      </c>
      <c r="Y2" s="23">
        <f>'Balance Sheet Annual'!CS2/('Balance Sheet Annual'!BB2-'Balance Sheet Annual'!AQ2-'Balance Sheet Annual'!AR2-'Balance Sheet Annual'!AS2)</f>
        <v>0.99915824915824913</v>
      </c>
      <c r="Z2" s="23">
        <f>'Balance Sheet Annual'!BA2/'Balance Sheet Annual'!BB2</f>
        <v>0.6626110876005078</v>
      </c>
      <c r="AA2" s="23">
        <f>'Balance Sheet Annual'!AR2/'Balance Sheet Annual'!BB2</f>
        <v>0.380131189166314</v>
      </c>
      <c r="AB2" s="24">
        <f>'Balance Sheet Annual'!CS2/'Balance Sheet Annual'!CT2</f>
        <v>0.50232754972492599</v>
      </c>
      <c r="AC2" s="25">
        <f>'Income Statement Annual'!V2/'Income Statement Annual'!N2</f>
        <v>0.54328878558977334</v>
      </c>
      <c r="AD2" s="23">
        <f>('Income Statement Annual'!AF2-'Income Statement Annual'!AC2)/'Income Statement Annual'!N2</f>
        <v>0.18225837691264768</v>
      </c>
      <c r="AE2" s="23">
        <f>'Income Statement Annual'!AF2/'Income Statement Annual'!N2</f>
        <v>0.18225837691264768</v>
      </c>
      <c r="AF2" s="23">
        <f>'Income Statement Annual'!BS2/'Income Statement Annual'!N2</f>
        <v>0.20743753631609529</v>
      </c>
      <c r="AG2" s="23">
        <f>('Income Statement Annual'!AF2-'Income Statement Annual'!AC2)/('Income Statement Annual'!AH2)</f>
        <v>-24.763157894736842</v>
      </c>
      <c r="AH2" s="24">
        <f>'Income Statement Annual'!AF2/('Income Statement Annual'!AH2*-1)</f>
        <v>24.763157894736842</v>
      </c>
      <c r="AI2" s="25">
        <f>'Cash Flow Statement Annual'!BG2/'Cash Flow Statement Annual'!AB2</f>
        <v>-0.29285014691478944</v>
      </c>
      <c r="AJ2" s="23">
        <f>'Cash Flow Statement Annual'!AB2/'Balance Sheet Annual'!BR2</f>
        <v>0.49086538461538459</v>
      </c>
      <c r="AK2" s="23">
        <f>('Cash Flow Statement Annual'!AB2+'Cash Flow Statement Annual'!AV2)/('Balance Sheet Annual'!BH2+'Balance Sheet Annual'!BS2)</f>
        <v>0.33859576235978395</v>
      </c>
      <c r="AL2" s="24">
        <f>('Cash Flow Statement Annual'!AB2/('Balance Sheet Annual'!BH2+'Balance Sheet Annual'!BS2))</f>
        <v>0.42417947652679683</v>
      </c>
      <c r="AM2" s="25">
        <f>'Income Statement Annual'!BS2/'Balance Sheet Annual'!CS2</f>
        <v>0.22556866048862678</v>
      </c>
      <c r="AN2" s="23">
        <f>'Income Statement Annual'!N2/'Balance Sheet Annual'!CS2</f>
        <v>1.0874052232518956</v>
      </c>
      <c r="AO2" s="23">
        <f>'Income Statement Annual'!N2/'Balance Sheet Annual'!BB2</f>
        <v>0.54623360135421073</v>
      </c>
      <c r="AP2" s="23">
        <f>'Income Statement Annual'!N2/('Balance Sheet Annual'!AH2-'Balance Sheet Annual'!BR2)</f>
        <v>4.6555455365193872</v>
      </c>
      <c r="AQ2" s="23">
        <f>'Income Statement Annual'!BS2/'Balance Sheet Annual'!BB2</f>
        <v>0.11330935251798561</v>
      </c>
      <c r="AR2" s="23">
        <f>'Cash Flow Statement Annual'!AB2/'Income Statement Annual'!N2</f>
        <v>0.19775324423784621</v>
      </c>
      <c r="AS2" s="23">
        <f>'Cash Flow Statement Annual'!BG2/'Income Statement Annual'!N2</f>
        <v>-5.7912066627929498E-2</v>
      </c>
      <c r="AT2" s="23">
        <f>'Cash Flow Statement Annual'!AB2/'Balance Sheet Annual'!BB2</f>
        <v>0.10801946677951756</v>
      </c>
      <c r="AU2" s="23">
        <f>('Cash Flow Statement Annual'!AB2+'Cash Flow Statement Annual'!AU2)/'Balance Sheet Annual'!BR2</f>
        <v>-0.27355769230769234</v>
      </c>
      <c r="AV2" s="23">
        <f>('Cash Flow Statement Annual'!AB2+'Cash Flow Statement Annual'!AU2)/('Balance Sheet Annual'!BH2+'Balance Sheet Annual'!BS2)</f>
        <v>-0.23639385126713752</v>
      </c>
      <c r="AW2" s="23">
        <f>'Cash Flow Statement Annual'!AB2/'Balance Sheet Annual'!BS2</f>
        <v>0.570072585147962</v>
      </c>
      <c r="AX2" s="23">
        <f>('Cash Flow Statement Annual'!AB2+'Cash Flow Statement Annual'!AU2)/'Balance Sheet Annual'!BS2</f>
        <v>-0.3176996091568956</v>
      </c>
      <c r="AY2" s="23">
        <f>('Balance Sheet Annual'!BH2+'Balance Sheet Annual'!BS2)/('Income Statement Annual'!AF2-'Income Statement Annual'!AC2)</f>
        <v>2.5579171094580233</v>
      </c>
      <c r="AZ2" s="23">
        <f>(('Balance Sheet Annual'!BH2+'Balance Sheet Annual'!BS2)-'Balance Sheet Annual'!N2)/('Income Statement Annual'!AF2-'Income Statement Annual'!AC2)</f>
        <v>1.0892667375132838</v>
      </c>
      <c r="BA2" s="23">
        <f>('Cash Flow Statement Annual'!AB2+'Cash Flow Statement Annual'!AU2)/'Income Statement Annual'!BS2</f>
        <v>-0.53127917833800187</v>
      </c>
      <c r="BB2" s="23">
        <f>'Income Statement Annual'!AF2/('Balance Sheet Annual'!BH2+'Balance Sheet Annual'!BS2)</f>
        <v>0.39094308267552969</v>
      </c>
      <c r="BC2" s="24">
        <f>'Income Statement Annual'!AF2/('Balance Sheet Annual'!BB2-'Balance Sheet Annual'!BR2)</f>
        <v>0.12764514378730332</v>
      </c>
    </row>
    <row r="3" spans="1:55" x14ac:dyDescent="0.2">
      <c r="A3" s="52" t="s">
        <v>99</v>
      </c>
      <c r="B3" s="52" t="s">
        <v>100</v>
      </c>
      <c r="C3" s="52" t="str">
        <f>VLOOKUP(A3,'[1]S&amp;P 500 Wikipedia'!A:D,3,FALSE)</f>
        <v>Industrials</v>
      </c>
      <c r="D3" s="52">
        <v>68568</v>
      </c>
      <c r="E3" s="52" t="s">
        <v>16</v>
      </c>
      <c r="F3" s="52">
        <v>2019</v>
      </c>
      <c r="G3" s="52" t="s">
        <v>17</v>
      </c>
      <c r="H3" s="53">
        <v>43830</v>
      </c>
      <c r="I3" s="53">
        <v>43880</v>
      </c>
      <c r="J3" s="53">
        <v>43880</v>
      </c>
      <c r="K3" s="54">
        <v>434578000</v>
      </c>
      <c r="L3" s="54">
        <v>435659000</v>
      </c>
      <c r="M3" s="52" t="s">
        <v>101</v>
      </c>
      <c r="N3" s="21">
        <f>'Balance Sheet Annual'!AH3/'Balance Sheet Annual'!BR3</f>
        <v>0.49424802746491597</v>
      </c>
      <c r="O3" s="22">
        <f>('Balance Sheet Annual'!AH3-'Balance Sheet Annual'!U3)/'Balance Sheet Annual'!BR3</f>
        <v>0.38276215141841835</v>
      </c>
      <c r="P3" s="22">
        <f>'Balance Sheet Annual'!N3/'Balance Sheet Annual'!BR3</f>
        <v>0.23044028187676927</v>
      </c>
      <c r="Q3" s="22">
        <f>'Balance Sheet Annual'!CH3/'Balance Sheet Annual'!CS3</f>
        <v>-509.43220338983053</v>
      </c>
      <c r="R3" s="22">
        <f>('Balance Sheet Annual'!BH3+'Balance Sheet Annual'!BS3)/'Balance Sheet Annual'!BB3</f>
        <v>0.40528377364780399</v>
      </c>
      <c r="S3" s="22">
        <f>('Balance Sheet Annual'!BH3/'Balance Sheet Annual'!BB3)</f>
        <v>4.76873072756063E-2</v>
      </c>
      <c r="T3" s="22">
        <f>'Balance Sheet Annual'!BS3/'Balance Sheet Annual'!BB3</f>
        <v>0.35759646637219766</v>
      </c>
      <c r="U3" s="22">
        <f>('Balance Sheet Annual'!BH3+'Balance Sheet Annual'!BS3)/'Balance Sheet Annual'!CS3</f>
        <v>-206.0593220338983</v>
      </c>
      <c r="V3" s="22">
        <f>('Balance Sheet Annual'!BH3/'Balance Sheet Annual'!CS3)</f>
        <v>-24.245762711864408</v>
      </c>
      <c r="W3" s="22">
        <f>('Balance Sheet Annual'!BS3/'Balance Sheet Annual'!CS3)</f>
        <v>-181.81355932203391</v>
      </c>
      <c r="X3" s="23">
        <f>'Balance Sheet Annual'!AH3/'Balance Sheet Annual'!BB3</f>
        <v>0.13677806483873656</v>
      </c>
      <c r="Y3" s="23">
        <f>'Balance Sheet Annual'!CS3/('Balance Sheet Annual'!BB3-'Balance Sheet Annual'!AQ3-'Balance Sheet Annual'!AR3-'Balance Sheet Annual'!AS3)</f>
        <v>-2.1924934968413231E-3</v>
      </c>
      <c r="Z3" s="23">
        <f>'Balance Sheet Annual'!BA3/'Balance Sheet Annual'!BB3</f>
        <v>0.86322193516126344</v>
      </c>
      <c r="AA3" s="23">
        <f>'Balance Sheet Annual'!AR3/'Balance Sheet Annual'!BB3</f>
        <v>6.8189015751312615E-2</v>
      </c>
      <c r="AB3" s="24">
        <f>'Balance Sheet Annual'!CS3/'Balance Sheet Annual'!CT3</f>
        <v>-1.9668305692141013E-3</v>
      </c>
      <c r="AC3" s="25">
        <f>'Income Statement Annual'!V3/'Income Statement Annual'!N3</f>
        <v>0.27029802482083554</v>
      </c>
      <c r="AD3" s="23">
        <f>('Income Statement Annual'!AF3-'Income Statement Annual'!AC3)/'Income Statement Annual'!N3</f>
        <v>0.1102735535745499</v>
      </c>
      <c r="AE3" s="23">
        <f>'Income Statement Annual'!AF3/'Income Statement Annual'!N3</f>
        <v>6.6968187379828695E-2</v>
      </c>
      <c r="AF3" s="23">
        <f>'Income Statement Annual'!BS3/'Income Statement Annual'!N3</f>
        <v>3.6837965390665965E-2</v>
      </c>
      <c r="AG3" s="23">
        <f>('Income Statement Annual'!AF3-'Income Statement Annual'!AC3)/('Income Statement Annual'!AH3*-1)</f>
        <v>5.213842975206612</v>
      </c>
      <c r="AH3" s="24">
        <f>'Income Statement Annual'!AF3/('Income Statement Annual'!AH3*-1)</f>
        <v>3.1663223140495869</v>
      </c>
      <c r="AI3" s="25">
        <f>'Cash Flow Statement Annual'!BG3/'Cash Flow Statement Annual'!AB3</f>
        <v>-0.41100917431192663</v>
      </c>
      <c r="AJ3" s="23">
        <f>'Cash Flow Statement Annual'!AB3/'Balance Sheet Annual'!BR3</f>
        <v>0.22977775100885381</v>
      </c>
      <c r="AK3" s="23">
        <f>('Cash Flow Statement Annual'!AB3+'Cash Flow Statement Annual'!AV3)/('Balance Sheet Annual'!BH3+'Balance Sheet Annual'!BS3)</f>
        <v>0.14957844951675919</v>
      </c>
      <c r="AL3" s="24">
        <f>('Cash Flow Statement Annual'!AB3/('Balance Sheet Annual'!BH3+'Balance Sheet Annual'!BS3))</f>
        <v>0.15689903351840429</v>
      </c>
      <c r="AM3" s="25">
        <f>'Income Statement Annual'!BS3/'Balance Sheet Annual'!CS3</f>
        <v>-14.288135593220339</v>
      </c>
      <c r="AN3" s="23">
        <f>'Income Statement Annual'!N3/'Balance Sheet Annual'!CS3</f>
        <v>-387.86440677966101</v>
      </c>
      <c r="AO3" s="23">
        <f>'Income Statement Annual'!N3/'Balance Sheet Annual'!BB3</f>
        <v>0.76286357196433041</v>
      </c>
      <c r="AP3" s="23">
        <f>'Income Statement Annual'!N3/('Balance Sheet Annual'!AH3-'Balance Sheet Annual'!BR3)</f>
        <v>-5.4505180421579134</v>
      </c>
      <c r="AQ3" s="23">
        <f>'Income Statement Annual'!BS3/'Balance Sheet Annual'!BB3</f>
        <v>2.8102341861821818E-2</v>
      </c>
      <c r="AR3" s="23">
        <f>'Cash Flow Statement Annual'!AB3/'Income Statement Annual'!N3</f>
        <v>8.3355182660374061E-2</v>
      </c>
      <c r="AS3" s="23">
        <f>'Cash Flow Statement Annual'!BG3/'Income Statement Annual'!N3</f>
        <v>-3.4259744799860166E-2</v>
      </c>
      <c r="AT3" s="23">
        <f>'Cash Flow Statement Annual'!AB3/'Balance Sheet Annual'!BB3</f>
        <v>6.3588632386032171E-2</v>
      </c>
      <c r="AU3" s="23">
        <f>('Cash Flow Statement Annual'!AB3+'Cash Flow Statement Annual'!AU3)/'Balance Sheet Annual'!BR3</f>
        <v>9.4681684033006086E-2</v>
      </c>
      <c r="AV3" s="23">
        <f>('Cash Flow Statement Annual'!AB3+'Cash Flow Statement Annual'!AU3)/('Balance Sheet Annual'!BH3+'Balance Sheet Annual'!BS3)</f>
        <v>6.4651449722393589E-2</v>
      </c>
      <c r="AW3" s="23">
        <f>'Cash Flow Statement Annual'!AB3/'Balance Sheet Annual'!BS3</f>
        <v>0.17782231751654703</v>
      </c>
      <c r="AX3" s="23">
        <f>('Cash Flow Statement Annual'!AB3+'Cash Flow Statement Annual'!AU3)/'Balance Sheet Annual'!BS3</f>
        <v>7.3273049314813085E-2</v>
      </c>
      <c r="AY3" s="23">
        <f>('Balance Sheet Annual'!BH3+'Balance Sheet Annual'!BS3)/('Income Statement Annual'!AF3-'Income Statement Annual'!AC3)</f>
        <v>4.8177134931642556</v>
      </c>
      <c r="AZ3" s="23">
        <f>(('Balance Sheet Annual'!BH3+'Balance Sheet Annual'!BS3)-'Balance Sheet Annual'!N3)/('Income Statement Annual'!AF3-'Income Statement Annual'!AC3)</f>
        <v>4.0596393897364775</v>
      </c>
      <c r="BA3" s="23">
        <f>('Cash Flow Statement Annual'!AB3+'Cash Flow Statement Annual'!AU3)/'Income Statement Annual'!BS3</f>
        <v>0.93238434163701067</v>
      </c>
      <c r="BB3" s="23">
        <f>'Income Statement Annual'!AF3/('Balance Sheet Annual'!BH3+'Balance Sheet Annual'!BS3)</f>
        <v>0.12605387620810199</v>
      </c>
      <c r="BC3" s="24">
        <f>'Income Statement Annual'!AF3/('Balance Sheet Annual'!BB3-'Balance Sheet Annual'!BR3)</f>
        <v>7.06351401179941E-2</v>
      </c>
    </row>
    <row r="4" spans="1:55" x14ac:dyDescent="0.2">
      <c r="A4" s="52" t="s">
        <v>43</v>
      </c>
      <c r="B4" s="52" t="s">
        <v>44</v>
      </c>
      <c r="C4" s="52" t="str">
        <f>VLOOKUP(A4,'[1]S&amp;P 500 Wikipedia'!A:D,3,FALSE)</f>
        <v>Consumer Discretionary</v>
      </c>
      <c r="D4" s="52">
        <v>184955</v>
      </c>
      <c r="E4" s="52" t="s">
        <v>16</v>
      </c>
      <c r="F4" s="52">
        <v>2019</v>
      </c>
      <c r="G4" s="52" t="s">
        <v>17</v>
      </c>
      <c r="H4" s="53">
        <v>43830</v>
      </c>
      <c r="I4" s="53">
        <v>43879</v>
      </c>
      <c r="J4" s="53">
        <v>43879</v>
      </c>
      <c r="K4" s="54">
        <v>69570000</v>
      </c>
      <c r="L4" s="54">
        <v>69885000</v>
      </c>
      <c r="M4" s="52" t="s">
        <v>46</v>
      </c>
      <c r="N4" s="21">
        <f>'Balance Sheet Annual'!AH4/'Balance Sheet Annual'!BR4</f>
        <v>1.2719790195953191</v>
      </c>
      <c r="O4" s="22">
        <f>('Balance Sheet Annual'!AH4-'Balance Sheet Annual'!U4)/'Balance Sheet Annual'!BR4</f>
        <v>0.28214807506171691</v>
      </c>
      <c r="P4" s="22">
        <f>'Balance Sheet Annual'!N4/'Balance Sheet Annual'!BR4</f>
        <v>9.3499969403948724E-2</v>
      </c>
      <c r="Q4" s="22">
        <f>'Balance Sheet Annual'!CH4/'Balance Sheet Annual'!CS4</f>
        <v>2.1694190693309054</v>
      </c>
      <c r="R4" s="22">
        <f>('Balance Sheet Annual'!BH4+'Balance Sheet Annual'!BS4)/'Balance Sheet Annual'!BB4</f>
        <v>6.6437155093667835E-2</v>
      </c>
      <c r="S4" s="22">
        <f>('Balance Sheet Annual'!BH4/'Balance Sheet Annual'!BB4)</f>
        <v>0</v>
      </c>
      <c r="T4" s="22">
        <f>'Balance Sheet Annual'!BS4/'Balance Sheet Annual'!BB4</f>
        <v>6.6437155093667835E-2</v>
      </c>
      <c r="U4" s="22">
        <f>('Balance Sheet Annual'!BH4+'Balance Sheet Annual'!BS4)/'Balance Sheet Annual'!CS4</f>
        <v>0.21056718626596574</v>
      </c>
      <c r="V4" s="22">
        <f>('Balance Sheet Annual'!BH4/'Balance Sheet Annual'!CS4)</f>
        <v>0</v>
      </c>
      <c r="W4" s="22">
        <f>('Balance Sheet Annual'!BS4/'Balance Sheet Annual'!CS4)</f>
        <v>0.21056718626596574</v>
      </c>
      <c r="X4" s="23">
        <f>'Balance Sheet Annual'!AH4/'Balance Sheet Annual'!BB4</f>
        <v>0.50633687527920324</v>
      </c>
      <c r="Y4" s="23">
        <f>'Balance Sheet Annual'!CS4/('Balance Sheet Annual'!BB4-'Balance Sheet Annual'!AQ4-'Balance Sheet Annual'!AR4-'Balance Sheet Annual'!AS4)</f>
        <v>0.37176663895327822</v>
      </c>
      <c r="Z4" s="23">
        <f>'Balance Sheet Annual'!BA4/'Balance Sheet Annual'!BB4</f>
        <v>0.49366312472079671</v>
      </c>
      <c r="AA4" s="23">
        <f>'Balance Sheet Annual'!AR4/'Balance Sheet Annual'!BB4</f>
        <v>8.8210676510920322E-2</v>
      </c>
      <c r="AB4" s="24">
        <f>'Balance Sheet Annual'!CS4/'Balance Sheet Annual'!CT4</f>
        <v>0.31551523421959771</v>
      </c>
      <c r="AC4" s="25">
        <f>'Income Statement Annual'!V4/'Income Statement Annual'!N4</f>
        <v>0.43822687046239456</v>
      </c>
      <c r="AD4" s="23">
        <f>('Income Statement Annual'!AF4-'Income Statement Annual'!AC4)/'Income Statement Annual'!N4</f>
        <v>6.974763526182863E-2</v>
      </c>
      <c r="AE4" s="23">
        <f>'Income Statement Annual'!AF4/'Income Statement Annual'!N4</f>
        <v>6.974763526182863E-2</v>
      </c>
      <c r="AF4" s="23">
        <f>'Income Statement Annual'!BS4/'Income Statement Annual'!N4</f>
        <v>5.0148918483185145E-2</v>
      </c>
      <c r="AG4" s="23">
        <f>('Income Statement Annual'!AF4-'Income Statement Annual'!AC4)/('Income Statement Annual'!AH4*-1)</f>
        <v>16.972780590505788</v>
      </c>
      <c r="AH4" s="24">
        <f>'Income Statement Annual'!AF4/('Income Statement Annual'!AH4*-1)</f>
        <v>16.972780590505788</v>
      </c>
      <c r="AI4" s="25">
        <f>'Cash Flow Statement Annual'!BG4/'Cash Flow Statement Annual'!AB4</f>
        <v>-1.0175843139245295</v>
      </c>
      <c r="AJ4" s="23">
        <f>'Cash Flow Statement Annual'!AB4/'Balance Sheet Annual'!BR4</f>
        <v>0.19360578260902578</v>
      </c>
      <c r="AK4" s="23">
        <f>('Cash Flow Statement Annual'!AB4+'Cash Flow Statement Annual'!AV4)/('Balance Sheet Annual'!BH4+'Balance Sheet Annual'!BS4)</f>
        <v>1.1370283145105176</v>
      </c>
      <c r="AL4" s="24">
        <f>('Cash Flow Statement Annual'!AB4/('Balance Sheet Annual'!BH4+'Balance Sheet Annual'!BS4))</f>
        <v>1.1600238184445752</v>
      </c>
      <c r="AM4" s="25">
        <f>'Income Statement Annual'!BS4/'Balance Sheet Annual'!CS4</f>
        <v>0.13718931745992835</v>
      </c>
      <c r="AN4" s="23">
        <f>'Income Statement Annual'!N4/'Balance Sheet Annual'!CS4</f>
        <v>2.7356386061631164</v>
      </c>
      <c r="AO4" s="23">
        <f>'Income Statement Annual'!N4/'Balance Sheet Annual'!BB4</f>
        <v>0.86313565556372951</v>
      </c>
      <c r="AP4" s="23">
        <f>'Income Statement Annual'!N4/('Balance Sheet Annual'!AH4-'Balance Sheet Annual'!BR4)</f>
        <v>7.9723075508214949</v>
      </c>
      <c r="AQ4" s="23">
        <f>'Income Statement Annual'!BS4/'Balance Sheet Annual'!BB4</f>
        <v>4.3285319630796036E-2</v>
      </c>
      <c r="AR4" s="23">
        <f>'Cash Flow Statement Annual'!AB4/'Income Statement Annual'!N4</f>
        <v>8.9289188601548483E-2</v>
      </c>
      <c r="AS4" s="23">
        <f>'Cash Flow Statement Annual'!BG4/'Income Statement Annual'!N4</f>
        <v>-9.0859277723984638E-2</v>
      </c>
      <c r="AT4" s="23">
        <f>'Cash Flow Statement Annual'!AB4/'Balance Sheet Annual'!BB4</f>
        <v>7.7068682338351027E-2</v>
      </c>
      <c r="AU4" s="23">
        <f>('Cash Flow Statement Annual'!AB4+'Cash Flow Statement Annual'!AU4)/'Balance Sheet Annual'!BR4</f>
        <v>9.0218152078901187E-2</v>
      </c>
      <c r="AV4" s="23">
        <f>('Cash Flow Statement Annual'!AB4+'Cash Flow Statement Annual'!AU4)/('Balance Sheet Annual'!BH4+'Balance Sheet Annual'!BS4)</f>
        <v>0.54055826152116893</v>
      </c>
      <c r="AW4" s="23">
        <f>'Cash Flow Statement Annual'!AB4/'Balance Sheet Annual'!BS4</f>
        <v>1.1600238184445752</v>
      </c>
      <c r="AX4" s="23">
        <f>('Cash Flow Statement Annual'!AB4+'Cash Flow Statement Annual'!AU4)/'Balance Sheet Annual'!BS4</f>
        <v>0.54055826152116893</v>
      </c>
      <c r="AY4" s="23">
        <f>('Balance Sheet Annual'!BH4+'Balance Sheet Annual'!BS4)/('Income Statement Annual'!AF4-'Income Statement Annual'!AC4)</f>
        <v>1.1035765970642961</v>
      </c>
      <c r="AZ4" s="23">
        <f>(('Balance Sheet Annual'!BH4+'Balance Sheet Annual'!BS4)-'Balance Sheet Annual'!N4)/('Income Statement Annual'!AF4-'Income Statement Annual'!AC4)</f>
        <v>0.48532886381759649</v>
      </c>
      <c r="BA4" s="23">
        <f>('Cash Flow Statement Annual'!AB4+'Cash Flow Statement Annual'!AU4)/'Income Statement Annual'!BS4</f>
        <v>0.82968436791429789</v>
      </c>
      <c r="BB4" s="23">
        <f>'Income Statement Annual'!AF4/('Balance Sheet Annual'!BH4+'Balance Sheet Annual'!BS4)</f>
        <v>0.90614462345447733</v>
      </c>
      <c r="BC4" s="24">
        <f>'Income Statement Annual'!AF4/('Balance Sheet Annual'!BB4-'Balance Sheet Annual'!BR4)</f>
        <v>0.10001442956048327</v>
      </c>
    </row>
    <row r="5" spans="1:55" x14ac:dyDescent="0.2">
      <c r="A5" s="52" t="s">
        <v>140</v>
      </c>
      <c r="B5" s="52" t="s">
        <v>141</v>
      </c>
      <c r="C5" s="52" t="str">
        <f>VLOOKUP(A5,'[1]S&amp;P 500 Wikipedia'!A:D,3,FALSE)</f>
        <v>Information Technology</v>
      </c>
      <c r="D5" s="52">
        <v>111052</v>
      </c>
      <c r="E5" s="52" t="s">
        <v>16</v>
      </c>
      <c r="F5" s="52">
        <v>2019</v>
      </c>
      <c r="G5" s="52" t="s">
        <v>17</v>
      </c>
      <c r="H5" s="53">
        <v>43738</v>
      </c>
      <c r="I5" s="53">
        <v>43769</v>
      </c>
      <c r="J5" s="53">
        <v>43769</v>
      </c>
      <c r="K5" s="54">
        <v>17963248000</v>
      </c>
      <c r="L5" s="54">
        <v>18081496000</v>
      </c>
      <c r="M5" s="52" t="s">
        <v>142</v>
      </c>
      <c r="N5" s="21">
        <f>'Balance Sheet Annual'!AH5/'Balance Sheet Annual'!BR5</f>
        <v>1.540125617208044</v>
      </c>
      <c r="O5" s="22">
        <f>('Balance Sheet Annual'!AH5-'Balance Sheet Annual'!U5)/'Balance Sheet Annual'!BR5</f>
        <v>1.501286441287198</v>
      </c>
      <c r="P5" s="22">
        <f>'Balance Sheet Annual'!N5/'Balance Sheet Annual'!BR5</f>
        <v>0.95118144497625756</v>
      </c>
      <c r="Q5" s="22">
        <f>'Balance Sheet Annual'!CH5/'Balance Sheet Annual'!CS5</f>
        <v>2.7410043320661304</v>
      </c>
      <c r="R5" s="22">
        <f>('Balance Sheet Annual'!BH5+'Balance Sheet Annual'!BS5)/'Balance Sheet Annual'!BB5</f>
        <v>0.31917841401883518</v>
      </c>
      <c r="S5" s="22">
        <f>('Balance Sheet Annual'!BH5/'Balance Sheet Annual'!BB5)</f>
        <v>4.7974098713207056E-2</v>
      </c>
      <c r="T5" s="22">
        <f>'Balance Sheet Annual'!BS5/'Balance Sheet Annual'!BB5</f>
        <v>0.27120431530562811</v>
      </c>
      <c r="U5" s="22">
        <f>('Balance Sheet Annual'!BH5+'Balance Sheet Annual'!BS5)/'Balance Sheet Annual'!CS5</f>
        <v>1.1940478295464592</v>
      </c>
      <c r="V5" s="22">
        <f>('Balance Sheet Annual'!BH5/'Balance Sheet Annual'!CS5)</f>
        <v>0.17947131111307577</v>
      </c>
      <c r="W5" s="22">
        <f>('Balance Sheet Annual'!BS5/'Balance Sheet Annual'!CS5)</f>
        <v>1.0145765184333835</v>
      </c>
      <c r="X5" s="23">
        <f>'Balance Sheet Annual'!AH5/'Balance Sheet Annual'!BB5</f>
        <v>0.48097874251143224</v>
      </c>
      <c r="Y5" s="23">
        <f>'Balance Sheet Annual'!CS5/('Balance Sheet Annual'!BB5-'Balance Sheet Annual'!AQ5-'Balance Sheet Annual'!AR5-'Balance Sheet Annual'!AS5)</f>
        <v>0.26730789682023892</v>
      </c>
      <c r="Z5" s="23">
        <f>'Balance Sheet Annual'!BA5/'Balance Sheet Annual'!BB5</f>
        <v>0.51902125748856776</v>
      </c>
      <c r="AA5" s="23">
        <f>'Balance Sheet Annual'!AR5/'Balance Sheet Annual'!BB5</f>
        <v>0</v>
      </c>
      <c r="AB5" s="24">
        <f>'Balance Sheet Annual'!CS5/'Balance Sheet Annual'!CT5</f>
        <v>0.26730789682023892</v>
      </c>
      <c r="AC5" s="25">
        <f>'Income Statement Annual'!V5/'Income Statement Annual'!N5</f>
        <v>0.37817768109034722</v>
      </c>
      <c r="AD5" s="23">
        <f>('Income Statement Annual'!AF5-'Income Statement Annual'!AC5)/'Income Statement Annual'!N5</f>
        <v>0.24572017188496928</v>
      </c>
      <c r="AE5" s="23">
        <f>'Income Statement Annual'!AF5/'Income Statement Annual'!N5</f>
        <v>0.24572017188496928</v>
      </c>
      <c r="AF5" s="23">
        <f>'Income Statement Annual'!BS5/'Income Statement Annual'!N5</f>
        <v>0.21238094505984456</v>
      </c>
      <c r="AG5" s="23" t="e">
        <f>('Income Statement Annual'!AF5-'Income Statement Annual'!AC5)/('Income Statement Annual'!AH5*-1)</f>
        <v>#DIV/0!</v>
      </c>
      <c r="AH5" s="24" t="e">
        <f>'Income Statement Annual'!AF5/('Income Statement Annual'!AH5*-1)</f>
        <v>#DIV/0!</v>
      </c>
      <c r="AI5" s="25">
        <f>'Cash Flow Statement Annual'!BG5/'Cash Flow Statement Annual'!AB5</f>
        <v>-1.3110633943883212</v>
      </c>
      <c r="AJ5" s="23">
        <f>'Cash Flow Statement Annual'!AB5/'Balance Sheet Annual'!BR5</f>
        <v>0.65637828941145315</v>
      </c>
      <c r="AK5" s="23">
        <f>('Cash Flow Statement Annual'!AB5+'Cash Flow Statement Annual'!AV5)/('Balance Sheet Annual'!BH5+'Balance Sheet Annual'!BS5)</f>
        <v>0.51155515655224115</v>
      </c>
      <c r="AL5" s="24">
        <f>('Cash Flow Statement Annual'!AB5/('Balance Sheet Annual'!BH5+'Balance Sheet Annual'!BS5))</f>
        <v>0.64222977037770601</v>
      </c>
      <c r="AM5" s="25">
        <f>'Income Statement Annual'!BS5/'Balance Sheet Annual'!CS5</f>
        <v>0.61064450534877557</v>
      </c>
      <c r="AN5" s="23">
        <f>'Income Statement Annual'!N5/'Balance Sheet Annual'!CS5</f>
        <v>2.875232074971267</v>
      </c>
      <c r="AO5" s="23">
        <f>'Income Statement Annual'!N5/'Balance Sheet Annual'!BB5</f>
        <v>0.76857223883066084</v>
      </c>
      <c r="AP5" s="23">
        <f>'Income Statement Annual'!N5/('Balance Sheet Annual'!AH5-'Balance Sheet Annual'!BR5)</f>
        <v>4.5563825502180348</v>
      </c>
      <c r="AQ5" s="23">
        <f>'Income Statement Annual'!BS5/'Balance Sheet Annual'!BB5</f>
        <v>0.16323009842961633</v>
      </c>
      <c r="AR5" s="23">
        <f>'Cash Flow Statement Annual'!AB5/'Income Statement Annual'!N5</f>
        <v>0.2667099710193947</v>
      </c>
      <c r="AS5" s="23">
        <f>'Cash Flow Statement Annual'!BG5/'Income Statement Annual'!N5</f>
        <v>-0.34967367992189841</v>
      </c>
      <c r="AT5" s="23">
        <f>'Cash Flow Statement Annual'!AB5/'Balance Sheet Annual'!BB5</f>
        <v>0.20498587954483688</v>
      </c>
      <c r="AU5" s="23">
        <f>('Cash Flow Statement Annual'!AB5+'Cash Flow Statement Annual'!AU5)/'Balance Sheet Annual'!BR5</f>
        <v>1.0905143873323371</v>
      </c>
      <c r="AV5" s="23">
        <f>('Cash Flow Statement Annual'!AB5+'Cash Flow Statement Annual'!AU5)/('Balance Sheet Annual'!BH5+'Balance Sheet Annual'!BS5)</f>
        <v>1.0670078762020232</v>
      </c>
      <c r="AW5" s="23">
        <f>'Cash Flow Statement Annual'!AB5/'Balance Sheet Annual'!BS5</f>
        <v>0.75583561166359858</v>
      </c>
      <c r="AX5" s="23">
        <f>('Cash Flow Statement Annual'!AB5+'Cash Flow Statement Annual'!AU5)/'Balance Sheet Annual'!BS5</f>
        <v>1.2557539185465161</v>
      </c>
      <c r="AY5" s="23">
        <f>('Balance Sheet Annual'!BH5+'Balance Sheet Annual'!BS5)/('Income Statement Annual'!AF5-'Income Statement Annual'!AC5)</f>
        <v>1.6900829031753479</v>
      </c>
      <c r="AZ5" s="23">
        <f>(('Balance Sheet Annual'!BH5+'Balance Sheet Annual'!BS5)-'Balance Sheet Annual'!N5)/('Income Statement Annual'!AF5-'Income Statement Annual'!AC5)</f>
        <v>0.11715939308618802</v>
      </c>
      <c r="BA5" s="23">
        <f>('Cash Flow Statement Annual'!AB5+'Cash Flow Statement Annual'!AU5)/'Income Statement Annual'!BS5</f>
        <v>2.0864159548284351</v>
      </c>
      <c r="BB5" s="23">
        <f>'Income Statement Annual'!AF5/('Balance Sheet Annual'!BH5+'Balance Sheet Annual'!BS5)</f>
        <v>0.59168695104908053</v>
      </c>
      <c r="BC5" s="24">
        <f>'Income Statement Annual'!AF5/('Balance Sheet Annual'!BB5-'Balance Sheet Annual'!BR5)</f>
        <v>0.27461576130379128</v>
      </c>
    </row>
    <row r="6" spans="1:55" x14ac:dyDescent="0.2">
      <c r="A6" s="52" t="s">
        <v>26</v>
      </c>
      <c r="B6" s="52" t="s">
        <v>27</v>
      </c>
      <c r="C6" s="52" t="str">
        <f>VLOOKUP(A6,'[1]S&amp;P 500 Wikipedia'!A:D,3,FALSE)</f>
        <v>Health Care</v>
      </c>
      <c r="D6" s="52">
        <v>61199</v>
      </c>
      <c r="E6" s="52" t="s">
        <v>16</v>
      </c>
      <c r="F6" s="52">
        <v>2019</v>
      </c>
      <c r="G6" s="52" t="s">
        <v>17</v>
      </c>
      <c r="H6" s="53">
        <v>43830</v>
      </c>
      <c r="I6" s="53">
        <v>43882</v>
      </c>
      <c r="J6" s="53">
        <v>43882</v>
      </c>
      <c r="K6" s="54">
        <v>1483000000</v>
      </c>
      <c r="L6" s="54">
        <v>1486000000</v>
      </c>
      <c r="M6" s="52" t="s">
        <v>28</v>
      </c>
      <c r="N6" s="21">
        <f>'Balance Sheet Annual'!AH6/'Balance Sheet Annual'!BR6</f>
        <v>3.177350016041065</v>
      </c>
      <c r="O6" s="22">
        <f>('Balance Sheet Annual'!AH6-'Balance Sheet Annual'!U6)/'Balance Sheet Annual'!BR6</f>
        <v>3.0610202117420595</v>
      </c>
      <c r="P6" s="22">
        <f>'Balance Sheet Annual'!N6/'Balance Sheet Annual'!BR6</f>
        <v>2.5616939364773823</v>
      </c>
      <c r="Q6" s="22">
        <f>'Balance Sheet Annual'!CH6/'Balance Sheet Annual'!CS6</f>
        <v>-11.904919236417033</v>
      </c>
      <c r="R6" s="22">
        <f>('Balance Sheet Annual'!BH6+'Balance Sheet Annual'!BS6)/'Balance Sheet Annual'!BB6</f>
        <v>0.74878527745048529</v>
      </c>
      <c r="S6" s="22">
        <f>('Balance Sheet Annual'!BH6/'Balance Sheet Annual'!BB6)</f>
        <v>4.2114122201649555E-2</v>
      </c>
      <c r="T6" s="22">
        <f>'Balance Sheet Annual'!BS6/'Balance Sheet Annual'!BB6</f>
        <v>0.70667115524883573</v>
      </c>
      <c r="U6" s="22">
        <f>('Balance Sheet Annual'!BH6+'Balance Sheet Annual'!BS6)/'Balance Sheet Annual'!CS6</f>
        <v>-8.1654429760156635</v>
      </c>
      <c r="V6" s="22">
        <f>('Balance Sheet Annual'!BH6/'Balance Sheet Annual'!CS6)</f>
        <v>-0.45925110132158592</v>
      </c>
      <c r="W6" s="22">
        <f>('Balance Sheet Annual'!BS6/'Balance Sheet Annual'!CS6)</f>
        <v>-7.7061918746940776</v>
      </c>
      <c r="X6" s="23">
        <f>'Balance Sheet Annual'!AH6/'Balance Sheet Annual'!BB6</f>
        <v>0.5556752510800651</v>
      </c>
      <c r="Y6" s="23">
        <f>'Balance Sheet Annual'!CS6/('Balance Sheet Annual'!BB6-'Balance Sheet Annual'!AQ6-'Balance Sheet Annual'!AR6-'Balance Sheet Annual'!AS6)</f>
        <v>-0.14895556122634976</v>
      </c>
      <c r="Z6" s="23">
        <f>'Balance Sheet Annual'!BA6/'Balance Sheet Annual'!BB6</f>
        <v>0.4443247489199349</v>
      </c>
      <c r="AA6" s="23">
        <f>'Balance Sheet Annual'!AR6/'Balance Sheet Annual'!BB6</f>
        <v>0.17509959041687706</v>
      </c>
      <c r="AB6" s="24">
        <f>'Balance Sheet Annual'!CS6/'Balance Sheet Annual'!CT6</f>
        <v>-9.1701733714862815E-2</v>
      </c>
      <c r="AC6" s="25">
        <f>'Income Statement Annual'!V6/'Income Statement Annual'!N6</f>
        <v>0.7763782841339506</v>
      </c>
      <c r="AD6" s="23">
        <f>('Income Statement Annual'!AF6-'Income Statement Annual'!AC6)/'Income Statement Annual'!N6</f>
        <v>0.37509769734864429</v>
      </c>
      <c r="AE6" s="23">
        <f>'Income Statement Annual'!AF6/'Income Statement Annual'!N6</f>
        <v>0.37509769734864429</v>
      </c>
      <c r="AF6" s="23">
        <f>'Income Statement Annual'!BS6/'Income Statement Annual'!N6</f>
        <v>0.23693861600432875</v>
      </c>
      <c r="AG6" s="23">
        <f>('Income Statement Annual'!AF6-'Income Statement Annual'!AC6)/('Income Statement Annual'!AH6*-1)</f>
        <v>8.2690523525513591</v>
      </c>
      <c r="AH6" s="24">
        <f>'Income Statement Annual'!AF6/('Income Statement Annual'!AH6*-1)</f>
        <v>8.2690523525513591</v>
      </c>
      <c r="AI6" s="25">
        <f>'Cash Flow Statement Annual'!BG6/'Cash Flow Statement Annual'!AB6</f>
        <v>1.4040828580006004</v>
      </c>
      <c r="AJ6" s="23">
        <f>'Cash Flow Statement Annual'!AB6/'Balance Sheet Annual'!BR6</f>
        <v>0.85492460699390438</v>
      </c>
      <c r="AK6" s="23">
        <f>('Cash Flow Statement Annual'!AB6+'Cash Flow Statement Annual'!AV6)/('Balance Sheet Annual'!BH6+'Balance Sheet Annual'!BS6)</f>
        <v>0.10427406785757104</v>
      </c>
      <c r="AL6" s="24">
        <f>('Cash Flow Statement Annual'!AB6/('Balance Sheet Annual'!BH6+'Balance Sheet Annual'!BS6))</f>
        <v>0.19967629780601848</v>
      </c>
      <c r="AM6" s="25">
        <f>'Income Statement Annual'!BS6/'Balance Sheet Annual'!CS6</f>
        <v>-0.96451297112090062</v>
      </c>
      <c r="AN6" s="23">
        <f>'Income Statement Annual'!N6/'Balance Sheet Annual'!CS6</f>
        <v>-4.0707293196279979</v>
      </c>
      <c r="AO6" s="23">
        <f>'Income Statement Annual'!N6/'Balance Sheet Annual'!BB6</f>
        <v>0.37329293609381137</v>
      </c>
      <c r="AP6" s="23">
        <f>'Income Statement Annual'!N6/('Balance Sheet Annual'!AH6-'Balance Sheet Annual'!BR6)</f>
        <v>0.98031472859079394</v>
      </c>
      <c r="AQ6" s="23">
        <f>'Income Statement Annual'!BS6/'Balance Sheet Annual'!BB6</f>
        <v>8.8447511642260002E-2</v>
      </c>
      <c r="AR6" s="23">
        <f>'Cash Flow Statement Annual'!AB6/'Income Statement Annual'!N6</f>
        <v>0.400529068718812</v>
      </c>
      <c r="AS6" s="23">
        <f>'Cash Flow Statement Annual'!BG6/'Income Statement Annual'!N6</f>
        <v>0.56237599951902839</v>
      </c>
      <c r="AT6" s="23">
        <f>'Cash Flow Statement Annual'!AB6/'Balance Sheet Annual'!BB6</f>
        <v>0.14951467205296526</v>
      </c>
      <c r="AU6" s="23">
        <f>('Cash Flow Statement Annual'!AB6+'Cash Flow Statement Annual'!AU6)/'Balance Sheet Annual'!BR6</f>
        <v>0.89316650625601535</v>
      </c>
      <c r="AV6" s="23">
        <f>('Cash Flow Statement Annual'!AB6+'Cash Flow Statement Annual'!AU6)/('Balance Sheet Annual'!BH6+'Balance Sheet Annual'!BS6)</f>
        <v>0.2086080805658794</v>
      </c>
      <c r="AW6" s="23">
        <f>'Cash Flow Statement Annual'!AB6/'Balance Sheet Annual'!BS6</f>
        <v>0.21157602223104408</v>
      </c>
      <c r="AX6" s="23">
        <f>('Cash Flow Statement Annual'!AB6+'Cash Flow Statement Annual'!AU6)/'Balance Sheet Annual'!BS6</f>
        <v>0.22104009527590313</v>
      </c>
      <c r="AY6" s="23">
        <f>('Balance Sheet Annual'!BH6+'Balance Sheet Annual'!BS6)/('Income Statement Annual'!AF6-'Income Statement Annual'!AC6)</f>
        <v>5.3476518672864239</v>
      </c>
      <c r="AZ6" s="23">
        <f>(('Balance Sheet Annual'!BH6+'Balance Sheet Annual'!BS6)-'Balance Sheet Annual'!N6)/('Income Statement Annual'!AF6-'Income Statement Annual'!AC6)</f>
        <v>2.1481006571565957</v>
      </c>
      <c r="BA6" s="23">
        <f>('Cash Flow Statement Annual'!AB6+'Cash Flow Statement Annual'!AU6)/'Income Statement Annual'!BS6</f>
        <v>1.76604922608475</v>
      </c>
      <c r="BB6" s="23">
        <f>'Income Statement Annual'!AF6/('Balance Sheet Annual'!BH6+'Balance Sheet Annual'!BS6)</f>
        <v>0.18699796187507492</v>
      </c>
      <c r="BC6" s="24">
        <f>'Income Statement Annual'!AF6/('Balance Sheet Annual'!BB6-'Balance Sheet Annual'!BR6)</f>
        <v>0.16969944240446078</v>
      </c>
    </row>
    <row r="7" spans="1:55" x14ac:dyDescent="0.2">
      <c r="A7" s="52" t="s">
        <v>115</v>
      </c>
      <c r="B7" s="52" t="s">
        <v>116</v>
      </c>
      <c r="C7" s="52" t="str">
        <f>VLOOKUP(A7,'[1]S&amp;P 500 Wikipedia'!A:D,3,FALSE)</f>
        <v>Health Care</v>
      </c>
      <c r="D7" s="52">
        <v>187024</v>
      </c>
      <c r="E7" s="52" t="s">
        <v>16</v>
      </c>
      <c r="F7" s="52">
        <v>2019</v>
      </c>
      <c r="G7" s="52" t="s">
        <v>17</v>
      </c>
      <c r="H7" s="53">
        <v>43738</v>
      </c>
      <c r="I7" s="53">
        <v>43788</v>
      </c>
      <c r="J7" s="53">
        <v>43788</v>
      </c>
      <c r="K7" s="54">
        <v>207967000</v>
      </c>
      <c r="L7" s="54">
        <v>209667000</v>
      </c>
      <c r="M7" s="52" t="s">
        <v>117</v>
      </c>
      <c r="N7" s="21">
        <f>'Balance Sheet Annual'!AH7/'Balance Sheet Annual'!BR7</f>
        <v>0.95100822837567556</v>
      </c>
      <c r="O7" s="22">
        <f>('Balance Sheet Annual'!AH7-'Balance Sheet Annual'!U7)/'Balance Sheet Annual'!BR7</f>
        <v>0.57711471310213813</v>
      </c>
      <c r="P7" s="22">
        <f>'Balance Sheet Annual'!N7/'Balance Sheet Annual'!BR7</f>
        <v>0.11406512507532632</v>
      </c>
      <c r="Q7" s="22">
        <f>'Balance Sheet Annual'!CH7/'Balance Sheet Annual'!CS7</f>
        <v>12.086964278435898</v>
      </c>
      <c r="R7" s="22">
        <f>('Balance Sheet Annual'!BH7+'Balance Sheet Annual'!BS7)/'Balance Sheet Annual'!BB7</f>
        <v>0.11470980021944258</v>
      </c>
      <c r="S7" s="22">
        <f>('Balance Sheet Annual'!BH7/'Balance Sheet Annual'!BB7)</f>
        <v>3.5487611297667365E-3</v>
      </c>
      <c r="T7" s="22">
        <f>'Balance Sheet Annual'!BS7/'Balance Sheet Annual'!BB7</f>
        <v>0.11116103908967584</v>
      </c>
      <c r="U7" s="22">
        <f>('Balance Sheet Annual'!BH7+'Balance Sheet Annual'!BS7)/'Balance Sheet Annual'!CS7</f>
        <v>1.5012030578583633</v>
      </c>
      <c r="V7" s="22">
        <f>('Balance Sheet Annual'!BH7/'Balance Sheet Annual'!CS7)</f>
        <v>4.6442510137959095E-2</v>
      </c>
      <c r="W7" s="22">
        <f>('Balance Sheet Annual'!BS7/'Balance Sheet Annual'!CS7)</f>
        <v>1.4547605477204042</v>
      </c>
      <c r="X7" s="23">
        <f>'Balance Sheet Annual'!AH7/'Balance Sheet Annual'!BB7</f>
        <v>0.71816778217491173</v>
      </c>
      <c r="Y7" s="23">
        <f>'Balance Sheet Annual'!CS7/('Balance Sheet Annual'!BB7-'Balance Sheet Annual'!AQ7-'Balance Sheet Annual'!AR7-'Balance Sheet Annual'!AS7)</f>
        <v>9.9205952928573288E-2</v>
      </c>
      <c r="Z7" s="23">
        <f>'Balance Sheet Annual'!BA7/'Balance Sheet Annual'!BB7</f>
        <v>0.28183221782508822</v>
      </c>
      <c r="AA7" s="23">
        <f>'Balance Sheet Annual'!AR7/'Balance Sheet Annual'!BB7</f>
        <v>0.17118121167222081</v>
      </c>
      <c r="AB7" s="24">
        <f>'Balance Sheet Annual'!CS7/'Balance Sheet Annual'!CT7</f>
        <v>7.6411914843211914E-2</v>
      </c>
      <c r="AC7" s="25">
        <f>'Income Statement Annual'!V7/'Income Statement Annual'!N7</f>
        <v>2.8611507386309853E-2</v>
      </c>
      <c r="AD7" s="23">
        <f>('Income Statement Annual'!AF7-'Income Statement Annual'!AC7)/'Income Statement Annual'!N7</f>
        <v>1.378037630367116E-2</v>
      </c>
      <c r="AE7" s="23">
        <f>'Income Statement Annual'!AF7/'Income Statement Annual'!N7</f>
        <v>1.1205569383425488E-2</v>
      </c>
      <c r="AF7" s="23">
        <f>'Income Statement Annual'!BS7/'Income Statement Annual'!N7</f>
        <v>4.7629030731280867E-3</v>
      </c>
      <c r="AG7" s="23">
        <f>('Income Statement Annual'!AF7-'Income Statement Annual'!AC7)/('Income Statement Annual'!AH7*-1)</f>
        <v>15.686250150536544</v>
      </c>
      <c r="AH7" s="24">
        <f>'Income Statement Annual'!AF7/('Income Statement Annual'!AH7*-1)</f>
        <v>12.755338501226477</v>
      </c>
      <c r="AI7" s="25">
        <f>'Cash Flow Statement Annual'!BG7/'Cash Flow Statement Annual'!AB7</f>
        <v>-0.46352488862097341</v>
      </c>
      <c r="AJ7" s="23">
        <f>'Cash Flow Statement Annual'!AB7/'Balance Sheet Annual'!BR7</f>
        <v>7.9240042710775269E-2</v>
      </c>
      <c r="AK7" s="23">
        <f>('Cash Flow Statement Annual'!AB7+'Cash Flow Statement Annual'!AV7)/('Balance Sheet Annual'!BH7+'Balance Sheet Annual'!BS7)</f>
        <v>0.4462199087107564</v>
      </c>
      <c r="AL7" s="24">
        <f>('Cash Flow Statement Annual'!AB7/('Balance Sheet Annual'!BH7+'Balance Sheet Annual'!BS7))</f>
        <v>0.52165793907077251</v>
      </c>
      <c r="AM7" s="25">
        <f>'Income Statement Annual'!BS7/'Balance Sheet Annual'!CS7</f>
        <v>0.28576883782806795</v>
      </c>
      <c r="AN7" s="23">
        <f>'Income Statement Annual'!N7/'Balance Sheet Annual'!CS7</f>
        <v>59.998877457816135</v>
      </c>
      <c r="AO7" s="23">
        <f>'Income Statement Annual'!N7/'Balance Sheet Annual'!BB7</f>
        <v>4.5846291149949527</v>
      </c>
      <c r="AP7" s="23">
        <f>'Income Statement Annual'!N7/('Balance Sheet Annual'!AH7-'Balance Sheet Annual'!BR7)</f>
        <v>-123.91943363418068</v>
      </c>
      <c r="AQ7" s="23">
        <f>'Income Statement Annual'!BS7/'Balance Sheet Annual'!BB7</f>
        <v>2.1836144100961963E-2</v>
      </c>
      <c r="AR7" s="23">
        <f>'Cash Flow Statement Annual'!AB7/'Income Statement Annual'!N7</f>
        <v>1.3052152414680187E-2</v>
      </c>
      <c r="AS7" s="23">
        <f>'Cash Flow Statement Annual'!BG7/'Income Statement Annual'!N7</f>
        <v>-6.049997494278603E-3</v>
      </c>
      <c r="AT7" s="23">
        <f>'Cash Flow Statement Annual'!AB7/'Balance Sheet Annual'!BB7</f>
        <v>5.9839277973694462E-2</v>
      </c>
      <c r="AU7" s="23">
        <f>('Cash Flow Statement Annual'!AB7+'Cash Flow Statement Annual'!AU7)/'Balance Sheet Annual'!BR7</f>
        <v>6.6534986603358187E-2</v>
      </c>
      <c r="AV7" s="23">
        <f>('Cash Flow Statement Annual'!AB7+'Cash Flow Statement Annual'!AU7)/('Balance Sheet Annual'!BH7+'Balance Sheet Annual'!BS7)</f>
        <v>0.43801722967634826</v>
      </c>
      <c r="AW7" s="23">
        <f>'Cash Flow Statement Annual'!AB7/'Balance Sheet Annual'!BS7</f>
        <v>0.53831161046831277</v>
      </c>
      <c r="AX7" s="23">
        <f>('Cash Flow Statement Annual'!AB7+'Cash Flow Statement Annual'!AU7)/'Balance Sheet Annual'!BS7</f>
        <v>0.45200071284251003</v>
      </c>
      <c r="AY7" s="23">
        <f>('Balance Sheet Annual'!BH7+'Balance Sheet Annual'!BS7)/('Income Statement Annual'!AF7-'Income Statement Annual'!AC7)</f>
        <v>1.815662977755006</v>
      </c>
      <c r="AZ7" s="23">
        <f>(('Balance Sheet Annual'!BH7+'Balance Sheet Annual'!BS7)-'Balance Sheet Annual'!N7)/('Income Statement Annual'!AF7-'Income Statement Annual'!AC7)</f>
        <v>0.45224429894246171</v>
      </c>
      <c r="BA7" s="23">
        <f>('Cash Flow Statement Annual'!AB7+'Cash Flow Statement Annual'!AU7)/'Income Statement Annual'!BS7</f>
        <v>2.3009954814611304</v>
      </c>
      <c r="BB7" s="23">
        <f>'Income Statement Annual'!AF7/('Balance Sheet Annual'!BH7+'Balance Sheet Annual'!BS7)</f>
        <v>0.44785519238173238</v>
      </c>
      <c r="BC7" s="24">
        <f>'Income Statement Annual'!AF7/('Balance Sheet Annual'!BB7-'Balance Sheet Annual'!BR7)</f>
        <v>0.20982826463091378</v>
      </c>
    </row>
    <row r="8" spans="1:55" x14ac:dyDescent="0.2">
      <c r="A8" s="52" t="s">
        <v>29</v>
      </c>
      <c r="B8" s="52" t="s">
        <v>30</v>
      </c>
      <c r="C8" s="52" t="str">
        <f>VLOOKUP(A8,'[1]S&amp;P 500 Wikipedia'!A:D,3,FALSE)</f>
        <v>Health Care</v>
      </c>
      <c r="D8" s="52">
        <v>445587</v>
      </c>
      <c r="E8" s="52" t="s">
        <v>16</v>
      </c>
      <c r="F8" s="52">
        <v>2019</v>
      </c>
      <c r="G8" s="52" t="s">
        <v>17</v>
      </c>
      <c r="H8" s="53">
        <v>43921</v>
      </c>
      <c r="I8" s="53">
        <v>43972</v>
      </c>
      <c r="J8" s="53">
        <v>43972</v>
      </c>
      <c r="K8" s="54">
        <v>45042000</v>
      </c>
      <c r="L8" s="54">
        <v>45565000</v>
      </c>
      <c r="M8" s="52" t="s">
        <v>31</v>
      </c>
      <c r="N8" s="21">
        <f>'Balance Sheet Annual'!AH8/'Balance Sheet Annual'!BR8</f>
        <v>4.8213443530348412</v>
      </c>
      <c r="O8" s="22">
        <f>('Balance Sheet Annual'!AH8-'Balance Sheet Annual'!U8)/'Balance Sheet Annual'!BR8</f>
        <v>4.1382643970125486</v>
      </c>
      <c r="P8" s="22">
        <f>'Balance Sheet Annual'!N8/'Balance Sheet Annual'!BR8</f>
        <v>3.359866550403761</v>
      </c>
      <c r="Q8" s="22">
        <f>'Balance Sheet Annual'!CH8/'Balance Sheet Annual'!CS8</f>
        <v>0.14171827162950296</v>
      </c>
      <c r="R8" s="22">
        <f>('Balance Sheet Annual'!BH8+'Balance Sheet Annual'!BS8)/'Balance Sheet Annual'!BB8</f>
        <v>0</v>
      </c>
      <c r="S8" s="22">
        <f>('Balance Sheet Annual'!BH8/'Balance Sheet Annual'!BB8)</f>
        <v>0</v>
      </c>
      <c r="T8" s="22">
        <f>'Balance Sheet Annual'!BS8/'Balance Sheet Annual'!BB8</f>
        <v>0</v>
      </c>
      <c r="U8" s="22">
        <f>('Balance Sheet Annual'!BH8+'Balance Sheet Annual'!BS8)/'Balance Sheet Annual'!CS8</f>
        <v>0</v>
      </c>
      <c r="V8" s="22">
        <f>('Balance Sheet Annual'!BH8/'Balance Sheet Annual'!CS8)</f>
        <v>0</v>
      </c>
      <c r="W8" s="22">
        <f>('Balance Sheet Annual'!BS8/'Balance Sheet Annual'!CS8)</f>
        <v>0</v>
      </c>
      <c r="X8" s="23">
        <f>'Balance Sheet Annual'!AH8/'Balance Sheet Annual'!BB8</f>
        <v>0.52271505398442364</v>
      </c>
      <c r="Y8" s="23">
        <f>'Balance Sheet Annual'!CS8/('Balance Sheet Annual'!BB8-'Balance Sheet Annual'!AQ8-'Balance Sheet Annual'!AR8-'Balance Sheet Annual'!AS8)</f>
        <v>0.9109817199336514</v>
      </c>
      <c r="Z8" s="23">
        <f>'Balance Sheet Annual'!BA8/'Balance Sheet Annual'!BB8</f>
        <v>0.47728494601557631</v>
      </c>
      <c r="AA8" s="23">
        <f>'Balance Sheet Annual'!AR8/'Balance Sheet Annual'!BB8</f>
        <v>2.6280311263319363E-2</v>
      </c>
      <c r="AB8" s="24">
        <f>'Balance Sheet Annual'!CS8/'Balance Sheet Annual'!CT8</f>
        <v>0.87587281805761297</v>
      </c>
      <c r="AC8" s="25">
        <f>'Income Statement Annual'!V8/'Income Statement Annual'!N8</f>
        <v>0.82006414685515105</v>
      </c>
      <c r="AD8" s="23">
        <f>('Income Statement Annual'!AF8-'Income Statement Annual'!AC8)/'Income Statement Annual'!N8</f>
        <v>0.29637773626057373</v>
      </c>
      <c r="AE8" s="23">
        <f>'Income Statement Annual'!AF8/'Income Statement Annual'!N8</f>
        <v>0.29637773626057373</v>
      </c>
      <c r="AF8" s="23">
        <f>'Income Statement Annual'!BS8/'Income Statement Annual'!N8</f>
        <v>0.24142359876463193</v>
      </c>
      <c r="AG8" s="23" t="e">
        <f>('Income Statement Annual'!AF8-'Income Statement Annual'!AC8)/('Income Statement Annual'!AH8*-1)</f>
        <v>#DIV/0!</v>
      </c>
      <c r="AH8" s="24" t="e">
        <f>'Income Statement Annual'!AF8/('Income Statement Annual'!AH8*-1)</f>
        <v>#DIV/0!</v>
      </c>
      <c r="AI8" s="25">
        <f>'Cash Flow Statement Annual'!BG8/'Cash Flow Statement Annual'!AB8</f>
        <v>-0.37379334434142003</v>
      </c>
      <c r="AJ8" s="23">
        <f>'Cash Flow Statement Annual'!AB8/'Balance Sheet Annual'!BR8</f>
        <v>2.3878378890700231</v>
      </c>
      <c r="AK8" s="23" t="e">
        <f>('Cash Flow Statement Annual'!AB8+'Cash Flow Statement Annual'!AV8)/('Balance Sheet Annual'!BH8+'Balance Sheet Annual'!BS8)</f>
        <v>#DIV/0!</v>
      </c>
      <c r="AL8" s="24" t="e">
        <f>('Cash Flow Statement Annual'!AB8/('Balance Sheet Annual'!BH8+'Balance Sheet Annual'!BS8))</f>
        <v>#DIV/0!</v>
      </c>
      <c r="AM8" s="25">
        <f>'Income Statement Annual'!BS8/'Balance Sheet Annual'!CS8</f>
        <v>0.19053540891966519</v>
      </c>
      <c r="AN8" s="23">
        <f>'Income Statement Annual'!N8/'Balance Sheet Annual'!CS8</f>
        <v>0.78921617395580901</v>
      </c>
      <c r="AO8" s="23">
        <f>'Income Statement Annual'!N8/'Balance Sheet Annual'!BB8</f>
        <v>0.69125299433932175</v>
      </c>
      <c r="AP8" s="23">
        <f>'Income Statement Annual'!N8/('Balance Sheet Annual'!AH8-'Balance Sheet Annual'!BR8)</f>
        <v>1.6684914817710297</v>
      </c>
      <c r="AQ8" s="23">
        <f>'Income Statement Annual'!BS8/'Balance Sheet Annual'!BB8</f>
        <v>0.16688478555022682</v>
      </c>
      <c r="AR8" s="23">
        <f>'Cash Flow Statement Annual'!AB8/'Income Statement Annual'!N8</f>
        <v>0.37451107942484269</v>
      </c>
      <c r="AS8" s="23">
        <f>'Cash Flow Statement Annual'!BG8/'Income Statement Annual'!N8</f>
        <v>-0.13998974887112714</v>
      </c>
      <c r="AT8" s="23">
        <f>'Cash Flow Statement Annual'!AB8/'Balance Sheet Annual'!BB8</f>
        <v>0.25888190506567405</v>
      </c>
      <c r="AU8" s="23">
        <f>('Cash Flow Statement Annual'!AB8+'Cash Flow Statement Annual'!AU8)/'Balance Sheet Annual'!BR8</f>
        <v>1.436592485877848</v>
      </c>
      <c r="AV8" s="23" t="e">
        <f>('Cash Flow Statement Annual'!AB8+'Cash Flow Statement Annual'!AU8)/('Balance Sheet Annual'!BH8+'Balance Sheet Annual'!BS8)</f>
        <v>#DIV/0!</v>
      </c>
      <c r="AW8" s="23" t="e">
        <f>'Cash Flow Statement Annual'!AB8/'Balance Sheet Annual'!BS8</f>
        <v>#DIV/0!</v>
      </c>
      <c r="AX8" s="23" t="e">
        <f>('Cash Flow Statement Annual'!AB8+'Cash Flow Statement Annual'!AU8)/'Balance Sheet Annual'!BS8</f>
        <v>#DIV/0!</v>
      </c>
      <c r="AY8" s="23">
        <f>('Balance Sheet Annual'!BH8+'Balance Sheet Annual'!BS8)/('Income Statement Annual'!AF8-'Income Statement Annual'!AC8)</f>
        <v>0</v>
      </c>
      <c r="AZ8" s="23">
        <f>(('Balance Sheet Annual'!BH8+'Balance Sheet Annual'!BS8)-'Balance Sheet Annual'!N8)/('Income Statement Annual'!AF8-'Income Statement Annual'!AC8)</f>
        <v>-1.7780185298873681</v>
      </c>
      <c r="BA8" s="23">
        <f>('Cash Flow Statement Annual'!AB8+'Cash Flow Statement Annual'!AU8)/'Income Statement Annual'!BS8</f>
        <v>0.93328374604081588</v>
      </c>
      <c r="BB8" s="23" t="e">
        <f>'Income Statement Annual'!AF8/('Balance Sheet Annual'!BH8+'Balance Sheet Annual'!BS8)</f>
        <v>#DIV/0!</v>
      </c>
      <c r="BC8" s="24">
        <f>'Income Statement Annual'!AF8/('Balance Sheet Annual'!BB8-'Balance Sheet Annual'!BR8)</f>
        <v>0.22978451506900846</v>
      </c>
    </row>
    <row r="9" spans="1:55" x14ac:dyDescent="0.2">
      <c r="A9" s="52" t="s">
        <v>22</v>
      </c>
      <c r="B9" s="52" t="s">
        <v>23</v>
      </c>
      <c r="C9" s="52" t="str">
        <f>VLOOKUP(A9,'[1]S&amp;P 500 Wikipedia'!A:D,3,FALSE)</f>
        <v>Health Care</v>
      </c>
      <c r="D9" s="52">
        <v>63877</v>
      </c>
      <c r="E9" s="52" t="s">
        <v>16</v>
      </c>
      <c r="F9" s="52">
        <v>2019</v>
      </c>
      <c r="G9" s="52" t="s">
        <v>17</v>
      </c>
      <c r="H9" s="53">
        <v>43830</v>
      </c>
      <c r="I9" s="53">
        <v>43882</v>
      </c>
      <c r="J9" s="53">
        <v>43882</v>
      </c>
      <c r="K9" s="54">
        <v>1768297000</v>
      </c>
      <c r="L9" s="54">
        <v>1781843000</v>
      </c>
      <c r="M9" s="52" t="s">
        <v>25</v>
      </c>
      <c r="N9" s="21">
        <f>'Balance Sheet Annual'!AH9/'Balance Sheet Annual'!BR9</f>
        <v>1.4422351100064439</v>
      </c>
      <c r="O9" s="22">
        <f>('Balance Sheet Annual'!AH9-'Balance Sheet Annual'!U9)/'Balance Sheet Annual'!BR9</f>
        <v>1.0449231335726779</v>
      </c>
      <c r="P9" s="22">
        <f>'Balance Sheet Annual'!N9/'Balance Sheet Annual'!BR9</f>
        <v>0.38111019055509526</v>
      </c>
      <c r="Q9" s="22">
        <f>'Balance Sheet Annual'!CH9/'Balance Sheet Annual'!CS9</f>
        <v>1.1688444458643494</v>
      </c>
      <c r="R9" s="22">
        <f>('Balance Sheet Annual'!BH9+'Balance Sheet Annual'!BS9)/'Balance Sheet Annual'!BB9</f>
        <v>0.26719401358139261</v>
      </c>
      <c r="S9" s="22">
        <f>('Balance Sheet Annual'!BH9/'Balance Sheet Annual'!BB9)</f>
        <v>2.177147318337826E-2</v>
      </c>
      <c r="T9" s="22">
        <f>'Balance Sheet Annual'!BS9/'Balance Sheet Annual'!BB9</f>
        <v>0.24542254039801434</v>
      </c>
      <c r="U9" s="22">
        <f>('Balance Sheet Annual'!BH9+'Balance Sheet Annual'!BS9)/'Balance Sheet Annual'!CS9</f>
        <v>0.57950225232420693</v>
      </c>
      <c r="V9" s="22">
        <f>('Balance Sheet Annual'!BH9/'Balance Sheet Annual'!CS9)</f>
        <v>4.7218938692054568E-2</v>
      </c>
      <c r="W9" s="22">
        <f>('Balance Sheet Annual'!BS9/'Balance Sheet Annual'!CS9)</f>
        <v>0.53228331363215231</v>
      </c>
      <c r="X9" s="23">
        <f>'Balance Sheet Annual'!AH9/'Balance Sheet Annual'!BB9</f>
        <v>0.23078056181595888</v>
      </c>
      <c r="Y9" s="23">
        <f>'Balance Sheet Annual'!CS9/('Balance Sheet Annual'!BB9-'Balance Sheet Annual'!AQ9-'Balance Sheet Annual'!AR9-'Balance Sheet Annual'!AS9)</f>
        <v>1.1313478150865652</v>
      </c>
      <c r="Z9" s="23">
        <f>'Balance Sheet Annual'!BA9/'Balance Sheet Annual'!BB9</f>
        <v>0.76921943818404115</v>
      </c>
      <c r="AA9" s="23">
        <f>'Balance Sheet Annual'!AR9/'Balance Sheet Annual'!BB9</f>
        <v>0.34167071751587197</v>
      </c>
      <c r="AB9" s="24">
        <f>'Balance Sheet Annual'!CS9/'Balance Sheet Annual'!CT9</f>
        <v>0.4610750217272821</v>
      </c>
      <c r="AC9" s="25">
        <f>'Income Statement Annual'!V9/'Income Statement Annual'!N9</f>
        <v>0.58528711133400202</v>
      </c>
      <c r="AD9" s="23">
        <f>('Income Statement Annual'!AF9-'Income Statement Annual'!AC9)/'Income Statement Annual'!N9</f>
        <v>0.20273319959879638</v>
      </c>
      <c r="AE9" s="23">
        <f>'Income Statement Annual'!AF9/'Income Statement Annual'!N9</f>
        <v>0.14205115346038114</v>
      </c>
      <c r="AF9" s="23">
        <f>'Income Statement Annual'!BS9/'Income Statement Annual'!N9</f>
        <v>0.11556544633901705</v>
      </c>
      <c r="AG9" s="23">
        <f>('Income Statement Annual'!AF9-'Income Statement Annual'!AC9)/('Income Statement Annual'!AH9*-1)</f>
        <v>11.229166666666666</v>
      </c>
      <c r="AH9" s="24">
        <f>'Income Statement Annual'!AF9/('Income Statement Annual'!AH9*-1)</f>
        <v>7.8680555555555554</v>
      </c>
      <c r="AI9" s="25">
        <f>'Cash Flow Statement Annual'!BG9/'Cash Flow Statement Annual'!AB9</f>
        <v>-0.69898956975228166</v>
      </c>
      <c r="AJ9" s="23">
        <f>'Cash Flow Statement Annual'!AB9/'Balance Sheet Annual'!BR9</f>
        <v>0.56485317131547452</v>
      </c>
      <c r="AK9" s="23">
        <f>('Cash Flow Statement Annual'!AB9+'Cash Flow Statement Annual'!AV9)/('Balance Sheet Annual'!BH9+'Balance Sheet Annual'!BS9)</f>
        <v>0.21313192568498815</v>
      </c>
      <c r="AL9" s="24">
        <f>('Cash Flow Statement Annual'!AB9/('Balance Sheet Annual'!BH9+'Balance Sheet Annual'!BS9))</f>
        <v>0.33827664149071063</v>
      </c>
      <c r="AM9" s="25">
        <f>'Income Statement Annual'!BS9/'Balance Sheet Annual'!CS9</f>
        <v>0.11779176384141082</v>
      </c>
      <c r="AN9" s="23">
        <f>'Income Statement Annual'!N9/'Balance Sheet Annual'!CS9</f>
        <v>1.0192645602376922</v>
      </c>
      <c r="AO9" s="23">
        <f>'Income Statement Annual'!N9/'Balance Sheet Annual'!BB9</f>
        <v>0.46995742925744249</v>
      </c>
      <c r="AP9" s="23">
        <f>'Income Statement Annual'!N9/('Balance Sheet Annual'!AH9-'Balance Sheet Annual'!BR9)</f>
        <v>6.6411323896752705</v>
      </c>
      <c r="AQ9" s="23">
        <f>'Income Statement Annual'!BS9/'Balance Sheet Annual'!BB9</f>
        <v>5.4310840072473374E-2</v>
      </c>
      <c r="AR9" s="23">
        <f>'Cash Flow Statement Annual'!AB9/'Income Statement Annual'!N9</f>
        <v>0.19232698094282849</v>
      </c>
      <c r="AS9" s="23">
        <f>'Cash Flow Statement Annual'!BG9/'Income Statement Annual'!N9</f>
        <v>-0.13443455366098295</v>
      </c>
      <c r="AT9" s="23">
        <f>'Cash Flow Statement Annual'!AB9/'Balance Sheet Annual'!BB9</f>
        <v>9.0385493540736814E-2</v>
      </c>
      <c r="AU9" s="23">
        <f>('Cash Flow Statement Annual'!AB9+'Cash Flow Statement Annual'!AU9)/'Balance Sheet Annual'!BR9</f>
        <v>0.39777225444168279</v>
      </c>
      <c r="AV9" s="23">
        <f>('Cash Flow Statement Annual'!AB9+'Cash Flow Statement Annual'!AU9)/('Balance Sheet Annual'!BH9+'Balance Sheet Annual'!BS9)</f>
        <v>0.23821599867688406</v>
      </c>
      <c r="AW9" s="23">
        <f>'Cash Flow Statement Annual'!AB9/'Balance Sheet Annual'!BS9</f>
        <v>0.36828521697377109</v>
      </c>
      <c r="AX9" s="23">
        <f>('Cash Flow Statement Annual'!AB9+'Cash Flow Statement Annual'!AU9)/'Balance Sheet Annual'!BS9</f>
        <v>0.25934817838064944</v>
      </c>
      <c r="AY9" s="23">
        <f>('Balance Sheet Annual'!BH9+'Balance Sheet Annual'!BS9)/('Income Statement Annual'!AF9-'Income Statement Annual'!AC9)</f>
        <v>2.8044217687074831</v>
      </c>
      <c r="AZ9" s="23">
        <f>(('Balance Sheet Annual'!BH9+'Balance Sheet Annual'!BS9)-'Balance Sheet Annual'!N9)/('Income Statement Annual'!AF9-'Income Statement Annual'!AC9)</f>
        <v>2.1643475572047</v>
      </c>
      <c r="BA9" s="23">
        <f>('Cash Flow Statement Annual'!AB9+'Cash Flow Statement Annual'!AU9)/'Income Statement Annual'!BS9</f>
        <v>1.17195551939246</v>
      </c>
      <c r="BB9" s="23">
        <f>'Income Statement Annual'!AF9/('Balance Sheet Annual'!BH9+'Balance Sheet Annual'!BS9)</f>
        <v>0.2498483929654336</v>
      </c>
      <c r="BC9" s="24">
        <f>'Income Statement Annual'!AF9/('Balance Sheet Annual'!BB9-'Balance Sheet Annual'!BR9)</f>
        <v>7.9475308641975315E-2</v>
      </c>
    </row>
    <row r="10" spans="1:55" x14ac:dyDescent="0.2">
      <c r="A10" s="52" t="s">
        <v>32</v>
      </c>
      <c r="B10" s="52" t="s">
        <v>33</v>
      </c>
      <c r="C10" s="52" t="str">
        <f>VLOOKUP(A10,'[1]S&amp;P 500 Wikipedia'!A:D,3,FALSE)</f>
        <v>Information Technology</v>
      </c>
      <c r="D10" s="52">
        <v>61372</v>
      </c>
      <c r="E10" s="52" t="s">
        <v>16</v>
      </c>
      <c r="F10" s="52">
        <v>2019</v>
      </c>
      <c r="G10" s="52" t="s">
        <v>17</v>
      </c>
      <c r="H10" s="53">
        <v>43708</v>
      </c>
      <c r="I10" s="53">
        <v>43767</v>
      </c>
      <c r="J10" s="53">
        <v>43767</v>
      </c>
      <c r="K10" s="54">
        <v>637043985</v>
      </c>
      <c r="L10" s="54">
        <v>650199626</v>
      </c>
      <c r="M10" s="59" t="s">
        <v>35</v>
      </c>
      <c r="N10" s="21">
        <f>'Balance Sheet Annual'!AH10/'Balance Sheet Annual'!BR10</f>
        <v>1.3967407576422703</v>
      </c>
      <c r="O10" s="22">
        <f>('Balance Sheet Annual'!AH10-'Balance Sheet Annual'!U10)/'Balance Sheet Annual'!BR10</f>
        <v>1.3967407576422703</v>
      </c>
      <c r="P10" s="22">
        <f>'Balance Sheet Annual'!N10/'Balance Sheet Annual'!BR10</f>
        <v>0.55416955646663102</v>
      </c>
      <c r="Q10" s="22">
        <f>'Balance Sheet Annual'!CH10/'Balance Sheet Annual'!CS10</f>
        <v>1.0090707312419716</v>
      </c>
      <c r="R10" s="22">
        <f>('Balance Sheet Annual'!BH10+'Balance Sheet Annual'!BS10)/'Balance Sheet Annual'!BB10</f>
        <v>7.6059386610486518E-4</v>
      </c>
      <c r="S10" s="22">
        <f>('Balance Sheet Annual'!BH10/'Balance Sheet Annual'!BB10)</f>
        <v>2.1520731201334143E-4</v>
      </c>
      <c r="T10" s="22">
        <f>'Balance Sheet Annual'!BS10/'Balance Sheet Annual'!BB10</f>
        <v>5.4538655409152367E-4</v>
      </c>
      <c r="U10" s="22">
        <f>('Balance Sheet Annual'!BH10+'Balance Sheet Annual'!BS10)/'Balance Sheet Annual'!CS10</f>
        <v>1.5280868747534597E-3</v>
      </c>
      <c r="V10" s="22">
        <f>('Balance Sheet Annual'!BH10/'Balance Sheet Annual'!CS10)</f>
        <v>4.32366711715263E-4</v>
      </c>
      <c r="W10" s="22">
        <f>('Balance Sheet Annual'!BS10/'Balance Sheet Annual'!CS10)</f>
        <v>1.0957201630381966E-3</v>
      </c>
      <c r="X10" s="23">
        <f>'Balance Sheet Annual'!AH10/'Balance Sheet Annual'!BB10</f>
        <v>0.51865267668080572</v>
      </c>
      <c r="Y10" s="23">
        <f>'Balance Sheet Annual'!CS10/('Balance Sheet Annual'!BB10-'Balance Sheet Annual'!AQ10-'Balance Sheet Annual'!AR10-'Balance Sheet Annual'!AS10)</f>
        <v>0.62870944394010764</v>
      </c>
      <c r="Z10" s="23">
        <f>'Balance Sheet Annual'!BA10/'Balance Sheet Annual'!BB10</f>
        <v>0.48134732331919433</v>
      </c>
      <c r="AA10" s="23">
        <f>'Balance Sheet Annual'!AR10/'Balance Sheet Annual'!BB10</f>
        <v>0.20831067463178771</v>
      </c>
      <c r="AB10" s="24">
        <f>'Balance Sheet Annual'!CS10/'Balance Sheet Annual'!CT10</f>
        <v>0.49774255552556773</v>
      </c>
      <c r="AC10" s="25">
        <f>'Income Statement Annual'!V10/'Income Statement Annual'!N10</f>
        <v>0.30810329734252306</v>
      </c>
      <c r="AD10" s="23">
        <f>('Income Statement Annual'!AF10-'Income Statement Annual'!AC10)/'Income Statement Annual'!N10</f>
        <v>0.14590008338074548</v>
      </c>
      <c r="AE10" s="23">
        <f>'Income Statement Annual'!AF10/'Income Statement Annual'!N10</f>
        <v>0.14590008338074548</v>
      </c>
      <c r="AF10" s="23">
        <f>'Income Statement Annual'!BS10/'Income Statement Annual'!N10</f>
        <v>0.11058916029945427</v>
      </c>
      <c r="AG10" s="23">
        <f>('Income Statement Annual'!AF10-'Income Statement Annual'!AC10)/('Income Statement Annual'!AH10*-1)</f>
        <v>-97.684932992485869</v>
      </c>
      <c r="AH10" s="24">
        <f>'Income Statement Annual'!AF10/('Income Statement Annual'!AH10*-1)</f>
        <v>-97.684932992485869</v>
      </c>
      <c r="AI10" s="25">
        <f>'Cash Flow Statement Annual'!BG10/'Cash Flow Statement Annual'!AB10</f>
        <v>-0.56846200659639501</v>
      </c>
      <c r="AJ10" s="23">
        <f>'Cash Flow Statement Annual'!AB10/'Balance Sheet Annual'!BR10</f>
        <v>0.5990793079233433</v>
      </c>
      <c r="AK10" s="23">
        <f>('Cash Flow Statement Annual'!AB10+'Cash Flow Statement Annual'!AV10)/('Balance Sheet Annual'!BH10+'Balance Sheet Annual'!BS10)</f>
        <v>210.19507458734222</v>
      </c>
      <c r="AL10" s="24">
        <f>('Cash Flow Statement Annual'!AB10/('Balance Sheet Annual'!BH10+'Balance Sheet Annual'!BS10))</f>
        <v>292.47740312472416</v>
      </c>
      <c r="AM10" s="25">
        <f>'Income Statement Annual'!BS10/'Balance Sheet Annual'!CS10</f>
        <v>0.32230992674449449</v>
      </c>
      <c r="AN10" s="23">
        <f>'Income Statement Annual'!N10/'Balance Sheet Annual'!CS10</f>
        <v>2.9144802788242621</v>
      </c>
      <c r="AO10" s="23">
        <f>'Income Statement Annual'!N10/'Balance Sheet Annual'!BB10</f>
        <v>1.4506608620108574</v>
      </c>
      <c r="AP10" s="23">
        <f>'Income Statement Annual'!N10/('Balance Sheet Annual'!AH10-'Balance Sheet Annual'!BR10)</f>
        <v>9.8468712296679772</v>
      </c>
      <c r="AQ10" s="23">
        <f>'Income Statement Annual'!BS10/'Balance Sheet Annual'!BB10</f>
        <v>0.1604273666090632</v>
      </c>
      <c r="AR10" s="23">
        <f>'Cash Flow Statement Annual'!AB10/'Income Statement Annual'!N10</f>
        <v>0.15334839769688371</v>
      </c>
      <c r="AS10" s="23">
        <f>'Cash Flow Statement Annual'!BG10/'Income Statement Annual'!N10</f>
        <v>-8.7172737863112526E-2</v>
      </c>
      <c r="AT10" s="23">
        <f>'Cash Flow Statement Annual'!AB10/'Balance Sheet Annual'!BB10</f>
        <v>0.22245651879094511</v>
      </c>
      <c r="AU10" s="23">
        <f>('Cash Flow Statement Annual'!AB10+'Cash Flow Statement Annual'!AU10)/'Balance Sheet Annual'!BR10</f>
        <v>0.44037450722733246</v>
      </c>
      <c r="AV10" s="23">
        <f>('Cash Flow Statement Annual'!AB10+'Cash Flow Statement Annual'!AU10)/('Balance Sheet Annual'!BH10+'Balance Sheet Annual'!BS10)</f>
        <v>214.99589548945184</v>
      </c>
      <c r="AW10" s="23">
        <f>'Cash Flow Statement Annual'!AB10/'Balance Sheet Annual'!BS10</f>
        <v>407.88779466978519</v>
      </c>
      <c r="AX10" s="23">
        <f>('Cash Flow Statement Annual'!AB10+'Cash Flow Statement Annual'!AU10)/'Balance Sheet Annual'!BS10</f>
        <v>299.83239982766048</v>
      </c>
      <c r="AY10" s="23">
        <f>('Balance Sheet Annual'!BH10+'Balance Sheet Annual'!BS10)/('Income Statement Annual'!AF10-'Income Statement Annual'!AC10)</f>
        <v>3.593613651481331E-3</v>
      </c>
      <c r="AZ10" s="23">
        <f>(('Balance Sheet Annual'!BH10+'Balance Sheet Annual'!BS10)-'Balance Sheet Annual'!N10)/('Income Statement Annual'!AF10-'Income Statement Annual'!AC10)</f>
        <v>-0.96866555412355193</v>
      </c>
      <c r="BA10" s="23">
        <f>('Cash Flow Statement Annual'!AB10+'Cash Flow Statement Annual'!AU10)/'Income Statement Annual'!BS10</f>
        <v>1.019305887788359</v>
      </c>
      <c r="BB10" s="23">
        <f>'Income Statement Annual'!AF10/('Balance Sheet Annual'!BH10+'Balance Sheet Annual'!BS10)</f>
        <v>278.27142731044222</v>
      </c>
      <c r="BC10" s="24">
        <f>'Income Statement Annual'!AF10/('Balance Sheet Annual'!BB10-'Balance Sheet Annual'!BR10)</f>
        <v>0.33666592197003159</v>
      </c>
    </row>
    <row r="11" spans="1:55" x14ac:dyDescent="0.2">
      <c r="A11" s="52" t="s">
        <v>40</v>
      </c>
      <c r="B11" s="52" t="s">
        <v>41</v>
      </c>
      <c r="C11" s="52" t="str">
        <f>VLOOKUP(A11,'[1]S&amp;P 500 Wikipedia'!A:D,3,FALSE)</f>
        <v>Information Technology</v>
      </c>
      <c r="D11" s="52">
        <v>14099</v>
      </c>
      <c r="E11" s="52" t="s">
        <v>16</v>
      </c>
      <c r="F11" s="52">
        <v>2019</v>
      </c>
      <c r="G11" s="52" t="s">
        <v>17</v>
      </c>
      <c r="H11" s="53">
        <v>43830</v>
      </c>
      <c r="I11" s="53">
        <v>43851</v>
      </c>
      <c r="J11" s="53">
        <v>43851</v>
      </c>
      <c r="K11" s="54">
        <v>483725000</v>
      </c>
      <c r="L11" s="54">
        <v>488846000</v>
      </c>
      <c r="M11" s="52" t="s">
        <v>42</v>
      </c>
      <c r="N11" s="21">
        <f>'Balance Sheet Annual'!AH11/'Balance Sheet Annual'!BR11</f>
        <v>1.288267899345346</v>
      </c>
      <c r="O11" s="22">
        <f>('Balance Sheet Annual'!AH11-'Balance Sheet Annual'!U11)/'Balance Sheet Annual'!BR11</f>
        <v>1.288267899345346</v>
      </c>
      <c r="P11" s="22">
        <f>'Balance Sheet Annual'!N11/'Balance Sheet Annual'!BR11</f>
        <v>0.82850288450381282</v>
      </c>
      <c r="Q11" s="22">
        <f>'Balance Sheet Annual'!CH11/'Balance Sheet Annual'!CS11</f>
        <v>0.97170886848294258</v>
      </c>
      <c r="R11" s="22">
        <f>('Balance Sheet Annual'!BH11+'Balance Sheet Annual'!BS11)/'Balance Sheet Annual'!BB11</f>
        <v>0.199315445227912</v>
      </c>
      <c r="S11" s="22">
        <f>('Balance Sheet Annual'!BH11/'Balance Sheet Annual'!BB11)</f>
        <v>0</v>
      </c>
      <c r="T11" s="22">
        <f>'Balance Sheet Annual'!BS11/'Balance Sheet Annual'!BB11</f>
        <v>0.199315445227912</v>
      </c>
      <c r="U11" s="22">
        <f>('Balance Sheet Annual'!BH11+'Balance Sheet Annual'!BS11)/'Balance Sheet Annual'!CS11</f>
        <v>0.39299203098150026</v>
      </c>
      <c r="V11" s="22">
        <f>('Balance Sheet Annual'!BH11/'Balance Sheet Annual'!CS11)</f>
        <v>0</v>
      </c>
      <c r="W11" s="22">
        <f>('Balance Sheet Annual'!BS11/'Balance Sheet Annual'!CS11)</f>
        <v>0.39299203098150026</v>
      </c>
      <c r="X11" s="23">
        <f>'Balance Sheet Annual'!AH11/'Balance Sheet Annual'!BB11</f>
        <v>0.31282149462489883</v>
      </c>
      <c r="Y11" s="23">
        <f>'Balance Sheet Annual'!CS11/('Balance Sheet Annual'!BB11-'Balance Sheet Annual'!AQ11-'Balance Sheet Annual'!AR11-'Balance Sheet Annual'!AS11)</f>
        <v>1.261000359733079</v>
      </c>
      <c r="Z11" s="23">
        <f>'Balance Sheet Annual'!BA11/'Balance Sheet Annual'!BB11</f>
        <v>0.68717850537510117</v>
      </c>
      <c r="AA11" s="23">
        <f>'Balance Sheet Annual'!AR11/'Balance Sheet Annual'!BB11</f>
        <v>0.51493078834816786</v>
      </c>
      <c r="AB11" s="24">
        <f>'Balance Sheet Annual'!CS11/'Balance Sheet Annual'!CT11</f>
        <v>0.50717426694409129</v>
      </c>
      <c r="AC11" s="25">
        <f>'Income Statement Annual'!V11/'Income Statement Annual'!N11</f>
        <v>0.85026626720245646</v>
      </c>
      <c r="AD11" s="23">
        <f>('Income Statement Annual'!AF11-'Income Statement Annual'!AC11)/'Income Statement Annual'!N11</f>
        <v>0.2925462459730504</v>
      </c>
      <c r="AE11" s="23">
        <f>'Income Statement Annual'!AF11/'Income Statement Annual'!N11</f>
        <v>0.2925462459730504</v>
      </c>
      <c r="AF11" s="23">
        <f>'Income Statement Annual'!BS11/'Income Statement Annual'!N11</f>
        <v>0.26420011928784992</v>
      </c>
      <c r="AG11" s="23">
        <f>('Income Statement Annual'!AF11-'Income Statement Annual'!AC11)/('Income Statement Annual'!AH11*-1)</f>
        <v>20.787722467464729</v>
      </c>
      <c r="AH11" s="24">
        <f>'Income Statement Annual'!AF11/('Income Statement Annual'!AH11*-1)</f>
        <v>20.787722467464729</v>
      </c>
      <c r="AI11" s="25">
        <f>'Cash Flow Statement Annual'!BG11/'Cash Flow Statement Annual'!AB11</f>
        <v>-0.66625250773834177</v>
      </c>
      <c r="AJ11" s="23">
        <f>'Cash Flow Statement Annual'!AB11/'Balance Sheet Annual'!BR11</f>
        <v>0.87706628557034039</v>
      </c>
      <c r="AK11" s="23">
        <f>('Cash Flow Statement Annual'!AB11+'Cash Flow Statement Annual'!AV11)/('Balance Sheet Annual'!BH11+'Balance Sheet Annual'!BS11)</f>
        <v>1.0685180535717005</v>
      </c>
      <c r="AL11" s="24">
        <f>('Cash Flow Statement Annual'!AB11/('Balance Sheet Annual'!BH11+'Balance Sheet Annual'!BS11))</f>
        <v>1.0685180535717005</v>
      </c>
      <c r="AM11" s="25">
        <f>'Income Statement Annual'!BS11/'Balance Sheet Annual'!CS11</f>
        <v>0.28028628258558397</v>
      </c>
      <c r="AN11" s="23">
        <f>'Income Statement Annual'!N11/'Balance Sheet Annual'!CS11</f>
        <v>1.0608862832503416</v>
      </c>
      <c r="AO11" s="23">
        <f>'Income Statement Annual'!N11/'Balance Sheet Annual'!BB11</f>
        <v>0.53805422301853345</v>
      </c>
      <c r="AP11" s="23">
        <f>'Income Statement Annual'!N11/('Balance Sheet Annual'!AH11-'Balance Sheet Annual'!BR11)</f>
        <v>7.6866898777290773</v>
      </c>
      <c r="AQ11" s="23">
        <f>'Income Statement Annual'!BS11/'Balance Sheet Annual'!BB11</f>
        <v>0.14215398990482797</v>
      </c>
      <c r="AR11" s="23">
        <f>'Cash Flow Statement Annual'!AB11/'Income Statement Annual'!N11</f>
        <v>0.39581912467281105</v>
      </c>
      <c r="AS11" s="23">
        <f>'Cash Flow Statement Annual'!BG11/'Income Statement Annual'!N11</f>
        <v>-0.26371548442405568</v>
      </c>
      <c r="AT11" s="23">
        <f>'Cash Flow Statement Annual'!AB11/'Balance Sheet Annual'!BB11</f>
        <v>0.21297215158170538</v>
      </c>
      <c r="AU11" s="23">
        <f>('Cash Flow Statement Annual'!AB11+'Cash Flow Statement Annual'!AU11)/'Balance Sheet Annual'!BR11</f>
        <v>0.78670123244727119</v>
      </c>
      <c r="AV11" s="23">
        <f>('Cash Flow Statement Annual'!AB11+'Cash Flow Statement Annual'!AU11)/('Balance Sheet Annual'!BH11+'Balance Sheet Annual'!BS11)</f>
        <v>0.95842752533850517</v>
      </c>
      <c r="AW11" s="23">
        <f>'Cash Flow Statement Annual'!AB11/'Balance Sheet Annual'!BS11</f>
        <v>1.0685180535717005</v>
      </c>
      <c r="AX11" s="23">
        <f>('Cash Flow Statement Annual'!AB11+'Cash Flow Statement Annual'!AU11)/'Balance Sheet Annual'!BS11</f>
        <v>0.95842752533850517</v>
      </c>
      <c r="AY11" s="23">
        <f>('Balance Sheet Annual'!BH11+'Balance Sheet Annual'!BS11)/('Income Statement Annual'!AF11-'Income Statement Annual'!AC11)</f>
        <v>1.2662526877064832</v>
      </c>
      <c r="AZ11" s="23">
        <f>(('Balance Sheet Annual'!BH11+'Balance Sheet Annual'!BS11)-'Balance Sheet Annual'!N11)/('Income Statement Annual'!AF11-'Income Statement Annual'!AC11)</f>
        <v>-1.1844420693113871E-2</v>
      </c>
      <c r="BA11" s="23">
        <f>('Cash Flow Statement Annual'!AB11+'Cash Flow Statement Annual'!AU11)/'Income Statement Annual'!BS11</f>
        <v>1.3438202407081516</v>
      </c>
      <c r="BB11" s="23">
        <f>'Income Statement Annual'!AF11/('Balance Sheet Annual'!BH11+'Balance Sheet Annual'!BS11)</f>
        <v>0.78973178869318972</v>
      </c>
      <c r="BC11" s="24">
        <f>'Income Statement Annual'!AF11/('Balance Sheet Annual'!BB11-'Balance Sheet Annual'!BR11)</f>
        <v>0.20788509239825823</v>
      </c>
    </row>
    <row r="12" spans="1:55" x14ac:dyDescent="0.2">
      <c r="A12" s="52" t="s">
        <v>127</v>
      </c>
      <c r="B12" s="52" t="s">
        <v>128</v>
      </c>
      <c r="C12" s="52" t="str">
        <f>VLOOKUP(A12,'[1]S&amp;P 500 Wikipedia'!A:D,3,FALSE)</f>
        <v>Information Technology</v>
      </c>
      <c r="D12" s="52">
        <v>65917</v>
      </c>
      <c r="E12" s="52" t="s">
        <v>16</v>
      </c>
      <c r="F12" s="52">
        <v>2019</v>
      </c>
      <c r="G12" s="52" t="s">
        <v>17</v>
      </c>
      <c r="H12" s="53">
        <v>43769</v>
      </c>
      <c r="I12" s="53">
        <v>43795</v>
      </c>
      <c r="J12" s="53">
        <v>43795</v>
      </c>
      <c r="K12" s="54">
        <v>369050000</v>
      </c>
      <c r="L12" s="54">
        <v>372559000</v>
      </c>
      <c r="M12" s="52" t="s">
        <v>129</v>
      </c>
      <c r="N12" s="21">
        <f>'Balance Sheet Annual'!AH12/'Balance Sheet Annual'!BR12</f>
        <v>1.3158450834928597</v>
      </c>
      <c r="O12" s="22">
        <f>('Balance Sheet Annual'!AH12-'Balance Sheet Annual'!U12)/'Balance Sheet Annual'!BR12</f>
        <v>0.91158082289120212</v>
      </c>
      <c r="P12" s="22">
        <f>'Balance Sheet Annual'!N12/'Balance Sheet Annual'!BR12</f>
        <v>0.42974164673691134</v>
      </c>
      <c r="Q12" s="22">
        <f>'Balance Sheet Annual'!CH12/'Balance Sheet Annual'!CS12</f>
        <v>0.82699611621232827</v>
      </c>
      <c r="R12" s="22">
        <f>('Balance Sheet Annual'!BH12+'Balance Sheet Annual'!BS12)/'Balance Sheet Annual'!BB12</f>
        <v>0.256720009464937</v>
      </c>
      <c r="S12" s="22">
        <f>('Balance Sheet Annual'!BH12/'Balance Sheet Annual'!BB12)</f>
        <v>1.4007947873289697E-2</v>
      </c>
      <c r="T12" s="22">
        <f>'Balance Sheet Annual'!BS12/'Balance Sheet Annual'!BB12</f>
        <v>0.24271206159164732</v>
      </c>
      <c r="U12" s="22">
        <f>('Balance Sheet Annual'!BH12+'Balance Sheet Annual'!BS12)/'Balance Sheet Annual'!CS12</f>
        <v>0.46902646024643213</v>
      </c>
      <c r="V12" s="22">
        <f>('Balance Sheet Annual'!BH12/'Balance Sheet Annual'!CS12)</f>
        <v>2.5592466360605023E-2</v>
      </c>
      <c r="W12" s="22">
        <f>('Balance Sheet Annual'!BS12/'Balance Sheet Annual'!CS12)</f>
        <v>0.4434339938858271</v>
      </c>
      <c r="X12" s="23">
        <f>'Balance Sheet Annual'!AH12/'Balance Sheet Annual'!BB12</f>
        <v>9.2794807335849744E-2</v>
      </c>
      <c r="Y12" s="23">
        <f>'Balance Sheet Annual'!CS12/('Balance Sheet Annual'!BB12-'Balance Sheet Annual'!AQ12-'Balance Sheet Annual'!AR12-'Balance Sheet Annual'!AS12)</f>
        <v>2.3806241571426625</v>
      </c>
      <c r="Z12" s="23">
        <f>'Balance Sheet Annual'!BA12/'Balance Sheet Annual'!BB12</f>
        <v>0.90720519266415023</v>
      </c>
      <c r="AA12" s="23">
        <f>'Balance Sheet Annual'!AR12/'Balance Sheet Annual'!BB12</f>
        <v>0.57294842651732436</v>
      </c>
      <c r="AB12" s="24">
        <f>'Balance Sheet Annual'!CS12/'Balance Sheet Annual'!CT12</f>
        <v>0.54734653846619497</v>
      </c>
      <c r="AC12" s="25">
        <f>'Income Statement Annual'!V12/'Income Statement Annual'!N12</f>
        <v>0.66995600949080003</v>
      </c>
      <c r="AD12" s="23">
        <f>('Income Statement Annual'!AF12-'Income Statement Annual'!AC12)/'Income Statement Annual'!N12</f>
        <v>0.37310695176900938</v>
      </c>
      <c r="AE12" s="23">
        <f>'Income Statement Annual'!AF12/'Income Statement Annual'!N12</f>
        <v>0.37310695176900938</v>
      </c>
      <c r="AF12" s="23">
        <f>'Income Statement Annual'!BS12/'Income Statement Annual'!N12</f>
        <v>0.22750729628204669</v>
      </c>
      <c r="AG12" s="23">
        <f>('Income Statement Annual'!AF12-'Income Statement Annual'!AC12)/('Income Statement Annual'!AH12*-1)</f>
        <v>10.214068340294087</v>
      </c>
      <c r="AH12" s="24">
        <f>'Income Statement Annual'!AF12/('Income Statement Annual'!AH12*-1)</f>
        <v>10.214068340294087</v>
      </c>
      <c r="AI12" s="25">
        <f>'Cash Flow Statement Annual'!BG12/'Cash Flow Statement Annual'!AB12</f>
        <v>-0.94394123651857442</v>
      </c>
      <c r="AJ12" s="23">
        <f>'Cash Flow Statement Annual'!AB12/'Balance Sheet Annual'!BR12</f>
        <v>1.4934722317967537</v>
      </c>
      <c r="AK12" s="23">
        <f>('Cash Flow Statement Annual'!AB12+'Cash Flow Statement Annual'!AV12)/('Balance Sheet Annual'!BH12+'Balance Sheet Annual'!BS12)</f>
        <v>0.26868914126373677</v>
      </c>
      <c r="AL12" s="24">
        <f>('Cash Flow Statement Annual'!AB12/('Balance Sheet Annual'!BH12+'Balance Sheet Annual'!BS12))</f>
        <v>0.41025732535385173</v>
      </c>
      <c r="AM12" s="25">
        <f>'Income Statement Annual'!BS12/'Balance Sheet Annual'!CS12</f>
        <v>0.1164052537204117</v>
      </c>
      <c r="AN12" s="23">
        <f>'Income Statement Annual'!N12/'Balance Sheet Annual'!CS12</f>
        <v>0.51165503534489321</v>
      </c>
      <c r="AO12" s="23">
        <f>'Income Statement Annual'!N12/'Balance Sheet Annual'!BB12</f>
        <v>0.28005261248482599</v>
      </c>
      <c r="AP12" s="23">
        <f>'Income Statement Annual'!N12/('Balance Sheet Annual'!AH12-'Balance Sheet Annual'!BR12)</f>
        <v>12.573222328088077</v>
      </c>
      <c r="AQ12" s="23">
        <f>'Income Statement Annual'!BS12/'Balance Sheet Annual'!BB12</f>
        <v>6.3714012683146512E-2</v>
      </c>
      <c r="AR12" s="23">
        <f>'Cash Flow Statement Annual'!AB12/'Income Statement Annual'!N12</f>
        <v>0.37607670756368022</v>
      </c>
      <c r="AS12" s="23">
        <f>'Cash Flow Statement Annual'!BG12/'Income Statement Annual'!N12</f>
        <v>-0.35499431236349466</v>
      </c>
      <c r="AT12" s="23">
        <f>'Cash Flow Statement Annual'!AB12/'Balance Sheet Annual'!BB12</f>
        <v>0.10532126444790056</v>
      </c>
      <c r="AU12" s="23">
        <f>('Cash Flow Statement Annual'!AB12+'Cash Flow Statement Annual'!AU12)/'Balance Sheet Annual'!BR12</f>
        <v>1.2991332544981149</v>
      </c>
      <c r="AV12" s="23">
        <f>('Cash Flow Statement Annual'!AB12+'Cash Flow Statement Annual'!AU12)/('Balance Sheet Annual'!BH12+'Balance Sheet Annual'!BS12)</f>
        <v>0.35687234280039454</v>
      </c>
      <c r="AW12" s="23">
        <f>'Cash Flow Statement Annual'!AB12/'Balance Sheet Annual'!BS12</f>
        <v>0.43393502472530227</v>
      </c>
      <c r="AX12" s="23">
        <f>('Cash Flow Statement Annual'!AB12+'Cash Flow Statement Annual'!AU12)/'Balance Sheet Annual'!BS12</f>
        <v>0.37746896722270029</v>
      </c>
      <c r="AY12" s="23">
        <f>('Balance Sheet Annual'!BH12+'Balance Sheet Annual'!BS12)/('Income Statement Annual'!AF12-'Income Statement Annual'!AC12)</f>
        <v>2.4568958729624732</v>
      </c>
      <c r="AZ12" s="23">
        <f>(('Balance Sheet Annual'!BH12+'Balance Sheet Annual'!BS12)-'Balance Sheet Annual'!N12)/('Income Statement Annual'!AF12-'Income Statement Annual'!AC12)</f>
        <v>2.1668588847711368</v>
      </c>
      <c r="BA12" s="23">
        <f>('Cash Flow Statement Annual'!AB12+'Cash Flow Statement Annual'!AU12)/'Income Statement Annual'!BS12</f>
        <v>1.4379297012276497</v>
      </c>
      <c r="BB12" s="23">
        <f>'Income Statement Annual'!AF12/('Balance Sheet Annual'!BH12+'Balance Sheet Annual'!BS12)</f>
        <v>0.40701765630556458</v>
      </c>
      <c r="BC12" s="24">
        <f>'Income Statement Annual'!AF12/('Balance Sheet Annual'!BB12-'Balance Sheet Annual'!BR12)</f>
        <v>0.11241737015910624</v>
      </c>
    </row>
    <row r="13" spans="1:55" x14ac:dyDescent="0.2">
      <c r="A13" s="52" t="s">
        <v>149</v>
      </c>
      <c r="B13" s="52" t="s">
        <v>150</v>
      </c>
      <c r="C13" s="52" t="str">
        <f>VLOOKUP(A13,'[1]S&amp;P 500 Wikipedia'!A:D,3,FALSE)</f>
        <v>Consumer Staples</v>
      </c>
      <c r="D13" s="52">
        <v>66997</v>
      </c>
      <c r="E13" s="52" t="s">
        <v>16</v>
      </c>
      <c r="F13" s="52">
        <v>2019</v>
      </c>
      <c r="G13" s="52" t="s">
        <v>17</v>
      </c>
      <c r="H13" s="53">
        <v>43830</v>
      </c>
      <c r="I13" s="53">
        <v>43879</v>
      </c>
      <c r="J13" s="53">
        <v>43879</v>
      </c>
      <c r="K13" s="54">
        <v>560000000</v>
      </c>
      <c r="L13" s="54">
        <v>565000000</v>
      </c>
      <c r="M13" s="52" t="s">
        <v>151</v>
      </c>
      <c r="N13" s="21">
        <f>'Balance Sheet Annual'!AH13/'Balance Sheet Annual'!BR13</f>
        <v>1.554317751565458</v>
      </c>
      <c r="O13" s="22">
        <f>('Balance Sheet Annual'!AH13-'Balance Sheet Annual'!U13)/'Balance Sheet Annual'!BR13</f>
        <v>0.88663171690694631</v>
      </c>
      <c r="P13" s="22">
        <f>'Balance Sheet Annual'!N13/'Balance Sheet Annual'!BR13</f>
        <v>6.2035823503713415E-2</v>
      </c>
      <c r="Q13" s="22">
        <f>'Balance Sheet Annual'!CH13/'Balance Sheet Annual'!CS13</f>
        <v>1.2816470466213763</v>
      </c>
      <c r="R13" s="22">
        <f>('Balance Sheet Annual'!BH13+'Balance Sheet Annual'!BS13)/'Balance Sheet Annual'!BB13</f>
        <v>0.20185467190944836</v>
      </c>
      <c r="S13" s="22">
        <f>('Balance Sheet Annual'!BH13/'Balance Sheet Annual'!BB13)</f>
        <v>2.7479146305429917E-2</v>
      </c>
      <c r="T13" s="22">
        <f>'Balance Sheet Annual'!BS13/'Balance Sheet Annual'!BB13</f>
        <v>0.17437552560401845</v>
      </c>
      <c r="U13" s="22">
        <f>('Balance Sheet Annual'!BH13+'Balance Sheet Annual'!BS13)/'Balance Sheet Annual'!CS13</f>
        <v>0.46056111600891975</v>
      </c>
      <c r="V13" s="22">
        <f>('Balance Sheet Annual'!BH13/'Balance Sheet Annual'!CS13)</f>
        <v>6.2697713011460876E-2</v>
      </c>
      <c r="W13" s="22">
        <f>('Balance Sheet Annual'!BS13/'Balance Sheet Annual'!CS13)</f>
        <v>0.39786340299745893</v>
      </c>
      <c r="X13" s="23">
        <f>'Balance Sheet Annual'!AH13/'Balance Sheet Annual'!BB13</f>
        <v>0.48519217219355865</v>
      </c>
      <c r="Y13" s="23">
        <f>'Balance Sheet Annual'!CS13/('Balance Sheet Annual'!BB13-'Balance Sheet Annual'!AQ13-'Balance Sheet Annual'!AR13-'Balance Sheet Annual'!AS13)</f>
        <v>0.50058409698605955</v>
      </c>
      <c r="Z13" s="23">
        <f>'Balance Sheet Annual'!BA13/'Balance Sheet Annual'!BB13</f>
        <v>0.5148078278064413</v>
      </c>
      <c r="AA13" s="23">
        <f>'Balance Sheet Annual'!AR13/'Balance Sheet Annual'!BB13</f>
        <v>0.12446303157033434</v>
      </c>
      <c r="AB13" s="24">
        <f>'Balance Sheet Annual'!CS13/'Balance Sheet Annual'!CT13</f>
        <v>0.43827988271927631</v>
      </c>
      <c r="AC13" s="25">
        <f>'Income Statement Annual'!V13/'Income Statement Annual'!N13</f>
        <v>6.4139445681761942E-2</v>
      </c>
      <c r="AD13" s="23">
        <f>('Income Statement Annual'!AF13-'Income Statement Annual'!AC13)/'Income Statement Annual'!N13</f>
        <v>2.5581539222964612E-2</v>
      </c>
      <c r="AE13" s="23">
        <f>'Income Statement Annual'!AF13/'Income Statement Annual'!N13</f>
        <v>2.5581539222964612E-2</v>
      </c>
      <c r="AF13" s="23">
        <f>'Income Statement Annual'!BS13/'Income Statement Annual'!N13</f>
        <v>2.1328260331601089E-2</v>
      </c>
      <c r="AG13" s="23">
        <f>('Income Statement Annual'!AF13-'Income Statement Annual'!AC13)/('Income Statement Annual'!AH13*-1)</f>
        <v>7.8761904761904766</v>
      </c>
      <c r="AH13" s="24">
        <f>'Income Statement Annual'!AF13/('Income Statement Annual'!AH13*-1)</f>
        <v>7.8761904761904766</v>
      </c>
      <c r="AI13" s="25">
        <f>'Cash Flow Statement Annual'!BG13/'Cash Flow Statement Annual'!AB13</f>
        <v>0.1210564930300807</v>
      </c>
      <c r="AJ13" s="23">
        <f>'Cash Flow Statement Annual'!AB13/'Balance Sheet Annual'!BR13</f>
        <v>-0.39697102082423186</v>
      </c>
      <c r="AK13" s="23">
        <f>('Cash Flow Statement Annual'!AB13+'Cash Flow Statement Annual'!AV13)/('Balance Sheet Annual'!BH13+'Balance Sheet Annual'!BS13)</f>
        <v>-0.70273617835829294</v>
      </c>
      <c r="AL13" s="24">
        <f>('Cash Flow Statement Annual'!AB13/('Balance Sheet Annual'!BH13+'Balance Sheet Annual'!BS13))</f>
        <v>-0.61389483166310099</v>
      </c>
      <c r="AM13" s="25">
        <f>'Income Statement Annual'!BS13/'Balance Sheet Annual'!CS13</f>
        <v>7.1513768604470257E-2</v>
      </c>
      <c r="AN13" s="23">
        <f>'Income Statement Annual'!N13/'Balance Sheet Annual'!CS13</f>
        <v>3.3530052377742052</v>
      </c>
      <c r="AO13" s="23">
        <f>'Income Statement Annual'!N13/'Balance Sheet Annual'!BB13</f>
        <v>1.4695547423687978</v>
      </c>
      <c r="AP13" s="23">
        <f>'Income Statement Annual'!N13/('Balance Sheet Annual'!AH13-'Balance Sheet Annual'!BR13)</f>
        <v>8.4928411926967033</v>
      </c>
      <c r="AQ13" s="23">
        <f>'Income Statement Annual'!BS13/'Balance Sheet Annual'!BB13</f>
        <v>3.1343046116780689E-2</v>
      </c>
      <c r="AR13" s="23">
        <f>'Cash Flow Statement Annual'!AB13/'Income Statement Annual'!N13</f>
        <v>-8.4323187329868848E-2</v>
      </c>
      <c r="AS13" s="23">
        <f>'Cash Flow Statement Annual'!BG13/'Income Statement Annual'!N13</f>
        <v>-1.0207869339272457E-2</v>
      </c>
      <c r="AT13" s="23">
        <f>'Cash Flow Statement Annual'!AB13/'Balance Sheet Annual'!BB13</f>
        <v>-0.12391753983226129</v>
      </c>
      <c r="AU13" s="23">
        <f>('Cash Flow Statement Annual'!AB13+'Cash Flow Statement Annual'!AU13)/'Balance Sheet Annual'!BR13</f>
        <v>-1.4052715887578273E-2</v>
      </c>
      <c r="AV13" s="23">
        <f>('Cash Flow Statement Annual'!AB13+'Cash Flow Statement Annual'!AU13)/('Balance Sheet Annual'!BH13+'Balance Sheet Annual'!BS13)</f>
        <v>-2.1731786960927823E-2</v>
      </c>
      <c r="AW13" s="23">
        <f>'Cash Flow Statement Annual'!AB13/'Balance Sheet Annual'!BS13</f>
        <v>-0.7106360792492179</v>
      </c>
      <c r="AX13" s="23">
        <f>('Cash Flow Statement Annual'!AB13+'Cash Flow Statement Annual'!AU13)/'Balance Sheet Annual'!BS13</f>
        <v>-2.5156412930135558E-2</v>
      </c>
      <c r="AY13" s="23">
        <f>('Balance Sheet Annual'!BH13+'Balance Sheet Annual'!BS13)/('Income Statement Annual'!AF13-'Income Statement Annual'!AC13)</f>
        <v>5.3694074969770256</v>
      </c>
      <c r="AZ13" s="23">
        <f>(('Balance Sheet Annual'!BH13+'Balance Sheet Annual'!BS13)-'Balance Sheet Annual'!N13)/('Income Statement Annual'!AF13-'Income Statement Annual'!AC13)</f>
        <v>4.8542926239419586</v>
      </c>
      <c r="BA13" s="23">
        <f>('Cash Flow Statement Annual'!AB13+'Cash Flow Statement Annual'!AU13)/'Income Statement Annual'!BS13</f>
        <v>-0.13995649021029732</v>
      </c>
      <c r="BB13" s="23">
        <f>'Income Statement Annual'!AF13/('Balance Sheet Annual'!BH13+'Balance Sheet Annual'!BS13)</f>
        <v>0.18624028825582706</v>
      </c>
      <c r="BC13" s="24">
        <f>'Income Statement Annual'!AF13/('Balance Sheet Annual'!BB13-'Balance Sheet Annual'!BR13)</f>
        <v>5.4654198195816676E-2</v>
      </c>
    </row>
    <row r="14" spans="1:55" x14ac:dyDescent="0.2">
      <c r="A14" s="52" t="s">
        <v>167</v>
      </c>
      <c r="B14" s="52" t="s">
        <v>168</v>
      </c>
      <c r="C14" s="52" t="str">
        <f>VLOOKUP(A14,'[1]S&amp;P 500 Wikipedia'!A:D,3,FALSE)</f>
        <v>Information Technology</v>
      </c>
      <c r="D14" s="52">
        <v>591496</v>
      </c>
      <c r="E14" s="52" t="s">
        <v>16</v>
      </c>
      <c r="F14" s="52">
        <v>2020</v>
      </c>
      <c r="G14" s="52" t="s">
        <v>17</v>
      </c>
      <c r="H14" s="53">
        <v>44012</v>
      </c>
      <c r="I14" s="53">
        <v>44048</v>
      </c>
      <c r="J14" s="53">
        <v>44048</v>
      </c>
      <c r="K14" s="54">
        <v>429000000</v>
      </c>
      <c r="L14" s="54">
        <v>430300000</v>
      </c>
      <c r="M14" s="52" t="s">
        <v>169</v>
      </c>
      <c r="N14" s="21">
        <f>'Balance Sheet Annual'!AH14/'Balance Sheet Annual'!BR14</f>
        <v>1.0477153080666255</v>
      </c>
      <c r="O14" s="22">
        <f>('Balance Sheet Annual'!AH14-'Balance Sheet Annual'!U14)/'Balance Sheet Annual'!BR14</f>
        <v>1.0477153080666255</v>
      </c>
      <c r="P14" s="22">
        <f>'Balance Sheet Annual'!N14/'Balance Sheet Annual'!BR14</f>
        <v>6.3349332483585929E-2</v>
      </c>
      <c r="Q14" s="22">
        <f>'Balance Sheet Annual'!CH14/'Balance Sheet Annual'!CS14</f>
        <v>5.8087862035395155</v>
      </c>
      <c r="R14" s="22">
        <f>('Balance Sheet Annual'!BH14+'Balance Sheet Annual'!BS14)/'Balance Sheet Annual'!BB14</f>
        <v>5.1182801189822678E-2</v>
      </c>
      <c r="S14" s="22">
        <f>('Balance Sheet Annual'!BH14/'Balance Sheet Annual'!BB14)</f>
        <v>2.557863425719064E-2</v>
      </c>
      <c r="T14" s="22">
        <f>'Balance Sheet Annual'!BS14/'Balance Sheet Annual'!BB14</f>
        <v>2.5604166932632035E-2</v>
      </c>
      <c r="U14" s="22">
        <f>('Balance Sheet Annual'!BH14+'Balance Sheet Annual'!BS14)/'Balance Sheet Annual'!CS14</f>
        <v>0.34849275059977053</v>
      </c>
      <c r="V14" s="22">
        <f>('Balance Sheet Annual'!BH14/'Balance Sheet Annual'!CS14)</f>
        <v>0.17415945203574285</v>
      </c>
      <c r="W14" s="22">
        <f>('Balance Sheet Annual'!BS14/'Balance Sheet Annual'!CS14)</f>
        <v>0.17433329856402768</v>
      </c>
      <c r="X14" s="23">
        <f>'Balance Sheet Annual'!AH14/'Balance Sheet Annual'!BB14</f>
        <v>0.80591592089977149</v>
      </c>
      <c r="Y14" s="23">
        <f>'Balance Sheet Annual'!CS14/('Balance Sheet Annual'!BB14-'Balance Sheet Annual'!AQ14-'Balance Sheet Annual'!AR14-'Balance Sheet Annual'!AS14)</f>
        <v>0.16139594784555686</v>
      </c>
      <c r="Z14" s="23">
        <f>'Balance Sheet Annual'!BA14/'Balance Sheet Annual'!BB14</f>
        <v>0.19408407910022851</v>
      </c>
      <c r="AA14" s="23">
        <f>'Balance Sheet Annual'!AR14/'Balance Sheet Annual'!BB14</f>
        <v>5.8965160664360215E-2</v>
      </c>
      <c r="AB14" s="24">
        <f>'Balance Sheet Annual'!CS14/'Balance Sheet Annual'!CT14</f>
        <v>0.1468690556739988</v>
      </c>
      <c r="AC14" s="25">
        <f>'Income Statement Annual'!V14/'Income Statement Annual'!N14</f>
        <v>0.42116410094723711</v>
      </c>
      <c r="AD14" s="23">
        <f>('Income Statement Annual'!AF14-'Income Statement Annual'!AC14)/'Income Statement Annual'!N14</f>
        <v>0.2153353712867894</v>
      </c>
      <c r="AE14" s="23">
        <f>'Income Statement Annual'!AF14/'Income Statement Annual'!N14</f>
        <v>0.2153353712867894</v>
      </c>
      <c r="AF14" s="23">
        <f>'Income Statement Annual'!BS14/'Income Statement Annual'!N14</f>
        <v>0.1690564641050597</v>
      </c>
      <c r="AG14" s="23">
        <f>('Income Statement Annual'!AF14-'Income Statement Annual'!AC14)/('Income Statement Annual'!AH14*-1)</f>
        <v>29.334267040149392</v>
      </c>
      <c r="AH14" s="24">
        <f>'Income Statement Annual'!AF14/('Income Statement Annual'!AH14*-1)</f>
        <v>29.334267040149392</v>
      </c>
      <c r="AI14" s="25">
        <f>'Cash Flow Statement Annual'!BG14/'Cash Flow Statement Annual'!AB14</f>
        <v>-1.9465336065032053</v>
      </c>
      <c r="AJ14" s="23">
        <f>'Cash Flow Statement Annual'!AB14/'Balance Sheet Annual'!BR14</f>
        <v>0.10044943671041538</v>
      </c>
      <c r="AK14" s="23">
        <f>('Cash Flow Statement Annual'!AB14+'Cash Flow Statement Annual'!AV14)/('Balance Sheet Annual'!BH14+'Balance Sheet Annual'!BS14)</f>
        <v>0.77606505038411655</v>
      </c>
      <c r="AL14" s="24">
        <f>('Cash Flow Statement Annual'!AB14/('Balance Sheet Annual'!BH14+'Balance Sheet Annual'!BS14))</f>
        <v>1.5096278559313578</v>
      </c>
      <c r="AM14" s="25">
        <f>'Income Statement Annual'!BS14/'Balance Sheet Annual'!CS14</f>
        <v>0.42879246201453358</v>
      </c>
      <c r="AN14" s="23">
        <f>'Income Statement Annual'!N14/'Balance Sheet Annual'!CS14</f>
        <v>2.5363860783700147</v>
      </c>
      <c r="AO14" s="23">
        <f>'Income Statement Annual'!N14/'Balance Sheet Annual'!BB14</f>
        <v>0.37251662815488124</v>
      </c>
      <c r="AP14" s="23">
        <f>'Income Statement Annual'!N14/('Balance Sheet Annual'!AH14-'Balance Sheet Annual'!BR14)</f>
        <v>10.149426086956522</v>
      </c>
      <c r="AQ14" s="23">
        <f>'Income Statement Annual'!BS14/'Balance Sheet Annual'!BB14</f>
        <v>6.2976343976203553E-2</v>
      </c>
      <c r="AR14" s="23">
        <f>'Cash Flow Statement Annual'!AB14/'Income Statement Annual'!N14</f>
        <v>0.20741888168446448</v>
      </c>
      <c r="AS14" s="23">
        <f>'Cash Flow Statement Annual'!BG14/'Income Statement Annual'!N14</f>
        <v>-0.40374782382212232</v>
      </c>
      <c r="AT14" s="23">
        <f>'Cash Flow Statement Annual'!AB14/'Balance Sheet Annual'!BB14</f>
        <v>7.7266982420752958E-2</v>
      </c>
      <c r="AU14" s="23">
        <f>('Cash Flow Statement Annual'!AB14+'Cash Flow Statement Annual'!AU14)/'Balance Sheet Annual'!BR14</f>
        <v>0.20521731625872153</v>
      </c>
      <c r="AV14" s="23">
        <f>('Cash Flow Statement Annual'!AB14+'Cash Flow Statement Annual'!AU14)/('Balance Sheet Annual'!BH14+'Balance Sheet Annual'!BS14)</f>
        <v>3.0841564401875687</v>
      </c>
      <c r="AW14" s="23">
        <f>'Cash Flow Statement Annual'!AB14/'Balance Sheet Annual'!BS14</f>
        <v>3.0177502991623455</v>
      </c>
      <c r="AX14" s="23">
        <f>('Cash Flow Statement Annual'!AB14+'Cash Flow Statement Annual'!AU14)/'Balance Sheet Annual'!BS14</f>
        <v>6.1652373354607102</v>
      </c>
      <c r="AY14" s="23">
        <f>('Balance Sheet Annual'!BH14+'Balance Sheet Annual'!BS14)/('Income Statement Annual'!AF14-'Income Statement Annual'!AC14)</f>
        <v>0.63806219562657163</v>
      </c>
      <c r="AZ14" s="23">
        <f>(('Balance Sheet Annual'!BH14+'Balance Sheet Annual'!BS14)-'Balance Sheet Annual'!N14)/('Income Statement Annual'!AF14-'Income Statement Annual'!AC14)</f>
        <v>3.0588534869656556E-2</v>
      </c>
      <c r="BA14" s="23">
        <f>('Cash Flow Statement Annual'!AB14+'Cash Flow Statement Annual'!AU14)/'Income Statement Annual'!BS14</f>
        <v>2.506588282992094</v>
      </c>
      <c r="BB14" s="23">
        <f>'Income Statement Annual'!AF14/('Balance Sheet Annual'!BH14+'Balance Sheet Annual'!BS14)</f>
        <v>1.567245335727826</v>
      </c>
      <c r="BC14" s="24">
        <f>'Income Statement Annual'!AF14/('Balance Sheet Annual'!BB14-'Balance Sheet Annual'!BR14)</f>
        <v>0.34757547931717353</v>
      </c>
    </row>
    <row r="15" spans="1:55" x14ac:dyDescent="0.2">
      <c r="A15" s="52" t="s">
        <v>164</v>
      </c>
      <c r="B15" s="52" t="s">
        <v>165</v>
      </c>
      <c r="C15" s="52" t="str">
        <f>VLOOKUP(A15,'[1]S&amp;P 500 Wikipedia'!A:D,3,FALSE)</f>
        <v>Information Technology</v>
      </c>
      <c r="D15" s="52">
        <v>185035</v>
      </c>
      <c r="E15" s="52" t="s">
        <v>16</v>
      </c>
      <c r="F15" s="52">
        <v>2019</v>
      </c>
      <c r="G15" s="52" t="s">
        <v>17</v>
      </c>
      <c r="H15" s="53">
        <v>43861</v>
      </c>
      <c r="I15" s="53">
        <v>43909</v>
      </c>
      <c r="J15" s="53">
        <v>43909</v>
      </c>
      <c r="K15" s="54">
        <v>219900000</v>
      </c>
      <c r="L15" s="54">
        <v>226100000</v>
      </c>
      <c r="M15" s="52" t="s">
        <v>166</v>
      </c>
      <c r="N15" s="21">
        <f>'Balance Sheet Annual'!AH15/'Balance Sheet Annual'!BR15</f>
        <v>0.82607480119284293</v>
      </c>
      <c r="O15" s="22">
        <f>('Balance Sheet Annual'!AH15-'Balance Sheet Annual'!U15)/'Balance Sheet Annual'!BR15</f>
        <v>0.82607480119284293</v>
      </c>
      <c r="P15" s="22">
        <f>'Balance Sheet Annual'!N15/'Balance Sheet Annual'!BR15</f>
        <v>0.57271993041749503</v>
      </c>
      <c r="Q15" s="22">
        <f>'Balance Sheet Annual'!CH15/'Balance Sheet Annual'!CS15</f>
        <v>-45.423436376707407</v>
      </c>
      <c r="R15" s="22">
        <f>('Balance Sheet Annual'!BH15+'Balance Sheet Annual'!BS15)/'Balance Sheet Annual'!BB15</f>
        <v>0.33738449338921883</v>
      </c>
      <c r="S15" s="22">
        <f>('Balance Sheet Annual'!BH15/'Balance Sheet Annual'!BB15)</f>
        <v>7.2775233440680986E-2</v>
      </c>
      <c r="T15" s="22">
        <f>'Balance Sheet Annual'!BS15/'Balance Sheet Annual'!BB15</f>
        <v>0.26460925994853784</v>
      </c>
      <c r="U15" s="22">
        <f>('Balance Sheet Annual'!BH15+'Balance Sheet Annual'!BS15)/'Balance Sheet Annual'!CS15</f>
        <v>-14.987778576563624</v>
      </c>
      <c r="V15" s="22">
        <f>('Balance Sheet Annual'!BH15/'Balance Sheet Annual'!CS15)</f>
        <v>-3.2329259525521206</v>
      </c>
      <c r="W15" s="22">
        <f>('Balance Sheet Annual'!BS15/'Balance Sheet Annual'!CS15)</f>
        <v>-11.754852624011502</v>
      </c>
      <c r="X15" s="23">
        <f>'Balance Sheet Annual'!AH15/'Balance Sheet Annual'!BB15</f>
        <v>0.43035618921237034</v>
      </c>
      <c r="Y15" s="23">
        <f>'Balance Sheet Annual'!CS15/('Balance Sheet Annual'!BB15-'Balance Sheet Annual'!AQ15-'Balance Sheet Annual'!AR15-'Balance Sheet Annual'!AS15)</f>
        <v>-3.7970191625266145E-2</v>
      </c>
      <c r="Z15" s="23">
        <f>'Balance Sheet Annual'!BA15/'Balance Sheet Annual'!BB15</f>
        <v>0.56964381078762971</v>
      </c>
      <c r="AA15" s="23">
        <f>'Balance Sheet Annual'!AR15/'Balance Sheet Annual'!BB15</f>
        <v>0.39567588561811207</v>
      </c>
      <c r="AB15" s="24">
        <f>'Balance Sheet Annual'!CS15/'Balance Sheet Annual'!CT15</f>
        <v>-2.2510640363795253E-2</v>
      </c>
      <c r="AC15" s="25">
        <f>'Income Statement Annual'!V15/'Income Statement Annual'!N15</f>
        <v>0.90077268423785239</v>
      </c>
      <c r="AD15" s="23">
        <f>('Income Statement Annual'!AF15-'Income Statement Annual'!AC15)/'Income Statement Annual'!N15</f>
        <v>0.11678832116788321</v>
      </c>
      <c r="AE15" s="23">
        <f>'Income Statement Annual'!AF15/'Income Statement Annual'!N15</f>
        <v>0.10490791924991601</v>
      </c>
      <c r="AF15" s="23">
        <f>'Income Statement Annual'!BS15/'Income Statement Annual'!N15</f>
        <v>6.5510185383135328E-2</v>
      </c>
      <c r="AG15" s="23">
        <f>('Income Statement Annual'!AF15-'Income Statement Annual'!AC15)/('Income Statement Annual'!AH15*-1)</f>
        <v>7.9336099585062243</v>
      </c>
      <c r="AH15" s="24">
        <f>'Income Statement Annual'!AF15/('Income Statement Annual'!AH15*-1)</f>
        <v>7.1265560165975108</v>
      </c>
      <c r="AI15" s="25">
        <f>'Cash Flow Statement Annual'!BG15/'Cash Flow Statement Annual'!AB15</f>
        <v>-0.32987068051727791</v>
      </c>
      <c r="AJ15" s="23">
        <f>'Cash Flow Statement Annual'!AB15/'Balance Sheet Annual'!BR15</f>
        <v>0.43958126242544732</v>
      </c>
      <c r="AK15" s="23">
        <f>('Cash Flow Statement Annual'!AB15+'Cash Flow Statement Annual'!AV15)/('Balance Sheet Annual'!BH15+'Balance Sheet Annual'!BS15)</f>
        <v>0.67877014581734463</v>
      </c>
      <c r="AL15" s="24">
        <f>('Cash Flow Statement Annual'!AB15/('Balance Sheet Annual'!BH15+'Balance Sheet Annual'!BS15))</f>
        <v>0.67877014581734463</v>
      </c>
      <c r="AM15" s="25">
        <f>'Income Statement Annual'!BS15/'Balance Sheet Annual'!CS15</f>
        <v>-1.5420560747663552</v>
      </c>
      <c r="AN15" s="23">
        <f>'Income Statement Annual'!N15/'Balance Sheet Annual'!CS15</f>
        <v>-23.539180445722501</v>
      </c>
      <c r="AO15" s="23">
        <f>'Income Statement Annual'!N15/'Balance Sheet Annual'!BB15</f>
        <v>0.52988202547214081</v>
      </c>
      <c r="AP15" s="23">
        <f>'Income Statement Annual'!N15/('Balance Sheet Annual'!AH15-'Balance Sheet Annual'!BR15)</f>
        <v>-5.8480085729594569</v>
      </c>
      <c r="AQ15" s="23">
        <f>'Income Statement Annual'!BS15/'Balance Sheet Annual'!BB15</f>
        <v>3.4712669719871185E-2</v>
      </c>
      <c r="AR15" s="23">
        <f>'Cash Flow Statement Annual'!AB15/'Income Statement Annual'!N15</f>
        <v>0.43218397825489419</v>
      </c>
      <c r="AS15" s="23">
        <f>'Cash Flow Statement Annual'!BG15/'Income Statement Annual'!N15</f>
        <v>-0.14256482301560638</v>
      </c>
      <c r="AT15" s="23">
        <f>'Cash Flow Statement Annual'!AB15/'Balance Sheet Annual'!BB15</f>
        <v>0.22900652177431099</v>
      </c>
      <c r="AU15" s="23">
        <f>('Cash Flow Statement Annual'!AB15+'Cash Flow Statement Annual'!AU15)/'Balance Sheet Annual'!BR15</f>
        <v>0.42178180914512925</v>
      </c>
      <c r="AV15" s="23">
        <f>('Cash Flow Statement Annual'!AB15+'Cash Flow Statement Annual'!AU15)/('Balance Sheet Annual'!BH15+'Balance Sheet Annual'!BS15)</f>
        <v>0.65128549501151189</v>
      </c>
      <c r="AW15" s="23">
        <f>'Cash Flow Statement Annual'!AB15/'Balance Sheet Annual'!BS15</f>
        <v>0.86545165433306837</v>
      </c>
      <c r="AX15" s="23">
        <f>('Cash Flow Statement Annual'!AB15+'Cash Flow Statement Annual'!AU15)/'Balance Sheet Annual'!BS15</f>
        <v>0.83040792612072656</v>
      </c>
      <c r="AY15" s="23">
        <f>('Balance Sheet Annual'!BH15+'Balance Sheet Annual'!BS15)/('Income Statement Annual'!AF15-'Income Statement Annual'!AC15)</f>
        <v>5.4518828451882841</v>
      </c>
      <c r="AZ15" s="23">
        <f>(('Balance Sheet Annual'!BH15+'Balance Sheet Annual'!BS15)-'Balance Sheet Annual'!N15)/('Income Statement Annual'!AF15-'Income Statement Annual'!AC15)</f>
        <v>0.63049163179916323</v>
      </c>
      <c r="BA15" s="23">
        <f>('Cash Flow Statement Annual'!AB15+'Cash Flow Statement Annual'!AU15)/'Income Statement Annual'!BS15</f>
        <v>6.3300699300699304</v>
      </c>
      <c r="BB15" s="23">
        <f>'Income Statement Annual'!AF15/('Balance Sheet Annual'!BH15+'Balance Sheet Annual'!BS15)</f>
        <v>0.16476400613967768</v>
      </c>
      <c r="BC15" s="24">
        <f>'Income Statement Annual'!AF15/('Balance Sheet Annual'!BB15-'Balance Sheet Annual'!BR15)</f>
        <v>0.11604337691294213</v>
      </c>
    </row>
    <row r="16" spans="1:55" x14ac:dyDescent="0.2">
      <c r="A16" s="52" t="s">
        <v>96</v>
      </c>
      <c r="B16" s="52" t="s">
        <v>97</v>
      </c>
      <c r="C16" s="52" t="str">
        <f>VLOOKUP(A16,'[1]S&amp;P 500 Wikipedia'!A:D,3,FALSE)</f>
        <v>Utilities</v>
      </c>
      <c r="D16" s="52">
        <v>68703</v>
      </c>
      <c r="E16" s="52" t="s">
        <v>16</v>
      </c>
      <c r="F16" s="52">
        <v>2019</v>
      </c>
      <c r="G16" s="52" t="s">
        <v>17</v>
      </c>
      <c r="H16" s="53">
        <v>43830</v>
      </c>
      <c r="I16" s="53">
        <v>43889</v>
      </c>
      <c r="J16" s="53">
        <v>43889</v>
      </c>
      <c r="K16" s="54">
        <v>246000000</v>
      </c>
      <c r="L16" s="54">
        <v>247300000</v>
      </c>
      <c r="M16" s="52" t="s">
        <v>98</v>
      </c>
      <c r="N16" s="21">
        <f>'Balance Sheet Annual'!AH16/'Balance Sheet Annual'!BR16</f>
        <v>0.57125748502994012</v>
      </c>
      <c r="O16" s="22">
        <f>('Balance Sheet Annual'!AH16-'Balance Sheet Annual'!U16)/'Balance Sheet Annual'!BR16</f>
        <v>0.37405189620758483</v>
      </c>
      <c r="P16" s="22">
        <f>'Balance Sheet Annual'!N16/'Balance Sheet Annual'!BR16</f>
        <v>6.3872255489021952E-3</v>
      </c>
      <c r="Q16" s="22">
        <f>'Balance Sheet Annual'!CH16/'Balance Sheet Annual'!CS16</f>
        <v>2.5279843921472991</v>
      </c>
      <c r="R16" s="22">
        <f>('Balance Sheet Annual'!BH16+'Balance Sheet Annual'!BS16)/'Balance Sheet Annual'!BB16</f>
        <v>0.33860989181903017</v>
      </c>
      <c r="S16" s="22">
        <f>('Balance Sheet Annual'!BH16/'Balance Sheet Annual'!BB16)</f>
        <v>3.0484222168458162E-2</v>
      </c>
      <c r="T16" s="22">
        <f>'Balance Sheet Annual'!BS16/'Balance Sheet Annual'!BB16</f>
        <v>0.30812566965057203</v>
      </c>
      <c r="U16" s="22">
        <f>('Balance Sheet Annual'!BH16+'Balance Sheet Annual'!BS16)/'Balance Sheet Annual'!CS16</f>
        <v>1.1946104133642239</v>
      </c>
      <c r="V16" s="22">
        <f>('Balance Sheet Annual'!BH16/'Balance Sheet Annual'!CS16)</f>
        <v>0.10754786001707109</v>
      </c>
      <c r="W16" s="22">
        <f>('Balance Sheet Annual'!BS16/'Balance Sheet Annual'!CS16)</f>
        <v>1.0870625533471527</v>
      </c>
      <c r="X16" s="23">
        <f>'Balance Sheet Annual'!AH16/'Balance Sheet Annual'!BB16</f>
        <v>4.9459095150865794E-2</v>
      </c>
      <c r="Y16" s="23">
        <f>'Balance Sheet Annual'!CS16/('Balance Sheet Annual'!BB16-'Balance Sheet Annual'!AQ16-'Balance Sheet Annual'!AR16-'Balance Sheet Annual'!AS16)</f>
        <v>0.28753243110581306</v>
      </c>
      <c r="Z16" s="23">
        <f>'Balance Sheet Annual'!BA16/'Balance Sheet Annual'!BB16</f>
        <v>0.95054090484913423</v>
      </c>
      <c r="AA16" s="23">
        <f>'Balance Sheet Annual'!AR16/'Balance Sheet Annual'!BB16</f>
        <v>1.4205232779179483E-2</v>
      </c>
      <c r="AB16" s="24">
        <f>'Balance Sheet Annual'!CS16/'Balance Sheet Annual'!CT16</f>
        <v>0.28344796599039157</v>
      </c>
      <c r="AC16" s="25">
        <f>'Income Statement Annual'!V16/'Income Statement Annual'!N16</f>
        <v>0.75939086294416247</v>
      </c>
      <c r="AD16" s="23">
        <f>('Income Statement Annual'!AF16-'Income Statement Annual'!AC16)/'Income Statement Annual'!N16</f>
        <v>0.21438240270727579</v>
      </c>
      <c r="AE16" s="23">
        <f>'Income Statement Annual'!AF16/'Income Statement Annual'!N16</f>
        <v>0.21438240270727579</v>
      </c>
      <c r="AF16" s="23">
        <f>'Income Statement Annual'!BS16/'Income Statement Annual'!N16</f>
        <v>0.1401015228426396</v>
      </c>
      <c r="AG16" s="23">
        <f>('Income Statement Annual'!AF16-'Income Statement Annual'!AC16)/('Income Statement Annual'!AH16*-1)</f>
        <v>3.325459317585302</v>
      </c>
      <c r="AH16" s="24">
        <f>'Income Statement Annual'!AF16/('Income Statement Annual'!AH16*-1)</f>
        <v>3.325459317585302</v>
      </c>
      <c r="AI16" s="25">
        <f>'Cash Flow Statement Annual'!BG16/'Cash Flow Statement Annual'!AB16</f>
        <v>0.15391705069124423</v>
      </c>
      <c r="AJ16" s="23">
        <f>'Cash Flow Statement Annual'!AB16/'Balance Sheet Annual'!BR16</f>
        <v>0.8662674650698603</v>
      </c>
      <c r="AK16" s="23">
        <f>('Cash Flow Statement Annual'!AB16+'Cash Flow Statement Annual'!AV16)/('Balance Sheet Annual'!BH16+'Balance Sheet Annual'!BS16)</f>
        <v>0.17331836276411147</v>
      </c>
      <c r="AL16" s="24">
        <f>('Cash Flow Statement Annual'!AB16/('Balance Sheet Annual'!BH16+'Balance Sheet Annual'!BS16))</f>
        <v>0.22149637644176789</v>
      </c>
      <c r="AM16" s="25">
        <f>'Income Statement Annual'!BS16/'Balance Sheet Annual'!CS16</f>
        <v>0.10096329715888307</v>
      </c>
      <c r="AN16" s="23">
        <f>'Income Statement Annual'!N16/'Balance Sheet Annual'!CS16</f>
        <v>0.72064382392391169</v>
      </c>
      <c r="AO16" s="23">
        <f>'Income Statement Annual'!N16/'Balance Sheet Annual'!BB16</f>
        <v>0.20426502609477068</v>
      </c>
      <c r="AP16" s="23">
        <f>'Income Statement Annual'!N16/('Balance Sheet Annual'!AH16-'Balance Sheet Annual'!BR16)</f>
        <v>-5.5027932960893855</v>
      </c>
      <c r="AQ16" s="23">
        <f>'Income Statement Annual'!BS16/'Balance Sheet Annual'!BB16</f>
        <v>2.8617841219368886E-2</v>
      </c>
      <c r="AR16" s="23">
        <f>'Cash Flow Statement Annual'!AB16/'Income Statement Annual'!N16</f>
        <v>0.36717428087986465</v>
      </c>
      <c r="AS16" s="23">
        <f>'Cash Flow Statement Annual'!BG16/'Income Statement Annual'!N16</f>
        <v>5.6514382402707279E-2</v>
      </c>
      <c r="AT16" s="23">
        <f>'Cash Flow Statement Annual'!AB16/'Balance Sheet Annual'!BB16</f>
        <v>7.5000864065254205E-2</v>
      </c>
      <c r="AU16" s="23">
        <f>('Cash Flow Statement Annual'!AB16+'Cash Flow Statement Annual'!AU16)/'Balance Sheet Annual'!BR16</f>
        <v>-0.10578842315369262</v>
      </c>
      <c r="AV16" s="23">
        <f>('Cash Flow Statement Annual'!AB16+'Cash Flow Statement Annual'!AU16)/('Balance Sheet Annual'!BH16+'Balance Sheet Annual'!BS16)</f>
        <v>-2.7049096662243543E-2</v>
      </c>
      <c r="AW16" s="23">
        <f>'Cash Flow Statement Annual'!AB16/'Balance Sheet Annual'!BS16</f>
        <v>0.24340998317442514</v>
      </c>
      <c r="AX16" s="23">
        <f>('Cash Flow Statement Annual'!AB16+'Cash Flow Statement Annual'!AU16)/'Balance Sheet Annual'!BS16</f>
        <v>-2.9725182277061134E-2</v>
      </c>
      <c r="AY16" s="23">
        <f>('Balance Sheet Annual'!BH16+'Balance Sheet Annual'!BS16)/('Income Statement Annual'!AF16-'Income Statement Annual'!AC16)</f>
        <v>7.7324388318863457</v>
      </c>
      <c r="AZ16" s="23">
        <f>(('Balance Sheet Annual'!BH16+'Balance Sheet Annual'!BS16)-'Balance Sheet Annual'!N16)/('Income Statement Annual'!AF16-'Income Statement Annual'!AC16)</f>
        <v>7.7198105761641669</v>
      </c>
      <c r="BA16" s="23">
        <f>('Cash Flow Statement Annual'!AB16+'Cash Flow Statement Annual'!AU16)/'Income Statement Annual'!BS16</f>
        <v>-0.32004830917874394</v>
      </c>
      <c r="BB16" s="23">
        <f>'Income Statement Annual'!AF16/('Balance Sheet Annual'!BH16+'Balance Sheet Annual'!BS16)</f>
        <v>0.12932530366438705</v>
      </c>
      <c r="BC16" s="24">
        <f>'Income Statement Annual'!AF16/('Balance Sheet Annual'!BB16-'Balance Sheet Annual'!BR16)</f>
        <v>4.7941577115180871E-2</v>
      </c>
    </row>
    <row r="17" spans="1:55" x14ac:dyDescent="0.2">
      <c r="A17" s="52" t="s">
        <v>102</v>
      </c>
      <c r="B17" s="52" t="s">
        <v>103</v>
      </c>
      <c r="C17" s="52" t="str">
        <f>VLOOKUP(A17,'[1]S&amp;P 500 Wikipedia'!A:D,3,FALSE)</f>
        <v>Utilities</v>
      </c>
      <c r="D17" s="52">
        <v>66050</v>
      </c>
      <c r="E17" s="52" t="s">
        <v>16</v>
      </c>
      <c r="F17" s="52">
        <v>2019</v>
      </c>
      <c r="G17" s="52" t="s">
        <v>17</v>
      </c>
      <c r="H17" s="53">
        <v>43830</v>
      </c>
      <c r="I17" s="53">
        <v>43881</v>
      </c>
      <c r="J17" s="53">
        <v>43881</v>
      </c>
      <c r="K17" s="54">
        <v>494044923</v>
      </c>
      <c r="L17" s="54">
        <v>495896333</v>
      </c>
      <c r="M17" s="52" t="s">
        <v>104</v>
      </c>
      <c r="N17" s="21">
        <f>'Balance Sheet Annual'!AH17/'Balance Sheet Annual'!BR17</f>
        <v>0.40514654744162942</v>
      </c>
      <c r="O17" s="22">
        <f>('Balance Sheet Annual'!AH17-'Balance Sheet Annual'!U17)/'Balance Sheet Annual'!BR17</f>
        <v>0.28898161947342277</v>
      </c>
      <c r="P17" s="22">
        <f>'Balance Sheet Annual'!N17/'Balance Sheet Annual'!BR17</f>
        <v>4.4659711872826628E-2</v>
      </c>
      <c r="Q17" s="22">
        <f>'Balance Sheet Annual'!CH17/'Balance Sheet Annual'!CS17</f>
        <v>2.7986225467868602</v>
      </c>
      <c r="R17" s="22">
        <f>('Balance Sheet Annual'!BH17+'Balance Sheet Annual'!BS17)/'Balance Sheet Annual'!BB17</f>
        <v>0.40231354169000016</v>
      </c>
      <c r="S17" s="22">
        <f>('Balance Sheet Annual'!BH17/'Balance Sheet Annual'!BB17)</f>
        <v>5.8464429197691993E-2</v>
      </c>
      <c r="T17" s="22">
        <f>'Balance Sheet Annual'!BS17/'Balance Sheet Annual'!BB17</f>
        <v>0.34384911249230821</v>
      </c>
      <c r="U17" s="22">
        <f>('Balance Sheet Annual'!BH17+'Balance Sheet Annual'!BS17)/'Balance Sheet Annual'!CS17</f>
        <v>1.5282372903413102</v>
      </c>
      <c r="V17" s="22">
        <f>('Balance Sheet Annual'!BH17/'Balance Sheet Annual'!CS17)</f>
        <v>0.22208429893537682</v>
      </c>
      <c r="W17" s="22">
        <f>('Balance Sheet Annual'!BS17/'Balance Sheet Annual'!CS17)</f>
        <v>1.3061529914059333</v>
      </c>
      <c r="X17" s="23">
        <f>'Balance Sheet Annual'!AH17/'Balance Sheet Annual'!BB17</f>
        <v>5.373140621644093E-2</v>
      </c>
      <c r="Y17" s="23">
        <f>'Balance Sheet Annual'!CS17/('Balance Sheet Annual'!BB17-'Balance Sheet Annual'!AQ17-'Balance Sheet Annual'!AR17-'Balance Sheet Annual'!AS17)</f>
        <v>0.26343555758322146</v>
      </c>
      <c r="Z17" s="23">
        <f>'Balance Sheet Annual'!BA17/'Balance Sheet Annual'!BB17</f>
        <v>0.9462685937835591</v>
      </c>
      <c r="AA17" s="23">
        <f>'Balance Sheet Annual'!AR17/'Balance Sheet Annual'!BB17</f>
        <v>6.9176978428641637E-4</v>
      </c>
      <c r="AB17" s="24">
        <f>'Balance Sheet Annual'!CS17/'Balance Sheet Annual'!CT17</f>
        <v>0.26325332082437874</v>
      </c>
      <c r="AC17" s="25">
        <f>'Income Statement Annual'!V17/'Income Statement Annual'!N17</f>
        <v>0.67187399591296415</v>
      </c>
      <c r="AD17" s="23">
        <f>('Income Statement Annual'!AF17-'Income Statement Annual'!AC17)/'Income Statement Annual'!N17</f>
        <v>0.33822149678049535</v>
      </c>
      <c r="AE17" s="23">
        <f>'Income Statement Annual'!AF17/'Income Statement Annual'!N17</f>
        <v>0.17663577827187785</v>
      </c>
      <c r="AF17" s="23">
        <f>'Income Statement Annual'!BS17/'Income Statement Annual'!N17</f>
        <v>0.12345290269513026</v>
      </c>
      <c r="AG17" s="23">
        <f>('Income Statement Annual'!AF17-'Income Statement Annual'!AC17)/('Income Statement Annual'!AH17*-1)</f>
        <v>4.9074125874125878</v>
      </c>
      <c r="AH17" s="24">
        <f>'Income Statement Annual'!AF17/('Income Statement Annual'!AH17*-1)</f>
        <v>2.5628904428904429</v>
      </c>
      <c r="AI17" s="25">
        <f>'Cash Flow Statement Annual'!BG17/'Cash Flow Statement Annual'!AB17</f>
        <v>0.67045268260696467</v>
      </c>
      <c r="AJ17" s="23">
        <f>'Cash Flow Statement Annual'!AB17/'Balance Sheet Annual'!BR17</f>
        <v>0.42425235966219571</v>
      </c>
      <c r="AK17" s="23">
        <f>('Cash Flow Statement Annual'!AB17+'Cash Flow Statement Annual'!AV17)/('Balance Sheet Annual'!BH17+'Balance Sheet Annual'!BS17)</f>
        <v>9.563907311880783E-2</v>
      </c>
      <c r="AL17" s="24">
        <f>('Cash Flow Statement Annual'!AB17/('Balance Sheet Annual'!BH17+'Balance Sheet Annual'!BS17))</f>
        <v>0.13985425366412838</v>
      </c>
      <c r="AM17" s="25">
        <f>'Income Statement Annual'!BS17/'Balance Sheet Annual'!CS17</f>
        <v>9.615644504952725E-2</v>
      </c>
      <c r="AN17" s="23">
        <f>'Income Statement Annual'!N17/'Balance Sheet Annual'!CS17</f>
        <v>0.77889173077596863</v>
      </c>
      <c r="AO17" s="23">
        <f>'Income Statement Annual'!N17/'Balance Sheet Annual'!BB17</f>
        <v>0.20504583468942172</v>
      </c>
      <c r="AP17" s="23">
        <f>'Income Statement Annual'!N17/('Balance Sheet Annual'!AH17-'Balance Sheet Annual'!BR17)</f>
        <v>-2.599111437733832</v>
      </c>
      <c r="AQ17" s="23">
        <f>'Income Statement Annual'!BS17/'Balance Sheet Annual'!BB17</f>
        <v>2.5313503477954944E-2</v>
      </c>
      <c r="AR17" s="23">
        <f>'Cash Flow Statement Annual'!AB17/'Income Statement Annual'!N17</f>
        <v>0.27440333131980416</v>
      </c>
      <c r="AS17" s="23">
        <f>'Cash Flow Statement Annual'!BG17/'Income Statement Annual'!N17</f>
        <v>0.18397444959965042</v>
      </c>
      <c r="AT17" s="23">
        <f>'Cash Flow Statement Annual'!AB17/'Balance Sheet Annual'!BB17</f>
        <v>5.6265260112027177E-2</v>
      </c>
      <c r="AU17" s="23">
        <f>('Cash Flow Statement Annual'!AB17+'Cash Flow Statement Annual'!AU17)/'Balance Sheet Annual'!BR17</f>
        <v>-0.28558370591157478</v>
      </c>
      <c r="AV17" s="23">
        <f>('Cash Flow Statement Annual'!AB17+'Cash Flow Statement Annual'!AU17)/('Balance Sheet Annual'!BH17+'Balance Sheet Annual'!BS17)</f>
        <v>-9.4142307377384757E-2</v>
      </c>
      <c r="AW17" s="23">
        <f>'Cash Flow Statement Annual'!AB17/'Balance Sheet Annual'!BS17</f>
        <v>0.16363357667030715</v>
      </c>
      <c r="AX17" s="23">
        <f>('Cash Flow Statement Annual'!AB17+'Cash Flow Statement Annual'!AU17)/'Balance Sheet Annual'!BS17</f>
        <v>-0.11014925945086318</v>
      </c>
      <c r="AY17" s="23">
        <f>('Balance Sheet Annual'!BH17+'Balance Sheet Annual'!BS17)/('Income Statement Annual'!AF17-'Income Statement Annual'!AC17)</f>
        <v>5.8011285909712722</v>
      </c>
      <c r="AZ17" s="23">
        <f>(('Balance Sheet Annual'!BH17+'Balance Sheet Annual'!BS17)-'Balance Sheet Annual'!N17)/('Income Statement Annual'!AF17-'Income Statement Annual'!AC17)</f>
        <v>5.7157242742058063</v>
      </c>
      <c r="BA17" s="23">
        <f>('Cash Flow Statement Annual'!AB17+'Cash Flow Statement Annual'!AU17)/'Income Statement Annual'!BS17</f>
        <v>-1.4962261204518246</v>
      </c>
      <c r="BB17" s="23">
        <f>'Income Statement Annual'!AF17/('Balance Sheet Annual'!BH17+'Balance Sheet Annual'!BS17)</f>
        <v>9.0025382788831571E-2</v>
      </c>
      <c r="BC17" s="24">
        <f>'Income Statement Annual'!AF17/('Balance Sheet Annual'!BB17-'Balance Sheet Annual'!BR17)</f>
        <v>4.1756231836943034E-2</v>
      </c>
    </row>
    <row r="18" spans="1:55" x14ac:dyDescent="0.2">
      <c r="A18" s="52" t="s">
        <v>50</v>
      </c>
      <c r="B18" s="52" t="s">
        <v>51</v>
      </c>
      <c r="C18" s="52" t="str">
        <f>VLOOKUP(A18,'[1]S&amp;P 500 Wikipedia'!A:D,3,FALSE)</f>
        <v>Utilities</v>
      </c>
      <c r="D18" s="52">
        <v>62329</v>
      </c>
      <c r="E18" s="52" t="s">
        <v>16</v>
      </c>
      <c r="F18" s="52">
        <v>2019</v>
      </c>
      <c r="G18" s="52" t="s">
        <v>17</v>
      </c>
      <c r="H18" s="53">
        <v>43830</v>
      </c>
      <c r="I18" s="53">
        <v>43889</v>
      </c>
      <c r="J18" s="53">
        <v>43889</v>
      </c>
      <c r="K18" s="54">
        <v>665000000</v>
      </c>
      <c r="L18" s="54">
        <v>667000000</v>
      </c>
      <c r="M18" s="52" t="s">
        <v>53</v>
      </c>
      <c r="N18" s="21">
        <f>'Balance Sheet Annual'!AH18/'Balance Sheet Annual'!BR18</f>
        <v>1.02649136577708</v>
      </c>
      <c r="O18" s="22">
        <f>('Balance Sheet Annual'!AH18-'Balance Sheet Annual'!U18)/'Balance Sheet Annual'!BR18</f>
        <v>0.93092621664050235</v>
      </c>
      <c r="P18" s="22">
        <f>'Balance Sheet Annual'!N18/'Balance Sheet Annual'!BR18</f>
        <v>0.28041601255886972</v>
      </c>
      <c r="Q18" s="22">
        <f>'Balance Sheet Annual'!CH18/'Balance Sheet Annual'!CS18</f>
        <v>4.5007356547327122</v>
      </c>
      <c r="R18" s="22">
        <f>('Balance Sheet Annual'!BH18+'Balance Sheet Annual'!BS18)/'Balance Sheet Annual'!BB18</f>
        <v>0.59953043271516882</v>
      </c>
      <c r="S18" s="22">
        <f>('Balance Sheet Annual'!BH18/'Balance Sheet Annual'!BB18)</f>
        <v>5.5515929624346171E-2</v>
      </c>
      <c r="T18" s="22">
        <f>'Balance Sheet Annual'!BS18/'Balance Sheet Annual'!BB18</f>
        <v>0.54401450309082267</v>
      </c>
      <c r="U18" s="22">
        <f>('Balance Sheet Annual'!BH18+'Balance Sheet Annual'!BS18)/'Balance Sheet Annual'!CS18</f>
        <v>3.2978584273336602</v>
      </c>
      <c r="V18" s="22">
        <f>('Balance Sheet Annual'!BH18/'Balance Sheet Annual'!CS18)</f>
        <v>0.30537845349027298</v>
      </c>
      <c r="W18" s="22">
        <f>('Balance Sheet Annual'!BS18/'Balance Sheet Annual'!CS18)</f>
        <v>2.9924799738433872</v>
      </c>
      <c r="X18" s="23">
        <f>'Balance Sheet Annual'!AH18/'Balance Sheet Annual'!BB18</f>
        <v>0.15546243461721351</v>
      </c>
      <c r="Y18" s="23">
        <f>'Balance Sheet Annual'!CS18/('Balance Sheet Annual'!BB18-'Balance Sheet Annual'!AQ18-'Balance Sheet Annual'!AR18-'Balance Sheet Annual'!AS18)</f>
        <v>0.19044209215442093</v>
      </c>
      <c r="Z18" s="23">
        <f>'Balance Sheet Annual'!BA18/'Balance Sheet Annual'!BB18</f>
        <v>0.84453756538278646</v>
      </c>
      <c r="AA18" s="23">
        <f>'Balance Sheet Annual'!AR18/'Balance Sheet Annual'!BB18</f>
        <v>3.1472895863052783E-2</v>
      </c>
      <c r="AB18" s="24">
        <f>'Balance Sheet Annual'!CS18/'Balance Sheet Annual'!CT18</f>
        <v>0.18179386590584878</v>
      </c>
      <c r="AC18" s="25">
        <f>'Income Statement Annual'!V18/'Income Statement Annual'!N18</f>
        <v>0.23054274217293158</v>
      </c>
      <c r="AD18" s="23">
        <f>('Income Statement Annual'!AF18-'Income Statement Annual'!AC18)/'Income Statement Annual'!N18</f>
        <v>0.21130631072725489</v>
      </c>
      <c r="AE18" s="23">
        <f>'Income Statement Annual'!AF18/'Income Statement Annual'!N18</f>
        <v>0.21130631072725489</v>
      </c>
      <c r="AF18" s="23">
        <f>'Income Statement Annual'!BS18/'Income Statement Annual'!N18</f>
        <v>2.9737952694081853E-2</v>
      </c>
      <c r="AG18" s="23">
        <f>('Income Statement Annual'!AF18-'Income Statement Annual'!AC18)/('Income Statement Annual'!AH18*-1)</f>
        <v>2.9412568306010929</v>
      </c>
      <c r="AH18" s="24">
        <f>'Income Statement Annual'!AF18/('Income Statement Annual'!AH18*-1)</f>
        <v>2.9412568306010929</v>
      </c>
      <c r="AI18" s="25">
        <f>'Cash Flow Statement Annual'!BG18/'Cash Flow Statement Annual'!AB18</f>
        <v>-3.4874290348742905E-2</v>
      </c>
      <c r="AJ18" s="23">
        <f>'Cash Flow Statement Annual'!AB18/'Balance Sheet Annual'!BR18</f>
        <v>0.48390894819466246</v>
      </c>
      <c r="AK18" s="23">
        <f>('Cash Flow Statement Annual'!AB18+'Cash Flow Statement Annual'!AV18)/('Balance Sheet Annual'!BH18+'Balance Sheet Annual'!BS18)</f>
        <v>0.10429782382392307</v>
      </c>
      <c r="AL18" s="24">
        <f>('Cash Flow Statement Annual'!AB18/('Balance Sheet Annual'!BH18+'Balance Sheet Annual'!BS18))</f>
        <v>0.12224260149705052</v>
      </c>
      <c r="AM18" s="25">
        <f>'Income Statement Annual'!BS18/'Balance Sheet Annual'!CS18</f>
        <v>4.9534085335948996E-2</v>
      </c>
      <c r="AN18" s="23">
        <f>'Income Statement Annual'!N18/'Balance Sheet Annual'!CS18</f>
        <v>1.6656857936897171</v>
      </c>
      <c r="AO18" s="23">
        <f>'Income Statement Annual'!N18/'Balance Sheet Annual'!BB18</f>
        <v>0.30281145981930574</v>
      </c>
      <c r="AP18" s="23">
        <f>'Income Statement Annual'!N18/('Balance Sheet Annual'!AH18-'Balance Sheet Annual'!BR18)</f>
        <v>75.474074074074068</v>
      </c>
      <c r="AQ18" s="23">
        <f>'Income Statement Annual'!BS18/'Balance Sheet Annual'!BB18</f>
        <v>9.0049928673323829E-3</v>
      </c>
      <c r="AR18" s="23">
        <f>'Cash Flow Statement Annual'!AB18/'Income Statement Annual'!N18</f>
        <v>0.24202571400529985</v>
      </c>
      <c r="AS18" s="23">
        <f>'Cash Flow Statement Annual'!BG18/'Income Statement Annual'!N18</f>
        <v>-8.4404750220826389E-3</v>
      </c>
      <c r="AT18" s="23">
        <f>'Cash Flow Statement Annual'!AB18/'Balance Sheet Annual'!BB18</f>
        <v>7.3288159771754638E-2</v>
      </c>
      <c r="AU18" s="23">
        <f>('Cash Flow Statement Annual'!AB18+'Cash Flow Statement Annual'!AU18)/'Balance Sheet Annual'!BR18</f>
        <v>-5.0039246467817898E-2</v>
      </c>
      <c r="AV18" s="23">
        <f>('Cash Flow Statement Annual'!AB18+'Cash Flow Statement Annual'!AU18)/('Balance Sheet Annual'!BH18+'Balance Sheet Annual'!BS18)</f>
        <v>-1.2640658305656074E-2</v>
      </c>
      <c r="AW18" s="23">
        <f>'Cash Flow Statement Annual'!AB18/'Balance Sheet Annual'!BS18</f>
        <v>0.13471729035782573</v>
      </c>
      <c r="AX18" s="23">
        <f>('Cash Flow Statement Annual'!AB18+'Cash Flow Statement Annual'!AU18)/'Balance Sheet Annual'!BS18</f>
        <v>-1.3930620049166894E-2</v>
      </c>
      <c r="AY18" s="23">
        <f>('Balance Sheet Annual'!BH18+'Balance Sheet Annual'!BS18)/('Income Statement Annual'!AF18-'Income Statement Annual'!AC18)</f>
        <v>9.3697166744078029</v>
      </c>
      <c r="AZ18" s="23">
        <f>(('Balance Sheet Annual'!BH18+'Balance Sheet Annual'!BS18)-'Balance Sheet Annual'!N18)/('Income Statement Annual'!AF18-'Income Statement Annual'!AC18)</f>
        <v>8.7059916395726891</v>
      </c>
      <c r="BA18" s="23">
        <f>('Cash Flow Statement Annual'!AB18+'Cash Flow Statement Annual'!AU18)/'Income Statement Annual'!BS18</f>
        <v>-0.84158415841584155</v>
      </c>
      <c r="BB18" s="23">
        <f>'Income Statement Annual'!AF18/('Balance Sheet Annual'!BH18+'Balance Sheet Annual'!BS18)</f>
        <v>0.1067268130669707</v>
      </c>
      <c r="BC18" s="24">
        <f>'Income Statement Annual'!AF18/('Balance Sheet Annual'!BB18-'Balance Sheet Annual'!BR18)</f>
        <v>7.5406276267862143E-2</v>
      </c>
    </row>
    <row r="19" spans="1:55" x14ac:dyDescent="0.2">
      <c r="A19" s="52" t="s">
        <v>155</v>
      </c>
      <c r="B19" s="52" t="s">
        <v>156</v>
      </c>
      <c r="C19" s="52" t="str">
        <f>VLOOKUP(A19,'[1]S&amp;P 500 Wikipedia'!A:D,3,FALSE)</f>
        <v>Financials</v>
      </c>
      <c r="D19" s="52">
        <v>66898</v>
      </c>
      <c r="E19" s="52" t="s">
        <v>16</v>
      </c>
      <c r="F19" s="52">
        <v>2019</v>
      </c>
      <c r="G19" s="52" t="s">
        <v>17</v>
      </c>
      <c r="H19" s="53">
        <v>43830</v>
      </c>
      <c r="I19" s="53">
        <v>43868</v>
      </c>
      <c r="J19" s="53">
        <v>43868</v>
      </c>
      <c r="K19" s="54">
        <v>187400000</v>
      </c>
      <c r="L19" s="54">
        <v>187400000</v>
      </c>
      <c r="M19" s="59" t="s">
        <v>157</v>
      </c>
      <c r="N19" s="21">
        <f>'Balance Sheet Annual'!AH19/'Balance Sheet Annual'!BR19</f>
        <v>1.0220266786234726</v>
      </c>
      <c r="O19" s="22">
        <f>('Balance Sheet Annual'!AH19-'Balance Sheet Annual'!U19)/'Balance Sheet Annual'!BR19</f>
        <v>1.0220266786234726</v>
      </c>
      <c r="P19" s="22">
        <f>'Balance Sheet Annual'!N19/'Balance Sheet Annual'!BR19</f>
        <v>6.7795090236520569E-2</v>
      </c>
      <c r="Q19" s="22">
        <f>'Balance Sheet Annual'!CH19/'Balance Sheet Annual'!CS19</f>
        <v>2.764701370913623</v>
      </c>
      <c r="R19" s="22">
        <f>('Balance Sheet Annual'!BH19+'Balance Sheet Annual'!BS19)/'Balance Sheet Annual'!BB19</f>
        <v>0.22593049076130137</v>
      </c>
      <c r="S19" s="22">
        <f>('Balance Sheet Annual'!BH19/'Balance Sheet Annual'!BB19)</f>
        <v>3.1576588506121786E-2</v>
      </c>
      <c r="T19" s="22">
        <f>'Balance Sheet Annual'!BS19/'Balance Sheet Annual'!BB19</f>
        <v>0.19435390225517957</v>
      </c>
      <c r="U19" s="22">
        <f>('Balance Sheet Annual'!BH19+'Balance Sheet Annual'!BS19)/'Balance Sheet Annual'!CS19</f>
        <v>0.85056082830025881</v>
      </c>
      <c r="V19" s="22">
        <f>('Balance Sheet Annual'!BH19/'Balance Sheet Annual'!CS19)</f>
        <v>0.11887642603777203</v>
      </c>
      <c r="W19" s="22">
        <f>('Balance Sheet Annual'!BS19/'Balance Sheet Annual'!CS19)</f>
        <v>0.73168440226248677</v>
      </c>
      <c r="X19" s="23">
        <f>'Balance Sheet Annual'!AH19/'Balance Sheet Annual'!BB19</f>
        <v>0.4643541059751054</v>
      </c>
      <c r="Y19" s="23">
        <f>'Balance Sheet Annual'!CS19/('Balance Sheet Annual'!BB19-'Balance Sheet Annual'!AQ19-'Balance Sheet Annual'!AR19-'Balance Sheet Annual'!AS19)</f>
        <v>0.44586068937217893</v>
      </c>
      <c r="Z19" s="23">
        <f>'Balance Sheet Annual'!BA19/'Balance Sheet Annual'!BB19</f>
        <v>0.5356458940248946</v>
      </c>
      <c r="AA19" s="23">
        <f>'Balance Sheet Annual'!AR19/'Balance Sheet Annual'!BB19</f>
        <v>0.28615010084136328</v>
      </c>
      <c r="AB19" s="24">
        <f>'Balance Sheet Annual'!CS19/'Balance Sheet Annual'!CT19</f>
        <v>0.26562531831238412</v>
      </c>
      <c r="AC19" s="25">
        <f>'Income Statement Annual'!V19/'Income Statement Annual'!N19</f>
        <v>0.8082875120458024</v>
      </c>
      <c r="AD19" s="23">
        <f>('Income Statement Annual'!AF19-'Income Statement Annual'!AC19)/'Income Statement Annual'!N19</f>
        <v>0.18360637152088885</v>
      </c>
      <c r="AE19" s="23">
        <f>'Income Statement Annual'!AF19/'Income Statement Annual'!N19</f>
        <v>0.11637662264043988</v>
      </c>
      <c r="AF19" s="23">
        <f>'Income Statement Annual'!BS19/'Income Statement Annual'!N19</f>
        <v>9.4779207527917922E-2</v>
      </c>
      <c r="AG19" s="23">
        <f>('Income Statement Annual'!AF19-'Income Statement Annual'!AC19)/('Income Statement Annual'!AH19*-1)</f>
        <v>7.2057842046718577</v>
      </c>
      <c r="AH19" s="24">
        <f>'Income Statement Annual'!AF19/('Income Statement Annual'!AH19*-1)</f>
        <v>4.5672969966629591</v>
      </c>
      <c r="AI19" s="25">
        <f>'Cash Flow Statement Annual'!BG19/'Cash Flow Statement Annual'!AB19</f>
        <v>0.57040743388134385</v>
      </c>
      <c r="AJ19" s="23">
        <f>'Cash Flow Statement Annual'!AB19/'Balance Sheet Annual'!BR19</f>
        <v>0.12545678735567761</v>
      </c>
      <c r="AK19" s="23">
        <f>('Cash Flow Statement Annual'!AB19+'Cash Flow Statement Annual'!AV19)/('Balance Sheet Annual'!BH19+'Balance Sheet Annual'!BS19)</f>
        <v>0.17991028155361691</v>
      </c>
      <c r="AL19" s="24">
        <f>('Cash Flow Statement Annual'!AB19/('Balance Sheet Annual'!BH19+'Balance Sheet Annual'!BS19))</f>
        <v>0.25229368138680375</v>
      </c>
      <c r="AM19" s="25">
        <f>'Income Statement Annual'!BS19/'Balance Sheet Annual'!CS19</f>
        <v>0.12823315118397086</v>
      </c>
      <c r="AN19" s="23">
        <f>'Income Statement Annual'!N19/'Balance Sheet Annual'!CS19</f>
        <v>1.3529671172466686</v>
      </c>
      <c r="AO19" s="23">
        <f>'Income Statement Annual'!N19/'Balance Sheet Annual'!BB19</f>
        <v>0.3593823211848351</v>
      </c>
      <c r="AP19" s="23">
        <f>'Income Statement Annual'!N19/('Balance Sheet Annual'!AH19-'Balance Sheet Annual'!BR19)</f>
        <v>35.910432569974553</v>
      </c>
      <c r="AQ19" s="23">
        <f>'Income Statement Annual'!BS19/'Balance Sheet Annual'!BB19</f>
        <v>3.4061971601442337E-2</v>
      </c>
      <c r="AR19" s="23">
        <f>'Cash Flow Statement Annual'!AB19/'Income Statement Annual'!N19</f>
        <v>0.15860778867411143</v>
      </c>
      <c r="AS19" s="23">
        <f>'Cash Flow Statement Annual'!BG19/'Income Statement Annual'!N19</f>
        <v>9.0471061731194374E-2</v>
      </c>
      <c r="AT19" s="23">
        <f>'Cash Flow Statement Annual'!AB19/'Balance Sheet Annual'!BB19</f>
        <v>5.7000835251695969E-2</v>
      </c>
      <c r="AU19" s="23">
        <f>('Cash Flow Statement Annual'!AB19+'Cash Flow Statement Annual'!AU19)/'Balance Sheet Annual'!BR19</f>
        <v>-2.8853267570900124E-2</v>
      </c>
      <c r="AV19" s="23">
        <f>('Cash Flow Statement Annual'!AB19+'Cash Flow Statement Annual'!AU19)/('Balance Sheet Annual'!BH19+'Balance Sheet Annual'!BS19)</f>
        <v>-5.8023939947250962E-2</v>
      </c>
      <c r="AW19" s="23">
        <f>'Cash Flow Statement Annual'!AB19/'Balance Sheet Annual'!BS19</f>
        <v>0.29328371898011057</v>
      </c>
      <c r="AX19" s="23">
        <f>('Cash Flow Statement Annual'!AB19+'Cash Flow Statement Annual'!AU19)/'Balance Sheet Annual'!BS19</f>
        <v>-6.7451062603181261E-2</v>
      </c>
      <c r="AY19" s="23">
        <f>('Balance Sheet Annual'!BH19+'Balance Sheet Annual'!BS19)/('Income Statement Annual'!AF19-'Income Statement Annual'!AC19)</f>
        <v>3.4239734485952456</v>
      </c>
      <c r="AZ19" s="23">
        <f>(('Balance Sheet Annual'!BH19+'Balance Sheet Annual'!BS19)-'Balance Sheet Annual'!N19)/('Income Statement Annual'!AF19-'Income Statement Annual'!AC19)</f>
        <v>2.9571627045384377</v>
      </c>
      <c r="BA19" s="23">
        <f>('Cash Flow Statement Annual'!AB19+'Cash Flow Statement Annual'!AU19)/'Income Statement Annual'!BS19</f>
        <v>-0.38486842105263158</v>
      </c>
      <c r="BB19" s="23">
        <f>'Income Statement Annual'!AF19/('Balance Sheet Annual'!BH19+'Balance Sheet Annual'!BS19)</f>
        <v>0.1851175582155497</v>
      </c>
      <c r="BC19" s="24">
        <f>'Income Statement Annual'!AF19/('Balance Sheet Annual'!BB19-'Balance Sheet Annual'!BR19)</f>
        <v>7.6648808079299593E-2</v>
      </c>
    </row>
    <row r="20" spans="1:55" x14ac:dyDescent="0.2">
      <c r="A20" s="52" t="s">
        <v>61</v>
      </c>
      <c r="B20" s="52" t="s">
        <v>62</v>
      </c>
      <c r="C20" s="52" t="str">
        <f>VLOOKUP(A20,'[1]S&amp;P 500 Wikipedia'!A:D,3,FALSE)</f>
        <v>Information Technology</v>
      </c>
      <c r="D20" s="52">
        <v>69211</v>
      </c>
      <c r="E20" s="52" t="s">
        <v>16</v>
      </c>
      <c r="F20" s="52">
        <v>2019</v>
      </c>
      <c r="G20" s="52" t="s">
        <v>17</v>
      </c>
      <c r="H20" s="53">
        <v>43830</v>
      </c>
      <c r="I20" s="53">
        <v>43889</v>
      </c>
      <c r="J20" s="53">
        <v>43889</v>
      </c>
      <c r="K20" s="54">
        <v>161736000</v>
      </c>
      <c r="L20" s="54">
        <v>163928000</v>
      </c>
      <c r="M20" s="52" t="s">
        <v>63</v>
      </c>
      <c r="N20" s="21">
        <f>'Balance Sheet Annual'!AH20/'Balance Sheet Annual'!BR20</f>
        <v>3.2186602166914744</v>
      </c>
      <c r="O20" s="22">
        <f>('Balance Sheet Annual'!AH20-'Balance Sheet Annual'!U20)/'Balance Sheet Annual'!BR20</f>
        <v>3.2186602166914744</v>
      </c>
      <c r="P20" s="22">
        <f>'Balance Sheet Annual'!N20/'Balance Sheet Annual'!BR20</f>
        <v>2.21680974303945</v>
      </c>
      <c r="Q20" s="22">
        <f>'Balance Sheet Annual'!CH20/'Balance Sheet Annual'!CS20</f>
        <v>0.91551843952281575</v>
      </c>
      <c r="R20" s="22">
        <f>('Balance Sheet Annual'!BH20+'Balance Sheet Annual'!BS20)/'Balance Sheet Annual'!BB20</f>
        <v>0.26256899284503843</v>
      </c>
      <c r="S20" s="22">
        <f>('Balance Sheet Annual'!BH20/'Balance Sheet Annual'!BB20)</f>
        <v>0</v>
      </c>
      <c r="T20" s="22">
        <f>'Balance Sheet Annual'!BS20/'Balance Sheet Annual'!BB20</f>
        <v>0.26256899284503843</v>
      </c>
      <c r="U20" s="22">
        <f>('Balance Sheet Annual'!BH20+'Balance Sheet Annual'!BS20)/'Balance Sheet Annual'!CS20</f>
        <v>0.50295574744160543</v>
      </c>
      <c r="V20" s="22">
        <f>('Balance Sheet Annual'!BH20/'Balance Sheet Annual'!CS20)</f>
        <v>0</v>
      </c>
      <c r="W20" s="22">
        <f>('Balance Sheet Annual'!BS20/'Balance Sheet Annual'!CS20)</f>
        <v>0.50295574744160543</v>
      </c>
      <c r="X20" s="23">
        <f>'Balance Sheet Annual'!AH20/'Balance Sheet Annual'!BB20</f>
        <v>0.31848855540107263</v>
      </c>
      <c r="Y20" s="23">
        <f>'Balance Sheet Annual'!CS20/('Balance Sheet Annual'!BB20-'Balance Sheet Annual'!AQ20-'Balance Sheet Annual'!AR20-'Balance Sheet Annual'!AS20)</f>
        <v>0.69979434457136624</v>
      </c>
      <c r="Z20" s="23">
        <f>'Balance Sheet Annual'!BA20/'Balance Sheet Annual'!BB20</f>
        <v>0.68151144459892743</v>
      </c>
      <c r="AA20" s="23">
        <f>'Balance Sheet Annual'!AR20/'Balance Sheet Annual'!BB20</f>
        <v>0.22838462050046199</v>
      </c>
      <c r="AB20" s="24">
        <f>'Balance Sheet Annual'!CS20/'Balance Sheet Annual'!CT20</f>
        <v>0.52205187868048664</v>
      </c>
      <c r="AC20" s="25">
        <f>'Income Statement Annual'!V20/'Income Statement Annual'!N20</f>
        <v>0.65868876219624095</v>
      </c>
      <c r="AD20" s="23">
        <f>('Income Statement Annual'!AF20-'Income Statement Annual'!AC20)/'Income Statement Annual'!N20</f>
        <v>0.19562747937961381</v>
      </c>
      <c r="AE20" s="23">
        <f>'Income Statement Annual'!AF20/'Income Statement Annual'!N20</f>
        <v>0.19562747937961381</v>
      </c>
      <c r="AF20" s="23">
        <f>'Income Statement Annual'!BS20/'Income Statement Annual'!N20</f>
        <v>0.16520327327355347</v>
      </c>
      <c r="AG20" s="23">
        <f>('Income Statement Annual'!AF20-'Income Statement Annual'!AC20)/('Income Statement Annual'!AH20*-1)</f>
        <v>37.715437404224133</v>
      </c>
      <c r="AH20" s="24">
        <f>'Income Statement Annual'!AF20/('Income Statement Annual'!AH20*-1)</f>
        <v>37.715437404224133</v>
      </c>
      <c r="AI20" s="25">
        <f>'Cash Flow Statement Annual'!BG20/'Cash Flow Statement Annual'!AB20</f>
        <v>-3.3711485546686015E-2</v>
      </c>
      <c r="AJ20" s="23">
        <f>'Cash Flow Statement Annual'!AB20/'Balance Sheet Annual'!BR20</f>
        <v>1.5263941292533489</v>
      </c>
      <c r="AK20" s="23">
        <f>('Cash Flow Statement Annual'!AB20+'Cash Flow Statement Annual'!AV20)/('Balance Sheet Annual'!BH20+'Balance Sheet Annual'!BS20)</f>
        <v>0.57523055607946771</v>
      </c>
      <c r="AL20" s="24">
        <f>('Cash Flow Statement Annual'!AB20/('Balance Sheet Annual'!BH20+'Balance Sheet Annual'!BS20))</f>
        <v>0.57523055607946771</v>
      </c>
      <c r="AM20" s="25">
        <f>'Income Statement Annual'!BS20/'Balance Sheet Annual'!CS20</f>
        <v>0.13068356717053614</v>
      </c>
      <c r="AN20" s="23">
        <f>'Income Statement Annual'!N20/'Balance Sheet Annual'!CS20</f>
        <v>0.79104708145910918</v>
      </c>
      <c r="AO20" s="23">
        <f>'Income Statement Annual'!N20/'Balance Sheet Annual'!BB20</f>
        <v>0.41296761500044382</v>
      </c>
      <c r="AP20" s="23">
        <f>'Income Statement Annual'!N20/('Balance Sheet Annual'!AH20-'Balance Sheet Annual'!BR20)</f>
        <v>1.8810766851483836</v>
      </c>
      <c r="AQ20" s="23">
        <f>'Income Statement Annual'!BS20/'Balance Sheet Annual'!BB20</f>
        <v>6.8223601754045946E-2</v>
      </c>
      <c r="AR20" s="23">
        <f>'Cash Flow Statement Annual'!AB20/'Income Statement Annual'!N20</f>
        <v>0.36573741445395158</v>
      </c>
      <c r="AS20" s="23">
        <f>'Cash Flow Statement Annual'!BG20/'Income Statement Annual'!N20</f>
        <v>-1.2329551561246703E-2</v>
      </c>
      <c r="AT20" s="23">
        <f>'Cash Flow Statement Annual'!AB20/'Balance Sheet Annual'!BB20</f>
        <v>0.15103770776347725</v>
      </c>
      <c r="AU20" s="23">
        <f>('Cash Flow Statement Annual'!AB20+'Cash Flow Statement Annual'!AU20)/'Balance Sheet Annual'!BR20</f>
        <v>-0.87927065665132054</v>
      </c>
      <c r="AV20" s="23">
        <f>('Cash Flow Statement Annual'!AB20+'Cash Flow Statement Annual'!AU20)/('Balance Sheet Annual'!BH20+'Balance Sheet Annual'!BS20)</f>
        <v>-0.33135829015360985</v>
      </c>
      <c r="AW20" s="23">
        <f>'Cash Flow Statement Annual'!AB20/'Balance Sheet Annual'!BS20</f>
        <v>0.57523055607946771</v>
      </c>
      <c r="AX20" s="23">
        <f>('Cash Flow Statement Annual'!AB20+'Cash Flow Statement Annual'!AU20)/'Balance Sheet Annual'!BS20</f>
        <v>-0.33135829015360985</v>
      </c>
      <c r="AY20" s="23">
        <f>('Balance Sheet Annual'!BH20+'Balance Sheet Annual'!BS20)/('Income Statement Annual'!AF20-'Income Statement Annual'!AC20)</f>
        <v>3.2501064354118121</v>
      </c>
      <c r="AZ20" s="23">
        <f>(('Balance Sheet Annual'!BH20+'Balance Sheet Annual'!BS20)-'Balance Sheet Annual'!N20)/('Income Statement Annual'!AF20-'Income Statement Annual'!AC20)</f>
        <v>0.53490993179300828</v>
      </c>
      <c r="BA20" s="23">
        <f>('Cash Flow Statement Annual'!AB20+'Cash Flow Statement Annual'!AU20)/'Income Statement Annual'!BS20</f>
        <v>-1.2752831905613606</v>
      </c>
      <c r="BB20" s="23">
        <f>'Income Statement Annual'!AF20/('Balance Sheet Annual'!BH20+'Balance Sheet Annual'!BS20)</f>
        <v>0.30768223129692451</v>
      </c>
      <c r="BC20" s="24">
        <f>'Income Statement Annual'!AF20/('Balance Sheet Annual'!BB20-'Balance Sheet Annual'!BR20)</f>
        <v>8.9659700168684811E-2</v>
      </c>
    </row>
    <row r="21" spans="1:55" x14ac:dyDescent="0.2">
      <c r="A21" s="52" t="s">
        <v>67</v>
      </c>
      <c r="B21" s="52" t="s">
        <v>68</v>
      </c>
      <c r="C21" s="52" t="str">
        <f>VLOOKUP(A21,'[1]S&amp;P 500 Wikipedia'!A:D,3,FALSE)</f>
        <v>Materials</v>
      </c>
      <c r="D21" s="52">
        <v>132877</v>
      </c>
      <c r="E21" s="52" t="s">
        <v>16</v>
      </c>
      <c r="F21" s="52">
        <v>2019</v>
      </c>
      <c r="G21" s="52" t="s">
        <v>17</v>
      </c>
      <c r="H21" s="53">
        <v>43830</v>
      </c>
      <c r="I21" s="53">
        <v>43887</v>
      </c>
      <c r="J21" s="53">
        <v>43887</v>
      </c>
      <c r="K21" s="54">
        <v>106037000</v>
      </c>
      <c r="L21" s="54">
        <v>106313000</v>
      </c>
      <c r="M21" s="52" t="s">
        <v>69</v>
      </c>
      <c r="N21" s="21">
        <f>'Balance Sheet Annual'!AH21/'Balance Sheet Annual'!BR21</f>
        <v>1.5792159807408963</v>
      </c>
      <c r="O21" s="22">
        <f>('Balance Sheet Annual'!AH21-'Balance Sheet Annual'!U21)/'Balance Sheet Annual'!BR21</f>
        <v>1.0334486400245282</v>
      </c>
      <c r="P21" s="22">
        <f>'Balance Sheet Annual'!N21/'Balance Sheet Annual'!BR21</f>
        <v>0.43513963134033029</v>
      </c>
      <c r="Q21" s="22">
        <f>'Balance Sheet Annual'!CH21/'Balance Sheet Annual'!CS21</f>
        <v>1.4088604595488545</v>
      </c>
      <c r="R21" s="22">
        <f>('Balance Sheet Annual'!BH21+'Balance Sheet Annual'!BS21)/'Balance Sheet Annual'!BB21</f>
        <v>0.30932961952721583</v>
      </c>
      <c r="S21" s="22">
        <f>('Balance Sheet Annual'!BH21/'Balance Sheet Annual'!BB21)</f>
        <v>1.8997931519786859E-2</v>
      </c>
      <c r="T21" s="22">
        <f>'Balance Sheet Annual'!BS21/'Balance Sheet Annual'!BB21</f>
        <v>0.29033168800742898</v>
      </c>
      <c r="U21" s="22">
        <f>('Balance Sheet Annual'!BH21+'Balance Sheet Annual'!BS21)/'Balance Sheet Annual'!CS21</f>
        <v>0.74513188944640141</v>
      </c>
      <c r="V21" s="22">
        <f>('Balance Sheet Annual'!BH21/'Balance Sheet Annual'!CS21)</f>
        <v>4.5763366051231442E-2</v>
      </c>
      <c r="W21" s="22">
        <f>('Balance Sheet Annual'!BS21/'Balance Sheet Annual'!CS21)</f>
        <v>0.69936852339516997</v>
      </c>
      <c r="X21" s="23">
        <f>'Balance Sheet Annual'!AH21/'Balance Sheet Annual'!BB21</f>
        <v>0.22565053383258646</v>
      </c>
      <c r="Y21" s="23">
        <f>'Balance Sheet Annual'!CS21/('Balance Sheet Annual'!BB21-'Balance Sheet Annual'!AQ21-'Balance Sheet Annual'!AR21-'Balance Sheet Annual'!AS21)</f>
        <v>0.51638003414966915</v>
      </c>
      <c r="Z21" s="23">
        <f>'Balance Sheet Annual'!BA21/'Balance Sheet Annual'!BB21</f>
        <v>0.77434946616741351</v>
      </c>
      <c r="AA21" s="23">
        <f>'Balance Sheet Annual'!AR21/'Balance Sheet Annual'!BB21</f>
        <v>0.16010616920648832</v>
      </c>
      <c r="AB21" s="24">
        <f>'Balance Sheet Annual'!CS21/'Balance Sheet Annual'!CT21</f>
        <v>0.41513405064039527</v>
      </c>
      <c r="AC21" s="25">
        <f>'Income Statement Annual'!V21/'Income Statement Annual'!N21</f>
        <v>0.35041191811394967</v>
      </c>
      <c r="AD21" s="23">
        <f>('Income Statement Annual'!AF21-'Income Statement Annual'!AC21)/'Income Statement Annual'!N21</f>
        <v>0.18557920247437823</v>
      </c>
      <c r="AE21" s="23">
        <f>'Income Statement Annual'!AF21/'Income Statement Annual'!N21</f>
        <v>0.18557920247437823</v>
      </c>
      <c r="AF21" s="23">
        <f>'Income Statement Annual'!BS21/'Income Statement Annual'!N21</f>
        <v>0.14855518722069011</v>
      </c>
      <c r="AG21" s="23">
        <f>('Income Statement Annual'!AF21-'Income Statement Annual'!AC21)/('Income Statement Annual'!AH21*-1)</f>
        <v>11.545593205650404</v>
      </c>
      <c r="AH21" s="24">
        <f>'Income Statement Annual'!AF21/('Income Statement Annual'!AH21*-1)</f>
        <v>11.545593205650404</v>
      </c>
      <c r="AI21" s="25">
        <f>'Cash Flow Statement Annual'!BG21/'Cash Flow Statement Annual'!AB21</f>
        <v>1.449436593482667</v>
      </c>
      <c r="AJ21" s="23">
        <f>'Cash Flow Statement Annual'!AB21/'Balance Sheet Annual'!BR21</f>
        <v>0.5105578724141161</v>
      </c>
      <c r="AK21" s="23">
        <f>('Cash Flow Statement Annual'!AB21+'Cash Flow Statement Annual'!AV21)/('Balance Sheet Annual'!BH21+'Balance Sheet Annual'!BS21)</f>
        <v>0.18594170917401387</v>
      </c>
      <c r="AL21" s="24">
        <f>('Cash Flow Statement Annual'!AB21/('Balance Sheet Annual'!BH21+'Balance Sheet Annual'!BS21))</f>
        <v>0.23584045541080637</v>
      </c>
      <c r="AM21" s="25">
        <f>'Income Statement Annual'!BS21/'Balance Sheet Annual'!CS21</f>
        <v>0.13025957719160247</v>
      </c>
      <c r="AN21" s="23">
        <f>'Income Statement Annual'!N21/'Balance Sheet Annual'!CS21</f>
        <v>0.8768430078317756</v>
      </c>
      <c r="AO21" s="23">
        <f>'Income Statement Annual'!N21/'Balance Sheet Annual'!BB21</f>
        <v>0.36400738961691281</v>
      </c>
      <c r="AP21" s="23">
        <f>'Income Statement Annual'!N21/('Balance Sheet Annual'!AH21-'Balance Sheet Annual'!BR21)</f>
        <v>4.398198533781474</v>
      </c>
      <c r="AQ21" s="23">
        <f>'Income Statement Annual'!BS21/'Balance Sheet Annual'!BB21</f>
        <v>5.4075185914255169E-2</v>
      </c>
      <c r="AR21" s="23">
        <f>'Cash Flow Statement Annual'!AB21/'Income Statement Annual'!N21</f>
        <v>0.20041471800373709</v>
      </c>
      <c r="AS21" s="23">
        <f>'Cash Flow Statement Annual'!BG21/'Income Statement Annual'!N21</f>
        <v>0.290488426147126</v>
      </c>
      <c r="AT21" s="23">
        <f>'Cash Flow Statement Annual'!AB21/'Balance Sheet Annual'!BB21</f>
        <v>7.295243834135004E-2</v>
      </c>
      <c r="AU21" s="23">
        <f>('Cash Flow Statement Annual'!AB21+'Cash Flow Statement Annual'!AU21)/'Balance Sheet Annual'!BR21</f>
        <v>-0.67015875133783209</v>
      </c>
      <c r="AV21" s="23">
        <f>('Cash Flow Statement Annual'!AB21+'Cash Flow Statement Annual'!AU21)/('Balance Sheet Annual'!BH21+'Balance Sheet Annual'!BS21)</f>
        <v>-0.30956440719585265</v>
      </c>
      <c r="AW21" s="23">
        <f>'Cash Flow Statement Annual'!AB21/'Balance Sheet Annual'!BS21</f>
        <v>0.2512727385771385</v>
      </c>
      <c r="AX21" s="23">
        <f>('Cash Flow Statement Annual'!AB21+'Cash Flow Statement Annual'!AU21)/'Balance Sheet Annual'!BS21</f>
        <v>-0.32982083683063557</v>
      </c>
      <c r="AY21" s="23">
        <f>('Balance Sheet Annual'!BH21+'Balance Sheet Annual'!BS21)/('Income Statement Annual'!AF21-'Income Statement Annual'!AC21)</f>
        <v>4.5791197721742076</v>
      </c>
      <c r="AZ21" s="23">
        <f>(('Balance Sheet Annual'!BH21+'Balance Sheet Annual'!BS21)-'Balance Sheet Annual'!N21)/('Income Statement Annual'!AF21-'Income Statement Annual'!AC21)</f>
        <v>3.6587041732532879</v>
      </c>
      <c r="BA21" s="23">
        <f>('Cash Flow Statement Annual'!AB21+'Cash Flow Statement Annual'!AU21)/'Income Statement Annual'!BS21</f>
        <v>-1.7708203620214993</v>
      </c>
      <c r="BB21" s="23">
        <f>'Income Statement Annual'!AF21/('Balance Sheet Annual'!BH21+'Balance Sheet Annual'!BS21)</f>
        <v>0.21838258218897622</v>
      </c>
      <c r="BC21" s="24">
        <f>'Income Statement Annual'!AF21/('Balance Sheet Annual'!BB21-'Balance Sheet Annual'!BR21)</f>
        <v>7.8813710627486211E-2</v>
      </c>
    </row>
    <row r="22" spans="1:55" x14ac:dyDescent="0.2">
      <c r="A22" s="52" t="s">
        <v>77</v>
      </c>
      <c r="B22" s="52" t="s">
        <v>78</v>
      </c>
      <c r="C22" s="52" t="str">
        <f>VLOOKUP(A22,'[1]S&amp;P 500 Wikipedia'!A:D,3,FALSE)</f>
        <v>Health Care</v>
      </c>
      <c r="D22" s="52">
        <v>445691</v>
      </c>
      <c r="E22" s="52" t="s">
        <v>16</v>
      </c>
      <c r="F22" s="52">
        <v>2019</v>
      </c>
      <c r="G22" s="52" t="s">
        <v>17</v>
      </c>
      <c r="H22" s="53">
        <v>43830</v>
      </c>
      <c r="I22" s="53">
        <v>43889</v>
      </c>
      <c r="J22" s="53">
        <v>43889</v>
      </c>
      <c r="K22" s="54">
        <v>78561000</v>
      </c>
      <c r="L22" s="54">
        <v>79298000</v>
      </c>
      <c r="M22" s="52" t="s">
        <v>79</v>
      </c>
      <c r="N22" s="21">
        <f>'Balance Sheet Annual'!AH22/'Balance Sheet Annual'!BR22</f>
        <v>1.6822548585435184</v>
      </c>
      <c r="O22" s="22">
        <f>('Balance Sheet Annual'!AH22-'Balance Sheet Annual'!U22)/'Balance Sheet Annual'!BR22</f>
        <v>1.5668537647919092</v>
      </c>
      <c r="P22" s="22">
        <f>'Balance Sheet Annual'!N22/'Balance Sheet Annual'!BR22</f>
        <v>0.89459715542189766</v>
      </c>
      <c r="Q22" s="22">
        <f>'Balance Sheet Annual'!CH22/'Balance Sheet Annual'!CS22</f>
        <v>0.85764343109966135</v>
      </c>
      <c r="R22" s="22">
        <f>('Balance Sheet Annual'!BH22+'Balance Sheet Annual'!BS22)/'Balance Sheet Annual'!BB22</f>
        <v>0</v>
      </c>
      <c r="S22" s="22">
        <f>('Balance Sheet Annual'!BH22/'Balance Sheet Annual'!BB22)</f>
        <v>0</v>
      </c>
      <c r="T22" s="22">
        <f>'Balance Sheet Annual'!BS22/'Balance Sheet Annual'!BB22</f>
        <v>0</v>
      </c>
      <c r="U22" s="22">
        <f>('Balance Sheet Annual'!BH22+'Balance Sheet Annual'!BS22)/'Balance Sheet Annual'!CS22</f>
        <v>0</v>
      </c>
      <c r="V22" s="22">
        <f>('Balance Sheet Annual'!BH22/'Balance Sheet Annual'!CS22)</f>
        <v>0</v>
      </c>
      <c r="W22" s="22">
        <f>('Balance Sheet Annual'!BS22/'Balance Sheet Annual'!CS22)</f>
        <v>0</v>
      </c>
      <c r="X22" s="23">
        <f>'Balance Sheet Annual'!AH22/'Balance Sheet Annual'!BB22</f>
        <v>0.65318418588060467</v>
      </c>
      <c r="Y22" s="23">
        <f>'Balance Sheet Annual'!CS22/('Balance Sheet Annual'!BB22-'Balance Sheet Annual'!AQ22-'Balance Sheet Annual'!AR22-'Balance Sheet Annual'!AS22)</f>
        <v>0.55511894796310113</v>
      </c>
      <c r="Z22" s="23">
        <f>'Balance Sheet Annual'!BA22/'Balance Sheet Annual'!BB22</f>
        <v>0.34681581411939527</v>
      </c>
      <c r="AA22" s="23">
        <f>'Balance Sheet Annual'!AR22/'Balance Sheet Annual'!BB22</f>
        <v>0</v>
      </c>
      <c r="AB22" s="24">
        <f>'Balance Sheet Annual'!CS22/'Balance Sheet Annual'!CT22</f>
        <v>0.53831644074343921</v>
      </c>
      <c r="AC22" s="25">
        <f>'Income Statement Annual'!V22/'Income Statement Annual'!N22</f>
        <v>0.72457200360977836</v>
      </c>
      <c r="AD22" s="23">
        <f>('Income Statement Annual'!AF22-'Income Statement Annual'!AC22)/'Income Statement Annual'!N22</f>
        <v>0.20421049395129459</v>
      </c>
      <c r="AE22" s="23">
        <f>'Income Statement Annual'!AF22/'Income Statement Annual'!N22</f>
        <v>0.20421049395129459</v>
      </c>
      <c r="AF22" s="23">
        <f>'Income Statement Annual'!BS22/'Income Statement Annual'!N22</f>
        <v>0.18396906094243134</v>
      </c>
      <c r="AG22" s="23">
        <f>('Income Statement Annual'!AF22-'Income Statement Annual'!AC22)/('Income Statement Annual'!AH22*-1)</f>
        <v>-39.376141643967316</v>
      </c>
      <c r="AH22" s="24">
        <f>'Income Statement Annual'!AF22/('Income Statement Annual'!AH22*-1)</f>
        <v>-39.376141643967316</v>
      </c>
      <c r="AI22" s="25">
        <f>'Cash Flow Statement Annual'!BG22/'Cash Flow Statement Annual'!AB22</f>
        <v>-0.6497517630842935</v>
      </c>
      <c r="AJ22" s="23">
        <f>'Cash Flow Statement Annual'!AB22/'Balance Sheet Annual'!BR22</f>
        <v>0.76961183146750156</v>
      </c>
      <c r="AK22" s="23" t="e">
        <f>('Cash Flow Statement Annual'!AB22+'Cash Flow Statement Annual'!AV22)/('Balance Sheet Annual'!BH22+'Balance Sheet Annual'!BS22)</f>
        <v>#DIV/0!</v>
      </c>
      <c r="AL22" s="24" t="e">
        <f>('Cash Flow Statement Annual'!AB22/('Balance Sheet Annual'!BH22+'Balance Sheet Annual'!BS22))</f>
        <v>#DIV/0!</v>
      </c>
      <c r="AM22" s="25">
        <f>'Income Statement Annual'!BS22/'Balance Sheet Annual'!CS22</f>
        <v>0.32891561163568617</v>
      </c>
      <c r="AN22" s="23">
        <f>'Income Statement Annual'!N22/'Balance Sheet Annual'!CS22</f>
        <v>1.7878854735178125</v>
      </c>
      <c r="AO22" s="23">
        <f>'Income Statement Annual'!N22/'Balance Sheet Annual'!BB22</f>
        <v>0.96244814456100725</v>
      </c>
      <c r="AP22" s="23">
        <f>'Income Statement Annual'!N22/('Balance Sheet Annual'!AH22-'Balance Sheet Annual'!BR22)</f>
        <v>3.6331793088977418</v>
      </c>
      <c r="AQ22" s="23">
        <f>'Income Statement Annual'!BS22/'Balance Sheet Annual'!BB22</f>
        <v>0.17706068136067393</v>
      </c>
      <c r="AR22" s="23">
        <f>'Cash Flow Statement Annual'!AB22/'Income Statement Annual'!N22</f>
        <v>0.31048331474707452</v>
      </c>
      <c r="AS22" s="23">
        <f>'Cash Flow Statement Annual'!BG22/'Income Statement Annual'!N22</f>
        <v>-0.20173708116516731</v>
      </c>
      <c r="AT22" s="23">
        <f>'Cash Flow Statement Annual'!AB22/'Balance Sheet Annual'!BB22</f>
        <v>0.29882409019547312</v>
      </c>
      <c r="AU22" s="23">
        <f>('Cash Flow Statement Annual'!AB22+'Cash Flow Statement Annual'!AU22)/'Balance Sheet Annual'!BR22</f>
        <v>0.40869027879337155</v>
      </c>
      <c r="AV22" s="23" t="e">
        <f>('Cash Flow Statement Annual'!AB22+'Cash Flow Statement Annual'!AU22)/('Balance Sheet Annual'!BH22+'Balance Sheet Annual'!BS22)</f>
        <v>#DIV/0!</v>
      </c>
      <c r="AW22" s="23" t="e">
        <f>'Cash Flow Statement Annual'!AB22/'Balance Sheet Annual'!BS22</f>
        <v>#DIV/0!</v>
      </c>
      <c r="AX22" s="23" t="e">
        <f>('Cash Flow Statement Annual'!AB22+'Cash Flow Statement Annual'!AU22)/'Balance Sheet Annual'!BS22</f>
        <v>#DIV/0!</v>
      </c>
      <c r="AY22" s="23">
        <f>('Balance Sheet Annual'!BH22+'Balance Sheet Annual'!BS22)/('Income Statement Annual'!AF22-'Income Statement Annual'!AC22)</f>
        <v>0</v>
      </c>
      <c r="AZ22" s="23">
        <f>(('Balance Sheet Annual'!BH22+'Balance Sheet Annual'!BS22)-'Balance Sheet Annual'!N22)/('Income Statement Annual'!AF22-'Income Statement Annual'!AC22)</f>
        <v>-1.7673232375639123</v>
      </c>
      <c r="BA22" s="23">
        <f>('Cash Flow Statement Annual'!AB22+'Cash Flow Statement Annual'!AU22)/'Income Statement Annual'!BS22</f>
        <v>0.89622292084485156</v>
      </c>
      <c r="BB22" s="23" t="e">
        <f>'Income Statement Annual'!AF22/('Balance Sheet Annual'!BH22+'Balance Sheet Annual'!BS22)</f>
        <v>#DIV/0!</v>
      </c>
      <c r="BC22" s="24">
        <f>'Income Statement Annual'!AF22/('Balance Sheet Annual'!BB22-'Balance Sheet Annual'!BR22)</f>
        <v>0.32129353376931385</v>
      </c>
    </row>
    <row r="23" spans="1:55" x14ac:dyDescent="0.2">
      <c r="A23" s="52" t="s">
        <v>64</v>
      </c>
      <c r="B23" s="52" t="s">
        <v>65</v>
      </c>
      <c r="C23" s="52" t="str">
        <f>VLOOKUP(A23,'[1]S&amp;P 500 Wikipedia'!A:D,3,FALSE)</f>
        <v>Industrials</v>
      </c>
      <c r="D23" s="52">
        <v>65470</v>
      </c>
      <c r="E23" s="52" t="s">
        <v>16</v>
      </c>
      <c r="F23" s="52">
        <v>2019</v>
      </c>
      <c r="G23" s="52" t="s">
        <v>17</v>
      </c>
      <c r="H23" s="53">
        <v>43830</v>
      </c>
      <c r="I23" s="53">
        <v>43873</v>
      </c>
      <c r="J23" s="53">
        <v>43873</v>
      </c>
      <c r="K23" s="54">
        <v>123127000</v>
      </c>
      <c r="L23" s="54">
        <v>124873000</v>
      </c>
      <c r="M23" s="52" t="s">
        <v>66</v>
      </c>
      <c r="N23" s="21">
        <f>'Balance Sheet Annual'!AH23/'Balance Sheet Annual'!BR23</f>
        <v>0.63636363636363635</v>
      </c>
      <c r="O23" s="22">
        <f>('Balance Sheet Annual'!AH23-'Balance Sheet Annual'!U23)/'Balance Sheet Annual'!BR23</f>
        <v>0.61387066541705715</v>
      </c>
      <c r="P23" s="22">
        <f>'Balance Sheet Annual'!N23/'Balance Sheet Annual'!BR23</f>
        <v>0.4751640112464855</v>
      </c>
      <c r="Q23" s="22">
        <f>'Balance Sheet Annual'!CH23/'Balance Sheet Annual'!CS23</f>
        <v>2</v>
      </c>
      <c r="R23" s="22">
        <f>('Balance Sheet Annual'!BH23+'Balance Sheet Annual'!BS23)/'Balance Sheet Annual'!BB23</f>
        <v>0.11536981451550835</v>
      </c>
      <c r="S23" s="22">
        <f>('Balance Sheet Annual'!BH23/'Balance Sheet Annual'!BB23)</f>
        <v>1.8086662048795506E-2</v>
      </c>
      <c r="T23" s="22">
        <f>'Balance Sheet Annual'!BS23/'Balance Sheet Annual'!BB23</f>
        <v>9.7283152466712847E-2</v>
      </c>
      <c r="U23" s="22">
        <f>('Balance Sheet Annual'!BH23+'Balance Sheet Annual'!BS23)/'Balance Sheet Annual'!CS23</f>
        <v>0.34610944354652506</v>
      </c>
      <c r="V23" s="22">
        <f>('Balance Sheet Annual'!BH23/'Balance Sheet Annual'!CS23)</f>
        <v>5.4259986146386517E-2</v>
      </c>
      <c r="W23" s="22">
        <f>('Balance Sheet Annual'!BS23/'Balance Sheet Annual'!CS23)</f>
        <v>0.29184945740013851</v>
      </c>
      <c r="X23" s="23">
        <f>'Balance Sheet Annual'!AH23/'Balance Sheet Annual'!BB23</f>
        <v>0.15677672592934658</v>
      </c>
      <c r="Y23" s="23">
        <f>'Balance Sheet Annual'!CS23/('Balance Sheet Annual'!BB23-'Balance Sheet Annual'!AQ23-'Balance Sheet Annual'!AR23-'Balance Sheet Annual'!AS23)</f>
        <v>0.39632137628111275</v>
      </c>
      <c r="Z23" s="23">
        <f>'Balance Sheet Annual'!BA23/'Balance Sheet Annual'!BB23</f>
        <v>0.84322327407065345</v>
      </c>
      <c r="AA23" s="23">
        <f>'Balance Sheet Annual'!AR23/'Balance Sheet Annual'!BB23</f>
        <v>0.14954206110982837</v>
      </c>
      <c r="AB23" s="24">
        <f>'Balance Sheet Annual'!CS23/'Balance Sheet Annual'!CT23</f>
        <v>0.33333333333333331</v>
      </c>
      <c r="AC23" s="25">
        <f>'Income Statement Annual'!V23/'Income Statement Annual'!N23</f>
        <v>0.29244960710625212</v>
      </c>
      <c r="AD23" s="23">
        <f>('Income Statement Annual'!AF23-'Income Statement Annual'!AC23)/'Income Statement Annual'!N23</f>
        <v>0.17423983600956611</v>
      </c>
      <c r="AE23" s="23">
        <f>'Income Statement Annual'!AF23/'Income Statement Annual'!N23</f>
        <v>0.12606764605398019</v>
      </c>
      <c r="AF23" s="23">
        <f>'Income Statement Annual'!BS23/'Income Statement Annual'!N23</f>
        <v>8.7575446987814595E-2</v>
      </c>
      <c r="AG23" s="23">
        <f>('Income Statement Annual'!AF23-'Income Statement Annual'!AC23)/('Income Statement Annual'!AH23*-1)</f>
        <v>42.5</v>
      </c>
      <c r="AH23" s="24">
        <f>'Income Statement Annual'!AF23/('Income Statement Annual'!AH23*-1)</f>
        <v>30.75</v>
      </c>
      <c r="AI23" s="25">
        <f>'Cash Flow Statement Annual'!BG23/'Cash Flow Statement Annual'!AB23</f>
        <v>-0.47212543554006969</v>
      </c>
      <c r="AJ23" s="23">
        <f>'Cash Flow Statement Annual'!AB23/'Balance Sheet Annual'!BR23</f>
        <v>0.53795688847235235</v>
      </c>
      <c r="AK23" s="23">
        <f>('Cash Flow Statement Annual'!AB23+'Cash Flow Statement Annual'!AV23)/('Balance Sheet Annual'!BH23+'Balance Sheet Annual'!BS23)</f>
        <v>1.0333555703802535</v>
      </c>
      <c r="AL23" s="24">
        <f>('Cash Flow Statement Annual'!AB23/('Balance Sheet Annual'!BH23+'Balance Sheet Annual'!BS23))</f>
        <v>1.1487658438959307</v>
      </c>
      <c r="AM23" s="25">
        <f>'Income Statement Annual'!BS23/'Balance Sheet Annual'!CS23</f>
        <v>0.17755714615562226</v>
      </c>
      <c r="AN23" s="23">
        <f>'Income Statement Annual'!N23/'Balance Sheet Annual'!CS23</f>
        <v>2.0274763334102976</v>
      </c>
      <c r="AO23" s="23">
        <f>'Income Statement Annual'!N23/'Balance Sheet Annual'!BB23</f>
        <v>0.67582544447009929</v>
      </c>
      <c r="AP23" s="23">
        <f>'Income Statement Annual'!N23/('Balance Sheet Annual'!AH23-'Balance Sheet Annual'!BR23)</f>
        <v>-7.5438144329896906</v>
      </c>
      <c r="AQ23" s="23">
        <f>'Income Statement Annual'!BS23/'Balance Sheet Annual'!BB23</f>
        <v>5.9185715385207421E-2</v>
      </c>
      <c r="AR23" s="23">
        <f>'Cash Flow Statement Annual'!AB23/'Income Statement Annual'!N23</f>
        <v>0.19610522719508028</v>
      </c>
      <c r="AS23" s="23">
        <f>'Cash Flow Statement Annual'!BG23/'Income Statement Annual'!N23</f>
        <v>-9.2586265801161596E-2</v>
      </c>
      <c r="AT23" s="23">
        <f>'Cash Flow Statement Annual'!AB23/'Balance Sheet Annual'!BB23</f>
        <v>0.13253290233202494</v>
      </c>
      <c r="AU23" s="23">
        <f>('Cash Flow Statement Annual'!AB23+'Cash Flow Statement Annual'!AU23)/'Balance Sheet Annual'!BR23</f>
        <v>0.29084661043423932</v>
      </c>
      <c r="AV23" s="23">
        <f>('Cash Flow Statement Annual'!AB23+'Cash Flow Statement Annual'!AU23)/('Balance Sheet Annual'!BH23+'Balance Sheet Annual'!BS23)</f>
        <v>0.62108072048032026</v>
      </c>
      <c r="AW23" s="23">
        <f>'Cash Flow Statement Annual'!AB23/'Balance Sheet Annual'!BS23</f>
        <v>1.3623417721518987</v>
      </c>
      <c r="AX23" s="23">
        <f>('Cash Flow Statement Annual'!AB23+'Cash Flow Statement Annual'!AU23)/'Balance Sheet Annual'!BS23</f>
        <v>0.73655063291139244</v>
      </c>
      <c r="AY23" s="23">
        <f>('Balance Sheet Annual'!BH23+'Balance Sheet Annual'!BS23)/('Income Statement Annual'!AF23-'Income Statement Annual'!AC23)</f>
        <v>0.97973856209150323</v>
      </c>
      <c r="AZ23" s="23">
        <f>(('Balance Sheet Annual'!BH23+'Balance Sheet Annual'!BS23)-'Balance Sheet Annual'!N23)/('Income Statement Annual'!AF23-'Income Statement Annual'!AC23)</f>
        <v>-1.4379084967320261E-2</v>
      </c>
      <c r="BA23" s="23">
        <f>('Cash Flow Statement Annual'!AB23+'Cash Flow Statement Annual'!AU23)/'Income Statement Annual'!BS23</f>
        <v>1.2106631989596879</v>
      </c>
      <c r="BB23" s="23">
        <f>'Income Statement Annual'!AF23/('Balance Sheet Annual'!BH23+'Balance Sheet Annual'!BS23)</f>
        <v>0.7384923282188125</v>
      </c>
      <c r="BC23" s="24">
        <f>'Income Statement Annual'!AF23/('Balance Sheet Annual'!BB23-'Balance Sheet Annual'!BR23)</f>
        <v>0.11305147058823529</v>
      </c>
    </row>
    <row r="24" spans="1:55" x14ac:dyDescent="0.2">
      <c r="A24" s="52" t="s">
        <v>80</v>
      </c>
      <c r="B24" s="52" t="s">
        <v>81</v>
      </c>
      <c r="C24" s="52" t="str">
        <f>VLOOKUP(A24,'[1]S&amp;P 500 Wikipedia'!A:D,3,FALSE)</f>
        <v>Industrials</v>
      </c>
      <c r="D24" s="52">
        <v>69109</v>
      </c>
      <c r="E24" s="52" t="s">
        <v>16</v>
      </c>
      <c r="F24" s="52">
        <v>2019</v>
      </c>
      <c r="G24" s="52" t="s">
        <v>17</v>
      </c>
      <c r="H24" s="53">
        <v>43830</v>
      </c>
      <c r="I24" s="53">
        <v>43879</v>
      </c>
      <c r="J24" s="53">
        <v>43879</v>
      </c>
      <c r="K24" s="54">
        <v>92800000</v>
      </c>
      <c r="L24" s="54">
        <v>93600000</v>
      </c>
      <c r="M24" s="52" t="s">
        <v>82</v>
      </c>
      <c r="N24" s="21">
        <f>'Balance Sheet Annual'!AH24/'Balance Sheet Annual'!BR24</f>
        <v>2.4170337738619678</v>
      </c>
      <c r="O24" s="22">
        <f>('Balance Sheet Annual'!AH24-'Balance Sheet Annual'!U24)/'Balance Sheet Annual'!BR24</f>
        <v>1.7564855604503182</v>
      </c>
      <c r="P24" s="22">
        <f>'Balance Sheet Annual'!N24/'Balance Sheet Annual'!BR24</f>
        <v>0.8695545766030347</v>
      </c>
      <c r="Q24" s="22">
        <f>'Balance Sheet Annual'!CH24/'Balance Sheet Annual'!CS24</f>
        <v>2.9021567596002105</v>
      </c>
      <c r="R24" s="22">
        <f>('Balance Sheet Annual'!BH24+'Balance Sheet Annual'!BS24)/'Balance Sheet Annual'!BB24</f>
        <v>0.4811606902129954</v>
      </c>
      <c r="S24" s="22">
        <f>('Balance Sheet Annual'!BH24/'Balance Sheet Annual'!BB24)</f>
        <v>3.3701806416823944E-5</v>
      </c>
      <c r="T24" s="22">
        <f>'Balance Sheet Annual'!BS24/'Balance Sheet Annual'!BB24</f>
        <v>0.48112698840657858</v>
      </c>
      <c r="U24" s="22">
        <f>('Balance Sheet Annual'!BH24+'Balance Sheet Annual'!BS24)/'Balance Sheet Annual'!CS24</f>
        <v>1.8775644397685429</v>
      </c>
      <c r="V24" s="22">
        <f>('Balance Sheet Annual'!BH24/'Balance Sheet Annual'!CS24)</f>
        <v>1.3150973172014729E-4</v>
      </c>
      <c r="W24" s="22">
        <f>('Balance Sheet Annual'!BS24/'Balance Sheet Annual'!CS24)</f>
        <v>1.8774329300368227</v>
      </c>
      <c r="X24" s="23">
        <f>'Balance Sheet Annual'!AH24/'Balance Sheet Annual'!BB24</f>
        <v>0.33283904017255322</v>
      </c>
      <c r="Y24" s="23">
        <f>'Balance Sheet Annual'!CS24/('Balance Sheet Annual'!BB24-'Balance Sheet Annual'!AQ24-'Balance Sheet Annual'!AR24-'Balance Sheet Annual'!AS24)</f>
        <v>0.48035375868603919</v>
      </c>
      <c r="Z24" s="23">
        <f>'Balance Sheet Annual'!BA24/'Balance Sheet Annual'!BB24</f>
        <v>0.66716095982744672</v>
      </c>
      <c r="AA24" s="23">
        <f>'Balance Sheet Annual'!AR24/'Balance Sheet Annual'!BB24</f>
        <v>0.29431787543812349</v>
      </c>
      <c r="AB24" s="24">
        <f>'Balance Sheet Annual'!CS24/'Balance Sheet Annual'!CT24</f>
        <v>0.25626853599352928</v>
      </c>
      <c r="AC24" s="25">
        <f>'Income Statement Annual'!V24/'Income Statement Annual'!N24</f>
        <v>0.43878766643307637</v>
      </c>
      <c r="AD24" s="23">
        <f>('Income Statement Annual'!AF24-'Income Statement Annual'!AC24)/'Income Statement Annual'!N24</f>
        <v>0.19800280308339174</v>
      </c>
      <c r="AE24" s="23">
        <f>'Income Statement Annual'!AF24/'Income Statement Annual'!N24</f>
        <v>0.19800280308339174</v>
      </c>
      <c r="AF24" s="23">
        <f>'Income Statement Annual'!BS24/'Income Statement Annual'!N24</f>
        <v>0.14078486334968465</v>
      </c>
      <c r="AG24" s="23">
        <f>('Income Statement Annual'!AF24-'Income Statement Annual'!AC24)/('Income Statement Annual'!AH24*-1)</f>
        <v>10.091071428571428</v>
      </c>
      <c r="AH24" s="24">
        <f>'Income Statement Annual'!AF24/('Income Statement Annual'!AH24*-1)</f>
        <v>10.091071428571428</v>
      </c>
      <c r="AI24" s="25">
        <f>'Cash Flow Statement Annual'!BG24/'Cash Flow Statement Annual'!AB24</f>
        <v>-0.70094223678820156</v>
      </c>
      <c r="AJ24" s="23">
        <f>'Cash Flow Statement Annual'!AB24/'Balance Sheet Annual'!BR24</f>
        <v>1.1948115516397455</v>
      </c>
      <c r="AK24" s="23">
        <f>('Cash Flow Statement Annual'!AB24+'Cash Flow Statement Annual'!AV24)/('Balance Sheet Annual'!BH24+'Balance Sheet Annual'!BS24)</f>
        <v>0.27148560621979406</v>
      </c>
      <c r="AL24" s="24">
        <f>('Cash Flow Statement Annual'!AB24/('Balance Sheet Annual'!BH24+'Balance Sheet Annual'!BS24))</f>
        <v>0.34194858863906985</v>
      </c>
      <c r="AM24" s="25">
        <f>'Income Statement Annual'!BS24/'Balance Sheet Annual'!CS24</f>
        <v>0.52840610205155181</v>
      </c>
      <c r="AN24" s="23">
        <f>'Income Statement Annual'!N24/'Balance Sheet Annual'!CS24</f>
        <v>3.7532877432930039</v>
      </c>
      <c r="AO24" s="23">
        <f>'Income Statement Annual'!N24/'Balance Sheet Annual'!BB24</f>
        <v>0.96184955513615533</v>
      </c>
      <c r="AP24" s="23">
        <f>'Income Statement Annual'!N24/('Balance Sheet Annual'!AH24-'Balance Sheet Annual'!BR24)</f>
        <v>4.9291882556131261</v>
      </c>
      <c r="AQ24" s="23">
        <f>'Income Statement Annual'!BS24/'Balance Sheet Annual'!BB24</f>
        <v>0.13541385818279861</v>
      </c>
      <c r="AR24" s="23">
        <f>'Cash Flow Statement Annual'!AB24/'Income Statement Annual'!N24</f>
        <v>0.1710581639803784</v>
      </c>
      <c r="AS24" s="23">
        <f>'Cash Flow Statement Annual'!BG24/'Income Statement Annual'!N24</f>
        <v>-0.11990189208128942</v>
      </c>
      <c r="AT24" s="23">
        <f>'Cash Flow Statement Annual'!AB24/'Balance Sheet Annual'!BB24</f>
        <v>0.16453221892693448</v>
      </c>
      <c r="AU24" s="23">
        <f>('Cash Flow Statement Annual'!AB24+'Cash Flow Statement Annual'!AU24)/'Balance Sheet Annual'!BR24</f>
        <v>1.0048947626040137</v>
      </c>
      <c r="AV24" s="23">
        <f>('Cash Flow Statement Annual'!AB24+'Cash Flow Statement Annual'!AU24)/('Balance Sheet Annual'!BH24+'Balance Sheet Annual'!BS24)</f>
        <v>0.28759543321426068</v>
      </c>
      <c r="AW24" s="23">
        <f>'Cash Flow Statement Annual'!AB24/'Balance Sheet Annual'!BS24</f>
        <v>0.34197254132810312</v>
      </c>
      <c r="AX24" s="23">
        <f>('Cash Flow Statement Annual'!AB24+'Cash Flow Statement Annual'!AU24)/'Balance Sheet Annual'!BS24</f>
        <v>0.28761557859344355</v>
      </c>
      <c r="AY24" s="23">
        <f>('Balance Sheet Annual'!BH24+'Balance Sheet Annual'!BS24)/('Income Statement Annual'!AF24-'Income Statement Annual'!AC24)</f>
        <v>2.5264554946027253</v>
      </c>
      <c r="AZ24" s="23">
        <f>(('Balance Sheet Annual'!BH24+'Balance Sheet Annual'!BS24)-'Balance Sheet Annual'!N24)/('Income Statement Annual'!AF24-'Income Statement Annual'!AC24)</f>
        <v>1.8977172181914705</v>
      </c>
      <c r="BA24" s="23">
        <f>('Cash Flow Statement Annual'!AB24+'Cash Flow Statement Annual'!AU24)/'Income Statement Annual'!BS24</f>
        <v>1.0219014435042311</v>
      </c>
      <c r="BB24" s="23">
        <f>'Income Statement Annual'!AF24/('Balance Sheet Annual'!BH24+'Balance Sheet Annual'!BS24)</f>
        <v>0.39581144498143866</v>
      </c>
      <c r="BC24" s="24">
        <f>'Income Statement Annual'!AF24/('Balance Sheet Annual'!BB24-'Balance Sheet Annual'!BR24)</f>
        <v>0.22086297193777849</v>
      </c>
    </row>
    <row r="25" spans="1:55" x14ac:dyDescent="0.2">
      <c r="A25" s="52" t="s">
        <v>74</v>
      </c>
      <c r="B25" s="52" t="s">
        <v>75</v>
      </c>
      <c r="C25" s="52" t="str">
        <f>VLOOKUP(A25,'[1]S&amp;P 500 Wikipedia'!A:D,3,FALSE)</f>
        <v>Health Care</v>
      </c>
      <c r="D25" s="52">
        <v>65359</v>
      </c>
      <c r="E25" s="52" t="s">
        <v>16</v>
      </c>
      <c r="F25" s="52">
        <v>2019</v>
      </c>
      <c r="G25" s="52" t="s">
        <v>17</v>
      </c>
      <c r="H25" s="53">
        <v>43830</v>
      </c>
      <c r="I25" s="53">
        <v>43865</v>
      </c>
      <c r="J25" s="53">
        <v>43865</v>
      </c>
      <c r="K25" s="54">
        <v>221500000</v>
      </c>
      <c r="L25" s="54">
        <v>223600000</v>
      </c>
      <c r="M25" s="52" t="s">
        <v>76</v>
      </c>
      <c r="N25" s="21">
        <f>'Balance Sheet Annual'!AH25/'Balance Sheet Annual'!BR25</f>
        <v>4.2505233190990541</v>
      </c>
      <c r="O25" s="22">
        <f>('Balance Sheet Annual'!AH25-'Balance Sheet Annual'!U25)/'Balance Sheet Annual'!BR25</f>
        <v>3.7250272125931509</v>
      </c>
      <c r="P25" s="22">
        <f>'Balance Sheet Annual'!N25/'Balance Sheet Annual'!BR25</f>
        <v>2.3021853805576487</v>
      </c>
      <c r="Q25" s="22">
        <f>'Balance Sheet Annual'!CH25/'Balance Sheet Annual'!CS25</f>
        <v>0.55650384144502207</v>
      </c>
      <c r="R25" s="22">
        <f>('Balance Sheet Annual'!BH25+'Balance Sheet Annual'!BS25)/'Balance Sheet Annual'!BB25</f>
        <v>0.14259088266475153</v>
      </c>
      <c r="S25" s="22">
        <f>('Balance Sheet Annual'!BH25/'Balance Sheet Annual'!BB25)</f>
        <v>7.2215952486805058E-3</v>
      </c>
      <c r="T25" s="22">
        <f>'Balance Sheet Annual'!BS25/'Balance Sheet Annual'!BB25</f>
        <v>0.13536928741607104</v>
      </c>
      <c r="U25" s="22">
        <f>('Balance Sheet Annual'!BH25+'Balance Sheet Annual'!BS25)/'Balance Sheet Annual'!CS25</f>
        <v>0.22194325662272218</v>
      </c>
      <c r="V25" s="22">
        <f>('Balance Sheet Annual'!BH25/'Balance Sheet Annual'!CS25)</f>
        <v>1.1240440745932327E-2</v>
      </c>
      <c r="W25" s="22">
        <f>('Balance Sheet Annual'!BS25/'Balance Sheet Annual'!CS25)</f>
        <v>0.21070281587678988</v>
      </c>
      <c r="X25" s="23">
        <f>'Balance Sheet Annual'!AH25/'Balance Sheet Annual'!BB25</f>
        <v>0.28934258974271287</v>
      </c>
      <c r="Y25" s="23">
        <f>'Balance Sheet Annual'!CS25/('Balance Sheet Annual'!BB25-'Balance Sheet Annual'!AQ25-'Balance Sheet Annual'!AR25-'Balance Sheet Annual'!AS25)</f>
        <v>1.230156391535431</v>
      </c>
      <c r="Z25" s="23">
        <f>'Balance Sheet Annual'!BA25/'Balance Sheet Annual'!BB25</f>
        <v>0.71065741025728713</v>
      </c>
      <c r="AA25" s="23">
        <f>'Balance Sheet Annual'!AR25/'Balance Sheet Annual'!BB25</f>
        <v>0.28711968354935424</v>
      </c>
      <c r="AB25" s="24">
        <f>'Balance Sheet Annual'!CS25/'Balance Sheet Annual'!CT25</f>
        <v>0.64246548795640823</v>
      </c>
      <c r="AC25" s="25">
        <f>'Income Statement Annual'!V25/'Income Statement Annual'!N25</f>
        <v>0.92095930756747013</v>
      </c>
      <c r="AD25" s="23">
        <f>('Income Statement Annual'!AF25-'Income Statement Annual'!AC25)/'Income Statement Annual'!N25</f>
        <v>0.4287431628298371</v>
      </c>
      <c r="AE25" s="23">
        <f>'Income Statement Annual'!AF25/'Income Statement Annual'!N25</f>
        <v>0.4287431628298371</v>
      </c>
      <c r="AF25" s="23">
        <f>'Income Statement Annual'!BS25/'Income Statement Annual'!N25</f>
        <v>0.48171745707359098</v>
      </c>
      <c r="AG25" s="23">
        <f>('Income Statement Annual'!AF25-'Income Statement Annual'!AC25)/('Income Statement Annual'!AH25*-1)</f>
        <v>27.505141388174806</v>
      </c>
      <c r="AH25" s="24">
        <f>'Income Statement Annual'!AF25/('Income Statement Annual'!AH25*-1)</f>
        <v>27.505141388174806</v>
      </c>
      <c r="AI25" s="25">
        <f>'Cash Flow Statement Annual'!BG25/'Cash Flow Statement Annual'!AB25</f>
        <v>-0.35450141493596815</v>
      </c>
      <c r="AJ25" s="23">
        <f>'Cash Flow Statement Annual'!AB25/'Balance Sheet Annual'!BR25</f>
        <v>1.7457087833877585</v>
      </c>
      <c r="AK25" s="23">
        <f>('Cash Flow Statement Annual'!AB25+'Cash Flow Statement Annual'!AV25)/('Balance Sheet Annual'!BH25+'Balance Sheet Annual'!BS25)</f>
        <v>0.83339329256105843</v>
      </c>
      <c r="AL25" s="24">
        <f>('Cash Flow Statement Annual'!AB25/('Balance Sheet Annual'!BH25+'Balance Sheet Annual'!BS25))</f>
        <v>0.83339329256105843</v>
      </c>
      <c r="AM25" s="25">
        <f>'Income Statement Annual'!BS25/'Balance Sheet Annual'!CS25</f>
        <v>0.21330222324739614</v>
      </c>
      <c r="AN25" s="23">
        <f>'Income Statement Annual'!N25/'Balance Sheet Annual'!CS25</f>
        <v>0.4427952944516404</v>
      </c>
      <c r="AO25" s="23">
        <f>'Income Statement Annual'!N25/'Balance Sheet Annual'!BB25</f>
        <v>0.28448069491467459</v>
      </c>
      <c r="AP25" s="23">
        <f>'Income Statement Annual'!N25/('Balance Sheet Annual'!AH25-'Balance Sheet Annual'!BR25)</f>
        <v>1.2856701269931223</v>
      </c>
      <c r="AQ25" s="23">
        <f>'Income Statement Annual'!BS25/'Balance Sheet Annual'!BB25</f>
        <v>0.13703931694082511</v>
      </c>
      <c r="AR25" s="23">
        <f>'Cash Flow Statement Annual'!AB25/'Income Statement Annual'!N25</f>
        <v>0.41772354791528921</v>
      </c>
      <c r="AS25" s="23">
        <f>'Cash Flow Statement Annual'!BG25/'Income Statement Annual'!N25</f>
        <v>-0.1480835887880427</v>
      </c>
      <c r="AT25" s="23">
        <f>'Cash Flow Statement Annual'!AB25/'Balance Sheet Annual'!BB25</f>
        <v>0.11883428519316484</v>
      </c>
      <c r="AU25" s="23">
        <f>('Cash Flow Statement Annual'!AB25+'Cash Flow Statement Annual'!AU25)/'Balance Sheet Annual'!BR25</f>
        <v>1.753830695805074</v>
      </c>
      <c r="AV25" s="23">
        <f>('Cash Flow Statement Annual'!AB25+'Cash Flow Statement Annual'!AU25)/('Balance Sheet Annual'!BH25+'Balance Sheet Annual'!BS25)</f>
        <v>0.83727065595395134</v>
      </c>
      <c r="AW25" s="23">
        <f>'Cash Flow Statement Annual'!AB25/'Balance Sheet Annual'!BS25</f>
        <v>0.87785263157894733</v>
      </c>
      <c r="AX25" s="23">
        <f>('Cash Flow Statement Annual'!AB25+'Cash Flow Statement Annual'!AU25)/'Balance Sheet Annual'!BS25</f>
        <v>0.88193684210526313</v>
      </c>
      <c r="AY25" s="23">
        <f>('Balance Sheet Annual'!BH25+'Balance Sheet Annual'!BS25)/('Income Statement Annual'!AF25-'Income Statement Annual'!AC25)</f>
        <v>1.1690733211832329</v>
      </c>
      <c r="AZ25" s="23">
        <f>(('Balance Sheet Annual'!BH25+'Balance Sheet Annual'!BS25)-'Balance Sheet Annual'!N25)/('Income Statement Annual'!AF25-'Income Statement Annual'!AC25)</f>
        <v>-0.11579980372914622</v>
      </c>
      <c r="BA25" s="23">
        <f>('Cash Flow Statement Annual'!AB25+'Cash Flow Statement Annual'!AU25)/'Income Statement Annual'!BS25</f>
        <v>0.87118911949423949</v>
      </c>
      <c r="BB25" s="23">
        <f>'Income Statement Annual'!AF25/('Balance Sheet Annual'!BH25+'Balance Sheet Annual'!BS25)</f>
        <v>0.85537834272694568</v>
      </c>
      <c r="BC25" s="24">
        <f>'Income Statement Annual'!AF25/('Balance Sheet Annual'!BB25-'Balance Sheet Annual'!BR25)</f>
        <v>0.1308783325076604</v>
      </c>
    </row>
    <row r="26" spans="1:55" x14ac:dyDescent="0.2">
      <c r="A26" s="52" t="s">
        <v>143</v>
      </c>
      <c r="B26" s="52" t="s">
        <v>144</v>
      </c>
      <c r="C26" s="52" t="str">
        <f>VLOOKUP(A26,'[1]S&amp;P 500 Wikipedia'!A:D,3,FALSE)</f>
        <v>Information Technology</v>
      </c>
      <c r="D26" s="52">
        <v>67102</v>
      </c>
      <c r="E26" s="52" t="s">
        <v>16</v>
      </c>
      <c r="F26" s="52">
        <v>2019</v>
      </c>
      <c r="G26" s="52" t="s">
        <v>17</v>
      </c>
      <c r="H26" s="53">
        <v>43769</v>
      </c>
      <c r="I26" s="53">
        <v>43812</v>
      </c>
      <c r="J26" s="53">
        <v>43812</v>
      </c>
      <c r="K26" s="54">
        <v>920000000</v>
      </c>
      <c r="L26" s="54">
        <v>930000000</v>
      </c>
      <c r="M26" s="52" t="s">
        <v>145</v>
      </c>
      <c r="N26" s="21">
        <f>'Balance Sheet Annual'!AH26/'Balance Sheet Annual'!BR26</f>
        <v>2.295030357544412</v>
      </c>
      <c r="O26" s="22">
        <f>('Balance Sheet Annual'!AH26-'Balance Sheet Annual'!U26)/'Balance Sheet Annual'!BR26</f>
        <v>1.5138295480098942</v>
      </c>
      <c r="P26" s="22">
        <f>'Balance Sheet Annual'!N26/'Balance Sheet Annual'!BR26</f>
        <v>0.81358219024061162</v>
      </c>
      <c r="Q26" s="22">
        <f>'Balance Sheet Annual'!CH26/'Balance Sheet Annual'!CS26</f>
        <v>1.316045775505235</v>
      </c>
      <c r="R26" s="22">
        <f>('Balance Sheet Annual'!BH26+'Balance Sheet Annual'!BS26)/'Balance Sheet Annual'!BB26</f>
        <v>0.27927880571909169</v>
      </c>
      <c r="S26" s="22">
        <f>('Balance Sheet Annual'!BH26/'Balance Sheet Annual'!BB26)</f>
        <v>3.1539108494533223E-2</v>
      </c>
      <c r="T26" s="22">
        <f>'Balance Sheet Annual'!BS26/'Balance Sheet Annual'!BB26</f>
        <v>0.24773969722455846</v>
      </c>
      <c r="U26" s="22">
        <f>('Balance Sheet Annual'!BH26+'Balance Sheet Annual'!BS26)/'Balance Sheet Annual'!CS26</f>
        <v>0.64682249817384951</v>
      </c>
      <c r="V26" s="22">
        <f>('Balance Sheet Annual'!BH26/'Balance Sheet Annual'!CS26)</f>
        <v>7.3046018991964931E-2</v>
      </c>
      <c r="W26" s="22">
        <f>('Balance Sheet Annual'!BS26/'Balance Sheet Annual'!CS26)</f>
        <v>0.57377647918188457</v>
      </c>
      <c r="X26" s="23">
        <f>'Balance Sheet Annual'!AH26/'Balance Sheet Annual'!BB26</f>
        <v>0.53648023549201007</v>
      </c>
      <c r="Y26" s="23">
        <f>'Balance Sheet Annual'!CS26/('Balance Sheet Annual'!BB26-'Balance Sheet Annual'!AQ26-'Balance Sheet Annual'!AR26-'Balance Sheet Annual'!AS26)</f>
        <v>0.53099747882862502</v>
      </c>
      <c r="Z26" s="23">
        <f>'Balance Sheet Annual'!BA26/'Balance Sheet Annual'!BB26</f>
        <v>0.46351976450798993</v>
      </c>
      <c r="AA26" s="23">
        <f>'Balance Sheet Annual'!AR26/'Balance Sheet Annual'!BB26</f>
        <v>0.17866904962153068</v>
      </c>
      <c r="AB26" s="24">
        <f>'Balance Sheet Annual'!CS26/'Balance Sheet Annual'!CT26</f>
        <v>0.43177039529015981</v>
      </c>
      <c r="AC26" s="25">
        <f>'Income Statement Annual'!V26/'Income Statement Annual'!N26</f>
        <v>0.43715772179627599</v>
      </c>
      <c r="AD26" s="23">
        <f>('Income Statement Annual'!AF26-'Income Statement Annual'!AC26)/'Income Statement Annual'!N26</f>
        <v>0.22932639649507119</v>
      </c>
      <c r="AE26" s="23">
        <f>'Income Statement Annual'!AF26/'Income Statement Annual'!N26</f>
        <v>0.22932639649507119</v>
      </c>
      <c r="AF26" s="23">
        <f>'Income Statement Annual'!BS26/'Income Statement Annual'!N26</f>
        <v>0.18524096385542169</v>
      </c>
      <c r="AG26" s="23">
        <f>('Income Statement Annual'!AF26-'Income Statement Annual'!AC26)/('Income Statement Annual'!AH26*-1)</f>
        <v>14.135021097046414</v>
      </c>
      <c r="AH26" s="24">
        <f>'Income Statement Annual'!AF26/('Income Statement Annual'!AH26*-1)</f>
        <v>14.135021097046414</v>
      </c>
      <c r="AI26" s="25">
        <f>'Cash Flow Statement Annual'!BG26/'Cash Flow Statement Annual'!AB26</f>
        <v>-0.95934708962118875</v>
      </c>
      <c r="AJ26" s="23">
        <f>'Cash Flow Statement Annual'!AB26/'Balance Sheet Annual'!BR26</f>
        <v>0.73015516078255005</v>
      </c>
      <c r="AK26" s="23">
        <f>('Cash Flow Statement Annual'!AB26+'Cash Flow Statement Annual'!AV26)/('Balance Sheet Annual'!BH26+'Balance Sheet Annual'!BS26)</f>
        <v>0.4660267268962921</v>
      </c>
      <c r="AL26" s="24">
        <f>('Cash Flow Statement Annual'!AB26/('Balance Sheet Annual'!BH26+'Balance Sheet Annual'!BS26))</f>
        <v>0.61114248070769805</v>
      </c>
      <c r="AM26" s="25">
        <f>'Income Statement Annual'!BS26/'Balance Sheet Annual'!CS26</f>
        <v>0.32943754565376188</v>
      </c>
      <c r="AN26" s="23">
        <f>'Income Statement Annual'!N26/'Balance Sheet Annual'!CS26</f>
        <v>1.778427075724373</v>
      </c>
      <c r="AO26" s="23">
        <f>'Income Statement Annual'!N26/'Balance Sheet Annual'!BB26</f>
        <v>0.76787216148023552</v>
      </c>
      <c r="AP26" s="23">
        <f>'Income Statement Annual'!N26/('Balance Sheet Annual'!AH26-'Balance Sheet Annual'!BR26)</f>
        <v>2.5365514846327488</v>
      </c>
      <c r="AQ26" s="23">
        <f>'Income Statement Annual'!BS26/'Balance Sheet Annual'!BB26</f>
        <v>0.14224137931034483</v>
      </c>
      <c r="AR26" s="23">
        <f>'Cash Flow Statement Annual'!AB26/'Income Statement Annual'!N26</f>
        <v>0.22227546549835706</v>
      </c>
      <c r="AS26" s="23">
        <f>'Cash Flow Statement Annual'!BG26/'Income Statement Annual'!N26</f>
        <v>-0.2132393209200438</v>
      </c>
      <c r="AT26" s="23">
        <f>'Cash Flow Statement Annual'!AB26/'Balance Sheet Annual'!BB26</f>
        <v>0.17067914213624896</v>
      </c>
      <c r="AU26" s="23">
        <f>('Cash Flow Statement Annual'!AB26+'Cash Flow Statement Annual'!AU26)/'Balance Sheet Annual'!BR26</f>
        <v>0.63053744097144138</v>
      </c>
      <c r="AV26" s="23">
        <f>('Cash Flow Statement Annual'!AB26+'Cash Flow Statement Annual'!AU26)/('Balance Sheet Annual'!BH26+'Balance Sheet Annual'!BS26)</f>
        <v>0.52776209297948429</v>
      </c>
      <c r="AW26" s="23">
        <f>'Cash Flow Statement Annual'!AB26/'Balance Sheet Annual'!BS26</f>
        <v>0.68894546997666029</v>
      </c>
      <c r="AX26" s="23">
        <f>('Cash Flow Statement Annual'!AB26+'Cash Flow Statement Annual'!AU26)/'Balance Sheet Annual'!BS26</f>
        <v>0.59495013791640139</v>
      </c>
      <c r="AY26" s="23">
        <f>('Balance Sheet Annual'!BH26+'Balance Sheet Annual'!BS26)/('Income Statement Annual'!AF26-'Income Statement Annual'!AC26)</f>
        <v>1.5859701492537313</v>
      </c>
      <c r="AZ26" s="23">
        <f>(('Balance Sheet Annual'!BH26+'Balance Sheet Annual'!BS26)-'Balance Sheet Annual'!N26)/('Income Statement Annual'!AF26-'Income Statement Annual'!AC26)</f>
        <v>0.50597014925373129</v>
      </c>
      <c r="BA26" s="23">
        <f>('Cash Flow Statement Annual'!AB26+'Cash Flow Statement Annual'!AU26)/'Income Statement Annual'!BS26</f>
        <v>1.0362158167036215</v>
      </c>
      <c r="BB26" s="23">
        <f>'Income Statement Annual'!AF26/('Balance Sheet Annual'!BH26+'Balance Sheet Annual'!BS26)</f>
        <v>0.63052889139845658</v>
      </c>
      <c r="BC26" s="24">
        <f>'Income Statement Annual'!AF26/('Balance Sheet Annual'!BB26-'Balance Sheet Annual'!BR26)</f>
        <v>0.22981409069081429</v>
      </c>
    </row>
    <row r="27" spans="1:55" x14ac:dyDescent="0.2">
      <c r="A27" s="52" t="s">
        <v>47</v>
      </c>
      <c r="B27" s="52" t="s">
        <v>48</v>
      </c>
      <c r="C27" s="52" t="str">
        <f>VLOOKUP(A27,'[1]S&amp;P 500 Wikipedia'!A:D,3,FALSE)</f>
        <v>Information Technology</v>
      </c>
      <c r="D27" s="52">
        <v>191397</v>
      </c>
      <c r="E27" s="52" t="s">
        <v>16</v>
      </c>
      <c r="F27" s="52">
        <v>2019</v>
      </c>
      <c r="G27" s="52" t="s">
        <v>17</v>
      </c>
      <c r="H27" s="53">
        <v>43830</v>
      </c>
      <c r="I27" s="53">
        <v>43865</v>
      </c>
      <c r="J27" s="53">
        <v>43865</v>
      </c>
      <c r="K27" s="54">
        <v>1139000000</v>
      </c>
      <c r="L27" s="54">
        <v>1160000000</v>
      </c>
      <c r="M27" s="52" t="s">
        <v>49</v>
      </c>
      <c r="N27" s="21">
        <f>'Balance Sheet Annual'!AH27/'Balance Sheet Annual'!BR27</f>
        <v>1.9487070792708774</v>
      </c>
      <c r="O27" s="22">
        <f>('Balance Sheet Annual'!AH27-'Balance Sheet Annual'!U27)/'Balance Sheet Annual'!BR27</f>
        <v>1.5324289953370072</v>
      </c>
      <c r="P27" s="22">
        <f>'Balance Sheet Annual'!N27/'Balance Sheet Annual'!BR27</f>
        <v>0.6371343789741416</v>
      </c>
      <c r="Q27" s="22">
        <f>'Balance Sheet Annual'!CH27/'Balance Sheet Annual'!CS27</f>
        <v>1.132295719844358</v>
      </c>
      <c r="R27" s="22">
        <f>('Balance Sheet Annual'!BH27+'Balance Sheet Annual'!BS27)/'Balance Sheet Annual'!BB27</f>
        <v>8.0623755806237554E-2</v>
      </c>
      <c r="S27" s="22">
        <f>('Balance Sheet Annual'!BH27/'Balance Sheet Annual'!BB27)</f>
        <v>0</v>
      </c>
      <c r="T27" s="22">
        <f>'Balance Sheet Annual'!BS27/'Balance Sheet Annual'!BB27</f>
        <v>8.0623755806237554E-2</v>
      </c>
      <c r="U27" s="22">
        <f>('Balance Sheet Annual'!BH27+'Balance Sheet Annual'!BS27)/'Balance Sheet Annual'!CS27</f>
        <v>0.17191368942341706</v>
      </c>
      <c r="V27" s="22">
        <f>('Balance Sheet Annual'!BH27/'Balance Sheet Annual'!CS27)</f>
        <v>0</v>
      </c>
      <c r="W27" s="22">
        <f>('Balance Sheet Annual'!BS27/'Balance Sheet Annual'!CS27)</f>
        <v>0.17191368942341706</v>
      </c>
      <c r="X27" s="23">
        <f>'Balance Sheet Annual'!AH27/'Balance Sheet Annual'!BB27</f>
        <v>0.76260783012607836</v>
      </c>
      <c r="Y27" s="23">
        <f>'Balance Sheet Annual'!CS27/('Balance Sheet Annual'!BB27-'Balance Sheet Annual'!AQ27-'Balance Sheet Annual'!AR27-'Balance Sheet Annual'!AS27)</f>
        <v>0.49259452866353021</v>
      </c>
      <c r="Z27" s="23">
        <f>'Balance Sheet Annual'!BA27/'Balance Sheet Annual'!BB27</f>
        <v>0.2373921698739217</v>
      </c>
      <c r="AA27" s="23">
        <f>'Balance Sheet Annual'!AR27/'Balance Sheet Annual'!BB27</f>
        <v>4.794293297942933E-2</v>
      </c>
      <c r="AB27" s="24">
        <f>'Balance Sheet Annual'!CS27/'Balance Sheet Annual'!CT27</f>
        <v>0.46897810218978103</v>
      </c>
      <c r="AC27" s="25">
        <f>'Income Statement Annual'!V27/'Income Statement Annual'!N27</f>
        <v>0.42608824840291187</v>
      </c>
      <c r="AD27" s="23">
        <f>('Income Statement Annual'!AF27-'Income Statement Annual'!AC27)/'Income Statement Annual'!N27</f>
        <v>8.483137720992423E-2</v>
      </c>
      <c r="AE27" s="23">
        <f>'Income Statement Annual'!AF27/'Income Statement Annual'!N27</f>
        <v>8.483137720992423E-2</v>
      </c>
      <c r="AF27" s="23">
        <f>'Income Statement Annual'!BS27/'Income Statement Annual'!N27</f>
        <v>5.0661120190164909E-2</v>
      </c>
      <c r="AG27" s="23">
        <f>('Income Statement Annual'!AF27-'Income Statement Annual'!AC27)/('Income Statement Annual'!AH27*-1)</f>
        <v>6.0744680851063828</v>
      </c>
      <c r="AH27" s="24">
        <f>'Income Statement Annual'!AF27/('Income Statement Annual'!AH27*-1)</f>
        <v>6.0744680851063828</v>
      </c>
      <c r="AI27" s="25">
        <f>'Cash Flow Statement Annual'!BG27/'Cash Flow Statement Annual'!AB27</f>
        <v>8.7221095334685597E-2</v>
      </c>
      <c r="AJ27" s="23">
        <f>'Cash Flow Statement Annual'!AB27/'Balance Sheet Annual'!BR27</f>
        <v>0.20898685883849089</v>
      </c>
      <c r="AK27" s="23">
        <f>('Cash Flow Statement Annual'!AB27+'Cash Flow Statement Annual'!AV27)/('Balance Sheet Annual'!BH27+'Balance Sheet Annual'!BS27)</f>
        <v>1.0144032921810699</v>
      </c>
      <c r="AL27" s="24">
        <f>('Cash Flow Statement Annual'!AB27/('Balance Sheet Annual'!BH27+'Balance Sheet Annual'!BS27))</f>
        <v>1.0144032921810699</v>
      </c>
      <c r="AM27" s="25">
        <f>'Income Statement Annual'!BS27/'Balance Sheet Annual'!CS27</f>
        <v>0.12062256809338522</v>
      </c>
      <c r="AN27" s="23">
        <f>'Income Statement Annual'!N27/'Balance Sheet Annual'!CS27</f>
        <v>2.3809692253272021</v>
      </c>
      <c r="AO27" s="23">
        <f>'Income Statement Annual'!N27/'Balance Sheet Annual'!BB27</f>
        <v>1.1166224286662243</v>
      </c>
      <c r="AP27" s="23">
        <f>'Income Statement Annual'!N27/('Balance Sheet Annual'!AH27-'Balance Sheet Annual'!BR27)</f>
        <v>3.0075960679177838</v>
      </c>
      <c r="AQ27" s="23">
        <f>'Income Statement Annual'!BS27/'Balance Sheet Annual'!BB27</f>
        <v>5.6569343065693431E-2</v>
      </c>
      <c r="AR27" s="23">
        <f>'Cash Flow Statement Annual'!AB27/'Income Statement Annual'!N27</f>
        <v>7.3243203090179759E-2</v>
      </c>
      <c r="AS27" s="23">
        <f>'Cash Flow Statement Annual'!BG27/'Income Statement Annual'!N27</f>
        <v>6.3883523993463085E-3</v>
      </c>
      <c r="AT27" s="23">
        <f>'Cash Flow Statement Annual'!AB27/'Balance Sheet Annual'!BB27</f>
        <v>8.1785003317850033E-2</v>
      </c>
      <c r="AU27" s="23">
        <f>('Cash Flow Statement Annual'!AB27+'Cash Flow Statement Annual'!AU27)/'Balance Sheet Annual'!BR27</f>
        <v>0.14582450190758797</v>
      </c>
      <c r="AV27" s="23">
        <f>('Cash Flow Statement Annual'!AB27+'Cash Flow Statement Annual'!AU27)/('Balance Sheet Annual'!BH27+'Balance Sheet Annual'!BS27)</f>
        <v>0.70781893004115226</v>
      </c>
      <c r="AW27" s="23">
        <f>'Cash Flow Statement Annual'!AB27/'Balance Sheet Annual'!BS27</f>
        <v>1.0144032921810699</v>
      </c>
      <c r="AX27" s="23">
        <f>('Cash Flow Statement Annual'!AB27+'Cash Flow Statement Annual'!AU27)/'Balance Sheet Annual'!BS27</f>
        <v>0.70781893004115226</v>
      </c>
      <c r="AY27" s="23">
        <f>('Balance Sheet Annual'!BH27+'Balance Sheet Annual'!BS27)/('Income Statement Annual'!AF27-'Income Statement Annual'!AC27)</f>
        <v>0.85113835376532399</v>
      </c>
      <c r="AZ27" s="23">
        <f>(('Balance Sheet Annual'!BH27+'Balance Sheet Annual'!BS27)-'Balance Sheet Annual'!N27)/('Income Statement Annual'!AF27-'Income Statement Annual'!AC27)</f>
        <v>-1.7810858143607706</v>
      </c>
      <c r="BA27" s="23">
        <f>('Cash Flow Statement Annual'!AB27+'Cash Flow Statement Annual'!AU27)/'Income Statement Annual'!BS27</f>
        <v>1.0087976539589443</v>
      </c>
      <c r="BB27" s="23">
        <f>'Income Statement Annual'!AF27/('Balance Sheet Annual'!BH27+'Balance Sheet Annual'!BS27)</f>
        <v>1.1748971193415638</v>
      </c>
      <c r="BC27" s="24">
        <f>'Income Statement Annual'!AF27/('Balance Sheet Annual'!BB27-'Balance Sheet Annual'!BR27)</f>
        <v>0.15562823657672389</v>
      </c>
    </row>
    <row r="28" spans="1:55" x14ac:dyDescent="0.2">
      <c r="A28" s="52" t="s">
        <v>118</v>
      </c>
      <c r="B28" s="52" t="s">
        <v>119</v>
      </c>
      <c r="C28" s="52" t="str">
        <f>VLOOKUP(A28,'[1]S&amp;P 500 Wikipedia'!A:D,3,FALSE)</f>
        <v>Industrials</v>
      </c>
      <c r="D28" s="52">
        <v>67669</v>
      </c>
      <c r="E28" s="52" t="s">
        <v>16</v>
      </c>
      <c r="F28" s="52">
        <v>2019</v>
      </c>
      <c r="G28" s="52" t="s">
        <v>17</v>
      </c>
      <c r="H28" s="53">
        <v>43830</v>
      </c>
      <c r="I28" s="53">
        <v>43881</v>
      </c>
      <c r="J28" s="53">
        <v>43881</v>
      </c>
      <c r="K28" s="54">
        <v>228557000</v>
      </c>
      <c r="L28" s="54">
        <v>230006000</v>
      </c>
      <c r="M28" s="52" t="s">
        <v>120</v>
      </c>
      <c r="N28" s="21">
        <f>'Balance Sheet Annual'!AH28/'Balance Sheet Annual'!BR28</f>
        <v>1.4207382502324917</v>
      </c>
      <c r="O28" s="22">
        <f>('Balance Sheet Annual'!AH28-'Balance Sheet Annual'!U28)/'Balance Sheet Annual'!BR28</f>
        <v>0.98270935815487936</v>
      </c>
      <c r="P28" s="22">
        <f>'Balance Sheet Annual'!N28/'Balance Sheet Annual'!BR28</f>
        <v>0.2756445592758886</v>
      </c>
      <c r="Q28" s="22">
        <f>'Balance Sheet Annual'!CH28/'Balance Sheet Annual'!CS28</f>
        <v>0.92445985645173523</v>
      </c>
      <c r="R28" s="22">
        <f>('Balance Sheet Annual'!BH28+'Balance Sheet Annual'!BS28)/'Balance Sheet Annual'!BB28</f>
        <v>0.28124581304251417</v>
      </c>
      <c r="S28" s="22">
        <f>('Balance Sheet Annual'!BH28/'Balance Sheet Annual'!BB28)</f>
        <v>5.0530348794699691E-2</v>
      </c>
      <c r="T28" s="22">
        <f>'Balance Sheet Annual'!BS28/'Balance Sheet Annual'!BB28</f>
        <v>0.23071546424781444</v>
      </c>
      <c r="U28" s="22">
        <f>('Balance Sheet Annual'!BH28+'Balance Sheet Annual'!BS28)/'Balance Sheet Annual'!CS28</f>
        <v>0.54124627699544836</v>
      </c>
      <c r="V28" s="22">
        <f>('Balance Sheet Annual'!BH28/'Balance Sheet Annual'!CS28)</f>
        <v>9.724362778790388E-2</v>
      </c>
      <c r="W28" s="22">
        <f>('Balance Sheet Annual'!BS28/'Balance Sheet Annual'!CS28)</f>
        <v>0.44400264920754445</v>
      </c>
      <c r="X28" s="23">
        <f>'Balance Sheet Annual'!AH28/'Balance Sheet Annual'!BB28</f>
        <v>0.20577569802771256</v>
      </c>
      <c r="Y28" s="23">
        <f>'Balance Sheet Annual'!CS28/('Balance Sheet Annual'!BB28-'Balance Sheet Annual'!AQ28-'Balance Sheet Annual'!AR28-'Balance Sheet Annual'!AS28)</f>
        <v>1.6859731298539162</v>
      </c>
      <c r="Z28" s="23">
        <f>'Balance Sheet Annual'!BA28/'Balance Sheet Annual'!BB28</f>
        <v>0.79422430197228744</v>
      </c>
      <c r="AA28" s="23">
        <f>'Balance Sheet Annual'!AR28/'Balance Sheet Annual'!BB28</f>
        <v>0.41114477550492612</v>
      </c>
      <c r="AB28" s="24">
        <f>'Balance Sheet Annual'!CS28/'Balance Sheet Annual'!CT28</f>
        <v>0.51962632353567084</v>
      </c>
      <c r="AC28" s="25">
        <f>'Income Statement Annual'!V28/'Income Statement Annual'!N28</f>
        <v>0.34654264748843522</v>
      </c>
      <c r="AD28" s="23">
        <f>('Income Statement Annual'!AF28-'Income Statement Annual'!AC28)/'Income Statement Annual'!N28</f>
        <v>0.2282382456954532</v>
      </c>
      <c r="AE28" s="23">
        <f>'Income Statement Annual'!AF28/'Income Statement Annual'!N28</f>
        <v>0.2282382456954532</v>
      </c>
      <c r="AF28" s="23">
        <f>'Income Statement Annual'!BS28/'Income Statement Annual'!N28</f>
        <v>0.16696471513254579</v>
      </c>
      <c r="AG28" s="23">
        <f>('Income Statement Annual'!AF28-'Income Statement Annual'!AC28)/('Income Statement Annual'!AH28*-1)</f>
        <v>13.306585594647439</v>
      </c>
      <c r="AH28" s="24">
        <f>'Income Statement Annual'!AF28/('Income Statement Annual'!AH28*-1)</f>
        <v>13.306585594647439</v>
      </c>
      <c r="AI28" s="25">
        <f>'Cash Flow Statement Annual'!BG28/'Cash Flow Statement Annual'!AB28</f>
        <v>6.8206691575623424E-2</v>
      </c>
      <c r="AJ28" s="23">
        <f>'Cash Flow Statement Annual'!AB28/'Balance Sheet Annual'!BR28</f>
        <v>0.77090635953930897</v>
      </c>
      <c r="AK28" s="23">
        <f>('Cash Flow Statement Annual'!AB28+'Cash Flow Statement Annual'!AV28)/('Balance Sheet Annual'!BH28+'Balance Sheet Annual'!BS28)</f>
        <v>0.35095626495941656</v>
      </c>
      <c r="AL28" s="24">
        <f>('Cash Flow Statement Annual'!AB28/('Balance Sheet Annual'!BH28+'Balance Sheet Annual'!BS28))</f>
        <v>0.39700463134688291</v>
      </c>
      <c r="AM28" s="25">
        <f>'Income Statement Annual'!BS28/'Balance Sheet Annual'!CS28</f>
        <v>0.16837031511338499</v>
      </c>
      <c r="AN28" s="23">
        <f>'Income Statement Annual'!N28/'Balance Sheet Annual'!CS28</f>
        <v>1.008418545078362</v>
      </c>
      <c r="AO28" s="23">
        <f>'Income Statement Annual'!N28/'Balance Sheet Annual'!BB28</f>
        <v>0.52400082116425939</v>
      </c>
      <c r="AP28" s="23">
        <f>'Income Statement Annual'!N28/('Balance Sheet Annual'!AH28-'Balance Sheet Annual'!BR28)</f>
        <v>8.5988418320656503</v>
      </c>
      <c r="AQ28" s="23">
        <f>'Income Statement Annual'!BS28/'Balance Sheet Annual'!BB28</f>
        <v>8.748964783491063E-2</v>
      </c>
      <c r="AR28" s="23">
        <f>'Cash Flow Statement Annual'!AB28/'Income Statement Annual'!N28</f>
        <v>0.21308342623722099</v>
      </c>
      <c r="AS28" s="23">
        <f>'Cash Flow Statement Annual'!BG28/'Income Statement Annual'!N28</f>
        <v>1.4533715533239237E-2</v>
      </c>
      <c r="AT28" s="23">
        <f>'Cash Flow Statement Annual'!AB28/'Balance Sheet Annual'!BB28</f>
        <v>0.11165589032479768</v>
      </c>
      <c r="AU28" s="23">
        <f>('Cash Flow Statement Annual'!AB28+'Cash Flow Statement Annual'!AU28)/'Balance Sheet Annual'!BR28</f>
        <v>-2.7045470166033363E-2</v>
      </c>
      <c r="AV28" s="23">
        <f>('Cash Flow Statement Annual'!AB28+'Cash Flow Statement Annual'!AU28)/('Balance Sheet Annual'!BH28+'Balance Sheet Annual'!BS28)</f>
        <v>-1.3927991097758873E-2</v>
      </c>
      <c r="AW28" s="23">
        <f>'Cash Flow Statement Annual'!AB28/'Balance Sheet Annual'!BS28</f>
        <v>0.48395494722827359</v>
      </c>
      <c r="AX28" s="23">
        <f>('Cash Flow Statement Annual'!AB28+'Cash Flow Statement Annual'!AU28)/'Balance Sheet Annual'!BS28</f>
        <v>-1.6978442225834459E-2</v>
      </c>
      <c r="AY28" s="23">
        <f>('Balance Sheet Annual'!BH28+'Balance Sheet Annual'!BS28)/('Income Statement Annual'!AF28-'Income Statement Annual'!AC28)</f>
        <v>2.3516120538823491</v>
      </c>
      <c r="AZ28" s="23">
        <f>(('Balance Sheet Annual'!BH28+'Balance Sheet Annual'!BS28)-'Balance Sheet Annual'!N28)/('Income Statement Annual'!AF28-'Income Statement Annual'!AC28)</f>
        <v>2.0177945947782363</v>
      </c>
      <c r="BA28" s="23">
        <f>('Cash Flow Statement Annual'!AB28+'Cash Flow Statement Annual'!AU28)/'Income Statement Annual'!BS28</f>
        <v>-4.4773173481389116E-2</v>
      </c>
      <c r="BB28" s="23">
        <f>'Income Statement Annual'!AF28/('Balance Sheet Annual'!BH28+'Balance Sheet Annual'!BS28)</f>
        <v>0.42524020845575661</v>
      </c>
      <c r="BC28" s="24">
        <f>'Income Statement Annual'!AF28/('Balance Sheet Annual'!BB28-'Balance Sheet Annual'!BR28)</f>
        <v>0.13985292980472877</v>
      </c>
    </row>
    <row r="29" spans="1:55" x14ac:dyDescent="0.2">
      <c r="A29" s="52" t="s">
        <v>121</v>
      </c>
      <c r="B29" s="52" t="s">
        <v>122</v>
      </c>
      <c r="C29" s="52" t="str">
        <f>VLOOKUP(A29,'[1]S&amp;P 500 Wikipedia'!A:D,3,FALSE)</f>
        <v>Health Care</v>
      </c>
      <c r="D29" s="52">
        <v>65735</v>
      </c>
      <c r="E29" s="52" t="s">
        <v>16</v>
      </c>
      <c r="F29" s="52">
        <v>2019</v>
      </c>
      <c r="G29" s="52" t="s">
        <v>17</v>
      </c>
      <c r="H29" s="53">
        <v>43830</v>
      </c>
      <c r="I29" s="53">
        <v>43873</v>
      </c>
      <c r="J29" s="53">
        <v>43873</v>
      </c>
      <c r="K29" s="54">
        <v>592000000</v>
      </c>
      <c r="L29" s="54">
        <v>598000000</v>
      </c>
      <c r="M29" s="52" t="s">
        <v>123</v>
      </c>
      <c r="N29" s="21">
        <f>'Balance Sheet Annual'!AH29/'Balance Sheet Annual'!BR29</f>
        <v>1.436696532917803</v>
      </c>
      <c r="O29" s="22">
        <f>('Balance Sheet Annual'!AH29-'Balance Sheet Annual'!U29)/'Balance Sheet Annual'!BR29</f>
        <v>1.1574600701207636</v>
      </c>
      <c r="P29" s="22">
        <f>'Balance Sheet Annual'!N29/'Balance Sheet Annual'!BR29</f>
        <v>0.69427347097779513</v>
      </c>
      <c r="Q29" s="22">
        <f>'Balance Sheet Annual'!CH29/'Balance Sheet Annual'!CS29</f>
        <v>5.1725421275715906</v>
      </c>
      <c r="R29" s="22">
        <f>('Balance Sheet Annual'!BH29+'Balance Sheet Annual'!BS29)/'Balance Sheet Annual'!BB29</f>
        <v>0.50082904852027399</v>
      </c>
      <c r="S29" s="22">
        <f>('Balance Sheet Annual'!BH29/'Balance Sheet Annual'!BB29)</f>
        <v>4.945818748220477E-2</v>
      </c>
      <c r="T29" s="22">
        <f>'Balance Sheet Annual'!BS29/'Balance Sheet Annual'!BB29</f>
        <v>0.45137086103806923</v>
      </c>
      <c r="U29" s="22">
        <f>('Balance Sheet Annual'!BH29+'Balance Sheet Annual'!BS29)/'Balance Sheet Annual'!CS29</f>
        <v>3.0913884007029875</v>
      </c>
      <c r="V29" s="22">
        <f>('Balance Sheet Annual'!BH29/'Balance Sheet Annual'!CS29)</f>
        <v>0.30528274578724285</v>
      </c>
      <c r="W29" s="22">
        <f>('Balance Sheet Annual'!BS29/'Balance Sheet Annual'!CS29)</f>
        <v>2.7861056549157448</v>
      </c>
      <c r="X29" s="23">
        <f>'Balance Sheet Annual'!AH29/'Balance Sheet Annual'!BB29</f>
        <v>0.30884150937076055</v>
      </c>
      <c r="Y29" s="23">
        <f>'Balance Sheet Annual'!CS29/('Balance Sheet Annual'!BB29-'Balance Sheet Annual'!AQ29-'Balance Sheet Annual'!AR29-'Balance Sheet Annual'!AS29)</f>
        <v>0.37798444765737954</v>
      </c>
      <c r="Z29" s="23">
        <f>'Balance Sheet Annual'!BA29/'Balance Sheet Annual'!BB29</f>
        <v>0.69115849062923951</v>
      </c>
      <c r="AA29" s="23">
        <f>'Balance Sheet Annual'!AR29/'Balance Sheet Annual'!BB29</f>
        <v>0.24625253320381194</v>
      </c>
      <c r="AB29" s="24">
        <f>'Balance Sheet Annual'!CS29/'Balance Sheet Annual'!CT29</f>
        <v>0.16200780478000903</v>
      </c>
      <c r="AC29" s="25">
        <f>'Income Statement Annual'!V29/'Income Statement Annual'!N29</f>
        <v>0.8135433610136118</v>
      </c>
      <c r="AD29" s="23">
        <f>('Income Statement Annual'!AF29-'Income Statement Annual'!AC29)/'Income Statement Annual'!N29</f>
        <v>0.41409125930999058</v>
      </c>
      <c r="AE29" s="23">
        <f>'Income Statement Annual'!AF29/'Income Statement Annual'!N29</f>
        <v>0.41409125930999058</v>
      </c>
      <c r="AF29" s="23">
        <f>'Income Statement Annual'!BS29/'Income Statement Annual'!N29</f>
        <v>0.33567331564078418</v>
      </c>
      <c r="AG29" s="23">
        <f>('Income Statement Annual'!AF29-'Income Statement Annual'!AC29)/('Income Statement Annual'!AH29*-1)</f>
        <v>7.5050426687354541</v>
      </c>
      <c r="AH29" s="24">
        <f>'Income Statement Annual'!AF29/('Income Statement Annual'!AH29*-1)</f>
        <v>7.5050426687354541</v>
      </c>
      <c r="AI29" s="25">
        <f>'Cash Flow Statement Annual'!BG29/'Cash Flow Statement Annual'!AB29</f>
        <v>-1.7231693989071037</v>
      </c>
      <c r="AJ29" s="23">
        <f>'Cash Flow Statement Annual'!AB29/'Balance Sheet Annual'!BR29</f>
        <v>0.71289442929489677</v>
      </c>
      <c r="AK29" s="23">
        <f>('Cash Flow Statement Annual'!AB29+'Cash Flow Statement Annual'!AV29)/('Balance Sheet Annual'!BH29+'Balance Sheet Annual'!BS29)</f>
        <v>0.18864327993846772</v>
      </c>
      <c r="AL29" s="24">
        <f>('Cash Flow Statement Annual'!AB29/('Balance Sheet Annual'!BH29+'Balance Sheet Annual'!BS29))</f>
        <v>0.30598936561549006</v>
      </c>
      <c r="AM29" s="25">
        <f>'Income Statement Annual'!BS29/'Balance Sheet Annual'!CS29</f>
        <v>0.81071022433577999</v>
      </c>
      <c r="AN29" s="23">
        <f>'Income Statement Annual'!N29/'Balance Sheet Annual'!CS29</f>
        <v>2.4151762638271479</v>
      </c>
      <c r="AO29" s="23">
        <f>'Income Statement Annual'!N29/'Balance Sheet Annual'!BB29</f>
        <v>0.39127740465942018</v>
      </c>
      <c r="AP29" s="23">
        <f>'Income Statement Annual'!N29/('Balance Sheet Annual'!AH29-'Balance Sheet Annual'!BR29)</f>
        <v>4.1680642283675287</v>
      </c>
      <c r="AQ29" s="23">
        <f>'Income Statement Annual'!BS29/'Balance Sheet Annual'!BB29</f>
        <v>0.13134138375734838</v>
      </c>
      <c r="AR29" s="23">
        <f>'Cash Flow Statement Annual'!AB29/'Income Statement Annual'!N29</f>
        <v>0.3916616728019861</v>
      </c>
      <c r="AS29" s="23">
        <f>'Cash Flow Statement Annual'!BG29/'Income Statement Annual'!N29</f>
        <v>-0.6748994092971492</v>
      </c>
      <c r="AT29" s="23">
        <f>'Cash Flow Statement Annual'!AB29/'Balance Sheet Annual'!BB29</f>
        <v>0.15324836283852813</v>
      </c>
      <c r="AU29" s="23">
        <f>('Cash Flow Statement Annual'!AB29+'Cash Flow Statement Annual'!AU29)/'Balance Sheet Annual'!BR29</f>
        <v>1.1576938059992208</v>
      </c>
      <c r="AV29" s="23">
        <f>('Cash Flow Statement Annual'!AB29+'Cash Flow Statement Annual'!AU29)/('Balance Sheet Annual'!BH29+'Balance Sheet Annual'!BS29)</f>
        <v>0.49690666488312207</v>
      </c>
      <c r="AW29" s="23">
        <f>'Cash Flow Statement Annual'!AB29/'Balance Sheet Annual'!BS29</f>
        <v>0.33951762523191092</v>
      </c>
      <c r="AX29" s="23">
        <f>('Cash Flow Statement Annual'!AB29+'Cash Flow Statement Annual'!AU29)/'Balance Sheet Annual'!BS29</f>
        <v>0.55135435992578852</v>
      </c>
      <c r="AY29" s="23">
        <f>('Balance Sheet Annual'!BH29+'Balance Sheet Annual'!BS29)/('Income Statement Annual'!AF29-'Income Statement Annual'!AC29)</f>
        <v>3.0910688443249947</v>
      </c>
      <c r="AZ29" s="23">
        <f>(('Balance Sheet Annual'!BH29+'Balance Sheet Annual'!BS29)-'Balance Sheet Annual'!N29)/('Income Statement Annual'!AF29-'Income Statement Annual'!AC29)</f>
        <v>2.1699400454827371</v>
      </c>
      <c r="BA29" s="23">
        <f>('Cash Flow Statement Annual'!AB29+'Cash Flow Statement Annual'!AU29)/'Income Statement Annual'!BS29</f>
        <v>1.8947972456006121</v>
      </c>
      <c r="BB29" s="23">
        <f>'Income Statement Annual'!AF29/('Balance Sheet Annual'!BH29+'Balance Sheet Annual'!BS29)</f>
        <v>0.32351269103434438</v>
      </c>
      <c r="BC29" s="24">
        <f>'Income Statement Annual'!AF29/('Balance Sheet Annual'!BB29-'Balance Sheet Annual'!BR29)</f>
        <v>0.20639187574671444</v>
      </c>
    </row>
    <row r="30" spans="1:55" x14ac:dyDescent="0.2">
      <c r="A30" s="52" t="s">
        <v>111</v>
      </c>
      <c r="B30" s="52" t="s">
        <v>112</v>
      </c>
      <c r="C30" s="52" t="str">
        <f>VLOOKUP(A30,'[1]S&amp;P 500 Wikipedia'!A:D,3,FALSE)</f>
        <v>Financials</v>
      </c>
      <c r="D30" s="52">
        <v>67872</v>
      </c>
      <c r="E30" s="52" t="s">
        <v>16</v>
      </c>
      <c r="F30" s="52">
        <v>2019</v>
      </c>
      <c r="G30" s="52" t="s">
        <v>17</v>
      </c>
      <c r="H30" s="53">
        <v>43830</v>
      </c>
      <c r="I30" s="53">
        <v>43887</v>
      </c>
      <c r="J30" s="53">
        <v>43887</v>
      </c>
      <c r="K30" s="54">
        <v>128800000</v>
      </c>
      <c r="L30" s="54">
        <v>131400000</v>
      </c>
      <c r="M30" s="52" t="s">
        <v>114</v>
      </c>
      <c r="N30" s="21">
        <f>'Balance Sheet Annual'!AH30/'Balance Sheet Annual'!BR30</f>
        <v>0.43822767977138655</v>
      </c>
      <c r="O30" s="22">
        <f>('Balance Sheet Annual'!AH30-'Balance Sheet Annual'!U30)/'Balance Sheet Annual'!BR30</f>
        <v>0.43822767977138655</v>
      </c>
      <c r="P30" s="22">
        <f>'Balance Sheet Annual'!N30/'Balance Sheet Annual'!BR30</f>
        <v>0.30661932179891632</v>
      </c>
      <c r="Q30" s="22">
        <f>'Balance Sheet Annual'!CH30/'Balance Sheet Annual'!CS30</f>
        <v>25.5016582300576</v>
      </c>
      <c r="R30" s="22">
        <f>('Balance Sheet Annual'!BH30+'Balance Sheet Annual'!BS30)/'Balance Sheet Annual'!BB30</f>
        <v>3.2444608372632189E-2</v>
      </c>
      <c r="S30" s="22">
        <f>('Balance Sheet Annual'!BH30/'Balance Sheet Annual'!BB30)</f>
        <v>1.323866480491082E-3</v>
      </c>
      <c r="T30" s="22">
        <f>'Balance Sheet Annual'!BS30/'Balance Sheet Annual'!BB30</f>
        <v>3.1120741892141108E-2</v>
      </c>
      <c r="U30" s="22">
        <f>('Balance Sheet Annual'!BH30+'Balance Sheet Annual'!BS30)/'Balance Sheet Annual'!CS30</f>
        <v>0.85983592249956364</v>
      </c>
      <c r="V30" s="22">
        <f>('Balance Sheet Annual'!BH30/'Balance Sheet Annual'!CS30)</f>
        <v>3.5084657008203873E-2</v>
      </c>
      <c r="W30" s="22">
        <f>('Balance Sheet Annual'!BS30/'Balance Sheet Annual'!CS30)</f>
        <v>0.8247512654913598</v>
      </c>
      <c r="X30" s="23">
        <f>'Balance Sheet Annual'!AH30/'Balance Sheet Annual'!BB30</f>
        <v>0.40805385040967412</v>
      </c>
      <c r="Y30" s="23">
        <f>'Balance Sheet Annual'!CS30/('Balance Sheet Annual'!BB30-'Balance Sheet Annual'!AQ30-'Balance Sheet Annual'!AR30-'Balance Sheet Annual'!AS30)</f>
        <v>3.7733487894196061E-2</v>
      </c>
      <c r="Z30" s="23">
        <f>'Balance Sheet Annual'!BA30/'Balance Sheet Annual'!BB30</f>
        <v>0.59194614959032588</v>
      </c>
      <c r="AA30" s="23">
        <f>'Balance Sheet Annual'!AR30/'Balance Sheet Annual'!BB30</f>
        <v>0</v>
      </c>
      <c r="AB30" s="24">
        <f>'Balance Sheet Annual'!CS30/'Balance Sheet Annual'!CT30</f>
        <v>3.7733487894196061E-2</v>
      </c>
      <c r="AC30" s="25">
        <f>'Income Statement Annual'!V30/'Income Statement Annual'!N30</f>
        <v>1</v>
      </c>
      <c r="AD30" s="23">
        <f>('Income Statement Annual'!AF30-'Income Statement Annual'!AC30)/'Income Statement Annual'!N30</f>
        <v>0.24022518701318732</v>
      </c>
      <c r="AE30" s="23">
        <f>'Income Statement Annual'!AF30/'Income Statement Annual'!N30</f>
        <v>0.24022518701318732</v>
      </c>
      <c r="AF30" s="23">
        <f>'Income Statement Annual'!BS30/'Income Statement Annual'!N30</f>
        <v>0.14598596437109587</v>
      </c>
      <c r="AG30" s="23">
        <f>('Income Statement Annual'!AF30-'Income Statement Annual'!AC30)/('Income Statement Annual'!AH30*-1)</f>
        <v>14.55607476635514</v>
      </c>
      <c r="AH30" s="24">
        <f>'Income Statement Annual'!AF30/('Income Statement Annual'!AH30*-1)</f>
        <v>14.55607476635514</v>
      </c>
      <c r="AI30" s="25">
        <f>'Cash Flow Statement Annual'!BG30/'Cash Flow Statement Annual'!AB30</f>
        <v>0.51858180264844089</v>
      </c>
      <c r="AJ30" s="23">
        <f>'Cash Flow Statement Annual'!AB30/'Balance Sheet Annual'!BR30</f>
        <v>1.6558914651916196E-2</v>
      </c>
      <c r="AK30" s="23">
        <f>('Cash Flow Statement Annual'!AB30+'Cash Flow Statement Annual'!AV30)/('Balance Sheet Annual'!BH30+'Balance Sheet Annual'!BS30)</f>
        <v>0.37291920422249292</v>
      </c>
      <c r="AL30" s="24">
        <f>('Cash Flow Statement Annual'!AB30/('Balance Sheet Annual'!BH30+'Balance Sheet Annual'!BS30))</f>
        <v>0.47523345513601301</v>
      </c>
      <c r="AM30" s="25">
        <f>'Income Statement Annual'!BS30/'Balance Sheet Annual'!CS30</f>
        <v>0.33042415779368128</v>
      </c>
      <c r="AN30" s="23">
        <f>'Income Statement Annual'!N30/'Balance Sheet Annual'!CS30</f>
        <v>2.2633967533600976</v>
      </c>
      <c r="AO30" s="23">
        <f>'Income Statement Annual'!N30/'Balance Sheet Annual'!BB30</f>
        <v>8.5405853992675917E-2</v>
      </c>
      <c r="AP30" s="23">
        <f>'Income Statement Annual'!N30/('Balance Sheet Annual'!AH30-'Balance Sheet Annual'!BR30)</f>
        <v>-0.16327121631830774</v>
      </c>
      <c r="AQ30" s="23">
        <f>'Income Statement Annual'!BS30/'Balance Sheet Annual'!BB30</f>
        <v>1.2468055958057802E-2</v>
      </c>
      <c r="AR30" s="23">
        <f>'Cash Flow Statement Annual'!AB30/'Income Statement Annual'!N30</f>
        <v>0.18053520475052054</v>
      </c>
      <c r="AS30" s="23">
        <f>'Cash Flow Statement Annual'!BG30/'Income Statement Annual'!N30</f>
        <v>9.3622271921030314E-2</v>
      </c>
      <c r="AT30" s="23">
        <f>'Cash Flow Statement Annual'!AB30/'Balance Sheet Annual'!BB30</f>
        <v>1.5418763337460811E-2</v>
      </c>
      <c r="AU30" s="23">
        <f>('Cash Flow Statement Annual'!AB30+'Cash Flow Statement Annual'!AU30)/'Balance Sheet Annual'!BR30</f>
        <v>-6.3165787202738837E-3</v>
      </c>
      <c r="AV30" s="23">
        <f>('Cash Flow Statement Annual'!AB30+'Cash Flow Statement Annual'!AU30)/('Balance Sheet Annual'!BH30+'Balance Sheet Annual'!BS30)</f>
        <v>-0.18128298822574096</v>
      </c>
      <c r="AW30" s="23">
        <f>'Cash Flow Statement Annual'!AB30/'Balance Sheet Annual'!BS30</f>
        <v>0.49544973544973547</v>
      </c>
      <c r="AX30" s="23">
        <f>('Cash Flow Statement Annual'!AB30+'Cash Flow Statement Annual'!AU30)/'Balance Sheet Annual'!BS30</f>
        <v>-0.18899470899470899</v>
      </c>
      <c r="AY30" s="23">
        <f>('Balance Sheet Annual'!BH30+'Balance Sheet Annual'!BS30)/('Income Statement Annual'!AF30-'Income Statement Annual'!AC30)</f>
        <v>1.5813804173354735</v>
      </c>
      <c r="AZ30" s="23">
        <f>(('Balance Sheet Annual'!BH30+'Balance Sheet Annual'!BS30)-'Balance Sheet Annual'!N30)/('Income Statement Annual'!AF30-'Income Statement Annual'!AC30)</f>
        <v>-12.334510433386837</v>
      </c>
      <c r="BA30" s="23">
        <f>('Cash Flow Statement Annual'!AB30+'Cash Flow Statement Annual'!AU30)/'Income Statement Annual'!BS30</f>
        <v>-0.4717379820390914</v>
      </c>
      <c r="BB30" s="23">
        <f>'Income Statement Annual'!AF30/('Balance Sheet Annual'!BH30+'Balance Sheet Annual'!BS30)</f>
        <v>0.63235891189606175</v>
      </c>
      <c r="BC30" s="24">
        <f>'Income Statement Annual'!AF30/('Balance Sheet Annual'!BB30-'Balance Sheet Annual'!BR30)</f>
        <v>0.29797206810790128</v>
      </c>
    </row>
    <row r="31" spans="1:55" x14ac:dyDescent="0.2">
      <c r="A31" s="52" t="s">
        <v>105</v>
      </c>
      <c r="B31" s="52" t="s">
        <v>106</v>
      </c>
      <c r="C31" s="52" t="str">
        <f>VLOOKUP(A31,'[1]S&amp;P 500 Wikipedia'!A:D,3,FALSE)</f>
        <v>Real Estate</v>
      </c>
      <c r="D31" s="52">
        <v>68339</v>
      </c>
      <c r="E31" s="52" t="s">
        <v>16</v>
      </c>
      <c r="F31" s="52">
        <v>2019</v>
      </c>
      <c r="G31" s="52" t="s">
        <v>17</v>
      </c>
      <c r="H31" s="53">
        <v>43830</v>
      </c>
      <c r="I31" s="53">
        <v>43886</v>
      </c>
      <c r="J31" s="53">
        <v>43886</v>
      </c>
      <c r="K31" s="54">
        <v>442959000</v>
      </c>
      <c r="L31" s="54">
        <v>446293000</v>
      </c>
      <c r="M31" s="52" t="s">
        <v>107</v>
      </c>
      <c r="N31" s="21">
        <f>'Balance Sheet Annual'!AH31/'Balance Sheet Annual'!BR31</f>
        <v>0.46536800481075863</v>
      </c>
      <c r="O31" s="22">
        <f>('Balance Sheet Annual'!AH31-'Balance Sheet Annual'!U31)/'Balance Sheet Annual'!BR31</f>
        <v>0.46536800481075863</v>
      </c>
      <c r="P31" s="22">
        <f>'Balance Sheet Annual'!N31/'Balance Sheet Annual'!BR31</f>
        <v>0.2735572279825792</v>
      </c>
      <c r="Q31" s="22">
        <f>'Balance Sheet Annual'!CH31/'Balance Sheet Annual'!CS31</f>
        <v>5.4979884315839014</v>
      </c>
      <c r="R31" s="22">
        <f>('Balance Sheet Annual'!BH31+'Balance Sheet Annual'!BS31)/'Balance Sheet Annual'!BB31</f>
        <v>0.56202104594220781</v>
      </c>
      <c r="S31" s="22">
        <f>('Balance Sheet Annual'!BH31/'Balance Sheet Annual'!BB31)</f>
        <v>6.8413330342790929E-2</v>
      </c>
      <c r="T31" s="22">
        <f>'Balance Sheet Annual'!BS31/'Balance Sheet Annual'!BB31</f>
        <v>0.49360771559941685</v>
      </c>
      <c r="U31" s="22">
        <f>('Balance Sheet Annual'!BH31+'Balance Sheet Annual'!BS31)/'Balance Sheet Annual'!CS31</f>
        <v>3.6520062548391503</v>
      </c>
      <c r="V31" s="22">
        <f>('Balance Sheet Annual'!BH31/'Balance Sheet Annual'!CS31)</f>
        <v>0.44454902913358335</v>
      </c>
      <c r="W31" s="22">
        <f>('Balance Sheet Annual'!BS31/'Balance Sheet Annual'!CS31)</f>
        <v>3.2074572257055669</v>
      </c>
      <c r="X31" s="23">
        <f>'Balance Sheet Annual'!AH31/'Balance Sheet Annual'!BB31</f>
        <v>5.9665993794624499E-2</v>
      </c>
      <c r="Y31" s="23">
        <f>'Balance Sheet Annual'!CS31/('Balance Sheet Annual'!BB31-'Balance Sheet Annual'!AQ31-'Balance Sheet Annual'!AR31-'Balance Sheet Annual'!AS31)</f>
        <v>0.27101119527338108</v>
      </c>
      <c r="Z31" s="23">
        <f>'Balance Sheet Annual'!BA31/'Balance Sheet Annual'!BB31</f>
        <v>0.94033400620537555</v>
      </c>
      <c r="AA31" s="23">
        <f>'Balance Sheet Annual'!AR31/'Balance Sheet Annual'!BB31</f>
        <v>0.14434740757354866</v>
      </c>
      <c r="AB31" s="24">
        <f>'Balance Sheet Annual'!CS31/'Balance Sheet Annual'!CT31</f>
        <v>0.15389377967178797</v>
      </c>
      <c r="AC31" s="25">
        <f>'Income Statement Annual'!V31/'Income Statement Annual'!N31</f>
        <v>0.70755774837407492</v>
      </c>
      <c r="AD31" s="23">
        <f>('Income Statement Annual'!AF31-'Income Statement Annual'!AC31)/'Income Statement Annual'!N31</f>
        <v>0.58926427713942719</v>
      </c>
      <c r="AE31" s="23">
        <f>'Income Statement Annual'!AF31/'Income Statement Annual'!N31</f>
        <v>0.35465614817355512</v>
      </c>
      <c r="AF31" s="23">
        <f>'Income Statement Annual'!BS31/'Income Statement Annual'!N31</f>
        <v>0.24904027545083968</v>
      </c>
      <c r="AG31" s="23">
        <f>('Income Statement Annual'!AF31-'Income Statement Annual'!AC31)/('Income Statement Annual'!AH31*-1)</f>
        <v>5.8206932499348447</v>
      </c>
      <c r="AH31" s="24">
        <f>'Income Statement Annual'!AF31/('Income Statement Annual'!AH31*-1)</f>
        <v>3.5032577534532185</v>
      </c>
      <c r="AI31" s="25">
        <f>'Cash Flow Statement Annual'!BG31/'Cash Flow Statement Annual'!AB31</f>
        <v>0.13902361029686083</v>
      </c>
      <c r="AJ31" s="23">
        <f>'Cash Flow Statement Annual'!AB31/'Balance Sheet Annual'!BR31</f>
        <v>0.68382017967454489</v>
      </c>
      <c r="AK31" s="23">
        <f>('Cash Flow Statement Annual'!AB31+'Cash Flow Statement Annual'!AV31)/('Balance Sheet Annual'!BH31+'Balance Sheet Annual'!BS31)</f>
        <v>8.9360393092611221E-2</v>
      </c>
      <c r="AL31" s="24">
        <f>('Cash Flow Statement Annual'!AB31/('Balance Sheet Annual'!BH31+'Balance Sheet Annual'!BS31))</f>
        <v>0.15599823740199706</v>
      </c>
      <c r="AM31" s="25">
        <f>'Income Statement Annual'!BS31/'Balance Sheet Annual'!CS31</f>
        <v>0.28659915893667737</v>
      </c>
      <c r="AN31" s="23">
        <f>'Income Statement Annual'!N31/'Balance Sheet Annual'!CS31</f>
        <v>1.1508144954379147</v>
      </c>
      <c r="AO31" s="23">
        <f>'Income Statement Annual'!N31/'Balance Sheet Annual'!BB31</f>
        <v>0.17710319240402228</v>
      </c>
      <c r="AP31" s="23">
        <f>'Income Statement Annual'!N31/('Balance Sheet Annual'!AH31-'Balance Sheet Annual'!BR31)</f>
        <v>-2.5836940591022191</v>
      </c>
      <c r="AQ31" s="23">
        <f>'Income Statement Annual'!BS31/'Balance Sheet Annual'!BB31</f>
        <v>4.4105827819520764E-2</v>
      </c>
      <c r="AR31" s="23">
        <f>'Cash Flow Statement Annual'!AB31/'Income Statement Annual'!N31</f>
        <v>0.49504637019643022</v>
      </c>
      <c r="AS31" s="23">
        <f>'Cash Flow Statement Annual'!BG31/'Income Statement Annual'!N31</f>
        <v>6.8823133649064019E-2</v>
      </c>
      <c r="AT31" s="23">
        <f>'Cash Flow Statement Annual'!AB31/'Balance Sheet Annual'!BB31</f>
        <v>8.7674292549811225E-2</v>
      </c>
      <c r="AU31" s="23">
        <f>('Cash Flow Statement Annual'!AB31+'Cash Flow Statement Annual'!AU31)/'Balance Sheet Annual'!BR31</f>
        <v>-4.2804818047633801E-2</v>
      </c>
      <c r="AV31" s="23">
        <f>('Cash Flow Statement Annual'!AB31+'Cash Flow Statement Annual'!AU31)/('Balance Sheet Annual'!BH31+'Balance Sheet Annual'!BS31)</f>
        <v>-9.7649592191358277E-3</v>
      </c>
      <c r="AW31" s="23">
        <f>'Cash Flow Statement Annual'!AB31/'Balance Sheet Annual'!BS31</f>
        <v>0.17761937218372525</v>
      </c>
      <c r="AX31" s="23">
        <f>('Cash Flow Statement Annual'!AB31+'Cash Flow Statement Annual'!AU31)/'Balance Sheet Annual'!BS31</f>
        <v>-1.1118368737930252E-2</v>
      </c>
      <c r="AY31" s="23">
        <f>('Balance Sheet Annual'!BH31+'Balance Sheet Annual'!BS31)/('Income Statement Annual'!AF31-'Income Statement Annual'!AC31)</f>
        <v>5.3853765559237035</v>
      </c>
      <c r="AZ31" s="23">
        <f>(('Balance Sheet Annual'!BH31+'Balance Sheet Annual'!BS31)-'Balance Sheet Annual'!N31)/('Income Statement Annual'!AF31-'Income Statement Annual'!AC31)</f>
        <v>5.0492970359093761</v>
      </c>
      <c r="BA31" s="23">
        <f>('Cash Flow Statement Annual'!AB31+'Cash Flow Statement Annual'!AU31)/'Income Statement Annual'!BS31</f>
        <v>-0.12443055408411909</v>
      </c>
      <c r="BB31" s="23">
        <f>'Income Statement Annual'!AF31/('Balance Sheet Annual'!BH31+'Balance Sheet Annual'!BS31)</f>
        <v>0.11175869035642724</v>
      </c>
      <c r="BC31" s="24">
        <f>'Income Statement Annual'!AF31/('Balance Sheet Annual'!BB31-'Balance Sheet Annual'!BR31)</f>
        <v>7.2048217956311181E-2</v>
      </c>
    </row>
    <row r="32" spans="1:55" x14ac:dyDescent="0.2">
      <c r="A32" s="52" t="s">
        <v>93</v>
      </c>
      <c r="B32" s="52" t="s">
        <v>94</v>
      </c>
      <c r="C32" s="52" t="str">
        <f>VLOOKUP(A32,'[1]S&amp;P 500 Wikipedia'!A:D,3,FALSE)</f>
        <v>Consumer Discretionary</v>
      </c>
      <c r="D32" s="52">
        <v>62747</v>
      </c>
      <c r="E32" s="52" t="s">
        <v>16</v>
      </c>
      <c r="F32" s="52">
        <v>2019</v>
      </c>
      <c r="G32" s="52" t="s">
        <v>17</v>
      </c>
      <c r="H32" s="53">
        <v>43830</v>
      </c>
      <c r="I32" s="53">
        <v>43861</v>
      </c>
      <c r="J32" s="53">
        <v>43861</v>
      </c>
      <c r="K32" s="54">
        <v>497000000</v>
      </c>
      <c r="L32" s="54">
        <v>507000000</v>
      </c>
      <c r="M32" s="52" t="s">
        <v>95</v>
      </c>
      <c r="N32" s="21">
        <f>'Balance Sheet Annual'!AH32/'Balance Sheet Annual'!BR32</f>
        <v>1.0970482394205803</v>
      </c>
      <c r="O32" s="22">
        <f>('Balance Sheet Annual'!AH32-'Balance Sheet Annual'!U32)/'Balance Sheet Annual'!BR32</f>
        <v>0.86362911674941922</v>
      </c>
      <c r="P32" s="22">
        <f>'Balance Sheet Annual'!N32/'Balance Sheet Annual'!BR32</f>
        <v>0.62657723317997538</v>
      </c>
      <c r="Q32" s="22">
        <f>'Balance Sheet Annual'!CH32/'Balance Sheet Annual'!CS32</f>
        <v>2.6295198195294875</v>
      </c>
      <c r="R32" s="22">
        <f>('Balance Sheet Annual'!BH32+'Balance Sheet Annual'!BS32)/'Balance Sheet Annual'!BB32</f>
        <v>0.10394764881375196</v>
      </c>
      <c r="S32" s="22">
        <f>('Balance Sheet Annual'!BH32/'Balance Sheet Annual'!BB32)</f>
        <v>0</v>
      </c>
      <c r="T32" s="22">
        <f>'Balance Sheet Annual'!BS32/'Balance Sheet Annual'!BB32</f>
        <v>0.10394764881375196</v>
      </c>
      <c r="U32" s="22">
        <f>('Balance Sheet Annual'!BH32+'Balance Sheet Annual'!BS32)/'Balance Sheet Annual'!CS32</f>
        <v>0.37728005156300354</v>
      </c>
      <c r="V32" s="22">
        <f>('Balance Sheet Annual'!BH32/'Balance Sheet Annual'!CS32)</f>
        <v>0</v>
      </c>
      <c r="W32" s="22">
        <f>('Balance Sheet Annual'!BS32/'Balance Sheet Annual'!CS32)</f>
        <v>0.37728005156300354</v>
      </c>
      <c r="X32" s="23">
        <f>'Balance Sheet Annual'!AH32/'Balance Sheet Annual'!BB32</f>
        <v>0.42767971302741864</v>
      </c>
      <c r="Y32" s="23">
        <f>'Balance Sheet Annual'!CS32/('Balance Sheet Annual'!BB32-'Balance Sheet Annual'!AQ32-'Balance Sheet Annual'!AR32-'Balance Sheet Annual'!AS32)</f>
        <v>0.29483025644436422</v>
      </c>
      <c r="Z32" s="23">
        <f>'Balance Sheet Annual'!BA32/'Balance Sheet Annual'!BB32</f>
        <v>0.5723202869725813</v>
      </c>
      <c r="AA32" s="23">
        <f>'Balance Sheet Annual'!AR32/'Balance Sheet Annual'!BB32</f>
        <v>6.5501136525074583E-2</v>
      </c>
      <c r="AB32" s="24">
        <f>'Balance Sheet Annual'!CS32/'Balance Sheet Annual'!CT32</f>
        <v>0.27551853956527916</v>
      </c>
      <c r="AC32" s="25">
        <f>'Income Statement Annual'!V32/'Income Statement Annual'!N32</f>
        <v>0.40990011478600608</v>
      </c>
      <c r="AD32" s="23">
        <f>('Income Statement Annual'!AF32-'Income Statement Annual'!AC32)/'Income Statement Annual'!N32</f>
        <v>5.1835506662579051E-2</v>
      </c>
      <c r="AE32" s="23">
        <f>'Income Statement Annual'!AF32/'Income Statement Annual'!N32</f>
        <v>5.1835506662579051E-2</v>
      </c>
      <c r="AF32" s="23">
        <f>'Income Statement Annual'!BS32/'Income Statement Annual'!N32</f>
        <v>4.1308703060722513E-2</v>
      </c>
      <c r="AG32" s="23">
        <f>('Income Statement Annual'!AF32-'Income Statement Annual'!AC32)/('Income Statement Annual'!AH32*-1)</f>
        <v>18.93359375</v>
      </c>
      <c r="AH32" s="24">
        <f>'Income Statement Annual'!AF32/('Income Statement Annual'!AH32*-1)</f>
        <v>18.93359375</v>
      </c>
      <c r="AI32" s="25">
        <f>'Cash Flow Statement Annual'!BG32/'Cash Flow Statement Annual'!AB32</f>
        <v>-0.26135950563431481</v>
      </c>
      <c r="AJ32" s="23">
        <f>'Cash Flow Statement Annual'!AB32/'Balance Sheet Annual'!BR32</f>
        <v>0.43859609165034391</v>
      </c>
      <c r="AK32" s="23">
        <f>('Cash Flow Statement Annual'!AB32+'Cash Flow Statement Annual'!AV32)/('Balance Sheet Annual'!BH32+'Balance Sheet Annual'!BS32)</f>
        <v>1.6449132997352012</v>
      </c>
      <c r="AL32" s="24">
        <f>('Cash Flow Statement Annual'!AB32/('Balance Sheet Annual'!BH32+'Balance Sheet Annual'!BS32))</f>
        <v>1.6449132997352012</v>
      </c>
      <c r="AM32" s="25">
        <f>'Income Statement Annual'!BS32/'Balance Sheet Annual'!CS32</f>
        <v>0.1867225265871737</v>
      </c>
      <c r="AN32" s="23">
        <f>'Income Statement Annual'!N32/'Balance Sheet Annual'!CS32</f>
        <v>4.5201740251369644</v>
      </c>
      <c r="AO32" s="23">
        <f>'Income Statement Annual'!N32/'Balance Sheet Annual'!BB32</f>
        <v>1.2453917459866459</v>
      </c>
      <c r="AP32" s="23">
        <f>'Income Statement Annual'!N32/('Balance Sheet Annual'!AH32-'Balance Sheet Annual'!BR32)</f>
        <v>32.917390283970896</v>
      </c>
      <c r="AQ32" s="23">
        <f>'Income Statement Annual'!BS32/'Balance Sheet Annual'!BB32</f>
        <v>5.1445517829237106E-2</v>
      </c>
      <c r="AR32" s="23">
        <f>'Cash Flow Statement Annual'!AB32/'Income Statement Annual'!N32</f>
        <v>0.13729404467385803</v>
      </c>
      <c r="AS32" s="23">
        <f>'Cash Flow Statement Annual'!BG32/'Income Statement Annual'!N32</f>
        <v>-3.5883103642495064E-2</v>
      </c>
      <c r="AT32" s="23">
        <f>'Cash Flow Statement Annual'!AB32/'Balance Sheet Annual'!BB32</f>
        <v>0.17098487000994458</v>
      </c>
      <c r="AU32" s="23">
        <f>('Cash Flow Statement Annual'!AB32+'Cash Flow Statement Annual'!AU32)/'Balance Sheet Annual'!BR32</f>
        <v>0.1620849086685191</v>
      </c>
      <c r="AV32" s="23">
        <f>('Cash Flow Statement Annual'!AB32+'Cash Flow Statement Annual'!AU32)/('Balance Sheet Annual'!BH32+'Balance Sheet Annual'!BS32)</f>
        <v>0.60788417186298793</v>
      </c>
      <c r="AW32" s="23">
        <f>'Cash Flow Statement Annual'!AB32/'Balance Sheet Annual'!BS32</f>
        <v>1.6449132997352012</v>
      </c>
      <c r="AX32" s="23">
        <f>('Cash Flow Statement Annual'!AB32+'Cash Flow Statement Annual'!AU32)/'Balance Sheet Annual'!BS32</f>
        <v>0.60788417186298793</v>
      </c>
      <c r="AY32" s="23">
        <f>('Balance Sheet Annual'!BH32+'Balance Sheet Annual'!BS32)/('Income Statement Annual'!AF32-'Income Statement Annual'!AC32)</f>
        <v>1.610205625472801</v>
      </c>
      <c r="AZ32" s="23">
        <f>(('Balance Sheet Annual'!BH32+'Balance Sheet Annual'!BS32)-'Balance Sheet Annual'!N32)/('Income Statement Annual'!AF32-'Income Statement Annual'!AC32)</f>
        <v>-2.1736469293721203</v>
      </c>
      <c r="BA32" s="23">
        <f>('Cash Flow Statement Annual'!AB32+'Cash Flow Statement Annual'!AU32)/'Income Statement Annual'!BS32</f>
        <v>1.2282533655505696</v>
      </c>
      <c r="BB32" s="23">
        <f>'Income Statement Annual'!AF32/('Balance Sheet Annual'!BH32+'Balance Sheet Annual'!BS32)</f>
        <v>0.62103869479798413</v>
      </c>
      <c r="BC32" s="24">
        <f>'Income Statement Annual'!AF32/('Balance Sheet Annual'!BB32-'Balance Sheet Annual'!BR32)</f>
        <v>0.1058019732821095</v>
      </c>
    </row>
    <row r="33" spans="1:55" x14ac:dyDescent="0.2">
      <c r="A33" s="52" t="s">
        <v>152</v>
      </c>
      <c r="B33" s="52" t="s">
        <v>153</v>
      </c>
      <c r="C33" s="52" t="str">
        <f>VLOOKUP(A33,'[1]S&amp;P 500 Wikipedia'!A:D,3,FALSE)</f>
        <v>Information Technology</v>
      </c>
      <c r="D33" s="52">
        <v>536189</v>
      </c>
      <c r="E33" s="52" t="s">
        <v>16</v>
      </c>
      <c r="F33" s="52">
        <v>2019</v>
      </c>
      <c r="G33" s="52" t="s">
        <v>17</v>
      </c>
      <c r="H33" s="53">
        <v>43830</v>
      </c>
      <c r="I33" s="53">
        <v>43875</v>
      </c>
      <c r="J33" s="53">
        <v>43875</v>
      </c>
      <c r="K33" s="54">
        <v>76350000</v>
      </c>
      <c r="L33" s="54">
        <v>80227000</v>
      </c>
      <c r="M33" s="52" t="s">
        <v>154</v>
      </c>
      <c r="N33" s="21">
        <f>'Balance Sheet Annual'!AH33/'Balance Sheet Annual'!BR33</f>
        <v>5.8144149636393481</v>
      </c>
      <c r="O33" s="22">
        <f>('Balance Sheet Annual'!AH33-'Balance Sheet Annual'!U33)/'Balance Sheet Annual'!BR33</f>
        <v>5.4060484965012714</v>
      </c>
      <c r="P33" s="22">
        <f>'Balance Sheet Annual'!N33/'Balance Sheet Annual'!BR33</f>
        <v>4.5628649045176983</v>
      </c>
      <c r="Q33" s="22">
        <f>'Balance Sheet Annual'!CH33/'Balance Sheet Annual'!CS33</f>
        <v>0.44585284897912936</v>
      </c>
      <c r="R33" s="22">
        <f>('Balance Sheet Annual'!BH33+'Balance Sheet Annual'!BS33)/'Balance Sheet Annual'!BB33</f>
        <v>0</v>
      </c>
      <c r="S33" s="22">
        <f>('Balance Sheet Annual'!BH33/'Balance Sheet Annual'!BB33)</f>
        <v>0</v>
      </c>
      <c r="T33" s="22">
        <f>'Balance Sheet Annual'!BS33/'Balance Sheet Annual'!BB33</f>
        <v>0</v>
      </c>
      <c r="U33" s="22">
        <f>('Balance Sheet Annual'!BH33+'Balance Sheet Annual'!BS33)/'Balance Sheet Annual'!CS33</f>
        <v>0</v>
      </c>
      <c r="V33" s="22">
        <f>('Balance Sheet Annual'!BH33/'Balance Sheet Annual'!CS33)</f>
        <v>0</v>
      </c>
      <c r="W33" s="22">
        <f>('Balance Sheet Annual'!BS33/'Balance Sheet Annual'!CS33)</f>
        <v>0</v>
      </c>
      <c r="X33" s="23">
        <f>'Balance Sheet Annual'!AH33/'Balance Sheet Annual'!BB33</f>
        <v>0.82948517307044434</v>
      </c>
      <c r="Y33" s="23">
        <f>'Balance Sheet Annual'!CS33/('Balance Sheet Annual'!BB33-'Balance Sheet Annual'!AQ33-'Balance Sheet Annual'!AR33-'Balance Sheet Annual'!AS33)</f>
        <v>0.70857877215313814</v>
      </c>
      <c r="Z33" s="23">
        <f>'Balance Sheet Annual'!BA33/'Balance Sheet Annual'!BB33</f>
        <v>0.17051482692955566</v>
      </c>
      <c r="AA33" s="23">
        <f>'Balance Sheet Annual'!AR33/'Balance Sheet Annual'!BB33</f>
        <v>1.3106618657249557E-2</v>
      </c>
      <c r="AB33" s="24">
        <f>'Balance Sheet Annual'!CS33/'Balance Sheet Annual'!CT33</f>
        <v>0.69163331573200426</v>
      </c>
      <c r="AC33" s="25">
        <f>'Income Statement Annual'!V33/'Income Statement Annual'!N33</f>
        <v>0.64061648330406118</v>
      </c>
      <c r="AD33" s="23">
        <f>('Income Statement Annual'!AF33-'Income Statement Annual'!AC33)/'Income Statement Annual'!N33</f>
        <v>0.3342481414158342</v>
      </c>
      <c r="AE33" s="23">
        <f>'Income Statement Annual'!AF33/'Income Statement Annual'!N33</f>
        <v>0.3342481414158342</v>
      </c>
      <c r="AF33" s="23">
        <f>'Income Statement Annual'!BS33/'Income Statement Annual'!N33</f>
        <v>0.35668679631609995</v>
      </c>
      <c r="AG33" s="23" t="e">
        <f>('Income Statement Annual'!AF33-'Income Statement Annual'!AC33)/('Income Statement Annual'!AH33*-1)</f>
        <v>#DIV/0!</v>
      </c>
      <c r="AH33" s="24" t="e">
        <f>'Income Statement Annual'!AF33/('Income Statement Annual'!AH33*-1)</f>
        <v>#DIV/0!</v>
      </c>
      <c r="AI33" s="25">
        <f>'Cash Flow Statement Annual'!BG33/'Cash Flow Statement Annual'!AB33</f>
        <v>-0.22633053453979818</v>
      </c>
      <c r="AJ33" s="23">
        <f>'Cash Flow Statement Annual'!AB33/'Balance Sheet Annual'!BR33</f>
        <v>1.6129223513333355</v>
      </c>
      <c r="AK33" s="23" t="e">
        <f>('Cash Flow Statement Annual'!AB33+'Cash Flow Statement Annual'!AV33)/('Balance Sheet Annual'!BH33+'Balance Sheet Annual'!BS33)</f>
        <v>#DIV/0!</v>
      </c>
      <c r="AL33" s="24" t="e">
        <f>('Cash Flow Statement Annual'!AB33/('Balance Sheet Annual'!BH33+'Balance Sheet Annual'!BS33))</f>
        <v>#DIV/0!</v>
      </c>
      <c r="AM33" s="25">
        <f>'Income Statement Annual'!BS33/'Balance Sheet Annual'!CS33</f>
        <v>0.29705018091772301</v>
      </c>
      <c r="AN33" s="23">
        <f>'Income Statement Annual'!N33/'Balance Sheet Annual'!CS33</f>
        <v>0.83280397252068095</v>
      </c>
      <c r="AO33" s="23">
        <f>'Income Statement Annual'!N33/'Balance Sheet Annual'!BB33</f>
        <v>0.57599497286926349</v>
      </c>
      <c r="AP33" s="23">
        <f>'Income Statement Annual'!N33/('Balance Sheet Annual'!AH33-'Balance Sheet Annual'!BR33)</f>
        <v>0.83863419887969015</v>
      </c>
      <c r="AQ33" s="23">
        <f>'Income Statement Annual'!BS33/'Balance Sheet Annual'!BB33</f>
        <v>0.2054498015669165</v>
      </c>
      <c r="AR33" s="23">
        <f>'Cash Flow Statement Annual'!AB33/'Income Statement Annual'!N33</f>
        <v>0.39948214340529287</v>
      </c>
      <c r="AS33" s="23">
        <f>'Cash Flow Statement Annual'!BG33/'Income Statement Annual'!N33</f>
        <v>-9.0415007056024246E-2</v>
      </c>
      <c r="AT33" s="23">
        <f>'Cash Flow Statement Annual'!AB33/'Balance Sheet Annual'!BB33</f>
        <v>0.23009970635248692</v>
      </c>
      <c r="AU33" s="23">
        <f>('Cash Flow Statement Annual'!AB33+'Cash Flow Statement Annual'!AU33)/'Balance Sheet Annual'!BR33</f>
        <v>1.1371488291233582</v>
      </c>
      <c r="AV33" s="23" t="e">
        <f>('Cash Flow Statement Annual'!AB33+'Cash Flow Statement Annual'!AU33)/('Balance Sheet Annual'!BH33+'Balance Sheet Annual'!BS33)</f>
        <v>#DIV/0!</v>
      </c>
      <c r="AW33" s="23" t="e">
        <f>'Cash Flow Statement Annual'!AB33/'Balance Sheet Annual'!BS33</f>
        <v>#DIV/0!</v>
      </c>
      <c r="AX33" s="23" t="e">
        <f>('Cash Flow Statement Annual'!AB33+'Cash Flow Statement Annual'!AU33)/'Balance Sheet Annual'!BS33</f>
        <v>#DIV/0!</v>
      </c>
      <c r="AY33" s="23">
        <f>('Balance Sheet Annual'!BH33+'Balance Sheet Annual'!BS33)/('Income Statement Annual'!AF33-'Income Statement Annual'!AC33)</f>
        <v>0</v>
      </c>
      <c r="AZ33" s="23">
        <f>(('Balance Sheet Annual'!BH33+'Balance Sheet Annual'!BS33)-'Balance Sheet Annual'!N33)/('Income Statement Annual'!AF33-'Income Statement Annual'!AC33)</f>
        <v>-3.3810572195181279</v>
      </c>
      <c r="BA33" s="23">
        <f>('Cash Flow Statement Annual'!AB33+'Cash Flow Statement Annual'!AU33)/'Income Statement Annual'!BS33</f>
        <v>0.78961281221398194</v>
      </c>
      <c r="BB33" s="23" t="e">
        <f>'Income Statement Annual'!AF33/('Balance Sheet Annual'!BH33+'Balance Sheet Annual'!BS33)</f>
        <v>#DIV/0!</v>
      </c>
      <c r="BC33" s="24">
        <f>'Income Statement Annual'!AF33/('Balance Sheet Annual'!BB33-'Balance Sheet Annual'!BR33)</f>
        <v>0.22456117468959505</v>
      </c>
    </row>
    <row r="34" spans="1:55" x14ac:dyDescent="0.2">
      <c r="A34" s="52" t="s">
        <v>130</v>
      </c>
      <c r="B34" s="52" t="s">
        <v>131</v>
      </c>
      <c r="C34" s="52" t="str">
        <f>VLOOKUP(A34,'[1]S&amp;P 500 Wikipedia'!A:D,3,FALSE)</f>
        <v>Information Technology</v>
      </c>
      <c r="D34" s="52">
        <v>126145</v>
      </c>
      <c r="E34" s="52" t="s">
        <v>16</v>
      </c>
      <c r="F34" s="52">
        <v>2019</v>
      </c>
      <c r="G34" s="52" t="s">
        <v>17</v>
      </c>
      <c r="H34" s="53">
        <v>43830</v>
      </c>
      <c r="I34" s="53">
        <v>43888</v>
      </c>
      <c r="J34" s="53">
        <v>43888</v>
      </c>
      <c r="K34" s="54">
        <v>85185000</v>
      </c>
      <c r="L34" s="54">
        <v>86991000</v>
      </c>
      <c r="M34" s="52" t="s">
        <v>132</v>
      </c>
      <c r="N34" s="21">
        <f>'Balance Sheet Annual'!AH34/'Balance Sheet Annual'!BR34</f>
        <v>2.2376499697902581</v>
      </c>
      <c r="O34" s="22">
        <f>('Balance Sheet Annual'!AH34-'Balance Sheet Annual'!U34)/'Balance Sheet Annual'!BR34</f>
        <v>2.2376499697902581</v>
      </c>
      <c r="P34" s="22">
        <f>'Balance Sheet Annual'!N34/'Balance Sheet Annual'!BR34</f>
        <v>1.2549730989440977</v>
      </c>
      <c r="Q34" s="22">
        <f>'Balance Sheet Annual'!CH34/'Balance Sheet Annual'!CS34</f>
        <v>0.40120357481759172</v>
      </c>
      <c r="R34" s="22">
        <f>('Balance Sheet Annual'!BH34+'Balance Sheet Annual'!BS34)/'Balance Sheet Annual'!BB34</f>
        <v>0.10302596444182309</v>
      </c>
      <c r="S34" s="22">
        <f>('Balance Sheet Annual'!BH34/'Balance Sheet Annual'!BB34)</f>
        <v>1.5499431997482065E-2</v>
      </c>
      <c r="T34" s="22">
        <f>'Balance Sheet Annual'!BS34/'Balance Sheet Annual'!BB34</f>
        <v>8.7526532444341026E-2</v>
      </c>
      <c r="U34" s="22">
        <f>('Balance Sheet Annual'!BH34+'Balance Sheet Annual'!BS34)/'Balance Sheet Annual'!CS34</f>
        <v>0.1443603496749126</v>
      </c>
      <c r="V34" s="22">
        <f>('Balance Sheet Annual'!BH34/'Balance Sheet Annual'!CS34)</f>
        <v>2.1717859522514035E-2</v>
      </c>
      <c r="W34" s="22">
        <f>('Balance Sheet Annual'!BS34/'Balance Sheet Annual'!CS34)</f>
        <v>0.12264249015239856</v>
      </c>
      <c r="X34" s="23">
        <f>'Balance Sheet Annual'!AH34/'Balance Sheet Annual'!BB34</f>
        <v>0.32145408644591206</v>
      </c>
      <c r="Y34" s="23">
        <f>'Balance Sheet Annual'!CS34/('Balance Sheet Annual'!BB34-'Balance Sheet Annual'!AQ34-'Balance Sheet Annual'!AR34-'Balance Sheet Annual'!AS34)</f>
        <v>1.771966795560153</v>
      </c>
      <c r="Z34" s="23">
        <f>'Balance Sheet Annual'!BA34/'Balance Sheet Annual'!BB34</f>
        <v>0.678545913554088</v>
      </c>
      <c r="AA34" s="23">
        <f>'Balance Sheet Annual'!AR34/'Balance Sheet Annual'!BB34</f>
        <v>0.49872625667844694</v>
      </c>
      <c r="AB34" s="24">
        <f>'Balance Sheet Annual'!CS34/'Balance Sheet Annual'!CT34</f>
        <v>0.71367217296043495</v>
      </c>
      <c r="AC34" s="25">
        <f>'Income Statement Annual'!V34/'Income Statement Annual'!N34</f>
        <v>0.89031342602243435</v>
      </c>
      <c r="AD34" s="23">
        <f>('Income Statement Annual'!AF34-'Income Statement Annual'!AC34)/'Income Statement Annual'!N34</f>
        <v>0.3497670018708457</v>
      </c>
      <c r="AE34" s="23">
        <f>'Income Statement Annual'!AF34/'Income Statement Annual'!N34</f>
        <v>0.33976035232061386</v>
      </c>
      <c r="AF34" s="23">
        <f>'Income Statement Annual'!BS34/'Income Statement Annual'!N34</f>
        <v>0.29770920355803709</v>
      </c>
      <c r="AG34" s="23">
        <f>('Income Statement Annual'!AF34-'Income Statement Annual'!AC34)/('Income Statement Annual'!AH34*-1)</f>
        <v>-56.797964649169792</v>
      </c>
      <c r="AH34" s="24">
        <f>'Income Statement Annual'!AF34/('Income Statement Annual'!AH34*-1)</f>
        <v>-55.173004820567755</v>
      </c>
      <c r="AI34" s="25">
        <f>'Cash Flow Statement Annual'!BG34/'Cash Flow Statement Annual'!AB34</f>
        <v>0.85892794277667539</v>
      </c>
      <c r="AJ34" s="23">
        <f>'Cash Flow Statement Annual'!AB34/'Balance Sheet Annual'!BR34</f>
        <v>0.7191875017981989</v>
      </c>
      <c r="AK34" s="23">
        <f>('Cash Flow Statement Annual'!AB34+'Cash Flow Statement Annual'!AV34)/('Balance Sheet Annual'!BH34+'Balance Sheet Annual'!BS34)</f>
        <v>1.0028182801069543</v>
      </c>
      <c r="AL34" s="24">
        <f>('Cash Flow Statement Annual'!AB34/('Balance Sheet Annual'!BH34+'Balance Sheet Annual'!BS34))</f>
        <v>1.0028182801069543</v>
      </c>
      <c r="AM34" s="25">
        <f>'Income Statement Annual'!BS34/'Balance Sheet Annual'!CS34</f>
        <v>0.13068215217617296</v>
      </c>
      <c r="AN34" s="23">
        <f>'Income Statement Annual'!N34/'Balance Sheet Annual'!CS34</f>
        <v>0.43895906009737129</v>
      </c>
      <c r="AO34" s="23">
        <f>'Income Statement Annual'!N34/'Balance Sheet Annual'!BB34</f>
        <v>0.3132728662603611</v>
      </c>
      <c r="AP34" s="23">
        <f>'Income Statement Annual'!N34/('Balance Sheet Annual'!AH34-'Balance Sheet Annual'!BR34)</f>
        <v>1.7619685240718785</v>
      </c>
      <c r="AQ34" s="23">
        <f>'Income Statement Annual'!BS34/'Balance Sheet Annual'!BB34</f>
        <v>9.3264215510715578E-2</v>
      </c>
      <c r="AR34" s="23">
        <f>'Cash Flow Statement Annual'!AB34/'Income Statement Annual'!N34</f>
        <v>0.32979658181453558</v>
      </c>
      <c r="AS34" s="23">
        <f>'Cash Flow Statement Annual'!BG34/'Income Statement Annual'!N34</f>
        <v>0.28327149955273856</v>
      </c>
      <c r="AT34" s="23">
        <f>'Cash Flow Statement Annual'!AB34/'Balance Sheet Annual'!BB34</f>
        <v>0.10331632046790926</v>
      </c>
      <c r="AU34" s="23">
        <f>('Cash Flow Statement Annual'!AB34+'Cash Flow Statement Annual'!AU34)/'Balance Sheet Annual'!BR34</f>
        <v>-0.47992059153551803</v>
      </c>
      <c r="AV34" s="23">
        <f>('Cash Flow Statement Annual'!AB34+'Cash Flow Statement Annual'!AU34)/('Balance Sheet Annual'!BH34+'Balance Sheet Annual'!BS34)</f>
        <v>-0.66919008045638084</v>
      </c>
      <c r="AW34" s="23">
        <f>'Cash Flow Statement Annual'!AB34/'Balance Sheet Annual'!BS34</f>
        <v>1.1804000179443772</v>
      </c>
      <c r="AX34" s="23">
        <f>('Cash Flow Statement Annual'!AB34+'Cash Flow Statement Annual'!AU34)/'Balance Sheet Annual'!BS34</f>
        <v>-0.78769204615482691</v>
      </c>
      <c r="AY34" s="23">
        <f>('Balance Sheet Annual'!BH34+'Balance Sheet Annual'!BS34)/('Income Statement Annual'!AF34-'Income Statement Annual'!AC34)</f>
        <v>0.94025374899332148</v>
      </c>
      <c r="AZ34" s="23">
        <f>(('Balance Sheet Annual'!BH34+'Balance Sheet Annual'!BS34)-'Balance Sheet Annual'!N34)/('Income Statement Annual'!AF34-'Income Statement Annual'!AC34)</f>
        <v>-0.70510119594348641</v>
      </c>
      <c r="BA34" s="23">
        <f>('Cash Flow Statement Annual'!AB34+'Cash Flow Statement Annual'!AU34)/'Income Statement Annual'!BS34</f>
        <v>-0.73923265269945382</v>
      </c>
      <c r="BB34" s="23">
        <f>'Income Statement Annual'!AF34/('Balance Sheet Annual'!BH34+'Balance Sheet Annual'!BS34)</f>
        <v>1.0331152927300409</v>
      </c>
      <c r="BC34" s="24">
        <f>'Income Statement Annual'!AF34/('Balance Sheet Annual'!BB34-'Balance Sheet Annual'!BR34)</f>
        <v>0.12429330265578473</v>
      </c>
    </row>
    <row r="35" spans="1:55" x14ac:dyDescent="0.2">
      <c r="A35" s="52" t="s">
        <v>133</v>
      </c>
      <c r="B35" s="52" t="s">
        <v>134</v>
      </c>
      <c r="C35" s="52" t="str">
        <f>VLOOKUP(A35,'[1]S&amp;P 500 Wikipedia'!A:D,3,FALSE)</f>
        <v>Financials</v>
      </c>
      <c r="D35" s="52">
        <v>67471</v>
      </c>
      <c r="E35" s="52" t="s">
        <v>16</v>
      </c>
      <c r="F35" s="52">
        <v>2019</v>
      </c>
      <c r="G35" s="52" t="s">
        <v>17</v>
      </c>
      <c r="H35" s="53">
        <v>43830</v>
      </c>
      <c r="I35" s="53">
        <v>43875</v>
      </c>
      <c r="J35" s="53">
        <v>43875</v>
      </c>
      <c r="K35" s="54">
        <v>234700000</v>
      </c>
      <c r="L35" s="54">
        <v>236800000</v>
      </c>
      <c r="M35" s="52" t="s">
        <v>135</v>
      </c>
      <c r="N35" s="21">
        <f>'Balance Sheet Annual'!AH35/'Balance Sheet Annual'!BR35</f>
        <v>1.0581208657119003</v>
      </c>
      <c r="O35" s="22">
        <f>('Balance Sheet Annual'!AH35-'Balance Sheet Annual'!U35)/'Balance Sheet Annual'!BR35</f>
        <v>1.0581208657119003</v>
      </c>
      <c r="P35" s="22">
        <f>'Balance Sheet Annual'!N35/'Balance Sheet Annual'!BR35</f>
        <v>5.9597970586346416E-2</v>
      </c>
      <c r="Q35" s="22">
        <f>'Balance Sheet Annual'!CH35/'Balance Sheet Annual'!CS35</f>
        <v>7.525659611481589</v>
      </c>
      <c r="R35" s="22">
        <f>('Balance Sheet Annual'!BH35+'Balance Sheet Annual'!BS35)/'Balance Sheet Annual'!BB35</f>
        <v>0.24958340418296207</v>
      </c>
      <c r="S35" s="22">
        <f>('Balance Sheet Annual'!BH35/'Balance Sheet Annual'!BB35)</f>
        <v>2.4213569120897806E-2</v>
      </c>
      <c r="T35" s="22">
        <f>'Balance Sheet Annual'!BS35/'Balance Sheet Annual'!BB35</f>
        <v>0.22536983506206426</v>
      </c>
      <c r="U35" s="22">
        <f>('Balance Sheet Annual'!BH35+'Balance Sheet Annual'!BS35)/'Balance Sheet Annual'!CS35</f>
        <v>2.1278631487387649</v>
      </c>
      <c r="V35" s="22">
        <f>('Balance Sheet Annual'!BH35/'Balance Sheet Annual'!CS35)</f>
        <v>0.20643664830385619</v>
      </c>
      <c r="W35" s="22">
        <f>('Balance Sheet Annual'!BS35/'Balance Sheet Annual'!CS35)</f>
        <v>1.9214265004349087</v>
      </c>
      <c r="X35" s="23">
        <f>'Balance Sheet Annual'!AH35/'Balance Sheet Annual'!BB35</f>
        <v>0.56031287196055091</v>
      </c>
      <c r="Y35" s="23">
        <f>'Balance Sheet Annual'!CS35/('Balance Sheet Annual'!BB35-'Balance Sheet Annual'!AQ35-'Balance Sheet Annual'!AR35-'Balance Sheet Annual'!AS35)</f>
        <v>0.16859754607224911</v>
      </c>
      <c r="Z35" s="23">
        <f>'Balance Sheet Annual'!BA35/'Balance Sheet Annual'!BB35</f>
        <v>0.43968712803944909</v>
      </c>
      <c r="AA35" s="23">
        <f>'Balance Sheet Annual'!AR35/'Balance Sheet Annual'!BB35</f>
        <v>0.27767386498894747</v>
      </c>
      <c r="AB35" s="24">
        <f>'Balance Sheet Annual'!CS35/'Balance Sheet Annual'!CT35</f>
        <v>0.11729297738479851</v>
      </c>
      <c r="AC35" s="25">
        <f>'Income Statement Annual'!V35/'Income Statement Annual'!N35</f>
        <v>0.45028602560610187</v>
      </c>
      <c r="AD35" s="23">
        <f>('Income Statement Annual'!AF35-'Income Statement Annual'!AC35)/'Income Statement Annual'!N35</f>
        <v>0.32379914646327068</v>
      </c>
      <c r="AE35" s="23">
        <f>'Income Statement Annual'!AF35/'Income Statement Annual'!N35</f>
        <v>0.30818124035231093</v>
      </c>
      <c r="AF35" s="23">
        <f>'Income Statement Annual'!BS35/'Income Statement Annual'!N35</f>
        <v>0.13910832652319985</v>
      </c>
      <c r="AG35" s="23">
        <f>('Income Statement Annual'!AF35-'Income Statement Annual'!AC35)/('Income Statement Annual'!AH35*-1)</f>
        <v>11.926421404682275</v>
      </c>
      <c r="AH35" s="24">
        <f>'Income Statement Annual'!AF35/('Income Statement Annual'!AH35*-1)</f>
        <v>11.351170568561873</v>
      </c>
      <c r="AI35" s="25">
        <f>'Cash Flow Statement Annual'!BG35/'Cash Flow Statement Annual'!AB35</f>
        <v>-0.8136239782016349</v>
      </c>
      <c r="AJ35" s="23">
        <f>'Cash Flow Statement Annual'!AB35/'Balance Sheet Annual'!BR35</f>
        <v>0.11784728020037248</v>
      </c>
      <c r="AK35" s="23">
        <f>('Cash Flow Statement Annual'!AB35+'Cash Flow Statement Annual'!AV35)/('Balance Sheet Annual'!BH35+'Balance Sheet Annual'!BS35)</f>
        <v>0.19416814279874642</v>
      </c>
      <c r="AL35" s="24">
        <f>('Cash Flow Statement Annual'!AB35/('Balance Sheet Annual'!BH35+'Balance Sheet Annual'!BS35))</f>
        <v>0.25003406458645594</v>
      </c>
      <c r="AM35" s="25">
        <f>'Income Statement Annual'!BS35/'Balance Sheet Annual'!CS35</f>
        <v>0.44418672078863436</v>
      </c>
      <c r="AN35" s="23">
        <f>'Income Statement Annual'!N35/'Balance Sheet Annual'!CS35</f>
        <v>3.1930994491156857</v>
      </c>
      <c r="AO35" s="23">
        <f>'Income Statement Annual'!N35/'Balance Sheet Annual'!BB35</f>
        <v>0.37452814147253871</v>
      </c>
      <c r="AP35" s="23">
        <f>'Income Statement Annual'!N35/('Balance Sheet Annual'!AH35-'Balance Sheet Annual'!BR35)</f>
        <v>12.169060773480663</v>
      </c>
      <c r="AQ35" s="23">
        <f>'Income Statement Annual'!BS35/'Balance Sheet Annual'!BB35</f>
        <v>5.2099982996089103E-2</v>
      </c>
      <c r="AR35" s="23">
        <f>'Cash Flow Statement Annual'!AB35/'Income Statement Annual'!N35</f>
        <v>0.16662126577680922</v>
      </c>
      <c r="AS35" s="23">
        <f>'Cash Flow Statement Annual'!BG35/'Income Statement Annual'!N35</f>
        <v>-0.13556705711431943</v>
      </c>
      <c r="AT35" s="23">
        <f>'Cash Flow Statement Annual'!AB35/'Balance Sheet Annual'!BB35</f>
        <v>6.2404353001190273E-2</v>
      </c>
      <c r="AU35" s="23">
        <f>('Cash Flow Statement Annual'!AB35+'Cash Flow Statement Annual'!AU35)/'Balance Sheet Annual'!BR35</f>
        <v>0.1031404534069745</v>
      </c>
      <c r="AV35" s="23">
        <f>('Cash Flow Statement Annual'!AB35+'Cash Flow Statement Annual'!AU35)/('Balance Sheet Annual'!BH35+'Balance Sheet Annual'!BS35)</f>
        <v>0.21883090339283282</v>
      </c>
      <c r="AW35" s="23">
        <f>'Cash Flow Statement Annual'!AB35/'Balance Sheet Annual'!BS35</f>
        <v>0.27689754036517278</v>
      </c>
      <c r="AX35" s="23">
        <f>('Cash Flow Statement Annual'!AB35+'Cash Flow Statement Annual'!AU35)/'Balance Sheet Annual'!BS35</f>
        <v>0.2423419345103365</v>
      </c>
      <c r="AY35" s="23">
        <f>('Balance Sheet Annual'!BH35+'Balance Sheet Annual'!BS35)/('Income Statement Annual'!AF35-'Income Statement Annual'!AC35)</f>
        <v>2.0580482333146382</v>
      </c>
      <c r="AZ35" s="23">
        <f>(('Balance Sheet Annual'!BH35+'Balance Sheet Annual'!BS35)-'Balance Sheet Annual'!N35)/('Income Statement Annual'!AF35-'Income Statement Annual'!AC35)</f>
        <v>1.797812675266405</v>
      </c>
      <c r="BA35" s="23">
        <f>('Cash Flow Statement Annual'!AB35+'Cash Flow Statement Annual'!AU35)/'Income Statement Annual'!BS35</f>
        <v>1.0483028720626633</v>
      </c>
      <c r="BB35" s="23">
        <f>'Income Statement Annual'!AF35/('Balance Sheet Annual'!BH35+'Balance Sheet Annual'!BS35)</f>
        <v>0.46246082572557567</v>
      </c>
      <c r="BC35" s="24">
        <f>'Income Statement Annual'!AF35/('Balance Sheet Annual'!BB35-'Balance Sheet Annual'!BR35)</f>
        <v>0.24533757409281481</v>
      </c>
    </row>
    <row r="36" spans="1:55" x14ac:dyDescent="0.2">
      <c r="A36" s="52" t="s">
        <v>19</v>
      </c>
      <c r="B36" s="52" t="s">
        <v>20</v>
      </c>
      <c r="C36" s="52" t="str">
        <f>VLOOKUP(A36,'[1]S&amp;P 500 Wikipedia'!A:D,3,FALSE)</f>
        <v>Industrials</v>
      </c>
      <c r="D36" s="52">
        <v>445771</v>
      </c>
      <c r="E36" s="52" t="s">
        <v>16</v>
      </c>
      <c r="F36" s="52">
        <v>2019</v>
      </c>
      <c r="G36" s="52" t="s">
        <v>17</v>
      </c>
      <c r="H36" s="53">
        <v>43830</v>
      </c>
      <c r="I36" s="53">
        <v>43885</v>
      </c>
      <c r="J36" s="53">
        <v>43885</v>
      </c>
      <c r="K36" s="54">
        <v>162873911</v>
      </c>
      <c r="L36" s="54">
        <v>164117933</v>
      </c>
      <c r="M36" s="52" t="s">
        <v>21</v>
      </c>
      <c r="N36" s="21">
        <f>'Balance Sheet Annual'!AH36/'Balance Sheet Annual'!BR36</f>
        <v>1.9574690150032616</v>
      </c>
      <c r="O36" s="22">
        <f>('Balance Sheet Annual'!AH36-'Balance Sheet Annual'!U36)/'Balance Sheet Annual'!BR36</f>
        <v>1.5621656881930854</v>
      </c>
      <c r="P36" s="22">
        <f>'Balance Sheet Annual'!N36/'Balance Sheet Annual'!BR36</f>
        <v>0.71937377690802351</v>
      </c>
      <c r="Q36" s="22">
        <f>'Balance Sheet Annual'!CH36/'Balance Sheet Annual'!CS36</f>
        <v>0.83465322774178063</v>
      </c>
      <c r="R36" s="22">
        <f>('Balance Sheet Annual'!BH36+'Balance Sheet Annual'!BS36)/'Balance Sheet Annual'!BB36</f>
        <v>9.287115761935906E-2</v>
      </c>
      <c r="S36" s="22">
        <f>('Balance Sheet Annual'!BH36/'Balance Sheet Annual'!BB36)</f>
        <v>2.2236756049705689E-3</v>
      </c>
      <c r="T36" s="22">
        <f>'Balance Sheet Annual'!BS36/'Balance Sheet Annual'!BB36</f>
        <v>9.0647482014388492E-2</v>
      </c>
      <c r="U36" s="22">
        <f>('Balance Sheet Annual'!BH36+'Balance Sheet Annual'!BS36)/'Balance Sheet Annual'!CS36</f>
        <v>0.17038636909047275</v>
      </c>
      <c r="V36" s="22">
        <f>('Balance Sheet Annual'!BH36/'Balance Sheet Annual'!CS36)</f>
        <v>4.0796736261099111E-3</v>
      </c>
      <c r="W36" s="22">
        <f>('Balance Sheet Annual'!BS36/'Balance Sheet Annual'!CS36)</f>
        <v>0.16630669546436286</v>
      </c>
      <c r="X36" s="23">
        <f>'Balance Sheet Annual'!AH36/'Balance Sheet Annual'!BB36</f>
        <v>0.49064748201438851</v>
      </c>
      <c r="Y36" s="23">
        <f>'Balance Sheet Annual'!CS36/('Balance Sheet Annual'!BB36-'Balance Sheet Annual'!AQ36-'Balance Sheet Annual'!AR36-'Balance Sheet Annual'!AS36)</f>
        <v>0.76683842473316155</v>
      </c>
      <c r="Z36" s="23">
        <f>'Balance Sheet Annual'!BA36/'Balance Sheet Annual'!BB36</f>
        <v>0.50935251798561154</v>
      </c>
      <c r="AA36" s="23">
        <f>'Balance Sheet Annual'!AR36/'Balance Sheet Annual'!BB36</f>
        <v>0.17854807063440156</v>
      </c>
      <c r="AB36" s="24">
        <f>'Balance Sheet Annual'!CS36/'Balance Sheet Annual'!CT36</f>
        <v>0.54506213211249177</v>
      </c>
      <c r="AC36" s="25">
        <f>'Income Statement Annual'!V36/'Income Statement Annual'!N36</f>
        <v>0.39452668159187354</v>
      </c>
      <c r="AD36" s="23">
        <f>('Income Statement Annual'!AF36-'Income Statement Annual'!AC36)/'Income Statement Annual'!N36</f>
        <v>0.15541150131987838</v>
      </c>
      <c r="AE36" s="23">
        <f>'Income Statement Annual'!AF36/'Income Statement Annual'!N36</f>
        <v>0.15541150131987838</v>
      </c>
      <c r="AF36" s="23">
        <f>'Income Statement Annual'!BS36/'Income Statement Annual'!N36</f>
        <v>0.12363417649614061</v>
      </c>
      <c r="AG36" s="23">
        <f>('Income Statement Annual'!AF36-'Income Statement Annual'!AC36)/('Income Statement Annual'!AH36*-1)</f>
        <v>42.281818181818181</v>
      </c>
      <c r="AH36" s="24">
        <f>'Income Statement Annual'!AF36/('Income Statement Annual'!AH36*-1)</f>
        <v>42.281818181818181</v>
      </c>
      <c r="AI36" s="25">
        <f>'Cash Flow Statement Annual'!BG36/'Cash Flow Statement Annual'!AB36</f>
        <v>-0.82376150811047788</v>
      </c>
      <c r="AJ36" s="23">
        <f>'Cash Flow Statement Annual'!AB36/'Balance Sheet Annual'!BR36</f>
        <v>0.5951728636660143</v>
      </c>
      <c r="AK36" s="23">
        <f>('Cash Flow Statement Annual'!AB36+'Cash Flow Statement Annual'!AV36)/('Balance Sheet Annual'!BH36+'Balance Sheet Annual'!BS36)</f>
        <v>1.0809859154929577</v>
      </c>
      <c r="AL36" s="24">
        <f>('Cash Flow Statement Annual'!AB36/('Balance Sheet Annual'!BH36+'Balance Sheet Annual'!BS36))</f>
        <v>1.6063380281690141</v>
      </c>
      <c r="AM36" s="25">
        <f>'Income Statement Annual'!BS36/'Balance Sheet Annual'!CS36</f>
        <v>0.22198224142068634</v>
      </c>
      <c r="AN36" s="23">
        <f>'Income Statement Annual'!N36/'Balance Sheet Annual'!CS36</f>
        <v>1.7954763618910488</v>
      </c>
      <c r="AO36" s="23">
        <f>'Income Statement Annual'!N36/'Balance Sheet Annual'!BB36</f>
        <v>0.97864617396991493</v>
      </c>
      <c r="AP36" s="23">
        <f>'Income Statement Annual'!N36/('Balance Sheet Annual'!AH36-'Balance Sheet Annual'!BR36)</f>
        <v>4.0778035154653223</v>
      </c>
      <c r="AQ36" s="23">
        <f>'Income Statement Annual'!BS36/'Balance Sheet Annual'!BB36</f>
        <v>0.1209941137998692</v>
      </c>
      <c r="AR36" s="23">
        <f>'Cash Flow Statement Annual'!AB36/'Income Statement Annual'!N36</f>
        <v>0.15243759815551175</v>
      </c>
      <c r="AS36" s="23">
        <f>'Cash Flow Statement Annual'!BG36/'Income Statement Annual'!N36</f>
        <v>-0.12557222574932336</v>
      </c>
      <c r="AT36" s="23">
        <f>'Cash Flow Statement Annual'!AB36/'Balance Sheet Annual'!BB36</f>
        <v>0.14918247220405495</v>
      </c>
      <c r="AU36" s="23">
        <f>('Cash Flow Statement Annual'!AB36+'Cash Flow Statement Annual'!AU36)/'Balance Sheet Annual'!BR36</f>
        <v>0.63939986953685579</v>
      </c>
      <c r="AV36" s="23">
        <f>('Cash Flow Statement Annual'!AB36+'Cash Flow Statement Annual'!AU36)/('Balance Sheet Annual'!BH36+'Balance Sheet Annual'!BS36)</f>
        <v>1.7257042253521127</v>
      </c>
      <c r="AW36" s="23">
        <f>'Cash Flow Statement Annual'!AB36/'Balance Sheet Annual'!BS36</f>
        <v>1.6457431457431457</v>
      </c>
      <c r="AX36" s="23">
        <f>('Cash Flow Statement Annual'!AB36+'Cash Flow Statement Annual'!AU36)/'Balance Sheet Annual'!BS36</f>
        <v>1.7680375180375181</v>
      </c>
      <c r="AY36" s="23">
        <f>('Balance Sheet Annual'!BH36+'Balance Sheet Annual'!BS36)/('Income Statement Annual'!AF36-'Income Statement Annual'!AC36)</f>
        <v>0.61062137174801123</v>
      </c>
      <c r="AZ36" s="23">
        <f>(('Balance Sheet Annual'!BH36+'Balance Sheet Annual'!BS36)-'Balance Sheet Annual'!N36)/('Income Statement Annual'!AF36-'Income Statement Annual'!AC36)</f>
        <v>-0.57493012255428944</v>
      </c>
      <c r="BA36" s="23">
        <f>('Cash Flow Statement Annual'!AB36+'Cash Flow Statement Annual'!AU36)/'Income Statement Annual'!BS36</f>
        <v>1.3245945945945945</v>
      </c>
      <c r="BB36" s="23">
        <f>'Income Statement Annual'!AF36/('Balance Sheet Annual'!BH36+'Balance Sheet Annual'!BS36)</f>
        <v>1.6376760563380282</v>
      </c>
      <c r="BC36" s="24">
        <f>'Income Statement Annual'!AF36/('Balance Sheet Annual'!BB36-'Balance Sheet Annual'!BR36)</f>
        <v>0.20296748854462143</v>
      </c>
    </row>
    <row r="37" spans="1:55" x14ac:dyDescent="0.2">
      <c r="A37" s="52" t="s">
        <v>136</v>
      </c>
      <c r="B37" s="52" t="s">
        <v>137</v>
      </c>
      <c r="C37" s="52" t="str">
        <f>VLOOKUP(A37,'[1]S&amp;P 500 Wikipedia'!A:D,3,FALSE)</f>
        <v>Energy</v>
      </c>
      <c r="D37" s="52">
        <v>254576</v>
      </c>
      <c r="E37" s="52" t="s">
        <v>16</v>
      </c>
      <c r="F37" s="52">
        <v>2019</v>
      </c>
      <c r="G37" s="52" t="s">
        <v>17</v>
      </c>
      <c r="H37" s="53">
        <v>43830</v>
      </c>
      <c r="I37" s="53">
        <v>43889</v>
      </c>
      <c r="J37" s="53">
        <v>43889</v>
      </c>
      <c r="K37" s="54">
        <v>378000000</v>
      </c>
      <c r="L37" s="54">
        <v>378000000</v>
      </c>
      <c r="M37" s="52" t="s">
        <v>139</v>
      </c>
      <c r="N37" s="21">
        <f>'Balance Sheet Annual'!AH37/'Balance Sheet Annual'!BR37</f>
        <v>1.0571428571428572</v>
      </c>
      <c r="O37" s="22">
        <f>('Balance Sheet Annual'!AH37-'Balance Sheet Annual'!U37)/'Balance Sheet Annual'!BR37</f>
        <v>1.0571428571428572</v>
      </c>
      <c r="P37" s="22">
        <f>'Balance Sheet Annual'!N37/'Balance Sheet Annual'!BR37</f>
        <v>0.13315363881401618</v>
      </c>
      <c r="Q37" s="22">
        <f>'Balance Sheet Annual'!CH37/'Balance Sheet Annual'!CS37</f>
        <v>2.6069721115537847</v>
      </c>
      <c r="R37" s="22">
        <f>('Balance Sheet Annual'!BH37+'Balance Sheet Annual'!BS37)/'Balance Sheet Annual'!BB37</f>
        <v>0.47307671066438395</v>
      </c>
      <c r="S37" s="22">
        <f>('Balance Sheet Annual'!BH37/'Balance Sheet Annual'!BB37)</f>
        <v>6.0749986193184952E-4</v>
      </c>
      <c r="T37" s="22">
        <f>'Balance Sheet Annual'!BS37/'Balance Sheet Annual'!BB37</f>
        <v>0.47246921080245208</v>
      </c>
      <c r="U37" s="22">
        <f>('Balance Sheet Annual'!BH37+'Balance Sheet Annual'!BS37)/'Balance Sheet Annual'!CS37</f>
        <v>1.7063745019920318</v>
      </c>
      <c r="V37" s="22">
        <f>('Balance Sheet Annual'!BH37/'Balance Sheet Annual'!CS37)</f>
        <v>2.1912350597609563E-3</v>
      </c>
      <c r="W37" s="22">
        <f>('Balance Sheet Annual'!BS37/'Balance Sheet Annual'!CS37)</f>
        <v>1.704183266932271</v>
      </c>
      <c r="X37" s="23">
        <f>'Balance Sheet Annual'!AH37/'Balance Sheet Annual'!BB37</f>
        <v>0.10830065720439609</v>
      </c>
      <c r="Y37" s="23">
        <f>'Balance Sheet Annual'!CS37/('Balance Sheet Annual'!BB37-'Balance Sheet Annual'!AQ37-'Balance Sheet Annual'!AR37-'Balance Sheet Annual'!AS37)</f>
        <v>0.27724084608162591</v>
      </c>
      <c r="Z37" s="23">
        <f>'Balance Sheet Annual'!BA37/'Balance Sheet Annual'!BB37</f>
        <v>0.89169934279560392</v>
      </c>
      <c r="AA37" s="23">
        <f>'Balance Sheet Annual'!AR37/'Balance Sheet Annual'!BB37</f>
        <v>0</v>
      </c>
      <c r="AB37" s="24">
        <f>'Balance Sheet Annual'!CS37/'Balance Sheet Annual'!CT37</f>
        <v>0.27724084608162591</v>
      </c>
      <c r="AC37" s="25">
        <f>'Income Statement Annual'!V37/'Income Statement Annual'!N37</f>
        <v>1</v>
      </c>
      <c r="AD37" s="23">
        <f>('Income Statement Annual'!AF37-'Income Statement Annual'!AC37)/'Income Statement Annual'!N37</f>
        <v>0.54531274372172833</v>
      </c>
      <c r="AE37" s="23">
        <f>'Income Statement Annual'!AF37/'Income Statement Annual'!N37</f>
        <v>0.12728123537669631</v>
      </c>
      <c r="AF37" s="23">
        <f>'Income Statement Annual'!BS37/'Income Statement Annual'!N37</f>
        <v>-0.55420371236936516</v>
      </c>
      <c r="AG37" s="23">
        <f>('Income Statement Annual'!AF37-'Income Statement Annual'!AC37)/('Income Statement Annual'!AH37*-1)</f>
        <v>7.5670995670995671</v>
      </c>
      <c r="AH37" s="24">
        <f>'Income Statement Annual'!AF37/('Income Statement Annual'!AH37*-1)</f>
        <v>1.7662337662337662</v>
      </c>
      <c r="AI37" s="25">
        <f>'Cash Flow Statement Annual'!BG37/'Cash Flow Statement Annual'!AB37</f>
        <v>3.9065224973840254E-2</v>
      </c>
      <c r="AJ37" s="23">
        <f>'Cash Flow Statement Annual'!AB37/'Balance Sheet Annual'!BR37</f>
        <v>1.5455525606469003</v>
      </c>
      <c r="AK37" s="23">
        <f>('Cash Flow Statement Annual'!AB37+'Cash Flow Statement Annual'!AV37)/('Balance Sheet Annual'!BH37+'Balance Sheet Annual'!BS37)</f>
        <v>0.29080084053233712</v>
      </c>
      <c r="AL37" s="24">
        <f>('Cash Flow Statement Annual'!AB37/('Balance Sheet Annual'!BH37+'Balance Sheet Annual'!BS37))</f>
        <v>0.33469530702778427</v>
      </c>
      <c r="AM37" s="25">
        <f>'Income Statement Annual'!BS37/'Balance Sheet Annual'!CS37</f>
        <v>-0.70776892430278882</v>
      </c>
      <c r="AN37" s="23">
        <f>'Income Statement Annual'!N37/'Balance Sheet Annual'!CS37</f>
        <v>1.2770916334661355</v>
      </c>
      <c r="AO37" s="23">
        <f>'Income Statement Annual'!N37/'Balance Sheet Annual'!BB37</f>
        <v>0.35406196498591702</v>
      </c>
      <c r="AP37" s="23">
        <f>'Income Statement Annual'!N37/('Balance Sheet Annual'!AH37-'Balance Sheet Annual'!BR37)</f>
        <v>60.481132075471699</v>
      </c>
      <c r="AQ37" s="23">
        <f>'Income Statement Annual'!BS37/'Balance Sheet Annual'!BB37</f>
        <v>-0.19622245540398742</v>
      </c>
      <c r="AR37" s="23">
        <f>'Cash Flow Statement Annual'!AB37/'Income Statement Annual'!N37</f>
        <v>0.4472001247855249</v>
      </c>
      <c r="AS37" s="23">
        <f>'Cash Flow Statement Annual'!BG37/'Income Statement Annual'!N37</f>
        <v>1.7469973483075964E-2</v>
      </c>
      <c r="AT37" s="23">
        <f>'Cash Flow Statement Annual'!AB37/'Balance Sheet Annual'!BB37</f>
        <v>0.15833655492351023</v>
      </c>
      <c r="AU37" s="23">
        <f>('Cash Flow Statement Annual'!AB37+'Cash Flow Statement Annual'!AU37)/'Balance Sheet Annual'!BR37</f>
        <v>-0.31212938005390833</v>
      </c>
      <c r="AV37" s="23">
        <f>('Cash Flow Statement Annual'!AB37+'Cash Flow Statement Annual'!AU37)/('Balance Sheet Annual'!BH37+'Balance Sheet Annual'!BS37)</f>
        <v>-6.7592808778893301E-2</v>
      </c>
      <c r="AW37" s="23">
        <f>'Cash Flow Statement Annual'!AB37/'Balance Sheet Annual'!BS37</f>
        <v>0.33512565751022794</v>
      </c>
      <c r="AX37" s="23">
        <f>('Cash Flow Statement Annual'!AB37+'Cash Flow Statement Annual'!AU37)/'Balance Sheet Annual'!BS37</f>
        <v>-6.7679719462302751E-2</v>
      </c>
      <c r="AY37" s="23">
        <f>('Balance Sheet Annual'!BH37+'Balance Sheet Annual'!BS37)/('Income Statement Annual'!AF37-'Income Statement Annual'!AC37)</f>
        <v>2.4502288329519453</v>
      </c>
      <c r="AZ37" s="23">
        <f>(('Balance Sheet Annual'!BH37+'Balance Sheet Annual'!BS37)-'Balance Sheet Annual'!N37)/('Income Statement Annual'!AF37-'Income Statement Annual'!AC37)</f>
        <v>2.3795766590389018</v>
      </c>
      <c r="BA37" s="23">
        <f>('Cash Flow Statement Annual'!AB37+'Cash Flow Statement Annual'!AU37)/'Income Statement Annual'!BS37</f>
        <v>0.16296087813115676</v>
      </c>
      <c r="BB37" s="23">
        <f>'Income Statement Annual'!AF37/('Balance Sheet Annual'!BH37+'Balance Sheet Annual'!BS37)</f>
        <v>9.5260331543310761E-2</v>
      </c>
      <c r="BC37" s="24">
        <f>'Income Statement Annual'!AF37/('Balance Sheet Annual'!BB37-'Balance Sheet Annual'!BR37)</f>
        <v>5.0209205020920501E-2</v>
      </c>
    </row>
    <row r="38" spans="1:55" x14ac:dyDescent="0.2">
      <c r="A38" s="52" t="s">
        <v>57</v>
      </c>
      <c r="B38" s="52" t="s">
        <v>58</v>
      </c>
      <c r="C38" s="52" t="str">
        <f>VLOOKUP(A38,'[1]S&amp;P 500 Wikipedia'!A:D,3,FALSE)</f>
        <v>Materials</v>
      </c>
      <c r="D38" s="52">
        <v>185217</v>
      </c>
      <c r="E38" s="52" t="s">
        <v>16</v>
      </c>
      <c r="F38" s="52">
        <v>2019</v>
      </c>
      <c r="G38" s="52" t="s">
        <v>17</v>
      </c>
      <c r="H38" s="53">
        <v>43738</v>
      </c>
      <c r="I38" s="53">
        <v>43795</v>
      </c>
      <c r="J38" s="53">
        <v>43854</v>
      </c>
      <c r="K38" s="54">
        <v>220500000</v>
      </c>
      <c r="L38" s="54">
        <v>222100000</v>
      </c>
      <c r="M38" s="52" t="s">
        <v>60</v>
      </c>
      <c r="N38" s="21">
        <f>'Balance Sheet Annual'!AH38/'Balance Sheet Annual'!BR38</f>
        <v>2.5362732714591685</v>
      </c>
      <c r="O38" s="22">
        <f>('Balance Sheet Annual'!AH38-'Balance Sheet Annual'!U38)/'Balance Sheet Annual'!BR38</f>
        <v>2.323027074523587</v>
      </c>
      <c r="P38" s="22">
        <f>'Balance Sheet Annual'!N38/'Balance Sheet Annual'!BR38</f>
        <v>1.3261024767971883</v>
      </c>
      <c r="Q38" s="22">
        <f>'Balance Sheet Annual'!CH38/'Balance Sheet Annual'!CS38</f>
        <v>0.66335625159154565</v>
      </c>
      <c r="R38" s="22">
        <f>('Balance Sheet Annual'!BH38+'Balance Sheet Annual'!BS38)/'Balance Sheet Annual'!BB38</f>
        <v>0.17558122347277066</v>
      </c>
      <c r="S38" s="22">
        <f>('Balance Sheet Annual'!BH38/'Balance Sheet Annual'!BB38)</f>
        <v>5.2051439069197795E-3</v>
      </c>
      <c r="T38" s="22">
        <f>'Balance Sheet Annual'!BS38/'Balance Sheet Annual'!BB38</f>
        <v>0.17037607956585088</v>
      </c>
      <c r="U38" s="22">
        <f>('Balance Sheet Annual'!BH38+'Balance Sheet Annual'!BS38)/'Balance Sheet Annual'!CS38</f>
        <v>0.2920541257255253</v>
      </c>
      <c r="V38" s="22">
        <f>('Balance Sheet Annual'!BH38/'Balance Sheet Annual'!CS38)</f>
        <v>8.658008658008658E-3</v>
      </c>
      <c r="W38" s="22">
        <f>('Balance Sheet Annual'!BS38/'Balance Sheet Annual'!CS38)</f>
        <v>0.28339611706751666</v>
      </c>
      <c r="X38" s="23">
        <f>'Balance Sheet Annual'!AH38/'Balance Sheet Annual'!BB38</f>
        <v>0.24380239457735919</v>
      </c>
      <c r="Y38" s="23">
        <f>'Balance Sheet Annual'!CS38/('Balance Sheet Annual'!BB38-'Balance Sheet Annual'!AQ38-'Balance Sheet Annual'!AR38-'Balance Sheet Annual'!AS38)</f>
        <v>0.64245579988942925</v>
      </c>
      <c r="Z38" s="23">
        <f>'Balance Sheet Annual'!BA38/'Balance Sheet Annual'!BB38</f>
        <v>0.75619760542264081</v>
      </c>
      <c r="AA38" s="23">
        <f>'Balance Sheet Annual'!AR38/'Balance Sheet Annual'!BB38</f>
        <v>4.2079312456447832E-2</v>
      </c>
      <c r="AB38" s="24">
        <f>'Balance Sheet Annual'!CS38/'Balance Sheet Annual'!CT38</f>
        <v>0.60119412124923455</v>
      </c>
      <c r="AC38" s="25">
        <f>'Income Statement Annual'!V38/'Income Statement Annual'!N38</f>
        <v>0.33001827579634258</v>
      </c>
      <c r="AD38" s="23">
        <f>('Income Statement Annual'!AF38-'Income Statement Annual'!AC38)/'Income Statement Annual'!N38</f>
        <v>0.24043323728262453</v>
      </c>
      <c r="AE38" s="23">
        <f>'Income Statement Annual'!AF38/'Income Statement Annual'!N38</f>
        <v>0.24043323728262453</v>
      </c>
      <c r="AF38" s="23">
        <f>'Income Statement Annual'!BS38/'Income Statement Annual'!N38</f>
        <v>0.19733375192007982</v>
      </c>
      <c r="AG38" s="23">
        <f>('Income Statement Annual'!AF38-'Income Statement Annual'!AC38)/('Income Statement Annual'!AH38*-1)</f>
        <v>15.652554744525547</v>
      </c>
      <c r="AH38" s="24">
        <f>'Income Statement Annual'!AF38/('Income Statement Annual'!AH38*-1)</f>
        <v>15.652554744525547</v>
      </c>
      <c r="AI38" s="25">
        <f>'Cash Flow Statement Annual'!BG38/'Cash Flow Statement Annual'!AB38</f>
        <v>-0.46146334893430757</v>
      </c>
      <c r="AJ38" s="23">
        <f>'Cash Flow Statement Annual'!AB38/'Balance Sheet Annual'!BR38</f>
        <v>1.6310066450656269</v>
      </c>
      <c r="AK38" s="23">
        <f>('Cash Flow Statement Annual'!AB38+'Cash Flow Statement Annual'!AV38)/('Balance Sheet Annual'!BH38+'Balance Sheet Annual'!BS38)</f>
        <v>0.59407696933253162</v>
      </c>
      <c r="AL38" s="24">
        <f>('Cash Flow Statement Annual'!AB38/('Balance Sheet Annual'!BH38+'Balance Sheet Annual'!BS38))</f>
        <v>0.89293445580276609</v>
      </c>
      <c r="AM38" s="25">
        <f>'Income Statement Annual'!BS38/'Balance Sheet Annual'!CS38</f>
        <v>0.15454457645127018</v>
      </c>
      <c r="AN38" s="23">
        <f>'Income Statement Annual'!N38/'Balance Sheet Annual'!CS38</f>
        <v>0.78316342210865542</v>
      </c>
      <c r="AO38" s="23">
        <f>'Income Statement Annual'!N38/'Balance Sheet Annual'!BB38</f>
        <v>0.47083324534915638</v>
      </c>
      <c r="AP38" s="23">
        <f>'Income Statement Annual'!N38/('Balance Sheet Annual'!AH38-'Balance Sheet Annual'!BR38)</f>
        <v>3.1882819761206833</v>
      </c>
      <c r="AQ38" s="23">
        <f>'Income Statement Annual'!BS38/'Balance Sheet Annual'!BB38</f>
        <v>9.2911290833456506E-2</v>
      </c>
      <c r="AR38" s="23">
        <f>'Cash Flow Statement Annual'!AB38/'Income Statement Annual'!N38</f>
        <v>0.33298949422013924</v>
      </c>
      <c r="AS38" s="23">
        <f>'Cash Flow Statement Annual'!BG38/'Income Statement Annual'!N38</f>
        <v>-0.1536624471627667</v>
      </c>
      <c r="AT38" s="23">
        <f>'Cash Flow Statement Annual'!AB38/'Balance Sheet Annual'!BB38</f>
        <v>0.15678252423084232</v>
      </c>
      <c r="AU38" s="23">
        <f>('Cash Flow Statement Annual'!AB38+'Cash Flow Statement Annual'!AU38)/'Balance Sheet Annual'!BR38</f>
        <v>0.47037179416771924</v>
      </c>
      <c r="AV38" s="23">
        <f>('Cash Flow Statement Annual'!AB38+'Cash Flow Statement Annual'!AU38)/('Balance Sheet Annual'!BH38+'Balance Sheet Annual'!BS38)</f>
        <v>0.25751653638003608</v>
      </c>
      <c r="AW38" s="23">
        <f>'Cash Flow Statement Annual'!AB38/'Balance Sheet Annual'!BS38</f>
        <v>0.92021441407944471</v>
      </c>
      <c r="AX38" s="23">
        <f>('Cash Flow Statement Annual'!AB38+'Cash Flow Statement Annual'!AU38)/'Balance Sheet Annual'!BS38</f>
        <v>0.26538390035322551</v>
      </c>
      <c r="AY38" s="23">
        <f>('Balance Sheet Annual'!BH38+'Balance Sheet Annual'!BS38)/('Income Statement Annual'!AF38-'Income Statement Annual'!AC38)</f>
        <v>1.5510166013803395</v>
      </c>
      <c r="AZ38" s="23">
        <f>(('Balance Sheet Annual'!BH38+'Balance Sheet Annual'!BS38)-'Balance Sheet Annual'!N38)/('Income Statement Annual'!AF38-'Income Statement Annual'!AC38)</f>
        <v>0.42496735683641113</v>
      </c>
      <c r="BA38" s="23">
        <f>('Cash Flow Statement Annual'!AB38+'Cash Flow Statement Annual'!AU38)/'Income Statement Annual'!BS38</f>
        <v>0.48664772727272726</v>
      </c>
      <c r="BB38" s="23">
        <f>'Income Statement Annual'!AF38/('Balance Sheet Annual'!BH38+'Balance Sheet Annual'!BS38)</f>
        <v>0.64473842453397479</v>
      </c>
      <c r="BC38" s="24">
        <f>'Income Statement Annual'!AF38/('Balance Sheet Annual'!BB38-'Balance Sheet Annual'!BR38)</f>
        <v>0.12524310970161021</v>
      </c>
    </row>
    <row r="39" spans="1:55" x14ac:dyDescent="0.2">
      <c r="A39" s="52" t="s">
        <v>124</v>
      </c>
      <c r="B39" s="52" t="s">
        <v>125</v>
      </c>
      <c r="C39" s="52" t="str">
        <f>VLOOKUP(A39,'[1]S&amp;P 500 Wikipedia'!A:D,3,FALSE)</f>
        <v>Information Technology</v>
      </c>
      <c r="D39" s="52">
        <v>65820</v>
      </c>
      <c r="E39" s="52" t="s">
        <v>16</v>
      </c>
      <c r="F39" s="52">
        <v>2019</v>
      </c>
      <c r="G39" s="52" t="s">
        <v>17</v>
      </c>
      <c r="H39" s="53">
        <v>43830</v>
      </c>
      <c r="I39" s="53">
        <v>43873</v>
      </c>
      <c r="J39" s="53">
        <v>43873</v>
      </c>
      <c r="K39" s="54">
        <v>297300000</v>
      </c>
      <c r="L39" s="54">
        <v>308100000</v>
      </c>
      <c r="M39" s="52" t="s">
        <v>126</v>
      </c>
      <c r="N39" s="21">
        <f>'Balance Sheet Annual'!AH39/'Balance Sheet Annual'!BR39</f>
        <v>1.9745862052796923</v>
      </c>
      <c r="O39" s="22">
        <f>('Balance Sheet Annual'!AH39-'Balance Sheet Annual'!U39)/'Balance Sheet Annual'!BR39</f>
        <v>1.3602944624185305</v>
      </c>
      <c r="P39" s="22">
        <f>'Balance Sheet Annual'!N39/'Balance Sheet Annual'!BR39</f>
        <v>0.42603272846626344</v>
      </c>
      <c r="Q39" s="22">
        <f>'Balance Sheet Annual'!CH39/'Balance Sheet Annual'!CS39</f>
        <v>1.3531395500630956</v>
      </c>
      <c r="R39" s="22">
        <f>('Balance Sheet Annual'!BH39+'Balance Sheet Annual'!BS39)/'Balance Sheet Annual'!BB39</f>
        <v>0.33347510517313117</v>
      </c>
      <c r="S39" s="22">
        <f>('Balance Sheet Annual'!BH39/'Balance Sheet Annual'!BB39)</f>
        <v>3.7289075863344276E-2</v>
      </c>
      <c r="T39" s="22">
        <f>'Balance Sheet Annual'!BS39/'Balance Sheet Annual'!BB39</f>
        <v>0.29618602930978688</v>
      </c>
      <c r="U39" s="22">
        <f>('Balance Sheet Annual'!BH39+'Balance Sheet Annual'!BS39)/'Balance Sheet Annual'!CS39</f>
        <v>0.7847134589443453</v>
      </c>
      <c r="V39" s="22">
        <f>('Balance Sheet Annual'!BH39/'Balance Sheet Annual'!CS39)</f>
        <v>8.774639919933859E-2</v>
      </c>
      <c r="W39" s="22">
        <f>('Balance Sheet Annual'!BS39/'Balance Sheet Annual'!CS39)</f>
        <v>0.69696705974500672</v>
      </c>
      <c r="X39" s="23">
        <f>'Balance Sheet Annual'!AH39/'Balance Sheet Annual'!BB39</f>
        <v>0.38936711201516344</v>
      </c>
      <c r="Y39" s="23">
        <f>'Balance Sheet Annual'!CS39/('Balance Sheet Annual'!BB39-'Balance Sheet Annual'!AQ39-'Balance Sheet Annual'!AR39-'Balance Sheet Annual'!AS39)</f>
        <v>0.88215423592184561</v>
      </c>
      <c r="Z39" s="23">
        <f>'Balance Sheet Annual'!BA39/'Balance Sheet Annual'!BB39</f>
        <v>0.61063288798483661</v>
      </c>
      <c r="AA39" s="23">
        <f>'Balance Sheet Annual'!AR39/'Balance Sheet Annual'!BB39</f>
        <v>0.45001155748694005</v>
      </c>
      <c r="AB39" s="24">
        <f>'Balance Sheet Annual'!CS39/'Balance Sheet Annual'!CT39</f>
        <v>0.4249641717904859</v>
      </c>
      <c r="AC39" s="25">
        <f>'Income Statement Annual'!V39/'Income Statement Annual'!N39</f>
        <v>0.31803924429207092</v>
      </c>
      <c r="AD39" s="23">
        <f>('Income Statement Annual'!AF39-'Income Statement Annual'!AC39)/'Income Statement Annual'!N39</f>
        <v>0.19994164417535926</v>
      </c>
      <c r="AE39" s="23">
        <f>'Income Statement Annual'!AF39/'Income Statement Annual'!N39</f>
        <v>0.19994164417535926</v>
      </c>
      <c r="AF39" s="23">
        <f>'Income Statement Annual'!BS39/'Income Statement Annual'!N39</f>
        <v>0.14041870304179735</v>
      </c>
      <c r="AG39" s="23">
        <f>('Income Statement Annual'!AF39-'Income Statement Annual'!AC39)/('Income Statement Annual'!AH39*-1)</f>
        <v>13.98469387755102</v>
      </c>
      <c r="AH39" s="24">
        <f>'Income Statement Annual'!AF39/('Income Statement Annual'!AH39*-1)</f>
        <v>13.98469387755102</v>
      </c>
      <c r="AI39" s="25">
        <f>'Cash Flow Statement Annual'!BG39/'Cash Flow Statement Annual'!AB39</f>
        <v>-0.43160487252878921</v>
      </c>
      <c r="AJ39" s="23">
        <f>'Cash Flow Statement Annual'!AB39/'Balance Sheet Annual'!BR39</f>
        <v>0.70441224738594266</v>
      </c>
      <c r="AK39" s="23">
        <f>('Cash Flow Statement Annual'!AB39+'Cash Flow Statement Annual'!AV39)/('Balance Sheet Annual'!BH39+'Balance Sheet Annual'!BS39)</f>
        <v>0.33903568358887626</v>
      </c>
      <c r="AL39" s="24">
        <f>('Cash Flow Statement Annual'!AB39/('Balance Sheet Annual'!BH39+'Balance Sheet Annual'!BS39))</f>
        <v>0.41653034629994179</v>
      </c>
      <c r="AM39" s="25">
        <f>'Income Statement Annual'!BS39/'Balance Sheet Annual'!CS39</f>
        <v>0.25129454766981418</v>
      </c>
      <c r="AN39" s="23">
        <f>'Income Statement Annual'!N39/'Balance Sheet Annual'!CS39</f>
        <v>1.7896088072755756</v>
      </c>
      <c r="AO39" s="23">
        <f>'Income Statement Annual'!N39/'Balance Sheet Annual'!BB39</f>
        <v>0.76051962461282419</v>
      </c>
      <c r="AP39" s="23">
        <f>'Income Statement Annual'!N39/('Balance Sheet Annual'!AH39-'Balance Sheet Annual'!BR39)</f>
        <v>3.9573731056050034</v>
      </c>
      <c r="AQ39" s="23">
        <f>'Income Statement Annual'!BS39/'Balance Sheet Annual'!BB39</f>
        <v>0.10679117932596736</v>
      </c>
      <c r="AR39" s="23">
        <f>'Cash Flow Statement Annual'!AB39/'Income Statement Annual'!N39</f>
        <v>0.18264157366207115</v>
      </c>
      <c r="AS39" s="23">
        <f>'Cash Flow Statement Annual'!BG39/'Income Statement Annual'!N39</f>
        <v>-7.8828993118875673E-2</v>
      </c>
      <c r="AT39" s="23">
        <f>'Cash Flow Statement Annual'!AB39/'Balance Sheet Annual'!BB39</f>
        <v>0.13890250104017382</v>
      </c>
      <c r="AU39" s="23">
        <f>('Cash Flow Statement Annual'!AB39+'Cash Flow Statement Annual'!AU39)/'Balance Sheet Annual'!BR39</f>
        <v>0.12824119660524219</v>
      </c>
      <c r="AV39" s="23">
        <f>('Cash Flow Statement Annual'!AB39+'Cash Flow Statement Annual'!AU39)/('Balance Sheet Annual'!BH39+'Balance Sheet Annual'!BS39)</f>
        <v>7.5831092134083788E-2</v>
      </c>
      <c r="AW39" s="23">
        <f>'Cash Flow Statement Annual'!AB39/'Balance Sheet Annual'!BS39</f>
        <v>0.46897046887681837</v>
      </c>
      <c r="AX39" s="23">
        <f>('Cash Flow Statement Annual'!AB39+'Cash Flow Statement Annual'!AU39)/'Balance Sheet Annual'!BS39</f>
        <v>8.5378035836923272E-2</v>
      </c>
      <c r="AY39" s="23">
        <f>('Balance Sheet Annual'!BH39+'Balance Sheet Annual'!BS39)/('Income Statement Annual'!AF39-'Income Statement Annual'!AC39)</f>
        <v>2.1930560622643802</v>
      </c>
      <c r="AZ39" s="23">
        <f>(('Balance Sheet Annual'!BH39+'Balance Sheet Annual'!BS39)-'Balance Sheet Annual'!N39)/('Income Statement Annual'!AF39-'Income Statement Annual'!AC39)</f>
        <v>1.6405812963638575</v>
      </c>
      <c r="BA39" s="23">
        <f>('Cash Flow Statement Annual'!AB39+'Cash Flow Statement Annual'!AU39)/'Income Statement Annual'!BS39</f>
        <v>0.23679653679653678</v>
      </c>
      <c r="BB39" s="23">
        <f>'Income Statement Annual'!AF39/('Balance Sheet Annual'!BH39+'Balance Sheet Annual'!BS39)</f>
        <v>0.45598469515069179</v>
      </c>
      <c r="BC39" s="24">
        <f>'Income Statement Annual'!AF39/('Balance Sheet Annual'!BB39-'Balance Sheet Annual'!BR39)</f>
        <v>0.18940894642281292</v>
      </c>
    </row>
    <row r="40" spans="1:55" x14ac:dyDescent="0.2">
      <c r="A40" s="52" t="s">
        <v>146</v>
      </c>
      <c r="B40" s="52" t="s">
        <v>147</v>
      </c>
      <c r="C40" s="52" t="str">
        <f>VLOOKUP(A40,'[1]S&amp;P 500 Wikipedia'!A:D,3,FALSE)</f>
        <v>Consumer Discretionary</v>
      </c>
      <c r="D40" s="52">
        <v>378125</v>
      </c>
      <c r="E40" s="52" t="s">
        <v>16</v>
      </c>
      <c r="F40" s="52">
        <v>2019</v>
      </c>
      <c r="G40" s="52" t="s">
        <v>17</v>
      </c>
      <c r="H40" s="53">
        <v>43830</v>
      </c>
      <c r="I40" s="53">
        <v>43864</v>
      </c>
      <c r="J40" s="53">
        <v>43864</v>
      </c>
      <c r="K40" s="54">
        <v>255250000</v>
      </c>
      <c r="L40" s="54">
        <v>256310000</v>
      </c>
      <c r="M40" s="52" t="s">
        <v>148</v>
      </c>
      <c r="N40" s="21">
        <f>'Balance Sheet Annual'!AH40/'Balance Sheet Annual'!BR40</f>
        <v>1.3120374938332511</v>
      </c>
      <c r="O40" s="22">
        <f>('Balance Sheet Annual'!AH40-'Balance Sheet Annual'!U40)/'Balance Sheet Annual'!BR40</f>
        <v>0.99481993093241239</v>
      </c>
      <c r="P40" s="22">
        <f>'Balance Sheet Annual'!N40/'Balance Sheet Annual'!BR40</f>
        <v>0.10162802170695609</v>
      </c>
      <c r="Q40" s="22">
        <f>'Balance Sheet Annual'!CH40/'Balance Sheet Annual'!CS40</f>
        <v>2.355522313637497</v>
      </c>
      <c r="R40" s="22">
        <f>('Balance Sheet Annual'!BH40+'Balance Sheet Annual'!BS40)/'Balance Sheet Annual'!BB40</f>
        <v>0.32424400029719891</v>
      </c>
      <c r="S40" s="22">
        <f>('Balance Sheet Annual'!BH40/'Balance Sheet Annual'!BB40)</f>
        <v>2.9199791960769744E-2</v>
      </c>
      <c r="T40" s="22">
        <f>'Balance Sheet Annual'!BS40/'Balance Sheet Annual'!BB40</f>
        <v>0.29504420833642914</v>
      </c>
      <c r="U40" s="22">
        <f>('Balance Sheet Annual'!BH40+'Balance Sheet Annual'!BS40)/'Balance Sheet Annual'!CS40</f>
        <v>1.088007978060334</v>
      </c>
      <c r="V40" s="22">
        <f>('Balance Sheet Annual'!BH40/'Balance Sheet Annual'!CS40)</f>
        <v>9.7980553477935675E-2</v>
      </c>
      <c r="W40" s="22">
        <f>('Balance Sheet Annual'!BS40/'Balance Sheet Annual'!CS40)</f>
        <v>0.99002742458239845</v>
      </c>
      <c r="X40" s="23">
        <f>'Balance Sheet Annual'!AH40/'Balance Sheet Annual'!BB40</f>
        <v>0.39520023775912028</v>
      </c>
      <c r="Y40" s="23">
        <f>'Balance Sheet Annual'!CS40/('Balance Sheet Annual'!BB40-'Balance Sheet Annual'!AQ40-'Balance Sheet Annual'!AR40-'Balance Sheet Annual'!AS40)</f>
        <v>0.4065477397121427</v>
      </c>
      <c r="Z40" s="23">
        <f>'Balance Sheet Annual'!BA40/'Balance Sheet Annual'!BB40</f>
        <v>0.60479976224087972</v>
      </c>
      <c r="AA40" s="23">
        <f>'Balance Sheet Annual'!AR40/'Balance Sheet Annual'!BB40</f>
        <v>0.17883943829407831</v>
      </c>
      <c r="AB40" s="24">
        <f>'Balance Sheet Annual'!CS40/'Balance Sheet Annual'!CT40</f>
        <v>0.29801619734006984</v>
      </c>
      <c r="AC40" s="25">
        <f>'Income Statement Annual'!V40/'Income Statement Annual'!N40</f>
        <v>0.18430034129692832</v>
      </c>
      <c r="AD40" s="23">
        <f>('Income Statement Annual'!AF40-'Income Statement Annual'!AC40)/'Income Statement Annual'!N40</f>
        <v>0.10935432193355157</v>
      </c>
      <c r="AE40" s="23">
        <f>'Income Statement Annual'!AF40/'Income Statement Annual'!N40</f>
        <v>9.9185066518074808E-2</v>
      </c>
      <c r="AF40" s="23">
        <f>'Income Statement Annual'!BS40/'Income Statement Annual'!N40</f>
        <v>6.8955910009054822E-2</v>
      </c>
      <c r="AG40" s="23">
        <f>('Income Statement Annual'!AF40-'Income Statement Annual'!AC40)/('Income Statement Annual'!AH40*-1)</f>
        <v>9.5731707317073162</v>
      </c>
      <c r="AH40" s="24">
        <f>'Income Statement Annual'!AF40/('Income Statement Annual'!AH40*-1)</f>
        <v>8.6829268292682933</v>
      </c>
      <c r="AI40" s="25">
        <f>'Cash Flow Statement Annual'!BG40/'Cash Flow Statement Annual'!AB40</f>
        <v>-0.39963054187192121</v>
      </c>
      <c r="AJ40" s="23">
        <f>'Cash Flow Statement Annual'!AB40/'Balance Sheet Annual'!BR40</f>
        <v>0.40059200789343857</v>
      </c>
      <c r="AK40" s="23">
        <f>('Cash Flow Statement Annual'!AB40+'Cash Flow Statement Annual'!AV40)/('Balance Sheet Annual'!BH40+'Balance Sheet Annual'!BS40)</f>
        <v>0.32034830430797434</v>
      </c>
      <c r="AL40" s="24">
        <f>('Cash Flow Statement Annual'!AB40/('Balance Sheet Annual'!BH40+'Balance Sheet Annual'!BS40))</f>
        <v>0.37213565536205317</v>
      </c>
      <c r="AM40" s="25">
        <f>'Income Statement Annual'!BS40/'Balance Sheet Annual'!CS40</f>
        <v>0.24682124158563948</v>
      </c>
      <c r="AN40" s="23">
        <f>'Income Statement Annual'!N40/'Balance Sheet Annual'!CS40</f>
        <v>3.5794066317626525</v>
      </c>
      <c r="AO40" s="23">
        <f>'Income Statement Annual'!N40/'Balance Sheet Annual'!BB40</f>
        <v>1.0667211531317333</v>
      </c>
      <c r="AP40" s="23">
        <f>'Income Statement Annual'!N40/('Balance Sheet Annual'!AH40-'Balance Sheet Annual'!BR40)</f>
        <v>11.349407114624507</v>
      </c>
      <c r="AQ40" s="23">
        <f>'Income Statement Annual'!BS40/'Balance Sheet Annual'!BB40</f>
        <v>7.3556727840106986E-2</v>
      </c>
      <c r="AR40" s="23">
        <f>'Cash Flow Statement Annual'!AB40/'Income Statement Annual'!N40</f>
        <v>0.11311555338859093</v>
      </c>
      <c r="AS40" s="23">
        <f>'Cash Flow Statement Annual'!BG40/'Income Statement Annual'!N40</f>
        <v>-4.5204429894824823E-2</v>
      </c>
      <c r="AT40" s="23">
        <f>'Cash Flow Statement Annual'!AB40/'Balance Sheet Annual'!BB40</f>
        <v>0.12066275354781188</v>
      </c>
      <c r="AU40" s="23">
        <f>('Cash Flow Statement Annual'!AB40+'Cash Flow Statement Annual'!AU40)/'Balance Sheet Annual'!BR40</f>
        <v>0.12654168722249631</v>
      </c>
      <c r="AV40" s="23">
        <f>('Cash Flow Statement Annual'!AB40+'Cash Flow Statement Annual'!AU40)/('Balance Sheet Annual'!BH40+'Balance Sheet Annual'!BS40)</f>
        <v>0.11755270394133822</v>
      </c>
      <c r="AW40" s="23">
        <f>'Cash Flow Statement Annual'!AB40/'Balance Sheet Annual'!BS40</f>
        <v>0.40896499622261395</v>
      </c>
      <c r="AX40" s="23">
        <f>('Cash Flow Statement Annual'!AB40+'Cash Flow Statement Annual'!AU40)/'Balance Sheet Annual'!BS40</f>
        <v>0.12918660287081341</v>
      </c>
      <c r="AY40" s="23">
        <f>('Balance Sheet Annual'!BH40+'Balance Sheet Annual'!BS40)/('Income Statement Annual'!AF40-'Income Statement Annual'!AC40)</f>
        <v>2.7796178343949043</v>
      </c>
      <c r="AZ40" s="23">
        <f>(('Balance Sheet Annual'!BH40+'Balance Sheet Annual'!BS40)-'Balance Sheet Annual'!N40)/('Income Statement Annual'!AF40-'Income Statement Annual'!AC40)</f>
        <v>2.5171974522292992</v>
      </c>
      <c r="BA40" s="23">
        <f>('Cash Flow Statement Annual'!AB40+'Cash Flow Statement Annual'!AU40)/'Income Statement Annual'!BS40</f>
        <v>0.51818181818181819</v>
      </c>
      <c r="BB40" s="23">
        <f>'Income Statement Annual'!AF40/('Balance Sheet Annual'!BH40+'Balance Sheet Annual'!BS40)</f>
        <v>0.32630614115490375</v>
      </c>
      <c r="BC40" s="24">
        <f>'Income Statement Annual'!AF40/('Balance Sheet Annual'!BB40-'Balance Sheet Annual'!BR40)</f>
        <v>0.15140882509303563</v>
      </c>
    </row>
    <row r="41" spans="1:55" x14ac:dyDescent="0.2">
      <c r="A41" s="52" t="s">
        <v>70</v>
      </c>
      <c r="B41" s="52" t="s">
        <v>71</v>
      </c>
      <c r="C41" s="52" t="str">
        <f>VLOOKUP(A41,'[1]S&amp;P 500 Wikipedia'!A:D,3,FALSE)</f>
        <v>Real Estate</v>
      </c>
      <c r="D41" s="52">
        <v>445788</v>
      </c>
      <c r="E41" s="52" t="s">
        <v>16</v>
      </c>
      <c r="F41" s="52">
        <v>2019</v>
      </c>
      <c r="G41" s="52" t="s">
        <v>17</v>
      </c>
      <c r="H41" s="53">
        <v>43830</v>
      </c>
      <c r="I41" s="53">
        <v>43865</v>
      </c>
      <c r="J41" s="53">
        <v>43865</v>
      </c>
      <c r="K41" s="54">
        <v>114209000</v>
      </c>
      <c r="L41" s="54">
        <v>115421000</v>
      </c>
      <c r="M41" s="52" t="s">
        <v>73</v>
      </c>
      <c r="N41" s="21">
        <f>'Balance Sheet Annual'!AH41/'Balance Sheet Annual'!BR41</f>
        <v>0.14108819097743858</v>
      </c>
      <c r="O41" s="22">
        <f>('Balance Sheet Annual'!AH41-'Balance Sheet Annual'!U41)/'Balance Sheet Annual'!BR41</f>
        <v>0.14108819097743858</v>
      </c>
      <c r="P41" s="22">
        <f>'Balance Sheet Annual'!N41/'Balance Sheet Annual'!BR41</f>
        <v>0.10561902736124212</v>
      </c>
      <c r="Q41" s="22">
        <f>'Balance Sheet Annual'!CH41/'Balance Sheet Annual'!CS41</f>
        <v>0.80893550352442611</v>
      </c>
      <c r="R41" s="22">
        <f>('Balance Sheet Annual'!BH41+'Balance Sheet Annual'!BS41)/'Balance Sheet Annual'!BB41</f>
        <v>0.36853146431068251</v>
      </c>
      <c r="S41" s="22">
        <f>('Balance Sheet Annual'!BH41/'Balance Sheet Annual'!BB41)</f>
        <v>1.8996326527882353E-2</v>
      </c>
      <c r="T41" s="22">
        <f>'Balance Sheet Annual'!BS41/'Balance Sheet Annual'!BB41</f>
        <v>0.34953513778280015</v>
      </c>
      <c r="U41" s="22">
        <f>('Balance Sheet Annual'!BH41+'Balance Sheet Annual'!BS41)/'Balance Sheet Annual'!CS41</f>
        <v>0.66664964995743858</v>
      </c>
      <c r="V41" s="22">
        <f>('Balance Sheet Annual'!BH41/'Balance Sheet Annual'!CS41)</f>
        <v>3.4363129492829277E-2</v>
      </c>
      <c r="W41" s="22">
        <f>('Balance Sheet Annual'!BS41/'Balance Sheet Annual'!CS41)</f>
        <v>0.63228652046460931</v>
      </c>
      <c r="X41" s="23">
        <f>'Balance Sheet Annual'!AH41/'Balance Sheet Annual'!BB41</f>
        <v>1.3777763446709423E-2</v>
      </c>
      <c r="Y41" s="23">
        <f>'Balance Sheet Annual'!CS41/('Balance Sheet Annual'!BB41-'Balance Sheet Annual'!AQ41-'Balance Sheet Annual'!AR41-'Balance Sheet Annual'!AS41)</f>
        <v>0.55281130700992787</v>
      </c>
      <c r="Z41" s="23">
        <f>'Balance Sheet Annual'!BA41/'Balance Sheet Annual'!BB41</f>
        <v>0.98622223655329055</v>
      </c>
      <c r="AA41" s="23">
        <f>'Balance Sheet Annual'!AR41/'Balance Sheet Annual'!BB41</f>
        <v>0</v>
      </c>
      <c r="AB41" s="24">
        <f>'Balance Sheet Annual'!CS41/'Balance Sheet Annual'!CT41</f>
        <v>0.55281130700992787</v>
      </c>
      <c r="AC41" s="25">
        <f>'Income Statement Annual'!V41/'Income Statement Annual'!N41</f>
        <v>0.70907518859841601</v>
      </c>
      <c r="AD41" s="23">
        <f>('Income Statement Annual'!AF41-'Income Statement Annual'!AC41)/'Income Statement Annual'!N41</f>
        <v>0.63800924184481644</v>
      </c>
      <c r="AE41" s="23">
        <f>'Income Statement Annual'!AF41/'Income Statement Annual'!N41</f>
        <v>0.28235494639834491</v>
      </c>
      <c r="AF41" s="23">
        <f>'Income Statement Annual'!BS41/'Income Statement Annual'!N41</f>
        <v>0.2292143387039475</v>
      </c>
      <c r="AG41" s="23">
        <f>('Income Statement Annual'!AF41-'Income Statement Annual'!AC41)/('Income Statement Annual'!AH41*-1)</f>
        <v>5.6253404347200231</v>
      </c>
      <c r="AH41" s="24">
        <f>'Income Statement Annual'!AF41/('Income Statement Annual'!AH41*-1)</f>
        <v>2.489529293220095</v>
      </c>
      <c r="AI41" s="25">
        <f>'Cash Flow Statement Annual'!BG41/'Cash Flow Statement Annual'!AB41</f>
        <v>4.2808394152578684</v>
      </c>
      <c r="AJ41" s="23">
        <f>'Cash Flow Statement Annual'!AB41/'Balance Sheet Annual'!BR41</f>
        <v>0.38078832984946809</v>
      </c>
      <c r="AK41" s="23">
        <f>('Cash Flow Statement Annual'!AB41+'Cash Flow Statement Annual'!AV41)/('Balance Sheet Annual'!BH41+'Balance Sheet Annual'!BS41)</f>
        <v>3.4332382291409537E-2</v>
      </c>
      <c r="AL41" s="24">
        <f>('Cash Flow Statement Annual'!AB41/('Balance Sheet Annual'!BH41+'Balance Sheet Annual'!BS41))</f>
        <v>0.10090138235765836</v>
      </c>
      <c r="AM41" s="25">
        <f>'Income Statement Annual'!BS41/'Balance Sheet Annual'!CS41</f>
        <v>3.45247390492558E-2</v>
      </c>
      <c r="AN41" s="23">
        <f>'Income Statement Annual'!N41/'Balance Sheet Annual'!CS41</f>
        <v>0.15062207383914075</v>
      </c>
      <c r="AO41" s="23">
        <f>'Income Statement Annual'!N41/'Balance Sheet Annual'!BB41</f>
        <v>8.3265585503561265E-2</v>
      </c>
      <c r="AP41" s="23">
        <f>'Income Statement Annual'!N41/('Balance Sheet Annual'!AH41-'Balance Sheet Annual'!BR41)</f>
        <v>-0.99272488230283207</v>
      </c>
      <c r="AQ41" s="23">
        <f>'Income Statement Annual'!BS41/'Balance Sheet Annual'!BB41</f>
        <v>1.9085666117995795E-2</v>
      </c>
      <c r="AR41" s="23">
        <f>'Cash Flow Statement Annual'!AB41/'Income Statement Annual'!N41</f>
        <v>0.44658707395565589</v>
      </c>
      <c r="AS41" s="23">
        <f>'Cash Flow Statement Annual'!BG41/'Income Statement Annual'!N41</f>
        <v>1.9117675485340522</v>
      </c>
      <c r="AT41" s="23">
        <f>'Cash Flow Statement Annual'!AB41/'Balance Sheet Annual'!BB41</f>
        <v>3.7185334191239899E-2</v>
      </c>
      <c r="AU41" s="23">
        <f>('Cash Flow Statement Annual'!AB41+'Cash Flow Statement Annual'!AU41)/'Balance Sheet Annual'!BR41</f>
        <v>-1.646787846525805</v>
      </c>
      <c r="AV41" s="23">
        <f>('Cash Flow Statement Annual'!AB41+'Cash Flow Statement Annual'!AU41)/('Balance Sheet Annual'!BH41+'Balance Sheet Annual'!BS41)</f>
        <v>-0.43636623588210305</v>
      </c>
      <c r="AW41" s="23">
        <f>'Cash Flow Statement Annual'!AB41/'Balance Sheet Annual'!BS41</f>
        <v>0.10638511031284852</v>
      </c>
      <c r="AX41" s="23">
        <f>('Cash Flow Statement Annual'!AB41+'Cash Flow Statement Annual'!AU41)/'Balance Sheet Annual'!BS41</f>
        <v>-0.46008160697509554</v>
      </c>
      <c r="AY41" s="23">
        <f>('Balance Sheet Annual'!BH41+'Balance Sheet Annual'!BS41)/('Income Statement Annual'!AF41-'Income Statement Annual'!AC41)</f>
        <v>6.9371656152985572</v>
      </c>
      <c r="AZ41" s="23">
        <f>(('Balance Sheet Annual'!BH41+'Balance Sheet Annual'!BS41)-'Balance Sheet Annual'!N41)/('Income Statement Annual'!AF41-'Income Statement Annual'!AC41)</f>
        <v>6.7430154731770626</v>
      </c>
      <c r="BA41" s="23">
        <f>('Cash Flow Statement Annual'!AB41+'Cash Flow Statement Annual'!AU41)/'Income Statement Annual'!BS41</f>
        <v>-8.4259405404635395</v>
      </c>
      <c r="BB41" s="23">
        <f>'Income Statement Annual'!AF41/('Balance Sheet Annual'!BH41+'Balance Sheet Annual'!BS41)</f>
        <v>6.3794959748307595E-2</v>
      </c>
      <c r="BC41" s="24">
        <f>'Income Statement Annual'!AF41/('Balance Sheet Annual'!BB41-'Balance Sheet Annual'!BR41)</f>
        <v>2.6054793108965232E-2</v>
      </c>
    </row>
    <row r="42" spans="1:55" x14ac:dyDescent="0.2">
      <c r="A42" s="52" t="s">
        <v>161</v>
      </c>
      <c r="B42" s="52" t="s">
        <v>162</v>
      </c>
      <c r="C42" s="52" t="str">
        <f>VLOOKUP(A42,'[1]S&amp;P 500 Wikipedia'!A:D,3,FALSE)</f>
        <v>Utilities</v>
      </c>
      <c r="D42" s="52">
        <v>445830</v>
      </c>
      <c r="E42" s="52" t="s">
        <v>16</v>
      </c>
      <c r="F42" s="52">
        <v>2019</v>
      </c>
      <c r="G42" s="52" t="s">
        <v>17</v>
      </c>
      <c r="H42" s="53">
        <v>43738</v>
      </c>
      <c r="I42" s="53">
        <v>43781</v>
      </c>
      <c r="J42" s="53">
        <v>43781</v>
      </c>
      <c r="K42" s="54">
        <v>119344000</v>
      </c>
      <c r="L42" s="54">
        <v>119826000</v>
      </c>
      <c r="M42" s="52" t="s">
        <v>163</v>
      </c>
      <c r="N42" s="21">
        <f>'Balance Sheet Annual'!AH42/'Balance Sheet Annual'!BR42</f>
        <v>0.37871328879481414</v>
      </c>
      <c r="O42" s="22">
        <f>('Balance Sheet Annual'!AH42-'Balance Sheet Annual'!U42)/'Balance Sheet Annual'!BR42</f>
        <v>0.37871328879481414</v>
      </c>
      <c r="P42" s="22">
        <f>'Balance Sheet Annual'!N42/'Balance Sheet Annual'!BR42</f>
        <v>2.0298650615160736E-2</v>
      </c>
      <c r="Q42" s="22">
        <f>'Balance Sheet Annual'!CH42/'Balance Sheet Annual'!CS42</f>
        <v>1.3247131459075587</v>
      </c>
      <c r="R42" s="22">
        <f>('Balance Sheet Annual'!BH42+'Balance Sheet Annual'!BS42)/'Balance Sheet Annual'!BB42</f>
        <v>0.29880915965662996</v>
      </c>
      <c r="S42" s="22">
        <f>('Balance Sheet Annual'!BH42/'Balance Sheet Annual'!BB42)</f>
        <v>3.4779192913861473E-2</v>
      </c>
      <c r="T42" s="22">
        <f>'Balance Sheet Annual'!BS42/'Balance Sheet Annual'!BB42</f>
        <v>0.26402996674276846</v>
      </c>
      <c r="U42" s="22">
        <f>('Balance Sheet Annual'!BH42+'Balance Sheet Annual'!BS42)/'Balance Sheet Annual'!CS42</f>
        <v>0.69464558157135814</v>
      </c>
      <c r="V42" s="22">
        <f>('Balance Sheet Annual'!BH42/'Balance Sheet Annual'!CS42)</f>
        <v>8.0851646970908783E-2</v>
      </c>
      <c r="W42" s="22">
        <f>('Balance Sheet Annual'!BS42/'Balance Sheet Annual'!CS42)</f>
        <v>0.6137939346004494</v>
      </c>
      <c r="X42" s="23">
        <f>'Balance Sheet Annual'!AH42/'Balance Sheet Annual'!BB42</f>
        <v>3.4264217135452468E-2</v>
      </c>
      <c r="Y42" s="23">
        <f>'Balance Sheet Annual'!CS42/('Balance Sheet Annual'!BB42-'Balance Sheet Annual'!AQ42-'Balance Sheet Annual'!AR42-'Balance Sheet Annual'!AS42)</f>
        <v>0.4550338361908482</v>
      </c>
      <c r="Z42" s="23">
        <f>'Balance Sheet Annual'!BA42/'Balance Sheet Annual'!BB42</f>
        <v>0.96573578286454753</v>
      </c>
      <c r="AA42" s="23">
        <f>'Balance Sheet Annual'!AR42/'Balance Sheet Annual'!BB42</f>
        <v>5.4662389764400077E-2</v>
      </c>
      <c r="AB42" s="24">
        <f>'Balance Sheet Annual'!CS42/'Balance Sheet Annual'!CT42</f>
        <v>0.43016059928099387</v>
      </c>
      <c r="AC42" s="25">
        <f>'Income Statement Annual'!V42/'Income Statement Annual'!N42</f>
        <v>0.70403790963551505</v>
      </c>
      <c r="AD42" s="23">
        <f>('Income Statement Annual'!AF42-'Income Statement Annual'!AC42)/'Income Statement Annual'!N42</f>
        <v>0.39199641056319973</v>
      </c>
      <c r="AE42" s="23">
        <f>'Income Statement Annual'!AF42/'Income Statement Annual'!N42</f>
        <v>0.25709754611544094</v>
      </c>
      <c r="AF42" s="23">
        <f>'Income Statement Annual'!BS42/'Income Statement Annual'!N42</f>
        <v>0.17623459257686827</v>
      </c>
      <c r="AG42" s="23">
        <f>('Income Statement Annual'!AF42-'Income Statement Annual'!AC42)/('Income Statement Annual'!AH42*-1)</f>
        <v>11.027444669568505</v>
      </c>
      <c r="AH42" s="24">
        <f>'Income Statement Annual'!AF42/('Income Statement Annual'!AH42*-1)</f>
        <v>7.2325380745106784</v>
      </c>
      <c r="AI42" s="25">
        <f>'Cash Flow Statement Annual'!BG42/'Cash Flow Statement Annual'!AB42</f>
        <v>0.7490640183573174</v>
      </c>
      <c r="AJ42" s="23">
        <f>'Cash Flow Statement Annual'!AB42/'Balance Sheet Annual'!BR42</f>
        <v>0.80100625082682897</v>
      </c>
      <c r="AK42" s="23">
        <f>('Cash Flow Statement Annual'!AB42+'Cash Flow Statement Annual'!AV42)/('Balance Sheet Annual'!BH42+'Balance Sheet Annual'!BS42)</f>
        <v>0.18101791848370469</v>
      </c>
      <c r="AL42" s="24">
        <f>('Cash Flow Statement Annual'!AB42/('Balance Sheet Annual'!BH42+'Balance Sheet Annual'!BS42))</f>
        <v>0.24253379822134521</v>
      </c>
      <c r="AM42" s="25">
        <f>'Income Statement Annual'!BS42/'Balance Sheet Annual'!CS42</f>
        <v>8.8936724714850188E-2</v>
      </c>
      <c r="AN42" s="23">
        <f>'Income Statement Annual'!N42/'Balance Sheet Annual'!CS42</f>
        <v>0.50464964576156435</v>
      </c>
      <c r="AO42" s="23">
        <f>'Income Statement Annual'!N42/'Balance Sheet Annual'!BB42</f>
        <v>0.2170803940477358</v>
      </c>
      <c r="AP42" s="23">
        <f>'Income Statement Annual'!N42/('Balance Sheet Annual'!AH42-'Balance Sheet Annual'!BR42)</f>
        <v>-3.8618754899129502</v>
      </c>
      <c r="AQ42" s="23">
        <f>'Income Statement Annual'!BS42/'Balance Sheet Annual'!BB42</f>
        <v>3.8257074801428738E-2</v>
      </c>
      <c r="AR42" s="23">
        <f>'Cash Flow Statement Annual'!AB42/'Income Statement Annual'!N42</f>
        <v>0.33384553567244046</v>
      </c>
      <c r="AS42" s="23">
        <f>'Cash Flow Statement Annual'!BG42/'Income Statement Annual'!N42</f>
        <v>0.2500716784614494</v>
      </c>
      <c r="AT42" s="23">
        <f>'Cash Flow Statement Annual'!AB42/'Balance Sheet Annual'!BB42</f>
        <v>7.2471320434850814E-2</v>
      </c>
      <c r="AU42" s="23">
        <f>('Cash Flow Statement Annual'!AB42+'Cash Flow Statement Annual'!AU42)/'Balance Sheet Annual'!BR42</f>
        <v>-0.59109257176875252</v>
      </c>
      <c r="AV42" s="23">
        <f>('Cash Flow Statement Annual'!AB42+'Cash Flow Statement Annual'!AU42)/('Balance Sheet Annual'!BH42+'Balance Sheet Annual'!BS42)</f>
        <v>-0.1789747912497775</v>
      </c>
      <c r="AW42" s="23">
        <f>'Cash Flow Statement Annual'!AB42/'Balance Sheet Annual'!BS42</f>
        <v>0.27448142091180161</v>
      </c>
      <c r="AX42" s="23">
        <f>('Cash Flow Statement Annual'!AB42+'Cash Flow Statement Annual'!AU42)/'Balance Sheet Annual'!BS42</f>
        <v>-0.20255014092839341</v>
      </c>
      <c r="AY42" s="23">
        <f>('Balance Sheet Annual'!BH42+'Balance Sheet Annual'!BS42)/('Income Statement Annual'!AF42-'Income Statement Annual'!AC42)</f>
        <v>3.5114882102549947</v>
      </c>
      <c r="AZ42" s="23">
        <f>(('Balance Sheet Annual'!BH42+'Balance Sheet Annual'!BS42)-'Balance Sheet Annual'!N42)/('Income Statement Annual'!AF42-'Income Statement Annual'!AC42)</f>
        <v>3.4899060582990629</v>
      </c>
      <c r="BA42" s="23">
        <f>('Cash Flow Statement Annual'!AB42+'Cash Flow Statement Annual'!AU42)/'Income Statement Annual'!BS42</f>
        <v>-1.3978932589762341</v>
      </c>
      <c r="BB42" s="23">
        <f>'Income Statement Annual'!AF42/('Balance Sheet Annual'!BH42+'Balance Sheet Annual'!BS42)</f>
        <v>0.18677752945585621</v>
      </c>
      <c r="BC42" s="24">
        <f>'Income Statement Annual'!AF42/('Balance Sheet Annual'!BB42-'Balance Sheet Annual'!BR42)</f>
        <v>6.1362643205039175E-2</v>
      </c>
    </row>
    <row r="43" spans="1:55" x14ac:dyDescent="0.2">
      <c r="A43" s="52" t="s">
        <v>36</v>
      </c>
      <c r="B43" s="52" t="s">
        <v>37</v>
      </c>
      <c r="C43" s="52" t="str">
        <f>VLOOKUP(A43,'[1]S&amp;P 500 Wikipedia'!A:D,3,FALSE)</f>
        <v>Communication Services</v>
      </c>
      <c r="D43" s="52">
        <v>243</v>
      </c>
      <c r="E43" s="52" t="s">
        <v>16</v>
      </c>
      <c r="F43" s="52">
        <v>2019</v>
      </c>
      <c r="G43" s="52" t="s">
        <v>17</v>
      </c>
      <c r="H43" s="53">
        <v>43830</v>
      </c>
      <c r="I43" s="53">
        <v>43888</v>
      </c>
      <c r="J43" s="53">
        <v>43888</v>
      </c>
      <c r="K43" s="54">
        <v>771000000</v>
      </c>
      <c r="L43" s="54">
        <v>773000000</v>
      </c>
      <c r="M43" s="52" t="s">
        <v>39</v>
      </c>
      <c r="N43" s="21">
        <f>'Balance Sheet Annual'!AH43/'Balance Sheet Annual'!BR43</f>
        <v>2.5015437392795885</v>
      </c>
      <c r="O43" s="22">
        <f>('Balance Sheet Annual'!AH43-'Balance Sheet Annual'!U43)/'Balance Sheet Annual'!BR43</f>
        <v>2.4905660377358489</v>
      </c>
      <c r="P43" s="22">
        <f>'Balance Sheet Annual'!N43/'Balance Sheet Annual'!BR43</f>
        <v>1.9876500857632933</v>
      </c>
      <c r="Q43" s="22">
        <f>'Balance Sheet Annual'!CH43/'Balance Sheet Annual'!CS43</f>
        <v>0.54978524014057006</v>
      </c>
      <c r="R43" s="22">
        <f>('Balance Sheet Annual'!BH43+'Balance Sheet Annual'!BS43)/'Balance Sheet Annual'!BB43</f>
        <v>0.13479465860418241</v>
      </c>
      <c r="S43" s="22">
        <f>('Balance Sheet Annual'!BH43/'Balance Sheet Annual'!BB43)</f>
        <v>0</v>
      </c>
      <c r="T43" s="22">
        <f>'Balance Sheet Annual'!BS43/'Balance Sheet Annual'!BB43</f>
        <v>0.13479465860418241</v>
      </c>
      <c r="U43" s="22">
        <f>('Balance Sheet Annual'!BH43+'Balance Sheet Annual'!BS43)/'Balance Sheet Annual'!CS43</f>
        <v>0.20890277235454902</v>
      </c>
      <c r="V43" s="22">
        <f>('Balance Sheet Annual'!BH43/'Balance Sheet Annual'!CS43)</f>
        <v>0</v>
      </c>
      <c r="W43" s="22">
        <f>('Balance Sheet Annual'!BS43/'Balance Sheet Annual'!CS43)</f>
        <v>0.20890277235454902</v>
      </c>
      <c r="X43" s="23">
        <f>'Balance Sheet Annual'!AH43/'Balance Sheet Annual'!BB43</f>
        <v>0.36744771982867219</v>
      </c>
      <c r="Y43" s="23">
        <f>'Balance Sheet Annual'!CS43/('Balance Sheet Annual'!BB43-'Balance Sheet Annual'!AQ43-'Balance Sheet Annual'!AR43-'Balance Sheet Annual'!AS43)</f>
        <v>1.3408376963350785</v>
      </c>
      <c r="Z43" s="23">
        <f>'Balance Sheet Annual'!BA43/'Balance Sheet Annual'!BB43</f>
        <v>0.63255228017132781</v>
      </c>
      <c r="AA43" s="23">
        <f>'Balance Sheet Annual'!AR43/'Balance Sheet Annual'!BB43</f>
        <v>0.49201310153691108</v>
      </c>
      <c r="AB43" s="24">
        <f>'Balance Sheet Annual'!CS43/'Balance Sheet Annual'!CT43</f>
        <v>0.64525069286974046</v>
      </c>
      <c r="AC43" s="25">
        <f>'Income Statement Annual'!V43/'Income Statement Annual'!N43</f>
        <v>0.67730004623208506</v>
      </c>
      <c r="AD43" s="23">
        <f>('Income Statement Annual'!AF43-'Income Statement Annual'!AC43)/'Income Statement Annual'!N43</f>
        <v>0.2679919864385884</v>
      </c>
      <c r="AE43" s="23">
        <f>'Income Statement Annual'!AF43/'Income Statement Annual'!N43</f>
        <v>0.2679919864385884</v>
      </c>
      <c r="AF43" s="23">
        <f>'Income Statement Annual'!BS43/'Income Statement Annual'!N43</f>
        <v>0.23162274618585299</v>
      </c>
      <c r="AG43" s="23">
        <f>('Income Statement Annual'!AF43-'Income Statement Annual'!AC43)/('Income Statement Annual'!AH43*-1)</f>
        <v>-66.884615384615387</v>
      </c>
      <c r="AH43" s="24">
        <f>'Income Statement Annual'!AF43/('Income Statement Annual'!AH43*-1)</f>
        <v>-66.884615384615387</v>
      </c>
      <c r="AI43" s="25">
        <f>'Cash Flow Statement Annual'!BG43/'Cash Flow Statement Annual'!AB43</f>
        <v>-0.12943746586564719</v>
      </c>
      <c r="AJ43" s="23">
        <f>'Cash Flow Statement Annual'!AB43/'Balance Sheet Annual'!BR43</f>
        <v>0.62813036020583191</v>
      </c>
      <c r="AK43" s="23">
        <f>('Cash Flow Statement Annual'!AB43+'Cash Flow Statement Annual'!AV43)/('Balance Sheet Annual'!BH43+'Balance Sheet Annual'!BS43)</f>
        <v>0.57869158878504678</v>
      </c>
      <c r="AL43" s="24">
        <f>('Cash Flow Statement Annual'!AB43/('Balance Sheet Annual'!BH43+'Balance Sheet Annual'!BS43))</f>
        <v>0.68448598130841121</v>
      </c>
      <c r="AM43" s="25">
        <f>'Income Statement Annual'!BS43/'Balance Sheet Annual'!CS43</f>
        <v>0.11737602499023819</v>
      </c>
      <c r="AN43" s="23">
        <f>'Income Statement Annual'!N43/'Balance Sheet Annual'!CS43</f>
        <v>0.50675517376024992</v>
      </c>
      <c r="AO43" s="23">
        <f>'Income Statement Annual'!N43/'Balance Sheet Annual'!BB43</f>
        <v>0.32698412698412699</v>
      </c>
      <c r="AP43" s="23">
        <f>'Income Statement Annual'!N43/('Balance Sheet Annual'!AH43-'Balance Sheet Annual'!BR43)</f>
        <v>1.4825222755311858</v>
      </c>
      <c r="AQ43" s="23">
        <f>'Income Statement Annual'!BS43/'Balance Sheet Annual'!BB43</f>
        <v>7.573696145124717E-2</v>
      </c>
      <c r="AR43" s="23">
        <f>'Cash Flow Statement Annual'!AB43/'Income Statement Annual'!N43</f>
        <v>0.28216982585914624</v>
      </c>
      <c r="AS43" s="23">
        <f>'Cash Flow Statement Annual'!BG43/'Income Statement Annual'!N43</f>
        <v>-3.6523347202958856E-2</v>
      </c>
      <c r="AT43" s="23">
        <f>'Cash Flow Statement Annual'!AB43/'Balance Sheet Annual'!BB43</f>
        <v>9.2265054169816077E-2</v>
      </c>
      <c r="AU43" s="23">
        <f>('Cash Flow Statement Annual'!AB43+'Cash Flow Statement Annual'!AU43)/'Balance Sheet Annual'!BR43</f>
        <v>0.62058319039451115</v>
      </c>
      <c r="AV43" s="23">
        <f>('Cash Flow Statement Annual'!AB43+'Cash Flow Statement Annual'!AU43)/('Balance Sheet Annual'!BH43+'Balance Sheet Annual'!BS43)</f>
        <v>0.67626168224299066</v>
      </c>
      <c r="AW43" s="23">
        <f>'Cash Flow Statement Annual'!AB43/'Balance Sheet Annual'!BS43</f>
        <v>0.68448598130841121</v>
      </c>
      <c r="AX43" s="23">
        <f>('Cash Flow Statement Annual'!AB43+'Cash Flow Statement Annual'!AU43)/'Balance Sheet Annual'!BS43</f>
        <v>0.67626168224299066</v>
      </c>
      <c r="AY43" s="23">
        <f>('Balance Sheet Annual'!BH43+'Balance Sheet Annual'!BS43)/('Income Statement Annual'!AF43-'Income Statement Annual'!AC43)</f>
        <v>1.538240368027602</v>
      </c>
      <c r="AZ43" s="23">
        <f>(('Balance Sheet Annual'!BH43+'Balance Sheet Annual'!BS43)-'Balance Sheet Annual'!N43)/('Income Statement Annual'!AF43-'Income Statement Annual'!AC43)</f>
        <v>-1.7935595169637724</v>
      </c>
      <c r="BA43" s="23">
        <f>('Cash Flow Statement Annual'!AB43+'Cash Flow Statement Annual'!AU43)/'Income Statement Annual'!BS43</f>
        <v>1.2035928143712575</v>
      </c>
      <c r="BB43" s="23">
        <f>'Income Statement Annual'!AF43/('Balance Sheet Annual'!BH43+'Balance Sheet Annual'!BS43)</f>
        <v>0.65009345794392526</v>
      </c>
      <c r="BC43" s="24">
        <f>'Income Statement Annual'!AF43/('Balance Sheet Annual'!BB43-'Balance Sheet Annual'!BR43)</f>
        <v>0.10271707028942706</v>
      </c>
    </row>
    <row r="44" spans="1:55" x14ac:dyDescent="0.2">
      <c r="A44" s="52" t="s">
        <v>173</v>
      </c>
      <c r="B44" s="52" t="s">
        <v>174</v>
      </c>
      <c r="C44" s="52" t="str">
        <f>VLOOKUP(A44,'[1]S&amp;P 500 Wikipedia'!A:D,3,FALSE)</f>
        <v>Real Estate</v>
      </c>
      <c r="D44" s="52">
        <v>66223</v>
      </c>
      <c r="E44" s="52" t="s">
        <v>16</v>
      </c>
      <c r="F44" s="52">
        <v>2019</v>
      </c>
      <c r="G44" s="52" t="s">
        <v>17</v>
      </c>
      <c r="H44" s="53">
        <v>43830</v>
      </c>
      <c r="I44" s="53">
        <v>43882</v>
      </c>
      <c r="J44" s="53">
        <v>43882</v>
      </c>
      <c r="K44" s="54">
        <v>139431984</v>
      </c>
      <c r="L44" s="54">
        <v>139983094</v>
      </c>
      <c r="M44" s="52" t="s">
        <v>175</v>
      </c>
      <c r="N44" s="21">
        <f>'Balance Sheet Annual'!AH44/'Balance Sheet Annual'!BR44</f>
        <v>7.8653103039554459E-2</v>
      </c>
      <c r="O44" s="22">
        <f>('Balance Sheet Annual'!AH44-'Balance Sheet Annual'!U44)/'Balance Sheet Annual'!BR44</f>
        <v>2.0542439307727488E-2</v>
      </c>
      <c r="P44" s="22">
        <f>'Balance Sheet Annual'!N44/'Balance Sheet Annual'!BR44</f>
        <v>9.381679405785083E-3</v>
      </c>
      <c r="Q44" s="22">
        <f>'Balance Sheet Annual'!CH44/'Balance Sheet Annual'!CS44</f>
        <v>0.73931304549527221</v>
      </c>
      <c r="R44" s="22">
        <f>('Balance Sheet Annual'!BH44+'Balance Sheet Annual'!BS44)/'Balance Sheet Annual'!BB44</f>
        <v>4.9037158051615466E-2</v>
      </c>
      <c r="S44" s="22">
        <f>('Balance Sheet Annual'!BH44/'Balance Sheet Annual'!BB44)</f>
        <v>4.9037158051615466E-2</v>
      </c>
      <c r="T44" s="22">
        <f>'Balance Sheet Annual'!BS44/'Balance Sheet Annual'!BB44</f>
        <v>0</v>
      </c>
      <c r="U44" s="22">
        <f>('Balance Sheet Annual'!BH44+'Balance Sheet Annual'!BS44)/'Balance Sheet Annual'!CS44</f>
        <v>8.5290968713188309E-2</v>
      </c>
      <c r="V44" s="22">
        <f>('Balance Sheet Annual'!BH44/'Balance Sheet Annual'!CS44)</f>
        <v>8.5290968713188309E-2</v>
      </c>
      <c r="W44" s="22">
        <f>('Balance Sheet Annual'!BS44/'Balance Sheet Annual'!CS44)</f>
        <v>0</v>
      </c>
      <c r="X44" s="23">
        <f>'Balance Sheet Annual'!AH44/'Balance Sheet Annual'!BB44</f>
        <v>3.2406534557122411E-2</v>
      </c>
      <c r="Y44" s="23">
        <f>'Balance Sheet Annual'!CS44/('Balance Sheet Annual'!BB44-'Balance Sheet Annual'!AQ44-'Balance Sheet Annual'!AR44-'Balance Sheet Annual'!AS44)</f>
        <v>0.57493963067197507</v>
      </c>
      <c r="Z44" s="23">
        <f>'Balance Sheet Annual'!BA44/'Balance Sheet Annual'!BB44</f>
        <v>0.96759346544287761</v>
      </c>
      <c r="AA44" s="23">
        <f>'Balance Sheet Annual'!AR44/'Balance Sheet Annual'!BB44</f>
        <v>0</v>
      </c>
      <c r="AB44" s="24">
        <f>'Balance Sheet Annual'!CS44/'Balance Sheet Annual'!CT44</f>
        <v>0.57493963067197507</v>
      </c>
      <c r="AC44" s="25">
        <f>'Income Statement Annual'!V44/'Income Statement Annual'!N44</f>
        <v>1</v>
      </c>
      <c r="AD44" s="23">
        <f>('Income Statement Annual'!AF44-'Income Statement Annual'!AC44)/'Income Statement Annual'!N44</f>
        <v>0.64297052515114261</v>
      </c>
      <c r="AE44" s="23">
        <f>'Income Statement Annual'!AF44/'Income Statement Annual'!N44</f>
        <v>0.35837506764529004</v>
      </c>
      <c r="AF44" s="23">
        <f>'Income Statement Annual'!BS44/'Income Statement Annual'!N44</f>
        <v>0.33810772141411133</v>
      </c>
      <c r="AG44" s="23">
        <f>('Income Statement Annual'!AF44-'Income Statement Annual'!AC44)/('Income Statement Annual'!AH44*-1)</f>
        <v>7.3417294987351722</v>
      </c>
      <c r="AH44" s="24">
        <f>'Income Statement Annual'!AF44/('Income Statement Annual'!AH44*-1)</f>
        <v>4.0920892993098708</v>
      </c>
      <c r="AI44" s="25">
        <f>'Cash Flow Statement Annual'!BG44/'Cash Flow Statement Annual'!AB44</f>
        <v>-0.16506607636230486</v>
      </c>
      <c r="AJ44" s="23">
        <f>'Cash Flow Statement Annual'!AB44/'Balance Sheet Annual'!BR44</f>
        <v>0.16777937472479532</v>
      </c>
      <c r="AK44" s="23">
        <f>('Cash Flow Statement Annual'!AB44+'Cash Flow Statement Annual'!AV44)/('Balance Sheet Annual'!BH44+'Balance Sheet Annual'!BS44)</f>
        <v>0.51422397887466642</v>
      </c>
      <c r="AL44" s="24">
        <f>('Cash Flow Statement Annual'!AB44/('Balance Sheet Annual'!BH44+'Balance Sheet Annual'!BS44))</f>
        <v>1.4097107424795392</v>
      </c>
      <c r="AM44" s="25">
        <f>'Income Statement Annual'!BS44/'Balance Sheet Annual'!CS44</f>
        <v>7.1494753694245211E-2</v>
      </c>
      <c r="AN44" s="23">
        <f>'Income Statement Annual'!N44/'Balance Sheet Annual'!CS44</f>
        <v>0.21145554853117082</v>
      </c>
      <c r="AO44" s="23">
        <f>'Income Statement Annual'!N44/'Balance Sheet Annual'!BB44</f>
        <v>0.12157417497605126</v>
      </c>
      <c r="AP44" s="23">
        <f>'Income Statement Annual'!N44/('Balance Sheet Annual'!AH44-'Balance Sheet Annual'!BR44)</f>
        <v>-0.3202590589343921</v>
      </c>
      <c r="AQ44" s="23">
        <f>'Income Statement Annual'!BS44/'Balance Sheet Annual'!BB44</f>
        <v>4.1105167283953165E-2</v>
      </c>
      <c r="AR44" s="23">
        <f>'Cash Flow Statement Annual'!AB44/'Income Statement Annual'!N44</f>
        <v>0.56860931607923171</v>
      </c>
      <c r="AS44" s="23">
        <f>'Cash Flow Statement Annual'!BG44/'Income Statement Annual'!N44</f>
        <v>-9.385810878825239E-2</v>
      </c>
      <c r="AT44" s="23">
        <f>'Cash Flow Statement Annual'!AB44/'Balance Sheet Annual'!BB44</f>
        <v>6.9128208486029352E-2</v>
      </c>
      <c r="AU44" s="23">
        <f>('Cash Flow Statement Annual'!AB44+'Cash Flow Statement Annual'!AU44)/'Balance Sheet Annual'!BR44</f>
        <v>1.6239059879843525E-2</v>
      </c>
      <c r="AV44" s="23">
        <f>('Cash Flow Statement Annual'!AB44+'Cash Flow Statement Annual'!AU44)/('Balance Sheet Annual'!BH44+'Balance Sheet Annual'!BS44)</f>
        <v>0.13644333338310358</v>
      </c>
      <c r="AW44" s="23" t="e">
        <f>'Cash Flow Statement Annual'!AB44/'Balance Sheet Annual'!BS44</f>
        <v>#DIV/0!</v>
      </c>
      <c r="AX44" s="23" t="e">
        <f>('Cash Flow Statement Annual'!AB44+'Cash Flow Statement Annual'!AU44)/'Balance Sheet Annual'!BS44</f>
        <v>#DIV/0!</v>
      </c>
      <c r="AY44" s="23">
        <f>('Balance Sheet Annual'!BH44+'Balance Sheet Annual'!BS44)/('Income Statement Annual'!AF44-'Income Statement Annual'!AC44)</f>
        <v>0.6273254359167868</v>
      </c>
      <c r="AZ44" s="23">
        <f>(('Balance Sheet Annual'!BH44+'Balance Sheet Annual'!BS44)-'Balance Sheet Annual'!N44)/('Income Statement Annual'!AF44-'Income Statement Annual'!AC44)</f>
        <v>0.57787559227278873</v>
      </c>
      <c r="BA44" s="23">
        <f>('Cash Flow Statement Annual'!AB44+'Cash Flow Statement Annual'!AU44)/'Income Statement Annual'!BS44</f>
        <v>0.16277255990656178</v>
      </c>
      <c r="BB44" s="23">
        <f>'Income Statement Annual'!AF44/('Balance Sheet Annual'!BH44+'Balance Sheet Annual'!BS44)</f>
        <v>0.88849262298403864</v>
      </c>
      <c r="BC44" s="24">
        <f>'Income Statement Annual'!AF44/('Balance Sheet Annual'!BB44-'Balance Sheet Annual'!BR44)</f>
        <v>7.4099532288328981E-2</v>
      </c>
    </row>
    <row r="45" spans="1:55" x14ac:dyDescent="0.2">
      <c r="A45" s="52" t="s">
        <v>224</v>
      </c>
      <c r="B45" s="52" t="s">
        <v>225</v>
      </c>
      <c r="C45" s="52" t="str">
        <f>VLOOKUP(A45,'[1]S&amp;P 500 Wikipedia'!A:D,3,FALSE)</f>
        <v>Information Technology</v>
      </c>
      <c r="D45" s="52">
        <v>686523</v>
      </c>
      <c r="E45" s="52" t="s">
        <v>16</v>
      </c>
      <c r="F45" s="52">
        <v>2019</v>
      </c>
      <c r="G45" s="52" t="s">
        <v>17</v>
      </c>
      <c r="H45" s="53">
        <v>43799</v>
      </c>
      <c r="I45" s="53">
        <v>43819</v>
      </c>
      <c r="J45" s="53">
        <v>43819</v>
      </c>
      <c r="K45" s="54">
        <v>396000000</v>
      </c>
      <c r="L45" s="54">
        <v>417000000</v>
      </c>
      <c r="M45" s="52" t="s">
        <v>226</v>
      </c>
      <c r="N45" s="21">
        <f>'Balance Sheet Annual'!AH45/'Balance Sheet Annual'!BR45</f>
        <v>1.437454703580229</v>
      </c>
      <c r="O45" s="22">
        <f>('Balance Sheet Annual'!AH45-'Balance Sheet Annual'!U45)/'Balance Sheet Annual'!BR45</f>
        <v>1.3107696767647485</v>
      </c>
      <c r="P45" s="22">
        <f>'Balance Sheet Annual'!N45/'Balance Sheet Annual'!BR45</f>
        <v>0.73271488621539349</v>
      </c>
      <c r="Q45" s="22">
        <f>'Balance Sheet Annual'!CH45/'Balance Sheet Annual'!CS45</f>
        <v>1.7029635562675209</v>
      </c>
      <c r="R45" s="22">
        <f>('Balance Sheet Annual'!BH45+'Balance Sheet Annual'!BS45)/'Balance Sheet Annual'!BB45</f>
        <v>0.48594669076793151</v>
      </c>
      <c r="S45" s="22">
        <f>('Balance Sheet Annual'!BH45/'Balance Sheet Annual'!BB45)</f>
        <v>4.1293171143674159E-2</v>
      </c>
      <c r="T45" s="22">
        <f>'Balance Sheet Annual'!BS45/'Balance Sheet Annual'!BB45</f>
        <v>0.44465351962425731</v>
      </c>
      <c r="U45" s="22">
        <f>('Balance Sheet Annual'!BH45+'Balance Sheet Annual'!BS45)/'Balance Sheet Annual'!CS45</f>
        <v>1.3134961954345215</v>
      </c>
      <c r="V45" s="22">
        <f>('Balance Sheet Annual'!BH45/'Balance Sheet Annual'!CS45)</f>
        <v>0.11161393672406889</v>
      </c>
      <c r="W45" s="22">
        <f>('Balance Sheet Annual'!BS45/'Balance Sheet Annual'!CS45)</f>
        <v>1.2018822587104525</v>
      </c>
      <c r="X45" s="23">
        <f>'Balance Sheet Annual'!AH45/'Balance Sheet Annual'!BB45</f>
        <v>0.14693375609322448</v>
      </c>
      <c r="Y45" s="23">
        <f>'Balance Sheet Annual'!CS45/('Balance Sheet Annual'!BB45-'Balance Sheet Annual'!AQ45-'Balance Sheet Annual'!AR45-'Balance Sheet Annual'!AS45)</f>
        <v>1.8880907372400757</v>
      </c>
      <c r="Z45" s="23">
        <f>'Balance Sheet Annual'!BA45/'Balance Sheet Annual'!BB45</f>
        <v>0.85306624390677555</v>
      </c>
      <c r="AA45" s="23">
        <f>'Balance Sheet Annual'!AR45/'Balance Sheet Annual'!BB45</f>
        <v>0.54396752255789493</v>
      </c>
      <c r="AB45" s="24">
        <f>'Balance Sheet Annual'!CS45/'Balance Sheet Annual'!CT45</f>
        <v>0.36996429259330599</v>
      </c>
      <c r="AC45" s="25">
        <f>'Income Statement Annual'!V45/'Income Statement Annual'!N45</f>
        <v>0.55241846262778249</v>
      </c>
      <c r="AD45" s="23">
        <f>('Income Statement Annual'!AF45-'Income Statement Annual'!AC45)/'Income Statement Annual'!N45</f>
        <v>0.26897375757843961</v>
      </c>
      <c r="AE45" s="23">
        <f>'Income Statement Annual'!AF45/'Income Statement Annual'!N45</f>
        <v>0.26897375757843961</v>
      </c>
      <c r="AF45" s="23">
        <f>'Income Statement Annual'!BS45/'Income Statement Annual'!N45</f>
        <v>0.11926361906447759</v>
      </c>
      <c r="AG45" s="23">
        <f>('Income Statement Annual'!AF45-'Income Statement Annual'!AC45)/('Income Statement Annual'!AH45*-1)</f>
        <v>4.2091412742382275</v>
      </c>
      <c r="AH45" s="24">
        <f>'Income Statement Annual'!AF45/('Income Statement Annual'!AH45*-1)</f>
        <v>4.2091412742382275</v>
      </c>
      <c r="AI45" s="25">
        <f>'Cash Flow Statement Annual'!BG45/'Cash Flow Statement Annual'!AB45</f>
        <v>0.66907290914715889</v>
      </c>
      <c r="AJ45" s="23">
        <f>'Cash Flow Statement Annual'!AB45/'Balance Sheet Annual'!BR45</f>
        <v>1.4055660240614583</v>
      </c>
      <c r="AK45" s="23">
        <f>('Cash Flow Statement Annual'!AB45+'Cash Flow Statement Annual'!AV45)/('Balance Sheet Annual'!BH45+'Balance Sheet Annual'!BS45)</f>
        <v>0.16653454478931642</v>
      </c>
      <c r="AL45" s="24">
        <f>('Cash Flow Statement Annual'!AB45/('Balance Sheet Annual'!BH45+'Balance Sheet Annual'!BS45))</f>
        <v>0.29565827184584426</v>
      </c>
      <c r="AM45" s="25">
        <f>'Income Statement Annual'!BS45/'Balance Sheet Annual'!CS45</f>
        <v>0.10792951541850221</v>
      </c>
      <c r="AN45" s="23">
        <f>'Income Statement Annual'!N45/'Balance Sheet Annual'!CS45</f>
        <v>0.90496595915098121</v>
      </c>
      <c r="AO45" s="23">
        <f>'Income Statement Annual'!N45/'Balance Sheet Annual'!BB45</f>
        <v>0.33480509089831539</v>
      </c>
      <c r="AP45" s="23">
        <f>'Income Statement Annual'!N45/('Balance Sheet Annual'!AH45-'Balance Sheet Annual'!BR45)</f>
        <v>7.4874088800530156</v>
      </c>
      <c r="AQ45" s="23">
        <f>'Income Statement Annual'!BS45/'Balance Sheet Annual'!BB45</f>
        <v>3.9930066821744478E-2</v>
      </c>
      <c r="AR45" s="23">
        <f>'Cash Flow Statement Annual'!AB45/'Income Statement Annual'!N45</f>
        <v>0.42912776032216665</v>
      </c>
      <c r="AS45" s="23">
        <f>'Cash Flow Statement Annual'!BG45/'Income Statement Annual'!N45</f>
        <v>0.28711775899455683</v>
      </c>
      <c r="AT45" s="23">
        <f>'Cash Flow Statement Annual'!AB45/'Balance Sheet Annual'!BB45</f>
        <v>0.14367415880165352</v>
      </c>
      <c r="AU45" s="23">
        <f>('Cash Flow Statement Annual'!AB45+'Cash Flow Statement Annual'!AU45)/'Balance Sheet Annual'!BR45</f>
        <v>-0.82983041020437742</v>
      </c>
      <c r="AV45" s="23">
        <f>('Cash Flow Statement Annual'!AB45+'Cash Flow Statement Annual'!AU45)/('Balance Sheet Annual'!BH45+'Balance Sheet Annual'!BS45)</f>
        <v>-0.17455332642234284</v>
      </c>
      <c r="AW45" s="23">
        <f>'Cash Flow Statement Annual'!AB45/'Balance Sheet Annual'!BS45</f>
        <v>0.32311485788544203</v>
      </c>
      <c r="AX45" s="23">
        <f>('Cash Flow Statement Annual'!AB45+'Cash Flow Statement Annual'!AU45)/'Balance Sheet Annual'!BS45</f>
        <v>-0.19076338675818866</v>
      </c>
      <c r="AY45" s="23">
        <f>('Balance Sheet Annual'!BH45+'Balance Sheet Annual'!BS45)/('Income Statement Annual'!AF45-'Income Statement Annual'!AC45)</f>
        <v>5.3961829549193814</v>
      </c>
      <c r="AZ45" s="23">
        <f>(('Balance Sheet Annual'!BH45+'Balance Sheet Annual'!BS45)-'Balance Sheet Annual'!N45)/('Income Statement Annual'!AF45-'Income Statement Annual'!AC45)</f>
        <v>4.5644948996380386</v>
      </c>
      <c r="BA45" s="23">
        <f>('Cash Flow Statement Annual'!AB45+'Cash Flow Statement Annual'!AU45)/'Income Statement Annual'!BS45</f>
        <v>-2.1243042671614099</v>
      </c>
      <c r="BB45" s="23">
        <f>'Income Statement Annual'!AF45/('Balance Sheet Annual'!BH45+'Balance Sheet Annual'!BS45)</f>
        <v>0.18531617781572046</v>
      </c>
      <c r="BC45" s="24">
        <f>'Income Statement Annual'!AF45/('Balance Sheet Annual'!BB45-'Balance Sheet Annual'!BR45)</f>
        <v>0.10030696108525597</v>
      </c>
    </row>
    <row r="46" spans="1:55" x14ac:dyDescent="0.2">
      <c r="A46" s="52" t="s">
        <v>176</v>
      </c>
      <c r="B46" s="52" t="s">
        <v>177</v>
      </c>
      <c r="C46" s="52" t="str">
        <f>VLOOKUP(A46,'[1]S&amp;P 500 Wikipedia'!A:D,3,FALSE)</f>
        <v>Materials</v>
      </c>
      <c r="D46" s="52">
        <v>66346</v>
      </c>
      <c r="E46" s="52" t="s">
        <v>16</v>
      </c>
      <c r="F46" s="52">
        <v>2019</v>
      </c>
      <c r="G46" s="52" t="s">
        <v>17</v>
      </c>
      <c r="H46" s="53">
        <v>43830</v>
      </c>
      <c r="I46" s="53">
        <v>43887</v>
      </c>
      <c r="J46" s="53">
        <v>43887</v>
      </c>
      <c r="K46" s="54">
        <v>83400000</v>
      </c>
      <c r="L46" s="54">
        <v>85800000</v>
      </c>
      <c r="M46" s="52" t="s">
        <v>178</v>
      </c>
      <c r="N46" s="21">
        <f>'Balance Sheet Annual'!AH46/'Balance Sheet Annual'!BR46</f>
        <v>1.0385127340491613</v>
      </c>
      <c r="O46" s="22">
        <f>('Balance Sheet Annual'!AH46-'Balance Sheet Annual'!U46)/'Balance Sheet Annual'!BR46</f>
        <v>0.74434288756766354</v>
      </c>
      <c r="P46" s="22">
        <f>'Balance Sheet Annual'!N46/'Balance Sheet Annual'!BR46</f>
        <v>0.112565445026178</v>
      </c>
      <c r="Q46" s="22">
        <f>'Balance Sheet Annual'!CH46/'Balance Sheet Annual'!CS46</f>
        <v>3.5588039867109633</v>
      </c>
      <c r="R46" s="22">
        <f>('Balance Sheet Annual'!BH46+'Balance Sheet Annual'!BS46)/'Balance Sheet Annual'!BB46</f>
        <v>0.3734513919253753</v>
      </c>
      <c r="S46" s="22">
        <f>('Balance Sheet Annual'!BH46/'Balance Sheet Annual'!BB46)</f>
        <v>8.0199679347033967E-2</v>
      </c>
      <c r="T46" s="22">
        <f>'Balance Sheet Annual'!BS46/'Balance Sheet Annual'!BB46</f>
        <v>0.29325171257834137</v>
      </c>
      <c r="U46" s="22">
        <f>('Balance Sheet Annual'!BH46+'Balance Sheet Annual'!BS46)/'Balance Sheet Annual'!CS46</f>
        <v>1.7024916943521595</v>
      </c>
      <c r="V46" s="22">
        <f>('Balance Sheet Annual'!BH46/'Balance Sheet Annual'!CS46)</f>
        <v>0.36561461794019934</v>
      </c>
      <c r="W46" s="22">
        <f>('Balance Sheet Annual'!BS46/'Balance Sheet Annual'!CS46)</f>
        <v>1.3368770764119602</v>
      </c>
      <c r="X46" s="23">
        <f>'Balance Sheet Annual'!AH46/'Balance Sheet Annual'!BB46</f>
        <v>0.42643200699606471</v>
      </c>
      <c r="Y46" s="23">
        <f>'Balance Sheet Annual'!CS46/('Balance Sheet Annual'!BB46-'Balance Sheet Annual'!AQ46-'Balance Sheet Annual'!AR46-'Balance Sheet Annual'!AS46)</f>
        <v>0.27169130091391175</v>
      </c>
      <c r="Z46" s="23">
        <f>'Balance Sheet Annual'!BA46/'Balance Sheet Annual'!BB46</f>
        <v>0.57356799300393524</v>
      </c>
      <c r="AA46" s="23">
        <f>'Balance Sheet Annual'!AR46/'Balance Sheet Annual'!BB46</f>
        <v>0.16958169363066608</v>
      </c>
      <c r="AB46" s="24">
        <f>'Balance Sheet Annual'!CS46/'Balance Sheet Annual'!CT46</f>
        <v>0.21935577904095613</v>
      </c>
      <c r="AC46" s="25">
        <f>'Income Statement Annual'!V46/'Income Statement Annual'!N46</f>
        <v>0.26931726566809522</v>
      </c>
      <c r="AD46" s="23">
        <f>('Income Statement Annual'!AF46-'Income Statement Annual'!AC46)/'Income Statement Annual'!N46</f>
        <v>0.1165047170478494</v>
      </c>
      <c r="AE46" s="23">
        <f>'Income Statement Annual'!AF46/'Income Statement Annual'!N46</f>
        <v>0.1165047170478494</v>
      </c>
      <c r="AF46" s="23">
        <f>'Income Statement Annual'!BS46/'Income Statement Annual'!N46</f>
        <v>4.2941401111724023E-2</v>
      </c>
      <c r="AG46" s="23">
        <f>('Income Statement Annual'!AF46-'Income Statement Annual'!AC46)/('Income Statement Annual'!AH46*-1)</f>
        <v>10.866754617414248</v>
      </c>
      <c r="AH46" s="24">
        <f>'Income Statement Annual'!AF46/('Income Statement Annual'!AH46*-1)</f>
        <v>10.866754617414248</v>
      </c>
      <c r="AI46" s="25">
        <f>'Cash Flow Statement Annual'!BG46/'Cash Flow Statement Annual'!AB46</f>
        <v>-0.62117679330681663</v>
      </c>
      <c r="AJ46" s="23">
        <f>'Cash Flow Statement Annual'!AB46/'Balance Sheet Annual'!BR46</f>
        <v>0.32349809211110125</v>
      </c>
      <c r="AK46" s="23">
        <f>('Cash Flow Statement Annual'!AB46+'Cash Flow Statement Annual'!AV46)/('Balance Sheet Annual'!BH46+'Balance Sheet Annual'!BS46)</f>
        <v>0.2631476241584545</v>
      </c>
      <c r="AL46" s="24">
        <f>('Cash Flow Statement Annual'!AB46/('Balance Sheet Annual'!BH46+'Balance Sheet Annual'!BS46))</f>
        <v>0.3556932383647185</v>
      </c>
      <c r="AM46" s="25">
        <f>'Income Statement Annual'!BS46/'Balance Sheet Annual'!CS46</f>
        <v>0.2521594684385382</v>
      </c>
      <c r="AN46" s="23">
        <f>'Income Statement Annual'!N46/'Balance Sheet Annual'!CS46</f>
        <v>5.8721760797342188</v>
      </c>
      <c r="AO46" s="23">
        <f>'Income Statement Annual'!N46/'Balance Sheet Annual'!BB46</f>
        <v>1.2880957586357673</v>
      </c>
      <c r="AP46" s="23">
        <f>'Income Statement Annual'!N46/('Balance Sheet Annual'!AH46-'Balance Sheet Annual'!BR46)</f>
        <v>81.45276497695852</v>
      </c>
      <c r="AQ46" s="23">
        <f>'Income Statement Annual'!BS46/'Balance Sheet Annual'!BB46</f>
        <v>5.5312636641888936E-2</v>
      </c>
      <c r="AR46" s="23">
        <f>'Cash Flow Statement Annual'!AB46/'Income Statement Annual'!N46</f>
        <v>0.10312442539709481</v>
      </c>
      <c r="AS46" s="23">
        <f>'Cash Flow Statement Annual'!BG46/'Income Statement Annual'!N46</f>
        <v>-6.4058499879775396E-2</v>
      </c>
      <c r="AT46" s="23">
        <f>'Cash Flow Statement Annual'!AB46/'Balance Sheet Annual'!BB46</f>
        <v>0.13283413496574845</v>
      </c>
      <c r="AU46" s="23">
        <f>('Cash Flow Statement Annual'!AB46+'Cash Flow Statement Annual'!AU46)/'Balance Sheet Annual'!BR46</f>
        <v>0.21213062383530037</v>
      </c>
      <c r="AV46" s="23">
        <f>('Cash Flow Statement Annual'!AB46+'Cash Flow Statement Annual'!AU46)/('Balance Sheet Annual'!BH46+'Balance Sheet Annual'!BS46)</f>
        <v>0.23324226753829641</v>
      </c>
      <c r="AW46" s="23">
        <f>'Cash Flow Statement Annual'!AB46/'Balance Sheet Annual'!BS46</f>
        <v>0.45296968190854869</v>
      </c>
      <c r="AX46" s="23">
        <f>('Cash Flow Statement Annual'!AB46+'Cash Flow Statement Annual'!AU46)/'Balance Sheet Annual'!BS46</f>
        <v>0.29703031809145131</v>
      </c>
      <c r="AY46" s="23">
        <f>('Balance Sheet Annual'!BH46+'Balance Sheet Annual'!BS46)/('Income Statement Annual'!AF46-'Income Statement Annual'!AC46)</f>
        <v>2.4885273764720166</v>
      </c>
      <c r="AZ46" s="23">
        <f>(('Balance Sheet Annual'!BH46+'Balance Sheet Annual'!BS46)-'Balance Sheet Annual'!N46)/('Income Statement Annual'!AF46-'Income Statement Annual'!AC46)</f>
        <v>2.1805268908583222</v>
      </c>
      <c r="BA46" s="23">
        <f>('Cash Flow Statement Annual'!AB46+'Cash Flow Statement Annual'!AU46)/'Income Statement Annual'!BS46</f>
        <v>1.5747694334650857</v>
      </c>
      <c r="BB46" s="23">
        <f>'Income Statement Annual'!AF46/('Balance Sheet Annual'!BH46+'Balance Sheet Annual'!BS46)</f>
        <v>0.40184408234949753</v>
      </c>
      <c r="BC46" s="24">
        <f>'Income Statement Annual'!AF46/('Balance Sheet Annual'!BB46-'Balance Sheet Annual'!BR46)</f>
        <v>0.25462132921174652</v>
      </c>
    </row>
    <row r="47" spans="1:55" x14ac:dyDescent="0.2">
      <c r="A47" s="52" t="s">
        <v>108</v>
      </c>
      <c r="B47" s="52" t="s">
        <v>109</v>
      </c>
      <c r="C47" s="52" t="str">
        <f>VLOOKUP(A47,'[1]S&amp;P 500 Wikipedia'!A:D,3,FALSE)</f>
        <v>Utilities</v>
      </c>
      <c r="D47" s="52">
        <v>168302</v>
      </c>
      <c r="E47" s="52" t="s">
        <v>16</v>
      </c>
      <c r="F47" s="52">
        <v>2019</v>
      </c>
      <c r="G47" s="52" t="s">
        <v>17</v>
      </c>
      <c r="H47" s="53">
        <v>43830</v>
      </c>
      <c r="I47" s="53">
        <v>43879</v>
      </c>
      <c r="J47" s="53">
        <v>43879</v>
      </c>
      <c r="K47" s="54">
        <v>181000000</v>
      </c>
      <c r="L47" s="54">
        <v>181000000</v>
      </c>
      <c r="M47" s="52" t="s">
        <v>110</v>
      </c>
      <c r="N47" s="21">
        <f>'Balance Sheet Annual'!AH47/'Balance Sheet Annual'!BR47</f>
        <v>0.628361858190709</v>
      </c>
      <c r="O47" s="22">
        <f>('Balance Sheet Annual'!AH47-'Balance Sheet Annual'!U47)/'Balance Sheet Annual'!BR47</f>
        <v>0.60684596577017114</v>
      </c>
      <c r="P47" s="22">
        <f>'Balance Sheet Annual'!N47/'Balance Sheet Annual'!BR47</f>
        <v>2.9339853300733496E-2</v>
      </c>
      <c r="Q47" s="22">
        <f>'Balance Sheet Annual'!CH47/'Balance Sheet Annual'!CS47</f>
        <v>2.702579170747633</v>
      </c>
      <c r="R47" s="22">
        <f>('Balance Sheet Annual'!BH47+'Balance Sheet Annual'!BS47)/'Balance Sheet Annual'!BB47</f>
        <v>0.41676219028304384</v>
      </c>
      <c r="S47" s="22">
        <f>('Balance Sheet Annual'!BH47/'Balance Sheet Annual'!BB47)</f>
        <v>3.5887487875848688E-2</v>
      </c>
      <c r="T47" s="22">
        <f>'Balance Sheet Annual'!BS47/'Balance Sheet Annual'!BB47</f>
        <v>0.38087470240719512</v>
      </c>
      <c r="U47" s="22">
        <f>('Balance Sheet Annual'!BH47+'Balance Sheet Annual'!BS47)/'Balance Sheet Annual'!CS47</f>
        <v>1.5430950048971597</v>
      </c>
      <c r="V47" s="22">
        <f>('Balance Sheet Annual'!BH47/'Balance Sheet Annual'!CS47)</f>
        <v>0.13287626509957559</v>
      </c>
      <c r="W47" s="22">
        <f>('Balance Sheet Annual'!BS47/'Balance Sheet Annual'!CS47)</f>
        <v>1.4102187397975841</v>
      </c>
      <c r="X47" s="23">
        <f>'Balance Sheet Annual'!AH47/'Balance Sheet Annual'!BB47</f>
        <v>5.6652852482144432E-2</v>
      </c>
      <c r="Y47" s="23">
        <f>'Balance Sheet Annual'!CS47/('Balance Sheet Annual'!BB47-'Balance Sheet Annual'!AQ47-'Balance Sheet Annual'!AR47-'Balance Sheet Annual'!AS47)</f>
        <v>0.2892214720740286</v>
      </c>
      <c r="Z47" s="23">
        <f>'Balance Sheet Annual'!BA47/'Balance Sheet Annual'!BB47</f>
        <v>0.94334714751785553</v>
      </c>
      <c r="AA47" s="23">
        <f>'Balance Sheet Annual'!AR47/'Balance Sheet Annual'!BB47</f>
        <v>6.6175822237897891E-2</v>
      </c>
      <c r="AB47" s="24">
        <f>'Balance Sheet Annual'!CS47/'Balance Sheet Annual'!CT47</f>
        <v>0.27008200335067456</v>
      </c>
      <c r="AC47" s="25">
        <f>'Income Statement Annual'!V47/'Income Statement Annual'!N47</f>
        <v>1</v>
      </c>
      <c r="AD47" s="23">
        <f>('Income Statement Annual'!AF47-'Income Statement Annual'!AC47)/'Income Statement Annual'!N47</f>
        <v>0.49473684210526314</v>
      </c>
      <c r="AE47" s="23">
        <f>'Income Statement Annual'!AF47/'Income Statement Annual'!N47</f>
        <v>0.3335180055401662</v>
      </c>
      <c r="AF47" s="23">
        <f>'Income Statement Annual'!BS47/'Income Statement Annual'!N47</f>
        <v>0.17202216066481996</v>
      </c>
      <c r="AG47" s="23">
        <f>('Income Statement Annual'!AF47-'Income Statement Annual'!AC47)/('Income Statement Annual'!AH47*-1)</f>
        <v>4.6753926701570681</v>
      </c>
      <c r="AH47" s="24">
        <f>'Income Statement Annual'!AF47/('Income Statement Annual'!AH47*-1)</f>
        <v>3.1518324607329844</v>
      </c>
      <c r="AI47" s="25">
        <f>'Cash Flow Statement Annual'!BG47/'Cash Flow Statement Annual'!AB47</f>
        <v>0.35647143890093996</v>
      </c>
      <c r="AJ47" s="23">
        <f>'Cash Flow Statement Annual'!AB47/'Balance Sheet Annual'!BR47</f>
        <v>0.67628361858190711</v>
      </c>
      <c r="AK47" s="23">
        <f>('Cash Flow Statement Annual'!AB47+'Cash Flow Statement Annual'!AV47)/('Balance Sheet Annual'!BH47+'Balance Sheet Annual'!BS47)</f>
        <v>0.10896011848090553</v>
      </c>
      <c r="AL47" s="24">
        <f>('Cash Flow Statement Annual'!AB47/('Balance Sheet Annual'!BH47+'Balance Sheet Annual'!BS47))</f>
        <v>0.14630276102824499</v>
      </c>
      <c r="AM47" s="25">
        <f>'Income Statement Annual'!BS47/'Balance Sheet Annual'!CS47</f>
        <v>0.10137120470127327</v>
      </c>
      <c r="AN47" s="23">
        <f>'Income Statement Annual'!N47/'Balance Sheet Annual'!CS47</f>
        <v>0.58929154423767549</v>
      </c>
      <c r="AO47" s="23">
        <f>'Income Statement Annual'!N47/'Balance Sheet Annual'!BB47</f>
        <v>0.15915704082532406</v>
      </c>
      <c r="AP47" s="23">
        <f>'Income Statement Annual'!N47/('Balance Sheet Annual'!AH47-'Balance Sheet Annual'!BR47)</f>
        <v>-4.75</v>
      </c>
      <c r="AQ47" s="23">
        <f>'Income Statement Annual'!BS47/'Balance Sheet Annual'!BB47</f>
        <v>2.7378538047791199E-2</v>
      </c>
      <c r="AR47" s="23">
        <f>'Cash Flow Statement Annual'!AB47/'Income Statement Annual'!N47</f>
        <v>0.38310249307479222</v>
      </c>
      <c r="AS47" s="23">
        <f>'Cash Flow Statement Annual'!BG47/'Income Statement Annual'!N47</f>
        <v>0.13656509695290858</v>
      </c>
      <c r="AT47" s="23">
        <f>'Cash Flow Statement Annual'!AB47/'Balance Sheet Annual'!BB47</f>
        <v>6.0973459130588131E-2</v>
      </c>
      <c r="AU47" s="23">
        <f>('Cash Flow Statement Annual'!AB47+'Cash Flow Statement Annual'!AU47)/'Balance Sheet Annual'!BR47</f>
        <v>-0.27481662591687039</v>
      </c>
      <c r="AV47" s="23">
        <f>('Cash Flow Statement Annual'!AB47+'Cash Flow Statement Annual'!AU47)/('Balance Sheet Annual'!BH47+'Balance Sheet Annual'!BS47)</f>
        <v>-5.9452025811911564E-2</v>
      </c>
      <c r="AW47" s="23">
        <f>'Cash Flow Statement Annual'!AB47/'Balance Sheet Annual'!BS47</f>
        <v>0.16008797314503995</v>
      </c>
      <c r="AX47" s="23">
        <f>('Cash Flow Statement Annual'!AB47+'Cash Flow Statement Annual'!AU47)/'Balance Sheet Annual'!BS47</f>
        <v>-6.5053825674267859E-2</v>
      </c>
      <c r="AY47" s="23">
        <f>('Balance Sheet Annual'!BH47+'Balance Sheet Annual'!BS47)/('Income Statement Annual'!AF47-'Income Statement Annual'!AC47)</f>
        <v>5.2928331466965286</v>
      </c>
      <c r="AZ47" s="23">
        <f>(('Balance Sheet Annual'!BH47+'Balance Sheet Annual'!BS47)-'Balance Sheet Annual'!N47)/('Income Statement Annual'!AF47-'Income Statement Annual'!AC47)</f>
        <v>5.2592385218365063</v>
      </c>
      <c r="BA47" s="23">
        <f>('Cash Flow Statement Annual'!AB47+'Cash Flow Statement Annual'!AU47)/'Income Statement Annual'!BS47</f>
        <v>-0.90499194847020936</v>
      </c>
      <c r="BB47" s="23">
        <f>'Income Statement Annual'!AF47/('Balance Sheet Annual'!BH47+'Balance Sheet Annual'!BS47)</f>
        <v>0.12736697344758277</v>
      </c>
      <c r="BC47" s="24">
        <f>'Income Statement Annual'!AF47/('Balance Sheet Annual'!BB47-'Balance Sheet Annual'!BR47)</f>
        <v>5.8341813248049622E-2</v>
      </c>
    </row>
    <row r="48" spans="1:55" x14ac:dyDescent="0.2">
      <c r="A48" s="52" t="s">
        <v>170</v>
      </c>
      <c r="B48" s="52" t="s">
        <v>171</v>
      </c>
      <c r="C48" s="52" t="str">
        <f>VLOOKUP(A48,'[1]S&amp;P 500 Wikipedia'!A:D,3,FALSE)</f>
        <v>Consumer Discretionary</v>
      </c>
      <c r="D48" s="52">
        <v>58197</v>
      </c>
      <c r="E48" s="52" t="s">
        <v>16</v>
      </c>
      <c r="F48" s="52">
        <v>2019</v>
      </c>
      <c r="G48" s="52" t="s">
        <v>17</v>
      </c>
      <c r="H48" s="53">
        <v>43708</v>
      </c>
      <c r="I48" s="53">
        <v>43766</v>
      </c>
      <c r="J48" s="53">
        <v>43907</v>
      </c>
      <c r="K48" s="54">
        <v>24233000</v>
      </c>
      <c r="L48" s="54">
        <v>24858000</v>
      </c>
      <c r="M48" s="52" t="s">
        <v>172</v>
      </c>
      <c r="N48" s="21">
        <f>'Balance Sheet Annual'!AH48/'Balance Sheet Annual'!BR48</f>
        <v>0.91229251936770117</v>
      </c>
      <c r="O48" s="22">
        <f>('Balance Sheet Annual'!AH48-'Balance Sheet Annual'!U48)/'Balance Sheet Annual'!BR48</f>
        <v>0.12872892765261265</v>
      </c>
      <c r="P48" s="22">
        <f>'Balance Sheet Annual'!N48/'Balance Sheet Annual'!BR48</f>
        <v>3.1983942355611007E-2</v>
      </c>
      <c r="Q48" s="22">
        <f>'Balance Sheet Annual'!CH48/'Balance Sheet Annual'!CS48</f>
        <v>-6.7740801271522439</v>
      </c>
      <c r="R48" s="22">
        <f>('Balance Sheet Annual'!BH48+'Balance Sheet Annual'!BS48)/'Balance Sheet Annual'!BB48</f>
        <v>0.52611052663862345</v>
      </c>
      <c r="S48" s="22">
        <f>('Balance Sheet Annual'!BH48/'Balance Sheet Annual'!BB48)</f>
        <v>0</v>
      </c>
      <c r="T48" s="22">
        <f>'Balance Sheet Annual'!BS48/'Balance Sheet Annual'!BB48</f>
        <v>0.52611052663862345</v>
      </c>
      <c r="U48" s="22">
        <f>('Balance Sheet Annual'!BH48+'Balance Sheet Annual'!BS48)/'Balance Sheet Annual'!CS48</f>
        <v>-3.0378043365496765</v>
      </c>
      <c r="V48" s="22">
        <f>('Balance Sheet Annual'!BH48/'Balance Sheet Annual'!CS48)</f>
        <v>0</v>
      </c>
      <c r="W48" s="22">
        <f>('Balance Sheet Annual'!BS48/'Balance Sheet Annual'!CS48)</f>
        <v>-3.0378043365496765</v>
      </c>
      <c r="X48" s="23">
        <f>'Balance Sheet Annual'!AH48/'Balance Sheet Annual'!BB48</f>
        <v>0.50815776169414584</v>
      </c>
      <c r="Y48" s="23">
        <f>'Balance Sheet Annual'!CS48/('Balance Sheet Annual'!BB48-'Balance Sheet Annual'!AQ48-'Balance Sheet Annual'!AR48-'Balance Sheet Annual'!AS48)</f>
        <v>-0.17865142514521642</v>
      </c>
      <c r="Z48" s="23">
        <f>'Balance Sheet Annual'!BA48/'Balance Sheet Annual'!BB48</f>
        <v>0.49184223830585416</v>
      </c>
      <c r="AA48" s="23">
        <f>'Balance Sheet Annual'!AR48/'Balance Sheet Annual'!BB48</f>
        <v>3.0582827476353117E-2</v>
      </c>
      <c r="AB48" s="24">
        <f>'Balance Sheet Annual'!CS48/'Balance Sheet Annual'!CT48</f>
        <v>-0.17318775943159564</v>
      </c>
      <c r="AC48" s="25">
        <f>'Income Statement Annual'!V48/'Income Statement Annual'!N48</f>
        <v>0.53650867184159334</v>
      </c>
      <c r="AD48" s="23">
        <f>('Income Statement Annual'!AF48-'Income Statement Annual'!AC48)/'Income Statement Annual'!N48</f>
        <v>0.1867991408782203</v>
      </c>
      <c r="AE48" s="23">
        <f>'Income Statement Annual'!AF48/'Income Statement Annual'!N48</f>
        <v>0.1867991408782203</v>
      </c>
      <c r="AF48" s="23">
        <f>'Income Statement Annual'!BS48/'Income Statement Annual'!N48</f>
        <v>0.13631625364777372</v>
      </c>
      <c r="AG48" s="23">
        <f>('Income Statement Annual'!AF48-'Income Statement Annual'!AC48)/('Income Statement Annual'!AH48*-1)</f>
        <v>11.991823770048267</v>
      </c>
      <c r="AH48" s="24">
        <f>'Income Statement Annual'!AF48/('Income Statement Annual'!AH48*-1)</f>
        <v>11.991823770048267</v>
      </c>
      <c r="AI48" s="25">
        <f>'Cash Flow Statement Annual'!BG48/'Cash Flow Statement Annual'!AB48</f>
        <v>-0.78650588462461823</v>
      </c>
      <c r="AJ48" s="23">
        <f>'Cash Flow Statement Annual'!AB48/'Balance Sheet Annual'!BR48</f>
        <v>0.38614995516261286</v>
      </c>
      <c r="AK48" s="23">
        <f>('Cash Flow Statement Annual'!AB48+'Cash Flow Statement Annual'!AV48)/('Balance Sheet Annual'!BH48+'Balance Sheet Annual'!BS48)</f>
        <v>0.40883064968430821</v>
      </c>
      <c r="AL48" s="24">
        <f>('Cash Flow Statement Annual'!AB48/('Balance Sheet Annual'!BH48+'Balance Sheet Annual'!BS48))</f>
        <v>0.40883064968430821</v>
      </c>
      <c r="AM48" s="25">
        <f>'Income Statement Annual'!BS48/'Balance Sheet Annual'!CS48</f>
        <v>-0.9436182025158546</v>
      </c>
      <c r="AN48" s="23">
        <f>'Income Statement Annual'!N48/'Balance Sheet Annual'!CS48</f>
        <v>-6.9222721228391499</v>
      </c>
      <c r="AO48" s="23">
        <f>'Income Statement Annual'!N48/'Balance Sheet Annual'!BB48</f>
        <v>1.1988527991303077</v>
      </c>
      <c r="AP48" s="23">
        <f>'Income Statement Annual'!N48/('Balance Sheet Annual'!AH48-'Balance Sheet Annual'!BR48)</f>
        <v>-24.5394472299444</v>
      </c>
      <c r="AQ48" s="23">
        <f>'Income Statement Annual'!BS48/'Balance Sheet Annual'!BB48</f>
        <v>0.16342312225259054</v>
      </c>
      <c r="AR48" s="23">
        <f>'Cash Flow Statement Annual'!AB48/'Income Statement Annual'!N48</f>
        <v>0.17941327623162437</v>
      </c>
      <c r="AS48" s="23">
        <f>'Cash Flow Statement Annual'!BG48/'Income Statement Annual'!N48</f>
        <v>-0.14110959753595473</v>
      </c>
      <c r="AT48" s="23">
        <f>'Cash Flow Statement Annual'!AB48/'Balance Sheet Annual'!BB48</f>
        <v>0.21509010841142195</v>
      </c>
      <c r="AU48" s="23">
        <f>('Cash Flow Statement Annual'!AB48+'Cash Flow Statement Annual'!AU48)/'Balance Sheet Annual'!BR48</f>
        <v>0.29692037993948267</v>
      </c>
      <c r="AV48" s="23">
        <f>('Cash Flow Statement Annual'!AB48+'Cash Flow Statement Annual'!AU48)/('Balance Sheet Annual'!BH48+'Balance Sheet Annual'!BS48)</f>
        <v>0.31436013448208572</v>
      </c>
      <c r="AW48" s="23">
        <f>'Cash Flow Statement Annual'!AB48/'Balance Sheet Annual'!BS48</f>
        <v>0.40883064968430821</v>
      </c>
      <c r="AX48" s="23">
        <f>('Cash Flow Statement Annual'!AB48+'Cash Flow Statement Annual'!AU48)/'Balance Sheet Annual'!BS48</f>
        <v>0.31436013448208572</v>
      </c>
      <c r="AY48" s="23">
        <f>('Balance Sheet Annual'!BH48+'Balance Sheet Annual'!BS48)/('Income Statement Annual'!AF48-'Income Statement Annual'!AC48)</f>
        <v>2.3492879727200981</v>
      </c>
      <c r="AZ48" s="23">
        <f>(('Balance Sheet Annual'!BH48+'Balance Sheet Annual'!BS48)-'Balance Sheet Annual'!N48)/('Income Statement Annual'!AF48-'Income Statement Annual'!AC48)</f>
        <v>2.2697351291910204</v>
      </c>
      <c r="BA48" s="23">
        <f>('Cash Flow Statement Annual'!AB48+'Cash Flow Statement Annual'!AU48)/'Income Statement Annual'!BS48</f>
        <v>1.0120243306264265</v>
      </c>
      <c r="BB48" s="23">
        <f>'Income Statement Annual'!AF48/('Balance Sheet Annual'!BH48+'Balance Sheet Annual'!BS48)</f>
        <v>0.42566088602673968</v>
      </c>
      <c r="BC48" s="24">
        <f>'Income Statement Annual'!AF48/('Balance Sheet Annual'!BB48-'Balance Sheet Annual'!BR48)</f>
        <v>0.50553199390844228</v>
      </c>
    </row>
    <row r="49" spans="1:55" x14ac:dyDescent="0.2">
      <c r="A49" s="52" t="s">
        <v>206</v>
      </c>
      <c r="B49" s="52" t="s">
        <v>207</v>
      </c>
      <c r="C49" s="52" t="str">
        <f>VLOOKUP(A49,'[1]S&amp;P 500 Wikipedia'!A:D,3,FALSE)</f>
        <v>Industrials</v>
      </c>
      <c r="D49" s="52">
        <v>70844</v>
      </c>
      <c r="E49" s="52" t="s">
        <v>16</v>
      </c>
      <c r="F49" s="52">
        <v>2019</v>
      </c>
      <c r="G49" s="52" t="s">
        <v>17</v>
      </c>
      <c r="H49" s="53">
        <v>43830</v>
      </c>
      <c r="I49" s="53">
        <v>43861</v>
      </c>
      <c r="J49" s="53">
        <v>43861</v>
      </c>
      <c r="K49" s="54">
        <v>565800000</v>
      </c>
      <c r="L49" s="54">
        <v>565800000</v>
      </c>
      <c r="M49" s="52" t="s">
        <v>208</v>
      </c>
      <c r="N49" s="21">
        <f>'Balance Sheet Annual'!AH49/'Balance Sheet Annual'!BR49</f>
        <v>1.0505281979611969</v>
      </c>
      <c r="O49" s="22">
        <f>('Balance Sheet Annual'!AH49-'Balance Sheet Annual'!U49)/'Balance Sheet Annual'!BR49</f>
        <v>0.26314329168036832</v>
      </c>
      <c r="P49" s="22">
        <f>'Balance Sheet Annual'!N49/'Balance Sheet Annual'!BR49</f>
        <v>0.10307053600789214</v>
      </c>
      <c r="Q49" s="22">
        <f>'Balance Sheet Annual'!CH49/'Balance Sheet Annual'!CS49</f>
        <v>-17.099397590361445</v>
      </c>
      <c r="R49" s="22">
        <f>('Balance Sheet Annual'!BH49+'Balance Sheet Annual'!BS49)/'Balance Sheet Annual'!BB49</f>
        <v>0.2043180542563143</v>
      </c>
      <c r="S49" s="22">
        <f>('Balance Sheet Annual'!BH49/'Balance Sheet Annual'!BB49)</f>
        <v>5.4929840972871846E-2</v>
      </c>
      <c r="T49" s="22">
        <f>'Balance Sheet Annual'!BS49/'Balance Sheet Annual'!BB49</f>
        <v>0.14938821328344246</v>
      </c>
      <c r="U49" s="22">
        <f>('Balance Sheet Annual'!BH49+'Balance Sheet Annual'!BS49)/'Balance Sheet Annual'!CS49</f>
        <v>-3.2893975903614456</v>
      </c>
      <c r="V49" s="22">
        <f>('Balance Sheet Annual'!BH49/'Balance Sheet Annual'!CS49)</f>
        <v>-0.88433734939759034</v>
      </c>
      <c r="W49" s="22">
        <f>('Balance Sheet Annual'!BS49/'Balance Sheet Annual'!CS49)</f>
        <v>-2.4050602409638553</v>
      </c>
      <c r="X49" s="23">
        <f>'Balance Sheet Annual'!AH49/'Balance Sheet Annual'!BB49</f>
        <v>0.765043966323667</v>
      </c>
      <c r="Y49" s="23">
        <f>'Balance Sheet Annual'!CS49/('Balance Sheet Annual'!BB49-'Balance Sheet Annual'!AQ49-'Balance Sheet Annual'!AR49-'Balance Sheet Annual'!AS49)</f>
        <v>-6.7906436384759503E-2</v>
      </c>
      <c r="Z49" s="23">
        <f>'Balance Sheet Annual'!BA49/'Balance Sheet Annual'!BB49</f>
        <v>0.23495603367633303</v>
      </c>
      <c r="AA49" s="23">
        <f>'Balance Sheet Annual'!AR49/'Balance Sheet Annual'!BB49</f>
        <v>6.0318054256314313E-2</v>
      </c>
      <c r="AB49" s="24">
        <f>'Balance Sheet Annual'!CS49/'Balance Sheet Annual'!CT49</f>
        <v>-6.2114125350795135E-2</v>
      </c>
      <c r="AC49" s="25">
        <f>'Income Statement Annual'!V49/'Income Statement Annual'!N49</f>
        <v>5.833409527292676E-2</v>
      </c>
      <c r="AD49" s="23">
        <f>('Income Statement Annual'!AF49-'Income Statement Annual'!AC49)/'Income Statement Annual'!N49</f>
        <v>-3.4770569103567184E-2</v>
      </c>
      <c r="AE49" s="23">
        <f>'Income Statement Annual'!AF49/'Income Statement Annual'!N49</f>
        <v>-3.4770569103567184E-2</v>
      </c>
      <c r="AF49" s="23">
        <f>'Income Statement Annual'!BS49/'Income Statement Annual'!N49</f>
        <v>-8.3073185386434E-3</v>
      </c>
      <c r="AG49" s="23">
        <f>('Income Statement Annual'!AF49-'Income Statement Annual'!AC49)/('Income Statement Annual'!AH49*-1)</f>
        <v>-3.6869806094182827</v>
      </c>
      <c r="AH49" s="24">
        <f>'Income Statement Annual'!AF49/('Income Statement Annual'!AH49*-1)</f>
        <v>-3.6869806094182827</v>
      </c>
      <c r="AI49" s="25">
        <f>'Cash Flow Statement Annual'!BG49/'Cash Flow Statement Annual'!AB49</f>
        <v>-2.3462796402289454</v>
      </c>
      <c r="AJ49" s="23">
        <f>'Cash Flow Statement Annual'!AB49/'Balance Sheet Annual'!BR49</f>
        <v>-2.5135646169023348E-2</v>
      </c>
      <c r="AK49" s="23">
        <f>('Cash Flow Statement Annual'!AB49+'Cash Flow Statement Annual'!AV49)/('Balance Sheet Annual'!BH49+'Balance Sheet Annual'!BS49)</f>
        <v>-0.25917515200351621</v>
      </c>
      <c r="AL49" s="24">
        <f>('Cash Flow Statement Annual'!AB49/('Balance Sheet Annual'!BH49+'Balance Sheet Annual'!BS49))</f>
        <v>-8.9590506190022706E-2</v>
      </c>
      <c r="AM49" s="25">
        <f>'Income Statement Annual'!BS49/'Balance Sheet Annual'!CS49</f>
        <v>7.6626506024096389E-2</v>
      </c>
      <c r="AN49" s="23">
        <f>'Income Statement Annual'!N49/'Balance Sheet Annual'!CS49</f>
        <v>-9.2239759036144573</v>
      </c>
      <c r="AO49" s="23">
        <f>'Income Statement Annual'!N49/'Balance Sheet Annual'!BB49</f>
        <v>0.57293919550982231</v>
      </c>
      <c r="AP49" s="23">
        <f>'Income Statement Annual'!N49/('Balance Sheet Annual'!AH49-'Balance Sheet Annual'!BR49)</f>
        <v>15.570266422615417</v>
      </c>
      <c r="AQ49" s="23">
        <f>'Income Statement Annual'!BS49/'Balance Sheet Annual'!BB49</f>
        <v>-4.7595884003741812E-3</v>
      </c>
      <c r="AR49" s="23">
        <f>'Cash Flow Statement Annual'!AB49/'Income Statement Annual'!N49</f>
        <v>-3.194921563761282E-2</v>
      </c>
      <c r="AS49" s="23">
        <f>'Cash Flow Statement Annual'!BG49/'Income Statement Annual'!N49</f>
        <v>7.4961794171815199E-2</v>
      </c>
      <c r="AT49" s="23">
        <f>'Cash Flow Statement Annual'!AB49/'Balance Sheet Annual'!BB49</f>
        <v>-1.8304957904583724E-2</v>
      </c>
      <c r="AU49" s="23">
        <f>('Cash Flow Statement Annual'!AB49+'Cash Flow Statement Annual'!AU49)/'Balance Sheet Annual'!BR49</f>
        <v>-4.0858270305820454E-2</v>
      </c>
      <c r="AV49" s="23">
        <f>('Cash Flow Statement Annual'!AB49+'Cash Flow Statement Annual'!AU49)/('Balance Sheet Annual'!BH49+'Balance Sheet Annual'!BS49)</f>
        <v>-0.14563035675042121</v>
      </c>
      <c r="AW49" s="23">
        <f>'Cash Flow Statement Annual'!AB49/'Balance Sheet Annual'!BS49</f>
        <v>-0.12253281234345256</v>
      </c>
      <c r="AX49" s="23">
        <f>('Cash Flow Statement Annual'!AB49+'Cash Flow Statement Annual'!AU49)/'Balance Sheet Annual'!BS49</f>
        <v>-0.19917843903416491</v>
      </c>
      <c r="AY49" s="23">
        <f>('Balance Sheet Annual'!BH49+'Balance Sheet Annual'!BS49)/('Income Statement Annual'!AF49-'Income Statement Annual'!AC49)</f>
        <v>-10.256198347107437</v>
      </c>
      <c r="AZ49" s="23">
        <f>(('Balance Sheet Annual'!BH49+'Balance Sheet Annual'!BS49)-'Balance Sheet Annual'!N49)/('Income Statement Annual'!AF49-'Income Statement Annual'!AC49)</f>
        <v>-6.4883546205860254</v>
      </c>
      <c r="BA49" s="23">
        <f>('Cash Flow Statement Annual'!AB49+'Cash Flow Statement Annual'!AU49)/'Income Statement Annual'!BS49</f>
        <v>6.2515723270440251</v>
      </c>
      <c r="BB49" s="23">
        <f>'Income Statement Annual'!AF49/('Balance Sheet Annual'!BH49+'Balance Sheet Annual'!BS49)</f>
        <v>-9.7502014504431911E-2</v>
      </c>
      <c r="BC49" s="24">
        <f>'Income Statement Annual'!AF49/('Balance Sheet Annual'!BB49-'Balance Sheet Annual'!BR49)</f>
        <v>-7.3307080109051861E-2</v>
      </c>
    </row>
    <row r="50" spans="1:55" x14ac:dyDescent="0.2">
      <c r="A50" s="52" t="s">
        <v>185</v>
      </c>
      <c r="B50" s="52" t="s">
        <v>186</v>
      </c>
      <c r="C50" s="52" t="str">
        <f>VLOOKUP(A50,'[1]S&amp;P 500 Wikipedia'!A:D,3,FALSE)</f>
        <v>Health Care</v>
      </c>
      <c r="D50" s="52">
        <v>254808</v>
      </c>
      <c r="E50" s="52" t="s">
        <v>16</v>
      </c>
      <c r="F50" s="52">
        <v>2019</v>
      </c>
      <c r="G50" s="52" t="s">
        <v>17</v>
      </c>
      <c r="H50" s="53">
        <v>43830</v>
      </c>
      <c r="I50" s="53">
        <v>43907</v>
      </c>
      <c r="J50" s="53">
        <v>43907</v>
      </c>
      <c r="K50" s="54">
        <v>503000000</v>
      </c>
      <c r="L50" s="54">
        <v>515000000</v>
      </c>
      <c r="M50" s="52" t="s">
        <v>187</v>
      </c>
      <c r="N50" s="21">
        <f>'Balance Sheet Annual'!AH50/'Balance Sheet Annual'!BR50</f>
        <v>2.3229102167182663</v>
      </c>
      <c r="O50" s="22">
        <f>('Balance Sheet Annual'!AH50-'Balance Sheet Annual'!U50)/'Balance Sheet Annual'!BR50</f>
        <v>1.8111455108359134</v>
      </c>
      <c r="P50" s="22">
        <f>'Balance Sheet Annual'!N50/'Balance Sheet Annual'!BR50</f>
        <v>1.0325077399380804</v>
      </c>
      <c r="Q50" s="22">
        <f>'Balance Sheet Annual'!CH50/'Balance Sheet Annual'!CS50</f>
        <v>1.2994186046511629</v>
      </c>
      <c r="R50" s="22">
        <f>('Balance Sheet Annual'!BH50+'Balance Sheet Annual'!BS50)/'Balance Sheet Annual'!BB50</f>
        <v>0.29406914747430329</v>
      </c>
      <c r="S50" s="22">
        <f>('Balance Sheet Annual'!BH50/'Balance Sheet Annual'!BB50)</f>
        <v>2.9736711922167865E-2</v>
      </c>
      <c r="T50" s="22">
        <f>'Balance Sheet Annual'!BS50/'Balance Sheet Annual'!BB50</f>
        <v>0.26433243555213543</v>
      </c>
      <c r="U50" s="22">
        <f>('Balance Sheet Annual'!BH50+'Balance Sheet Annual'!BS50)/'Balance Sheet Annual'!CS50</f>
        <v>0.67618806875631954</v>
      </c>
      <c r="V50" s="22">
        <f>('Balance Sheet Annual'!BH50/'Balance Sheet Annual'!CS50)</f>
        <v>6.8377148634984827E-2</v>
      </c>
      <c r="W50" s="22">
        <f>('Balance Sheet Annual'!BS50/'Balance Sheet Annual'!CS50)</f>
        <v>0.60781092012133464</v>
      </c>
      <c r="X50" s="23">
        <f>'Balance Sheet Annual'!AH50/'Balance Sheet Annual'!BB50</f>
        <v>0.41241136700928926</v>
      </c>
      <c r="Y50" s="23">
        <f>'Balance Sheet Annual'!CS50/('Balance Sheet Annual'!BB50-'Balance Sheet Annual'!AQ50-'Balance Sheet Annual'!AR50-'Balance Sheet Annual'!AS50)</f>
        <v>0.5778556821501607</v>
      </c>
      <c r="Z50" s="23">
        <f>'Balance Sheet Annual'!BA50/'Balance Sheet Annual'!BB50</f>
        <v>0.58758863299071074</v>
      </c>
      <c r="AA50" s="23">
        <f>'Balance Sheet Annual'!AR50/'Balance Sheet Annual'!BB50</f>
        <v>0.16654757324245589</v>
      </c>
      <c r="AB50" s="24">
        <f>'Balance Sheet Annual'!CS50/'Balance Sheet Annual'!CT50</f>
        <v>0.43489254108723135</v>
      </c>
      <c r="AC50" s="25">
        <f>'Income Statement Annual'!V50/'Income Statement Annual'!N50</f>
        <v>0.41902834008097167</v>
      </c>
      <c r="AD50" s="23">
        <f>('Income Statement Annual'!AF50-'Income Statement Annual'!AC50)/'Income Statement Annual'!N50</f>
        <v>0.15595845801795458</v>
      </c>
      <c r="AE50" s="23">
        <f>'Income Statement Annual'!AF50/'Income Statement Annual'!N50</f>
        <v>0.15595845801795458</v>
      </c>
      <c r="AF50" s="23">
        <f>'Income Statement Annual'!BS50/'Income Statement Annual'!N50</f>
        <v>8.8100686498855829E-2</v>
      </c>
      <c r="AG50" s="23">
        <f>('Income Statement Annual'!AF50-'Income Statement Annual'!AC50)/('Income Statement Annual'!AH50*-1)</f>
        <v>24.95774647887324</v>
      </c>
      <c r="AH50" s="24">
        <f>'Income Statement Annual'!AF50/('Income Statement Annual'!AH50*-1)</f>
        <v>24.95774647887324</v>
      </c>
      <c r="AI50" s="25">
        <f>'Cash Flow Statement Annual'!BG50/'Cash Flow Statement Annual'!AB50</f>
        <v>0.23601895734597156</v>
      </c>
      <c r="AJ50" s="23">
        <f>'Cash Flow Statement Annual'!AB50/'Balance Sheet Annual'!BR50</f>
        <v>0.65325077399380804</v>
      </c>
      <c r="AK50" s="23">
        <f>('Cash Flow Statement Annual'!AB50+'Cash Flow Statement Annual'!AV50)/('Balance Sheet Annual'!BH50+'Balance Sheet Annual'!BS50)</f>
        <v>0.31532710280373832</v>
      </c>
      <c r="AL50" s="24">
        <f>('Cash Flow Statement Annual'!AB50/('Balance Sheet Annual'!BH50+'Balance Sheet Annual'!BS50))</f>
        <v>0.39439252336448599</v>
      </c>
      <c r="AM50" s="25">
        <f>'Income Statement Annual'!BS50/'Balance Sheet Annual'!CS50</f>
        <v>0.12651668351870576</v>
      </c>
      <c r="AN50" s="23">
        <f>'Income Statement Annual'!N50/'Balance Sheet Annual'!CS50</f>
        <v>1.4360465116279071</v>
      </c>
      <c r="AO50" s="23">
        <f>'Income Statement Annual'!N50/'Balance Sheet Annual'!BB50</f>
        <v>0.62452591656131484</v>
      </c>
      <c r="AP50" s="23">
        <f>'Income Statement Annual'!N50/('Balance Sheet Annual'!AH50-'Balance Sheet Annual'!BR50)</f>
        <v>2.659021764568219</v>
      </c>
      <c r="AQ50" s="23">
        <f>'Income Statement Annual'!BS50/'Balance Sheet Annual'!BB50</f>
        <v>5.5021161985378993E-2</v>
      </c>
      <c r="AR50" s="23">
        <f>'Cash Flow Statement Annual'!AB50/'Income Statement Annual'!N50</f>
        <v>0.185706741770815</v>
      </c>
      <c r="AS50" s="23">
        <f>'Cash Flow Statement Annual'!BG50/'Income Statement Annual'!N50</f>
        <v>4.3830311564865339E-2</v>
      </c>
      <c r="AT50" s="23">
        <f>'Cash Flow Statement Annual'!AB50/'Balance Sheet Annual'!BB50</f>
        <v>0.11597867311603365</v>
      </c>
      <c r="AU50" s="23">
        <f>('Cash Flow Statement Annual'!AB50+'Cash Flow Statement Annual'!AU50)/'Balance Sheet Annual'!BR50</f>
        <v>0.3108359133126935</v>
      </c>
      <c r="AV50" s="23">
        <f>('Cash Flow Statement Annual'!AB50+'Cash Flow Statement Annual'!AU50)/('Balance Sheet Annual'!BH50+'Balance Sheet Annual'!BS50)</f>
        <v>0.18766355140186916</v>
      </c>
      <c r="AW50" s="23">
        <f>'Cash Flow Statement Annual'!AB50/'Balance Sheet Annual'!BS50</f>
        <v>0.43876065710126844</v>
      </c>
      <c r="AX50" s="23">
        <f>('Cash Flow Statement Annual'!AB50+'Cash Flow Statement Annual'!AU50)/'Balance Sheet Annual'!BS50</f>
        <v>0.20877521314202538</v>
      </c>
      <c r="AY50" s="23">
        <f>('Balance Sheet Annual'!BH50+'Balance Sheet Annual'!BS50)/('Income Statement Annual'!AF50-'Income Statement Annual'!AC50)</f>
        <v>3.0191873589164784</v>
      </c>
      <c r="AZ50" s="23">
        <f>(('Balance Sheet Annual'!BH50+'Balance Sheet Annual'!BS50)-'Balance Sheet Annual'!N50)/('Income Statement Annual'!AF50-'Income Statement Annual'!AC50)</f>
        <v>1.1371331828442437</v>
      </c>
      <c r="BA50" s="23">
        <f>('Cash Flow Statement Annual'!AB50+'Cash Flow Statement Annual'!AU50)/'Income Statement Annual'!BS50</f>
        <v>1.002997002997003</v>
      </c>
      <c r="BB50" s="23">
        <f>'Income Statement Annual'!AF50/('Balance Sheet Annual'!BH50+'Balance Sheet Annual'!BS50)</f>
        <v>0.33121495327102801</v>
      </c>
      <c r="BC50" s="24">
        <f>'Income Statement Annual'!AF50/('Balance Sheet Annual'!BB50-'Balance Sheet Annual'!BR50)</f>
        <v>0.11842544944195682</v>
      </c>
    </row>
    <row r="51" spans="1:55" x14ac:dyDescent="0.2">
      <c r="A51" s="52" t="s">
        <v>194</v>
      </c>
      <c r="B51" s="52" t="s">
        <v>195</v>
      </c>
      <c r="C51" s="52" t="str">
        <f>VLOOKUP(A51,'[1]S&amp;P 500 Wikipedia'!A:D,3,FALSE)</f>
        <v>Consumer Discretionary</v>
      </c>
      <c r="D51" s="52">
        <v>71192</v>
      </c>
      <c r="E51" s="52" t="s">
        <v>16</v>
      </c>
      <c r="F51" s="52">
        <v>2019</v>
      </c>
      <c r="G51" s="52" t="s">
        <v>17</v>
      </c>
      <c r="H51" s="53">
        <v>43890</v>
      </c>
      <c r="I51" s="53">
        <v>43913</v>
      </c>
      <c r="J51" s="53">
        <v>43913</v>
      </c>
      <c r="K51" s="54">
        <v>261700000</v>
      </c>
      <c r="L51" s="54">
        <v>266300000</v>
      </c>
      <c r="M51" s="52" t="s">
        <v>196</v>
      </c>
      <c r="N51" s="21">
        <f>'Balance Sheet Annual'!AH51/'Balance Sheet Annual'!BR51</f>
        <v>1.0988833746898263</v>
      </c>
      <c r="O51" s="22">
        <f>('Balance Sheet Annual'!AH51-'Balance Sheet Annual'!U51)/'Balance Sheet Annual'!BR51</f>
        <v>0.45694789081885856</v>
      </c>
      <c r="P51" s="22">
        <f>'Balance Sheet Annual'!N51/'Balance Sheet Annual'!BR51</f>
        <v>0.27655086848635235</v>
      </c>
      <c r="Q51" s="22">
        <f>'Balance Sheet Annual'!CH51/'Balance Sheet Annual'!CS51</f>
        <v>3.4814601897096868</v>
      </c>
      <c r="R51" s="22">
        <f>('Balance Sheet Annual'!BH51+'Balance Sheet Annual'!BS51)/'Balance Sheet Annual'!BB51</f>
        <v>8.1521390545827715E-2</v>
      </c>
      <c r="S51" s="22">
        <f>('Balance Sheet Annual'!BH51/'Balance Sheet Annual'!BB51)</f>
        <v>8.9795394779039191E-4</v>
      </c>
      <c r="T51" s="22">
        <f>'Balance Sheet Annual'!BS51/'Balance Sheet Annual'!BB51</f>
        <v>8.0623436598037335E-2</v>
      </c>
      <c r="U51" s="22">
        <f>('Balance Sheet Annual'!BH51+'Balance Sheet Annual'!BS51)/'Balance Sheet Annual'!CS51</f>
        <v>0.36533486634090256</v>
      </c>
      <c r="V51" s="22">
        <f>('Balance Sheet Annual'!BH51/'Balance Sheet Annual'!CS51)</f>
        <v>4.0241448692152921E-3</v>
      </c>
      <c r="W51" s="22">
        <f>('Balance Sheet Annual'!BS51/'Balance Sheet Annual'!CS51)</f>
        <v>0.36131072147168725</v>
      </c>
      <c r="X51" s="23">
        <f>'Balance Sheet Annual'!AH51/'Balance Sheet Annual'!BB51</f>
        <v>0.56808415111282151</v>
      </c>
      <c r="Y51" s="23">
        <f>'Balance Sheet Annual'!CS51/('Balance Sheet Annual'!BB51-'Balance Sheet Annual'!AQ51-'Balance Sheet Annual'!AR51-'Balance Sheet Annual'!AS51)</f>
        <v>0.2381734784692271</v>
      </c>
      <c r="Z51" s="23">
        <f>'Balance Sheet Annual'!BA51/'Balance Sheet Annual'!BB51</f>
        <v>0.43191584888717849</v>
      </c>
      <c r="AA51" s="23">
        <f>'Balance Sheet Annual'!AR51/'Balance Sheet Annual'!BB51</f>
        <v>6.3113334616124686E-2</v>
      </c>
      <c r="AB51" s="24">
        <f>'Balance Sheet Annual'!CS51/'Balance Sheet Annual'!CT51</f>
        <v>0.22314155602591237</v>
      </c>
      <c r="AC51" s="25">
        <f>'Income Statement Annual'!V51/'Income Statement Annual'!N51</f>
        <v>0.23025803199046702</v>
      </c>
      <c r="AD51" s="23">
        <f>('Income Statement Annual'!AF51-'Income Statement Annual'!AC51)/'Income Statement Annual'!N51</f>
        <v>4.6977405013978644E-2</v>
      </c>
      <c r="AE51" s="23">
        <f>'Income Statement Annual'!AF51/'Income Statement Annual'!N51</f>
        <v>4.6977405013978644E-2</v>
      </c>
      <c r="AF51" s="23">
        <f>'Income Statement Annual'!BS51/'Income Statement Annual'!N51</f>
        <v>3.5313259086117606E-2</v>
      </c>
      <c r="AG51" s="23">
        <f>('Income Statement Annual'!AF51-'Income Statement Annual'!AC51)/('Income Statement Annual'!AH51*-1)</f>
        <v>32.03125</v>
      </c>
      <c r="AH51" s="24">
        <f>'Income Statement Annual'!AF51/('Income Statement Annual'!AH51*-1)</f>
        <v>32.03125</v>
      </c>
      <c r="AI51" s="25">
        <f>'Cash Flow Statement Annual'!BG51/'Cash Flow Statement Annual'!AB51</f>
        <v>-0.58401559454191032</v>
      </c>
      <c r="AJ51" s="23">
        <f>'Cash Flow Statement Annual'!AB51/'Balance Sheet Annual'!BR51</f>
        <v>0.3182382133995037</v>
      </c>
      <c r="AK51" s="23">
        <f>('Cash Flow Statement Annual'!AB51+'Cash Flow Statement Annual'!AV51)/('Balance Sheet Annual'!BH51+'Balance Sheet Annual'!BS51)</f>
        <v>1.6034618410700237</v>
      </c>
      <c r="AL51" s="24">
        <f>('Cash Flow Statement Annual'!AB51/('Balance Sheet Annual'!BH51+'Balance Sheet Annual'!BS51))</f>
        <v>2.018095987411487</v>
      </c>
      <c r="AM51" s="25">
        <f>'Income Statement Annual'!BS51/'Balance Sheet Annual'!CS51</f>
        <v>0.44294337453291177</v>
      </c>
      <c r="AN51" s="23">
        <f>'Income Statement Annual'!N51/'Balance Sheet Annual'!CS51</f>
        <v>12.543259557344065</v>
      </c>
      <c r="AO51" s="23">
        <f>'Income Statement Annual'!N51/'Balance Sheet Annual'!BB51</f>
        <v>2.7989224552626517</v>
      </c>
      <c r="AP51" s="23">
        <f>'Income Statement Annual'!N51/('Balance Sheet Annual'!AH51-'Balance Sheet Annual'!BR51)</f>
        <v>54.752823086574658</v>
      </c>
      <c r="AQ51" s="23">
        <f>'Income Statement Annual'!BS51/'Balance Sheet Annual'!BB51</f>
        <v>9.8839073824642423E-2</v>
      </c>
      <c r="AR51" s="23">
        <f>'Cash Flow Statement Annual'!AB51/'Income Statement Annual'!N51</f>
        <v>5.8779045785783031E-2</v>
      </c>
      <c r="AS51" s="23">
        <f>'Cash Flow Statement Annual'!BG51/'Income Statement Annual'!N51</f>
        <v>-3.4327879371190244E-2</v>
      </c>
      <c r="AT51" s="23">
        <f>'Cash Flow Statement Annual'!AB51/'Balance Sheet Annual'!BB51</f>
        <v>0.16451799114873966</v>
      </c>
      <c r="AU51" s="23">
        <f>('Cash Flow Statement Annual'!AB51+'Cash Flow Statement Annual'!AU51)/'Balance Sheet Annual'!BR51</f>
        <v>0.20719602977667495</v>
      </c>
      <c r="AV51" s="23">
        <f>('Cash Flow Statement Annual'!AB51+'Cash Flow Statement Annual'!AU51)/('Balance Sheet Annual'!BH51+'Balance Sheet Annual'!BS51)</f>
        <v>1.3139260424862313</v>
      </c>
      <c r="AW51" s="23">
        <f>'Cash Flow Statement Annual'!AB51/'Balance Sheet Annual'!BS51</f>
        <v>2.0405727923627683</v>
      </c>
      <c r="AX51" s="23">
        <f>('Cash Flow Statement Annual'!AB51+'Cash Flow Statement Annual'!AU51)/'Balance Sheet Annual'!BS51</f>
        <v>1.3285600636435959</v>
      </c>
      <c r="AY51" s="23">
        <f>('Balance Sheet Annual'!BH51+'Balance Sheet Annual'!BS51)/('Income Statement Annual'!AF51-'Income Statement Annual'!AC51)</f>
        <v>0.62</v>
      </c>
      <c r="AZ51" s="23">
        <f>(('Balance Sheet Annual'!BH51+'Balance Sheet Annual'!BS51)-'Balance Sheet Annual'!N51)/('Income Statement Annual'!AF51-'Income Statement Annual'!AC51)</f>
        <v>-0.46731707317073173</v>
      </c>
      <c r="BA51" s="23">
        <f>('Cash Flow Statement Annual'!AB51+'Cash Flow Statement Annual'!AU51)/'Income Statement Annual'!BS51</f>
        <v>1.0837118754055808</v>
      </c>
      <c r="BB51" s="23">
        <f>'Income Statement Annual'!AF51/('Balance Sheet Annual'!BH51+'Balance Sheet Annual'!BS51)</f>
        <v>1.6129032258064515</v>
      </c>
      <c r="BC51" s="24">
        <f>'Income Statement Annual'!AF51/('Balance Sheet Annual'!BB51-'Balance Sheet Annual'!BR51)</f>
        <v>0.27220820608152968</v>
      </c>
    </row>
    <row r="52" spans="1:55" x14ac:dyDescent="0.2">
      <c r="A52" s="52" t="s">
        <v>188</v>
      </c>
      <c r="B52" s="52" t="s">
        <v>189</v>
      </c>
      <c r="C52" s="52" t="str">
        <f>VLOOKUP(A52,'[1]S&amp;P 500 Wikipedia'!A:D,3,FALSE)</f>
        <v>Health Care</v>
      </c>
      <c r="D52" s="52">
        <v>71373</v>
      </c>
      <c r="E52" s="52" t="s">
        <v>16</v>
      </c>
      <c r="F52" s="52">
        <v>2019</v>
      </c>
      <c r="G52" s="52" t="s">
        <v>17</v>
      </c>
      <c r="H52" s="53">
        <v>43738</v>
      </c>
      <c r="I52" s="53">
        <v>43796</v>
      </c>
      <c r="J52" s="53">
        <v>43796</v>
      </c>
      <c r="K52" s="54">
        <v>270606000</v>
      </c>
      <c r="L52" s="54">
        <v>280626000</v>
      </c>
      <c r="M52" s="52" t="s">
        <v>190</v>
      </c>
      <c r="N52" s="21">
        <f>'Balance Sheet Annual'!AH52/'Balance Sheet Annual'!BR52</f>
        <v>1.1782493368700264</v>
      </c>
      <c r="O52" s="22">
        <f>('Balance Sheet Annual'!AH52-'Balance Sheet Annual'!U52)/'Balance Sheet Annual'!BR52</f>
        <v>0.72219274977895664</v>
      </c>
      <c r="P52" s="22">
        <f>'Balance Sheet Annual'!N52/'Balance Sheet Annual'!BR52</f>
        <v>0.10008841732979663</v>
      </c>
      <c r="Q52" s="22">
        <f>'Balance Sheet Annual'!CH52/'Balance Sheet Annual'!CS52</f>
        <v>1.4554596338108339</v>
      </c>
      <c r="R52" s="22">
        <f>('Balance Sheet Annual'!BH52+'Balance Sheet Annual'!BS52)/'Balance Sheet Annual'!BB52</f>
        <v>0.37458465342709218</v>
      </c>
      <c r="S52" s="22">
        <f>('Balance Sheet Annual'!BH52/'Balance Sheet Annual'!BB52)</f>
        <v>2.5287844834247741E-2</v>
      </c>
      <c r="T52" s="22">
        <f>'Balance Sheet Annual'!BS52/'Balance Sheet Annual'!BB52</f>
        <v>0.34929680859284445</v>
      </c>
      <c r="U52" s="22">
        <f>('Balance Sheet Annual'!BH52+'Balance Sheet Annual'!BS52)/'Balance Sheet Annual'!CS52</f>
        <v>0.91974195996584762</v>
      </c>
      <c r="V52" s="22">
        <f>('Balance Sheet Annual'!BH52/'Balance Sheet Annual'!CS52)</f>
        <v>6.2090883217911015E-2</v>
      </c>
      <c r="W52" s="22">
        <f>('Balance Sheet Annual'!BS52/'Balance Sheet Annual'!CS52)</f>
        <v>0.85765107674793661</v>
      </c>
      <c r="X52" s="23">
        <f>'Balance Sheet Annual'!AH52/'Balance Sheet Annual'!BB52</f>
        <v>0.12871880071091879</v>
      </c>
      <c r="Y52" s="23">
        <f>'Balance Sheet Annual'!CS52/('Balance Sheet Annual'!BB52-'Balance Sheet Annual'!AQ52-'Balance Sheet Annual'!AR52-'Balance Sheet Annual'!AS52)</f>
        <v>1.5721103653989561</v>
      </c>
      <c r="Z52" s="23">
        <f>'Balance Sheet Annual'!BA52/'Balance Sheet Annual'!BB52</f>
        <v>0.87128119928908121</v>
      </c>
      <c r="AA52" s="23">
        <f>'Balance Sheet Annual'!AR52/'Balance Sheet Annual'!BB52</f>
        <v>0.45158797619967544</v>
      </c>
      <c r="AB52" s="24">
        <f>'Balance Sheet Annual'!CS52/'Balance Sheet Annual'!CT52</f>
        <v>0.40725572769771667</v>
      </c>
      <c r="AC52" s="25">
        <f>'Income Statement Annual'!V52/'Income Statement Annual'!N52</f>
        <v>0.47935222672064776</v>
      </c>
      <c r="AD52" s="23">
        <f>('Income Statement Annual'!AF52-'Income Statement Annual'!AC52)/'Income Statement Annual'!N52</f>
        <v>0.16737998843262</v>
      </c>
      <c r="AE52" s="23">
        <f>'Income Statement Annual'!AF52/'Income Statement Annual'!N52</f>
        <v>0.16737998843262</v>
      </c>
      <c r="AF52" s="23">
        <f>'Income Statement Annual'!BS52/'Income Statement Annual'!N52</f>
        <v>6.2521688837478315E-2</v>
      </c>
      <c r="AG52" s="23">
        <f>('Income Statement Annual'!AF52-'Income Statement Annual'!AC52)/('Income Statement Annual'!AH52*-1)</f>
        <v>4.6156299840510364</v>
      </c>
      <c r="AH52" s="24">
        <f>'Income Statement Annual'!AF52/('Income Statement Annual'!AH52*-1)</f>
        <v>4.6156299840510364</v>
      </c>
      <c r="AI52" s="25">
        <f>'Cash Flow Statement Annual'!BG52/'Cash Flow Statement Annual'!AB52</f>
        <v>-0.96875</v>
      </c>
      <c r="AJ52" s="23">
        <f>'Cash Flow Statement Annual'!AB52/'Balance Sheet Annual'!BR52</f>
        <v>0.58850574712643677</v>
      </c>
      <c r="AK52" s="23">
        <f>('Cash Flow Statement Annual'!AB52+'Cash Flow Statement Annual'!AV52)/('Balance Sheet Annual'!BH52+'Balance Sheet Annual'!BS52)</f>
        <v>0.12088705518308407</v>
      </c>
      <c r="AL52" s="24">
        <f>('Cash Flow Statement Annual'!AB52/('Balance Sheet Annual'!BH52+'Balance Sheet Annual'!BS52))</f>
        <v>0.17163486333161423</v>
      </c>
      <c r="AM52" s="25">
        <f>'Income Statement Annual'!BS52/'Balance Sheet Annual'!CS52</f>
        <v>5.1275970021819564E-2</v>
      </c>
      <c r="AN52" s="23">
        <f>'Income Statement Annual'!N52/'Balance Sheet Annual'!CS52</f>
        <v>0.82013091737026844</v>
      </c>
      <c r="AO52" s="23">
        <f>'Income Statement Annual'!N52/'Balance Sheet Annual'!BB52</f>
        <v>0.33401591839888728</v>
      </c>
      <c r="AP52" s="23">
        <f>'Income Statement Annual'!N52/('Balance Sheet Annual'!AH52-'Balance Sheet Annual'!BR52)</f>
        <v>17.152777777777779</v>
      </c>
      <c r="AQ52" s="23">
        <f>'Income Statement Annual'!BS52/'Balance Sheet Annual'!BB52</f>
        <v>2.0883239316899775E-2</v>
      </c>
      <c r="AR52" s="23">
        <f>'Cash Flow Statement Annual'!AB52/'Income Statement Annual'!N52</f>
        <v>0.19248120300751881</v>
      </c>
      <c r="AS52" s="23">
        <f>'Cash Flow Statement Annual'!BG52/'Income Statement Annual'!N52</f>
        <v>-0.18646616541353384</v>
      </c>
      <c r="AT52" s="23">
        <f>'Cash Flow Statement Annual'!AB52/'Balance Sheet Annual'!BB52</f>
        <v>6.4291785797079046E-2</v>
      </c>
      <c r="AU52" s="23">
        <f>('Cash Flow Statement Annual'!AB52+'Cash Flow Statement Annual'!AU52)/'Balance Sheet Annual'!BR52</f>
        <v>0.4574712643678161</v>
      </c>
      <c r="AV52" s="23">
        <f>('Cash Flow Statement Annual'!AB52+'Cash Flow Statement Annual'!AU52)/('Balance Sheet Annual'!BH52+'Balance Sheet Annual'!BS52)</f>
        <v>0.13341928829293451</v>
      </c>
      <c r="AW52" s="23">
        <f>'Cash Flow Statement Annual'!AB52/'Balance Sheet Annual'!BS52</f>
        <v>0.18406061611636523</v>
      </c>
      <c r="AX52" s="23">
        <f>('Cash Flow Statement Annual'!AB52+'Cash Flow Statement Annual'!AU52)/'Balance Sheet Annual'!BS52</f>
        <v>0.1430783695592058</v>
      </c>
      <c r="AY52" s="23">
        <f>('Balance Sheet Annual'!BH52+'Balance Sheet Annual'!BS52)/('Income Statement Annual'!AF52-'Income Statement Annual'!AC52)</f>
        <v>6.7000691085003456</v>
      </c>
      <c r="AZ52" s="23">
        <f>(('Balance Sheet Annual'!BH52+'Balance Sheet Annual'!BS52)-'Balance Sheet Annual'!N52)/('Income Statement Annual'!AF52-'Income Statement Annual'!AC52)</f>
        <v>6.5044920525224601</v>
      </c>
      <c r="BA52" s="23">
        <f>('Cash Flow Statement Annual'!AB52+'Cash Flow Statement Annual'!AU52)/'Income Statement Annual'!BS52</f>
        <v>2.3931544865864938</v>
      </c>
      <c r="BB52" s="23">
        <f>'Income Statement Annual'!AF52/('Balance Sheet Annual'!BH52+'Balance Sheet Annual'!BS52)</f>
        <v>0.14925219185146982</v>
      </c>
      <c r="BC52" s="24">
        <f>'Income Statement Annual'!AF52/('Balance Sheet Annual'!BB52-'Balance Sheet Annual'!BR52)</f>
        <v>6.2764319330282592E-2</v>
      </c>
    </row>
    <row r="53" spans="1:55" x14ac:dyDescent="0.2">
      <c r="A53" s="52" t="s">
        <v>230</v>
      </c>
      <c r="B53" s="52" t="s">
        <v>231</v>
      </c>
      <c r="C53" s="52" t="str">
        <f>VLOOKUP(A53,'[1]S&amp;P 500 Wikipedia'!A:D,3,FALSE)</f>
        <v>Consumer Staples</v>
      </c>
      <c r="D53" s="52">
        <v>185450</v>
      </c>
      <c r="E53" s="52" t="s">
        <v>16</v>
      </c>
      <c r="F53" s="52">
        <v>2020</v>
      </c>
      <c r="G53" s="52" t="s">
        <v>17</v>
      </c>
      <c r="H53" s="53">
        <v>43951</v>
      </c>
      <c r="I53" s="53">
        <v>44001</v>
      </c>
      <c r="J53" s="53">
        <v>44001</v>
      </c>
      <c r="K53" s="54">
        <v>478113000</v>
      </c>
      <c r="L53" s="54">
        <v>480310000</v>
      </c>
      <c r="M53" s="52" t="s">
        <v>232</v>
      </c>
      <c r="N53" s="21">
        <f>'Balance Sheet Annual'!AH53/'Balance Sheet Annual'!BR53</f>
        <v>3.7102272727272729</v>
      </c>
      <c r="O53" s="22">
        <f>('Balance Sheet Annual'!AH53-'Balance Sheet Annual'!U53)/'Balance Sheet Annual'!BR53</f>
        <v>3.0363636363636362</v>
      </c>
      <c r="P53" s="22">
        <f>'Balance Sheet Annual'!N53/'Balance Sheet Annual'!BR53</f>
        <v>0.76704545454545459</v>
      </c>
      <c r="Q53" s="22">
        <f>'Balance Sheet Annual'!CH53/'Balance Sheet Annual'!CS53</f>
        <v>1.9194936708860759</v>
      </c>
      <c r="R53" s="22">
        <f>('Balance Sheet Annual'!BH53+'Balance Sheet Annual'!BS53)/'Balance Sheet Annual'!BB53</f>
        <v>0.45126604231703088</v>
      </c>
      <c r="S53" s="22">
        <f>('Balance Sheet Annual'!BH53/'Balance Sheet Annual'!BB53)</f>
        <v>5.7752341311134235E-2</v>
      </c>
      <c r="T53" s="22">
        <f>'Balance Sheet Annual'!BS53/'Balance Sheet Annual'!BB53</f>
        <v>0.39351370100589661</v>
      </c>
      <c r="U53" s="22">
        <f>('Balance Sheet Annual'!BH53+'Balance Sheet Annual'!BS53)/'Balance Sheet Annual'!CS53</f>
        <v>1.3174683544303798</v>
      </c>
      <c r="V53" s="22">
        <f>('Balance Sheet Annual'!BH53/'Balance Sheet Annual'!CS53)</f>
        <v>0.16860759493670885</v>
      </c>
      <c r="W53" s="22">
        <f>('Balance Sheet Annual'!BS53/'Balance Sheet Annual'!CS53)</f>
        <v>1.1488607594936708</v>
      </c>
      <c r="X53" s="23">
        <f>'Balance Sheet Annual'!AH53/'Balance Sheet Annual'!BB53</f>
        <v>0.56625043357613591</v>
      </c>
      <c r="Y53" s="23">
        <f>'Balance Sheet Annual'!CS53/('Balance Sheet Annual'!BB53-'Balance Sheet Annual'!AQ53-'Balance Sheet Annual'!AR53-'Balance Sheet Annual'!AS53)</f>
        <v>0.4514285714285714</v>
      </c>
      <c r="Z53" s="23">
        <f>'Balance Sheet Annual'!BA53/'Balance Sheet Annual'!BB53</f>
        <v>0.43374956642386403</v>
      </c>
      <c r="AA53" s="23">
        <f>'Balance Sheet Annual'!AR53/'Balance Sheet Annual'!BB53</f>
        <v>0.13111342351716962</v>
      </c>
      <c r="AB53" s="24">
        <f>'Balance Sheet Annual'!CS53/'Balance Sheet Annual'!CT53</f>
        <v>0.34252514741588624</v>
      </c>
      <c r="AC53" s="25">
        <f>'Income Statement Annual'!V53/'Income Statement Annual'!N53</f>
        <v>0.63247100802854594</v>
      </c>
      <c r="AD53" s="23">
        <f>('Income Statement Annual'!AF53-'Income Statement Annual'!AC53)/'Income Statement Annual'!N53</f>
        <v>0.32768361581920902</v>
      </c>
      <c r="AE53" s="23">
        <f>'Income Statement Annual'!AF53/'Income Statement Annual'!N53</f>
        <v>0.32768361581920902</v>
      </c>
      <c r="AF53" s="23">
        <f>'Income Statement Annual'!BS53/'Income Statement Annual'!N53</f>
        <v>0.24591138864109427</v>
      </c>
      <c r="AG53" s="23">
        <f>('Income Statement Annual'!AF53-'Income Statement Annual'!AC53)/('Income Statement Annual'!AH53*-1)</f>
        <v>14.311688311688311</v>
      </c>
      <c r="AH53" s="24">
        <f>'Income Statement Annual'!AF53/('Income Statement Annual'!AH53*-1)</f>
        <v>14.311688311688311</v>
      </c>
      <c r="AI53" s="25">
        <f>'Cash Flow Statement Annual'!BG53/'Cash Flow Statement Annual'!AB53</f>
        <v>-0.26381215469613262</v>
      </c>
      <c r="AJ53" s="23">
        <f>'Cash Flow Statement Annual'!AB53/'Balance Sheet Annual'!BR53</f>
        <v>0.82272727272727275</v>
      </c>
      <c r="AK53" s="23">
        <f>('Cash Flow Statement Annual'!AB53+'Cash Flow Statement Annual'!AV53)/('Balance Sheet Annual'!BH53+'Balance Sheet Annual'!BS53)</f>
        <v>0.1533435818601076</v>
      </c>
      <c r="AL53" s="24">
        <f>('Cash Flow Statement Annual'!AB53/('Balance Sheet Annual'!BH53+'Balance Sheet Annual'!BS53))</f>
        <v>0.27824750192159875</v>
      </c>
      <c r="AM53" s="25">
        <f>'Income Statement Annual'!BS53/'Balance Sheet Annual'!CS53</f>
        <v>0.41873417721518985</v>
      </c>
      <c r="AN53" s="23">
        <f>'Income Statement Annual'!N53/'Balance Sheet Annual'!CS53</f>
        <v>1.7027848101265823</v>
      </c>
      <c r="AO53" s="23">
        <f>'Income Statement Annual'!N53/'Balance Sheet Annual'!BB53</f>
        <v>0.58324661810613943</v>
      </c>
      <c r="AP53" s="23">
        <f>'Income Statement Annual'!N53/('Balance Sheet Annual'!AH53-'Balance Sheet Annual'!BR53)</f>
        <v>1.4100628930817609</v>
      </c>
      <c r="AQ53" s="23">
        <f>'Income Statement Annual'!BS53/'Balance Sheet Annual'!BB53</f>
        <v>0.14342698577870275</v>
      </c>
      <c r="AR53" s="23">
        <f>'Cash Flow Statement Annual'!AB53/'Income Statement Annual'!N53</f>
        <v>0.2152839726434731</v>
      </c>
      <c r="AS53" s="23">
        <f>'Cash Flow Statement Annual'!BG53/'Income Statement Annual'!N53</f>
        <v>-5.6794528694617902E-2</v>
      </c>
      <c r="AT53" s="23">
        <f>'Cash Flow Statement Annual'!AB53/'Balance Sheet Annual'!BB53</f>
        <v>0.12556364897676031</v>
      </c>
      <c r="AU53" s="23">
        <f>('Cash Flow Statement Annual'!AB53+'Cash Flow Statement Annual'!AU53)/'Balance Sheet Annual'!BR53</f>
        <v>0.66249999999999998</v>
      </c>
      <c r="AV53" s="23">
        <f>('Cash Flow Statement Annual'!AB53+'Cash Flow Statement Annual'!AU53)/('Balance Sheet Annual'!BH53+'Balance Sheet Annual'!BS53)</f>
        <v>0.22405841660261339</v>
      </c>
      <c r="AW53" s="23">
        <f>'Cash Flow Statement Annual'!AB53/'Balance Sheet Annual'!BS53</f>
        <v>0.31908329660643453</v>
      </c>
      <c r="AX53" s="23">
        <f>('Cash Flow Statement Annual'!AB53+'Cash Flow Statement Annual'!AU53)/'Balance Sheet Annual'!BS53</f>
        <v>0.25694138386954607</v>
      </c>
      <c r="AY53" s="23">
        <f>('Balance Sheet Annual'!BH53+'Balance Sheet Annual'!BS53)/('Income Statement Annual'!AF53-'Income Statement Annual'!AC53)</f>
        <v>2.3611615245009077</v>
      </c>
      <c r="AZ53" s="23">
        <f>(('Balance Sheet Annual'!BH53+'Balance Sheet Annual'!BS53)-'Balance Sheet Annual'!N53)/('Income Statement Annual'!AF53-'Income Statement Annual'!AC53)</f>
        <v>1.7486388384754992</v>
      </c>
      <c r="BA53" s="23">
        <f>('Cash Flow Statement Annual'!AB53+'Cash Flow Statement Annual'!AU53)/'Income Statement Annual'!BS53</f>
        <v>0.70495767835550183</v>
      </c>
      <c r="BB53" s="23">
        <f>'Income Statement Annual'!AF53/('Balance Sheet Annual'!BH53+'Balance Sheet Annual'!BS53)</f>
        <v>0.42352036894696388</v>
      </c>
      <c r="BC53" s="24">
        <f>'Income Statement Annual'!AF53/('Balance Sheet Annual'!BB53-'Balance Sheet Annual'!BR53)</f>
        <v>0.22554236594351207</v>
      </c>
    </row>
    <row r="54" spans="1:55" x14ac:dyDescent="0.2">
      <c r="A54" s="52" t="s">
        <v>179</v>
      </c>
      <c r="B54" s="52" t="s">
        <v>180</v>
      </c>
      <c r="C54" s="52" t="str">
        <f>VLOOKUP(A54,'[1]S&amp;P 500 Wikipedia'!A:D,3,FALSE)</f>
        <v>Energy</v>
      </c>
      <c r="D54" s="52">
        <v>679135</v>
      </c>
      <c r="E54" s="52" t="s">
        <v>16</v>
      </c>
      <c r="F54" s="52">
        <v>2019</v>
      </c>
      <c r="G54" s="52" t="s">
        <v>17</v>
      </c>
      <c r="H54" s="53">
        <v>43830</v>
      </c>
      <c r="I54" s="53">
        <v>43874</v>
      </c>
      <c r="J54" s="53">
        <v>43874</v>
      </c>
      <c r="K54" s="54">
        <v>652000000</v>
      </c>
      <c r="L54" s="54">
        <v>656000000</v>
      </c>
      <c r="M54" s="52" t="s">
        <v>181</v>
      </c>
      <c r="N54" s="21">
        <f>'Balance Sheet Annual'!AH54/'Balance Sheet Annual'!BR54</f>
        <v>1.5200718993409228</v>
      </c>
      <c r="O54" s="22">
        <f>('Balance Sheet Annual'!AH54-'Balance Sheet Annual'!U54)/'Balance Sheet Annual'!BR54</f>
        <v>1.0599161174355902</v>
      </c>
      <c r="P54" s="22">
        <f>'Balance Sheet Annual'!N54/'Balance Sheet Annual'!BR54</f>
        <v>0.32444577591372081</v>
      </c>
      <c r="Q54" s="22">
        <f>'Balance Sheet Annual'!CH54/'Balance Sheet Annual'!CS54</f>
        <v>0.54697237601089888</v>
      </c>
      <c r="R54" s="22">
        <f>('Balance Sheet Annual'!BH54+'Balance Sheet Annual'!BS54)/'Balance Sheet Annual'!BB54</f>
        <v>0.12407952181978302</v>
      </c>
      <c r="S54" s="22">
        <f>('Balance Sheet Annual'!BH54/'Balance Sheet Annual'!BB54)</f>
        <v>6.0147276508834713E-3</v>
      </c>
      <c r="T54" s="22">
        <f>'Balance Sheet Annual'!BS54/'Balance Sheet Annual'!BB54</f>
        <v>0.11806479416889955</v>
      </c>
      <c r="U54" s="22">
        <f>('Balance Sheet Annual'!BH54+'Balance Sheet Annual'!BS54)/'Balance Sheet Annual'!CS54</f>
        <v>0.1919475926838459</v>
      </c>
      <c r="V54" s="22">
        <f>('Balance Sheet Annual'!BH54/'Balance Sheet Annual'!CS54)</f>
        <v>9.3046175251456555E-3</v>
      </c>
      <c r="W54" s="22">
        <f>('Balance Sheet Annual'!BS54/'Balance Sheet Annual'!CS54)</f>
        <v>0.18264297515870026</v>
      </c>
      <c r="X54" s="23">
        <f>'Balance Sheet Annual'!AH54/'Balance Sheet Annual'!BB54</f>
        <v>0.28522175794937138</v>
      </c>
      <c r="Y54" s="23">
        <f>'Balance Sheet Annual'!CS54/('Balance Sheet Annual'!BB54-'Balance Sheet Annual'!AQ54-'Balance Sheet Annual'!AR54-'Balance Sheet Annual'!AS54)</f>
        <v>1.2637922192101985</v>
      </c>
      <c r="Z54" s="23">
        <f>'Balance Sheet Annual'!BA54/'Balance Sheet Annual'!BB54</f>
        <v>0.71477824205062868</v>
      </c>
      <c r="AA54" s="23">
        <f>'Balance Sheet Annual'!AR54/'Balance Sheet Annual'!BB54</f>
        <v>0.38767824017688168</v>
      </c>
      <c r="AB54" s="24">
        <f>'Balance Sheet Annual'!CS54/'Balance Sheet Annual'!CT54</f>
        <v>0.64642395398077535</v>
      </c>
      <c r="AC54" s="25">
        <f>'Income Statement Annual'!V54/'Income Statement Annual'!N54</f>
        <v>0.18592163772128534</v>
      </c>
      <c r="AD54" s="23">
        <f>('Income Statement Annual'!AF54-'Income Statement Annual'!AC54)/'Income Statement Annual'!N54</f>
        <v>6.7119724809128284E-2</v>
      </c>
      <c r="AE54" s="23">
        <f>'Income Statement Annual'!AF54/'Income Statement Annual'!N54</f>
        <v>6.7119724809128284E-2</v>
      </c>
      <c r="AF54" s="23">
        <f>'Income Statement Annual'!BS54/'Income Statement Annual'!N54</f>
        <v>5.369577984730263E-3</v>
      </c>
      <c r="AG54" s="23">
        <f>('Income Statement Annual'!AF54-'Income Statement Annual'!AC54)/('Income Statement Annual'!AH54*-1)</f>
        <v>6.7510548523206753</v>
      </c>
      <c r="AH54" s="24">
        <f>'Income Statement Annual'!AF54/('Income Statement Annual'!AH54*-1)</f>
        <v>6.7510548523206753</v>
      </c>
      <c r="AI54" s="25">
        <f>'Cash Flow Statement Annual'!BG54/'Cash Flow Statement Annual'!AB54</f>
        <v>-0.72154280338664156</v>
      </c>
      <c r="AJ54" s="23">
        <f>'Cash Flow Statement Annual'!AB54/'Balance Sheet Annual'!BR54</f>
        <v>0.21230277611344117</v>
      </c>
      <c r="AK54" s="23">
        <f>('Cash Flow Statement Annual'!AB54+'Cash Flow Statement Annual'!AV54)/('Balance Sheet Annual'!BH54+'Balance Sheet Annual'!BS54)</f>
        <v>0.26140138930836604</v>
      </c>
      <c r="AL54" s="24">
        <f>('Cash Flow Statement Annual'!AB54/('Balance Sheet Annual'!BH54+'Balance Sheet Annual'!BS54))</f>
        <v>0.32105104198127454</v>
      </c>
      <c r="AM54" s="25">
        <f>'Income Statement Annual'!BS54/'Balance Sheet Annual'!CS54</f>
        <v>3.7102524710861183E-3</v>
      </c>
      <c r="AN54" s="23">
        <f>'Income Statement Annual'!N54/'Balance Sheet Annual'!CS54</f>
        <v>0.69097655004492886</v>
      </c>
      <c r="AO54" s="23">
        <f>'Income Statement Annual'!N54/'Balance Sheet Annual'!BB54</f>
        <v>0.44666379358803798</v>
      </c>
      <c r="AP54" s="23">
        <f>'Income Statement Annual'!N54/('Balance Sheet Annual'!AH54-'Balance Sheet Annual'!BR54)</f>
        <v>4.5771889400921655</v>
      </c>
      <c r="AQ54" s="23">
        <f>'Income Statement Annual'!BS54/'Balance Sheet Annual'!BB54</f>
        <v>2.398396072626431E-3</v>
      </c>
      <c r="AR54" s="23">
        <f>'Cash Flow Statement Annual'!AB54/'Income Statement Annual'!N54</f>
        <v>8.9185334340129208E-2</v>
      </c>
      <c r="AS54" s="23">
        <f>'Cash Flow Statement Annual'!BG54/'Income Statement Annual'!N54</f>
        <v>-6.4351036160751746E-2</v>
      </c>
      <c r="AT54" s="23">
        <f>'Cash Flow Statement Annual'!AB54/'Balance Sheet Annual'!BB54</f>
        <v>3.9835859768779631E-2</v>
      </c>
      <c r="AU54" s="23">
        <f>('Cash Flow Statement Annual'!AB54+'Cash Flow Statement Annual'!AU54)/'Balance Sheet Annual'!BR54</f>
        <v>0.1079488715797883</v>
      </c>
      <c r="AV54" s="23">
        <f>('Cash Flow Statement Annual'!AB54+'Cash Flow Statement Annual'!AU54)/('Balance Sheet Annual'!BH54+'Balance Sheet Annual'!BS54)</f>
        <v>0.16324373301117487</v>
      </c>
      <c r="AW54" s="23">
        <f>'Cash Flow Statement Annual'!AB54/'Balance Sheet Annual'!BS54</f>
        <v>0.33740676083161403</v>
      </c>
      <c r="AX54" s="23">
        <f>('Cash Flow Statement Annual'!AB54+'Cash Flow Statement Annual'!AU54)/'Balance Sheet Annual'!BS54</f>
        <v>0.17156006983018568</v>
      </c>
      <c r="AY54" s="23">
        <f>('Balance Sheet Annual'!BH54+'Balance Sheet Annual'!BS54)/('Income Statement Annual'!AF54-'Income Statement Annual'!AC54)</f>
        <v>4.1387499999999999</v>
      </c>
      <c r="AZ54" s="23">
        <f>(('Balance Sheet Annual'!BH54+'Balance Sheet Annual'!BS54)-'Balance Sheet Annual'!N54)/('Income Statement Annual'!AF54-'Income Statement Annual'!AC54)</f>
        <v>2.1081249999999998</v>
      </c>
      <c r="BA54" s="23">
        <f>('Cash Flow Statement Annual'!AB54+'Cash Flow Statement Annual'!AU54)/'Income Statement Annual'!BS54</f>
        <v>8.4453125</v>
      </c>
      <c r="BB54" s="23">
        <f>'Income Statement Annual'!AF54/('Balance Sheet Annual'!BH54+'Balance Sheet Annual'!BS54)</f>
        <v>0.24161884627000907</v>
      </c>
      <c r="BC54" s="24">
        <f>'Income Statement Annual'!AF54/('Balance Sheet Annual'!BB54-'Balance Sheet Annual'!BR54)</f>
        <v>3.6904624610771534E-2</v>
      </c>
    </row>
    <row r="55" spans="1:55" x14ac:dyDescent="0.2">
      <c r="A55" s="52" t="s">
        <v>200</v>
      </c>
      <c r="B55" s="52" t="s">
        <v>201</v>
      </c>
      <c r="C55" s="52" t="str">
        <f>VLOOKUP(A55,'[1]S&amp;P 500 Wikipedia'!A:D,3,FALSE)</f>
        <v>Health Care</v>
      </c>
      <c r="D55" s="52">
        <v>71079</v>
      </c>
      <c r="E55" s="52" t="s">
        <v>16</v>
      </c>
      <c r="F55" s="52">
        <v>2019</v>
      </c>
      <c r="G55" s="52" t="s">
        <v>17</v>
      </c>
      <c r="H55" s="53">
        <v>43830</v>
      </c>
      <c r="I55" s="53">
        <v>43867</v>
      </c>
      <c r="J55" s="53">
        <v>43867</v>
      </c>
      <c r="K55" s="54">
        <v>177500000</v>
      </c>
      <c r="L55" s="54">
        <v>178000000</v>
      </c>
      <c r="M55" s="52" t="s">
        <v>202</v>
      </c>
      <c r="N55" s="21">
        <f>'Balance Sheet Annual'!AH55/'Balance Sheet Annual'!BR55</f>
        <v>1.7233027673835273</v>
      </c>
      <c r="O55" s="22">
        <f>('Balance Sheet Annual'!AH55-'Balance Sheet Annual'!U55)/'Balance Sheet Annual'!BR55</f>
        <v>1.5579587976479297</v>
      </c>
      <c r="P55" s="22">
        <f>'Balance Sheet Annual'!N55/'Balance Sheet Annual'!BR55</f>
        <v>0.92024754307331713</v>
      </c>
      <c r="Q55" s="22">
        <f>'Balance Sheet Annual'!CH55/'Balance Sheet Annual'!CS55</f>
        <v>1.0416894693045258</v>
      </c>
      <c r="R55" s="22">
        <f>('Balance Sheet Annual'!BH55+'Balance Sheet Annual'!BS55)/'Balance Sheet Annual'!BB55</f>
        <v>0.21865074556717082</v>
      </c>
      <c r="S55" s="22">
        <f>('Balance Sheet Annual'!BH55/'Balance Sheet Annual'!BB55)</f>
        <v>5.4923387052356769E-2</v>
      </c>
      <c r="T55" s="22">
        <f>'Balance Sheet Annual'!BS55/'Balance Sheet Annual'!BB55</f>
        <v>0.16372735851481404</v>
      </c>
      <c r="U55" s="22">
        <f>('Balance Sheet Annual'!BH55+'Balance Sheet Annual'!BS55)/'Balance Sheet Annual'!CS55</f>
        <v>0.44641692468007588</v>
      </c>
      <c r="V55" s="22">
        <f>('Balance Sheet Annual'!BH55/'Balance Sheet Annual'!CS55)</f>
        <v>0.11213650096333336</v>
      </c>
      <c r="W55" s="22">
        <f>('Balance Sheet Annual'!BS55/'Balance Sheet Annual'!CS55)</f>
        <v>0.33428042371674249</v>
      </c>
      <c r="X55" s="23">
        <f>'Balance Sheet Annual'!AH55/'Balance Sheet Annual'!BB55</f>
        <v>0.30776630939660649</v>
      </c>
      <c r="Y55" s="23">
        <f>'Balance Sheet Annual'!CS55/('Balance Sheet Annual'!BB55-'Balance Sheet Annual'!AQ55-'Balance Sheet Annual'!AR55-'Balance Sheet Annual'!AS55)</f>
        <v>0.74316260982444804</v>
      </c>
      <c r="Z55" s="23">
        <f>'Balance Sheet Annual'!BA55/'Balance Sheet Annual'!BB55</f>
        <v>0.69223369060339357</v>
      </c>
      <c r="AA55" s="23">
        <f>'Balance Sheet Annual'!AR55/'Balance Sheet Annual'!BB55</f>
        <v>0.21141722019659032</v>
      </c>
      <c r="AB55" s="24">
        <f>'Balance Sheet Annual'!CS55/'Balance Sheet Annual'!CT55</f>
        <v>0.48979044807467054</v>
      </c>
      <c r="AC55" s="25">
        <f>'Income Statement Annual'!V55/'Income Statement Annual'!N55</f>
        <v>0.86399961051335727</v>
      </c>
      <c r="AD55" s="23">
        <f>('Income Statement Annual'!AF55-'Income Statement Annual'!AC55)/'Income Statement Annual'!N55</f>
        <v>0.52341440683270857</v>
      </c>
      <c r="AE55" s="23">
        <f>'Income Statement Annual'!AF55/'Income Statement Annual'!N55</f>
        <v>0.48934128071554261</v>
      </c>
      <c r="AF55" s="23">
        <f>'Income Statement Annual'!BS55/'Income Statement Annual'!N55</f>
        <v>0.40955215991208732</v>
      </c>
      <c r="AG55" s="23" t="e">
        <f>('Income Statement Annual'!AF55-'Income Statement Annual'!AC55)/('Income Statement Annual'!AH55*-1)</f>
        <v>#DIV/0!</v>
      </c>
      <c r="AH55" s="24" t="e">
        <f>'Income Statement Annual'!AF55/('Income Statement Annual'!AH55*-1)</f>
        <v>#DIV/0!</v>
      </c>
      <c r="AI55" s="25">
        <f>'Cash Flow Statement Annual'!BG55/'Cash Flow Statement Annual'!AB55</f>
        <v>-0.76019269347046026</v>
      </c>
      <c r="AJ55" s="23">
        <f>'Cash Flow Statement Annual'!AB55/'Balance Sheet Annual'!BR55</f>
        <v>1.4553641185904025</v>
      </c>
      <c r="AK55" s="23">
        <f>('Cash Flow Statement Annual'!AB55+'Cash Flow Statement Annual'!AV55)/('Balance Sheet Annual'!BH55+'Balance Sheet Annual'!BS55)</f>
        <v>1.1887217034996977</v>
      </c>
      <c r="AL55" s="24">
        <f>('Cash Flow Statement Annual'!AB55/('Balance Sheet Annual'!BH55+'Balance Sheet Annual'!BS55))</f>
        <v>1.1887217034996977</v>
      </c>
      <c r="AM55" s="25">
        <f>'Income Statement Annual'!BS55/'Balance Sheet Annual'!CS55</f>
        <v>0.44144657435659079</v>
      </c>
      <c r="AN55" s="23">
        <f>'Income Statement Annual'!N55/'Balance Sheet Annual'!CS55</f>
        <v>1.0778763184922522</v>
      </c>
      <c r="AO55" s="23">
        <f>'Income Statement Annual'!N55/'Balance Sheet Annual'!BB55</f>
        <v>0.52793352500339641</v>
      </c>
      <c r="AP55" s="23">
        <f>'Income Statement Annual'!N55/('Balance Sheet Annual'!AH55-'Balance Sheet Annual'!BR55)</f>
        <v>4.08695281409892</v>
      </c>
      <c r="AQ55" s="23">
        <f>'Income Statement Annual'!BS55/'Balance Sheet Annual'!BB55</f>
        <v>0.21621631545514297</v>
      </c>
      <c r="AR55" s="23">
        <f>'Cash Flow Statement Annual'!AB55/'Income Statement Annual'!N55</f>
        <v>0.49232502660332872</v>
      </c>
      <c r="AS55" s="23">
        <f>'Cash Flow Statement Annual'!BG55/'Income Statement Annual'!N55</f>
        <v>-0.37426188803650046</v>
      </c>
      <c r="AT55" s="23">
        <f>'Cash Flow Statement Annual'!AB55/'Balance Sheet Annual'!BB55</f>
        <v>0.25991488674208629</v>
      </c>
      <c r="AU55" s="23">
        <f>('Cash Flow Statement Annual'!AB55+'Cash Flow Statement Annual'!AU55)/'Balance Sheet Annual'!BR55</f>
        <v>1.4535548336691475</v>
      </c>
      <c r="AV55" s="23">
        <f>('Cash Flow Statement Annual'!AB55+'Cash Flow Statement Annual'!AU55)/('Balance Sheet Annual'!BH55+'Balance Sheet Annual'!BS55)</f>
        <v>1.187243904077383</v>
      </c>
      <c r="AW55" s="23">
        <f>'Cash Flow Statement Annual'!AB55/'Balance Sheet Annual'!BS55</f>
        <v>1.5874859834043507</v>
      </c>
      <c r="AX55" s="23">
        <f>('Cash Flow Statement Annual'!AB55+'Cash Flow Statement Annual'!AU55)/'Balance Sheet Annual'!BS55</f>
        <v>1.5855124467369366</v>
      </c>
      <c r="AY55" s="23">
        <f>('Balance Sheet Annual'!BH55+'Balance Sheet Annual'!BS55)/('Income Statement Annual'!AF55-'Income Statement Annual'!AC55)</f>
        <v>0.79127245668119484</v>
      </c>
      <c r="AZ55" s="23">
        <f>(('Balance Sheet Annual'!BH55+'Balance Sheet Annual'!BS55)-'Balance Sheet Annual'!N55)/('Income Statement Annual'!AF55-'Income Statement Annual'!AC55)</f>
        <v>0.19651589242053791</v>
      </c>
      <c r="BA55" s="23">
        <f>('Cash Flow Statement Annual'!AB55+'Cash Flow Statement Annual'!AU55)/'Income Statement Annual'!BS55</f>
        <v>1.2006113611276217</v>
      </c>
      <c r="BB55" s="23">
        <f>'Income Statement Annual'!AF55/('Balance Sheet Annual'!BH55+'Balance Sheet Annual'!BS55)</f>
        <v>1.1815174313159131</v>
      </c>
      <c r="BC55" s="24">
        <f>'Income Statement Annual'!AF55/('Balance Sheet Annual'!BB55-'Balance Sheet Annual'!BR55)</f>
        <v>0.31450794573210256</v>
      </c>
    </row>
    <row r="56" spans="1:55" x14ac:dyDescent="0.2">
      <c r="A56" s="52" t="s">
        <v>197</v>
      </c>
      <c r="B56" s="52" t="s">
        <v>198</v>
      </c>
      <c r="C56" s="52" t="str">
        <f>VLOOKUP(A56,'[1]S&amp;P 500 Wikipedia'!A:D,3,FALSE)</f>
        <v>Health Care</v>
      </c>
      <c r="D56" s="52">
        <v>130356</v>
      </c>
      <c r="E56" s="52" t="s">
        <v>16</v>
      </c>
      <c r="F56" s="52">
        <v>2019</v>
      </c>
      <c r="G56" s="52" t="s">
        <v>17</v>
      </c>
      <c r="H56" s="53">
        <v>43830</v>
      </c>
      <c r="I56" s="53">
        <v>43892</v>
      </c>
      <c r="J56" s="53">
        <v>43892</v>
      </c>
      <c r="K56" s="54">
        <v>29926000</v>
      </c>
      <c r="L56" s="54">
        <v>30647000</v>
      </c>
      <c r="M56" s="52" t="s">
        <v>199</v>
      </c>
      <c r="N56" s="21">
        <f>'Balance Sheet Annual'!AH56/'Balance Sheet Annual'!BR56</f>
        <v>2.4076941341476208</v>
      </c>
      <c r="O56" s="22">
        <f>('Balance Sheet Annual'!AH56-'Balance Sheet Annual'!U56)/'Balance Sheet Annual'!BR56</f>
        <v>1.7958663493448335</v>
      </c>
      <c r="P56" s="22">
        <f>'Balance Sheet Annual'!N56/'Balance Sheet Annual'!BR56</f>
        <v>1.2309786359946771</v>
      </c>
      <c r="Q56" s="22">
        <f>'Balance Sheet Annual'!CH56/'Balance Sheet Annual'!CS56</f>
        <v>0.39162114293568245</v>
      </c>
      <c r="R56" s="22">
        <f>('Balance Sheet Annual'!BH56+'Balance Sheet Annual'!BS56)/'Balance Sheet Annual'!BB56</f>
        <v>1.6954974485129529E-3</v>
      </c>
      <c r="S56" s="22">
        <f>('Balance Sheet Annual'!BH56/'Balance Sheet Annual'!BB56)</f>
        <v>0</v>
      </c>
      <c r="T56" s="22">
        <f>'Balance Sheet Annual'!BS56/'Balance Sheet Annual'!BB56</f>
        <v>1.6954974485129529E-3</v>
      </c>
      <c r="U56" s="22">
        <f>('Balance Sheet Annual'!BH56+'Balance Sheet Annual'!BS56)/'Balance Sheet Annual'!CS56</f>
        <v>2.3594900971441292E-3</v>
      </c>
      <c r="V56" s="22">
        <f>('Balance Sheet Annual'!BH56/'Balance Sheet Annual'!CS56)</f>
        <v>0</v>
      </c>
      <c r="W56" s="22">
        <f>('Balance Sheet Annual'!BS56/'Balance Sheet Annual'!CS56)</f>
        <v>2.3594900971441292E-3</v>
      </c>
      <c r="X56" s="23">
        <f>'Balance Sheet Annual'!AH56/'Balance Sheet Annual'!BB56</f>
        <v>0.27221792767234382</v>
      </c>
      <c r="Y56" s="23">
        <f>'Balance Sheet Annual'!CS56/('Balance Sheet Annual'!BB56-'Balance Sheet Annual'!AQ56-'Balance Sheet Annual'!AR56-'Balance Sheet Annual'!AS56)</f>
        <v>0.75732376145235225</v>
      </c>
      <c r="Z56" s="23">
        <f>'Balance Sheet Annual'!BA56/'Balance Sheet Annual'!BB56</f>
        <v>0.72778207232765613</v>
      </c>
      <c r="AA56" s="23">
        <f>'Balance Sheet Annual'!AR56/'Balance Sheet Annual'!BB56</f>
        <v>3.2979853934249563E-2</v>
      </c>
      <c r="AB56" s="24">
        <f>'Balance Sheet Annual'!CS56/'Balance Sheet Annual'!CT56</f>
        <v>0.71858638040699685</v>
      </c>
      <c r="AC56" s="25">
        <f>'Income Statement Annual'!V56/'Income Statement Annual'!N56</f>
        <v>0.54376359142935871</v>
      </c>
      <c r="AD56" s="23">
        <f>('Income Statement Annual'!AF56-'Income Statement Annual'!AC56)/'Income Statement Annual'!N56</f>
        <v>9.9348995677995766E-2</v>
      </c>
      <c r="AE56" s="23">
        <f>'Income Statement Annual'!AF56/'Income Statement Annual'!N56</f>
        <v>9.9348995677995766E-2</v>
      </c>
      <c r="AF56" s="23">
        <f>'Income Statement Annual'!BS56/'Income Statement Annual'!N56</f>
        <v>0.76078478702957486</v>
      </c>
      <c r="AG56" s="23">
        <f>('Income Statement Annual'!AF56-'Income Statement Annual'!AC56)/('Income Statement Annual'!AH56*-1)</f>
        <v>9.8078664161257265</v>
      </c>
      <c r="AH56" s="24">
        <f>'Income Statement Annual'!AF56/('Income Statement Annual'!AH56*-1)</f>
        <v>9.8078664161257265</v>
      </c>
      <c r="AI56" s="25">
        <f>'Cash Flow Statement Annual'!BG56/'Cash Flow Statement Annual'!AB56</f>
        <v>-4.9701133661063511E-2</v>
      </c>
      <c r="AJ56" s="23">
        <f>'Cash Flow Statement Annual'!AB56/'Balance Sheet Annual'!BR56</f>
        <v>0.50568694470979958</v>
      </c>
      <c r="AK56" s="23">
        <f>('Cash Flow Statement Annual'!AB56+'Cash Flow Statement Annual'!AV56)/('Balance Sheet Annual'!BH56+'Balance Sheet Annual'!BS56)</f>
        <v>33.720966197805431</v>
      </c>
      <c r="AL56" s="24">
        <f>('Cash Flow Statement Annual'!AB56/('Balance Sheet Annual'!BH56+'Balance Sheet Annual'!BS56))</f>
        <v>33.720966197805431</v>
      </c>
      <c r="AM56" s="25">
        <f>'Income Statement Annual'!BS56/'Balance Sheet Annual'!CS56</f>
        <v>0.30558776394395398</v>
      </c>
      <c r="AN56" s="23">
        <f>'Income Statement Annual'!N56/'Balance Sheet Annual'!CS56</f>
        <v>0.4016743882814714</v>
      </c>
      <c r="AO56" s="23">
        <f>'Income Statement Annual'!N56/'Balance Sheet Annual'!BB56</f>
        <v>0.28863774477737714</v>
      </c>
      <c r="AP56" s="23">
        <f>'Income Statement Annual'!N56/('Balance Sheet Annual'!AH56-'Balance Sheet Annual'!BR56)</f>
        <v>1.813549495551755</v>
      </c>
      <c r="AQ56" s="23">
        <f>'Income Statement Annual'!BS56/'Balance Sheet Annual'!BB56</f>
        <v>0.21959120518915365</v>
      </c>
      <c r="AR56" s="23">
        <f>'Cash Flow Statement Annual'!AB56/'Income Statement Annual'!N56</f>
        <v>0.19808155095539609</v>
      </c>
      <c r="AS56" s="23">
        <f>'Cash Flow Statement Annual'!BG56/'Income Statement Annual'!N56</f>
        <v>-9.844877639824905E-3</v>
      </c>
      <c r="AT56" s="23">
        <f>'Cash Flow Statement Annual'!AB56/'Balance Sheet Annual'!BB56</f>
        <v>5.7173812149770645E-2</v>
      </c>
      <c r="AU56" s="23">
        <f>('Cash Flow Statement Annual'!AB56+'Cash Flow Statement Annual'!AU56)/'Balance Sheet Annual'!BR56</f>
        <v>0.27499654884897212</v>
      </c>
      <c r="AV56" s="23">
        <f>('Cash Flow Statement Annual'!AB56+'Cash Flow Statement Annual'!AU56)/('Balance Sheet Annual'!BH56+'Balance Sheet Annual'!BS56)</f>
        <v>18.337727373149715</v>
      </c>
      <c r="AW56" s="23">
        <f>'Cash Flow Statement Annual'!AB56/'Balance Sheet Annual'!BS56</f>
        <v>33.720966197805431</v>
      </c>
      <c r="AX56" s="23">
        <f>('Cash Flow Statement Annual'!AB56+'Cash Flow Statement Annual'!AU56)/'Balance Sheet Annual'!BS56</f>
        <v>18.337727373149715</v>
      </c>
      <c r="AY56" s="23">
        <f>('Balance Sheet Annual'!BH56+'Balance Sheet Annual'!BS56)/('Income Statement Annual'!AF56-'Income Statement Annual'!AC56)</f>
        <v>5.912627742629354E-2</v>
      </c>
      <c r="AZ56" s="23">
        <f>(('Balance Sheet Annual'!BH56+'Balance Sheet Annual'!BS56)-'Balance Sheet Annual'!N56)/('Income Statement Annual'!AF56-'Income Statement Annual'!AC56)</f>
        <v>-4.7943098741188095</v>
      </c>
      <c r="BA56" s="23">
        <f>('Cash Flow Statement Annual'!AB56+'Cash Flow Statement Annual'!AU56)/'Income Statement Annual'!BS56</f>
        <v>0.14158841173042205</v>
      </c>
      <c r="BB56" s="23">
        <f>'Income Statement Annual'!AF56/('Balance Sheet Annual'!BH56+'Balance Sheet Annual'!BS56)</f>
        <v>16.912953825760365</v>
      </c>
      <c r="BC56" s="24">
        <f>'Income Statement Annual'!AF56/('Balance Sheet Annual'!BB56-'Balance Sheet Annual'!BR56)</f>
        <v>3.2331301056795061E-2</v>
      </c>
    </row>
    <row r="57" spans="1:55" x14ac:dyDescent="0.2">
      <c r="A57" s="52" t="s">
        <v>209</v>
      </c>
      <c r="B57" s="52" t="s">
        <v>210</v>
      </c>
      <c r="C57" s="52" t="str">
        <f>VLOOKUP(A57,'[1]S&amp;P 500 Wikipedia'!A:D,3,FALSE)</f>
        <v>Consumer Discretionary</v>
      </c>
      <c r="D57" s="52">
        <v>261036</v>
      </c>
      <c r="E57" s="52" t="s">
        <v>16</v>
      </c>
      <c r="F57" s="52">
        <v>2019</v>
      </c>
      <c r="G57" s="52" t="s">
        <v>17</v>
      </c>
      <c r="H57" s="53">
        <v>43830</v>
      </c>
      <c r="I57" s="53">
        <v>43887</v>
      </c>
      <c r="J57" s="53">
        <v>43887</v>
      </c>
      <c r="K57" s="54">
        <v>41681000</v>
      </c>
      <c r="L57" s="54">
        <v>42168000</v>
      </c>
      <c r="M57" s="52" t="s">
        <v>211</v>
      </c>
      <c r="N57" s="21">
        <f>'Balance Sheet Annual'!AH57/'Balance Sheet Annual'!BR57</f>
        <v>1.8324636600819977</v>
      </c>
      <c r="O57" s="22">
        <f>('Balance Sheet Annual'!AH57-'Balance Sheet Annual'!U57)/'Balance Sheet Annual'!BR57</f>
        <v>1.8324636600819977</v>
      </c>
      <c r="P57" s="22">
        <f>'Balance Sheet Annual'!N57/'Balance Sheet Annual'!BR57</f>
        <v>1.3622810286992173</v>
      </c>
      <c r="Q57" s="22">
        <f>'Balance Sheet Annual'!CH57/'Balance Sheet Annual'!CS57</f>
        <v>2.6072813079386483</v>
      </c>
      <c r="R57" s="22">
        <f>('Balance Sheet Annual'!BH57+'Balance Sheet Annual'!BS57)/'Balance Sheet Annual'!BB57</f>
        <v>0.40468180543874405</v>
      </c>
      <c r="S57" s="22">
        <f>('Balance Sheet Annual'!BH57/'Balance Sheet Annual'!BB57)</f>
        <v>0</v>
      </c>
      <c r="T57" s="22">
        <f>'Balance Sheet Annual'!BS57/'Balance Sheet Annual'!BB57</f>
        <v>0.40468180543874405</v>
      </c>
      <c r="U57" s="22">
        <f>('Balance Sheet Annual'!BH57+'Balance Sheet Annual'!BS57)/'Balance Sheet Annual'!CS57</f>
        <v>1.4598011124220462</v>
      </c>
      <c r="V57" s="22">
        <f>('Balance Sheet Annual'!BH57/'Balance Sheet Annual'!CS57)</f>
        <v>0</v>
      </c>
      <c r="W57" s="22">
        <f>('Balance Sheet Annual'!BS57/'Balance Sheet Annual'!CS57)</f>
        <v>1.4598011124220462</v>
      </c>
      <c r="X57" s="23">
        <f>'Balance Sheet Annual'!AH57/'Balance Sheet Annual'!BB57</f>
        <v>0.45944304270628911</v>
      </c>
      <c r="Y57" s="23">
        <f>'Balance Sheet Annual'!CS57/('Balance Sheet Annual'!BB57-'Balance Sheet Annual'!AQ57-'Balance Sheet Annual'!AR57-'Balance Sheet Annual'!AS57)</f>
        <v>0.35881463562140914</v>
      </c>
      <c r="Z57" s="23">
        <f>'Balance Sheet Annual'!BA57/'Balance Sheet Annual'!BB57</f>
        <v>0.54055695729371089</v>
      </c>
      <c r="AA57" s="23">
        <f>'Balance Sheet Annual'!AR57/'Balance Sheet Annual'!BB57</f>
        <v>0.13610877488085227</v>
      </c>
      <c r="AB57" s="24">
        <f>'Balance Sheet Annual'!CS57/'Balance Sheet Annual'!CT57</f>
        <v>0.27721708251565275</v>
      </c>
      <c r="AC57" s="25">
        <f>'Income Statement Annual'!V57/'Income Statement Annual'!N57</f>
        <v>1</v>
      </c>
      <c r="AD57" s="23">
        <f>('Income Statement Annual'!AF57-'Income Statement Annual'!AC57)/'Income Statement Annual'!N57</f>
        <v>0.38590203106332138</v>
      </c>
      <c r="AE57" s="23">
        <f>'Income Statement Annual'!AF57/'Income Statement Annual'!N57</f>
        <v>0.35477233505907341</v>
      </c>
      <c r="AF57" s="23">
        <f>'Income Statement Annual'!BS57/'Income Statement Annual'!N57</f>
        <v>0.32291251825302003</v>
      </c>
      <c r="AG57" s="23">
        <f>('Income Statement Annual'!AF57-'Income Statement Annual'!AC57)/('Income Statement Annual'!AH57*-1)</f>
        <v>51</v>
      </c>
      <c r="AH57" s="24">
        <f>'Income Statement Annual'!AF57/('Income Statement Annual'!AH57*-1)</f>
        <v>46.885964912280699</v>
      </c>
      <c r="AI57" s="25">
        <f>'Cash Flow Statement Annual'!BG57/'Cash Flow Statement Annual'!AB57</f>
        <v>-1.6896197327852005</v>
      </c>
      <c r="AJ57" s="23">
        <f>'Cash Flow Statement Annual'!AB57/'Balance Sheet Annual'!BR57</f>
        <v>0.90663436451733137</v>
      </c>
      <c r="AK57" s="23">
        <f>('Cash Flow Statement Annual'!AB57+'Cash Flow Statement Annual'!AV57)/('Balance Sheet Annual'!BH57+'Balance Sheet Annual'!BS57)</f>
        <v>0.5617134280106223</v>
      </c>
      <c r="AL57" s="24">
        <f>('Cash Flow Statement Annual'!AB57/('Balance Sheet Annual'!BH57+'Balance Sheet Annual'!BS57))</f>
        <v>0.5617134280106223</v>
      </c>
      <c r="AM57" s="25">
        <f>'Income Statement Annual'!BS57/'Balance Sheet Annual'!CS57</f>
        <v>0.81998988707230747</v>
      </c>
      <c r="AN57" s="23">
        <f>'Income Statement Annual'!N57/'Balance Sheet Annual'!CS57</f>
        <v>2.5393561436035732</v>
      </c>
      <c r="AO57" s="23">
        <f>'Income Statement Annual'!N57/'Balance Sheet Annual'!BB57</f>
        <v>0.70395290159798152</v>
      </c>
      <c r="AP57" s="23">
        <f>'Income Statement Annual'!N57/('Balance Sheet Annual'!AH57-'Balance Sheet Annual'!BR57)</f>
        <v>3.3727333781061115</v>
      </c>
      <c r="AQ57" s="23">
        <f>'Income Statement Annual'!BS57/'Balance Sheet Annual'!BB57</f>
        <v>0.22731520418652462</v>
      </c>
      <c r="AR57" s="23">
        <f>'Cash Flow Statement Annual'!AB57/'Income Statement Annual'!N57</f>
        <v>0.32291251825302003</v>
      </c>
      <c r="AS57" s="23">
        <f>'Cash Flow Statement Annual'!BG57/'Income Statement Annual'!N57</f>
        <v>-0.54559936280366383</v>
      </c>
      <c r="AT57" s="23">
        <f>'Cash Flow Statement Annual'!AB57/'Balance Sheet Annual'!BB57</f>
        <v>0.22731520418652462</v>
      </c>
      <c r="AU57" s="23">
        <f>('Cash Flow Statement Annual'!AB57+'Cash Flow Statement Annual'!AU57)/'Balance Sheet Annual'!BR57</f>
        <v>2.2204621692135671</v>
      </c>
      <c r="AV57" s="23">
        <f>('Cash Flow Statement Annual'!AB57+'Cash Flow Statement Annual'!AU57)/('Balance Sheet Annual'!BH57+'Balance Sheet Annual'!BS57)</f>
        <v>1.3757071931647615</v>
      </c>
      <c r="AW57" s="23">
        <f>'Cash Flow Statement Annual'!AB57/'Balance Sheet Annual'!BS57</f>
        <v>0.5617134280106223</v>
      </c>
      <c r="AX57" s="23">
        <f>('Cash Flow Statement Annual'!AB57+'Cash Flow Statement Annual'!AU57)/'Balance Sheet Annual'!BS57</f>
        <v>1.3757071931647615</v>
      </c>
      <c r="AY57" s="23">
        <f>('Balance Sheet Annual'!BH57+'Balance Sheet Annual'!BS57)/('Income Statement Annual'!AF57-'Income Statement Annual'!AC57)</f>
        <v>1.4896800825593395</v>
      </c>
      <c r="AZ57" s="23">
        <f>(('Balance Sheet Annual'!BH57+'Balance Sheet Annual'!BS57)-'Balance Sheet Annual'!N57)/('Income Statement Annual'!AF57-'Income Statement Annual'!AC57)</f>
        <v>0.23237014103887169</v>
      </c>
      <c r="BA57" s="23">
        <f>('Cash Flow Statement Annual'!AB57+'Cash Flow Statement Annual'!AU57)/'Income Statement Annual'!BS57</f>
        <v>2.4491264131551902</v>
      </c>
      <c r="BB57" s="23">
        <f>'Income Statement Annual'!AF57/('Balance Sheet Annual'!BH57+'Balance Sheet Annual'!BS57)</f>
        <v>0.61713428010622329</v>
      </c>
      <c r="BC57" s="24">
        <f>'Income Statement Annual'!AF57/('Balance Sheet Annual'!BB57-'Balance Sheet Annual'!BR57)</f>
        <v>0.33331254676976801</v>
      </c>
    </row>
    <row r="58" spans="1:55" x14ac:dyDescent="0.2">
      <c r="A58" s="52" t="s">
        <v>203</v>
      </c>
      <c r="B58" s="52" t="s">
        <v>204</v>
      </c>
      <c r="C58" s="52" t="str">
        <f>VLOOKUP(A58,'[1]S&amp;P 500 Wikipedia'!A:D,3,FALSE)</f>
        <v>Financials</v>
      </c>
      <c r="D58" s="52">
        <v>914</v>
      </c>
      <c r="E58" s="52" t="s">
        <v>16</v>
      </c>
      <c r="F58" s="52">
        <v>2019</v>
      </c>
      <c r="G58" s="52" t="s">
        <v>17</v>
      </c>
      <c r="H58" s="53">
        <v>43890</v>
      </c>
      <c r="I58" s="53">
        <v>43890</v>
      </c>
      <c r="J58" s="53">
        <v>43890</v>
      </c>
      <c r="K58" s="54">
        <v>155153909</v>
      </c>
      <c r="L58" s="54">
        <v>157681625</v>
      </c>
      <c r="M58" s="52" t="s">
        <v>205</v>
      </c>
      <c r="N58" s="21">
        <f>'Balance Sheet Annual'!AH58/'Balance Sheet Annual'!BR58</f>
        <v>1.1151740942156931</v>
      </c>
      <c r="O58" s="22">
        <f>('Balance Sheet Annual'!AH58-'Balance Sheet Annual'!U58)/'Balance Sheet Annual'!BR58</f>
        <v>1.1151740942156931</v>
      </c>
      <c r="P58" s="22">
        <f>'Balance Sheet Annual'!N58/'Balance Sheet Annual'!BR58</f>
        <v>4.2631894907832472E-2</v>
      </c>
      <c r="Q58" s="22">
        <f>'Balance Sheet Annual'!CH58/'Balance Sheet Annual'!CS58</f>
        <v>3.8275644879612929</v>
      </c>
      <c r="R58" s="22">
        <f>('Balance Sheet Annual'!BH58+'Balance Sheet Annual'!BS58)/'Balance Sheet Annual'!BB58</f>
        <v>2.9385252220943885E-2</v>
      </c>
      <c r="S58" s="22">
        <f>('Balance Sheet Annual'!BH58/'Balance Sheet Annual'!BB58)</f>
        <v>0</v>
      </c>
      <c r="T58" s="22">
        <f>'Balance Sheet Annual'!BS58/'Balance Sheet Annual'!BB58</f>
        <v>2.9385252220943885E-2</v>
      </c>
      <c r="U58" s="22">
        <f>('Balance Sheet Annual'!BH58+'Balance Sheet Annual'!BS58)/'Balance Sheet Annual'!CS58</f>
        <v>0.14185920009161443</v>
      </c>
      <c r="V58" s="22">
        <f>('Balance Sheet Annual'!BH58/'Balance Sheet Annual'!CS58)</f>
        <v>0</v>
      </c>
      <c r="W58" s="22">
        <f>('Balance Sheet Annual'!BS58/'Balance Sheet Annual'!CS58)</f>
        <v>0.14185920009161443</v>
      </c>
      <c r="X58" s="23">
        <f>'Balance Sheet Annual'!AH58/'Balance Sheet Annual'!BB58</f>
        <v>0.74911933199701108</v>
      </c>
      <c r="Y58" s="23">
        <f>'Balance Sheet Annual'!CS58/('Balance Sheet Annual'!BB58-'Balance Sheet Annual'!AQ58-'Balance Sheet Annual'!AR58-'Balance Sheet Annual'!AS58)</f>
        <v>0.25741574607011519</v>
      </c>
      <c r="Z58" s="23">
        <f>'Balance Sheet Annual'!BA58/'Balance Sheet Annual'!BB58</f>
        <v>0.25088066800298892</v>
      </c>
      <c r="AA58" s="23">
        <f>'Balance Sheet Annual'!AR58/'Balance Sheet Annual'!BB58</f>
        <v>8.635883811127848E-2</v>
      </c>
      <c r="AB58" s="24">
        <f>'Balance Sheet Annual'!CS58/'Balance Sheet Annual'!CT58</f>
        <v>0.20714378906666983</v>
      </c>
      <c r="AC58" s="25">
        <f>'Income Statement Annual'!V58/'Income Statement Annual'!N58</f>
        <v>1</v>
      </c>
      <c r="AD58" s="23">
        <f>('Income Statement Annual'!AF58-'Income Statement Annual'!AC58)/'Income Statement Annual'!N58</f>
        <v>0.3884723846206754</v>
      </c>
      <c r="AE58" s="23">
        <f>'Income Statement Annual'!AF58/'Income Statement Annual'!N58</f>
        <v>0.38180067404910928</v>
      </c>
      <c r="AF58" s="23">
        <f>'Income Statement Annual'!BS58/'Income Statement Annual'!N58</f>
        <v>0.30786161359103104</v>
      </c>
      <c r="AG58" s="23">
        <f>('Income Statement Annual'!AF58-'Income Statement Annual'!AC58)/('Income Statement Annual'!AH58*-1)</f>
        <v>53.283018867924525</v>
      </c>
      <c r="AH58" s="24">
        <f>'Income Statement Annual'!AF58/('Income Statement Annual'!AH58*-1)</f>
        <v>52.367924528301884</v>
      </c>
      <c r="AI58" s="25">
        <f>'Cash Flow Statement Annual'!BG58/'Cash Flow Statement Annual'!AB58</f>
        <v>-0.89563106796116509</v>
      </c>
      <c r="AJ58" s="23">
        <f>'Cash Flow Statement Annual'!AB58/'Balance Sheet Annual'!BR58</f>
        <v>2.5460837629776113E-2</v>
      </c>
      <c r="AK58" s="23">
        <f>('Cash Flow Statement Annual'!AB58+'Cash Flow Statement Annual'!AV58)/('Balance Sheet Annual'!BH58+'Balance Sheet Annual'!BS58)</f>
        <v>0.15903128153380425</v>
      </c>
      <c r="AL58" s="24">
        <f>('Cash Flow Statement Annual'!AB58/('Balance Sheet Annual'!BH58+'Balance Sheet Annual'!BS58))</f>
        <v>0.58203834510595354</v>
      </c>
      <c r="AM58" s="25">
        <f>'Income Statement Annual'!BS58/'Balance Sheet Annual'!CS58</f>
        <v>0.12814566692433221</v>
      </c>
      <c r="AN58" s="23">
        <f>'Income Statement Annual'!N58/'Balance Sheet Annual'!CS58</f>
        <v>0.41624438145953219</v>
      </c>
      <c r="AO58" s="23">
        <f>'Income Statement Annual'!N58/'Balance Sheet Annual'!BB58</f>
        <v>8.6222438353239797E-2</v>
      </c>
      <c r="AP58" s="23">
        <f>'Income Statement Annual'!N58/('Balance Sheet Annual'!AH58-'Balance Sheet Annual'!BR58)</f>
        <v>1.1144412080331136</v>
      </c>
      <c r="AQ58" s="23">
        <f>'Income Statement Annual'!BS58/'Balance Sheet Annual'!BB58</f>
        <v>2.6544578999181601E-2</v>
      </c>
      <c r="AR58" s="23">
        <f>'Cash Flow Statement Annual'!AB58/'Income Statement Annual'!N58</f>
        <v>0.19836302359171881</v>
      </c>
      <c r="AS58" s="23">
        <f>'Cash Flow Statement Annual'!BG58/'Income Statement Annual'!N58</f>
        <v>-0.1776600866634569</v>
      </c>
      <c r="AT58" s="23">
        <f>'Cash Flow Statement Annual'!AB58/'Balance Sheet Annual'!BB58</f>
        <v>1.7103343573199228E-2</v>
      </c>
      <c r="AU58" s="23">
        <f>('Cash Flow Statement Annual'!AB58+'Cash Flow Statement Annual'!AU58)/'Balance Sheet Annual'!BR58</f>
        <v>7.6806271629352354E-3</v>
      </c>
      <c r="AV58" s="23">
        <f>('Cash Flow Statement Annual'!AB58+'Cash Flow Statement Annual'!AU58)/('Balance Sheet Annual'!BH58+'Balance Sheet Annual'!BS58)</f>
        <v>0.17558022199798184</v>
      </c>
      <c r="AW58" s="23">
        <f>'Cash Flow Statement Annual'!AB58/'Balance Sheet Annual'!BS58</f>
        <v>0.58203834510595354</v>
      </c>
      <c r="AX58" s="23">
        <f>('Cash Flow Statement Annual'!AB58+'Cash Flow Statement Annual'!AU58)/'Balance Sheet Annual'!BS58</f>
        <v>0.17558022199798184</v>
      </c>
      <c r="AY58" s="23">
        <f>('Balance Sheet Annual'!BH58+'Balance Sheet Annual'!BS58)/('Income Statement Annual'!AF58-'Income Statement Annual'!AC58)</f>
        <v>0.8773016997167139</v>
      </c>
      <c r="AZ58" s="23">
        <f>(('Balance Sheet Annual'!BH58+'Balance Sheet Annual'!BS58)-'Balance Sheet Annual'!N58)/('Income Statement Annual'!AF58-'Income Statement Annual'!AC58)</f>
        <v>2.2308781869688384E-2</v>
      </c>
      <c r="BA58" s="23">
        <f>('Cash Flow Statement Annual'!AB58+'Cash Flow Statement Annual'!AU58)/'Income Statement Annual'!BS58</f>
        <v>0.19436997319034852</v>
      </c>
      <c r="BB58" s="23">
        <f>'Income Statement Annual'!AF58/('Balance Sheet Annual'!BH58+'Balance Sheet Annual'!BS58)</f>
        <v>1.1202825428859737</v>
      </c>
      <c r="BC58" s="24">
        <f>'Income Statement Annual'!AF58/('Balance Sheet Annual'!BB58-'Balance Sheet Annual'!BR58)</f>
        <v>0.10028906955736223</v>
      </c>
    </row>
    <row r="59" spans="1:55" x14ac:dyDescent="0.2">
      <c r="A59" s="52" t="s">
        <v>182</v>
      </c>
      <c r="B59" s="52" t="s">
        <v>183</v>
      </c>
      <c r="C59" s="52" t="str">
        <f>VLOOKUP(A59,'[1]S&amp;P 500 Wikipedia'!A:D,3,FALSE)</f>
        <v>Materials</v>
      </c>
      <c r="D59" s="52">
        <v>247618</v>
      </c>
      <c r="E59" s="52" t="s">
        <v>16</v>
      </c>
      <c r="F59" s="52">
        <v>2019</v>
      </c>
      <c r="G59" s="52" t="s">
        <v>17</v>
      </c>
      <c r="H59" s="53">
        <v>43830</v>
      </c>
      <c r="I59" s="53">
        <v>43880</v>
      </c>
      <c r="J59" s="53">
        <v>43880</v>
      </c>
      <c r="K59" s="54">
        <v>326196000</v>
      </c>
      <c r="L59" s="54">
        <v>335539000</v>
      </c>
      <c r="M59" s="52" t="s">
        <v>184</v>
      </c>
      <c r="N59" s="21">
        <f>'Balance Sheet Annual'!AH59/'Balance Sheet Annual'!BR59</f>
        <v>0.87573964497041423</v>
      </c>
      <c r="O59" s="22">
        <f>('Balance Sheet Annual'!AH59-'Balance Sheet Annual'!U59)/'Balance Sheet Annual'!BR59</f>
        <v>0.64730141653218576</v>
      </c>
      <c r="P59" s="22">
        <f>'Balance Sheet Annual'!N59/'Balance Sheet Annual'!BR59</f>
        <v>0.32239555316478391</v>
      </c>
      <c r="Q59" s="22">
        <f>'Balance Sheet Annual'!CH59/'Balance Sheet Annual'!CS59</f>
        <v>4.7502484266313347</v>
      </c>
      <c r="R59" s="22">
        <f>('Balance Sheet Annual'!BH59+'Balance Sheet Annual'!BS59)/'Balance Sheet Annual'!BB59</f>
        <v>0.45028801843317973</v>
      </c>
      <c r="S59" s="22">
        <f>('Balance Sheet Annual'!BH59/'Balance Sheet Annual'!BB59)</f>
        <v>8.5253456221198162E-2</v>
      </c>
      <c r="T59" s="22">
        <f>'Balance Sheet Annual'!BS59/'Balance Sheet Annual'!BB59</f>
        <v>0.36503456221198155</v>
      </c>
      <c r="U59" s="22">
        <f>('Balance Sheet Annual'!BH59+'Balance Sheet Annual'!BS59)/'Balance Sheet Annual'!CS59</f>
        <v>2.5892679695263334</v>
      </c>
      <c r="V59" s="22">
        <f>('Balance Sheet Annual'!BH59/'Balance Sheet Annual'!CS59)</f>
        <v>0.49022855250082809</v>
      </c>
      <c r="W59" s="22">
        <f>('Balance Sheet Annual'!BS59/'Balance Sheet Annual'!CS59)</f>
        <v>2.0990394170255051</v>
      </c>
      <c r="X59" s="23">
        <f>'Balance Sheet Annual'!AH59/'Balance Sheet Annual'!BB59</f>
        <v>0.28133640552995393</v>
      </c>
      <c r="Y59" s="23">
        <f>'Balance Sheet Annual'!CS59/('Balance Sheet Annual'!BB59-'Balance Sheet Annual'!AQ59-'Balance Sheet Annual'!AR59-'Balance Sheet Annual'!AS59)</f>
        <v>0.32274962582852257</v>
      </c>
      <c r="Z59" s="23">
        <f>'Balance Sheet Annual'!BA59/'Balance Sheet Annual'!BB59</f>
        <v>0.71866359447004613</v>
      </c>
      <c r="AA59" s="23">
        <f>'Balance Sheet Annual'!AR59/'Balance Sheet Annual'!BB59</f>
        <v>0.25455069124423962</v>
      </c>
      <c r="AB59" s="24">
        <f>'Balance Sheet Annual'!CS59/'Balance Sheet Annual'!CT59</f>
        <v>0.17390552995391706</v>
      </c>
      <c r="AC59" s="25">
        <f>'Income Statement Annual'!V59/'Income Statement Annual'!N59</f>
        <v>0.19792574516297717</v>
      </c>
      <c r="AD59" s="23">
        <f>('Income Statement Annual'!AF59-'Income Statement Annual'!AC59)/'Income Statement Annual'!N59</f>
        <v>0.16158270873278718</v>
      </c>
      <c r="AE59" s="23">
        <f>'Income Statement Annual'!AF59/'Income Statement Annual'!N59</f>
        <v>0.10249259194701063</v>
      </c>
      <c r="AF59" s="23">
        <f>'Income Statement Annual'!BS59/'Income Statement Annual'!N59</f>
        <v>4.9328917552727905E-2</v>
      </c>
      <c r="AG59" s="23">
        <f>('Income Statement Annual'!AF59-'Income Statement Annual'!AC59)/('Income Statement Annual'!AH59*-1)</f>
        <v>5.8485804416403786</v>
      </c>
      <c r="AH59" s="24">
        <f>'Income Statement Annual'!AF59/('Income Statement Annual'!AH59*-1)</f>
        <v>3.7097791798107256</v>
      </c>
      <c r="AI59" s="25">
        <f>'Cash Flow Statement Annual'!BG59/'Cash Flow Statement Annual'!AB59</f>
        <v>-2.9715762273901807E-2</v>
      </c>
      <c r="AJ59" s="23">
        <f>'Cash Flow Statement Annual'!AB59/'Balance Sheet Annual'!BR59</f>
        <v>0.27756858526089295</v>
      </c>
      <c r="AK59" s="23">
        <f>('Cash Flow Statement Annual'!AB59+'Cash Flow Statement Annual'!AV59)/('Balance Sheet Annual'!BH59+'Balance Sheet Annual'!BS59)</f>
        <v>0.17474734552897531</v>
      </c>
      <c r="AL59" s="24">
        <f>('Cash Flow Statement Annual'!AB59/('Balance Sheet Annual'!BH59+'Balance Sheet Annual'!BS59))</f>
        <v>0.19802993475757963</v>
      </c>
      <c r="AM59" s="25">
        <f>'Income Statement Annual'!BS59/'Balance Sheet Annual'!CS59</f>
        <v>0.18747929778072209</v>
      </c>
      <c r="AN59" s="23">
        <f>'Income Statement Annual'!N59/'Balance Sheet Annual'!CS59</f>
        <v>3.8005962239152038</v>
      </c>
      <c r="AO59" s="23">
        <f>'Income Statement Annual'!N59/'Balance Sheet Annual'!BB59</f>
        <v>0.66094470046082954</v>
      </c>
      <c r="AP59" s="23">
        <f>'Income Statement Annual'!N59/('Balance Sheet Annual'!AH59-'Balance Sheet Annual'!BR59)</f>
        <v>-16.556998556998558</v>
      </c>
      <c r="AQ59" s="23">
        <f>'Income Statement Annual'!BS59/'Balance Sheet Annual'!BB59</f>
        <v>3.2603686635944699E-2</v>
      </c>
      <c r="AR59" s="23">
        <f>'Cash Flow Statement Annual'!AB59/'Income Statement Annual'!N59</f>
        <v>0.13491371797106502</v>
      </c>
      <c r="AS59" s="23">
        <f>'Cash Flow Statement Annual'!BG59/'Income Statement Annual'!N59</f>
        <v>-4.0090639707164024E-3</v>
      </c>
      <c r="AT59" s="23">
        <f>'Cash Flow Statement Annual'!AB59/'Balance Sheet Annual'!BB59</f>
        <v>8.9170506912442396E-2</v>
      </c>
      <c r="AU59" s="23">
        <f>('Cash Flow Statement Annual'!AB59+'Cash Flow Statement Annual'!AU59)/'Balance Sheet Annual'!BR59</f>
        <v>0.20190066343912497</v>
      </c>
      <c r="AV59" s="23">
        <f>('Cash Flow Statement Annual'!AB59+'Cash Flow Statement Annual'!AU59)/('Balance Sheet Annual'!BH59+'Balance Sheet Annual'!BS59)</f>
        <v>0.1440450300626839</v>
      </c>
      <c r="AW59" s="23">
        <f>'Cash Flow Statement Annual'!AB59/'Balance Sheet Annual'!BS59</f>
        <v>0.2442796275840303</v>
      </c>
      <c r="AX59" s="23">
        <f>('Cash Flow Statement Annual'!AB59+'Cash Flow Statement Annual'!AU59)/'Balance Sheet Annual'!BS59</f>
        <v>0.17768660249329335</v>
      </c>
      <c r="AY59" s="23">
        <f>('Balance Sheet Annual'!BH59+'Balance Sheet Annual'!BS59)/('Income Statement Annual'!AF59-'Income Statement Annual'!AC59)</f>
        <v>4.2162891046386193</v>
      </c>
      <c r="AZ59" s="23">
        <f>(('Balance Sheet Annual'!BH59+'Balance Sheet Annual'!BS59)-'Balance Sheet Annual'!N59)/('Income Statement Annual'!AF59-'Income Statement Annual'!AC59)</f>
        <v>3.2464940668824163</v>
      </c>
      <c r="BA59" s="23">
        <f>('Cash Flow Statement Annual'!AB59+'Cash Flow Statement Annual'!AU59)/'Income Statement Annual'!BS59</f>
        <v>1.989399293286219</v>
      </c>
      <c r="BB59" s="23">
        <f>'Income Statement Annual'!AF59/('Balance Sheet Annual'!BH59+'Balance Sheet Annual'!BS59)</f>
        <v>0.15044134578482793</v>
      </c>
      <c r="BC59" s="24">
        <f>'Income Statement Annual'!AF59/('Balance Sheet Annual'!BB59-'Balance Sheet Annual'!BR59)</f>
        <v>9.980480353051005E-2</v>
      </c>
    </row>
    <row r="60" spans="1:55" x14ac:dyDescent="0.2">
      <c r="A60" s="52" t="s">
        <v>221</v>
      </c>
      <c r="B60" s="52" t="s">
        <v>222</v>
      </c>
      <c r="C60" s="52" t="str">
        <f>VLOOKUP(A60,'[1]S&amp;P 500 Wikipedia'!A:D,3,FALSE)</f>
        <v>Health Care</v>
      </c>
      <c r="D60" s="52">
        <v>255210</v>
      </c>
      <c r="E60" s="52" t="s">
        <v>16</v>
      </c>
      <c r="F60" s="52">
        <v>2019</v>
      </c>
      <c r="G60" s="52" t="s">
        <v>17</v>
      </c>
      <c r="H60" s="53">
        <v>43830</v>
      </c>
      <c r="I60" s="53">
        <v>43885</v>
      </c>
      <c r="J60" s="53">
        <v>43885</v>
      </c>
      <c r="K60" s="54">
        <v>1918000000</v>
      </c>
      <c r="L60" s="54">
        <v>1940000000</v>
      </c>
      <c r="M60" s="52" t="s">
        <v>223</v>
      </c>
      <c r="N60" s="21">
        <f>'Balance Sheet Annual'!AH60/'Balance Sheet Annual'!BR60</f>
        <v>1.6036931818181819</v>
      </c>
      <c r="O60" s="22">
        <f>('Balance Sheet Annual'!AH60-'Balance Sheet Annual'!U60)/'Balance Sheet Annual'!BR60</f>
        <v>1.3691542832167831</v>
      </c>
      <c r="P60" s="22">
        <f>'Balance Sheet Annual'!N60/'Balance Sheet Annual'!BR60</f>
        <v>0.84096372377622375</v>
      </c>
      <c r="Q60" s="22">
        <f>'Balance Sheet Annual'!CH60/'Balance Sheet Annual'!CS60</f>
        <v>1.5135208325273706</v>
      </c>
      <c r="R60" s="22">
        <f>('Balance Sheet Annual'!BH60+'Balance Sheet Annual'!BS60)/'Balance Sheet Annual'!BB60</f>
        <v>0.35963953703133655</v>
      </c>
      <c r="S60" s="22">
        <f>('Balance Sheet Annual'!BH60/'Balance Sheet Annual'!BB60)</f>
        <v>2.5749553653881672E-2</v>
      </c>
      <c r="T60" s="22">
        <f>'Balance Sheet Annual'!BS60/'Balance Sheet Annual'!BB60</f>
        <v>0.3338899833774549</v>
      </c>
      <c r="U60" s="22">
        <f>('Balance Sheet Annual'!BH60+'Balance Sheet Annual'!BS60)/'Balance Sheet Annual'!CS60</f>
        <v>0.90396146852876325</v>
      </c>
      <c r="V60" s="22">
        <f>('Balance Sheet Annual'!BH60/'Balance Sheet Annual'!CS60)</f>
        <v>6.4722039537312856E-2</v>
      </c>
      <c r="W60" s="22">
        <f>('Balance Sheet Annual'!BS60/'Balance Sheet Annual'!CS60)</f>
        <v>0.83923942899145032</v>
      </c>
      <c r="X60" s="23">
        <f>'Balance Sheet Annual'!AH60/'Balance Sheet Annual'!BB60</f>
        <v>0.22589730961029367</v>
      </c>
      <c r="Y60" s="23">
        <f>'Balance Sheet Annual'!CS60/('Balance Sheet Annual'!BB60-'Balance Sheet Annual'!AQ60-'Balance Sheet Annual'!AR60-'Balance Sheet Annual'!AS60)</f>
        <v>1.1888150481753168</v>
      </c>
      <c r="Z60" s="23">
        <f>'Balance Sheet Annual'!BA60/'Balance Sheet Annual'!BB60</f>
        <v>0.77410269038970636</v>
      </c>
      <c r="AA60" s="23">
        <f>'Balance Sheet Annual'!AR60/'Balance Sheet Annual'!BB60</f>
        <v>0.17305916394754664</v>
      </c>
      <c r="AB60" s="24">
        <f>'Balance Sheet Annual'!CS60/'Balance Sheet Annual'!CT60</f>
        <v>0.39784830388475034</v>
      </c>
      <c r="AC60" s="25">
        <f>'Income Statement Annual'!V60/'Income Statement Annual'!N60</f>
        <v>0.69103078982597055</v>
      </c>
      <c r="AD60" s="23">
        <f>('Income Statement Annual'!AF60-'Income Statement Annual'!AC60)/'Income Statement Annual'!N60</f>
        <v>0.26957353222413466</v>
      </c>
      <c r="AE60" s="23">
        <f>'Income Statement Annual'!AF60/'Income Statement Annual'!N60</f>
        <v>0.22616179001721171</v>
      </c>
      <c r="AF60" s="23">
        <f>'Income Statement Annual'!BS60/'Income Statement Annual'!N60</f>
        <v>0.1315356664754255</v>
      </c>
      <c r="AG60" s="23" t="e">
        <f>('Income Statement Annual'!AF60-'Income Statement Annual'!AC60)/('Income Statement Annual'!AH60*-1)</f>
        <v>#DIV/0!</v>
      </c>
      <c r="AH60" s="24" t="e">
        <f>'Income Statement Annual'!AF60/('Income Statement Annual'!AH60*-1)</f>
        <v>#DIV/0!</v>
      </c>
      <c r="AI60" s="25">
        <f>'Cash Flow Statement Annual'!BG60/'Cash Flow Statement Annual'!AB60</f>
        <v>0.94471302838725668</v>
      </c>
      <c r="AJ60" s="23">
        <f>'Cash Flow Statement Annual'!AB60/'Balance Sheet Annual'!BR60</f>
        <v>0.44072333916083917</v>
      </c>
      <c r="AK60" s="23">
        <f>('Cash Flow Statement Annual'!AB60+'Cash Flow Statement Annual'!AV60)/('Balance Sheet Annual'!BH60+'Balance Sheet Annual'!BS60)</f>
        <v>0.11529326172083966</v>
      </c>
      <c r="AL60" s="24">
        <f>('Cash Flow Statement Annual'!AB60/('Balance Sheet Annual'!BH60+'Balance Sheet Annual'!BS60))</f>
        <v>0.17261892024907452</v>
      </c>
      <c r="AM60" s="25">
        <f>'Income Statement Annual'!BS60/'Balance Sheet Annual'!CS60</f>
        <v>6.6520948586018799E-2</v>
      </c>
      <c r="AN60" s="23">
        <f>'Income Statement Annual'!N60/'Balance Sheet Annual'!CS60</f>
        <v>0.50572555998297808</v>
      </c>
      <c r="AO60" s="23">
        <f>'Income Statement Annual'!N60/'Balance Sheet Annual'!BB60</f>
        <v>0.20120205627039339</v>
      </c>
      <c r="AP60" s="23">
        <f>'Income Statement Annual'!N60/('Balance Sheet Annual'!AH60-'Balance Sheet Annual'!BR60)</f>
        <v>2.3660633484162896</v>
      </c>
      <c r="AQ60" s="23">
        <f>'Income Statement Annual'!BS60/'Balance Sheet Annual'!BB60</f>
        <v>2.6465246567752263E-2</v>
      </c>
      <c r="AR60" s="23">
        <f>'Cash Flow Statement Annual'!AB60/'Income Statement Annual'!N60</f>
        <v>0.30854847963281701</v>
      </c>
      <c r="AS60" s="23">
        <f>'Cash Flow Statement Annual'!BG60/'Income Statement Annual'!N60</f>
        <v>0.29148976859820236</v>
      </c>
      <c r="AT60" s="23">
        <f>'Cash Flow Statement Annual'!AB60/'Balance Sheet Annual'!BB60</f>
        <v>6.2080588561226377E-2</v>
      </c>
      <c r="AU60" s="23">
        <f>('Cash Flow Statement Annual'!AB60+'Cash Flow Statement Annual'!AU60)/'Balance Sheet Annual'!BR60</f>
        <v>-9.3039772727272721E-2</v>
      </c>
      <c r="AV60" s="23">
        <f>('Cash Flow Statement Annual'!AB60+'Cash Flow Statement Annual'!AU60)/('Balance Sheet Annual'!BH60+'Balance Sheet Annual'!BS60)</f>
        <v>-3.6441058780733102E-2</v>
      </c>
      <c r="AW60" s="23">
        <f>'Cash Flow Statement Annual'!AB60/'Balance Sheet Annual'!BS60</f>
        <v>0.18593126973517413</v>
      </c>
      <c r="AX60" s="23">
        <f>('Cash Flow Statement Annual'!AB60+'Cash Flow Statement Annual'!AU60)/'Balance Sheet Annual'!BS60</f>
        <v>-3.9251388664807429E-2</v>
      </c>
      <c r="AY60" s="23">
        <f>('Balance Sheet Annual'!BH60+'Balance Sheet Annual'!BS60)/('Income Statement Annual'!AF60-'Income Statement Annual'!AC60)</f>
        <v>6.6306753688989781</v>
      </c>
      <c r="AZ60" s="23">
        <f>(('Balance Sheet Annual'!BH60+'Balance Sheet Annual'!BS60)-'Balance Sheet Annual'!N60)/('Income Statement Annual'!AF60-'Income Statement Annual'!AC60)</f>
        <v>4.4466515323496028</v>
      </c>
      <c r="BA60" s="23">
        <f>('Cash Flow Statement Annual'!AB60+'Cash Flow Statement Annual'!AU60)/'Income Statement Annual'!BS60</f>
        <v>-0.49520209363186973</v>
      </c>
      <c r="BB60" s="23">
        <f>'Income Statement Annual'!AF60/('Balance Sheet Annual'!BH60+'Balance Sheet Annual'!BS60)</f>
        <v>0.12652729334731347</v>
      </c>
      <c r="BC60" s="24">
        <f>'Income Statement Annual'!AF60/('Balance Sheet Annual'!BB60-'Balance Sheet Annual'!BR60)</f>
        <v>5.2964887137226802E-2</v>
      </c>
    </row>
    <row r="61" spans="1:55" x14ac:dyDescent="0.2">
      <c r="A61" s="52" t="s">
        <v>227</v>
      </c>
      <c r="B61" s="52" t="s">
        <v>228</v>
      </c>
      <c r="C61" s="52" t="str">
        <f>VLOOKUP(A61,'[1]S&amp;P 500 Wikipedia'!A:D,3,FALSE)</f>
        <v>Information Technology</v>
      </c>
      <c r="D61" s="52">
        <v>143497</v>
      </c>
      <c r="E61" s="52" t="s">
        <v>16</v>
      </c>
      <c r="F61" s="52">
        <v>2020</v>
      </c>
      <c r="G61" s="52" t="s">
        <v>17</v>
      </c>
      <c r="H61" s="53">
        <v>44012</v>
      </c>
      <c r="I61" s="53">
        <v>44054</v>
      </c>
      <c r="J61" s="53">
        <v>44054</v>
      </c>
      <c r="K61" s="54">
        <v>115100000</v>
      </c>
      <c r="L61" s="54">
        <v>116700000</v>
      </c>
      <c r="M61" s="52" t="s">
        <v>229</v>
      </c>
      <c r="N61" s="21">
        <f>'Balance Sheet Annual'!AH61/'Balance Sheet Annual'!BR61</f>
        <v>0.99030574198359433</v>
      </c>
      <c r="O61" s="22">
        <f>('Balance Sheet Annual'!AH61-'Balance Sheet Annual'!U61)/'Balance Sheet Annual'!BR61</f>
        <v>0.99030574198359433</v>
      </c>
      <c r="P61" s="22">
        <f>'Balance Sheet Annual'!N61/'Balance Sheet Annual'!BR61</f>
        <v>0.35540641312453392</v>
      </c>
      <c r="Q61" s="22">
        <f>'Balance Sheet Annual'!CH61/'Balance Sheet Annual'!CS61</f>
        <v>2.6312193672954107</v>
      </c>
      <c r="R61" s="22">
        <f>('Balance Sheet Annual'!BH61+'Balance Sheet Annual'!BS61)/'Balance Sheet Annual'!BB61</f>
        <v>0.36555687349175836</v>
      </c>
      <c r="S61" s="22">
        <f>('Balance Sheet Annual'!BH61/'Balance Sheet Annual'!BB61)</f>
        <v>8.1782485991247086E-2</v>
      </c>
      <c r="T61" s="22">
        <f>'Balance Sheet Annual'!BS61/'Balance Sheet Annual'!BB61</f>
        <v>0.28377438750051126</v>
      </c>
      <c r="U61" s="22">
        <f>('Balance Sheet Annual'!BH61+'Balance Sheet Annual'!BS61)/'Balance Sheet Annual'!CS61</f>
        <v>1.3274171988712313</v>
      </c>
      <c r="V61" s="22">
        <f>('Balance Sheet Annual'!BH61/'Balance Sheet Annual'!CS61)</f>
        <v>0.29697014703698205</v>
      </c>
      <c r="W61" s="22">
        <f>('Balance Sheet Annual'!BS61/'Balance Sheet Annual'!CS61)</f>
        <v>1.0304470518342492</v>
      </c>
      <c r="X61" s="23">
        <f>'Balance Sheet Annual'!AH61/'Balance Sheet Annual'!BB61</f>
        <v>0.27158574992842244</v>
      </c>
      <c r="Y61" s="23">
        <f>'Balance Sheet Annual'!CS61/('Balance Sheet Annual'!BB61-'Balance Sheet Annual'!AQ61-'Balance Sheet Annual'!AR61-'Balance Sheet Annual'!AS61)</f>
        <v>0.51172335170055105</v>
      </c>
      <c r="Z61" s="23">
        <f>'Balance Sheet Annual'!BA61/'Balance Sheet Annual'!BB61</f>
        <v>0.72841425007157756</v>
      </c>
      <c r="AA61" s="23">
        <f>'Balance Sheet Annual'!AR61/'Balance Sheet Annual'!BB61</f>
        <v>0.3424475438668248</v>
      </c>
      <c r="AB61" s="24">
        <f>'Balance Sheet Annual'!CS61/'Balance Sheet Annual'!CT61</f>
        <v>0.27538958648615486</v>
      </c>
      <c r="AC61" s="25">
        <f>'Income Statement Annual'!V61/'Income Statement Annual'!N61</f>
        <v>0.27906822698167366</v>
      </c>
      <c r="AD61" s="23">
        <f>('Income Statement Annual'!AF61-'Income Statement Annual'!AC61)/'Income Statement Annual'!N61</f>
        <v>0.1379774784720689</v>
      </c>
      <c r="AE61" s="23">
        <f>'Income Statement Annual'!AF61/'Income Statement Annual'!N61</f>
        <v>0.1379774784720689</v>
      </c>
      <c r="AF61" s="23">
        <f>'Income Statement Annual'!BS61/'Income Statement Annual'!N61</f>
        <v>0.10211967321704571</v>
      </c>
      <c r="AG61" s="23">
        <f>('Income Statement Annual'!AF61-'Income Statement Annual'!AC61)/('Income Statement Annual'!AH61*-1)</f>
        <v>10.627551020408163</v>
      </c>
      <c r="AH61" s="24">
        <f>'Income Statement Annual'!AF61/('Income Statement Annual'!AH61*-1)</f>
        <v>10.627551020408163</v>
      </c>
      <c r="AI61" s="25">
        <f>'Cash Flow Statement Annual'!BG61/'Cash Flow Statement Annual'!AB61</f>
        <v>8.5590103644266127E-2</v>
      </c>
      <c r="AJ61" s="23">
        <f>'Cash Flow Statement Annual'!AB61/'Balance Sheet Annual'!BR61</f>
        <v>0.44608501118568233</v>
      </c>
      <c r="AK61" s="23">
        <f>('Cash Flow Statement Annual'!AB61+'Cash Flow Statement Annual'!AV61)/('Balance Sheet Annual'!BH61+'Balance Sheet Annual'!BS61)</f>
        <v>0.19983216783216784</v>
      </c>
      <c r="AL61" s="24">
        <f>('Cash Flow Statement Annual'!AB61/('Balance Sheet Annual'!BH61+'Balance Sheet Annual'!BS61))</f>
        <v>0.33465734265734265</v>
      </c>
      <c r="AM61" s="25">
        <f>'Income Statement Annual'!BS61/'Balance Sheet Annual'!CS61</f>
        <v>0.34345759691073813</v>
      </c>
      <c r="AN61" s="23">
        <f>'Income Statement Annual'!N61/'Balance Sheet Annual'!CS61</f>
        <v>3.3632853111540175</v>
      </c>
      <c r="AO61" s="23">
        <f>'Income Statement Annual'!N61/'Balance Sheet Annual'!BB61</f>
        <v>0.92621375107366355</v>
      </c>
      <c r="AP61" s="23">
        <f>'Income Statement Annual'!N61/('Balance Sheet Annual'!AH61-'Balance Sheet Annual'!BR61)</f>
        <v>-348.38461538461536</v>
      </c>
      <c r="AQ61" s="23">
        <f>'Income Statement Annual'!BS61/'Balance Sheet Annual'!BB61</f>
        <v>9.4584645588776634E-2</v>
      </c>
      <c r="AR61" s="23">
        <f>'Cash Flow Statement Annual'!AB61/'Income Statement Annual'!N61</f>
        <v>0.13208213733716051</v>
      </c>
      <c r="AS61" s="23">
        <f>'Cash Flow Statement Annual'!BG61/'Income Statement Annual'!N61</f>
        <v>1.1304923824243763E-2</v>
      </c>
      <c r="AT61" s="23">
        <f>'Cash Flow Statement Annual'!AB61/'Balance Sheet Annual'!BB61</f>
        <v>0.12233629187287824</v>
      </c>
      <c r="AU61" s="23">
        <f>('Cash Flow Statement Annual'!AB61+'Cash Flow Statement Annual'!AU61)/'Balance Sheet Annual'!BR61</f>
        <v>0.11677852348993288</v>
      </c>
      <c r="AV61" s="23">
        <f>('Cash Flow Statement Annual'!AB61+'Cash Flow Statement Annual'!AU61)/('Balance Sheet Annual'!BH61+'Balance Sheet Annual'!BS61)</f>
        <v>8.7608391608391609E-2</v>
      </c>
      <c r="AW61" s="23">
        <f>'Cash Flow Statement Annual'!AB61/'Balance Sheet Annual'!BS61</f>
        <v>0.43110406457192274</v>
      </c>
      <c r="AX61" s="23">
        <f>('Cash Flow Statement Annual'!AB61+'Cash Flow Statement Annual'!AU61)/'Balance Sheet Annual'!BS61</f>
        <v>0.11285673104641107</v>
      </c>
      <c r="AY61" s="23">
        <f>('Balance Sheet Annual'!BH61+'Balance Sheet Annual'!BS61)/('Income Statement Annual'!AF61-'Income Statement Annual'!AC61)</f>
        <v>2.8604576732277165</v>
      </c>
      <c r="AZ61" s="23">
        <f>(('Balance Sheet Annual'!BH61+'Balance Sheet Annual'!BS61)-'Balance Sheet Annual'!N61)/('Income Statement Annual'!AF61-'Income Statement Annual'!AC61)</f>
        <v>2.0977756441030566</v>
      </c>
      <c r="BA61" s="23">
        <f>('Cash Flow Statement Annual'!AB61+'Cash Flow Statement Annual'!AU61)/'Income Statement Annual'!BS61</f>
        <v>0.33859459459459462</v>
      </c>
      <c r="BB61" s="23">
        <f>'Income Statement Annual'!AF61/('Balance Sheet Annual'!BH61+'Balance Sheet Annual'!BS61)</f>
        <v>0.34959440559440558</v>
      </c>
      <c r="BC61" s="24">
        <f>'Income Statement Annual'!AF61/('Balance Sheet Annual'!BB61-'Balance Sheet Annual'!BR61)</f>
        <v>0.17608769161406673</v>
      </c>
    </row>
    <row r="62" spans="1:55" x14ac:dyDescent="0.2">
      <c r="A62" s="52" t="s">
        <v>191</v>
      </c>
      <c r="B62" s="52" t="s">
        <v>192</v>
      </c>
      <c r="C62" s="52" t="str">
        <f>VLOOKUP(A62,'[1]S&amp;P 500 Wikipedia'!A:D,3,FALSE)</f>
        <v>Financials</v>
      </c>
      <c r="D62" s="52">
        <v>71306</v>
      </c>
      <c r="E62" s="52" t="s">
        <v>16</v>
      </c>
      <c r="F62" s="52">
        <v>2019</v>
      </c>
      <c r="G62" s="52" t="s">
        <v>17</v>
      </c>
      <c r="H62" s="53">
        <v>43830</v>
      </c>
      <c r="I62" s="53">
        <v>43885</v>
      </c>
      <c r="J62" s="53">
        <v>43885</v>
      </c>
      <c r="K62" s="54">
        <v>3259440</v>
      </c>
      <c r="L62" s="54">
        <v>3259440</v>
      </c>
      <c r="M62" s="52" t="s">
        <v>193</v>
      </c>
      <c r="N62" s="21">
        <f>'Balance Sheet Annual'!AH62/'Balance Sheet Annual'!BR62</f>
        <v>2.2346597661065513</v>
      </c>
      <c r="O62" s="22">
        <f>('Balance Sheet Annual'!AH62-'Balance Sheet Annual'!U62)/'Balance Sheet Annual'!BR62</f>
        <v>2.0141824280050198</v>
      </c>
      <c r="P62" s="22">
        <f>'Balance Sheet Annual'!N62/'Balance Sheet Annual'!BR62</f>
        <v>0.71273086704945521</v>
      </c>
      <c r="Q62" s="22">
        <f>'Balance Sheet Annual'!CH62/'Balance Sheet Annual'!CS62</f>
        <v>0.90807185874655538</v>
      </c>
      <c r="R62" s="22">
        <f>('Balance Sheet Annual'!BH62+'Balance Sheet Annual'!BS62)/'Balance Sheet Annual'!BB62</f>
        <v>0.12640862681890944</v>
      </c>
      <c r="S62" s="22">
        <f>('Balance Sheet Annual'!BH62/'Balance Sheet Annual'!BB62)</f>
        <v>0</v>
      </c>
      <c r="T62" s="22">
        <f>'Balance Sheet Annual'!BS62/'Balance Sheet Annual'!BB62</f>
        <v>0.12640862681890944</v>
      </c>
      <c r="U62" s="22">
        <f>('Balance Sheet Annual'!BH62+'Balance Sheet Annual'!BS62)/'Balance Sheet Annual'!CS62</f>
        <v>0.24119674353595622</v>
      </c>
      <c r="V62" s="22">
        <f>('Balance Sheet Annual'!BH62/'Balance Sheet Annual'!CS62)</f>
        <v>0</v>
      </c>
      <c r="W62" s="22">
        <f>('Balance Sheet Annual'!BS62/'Balance Sheet Annual'!CS62)</f>
        <v>0.24119674353595622</v>
      </c>
      <c r="X62" s="23">
        <f>'Balance Sheet Annual'!AH62/'Balance Sheet Annual'!BB62</f>
        <v>0.24606073650316915</v>
      </c>
      <c r="Y62" s="23">
        <f>'Balance Sheet Annual'!CS62/('Balance Sheet Annual'!BB62-'Balance Sheet Annual'!AQ62-'Balance Sheet Annual'!AR62-'Balance Sheet Annual'!AS62)</f>
        <v>0.60806673136623934</v>
      </c>
      <c r="Z62" s="23">
        <f>'Balance Sheet Annual'!BA62/'Balance Sheet Annual'!BB62</f>
        <v>0.75393926349683082</v>
      </c>
      <c r="AA62" s="23">
        <f>'Balance Sheet Annual'!AR62/'Balance Sheet Annual'!BB62</f>
        <v>0.10013341828405255</v>
      </c>
      <c r="AB62" s="24">
        <f>'Balance Sheet Annual'!CS62/'Balance Sheet Annual'!CT62</f>
        <v>0.52408927652070547</v>
      </c>
      <c r="AC62" s="25">
        <f>'Income Statement Annual'!V62/'Income Statement Annual'!N62</f>
        <v>0.31014940145159769</v>
      </c>
      <c r="AD62" s="23">
        <f>('Income Statement Annual'!AF62-'Income Statement Annual'!AC62)/'Income Statement Annual'!N62</f>
        <v>0.23426257580042104</v>
      </c>
      <c r="AE62" s="23">
        <f>'Income Statement Annual'!AF62/'Income Statement Annual'!N62</f>
        <v>0.23426257580042104</v>
      </c>
      <c r="AF62" s="23">
        <f>'Income Statement Annual'!BS62/'Income Statement Annual'!N62</f>
        <v>0.319763879724762</v>
      </c>
      <c r="AG62" s="23" t="e">
        <f>('Income Statement Annual'!AF62-'Income Statement Annual'!AC62)/('Income Statement Annual'!AH62*-1)</f>
        <v>#DIV/0!</v>
      </c>
      <c r="AH62" s="24" t="e">
        <f>'Income Statement Annual'!AF62/('Income Statement Annual'!AH62*-1)</f>
        <v>#DIV/0!</v>
      </c>
      <c r="AI62" s="25">
        <f>'Cash Flow Statement Annual'!BG62/'Cash Flow Statement Annual'!AB62</f>
        <v>1.8869387649598057E-2</v>
      </c>
      <c r="AJ62" s="23">
        <f>'Cash Flow Statement Annual'!AB62/'Balance Sheet Annual'!BR62</f>
        <v>0.42965982163680988</v>
      </c>
      <c r="AK62" s="23">
        <f>('Cash Flow Statement Annual'!AB62+'Cash Flow Statement Annual'!AV62)/('Balance Sheet Annual'!BH62+'Balance Sheet Annual'!BS62)</f>
        <v>0.3742647627892578</v>
      </c>
      <c r="AL62" s="24">
        <f>('Cash Flow Statement Annual'!AB62/('Balance Sheet Annual'!BH62+'Balance Sheet Annual'!BS62))</f>
        <v>0.3742647627892578</v>
      </c>
      <c r="AM62" s="25">
        <f>'Income Statement Annual'!BS62/'Balance Sheet Annual'!CS62</f>
        <v>0.18997673620914546</v>
      </c>
      <c r="AN62" s="23">
        <f>'Income Statement Annual'!N62/'Balance Sheet Annual'!CS62</f>
        <v>0.59411568427512407</v>
      </c>
      <c r="AO62" s="23">
        <f>'Income Statement Annual'!N62/'Balance Sheet Annual'!BB62</f>
        <v>0.31136965914135367</v>
      </c>
      <c r="AP62" s="23">
        <f>'Income Statement Annual'!N62/('Balance Sheet Annual'!AH62-'Balance Sheet Annual'!BR62)</f>
        <v>2.2903301250337322</v>
      </c>
      <c r="AQ62" s="23">
        <f>'Income Statement Annual'!BS62/'Balance Sheet Annual'!BB62</f>
        <v>9.9564770235615954E-2</v>
      </c>
      <c r="AR62" s="23">
        <f>'Cash Flow Statement Annual'!AB62/'Income Statement Annual'!N62</f>
        <v>0.15194253306940647</v>
      </c>
      <c r="AS62" s="23">
        <f>'Cash Flow Statement Annual'!BG62/'Income Statement Annual'!N62</f>
        <v>2.867062556948503E-3</v>
      </c>
      <c r="AT62" s="23">
        <f>'Cash Flow Statement Annual'!AB62/'Balance Sheet Annual'!BB62</f>
        <v>4.7310294730894951E-2</v>
      </c>
      <c r="AU62" s="23">
        <f>('Cash Flow Statement Annual'!AB62+'Cash Flow Statement Annual'!AU62)/'Balance Sheet Annual'!BR62</f>
        <v>0.36723270510100953</v>
      </c>
      <c r="AV62" s="23">
        <f>('Cash Flow Statement Annual'!AB62+'Cash Flow Statement Annual'!AU62)/('Balance Sheet Annual'!BH62+'Balance Sheet Annual'!BS62)</f>
        <v>0.31988623171581149</v>
      </c>
      <c r="AW62" s="23">
        <f>'Cash Flow Statement Annual'!AB62/'Balance Sheet Annual'!BS62</f>
        <v>0.3742647627892578</v>
      </c>
      <c r="AX62" s="23">
        <f>('Cash Flow Statement Annual'!AB62+'Cash Flow Statement Annual'!AU62)/'Balance Sheet Annual'!BS62</f>
        <v>0.31988623171581149</v>
      </c>
      <c r="AY62" s="23">
        <f>('Balance Sheet Annual'!BH62+'Balance Sheet Annual'!BS62)/('Income Statement Annual'!AF62-'Income Statement Annual'!AC62)</f>
        <v>1.7329957919090651</v>
      </c>
      <c r="AZ62" s="23">
        <f>(('Balance Sheet Annual'!BH62+'Balance Sheet Annual'!BS62)-'Balance Sheet Annual'!N62)/('Income Statement Annual'!AF62-'Income Statement Annual'!AC62)</f>
        <v>0.65708250205374952</v>
      </c>
      <c r="BA62" s="23">
        <f>('Cash Flow Statement Annual'!AB62+'Cash Flow Statement Annual'!AU62)/'Income Statement Annual'!BS62</f>
        <v>0.40613139761966172</v>
      </c>
      <c r="BB62" s="23">
        <f>'Income Statement Annual'!AF62/('Balance Sheet Annual'!BH62+'Balance Sheet Annual'!BS62)</f>
        <v>0.57703544617289682</v>
      </c>
      <c r="BC62" s="24">
        <f>'Income Statement Annual'!AF62/('Balance Sheet Annual'!BB62-'Balance Sheet Annual'!BR62)</f>
        <v>8.1967821373995442E-2</v>
      </c>
    </row>
    <row r="63" spans="1:55" x14ac:dyDescent="0.2">
      <c r="A63" s="52" t="s">
        <v>218</v>
      </c>
      <c r="B63" s="52" t="s">
        <v>219</v>
      </c>
      <c r="C63" s="52" t="str">
        <f>VLOOKUP(A63,'[1]S&amp;P 500 Wikipedia'!A:D,3,FALSE)</f>
        <v>Health Care</v>
      </c>
      <c r="D63" s="52">
        <v>239516</v>
      </c>
      <c r="E63" s="52" t="s">
        <v>16</v>
      </c>
      <c r="F63" s="52">
        <v>2019</v>
      </c>
      <c r="G63" s="52" t="s">
        <v>17</v>
      </c>
      <c r="H63" s="53">
        <v>43830</v>
      </c>
      <c r="I63" s="53">
        <v>43886</v>
      </c>
      <c r="J63" s="53">
        <v>43886</v>
      </c>
      <c r="K63" s="54">
        <v>1394200000</v>
      </c>
      <c r="L63" s="54">
        <v>1413200000</v>
      </c>
      <c r="M63" s="52" t="s">
        <v>220</v>
      </c>
      <c r="N63" s="21">
        <f>'Balance Sheet Annual'!AH63/'Balance Sheet Annual'!BR63</f>
        <v>0.96548181631395114</v>
      </c>
      <c r="O63" s="22">
        <f>('Balance Sheet Annual'!AH63-'Balance Sheet Annual'!U63)/'Balance Sheet Annual'!BR63</f>
        <v>0.64105198274090813</v>
      </c>
      <c r="P63" s="22">
        <f>'Balance Sheet Annual'!N63/'Balance Sheet Annual'!BR63</f>
        <v>4.4585987261146494E-2</v>
      </c>
      <c r="Q63" s="22">
        <f>'Balance Sheet Annual'!CH63/'Balance Sheet Annual'!CS63</f>
        <v>1.2026374576637602</v>
      </c>
      <c r="R63" s="22">
        <f>('Balance Sheet Annual'!BH63+'Balance Sheet Annual'!BS63)/'Balance Sheet Annual'!BB63</f>
        <v>0.32743333878619335</v>
      </c>
      <c r="S63" s="22">
        <f>('Balance Sheet Annual'!BH63/'Balance Sheet Annual'!BB63)</f>
        <v>4.6327498773106497E-2</v>
      </c>
      <c r="T63" s="22">
        <f>'Balance Sheet Annual'!BS63/'Balance Sheet Annual'!BB63</f>
        <v>0.28110584001308686</v>
      </c>
      <c r="U63" s="22">
        <f>('Balance Sheet Annual'!BH63+'Balance Sheet Annual'!BS63)/'Balance Sheet Annual'!CS63</f>
        <v>0.72119334150032433</v>
      </c>
      <c r="V63" s="22">
        <f>('Balance Sheet Annual'!BH63/'Balance Sheet Annual'!CS63)</f>
        <v>0.102039345679902</v>
      </c>
      <c r="W63" s="22">
        <f>('Balance Sheet Annual'!BS63/'Balance Sheet Annual'!CS63)</f>
        <v>0.6191539958204223</v>
      </c>
      <c r="X63" s="23">
        <f>'Balance Sheet Annual'!AH63/'Balance Sheet Annual'!BB63</f>
        <v>0.1537379355471945</v>
      </c>
      <c r="Y63" s="23">
        <f>'Balance Sheet Annual'!CS63/('Balance Sheet Annual'!BB63-'Balance Sheet Annual'!AQ63-'Balance Sheet Annual'!AR63-'Balance Sheet Annual'!AS63)</f>
        <v>1.1098936255298728</v>
      </c>
      <c r="Z63" s="23">
        <f>'Balance Sheet Annual'!BA63/'Balance Sheet Annual'!BB63</f>
        <v>0.8462620644528055</v>
      </c>
      <c r="AA63" s="23">
        <f>'Balance Sheet Annual'!AR63/'Balance Sheet Annual'!BB63</f>
        <v>0.33292982169147717</v>
      </c>
      <c r="AB63" s="24">
        <f>'Balance Sheet Annual'!CS63/'Balance Sheet Annual'!CT63</f>
        <v>0.45400117777923182</v>
      </c>
      <c r="AC63" s="25">
        <f>'Income Statement Annual'!V63/'Income Statement Annual'!N63</f>
        <v>0.70973451327433623</v>
      </c>
      <c r="AD63" s="23">
        <f>('Income Statement Annual'!AF63-'Income Statement Annual'!AC63)/'Income Statement Annual'!N63</f>
        <v>0.23325570563577083</v>
      </c>
      <c r="AE63" s="23">
        <f>'Income Statement Annual'!AF63/'Income Statement Annual'!N63</f>
        <v>0.16814159292035399</v>
      </c>
      <c r="AF63" s="23">
        <f>'Income Statement Annual'!BS63/'Income Statement Annual'!N63</f>
        <v>0.43772706101537029</v>
      </c>
      <c r="AG63" s="23">
        <f>('Income Statement Annual'!AF63-'Income Statement Annual'!AC63)/('Income Statement Annual'!AH63*-1)</f>
        <v>5.293868921775899</v>
      </c>
      <c r="AH63" s="24">
        <f>'Income Statement Annual'!AF63/('Income Statement Annual'!AH63*-1)</f>
        <v>3.8160676532769555</v>
      </c>
      <c r="AI63" s="25">
        <f>'Cash Flow Statement Annual'!BG63/'Cash Flow Statement Annual'!AB63</f>
        <v>1.6175190424374319</v>
      </c>
      <c r="AJ63" s="23">
        <f>'Cash Flow Statement Annual'!AB63/'Balance Sheet Annual'!BR63</f>
        <v>0.37764536675570165</v>
      </c>
      <c r="AK63" s="23">
        <f>('Cash Flow Statement Annual'!AB63+'Cash Flow Statement Annual'!AV63)/('Balance Sheet Annual'!BH63+'Balance Sheet Annual'!BS63)</f>
        <v>0.18365307753796961</v>
      </c>
      <c r="AL63" s="24">
        <f>('Cash Flow Statement Annual'!AB63/('Balance Sheet Annual'!BH63+'Balance Sheet Annual'!BS63))</f>
        <v>0.18365307753796961</v>
      </c>
      <c r="AM63" s="25">
        <f>'Income Statement Annual'!BS63/'Balance Sheet Annual'!CS63</f>
        <v>0.33861785688549401</v>
      </c>
      <c r="AN63" s="23">
        <f>'Income Statement Annual'!N63/'Balance Sheet Annual'!CS63</f>
        <v>0.77358218635151688</v>
      </c>
      <c r="AO63" s="23">
        <f>'Income Statement Annual'!N63/'Balance Sheet Annual'!BB63</f>
        <v>0.35121871421560608</v>
      </c>
      <c r="AP63" s="23">
        <f>'Income Statement Annual'!N63/('Balance Sheet Annual'!AH63-'Balance Sheet Annual'!BR63)</f>
        <v>-63.898809523809526</v>
      </c>
      <c r="AQ63" s="23">
        <f>'Income Statement Annual'!BS63/'Balance Sheet Annual'!BB63</f>
        <v>0.1537379355471945</v>
      </c>
      <c r="AR63" s="23">
        <f>'Cash Flow Statement Annual'!AB63/'Income Statement Annual'!N63</f>
        <v>0.17121564974382861</v>
      </c>
      <c r="AS63" s="23">
        <f>'Cash Flow Statement Annual'!BG63/'Income Statement Annual'!N63</f>
        <v>0.27694457382394039</v>
      </c>
      <c r="AT63" s="23">
        <f>'Cash Flow Statement Annual'!AB63/'Balance Sheet Annual'!BB63</f>
        <v>6.0134140356617044E-2</v>
      </c>
      <c r="AU63" s="23">
        <f>('Cash Flow Statement Annual'!AB63+'Cash Flow Statement Annual'!AU63)/'Balance Sheet Annual'!BR63</f>
        <v>-0.65831107458393257</v>
      </c>
      <c r="AV63" s="23">
        <f>('Cash Flow Statement Annual'!AB63+'Cash Flow Statement Annual'!AU63)/('Balance Sheet Annual'!BH63+'Balance Sheet Annual'!BS63)</f>
        <v>-0.32014388489208634</v>
      </c>
      <c r="AW63" s="23">
        <f>'Cash Flow Statement Annual'!AB63/'Balance Sheet Annual'!BS63</f>
        <v>0.21391992551210429</v>
      </c>
      <c r="AX63" s="23">
        <f>('Cash Flow Statement Annual'!AB63+'Cash Flow Statement Annual'!AU63)/'Balance Sheet Annual'!BS63</f>
        <v>-0.37290502793296088</v>
      </c>
      <c r="AY63" s="23">
        <f>('Balance Sheet Annual'!BH63+'Balance Sheet Annual'!BS63)/('Income Statement Annual'!AF63-'Income Statement Annual'!AC63)</f>
        <v>3.9968051118210863</v>
      </c>
      <c r="AZ63" s="23">
        <f>(('Balance Sheet Annual'!BH63+'Balance Sheet Annual'!BS63)-'Balance Sheet Annual'!N63)/('Income Statement Annual'!AF63-'Income Statement Annual'!AC63)</f>
        <v>3.9101437699680512</v>
      </c>
      <c r="BA63" s="23">
        <f>('Cash Flow Statement Annual'!AB63+'Cash Flow Statement Annual'!AU63)/'Income Statement Annual'!BS63</f>
        <v>-0.68184720153224088</v>
      </c>
      <c r="BB63" s="23">
        <f>'Income Statement Annual'!AF63/('Balance Sheet Annual'!BH63+'Balance Sheet Annual'!BS63)</f>
        <v>0.18035571542765788</v>
      </c>
      <c r="BC63" s="24">
        <f>'Income Statement Annual'!AF63/('Balance Sheet Annual'!BB63-'Balance Sheet Annual'!BR63)</f>
        <v>7.0238929099540826E-2</v>
      </c>
    </row>
    <row r="64" spans="1:55" x14ac:dyDescent="0.2">
      <c r="A64" s="52" t="s">
        <v>212</v>
      </c>
      <c r="B64" s="52" t="s">
        <v>213</v>
      </c>
      <c r="C64" s="52" t="str">
        <f>VLOOKUP(A64,'[1]S&amp;P 500 Wikipedia'!A:D,3,FALSE)</f>
        <v>Consumer Discretionary</v>
      </c>
      <c r="D64" s="52">
        <v>70746</v>
      </c>
      <c r="E64" s="52" t="s">
        <v>16</v>
      </c>
      <c r="F64" s="52">
        <v>2019</v>
      </c>
      <c r="G64" s="52" t="s">
        <v>17</v>
      </c>
      <c r="H64" s="53">
        <v>43830</v>
      </c>
      <c r="I64" s="53">
        <v>43874</v>
      </c>
      <c r="J64" s="53">
        <v>43874</v>
      </c>
      <c r="K64" s="54">
        <v>205300000</v>
      </c>
      <c r="L64" s="54">
        <v>207000000</v>
      </c>
      <c r="M64" s="52" t="s">
        <v>214</v>
      </c>
      <c r="N64" s="21">
        <f>'Balance Sheet Annual'!AH64/'Balance Sheet Annual'!BR64</f>
        <v>1.6470588235294117</v>
      </c>
      <c r="O64" s="22">
        <f>('Balance Sheet Annual'!AH64-'Balance Sheet Annual'!U64)/'Balance Sheet Annual'!BR64</f>
        <v>1.30055817947617</v>
      </c>
      <c r="P64" s="22">
        <f>'Balance Sheet Annual'!N64/'Balance Sheet Annual'!BR64</f>
        <v>0.35723486474881921</v>
      </c>
      <c r="Q64" s="22">
        <f>'Balance Sheet Annual'!CH64/'Balance Sheet Annual'!CS64</f>
        <v>1.0028901734104045</v>
      </c>
      <c r="R64" s="22">
        <f>('Balance Sheet Annual'!BH64+'Balance Sheet Annual'!BS64)/'Balance Sheet Annual'!BB64</f>
        <v>0.20202020202020202</v>
      </c>
      <c r="S64" s="22">
        <f>('Balance Sheet Annual'!BH64/'Balance Sheet Annual'!BB64)</f>
        <v>2.9478458049886622E-2</v>
      </c>
      <c r="T64" s="22">
        <f>'Balance Sheet Annual'!BS64/'Balance Sheet Annual'!BB64</f>
        <v>0.17254174397031541</v>
      </c>
      <c r="U64" s="22">
        <f>('Balance Sheet Annual'!BH64+'Balance Sheet Annual'!BS64)/'Balance Sheet Annual'!CS64</f>
        <v>0.40462427745664742</v>
      </c>
      <c r="V64" s="22">
        <f>('Balance Sheet Annual'!BH64/'Balance Sheet Annual'!CS64)</f>
        <v>5.9042113955408752E-2</v>
      </c>
      <c r="W64" s="22">
        <f>('Balance Sheet Annual'!BS64/'Balance Sheet Annual'!CS64)</f>
        <v>0.34558216350123866</v>
      </c>
      <c r="X64" s="23">
        <f>'Balance Sheet Annual'!AH64/'Balance Sheet Annual'!BB64</f>
        <v>0.39538239538239539</v>
      </c>
      <c r="Y64" s="23">
        <f>'Balance Sheet Annual'!CS64/('Balance Sheet Annual'!BB64-'Balance Sheet Annual'!AQ64-'Balance Sheet Annual'!AR64-'Balance Sheet Annual'!AS64)</f>
        <v>0.64950388844194151</v>
      </c>
      <c r="Z64" s="23">
        <f>'Balance Sheet Annual'!BA64/'Balance Sheet Annual'!BB64</f>
        <v>0.60461760461760461</v>
      </c>
      <c r="AA64" s="23">
        <f>'Balance Sheet Annual'!AR64/'Balance Sheet Annual'!BB64</f>
        <v>0.18985776128633272</v>
      </c>
      <c r="AB64" s="24">
        <f>'Balance Sheet Annual'!CS64/'Balance Sheet Annual'!CT64</f>
        <v>0.49927849927849927</v>
      </c>
      <c r="AC64" s="25">
        <f>'Income Statement Annual'!V64/'Income Statement Annual'!N64</f>
        <v>0.20662863886703384</v>
      </c>
      <c r="AD64" s="23">
        <f>('Income Statement Annual'!AF64-'Income Statement Annual'!AC64)/'Income Statement Annual'!N64</f>
        <v>0.128147128245476</v>
      </c>
      <c r="AE64" s="23">
        <f>'Income Statement Annual'!AF64/'Income Statement Annual'!N64</f>
        <v>0.128147128245476</v>
      </c>
      <c r="AF64" s="23">
        <f>'Income Statement Annual'!BS64/'Income Statement Annual'!N64</f>
        <v>7.336742722265932E-2</v>
      </c>
      <c r="AG64" s="23">
        <f>('Income Statement Annual'!AF64-'Income Statement Annual'!AC64)/('Income Statement Annual'!AH64*-1)</f>
        <v>30.302325581395348</v>
      </c>
      <c r="AH64" s="24">
        <f>'Income Statement Annual'!AF64/('Income Statement Annual'!AH64*-1)</f>
        <v>30.302325581395348</v>
      </c>
      <c r="AI64" s="25">
        <f>'Cash Flow Statement Annual'!BG64/'Cash Flow Statement Annual'!AB64</f>
        <v>-0.41666666666666669</v>
      </c>
      <c r="AJ64" s="23">
        <f>'Cash Flow Statement Annual'!AB64/'Balance Sheet Annual'!BR64</f>
        <v>0.43280377844568485</v>
      </c>
      <c r="AK64" s="23">
        <f>('Cash Flow Statement Annual'!AB64+'Cash Flow Statement Annual'!AV64)/('Balance Sheet Annual'!BH64+'Balance Sheet Annual'!BS64)</f>
        <v>0.44285714285714284</v>
      </c>
      <c r="AL64" s="24">
        <f>('Cash Flow Statement Annual'!AB64/('Balance Sheet Annual'!BH64+'Balance Sheet Annual'!BS64))</f>
        <v>0.51428571428571423</v>
      </c>
      <c r="AM64" s="25">
        <f>'Income Statement Annual'!BS64/'Balance Sheet Annual'!CS64</f>
        <v>0.15400495458298927</v>
      </c>
      <c r="AN64" s="23">
        <f>'Income Statement Annual'!N64/'Balance Sheet Annual'!CS64</f>
        <v>2.0990916597853015</v>
      </c>
      <c r="AO64" s="23">
        <f>'Income Statement Annual'!N64/'Balance Sheet Annual'!BB64</f>
        <v>1.0480313337456195</v>
      </c>
      <c r="AP64" s="23">
        <f>'Income Statement Annual'!N64/('Balance Sheet Annual'!AH64-'Balance Sheet Annual'!BR64)</f>
        <v>6.7471798274717987</v>
      </c>
      <c r="AQ64" s="23">
        <f>'Income Statement Annual'!BS64/'Balance Sheet Annual'!BB64</f>
        <v>7.6891362605648314E-2</v>
      </c>
      <c r="AR64" s="23">
        <f>'Cash Flow Statement Annual'!AB64/'Income Statement Annual'!N64</f>
        <v>9.9134539732494101E-2</v>
      </c>
      <c r="AS64" s="23">
        <f>'Cash Flow Statement Annual'!BG64/'Income Statement Annual'!N64</f>
        <v>-4.1306058221872541E-2</v>
      </c>
      <c r="AT64" s="23">
        <f>'Cash Flow Statement Annual'!AB64/'Balance Sheet Annual'!BB64</f>
        <v>0.1038961038961039</v>
      </c>
      <c r="AU64" s="23">
        <f>('Cash Flow Statement Annual'!AB64+'Cash Flow Statement Annual'!AU64)/'Balance Sheet Annual'!BR64</f>
        <v>0.22284242164018891</v>
      </c>
      <c r="AV64" s="23">
        <f>('Cash Flow Statement Annual'!AB64+'Cash Flow Statement Annual'!AU64)/('Balance Sheet Annual'!BH64+'Balance Sheet Annual'!BS64)</f>
        <v>0.26479591836734695</v>
      </c>
      <c r="AW64" s="23">
        <f>'Cash Flow Statement Annual'!AB64/'Balance Sheet Annual'!BS64</f>
        <v>0.60215053763440862</v>
      </c>
      <c r="AX64" s="23">
        <f>('Cash Flow Statement Annual'!AB64+'Cash Flow Statement Annual'!AU64)/'Balance Sheet Annual'!BS64</f>
        <v>0.31003584229390679</v>
      </c>
      <c r="AY64" s="23">
        <f>('Balance Sheet Annual'!BH64+'Balance Sheet Annual'!BS64)/('Income Statement Annual'!AF64-'Income Statement Annual'!AC64)</f>
        <v>1.5042210283960091</v>
      </c>
      <c r="AZ64" s="23">
        <f>(('Balance Sheet Annual'!BH64+'Balance Sheet Annual'!BS64)-'Balance Sheet Annual'!N64)/('Income Statement Annual'!AF64-'Income Statement Annual'!AC64)</f>
        <v>0.86569455103607063</v>
      </c>
      <c r="BA64" s="23">
        <f>('Cash Flow Statement Annual'!AB64+'Cash Flow Statement Annual'!AU64)/'Income Statement Annual'!BS64</f>
        <v>0.69571045576407509</v>
      </c>
      <c r="BB64" s="23">
        <f>'Income Statement Annual'!AF64/('Balance Sheet Annual'!BH64+'Balance Sheet Annual'!BS64)</f>
        <v>0.66479591836734697</v>
      </c>
      <c r="BC64" s="24">
        <f>'Income Statement Annual'!AF64/('Balance Sheet Annual'!BB64-'Balance Sheet Annual'!BR64)</f>
        <v>0.17672589176725892</v>
      </c>
    </row>
    <row r="65" spans="1:55" x14ac:dyDescent="0.2">
      <c r="A65" s="52" t="s">
        <v>215</v>
      </c>
      <c r="B65" s="52" t="s">
        <v>216</v>
      </c>
      <c r="C65" s="52" t="str">
        <f>VLOOKUP(A65,'[1]S&amp;P 500 Wikipedia'!A:D,3,FALSE)</f>
        <v>Real Estate</v>
      </c>
      <c r="D65" s="52">
        <v>70579</v>
      </c>
      <c r="E65" s="52" t="s">
        <v>16</v>
      </c>
      <c r="F65" s="52">
        <v>2019</v>
      </c>
      <c r="G65" s="52" t="s">
        <v>17</v>
      </c>
      <c r="H65" s="53">
        <v>43830</v>
      </c>
      <c r="I65" s="53">
        <v>43892</v>
      </c>
      <c r="J65" s="53">
        <v>43892</v>
      </c>
      <c r="K65" s="54">
        <v>154671000</v>
      </c>
      <c r="L65" s="54">
        <v>154994000</v>
      </c>
      <c r="M65" s="52" t="s">
        <v>217</v>
      </c>
      <c r="N65" s="21">
        <f>'Balance Sheet Annual'!AH65/'Balance Sheet Annual'!BR65</f>
        <v>9.7503905135450084E-2</v>
      </c>
      <c r="O65" s="22">
        <f>('Balance Sheet Annual'!AH65-'Balance Sheet Annual'!U65)/'Balance Sheet Annual'!BR65</f>
        <v>9.7503905135450084E-2</v>
      </c>
      <c r="P65" s="22">
        <f>'Balance Sheet Annual'!N65/'Balance Sheet Annual'!BR65</f>
        <v>5.2115609301733257E-2</v>
      </c>
      <c r="Q65" s="22">
        <f>'Balance Sheet Annual'!CH65/'Balance Sheet Annual'!CS65</f>
        <v>1.6531177357567701</v>
      </c>
      <c r="R65" s="22">
        <f>('Balance Sheet Annual'!BH65+'Balance Sheet Annual'!BS65)/'Balance Sheet Annual'!BB65</f>
        <v>0.55493815922598666</v>
      </c>
      <c r="S65" s="22">
        <f>('Balance Sheet Annual'!BH65/'Balance Sheet Annual'!BB65)</f>
        <v>0.53149718074851637</v>
      </c>
      <c r="T65" s="22">
        <f>'Balance Sheet Annual'!BS65/'Balance Sheet Annual'!BB65</f>
        <v>2.3440978477470301E-2</v>
      </c>
      <c r="U65" s="22">
        <f>('Balance Sheet Annual'!BH65+'Balance Sheet Annual'!BS65)/'Balance Sheet Annual'!CS65</f>
        <v>1.4723162724906798</v>
      </c>
      <c r="V65" s="22">
        <f>('Balance Sheet Annual'!BH65/'Balance Sheet Annual'!CS65)</f>
        <v>1.4101245967486107</v>
      </c>
      <c r="W65" s="22">
        <f>('Balance Sheet Annual'!BS65/'Balance Sheet Annual'!CS65)</f>
        <v>6.2191675742069186E-2</v>
      </c>
      <c r="X65" s="23">
        <f>'Balance Sheet Annual'!AH65/'Balance Sheet Annual'!BB65</f>
        <v>5.6690269465614243E-2</v>
      </c>
      <c r="Y65" s="23">
        <f>'Balance Sheet Annual'!CS65/('Balance Sheet Annual'!BB65-'Balance Sheet Annual'!AQ65-'Balance Sheet Annual'!AR65-'Balance Sheet Annual'!AS65)</f>
        <v>0.37691504848154128</v>
      </c>
      <c r="Z65" s="23">
        <f>'Balance Sheet Annual'!BA65/'Balance Sheet Annual'!BB65</f>
        <v>0.94330973053438572</v>
      </c>
      <c r="AA65" s="23">
        <f>'Balance Sheet Annual'!AR65/'Balance Sheet Annual'!BB65</f>
        <v>0</v>
      </c>
      <c r="AB65" s="24">
        <f>'Balance Sheet Annual'!CS65/'Balance Sheet Annual'!CT65</f>
        <v>0.37691504848154128</v>
      </c>
      <c r="AC65" s="25">
        <f>'Income Statement Annual'!V65/'Income Statement Annual'!N65</f>
        <v>0.63384857334519595</v>
      </c>
      <c r="AD65" s="23">
        <f>('Income Statement Annual'!AF65-'Income Statement Annual'!AC65)/'Income Statement Annual'!N65</f>
        <v>0.58278968655275587</v>
      </c>
      <c r="AE65" s="23">
        <f>'Income Statement Annual'!AF65/'Income Statement Annual'!N65</f>
        <v>0.35385882815492464</v>
      </c>
      <c r="AF65" s="23">
        <f>'Income Statement Annual'!BS65/'Income Statement Annual'!N65</f>
        <v>0.17261384831663718</v>
      </c>
      <c r="AG65" s="23">
        <f>('Income Statement Annual'!AF65-'Income Statement Annual'!AC65)/('Income Statement Annual'!AH65*-1)</f>
        <v>4.180552291279497</v>
      </c>
      <c r="AH65" s="24">
        <f>'Income Statement Annual'!AF65/('Income Statement Annual'!AH65*-1)</f>
        <v>2.5383519457642887</v>
      </c>
      <c r="AI65" s="25">
        <f>'Cash Flow Statement Annual'!BG65/'Cash Flow Statement Annual'!AB65</f>
        <v>-9.5989129376505403E-2</v>
      </c>
      <c r="AJ65" s="23">
        <f>'Cash Flow Statement Annual'!AB65/'Balance Sheet Annual'!BR65</f>
        <v>9.5444815351394319E-2</v>
      </c>
      <c r="AK65" s="23">
        <f>('Cash Flow Statement Annual'!AB65+'Cash Flow Statement Annual'!AV65)/('Balance Sheet Annual'!BH65+'Balance Sheet Annual'!BS65)</f>
        <v>4.3589523905150494E-2</v>
      </c>
      <c r="AL65" s="24">
        <f>('Cash Flow Statement Annual'!AB65/('Balance Sheet Annual'!BH65+'Balance Sheet Annual'!BS65))</f>
        <v>9.9998679287485764E-2</v>
      </c>
      <c r="AM65" s="25">
        <f>'Income Statement Annual'!BS65/'Balance Sheet Annual'!CS65</f>
        <v>6.3699291538990913E-2</v>
      </c>
      <c r="AN65" s="23">
        <f>'Income Statement Annual'!N65/'Balance Sheet Annual'!CS65</f>
        <v>0.36902770061729356</v>
      </c>
      <c r="AO65" s="23">
        <f>'Income Statement Annual'!N65/'Balance Sheet Annual'!BB65</f>
        <v>0.13909209366919889</v>
      </c>
      <c r="AP65" s="23">
        <f>'Income Statement Annual'!N65/('Balance Sheet Annual'!AH65-'Balance Sheet Annual'!BR65)</f>
        <v>-0.26507611791642449</v>
      </c>
      <c r="AQ65" s="23">
        <f>'Income Statement Annual'!BS65/'Balance Sheet Annual'!BB65</f>
        <v>2.4009221558658589E-2</v>
      </c>
      <c r="AR65" s="23">
        <f>'Cash Flow Statement Annual'!AB65/'Income Statement Annual'!N65</f>
        <v>0.39896648001291646</v>
      </c>
      <c r="AS65" s="23">
        <f>'Cash Flow Statement Annual'!BG65/'Income Statement Annual'!N65</f>
        <v>-3.8296445066848796E-2</v>
      </c>
      <c r="AT65" s="23">
        <f>'Cash Flow Statement Annual'!AB65/'Balance Sheet Annual'!BB65</f>
        <v>5.5493083008827146E-2</v>
      </c>
      <c r="AU65" s="23">
        <f>('Cash Flow Statement Annual'!AB65+'Cash Flow Statement Annual'!AU65)/'Balance Sheet Annual'!BR65</f>
        <v>1.3419718891659894E-2</v>
      </c>
      <c r="AV65" s="23">
        <f>('Cash Flow Statement Annual'!AB65+'Cash Flow Statement Annual'!AU65)/('Balance Sheet Annual'!BH65+'Balance Sheet Annual'!BS65)</f>
        <v>1.4060000646810488E-2</v>
      </c>
      <c r="AW65" s="23">
        <f>'Cash Flow Statement Annual'!AB65/'Balance Sheet Annual'!BS65</f>
        <v>2.3673535241783066</v>
      </c>
      <c r="AX65" s="23">
        <f>('Cash Flow Statement Annual'!AB65+'Cash Flow Statement Annual'!AU65)/'Balance Sheet Annual'!BS65</f>
        <v>0.3328543168603777</v>
      </c>
      <c r="AY65" s="23">
        <f>('Balance Sheet Annual'!BH65+'Balance Sheet Annual'!BS65)/('Income Statement Annual'!AF65-'Income Statement Annual'!AC65)</f>
        <v>6.8458958435363702</v>
      </c>
      <c r="AZ65" s="23">
        <f>(('Balance Sheet Annual'!BH65+'Balance Sheet Annual'!BS65)-'Balance Sheet Annual'!N65)/('Income Statement Annual'!AF65-'Income Statement Annual'!AC65)</f>
        <v>6.472095213532052</v>
      </c>
      <c r="BA65" s="23">
        <f>('Cash Flow Statement Annual'!AB65+'Cash Flow Statement Annual'!AU65)/'Income Statement Annual'!BS65</f>
        <v>0.32497642035559277</v>
      </c>
      <c r="BB65" s="23">
        <f>'Income Statement Annual'!AF65/('Balance Sheet Annual'!BH65+'Balance Sheet Annual'!BS65)</f>
        <v>8.8692702877104485E-2</v>
      </c>
      <c r="BC65" s="24">
        <f>'Income Statement Annual'!AF65/('Balance Sheet Annual'!BB65-'Balance Sheet Annual'!BR65)</f>
        <v>0.11758426422751178</v>
      </c>
    </row>
    <row r="66" spans="1:55" x14ac:dyDescent="0.2">
      <c r="A66" s="52" t="s">
        <v>322</v>
      </c>
      <c r="B66" s="52" t="s">
        <v>323</v>
      </c>
      <c r="C66" s="52" t="str">
        <f>VLOOKUP(A66,'[1]S&amp;P 500 Wikipedia'!A:D,3,FALSE)</f>
        <v>Consumer Staples</v>
      </c>
      <c r="D66" s="52">
        <v>326285</v>
      </c>
      <c r="E66" s="52" t="s">
        <v>16</v>
      </c>
      <c r="F66" s="52">
        <v>2020</v>
      </c>
      <c r="G66" s="52" t="s">
        <v>17</v>
      </c>
      <c r="H66" s="53">
        <v>43982</v>
      </c>
      <c r="I66" s="53">
        <v>44036</v>
      </c>
      <c r="J66" s="53">
        <v>44036</v>
      </c>
      <c r="K66" s="54">
        <v>487700000</v>
      </c>
      <c r="L66" s="54">
        <v>489400000</v>
      </c>
      <c r="M66" s="52" t="s">
        <v>324</v>
      </c>
      <c r="N66" s="21">
        <f>'Balance Sheet Annual'!AH66/'Balance Sheet Annual'!BR66</f>
        <v>0.87786700736144063</v>
      </c>
      <c r="O66" s="22">
        <f>('Balance Sheet Annual'!AH66-'Balance Sheet Annual'!U66)/'Balance Sheet Annual'!BR66</f>
        <v>0.45872117783050437</v>
      </c>
      <c r="P66" s="22">
        <f>'Balance Sheet Annual'!N66/'Balance Sheet Annual'!BR66</f>
        <v>0.16830930218409684</v>
      </c>
      <c r="Q66" s="22">
        <f>'Balance Sheet Annual'!CH66/'Balance Sheet Annual'!CS66</f>
        <v>1.8052875847409662</v>
      </c>
      <c r="R66" s="22">
        <f>('Balance Sheet Annual'!BH66+'Balance Sheet Annual'!BS66)/'Balance Sheet Annual'!BB66</f>
        <v>0.43702474892395982</v>
      </c>
      <c r="S66" s="22">
        <f>('Balance Sheet Annual'!BH66/'Balance Sheet Annual'!BB66)</f>
        <v>3.7957317073170731E-2</v>
      </c>
      <c r="T66" s="22">
        <f>'Balance Sheet Annual'!BS66/'Balance Sheet Annual'!BB66</f>
        <v>0.39906743185078908</v>
      </c>
      <c r="U66" s="22">
        <f>('Balance Sheet Annual'!BH66+'Balance Sheet Annual'!BS66)/'Balance Sheet Annual'!CS66</f>
        <v>1.2259801023809225</v>
      </c>
      <c r="V66" s="22">
        <f>('Balance Sheet Annual'!BH66/'Balance Sheet Annual'!CS66)</f>
        <v>0.10648119033544216</v>
      </c>
      <c r="W66" s="22">
        <f>('Balance Sheet Annual'!BS66/'Balance Sheet Annual'!CS66)</f>
        <v>1.1194989120454804</v>
      </c>
      <c r="X66" s="23">
        <f>'Balance Sheet Annual'!AH66/'Balance Sheet Annual'!BB66</f>
        <v>0.12938934720229556</v>
      </c>
      <c r="Y66" s="23">
        <f>'Balance Sheet Annual'!CS66/('Balance Sheet Annual'!BB66-'Balance Sheet Annual'!AQ66-'Balance Sheet Annual'!AR66-'Balance Sheet Annual'!AS66)</f>
        <v>1.2134768009768009</v>
      </c>
      <c r="Z66" s="23">
        <f>'Balance Sheet Annual'!BA66/'Balance Sheet Annual'!BB66</f>
        <v>0.87061065279770444</v>
      </c>
      <c r="AA66" s="23">
        <f>'Balance Sheet Annual'!AR66/'Balance Sheet Annual'!BB66</f>
        <v>0.51274659253945476</v>
      </c>
      <c r="AB66" s="24">
        <f>'Balance Sheet Annual'!CS66/'Balance Sheet Annual'!CT66</f>
        <v>0.35646969153515062</v>
      </c>
      <c r="AC66" s="25">
        <f>'Income Statement Annual'!V66/'Income Statement Annual'!N66</f>
        <v>0.27768128528006947</v>
      </c>
      <c r="AD66" s="23">
        <f>('Income Statement Annual'!AF66-'Income Statement Annual'!AC66)/'Income Statement Annual'!N66</f>
        <v>0.13180272108843538</v>
      </c>
      <c r="AE66" s="23">
        <f>'Income Statement Annual'!AF66/'Income Statement Annual'!N66</f>
        <v>0.13180272108843538</v>
      </c>
      <c r="AF66" s="23">
        <f>'Income Statement Annual'!BS66/'Income Statement Annual'!N66</f>
        <v>7.5996888116948907E-2</v>
      </c>
      <c r="AG66" s="23">
        <f>('Income Statement Annual'!AF66-'Income Statement Annual'!AC66)/('Income Statement Annual'!AH66*-1)</f>
        <v>2.9911722438924246</v>
      </c>
      <c r="AH66" s="24">
        <f>'Income Statement Annual'!AF66/('Income Statement Annual'!AH66*-1)</f>
        <v>2.9911722438924246</v>
      </c>
      <c r="AI66" s="25">
        <f>'Cash Flow Statement Annual'!BG66/'Cash Flow Statement Annual'!AB66</f>
        <v>-0.74373168349071961</v>
      </c>
      <c r="AJ66" s="23">
        <f>'Cash Flow Statement Annual'!AB66/'Balance Sheet Annual'!BR66</f>
        <v>0.56050374155867855</v>
      </c>
      <c r="AK66" s="23">
        <f>('Cash Flow Statement Annual'!AB66+'Cash Flow Statement Annual'!AV66)/('Balance Sheet Annual'!BH66+'Balance Sheet Annual'!BS66)</f>
        <v>0.14660319674990255</v>
      </c>
      <c r="AL66" s="24">
        <f>('Cash Flow Statement Annual'!AB66/('Balance Sheet Annual'!BH66+'Balance Sheet Annual'!BS66))</f>
        <v>0.18903502472454192</v>
      </c>
      <c r="AM66" s="25">
        <f>'Income Statement Annual'!BS66/'Balance Sheet Annual'!CS66</f>
        <v>0.10566365225703397</v>
      </c>
      <c r="AN66" s="23">
        <f>'Income Statement Annual'!N66/'Balance Sheet Annual'!CS66</f>
        <v>1.3903681436854616</v>
      </c>
      <c r="AO66" s="23">
        <f>'Income Statement Annual'!N66/'Balance Sheet Annual'!BB66</f>
        <v>0.49562410329985651</v>
      </c>
      <c r="AP66" s="23">
        <f>'Income Statement Annual'!N66/('Balance Sheet Annual'!AH66-'Balance Sheet Annual'!BR66)</f>
        <v>-27.53275217932752</v>
      </c>
      <c r="AQ66" s="23">
        <f>'Income Statement Annual'!BS66/'Balance Sheet Annual'!BB66</f>
        <v>3.7665889526542325E-2</v>
      </c>
      <c r="AR66" s="23">
        <f>'Cash Flow Statement Annual'!AB66/'Income Statement Annual'!N66</f>
        <v>0.16668475900998697</v>
      </c>
      <c r="AS66" s="23">
        <f>'Cash Flow Statement Annual'!BG66/'Income Statement Annual'!N66</f>
        <v>-0.12396873643074251</v>
      </c>
      <c r="AT66" s="23">
        <f>'Cash Flow Statement Annual'!AB66/'Balance Sheet Annual'!BB66</f>
        <v>8.2612984218077473E-2</v>
      </c>
      <c r="AU66" s="23">
        <f>('Cash Flow Statement Annual'!AB66+'Cash Flow Statement Annual'!AU66)/'Balance Sheet Annual'!BR66</f>
        <v>0.51371904848816696</v>
      </c>
      <c r="AV66" s="23">
        <f>('Cash Flow Statement Annual'!AB66+'Cash Flow Statement Annual'!AU66)/('Balance Sheet Annual'!BH66+'Balance Sheet Annual'!BS66)</f>
        <v>0.17325645813242505</v>
      </c>
      <c r="AW66" s="23">
        <f>'Cash Flow Statement Annual'!AB66/'Balance Sheet Annual'!BS66</f>
        <v>0.20701509976631313</v>
      </c>
      <c r="AX66" s="23">
        <f>('Cash Flow Statement Annual'!AB66+'Cash Flow Statement Annual'!AU66)/'Balance Sheet Annual'!BS66</f>
        <v>0.18973575408952004</v>
      </c>
      <c r="AY66" s="23">
        <f>('Balance Sheet Annual'!BH66+'Balance Sheet Annual'!BS66)/('Income Statement Annual'!AF66-'Income Statement Annual'!AC66)</f>
        <v>6.6900480439258754</v>
      </c>
      <c r="AZ66" s="23">
        <f>(('Balance Sheet Annual'!BH66+'Balance Sheet Annual'!BS66)-'Balance Sheet Annual'!N66)/('Income Statement Annual'!AF66-'Income Statement Annual'!AC66)</f>
        <v>6.3102951269732328</v>
      </c>
      <c r="BA66" s="23">
        <f>('Cash Flow Statement Annual'!AB66+'Cash Flow Statement Annual'!AU66)/'Income Statement Annual'!BS66</f>
        <v>2.0102368765623142</v>
      </c>
      <c r="BB66" s="23">
        <f>'Income Statement Annual'!AF66/('Balance Sheet Annual'!BH66+'Balance Sheet Annual'!BS66)</f>
        <v>0.14947575763793422</v>
      </c>
      <c r="BC66" s="24">
        <f>'Income Statement Annual'!AF66/('Balance Sheet Annual'!BB66-'Balance Sheet Annual'!BR66)</f>
        <v>7.6617271226191858E-2</v>
      </c>
    </row>
    <row r="67" spans="1:55" x14ac:dyDescent="0.2">
      <c r="A67" s="52" t="s">
        <v>245</v>
      </c>
      <c r="B67" s="52" t="s">
        <v>246</v>
      </c>
      <c r="C67" s="52" t="str">
        <f>VLOOKUP(A67,'[1]S&amp;P 500 Wikipedia'!A:D,3,FALSE)</f>
        <v>Health Care</v>
      </c>
      <c r="D67" s="52">
        <v>159950</v>
      </c>
      <c r="E67" s="52" t="s">
        <v>16</v>
      </c>
      <c r="F67" s="52">
        <v>2020</v>
      </c>
      <c r="G67" s="52" t="s">
        <v>17</v>
      </c>
      <c r="H67" s="53">
        <v>44012</v>
      </c>
      <c r="I67" s="53">
        <v>44056</v>
      </c>
      <c r="J67" s="53">
        <v>44056</v>
      </c>
      <c r="K67" s="54">
        <v>292000000</v>
      </c>
      <c r="L67" s="54">
        <v>288000000</v>
      </c>
      <c r="M67" s="52" t="s">
        <v>247</v>
      </c>
      <c r="N67" s="21">
        <f>'Balance Sheet Annual'!AH67/'Balance Sheet Annual'!BR67</f>
        <v>1.098454372221046</v>
      </c>
      <c r="O67" s="22">
        <f>('Balance Sheet Annual'!AH67-'Balance Sheet Annual'!U67)/'Balance Sheet Annual'!BR67</f>
        <v>0.53957230573787851</v>
      </c>
      <c r="P67" s="22">
        <f>'Balance Sheet Annual'!N67/'Balance Sheet Annual'!BR67</f>
        <v>0.11734067330086809</v>
      </c>
      <c r="Q67" s="22">
        <f>'Balance Sheet Annual'!CH67/'Balance Sheet Annual'!CS67</f>
        <v>21.748883928571427</v>
      </c>
      <c r="R67" s="22">
        <f>('Balance Sheet Annual'!BH67+'Balance Sheet Annual'!BS67)/'Balance Sheet Annual'!BB67</f>
        <v>0.1661924152480008</v>
      </c>
      <c r="S67" s="22">
        <f>('Balance Sheet Annual'!BH67/'Balance Sheet Annual'!BB67)</f>
        <v>2.4530245793062845E-4</v>
      </c>
      <c r="T67" s="22">
        <f>'Balance Sheet Annual'!BS67/'Balance Sheet Annual'!BB67</f>
        <v>0.16594711279007016</v>
      </c>
      <c r="U67" s="22">
        <f>('Balance Sheet Annual'!BH67+'Balance Sheet Annual'!BS67)/'Balance Sheet Annual'!CS67</f>
        <v>3.7806919642857144</v>
      </c>
      <c r="V67" s="22">
        <f>('Balance Sheet Annual'!BH67/'Balance Sheet Annual'!CS67)</f>
        <v>5.580357142857143E-3</v>
      </c>
      <c r="W67" s="22">
        <f>('Balance Sheet Annual'!BS67/'Balance Sheet Annual'!CS67)</f>
        <v>3.7751116071428572</v>
      </c>
      <c r="X67" s="23">
        <f>'Balance Sheet Annual'!AH67/'Balance Sheet Annual'!BB67</f>
        <v>0.6363145758720502</v>
      </c>
      <c r="Y67" s="23">
        <f>'Balance Sheet Annual'!CS67/('Balance Sheet Annual'!BB67-'Balance Sheet Annual'!AQ67-'Balance Sheet Annual'!AR67-'Balance Sheet Annual'!AS67)</f>
        <v>6.076430097317826E-2</v>
      </c>
      <c r="Z67" s="23">
        <f>'Balance Sheet Annual'!BA67/'Balance Sheet Annual'!BB67</f>
        <v>0.36368542412794974</v>
      </c>
      <c r="AA67" s="23">
        <f>'Balance Sheet Annual'!AR67/'Balance Sheet Annual'!BB67</f>
        <v>0.27657852131678362</v>
      </c>
      <c r="AB67" s="24">
        <f>'Balance Sheet Annual'!CS67/'Balance Sheet Annual'!CT67</f>
        <v>4.395820046116862E-2</v>
      </c>
      <c r="AC67" s="25">
        <f>'Income Statement Annual'!V67/'Income Statement Annual'!N67</f>
        <v>4.4911785093053977E-2</v>
      </c>
      <c r="AD67" s="23">
        <f>('Income Statement Annual'!AF67-'Income Statement Annual'!AC67)/'Income Statement Annual'!N67</f>
        <v>1.1587606753769896E-2</v>
      </c>
      <c r="AE67" s="23">
        <f>'Income Statement Annual'!AF67/'Income Statement Annual'!N67</f>
        <v>1.1587606753769896E-2</v>
      </c>
      <c r="AF67" s="23">
        <f>'Income Statement Annual'!BS67/'Income Statement Annual'!N67</f>
        <v>-2.4169184290030211E-2</v>
      </c>
      <c r="AG67" s="23">
        <f>('Income Statement Annual'!AF67-'Income Statement Annual'!AC67)/('Income Statement Annual'!AH67*-1)</f>
        <v>7.4453781512605044</v>
      </c>
      <c r="AH67" s="24">
        <f>'Income Statement Annual'!AF67/('Income Statement Annual'!AH67*-1)</f>
        <v>7.4453781512605044</v>
      </c>
      <c r="AI67" s="25">
        <f>'Cash Flow Statement Annual'!BG67/'Cash Flow Statement Annual'!AB67</f>
        <v>-1.1224489795918366</v>
      </c>
      <c r="AJ67" s="23">
        <f>'Cash Flow Statement Annual'!AB67/'Balance Sheet Annual'!BR67</f>
        <v>8.2998094431505395E-2</v>
      </c>
      <c r="AK67" s="23">
        <f>('Cash Flow Statement Annual'!AB67+'Cash Flow Statement Annual'!AV67)/('Balance Sheet Annual'!BH67+'Balance Sheet Annual'!BS67)</f>
        <v>0.20531365313653135</v>
      </c>
      <c r="AL67" s="24">
        <f>('Cash Flow Statement Annual'!AB67/('Balance Sheet Annual'!BH67+'Balance Sheet Annual'!BS67))</f>
        <v>0.28929889298892991</v>
      </c>
      <c r="AM67" s="25">
        <f>'Income Statement Annual'!BS67/'Balance Sheet Annual'!CS67</f>
        <v>-2.0625</v>
      </c>
      <c r="AN67" s="23">
        <f>'Income Statement Annual'!N67/'Balance Sheet Annual'!CS67</f>
        <v>85.3359375</v>
      </c>
      <c r="AO67" s="23">
        <f>'Income Statement Annual'!N67/'Balance Sheet Annual'!BB67</f>
        <v>3.7512142471667564</v>
      </c>
      <c r="AP67" s="23">
        <f>'Income Statement Annual'!N67/('Balance Sheet Annual'!AH67-'Balance Sheet Annual'!BR67)</f>
        <v>65.772903225806445</v>
      </c>
      <c r="AQ67" s="23">
        <f>'Income Statement Annual'!BS67/'Balance Sheet Annual'!BB67</f>
        <v>-9.0663788451160285E-2</v>
      </c>
      <c r="AR67" s="23">
        <f>'Cash Flow Statement Annual'!AB67/'Income Statement Annual'!N67</f>
        <v>1.2816991668955415E-2</v>
      </c>
      <c r="AS67" s="23">
        <f>'Cash Flow Statement Annual'!BG67/'Income Statement Annual'!N67</f>
        <v>-1.4386419220256078E-2</v>
      </c>
      <c r="AT67" s="23">
        <f>'Cash Flow Statement Annual'!AB67/'Balance Sheet Annual'!BB67</f>
        <v>4.807928175440318E-2</v>
      </c>
      <c r="AU67" s="23">
        <f>('Cash Flow Statement Annual'!AB67+'Cash Flow Statement Annual'!AU67)/'Balance Sheet Annual'!BR67</f>
        <v>0.10387465593902181</v>
      </c>
      <c r="AV67" s="23">
        <f>('Cash Flow Statement Annual'!AB67+'Cash Flow Statement Annual'!AU67)/('Balance Sheet Annual'!BH67+'Balance Sheet Annual'!BS67)</f>
        <v>0.36206642066420663</v>
      </c>
      <c r="AW67" s="23">
        <f>'Cash Flow Statement Annual'!AB67/'Balance Sheet Annual'!BS67</f>
        <v>0.28972653362897266</v>
      </c>
      <c r="AX67" s="23">
        <f>('Cash Flow Statement Annual'!AB67+'Cash Flow Statement Annual'!AU67)/'Balance Sheet Annual'!BS67</f>
        <v>0.36260162601626017</v>
      </c>
      <c r="AY67" s="23">
        <f>('Balance Sheet Annual'!BH67+'Balance Sheet Annual'!BS67)/('Income Statement Annual'!AF67-'Income Statement Annual'!AC67)</f>
        <v>3.8233634311512414</v>
      </c>
      <c r="AZ67" s="23">
        <f>(('Balance Sheet Annual'!BH67+'Balance Sheet Annual'!BS67)-'Balance Sheet Annual'!N67)/('Income Statement Annual'!AF67-'Income Statement Annual'!AC67)</f>
        <v>2.2595936794582392</v>
      </c>
      <c r="BA67" s="23">
        <f>('Cash Flow Statement Annual'!AB67+'Cash Flow Statement Annual'!AU67)/'Income Statement Annual'!BS67</f>
        <v>-0.66369047619047616</v>
      </c>
      <c r="BB67" s="23">
        <f>'Income Statement Annual'!AF67/('Balance Sheet Annual'!BH67+'Balance Sheet Annual'!BS67)</f>
        <v>0.26154981549815498</v>
      </c>
      <c r="BC67" s="24">
        <f>'Income Statement Annual'!AF67/('Balance Sheet Annual'!BB67-'Balance Sheet Annual'!BR67)</f>
        <v>0.10331759081103142</v>
      </c>
    </row>
    <row r="68" spans="1:55" x14ac:dyDescent="0.2">
      <c r="A68" s="52" t="s">
        <v>254</v>
      </c>
      <c r="B68" s="52" t="s">
        <v>255</v>
      </c>
      <c r="C68" s="52" t="str">
        <f>VLOOKUP(A68,'[1]S&amp;P 500 Wikipedia'!A:D,3,FALSE)</f>
        <v>Industrials</v>
      </c>
      <c r="D68" s="52">
        <v>253953</v>
      </c>
      <c r="E68" s="52" t="s">
        <v>16</v>
      </c>
      <c r="F68" s="52">
        <v>2019</v>
      </c>
      <c r="G68" s="52" t="s">
        <v>17</v>
      </c>
      <c r="H68" s="53">
        <v>43830</v>
      </c>
      <c r="I68" s="53">
        <v>43880</v>
      </c>
      <c r="J68" s="53">
        <v>43880</v>
      </c>
      <c r="K68" s="54">
        <v>549900000</v>
      </c>
      <c r="L68" s="54">
        <v>556900000</v>
      </c>
      <c r="M68" s="52" t="s">
        <v>256</v>
      </c>
      <c r="N68" s="21">
        <f>'Balance Sheet Annual'!AH68/'Balance Sheet Annual'!BR68</f>
        <v>1.4722587430975547</v>
      </c>
      <c r="O68" s="22">
        <f>('Balance Sheet Annual'!AH68-'Balance Sheet Annual'!U68)/'Balance Sheet Annual'!BR68</f>
        <v>1.0490590135607227</v>
      </c>
      <c r="P68" s="22">
        <f>'Balance Sheet Annual'!N68/'Balance Sheet Annual'!BR68</f>
        <v>0.31118290071747867</v>
      </c>
      <c r="Q68" s="22">
        <f>'Balance Sheet Annual'!CH68/'Balance Sheet Annual'!CS68</f>
        <v>4.3628409323945592</v>
      </c>
      <c r="R68" s="22">
        <f>('Balance Sheet Annual'!BH68+'Balance Sheet Annual'!BS68)/'Balance Sheet Annual'!BB68</f>
        <v>0.3632110945406804</v>
      </c>
      <c r="S68" s="22">
        <f>('Balance Sheet Annual'!BH68/'Balance Sheet Annual'!BB68)</f>
        <v>0.14473633895453328</v>
      </c>
      <c r="T68" s="22">
        <f>'Balance Sheet Annual'!BS68/'Balance Sheet Annual'!BB68</f>
        <v>0.21847475558614712</v>
      </c>
      <c r="U68" s="22">
        <f>('Balance Sheet Annual'!BH68+'Balance Sheet Annual'!BS68)/'Balance Sheet Annual'!CS68</f>
        <v>1.9478433249025908</v>
      </c>
      <c r="V68" s="22">
        <f>('Balance Sheet Annual'!BH68/'Balance Sheet Annual'!CS68)</f>
        <v>0.77619796295030419</v>
      </c>
      <c r="W68" s="22">
        <f>('Balance Sheet Annual'!BS68/'Balance Sheet Annual'!CS68)</f>
        <v>1.1716453619522866</v>
      </c>
      <c r="X68" s="23">
        <f>'Balance Sheet Annual'!AH68/'Balance Sheet Annual'!BB68</f>
        <v>0.49957299274724992</v>
      </c>
      <c r="Y68" s="23">
        <f>'Balance Sheet Annual'!CS68/('Balance Sheet Annual'!BB68-'Balance Sheet Annual'!AQ68-'Balance Sheet Annual'!AR68-'Balance Sheet Annual'!AS68)</f>
        <v>0.20693996491823685</v>
      </c>
      <c r="Z68" s="23">
        <f>'Balance Sheet Annual'!BA68/'Balance Sheet Annual'!BB68</f>
        <v>0.50042700725275002</v>
      </c>
      <c r="AA68" s="23">
        <f>'Balance Sheet Annual'!AR68/'Balance Sheet Annual'!BB68</f>
        <v>7.8977222031024946E-2</v>
      </c>
      <c r="AB68" s="24">
        <f>'Balance Sheet Annual'!CS68/'Balance Sheet Annual'!CT68</f>
        <v>0.18646833135762814</v>
      </c>
      <c r="AC68" s="25">
        <f>'Income Statement Annual'!V68/'Income Statement Annual'!N68</f>
        <v>0.31914498141263942</v>
      </c>
      <c r="AD68" s="23">
        <f>('Income Statement Annual'!AF68-'Income Statement Annual'!AC68)/'Income Statement Annual'!N68</f>
        <v>0.16810408921933084</v>
      </c>
      <c r="AE68" s="23">
        <f>'Income Statement Annual'!AF68/'Income Statement Annual'!N68</f>
        <v>0.16810408921933084</v>
      </c>
      <c r="AF68" s="23">
        <f>'Income Statement Annual'!BS68/'Income Statement Annual'!N68</f>
        <v>0.11325278810408922</v>
      </c>
      <c r="AG68" s="23">
        <f>('Income Statement Annual'!AF68-'Income Statement Annual'!AC68)/('Income Statement Annual'!AH68*-1)</f>
        <v>7.6970212765957449</v>
      </c>
      <c r="AH68" s="24">
        <f>'Income Statement Annual'!AF68/('Income Statement Annual'!AH68*-1)</f>
        <v>7.6970212765957449</v>
      </c>
      <c r="AI68" s="25">
        <f>'Cash Flow Statement Annual'!BG68/'Cash Flow Statement Annual'!AB68</f>
        <v>-0.65653935185185186</v>
      </c>
      <c r="AJ68" s="23">
        <f>'Cash Flow Statement Annual'!AB68/'Balance Sheet Annual'!BR68</f>
        <v>0.25964464144848054</v>
      </c>
      <c r="AK68" s="23">
        <f>('Cash Flow Statement Annual'!AB68+'Cash Flow Statement Annual'!AV68)/('Balance Sheet Annual'!BH68+'Balance Sheet Annual'!BS68)</f>
        <v>0.16774872784699071</v>
      </c>
      <c r="AL68" s="24">
        <f>('Cash Flow Statement Annual'!AB68/('Balance Sheet Annual'!BH68+'Balance Sheet Annual'!BS68))</f>
        <v>0.2425688717318828</v>
      </c>
      <c r="AM68" s="25">
        <f>'Income Statement Annual'!BS68/'Balance Sheet Annual'!CS68</f>
        <v>0.41650146968350538</v>
      </c>
      <c r="AN68" s="23">
        <f>'Income Statement Annual'!N68/'Balance Sheet Annual'!CS68</f>
        <v>3.6776266320322648</v>
      </c>
      <c r="AO68" s="23">
        <f>'Income Statement Annual'!N68/'Balance Sheet Annual'!BB68</f>
        <v>0.68576090143143031</v>
      </c>
      <c r="AP68" s="23">
        <f>'Income Statement Annual'!N68/('Balance Sheet Annual'!AH68-'Balance Sheet Annual'!BR68)</f>
        <v>4.2793509385937005</v>
      </c>
      <c r="AQ68" s="23">
        <f>'Income Statement Annual'!BS68/'Balance Sheet Annual'!BB68</f>
        <v>7.7664334059882989E-2</v>
      </c>
      <c r="AR68" s="23">
        <f>'Cash Flow Statement Annual'!AB68/'Income Statement Annual'!N68</f>
        <v>0.12847583643122676</v>
      </c>
      <c r="AS68" s="23">
        <f>'Cash Flow Statement Annual'!BG68/'Income Statement Annual'!N68</f>
        <v>-8.4349442379182155E-2</v>
      </c>
      <c r="AT68" s="23">
        <f>'Cash Flow Statement Annual'!AB68/'Balance Sheet Annual'!BB68</f>
        <v>8.8103705403235061E-2</v>
      </c>
      <c r="AU68" s="23">
        <f>('Cash Flow Statement Annual'!AB68+'Cash Flow Statement Annual'!AU68)/'Balance Sheet Annual'!BR68</f>
        <v>0.18722061530370759</v>
      </c>
      <c r="AV68" s="23">
        <f>('Cash Flow Statement Annual'!AB68+'Cash Flow Statement Annual'!AU68)/('Balance Sheet Annual'!BH68+'Balance Sheet Annual'!BS68)</f>
        <v>0.17490787857518864</v>
      </c>
      <c r="AW68" s="23">
        <f>'Cash Flow Statement Annual'!AB68/'Balance Sheet Annual'!BS68</f>
        <v>0.40326721120186698</v>
      </c>
      <c r="AX68" s="23">
        <f>('Cash Flow Statement Annual'!AB68+'Cash Flow Statement Annual'!AU68)/'Balance Sheet Annual'!BS68</f>
        <v>0.29078179696616102</v>
      </c>
      <c r="AY68" s="23">
        <f>('Balance Sheet Annual'!BH68+'Balance Sheet Annual'!BS68)/('Income Statement Annual'!AF68-'Income Statement Annual'!AC68)</f>
        <v>3.1507076514816452</v>
      </c>
      <c r="AZ68" s="23">
        <f>(('Balance Sheet Annual'!BH68+'Balance Sheet Annual'!BS68)-'Balance Sheet Annual'!N68)/('Income Statement Annual'!AF68-'Income Statement Annual'!AC68)</f>
        <v>2.2347412649270235</v>
      </c>
      <c r="BA68" s="23">
        <f>('Cash Flow Statement Annual'!AB68+'Cash Flow Statement Annual'!AU68)/'Income Statement Annual'!BS68</f>
        <v>0.81798785491547676</v>
      </c>
      <c r="BB68" s="23">
        <f>'Income Statement Annual'!AF68/('Balance Sheet Annual'!BH68+'Balance Sheet Annual'!BS68)</f>
        <v>0.31738901561677485</v>
      </c>
      <c r="BC68" s="24">
        <f>'Income Statement Annual'!AF68/('Balance Sheet Annual'!BB68-'Balance Sheet Annual'!BR68)</f>
        <v>0.1744868035190616</v>
      </c>
    </row>
    <row r="69" spans="1:55" x14ac:dyDescent="0.2">
      <c r="A69" s="52" t="s">
        <v>260</v>
      </c>
      <c r="B69" s="52" t="s">
        <v>261</v>
      </c>
      <c r="C69" s="52" t="str">
        <f>VLOOKUP(A69,'[1]S&amp;P 500 Wikipedia'!A:D,3,FALSE)</f>
        <v>Real Estate</v>
      </c>
      <c r="D69" s="52">
        <v>378105</v>
      </c>
      <c r="E69" s="52" t="s">
        <v>16</v>
      </c>
      <c r="F69" s="52">
        <v>2019</v>
      </c>
      <c r="G69" s="52" t="s">
        <v>17</v>
      </c>
      <c r="H69" s="53">
        <v>43830</v>
      </c>
      <c r="I69" s="53">
        <v>43892</v>
      </c>
      <c r="J69" s="53">
        <v>43892</v>
      </c>
      <c r="K69" s="54">
        <v>334735967</v>
      </c>
      <c r="L69" s="54">
        <v>340323972</v>
      </c>
      <c r="M69" s="52" t="s">
        <v>262</v>
      </c>
      <c r="N69" s="21">
        <f>'Balance Sheet Annual'!AH69/'Balance Sheet Annual'!BR69</f>
        <v>1.1705929245790887</v>
      </c>
      <c r="O69" s="22">
        <f>('Balance Sheet Annual'!AH69-'Balance Sheet Annual'!U69)/'Balance Sheet Annual'!BR69</f>
        <v>1.1705929245790887</v>
      </c>
      <c r="P69" s="22">
        <f>'Balance Sheet Annual'!N69/'Balance Sheet Annual'!BR69</f>
        <v>0.15098087439801841</v>
      </c>
      <c r="Q69" s="22">
        <f>'Balance Sheet Annual'!CH69/'Balance Sheet Annual'!CS69</f>
        <v>1.5820033182892319</v>
      </c>
      <c r="R69" s="22">
        <f>('Balance Sheet Annual'!BH69+'Balance Sheet Annual'!BS69)/'Balance Sheet Annual'!BB69</f>
        <v>0.16945945458707792</v>
      </c>
      <c r="S69" s="22">
        <f>('Balance Sheet Annual'!BH69/'Balance Sheet Annual'!BB69)</f>
        <v>6.0721806416369845E-2</v>
      </c>
      <c r="T69" s="22">
        <f>'Balance Sheet Annual'!BS69/'Balance Sheet Annual'!BB69</f>
        <v>0.10873764817070806</v>
      </c>
      <c r="U69" s="22">
        <f>('Balance Sheet Annual'!BH69+'Balance Sheet Annual'!BS69)/'Balance Sheet Annual'!CS69</f>
        <v>0.43754487405931858</v>
      </c>
      <c r="V69" s="22">
        <f>('Balance Sheet Annual'!BH69/'Balance Sheet Annual'!CS69)</f>
        <v>0.15678390565958331</v>
      </c>
      <c r="W69" s="22">
        <f>('Balance Sheet Annual'!BS69/'Balance Sheet Annual'!CS69)</f>
        <v>0.28076096839973524</v>
      </c>
      <c r="X69" s="23">
        <f>'Balance Sheet Annual'!AH69/'Balance Sheet Annual'!BB69</f>
        <v>0.46517088513345151</v>
      </c>
      <c r="Y69" s="23">
        <f>'Balance Sheet Annual'!CS69/('Balance Sheet Annual'!BB69-'Balance Sheet Annual'!AQ69-'Balance Sheet Annual'!AR69-'Balance Sheet Annual'!AS69)</f>
        <v>0.5669760470680234</v>
      </c>
      <c r="Z69" s="23">
        <f>'Balance Sheet Annual'!BA69/'Balance Sheet Annual'!BB69</f>
        <v>0.53482911486654849</v>
      </c>
      <c r="AA69" s="23">
        <f>'Balance Sheet Annual'!AR69/'Balance Sheet Annual'!BB69</f>
        <v>0.23173720932931849</v>
      </c>
      <c r="AB69" s="24">
        <f>'Balance Sheet Annual'!CS69/'Balance Sheet Annual'!CT69</f>
        <v>0.38729617151017992</v>
      </c>
      <c r="AC69" s="25">
        <f>'Income Statement Annual'!V69/'Income Statement Annual'!N69</f>
        <v>0.21783954869846273</v>
      </c>
      <c r="AD69" s="23">
        <f>('Income Statement Annual'!AF69-'Income Statement Annual'!AC69)/'Income Statement Annual'!N69</f>
        <v>7.4037928456872459E-2</v>
      </c>
      <c r="AE69" s="23">
        <f>'Income Statement Annual'!AF69/'Income Statement Annual'!N69</f>
        <v>5.5655810467952101E-2</v>
      </c>
      <c r="AF69" s="23">
        <f>'Income Statement Annual'!BS69/'Income Statement Annual'!N69</f>
        <v>5.3668373490332821E-2</v>
      </c>
      <c r="AG69" s="23">
        <f>('Income Statement Annual'!AF69-'Income Statement Annual'!AC69)/('Income Statement Annual'!AH69*-1)</f>
        <v>20.629579961284605</v>
      </c>
      <c r="AH69" s="24">
        <f>'Income Statement Annual'!AF69/('Income Statement Annual'!AH69*-1)</f>
        <v>15.507673111458358</v>
      </c>
      <c r="AI69" s="25">
        <f>'Cash Flow Statement Annual'!BG69/'Cash Flow Statement Annual'!AB69</f>
        <v>-0.22229315502950842</v>
      </c>
      <c r="AJ69" s="23">
        <f>'Cash Flow Statement Annual'!AB69/'Balance Sheet Annual'!BR69</f>
        <v>0.19007058392893847</v>
      </c>
      <c r="AK69" s="23">
        <f>('Cash Flow Statement Annual'!AB69+'Cash Flow Statement Annual'!AV69)/('Balance Sheet Annual'!BH69+'Balance Sheet Annual'!BS69)</f>
        <v>0.44571344463357193</v>
      </c>
      <c r="AL69" s="24">
        <f>('Cash Flow Statement Annual'!AB69/('Balance Sheet Annual'!BH69+'Balance Sheet Annual'!BS69))</f>
        <v>0.44571344463357193</v>
      </c>
      <c r="AM69" s="25">
        <f>'Income Statement Annual'!BS69/'Balance Sheet Annual'!CS69</f>
        <v>0.20442118680489046</v>
      </c>
      <c r="AN69" s="23">
        <f>'Income Statement Annual'!N69/'Balance Sheet Annual'!CS69</f>
        <v>3.8089692962599742</v>
      </c>
      <c r="AO69" s="23">
        <f>'Income Statement Annual'!N69/'Balance Sheet Annual'!BB69</f>
        <v>1.4751992258413122</v>
      </c>
      <c r="AP69" s="23">
        <f>'Income Statement Annual'!N69/('Balance Sheet Annual'!AH69-'Balance Sheet Annual'!BR69)</f>
        <v>21.761209566735548</v>
      </c>
      <c r="AQ69" s="23">
        <f>'Income Statement Annual'!BS69/'Balance Sheet Annual'!BB69</f>
        <v>7.9171543025101376E-2</v>
      </c>
      <c r="AR69" s="23">
        <f>'Cash Flow Statement Annual'!AB69/'Income Statement Annual'!N69</f>
        <v>5.1200106335913764E-2</v>
      </c>
      <c r="AS69" s="23">
        <f>'Cash Flow Statement Annual'!BG69/'Income Statement Annual'!N69</f>
        <v>-1.1381433175256594E-2</v>
      </c>
      <c r="AT69" s="23">
        <f>'Cash Flow Statement Annual'!AB69/'Balance Sheet Annual'!BB69</f>
        <v>7.553035722973285E-2</v>
      </c>
      <c r="AU69" s="23">
        <f>('Cash Flow Statement Annual'!AB69+'Cash Flow Statement Annual'!AU69)/'Balance Sheet Annual'!BR69</f>
        <v>7.8048601628444E-2</v>
      </c>
      <c r="AV69" s="23">
        <f>('Cash Flow Statement Annual'!AB69+'Cash Flow Statement Annual'!AU69)/('Balance Sheet Annual'!BH69+'Balance Sheet Annual'!BS69)</f>
        <v>0.18302311889383729</v>
      </c>
      <c r="AW69" s="23">
        <f>'Cash Flow Statement Annual'!AB69/'Balance Sheet Annual'!BS69</f>
        <v>0.69461091443836609</v>
      </c>
      <c r="AX69" s="23">
        <f>('Cash Flow Statement Annual'!AB69+'Cash Flow Statement Annual'!AU69)/'Balance Sheet Annual'!BS69</f>
        <v>0.28522777921299991</v>
      </c>
      <c r="AY69" s="23">
        <f>('Balance Sheet Annual'!BH69+'Balance Sheet Annual'!BS69)/('Income Statement Annual'!AF69-'Income Statement Annual'!AC69)</f>
        <v>1.5515324727300066</v>
      </c>
      <c r="AZ69" s="23">
        <f>(('Balance Sheet Annual'!BH69+'Balance Sheet Annual'!BS69)-'Balance Sheet Annual'!N69)/('Income Statement Annual'!AF69-'Income Statement Annual'!AC69)</f>
        <v>1.0022147242419601</v>
      </c>
      <c r="BA69" s="23">
        <f>('Cash Flow Statement Annual'!AB69+'Cash Flow Statement Annual'!AU69)/'Income Statement Annual'!BS69</f>
        <v>0.39174426466264856</v>
      </c>
      <c r="BB69" s="23">
        <f>'Income Statement Annual'!AF69/('Balance Sheet Annual'!BH69+'Balance Sheet Annual'!BS69)</f>
        <v>0.48450178667195187</v>
      </c>
      <c r="BC69" s="24">
        <f>'Income Statement Annual'!AF69/('Balance Sheet Annual'!BB69-'Balance Sheet Annual'!BR69)</f>
        <v>0.13624421086710081</v>
      </c>
    </row>
    <row r="70" spans="1:55" x14ac:dyDescent="0.2">
      <c r="A70" s="52" t="s">
        <v>257</v>
      </c>
      <c r="B70" s="52" t="s">
        <v>258</v>
      </c>
      <c r="C70" s="52" t="str">
        <f>VLOOKUP(A70,'[1]S&amp;P 500 Wikipedia'!A:D,3,FALSE)</f>
        <v>Financials</v>
      </c>
      <c r="D70" s="52">
        <v>120616</v>
      </c>
      <c r="E70" s="52" t="s">
        <v>16</v>
      </c>
      <c r="F70" s="52">
        <v>2019</v>
      </c>
      <c r="G70" s="52" t="s">
        <v>17</v>
      </c>
      <c r="H70" s="53">
        <v>43830</v>
      </c>
      <c r="I70" s="53">
        <v>43882</v>
      </c>
      <c r="J70" s="53">
        <v>43882</v>
      </c>
      <c r="K70" s="54">
        <v>111000000</v>
      </c>
      <c r="L70" s="54">
        <v>112000000</v>
      </c>
      <c r="M70" s="52" t="s">
        <v>259</v>
      </c>
      <c r="N70" s="21">
        <f>'Balance Sheet Annual'!AH70/'Balance Sheet Annual'!BR70</f>
        <v>2.1576704545454546</v>
      </c>
      <c r="O70" s="22">
        <f>('Balance Sheet Annual'!AH70-'Balance Sheet Annual'!U70)/'Balance Sheet Annual'!BR70</f>
        <v>2.1576704545454546</v>
      </c>
      <c r="P70" s="22">
        <f>'Balance Sheet Annual'!N70/'Balance Sheet Annual'!BR70</f>
        <v>1.06640625</v>
      </c>
      <c r="Q70" s="22">
        <f>'Balance Sheet Annual'!CH70/'Balance Sheet Annual'!CS70</f>
        <v>0.52398974848015256</v>
      </c>
      <c r="R70" s="22">
        <f>('Balance Sheet Annual'!BH70+'Balance Sheet Annual'!BS70)/'Balance Sheet Annual'!BB70</f>
        <v>0.1696552533291617</v>
      </c>
      <c r="S70" s="22">
        <f>('Balance Sheet Annual'!BH70/'Balance Sheet Annual'!BB70)</f>
        <v>0</v>
      </c>
      <c r="T70" s="22">
        <f>'Balance Sheet Annual'!BS70/'Balance Sheet Annual'!BB70</f>
        <v>0.1696552533291617</v>
      </c>
      <c r="U70" s="22">
        <f>('Balance Sheet Annual'!BH70+'Balance Sheet Annual'!BS70)/'Balance Sheet Annual'!CS70</f>
        <v>0.25855286684944573</v>
      </c>
      <c r="V70" s="22">
        <f>('Balance Sheet Annual'!BH70/'Balance Sheet Annual'!CS70)</f>
        <v>0</v>
      </c>
      <c r="W70" s="22">
        <f>('Balance Sheet Annual'!BS70/'Balance Sheet Annual'!CS70)</f>
        <v>0.25855286684944573</v>
      </c>
      <c r="X70" s="23">
        <f>'Balance Sheet Annual'!AH70/'Balance Sheet Annual'!BB70</f>
        <v>0.11881343006316118</v>
      </c>
      <c r="Y70" s="23">
        <f>'Balance Sheet Annual'!CS70/('Balance Sheet Annual'!BB70-'Balance Sheet Annual'!AQ70-'Balance Sheet Annual'!AR70-'Balance Sheet Annual'!AS70)</f>
        <v>3.9857465257156433</v>
      </c>
      <c r="Z70" s="23">
        <f>'Balance Sheet Annual'!BA70/'Balance Sheet Annual'!BB70</f>
        <v>0.88118656993683886</v>
      </c>
      <c r="AA70" s="23">
        <f>'Balance Sheet Annual'!AR70/'Balance Sheet Annual'!BB70</f>
        <v>0.52447251608361523</v>
      </c>
      <c r="AB70" s="24">
        <f>'Balance Sheet Annual'!CS70/'Balance Sheet Annual'!CT70</f>
        <v>0.65617239288996654</v>
      </c>
      <c r="AC70" s="25">
        <f>'Income Statement Annual'!V70/'Income Statement Annual'!N70</f>
        <v>0.45547053403309162</v>
      </c>
      <c r="AD70" s="23">
        <f>('Income Statement Annual'!AF70-'Income Statement Annual'!AC70)/'Income Statement Annual'!N70</f>
        <v>0.30539641841272386</v>
      </c>
      <c r="AE70" s="23">
        <f>'Income Statement Annual'!AF70/'Income Statement Annual'!N70</f>
        <v>0.23464604783462201</v>
      </c>
      <c r="AF70" s="23">
        <f>'Income Statement Annual'!BS70/'Income Statement Annual'!N70</f>
        <v>0.14931292816794198</v>
      </c>
      <c r="AG70" s="23">
        <f>('Income Statement Annual'!AF70-'Income Statement Annual'!AC70)/('Income Statement Annual'!AH70*-1)</f>
        <v>21.233983286908078</v>
      </c>
      <c r="AH70" s="24">
        <f>'Income Statement Annual'!AF70/('Income Statement Annual'!AH70*-1)</f>
        <v>16.314763231197773</v>
      </c>
      <c r="AI70" s="25">
        <f>'Cash Flow Statement Annual'!BG70/'Cash Flow Statement Annual'!AB70</f>
        <v>-1.0475663716814159</v>
      </c>
      <c r="AJ70" s="23">
        <f>'Cash Flow Statement Annual'!AB70/'Balance Sheet Annual'!BR70</f>
        <v>2.2471590909090908</v>
      </c>
      <c r="AK70" s="23">
        <f>('Cash Flow Statement Annual'!AB70+'Cash Flow Statement Annual'!AV70)/('Balance Sheet Annual'!BH70+'Balance Sheet Annual'!BS70)</f>
        <v>0.55647763946519135</v>
      </c>
      <c r="AL70" s="24">
        <f>('Cash Flow Statement Annual'!AB70/('Balance Sheet Annual'!BH70+'Balance Sheet Annual'!BS70))</f>
        <v>0.72936837252189946</v>
      </c>
      <c r="AM70" s="25">
        <f>'Income Statement Annual'!BS70/'Balance Sheet Annual'!CS70</f>
        <v>0.1110680653236381</v>
      </c>
      <c r="AN70" s="23">
        <f>'Income Statement Annual'!N70/'Balance Sheet Annual'!CS70</f>
        <v>0.74386100846346404</v>
      </c>
      <c r="AO70" s="23">
        <f>'Income Statement Annual'!N70/'Balance Sheet Annual'!BB70</f>
        <v>0.48810105790101488</v>
      </c>
      <c r="AP70" s="23">
        <f>'Income Statement Annual'!N70/('Balance Sheet Annual'!AH70-'Balance Sheet Annual'!BR70)</f>
        <v>7.6567484662576684</v>
      </c>
      <c r="AQ70" s="23">
        <f>'Income Statement Annual'!BS70/'Balance Sheet Annual'!BB70</f>
        <v>7.287979819707073E-2</v>
      </c>
      <c r="AR70" s="23">
        <f>'Cash Flow Statement Annual'!AB70/'Income Statement Annual'!N70</f>
        <v>0.25351548415528224</v>
      </c>
      <c r="AS70" s="23">
        <f>'Cash Flow Statement Annual'!BG70/'Income Statement Annual'!N70</f>
        <v>-0.26557429590160653</v>
      </c>
      <c r="AT70" s="23">
        <f>'Cash Flow Statement Annual'!AB70/'Balance Sheet Annual'!BB70</f>
        <v>0.12374117601048124</v>
      </c>
      <c r="AU70" s="23">
        <f>('Cash Flow Statement Annual'!AB70+'Cash Flow Statement Annual'!AU70)/'Balance Sheet Annual'!BR70</f>
        <v>2.1906960227272729</v>
      </c>
      <c r="AV70" s="23">
        <f>('Cash Flow Statement Annual'!AB70+'Cash Flow Statement Annual'!AU70)/('Balance Sheet Annual'!BH70+'Balance Sheet Annual'!BS70)</f>
        <v>0.71104195481788846</v>
      </c>
      <c r="AW70" s="23">
        <f>'Cash Flow Statement Annual'!AB70/'Balance Sheet Annual'!BS70</f>
        <v>0.72936837252189946</v>
      </c>
      <c r="AX70" s="23">
        <f>('Cash Flow Statement Annual'!AB70+'Cash Flow Statement Annual'!AU70)/'Balance Sheet Annual'!BS70</f>
        <v>0.71104195481788846</v>
      </c>
      <c r="AY70" s="23">
        <f>('Balance Sheet Annual'!BH70+'Balance Sheet Annual'!BS70)/('Income Statement Annual'!AF70-'Income Statement Annual'!AC70)</f>
        <v>1.1381345926800472</v>
      </c>
      <c r="AZ70" s="23">
        <f>(('Balance Sheet Annual'!BH70+'Balance Sheet Annual'!BS70)-'Balance Sheet Annual'!N70)/('Income Statement Annual'!AF70-'Income Statement Annual'!AC70)</f>
        <v>0.74419519874065332</v>
      </c>
      <c r="BA70" s="23">
        <f>('Cash Flow Statement Annual'!AB70+'Cash Flow Statement Annual'!AU70)/'Income Statement Annual'!BS70</f>
        <v>1.6552186745371613</v>
      </c>
      <c r="BB70" s="23">
        <f>'Income Statement Annual'!AF70/('Balance Sheet Annual'!BH70+'Balance Sheet Annual'!BS70)</f>
        <v>0.67508068234209317</v>
      </c>
      <c r="BC70" s="24">
        <f>'Income Statement Annual'!AF70/('Balance Sheet Annual'!BB70-'Balance Sheet Annual'!BR70)</f>
        <v>0.12120522318564658</v>
      </c>
    </row>
    <row r="71" spans="1:55" x14ac:dyDescent="0.2">
      <c r="A71" s="52" t="s">
        <v>349</v>
      </c>
      <c r="B71" s="52" t="s">
        <v>350</v>
      </c>
      <c r="C71" s="52" t="str">
        <f>VLOOKUP(A71,'[1]S&amp;P 500 Wikipedia'!A:D,3,FALSE)</f>
        <v>Real Estate</v>
      </c>
      <c r="D71" s="52">
        <v>378122</v>
      </c>
      <c r="E71" s="52" t="s">
        <v>16</v>
      </c>
      <c r="F71" s="52">
        <v>2019</v>
      </c>
      <c r="G71" s="52" t="s">
        <v>17</v>
      </c>
      <c r="H71" s="53">
        <v>43830</v>
      </c>
      <c r="I71" s="53">
        <v>43900</v>
      </c>
      <c r="J71" s="53">
        <v>43900</v>
      </c>
      <c r="K71" s="54">
        <v>417000000</v>
      </c>
      <c r="L71" s="54">
        <v>419000000</v>
      </c>
      <c r="M71" s="52" t="s">
        <v>351</v>
      </c>
      <c r="N71" s="21">
        <f>'Balance Sheet Annual'!AH71/'Balance Sheet Annual'!BR71</f>
        <v>0.62708333333333333</v>
      </c>
      <c r="O71" s="22">
        <f>('Balance Sheet Annual'!AH71-'Balance Sheet Annual'!U71)/'Balance Sheet Annual'!BR71</f>
        <v>0.62708333333333333</v>
      </c>
      <c r="P71" s="22">
        <f>'Balance Sheet Annual'!N71/'Balance Sheet Annual'!BR71</f>
        <v>0.10208333333333333</v>
      </c>
      <c r="Q71" s="22">
        <f>'Balance Sheet Annual'!CH71/'Balance Sheet Annual'!CS71</f>
        <v>2.6664124320716942</v>
      </c>
      <c r="R71" s="22">
        <f>('Balance Sheet Annual'!BH71+'Balance Sheet Annual'!BS71)/'Balance Sheet Annual'!BB71</f>
        <v>0.4712016017890111</v>
      </c>
      <c r="S71" s="22">
        <f>('Balance Sheet Annual'!BH71/'Balance Sheet Annual'!BB71)</f>
        <v>2.6003068362066722E-3</v>
      </c>
      <c r="T71" s="22">
        <f>'Balance Sheet Annual'!BS71/'Balance Sheet Annual'!BB71</f>
        <v>0.46860129495280445</v>
      </c>
      <c r="U71" s="22">
        <f>('Balance Sheet Annual'!BH71+'Balance Sheet Annual'!BS71)/'Balance Sheet Annual'!CS71</f>
        <v>1.7276194108113261</v>
      </c>
      <c r="V71" s="22">
        <f>('Balance Sheet Annual'!BH71/'Balance Sheet Annual'!CS71)</f>
        <v>9.5337973114691579E-3</v>
      </c>
      <c r="W71" s="22">
        <f>('Balance Sheet Annual'!BS71/'Balance Sheet Annual'!CS71)</f>
        <v>1.718085613499857</v>
      </c>
      <c r="X71" s="23">
        <f>'Balance Sheet Annual'!AH71/'Balance Sheet Annual'!BB71</f>
        <v>3.1307694307928333E-2</v>
      </c>
      <c r="Y71" s="23">
        <f>'Balance Sheet Annual'!CS71/('Balance Sheet Annual'!BB71-'Balance Sheet Annual'!AQ71-'Balance Sheet Annual'!AR71-'Balance Sheet Annual'!AS71)</f>
        <v>0.37054438831384462</v>
      </c>
      <c r="Z71" s="23">
        <f>'Balance Sheet Annual'!BA71/'Balance Sheet Annual'!BB71</f>
        <v>0.96869230569207165</v>
      </c>
      <c r="AA71" s="23">
        <f>'Balance Sheet Annual'!AR71/'Balance Sheet Annual'!BB71</f>
        <v>0.26205892295290845</v>
      </c>
      <c r="AB71" s="24">
        <f>'Balance Sheet Annual'!CS71/'Balance Sheet Annual'!CT71</f>
        <v>0.27274618404971784</v>
      </c>
      <c r="AC71" s="25">
        <f>'Income Statement Annual'!V71/'Income Statement Annual'!N71</f>
        <v>0.65538781884435193</v>
      </c>
      <c r="AD71" s="23">
        <f>('Income Statement Annual'!AF71-'Income Statement Annual'!AC71)/'Income Statement Annual'!N71</f>
        <v>0.54884608710740934</v>
      </c>
      <c r="AE71" s="23">
        <f>'Income Statement Annual'!AF71/'Income Statement Annual'!N71</f>
        <v>0.27607149054311991</v>
      </c>
      <c r="AF71" s="23">
        <f>'Income Statement Annual'!BS71/'Income Statement Annual'!N71</f>
        <v>0.12961998958875587</v>
      </c>
      <c r="AG71" s="23">
        <f>('Income Statement Annual'!AF71-'Income Statement Annual'!AC71)/('Income Statement Annual'!AH71*-1)</f>
        <v>4.6720827178729687</v>
      </c>
      <c r="AH71" s="24">
        <f>'Income Statement Annual'!AF71/('Income Statement Annual'!AH71*-1)</f>
        <v>2.3500738552437221</v>
      </c>
      <c r="AI71" s="25">
        <f>'Cash Flow Statement Annual'!BG71/'Cash Flow Statement Annual'!AB71</f>
        <v>-0.25648628613787994</v>
      </c>
      <c r="AJ71" s="23">
        <f>'Cash Flow Statement Annual'!AB71/'Balance Sheet Annual'!BR71</f>
        <v>1.4052083333333334</v>
      </c>
      <c r="AK71" s="23">
        <f>('Cash Flow Statement Annual'!AB71+'Cash Flow Statement Annual'!AV71)/('Balance Sheet Annual'!BH71+'Balance Sheet Annual'!BS71)</f>
        <v>3.7139230726781082E-2</v>
      </c>
      <c r="AL71" s="24">
        <f>('Cash Flow Statement Annual'!AB71/('Balance Sheet Annual'!BH71+'Balance Sheet Annual'!BS71))</f>
        <v>0.14888803046189503</v>
      </c>
      <c r="AM71" s="25">
        <f>'Income Statement Annual'!BS71/'Balance Sheet Annual'!CS71</f>
        <v>7.1217465916674605E-2</v>
      </c>
      <c r="AN71" s="23">
        <f>'Income Statement Annual'!N71/'Balance Sheet Annual'!CS71</f>
        <v>0.54943273905996759</v>
      </c>
      <c r="AO71" s="23">
        <f>'Income Statement Annual'!N71/'Balance Sheet Annual'!BB71</f>
        <v>0.14985568297059054</v>
      </c>
      <c r="AP71" s="23">
        <f>'Income Statement Annual'!N71/('Balance Sheet Annual'!AH71-'Balance Sheet Annual'!BR71)</f>
        <v>-8.0488826815642458</v>
      </c>
      <c r="AQ71" s="23">
        <f>'Income Statement Annual'!BS71/'Balance Sheet Annual'!BB71</f>
        <v>1.9424292066463844E-2</v>
      </c>
      <c r="AR71" s="23">
        <f>'Cash Flow Statement Annual'!AB71/'Income Statement Annual'!N71</f>
        <v>0.4681589449939268</v>
      </c>
      <c r="AS71" s="23">
        <f>'Cash Flow Statement Annual'!BG71/'Income Statement Annual'!N71</f>
        <v>-0.12007634912372028</v>
      </c>
      <c r="AT71" s="23">
        <f>'Cash Flow Statement Annual'!AB71/'Balance Sheet Annual'!BB71</f>
        <v>7.0156278440856021E-2</v>
      </c>
      <c r="AU71" s="23">
        <f>('Cash Flow Statement Annual'!AB71+'Cash Flow Statement Annual'!AU71)/'Balance Sheet Annual'!BR71</f>
        <v>0.32135416666666666</v>
      </c>
      <c r="AV71" s="23">
        <f>('Cash Flow Statement Annual'!AB71+'Cash Flow Statement Annual'!AU71)/('Balance Sheet Annual'!BH71+'Balance Sheet Annual'!BS71)</f>
        <v>3.4048893548921141E-2</v>
      </c>
      <c r="AW71" s="23">
        <f>'Cash Flow Statement Annual'!AB71/'Balance Sheet Annual'!BS71</f>
        <v>0.14971422229620998</v>
      </c>
      <c r="AX71" s="23">
        <f>('Cash Flow Statement Annual'!AB71+'Cash Flow Statement Annual'!AU71)/'Balance Sheet Annual'!BS71</f>
        <v>3.4237833638532826E-2</v>
      </c>
      <c r="AY71" s="23">
        <f>('Balance Sheet Annual'!BH71+'Balance Sheet Annual'!BS71)/('Income Statement Annual'!AF71-'Income Statement Annual'!AC71)</f>
        <v>5.7290546949098955</v>
      </c>
      <c r="AZ71" s="23">
        <f>(('Balance Sheet Annual'!BH71+'Balance Sheet Annual'!BS71)-'Balance Sheet Annual'!N71)/('Income Statement Annual'!AF71-'Income Statement Annual'!AC71)</f>
        <v>5.6670882073980398</v>
      </c>
      <c r="BA71" s="23">
        <f>('Cash Flow Statement Annual'!AB71+'Cash Flow Statement Annual'!AU71)/'Income Statement Annual'!BS71</f>
        <v>0.82597054886211507</v>
      </c>
      <c r="BB71" s="23">
        <f>'Income Statement Annual'!AF71/('Balance Sheet Annual'!BH71+'Balance Sheet Annual'!BS71)</f>
        <v>8.7798686606699414E-2</v>
      </c>
      <c r="BC71" s="24">
        <f>'Income Statement Annual'!AF71/('Balance Sheet Annual'!BB71-'Balance Sheet Annual'!BR71)</f>
        <v>4.3544899690724469E-2</v>
      </c>
    </row>
    <row r="72" spans="1:55" x14ac:dyDescent="0.2">
      <c r="A72" s="52" t="s">
        <v>251</v>
      </c>
      <c r="B72" s="52" t="s">
        <v>252</v>
      </c>
      <c r="C72" s="52" t="str">
        <f>VLOOKUP(A72,'[1]S&amp;P 500 Wikipedia'!A:D,3,FALSE)</f>
        <v>Consumer Discretionary</v>
      </c>
      <c r="D72" s="52">
        <v>288836</v>
      </c>
      <c r="E72" s="52" t="s">
        <v>16</v>
      </c>
      <c r="F72" s="52">
        <v>2019</v>
      </c>
      <c r="G72" s="52" t="s">
        <v>17</v>
      </c>
      <c r="H72" s="53">
        <v>43799</v>
      </c>
      <c r="I72" s="53">
        <v>43858</v>
      </c>
      <c r="J72" s="53">
        <v>43858</v>
      </c>
      <c r="K72" s="54">
        <v>687000000</v>
      </c>
      <c r="L72" s="54">
        <v>689000000</v>
      </c>
      <c r="M72" s="52" t="s">
        <v>253</v>
      </c>
      <c r="N72" s="21">
        <f>'Balance Sheet Annual'!AH72/'Balance Sheet Annual'!BR72</f>
        <v>0.22570395529746906</v>
      </c>
      <c r="O72" s="22">
        <f>('Balance Sheet Annual'!AH72-'Balance Sheet Annual'!U72)/'Balance Sheet Annual'!BR72</f>
        <v>0.17891968883532378</v>
      </c>
      <c r="P72" s="22">
        <f>'Balance Sheet Annual'!N72/'Balance Sheet Annual'!BR72</f>
        <v>5.675468390489756E-2</v>
      </c>
      <c r="Q72" s="22">
        <f>'Balance Sheet Annual'!CH72/'Balance Sheet Annual'!CS72</f>
        <v>0.77634535777646363</v>
      </c>
      <c r="R72" s="22">
        <f>('Balance Sheet Annual'!BH72+'Balance Sheet Annual'!BS72)/'Balance Sheet Annual'!BB72</f>
        <v>0.25525965379494009</v>
      </c>
      <c r="S72" s="22">
        <f>('Balance Sheet Annual'!BH72/'Balance Sheet Annual'!BB72)</f>
        <v>4.054593874833555E-2</v>
      </c>
      <c r="T72" s="22">
        <f>'Balance Sheet Annual'!BS72/'Balance Sheet Annual'!BB72</f>
        <v>0.21471371504660453</v>
      </c>
      <c r="U72" s="22">
        <f>('Balance Sheet Annual'!BH72+'Balance Sheet Annual'!BS72)/'Balance Sheet Annual'!CS72</f>
        <v>0.45345949142519221</v>
      </c>
      <c r="V72" s="22">
        <f>('Balance Sheet Annual'!BH72/'Balance Sheet Annual'!CS72)</f>
        <v>7.2028385570668249E-2</v>
      </c>
      <c r="W72" s="22">
        <f>('Balance Sheet Annual'!BS72/'Balance Sheet Annual'!CS72)</f>
        <v>0.38143110585452394</v>
      </c>
      <c r="X72" s="23">
        <f>'Balance Sheet Annual'!AH72/'Balance Sheet Annual'!BB72</f>
        <v>4.5716822015090988E-2</v>
      </c>
      <c r="Y72" s="23">
        <f>'Balance Sheet Annual'!CS72/('Balance Sheet Annual'!BB72-'Balance Sheet Annual'!AQ72-'Balance Sheet Annual'!AR72-'Balance Sheet Annual'!AS72)</f>
        <v>0.61905110557914778</v>
      </c>
      <c r="Z72" s="23">
        <f>'Balance Sheet Annual'!BA72/'Balance Sheet Annual'!BB72</f>
        <v>0.95428317798490903</v>
      </c>
      <c r="AA72" s="23">
        <f>'Balance Sheet Annual'!AR72/'Balance Sheet Annual'!BB72</f>
        <v>6.462494451841988E-2</v>
      </c>
      <c r="AB72" s="24">
        <f>'Balance Sheet Annual'!CS72/'Balance Sheet Annual'!CT72</f>
        <v>0.56295359211665219</v>
      </c>
      <c r="AC72" s="25">
        <f>'Income Statement Annual'!V72/'Income Statement Annual'!N72</f>
        <v>0.38016806722689078</v>
      </c>
      <c r="AD72" s="23">
        <f>('Income Statement Annual'!AF72-'Income Statement Annual'!AC72)/'Income Statement Annual'!N72</f>
        <v>0.26108043217286914</v>
      </c>
      <c r="AE72" s="23">
        <f>'Income Statement Annual'!AF72/'Income Statement Annual'!N72</f>
        <v>0.15735894357743097</v>
      </c>
      <c r="AF72" s="23">
        <f>'Income Statement Annual'!BS72/'Income Statement Annual'!N72</f>
        <v>0.14362545018007203</v>
      </c>
      <c r="AG72" s="23">
        <f>('Income Statement Annual'!AF72-'Income Statement Annual'!AC72)/('Income Statement Annual'!AH72*-1)</f>
        <v>29.710382513661202</v>
      </c>
      <c r="AH72" s="24">
        <f>'Income Statement Annual'!AF72/('Income Statement Annual'!AH72*-1)</f>
        <v>17.907103825136613</v>
      </c>
      <c r="AI72" s="25">
        <f>'Cash Flow Statement Annual'!BG72/'Cash Flow Statement Annual'!AB72</f>
        <v>-0.11940843527478547</v>
      </c>
      <c r="AJ72" s="23">
        <f>'Cash Flow Statement Annual'!AB72/'Balance Sheet Annual'!BR72</f>
        <v>0.60008765202147474</v>
      </c>
      <c r="AK72" s="23">
        <f>('Cash Flow Statement Annual'!AB72+'Cash Flow Statement Annual'!AV72)/('Balance Sheet Annual'!BH72+'Balance Sheet Annual'!BS72)</f>
        <v>0.35559033211615371</v>
      </c>
      <c r="AL72" s="24">
        <f>('Cash Flow Statement Annual'!AB72/('Balance Sheet Annual'!BH72+'Balance Sheet Annual'!BS72))</f>
        <v>0.47617805599026258</v>
      </c>
      <c r="AM72" s="25">
        <f>'Income Statement Annual'!BS72/'Balance Sheet Annual'!CS72</f>
        <v>0.1179183914843288</v>
      </c>
      <c r="AN72" s="23">
        <f>'Income Statement Annual'!N72/'Balance Sheet Annual'!CS72</f>
        <v>0.82101320717524151</v>
      </c>
      <c r="AO72" s="23">
        <f>'Income Statement Annual'!N72/'Balance Sheet Annual'!BB72</f>
        <v>0.46216156236129607</v>
      </c>
      <c r="AP72" s="23">
        <f>'Income Statement Annual'!N72/('Balance Sheet Annual'!AH72-'Balance Sheet Annual'!BR72)</f>
        <v>-2.9467949625017686</v>
      </c>
      <c r="AQ72" s="23">
        <f>'Income Statement Annual'!BS72/'Balance Sheet Annual'!BB72</f>
        <v>6.6378162450066572E-2</v>
      </c>
      <c r="AR72" s="23">
        <f>'Cash Flow Statement Annual'!AB72/'Income Statement Annual'!N72</f>
        <v>0.2630012004801921</v>
      </c>
      <c r="AS72" s="23">
        <f>'Cash Flow Statement Annual'!BG72/'Income Statement Annual'!N72</f>
        <v>-3.1404561824729893E-2</v>
      </c>
      <c r="AT72" s="23">
        <f>'Cash Flow Statement Annual'!AB72/'Balance Sheet Annual'!BB72</f>
        <v>0.12154904571682201</v>
      </c>
      <c r="AU72" s="23">
        <f>('Cash Flow Statement Annual'!AB72+'Cash Flow Statement Annual'!AU72)/'Balance Sheet Annual'!BR72</f>
        <v>2.1913005368686317E-2</v>
      </c>
      <c r="AV72" s="23">
        <f>('Cash Flow Statement Annual'!AB72+'Cash Flow Statement Annual'!AU72)/('Balance Sheet Annual'!BH72+'Balance Sheet Annual'!BS72)</f>
        <v>1.7388280299078421E-2</v>
      </c>
      <c r="AW72" s="23">
        <f>'Cash Flow Statement Annual'!AB72/'Balance Sheet Annual'!BS72</f>
        <v>0.56609819121447025</v>
      </c>
      <c r="AX72" s="23">
        <f>('Cash Flow Statement Annual'!AB72+'Cash Flow Statement Annual'!AU72)/'Balance Sheet Annual'!BS72</f>
        <v>2.0671834625322998E-2</v>
      </c>
      <c r="AY72" s="23">
        <f>('Balance Sheet Annual'!BH72+'Balance Sheet Annual'!BS72)/('Income Statement Annual'!AF72-'Income Statement Annual'!AC72)</f>
        <v>2.1155048740114033</v>
      </c>
      <c r="AZ72" s="23">
        <f>(('Balance Sheet Annual'!BH72+'Balance Sheet Annual'!BS72)-'Balance Sheet Annual'!N72)/('Income Statement Annual'!AF72-'Income Statement Annual'!AC72)</f>
        <v>2.0202317454478571</v>
      </c>
      <c r="BA72" s="23">
        <f>('Cash Flow Statement Annual'!AB72+'Cash Flow Statement Annual'!AU72)/'Income Statement Annual'!BS72</f>
        <v>6.6867268472082922E-2</v>
      </c>
      <c r="BB72" s="23">
        <f>'Income Statement Annual'!AF72/('Balance Sheet Annual'!BH72+'Balance Sheet Annual'!BS72)</f>
        <v>0.28490697270039994</v>
      </c>
      <c r="BC72" s="24">
        <f>'Income Statement Annual'!AF72/('Balance Sheet Annual'!BB72-'Balance Sheet Annual'!BR72)</f>
        <v>9.1197506470375417E-2</v>
      </c>
    </row>
    <row r="73" spans="1:55" x14ac:dyDescent="0.2">
      <c r="A73" s="52" t="s">
        <v>239</v>
      </c>
      <c r="B73" s="52" t="s">
        <v>240</v>
      </c>
      <c r="C73" s="52" t="str">
        <f>VLOOKUP(A73,'[1]S&amp;P 500 Wikipedia'!A:D,3,FALSE)</f>
        <v>Information Technology</v>
      </c>
      <c r="D73" s="52">
        <v>107614</v>
      </c>
      <c r="E73" s="52" t="s">
        <v>16</v>
      </c>
      <c r="F73" s="52">
        <v>2019</v>
      </c>
      <c r="G73" s="52" t="s">
        <v>17</v>
      </c>
      <c r="H73" s="53">
        <v>43830</v>
      </c>
      <c r="I73" s="53">
        <v>43885</v>
      </c>
      <c r="J73" s="53">
        <v>43885</v>
      </c>
      <c r="K73" s="54">
        <v>273402000</v>
      </c>
      <c r="L73" s="54">
        <v>279725000</v>
      </c>
      <c r="M73" s="52" t="s">
        <v>241</v>
      </c>
      <c r="N73" s="21">
        <f>'Balance Sheet Annual'!AH73/'Balance Sheet Annual'!BR73</f>
        <v>1.7390818734932503</v>
      </c>
      <c r="O73" s="22">
        <f>('Balance Sheet Annual'!AH73-'Balance Sheet Annual'!U73)/'Balance Sheet Annual'!BR73</f>
        <v>1.6560914705877978</v>
      </c>
      <c r="P73" s="22">
        <f>'Balance Sheet Annual'!N73/'Balance Sheet Annual'!BR73</f>
        <v>1.048809398103187</v>
      </c>
      <c r="Q73" s="22">
        <f>'Balance Sheet Annual'!CH73/'Balance Sheet Annual'!CS73</f>
        <v>0.59647847204851978</v>
      </c>
      <c r="R73" s="22">
        <f>('Balance Sheet Annual'!BH73+'Balance Sheet Annual'!BS73)/'Balance Sheet Annual'!BB73</f>
        <v>0.10306696751036942</v>
      </c>
      <c r="S73" s="22">
        <f>('Balance Sheet Annual'!BH73/'Balance Sheet Annual'!BB73)</f>
        <v>0</v>
      </c>
      <c r="T73" s="22">
        <f>'Balance Sheet Annual'!BS73/'Balance Sheet Annual'!BB73</f>
        <v>0.10306696751036942</v>
      </c>
      <c r="U73" s="22">
        <f>('Balance Sheet Annual'!BH73+'Balance Sheet Annual'!BS73)/'Balance Sheet Annual'!CS73</f>
        <v>0.16454419480962901</v>
      </c>
      <c r="V73" s="22">
        <f>('Balance Sheet Annual'!BH73/'Balance Sheet Annual'!CS73)</f>
        <v>0</v>
      </c>
      <c r="W73" s="22">
        <f>('Balance Sheet Annual'!BS73/'Balance Sheet Annual'!CS73)</f>
        <v>0.16454419480962901</v>
      </c>
      <c r="X73" s="23">
        <f>'Balance Sheet Annual'!AH73/'Balance Sheet Annual'!BB73</f>
        <v>0.34830641377923732</v>
      </c>
      <c r="Y73" s="23">
        <f>'Balance Sheet Annual'!CS73/('Balance Sheet Annual'!BB73-'Balance Sheet Annual'!AQ73-'Balance Sheet Annual'!AR73-'Balance Sheet Annual'!AS73)</f>
        <v>0.83349147877482066</v>
      </c>
      <c r="Z73" s="23">
        <f>'Balance Sheet Annual'!BA73/'Balance Sheet Annual'!BB73</f>
        <v>0.65169358622076268</v>
      </c>
      <c r="AA73" s="23">
        <f>'Balance Sheet Annual'!AR73/'Balance Sheet Annual'!BB73</f>
        <v>0.19714377201408903</v>
      </c>
      <c r="AB73" s="24">
        <f>'Balance Sheet Annual'!CS73/'Balance Sheet Annual'!CT73</f>
        <v>0.62637863116115244</v>
      </c>
      <c r="AC73" s="25">
        <f>'Income Statement Annual'!V73/'Income Statement Annual'!N73</f>
        <v>0.88599288025308187</v>
      </c>
      <c r="AD73" s="23">
        <f>('Income Statement Annual'!AF73-'Income Statement Annual'!AC73)/'Income Statement Annual'!N73</f>
        <v>0.2193814286490843</v>
      </c>
      <c r="AE73" s="23">
        <f>'Income Statement Annual'!AF73/'Income Statement Annual'!N73</f>
        <v>0.21419035671070602</v>
      </c>
      <c r="AF73" s="23">
        <f>'Income Statement Annual'!BS73/'Income Statement Annual'!N73</f>
        <v>0.42330649196449627</v>
      </c>
      <c r="AG73" s="23">
        <f>('Income Statement Annual'!AF73-'Income Statement Annual'!AC73)/('Income Statement Annual'!AH73*-1)</f>
        <v>27.22104200966594</v>
      </c>
      <c r="AH73" s="24">
        <f>'Income Statement Annual'!AF73/('Income Statement Annual'!AH73*-1)</f>
        <v>26.57692920494981</v>
      </c>
      <c r="AI73" s="25">
        <f>'Cash Flow Statement Annual'!BG73/'Cash Flow Statement Annual'!AB73</f>
        <v>-0.60839638157894738</v>
      </c>
      <c r="AJ73" s="23">
        <f>'Cash Flow Statement Annual'!AB73/'Balance Sheet Annual'!BR73</f>
        <v>1.0850829353753992</v>
      </c>
      <c r="AK73" s="23">
        <f>('Cash Flow Statement Annual'!AB73+'Cash Flow Statement Annual'!AV73)/('Balance Sheet Annual'!BH73+'Balance Sheet Annual'!BS73)</f>
        <v>2.1085547325435887</v>
      </c>
      <c r="AL73" s="24">
        <f>('Cash Flow Statement Annual'!AB73/('Balance Sheet Annual'!BH73+'Balance Sheet Annual'!BS73))</f>
        <v>2.1085547325435887</v>
      </c>
      <c r="AM73" s="25">
        <f>'Income Statement Annual'!BS73/'Balance Sheet Annual'!CS73</f>
        <v>0.47029427065748441</v>
      </c>
      <c r="AN73" s="23">
        <f>'Income Statement Annual'!N73/'Balance Sheet Annual'!CS73</f>
        <v>1.1110017908653502</v>
      </c>
      <c r="AO73" s="23">
        <f>'Income Statement Annual'!N73/'Balance Sheet Annual'!BB73</f>
        <v>0.69590778097982708</v>
      </c>
      <c r="AP73" s="23">
        <f>'Income Statement Annual'!N73/('Balance Sheet Annual'!AH73-'Balance Sheet Annual'!BR73)</f>
        <v>4.7012971071652796</v>
      </c>
      <c r="AQ73" s="23">
        <f>'Income Statement Annual'!BS73/'Balance Sheet Annual'!BB73</f>
        <v>0.29458228149736759</v>
      </c>
      <c r="AR73" s="23">
        <f>'Cash Flow Statement Annual'!AB73/'Income Statement Annual'!N73</f>
        <v>0.31228612188660881</v>
      </c>
      <c r="AS73" s="23">
        <f>'Cash Flow Statement Annual'!BG73/'Income Statement Annual'!N73</f>
        <v>-0.18999374657313492</v>
      </c>
      <c r="AT73" s="23">
        <f>'Cash Flow Statement Annual'!AB73/'Balance Sheet Annual'!BB73</f>
        <v>0.21732234211290574</v>
      </c>
      <c r="AU73" s="23">
        <f>('Cash Flow Statement Annual'!AB73+'Cash Flow Statement Annual'!AU73)/'Balance Sheet Annual'!BR73</f>
        <v>0.92787083705760487</v>
      </c>
      <c r="AV73" s="23">
        <f>('Cash Flow Statement Annual'!AB73+'Cash Flow Statement Annual'!AU73)/('Balance Sheet Annual'!BH73+'Balance Sheet Annual'!BS73)</f>
        <v>1.803057057560423</v>
      </c>
      <c r="AW73" s="23">
        <f>'Cash Flow Statement Annual'!AB73/'Balance Sheet Annual'!BS73</f>
        <v>2.1085547325435887</v>
      </c>
      <c r="AX73" s="23">
        <f>('Cash Flow Statement Annual'!AB73+'Cash Flow Statement Annual'!AU73)/'Balance Sheet Annual'!BS73</f>
        <v>1.803057057560423</v>
      </c>
      <c r="AY73" s="23">
        <f>('Balance Sheet Annual'!BH73+'Balance Sheet Annual'!BS73)/('Income Statement Annual'!AF73-'Income Statement Annual'!AC73)</f>
        <v>0.67509974733925804</v>
      </c>
      <c r="AZ73" s="23">
        <f>(('Balance Sheet Annual'!BH73+'Balance Sheet Annual'!BS73)-'Balance Sheet Annual'!N73)/('Income Statement Annual'!AF73-'Income Statement Annual'!AC73)</f>
        <v>-0.70079895423816441</v>
      </c>
      <c r="BA73" s="23">
        <f>('Cash Flow Statement Annual'!AB73+'Cash Flow Statement Annual'!AU73)/'Income Statement Annual'!BS73</f>
        <v>0.63084453764943438</v>
      </c>
      <c r="BB73" s="23">
        <f>'Income Statement Annual'!AF73/('Balance Sheet Annual'!BH73+'Balance Sheet Annual'!BS73)</f>
        <v>1.4462124912215804</v>
      </c>
      <c r="BC73" s="24">
        <f>'Income Statement Annual'!AF73/('Balance Sheet Annual'!BB73-'Balance Sheet Annual'!BR73)</f>
        <v>0.18638656989594143</v>
      </c>
    </row>
    <row r="74" spans="1:55" x14ac:dyDescent="0.2">
      <c r="A74" s="52" t="s">
        <v>263</v>
      </c>
      <c r="B74" s="52" t="s">
        <v>263</v>
      </c>
      <c r="C74" s="52" t="str">
        <f>VLOOKUP(A74,'[1]S&amp;P 500 Wikipedia'!A:D,3,FALSE)</f>
        <v>Information Technology</v>
      </c>
      <c r="D74" s="52">
        <v>683318</v>
      </c>
      <c r="E74" s="52" t="s">
        <v>16</v>
      </c>
      <c r="F74" s="52">
        <v>2019</v>
      </c>
      <c r="G74" s="52" t="s">
        <v>17</v>
      </c>
      <c r="H74" s="53">
        <v>43830</v>
      </c>
      <c r="I74" s="53">
        <v>43889</v>
      </c>
      <c r="J74" s="53">
        <v>43889</v>
      </c>
      <c r="K74" s="54">
        <v>143200000</v>
      </c>
      <c r="L74" s="54">
        <v>146500000</v>
      </c>
      <c r="M74" s="52" t="s">
        <v>264</v>
      </c>
      <c r="N74" s="21">
        <f>'Balance Sheet Annual'!AH74/'Balance Sheet Annual'!BR74</f>
        <v>1.2413644956178038</v>
      </c>
      <c r="O74" s="22">
        <f>('Balance Sheet Annual'!AH74-'Balance Sheet Annual'!U74)/'Balance Sheet Annual'!BR74</f>
        <v>1.066305779916366</v>
      </c>
      <c r="P74" s="22">
        <f>'Balance Sheet Annual'!N74/'Balance Sheet Annual'!BR74</f>
        <v>4.4108380592312542E-2</v>
      </c>
      <c r="Q74" s="22">
        <f>'Balance Sheet Annual'!CH74/'Balance Sheet Annual'!CS74</f>
        <v>7.3301051754660005</v>
      </c>
      <c r="R74" s="22">
        <f>('Balance Sheet Annual'!BH74+'Balance Sheet Annual'!BS74)/'Balance Sheet Annual'!BB74</f>
        <v>0.41469360202015149</v>
      </c>
      <c r="S74" s="22">
        <f>('Balance Sheet Annual'!BH74/'Balance Sheet Annual'!BB74)</f>
        <v>4.2628197114783608E-3</v>
      </c>
      <c r="T74" s="22">
        <f>'Balance Sheet Annual'!BS74/'Balance Sheet Annual'!BB74</f>
        <v>0.41043078230867314</v>
      </c>
      <c r="U74" s="22">
        <f>('Balance Sheet Annual'!BH74+'Balance Sheet Annual'!BS74)/'Balance Sheet Annual'!CS74</f>
        <v>3.4544413204207021</v>
      </c>
      <c r="V74" s="22">
        <f>('Balance Sheet Annual'!BH74/'Balance Sheet Annual'!CS74)</f>
        <v>3.5509736540664374E-2</v>
      </c>
      <c r="W74" s="22">
        <f>('Balance Sheet Annual'!BS74/'Balance Sheet Annual'!CS74)</f>
        <v>3.4189315838800374</v>
      </c>
      <c r="X74" s="23">
        <f>'Balance Sheet Annual'!AH74/'Balance Sheet Annual'!BB74</f>
        <v>0.54180313523514267</v>
      </c>
      <c r="Y74" s="23">
        <f>'Balance Sheet Annual'!CS74/('Balance Sheet Annual'!BB74-'Balance Sheet Annual'!AQ74-'Balance Sheet Annual'!AR74-'Balance Sheet Annual'!AS74)</f>
        <v>0.19790614760010716</v>
      </c>
      <c r="Z74" s="23">
        <f>'Balance Sheet Annual'!BA74/'Balance Sheet Annual'!BB74</f>
        <v>0.45819686476485738</v>
      </c>
      <c r="AA74" s="23">
        <f>'Balance Sheet Annual'!AR74/'Balance Sheet Annual'!BB74</f>
        <v>0.31914893617021278</v>
      </c>
      <c r="AB74" s="24">
        <f>'Balance Sheet Annual'!CS74/'Balance Sheet Annual'!CT74</f>
        <v>0.12004650348776158</v>
      </c>
      <c r="AC74" s="25">
        <f>'Income Statement Annual'!V74/'Income Statement Annual'!N74</f>
        <v>0.16857988953217543</v>
      </c>
      <c r="AD74" s="23">
        <f>('Income Statement Annual'!AF74-'Income Statement Annual'!AC74)/'Income Statement Annual'!N74</f>
        <v>6.286462145915131E-2</v>
      </c>
      <c r="AE74" s="23">
        <f>'Income Statement Annual'!AF74/'Income Statement Annual'!N74</f>
        <v>6.286462145915131E-2</v>
      </c>
      <c r="AF74" s="23">
        <f>'Income Statement Annual'!BS74/'Income Statement Annual'!N74</f>
        <v>4.085978571903906E-2</v>
      </c>
      <c r="AG74" s="23">
        <f>('Income Statement Annual'!AF74-'Income Statement Annual'!AC74)/('Income Statement Annual'!AH74*-1)</f>
        <v>7.1116687578419073</v>
      </c>
      <c r="AH74" s="24">
        <f>'Income Statement Annual'!AF74/('Income Statement Annual'!AH74*-1)</f>
        <v>7.1116687578419073</v>
      </c>
      <c r="AI74" s="25">
        <f>'Cash Flow Statement Annual'!BG74/'Cash Flow Statement Annual'!AB74</f>
        <v>-0.72994548286604366</v>
      </c>
      <c r="AJ74" s="23">
        <f>'Cash Flow Statement Annual'!AB74/'Balance Sheet Annual'!BR74</f>
        <v>0.29420862691184052</v>
      </c>
      <c r="AK74" s="23">
        <f>('Cash Flow Statement Annual'!AB74+'Cash Flow Statement Annual'!AV74)/('Balance Sheet Annual'!BH74+'Balance Sheet Annual'!BS74)</f>
        <v>0.2543634883791035</v>
      </c>
      <c r="AL74" s="24">
        <f>('Cash Flow Statement Annual'!AB74/('Balance Sheet Annual'!BH74+'Balance Sheet Annual'!BS74))</f>
        <v>0.30964941367979981</v>
      </c>
      <c r="AM74" s="25">
        <f>'Income Statement Annual'!BS74/'Balance Sheet Annual'!CS74</f>
        <v>0.76726023117775699</v>
      </c>
      <c r="AN74" s="23">
        <f>'Income Statement Annual'!N74/'Balance Sheet Annual'!CS74</f>
        <v>18.777881911902529</v>
      </c>
      <c r="AO74" s="23">
        <f>'Income Statement Annual'!N74/'Balance Sheet Annual'!BB74</f>
        <v>2.2542190664299824</v>
      </c>
      <c r="AP74" s="23">
        <f>'Income Statement Annual'!N74/('Balance Sheet Annual'!AH74-'Balance Sheet Annual'!BR74)</f>
        <v>21.398362406550373</v>
      </c>
      <c r="AQ74" s="23">
        <f>'Income Statement Annual'!BS74/'Balance Sheet Annual'!BB74</f>
        <v>9.2106908018101355E-2</v>
      </c>
      <c r="AR74" s="23">
        <f>'Cash Flow Statement Annual'!AB74/'Income Statement Annual'!N74</f>
        <v>5.6964131230451853E-2</v>
      </c>
      <c r="AS74" s="23">
        <f>'Cash Flow Statement Annual'!BG74/'Income Statement Annual'!N74</f>
        <v>-4.1580710277056857E-2</v>
      </c>
      <c r="AT74" s="23">
        <f>'Cash Flow Statement Annual'!AB74/'Balance Sheet Annual'!BB74</f>
        <v>0.12840963072230419</v>
      </c>
      <c r="AU74" s="23">
        <f>('Cash Flow Statement Annual'!AB74+'Cash Flow Statement Annual'!AU74)/'Balance Sheet Annual'!BR74</f>
        <v>0.19928968322163029</v>
      </c>
      <c r="AV74" s="23">
        <f>('Cash Flow Statement Annual'!AB74+'Cash Flow Statement Annual'!AU74)/('Balance Sheet Annual'!BH74+'Balance Sheet Annual'!BS74)</f>
        <v>0.20974889217134415</v>
      </c>
      <c r="AW74" s="23">
        <f>'Cash Flow Statement Annual'!AB74/'Balance Sheet Annual'!BS74</f>
        <v>0.3128654970760234</v>
      </c>
      <c r="AX74" s="23">
        <f>('Cash Flow Statement Annual'!AB74+'Cash Flow Statement Annual'!AU74)/'Balance Sheet Annual'!BS74</f>
        <v>0.21192738791423002</v>
      </c>
      <c r="AY74" s="23">
        <f>('Balance Sheet Annual'!BH74+'Balance Sheet Annual'!BS74)/('Income Statement Annual'!AF74-'Income Statement Annual'!AC74)</f>
        <v>2.9263408609738883</v>
      </c>
      <c r="AZ74" s="23">
        <f>(('Balance Sheet Annual'!BH74+'Balance Sheet Annual'!BS74)-'Balance Sheet Annual'!N74)/('Income Statement Annual'!AF74-'Income Statement Annual'!AC74)</f>
        <v>2.7904904728299225</v>
      </c>
      <c r="BA74" s="23">
        <f>('Cash Flow Statement Annual'!AB74+'Cash Flow Statement Annual'!AU74)/'Income Statement Annual'!BS74</f>
        <v>0.94435396308360475</v>
      </c>
      <c r="BB74" s="23">
        <f>'Income Statement Annual'!AF74/('Balance Sheet Annual'!BH74+'Balance Sheet Annual'!BS74)</f>
        <v>0.34172369095348626</v>
      </c>
      <c r="BC74" s="24">
        <f>'Income Statement Annual'!AF74/('Balance Sheet Annual'!BB74-'Balance Sheet Annual'!BR74)</f>
        <v>0.25146406388642412</v>
      </c>
    </row>
    <row r="75" spans="1:55" x14ac:dyDescent="0.2">
      <c r="A75" s="52" t="s">
        <v>265</v>
      </c>
      <c r="B75" s="52" t="s">
        <v>266</v>
      </c>
      <c r="C75" s="52" t="str">
        <f>VLOOKUP(A75,'[1]S&amp;P 500 Wikipedia'!A:D,3,FALSE)</f>
        <v>Materials</v>
      </c>
      <c r="D75" s="52">
        <v>109593</v>
      </c>
      <c r="E75" s="52" t="s">
        <v>16</v>
      </c>
      <c r="F75" s="52">
        <v>2019</v>
      </c>
      <c r="G75" s="52" t="s">
        <v>17</v>
      </c>
      <c r="H75" s="53">
        <v>43830</v>
      </c>
      <c r="I75" s="53">
        <v>43867</v>
      </c>
      <c r="J75" s="53">
        <v>43867</v>
      </c>
      <c r="K75" s="54">
        <v>120170634</v>
      </c>
      <c r="L75" s="54">
        <v>121243778</v>
      </c>
      <c r="M75" s="52" t="s">
        <v>267</v>
      </c>
      <c r="N75" s="21">
        <f>'Balance Sheet Annual'!AH75/'Balance Sheet Annual'!BR75</f>
        <v>1.5763968072976056</v>
      </c>
      <c r="O75" s="22">
        <f>('Balance Sheet Annual'!AH75-'Balance Sheet Annual'!U75)/'Balance Sheet Annual'!BR75</f>
        <v>0.98460661345496014</v>
      </c>
      <c r="P75" s="22">
        <f>'Balance Sheet Annual'!N75/'Balance Sheet Annual'!BR75</f>
        <v>0.28677309007981755</v>
      </c>
      <c r="Q75" s="22">
        <f>'Balance Sheet Annual'!CH75/'Balance Sheet Annual'!CS75</f>
        <v>2.2698412698412698</v>
      </c>
      <c r="R75" s="22">
        <f>('Balance Sheet Annual'!BH75+'Balance Sheet Annual'!BS75)/'Balance Sheet Annual'!BB75</f>
        <v>0.41209371042634024</v>
      </c>
      <c r="S75" s="22">
        <f>('Balance Sheet Annual'!BH75/'Balance Sheet Annual'!BB75)</f>
        <v>5.2342760658505696E-2</v>
      </c>
      <c r="T75" s="22">
        <f>'Balance Sheet Annual'!BS75/'Balance Sheet Annual'!BB75</f>
        <v>0.3597509497678345</v>
      </c>
      <c r="U75" s="22">
        <f>('Balance Sheet Annual'!BH75+'Balance Sheet Annual'!BS75)/'Balance Sheet Annual'!CS75</f>
        <v>1.3474810213940649</v>
      </c>
      <c r="V75" s="22">
        <f>('Balance Sheet Annual'!BH75/'Balance Sheet Annual'!CS75)</f>
        <v>0.17115251897860592</v>
      </c>
      <c r="W75" s="22">
        <f>('Balance Sheet Annual'!BS75/'Balance Sheet Annual'!CS75)</f>
        <v>1.1763285024154588</v>
      </c>
      <c r="X75" s="23">
        <f>'Balance Sheet Annual'!AH75/'Balance Sheet Annual'!BB75</f>
        <v>0.29178978471929085</v>
      </c>
      <c r="Y75" s="23">
        <f>'Balance Sheet Annual'!CS75/('Balance Sheet Annual'!BB75-'Balance Sheet Annual'!AQ75-'Balance Sheet Annual'!AR75-'Balance Sheet Annual'!AS75)</f>
        <v>0.35822002472187886</v>
      </c>
      <c r="Z75" s="23">
        <f>'Balance Sheet Annual'!BA75/'Balance Sheet Annual'!BB75</f>
        <v>0.70821021528070915</v>
      </c>
      <c r="AA75" s="23">
        <f>'Balance Sheet Annual'!AR75/'Balance Sheet Annual'!BB75</f>
        <v>0.11333896158716758</v>
      </c>
      <c r="AB75" s="24">
        <f>'Balance Sheet Annual'!CS75/'Balance Sheet Annual'!CT75</f>
        <v>0.30582524271844658</v>
      </c>
      <c r="AC75" s="25">
        <f>'Income Statement Annual'!V75/'Income Statement Annual'!N75</f>
        <v>0.25504208353184055</v>
      </c>
      <c r="AD75" s="23">
        <f>('Income Statement Annual'!AF75-'Income Statement Annual'!AC75)/'Income Statement Annual'!N75</f>
        <v>0.13546133079244085</v>
      </c>
      <c r="AE75" s="23">
        <f>'Income Statement Annual'!AF75/'Income Statement Annual'!N75</f>
        <v>0.13164999205971098</v>
      </c>
      <c r="AF75" s="23">
        <f>'Income Statement Annual'!BS75/'Income Statement Annual'!N75</f>
        <v>0.13530252501191042</v>
      </c>
      <c r="AG75" s="23">
        <f>('Income Statement Annual'!AF75-'Income Statement Annual'!AC75)/('Income Statement Annual'!AH75*-1)</f>
        <v>7.8256880733944953</v>
      </c>
      <c r="AH75" s="24">
        <f>'Income Statement Annual'!AF75/('Income Statement Annual'!AH75*-1)</f>
        <v>7.6055045871559637</v>
      </c>
      <c r="AI75" s="25">
        <f>'Cash Flow Statement Annual'!BG75/'Cash Flow Statement Annual'!AB75</f>
        <v>-0.64305364511691887</v>
      </c>
      <c r="AJ75" s="23">
        <f>'Cash Flow Statement Annual'!AB75/'Balance Sheet Annual'!BR75</f>
        <v>0.82896237172177878</v>
      </c>
      <c r="AK75" s="23">
        <f>('Cash Flow Statement Annual'!AB75+'Cash Flow Statement Annual'!AV75)/('Balance Sheet Annual'!BH75+'Balance Sheet Annual'!BS75)</f>
        <v>0.29551856594110115</v>
      </c>
      <c r="AL75" s="24">
        <f>('Cash Flow Statement Annual'!AB75/('Balance Sheet Annual'!BH75+'Balance Sheet Annual'!BS75))</f>
        <v>0.37234314980793853</v>
      </c>
      <c r="AM75" s="25">
        <f>'Income Statement Annual'!BS75/'Balance Sheet Annual'!CS75</f>
        <v>0.2939958592132505</v>
      </c>
      <c r="AN75" s="23">
        <f>'Income Statement Annual'!N75/'Balance Sheet Annual'!CS75</f>
        <v>2.1728778467908905</v>
      </c>
      <c r="AO75" s="23">
        <f>'Income Statement Annual'!N75/'Balance Sheet Annual'!BB75</f>
        <v>0.66452089489235966</v>
      </c>
      <c r="AP75" s="23">
        <f>'Income Statement Annual'!N75/('Balance Sheet Annual'!AH75-'Balance Sheet Annual'!BR75)</f>
        <v>6.2284866468842726</v>
      </c>
      <c r="AQ75" s="23">
        <f>'Income Statement Annual'!BS75/'Balance Sheet Annual'!BB75</f>
        <v>8.9911355002110602E-2</v>
      </c>
      <c r="AR75" s="23">
        <f>'Cash Flow Statement Annual'!AB75/'Income Statement Annual'!N75</f>
        <v>0.23090360489121803</v>
      </c>
      <c r="AS75" s="23">
        <f>'Cash Flow Statement Annual'!BG75/'Income Statement Annual'!N75</f>
        <v>-0.14848340479593458</v>
      </c>
      <c r="AT75" s="23">
        <f>'Cash Flow Statement Annual'!AB75/'Balance Sheet Annual'!BB75</f>
        <v>0.15344027015618406</v>
      </c>
      <c r="AU75" s="23">
        <f>('Cash Flow Statement Annual'!AB75+'Cash Flow Statement Annual'!AU75)/'Balance Sheet Annual'!BR75</f>
        <v>0.54789053591790193</v>
      </c>
      <c r="AV75" s="23">
        <f>('Cash Flow Statement Annual'!AB75+'Cash Flow Statement Annual'!AU75)/('Balance Sheet Annual'!BH75+'Balance Sheet Annual'!BS75)</f>
        <v>0.24609475032010245</v>
      </c>
      <c r="AW75" s="23">
        <f>'Cash Flow Statement Annual'!AB75/'Balance Sheet Annual'!BS75</f>
        <v>0.4265180404810795</v>
      </c>
      <c r="AX75" s="23">
        <f>('Cash Flow Statement Annual'!AB75+'Cash Flow Statement Annual'!AU75)/'Balance Sheet Annual'!BS75</f>
        <v>0.28190085068935172</v>
      </c>
      <c r="AY75" s="23">
        <f>('Balance Sheet Annual'!BH75+'Balance Sheet Annual'!BS75)/('Income Statement Annual'!AF75-'Income Statement Annual'!AC75)</f>
        <v>4.577960140679953</v>
      </c>
      <c r="AZ75" s="23">
        <f>(('Balance Sheet Annual'!BH75+'Balance Sheet Annual'!BS75)-'Balance Sheet Annual'!N75)/('Income Statement Annual'!AF75-'Income Statement Annual'!AC75)</f>
        <v>3.988276670574443</v>
      </c>
      <c r="BA75" s="23">
        <f>('Cash Flow Statement Annual'!AB75+'Cash Flow Statement Annual'!AU75)/'Income Statement Annual'!BS75</f>
        <v>1.1279342723004695</v>
      </c>
      <c r="BB75" s="23">
        <f>'Income Statement Annual'!AF75/('Balance Sheet Annual'!BH75+'Balance Sheet Annual'!BS75)</f>
        <v>0.21229193341869398</v>
      </c>
      <c r="BC75" s="24">
        <f>'Income Statement Annual'!AF75/('Balance Sheet Annual'!BB75-'Balance Sheet Annual'!BR75)</f>
        <v>0.10735560735560735</v>
      </c>
    </row>
    <row r="76" spans="1:55" x14ac:dyDescent="0.2">
      <c r="A76" s="52" t="s">
        <v>277</v>
      </c>
      <c r="B76" s="52" t="s">
        <v>278</v>
      </c>
      <c r="C76" s="52" t="str">
        <f>VLOOKUP(A76,'[1]S&amp;P 500 Wikipedia'!A:D,3,FALSE)</f>
        <v>Health Care</v>
      </c>
      <c r="D76" s="52">
        <v>259186</v>
      </c>
      <c r="E76" s="52" t="s">
        <v>16</v>
      </c>
      <c r="F76" s="52">
        <v>2019</v>
      </c>
      <c r="G76" s="52" t="s">
        <v>17</v>
      </c>
      <c r="H76" s="53">
        <v>43830</v>
      </c>
      <c r="I76" s="53">
        <v>43871</v>
      </c>
      <c r="J76" s="53">
        <v>43871</v>
      </c>
      <c r="K76" s="54">
        <v>311187000</v>
      </c>
      <c r="L76" s="54">
        <v>314162000</v>
      </c>
      <c r="M76" s="52" t="s">
        <v>279</v>
      </c>
      <c r="N76" s="21">
        <f>'Balance Sheet Annual'!AH76/'Balance Sheet Annual'!BR76</f>
        <v>2.0406132475804126</v>
      </c>
      <c r="O76" s="22">
        <f>('Balance Sheet Annual'!AH76-'Balance Sheet Annual'!U76)/'Balance Sheet Annual'!BR76</f>
        <v>2.018050548543576</v>
      </c>
      <c r="P76" s="22">
        <f>'Balance Sheet Annual'!N76/'Balance Sheet Annual'!BR76</f>
        <v>0.52730065171181417</v>
      </c>
      <c r="Q76" s="22">
        <f>'Balance Sheet Annual'!CH76/'Balance Sheet Annual'!CS76</f>
        <v>0.5969650672823561</v>
      </c>
      <c r="R76" s="22">
        <f>('Balance Sheet Annual'!BH76+'Balance Sheet Annual'!BS76)/'Balance Sheet Annual'!BB76</f>
        <v>0.15060753149338715</v>
      </c>
      <c r="S76" s="22">
        <f>('Balance Sheet Annual'!BH76/'Balance Sheet Annual'!BB76)</f>
        <v>0</v>
      </c>
      <c r="T76" s="22">
        <f>'Balance Sheet Annual'!BS76/'Balance Sheet Annual'!BB76</f>
        <v>0.15060753149338715</v>
      </c>
      <c r="U76" s="22">
        <f>('Balance Sheet Annual'!BH76+'Balance Sheet Annual'!BS76)/'Balance Sheet Annual'!CS76</f>
        <v>0.24051496666456659</v>
      </c>
      <c r="V76" s="22">
        <f>('Balance Sheet Annual'!BH76/'Balance Sheet Annual'!CS76)</f>
        <v>0</v>
      </c>
      <c r="W76" s="22">
        <f>('Balance Sheet Annual'!BS76/'Balance Sheet Annual'!CS76)</f>
        <v>0.24051496666456659</v>
      </c>
      <c r="X76" s="23">
        <f>'Balance Sheet Annual'!AH76/'Balance Sheet Annual'!BB76</f>
        <v>0.30409556898115664</v>
      </c>
      <c r="Y76" s="23">
        <f>'Balance Sheet Annual'!CS76/('Balance Sheet Annual'!BB76-'Balance Sheet Annual'!AQ76-'Balance Sheet Annual'!AR76-'Balance Sheet Annual'!AS76)</f>
        <v>0.76453141255793977</v>
      </c>
      <c r="Z76" s="23">
        <f>'Balance Sheet Annual'!BA76/'Balance Sheet Annual'!BB76</f>
        <v>0.69590443101884336</v>
      </c>
      <c r="AA76" s="23">
        <f>'Balance Sheet Annual'!AR76/'Balance Sheet Annual'!BB76</f>
        <v>0.12809375191272271</v>
      </c>
      <c r="AB76" s="24">
        <f>'Balance Sheet Annual'!CS76/'Balance Sheet Annual'!CT76</f>
        <v>0.62618777360093125</v>
      </c>
      <c r="AC76" s="25">
        <f>'Income Statement Annual'!V76/'Income Statement Annual'!N76</f>
        <v>0.68236348324613827</v>
      </c>
      <c r="AD76" s="23">
        <f>('Income Statement Annual'!AF76-'Income Statement Annual'!AC76)/'Income Statement Annual'!N76</f>
        <v>0.12094407509541338</v>
      </c>
      <c r="AE76" s="23">
        <f>'Income Statement Annual'!AF76/'Income Statement Annual'!N76</f>
        <v>0.12094407509541338</v>
      </c>
      <c r="AF76" s="23">
        <f>'Income Statement Annual'!BS76/'Income Statement Annual'!N76</f>
        <v>9.3007445809452902E-2</v>
      </c>
      <c r="AG76" s="23" t="e">
        <f>('Income Statement Annual'!AF76-'Income Statement Annual'!AC76)/('Income Statement Annual'!AH76*-1)</f>
        <v>#DIV/0!</v>
      </c>
      <c r="AH76" s="24" t="e">
        <f>'Income Statement Annual'!AF76/('Income Statement Annual'!AH76*-1)</f>
        <v>#DIV/0!</v>
      </c>
      <c r="AI76" s="25">
        <f>'Cash Flow Statement Annual'!BG76/'Cash Flow Statement Annual'!AB76</f>
        <v>-0.45798526996060462</v>
      </c>
      <c r="AJ76" s="23">
        <f>'Cash Flow Statement Annual'!AB76/'Balance Sheet Annual'!BR76</f>
        <v>1.2780199095234017</v>
      </c>
      <c r="AK76" s="23">
        <f>('Cash Flow Statement Annual'!AB76+'Cash Flow Statement Annual'!AV76)/('Balance Sheet Annual'!BH76+'Balance Sheet Annual'!BS76)</f>
        <v>1.1549468307424435</v>
      </c>
      <c r="AL76" s="24">
        <f>('Cash Flow Statement Annual'!AB76/('Balance Sheet Annual'!BH76+'Balance Sheet Annual'!BS76))</f>
        <v>1.2645625598286565</v>
      </c>
      <c r="AM76" s="25">
        <f>'Income Statement Annual'!BS76/'Balance Sheet Annual'!CS76</f>
        <v>0.12263464809715639</v>
      </c>
      <c r="AN76" s="23">
        <f>'Income Statement Annual'!N76/'Balance Sheet Annual'!CS76</f>
        <v>1.3185465639858727</v>
      </c>
      <c r="AO76" s="23">
        <f>'Income Statement Annual'!N76/'Balance Sheet Annual'!BB76</f>
        <v>0.82565773729147152</v>
      </c>
      <c r="AP76" s="23">
        <f>'Income Statement Annual'!N76/('Balance Sheet Annual'!AH76-'Balance Sheet Annual'!BR76)</f>
        <v>5.3242852439635753</v>
      </c>
      <c r="AQ76" s="23">
        <f>'Income Statement Annual'!BS76/'Balance Sheet Annual'!BB76</f>
        <v>7.6792317258292039E-2</v>
      </c>
      <c r="AR76" s="23">
        <f>'Cash Flow Statement Annual'!AB76/'Income Statement Annual'!N76</f>
        <v>0.23066778999676421</v>
      </c>
      <c r="AS76" s="23">
        <f>'Cash Flow Statement Annual'!BG76/'Income Statement Annual'!N76</f>
        <v>-0.10564245007288411</v>
      </c>
      <c r="AT76" s="23">
        <f>'Cash Flow Statement Annual'!AB76/'Balance Sheet Annual'!BB76</f>
        <v>0.19045264555475266</v>
      </c>
      <c r="AU76" s="23">
        <f>('Cash Flow Statement Annual'!AB76+'Cash Flow Statement Annual'!AU76)/'Balance Sheet Annual'!BR76</f>
        <v>0.65472023888313569</v>
      </c>
      <c r="AV76" s="23">
        <f>('Cash Flow Statement Annual'!AB76+'Cash Flow Statement Annual'!AU76)/('Balance Sheet Annual'!BH76+'Balance Sheet Annual'!BS76)</f>
        <v>0.64782613720191606</v>
      </c>
      <c r="AW76" s="23">
        <f>'Cash Flow Statement Annual'!AB76/'Balance Sheet Annual'!BS76</f>
        <v>1.2645625598286565</v>
      </c>
      <c r="AX76" s="23">
        <f>('Cash Flow Statement Annual'!AB76+'Cash Flow Statement Annual'!AU76)/'Balance Sheet Annual'!BS76</f>
        <v>0.64782613720191606</v>
      </c>
      <c r="AY76" s="23">
        <f>('Balance Sheet Annual'!BH76+'Balance Sheet Annual'!BS76)/('Income Statement Annual'!AF76-'Income Statement Annual'!AC76)</f>
        <v>1.5082107697179028</v>
      </c>
      <c r="AZ76" s="23">
        <f>(('Balance Sheet Annual'!BH76+'Balance Sheet Annual'!BS76)-'Balance Sheet Annual'!N76)/('Income Statement Annual'!AF76-'Income Statement Annual'!AC76)</f>
        <v>0.72130442739576406</v>
      </c>
      <c r="BA76" s="23">
        <f>('Cash Flow Statement Annual'!AB76+'Cash Flow Statement Annual'!AU76)/'Income Statement Annual'!BS76</f>
        <v>1.2705371949215607</v>
      </c>
      <c r="BB76" s="23">
        <f>'Income Statement Annual'!AF76/('Balance Sheet Annual'!BH76+'Balance Sheet Annual'!BS76)</f>
        <v>0.66303730226448454</v>
      </c>
      <c r="BC76" s="24">
        <f>'Income Statement Annual'!AF76/('Balance Sheet Annual'!BB76-'Balance Sheet Annual'!BR76)</f>
        <v>0.11734542046988891</v>
      </c>
    </row>
    <row r="77" spans="1:55" x14ac:dyDescent="0.2">
      <c r="A77" s="52" t="s">
        <v>280</v>
      </c>
      <c r="B77" s="52" t="s">
        <v>281</v>
      </c>
      <c r="C77" s="52" t="str">
        <f>VLOOKUP(A77,'[1]S&amp;P 500 Wikipedia'!A:D,3,FALSE)</f>
        <v>Materials</v>
      </c>
      <c r="D77" s="52">
        <v>119051</v>
      </c>
      <c r="E77" s="52" t="s">
        <v>16</v>
      </c>
      <c r="F77" s="52">
        <v>2019</v>
      </c>
      <c r="G77" s="52" t="s">
        <v>17</v>
      </c>
      <c r="H77" s="53">
        <v>43830</v>
      </c>
      <c r="I77" s="53">
        <v>43885</v>
      </c>
      <c r="J77" s="53">
        <v>43885</v>
      </c>
      <c r="K77" s="54">
        <v>217300000</v>
      </c>
      <c r="L77" s="54">
        <v>218800000</v>
      </c>
      <c r="M77" s="52" t="s">
        <v>282</v>
      </c>
      <c r="N77" s="21">
        <f>'Balance Sheet Annual'!AH77/'Balance Sheet Annual'!BR77</f>
        <v>1.4646616541353383</v>
      </c>
      <c r="O77" s="22">
        <f>('Balance Sheet Annual'!AH77-'Balance Sheet Annual'!U77)/'Balance Sheet Annual'!BR77</f>
        <v>0.93684210526315792</v>
      </c>
      <c r="P77" s="22">
        <f>'Balance Sheet Annual'!N77/'Balance Sheet Annual'!BR77</f>
        <v>0.43157894736842106</v>
      </c>
      <c r="Q77" s="22">
        <f>'Balance Sheet Annual'!CH77/'Balance Sheet Annual'!CS77</f>
        <v>1.1593045946425404</v>
      </c>
      <c r="R77" s="22">
        <f>('Balance Sheet Annual'!BH77+'Balance Sheet Annual'!BS77)/'Balance Sheet Annual'!BB77</f>
        <v>0.32509037134406837</v>
      </c>
      <c r="S77" s="22">
        <f>('Balance Sheet Annual'!BH77/'Balance Sheet Annual'!BB77)</f>
        <v>0</v>
      </c>
      <c r="T77" s="22">
        <f>'Balance Sheet Annual'!BS77/'Balance Sheet Annual'!BB77</f>
        <v>0.32509037134406837</v>
      </c>
      <c r="U77" s="22">
        <f>('Balance Sheet Annual'!BH77+'Balance Sheet Annual'!BS77)/'Balance Sheet Annual'!CS77</f>
        <v>0.70196913251729642</v>
      </c>
      <c r="V77" s="22">
        <f>('Balance Sheet Annual'!BH77/'Balance Sheet Annual'!CS77)</f>
        <v>0</v>
      </c>
      <c r="W77" s="22">
        <f>('Balance Sheet Annual'!BS77/'Balance Sheet Annual'!CS77)</f>
        <v>0.70196913251729642</v>
      </c>
      <c r="X77" s="23">
        <f>'Balance Sheet Annual'!AH77/'Balance Sheet Annual'!BB77</f>
        <v>8.0019717384160374E-2</v>
      </c>
      <c r="Y77" s="23">
        <f>'Balance Sheet Annual'!CS77/('Balance Sheet Annual'!BB77-'Balance Sheet Annual'!AQ77-'Balance Sheet Annual'!AR77-'Balance Sheet Annual'!AS77)</f>
        <v>0.57479351483634133</v>
      </c>
      <c r="Z77" s="23">
        <f>'Balance Sheet Annual'!BA77/'Balance Sheet Annual'!BB77</f>
        <v>0.91998028261583964</v>
      </c>
      <c r="AA77" s="23">
        <f>'Balance Sheet Annual'!AR77/'Balance Sheet Annual'!BB77</f>
        <v>0.19429838974696023</v>
      </c>
      <c r="AB77" s="24">
        <f>'Balance Sheet Annual'!CS77/'Balance Sheet Annual'!CT77</f>
        <v>0.46311206046664477</v>
      </c>
      <c r="AC77" s="25">
        <f>'Income Statement Annual'!V77/'Income Statement Annual'!N77</f>
        <v>0.25577342047930285</v>
      </c>
      <c r="AD77" s="23">
        <f>('Income Statement Annual'!AF77-'Income Statement Annual'!AC77)/'Income Statement Annual'!N77</f>
        <v>0.2196078431372549</v>
      </c>
      <c r="AE77" s="23">
        <f>'Income Statement Annual'!AF77/'Income Statement Annual'!N77</f>
        <v>0.2196078431372549</v>
      </c>
      <c r="AF77" s="23">
        <f>'Income Statement Annual'!BS77/'Income Statement Annual'!N77</f>
        <v>0.10740740740740741</v>
      </c>
      <c r="AG77" s="23">
        <f>('Income Statement Annual'!AF77-'Income Statement Annual'!AC77)/('Income Statement Annual'!AH77*-1)</f>
        <v>4.645161290322581</v>
      </c>
      <c r="AH77" s="24">
        <f>'Income Statement Annual'!AF77/('Income Statement Annual'!AH77*-1)</f>
        <v>4.645161290322581</v>
      </c>
      <c r="AI77" s="25">
        <f>'Cash Flow Statement Annual'!BG77/'Cash Flow Statement Annual'!AB77</f>
        <v>-1.0518272425249169</v>
      </c>
      <c r="AJ77" s="23">
        <f>'Cash Flow Statement Annual'!AB77/'Balance Sheet Annual'!BR77</f>
        <v>2.263157894736842</v>
      </c>
      <c r="AK77" s="23">
        <f>('Cash Flow Statement Annual'!AB77+'Cash Flow Statement Annual'!AV77)/('Balance Sheet Annual'!BH77+'Balance Sheet Annual'!BS77)</f>
        <v>0.31336871367197372</v>
      </c>
      <c r="AL77" s="24">
        <f>('Cash Flow Statement Annual'!AB77/('Balance Sheet Annual'!BH77+'Balance Sheet Annual'!BS77))</f>
        <v>0.3803386403841294</v>
      </c>
      <c r="AM77" s="25">
        <f>'Income Statement Annual'!BS77/'Balance Sheet Annual'!CS77</f>
        <v>8.7457867660102898E-2</v>
      </c>
      <c r="AN77" s="23">
        <f>'Income Statement Annual'!N77/'Balance Sheet Annual'!CS77</f>
        <v>0.81426290580095795</v>
      </c>
      <c r="AO77" s="23">
        <f>'Income Statement Annual'!N77/'Balance Sheet Annual'!BB77</f>
        <v>0.37709497206703912</v>
      </c>
      <c r="AP77" s="23">
        <f>'Income Statement Annual'!N77/('Balance Sheet Annual'!AH77-'Balance Sheet Annual'!BR77)</f>
        <v>14.854368932038835</v>
      </c>
      <c r="AQ77" s="23">
        <f>'Income Statement Annual'!BS77/'Balance Sheet Annual'!BB77</f>
        <v>4.0502793296089384E-2</v>
      </c>
      <c r="AR77" s="23">
        <f>'Cash Flow Statement Annual'!AB77/'Income Statement Annual'!N77</f>
        <v>0.32788671023965144</v>
      </c>
      <c r="AS77" s="23">
        <f>'Cash Flow Statement Annual'!BG77/'Income Statement Annual'!N77</f>
        <v>-0.34488017429193901</v>
      </c>
      <c r="AT77" s="23">
        <f>'Cash Flow Statement Annual'!AB77/'Balance Sheet Annual'!BB77</f>
        <v>0.1236444298389747</v>
      </c>
      <c r="AU77" s="23">
        <f>('Cash Flow Statement Annual'!AB77+'Cash Flow Statement Annual'!AU77)/'Balance Sheet Annual'!BR77</f>
        <v>1.7834586466165414</v>
      </c>
      <c r="AV77" s="23">
        <f>('Cash Flow Statement Annual'!AB77+'Cash Flow Statement Annual'!AU77)/('Balance Sheet Annual'!BH77+'Balance Sheet Annual'!BS77)</f>
        <v>0.29972201162496842</v>
      </c>
      <c r="AW77" s="23">
        <f>'Cash Flow Statement Annual'!AB77/'Balance Sheet Annual'!BS77</f>
        <v>0.3803386403841294</v>
      </c>
      <c r="AX77" s="23">
        <f>('Cash Flow Statement Annual'!AB77+'Cash Flow Statement Annual'!AU77)/'Balance Sheet Annual'!BS77</f>
        <v>0.29972201162496842</v>
      </c>
      <c r="AY77" s="23">
        <f>('Balance Sheet Annual'!BH77+'Balance Sheet Annual'!BS77)/('Income Statement Annual'!AF77-'Income Statement Annual'!AC77)</f>
        <v>3.9255952380952381</v>
      </c>
      <c r="AZ77" s="23">
        <f>(('Balance Sheet Annual'!BH77+'Balance Sheet Annual'!BS77)-'Balance Sheet Annual'!N77)/('Income Statement Annual'!AF77-'Income Statement Annual'!AC77)</f>
        <v>3.6408730158730158</v>
      </c>
      <c r="BA77" s="23">
        <f>('Cash Flow Statement Annual'!AB77+'Cash Flow Statement Annual'!AU77)/'Income Statement Annual'!BS77</f>
        <v>2.4056795131845843</v>
      </c>
      <c r="BB77" s="23">
        <f>'Income Statement Annual'!AF77/('Balance Sheet Annual'!BH77+'Balance Sheet Annual'!BS77)</f>
        <v>0.25473843821076575</v>
      </c>
      <c r="BC77" s="24">
        <f>'Income Statement Annual'!AF77/('Balance Sheet Annual'!BB77-'Balance Sheet Annual'!BR77)</f>
        <v>8.7598852872164776E-2</v>
      </c>
    </row>
    <row r="78" spans="1:55" x14ac:dyDescent="0.2">
      <c r="A78" s="52" t="s">
        <v>292</v>
      </c>
      <c r="B78" s="52" t="s">
        <v>293</v>
      </c>
      <c r="C78" s="52" t="str">
        <f>VLOOKUP(A78,'[1]S&amp;P 500 Wikipedia'!A:D,3,FALSE)</f>
        <v>Consumer Staples</v>
      </c>
      <c r="D78" s="52">
        <v>378113</v>
      </c>
      <c r="E78" s="52" t="s">
        <v>16</v>
      </c>
      <c r="F78" s="52">
        <v>2019</v>
      </c>
      <c r="G78" s="52" t="s">
        <v>17</v>
      </c>
      <c r="H78" s="53">
        <v>43830</v>
      </c>
      <c r="I78" s="53">
        <v>43879</v>
      </c>
      <c r="J78" s="53">
        <v>43879</v>
      </c>
      <c r="K78" s="54">
        <v>245500000</v>
      </c>
      <c r="L78" s="54">
        <v>250900000</v>
      </c>
      <c r="M78" s="52" t="s">
        <v>294</v>
      </c>
      <c r="N78" s="21">
        <f>'Balance Sheet Annual'!AH78/'Balance Sheet Annual'!BR78</f>
        <v>0.87558363087063995</v>
      </c>
      <c r="O78" s="22">
        <f>('Balance Sheet Annual'!AH78-'Balance Sheet Annual'!U78)/'Balance Sheet Annual'!BR78</f>
        <v>0.49345417925478346</v>
      </c>
      <c r="P78" s="22">
        <f>'Balance Sheet Annual'!N78/'Balance Sheet Annual'!BR78</f>
        <v>0.14254325734688272</v>
      </c>
      <c r="Q78" s="22">
        <f>'Balance Sheet Annual'!CH78/'Balance Sheet Annual'!CS78</f>
        <v>1.4954644276182623</v>
      </c>
      <c r="R78" s="22">
        <f>('Balance Sheet Annual'!BH78+'Balance Sheet Annual'!BS78)/'Balance Sheet Annual'!BB78</f>
        <v>0.30989575509958844</v>
      </c>
      <c r="S78" s="22">
        <f>('Balance Sheet Annual'!BH78/'Balance Sheet Annual'!BB78)</f>
        <v>3.7987803046234267E-2</v>
      </c>
      <c r="T78" s="22">
        <f>'Balance Sheet Annual'!BS78/'Balance Sheet Annual'!BB78</f>
        <v>0.27190795205335416</v>
      </c>
      <c r="U78" s="22">
        <f>('Balance Sheet Annual'!BH78+'Balance Sheet Annual'!BS78)/'Balance Sheet Annual'!CS78</f>
        <v>0.77333383312092363</v>
      </c>
      <c r="V78" s="22">
        <f>('Balance Sheet Annual'!BH78/'Balance Sheet Annual'!CS78)</f>
        <v>9.4797211185246269E-2</v>
      </c>
      <c r="W78" s="22">
        <f>('Balance Sheet Annual'!BS78/'Balance Sheet Annual'!CS78)</f>
        <v>0.67853662193567732</v>
      </c>
      <c r="X78" s="23">
        <f>'Balance Sheet Annual'!AH78/'Balance Sheet Annual'!BB78</f>
        <v>0.14365968696488118</v>
      </c>
      <c r="Y78" s="23">
        <f>'Balance Sheet Annual'!CS78/('Balance Sheet Annual'!BB78-'Balance Sheet Annual'!AQ78-'Balance Sheet Annual'!AR78-'Balance Sheet Annual'!AS78)</f>
        <v>1.4594890311286175</v>
      </c>
      <c r="Z78" s="23">
        <f>'Balance Sheet Annual'!BA78/'Balance Sheet Annual'!BB78</f>
        <v>0.85634031303511882</v>
      </c>
      <c r="AA78" s="23">
        <f>'Balance Sheet Annual'!AR78/'Balance Sheet Annual'!BB78</f>
        <v>0.31235917925917023</v>
      </c>
      <c r="AB78" s="24">
        <f>'Balance Sheet Annual'!CS78/'Balance Sheet Annual'!CT78</f>
        <v>0.40072701054465709</v>
      </c>
      <c r="AC78" s="25">
        <f>'Income Statement Annual'!V78/'Income Statement Annual'!N78</f>
        <v>0.45528604539091722</v>
      </c>
      <c r="AD78" s="23">
        <f>('Income Statement Annual'!AF78-'Income Statement Annual'!AC78)/'Income Statement Annual'!N78</f>
        <v>0.19280813273056888</v>
      </c>
      <c r="AE78" s="23">
        <f>'Income Statement Annual'!AF78/'Income Statement Annual'!N78</f>
        <v>0.19280813273056888</v>
      </c>
      <c r="AF78" s="23">
        <f>'Income Statement Annual'!BS78/'Income Statement Annual'!N78</f>
        <v>0.14133602588521468</v>
      </c>
      <c r="AG78" s="23">
        <f>('Income Statement Annual'!AF78-'Income Statement Annual'!AC78)/('Income Statement Annual'!AH78*-1)</f>
        <v>11.415760869565217</v>
      </c>
      <c r="AH78" s="24">
        <f>'Income Statement Annual'!AF78/('Income Statement Annual'!AH78*-1)</f>
        <v>11.415760869565217</v>
      </c>
      <c r="AI78" s="25">
        <f>'Cash Flow Statement Annual'!BG78/'Cash Flow Statement Annual'!AB78</f>
        <v>-0.54702139965297858</v>
      </c>
      <c r="AJ78" s="23">
        <f>'Cash Flow Statement Annual'!AB78/'Balance Sheet Annual'!BR78</f>
        <v>0.79144923555799684</v>
      </c>
      <c r="AK78" s="23">
        <f>('Cash Flow Statement Annual'!AB78+'Cash Flow Statement Annual'!AV78)/('Balance Sheet Annual'!BH78+'Balance Sheet Annual'!BS78)</f>
        <v>0.31040666957491153</v>
      </c>
      <c r="AL78" s="24">
        <f>('Cash Flow Statement Annual'!AB78/('Balance Sheet Annual'!BH78+'Balance Sheet Annual'!BS78))</f>
        <v>0.41902961562696911</v>
      </c>
      <c r="AM78" s="25">
        <f>'Income Statement Annual'!BS78/'Balance Sheet Annual'!CS78</f>
        <v>0.2308643826373791</v>
      </c>
      <c r="AN78" s="23">
        <f>'Income Statement Annual'!N78/'Balance Sheet Annual'!CS78</f>
        <v>1.6334432866031936</v>
      </c>
      <c r="AO78" s="23">
        <f>'Income Statement Annual'!N78/'Balance Sheet Annual'!BB78</f>
        <v>0.65456484513473734</v>
      </c>
      <c r="AP78" s="23">
        <f>'Income Statement Annual'!N78/('Balance Sheet Annual'!AH78-'Balance Sheet Annual'!BR78)</f>
        <v>-32.065489330389994</v>
      </c>
      <c r="AQ78" s="23">
        <f>'Income Statement Annual'!BS78/'Balance Sheet Annual'!BB78</f>
        <v>9.2513593895514765E-2</v>
      </c>
      <c r="AR78" s="23">
        <f>'Cash Flow Statement Annual'!AB78/'Income Statement Annual'!N78</f>
        <v>0.19838446887119351</v>
      </c>
      <c r="AS78" s="23">
        <f>'Cash Flow Statement Annual'!BG78/'Income Statement Annual'!N78</f>
        <v>-0.10852054983133304</v>
      </c>
      <c r="AT78" s="23">
        <f>'Cash Flow Statement Annual'!AB78/'Balance Sheet Annual'!BB78</f>
        <v>0.12985549914380989</v>
      </c>
      <c r="AU78" s="23">
        <f>('Cash Flow Statement Annual'!AB78+'Cash Flow Statement Annual'!AU78)/'Balance Sheet Annual'!BR78</f>
        <v>0.28472031493179528</v>
      </c>
      <c r="AV78" s="23">
        <f>('Cash Flow Statement Annual'!AB78+'Cash Flow Statement Annual'!AU78)/('Balance Sheet Annual'!BH78+'Balance Sheet Annual'!BS78)</f>
        <v>0.15074402598032088</v>
      </c>
      <c r="AW78" s="23">
        <f>'Cash Flow Statement Annual'!AB78/'Balance Sheet Annual'!BS78</f>
        <v>0.47757153905645783</v>
      </c>
      <c r="AX78" s="23">
        <f>('Cash Flow Statement Annual'!AB78+'Cash Flow Statement Annual'!AU78)/'Balance Sheet Annual'!BS78</f>
        <v>0.17180422052811845</v>
      </c>
      <c r="AY78" s="23">
        <f>('Balance Sheet Annual'!BH78+'Balance Sheet Annual'!BS78)/('Income Statement Annual'!AF78-'Income Statement Annual'!AC78)</f>
        <v>2.4554867888597953</v>
      </c>
      <c r="AZ78" s="23">
        <f>(('Balance Sheet Annual'!BH78+'Balance Sheet Annual'!BS78)-'Balance Sheet Annual'!N78)/('Income Statement Annual'!AF78-'Income Statement Annual'!AC78)</f>
        <v>2.2701737681504404</v>
      </c>
      <c r="BA78" s="23">
        <f>('Cash Flow Statement Annual'!AB78+'Cash Flow Statement Annual'!AU78)/'Income Statement Annual'!BS78</f>
        <v>0.50495210261406076</v>
      </c>
      <c r="BB78" s="23">
        <f>'Income Statement Annual'!AF78/('Balance Sheet Annual'!BH78+'Balance Sheet Annual'!BS78)</f>
        <v>0.40725122388638457</v>
      </c>
      <c r="BC78" s="24">
        <f>'Income Statement Annual'!AF78/('Balance Sheet Annual'!BB78-'Balance Sheet Annual'!BR78)</f>
        <v>0.15097662216312374</v>
      </c>
    </row>
    <row r="79" spans="1:55" x14ac:dyDescent="0.2">
      <c r="A79" s="52" t="s">
        <v>233</v>
      </c>
      <c r="B79" s="52" t="s">
        <v>234</v>
      </c>
      <c r="C79" s="52" t="str">
        <f>VLOOKUP(A79,'[1]S&amp;P 500 Wikipedia'!A:D,3,FALSE)</f>
        <v>Industrials</v>
      </c>
      <c r="D79" s="52">
        <v>378101</v>
      </c>
      <c r="E79" s="52" t="s">
        <v>16</v>
      </c>
      <c r="F79" s="52">
        <v>2019</v>
      </c>
      <c r="G79" s="52" t="s">
        <v>17</v>
      </c>
      <c r="H79" s="53">
        <v>43830</v>
      </c>
      <c r="I79" s="53">
        <v>43880</v>
      </c>
      <c r="J79" s="53">
        <v>43880</v>
      </c>
      <c r="K79" s="54">
        <v>136401000</v>
      </c>
      <c r="L79" s="54">
        <v>136253000</v>
      </c>
      <c r="M79" s="52" t="s">
        <v>235</v>
      </c>
      <c r="N79" s="21">
        <f>'Balance Sheet Annual'!AH79/'Balance Sheet Annual'!BR79</f>
        <v>1.6966924972269315</v>
      </c>
      <c r="O79" s="22">
        <f>('Balance Sheet Annual'!AH79-'Balance Sheet Annual'!U79)/'Balance Sheet Annual'!BR79</f>
        <v>1.6966924972269315</v>
      </c>
      <c r="P79" s="22">
        <f>'Balance Sheet Annual'!N79/'Balance Sheet Annual'!BR79</f>
        <v>0.28781944913941693</v>
      </c>
      <c r="Q79" s="22">
        <f>'Balance Sheet Annual'!CH79/'Balance Sheet Annual'!CS79</f>
        <v>1.7778635686197051</v>
      </c>
      <c r="R79" s="22">
        <f>('Balance Sheet Annual'!BH79+'Balance Sheet Annual'!BS79)/'Balance Sheet Annual'!BB79</f>
        <v>0.26617475318138528</v>
      </c>
      <c r="S79" s="22">
        <f>('Balance Sheet Annual'!BH79/'Balance Sheet Annual'!BB79)</f>
        <v>3.078714776365744E-2</v>
      </c>
      <c r="T79" s="22">
        <f>'Balance Sheet Annual'!BS79/'Balance Sheet Annual'!BB79</f>
        <v>0.23538760541772785</v>
      </c>
      <c r="U79" s="22">
        <f>('Balance Sheet Annual'!BH79+'Balance Sheet Annual'!BS79)/'Balance Sheet Annual'!CS79</f>
        <v>0.73939714974891213</v>
      </c>
      <c r="V79" s="22">
        <f>('Balance Sheet Annual'!BH79/'Balance Sheet Annual'!CS79)</f>
        <v>8.5522496154375627E-2</v>
      </c>
      <c r="W79" s="22">
        <f>('Balance Sheet Annual'!BS79/'Balance Sheet Annual'!CS79)</f>
        <v>0.65387465359453656</v>
      </c>
      <c r="X79" s="23">
        <f>'Balance Sheet Annual'!AH79/'Balance Sheet Annual'!BB79</f>
        <v>0.56886099296281456</v>
      </c>
      <c r="Y79" s="23">
        <f>'Balance Sheet Annual'!CS79/('Balance Sheet Annual'!BB79-'Balance Sheet Annual'!AQ79-'Balance Sheet Annual'!AR79-'Balance Sheet Annual'!AS79)</f>
        <v>0.51275039751483031</v>
      </c>
      <c r="Z79" s="23">
        <f>'Balance Sheet Annual'!BA79/'Balance Sheet Annual'!BB79</f>
        <v>0.4311390070371855</v>
      </c>
      <c r="AA79" s="23">
        <f>'Balance Sheet Annual'!AR79/'Balance Sheet Annual'!BB79</f>
        <v>0.27833296703770261</v>
      </c>
      <c r="AB79" s="24">
        <f>'Balance Sheet Annual'!CS79/'Balance Sheet Annual'!CT79</f>
        <v>0.35998888185026695</v>
      </c>
      <c r="AC79" s="25">
        <f>'Income Statement Annual'!V79/'Income Statement Annual'!N79</f>
        <v>0.16893488673835894</v>
      </c>
      <c r="AD79" s="23">
        <f>('Income Statement Annual'!AF79-'Income Statement Annual'!AC79)/'Income Statement Annual'!N79</f>
        <v>5.1600351885899925E-2</v>
      </c>
      <c r="AE79" s="23">
        <f>'Income Statement Annual'!AF79/'Income Statement Annual'!N79</f>
        <v>5.1600351885899925E-2</v>
      </c>
      <c r="AF79" s="23">
        <f>'Income Statement Annual'!BS79/'Income Statement Annual'!N79</f>
        <v>3.7686906724892791E-2</v>
      </c>
      <c r="AG79" s="23">
        <f>('Income Statement Annual'!AF79-'Income Statement Annual'!AC79)/('Income Statement Annual'!AH79*-1)</f>
        <v>16.554747584819463</v>
      </c>
      <c r="AH79" s="24">
        <f>'Income Statement Annual'!AF79/('Income Statement Annual'!AH79*-1)</f>
        <v>16.554747584819463</v>
      </c>
      <c r="AI79" s="25">
        <f>'Cash Flow Statement Annual'!BG79/'Cash Flow Statement Annual'!AB79</f>
        <v>-0.77955253591311668</v>
      </c>
      <c r="AJ79" s="23">
        <f>'Cash Flow Statement Annual'!AB79/'Balance Sheet Annual'!BR79</f>
        <v>0.53688855927682999</v>
      </c>
      <c r="AK79" s="23">
        <f>('Cash Flow Statement Annual'!AB79+'Cash Flow Statement Annual'!AV79)/('Balance Sheet Annual'!BH79+'Balance Sheet Annual'!BS79)</f>
        <v>0.45140298202994661</v>
      </c>
      <c r="AL79" s="24">
        <f>('Cash Flow Statement Annual'!AB79/('Balance Sheet Annual'!BH79+'Balance Sheet Annual'!BS79))</f>
        <v>0.67627028501626685</v>
      </c>
      <c r="AM79" s="25">
        <f>'Income Statement Annual'!BS79/'Balance Sheet Annual'!CS79</f>
        <v>0.34533886384993384</v>
      </c>
      <c r="AN79" s="23">
        <f>'Income Statement Annual'!N79/'Balance Sheet Annual'!CS79</f>
        <v>9.1633645173068068</v>
      </c>
      <c r="AO79" s="23">
        <f>'Income Statement Annual'!N79/'Balance Sheet Annual'!BB79</f>
        <v>3.2987093465716884</v>
      </c>
      <c r="AP79" s="23">
        <f>'Income Statement Annual'!N79/('Balance Sheet Annual'!AH79-'Balance Sheet Annual'!BR79)</f>
        <v>14.122120138735148</v>
      </c>
      <c r="AQ79" s="23">
        <f>'Income Statement Annual'!BS79/'Balance Sheet Annual'!BB79</f>
        <v>0.12431815145677927</v>
      </c>
      <c r="AR79" s="23">
        <f>'Cash Flow Statement Annual'!AB79/'Income Statement Annual'!N79</f>
        <v>5.4568637999340017E-2</v>
      </c>
      <c r="AS79" s="23">
        <f>'Cash Flow Statement Annual'!BG79/'Income Statement Annual'!N79</f>
        <v>-4.2539120133710369E-2</v>
      </c>
      <c r="AT79" s="23">
        <f>'Cash Flow Statement Annual'!AB79/'Balance Sheet Annual'!BB79</f>
        <v>0.1800060761981099</v>
      </c>
      <c r="AU79" s="23">
        <f>('Cash Flow Statement Annual'!AB79+'Cash Flow Statement Annual'!AU79)/'Balance Sheet Annual'!BR79</f>
        <v>0.46424958773500391</v>
      </c>
      <c r="AV79" s="23">
        <f>('Cash Flow Statement Annual'!AB79+'Cash Flow Statement Annual'!AU79)/('Balance Sheet Annual'!BH79+'Balance Sheet Annual'!BS79)</f>
        <v>0.58477349831988623</v>
      </c>
      <c r="AW79" s="23">
        <f>'Cash Flow Statement Annual'!AB79/'Balance Sheet Annual'!BS79</f>
        <v>0.76472198219045662</v>
      </c>
      <c r="AX79" s="23">
        <f>('Cash Flow Statement Annual'!AB79+'Cash Flow Statement Annual'!AU79)/'Balance Sheet Annual'!BS79</f>
        <v>0.66125801868830369</v>
      </c>
      <c r="AY79" s="23">
        <f>('Balance Sheet Annual'!BH79+'Balance Sheet Annual'!BS79)/('Income Statement Annual'!AF79-'Income Statement Annual'!AC79)</f>
        <v>1.563760164865768</v>
      </c>
      <c r="AZ79" s="23">
        <f>(('Balance Sheet Annual'!BH79+'Balance Sheet Annual'!BS79)-'Balance Sheet Annual'!N79)/('Income Statement Annual'!AF79-'Income Statement Annual'!AC79)</f>
        <v>0.99683408103537319</v>
      </c>
      <c r="BA79" s="23">
        <f>('Cash Flow Statement Annual'!AB79+'Cash Flow Statement Annual'!AU79)/'Income Statement Annual'!BS79</f>
        <v>1.2520451740824448</v>
      </c>
      <c r="BB79" s="23">
        <f>'Income Statement Annual'!AF79/('Balance Sheet Annual'!BH79+'Balance Sheet Annual'!BS79)</f>
        <v>0.63948425242424511</v>
      </c>
      <c r="BC79" s="24">
        <f>'Income Statement Annual'!AF79/('Balance Sheet Annual'!BB79-'Balance Sheet Annual'!BR79)</f>
        <v>0.25606819011339305</v>
      </c>
    </row>
    <row r="80" spans="1:55" x14ac:dyDescent="0.2">
      <c r="A80" s="52" t="s">
        <v>283</v>
      </c>
      <c r="B80" s="52" t="s">
        <v>284</v>
      </c>
      <c r="C80" s="52" t="str">
        <f>VLOOKUP(A80,'[1]S&amp;P 500 Wikipedia'!A:D,3,FALSE)</f>
        <v>Communication Services</v>
      </c>
      <c r="D80" s="52">
        <v>378110</v>
      </c>
      <c r="E80" s="52" t="s">
        <v>16</v>
      </c>
      <c r="F80" s="52">
        <v>2019</v>
      </c>
      <c r="G80" s="52" t="s">
        <v>17</v>
      </c>
      <c r="H80" s="53">
        <v>43830</v>
      </c>
      <c r="I80" s="53">
        <v>43861</v>
      </c>
      <c r="J80" s="53">
        <v>43861</v>
      </c>
      <c r="K80" s="54">
        <v>212505331</v>
      </c>
      <c r="L80" s="54">
        <v>219252116</v>
      </c>
      <c r="M80" s="52" t="s">
        <v>285</v>
      </c>
      <c r="N80" s="21">
        <f>'Balance Sheet Annual'!AH80/'Balance Sheet Annual'!BR80</f>
        <v>0.52248687928946302</v>
      </c>
      <c r="O80" s="22">
        <f>('Balance Sheet Annual'!AH80-'Balance Sheet Annual'!U80)/'Balance Sheet Annual'!BR80</f>
        <v>0.52248687928946302</v>
      </c>
      <c r="P80" s="22">
        <f>'Balance Sheet Annual'!N80/'Balance Sheet Annual'!BR80</f>
        <v>0.28122729107791683</v>
      </c>
      <c r="Q80" s="22">
        <f>'Balance Sheet Annual'!CH80/'Balance Sheet Annual'!CS80</f>
        <v>2.8181958723042437</v>
      </c>
      <c r="R80" s="22">
        <f>('Balance Sheet Annual'!BH80+'Balance Sheet Annual'!BS80)/'Balance Sheet Annual'!BB80</f>
        <v>0.53363295273571409</v>
      </c>
      <c r="S80" s="22">
        <f>('Balance Sheet Annual'!BH80/'Balance Sheet Annual'!BB80)</f>
        <v>2.3618646584068887E-2</v>
      </c>
      <c r="T80" s="22">
        <f>'Balance Sheet Annual'!BS80/'Balance Sheet Annual'!BB80</f>
        <v>0.51001430615164522</v>
      </c>
      <c r="U80" s="22">
        <f>('Balance Sheet Annual'!BH80+'Balance Sheet Annual'!BS80)/'Balance Sheet Annual'!CS80</f>
        <v>2.0375151374610292</v>
      </c>
      <c r="V80" s="22">
        <f>('Balance Sheet Annual'!BH80/'Balance Sheet Annual'!CS80)</f>
        <v>9.0180618896704548E-2</v>
      </c>
      <c r="W80" s="22">
        <f>('Balance Sheet Annual'!BS80/'Balance Sheet Annual'!CS80)</f>
        <v>1.9473345185643245</v>
      </c>
      <c r="X80" s="23">
        <f>'Balance Sheet Annual'!AH80/'Balance Sheet Annual'!BB80</f>
        <v>4.3667503441574218E-2</v>
      </c>
      <c r="Y80" s="23">
        <f>'Balance Sheet Annual'!CS80/('Balance Sheet Annual'!BB80-'Balance Sheet Annual'!AQ80-'Balance Sheet Annual'!AR80-'Balance Sheet Annual'!AS80)</f>
        <v>0.34907942903913436</v>
      </c>
      <c r="Z80" s="23">
        <f>'Balance Sheet Annual'!BA80/'Balance Sheet Annual'!BB80</f>
        <v>0.95633249655842578</v>
      </c>
      <c r="AA80" s="23">
        <f>'Balance Sheet Annual'!AR80/'Balance Sheet Annual'!BB80</f>
        <v>0.19943585175587766</v>
      </c>
      <c r="AB80" s="24">
        <f>'Balance Sheet Annual'!CS80/'Balance Sheet Annual'!CT80</f>
        <v>0.2619037978783707</v>
      </c>
      <c r="AC80" s="25">
        <f>'Income Statement Annual'!V80/'Income Statement Annual'!N80</f>
        <v>1</v>
      </c>
      <c r="AD80" s="23">
        <f>('Income Statement Annual'!AF80-'Income Statement Annual'!AC80)/'Income Statement Annual'!N80</f>
        <v>0.35916877895288873</v>
      </c>
      <c r="AE80" s="23">
        <f>'Income Statement Annual'!AF80/'Income Statement Annual'!N80</f>
        <v>0.14227340267459138</v>
      </c>
      <c r="AF80" s="23">
        <f>'Income Statement Annual'!BS80/'Income Statement Annual'!N80</f>
        <v>3.6447862949042918E-2</v>
      </c>
      <c r="AG80" s="23">
        <f>('Income Statement Annual'!AF80-'Income Statement Annual'!AC80)/('Income Statement Annual'!AH80*-1)</f>
        <v>4.3289439030813801</v>
      </c>
      <c r="AH80" s="24">
        <f>'Income Statement Annual'!AF80/('Income Statement Annual'!AH80*-1)</f>
        <v>1.7147748222280748</v>
      </c>
      <c r="AI80" s="25">
        <f>'Cash Flow Statement Annual'!BG80/'Cash Flow Statement Annual'!AB80</f>
        <v>-0.13900238338440585</v>
      </c>
      <c r="AJ80" s="23">
        <f>'Cash Flow Statement Annual'!AB80/'Balance Sheet Annual'!BR80</f>
        <v>0.94856681469519577</v>
      </c>
      <c r="AK80" s="23">
        <f>('Cash Flow Statement Annual'!AB80+'Cash Flow Statement Annual'!AV80)/('Balance Sheet Annual'!BH80+'Balance Sheet Annual'!BS80)</f>
        <v>0.14856217911429223</v>
      </c>
      <c r="AL80" s="24">
        <f>('Cash Flow Statement Annual'!AB80/('Balance Sheet Annual'!BH80+'Balance Sheet Annual'!BS80))</f>
        <v>0.14856217911429223</v>
      </c>
      <c r="AM80" s="25">
        <f>'Income Statement Annual'!BS80/'Balance Sheet Annual'!CS80</f>
        <v>4.297750637705805E-2</v>
      </c>
      <c r="AN80" s="23">
        <f>'Income Statement Annual'!N80/'Balance Sheet Annual'!CS80</f>
        <v>1.1791502409110819</v>
      </c>
      <c r="AO80" s="23">
        <f>'Income Statement Annual'!N80/'Balance Sheet Annual'!BB80</f>
        <v>0.30882392636380812</v>
      </c>
      <c r="AP80" s="23">
        <f>'Income Statement Annual'!N80/('Balance Sheet Annual'!AH80-'Balance Sheet Annual'!BR80)</f>
        <v>-7.7382482245519109</v>
      </c>
      <c r="AQ80" s="23">
        <f>'Income Statement Annual'!BS80/'Balance Sheet Annual'!BB80</f>
        <v>1.1255972143493401E-2</v>
      </c>
      <c r="AR80" s="23">
        <f>'Cash Flow Statement Annual'!AB80/'Income Statement Annual'!N80</f>
        <v>0.25670832969146051</v>
      </c>
      <c r="AS80" s="23">
        <f>'Cash Flow Statement Annual'!BG80/'Income Statement Annual'!N80</f>
        <v>-3.5683069661742853E-2</v>
      </c>
      <c r="AT80" s="23">
        <f>'Cash Flow Statement Annual'!AB80/'Balance Sheet Annual'!BB80</f>
        <v>7.9277674305611792E-2</v>
      </c>
      <c r="AU80" s="23">
        <f>('Cash Flow Statement Annual'!AB80+'Cash Flow Statement Annual'!AU80)/'Balance Sheet Annual'!BR80</f>
        <v>0.35664109810254341</v>
      </c>
      <c r="AV80" s="23">
        <f>('Cash Flow Statement Annual'!AB80+'Cash Flow Statement Annual'!AU80)/('Balance Sheet Annual'!BH80+'Balance Sheet Annual'!BS80)</f>
        <v>5.5856243202913582E-2</v>
      </c>
      <c r="AW80" s="23">
        <f>'Cash Flow Statement Annual'!AB80/'Balance Sheet Annual'!BS80</f>
        <v>0.15544205985868903</v>
      </c>
      <c r="AX80" s="23">
        <f>('Cash Flow Statement Annual'!AB80+'Cash Flow Statement Annual'!AU80)/'Balance Sheet Annual'!BS80</f>
        <v>5.8442933128688243E-2</v>
      </c>
      <c r="AY80" s="23">
        <f>('Balance Sheet Annual'!BH80+'Balance Sheet Annual'!BS80)/('Income Statement Annual'!AF80-'Income Statement Annual'!AC80)</f>
        <v>4.8109752387905331</v>
      </c>
      <c r="AZ80" s="23">
        <f>(('Balance Sheet Annual'!BH80+'Balance Sheet Annual'!BS80)-'Balance Sheet Annual'!N80)/('Income Statement Annual'!AF80-'Income Statement Annual'!AC80)</f>
        <v>4.5990752570420392</v>
      </c>
      <c r="BA80" s="23">
        <f>('Cash Flow Statement Annual'!AB80+'Cash Flow Statement Annual'!AU80)/'Income Statement Annual'!BS80</f>
        <v>2.6480815347721824</v>
      </c>
      <c r="BB80" s="23">
        <f>'Income Statement Annual'!AF80/('Balance Sheet Annual'!BH80+'Balance Sheet Annual'!BS80)</f>
        <v>8.2336427324919706E-2</v>
      </c>
      <c r="BC80" s="24">
        <f>'Income Statement Annual'!AF80/('Balance Sheet Annual'!BB80-'Balance Sheet Annual'!BR80)</f>
        <v>4.7944448944426857E-2</v>
      </c>
    </row>
    <row r="81" spans="1:55" x14ac:dyDescent="0.2">
      <c r="A81" s="52" t="s">
        <v>316</v>
      </c>
      <c r="B81" s="52" t="s">
        <v>317</v>
      </c>
      <c r="C81" s="52" t="str">
        <f>VLOOKUP(A81,'[1]S&amp;P 500 Wikipedia'!A:D,3,FALSE)</f>
        <v>Consumer Staples</v>
      </c>
      <c r="D81" s="52">
        <v>255327</v>
      </c>
      <c r="E81" s="52" t="s">
        <v>16</v>
      </c>
      <c r="F81" s="52">
        <v>2019</v>
      </c>
      <c r="G81" s="52" t="s">
        <v>17</v>
      </c>
      <c r="H81" s="53">
        <v>43830</v>
      </c>
      <c r="I81" s="53">
        <v>43882</v>
      </c>
      <c r="J81" s="53">
        <v>43882</v>
      </c>
      <c r="K81" s="54">
        <v>856300000</v>
      </c>
      <c r="L81" s="54">
        <v>858100000</v>
      </c>
      <c r="M81" s="52" t="s">
        <v>318</v>
      </c>
      <c r="N81" s="21">
        <f>'Balance Sheet Annual'!AH81/'Balance Sheet Annual'!BR81</f>
        <v>1.0349182763744429</v>
      </c>
      <c r="O81" s="22">
        <f>('Balance Sheet Annual'!AH81-'Balance Sheet Annual'!U81)/'Balance Sheet Annual'!BR81</f>
        <v>0.68821198613174839</v>
      </c>
      <c r="P81" s="22">
        <f>'Balance Sheet Annual'!N81/'Balance Sheet Annual'!BR81</f>
        <v>0.21867261020307083</v>
      </c>
      <c r="Q81" s="22">
        <f>'Balance Sheet Annual'!CH81/'Balance Sheet Annual'!CS81</f>
        <v>25.942652329749105</v>
      </c>
      <c r="R81" s="22">
        <f>('Balance Sheet Annual'!BH81+'Balance Sheet Annual'!BS81)/'Balance Sheet Annual'!BB81</f>
        <v>0.52195024610882002</v>
      </c>
      <c r="S81" s="22">
        <f>('Balance Sheet Annual'!BH81/'Balance Sheet Annual'!BB81)</f>
        <v>3.4189171211919646E-2</v>
      </c>
      <c r="T81" s="22">
        <f>'Balance Sheet Annual'!BS81/'Balance Sheet Annual'!BB81</f>
        <v>0.48776107489690035</v>
      </c>
      <c r="U81" s="22">
        <f>('Balance Sheet Annual'!BH81+'Balance Sheet Annual'!BS81)/'Balance Sheet Annual'!CS81</f>
        <v>14.062724014336917</v>
      </c>
      <c r="V81" s="22">
        <f>('Balance Sheet Annual'!BH81/'Balance Sheet Annual'!CS81)</f>
        <v>0.92114695340501795</v>
      </c>
      <c r="W81" s="22">
        <f>('Balance Sheet Annual'!BS81/'Balance Sheet Annual'!CS81)</f>
        <v>13.141577060931899</v>
      </c>
      <c r="X81" s="23">
        <f>'Balance Sheet Annual'!AH81/'Balance Sheet Annual'!BB81</f>
        <v>0.27796993481442067</v>
      </c>
      <c r="Y81" s="23">
        <f>'Balance Sheet Annual'!CS81/('Balance Sheet Annual'!BB81-'Balance Sheet Annual'!AQ81-'Balance Sheet Annual'!AR81-'Balance Sheet Annual'!AS81)</f>
        <v>6.2986793091771076E-2</v>
      </c>
      <c r="Z81" s="23">
        <f>'Balance Sheet Annual'!BA81/'Balance Sheet Annual'!BB81</f>
        <v>0.72203006518557933</v>
      </c>
      <c r="AA81" s="23">
        <f>'Balance Sheet Annual'!AR81/'Balance Sheet Annual'!BB81</f>
        <v>0.23333776772648662</v>
      </c>
      <c r="AB81" s="24">
        <f>'Balance Sheet Annual'!CS81/'Balance Sheet Annual'!CT81</f>
        <v>3.7115870693095653E-2</v>
      </c>
      <c r="AC81" s="25">
        <f>'Income Statement Annual'!V81/'Income Statement Annual'!N81</f>
        <v>0.59421398075575094</v>
      </c>
      <c r="AD81" s="23">
        <f>('Income Statement Annual'!AF81-'Income Statement Annual'!AC81)/'Income Statement Annual'!N81</f>
        <v>0.22647040081565029</v>
      </c>
      <c r="AE81" s="23">
        <f>'Income Statement Annual'!AF81/'Income Statement Annual'!N81</f>
        <v>0.22647040081565029</v>
      </c>
      <c r="AF81" s="23">
        <f>'Income Statement Annual'!BS81/'Income Statement Annual'!N81</f>
        <v>0.15083158095966354</v>
      </c>
      <c r="AG81" s="23">
        <f>('Income Statement Annual'!AF81-'Income Statement Annual'!AC81)/('Income Statement Annual'!AH81*-1)</f>
        <v>24.510344827586206</v>
      </c>
      <c r="AH81" s="24">
        <f>'Income Statement Annual'!AF81/('Income Statement Annual'!AH81*-1)</f>
        <v>24.510344827586206</v>
      </c>
      <c r="AI81" s="25">
        <f>'Cash Flow Statement Annual'!BG81/'Cash Flow Statement Annual'!AB81</f>
        <v>-0.27768911586338973</v>
      </c>
      <c r="AJ81" s="23">
        <f>'Cash Flow Statement Annual'!AB81/'Balance Sheet Annual'!BR81</f>
        <v>0.77587914809311542</v>
      </c>
      <c r="AK81" s="23">
        <f>('Cash Flow Statement Annual'!AB81+'Cash Flow Statement Annual'!AV81)/('Balance Sheet Annual'!BH81+'Balance Sheet Annual'!BS81)</f>
        <v>0.19357716324710081</v>
      </c>
      <c r="AL81" s="24">
        <f>('Cash Flow Statement Annual'!AB81/('Balance Sheet Annual'!BH81+'Balance Sheet Annual'!BS81))</f>
        <v>0.39926086402446798</v>
      </c>
      <c r="AM81" s="25">
        <f>'Income Statement Annual'!BS81/'Balance Sheet Annual'!CS81</f>
        <v>4.241935483870968</v>
      </c>
      <c r="AN81" s="23">
        <f>'Income Statement Annual'!N81/'Balance Sheet Annual'!CS81</f>
        <v>28.123655913978496</v>
      </c>
      <c r="AO81" s="23">
        <f>'Income Statement Annual'!N81/'Balance Sheet Annual'!BB81</f>
        <v>1.0438339763203406</v>
      </c>
      <c r="AP81" s="23">
        <f>'Income Statement Annual'!N81/('Balance Sheet Annual'!AH81-'Balance Sheet Annual'!BR81)</f>
        <v>111.29787234042553</v>
      </c>
      <c r="AQ81" s="23">
        <f>'Income Statement Annual'!BS81/'Balance Sheet Annual'!BB81</f>
        <v>0.15744312890780895</v>
      </c>
      <c r="AR81" s="23">
        <f>'Cash Flow Statement Annual'!AB81/'Income Statement Annual'!N81</f>
        <v>0.19964315299815205</v>
      </c>
      <c r="AS81" s="23">
        <f>'Cash Flow Statement Annual'!BG81/'Income Statement Annual'!N81</f>
        <v>-5.5438730644236281E-2</v>
      </c>
      <c r="AT81" s="23">
        <f>'Cash Flow Statement Annual'!AB81/'Balance Sheet Annual'!BB81</f>
        <v>0.20839430623919117</v>
      </c>
      <c r="AU81" s="23">
        <f>('Cash Flow Statement Annual'!AB81+'Cash Flow Statement Annual'!AU81)/'Balance Sheet Annual'!BR81</f>
        <v>0.25606736007924713</v>
      </c>
      <c r="AV81" s="23">
        <f>('Cash Flow Statement Annual'!AB81+'Cash Flow Statement Annual'!AU81)/('Balance Sheet Annual'!BH81+'Balance Sheet Annual'!BS81)</f>
        <v>0.13177010322416211</v>
      </c>
      <c r="AW81" s="23">
        <f>'Cash Flow Statement Annual'!AB81/'Balance Sheet Annual'!BS81</f>
        <v>0.42724669303150142</v>
      </c>
      <c r="AX81" s="23">
        <f>('Cash Flow Statement Annual'!AB81+'Cash Flow Statement Annual'!AU81)/'Balance Sheet Annual'!BS81</f>
        <v>0.14100640938224465</v>
      </c>
      <c r="AY81" s="23">
        <f>('Balance Sheet Annual'!BH81+'Balance Sheet Annual'!BS81)/('Income Statement Annual'!AF81-'Income Statement Annual'!AC81)</f>
        <v>2.2079347214406302</v>
      </c>
      <c r="AZ81" s="23">
        <f>(('Balance Sheet Annual'!BH81+'Balance Sheet Annual'!BS81)-'Balance Sheet Annual'!N81)/('Income Statement Annual'!AF81-'Income Statement Annual'!AC81)</f>
        <v>1.959482273494654</v>
      </c>
      <c r="BA81" s="23">
        <f>('Cash Flow Statement Annual'!AB81+'Cash Flow Statement Annual'!AU81)/'Income Statement Annual'!BS81</f>
        <v>0.43683988170680188</v>
      </c>
      <c r="BB81" s="23">
        <f>'Income Statement Annual'!AF81/('Balance Sheet Annual'!BH81+'Balance Sheet Annual'!BS81)</f>
        <v>0.45291194086912195</v>
      </c>
      <c r="BC81" s="24">
        <f>'Income Statement Annual'!AF81/('Balance Sheet Annual'!BB81-'Balance Sheet Annual'!BR81)</f>
        <v>0.32320843943252092</v>
      </c>
    </row>
    <row r="82" spans="1:55" x14ac:dyDescent="0.2">
      <c r="A82" s="52" t="s">
        <v>1126</v>
      </c>
      <c r="B82" s="52" t="s">
        <v>1127</v>
      </c>
      <c r="C82" s="52" t="str">
        <f>VLOOKUP(A82,'[1]S&amp;P 500 Wikipedia'!A:D,3,FALSE)</f>
        <v>Consumer Staples</v>
      </c>
      <c r="D82" s="52">
        <v>218764</v>
      </c>
      <c r="E82" s="52" t="s">
        <v>16</v>
      </c>
      <c r="F82" s="52">
        <v>2020</v>
      </c>
      <c r="G82" s="52" t="s">
        <v>17</v>
      </c>
      <c r="H82" s="53">
        <v>44012</v>
      </c>
      <c r="I82" s="53">
        <v>44056</v>
      </c>
      <c r="J82" s="53">
        <v>44056</v>
      </c>
      <c r="K82" s="54">
        <v>126388000</v>
      </c>
      <c r="L82" s="54">
        <v>129012000</v>
      </c>
      <c r="M82" s="52" t="s">
        <v>1128</v>
      </c>
      <c r="N82" s="21">
        <f>'Balance Sheet Annual'!AH82/'Balance Sheet Annual'!BR82</f>
        <v>1.4245416078984485</v>
      </c>
      <c r="O82" s="22">
        <f>('Balance Sheet Annual'!AH82-'Balance Sheet Annual'!U82)/'Balance Sheet Annual'!BR82</f>
        <v>1.1043723554301834</v>
      </c>
      <c r="P82" s="22">
        <f>'Balance Sheet Annual'!N82/'Balance Sheet Annual'!BR82</f>
        <v>0.61424541607898453</v>
      </c>
      <c r="Q82" s="22">
        <f>'Balance Sheet Annual'!CH82/'Balance Sheet Annual'!CS82</f>
        <v>5.8425110132158586</v>
      </c>
      <c r="R82" s="22">
        <f>('Balance Sheet Annual'!BH82+'Balance Sheet Annual'!BS82)/'Balance Sheet Annual'!BB82</f>
        <v>0.4474488974730404</v>
      </c>
      <c r="S82" s="22">
        <f>('Balance Sheet Annual'!BH82/'Balance Sheet Annual'!BB82)</f>
        <v>0</v>
      </c>
      <c r="T82" s="22">
        <f>'Balance Sheet Annual'!BS82/'Balance Sheet Annual'!BB82</f>
        <v>0.4474488974730404</v>
      </c>
      <c r="U82" s="22">
        <f>('Balance Sheet Annual'!BH82+'Balance Sheet Annual'!BS82)/'Balance Sheet Annual'!CS82</f>
        <v>3.0616740088105727</v>
      </c>
      <c r="V82" s="22">
        <f>('Balance Sheet Annual'!BH82/'Balance Sheet Annual'!CS82)</f>
        <v>0</v>
      </c>
      <c r="W82" s="22">
        <f>('Balance Sheet Annual'!BS82/'Balance Sheet Annual'!CS82)</f>
        <v>3.0616740088105727</v>
      </c>
      <c r="X82" s="23">
        <f>'Balance Sheet Annual'!AH82/'Balance Sheet Annual'!BB82</f>
        <v>0.32512473845163364</v>
      </c>
      <c r="Y82" s="23">
        <f>'Balance Sheet Annual'!CS82/('Balance Sheet Annual'!BB82-'Balance Sheet Annual'!AQ82-'Balance Sheet Annual'!AR82-'Balance Sheet Annual'!AS82)</f>
        <v>0.24265098877605559</v>
      </c>
      <c r="Z82" s="23">
        <f>'Balance Sheet Annual'!BA82/'Balance Sheet Annual'!BB82</f>
        <v>0.6748752615483663</v>
      </c>
      <c r="AA82" s="23">
        <f>'Balance Sheet Annual'!AR82/'Balance Sheet Annual'!BB82</f>
        <v>0.25382262996941896</v>
      </c>
      <c r="AB82" s="24">
        <f>'Balance Sheet Annual'!CS82/'Balance Sheet Annual'!CT82</f>
        <v>0.14614517946241751</v>
      </c>
      <c r="AC82" s="25">
        <f>'Income Statement Annual'!V82/'Income Statement Annual'!N82</f>
        <v>0.45573575360809404</v>
      </c>
      <c r="AD82" s="23">
        <f>('Income Statement Annual'!AF82-'Income Statement Annual'!AC82)/'Income Statement Annual'!N82</f>
        <v>0.19104299955363785</v>
      </c>
      <c r="AE82" s="23">
        <f>'Income Statement Annual'!AF82/'Income Statement Annual'!N82</f>
        <v>0.19104299955363785</v>
      </c>
      <c r="AF82" s="23">
        <f>'Income Statement Annual'!BS82/'Income Statement Annual'!N82</f>
        <v>0.13971135247730992</v>
      </c>
      <c r="AG82" s="23">
        <f>('Income Statement Annual'!AF82-'Income Statement Annual'!AC82)/('Income Statement Annual'!AH82*-1)</f>
        <v>12.969696969696969</v>
      </c>
      <c r="AH82" s="24">
        <f>'Income Statement Annual'!AF82/('Income Statement Annual'!AH82*-1)</f>
        <v>12.969696969696969</v>
      </c>
      <c r="AI82" s="25">
        <f>'Cash Flow Statement Annual'!BG82/'Cash Flow Statement Annual'!AB82</f>
        <v>-0.33829236739974128</v>
      </c>
      <c r="AJ82" s="23">
        <f>'Cash Flow Statement Annual'!AB82/'Balance Sheet Annual'!BR82</f>
        <v>1.0902679830747533</v>
      </c>
      <c r="AK82" s="23">
        <f>('Cash Flow Statement Annual'!AB82+'Cash Flow Statement Annual'!AV82)/('Balance Sheet Annual'!BH82+'Balance Sheet Annual'!BS82)</f>
        <v>0.36438848920863309</v>
      </c>
      <c r="AL82" s="24">
        <f>('Cash Flow Statement Annual'!AB82/('Balance Sheet Annual'!BH82+'Balance Sheet Annual'!BS82))</f>
        <v>0.55611510791366903</v>
      </c>
      <c r="AM82" s="25">
        <f>'Income Statement Annual'!BS82/'Balance Sheet Annual'!CS82</f>
        <v>1.0341409691629957</v>
      </c>
      <c r="AN82" s="23">
        <f>'Income Statement Annual'!N82/'Balance Sheet Annual'!CS82</f>
        <v>7.4019823788546253</v>
      </c>
      <c r="AO82" s="23">
        <f>'Income Statement Annual'!N82/'Balance Sheet Annual'!BB82</f>
        <v>1.0817640431353612</v>
      </c>
      <c r="AP82" s="23">
        <f>'Income Statement Annual'!N82/('Balance Sheet Annual'!AH82-'Balance Sheet Annual'!BR82)</f>
        <v>11.164451827242525</v>
      </c>
      <c r="AQ82" s="23">
        <f>'Income Statement Annual'!BS82/'Balance Sheet Annual'!BB82</f>
        <v>0.15113471752776436</v>
      </c>
      <c r="AR82" s="23">
        <f>'Cash Flow Statement Annual'!AB82/'Income Statement Annual'!N82</f>
        <v>0.23002529385508108</v>
      </c>
      <c r="AS82" s="23">
        <f>'Cash Flow Statement Annual'!BG82/'Income Statement Annual'!N82</f>
        <v>-7.7815801220056532E-2</v>
      </c>
      <c r="AT82" s="23">
        <f>'Cash Flow Statement Annual'!AB82/'Balance Sheet Annual'!BB82</f>
        <v>0.2488330919040721</v>
      </c>
      <c r="AU82" s="23">
        <f>('Cash Flow Statement Annual'!AB82+'Cash Flow Statement Annual'!AU82)/'Balance Sheet Annual'!BR82</f>
        <v>0.91255289139633289</v>
      </c>
      <c r="AV82" s="23">
        <f>('Cash Flow Statement Annual'!AB82+'Cash Flow Statement Annual'!AU82)/('Balance Sheet Annual'!BH82+'Balance Sheet Annual'!BS82)</f>
        <v>0.46546762589928059</v>
      </c>
      <c r="AW82" s="23">
        <f>'Cash Flow Statement Annual'!AB82/'Balance Sheet Annual'!BS82</f>
        <v>0.55611510791366903</v>
      </c>
      <c r="AX82" s="23">
        <f>('Cash Flow Statement Annual'!AB82+'Cash Flow Statement Annual'!AU82)/'Balance Sheet Annual'!BS82</f>
        <v>0.46546762589928059</v>
      </c>
      <c r="AY82" s="23">
        <f>('Balance Sheet Annual'!BH82+'Balance Sheet Annual'!BS82)/('Income Statement Annual'!AF82-'Income Statement Annual'!AC82)</f>
        <v>2.1651090342679127</v>
      </c>
      <c r="AZ82" s="23">
        <f>(('Balance Sheet Annual'!BH82+'Balance Sheet Annual'!BS82)-'Balance Sheet Annual'!N82)/('Income Statement Annual'!AF82-'Income Statement Annual'!AC82)</f>
        <v>1.4867601246105919</v>
      </c>
      <c r="BA82" s="23">
        <f>('Cash Flow Statement Annual'!AB82+'Cash Flow Statement Annual'!AU82)/'Income Statement Annual'!BS82</f>
        <v>1.3780617678381257</v>
      </c>
      <c r="BB82" s="23">
        <f>'Income Statement Annual'!AF82/('Balance Sheet Annual'!BH82+'Balance Sheet Annual'!BS82)</f>
        <v>0.46187050359712228</v>
      </c>
      <c r="BC82" s="24">
        <f>'Income Statement Annual'!AF82/('Balance Sheet Annual'!BB82-'Balance Sheet Annual'!BR82)</f>
        <v>0.26777893639207506</v>
      </c>
    </row>
    <row r="83" spans="1:55" x14ac:dyDescent="0.2">
      <c r="A83" s="52" t="s">
        <v>319</v>
      </c>
      <c r="B83" s="52" t="s">
        <v>320</v>
      </c>
      <c r="C83" s="52" t="str">
        <f>VLOOKUP(A83,'[1]S&amp;P 500 Wikipedia'!A:D,3,FALSE)</f>
        <v>Communication Services</v>
      </c>
      <c r="D83" s="52">
        <v>106366</v>
      </c>
      <c r="E83" s="52" t="s">
        <v>16</v>
      </c>
      <c r="F83" s="52">
        <v>2019</v>
      </c>
      <c r="G83" s="52" t="s">
        <v>17</v>
      </c>
      <c r="H83" s="53">
        <v>43830</v>
      </c>
      <c r="I83" s="53">
        <v>43860</v>
      </c>
      <c r="J83" s="53">
        <v>43860</v>
      </c>
      <c r="K83" s="54">
        <v>4560000000</v>
      </c>
      <c r="L83" s="54">
        <v>4620000000</v>
      </c>
      <c r="M83" s="52" t="s">
        <v>321</v>
      </c>
      <c r="N83" s="21">
        <f>'Balance Sheet Annual'!AH83/'Balance Sheet Annual'!BR83</f>
        <v>0.83824111976759541</v>
      </c>
      <c r="O83" s="22">
        <f>('Balance Sheet Annual'!AH83-'Balance Sheet Annual'!U83)/'Balance Sheet Annual'!BR83</f>
        <v>0.83824111976759541</v>
      </c>
      <c r="P83" s="22">
        <f>'Balance Sheet Annual'!N83/'Balance Sheet Annual'!BR83</f>
        <v>0.18156609005678068</v>
      </c>
      <c r="Q83" s="22">
        <f>'Balance Sheet Annual'!CH83/'Balance Sheet Annual'!CS83</f>
        <v>2.0900452807169838</v>
      </c>
      <c r="R83" s="22">
        <f>('Balance Sheet Annual'!BH83+'Balance Sheet Annual'!BS83)/'Balance Sheet Annual'!BB83</f>
        <v>0.40765866658567884</v>
      </c>
      <c r="S83" s="22">
        <f>('Balance Sheet Annual'!BH83/'Balance Sheet Annual'!BB83)</f>
        <v>1.6901151799069147E-2</v>
      </c>
      <c r="T83" s="22">
        <f>'Balance Sheet Annual'!BS83/'Balance Sheet Annual'!BB83</f>
        <v>0.39075751478660969</v>
      </c>
      <c r="U83" s="22">
        <f>('Balance Sheet Annual'!BH83+'Balance Sheet Annual'!BS83)/'Balance Sheet Annual'!CS83</f>
        <v>1.2596837388264552</v>
      </c>
      <c r="V83" s="22">
        <f>('Balance Sheet Annual'!BH83/'Balance Sheet Annual'!CS83)</f>
        <v>5.2225324355394974E-2</v>
      </c>
      <c r="W83" s="22">
        <f>('Balance Sheet Annual'!BS83/'Balance Sheet Annual'!CS83)</f>
        <v>1.2074584144710603</v>
      </c>
      <c r="X83" s="23">
        <f>'Balance Sheet Annual'!AH83/'Balance Sheet Annual'!BB83</f>
        <v>9.6395787619488707E-2</v>
      </c>
      <c r="Y83" s="23">
        <f>'Balance Sheet Annual'!CS83/('Balance Sheet Annual'!BB83-'Balance Sheet Annual'!AQ83-'Balance Sheet Annual'!AR83-'Balance Sheet Annual'!AS83)</f>
        <v>0.8593693294084439</v>
      </c>
      <c r="Z83" s="23">
        <f>'Balance Sheet Annual'!BA83/'Balance Sheet Annual'!BB83</f>
        <v>0.90360421238051125</v>
      </c>
      <c r="AA83" s="23">
        <f>'Balance Sheet Annual'!AR83/'Balance Sheet Annual'!BB83</f>
        <v>0.26090109105818216</v>
      </c>
      <c r="AB83" s="24">
        <f>'Balance Sheet Annual'!CS83/'Balance Sheet Annual'!CT83</f>
        <v>0.32361985315890573</v>
      </c>
      <c r="AC83" s="25">
        <f>'Income Statement Annual'!V83/'Income Statement Annual'!N83</f>
        <v>0.68386848047584958</v>
      </c>
      <c r="AD83" s="23">
        <f>('Income Statement Annual'!AF83-'Income Statement Annual'!AC83)/'Income Statement Annual'!N83</f>
        <v>0.31280865047456446</v>
      </c>
      <c r="AE83" s="23">
        <f>'Income Statement Annual'!AF83/'Income Statement Annual'!N83</f>
        <v>0.19391052119476418</v>
      </c>
      <c r="AF83" s="23">
        <f>'Income Statement Annual'!BS83/'Income Statement Annual'!N83</f>
        <v>0.11985276569183602</v>
      </c>
      <c r="AG83" s="23">
        <f>('Income Statement Annual'!AF83-'Income Statement Annual'!AC83)/('Income Statement Annual'!AH83*-1)</f>
        <v>7.4617911101379457</v>
      </c>
      <c r="AH83" s="24">
        <f>'Income Statement Annual'!AF83/('Income Statement Annual'!AH83*-1)</f>
        <v>4.6255747755638277</v>
      </c>
      <c r="AI83" s="25">
        <f>'Cash Flow Statement Annual'!BG83/'Cash Flow Statement Annual'!AB83</f>
        <v>-0.35727905981242947</v>
      </c>
      <c r="AJ83" s="23">
        <f>'Cash Flow Statement Annual'!AB83/'Balance Sheet Annual'!BR83</f>
        <v>0.8483097847616532</v>
      </c>
      <c r="AK83" s="23">
        <f>('Cash Flow Statement Annual'!AB83+'Cash Flow Statement Annual'!AV83)/('Balance Sheet Annual'!BH83+'Balance Sheet Annual'!BS83)</f>
        <v>0.20452026857137537</v>
      </c>
      <c r="AL83" s="24">
        <f>('Cash Flow Statement Annual'!AB83/('Balance Sheet Annual'!BH83+'Balance Sheet Annual'!BS83))</f>
        <v>0.2393023104215751</v>
      </c>
      <c r="AM83" s="25">
        <f>'Income Statement Annual'!BS83/'Balance Sheet Annual'!CS83</f>
        <v>0.15316847711329565</v>
      </c>
      <c r="AN83" s="23">
        <f>'Income Statement Annual'!N83/'Balance Sheet Annual'!CS83</f>
        <v>1.2779719869553996</v>
      </c>
      <c r="AO83" s="23">
        <f>'Income Statement Annual'!N83/'Balance Sheet Annual'!BB83</f>
        <v>0.41357710675970144</v>
      </c>
      <c r="AP83" s="23">
        <f>'Income Statement Annual'!N83/('Balance Sheet Annual'!AH83-'Balance Sheet Annual'!BR83)</f>
        <v>-22.233061224489795</v>
      </c>
      <c r="AQ83" s="23">
        <f>'Income Statement Annual'!BS83/'Balance Sheet Annual'!BB83</f>
        <v>4.956836007197795E-2</v>
      </c>
      <c r="AR83" s="23">
        <f>'Cash Flow Statement Annual'!AB83/'Income Statement Annual'!N83</f>
        <v>0.23587780653925941</v>
      </c>
      <c r="AS83" s="23">
        <f>'Cash Flow Statement Annual'!BG83/'Income Statement Annual'!N83</f>
        <v>-8.4274200950964731E-2</v>
      </c>
      <c r="AT83" s="23">
        <f>'Cash Flow Statement Annual'!AB83/'Balance Sheet Annual'!BB83</f>
        <v>9.7553660777331505E-2</v>
      </c>
      <c r="AU83" s="23">
        <f>('Cash Flow Statement Annual'!AB83+'Cash Flow Statement Annual'!AU83)/'Balance Sheet Annual'!BR83</f>
        <v>0.35837844975571109</v>
      </c>
      <c r="AV83" s="23">
        <f>('Cash Flow Statement Annual'!AB83+'Cash Flow Statement Annual'!AU83)/('Balance Sheet Annual'!BH83+'Balance Sheet Annual'!BS83)</f>
        <v>0.10109607666017899</v>
      </c>
      <c r="AW83" s="23">
        <f>'Cash Flow Statement Annual'!AB83/'Balance Sheet Annual'!BS83</f>
        <v>0.24965267995064655</v>
      </c>
      <c r="AX83" s="23">
        <f>('Cash Flow Statement Annual'!AB83+'Cash Flow Statement Annual'!AU83)/'Balance Sheet Annual'!BS83</f>
        <v>0.10546871204981978</v>
      </c>
      <c r="AY83" s="23">
        <f>('Balance Sheet Annual'!BH83+'Balance Sheet Annual'!BS83)/('Income Statement Annual'!AF83-'Income Statement Annual'!AC83)</f>
        <v>3.1510945478021011</v>
      </c>
      <c r="AZ83" s="23">
        <f>(('Balance Sheet Annual'!BH83+'Balance Sheet Annual'!BS83)-'Balance Sheet Annual'!N83)/('Income Statement Annual'!AF83-'Income Statement Annual'!AC83)</f>
        <v>2.9897000997711132</v>
      </c>
      <c r="BA83" s="23">
        <f>('Cash Flow Statement Annual'!AB83+'Cash Flow Statement Annual'!AU83)/'Income Statement Annual'!BS83</f>
        <v>0.83143141609864446</v>
      </c>
      <c r="BB83" s="23">
        <f>'Income Statement Annual'!AF83/('Balance Sheet Annual'!BH83+'Balance Sheet Annual'!BS83)</f>
        <v>0.19672573871096916</v>
      </c>
      <c r="BC83" s="24">
        <f>'Income Statement Annual'!AF83/('Balance Sheet Annual'!BB83-'Balance Sheet Annual'!BR83)</f>
        <v>9.0617788110946201E-2</v>
      </c>
    </row>
    <row r="84" spans="1:55" x14ac:dyDescent="0.2">
      <c r="A84" s="52" t="s">
        <v>304</v>
      </c>
      <c r="B84" s="52" t="s">
        <v>305</v>
      </c>
      <c r="C84" s="52" t="str">
        <f>VLOOKUP(A84,'[1]S&amp;P 500 Wikipedia'!A:D,3,FALSE)</f>
        <v>Financials</v>
      </c>
      <c r="D84" s="52">
        <v>378116</v>
      </c>
      <c r="E84" s="52" t="s">
        <v>16</v>
      </c>
      <c r="F84" s="52">
        <v>2019</v>
      </c>
      <c r="G84" s="52" t="s">
        <v>17</v>
      </c>
      <c r="H84" s="53">
        <v>43830</v>
      </c>
      <c r="I84" s="53">
        <v>43889</v>
      </c>
      <c r="J84" s="53">
        <v>43889</v>
      </c>
      <c r="K84" s="54">
        <v>357463000</v>
      </c>
      <c r="L84" s="54">
        <v>358385000</v>
      </c>
      <c r="M84" s="52" t="s">
        <v>306</v>
      </c>
      <c r="N84" s="21">
        <f>'Balance Sheet Annual'!AH84/'Balance Sheet Annual'!BR84</f>
        <v>27.350383631713555</v>
      </c>
      <c r="O84" s="22">
        <f>('Balance Sheet Annual'!AH84-'Balance Sheet Annual'!U84)/'Balance Sheet Annual'!BR84</f>
        <v>27.350383631713555</v>
      </c>
      <c r="P84" s="22">
        <f>'Balance Sheet Annual'!N84/'Balance Sheet Annual'!BR84</f>
        <v>1.1298817999585262</v>
      </c>
      <c r="Q84" s="22">
        <f>'Balance Sheet Annual'!CH84/'Balance Sheet Annual'!CS84</f>
        <v>1.8752795372964872</v>
      </c>
      <c r="R84" s="22">
        <f>('Balance Sheet Annual'!BH84+'Balance Sheet Annual'!BS84)/'Balance Sheet Annual'!BB84</f>
        <v>4.9766470385679509E-2</v>
      </c>
      <c r="S84" s="22">
        <f>('Balance Sheet Annual'!BH84/'Balance Sheet Annual'!BB84)</f>
        <v>0</v>
      </c>
      <c r="T84" s="22">
        <f>'Balance Sheet Annual'!BS84/'Balance Sheet Annual'!BB84</f>
        <v>4.9766470385679509E-2</v>
      </c>
      <c r="U84" s="22">
        <f>('Balance Sheet Annual'!BH84+'Balance Sheet Annual'!BS84)/'Balance Sheet Annual'!CS84</f>
        <v>0.14309251394341591</v>
      </c>
      <c r="V84" s="22">
        <f>('Balance Sheet Annual'!BH84/'Balance Sheet Annual'!CS84)</f>
        <v>0</v>
      </c>
      <c r="W84" s="22">
        <f>('Balance Sheet Annual'!BS84/'Balance Sheet Annual'!CS84)</f>
        <v>0.14309251394341591</v>
      </c>
      <c r="X84" s="23">
        <f>'Balance Sheet Annual'!AH84/'Balance Sheet Annual'!BB84</f>
        <v>0.52606052226076339</v>
      </c>
      <c r="Y84" s="23">
        <f>'Balance Sheet Annual'!CS84/('Balance Sheet Annual'!BB84-'Balance Sheet Annual'!AQ84-'Balance Sheet Annual'!AR84-'Balance Sheet Annual'!AS84)</f>
        <v>0.62018549163343595</v>
      </c>
      <c r="Z84" s="23">
        <f>'Balance Sheet Annual'!BA84/'Balance Sheet Annual'!BB84</f>
        <v>0.47393947773923656</v>
      </c>
      <c r="AA84" s="23">
        <f>'Balance Sheet Annual'!AR84/'Balance Sheet Annual'!BB84</f>
        <v>0.14282333514590781</v>
      </c>
      <c r="AB84" s="24">
        <f>'Balance Sheet Annual'!CS84/'Balance Sheet Annual'!CT84</f>
        <v>0.34779227098741877</v>
      </c>
      <c r="AC84" s="25">
        <f>'Income Statement Annual'!V84/'Income Statement Annual'!N84</f>
        <v>0.70285538208709941</v>
      </c>
      <c r="AD84" s="23">
        <f>('Income Statement Annual'!AF84-'Income Statement Annual'!AC84)/'Income Statement Annual'!N84</f>
        <v>0.6288208709942481</v>
      </c>
      <c r="AE84" s="23">
        <f>'Income Statement Annual'!AF84/'Income Statement Annual'!N84</f>
        <v>0.53159408381265405</v>
      </c>
      <c r="AF84" s="23">
        <f>'Income Statement Annual'!BS84/'Income Statement Annual'!N84</f>
        <v>0.43477814297452755</v>
      </c>
      <c r="AG84" s="23">
        <f>('Income Statement Annual'!AF84-'Income Statement Annual'!AC84)/('Income Statement Annual'!AH84*-1)</f>
        <v>17.197191011235955</v>
      </c>
      <c r="AH84" s="24">
        <f>'Income Statement Annual'!AF84/('Income Statement Annual'!AH84*-1)</f>
        <v>14.538202247191011</v>
      </c>
      <c r="AI84" s="25">
        <f>'Cash Flow Statement Annual'!BG84/'Cash Flow Statement Annual'!AB84</f>
        <v>-0.87578569290631547</v>
      </c>
      <c r="AJ84" s="23">
        <f>'Cash Flow Statement Annual'!AB84/'Balance Sheet Annual'!BR84</f>
        <v>1.8475150342158015</v>
      </c>
      <c r="AK84" s="23">
        <f>('Cash Flow Statement Annual'!AB84+'Cash Flow Statement Annual'!AV84)/('Balance Sheet Annual'!BH84+'Balance Sheet Annual'!BS84)</f>
        <v>0.26097991023723016</v>
      </c>
      <c r="AL84" s="24">
        <f>('Cash Flow Statement Annual'!AB84/('Balance Sheet Annual'!BH84+'Balance Sheet Annual'!BS84))</f>
        <v>0.71404146185082285</v>
      </c>
      <c r="AM84" s="25">
        <f>'Income Statement Annual'!BS84/'Balance Sheet Annual'!CS84</f>
        <v>8.0908128275603702E-2</v>
      </c>
      <c r="AN84" s="23">
        <f>'Income Statement Annual'!N84/'Balance Sheet Annual'!CS84</f>
        <v>0.18609060640001834</v>
      </c>
      <c r="AO84" s="23">
        <f>'Income Statement Annual'!N84/'Balance Sheet Annual'!BB84</f>
        <v>6.472087460928827E-2</v>
      </c>
      <c r="AP84" s="23">
        <f>'Income Statement Annual'!N84/('Balance Sheet Annual'!AH84-'Balance Sheet Annual'!BR84)</f>
        <v>0.1276983088106062</v>
      </c>
      <c r="AQ84" s="23">
        <f>'Income Statement Annual'!BS84/'Balance Sheet Annual'!BB84</f>
        <v>2.8139221674313604E-2</v>
      </c>
      <c r="AR84" s="23">
        <f>'Cash Flow Statement Annual'!AB84/'Income Statement Annual'!N84</f>
        <v>0.5490550534100247</v>
      </c>
      <c r="AS84" s="23">
        <f>'Cash Flow Statement Annual'!BG84/'Income Statement Annual'!N84</f>
        <v>-0.48085456039441249</v>
      </c>
      <c r="AT84" s="23">
        <f>'Cash Flow Statement Annual'!AB84/'Balance Sheet Annual'!BB84</f>
        <v>3.553532326534628E-2</v>
      </c>
      <c r="AU84" s="23">
        <f>('Cash Flow Statement Annual'!AB84+'Cash Flow Statement Annual'!AU84)/'Balance Sheet Annual'!BR84</f>
        <v>1.6800995368770304</v>
      </c>
      <c r="AV84" s="23">
        <f>('Cash Flow Statement Annual'!AB84+'Cash Flow Statement Annual'!AU84)/('Balance Sheet Annual'!BH84+'Balance Sheet Annual'!BS84)</f>
        <v>0.64933746527035696</v>
      </c>
      <c r="AW84" s="23">
        <f>'Cash Flow Statement Annual'!AB84/'Balance Sheet Annual'!BS84</f>
        <v>0.71404146185082285</v>
      </c>
      <c r="AX84" s="23">
        <f>('Cash Flow Statement Annual'!AB84+'Cash Flow Statement Annual'!AU84)/'Balance Sheet Annual'!BS84</f>
        <v>0.64933746527035696</v>
      </c>
      <c r="AY84" s="23">
        <f>('Balance Sheet Annual'!BH84+'Balance Sheet Annual'!BS84)/('Income Statement Annual'!AF84-'Income Statement Annual'!AC84)</f>
        <v>1.2228283950213976</v>
      </c>
      <c r="AZ84" s="23">
        <f>(('Balance Sheet Annual'!BH84+'Balance Sheet Annual'!BS84)-'Balance Sheet Annual'!N84)/('Income Statement Annual'!AF84-'Income Statement Annual'!AC84)</f>
        <v>0.68883734605207281</v>
      </c>
      <c r="BA84" s="23">
        <f>('Cash Flow Statement Annual'!AB84+'Cash Flow Statement Annual'!AU84)/'Income Statement Annual'!BS84</f>
        <v>1.1484053862508858</v>
      </c>
      <c r="BB84" s="23">
        <f>'Income Statement Annual'!AF84/('Balance Sheet Annual'!BH84+'Balance Sheet Annual'!BS84)</f>
        <v>0.69133361829450735</v>
      </c>
      <c r="BC84" s="24">
        <f>'Income Statement Annual'!AF84/('Balance Sheet Annual'!BB84-'Balance Sheet Annual'!BR84)</f>
        <v>3.5079966272912863E-2</v>
      </c>
    </row>
    <row r="85" spans="1:55" x14ac:dyDescent="0.2">
      <c r="A85" s="52" t="s">
        <v>289</v>
      </c>
      <c r="B85" s="52" t="s">
        <v>290</v>
      </c>
      <c r="C85" s="52" t="str">
        <f>VLOOKUP(A85,'[1]S&amp;P 500 Wikipedia'!A:D,3,FALSE)</f>
        <v>Consumer Discretionary</v>
      </c>
      <c r="D85" s="52">
        <v>80874</v>
      </c>
      <c r="E85" s="52" t="s">
        <v>16</v>
      </c>
      <c r="F85" s="52">
        <v>2019</v>
      </c>
      <c r="G85" s="52" t="s">
        <v>17</v>
      </c>
      <c r="H85" s="53">
        <v>43830</v>
      </c>
      <c r="I85" s="53">
        <v>43866</v>
      </c>
      <c r="J85" s="53">
        <v>43866</v>
      </c>
      <c r="K85" s="54">
        <v>27769000</v>
      </c>
      <c r="L85" s="54">
        <v>28374000</v>
      </c>
      <c r="M85" s="52" t="s">
        <v>291</v>
      </c>
      <c r="N85" s="21">
        <f>'Balance Sheet Annual'!AH85/'Balance Sheet Annual'!BR85</f>
        <v>1.0081834042661715</v>
      </c>
      <c r="O85" s="22">
        <f>('Balance Sheet Annual'!AH85-'Balance Sheet Annual'!U85)/'Balance Sheet Annual'!BR85</f>
        <v>0.96903507837616054</v>
      </c>
      <c r="P85" s="22">
        <f>'Balance Sheet Annual'!N85/'Balance Sheet Annual'!BR85</f>
        <v>0.7210186725633182</v>
      </c>
      <c r="Q85" s="22">
        <f>'Balance Sheet Annual'!CH85/'Balance Sheet Annual'!CS85</f>
        <v>2.03299176602144</v>
      </c>
      <c r="R85" s="22">
        <f>('Balance Sheet Annual'!BH85+'Balance Sheet Annual'!BS85)/'Balance Sheet Annual'!BB85</f>
        <v>0</v>
      </c>
      <c r="S85" s="22">
        <f>('Balance Sheet Annual'!BH85/'Balance Sheet Annual'!BB85)</f>
        <v>0</v>
      </c>
      <c r="T85" s="22">
        <f>'Balance Sheet Annual'!BS85/'Balance Sheet Annual'!BB85</f>
        <v>0</v>
      </c>
      <c r="U85" s="22">
        <f>('Balance Sheet Annual'!BH85+'Balance Sheet Annual'!BS85)/'Balance Sheet Annual'!CS85</f>
        <v>0</v>
      </c>
      <c r="V85" s="22">
        <f>('Balance Sheet Annual'!BH85/'Balance Sheet Annual'!CS85)</f>
        <v>0</v>
      </c>
      <c r="W85" s="22">
        <f>('Balance Sheet Annual'!BS85/'Balance Sheet Annual'!CS85)</f>
        <v>0</v>
      </c>
      <c r="X85" s="23">
        <f>'Balance Sheet Annual'!AH85/'Balance Sheet Annual'!BB85</f>
        <v>0.13165526650059436</v>
      </c>
      <c r="Y85" s="23">
        <f>'Balance Sheet Annual'!CS85/('Balance Sheet Annual'!BB85-'Balance Sheet Annual'!AQ85-'Balance Sheet Annual'!AR85-'Balance Sheet Annual'!AS85)</f>
        <v>0.33113061750085832</v>
      </c>
      <c r="Z85" s="23">
        <f>'Balance Sheet Annual'!BA85/'Balance Sheet Annual'!BB85</f>
        <v>0.86834473349940566</v>
      </c>
      <c r="AA85" s="23">
        <f>'Balance Sheet Annual'!AR85/'Balance Sheet Annual'!BB85</f>
        <v>4.2978848114368908E-3</v>
      </c>
      <c r="AB85" s="24">
        <f>'Balance Sheet Annual'!CS85/'Balance Sheet Annual'!CT85</f>
        <v>0.32970745624929965</v>
      </c>
      <c r="AC85" s="25">
        <f>'Income Statement Annual'!V85/'Income Statement Annual'!N85</f>
        <v>0.34070806994668629</v>
      </c>
      <c r="AD85" s="23">
        <f>('Income Statement Annual'!AF85-'Income Statement Annual'!AC85)/'Income Statement Annual'!N85</f>
        <v>0.12169443157084682</v>
      </c>
      <c r="AE85" s="23">
        <f>'Income Statement Annual'!AF85/'Income Statement Annual'!N85</f>
        <v>8.3605647962030433E-2</v>
      </c>
      <c r="AF85" s="23">
        <f>'Income Statement Annual'!BS85/'Income Statement Annual'!N85</f>
        <v>6.2680786034721298E-2</v>
      </c>
      <c r="AG85" s="23" t="e">
        <f>('Income Statement Annual'!AF85-'Income Statement Annual'!AC85)/('Income Statement Annual'!AH85*-1)</f>
        <v>#DIV/0!</v>
      </c>
      <c r="AH85" s="24" t="e">
        <f>'Income Statement Annual'!AF85/('Income Statement Annual'!AH85*-1)</f>
        <v>#DIV/0!</v>
      </c>
      <c r="AI85" s="25">
        <f>'Cash Flow Statement Annual'!BG85/'Cash Flow Statement Annual'!AB85</f>
        <v>-0.2795538446188639</v>
      </c>
      <c r="AJ85" s="23">
        <f>'Cash Flow Statement Annual'!AB85/'Balance Sheet Annual'!BR85</f>
        <v>1.0825676237224213</v>
      </c>
      <c r="AK85" s="23" t="e">
        <f>('Cash Flow Statement Annual'!AB85+'Cash Flow Statement Annual'!AV85)/('Balance Sheet Annual'!BH85+'Balance Sheet Annual'!BS85)</f>
        <v>#DIV/0!</v>
      </c>
      <c r="AL85" s="24" t="e">
        <f>('Cash Flow Statement Annual'!AB85/('Balance Sheet Annual'!BH85+'Balance Sheet Annual'!BS85))</f>
        <v>#DIV/0!</v>
      </c>
      <c r="AM85" s="25">
        <f>'Income Statement Annual'!BS85/'Balance Sheet Annual'!CS85</f>
        <v>0.20805263852133005</v>
      </c>
      <c r="AN85" s="23">
        <f>'Income Statement Annual'!N85/'Balance Sheet Annual'!CS85</f>
        <v>3.3192410574762361</v>
      </c>
      <c r="AO85" s="23">
        <f>'Income Statement Annual'!N85/'Balance Sheet Annual'!BB85</f>
        <v>1.0943785257387253</v>
      </c>
      <c r="AP85" s="23">
        <f>'Income Statement Annual'!N85/('Balance Sheet Annual'!AH85-'Balance Sheet Annual'!BR85)</f>
        <v>1024.0823098075161</v>
      </c>
      <c r="AQ85" s="23">
        <f>'Income Statement Annual'!BS85/'Balance Sheet Annual'!BB85</f>
        <v>6.8596506212822775E-2</v>
      </c>
      <c r="AR85" s="23">
        <f>'Cash Flow Statement Annual'!AB85/'Income Statement Annual'!N85</f>
        <v>0.12917728850349844</v>
      </c>
      <c r="AS85" s="23">
        <f>'Cash Flow Statement Annual'!BG85/'Income Statement Annual'!N85</f>
        <v>-3.6112007638593152E-2</v>
      </c>
      <c r="AT85" s="23">
        <f>'Cash Flow Statement Annual'!AB85/'Balance Sheet Annual'!BB85</f>
        <v>0.14136885055138459</v>
      </c>
      <c r="AU85" s="23">
        <f>('Cash Flow Statement Annual'!AB85+'Cash Flow Statement Annual'!AU85)/'Balance Sheet Annual'!BR85</f>
        <v>0.64455822368371707</v>
      </c>
      <c r="AV85" s="23" t="e">
        <f>('Cash Flow Statement Annual'!AB85+'Cash Flow Statement Annual'!AU85)/('Balance Sheet Annual'!BH85+'Balance Sheet Annual'!BS85)</f>
        <v>#DIV/0!</v>
      </c>
      <c r="AW85" s="23" t="e">
        <f>'Cash Flow Statement Annual'!AB85/'Balance Sheet Annual'!BS85</f>
        <v>#DIV/0!</v>
      </c>
      <c r="AX85" s="23" t="e">
        <f>('Cash Flow Statement Annual'!AB85+'Cash Flow Statement Annual'!AU85)/'Balance Sheet Annual'!BS85</f>
        <v>#DIV/0!</v>
      </c>
      <c r="AY85" s="23">
        <f>('Balance Sheet Annual'!BH85+'Balance Sheet Annual'!BS85)/('Income Statement Annual'!AF85-'Income Statement Annual'!AC85)</f>
        <v>0</v>
      </c>
      <c r="AZ85" s="23">
        <f>(('Balance Sheet Annual'!BH85+'Balance Sheet Annual'!BS85)-'Balance Sheet Annual'!N85)/('Income Statement Annual'!AF85-'Income Statement Annual'!AC85)</f>
        <v>-0.70697968609799511</v>
      </c>
      <c r="BA85" s="23">
        <f>('Cash Flow Statement Annual'!AB85+'Cash Flow Statement Annual'!AU85)/'Income Statement Annual'!BS85</f>
        <v>1.2270403646353931</v>
      </c>
      <c r="BB85" s="23" t="e">
        <f>'Income Statement Annual'!AF85/('Balance Sheet Annual'!BH85+'Balance Sheet Annual'!BS85)</f>
        <v>#DIV/0!</v>
      </c>
      <c r="BC85" s="24">
        <f>'Income Statement Annual'!AF85/('Balance Sheet Annual'!BB85-'Balance Sheet Annual'!BR85)</f>
        <v>0.10523903613578245</v>
      </c>
    </row>
    <row r="86" spans="1:55" x14ac:dyDescent="0.2">
      <c r="A86" s="52" t="s">
        <v>355</v>
      </c>
      <c r="B86" s="52" t="s">
        <v>356</v>
      </c>
      <c r="C86" s="52" t="str">
        <f>VLOOKUP(A86,'[1]S&amp;P 500 Wikipedia'!A:D,3,FALSE)</f>
        <v>Industrials</v>
      </c>
      <c r="D86" s="52">
        <v>120498</v>
      </c>
      <c r="E86" s="52" t="s">
        <v>16</v>
      </c>
      <c r="F86" s="52">
        <v>2019</v>
      </c>
      <c r="G86" s="52" t="s">
        <v>17</v>
      </c>
      <c r="H86" s="53">
        <v>43830</v>
      </c>
      <c r="I86" s="53">
        <v>43872</v>
      </c>
      <c r="J86" s="53">
        <v>43872</v>
      </c>
      <c r="K86" s="54">
        <v>151100000</v>
      </c>
      <c r="L86" s="54">
        <v>152100000</v>
      </c>
      <c r="M86" s="59" t="s">
        <v>357</v>
      </c>
      <c r="N86" s="21">
        <f>'Balance Sheet Annual'!AH86/'Balance Sheet Annual'!BR86</f>
        <v>1.4995207667731629</v>
      </c>
      <c r="O86" s="22">
        <f>('Balance Sheet Annual'!AH86-'Balance Sheet Annual'!U86)/'Balance Sheet Annual'!BR86</f>
        <v>0.94265175718849836</v>
      </c>
      <c r="P86" s="22">
        <f>'Balance Sheet Annual'!N86/'Balance Sheet Annual'!BR86</f>
        <v>0.23482428115015974</v>
      </c>
      <c r="Q86" s="22">
        <f>'Balance Sheet Annual'!CH86/'Balance Sheet Annual'!CS86</f>
        <v>1.3316007088009452</v>
      </c>
      <c r="R86" s="22">
        <f>('Balance Sheet Annual'!BH86+'Balance Sheet Annual'!BS86)/'Balance Sheet Annual'!BB86</f>
        <v>0.11992704058367533</v>
      </c>
      <c r="S86" s="22">
        <f>('Balance Sheet Annual'!BH86/'Balance Sheet Annual'!BB86)</f>
        <v>4.0077012717231596E-2</v>
      </c>
      <c r="T86" s="22">
        <f>'Balance Sheet Annual'!BS86/'Balance Sheet Annual'!BB86</f>
        <v>7.985002786644374E-2</v>
      </c>
      <c r="U86" s="22">
        <f>('Balance Sheet Annual'!BH86+'Balance Sheet Annual'!BS86)/'Balance Sheet Annual'!CS86</f>
        <v>0.27962197282929713</v>
      </c>
      <c r="V86" s="22">
        <f>('Balance Sheet Annual'!BH86/'Balance Sheet Annual'!CS86)</f>
        <v>9.3443591258121683E-2</v>
      </c>
      <c r="W86" s="22">
        <f>('Balance Sheet Annual'!BS86/'Balance Sheet Annual'!CS86)</f>
        <v>0.18617838157117542</v>
      </c>
      <c r="X86" s="23">
        <f>'Balance Sheet Annual'!AH86/'Balance Sheet Annual'!BB86</f>
        <v>0.47560419516643865</v>
      </c>
      <c r="Y86" s="23">
        <f>'Balance Sheet Annual'!CS86/('Balance Sheet Annual'!BB86-'Balance Sheet Annual'!AQ86-'Balance Sheet Annual'!AR86-'Balance Sheet Annual'!AS86)</f>
        <v>0.48515589179275559</v>
      </c>
      <c r="Z86" s="23">
        <f>'Balance Sheet Annual'!BA86/'Balance Sheet Annual'!BB86</f>
        <v>0.5243958048335613</v>
      </c>
      <c r="AA86" s="23">
        <f>'Balance Sheet Annual'!AR86/'Balance Sheet Annual'!BB86</f>
        <v>6.5156812078836709E-2</v>
      </c>
      <c r="AB86" s="24">
        <f>'Balance Sheet Annual'!CS86/'Balance Sheet Annual'!CT86</f>
        <v>0.4288899022141156</v>
      </c>
      <c r="AC86" s="25">
        <f>'Income Statement Annual'!V86/'Income Statement Annual'!N86</f>
        <v>0.25370158245301427</v>
      </c>
      <c r="AD86" s="23">
        <f>('Income Statement Annual'!AF86-'Income Statement Annual'!AC86)/'Income Statement Annual'!N86</f>
        <v>0.10559585931865428</v>
      </c>
      <c r="AE86" s="23">
        <f>'Income Statement Annual'!AF86/'Income Statement Annual'!N86</f>
        <v>0.10559585931865428</v>
      </c>
      <c r="AF86" s="23">
        <f>'Income Statement Annual'!BS86/'Income Statement Annual'!N86</f>
        <v>9.5880531161172622E-2</v>
      </c>
      <c r="AG86" s="23">
        <f>('Income Statement Annual'!AF86-'Income Statement Annual'!AC86)/('Income Statement Annual'!AH86*-1)</f>
        <v>39.507936507936506</v>
      </c>
      <c r="AH86" s="24">
        <f>'Income Statement Annual'!AF86/('Income Statement Annual'!AH86*-1)</f>
        <v>39.507936507936506</v>
      </c>
      <c r="AI86" s="25">
        <f>'Cash Flow Statement Annual'!BG86/'Cash Flow Statement Annual'!AB86</f>
        <v>-0.65859792518076077</v>
      </c>
      <c r="AJ86" s="23">
        <f>'Cash Flow Statement Annual'!AB86/'Balance Sheet Annual'!BR86</f>
        <v>0.50814696485623001</v>
      </c>
      <c r="AK86" s="23">
        <f>('Cash Flow Statement Annual'!AB86+'Cash Flow Statement Annual'!AV86)/('Balance Sheet Annual'!BH86+'Balance Sheet Annual'!BS86)</f>
        <v>1.022391212505281</v>
      </c>
      <c r="AL86" s="24">
        <f>('Cash Flow Statement Annual'!AB86/('Balance Sheet Annual'!BH86+'Balance Sheet Annual'!BS86))</f>
        <v>1.3438952260245036</v>
      </c>
      <c r="AM86" s="25">
        <f>'Income Statement Annual'!BS86/'Balance Sheet Annual'!CS86</f>
        <v>0.26698168930891908</v>
      </c>
      <c r="AN86" s="23">
        <f>'Income Statement Annual'!N86/'Balance Sheet Annual'!CS86</f>
        <v>2.7845245126993503</v>
      </c>
      <c r="AO86" s="23">
        <f>'Income Statement Annual'!N86/'Balance Sheet Annual'!BB86</f>
        <v>1.1942544459644322</v>
      </c>
      <c r="AP86" s="23">
        <f>'Income Statement Annual'!N86/('Balance Sheet Annual'!AH86-'Balance Sheet Annual'!BR86)</f>
        <v>7.5378957467220982</v>
      </c>
      <c r="AQ86" s="23">
        <f>'Income Statement Annual'!BS86/'Balance Sheet Annual'!BB86</f>
        <v>0.11450575062066171</v>
      </c>
      <c r="AR86" s="23">
        <f>'Cash Flow Statement Annual'!AB86/'Income Statement Annual'!N86</f>
        <v>0.13495396886003988</v>
      </c>
      <c r="AS86" s="23">
        <f>'Cash Flow Statement Annual'!BG86/'Income Statement Annual'!N86</f>
        <v>-8.8880403886131262E-2</v>
      </c>
      <c r="AT86" s="23">
        <f>'Cash Flow Statement Annual'!AB86/'Balance Sheet Annual'!BB86</f>
        <v>0.16116937731164818</v>
      </c>
      <c r="AU86" s="23">
        <f>('Cash Flow Statement Annual'!AB86+'Cash Flow Statement Annual'!AU86)/'Balance Sheet Annual'!BR86</f>
        <v>0.32444089456869007</v>
      </c>
      <c r="AV86" s="23">
        <f>('Cash Flow Statement Annual'!AB86+'Cash Flow Statement Annual'!AU86)/('Balance Sheet Annual'!BH86+'Balance Sheet Annual'!BS86)</f>
        <v>0.85804816223067171</v>
      </c>
      <c r="AW86" s="23">
        <f>'Cash Flow Statement Annual'!AB86/'Balance Sheet Annual'!BS86</f>
        <v>2.0184010152284264</v>
      </c>
      <c r="AX86" s="23">
        <f>('Cash Flow Statement Annual'!AB86+'Cash Flow Statement Annual'!AU86)/'Balance Sheet Annual'!BS86</f>
        <v>1.2887055837563453</v>
      </c>
      <c r="AY86" s="23">
        <f>('Balance Sheet Annual'!BH86+'Balance Sheet Annual'!BS86)/('Income Statement Annual'!AF86-'Income Statement Annual'!AC86)</f>
        <v>0.95098433105664926</v>
      </c>
      <c r="AZ86" s="23">
        <f>(('Balance Sheet Annual'!BH86+'Balance Sheet Annual'!BS86)-'Balance Sheet Annual'!N86)/('Income Statement Annual'!AF86-'Income Statement Annual'!AC86)</f>
        <v>0.36038569706709522</v>
      </c>
      <c r="BA86" s="23">
        <f>('Cash Flow Statement Annual'!AB86+'Cash Flow Statement Annual'!AU86)/'Income Statement Annual'!BS86</f>
        <v>0.89867256637168147</v>
      </c>
      <c r="BB86" s="23">
        <f>'Income Statement Annual'!AF86/('Balance Sheet Annual'!BH86+'Balance Sheet Annual'!BS86)</f>
        <v>1.0515420363329109</v>
      </c>
      <c r="BC86" s="24">
        <f>'Income Statement Annual'!AF86/('Balance Sheet Annual'!BB86-'Balance Sheet Annual'!BR86)</f>
        <v>0.18468501892112488</v>
      </c>
    </row>
    <row r="87" spans="1:55" x14ac:dyDescent="0.2">
      <c r="A87" s="52" t="s">
        <v>307</v>
      </c>
      <c r="B87" s="52" t="s">
        <v>308</v>
      </c>
      <c r="C87" s="52" t="str">
        <f>VLOOKUP(A87,'[1]S&amp;P 500 Wikipedia'!A:D,3,FALSE)</f>
        <v>Utilities</v>
      </c>
      <c r="D87" s="52">
        <v>378117</v>
      </c>
      <c r="E87" s="52" t="s">
        <v>16</v>
      </c>
      <c r="F87" s="52">
        <v>2019</v>
      </c>
      <c r="G87" s="52" t="s">
        <v>17</v>
      </c>
      <c r="H87" s="53">
        <v>43830</v>
      </c>
      <c r="I87" s="53">
        <v>43867</v>
      </c>
      <c r="J87" s="53">
        <v>43867</v>
      </c>
      <c r="K87" s="54">
        <v>285000000</v>
      </c>
      <c r="L87" s="54">
        <v>285000000</v>
      </c>
      <c r="M87" s="52" t="s">
        <v>309</v>
      </c>
      <c r="N87" s="21">
        <f>'Balance Sheet Annual'!AH87/'Balance Sheet Annual'!BR87</f>
        <v>0.86205621301775148</v>
      </c>
      <c r="O87" s="22">
        <f>('Balance Sheet Annual'!AH87-'Balance Sheet Annual'!U87)/'Balance Sheet Annual'!BR87</f>
        <v>0.81028106508875741</v>
      </c>
      <c r="P87" s="22">
        <f>'Balance Sheet Annual'!N87/'Balance Sheet Annual'!BR87</f>
        <v>5.1775147928994084E-2</v>
      </c>
      <c r="Q87" s="22">
        <f>'Balance Sheet Annual'!CH87/'Balance Sheet Annual'!CS87</f>
        <v>4.3090009891196832</v>
      </c>
      <c r="R87" s="22">
        <f>('Balance Sheet Annual'!BH87+'Balance Sheet Annual'!BS87)/'Balance Sheet Annual'!BB87</f>
        <v>0.49025598986473901</v>
      </c>
      <c r="S87" s="22">
        <f>('Balance Sheet Annual'!BH87/'Balance Sheet Annual'!BB87)</f>
        <v>4.2106047620821999E-2</v>
      </c>
      <c r="T87" s="22">
        <f>'Balance Sheet Annual'!BS87/'Balance Sheet Annual'!BB87</f>
        <v>0.44814994224391697</v>
      </c>
      <c r="U87" s="22">
        <f>('Balance Sheet Annual'!BH87+'Balance Sheet Annual'!BS87)/'Balance Sheet Annual'!CS87</f>
        <v>2.6027695351137488</v>
      </c>
      <c r="V87" s="22">
        <f>('Balance Sheet Annual'!BH87/'Balance Sheet Annual'!CS87)</f>
        <v>0.22354104846686448</v>
      </c>
      <c r="W87" s="22">
        <f>('Balance Sheet Annual'!BS87/'Balance Sheet Annual'!CS87)</f>
        <v>2.3792284866468845</v>
      </c>
      <c r="X87" s="23">
        <f>'Balance Sheet Annual'!AH87/'Balance Sheet Annual'!BB87</f>
        <v>8.6857696463837245E-2</v>
      </c>
      <c r="Y87" s="23">
        <f>'Balance Sheet Annual'!CS87/('Balance Sheet Annual'!BB87-'Balance Sheet Annual'!AQ87-'Balance Sheet Annual'!AR87-'Balance Sheet Annual'!AS87)</f>
        <v>0.18835935462234973</v>
      </c>
      <c r="Z87" s="23">
        <f>'Balance Sheet Annual'!BA87/'Balance Sheet Annual'!BB87</f>
        <v>0.91314230353616277</v>
      </c>
      <c r="AA87" s="23">
        <f>'Balance Sheet Annual'!AR87/'Balance Sheet Annual'!BB87</f>
        <v>0</v>
      </c>
      <c r="AB87" s="24">
        <f>'Balance Sheet Annual'!CS87/'Balance Sheet Annual'!CT87</f>
        <v>0.18835935462234973</v>
      </c>
      <c r="AC87" s="25">
        <f>'Income Statement Annual'!V87/'Income Statement Annual'!N87</f>
        <v>0.58612125639152668</v>
      </c>
      <c r="AD87" s="23">
        <f>('Income Statement Annual'!AF87-'Income Statement Annual'!AC87)/'Income Statement Annual'!N87</f>
        <v>0.32593133674214753</v>
      </c>
      <c r="AE87" s="23">
        <f>'Income Statement Annual'!AF87/'Income Statement Annual'!N87</f>
        <v>0.18100803506208912</v>
      </c>
      <c r="AF87" s="23">
        <f>'Income Statement Annual'!BS87/'Income Statement Annual'!N87</f>
        <v>9.9342585829072322E-2</v>
      </c>
      <c r="AG87" s="23">
        <f>('Income Statement Annual'!AF87-'Income Statement Annual'!AC87)/('Income Statement Annual'!AH87*-1)</f>
        <v>4.357421875</v>
      </c>
      <c r="AH87" s="24">
        <f>'Income Statement Annual'!AF87/('Income Statement Annual'!AH87*-1)</f>
        <v>2.419921875</v>
      </c>
      <c r="AI87" s="25">
        <f>'Cash Flow Statement Annual'!BG87/'Cash Flow Statement Annual'!AB87</f>
        <v>0.56312849162011169</v>
      </c>
      <c r="AJ87" s="23">
        <f>'Cash Flow Statement Annual'!AB87/'Balance Sheet Annual'!BR87</f>
        <v>0.66198224852071008</v>
      </c>
      <c r="AK87" s="23">
        <f>('Cash Flow Statement Annual'!AB87+'Cash Flow Statement Annual'!AV87)/('Balance Sheet Annual'!BH87+'Balance Sheet Annual'!BS87)</f>
        <v>0.10291099794786046</v>
      </c>
      <c r="AL87" s="24">
        <f>('Cash Flow Statement Annual'!AB87/('Balance Sheet Annual'!BH87+'Balance Sheet Annual'!BS87))</f>
        <v>0.13604925134909174</v>
      </c>
      <c r="AM87" s="25">
        <f>'Income Statement Annual'!BS87/'Balance Sheet Annual'!CS87</f>
        <v>0.13452027695351138</v>
      </c>
      <c r="AN87" s="23">
        <f>'Income Statement Annual'!N87/'Balance Sheet Annual'!CS87</f>
        <v>1.3541048466864491</v>
      </c>
      <c r="AO87" s="23">
        <f>'Income Statement Annual'!N87/'Balance Sheet Annual'!BB87</f>
        <v>0.25505831501285536</v>
      </c>
      <c r="AP87" s="23">
        <f>'Income Statement Annual'!N87/('Balance Sheet Annual'!AH87-'Balance Sheet Annual'!BR87)</f>
        <v>-18.351206434316353</v>
      </c>
      <c r="AQ87" s="23">
        <f>'Income Statement Annual'!BS87/'Balance Sheet Annual'!BB87</f>
        <v>2.5338152550583151E-2</v>
      </c>
      <c r="AR87" s="23">
        <f>'Cash Flow Statement Annual'!AB87/'Income Statement Annual'!N87</f>
        <v>0.26150474799123447</v>
      </c>
      <c r="AS87" s="23">
        <f>'Cash Flow Statement Annual'!BG87/'Income Statement Annual'!N87</f>
        <v>0.14726077428780132</v>
      </c>
      <c r="AT87" s="23">
        <f>'Cash Flow Statement Annual'!AB87/'Balance Sheet Annual'!BB87</f>
        <v>6.6698960390505643E-2</v>
      </c>
      <c r="AU87" s="23">
        <f>('Cash Flow Statement Annual'!AB87+'Cash Flow Statement Annual'!AU87)/'Balance Sheet Annual'!BR87</f>
        <v>-0.37943786982248523</v>
      </c>
      <c r="AV87" s="23">
        <f>('Cash Flow Statement Annual'!AB87+'Cash Flow Statement Annual'!AU87)/('Balance Sheet Annual'!BH87+'Balance Sheet Annual'!BS87)</f>
        <v>-7.7981302728585541E-2</v>
      </c>
      <c r="AW87" s="23">
        <f>'Cash Flow Statement Annual'!AB87/'Balance Sheet Annual'!BS87</f>
        <v>0.14883179512762951</v>
      </c>
      <c r="AX87" s="23">
        <f>('Cash Flow Statement Annual'!AB87+'Cash Flow Statement Annual'!AU87)/'Balance Sheet Annual'!BS87</f>
        <v>-8.5308056872037921E-2</v>
      </c>
      <c r="AY87" s="23">
        <f>('Balance Sheet Annual'!BH87+'Balance Sheet Annual'!BS87)/('Income Statement Annual'!AF87-'Income Statement Annual'!AC87)</f>
        <v>5.8973554459883459</v>
      </c>
      <c r="AZ87" s="23">
        <f>(('Balance Sheet Annual'!BH87+'Balance Sheet Annual'!BS87)-'Balance Sheet Annual'!N87)/('Income Statement Annual'!AF87-'Income Statement Annual'!AC87)</f>
        <v>5.8346033168982521</v>
      </c>
      <c r="BA87" s="23">
        <f>('Cash Flow Statement Annual'!AB87+'Cash Flow Statement Annual'!AU87)/'Income Statement Annual'!BS87</f>
        <v>-1.5088235294117647</v>
      </c>
      <c r="BB87" s="23">
        <f>'Income Statement Annual'!AF87/('Balance Sheet Annual'!BH87+'Balance Sheet Annual'!BS87)</f>
        <v>9.417040358744394E-2</v>
      </c>
      <c r="BC87" s="24">
        <f>'Income Statement Annual'!AF87/('Balance Sheet Annual'!BB87-'Balance Sheet Annual'!BR87)</f>
        <v>5.1340488128289063E-2</v>
      </c>
    </row>
    <row r="88" spans="1:55" x14ac:dyDescent="0.2">
      <c r="A88" s="52" t="s">
        <v>268</v>
      </c>
      <c r="B88" s="52" t="s">
        <v>269</v>
      </c>
      <c r="C88" s="52" t="str">
        <f>VLOOKUP(A88,'[1]S&amp;P 500 Wikipedia'!A:D,3,FALSE)</f>
        <v>Health Care</v>
      </c>
      <c r="D88" s="52">
        <v>378107</v>
      </c>
      <c r="E88" s="52" t="s">
        <v>16</v>
      </c>
      <c r="F88" s="52">
        <v>2019</v>
      </c>
      <c r="G88" s="52" t="s">
        <v>17</v>
      </c>
      <c r="H88" s="53">
        <v>43830</v>
      </c>
      <c r="I88" s="53">
        <v>43879</v>
      </c>
      <c r="J88" s="53">
        <v>43879</v>
      </c>
      <c r="K88" s="54">
        <v>414038000</v>
      </c>
      <c r="L88" s="54">
        <v>422257000</v>
      </c>
      <c r="M88" s="52" t="s">
        <v>270</v>
      </c>
      <c r="N88" s="21">
        <f>'Balance Sheet Annual'!AH88/'Balance Sheet Annual'!BR88</f>
        <v>1.5715279925765542</v>
      </c>
      <c r="O88" s="22">
        <f>('Balance Sheet Annual'!AH88-'Balance Sheet Annual'!U88)/'Balance Sheet Annual'!BR88</f>
        <v>1.5715279925765542</v>
      </c>
      <c r="P88" s="22">
        <f>'Balance Sheet Annual'!N88/'Balance Sheet Annual'!BR88</f>
        <v>1.0041756882152799</v>
      </c>
      <c r="Q88" s="22">
        <f>'Balance Sheet Annual'!CH88/'Balance Sheet Annual'!CS88</f>
        <v>2.2299086038449416</v>
      </c>
      <c r="R88" s="22">
        <f>('Balance Sheet Annual'!BH88+'Balance Sheet Annual'!BS88)/'Balance Sheet Annual'!BB88</f>
        <v>0.33482948724203543</v>
      </c>
      <c r="S88" s="22">
        <f>('Balance Sheet Annual'!BH88/'Balance Sheet Annual'!BB88)</f>
        <v>2.1466556081377762E-3</v>
      </c>
      <c r="T88" s="22">
        <f>'Balance Sheet Annual'!BS88/'Balance Sheet Annual'!BB88</f>
        <v>0.33268283163389767</v>
      </c>
      <c r="U88" s="22">
        <f>('Balance Sheet Annual'!BH88+'Balance Sheet Annual'!BS88)/'Balance Sheet Annual'!CS88</f>
        <v>1.0814686416640404</v>
      </c>
      <c r="V88" s="22">
        <f>('Balance Sheet Annual'!BH88/'Balance Sheet Annual'!CS88)</f>
        <v>6.9335014182161994E-3</v>
      </c>
      <c r="W88" s="22">
        <f>('Balance Sheet Annual'!BS88/'Balance Sheet Annual'!CS88)</f>
        <v>1.0745351402458241</v>
      </c>
      <c r="X88" s="23">
        <f>'Balance Sheet Annual'!AH88/'Balance Sheet Annual'!BB88</f>
        <v>0.49575547641118212</v>
      </c>
      <c r="Y88" s="23">
        <f>'Balance Sheet Annual'!CS88/('Balance Sheet Annual'!BB88-'Balance Sheet Annual'!AQ88-'Balance Sheet Annual'!AR88-'Balance Sheet Annual'!AS88)</f>
        <v>0.39578395908694025</v>
      </c>
      <c r="Z88" s="23">
        <f>'Balance Sheet Annual'!BA88/'Balance Sheet Annual'!BB88</f>
        <v>0.50424452358881788</v>
      </c>
      <c r="AA88" s="23">
        <f>'Balance Sheet Annual'!AR88/'Balance Sheet Annual'!BB88</f>
        <v>0.16741474362101771</v>
      </c>
      <c r="AB88" s="24">
        <f>'Balance Sheet Annual'!CS88/'Balance Sheet Annual'!CT88</f>
        <v>0.30960628384641653</v>
      </c>
      <c r="AC88" s="25">
        <f>'Income Statement Annual'!V88/'Income Statement Annual'!N88</f>
        <v>0.17835179999732043</v>
      </c>
      <c r="AD88" s="23">
        <f>('Income Statement Annual'!AF88-'Income Statement Annual'!AC88)/'Income Statement Annual'!N88</f>
        <v>2.7492329747183106E-2</v>
      </c>
      <c r="AE88" s="23">
        <f>'Income Statement Annual'!AF88/'Income Statement Annual'!N88</f>
        <v>2.7492329747183106E-2</v>
      </c>
      <c r="AF88" s="23">
        <f>'Income Statement Annual'!BS88/'Income Statement Annual'!N88</f>
        <v>1.7698522220286981E-2</v>
      </c>
      <c r="AG88" s="23">
        <f>('Income Statement Annual'!AF88-'Income Statement Annual'!AC88)/('Income Statement Annual'!AH88*-1)</f>
        <v>4.9805825242718447</v>
      </c>
      <c r="AH88" s="24">
        <f>'Income Statement Annual'!AF88/('Income Statement Annual'!AH88*-1)</f>
        <v>4.9805825242718447</v>
      </c>
      <c r="AI88" s="25">
        <f>'Cash Flow Statement Annual'!BG88/'Cash Flow Statement Annual'!AB88</f>
        <v>4.6068779501011461</v>
      </c>
      <c r="AJ88" s="23">
        <f>'Cash Flow Statement Annual'!AB88/'Balance Sheet Annual'!BR88</f>
        <v>0.11467677080111352</v>
      </c>
      <c r="AK88" s="23">
        <f>('Cash Flow Statement Annual'!AB88+'Cash Flow Statement Annual'!AV88)/('Balance Sheet Annual'!BH88+'Balance Sheet Annual'!BS88)</f>
        <v>0.10804312982660644</v>
      </c>
      <c r="AL88" s="24">
        <f>('Cash Flow Statement Annual'!AB88/('Balance Sheet Annual'!BH88+'Balance Sheet Annual'!BS88))</f>
        <v>0.10804312982660644</v>
      </c>
      <c r="AM88" s="25">
        <f>'Income Statement Annual'!BS88/'Balance Sheet Annual'!CS88</f>
        <v>0.10408131106208636</v>
      </c>
      <c r="AN88" s="23">
        <f>'Income Statement Annual'!N88/'Balance Sheet Annual'!CS88</f>
        <v>5.8807910494799875</v>
      </c>
      <c r="AO88" s="23">
        <f>'Income Statement Annual'!N88/'Balance Sheet Annual'!BB88</f>
        <v>1.8207298629067667</v>
      </c>
      <c r="AP88" s="23">
        <f>'Income Statement Annual'!N88/('Balance Sheet Annual'!AH88-'Balance Sheet Annual'!BR88)</f>
        <v>10.098633473143012</v>
      </c>
      <c r="AQ88" s="23">
        <f>'Income Statement Annual'!BS88/'Balance Sheet Annual'!BB88</f>
        <v>3.2224227935795484E-2</v>
      </c>
      <c r="AR88" s="23">
        <f>'Cash Flow Statement Annual'!AB88/'Income Statement Annual'!N88</f>
        <v>1.986896930559091E-2</v>
      </c>
      <c r="AS88" s="23">
        <f>'Cash Flow Statement Annual'!BG88/'Income Statement Annual'!N88</f>
        <v>9.1533916585163258E-2</v>
      </c>
      <c r="AT88" s="23">
        <f>'Cash Flow Statement Annual'!AB88/'Balance Sheet Annual'!BB88</f>
        <v>3.6176025759867295E-2</v>
      </c>
      <c r="AU88" s="23">
        <f>('Cash Flow Statement Annual'!AB88+'Cash Flow Statement Annual'!AU88)/'Balance Sheet Annual'!BR88</f>
        <v>-3.7890504175688215E-3</v>
      </c>
      <c r="AV88" s="23">
        <f>('Cash Flow Statement Annual'!AB88+'Cash Flow Statement Annual'!AU88)/('Balance Sheet Annual'!BH88+'Balance Sheet Annual'!BS88)</f>
        <v>-3.5698674049249599E-3</v>
      </c>
      <c r="AW88" s="23">
        <f>'Cash Flow Statement Annual'!AB88/'Balance Sheet Annual'!BS88</f>
        <v>0.10874028449919343</v>
      </c>
      <c r="AX88" s="23">
        <f>('Cash Flow Statement Annual'!AB88+'Cash Flow Statement Annual'!AU88)/'Balance Sheet Annual'!BS88</f>
        <v>-3.5929021850711249E-3</v>
      </c>
      <c r="AY88" s="23">
        <f>('Balance Sheet Annual'!BH88+'Balance Sheet Annual'!BS88)/('Income Statement Annual'!AF88-'Income Statement Annual'!AC88)</f>
        <v>6.6890838206627681</v>
      </c>
      <c r="AZ88" s="23">
        <f>(('Balance Sheet Annual'!BH88+'Balance Sheet Annual'!BS88)-'Balance Sheet Annual'!N88)/('Income Statement Annual'!AF88-'Income Statement Annual'!AC88)</f>
        <v>0.36062378167641324</v>
      </c>
      <c r="BA88" s="23">
        <f>('Cash Flow Statement Annual'!AB88+'Cash Flow Statement Annual'!AU88)/'Income Statement Annual'!BS88</f>
        <v>-3.7093111279333839E-2</v>
      </c>
      <c r="BB88" s="23">
        <f>'Income Statement Annual'!AF88/('Balance Sheet Annual'!BH88+'Balance Sheet Annual'!BS88)</f>
        <v>0.14949730438583711</v>
      </c>
      <c r="BC88" s="24">
        <f>'Income Statement Annual'!AF88/('Balance Sheet Annual'!BB88-'Balance Sheet Annual'!BR88)</f>
        <v>7.3123797305965368E-2</v>
      </c>
    </row>
    <row r="89" spans="1:55" x14ac:dyDescent="0.2">
      <c r="A89" s="52" t="s">
        <v>271</v>
      </c>
      <c r="B89" s="52" t="s">
        <v>272</v>
      </c>
      <c r="C89" s="52" t="str">
        <f>VLOOKUP(A89,'[1]S&amp;P 500 Wikipedia'!A:D,3,FALSE)</f>
        <v>Utilities</v>
      </c>
      <c r="D89" s="52">
        <v>378108</v>
      </c>
      <c r="E89" s="52" t="s">
        <v>16</v>
      </c>
      <c r="F89" s="52">
        <v>2019</v>
      </c>
      <c r="G89" s="52" t="s">
        <v>17</v>
      </c>
      <c r="H89" s="53">
        <v>43830</v>
      </c>
      <c r="I89" s="53">
        <v>43888</v>
      </c>
      <c r="J89" s="53">
        <v>43888</v>
      </c>
      <c r="K89" s="54">
        <v>502479000</v>
      </c>
      <c r="L89" s="54">
        <v>506056000</v>
      </c>
      <c r="M89" s="52" t="s">
        <v>273</v>
      </c>
      <c r="N89" s="21">
        <f>'Balance Sheet Annual'!AH89/'Balance Sheet Annual'!BR89</f>
        <v>0.82695614789337923</v>
      </c>
      <c r="O89" s="22">
        <f>('Balance Sheet Annual'!AH89-'Balance Sheet Annual'!U89)/'Balance Sheet Annual'!BR89</f>
        <v>0.70958727429062773</v>
      </c>
      <c r="P89" s="22">
        <f>'Balance Sheet Annual'!N89/'Balance Sheet Annual'!BR89</f>
        <v>0.22850386930352537</v>
      </c>
      <c r="Q89" s="22">
        <f>'Balance Sheet Annual'!CH89/'Balance Sheet Annual'!CS89</f>
        <v>3.2396219643498028</v>
      </c>
      <c r="R89" s="22">
        <f>('Balance Sheet Annual'!BH89+'Balance Sheet Annual'!BS89)/'Balance Sheet Annual'!BB89</f>
        <v>0.4053726120940207</v>
      </c>
      <c r="S89" s="22">
        <f>('Balance Sheet Annual'!BH89/'Balance Sheet Annual'!BB89)</f>
        <v>2.3956657919241512E-2</v>
      </c>
      <c r="T89" s="22">
        <f>'Balance Sheet Annual'!BS89/'Balance Sheet Annual'!BB89</f>
        <v>0.38141595417477919</v>
      </c>
      <c r="U89" s="22">
        <f>('Balance Sheet Annual'!BH89+'Balance Sheet Annual'!BS89)/'Balance Sheet Annual'!CS89</f>
        <v>1.7186266299796626</v>
      </c>
      <c r="V89" s="22">
        <f>('Balance Sheet Annual'!BH89/'Balance Sheet Annual'!CS89)</f>
        <v>0.10156717310683096</v>
      </c>
      <c r="W89" s="22">
        <f>('Balance Sheet Annual'!BS89/'Balance Sheet Annual'!CS89)</f>
        <v>1.6170594568728316</v>
      </c>
      <c r="X89" s="23">
        <f>'Balance Sheet Annual'!AH89/'Balance Sheet Annual'!BB89</f>
        <v>0.10855272439967267</v>
      </c>
      <c r="Y89" s="23">
        <f>'Balance Sheet Annual'!CS89/('Balance Sheet Annual'!BB89-'Balance Sheet Annual'!AQ89-'Balance Sheet Annual'!AR89-'Balance Sheet Annual'!AS89)</f>
        <v>0.2790612272150631</v>
      </c>
      <c r="Z89" s="23">
        <f>'Balance Sheet Annual'!BA89/'Balance Sheet Annual'!BB89</f>
        <v>0.89144727560032733</v>
      </c>
      <c r="AA89" s="23">
        <f>'Balance Sheet Annual'!AR89/'Balance Sheet Annual'!BB89</f>
        <v>0.14571517255001551</v>
      </c>
      <c r="AB89" s="24">
        <f>'Balance Sheet Annual'!CS89/'Balance Sheet Annual'!CT89</f>
        <v>0.23587008662772652</v>
      </c>
      <c r="AC89" s="25">
        <f>'Income Statement Annual'!V89/'Income Statement Annual'!N89</f>
        <v>0.53564750833265584</v>
      </c>
      <c r="AD89" s="23">
        <f>('Income Statement Annual'!AF89-'Income Statement Annual'!AC89)/'Income Statement Annual'!N89</f>
        <v>0.20819445573530607</v>
      </c>
      <c r="AE89" s="23">
        <f>'Income Statement Annual'!AF89/'Income Statement Annual'!N89</f>
        <v>0.10356881554345175</v>
      </c>
      <c r="AF89" s="23">
        <f>'Income Statement Annual'!BS89/'Income Statement Annual'!N89</f>
        <v>5.4792293309487032E-2</v>
      </c>
      <c r="AG89" s="23">
        <f>('Income Statement Annual'!AF89-'Income Statement Annual'!AC89)/('Income Statement Annual'!AH89*-1)</f>
        <v>4.5167548500881836</v>
      </c>
      <c r="AH89" s="24">
        <f>'Income Statement Annual'!AF89/('Income Statement Annual'!AH89*-1)</f>
        <v>2.2469135802469138</v>
      </c>
      <c r="AI89" s="25">
        <f>'Cash Flow Statement Annual'!BG89/'Cash Flow Statement Annual'!AB89</f>
        <v>1.6947496947496947</v>
      </c>
      <c r="AJ89" s="23">
        <f>'Cash Flow Statement Annual'!AB89/'Balance Sheet Annual'!BR89</f>
        <v>0.3521066208082545</v>
      </c>
      <c r="AK89" s="23">
        <f>('Cash Flow Statement Annual'!AB89+'Cash Flow Statement Annual'!AV89)/('Balance Sheet Annual'!BH89+'Balance Sheet Annual'!BS89)</f>
        <v>6.5641097034665183E-2</v>
      </c>
      <c r="AL89" s="24">
        <f>('Cash Flow Statement Annual'!AB89/('Balance Sheet Annual'!BH89+'Balance Sheet Annual'!BS89))</f>
        <v>0.11401921202840039</v>
      </c>
      <c r="AM89" s="25">
        <f>'Income Statement Annual'!BS89/'Balance Sheet Annual'!CS89</f>
        <v>8.0631654504127293E-2</v>
      </c>
      <c r="AN89" s="23">
        <f>'Income Statement Annual'!N89/'Balance Sheet Annual'!CS89</f>
        <v>1.4715875104677594</v>
      </c>
      <c r="AO89" s="23">
        <f>'Income Statement Annual'!N89/'Balance Sheet Annual'!BB89</f>
        <v>0.34710347357431076</v>
      </c>
      <c r="AP89" s="23">
        <f>'Income Statement Annual'!N89/('Balance Sheet Annual'!AH89-'Balance Sheet Annual'!BR89)</f>
        <v>-15.280745341614907</v>
      </c>
      <c r="AQ89" s="23">
        <f>'Income Statement Annual'!BS89/'Balance Sheet Annual'!BB89</f>
        <v>1.9018595332825419E-2</v>
      </c>
      <c r="AR89" s="23">
        <f>'Cash Flow Statement Annual'!AB89/'Income Statement Annual'!N89</f>
        <v>0.13315990569872369</v>
      </c>
      <c r="AS89" s="23">
        <f>'Cash Flow Statement Annual'!BG89/'Income Statement Annual'!N89</f>
        <v>0.22567270953581009</v>
      </c>
      <c r="AT89" s="23">
        <f>'Cash Flow Statement Annual'!AB89/'Balance Sheet Annual'!BB89</f>
        <v>4.6220265808854653E-2</v>
      </c>
      <c r="AU89" s="23">
        <f>('Cash Flow Statement Annual'!AB89+'Cash Flow Statement Annual'!AU89)/'Balance Sheet Annual'!BR89</f>
        <v>-1.4580825451418744</v>
      </c>
      <c r="AV89" s="23">
        <f>('Cash Flow Statement Annual'!AB89+'Cash Flow Statement Annual'!AU89)/('Balance Sheet Annual'!BH89+'Balance Sheet Annual'!BS89)</f>
        <v>-0.47215648057914522</v>
      </c>
      <c r="AW89" s="23">
        <f>'Cash Flow Statement Annual'!AB89/'Balance Sheet Annual'!BS89</f>
        <v>0.12118073537027448</v>
      </c>
      <c r="AX89" s="23">
        <f>('Cash Flow Statement Annual'!AB89+'Cash Flow Statement Annual'!AU89)/'Balance Sheet Annual'!BS89</f>
        <v>-0.50181253236664936</v>
      </c>
      <c r="AY89" s="23">
        <f>('Balance Sheet Annual'!BH89+'Balance Sheet Annual'!BS89)/('Income Statement Annual'!AF89-'Income Statement Annual'!AC89)</f>
        <v>5.6095275283092541</v>
      </c>
      <c r="AZ89" s="23">
        <f>(('Balance Sheet Annual'!BH89+'Balance Sheet Annual'!BS89)-'Balance Sheet Annual'!N89)/('Income Statement Annual'!AF89-'Income Statement Annual'!AC89)</f>
        <v>5.194455290901991</v>
      </c>
      <c r="BA89" s="23">
        <f>('Cash Flow Statement Annual'!AB89+'Cash Flow Statement Annual'!AU89)/'Income Statement Annual'!BS89</f>
        <v>-10.063798219584569</v>
      </c>
      <c r="BB89" s="23">
        <f>'Income Statement Annual'!AF89/('Balance Sheet Annual'!BH89+'Balance Sheet Annual'!BS89)</f>
        <v>8.8681609355422519E-2</v>
      </c>
      <c r="BC89" s="24">
        <f>'Income Statement Annual'!AF89/('Balance Sheet Annual'!BB89-'Balance Sheet Annual'!BR89)</f>
        <v>4.138110241335629E-2</v>
      </c>
    </row>
    <row r="90" spans="1:55" x14ac:dyDescent="0.2">
      <c r="A90" s="52" t="s">
        <v>236</v>
      </c>
      <c r="B90" s="52" t="s">
        <v>237</v>
      </c>
      <c r="C90" s="52" t="str">
        <f>VLOOKUP(A90,'[1]S&amp;P 500 Wikipedia'!A:D,3,FALSE)</f>
        <v>Energy</v>
      </c>
      <c r="D90" s="52">
        <v>378102</v>
      </c>
      <c r="E90" s="52" t="s">
        <v>16</v>
      </c>
      <c r="F90" s="52">
        <v>2019</v>
      </c>
      <c r="G90" s="52" t="s">
        <v>17</v>
      </c>
      <c r="H90" s="53">
        <v>43830</v>
      </c>
      <c r="I90" s="53">
        <v>43886</v>
      </c>
      <c r="J90" s="53">
        <v>43886</v>
      </c>
      <c r="K90" s="54">
        <v>404343000</v>
      </c>
      <c r="L90" s="54">
        <v>405804000</v>
      </c>
      <c r="M90" s="52" t="s">
        <v>238</v>
      </c>
      <c r="N90" s="21">
        <f>'Balance Sheet Annual'!AH90/'Balance Sheet Annual'!BR90</f>
        <v>1.7322838486254473</v>
      </c>
      <c r="O90" s="22">
        <f>('Balance Sheet Annual'!AH90-'Balance Sheet Annual'!U90)/'Balance Sheet Annual'!BR90</f>
        <v>1.6898126413725407</v>
      </c>
      <c r="P90" s="22">
        <f>'Balance Sheet Annual'!N90/'Balance Sheet Annual'!BR90</f>
        <v>0.61038489912631011</v>
      </c>
      <c r="Q90" s="22">
        <f>'Balance Sheet Annual'!CH90/'Balance Sheet Annual'!CS90</f>
        <v>1.0856482051715859</v>
      </c>
      <c r="R90" s="22">
        <f>('Balance Sheet Annual'!BH90+'Balance Sheet Annual'!BS90)/'Balance Sheet Annual'!BB90</f>
        <v>0.27188731615946976</v>
      </c>
      <c r="S90" s="22">
        <f>('Balance Sheet Annual'!BH90/'Balance Sheet Annual'!BB90)</f>
        <v>1.9388288359561377E-2</v>
      </c>
      <c r="T90" s="22">
        <f>'Balance Sheet Annual'!BS90/'Balance Sheet Annual'!BB90</f>
        <v>0.2524990277999084</v>
      </c>
      <c r="U90" s="22">
        <f>('Balance Sheet Annual'!BH90+'Balance Sheet Annual'!BS90)/'Balance Sheet Annual'!CS90</f>
        <v>0.56706129295691765</v>
      </c>
      <c r="V90" s="22">
        <f>('Balance Sheet Annual'!BH90/'Balance Sheet Annual'!CS90)</f>
        <v>4.0437148818468341E-2</v>
      </c>
      <c r="W90" s="22">
        <f>('Balance Sheet Annual'!BS90/'Balance Sheet Annual'!CS90)</f>
        <v>0.52662414413844938</v>
      </c>
      <c r="X90" s="23">
        <f>'Balance Sheet Annual'!AH90/'Balance Sheet Annual'!BB90</f>
        <v>0.12663627682464407</v>
      </c>
      <c r="Y90" s="23">
        <f>'Balance Sheet Annual'!CS90/('Balance Sheet Annual'!BB90-'Balance Sheet Annual'!AQ90-'Balance Sheet Annual'!AR90-'Balance Sheet Annual'!AS90)</f>
        <v>0.47946724549250153</v>
      </c>
      <c r="Z90" s="23">
        <f>'Balance Sheet Annual'!BA90/'Balance Sheet Annual'!BB90</f>
        <v>0.87336372317535593</v>
      </c>
      <c r="AA90" s="23">
        <f>'Balance Sheet Annual'!AR90/'Balance Sheet Annual'!BB90</f>
        <v>0</v>
      </c>
      <c r="AB90" s="24">
        <f>'Balance Sheet Annual'!CS90/'Balance Sheet Annual'!CT90</f>
        <v>0.47946724549250153</v>
      </c>
      <c r="AC90" s="25">
        <f>'Income Statement Annual'!V90/'Income Statement Annual'!N90</f>
        <v>0.67638027234489861</v>
      </c>
      <c r="AD90" s="23">
        <f>('Income Statement Annual'!AF90-'Income Statement Annual'!AC90)/'Income Statement Annual'!N90</f>
        <v>0.6206568625600537</v>
      </c>
      <c r="AE90" s="23">
        <f>'Income Statement Annual'!AF90/'Income Statement Annual'!N90</f>
        <v>0.42429741994901943</v>
      </c>
      <c r="AF90" s="23">
        <f>'Income Statement Annual'!BS90/'Income Statement Annual'!N90</f>
        <v>0.32961214783884252</v>
      </c>
      <c r="AG90" s="23">
        <f>('Income Statement Annual'!AF90-'Income Statement Annual'!AC90)/('Income Statement Annual'!AH90*-1)</f>
        <v>23.337621924588731</v>
      </c>
      <c r="AH90" s="24">
        <f>'Income Statement Annual'!AF90/('Income Statement Annual'!AH90*-1)</f>
        <v>15.954214587276168</v>
      </c>
      <c r="AI90" s="25">
        <f>'Cash Flow Statement Annual'!BG90/'Cash Flow Statement Annual'!AB90</f>
        <v>-0.47751023488180516</v>
      </c>
      <c r="AJ90" s="23">
        <f>'Cash Flow Statement Annual'!AB90/'Balance Sheet Annual'!BR90</f>
        <v>4.4074425212020705</v>
      </c>
      <c r="AK90" s="23">
        <f>('Cash Flow Statement Annual'!AB90+'Cash Flow Statement Annual'!AV90)/('Balance Sheet Annual'!BH90+'Balance Sheet Annual'!BS90)</f>
        <v>1.0657781602836007</v>
      </c>
      <c r="AL90" s="24">
        <f>('Cash Flow Statement Annual'!AB90/('Balance Sheet Annual'!BH90+'Balance Sheet Annual'!BS90))</f>
        <v>1.1850503063461815</v>
      </c>
      <c r="AM90" s="25">
        <f>'Income Statement Annual'!BS90/'Balance Sheet Annual'!CS90</f>
        <v>0.31655780397464639</v>
      </c>
      <c r="AN90" s="23">
        <f>'Income Statement Annual'!N90/'Balance Sheet Annual'!CS90</f>
        <v>0.96039483389860125</v>
      </c>
      <c r="AO90" s="23">
        <f>'Income Statement Annual'!N90/'Balance Sheet Annual'!BB90</f>
        <v>0.46047786559459086</v>
      </c>
      <c r="AP90" s="23">
        <f>'Income Statement Annual'!N90/('Balance Sheet Annual'!AH90-'Balance Sheet Annual'!BR90)</f>
        <v>8.601817546021465</v>
      </c>
      <c r="AQ90" s="23">
        <f>'Income Statement Annual'!BS90/'Balance Sheet Annual'!BB90</f>
        <v>0.15177909831087893</v>
      </c>
      <c r="AR90" s="23">
        <f>'Cash Flow Statement Annual'!AB90/'Income Statement Annual'!N90</f>
        <v>0.69970821917874515</v>
      </c>
      <c r="AS90" s="23">
        <f>'Cash Flow Statement Annual'!BG90/'Income Statement Annual'!N90</f>
        <v>-0.33411783608877221</v>
      </c>
      <c r="AT90" s="23">
        <f>'Cash Flow Statement Annual'!AB90/'Balance Sheet Annual'!BB90</f>
        <v>0.32220014730642077</v>
      </c>
      <c r="AU90" s="23">
        <f>('Cash Flow Statement Annual'!AB90+'Cash Flow Statement Annual'!AU90)/'Balance Sheet Annual'!BR90</f>
        <v>2.7493369589737648</v>
      </c>
      <c r="AV90" s="23">
        <f>('Cash Flow Statement Annual'!AB90+'Cash Flow Statement Annual'!AU90)/('Balance Sheet Annual'!BH90+'Balance Sheet Annual'!BS90)</f>
        <v>0.73922747484682694</v>
      </c>
      <c r="AW90" s="23">
        <f>'Cash Flow Statement Annual'!AB90/'Balance Sheet Annual'!BS90</f>
        <v>1.2760451005052846</v>
      </c>
      <c r="AX90" s="23">
        <f>('Cash Flow Statement Annual'!AB90+'Cash Flow Statement Annual'!AU90)/'Balance Sheet Annual'!BS90</f>
        <v>0.79598949714260492</v>
      </c>
      <c r="AY90" s="23">
        <f>('Balance Sheet Annual'!BH90+'Balance Sheet Annual'!BS90)/('Income Statement Annual'!AF90-'Income Statement Annual'!AC90)</f>
        <v>0.95132438015078957</v>
      </c>
      <c r="AZ90" s="23">
        <f>(('Balance Sheet Annual'!BH90+'Balance Sheet Annual'!BS90)-'Balance Sheet Annual'!N90)/('Income Statement Annual'!AF90-'Income Statement Annual'!AC90)</f>
        <v>0.79519575437307843</v>
      </c>
      <c r="BA90" s="23">
        <f>('Cash Flow Statement Annual'!AB90+'Cash Flow Statement Annual'!AU90)/'Income Statement Annual'!BS90</f>
        <v>1.3242045604710235</v>
      </c>
      <c r="BB90" s="23">
        <f>'Income Statement Annual'!AF90/('Balance Sheet Annual'!BH90+'Balance Sheet Annual'!BS90)</f>
        <v>0.71860494661994634</v>
      </c>
      <c r="BC90" s="24">
        <f>'Income Statement Annual'!AF90/('Balance Sheet Annual'!BB90-'Balance Sheet Annual'!BR90)</f>
        <v>0.21078901743623971</v>
      </c>
    </row>
    <row r="91" spans="1:55" x14ac:dyDescent="0.2">
      <c r="A91" s="52" t="s">
        <v>1129</v>
      </c>
      <c r="B91" s="52" t="s">
        <v>1130</v>
      </c>
      <c r="C91" s="52" t="str">
        <f>VLOOKUP(A91,'[1]S&amp;P 500 Wikipedia'!A:D,3,FALSE)</f>
        <v>Health Care</v>
      </c>
      <c r="D91" s="52">
        <v>186450</v>
      </c>
      <c r="E91" s="52" t="s">
        <v>16</v>
      </c>
      <c r="F91" s="52">
        <v>2019</v>
      </c>
      <c r="G91" s="52" t="s">
        <v>17</v>
      </c>
      <c r="H91" s="53">
        <v>43769</v>
      </c>
      <c r="I91" s="53">
        <v>43819</v>
      </c>
      <c r="J91" s="53">
        <v>43819</v>
      </c>
      <c r="K91" s="54">
        <v>49400000</v>
      </c>
      <c r="L91" s="54">
        <v>50000000</v>
      </c>
      <c r="M91" s="52" t="s">
        <v>1131</v>
      </c>
      <c r="N91" s="21">
        <f>'Balance Sheet Annual'!AH91/'Balance Sheet Annual'!BR91</f>
        <v>1.0475418692598595</v>
      </c>
      <c r="O91" s="22">
        <f>('Balance Sheet Annual'!AH91-'Balance Sheet Annual'!U91)/'Balance Sheet Annual'!BR91</f>
        <v>0.59112191608139741</v>
      </c>
      <c r="P91" s="22">
        <f>'Balance Sheet Annual'!N91/'Balance Sheet Annual'!BR91</f>
        <v>8.0136862956960195E-2</v>
      </c>
      <c r="Q91" s="22">
        <f>'Balance Sheet Annual'!CH91/'Balance Sheet Annual'!CS91</f>
        <v>0.7291792978008047</v>
      </c>
      <c r="R91" s="22">
        <f>('Balance Sheet Annual'!BH91+'Balance Sheet Annual'!BS91)/'Balance Sheet Annual'!BB91</f>
        <v>0.29106701729221451</v>
      </c>
      <c r="S91" s="22">
        <f>('Balance Sheet Annual'!BH91/'Balance Sheet Annual'!BB91)</f>
        <v>8.9839827874731049E-2</v>
      </c>
      <c r="T91" s="22">
        <f>'Balance Sheet Annual'!BS91/'Balance Sheet Annual'!BB91</f>
        <v>0.20122718941748347</v>
      </c>
      <c r="U91" s="22">
        <f>('Balance Sheet Annual'!BH91+'Balance Sheet Annual'!BS91)/'Balance Sheet Annual'!CS91</f>
        <v>0.50330706057432617</v>
      </c>
      <c r="V91" s="22">
        <f>('Balance Sheet Annual'!BH91/'Balance Sheet Annual'!CS91)</f>
        <v>0.15534917047897262</v>
      </c>
      <c r="W91" s="22">
        <f>('Balance Sheet Annual'!BS91/'Balance Sheet Annual'!CS91)</f>
        <v>0.34795789009535361</v>
      </c>
      <c r="X91" s="23">
        <f>'Balance Sheet Annual'!AH91/'Balance Sheet Annual'!BB91</f>
        <v>0.18541716471431988</v>
      </c>
      <c r="Y91" s="23">
        <f>'Balance Sheet Annual'!CS91/('Balance Sheet Annual'!BB91-'Balance Sheet Annual'!AQ91-'Balance Sheet Annual'!AR91-'Balance Sheet Annual'!AS91)</f>
        <v>1.4869483260254888</v>
      </c>
      <c r="Z91" s="23">
        <f>'Balance Sheet Annual'!BA91/'Balance Sheet Annual'!BB91</f>
        <v>0.8145828352856801</v>
      </c>
      <c r="AA91" s="23">
        <f>'Balance Sheet Annual'!AR91/'Balance Sheet Annual'!BB91</f>
        <v>0.3871065423539724</v>
      </c>
      <c r="AB91" s="24">
        <f>'Balance Sheet Annual'!CS91/'Balance Sheet Annual'!CT91</f>
        <v>0.57830902860785716</v>
      </c>
      <c r="AC91" s="25">
        <f>'Income Statement Annual'!V91/'Income Statement Annual'!N91</f>
        <v>0.66209391723826039</v>
      </c>
      <c r="AD91" s="23">
        <f>('Income Statement Annual'!AF91-'Income Statement Annual'!AC91)/'Income Statement Annual'!N91</f>
        <v>0.25397603075299613</v>
      </c>
      <c r="AE91" s="23">
        <f>'Income Statement Annual'!AF91/'Income Statement Annual'!N91</f>
        <v>0.19902766262154217</v>
      </c>
      <c r="AF91" s="23">
        <f>'Income Statement Annual'!BS91/'Income Statement Annual'!N91</f>
        <v>0.17588754051405744</v>
      </c>
      <c r="AG91" s="23">
        <f>('Income Statement Annual'!AF91-'Income Statement Annual'!AC91)/('Income Statement Annual'!AH91*-1)</f>
        <v>9.9102941176470587</v>
      </c>
      <c r="AH91" s="24">
        <f>'Income Statement Annual'!AF91/('Income Statement Annual'!AH91*-1)</f>
        <v>7.7661764705882357</v>
      </c>
      <c r="AI91" s="25">
        <f>'Cash Flow Statement Annual'!BG91/'Cash Flow Statement Annual'!AB91</f>
        <v>-0.4927089175546831</v>
      </c>
      <c r="AJ91" s="23">
        <f>'Cash Flow Statement Annual'!AB91/'Balance Sheet Annual'!BR91</f>
        <v>0.64217540068431478</v>
      </c>
      <c r="AK91" s="23">
        <f>('Cash Flow Statement Annual'!AB91+'Cash Flow Statement Annual'!AV91)/('Balance Sheet Annual'!BH91+'Balance Sheet Annual'!BS91)</f>
        <v>0.38887367902316156</v>
      </c>
      <c r="AL91" s="24">
        <f>('Cash Flow Statement Annual'!AB91/('Balance Sheet Annual'!BH91+'Balance Sheet Annual'!BS91))</f>
        <v>0.39051634452171058</v>
      </c>
      <c r="AM91" s="25">
        <f>'Income Statement Annual'!BS91/'Balance Sheet Annual'!CS91</f>
        <v>0.12861709750316927</v>
      </c>
      <c r="AN91" s="23">
        <f>'Income Statement Annual'!N91/'Balance Sheet Annual'!CS91</f>
        <v>0.73124621065975859</v>
      </c>
      <c r="AO91" s="23">
        <f>'Income Statement Annual'!N91/'Balance Sheet Annual'!BB91</f>
        <v>0.42288628575982151</v>
      </c>
      <c r="AP91" s="23">
        <f>'Income Statement Annual'!N91/('Balance Sheet Annual'!AH91-'Balance Sheet Annual'!BR91)</f>
        <v>50.253787878787875</v>
      </c>
      <c r="AQ91" s="23">
        <f>'Income Statement Annual'!BS91/'Balance Sheet Annual'!BB91</f>
        <v>7.4380428719419869E-2</v>
      </c>
      <c r="AR91" s="23">
        <f>'Cash Flow Statement Annual'!AB91/'Income Statement Annual'!N91</f>
        <v>0.26878721640159797</v>
      </c>
      <c r="AS91" s="23">
        <f>'Cash Flow Statement Annual'!BG91/'Income Statement Annual'!N91</f>
        <v>-0.13243385844576769</v>
      </c>
      <c r="AT91" s="23">
        <f>'Cash Flow Statement Annual'!AB91/'Balance Sheet Annual'!BB91</f>
        <v>0.11366642760379313</v>
      </c>
      <c r="AU91" s="23">
        <f>('Cash Flow Statement Annual'!AB91+'Cash Flow Statement Annual'!AU91)/'Balance Sheet Annual'!BR91</f>
        <v>0.32585989555195388</v>
      </c>
      <c r="AV91" s="23">
        <f>('Cash Flow Statement Annual'!AB91+'Cash Flow Statement Annual'!AU91)/('Balance Sheet Annual'!BH91+'Balance Sheet Annual'!BS91)</f>
        <v>0.19816021464162514</v>
      </c>
      <c r="AW91" s="23">
        <f>'Cash Flow Statement Annual'!AB91/'Balance Sheet Annual'!BS91</f>
        <v>0.56486614921590372</v>
      </c>
      <c r="AX91" s="23">
        <f>('Cash Flow Statement Annual'!AB91+'Cash Flow Statement Annual'!AU91)/'Balance Sheet Annual'!BS91</f>
        <v>0.28663076191984793</v>
      </c>
      <c r="AY91" s="23">
        <f>('Balance Sheet Annual'!BH91+'Balance Sheet Annual'!BS91)/('Income Statement Annual'!AF91-'Income Statement Annual'!AC91)</f>
        <v>2.71004600089034</v>
      </c>
      <c r="AZ91" s="23">
        <f>(('Balance Sheet Annual'!BH91+'Balance Sheet Annual'!BS91)-'Balance Sheet Annual'!N91)/('Income Statement Annual'!AF91-'Income Statement Annual'!AC91)</f>
        <v>2.5779789286244248</v>
      </c>
      <c r="BA91" s="23">
        <f>('Cash Flow Statement Annual'!AB91+'Cash Flow Statement Annual'!AU91)/'Income Statement Annual'!BS91</f>
        <v>0.77544461109920715</v>
      </c>
      <c r="BB91" s="23">
        <f>'Income Statement Annual'!AF91/('Balance Sheet Annual'!BH91+'Balance Sheet Annual'!BS91)</f>
        <v>0.2891638832612386</v>
      </c>
      <c r="BC91" s="24">
        <f>'Income Statement Annual'!AF91/('Balance Sheet Annual'!BB91-'Balance Sheet Annual'!BR91)</f>
        <v>0.10226766591142354</v>
      </c>
    </row>
    <row r="92" spans="1:55" x14ac:dyDescent="0.2">
      <c r="A92" s="52" t="s">
        <v>328</v>
      </c>
      <c r="B92" s="52" t="s">
        <v>329</v>
      </c>
      <c r="C92" s="52" t="str">
        <f>VLOOKUP(A92,'[1]S&amp;P 500 Wikipedia'!A:D,3,FALSE)</f>
        <v>Energy</v>
      </c>
      <c r="D92" s="52">
        <v>378120</v>
      </c>
      <c r="E92" s="52" t="s">
        <v>16</v>
      </c>
      <c r="F92" s="52">
        <v>2019</v>
      </c>
      <c r="G92" s="52" t="s">
        <v>17</v>
      </c>
      <c r="H92" s="53">
        <v>43830</v>
      </c>
      <c r="I92" s="53">
        <v>43879</v>
      </c>
      <c r="J92" s="53">
        <v>43879</v>
      </c>
      <c r="K92" s="54">
        <v>1095027000</v>
      </c>
      <c r="L92" s="54">
        <v>1103137000</v>
      </c>
      <c r="M92" s="52" t="s">
        <v>330</v>
      </c>
      <c r="N92" s="21">
        <f>'Balance Sheet Annual'!AH92/'Balance Sheet Annual'!BR92</f>
        <v>2.4013914525060343</v>
      </c>
      <c r="O92" s="22">
        <f>('Balance Sheet Annual'!AH92-'Balance Sheet Annual'!U92)/'Balance Sheet Annual'!BR92</f>
        <v>2.2557148942212124</v>
      </c>
      <c r="P92" s="22">
        <f>'Balance Sheet Annual'!N92/'Balance Sheet Annual'!BR92</f>
        <v>1.152349850915803</v>
      </c>
      <c r="Q92" s="22">
        <f>'Balance Sheet Annual'!CH92/'Balance Sheet Annual'!CS92</f>
        <v>1.011811697574893</v>
      </c>
      <c r="R92" s="22">
        <f>('Balance Sheet Annual'!BH92+'Balance Sheet Annual'!BS92)/'Balance Sheet Annual'!BB92</f>
        <v>0.21123464843860792</v>
      </c>
      <c r="S92" s="22">
        <f>('Balance Sheet Annual'!BH92/'Balance Sheet Annual'!BB92)</f>
        <v>1.4890660010778002E-3</v>
      </c>
      <c r="T92" s="22">
        <f>'Balance Sheet Annual'!BS92/'Balance Sheet Annual'!BB92</f>
        <v>0.20974558243753014</v>
      </c>
      <c r="U92" s="22">
        <f>('Balance Sheet Annual'!BH92+'Balance Sheet Annual'!BS92)/'Balance Sheet Annual'!CS92</f>
        <v>0.42496433666191158</v>
      </c>
      <c r="V92" s="22">
        <f>('Balance Sheet Annual'!BH92/'Balance Sheet Annual'!CS92)</f>
        <v>2.9957203994293866E-3</v>
      </c>
      <c r="W92" s="22">
        <f>('Balance Sheet Annual'!BS92/'Balance Sheet Annual'!CS92)</f>
        <v>0.42196861626248217</v>
      </c>
      <c r="X92" s="23">
        <f>'Balance Sheet Annual'!AH92/'Balance Sheet Annual'!BB92</f>
        <v>0.239853078821227</v>
      </c>
      <c r="Y92" s="23">
        <f>'Balance Sheet Annual'!CS92/('Balance Sheet Annual'!BB92-'Balance Sheet Annual'!AQ92-'Balance Sheet Annual'!AR92-'Balance Sheet Annual'!AS92)</f>
        <v>0.49706441274073232</v>
      </c>
      <c r="Z92" s="23">
        <f>'Balance Sheet Annual'!BA92/'Balance Sheet Annual'!BB92</f>
        <v>0.76014692117877303</v>
      </c>
      <c r="AA92" s="23">
        <f>'Balance Sheet Annual'!AR92/'Balance Sheet Annual'!BB92</f>
        <v>0</v>
      </c>
      <c r="AB92" s="24">
        <f>'Balance Sheet Annual'!CS92/'Balance Sheet Annual'!CT92</f>
        <v>0.49706441274073232</v>
      </c>
      <c r="AC92" s="25">
        <f>'Income Statement Annual'!V92/'Income Statement Annual'!N92</f>
        <v>0.63638038505235361</v>
      </c>
      <c r="AD92" s="23">
        <f>('Income Statement Annual'!AF92-'Income Statement Annual'!AC92)/'Income Statement Annual'!N92</f>
        <v>0.40381367642091687</v>
      </c>
      <c r="AE92" s="23">
        <f>'Income Statement Annual'!AF92/'Income Statement Annual'!N92</f>
        <v>0.21681456689286702</v>
      </c>
      <c r="AF92" s="23">
        <f>'Income Statement Annual'!BS92/'Income Statement Annual'!N92</f>
        <v>0.22074492584518071</v>
      </c>
      <c r="AG92" s="23">
        <f>('Income Statement Annual'!AF92-'Income Statement Annual'!AC92)/('Income Statement Annual'!AH92*-1)</f>
        <v>16.903598971722364</v>
      </c>
      <c r="AH92" s="24">
        <f>'Income Statement Annual'!AF92/('Income Statement Annual'!AH92*-1)</f>
        <v>9.0758354755784065</v>
      </c>
      <c r="AI92" s="25">
        <f>'Cash Flow Statement Annual'!BG92/'Cash Flow Statement Annual'!AB92</f>
        <v>-0.47091138328530258</v>
      </c>
      <c r="AJ92" s="23">
        <f>'Cash Flow Statement Annual'!AB92/'Balance Sheet Annual'!BR92</f>
        <v>1.5766008803066875</v>
      </c>
      <c r="AK92" s="23">
        <f>('Cash Flow Statement Annual'!AB92+'Cash Flow Statement Annual'!AV92)/('Balance Sheet Annual'!BH92+'Balance Sheet Annual'!BS92)</f>
        <v>0.6447801275595838</v>
      </c>
      <c r="AL92" s="24">
        <f>('Cash Flow Statement Annual'!AB92/('Balance Sheet Annual'!BH92+'Balance Sheet Annual'!BS92))</f>
        <v>0.74548506210137633</v>
      </c>
      <c r="AM92" s="25">
        <f>'Income Statement Annual'!BS92/'Balance Sheet Annual'!CS92</f>
        <v>0.20510699001426533</v>
      </c>
      <c r="AN92" s="23">
        <f>'Income Statement Annual'!N92/'Balance Sheet Annual'!CS92</f>
        <v>0.92915834522111274</v>
      </c>
      <c r="AO92" s="23">
        <f>'Income Statement Annual'!N92/'Balance Sheet Annual'!BB92</f>
        <v>0.46185154721048305</v>
      </c>
      <c r="AP92" s="23">
        <f>'Income Statement Annual'!N92/('Balance Sheet Annual'!AH92-'Balance Sheet Annual'!BR92)</f>
        <v>3.2995947315096252</v>
      </c>
      <c r="AQ92" s="23">
        <f>'Income Statement Annual'!BS92/'Balance Sheet Annual'!BB92</f>
        <v>0.10195138554046006</v>
      </c>
      <c r="AR92" s="23">
        <f>'Cash Flow Statement Annual'!AB92/'Income Statement Annual'!N92</f>
        <v>0.34095863911321278</v>
      </c>
      <c r="AS92" s="23">
        <f>'Cash Flow Statement Annual'!BG92/'Income Statement Annual'!N92</f>
        <v>-0.1605613043878773</v>
      </c>
      <c r="AT92" s="23">
        <f>'Cash Flow Statement Annual'!AB92/'Balance Sheet Annual'!BB92</f>
        <v>0.15747227500921804</v>
      </c>
      <c r="AU92" s="23">
        <f>('Cash Flow Statement Annual'!AB92+'Cash Flow Statement Annual'!AU92)/'Balance Sheet Annual'!BR92</f>
        <v>0.63694448388470826</v>
      </c>
      <c r="AV92" s="23">
        <f>('Cash Flow Statement Annual'!AB92+'Cash Flow Statement Annual'!AU92)/('Balance Sheet Annual'!BH92+'Balance Sheet Annual'!BS92)</f>
        <v>0.3011748909029876</v>
      </c>
      <c r="AW92" s="23">
        <f>'Cash Flow Statement Annual'!AB92/'Balance Sheet Annual'!BS92</f>
        <v>0.75077755240027044</v>
      </c>
      <c r="AX92" s="23">
        <f>('Cash Flow Statement Annual'!AB92+'Cash Flow Statement Annual'!AU92)/'Balance Sheet Annual'!BS92</f>
        <v>0.30331304935767411</v>
      </c>
      <c r="AY92" s="23">
        <f>('Balance Sheet Annual'!BH92+'Balance Sheet Annual'!BS92)/('Income Statement Annual'!AF92-'Income Statement Annual'!AC92)</f>
        <v>1.1326134894684814</v>
      </c>
      <c r="AZ92" s="23">
        <f>(('Balance Sheet Annual'!BH92+'Balance Sheet Annual'!BS92)-'Balance Sheet Annual'!N92)/('Income Statement Annual'!AF92-'Income Statement Annual'!AC92)</f>
        <v>0.51547410843281882</v>
      </c>
      <c r="BA92" s="23">
        <f>('Cash Flow Statement Annual'!AB92+'Cash Flow Statement Annual'!AU92)/'Income Statement Annual'!BS92</f>
        <v>0.62400890248991514</v>
      </c>
      <c r="BB92" s="23">
        <f>'Income Statement Annual'!AF92/('Balance Sheet Annual'!BH92+'Balance Sheet Annual'!BS92)</f>
        <v>0.47405169519973145</v>
      </c>
      <c r="BC92" s="24">
        <f>'Income Statement Annual'!AF92/('Balance Sheet Annual'!BB92-'Balance Sheet Annual'!BR92)</f>
        <v>0.11124765641001402</v>
      </c>
    </row>
    <row r="93" spans="1:55" x14ac:dyDescent="0.2">
      <c r="A93" s="52" t="s">
        <v>343</v>
      </c>
      <c r="B93" s="52" t="s">
        <v>344</v>
      </c>
      <c r="C93" s="52" t="str">
        <f>VLOOKUP(A93,'[1]S&amp;P 500 Wikipedia'!A:D,3,FALSE)</f>
        <v>Consumer Staples</v>
      </c>
      <c r="D93" s="52">
        <v>217867</v>
      </c>
      <c r="E93" s="52" t="s">
        <v>16</v>
      </c>
      <c r="F93" s="52">
        <v>2019</v>
      </c>
      <c r="G93" s="52" t="s">
        <v>17</v>
      </c>
      <c r="H93" s="53">
        <v>43738</v>
      </c>
      <c r="I93" s="53">
        <v>43749</v>
      </c>
      <c r="J93" s="53">
        <v>43822</v>
      </c>
      <c r="K93" s="54">
        <v>439720000</v>
      </c>
      <c r="L93" s="54">
        <v>443964000</v>
      </c>
      <c r="M93" s="52" t="s">
        <v>345</v>
      </c>
      <c r="N93" s="21">
        <f>'Balance Sheet Annual'!AH93/'Balance Sheet Annual'!BR93</f>
        <v>1.0106726341610364</v>
      </c>
      <c r="O93" s="22">
        <f>('Balance Sheet Annual'!AH93-'Balance Sheet Annual'!U93)/'Balance Sheet Annual'!BR93</f>
        <v>0.52029091535051852</v>
      </c>
      <c r="P93" s="22">
        <f>'Balance Sheet Annual'!N93/'Balance Sheet Annual'!BR93</f>
        <v>0.40642079442268797</v>
      </c>
      <c r="Q93" s="22">
        <f>'Balance Sheet Annual'!CH93/'Balance Sheet Annual'!CS93</f>
        <v>1.9132443531827514</v>
      </c>
      <c r="R93" s="22">
        <f>('Balance Sheet Annual'!BH93+'Balance Sheet Annual'!BS93)/'Balance Sheet Annual'!BB93</f>
        <v>0.15028634361233481</v>
      </c>
      <c r="S93" s="22">
        <f>('Balance Sheet Annual'!BH93/'Balance Sheet Annual'!BB93)</f>
        <v>3.7422907488986787E-2</v>
      </c>
      <c r="T93" s="22">
        <f>'Balance Sheet Annual'!BS93/'Balance Sheet Annual'!BB93</f>
        <v>0.11286343612334802</v>
      </c>
      <c r="U93" s="22">
        <f>('Balance Sheet Annual'!BH93+'Balance Sheet Annual'!BS93)/'Balance Sheet Annual'!CS93</f>
        <v>0.43782084188911702</v>
      </c>
      <c r="V93" s="22">
        <f>('Balance Sheet Annual'!BH93/'Balance Sheet Annual'!CS93)</f>
        <v>0.10902207392197125</v>
      </c>
      <c r="W93" s="22">
        <f>('Balance Sheet Annual'!BS93/'Balance Sheet Annual'!CS93)</f>
        <v>0.3287987679671458</v>
      </c>
      <c r="X93" s="23">
        <f>'Balance Sheet Annual'!AH93/'Balance Sheet Annual'!BB93</f>
        <v>0.51729074889867843</v>
      </c>
      <c r="Y93" s="23">
        <f>'Balance Sheet Annual'!CS93/('Balance Sheet Annual'!BB93-'Balance Sheet Annual'!AQ93-'Balance Sheet Annual'!AR93-'Balance Sheet Annual'!AS93)</f>
        <v>0.34325991189427313</v>
      </c>
      <c r="Z93" s="23">
        <f>'Balance Sheet Annual'!BA93/'Balance Sheet Annual'!BB93</f>
        <v>0.48270925110132157</v>
      </c>
      <c r="AA93" s="23">
        <f>'Balance Sheet Annual'!AR93/'Balance Sheet Annual'!BB93</f>
        <v>0</v>
      </c>
      <c r="AB93" s="24">
        <f>'Balance Sheet Annual'!CS93/'Balance Sheet Annual'!CT93</f>
        <v>0.34325991189427313</v>
      </c>
      <c r="AC93" s="25">
        <f>'Income Statement Annual'!V93/'Income Statement Annual'!N93</f>
        <v>0.12977479158890134</v>
      </c>
      <c r="AD93" s="23">
        <f>('Income Statement Annual'!AF93-'Income Statement Annual'!AC93)/'Income Statement Annual'!N93</f>
        <v>3.1021001552032378E-2</v>
      </c>
      <c r="AE93" s="23">
        <f>'Income Statement Annual'!AF93/'Income Statement Annual'!N93</f>
        <v>3.1021001552032378E-2</v>
      </c>
      <c r="AF93" s="23">
        <f>'Income Statement Annual'!BS93/'Income Statement Annual'!N93</f>
        <v>2.3961546269555937E-2</v>
      </c>
      <c r="AG93" s="23">
        <f>('Income Statement Annual'!AF93-'Income Statement Annual'!AC93)/('Income Statement Annual'!AH93*-1)</f>
        <v>31.58</v>
      </c>
      <c r="AH93" s="24">
        <f>'Income Statement Annual'!AF93/('Income Statement Annual'!AH93*-1)</f>
        <v>31.58</v>
      </c>
      <c r="AI93" s="25">
        <f>'Cash Flow Statement Annual'!BG93/'Cash Flow Statement Annual'!AB93</f>
        <v>-0.18045940843297673</v>
      </c>
      <c r="AJ93" s="23">
        <f>'Cash Flow Statement Annual'!AB93/'Balance Sheet Annual'!BR93</f>
        <v>0.2735292851917201</v>
      </c>
      <c r="AK93" s="23">
        <f>('Cash Flow Statement Annual'!AB93+'Cash Flow Statement Annual'!AV93)/('Balance Sheet Annual'!BH93+'Balance Sheet Annual'!BS93)</f>
        <v>0.77942254140407441</v>
      </c>
      <c r="AL93" s="24">
        <f>('Cash Flow Statement Annual'!AB93/('Balance Sheet Annual'!BH93+'Balance Sheet Annual'!BS93))</f>
        <v>0.93155503444232746</v>
      </c>
      <c r="AM93" s="25">
        <f>'Income Statement Annual'!BS93/'Balance Sheet Annual'!CS93</f>
        <v>0.23479209445585217</v>
      </c>
      <c r="AN93" s="23">
        <f>'Income Statement Annual'!N93/'Balance Sheet Annual'!CS93</f>
        <v>9.798703798767967</v>
      </c>
      <c r="AO93" s="23">
        <f>'Income Statement Annual'!N93/'Balance Sheet Annual'!BB93</f>
        <v>3.363502202643172</v>
      </c>
      <c r="AP93" s="23">
        <f>'Income Statement Annual'!N93/('Balance Sheet Annual'!AH93-'Balance Sheet Annual'!BR93)</f>
        <v>615.73790322580646</v>
      </c>
      <c r="AQ93" s="23">
        <f>'Income Statement Annual'!BS93/'Balance Sheet Annual'!BB93</f>
        <v>8.0594713656387665E-2</v>
      </c>
      <c r="AR93" s="23">
        <f>'Cash Flow Statement Annual'!AB93/'Income Statement Annual'!N93</f>
        <v>4.1623281795380572E-2</v>
      </c>
      <c r="AS93" s="23">
        <f>'Cash Flow Statement Annual'!BG93/'Income Statement Annual'!N93</f>
        <v>-7.5113128098334677E-3</v>
      </c>
      <c r="AT93" s="23">
        <f>'Cash Flow Statement Annual'!AB93/'Balance Sheet Annual'!BB93</f>
        <v>0.14000000000000001</v>
      </c>
      <c r="AU93" s="23">
        <f>('Cash Flow Statement Annual'!AB93+'Cash Flow Statement Annual'!AU93)/'Balance Sheet Annual'!BR93</f>
        <v>0.1502345397426518</v>
      </c>
      <c r="AV93" s="23">
        <f>('Cash Flow Statement Annual'!AB93+'Cash Flow Statement Annual'!AU93)/('Balance Sheet Annual'!BH93+'Balance Sheet Annual'!BS93)</f>
        <v>0.51165176608529972</v>
      </c>
      <c r="AW93" s="23">
        <f>'Cash Flow Statement Annual'!AB93/'Balance Sheet Annual'!BS93</f>
        <v>1.2404371584699454</v>
      </c>
      <c r="AX93" s="23">
        <f>('Cash Flow Statement Annual'!AB93+'Cash Flow Statement Annual'!AU93)/'Balance Sheet Annual'!BS93</f>
        <v>0.68130366900858708</v>
      </c>
      <c r="AY93" s="23">
        <f>('Balance Sheet Annual'!BH93+'Balance Sheet Annual'!BS93)/('Income Statement Annual'!AF93-'Income Statement Annual'!AC93)</f>
        <v>1.4403630990078109</v>
      </c>
      <c r="AZ93" s="23">
        <f>(('Balance Sheet Annual'!BH93+'Balance Sheet Annual'!BS93)-'Balance Sheet Annual'!N93)/('Income Statement Annual'!AF93-'Income Statement Annual'!AC93)</f>
        <v>-0.55330377876293013</v>
      </c>
      <c r="BA93" s="23">
        <f>('Cash Flow Statement Annual'!AB93+'Cash Flow Statement Annual'!AU93)/'Income Statement Annual'!BS93</f>
        <v>0.95408581579666574</v>
      </c>
      <c r="BB93" s="23">
        <f>'Income Statement Annual'!AF93/('Balance Sheet Annual'!BH93+'Balance Sheet Annual'!BS93)</f>
        <v>0.69426938296936835</v>
      </c>
      <c r="BC93" s="24">
        <f>'Income Statement Annual'!AF93/('Balance Sheet Annual'!BB93-'Balance Sheet Annual'!BR93)</f>
        <v>0.21373460271623879</v>
      </c>
    </row>
    <row r="94" spans="1:55" x14ac:dyDescent="0.2">
      <c r="A94" s="52" t="s">
        <v>346</v>
      </c>
      <c r="B94" s="52" t="s">
        <v>347</v>
      </c>
      <c r="C94" s="52" t="str">
        <f>VLOOKUP(A94,'[1]S&amp;P 500 Wikipedia'!A:D,3,FALSE)</f>
        <v>Consumer Staples</v>
      </c>
      <c r="D94" s="52">
        <v>376164</v>
      </c>
      <c r="E94" s="52" t="s">
        <v>16</v>
      </c>
      <c r="F94" s="52">
        <v>2020</v>
      </c>
      <c r="G94" s="52" t="s">
        <v>17</v>
      </c>
      <c r="H94" s="53">
        <v>44012</v>
      </c>
      <c r="I94" s="53">
        <v>44070</v>
      </c>
      <c r="J94" s="53">
        <v>44070</v>
      </c>
      <c r="K94" s="54">
        <v>763300000</v>
      </c>
      <c r="L94" s="54">
        <v>758600000</v>
      </c>
      <c r="M94" s="52" t="s">
        <v>348</v>
      </c>
      <c r="N94" s="21">
        <f>'Balance Sheet Annual'!AH94/'Balance Sheet Annual'!BR94</f>
        <v>1.8113617982541763</v>
      </c>
      <c r="O94" s="22">
        <f>('Balance Sheet Annual'!AH94-'Balance Sheet Annual'!U94)/'Balance Sheet Annual'!BR94</f>
        <v>1.6222216024765039</v>
      </c>
      <c r="P94" s="22">
        <f>'Balance Sheet Annual'!N94/'Balance Sheet Annual'!BR94</f>
        <v>8.5980422232757897E-2</v>
      </c>
      <c r="Q94" s="22">
        <f>'Balance Sheet Annual'!CH94/'Balance Sheet Annual'!CS94</f>
        <v>3.1575664189676167</v>
      </c>
      <c r="R94" s="22">
        <f>('Balance Sheet Annual'!BH94+'Balance Sheet Annual'!BS94)/'Balance Sheet Annual'!BB94</f>
        <v>0.48302328917794463</v>
      </c>
      <c r="S94" s="22">
        <f>('Balance Sheet Annual'!BH94/'Balance Sheet Annual'!BB94)</f>
        <v>1.1256037492228971E-2</v>
      </c>
      <c r="T94" s="22">
        <f>'Balance Sheet Annual'!BS94/'Balance Sheet Annual'!BB94</f>
        <v>0.47176725168571565</v>
      </c>
      <c r="U94" s="22">
        <f>('Balance Sheet Annual'!BH94+'Balance Sheet Annual'!BS94)/'Balance Sheet Annual'!CS94</f>
        <v>2.0082014066655067</v>
      </c>
      <c r="V94" s="22">
        <f>('Balance Sheet Annual'!BH94/'Balance Sheet Annual'!CS94)</f>
        <v>4.6797723488331638E-2</v>
      </c>
      <c r="W94" s="22">
        <f>('Balance Sheet Annual'!BS94/'Balance Sheet Annual'!CS94)</f>
        <v>1.9614036831771753</v>
      </c>
      <c r="X94" s="23">
        <f>'Balance Sheet Annual'!AH94/'Balance Sheet Annual'!BB94</f>
        <v>0.38825259432834391</v>
      </c>
      <c r="Y94" s="23">
        <f>'Balance Sheet Annual'!CS94/('Balance Sheet Annual'!BB94-'Balance Sheet Annual'!AQ94-'Balance Sheet Annual'!AR94-'Balance Sheet Annual'!AS94)</f>
        <v>0.47999475115713125</v>
      </c>
      <c r="Z94" s="23">
        <f>'Balance Sheet Annual'!BA94/'Balance Sheet Annual'!BB94</f>
        <v>0.61174740567165609</v>
      </c>
      <c r="AA94" s="23">
        <f>'Balance Sheet Annual'!AR94/'Balance Sheet Annual'!BB94</f>
        <v>0.23754841949213332</v>
      </c>
      <c r="AB94" s="24">
        <f>'Balance Sheet Annual'!CS94/'Balance Sheet Annual'!CT94</f>
        <v>0.24052532160107121</v>
      </c>
      <c r="AC94" s="25">
        <f>'Income Statement Annual'!V94/'Income Statement Annual'!N94</f>
        <v>0.57793886981220055</v>
      </c>
      <c r="AD94" s="23">
        <f>('Income Statement Annual'!AF94-'Income Statement Annual'!AC94)/'Income Statement Annual'!N94</f>
        <v>-8.3386324134130316E-2</v>
      </c>
      <c r="AE94" s="23">
        <f>'Income Statement Annual'!AF94/'Income Statement Annual'!N94</f>
        <v>-0.132794946797236</v>
      </c>
      <c r="AF94" s="23">
        <f>'Income Statement Annual'!BS94/'Income Statement Annual'!N94</f>
        <v>-0.2147611174700072</v>
      </c>
      <c r="AG94" s="23">
        <f>('Income Statement Annual'!AF94-'Income Statement Annual'!AC94)/('Income Statement Annual'!AH94*-1)</f>
        <v>-1.6209311907704986</v>
      </c>
      <c r="AH94" s="24">
        <f>'Income Statement Annual'!AF94/('Income Statement Annual'!AH94*-1)</f>
        <v>-2.5813761845900287</v>
      </c>
      <c r="AI94" s="25">
        <f>'Cash Flow Statement Annual'!BG94/'Cash Flow Statement Annual'!AB94</f>
        <v>-17.455795677799607</v>
      </c>
      <c r="AJ94" s="23">
        <f>'Cash Flow Statement Annual'!AB94/'Balance Sheet Annual'!BR94</f>
        <v>-1.4195275678389158E-2</v>
      </c>
      <c r="AK94" s="23">
        <f>('Cash Flow Statement Annual'!AB94+'Cash Flow Statement Annual'!AV94)/('Balance Sheet Annual'!BH94+'Balance Sheet Annual'!BS94)</f>
        <v>-3.0666798673333003E-2</v>
      </c>
      <c r="AL94" s="24">
        <f>('Cash Flow Statement Annual'!AB94/('Balance Sheet Annual'!BH94+'Balance Sheet Annual'!BS94))</f>
        <v>-6.299193109252017E-3</v>
      </c>
      <c r="AM94" s="25">
        <f>'Income Statement Annual'!BS94/'Balance Sheet Annual'!CS94</f>
        <v>-0.25180803737853219</v>
      </c>
      <c r="AN94" s="23">
        <f>'Income Statement Annual'!N94/'Balance Sheet Annual'!CS94</f>
        <v>1.1725029201978279</v>
      </c>
      <c r="AO94" s="23">
        <f>'Income Statement Annual'!N94/'Balance Sheet Annual'!BB94</f>
        <v>0.28201664195877768</v>
      </c>
      <c r="AP94" s="23">
        <f>'Income Statement Annual'!N94/('Balance Sheet Annual'!AH94-'Balance Sheet Annual'!BR94)</f>
        <v>1.6216271955453201</v>
      </c>
      <c r="AQ94" s="23">
        <f>'Income Statement Annual'!BS94/'Balance Sheet Annual'!BB94</f>
        <v>-6.0566209172206016E-2</v>
      </c>
      <c r="AR94" s="23">
        <f>'Cash Flow Statement Annual'!AB94/'Income Statement Annual'!N94</f>
        <v>-1.0788927042265462E-2</v>
      </c>
      <c r="AS94" s="23">
        <f>'Cash Flow Statement Annual'!BG94/'Income Statement Annual'!N94</f>
        <v>0.18832930603247278</v>
      </c>
      <c r="AT94" s="23">
        <f>'Cash Flow Statement Annual'!AB94/'Balance Sheet Annual'!BB94</f>
        <v>-3.0426569747979532E-3</v>
      </c>
      <c r="AU94" s="23">
        <f>('Cash Flow Statement Annual'!AB94+'Cash Flow Statement Annual'!AU94)/'Balance Sheet Annual'!BR94</f>
        <v>-0.24974203084474439</v>
      </c>
      <c r="AV94" s="23">
        <f>('Cash Flow Statement Annual'!AB94+'Cash Flow Statement Annual'!AU94)/('Balance Sheet Annual'!BH94+'Balance Sheet Annual'!BS94)</f>
        <v>-0.1108237215979407</v>
      </c>
      <c r="AW94" s="23">
        <f>'Cash Flow Statement Annual'!AB94/'Balance Sheet Annual'!BS94</f>
        <v>-6.44948746214569E-3</v>
      </c>
      <c r="AX94" s="23">
        <f>('Cash Flow Statement Annual'!AB94+'Cash Flow Statement Annual'!AU94)/'Balance Sheet Annual'!BS94</f>
        <v>-0.11346789827802486</v>
      </c>
      <c r="AY94" s="23">
        <f>('Balance Sheet Annual'!BH94+'Balance Sheet Annual'!BS94)/('Income Statement Annual'!AF94-'Income Statement Annual'!AC94)</f>
        <v>-20.539908490086425</v>
      </c>
      <c r="AZ94" s="23">
        <f>(('Balance Sheet Annual'!BH94+'Balance Sheet Annual'!BS94)-'Balance Sheet Annual'!N94)/('Income Statement Annual'!AF94-'Income Statement Annual'!AC94)</f>
        <v>-19.756227758007118</v>
      </c>
      <c r="BA94" s="23">
        <f>('Cash Flow Statement Annual'!AB94+'Cash Flow Statement Annual'!AU94)/'Income Statement Annual'!BS94</f>
        <v>0.88383339913146464</v>
      </c>
      <c r="BB94" s="23">
        <f>'Income Statement Annual'!AF94/('Balance Sheet Annual'!BH94+'Balance Sheet Annual'!BS94)</f>
        <v>-7.7533290431166774E-2</v>
      </c>
      <c r="BC94" s="24">
        <f>'Income Statement Annual'!AF94/('Balance Sheet Annual'!BB94-'Balance Sheet Annual'!BR94)</f>
        <v>-4.766759744656892E-2</v>
      </c>
    </row>
    <row r="95" spans="1:55" x14ac:dyDescent="0.2">
      <c r="A95" s="52" t="s">
        <v>242</v>
      </c>
      <c r="B95" s="52" t="s">
        <v>243</v>
      </c>
      <c r="C95" s="52" t="str">
        <f>VLOOKUP(A95,'[1]S&amp;P 500 Wikipedia'!A:D,3,FALSE)</f>
        <v>Consumer Staples</v>
      </c>
      <c r="D95" s="52">
        <v>249099</v>
      </c>
      <c r="E95" s="52" t="s">
        <v>16</v>
      </c>
      <c r="F95" s="52">
        <v>2019</v>
      </c>
      <c r="G95" s="52" t="s">
        <v>17</v>
      </c>
      <c r="H95" s="53">
        <v>43677</v>
      </c>
      <c r="I95" s="53">
        <v>43734</v>
      </c>
      <c r="J95" s="53">
        <v>43803</v>
      </c>
      <c r="K95" s="54">
        <v>301000000</v>
      </c>
      <c r="L95" s="54">
        <v>303000000</v>
      </c>
      <c r="M95" s="52" t="s">
        <v>244</v>
      </c>
      <c r="N95" s="21">
        <f>'Balance Sheet Annual'!AH95/'Balance Sheet Annual'!BR95</f>
        <v>0.58109305760709007</v>
      </c>
      <c r="O95" s="22">
        <f>('Balance Sheet Annual'!AH95-'Balance Sheet Annual'!U95)/'Balance Sheet Annual'!BR95</f>
        <v>0.32614475627769574</v>
      </c>
      <c r="P95" s="22">
        <f>'Balance Sheet Annual'!N95/'Balance Sheet Annual'!BR95</f>
        <v>9.158050221565732E-3</v>
      </c>
      <c r="Q95" s="22">
        <f>'Balance Sheet Annual'!CH95/'Balance Sheet Annual'!CS95</f>
        <v>10.823741007194245</v>
      </c>
      <c r="R95" s="22">
        <f>('Balance Sheet Annual'!BH95+'Balance Sheet Annual'!BS95)/'Balance Sheet Annual'!BB95</f>
        <v>0.6445086705202312</v>
      </c>
      <c r="S95" s="22">
        <f>('Balance Sheet Annual'!BH95/'Balance Sheet Annual'!BB95)</f>
        <v>0.10427441435959842</v>
      </c>
      <c r="T95" s="22">
        <f>'Balance Sheet Annual'!BS95/'Balance Sheet Annual'!BB95</f>
        <v>0.54023425616063281</v>
      </c>
      <c r="U95" s="22">
        <f>('Balance Sheet Annual'!BH95+'Balance Sheet Annual'!BS95)/'Balance Sheet Annual'!CS95</f>
        <v>7.6205035971223021</v>
      </c>
      <c r="V95" s="22">
        <f>('Balance Sheet Annual'!BH95/'Balance Sheet Annual'!CS95)</f>
        <v>1.2329136690647482</v>
      </c>
      <c r="W95" s="22">
        <f>('Balance Sheet Annual'!BS95/'Balance Sheet Annual'!CS95)</f>
        <v>6.3875899280575537</v>
      </c>
      <c r="X95" s="23">
        <f>'Balance Sheet Annual'!AH95/'Balance Sheet Annual'!BB95</f>
        <v>0.14960450258594463</v>
      </c>
      <c r="Y95" s="23">
        <f>'Balance Sheet Annual'!CS95/('Balance Sheet Annual'!BB95-'Balance Sheet Annual'!AQ95-'Balance Sheet Annual'!AR95-'Balance Sheet Annual'!AS95)</f>
        <v>0.19454163750874737</v>
      </c>
      <c r="Z95" s="23">
        <f>'Balance Sheet Annual'!BA95/'Balance Sheet Annual'!BB95</f>
        <v>0.8503954974140554</v>
      </c>
      <c r="AA95" s="23">
        <f>'Balance Sheet Annual'!AR95/'Balance Sheet Annual'!BB95</f>
        <v>0.30552175235777307</v>
      </c>
      <c r="AB95" s="24">
        <f>'Balance Sheet Annual'!CS95/'Balance Sheet Annual'!CT95</f>
        <v>8.4575600851840585E-2</v>
      </c>
      <c r="AC95" s="25">
        <f>'Income Statement Annual'!V95/'Income Statement Annual'!N95</f>
        <v>0.33218206488220059</v>
      </c>
      <c r="AD95" s="23">
        <f>('Income Statement Annual'!AF95-'Income Statement Annual'!AC95)/'Income Statement Annual'!N95</f>
        <v>0.12458369310472431</v>
      </c>
      <c r="AE95" s="23">
        <f>'Income Statement Annual'!AF95/'Income Statement Annual'!N95</f>
        <v>0.12458369310472431</v>
      </c>
      <c r="AF95" s="23">
        <f>'Income Statement Annual'!BS95/'Income Statement Annual'!N95</f>
        <v>2.6026890341680028E-2</v>
      </c>
      <c r="AG95" s="23">
        <f>('Income Statement Annual'!AF95-'Income Statement Annual'!AC95)/('Income Statement Annual'!AH95*-1)</f>
        <v>2.8531073446327682</v>
      </c>
      <c r="AH95" s="24">
        <f>'Income Statement Annual'!AF95/('Income Statement Annual'!AH95*-1)</f>
        <v>2.8531073446327682</v>
      </c>
      <c r="AI95" s="25">
        <f>'Cash Flow Statement Annual'!BG95/'Cash Flow Statement Annual'!AB95</f>
        <v>-1.1380543633762519</v>
      </c>
      <c r="AJ95" s="23">
        <f>'Cash Flow Statement Annual'!AB95/'Balance Sheet Annual'!BR95</f>
        <v>0.41299852289512556</v>
      </c>
      <c r="AK95" s="23">
        <f>('Cash Flow Statement Annual'!AB95+'Cash Flow Statement Annual'!AV95)/('Balance Sheet Annual'!BH95+'Balance Sheet Annual'!BS95)</f>
        <v>0.11505782393202738</v>
      </c>
      <c r="AL95" s="24">
        <f>('Cash Flow Statement Annual'!AB95/('Balance Sheet Annual'!BH95+'Balance Sheet Annual'!BS95))</f>
        <v>0.16497521831484541</v>
      </c>
      <c r="AM95" s="25">
        <f>'Income Statement Annual'!BS95/'Balance Sheet Annual'!CS95</f>
        <v>0.18974820143884893</v>
      </c>
      <c r="AN95" s="23">
        <f>'Income Statement Annual'!N95/'Balance Sheet Annual'!CS95</f>
        <v>7.2904676258992804</v>
      </c>
      <c r="AO95" s="23">
        <f>'Income Statement Annual'!N95/'Balance Sheet Annual'!BB95</f>
        <v>0.61659567995132336</v>
      </c>
      <c r="AP95" s="23">
        <f>'Income Statement Annual'!N95/('Balance Sheet Annual'!AH95-'Balance Sheet Annual'!BR95)</f>
        <v>-5.7172073342736249</v>
      </c>
      <c r="AQ95" s="23">
        <f>'Income Statement Annual'!BS95/'Balance Sheet Annual'!BB95</f>
        <v>1.6048068147246731E-2</v>
      </c>
      <c r="AR95" s="23">
        <f>'Cash Flow Statement Annual'!AB95/'Income Statement Annual'!N95</f>
        <v>0.1724435672875293</v>
      </c>
      <c r="AS95" s="23">
        <f>'Cash Flow Statement Annual'!BG95/'Income Statement Annual'!N95</f>
        <v>-0.196250154187739</v>
      </c>
      <c r="AT95" s="23">
        <f>'Cash Flow Statement Annual'!AB95/'Balance Sheet Annual'!BB95</f>
        <v>0.10632795862488592</v>
      </c>
      <c r="AU95" s="23">
        <f>('Cash Flow Statement Annual'!AB95+'Cash Flow Statement Annual'!AU95)/'Balance Sheet Annual'!BR95</f>
        <v>0.45819793205317577</v>
      </c>
      <c r="AV95" s="23">
        <f>('Cash Flow Statement Annual'!AB95+'Cash Flow Statement Annual'!AU95)/('Balance Sheet Annual'!BH95+'Balance Sheet Annual'!BS95)</f>
        <v>0.18303044607033278</v>
      </c>
      <c r="AW95" s="23">
        <f>'Cash Flow Statement Annual'!AB95/'Balance Sheet Annual'!BS95</f>
        <v>0.19681824581162888</v>
      </c>
      <c r="AX95" s="23">
        <f>('Cash Flow Statement Annual'!AB95+'Cash Flow Statement Annual'!AU95)/'Balance Sheet Annual'!BS95</f>
        <v>0.21835844009573419</v>
      </c>
      <c r="AY95" s="23">
        <f>('Balance Sheet Annual'!BH95+'Balance Sheet Annual'!BS95)/('Income Statement Annual'!AF95-'Income Statement Annual'!AC95)</f>
        <v>8.3900990099009896</v>
      </c>
      <c r="AZ95" s="23">
        <f>(('Balance Sheet Annual'!BH95+'Balance Sheet Annual'!BS95)-'Balance Sheet Annual'!N95)/('Income Statement Annual'!AF95-'Income Statement Annual'!AC95)</f>
        <v>8.3594059405940602</v>
      </c>
      <c r="BA95" s="23">
        <f>('Cash Flow Statement Annual'!AB95+'Cash Flow Statement Annual'!AU95)/'Income Statement Annual'!BS95</f>
        <v>7.3507109004739339</v>
      </c>
      <c r="BB95" s="23">
        <f>'Income Statement Annual'!AF95/('Balance Sheet Annual'!BH95+'Balance Sheet Annual'!BS95)</f>
        <v>0.11918810479112579</v>
      </c>
      <c r="BC95" s="24">
        <f>'Income Statement Annual'!AF95/('Balance Sheet Annual'!BB95-'Balance Sheet Annual'!BR95)</f>
        <v>0.10345180784594898</v>
      </c>
    </row>
    <row r="96" spans="1:55" x14ac:dyDescent="0.2">
      <c r="A96" s="52" t="s">
        <v>337</v>
      </c>
      <c r="B96" s="52" t="s">
        <v>338</v>
      </c>
      <c r="C96" s="52" t="str">
        <f>VLOOKUP(A96,'[1]S&amp;P 500 Wikipedia'!A:D,3,FALSE)</f>
        <v>Industrials</v>
      </c>
      <c r="D96" s="52">
        <v>287342</v>
      </c>
      <c r="E96" s="52" t="s">
        <v>16</v>
      </c>
      <c r="F96" s="52">
        <v>2019</v>
      </c>
      <c r="G96" s="52" t="s">
        <v>17</v>
      </c>
      <c r="H96" s="53">
        <v>43677</v>
      </c>
      <c r="I96" s="53">
        <v>43738</v>
      </c>
      <c r="J96" s="53">
        <v>43794</v>
      </c>
      <c r="K96" s="54">
        <v>229286000</v>
      </c>
      <c r="L96" s="54">
        <v>238434000</v>
      </c>
      <c r="M96" s="52" t="s">
        <v>339</v>
      </c>
      <c r="N96" s="21">
        <f>'Balance Sheet Annual'!AH96/'Balance Sheet Annual'!BR96</f>
        <v>2.4367278478319458</v>
      </c>
      <c r="O96" s="22">
        <f>('Balance Sheet Annual'!AH96-'Balance Sheet Annual'!U96)/'Balance Sheet Annual'!BR96</f>
        <v>2.362470035886016</v>
      </c>
      <c r="P96" s="22">
        <f>'Balance Sheet Annual'!N96/'Balance Sheet Annual'!BR96</f>
        <v>0.66069630218011088</v>
      </c>
      <c r="Q96" s="22">
        <f>'Balance Sheet Annual'!CH96/'Balance Sheet Annual'!CS96</f>
        <v>0.43254848089357678</v>
      </c>
      <c r="R96" s="22">
        <f>('Balance Sheet Annual'!BH96+'Balance Sheet Annual'!BS96)/'Balance Sheet Annual'!BB96</f>
        <v>0.15749188359160737</v>
      </c>
      <c r="S96" s="22">
        <f>('Balance Sheet Annual'!BH96/'Balance Sheet Annual'!BB96)</f>
        <v>4.4669194780848142E-4</v>
      </c>
      <c r="T96" s="22">
        <f>'Balance Sheet Annual'!BS96/'Balance Sheet Annual'!BB96</f>
        <v>0.1570451916437989</v>
      </c>
      <c r="U96" s="22">
        <f>('Balance Sheet Annual'!BH96+'Balance Sheet Annual'!BS96)/'Balance Sheet Annual'!CS96</f>
        <v>0.22561475859222518</v>
      </c>
      <c r="V96" s="22">
        <f>('Balance Sheet Annual'!BH96/'Balance Sheet Annual'!CS96)</f>
        <v>6.3990787126043294E-4</v>
      </c>
      <c r="W96" s="22">
        <f>('Balance Sheet Annual'!BS96/'Balance Sheet Annual'!CS96)</f>
        <v>0.22497485072096474</v>
      </c>
      <c r="X96" s="23">
        <f>'Balance Sheet Annual'!AH96/'Balance Sheet Annual'!BB96</f>
        <v>0.26972931959552787</v>
      </c>
      <c r="Y96" s="23">
        <f>'Balance Sheet Annual'!CS96/('Balance Sheet Annual'!BB96-'Balance Sheet Annual'!AQ96-'Balance Sheet Annual'!AR96-'Balance Sheet Annual'!AS96)</f>
        <v>0.82365247274377762</v>
      </c>
      <c r="Z96" s="23">
        <f>'Balance Sheet Annual'!BA96/'Balance Sheet Annual'!BB96</f>
        <v>0.73027068040447207</v>
      </c>
      <c r="AA96" s="23">
        <f>'Balance Sheet Annual'!AR96/'Balance Sheet Annual'!BB96</f>
        <v>0.13083638553204818</v>
      </c>
      <c r="AB96" s="24">
        <f>'Balance Sheet Annual'!CS96/'Balance Sheet Annual'!CT96</f>
        <v>0.69805665451282517</v>
      </c>
      <c r="AC96" s="25">
        <f>'Income Statement Annual'!V96/'Income Statement Annual'!N96</f>
        <v>0.43994168339490008</v>
      </c>
      <c r="AD96" s="23">
        <f>('Income Statement Annual'!AF96-'Income Statement Annual'!AC96)/'Income Statement Annual'!N96</f>
        <v>0.35087663452266626</v>
      </c>
      <c r="AE96" s="23">
        <f>'Income Statement Annual'!AF96/'Income Statement Annual'!N96</f>
        <v>0.35087663452266626</v>
      </c>
      <c r="AF96" s="23">
        <f>'Income Statement Annual'!BS96/'Income Statement Annual'!N96</f>
        <v>0.2897676101896367</v>
      </c>
      <c r="AG96" s="23">
        <f>('Income Statement Annual'!AF96-'Income Statement Annual'!AC96)/('Income Statement Annual'!AH96*-1)</f>
        <v>40.743531418822862</v>
      </c>
      <c r="AH96" s="24">
        <f>'Income Statement Annual'!AF96/('Income Statement Annual'!AH96*-1)</f>
        <v>40.743531418822862</v>
      </c>
      <c r="AI96" s="25">
        <f>'Cash Flow Statement Annual'!BG96/'Cash Flow Statement Annual'!AB96</f>
        <v>-0.57265335283911134</v>
      </c>
      <c r="AJ96" s="23">
        <f>'Cash Flow Statement Annual'!AB96/'Balance Sheet Annual'!BR96</f>
        <v>2.2930383966184875</v>
      </c>
      <c r="AK96" s="23">
        <f>('Cash Flow Statement Annual'!AB96+'Cash Flow Statement Annual'!AV96)/('Balance Sheet Annual'!BH96+'Balance Sheet Annual'!BS96)</f>
        <v>1.6116631649257656</v>
      </c>
      <c r="AL96" s="24">
        <f>('Cash Flow Statement Annual'!AB96/('Balance Sheet Annual'!BH96+'Balance Sheet Annual'!BS96))</f>
        <v>1.6116631649257656</v>
      </c>
      <c r="AM96" s="25">
        <f>'Income Statement Annual'!BS96/'Balance Sheet Annual'!CS96</f>
        <v>0.3327144183389274</v>
      </c>
      <c r="AN96" s="23">
        <f>'Income Statement Annual'!N96/'Balance Sheet Annual'!CS96</f>
        <v>1.1482112100837785</v>
      </c>
      <c r="AO96" s="23">
        <f>'Income Statement Annual'!N96/'Balance Sheet Annual'!BB96</f>
        <v>0.80151647598520503</v>
      </c>
      <c r="AP96" s="23">
        <f>'Income Statement Annual'!N96/('Balance Sheet Annual'!AH96-'Balance Sheet Annual'!BR96)</f>
        <v>5.0398407554490419</v>
      </c>
      <c r="AQ96" s="23">
        <f>'Income Statement Annual'!BS96/'Balance Sheet Annual'!BB96</f>
        <v>0.2322535137738522</v>
      </c>
      <c r="AR96" s="23">
        <f>'Cash Flow Statement Annual'!AB96/'Income Statement Annual'!N96</f>
        <v>0.31667953830565482</v>
      </c>
      <c r="AS96" s="23">
        <f>'Cash Flow Statement Annual'!BG96/'Income Statement Annual'!N96</f>
        <v>-0.18134759938627504</v>
      </c>
      <c r="AT96" s="23">
        <f>'Cash Flow Statement Annual'!AB96/'Balance Sheet Annual'!BB96</f>
        <v>0.2538238675593702</v>
      </c>
      <c r="AU96" s="23">
        <f>('Cash Flow Statement Annual'!AB96+'Cash Flow Statement Annual'!AU96)/'Balance Sheet Annual'!BR96</f>
        <v>1.0296981603097828</v>
      </c>
      <c r="AV96" s="23">
        <f>('Cash Flow Statement Annual'!AB96+'Cash Flow Statement Annual'!AU96)/('Balance Sheet Annual'!BH96+'Balance Sheet Annual'!BS96)</f>
        <v>0.72372385844492793</v>
      </c>
      <c r="AW96" s="23">
        <f>'Cash Flow Statement Annual'!AB96/'Balance Sheet Annual'!BS96</f>
        <v>1.6162473037383995</v>
      </c>
      <c r="AX96" s="23">
        <f>('Cash Flow Statement Annual'!AB96+'Cash Flow Statement Annual'!AU96)/'Balance Sheet Annual'!BS96</f>
        <v>0.72578238450752453</v>
      </c>
      <c r="AY96" s="23">
        <f>('Balance Sheet Annual'!BH96+'Balance Sheet Annual'!BS96)/('Income Statement Annual'!AF96-'Income Statement Annual'!AC96)</f>
        <v>0.56000418716633515</v>
      </c>
      <c r="AZ96" s="23">
        <f>(('Balance Sheet Annual'!BH96+'Balance Sheet Annual'!BS96)-'Balance Sheet Annual'!N96)/('Income Statement Annual'!AF96-'Income Statement Annual'!AC96)</f>
        <v>0.29995463903136887</v>
      </c>
      <c r="BA96" s="23">
        <f>('Cash Flow Statement Annual'!AB96+'Cash Flow Statement Annual'!AU96)/'Income Statement Annual'!BS96</f>
        <v>0.49075956619395533</v>
      </c>
      <c r="BB96" s="23">
        <f>'Income Statement Annual'!AF96/('Balance Sheet Annual'!BH96+'Balance Sheet Annual'!BS96)</f>
        <v>1.7857009338806518</v>
      </c>
      <c r="BC96" s="24">
        <f>'Income Statement Annual'!AF96/('Balance Sheet Annual'!BB96-'Balance Sheet Annual'!BR96)</f>
        <v>0.316238916355088</v>
      </c>
    </row>
    <row r="97" spans="1:55" x14ac:dyDescent="0.2">
      <c r="A97" s="52" t="s">
        <v>1039</v>
      </c>
      <c r="B97" s="52" t="s">
        <v>1040</v>
      </c>
      <c r="C97" s="52" t="str">
        <f>VLOOKUP(A97,'[1]S&amp;P 500 Wikipedia'!A:D,3,FALSE)</f>
        <v>Information Technology</v>
      </c>
      <c r="D97" s="52">
        <v>85017</v>
      </c>
      <c r="E97" s="52" t="s">
        <v>16</v>
      </c>
      <c r="F97" s="52">
        <v>2019</v>
      </c>
      <c r="G97" s="52" t="s">
        <v>17</v>
      </c>
      <c r="H97" s="53">
        <v>43861</v>
      </c>
      <c r="I97" s="53">
        <v>43895</v>
      </c>
      <c r="J97" s="53">
        <v>43895</v>
      </c>
      <c r="K97" s="54">
        <v>890000000</v>
      </c>
      <c r="L97" s="54">
        <v>933000000</v>
      </c>
      <c r="M97" s="52" t="s">
        <v>1041</v>
      </c>
      <c r="N97" s="21">
        <f>'Balance Sheet Annual'!AH97/'Balance Sheet Annual'!BR97</f>
        <v>1.0753115527113506</v>
      </c>
      <c r="O97" s="22">
        <f>('Balance Sheet Annual'!AH97-'Balance Sheet Annual'!U97)/'Balance Sheet Annual'!BR97</f>
        <v>1.0753115527113506</v>
      </c>
      <c r="P97" s="22">
        <f>'Balance Sheet Annual'!N97/'Balance Sheet Annual'!BR97</f>
        <v>0.5353317615358707</v>
      </c>
      <c r="Q97" s="22">
        <f>'Balance Sheet Annual'!CH97/'Balance Sheet Annual'!CS97</f>
        <v>0.62685554079976391</v>
      </c>
      <c r="R97" s="22">
        <f>('Balance Sheet Annual'!BH97+'Balance Sheet Annual'!BS97)/'Balance Sheet Annual'!BB97</f>
        <v>4.8488916300838077E-2</v>
      </c>
      <c r="S97" s="22">
        <f>('Balance Sheet Annual'!BH97/'Balance Sheet Annual'!BB97)</f>
        <v>0</v>
      </c>
      <c r="T97" s="22">
        <f>'Balance Sheet Annual'!BS97/'Balance Sheet Annual'!BB97</f>
        <v>4.8488916300838077E-2</v>
      </c>
      <c r="U97" s="22">
        <f>('Balance Sheet Annual'!BH97+'Balance Sheet Annual'!BS97)/'Balance Sheet Annual'!CS97</f>
        <v>7.8884462151394427E-2</v>
      </c>
      <c r="V97" s="22">
        <f>('Balance Sheet Annual'!BH97/'Balance Sheet Annual'!CS97)</f>
        <v>0</v>
      </c>
      <c r="W97" s="22">
        <f>('Balance Sheet Annual'!BS97/'Balance Sheet Annual'!CS97)</f>
        <v>7.8884462151394427E-2</v>
      </c>
      <c r="X97" s="23">
        <f>'Balance Sheet Annual'!AH97/'Balance Sheet Annual'!BB97</f>
        <v>0.28957297826796791</v>
      </c>
      <c r="Y97" s="23">
        <f>'Balance Sheet Annual'!CS97/('Balance Sheet Annual'!BB97-'Balance Sheet Annual'!AQ97-'Balance Sheet Annual'!AR97-'Balance Sheet Annual'!AS97)</f>
        <v>1.3410242203577647</v>
      </c>
      <c r="Z97" s="23">
        <f>'Balance Sheet Annual'!BA97/'Balance Sheet Annual'!BB97</f>
        <v>0.71042702173203209</v>
      </c>
      <c r="AA97" s="23">
        <f>'Balance Sheet Annual'!AR97/'Balance Sheet Annual'!BB97</f>
        <v>0.45593730725973225</v>
      </c>
      <c r="AB97" s="24">
        <f>'Balance Sheet Annual'!CS97/'Balance Sheet Annual'!CT97</f>
        <v>0.61468272684395753</v>
      </c>
      <c r="AC97" s="25">
        <f>'Income Statement Annual'!V97/'Income Statement Annual'!N97</f>
        <v>0.75231021172066903</v>
      </c>
      <c r="AD97" s="23">
        <f>('Income Statement Annual'!AF97-'Income Statement Annual'!AC97)/'Income Statement Annual'!N97</f>
        <v>2.7079190548602177E-2</v>
      </c>
      <c r="AE97" s="23">
        <f>'Income Statement Annual'!AF97/'Income Statement Annual'!N97</f>
        <v>2.7079190548602177E-2</v>
      </c>
      <c r="AF97" s="23">
        <f>'Income Statement Annual'!BS97/'Income Statement Annual'!N97</f>
        <v>7.3692829570710027E-3</v>
      </c>
      <c r="AG97" s="23" t="e">
        <f>('Income Statement Annual'!AF97-'Income Statement Annual'!AC97)/('Income Statement Annual'!AH97*-1)</f>
        <v>#DIV/0!</v>
      </c>
      <c r="AH97" s="24" t="e">
        <f>'Income Statement Annual'!AF97/('Income Statement Annual'!AH97*-1)</f>
        <v>#DIV/0!</v>
      </c>
      <c r="AI97" s="25">
        <f>'Cash Flow Statement Annual'!BG97/'Cash Flow Statement Annual'!AB97</f>
        <v>3.7866543523435693E-2</v>
      </c>
      <c r="AJ97" s="23">
        <f>'Cash Flow Statement Annual'!AB97/'Balance Sheet Annual'!BR97</f>
        <v>0.29174806332098352</v>
      </c>
      <c r="AK97" s="23">
        <f>('Cash Flow Statement Annual'!AB97+'Cash Flow Statement Annual'!AV97)/('Balance Sheet Annual'!BH97+'Balance Sheet Annual'!BS97)</f>
        <v>1.6202768424990648</v>
      </c>
      <c r="AL97" s="24">
        <f>('Cash Flow Statement Annual'!AB97/('Balance Sheet Annual'!BH97+'Balance Sheet Annual'!BS97))</f>
        <v>1.6202768424990648</v>
      </c>
      <c r="AM97" s="25">
        <f>'Income Statement Annual'!BS97/'Balance Sheet Annual'!CS97</f>
        <v>3.7184594953519256E-3</v>
      </c>
      <c r="AN97" s="23">
        <f>'Income Statement Annual'!N97/'Balance Sheet Annual'!CS97</f>
        <v>0.50458905120259701</v>
      </c>
      <c r="AO97" s="23">
        <f>'Income Statement Annual'!N97/'Balance Sheet Annual'!BB97</f>
        <v>0.31016217392881762</v>
      </c>
      <c r="AP97" s="23">
        <f>'Income Statement Annual'!N97/('Balance Sheet Annual'!AH97-'Balance Sheet Annual'!BR97)</f>
        <v>15.293381037567084</v>
      </c>
      <c r="AQ97" s="23">
        <f>'Income Statement Annual'!BS97/'Balance Sheet Annual'!BB97</f>
        <v>2.2856728222617278E-3</v>
      </c>
      <c r="AR97" s="23">
        <f>'Cash Flow Statement Annual'!AB97/'Income Statement Annual'!N97</f>
        <v>0.25330448005614692</v>
      </c>
      <c r="AS97" s="23">
        <f>'Cash Flow Statement Annual'!BG97/'Income Statement Annual'!N97</f>
        <v>9.5917651187273373E-3</v>
      </c>
      <c r="AT97" s="23">
        <f>'Cash Flow Statement Annual'!AB97/'Balance Sheet Annual'!BB97</f>
        <v>7.8565468200123348E-2</v>
      </c>
      <c r="AU97" s="23">
        <f>('Cash Flow Statement Annual'!AB97+'Cash Flow Statement Annual'!AU97)/'Balance Sheet Annual'!BR97</f>
        <v>9.1007073088582011E-2</v>
      </c>
      <c r="AV97" s="23">
        <f>('Cash Flow Statement Annual'!AB97+'Cash Flow Statement Annual'!AU97)/('Balance Sheet Annual'!BH97+'Balance Sheet Annual'!BS97)</f>
        <v>0.50542461653572768</v>
      </c>
      <c r="AW97" s="23">
        <f>'Cash Flow Statement Annual'!AB97/'Balance Sheet Annual'!BS97</f>
        <v>1.6202768424990648</v>
      </c>
      <c r="AX97" s="23">
        <f>('Cash Flow Statement Annual'!AB97+'Cash Flow Statement Annual'!AU97)/'Balance Sheet Annual'!BS97</f>
        <v>0.50542461653572768</v>
      </c>
      <c r="AY97" s="23">
        <f>('Balance Sheet Annual'!BH97+'Balance Sheet Annual'!BS97)/('Income Statement Annual'!AF97-'Income Statement Annual'!AC97)</f>
        <v>5.773218142548596</v>
      </c>
      <c r="AZ97" s="23">
        <f>(('Balance Sheet Annual'!BH97+'Balance Sheet Annual'!BS97)-'Balance Sheet Annual'!N97)/('Income Statement Annual'!AF97-'Income Statement Annual'!AC97)</f>
        <v>-11.390928725701944</v>
      </c>
      <c r="BA97" s="23">
        <f>('Cash Flow Statement Annual'!AB97+'Cash Flow Statement Annual'!AU97)/'Income Statement Annual'!BS97</f>
        <v>10.722222222222221</v>
      </c>
      <c r="BB97" s="23">
        <f>'Income Statement Annual'!AF97/('Balance Sheet Annual'!BH97+'Balance Sheet Annual'!BS97)</f>
        <v>0.17321361765806209</v>
      </c>
      <c r="BC97" s="24">
        <f>'Income Statement Annual'!AF97/('Balance Sheet Annual'!BB97-'Balance Sheet Annual'!BR97)</f>
        <v>1.1494252873563218E-2</v>
      </c>
    </row>
    <row r="98" spans="1:55" x14ac:dyDescent="0.2">
      <c r="A98" s="52" t="s">
        <v>298</v>
      </c>
      <c r="B98" s="52" t="s">
        <v>299</v>
      </c>
      <c r="C98" s="52" t="str">
        <f>VLOOKUP(A98,'[1]S&amp;P 500 Wikipedia'!A:D,3,FALSE)</f>
        <v>Information Technology</v>
      </c>
      <c r="D98" s="52">
        <v>82202</v>
      </c>
      <c r="E98" s="52" t="s">
        <v>16</v>
      </c>
      <c r="F98" s="52">
        <v>2020</v>
      </c>
      <c r="G98" s="52" t="s">
        <v>17</v>
      </c>
      <c r="H98" s="53">
        <v>44043</v>
      </c>
      <c r="I98" s="53">
        <v>44077</v>
      </c>
      <c r="J98" s="53">
        <v>44077</v>
      </c>
      <c r="K98" s="54">
        <v>4226000000</v>
      </c>
      <c r="L98" s="54">
        <v>4240000000</v>
      </c>
      <c r="M98" s="52" t="s">
        <v>300</v>
      </c>
      <c r="N98" s="21">
        <f>'Balance Sheet Annual'!AH98/'Balance Sheet Annual'!BR98</f>
        <v>1.7201452765386285</v>
      </c>
      <c r="O98" s="22">
        <f>('Balance Sheet Annual'!AH98-'Balance Sheet Annual'!U98)/'Balance Sheet Annual'!BR98</f>
        <v>1.6695353519403102</v>
      </c>
      <c r="P98" s="22">
        <f>'Balance Sheet Annual'!N98/'Balance Sheet Annual'!BR98</f>
        <v>1.1613832853025936</v>
      </c>
      <c r="Q98" s="22">
        <f>'Balance Sheet Annual'!CH98/'Balance Sheet Annual'!CS98</f>
        <v>1.5013976793248944</v>
      </c>
      <c r="R98" s="22">
        <f>('Balance Sheet Annual'!BH98+'Balance Sheet Annual'!BS98)/'Balance Sheet Annual'!BB98</f>
        <v>0.15374316046935785</v>
      </c>
      <c r="S98" s="22">
        <f>('Balance Sheet Annual'!BH98/'Balance Sheet Annual'!BB98)</f>
        <v>3.1680600508154723E-2</v>
      </c>
      <c r="T98" s="22">
        <f>'Balance Sheet Annual'!BS98/'Balance Sheet Annual'!BB98</f>
        <v>0.12206255996120312</v>
      </c>
      <c r="U98" s="22">
        <f>('Balance Sheet Annual'!BH98+'Balance Sheet Annual'!BS98)/'Balance Sheet Annual'!CS98</f>
        <v>0.38457278481012658</v>
      </c>
      <c r="V98" s="22">
        <f>('Balance Sheet Annual'!BH98/'Balance Sheet Annual'!CS98)</f>
        <v>7.9245780590717296E-2</v>
      </c>
      <c r="W98" s="22">
        <f>('Balance Sheet Annual'!BS98/'Balance Sheet Annual'!CS98)</f>
        <v>0.30532700421940928</v>
      </c>
      <c r="X98" s="23">
        <f>'Balance Sheet Annual'!AH98/'Balance Sheet Annual'!BB98</f>
        <v>0.45937397868280394</v>
      </c>
      <c r="Y98" s="23">
        <f>'Balance Sheet Annual'!CS98/('Balance Sheet Annual'!BB98-'Balance Sheet Annual'!AQ98-'Balance Sheet Annual'!AR98-'Balance Sheet Annual'!AS98)</f>
        <v>0.63762169797043933</v>
      </c>
      <c r="Z98" s="23">
        <f>'Balance Sheet Annual'!BA98/'Balance Sheet Annual'!BB98</f>
        <v>0.54062602131719606</v>
      </c>
      <c r="AA98" s="23">
        <f>'Balance Sheet Annual'!AR98/'Balance Sheet Annual'!BB98</f>
        <v>0.35640412005946043</v>
      </c>
      <c r="AB98" s="24">
        <f>'Balance Sheet Annual'!CS98/'Balance Sheet Annual'!CT98</f>
        <v>0.399776496262638</v>
      </c>
      <c r="AC98" s="25">
        <f>'Income Statement Annual'!V98/'Income Statement Annual'!N98</f>
        <v>0.64264416543274983</v>
      </c>
      <c r="AD98" s="23">
        <f>('Income Statement Annual'!AF98-'Income Statement Annual'!AC98)/'Income Statement Annual'!N98</f>
        <v>0.28601853917770431</v>
      </c>
      <c r="AE98" s="23">
        <f>'Income Statement Annual'!AF98/'Income Statement Annual'!N98</f>
        <v>0.28601853917770431</v>
      </c>
      <c r="AF98" s="23">
        <f>'Income Statement Annual'!BS98/'Income Statement Annual'!N98</f>
        <v>0.22745988925173932</v>
      </c>
      <c r="AG98" s="23">
        <f>('Income Statement Annual'!AF98-'Income Statement Annual'!AC98)/('Income Statement Annual'!AH98*-1)</f>
        <v>-42.092537313432835</v>
      </c>
      <c r="AH98" s="24">
        <f>'Income Statement Annual'!AF98/('Income Statement Annual'!AH98*-1)</f>
        <v>-42.092537313432835</v>
      </c>
      <c r="AI98" s="25">
        <f>'Cash Flow Statement Annual'!BG98/'Cash Flow Statement Annual'!AB98</f>
        <v>-1.2242966420329313</v>
      </c>
      <c r="AJ98" s="23">
        <f>'Cash Flow Statement Annual'!AB98/'Balance Sheet Annual'!BR98</f>
        <v>0.60897714263155822</v>
      </c>
      <c r="AK98" s="23">
        <f>('Cash Flow Statement Annual'!AB98+'Cash Flow Statement Annual'!AV98)/('Balance Sheet Annual'!BH98+'Balance Sheet Annual'!BS98)</f>
        <v>0.6452718919289584</v>
      </c>
      <c r="AL98" s="24">
        <f>('Cash Flow Statement Annual'!AB98/('Balance Sheet Annual'!BH98+'Balance Sheet Annual'!BS98))</f>
        <v>1.0578070355893849</v>
      </c>
      <c r="AM98" s="25">
        <f>'Income Statement Annual'!BS98/'Balance Sheet Annual'!CS98</f>
        <v>0.29572784810126584</v>
      </c>
      <c r="AN98" s="23">
        <f>'Income Statement Annual'!N98/'Balance Sheet Annual'!CS98</f>
        <v>1.3001318565400843</v>
      </c>
      <c r="AO98" s="23">
        <f>'Income Statement Annual'!N98/'Balance Sheet Annual'!BB98</f>
        <v>0.51976215828703365</v>
      </c>
      <c r="AP98" s="23">
        <f>'Income Statement Annual'!N98/('Balance Sheet Annual'!AH98-'Balance Sheet Annual'!BR98)</f>
        <v>2.7026093630084422</v>
      </c>
      <c r="AQ98" s="23">
        <f>'Income Statement Annual'!BS98/'Balance Sheet Annual'!BB98</f>
        <v>0.11822504296121367</v>
      </c>
      <c r="AR98" s="23">
        <f>'Cash Flow Statement Annual'!AB98/'Income Statement Annual'!N98</f>
        <v>0.31289426177967994</v>
      </c>
      <c r="AS98" s="23">
        <f>'Cash Flow Statement Annual'!BG98/'Income Statement Annual'!N98</f>
        <v>-0.38307539400823515</v>
      </c>
      <c r="AT98" s="23">
        <f>'Cash Flow Statement Annual'!AB98/'Balance Sheet Annual'!BB98</f>
        <v>0.16263059681823452</v>
      </c>
      <c r="AU98" s="23">
        <f>('Cash Flow Statement Annual'!AB98+'Cash Flow Statement Annual'!AU98)/'Balance Sheet Annual'!BR98</f>
        <v>0.74714776360980617</v>
      </c>
      <c r="AV98" s="23">
        <f>('Cash Flow Statement Annual'!AB98+'Cash Flow Statement Annual'!AU98)/('Balance Sheet Annual'!BH98+'Balance Sheet Annual'!BS98)</f>
        <v>1.2978125214290612</v>
      </c>
      <c r="AW98" s="23">
        <f>'Cash Flow Statement Annual'!AB98/'Balance Sheet Annual'!BS98</f>
        <v>1.3323544653653481</v>
      </c>
      <c r="AX98" s="23">
        <f>('Cash Flow Statement Annual'!AB98+'Cash Flow Statement Annual'!AU98)/'Balance Sheet Annual'!BS98</f>
        <v>1.6346519260666781</v>
      </c>
      <c r="AY98" s="23">
        <f>('Balance Sheet Annual'!BH98+'Balance Sheet Annual'!BS98)/('Income Statement Annual'!AF98-'Income Statement Annual'!AC98)</f>
        <v>1.0341819729097228</v>
      </c>
      <c r="AZ98" s="23">
        <f>(('Balance Sheet Annual'!BH98+'Balance Sheet Annual'!BS98)-'Balance Sheet Annual'!N98)/('Income Statement Annual'!AF98-'Income Statement Annual'!AC98)</f>
        <v>-1.0521239628395149</v>
      </c>
      <c r="BA98" s="23">
        <f>('Cash Flow Statement Annual'!AB98+'Cash Flow Statement Annual'!AU98)/'Income Statement Annual'!BS98</f>
        <v>1.6877117888353843</v>
      </c>
      <c r="BB98" s="23">
        <f>'Income Statement Annual'!AF98/('Balance Sheet Annual'!BH98+'Balance Sheet Annual'!BS98)</f>
        <v>0.96694781595007884</v>
      </c>
      <c r="BC98" s="24">
        <f>'Income Statement Annual'!AF98/('Balance Sheet Annual'!BB98-'Balance Sheet Annual'!BR98)</f>
        <v>0.20282788182158165</v>
      </c>
    </row>
    <row r="99" spans="1:55" x14ac:dyDescent="0.2">
      <c r="A99" s="52" t="s">
        <v>352</v>
      </c>
      <c r="B99" s="52" t="s">
        <v>353</v>
      </c>
      <c r="C99" s="52" t="str">
        <f>VLOOKUP(A99,'[1]S&amp;P 500 Wikipedia'!A:D,3,FALSE)</f>
        <v>Industrials</v>
      </c>
      <c r="D99" s="52">
        <v>248102</v>
      </c>
      <c r="E99" s="52" t="s">
        <v>16</v>
      </c>
      <c r="F99" s="52">
        <v>2019</v>
      </c>
      <c r="G99" s="52" t="s">
        <v>17</v>
      </c>
      <c r="H99" s="53">
        <v>43830</v>
      </c>
      <c r="I99" s="53">
        <v>43873</v>
      </c>
      <c r="J99" s="53">
        <v>43873</v>
      </c>
      <c r="K99" s="54">
        <v>775000000</v>
      </c>
      <c r="L99" s="54">
        <v>776000000</v>
      </c>
      <c r="M99" s="52" t="s">
        <v>354</v>
      </c>
      <c r="N99" s="21">
        <f>'Balance Sheet Annual'!AH99/'Balance Sheet Annual'!BR99</f>
        <v>1.5239423523942353</v>
      </c>
      <c r="O99" s="22">
        <f>('Balance Sheet Annual'!AH99-'Balance Sheet Annual'!U99)/'Balance Sheet Annual'!BR99</f>
        <v>1.402603440260344</v>
      </c>
      <c r="P99" s="22">
        <f>'Balance Sheet Annual'!N99/'Balance Sheet Annual'!BR99</f>
        <v>0.90841469084146909</v>
      </c>
      <c r="Q99" s="22">
        <f>'Balance Sheet Annual'!CH99/'Balance Sheet Annual'!CS99</f>
        <v>2.2249009525415158</v>
      </c>
      <c r="R99" s="22">
        <f>('Balance Sheet Annual'!BH99+'Balance Sheet Annual'!BS99)/'Balance Sheet Annual'!BB99</f>
        <v>0.42444519957132026</v>
      </c>
      <c r="S99" s="22">
        <f>('Balance Sheet Annual'!BH99/'Balance Sheet Annual'!BB99)</f>
        <v>6.4040567739237263E-3</v>
      </c>
      <c r="T99" s="22">
        <f>'Balance Sheet Annual'!BS99/'Balance Sheet Annual'!BB99</f>
        <v>0.41804114279739657</v>
      </c>
      <c r="U99" s="22">
        <f>('Balance Sheet Annual'!BH99+'Balance Sheet Annual'!BS99)/'Balance Sheet Annual'!CS99</f>
        <v>1.3687937283992244</v>
      </c>
      <c r="V99" s="22">
        <f>('Balance Sheet Annual'!BH99/'Balance Sheet Annual'!CS99)</f>
        <v>2.0652448790356572E-2</v>
      </c>
      <c r="W99" s="22">
        <f>('Balance Sheet Annual'!BS99/'Balance Sheet Annual'!CS99)</f>
        <v>1.3481412796088679</v>
      </c>
      <c r="X99" s="23">
        <f>'Balance Sheet Annual'!AH99/'Balance Sheet Annual'!BB99</f>
        <v>8.5683665734375414E-2</v>
      </c>
      <c r="Y99" s="23">
        <f>'Balance Sheet Annual'!CS99/('Balance Sheet Annual'!BB99-'Balance Sheet Annual'!AQ99-'Balance Sheet Annual'!AR99-'Balance Sheet Annual'!AS99)</f>
        <v>0.31008704289411088</v>
      </c>
      <c r="Z99" s="23">
        <f>'Balance Sheet Annual'!BA99/'Balance Sheet Annual'!BB99</f>
        <v>0.91431633426562464</v>
      </c>
      <c r="AA99" s="23">
        <f>'Balance Sheet Annual'!AR99/'Balance Sheet Annual'!BB99</f>
        <v>0</v>
      </c>
      <c r="AB99" s="24">
        <f>'Balance Sheet Annual'!CS99/'Balance Sheet Annual'!CT99</f>
        <v>0.31008704289411088</v>
      </c>
      <c r="AC99" s="25">
        <f>'Income Statement Annual'!V99/'Income Statement Annual'!N99</f>
        <v>0.52132026472312976</v>
      </c>
      <c r="AD99" s="23">
        <f>('Income Statement Annual'!AF99-'Income Statement Annual'!AC99)/'Income Statement Annual'!N99</f>
        <v>0.52132026472312976</v>
      </c>
      <c r="AE99" s="23">
        <f>'Income Statement Annual'!AF99/'Income Statement Annual'!N99</f>
        <v>0.40831029571919242</v>
      </c>
      <c r="AF99" s="23">
        <f>'Income Statement Annual'!BS99/'Income Statement Annual'!N99</f>
        <v>0.27904833710312471</v>
      </c>
      <c r="AG99" s="23">
        <f>('Income Statement Annual'!AF99-'Income Statement Annual'!AC99)/('Income Statement Annual'!AH99*-1)</f>
        <v>8.4436906377204881</v>
      </c>
      <c r="AH99" s="24">
        <f>'Income Statement Annual'!AF99/('Income Statement Annual'!AH99*-1)</f>
        <v>6.6132971506105838</v>
      </c>
      <c r="AI99" s="25">
        <f>'Cash Flow Statement Annual'!BG99/'Cash Flow Statement Annual'!AB99</f>
        <v>-0.54597938144329894</v>
      </c>
      <c r="AJ99" s="23">
        <f>'Cash Flow Statement Annual'!AB99/'Balance Sheet Annual'!BR99</f>
        <v>2.2547652254765227</v>
      </c>
      <c r="AK99" s="23">
        <f>('Cash Flow Statement Annual'!AB99+'Cash Flow Statement Annual'!AV99)/('Balance Sheet Annual'!BH99+'Balance Sheet Annual'!BS99)</f>
        <v>0.25169355831999013</v>
      </c>
      <c r="AL99" s="24">
        <f>('Cash Flow Statement Annual'!AB99/('Balance Sheet Annual'!BH99+'Balance Sheet Annual'!BS99))</f>
        <v>0.2986821037073531</v>
      </c>
      <c r="AM99" s="25">
        <f>'Income Statement Annual'!BS99/'Balance Sheet Annual'!CS99</f>
        <v>0.28078900783950095</v>
      </c>
      <c r="AN99" s="23">
        <f>'Income Statement Annual'!N99/'Balance Sheet Annual'!CS99</f>
        <v>1.0062378824917813</v>
      </c>
      <c r="AO99" s="23">
        <f>'Income Statement Annual'!N99/'Balance Sheet Annual'!BB99</f>
        <v>0.31202132942990823</v>
      </c>
      <c r="AP99" s="23">
        <f>'Income Statement Annual'!N99/('Balance Sheet Annual'!AH99-'Balance Sheet Annual'!BR99)</f>
        <v>10.591836734693878</v>
      </c>
      <c r="AQ99" s="23">
        <f>'Income Statement Annual'!BS99/'Balance Sheet Annual'!BB99</f>
        <v>8.7069033118122169E-2</v>
      </c>
      <c r="AR99" s="23">
        <f>'Cash Flow Statement Annual'!AB99/'Income Statement Annual'!N99</f>
        <v>0.40629974030325877</v>
      </c>
      <c r="AS99" s="23">
        <f>'Cash Flow Statement Annual'!BG99/'Income Statement Annual'!N99</f>
        <v>-0.22183128089134624</v>
      </c>
      <c r="AT99" s="23">
        <f>'Cash Flow Statement Annual'!AB99/'Balance Sheet Annual'!BB99</f>
        <v>0.12677418511644928</v>
      </c>
      <c r="AU99" s="23">
        <f>('Cash Flow Statement Annual'!AB99+'Cash Flow Statement Annual'!AU99)/'Balance Sheet Annual'!BR99</f>
        <v>1.2775453277545328</v>
      </c>
      <c r="AV99" s="23">
        <f>('Cash Flow Statement Annual'!AB99+'Cash Flow Statement Annual'!AU99)/('Balance Sheet Annual'!BH99+'Balance Sheet Annual'!BS99)</f>
        <v>0.1692326641211972</v>
      </c>
      <c r="AW99" s="23">
        <f>'Cash Flow Statement Annual'!AB99/'Balance Sheet Annual'!BS99</f>
        <v>0.30325767523291441</v>
      </c>
      <c r="AX99" s="23">
        <f>('Cash Flow Statement Annual'!AB99+'Cash Flow Statement Annual'!AU99)/'Balance Sheet Annual'!BS99</f>
        <v>0.17182517351341212</v>
      </c>
      <c r="AY99" s="23">
        <f>('Balance Sheet Annual'!BH99+'Balance Sheet Annual'!BS99)/('Income Statement Annual'!AF99-'Income Statement Annual'!AC99)</f>
        <v>2.6093524023782741</v>
      </c>
      <c r="AZ99" s="23">
        <f>(('Balance Sheet Annual'!BH99+'Balance Sheet Annual'!BS99)-'Balance Sheet Annual'!N99)/('Income Statement Annual'!AF99-'Income Statement Annual'!AC99)</f>
        <v>2.2953559376506507</v>
      </c>
      <c r="BA99" s="23">
        <f>('Cash Flow Statement Annual'!AB99+'Cash Flow Statement Annual'!AU99)/'Income Statement Annual'!BS99</f>
        <v>0.82497748423896733</v>
      </c>
      <c r="BB99" s="23">
        <f>'Income Statement Annual'!AF99/('Balance Sheet Annual'!BH99+'Balance Sheet Annual'!BS99)</f>
        <v>0.30016011824116273</v>
      </c>
      <c r="BC99" s="24">
        <f>'Income Statement Annual'!AF99/('Balance Sheet Annual'!BB99-'Balance Sheet Annual'!BR99)</f>
        <v>0.13499141416939012</v>
      </c>
    </row>
    <row r="100" spans="1:55" x14ac:dyDescent="0.2">
      <c r="A100" s="52" t="s">
        <v>295</v>
      </c>
      <c r="B100" s="52" t="s">
        <v>296</v>
      </c>
      <c r="C100" s="52" t="str">
        <f>VLOOKUP(A100,'[1]S&amp;P 500 Wikipedia'!A:D,3,FALSE)</f>
        <v>Industrials</v>
      </c>
      <c r="D100" s="52">
        <v>331923</v>
      </c>
      <c r="E100" s="52" t="s">
        <v>16</v>
      </c>
      <c r="F100" s="52">
        <v>2020</v>
      </c>
      <c r="G100" s="52" t="s">
        <v>17</v>
      </c>
      <c r="H100" s="53">
        <v>43982</v>
      </c>
      <c r="I100" s="53">
        <v>44041</v>
      </c>
      <c r="J100" s="53">
        <v>44041</v>
      </c>
      <c r="K100" s="54">
        <v>103517000</v>
      </c>
      <c r="L100" s="54">
        <v>106042000</v>
      </c>
      <c r="M100" s="52" t="s">
        <v>297</v>
      </c>
      <c r="N100" s="21">
        <f>'Balance Sheet Annual'!AH100/'Balance Sheet Annual'!BR100</f>
        <v>2.6092544580572641</v>
      </c>
      <c r="O100" s="22">
        <f>('Balance Sheet Annual'!AH100-'Balance Sheet Annual'!U100)/'Balance Sheet Annual'!BR100</f>
        <v>2.1473246007941751</v>
      </c>
      <c r="P100" s="22">
        <f>'Balance Sheet Annual'!N100/'Balance Sheet Annual'!BR100</f>
        <v>0.16425985234891746</v>
      </c>
      <c r="Q100" s="22">
        <f>'Balance Sheet Annual'!CH100/'Balance Sheet Annual'!CS100</f>
        <v>1.3707592292536912</v>
      </c>
      <c r="R100" s="22">
        <f>('Balance Sheet Annual'!BH100+'Balance Sheet Annual'!BS100)/'Balance Sheet Annual'!BB100</f>
        <v>0.33112686826464804</v>
      </c>
      <c r="S100" s="22">
        <f>('Balance Sheet Annual'!BH100/'Balance Sheet Annual'!BB100)</f>
        <v>0</v>
      </c>
      <c r="T100" s="22">
        <f>'Balance Sheet Annual'!BS100/'Balance Sheet Annual'!BB100</f>
        <v>0.33112686826464804</v>
      </c>
      <c r="U100" s="22">
        <f>('Balance Sheet Annual'!BH100+'Balance Sheet Annual'!BS100)/'Balance Sheet Annual'!CS100</f>
        <v>0.78502207899228549</v>
      </c>
      <c r="V100" s="22">
        <f>('Balance Sheet Annual'!BH100/'Balance Sheet Annual'!CS100)</f>
        <v>0</v>
      </c>
      <c r="W100" s="22">
        <f>('Balance Sheet Annual'!BS100/'Balance Sheet Annual'!CS100)</f>
        <v>0.78502207899228549</v>
      </c>
      <c r="X100" s="23">
        <f>'Balance Sheet Annual'!AH100/'Balance Sheet Annual'!BB100</f>
        <v>0.30113867417829604</v>
      </c>
      <c r="Y100" s="23">
        <f>'Balance Sheet Annual'!CS100/('Balance Sheet Annual'!BB100-'Balance Sheet Annual'!AQ100-'Balance Sheet Annual'!AR100-'Balance Sheet Annual'!AS100)</f>
        <v>0.67401937346154528</v>
      </c>
      <c r="Z100" s="23">
        <f>'Balance Sheet Annual'!BA100/'Balance Sheet Annual'!BB100</f>
        <v>0.69886132582170402</v>
      </c>
      <c r="AA100" s="23">
        <f>'Balance Sheet Annual'!AR100/'Balance Sheet Annual'!BB100</f>
        <v>0.37419335491992384</v>
      </c>
      <c r="AB100" s="24">
        <f>'Balance Sheet Annual'!CS100/'Balance Sheet Annual'!CT100</f>
        <v>0.42180580282494456</v>
      </c>
      <c r="AC100" s="25">
        <f>'Income Statement Annual'!V100/'Income Statement Annual'!N100</f>
        <v>0.45641400569079987</v>
      </c>
      <c r="AD100" s="23">
        <f>('Income Statement Annual'!AF100-'Income Statement Annual'!AC100)/'Income Statement Annual'!N100</f>
        <v>0.16410392484530961</v>
      </c>
      <c r="AE100" s="23">
        <f>'Income Statement Annual'!AF100/'Income Statement Annual'!N100</f>
        <v>0.16410392484530961</v>
      </c>
      <c r="AF100" s="23">
        <f>'Income Statement Annual'!BS100/'Income Statement Annual'!N100</f>
        <v>0.12364462422654804</v>
      </c>
      <c r="AG100" s="23">
        <f>('Income Statement Annual'!AF100-'Income Statement Annual'!AC100)/('Income Statement Annual'!AH100*-1)</f>
        <v>11.136401513337484</v>
      </c>
      <c r="AH100" s="24">
        <f>'Income Statement Annual'!AF100/('Income Statement Annual'!AH100*-1)</f>
        <v>11.136401513337484</v>
      </c>
      <c r="AI100" s="25">
        <f>'Cash Flow Statement Annual'!BG100/'Cash Flow Statement Annual'!AB100</f>
        <v>-0.73962026600427566</v>
      </c>
      <c r="AJ100" s="23">
        <f>'Cash Flow Statement Annual'!AB100/'Balance Sheet Annual'!BR100</f>
        <v>1.4589813543908405</v>
      </c>
      <c r="AK100" s="23">
        <f>('Cash Flow Statement Annual'!AB100+'Cash Flow Statement Annual'!AV100)/('Balance Sheet Annual'!BH100+'Balance Sheet Annual'!BS100)</f>
        <v>0.40301019212861339</v>
      </c>
      <c r="AL100" s="24">
        <f>('Cash Flow Statement Annual'!AB100/('Balance Sheet Annual'!BH100+'Balance Sheet Annual'!BS100))</f>
        <v>0.50851693405336451</v>
      </c>
      <c r="AM100" s="25">
        <f>'Income Statement Annual'!BS100/'Balance Sheet Annual'!CS100</f>
        <v>0.27078278265159333</v>
      </c>
      <c r="AN100" s="23">
        <f>'Income Statement Annual'!N100/'Balance Sheet Annual'!CS100</f>
        <v>2.1900085373339904</v>
      </c>
      <c r="AO100" s="23">
        <f>'Income Statement Annual'!N100/'Balance Sheet Annual'!BB100</f>
        <v>0.92375830928364633</v>
      </c>
      <c r="AP100" s="23">
        <f>'Income Statement Annual'!N100/('Balance Sheet Annual'!AH100-'Balance Sheet Annual'!BR100)</f>
        <v>4.9737452474685924</v>
      </c>
      <c r="AQ100" s="23">
        <f>'Income Statement Annual'!BS100/'Balance Sheet Annual'!BB100</f>
        <v>0.11421774902752779</v>
      </c>
      <c r="AR100" s="23">
        <f>'Cash Flow Statement Annual'!AB100/'Income Statement Annual'!N100</f>
        <v>0.18228103405446908</v>
      </c>
      <c r="AS100" s="23">
        <f>'Cash Flow Statement Annual'!BG100/'Income Statement Annual'!N100</f>
        <v>-0.13481874689490086</v>
      </c>
      <c r="AT100" s="23">
        <f>'Cash Flow Statement Annual'!AB100/'Balance Sheet Annual'!BB100</f>
        <v>0.16838361983263112</v>
      </c>
      <c r="AU100" s="23">
        <f>('Cash Flow Statement Annual'!AB100+'Cash Flow Statement Annual'!AU100)/'Balance Sheet Annual'!BR100</f>
        <v>1.1365687786306973</v>
      </c>
      <c r="AV100" s="23">
        <f>('Cash Flow Statement Annual'!AB100+'Cash Flow Statement Annual'!AU100)/('Balance Sheet Annual'!BH100+'Balance Sheet Annual'!BS100)</f>
        <v>0.39614246536507192</v>
      </c>
      <c r="AW100" s="23">
        <f>'Cash Flow Statement Annual'!AB100/'Balance Sheet Annual'!BS100</f>
        <v>0.50851693405336451</v>
      </c>
      <c r="AX100" s="23">
        <f>('Cash Flow Statement Annual'!AB100+'Cash Flow Statement Annual'!AU100)/'Balance Sheet Annual'!BS100</f>
        <v>0.39614246536507192</v>
      </c>
      <c r="AY100" s="23">
        <f>('Balance Sheet Annual'!BH100+'Balance Sheet Annual'!BS100)/('Income Statement Annual'!AF100-'Income Statement Annual'!AC100)</f>
        <v>2.1843241913621445</v>
      </c>
      <c r="AZ100" s="23">
        <f>(('Balance Sheet Annual'!BH100+'Balance Sheet Annual'!BS100)-'Balance Sheet Annual'!N100)/('Income Statement Annual'!AF100-'Income Statement Annual'!AC100)</f>
        <v>2.0592682868092775</v>
      </c>
      <c r="BA100" s="23">
        <f>('Cash Flow Statement Annual'!AB100+'Cash Flow Statement Annual'!AU100)/'Income Statement Annual'!BS100</f>
        <v>1.1484503508413457</v>
      </c>
      <c r="BB100" s="23">
        <f>'Income Statement Annual'!AF100/('Balance Sheet Annual'!BH100+'Balance Sheet Annual'!BS100)</f>
        <v>0.45780750126491071</v>
      </c>
      <c r="BC100" s="24">
        <f>'Income Statement Annual'!AF100/('Balance Sheet Annual'!BB100-'Balance Sheet Annual'!BR100)</f>
        <v>0.17137054161649243</v>
      </c>
    </row>
    <row r="101" spans="1:55" x14ac:dyDescent="0.2">
      <c r="A101" s="52" t="s">
        <v>274</v>
      </c>
      <c r="B101" s="52" t="s">
        <v>275</v>
      </c>
      <c r="C101" s="52" t="str">
        <f>VLOOKUP(A101,'[1]S&amp;P 500 Wikipedia'!A:D,3,FALSE)</f>
        <v>Communication Services</v>
      </c>
      <c r="D101" s="52">
        <v>373834</v>
      </c>
      <c r="E101" s="52" t="s">
        <v>16</v>
      </c>
      <c r="F101" s="52">
        <v>2019</v>
      </c>
      <c r="G101" s="52" t="s">
        <v>17</v>
      </c>
      <c r="H101" s="53">
        <v>43830</v>
      </c>
      <c r="I101" s="53">
        <v>43889</v>
      </c>
      <c r="J101" s="53">
        <v>43889</v>
      </c>
      <c r="K101" s="54">
        <v>1073002000</v>
      </c>
      <c r="L101" s="54">
        <v>1069283000</v>
      </c>
      <c r="M101" s="52" t="s">
        <v>276</v>
      </c>
      <c r="N101" s="21">
        <f>'Balance Sheet Annual'!AH101/'Balance Sheet Annual'!BR101</f>
        <v>0.65693028382474505</v>
      </c>
      <c r="O101" s="22">
        <f>('Balance Sheet Annual'!AH101-'Balance Sheet Annual'!U101)/'Balance Sheet Annual'!BR101</f>
        <v>0.65693028382474505</v>
      </c>
      <c r="P101" s="22">
        <f>'Balance Sheet Annual'!N101/'Balance Sheet Annual'!BR101</f>
        <v>0.23284651419123725</v>
      </c>
      <c r="Q101" s="22">
        <f>'Balance Sheet Annual'!CH101/'Balance Sheet Annual'!CS101</f>
        <v>3.8063845582776539</v>
      </c>
      <c r="R101" s="22">
        <f>('Balance Sheet Annual'!BH101+'Balance Sheet Annual'!BS101)/'Balance Sheet Annual'!BB101</f>
        <v>0.53588088103549469</v>
      </c>
      <c r="S101" s="22">
        <f>('Balance Sheet Annual'!BH101/'Balance Sheet Annual'!BB101)</f>
        <v>3.5525624787618545E-2</v>
      </c>
      <c r="T101" s="22">
        <f>'Balance Sheet Annual'!BS101/'Balance Sheet Annual'!BB101</f>
        <v>0.50035525624787613</v>
      </c>
      <c r="U101" s="22">
        <f>('Balance Sheet Annual'!BH101+'Balance Sheet Annual'!BS101)/'Balance Sheet Annual'!CS101</f>
        <v>2.5756495916852264</v>
      </c>
      <c r="V101" s="22">
        <f>('Balance Sheet Annual'!BH101/'Balance Sheet Annual'!CS101)</f>
        <v>0.17074981440237566</v>
      </c>
      <c r="W101" s="22">
        <f>('Balance Sheet Annual'!BS101/'Balance Sheet Annual'!CS101)</f>
        <v>2.4048997772828509</v>
      </c>
      <c r="X101" s="23">
        <f>'Balance Sheet Annual'!AH101/'Balance Sheet Annual'!BB101</f>
        <v>7.3646164777115317E-2</v>
      </c>
      <c r="Y101" s="23">
        <f>'Balance Sheet Annual'!CS101/('Balance Sheet Annual'!BB101-'Balance Sheet Annual'!AQ101-'Balance Sheet Annual'!AR101-'Balance Sheet Annual'!AS101)</f>
        <v>0.40040426860081446</v>
      </c>
      <c r="Z101" s="23">
        <f>'Balance Sheet Annual'!BA101/'Balance Sheet Annual'!BB101</f>
        <v>0.92635383522288473</v>
      </c>
      <c r="AA101" s="23">
        <f>'Balance Sheet Annual'!AR101/'Balance Sheet Annual'!BB101</f>
        <v>0.33261252355503385</v>
      </c>
      <c r="AB101" s="24">
        <f>'Balance Sheet Annual'!CS101/'Balance Sheet Annual'!CT101</f>
        <v>0.20805659386487907</v>
      </c>
      <c r="AC101" s="25">
        <f>'Income Statement Annual'!V101/'Income Statement Annual'!N101</f>
        <v>0.55015401098165262</v>
      </c>
      <c r="AD101" s="23">
        <f>('Income Statement Annual'!AF101-'Income Statement Annual'!AC101)/'Income Statement Annual'!N101</f>
        <v>0.38431320030355787</v>
      </c>
      <c r="AE101" s="23">
        <f>'Income Statement Annual'!AF101/'Income Statement Annual'!N101</f>
        <v>0.16874246685415831</v>
      </c>
      <c r="AF101" s="23">
        <f>'Income Statement Annual'!BS101/'Income Statement Annual'!N101</f>
        <v>-0.23521271371813759</v>
      </c>
      <c r="AG101" s="23">
        <f>('Income Statement Annual'!AF101-'Income Statement Annual'!AC101)/('Income Statement Annual'!AH101*-1)</f>
        <v>4.2597723899059874</v>
      </c>
      <c r="AH101" s="24">
        <f>'Income Statement Annual'!AF101/('Income Statement Annual'!AH101*-1)</f>
        <v>1.8703612073231073</v>
      </c>
      <c r="AI101" s="25">
        <f>'Cash Flow Statement Annual'!BG101/'Cash Flow Statement Annual'!AB101</f>
        <v>-0.28607784431137723</v>
      </c>
      <c r="AJ101" s="23">
        <f>'Cash Flow Statement Annual'!AB101/'Balance Sheet Annual'!BR101</f>
        <v>0.92036373656654724</v>
      </c>
      <c r="AK101" s="23">
        <f>('Cash Flow Statement Annual'!AB101+'Cash Flow Statement Annual'!AV101)/('Balance Sheet Annual'!BH101+'Balance Sheet Annual'!BS101)</f>
        <v>0.16083472646567129</v>
      </c>
      <c r="AL101" s="24">
        <f>('Cash Flow Statement Annual'!AB101/('Balance Sheet Annual'!BH101+'Balance Sheet Annual'!BS101))</f>
        <v>0.19254049691589323</v>
      </c>
      <c r="AM101" s="25">
        <f>'Income Statement Annual'!BS101/'Balance Sheet Annual'!CS101</f>
        <v>-0.39116555308092055</v>
      </c>
      <c r="AN101" s="23">
        <f>'Income Statement Annual'!N101/'Balance Sheet Annual'!CS101</f>
        <v>1.6630289532293987</v>
      </c>
      <c r="AO101" s="23">
        <f>'Income Statement Annual'!N101/'Balance Sheet Annual'!BB101</f>
        <v>0.34600413950758396</v>
      </c>
      <c r="AP101" s="23">
        <f>'Income Statement Annual'!N101/('Balance Sheet Annual'!AH101-'Balance Sheet Annual'!BR101)</f>
        <v>-8.9963855421686745</v>
      </c>
      <c r="AQ101" s="23">
        <f>'Income Statement Annual'!BS101/'Balance Sheet Annual'!BB101</f>
        <v>-8.1384572611287884E-2</v>
      </c>
      <c r="AR101" s="23">
        <f>'Cash Flow Statement Annual'!AB101/'Income Statement Annual'!N101</f>
        <v>0.2982009731708406</v>
      </c>
      <c r="AS101" s="23">
        <f>'Cash Flow Statement Annual'!BG101/'Income Statement Annual'!N101</f>
        <v>-8.5308691576268914E-2</v>
      </c>
      <c r="AT101" s="23">
        <f>'Cash Flow Statement Annual'!AB101/'Balance Sheet Annual'!BB101</f>
        <v>0.10317877112230082</v>
      </c>
      <c r="AU101" s="23">
        <f>('Cash Flow Statement Annual'!AB101+'Cash Flow Statement Annual'!AU101)/'Balance Sheet Annual'!BR101</f>
        <v>0.42849269771286858</v>
      </c>
      <c r="AV101" s="23">
        <f>('Cash Flow Statement Annual'!AB101+'Cash Flow Statement Annual'!AU101)/('Balance Sheet Annual'!BH101+'Balance Sheet Annual'!BS101)</f>
        <v>8.9640860091082034E-2</v>
      </c>
      <c r="AW101" s="23">
        <f>'Cash Flow Statement Annual'!AB101/'Balance Sheet Annual'!BS101</f>
        <v>0.20621102673334568</v>
      </c>
      <c r="AX101" s="23">
        <f>('Cash Flow Statement Annual'!AB101+'Cash Flow Statement Annual'!AU101)/'Balance Sheet Annual'!BS101</f>
        <v>9.6005433104895968E-2</v>
      </c>
      <c r="AY101" s="23">
        <f>('Balance Sheet Annual'!BH101+'Balance Sheet Annual'!BS101)/('Income Statement Annual'!AF101-'Income Statement Annual'!AC101)</f>
        <v>4.0299686374724129</v>
      </c>
      <c r="AZ101" s="23">
        <f>(('Balance Sheet Annual'!BH101+'Balance Sheet Annual'!BS101)-'Balance Sheet Annual'!N101)/('Income Statement Annual'!AF101-'Income Statement Annual'!AC101)</f>
        <v>3.833662446277152</v>
      </c>
      <c r="BA101" s="23">
        <f>('Cash Flow Statement Annual'!AB101+'Cash Flow Statement Annual'!AU101)/'Income Statement Annual'!BS101</f>
        <v>-0.59024482824065283</v>
      </c>
      <c r="BB101" s="23">
        <f>'Income Statement Annual'!AF101/('Balance Sheet Annual'!BH101+'Balance Sheet Annual'!BS101)</f>
        <v>0.10895255663803539</v>
      </c>
      <c r="BC101" s="24">
        <f>'Income Statement Annual'!AF101/('Balance Sheet Annual'!BB101-'Balance Sheet Annual'!BR101)</f>
        <v>6.5757428153921091E-2</v>
      </c>
    </row>
    <row r="102" spans="1:55" x14ac:dyDescent="0.2">
      <c r="A102" s="52" t="s">
        <v>313</v>
      </c>
      <c r="B102" s="52" t="s">
        <v>314</v>
      </c>
      <c r="C102" s="52" t="str">
        <f>VLOOKUP(A102,'[1]S&amp;P 500 Wikipedia'!A:D,3,FALSE)</f>
        <v>Information Technology</v>
      </c>
      <c r="D102" s="52">
        <v>128066</v>
      </c>
      <c r="E102" s="52" t="s">
        <v>16</v>
      </c>
      <c r="F102" s="52">
        <v>2019</v>
      </c>
      <c r="G102" s="52" t="s">
        <v>17</v>
      </c>
      <c r="H102" s="53">
        <v>43830</v>
      </c>
      <c r="I102" s="53">
        <v>43875</v>
      </c>
      <c r="J102" s="53">
        <v>43875</v>
      </c>
      <c r="K102" s="54">
        <v>548000000</v>
      </c>
      <c r="L102" s="54">
        <v>550000000</v>
      </c>
      <c r="M102" s="52" t="s">
        <v>315</v>
      </c>
      <c r="N102" s="21">
        <f>'Balance Sheet Annual'!AH102/'Balance Sheet Annual'!BR102</f>
        <v>2.5514582634931275</v>
      </c>
      <c r="O102" s="22">
        <f>('Balance Sheet Annual'!AH102-'Balance Sheet Annual'!U102)/'Balance Sheet Annual'!BR102</f>
        <v>2.5514582634931275</v>
      </c>
      <c r="P102" s="22">
        <f>'Balance Sheet Annual'!N102/'Balance Sheet Annual'!BR102</f>
        <v>1.147837747234328</v>
      </c>
      <c r="Q102" s="22">
        <f>'Balance Sheet Annual'!CH102/'Balance Sheet Annual'!CS102</f>
        <v>0.47015060787515878</v>
      </c>
      <c r="R102" s="22">
        <f>('Balance Sheet Annual'!BH102+'Balance Sheet Annual'!BS102)/'Balance Sheet Annual'!BB102</f>
        <v>4.5544310046902001E-2</v>
      </c>
      <c r="S102" s="22">
        <f>('Balance Sheet Annual'!BH102/'Balance Sheet Annual'!BB102)</f>
        <v>2.3450999753147372E-3</v>
      </c>
      <c r="T102" s="22">
        <f>'Balance Sheet Annual'!BS102/'Balance Sheet Annual'!BB102</f>
        <v>4.3199210071587266E-2</v>
      </c>
      <c r="U102" s="22">
        <f>('Balance Sheet Annual'!BH102+'Balance Sheet Annual'!BS102)/'Balance Sheet Annual'!CS102</f>
        <v>6.695699510070767E-2</v>
      </c>
      <c r="V102" s="22">
        <f>('Balance Sheet Annual'!BH102/'Balance Sheet Annual'!CS102)</f>
        <v>3.4476501542369804E-3</v>
      </c>
      <c r="W102" s="22">
        <f>('Balance Sheet Annual'!BS102/'Balance Sheet Annual'!CS102)</f>
        <v>6.3509344946470689E-2</v>
      </c>
      <c r="X102" s="23">
        <f>'Balance Sheet Annual'!AH102/'Balance Sheet Annual'!BB102</f>
        <v>0.46969883979264382</v>
      </c>
      <c r="Y102" s="23">
        <f>'Balance Sheet Annual'!CS102/('Balance Sheet Annual'!BB102-'Balance Sheet Annual'!AQ102-'Balance Sheet Annual'!AR102-'Balance Sheet Annual'!AS102)</f>
        <v>0.98551502145922742</v>
      </c>
      <c r="Z102" s="23">
        <f>'Balance Sheet Annual'!BA102/'Balance Sheet Annual'!BB102</f>
        <v>0.53030116020735618</v>
      </c>
      <c r="AA102" s="23">
        <f>'Balance Sheet Annual'!AR102/'Balance Sheet Annual'!BB102</f>
        <v>0.24555665267835103</v>
      </c>
      <c r="AB102" s="24">
        <f>'Balance Sheet Annual'!CS102/'Balance Sheet Annual'!CT102</f>
        <v>0.68020241915576396</v>
      </c>
      <c r="AC102" s="25">
        <f>'Income Statement Annual'!V102/'Income Statement Annual'!N102</f>
        <v>0.36638264910921764</v>
      </c>
      <c r="AD102" s="23">
        <f>('Income Statement Annual'!AF102-'Income Statement Annual'!AC102)/'Income Statement Annual'!N102</f>
        <v>0.18929869510814515</v>
      </c>
      <c r="AE102" s="23">
        <f>'Income Statement Annual'!AF102/'Income Statement Annual'!N102</f>
        <v>0.15908955490675089</v>
      </c>
      <c r="AF102" s="23">
        <f>'Income Statement Annual'!BS102/'Income Statement Annual'!N102</f>
        <v>0.1097539176547697</v>
      </c>
      <c r="AG102" s="23">
        <f>('Income Statement Annual'!AF102-'Income Statement Annual'!AC102)/('Income Statement Annual'!AH102*-1)</f>
        <v>-21.18</v>
      </c>
      <c r="AH102" s="24">
        <f>'Income Statement Annual'!AF102/('Income Statement Annual'!AH102*-1)</f>
        <v>-17.8</v>
      </c>
      <c r="AI102" s="25">
        <f>'Cash Flow Statement Annual'!BG102/'Cash Flow Statement Annual'!AB102</f>
        <v>-1.0280112044817926</v>
      </c>
      <c r="AJ102" s="23">
        <f>'Cash Flow Statement Annual'!AB102/'Balance Sheet Annual'!BR102</f>
        <v>0.83774723432785791</v>
      </c>
      <c r="AK102" s="23">
        <f>('Cash Flow Statement Annual'!AB102+'Cash Flow Statement Annual'!AV102)/('Balance Sheet Annual'!BH102+'Balance Sheet Annual'!BS102)</f>
        <v>2.7723577235772359</v>
      </c>
      <c r="AL102" s="24">
        <f>('Cash Flow Statement Annual'!AB102/('Balance Sheet Annual'!BH102+'Balance Sheet Annual'!BS102))</f>
        <v>3.3861788617886179</v>
      </c>
      <c r="AM102" s="25">
        <f>'Income Statement Annual'!BS102/'Balance Sheet Annual'!CS102</f>
        <v>0.16712030484485574</v>
      </c>
      <c r="AN102" s="23">
        <f>'Income Statement Annual'!N102/'Balance Sheet Annual'!CS102</f>
        <v>1.5226819089094539</v>
      </c>
      <c r="AO102" s="23">
        <f>'Income Statement Annual'!N102/'Balance Sheet Annual'!BB102</f>
        <v>1.0357319180449271</v>
      </c>
      <c r="AP102" s="23">
        <f>'Income Statement Annual'!N102/('Balance Sheet Annual'!AH102-'Balance Sheet Annual'!BR102)</f>
        <v>3.6264044943820224</v>
      </c>
      <c r="AQ102" s="23">
        <f>'Income Statement Annual'!BS102/'Balance Sheet Annual'!BB102</f>
        <v>0.11367563564551962</v>
      </c>
      <c r="AR102" s="23">
        <f>'Cash Flow Statement Annual'!AB102/'Income Statement Annual'!N102</f>
        <v>0.14890067330036347</v>
      </c>
      <c r="AS102" s="23">
        <f>'Cash Flow Statement Annual'!BG102/'Income Statement Annual'!N102</f>
        <v>-0.15307156050765655</v>
      </c>
      <c r="AT102" s="23">
        <f>'Cash Flow Statement Annual'!AB102/'Balance Sheet Annual'!BB102</f>
        <v>0.15422117995556653</v>
      </c>
      <c r="AU102" s="23">
        <f>('Cash Flow Statement Annual'!AB102+'Cash Flow Statement Annual'!AU102)/'Balance Sheet Annual'!BR102</f>
        <v>1.3700972175662085</v>
      </c>
      <c r="AV102" s="23">
        <f>('Cash Flow Statement Annual'!AB102+'Cash Flow Statement Annual'!AU102)/('Balance Sheet Annual'!BH102+'Balance Sheet Annual'!BS102)</f>
        <v>5.5379403794037945</v>
      </c>
      <c r="AW102" s="23">
        <f>'Cash Flow Statement Annual'!AB102/'Balance Sheet Annual'!BS102</f>
        <v>3.57</v>
      </c>
      <c r="AX102" s="23">
        <f>('Cash Flow Statement Annual'!AB102+'Cash Flow Statement Annual'!AU102)/'Balance Sheet Annual'!BS102</f>
        <v>5.838571428571429</v>
      </c>
      <c r="AY102" s="23">
        <f>('Balance Sheet Annual'!BH102+'Balance Sheet Annual'!BS102)/('Income Statement Annual'!AF102-'Income Statement Annual'!AC102)</f>
        <v>0.23229461756373937</v>
      </c>
      <c r="AZ102" s="23">
        <f>(('Balance Sheet Annual'!BH102+'Balance Sheet Annual'!BS102)-'Balance Sheet Annual'!N102)/('Income Statement Annual'!AF102-'Income Statement Annual'!AC102)</f>
        <v>-0.84545168397859616</v>
      </c>
      <c r="BA102" s="23">
        <f>('Cash Flow Statement Annual'!AB102+'Cash Flow Statement Annual'!AU102)/'Income Statement Annual'!BS102</f>
        <v>2.2187839305103148</v>
      </c>
      <c r="BB102" s="23">
        <f>'Income Statement Annual'!AF102/('Balance Sheet Annual'!BH102+'Balance Sheet Annual'!BS102)</f>
        <v>3.6178861788617884</v>
      </c>
      <c r="BC102" s="24">
        <f>'Income Statement Annual'!AF102/('Balance Sheet Annual'!BB102-'Balance Sheet Annual'!BR102)</f>
        <v>0.20195144088949399</v>
      </c>
    </row>
    <row r="103" spans="1:55" x14ac:dyDescent="0.2">
      <c r="A103" s="52" t="s">
        <v>301</v>
      </c>
      <c r="B103" s="52" t="s">
        <v>302</v>
      </c>
      <c r="C103" s="52" t="str">
        <f>VLOOKUP(A103,'[1]S&amp;P 500 Wikipedia'!A:D,3,FALSE)</f>
        <v>Information Technology</v>
      </c>
      <c r="D103" s="52">
        <v>131663</v>
      </c>
      <c r="E103" s="52" t="s">
        <v>16</v>
      </c>
      <c r="F103" s="52">
        <v>2019</v>
      </c>
      <c r="G103" s="52" t="s">
        <v>17</v>
      </c>
      <c r="H103" s="53">
        <v>43830</v>
      </c>
      <c r="I103" s="53">
        <v>43875</v>
      </c>
      <c r="J103" s="53">
        <v>43875</v>
      </c>
      <c r="K103" s="54">
        <v>130343000</v>
      </c>
      <c r="L103" s="54">
        <v>134023000</v>
      </c>
      <c r="M103" s="52" t="s">
        <v>303</v>
      </c>
      <c r="N103" s="21">
        <f>'Balance Sheet Annual'!AH103/'Balance Sheet Annual'!BR103</f>
        <v>0.82726826779365703</v>
      </c>
      <c r="O103" s="22">
        <f>('Balance Sheet Annual'!AH103-'Balance Sheet Annual'!U103)/'Balance Sheet Annual'!BR103</f>
        <v>0.8185741230797331</v>
      </c>
      <c r="P103" s="22">
        <f>'Balance Sheet Annual'!N103/'Balance Sheet Annual'!BR103</f>
        <v>0.32200600791758882</v>
      </c>
      <c r="Q103" s="22">
        <f>'Balance Sheet Annual'!CH103/'Balance Sheet Annual'!CS103</f>
        <v>4.239532695999312</v>
      </c>
      <c r="R103" s="22">
        <f>('Balance Sheet Annual'!BH103+'Balance Sheet Annual'!BS103)/'Balance Sheet Annual'!BB103</f>
        <v>0.16927284716124172</v>
      </c>
      <c r="S103" s="22">
        <f>('Balance Sheet Annual'!BH103/'Balance Sheet Annual'!BB103)</f>
        <v>0</v>
      </c>
      <c r="T103" s="22">
        <f>'Balance Sheet Annual'!BS103/'Balance Sheet Annual'!BB103</f>
        <v>0.16927284716124172</v>
      </c>
      <c r="U103" s="22">
        <f>('Balance Sheet Annual'!BH103+'Balance Sheet Annual'!BS103)/'Balance Sheet Annual'!CS103</f>
        <v>0.88691061724622045</v>
      </c>
      <c r="V103" s="22">
        <f>('Balance Sheet Annual'!BH103/'Balance Sheet Annual'!CS103)</f>
        <v>0</v>
      </c>
      <c r="W103" s="22">
        <f>('Balance Sheet Annual'!BS103/'Balance Sheet Annual'!CS103)</f>
        <v>0.88691061724622045</v>
      </c>
      <c r="X103" s="23">
        <f>'Balance Sheet Annual'!AH103/'Balance Sheet Annual'!BB103</f>
        <v>0.34467019949755362</v>
      </c>
      <c r="Y103" s="23">
        <f>'Balance Sheet Annual'!CS103/('Balance Sheet Annual'!BB103-'Balance Sheet Annual'!AQ103-'Balance Sheet Annual'!AR103-'Balance Sheet Annual'!AS103)</f>
        <v>0.33748690593221703</v>
      </c>
      <c r="Z103" s="23">
        <f>'Balance Sheet Annual'!BA103/'Balance Sheet Annual'!BB103</f>
        <v>0.65532980050244638</v>
      </c>
      <c r="AA103" s="23">
        <f>'Balance Sheet Annual'!AR103/'Balance Sheet Annual'!BB103</f>
        <v>0.40976038329194886</v>
      </c>
      <c r="AB103" s="24">
        <f>'Balance Sheet Annual'!CS103/'Balance Sheet Annual'!CT103</f>
        <v>0.19085671528752138</v>
      </c>
      <c r="AC103" s="25">
        <f>'Income Statement Annual'!V103/'Income Statement Annual'!N103</f>
        <v>0.84586044342521871</v>
      </c>
      <c r="AD103" s="23">
        <f>('Income Statement Annual'!AF103-'Income Statement Annual'!AC103)/'Income Statement Annual'!N103</f>
        <v>0.18546857000880898</v>
      </c>
      <c r="AE103" s="23">
        <f>'Income Statement Annual'!AF103/'Income Statement Annual'!N103</f>
        <v>0.18546857000880898</v>
      </c>
      <c r="AF103" s="23">
        <f>'Income Statement Annual'!BS103/'Income Statement Annual'!N103</f>
        <v>0.22647351127562809</v>
      </c>
      <c r="AG103" s="23">
        <f>('Income Statement Annual'!AF103-'Income Statement Annual'!AC103)/('Income Statement Annual'!AH103*-1)</f>
        <v>20.161948436484437</v>
      </c>
      <c r="AH103" s="24">
        <f>'Income Statement Annual'!AF103/('Income Statement Annual'!AH103*-1)</f>
        <v>20.161948436484437</v>
      </c>
      <c r="AI103" s="25">
        <f>'Cash Flow Statement Annual'!BG103/'Cash Flow Statement Annual'!AB103</f>
        <v>-2.4142286130231012</v>
      </c>
      <c r="AJ103" s="23">
        <f>'Cash Flow Statement Annual'!AB103/'Balance Sheet Annual'!BR103</f>
        <v>0.42823775953782894</v>
      </c>
      <c r="AK103" s="23">
        <f>('Cash Flow Statement Annual'!AB103+'Cash Flow Statement Annual'!AV103)/('Balance Sheet Annual'!BH103+'Balance Sheet Annual'!BS103)</f>
        <v>0.80778300934413383</v>
      </c>
      <c r="AL103" s="24">
        <f>('Cash Flow Statement Annual'!AB103/('Balance Sheet Annual'!BH103+'Balance Sheet Annual'!BS103))</f>
        <v>1.0540349913719536</v>
      </c>
      <c r="AM103" s="25">
        <f>'Income Statement Annual'!BS103/'Balance Sheet Annual'!CS103</f>
        <v>0.81395346060912832</v>
      </c>
      <c r="AN103" s="23">
        <f>'Income Statement Annual'!N103/'Balance Sheet Annual'!CS103</f>
        <v>3.5940338277288051</v>
      </c>
      <c r="AO103" s="23">
        <f>'Income Statement Annual'!N103/'Balance Sheet Annual'!BB103</f>
        <v>0.68594549099255719</v>
      </c>
      <c r="AP103" s="23">
        <f>'Income Statement Annual'!N103/('Balance Sheet Annual'!AH103-'Balance Sheet Annual'!BR103)</f>
        <v>-9.5314748856278992</v>
      </c>
      <c r="AQ103" s="23">
        <f>'Income Statement Annual'!BS103/'Balance Sheet Annual'!BB103</f>
        <v>0.15534848388876915</v>
      </c>
      <c r="AR103" s="23">
        <f>'Cash Flow Statement Annual'!AB103/'Income Statement Annual'!N103</f>
        <v>0.26010740844572644</v>
      </c>
      <c r="AS103" s="23">
        <f>'Cash Flow Statement Annual'!BG103/'Income Statement Annual'!N103</f>
        <v>-0.62795874792895945</v>
      </c>
      <c r="AT103" s="23">
        <f>'Cash Flow Statement Annual'!AB103/'Balance Sheet Annual'!BB103</f>
        <v>0.17841950399710543</v>
      </c>
      <c r="AU103" s="23">
        <f>('Cash Flow Statement Annual'!AB103+'Cash Flow Statement Annual'!AU103)/'Balance Sheet Annual'!BR103</f>
        <v>0.99465817048901695</v>
      </c>
      <c r="AV103" s="23">
        <f>('Cash Flow Statement Annual'!AB103+'Cash Flow Statement Annual'!AU103)/('Balance Sheet Annual'!BH103+'Balance Sheet Annual'!BS103)</f>
        <v>2.4481832645512474</v>
      </c>
      <c r="AW103" s="23">
        <f>'Cash Flow Statement Annual'!AB103/'Balance Sheet Annual'!BS103</f>
        <v>1.0540349913719536</v>
      </c>
      <c r="AX103" s="23">
        <f>('Cash Flow Statement Annual'!AB103+'Cash Flow Statement Annual'!AU103)/'Balance Sheet Annual'!BS103</f>
        <v>2.4481832645512474</v>
      </c>
      <c r="AY103" s="23">
        <f>('Balance Sheet Annual'!BH103+'Balance Sheet Annual'!BS103)/('Income Statement Annual'!AF103-'Income Statement Annual'!AC103)</f>
        <v>1.3305382679788311</v>
      </c>
      <c r="AZ103" s="23">
        <f>(('Balance Sheet Annual'!BH103+'Balance Sheet Annual'!BS103)-'Balance Sheet Annual'!N103)/('Income Statement Annual'!AF103-'Income Statement Annual'!AC103)</f>
        <v>0.2760022565884323</v>
      </c>
      <c r="BA103" s="23">
        <f>('Cash Flow Statement Annual'!AB103+'Cash Flow Statement Annual'!AU103)/'Income Statement Annual'!BS103</f>
        <v>2.667621473923202</v>
      </c>
      <c r="BB103" s="23">
        <f>'Income Statement Annual'!AF103/('Balance Sheet Annual'!BH103+'Balance Sheet Annual'!BS103)</f>
        <v>0.75157552703768615</v>
      </c>
      <c r="BC103" s="24">
        <f>'Income Statement Annual'!AF103/('Balance Sheet Annual'!BB103-'Balance Sheet Annual'!BR103)</f>
        <v>0.2180824492381673</v>
      </c>
    </row>
    <row r="104" spans="1:55" x14ac:dyDescent="0.2">
      <c r="A104" s="52" t="s">
        <v>358</v>
      </c>
      <c r="B104" s="52" t="s">
        <v>359</v>
      </c>
      <c r="C104" s="52" t="str">
        <f>VLOOKUP(A104,'[1]S&amp;P 500 Wikipedia'!A:D,3,FALSE)</f>
        <v>Health Care</v>
      </c>
      <c r="D104" s="52">
        <v>256275</v>
      </c>
      <c r="E104" s="52" t="s">
        <v>16</v>
      </c>
      <c r="F104" s="52">
        <v>2019</v>
      </c>
      <c r="G104" s="52" t="s">
        <v>17</v>
      </c>
      <c r="H104" s="53">
        <v>43830</v>
      </c>
      <c r="I104" s="53">
        <v>43879</v>
      </c>
      <c r="J104" s="53">
        <v>43879</v>
      </c>
      <c r="K104" s="54">
        <v>1303000000</v>
      </c>
      <c r="L104" s="54">
        <v>1311000000</v>
      </c>
      <c r="M104" s="52" t="s">
        <v>360</v>
      </c>
      <c r="N104" s="21">
        <f>'Balance Sheet Annual'!AH104/'Balance Sheet Annual'!BR104</f>
        <v>0.94369922893645763</v>
      </c>
      <c r="O104" s="22">
        <f>('Balance Sheet Annual'!AH104-'Balance Sheet Annual'!U104)/'Balance Sheet Annual'!BR104</f>
        <v>0.61508733091946044</v>
      </c>
      <c r="P104" s="22">
        <f>'Balance Sheet Annual'!N104/'Balance Sheet Annual'!BR104</f>
        <v>0.15113595857644035</v>
      </c>
      <c r="Q104" s="22">
        <f>'Balance Sheet Annual'!CH104/'Balance Sheet Annual'!CS104</f>
        <v>2.4665575814243414</v>
      </c>
      <c r="R104" s="22">
        <f>('Balance Sheet Annual'!BH104+'Balance Sheet Annual'!BS104)/'Balance Sheet Annual'!BB104</f>
        <v>0.32129162189985122</v>
      </c>
      <c r="S104" s="22">
        <f>('Balance Sheet Annual'!BH104/'Balance Sheet Annual'!BB104)</f>
        <v>3.0442932986886884E-2</v>
      </c>
      <c r="T104" s="22">
        <f>'Balance Sheet Annual'!BS104/'Balance Sheet Annual'!BB104</f>
        <v>0.29084868891296434</v>
      </c>
      <c r="U104" s="22">
        <f>('Balance Sheet Annual'!BH104+'Balance Sheet Annual'!BS104)/'Balance Sheet Annual'!CS104</f>
        <v>1.1137759077450522</v>
      </c>
      <c r="V104" s="22">
        <f>('Balance Sheet Annual'!BH104/'Balance Sheet Annual'!CS104)</f>
        <v>0.1055321801464859</v>
      </c>
      <c r="W104" s="22">
        <f>('Balance Sheet Annual'!BS104/'Balance Sheet Annual'!CS104)</f>
        <v>1.0082437275985663</v>
      </c>
      <c r="X104" s="23">
        <f>'Balance Sheet Annual'!AH104/'Balance Sheet Annual'!BB104</f>
        <v>0.2261282361350242</v>
      </c>
      <c r="Y104" s="23">
        <f>'Balance Sheet Annual'!CS104/('Balance Sheet Annual'!BB104-'Balance Sheet Annual'!AQ104-'Balance Sheet Annual'!AR104-'Balance Sheet Annual'!AS104)</f>
        <v>0.58560490604951676</v>
      </c>
      <c r="Z104" s="23">
        <f>'Balance Sheet Annual'!BA104/'Balance Sheet Annual'!BB104</f>
        <v>0.7738717638649758</v>
      </c>
      <c r="AA104" s="23">
        <f>'Balance Sheet Annual'!AR104/'Balance Sheet Annual'!BB104</f>
        <v>0.3585046460087481</v>
      </c>
      <c r="AB104" s="24">
        <f>'Balance Sheet Annual'!CS104/'Balance Sheet Annual'!CT104</f>
        <v>0.28847061573664073</v>
      </c>
      <c r="AC104" s="25">
        <f>'Income Statement Annual'!V104/'Income Statement Annual'!N104</f>
        <v>0.17730629030750539</v>
      </c>
      <c r="AD104" s="23">
        <f>('Income Statement Annual'!AF104-'Income Statement Annual'!AC104)/'Income Statement Annual'!N104</f>
        <v>4.6682711779917126E-2</v>
      </c>
      <c r="AE104" s="23">
        <f>'Income Statement Annual'!AF104/'Income Statement Annual'!N104</f>
        <v>4.6682711779917126E-2</v>
      </c>
      <c r="AF104" s="23">
        <f>'Income Statement Annual'!BS104/'Income Statement Annual'!N104</f>
        <v>2.5835747889210829E-2</v>
      </c>
      <c r="AG104" s="23">
        <f>('Income Statement Annual'!AF104-'Income Statement Annual'!AC104)/('Income Statement Annual'!AH104*-1)</f>
        <v>3.9495881383855025</v>
      </c>
      <c r="AH104" s="24">
        <f>'Income Statement Annual'!AF104/('Income Statement Annual'!AH104*-1)</f>
        <v>3.9495881383855025</v>
      </c>
      <c r="AI104" s="25">
        <f>'Cash Flow Statement Annual'!BG104/'Cash Flow Statement Annual'!AB104</f>
        <v>-0.60904420921544211</v>
      </c>
      <c r="AJ104" s="23">
        <f>'Cash Flow Statement Annual'!AB104/'Balance Sheet Annual'!BR104</f>
        <v>0.24103708984484926</v>
      </c>
      <c r="AK104" s="23">
        <f>('Cash Flow Statement Annual'!AB104+'Cash Flow Statement Annual'!AV104)/('Balance Sheet Annual'!BH104+'Balance Sheet Annual'!BS104)</f>
        <v>0.14334485315722462</v>
      </c>
      <c r="AL104" s="24">
        <f>('Cash Flow Statement Annual'!AB104/('Balance Sheet Annual'!BH104+'Balance Sheet Annual'!BS104))</f>
        <v>0.17976521945964097</v>
      </c>
      <c r="AM104" s="25">
        <f>'Income Statement Annual'!BS104/'Balance Sheet Annual'!CS104</f>
        <v>0.10338164251207729</v>
      </c>
      <c r="AN104" s="23">
        <f>'Income Statement Annual'!N104/'Balance Sheet Annual'!CS104</f>
        <v>4.0014960261804582</v>
      </c>
      <c r="AO104" s="23">
        <f>'Income Statement Annual'!N104/'Balance Sheet Annual'!BB104</f>
        <v>1.1543140225399979</v>
      </c>
      <c r="AP104" s="23">
        <f>'Income Statement Annual'!N104/('Balance Sheet Annual'!AH104-'Balance Sheet Annual'!BR104)</f>
        <v>-85.563478840386537</v>
      </c>
      <c r="AQ104" s="23">
        <f>'Income Statement Annual'!BS104/'Balance Sheet Annual'!BB104</f>
        <v>2.9822566071324212E-2</v>
      </c>
      <c r="AR104" s="23">
        <f>'Cash Flow Statement Annual'!AB104/'Income Statement Annual'!N104</f>
        <v>5.0035828893666076E-2</v>
      </c>
      <c r="AS104" s="23">
        <f>'Cash Flow Statement Annual'!BG104/'Income Statement Annual'!N104</f>
        <v>-3.0474031840982022E-2</v>
      </c>
      <c r="AT104" s="23">
        <f>'Cash Flow Statement Annual'!AB104/'Balance Sheet Annual'!BB104</f>
        <v>5.7757058921370744E-2</v>
      </c>
      <c r="AU104" s="23">
        <f>('Cash Flow Statement Annual'!AB104+'Cash Flow Statement Annual'!AU104)/'Balance Sheet Annual'!BR104</f>
        <v>0.17792619552370412</v>
      </c>
      <c r="AV104" s="23">
        <f>('Cash Flow Statement Annual'!AB104+'Cash Flow Statement Annual'!AU104)/('Balance Sheet Annual'!BH104+'Balance Sheet Annual'!BS104)</f>
        <v>0.13269717787634144</v>
      </c>
      <c r="AW104" s="23">
        <f>'Cash Flow Statement Annual'!AB104/'Balance Sheet Annual'!BS104</f>
        <v>0.19858112181022891</v>
      </c>
      <c r="AX104" s="23">
        <f>('Cash Flow Statement Annual'!AB104+'Cash Flow Statement Annual'!AU104)/'Balance Sheet Annual'!BS104</f>
        <v>0.1465865005641509</v>
      </c>
      <c r="AY104" s="23">
        <f>('Balance Sheet Annual'!BH104+'Balance Sheet Annual'!BS104)/('Income Statement Annual'!AF104-'Income Statement Annual'!AC104)</f>
        <v>5.9623759072328353</v>
      </c>
      <c r="AZ104" s="23">
        <f>(('Balance Sheet Annual'!BH104+'Balance Sheet Annual'!BS104)-'Balance Sheet Annual'!N104)/('Income Statement Annual'!AF104-'Income Statement Annual'!AC104)</f>
        <v>5.2903145073829982</v>
      </c>
      <c r="BA104" s="23">
        <f>('Cash Flow Statement Annual'!AB104+'Cash Flow Statement Annual'!AU104)/'Income Statement Annual'!BS104</f>
        <v>1.4296050648176062</v>
      </c>
      <c r="BB104" s="23">
        <f>'Income Statement Annual'!AF104/('Balance Sheet Annual'!BH104+'Balance Sheet Annual'!BS104)</f>
        <v>0.16771837528508066</v>
      </c>
      <c r="BC104" s="24">
        <f>'Income Statement Annual'!AF104/('Balance Sheet Annual'!BB104-'Balance Sheet Annual'!BR104)</f>
        <v>7.0867771038038138E-2</v>
      </c>
    </row>
    <row r="105" spans="1:55" x14ac:dyDescent="0.2">
      <c r="A105" s="52" t="s">
        <v>286</v>
      </c>
      <c r="B105" s="52" t="s">
        <v>287</v>
      </c>
      <c r="C105" s="52" t="str">
        <f>VLOOKUP(A105,'[1]S&amp;P 500 Wikipedia'!A:D,3,FALSE)</f>
        <v>Energy</v>
      </c>
      <c r="D105" s="52">
        <v>248396</v>
      </c>
      <c r="E105" s="52" t="s">
        <v>16</v>
      </c>
      <c r="F105" s="52">
        <v>2019</v>
      </c>
      <c r="G105" s="52" t="s">
        <v>17</v>
      </c>
      <c r="H105" s="53">
        <v>43830</v>
      </c>
      <c r="I105" s="53">
        <v>43868</v>
      </c>
      <c r="J105" s="53">
        <v>43868</v>
      </c>
      <c r="K105" s="54">
        <v>1870126000</v>
      </c>
      <c r="L105" s="54">
        <v>1882347000</v>
      </c>
      <c r="M105" s="52" t="s">
        <v>288</v>
      </c>
      <c r="N105" s="21">
        <f>'Balance Sheet Annual'!AH105/'Balance Sheet Annual'!BR105</f>
        <v>1.0678100263852244</v>
      </c>
      <c r="O105" s="22">
        <f>('Balance Sheet Annual'!AH105-'Balance Sheet Annual'!U105)/'Balance Sheet Annual'!BR105</f>
        <v>0.8473803241613268</v>
      </c>
      <c r="P105" s="22">
        <f>'Balance Sheet Annual'!N105/'Balance Sheet Annual'!BR105</f>
        <v>0.21669807764794571</v>
      </c>
      <c r="Q105" s="22">
        <f>'Balance Sheet Annual'!CH105/'Balance Sheet Annual'!CS105</f>
        <v>0.6350889758140047</v>
      </c>
      <c r="R105" s="22">
        <f>('Balance Sheet Annual'!BH105+'Balance Sheet Annual'!BS105)/'Balance Sheet Annual'!BB105</f>
        <v>0.11360496655828294</v>
      </c>
      <c r="S105" s="22">
        <f>('Balance Sheet Annual'!BH105/'Balance Sheet Annual'!BB105)</f>
        <v>1.3823137961824217E-2</v>
      </c>
      <c r="T105" s="22">
        <f>'Balance Sheet Annual'!BS105/'Balance Sheet Annual'!BB105</f>
        <v>9.9781828596458719E-2</v>
      </c>
      <c r="U105" s="22">
        <f>('Balance Sheet Annual'!BH105+'Balance Sheet Annual'!BS105)/'Balance Sheet Annual'!CS105</f>
        <v>0.1857542284171671</v>
      </c>
      <c r="V105" s="22">
        <f>('Balance Sheet Annual'!BH105/'Balance Sheet Annual'!CS105)</f>
        <v>2.2602060492534846E-2</v>
      </c>
      <c r="W105" s="22">
        <f>('Balance Sheet Annual'!BS105/'Balance Sheet Annual'!CS105)</f>
        <v>0.16315216792463225</v>
      </c>
      <c r="X105" s="23">
        <f>'Balance Sheet Annual'!AH105/'Balance Sheet Annual'!BB105</f>
        <v>0.11931617163940227</v>
      </c>
      <c r="Y105" s="23">
        <f>'Balance Sheet Annual'!CS105/('Balance Sheet Annual'!BB105-'Balance Sheet Annual'!AQ105-'Balance Sheet Annual'!AR105-'Balance Sheet Annual'!AS105)</f>
        <v>0.62330392977485893</v>
      </c>
      <c r="Z105" s="23">
        <f>'Balance Sheet Annual'!BA105/'Balance Sheet Annual'!BB105</f>
        <v>0.88068382836059778</v>
      </c>
      <c r="AA105" s="23">
        <f>'Balance Sheet Annual'!AR105/'Balance Sheet Annual'!BB105</f>
        <v>1.8797277490439208E-2</v>
      </c>
      <c r="AB105" s="24">
        <f>'Balance Sheet Annual'!CS105/'Balance Sheet Annual'!CT105</f>
        <v>0.61158751284599966</v>
      </c>
      <c r="AC105" s="25">
        <f>'Income Statement Annual'!V105/'Income Statement Annual'!N105</f>
        <v>0.27431451757051445</v>
      </c>
      <c r="AD105" s="23">
        <f>('Income Statement Annual'!AF105-'Income Statement Annual'!AC105)/'Income Statement Annual'!N105</f>
        <v>0.20663496943481213</v>
      </c>
      <c r="AE105" s="23">
        <f>'Income Statement Annual'!AF105/'Income Statement Annual'!N105</f>
        <v>-2.2664712401244055E-3</v>
      </c>
      <c r="AF105" s="23">
        <f>'Income Statement Annual'!BS105/'Income Statement Annual'!N105</f>
        <v>2.0905873520895148E-2</v>
      </c>
      <c r="AG105" s="23">
        <f>('Income Statement Annual'!AF105-'Income Statement Annual'!AC105)/('Income Statement Annual'!AH105*-1)</f>
        <v>36.216791979949875</v>
      </c>
      <c r="AH105" s="24">
        <f>'Income Statement Annual'!AF105/('Income Statement Annual'!AH105*-1)</f>
        <v>-0.39724310776942356</v>
      </c>
      <c r="AI105" s="25">
        <f>'Cash Flow Statement Annual'!BG105/'Cash Flow Statement Annual'!AB105</f>
        <v>-0.72336530716848502</v>
      </c>
      <c r="AJ105" s="23">
        <f>'Cash Flow Statement Annual'!AB105/'Balance Sheet Annual'!BR105</f>
        <v>1.0295514511873352</v>
      </c>
      <c r="AK105" s="23">
        <f>('Cash Flow Statement Annual'!AB105+'Cash Flow Statement Annual'!AV105)/('Balance Sheet Annual'!BH105+'Balance Sheet Annual'!BS105)</f>
        <v>0.6804953101249398</v>
      </c>
      <c r="AL105" s="24">
        <f>('Cash Flow Statement Annual'!AB105/('Balance Sheet Annual'!BH105+'Balance Sheet Annual'!BS105))</f>
        <v>1.0126422719015311</v>
      </c>
      <c r="AM105" s="25">
        <f>'Income Statement Annual'!BS105/'Balance Sheet Annual'!CS105</f>
        <v>2.0136631590545975E-2</v>
      </c>
      <c r="AN105" s="23">
        <f>'Income Statement Annual'!N105/'Balance Sheet Annual'!CS105</f>
        <v>0.96320450663875268</v>
      </c>
      <c r="AO105" s="23">
        <f>'Income Statement Annual'!N105/'Balance Sheet Annual'!BB105</f>
        <v>0.58908384857725293</v>
      </c>
      <c r="AP105" s="23">
        <f>'Income Statement Annual'!N105/('Balance Sheet Annual'!AH105-'Balance Sheet Annual'!BR105)</f>
        <v>77.745969983324073</v>
      </c>
      <c r="AQ105" s="23">
        <f>'Income Statement Annual'!BS105/'Balance Sheet Annual'!BB105</f>
        <v>1.2315312431558199E-2</v>
      </c>
      <c r="AR105" s="23">
        <f>'Cash Flow Statement Annual'!AB105/'Income Statement Annual'!N105</f>
        <v>0.19528831373109784</v>
      </c>
      <c r="AS105" s="23">
        <f>'Cash Flow Statement Annual'!BG105/'Income Statement Annual'!N105</f>
        <v>-0.14126479104851106</v>
      </c>
      <c r="AT105" s="23">
        <f>'Cash Flow Statement Annual'!AB105/'Balance Sheet Annual'!BB105</f>
        <v>0.11504119143487709</v>
      </c>
      <c r="AU105" s="23">
        <f>('Cash Flow Statement Annual'!AB105+'Cash Flow Statement Annual'!AU105)/'Balance Sheet Annual'!BR105</f>
        <v>0.59766302299283824</v>
      </c>
      <c r="AV105" s="23">
        <f>('Cash Flow Statement Annual'!AB105+'Cash Flow Statement Annual'!AU105)/('Balance Sheet Annual'!BH105+'Balance Sheet Annual'!BS105)</f>
        <v>0.58784710636562487</v>
      </c>
      <c r="AW105" s="23">
        <f>'Cash Flow Statement Annual'!AB105/'Balance Sheet Annual'!BS105</f>
        <v>1.152927271959816</v>
      </c>
      <c r="AX105" s="23">
        <f>('Cash Flow Statement Annual'!AB105+'Cash Flow Statement Annual'!AU105)/'Balance Sheet Annual'!BS105</f>
        <v>0.66928369422987632</v>
      </c>
      <c r="AY105" s="23">
        <f>('Balance Sheet Annual'!BH105+'Balance Sheet Annual'!BS105)/('Income Statement Annual'!AF105-'Income Statement Annual'!AC105)</f>
        <v>0.93328950555344103</v>
      </c>
      <c r="AZ105" s="23">
        <f>(('Balance Sheet Annual'!BH105+'Balance Sheet Annual'!BS105)-'Balance Sheet Annual'!N105)/('Income Statement Annual'!AF105-'Income Statement Annual'!AC105)</f>
        <v>0.7343690529739455</v>
      </c>
      <c r="BA105" s="23">
        <f>('Cash Flow Statement Annual'!AB105+'Cash Flow Statement Annual'!AU105)/'Income Statement Annual'!BS105</f>
        <v>5.4227086183310531</v>
      </c>
      <c r="BB105" s="23">
        <f>'Income Statement Annual'!AF105/('Balance Sheet Annual'!BH105+'Balance Sheet Annual'!BS105)</f>
        <v>-1.1752493233974716E-2</v>
      </c>
      <c r="BC105" s="24">
        <f>'Income Statement Annual'!AF105/('Balance Sheet Annual'!BB105-'Balance Sheet Annual'!BR105)</f>
        <v>-1.5030962835114606E-3</v>
      </c>
    </row>
    <row r="106" spans="1:55" x14ac:dyDescent="0.2">
      <c r="A106" s="52" t="s">
        <v>325</v>
      </c>
      <c r="B106" s="52" t="s">
        <v>326</v>
      </c>
      <c r="C106" s="52" t="str">
        <f>VLOOKUP(A106,'[1]S&amp;P 500 Wikipedia'!A:D,3,FALSE)</f>
        <v>Energy</v>
      </c>
      <c r="D106" s="52">
        <v>378119</v>
      </c>
      <c r="E106" s="52" t="s">
        <v>16</v>
      </c>
      <c r="F106" s="52">
        <v>2019</v>
      </c>
      <c r="G106" s="52" t="s">
        <v>17</v>
      </c>
      <c r="H106" s="53">
        <v>43830</v>
      </c>
      <c r="I106" s="53">
        <v>43880</v>
      </c>
      <c r="J106" s="53">
        <v>43880</v>
      </c>
      <c r="K106" s="54">
        <v>198155000</v>
      </c>
      <c r="L106" s="54">
        <v>198149000</v>
      </c>
      <c r="M106" s="52" t="s">
        <v>327</v>
      </c>
      <c r="N106" s="21">
        <f>'Balance Sheet Annual'!AH106/'Balance Sheet Annual'!BR106</f>
        <v>0.89255499153976314</v>
      </c>
      <c r="O106" s="22">
        <f>('Balance Sheet Annual'!AH106-'Balance Sheet Annual'!U106)/'Balance Sheet Annual'!BR106</f>
        <v>0.86717428087986459</v>
      </c>
      <c r="P106" s="22">
        <f>'Balance Sheet Annual'!N106/'Balance Sheet Annual'!BR106</f>
        <v>5.9221658206429779E-2</v>
      </c>
      <c r="Q106" s="22">
        <f>'Balance Sheet Annual'!CH106/'Balance Sheet Annual'!CS106</f>
        <v>0.39084467438983239</v>
      </c>
      <c r="R106" s="22">
        <f>('Balance Sheet Annual'!BH106+'Balance Sheet Annual'!BS106)/'Balance Sheet Annual'!BB106</f>
        <v>0.1599142810933204</v>
      </c>
      <c r="S106" s="22">
        <f>('Balance Sheet Annual'!BH106/'Balance Sheet Annual'!BB106)</f>
        <v>0</v>
      </c>
      <c r="T106" s="22">
        <f>'Balance Sheet Annual'!BS106/'Balance Sheet Annual'!BB106</f>
        <v>0.1599142810933204</v>
      </c>
      <c r="U106" s="22">
        <f>('Balance Sheet Annual'!BH106+'Balance Sheet Annual'!BS106)/'Balance Sheet Annual'!CS106</f>
        <v>0.22241592621752335</v>
      </c>
      <c r="V106" s="22">
        <f>('Balance Sheet Annual'!BH106/'Balance Sheet Annual'!CS106)</f>
        <v>0</v>
      </c>
      <c r="W106" s="22">
        <f>('Balance Sheet Annual'!BS106/'Balance Sheet Annual'!CS106)</f>
        <v>0.22241592621752335</v>
      </c>
      <c r="X106" s="23">
        <f>'Balance Sheet Annual'!AH106/'Balance Sheet Annual'!BB106</f>
        <v>4.2657286107067767E-2</v>
      </c>
      <c r="Y106" s="23">
        <f>'Balance Sheet Annual'!CS106/('Balance Sheet Annual'!BB106-'Balance Sheet Annual'!AQ106-'Balance Sheet Annual'!AR106-'Balance Sheet Annual'!AS106)</f>
        <v>0.77998070006140885</v>
      </c>
      <c r="Z106" s="23">
        <f>'Balance Sheet Annual'!BA106/'Balance Sheet Annual'!BB106</f>
        <v>0.95734271389293224</v>
      </c>
      <c r="AA106" s="23">
        <f>'Balance Sheet Annual'!AR106/'Balance Sheet Annual'!BB106</f>
        <v>7.7510917030567686E-2</v>
      </c>
      <c r="AB106" s="24">
        <f>'Balance Sheet Annual'!CS106/'Balance Sheet Annual'!CT106</f>
        <v>0.71898754649846353</v>
      </c>
      <c r="AC106" s="25">
        <f>'Income Statement Annual'!V106/'Income Statement Annual'!N106</f>
        <v>0.84407665505226481</v>
      </c>
      <c r="AD106" s="23">
        <f>('Income Statement Annual'!AF106-'Income Statement Annual'!AC106)/'Income Statement Annual'!N106</f>
        <v>0.62826655052264813</v>
      </c>
      <c r="AE106" s="23">
        <f>'Income Statement Annual'!AF106/'Income Statement Annual'!N106</f>
        <v>0.20056620209059234</v>
      </c>
      <c r="AF106" s="23">
        <f>'Income Statement Annual'!BS106/'Income Statement Annual'!N106</f>
        <v>-0.15352787456445993</v>
      </c>
      <c r="AG106" s="23">
        <f>('Income Statement Annual'!AF106-'Income Statement Annual'!AC106)/('Income Statement Annual'!AH106*-1)</f>
        <v>15.594594594594595</v>
      </c>
      <c r="AH106" s="24">
        <f>'Income Statement Annual'!AF106/('Income Statement Annual'!AH106*-1)</f>
        <v>4.9783783783783786</v>
      </c>
      <c r="AI106" s="25">
        <f>'Cash Flow Statement Annual'!BG106/'Cash Flow Statement Annual'!AB106</f>
        <v>-0.27256699576868831</v>
      </c>
      <c r="AJ106" s="23">
        <f>'Cash Flow Statement Annual'!AB106/'Balance Sheet Annual'!BR106</f>
        <v>2.3993231810490694</v>
      </c>
      <c r="AK106" s="23">
        <f>('Cash Flow Statement Annual'!AB106+'Cash Flow Statement Annual'!AV106)/('Balance Sheet Annual'!BH106+'Balance Sheet Annual'!BS106)</f>
        <v>0.69178255372945641</v>
      </c>
      <c r="AL106" s="24">
        <f>('Cash Flow Statement Annual'!AB106/('Balance Sheet Annual'!BH106+'Balance Sheet Annual'!BS106))</f>
        <v>0.71706700379266752</v>
      </c>
      <c r="AM106" s="25">
        <f>'Income Statement Annual'!BS106/'Balance Sheet Annual'!CS106</f>
        <v>-3.9646833876954224E-2</v>
      </c>
      <c r="AN106" s="23">
        <f>'Income Statement Annual'!N106/'Balance Sheet Annual'!CS106</f>
        <v>0.2582386683162749</v>
      </c>
      <c r="AO106" s="23">
        <f>'Income Statement Annual'!N106/'Balance Sheet Annual'!BB106</f>
        <v>0.18567038654374898</v>
      </c>
      <c r="AP106" s="23">
        <f>'Income Statement Annual'!N106/('Balance Sheet Annual'!AH106-'Balance Sheet Annual'!BR106)</f>
        <v>-36.15748031496063</v>
      </c>
      <c r="AQ106" s="23">
        <f>'Income Statement Annual'!BS106/'Balance Sheet Annual'!BB106</f>
        <v>-2.8505579815623485E-2</v>
      </c>
      <c r="AR106" s="23">
        <f>'Cash Flow Statement Annual'!AB106/'Income Statement Annual'!N106</f>
        <v>0.61759581881533099</v>
      </c>
      <c r="AS106" s="23">
        <f>'Cash Flow Statement Annual'!BG106/'Income Statement Annual'!N106</f>
        <v>-0.1683362369337979</v>
      </c>
      <c r="AT106" s="23">
        <f>'Cash Flow Statement Annual'!AB106/'Balance Sheet Annual'!BB106</f>
        <v>0.11466925440724568</v>
      </c>
      <c r="AU106" s="23">
        <f>('Cash Flow Statement Annual'!AB106+'Cash Flow Statement Annual'!AU106)/'Balance Sheet Annual'!BR106</f>
        <v>0.71319796954314718</v>
      </c>
      <c r="AV106" s="23">
        <f>('Cash Flow Statement Annual'!AB106+'Cash Flow Statement Annual'!AU106)/('Balance Sheet Annual'!BH106+'Balance Sheet Annual'!BS106)</f>
        <v>0.21314791403286978</v>
      </c>
      <c r="AW106" s="23">
        <f>'Cash Flow Statement Annual'!AB106/'Balance Sheet Annual'!BS106</f>
        <v>0.71706700379266752</v>
      </c>
      <c r="AX106" s="23">
        <f>('Cash Flow Statement Annual'!AB106+'Cash Flow Statement Annual'!AU106)/'Balance Sheet Annual'!BS106</f>
        <v>0.21314791403286978</v>
      </c>
      <c r="AY106" s="23">
        <f>('Balance Sheet Annual'!BH106+'Balance Sheet Annual'!BS106)/('Income Statement Annual'!AF106-'Income Statement Annual'!AC106)</f>
        <v>1.3708838821490468</v>
      </c>
      <c r="AZ106" s="23">
        <f>(('Balance Sheet Annual'!BH106+'Balance Sheet Annual'!BS106)-'Balance Sheet Annual'!N106)/('Income Statement Annual'!AF106-'Income Statement Annual'!AC106)</f>
        <v>1.3466204506065858</v>
      </c>
      <c r="BA106" s="23">
        <f>('Cash Flow Statement Annual'!AB106+'Cash Flow Statement Annual'!AU106)/'Income Statement Annual'!BS106</f>
        <v>-1.1957446808510639</v>
      </c>
      <c r="BB106" s="23">
        <f>'Income Statement Annual'!AF106/('Balance Sheet Annual'!BH106+'Balance Sheet Annual'!BS106)</f>
        <v>0.23286978508217446</v>
      </c>
      <c r="BC106" s="24">
        <f>'Income Statement Annual'!AF106/('Balance Sheet Annual'!BB106-'Balance Sheet Annual'!BR106)</f>
        <v>3.910828025477707E-2</v>
      </c>
    </row>
    <row r="107" spans="1:55" x14ac:dyDescent="0.2">
      <c r="A107" s="52" t="s">
        <v>397</v>
      </c>
      <c r="B107" s="52" t="s">
        <v>398</v>
      </c>
      <c r="C107" s="52" t="str">
        <f>VLOOKUP(A107,'[1]S&amp;P 500 Wikipedia'!A:D,3,FALSE)</f>
        <v>Utilities</v>
      </c>
      <c r="D107" s="52">
        <v>189087</v>
      </c>
      <c r="E107" s="52" t="s">
        <v>16</v>
      </c>
      <c r="F107" s="52">
        <v>2019</v>
      </c>
      <c r="G107" s="52" t="s">
        <v>17</v>
      </c>
      <c r="H107" s="53">
        <v>43830</v>
      </c>
      <c r="I107" s="53">
        <v>43889</v>
      </c>
      <c r="J107" s="53">
        <v>43889</v>
      </c>
      <c r="K107" s="54">
        <v>826600000</v>
      </c>
      <c r="L107" s="54">
        <v>826900000</v>
      </c>
      <c r="M107" s="52" t="s">
        <v>399</v>
      </c>
      <c r="N107" s="21">
        <f>'Balance Sheet Annual'!AH107/'Balance Sheet Annual'!BR107</f>
        <v>0.61253647248214105</v>
      </c>
      <c r="O107" s="22">
        <f>('Balance Sheet Annual'!AH107-'Balance Sheet Annual'!U107)/'Balance Sheet Annual'!BR107</f>
        <v>0.437267330717376</v>
      </c>
      <c r="P107" s="22">
        <f>'Balance Sheet Annual'!N107/'Balance Sheet Annual'!BR107</f>
        <v>1.670188147700976E-2</v>
      </c>
      <c r="Q107" s="22">
        <f>'Balance Sheet Annual'!CH107/'Balance Sheet Annual'!CS107</f>
        <v>2.0506567155407986</v>
      </c>
      <c r="R107" s="22">
        <f>('Balance Sheet Annual'!BH107+'Balance Sheet Annual'!BS107)/'Balance Sheet Annual'!BB107</f>
        <v>0.3650154590023405</v>
      </c>
      <c r="S107" s="22">
        <f>('Balance Sheet Annual'!BH107/'Balance Sheet Annual'!BB107)</f>
        <v>3.9230228369436446E-2</v>
      </c>
      <c r="T107" s="22">
        <f>'Balance Sheet Annual'!BS107/'Balance Sheet Annual'!BB107</f>
        <v>0.3257852306329041</v>
      </c>
      <c r="U107" s="22">
        <f>('Balance Sheet Annual'!BH107+'Balance Sheet Annual'!BS107)/'Balance Sheet Annual'!CS107</f>
        <v>1.1135368612816972</v>
      </c>
      <c r="V107" s="22">
        <f>('Balance Sheet Annual'!BH107/'Balance Sheet Annual'!CS107)</f>
        <v>0.11967795962742045</v>
      </c>
      <c r="W107" s="22">
        <f>('Balance Sheet Annual'!BS107/'Balance Sheet Annual'!CS107)</f>
        <v>0.99385890165427671</v>
      </c>
      <c r="X107" s="23">
        <f>'Balance Sheet Annual'!AH107/'Balance Sheet Annual'!BB107</f>
        <v>5.8638259345231786E-2</v>
      </c>
      <c r="Y107" s="23">
        <f>'Balance Sheet Annual'!CS107/('Balance Sheet Annual'!BB107-'Balance Sheet Annual'!AQ107-'Balance Sheet Annual'!AR107-'Balance Sheet Annual'!AS107)</f>
        <v>0.36172225410794379</v>
      </c>
      <c r="Z107" s="23">
        <f>'Balance Sheet Annual'!BA107/'Balance Sheet Annual'!BB107</f>
        <v>0.94136174065476819</v>
      </c>
      <c r="AA107" s="23">
        <f>'Balance Sheet Annual'!AR107/'Balance Sheet Annual'!BB107</f>
        <v>8.6165878466235801E-2</v>
      </c>
      <c r="AB107" s="24">
        <f>'Balance Sheet Annual'!CS107/'Balance Sheet Annual'!CT107</f>
        <v>0.32779827205917766</v>
      </c>
      <c r="AC107" s="25">
        <f>'Income Statement Annual'!V107/'Income Statement Annual'!N107</f>
        <v>0.72471638909003133</v>
      </c>
      <c r="AD107" s="23">
        <f>('Income Statement Annual'!AF107-'Income Statement Annual'!AC107)/'Income Statement Annual'!N107</f>
        <v>0.39476224957760075</v>
      </c>
      <c r="AE107" s="23">
        <f>'Income Statement Annual'!AF107/'Income Statement Annual'!N107</f>
        <v>0.23455225681873038</v>
      </c>
      <c r="AF107" s="23">
        <f>'Income Statement Annual'!BS107/'Income Statement Annual'!N107</f>
        <v>8.1945450156891142E-2</v>
      </c>
      <c r="AG107" s="23">
        <f>('Income Statement Annual'!AF107-'Income Statement Annual'!AC107)/('Income Statement Annual'!AH107*-1)</f>
        <v>3.6897913141567962</v>
      </c>
      <c r="AH107" s="24">
        <f>'Income Statement Annual'!AF107/('Income Statement Annual'!AH107*-1)</f>
        <v>2.1923293852227861</v>
      </c>
      <c r="AI107" s="25">
        <f>'Cash Flow Statement Annual'!BG107/'Cash Flow Statement Annual'!AB107</f>
        <v>-0.13528055342044581</v>
      </c>
      <c r="AJ107" s="23">
        <f>'Cash Flow Statement Annual'!AB107/'Balance Sheet Annual'!BR107</f>
        <v>0.52359392292987217</v>
      </c>
      <c r="AK107" s="23">
        <f>('Cash Flow Statement Annual'!AB107+'Cash Flow Statement Annual'!AV107)/('Balance Sheet Annual'!BH107+'Balance Sheet Annual'!BS107)</f>
        <v>5.8606222128400665E-2</v>
      </c>
      <c r="AL107" s="24">
        <f>('Cash Flow Statement Annual'!AB107/('Balance Sheet Annual'!BH107+'Balance Sheet Annual'!BS107))</f>
        <v>0.13731957674749981</v>
      </c>
      <c r="AM107" s="25">
        <f>'Income Statement Annual'!BS107/'Balance Sheet Annual'!CS107</f>
        <v>3.9902447624364588E-2</v>
      </c>
      <c r="AN107" s="23">
        <f>'Income Statement Annual'!N107/'Balance Sheet Annual'!CS107</f>
        <v>0.48693914729821058</v>
      </c>
      <c r="AO107" s="23">
        <f>'Income Statement Annual'!N107/'Balance Sheet Annual'!BB107</f>
        <v>0.15961781108232279</v>
      </c>
      <c r="AP107" s="23">
        <f>'Income Statement Annual'!N107/('Balance Sheet Annual'!AH107-'Balance Sheet Annual'!BR107)</f>
        <v>-4.303297844715658</v>
      </c>
      <c r="AQ107" s="23">
        <f>'Income Statement Annual'!BS107/'Balance Sheet Annual'!BB107</f>
        <v>1.3079953382198549E-2</v>
      </c>
      <c r="AR107" s="23">
        <f>'Cash Flow Statement Annual'!AB107/'Income Statement Annual'!N107</f>
        <v>0.31402365435674634</v>
      </c>
      <c r="AS107" s="23">
        <f>'Cash Flow Statement Annual'!BG107/'Income Statement Annual'!N107</f>
        <v>-4.2481293748491432E-2</v>
      </c>
      <c r="AT107" s="23">
        <f>'Cash Flow Statement Annual'!AB107/'Balance Sheet Annual'!BB107</f>
        <v>5.0123768336495768E-2</v>
      </c>
      <c r="AU107" s="23">
        <f>('Cash Flow Statement Annual'!AB107+'Cash Flow Statement Annual'!AU107)/'Balance Sheet Annual'!BR107</f>
        <v>5.8557198913371564E-2</v>
      </c>
      <c r="AV107" s="23">
        <f>('Cash Flow Statement Annual'!AB107+'Cash Flow Statement Annual'!AU107)/('Balance Sheet Annual'!BH107+'Balance Sheet Annual'!BS107)</f>
        <v>1.5357416154313006E-2</v>
      </c>
      <c r="AW107" s="23">
        <f>'Cash Flow Statement Annual'!AB107/'Balance Sheet Annual'!BS107</f>
        <v>0.15385525070955536</v>
      </c>
      <c r="AX107" s="23">
        <f>('Cash Flow Statement Annual'!AB107+'Cash Flow Statement Annual'!AU107)/'Balance Sheet Annual'!BS107</f>
        <v>1.7206717123935667E-2</v>
      </c>
      <c r="AY107" s="23">
        <f>('Balance Sheet Annual'!BH107+'Balance Sheet Annual'!BS107)/('Income Statement Annual'!AF107-'Income Statement Annual'!AC107)</f>
        <v>5.7928767960868237</v>
      </c>
      <c r="AZ107" s="23">
        <f>(('Balance Sheet Annual'!BH107+'Balance Sheet Annual'!BS107)-'Balance Sheet Annual'!N107)/('Income Statement Annual'!AF107-'Income Statement Annual'!AC107)</f>
        <v>5.7675022928767961</v>
      </c>
      <c r="BA107" s="23">
        <f>('Cash Flow Statement Annual'!AB107+'Cash Flow Statement Annual'!AU107)/'Income Statement Annual'!BS107</f>
        <v>0.42857142857142855</v>
      </c>
      <c r="BB107" s="23">
        <f>'Income Statement Annual'!AF107/('Balance Sheet Annual'!BH107+'Balance Sheet Annual'!BS107)</f>
        <v>0.10256748555294615</v>
      </c>
      <c r="BC107" s="24">
        <f>'Income Statement Annual'!AF107/('Balance Sheet Annual'!BB107-'Balance Sheet Annual'!BR107)</f>
        <v>4.140215585190235E-2</v>
      </c>
    </row>
    <row r="108" spans="1:55" x14ac:dyDescent="0.2">
      <c r="A108" s="52" t="s">
        <v>373</v>
      </c>
      <c r="B108" s="52" t="s">
        <v>374</v>
      </c>
      <c r="C108" s="52" t="str">
        <f>VLOOKUP(A108,'[1]S&amp;P 500 Wikipedia'!A:D,3,FALSE)</f>
        <v>Industrials</v>
      </c>
      <c r="D108" s="52">
        <v>231789</v>
      </c>
      <c r="E108" s="52" t="s">
        <v>16</v>
      </c>
      <c r="F108" s="52">
        <v>2019</v>
      </c>
      <c r="G108" s="52" t="s">
        <v>17</v>
      </c>
      <c r="H108" s="53">
        <v>43830</v>
      </c>
      <c r="I108" s="53">
        <v>43874</v>
      </c>
      <c r="J108" s="53">
        <v>43874</v>
      </c>
      <c r="K108" s="54">
        <v>643000000</v>
      </c>
      <c r="L108" s="54">
        <v>645000000</v>
      </c>
      <c r="M108" s="52" t="s">
        <v>375</v>
      </c>
      <c r="N108" s="21">
        <f>'Balance Sheet Annual'!AH108/'Balance Sheet Annual'!BR108</f>
        <v>0.40828548802217385</v>
      </c>
      <c r="O108" s="22">
        <f>('Balance Sheet Annual'!AH108-'Balance Sheet Annual'!U108)/'Balance Sheet Annual'!BR108</f>
        <v>0.3463670560285092</v>
      </c>
      <c r="P108" s="22">
        <f>'Balance Sheet Annual'!N108/'Balance Sheet Annual'!BR108</f>
        <v>0.14264502078796279</v>
      </c>
      <c r="Q108" s="22">
        <f>'Balance Sheet Annual'!CH108/'Balance Sheet Annual'!CS108</f>
        <v>3.2018491991144682</v>
      </c>
      <c r="R108" s="22">
        <f>('Balance Sheet Annual'!BH108+'Balance Sheet Annual'!BS108)/'Balance Sheet Annual'!BB108</f>
        <v>0.27879191718837165</v>
      </c>
      <c r="S108" s="22">
        <f>('Balance Sheet Annual'!BH108/'Balance Sheet Annual'!BB108)</f>
        <v>5.9257422674022189E-2</v>
      </c>
      <c r="T108" s="22">
        <f>'Balance Sheet Annual'!BS108/'Balance Sheet Annual'!BB108</f>
        <v>0.21953449451434948</v>
      </c>
      <c r="U108" s="22">
        <f>('Balance Sheet Annual'!BH108+'Balance Sheet Annual'!BS108)/'Balance Sheet Annual'!CS108</f>
        <v>1.1714415939575467</v>
      </c>
      <c r="V108" s="22">
        <f>('Balance Sheet Annual'!BH108/'Balance Sheet Annual'!CS108)</f>
        <v>0.24899075400442766</v>
      </c>
      <c r="W108" s="22">
        <f>('Balance Sheet Annual'!BS108/'Balance Sheet Annual'!CS108)</f>
        <v>0.92245083995311894</v>
      </c>
      <c r="X108" s="23">
        <f>'Balance Sheet Annual'!AH108/'Balance Sheet Annual'!BB108</f>
        <v>0.12782805429864252</v>
      </c>
      <c r="Y108" s="23">
        <f>'Balance Sheet Annual'!CS108/('Balance Sheet Annual'!BB108-'Balance Sheet Annual'!AQ108-'Balance Sheet Annual'!AR108-'Balance Sheet Annual'!AS108)</f>
        <v>0.30971202710333146</v>
      </c>
      <c r="Z108" s="23">
        <f>'Balance Sheet Annual'!BA108/'Balance Sheet Annual'!BB108</f>
        <v>0.87217194570135748</v>
      </c>
      <c r="AA108" s="23">
        <f>'Balance Sheet Annual'!AR108/'Balance Sheet Annual'!BB108</f>
        <v>0.15156821421930206</v>
      </c>
      <c r="AB108" s="24">
        <f>'Balance Sheet Annual'!CS108/'Balance Sheet Annual'!CT108</f>
        <v>0.23799045434823032</v>
      </c>
      <c r="AC108" s="25">
        <f>'Income Statement Annual'!V108/'Income Statement Annual'!N108</f>
        <v>0.31071968004765249</v>
      </c>
      <c r="AD108" s="23">
        <f>('Income Statement Annual'!AF108-'Income Statement Annual'!AC108)/'Income Statement Annual'!N108</f>
        <v>0.19569425830195503</v>
      </c>
      <c r="AE108" s="23">
        <f>'Income Statement Annual'!AF108/'Income Statement Annual'!N108</f>
        <v>0.14078754228093687</v>
      </c>
      <c r="AF108" s="23">
        <f>'Income Statement Annual'!BS108/'Income Statement Annual'!N108</f>
        <v>0.1014104282340928</v>
      </c>
      <c r="AG108" s="23">
        <f>('Income Statement Annual'!AF108-'Income Statement Annual'!AC108)/('Income Statement Annual'!AH108*-1)</f>
        <v>30.561461794019934</v>
      </c>
      <c r="AH108" s="24">
        <f>'Income Statement Annual'!AF108/('Income Statement Annual'!AH108*-1)</f>
        <v>21.986710963455149</v>
      </c>
      <c r="AI108" s="25">
        <f>'Cash Flow Statement Annual'!BG108/'Cash Flow Statement Annual'!AB108</f>
        <v>-0.34183976261127597</v>
      </c>
      <c r="AJ108" s="23">
        <f>'Cash Flow Statement Annual'!AB108/'Balance Sheet Annual'!BR108</f>
        <v>0.41699663432983569</v>
      </c>
      <c r="AK108" s="23">
        <f>('Cash Flow Statement Annual'!AB108+'Cash Flow Statement Annual'!AV108)/('Balance Sheet Annual'!BH108+'Balance Sheet Annual'!BS108)</f>
        <v>0.41381802012117169</v>
      </c>
      <c r="AL108" s="24">
        <f>('Cash Flow Statement Annual'!AB108/('Balance Sheet Annual'!BH108+'Balance Sheet Annual'!BS108))</f>
        <v>0.46828970040575846</v>
      </c>
      <c r="AM108" s="25">
        <f>'Income Statement Annual'!BS108/'Balance Sheet Annual'!CS108</f>
        <v>0.3103919781221513</v>
      </c>
      <c r="AN108" s="23">
        <f>'Income Statement Annual'!N108/'Balance Sheet Annual'!CS108</f>
        <v>3.0607500976689672</v>
      </c>
      <c r="AO108" s="23">
        <f>'Income Statement Annual'!N108/'Balance Sheet Annual'!BB108</f>
        <v>0.72842930639062786</v>
      </c>
      <c r="AP108" s="23">
        <f>'Income Statement Annual'!N108/('Balance Sheet Annual'!AH108-'Balance Sheet Annual'!BR108)</f>
        <v>-3.931994981179423</v>
      </c>
      <c r="AQ108" s="23">
        <f>'Income Statement Annual'!BS108/'Balance Sheet Annual'!BB108</f>
        <v>7.3870327899336757E-2</v>
      </c>
      <c r="AR108" s="23">
        <f>'Cash Flow Statement Annual'!AB108/'Income Statement Annual'!N108</f>
        <v>0.17922862552385815</v>
      </c>
      <c r="AS108" s="23">
        <f>'Cash Flow Statement Annual'!BG108/'Income Statement Annual'!N108</f>
        <v>-6.1267470802220947E-2</v>
      </c>
      <c r="AT108" s="23">
        <f>'Cash Flow Statement Annual'!AB108/'Balance Sheet Annual'!BB108</f>
        <v>0.13055538337568959</v>
      </c>
      <c r="AU108" s="23">
        <f>('Cash Flow Statement Annual'!AB108+'Cash Flow Statement Annual'!AU108)/'Balance Sheet Annual'!BR108</f>
        <v>0.19115026727380716</v>
      </c>
      <c r="AV108" s="23">
        <f>('Cash Flow Statement Annual'!AB108+'Cash Flow Statement Annual'!AU108)/('Balance Sheet Annual'!BH108+'Balance Sheet Annual'!BS108)</f>
        <v>0.21466288699905509</v>
      </c>
      <c r="AW108" s="23">
        <f>'Cash Flow Statement Annual'!AB108/'Balance Sheet Annual'!BS108</f>
        <v>0.59469188960259756</v>
      </c>
      <c r="AX108" s="23">
        <f>('Cash Flow Statement Annual'!AB108+'Cash Flow Statement Annual'!AU108)/'Balance Sheet Annual'!BS108</f>
        <v>0.27260535046234208</v>
      </c>
      <c r="AY108" s="23">
        <f>('Balance Sheet Annual'!BH108+'Balance Sheet Annual'!BS108)/('Income Statement Annual'!AF108-'Income Statement Annual'!AC108)</f>
        <v>1.9557560604413524</v>
      </c>
      <c r="AZ108" s="23">
        <f>(('Balance Sheet Annual'!BH108+'Balance Sheet Annual'!BS108)-'Balance Sheet Annual'!N108)/('Income Statement Annual'!AF108-'Income Statement Annual'!AC108)</f>
        <v>1.6424611370801174</v>
      </c>
      <c r="BA108" s="23">
        <f>('Cash Flow Statement Annual'!AB108+'Cash Flow Statement Annual'!AU108)/'Income Statement Annual'!BS108</f>
        <v>0.8101531361443256</v>
      </c>
      <c r="BB108" s="23">
        <f>'Income Statement Annual'!AF108/('Balance Sheet Annual'!BH108+'Balance Sheet Annual'!BS108)</f>
        <v>0.36785059196264797</v>
      </c>
      <c r="BC108" s="24">
        <f>'Income Statement Annual'!AF108/('Balance Sheet Annual'!BB108-'Balance Sheet Annual'!BR108)</f>
        <v>0.14929615592853276</v>
      </c>
    </row>
    <row r="109" spans="1:55" x14ac:dyDescent="0.2">
      <c r="A109" s="52" t="s">
        <v>418</v>
      </c>
      <c r="B109" s="52" t="s">
        <v>419</v>
      </c>
      <c r="C109" s="52" t="str">
        <f>VLOOKUP(A109,'[1]S&amp;P 500 Wikipedia'!A:D,3,FALSE)</f>
        <v>Materials</v>
      </c>
      <c r="D109" s="52">
        <v>546332</v>
      </c>
      <c r="E109" s="52" t="s">
        <v>16</v>
      </c>
      <c r="F109" s="52">
        <v>2019</v>
      </c>
      <c r="G109" s="52" t="s">
        <v>17</v>
      </c>
      <c r="H109" s="53">
        <v>43830</v>
      </c>
      <c r="I109" s="53">
        <v>43875</v>
      </c>
      <c r="J109" s="53">
        <v>43875</v>
      </c>
      <c r="K109" s="54">
        <v>746300000</v>
      </c>
      <c r="L109" s="54">
        <v>746300000</v>
      </c>
      <c r="M109" s="52" t="s">
        <v>420</v>
      </c>
      <c r="N109" s="21">
        <f>'Balance Sheet Annual'!AH109/'Balance Sheet Annual'!BR109</f>
        <v>1.1980589503953989</v>
      </c>
      <c r="O109" s="22">
        <f>('Balance Sheet Annual'!AH109-'Balance Sheet Annual'!U109)/'Balance Sheet Annual'!BR109</f>
        <v>0.68056554037862449</v>
      </c>
      <c r="P109" s="22">
        <f>'Balance Sheet Annual'!N109/'Balance Sheet Annual'!BR109</f>
        <v>0.18451953031392285</v>
      </c>
      <c r="Q109" s="22">
        <f>'Balance Sheet Annual'!CH109/'Balance Sheet Annual'!CS109</f>
        <v>0.66993935893733758</v>
      </c>
      <c r="R109" s="22">
        <f>('Balance Sheet Annual'!BH109+'Balance Sheet Annual'!BS109)/'Balance Sheet Annual'!BB109</f>
        <v>0.25141218514035391</v>
      </c>
      <c r="S109" s="22">
        <f>('Balance Sheet Annual'!BH109/'Balance Sheet Annual'!BB109)</f>
        <v>5.5190500893423255E-2</v>
      </c>
      <c r="T109" s="22">
        <f>'Balance Sheet Annual'!BS109/'Balance Sheet Annual'!BB109</f>
        <v>0.19622168424693065</v>
      </c>
      <c r="U109" s="22">
        <f>('Balance Sheet Annual'!BH109+'Balance Sheet Annual'!BS109)/'Balance Sheet Annual'!CS109</f>
        <v>0.41984310328231783</v>
      </c>
      <c r="V109" s="22">
        <f>('Balance Sheet Annual'!BH109/'Balance Sheet Annual'!CS109)</f>
        <v>9.2164789681393786E-2</v>
      </c>
      <c r="W109" s="22">
        <f>('Balance Sheet Annual'!BS109/'Balance Sheet Annual'!CS109)</f>
        <v>0.32767831360092403</v>
      </c>
      <c r="X109" s="23">
        <f>'Balance Sheet Annual'!AH109/'Balance Sheet Annual'!BB109</f>
        <v>0.14408611447345668</v>
      </c>
      <c r="Y109" s="23">
        <f>'Balance Sheet Annual'!CS109/('Balance Sheet Annual'!BB109-'Balance Sheet Annual'!AQ109-'Balance Sheet Annual'!AR109-'Balance Sheet Annual'!AS109)</f>
        <v>1.8345399964683031</v>
      </c>
      <c r="Z109" s="23">
        <f>'Balance Sheet Annual'!BA109/'Balance Sheet Annual'!BB109</f>
        <v>0.85591388552654335</v>
      </c>
      <c r="AA109" s="23">
        <f>'Balance Sheet Annual'!AR109/'Balance Sheet Annual'!BB109</f>
        <v>0.47770764885584183</v>
      </c>
      <c r="AB109" s="24">
        <f>'Balance Sheet Annual'!CS109/'Balance Sheet Annual'!CT109</f>
        <v>0.59882413971986859</v>
      </c>
      <c r="AC109" s="25">
        <f>'Income Statement Annual'!V109/'Income Statement Annual'!N109</f>
        <v>0.34659724804760134</v>
      </c>
      <c r="AD109" s="23">
        <f>('Income Statement Annual'!AF109-'Income Statement Annual'!AC109)/'Income Statement Annual'!N109</f>
        <v>0.17841204908888061</v>
      </c>
      <c r="AE109" s="23">
        <f>'Income Statement Annual'!AF109/'Income Statement Annual'!N109</f>
        <v>0.12960208255857195</v>
      </c>
      <c r="AF109" s="23">
        <f>'Income Statement Annual'!BS109/'Income Statement Annual'!N109</f>
        <v>2.3149869840089252E-2</v>
      </c>
      <c r="AG109" s="23">
        <f>('Income Statement Annual'!AF109-'Income Statement Annual'!AC109)/('Income Statement Annual'!AH109*-1)</f>
        <v>5.7455089820359282</v>
      </c>
      <c r="AH109" s="24">
        <f>'Income Statement Annual'!AF109/('Income Statement Annual'!AH109*-1)</f>
        <v>4.1736526946107784</v>
      </c>
      <c r="AI109" s="25">
        <f>'Cash Flow Statement Annual'!BG109/'Cash Flow Statement Annual'!AB109</f>
        <v>-8.1973030518097936</v>
      </c>
      <c r="AJ109" s="23">
        <f>'Cash Flow Statement Annual'!AB109/'Balance Sheet Annual'!BR109</f>
        <v>0.16882338844955666</v>
      </c>
      <c r="AK109" s="23">
        <f>('Cash Flow Statement Annual'!AB109+'Cash Flow Statement Annual'!AV109)/('Balance Sheet Annual'!BH109+'Balance Sheet Annual'!BS109)</f>
        <v>-1.1577921705737376E-2</v>
      </c>
      <c r="AL109" s="24">
        <f>('Cash Flow Statement Annual'!AB109/('Balance Sheet Annual'!BH109+'Balance Sheet Annual'!BS109))</f>
        <v>8.0758869719722584E-2</v>
      </c>
      <c r="AM109" s="25">
        <f>'Income Statement Annual'!BS109/'Balance Sheet Annual'!CS109</f>
        <v>1.1983829049956684E-2</v>
      </c>
      <c r="AN109" s="23">
        <f>'Income Statement Annual'!N109/'Balance Sheet Annual'!CS109</f>
        <v>0.51766291269612086</v>
      </c>
      <c r="AO109" s="23">
        <f>'Income Statement Annual'!N109/'Balance Sheet Annual'!BB109</f>
        <v>0.30998904836013602</v>
      </c>
      <c r="AP109" s="23">
        <f>'Income Statement Annual'!N109/('Balance Sheet Annual'!AH109-'Balance Sheet Annual'!BR109)</f>
        <v>13.013914095583788</v>
      </c>
      <c r="AQ109" s="23">
        <f>'Income Statement Annual'!BS109/'Balance Sheet Annual'!BB109</f>
        <v>7.1762061213902816E-3</v>
      </c>
      <c r="AR109" s="23">
        <f>'Cash Flow Statement Annual'!AB109/'Income Statement Annual'!N109</f>
        <v>6.5498326515433247E-2</v>
      </c>
      <c r="AS109" s="23">
        <f>'Cash Flow Statement Annual'!BG109/'Income Statement Annual'!N109</f>
        <v>-0.53690963183339535</v>
      </c>
      <c r="AT109" s="23">
        <f>'Cash Flow Statement Annual'!AB109/'Balance Sheet Annual'!BB109</f>
        <v>2.0303763905700618E-2</v>
      </c>
      <c r="AU109" s="23">
        <f>('Cash Flow Statement Annual'!AB109+'Cash Flow Statement Annual'!AU109)/'Balance Sheet Annual'!BR109</f>
        <v>-0.10831536065180924</v>
      </c>
      <c r="AV109" s="23">
        <f>('Cash Flow Statement Annual'!AB109+'Cash Flow Statement Annual'!AU109)/('Balance Sheet Annual'!BH109+'Balance Sheet Annual'!BS109)</f>
        <v>-5.181406545537915E-2</v>
      </c>
      <c r="AW109" s="23">
        <f>'Cash Flow Statement Annual'!AB109/'Balance Sheet Annual'!BS109</f>
        <v>0.10347359917749871</v>
      </c>
      <c r="AX109" s="23">
        <f>('Cash Flow Statement Annual'!AB109+'Cash Flow Statement Annual'!AU109)/'Balance Sheet Annual'!BS109</f>
        <v>-6.6387603730630823E-2</v>
      </c>
      <c r="AY109" s="23">
        <f>('Balance Sheet Annual'!BH109+'Balance Sheet Annual'!BS109)/('Income Statement Annual'!AF109-'Income Statement Annual'!AC109)</f>
        <v>4.5458572173006777</v>
      </c>
      <c r="AZ109" s="23">
        <f>(('Balance Sheet Annual'!BH109+'Balance Sheet Annual'!BS109)-'Balance Sheet Annual'!N109)/('Income Statement Annual'!AF109-'Income Statement Annual'!AC109)</f>
        <v>4.1446065659197497</v>
      </c>
      <c r="BA109" s="23">
        <f>('Cash Flow Statement Annual'!AB109+'Cash Flow Statement Annual'!AU109)/'Income Statement Annual'!BS109</f>
        <v>-1.8152610441767068</v>
      </c>
      <c r="BB109" s="23">
        <f>'Income Statement Annual'!AF109/('Balance Sheet Annual'!BH109+'Balance Sheet Annual'!BS109)</f>
        <v>0.1597982461168109</v>
      </c>
      <c r="BC109" s="24">
        <f>'Income Statement Annual'!AF109/('Balance Sheet Annual'!BB109-'Balance Sheet Annual'!BR109)</f>
        <v>4.5667485667485665E-2</v>
      </c>
    </row>
    <row r="110" spans="1:55" x14ac:dyDescent="0.2">
      <c r="A110" s="52" t="s">
        <v>370</v>
      </c>
      <c r="B110" s="52" t="s">
        <v>371</v>
      </c>
      <c r="C110" s="52" t="str">
        <f>VLOOKUP(A110,'[1]S&amp;P 500 Wikipedia'!A:D,3,FALSE)</f>
        <v>Industrials</v>
      </c>
      <c r="D110" s="52">
        <v>373449</v>
      </c>
      <c r="E110" s="52" t="s">
        <v>16</v>
      </c>
      <c r="F110" s="52">
        <v>2019</v>
      </c>
      <c r="G110" s="52" t="s">
        <v>17</v>
      </c>
      <c r="H110" s="53">
        <v>43769</v>
      </c>
      <c r="I110" s="53">
        <v>43818</v>
      </c>
      <c r="J110" s="53">
        <v>43818</v>
      </c>
      <c r="K110" s="54">
        <v>313700000</v>
      </c>
      <c r="L110" s="54">
        <v>317700000</v>
      </c>
      <c r="M110" s="52" t="s">
        <v>372</v>
      </c>
      <c r="N110" s="21">
        <f>'Balance Sheet Annual'!AH110/'Balance Sheet Annual'!BR110</f>
        <v>1.6188957290038595</v>
      </c>
      <c r="O110" s="22">
        <f>('Balance Sheet Annual'!AH110-'Balance Sheet Annual'!U110)/'Balance Sheet Annual'!BR110</f>
        <v>1.4283116965965998</v>
      </c>
      <c r="P110" s="22">
        <f>'Balance Sheet Annual'!N110/'Balance Sheet Annual'!BR110</f>
        <v>0.14155848298299895</v>
      </c>
      <c r="Q110" s="22">
        <f>'Balance Sheet Annual'!CH110/'Balance Sheet Annual'!CS110</f>
        <v>5.3871052401364707</v>
      </c>
      <c r="R110" s="22">
        <f>('Balance Sheet Annual'!BH110+'Balance Sheet Annual'!BS110)/'Balance Sheet Annual'!BB110</f>
        <v>0.6209201353220748</v>
      </c>
      <c r="S110" s="22">
        <f>('Balance Sheet Annual'!BH110/'Balance Sheet Annual'!BB110)</f>
        <v>0.2068866335209763</v>
      </c>
      <c r="T110" s="22">
        <f>'Balance Sheet Annual'!BS110/'Balance Sheet Annual'!BB110</f>
        <v>0.41403350180109849</v>
      </c>
      <c r="U110" s="22">
        <f>('Balance Sheet Annual'!BH110+'Balance Sheet Annual'!BS110)/'Balance Sheet Annual'!CS110</f>
        <v>3.9658822500218704</v>
      </c>
      <c r="V110" s="22">
        <f>('Balance Sheet Annual'!BH110/'Balance Sheet Annual'!CS110)</f>
        <v>1.3214067010760213</v>
      </c>
      <c r="W110" s="22">
        <f>('Balance Sheet Annual'!BS110/'Balance Sheet Annual'!CS110)</f>
        <v>2.6444755489458491</v>
      </c>
      <c r="X110" s="23">
        <f>'Balance Sheet Annual'!AH110/'Balance Sheet Annual'!BB110</f>
        <v>0.6951555245100054</v>
      </c>
      <c r="Y110" s="23">
        <f>'Balance Sheet Annual'!CS110/('Balance Sheet Annual'!BB110-'Balance Sheet Annual'!AQ110-'Balance Sheet Annual'!AR110-'Balance Sheet Annual'!AS110)</f>
        <v>0.16635620106528509</v>
      </c>
      <c r="Z110" s="23">
        <f>'Balance Sheet Annual'!BA110/'Balance Sheet Annual'!BB110</f>
        <v>0.30484447548999466</v>
      </c>
      <c r="AA110" s="23">
        <f>'Balance Sheet Annual'!AR110/'Balance Sheet Annual'!BB110</f>
        <v>3.9952883812028321E-2</v>
      </c>
      <c r="AB110" s="24">
        <f>'Balance Sheet Annual'!CS110/'Balance Sheet Annual'!CT110</f>
        <v>0.15656544904192518</v>
      </c>
      <c r="AC110" s="25">
        <f>'Income Statement Annual'!V110/'Income Statement Annual'!N110</f>
        <v>0.31754037393652251</v>
      </c>
      <c r="AD110" s="23">
        <f>('Income Statement Annual'!AF110-'Income Statement Annual'!AC110)/'Income Statement Annual'!N110</f>
        <v>0.14147434917723775</v>
      </c>
      <c r="AE110" s="23">
        <f>'Income Statement Annual'!AF110/'Income Statement Annual'!N110</f>
        <v>0.14147434917723775</v>
      </c>
      <c r="AF110" s="23">
        <f>'Income Statement Annual'!BS110/'Income Statement Annual'!N110</f>
        <v>8.2862091802944626E-2</v>
      </c>
      <c r="AG110" s="23">
        <f>('Income Statement Annual'!AF110-'Income Statement Annual'!AC110)/('Income Statement Annual'!AH110*-1)</f>
        <v>3.7885402455661663</v>
      </c>
      <c r="AH110" s="24">
        <f>'Income Statement Annual'!AF110/('Income Statement Annual'!AH110*-1)</f>
        <v>3.7885402455661663</v>
      </c>
      <c r="AI110" s="25">
        <f>'Cash Flow Statement Annual'!BG110/'Cash Flow Statement Annual'!AB110</f>
        <v>0.14917936694021103</v>
      </c>
      <c r="AJ110" s="23">
        <f>'Cash Flow Statement Annual'!AB110/'Balance Sheet Annual'!BR110</f>
        <v>0.10883225415457243</v>
      </c>
      <c r="AK110" s="23">
        <f>('Cash Flow Statement Annual'!AB110+'Cash Flow Statement Annual'!AV110)/('Balance Sheet Annual'!BH110+'Balance Sheet Annual'!BS110)</f>
        <v>5.4462434375965062E-2</v>
      </c>
      <c r="AL110" s="24">
        <f>('Cash Flow Statement Annual'!AB110/('Balance Sheet Annual'!BH110+'Balance Sheet Annual'!BS110))</f>
        <v>7.5263599064719633E-2</v>
      </c>
      <c r="AM110" s="25">
        <f>'Income Statement Annual'!BS110/'Balance Sheet Annual'!CS110</f>
        <v>0.28457702738168139</v>
      </c>
      <c r="AN110" s="23">
        <f>'Income Statement Annual'!N110/'Balance Sheet Annual'!CS110</f>
        <v>3.4343452016446503</v>
      </c>
      <c r="AO110" s="23">
        <f>'Income Statement Annual'!N110/'Balance Sheet Annual'!BB110</f>
        <v>0.53769979866047579</v>
      </c>
      <c r="AP110" s="23">
        <f>'Income Statement Annual'!N110/('Balance Sheet Annual'!AH110-'Balance Sheet Annual'!BR110)</f>
        <v>2.023295366695872</v>
      </c>
      <c r="AQ110" s="23">
        <f>'Income Statement Annual'!BS110/'Balance Sheet Annual'!BB110</f>
        <v>4.4554930079029186E-2</v>
      </c>
      <c r="AR110" s="23">
        <f>'Cash Flow Statement Annual'!AB110/'Income Statement Annual'!N110</f>
        <v>8.6912221712771923E-2</v>
      </c>
      <c r="AS110" s="23">
        <f>'Cash Flow Statement Annual'!BG110/'Income Statement Annual'!N110</f>
        <v>1.2965510214478577E-2</v>
      </c>
      <c r="AT110" s="23">
        <f>'Cash Flow Statement Annual'!AB110/'Balance Sheet Annual'!BB110</f>
        <v>4.6732684116092098E-2</v>
      </c>
      <c r="AU110" s="23">
        <f>('Cash Flow Statement Annual'!AB110+'Cash Flow Statement Annual'!AU110)/'Balance Sheet Annual'!BR110</f>
        <v>-1.6331217505023764E-2</v>
      </c>
      <c r="AV110" s="23">
        <f>('Cash Flow Statement Annual'!AB110+'Cash Flow Statement Annual'!AU110)/('Balance Sheet Annual'!BH110+'Balance Sheet Annual'!BS110)</f>
        <v>-1.129395155953589E-2</v>
      </c>
      <c r="AW110" s="23">
        <f>'Cash Flow Statement Annual'!AB110/'Balance Sheet Annual'!BS110</f>
        <v>0.11287174567468325</v>
      </c>
      <c r="AX110" s="23">
        <f>('Cash Flow Statement Annual'!AB110+'Cash Flow Statement Annual'!AU110)/'Balance Sheet Annual'!BS110</f>
        <v>-1.6937378014489399E-2</v>
      </c>
      <c r="AY110" s="23">
        <f>('Balance Sheet Annual'!BH110+'Balance Sheet Annual'!BS110)/('Income Statement Annual'!AF110-'Income Statement Annual'!AC110)</f>
        <v>8.1624054735325888</v>
      </c>
      <c r="AZ110" s="23">
        <f>(('Balance Sheet Annual'!BH110+'Balance Sheet Annual'!BS110)-'Balance Sheet Annual'!N110)/('Income Statement Annual'!AF110-'Income Statement Annual'!AC110)</f>
        <v>7.3633417356859923</v>
      </c>
      <c r="BA110" s="23">
        <f>('Cash Flow Statement Annual'!AB110+'Cash Flow Statement Annual'!AU110)/'Income Statement Annual'!BS110</f>
        <v>-0.15739317553027973</v>
      </c>
      <c r="BB110" s="23">
        <f>'Income Statement Annual'!AF110/('Balance Sheet Annual'!BH110+'Balance Sheet Annual'!BS110)</f>
        <v>0.12251290422199673</v>
      </c>
      <c r="BC110" s="24">
        <f>'Income Statement Annual'!AF110/('Balance Sheet Annual'!BB110-'Balance Sheet Annual'!BR110)</f>
        <v>0.13331733077292368</v>
      </c>
    </row>
    <row r="111" spans="1:55" x14ac:dyDescent="0.2">
      <c r="A111" s="52" t="s">
        <v>391</v>
      </c>
      <c r="B111" s="52" t="s">
        <v>392</v>
      </c>
      <c r="C111" s="52" t="str">
        <f>VLOOKUP(A111,'[1]S&amp;P 500 Wikipedia'!A:D,3,FALSE)</f>
        <v>Consumer Discretionary</v>
      </c>
      <c r="D111" s="52">
        <v>80798</v>
      </c>
      <c r="E111" s="52" t="s">
        <v>16</v>
      </c>
      <c r="F111" s="52">
        <v>2019</v>
      </c>
      <c r="G111" s="52" t="s">
        <v>17</v>
      </c>
      <c r="H111" s="53">
        <v>43890</v>
      </c>
      <c r="I111" s="53">
        <v>43909</v>
      </c>
      <c r="J111" s="53">
        <v>43909</v>
      </c>
      <c r="K111" s="54">
        <v>253357000</v>
      </c>
      <c r="L111" s="54">
        <v>255146000</v>
      </c>
      <c r="M111" s="59" t="s">
        <v>393</v>
      </c>
      <c r="N111" s="21">
        <f>'Balance Sheet Annual'!AH111/'Balance Sheet Annual'!BR111</f>
        <v>1.1396059477590259</v>
      </c>
      <c r="O111" s="22">
        <f>('Balance Sheet Annual'!AH111-'Balance Sheet Annual'!U111)/'Balance Sheet Annual'!BR111</f>
        <v>0.11027036068633407</v>
      </c>
      <c r="P111" s="22">
        <f>'Balance Sheet Annual'!N111/'Balance Sheet Annual'!BR111</f>
        <v>5.2892445571314124E-2</v>
      </c>
      <c r="Q111" s="22">
        <f>'Balance Sheet Annual'!CH111/'Balance Sheet Annual'!CS111</f>
        <v>2.4054582618425959</v>
      </c>
      <c r="R111" s="22">
        <f>('Balance Sheet Annual'!BH111+'Balance Sheet Annual'!BS111)/'Balance Sheet Annual'!BB111</f>
        <v>0.12757863235026867</v>
      </c>
      <c r="S111" s="22">
        <f>('Balance Sheet Annual'!BH111/'Balance Sheet Annual'!BB111)</f>
        <v>2.4315354107787729E-5</v>
      </c>
      <c r="T111" s="22">
        <f>'Balance Sheet Annual'!BS111/'Balance Sheet Annual'!BB111</f>
        <v>0.12755431699616088</v>
      </c>
      <c r="U111" s="22">
        <f>('Balance Sheet Annual'!BH111+'Balance Sheet Annual'!BS111)/'Balance Sheet Annual'!CS111</f>
        <v>0.43446370757180158</v>
      </c>
      <c r="V111" s="22">
        <f>('Balance Sheet Annual'!BH111/'Balance Sheet Annual'!CS111)</f>
        <v>8.2804923535994033E-5</v>
      </c>
      <c r="W111" s="22">
        <f>('Balance Sheet Annual'!BS111/'Balance Sheet Annual'!CS111)</f>
        <v>0.43438090264826557</v>
      </c>
      <c r="X111" s="23">
        <f>'Balance Sheet Annual'!AH111/'Balance Sheet Annual'!BB111</f>
        <v>0.22684989899708582</v>
      </c>
      <c r="Y111" s="23">
        <f>'Balance Sheet Annual'!CS111/('Balance Sheet Annual'!BB111-'Balance Sheet Annual'!AQ111-'Balance Sheet Annual'!AR111-'Balance Sheet Annual'!AS111)</f>
        <v>0.38773055650571958</v>
      </c>
      <c r="Z111" s="23">
        <f>'Balance Sheet Annual'!BA111/'Balance Sheet Annual'!BB111</f>
        <v>0.77315010100291415</v>
      </c>
      <c r="AA111" s="23">
        <f>'Balance Sheet Annual'!AR111/'Balance Sheet Annual'!BB111</f>
        <v>0.1900798700236985</v>
      </c>
      <c r="AB111" s="24">
        <f>'Balance Sheet Annual'!CS111/'Balance Sheet Annual'!CT111</f>
        <v>0.29364623586927435</v>
      </c>
      <c r="AC111" s="25">
        <f>'Income Statement Annual'!V111/'Income Statement Annual'!N111</f>
        <v>0.30586831658299879</v>
      </c>
      <c r="AD111" s="23">
        <f>('Income Statement Annual'!AF111-'Income Statement Annual'!AC111)/'Income Statement Annual'!N111</f>
        <v>8.295403328381129E-2</v>
      </c>
      <c r="AE111" s="23">
        <f>'Income Statement Annual'!AF111/'Income Statement Annual'!N111</f>
        <v>8.295403328381129E-2</v>
      </c>
      <c r="AF111" s="23">
        <f>'Income Statement Annual'!BS111/'Income Statement Annual'!N111</f>
        <v>6.1704859336715503E-2</v>
      </c>
      <c r="AG111" s="23">
        <f>('Income Statement Annual'!AF111-'Income Statement Annual'!AC111)/('Income Statement Annual'!AH111*-1)</f>
        <v>22.891641975063138</v>
      </c>
      <c r="AH111" s="24">
        <f>'Income Statement Annual'!AF111/('Income Statement Annual'!AH111*-1)</f>
        <v>22.891641975063138</v>
      </c>
      <c r="AI111" s="25">
        <f>'Cash Flow Statement Annual'!BG111/'Cash Flow Statement Annual'!AB111</f>
        <v>-0.64820433262228117</v>
      </c>
      <c r="AJ111" s="23">
        <f>'Cash Flow Statement Annual'!AB111/'Balance Sheet Annual'!BR111</f>
        <v>0.49256486103407898</v>
      </c>
      <c r="AK111" s="23">
        <f>('Cash Flow Statement Annual'!AB111+'Cash Flow Statement Annual'!AV111)/('Balance Sheet Annual'!BH111+'Balance Sheet Annual'!BS111)</f>
        <v>0.65605583529905465</v>
      </c>
      <c r="AL111" s="24">
        <f>('Cash Flow Statement Annual'!AB111/('Balance Sheet Annual'!BH111+'Balance Sheet Annual'!BS111))</f>
        <v>0.76854511669499204</v>
      </c>
      <c r="AM111" s="25">
        <f>'Income Statement Annual'!BS111/'Balance Sheet Annual'!CS111</f>
        <v>0.25550988437150318</v>
      </c>
      <c r="AN111" s="23">
        <f>'Income Statement Annual'!N111/'Balance Sheet Annual'!CS111</f>
        <v>4.1408389406937713</v>
      </c>
      <c r="AO111" s="23">
        <f>'Income Statement Annual'!N111/'Balance Sheet Annual'!BB111</f>
        <v>1.2159417682756393</v>
      </c>
      <c r="AP111" s="23">
        <f>'Income Statement Annual'!N111/('Balance Sheet Annual'!AH111-'Balance Sheet Annual'!BR111)</f>
        <v>43.754726410513506</v>
      </c>
      <c r="AQ111" s="23">
        <f>'Income Statement Annual'!BS111/'Balance Sheet Annual'!BB111</f>
        <v>7.5029515773085434E-2</v>
      </c>
      <c r="AR111" s="23">
        <f>'Cash Flow Statement Annual'!AB111/'Income Statement Annual'!N111</f>
        <v>8.0637031678311433E-2</v>
      </c>
      <c r="AS111" s="23">
        <f>'Cash Flow Statement Annual'!BG111/'Income Statement Annual'!N111</f>
        <v>-5.2269273303681606E-2</v>
      </c>
      <c r="AT111" s="23">
        <f>'Cash Flow Statement Annual'!AB111/'Balance Sheet Annual'!BB111</f>
        <v>9.8049934887424736E-2</v>
      </c>
      <c r="AU111" s="23">
        <f>('Cash Flow Statement Annual'!AB111+'Cash Flow Statement Annual'!AU111)/'Balance Sheet Annual'!BR111</f>
        <v>0.32034638037133878</v>
      </c>
      <c r="AV111" s="23">
        <f>('Cash Flow Statement Annual'!AB111+'Cash Flow Statement Annual'!AU111)/('Balance Sheet Annual'!BH111+'Balance Sheet Annual'!BS111)</f>
        <v>0.49983396251295936</v>
      </c>
      <c r="AW111" s="23">
        <f>'Cash Flow Statement Annual'!AB111/'Balance Sheet Annual'!BS111</f>
        <v>0.76869162249032952</v>
      </c>
      <c r="AX111" s="23">
        <f>('Cash Flow Statement Annual'!AB111+'Cash Flow Statement Annual'!AU111)/'Balance Sheet Annual'!BS111</f>
        <v>0.49992924458635218</v>
      </c>
      <c r="AY111" s="23">
        <f>('Balance Sheet Annual'!BH111+'Balance Sheet Annual'!BS111)/('Income Statement Annual'!AF111-'Income Statement Annual'!AC111)</f>
        <v>1.2648168964654538</v>
      </c>
      <c r="AZ111" s="23">
        <f>(('Balance Sheet Annual'!BH111+'Balance Sheet Annual'!BS111)-'Balance Sheet Annual'!N111)/('Income Statement Annual'!AF111-'Income Statement Annual'!AC111)</f>
        <v>1.160434503870905</v>
      </c>
      <c r="BA111" s="23">
        <f>('Cash Flow Statement Annual'!AB111+'Cash Flow Statement Annual'!AU111)/'Income Statement Annual'!BS111</f>
        <v>0.8499073022472271</v>
      </c>
      <c r="BB111" s="23">
        <f>'Income Statement Annual'!AF111/('Balance Sheet Annual'!BH111+'Balance Sheet Annual'!BS111)</f>
        <v>0.79062827417510961</v>
      </c>
      <c r="BC111" s="24">
        <f>'Income Statement Annual'!AF111/('Balance Sheet Annual'!BB111-'Balance Sheet Annual'!BR111)</f>
        <v>0.12593610904648869</v>
      </c>
    </row>
    <row r="112" spans="1:55" x14ac:dyDescent="0.2">
      <c r="A112" s="52" t="s">
        <v>1000</v>
      </c>
      <c r="B112" s="52" t="s">
        <v>1001</v>
      </c>
      <c r="C112" s="52" t="str">
        <f>VLOOKUP(A112,'[1]S&amp;P 500 Wikipedia'!A:D,3,FALSE)</f>
        <v>Health Care</v>
      </c>
      <c r="D112" s="52">
        <v>341807</v>
      </c>
      <c r="E112" s="52" t="s">
        <v>16</v>
      </c>
      <c r="F112" s="52">
        <v>2019</v>
      </c>
      <c r="G112" s="52" t="s">
        <v>17</v>
      </c>
      <c r="H112" s="53">
        <v>43830</v>
      </c>
      <c r="I112" s="53">
        <v>43881</v>
      </c>
      <c r="J112" s="53">
        <v>43881</v>
      </c>
      <c r="K112" s="54">
        <v>132000000</v>
      </c>
      <c r="L112" s="54">
        <v>135000000</v>
      </c>
      <c r="M112" s="52" t="s">
        <v>1002</v>
      </c>
      <c r="N112" s="21">
        <f>'Balance Sheet Annual'!AH112/'Balance Sheet Annual'!BR112</f>
        <v>1.2512562814070352</v>
      </c>
      <c r="O112" s="22">
        <f>('Balance Sheet Annual'!AH112-'Balance Sheet Annual'!U112)/'Balance Sheet Annual'!BR112</f>
        <v>1.1894472361809045</v>
      </c>
      <c r="P112" s="22">
        <f>'Balance Sheet Annual'!N112/'Balance Sheet Annual'!BR112</f>
        <v>0.59899497487437181</v>
      </c>
      <c r="Q112" s="22">
        <f>'Balance Sheet Annual'!CH112/'Balance Sheet Annual'!CS112</f>
        <v>1.2285268089536701</v>
      </c>
      <c r="R112" s="22">
        <f>('Balance Sheet Annual'!BH112+'Balance Sheet Annual'!BS112)/'Balance Sheet Annual'!BB112</f>
        <v>0.38269874639881646</v>
      </c>
      <c r="S112" s="22">
        <f>('Balance Sheet Annual'!BH112/'Balance Sheet Annual'!BB112)</f>
        <v>7.3892392743128546E-2</v>
      </c>
      <c r="T112" s="22">
        <f>'Balance Sheet Annual'!BS112/'Balance Sheet Annual'!BB112</f>
        <v>0.30880635365568793</v>
      </c>
      <c r="U112" s="22">
        <f>('Balance Sheet Annual'!BH112+'Balance Sheet Annual'!BS112)/'Balance Sheet Annual'!CS112</f>
        <v>0.85285441610272428</v>
      </c>
      <c r="V112" s="22">
        <f>('Balance Sheet Annual'!BH112/'Balance Sheet Annual'!CS112)</f>
        <v>0.1646711782057956</v>
      </c>
      <c r="W112" s="22">
        <f>('Balance Sheet Annual'!BS112/'Balance Sheet Annual'!CS112)</f>
        <v>0.6881832378969287</v>
      </c>
      <c r="X112" s="23">
        <f>'Balance Sheet Annual'!AH112/'Balance Sheet Annual'!BB112</f>
        <v>0.19387993459472086</v>
      </c>
      <c r="Y112" s="23">
        <f>'Balance Sheet Annual'!CS112/('Balance Sheet Annual'!BB112-'Balance Sheet Annual'!AQ112-'Balance Sheet Annual'!AR112-'Balance Sheet Annual'!AS112)</f>
        <v>1.1293356848912404</v>
      </c>
      <c r="Z112" s="23">
        <f>'Balance Sheet Annual'!BA112/'Balance Sheet Annual'!BB112</f>
        <v>0.80612006540527914</v>
      </c>
      <c r="AA112" s="23">
        <f>'Balance Sheet Annual'!AR112/'Balance Sheet Annual'!BB112</f>
        <v>0.51537802694074597</v>
      </c>
      <c r="AB112" s="24">
        <f>'Balance Sheet Annual'!CS112/'Balance Sheet Annual'!CT112</f>
        <v>0.44872693295958888</v>
      </c>
      <c r="AC112" s="25">
        <f>'Income Statement Annual'!V112/'Income Statement Annual'!N112</f>
        <v>0.34804556044524981</v>
      </c>
      <c r="AD112" s="23">
        <f>('Income Statement Annual'!AF112-'Income Statement Annual'!AC112)/'Income Statement Annual'!N112</f>
        <v>0.17175770126844422</v>
      </c>
      <c r="AE112" s="23">
        <f>'Income Statement Annual'!AF112/'Income Statement Annual'!N112</f>
        <v>0.15933212529122442</v>
      </c>
      <c r="AF112" s="23">
        <f>'Income Statement Annual'!BS112/'Income Statement Annual'!N112</f>
        <v>0.11105358529640176</v>
      </c>
      <c r="AG112" s="23">
        <f>('Income Statement Annual'!AF112-'Income Statement Annual'!AC112)/('Income Statement Annual'!AH112*-1)</f>
        <v>7.5828571428571427</v>
      </c>
      <c r="AH112" s="24">
        <f>'Income Statement Annual'!AF112/('Income Statement Annual'!AH112*-1)</f>
        <v>7.0342857142857147</v>
      </c>
      <c r="AI112" s="25">
        <f>'Cash Flow Statement Annual'!BG112/'Cash Flow Statement Annual'!AB112</f>
        <v>0.18101367658889783</v>
      </c>
      <c r="AJ112" s="23">
        <f>'Cash Flow Statement Annual'!AB112/'Balance Sheet Annual'!BR112</f>
        <v>0.62462311557788941</v>
      </c>
      <c r="AK112" s="23">
        <f>('Cash Flow Statement Annual'!AB112+'Cash Flow Statement Annual'!AV112)/('Balance Sheet Annual'!BH112+'Balance Sheet Annual'!BS112)</f>
        <v>0.19471007121057987</v>
      </c>
      <c r="AL112" s="24">
        <f>('Cash Flow Statement Annual'!AB112/('Balance Sheet Annual'!BH112+'Balance Sheet Annual'!BS112))</f>
        <v>0.25289928789420141</v>
      </c>
      <c r="AM112" s="25">
        <f>'Income Statement Annual'!BS112/'Balance Sheet Annual'!CS112</f>
        <v>0.14888079125455492</v>
      </c>
      <c r="AN112" s="23">
        <f>'Income Statement Annual'!N112/'Balance Sheet Annual'!CS112</f>
        <v>1.3406212042339058</v>
      </c>
      <c r="AO112" s="23">
        <f>'Income Statement Annual'!N112/'Balance Sheet Annual'!BB112</f>
        <v>0.60157284123647126</v>
      </c>
      <c r="AP112" s="23">
        <f>'Income Statement Annual'!N112/('Balance Sheet Annual'!AH112-'Balance Sheet Annual'!BR112)</f>
        <v>15.452</v>
      </c>
      <c r="AQ112" s="23">
        <f>'Income Statement Annual'!BS112/'Balance Sheet Annual'!BB112</f>
        <v>6.6806820836253208E-2</v>
      </c>
      <c r="AR112" s="23">
        <f>'Cash Flow Statement Annual'!AB112/'Income Statement Annual'!N112</f>
        <v>0.1608853222883769</v>
      </c>
      <c r="AS112" s="23">
        <f>'Cash Flow Statement Annual'!BG112/'Income Statement Annual'!N112</f>
        <v>2.9122443696608852E-2</v>
      </c>
      <c r="AT112" s="23">
        <f>'Cash Flow Statement Annual'!AB112/'Balance Sheet Annual'!BB112</f>
        <v>9.6784240442264274E-2</v>
      </c>
      <c r="AU112" s="23">
        <f>('Cash Flow Statement Annual'!AB112+'Cash Flow Statement Annual'!AU112)/'Balance Sheet Annual'!BR112</f>
        <v>0.41809045226130653</v>
      </c>
      <c r="AV112" s="23">
        <f>('Cash Flow Statement Annual'!AB112+'Cash Flow Statement Annual'!AU112)/('Balance Sheet Annual'!BH112+'Balance Sheet Annual'!BS112)</f>
        <v>0.16927772126144455</v>
      </c>
      <c r="AW112" s="23">
        <f>'Cash Flow Statement Annual'!AB112/'Balance Sheet Annual'!BS112</f>
        <v>0.31341401916288453</v>
      </c>
      <c r="AX112" s="23">
        <f>('Cash Flow Statement Annual'!AB112+'Cash Flow Statement Annual'!AU112)/'Balance Sheet Annual'!BS112</f>
        <v>0.20978315683308119</v>
      </c>
      <c r="AY112" s="23">
        <f>('Balance Sheet Annual'!BH112+'Balance Sheet Annual'!BS112)/('Income Statement Annual'!AF112-'Income Statement Annual'!AC112)</f>
        <v>3.7038432554634513</v>
      </c>
      <c r="AZ112" s="23">
        <f>(('Balance Sheet Annual'!BH112+'Balance Sheet Annual'!BS112)-'Balance Sheet Annual'!N112)/('Income Statement Annual'!AF112-'Income Statement Annual'!AC112)</f>
        <v>2.8055764883195176</v>
      </c>
      <c r="BA112" s="23">
        <f>('Cash Flow Statement Annual'!AB112+'Cash Flow Statement Annual'!AU112)/'Income Statement Annual'!BS112</f>
        <v>0.96969696969696972</v>
      </c>
      <c r="BB112" s="23">
        <f>'Income Statement Annual'!AF112/('Balance Sheet Annual'!BH112+'Balance Sheet Annual'!BS112)</f>
        <v>0.25045778229908444</v>
      </c>
      <c r="BC112" s="24">
        <f>'Income Statement Annual'!AF112/('Balance Sheet Annual'!BB112-'Balance Sheet Annual'!BR112)</f>
        <v>0.11342485948585644</v>
      </c>
    </row>
    <row r="113" spans="1:55" x14ac:dyDescent="0.2">
      <c r="A113" s="52" t="s">
        <v>361</v>
      </c>
      <c r="B113" s="52" t="s">
        <v>362</v>
      </c>
      <c r="C113" s="52" t="str">
        <f>VLOOKUP(A113,'[1]S&amp;P 500 Wikipedia'!A:D,3,FALSE)</f>
        <v>Health Care</v>
      </c>
      <c r="D113" s="52">
        <v>89750</v>
      </c>
      <c r="E113" s="52" t="s">
        <v>16</v>
      </c>
      <c r="F113" s="52">
        <v>2019</v>
      </c>
      <c r="G113" s="52" t="s">
        <v>17</v>
      </c>
      <c r="H113" s="53">
        <v>43830</v>
      </c>
      <c r="I113" s="53">
        <v>43882</v>
      </c>
      <c r="J113" s="53">
        <v>43882</v>
      </c>
      <c r="K113" s="54">
        <v>716000000</v>
      </c>
      <c r="L113" s="54">
        <v>726300000</v>
      </c>
      <c r="M113" s="52" t="s">
        <v>363</v>
      </c>
      <c r="N113" s="21">
        <f>'Balance Sheet Annual'!AH113/'Balance Sheet Annual'!BR113</f>
        <v>5.1897974493623407</v>
      </c>
      <c r="O113" s="22">
        <f>('Balance Sheet Annual'!AH113-'Balance Sheet Annual'!U113)/'Balance Sheet Annual'!BR113</f>
        <v>4.8596541027148676</v>
      </c>
      <c r="P113" s="22">
        <f>'Balance Sheet Annual'!N113/'Balance Sheet Annual'!BR113</f>
        <v>4.037286348614181</v>
      </c>
      <c r="Q113" s="22">
        <f>'Balance Sheet Annual'!CH113/'Balance Sheet Annual'!CS113</f>
        <v>1.0501223503148747</v>
      </c>
      <c r="R113" s="22">
        <f>('Balance Sheet Annual'!BH113+'Balance Sheet Annual'!BS113)/'Balance Sheet Annual'!BB113</f>
        <v>0.3500086982294271</v>
      </c>
      <c r="S113" s="22">
        <f>('Balance Sheet Annual'!BH113/'Balance Sheet Annual'!BB113)</f>
        <v>3.4213035746501379E-3</v>
      </c>
      <c r="T113" s="22">
        <f>'Balance Sheet Annual'!BS113/'Balance Sheet Annual'!BB113</f>
        <v>0.34658739465477695</v>
      </c>
      <c r="U113" s="22">
        <f>('Balance Sheet Annual'!BH113+'Balance Sheet Annual'!BS113)/'Balance Sheet Annual'!CS113</f>
        <v>0.71756065504476274</v>
      </c>
      <c r="V113" s="22">
        <f>('Balance Sheet Annual'!BH113/'Balance Sheet Annual'!CS113)</f>
        <v>7.0140909256024226E-3</v>
      </c>
      <c r="W113" s="22">
        <f>('Balance Sheet Annual'!BS113/'Balance Sheet Annual'!CS113)</f>
        <v>0.71054656411916028</v>
      </c>
      <c r="X113" s="23">
        <f>'Balance Sheet Annual'!AH113/'Balance Sheet Annual'!BB113</f>
        <v>0.41230573954279531</v>
      </c>
      <c r="Y113" s="23">
        <f>'Balance Sheet Annual'!CS113/('Balance Sheet Annual'!BB113-'Balance Sheet Annual'!AQ113-'Balance Sheet Annual'!AR113-'Balance Sheet Annual'!AS113)</f>
        <v>1.0223670972403223</v>
      </c>
      <c r="Z113" s="23">
        <f>'Balance Sheet Annual'!BA113/'Balance Sheet Annual'!BB113</f>
        <v>0.58769426045720474</v>
      </c>
      <c r="AA113" s="23">
        <f>'Balance Sheet Annual'!AR113/'Balance Sheet Annual'!BB113</f>
        <v>0.36584914048606992</v>
      </c>
      <c r="AB113" s="24">
        <f>'Balance Sheet Annual'!CS113/'Balance Sheet Annual'!CT113</f>
        <v>0.48777576608850287</v>
      </c>
      <c r="AC113" s="25">
        <f>'Income Statement Annual'!V113/'Income Statement Annual'!N113</f>
        <v>0.55740295124252559</v>
      </c>
      <c r="AD113" s="23">
        <f>('Income Statement Annual'!AF113-'Income Statement Annual'!AC113)/'Income Statement Annual'!N113</f>
        <v>0.18253485268911457</v>
      </c>
      <c r="AE113" s="23">
        <f>'Income Statement Annual'!AF113/'Income Statement Annual'!N113</f>
        <v>0.18253485268911457</v>
      </c>
      <c r="AF113" s="23">
        <f>'Income Statement Annual'!BS113/'Income Statement Annual'!N113</f>
        <v>0.16413285616182144</v>
      </c>
      <c r="AG113" s="23">
        <f>('Income Statement Annual'!AF113-'Income Statement Annual'!AC113)/('Income Statement Annual'!AH113*-1)</f>
        <v>-107.54605263157895</v>
      </c>
      <c r="AH113" s="24">
        <f>'Income Statement Annual'!AF113/('Income Statement Annual'!AH113*-1)</f>
        <v>-107.54605263157895</v>
      </c>
      <c r="AI113" s="25">
        <f>'Cash Flow Statement Annual'!BG113/'Cash Flow Statement Annual'!AB113</f>
        <v>4.1415882174309138</v>
      </c>
      <c r="AJ113" s="23">
        <f>'Cash Flow Statement Annual'!AB113/'Balance Sheet Annual'!BR113</f>
        <v>0.80120030007501875</v>
      </c>
      <c r="AK113" s="23">
        <f>('Cash Flow Statement Annual'!AB113+'Cash Flow Statement Annual'!AV113)/('Balance Sheet Annual'!BH113+'Balance Sheet Annual'!BS113)</f>
        <v>0.15761812500287634</v>
      </c>
      <c r="AL113" s="24">
        <f>('Cash Flow Statement Annual'!AB113/('Balance Sheet Annual'!BH113+'Balance Sheet Annual'!BS113))</f>
        <v>0.18185750905467782</v>
      </c>
      <c r="AM113" s="25">
        <f>'Income Statement Annual'!BS113/'Balance Sheet Annual'!CS113</f>
        <v>9.7081094647297556E-2</v>
      </c>
      <c r="AN113" s="23">
        <f>'Income Statement Annual'!N113/'Balance Sheet Annual'!CS113</f>
        <v>0.59147873812409391</v>
      </c>
      <c r="AO113" s="23">
        <f>'Income Statement Annual'!N113/'Balance Sheet Annual'!BB113</f>
        <v>0.2885089946135409</v>
      </c>
      <c r="AP113" s="23">
        <f>'Income Statement Annual'!N113/('Balance Sheet Annual'!AH113-'Balance Sheet Annual'!BR113)</f>
        <v>0.86675699871760747</v>
      </c>
      <c r="AQ113" s="23">
        <f>'Income Statement Annual'!BS113/'Balance Sheet Annual'!BB113</f>
        <v>4.7353805314296026E-2</v>
      </c>
      <c r="AR113" s="23">
        <f>'Cash Flow Statement Annual'!AB113/'Income Statement Annual'!N113</f>
        <v>0.22062296564700101</v>
      </c>
      <c r="AS113" s="23">
        <f>'Cash Flow Statement Annual'!BG113/'Income Statement Annual'!N113</f>
        <v>0.91372947501828472</v>
      </c>
      <c r="AT113" s="23">
        <f>'Cash Flow Statement Annual'!AB113/'Balance Sheet Annual'!BB113</f>
        <v>6.3651710007474036E-2</v>
      </c>
      <c r="AU113" s="23">
        <f>('Cash Flow Statement Annual'!AB113+'Cash Flow Statement Annual'!AU113)/'Balance Sheet Annual'!BR113</f>
        <v>0.55017132661543766</v>
      </c>
      <c r="AV113" s="23">
        <f>('Cash Flow Statement Annual'!AB113+'Cash Flow Statement Annual'!AU113)/('Balance Sheet Annual'!BH113+'Balance Sheet Annual'!BS113)</f>
        <v>0.12487861899480421</v>
      </c>
      <c r="AW113" s="23">
        <f>'Cash Flow Statement Annual'!AB113/'Balance Sheet Annual'!BS113</f>
        <v>0.18365269767204079</v>
      </c>
      <c r="AX113" s="23">
        <f>('Cash Flow Statement Annual'!AB113+'Cash Flow Statement Annual'!AU113)/'Balance Sheet Annual'!BS113</f>
        <v>0.12611134607072647</v>
      </c>
      <c r="AY113" s="23">
        <f>('Balance Sheet Annual'!BH113+'Balance Sheet Annual'!BS113)/('Income Statement Annual'!AF113-'Income Statement Annual'!AC113)</f>
        <v>6.646204196488652</v>
      </c>
      <c r="AZ113" s="23">
        <f>(('Balance Sheet Annual'!BH113+'Balance Sheet Annual'!BS113)-'Balance Sheet Annual'!N113)/('Income Statement Annual'!AF113-'Income Statement Annual'!AC113)</f>
        <v>0.55569829326481923</v>
      </c>
      <c r="BA113" s="23">
        <f>('Cash Flow Statement Annual'!AB113+'Cash Flow Statement Annual'!AU113)/'Income Statement Annual'!BS113</f>
        <v>0.92302197428396493</v>
      </c>
      <c r="BB113" s="23">
        <f>'Income Statement Annual'!AF113/('Balance Sheet Annual'!BH113+'Balance Sheet Annual'!BS113)</f>
        <v>0.1504618230851715</v>
      </c>
      <c r="BC113" s="24">
        <f>'Income Statement Annual'!AF113/('Balance Sheet Annual'!BB113-'Balance Sheet Annual'!BR113)</f>
        <v>5.7207849587485454E-2</v>
      </c>
    </row>
    <row r="114" spans="1:55" x14ac:dyDescent="0.2">
      <c r="A114" s="52" t="s">
        <v>1138</v>
      </c>
      <c r="B114" s="52" t="s">
        <v>1139</v>
      </c>
      <c r="C114" s="52" t="str">
        <f>VLOOKUP(A114,'[1]S&amp;P 500 Wikipedia'!A:D,3,FALSE)</f>
        <v>Communication Services</v>
      </c>
      <c r="D114" s="52">
        <v>261356</v>
      </c>
      <c r="E114" s="52" t="s">
        <v>16</v>
      </c>
      <c r="F114" s="52">
        <v>2019</v>
      </c>
      <c r="G114" s="52" t="s">
        <v>17</v>
      </c>
      <c r="H114" s="53">
        <v>43769</v>
      </c>
      <c r="I114" s="53">
        <v>43789</v>
      </c>
      <c r="J114" s="53">
        <v>43789</v>
      </c>
      <c r="K114" s="54">
        <v>1802000000</v>
      </c>
      <c r="L114" s="54">
        <v>1815000000</v>
      </c>
      <c r="M114" s="52" t="s">
        <v>1140</v>
      </c>
      <c r="N114" s="21">
        <f>'Balance Sheet Annual'!AH114/'Balance Sheet Annual'!BR114</f>
        <v>0.89735490252385053</v>
      </c>
      <c r="O114" s="22">
        <f>('Balance Sheet Annual'!AH114-'Balance Sheet Annual'!U114)/'Balance Sheet Annual'!BR114</f>
        <v>0.84474011677993688</v>
      </c>
      <c r="P114" s="22">
        <f>'Balance Sheet Annual'!N114/'Balance Sheet Annual'!BR114</f>
        <v>0.17287259500335025</v>
      </c>
      <c r="Q114" s="22">
        <f>'Balance Sheet Annual'!CH114/'Balance Sheet Annual'!CS114</f>
        <v>0.88604985804845793</v>
      </c>
      <c r="R114" s="22">
        <f>('Balance Sheet Annual'!BH114+'Balance Sheet Annual'!BS114)/'Balance Sheet Annual'!BB114</f>
        <v>0.24221585285384362</v>
      </c>
      <c r="S114" s="22">
        <f>('Balance Sheet Annual'!BH114/'Balance Sheet Annual'!BB114)</f>
        <v>4.5658404816892116E-2</v>
      </c>
      <c r="T114" s="22">
        <f>'Balance Sheet Annual'!BS114/'Balance Sheet Annual'!BB114</f>
        <v>0.19655744803695149</v>
      </c>
      <c r="U114" s="22">
        <f>('Balance Sheet Annual'!BH114+'Balance Sheet Annual'!BS114)/'Balance Sheet Annual'!CS114</f>
        <v>0.45683117489207792</v>
      </c>
      <c r="V114" s="22">
        <f>('Balance Sheet Annual'!BH114/'Balance Sheet Annual'!CS114)</f>
        <v>8.61140279236184E-2</v>
      </c>
      <c r="W114" s="22">
        <f>('Balance Sheet Annual'!BS114/'Balance Sheet Annual'!CS114)</f>
        <v>0.37071714696845953</v>
      </c>
      <c r="X114" s="23">
        <f>'Balance Sheet Annual'!AH114/'Balance Sheet Annual'!BB114</f>
        <v>0.14498102936324644</v>
      </c>
      <c r="Y114" s="23">
        <f>'Balance Sheet Annual'!CS114/('Balance Sheet Annual'!BB114-'Balance Sheet Annual'!AQ114-'Balance Sheet Annual'!AR114-'Balance Sheet Annual'!AS114)</f>
        <v>1.1367876563950661</v>
      </c>
      <c r="Z114" s="23">
        <f>'Balance Sheet Annual'!BA114/'Balance Sheet Annual'!BB114</f>
        <v>0.85501897063675358</v>
      </c>
      <c r="AA114" s="23">
        <f>'Balance Sheet Annual'!AR114/'Balance Sheet Annual'!BB114</f>
        <v>0.41391558066644674</v>
      </c>
      <c r="AB114" s="24">
        <f>'Balance Sheet Annual'!CS114/'Balance Sheet Annual'!CT114</f>
        <v>0.53020867700428898</v>
      </c>
      <c r="AC114" s="25">
        <f>'Income Statement Annual'!V114/'Income Statement Annual'!N114</f>
        <v>0.39603277274687365</v>
      </c>
      <c r="AD114" s="23">
        <f>('Income Statement Annual'!AF114-'Income Statement Annual'!AC114)/'Income Statement Annual'!N114</f>
        <v>0.23014230271668823</v>
      </c>
      <c r="AE114" s="23">
        <f>'Income Statement Annual'!AF114/'Income Statement Annual'!N114</f>
        <v>0.17034641368405923</v>
      </c>
      <c r="AF114" s="23">
        <f>'Income Statement Annual'!BS114/'Income Statement Annual'!N114</f>
        <v>0.15889032629006755</v>
      </c>
      <c r="AG114" s="23">
        <f>('Income Statement Annual'!AF114-'Income Statement Annual'!AC114)/('Income Statement Annual'!AH114*-1)</f>
        <v>16.371165644171779</v>
      </c>
      <c r="AH114" s="24">
        <f>'Income Statement Annual'!AF114/('Income Statement Annual'!AH114*-1)</f>
        <v>12.117586912065439</v>
      </c>
      <c r="AI114" s="25">
        <f>'Cash Flow Statement Annual'!BG114/'Cash Flow Statement Annual'!AB114</f>
        <v>-7.7540106951871662E-2</v>
      </c>
      <c r="AJ114" s="23">
        <f>'Cash Flow Statement Annual'!AB114/'Balance Sheet Annual'!BR114</f>
        <v>0.19093200599853227</v>
      </c>
      <c r="AK114" s="23">
        <f>('Cash Flow Statement Annual'!AB114+'Cash Flow Statement Annual'!AV114)/('Balance Sheet Annual'!BH114+'Balance Sheet Annual'!BS114)</f>
        <v>6.574298727280467E-2</v>
      </c>
      <c r="AL114" s="24">
        <f>('Cash Flow Statement Annual'!AB114/('Balance Sheet Annual'!BH114+'Balance Sheet Annual'!BS114))</f>
        <v>0.12735708508917551</v>
      </c>
      <c r="AM114" s="25">
        <f>'Income Statement Annual'!BS114/'Balance Sheet Annual'!CS114</f>
        <v>0.10747481818535372</v>
      </c>
      <c r="AN114" s="23">
        <f>'Income Statement Annual'!N114/'Balance Sheet Annual'!CS114</f>
        <v>0.67640882044102202</v>
      </c>
      <c r="AO114" s="23">
        <f>'Income Statement Annual'!N114/'Balance Sheet Annual'!BB114</f>
        <v>0.35863782580006598</v>
      </c>
      <c r="AP114" s="23">
        <f>'Income Statement Annual'!N114/('Balance Sheet Annual'!AH114-'Balance Sheet Annual'!BR114)</f>
        <v>-21.625738265464719</v>
      </c>
      <c r="AQ114" s="23">
        <f>'Income Statement Annual'!BS114/'Balance Sheet Annual'!BB114</f>
        <v>5.698408116133289E-2</v>
      </c>
      <c r="AR114" s="23">
        <f>'Cash Flow Statement Annual'!AB114/'Income Statement Annual'!N114</f>
        <v>8.601408653155096E-2</v>
      </c>
      <c r="AS114" s="23">
        <f>'Cash Flow Statement Annual'!BG114/'Income Statement Annual'!N114</f>
        <v>-6.6695414690240047E-3</v>
      </c>
      <c r="AT114" s="23">
        <f>'Cash Flow Statement Annual'!AB114/'Balance Sheet Annual'!BB114</f>
        <v>3.0847904981854173E-2</v>
      </c>
      <c r="AU114" s="23">
        <f>('Cash Flow Statement Annual'!AB114+'Cash Flow Statement Annual'!AU114)/'Balance Sheet Annual'!BR114</f>
        <v>-0.29073737277049233</v>
      </c>
      <c r="AV114" s="23">
        <f>('Cash Flow Statement Annual'!AB114+'Cash Flow Statement Annual'!AU114)/('Balance Sheet Annual'!BH114+'Balance Sheet Annual'!BS114)</f>
        <v>-0.19393010684033543</v>
      </c>
      <c r="AW114" s="23">
        <f>'Cash Flow Statement Annual'!AB114/'Balance Sheet Annual'!BS114</f>
        <v>0.15694091111752209</v>
      </c>
      <c r="AX114" s="23">
        <f>('Cash Flow Statement Annual'!AB114+'Cash Flow Statement Annual'!AU114)/'Balance Sheet Annual'!BS114</f>
        <v>-0.23897820556531774</v>
      </c>
      <c r="AY114" s="23">
        <f>('Balance Sheet Annual'!BH114+'Balance Sheet Annual'!BS114)/('Income Statement Annual'!AF114-'Income Statement Annual'!AC114)</f>
        <v>2.9346074573730561</v>
      </c>
      <c r="AZ114" s="23">
        <f>(('Balance Sheet Annual'!BH114+'Balance Sheet Annual'!BS114)-'Balance Sheet Annual'!N114)/('Income Statement Annual'!AF114-'Income Statement Annual'!AC114)</f>
        <v>2.5962151021172946</v>
      </c>
      <c r="BA114" s="23">
        <f>('Cash Flow Statement Annual'!AB114+'Cash Flow Statement Annual'!AU114)/'Income Statement Annual'!BS114</f>
        <v>-0.8243169893251312</v>
      </c>
      <c r="BB114" s="23">
        <f>'Income Statement Annual'!AF114/('Balance Sheet Annual'!BH114+'Balance Sheet Annual'!BS114)</f>
        <v>0.25222406674328524</v>
      </c>
      <c r="BC114" s="24">
        <f>'Income Statement Annual'!AF114/('Balance Sheet Annual'!BB114-'Balance Sheet Annual'!BR114)</f>
        <v>7.2865109472894624E-2</v>
      </c>
    </row>
    <row r="115" spans="1:55" x14ac:dyDescent="0.2">
      <c r="A115" s="52" t="s">
        <v>385</v>
      </c>
      <c r="B115" s="52" t="s">
        <v>386</v>
      </c>
      <c r="C115" s="52" t="str">
        <f>VLOOKUP(A115,'[1]S&amp;P 500 Wikipedia'!A:D,3,FALSE)</f>
        <v>Communication Services</v>
      </c>
      <c r="D115" s="52">
        <v>120376</v>
      </c>
      <c r="E115" s="52" t="s">
        <v>16</v>
      </c>
      <c r="F115" s="52">
        <v>2019</v>
      </c>
      <c r="G115" s="52" t="s">
        <v>17</v>
      </c>
      <c r="H115" s="53">
        <v>43830</v>
      </c>
      <c r="I115" s="53">
        <v>43888</v>
      </c>
      <c r="J115" s="53">
        <v>43888</v>
      </c>
      <c r="K115" s="54">
        <v>25000000</v>
      </c>
      <c r="L115" s="54">
        <v>6000000</v>
      </c>
      <c r="M115" s="52" t="s">
        <v>387</v>
      </c>
      <c r="N115" s="21">
        <f>'Balance Sheet Annual'!AH115/'Balance Sheet Annual'!BR115</f>
        <v>1.6106823093547391</v>
      </c>
      <c r="O115" s="22">
        <f>('Balance Sheet Annual'!AH115-'Balance Sheet Annual'!U115)/'Balance Sheet Annual'!BR115</f>
        <v>1.6106823093547391</v>
      </c>
      <c r="P115" s="22">
        <f>'Balance Sheet Annual'!N115/'Balance Sheet Annual'!BR115</f>
        <v>0.47916023464032109</v>
      </c>
      <c r="Q115" s="22">
        <f>'Balance Sheet Annual'!CH115/'Balance Sheet Annual'!CS115</f>
        <v>1.8192378405482199</v>
      </c>
      <c r="R115" s="22">
        <f>('Balance Sheet Annual'!BH115+'Balance Sheet Annual'!BS115)/'Balance Sheet Annual'!BB115</f>
        <v>0.45706239810286053</v>
      </c>
      <c r="S115" s="22">
        <f>('Balance Sheet Annual'!BH115/'Balance Sheet Annual'!BB115)</f>
        <v>1.8052467763450424E-2</v>
      </c>
      <c r="T115" s="22">
        <f>'Balance Sheet Annual'!BS115/'Balance Sheet Annual'!BB115</f>
        <v>0.4390099303394101</v>
      </c>
      <c r="U115" s="22">
        <f>('Balance Sheet Annual'!BH115+'Balance Sheet Annual'!BS115)/'Balance Sheet Annual'!CS115</f>
        <v>1.2885676082232993</v>
      </c>
      <c r="V115" s="22">
        <f>('Balance Sheet Annual'!BH115/'Balance Sheet Annual'!CS115)</f>
        <v>5.0894200233996323E-2</v>
      </c>
      <c r="W115" s="22">
        <f>('Balance Sheet Annual'!BS115/'Balance Sheet Annual'!CS115)</f>
        <v>1.237673407989303</v>
      </c>
      <c r="X115" s="23">
        <f>'Balance Sheet Annual'!AH115/'Balance Sheet Annual'!BB115</f>
        <v>0.15464650955980436</v>
      </c>
      <c r="Y115" s="23">
        <f>'Balance Sheet Annual'!CS115/('Balance Sheet Annual'!BB115-'Balance Sheet Annual'!AQ115-'Balance Sheet Annual'!AR115-'Balance Sheet Annual'!AS115)</f>
        <v>0.99567315693126979</v>
      </c>
      <c r="Z115" s="23">
        <f>'Balance Sheet Annual'!BA115/'Balance Sheet Annual'!BB115</f>
        <v>0.84535349044019559</v>
      </c>
      <c r="AA115" s="23">
        <f>'Balance Sheet Annual'!AR115/'Balance Sheet Annual'!BB115</f>
        <v>0.38683859493108047</v>
      </c>
      <c r="AB115" s="24">
        <f>'Balance Sheet Annual'!CS115/'Balance Sheet Annual'!CT115</f>
        <v>0.35470579516822293</v>
      </c>
      <c r="AC115" s="25">
        <f>'Income Statement Annual'!V115/'Income Statement Annual'!N115</f>
        <v>0.65730437903804739</v>
      </c>
      <c r="AD115" s="23">
        <f>('Income Statement Annual'!AF115-'Income Statement Annual'!AC115)/'Income Statement Annual'!N115</f>
        <v>0.40712491026561376</v>
      </c>
      <c r="AE115" s="23">
        <f>'Income Statement Annual'!AF115/'Income Statement Annual'!N115</f>
        <v>0.28625269203158649</v>
      </c>
      <c r="AF115" s="23">
        <f>'Income Statement Annual'!BS115/'Income Statement Annual'!N115</f>
        <v>0.18566044508255564</v>
      </c>
      <c r="AG115" s="23">
        <f>('Income Statement Annual'!AF115-'Income Statement Annual'!AC115)/('Income Statement Annual'!AH115*-1)</f>
        <v>6.7016248153618907</v>
      </c>
      <c r="AH115" s="24">
        <f>'Income Statement Annual'!AF115/('Income Statement Annual'!AH115*-1)</f>
        <v>4.7119645494830129</v>
      </c>
      <c r="AI115" s="25">
        <f>'Cash Flow Statement Annual'!BG115/'Cash Flow Statement Annual'!AB115</f>
        <v>-0.69343924683730507</v>
      </c>
      <c r="AJ115" s="23">
        <f>'Cash Flow Statement Annual'!AB115/'Balance Sheet Annual'!BR115</f>
        <v>1.0493979623340537</v>
      </c>
      <c r="AK115" s="23">
        <f>('Cash Flow Statement Annual'!AB115+'Cash Flow Statement Annual'!AV115)/('Balance Sheet Annual'!BH115+'Balance Sheet Annual'!BS115)</f>
        <v>0.22044231143394513</v>
      </c>
      <c r="AL115" s="24">
        <f>('Cash Flow Statement Annual'!AB115/('Balance Sheet Annual'!BH115+'Balance Sheet Annual'!BS115))</f>
        <v>0.22044231143394513</v>
      </c>
      <c r="AM115" s="25">
        <f>'Income Statement Annual'!BS115/'Balance Sheet Annual'!CS115</f>
        <v>0.17290656861106468</v>
      </c>
      <c r="AN115" s="23">
        <f>'Income Statement Annual'!N115/'Balance Sheet Annual'!CS115</f>
        <v>0.93130536520140395</v>
      </c>
      <c r="AO115" s="23">
        <f>'Income Statement Annual'!N115/'Balance Sheet Annual'!BB115</f>
        <v>0.33033941010819623</v>
      </c>
      <c r="AP115" s="23">
        <f>'Income Statement Annual'!N115/('Balance Sheet Annual'!AH115-'Balance Sheet Annual'!BR115)</f>
        <v>5.6339737108190091</v>
      </c>
      <c r="AQ115" s="23">
        <f>'Income Statement Annual'!BS115/'Balance Sheet Annual'!BB115</f>
        <v>6.133096190899659E-2</v>
      </c>
      <c r="AR115" s="23">
        <f>'Cash Flow Statement Annual'!AB115/'Income Statement Annual'!N115</f>
        <v>0.30500717875089733</v>
      </c>
      <c r="AS115" s="23">
        <f>'Cash Flow Statement Annual'!BG115/'Income Statement Annual'!N115</f>
        <v>-0.21150394831299354</v>
      </c>
      <c r="AT115" s="23">
        <f>'Cash Flow Statement Annual'!AB115/'Balance Sheet Annual'!BB115</f>
        <v>0.10075589150733659</v>
      </c>
      <c r="AU115" s="23">
        <f>('Cash Flow Statement Annual'!AB115+'Cash Flow Statement Annual'!AU115)/'Balance Sheet Annual'!BR115</f>
        <v>0.91417104044458164</v>
      </c>
      <c r="AV115" s="23">
        <f>('Cash Flow Statement Annual'!AB115+'Cash Flow Statement Annual'!AU115)/('Balance Sheet Annual'!BH115+'Balance Sheet Annual'!BS115)</f>
        <v>0.19203579998702899</v>
      </c>
      <c r="AW115" s="23">
        <f>'Cash Flow Statement Annual'!AB115/'Balance Sheet Annual'!BS115</f>
        <v>0.22950708980418635</v>
      </c>
      <c r="AX115" s="23">
        <f>('Cash Flow Statement Annual'!AB115+'Cash Flow Statement Annual'!AU115)/'Balance Sheet Annual'!BS115</f>
        <v>0.19993247805536798</v>
      </c>
      <c r="AY115" s="23">
        <f>('Balance Sheet Annual'!BH115+'Balance Sheet Annual'!BS115)/('Income Statement Annual'!AF115-'Income Statement Annual'!AC115)</f>
        <v>3.3985012122547937</v>
      </c>
      <c r="AZ115" s="23">
        <f>(('Balance Sheet Annual'!BH115+'Balance Sheet Annual'!BS115)-'Balance Sheet Annual'!N115)/('Income Statement Annual'!AF115-'Income Statement Annual'!AC115)</f>
        <v>3.0564249504077585</v>
      </c>
      <c r="BA115" s="23">
        <f>('Cash Flow Statement Annual'!AB115+'Cash Flow Statement Annual'!AU115)/'Income Statement Annual'!BS115</f>
        <v>1.431126147897535</v>
      </c>
      <c r="BB115" s="23">
        <f>'Income Statement Annual'!AF115/('Balance Sheet Annual'!BH115+'Balance Sheet Annual'!BS115)</f>
        <v>0.20688760620014268</v>
      </c>
      <c r="BC115" s="24">
        <f>'Income Statement Annual'!AF115/('Balance Sheet Annual'!BB115-'Balance Sheet Annual'!BR115)</f>
        <v>0.10460388247639035</v>
      </c>
    </row>
    <row r="116" spans="1:55" x14ac:dyDescent="0.2">
      <c r="A116" s="52" t="s">
        <v>388</v>
      </c>
      <c r="B116" s="52" t="s">
        <v>389</v>
      </c>
      <c r="C116" s="52" t="str">
        <f>VLOOKUP(A116,'[1]S&amp;P 500 Wikipedia'!A:D,3,FALSE)</f>
        <v>Communication Services</v>
      </c>
      <c r="D116" s="52">
        <v>741324</v>
      </c>
      <c r="E116" s="52" t="s">
        <v>16</v>
      </c>
      <c r="F116" s="52">
        <v>2019</v>
      </c>
      <c r="G116" s="52" t="s">
        <v>17</v>
      </c>
      <c r="H116" s="53">
        <v>43830</v>
      </c>
      <c r="I116" s="53">
        <v>43880</v>
      </c>
      <c r="J116" s="53">
        <v>43880</v>
      </c>
      <c r="K116" s="54">
        <v>503525000</v>
      </c>
      <c r="L116" s="54">
        <v>561908000</v>
      </c>
      <c r="M116" s="52" t="s">
        <v>390</v>
      </c>
      <c r="N116" s="21">
        <f>'Balance Sheet Annual'!AH116/'Balance Sheet Annual'!BR116</f>
        <v>0.89302018130860783</v>
      </c>
      <c r="O116" s="22">
        <f>('Balance Sheet Annual'!AH116-'Balance Sheet Annual'!U116)/'Balance Sheet Annual'!BR116</f>
        <v>0.82120268473213731</v>
      </c>
      <c r="P116" s="22">
        <f>'Balance Sheet Annual'!N116/'Balance Sheet Annual'!BR116</f>
        <v>0.63618529963027881</v>
      </c>
      <c r="Q116" s="22">
        <f>'Balance Sheet Annual'!CH116/'Balance Sheet Annual'!CS116</f>
        <v>1.7426982356684844</v>
      </c>
      <c r="R116" s="22">
        <f>('Balance Sheet Annual'!BH116+'Balance Sheet Annual'!BS116)/'Balance Sheet Annual'!BB116</f>
        <v>0.42549494920922326</v>
      </c>
      <c r="S116" s="22">
        <f>('Balance Sheet Annual'!BH116/'Balance Sheet Annual'!BB116)</f>
        <v>3.5249263976472524E-2</v>
      </c>
      <c r="T116" s="22">
        <f>'Balance Sheet Annual'!BS116/'Balance Sheet Annual'!BB116</f>
        <v>0.39024568523275077</v>
      </c>
      <c r="U116" s="22">
        <f>('Balance Sheet Annual'!BH116+'Balance Sheet Annual'!BS116)/'Balance Sheet Annual'!CS116</f>
        <v>1.1670042464819881</v>
      </c>
      <c r="V116" s="22">
        <f>('Balance Sheet Annual'!BH116/'Balance Sheet Annual'!CS116)</f>
        <v>9.6678094116883856E-2</v>
      </c>
      <c r="W116" s="22">
        <f>('Balance Sheet Annual'!BS116/'Balance Sheet Annual'!CS116)</f>
        <v>1.0703261523651042</v>
      </c>
      <c r="X116" s="23">
        <f>'Balance Sheet Annual'!AH116/'Balance Sheet Annual'!BB116</f>
        <v>0.12082416579611738</v>
      </c>
      <c r="Y116" s="23">
        <f>'Balance Sheet Annual'!CS116/('Balance Sheet Annual'!BB116-'Balance Sheet Annual'!AQ116-'Balance Sheet Annual'!AR116-'Balance Sheet Annual'!AS116)</f>
        <v>0.36460445666063868</v>
      </c>
      <c r="Z116" s="23">
        <f>'Balance Sheet Annual'!BA116/'Balance Sheet Annual'!BB116</f>
        <v>0.87917583420388257</v>
      </c>
      <c r="AA116" s="23">
        <f>'Balance Sheet Annual'!AR116/'Balance Sheet Annual'!BB116</f>
        <v>0</v>
      </c>
      <c r="AB116" s="24">
        <f>'Balance Sheet Annual'!CS116/'Balance Sheet Annual'!CT116</f>
        <v>0.36460445666063868</v>
      </c>
      <c r="AC116" s="25">
        <f>'Income Statement Annual'!V116/'Income Statement Annual'!N116</f>
        <v>0.9223492709532809</v>
      </c>
      <c r="AD116" s="23">
        <f>('Income Statement Annual'!AF116-'Income Statement Annual'!AC116)/'Income Statement Annual'!N116</f>
        <v>0.19593339435919874</v>
      </c>
      <c r="AE116" s="23">
        <f>'Income Statement Annual'!AF116/'Income Statement Annual'!N116</f>
        <v>0.14669912218321438</v>
      </c>
      <c r="AF116" s="23">
        <f>'Income Statement Annual'!BS116/'Income Statement Annual'!N116</f>
        <v>0.10927127808587407</v>
      </c>
      <c r="AG116" s="23">
        <f>('Income Statement Annual'!AF116-'Income Statement Annual'!AC116)/('Income Statement Annual'!AH116*-1)</f>
        <v>-46.882003474881834</v>
      </c>
      <c r="AH116" s="24">
        <f>'Income Statement Annual'!AF116/('Income Statement Annual'!AH116*-1)</f>
        <v>-35.101462813159714</v>
      </c>
      <c r="AI116" s="25">
        <f>'Cash Flow Statement Annual'!BG116/'Cash Flow Statement Annual'!AB116</f>
        <v>-0.12782597362305678</v>
      </c>
      <c r="AJ116" s="23">
        <f>'Cash Flow Statement Annual'!AB116/'Balance Sheet Annual'!BR116</f>
        <v>0.59215905549954395</v>
      </c>
      <c r="AK116" s="23">
        <f>('Cash Flow Statement Annual'!AB116+'Cash Flow Statement Annual'!AV116)/('Balance Sheet Annual'!BH116+'Balance Sheet Annual'!BS116)</f>
        <v>0.18829400700656559</v>
      </c>
      <c r="AL116" s="24">
        <f>('Cash Flow Statement Annual'!AB116/('Balance Sheet Annual'!BH116+'Balance Sheet Annual'!BS116))</f>
        <v>0.18829400700656559</v>
      </c>
      <c r="AM116" s="25">
        <f>'Income Statement Annual'!BS116/'Balance Sheet Annual'!CS116</f>
        <v>0.11550800761991416</v>
      </c>
      <c r="AN116" s="23">
        <f>'Income Statement Annual'!N116/'Balance Sheet Annual'!CS116</f>
        <v>1.0570756528457437</v>
      </c>
      <c r="AO116" s="23">
        <f>'Income Statement Annual'!N116/'Balance Sheet Annual'!BB116</f>
        <v>0.38541449405501227</v>
      </c>
      <c r="AP116" s="23">
        <f>'Income Statement Annual'!N116/('Balance Sheet Annual'!AH116-'Balance Sheet Annual'!BR116)</f>
        <v>-26.627699894592624</v>
      </c>
      <c r="AQ116" s="23">
        <f>'Income Statement Annual'!BS116/'Balance Sheet Annual'!BB116</f>
        <v>4.2114734358211711E-2</v>
      </c>
      <c r="AR116" s="23">
        <f>'Cash Flow Statement Annual'!AB116/'Income Statement Annual'!N116</f>
        <v>0.2078752879911778</v>
      </c>
      <c r="AS116" s="23">
        <f>'Cash Flow Statement Annual'!BG116/'Income Statement Annual'!N116</f>
        <v>-2.6571861079645626E-2</v>
      </c>
      <c r="AT116" s="23">
        <f>'Cash Flow Statement Annual'!AB116/'Balance Sheet Annual'!BB116</f>
        <v>8.011814894765977E-2</v>
      </c>
      <c r="AU116" s="23">
        <f>('Cash Flow Statement Annual'!AB116+'Cash Flow Statement Annual'!AU116)/'Balance Sheet Annual'!BR116</f>
        <v>0.43520471449532494</v>
      </c>
      <c r="AV116" s="23">
        <f>('Cash Flow Statement Annual'!AB116+'Cash Flow Statement Annual'!AU116)/('Balance Sheet Annual'!BH116+'Balance Sheet Annual'!BS116)</f>
        <v>0.13838585900091196</v>
      </c>
      <c r="AW116" s="23">
        <f>'Cash Flow Statement Annual'!AB116/'Balance Sheet Annual'!BS116</f>
        <v>0.20530181877571718</v>
      </c>
      <c r="AX116" s="23">
        <f>('Cash Flow Statement Annual'!AB116+'Cash Flow Statement Annual'!AU116)/'Balance Sheet Annual'!BS116</f>
        <v>0.15088567606262968</v>
      </c>
      <c r="AY116" s="23">
        <f>('Balance Sheet Annual'!BH116+'Balance Sheet Annual'!BS116)/('Income Statement Annual'!AF116-'Income Statement Annual'!AC116)</f>
        <v>5.6345327049360954</v>
      </c>
      <c r="AZ116" s="23">
        <f>(('Balance Sheet Annual'!BH116+'Balance Sheet Annual'!BS116)-'Balance Sheet Annual'!N116)/('Income Statement Annual'!AF116-'Income Statement Annual'!AC116)</f>
        <v>4.4947038258935317</v>
      </c>
      <c r="BA116" s="23">
        <f>('Cash Flow Statement Annual'!AB116+'Cash Flow Statement Annual'!AU116)/'Income Statement Annual'!BS116</f>
        <v>1.3981444960814913</v>
      </c>
      <c r="BB116" s="23">
        <f>'Income Statement Annual'!AF116/('Balance Sheet Annual'!BH116+'Balance Sheet Annual'!BS116)</f>
        <v>0.13288046793419472</v>
      </c>
      <c r="BC116" s="24">
        <f>'Income Statement Annual'!AF116/('Balance Sheet Annual'!BB116-'Balance Sheet Annual'!BR116)</f>
        <v>6.5386678278121155E-2</v>
      </c>
    </row>
    <row r="117" spans="1:55" x14ac:dyDescent="0.2">
      <c r="A117" s="52" t="s">
        <v>394</v>
      </c>
      <c r="B117" s="52" t="s">
        <v>395</v>
      </c>
      <c r="C117" s="52" t="str">
        <f>VLOOKUP(A117,'[1]S&amp;P 500 Wikipedia'!A:D,3,FALSE)</f>
        <v>Consumer Discretionary</v>
      </c>
      <c r="D117" s="52">
        <v>378128</v>
      </c>
      <c r="E117" s="52" t="s">
        <v>16</v>
      </c>
      <c r="F117" s="52">
        <v>2019</v>
      </c>
      <c r="G117" s="52" t="s">
        <v>17</v>
      </c>
      <c r="H117" s="53">
        <v>43890</v>
      </c>
      <c r="I117" s="53">
        <v>43910</v>
      </c>
      <c r="J117" s="53">
        <v>43910</v>
      </c>
      <c r="K117" s="54">
        <v>236500000</v>
      </c>
      <c r="L117" s="54">
        <v>238300000</v>
      </c>
      <c r="M117" s="59" t="s">
        <v>396</v>
      </c>
      <c r="N117" s="21">
        <f>'Balance Sheet Annual'!AH117/'Balance Sheet Annual'!BR117</f>
        <v>1.2038347666713662</v>
      </c>
      <c r="O117" s="22">
        <f>('Balance Sheet Annual'!AH117-'Balance Sheet Annual'!U117)/'Balance Sheet Annual'!BR117</f>
        <v>0.21074298604257719</v>
      </c>
      <c r="P117" s="22">
        <f>'Balance Sheet Annual'!N117/'Balance Sheet Annual'!BR117</f>
        <v>0.15203721979416326</v>
      </c>
      <c r="Q117" s="22">
        <f>'Balance Sheet Annual'!CH117/'Balance Sheet Annual'!CS117</f>
        <v>2.1295325190253886</v>
      </c>
      <c r="R117" s="22">
        <f>('Balance Sheet Annual'!BH117+'Balance Sheet Annual'!BS117)/'Balance Sheet Annual'!BB117</f>
        <v>0.19270891870076529</v>
      </c>
      <c r="S117" s="22">
        <f>('Balance Sheet Annual'!BH117/'Balance Sheet Annual'!BB117)</f>
        <v>1.277165306059894E-2</v>
      </c>
      <c r="T117" s="22">
        <f>'Balance Sheet Annual'!BS117/'Balance Sheet Annual'!BB117</f>
        <v>0.17993726564016635</v>
      </c>
      <c r="U117" s="22">
        <f>('Balance Sheet Annual'!BH117+'Balance Sheet Annual'!BS117)/'Balance Sheet Annual'!CS117</f>
        <v>0.60308882778026474</v>
      </c>
      <c r="V117" s="22">
        <f>('Balance Sheet Annual'!BH117/'Balance Sheet Annual'!CS117)</f>
        <v>3.9969303574854509E-2</v>
      </c>
      <c r="W117" s="22">
        <f>('Balance Sheet Annual'!BS117/'Balance Sheet Annual'!CS117)</f>
        <v>0.56311952420541023</v>
      </c>
      <c r="X117" s="23">
        <f>'Balance Sheet Annual'!AH117/'Balance Sheet Annual'!BB117</f>
        <v>0.21810918230768445</v>
      </c>
      <c r="Y117" s="23">
        <f>'Balance Sheet Annual'!CS117/('Balance Sheet Annual'!BB117-'Balance Sheet Annual'!AQ117-'Balance Sheet Annual'!AR117-'Balance Sheet Annual'!AS117)</f>
        <v>0.43162449193654123</v>
      </c>
      <c r="Z117" s="23">
        <f>'Balance Sheet Annual'!BA117/'Balance Sheet Annual'!BB117</f>
        <v>0.7818908176923155</v>
      </c>
      <c r="AA117" s="23">
        <f>'Balance Sheet Annual'!AR117/'Balance Sheet Annual'!BB117</f>
        <v>0.1013200780603435</v>
      </c>
      <c r="AB117" s="24">
        <f>'Balance Sheet Annual'!CS117/'Balance Sheet Annual'!CT117</f>
        <v>0.31953654225373701</v>
      </c>
      <c r="AC117" s="25">
        <f>'Income Statement Annual'!V117/'Income Statement Annual'!N117</f>
        <v>0.29819828214207056</v>
      </c>
      <c r="AD117" s="23">
        <f>('Income Statement Annual'!AF117-'Income Statement Annual'!AC117)/'Income Statement Annual'!N117</f>
        <v>6.6715232012468872E-2</v>
      </c>
      <c r="AE117" s="23">
        <f>'Income Statement Annual'!AF117/'Income Statement Annual'!N117</f>
        <v>6.6715232012468872E-2</v>
      </c>
      <c r="AF117" s="23">
        <f>'Income Statement Annual'!BS117/'Income Statement Annual'!N117</f>
        <v>3.5026343876531078E-2</v>
      </c>
      <c r="AG117" s="23">
        <f>('Income Statement Annual'!AF117-'Income Statement Annual'!AC117)/('Income Statement Annual'!AH117*-1)</f>
        <v>9.7174583590376304</v>
      </c>
      <c r="AH117" s="24">
        <f>'Income Statement Annual'!AF117/('Income Statement Annual'!AH117*-1)</f>
        <v>9.7174583590376304</v>
      </c>
      <c r="AI117" s="25">
        <f>'Cash Flow Statement Annual'!BG117/'Cash Flow Statement Annual'!AB117</f>
        <v>-0.37961279281206545</v>
      </c>
      <c r="AJ117" s="23">
        <f>'Cash Flow Statement Annual'!AB117/'Balance Sheet Annual'!BR117</f>
        <v>0.52722402368532351</v>
      </c>
      <c r="AK117" s="23">
        <f>('Cash Flow Statement Annual'!AB117+'Cash Flow Statement Annual'!AV117)/('Balance Sheet Annual'!BH117+'Balance Sheet Annual'!BS117)</f>
        <v>0.49567891416149729</v>
      </c>
      <c r="AL117" s="24">
        <f>('Cash Flow Statement Annual'!AB117/('Balance Sheet Annual'!BH117+'Balance Sheet Annual'!BS117))</f>
        <v>0.49567891416149729</v>
      </c>
      <c r="AM117" s="25">
        <f>'Income Statement Annual'!BS117/'Balance Sheet Annual'!CS117</f>
        <v>0.13221845622561873</v>
      </c>
      <c r="AN117" s="23">
        <f>'Income Statement Annual'!N117/'Balance Sheet Annual'!CS117</f>
        <v>3.7748289313806995</v>
      </c>
      <c r="AO117" s="23">
        <f>'Income Statement Annual'!N117/'Balance Sheet Annual'!BB117</f>
        <v>1.2061957843327578</v>
      </c>
      <c r="AP117" s="23">
        <f>'Income Statement Annual'!N117/('Balance Sheet Annual'!AH117-'Balance Sheet Annual'!BR117)</f>
        <v>32.661225619034447</v>
      </c>
      <c r="AQ117" s="23">
        <f>'Income Statement Annual'!BS117/'Balance Sheet Annual'!BB117</f>
        <v>4.2248628324461295E-2</v>
      </c>
      <c r="AR117" s="23">
        <f>'Cash Flow Statement Annual'!AB117/'Income Statement Annual'!N117</f>
        <v>7.9192572890372209E-2</v>
      </c>
      <c r="AS117" s="23">
        <f>'Cash Flow Statement Annual'!BG117/'Income Statement Annual'!N117</f>
        <v>-3.0062513764887253E-2</v>
      </c>
      <c r="AT117" s="23">
        <f>'Cash Flow Statement Annual'!AB117/'Balance Sheet Annual'!BB117</f>
        <v>9.5521747570831594E-2</v>
      </c>
      <c r="AU117" s="23">
        <f>('Cash Flow Statement Annual'!AB117+'Cash Flow Statement Annual'!AU117)/'Balance Sheet Annual'!BR117</f>
        <v>0.23956012970534329</v>
      </c>
      <c r="AV117" s="23">
        <f>('Cash Flow Statement Annual'!AB117+'Cash Flow Statement Annual'!AU117)/('Balance Sheet Annual'!BH117+'Balance Sheet Annual'!BS117)</f>
        <v>0.22522665818355336</v>
      </c>
      <c r="AW117" s="23">
        <f>'Cash Flow Statement Annual'!AB117/'Balance Sheet Annual'!BS117</f>
        <v>0.53086139344727723</v>
      </c>
      <c r="AX117" s="23">
        <f>('Cash Flow Statement Annual'!AB117+'Cash Flow Statement Annual'!AU117)/'Balance Sheet Annual'!BS117</f>
        <v>0.24121287831468968</v>
      </c>
      <c r="AY117" s="23">
        <f>('Balance Sheet Annual'!BH117+'Balance Sheet Annual'!BS117)/('Income Statement Annual'!AF117-'Income Statement Annual'!AC117)</f>
        <v>2.3947435246317927</v>
      </c>
      <c r="AZ117" s="23">
        <f>(('Balance Sheet Annual'!BH117+'Balance Sheet Annual'!BS117)-'Balance Sheet Annual'!N117)/('Income Statement Annual'!AF117-'Income Statement Annual'!AC117)</f>
        <v>2.0524377856780092</v>
      </c>
      <c r="BA117" s="23">
        <f>('Cash Flow Statement Annual'!AB117+'Cash Flow Statement Annual'!AU117)/'Income Statement Annual'!BS117</f>
        <v>1.0273276904474002</v>
      </c>
      <c r="BB117" s="23">
        <f>'Income Statement Annual'!AF117/('Balance Sheet Annual'!BH117+'Balance Sheet Annual'!BS117)</f>
        <v>0.4175812523196013</v>
      </c>
      <c r="BC117" s="24">
        <f>'Income Statement Annual'!AF117/('Balance Sheet Annual'!BB117-'Balance Sheet Annual'!BR117)</f>
        <v>9.8277400315695554E-2</v>
      </c>
    </row>
    <row r="118" spans="1:55" x14ac:dyDescent="0.2">
      <c r="A118" s="52" t="s">
        <v>403</v>
      </c>
      <c r="B118" s="52" t="s">
        <v>404</v>
      </c>
      <c r="C118" s="52" t="str">
        <f>VLOOKUP(A118,'[1]S&amp;P 500 Wikipedia'!A:D,3,FALSE)</f>
        <v>Industrials</v>
      </c>
      <c r="D118" s="52">
        <v>336327</v>
      </c>
      <c r="E118" s="52" t="s">
        <v>16</v>
      </c>
      <c r="F118" s="52">
        <v>2019</v>
      </c>
      <c r="G118" s="52" t="s">
        <v>17</v>
      </c>
      <c r="H118" s="53">
        <v>43830</v>
      </c>
      <c r="I118" s="53">
        <v>43875</v>
      </c>
      <c r="J118" s="53">
        <v>43875</v>
      </c>
      <c r="K118" s="54">
        <v>144967000</v>
      </c>
      <c r="L118" s="54">
        <v>146827000</v>
      </c>
      <c r="M118" s="52" t="s">
        <v>405</v>
      </c>
      <c r="N118" s="21">
        <f>'Balance Sheet Annual'!AH118/'Balance Sheet Annual'!BR118</f>
        <v>1.4563364232400762</v>
      </c>
      <c r="O118" s="22">
        <f>('Balance Sheet Annual'!AH118-'Balance Sheet Annual'!U118)/'Balance Sheet Annual'!BR118</f>
        <v>0.99565572941400349</v>
      </c>
      <c r="P118" s="22">
        <f>'Balance Sheet Annual'!N118/'Balance Sheet Annual'!BR118</f>
        <v>0.22701585413034298</v>
      </c>
      <c r="Q118" s="22">
        <f>'Balance Sheet Annual'!CH118/'Balance Sheet Annual'!CS118</f>
        <v>1.8587039100987253</v>
      </c>
      <c r="R118" s="22">
        <f>('Balance Sheet Annual'!BH118+'Balance Sheet Annual'!BS118)/'Balance Sheet Annual'!BB118</f>
        <v>0.35416392476731873</v>
      </c>
      <c r="S118" s="22">
        <f>('Balance Sheet Annual'!BH118/'Balance Sheet Annual'!BB118)</f>
        <v>9.7699088422519599E-3</v>
      </c>
      <c r="T118" s="22">
        <f>'Balance Sheet Annual'!BS118/'Balance Sheet Annual'!BB118</f>
        <v>0.34439401592506674</v>
      </c>
      <c r="U118" s="22">
        <f>('Balance Sheet Annual'!BH118+'Balance Sheet Annual'!BS118)/'Balance Sheet Annual'!CS118</f>
        <v>1.0124497965482449</v>
      </c>
      <c r="V118" s="22">
        <f>('Balance Sheet Annual'!BH118/'Balance Sheet Annual'!CS118)</f>
        <v>2.792927660865379E-2</v>
      </c>
      <c r="W118" s="22">
        <f>('Balance Sheet Annual'!BS118/'Balance Sheet Annual'!CS118)</f>
        <v>0.984520519939591</v>
      </c>
      <c r="X118" s="23">
        <f>'Balance Sheet Annual'!AH118/'Balance Sheet Annual'!BB118</f>
        <v>0.29395429505147774</v>
      </c>
      <c r="Y118" s="23">
        <f>'Balance Sheet Annual'!CS118/('Balance Sheet Annual'!BB118-'Balance Sheet Annual'!AQ118-'Balance Sheet Annual'!AR118-'Balance Sheet Annual'!AS118)</f>
        <v>0.79158657686167688</v>
      </c>
      <c r="Z118" s="23">
        <f>'Balance Sheet Annual'!BA118/'Balance Sheet Annual'!BB118</f>
        <v>0.70604570494852226</v>
      </c>
      <c r="AA118" s="23">
        <f>'Balance Sheet Annual'!AR118/'Balance Sheet Annual'!BB118</f>
        <v>0.43639852784660482</v>
      </c>
      <c r="AB118" s="24">
        <f>'Balance Sheet Annual'!CS118/'Balance Sheet Annual'!CT118</f>
        <v>0.34980887543735339</v>
      </c>
      <c r="AC118" s="25">
        <f>'Income Statement Annual'!V118/'Income Statement Annual'!N118</f>
        <v>0.36726348043697682</v>
      </c>
      <c r="AD118" s="23">
        <f>('Income Statement Annual'!AF118-'Income Statement Annual'!AC118)/'Income Statement Annual'!N118</f>
        <v>0.14318710127813797</v>
      </c>
      <c r="AE118" s="23">
        <f>'Income Statement Annual'!AF118/'Income Statement Annual'!N118</f>
        <v>0.14318710127813797</v>
      </c>
      <c r="AF118" s="23">
        <f>'Income Statement Annual'!BS118/'Income Statement Annual'!N118</f>
        <v>9.4994434866782218E-2</v>
      </c>
      <c r="AG118" s="23">
        <f>('Income Statement Annual'!AF118-'Income Statement Annual'!AC118)/('Income Statement Annual'!AH118*-1)</f>
        <v>8.4246281700359464</v>
      </c>
      <c r="AH118" s="24">
        <f>'Income Statement Annual'!AF118/('Income Statement Annual'!AH118*-1)</f>
        <v>8.4246281700359464</v>
      </c>
      <c r="AI118" s="25">
        <f>'Cash Flow Statement Annual'!BG118/'Cash Flow Statement Annual'!AB118</f>
        <v>-0.59032948061262702</v>
      </c>
      <c r="AJ118" s="23">
        <f>'Cash Flow Statement Annual'!AB118/'Balance Sheet Annual'!BR118</f>
        <v>0.5402085044154179</v>
      </c>
      <c r="AK118" s="23">
        <f>('Cash Flow Statement Annual'!AB118+'Cash Flow Statement Annual'!AV118)/('Balance Sheet Annual'!BH118+'Balance Sheet Annual'!BS118)</f>
        <v>0.21596715233375544</v>
      </c>
      <c r="AL118" s="24">
        <f>('Cash Flow Statement Annual'!AB118/('Balance Sheet Annual'!BH118+'Balance Sheet Annual'!BS118))</f>
        <v>0.30787554520299532</v>
      </c>
      <c r="AM118" s="25">
        <f>'Income Statement Annual'!BS118/'Balance Sheet Annual'!CS118</f>
        <v>0.22353907131033482</v>
      </c>
      <c r="AN118" s="23">
        <f>'Income Statement Annual'!N118/'Balance Sheet Annual'!CS118</f>
        <v>2.3531807060468366</v>
      </c>
      <c r="AO118" s="23">
        <f>'Income Statement Annual'!N118/'Balance Sheet Annual'!BB118</f>
        <v>0.82316349648312115</v>
      </c>
      <c r="AP118" s="23">
        <f>'Income Statement Annual'!N118/('Balance Sheet Annual'!AH118-'Balance Sheet Annual'!BR118)</f>
        <v>8.9368171122512496</v>
      </c>
      <c r="AQ118" s="23">
        <f>'Income Statement Annual'!BS118/'Balance Sheet Annual'!BB118</f>
        <v>7.8195951151378562E-2</v>
      </c>
      <c r="AR118" s="23">
        <f>'Cash Flow Statement Annual'!AB118/'Income Statement Annual'!N118</f>
        <v>0.13246264186255333</v>
      </c>
      <c r="AS118" s="23">
        <f>'Cash Flow Statement Annual'!BG118/'Income Statement Annual'!N118</f>
        <v>-7.8196602571297527E-2</v>
      </c>
      <c r="AT118" s="23">
        <f>'Cash Flow Statement Annual'!AB118/'Balance Sheet Annual'!BB118</f>
        <v>0.10903841142897086</v>
      </c>
      <c r="AU118" s="23">
        <f>('Cash Flow Statement Annual'!AB118+'Cash Flow Statement Annual'!AU118)/'Balance Sheet Annual'!BR118</f>
        <v>0.32062054150801395</v>
      </c>
      <c r="AV118" s="23">
        <f>('Cash Flow Statement Annual'!AB118+'Cash Flow Statement Annual'!AU118)/('Balance Sheet Annual'!BH118+'Balance Sheet Annual'!BS118)</f>
        <v>0.18272800819172386</v>
      </c>
      <c r="AW118" s="23">
        <f>'Cash Flow Statement Annual'!AB118/'Balance Sheet Annual'!BS118</f>
        <v>0.31660948328642108</v>
      </c>
      <c r="AX118" s="23">
        <f>('Cash Flow Statement Annual'!AB118+'Cash Flow Statement Annual'!AU118)/'Balance Sheet Annual'!BS118</f>
        <v>0.18791171028992712</v>
      </c>
      <c r="AY118" s="23">
        <f>('Balance Sheet Annual'!BH118+'Balance Sheet Annual'!BS118)/('Income Statement Annual'!AF118-'Income Statement Annual'!AC118)</f>
        <v>3.004791356768183</v>
      </c>
      <c r="AZ118" s="23">
        <f>(('Balance Sheet Annual'!BH118+'Balance Sheet Annual'!BS118)-'Balance Sheet Annual'!N118)/('Income Statement Annual'!AF118-'Income Statement Annual'!AC118)</f>
        <v>2.6160289282079385</v>
      </c>
      <c r="BA118" s="23">
        <f>('Cash Flow Statement Annual'!AB118+'Cash Flow Statement Annual'!AU118)/'Income Statement Annual'!BS118</f>
        <v>0.82760894385456651</v>
      </c>
      <c r="BB118" s="23">
        <f>'Income Statement Annual'!AF118/('Balance Sheet Annual'!BH118+'Balance Sheet Annual'!BS118)</f>
        <v>0.33280180926623626</v>
      </c>
      <c r="BC118" s="24">
        <f>'Income Statement Annual'!AF118/('Balance Sheet Annual'!BB118-'Balance Sheet Annual'!BR118)</f>
        <v>0.14767357469074016</v>
      </c>
    </row>
    <row r="119" spans="1:55" x14ac:dyDescent="0.2">
      <c r="A119" s="52" t="s">
        <v>406</v>
      </c>
      <c r="B119" s="52" t="s">
        <v>407</v>
      </c>
      <c r="C119" s="52" t="str">
        <f>VLOOKUP(A119,'[1]S&amp;P 500 Wikipedia'!A:D,3,FALSE)</f>
        <v>Materials</v>
      </c>
      <c r="D119" s="52">
        <v>378129</v>
      </c>
      <c r="E119" s="52" t="s">
        <v>16</v>
      </c>
      <c r="F119" s="52">
        <v>2019</v>
      </c>
      <c r="G119" s="52" t="s">
        <v>17</v>
      </c>
      <c r="H119" s="53">
        <v>43830</v>
      </c>
      <c r="I119" s="53">
        <v>43868</v>
      </c>
      <c r="J119" s="53">
        <v>43868</v>
      </c>
      <c r="K119" s="54">
        <v>740200000</v>
      </c>
      <c r="L119" s="54">
        <v>731900000</v>
      </c>
      <c r="M119" s="52" t="s">
        <v>408</v>
      </c>
      <c r="N119" s="21">
        <f>'Balance Sheet Annual'!AH119/'Balance Sheet Annual'!BR119</f>
        <v>1.5745856353591161</v>
      </c>
      <c r="O119" s="22">
        <f>('Balance Sheet Annual'!AH119-'Balance Sheet Annual'!U119)/'Balance Sheet Annual'!BR119</f>
        <v>0.99269594531323158</v>
      </c>
      <c r="P119" s="22">
        <f>'Balance Sheet Annual'!N119/'Balance Sheet Annual'!BR119</f>
        <v>0.2236164434872179</v>
      </c>
      <c r="Q119" s="22">
        <f>'Balance Sheet Annual'!CH119/'Balance Sheet Annual'!CS119</f>
        <v>3.2943096353058037</v>
      </c>
      <c r="R119" s="22">
        <f>('Balance Sheet Annual'!BH119+'Balance Sheet Annual'!BS119)/'Balance Sheet Annual'!BB119</f>
        <v>0.28081422245720705</v>
      </c>
      <c r="S119" s="22">
        <f>('Balance Sheet Annual'!BH119/'Balance Sheet Annual'!BB119)</f>
        <v>1.6869341087832924E-2</v>
      </c>
      <c r="T119" s="22">
        <f>'Balance Sheet Annual'!BS119/'Balance Sheet Annual'!BB119</f>
        <v>0.26394488136937411</v>
      </c>
      <c r="U119" s="22">
        <f>('Balance Sheet Annual'!BH119+'Balance Sheet Annual'!BS119)/'Balance Sheet Annual'!CS119</f>
        <v>1.2059032212288918</v>
      </c>
      <c r="V119" s="22">
        <f>('Balance Sheet Annual'!BH119/'Balance Sheet Annual'!CS119)</f>
        <v>7.2442173974741023E-2</v>
      </c>
      <c r="W119" s="22">
        <f>('Balance Sheet Annual'!BS119/'Balance Sheet Annual'!CS119)</f>
        <v>1.1334610472541506</v>
      </c>
      <c r="X119" s="23">
        <f>'Balance Sheet Annual'!AH119/'Balance Sheet Annual'!BB119</f>
        <v>0.27782367325358537</v>
      </c>
      <c r="Y119" s="23">
        <f>'Balance Sheet Annual'!CS119/('Balance Sheet Annual'!BB119-'Balance Sheet Annual'!AQ119-'Balance Sheet Annual'!AR119-'Balance Sheet Annual'!AS119)</f>
        <v>0.29381475536283852</v>
      </c>
      <c r="Z119" s="23">
        <f>'Balance Sheet Annual'!BA119/'Balance Sheet Annual'!BB119</f>
        <v>0.72217632674641463</v>
      </c>
      <c r="AA119" s="23">
        <f>'Balance Sheet Annual'!AR119/'Balance Sheet Annual'!BB119</f>
        <v>0.14533077787324036</v>
      </c>
      <c r="AB119" s="24">
        <f>'Balance Sheet Annual'!CS119/'Balance Sheet Annual'!CT119</f>
        <v>0.23286630097151542</v>
      </c>
      <c r="AC119" s="25">
        <f>'Income Statement Annual'!V119/'Income Statement Annual'!N119</f>
        <v>0.1465390794160788</v>
      </c>
      <c r="AD119" s="23">
        <f>('Income Statement Annual'!AF119-'Income Statement Annual'!AC119)/'Income Statement Annual'!N119</f>
        <v>9.1709156946287632E-2</v>
      </c>
      <c r="AE119" s="23">
        <f>'Income Statement Annual'!AF119/'Income Statement Annual'!N119</f>
        <v>8.1953854392214379E-2</v>
      </c>
      <c r="AF119" s="23">
        <f>'Income Statement Annual'!BS119/'Income Statement Annual'!N119</f>
        <v>-3.1640706851994133E-2</v>
      </c>
      <c r="AG119" s="23">
        <f>('Income Statement Annual'!AF119-'Income Statement Annual'!AC119)/('Income Statement Annual'!AH119*-1)</f>
        <v>4.623239436619718</v>
      </c>
      <c r="AH119" s="24">
        <f>'Income Statement Annual'!AF119/('Income Statement Annual'!AH119*-1)</f>
        <v>4.131455399061033</v>
      </c>
      <c r="AI119" s="25">
        <f>'Cash Flow Statement Annual'!BG119/'Cash Flow Statement Annual'!AB119</f>
        <v>-0.71534569983136598</v>
      </c>
      <c r="AJ119" s="23">
        <f>'Cash Flow Statement Annual'!AB119/'Balance Sheet Annual'!BR119</f>
        <v>0.55529543964790706</v>
      </c>
      <c r="AK119" s="23">
        <f>('Cash Flow Statement Annual'!AB119+'Cash Flow Statement Annual'!AV119)/('Balance Sheet Annual'!BH119+'Balance Sheet Annual'!BS119)</f>
        <v>0.30560131795716639</v>
      </c>
      <c r="AL119" s="24">
        <f>('Cash Flow Statement Annual'!AB119/('Balance Sheet Annual'!BH119+'Balance Sheet Annual'!BS119))</f>
        <v>0.34890562485290655</v>
      </c>
      <c r="AM119" s="25">
        <f>'Income Statement Annual'!BS119/'Balance Sheet Annual'!CS119</f>
        <v>-9.6424010217113665E-2</v>
      </c>
      <c r="AN119" s="23">
        <f>'Income Statement Annual'!N119/'Balance Sheet Annual'!CS119</f>
        <v>3.0474670072371222</v>
      </c>
      <c r="AO119" s="23">
        <f>'Income Statement Annual'!N119/'Balance Sheet Annual'!BB119</f>
        <v>0.7096523693080431</v>
      </c>
      <c r="AP119" s="23">
        <f>'Income Statement Annual'!N119/('Balance Sheet Annual'!AH119-'Balance Sheet Annual'!BR119)</f>
        <v>6.9998370273794004</v>
      </c>
      <c r="AQ119" s="23">
        <f>'Income Statement Annual'!BS119/'Balance Sheet Annual'!BB119</f>
        <v>-2.2453902584098871E-2</v>
      </c>
      <c r="AR119" s="23">
        <f>'Cash Flow Statement Annual'!AB119/'Income Statement Annual'!N119</f>
        <v>0.13806430583688389</v>
      </c>
      <c r="AS119" s="23">
        <f>'Cash Flow Statement Annual'!BG119/'Income Statement Annual'!N119</f>
        <v>-9.8763707480617441E-2</v>
      </c>
      <c r="AT119" s="23">
        <f>'Cash Flow Statement Annual'!AB119/'Balance Sheet Annual'!BB119</f>
        <v>9.7977661754014941E-2</v>
      </c>
      <c r="AU119" s="23">
        <f>('Cash Flow Statement Annual'!AB119+'Cash Flow Statement Annual'!AU119)/'Balance Sheet Annual'!BR119</f>
        <v>0.35003277460436372</v>
      </c>
      <c r="AV119" s="23">
        <f>('Cash Flow Statement Annual'!AB119+'Cash Flow Statement Annual'!AU119)/('Balance Sheet Annual'!BH119+'Balance Sheet Annual'!BS119)</f>
        <v>0.21993410214168038</v>
      </c>
      <c r="AW119" s="23">
        <f>'Cash Flow Statement Annual'!AB119/'Balance Sheet Annual'!BS119</f>
        <v>0.37120500782472615</v>
      </c>
      <c r="AX119" s="23">
        <f>('Cash Flow Statement Annual'!AB119+'Cash Flow Statement Annual'!AU119)/'Balance Sheet Annual'!BS119</f>
        <v>0.23399061032863849</v>
      </c>
      <c r="AY119" s="23">
        <f>('Balance Sheet Annual'!BH119+'Balance Sheet Annual'!BS119)/('Income Statement Annual'!AF119-'Income Statement Annual'!AC119)</f>
        <v>4.3148007108403146</v>
      </c>
      <c r="AZ119" s="23">
        <f>(('Balance Sheet Annual'!BH119+'Balance Sheet Annual'!BS119)-'Balance Sheet Annual'!N119)/('Income Statement Annual'!AF119-'Income Statement Annual'!AC119)</f>
        <v>3.7085554709317083</v>
      </c>
      <c r="BA119" s="23">
        <f>('Cash Flow Statement Annual'!AB119+'Cash Flow Statement Annual'!AU119)/'Income Statement Annual'!BS119</f>
        <v>-2.7505518763796908</v>
      </c>
      <c r="BB119" s="23">
        <f>'Income Statement Annual'!AF119/('Balance Sheet Annual'!BH119+'Balance Sheet Annual'!BS119)</f>
        <v>0.20710755471875736</v>
      </c>
      <c r="BC119" s="24">
        <f>'Income Statement Annual'!AF119/('Balance Sheet Annual'!BB119-'Balance Sheet Annual'!BR119)</f>
        <v>7.0618918647808199E-2</v>
      </c>
    </row>
    <row r="120" spans="1:55" x14ac:dyDescent="0.2">
      <c r="A120" s="52" t="s">
        <v>400</v>
      </c>
      <c r="B120" s="52" t="s">
        <v>401</v>
      </c>
      <c r="C120" s="52" t="str">
        <f>VLOOKUP(A120,'[1]S&amp;P 500 Wikipedia'!A:D,3,FALSE)</f>
        <v>Consumer Discretionary</v>
      </c>
      <c r="D120" s="52">
        <v>338660</v>
      </c>
      <c r="E120" s="52" t="s">
        <v>16</v>
      </c>
      <c r="F120" s="52">
        <v>2019</v>
      </c>
      <c r="G120" s="52" t="s">
        <v>17</v>
      </c>
      <c r="H120" s="53">
        <v>43830</v>
      </c>
      <c r="I120" s="53">
        <v>43881</v>
      </c>
      <c r="J120" s="53">
        <v>43881</v>
      </c>
      <c r="K120" s="54"/>
      <c r="L120" s="54"/>
      <c r="M120" s="52" t="s">
        <v>402</v>
      </c>
      <c r="N120" s="21">
        <f>'Balance Sheet Annual'!AH120/'Balance Sheet Annual'!BR120</f>
        <v>2.0205410397506447</v>
      </c>
      <c r="O120" s="22">
        <f>('Balance Sheet Annual'!AH120-'Balance Sheet Annual'!U120)/'Balance Sheet Annual'!BR120</f>
        <v>1.8846910634804581</v>
      </c>
      <c r="P120" s="22">
        <f>'Balance Sheet Annual'!N120/'Balance Sheet Annual'!BR120</f>
        <v>0.48900091071176616</v>
      </c>
      <c r="Q120" s="22">
        <f>'Balance Sheet Annual'!CH120/'Balance Sheet Annual'!CS120</f>
        <v>-1.4046222230549639</v>
      </c>
      <c r="R120" s="22">
        <f>('Balance Sheet Annual'!BH120+'Balance Sheet Annual'!BS120)/'Balance Sheet Annual'!BB120</f>
        <v>2.9769718658381641</v>
      </c>
      <c r="S120" s="22">
        <f>('Balance Sheet Annual'!BH120/'Balance Sheet Annual'!BB120)</f>
        <v>3.1397331002567121E-2</v>
      </c>
      <c r="T120" s="22">
        <f>'Balance Sheet Annual'!BS120/'Balance Sheet Annual'!BB120</f>
        <v>2.9455745348355968</v>
      </c>
      <c r="U120" s="22">
        <f>('Balance Sheet Annual'!BH120+'Balance Sheet Annual'!BS120)/'Balance Sheet Annual'!CS120</f>
        <v>-1.2045489743275213</v>
      </c>
      <c r="V120" s="22">
        <f>('Balance Sheet Annual'!BH120/'Balance Sheet Annual'!CS120)</f>
        <v>-1.2704057868251243E-2</v>
      </c>
      <c r="W120" s="22">
        <f>('Balance Sheet Annual'!BS120/'Balance Sheet Annual'!CS120)</f>
        <v>-1.1918449164592702</v>
      </c>
      <c r="X120" s="23">
        <f>'Balance Sheet Annual'!AH120/'Balance Sheet Annual'!BB120</f>
        <v>0.56987306199587295</v>
      </c>
      <c r="Y120" s="23">
        <f>'Balance Sheet Annual'!CS120/('Balance Sheet Annual'!BB120-'Balance Sheet Annual'!AQ120-'Balance Sheet Annual'!AR120-'Balance Sheet Annual'!AS120)</f>
        <v>-2.6399777719210515</v>
      </c>
      <c r="Z120" s="23">
        <f>'Balance Sheet Annual'!BA120/'Balance Sheet Annual'!BB120</f>
        <v>0.4301269380041271</v>
      </c>
      <c r="AA120" s="23">
        <f>'Balance Sheet Annual'!AR120/'Balance Sheet Annual'!BB120</f>
        <v>1.0920401825638235E-2</v>
      </c>
      <c r="AB120" s="24">
        <f>'Balance Sheet Annual'!CS120/'Balance Sheet Annual'!CT120</f>
        <v>-2.4714411196939134</v>
      </c>
      <c r="AC120" s="25">
        <f>'Income Statement Annual'!V120/'Income Statement Annual'!N120</f>
        <v>0.38756192014201496</v>
      </c>
      <c r="AD120" s="23">
        <f>('Income Statement Annual'!AF120-'Income Statement Annual'!AC120)/'Income Statement Annual'!N120</f>
        <v>0.28192034097735863</v>
      </c>
      <c r="AE120" s="23">
        <f>'Income Statement Annual'!AF120/'Income Statement Annual'!N120</f>
        <v>0.28192034097735863</v>
      </c>
      <c r="AF120" s="23">
        <f>'Income Statement Annual'!BS120/'Income Statement Annual'!N120</f>
        <v>0.11073059550002294</v>
      </c>
      <c r="AG120" s="23">
        <f>('Income Statement Annual'!AF120-'Income Statement Annual'!AC120)/('Income Statement Annual'!AH120*-1)</f>
        <v>6.9510526674388498</v>
      </c>
      <c r="AH120" s="24">
        <f>'Income Statement Annual'!AF120/('Income Statement Annual'!AH120*-1)</f>
        <v>6.9510526674388498</v>
      </c>
      <c r="AI120" s="25">
        <f>'Cash Flow Statement Annual'!BG120/'Cash Flow Statement Annual'!AB120</f>
        <v>-0.44831874434047692</v>
      </c>
      <c r="AJ120" s="23">
        <f>'Cash Flow Statement Annual'!AB120/'Balance Sheet Annual'!BR120</f>
        <v>1.2748682033324354</v>
      </c>
      <c r="AK120" s="23">
        <f>('Cash Flow Statement Annual'!AB120+'Cash Flow Statement Annual'!AV120)/('Balance Sheet Annual'!BH120+'Balance Sheet Annual'!BS120)</f>
        <v>9.5088066470139745E-2</v>
      </c>
      <c r="AL120" s="24">
        <f>('Cash Flow Statement Annual'!AB120/('Balance Sheet Annual'!BH120+'Balance Sheet Annual'!BS120))</f>
        <v>0.12078166481101114</v>
      </c>
      <c r="AM120" s="25">
        <f>'Income Statement Annual'!BS120/'Balance Sheet Annual'!CS120</f>
        <v>-0.11731184782064542</v>
      </c>
      <c r="AN120" s="23">
        <f>'Income Statement Annual'!N120/'Balance Sheet Annual'!CS120</f>
        <v>-1.0594348137558884</v>
      </c>
      <c r="AO120" s="23">
        <f>'Income Statement Annual'!N120/'Balance Sheet Annual'!BB120</f>
        <v>2.6183307623515657</v>
      </c>
      <c r="AP120" s="23">
        <f>'Income Statement Annual'!N120/('Balance Sheet Annual'!AH120-'Balance Sheet Annual'!BR120)</f>
        <v>9.0966939157189834</v>
      </c>
      <c r="AQ120" s="23">
        <f>'Income Statement Annual'!BS120/'Balance Sheet Annual'!BB120</f>
        <v>0.28992932453121789</v>
      </c>
      <c r="AR120" s="23">
        <f>'Cash Flow Statement Annual'!AB120/'Income Statement Annual'!N120</f>
        <v>0.13732551411058</v>
      </c>
      <c r="AS120" s="23">
        <f>'Cash Flow Statement Annual'!BG120/'Income Statement Annual'!N120</f>
        <v>-6.1565602051965665E-2</v>
      </c>
      <c r="AT120" s="23">
        <f>'Cash Flow Statement Annual'!AB120/'Balance Sheet Annual'!BB120</f>
        <v>0.35956361805147558</v>
      </c>
      <c r="AU120" s="23">
        <f>('Cash Flow Statement Annual'!AB120+'Cash Flow Statement Annual'!AU120)/'Balance Sheet Annual'!BR120</f>
        <v>1.2034119623914521</v>
      </c>
      <c r="AV120" s="23">
        <f>('Cash Flow Statement Annual'!AB120+'Cash Flow Statement Annual'!AU120)/('Balance Sheet Annual'!BH120+'Balance Sheet Annual'!BS120)</f>
        <v>0.11401186404303468</v>
      </c>
      <c r="AW120" s="23">
        <f>'Cash Flow Statement Annual'!AB120/'Balance Sheet Annual'!BS120</f>
        <v>0.12206909511170937</v>
      </c>
      <c r="AX120" s="23">
        <f>('Cash Flow Statement Annual'!AB120+'Cash Flow Statement Annual'!AU120)/'Balance Sheet Annual'!BS120</f>
        <v>0.11522713399843529</v>
      </c>
      <c r="AY120" s="23">
        <f>('Balance Sheet Annual'!BH120+'Balance Sheet Annual'!BS120)/('Income Statement Annual'!AF120-'Income Statement Annual'!AC120)</f>
        <v>4.0329590298429929</v>
      </c>
      <c r="AZ120" s="23">
        <f>(('Balance Sheet Annual'!BH120+'Balance Sheet Annual'!BS120)-'Balance Sheet Annual'!N120)/('Income Statement Annual'!AF120-'Income Statement Annual'!AC120)</f>
        <v>3.8461193131583231</v>
      </c>
      <c r="BA120" s="23">
        <f>('Cash Flow Statement Annual'!AB120+'Cash Flow Statement Annual'!AU120)/'Income Statement Annual'!BS120</f>
        <v>1.1706649962940687</v>
      </c>
      <c r="BB120" s="23">
        <f>'Income Statement Annual'!AF120/('Balance Sheet Annual'!BH120+'Balance Sheet Annual'!BS120)</f>
        <v>0.24795689532182802</v>
      </c>
      <c r="BC120" s="24">
        <f>'Income Statement Annual'!AF120/('Balance Sheet Annual'!BB120-'Balance Sheet Annual'!BR120)</f>
        <v>1.0281360130687998</v>
      </c>
    </row>
    <row r="121" spans="1:55" x14ac:dyDescent="0.2">
      <c r="A121" s="52" t="s">
        <v>415</v>
      </c>
      <c r="B121" s="52" t="s">
        <v>416</v>
      </c>
      <c r="C121" s="52" t="str">
        <f>VLOOKUP(A121,'[1]S&amp;P 500 Wikipedia'!A:D,3,FALSE)</f>
        <v>Real Estate</v>
      </c>
      <c r="D121" s="52">
        <v>446513</v>
      </c>
      <c r="E121" s="52" t="s">
        <v>16</v>
      </c>
      <c r="F121" s="52">
        <v>2019</v>
      </c>
      <c r="G121" s="52" t="s">
        <v>17</v>
      </c>
      <c r="H121" s="53">
        <v>43830</v>
      </c>
      <c r="I121" s="53">
        <v>43886</v>
      </c>
      <c r="J121" s="53">
        <v>43886</v>
      </c>
      <c r="K121" s="54">
        <v>367700000</v>
      </c>
      <c r="L121" s="54">
        <v>376797000</v>
      </c>
      <c r="M121" s="52" t="s">
        <v>417</v>
      </c>
      <c r="N121" s="21">
        <f>'Balance Sheet Annual'!AH121/'Balance Sheet Annual'!BR121</f>
        <v>0.37251754841529644</v>
      </c>
      <c r="O121" s="22">
        <f>('Balance Sheet Annual'!AH121-'Balance Sheet Annual'!U121)/'Balance Sheet Annual'!BR121</f>
        <v>0.37251754841529644</v>
      </c>
      <c r="P121" s="22">
        <f>'Balance Sheet Annual'!N121/'Balance Sheet Annual'!BR121</f>
        <v>0.26059073594070553</v>
      </c>
      <c r="Q121" s="22">
        <f>'Balance Sheet Annual'!CH121/'Balance Sheet Annual'!CS121</f>
        <v>0.65750611189191099</v>
      </c>
      <c r="R121" s="22">
        <f>('Balance Sheet Annual'!BH121+'Balance Sheet Annual'!BS121)/'Balance Sheet Annual'!BB121</f>
        <v>0.3461485112276354</v>
      </c>
      <c r="S121" s="22">
        <f>('Balance Sheet Annual'!BH121/'Balance Sheet Annual'!BB121)</f>
        <v>0</v>
      </c>
      <c r="T121" s="22">
        <f>'Balance Sheet Annual'!BS121/'Balance Sheet Annual'!BB121</f>
        <v>0.3461485112276354</v>
      </c>
      <c r="U121" s="22">
        <f>('Balance Sheet Annual'!BH121+'Balance Sheet Annual'!BS121)/'Balance Sheet Annual'!CS121</f>
        <v>0.57374327298209149</v>
      </c>
      <c r="V121" s="22">
        <f>('Balance Sheet Annual'!BH121/'Balance Sheet Annual'!CS121)</f>
        <v>0</v>
      </c>
      <c r="W121" s="22">
        <f>('Balance Sheet Annual'!BS121/'Balance Sheet Annual'!CS121)</f>
        <v>0.57374327298209149</v>
      </c>
      <c r="X121" s="23">
        <f>'Balance Sheet Annual'!AH121/'Balance Sheet Annual'!BB121</f>
        <v>1.8825346811768621E-2</v>
      </c>
      <c r="Y121" s="23">
        <f>'Balance Sheet Annual'!CS121/('Balance Sheet Annual'!BB121-'Balance Sheet Annual'!AQ121-'Balance Sheet Annual'!AR121-'Balance Sheet Annual'!AS121)</f>
        <v>0.60331602569994736</v>
      </c>
      <c r="Z121" s="23">
        <f>'Balance Sheet Annual'!BA121/'Balance Sheet Annual'!BB121</f>
        <v>0.98117465318823138</v>
      </c>
      <c r="AA121" s="23">
        <f>'Balance Sheet Annual'!AR121/'Balance Sheet Annual'!BB121</f>
        <v>0</v>
      </c>
      <c r="AB121" s="24">
        <f>'Balance Sheet Annual'!CS121/'Balance Sheet Annual'!CT121</f>
        <v>0.60331602569994736</v>
      </c>
      <c r="AC121" s="25">
        <f>'Income Statement Annual'!V121/'Income Statement Annual'!N121</f>
        <v>0.92237915130951298</v>
      </c>
      <c r="AD121" s="23">
        <f>('Income Statement Annual'!AF121-'Income Statement Annual'!AC121)/'Income Statement Annual'!N121</f>
        <v>0.84269105600050942</v>
      </c>
      <c r="AE121" s="23">
        <f>'Income Statement Annual'!AF121/'Income Statement Annual'!N121</f>
        <v>0.50665000272141258</v>
      </c>
      <c r="AF121" s="23">
        <f>'Income Statement Annual'!BS121/'Income Statement Annual'!N121</f>
        <v>0.44053200021771299</v>
      </c>
      <c r="AG121" s="23">
        <f>('Income Statement Annual'!AF121-'Income Statement Annual'!AC121)/('Income Statement Annual'!AH121*-1)</f>
        <v>9.1423191764338867</v>
      </c>
      <c r="AH121" s="24">
        <f>'Income Statement Annual'!AF121/('Income Statement Annual'!AH121*-1)</f>
        <v>5.4966241811132406</v>
      </c>
      <c r="AI121" s="25">
        <f>'Cash Flow Statement Annual'!BG121/'Cash Flow Statement Annual'!AB121</f>
        <v>0.2930394792384084</v>
      </c>
      <c r="AJ121" s="23">
        <f>'Cash Flow Statement Annual'!AB121/'Balance Sheet Annual'!BR121</f>
        <v>1.1635204459306712</v>
      </c>
      <c r="AK121" s="23">
        <f>('Cash Flow Statement Annual'!AB121+'Cash Flow Statement Annual'!AV121)/('Balance Sheet Annual'!BH121+'Balance Sheet Annual'!BS121)</f>
        <v>6.052597722286359E-2</v>
      </c>
      <c r="AL121" s="24">
        <f>('Cash Flow Statement Annual'!AB121/('Balance Sheet Annual'!BH121+'Balance Sheet Annual'!BS121))</f>
        <v>0.16986652440248184</v>
      </c>
      <c r="AM121" s="25">
        <f>'Income Statement Annual'!BS121/'Balance Sheet Annual'!CS121</f>
        <v>8.4438985406258729E-2</v>
      </c>
      <c r="AN121" s="23">
        <f>'Income Statement Annual'!N121/'Balance Sheet Annual'!CS121</f>
        <v>0.19167503238023251</v>
      </c>
      <c r="AO121" s="23">
        <f>'Income Statement Annual'!N121/'Balance Sheet Annual'!BB121</f>
        <v>0.1156406187615506</v>
      </c>
      <c r="AP121" s="23">
        <f>'Income Statement Annual'!N121/('Balance Sheet Annual'!AH121-'Balance Sheet Annual'!BR121)</f>
        <v>-3.6468052595902134</v>
      </c>
      <c r="AQ121" s="23">
        <f>'Income Statement Annual'!BS121/'Balance Sheet Annual'!BB121</f>
        <v>5.0943393089439876E-2</v>
      </c>
      <c r="AR121" s="23">
        <f>'Cash Flow Statement Annual'!AB121/'Income Statement Annual'!N121</f>
        <v>0.50846359314779122</v>
      </c>
      <c r="AS121" s="23">
        <f>'Cash Flow Statement Annual'!BG121/'Income Statement Annual'!N121</f>
        <v>0.14899990654771869</v>
      </c>
      <c r="AT121" s="23">
        <f>'Cash Flow Statement Annual'!AB121/'Balance Sheet Annual'!BB121</f>
        <v>5.8799044529331893E-2</v>
      </c>
      <c r="AU121" s="23">
        <f>('Cash Flow Statement Annual'!AB121+'Cash Flow Statement Annual'!AU121)/'Balance Sheet Annual'!BR121</f>
        <v>-0.11556221903148257</v>
      </c>
      <c r="AV121" s="23">
        <f>('Cash Flow Statement Annual'!AB121+'Cash Flow Statement Annual'!AU121)/('Balance Sheet Annual'!BH121+'Balance Sheet Annual'!BS121)</f>
        <v>-1.6871342972761098E-2</v>
      </c>
      <c r="AW121" s="23">
        <f>'Cash Flow Statement Annual'!AB121/'Balance Sheet Annual'!BS121</f>
        <v>0.16986652440248184</v>
      </c>
      <c r="AX121" s="23">
        <f>('Cash Flow Statement Annual'!AB121+'Cash Flow Statement Annual'!AU121)/'Balance Sheet Annual'!BS121</f>
        <v>-1.6871342972761098E-2</v>
      </c>
      <c r="AY121" s="23">
        <f>('Balance Sheet Annual'!BH121+'Balance Sheet Annual'!BS121)/('Income Statement Annual'!AF121-'Income Statement Annual'!AC121)</f>
        <v>3.552087674785334</v>
      </c>
      <c r="AZ121" s="23">
        <f>(('Balance Sheet Annual'!BH121+'Balance Sheet Annual'!BS121)-'Balance Sheet Annual'!N121)/('Income Statement Annual'!AF121-'Income Statement Annual'!AC121)</f>
        <v>3.4169500035340943</v>
      </c>
      <c r="BA121" s="23">
        <f>('Cash Flow Statement Annual'!AB121+'Cash Flow Statement Annual'!AU121)/'Income Statement Annual'!BS121</f>
        <v>-0.11463685275495837</v>
      </c>
      <c r="BB121" s="23">
        <f>'Income Statement Annual'!AF121/('Balance Sheet Annual'!BH121+'Balance Sheet Annual'!BS121)</f>
        <v>0.16926064365394808</v>
      </c>
      <c r="BC121" s="24">
        <f>'Income Statement Annual'!AF121/('Balance Sheet Annual'!BB121-'Balance Sheet Annual'!BR121)</f>
        <v>6.1707749506724495E-2</v>
      </c>
    </row>
    <row r="122" spans="1:55" x14ac:dyDescent="0.2">
      <c r="A122" s="52" t="s">
        <v>364</v>
      </c>
      <c r="B122" s="52" t="s">
        <v>365</v>
      </c>
      <c r="C122" s="52" t="str">
        <f>VLOOKUP(A122,'[1]S&amp;P 500 Wikipedia'!A:D,3,FALSE)</f>
        <v>Consumer Discretionary</v>
      </c>
      <c r="D122" s="52">
        <v>108420</v>
      </c>
      <c r="E122" s="52" t="s">
        <v>16</v>
      </c>
      <c r="F122" s="52">
        <v>2020</v>
      </c>
      <c r="G122" s="52" t="s">
        <v>17</v>
      </c>
      <c r="H122" s="53">
        <v>43982</v>
      </c>
      <c r="I122" s="53">
        <v>44036</v>
      </c>
      <c r="J122" s="53">
        <v>44036</v>
      </c>
      <c r="K122" s="54">
        <v>124400000</v>
      </c>
      <c r="L122" s="54">
        <v>119700000</v>
      </c>
      <c r="M122" s="52" t="s">
        <v>366</v>
      </c>
      <c r="N122" s="21">
        <f>'Balance Sheet Annual'!AH122/'Balance Sheet Annual'!BR122</f>
        <v>0.61434627398482822</v>
      </c>
      <c r="O122" s="22">
        <f>('Balance Sheet Annual'!AH122-'Balance Sheet Annual'!U122)/'Balance Sheet Annual'!BR122</f>
        <v>0.49894020526550648</v>
      </c>
      <c r="P122" s="22">
        <f>'Balance Sheet Annual'!N122/'Balance Sheet Annual'!BR122</f>
        <v>0.42575858991521642</v>
      </c>
      <c r="Q122" s="22">
        <f>'Balance Sheet Annual'!CH122/'Balance Sheet Annual'!CS122</f>
        <v>3.2665150995195606</v>
      </c>
      <c r="R122" s="22">
        <f>('Balance Sheet Annual'!BH122+'Balance Sheet Annual'!BS122)/'Balance Sheet Annual'!BB122</f>
        <v>0.12052965483958536</v>
      </c>
      <c r="S122" s="22">
        <f>('Balance Sheet Annual'!BH122/'Balance Sheet Annual'!BB122)</f>
        <v>2.7146318657564273E-2</v>
      </c>
      <c r="T122" s="22">
        <f>'Balance Sheet Annual'!BS122/'Balance Sheet Annual'!BB122</f>
        <v>9.338333618202109E-2</v>
      </c>
      <c r="U122" s="22">
        <f>('Balance Sheet Annual'!BH122+'Balance Sheet Annual'!BS122)/'Balance Sheet Annual'!CS122</f>
        <v>0.51424159231297184</v>
      </c>
      <c r="V122" s="22">
        <f>('Balance Sheet Annual'!BH122/'Balance Sheet Annual'!CS122)</f>
        <v>0.11582017844886754</v>
      </c>
      <c r="W122" s="22">
        <f>('Balance Sheet Annual'!BS122/'Balance Sheet Annual'!CS122)</f>
        <v>0.39842141386410435</v>
      </c>
      <c r="X122" s="23">
        <f>'Balance Sheet Annual'!AH122/'Balance Sheet Annual'!BB122</f>
        <v>0.11073687173867144</v>
      </c>
      <c r="Y122" s="23">
        <f>'Balance Sheet Annual'!CS122/('Balance Sheet Annual'!BB122-'Balance Sheet Annual'!AQ122-'Balance Sheet Annual'!AR122-'Balance Sheet Annual'!AS122)</f>
        <v>0.28770301624129929</v>
      </c>
      <c r="Z122" s="23">
        <f>'Balance Sheet Annual'!BA122/'Balance Sheet Annual'!BB122</f>
        <v>0.88926312826132858</v>
      </c>
      <c r="AA122" s="23">
        <f>'Balance Sheet Annual'!AR122/'Balance Sheet Annual'!BB122</f>
        <v>0.10430218879761917</v>
      </c>
      <c r="AB122" s="24">
        <f>'Balance Sheet Annual'!CS122/'Balance Sheet Annual'!CT122</f>
        <v>0.234383326127829</v>
      </c>
      <c r="AC122" s="25">
        <f>'Income Statement Annual'!V122/'Income Statement Annual'!N122</f>
        <v>0.18040451395560336</v>
      </c>
      <c r="AD122" s="23">
        <f>('Income Statement Annual'!AF122-'Income Statement Annual'!AC122)/'Income Statement Annual'!N122</f>
        <v>0.1017049020738065</v>
      </c>
      <c r="AE122" s="23">
        <f>'Income Statement Annual'!AF122/'Income Statement Annual'!N122</f>
        <v>5.6117024683292986E-2</v>
      </c>
      <c r="AF122" s="23">
        <f>'Income Statement Annual'!BS122/'Income Statement Annual'!N122</f>
        <v>-6.7120111696063736E-3</v>
      </c>
      <c r="AG122" s="23">
        <f>('Income Statement Annual'!AF122-'Income Statement Annual'!AC122)/('Income Statement Annual'!AH122*-1)</f>
        <v>13.856893542757417</v>
      </c>
      <c r="AH122" s="24">
        <f>'Income Statement Annual'!AF122/('Income Statement Annual'!AH122*-1)</f>
        <v>7.6457242582897029</v>
      </c>
      <c r="AI122" s="25">
        <f>'Cash Flow Statement Annual'!BG122/'Cash Flow Statement Annual'!AB122</f>
        <v>0.19333705045999441</v>
      </c>
      <c r="AJ122" s="23">
        <f>'Cash Flow Statement Annual'!AB122/'Balance Sheet Annual'!BR122</f>
        <v>0.40015618027666222</v>
      </c>
      <c r="AK122" s="23">
        <f>('Cash Flow Statement Annual'!AB122+'Cash Flow Statement Annual'!AV122)/('Balance Sheet Annual'!BH122+'Balance Sheet Annual'!BS122)</f>
        <v>0.32957957957957956</v>
      </c>
      <c r="AL122" s="24">
        <f>('Cash Flow Statement Annual'!AB122/('Balance Sheet Annual'!BH122+'Balance Sheet Annual'!BS122))</f>
        <v>0.59843176509843177</v>
      </c>
      <c r="AM122" s="25">
        <f>'Income Statement Annual'!BS122/'Balance Sheet Annual'!CS122</f>
        <v>-2.2477693891557998E-2</v>
      </c>
      <c r="AN122" s="23">
        <f>'Income Statement Annual'!N122/'Balance Sheet Annual'!CS122</f>
        <v>3.3488761153054223</v>
      </c>
      <c r="AO122" s="23">
        <f>'Income Statement Annual'!N122/'Balance Sheet Annual'!BB122</f>
        <v>0.78492072269532787</v>
      </c>
      <c r="AP122" s="23">
        <f>'Income Statement Annual'!N122/('Balance Sheet Annual'!AH122-'Balance Sheet Annual'!BR122)</f>
        <v>-11.291437662713335</v>
      </c>
      <c r="AQ122" s="23">
        <f>'Income Statement Annual'!BS122/'Balance Sheet Annual'!BB122</f>
        <v>-5.2683966579865479E-3</v>
      </c>
      <c r="AR122" s="23">
        <f>'Cash Flow Statement Annual'!AB122/'Income Statement Annual'!N122</f>
        <v>9.1893068951824669E-2</v>
      </c>
      <c r="AS122" s="23">
        <f>'Cash Flow Statement Annual'!BG122/'Income Statement Annual'!N122</f>
        <v>1.7766334908862674E-2</v>
      </c>
      <c r="AT122" s="23">
        <f>'Cash Flow Statement Annual'!AB122/'Balance Sheet Annual'!BB122</f>
        <v>7.2128774092357809E-2</v>
      </c>
      <c r="AU122" s="23">
        <f>('Cash Flow Statement Annual'!AB122+'Cash Flow Statement Annual'!AU122)/'Balance Sheet Annual'!BR122</f>
        <v>9.6720214190093703E-2</v>
      </c>
      <c r="AV122" s="23">
        <f>('Cash Flow Statement Annual'!AB122+'Cash Flow Statement Annual'!AU122)/('Balance Sheet Annual'!BH122+'Balance Sheet Annual'!BS122)</f>
        <v>0.14464464464464463</v>
      </c>
      <c r="AW122" s="23">
        <f>'Cash Flow Statement Annual'!AB122/'Balance Sheet Annual'!BS122</f>
        <v>0.77239448751076656</v>
      </c>
      <c r="AX122" s="23">
        <f>('Cash Flow Statement Annual'!AB122+'Cash Flow Statement Annual'!AU122)/'Balance Sheet Annual'!BS122</f>
        <v>0.18669250645994831</v>
      </c>
      <c r="AY122" s="23">
        <f>('Balance Sheet Annual'!BH122+'Balance Sheet Annual'!BS122)/('Income Statement Annual'!AF122-'Income Statement Annual'!AC122)</f>
        <v>1.5098236775818641</v>
      </c>
      <c r="AZ122" s="23">
        <f>(('Balance Sheet Annual'!BH122+'Balance Sheet Annual'!BS122)-'Balance Sheet Annual'!N122)/('Income Statement Annual'!AF122-'Income Statement Annual'!AC122)</f>
        <v>0.54848866498740556</v>
      </c>
      <c r="BA122" s="23">
        <f>('Cash Flow Statement Annual'!AB122+'Cash Flow Statement Annual'!AU122)/'Income Statement Annual'!BS122</f>
        <v>-3.3091603053435112</v>
      </c>
      <c r="BB122" s="23">
        <f>'Income Statement Annual'!AF122/('Balance Sheet Annual'!BH122+'Balance Sheet Annual'!BS122)</f>
        <v>0.36544878211544879</v>
      </c>
      <c r="BC122" s="24">
        <f>'Income Statement Annual'!AF122/('Balance Sheet Annual'!BB122-'Balance Sheet Annual'!BR122)</f>
        <v>5.3732844369764388E-2</v>
      </c>
    </row>
    <row r="123" spans="1:55" x14ac:dyDescent="0.2">
      <c r="A123" s="52" t="s">
        <v>409</v>
      </c>
      <c r="B123" s="52" t="s">
        <v>410</v>
      </c>
      <c r="C123" s="52" t="str">
        <f>VLOOKUP(A123,'[1]S&amp;P 500 Wikipedia'!A:D,3,FALSE)</f>
        <v>Utilities</v>
      </c>
      <c r="D123" s="52">
        <v>378131</v>
      </c>
      <c r="E123" s="52" t="s">
        <v>16</v>
      </c>
      <c r="F123" s="52">
        <v>2019</v>
      </c>
      <c r="G123" s="52" t="s">
        <v>17</v>
      </c>
      <c r="H123" s="53">
        <v>43830</v>
      </c>
      <c r="I123" s="53">
        <v>43866</v>
      </c>
      <c r="J123" s="53">
        <v>43866</v>
      </c>
      <c r="K123" s="54">
        <v>192000000</v>
      </c>
      <c r="L123" s="54">
        <v>189000000</v>
      </c>
      <c r="M123" s="52" t="s">
        <v>411</v>
      </c>
      <c r="N123" s="21">
        <f>'Balance Sheet Annual'!AH123/'Balance Sheet Annual'!BR123</f>
        <v>0.77207905929447085</v>
      </c>
      <c r="O123" s="22">
        <f>('Balance Sheet Annual'!AH123-'Balance Sheet Annual'!U123)/'Balance Sheet Annual'!BR123</f>
        <v>0.67550662997247934</v>
      </c>
      <c r="P123" s="22">
        <f>'Balance Sheet Annual'!N123/'Balance Sheet Annual'!BR123</f>
        <v>2.3267450587940955E-2</v>
      </c>
      <c r="Q123" s="22">
        <f>'Balance Sheet Annual'!CH123/'Balance Sheet Annual'!CS123</f>
        <v>2.5385265292328487</v>
      </c>
      <c r="R123" s="22">
        <f>('Balance Sheet Annual'!BH123+'Balance Sheet Annual'!BS123)/'Balance Sheet Annual'!BB123</f>
        <v>0.41638412683252951</v>
      </c>
      <c r="S123" s="22">
        <f>('Balance Sheet Annual'!BH123/'Balance Sheet Annual'!BB123)</f>
        <v>3.6173057638126165E-2</v>
      </c>
      <c r="T123" s="22">
        <f>'Balance Sheet Annual'!BS123/'Balance Sheet Annual'!BB123</f>
        <v>0.38021106919440334</v>
      </c>
      <c r="U123" s="22">
        <f>('Balance Sheet Annual'!BH123+'Balance Sheet Annual'!BS123)/'Balance Sheet Annual'!CS123</f>
        <v>1.473386279148361</v>
      </c>
      <c r="V123" s="22">
        <f>('Balance Sheet Annual'!BH123/'Balance Sheet Annual'!CS123)</f>
        <v>0.12799932409597836</v>
      </c>
      <c r="W123" s="22">
        <f>('Balance Sheet Annual'!BS123/'Balance Sheet Annual'!CS123)</f>
        <v>1.3453869550523825</v>
      </c>
      <c r="X123" s="23">
        <f>'Balance Sheet Annual'!AH123/'Balance Sheet Annual'!BB123</f>
        <v>7.3683205195549398E-2</v>
      </c>
      <c r="Y123" s="23">
        <f>'Balance Sheet Annual'!CS123/('Balance Sheet Annual'!BB123-'Balance Sheet Annual'!AQ123-'Balance Sheet Annual'!AR123-'Balance Sheet Annual'!AS123)</f>
        <v>0.31967589466576635</v>
      </c>
      <c r="Z123" s="23">
        <f>'Balance Sheet Annual'!BA123/'Balance Sheet Annual'!BB123</f>
        <v>0.92631679480445062</v>
      </c>
      <c r="AA123" s="23">
        <f>'Balance Sheet Annual'!AR123/'Balance Sheet Annual'!BB123</f>
        <v>5.8831956449071202E-2</v>
      </c>
      <c r="AB123" s="24">
        <f>'Balance Sheet Annual'!CS123/'Balance Sheet Annual'!CT123</f>
        <v>0.28260350508571702</v>
      </c>
      <c r="AC123" s="25">
        <f>'Income Statement Annual'!V123/'Income Statement Annual'!N123</f>
        <v>0.45923119425369013</v>
      </c>
      <c r="AD123" s="23">
        <f>('Income Statement Annual'!AF123-'Income Statement Annual'!AC123)/'Income Statement Annual'!N123</f>
        <v>0.23561449206725077</v>
      </c>
      <c r="AE123" s="23">
        <f>'Income Statement Annual'!AF123/'Income Statement Annual'!N123</f>
        <v>0.13592233009708737</v>
      </c>
      <c r="AF123" s="23">
        <f>'Income Statement Annual'!BS123/'Income Statement Annual'!N123</f>
        <v>9.2272476122819483E-2</v>
      </c>
      <c r="AG123" s="23">
        <f>('Income Statement Annual'!AF123-'Income Statement Annual'!AC123)/('Income Statement Annual'!AH123*-1)</f>
        <v>4.7836538461538458</v>
      </c>
      <c r="AH123" s="24">
        <f>'Income Statement Annual'!AF123/('Income Statement Annual'!AH123*-1)</f>
        <v>2.7596153846153846</v>
      </c>
      <c r="AI123" s="25">
        <f>'Cash Flow Statement Annual'!BG123/'Cash Flow Statement Annual'!AB123</f>
        <v>1.170252925632314</v>
      </c>
      <c r="AJ123" s="23">
        <f>'Cash Flow Statement Annual'!AB123/'Balance Sheet Annual'!BR123</f>
        <v>0.66274706029522146</v>
      </c>
      <c r="AK123" s="23">
        <f>('Cash Flow Statement Annual'!AB123+'Cash Flow Statement Annual'!AV123)/('Balance Sheet Annual'!BH123+'Balance Sheet Annual'!BS123)</f>
        <v>0.11221973737026206</v>
      </c>
      <c r="AL123" s="24">
        <f>('Cash Flow Statement Annual'!AB123/('Balance Sheet Annual'!BH123+'Balance Sheet Annual'!BS123))</f>
        <v>0.15190091174952691</v>
      </c>
      <c r="AM123" s="25">
        <f>'Income Statement Annual'!BS123/'Balance Sheet Annual'!CS123</f>
        <v>9.8766475160527209E-2</v>
      </c>
      <c r="AN123" s="23">
        <f>'Income Statement Annual'!N123/'Balance Sheet Annual'!CS123</f>
        <v>1.0703785062521123</v>
      </c>
      <c r="AO123" s="23">
        <f>'Income Statement Annual'!N123/'Balance Sheet Annual'!BB123</f>
        <v>0.30249271763526098</v>
      </c>
      <c r="AP123" s="23">
        <f>'Income Statement Annual'!N123/('Balance Sheet Annual'!AH123-'Balance Sheet Annual'!BR123)</f>
        <v>-13.906695938529088</v>
      </c>
      <c r="AQ123" s="23">
        <f>'Income Statement Annual'!BS123/'Balance Sheet Annual'!BB123</f>
        <v>2.7911752065326392E-2</v>
      </c>
      <c r="AR123" s="23">
        <f>'Cash Flow Statement Annual'!AB123/'Income Statement Annual'!N123</f>
        <v>0.20909306180440446</v>
      </c>
      <c r="AS123" s="23">
        <f>'Cash Flow Statement Annual'!BG123/'Income Statement Annual'!N123</f>
        <v>0.24469176730602257</v>
      </c>
      <c r="AT123" s="23">
        <f>'Cash Flow Statement Annual'!AB123/'Balance Sheet Annual'!BB123</f>
        <v>6.3249128503891888E-2</v>
      </c>
      <c r="AU123" s="23">
        <f>('Cash Flow Statement Annual'!AB123+'Cash Flow Statement Annual'!AU123)/'Balance Sheet Annual'!BR123</f>
        <v>-0.77132849637227918</v>
      </c>
      <c r="AV123" s="23">
        <f>('Cash Flow Statement Annual'!AB123+'Cash Flow Statement Annual'!AU123)/('Balance Sheet Annual'!BH123+'Balance Sheet Annual'!BS123)</f>
        <v>-0.17678765984288089</v>
      </c>
      <c r="AW123" s="23">
        <f>'Cash Flow Statement Annual'!AB123/'Balance Sheet Annual'!BS123</f>
        <v>0.16635267520723437</v>
      </c>
      <c r="AX123" s="23">
        <f>('Cash Flow Statement Annual'!AB123+'Cash Flow Statement Annual'!AU123)/'Balance Sheet Annual'!BS123</f>
        <v>-0.19360713388595829</v>
      </c>
      <c r="AY123" s="23">
        <f>('Balance Sheet Annual'!BH123+'Balance Sheet Annual'!BS123)/('Income Statement Annual'!AF123-'Income Statement Annual'!AC123)</f>
        <v>5.8422110552763815</v>
      </c>
      <c r="AZ123" s="23">
        <f>(('Balance Sheet Annual'!BH123+'Balance Sheet Annual'!BS123)-'Balance Sheet Annual'!N123)/('Income Statement Annual'!AF123-'Income Statement Annual'!AC123)</f>
        <v>5.8110552763819099</v>
      </c>
      <c r="BA123" s="23">
        <f>('Cash Flow Statement Annual'!AB123+'Cash Flow Statement Annual'!AU123)/'Income Statement Annual'!BS123</f>
        <v>-2.6372968349016253</v>
      </c>
      <c r="BB123" s="23">
        <f>'Income Statement Annual'!AF123/('Balance Sheet Annual'!BH123+'Balance Sheet Annual'!BS123)</f>
        <v>9.8744194047823849E-2</v>
      </c>
      <c r="BC123" s="24">
        <f>'Income Statement Annual'!AF123/('Balance Sheet Annual'!BB123-'Balance Sheet Annual'!BR123)</f>
        <v>4.5453345651313183E-2</v>
      </c>
    </row>
    <row r="124" spans="1:55" x14ac:dyDescent="0.2">
      <c r="A124" s="52" t="s">
        <v>412</v>
      </c>
      <c r="B124" s="52" t="s">
        <v>413</v>
      </c>
      <c r="C124" s="52" t="str">
        <f>VLOOKUP(A124,'[1]S&amp;P 500 Wikipedia'!A:D,3,FALSE)</f>
        <v>Utilities</v>
      </c>
      <c r="D124" s="52">
        <v>191249</v>
      </c>
      <c r="E124" s="52" t="s">
        <v>16</v>
      </c>
      <c r="F124" s="52">
        <v>2019</v>
      </c>
      <c r="G124" s="52" t="s">
        <v>17</v>
      </c>
      <c r="H124" s="53">
        <v>43830</v>
      </c>
      <c r="I124" s="53">
        <v>43881</v>
      </c>
      <c r="J124" s="53">
        <v>43881</v>
      </c>
      <c r="K124" s="54">
        <v>732000000</v>
      </c>
      <c r="L124" s="54">
        <v>732000000</v>
      </c>
      <c r="M124" s="52" t="s">
        <v>414</v>
      </c>
      <c r="N124" s="21">
        <f>'Balance Sheet Annual'!AH124/'Balance Sheet Annual'!BR124</f>
        <v>0.62113611713665939</v>
      </c>
      <c r="O124" s="22">
        <f>('Balance Sheet Annual'!AH124-'Balance Sheet Annual'!U124)/'Balance Sheet Annual'!BR124</f>
        <v>0.40204718004338397</v>
      </c>
      <c r="P124" s="22">
        <f>'Balance Sheet Annual'!N124/'Balance Sheet Annual'!BR124</f>
        <v>2.1081887201735358E-2</v>
      </c>
      <c r="Q124" s="22">
        <f>'Balance Sheet Annual'!CH124/'Balance Sheet Annual'!CS124</f>
        <v>2.3125065170695085</v>
      </c>
      <c r="R124" s="22">
        <f>('Balance Sheet Annual'!BH124+'Balance Sheet Annual'!BS124)/'Balance Sheet Annual'!BB124</f>
        <v>0.39563580503405987</v>
      </c>
      <c r="S124" s="22">
        <f>('Balance Sheet Annual'!BH124/'Balance Sheet Annual'!BB124)</f>
        <v>3.9511955577380728E-2</v>
      </c>
      <c r="T124" s="22">
        <f>'Balance Sheet Annual'!BS124/'Balance Sheet Annual'!BB124</f>
        <v>0.35612384945667913</v>
      </c>
      <c r="U124" s="22">
        <f>('Balance Sheet Annual'!BH124+'Balance Sheet Annual'!BS124)/'Balance Sheet Annual'!CS124</f>
        <v>1.3105461825613647</v>
      </c>
      <c r="V124" s="22">
        <f>('Balance Sheet Annual'!BH124/'Balance Sheet Annual'!CS124)</f>
        <v>0.13088361035223459</v>
      </c>
      <c r="W124" s="22">
        <f>('Balance Sheet Annual'!BS124/'Balance Sheet Annual'!CS124)</f>
        <v>1.1796625722091301</v>
      </c>
      <c r="X124" s="23">
        <f>'Balance Sheet Annual'!AH124/'Balance Sheet Annual'!BB124</f>
        <v>5.7687706971883301E-2</v>
      </c>
      <c r="Y124" s="23">
        <f>'Balance Sheet Annual'!CS124/('Balance Sheet Annual'!BB124-'Balance Sheet Annual'!AQ124-'Balance Sheet Annual'!AR124-'Balance Sheet Annual'!AS124)</f>
        <v>0.30188619851672771</v>
      </c>
      <c r="Z124" s="23">
        <f>'Balance Sheet Annual'!BA124/'Balance Sheet Annual'!BB124</f>
        <v>0.9423122930281167</v>
      </c>
      <c r="AA124" s="23">
        <f>'Balance Sheet Annual'!AR124/'Balance Sheet Annual'!BB124</f>
        <v>0</v>
      </c>
      <c r="AB124" s="24">
        <f>'Balance Sheet Annual'!CS124/'Balance Sheet Annual'!CT124</f>
        <v>0.30188619851672771</v>
      </c>
      <c r="AC124" s="25">
        <f>'Income Statement Annual'!V124/'Income Statement Annual'!N124</f>
        <v>0.46110291478926591</v>
      </c>
      <c r="AD124" s="23">
        <f>('Income Statement Annual'!AF124-'Income Statement Annual'!AC124)/'Income Statement Annual'!N124</f>
        <v>0.40898759918657046</v>
      </c>
      <c r="AE124" s="23">
        <f>'Income Statement Annual'!AF124/'Income Statement Annual'!N124</f>
        <v>0.22764065552852986</v>
      </c>
      <c r="AF124" s="23">
        <f>'Income Statement Annual'!BS124/'Income Statement Annual'!N124</f>
        <v>0.14944774512540374</v>
      </c>
      <c r="AG124" s="23">
        <f>('Income Statement Annual'!AF124-'Income Statement Annual'!AC124)/('Income Statement Annual'!AH124*-1)</f>
        <v>4.6538112522686026</v>
      </c>
      <c r="AH124" s="24">
        <f>'Income Statement Annual'!AF124/('Income Statement Annual'!AH124*-1)</f>
        <v>2.5902903811252269</v>
      </c>
      <c r="AI124" s="25">
        <f>'Cash Flow Statement Annual'!BG124/'Cash Flow Statement Annual'!AB124</f>
        <v>0.45437933974905592</v>
      </c>
      <c r="AJ124" s="23">
        <f>'Cash Flow Statement Annual'!AB124/'Balance Sheet Annual'!BR124</f>
        <v>0.55646691973969631</v>
      </c>
      <c r="AK124" s="23">
        <f>('Cash Flow Statement Annual'!AB124+'Cash Flow Statement Annual'!AV124)/('Balance Sheet Annual'!BH124+'Balance Sheet Annual'!BS124)</f>
        <v>8.8173514528500044E-2</v>
      </c>
      <c r="AL124" s="24">
        <f>('Cash Flow Statement Annual'!AB124/('Balance Sheet Annual'!BH124+'Balance Sheet Annual'!BS124))</f>
        <v>0.13062919703383088</v>
      </c>
      <c r="AM124" s="25">
        <f>'Income Statement Annual'!BS124/'Balance Sheet Annual'!CS124</f>
        <v>7.8163124856624466E-2</v>
      </c>
      <c r="AN124" s="23">
        <f>'Income Statement Annual'!N124/'Balance Sheet Annual'!CS124</f>
        <v>0.52301307584826173</v>
      </c>
      <c r="AO124" s="23">
        <f>'Income Statement Annual'!N124/'Balance Sheet Annual'!BB124</f>
        <v>0.15789042924237273</v>
      </c>
      <c r="AP124" s="23">
        <f>'Income Statement Annual'!N124/('Balance Sheet Annual'!AH124-'Balance Sheet Annual'!BR124)</f>
        <v>-4.4872070137770619</v>
      </c>
      <c r="AQ124" s="23">
        <f>'Income Statement Annual'!BS124/'Balance Sheet Annual'!BB124</f>
        <v>2.359636862715471E-2</v>
      </c>
      <c r="AR124" s="23">
        <f>'Cash Flow Statement Annual'!AB124/'Income Statement Annual'!N124</f>
        <v>0.32732565094302007</v>
      </c>
      <c r="AS124" s="23">
        <f>'Cash Flow Statement Annual'!BG124/'Income Statement Annual'!N124</f>
        <v>0.14873001315841938</v>
      </c>
      <c r="AT124" s="23">
        <f>'Cash Flow Statement Annual'!AB124/'Balance Sheet Annual'!BB124</f>
        <v>5.1681587529432506E-2</v>
      </c>
      <c r="AU124" s="23">
        <f>('Cash Flow Statement Annual'!AB124+'Cash Flow Statement Annual'!AU124)/'Balance Sheet Annual'!BR124</f>
        <v>-0.25406724511930584</v>
      </c>
      <c r="AV124" s="23">
        <f>('Cash Flow Statement Annual'!AB124+'Cash Flow Statement Annual'!AU124)/('Balance Sheet Annual'!BH124+'Balance Sheet Annual'!BS124)</f>
        <v>-5.9641640940772095E-2</v>
      </c>
      <c r="AW124" s="23">
        <f>'Cash Flow Statement Annual'!AB124/'Balance Sheet Annual'!BS124</f>
        <v>0.14512251175617863</v>
      </c>
      <c r="AX124" s="23">
        <f>('Cash Flow Statement Annual'!AB124+'Cash Flow Statement Annual'!AU124)/'Balance Sheet Annual'!BS124</f>
        <v>-6.6258883428207752E-2</v>
      </c>
      <c r="AY124" s="23">
        <f>('Balance Sheet Annual'!BH124+'Balance Sheet Annual'!BS124)/('Income Statement Annual'!AF124-'Income Statement Annual'!AC124)</f>
        <v>6.1267427122940434</v>
      </c>
      <c r="AZ124" s="23">
        <f>(('Balance Sheet Annual'!BH124+'Balance Sheet Annual'!BS124)-'Balance Sheet Annual'!N124)/('Income Statement Annual'!AF124-'Income Statement Annual'!AC124)</f>
        <v>6.0964219557375454</v>
      </c>
      <c r="BA124" s="23">
        <f>('Cash Flow Statement Annual'!AB124+'Cash Flow Statement Annual'!AU124)/'Income Statement Annual'!BS124</f>
        <v>-1</v>
      </c>
      <c r="BB124" s="23">
        <f>'Income Statement Annual'!AF124/('Balance Sheet Annual'!BH124+'Balance Sheet Annual'!BS124)</f>
        <v>9.0846885840679806E-2</v>
      </c>
      <c r="BC124" s="24">
        <f>'Income Statement Annual'!AF124/('Balance Sheet Annual'!BB124-'Balance Sheet Annual'!BR124)</f>
        <v>3.962217009286121E-2</v>
      </c>
    </row>
    <row r="125" spans="1:55" x14ac:dyDescent="0.2">
      <c r="A125" s="52" t="s">
        <v>367</v>
      </c>
      <c r="B125" s="52" t="s">
        <v>368</v>
      </c>
      <c r="C125" s="52" t="str">
        <f>VLOOKUP(A125,'[1]S&amp;P 500 Wikipedia'!A:D,3,FALSE)</f>
        <v>Health Care</v>
      </c>
      <c r="D125" s="52">
        <v>349826</v>
      </c>
      <c r="E125" s="52" t="s">
        <v>16</v>
      </c>
      <c r="F125" s="52">
        <v>2019</v>
      </c>
      <c r="G125" s="52" t="s">
        <v>17</v>
      </c>
      <c r="H125" s="53">
        <v>43830</v>
      </c>
      <c r="I125" s="53">
        <v>43882</v>
      </c>
      <c r="J125" s="53">
        <v>43882</v>
      </c>
      <c r="K125" s="54">
        <v>129314168</v>
      </c>
      <c r="L125" s="54">
        <v>130372124</v>
      </c>
      <c r="M125" s="52" t="s">
        <v>369</v>
      </c>
      <c r="N125" s="21">
        <f>'Balance Sheet Annual'!AH125/'Balance Sheet Annual'!BR125</f>
        <v>1.5556566381321513</v>
      </c>
      <c r="O125" s="22">
        <f>('Balance Sheet Annual'!AH125-'Balance Sheet Annual'!U125)/'Balance Sheet Annual'!BR125</f>
        <v>1.514364499274482</v>
      </c>
      <c r="P125" s="22">
        <f>'Balance Sheet Annual'!N125/'Balance Sheet Annual'!BR125</f>
        <v>0.46960285789204326</v>
      </c>
      <c r="Q125" s="22">
        <f>'Balance Sheet Annual'!CH125/'Balance Sheet Annual'!CS125</f>
        <v>3.946652463211699</v>
      </c>
      <c r="R125" s="22">
        <f>('Balance Sheet Annual'!BH125+'Balance Sheet Annual'!BS125)/'Balance Sheet Annual'!BB125</f>
        <v>0.46837556813737818</v>
      </c>
      <c r="S125" s="22">
        <f>('Balance Sheet Annual'!BH125/'Balance Sheet Annual'!BB125)</f>
        <v>7.550402931156208E-3</v>
      </c>
      <c r="T125" s="22">
        <f>'Balance Sheet Annual'!BS125/'Balance Sheet Annual'!BB125</f>
        <v>0.46082516520622196</v>
      </c>
      <c r="U125" s="22">
        <f>('Balance Sheet Annual'!BH125+'Balance Sheet Annual'!BS125)/'Balance Sheet Annual'!CS125</f>
        <v>2.3168911578349407</v>
      </c>
      <c r="V125" s="22">
        <f>('Balance Sheet Annual'!BH125/'Balance Sheet Annual'!CS125)</f>
        <v>3.7349219257644693E-2</v>
      </c>
      <c r="W125" s="22">
        <f>('Balance Sheet Annual'!BS125/'Balance Sheet Annual'!CS125)</f>
        <v>2.2795419385772964</v>
      </c>
      <c r="X125" s="23">
        <f>'Balance Sheet Annual'!AH125/'Balance Sheet Annual'!BB125</f>
        <v>0.21316423160376338</v>
      </c>
      <c r="Y125" s="23">
        <f>'Balance Sheet Annual'!CS125/('Balance Sheet Annual'!BB125-'Balance Sheet Annual'!AQ125-'Balance Sheet Annual'!AR125-'Balance Sheet Annual'!AS125)</f>
        <v>0.33688801823244441</v>
      </c>
      <c r="Z125" s="23">
        <f>'Balance Sheet Annual'!BA125/'Balance Sheet Annual'!BB125</f>
        <v>0.78683576839623659</v>
      </c>
      <c r="AA125" s="23">
        <f>'Balance Sheet Annual'!AR125/'Balance Sheet Annual'!BB125</f>
        <v>0.39209060807003759</v>
      </c>
      <c r="AB125" s="24">
        <f>'Balance Sheet Annual'!CS125/'Balance Sheet Annual'!CT125</f>
        <v>0.20215691468867267</v>
      </c>
      <c r="AC125" s="25">
        <f>'Income Statement Annual'!V125/'Income Statement Annual'!N125</f>
        <v>0.30504459814168339</v>
      </c>
      <c r="AD125" s="23">
        <f>('Income Statement Annual'!AF125-'Income Statement Annual'!AC125)/'Income Statement Annual'!N125</f>
        <v>0.20816493580925075</v>
      </c>
      <c r="AE125" s="23">
        <f>'Income Statement Annual'!AF125/'Income Statement Annual'!N125</f>
        <v>0.15414964544431262</v>
      </c>
      <c r="AF125" s="23">
        <f>'Income Statement Annual'!BS125/'Income Statement Annual'!N125</f>
        <v>7.1210650693564956E-2</v>
      </c>
      <c r="AG125" s="23">
        <f>('Income Statement Annual'!AF125-'Income Statement Annual'!AC125)/('Income Statement Annual'!AH125*-1)</f>
        <v>5.3414912217455566</v>
      </c>
      <c r="AH125" s="24">
        <f>'Income Statement Annual'!AF125/('Income Statement Annual'!AH125*-1)</f>
        <v>3.9554643282021704</v>
      </c>
      <c r="AI125" s="25">
        <f>'Cash Flow Statement Annual'!BG125/'Cash Flow Statement Annual'!AB125</f>
        <v>-2.2662381686535369</v>
      </c>
      <c r="AJ125" s="23">
        <f>'Cash Flow Statement Annual'!AB125/'Balance Sheet Annual'!BR125</f>
        <v>0.8736380200143502</v>
      </c>
      <c r="AK125" s="23">
        <f>('Cash Flow Statement Annual'!AB125+'Cash Flow Statement Annual'!AV125)/('Balance Sheet Annual'!BH125+'Balance Sheet Annual'!BS125)</f>
        <v>0.2555864815938958</v>
      </c>
      <c r="AL125" s="24">
        <f>('Cash Flow Statement Annual'!AB125/('Balance Sheet Annual'!BH125+'Balance Sheet Annual'!BS125))</f>
        <v>0.2555864815938958</v>
      </c>
      <c r="AM125" s="25">
        <f>'Income Statement Annual'!BS125/'Balance Sheet Annual'!CS125</f>
        <v>0.23173414927000605</v>
      </c>
      <c r="AN125" s="23">
        <f>'Income Statement Annual'!N125/'Balance Sheet Annual'!CS125</f>
        <v>3.2542063162322288</v>
      </c>
      <c r="AO125" s="23">
        <f>'Income Statement Annual'!N125/'Balance Sheet Annual'!BB125</f>
        <v>0.65786030864989842</v>
      </c>
      <c r="AP125" s="23">
        <f>'Income Statement Annual'!N125/('Balance Sheet Annual'!AH125-'Balance Sheet Annual'!BR125)</f>
        <v>8.640255615778198</v>
      </c>
      <c r="AQ125" s="23">
        <f>'Income Statement Annual'!BS125/'Balance Sheet Annual'!BB125</f>
        <v>4.6846660644428752E-2</v>
      </c>
      <c r="AR125" s="23">
        <f>'Cash Flow Statement Annual'!AB125/'Income Statement Annual'!N125</f>
        <v>0.18196942717284723</v>
      </c>
      <c r="AS125" s="23">
        <f>'Cash Flow Statement Annual'!BG125/'Income Statement Annual'!N125</f>
        <v>-0.41238606138712641</v>
      </c>
      <c r="AT125" s="23">
        <f>'Cash Flow Statement Annual'!AB125/'Balance Sheet Annual'!BB125</f>
        <v>0.11971046352477449</v>
      </c>
      <c r="AU125" s="23">
        <f>('Cash Flow Statement Annual'!AB125+'Cash Flow Statement Annual'!AU125)/'Balance Sheet Annual'!BR125</f>
        <v>2.1363767432880092</v>
      </c>
      <c r="AV125" s="23">
        <f>('Cash Flow Statement Annual'!AB125+'Cash Flow Statement Annual'!AU125)/('Balance Sheet Annual'!BH125+'Balance Sheet Annual'!BS125)</f>
        <v>0.62500601240664733</v>
      </c>
      <c r="AW125" s="23">
        <f>'Cash Flow Statement Annual'!AB125/'Balance Sheet Annual'!BS125</f>
        <v>0.25977414551829725</v>
      </c>
      <c r="AX125" s="23">
        <f>('Cash Flow Statement Annual'!AB125+'Cash Flow Statement Annual'!AU125)/'Balance Sheet Annual'!BS125</f>
        <v>0.63524644106456063</v>
      </c>
      <c r="AY125" s="23">
        <f>('Balance Sheet Annual'!BH125+'Balance Sheet Annual'!BS125)/('Income Statement Annual'!AF125-'Income Statement Annual'!AC125)</f>
        <v>3.4202115678104446</v>
      </c>
      <c r="AZ125" s="23">
        <f>(('Balance Sheet Annual'!BH125+'Balance Sheet Annual'!BS125)-'Balance Sheet Annual'!N125)/('Income Statement Annual'!AF125-'Income Statement Annual'!AC125)</f>
        <v>2.950328217787118</v>
      </c>
      <c r="BA125" s="23">
        <f>('Cash Flow Statement Annual'!AB125+'Cash Flow Statement Annual'!AU125)/'Income Statement Annual'!BS125</f>
        <v>6.2488455339890825</v>
      </c>
      <c r="BB125" s="23">
        <f>'Income Statement Annual'!AF125/('Balance Sheet Annual'!BH125+'Balance Sheet Annual'!BS125)</f>
        <v>0.21651200495693637</v>
      </c>
      <c r="BC125" s="24">
        <f>'Income Statement Annual'!AF125/('Balance Sheet Annual'!BB125-'Balance Sheet Annual'!BR125)</f>
        <v>0.11751089207951967</v>
      </c>
    </row>
    <row r="126" spans="1:55" x14ac:dyDescent="0.2">
      <c r="A126" s="52" t="s">
        <v>379</v>
      </c>
      <c r="B126" s="52" t="s">
        <v>380</v>
      </c>
      <c r="C126" s="52" t="str">
        <f>VLOOKUP(A126,'[1]S&amp;P 500 Wikipedia'!A:D,3,FALSE)</f>
        <v>Energy</v>
      </c>
      <c r="D126" s="52">
        <v>122079</v>
      </c>
      <c r="E126" s="52" t="s">
        <v>16</v>
      </c>
      <c r="F126" s="52">
        <v>2019</v>
      </c>
      <c r="G126" s="52" t="s">
        <v>17</v>
      </c>
      <c r="H126" s="53">
        <v>43830</v>
      </c>
      <c r="I126" s="53">
        <v>43880</v>
      </c>
      <c r="J126" s="53">
        <v>43880</v>
      </c>
      <c r="K126" s="54">
        <v>377000000</v>
      </c>
      <c r="L126" s="54">
        <v>371000000</v>
      </c>
      <c r="M126" s="52" t="s">
        <v>381</v>
      </c>
      <c r="N126" s="21">
        <f>'Balance Sheet Annual'!AH126/'Balance Sheet Annual'!BR126</f>
        <v>1.998443175921121</v>
      </c>
      <c r="O126" s="22">
        <f>('Balance Sheet Annual'!AH126-'Balance Sheet Annual'!U126)/'Balance Sheet Annual'!BR126</f>
        <v>1.998443175921121</v>
      </c>
      <c r="P126" s="22">
        <f>'Balance Sheet Annual'!N126/'Balance Sheet Annual'!BR126</f>
        <v>0.75973015049299431</v>
      </c>
      <c r="Q126" s="22">
        <f>'Balance Sheet Annual'!CH126/'Balance Sheet Annual'!CS126</f>
        <v>1.3170608108108108</v>
      </c>
      <c r="R126" s="22">
        <f>('Balance Sheet Annual'!BH126+'Balance Sheet Annual'!BS126)/'Balance Sheet Annual'!BB126</f>
        <v>0.31304221039585917</v>
      </c>
      <c r="S126" s="22">
        <f>('Balance Sheet Annual'!BH126/'Balance Sheet Annual'!BB126)</f>
        <v>0</v>
      </c>
      <c r="T126" s="22">
        <f>'Balance Sheet Annual'!BS126/'Balance Sheet Annual'!BB126</f>
        <v>0.31304221039585917</v>
      </c>
      <c r="U126" s="22">
        <f>('Balance Sheet Annual'!BH126+'Balance Sheet Annual'!BS126)/'Balance Sheet Annual'!CS126</f>
        <v>0.72533783783783778</v>
      </c>
      <c r="V126" s="22">
        <f>('Balance Sheet Annual'!BH126/'Balance Sheet Annual'!CS126)</f>
        <v>0</v>
      </c>
      <c r="W126" s="22">
        <f>('Balance Sheet Annual'!BS126/'Balance Sheet Annual'!CS126)</f>
        <v>0.72533783783783778</v>
      </c>
      <c r="X126" s="23">
        <f>'Balance Sheet Annual'!AH126/'Balance Sheet Annual'!BB126</f>
        <v>0.28074651891813079</v>
      </c>
      <c r="Y126" s="23">
        <f>'Balance Sheet Annual'!CS126/('Balance Sheet Annual'!BB126-'Balance Sheet Annual'!AQ126-'Balance Sheet Annual'!AR126-'Balance Sheet Annual'!AS126)</f>
        <v>0.45664918235112617</v>
      </c>
      <c r="Z126" s="23">
        <f>'Balance Sheet Annual'!BA126/'Balance Sheet Annual'!BB126</f>
        <v>0.71925348108186926</v>
      </c>
      <c r="AA126" s="23">
        <f>'Balance Sheet Annual'!AR126/'Balance Sheet Annual'!BB126</f>
        <v>5.4895385288328352E-2</v>
      </c>
      <c r="AB126" s="24">
        <f>'Balance Sheet Annual'!CS126/'Balance Sheet Annual'!CT126</f>
        <v>0.431581249544361</v>
      </c>
      <c r="AC126" s="25">
        <f>'Income Statement Annual'!V126/'Income Statement Annual'!N126</f>
        <v>0.80755627009646302</v>
      </c>
      <c r="AD126" s="23">
        <f>('Income Statement Annual'!AF126-'Income Statement Annual'!AC126)/'Income Statement Annual'!N126</f>
        <v>0.2697749196141479</v>
      </c>
      <c r="AE126" s="23">
        <f>'Income Statement Annual'!AF126/'Income Statement Annual'!N126</f>
        <v>2.909967845659164E-2</v>
      </c>
      <c r="AF126" s="23">
        <f>'Income Statement Annual'!BS126/'Income Statement Annual'!N126</f>
        <v>-5.7073954983922828E-2</v>
      </c>
      <c r="AG126" s="23">
        <f>('Income Statement Annual'!AF126-'Income Statement Annual'!AC126)/('Income Statement Annual'!AH126*-1)</f>
        <v>6.7119999999999997</v>
      </c>
      <c r="AH126" s="24">
        <f>'Income Statement Annual'!AF126/('Income Statement Annual'!AH126*-1)</f>
        <v>0.72399999999999998</v>
      </c>
      <c r="AI126" s="25">
        <f>'Cash Flow Statement Annual'!BG126/'Cash Flow Statement Annual'!AB126</f>
        <v>-1.0088105726872247</v>
      </c>
      <c r="AJ126" s="23">
        <f>'Cash Flow Statement Annual'!AB126/'Balance Sheet Annual'!BR126</f>
        <v>1.060197197716658</v>
      </c>
      <c r="AK126" s="23">
        <f>('Cash Flow Statement Annual'!AB126+'Cash Flow Statement Annual'!AV126)/('Balance Sheet Annual'!BH126+'Balance Sheet Annual'!BS126)</f>
        <v>0.44317652538425711</v>
      </c>
      <c r="AL126" s="24">
        <f>('Cash Flow Statement Annual'!AB126/('Balance Sheet Annual'!BH126+'Balance Sheet Annual'!BS126))</f>
        <v>0.47578015836050302</v>
      </c>
      <c r="AM126" s="25">
        <f>'Income Statement Annual'!BS126/'Balance Sheet Annual'!CS126</f>
        <v>-5.9966216216216214E-2</v>
      </c>
      <c r="AN126" s="23">
        <f>'Income Statement Annual'!N126/'Balance Sheet Annual'!CS126</f>
        <v>1.0506756756756757</v>
      </c>
      <c r="AO126" s="23">
        <f>'Income Statement Annual'!N126/'Balance Sheet Annual'!BB126</f>
        <v>0.45345192097397391</v>
      </c>
      <c r="AP126" s="23">
        <f>'Income Statement Annual'!N126/('Balance Sheet Annual'!AH126-'Balance Sheet Annual'!BR126)</f>
        <v>3.2328482328482329</v>
      </c>
      <c r="AQ126" s="23">
        <f>'Income Statement Annual'!BS126/'Balance Sheet Annual'!BB126</f>
        <v>-2.5880294525041918E-2</v>
      </c>
      <c r="AR126" s="23">
        <f>'Cash Flow Statement Annual'!AB126/'Income Statement Annual'!N126</f>
        <v>0.3284565916398714</v>
      </c>
      <c r="AS126" s="23">
        <f>'Cash Flow Statement Annual'!BG126/'Income Statement Annual'!N126</f>
        <v>-0.33135048231511255</v>
      </c>
      <c r="AT126" s="23">
        <f>'Cash Flow Statement Annual'!AB126/'Balance Sheet Annual'!BB126</f>
        <v>0.14893927243566377</v>
      </c>
      <c r="AU126" s="23">
        <f>('Cash Flow Statement Annual'!AB126+'Cash Flow Statement Annual'!AU126)/'Balance Sheet Annual'!BR126</f>
        <v>0.25531914893617019</v>
      </c>
      <c r="AV126" s="23">
        <f>('Cash Flow Statement Annual'!AB126+'Cash Flow Statement Annual'!AU126)/('Balance Sheet Annual'!BH126+'Balance Sheet Annual'!BS126)</f>
        <v>0.11457848160223567</v>
      </c>
      <c r="AW126" s="23">
        <f>'Cash Flow Statement Annual'!AB126/'Balance Sheet Annual'!BS126</f>
        <v>0.47578015836050302</v>
      </c>
      <c r="AX126" s="23">
        <f>('Cash Flow Statement Annual'!AB126+'Cash Flow Statement Annual'!AU126)/'Balance Sheet Annual'!BS126</f>
        <v>0.11457848160223567</v>
      </c>
      <c r="AY126" s="23">
        <f>('Balance Sheet Annual'!BH126+'Balance Sheet Annual'!BS126)/('Income Statement Annual'!AF126-'Income Statement Annual'!AC126)</f>
        <v>2.5589988081048869</v>
      </c>
      <c r="AZ126" s="23">
        <f>(('Balance Sheet Annual'!BH126+'Balance Sheet Annual'!BS126)-'Balance Sheet Annual'!N126)/('Income Statement Annual'!AF126-'Income Statement Annual'!AC126)</f>
        <v>1.6865315852205005</v>
      </c>
      <c r="BA126" s="23">
        <f>('Cash Flow Statement Annual'!AB126+'Cash Flow Statement Annual'!AU126)/'Income Statement Annual'!BS126</f>
        <v>-1.3859154929577464</v>
      </c>
      <c r="BB126" s="23">
        <f>'Income Statement Annual'!AF126/('Balance Sheet Annual'!BH126+'Balance Sheet Annual'!BS126)</f>
        <v>4.2151839776432234E-2</v>
      </c>
      <c r="BC126" s="24">
        <f>'Income Statement Annual'!AF126/('Balance Sheet Annual'!BB126-'Balance Sheet Annual'!BR126)</f>
        <v>1.5351993214588635E-2</v>
      </c>
    </row>
    <row r="127" spans="1:55" x14ac:dyDescent="0.2">
      <c r="A127" s="52" t="s">
        <v>421</v>
      </c>
      <c r="B127" s="52" t="s">
        <v>422</v>
      </c>
      <c r="C127" s="52" t="str">
        <f>VLOOKUP(A127,'[1]S&amp;P 500 Wikipedia'!A:D,3,FALSE)</f>
        <v>Information Technology</v>
      </c>
      <c r="D127" s="52">
        <v>740485</v>
      </c>
      <c r="E127" s="52" t="s">
        <v>16</v>
      </c>
      <c r="F127" s="52">
        <v>2019</v>
      </c>
      <c r="G127" s="52" t="s">
        <v>17</v>
      </c>
      <c r="H127" s="53">
        <v>43921</v>
      </c>
      <c r="I127" s="53">
        <v>43983</v>
      </c>
      <c r="J127" s="53">
        <v>43983</v>
      </c>
      <c r="K127" s="54">
        <v>253480000</v>
      </c>
      <c r="L127" s="54">
        <v>250550000</v>
      </c>
      <c r="M127" s="52" t="s">
        <v>423</v>
      </c>
      <c r="N127" s="21">
        <f>'Balance Sheet Annual'!AH127/'Balance Sheet Annual'!BR127</f>
        <v>1.138315389487017</v>
      </c>
      <c r="O127" s="22">
        <f>('Balance Sheet Annual'!AH127-'Balance Sheet Annual'!U127)/'Balance Sheet Annual'!BR127</f>
        <v>1.138315389487017</v>
      </c>
      <c r="P127" s="22">
        <f>'Balance Sheet Annual'!N127/'Balance Sheet Annual'!BR127</f>
        <v>0.46599113362887906</v>
      </c>
      <c r="Q127" s="22">
        <f>'Balance Sheet Annual'!CH127/'Balance Sheet Annual'!CS127</f>
        <v>4.0703840904659776</v>
      </c>
      <c r="R127" s="22">
        <f>('Balance Sheet Annual'!BH127+'Balance Sheet Annual'!BS127)/'Balance Sheet Annual'!BB127</f>
        <v>0.38252710912866261</v>
      </c>
      <c r="S127" s="22">
        <f>('Balance Sheet Annual'!BH127/'Balance Sheet Annual'!BB127)</f>
        <v>4.9065600246097053E-2</v>
      </c>
      <c r="T127" s="22">
        <f>'Balance Sheet Annual'!BS127/'Balance Sheet Annual'!BB127</f>
        <v>0.33346150888256554</v>
      </c>
      <c r="U127" s="22">
        <f>('Balance Sheet Annual'!BH127+'Balance Sheet Annual'!BS127)/'Balance Sheet Annual'!CS127</f>
        <v>1.9395593682979138</v>
      </c>
      <c r="V127" s="22">
        <f>('Balance Sheet Annual'!BH127/'Balance Sheet Annual'!CS127)</f>
        <v>0.24878143887697407</v>
      </c>
      <c r="W127" s="22">
        <f>('Balance Sheet Annual'!BS127/'Balance Sheet Annual'!CS127)</f>
        <v>1.6907779294209397</v>
      </c>
      <c r="X127" s="23">
        <f>'Balance Sheet Annual'!AH127/'Balance Sheet Annual'!BB127</f>
        <v>0.34557409828501118</v>
      </c>
      <c r="Y127" s="23">
        <f>'Balance Sheet Annual'!CS127/('Balance Sheet Annual'!BB127-'Balance Sheet Annual'!AQ127-'Balance Sheet Annual'!AR127-'Balance Sheet Annual'!AS127)</f>
        <v>0.28091795377368822</v>
      </c>
      <c r="Z127" s="23">
        <f>'Balance Sheet Annual'!BA127/'Balance Sheet Annual'!BB127</f>
        <v>0.65442590171498882</v>
      </c>
      <c r="AA127" s="23">
        <f>'Balance Sheet Annual'!AR127/'Balance Sheet Annual'!BB127</f>
        <v>7.7559024840421445E-2</v>
      </c>
      <c r="AB127" s="24">
        <f>'Balance Sheet Annual'!CS127/'Balance Sheet Annual'!CT127</f>
        <v>0.19722371760362994</v>
      </c>
      <c r="AC127" s="25">
        <f>'Income Statement Annual'!V127/'Income Statement Annual'!N127</f>
        <v>0.23885171374572203</v>
      </c>
      <c r="AD127" s="23">
        <f>('Income Statement Annual'!AF127-'Income Statement Annual'!AC127)/'Income Statement Annual'!N127</f>
        <v>0.17091484905756754</v>
      </c>
      <c r="AE127" s="23">
        <f>'Income Statement Annual'!AF127/'Income Statement Annual'!N127</f>
        <v>7.1716810542984108E-2</v>
      </c>
      <c r="AF127" s="23">
        <f>'Income Statement Annual'!BS127/'Income Statement Annual'!N127</f>
        <v>-0.27425039587270778</v>
      </c>
      <c r="AG127" s="23">
        <f>('Income Statement Annual'!AF127-'Income Statement Annual'!AC127)/('Income Statement Annual'!AH127*-1)</f>
        <v>15.348623853211009</v>
      </c>
      <c r="AH127" s="24">
        <f>'Income Statement Annual'!AF127/('Income Statement Annual'!AH127*-1)</f>
        <v>6.4403669724770642</v>
      </c>
      <c r="AI127" s="25">
        <f>'Cash Flow Statement Annual'!BG127/'Cash Flow Statement Annual'!AB127</f>
        <v>0.27957446808510639</v>
      </c>
      <c r="AJ127" s="23">
        <f>'Cash Flow Statement Annual'!AB127/'Balance Sheet Annual'!BR127</f>
        <v>0.29765674477517418</v>
      </c>
      <c r="AK127" s="23">
        <f>('Cash Flow Statement Annual'!AB127+'Cash Flow Statement Annual'!AV127)/('Balance Sheet Annual'!BH127+'Balance Sheet Annual'!BS127)</f>
        <v>0.21471652593486129</v>
      </c>
      <c r="AL127" s="24">
        <f>('Cash Flow Statement Annual'!AB127/('Balance Sheet Annual'!BH127+'Balance Sheet Annual'!BS127))</f>
        <v>0.23622838761560114</v>
      </c>
      <c r="AM127" s="25">
        <f>'Income Statement Annual'!BS127/'Balance Sheet Annual'!CS127</f>
        <v>-1.0467927471241958</v>
      </c>
      <c r="AN127" s="23">
        <f>'Income Statement Annual'!N127/'Balance Sheet Annual'!CS127</f>
        <v>3.8169233768765842</v>
      </c>
      <c r="AO127" s="23">
        <f>'Income Statement Annual'!N127/'Balance Sheet Annual'!BB127</f>
        <v>0.75278781819580098</v>
      </c>
      <c r="AP127" s="23">
        <f>'Income Statement Annual'!N127/('Balance Sheet Annual'!AH127-'Balance Sheet Annual'!BR127)</f>
        <v>17.927655677655679</v>
      </c>
      <c r="AQ127" s="23">
        <f>'Income Statement Annual'!BS127/'Balance Sheet Annual'!BB127</f>
        <v>-0.20645235714835039</v>
      </c>
      <c r="AR127" s="23">
        <f>'Cash Flow Statement Annual'!AB127/'Income Statement Annual'!N127</f>
        <v>0.12003882106553609</v>
      </c>
      <c r="AS127" s="23">
        <f>'Cash Flow Statement Annual'!BG127/'Income Statement Annual'!N127</f>
        <v>3.3559789548960516E-2</v>
      </c>
      <c r="AT127" s="23">
        <f>'Cash Flow Statement Annual'!AB127/'Balance Sheet Annual'!BB127</f>
        <v>9.0363762208721068E-2</v>
      </c>
      <c r="AU127" s="23">
        <f>('Cash Flow Statement Annual'!AB127+'Cash Flow Statement Annual'!AU127)/'Balance Sheet Annual'!BR127</f>
        <v>2.6979100696643447E-2</v>
      </c>
      <c r="AV127" s="23">
        <f>('Cash Flow Statement Annual'!AB127+'Cash Flow Statement Annual'!AU127)/('Balance Sheet Annual'!BH127+'Balance Sheet Annual'!BS127)</f>
        <v>2.1411338962605549E-2</v>
      </c>
      <c r="AW127" s="23">
        <f>'Cash Flow Statement Annual'!AB127/'Balance Sheet Annual'!BS127</f>
        <v>0.27098708487084872</v>
      </c>
      <c r="AX127" s="23">
        <f>('Cash Flow Statement Annual'!AB127+'Cash Flow Statement Annual'!AU127)/'Balance Sheet Annual'!BS127</f>
        <v>2.4561808118081181E-2</v>
      </c>
      <c r="AY127" s="23">
        <f>('Balance Sheet Annual'!BH127+'Balance Sheet Annual'!BS127)/('Income Statement Annual'!AF127-'Income Statement Annual'!AC127)</f>
        <v>2.9731022115959354</v>
      </c>
      <c r="AZ127" s="23">
        <f>(('Balance Sheet Annual'!BH127+'Balance Sheet Annual'!BS127)-'Balance Sheet Annual'!N127)/('Income Statement Annual'!AF127-'Income Statement Annual'!AC127)</f>
        <v>1.8735803945008966</v>
      </c>
      <c r="BA127" s="23">
        <f>('Cash Flow Statement Annual'!AB127+'Cash Flow Statement Annual'!AU127)/'Income Statement Annual'!BS127</f>
        <v>-3.9672192214565097E-2</v>
      </c>
      <c r="BB127" s="23">
        <f>'Income Statement Annual'!AF127/('Balance Sheet Annual'!BH127+'Balance Sheet Annual'!BS127)</f>
        <v>0.14113389626055489</v>
      </c>
      <c r="BC127" s="24">
        <f>'Income Statement Annual'!AF127/('Balance Sheet Annual'!BB127-'Balance Sheet Annual'!BR127)</f>
        <v>7.7521947987410966E-2</v>
      </c>
    </row>
    <row r="128" spans="1:55" x14ac:dyDescent="0.2">
      <c r="A128" s="52" t="s">
        <v>382</v>
      </c>
      <c r="B128" s="52" t="s">
        <v>383</v>
      </c>
      <c r="C128" s="52" t="str">
        <f>VLOOKUP(A128,'[1]S&amp;P 500 Wikipedia'!A:D,3,FALSE)</f>
        <v>Health Care</v>
      </c>
      <c r="D128" s="52">
        <v>352596</v>
      </c>
      <c r="E128" s="52" t="s">
        <v>16</v>
      </c>
      <c r="F128" s="52">
        <v>2019</v>
      </c>
      <c r="G128" s="52" t="s">
        <v>17</v>
      </c>
      <c r="H128" s="53">
        <v>43830</v>
      </c>
      <c r="I128" s="53">
        <v>43874</v>
      </c>
      <c r="J128" s="53">
        <v>43874</v>
      </c>
      <c r="K128" s="54">
        <v>91700000</v>
      </c>
      <c r="L128" s="54">
        <v>95300000</v>
      </c>
      <c r="M128" s="52" t="s">
        <v>384</v>
      </c>
      <c r="N128" s="21">
        <f>'Balance Sheet Annual'!AH128/'Balance Sheet Annual'!BR128</f>
        <v>5.4675180455302606</v>
      </c>
      <c r="O128" s="22">
        <f>('Balance Sheet Annual'!AH128-'Balance Sheet Annual'!U128)/'Balance Sheet Annual'!BR128</f>
        <v>5.1349250416435313</v>
      </c>
      <c r="P128" s="22">
        <f>'Balance Sheet Annual'!N128/'Balance Sheet Annual'!BR128</f>
        <v>4.2568017767906721</v>
      </c>
      <c r="Q128" s="22">
        <f>'Balance Sheet Annual'!CH128/'Balance Sheet Annual'!CS128</f>
        <v>1.713573532744165</v>
      </c>
      <c r="R128" s="22">
        <f>('Balance Sheet Annual'!BH128+'Balance Sheet Annual'!BS128)/'Balance Sheet Annual'!BB128</f>
        <v>0.4424634655532359</v>
      </c>
      <c r="S128" s="22">
        <f>('Balance Sheet Annual'!BH128/'Balance Sheet Annual'!BB128)</f>
        <v>0</v>
      </c>
      <c r="T128" s="22">
        <f>'Balance Sheet Annual'!BS128/'Balance Sheet Annual'!BB128</f>
        <v>0.4424634655532359</v>
      </c>
      <c r="U128" s="22">
        <f>('Balance Sheet Annual'!BH128+'Balance Sheet Annual'!BS128)/'Balance Sheet Annual'!CS128</f>
        <v>1.2006571493315206</v>
      </c>
      <c r="V128" s="22">
        <f>('Balance Sheet Annual'!BH128/'Balance Sheet Annual'!CS128)</f>
        <v>0</v>
      </c>
      <c r="W128" s="22">
        <f>('Balance Sheet Annual'!BS128/'Balance Sheet Annual'!CS128)</f>
        <v>1.2006571493315206</v>
      </c>
      <c r="X128" s="23">
        <f>'Balance Sheet Annual'!AH128/'Balance Sheet Annual'!BB128</f>
        <v>0.82229645093945725</v>
      </c>
      <c r="Y128" s="23">
        <f>'Balance Sheet Annual'!CS128/('Balance Sheet Annual'!BB128-'Balance Sheet Annual'!AQ128-'Balance Sheet Annual'!AR128-'Balance Sheet Annual'!AS128)</f>
        <v>0.3714021208550749</v>
      </c>
      <c r="Z128" s="23">
        <f>'Balance Sheet Annual'!BA128/'Balance Sheet Annual'!BB128</f>
        <v>0.17770354906054281</v>
      </c>
      <c r="AA128" s="23">
        <f>'Balance Sheet Annual'!AR128/'Balance Sheet Annual'!BB128</f>
        <v>7.7661795407098118E-3</v>
      </c>
      <c r="AB128" s="24">
        <f>'Balance Sheet Annual'!CS128/'Balance Sheet Annual'!CT128</f>
        <v>0.36851774530271397</v>
      </c>
      <c r="AC128" s="25">
        <f>'Income Statement Annual'!V128/'Income Statement Annual'!N128</f>
        <v>0.63109756097560976</v>
      </c>
      <c r="AD128" s="23">
        <f>('Income Statement Annual'!AF128-'Income Statement Annual'!AC128)/'Income Statement Annual'!N128</f>
        <v>9.6409214092140927E-2</v>
      </c>
      <c r="AE128" s="23">
        <f>'Income Statement Annual'!AF128/'Income Statement Annual'!N128</f>
        <v>9.6409214092140927E-2</v>
      </c>
      <c r="AF128" s="23">
        <f>'Income Statement Annual'!BS128/'Income Statement Annual'!N128</f>
        <v>6.8495934959349594E-2</v>
      </c>
      <c r="AG128" s="23">
        <f>('Income Statement Annual'!AF128-'Income Statement Annual'!AC128)/('Income Statement Annual'!AH128*-1)</f>
        <v>2.3598673300165838</v>
      </c>
      <c r="AH128" s="24">
        <f>'Income Statement Annual'!AF128/('Income Statement Annual'!AH128*-1)</f>
        <v>2.3598673300165838</v>
      </c>
      <c r="AI128" s="25">
        <f>'Cash Flow Statement Annual'!BG128/'Cash Flow Statement Annual'!AB128</f>
        <v>3.4022257551669315E-2</v>
      </c>
      <c r="AJ128" s="23">
        <f>'Cash Flow Statement Annual'!AB128/'Balance Sheet Annual'!BR128</f>
        <v>0.87312604108828429</v>
      </c>
      <c r="AK128" s="23">
        <f>('Cash Flow Statement Annual'!AB128+'Cash Flow Statement Annual'!AV128)/('Balance Sheet Annual'!BH128+'Balance Sheet Annual'!BS128)</f>
        <v>0.29678210814381428</v>
      </c>
      <c r="AL128" s="24">
        <f>('Cash Flow Statement Annual'!AB128/('Balance Sheet Annual'!BH128+'Balance Sheet Annual'!BS128))</f>
        <v>0.29678210814381428</v>
      </c>
      <c r="AM128" s="25">
        <f>'Income Statement Annual'!BS128/'Balance Sheet Annual'!CS128</f>
        <v>0.11454792658055744</v>
      </c>
      <c r="AN128" s="23">
        <f>'Income Statement Annual'!N128/'Balance Sheet Annual'!CS128</f>
        <v>1.672331747110809</v>
      </c>
      <c r="AO128" s="23">
        <f>'Income Statement Annual'!N128/'Balance Sheet Annual'!BB128</f>
        <v>0.61628392484342376</v>
      </c>
      <c r="AP128" s="23">
        <f>'Income Statement Annual'!N128/('Balance Sheet Annual'!AH128-'Balance Sheet Annual'!BR128)</f>
        <v>0.91722595078299773</v>
      </c>
      <c r="AQ128" s="23">
        <f>'Income Statement Annual'!BS128/'Balance Sheet Annual'!BB128</f>
        <v>4.2212943632567848E-2</v>
      </c>
      <c r="AR128" s="23">
        <f>'Cash Flow Statement Annual'!AB128/'Income Statement Annual'!N128</f>
        <v>0.2130758807588076</v>
      </c>
      <c r="AS128" s="23">
        <f>'Cash Flow Statement Annual'!BG128/'Income Statement Annual'!N128</f>
        <v>7.2493224932249321E-3</v>
      </c>
      <c r="AT128" s="23">
        <f>'Cash Flow Statement Annual'!AB128/'Balance Sheet Annual'!BB128</f>
        <v>0.13131524008350731</v>
      </c>
      <c r="AU128" s="23">
        <f>('Cash Flow Statement Annual'!AB128+'Cash Flow Statement Annual'!AU128)/'Balance Sheet Annual'!BR128</f>
        <v>-1.9453081621321489</v>
      </c>
      <c r="AV128" s="23">
        <f>('Cash Flow Statement Annual'!AB128+'Cash Flow Statement Annual'!AU128)/('Balance Sheet Annual'!BH128+'Balance Sheet Annual'!BS128)</f>
        <v>-0.66122487496461257</v>
      </c>
      <c r="AW128" s="23">
        <f>'Cash Flow Statement Annual'!AB128/'Balance Sheet Annual'!BS128</f>
        <v>0.29678210814381428</v>
      </c>
      <c r="AX128" s="23">
        <f>('Cash Flow Statement Annual'!AB128+'Cash Flow Statement Annual'!AU128)/'Balance Sheet Annual'!BS128</f>
        <v>-0.66122487496461257</v>
      </c>
      <c r="AY128" s="23">
        <f>('Balance Sheet Annual'!BH128+'Balance Sheet Annual'!BS128)/('Income Statement Annual'!AF128-'Income Statement Annual'!AC128)</f>
        <v>7.4469430780042165</v>
      </c>
      <c r="AZ128" s="23">
        <f>(('Balance Sheet Annual'!BH128+'Balance Sheet Annual'!BS128)-'Balance Sheet Annual'!N128)/('Income Statement Annual'!AF128-'Income Statement Annual'!AC128)</f>
        <v>-3.3281799016163034</v>
      </c>
      <c r="BA128" s="23">
        <f>('Cash Flow Statement Annual'!AB128+'Cash Flow Statement Annual'!AU128)/'Income Statement Annual'!BS128</f>
        <v>-6.9307616221562807</v>
      </c>
      <c r="BB128" s="23">
        <f>'Income Statement Annual'!AF128/('Balance Sheet Annual'!BH128+'Balance Sheet Annual'!BS128)</f>
        <v>0.13428328772294046</v>
      </c>
      <c r="BC128" s="24">
        <f>'Income Statement Annual'!AF128/('Balance Sheet Annual'!BB128-'Balance Sheet Annual'!BR128)</f>
        <v>6.9933162964419107E-2</v>
      </c>
    </row>
    <row r="129" spans="1:55" x14ac:dyDescent="0.2">
      <c r="A129" s="52" t="s">
        <v>442</v>
      </c>
      <c r="B129" s="52" t="s">
        <v>443</v>
      </c>
      <c r="C129" s="52" t="str">
        <f>VLOOKUP(A129,'[1]S&amp;P 500 Wikipedia'!A:D,3,FALSE)</f>
        <v>Communication Services</v>
      </c>
      <c r="D129" s="52">
        <v>372651</v>
      </c>
      <c r="E129" s="52" t="s">
        <v>16</v>
      </c>
      <c r="F129" s="52">
        <v>2019</v>
      </c>
      <c r="G129" s="52" t="s">
        <v>17</v>
      </c>
      <c r="H129" s="53">
        <v>43921</v>
      </c>
      <c r="I129" s="53">
        <v>43971</v>
      </c>
      <c r="J129" s="53">
        <v>43971</v>
      </c>
      <c r="K129" s="54">
        <v>288000000</v>
      </c>
      <c r="L129" s="54">
        <v>291000000</v>
      </c>
      <c r="M129" s="52" t="s">
        <v>444</v>
      </c>
      <c r="N129" s="21">
        <f>'Balance Sheet Annual'!AH129/'Balance Sheet Annual'!BR129</f>
        <v>2.4463213213213213</v>
      </c>
      <c r="O129" s="22">
        <f>('Balance Sheet Annual'!AH129-'Balance Sheet Annual'!U129)/'Balance Sheet Annual'!BR129</f>
        <v>2.4463213213213213</v>
      </c>
      <c r="P129" s="22">
        <f>'Balance Sheet Annual'!N129/'Balance Sheet Annual'!BR129</f>
        <v>2.1527777777777777</v>
      </c>
      <c r="Q129" s="22">
        <f>'Balance Sheet Annual'!CH129/'Balance Sheet Annual'!CS129</f>
        <v>0.48934459187776436</v>
      </c>
      <c r="R129" s="22">
        <f>('Balance Sheet Annual'!BH129+'Balance Sheet Annual'!BS129)/'Balance Sheet Annual'!BB129</f>
        <v>8.9632829373650108E-2</v>
      </c>
      <c r="S129" s="22">
        <f>('Balance Sheet Annual'!BH129/'Balance Sheet Annual'!BB129)</f>
        <v>5.3905687544996403E-2</v>
      </c>
      <c r="T129" s="22">
        <f>'Balance Sheet Annual'!BS129/'Balance Sheet Annual'!BB129</f>
        <v>3.5727141828653705E-2</v>
      </c>
      <c r="U129" s="22">
        <f>('Balance Sheet Annual'!BH129+'Balance Sheet Annual'!BS129)/'Balance Sheet Annual'!CS129</f>
        <v>0.1334941696823482</v>
      </c>
      <c r="V129" s="22">
        <f>('Balance Sheet Annual'!BH129/'Balance Sheet Annual'!CS129)</f>
        <v>8.0284144216592954E-2</v>
      </c>
      <c r="W129" s="22">
        <f>('Balance Sheet Annual'!BS129/'Balance Sheet Annual'!CS129)</f>
        <v>5.3210025465755262E-2</v>
      </c>
      <c r="X129" s="23">
        <f>'Balance Sheet Annual'!AH129/'Balance Sheet Annual'!BB129</f>
        <v>0.5864830813534917</v>
      </c>
      <c r="Y129" s="23">
        <f>'Balance Sheet Annual'!CS129/('Balance Sheet Annual'!BB129-'Balance Sheet Annual'!AQ129-'Balance Sheet Annual'!AR129-'Balance Sheet Annual'!AS129)</f>
        <v>0.8132766514061478</v>
      </c>
      <c r="Z129" s="23">
        <f>'Balance Sheet Annual'!BA129/'Balance Sheet Annual'!BB129</f>
        <v>0.4135169186465083</v>
      </c>
      <c r="AA129" s="23">
        <f>'Balance Sheet Annual'!AR129/'Balance Sheet Annual'!BB129</f>
        <v>0.16963642908567314</v>
      </c>
      <c r="AB129" s="24">
        <f>'Balance Sheet Annual'!CS129/'Balance Sheet Annual'!CT129</f>
        <v>0.67143628509719222</v>
      </c>
      <c r="AC129" s="25">
        <f>'Income Statement Annual'!V129/'Income Statement Annual'!N129</f>
        <v>0.75275419902474261</v>
      </c>
      <c r="AD129" s="23">
        <f>('Income Statement Annual'!AF129-'Income Statement Annual'!AC129)/'Income Statement Annual'!N129</f>
        <v>0.26584793209319124</v>
      </c>
      <c r="AE129" s="23">
        <f>'Income Statement Annual'!AF129/'Income Statement Annual'!N129</f>
        <v>0.26187466136897236</v>
      </c>
      <c r="AF129" s="23">
        <f>'Income Statement Annual'!BS129/'Income Statement Annual'!N129</f>
        <v>0.54885316958641861</v>
      </c>
      <c r="AG129" s="23" t="e">
        <f>('Income Statement Annual'!AF129-'Income Statement Annual'!AC129)/('Income Statement Annual'!AH129*-1)</f>
        <v>#DIV/0!</v>
      </c>
      <c r="AH129" s="24" t="e">
        <f>'Income Statement Annual'!AF129/('Income Statement Annual'!AH129*-1)</f>
        <v>#DIV/0!</v>
      </c>
      <c r="AI129" s="25">
        <f>'Cash Flow Statement Annual'!BG129/'Cash Flow Statement Annual'!AB129</f>
        <v>-0.75570395102949361</v>
      </c>
      <c r="AJ129" s="23">
        <f>'Cash Flow Statement Annual'!AB129/'Balance Sheet Annual'!BR129</f>
        <v>0.6745495495495496</v>
      </c>
      <c r="AK129" s="23">
        <f>('Cash Flow Statement Annual'!AB129+'Cash Flow Statement Annual'!AV129)/('Balance Sheet Annual'!BH129+'Balance Sheet Annual'!BS129)</f>
        <v>1.8042168674698795</v>
      </c>
      <c r="AL129" s="24">
        <f>('Cash Flow Statement Annual'!AB129/('Balance Sheet Annual'!BH129+'Balance Sheet Annual'!BS129))</f>
        <v>1.8042168674698795</v>
      </c>
      <c r="AM129" s="25">
        <f>'Income Statement Annual'!BS129/'Balance Sheet Annual'!CS129</f>
        <v>0.40731805388017694</v>
      </c>
      <c r="AN129" s="23">
        <f>'Income Statement Annual'!N129/'Balance Sheet Annual'!CS129</f>
        <v>0.74212572041281333</v>
      </c>
      <c r="AO129" s="23">
        <f>'Income Statement Annual'!N129/'Balance Sheet Annual'!BB129</f>
        <v>0.49829013678905687</v>
      </c>
      <c r="AP129" s="23">
        <f>'Income Statement Annual'!N129/('Balance Sheet Annual'!AH129-'Balance Sheet Annual'!BR129)</f>
        <v>1.4370620295873346</v>
      </c>
      <c r="AQ129" s="23">
        <f>'Income Statement Annual'!BS129/'Balance Sheet Annual'!BB129</f>
        <v>0.27348812095032399</v>
      </c>
      <c r="AR129" s="23">
        <f>'Cash Flow Statement Annual'!AB129/'Income Statement Annual'!N129</f>
        <v>0.32454397688278852</v>
      </c>
      <c r="AS129" s="23">
        <f>'Cash Flow Statement Annual'!BG129/'Income Statement Annual'!N129</f>
        <v>-0.24525916561314792</v>
      </c>
      <c r="AT129" s="23">
        <f>'Cash Flow Statement Annual'!AB129/'Balance Sheet Annual'!BB129</f>
        <v>0.16171706263498919</v>
      </c>
      <c r="AU129" s="23">
        <f>('Cash Flow Statement Annual'!AB129+'Cash Flow Statement Annual'!AU129)/'Balance Sheet Annual'!BR129</f>
        <v>0.16516516516516516</v>
      </c>
      <c r="AV129" s="23">
        <f>('Cash Flow Statement Annual'!AB129+'Cash Flow Statement Annual'!AU129)/('Balance Sheet Annual'!BH129+'Balance Sheet Annual'!BS129)</f>
        <v>0.44176706827309237</v>
      </c>
      <c r="AW129" s="23">
        <f>'Cash Flow Statement Annual'!AB129/'Balance Sheet Annual'!BS129</f>
        <v>4.5264483627204033</v>
      </c>
      <c r="AX129" s="23">
        <f>('Cash Flow Statement Annual'!AB129+'Cash Flow Statement Annual'!AU129)/'Balance Sheet Annual'!BS129</f>
        <v>1.1083123425692696</v>
      </c>
      <c r="AY129" s="23">
        <f>('Balance Sheet Annual'!BH129+'Balance Sheet Annual'!BS129)/('Income Statement Annual'!AF129-'Income Statement Annual'!AC129)</f>
        <v>0.67663043478260865</v>
      </c>
      <c r="AZ129" s="23">
        <f>(('Balance Sheet Annual'!BH129+'Balance Sheet Annual'!BS129)-'Balance Sheet Annual'!N129)/('Income Statement Annual'!AF129-'Income Statement Annual'!AC129)</f>
        <v>-3.2194293478260869</v>
      </c>
      <c r="BA129" s="23">
        <f>('Cash Flow Statement Annual'!AB129+'Cash Flow Statement Annual'!AU129)/'Income Statement Annual'!BS129</f>
        <v>0.1447844685751892</v>
      </c>
      <c r="BB129" s="23">
        <f>'Income Statement Annual'!AF129/('Balance Sheet Annual'!BH129+'Balance Sheet Annual'!BS129)</f>
        <v>1.4558232931726907</v>
      </c>
      <c r="BC129" s="24">
        <f>'Income Statement Annual'!AF129/('Balance Sheet Annual'!BB129-'Balance Sheet Annual'!BR129)</f>
        <v>0.17163825757575757</v>
      </c>
    </row>
    <row r="130" spans="1:55" x14ac:dyDescent="0.2">
      <c r="A130" s="52" t="s">
        <v>430</v>
      </c>
      <c r="B130" s="52" t="s">
        <v>431</v>
      </c>
      <c r="C130" s="52" t="str">
        <f>VLOOKUP(A130,'[1]S&amp;P 500 Wikipedia'!A:D,3,FALSE)</f>
        <v>Consumer Discretionary</v>
      </c>
      <c r="D130" s="52">
        <v>104109</v>
      </c>
      <c r="E130" s="52" t="s">
        <v>16</v>
      </c>
      <c r="F130" s="52">
        <v>2019</v>
      </c>
      <c r="G130" s="52" t="s">
        <v>17</v>
      </c>
      <c r="H130" s="53">
        <v>43830</v>
      </c>
      <c r="I130" s="53">
        <v>43861</v>
      </c>
      <c r="J130" s="53">
        <v>43861</v>
      </c>
      <c r="K130" s="54">
        <v>806000000</v>
      </c>
      <c r="L130" s="54">
        <v>812000000</v>
      </c>
      <c r="M130" s="52" t="s">
        <v>432</v>
      </c>
      <c r="N130" s="21">
        <f>'Balance Sheet Annual'!AH130/'Balance Sheet Annual'!BR130</f>
        <v>1.1574028529267093</v>
      </c>
      <c r="O130" s="22">
        <f>('Balance Sheet Annual'!AH130-'Balance Sheet Annual'!U130)/'Balance Sheet Annual'!BR130</f>
        <v>1.1574028529267093</v>
      </c>
      <c r="P130" s="22">
        <f>'Balance Sheet Annual'!N130/'Balance Sheet Annual'!BR130</f>
        <v>0.69478603049680276</v>
      </c>
      <c r="Q130" s="22">
        <f>'Balance Sheet Annual'!CH130/'Balance Sheet Annual'!CS130</f>
        <v>5.3324041811846694</v>
      </c>
      <c r="R130" s="22">
        <f>('Balance Sheet Annual'!BH130+'Balance Sheet Annual'!BS130)/'Balance Sheet Annual'!BB130</f>
        <v>0.42698360294926818</v>
      </c>
      <c r="S130" s="22">
        <f>('Balance Sheet Annual'!BH130/'Balance Sheet Annual'!BB130)</f>
        <v>5.6234180697700011E-2</v>
      </c>
      <c r="T130" s="22">
        <f>'Balance Sheet Annual'!BS130/'Balance Sheet Annual'!BB130</f>
        <v>0.37074942225156815</v>
      </c>
      <c r="U130" s="22">
        <f>('Balance Sheet Annual'!BH130+'Balance Sheet Annual'!BS130)/'Balance Sheet Annual'!CS130</f>
        <v>2.7038327526132404</v>
      </c>
      <c r="V130" s="22">
        <f>('Balance Sheet Annual'!BH130/'Balance Sheet Annual'!CS130)</f>
        <v>0.35609756097560974</v>
      </c>
      <c r="W130" s="22">
        <f>('Balance Sheet Annual'!BS130/'Balance Sheet Annual'!CS130)</f>
        <v>2.3477351916376308</v>
      </c>
      <c r="X130" s="23">
        <f>'Balance Sheet Annual'!AH130/'Balance Sheet Annual'!BB130</f>
        <v>0.25894134477825465</v>
      </c>
      <c r="Y130" s="23">
        <f>'Balance Sheet Annual'!CS130/('Balance Sheet Annual'!BB130-'Balance Sheet Annual'!AQ130-'Balance Sheet Annual'!AR130-'Balance Sheet Annual'!AS130)</f>
        <v>0.22155318820441564</v>
      </c>
      <c r="Z130" s="23">
        <f>'Balance Sheet Annual'!BA130/'Balance Sheet Annual'!BB130</f>
        <v>0.7410586552217453</v>
      </c>
      <c r="AA130" s="23">
        <f>'Balance Sheet Annual'!AR130/'Balance Sheet Annual'!BB130</f>
        <v>0.28353692087597665</v>
      </c>
      <c r="AB130" s="24">
        <f>'Balance Sheet Annual'!CS130/'Balance Sheet Annual'!CT130</f>
        <v>0.15791790469902059</v>
      </c>
      <c r="AC130" s="25">
        <f>'Income Statement Annual'!V130/'Income Statement Annual'!N130</f>
        <v>0.76777777777777778</v>
      </c>
      <c r="AD130" s="23">
        <f>('Income Statement Annual'!AF130-'Income Statement Annual'!AC130)/'Income Statement Annual'!N130</f>
        <v>0.2426851851851852</v>
      </c>
      <c r="AE130" s="23">
        <f>'Income Statement Annual'!AF130/'Income Statement Annual'!N130</f>
        <v>0.2426851851851852</v>
      </c>
      <c r="AF130" s="23">
        <f>'Income Statement Annual'!BS130/'Income Statement Annual'!N130</f>
        <v>0.16537037037037036</v>
      </c>
      <c r="AG130" s="23">
        <f>('Income Statement Annual'!AF130-'Income Statement Annual'!AC130)/('Income Statement Annual'!AH130*-1)</f>
        <v>22.991228070175438</v>
      </c>
      <c r="AH130" s="24">
        <f>'Income Statement Annual'!AF130/('Income Statement Annual'!AH130*-1)</f>
        <v>22.991228070175438</v>
      </c>
      <c r="AI130" s="25">
        <f>'Cash Flow Statement Annual'!BG130/'Cash Flow Statement Annual'!AB130</f>
        <v>-2.2771355170199099</v>
      </c>
      <c r="AJ130" s="23">
        <f>'Cash Flow Statement Annual'!AB130/'Balance Sheet Annual'!BR130</f>
        <v>0.76586325627151997</v>
      </c>
      <c r="AK130" s="23">
        <f>('Cash Flow Statement Annual'!AB130+'Cash Flow Statement Annual'!AV130)/('Balance Sheet Annual'!BH130+'Balance Sheet Annual'!BS130)</f>
        <v>0.34033505154639176</v>
      </c>
      <c r="AL130" s="24">
        <f>('Cash Flow Statement Annual'!AB130/('Balance Sheet Annual'!BH130+'Balance Sheet Annual'!BS130))</f>
        <v>0.40128865979381445</v>
      </c>
      <c r="AM130" s="25">
        <f>'Income Statement Annual'!BS130/'Balance Sheet Annual'!CS130</f>
        <v>0.6222996515679442</v>
      </c>
      <c r="AN130" s="23">
        <f>'Income Statement Annual'!N130/'Balance Sheet Annual'!CS130</f>
        <v>3.7630662020905925</v>
      </c>
      <c r="AO130" s="23">
        <f>'Income Statement Annual'!N130/'Balance Sheet Annual'!BB130</f>
        <v>0.59425552987784747</v>
      </c>
      <c r="AP130" s="23">
        <f>'Income Statement Annual'!N130/('Balance Sheet Annual'!AH130-'Balance Sheet Annual'!BR130)</f>
        <v>16.875</v>
      </c>
      <c r="AQ130" s="23">
        <f>'Income Statement Annual'!BS130/'Balance Sheet Annual'!BB130</f>
        <v>9.8272257070540339E-2</v>
      </c>
      <c r="AR130" s="23">
        <f>'Cash Flow Statement Annual'!AB130/'Income Statement Annual'!N130</f>
        <v>0.28833333333333333</v>
      </c>
      <c r="AS130" s="23">
        <f>'Cash Flow Statement Annual'!BG130/'Income Statement Annual'!N130</f>
        <v>-0.65657407407407409</v>
      </c>
      <c r="AT130" s="23">
        <f>'Cash Flow Statement Annual'!AB130/'Balance Sheet Annual'!BB130</f>
        <v>0.17134367778144602</v>
      </c>
      <c r="AU130" s="23">
        <f>('Cash Flow Statement Annual'!AB130+'Cash Flow Statement Annual'!AU130)/'Balance Sheet Annual'!BR130</f>
        <v>1.4513034923757993</v>
      </c>
      <c r="AV130" s="23">
        <f>('Cash Flow Statement Annual'!AB130+'Cash Flow Statement Annual'!AU130)/('Balance Sheet Annual'!BH130+'Balance Sheet Annual'!BS130)</f>
        <v>0.76043814432989687</v>
      </c>
      <c r="AW130" s="23">
        <f>'Cash Flow Statement Annual'!AB130/'Balance Sheet Annual'!BS130</f>
        <v>0.46215494211932323</v>
      </c>
      <c r="AX130" s="23">
        <f>('Cash Flow Statement Annual'!AB130+'Cash Flow Statement Annual'!AU130)/'Balance Sheet Annual'!BS130</f>
        <v>0.87577916295636682</v>
      </c>
      <c r="AY130" s="23">
        <f>('Balance Sheet Annual'!BH130+'Balance Sheet Annual'!BS130)/('Income Statement Annual'!AF130-'Income Statement Annual'!AC130)</f>
        <v>2.9607020221289586</v>
      </c>
      <c r="AZ130" s="23">
        <f>(('Balance Sheet Annual'!BH130+'Balance Sheet Annual'!BS130)-'Balance Sheet Annual'!N130)/('Income Statement Annual'!AF130-'Income Statement Annual'!AC130)</f>
        <v>1.8828691339183519</v>
      </c>
      <c r="BA130" s="23">
        <f>('Cash Flow Statement Annual'!AB130+'Cash Flow Statement Annual'!AU130)/'Income Statement Annual'!BS130</f>
        <v>3.3040313549832026</v>
      </c>
      <c r="BB130" s="23">
        <f>'Income Statement Annual'!AF130/('Balance Sheet Annual'!BH130+'Balance Sheet Annual'!BS130)</f>
        <v>0.33775773195876291</v>
      </c>
      <c r="BC130" s="24">
        <f>'Income Statement Annual'!AF130/('Balance Sheet Annual'!BB130-'Balance Sheet Annual'!BR130)</f>
        <v>0.18578111709668274</v>
      </c>
    </row>
    <row r="131" spans="1:55" x14ac:dyDescent="0.2">
      <c r="A131" s="52" t="s">
        <v>433</v>
      </c>
      <c r="B131" s="52" t="s">
        <v>434</v>
      </c>
      <c r="C131" s="52" t="str">
        <f>VLOOKUP(A131,'[1]S&amp;P 500 Wikipedia'!A:D,3,FALSE)</f>
        <v>Materials</v>
      </c>
      <c r="D131" s="52">
        <v>378133</v>
      </c>
      <c r="E131" s="52" t="s">
        <v>16</v>
      </c>
      <c r="F131" s="52">
        <v>2019</v>
      </c>
      <c r="G131" s="52" t="s">
        <v>17</v>
      </c>
      <c r="H131" s="53">
        <v>43830</v>
      </c>
      <c r="I131" s="53">
        <v>43889</v>
      </c>
      <c r="J131" s="53">
        <v>43889</v>
      </c>
      <c r="K131" s="54">
        <v>288500000</v>
      </c>
      <c r="L131" s="54">
        <v>292800000</v>
      </c>
      <c r="M131" s="52" t="s">
        <v>435</v>
      </c>
      <c r="N131" s="21">
        <f>'Balance Sheet Annual'!AH131/'Balance Sheet Annual'!BR131</f>
        <v>1.3299179199030464</v>
      </c>
      <c r="O131" s="22">
        <f>('Balance Sheet Annual'!AH131-'Balance Sheet Annual'!U131)/'Balance Sheet Annual'!BR131</f>
        <v>0.91522062469013388</v>
      </c>
      <c r="P131" s="22">
        <f>'Balance Sheet Annual'!N131/'Balance Sheet Annual'!BR131</f>
        <v>5.1341376081088526E-2</v>
      </c>
      <c r="Q131" s="22">
        <f>'Balance Sheet Annual'!CH131/'Balance Sheet Annual'!CS131</f>
        <v>1.3916546333860507</v>
      </c>
      <c r="R131" s="22">
        <f>('Balance Sheet Annual'!BH131+'Balance Sheet Annual'!BS131)/'Balance Sheet Annual'!BB131</f>
        <v>0.30447407890134215</v>
      </c>
      <c r="S131" s="22">
        <f>('Balance Sheet Annual'!BH131/'Balance Sheet Annual'!BB131)</f>
        <v>1.8237489877378516E-2</v>
      </c>
      <c r="T131" s="22">
        <f>'Balance Sheet Annual'!BS131/'Balance Sheet Annual'!BB131</f>
        <v>0.28623658902396365</v>
      </c>
      <c r="U131" s="22">
        <f>('Balance Sheet Annual'!BH131+'Balance Sheet Annual'!BS131)/'Balance Sheet Annual'!CS131</f>
        <v>0.72819684155034492</v>
      </c>
      <c r="V131" s="22">
        <f>('Balance Sheet Annual'!BH131/'Balance Sheet Annual'!CS131)</f>
        <v>4.3617777166563523E-2</v>
      </c>
      <c r="W131" s="22">
        <f>('Balance Sheet Annual'!BS131/'Balance Sheet Annual'!CS131)</f>
        <v>0.68457906438378147</v>
      </c>
      <c r="X131" s="23">
        <f>'Balance Sheet Annual'!AH131/'Balance Sheet Annual'!BB131</f>
        <v>0.23136599086687973</v>
      </c>
      <c r="Y131" s="23">
        <f>'Balance Sheet Annual'!CS131/('Balance Sheet Annual'!BB131-'Balance Sheet Annual'!AQ131-'Balance Sheet Annual'!AR131-'Balance Sheet Annual'!AS131)</f>
        <v>0.87741455419360681</v>
      </c>
      <c r="Z131" s="23">
        <f>'Balance Sheet Annual'!BA131/'Balance Sheet Annual'!BB131</f>
        <v>0.7686340091331203</v>
      </c>
      <c r="AA131" s="23">
        <f>'Balance Sheet Annual'!AR131/'Balance Sheet Annual'!BB131</f>
        <v>0.34748503768729844</v>
      </c>
      <c r="AB131" s="24">
        <f>'Balance Sheet Annual'!CS131/'Balance Sheet Annual'!CT131</f>
        <v>0.4181205706043864</v>
      </c>
      <c r="AC131" s="25">
        <f>'Income Statement Annual'!V131/'Income Statement Annual'!N131</f>
        <v>0.41478435292460236</v>
      </c>
      <c r="AD131" s="23">
        <f>('Income Statement Annual'!AF131-'Income Statement Annual'!AC131)/'Income Statement Annual'!N131</f>
        <v>0.14929258098924617</v>
      </c>
      <c r="AE131" s="23">
        <f>'Income Statement Annual'!AF131/'Income Statement Annual'!N131</f>
        <v>0.14929258098924617</v>
      </c>
      <c r="AF131" s="23">
        <f>'Income Statement Annual'!BS131/'Income Statement Annual'!N131</f>
        <v>0.10457994270878757</v>
      </c>
      <c r="AG131" s="23">
        <f>('Income Statement Annual'!AF131-'Income Statement Annual'!AC131)/('Income Statement Annual'!AH131*-1)</f>
        <v>11.639121338912133</v>
      </c>
      <c r="AH131" s="24">
        <f>'Income Statement Annual'!AF131/('Income Statement Annual'!AH131*-1)</f>
        <v>11.639121338912133</v>
      </c>
      <c r="AI131" s="25">
        <f>'Cash Flow Statement Annual'!BG131/'Cash Flow Statement Annual'!AB131</f>
        <v>-0.55752468294295043</v>
      </c>
      <c r="AJ131" s="23">
        <f>'Cash Flow Statement Annual'!AB131/'Balance Sheet Annual'!BR131</f>
        <v>0.66674929763675428</v>
      </c>
      <c r="AK131" s="23">
        <f>('Cash Flow Statement Annual'!AB131+'Cash Flow Statement Annual'!AV131)/('Balance Sheet Annual'!BH131+'Balance Sheet Annual'!BS131)</f>
        <v>0.29363717914417464</v>
      </c>
      <c r="AL131" s="24">
        <f>('Cash Flow Statement Annual'!AB131/('Balance Sheet Annual'!BH131+'Balance Sheet Annual'!BS131))</f>
        <v>0.38096661997765224</v>
      </c>
      <c r="AM131" s="25">
        <f>'Income Statement Annual'!BS131/'Balance Sheet Annual'!CS131</f>
        <v>0.17865410621375691</v>
      </c>
      <c r="AN131" s="23">
        <f>'Income Statement Annual'!N131/'Balance Sheet Annual'!CS131</f>
        <v>1.7083018175983864</v>
      </c>
      <c r="AO131" s="23">
        <f>'Income Statement Annual'!N131/'Balance Sheet Annual'!BB131</f>
        <v>0.71427613073874774</v>
      </c>
      <c r="AP131" s="23">
        <f>'Income Statement Annual'!N131/('Balance Sheet Annual'!AH131-'Balance Sheet Annual'!BR131)</f>
        <v>12.444732008682585</v>
      </c>
      <c r="AQ131" s="23">
        <f>'Income Statement Annual'!BS131/'Balance Sheet Annual'!BB131</f>
        <v>7.4698956830912683E-2</v>
      </c>
      <c r="AR131" s="23">
        <f>'Cash Flow Statement Annual'!AB131/'Income Statement Annual'!N131</f>
        <v>0.16239442383421776</v>
      </c>
      <c r="AS131" s="23">
        <f>'Cash Flow Statement Annual'!BG131/'Income Statement Annual'!N131</f>
        <v>-9.0538899659875355E-2</v>
      </c>
      <c r="AT131" s="23">
        <f>'Cash Flow Statement Annual'!AB131/'Balance Sheet Annual'!BB131</f>
        <v>0.11599446070985332</v>
      </c>
      <c r="AU131" s="23">
        <f>('Cash Flow Statement Annual'!AB131+'Cash Flow Statement Annual'!AU131)/'Balance Sheet Annual'!BR131</f>
        <v>0.33647331019666171</v>
      </c>
      <c r="AV131" s="23">
        <f>('Cash Flow Statement Annual'!AB131+'Cash Flow Statement Annual'!AU131)/('Balance Sheet Annual'!BH131+'Balance Sheet Annual'!BS131)</f>
        <v>0.19225382036795141</v>
      </c>
      <c r="AW131" s="23">
        <f>'Cash Flow Statement Annual'!AB131/'Balance Sheet Annual'!BS131</f>
        <v>0.40523980915711055</v>
      </c>
      <c r="AX131" s="23">
        <f>('Cash Flow Statement Annual'!AB131+'Cash Flow Statement Annual'!AU131)/'Balance Sheet Annual'!BS131</f>
        <v>0.20450322256633466</v>
      </c>
      <c r="AY131" s="23">
        <f>('Balance Sheet Annual'!BH131+'Balance Sheet Annual'!BS131)/('Income Statement Annual'!AF131-'Income Statement Annual'!AC131)</f>
        <v>2.8552619753752135</v>
      </c>
      <c r="AZ131" s="23">
        <f>(('Balance Sheet Annual'!BH131+'Balance Sheet Annual'!BS131)-'Balance Sheet Annual'!N131)/('Income Statement Annual'!AF131-'Income Statement Annual'!AC131)</f>
        <v>2.7715017524939336</v>
      </c>
      <c r="BA131" s="23">
        <f>('Cash Flow Statement Annual'!AB131+'Cash Flow Statement Annual'!AU131)/'Income Statement Annual'!BS131</f>
        <v>0.78362948232728202</v>
      </c>
      <c r="BB131" s="23">
        <f>'Income Statement Annual'!AF131/('Balance Sheet Annual'!BH131+'Balance Sheet Annual'!BS131)</f>
        <v>0.35023055979603718</v>
      </c>
      <c r="BC131" s="24">
        <f>'Income Statement Annual'!AF131/('Balance Sheet Annual'!BB131-'Balance Sheet Annual'!BR131)</f>
        <v>0.12909475882472374</v>
      </c>
    </row>
    <row r="132" spans="1:55" x14ac:dyDescent="0.2">
      <c r="A132" s="52" t="s">
        <v>331</v>
      </c>
      <c r="B132" s="52" t="s">
        <v>332</v>
      </c>
      <c r="C132" s="52" t="str">
        <f>VLOOKUP(A132,'[1]S&amp;P 500 Wikipedia'!A:D,3,FALSE)</f>
        <v>Utilities</v>
      </c>
      <c r="D132" s="52">
        <v>378121</v>
      </c>
      <c r="E132" s="52" t="s">
        <v>16</v>
      </c>
      <c r="F132" s="52">
        <v>2019</v>
      </c>
      <c r="G132" s="52" t="s">
        <v>17</v>
      </c>
      <c r="H132" s="53">
        <v>43830</v>
      </c>
      <c r="I132" s="53">
        <v>43881</v>
      </c>
      <c r="J132" s="53">
        <v>43881</v>
      </c>
      <c r="K132" s="54">
        <v>331000000</v>
      </c>
      <c r="L132" s="54">
        <v>332200000</v>
      </c>
      <c r="M132" s="52" t="s">
        <v>333</v>
      </c>
      <c r="N132" s="21">
        <f>'Balance Sheet Annual'!AH132/'Balance Sheet Annual'!BR132</f>
        <v>0.67949737553682199</v>
      </c>
      <c r="O132" s="22">
        <f>('Balance Sheet Annual'!AH132-'Balance Sheet Annual'!U132)/'Balance Sheet Annual'!BR132</f>
        <v>0.67949737553682199</v>
      </c>
      <c r="P132" s="22">
        <f>'Balance Sheet Annual'!N132/'Balance Sheet Annual'!BR132</f>
        <v>0.15603626530936854</v>
      </c>
      <c r="Q132" s="22">
        <f>'Balance Sheet Annual'!CH132/'Balance Sheet Annual'!CS132</f>
        <v>2.1888760775270413</v>
      </c>
      <c r="R132" s="22">
        <f>('Balance Sheet Annual'!BH132+'Balance Sheet Annual'!BS132)/'Balance Sheet Annual'!BB132</f>
        <v>0.34389366208095867</v>
      </c>
      <c r="S132" s="22">
        <f>('Balance Sheet Annual'!BH132/'Balance Sheet Annual'!BB132)</f>
        <v>2.4897122884347183E-2</v>
      </c>
      <c r="T132" s="22">
        <f>'Balance Sheet Annual'!BS132/'Balance Sheet Annual'!BB132</f>
        <v>0.31899653919661153</v>
      </c>
      <c r="U132" s="22">
        <f>('Balance Sheet Annual'!BH132+'Balance Sheet Annual'!BS132)/'Balance Sheet Annual'!CS132</f>
        <v>1.0966342722231373</v>
      </c>
      <c r="V132" s="22">
        <f>('Balance Sheet Annual'!BH132/'Balance Sheet Annual'!CS132)</f>
        <v>7.9393839565145771E-2</v>
      </c>
      <c r="W132" s="22">
        <f>('Balance Sheet Annual'!BS132/'Balance Sheet Annual'!CS132)</f>
        <v>1.0172404326579916</v>
      </c>
      <c r="X132" s="23">
        <f>'Balance Sheet Annual'!AH132/'Balance Sheet Annual'!BB132</f>
        <v>7.3554985450851429E-2</v>
      </c>
      <c r="Y132" s="23">
        <f>'Balance Sheet Annual'!CS132/('Balance Sheet Annual'!BB132-'Balance Sheet Annual'!AQ132-'Balance Sheet Annual'!AR132-'Balance Sheet Annual'!AS132)</f>
        <v>0.32479135459019903</v>
      </c>
      <c r="Z132" s="23">
        <f>'Balance Sheet Annual'!BA132/'Balance Sheet Annual'!BB132</f>
        <v>0.92644501454914863</v>
      </c>
      <c r="AA132" s="23">
        <f>'Balance Sheet Annual'!AR132/'Balance Sheet Annual'!BB132</f>
        <v>7.6791955784362683E-3</v>
      </c>
      <c r="AB132" s="24">
        <f>'Balance Sheet Annual'!CS132/'Balance Sheet Annual'!CT132</f>
        <v>0.31359011002255549</v>
      </c>
      <c r="AC132" s="25">
        <f>'Income Statement Annual'!V132/'Income Statement Annual'!N132</f>
        <v>0.79059965007157629</v>
      </c>
      <c r="AD132" s="23">
        <f>('Income Statement Annual'!AF132-'Income Statement Annual'!AC132)/'Income Statement Annual'!N132</f>
        <v>0.3467472562430412</v>
      </c>
      <c r="AE132" s="23">
        <f>'Income Statement Annual'!AF132/'Income Statement Annual'!N132</f>
        <v>0.21282010497852713</v>
      </c>
      <c r="AF132" s="23">
        <f>'Income Statement Annual'!BS132/'Income Statement Annual'!N132</f>
        <v>0.10680769842532209</v>
      </c>
      <c r="AG132" s="23">
        <f>('Income Statement Annual'!AF132-'Income Statement Annual'!AC132)/('Income Statement Annual'!AH132*-1)</f>
        <v>4.3995963673057519</v>
      </c>
      <c r="AH132" s="24">
        <f>'Income Statement Annual'!AF132/('Income Statement Annual'!AH132*-1)</f>
        <v>2.7003027245206863</v>
      </c>
      <c r="AI132" s="25">
        <f>'Cash Flow Statement Annual'!BG132/'Cash Flow Statement Annual'!AB132</f>
        <v>0.27417810405362275</v>
      </c>
      <c r="AJ132" s="23">
        <f>'Cash Flow Statement Annual'!AB132/'Balance Sheet Annual'!BR132</f>
        <v>0.49832988706855413</v>
      </c>
      <c r="AK132" s="23">
        <f>('Cash Flow Statement Annual'!AB132+'Cash Flow Statement Annual'!AV132)/('Balance Sheet Annual'!BH132+'Balance Sheet Annual'!BS132)</f>
        <v>0.11059930906724078</v>
      </c>
      <c r="AL132" s="24">
        <f>('Cash Flow Statement Annual'!AB132/('Balance Sheet Annual'!BH132+'Balance Sheet Annual'!BS132))</f>
        <v>0.15686176338056376</v>
      </c>
      <c r="AM132" s="25">
        <f>'Income Statement Annual'!BS132/'Balance Sheet Annual'!CS132</f>
        <v>7.3738538406632623E-2</v>
      </c>
      <c r="AN132" s="23">
        <f>'Income Statement Annual'!N132/'Balance Sheet Annual'!CS132</f>
        <v>0.69038598803052764</v>
      </c>
      <c r="AO132" s="23">
        <f>'Income Statement Annual'!N132/'Balance Sheet Annual'!BB132</f>
        <v>0.21649821794452384</v>
      </c>
      <c r="AP132" s="23">
        <f>'Income Statement Annual'!N132/('Balance Sheet Annual'!AH132-'Balance Sheet Annual'!BR132)</f>
        <v>-6.2401985111662528</v>
      </c>
      <c r="AQ132" s="23">
        <f>'Income Statement Annual'!BS132/'Balance Sheet Annual'!BB132</f>
        <v>2.3123676371838358E-2</v>
      </c>
      <c r="AR132" s="23">
        <f>'Cash Flow Statement Annual'!AB132/'Income Statement Annual'!N132</f>
        <v>0.24916494353427707</v>
      </c>
      <c r="AS132" s="23">
        <f>'Cash Flow Statement Annual'!BG132/'Income Statement Annual'!N132</f>
        <v>6.8315571814856049E-2</v>
      </c>
      <c r="AT132" s="23">
        <f>'Cash Flow Statement Annual'!AB132/'Balance Sheet Annual'!BB132</f>
        <v>5.3943766249418892E-2</v>
      </c>
      <c r="AU132" s="23">
        <f>('Cash Flow Statement Annual'!AB132+'Cash Flow Statement Annual'!AU132)/'Balance Sheet Annual'!BR132</f>
        <v>-0.10322888500079529</v>
      </c>
      <c r="AV132" s="23">
        <f>('Cash Flow Statement Annual'!AB132+'Cash Flow Statement Annual'!AU132)/('Balance Sheet Annual'!BH132+'Balance Sheet Annual'!BS132)</f>
        <v>-3.2493866720072095E-2</v>
      </c>
      <c r="AW132" s="23">
        <f>'Cash Flow Statement Annual'!AB132/'Balance Sheet Annual'!BS132</f>
        <v>0.16910455011604686</v>
      </c>
      <c r="AX132" s="23">
        <f>('Cash Flow Statement Annual'!AB132+'Cash Flow Statement Annual'!AU132)/'Balance Sheet Annual'!BS132</f>
        <v>-3.5029956280023748E-2</v>
      </c>
      <c r="AY132" s="23">
        <f>('Balance Sheet Annual'!BH132+'Balance Sheet Annual'!BS132)/('Income Statement Annual'!AF132-'Income Statement Annual'!AC132)</f>
        <v>4.580963302752294</v>
      </c>
      <c r="AZ132" s="23">
        <f>(('Balance Sheet Annual'!BH132+'Balance Sheet Annual'!BS132)-'Balance Sheet Annual'!N132)/('Income Statement Annual'!AF132-'Income Statement Annual'!AC132)</f>
        <v>4.3559633027522935</v>
      </c>
      <c r="BA132" s="23">
        <f>('Cash Flow Statement Annual'!AB132+'Cash Flow Statement Annual'!AU132)/'Income Statement Annual'!BS132</f>
        <v>-0.48324646314221892</v>
      </c>
      <c r="BB132" s="23">
        <f>'Income Statement Annual'!AF132/('Balance Sheet Annual'!BH132+'Balance Sheet Annual'!BS132)</f>
        <v>0.13398087418014321</v>
      </c>
      <c r="BC132" s="24">
        <f>'Income Statement Annual'!AF132/('Balance Sheet Annual'!BB132-'Balance Sheet Annual'!BR132)</f>
        <v>5.1668211306765521E-2</v>
      </c>
    </row>
    <row r="133" spans="1:55" x14ac:dyDescent="0.2">
      <c r="A133" s="52" t="s">
        <v>454</v>
      </c>
      <c r="B133" s="52" t="s">
        <v>455</v>
      </c>
      <c r="C133" s="52" t="str">
        <f>VLOOKUP(A133,'[1]S&amp;P 500 Wikipedia'!A:D,3,FALSE)</f>
        <v>Industrials</v>
      </c>
      <c r="D133" s="52">
        <v>378137</v>
      </c>
      <c r="E133" s="52" t="s">
        <v>16</v>
      </c>
      <c r="F133" s="52">
        <v>2019</v>
      </c>
      <c r="G133" s="52" t="s">
        <v>17</v>
      </c>
      <c r="H133" s="53">
        <v>43830</v>
      </c>
      <c r="I133" s="53">
        <v>43881</v>
      </c>
      <c r="J133" s="53">
        <v>43881</v>
      </c>
      <c r="K133" s="54">
        <v>121100000</v>
      </c>
      <c r="L133" s="54">
        <v>122100000</v>
      </c>
      <c r="M133" s="52" t="s">
        <v>456</v>
      </c>
      <c r="N133" s="21">
        <f>'Balance Sheet Annual'!AH133/'Balance Sheet Annual'!BR133</f>
        <v>0.88985357957471856</v>
      </c>
      <c r="O133" s="22">
        <f>('Balance Sheet Annual'!AH133-'Balance Sheet Annual'!U133)/'Balance Sheet Annual'!BR133</f>
        <v>0.88985357957471856</v>
      </c>
      <c r="P133" s="22">
        <f>'Balance Sheet Annual'!N133/'Balance Sheet Annual'!BR133</f>
        <v>0.29526892796703702</v>
      </c>
      <c r="Q133" s="22">
        <f>'Balance Sheet Annual'!CH133/'Balance Sheet Annual'!CS133</f>
        <v>2.0153646726905334</v>
      </c>
      <c r="R133" s="22">
        <f>('Balance Sheet Annual'!BH133+'Balance Sheet Annual'!BS133)/'Balance Sheet Annual'!BB133</f>
        <v>0.42768997344797066</v>
      </c>
      <c r="S133" s="22">
        <f>('Balance Sheet Annual'!BH133/'Balance Sheet Annual'!BB133)</f>
        <v>3.9195852825894552E-4</v>
      </c>
      <c r="T133" s="22">
        <f>'Balance Sheet Annual'!BS133/'Balance Sheet Annual'!BB133</f>
        <v>0.4272980149197117</v>
      </c>
      <c r="U133" s="22">
        <f>('Balance Sheet Annual'!BH133+'Balance Sheet Annual'!BS133)/'Balance Sheet Annual'!CS133</f>
        <v>1.2896412367989629</v>
      </c>
      <c r="V133" s="22">
        <f>('Balance Sheet Annual'!BH133/'Balance Sheet Annual'!CS133)</f>
        <v>1.1818978992717984E-3</v>
      </c>
      <c r="W133" s="22">
        <f>('Balance Sheet Annual'!BS133/'Balance Sheet Annual'!CS133)</f>
        <v>1.2884593388996912</v>
      </c>
      <c r="X133" s="23">
        <f>'Balance Sheet Annual'!AH133/'Balance Sheet Annual'!BB133</f>
        <v>0.15291440131495765</v>
      </c>
      <c r="Y133" s="23">
        <f>'Balance Sheet Annual'!CS133/('Balance Sheet Annual'!BB133-'Balance Sheet Annual'!AQ133-'Balance Sheet Annual'!AR133-'Balance Sheet Annual'!AS133)</f>
        <v>1.0656996587030716</v>
      </c>
      <c r="Z133" s="23">
        <f>'Balance Sheet Annual'!BA133/'Balance Sheet Annual'!BB133</f>
        <v>0.84708559868504241</v>
      </c>
      <c r="AA133" s="23">
        <f>'Balance Sheet Annual'!AR133/'Balance Sheet Annual'!BB133</f>
        <v>0.5447338475154887</v>
      </c>
      <c r="AB133" s="24">
        <f>'Balance Sheet Annual'!CS133/'Balance Sheet Annual'!CT133</f>
        <v>0.33163484637754459</v>
      </c>
      <c r="AC133" s="25">
        <f>'Income Statement Annual'!V133/'Income Statement Annual'!N133</f>
        <v>0.56617060098072758</v>
      </c>
      <c r="AD133" s="23">
        <f>('Income Statement Annual'!AF133-'Income Statement Annual'!AC133)/'Income Statement Annual'!N133</f>
        <v>-1.225909453757555E-3</v>
      </c>
      <c r="AE133" s="23">
        <f>'Income Statement Annual'!AF133/'Income Statement Annual'!N133</f>
        <v>-9.5620937393089286E-2</v>
      </c>
      <c r="AF133" s="23">
        <f>'Income Statement Annual'!BS133/'Income Statement Annual'!N133</f>
        <v>-0.11369597445546813</v>
      </c>
      <c r="AG133" s="23">
        <f>('Income Statement Annual'!AF133-'Income Statement Annual'!AC133)/('Income Statement Annual'!AH133*-1)</f>
        <v>-3.8495971351835273E-2</v>
      </c>
      <c r="AH133" s="24">
        <f>'Income Statement Annual'!AF133/('Income Statement Annual'!AH133*-1)</f>
        <v>-3.0026857654431511</v>
      </c>
      <c r="AI133" s="25">
        <f>'Cash Flow Statement Annual'!BG133/'Cash Flow Statement Annual'!AB133</f>
        <v>1.7778840025493945</v>
      </c>
      <c r="AJ133" s="23">
        <f>'Cash Flow Statement Annual'!AB133/'Balance Sheet Annual'!BR133</f>
        <v>0.23088808770509897</v>
      </c>
      <c r="AK133" s="23">
        <f>('Cash Flow Statement Annual'!AB133+'Cash Flow Statement Annual'!AV133)/('Balance Sheet Annual'!BH133+'Balance Sheet Annual'!BS133)</f>
        <v>3.6983385561402474E-2</v>
      </c>
      <c r="AL133" s="24">
        <f>('Cash Flow Statement Annual'!AB133/('Balance Sheet Annual'!BH133+'Balance Sheet Annual'!BS133))</f>
        <v>9.2768876012534737E-2</v>
      </c>
      <c r="AM133" s="25">
        <f>'Income Statement Annual'!BS133/'Balance Sheet Annual'!CS133</f>
        <v>-0.15204544588051394</v>
      </c>
      <c r="AN133" s="23">
        <f>'Income Statement Annual'!N133/'Balance Sheet Annual'!CS133</f>
        <v>1.3372984101566967</v>
      </c>
      <c r="AO133" s="23">
        <f>'Income Statement Annual'!N133/'Balance Sheet Annual'!BB133</f>
        <v>0.44349475281325074</v>
      </c>
      <c r="AP133" s="23">
        <f>'Income Statement Annual'!N133/('Balance Sheet Annual'!AH133-'Balance Sheet Annual'!BR133)</f>
        <v>-23.430861723446895</v>
      </c>
      <c r="AQ133" s="23">
        <f>'Income Statement Annual'!BS133/'Balance Sheet Annual'!BB133</f>
        <v>-5.0423568086989508E-2</v>
      </c>
      <c r="AR133" s="23">
        <f>'Cash Flow Statement Annual'!AB133/'Income Statement Annual'!N133</f>
        <v>8.9462880602121111E-2</v>
      </c>
      <c r="AS133" s="23">
        <f>'Cash Flow Statement Annual'!BG133/'Income Statement Annual'!N133</f>
        <v>0.15905462424449765</v>
      </c>
      <c r="AT133" s="23">
        <f>'Cash Flow Statement Annual'!AB133/'Balance Sheet Annual'!BB133</f>
        <v>3.9676318118599063E-2</v>
      </c>
      <c r="AU133" s="23">
        <f>('Cash Flow Statement Annual'!AB133+'Cash Flow Statement Annual'!AU133)/'Balance Sheet Annual'!BR133</f>
        <v>-0.2823191818114929</v>
      </c>
      <c r="AV133" s="23">
        <f>('Cash Flow Statement Annual'!AB133+'Cash Flow Statement Annual'!AU133)/('Balance Sheet Annual'!BH133+'Balance Sheet Annual'!BS133)</f>
        <v>-0.11343345355643587</v>
      </c>
      <c r="AW133" s="23">
        <f>'Cash Flow Statement Annual'!AB133/'Balance Sheet Annual'!BS133</f>
        <v>9.2853972481136263E-2</v>
      </c>
      <c r="AX133" s="23">
        <f>('Cash Flow Statement Annual'!AB133+'Cash Flow Statement Annual'!AU133)/'Balance Sheet Annual'!BS133</f>
        <v>-0.11353750554815802</v>
      </c>
      <c r="AY133" s="23">
        <f>('Balance Sheet Annual'!BH133+'Balance Sheet Annual'!BS133)/('Income Statement Annual'!AF133-'Income Statement Annual'!AC133)</f>
        <v>-786.65116279069764</v>
      </c>
      <c r="AZ133" s="23">
        <f>(('Balance Sheet Annual'!BH133+'Balance Sheet Annual'!BS133)-'Balance Sheet Annual'!N133)/('Income Statement Annual'!AF133-'Income Statement Annual'!AC133)</f>
        <v>-693.32558139534888</v>
      </c>
      <c r="BA133" s="23">
        <f>('Cash Flow Statement Annual'!AB133+'Cash Flow Statement Annual'!AU133)/'Income Statement Annual'!BS133</f>
        <v>0.96213640922768306</v>
      </c>
      <c r="BB133" s="23">
        <f>'Income Statement Annual'!AF133/('Balance Sheet Annual'!BH133+'Balance Sheet Annual'!BS133)</f>
        <v>-9.9154496541122211E-2</v>
      </c>
      <c r="BC133" s="24">
        <f>'Income Statement Annual'!AF133/('Balance Sheet Annual'!BB133-'Balance Sheet Annual'!BR133)</f>
        <v>-5.1206888654788625E-2</v>
      </c>
    </row>
    <row r="134" spans="1:55" x14ac:dyDescent="0.2">
      <c r="A134" s="52" t="s">
        <v>436</v>
      </c>
      <c r="B134" s="52" t="s">
        <v>437</v>
      </c>
      <c r="C134" s="52" t="str">
        <f>VLOOKUP(A134,'[1]S&amp;P 500 Wikipedia'!A:D,3,FALSE)</f>
        <v>Utilities</v>
      </c>
      <c r="D134" s="52">
        <v>378134</v>
      </c>
      <c r="E134" s="52" t="s">
        <v>16</v>
      </c>
      <c r="F134" s="52">
        <v>2019</v>
      </c>
      <c r="G134" s="52" t="s">
        <v>17</v>
      </c>
      <c r="H134" s="53">
        <v>43830</v>
      </c>
      <c r="I134" s="53">
        <v>43888</v>
      </c>
      <c r="J134" s="53">
        <v>43888</v>
      </c>
      <c r="K134" s="54">
        <v>361000000</v>
      </c>
      <c r="L134" s="54">
        <v>361000000</v>
      </c>
      <c r="M134" s="52" t="s">
        <v>438</v>
      </c>
      <c r="N134" s="21">
        <f>'Balance Sheet Annual'!AH134/'Balance Sheet Annual'!BR134</f>
        <v>0.64457722252399063</v>
      </c>
      <c r="O134" s="22">
        <f>('Balance Sheet Annual'!AH134-'Balance Sheet Annual'!U134)/'Balance Sheet Annual'!BR134</f>
        <v>0.57867101213108818</v>
      </c>
      <c r="P134" s="22">
        <f>'Balance Sheet Annual'!N134/'Balance Sheet Annual'!BR134</f>
        <v>1.2312149194278471E-2</v>
      </c>
      <c r="Q134" s="22">
        <f>'Balance Sheet Annual'!CH134/'Balance Sheet Annual'!CS134</f>
        <v>3.1547496128033039</v>
      </c>
      <c r="R134" s="22">
        <f>('Balance Sheet Annual'!BH134+'Balance Sheet Annual'!BS134)/'Balance Sheet Annual'!BB134</f>
        <v>0.29345158584697584</v>
      </c>
      <c r="S134" s="22">
        <f>('Balance Sheet Annual'!BH134/'Balance Sheet Annual'!BB134)</f>
        <v>1.5982728091702651E-2</v>
      </c>
      <c r="T134" s="22">
        <f>'Balance Sheet Annual'!BS134/'Balance Sheet Annual'!BB134</f>
        <v>0.27746885775527319</v>
      </c>
      <c r="U134" s="22">
        <f>('Balance Sheet Annual'!BH134+'Balance Sheet Annual'!BS134)/'Balance Sheet Annual'!CS134</f>
        <v>1.2192178626742385</v>
      </c>
      <c r="V134" s="22">
        <f>('Balance Sheet Annual'!BH134/'Balance Sheet Annual'!CS134)</f>
        <v>6.6404233350542075E-2</v>
      </c>
      <c r="W134" s="22">
        <f>('Balance Sheet Annual'!BS134/'Balance Sheet Annual'!CS134)</f>
        <v>1.1528136293236964</v>
      </c>
      <c r="X134" s="23">
        <f>'Balance Sheet Annual'!AH134/'Balance Sheet Annual'!BB134</f>
        <v>5.5294958218135501E-2</v>
      </c>
      <c r="Y134" s="23">
        <f>'Balance Sheet Annual'!CS134/('Balance Sheet Annual'!BB134-'Balance Sheet Annual'!AQ134-'Balance Sheet Annual'!AR134-'Balance Sheet Annual'!AS134)</f>
        <v>0.24068839116523252</v>
      </c>
      <c r="Z134" s="23">
        <f>'Balance Sheet Annual'!BA134/'Balance Sheet Annual'!BB134</f>
        <v>0.94470504178186454</v>
      </c>
      <c r="AA134" s="23">
        <f>'Balance Sheet Annual'!AR134/'Balance Sheet Annual'!BB134</f>
        <v>0</v>
      </c>
      <c r="AB134" s="24">
        <f>'Balance Sheet Annual'!CS134/'Balance Sheet Annual'!CT134</f>
        <v>0.24068839116523252</v>
      </c>
      <c r="AC134" s="25">
        <f>'Income Statement Annual'!V134/'Income Statement Annual'!N134</f>
        <v>0.59577225236899656</v>
      </c>
      <c r="AD134" s="23">
        <f>('Income Statement Annual'!AF134-'Income Statement Annual'!AC134)/'Income Statement Annual'!N134</f>
        <v>0.31902486433951566</v>
      </c>
      <c r="AE134" s="23">
        <f>'Income Statement Annual'!AF134/'Income Statement Annual'!N134</f>
        <v>0.17890985664533895</v>
      </c>
      <c r="AF134" s="23">
        <f>'Income Statement Annual'!BS134/'Income Statement Annual'!N134</f>
        <v>0.1039928727626144</v>
      </c>
      <c r="AG134" s="23">
        <f>('Income Statement Annual'!AF134-'Income Statement Annual'!AC134)/('Income Statement Annual'!AH134*-1)</f>
        <v>4.6837098692033292</v>
      </c>
      <c r="AH134" s="24">
        <f>'Income Statement Annual'!AF134/('Income Statement Annual'!AH134*-1)</f>
        <v>2.6266349583828776</v>
      </c>
      <c r="AI134" s="25">
        <f>'Cash Flow Statement Annual'!BG134/'Cash Flow Statement Annual'!AB134</f>
        <v>-14.247557003257329</v>
      </c>
      <c r="AJ134" s="23">
        <f>'Cash Flow Statement Annual'!AB134/'Balance Sheet Annual'!BR134</f>
        <v>-5.5585732391816044E-2</v>
      </c>
      <c r="AK134" s="23">
        <f>('Cash Flow Statement Annual'!AB134+'Cash Flow Statement Annual'!AV134)/('Balance Sheet Annual'!BH134+'Balance Sheet Annual'!BS134)</f>
        <v>-5.9122426295453341E-2</v>
      </c>
      <c r="AL134" s="24">
        <f>('Cash Flow Statement Annual'!AB134/('Balance Sheet Annual'!BH134+'Balance Sheet Annual'!BS134))</f>
        <v>-1.6249404541364528E-2</v>
      </c>
      <c r="AM134" s="25">
        <f>'Income Statement Annual'!BS134/'Balance Sheet Annual'!CS134</f>
        <v>8.2860092927207016E-2</v>
      </c>
      <c r="AN134" s="23">
        <f>'Income Statement Annual'!N134/'Balance Sheet Annual'!CS134</f>
        <v>0.79678626742385128</v>
      </c>
      <c r="AO134" s="23">
        <f>'Income Statement Annual'!N134/'Balance Sheet Annual'!BB134</f>
        <v>0.19177720480879748</v>
      </c>
      <c r="AP134" s="23">
        <f>'Income Statement Annual'!N134/('Balance Sheet Annual'!AH134-'Balance Sheet Annual'!BR134)</f>
        <v>-6.2898624554253697</v>
      </c>
      <c r="AQ134" s="23">
        <f>'Income Statement Annual'!BS134/'Balance Sheet Annual'!BB134</f>
        <v>1.9943462458451119E-2</v>
      </c>
      <c r="AR134" s="23">
        <f>'Cash Flow Statement Annual'!AB134/'Income Statement Annual'!N134</f>
        <v>-2.4864339515671824E-2</v>
      </c>
      <c r="AS134" s="23">
        <f>'Cash Flow Statement Annual'!BG134/'Income Statement Annual'!N134</f>
        <v>0.35425609459787805</v>
      </c>
      <c r="AT134" s="23">
        <f>'Cash Flow Statement Annual'!AB134/'Balance Sheet Annual'!BB134</f>
        <v>-4.7684135317324714E-3</v>
      </c>
      <c r="AU134" s="23">
        <f>('Cash Flow Statement Annual'!AB134+'Cash Flow Statement Annual'!AU134)/'Balance Sheet Annual'!BR134</f>
        <v>-0.8068078942603657</v>
      </c>
      <c r="AV134" s="23">
        <f>('Cash Flow Statement Annual'!AB134+'Cash Flow Statement Annual'!AU134)/('Balance Sheet Annual'!BH134+'Balance Sheet Annual'!BS134)</f>
        <v>-0.23585454930397501</v>
      </c>
      <c r="AW134" s="23">
        <f>'Cash Flow Statement Annual'!AB134/'Balance Sheet Annual'!BS134</f>
        <v>-1.7185400806090462E-2</v>
      </c>
      <c r="AX134" s="23">
        <f>('Cash Flow Statement Annual'!AB134+'Cash Flow Statement Annual'!AU134)/'Balance Sheet Annual'!BS134</f>
        <v>-0.24944021495745633</v>
      </c>
      <c r="AY134" s="23">
        <f>('Balance Sheet Annual'!BH134+'Balance Sheet Annual'!BS134)/('Income Statement Annual'!AF134-'Income Statement Annual'!AC134)</f>
        <v>4.7963950241177962</v>
      </c>
      <c r="AZ134" s="23">
        <f>(('Balance Sheet Annual'!BH134+'Balance Sheet Annual'!BS134)-'Balance Sheet Annual'!N134)/('Income Statement Annual'!AF134-'Income Statement Annual'!AC134)</f>
        <v>4.7791317593297791</v>
      </c>
      <c r="BA134" s="23">
        <f>('Cash Flow Statement Annual'!AB134+'Cash Flow Statement Annual'!AU134)/'Income Statement Annual'!BS134</f>
        <v>-3.4704049844236762</v>
      </c>
      <c r="BB134" s="23">
        <f>'Income Statement Annual'!AF134/('Balance Sheet Annual'!BH134+'Balance Sheet Annual'!BS134)</f>
        <v>0.11692161117874345</v>
      </c>
      <c r="BC134" s="24">
        <f>'Income Statement Annual'!AF134/('Balance Sheet Annual'!BB134-'Balance Sheet Annual'!BR134)</f>
        <v>3.7530369187380008E-2</v>
      </c>
    </row>
    <row r="135" spans="1:55" x14ac:dyDescent="0.2">
      <c r="A135" s="52" t="s">
        <v>466</v>
      </c>
      <c r="B135" s="52" t="s">
        <v>467</v>
      </c>
      <c r="C135" s="52" t="str">
        <f>VLOOKUP(A135,'[1]S&amp;P 500 Wikipedia'!A:D,3,FALSE)</f>
        <v>Consumer Staples</v>
      </c>
      <c r="D135" s="52">
        <v>172930</v>
      </c>
      <c r="E135" s="52" t="s">
        <v>16</v>
      </c>
      <c r="F135" s="52">
        <v>2020</v>
      </c>
      <c r="G135" s="52" t="s">
        <v>17</v>
      </c>
      <c r="H135" s="53">
        <v>44012</v>
      </c>
      <c r="I135" s="53">
        <v>44071</v>
      </c>
      <c r="J135" s="53">
        <v>44071</v>
      </c>
      <c r="K135" s="54">
        <v>360600000</v>
      </c>
      <c r="L135" s="54">
        <v>372100000</v>
      </c>
      <c r="M135" s="52" t="s">
        <v>468</v>
      </c>
      <c r="N135" s="21">
        <f>'Balance Sheet Annual'!AH135/'Balance Sheet Annual'!BR135</f>
        <v>1.7169337709982622</v>
      </c>
      <c r="O135" s="22">
        <f>('Balance Sheet Annual'!AH135-'Balance Sheet Annual'!U135)/'Balance Sheet Annual'!BR135</f>
        <v>1.3187874106970459</v>
      </c>
      <c r="P135" s="22">
        <f>'Balance Sheet Annual'!N135/'Balance Sheet Annual'!BR135</f>
        <v>0.96968526742614403</v>
      </c>
      <c r="Q135" s="22">
        <f>'Balance Sheet Annual'!CH135/'Balance Sheet Annual'!CS135</f>
        <v>3.4878849066128219</v>
      </c>
      <c r="R135" s="22">
        <f>('Balance Sheet Annual'!BH135+'Balance Sheet Annual'!BS135)/'Balance Sheet Annual'!BB135</f>
        <v>0.34508745289916204</v>
      </c>
      <c r="S135" s="22">
        <f>('Balance Sheet Annual'!BH135/'Balance Sheet Annual'!BB135)</f>
        <v>6.8725043585850062E-2</v>
      </c>
      <c r="T135" s="22">
        <f>'Balance Sheet Annual'!BS135/'Balance Sheet Annual'!BB135</f>
        <v>0.27636240931331196</v>
      </c>
      <c r="U135" s="22">
        <f>('Balance Sheet Annual'!BH135+'Balance Sheet Annual'!BS135)/'Balance Sheet Annual'!CS135</f>
        <v>1.5487127713276123</v>
      </c>
      <c r="V135" s="22">
        <f>('Balance Sheet Annual'!BH135/'Balance Sheet Annual'!CS135)</f>
        <v>0.30843008581524484</v>
      </c>
      <c r="W135" s="22">
        <f>('Balance Sheet Annual'!BS135/'Balance Sheet Annual'!CS135)</f>
        <v>1.2402826855123674</v>
      </c>
      <c r="X135" s="23">
        <f>'Balance Sheet Annual'!AH135/'Balance Sheet Annual'!BB135</f>
        <v>0.50008435970980258</v>
      </c>
      <c r="Y135" s="23">
        <f>'Balance Sheet Annual'!CS135/('Balance Sheet Annual'!BB135-'Balance Sheet Annual'!AQ135-'Balance Sheet Annual'!AR135-'Balance Sheet Annual'!AS135)</f>
        <v>0.28215353938185445</v>
      </c>
      <c r="Z135" s="23">
        <f>'Balance Sheet Annual'!BA135/'Balance Sheet Annual'!BB135</f>
        <v>0.49991564029019742</v>
      </c>
      <c r="AA135" s="23">
        <f>'Balance Sheet Annual'!AR135/'Balance Sheet Annual'!BB135</f>
        <v>7.879196895562679E-2</v>
      </c>
      <c r="AB135" s="24">
        <f>'Balance Sheet Annual'!CS135/'Balance Sheet Annual'!CT135</f>
        <v>0.2228221134919296</v>
      </c>
      <c r="AC135" s="25">
        <f>'Income Statement Annual'!V135/'Income Statement Annual'!N135</f>
        <v>0.7515041276059885</v>
      </c>
      <c r="AD135" s="23">
        <f>('Income Statement Annual'!AF135-'Income Statement Annual'!AC135)/'Income Statement Annual'!N135</f>
        <v>0.14726458653980692</v>
      </c>
      <c r="AE135" s="23">
        <f>'Income Statement Annual'!AF135/'Income Statement Annual'!N135</f>
        <v>0.14726458653980692</v>
      </c>
      <c r="AF135" s="23">
        <f>'Income Statement Annual'!BS135/'Income Statement Annual'!N135</f>
        <v>4.7852245697495452E-2</v>
      </c>
      <c r="AG135" s="23">
        <f>('Income Statement Annual'!AF135-'Income Statement Annual'!AC135)/('Income Statement Annual'!AH135*-1)</f>
        <v>13.074534161490684</v>
      </c>
      <c r="AH135" s="24">
        <f>'Income Statement Annual'!AF135/('Income Statement Annual'!AH135*-1)</f>
        <v>13.074534161490684</v>
      </c>
      <c r="AI135" s="25">
        <f>'Cash Flow Statement Annual'!BG135/'Cash Flow Statement Annual'!AB135</f>
        <v>0.64078947368421058</v>
      </c>
      <c r="AJ135" s="23">
        <f>'Cash Flow Statement Annual'!AB135/'Balance Sheet Annual'!BR135</f>
        <v>0.44023942846109287</v>
      </c>
      <c r="AK135" s="23">
        <f>('Cash Flow Statement Annual'!AB135+'Cash Flow Statement Annual'!AV135)/('Balance Sheet Annual'!BH135+'Balance Sheet Annual'!BS135)</f>
        <v>0.28960234680573665</v>
      </c>
      <c r="AL135" s="24">
        <f>('Cash Flow Statement Annual'!AB135/('Balance Sheet Annual'!BH135+'Balance Sheet Annual'!BS135))</f>
        <v>0.37157757496740546</v>
      </c>
      <c r="AM135" s="25">
        <f>'Income Statement Annual'!BS135/'Balance Sheet Annual'!CS135</f>
        <v>0.17264008076728926</v>
      </c>
      <c r="AN135" s="23">
        <f>'Income Statement Annual'!N135/'Balance Sheet Annual'!CS135</f>
        <v>3.6077738515901059</v>
      </c>
      <c r="AO135" s="23">
        <f>'Income Statement Annual'!N135/'Balance Sheet Annual'!BB135</f>
        <v>0.80389179461222648</v>
      </c>
      <c r="AP135" s="23">
        <f>'Income Statement Annual'!N135/('Balance Sheet Annual'!AH135-'Balance Sheet Annual'!BR135)</f>
        <v>3.8497172098033934</v>
      </c>
      <c r="AQ135" s="23">
        <f>'Income Statement Annual'!BS135/'Balance Sheet Annual'!BB135</f>
        <v>3.8468027669984813E-2</v>
      </c>
      <c r="AR135" s="23">
        <f>'Cash Flow Statement Annual'!AB135/'Income Statement Annual'!N135</f>
        <v>0.15950748565831818</v>
      </c>
      <c r="AS135" s="23">
        <f>'Cash Flow Statement Annual'!BG135/'Income Statement Annual'!N135</f>
        <v>0.10221071778368546</v>
      </c>
      <c r="AT135" s="23">
        <f>'Cash Flow Statement Annual'!AB135/'Balance Sheet Annual'!BB135</f>
        <v>0.12822675889994939</v>
      </c>
      <c r="AU135" s="23">
        <f>('Cash Flow Statement Annual'!AB135+'Cash Flow Statement Annual'!AU135)/'Balance Sheet Annual'!BR135</f>
        <v>0.11237690673875265</v>
      </c>
      <c r="AV135" s="23">
        <f>('Cash Flow Statement Annual'!AB135+'Cash Flow Statement Annual'!AU135)/('Balance Sheet Annual'!BH135+'Balance Sheet Annual'!BS135)</f>
        <v>9.4850065189048247E-2</v>
      </c>
      <c r="AW135" s="23">
        <f>'Cash Flow Statement Annual'!AB135/'Balance Sheet Annual'!BS135</f>
        <v>0.463980463980464</v>
      </c>
      <c r="AX135" s="23">
        <f>('Cash Flow Statement Annual'!AB135+'Cash Flow Statement Annual'!AU135)/'Balance Sheet Annual'!BS135</f>
        <v>0.11843711843711843</v>
      </c>
      <c r="AY135" s="23">
        <f>('Balance Sheet Annual'!BH135+'Balance Sheet Annual'!BS135)/('Income Statement Annual'!AF135-'Income Statement Annual'!AC135)</f>
        <v>2.9149643705463184</v>
      </c>
      <c r="AZ135" s="23">
        <f>(('Balance Sheet Annual'!BH135+'Balance Sheet Annual'!BS135)-'Balance Sheet Annual'!N135)/('Income Statement Annual'!AF135-'Income Statement Annual'!AC135)</f>
        <v>0.52921615201900241</v>
      </c>
      <c r="BA135" s="23">
        <f>('Cash Flow Statement Annual'!AB135+'Cash Flow Statement Annual'!AU135)/'Income Statement Annual'!BS135</f>
        <v>0.85087719298245612</v>
      </c>
      <c r="BB135" s="23">
        <f>'Income Statement Annual'!AF135/('Balance Sheet Annual'!BH135+'Balance Sheet Annual'!BS135)</f>
        <v>0.3430573663624511</v>
      </c>
      <c r="BC135" s="24">
        <f>'Income Statement Annual'!AF135/('Balance Sheet Annual'!BB135-'Balance Sheet Annual'!BR135)</f>
        <v>0.16703697825741945</v>
      </c>
    </row>
    <row r="136" spans="1:55" x14ac:dyDescent="0.2">
      <c r="A136" s="52" t="s">
        <v>424</v>
      </c>
      <c r="B136" s="52" t="s">
        <v>425</v>
      </c>
      <c r="C136" s="52" t="str">
        <f>VLOOKUP(A136,'[1]S&amp;P 500 Wikipedia'!A:D,3,FALSE)</f>
        <v>Materials</v>
      </c>
      <c r="D136" s="52">
        <v>122948</v>
      </c>
      <c r="E136" s="52" t="s">
        <v>16</v>
      </c>
      <c r="F136" s="52">
        <v>2019</v>
      </c>
      <c r="G136" s="52" t="s">
        <v>17</v>
      </c>
      <c r="H136" s="53">
        <v>43830</v>
      </c>
      <c r="I136" s="53">
        <v>43887</v>
      </c>
      <c r="J136" s="53">
        <v>43887</v>
      </c>
      <c r="K136" s="54">
        <v>136000000</v>
      </c>
      <c r="L136" s="54">
        <v>137000000</v>
      </c>
      <c r="M136" s="52" t="s">
        <v>426</v>
      </c>
      <c r="N136" s="21">
        <f>'Balance Sheet Annual'!AH136/'Balance Sheet Annual'!BR136</f>
        <v>1.8563443264393515</v>
      </c>
      <c r="O136" s="22">
        <f>('Balance Sheet Annual'!AH136-'Balance Sheet Annual'!U136)/'Balance Sheet Annual'!BR136</f>
        <v>0.92733370598099496</v>
      </c>
      <c r="P136" s="22">
        <f>'Balance Sheet Annual'!N136/'Balance Sheet Annual'!BR136</f>
        <v>0.11403018446059252</v>
      </c>
      <c r="Q136" s="22">
        <f>'Balance Sheet Annual'!CH136/'Balance Sheet Annual'!CS136</f>
        <v>1.6538461538461537</v>
      </c>
      <c r="R136" s="22">
        <f>('Balance Sheet Annual'!BH136+'Balance Sheet Annual'!BS136)/'Balance Sheet Annual'!BB136</f>
        <v>0.36119440279860071</v>
      </c>
      <c r="S136" s="22">
        <f>('Balance Sheet Annual'!BH136/'Balance Sheet Annual'!BB136)</f>
        <v>1.068215892053973E-2</v>
      </c>
      <c r="T136" s="22">
        <f>'Balance Sheet Annual'!BS136/'Balance Sheet Annual'!BB136</f>
        <v>0.35051224387806096</v>
      </c>
      <c r="U136" s="22">
        <f>('Balance Sheet Annual'!BH136+'Balance Sheet Annual'!BS136)/'Balance Sheet Annual'!CS136</f>
        <v>0.95855437665782495</v>
      </c>
      <c r="V136" s="22">
        <f>('Balance Sheet Annual'!BH136/'Balance Sheet Annual'!CS136)</f>
        <v>2.8348806366047745E-2</v>
      </c>
      <c r="W136" s="22">
        <f>('Balance Sheet Annual'!BS136/'Balance Sheet Annual'!CS136)</f>
        <v>0.9302055702917772</v>
      </c>
      <c r="X136" s="23">
        <f>'Balance Sheet Annual'!AH136/'Balance Sheet Annual'!BB136</f>
        <v>0.20745877061469264</v>
      </c>
      <c r="Y136" s="23">
        <f>'Balance Sheet Annual'!CS136/('Balance Sheet Annual'!BB136-'Balance Sheet Annual'!AQ136-'Balance Sheet Annual'!AR136-'Balance Sheet Annual'!AS136)</f>
        <v>0.63056659000627224</v>
      </c>
      <c r="Z136" s="23">
        <f>'Balance Sheet Annual'!BA136/'Balance Sheet Annual'!BB136</f>
        <v>0.79254122938530736</v>
      </c>
      <c r="AA136" s="23">
        <f>'Balance Sheet Annual'!AR136/'Balance Sheet Annual'!BB136</f>
        <v>0.27679910044977513</v>
      </c>
      <c r="AB136" s="24">
        <f>'Balance Sheet Annual'!CS136/'Balance Sheet Annual'!CT136</f>
        <v>0.37681159420289856</v>
      </c>
      <c r="AC136" s="25">
        <f>'Income Statement Annual'!V136/'Income Statement Annual'!N136</f>
        <v>0.24091448290736547</v>
      </c>
      <c r="AD136" s="23">
        <f>('Income Statement Annual'!AF136-'Income Statement Annual'!AC136)/'Income Statement Annual'!N136</f>
        <v>0.13469211689852259</v>
      </c>
      <c r="AE136" s="23">
        <f>'Income Statement Annual'!AF136/'Income Statement Annual'!N136</f>
        <v>0.13469211689852259</v>
      </c>
      <c r="AF136" s="23">
        <f>'Income Statement Annual'!BS136/'Income Statement Annual'!N136</f>
        <v>8.1850533807829182E-2</v>
      </c>
      <c r="AG136" s="23">
        <f>('Income Statement Annual'!AF136-'Income Statement Annual'!AC136)/('Income Statement Annual'!AH136*-1)</f>
        <v>5.7293577981651378</v>
      </c>
      <c r="AH136" s="24">
        <f>'Income Statement Annual'!AF136/('Income Statement Annual'!AH136*-1)</f>
        <v>5.7293577981651378</v>
      </c>
      <c r="AI136" s="25">
        <f>'Cash Flow Statement Annual'!BG136/'Cash Flow Statement Annual'!AB136</f>
        <v>-0.69348404255319152</v>
      </c>
      <c r="AJ136" s="23">
        <f>'Cash Flow Statement Annual'!AB136/'Balance Sheet Annual'!BR136</f>
        <v>0.84069312465064283</v>
      </c>
      <c r="AK136" s="23">
        <f>('Cash Flow Statement Annual'!AB136+'Cash Flow Statement Annual'!AV136)/('Balance Sheet Annual'!BH136+'Balance Sheet Annual'!BS136)</f>
        <v>0.20079557246627464</v>
      </c>
      <c r="AL136" s="24">
        <f>('Cash Flow Statement Annual'!AB136/('Balance Sheet Annual'!BH136+'Balance Sheet Annual'!BS136))</f>
        <v>0.26011760636457976</v>
      </c>
      <c r="AM136" s="25">
        <f>'Income Statement Annual'!BS136/'Balance Sheet Annual'!CS136</f>
        <v>0.1258289124668435</v>
      </c>
      <c r="AN136" s="23">
        <f>'Income Statement Annual'!N136/'Balance Sheet Annual'!CS136</f>
        <v>1.5373010610079576</v>
      </c>
      <c r="AO136" s="23">
        <f>'Income Statement Annual'!N136/'Balance Sheet Annual'!BB136</f>
        <v>0.57927286356821595</v>
      </c>
      <c r="AP136" s="23">
        <f>'Income Statement Annual'!N136/('Balance Sheet Annual'!AH136-'Balance Sheet Annual'!BR136)</f>
        <v>6.0528720626631856</v>
      </c>
      <c r="AQ136" s="23">
        <f>'Income Statement Annual'!BS136/'Balance Sheet Annual'!BB136</f>
        <v>4.7413793103448273E-2</v>
      </c>
      <c r="AR136" s="23">
        <f>'Cash Flow Statement Annual'!AB136/'Income Statement Annual'!N136</f>
        <v>0.16219130809878141</v>
      </c>
      <c r="AS136" s="23">
        <f>'Cash Flow Statement Annual'!BG136/'Income Statement Annual'!N136</f>
        <v>-0.11247708400733311</v>
      </c>
      <c r="AT136" s="23">
        <f>'Cash Flow Statement Annual'!AB136/'Balance Sheet Annual'!BB136</f>
        <v>9.3953023488255877E-2</v>
      </c>
      <c r="AU136" s="23">
        <f>('Cash Flow Statement Annual'!AB136+'Cash Flow Statement Annual'!AU136)/'Balance Sheet Annual'!BR136</f>
        <v>0.5723868082727781</v>
      </c>
      <c r="AV136" s="23">
        <f>('Cash Flow Statement Annual'!AB136+'Cash Flow Statement Annual'!AU136)/('Balance Sheet Annual'!BH136+'Balance Sheet Annual'!BS136)</f>
        <v>0.17710134901418195</v>
      </c>
      <c r="AW136" s="23">
        <f>'Cash Flow Statement Annual'!AB136/'Balance Sheet Annual'!BS136</f>
        <v>0.26804491178043127</v>
      </c>
      <c r="AX136" s="23">
        <f>('Cash Flow Statement Annual'!AB136+'Cash Flow Statement Annual'!AU136)/'Balance Sheet Annual'!BS136</f>
        <v>0.18249866333986811</v>
      </c>
      <c r="AY136" s="23">
        <f>('Balance Sheet Annual'!BH136+'Balance Sheet Annual'!BS136)/('Income Statement Annual'!AF136-'Income Statement Annual'!AC136)</f>
        <v>4.6293034427542032</v>
      </c>
      <c r="AZ136" s="23">
        <f>(('Balance Sheet Annual'!BH136+'Balance Sheet Annual'!BS136)-'Balance Sheet Annual'!N136)/('Income Statement Annual'!AF136-'Income Statement Annual'!AC136)</f>
        <v>4.4659727782225778</v>
      </c>
      <c r="BA136" s="23">
        <f>('Cash Flow Statement Annual'!AB136+'Cash Flow Statement Annual'!AU136)/'Income Statement Annual'!BS136</f>
        <v>1.3491436100131753</v>
      </c>
      <c r="BB136" s="23">
        <f>'Income Statement Annual'!AF136/('Balance Sheet Annual'!BH136+'Balance Sheet Annual'!BS136)</f>
        <v>0.2160152196471809</v>
      </c>
      <c r="BC136" s="24">
        <f>'Income Statement Annual'!AF136/('Balance Sheet Annual'!BB136-'Balance Sheet Annual'!BR136)</f>
        <v>8.7840213798438704E-2</v>
      </c>
    </row>
    <row r="137" spans="1:55" x14ac:dyDescent="0.2">
      <c r="A137" s="52" t="s">
        <v>445</v>
      </c>
      <c r="B137" s="52" t="s">
        <v>446</v>
      </c>
      <c r="C137" s="52" t="str">
        <f>VLOOKUP(A137,'[1]S&amp;P 500 Wikipedia'!A:D,3,FALSE)</f>
        <v>Industrials</v>
      </c>
      <c r="D137" s="52">
        <v>255983</v>
      </c>
      <c r="E137" s="52" t="s">
        <v>16</v>
      </c>
      <c r="F137" s="52">
        <v>2019</v>
      </c>
      <c r="G137" s="52" t="s">
        <v>17</v>
      </c>
      <c r="H137" s="53">
        <v>43738</v>
      </c>
      <c r="I137" s="53">
        <v>43787</v>
      </c>
      <c r="J137" s="53">
        <v>43787</v>
      </c>
      <c r="K137" s="54">
        <v>612600000</v>
      </c>
      <c r="L137" s="54">
        <v>617500000</v>
      </c>
      <c r="M137" s="52" t="s">
        <v>447</v>
      </c>
      <c r="N137" s="21">
        <f>'Balance Sheet Annual'!AH137/'Balance Sheet Annual'!BR137</f>
        <v>1.1946117804551539</v>
      </c>
      <c r="O137" s="22">
        <f>('Balance Sheet Annual'!AH137-'Balance Sheet Annual'!U137)/'Balance Sheet Annual'!BR137</f>
        <v>0.88002008032128509</v>
      </c>
      <c r="P137" s="22">
        <f>'Balance Sheet Annual'!N137/'Balance Sheet Annual'!BR137</f>
        <v>0.25</v>
      </c>
      <c r="Q137" s="22">
        <f>'Balance Sheet Annual'!CH137/'Balance Sheet Annual'!CS137</f>
        <v>1.47757766227487</v>
      </c>
      <c r="R137" s="22">
        <f>('Balance Sheet Annual'!BH137+'Balance Sheet Annual'!BS137)/'Balance Sheet Annual'!BB137</f>
        <v>0.27911401668536862</v>
      </c>
      <c r="S137" s="22">
        <f>('Balance Sheet Annual'!BH137/'Balance Sheet Annual'!BB137)</f>
        <v>7.0449334048885204E-2</v>
      </c>
      <c r="T137" s="22">
        <f>'Balance Sheet Annual'!BS137/'Balance Sheet Annual'!BB137</f>
        <v>0.20866468263648338</v>
      </c>
      <c r="U137" s="22">
        <f>('Balance Sheet Annual'!BH137+'Balance Sheet Annual'!BS137)/'Balance Sheet Annual'!CS137</f>
        <v>0.69152665296748461</v>
      </c>
      <c r="V137" s="22">
        <f>('Balance Sheet Annual'!BH137/'Balance Sheet Annual'!CS137)</f>
        <v>0.1745436963616584</v>
      </c>
      <c r="W137" s="22">
        <f>('Balance Sheet Annual'!BS137/'Balance Sheet Annual'!CS137)</f>
        <v>0.51698295660582616</v>
      </c>
      <c r="X137" s="23">
        <f>'Balance Sheet Annual'!AH137/'Balance Sheet Annual'!BB137</f>
        <v>0.34829487242035417</v>
      </c>
      <c r="Y137" s="23">
        <f>'Balance Sheet Annual'!CS137/('Balance Sheet Annual'!BB137-'Balance Sheet Annual'!AQ137-'Balance Sheet Annual'!AR137-'Balance Sheet Annual'!AS137)</f>
        <v>0.72915564956812973</v>
      </c>
      <c r="Z137" s="23">
        <f>'Balance Sheet Annual'!BA137/'Balance Sheet Annual'!BB137</f>
        <v>0.65170512757964583</v>
      </c>
      <c r="AA137" s="23">
        <f>'Balance Sheet Annual'!AR137/'Balance Sheet Annual'!BB137</f>
        <v>0.31887593306337514</v>
      </c>
      <c r="AB137" s="24">
        <f>'Balance Sheet Annual'!CS137/'Balance Sheet Annual'!CT137</f>
        <v>0.40362004195735962</v>
      </c>
      <c r="AC137" s="25">
        <f>'Income Statement Annual'!V137/'Income Statement Annual'!N137</f>
        <v>0.4253755715218811</v>
      </c>
      <c r="AD137" s="23">
        <f>('Income Statement Annual'!AF137-'Income Statement Annual'!AC137)/'Income Statement Annual'!N137</f>
        <v>0.18277814064881343</v>
      </c>
      <c r="AE137" s="23">
        <f>'Income Statement Annual'!AF137/'Income Statement Annual'!N137</f>
        <v>0.18277814064881343</v>
      </c>
      <c r="AF137" s="23">
        <f>'Income Statement Annual'!BS137/'Income Statement Annual'!N137</f>
        <v>0.12551709122577837</v>
      </c>
      <c r="AG137" s="23">
        <f>('Income Statement Annual'!AF137-'Income Statement Annual'!AC137)/('Income Statement Annual'!AH137*-1)</f>
        <v>19.298850574712645</v>
      </c>
      <c r="AH137" s="24">
        <f>'Income Statement Annual'!AF137/('Income Statement Annual'!AH137*-1)</f>
        <v>19.298850574712645</v>
      </c>
      <c r="AI137" s="25">
        <f>'Cash Flow Statement Annual'!BG137/'Cash Flow Statement Annual'!AB137</f>
        <v>-0.46274118429807054</v>
      </c>
      <c r="AJ137" s="23">
        <f>'Cash Flow Statement Annual'!AB137/'Balance Sheet Annual'!BR137</f>
        <v>0.50301204819277112</v>
      </c>
      <c r="AK137" s="23">
        <f>('Cash Flow Statement Annual'!AB137+'Cash Flow Statement Annual'!AV137)/('Balance Sheet Annual'!BH137+'Balance Sheet Annual'!BS137)</f>
        <v>0.31410592553749345</v>
      </c>
      <c r="AL137" s="24">
        <f>('Cash Flow Statement Annual'!AB137/('Balance Sheet Annual'!BH137+'Balance Sheet Annual'!BS137))</f>
        <v>0.52543261667540642</v>
      </c>
      <c r="AM137" s="25">
        <f>'Income Statement Annual'!BS137/'Balance Sheet Annual'!CS137</f>
        <v>0.27873806358032155</v>
      </c>
      <c r="AN137" s="23">
        <f>'Income Statement Annual'!N137/'Balance Sheet Annual'!CS137</f>
        <v>2.2207179983077481</v>
      </c>
      <c r="AO137" s="23">
        <f>'Income Statement Annual'!N137/'Balance Sheet Annual'!BB137</f>
        <v>0.89632629165243694</v>
      </c>
      <c r="AP137" s="23">
        <f>'Income Statement Annual'!N137/('Balance Sheet Annual'!AH137-'Balance Sheet Annual'!BR137)</f>
        <v>15.797076526225279</v>
      </c>
      <c r="AQ137" s="23">
        <f>'Income Statement Annual'!BS137/'Balance Sheet Annual'!BB137</f>
        <v>0.11250426891740255</v>
      </c>
      <c r="AR137" s="23">
        <f>'Cash Flow Statement Annual'!AB137/'Income Statement Annual'!N137</f>
        <v>0.1636185499673416</v>
      </c>
      <c r="AS137" s="23">
        <f>'Cash Flow Statement Annual'!BG137/'Income Statement Annual'!N137</f>
        <v>-7.5713041585020679E-2</v>
      </c>
      <c r="AT137" s="23">
        <f>'Cash Flow Statement Annual'!AB137/'Balance Sheet Annual'!BB137</f>
        <v>0.14665560813777626</v>
      </c>
      <c r="AU137" s="23">
        <f>('Cash Flow Statement Annual'!AB137+'Cash Flow Statement Annual'!AU137)/'Balance Sheet Annual'!BR137</f>
        <v>0.30655957161981257</v>
      </c>
      <c r="AV137" s="23">
        <f>('Cash Flow Statement Annual'!AB137+'Cash Flow Statement Annual'!AU137)/('Balance Sheet Annual'!BH137+'Balance Sheet Annual'!BS137)</f>
        <v>0.32022373710889707</v>
      </c>
      <c r="AW137" s="23">
        <f>'Cash Flow Statement Annual'!AB137/'Balance Sheet Annual'!BS137</f>
        <v>0.70282908580780923</v>
      </c>
      <c r="AX137" s="23">
        <f>('Cash Flow Statement Annual'!AB137+'Cash Flow Statement Annual'!AU137)/'Balance Sheet Annual'!BS137</f>
        <v>0.42833761982698154</v>
      </c>
      <c r="AY137" s="23">
        <f>('Balance Sheet Annual'!BH137+'Balance Sheet Annual'!BS137)/('Income Statement Annual'!AF137-'Income Statement Annual'!AC137)</f>
        <v>1.7036926742108398</v>
      </c>
      <c r="AZ137" s="23">
        <f>(('Balance Sheet Annual'!BH137+'Balance Sheet Annual'!BS137)-'Balance Sheet Annual'!N137)/('Income Statement Annual'!AF137-'Income Statement Annual'!AC137)</f>
        <v>1.2587849910661109</v>
      </c>
      <c r="BA137" s="23">
        <f>('Cash Flow Statement Annual'!AB137+'Cash Flow Statement Annual'!AU137)/'Income Statement Annual'!BS137</f>
        <v>0.79444926279271466</v>
      </c>
      <c r="BB137" s="23">
        <f>'Income Statement Annual'!AF137/('Balance Sheet Annual'!BH137+'Balance Sheet Annual'!BS137)</f>
        <v>0.58696032162209399</v>
      </c>
      <c r="BC137" s="24">
        <f>'Income Statement Annual'!AF137/('Balance Sheet Annual'!BB137-'Balance Sheet Annual'!BR137)</f>
        <v>0.23125129123338614</v>
      </c>
    </row>
    <row r="138" spans="1:55" x14ac:dyDescent="0.2">
      <c r="A138" s="52" t="s">
        <v>451</v>
      </c>
      <c r="B138" s="52" t="s">
        <v>452</v>
      </c>
      <c r="C138" s="52" t="str">
        <f>VLOOKUP(A138,'[1]S&amp;P 500 Wikipedia'!A:D,3,FALSE)</f>
        <v>Energy</v>
      </c>
      <c r="D138" s="52">
        <v>100699</v>
      </c>
      <c r="E138" s="52" t="s">
        <v>16</v>
      </c>
      <c r="F138" s="52">
        <v>2019</v>
      </c>
      <c r="G138" s="52" t="s">
        <v>17</v>
      </c>
      <c r="H138" s="53">
        <v>43830</v>
      </c>
      <c r="I138" s="53">
        <v>43888</v>
      </c>
      <c r="J138" s="53">
        <v>43888</v>
      </c>
      <c r="K138" s="54">
        <v>578174000</v>
      </c>
      <c r="L138" s="54">
        <v>581368000</v>
      </c>
      <c r="M138" s="52" t="s">
        <v>453</v>
      </c>
      <c r="N138" s="21">
        <f>'Balance Sheet Annual'!AH138/'Balance Sheet Annual'!BR138</f>
        <v>1.2806755256612856</v>
      </c>
      <c r="O138" s="22">
        <f>('Balance Sheet Annual'!AH138-'Balance Sheet Annual'!U138)/'Balance Sheet Annual'!BR138</f>
        <v>1.0943308797332829</v>
      </c>
      <c r="P138" s="22">
        <f>'Balance Sheet Annual'!N138/'Balance Sheet Annual'!BR138</f>
        <v>0.49251036338198034</v>
      </c>
      <c r="Q138" s="22">
        <f>'Balance Sheet Annual'!CH138/'Balance Sheet Annual'!CS138</f>
        <v>0.71549813786198202</v>
      </c>
      <c r="R138" s="22">
        <f>('Balance Sheet Annual'!BH138+'Balance Sheet Annual'!BS138)/'Balance Sheet Annual'!BB138</f>
        <v>0.13940734404522198</v>
      </c>
      <c r="S138" s="22">
        <f>('Balance Sheet Annual'!BH138/'Balance Sheet Annual'!BB138)</f>
        <v>2.7327534340564619E-2</v>
      </c>
      <c r="T138" s="22">
        <f>'Balance Sheet Annual'!BS138/'Balance Sheet Annual'!BB138</f>
        <v>0.11207980970465735</v>
      </c>
      <c r="U138" s="22">
        <f>('Balance Sheet Annual'!BH138+'Balance Sheet Annual'!BS138)/'Balance Sheet Annual'!CS138</f>
        <v>0.23915303911386296</v>
      </c>
      <c r="V138" s="22">
        <f>('Balance Sheet Annual'!BH138/'Balance Sheet Annual'!CS138)</f>
        <v>4.6880334273597973E-2</v>
      </c>
      <c r="W138" s="22">
        <f>('Balance Sheet Annual'!BS138/'Balance Sheet Annual'!CS138)</f>
        <v>0.19227270484026499</v>
      </c>
      <c r="X138" s="23">
        <f>'Balance Sheet Annual'!AH138/'Balance Sheet Annual'!BB138</f>
        <v>0.14204430118157746</v>
      </c>
      <c r="Y138" s="23">
        <f>'Balance Sheet Annual'!CS138/('Balance Sheet Annual'!BB138-'Balance Sheet Annual'!AQ138-'Balance Sheet Annual'!AR138-'Balance Sheet Annual'!AS138)</f>
        <v>0.58292106410928302</v>
      </c>
      <c r="Z138" s="23">
        <f>'Balance Sheet Annual'!BA138/'Balance Sheet Annual'!BB138</f>
        <v>0.85795569881842249</v>
      </c>
      <c r="AA138" s="23">
        <f>'Balance Sheet Annual'!AR138/'Balance Sheet Annual'!BB138</f>
        <v>0</v>
      </c>
      <c r="AB138" s="24">
        <f>'Balance Sheet Annual'!CS138/'Balance Sheet Annual'!CT138</f>
        <v>0.58292106410928302</v>
      </c>
      <c r="AC138" s="25">
        <f>'Income Statement Annual'!V138/'Income Statement Annual'!N138</f>
        <v>1</v>
      </c>
      <c r="AD138" s="23">
        <f>('Income Statement Annual'!AF138-'Income Statement Annual'!AC138)/'Income Statement Annual'!N138</f>
        <v>0.4583787903467974</v>
      </c>
      <c r="AE138" s="23">
        <f>'Income Statement Annual'!AF138/'Income Statement Annual'!N138</f>
        <v>0.24263023883869095</v>
      </c>
      <c r="AF138" s="23">
        <f>'Income Statement Annual'!BS138/'Income Statement Annual'!N138</f>
        <v>0.15735985320575585</v>
      </c>
      <c r="AG138" s="23">
        <f>('Income Statement Annual'!AF138-'Income Statement Annual'!AC138)/('Income Statement Annual'!AH138*-1)</f>
        <v>43.032755538030237</v>
      </c>
      <c r="AH138" s="24">
        <f>'Income Statement Annual'!AF138/('Income Statement Annual'!AH138*-1)</f>
        <v>22.778208708522165</v>
      </c>
      <c r="AI138" s="25">
        <f>'Cash Flow Statement Annual'!BG138/'Cash Flow Statement Annual'!AB138</f>
        <v>-0.18538375976028951</v>
      </c>
      <c r="AJ138" s="23">
        <f>'Cash Flow Statement Annual'!AB138/'Balance Sheet Annual'!BR138</f>
        <v>1.9824981548820764</v>
      </c>
      <c r="AK138" s="23">
        <f>('Cash Flow Statement Annual'!AB138+'Cash Flow Statement Annual'!AV138)/('Balance Sheet Annual'!BH138+'Balance Sheet Annual'!BS138)</f>
        <v>1.4636389580563443</v>
      </c>
      <c r="AL138" s="24">
        <f>('Cash Flow Statement Annual'!AB138/('Balance Sheet Annual'!BH138+'Balance Sheet Annual'!BS138))</f>
        <v>1.5772910647455687</v>
      </c>
      <c r="AM138" s="25">
        <f>'Income Statement Annual'!BS138/'Balance Sheet Annual'!CS138</f>
        <v>0.1263779812091245</v>
      </c>
      <c r="AN138" s="23">
        <f>'Income Statement Annual'!N138/'Balance Sheet Annual'!CS138</f>
        <v>0.80311450878057822</v>
      </c>
      <c r="AO138" s="23">
        <f>'Income Statement Annual'!N138/'Balance Sheet Annual'!BB138</f>
        <v>0.46815236405997879</v>
      </c>
      <c r="AP138" s="23">
        <f>'Income Statement Annual'!N138/('Balance Sheet Annual'!AH138-'Balance Sheet Annual'!BR138)</f>
        <v>15.038273243599638</v>
      </c>
      <c r="AQ138" s="23">
        <f>'Income Statement Annual'!BS138/'Balance Sheet Annual'!BB138</f>
        <v>7.3668387286405831E-2</v>
      </c>
      <c r="AR138" s="23">
        <f>'Cash Flow Statement Annual'!AB138/'Income Statement Annual'!N138</f>
        <v>0.46968887696200678</v>
      </c>
      <c r="AS138" s="23">
        <f>'Cash Flow Statement Annual'!BG138/'Income Statement Annual'!N138</f>
        <v>-8.7072689928804833E-2</v>
      </c>
      <c r="AT138" s="23">
        <f>'Cash Flow Statement Annual'!AB138/'Balance Sheet Annual'!BB138</f>
        <v>0.21988595812243997</v>
      </c>
      <c r="AU138" s="23">
        <f>('Cash Flow Statement Annual'!AB138+'Cash Flow Statement Annual'!AU138)/'Balance Sheet Annual'!BR138</f>
        <v>0.48231880383415382</v>
      </c>
      <c r="AV138" s="23">
        <f>('Cash Flow Statement Annual'!AB138+'Cash Flow Statement Annual'!AU138)/('Balance Sheet Annual'!BH138+'Balance Sheet Annual'!BS138)</f>
        <v>0.38373661926138497</v>
      </c>
      <c r="AW138" s="23">
        <f>'Cash Flow Statement Annual'!AB138/'Balance Sheet Annual'!BS138</f>
        <v>1.9618694812371977</v>
      </c>
      <c r="AX138" s="23">
        <f>('Cash Flow Statement Annual'!AB138+'Cash Flow Statement Annual'!AU138)/'Balance Sheet Annual'!BS138</f>
        <v>0.47730008683177921</v>
      </c>
      <c r="AY138" s="23">
        <f>('Balance Sheet Annual'!BH138+'Balance Sheet Annual'!BS138)/('Income Statement Annual'!AF138-'Income Statement Annual'!AC138)</f>
        <v>0.64964173599037278</v>
      </c>
      <c r="AZ138" s="23">
        <f>(('Balance Sheet Annual'!BH138+'Balance Sheet Annual'!BS138)-'Balance Sheet Annual'!N138)/('Income Statement Annual'!AF138-'Income Statement Annual'!AC138)</f>
        <v>0.39508280246142308</v>
      </c>
      <c r="BA138" s="23">
        <f>('Cash Flow Statement Annual'!AB138+'Cash Flow Statement Annual'!AU138)/'Income Statement Annual'!BS138</f>
        <v>0.72616905126676934</v>
      </c>
      <c r="BB138" s="23">
        <f>'Income Statement Annual'!AF138/('Balance Sheet Annual'!BH138+'Balance Sheet Annual'!BS138)</f>
        <v>0.81479150673671796</v>
      </c>
      <c r="BC138" s="24">
        <f>'Income Statement Annual'!AF138/('Balance Sheet Annual'!BB138-'Balance Sheet Annual'!BR138)</f>
        <v>0.12775801849214644</v>
      </c>
    </row>
    <row r="139" spans="1:55" x14ac:dyDescent="0.2">
      <c r="A139" s="52" t="s">
        <v>457</v>
      </c>
      <c r="B139" s="52" t="s">
        <v>458</v>
      </c>
      <c r="C139" s="52" t="str">
        <f>VLOOKUP(A139,'[1]S&amp;P 500 Wikipedia'!A:D,3,FALSE)</f>
        <v>Real Estate</v>
      </c>
      <c r="D139" s="52">
        <v>378138</v>
      </c>
      <c r="E139" s="52" t="s">
        <v>16</v>
      </c>
      <c r="F139" s="52">
        <v>2019</v>
      </c>
      <c r="G139" s="52" t="s">
        <v>17</v>
      </c>
      <c r="H139" s="53">
        <v>43830</v>
      </c>
      <c r="I139" s="53">
        <v>43882</v>
      </c>
      <c r="J139" s="53">
        <v>43882</v>
      </c>
      <c r="K139" s="54">
        <v>85335000</v>
      </c>
      <c r="L139" s="54">
        <v>86288000</v>
      </c>
      <c r="M139" s="52" t="s">
        <v>459</v>
      </c>
      <c r="N139" s="21">
        <f>'Balance Sheet Annual'!AH139/'Balance Sheet Annual'!BR139</f>
        <v>0.58572208920110735</v>
      </c>
      <c r="O139" s="22">
        <f>('Balance Sheet Annual'!AH139-'Balance Sheet Annual'!U139)/'Balance Sheet Annual'!BR139</f>
        <v>0.58572208920110735</v>
      </c>
      <c r="P139" s="22">
        <f>'Balance Sheet Annual'!N139/'Balance Sheet Annual'!BR139</f>
        <v>0.38331673939386279</v>
      </c>
      <c r="Q139" s="22">
        <f>'Balance Sheet Annual'!CH139/'Balance Sheet Annual'!CS139</f>
        <v>0.84225455422619566</v>
      </c>
      <c r="R139" s="22">
        <f>('Balance Sheet Annual'!BH139+'Balance Sheet Annual'!BS139)/'Balance Sheet Annual'!BB139</f>
        <v>0.43061419454497618</v>
      </c>
      <c r="S139" s="22">
        <f>('Balance Sheet Annual'!BH139/'Balance Sheet Annual'!BB139)</f>
        <v>3.0077550690854375E-2</v>
      </c>
      <c r="T139" s="22">
        <f>'Balance Sheet Annual'!BS139/'Balance Sheet Annual'!BB139</f>
        <v>0.40053664385412185</v>
      </c>
      <c r="U139" s="22">
        <f>('Balance Sheet Annual'!BH139+'Balance Sheet Annual'!BS139)/'Balance Sheet Annual'!CS139</f>
        <v>0.79330096101492742</v>
      </c>
      <c r="V139" s="22">
        <f>('Balance Sheet Annual'!BH139/'Balance Sheet Annual'!CS139)</f>
        <v>5.541050474019573E-2</v>
      </c>
      <c r="W139" s="22">
        <f>('Balance Sheet Annual'!BS139/'Balance Sheet Annual'!CS139)</f>
        <v>0.73789045627473171</v>
      </c>
      <c r="X139" s="23">
        <f>'Balance Sheet Annual'!AH139/'Balance Sheet Annual'!BB139</f>
        <v>0.11986406357608599</v>
      </c>
      <c r="Y139" s="23">
        <f>'Balance Sheet Annual'!CS139/('Balance Sheet Annual'!BB139-'Balance Sheet Annual'!AQ139-'Balance Sheet Annual'!AR139-'Balance Sheet Annual'!AS139)</f>
        <v>0.76158133236167036</v>
      </c>
      <c r="Z139" s="23">
        <f>'Balance Sheet Annual'!BA139/'Balance Sheet Annual'!BB139</f>
        <v>0.88013593642391397</v>
      </c>
      <c r="AA139" s="23">
        <f>'Balance Sheet Annual'!AR139/'Balance Sheet Annual'!BB139</f>
        <v>0.19952995155767961</v>
      </c>
      <c r="AB139" s="24">
        <f>'Balance Sheet Annual'!CS139/'Balance Sheet Annual'!CT139</f>
        <v>0.54281315125858443</v>
      </c>
      <c r="AC139" s="25">
        <f>'Income Statement Annual'!V139/'Income Statement Annual'!N139</f>
        <v>0.49476568371166496</v>
      </c>
      <c r="AD139" s="23">
        <f>('Income Statement Annual'!AF139-'Income Statement Annual'!AC139)/'Income Statement Annual'!N139</f>
        <v>0.20961212770624257</v>
      </c>
      <c r="AE139" s="23">
        <f>'Income Statement Annual'!AF139/'Income Statement Annual'!N139</f>
        <v>0.20961212770624257</v>
      </c>
      <c r="AF139" s="23">
        <f>'Income Statement Annual'!BS139/'Income Statement Annual'!N139</f>
        <v>9.1232870801526034E-2</v>
      </c>
      <c r="AG139" s="23">
        <f>('Income Statement Annual'!AF139-'Income Statement Annual'!AC139)/('Income Statement Annual'!AH139*-1)</f>
        <v>2.5794812682665653</v>
      </c>
      <c r="AH139" s="24">
        <f>'Income Statement Annual'!AF139/('Income Statement Annual'!AH139*-1)</f>
        <v>2.5794812682665653</v>
      </c>
      <c r="AI139" s="25">
        <f>'Cash Flow Statement Annual'!BG139/'Cash Flow Statement Annual'!AB139</f>
        <v>0.60323436013344522</v>
      </c>
      <c r="AJ139" s="23">
        <f>'Cash Flow Statement Annual'!AB139/'Balance Sheet Annual'!BR139</f>
        <v>0.40631424714251546</v>
      </c>
      <c r="AK139" s="23">
        <f>('Cash Flow Statement Annual'!AB139+'Cash Flow Statement Annual'!AV139)/('Balance Sheet Annual'!BH139+'Balance Sheet Annual'!BS139)</f>
        <v>0.11207087177107916</v>
      </c>
      <c r="AL139" s="24">
        <f>('Cash Flow Statement Annual'!AB139/('Balance Sheet Annual'!BH139+'Balance Sheet Annual'!BS139))</f>
        <v>0.19309503335970948</v>
      </c>
      <c r="AM139" s="25">
        <f>'Income Statement Annual'!BS139/'Balance Sheet Annual'!CS139</f>
        <v>3.9008056899106615E-2</v>
      </c>
      <c r="AN139" s="23">
        <f>'Income Statement Annual'!N139/'Balance Sheet Annual'!CS139</f>
        <v>0.42756581653521897</v>
      </c>
      <c r="AO139" s="23">
        <f>'Income Statement Annual'!N139/'Balance Sheet Annual'!BB139</f>
        <v>0.23208834824393199</v>
      </c>
      <c r="AP139" s="23">
        <f>'Income Statement Annual'!N139/('Balance Sheet Annual'!AH139-'Balance Sheet Annual'!BR139)</f>
        <v>-2.7375632756418615</v>
      </c>
      <c r="AQ139" s="23">
        <f>'Income Statement Annual'!BS139/'Balance Sheet Annual'!BB139</f>
        <v>2.1174086289878227E-2</v>
      </c>
      <c r="AR139" s="23">
        <f>'Cash Flow Statement Annual'!AB139/'Income Statement Annual'!N139</f>
        <v>0.35826642263589192</v>
      </c>
      <c r="AS139" s="23">
        <f>'Cash Flow Statement Annual'!BG139/'Income Statement Annual'!N139</f>
        <v>0.21611861621606074</v>
      </c>
      <c r="AT139" s="23">
        <f>'Cash Flow Statement Annual'!AB139/'Balance Sheet Annual'!BB139</f>
        <v>8.3149462260826604E-2</v>
      </c>
      <c r="AU139" s="23">
        <f>('Cash Flow Statement Annual'!AB139+'Cash Flow Statement Annual'!AU139)/'Balance Sheet Annual'!BR139</f>
        <v>9.8199555868290541E-3</v>
      </c>
      <c r="AV139" s="23">
        <f>('Cash Flow Statement Annual'!AB139+'Cash Flow Statement Annual'!AU139)/('Balance Sheet Annual'!BH139+'Balance Sheet Annual'!BS139)</f>
        <v>4.6667934116632918E-3</v>
      </c>
      <c r="AW139" s="23">
        <f>'Cash Flow Statement Annual'!AB139/'Balance Sheet Annual'!BS139</f>
        <v>0.20759514400662479</v>
      </c>
      <c r="AX139" s="23">
        <f>('Cash Flow Statement Annual'!AB139+'Cash Flow Statement Annual'!AU139)/'Balance Sheet Annual'!BS139</f>
        <v>5.0172375409504241E-3</v>
      </c>
      <c r="AY139" s="23">
        <f>('Balance Sheet Annual'!BH139+'Balance Sheet Annual'!BS139)/('Income Statement Annual'!AF139-'Income Statement Annual'!AC139)</f>
        <v>8.8515351336144334</v>
      </c>
      <c r="AZ139" s="23">
        <f>(('Balance Sheet Annual'!BH139+'Balance Sheet Annual'!BS139)-'Balance Sheet Annual'!N139)/('Income Statement Annual'!AF139-'Income Statement Annual'!AC139)</f>
        <v>7.2390881831250233</v>
      </c>
      <c r="BA139" s="23">
        <f>('Cash Flow Statement Annual'!AB139+'Cash Flow Statement Annual'!AU139)/'Income Statement Annual'!BS139</f>
        <v>9.4907872696817414E-2</v>
      </c>
      <c r="BB139" s="23">
        <f>'Income Statement Annual'!AF139/('Balance Sheet Annual'!BH139+'Balance Sheet Annual'!BS139)</f>
        <v>0.1129747535207105</v>
      </c>
      <c r="BC139" s="24">
        <f>'Income Statement Annual'!AF139/('Balance Sheet Annual'!BB139-'Balance Sheet Annual'!BR139)</f>
        <v>6.1165673917726329E-2</v>
      </c>
    </row>
    <row r="140" spans="1:55" x14ac:dyDescent="0.2">
      <c r="A140" s="12" t="s">
        <v>460</v>
      </c>
      <c r="B140" s="12" t="s">
        <v>461</v>
      </c>
      <c r="C140" s="52" t="str">
        <f>VLOOKUP(A140,'[1]S&amp;P 500 Wikipedia'!A:D,3,FALSE)</f>
        <v>Real Estate</v>
      </c>
      <c r="D140" s="12">
        <v>421306</v>
      </c>
      <c r="E140" s="12" t="s">
        <v>16</v>
      </c>
      <c r="F140" s="12">
        <v>2018</v>
      </c>
      <c r="G140" s="12" t="s">
        <v>17</v>
      </c>
      <c r="H140" s="63">
        <v>43465</v>
      </c>
      <c r="I140" s="63">
        <v>43517</v>
      </c>
      <c r="J140" s="63">
        <v>43591</v>
      </c>
      <c r="K140" s="64">
        <v>368450000</v>
      </c>
      <c r="L140" s="64">
        <v>384455000</v>
      </c>
      <c r="M140" s="65" t="s">
        <v>462</v>
      </c>
      <c r="N140" s="21">
        <f>'Balance Sheet Annual'!AH140/'Balance Sheet Annual'!BR140</f>
        <v>3.2175904794310234E-2</v>
      </c>
      <c r="O140" s="22">
        <f>('Balance Sheet Annual'!AH140-'Balance Sheet Annual'!U140)/'Balance Sheet Annual'!BR140</f>
        <v>3.2175904794310234E-2</v>
      </c>
      <c r="P140" s="22">
        <f>'Balance Sheet Annual'!N140/'Balance Sheet Annual'!BR140</f>
        <v>1.312397819032839E-2</v>
      </c>
      <c r="Q140" s="22">
        <f>'Balance Sheet Annual'!CH140/'Balance Sheet Annual'!CS140</f>
        <v>0.89207464127350511</v>
      </c>
      <c r="R140" s="22">
        <f>('Balance Sheet Annual'!BH140+'Balance Sheet Annual'!BS140)/'Balance Sheet Annual'!BB140</f>
        <v>0.4323746510590335</v>
      </c>
      <c r="S140" s="22">
        <f>('Balance Sheet Annual'!BH140/'Balance Sheet Annual'!BB140)</f>
        <v>0.14144471109421305</v>
      </c>
      <c r="T140" s="22">
        <f>'Balance Sheet Annual'!BS140/'Balance Sheet Annual'!BB140</f>
        <v>0.29092993996482042</v>
      </c>
      <c r="U140" s="22">
        <f>('Balance Sheet Annual'!BH140+'Balance Sheet Annual'!BS140)/'Balance Sheet Annual'!CS140</f>
        <v>0.81808511279827767</v>
      </c>
      <c r="V140" s="22">
        <f>('Balance Sheet Annual'!BH140/'Balance Sheet Annual'!CS140)</f>
        <v>0.26762395100361774</v>
      </c>
      <c r="W140" s="22">
        <f>('Balance Sheet Annual'!BS140/'Balance Sheet Annual'!CS140)</f>
        <v>0.55046116179465998</v>
      </c>
      <c r="X140" s="23">
        <f>'Balance Sheet Annual'!AH140/'Balance Sheet Annual'!BB140</f>
        <v>5.703236639381307E-3</v>
      </c>
      <c r="Y140" s="23">
        <f>'Balance Sheet Annual'!CS140/('Balance Sheet Annual'!BB140-'Balance Sheet Annual'!AQ140-'Balance Sheet Annual'!AR140-'Balance Sheet Annual'!AS140)</f>
        <v>0.52852037556347486</v>
      </c>
      <c r="Z140" s="23">
        <f>'Balance Sheet Annual'!BA140/'Balance Sheet Annual'!BB140</f>
        <v>0.99429676336061867</v>
      </c>
      <c r="AA140" s="23">
        <f>'Balance Sheet Annual'!AR140/'Balance Sheet Annual'!BB140</f>
        <v>0</v>
      </c>
      <c r="AB140" s="24">
        <f>'Balance Sheet Annual'!CS140/'Balance Sheet Annual'!CT140</f>
        <v>0.52852037556347486</v>
      </c>
      <c r="AC140" s="25">
        <f>'Income Statement Annual'!V140/'Income Statement Annual'!N140</f>
        <v>0.79762134691056663</v>
      </c>
      <c r="AD140" s="23">
        <f>('Income Statement Annual'!AF140-'Income Statement Annual'!AC140)/'Income Statement Annual'!N140</f>
        <v>0.63797909894145055</v>
      </c>
      <c r="AE140" s="23">
        <f>'Income Statement Annual'!AF140/'Income Statement Annual'!N140</f>
        <v>0.33324956155557989</v>
      </c>
      <c r="AF140" s="23">
        <f>'Income Statement Annual'!BS140/'Income Statement Annual'!N140</f>
        <v>0.25381491246237059</v>
      </c>
      <c r="AG140" s="23">
        <f>('Income Statement Annual'!AF140-'Income Statement Annual'!AC140)/('Income Statement Annual'!AH140*-1)</f>
        <v>3.9795505128701376</v>
      </c>
      <c r="AH140" s="24">
        <f>'Income Statement Annual'!AF140/('Income Statement Annual'!AH140*-1)</f>
        <v>2.0787255660925101</v>
      </c>
      <c r="AI140" s="25">
        <f>'Cash Flow Statement Annual'!BG140/'Cash Flow Statement Annual'!AB140</f>
        <v>-0.71068388514298142</v>
      </c>
      <c r="AJ140" s="23">
        <f>'Cash Flow Statement Annual'!AB140/'Balance Sheet Annual'!BR140</f>
        <v>0.37519467981222215</v>
      </c>
      <c r="AK140" s="23">
        <f>('Cash Flow Statement Annual'!AB140+'Cash Flow Statement Annual'!AV140)/('Balance Sheet Annual'!BH140+'Balance Sheet Annual'!BS140)</f>
        <v>6.3570070058320882E-2</v>
      </c>
      <c r="AL140" s="24">
        <f>('Cash Flow Statement Annual'!AB140/('Balance Sheet Annual'!BH140+'Balance Sheet Annual'!BS140))</f>
        <v>0.1538108848337463</v>
      </c>
      <c r="AM140" s="25">
        <f>'Income Statement Annual'!BS140/'Balance Sheet Annual'!CS140</f>
        <v>6.0716195887187345E-2</v>
      </c>
      <c r="AN140" s="23">
        <f>'Income Statement Annual'!N140/'Balance Sheet Annual'!CS140</f>
        <v>0.23921445473062519</v>
      </c>
      <c r="AO140" s="23">
        <f>'Income Statement Annual'!N140/'Balance Sheet Annual'!BB140</f>
        <v>0.1264297134544419</v>
      </c>
      <c r="AP140" s="23">
        <f>'Income Statement Annual'!N140/('Balance Sheet Annual'!AH140-'Balance Sheet Annual'!BR140)</f>
        <v>-0.73699085662052533</v>
      </c>
      <c r="AQ140" s="23">
        <f>'Income Statement Annual'!BS140/'Balance Sheet Annual'!BB140</f>
        <v>3.2089746653081765E-2</v>
      </c>
      <c r="AR140" s="23">
        <f>'Cash Flow Statement Annual'!AB140/'Income Statement Annual'!N140</f>
        <v>0.52601501531549766</v>
      </c>
      <c r="AS140" s="23">
        <f>'Cash Flow Statement Annual'!BG140/'Income Statement Annual'!N140</f>
        <v>-0.37383039472796281</v>
      </c>
      <c r="AT140" s="23">
        <f>'Cash Flow Statement Annual'!AB140/'Balance Sheet Annual'!BB140</f>
        <v>6.6503927659072246E-2</v>
      </c>
      <c r="AU140" s="23">
        <f>('Cash Flow Statement Annual'!AB140+'Cash Flow Statement Annual'!AU140)/'Balance Sheet Annual'!BR140</f>
        <v>0.27094671789892416</v>
      </c>
      <c r="AV140" s="23">
        <f>('Cash Flow Statement Annual'!AB140+'Cash Flow Statement Annual'!AU140)/('Balance Sheet Annual'!BH140+'Balance Sheet Annual'!BS140)</f>
        <v>0.11107448123648848</v>
      </c>
      <c r="AW140" s="23">
        <f>'Cash Flow Statement Annual'!AB140/'Balance Sheet Annual'!BS140</f>
        <v>0.22859086853389504</v>
      </c>
      <c r="AX140" s="23">
        <f>('Cash Flow Statement Annual'!AB140+'Cash Flow Statement Annual'!AU140)/'Balance Sheet Annual'!BS140</f>
        <v>0.16507682252296618</v>
      </c>
      <c r="AY140" s="23">
        <f>('Balance Sheet Annual'!BH140+'Balance Sheet Annual'!BS140)/('Income Statement Annual'!AF140-'Income Statement Annual'!AC140)</f>
        <v>5.3604916026692004</v>
      </c>
      <c r="AZ140" s="23">
        <f>(('Balance Sheet Annual'!BH140+'Balance Sheet Annual'!BS140)-'Balance Sheet Annual'!N140)/('Income Statement Annual'!AF140-'Income Statement Annual'!AC140)</f>
        <v>5.3316512531709979</v>
      </c>
      <c r="BA140" s="23">
        <f>('Cash Flow Statement Annual'!AB140+'Cash Flow Statement Annual'!AU140)/'Income Statement Annual'!BS140</f>
        <v>1.4966085767329569</v>
      </c>
      <c r="BB140" s="23">
        <f>'Income Statement Annual'!AF140/('Balance Sheet Annual'!BH140+'Balance Sheet Annual'!BS140)</f>
        <v>9.7444765721332385E-2</v>
      </c>
      <c r="BC140" s="24">
        <f>'Income Statement Annual'!AF140/('Balance Sheet Annual'!BB140-'Balance Sheet Annual'!BR140)</f>
        <v>5.1209648269573124E-2</v>
      </c>
    </row>
    <row r="141" spans="1:55" x14ac:dyDescent="0.2">
      <c r="A141" s="52" t="s">
        <v>472</v>
      </c>
      <c r="B141" s="52" t="s">
        <v>473</v>
      </c>
      <c r="C141" s="52" t="str">
        <f>VLOOKUP(A141,'[1]S&amp;P 500 Wikipedia'!A:D,3,FALSE)</f>
        <v>Utilities</v>
      </c>
      <c r="D141" s="52">
        <v>378141</v>
      </c>
      <c r="E141" s="52" t="s">
        <v>16</v>
      </c>
      <c r="F141" s="52">
        <v>2019</v>
      </c>
      <c r="G141" s="52" t="s">
        <v>17</v>
      </c>
      <c r="H141" s="53">
        <v>43830</v>
      </c>
      <c r="I141" s="53">
        <v>43888</v>
      </c>
      <c r="J141" s="53">
        <v>43888</v>
      </c>
      <c r="K141" s="54">
        <v>324337584</v>
      </c>
      <c r="L141" s="54">
        <v>327053630</v>
      </c>
      <c r="M141" s="52" t="s">
        <v>474</v>
      </c>
      <c r="N141" s="21">
        <f>'Balance Sheet Annual'!AH141/'Balance Sheet Annual'!BR141</f>
        <v>0.66967045091154975</v>
      </c>
      <c r="O141" s="22">
        <f>('Balance Sheet Annual'!AH141-'Balance Sheet Annual'!U141)/'Balance Sheet Annual'!BR141</f>
        <v>0.60436275832650821</v>
      </c>
      <c r="P141" s="22">
        <f>'Balance Sheet Annual'!N141/'Balance Sheet Annual'!BR141</f>
        <v>4.2800527961929938E-3</v>
      </c>
      <c r="Q141" s="22">
        <f>'Balance Sheet Annual'!CH141/'Balance Sheet Annual'!CS141</f>
        <v>2.2164333931612248</v>
      </c>
      <c r="R141" s="22">
        <f>('Balance Sheet Annual'!BH141+'Balance Sheet Annual'!BS141)/'Balance Sheet Annual'!BB141</f>
        <v>0.34282336689004439</v>
      </c>
      <c r="S141" s="22">
        <f>('Balance Sheet Annual'!BH141/'Balance Sheet Annual'!BB141)</f>
        <v>7.9615717521058001E-3</v>
      </c>
      <c r="T141" s="22">
        <f>'Balance Sheet Annual'!BS141/'Balance Sheet Annual'!BB141</f>
        <v>0.33486179513793857</v>
      </c>
      <c r="U141" s="22">
        <f>('Balance Sheet Annual'!BH141+'Balance Sheet Annual'!BS141)/'Balance Sheet Annual'!CS141</f>
        <v>1.1026685252211008</v>
      </c>
      <c r="V141" s="22">
        <f>('Balance Sheet Annual'!BH141/'Balance Sheet Annual'!CS141)</f>
        <v>2.5607865245522214E-2</v>
      </c>
      <c r="W141" s="22">
        <f>('Balance Sheet Annual'!BS141/'Balance Sheet Annual'!CS141)</f>
        <v>1.0770606599755788</v>
      </c>
      <c r="X141" s="23">
        <f>'Balance Sheet Annual'!AH141/'Balance Sheet Annual'!BB141</f>
        <v>5.871374357232282E-2</v>
      </c>
      <c r="Y141" s="23">
        <f>'Balance Sheet Annual'!CS141/('Balance Sheet Annual'!BB141-'Balance Sheet Annual'!AQ141-'Balance Sheet Annual'!AR141-'Balance Sheet Annual'!AS141)</f>
        <v>0.34841230325962458</v>
      </c>
      <c r="Z141" s="23">
        <f>'Balance Sheet Annual'!BA141/'Balance Sheet Annual'!BB141</f>
        <v>0.94128625642767716</v>
      </c>
      <c r="AA141" s="23">
        <f>'Balance Sheet Annual'!AR141/'Balance Sheet Annual'!BB141</f>
        <v>0.10765672480356017</v>
      </c>
      <c r="AB141" s="24">
        <f>'Balance Sheet Annual'!CS141/'Balance Sheet Annual'!CT141</f>
        <v>0.31090337580942867</v>
      </c>
      <c r="AC141" s="25">
        <f>'Income Statement Annual'!V141/'Income Statement Annual'!N141</f>
        <v>0.64344447350427547</v>
      </c>
      <c r="AD141" s="23">
        <f>('Income Statement Annual'!AF141-'Income Statement Annual'!AC141)/'Income Statement Annual'!N141</f>
        <v>0.4001846015994896</v>
      </c>
      <c r="AE141" s="23">
        <f>'Income Statement Annual'!AF141/'Income Statement Annual'!N141</f>
        <v>0.29635757822404818</v>
      </c>
      <c r="AF141" s="23">
        <f>'Income Statement Annual'!BS141/'Income Statement Annual'!N141</f>
        <v>0.10661539886963772</v>
      </c>
      <c r="AG141" s="23">
        <f>('Income Statement Annual'!AF141-'Income Statement Annual'!AC141)/('Income Statement Annual'!AH141*-1)</f>
        <v>6.3994396067494757</v>
      </c>
      <c r="AH141" s="24">
        <f>'Income Statement Annual'!AF141/('Income Statement Annual'!AH141*-1)</f>
        <v>4.7391189372783415</v>
      </c>
      <c r="AI141" s="25">
        <f>'Cash Flow Statement Annual'!BG141/'Cash Flow Statement Annual'!AB141</f>
        <v>0.58343123950960829</v>
      </c>
      <c r="AJ141" s="23">
        <f>'Cash Flow Statement Annual'!AB141/'Balance Sheet Annual'!BR141</f>
        <v>0.55735456570860087</v>
      </c>
      <c r="AK141" s="23">
        <f>('Cash Flow Statement Annual'!AB141+'Cash Flow Statement Annual'!AV141)/('Balance Sheet Annual'!BH141+'Balance Sheet Annual'!BS141)</f>
        <v>9.496356247046174E-2</v>
      </c>
      <c r="AL141" s="24">
        <f>('Cash Flow Statement Annual'!AB141/('Balance Sheet Annual'!BH141+'Balance Sheet Annual'!BS141))</f>
        <v>0.14254099394966988</v>
      </c>
      <c r="AM141" s="25">
        <f>'Income Statement Annual'!BS141/'Balance Sheet Annual'!CS141</f>
        <v>7.109995304078881E-2</v>
      </c>
      <c r="AN141" s="23">
        <f>'Income Statement Annual'!N141/'Balance Sheet Annual'!CS141</f>
        <v>0.66688258726795313</v>
      </c>
      <c r="AO141" s="23">
        <f>'Income Statement Annual'!N141/'Balance Sheet Annual'!BB141</f>
        <v>0.20733604765013253</v>
      </c>
      <c r="AP141" s="23">
        <f>'Income Statement Annual'!N141/('Balance Sheet Annual'!AH141-'Balance Sheet Annual'!BR141)</f>
        <v>-7.1589405419202299</v>
      </c>
      <c r="AQ141" s="23">
        <f>'Income Statement Annual'!BS141/'Balance Sheet Annual'!BB141</f>
        <v>2.2105215420273095E-2</v>
      </c>
      <c r="AR141" s="23">
        <f>'Cash Flow Statement Annual'!AB141/'Income Statement Annual'!N141</f>
        <v>0.23568686689802462</v>
      </c>
      <c r="AS141" s="23">
        <f>'Cash Flow Statement Annual'!BG141/'Income Statement Annual'!N141</f>
        <v>0.13750708089045055</v>
      </c>
      <c r="AT141" s="23">
        <f>'Cash Flow Statement Annual'!AB141/'Balance Sheet Annual'!BB141</f>
        <v>4.8866383465679279E-2</v>
      </c>
      <c r="AU141" s="23">
        <f>('Cash Flow Statement Annual'!AB141+'Cash Flow Statement Annual'!AU141)/'Balance Sheet Annual'!BR141</f>
        <v>-0.35076657931091482</v>
      </c>
      <c r="AV141" s="23">
        <f>('Cash Flow Statement Annual'!AB141+'Cash Flow Statement Annual'!AU141)/('Balance Sheet Annual'!BH141+'Balance Sheet Annual'!BS141)</f>
        <v>-8.9707019436966559E-2</v>
      </c>
      <c r="AW141" s="23">
        <f>'Cash Flow Statement Annual'!AB141/'Balance Sheet Annual'!BS141</f>
        <v>0.14593000508030454</v>
      </c>
      <c r="AX141" s="23">
        <f>('Cash Flow Statement Annual'!AB141+'Cash Flow Statement Annual'!AU141)/'Balance Sheet Annual'!BS141</f>
        <v>-9.1839866128601705E-2</v>
      </c>
      <c r="AY141" s="23">
        <f>('Balance Sheet Annual'!BH141+'Balance Sheet Annual'!BS141)/('Income Statement Annual'!AF141-'Income Statement Annual'!AC141)</f>
        <v>4.1317613290342017</v>
      </c>
      <c r="AZ141" s="23">
        <f>(('Balance Sheet Annual'!BH141+'Balance Sheet Annual'!BS141)-'Balance Sheet Annual'!N141)/('Income Statement Annual'!AF141-'Income Statement Annual'!AC141)</f>
        <v>4.1272386832747099</v>
      </c>
      <c r="BA141" s="23">
        <f>('Cash Flow Statement Annual'!AB141+'Cash Flow Statement Annual'!AU141)/'Income Statement Annual'!BS141</f>
        <v>-1.3912401147127835</v>
      </c>
      <c r="BB141" s="23">
        <f>'Income Statement Annual'!AF141/('Balance Sheet Annual'!BH141+'Balance Sheet Annual'!BS141)</f>
        <v>0.179234016390274</v>
      </c>
      <c r="BC141" s="24">
        <f>'Income Statement Annual'!AF141/('Balance Sheet Annual'!BB141-'Balance Sheet Annual'!BR141)</f>
        <v>6.7350612841416913E-2</v>
      </c>
    </row>
    <row r="142" spans="1:55" x14ac:dyDescent="0.2">
      <c r="A142" s="52" t="s">
        <v>463</v>
      </c>
      <c r="B142" s="52" t="s">
        <v>464</v>
      </c>
      <c r="C142" s="52" t="str">
        <f>VLOOKUP(A142,'[1]S&amp;P 500 Wikipedia'!A:D,3,FALSE)</f>
        <v>Real Estate</v>
      </c>
      <c r="D142" s="52">
        <v>378140</v>
      </c>
      <c r="E142" s="52" t="s">
        <v>16</v>
      </c>
      <c r="F142" s="52">
        <v>2019</v>
      </c>
      <c r="G142" s="52" t="s">
        <v>17</v>
      </c>
      <c r="H142" s="53">
        <v>43830</v>
      </c>
      <c r="I142" s="53">
        <v>43881</v>
      </c>
      <c r="J142" s="53">
        <v>43881</v>
      </c>
      <c r="K142" s="54">
        <v>66089570</v>
      </c>
      <c r="L142" s="54">
        <v>66179051</v>
      </c>
      <c r="M142" s="59" t="s">
        <v>465</v>
      </c>
      <c r="N142" s="21">
        <f>'Balance Sheet Annual'!AH142/'Balance Sheet Annual'!BR142</f>
        <v>1.3105569374074684E-2</v>
      </c>
      <c r="O142" s="22">
        <f>('Balance Sheet Annual'!AH142-'Balance Sheet Annual'!U142)/'Balance Sheet Annual'!BR142</f>
        <v>1.3105569374074684E-2</v>
      </c>
      <c r="P142" s="22">
        <f>'Balance Sheet Annual'!N142/'Balance Sheet Annual'!BR142</f>
        <v>1.1326732442853631E-2</v>
      </c>
      <c r="Q142" s="22">
        <f>'Balance Sheet Annual'!CH142/'Balance Sheet Annual'!CS142</f>
        <v>0.97260901170237635</v>
      </c>
      <c r="R142" s="22">
        <f>('Balance Sheet Annual'!BH142+'Balance Sheet Annual'!BS142)/'Balance Sheet Annual'!BB142</f>
        <v>0.45286812974478186</v>
      </c>
      <c r="S142" s="22">
        <f>('Balance Sheet Annual'!BH142/'Balance Sheet Annual'!BB142)</f>
        <v>0.45286812974478186</v>
      </c>
      <c r="T142" s="22">
        <f>'Balance Sheet Annual'!BS142/'Balance Sheet Annual'!BB142</f>
        <v>0</v>
      </c>
      <c r="U142" s="22">
        <f>('Balance Sheet Annual'!BH142+'Balance Sheet Annual'!BS142)/'Balance Sheet Annual'!CS142</f>
        <v>0.89333175384735763</v>
      </c>
      <c r="V142" s="22">
        <f>('Balance Sheet Annual'!BH142/'Balance Sheet Annual'!CS142)</f>
        <v>0.89333175384735763</v>
      </c>
      <c r="W142" s="22">
        <f>('Balance Sheet Annual'!BS142/'Balance Sheet Annual'!CS142)</f>
        <v>0</v>
      </c>
      <c r="X142" s="23">
        <f>'Balance Sheet Annual'!AH142/'Balance Sheet Annual'!BB142</f>
        <v>6.3826379403096557E-3</v>
      </c>
      <c r="Y142" s="23">
        <f>'Balance Sheet Annual'!CS142/('Balance Sheet Annual'!BB142-'Balance Sheet Annual'!AQ142-'Balance Sheet Annual'!AR142-'Balance Sheet Annual'!AS142)</f>
        <v>0.50694283259762285</v>
      </c>
      <c r="Z142" s="23">
        <f>'Balance Sheet Annual'!BA142/'Balance Sheet Annual'!BB142</f>
        <v>0.99361736205969031</v>
      </c>
      <c r="AA142" s="23">
        <f>'Balance Sheet Annual'!AR142/'Balance Sheet Annual'!BB142</f>
        <v>0</v>
      </c>
      <c r="AB142" s="24">
        <f>'Balance Sheet Annual'!CS142/'Balance Sheet Annual'!CT142</f>
        <v>0.50694283259762285</v>
      </c>
      <c r="AC142" s="25">
        <f>'Income Statement Annual'!V142/'Income Statement Annual'!N142</f>
        <v>0.87119929048628397</v>
      </c>
      <c r="AD142" s="23">
        <f>('Income Statement Annual'!AF142-'Income Statement Annual'!AC142)/'Income Statement Annual'!N142</f>
        <v>0.6630761802685331</v>
      </c>
      <c r="AE142" s="23">
        <f>'Income Statement Annual'!AF142/'Income Statement Annual'!N142</f>
        <v>0.33177573613760181</v>
      </c>
      <c r="AF142" s="23">
        <f>'Income Statement Annual'!BS142/'Income Statement Annual'!N142</f>
        <v>0.30084888248165437</v>
      </c>
      <c r="AG142" s="23">
        <f>('Income Statement Annual'!AF142-'Income Statement Annual'!AC142)/('Income Statement Annual'!AH142*-1)</f>
        <v>4.4547642162704344</v>
      </c>
      <c r="AH142" s="24">
        <f>'Income Statement Annual'!AF142/('Income Statement Annual'!AH142*-1)</f>
        <v>2.228978692273361</v>
      </c>
      <c r="AI142" s="25">
        <f>'Cash Flow Statement Annual'!BG142/'Cash Flow Statement Annual'!AB142</f>
        <v>-0.50233875433994246</v>
      </c>
      <c r="AJ142" s="23">
        <f>'Cash Flow Statement Annual'!AB142/'Balance Sheet Annual'!BR142</f>
        <v>0.14853199490412591</v>
      </c>
      <c r="AK142" s="23">
        <f>('Cash Flow Statement Annual'!AB142+'Cash Flow Statement Annual'!AV142)/('Balance Sheet Annual'!BH142+'Balance Sheet Annual'!BS142)</f>
        <v>7.1486631700074021E-2</v>
      </c>
      <c r="AL142" s="24">
        <f>('Cash Flow Statement Annual'!AB142/('Balance Sheet Annual'!BH142+'Balance Sheet Annual'!BS142))</f>
        <v>0.15973223600868494</v>
      </c>
      <c r="AM142" s="25">
        <f>'Income Statement Annual'!BS142/'Balance Sheet Annual'!CS142</f>
        <v>6.8202432139289546E-2</v>
      </c>
      <c r="AN142" s="23">
        <f>'Income Statement Annual'!N142/'Balance Sheet Annual'!CS142</f>
        <v>0.22669996835852799</v>
      </c>
      <c r="AO142" s="23">
        <f>'Income Statement Annual'!N142/'Balance Sheet Annual'!BB142</f>
        <v>0.11492392410946364</v>
      </c>
      <c r="AP142" s="23">
        <f>'Income Statement Annual'!N142/('Balance Sheet Annual'!AH142-'Balance Sheet Annual'!BR142)</f>
        <v>-0.23910873003019492</v>
      </c>
      <c r="AQ142" s="23">
        <f>'Income Statement Annual'!BS142/'Balance Sheet Annual'!BB142</f>
        <v>3.4574734138738593E-2</v>
      </c>
      <c r="AR142" s="23">
        <f>'Cash Flow Statement Annual'!AB142/'Income Statement Annual'!N142</f>
        <v>0.62943934034400462</v>
      </c>
      <c r="AS142" s="23">
        <f>'Cash Flow Statement Annual'!BG142/'Income Statement Annual'!N142</f>
        <v>-0.31619177416096239</v>
      </c>
      <c r="AT142" s="23">
        <f>'Cash Flow Statement Annual'!AB142/'Balance Sheet Annual'!BB142</f>
        <v>7.2337638981205238E-2</v>
      </c>
      <c r="AU142" s="23">
        <f>('Cash Flow Statement Annual'!AB142+'Cash Flow Statement Annual'!AU142)/'Balance Sheet Annual'!BR142</f>
        <v>6.3252060401266949E-2</v>
      </c>
      <c r="AV142" s="23">
        <f>('Cash Flow Statement Annual'!AB142+'Cash Flow Statement Annual'!AU142)/('Balance Sheet Annual'!BH142+'Balance Sheet Annual'!BS142)</f>
        <v>6.8021661235831934E-2</v>
      </c>
      <c r="AW142" s="23" t="e">
        <f>'Cash Flow Statement Annual'!AB142/'Balance Sheet Annual'!BS142</f>
        <v>#DIV/0!</v>
      </c>
      <c r="AX142" s="23" t="e">
        <f>('Cash Flow Statement Annual'!AB142+'Cash Flow Statement Annual'!AU142)/'Balance Sheet Annual'!BS142</f>
        <v>#DIV/0!</v>
      </c>
      <c r="AY142" s="23">
        <f>('Balance Sheet Annual'!BH142+'Balance Sheet Annual'!BS142)/('Income Statement Annual'!AF142-'Income Statement Annual'!AC142)</f>
        <v>5.9428926434165055</v>
      </c>
      <c r="AZ142" s="23">
        <f>(('Balance Sheet Annual'!BH142+'Balance Sheet Annual'!BS142)-'Balance Sheet Annual'!N142)/('Income Statement Annual'!AF142-'Income Statement Annual'!AC142)</f>
        <v>5.8705032255932181</v>
      </c>
      <c r="BA142" s="23">
        <f>('Cash Flow Statement Annual'!AB142+'Cash Flow Statement Annual'!AU142)/'Income Statement Annual'!BS142</f>
        <v>0.89096397335676525</v>
      </c>
      <c r="BB142" s="23">
        <f>'Income Statement Annual'!AF142/('Balance Sheet Annual'!BH142+'Balance Sheet Annual'!BS142)</f>
        <v>8.4194420001970846E-2</v>
      </c>
      <c r="BC142" s="24">
        <f>'Income Statement Annual'!AF142/('Balance Sheet Annual'!BB142-'Balance Sheet Annual'!BR142)</f>
        <v>7.4327971383568378E-2</v>
      </c>
    </row>
    <row r="143" spans="1:55" x14ac:dyDescent="0.2">
      <c r="A143" s="52" t="s">
        <v>427</v>
      </c>
      <c r="B143" s="52" t="s">
        <v>428</v>
      </c>
      <c r="C143" s="52" t="str">
        <f>VLOOKUP(A143,'[1]S&amp;P 500 Wikipedia'!A:D,3,FALSE)</f>
        <v>Industrials</v>
      </c>
      <c r="D143" s="52">
        <v>124922</v>
      </c>
      <c r="E143" s="52" t="s">
        <v>16</v>
      </c>
      <c r="F143" s="52">
        <v>2019</v>
      </c>
      <c r="G143" s="52" t="s">
        <v>17</v>
      </c>
      <c r="H143" s="53">
        <v>43830</v>
      </c>
      <c r="I143" s="53">
        <v>43887</v>
      </c>
      <c r="J143" s="53">
        <v>43887</v>
      </c>
      <c r="K143" s="54">
        <v>413800000</v>
      </c>
      <c r="L143" s="54">
        <v>415800000</v>
      </c>
      <c r="M143" s="52" t="s">
        <v>429</v>
      </c>
      <c r="N143" s="21">
        <f>'Balance Sheet Annual'!AH143/'Balance Sheet Annual'!BR143</f>
        <v>1.700701480904131</v>
      </c>
      <c r="O143" s="22">
        <f>('Balance Sheet Annual'!AH143-'Balance Sheet Annual'!U143)/'Balance Sheet Annual'!BR143</f>
        <v>1.1541309431021045</v>
      </c>
      <c r="P143" s="22">
        <f>'Balance Sheet Annual'!N143/'Balance Sheet Annual'!BR143</f>
        <v>0.11515978176149649</v>
      </c>
      <c r="Q143" s="22">
        <f>'Balance Sheet Annual'!CH143/'Balance Sheet Annual'!CS143</f>
        <v>1.0331577316392935</v>
      </c>
      <c r="R143" s="22">
        <f>('Balance Sheet Annual'!BH143+'Balance Sheet Annual'!BS143)/'Balance Sheet Annual'!BB143</f>
        <v>0.25368084133516233</v>
      </c>
      <c r="S143" s="22">
        <f>('Balance Sheet Annual'!BH143/'Balance Sheet Annual'!BB143)</f>
        <v>1.5333028501752782E-2</v>
      </c>
      <c r="T143" s="22">
        <f>'Balance Sheet Annual'!BS143/'Balance Sheet Annual'!BB143</f>
        <v>0.23834781283340953</v>
      </c>
      <c r="U143" s="22">
        <f>('Balance Sheet Annual'!BH143+'Balance Sheet Annual'!BS143)/'Balance Sheet Annual'!CS143</f>
        <v>0.51577316392934613</v>
      </c>
      <c r="V143" s="22">
        <f>('Balance Sheet Annual'!BH143/'Balance Sheet Annual'!CS143)</f>
        <v>3.1174465447784318E-2</v>
      </c>
      <c r="W143" s="22">
        <f>('Balance Sheet Annual'!BS143/'Balance Sheet Annual'!CS143)</f>
        <v>0.48459869848156184</v>
      </c>
      <c r="X143" s="23">
        <f>'Balance Sheet Annual'!AH143/'Balance Sheet Annual'!BB143</f>
        <v>0.26605700350556316</v>
      </c>
      <c r="Y143" s="23">
        <f>'Balance Sheet Annual'!CS143/('Balance Sheet Annual'!BB143-'Balance Sheet Annual'!AQ143-'Balance Sheet Annual'!AR143-'Balance Sheet Annual'!AS143)</f>
        <v>1.0967983141866631</v>
      </c>
      <c r="Z143" s="23">
        <f>'Balance Sheet Annual'!BA143/'Balance Sheet Annual'!BB143</f>
        <v>0.73394299649443684</v>
      </c>
      <c r="AA143" s="23">
        <f>'Balance Sheet Annual'!AR143/'Balance Sheet Annual'!BB143</f>
        <v>0.41018137479042827</v>
      </c>
      <c r="AB143" s="24">
        <f>'Balance Sheet Annual'!CS143/'Balance Sheet Annual'!CT143</f>
        <v>0.49184575522024082</v>
      </c>
      <c r="AC143" s="25">
        <f>'Income Statement Annual'!V143/'Income Statement Annual'!N143</f>
        <v>0.32968676951846659</v>
      </c>
      <c r="AD143" s="23">
        <f>('Income Statement Annual'!AF143-'Income Statement Annual'!AC143)/'Income Statement Annual'!N143</f>
        <v>0.13384759233286583</v>
      </c>
      <c r="AE143" s="23">
        <f>'Income Statement Annual'!AF143/'Income Statement Annual'!N143</f>
        <v>0.13384759233286583</v>
      </c>
      <c r="AF143" s="23">
        <f>'Income Statement Annual'!BS143/'Income Statement Annual'!N143</f>
        <v>0.10336605890603086</v>
      </c>
      <c r="AG143" s="23">
        <f>('Income Statement Annual'!AF143-'Income Statement Annual'!AC143)/('Income Statement Annual'!AH143*-1)</f>
        <v>12.131355932203389</v>
      </c>
      <c r="AH143" s="24">
        <f>'Income Statement Annual'!AF143/('Income Statement Annual'!AH143*-1)</f>
        <v>12.131355932203389</v>
      </c>
      <c r="AI143" s="25">
        <f>'Cash Flow Statement Annual'!BG143/'Cash Flow Statement Annual'!AB143</f>
        <v>-0.44392929585627355</v>
      </c>
      <c r="AJ143" s="23">
        <f>'Cash Flow Statement Annual'!AB143/'Balance Sheet Annual'!BR143</f>
        <v>0.67244738893219014</v>
      </c>
      <c r="AK143" s="23">
        <f>('Cash Flow Statement Annual'!AB143+'Cash Flow Statement Annual'!AV143)/('Balance Sheet Annual'!BH143+'Balance Sheet Annual'!BS143)</f>
        <v>0.27036770007209804</v>
      </c>
      <c r="AL143" s="24">
        <f>('Cash Flow Statement Annual'!AB143/('Balance Sheet Annual'!BH143+'Balance Sheet Annual'!BS143))</f>
        <v>0.41468397019947129</v>
      </c>
      <c r="AM143" s="25">
        <f>'Income Statement Annual'!BS143/'Balance Sheet Annual'!CS143</f>
        <v>0.13703129841958475</v>
      </c>
      <c r="AN143" s="23">
        <f>'Income Statement Annual'!N143/'Balance Sheet Annual'!CS143</f>
        <v>1.3256894948868918</v>
      </c>
      <c r="AO143" s="23">
        <f>'Income Statement Annual'!N143/'Balance Sheet Annual'!BB143</f>
        <v>0.65203475080018292</v>
      </c>
      <c r="AP143" s="23">
        <f>'Income Statement Annual'!N143/('Balance Sheet Annual'!AH143-'Balance Sheet Annual'!BR143)</f>
        <v>5.9482758620689653</v>
      </c>
      <c r="AQ143" s="23">
        <f>'Income Statement Annual'!BS143/'Balance Sheet Annual'!BB143</f>
        <v>6.7398262459990851E-2</v>
      </c>
      <c r="AR143" s="23">
        <f>'Cash Flow Statement Annual'!AB143/'Income Statement Annual'!N143</f>
        <v>0.16133707339878448</v>
      </c>
      <c r="AS143" s="23">
        <f>'Cash Flow Statement Annual'!BG143/'Income Statement Annual'!N143</f>
        <v>-7.1622253389434315E-2</v>
      </c>
      <c r="AT143" s="23">
        <f>'Cash Flow Statement Annual'!AB143/'Balance Sheet Annual'!BB143</f>
        <v>0.10519737844840725</v>
      </c>
      <c r="AU143" s="23">
        <f>('Cash Flow Statement Annual'!AB143+'Cash Flow Statement Annual'!AU143)/'Balance Sheet Annual'!BR143</f>
        <v>0.31625097427903354</v>
      </c>
      <c r="AV143" s="23">
        <f>('Cash Flow Statement Annual'!AB143+'Cash Flow Statement Annual'!AU143)/('Balance Sheet Annual'!BH143+'Balance Sheet Annual'!BS143)</f>
        <v>0.19502523431867338</v>
      </c>
      <c r="AW143" s="23">
        <f>'Cash Flow Statement Annual'!AB143/'Balance Sheet Annual'!BS143</f>
        <v>0.44136078782452998</v>
      </c>
      <c r="AX143" s="23">
        <f>('Cash Flow Statement Annual'!AB143+'Cash Flow Statement Annual'!AU143)/'Balance Sheet Annual'!BS143</f>
        <v>0.20757130067783605</v>
      </c>
      <c r="AY143" s="23">
        <f>('Balance Sheet Annual'!BH143+'Balance Sheet Annual'!BS143)/('Income Statement Annual'!AF143-'Income Statement Annual'!AC143)</f>
        <v>2.9067411805798113</v>
      </c>
      <c r="AZ143" s="23">
        <f>(('Balance Sheet Annual'!BH143+'Balance Sheet Annual'!BS143)-'Balance Sheet Annual'!N143)/('Income Statement Annual'!AF143-'Income Statement Annual'!AC143)</f>
        <v>2.7003143555710793</v>
      </c>
      <c r="BA143" s="23">
        <f>('Cash Flow Statement Annual'!AB143+'Cash Flow Statement Annual'!AU143)/'Income Statement Annual'!BS143</f>
        <v>0.73405698778833106</v>
      </c>
      <c r="BB143" s="23">
        <f>'Income Statement Annual'!AF143/('Balance Sheet Annual'!BH143+'Balance Sheet Annual'!BS143)</f>
        <v>0.344027877913963</v>
      </c>
      <c r="BC143" s="24">
        <f>'Income Statement Annual'!AF143/('Balance Sheet Annual'!BB143-'Balance Sheet Annual'!BR143)</f>
        <v>0.10345824449824739</v>
      </c>
    </row>
    <row r="144" spans="1:55" x14ac:dyDescent="0.2">
      <c r="A144" s="52" t="s">
        <v>448</v>
      </c>
      <c r="B144" s="52" t="s">
        <v>449</v>
      </c>
      <c r="C144" s="52" t="str">
        <f>VLOOKUP(A144,'[1]S&amp;P 500 Wikipedia'!A:D,3,FALSE)</f>
        <v>Utilities</v>
      </c>
      <c r="D144" s="52">
        <v>354347</v>
      </c>
      <c r="E144" s="52" t="s">
        <v>16</v>
      </c>
      <c r="F144" s="52">
        <v>2019</v>
      </c>
      <c r="G144" s="52" t="s">
        <v>17</v>
      </c>
      <c r="H144" s="53">
        <v>43830</v>
      </c>
      <c r="I144" s="53">
        <v>43882</v>
      </c>
      <c r="J144" s="53">
        <v>43882</v>
      </c>
      <c r="K144" s="54">
        <v>199256589</v>
      </c>
      <c r="L144" s="54">
        <v>201031695</v>
      </c>
      <c r="M144" s="52" t="s">
        <v>450</v>
      </c>
      <c r="N144" s="21">
        <f>'Balance Sheet Annual'!AH144/'Balance Sheet Annual'!BR144</f>
        <v>0.54194681114349474</v>
      </c>
      <c r="O144" s="22">
        <f>('Balance Sheet Annual'!AH144-'Balance Sheet Annual'!U144)/'Balance Sheet Annual'!BR144</f>
        <v>0.51606353426755058</v>
      </c>
      <c r="P144" s="22">
        <f>'Balance Sheet Annual'!N144/'Balance Sheet Annual'!BR144</f>
        <v>7.5745005349203434E-2</v>
      </c>
      <c r="Q144" s="22">
        <f>'Balance Sheet Annual'!CH144/'Balance Sheet Annual'!CS144</f>
        <v>3.9363898078704267</v>
      </c>
      <c r="R144" s="22">
        <f>('Balance Sheet Annual'!BH144+'Balance Sheet Annual'!BS144)/'Balance Sheet Annual'!BB144</f>
        <v>0.3831957257989303</v>
      </c>
      <c r="S144" s="22">
        <f>('Balance Sheet Annual'!BH144/'Balance Sheet Annual'!BB144)</f>
        <v>5.3007185535386421E-2</v>
      </c>
      <c r="T144" s="22">
        <f>'Balance Sheet Annual'!BS144/'Balance Sheet Annual'!BB144</f>
        <v>0.33018854026354388</v>
      </c>
      <c r="U144" s="22">
        <f>('Balance Sheet Annual'!BH144+'Balance Sheet Annual'!BS144)/'Balance Sheet Annual'!CS144</f>
        <v>1.8916034752533502</v>
      </c>
      <c r="V144" s="22">
        <f>('Balance Sheet Annual'!BH144/'Balance Sheet Annual'!CS144)</f>
        <v>0.26166413042077824</v>
      </c>
      <c r="W144" s="22">
        <f>('Balance Sheet Annual'!BS144/'Balance Sheet Annual'!CS144)</f>
        <v>1.6299393448325721</v>
      </c>
      <c r="X144" s="23">
        <f>'Balance Sheet Annual'!AH144/'Balance Sheet Annual'!BB144</f>
        <v>5.888943589572266E-2</v>
      </c>
      <c r="Y144" s="23">
        <f>'Balance Sheet Annual'!CS144/('Balance Sheet Annual'!BB144-'Balance Sheet Annual'!AQ144-'Balance Sheet Annual'!AR144-'Balance Sheet Annual'!AS144)</f>
        <v>0.20406524347991714</v>
      </c>
      <c r="Z144" s="23">
        <f>'Balance Sheet Annual'!BA144/'Balance Sheet Annual'!BB144</f>
        <v>0.94111056410427729</v>
      </c>
      <c r="AA144" s="23">
        <f>'Balance Sheet Annual'!AR144/'Balance Sheet Annual'!BB144</f>
        <v>7.2920238515601834E-3</v>
      </c>
      <c r="AB144" s="24">
        <f>'Balance Sheet Annual'!CS144/'Balance Sheet Annual'!CT144</f>
        <v>0.20257719485718714</v>
      </c>
      <c r="AC144" s="25">
        <f>'Income Statement Annual'!V144/'Income Statement Annual'!N144</f>
        <v>0.7037783928241983</v>
      </c>
      <c r="AD144" s="23">
        <f>('Income Statement Annual'!AF144-'Income Statement Annual'!AC144)/'Income Statement Annual'!N144</f>
        <v>0.29052624341222499</v>
      </c>
      <c r="AE144" s="23">
        <f>'Income Statement Annual'!AF144/'Income Statement Annual'!N144</f>
        <v>0.15447876776882621</v>
      </c>
      <c r="AF144" s="23">
        <f>'Income Statement Annual'!BS144/'Income Statement Annual'!N144</f>
        <v>0.11409718814050206</v>
      </c>
      <c r="AG144" s="23">
        <f>('Income Statement Annual'!AF144-'Income Statement Annual'!AC144)/('Income Statement Annual'!AH144*-1)</f>
        <v>3.9145534579666132</v>
      </c>
      <c r="AH144" s="24">
        <f>'Income Statement Annual'!AF144/('Income Statement Annual'!AH144*-1)</f>
        <v>2.0814484345700053</v>
      </c>
      <c r="AI144" s="25">
        <f>'Cash Flow Statement Annual'!BG144/'Cash Flow Statement Annual'!AB144</f>
        <v>0.58167517388706425</v>
      </c>
      <c r="AJ144" s="23">
        <f>'Cash Flow Statement Annual'!AB144/'Balance Sheet Annual'!BR144</f>
        <v>0.5011378955790653</v>
      </c>
      <c r="AK144" s="23">
        <f>('Cash Flow Statement Annual'!AB144+'Cash Flow Statement Annual'!AV144)/('Balance Sheet Annual'!BH144+'Balance Sheet Annual'!BS144)</f>
        <v>0.1053771819332241</v>
      </c>
      <c r="AL144" s="24">
        <f>('Cash Flow Statement Annual'!AB144/('Balance Sheet Annual'!BH144+'Balance Sheet Annual'!BS144))</f>
        <v>0.14210760418240173</v>
      </c>
      <c r="AM144" s="25">
        <f>'Income Statement Annual'!BS144/'Balance Sheet Annual'!CS144</f>
        <v>0.11845924135946598</v>
      </c>
      <c r="AN144" s="23">
        <f>'Income Statement Annual'!N144/'Balance Sheet Annual'!CS144</f>
        <v>1.0382310317200136</v>
      </c>
      <c r="AO144" s="23">
        <f>'Income Statement Annual'!N144/'Balance Sheet Annual'!BB144</f>
        <v>0.21032193001952365</v>
      </c>
      <c r="AP144" s="23">
        <f>'Income Statement Annual'!N144/('Balance Sheet Annual'!AH144-'Balance Sheet Annual'!BR144)</f>
        <v>-4.2255954718464492</v>
      </c>
      <c r="AQ144" s="23">
        <f>'Income Statement Annual'!BS144/'Balance Sheet Annual'!BB144</f>
        <v>2.3997140819511098E-2</v>
      </c>
      <c r="AR144" s="23">
        <f>'Cash Flow Statement Annual'!AB144/'Income Statement Annual'!N144</f>
        <v>0.25891273687516853</v>
      </c>
      <c r="AS144" s="23">
        <f>'Cash Flow Statement Annual'!BG144/'Income Statement Annual'!N144</f>
        <v>0.15060311124343934</v>
      </c>
      <c r="AT144" s="23">
        <f>'Cash Flow Statement Annual'!AB144/'Balance Sheet Annual'!BB144</f>
        <v>5.4455026526222534E-2</v>
      </c>
      <c r="AU144" s="23">
        <f>('Cash Flow Statement Annual'!AB144+'Cash Flow Statement Annual'!AU144)/'Balance Sheet Annual'!BR144</f>
        <v>-0.30133015731977952</v>
      </c>
      <c r="AV144" s="23">
        <f>('Cash Flow Statement Annual'!AB144+'Cash Flow Statement Annual'!AU144)/('Balance Sheet Annual'!BH144+'Balance Sheet Annual'!BS144)</f>
        <v>-8.5448151302028388E-2</v>
      </c>
      <c r="AW144" s="23">
        <f>'Cash Flow Statement Annual'!AB144/'Balance Sheet Annual'!BS144</f>
        <v>0.16492100689732786</v>
      </c>
      <c r="AX144" s="23">
        <f>('Cash Flow Statement Annual'!AB144+'Cash Flow Statement Annual'!AU144)/'Balance Sheet Annual'!BS144</f>
        <v>-9.9165665562539126E-2</v>
      </c>
      <c r="AY144" s="23">
        <f>('Balance Sheet Annual'!BH144+'Balance Sheet Annual'!BS144)/('Income Statement Annual'!AF144-'Income Statement Annual'!AC144)</f>
        <v>6.2712011238585808</v>
      </c>
      <c r="AZ144" s="23">
        <f>(('Balance Sheet Annual'!BH144+'Balance Sheet Annual'!BS144)-'Balance Sheet Annual'!N144)/('Income Statement Annual'!AF144-'Income Statement Annual'!AC144)</f>
        <v>6.136501990166237</v>
      </c>
      <c r="BA144" s="23">
        <f>('Cash Flow Statement Annual'!AB144+'Cash Flow Statement Annual'!AU144)/'Income Statement Annual'!BS144</f>
        <v>-1.3644694842035214</v>
      </c>
      <c r="BB144" s="23">
        <f>'Income Statement Annual'!AF144/('Balance Sheet Annual'!BH144+'Balance Sheet Annual'!BS144)</f>
        <v>8.4787669581746702E-2</v>
      </c>
      <c r="BC144" s="24">
        <f>'Income Statement Annual'!AF144/('Balance Sheet Annual'!BB144-'Balance Sheet Annual'!BR144)</f>
        <v>3.6451155747588428E-2</v>
      </c>
    </row>
    <row r="145" spans="1:55" x14ac:dyDescent="0.2">
      <c r="A145" s="52" t="s">
        <v>439</v>
      </c>
      <c r="B145" s="52" t="s">
        <v>440</v>
      </c>
      <c r="C145" s="52" t="str">
        <f>VLOOKUP(A145,'[1]S&amp;P 500 Wikipedia'!A:D,3,FALSE)</f>
        <v>Health Care</v>
      </c>
      <c r="D145" s="52">
        <v>108955</v>
      </c>
      <c r="E145" s="52" t="s">
        <v>16</v>
      </c>
      <c r="F145" s="52">
        <v>2019</v>
      </c>
      <c r="G145" s="52" t="s">
        <v>17</v>
      </c>
      <c r="H145" s="53">
        <v>43830</v>
      </c>
      <c r="I145" s="53">
        <v>43875</v>
      </c>
      <c r="J145" s="53">
        <v>43875</v>
      </c>
      <c r="K145" s="54">
        <v>627000000</v>
      </c>
      <c r="L145" s="54">
        <v>637200000</v>
      </c>
      <c r="M145" s="52" t="s">
        <v>441</v>
      </c>
      <c r="N145" s="21">
        <f>'Balance Sheet Annual'!AH145/'Balance Sheet Annual'!BR145</f>
        <v>3.3067375886524824</v>
      </c>
      <c r="O145" s="22">
        <f>('Balance Sheet Annual'!AH145-'Balance Sheet Annual'!U145)/'Balance Sheet Annual'!BR145</f>
        <v>2.5965203900709222</v>
      </c>
      <c r="P145" s="22">
        <f>'Balance Sheet Annual'!N145/'Balance Sheet Annual'!BR145</f>
        <v>1.6809618794326242</v>
      </c>
      <c r="Q145" s="22">
        <f>'Balance Sheet Annual'!CH145/'Balance Sheet Annual'!CS145</f>
        <v>0.56403828074150852</v>
      </c>
      <c r="R145" s="22">
        <f>('Balance Sheet Annual'!BH145+'Balance Sheet Annual'!BS145)/'Balance Sheet Annual'!BB145</f>
        <v>9.1613877714585165E-2</v>
      </c>
      <c r="S145" s="22">
        <f>('Balance Sheet Annual'!BH145/'Balance Sheet Annual'!BB145)</f>
        <v>0</v>
      </c>
      <c r="T145" s="22">
        <f>'Balance Sheet Annual'!BS145/'Balance Sheet Annual'!BB145</f>
        <v>9.1613877714585165E-2</v>
      </c>
      <c r="U145" s="22">
        <f>('Balance Sheet Annual'!BH145+'Balance Sheet Annual'!BS145)/'Balance Sheet Annual'!CS145</f>
        <v>0.1432876117927826</v>
      </c>
      <c r="V145" s="22">
        <f>('Balance Sheet Annual'!BH145/'Balance Sheet Annual'!CS145)</f>
        <v>0</v>
      </c>
      <c r="W145" s="22">
        <f>('Balance Sheet Annual'!BS145/'Balance Sheet Annual'!CS145)</f>
        <v>0.1432876117927826</v>
      </c>
      <c r="X145" s="23">
        <f>'Balance Sheet Annual'!AH145/'Balance Sheet Annual'!BB145</f>
        <v>0.45991892849986898</v>
      </c>
      <c r="Y145" s="23">
        <f>'Balance Sheet Annual'!CS145/('Balance Sheet Annual'!BB145-'Balance Sheet Annual'!AQ145-'Balance Sheet Annual'!AR145-'Balance Sheet Annual'!AS145)</f>
        <v>0.83234013523545813</v>
      </c>
      <c r="Z145" s="23">
        <f>'Balance Sheet Annual'!BA145/'Balance Sheet Annual'!BB145</f>
        <v>0.54008107150013096</v>
      </c>
      <c r="AA145" s="23">
        <f>'Balance Sheet Annual'!AR145/'Balance Sheet Annual'!BB145</f>
        <v>0.17997564772429525</v>
      </c>
      <c r="AB145" s="24">
        <f>'Balance Sheet Annual'!CS145/'Balance Sheet Annual'!CT145</f>
        <v>0.63937053991153037</v>
      </c>
      <c r="AC145" s="25">
        <f>'Income Statement Annual'!V145/'Income Statement Annual'!N145</f>
        <v>0.74369825206991724</v>
      </c>
      <c r="AD145" s="23">
        <f>('Income Statement Annual'!AF145-'Income Statement Annual'!AC145)/'Income Statement Annual'!N145</f>
        <v>0.27720791168353265</v>
      </c>
      <c r="AE145" s="23">
        <f>'Income Statement Annual'!AF145/'Income Statement Annual'!N145</f>
        <v>0.27720791168353265</v>
      </c>
      <c r="AF145" s="23">
        <f>'Income Statement Annual'!BS145/'Income Statement Annual'!N145</f>
        <v>0.24077736890524379</v>
      </c>
      <c r="AG145" s="23">
        <f>('Income Statement Annual'!AF145-'Income Statement Annual'!AC145)/('Income Statement Annual'!AH145*-1)</f>
        <v>-104.80869565217391</v>
      </c>
      <c r="AH145" s="24">
        <f>'Income Statement Annual'!AF145/('Income Statement Annual'!AH145*-1)</f>
        <v>-104.80869565217391</v>
      </c>
      <c r="AI145" s="25">
        <f>'Cash Flow Statement Annual'!BG145/'Cash Flow Statement Annual'!AB145</f>
        <v>-0.12769204680345939</v>
      </c>
      <c r="AJ145" s="23">
        <f>'Cash Flow Statement Annual'!AB145/'Balance Sheet Annual'!BR145</f>
        <v>1.3069592198581561</v>
      </c>
      <c r="AK145" s="23">
        <f>('Cash Flow Statement Annual'!AB145+'Cash Flow Statement Annual'!AV145)/('Balance Sheet Annual'!BH145+'Balance Sheet Annual'!BS145)</f>
        <v>1.9841857335127859</v>
      </c>
      <c r="AL145" s="24">
        <f>('Cash Flow Statement Annual'!AB145/('Balance Sheet Annual'!BH145+'Balance Sheet Annual'!BS145))</f>
        <v>1.9841857335127859</v>
      </c>
      <c r="AM145" s="25">
        <f>'Income Statement Annual'!BS145/'Balance Sheet Annual'!CS145</f>
        <v>0.25236844008388981</v>
      </c>
      <c r="AN145" s="23">
        <f>'Income Statement Annual'!N145/'Balance Sheet Annual'!CS145</f>
        <v>1.0481402020104622</v>
      </c>
      <c r="AO145" s="23">
        <f>'Income Statement Annual'!N145/'Balance Sheet Annual'!BB145</f>
        <v>0.67014996686240969</v>
      </c>
      <c r="AP145" s="23">
        <f>'Income Statement Annual'!N145/('Balance Sheet Annual'!AH145-'Balance Sheet Annual'!BR145)</f>
        <v>2.0887778631821674</v>
      </c>
      <c r="AQ145" s="23">
        <f>'Income Statement Annual'!BS145/'Balance Sheet Annual'!BB145</f>
        <v>0.16135694579306731</v>
      </c>
      <c r="AR145" s="23">
        <f>'Cash Flow Statement Annual'!AB145/'Income Statement Annual'!N145</f>
        <v>0.27125114995400185</v>
      </c>
      <c r="AS145" s="23">
        <f>'Cash Flow Statement Annual'!BG145/'Income Statement Annual'!N145</f>
        <v>-3.4636614535418581E-2</v>
      </c>
      <c r="AT145" s="23">
        <f>'Cash Flow Statement Annual'!AB145/'Balance Sheet Annual'!BB145</f>
        <v>0.18177894915306483</v>
      </c>
      <c r="AU145" s="23">
        <f>('Cash Flow Statement Annual'!AB145+'Cash Flow Statement Annual'!AU145)/'Balance Sheet Annual'!BR145</f>
        <v>0.6855053191489362</v>
      </c>
      <c r="AV145" s="23">
        <f>('Cash Flow Statement Annual'!AB145+'Cash Flow Statement Annual'!AU145)/('Balance Sheet Annual'!BH145+'Balance Sheet Annual'!BS145)</f>
        <v>1.0407133243606999</v>
      </c>
      <c r="AW145" s="23">
        <f>'Cash Flow Statement Annual'!AB145/'Balance Sheet Annual'!BS145</f>
        <v>1.9841857335127859</v>
      </c>
      <c r="AX145" s="23">
        <f>('Cash Flow Statement Annual'!AB145+'Cash Flow Statement Annual'!AU145)/'Balance Sheet Annual'!BS145</f>
        <v>1.0407133243606999</v>
      </c>
      <c r="AY145" s="23">
        <f>('Balance Sheet Annual'!BH145+'Balance Sheet Annual'!BS145)/('Income Statement Annual'!AF145-'Income Statement Annual'!AC145)</f>
        <v>0.49315523106280595</v>
      </c>
      <c r="AZ145" s="23">
        <f>(('Balance Sheet Annual'!BH145+'Balance Sheet Annual'!BS145)-'Balance Sheet Annual'!N145)/('Income Statement Annual'!AF145-'Income Statement Annual'!AC145)</f>
        <v>-0.76536961752260846</v>
      </c>
      <c r="BA145" s="23">
        <f>('Cash Flow Statement Annual'!AB145+'Cash Flow Statement Annual'!AU145)/'Income Statement Annual'!BS145</f>
        <v>0.59088738179386757</v>
      </c>
      <c r="BB145" s="23">
        <f>'Income Statement Annual'!AF145/('Balance Sheet Annual'!BH145+'Balance Sheet Annual'!BS145)</f>
        <v>2.0277590847913864</v>
      </c>
      <c r="BC145" s="24">
        <f>'Income Statement Annual'!AF145/('Balance Sheet Annual'!BB145-'Balance Sheet Annual'!BR145)</f>
        <v>0.21578316057074315</v>
      </c>
    </row>
    <row r="146" spans="1:55" x14ac:dyDescent="0.2">
      <c r="A146" s="52" t="s">
        <v>475</v>
      </c>
      <c r="B146" s="52" t="s">
        <v>476</v>
      </c>
      <c r="C146" s="52" t="str">
        <f>VLOOKUP(A146,'[1]S&amp;P 500 Wikipedia'!A:D,3,FALSE)</f>
        <v>Utilities</v>
      </c>
      <c r="D146" s="52">
        <v>378142</v>
      </c>
      <c r="E146" s="52" t="s">
        <v>16</v>
      </c>
      <c r="F146" s="52">
        <v>2019</v>
      </c>
      <c r="G146" s="52" t="s">
        <v>17</v>
      </c>
      <c r="H146" s="53">
        <v>43830</v>
      </c>
      <c r="I146" s="53">
        <v>43872</v>
      </c>
      <c r="J146" s="53">
        <v>43872</v>
      </c>
      <c r="K146" s="54">
        <v>976000000</v>
      </c>
      <c r="L146" s="54">
        <v>976000000</v>
      </c>
      <c r="M146" s="59" t="s">
        <v>477</v>
      </c>
      <c r="N146" s="21">
        <f>'Balance Sheet Annual'!AH146/'Balance Sheet Annual'!BR146</f>
        <v>0.84857243567148399</v>
      </c>
      <c r="O146" s="22">
        <f>('Balance Sheet Annual'!AH146-'Balance Sheet Annual'!U146)/'Balance Sheet Annual'!BR146</f>
        <v>0.72393373281635531</v>
      </c>
      <c r="P146" s="22">
        <f>'Balance Sheet Annual'!N146/'Balance Sheet Annual'!BR146</f>
        <v>4.1381741275995768E-2</v>
      </c>
      <c r="Q146" s="22">
        <f>'Balance Sheet Annual'!CH146/'Balance Sheet Annual'!CS146</f>
        <v>2.6148728776791139</v>
      </c>
      <c r="R146" s="22">
        <f>('Balance Sheet Annual'!BH146+'Balance Sheet Annual'!BS146)/'Balance Sheet Annual'!BB146</f>
        <v>0.29932707618201748</v>
      </c>
      <c r="S146" s="22">
        <f>('Balance Sheet Annual'!BH146/'Balance Sheet Annual'!BB146)</f>
        <v>4.8648951407058896E-2</v>
      </c>
      <c r="T146" s="22">
        <f>'Balance Sheet Annual'!BS146/'Balance Sheet Annual'!BB146</f>
        <v>0.2506781247749586</v>
      </c>
      <c r="U146" s="22">
        <f>('Balance Sheet Annual'!BH146+'Balance Sheet Annual'!BS146)/'Balance Sheet Annual'!CS146</f>
        <v>1.0820293292453649</v>
      </c>
      <c r="V146" s="22">
        <f>('Balance Sheet Annual'!BH146/'Balance Sheet Annual'!CS146)</f>
        <v>0.17585977496890637</v>
      </c>
      <c r="W146" s="22">
        <f>('Balance Sheet Annual'!BS146/'Balance Sheet Annual'!CS146)</f>
        <v>0.90616955427645851</v>
      </c>
      <c r="X146" s="23">
        <f>'Balance Sheet Annual'!AH146/'Balance Sheet Annual'!BB146</f>
        <v>9.6313721724797366E-2</v>
      </c>
      <c r="Y146" s="23">
        <f>'Balance Sheet Annual'!CS146/('Balance Sheet Annual'!BB146-'Balance Sheet Annual'!AQ146-'Balance Sheet Annual'!AR146-'Balance Sheet Annual'!AS146)</f>
        <v>0.29224852071005919</v>
      </c>
      <c r="Z146" s="23">
        <f>'Balance Sheet Annual'!BA146/'Balance Sheet Annual'!BB146</f>
        <v>0.90368627827520265</v>
      </c>
      <c r="AA146" s="23">
        <f>'Balance Sheet Annual'!AR146/'Balance Sheet Annual'!BB146</f>
        <v>5.3425830352784913E-2</v>
      </c>
      <c r="AB146" s="24">
        <f>'Balance Sheet Annual'!CS146/'Balance Sheet Annual'!CT146</f>
        <v>0.27663490082175118</v>
      </c>
      <c r="AC146" s="25">
        <f>'Income Statement Annual'!V146/'Income Statement Annual'!N146</f>
        <v>0.55000290376909233</v>
      </c>
      <c r="AD146" s="23">
        <f>('Income Statement Annual'!AF146-'Income Statement Annual'!AC146)/'Income Statement Annual'!N146</f>
        <v>0.24954991579069633</v>
      </c>
      <c r="AE146" s="23">
        <f>'Income Statement Annual'!AF146/'Income Statement Annual'!N146</f>
        <v>0.12608165398687496</v>
      </c>
      <c r="AF146" s="23">
        <f>'Income Statement Annual'!BS146/'Income Statement Annual'!N146</f>
        <v>8.525466054939311E-2</v>
      </c>
      <c r="AG146" s="23">
        <f>('Income Statement Annual'!AF146-'Income Statement Annual'!AC146)/('Income Statement Annual'!AH146*-1)</f>
        <v>5.3180693069306928</v>
      </c>
      <c r="AH146" s="24">
        <f>'Income Statement Annual'!AF146/('Income Statement Annual'!AH146*-1)</f>
        <v>2.6868811881188117</v>
      </c>
      <c r="AI146" s="25">
        <f>'Cash Flow Statement Annual'!BG146/'Cash Flow Statement Annual'!AB146</f>
        <v>-8.7100165189968465E-3</v>
      </c>
      <c r="AJ146" s="23">
        <f>'Cash Flow Statement Annual'!AB146/'Balance Sheet Annual'!BR146</f>
        <v>0.46943954881917521</v>
      </c>
      <c r="AK146" s="23">
        <f>('Cash Flow Statement Annual'!AB146+'Cash Flow Statement Annual'!AV146)/('Balance Sheet Annual'!BH146+'Balance Sheet Annual'!BS146)</f>
        <v>0.14036729129353898</v>
      </c>
      <c r="AL146" s="24">
        <f>('Cash Flow Statement Annual'!AB146/('Balance Sheet Annual'!BH146+'Balance Sheet Annual'!BS146))</f>
        <v>0.17800529284396802</v>
      </c>
      <c r="AM146" s="25">
        <f>'Income Statement Annual'!BS146/'Balance Sheet Annual'!CS146</f>
        <v>8.4921759754721896E-2</v>
      </c>
      <c r="AN146" s="23">
        <f>'Income Statement Annual'!N146/'Balance Sheet Annual'!CS146</f>
        <v>0.99609521881236807</v>
      </c>
      <c r="AO146" s="23">
        <f>'Income Statement Annual'!N146/'Balance Sheet Annual'!BB146</f>
        <v>0.27555470206518001</v>
      </c>
      <c r="AP146" s="23">
        <f>'Income Statement Annual'!N146/('Balance Sheet Annual'!AH146-'Balance Sheet Annual'!BR146)</f>
        <v>-16.032588454376164</v>
      </c>
      <c r="AQ146" s="23">
        <f>'Income Statement Annual'!BS146/'Balance Sheet Annual'!BB146</f>
        <v>2.3492322587356073E-2</v>
      </c>
      <c r="AR146" s="23">
        <f>'Cash Flow Statement Annual'!AB146/'Income Statement Annual'!N146</f>
        <v>0.19336198385504386</v>
      </c>
      <c r="AS146" s="23">
        <f>'Cash Flow Statement Annual'!BG146/'Income Statement Annual'!N146</f>
        <v>-1.6841860735234335E-3</v>
      </c>
      <c r="AT146" s="23">
        <f>'Cash Flow Statement Annual'!AB146/'Balance Sheet Annual'!BB146</f>
        <v>5.3281803851908754E-2</v>
      </c>
      <c r="AU146" s="23">
        <f>('Cash Flow Statement Annual'!AB146+'Cash Flow Statement Annual'!AU146)/'Balance Sheet Annual'!BR146</f>
        <v>-4.236869933027846E-2</v>
      </c>
      <c r="AV146" s="23">
        <f>('Cash Flow Statement Annual'!AB146+'Cash Flow Statement Annual'!AU146)/('Balance Sheet Annual'!BH146+'Balance Sheet Annual'!BS146)</f>
        <v>-1.6065652650431715E-2</v>
      </c>
      <c r="AW146" s="23">
        <f>'Cash Flow Statement Annual'!AB146/'Balance Sheet Annual'!BS146</f>
        <v>0.21255067190143317</v>
      </c>
      <c r="AX146" s="23">
        <f>('Cash Flow Statement Annual'!AB146+'Cash Flow Statement Annual'!AU146)/'Balance Sheet Annual'!BS146</f>
        <v>-1.9183504101631076E-2</v>
      </c>
      <c r="AY146" s="23">
        <f>('Balance Sheet Annual'!BH146+'Balance Sheet Annual'!BS146)/('Income Statement Annual'!AF146-'Income Statement Annual'!AC146)</f>
        <v>4.3529206423085878</v>
      </c>
      <c r="AZ146" s="23">
        <f>(('Balance Sheet Annual'!BH146+'Balance Sheet Annual'!BS146)-'Balance Sheet Annual'!N146)/('Income Statement Annual'!AF146-'Income Statement Annual'!AC146)</f>
        <v>4.2846171747730972</v>
      </c>
      <c r="BA146" s="23">
        <f>('Cash Flow Statement Annual'!AB146+'Cash Flow Statement Annual'!AU146)/'Income Statement Annual'!BS146</f>
        <v>-0.20470027247956404</v>
      </c>
      <c r="BB146" s="23">
        <f>'Income Statement Annual'!AF146/('Balance Sheet Annual'!BH146+'Balance Sheet Annual'!BS146)</f>
        <v>0.11606832580395092</v>
      </c>
      <c r="BC146" s="24">
        <f>'Income Statement Annual'!AF146/('Balance Sheet Annual'!BB146-'Balance Sheet Annual'!BR146)</f>
        <v>3.919055527474908E-2</v>
      </c>
    </row>
    <row r="147" spans="1:55" x14ac:dyDescent="0.2">
      <c r="A147" s="52" t="s">
        <v>481</v>
      </c>
      <c r="B147" s="52" t="s">
        <v>482</v>
      </c>
      <c r="C147" s="52" t="str">
        <f>VLOOKUP(A147,'[1]S&amp;P 500 Wikipedia'!A:D,3,FALSE)</f>
        <v>Industrials</v>
      </c>
      <c r="D147" s="52">
        <v>378143</v>
      </c>
      <c r="E147" s="52" t="s">
        <v>16</v>
      </c>
      <c r="F147" s="52">
        <v>2019</v>
      </c>
      <c r="G147" s="52" t="s">
        <v>17</v>
      </c>
      <c r="H147" s="53">
        <v>43830</v>
      </c>
      <c r="I147" s="53">
        <v>43882</v>
      </c>
      <c r="J147" s="53">
        <v>43882</v>
      </c>
      <c r="K147" s="54">
        <v>170360000</v>
      </c>
      <c r="L147" s="54">
        <v>173499000</v>
      </c>
      <c r="M147" s="52" t="s">
        <v>483</v>
      </c>
      <c r="N147" s="21">
        <f>'Balance Sheet Annual'!AH147/'Balance Sheet Annual'!BR147</f>
        <v>2.3708639257462436</v>
      </c>
      <c r="O147" s="22">
        <f>('Balance Sheet Annual'!AH147-'Balance Sheet Annual'!U147)/'Balance Sheet Annual'!BR147</f>
        <v>2.3708639257462436</v>
      </c>
      <c r="P147" s="22">
        <f>'Balance Sheet Annual'!N147/'Balance Sheet Annual'!BR147</f>
        <v>1.0532158196655363</v>
      </c>
      <c r="Q147" s="22">
        <f>'Balance Sheet Annual'!CH147/'Balance Sheet Annual'!CS147</f>
        <v>0.68025308355698721</v>
      </c>
      <c r="R147" s="22">
        <f>('Balance Sheet Annual'!BH147+'Balance Sheet Annual'!BS147)/'Balance Sheet Annual'!BB147</f>
        <v>0</v>
      </c>
      <c r="S147" s="22">
        <f>('Balance Sheet Annual'!BH147/'Balance Sheet Annual'!BB147)</f>
        <v>0</v>
      </c>
      <c r="T147" s="22">
        <f>'Balance Sheet Annual'!BS147/'Balance Sheet Annual'!BB147</f>
        <v>0</v>
      </c>
      <c r="U147" s="22">
        <f>('Balance Sheet Annual'!BH147+'Balance Sheet Annual'!BS147)/'Balance Sheet Annual'!CS147</f>
        <v>0</v>
      </c>
      <c r="V147" s="22">
        <f>('Balance Sheet Annual'!BH147/'Balance Sheet Annual'!CS147)</f>
        <v>0</v>
      </c>
      <c r="W147" s="22">
        <f>('Balance Sheet Annual'!BS147/'Balance Sheet Annual'!CS147)</f>
        <v>0</v>
      </c>
      <c r="X147" s="23">
        <f>'Balance Sheet Annual'!AH147/'Balance Sheet Annual'!BB147</f>
        <v>0.75027357305917519</v>
      </c>
      <c r="Y147" s="23">
        <f>'Balance Sheet Annual'!CS147/('Balance Sheet Annual'!BB147-'Balance Sheet Annual'!AQ147-'Balance Sheet Annual'!AR147-'Balance Sheet Annual'!AS147)</f>
        <v>0.59642905712525962</v>
      </c>
      <c r="Z147" s="23">
        <f>'Balance Sheet Annual'!BA147/'Balance Sheet Annual'!BB147</f>
        <v>0.24972642694082478</v>
      </c>
      <c r="AA147" s="23">
        <f>'Balance Sheet Annual'!AR147/'Balance Sheet Annual'!BB147</f>
        <v>2.1471422179028376E-3</v>
      </c>
      <c r="AB147" s="24">
        <f>'Balance Sheet Annual'!CS147/'Balance Sheet Annual'!CT147</f>
        <v>0.59514843911672199</v>
      </c>
      <c r="AC147" s="25">
        <f>'Income Statement Annual'!V147/'Income Statement Annual'!N147</f>
        <v>0.32248692606354701</v>
      </c>
      <c r="AD147" s="23">
        <f>('Income Statement Annual'!AF147-'Income Statement Annual'!AC147)/'Income Statement Annual'!N147</f>
        <v>0.10001215838783202</v>
      </c>
      <c r="AE147" s="23">
        <f>'Income Statement Annual'!AF147/'Income Statement Annual'!N147</f>
        <v>9.3780067240532783E-2</v>
      </c>
      <c r="AF147" s="23">
        <f>'Income Statement Annual'!BS147/'Income Statement Annual'!N147</f>
        <v>7.2215808693027128E-2</v>
      </c>
      <c r="AG147" s="23">
        <f>('Income Statement Annual'!AF147-'Income Statement Annual'!AC147)/('Income Statement Annual'!AH147*-1)</f>
        <v>-35.856773231592335</v>
      </c>
      <c r="AH147" s="24">
        <f>'Income Statement Annual'!AF147/('Income Statement Annual'!AH147*-1)</f>
        <v>-33.622418102881198</v>
      </c>
      <c r="AI147" s="25">
        <f>'Cash Flow Statement Annual'!BG147/'Cash Flow Statement Annual'!AB147</f>
        <v>-0.54155077823910047</v>
      </c>
      <c r="AJ147" s="23">
        <f>'Cash Flow Statement Annual'!AB147/'Balance Sheet Annual'!BR147</f>
        <v>0.66072336470036408</v>
      </c>
      <c r="AK147" s="23" t="e">
        <f>('Cash Flow Statement Annual'!AB147+'Cash Flow Statement Annual'!AV147)/('Balance Sheet Annual'!BH147+'Balance Sheet Annual'!BS147)</f>
        <v>#DIV/0!</v>
      </c>
      <c r="AL147" s="24" t="e">
        <f>('Cash Flow Statement Annual'!AB147/('Balance Sheet Annual'!BH147+'Balance Sheet Annual'!BS147))</f>
        <v>#DIV/0!</v>
      </c>
      <c r="AM147" s="25">
        <f>'Income Statement Annual'!BS147/'Balance Sheet Annual'!CS147</f>
        <v>0.26870102616079689</v>
      </c>
      <c r="AN147" s="23">
        <f>'Income Statement Annual'!N147/'Balance Sheet Annual'!CS147</f>
        <v>3.7208061645197863</v>
      </c>
      <c r="AO147" s="23">
        <f>'Income Statement Annual'!N147/'Balance Sheet Annual'!BB147</f>
        <v>2.2144319810698279</v>
      </c>
      <c r="AP147" s="23">
        <f>'Income Statement Annual'!N147/('Balance Sheet Annual'!AH147-'Balance Sheet Annual'!BR147)</f>
        <v>5.104520777594975</v>
      </c>
      <c r="AQ147" s="23">
        <f>'Income Statement Annual'!BS147/'Balance Sheet Annual'!BB147</f>
        <v>0.15991699630865974</v>
      </c>
      <c r="AR147" s="23">
        <f>'Cash Flow Statement Annual'!AB147/'Income Statement Annual'!N147</f>
        <v>9.4421379387447213E-2</v>
      </c>
      <c r="AS147" s="23">
        <f>'Cash Flow Statement Annual'!BG147/'Income Statement Annual'!N147</f>
        <v>-5.1133971489681393E-2</v>
      </c>
      <c r="AT147" s="23">
        <f>'Cash Flow Statement Annual'!AB147/'Balance Sheet Annual'!BB147</f>
        <v>0.20908972221229052</v>
      </c>
      <c r="AU147" s="23">
        <f>('Cash Flow Statement Annual'!AB147+'Cash Flow Statement Annual'!AU147)/'Balance Sheet Annual'!BR147</f>
        <v>0.621337683747062</v>
      </c>
      <c r="AV147" s="23" t="e">
        <f>('Cash Flow Statement Annual'!AB147+'Cash Flow Statement Annual'!AU147)/('Balance Sheet Annual'!BH147+'Balance Sheet Annual'!BS147)</f>
        <v>#DIV/0!</v>
      </c>
      <c r="AW147" s="23" t="e">
        <f>'Cash Flow Statement Annual'!AB147/'Balance Sheet Annual'!BS147</f>
        <v>#DIV/0!</v>
      </c>
      <c r="AX147" s="23" t="e">
        <f>('Cash Flow Statement Annual'!AB147+'Cash Flow Statement Annual'!AU147)/'Balance Sheet Annual'!BS147</f>
        <v>#DIV/0!</v>
      </c>
      <c r="AY147" s="23">
        <f>('Balance Sheet Annual'!BH147+'Balance Sheet Annual'!BS147)/('Income Statement Annual'!AF147-'Income Statement Annual'!AC147)</f>
        <v>0</v>
      </c>
      <c r="AZ147" s="23">
        <f>(('Balance Sheet Annual'!BH147+'Balance Sheet Annual'!BS147)-'Balance Sheet Annual'!N147)/('Income Statement Annual'!AF147-'Income Statement Annual'!AC147)</f>
        <v>-1.504926361414898</v>
      </c>
      <c r="BA147" s="23">
        <f>('Cash Flow Statement Annual'!AB147+'Cash Flow Statement Annual'!AU147)/'Income Statement Annual'!BS147</f>
        <v>1.2295497082461742</v>
      </c>
      <c r="BB147" s="23" t="e">
        <f>'Income Statement Annual'!AF147/('Balance Sheet Annual'!BH147+'Balance Sheet Annual'!BS147)</f>
        <v>#DIV/0!</v>
      </c>
      <c r="BC147" s="24">
        <f>'Income Statement Annual'!AF147/('Balance Sheet Annual'!BB147-'Balance Sheet Annual'!BR147)</f>
        <v>0.30381293772383999</v>
      </c>
    </row>
    <row r="148" spans="1:55" x14ac:dyDescent="0.2">
      <c r="A148" s="52" t="s">
        <v>478</v>
      </c>
      <c r="B148" s="52" t="s">
        <v>479</v>
      </c>
      <c r="C148" s="52" t="str">
        <f>VLOOKUP(A148,'[1]S&amp;P 500 Wikipedia'!A:D,3,FALSE)</f>
        <v>Consumer Discretionary</v>
      </c>
      <c r="D148" s="52">
        <v>112653</v>
      </c>
      <c r="E148" s="52" t="s">
        <v>16</v>
      </c>
      <c r="F148" s="52">
        <v>2019</v>
      </c>
      <c r="G148" s="52" t="s">
        <v>17</v>
      </c>
      <c r="H148" s="53">
        <v>43830</v>
      </c>
      <c r="I148" s="53">
        <v>43875</v>
      </c>
      <c r="J148" s="53">
        <v>43875</v>
      </c>
      <c r="K148" s="54">
        <v>144613000</v>
      </c>
      <c r="L148" s="54">
        <v>149458000</v>
      </c>
      <c r="M148" s="52" t="s">
        <v>480</v>
      </c>
      <c r="N148" s="21">
        <f>'Balance Sheet Annual'!AH148/'Balance Sheet Annual'!BR148</f>
        <v>0.72195258540227736</v>
      </c>
      <c r="O148" s="22">
        <f>('Balance Sheet Annual'!AH148-'Balance Sheet Annual'!U148)/'Balance Sheet Annual'!BR148</f>
        <v>0.72195258540227736</v>
      </c>
      <c r="P148" s="22">
        <f>'Balance Sheet Annual'!N148/'Balance Sheet Annual'!BR148</f>
        <v>0.35850289341049096</v>
      </c>
      <c r="Q148" s="22">
        <f>'Balance Sheet Annual'!CH148/'Balance Sheet Annual'!CS148</f>
        <v>2.858043595748514</v>
      </c>
      <c r="R148" s="22">
        <f>('Balance Sheet Annual'!BH148+'Balance Sheet Annual'!BS148)/'Balance Sheet Annual'!BB148</f>
        <v>0.23057527082555099</v>
      </c>
      <c r="S148" s="22">
        <f>('Balance Sheet Annual'!BH148/'Balance Sheet Annual'!BB148)</f>
        <v>3.4973851326111319E-2</v>
      </c>
      <c r="T148" s="22">
        <f>'Balance Sheet Annual'!BS148/'Balance Sheet Annual'!BB148</f>
        <v>0.19560141949943968</v>
      </c>
      <c r="U148" s="22">
        <f>('Balance Sheet Annual'!BH148+'Balance Sheet Annual'!BS148)/'Balance Sheet Annual'!CS148</f>
        <v>0.88956944694649609</v>
      </c>
      <c r="V148" s="22">
        <f>('Balance Sheet Annual'!BH148/'Balance Sheet Annual'!CS148)</f>
        <v>0.13493064312736444</v>
      </c>
      <c r="W148" s="22">
        <f>('Balance Sheet Annual'!BS148/'Balance Sheet Annual'!CS148)</f>
        <v>0.75463880381913173</v>
      </c>
      <c r="X148" s="23">
        <f>'Balance Sheet Annual'!AH148/'Balance Sheet Annual'!BB148</f>
        <v>0.36117855808741128</v>
      </c>
      <c r="Y148" s="23">
        <f>'Balance Sheet Annual'!CS148/('Balance Sheet Annual'!BB148-'Balance Sheet Annual'!AQ148-'Balance Sheet Annual'!AR148-'Balance Sheet Annual'!AS148)</f>
        <v>0.48332607749238138</v>
      </c>
      <c r="Z148" s="23">
        <f>'Balance Sheet Annual'!BA148/'Balance Sheet Annual'!BB148</f>
        <v>0.63882144191258872</v>
      </c>
      <c r="AA148" s="23">
        <f>'Balance Sheet Annual'!AR148/'Balance Sheet Annual'!BB148</f>
        <v>0.37948262980948821</v>
      </c>
      <c r="AB148" s="24">
        <f>'Balance Sheet Annual'!CS148/'Balance Sheet Annual'!CT148</f>
        <v>0.25919872992155396</v>
      </c>
      <c r="AC148" s="25">
        <f>'Income Statement Annual'!V148/'Income Statement Annual'!N148</f>
        <v>0.82075080798872957</v>
      </c>
      <c r="AD148" s="23">
        <f>('Income Statement Annual'!AF148-'Income Statement Annual'!AC148)/'Income Statement Annual'!N148</f>
        <v>9.1240573464821409E-2</v>
      </c>
      <c r="AE148" s="23">
        <f>'Income Statement Annual'!AF148/'Income Statement Annual'!N148</f>
        <v>7.4832186956161437E-2</v>
      </c>
      <c r="AF148" s="23">
        <f>'Income Statement Annual'!BS148/'Income Statement Annual'!N148</f>
        <v>4.6821910996933787E-2</v>
      </c>
      <c r="AG148" s="23">
        <f>('Income Statement Annual'!AF148-'Income Statement Annual'!AC148)/('Income Statement Annual'!AH148*-1)</f>
        <v>9.6578947368421044</v>
      </c>
      <c r="AH148" s="24">
        <f>'Income Statement Annual'!AF148/('Income Statement Annual'!AH148*-1)</f>
        <v>7.9210526315789478</v>
      </c>
      <c r="AI148" s="25">
        <f>'Cash Flow Statement Annual'!BG148/'Cash Flow Statement Annual'!AB148</f>
        <v>6.3245392121431154E-2</v>
      </c>
      <c r="AJ148" s="23">
        <f>'Cash Flow Statement Annual'!AB148/'Balance Sheet Annual'!BR148</f>
        <v>0.25826022027254059</v>
      </c>
      <c r="AK148" s="23">
        <f>('Cash Flow Statement Annual'!AB148+'Cash Flow Statement Annual'!AV148)/('Balance Sheet Annual'!BH148+'Balance Sheet Annual'!BS148)</f>
        <v>0.52085864722559738</v>
      </c>
      <c r="AL148" s="24">
        <f>('Cash Flow Statement Annual'!AB148/('Balance Sheet Annual'!BH148+'Balance Sheet Annual'!BS148))</f>
        <v>0.56034831915755368</v>
      </c>
      <c r="AM148" s="25">
        <f>'Income Statement Annual'!BS148/'Balance Sheet Annual'!CS148</f>
        <v>0.10178346243920014</v>
      </c>
      <c r="AN148" s="23">
        <f>'Income Statement Annual'!N148/'Balance Sheet Annual'!CS148</f>
        <v>2.1738425508917314</v>
      </c>
      <c r="AO148" s="23">
        <f>'Income Statement Annual'!N148/'Balance Sheet Annual'!BB148</f>
        <v>0.56345722824056776</v>
      </c>
      <c r="AP148" s="23">
        <f>'Income Statement Annual'!N148/('Balance Sheet Annual'!AH148-'Balance Sheet Annual'!BR148)</f>
        <v>-4.0506881503860352</v>
      </c>
      <c r="AQ148" s="23">
        <f>'Income Statement Annual'!BS148/'Balance Sheet Annual'!BB148</f>
        <v>2.6382144191258873E-2</v>
      </c>
      <c r="AR148" s="23">
        <f>'Cash Flow Statement Annual'!AB148/'Income Statement Annual'!N148</f>
        <v>0.22930305792657663</v>
      </c>
      <c r="AS148" s="23">
        <f>'Cash Flow Statement Annual'!BG148/'Income Statement Annual'!N148</f>
        <v>1.450236181320958E-2</v>
      </c>
      <c r="AT148" s="23">
        <f>'Cash Flow Statement Annual'!AB148/'Balance Sheet Annual'!BB148</f>
        <v>0.12920246544639521</v>
      </c>
      <c r="AU148" s="23">
        <f>('Cash Flow Statement Annual'!AB148+'Cash Flow Statement Annual'!AU148)/'Balance Sheet Annual'!BR148</f>
        <v>0.11330968825835355</v>
      </c>
      <c r="AV148" s="23">
        <f>('Cash Flow Statement Annual'!AB148+'Cash Flow Statement Annual'!AU148)/('Balance Sheet Annual'!BH148+'Balance Sheet Annual'!BS148)</f>
        <v>0.24584852166869178</v>
      </c>
      <c r="AW148" s="23">
        <f>'Cash Flow Statement Annual'!AB148/'Balance Sheet Annual'!BS148</f>
        <v>0.66053950823585583</v>
      </c>
      <c r="AX148" s="23">
        <f>('Cash Flow Statement Annual'!AB148+'Cash Flow Statement Annual'!AU148)/'Balance Sheet Annual'!BS148</f>
        <v>0.28980663642874194</v>
      </c>
      <c r="AY148" s="23">
        <f>('Balance Sheet Annual'!BH148+'Balance Sheet Annual'!BS148)/('Income Statement Annual'!AF148-'Income Statement Annual'!AC148)</f>
        <v>4.4850136239782019</v>
      </c>
      <c r="AZ148" s="23">
        <f>(('Balance Sheet Annual'!BH148+'Balance Sheet Annual'!BS148)-'Balance Sheet Annual'!N148)/('Income Statement Annual'!AF148-'Income Statement Annual'!AC148)</f>
        <v>0.99636693914623065</v>
      </c>
      <c r="BA148" s="23">
        <f>('Cash Flow Statement Annual'!AB148+'Cash Flow Statement Annual'!AU148)/'Income Statement Annual'!BS148</f>
        <v>2.1486725663716815</v>
      </c>
      <c r="BB148" s="23">
        <f>'Income Statement Annual'!AF148/('Balance Sheet Annual'!BH148+'Balance Sheet Annual'!BS148)</f>
        <v>0.18286755771567437</v>
      </c>
      <c r="BC148" s="24">
        <f>'Income Statement Annual'!AF148/('Balance Sheet Annual'!BB148-'Balance Sheet Annual'!BR148)</f>
        <v>8.4376752008970282E-2</v>
      </c>
    </row>
    <row r="149" spans="1:55" x14ac:dyDescent="0.2">
      <c r="A149" s="52" t="s">
        <v>484</v>
      </c>
      <c r="B149" s="52" t="s">
        <v>485</v>
      </c>
      <c r="C149" s="52" t="str">
        <f>VLOOKUP(A149,'[1]S&amp;P 500 Wikipedia'!A:D,3,FALSE)</f>
        <v>Real Estate</v>
      </c>
      <c r="D149" s="52">
        <v>130051</v>
      </c>
      <c r="E149" s="52" t="s">
        <v>16</v>
      </c>
      <c r="F149" s="52">
        <v>2019</v>
      </c>
      <c r="G149" s="52" t="s">
        <v>17</v>
      </c>
      <c r="H149" s="53">
        <v>43830</v>
      </c>
      <c r="I149" s="53">
        <v>43886</v>
      </c>
      <c r="J149" s="53">
        <v>43886</v>
      </c>
      <c r="K149" s="54">
        <v>129415040</v>
      </c>
      <c r="L149" s="54">
        <v>138472124</v>
      </c>
      <c r="M149" s="52" t="s">
        <v>486</v>
      </c>
      <c r="N149" s="21">
        <f>'Balance Sheet Annual'!AH149/'Balance Sheet Annual'!BR149</f>
        <v>1.4158192728205855E-2</v>
      </c>
      <c r="O149" s="22">
        <f>('Balance Sheet Annual'!AH149-'Balance Sheet Annual'!U149)/'Balance Sheet Annual'!BR149</f>
        <v>1.4158192728205855E-2</v>
      </c>
      <c r="P149" s="22">
        <f>'Balance Sheet Annual'!N149/'Balance Sheet Annual'!BR149</f>
        <v>1.3159975387847569E-2</v>
      </c>
      <c r="Q149" s="22">
        <f>'Balance Sheet Annual'!CH149/'Balance Sheet Annual'!CS149</f>
        <v>1.9203527131862543</v>
      </c>
      <c r="R149" s="22">
        <f>('Balance Sheet Annual'!BH149+'Balance Sheet Annual'!BS149)/'Balance Sheet Annual'!BB149</f>
        <v>8.5264985361054715E-2</v>
      </c>
      <c r="S149" s="22">
        <f>('Balance Sheet Annual'!BH149/'Balance Sheet Annual'!BB149)</f>
        <v>1.851770028445766E-2</v>
      </c>
      <c r="T149" s="22">
        <f>'Balance Sheet Annual'!BS149/'Balance Sheet Annual'!BB149</f>
        <v>6.6747285076597065E-2</v>
      </c>
      <c r="U149" s="22">
        <f>('Balance Sheet Annual'!BH149+'Balance Sheet Annual'!BS149)/'Balance Sheet Annual'!CS149</f>
        <v>0.24900383133894241</v>
      </c>
      <c r="V149" s="22">
        <f>('Balance Sheet Annual'!BH149/'Balance Sheet Annual'!CS149)</f>
        <v>5.4078216267685802E-2</v>
      </c>
      <c r="W149" s="22">
        <f>('Balance Sheet Annual'!BS149/'Balance Sheet Annual'!CS149)</f>
        <v>0.19492561507125661</v>
      </c>
      <c r="X149" s="23">
        <f>'Balance Sheet Annual'!AH149/'Balance Sheet Annual'!BB149</f>
        <v>8.2899524950667321E-3</v>
      </c>
      <c r="Y149" s="23">
        <f>'Balance Sheet Annual'!CS149/('Balance Sheet Annual'!BB149-'Balance Sheet Annual'!AQ149-'Balance Sheet Annual'!AR149-'Balance Sheet Annual'!AS149)</f>
        <v>0.34242439123353319</v>
      </c>
      <c r="Z149" s="23">
        <f>'Balance Sheet Annual'!BA149/'Balance Sheet Annual'!BB149</f>
        <v>0.9917100475049333</v>
      </c>
      <c r="AA149" s="23">
        <f>'Balance Sheet Annual'!AR149/'Balance Sheet Annual'!BB149</f>
        <v>0</v>
      </c>
      <c r="AB149" s="24">
        <f>'Balance Sheet Annual'!CS149/'Balance Sheet Annual'!CT149</f>
        <v>0.34242439123353319</v>
      </c>
      <c r="AC149" s="25">
        <f>'Income Statement Annual'!V149/'Income Statement Annual'!N149</f>
        <v>0.74317018404926727</v>
      </c>
      <c r="AD149" s="23">
        <f>('Income Statement Annual'!AF149-'Income Statement Annual'!AC149)/'Income Statement Annual'!N149</f>
        <v>0.65238059572594831</v>
      </c>
      <c r="AE149" s="23">
        <f>'Income Statement Annual'!AF149/'Income Statement Annual'!N149</f>
        <v>0.48435252595811545</v>
      </c>
      <c r="AF149" s="23">
        <f>'Income Statement Annual'!BS149/'Income Statement Annual'!N149</f>
        <v>0.32096428303937319</v>
      </c>
      <c r="AG149" s="23">
        <f>('Income Statement Annual'!AF149-'Income Statement Annual'!AC149)/('Income Statement Annual'!AH149*-1)</f>
        <v>4.7671996381081092</v>
      </c>
      <c r="AH149" s="24">
        <f>'Income Statement Annual'!AF149/('Income Statement Annual'!AH149*-1)</f>
        <v>3.5393529507033996</v>
      </c>
      <c r="AI149" s="25">
        <f>'Cash Flow Statement Annual'!BG149/'Cash Flow Statement Annual'!AB149</f>
        <v>-0.12436730414336301</v>
      </c>
      <c r="AJ149" s="23">
        <f>'Cash Flow Statement Annual'!AB149/'Balance Sheet Annual'!BR149</f>
        <v>0.14165318562839252</v>
      </c>
      <c r="AK149" s="23">
        <f>('Cash Flow Statement Annual'!AB149+'Cash Flow Statement Annual'!AV149)/('Balance Sheet Annual'!BH149+'Balance Sheet Annual'!BS149)</f>
        <v>0.34304816546233541</v>
      </c>
      <c r="AL149" s="24">
        <f>('Cash Flow Statement Annual'!AB149/('Balance Sheet Annual'!BH149+'Balance Sheet Annual'!BS149))</f>
        <v>0.97274687874993304</v>
      </c>
      <c r="AM149" s="25">
        <f>'Income Statement Annual'!BS149/'Balance Sheet Annual'!CS149</f>
        <v>0.14374092564108357</v>
      </c>
      <c r="AN149" s="23">
        <f>'Income Statement Annual'!N149/'Balance Sheet Annual'!CS149</f>
        <v>0.44784087587543392</v>
      </c>
      <c r="AO149" s="23">
        <f>'Income Statement Annual'!N149/'Balance Sheet Annual'!BB149</f>
        <v>0.15335163929113774</v>
      </c>
      <c r="AP149" s="23">
        <f>'Income Statement Annual'!N149/('Balance Sheet Annual'!AH149-'Balance Sheet Annual'!BR149)</f>
        <v>-0.26566660704101153</v>
      </c>
      <c r="AQ149" s="23">
        <f>'Income Statement Annual'!BS149/'Balance Sheet Annual'!BB149</f>
        <v>4.9220398957992594E-2</v>
      </c>
      <c r="AR149" s="23">
        <f>'Cash Flow Statement Annual'!AB149/'Income Statement Annual'!N149</f>
        <v>0.54085661398872253</v>
      </c>
      <c r="AS149" s="23">
        <f>'Cash Flow Statement Annual'!BG149/'Income Statement Annual'!N149</f>
        <v>-6.7264879009884954E-2</v>
      </c>
      <c r="AT149" s="23">
        <f>'Cash Flow Statement Annual'!AB149/'Balance Sheet Annual'!BB149</f>
        <v>8.2941248376624713E-2</v>
      </c>
      <c r="AU149" s="23">
        <f>('Cash Flow Statement Annual'!AB149+'Cash Flow Statement Annual'!AU149)/'Balance Sheet Annual'!BR149</f>
        <v>1.7225304078979868E-2</v>
      </c>
      <c r="AV149" s="23">
        <f>('Cash Flow Statement Annual'!AB149+'Cash Flow Statement Annual'!AU149)/('Balance Sheet Annual'!BH149+'Balance Sheet Annual'!BS149)</f>
        <v>0.11828792062822245</v>
      </c>
      <c r="AW149" s="23">
        <f>'Cash Flow Statement Annual'!AB149/'Balance Sheet Annual'!BS149</f>
        <v>1.2426160596860827</v>
      </c>
      <c r="AX149" s="23">
        <f>('Cash Flow Statement Annual'!AB149+'Cash Flow Statement Annual'!AU149)/'Balance Sheet Annual'!BS149</f>
        <v>0.15110454019486824</v>
      </c>
      <c r="AY149" s="23">
        <f>('Balance Sheet Annual'!BH149+'Balance Sheet Annual'!BS149)/('Income Statement Annual'!AF149-'Income Statement Annual'!AC149)</f>
        <v>0.85227797237614367</v>
      </c>
      <c r="AZ149" s="23">
        <f>(('Balance Sheet Annual'!BH149+'Balance Sheet Annual'!BS149)-'Balance Sheet Annual'!N149)/('Income Statement Annual'!AF149-'Income Statement Annual'!AC149)</f>
        <v>0.77525685031806091</v>
      </c>
      <c r="BA149" s="23">
        <f>('Cash Flow Statement Annual'!AB149+'Cash Flow Statement Annual'!AU149)/'Income Statement Annual'!BS149</f>
        <v>0.2049113382718166</v>
      </c>
      <c r="BB149" s="23">
        <f>'Income Statement Annual'!AF149/('Balance Sheet Annual'!BH149+'Balance Sheet Annual'!BS149)</f>
        <v>0.87112257787833347</v>
      </c>
      <c r="BC149" s="24">
        <f>'Income Statement Annual'!AF149/('Balance Sheet Annual'!BB149-'Balance Sheet Annual'!BR149)</f>
        <v>0.17920491925425092</v>
      </c>
    </row>
    <row r="150" spans="1:55" x14ac:dyDescent="0.2">
      <c r="A150" s="52" t="s">
        <v>523</v>
      </c>
      <c r="B150" s="52" t="s">
        <v>524</v>
      </c>
      <c r="C150" s="52" t="str">
        <f>VLOOKUP(A150,'[1]S&amp;P 500 Wikipedia'!A:D,3,FALSE)</f>
        <v>Consumer Discretionary</v>
      </c>
      <c r="D150" s="52">
        <v>249937</v>
      </c>
      <c r="E150" s="52" t="s">
        <v>16</v>
      </c>
      <c r="F150" s="52">
        <v>2019</v>
      </c>
      <c r="G150" s="52" t="s">
        <v>17</v>
      </c>
      <c r="H150" s="53">
        <v>43830</v>
      </c>
      <c r="I150" s="53">
        <v>43866</v>
      </c>
      <c r="J150" s="53">
        <v>43866</v>
      </c>
      <c r="K150" s="54">
        <v>3961000000</v>
      </c>
      <c r="L150" s="54">
        <v>3999000000</v>
      </c>
      <c r="M150" s="52" t="s">
        <v>525</v>
      </c>
      <c r="N150" s="21">
        <f>'Balance Sheet Annual'!AH150/'Balance Sheet Annual'!BR150</f>
        <v>1.1621795133086048</v>
      </c>
      <c r="O150" s="22">
        <f>('Balance Sheet Annual'!AH150-'Balance Sheet Annual'!U150)/'Balance Sheet Annual'!BR150</f>
        <v>1.0522663351404231</v>
      </c>
      <c r="P150" s="22">
        <f>'Balance Sheet Annual'!N150/'Balance Sheet Annual'!BR150</f>
        <v>0.35310602046223455</v>
      </c>
      <c r="Q150" s="22">
        <f>'Balance Sheet Annual'!CH150/'Balance Sheet Annual'!CS150</f>
        <v>6.7802287089978934</v>
      </c>
      <c r="R150" s="22">
        <f>('Balance Sheet Annual'!BH150+'Balance Sheet Annual'!BS150)/'Balance Sheet Annual'!BB150</f>
        <v>0.60071479130646677</v>
      </c>
      <c r="S150" s="22">
        <f>('Balance Sheet Annual'!BH150/'Balance Sheet Annual'!BB150)</f>
        <v>0.20865872196242705</v>
      </c>
      <c r="T150" s="22">
        <f>'Balance Sheet Annual'!BS150/'Balance Sheet Annual'!BB150</f>
        <v>0.39205606934403975</v>
      </c>
      <c r="U150" s="22">
        <f>('Balance Sheet Annual'!BH150+'Balance Sheet Annual'!BS150)/'Balance Sheet Annual'!CS150</f>
        <v>4.6736984652422509</v>
      </c>
      <c r="V150" s="22">
        <f>('Balance Sheet Annual'!BH150/'Balance Sheet Annual'!CS150)</f>
        <v>1.6234125789948841</v>
      </c>
      <c r="W150" s="22">
        <f>('Balance Sheet Annual'!BS150/'Balance Sheet Annual'!CS150)</f>
        <v>3.0502858862473667</v>
      </c>
      <c r="X150" s="23">
        <f>'Balance Sheet Annual'!AH150/'Balance Sheet Annual'!BB150</f>
        <v>0.44112448121545467</v>
      </c>
      <c r="Y150" s="23">
        <f>'Balance Sheet Annual'!CS150/('Balance Sheet Annual'!BB150-'Balance Sheet Annual'!AQ150-'Balance Sheet Annual'!AR150-'Balance Sheet Annual'!AS150)</f>
        <v>0.12853092594096782</v>
      </c>
      <c r="Z150" s="23">
        <f>'Balance Sheet Annual'!BA150/'Balance Sheet Annual'!BB150</f>
        <v>0.55887551878454533</v>
      </c>
      <c r="AA150" s="23">
        <f>'Balance Sheet Annual'!AR150/'Balance Sheet Annual'!BB150</f>
        <v>0</v>
      </c>
      <c r="AB150" s="24">
        <f>'Balance Sheet Annual'!CS150/'Balance Sheet Annual'!CT150</f>
        <v>0.12853092594096782</v>
      </c>
      <c r="AC150" s="25">
        <f>'Income Statement Annual'!V150/'Income Statement Annual'!N150</f>
        <v>7.5272610647851193E-2</v>
      </c>
      <c r="AD150" s="23">
        <f>('Income Statement Annual'!AF150-'Income Statement Annual'!AC150)/'Income Statement Annual'!N150</f>
        <v>3.6818473380372035E-3</v>
      </c>
      <c r="AE150" s="23">
        <f>'Income Statement Annual'!AF150/'Income Statement Annual'!N150</f>
        <v>3.6818473380372035E-3</v>
      </c>
      <c r="AF150" s="23">
        <f>'Income Statement Annual'!BS150/'Income Statement Annual'!N150</f>
        <v>3.0147530468248876E-4</v>
      </c>
      <c r="AG150" s="23">
        <f>('Income Statement Annual'!AF150-'Income Statement Annual'!AC150)/('Income Statement Annual'!AH150*-1)</f>
        <v>0.56274509803921569</v>
      </c>
      <c r="AH150" s="24">
        <f>'Income Statement Annual'!AF150/('Income Statement Annual'!AH150*-1)</f>
        <v>0.56274509803921569</v>
      </c>
      <c r="AI150" s="25">
        <f>'Cash Flow Statement Annual'!BG150/'Cash Flow Statement Annual'!AB150</f>
        <v>-0.2144766604976352</v>
      </c>
      <c r="AJ150" s="23">
        <f>'Cash Flow Statement Annual'!AB150/'Balance Sheet Annual'!BR150</f>
        <v>0.1486671014551828</v>
      </c>
      <c r="AK150" s="23">
        <f>('Cash Flow Statement Annual'!AB150+'Cash Flow Statement Annual'!AV150)/('Balance Sheet Annual'!BH150+'Balance Sheet Annual'!BS150)</f>
        <v>7.8554089641806227E-2</v>
      </c>
      <c r="AL150" s="24">
        <f>('Cash Flow Statement Annual'!AB150/('Balance Sheet Annual'!BH150+'Balance Sheet Annual'!BS150))</f>
        <v>9.3936525720025504E-2</v>
      </c>
      <c r="AM150" s="25">
        <f>'Income Statement Annual'!BS150/'Balance Sheet Annual'!CS150</f>
        <v>1.4143845922359314E-3</v>
      </c>
      <c r="AN150" s="23">
        <f>'Income Statement Annual'!N150/'Balance Sheet Annual'!CS150</f>
        <v>4.6915437857357807</v>
      </c>
      <c r="AO150" s="23">
        <f>'Income Statement Annual'!N150/'Balance Sheet Annual'!BB150</f>
        <v>0.60300846687321352</v>
      </c>
      <c r="AP150" s="23">
        <f>'Income Statement Annual'!N150/('Balance Sheet Annual'!AH150-'Balance Sheet Annual'!BR150)</f>
        <v>9.7957901350926804</v>
      </c>
      <c r="AQ150" s="23">
        <f>'Income Statement Annual'!BS150/'Balance Sheet Annual'!BB150</f>
        <v>1.8179216127672248E-4</v>
      </c>
      <c r="AR150" s="23">
        <f>'Cash Flow Statement Annual'!AB150/'Income Statement Annual'!N150</f>
        <v>9.3579217447081461E-2</v>
      </c>
      <c r="AS150" s="23">
        <f>'Cash Flow Statement Annual'!BG150/'Income Statement Annual'!N150</f>
        <v>-2.0070558050032071E-2</v>
      </c>
      <c r="AT150" s="23">
        <f>'Cash Flow Statement Annual'!AB150/'Balance Sheet Annual'!BB150</f>
        <v>5.6429060443959664E-2</v>
      </c>
      <c r="AU150" s="23">
        <f>('Cash Flow Statement Annual'!AB150+'Cash Flow Statement Annual'!AU150)/'Balance Sheet Annual'!BR150</f>
        <v>0.28870297150776503</v>
      </c>
      <c r="AV150" s="23">
        <f>('Cash Flow Statement Annual'!AB150+'Cash Flow Statement Annual'!AU150)/('Balance Sheet Annual'!BH150+'Balance Sheet Annual'!BS150)</f>
        <v>0.18241933718377148</v>
      </c>
      <c r="AW150" s="23">
        <f>'Cash Flow Statement Annual'!AB150/'Balance Sheet Annual'!BS150</f>
        <v>0.14393109775949331</v>
      </c>
      <c r="AX150" s="23">
        <f>('Cash Flow Statement Annual'!AB150+'Cash Flow Statement Annual'!AU150)/'Balance Sheet Annual'!BS150</f>
        <v>0.27950592436933336</v>
      </c>
      <c r="AY150" s="23">
        <f>('Balance Sheet Annual'!BH150+'Balance Sheet Annual'!BS150)/('Income Statement Annual'!AF150-'Income Statement Annual'!AC150)</f>
        <v>270.5696864111498</v>
      </c>
      <c r="AZ150" s="23">
        <f>(('Balance Sheet Annual'!BH150+'Balance Sheet Annual'!BS150)-'Balance Sheet Annual'!N150)/('Income Statement Annual'!AF150-'Income Statement Annual'!AC150)</f>
        <v>210.20209059233449</v>
      </c>
      <c r="BA150" s="23">
        <f>('Cash Flow Statement Annual'!AB150+'Cash Flow Statement Annual'!AU150)/'Income Statement Annual'!BS150</f>
        <v>602.78723404255322</v>
      </c>
      <c r="BB150" s="23">
        <f>'Income Statement Annual'!AF150/('Balance Sheet Annual'!BH150+'Balance Sheet Annual'!BS150)</f>
        <v>3.695905529048916E-3</v>
      </c>
      <c r="BC150" s="24">
        <f>'Income Statement Annual'!AF150/('Balance Sheet Annual'!BB150-'Balance Sheet Annual'!BR150)</f>
        <v>3.5784420685140736E-3</v>
      </c>
    </row>
    <row r="151" spans="1:55" x14ac:dyDescent="0.2">
      <c r="A151" s="52" t="s">
        <v>496</v>
      </c>
      <c r="B151" s="52" t="s">
        <v>497</v>
      </c>
      <c r="C151" s="52" t="str">
        <f>VLOOKUP(A151,'[1]S&amp;P 500 Wikipedia'!A:D,3,FALSE)</f>
        <v>Industrials</v>
      </c>
      <c r="D151" s="52">
        <v>339017</v>
      </c>
      <c r="E151" s="52" t="s">
        <v>16</v>
      </c>
      <c r="F151" s="52">
        <v>2019</v>
      </c>
      <c r="G151" s="52" t="s">
        <v>17</v>
      </c>
      <c r="H151" s="53">
        <v>43830</v>
      </c>
      <c r="I151" s="53">
        <v>43867</v>
      </c>
      <c r="J151" s="53">
        <v>43867</v>
      </c>
      <c r="K151" s="54">
        <v>573927398</v>
      </c>
      <c r="L151" s="54">
        <v>575606038</v>
      </c>
      <c r="M151" s="52" t="s">
        <v>498</v>
      </c>
      <c r="N151" s="21">
        <f>'Balance Sheet Annual'!AH151/'Balance Sheet Annual'!BR151</f>
        <v>4.5111070313934274</v>
      </c>
      <c r="O151" s="22">
        <f>('Balance Sheet Annual'!AH151-'Balance Sheet Annual'!U151)/'Balance Sheet Annual'!BR151</f>
        <v>2.0025702221406281</v>
      </c>
      <c r="P151" s="22">
        <f>'Balance Sheet Annual'!N151/'Balance Sheet Annual'!BR151</f>
        <v>0.32109418028272446</v>
      </c>
      <c r="Q151" s="22">
        <f>'Balance Sheet Annual'!CH151/'Balance Sheet Annual'!CS151</f>
        <v>0.4255327130852341</v>
      </c>
      <c r="R151" s="22">
        <f>('Balance Sheet Annual'!BH151+'Balance Sheet Annual'!BS151)/'Balance Sheet Annual'!BB151</f>
        <v>9.0791862943761681E-2</v>
      </c>
      <c r="S151" s="22">
        <f>('Balance Sheet Annual'!BH151/'Balance Sheet Annual'!BB151)</f>
        <v>7.8949446038053628E-4</v>
      </c>
      <c r="T151" s="22">
        <f>'Balance Sheet Annual'!BS151/'Balance Sheet Annual'!BB151</f>
        <v>9.000236848338114E-2</v>
      </c>
      <c r="U151" s="22">
        <f>('Balance Sheet Annual'!BH151+'Balance Sheet Annual'!BS151)/'Balance Sheet Annual'!CS151</f>
        <v>0.12942677070828332</v>
      </c>
      <c r="V151" s="22">
        <f>('Balance Sheet Annual'!BH151/'Balance Sheet Annual'!CS151)</f>
        <v>1.1254501800720287E-3</v>
      </c>
      <c r="W151" s="22">
        <f>('Balance Sheet Annual'!BS151/'Balance Sheet Annual'!CS151)</f>
        <v>0.12830132052821128</v>
      </c>
      <c r="X151" s="23">
        <f>'Balance Sheet Annual'!AH151/'Balance Sheet Annual'!BB151</f>
        <v>0.64664859601568458</v>
      </c>
      <c r="Y151" s="23">
        <f>'Balance Sheet Annual'!CS151/('Balance Sheet Annual'!BB151-'Balance Sheet Annual'!AQ151-'Balance Sheet Annual'!AR151-'Balance Sheet Annual'!AS151)</f>
        <v>0.70149214453011921</v>
      </c>
      <c r="Z151" s="23">
        <f>'Balance Sheet Annual'!BA151/'Balance Sheet Annual'!BB151</f>
        <v>0.35335140398431536</v>
      </c>
      <c r="AA151" s="23">
        <f>'Balance Sheet Annual'!AR151/'Balance Sheet Annual'!BB151</f>
        <v>0</v>
      </c>
      <c r="AB151" s="24">
        <f>'Balance Sheet Annual'!CS151/'Balance Sheet Annual'!CT151</f>
        <v>0.70149214453011921</v>
      </c>
      <c r="AC151" s="25">
        <f>'Income Statement Annual'!V151/'Income Statement Annual'!N151</f>
        <v>0.47160507715094585</v>
      </c>
      <c r="AD151" s="23">
        <f>('Income Statement Annual'!AF151-'Income Statement Annual'!AC151)/'Income Statement Annual'!N151</f>
        <v>0.19798638843579505</v>
      </c>
      <c r="AE151" s="23">
        <f>'Income Statement Annual'!AF151/'Income Statement Annual'!N151</f>
        <v>0.19798638843579505</v>
      </c>
      <c r="AF151" s="23">
        <f>'Income Statement Annual'!BS151/'Income Statement Annual'!N151</f>
        <v>0.14828355550555899</v>
      </c>
      <c r="AG151" s="23">
        <f>('Income Statement Annual'!AF151-'Income Statement Annual'!AC151)/('Income Statement Annual'!AH151*-1)</f>
        <v>78.222222222222229</v>
      </c>
      <c r="AH151" s="24">
        <f>'Income Statement Annual'!AF151/('Income Statement Annual'!AH151*-1)</f>
        <v>78.222222222222229</v>
      </c>
      <c r="AI151" s="25">
        <f>'Cash Flow Statement Annual'!BG151/'Cash Flow Statement Annual'!AB151</f>
        <v>-0.7061825086032989</v>
      </c>
      <c r="AJ151" s="23">
        <f>'Cash Flow Statement Annual'!AB151/'Balance Sheet Annual'!BR151</f>
        <v>1.5470901413622178</v>
      </c>
      <c r="AK151" s="23">
        <f>('Cash Flow Statement Annual'!AB151+'Cash Flow Statement Annual'!AV151)/('Balance Sheet Annual'!BH151+'Balance Sheet Annual'!BS151)</f>
        <v>0.99739130434782608</v>
      </c>
      <c r="AL151" s="24">
        <f>('Cash Flow Statement Annual'!AB151/('Balance Sheet Annual'!BH151+'Balance Sheet Annual'!BS151))</f>
        <v>2.442608695652174</v>
      </c>
      <c r="AM151" s="25">
        <f>'Income Statement Annual'!BS151/'Balance Sheet Annual'!CS151</f>
        <v>0.29670618247298919</v>
      </c>
      <c r="AN151" s="23">
        <f>'Income Statement Annual'!N151/'Balance Sheet Annual'!CS151</f>
        <v>2.0009378751500599</v>
      </c>
      <c r="AO151" s="23">
        <f>'Income Statement Annual'!N151/'Balance Sheet Annual'!BB151</f>
        <v>1.4036422011105556</v>
      </c>
      <c r="AP151" s="23">
        <f>'Income Statement Annual'!N151/('Balance Sheet Annual'!AH151-'Balance Sheet Annual'!BR151)</f>
        <v>2.7888627450980392</v>
      </c>
      <c r="AQ151" s="23">
        <f>'Income Statement Annual'!BS151/'Balance Sheet Annual'!BB151</f>
        <v>0.20813705623832207</v>
      </c>
      <c r="AR151" s="23">
        <f>'Cash Flow Statement Annual'!AB151/'Income Statement Annual'!N151</f>
        <v>0.15799538781708758</v>
      </c>
      <c r="AS151" s="23">
        <f>'Cash Flow Statement Annual'!BG151/'Income Statement Annual'!N151</f>
        <v>-0.11157357931642199</v>
      </c>
      <c r="AT151" s="23">
        <f>'Cash Flow Statement Annual'!AB151/'Balance Sheet Annual'!BB151</f>
        <v>0.22176899392089267</v>
      </c>
      <c r="AU151" s="23">
        <f>('Cash Flow Statement Annual'!AB151+'Cash Flow Statement Annual'!AU151)/'Balance Sheet Annual'!BR151</f>
        <v>1.1070313934275748</v>
      </c>
      <c r="AV151" s="23">
        <f>('Cash Flow Statement Annual'!AB151+'Cash Flow Statement Annual'!AU151)/('Balance Sheet Annual'!BH151+'Balance Sheet Annual'!BS151)</f>
        <v>1.7478260869565216</v>
      </c>
      <c r="AW151" s="23">
        <f>'Cash Flow Statement Annual'!AB151/'Balance Sheet Annual'!BS151</f>
        <v>2.4640350877192985</v>
      </c>
      <c r="AX151" s="23">
        <f>('Cash Flow Statement Annual'!AB151+'Cash Flow Statement Annual'!AU151)/'Balance Sheet Annual'!BS151</f>
        <v>1.763157894736842</v>
      </c>
      <c r="AY151" s="23">
        <f>('Balance Sheet Annual'!BH151+'Balance Sheet Annual'!BS151)/('Income Statement Annual'!AF151-'Income Statement Annual'!AC151)</f>
        <v>0.32670454545454547</v>
      </c>
      <c r="AZ151" s="23">
        <f>(('Balance Sheet Annual'!BH151+'Balance Sheet Annual'!BS151)-'Balance Sheet Annual'!N151)/('Income Statement Annual'!AF151-'Income Statement Annual'!AC151)</f>
        <v>0.16107954545454545</v>
      </c>
      <c r="BA151" s="23">
        <f>('Cash Flow Statement Annual'!AB151+'Cash Flow Statement Annual'!AU151)/'Income Statement Annual'!BS151</f>
        <v>0.76242255658111013</v>
      </c>
      <c r="BB151" s="23">
        <f>'Income Statement Annual'!AF151/('Balance Sheet Annual'!BH151+'Balance Sheet Annual'!BS151)</f>
        <v>3.0608695652173914</v>
      </c>
      <c r="BC151" s="24">
        <f>'Income Statement Annual'!AF151/('Balance Sheet Annual'!BB151-'Balance Sheet Annual'!BR151)</f>
        <v>0.32440403047431804</v>
      </c>
    </row>
    <row r="152" spans="1:55" x14ac:dyDescent="0.2">
      <c r="A152" s="52" t="s">
        <v>493</v>
      </c>
      <c r="B152" s="52" t="s">
        <v>494</v>
      </c>
      <c r="C152" s="52" t="str">
        <f>VLOOKUP(A152,'[1]S&amp;P 500 Wikipedia'!A:D,3,FALSE)</f>
        <v>Communication Services</v>
      </c>
      <c r="D152" s="52">
        <v>121021</v>
      </c>
      <c r="E152" s="52" t="s">
        <v>16</v>
      </c>
      <c r="F152" s="52">
        <v>2019</v>
      </c>
      <c r="G152" s="52" t="s">
        <v>17</v>
      </c>
      <c r="H152" s="53">
        <v>43830</v>
      </c>
      <c r="I152" s="53">
        <v>43860</v>
      </c>
      <c r="J152" s="53">
        <v>43860</v>
      </c>
      <c r="K152" s="54">
        <v>2851000000</v>
      </c>
      <c r="L152" s="54">
        <v>2886000000</v>
      </c>
      <c r="M152" s="52" t="s">
        <v>495</v>
      </c>
      <c r="N152" s="21">
        <f>'Balance Sheet Annual'!AH152/'Balance Sheet Annual'!BR152</f>
        <v>4.3994552580880883</v>
      </c>
      <c r="O152" s="22">
        <f>('Balance Sheet Annual'!AH152-'Balance Sheet Annual'!U152)/'Balance Sheet Annual'!BR152</f>
        <v>4.3994552580880883</v>
      </c>
      <c r="P152" s="22">
        <f>'Balance Sheet Annual'!N152/'Balance Sheet Annual'!BR152</f>
        <v>3.6441240948648108</v>
      </c>
      <c r="Q152" s="22">
        <f>'Balance Sheet Annual'!CH152/'Balance Sheet Annual'!CS152</f>
        <v>0.31984879371425179</v>
      </c>
      <c r="R152" s="22">
        <f>('Balance Sheet Annual'!BH152+'Balance Sheet Annual'!BS152)/'Balance Sheet Annual'!BB152</f>
        <v>0</v>
      </c>
      <c r="S152" s="22">
        <f>('Balance Sheet Annual'!BH152/'Balance Sheet Annual'!BB152)</f>
        <v>0</v>
      </c>
      <c r="T152" s="22">
        <f>'Balance Sheet Annual'!BS152/'Balance Sheet Annual'!BB152</f>
        <v>0</v>
      </c>
      <c r="U152" s="22">
        <f>('Balance Sheet Annual'!BH152+'Balance Sheet Annual'!BS152)/'Balance Sheet Annual'!CS152</f>
        <v>0</v>
      </c>
      <c r="V152" s="22">
        <f>('Balance Sheet Annual'!BH152/'Balance Sheet Annual'!CS152)</f>
        <v>0</v>
      </c>
      <c r="W152" s="22">
        <f>('Balance Sheet Annual'!BS152/'Balance Sheet Annual'!CS152)</f>
        <v>0</v>
      </c>
      <c r="X152" s="23">
        <f>'Balance Sheet Annual'!AH152/'Balance Sheet Annual'!BB152</f>
        <v>0.49652861084452976</v>
      </c>
      <c r="Y152" s="23">
        <f>'Balance Sheet Annual'!CS152/('Balance Sheet Annual'!BB152-'Balance Sheet Annual'!AQ152-'Balance Sheet Annual'!AR152-'Balance Sheet Annual'!AS152)</f>
        <v>0.88825406312902688</v>
      </c>
      <c r="Z152" s="23">
        <f>'Balance Sheet Annual'!BA152/'Balance Sheet Annual'!BB152</f>
        <v>0.50347138915547029</v>
      </c>
      <c r="AA152" s="23">
        <f>'Balance Sheet Annual'!AR152/'Balance Sheet Annual'!BB152</f>
        <v>0.14031759836852206</v>
      </c>
      <c r="AB152" s="24">
        <f>'Balance Sheet Annual'!CS152/'Balance Sheet Annual'!CT152</f>
        <v>0.75766254798464494</v>
      </c>
      <c r="AC152" s="25">
        <f>'Income Statement Annual'!V152/'Income Statement Annual'!N152</f>
        <v>0.81936998741106415</v>
      </c>
      <c r="AD152" s="23">
        <f>('Income Statement Annual'!AF152-'Income Statement Annual'!AC152)/'Income Statement Annual'!N152</f>
        <v>0.33927889443682191</v>
      </c>
      <c r="AE152" s="23">
        <f>'Income Statement Annual'!AF152/'Income Statement Annual'!N152</f>
        <v>0.33927889443682191</v>
      </c>
      <c r="AF152" s="23">
        <f>'Income Statement Annual'!BS152/'Income Statement Annual'!N152</f>
        <v>0.26146795479298979</v>
      </c>
      <c r="AG152" s="23" t="e">
        <f>('Income Statement Annual'!AF152-'Income Statement Annual'!AC152)/('Income Statement Annual'!AH152*-1)</f>
        <v>#DIV/0!</v>
      </c>
      <c r="AH152" s="24" t="e">
        <f>'Income Statement Annual'!AF152/('Income Statement Annual'!AH152*-1)</f>
        <v>#DIV/0!</v>
      </c>
      <c r="AI152" s="25">
        <f>'Cash Flow Statement Annual'!BG152/'Cash Flow Statement Annual'!AB152</f>
        <v>-0.2009968607148758</v>
      </c>
      <c r="AJ152" s="23">
        <f>'Cash Flow Statement Annual'!AB152/'Balance Sheet Annual'!BR152</f>
        <v>2.4124094864811001</v>
      </c>
      <c r="AK152" s="23" t="e">
        <f>('Cash Flow Statement Annual'!AB152+'Cash Flow Statement Annual'!AV152)/('Balance Sheet Annual'!BH152+'Balance Sheet Annual'!BS152)</f>
        <v>#DIV/0!</v>
      </c>
      <c r="AL152" s="24" t="e">
        <f>('Cash Flow Statement Annual'!AB152/('Balance Sheet Annual'!BH152+'Balance Sheet Annual'!BS152))</f>
        <v>#DIV/0!</v>
      </c>
      <c r="AM152" s="25">
        <f>'Income Statement Annual'!BS152/'Balance Sheet Annual'!CS152</f>
        <v>0.18292200209788825</v>
      </c>
      <c r="AN152" s="23">
        <f>'Income Statement Annual'!N152/'Balance Sheet Annual'!CS152</f>
        <v>0.69959625546737392</v>
      </c>
      <c r="AO152" s="23">
        <f>'Income Statement Annual'!N152/'Balance Sheet Annual'!BB152</f>
        <v>0.5300578814779271</v>
      </c>
      <c r="AP152" s="23">
        <f>'Income Statement Annual'!N152/('Balance Sheet Annual'!AH152-'Balance Sheet Annual'!BR152)</f>
        <v>1.3815563198624248</v>
      </c>
      <c r="AQ152" s="23">
        <f>'Income Statement Annual'!BS152/'Balance Sheet Annual'!BB152</f>
        <v>0.13859315019193857</v>
      </c>
      <c r="AR152" s="23">
        <f>'Cash Flow Statement Annual'!AB152/'Income Statement Annual'!N152</f>
        <v>0.51365687370043989</v>
      </c>
      <c r="AS152" s="23">
        <f>'Cash Flow Statement Annual'!BG152/'Income Statement Annual'!N152</f>
        <v>-0.10324341909840587</v>
      </c>
      <c r="AT152" s="23">
        <f>'Cash Flow Statement Annual'!AB152/'Balance Sheet Annual'!BB152</f>
        <v>0.2722678742802303</v>
      </c>
      <c r="AU152" s="23">
        <f>('Cash Flow Statement Annual'!AB152+'Cash Flow Statement Annual'!AU152)/'Balance Sheet Annual'!BR152</f>
        <v>1.0928054208463429</v>
      </c>
      <c r="AV152" s="23" t="e">
        <f>('Cash Flow Statement Annual'!AB152+'Cash Flow Statement Annual'!AU152)/('Balance Sheet Annual'!BH152+'Balance Sheet Annual'!BS152)</f>
        <v>#DIV/0!</v>
      </c>
      <c r="AW152" s="23" t="e">
        <f>'Cash Flow Statement Annual'!AB152/'Balance Sheet Annual'!BS152</f>
        <v>#DIV/0!</v>
      </c>
      <c r="AX152" s="23" t="e">
        <f>('Cash Flow Statement Annual'!AB152+'Cash Flow Statement Annual'!AU152)/'Balance Sheet Annual'!BS152</f>
        <v>#DIV/0!</v>
      </c>
      <c r="AY152" s="23">
        <f>('Balance Sheet Annual'!BH152+'Balance Sheet Annual'!BS152)/('Income Statement Annual'!AF152-'Income Statement Annual'!AC152)</f>
        <v>0</v>
      </c>
      <c r="AZ152" s="23">
        <f>(('Balance Sheet Annual'!BH152+'Balance Sheet Annual'!BS152)-'Balance Sheet Annual'!N152)/('Income Statement Annual'!AF152-'Income Statement Annual'!AC152)</f>
        <v>-2.2869590594513465</v>
      </c>
      <c r="BA152" s="23">
        <f>('Cash Flow Statement Annual'!AB152+'Cash Flow Statement Annual'!AU152)/'Income Statement Annual'!BS152</f>
        <v>0.8899107384365702</v>
      </c>
      <c r="BB152" s="23" t="e">
        <f>'Income Statement Annual'!AF152/('Balance Sheet Annual'!BH152+'Balance Sheet Annual'!BS152)</f>
        <v>#DIV/0!</v>
      </c>
      <c r="BC152" s="24">
        <f>'Income Statement Annual'!AF152/('Balance Sheet Annual'!BB152-'Balance Sheet Annual'!BR152)</f>
        <v>0.20271629353549184</v>
      </c>
    </row>
    <row r="153" spans="1:55" x14ac:dyDescent="0.2">
      <c r="A153" s="52" t="s">
        <v>532</v>
      </c>
      <c r="B153" s="52" t="s">
        <v>533</v>
      </c>
      <c r="C153" s="52" t="str">
        <f>VLOOKUP(A153,'[1]S&amp;P 500 Wikipedia'!A:D,3,FALSE)</f>
        <v>Industrials</v>
      </c>
      <c r="D153" s="52">
        <v>378152</v>
      </c>
      <c r="E153" s="52" t="s">
        <v>16</v>
      </c>
      <c r="F153" s="52">
        <v>2019</v>
      </c>
      <c r="G153" s="52" t="s">
        <v>17</v>
      </c>
      <c r="H153" s="53">
        <v>43830</v>
      </c>
      <c r="I153" s="53">
        <v>43887</v>
      </c>
      <c r="J153" s="53">
        <v>43887</v>
      </c>
      <c r="K153" s="54">
        <v>139500000</v>
      </c>
      <c r="L153" s="54">
        <v>141100000</v>
      </c>
      <c r="M153" s="52" t="s">
        <v>534</v>
      </c>
      <c r="N153" s="21">
        <f>'Balance Sheet Annual'!AH153/'Balance Sheet Annual'!BR153</f>
        <v>1.3469098133825304</v>
      </c>
      <c r="O153" s="22">
        <f>('Balance Sheet Annual'!AH153-'Balance Sheet Annual'!U153)/'Balance Sheet Annual'!BR153</f>
        <v>0.83701128219683529</v>
      </c>
      <c r="P153" s="22">
        <f>'Balance Sheet Annual'!N153/'Balance Sheet Annual'!BR153</f>
        <v>0.27524302845384235</v>
      </c>
      <c r="Q153" s="22">
        <f>'Balance Sheet Annual'!CH153/'Balance Sheet Annual'!CS153</f>
        <v>1.5913584315017713</v>
      </c>
      <c r="R153" s="22">
        <f>('Balance Sheet Annual'!BH153+'Balance Sheet Annual'!BS153)/'Balance Sheet Annual'!BB153</f>
        <v>0.34719374374135709</v>
      </c>
      <c r="S153" s="22">
        <f>('Balance Sheet Annual'!BH153/'Balance Sheet Annual'!BB153)</f>
        <v>6.353217935879707E-2</v>
      </c>
      <c r="T153" s="22">
        <f>'Balance Sheet Annual'!BS153/'Balance Sheet Annual'!BB153</f>
        <v>0.28366156438256002</v>
      </c>
      <c r="U153" s="22">
        <f>('Balance Sheet Annual'!BH153+'Balance Sheet Annual'!BS153)/'Balance Sheet Annual'!CS153</f>
        <v>0.899703435208831</v>
      </c>
      <c r="V153" s="22">
        <f>('Balance Sheet Annual'!BH153/'Balance Sheet Annual'!CS153)</f>
        <v>0.16463464865310157</v>
      </c>
      <c r="W153" s="22">
        <f>('Balance Sheet Annual'!BS153/'Balance Sheet Annual'!CS153)</f>
        <v>0.73506878655572949</v>
      </c>
      <c r="X153" s="23">
        <f>'Balance Sheet Annual'!AH153/'Balance Sheet Annual'!BB153</f>
        <v>0.30171824583154516</v>
      </c>
      <c r="Y153" s="23">
        <f>'Balance Sheet Annual'!CS153/('Balance Sheet Annual'!BB153-'Balance Sheet Annual'!AQ153-'Balance Sheet Annual'!AR153-'Balance Sheet Annual'!AS153)</f>
        <v>0.80067277884044585</v>
      </c>
      <c r="Z153" s="23">
        <f>'Balance Sheet Annual'!BA153/'Balance Sheet Annual'!BB153</f>
        <v>0.69828175416845484</v>
      </c>
      <c r="AA153" s="23">
        <f>'Balance Sheet Annual'!AR153/'Balance Sheet Annual'!BB153</f>
        <v>0.33223658067490025</v>
      </c>
      <c r="AB153" s="24">
        <f>'Balance Sheet Annual'!CS153/'Balance Sheet Annual'!CT153</f>
        <v>0.38589798610779968</v>
      </c>
      <c r="AC153" s="25">
        <f>'Income Statement Annual'!V153/'Income Statement Annual'!N153</f>
        <v>0.35603511084897477</v>
      </c>
      <c r="AD153" s="23">
        <f>('Income Statement Annual'!AF153-'Income Statement Annual'!AC153)/'Income Statement Annual'!N153</f>
        <v>0.13810151615029664</v>
      </c>
      <c r="AE153" s="23">
        <f>'Income Statement Annual'!AF153/'Income Statement Annual'!N153</f>
        <v>0.13091975158727406</v>
      </c>
      <c r="AF153" s="23">
        <f>'Income Statement Annual'!BS153/'Income Statement Annual'!N153</f>
        <v>7.4922804704576212E-2</v>
      </c>
      <c r="AG153" s="23">
        <f>('Income Statement Annual'!AF153-'Income Statement Annual'!AC153)/('Income Statement Annual'!AH153*-1)</f>
        <v>8.4511677282377917</v>
      </c>
      <c r="AH153" s="24">
        <f>'Income Statement Annual'!AF153/('Income Statement Annual'!AH153*-1)</f>
        <v>8.011677282377919</v>
      </c>
      <c r="AI153" s="25">
        <f>'Cash Flow Statement Annual'!BG153/'Cash Flow Statement Annual'!AB153</f>
        <v>-0.6115819209039548</v>
      </c>
      <c r="AJ153" s="23">
        <f>'Cash Flow Statement Annual'!AB153/'Balance Sheet Annual'!BR153</f>
        <v>0.45213935996594051</v>
      </c>
      <c r="AK153" s="23">
        <f>('Cash Flow Statement Annual'!AB153+'Cash Flow Statement Annual'!AV153)/('Balance Sheet Annual'!BH153+'Balance Sheet Annual'!BS153)</f>
        <v>0.23540722428237879</v>
      </c>
      <c r="AL153" s="24">
        <f>('Cash Flow Statement Annual'!AB153/('Balance Sheet Annual'!BH153+'Balance Sheet Annual'!BS153))</f>
        <v>0.29171817058096416</v>
      </c>
      <c r="AM153" s="25">
        <f>'Income Statement Annual'!BS153/'Balance Sheet Annual'!CS153</f>
        <v>0.17789768514704671</v>
      </c>
      <c r="AN153" s="23">
        <f>'Income Statement Annual'!N153/'Balance Sheet Annual'!CS153</f>
        <v>2.3744130488508115</v>
      </c>
      <c r="AO153" s="23">
        <f>'Income Statement Annual'!N153/'Balance Sheet Annual'!BB153</f>
        <v>0.91628121373960869</v>
      </c>
      <c r="AP153" s="23">
        <f>'Income Statement Annual'!N153/('Balance Sheet Annual'!AH153-'Balance Sheet Annual'!BR153)</f>
        <v>11.790959296379627</v>
      </c>
      <c r="AQ153" s="23">
        <f>'Income Statement Annual'!BS153/'Balance Sheet Annual'!BB153</f>
        <v>6.8650358431484745E-2</v>
      </c>
      <c r="AR153" s="23">
        <f>'Cash Flow Statement Annual'!AB153/'Income Statement Annual'!N153</f>
        <v>0.11053672414391284</v>
      </c>
      <c r="AS153" s="23">
        <f>'Cash Flow Statement Annual'!BG153/'Income Statement Annual'!N153</f>
        <v>-6.7602262082364778E-2</v>
      </c>
      <c r="AT153" s="23">
        <f>'Cash Flow Statement Annual'!AB153/'Balance Sheet Annual'!BB153</f>
        <v>0.10128272376138477</v>
      </c>
      <c r="AU153" s="23">
        <f>('Cash Flow Statement Annual'!AB153+'Cash Flow Statement Annual'!AU153)/'Balance Sheet Annual'!BR153</f>
        <v>0.36159795643227133</v>
      </c>
      <c r="AV153" s="23">
        <f>('Cash Flow Statement Annual'!AB153+'Cash Flow Statement Annual'!AU153)/('Balance Sheet Annual'!BH153+'Balance Sheet Annual'!BS153)</f>
        <v>0.23330128645332601</v>
      </c>
      <c r="AW153" s="23">
        <f>'Cash Flow Statement Annual'!AB153/'Balance Sheet Annual'!BS153</f>
        <v>0.35705480219657065</v>
      </c>
      <c r="AX153" s="23">
        <f>('Cash Flow Statement Annual'!AB153+'Cash Flow Statement Annual'!AU153)/'Balance Sheet Annual'!BS153</f>
        <v>0.28555418581194664</v>
      </c>
      <c r="AY153" s="23">
        <f>('Balance Sheet Annual'!BH153+'Balance Sheet Annual'!BS153)/('Income Statement Annual'!AF153-'Income Statement Annual'!AC153)</f>
        <v>2.7437507850772516</v>
      </c>
      <c r="AZ153" s="23">
        <f>(('Balance Sheet Annual'!BH153+'Balance Sheet Annual'!BS153)-'Balance Sheet Annual'!N153)/('Income Statement Annual'!AF153-'Income Statement Annual'!AC153)</f>
        <v>2.2565004396432609</v>
      </c>
      <c r="BA153" s="23">
        <f>('Cash Flow Statement Annual'!AB153+'Cash Flow Statement Annual'!AU153)/'Income Statement Annual'!BS153</f>
        <v>1.1799027552674231</v>
      </c>
      <c r="BB153" s="23">
        <f>'Income Statement Annual'!AF153/('Balance Sheet Annual'!BH153+'Balance Sheet Annual'!BS153)</f>
        <v>0.34551114773611685</v>
      </c>
      <c r="BC153" s="24">
        <f>'Income Statement Annual'!AF153/('Balance Sheet Annual'!BB153-'Balance Sheet Annual'!BR153)</f>
        <v>0.15458828349037279</v>
      </c>
    </row>
    <row r="154" spans="1:55" x14ac:dyDescent="0.2">
      <c r="A154" s="52" t="s">
        <v>538</v>
      </c>
      <c r="B154" s="52" t="s">
        <v>539</v>
      </c>
      <c r="C154" s="52" t="str">
        <f>VLOOKUP(A154,'[1]S&amp;P 500 Wikipedia'!A:D,3,FALSE)</f>
        <v>Materials</v>
      </c>
      <c r="D154" s="52">
        <v>378154</v>
      </c>
      <c r="E154" s="52" t="s">
        <v>16</v>
      </c>
      <c r="F154" s="52">
        <v>2019</v>
      </c>
      <c r="G154" s="52" t="s">
        <v>17</v>
      </c>
      <c r="H154" s="53">
        <v>43830</v>
      </c>
      <c r="I154" s="53">
        <v>43875</v>
      </c>
      <c r="J154" s="53">
        <v>43875</v>
      </c>
      <c r="K154" s="54">
        <v>1450000000</v>
      </c>
      <c r="L154" s="54">
        <v>1444000000</v>
      </c>
      <c r="M154" s="52" t="s">
        <v>540</v>
      </c>
      <c r="N154" s="21">
        <f>'Balance Sheet Annual'!AH154/'Balance Sheet Annual'!BR154</f>
        <v>2.4665004674353379</v>
      </c>
      <c r="O154" s="22">
        <f>('Balance Sheet Annual'!AH154-'Balance Sheet Annual'!U154)/'Balance Sheet Annual'!BR154</f>
        <v>1.5964474914303521</v>
      </c>
      <c r="P154" s="22">
        <f>'Balance Sheet Annual'!N154/'Balance Sheet Annual'!BR154</f>
        <v>0.62947958865690246</v>
      </c>
      <c r="Q154" s="22">
        <f>'Balance Sheet Annual'!CH154/'Balance Sheet Annual'!CS154</f>
        <v>1.3388927097661623</v>
      </c>
      <c r="R154" s="22">
        <f>('Balance Sheet Annual'!BH154+'Balance Sheet Annual'!BS154)/'Balance Sheet Annual'!BB154</f>
        <v>0.24078022004949889</v>
      </c>
      <c r="S154" s="22">
        <f>('Balance Sheet Annual'!BH154/'Balance Sheet Annual'!BB154)</f>
        <v>1.2252199269768924E-4</v>
      </c>
      <c r="T154" s="22">
        <f>'Balance Sheet Annual'!BS154/'Balance Sheet Annual'!BB154</f>
        <v>0.24065769805680121</v>
      </c>
      <c r="U154" s="22">
        <f>('Balance Sheet Annual'!BH154+'Balance Sheet Annual'!BS154)/'Balance Sheet Annual'!CS154</f>
        <v>0.56315910132966529</v>
      </c>
      <c r="V154" s="22">
        <f>('Balance Sheet Annual'!BH154/'Balance Sheet Annual'!CS154)</f>
        <v>2.8656579550664831E-4</v>
      </c>
      <c r="W154" s="22">
        <f>('Balance Sheet Annual'!BS154/'Balance Sheet Annual'!CS154)</f>
        <v>0.56287253553415861</v>
      </c>
      <c r="X154" s="23">
        <f>'Balance Sheet Annual'!AH154/'Balance Sheet Annual'!BB154</f>
        <v>0.19395231444044206</v>
      </c>
      <c r="Y154" s="23">
        <f>'Balance Sheet Annual'!CS154/('Balance Sheet Annual'!BB154-'Balance Sheet Annual'!AQ154-'Balance Sheet Annual'!AR154-'Balance Sheet Annual'!AS154)</f>
        <v>0.42755274571785634</v>
      </c>
      <c r="Z154" s="23">
        <f>'Balance Sheet Annual'!BA154/'Balance Sheet Annual'!BB154</f>
        <v>0.80604768555955797</v>
      </c>
      <c r="AA154" s="23">
        <f>'Balance Sheet Annual'!AR154/'Balance Sheet Annual'!BB154</f>
        <v>0</v>
      </c>
      <c r="AB154" s="24">
        <f>'Balance Sheet Annual'!CS154/'Balance Sheet Annual'!CT154</f>
        <v>0.42755274571785634</v>
      </c>
      <c r="AC154" s="25">
        <f>'Income Statement Annual'!V154/'Income Statement Annual'!N154</f>
        <v>9.0056936536592136E-2</v>
      </c>
      <c r="AD154" s="23">
        <f>('Income Statement Annual'!AF154-'Income Statement Annual'!AC154)/'Income Statement Annual'!N154</f>
        <v>5.4089709762532981E-2</v>
      </c>
      <c r="AE154" s="23">
        <f>'Income Statement Annual'!AF154/'Income Statement Annual'!N154</f>
        <v>5.4089709762532981E-2</v>
      </c>
      <c r="AF154" s="23">
        <f>'Income Statement Annual'!BS154/'Income Statement Annual'!N154</f>
        <v>-1.6594917372587142E-2</v>
      </c>
      <c r="AG154" s="23">
        <f>('Income Statement Annual'!AF154-'Income Statement Annual'!AC154)/('Income Statement Annual'!AH154*-1)</f>
        <v>1.2564516129032257</v>
      </c>
      <c r="AH154" s="24">
        <f>'Income Statement Annual'!AF154/('Income Statement Annual'!AH154*-1)</f>
        <v>1.2564516129032257</v>
      </c>
      <c r="AI154" s="25">
        <f>'Cash Flow Statement Annual'!BG154/'Cash Flow Statement Annual'!AB154</f>
        <v>-1.0499325236167341</v>
      </c>
      <c r="AJ154" s="23">
        <f>'Cash Flow Statement Annual'!AB154/'Balance Sheet Annual'!BR154</f>
        <v>0.46182611405422253</v>
      </c>
      <c r="AK154" s="23">
        <f>('Cash Flow Statement Annual'!AB154+'Cash Flow Statement Annual'!AV154)/('Balance Sheet Annual'!BH154+'Balance Sheet Annual'!BS154)</f>
        <v>0.12120903724811724</v>
      </c>
      <c r="AL154" s="24">
        <f>('Cash Flow Statement Annual'!AB154/('Balance Sheet Annual'!BH154+'Balance Sheet Annual'!BS154))</f>
        <v>0.15082434357826174</v>
      </c>
      <c r="AM154" s="25">
        <f>'Income Statement Annual'!BS154/'Balance Sheet Annual'!CS154</f>
        <v>-1.369784502521779E-2</v>
      </c>
      <c r="AN154" s="23">
        <f>'Income Statement Annual'!N154/'Balance Sheet Annual'!CS154</f>
        <v>0.82542411737734989</v>
      </c>
      <c r="AO154" s="23">
        <f>'Income Statement Annual'!N154/'Balance Sheet Annual'!BB154</f>
        <v>0.35291234776642405</v>
      </c>
      <c r="AP154" s="23">
        <f>'Income Statement Annual'!N154/('Balance Sheet Annual'!AH154-'Balance Sheet Annual'!BR154)</f>
        <v>3.0603484912877179</v>
      </c>
      <c r="AQ154" s="23">
        <f>'Income Statement Annual'!BS154/'Balance Sheet Annual'!BB154</f>
        <v>-5.8565512509495456E-3</v>
      </c>
      <c r="AR154" s="23">
        <f>'Cash Flow Statement Annual'!AB154/'Income Statement Annual'!N154</f>
        <v>0.10290237467018469</v>
      </c>
      <c r="AS154" s="23">
        <f>'Cash Flow Statement Annual'!BG154/'Income Statement Annual'!N154</f>
        <v>-0.10804054992362172</v>
      </c>
      <c r="AT154" s="23">
        <f>'Cash Flow Statement Annual'!AB154/'Balance Sheet Annual'!BB154</f>
        <v>3.6315518635595088E-2</v>
      </c>
      <c r="AU154" s="23">
        <f>('Cash Flow Statement Annual'!AB154+'Cash Flow Statement Annual'!AU154)/'Balance Sheet Annual'!BR154</f>
        <v>-0.19351822997818635</v>
      </c>
      <c r="AV154" s="23">
        <f>('Cash Flow Statement Annual'!AB154+'Cash Flow Statement Annual'!AU154)/('Balance Sheet Annual'!BH154+'Balance Sheet Annual'!BS154)</f>
        <v>-6.3199674333401179E-2</v>
      </c>
      <c r="AW154" s="23">
        <f>'Cash Flow Statement Annual'!AB154/'Balance Sheet Annual'!BS154</f>
        <v>0.15090113023113735</v>
      </c>
      <c r="AX154" s="23">
        <f>('Cash Flow Statement Annual'!AB154+'Cash Flow Statement Annual'!AU154)/'Balance Sheet Annual'!BS154</f>
        <v>-6.323185011709602E-2</v>
      </c>
      <c r="AY154" s="23">
        <f>('Balance Sheet Annual'!BH154+'Balance Sheet Annual'!BS154)/('Income Statement Annual'!AF154-'Income Statement Annual'!AC154)</f>
        <v>12.613607188703465</v>
      </c>
      <c r="AZ154" s="23">
        <f>(('Balance Sheet Annual'!BH154+'Balance Sheet Annual'!BS154)-'Balance Sheet Annual'!N154)/('Income Statement Annual'!AF154-'Income Statement Annual'!AC154)</f>
        <v>10.020539152759948</v>
      </c>
      <c r="BA154" s="23">
        <f>('Cash Flow Statement Annual'!AB154+'Cash Flow Statement Annual'!AU154)/'Income Statement Annual'!BS154</f>
        <v>2.5983263598326358</v>
      </c>
      <c r="BB154" s="23">
        <f>'Income Statement Annual'!AF154/('Balance Sheet Annual'!BH154+'Balance Sheet Annual'!BS154)</f>
        <v>7.9279462650111945E-2</v>
      </c>
      <c r="BC154" s="24">
        <f>'Income Statement Annual'!AF154/('Balance Sheet Annual'!BB154-'Balance Sheet Annual'!BR154)</f>
        <v>2.0718085106382979E-2</v>
      </c>
    </row>
    <row r="155" spans="1:55" x14ac:dyDescent="0.2">
      <c r="A155" s="52" t="s">
        <v>502</v>
      </c>
      <c r="B155" s="52" t="s">
        <v>503</v>
      </c>
      <c r="C155" s="52" t="str">
        <f>VLOOKUP(A155,'[1]S&amp;P 500 Wikipedia'!A:D,3,FALSE)</f>
        <v>Industrials</v>
      </c>
      <c r="D155" s="52">
        <v>259098</v>
      </c>
      <c r="E155" s="52" t="s">
        <v>16</v>
      </c>
      <c r="F155" s="52">
        <v>2020</v>
      </c>
      <c r="G155" s="52" t="s">
        <v>17</v>
      </c>
      <c r="H155" s="53">
        <v>43982</v>
      </c>
      <c r="I155" s="53">
        <v>44032</v>
      </c>
      <c r="J155" s="53">
        <v>44032</v>
      </c>
      <c r="K155" s="54">
        <v>262000000</v>
      </c>
      <c r="L155" s="54">
        <v>262000000</v>
      </c>
      <c r="M155" s="52" t="s">
        <v>504</v>
      </c>
      <c r="N155" s="21">
        <f>'Balance Sheet Annual'!AH155/'Balance Sheet Annual'!BR155</f>
        <v>1.5838167053364269</v>
      </c>
      <c r="O155" s="22">
        <f>('Balance Sheet Annual'!AH155-'Balance Sheet Annual'!U155)/'Balance Sheet Annual'!BR155</f>
        <v>1.5838167053364269</v>
      </c>
      <c r="P155" s="22">
        <f>'Balance Sheet Annual'!N155/'Balance Sheet Annual'!BR155</f>
        <v>0.47186774941995357</v>
      </c>
      <c r="Q155" s="22">
        <f>'Balance Sheet Annual'!CH155/'Balance Sheet Annual'!CS155</f>
        <v>3.0195135282864172</v>
      </c>
      <c r="R155" s="22">
        <f>('Balance Sheet Annual'!BH155+'Balance Sheet Annual'!BS155)/'Balance Sheet Annual'!BB155</f>
        <v>0.29920992153609749</v>
      </c>
      <c r="S155" s="22">
        <f>('Balance Sheet Annual'!BH155/'Balance Sheet Annual'!BB155)</f>
        <v>6.9352842786624418E-4</v>
      </c>
      <c r="T155" s="22">
        <f>'Balance Sheet Annual'!BS155/'Balance Sheet Annual'!BB155</f>
        <v>0.29851639310823125</v>
      </c>
      <c r="U155" s="22">
        <f>('Balance Sheet Annual'!BH155+'Balance Sheet Annual'!BS155)/'Balance Sheet Annual'!CS155</f>
        <v>1.2026783274118611</v>
      </c>
      <c r="V155" s="22">
        <f>('Balance Sheet Annual'!BH155/'Balance Sheet Annual'!CS155)</f>
        <v>2.7876468980595789E-3</v>
      </c>
      <c r="W155" s="22">
        <f>('Balance Sheet Annual'!BS155/'Balance Sheet Annual'!CS155)</f>
        <v>1.1998906805138017</v>
      </c>
      <c r="X155" s="23">
        <f>'Balance Sheet Annual'!AH155/'Balance Sheet Annual'!BB155</f>
        <v>0.22278580850456234</v>
      </c>
      <c r="Y155" s="23">
        <f>'Balance Sheet Annual'!CS155/('Balance Sheet Annual'!BB155-'Balance Sheet Annual'!AQ155-'Balance Sheet Annual'!AR155-'Balance Sheet Annual'!AS155)</f>
        <v>0.27238889302464081</v>
      </c>
      <c r="Z155" s="23">
        <f>'Balance Sheet Annual'!BA155/'Balance Sheet Annual'!BB155</f>
        <v>0.77721419149543769</v>
      </c>
      <c r="AA155" s="23">
        <f>'Balance Sheet Annual'!AR155/'Balance Sheet Annual'!BB155</f>
        <v>8.6650257693406035E-2</v>
      </c>
      <c r="AB155" s="24">
        <f>'Balance Sheet Annual'!CS155/'Balance Sheet Annual'!CT155</f>
        <v>0.24878632525123406</v>
      </c>
      <c r="AC155" s="25">
        <f>'Income Statement Annual'!V155/'Income Statement Annual'!N155</f>
        <v>0.2450120635104093</v>
      </c>
      <c r="AD155" s="23">
        <f>('Income Statement Annual'!AF155-'Income Statement Annual'!AC155)/'Income Statement Annual'!N155</f>
        <v>9.3430804571131371E-2</v>
      </c>
      <c r="AE155" s="23">
        <f>'Income Statement Annual'!AF155/'Income Statement Annual'!N155</f>
        <v>4.120375052371527E-2</v>
      </c>
      <c r="AF155" s="23">
        <f>'Income Statement Annual'!BS155/'Income Statement Annual'!N155</f>
        <v>1.8579250762096017E-2</v>
      </c>
      <c r="AG155" s="23">
        <f>('Income Statement Annual'!AF155-'Income Statement Annual'!AC155)/('Income Statement Annual'!AH155*-1)</f>
        <v>10.481361426256077</v>
      </c>
      <c r="AH155" s="24">
        <f>'Income Statement Annual'!AF155/('Income Statement Annual'!AH155*-1)</f>
        <v>4.6223662884927066</v>
      </c>
      <c r="AI155" s="25">
        <f>'Cash Flow Statement Annual'!BG155/'Cash Flow Statement Annual'!AB155</f>
        <v>0.66333137139493825</v>
      </c>
      <c r="AJ155" s="23">
        <f>'Cash Flow Statement Annual'!AB155/'Balance Sheet Annual'!BR155</f>
        <v>0.49274941995359628</v>
      </c>
      <c r="AK155" s="23">
        <f>('Cash Flow Statement Annual'!AB155+'Cash Flow Statement Annual'!AV155)/('Balance Sheet Annual'!BH155+'Balance Sheet Annual'!BS155)</f>
        <v>0.2007908012543744</v>
      </c>
      <c r="AL155" s="24">
        <f>('Cash Flow Statement Annual'!AB155/('Balance Sheet Annual'!BH155+'Balance Sheet Annual'!BS155))</f>
        <v>0.23165022951415715</v>
      </c>
      <c r="AM155" s="25">
        <f>'Income Statement Annual'!BS155/'Balance Sheet Annual'!CS155</f>
        <v>7.0292429625580757E-2</v>
      </c>
      <c r="AN155" s="23">
        <f>'Income Statement Annual'!N155/'Balance Sheet Annual'!CS155</f>
        <v>3.7833834380978408</v>
      </c>
      <c r="AO155" s="23">
        <f>'Income Statement Annual'!N155/'Balance Sheet Annual'!BB155</f>
        <v>0.94125406258074162</v>
      </c>
      <c r="AP155" s="23">
        <f>'Income Statement Annual'!N155/('Balance Sheet Annual'!AH155-'Balance Sheet Annual'!BR155)</f>
        <v>11.461665838715019</v>
      </c>
      <c r="AQ155" s="23">
        <f>'Income Statement Annual'!BS155/'Balance Sheet Annual'!BB155</f>
        <v>1.7487795259529218E-2</v>
      </c>
      <c r="AR155" s="23">
        <f>'Cash Flow Statement Annual'!AB155/'Income Statement Annual'!N155</f>
        <v>7.3637979109178381E-2</v>
      </c>
      <c r="AS155" s="23">
        <f>'Cash Flow Statement Annual'!BG155/'Income Statement Annual'!N155</f>
        <v>4.8846381669243107E-2</v>
      </c>
      <c r="AT155" s="23">
        <f>'Cash Flow Statement Annual'!AB155/'Balance Sheet Annual'!BB155</f>
        <v>6.9312046996749935E-2</v>
      </c>
      <c r="AU155" s="23">
        <f>('Cash Flow Statement Annual'!AB155+'Cash Flow Statement Annual'!AU155)/'Balance Sheet Annual'!BR155</f>
        <v>-7.2409126063418414E-2</v>
      </c>
      <c r="AV155" s="23">
        <f>('Cash Flow Statement Annual'!AB155+'Cash Flow Statement Annual'!AU155)/('Balance Sheet Annual'!BH155+'Balance Sheet Annual'!BS155)</f>
        <v>-3.4040812616461393E-2</v>
      </c>
      <c r="AW155" s="23">
        <f>'Cash Flow Statement Annual'!AB155/'Balance Sheet Annual'!BS155</f>
        <v>0.23218841107871721</v>
      </c>
      <c r="AX155" s="23">
        <f>('Cash Flow Statement Annual'!AB155+'Cash Flow Statement Annual'!AU155)/'Balance Sheet Annual'!BS155</f>
        <v>-3.4119897959183673E-2</v>
      </c>
      <c r="AY155" s="23">
        <f>('Balance Sheet Annual'!BH155+'Balance Sheet Annual'!BS155)/('Income Statement Annual'!AF155-'Income Statement Annual'!AC155)</f>
        <v>3.4023503943095719</v>
      </c>
      <c r="AZ155" s="23">
        <f>(('Balance Sheet Annual'!BH155+'Balance Sheet Annual'!BS155)-'Balance Sheet Annual'!N155)/('Income Statement Annual'!AF155-'Income Statement Annual'!AC155)</f>
        <v>2.6475954847688263</v>
      </c>
      <c r="BA155" s="23">
        <f>('Cash Flow Statement Annual'!AB155+'Cash Flow Statement Annual'!AU155)/'Income Statement Annual'!BS155</f>
        <v>-0.58242612752721612</v>
      </c>
      <c r="BB155" s="23">
        <f>'Income Statement Annual'!AF155/('Balance Sheet Annual'!BH155+'Balance Sheet Annual'!BS155)</f>
        <v>0.12961868836067808</v>
      </c>
      <c r="BC155" s="24">
        <f>'Income Statement Annual'!AF155/('Balance Sheet Annual'!BB155-'Balance Sheet Annual'!BR155)</f>
        <v>4.5131581029544413E-2</v>
      </c>
    </row>
    <row r="156" spans="1:55" x14ac:dyDescent="0.2">
      <c r="A156" s="52" t="s">
        <v>490</v>
      </c>
      <c r="B156" s="52" t="s">
        <v>491</v>
      </c>
      <c r="C156" s="52" t="str">
        <f>VLOOKUP(A156,'[1]S&amp;P 500 Wikipedia'!A:D,3,FALSE)</f>
        <v>Information Technology</v>
      </c>
      <c r="D156" s="52">
        <v>60283</v>
      </c>
      <c r="E156" s="52" t="s">
        <v>16</v>
      </c>
      <c r="F156" s="52">
        <v>2019</v>
      </c>
      <c r="G156" s="52" t="s">
        <v>17</v>
      </c>
      <c r="H156" s="53">
        <v>43738</v>
      </c>
      <c r="I156" s="53">
        <v>43784</v>
      </c>
      <c r="J156" s="53">
        <v>43784</v>
      </c>
      <c r="K156" s="54">
        <v>60293000</v>
      </c>
      <c r="L156" s="54">
        <v>60954000</v>
      </c>
      <c r="M156" s="52" t="s">
        <v>492</v>
      </c>
      <c r="N156" s="21">
        <f>'Balance Sheet Annual'!AH156/'Balance Sheet Annual'!BR156</f>
        <v>1.3673002715449478</v>
      </c>
      <c r="O156" s="22">
        <f>('Balance Sheet Annual'!AH156-'Balance Sheet Annual'!U156)/'Balance Sheet Annual'!BR156</f>
        <v>1.3361829572529276</v>
      </c>
      <c r="P156" s="22">
        <f>'Balance Sheet Annual'!N156/'Balance Sheet Annual'!BR156</f>
        <v>0.87947456685776726</v>
      </c>
      <c r="Q156" s="22">
        <f>'Balance Sheet Annual'!CH156/'Balance Sheet Annual'!CS156</f>
        <v>0.92465556285364092</v>
      </c>
      <c r="R156" s="22">
        <f>('Balance Sheet Annual'!BH156+'Balance Sheet Annual'!BS156)/'Balance Sheet Annual'!BB156</f>
        <v>0</v>
      </c>
      <c r="S156" s="22">
        <f>('Balance Sheet Annual'!BH156/'Balance Sheet Annual'!BB156)</f>
        <v>0</v>
      </c>
      <c r="T156" s="22">
        <f>'Balance Sheet Annual'!BS156/'Balance Sheet Annual'!BB156</f>
        <v>0</v>
      </c>
      <c r="U156" s="22">
        <f>('Balance Sheet Annual'!BH156+'Balance Sheet Annual'!BS156)/'Balance Sheet Annual'!CS156</f>
        <v>0</v>
      </c>
      <c r="V156" s="22">
        <f>('Balance Sheet Annual'!BH156/'Balance Sheet Annual'!CS156)</f>
        <v>0</v>
      </c>
      <c r="W156" s="22">
        <f>('Balance Sheet Annual'!BS156/'Balance Sheet Annual'!CS156)</f>
        <v>0</v>
      </c>
      <c r="X156" s="23">
        <f>'Balance Sheet Annual'!AH156/'Balance Sheet Annual'!BB156</f>
        <v>0.44585940668529839</v>
      </c>
      <c r="Y156" s="23">
        <f>'Balance Sheet Annual'!CS156/('Balance Sheet Annual'!BB156-'Balance Sheet Annual'!AQ156-'Balance Sheet Annual'!AR156-'Balance Sheet Annual'!AS156)</f>
        <v>0.75766700962107547</v>
      </c>
      <c r="Z156" s="23">
        <f>'Balance Sheet Annual'!BA156/'Balance Sheet Annual'!BB156</f>
        <v>0.55414059331470156</v>
      </c>
      <c r="AA156" s="23">
        <f>'Balance Sheet Annual'!AR156/'Balance Sheet Annual'!BB156</f>
        <v>0.31424559954575954</v>
      </c>
      <c r="AB156" s="24">
        <f>'Balance Sheet Annual'!CS156/'Balance Sheet Annual'!CT156</f>
        <v>0.51957348592665786</v>
      </c>
      <c r="AC156" s="25">
        <f>'Income Statement Annual'!V156/'Income Statement Annual'!N156</f>
        <v>0.84098754619395688</v>
      </c>
      <c r="AD156" s="23">
        <f>('Income Statement Annual'!AF156-'Income Statement Annual'!AC156)/'Income Statement Annual'!N156</f>
        <v>0.23120412656352637</v>
      </c>
      <c r="AE156" s="23">
        <f>'Income Statement Annual'!AF156/'Income Statement Annual'!N156</f>
        <v>0.23120412656352637</v>
      </c>
      <c r="AF156" s="23">
        <f>'Income Statement Annual'!BS156/'Income Statement Annual'!N156</f>
        <v>0.19074430744628523</v>
      </c>
      <c r="AG156" s="23" t="e">
        <f>('Income Statement Annual'!AF156-'Income Statement Annual'!AC156)/('Income Statement Annual'!AH156*-1)</f>
        <v>#DIV/0!</v>
      </c>
      <c r="AH156" s="24" t="e">
        <f>'Income Statement Annual'!AF156/('Income Statement Annual'!AH156*-1)</f>
        <v>#DIV/0!</v>
      </c>
      <c r="AI156" s="25">
        <f>'Cash Flow Statement Annual'!BG156/'Cash Flow Statement Annual'!AB156</f>
        <v>-0.20786102928296254</v>
      </c>
      <c r="AJ156" s="23">
        <f>'Cash Flow Statement Annual'!AB156/'Balance Sheet Annual'!BR156</f>
        <v>0.67645717965927532</v>
      </c>
      <c r="AK156" s="23" t="e">
        <f>('Cash Flow Statement Annual'!AB156+'Cash Flow Statement Annual'!AV156)/('Balance Sheet Annual'!BH156+'Balance Sheet Annual'!BS156)</f>
        <v>#DIV/0!</v>
      </c>
      <c r="AL156" s="24" t="e">
        <f>('Cash Flow Statement Annual'!AB156/('Balance Sheet Annual'!BH156+'Balance Sheet Annual'!BS156))</f>
        <v>#DIV/0!</v>
      </c>
      <c r="AM156" s="25">
        <f>'Income Statement Annual'!BS156/'Balance Sheet Annual'!CS156</f>
        <v>0.24282414332808969</v>
      </c>
      <c r="AN156" s="23">
        <f>'Income Statement Annual'!N156/'Balance Sheet Annual'!CS156</f>
        <v>1.273034810732008</v>
      </c>
      <c r="AO156" s="23">
        <f>'Income Statement Annual'!N156/'Balance Sheet Annual'!BB156</f>
        <v>0.6614351343180126</v>
      </c>
      <c r="AP156" s="23">
        <f>'Income Statement Annual'!N156/('Balance Sheet Annual'!AH156-'Balance Sheet Annual'!BR156)</f>
        <v>5.5224523469438012</v>
      </c>
      <c r="AQ156" s="23">
        <f>'Income Statement Annual'!BS156/'Balance Sheet Annual'!BB156</f>
        <v>0.12616498661612996</v>
      </c>
      <c r="AR156" s="23">
        <f>'Cash Flow Statement Annual'!AB156/'Income Statement Annual'!N156</f>
        <v>0.33349327765606057</v>
      </c>
      <c r="AS156" s="23">
        <f>'Cash Flow Statement Annual'!BG156/'Income Statement Annual'!N156</f>
        <v>-6.932025595253756E-2</v>
      </c>
      <c r="AT156" s="23">
        <f>'Cash Flow Statement Annual'!AB156/'Balance Sheet Annual'!BB156</f>
        <v>0.22058417090059065</v>
      </c>
      <c r="AU156" s="23">
        <f>('Cash Flow Statement Annual'!AB156+'Cash Flow Statement Annual'!AU156)/'Balance Sheet Annual'!BR156</f>
        <v>0.30140132389468904</v>
      </c>
      <c r="AV156" s="23" t="e">
        <f>('Cash Flow Statement Annual'!AB156+'Cash Flow Statement Annual'!AU156)/('Balance Sheet Annual'!BH156+'Balance Sheet Annual'!BS156)</f>
        <v>#DIV/0!</v>
      </c>
      <c r="AW156" s="23" t="e">
        <f>'Cash Flow Statement Annual'!AB156/'Balance Sheet Annual'!BS156</f>
        <v>#DIV/0!</v>
      </c>
      <c r="AX156" s="23" t="e">
        <f>('Cash Flow Statement Annual'!AB156+'Cash Flow Statement Annual'!AU156)/'Balance Sheet Annual'!BS156</f>
        <v>#DIV/0!</v>
      </c>
      <c r="AY156" s="23">
        <f>('Balance Sheet Annual'!BH156+'Balance Sheet Annual'!BS156)/('Income Statement Annual'!AF156-'Income Statement Annual'!AC156)</f>
        <v>0</v>
      </c>
      <c r="AZ156" s="23">
        <f>(('Balance Sheet Annual'!BH156+'Balance Sheet Annual'!BS156)-'Balance Sheet Annual'!N156)/('Income Statement Annual'!AF156-'Income Statement Annual'!AC156)</f>
        <v>-1.8753160784858323</v>
      </c>
      <c r="BA156" s="23">
        <f>('Cash Flow Statement Annual'!AB156+'Cash Flow Statement Annual'!AU156)/'Income Statement Annual'!BS156</f>
        <v>0.77900517611412701</v>
      </c>
      <c r="BB156" s="23" t="e">
        <f>'Income Statement Annual'!AF156/('Balance Sheet Annual'!BH156+'Balance Sheet Annual'!BS156)</f>
        <v>#DIV/0!</v>
      </c>
      <c r="BC156" s="24">
        <f>'Income Statement Annual'!AF156/('Balance Sheet Annual'!BB156-'Balance Sheet Annual'!BR156)</f>
        <v>0.22692339508628737</v>
      </c>
    </row>
    <row r="157" spans="1:55" x14ac:dyDescent="0.2">
      <c r="A157" s="52" t="s">
        <v>505</v>
      </c>
      <c r="B157" s="52" t="s">
        <v>506</v>
      </c>
      <c r="C157" s="52" t="str">
        <f>VLOOKUP(A157,'[1]S&amp;P 500 Wikipedia'!A:D,3,FALSE)</f>
        <v>Information Technology</v>
      </c>
      <c r="D157" s="52">
        <v>88558</v>
      </c>
      <c r="E157" s="52" t="s">
        <v>16</v>
      </c>
      <c r="F157" s="52">
        <v>2019</v>
      </c>
      <c r="G157" s="52" t="s">
        <v>17</v>
      </c>
      <c r="H157" s="53">
        <v>43830</v>
      </c>
      <c r="I157" s="53">
        <v>43881</v>
      </c>
      <c r="J157" s="53">
        <v>43881</v>
      </c>
      <c r="K157" s="54">
        <v>617000000</v>
      </c>
      <c r="L157" s="54">
        <v>627000000</v>
      </c>
      <c r="M157" s="52" t="s">
        <v>507</v>
      </c>
      <c r="N157" s="21">
        <f>'Balance Sheet Annual'!AH157/'Balance Sheet Annual'!BR157</f>
        <v>0.83721826237719132</v>
      </c>
      <c r="O157" s="22">
        <f>('Balance Sheet Annual'!AH157-'Balance Sheet Annual'!U157)/'Balance Sheet Annual'!BR157</f>
        <v>0.83721826237719132</v>
      </c>
      <c r="P157" s="22">
        <f>'Balance Sheet Annual'!N157/'Balance Sheet Annual'!BR157</f>
        <v>0.11096127913696784</v>
      </c>
      <c r="Q157" s="22">
        <f>'Balance Sheet Annual'!CH157/'Balance Sheet Annual'!CS157</f>
        <v>0.69455677774183111</v>
      </c>
      <c r="R157" s="22">
        <f>('Balance Sheet Annual'!BH157+'Balance Sheet Annual'!BS157)/'Balance Sheet Annual'!BB157</f>
        <v>0.24093740304990097</v>
      </c>
      <c r="S157" s="22">
        <f>('Balance Sheet Annual'!BH157/'Balance Sheet Annual'!BB157)</f>
        <v>3.5355463809273797E-2</v>
      </c>
      <c r="T157" s="22">
        <f>'Balance Sheet Annual'!BS157/'Balance Sheet Annual'!BB157</f>
        <v>0.20558193924062718</v>
      </c>
      <c r="U157" s="22">
        <f>('Balance Sheet Annual'!BH157+'Balance Sheet Annual'!BS157)/'Balance Sheet Annual'!CS157</f>
        <v>0.40828210934972503</v>
      </c>
      <c r="V157" s="22">
        <f>('Balance Sheet Annual'!BH157/'Balance Sheet Annual'!CS157)</f>
        <v>5.9911840828210938E-2</v>
      </c>
      <c r="W157" s="22">
        <f>('Balance Sheet Annual'!BS157/'Balance Sheet Annual'!CS157)</f>
        <v>0.34837026852151409</v>
      </c>
      <c r="X157" s="23">
        <f>'Balance Sheet Annual'!AH157/'Balance Sheet Annual'!BB157</f>
        <v>0.10371572441114002</v>
      </c>
      <c r="Y157" s="23">
        <f>'Balance Sheet Annual'!CS157/('Balance Sheet Annual'!BB157-'Balance Sheet Annual'!AQ157-'Balance Sheet Annual'!AR157-'Balance Sheet Annual'!AS157)</f>
        <v>3.9369527145359018</v>
      </c>
      <c r="Z157" s="23">
        <f>'Balance Sheet Annual'!BA157/'Balance Sheet Annual'!BB157</f>
        <v>0.89628427558886004</v>
      </c>
      <c r="AA157" s="23">
        <f>'Balance Sheet Annual'!AR157/'Balance Sheet Annual'!BB157</f>
        <v>0.62336825525618689</v>
      </c>
      <c r="AB157" s="24">
        <f>'Balance Sheet Annual'!CS157/'Balance Sheet Annual'!CT157</f>
        <v>0.5901248120659619</v>
      </c>
      <c r="AC157" s="25">
        <f>'Income Statement Annual'!V157/'Income Statement Annual'!N157</f>
        <v>0.36030194522403947</v>
      </c>
      <c r="AD157" s="23">
        <f>('Income Statement Annual'!AF157-'Income Statement Annual'!AC157)/'Income Statement Annual'!N157</f>
        <v>0.10219684505951805</v>
      </c>
      <c r="AE157" s="23">
        <f>'Income Statement Annual'!AF157/'Income Statement Annual'!N157</f>
        <v>0.10219684505951805</v>
      </c>
      <c r="AF157" s="23">
        <f>'Income Statement Annual'!BS157/'Income Statement Annual'!N157</f>
        <v>2.8839639988386723E-2</v>
      </c>
      <c r="AG157" s="23">
        <f>('Income Statement Annual'!AF157-'Income Statement Annual'!AC157)/('Income Statement Annual'!AH157*-1)</f>
        <v>3.1335311572700295</v>
      </c>
      <c r="AH157" s="24">
        <f>'Income Statement Annual'!AF157/('Income Statement Annual'!AH157*-1)</f>
        <v>3.1335311572700295</v>
      </c>
      <c r="AI157" s="25">
        <f>'Cash Flow Statement Annual'!BG157/'Cash Flow Statement Annual'!AB157</f>
        <v>3.1456431535269709</v>
      </c>
      <c r="AJ157" s="23">
        <f>'Cash Flow Statement Annual'!AB157/'Balance Sheet Annual'!BR157</f>
        <v>0.23213253708341361</v>
      </c>
      <c r="AK157" s="23">
        <f>('Cash Flow Statement Annual'!AB157+'Cash Flow Statement Annual'!AV157)/('Balance Sheet Annual'!BH157+'Balance Sheet Annual'!BS157)</f>
        <v>8.6866085578446911E-2</v>
      </c>
      <c r="AL157" s="24">
        <f>('Cash Flow Statement Annual'!AB157/('Balance Sheet Annual'!BH157+'Balance Sheet Annual'!BS157))</f>
        <v>0.11935419968304278</v>
      </c>
      <c r="AM157" s="25">
        <f>'Income Statement Annual'!BS157/'Balance Sheet Annual'!CS157</f>
        <v>6.0255580718214172E-3</v>
      </c>
      <c r="AN157" s="23">
        <f>'Income Statement Annual'!N157/'Balance Sheet Annual'!CS157</f>
        <v>0.2089331931413782</v>
      </c>
      <c r="AO157" s="23">
        <f>'Income Statement Annual'!N157/'Balance Sheet Annual'!BB157</f>
        <v>0.12329666133689712</v>
      </c>
      <c r="AP157" s="23">
        <f>'Income Statement Annual'!N157/('Balance Sheet Annual'!AH157-'Balance Sheet Annual'!BR157)</f>
        <v>-6.1142011834319527</v>
      </c>
      <c r="AQ157" s="23">
        <f>'Income Statement Annual'!BS157/'Balance Sheet Annual'!BB157</f>
        <v>3.5558313247261533E-3</v>
      </c>
      <c r="AR157" s="23">
        <f>'Cash Flow Statement Annual'!AB157/'Income Statement Annual'!N157</f>
        <v>0.23323333010742281</v>
      </c>
      <c r="AS157" s="23">
        <f>'Cash Flow Statement Annual'!BG157/'Income Statement Annual'!N157</f>
        <v>0.73366882802671052</v>
      </c>
      <c r="AT157" s="23">
        <f>'Cash Flow Statement Annual'!AB157/'Balance Sheet Annual'!BB157</f>
        <v>2.8756890914731641E-2</v>
      </c>
      <c r="AU157" s="23">
        <f>('Cash Flow Statement Annual'!AB157+'Cash Flow Statement Annual'!AU157)/'Balance Sheet Annual'!BR157</f>
        <v>-0.49036794451936044</v>
      </c>
      <c r="AV157" s="23">
        <f>('Cash Flow Statement Annual'!AB157+'Cash Flow Statement Annual'!AU157)/('Balance Sheet Annual'!BH157+'Balance Sheet Annual'!BS157)</f>
        <v>-0.25212955625990491</v>
      </c>
      <c r="AW157" s="23">
        <f>'Cash Flow Statement Annual'!AB157/'Balance Sheet Annual'!BS157</f>
        <v>0.13988043415172094</v>
      </c>
      <c r="AX157" s="23">
        <f>('Cash Flow Statement Annual'!AB157+'Cash Flow Statement Annual'!AU157)/'Balance Sheet Annual'!BS157</f>
        <v>-0.29549016193627026</v>
      </c>
      <c r="AY157" s="23">
        <f>('Balance Sheet Annual'!BH157+'Balance Sheet Annual'!BS157)/('Income Statement Annual'!AF157-'Income Statement Annual'!AC157)</f>
        <v>19.121212121212121</v>
      </c>
      <c r="AZ157" s="23">
        <f>(('Balance Sheet Annual'!BH157+'Balance Sheet Annual'!BS157)-'Balance Sheet Annual'!N157)/('Income Statement Annual'!AF157-'Income Statement Annual'!AC157)</f>
        <v>18.030303030303031</v>
      </c>
      <c r="BA157" s="23">
        <f>('Cash Flow Statement Annual'!AB157+'Cash Flow Statement Annual'!AU157)/'Income Statement Annual'!BS157</f>
        <v>-17.083892617449663</v>
      </c>
      <c r="BB157" s="23">
        <f>'Income Statement Annual'!AF157/('Balance Sheet Annual'!BH157+'Balance Sheet Annual'!BS157)</f>
        <v>5.2297939778129951E-2</v>
      </c>
      <c r="BC157" s="24">
        <f>'Income Statement Annual'!AF157/('Balance Sheet Annual'!BB157-'Balance Sheet Annual'!BR157)</f>
        <v>1.4382218348224014E-2</v>
      </c>
    </row>
    <row r="158" spans="1:55" x14ac:dyDescent="0.2">
      <c r="A158" s="52" t="s">
        <v>508</v>
      </c>
      <c r="B158" s="52" t="s">
        <v>509</v>
      </c>
      <c r="C158" s="52" t="str">
        <f>VLOOKUP(A158,'[1]S&amp;P 500 Wikipedia'!A:D,3,FALSE)</f>
        <v>Information Technology</v>
      </c>
      <c r="D158" s="52">
        <v>378146</v>
      </c>
      <c r="E158" s="52" t="s">
        <v>16</v>
      </c>
      <c r="F158" s="52">
        <v>2019</v>
      </c>
      <c r="G158" s="52" t="s">
        <v>17</v>
      </c>
      <c r="H158" s="53">
        <v>43830</v>
      </c>
      <c r="I158" s="53">
        <v>43888</v>
      </c>
      <c r="J158" s="53">
        <v>43888</v>
      </c>
      <c r="K158" s="54">
        <v>680200000</v>
      </c>
      <c r="L158" s="54">
        <v>694800000</v>
      </c>
      <c r="M158" s="52" t="s">
        <v>510</v>
      </c>
      <c r="N158" s="21">
        <f>'Balance Sheet Annual'!AH158/'Balance Sheet Annual'!BR158</f>
        <v>1.0838685063902842</v>
      </c>
      <c r="O158" s="22">
        <f>('Balance Sheet Annual'!AH158-'Balance Sheet Annual'!U158)/'Balance Sheet Annual'!BR158</f>
        <v>1.0838685063902842</v>
      </c>
      <c r="P158" s="22">
        <f>'Balance Sheet Annual'!N158/'Balance Sheet Annual'!BR158</f>
        <v>5.6781331468175746E-2</v>
      </c>
      <c r="Q158" s="22">
        <f>'Balance Sheet Annual'!CH158/'Balance Sheet Annual'!CS158</f>
        <v>1.2244886249533811</v>
      </c>
      <c r="R158" s="22">
        <f>('Balance Sheet Annual'!BH158+'Balance Sheet Annual'!BS158)/'Balance Sheet Annual'!BB158</f>
        <v>0.28242561807606492</v>
      </c>
      <c r="S158" s="22">
        <f>('Balance Sheet Annual'!BH158/'Balance Sheet Annual'!BB158)</f>
        <v>3.701363184977882E-3</v>
      </c>
      <c r="T158" s="22">
        <f>'Balance Sheet Annual'!BS158/'Balance Sheet Annual'!BB158</f>
        <v>0.27872425489108704</v>
      </c>
      <c r="U158" s="22">
        <f>('Balance Sheet Annual'!BH158+'Balance Sheet Annual'!BS158)/'Balance Sheet Annual'!CS158</f>
        <v>0.62825257480563446</v>
      </c>
      <c r="V158" s="22">
        <f>('Balance Sheet Annual'!BH158/'Balance Sheet Annual'!CS158)</f>
        <v>8.2336403018045158E-3</v>
      </c>
      <c r="W158" s="22">
        <f>('Balance Sheet Annual'!BS158/'Balance Sheet Annual'!CS158)</f>
        <v>0.62001893450382994</v>
      </c>
      <c r="X158" s="23">
        <f>'Balance Sheet Annual'!AH158/'Balance Sheet Annual'!BB158</f>
        <v>0.21983775906318112</v>
      </c>
      <c r="Y158" s="23">
        <f>'Balance Sheet Annual'!CS158/('Balance Sheet Annual'!BB158-'Balance Sheet Annual'!AQ158-'Balance Sheet Annual'!AR158-'Balance Sheet Annual'!AS158)</f>
        <v>1.4609581290079214</v>
      </c>
      <c r="Z158" s="23">
        <f>'Balance Sheet Annual'!BA158/'Balance Sheet Annual'!BB158</f>
        <v>0.78016224093681885</v>
      </c>
      <c r="AA158" s="23">
        <f>'Balance Sheet Annual'!AR158/'Balance Sheet Annual'!BB158</f>
        <v>0.46477256606352935</v>
      </c>
      <c r="AB158" s="24">
        <f>'Balance Sheet Annual'!CS158/'Balance Sheet Annual'!CT158</f>
        <v>0.44954152104102452</v>
      </c>
      <c r="AC158" s="25">
        <f>'Income Statement Annual'!V158/'Income Statement Annual'!N158</f>
        <v>0.47884558751349759</v>
      </c>
      <c r="AD158" s="23">
        <f>('Income Statement Annual'!AF158-'Income Statement Annual'!AC158)/'Income Statement Annual'!N158</f>
        <v>0.15647393737115933</v>
      </c>
      <c r="AE158" s="23">
        <f>'Income Statement Annual'!AF158/'Income Statement Annual'!N158</f>
        <v>0.15647393737115933</v>
      </c>
      <c r="AF158" s="23">
        <f>'Income Statement Annual'!BS158/'Income Statement Annual'!N158</f>
        <v>8.766074408559929E-2</v>
      </c>
      <c r="AG158" s="23">
        <f>('Income Statement Annual'!AF158-'Income Statement Annual'!AC158)/('Income Statement Annual'!AH158*-1)</f>
        <v>3.3699788583509513</v>
      </c>
      <c r="AH158" s="24">
        <f>'Income Statement Annual'!AF158/('Income Statement Annual'!AH158*-1)</f>
        <v>3.3699788583509513</v>
      </c>
      <c r="AI158" s="25">
        <f>'Cash Flow Statement Annual'!BG158/'Cash Flow Statement Annual'!AB158</f>
        <v>5.0772808586762075</v>
      </c>
      <c r="AJ158" s="23">
        <f>'Cash Flow Statement Annual'!AB158/'Balance Sheet Annual'!BR158</f>
        <v>0.17771984485280093</v>
      </c>
      <c r="AK158" s="23">
        <f>('Cash Flow Statement Annual'!AB158+'Cash Flow Statement Annual'!AV158)/('Balance Sheet Annual'!BH158+'Balance Sheet Annual'!BS158)</f>
        <v>0.12763139869400431</v>
      </c>
      <c r="AL158" s="24">
        <f>('Cash Flow Statement Annual'!AB158/('Balance Sheet Annual'!BH158+'Balance Sheet Annual'!BS158))</f>
        <v>0.12763139869400431</v>
      </c>
      <c r="AM158" s="25">
        <f>'Income Statement Annual'!BS158/'Balance Sheet Annual'!CS158</f>
        <v>2.5618957454743668E-2</v>
      </c>
      <c r="AN158" s="23">
        <f>'Income Statement Annual'!N158/'Balance Sheet Annual'!CS158</f>
        <v>0.29225119775081043</v>
      </c>
      <c r="AO158" s="23">
        <f>'Income Statement Annual'!N158/'Balance Sheet Annual'!BB158</f>
        <v>0.13137904796296057</v>
      </c>
      <c r="AP158" s="23">
        <f>'Income Statement Annual'!N158/('Balance Sheet Annual'!AH158-'Balance Sheet Annual'!BR158)</f>
        <v>7.7232752084912812</v>
      </c>
      <c r="AQ158" s="23">
        <f>'Income Statement Annual'!BS158/'Balance Sheet Annual'!BB158</f>
        <v>1.1516785101690762E-2</v>
      </c>
      <c r="AR158" s="23">
        <f>'Cash Flow Statement Annual'!AB158/'Income Statement Annual'!N158</f>
        <v>0.27436929419848827</v>
      </c>
      <c r="AS158" s="23">
        <f>'Cash Flow Statement Annual'!BG158/'Income Statement Annual'!N158</f>
        <v>1.3930499656424855</v>
      </c>
      <c r="AT158" s="23">
        <f>'Cash Flow Statement Annual'!AB158/'Balance Sheet Annual'!BB158</f>
        <v>3.604637666206683E-2</v>
      </c>
      <c r="AU158" s="23">
        <f>('Cash Flow Statement Annual'!AB158+'Cash Flow Statement Annual'!AU158)/'Balance Sheet Annual'!BR158</f>
        <v>-0.87791695809753922</v>
      </c>
      <c r="AV158" s="23">
        <f>('Cash Flow Statement Annual'!AB158+'Cash Flow Statement Annual'!AU158)/('Balance Sheet Annual'!BH158+'Balance Sheet Annual'!BS158)</f>
        <v>-0.63048541029270744</v>
      </c>
      <c r="AW158" s="23">
        <f>'Cash Flow Statement Annual'!AB158/'Balance Sheet Annual'!BS158</f>
        <v>0.12932630020359059</v>
      </c>
      <c r="AX158" s="23">
        <f>('Cash Flow Statement Annual'!AB158+'Cash Flow Statement Annual'!AU158)/'Balance Sheet Annual'!BS158</f>
        <v>-0.63885804182861372</v>
      </c>
      <c r="AY158" s="23">
        <f>('Balance Sheet Annual'!BH158+'Balance Sheet Annual'!BS158)/('Income Statement Annual'!AF158-'Income Statement Annual'!AC158)</f>
        <v>13.738393977415308</v>
      </c>
      <c r="AZ158" s="23">
        <f>(('Balance Sheet Annual'!BH158+'Balance Sheet Annual'!BS158)-'Balance Sheet Annual'!N158)/('Income Statement Annual'!AF158-'Income Statement Annual'!AC158)</f>
        <v>13.178168130489334</v>
      </c>
      <c r="BA158" s="23">
        <f>('Cash Flow Statement Annual'!AB158+'Cash Flow Statement Annual'!AU158)/'Income Statement Annual'!BS158</f>
        <v>-15.461366181410975</v>
      </c>
      <c r="BB158" s="23">
        <f>'Income Statement Annual'!AF158/('Balance Sheet Annual'!BH158+'Balance Sheet Annual'!BS158)</f>
        <v>7.2788711813324816E-2</v>
      </c>
      <c r="BC158" s="24">
        <f>'Income Statement Annual'!AF158/('Balance Sheet Annual'!BB158-'Balance Sheet Annual'!BR158)</f>
        <v>2.5787872904937552E-2</v>
      </c>
    </row>
    <row r="159" spans="1:55" x14ac:dyDescent="0.2">
      <c r="A159" s="52" t="s">
        <v>514</v>
      </c>
      <c r="B159" s="52" t="s">
        <v>515</v>
      </c>
      <c r="C159" s="52" t="str">
        <f>VLOOKUP(A159,'[1]S&amp;P 500 Wikipedia'!A:D,3,FALSE)</f>
        <v>Information Technology</v>
      </c>
      <c r="D159" s="52">
        <v>367930</v>
      </c>
      <c r="E159" s="52" t="s">
        <v>16</v>
      </c>
      <c r="F159" s="52">
        <v>2019</v>
      </c>
      <c r="G159" s="52" t="s">
        <v>17</v>
      </c>
      <c r="H159" s="53">
        <v>43830</v>
      </c>
      <c r="I159" s="53">
        <v>43888</v>
      </c>
      <c r="J159" s="53">
        <v>43888</v>
      </c>
      <c r="K159" s="54">
        <v>134263000</v>
      </c>
      <c r="L159" s="54">
        <v>136249000</v>
      </c>
      <c r="M159" s="52" t="s">
        <v>516</v>
      </c>
      <c r="N159" s="21">
        <f>'Balance Sheet Annual'!AH159/'Balance Sheet Annual'!BR159</f>
        <v>2.6842284925736282</v>
      </c>
      <c r="O159" s="22">
        <f>('Balance Sheet Annual'!AH159-'Balance Sheet Annual'!U159)/'Balance Sheet Annual'!BR159</f>
        <v>1.7430414835796686</v>
      </c>
      <c r="P159" s="22">
        <f>'Balance Sheet Annual'!N159/'Balance Sheet Annual'!BR159</f>
        <v>0.68899299124813884</v>
      </c>
      <c r="Q159" s="22">
        <f>'Balance Sheet Annual'!CH159/'Balance Sheet Annual'!CS159</f>
        <v>0.67654465855844159</v>
      </c>
      <c r="R159" s="22">
        <f>('Balance Sheet Annual'!BH159+'Balance Sheet Annual'!BS159)/'Balance Sheet Annual'!BB159</f>
        <v>0.21573040798510681</v>
      </c>
      <c r="S159" s="22">
        <f>('Balance Sheet Annual'!BH159/'Balance Sheet Annual'!BB159)</f>
        <v>9.0656982649788484E-3</v>
      </c>
      <c r="T159" s="22">
        <f>'Balance Sheet Annual'!BS159/'Balance Sheet Annual'!BB159</f>
        <v>0.20666470972012796</v>
      </c>
      <c r="U159" s="22">
        <f>('Balance Sheet Annual'!BH159+'Balance Sheet Annual'!BS159)/'Balance Sheet Annual'!CS159</f>
        <v>0.36168166319606421</v>
      </c>
      <c r="V159" s="22">
        <f>('Balance Sheet Annual'!BH159/'Balance Sheet Annual'!CS159)</f>
        <v>1.5199048002252819E-2</v>
      </c>
      <c r="W159" s="22">
        <f>('Balance Sheet Annual'!BS159/'Balance Sheet Annual'!CS159)</f>
        <v>0.34648261519381135</v>
      </c>
      <c r="X159" s="23">
        <f>'Balance Sheet Annual'!AH159/'Balance Sheet Annual'!BB159</f>
        <v>0.35337673675021297</v>
      </c>
      <c r="Y159" s="23">
        <f>'Balance Sheet Annual'!CS159/('Balance Sheet Annual'!BB159-'Balance Sheet Annual'!AQ159-'Balance Sheet Annual'!AR159-'Balance Sheet Annual'!AS159)</f>
        <v>1.2268224521463114</v>
      </c>
      <c r="Z159" s="23">
        <f>'Balance Sheet Annual'!BA159/'Balance Sheet Annual'!BB159</f>
        <v>0.64662326324978703</v>
      </c>
      <c r="AA159" s="23">
        <f>'Balance Sheet Annual'!AR159/'Balance Sheet Annual'!BB159</f>
        <v>0.43492531252978051</v>
      </c>
      <c r="AB159" s="24">
        <f>'Balance Sheet Annual'!CS159/'Balance Sheet Annual'!CT159</f>
        <v>0.59646487488131628</v>
      </c>
      <c r="AC159" s="25">
        <f>'Income Statement Annual'!V159/'Income Statement Annual'!N159</f>
        <v>0.49257561898988145</v>
      </c>
      <c r="AD159" s="23">
        <f>('Income Statement Annual'!AF159-'Income Statement Annual'!AC159)/'Income Statement Annual'!N159</f>
        <v>0.15016168298687987</v>
      </c>
      <c r="AE159" s="23">
        <f>'Income Statement Annual'!AF159/'Income Statement Annual'!N159</f>
        <v>0.15016168298687987</v>
      </c>
      <c r="AF159" s="23">
        <f>'Income Statement Annual'!BS159/'Income Statement Annual'!N159</f>
        <v>9.0935154046632105E-2</v>
      </c>
      <c r="AG159" s="23">
        <f>('Income Statement Annual'!AF159-'Income Statement Annual'!AC159)/('Income Statement Annual'!AH159*-1)</f>
        <v>11.307222665602554</v>
      </c>
      <c r="AH159" s="24">
        <f>'Income Statement Annual'!AF159/('Income Statement Annual'!AH159*-1)</f>
        <v>11.307222665602554</v>
      </c>
      <c r="AI159" s="25">
        <f>'Cash Flow Statement Annual'!BG159/'Cash Flow Statement Annual'!AB159</f>
        <v>0.14590735800762478</v>
      </c>
      <c r="AJ159" s="23">
        <f>'Cash Flow Statement Annual'!AB159/'Balance Sheet Annual'!BR159</f>
        <v>0.89666509302635244</v>
      </c>
      <c r="AK159" s="23">
        <f>('Cash Flow Statement Annual'!AB159+'Cash Flow Statement Annual'!AV159)/('Balance Sheet Annual'!BH159+'Balance Sheet Annual'!BS159)</f>
        <v>0.41171994923640381</v>
      </c>
      <c r="AL159" s="24">
        <f>('Cash Flow Statement Annual'!AB159/('Balance Sheet Annual'!BH159+'Balance Sheet Annual'!BS159))</f>
        <v>0.54718901757076399</v>
      </c>
      <c r="AM159" s="25">
        <f>'Income Statement Annual'!BS159/'Balance Sheet Annual'!CS159</f>
        <v>9.1692836452066412E-2</v>
      </c>
      <c r="AN159" s="23">
        <f>'Income Statement Annual'!N159/'Balance Sheet Annual'!CS159</f>
        <v>1.0083321176873552</v>
      </c>
      <c r="AO159" s="23">
        <f>'Income Statement Annual'!N159/'Balance Sheet Annual'!BB159</f>
        <v>0.60143469041520092</v>
      </c>
      <c r="AP159" s="23">
        <f>'Income Statement Annual'!N159/('Balance Sheet Annual'!AH159-'Balance Sheet Annual'!BR159)</f>
        <v>2.7124952744009807</v>
      </c>
      <c r="AQ159" s="23">
        <f>'Income Statement Annual'!BS159/'Balance Sheet Annual'!BB159</f>
        <v>5.469155622189479E-2</v>
      </c>
      <c r="AR159" s="23">
        <f>'Cash Flow Statement Annual'!AB159/'Income Statement Annual'!N159</f>
        <v>0.19627286534472763</v>
      </c>
      <c r="AS159" s="23">
        <f>'Cash Flow Statement Annual'!BG159/'Income Statement Annual'!N159</f>
        <v>2.8637655231035501E-2</v>
      </c>
      <c r="AT159" s="23">
        <f>'Cash Flow Statement Annual'!AB159/'Balance Sheet Annual'!BB159</f>
        <v>0.11804531000551069</v>
      </c>
      <c r="AU159" s="23">
        <f>('Cash Flow Statement Annual'!AB159+'Cash Flow Statement Annual'!AU159)/'Balance Sheet Annual'!BR159</f>
        <v>-0.68033070656450112</v>
      </c>
      <c r="AV159" s="23">
        <f>('Cash Flow Statement Annual'!AB159+'Cash Flow Statement Annual'!AU159)/('Balance Sheet Annual'!BH159+'Balance Sheet Annual'!BS159)</f>
        <v>-0.41517116462267845</v>
      </c>
      <c r="AW159" s="23">
        <f>'Cash Flow Statement Annual'!AB159/'Balance Sheet Annual'!BS159</f>
        <v>0.57119239257332066</v>
      </c>
      <c r="AX159" s="23">
        <f>('Cash Flow Statement Annual'!AB159+'Cash Flow Statement Annual'!AU159)/'Balance Sheet Annual'!BS159</f>
        <v>-0.43338335243106696</v>
      </c>
      <c r="AY159" s="23">
        <f>('Balance Sheet Annual'!BH159+'Balance Sheet Annual'!BS159)/('Income Statement Annual'!AF159-'Income Statement Annual'!AC159)</f>
        <v>2.388711846103353</v>
      </c>
      <c r="AZ159" s="23">
        <f>(('Balance Sheet Annual'!BH159+'Balance Sheet Annual'!BS159)-'Balance Sheet Annual'!N159)/('Income Statement Annual'!AF159-'Income Statement Annual'!AC159)</f>
        <v>1.3843604755804475</v>
      </c>
      <c r="BA159" s="23">
        <f>('Cash Flow Statement Annual'!AB159+'Cash Flow Statement Annual'!AU159)/'Income Statement Annual'!BS159</f>
        <v>-1.6376393526693358</v>
      </c>
      <c r="BB159" s="23">
        <f>'Income Statement Annual'!AF159/('Balance Sheet Annual'!BH159+'Balance Sheet Annual'!BS159)</f>
        <v>0.41863567664357487</v>
      </c>
      <c r="BC159" s="24">
        <f>'Income Statement Annual'!AF159/('Balance Sheet Annual'!BB159-'Balance Sheet Annual'!BR159)</f>
        <v>0.10400457187153833</v>
      </c>
    </row>
    <row r="160" spans="1:55" x14ac:dyDescent="0.2">
      <c r="A160" s="52" t="s">
        <v>517</v>
      </c>
      <c r="B160" s="52" t="s">
        <v>518</v>
      </c>
      <c r="C160" s="52" t="str">
        <f>VLOOKUP(A160,'[1]S&amp;P 500 Wikipedia'!A:D,3,FALSE)</f>
        <v>Industrials</v>
      </c>
      <c r="D160" s="52">
        <v>378147</v>
      </c>
      <c r="E160" s="52" t="s">
        <v>16</v>
      </c>
      <c r="F160" s="52">
        <v>2019</v>
      </c>
      <c r="G160" s="52" t="s">
        <v>17</v>
      </c>
      <c r="H160" s="53">
        <v>43830</v>
      </c>
      <c r="I160" s="53">
        <v>43879</v>
      </c>
      <c r="J160" s="53">
        <v>43879</v>
      </c>
      <c r="K160" s="54">
        <v>130862000</v>
      </c>
      <c r="L160" s="54">
        <v>131744000</v>
      </c>
      <c r="M160" s="52" t="s">
        <v>519</v>
      </c>
      <c r="N160" s="21">
        <f>'Balance Sheet Annual'!AH160/'Balance Sheet Annual'!BR160</f>
        <v>2.2512328284607257</v>
      </c>
      <c r="O160" s="22">
        <f>('Balance Sheet Annual'!AH160-'Balance Sheet Annual'!U160)/'Balance Sheet Annual'!BR160</f>
        <v>1.6574291393203988</v>
      </c>
      <c r="P160" s="22">
        <f>'Balance Sheet Annual'!N160/'Balance Sheet Annual'!BR160</f>
        <v>0.60291781383211962</v>
      </c>
      <c r="Q160" s="22">
        <f>'Balance Sheet Annual'!CH160/'Balance Sheet Annual'!CS160</f>
        <v>1.709115128700593</v>
      </c>
      <c r="R160" s="22">
        <f>('Balance Sheet Annual'!BH160+'Balance Sheet Annual'!BS160)/'Balance Sheet Annual'!BB160</f>
        <v>0.27994902881144601</v>
      </c>
      <c r="S160" s="22">
        <f>('Balance Sheet Annual'!BH160/'Balance Sheet Annual'!BB160)</f>
        <v>2.2912236296868758E-3</v>
      </c>
      <c r="T160" s="22">
        <f>'Balance Sheet Annual'!BS160/'Balance Sheet Annual'!BB160</f>
        <v>0.27765780518175914</v>
      </c>
      <c r="U160" s="22">
        <f>('Balance Sheet Annual'!BH160+'Balance Sheet Annual'!BS160)/'Balance Sheet Annual'!CS160</f>
        <v>0.75841414921812667</v>
      </c>
      <c r="V160" s="22">
        <f>('Balance Sheet Annual'!BH160/'Balance Sheet Annual'!CS160)</f>
        <v>6.207188598421E-3</v>
      </c>
      <c r="W160" s="22">
        <f>('Balance Sheet Annual'!BS160/'Balance Sheet Annual'!CS160)</f>
        <v>0.7522069606197056</v>
      </c>
      <c r="X160" s="23">
        <f>'Balance Sheet Annual'!AH160/'Balance Sheet Annual'!BB160</f>
        <v>0.50925860052418448</v>
      </c>
      <c r="Y160" s="23">
        <f>'Balance Sheet Annual'!CS160/('Balance Sheet Annual'!BB160-'Balance Sheet Annual'!AQ160-'Balance Sheet Annual'!AR160-'Balance Sheet Annual'!AS160)</f>
        <v>0.51213976316385434</v>
      </c>
      <c r="Z160" s="23">
        <f>'Balance Sheet Annual'!BA160/'Balance Sheet Annual'!BB160</f>
        <v>0.49074139947581552</v>
      </c>
      <c r="AA160" s="23">
        <f>'Balance Sheet Annual'!AR160/'Balance Sheet Annual'!BB160</f>
        <v>0.2424993525951685</v>
      </c>
      <c r="AB160" s="24">
        <f>'Balance Sheet Annual'!CS160/'Balance Sheet Annual'!CT160</f>
        <v>0.36912421676211399</v>
      </c>
      <c r="AC160" s="25">
        <f>'Income Statement Annual'!V160/'Income Statement Annual'!N160</f>
        <v>0.32836989999619759</v>
      </c>
      <c r="AD160" s="23">
        <f>('Income Statement Annual'!AF160-'Income Statement Annual'!AC160)/'Income Statement Annual'!N160</f>
        <v>0.10027174670773287</v>
      </c>
      <c r="AE160" s="23">
        <f>'Income Statement Annual'!AF160/'Income Statement Annual'!N160</f>
        <v>0.10027174670773287</v>
      </c>
      <c r="AF160" s="23">
        <f>'Income Statement Annual'!BS160/'Income Statement Annual'!N160</f>
        <v>6.4303585687668738E-2</v>
      </c>
      <c r="AG160" s="23">
        <f>('Income Statement Annual'!AF160-'Income Statement Annual'!AC160)/('Income Statement Annual'!AH160*-1)</f>
        <v>8.493633376994266</v>
      </c>
      <c r="AH160" s="24">
        <f>'Income Statement Annual'!AF160/('Income Statement Annual'!AH160*-1)</f>
        <v>8.493633376994266</v>
      </c>
      <c r="AI160" s="25">
        <f>'Cash Flow Statement Annual'!BG160/'Cash Flow Statement Annual'!AB160</f>
        <v>-0.73432648741290718</v>
      </c>
      <c r="AJ160" s="23">
        <f>'Cash Flow Statement Annual'!AB160/'Balance Sheet Annual'!BR160</f>
        <v>0.28101749681908694</v>
      </c>
      <c r="AK160" s="23">
        <f>('Cash Flow Statement Annual'!AB160+'Cash Flow Statement Annual'!AV160)/('Balance Sheet Annual'!BH160+'Balance Sheet Annual'!BS160)</f>
        <v>0.15478972938081639</v>
      </c>
      <c r="AL160" s="24">
        <f>('Cash Flow Statement Annual'!AB160/('Balance Sheet Annual'!BH160+'Balance Sheet Annual'!BS160))</f>
        <v>0.227076585279786</v>
      </c>
      <c r="AM160" s="25">
        <f>'Income Statement Annual'!BS160/'Balance Sheet Annual'!CS160</f>
        <v>0.13968817577929898</v>
      </c>
      <c r="AN160" s="23">
        <f>'Income Statement Annual'!N160/'Balance Sheet Annual'!CS160</f>
        <v>2.1723232738184066</v>
      </c>
      <c r="AO160" s="23">
        <f>'Income Statement Annual'!N160/'Balance Sheet Annual'!BB160</f>
        <v>0.80185712700233069</v>
      </c>
      <c r="AP160" s="23">
        <f>'Income Statement Annual'!N160/('Balance Sheet Annual'!AH160-'Balance Sheet Annual'!BR160)</f>
        <v>2.8329630113710627</v>
      </c>
      <c r="AQ160" s="23">
        <f>'Income Statement Annual'!BS160/'Balance Sheet Annual'!BB160</f>
        <v>5.1562288475462237E-2</v>
      </c>
      <c r="AR160" s="23">
        <f>'Cash Flow Statement Annual'!AB160/'Income Statement Annual'!N160</f>
        <v>7.9278299555116158E-2</v>
      </c>
      <c r="AS160" s="23">
        <f>'Cash Flow Statement Annual'!BG160/'Income Statement Annual'!N160</f>
        <v>-5.8216155240376696E-2</v>
      </c>
      <c r="AT160" s="23">
        <f>'Cash Flow Statement Annual'!AB160/'Balance Sheet Annual'!BB160</f>
        <v>6.3569869514895599E-2</v>
      </c>
      <c r="AU160" s="23">
        <f>('Cash Flow Statement Annual'!AB160+'Cash Flow Statement Annual'!AU160)/'Balance Sheet Annual'!BR160</f>
        <v>0.25959845015850652</v>
      </c>
      <c r="AV160" s="23">
        <f>('Cash Flow Statement Annual'!AB160+'Cash Flow Statement Annual'!AU160)/('Balance Sheet Annual'!BH160+'Balance Sheet Annual'!BS160)</f>
        <v>0.20976889436841123</v>
      </c>
      <c r="AW160" s="23">
        <f>'Cash Flow Statement Annual'!AB160/'Balance Sheet Annual'!BS160</f>
        <v>0.22895041424562784</v>
      </c>
      <c r="AX160" s="23">
        <f>('Cash Flow Statement Annual'!AB160+'Cash Flow Statement Annual'!AU160)/'Balance Sheet Annual'!BS160</f>
        <v>0.21149990080360065</v>
      </c>
      <c r="AY160" s="23">
        <f>('Balance Sheet Annual'!BH160+'Balance Sheet Annual'!BS160)/('Income Statement Annual'!AF160-'Income Statement Annual'!AC160)</f>
        <v>3.4817965552372985</v>
      </c>
      <c r="AZ160" s="23">
        <f>(('Balance Sheet Annual'!BH160+'Balance Sheet Annual'!BS160)-'Balance Sheet Annual'!N160)/('Income Statement Annual'!AF160-'Income Statement Annual'!AC160)</f>
        <v>1.7855049967514163</v>
      </c>
      <c r="BA160" s="23">
        <f>('Cash Flow Statement Annual'!AB160+'Cash Flow Statement Annual'!AU160)/'Income Statement Annual'!BS160</f>
        <v>1.1389059715849064</v>
      </c>
      <c r="BB160" s="23">
        <f>'Income Statement Annual'!AF160/('Balance Sheet Annual'!BH160+'Balance Sheet Annual'!BS160)</f>
        <v>0.28720805025089874</v>
      </c>
      <c r="BC160" s="24">
        <f>'Income Statement Annual'!AF160/('Balance Sheet Annual'!BB160-'Balance Sheet Annual'!BR160)</f>
        <v>0.10390926232690634</v>
      </c>
    </row>
    <row r="161" spans="1:55" x14ac:dyDescent="0.2">
      <c r="A161" s="52" t="s">
        <v>511</v>
      </c>
      <c r="B161" s="52" t="s">
        <v>512</v>
      </c>
      <c r="C161" s="52" t="str">
        <f>VLOOKUP(A161,'[1]S&amp;P 500 Wikipedia'!A:D,3,FALSE)</f>
        <v>Information Technology</v>
      </c>
      <c r="D161" s="52">
        <v>740486</v>
      </c>
      <c r="E161" s="52" t="s">
        <v>16</v>
      </c>
      <c r="F161" s="52">
        <v>2019</v>
      </c>
      <c r="G161" s="52" t="s">
        <v>17</v>
      </c>
      <c r="H161" s="53">
        <v>43830</v>
      </c>
      <c r="I161" s="53">
        <v>43892</v>
      </c>
      <c r="J161" s="53">
        <v>43892</v>
      </c>
      <c r="K161" s="54">
        <v>86641000</v>
      </c>
      <c r="L161" s="54">
        <v>90383000</v>
      </c>
      <c r="M161" s="52" t="s">
        <v>513</v>
      </c>
      <c r="N161" s="21">
        <f>'Balance Sheet Annual'!AH161/'Balance Sheet Annual'!BR161</f>
        <v>1.034842175830617</v>
      </c>
      <c r="O161" s="22">
        <f>('Balance Sheet Annual'!AH161-'Balance Sheet Annual'!U161)/'Balance Sheet Annual'!BR161</f>
        <v>1.034842175830617</v>
      </c>
      <c r="P161" s="22">
        <f>'Balance Sheet Annual'!N161/'Balance Sheet Annual'!BR161</f>
        <v>0.28489236552075836</v>
      </c>
      <c r="Q161" s="22">
        <f>'Balance Sheet Annual'!CH161/'Balance Sheet Annual'!CS161</f>
        <v>2.3000560941649137</v>
      </c>
      <c r="R161" s="22">
        <f>('Balance Sheet Annual'!BH161+'Balance Sheet Annual'!BS161)/'Balance Sheet Annual'!BB161</f>
        <v>0.34787163630345852</v>
      </c>
      <c r="S161" s="22">
        <f>('Balance Sheet Annual'!BH161/'Balance Sheet Annual'!BB161)</f>
        <v>7.9272543562535325E-2</v>
      </c>
      <c r="T161" s="22">
        <f>'Balance Sheet Annual'!BS161/'Balance Sheet Annual'!BB161</f>
        <v>0.2685990927409232</v>
      </c>
      <c r="U161" s="22">
        <f>('Balance Sheet Annual'!BH161+'Balance Sheet Annual'!BS161)/'Balance Sheet Annual'!CS161</f>
        <v>1.1479959133703486</v>
      </c>
      <c r="V161" s="22">
        <f>('Balance Sheet Annual'!BH161/'Balance Sheet Annual'!CS161)</f>
        <v>0.26160384048349827</v>
      </c>
      <c r="W161" s="22">
        <f>('Balance Sheet Annual'!BS161/'Balance Sheet Annual'!CS161)</f>
        <v>0.8863920728868504</v>
      </c>
      <c r="X161" s="23">
        <f>'Balance Sheet Annual'!AH161/'Balance Sheet Annual'!BB161</f>
        <v>0.37707111402084542</v>
      </c>
      <c r="Y161" s="23">
        <f>'Balance Sheet Annual'!CS161/('Balance Sheet Annual'!BB161-'Balance Sheet Annual'!AQ161-'Balance Sheet Annual'!AR161-'Balance Sheet Annual'!AS161)</f>
        <v>0.73155298434330418</v>
      </c>
      <c r="Z161" s="23">
        <f>'Balance Sheet Annual'!BA161/'Balance Sheet Annual'!BB161</f>
        <v>0.62292888597915463</v>
      </c>
      <c r="AA161" s="23">
        <f>'Balance Sheet Annual'!AR161/'Balance Sheet Annual'!BB161</f>
        <v>0.39458144443489229</v>
      </c>
      <c r="AB161" s="24">
        <f>'Balance Sheet Annual'!CS161/'Balance Sheet Annual'!CT161</f>
        <v>0.30302515213852815</v>
      </c>
      <c r="AC161" s="25">
        <f>'Income Statement Annual'!V161/'Income Statement Annual'!N161</f>
        <v>0.79966045616811532</v>
      </c>
      <c r="AD161" s="23">
        <f>('Income Statement Annual'!AF161-'Income Statement Annual'!AC161)/'Income Statement Annual'!N161</f>
        <v>0.56841313657861836</v>
      </c>
      <c r="AE161" s="23">
        <f>'Income Statement Annual'!AF161/'Income Statement Annual'!N161</f>
        <v>0.46489266277264685</v>
      </c>
      <c r="AF161" s="23">
        <f>'Income Statement Annual'!BS161/'Income Statement Annual'!N161</f>
        <v>0.33791029156825908</v>
      </c>
      <c r="AG161" s="23">
        <f>('Income Statement Annual'!AF161-'Income Statement Annual'!AC161)/('Income Statement Annual'!AH161*-1)</f>
        <v>10.034388995521432</v>
      </c>
      <c r="AH161" s="24">
        <f>'Income Statement Annual'!AF161/('Income Statement Annual'!AH161*-1)</f>
        <v>8.2069071230539556</v>
      </c>
      <c r="AI161" s="25">
        <f>'Cash Flow Statement Annual'!BG161/'Cash Flow Statement Annual'!AB161</f>
        <v>-0.2669122626758606</v>
      </c>
      <c r="AJ161" s="23">
        <f>'Cash Flow Statement Annual'!AB161/'Balance Sheet Annual'!BR161</f>
        <v>0.26037492594780093</v>
      </c>
      <c r="AK161" s="23">
        <f>('Cash Flow Statement Annual'!AB161+'Cash Flow Statement Annual'!AV161)/('Balance Sheet Annual'!BH161+'Balance Sheet Annual'!BS161)</f>
        <v>0.27272772077391738</v>
      </c>
      <c r="AL161" s="24">
        <f>('Cash Flow Statement Annual'!AB161/('Balance Sheet Annual'!BH161+'Balance Sheet Annual'!BS161))</f>
        <v>0.27272772077391738</v>
      </c>
      <c r="AM161" s="25">
        <f>'Income Statement Annual'!BS161/'Balance Sheet Annual'!CS161</f>
        <v>0.2411545267613891</v>
      </c>
      <c r="AN161" s="23">
        <f>'Income Statement Annual'!N161/'Balance Sheet Annual'!CS161</f>
        <v>0.71366434458737116</v>
      </c>
      <c r="AO161" s="23">
        <f>'Income Statement Annual'!N161/'Balance Sheet Annual'!BB161</f>
        <v>0.21625824659443113</v>
      </c>
      <c r="AP161" s="23">
        <f>'Income Statement Annual'!N161/('Balance Sheet Annual'!AH161-'Balance Sheet Annual'!BR161)</f>
        <v>17.034063651505114</v>
      </c>
      <c r="AQ161" s="23">
        <f>'Income Statement Annual'!BS161/'Balance Sheet Annual'!BB161</f>
        <v>7.3075887160764699E-2</v>
      </c>
      <c r="AR161" s="23">
        <f>'Cash Flow Statement Annual'!AB161/'Income Statement Annual'!N161</f>
        <v>0.4387080723393717</v>
      </c>
      <c r="AS161" s="23">
        <f>'Cash Flow Statement Annual'!BG161/'Income Statement Annual'!N161</f>
        <v>-0.11709656424226683</v>
      </c>
      <c r="AT161" s="23">
        <f>'Cash Flow Statement Annual'!AB161/'Balance Sheet Annual'!BB161</f>
        <v>9.4874238490935375E-2</v>
      </c>
      <c r="AU161" s="23">
        <f>('Cash Flow Statement Annual'!AB161+'Cash Flow Statement Annual'!AU161)/'Balance Sheet Annual'!BR161</f>
        <v>0.14303367100837361</v>
      </c>
      <c r="AV161" s="23">
        <f>('Cash Flow Statement Annual'!AB161+'Cash Flow Statement Annual'!AU161)/('Balance Sheet Annual'!BH161+'Balance Sheet Annual'!BS161)</f>
        <v>0.14981952254442701</v>
      </c>
      <c r="AW161" s="23">
        <f>'Cash Flow Statement Annual'!AB161/'Balance Sheet Annual'!BS161</f>
        <v>0.35321876005905262</v>
      </c>
      <c r="AX161" s="23">
        <f>('Cash Flow Statement Annual'!AB161+'Cash Flow Statement Annual'!AU161)/'Balance Sheet Annual'!BS161</f>
        <v>0.19403625651112313</v>
      </c>
      <c r="AY161" s="23">
        <f>('Balance Sheet Annual'!BH161+'Balance Sheet Annual'!BS161)/('Income Statement Annual'!AF161-'Income Statement Annual'!AC161)</f>
        <v>2.8299726362211417</v>
      </c>
      <c r="AZ161" s="23">
        <f>(('Balance Sheet Annual'!BH161+'Balance Sheet Annual'!BS161)-'Balance Sheet Annual'!N161)/('Income Statement Annual'!AF161-'Income Statement Annual'!AC161)</f>
        <v>1.9854852421561595</v>
      </c>
      <c r="BA161" s="23">
        <f>('Cash Flow Statement Annual'!AB161+'Cash Flow Statement Annual'!AU161)/'Income Statement Annual'!BS161</f>
        <v>0.71320328062627292</v>
      </c>
      <c r="BB161" s="23">
        <f>'Income Statement Annual'!AF161/('Balance Sheet Annual'!BH161+'Balance Sheet Annual'!BS161)</f>
        <v>0.28900566074932177</v>
      </c>
      <c r="BC161" s="24">
        <f>'Income Statement Annual'!AF161/('Balance Sheet Annual'!BB161-'Balance Sheet Annual'!BR161)</f>
        <v>0.1581702229267252</v>
      </c>
    </row>
    <row r="162" spans="1:55" x14ac:dyDescent="0.2">
      <c r="A162" s="52" t="s">
        <v>520</v>
      </c>
      <c r="B162" s="52" t="s">
        <v>521</v>
      </c>
      <c r="C162" s="52" t="str">
        <f>VLOOKUP(A162,'[1]S&amp;P 500 Wikipedia'!A:D,3,FALSE)</f>
        <v>Materials</v>
      </c>
      <c r="D162" s="52">
        <v>378149</v>
      </c>
      <c r="E162" s="52" t="s">
        <v>16</v>
      </c>
      <c r="F162" s="52">
        <v>2019</v>
      </c>
      <c r="G162" s="52" t="s">
        <v>17</v>
      </c>
      <c r="H162" s="53">
        <v>43830</v>
      </c>
      <c r="I162" s="53">
        <v>43889</v>
      </c>
      <c r="J162" s="53">
        <v>43889</v>
      </c>
      <c r="K162" s="54">
        <v>129669000</v>
      </c>
      <c r="L162" s="54">
        <v>130925000</v>
      </c>
      <c r="M162" s="52" t="s">
        <v>522</v>
      </c>
      <c r="N162" s="21">
        <f>'Balance Sheet Annual'!AH162/'Balance Sheet Annual'!BR162</f>
        <v>1.4959433165681559</v>
      </c>
      <c r="O162" s="22">
        <f>('Balance Sheet Annual'!AH162-'Balance Sheet Annual'!U162)/'Balance Sheet Annual'!BR162</f>
        <v>1.1225815925694775</v>
      </c>
      <c r="P162" s="22">
        <f>'Balance Sheet Annual'!N162/'Balance Sheet Annual'!BR162</f>
        <v>0.12449062006681597</v>
      </c>
      <c r="Q162" s="22">
        <f>'Balance Sheet Annual'!CH162/'Balance Sheet Annual'!CS162</f>
        <v>2.8544155539939098</v>
      </c>
      <c r="R162" s="22">
        <f>('Balance Sheet Annual'!BH162+'Balance Sheet Annual'!BS162)/'Balance Sheet Annual'!BB162</f>
        <v>0.33008194313612282</v>
      </c>
      <c r="S162" s="22">
        <f>('Balance Sheet Annual'!BH162/'Balance Sheet Annual'!BB162)</f>
        <v>2.3063599623203378E-2</v>
      </c>
      <c r="T162" s="22">
        <f>'Balance Sheet Annual'!BS162/'Balance Sheet Annual'!BB162</f>
        <v>0.30701834351291946</v>
      </c>
      <c r="U162" s="22">
        <f>('Balance Sheet Annual'!BH162+'Balance Sheet Annual'!BS162)/'Balance Sheet Annual'!CS162</f>
        <v>1.2722729757164051</v>
      </c>
      <c r="V162" s="22">
        <f>('Balance Sheet Annual'!BH162/'Balance Sheet Annual'!CS162)</f>
        <v>8.8896697118763177E-2</v>
      </c>
      <c r="W162" s="22">
        <f>('Balance Sheet Annual'!BS162/'Balance Sheet Annual'!CS162)</f>
        <v>1.1833762785976418</v>
      </c>
      <c r="X162" s="23">
        <f>'Balance Sheet Annual'!AH162/'Balance Sheet Annual'!BB162</f>
        <v>0.41273410515866987</v>
      </c>
      <c r="Y162" s="23">
        <f>'Balance Sheet Annual'!CS162/('Balance Sheet Annual'!BB162-'Balance Sheet Annual'!AQ162-'Balance Sheet Annual'!AR162-'Balance Sheet Annual'!AS162)</f>
        <v>0.44344032408850109</v>
      </c>
      <c r="Z162" s="23">
        <f>'Balance Sheet Annual'!BA162/'Balance Sheet Annual'!BB162</f>
        <v>0.58726589484133018</v>
      </c>
      <c r="AA162" s="23">
        <f>'Balance Sheet Annual'!AR162/'Balance Sheet Annual'!BB162</f>
        <v>0.14864221540206832</v>
      </c>
      <c r="AB162" s="24">
        <f>'Balance Sheet Annual'!CS162/'Balance Sheet Annual'!CT162</f>
        <v>0.25944270564283328</v>
      </c>
      <c r="AC162" s="25">
        <f>'Income Statement Annual'!V162/'Income Statement Annual'!N162</f>
        <v>0.45199357889713221</v>
      </c>
      <c r="AD162" s="23">
        <f>('Income Statement Annual'!AF162-'Income Statement Annual'!AC162)/'Income Statement Annual'!N162</f>
        <v>0.21356674909974402</v>
      </c>
      <c r="AE162" s="23">
        <f>'Income Statement Annual'!AF162/'Income Statement Annual'!N162</f>
        <v>0.21356674909974402</v>
      </c>
      <c r="AF162" s="23">
        <f>'Income Statement Annual'!BS162/'Income Statement Annual'!N162</f>
        <v>0.10356197665842336</v>
      </c>
      <c r="AG162" s="23">
        <f>('Income Statement Annual'!AF162-'Income Statement Annual'!AC162)/('Income Statement Annual'!AH162*-1)</f>
        <v>6.2113564668769712</v>
      </c>
      <c r="AH162" s="24">
        <f>'Income Statement Annual'!AF162/('Income Statement Annual'!AH162*-1)</f>
        <v>6.2113564668769712</v>
      </c>
      <c r="AI162" s="25">
        <f>'Cash Flow Statement Annual'!BG162/'Cash Flow Statement Annual'!AB162</f>
        <v>-0.24215246636771301</v>
      </c>
      <c r="AJ162" s="23">
        <f>'Cash Flow Statement Annual'!AB162/'Balance Sheet Annual'!BR162</f>
        <v>0.18829619295862551</v>
      </c>
      <c r="AK162" s="23">
        <f>('Cash Flow Statement Annual'!AB162+'Cash Flow Statement Annual'!AV162)/('Balance Sheet Annual'!BH162+'Balance Sheet Annual'!BS162)</f>
        <v>9.2856266110224628E-2</v>
      </c>
      <c r="AL162" s="24">
        <f>('Cash Flow Statement Annual'!AB162/('Balance Sheet Annual'!BH162+'Balance Sheet Annual'!BS162))</f>
        <v>0.15738922302688105</v>
      </c>
      <c r="AM162" s="25">
        <f>'Income Statement Annual'!BS162/'Balance Sheet Annual'!CS162</f>
        <v>0.18638244709924259</v>
      </c>
      <c r="AN162" s="23">
        <f>'Income Statement Annual'!N162/'Balance Sheet Annual'!CS162</f>
        <v>1.7997189037245256</v>
      </c>
      <c r="AO162" s="23">
        <f>'Income Statement Annual'!N162/'Balance Sheet Annual'!BB162</f>
        <v>0.46692394177884472</v>
      </c>
      <c r="AP162" s="23">
        <f>'Income Statement Annual'!N162/('Balance Sheet Annual'!AH162-'Balance Sheet Annual'!BR162)</f>
        <v>3.412391738840773</v>
      </c>
      <c r="AQ162" s="23">
        <f>'Income Statement Annual'!BS162/'Balance Sheet Annual'!BB162</f>
        <v>4.8355566359759738E-2</v>
      </c>
      <c r="AR162" s="23">
        <f>'Cash Flow Statement Annual'!AB162/'Income Statement Annual'!N162</f>
        <v>0.11126296151676862</v>
      </c>
      <c r="AS162" s="23">
        <f>'Cash Flow Statement Annual'!BG162/'Income Statement Annual'!N162</f>
        <v>-2.694260054666146E-2</v>
      </c>
      <c r="AT162" s="23">
        <f>'Cash Flow Statement Annual'!AB162/'Balance Sheet Annual'!BB162</f>
        <v>5.1951340565397512E-2</v>
      </c>
      <c r="AU162" s="23">
        <f>('Cash Flow Statement Annual'!AB162+'Cash Flow Statement Annual'!AU162)/'Balance Sheet Annual'!BR162</f>
        <v>0.11079701898013877</v>
      </c>
      <c r="AV162" s="23">
        <f>('Cash Flow Statement Annual'!AB162+'Cash Flow Statement Annual'!AU162)/('Balance Sheet Annual'!BH162+'Balance Sheet Annual'!BS162)</f>
        <v>9.2610776973118938E-2</v>
      </c>
      <c r="AW162" s="23">
        <f>'Cash Flow Statement Annual'!AB162/'Balance Sheet Annual'!BS162</f>
        <v>0.16921249711325922</v>
      </c>
      <c r="AX162" s="23">
        <f>('Cash Flow Statement Annual'!AB162+'Cash Flow Statement Annual'!AU162)/'Balance Sheet Annual'!BS162</f>
        <v>9.9567813665006097E-2</v>
      </c>
      <c r="AY162" s="23">
        <f>('Balance Sheet Annual'!BH162+'Balance Sheet Annual'!BS162)/('Income Statement Annual'!AF162-'Income Statement Annual'!AC162)</f>
        <v>3.3101066531234129</v>
      </c>
      <c r="AZ162" s="23">
        <f>(('Balance Sheet Annual'!BH162+'Balance Sheet Annual'!BS162)-'Balance Sheet Annual'!N162)/('Income Statement Annual'!AF162-'Income Statement Annual'!AC162)</f>
        <v>2.965667851701371</v>
      </c>
      <c r="BA162" s="23">
        <f>('Cash Flow Statement Annual'!AB162+'Cash Flow Statement Annual'!AU162)/'Income Statement Annual'!BS162</f>
        <v>0.63217427733556764</v>
      </c>
      <c r="BB162" s="23">
        <f>'Income Statement Annual'!AF162/('Balance Sheet Annual'!BH162+'Balance Sheet Annual'!BS162)</f>
        <v>0.30210506935068121</v>
      </c>
      <c r="BC162" s="24">
        <f>'Income Statement Annual'!AF162/('Balance Sheet Annual'!BB162-'Balance Sheet Annual'!BR162)</f>
        <v>0.13771542076991944</v>
      </c>
    </row>
    <row r="163" spans="1:55" x14ac:dyDescent="0.2">
      <c r="A163" s="52" t="s">
        <v>535</v>
      </c>
      <c r="B163" s="52" t="s">
        <v>536</v>
      </c>
      <c r="C163" s="52" t="str">
        <f>VLOOKUP(A163,'[1]S&amp;P 500 Wikipedia'!A:D,3,FALSE)</f>
        <v>Communication Services</v>
      </c>
      <c r="D163" s="52">
        <v>885908</v>
      </c>
      <c r="E163" s="52" t="s">
        <v>16</v>
      </c>
      <c r="F163" s="52">
        <v>2020</v>
      </c>
      <c r="G163" s="52" t="s">
        <v>17</v>
      </c>
      <c r="H163" s="53">
        <v>44012</v>
      </c>
      <c r="I163" s="53">
        <v>44053</v>
      </c>
      <c r="J163" s="53">
        <v>44053</v>
      </c>
      <c r="K163" s="54">
        <v>608000000</v>
      </c>
      <c r="L163" s="54">
        <v>608000000</v>
      </c>
      <c r="M163" s="52" t="s">
        <v>537</v>
      </c>
      <c r="N163" s="21">
        <f>'Balance Sheet Annual'!AH163/'Balance Sheet Annual'!BR163</f>
        <v>3.9275970619097587</v>
      </c>
      <c r="O163" s="22">
        <f>('Balance Sheet Annual'!AH163-'Balance Sheet Annual'!U163)/'Balance Sheet Annual'!BR163</f>
        <v>3.4784889821615947</v>
      </c>
      <c r="P163" s="22">
        <f>'Balance Sheet Annual'!N163/'Balance Sheet Annual'!BR163</f>
        <v>2.4370409233997901</v>
      </c>
      <c r="Q163" s="22">
        <f>'Balance Sheet Annual'!CH163/'Balance Sheet Annual'!CS163</f>
        <v>1.0881336405529953</v>
      </c>
      <c r="R163" s="22">
        <f>('Balance Sheet Annual'!BH163+'Balance Sheet Annual'!BS163)/'Balance Sheet Annual'!BB163</f>
        <v>0.36533333333333334</v>
      </c>
      <c r="S163" s="22">
        <f>('Balance Sheet Annual'!BH163/'Balance Sheet Annual'!BB163)</f>
        <v>0</v>
      </c>
      <c r="T163" s="22">
        <f>'Balance Sheet Annual'!BS163/'Balance Sheet Annual'!BB163</f>
        <v>0.36533333333333334</v>
      </c>
      <c r="U163" s="22">
        <f>('Balance Sheet Annual'!BH163+'Balance Sheet Annual'!BS163)/'Balance Sheet Annual'!CS163</f>
        <v>0.76286482334869432</v>
      </c>
      <c r="V163" s="22">
        <f>('Balance Sheet Annual'!BH163/'Balance Sheet Annual'!CS163)</f>
        <v>0</v>
      </c>
      <c r="W163" s="22">
        <f>('Balance Sheet Annual'!BS163/'Balance Sheet Annual'!CS163)</f>
        <v>0.76286482334869432</v>
      </c>
      <c r="X163" s="23">
        <f>'Balance Sheet Annual'!AH163/'Balance Sheet Annual'!BB163</f>
        <v>0.34418390804597704</v>
      </c>
      <c r="Y163" s="23">
        <f>'Balance Sheet Annual'!CS163/('Balance Sheet Annual'!BB163-'Balance Sheet Annual'!AQ163-'Balance Sheet Annual'!AR163-'Balance Sheet Annual'!AS163)</f>
        <v>0.68784256752294792</v>
      </c>
      <c r="Z163" s="23">
        <f>'Balance Sheet Annual'!BA163/'Balance Sheet Annual'!BB163</f>
        <v>0.65581609195402302</v>
      </c>
      <c r="AA163" s="23">
        <f>'Balance Sheet Annual'!AR163/'Balance Sheet Annual'!BB163</f>
        <v>0.15673563218390804</v>
      </c>
      <c r="AB163" s="24">
        <f>'Balance Sheet Annual'!CS163/'Balance Sheet Annual'!CT163</f>
        <v>0.47889655172413792</v>
      </c>
      <c r="AC163" s="25">
        <f>'Income Statement Annual'!V163/'Income Statement Annual'!N163</f>
        <v>1</v>
      </c>
      <c r="AD163" s="23">
        <f>('Income Statement Annual'!AF163-'Income Statement Annual'!AC163)/'Income Statement Annual'!N163</f>
        <v>0.22392912297813541</v>
      </c>
      <c r="AE163" s="23">
        <f>'Income Statement Annual'!AF163/'Income Statement Annual'!N163</f>
        <v>0.20295862797691619</v>
      </c>
      <c r="AF163" s="23">
        <f>'Income Statement Annual'!BS163/'Income Statement Annual'!N163</f>
        <v>8.1199707388441844E-2</v>
      </c>
      <c r="AG163" s="23">
        <f>('Income Statement Annual'!AF163-'Income Statement Annual'!AC163)/('Income Statement Annual'!AH163*-1)</f>
        <v>8.2485029940119752</v>
      </c>
      <c r="AH163" s="24">
        <f>'Income Statement Annual'!AF163/('Income Statement Annual'!AH163*-1)</f>
        <v>7.476047904191617</v>
      </c>
      <c r="AI163" s="25">
        <f>'Cash Flow Statement Annual'!BG163/'Cash Flow Statement Annual'!AB163</f>
        <v>6.1733615221987316E-2</v>
      </c>
      <c r="AJ163" s="23">
        <f>'Cash Flow Statement Annual'!AB163/'Balance Sheet Annual'!BR163</f>
        <v>1.2408184679958028</v>
      </c>
      <c r="AK163" s="23">
        <f>('Cash Flow Statement Annual'!AB163+'Cash Flow Statement Annual'!AV163)/('Balance Sheet Annual'!BH163+'Balance Sheet Annual'!BS163)</f>
        <v>0.25547445255474455</v>
      </c>
      <c r="AL163" s="24">
        <f>('Cash Flow Statement Annual'!AB163/('Balance Sheet Annual'!BH163+'Balance Sheet Annual'!BS163))</f>
        <v>0.29763402970047825</v>
      </c>
      <c r="AM163" s="25">
        <f>'Income Statement Annual'!BS163/'Balance Sheet Annual'!CS163</f>
        <v>9.591013824884792E-2</v>
      </c>
      <c r="AN163" s="23">
        <f>'Income Statement Annual'!N163/'Balance Sheet Annual'!CS163</f>
        <v>1.181163594470046</v>
      </c>
      <c r="AO163" s="23">
        <f>'Income Statement Annual'!N163/'Balance Sheet Annual'!BB163</f>
        <v>0.56565517241379315</v>
      </c>
      <c r="AP163" s="23">
        <f>'Income Statement Annual'!N163/('Balance Sheet Annual'!AH163-'Balance Sheet Annual'!BR163)</f>
        <v>2.2048387096774196</v>
      </c>
      <c r="AQ163" s="23">
        <f>'Income Statement Annual'!BS163/'Balance Sheet Annual'!BB163</f>
        <v>4.593103448275862E-2</v>
      </c>
      <c r="AR163" s="23">
        <f>'Cash Flow Statement Annual'!AB163/'Income Statement Annual'!N163</f>
        <v>0.19222953751117614</v>
      </c>
      <c r="AS163" s="23">
        <f>'Cash Flow Statement Annual'!BG163/'Income Statement Annual'!N163</f>
        <v>1.1867024303015524E-2</v>
      </c>
      <c r="AT163" s="23">
        <f>'Cash Flow Statement Annual'!AB163/'Balance Sheet Annual'!BB163</f>
        <v>0.10873563218390804</v>
      </c>
      <c r="AU163" s="23">
        <f>('Cash Flow Statement Annual'!AB163+'Cash Flow Statement Annual'!AU163)/'Balance Sheet Annual'!BR163</f>
        <v>0.6636935991605456</v>
      </c>
      <c r="AV163" s="23">
        <f>('Cash Flow Statement Annual'!AB163+'Cash Flow Statement Annual'!AU163)/('Balance Sheet Annual'!BH163+'Balance Sheet Annual'!BS163)</f>
        <v>0.15919959728165115</v>
      </c>
      <c r="AW163" s="23">
        <f>'Cash Flow Statement Annual'!AB163/'Balance Sheet Annual'!BS163</f>
        <v>0.29763402970047825</v>
      </c>
      <c r="AX163" s="23">
        <f>('Cash Flow Statement Annual'!AB163+'Cash Flow Statement Annual'!AU163)/'Balance Sheet Annual'!BS163</f>
        <v>0.15919959728165115</v>
      </c>
      <c r="AY163" s="23">
        <f>('Balance Sheet Annual'!BH163+'Balance Sheet Annual'!BS163)/('Income Statement Annual'!AF163-'Income Statement Annual'!AC163)</f>
        <v>2.8842105263157896</v>
      </c>
      <c r="AZ163" s="23">
        <f>(('Balance Sheet Annual'!BH163+'Balance Sheet Annual'!BS163)-'Balance Sheet Annual'!N163)/('Income Statement Annual'!AF163-'Income Statement Annual'!AC163)</f>
        <v>1.1981851179673322</v>
      </c>
      <c r="BA163" s="23">
        <f>('Cash Flow Statement Annual'!AB163+'Cash Flow Statement Annual'!AU163)/'Income Statement Annual'!BS163</f>
        <v>1.2662662662662663</v>
      </c>
      <c r="BB163" s="23">
        <f>'Income Statement Annual'!AF163/('Balance Sheet Annual'!BH163+'Balance Sheet Annual'!BS163)</f>
        <v>0.31424616159073748</v>
      </c>
      <c r="BC163" s="24">
        <f>'Income Statement Annual'!AF163/('Balance Sheet Annual'!BB163-'Balance Sheet Annual'!BR163)</f>
        <v>0.12583148558758314</v>
      </c>
    </row>
    <row r="164" spans="1:55" x14ac:dyDescent="0.2">
      <c r="A164" s="52" t="s">
        <v>499</v>
      </c>
      <c r="B164" s="52" t="s">
        <v>500</v>
      </c>
      <c r="C164" s="52" t="str">
        <f>VLOOKUP(A164,'[1]S&amp;P 500 Wikipedia'!A:D,3,FALSE)</f>
        <v>Real Estate</v>
      </c>
      <c r="D164" s="52">
        <v>378144</v>
      </c>
      <c r="E164" s="52" t="s">
        <v>16</v>
      </c>
      <c r="F164" s="52">
        <v>2019</v>
      </c>
      <c r="G164" s="52" t="s">
        <v>17</v>
      </c>
      <c r="H164" s="53">
        <v>43830</v>
      </c>
      <c r="I164" s="53">
        <v>43871</v>
      </c>
      <c r="J164" s="53">
        <v>43871</v>
      </c>
      <c r="K164" s="54">
        <v>75319000</v>
      </c>
      <c r="L164" s="54">
        <v>75319000</v>
      </c>
      <c r="M164" s="52" t="s">
        <v>501</v>
      </c>
      <c r="N164" s="21">
        <f>'Balance Sheet Annual'!AH164/'Balance Sheet Annual'!BR164</f>
        <v>7.5804333401105053E-2</v>
      </c>
      <c r="O164" s="22">
        <f>('Balance Sheet Annual'!AH164-'Balance Sheet Annual'!U164)/'Balance Sheet Annual'!BR164</f>
        <v>7.5804333401105053E-2</v>
      </c>
      <c r="P164" s="22">
        <f>'Balance Sheet Annual'!N164/'Balance Sheet Annual'!BR164</f>
        <v>3.4499142205002852E-2</v>
      </c>
      <c r="Q164" s="22">
        <f>'Balance Sheet Annual'!CH164/'Balance Sheet Annual'!CS164</f>
        <v>1.4478606861222887</v>
      </c>
      <c r="R164" s="22">
        <f>('Balance Sheet Annual'!BH164+'Balance Sheet Annual'!BS164)/'Balance Sheet Annual'!BB164</f>
        <v>0.49342412765165877</v>
      </c>
      <c r="S164" s="22">
        <f>('Balance Sheet Annual'!BH164/'Balance Sheet Annual'!BB164)</f>
        <v>0.49342412765165877</v>
      </c>
      <c r="T164" s="22">
        <f>'Balance Sheet Annual'!BS164/'Balance Sheet Annual'!BB164</f>
        <v>0</v>
      </c>
      <c r="U164" s="22">
        <f>('Balance Sheet Annual'!BH164+'Balance Sheet Annual'!BS164)/'Balance Sheet Annual'!CS164</f>
        <v>1.2078335236626812</v>
      </c>
      <c r="V164" s="22">
        <f>('Balance Sheet Annual'!BH164/'Balance Sheet Annual'!CS164)</f>
        <v>1.2078335236626812</v>
      </c>
      <c r="W164" s="22">
        <f>('Balance Sheet Annual'!BS164/'Balance Sheet Annual'!CS164)</f>
        <v>0</v>
      </c>
      <c r="X164" s="23">
        <f>'Balance Sheet Annual'!AH164/'Balance Sheet Annual'!BB164</f>
        <v>4.1207406866704183E-2</v>
      </c>
      <c r="Y164" s="23">
        <f>'Balance Sheet Annual'!CS164/('Balance Sheet Annual'!BB164-'Balance Sheet Annual'!AQ164-'Balance Sheet Annual'!AR164-'Balance Sheet Annual'!AS164)</f>
        <v>0.4085199805974753</v>
      </c>
      <c r="Z164" s="23">
        <f>'Balance Sheet Annual'!BA164/'Balance Sheet Annual'!BB164</f>
        <v>0.95879259313329579</v>
      </c>
      <c r="AA164" s="23">
        <f>'Balance Sheet Annual'!AR164/'Balance Sheet Annual'!BB164</f>
        <v>0</v>
      </c>
      <c r="AB164" s="24">
        <f>'Balance Sheet Annual'!CS164/'Balance Sheet Annual'!CT164</f>
        <v>0.4085199805974753</v>
      </c>
      <c r="AC164" s="25">
        <f>'Income Statement Annual'!V164/'Income Statement Annual'!N164</f>
        <v>0.79928039256754735</v>
      </c>
      <c r="AD164" s="23">
        <f>('Income Statement Annual'!AF164-'Income Statement Annual'!AC164)/'Income Statement Annual'!N164</f>
        <v>0.63505409344851615</v>
      </c>
      <c r="AE164" s="23">
        <f>'Income Statement Annual'!AF164/'Income Statement Annual'!N164</f>
        <v>0.3788443536356525</v>
      </c>
      <c r="AF164" s="23">
        <f>'Income Statement Annual'!BS164/'Income Statement Annual'!N164</f>
        <v>0.36955378782373788</v>
      </c>
      <c r="AG164" s="23">
        <f>('Income Statement Annual'!AF164-'Income Statement Annual'!AC164)/('Income Statement Annual'!AH164*-1)</f>
        <v>5.4844264791384036</v>
      </c>
      <c r="AH164" s="24">
        <f>'Income Statement Annual'!AF164/('Income Statement Annual'!AH164*-1)</f>
        <v>3.271759092628995</v>
      </c>
      <c r="AI164" s="25">
        <f>'Cash Flow Statement Annual'!BG164/'Cash Flow Statement Annual'!AB164</f>
        <v>-0.21671548474949071</v>
      </c>
      <c r="AJ164" s="23">
        <f>'Cash Flow Statement Annual'!AB164/'Balance Sheet Annual'!BR164</f>
        <v>0.12505343452345338</v>
      </c>
      <c r="AK164" s="23">
        <f>('Cash Flow Statement Annual'!AB164+'Cash Flow Statement Annual'!AV164)/('Balance Sheet Annual'!BH164+'Balance Sheet Annual'!BS164)</f>
        <v>0.13777058249296933</v>
      </c>
      <c r="AL164" s="24">
        <f>('Cash Flow Statement Annual'!AB164/('Balance Sheet Annual'!BH164+'Balance Sheet Annual'!BS164))</f>
        <v>0.13777058249296933</v>
      </c>
      <c r="AM164" s="25">
        <f>'Income Statement Annual'!BS164/'Balance Sheet Annual'!CS164</f>
        <v>0.12458130545518735</v>
      </c>
      <c r="AN164" s="23">
        <f>'Income Statement Annual'!N164/'Balance Sheet Annual'!CS164</f>
        <v>0.33711278184654292</v>
      </c>
      <c r="AO164" s="23">
        <f>'Income Statement Annual'!N164/'Balance Sheet Annual'!BB164</f>
        <v>0.13771730709911065</v>
      </c>
      <c r="AP164" s="23">
        <f>'Income Statement Annual'!N164/('Balance Sheet Annual'!AH164-'Balance Sheet Annual'!BR164)</f>
        <v>-0.27412165263671912</v>
      </c>
      <c r="AQ164" s="23">
        <f>'Income Statement Annual'!BS164/'Balance Sheet Annual'!BB164</f>
        <v>5.0893952487361283E-2</v>
      </c>
      <c r="AR164" s="23">
        <f>'Cash Flow Statement Annual'!AB164/'Income Statement Annual'!N164</f>
        <v>0.49361500681778353</v>
      </c>
      <c r="AS164" s="23">
        <f>'Cash Flow Statement Annual'!BG164/'Income Statement Annual'!N164</f>
        <v>-0.10697401548213911</v>
      </c>
      <c r="AT164" s="23">
        <f>'Cash Flow Statement Annual'!AB164/'Balance Sheet Annual'!BB164</f>
        <v>6.7979329482654283E-2</v>
      </c>
      <c r="AU164" s="23">
        <f>('Cash Flow Statement Annual'!AB164+'Cash Flow Statement Annual'!AU164)/'Balance Sheet Annual'!BR164</f>
        <v>3.9360025643156743E-2</v>
      </c>
      <c r="AV164" s="23">
        <f>('Cash Flow Statement Annual'!AB164+'Cash Flow Statement Annual'!AU164)/('Balance Sheet Annual'!BH164+'Balance Sheet Annual'!BS164)</f>
        <v>4.3362692759781114E-2</v>
      </c>
      <c r="AW164" s="23" t="e">
        <f>'Cash Flow Statement Annual'!AB164/'Balance Sheet Annual'!BS164</f>
        <v>#DIV/0!</v>
      </c>
      <c r="AX164" s="23" t="e">
        <f>('Cash Flow Statement Annual'!AB164+'Cash Flow Statement Annual'!AU164)/'Balance Sheet Annual'!BS164</f>
        <v>#DIV/0!</v>
      </c>
      <c r="AY164" s="23">
        <f>('Balance Sheet Annual'!BH164+'Balance Sheet Annual'!BS164)/('Income Statement Annual'!AF164-'Income Statement Annual'!AC164)</f>
        <v>5.6418448666949361</v>
      </c>
      <c r="AZ164" s="23">
        <f>(('Balance Sheet Annual'!BH164+'Balance Sheet Annual'!BS164)-'Balance Sheet Annual'!N164)/('Income Statement Annual'!AF164-'Income Statement Annual'!AC164)</f>
        <v>5.4274125153968864</v>
      </c>
      <c r="BA164" s="23">
        <f>('Cash Flow Statement Annual'!AB164+'Cash Flow Statement Annual'!AU164)/'Income Statement Annual'!BS164</f>
        <v>0.42040749051540666</v>
      </c>
      <c r="BB164" s="23">
        <f>'Income Statement Annual'!AF164/('Balance Sheet Annual'!BH164+'Balance Sheet Annual'!BS164)</f>
        <v>0.105737480736325</v>
      </c>
      <c r="BC164" s="24">
        <f>'Income Statement Annual'!AF164/('Balance Sheet Annual'!BB164-'Balance Sheet Annual'!BR164)</f>
        <v>0.11431569328060998</v>
      </c>
    </row>
    <row r="165" spans="1:55" x14ac:dyDescent="0.2">
      <c r="A165" s="52" t="s">
        <v>1117</v>
      </c>
      <c r="B165" s="52" t="s">
        <v>1118</v>
      </c>
      <c r="C165" s="52" t="str">
        <f>VLOOKUP(A165,'[1]S&amp;P 500 Wikipedia'!A:D,3,FALSE)</f>
        <v>Energy</v>
      </c>
      <c r="D165" s="52">
        <v>637893</v>
      </c>
      <c r="E165" s="52" t="s">
        <v>16</v>
      </c>
      <c r="F165" s="52">
        <v>2019</v>
      </c>
      <c r="G165" s="52" t="s">
        <v>17</v>
      </c>
      <c r="H165" s="53">
        <v>43830</v>
      </c>
      <c r="I165" s="53">
        <v>43893</v>
      </c>
      <c r="J165" s="53">
        <v>43893</v>
      </c>
      <c r="K165" s="54">
        <v>447500000</v>
      </c>
      <c r="L165" s="54">
        <v>440600000</v>
      </c>
      <c r="M165" s="52" t="s">
        <v>1119</v>
      </c>
      <c r="N165" s="21">
        <f>'Balance Sheet Annual'!AH165/'Balance Sheet Annual'!BR165</f>
        <v>1.1724137931034482</v>
      </c>
      <c r="O165" s="22">
        <f>('Balance Sheet Annual'!AH165-'Balance Sheet Annual'!U165)/'Balance Sheet Annual'!BR165</f>
        <v>1.0087883689734081</v>
      </c>
      <c r="P165" s="22">
        <f>'Balance Sheet Annual'!N165/'Balance Sheet Annual'!BR165</f>
        <v>0.51193482206265284</v>
      </c>
      <c r="Q165" s="22">
        <f>'Balance Sheet Annual'!CH165/'Balance Sheet Annual'!CS165</f>
        <v>2.0428504890544947</v>
      </c>
      <c r="R165" s="22">
        <f>('Balance Sheet Annual'!BH165+'Balance Sheet Annual'!BS165)/'Balance Sheet Annual'!BB165</f>
        <v>0.19029032093474157</v>
      </c>
      <c r="S165" s="22">
        <f>('Balance Sheet Annual'!BH165/'Balance Sheet Annual'!BB165)</f>
        <v>2.1063999863938636E-2</v>
      </c>
      <c r="T165" s="22">
        <f>'Balance Sheet Annual'!BS165/'Balance Sheet Annual'!BB165</f>
        <v>0.16922632107080293</v>
      </c>
      <c r="U165" s="22">
        <f>('Balance Sheet Annual'!BH165+'Balance Sheet Annual'!BS165)/'Balance Sheet Annual'!CS165</f>
        <v>0.57902499611861513</v>
      </c>
      <c r="V165" s="22">
        <f>('Balance Sheet Annual'!BH165/'Balance Sheet Annual'!CS165)</f>
        <v>6.4094602287429484E-2</v>
      </c>
      <c r="W165" s="22">
        <f>('Balance Sheet Annual'!BS165/'Balance Sheet Annual'!CS165)</f>
        <v>0.51493039383118566</v>
      </c>
      <c r="X165" s="23">
        <f>'Balance Sheet Annual'!AH165/'Balance Sheet Annual'!BB165</f>
        <v>0.50539993537085226</v>
      </c>
      <c r="Y165" s="23">
        <f>'Balance Sheet Annual'!CS165/('Balance Sheet Annual'!BB165-'Balance Sheet Annual'!AQ165-'Balance Sheet Annual'!AR165-'Balance Sheet Annual'!AS165)</f>
        <v>0.45914493967529807</v>
      </c>
      <c r="Z165" s="23">
        <f>'Balance Sheet Annual'!BA165/'Balance Sheet Annual'!BB165</f>
        <v>0.49460006462914774</v>
      </c>
      <c r="AA165" s="23">
        <f>'Balance Sheet Annual'!AR165/'Balance Sheet Annual'!BB165</f>
        <v>0.23803510383182816</v>
      </c>
      <c r="AB165" s="24">
        <f>'Balance Sheet Annual'!CS165/'Balance Sheet Annual'!CT165</f>
        <v>0.32863921628654524</v>
      </c>
      <c r="AC165" s="25">
        <f>'Income Statement Annual'!V165/'Income Statement Annual'!N165</f>
        <v>0.19585952823082831</v>
      </c>
      <c r="AD165" s="23">
        <f>('Income Statement Annual'!AF165-'Income Statement Annual'!AC165)/'Income Statement Annual'!N165</f>
        <v>9.2124005339657394E-2</v>
      </c>
      <c r="AE165" s="23">
        <f>'Income Statement Annual'!AF165/'Income Statement Annual'!N165</f>
        <v>9.2124005339657394E-2</v>
      </c>
      <c r="AF165" s="23">
        <f>'Income Statement Annual'!BS165/'Income Statement Annual'!N165</f>
        <v>-0.18011648805661826</v>
      </c>
      <c r="AG165" s="23">
        <f>('Income Statement Annual'!AF165-'Income Statement Annual'!AC165)/('Income Statement Annual'!AH165*-1)</f>
        <v>2.7372036339463772</v>
      </c>
      <c r="AH165" s="24">
        <f>'Income Statement Annual'!AF165/('Income Statement Annual'!AH165*-1)</f>
        <v>2.7372036339463772</v>
      </c>
      <c r="AI165" s="25">
        <f>'Cash Flow Statement Annual'!BG165/'Cash Flow Statement Annual'!AB165</f>
        <v>-0.92445492044784916</v>
      </c>
      <c r="AJ165" s="23">
        <f>'Cash Flow Statement Annual'!AB165/'Balance Sheet Annual'!BR165</f>
        <v>8.369170677818985E-2</v>
      </c>
      <c r="AK165" s="23">
        <f>('Cash Flow Statement Annual'!AB165+'Cash Flow Statement Annual'!AV165)/('Balance Sheet Annual'!BH165+'Balance Sheet Annual'!BS165)</f>
        <v>0.13757429503508067</v>
      </c>
      <c r="AL165" s="24">
        <f>('Cash Flow Statement Annual'!AB165/('Balance Sheet Annual'!BH165+'Balance Sheet Annual'!BS165))</f>
        <v>0.18959199177727132</v>
      </c>
      <c r="AM165" s="25">
        <f>'Income Statement Annual'!BS165/'Balance Sheet Annual'!CS165</f>
        <v>-0.31247735858821096</v>
      </c>
      <c r="AN165" s="23">
        <f>'Income Statement Annual'!N165/'Balance Sheet Annual'!CS165</f>
        <v>1.7348625989753144</v>
      </c>
      <c r="AO165" s="23">
        <f>'Income Statement Annual'!N165/'Balance Sheet Annual'!BB165</f>
        <v>0.57014388489208634</v>
      </c>
      <c r="AP165" s="23">
        <f>'Income Statement Annual'!N165/('Balance Sheet Annual'!AH165-'Balance Sheet Annual'!BR165)</f>
        <v>7.6711098398169337</v>
      </c>
      <c r="AQ165" s="23">
        <f>'Income Statement Annual'!BS165/'Balance Sheet Annual'!BB165</f>
        <v>-0.10269231423371941</v>
      </c>
      <c r="AR165" s="23">
        <f>'Cash Flow Statement Annual'!AB165/'Income Statement Annual'!N165</f>
        <v>6.3277923201408001E-2</v>
      </c>
      <c r="AS165" s="23">
        <f>'Cash Flow Statement Annual'!BG165/'Income Statement Annual'!N165</f>
        <v>-5.8497587459262743E-2</v>
      </c>
      <c r="AT165" s="23">
        <f>'Cash Flow Statement Annual'!AB165/'Balance Sheet Annual'!BB165</f>
        <v>3.6077520961953838E-2</v>
      </c>
      <c r="AU165" s="23">
        <f>('Cash Flow Statement Annual'!AB165+'Cash Flow Statement Annual'!AU165)/'Balance Sheet Annual'!BR165</f>
        <v>4.2284778663299931E-2</v>
      </c>
      <c r="AV165" s="23">
        <f>('Cash Flow Statement Annual'!AB165+'Cash Flow Statement Annual'!AU165)/('Balance Sheet Annual'!BH165+'Balance Sheet Annual'!BS165)</f>
        <v>9.579032041828664E-2</v>
      </c>
      <c r="AW165" s="23">
        <f>'Cash Flow Statement Annual'!AB165/'Balance Sheet Annual'!BS165</f>
        <v>0.21319095477386935</v>
      </c>
      <c r="AX165" s="23">
        <f>('Cash Flow Statement Annual'!AB165+'Cash Flow Statement Annual'!AU165)/'Balance Sheet Annual'!BS165</f>
        <v>0.10771356783919599</v>
      </c>
      <c r="AY165" s="23">
        <f>('Balance Sheet Annual'!BH165+'Balance Sheet Annual'!BS165)/('Income Statement Annual'!AF165-'Income Statement Annual'!AC165)</f>
        <v>3.622925605116166</v>
      </c>
      <c r="AZ165" s="23">
        <f>(('Balance Sheet Annual'!BH165+'Balance Sheet Annual'!BS165)-'Balance Sheet Annual'!N165)/('Income Statement Annual'!AF165-'Income Statement Annual'!AC165)</f>
        <v>-0.57864486359588763</v>
      </c>
      <c r="BA165" s="23">
        <f>('Cash Flow Statement Annual'!AB165+'Cash Flow Statement Annual'!AU165)/'Income Statement Annual'!BS165</f>
        <v>-0.17750082808877113</v>
      </c>
      <c r="BB165" s="23">
        <f>'Income Statement Annual'!AF165/('Balance Sheet Annual'!BH165+'Balance Sheet Annual'!BS165)</f>
        <v>0.27602002055682173</v>
      </c>
      <c r="BC165" s="24">
        <f>'Income Statement Annual'!AF165/('Balance Sheet Annual'!BB165-'Balance Sheet Annual'!BR165)</f>
        <v>9.2321604735284446E-2</v>
      </c>
    </row>
    <row r="166" spans="1:55" x14ac:dyDescent="0.2">
      <c r="A166" s="52" t="s">
        <v>526</v>
      </c>
      <c r="B166" s="52" t="s">
        <v>527</v>
      </c>
      <c r="C166" s="52" t="str">
        <f>VLOOKUP(A166,'[1]S&amp;P 500 Wikipedia'!A:D,3,FALSE)</f>
        <v>Information Technology</v>
      </c>
      <c r="D166" s="52">
        <v>130256</v>
      </c>
      <c r="E166" s="52" t="s">
        <v>16</v>
      </c>
      <c r="F166" s="52">
        <v>2019</v>
      </c>
      <c r="G166" s="52" t="s">
        <v>17</v>
      </c>
      <c r="H166" s="53">
        <v>43830</v>
      </c>
      <c r="I166" s="53">
        <v>43887</v>
      </c>
      <c r="J166" s="53">
        <v>43887</v>
      </c>
      <c r="K166" s="54">
        <v>171400000</v>
      </c>
      <c r="L166" s="54">
        <v>175300000</v>
      </c>
      <c r="M166" s="52" t="s">
        <v>528</v>
      </c>
      <c r="N166" s="21">
        <f>'Balance Sheet Annual'!AH166/'Balance Sheet Annual'!BR166</f>
        <v>1.8790716612377849</v>
      </c>
      <c r="O166" s="22">
        <f>('Balance Sheet Annual'!AH166-'Balance Sheet Annual'!U166)/'Balance Sheet Annual'!BR166</f>
        <v>1.7990635179153094</v>
      </c>
      <c r="P166" s="22">
        <f>'Balance Sheet Annual'!N166/'Balance Sheet Annual'!BR166</f>
        <v>1.4017372421281216</v>
      </c>
      <c r="Q166" s="22">
        <f>'Balance Sheet Annual'!CH166/'Balance Sheet Annual'!CS166</f>
        <v>1.9393297526287918</v>
      </c>
      <c r="R166" s="22">
        <f>('Balance Sheet Annual'!BH166+'Balance Sheet Annual'!BS166)/'Balance Sheet Annual'!BB166</f>
        <v>0</v>
      </c>
      <c r="S166" s="22">
        <f>('Balance Sheet Annual'!BH166/'Balance Sheet Annual'!BB166)</f>
        <v>0</v>
      </c>
      <c r="T166" s="22">
        <f>'Balance Sheet Annual'!BS166/'Balance Sheet Annual'!BB166</f>
        <v>0</v>
      </c>
      <c r="U166" s="22">
        <f>('Balance Sheet Annual'!BH166+'Balance Sheet Annual'!BS166)/'Balance Sheet Annual'!CS166</f>
        <v>0</v>
      </c>
      <c r="V166" s="22">
        <f>('Balance Sheet Annual'!BH166/'Balance Sheet Annual'!CS166)</f>
        <v>0</v>
      </c>
      <c r="W166" s="22">
        <f>('Balance Sheet Annual'!BS166/'Balance Sheet Annual'!CS166)</f>
        <v>0</v>
      </c>
      <c r="X166" s="23">
        <f>'Balance Sheet Annual'!AH166/'Balance Sheet Annual'!BB166</f>
        <v>0.71264959464676358</v>
      </c>
      <c r="Y166" s="23">
        <f>'Balance Sheet Annual'!CS166/('Balance Sheet Annual'!BB166-'Balance Sheet Annual'!AQ166-'Balance Sheet Annual'!AR166-'Balance Sheet Annual'!AS166)</f>
        <v>0.34904414871144906</v>
      </c>
      <c r="Z166" s="23">
        <f>'Balance Sheet Annual'!BA166/'Balance Sheet Annual'!BB166</f>
        <v>0.28735040535323642</v>
      </c>
      <c r="AA166" s="23">
        <f>'Balance Sheet Annual'!AR166/'Balance Sheet Annual'!BB166</f>
        <v>1.7295071419379745E-2</v>
      </c>
      <c r="AB166" s="24">
        <f>'Balance Sheet Annual'!CS166/'Balance Sheet Annual'!CT166</f>
        <v>0.3402136147214001</v>
      </c>
      <c r="AC166" s="25">
        <f>'Income Statement Annual'!V166/'Income Statement Annual'!N166</f>
        <v>0.76537426954827936</v>
      </c>
      <c r="AD166" s="23">
        <f>('Income Statement Annual'!AF166-'Income Statement Annual'!AC166)/'Income Statement Annual'!N166</f>
        <v>0.15963268713477413</v>
      </c>
      <c r="AE166" s="23">
        <f>'Income Statement Annual'!AF166/'Income Statement Annual'!N166</f>
        <v>0.15963268713477413</v>
      </c>
      <c r="AF166" s="23">
        <f>'Income Statement Annual'!BS166/'Income Statement Annual'!N166</f>
        <v>0.15142380113162043</v>
      </c>
      <c r="AG166" s="23">
        <f>('Income Statement Annual'!AF166-'Income Statement Annual'!AC166)/('Income Statement Annual'!AH166*-1)</f>
        <v>-8.0988235294117654</v>
      </c>
      <c r="AH166" s="24">
        <f>'Income Statement Annual'!AF166/('Income Statement Annual'!AH166*-1)</f>
        <v>-8.0988235294117654</v>
      </c>
      <c r="AI166" s="25">
        <f>'Cash Flow Statement Annual'!BG166/'Cash Flow Statement Annual'!AB166</f>
        <v>-0.24207920792079207</v>
      </c>
      <c r="AJ166" s="23">
        <f>'Cash Flow Statement Annual'!AB166/'Balance Sheet Annual'!BR166</f>
        <v>0.54831704668838221</v>
      </c>
      <c r="AK166" s="23" t="e">
        <f>('Cash Flow Statement Annual'!AB166+'Cash Flow Statement Annual'!AV166)/('Balance Sheet Annual'!BH166+'Balance Sheet Annual'!BS166)</f>
        <v>#DIV/0!</v>
      </c>
      <c r="AL166" s="24" t="e">
        <f>('Cash Flow Statement Annual'!AB166/('Balance Sheet Annual'!BH166+'Balance Sheet Annual'!BS166))</f>
        <v>#DIV/0!</v>
      </c>
      <c r="AM166" s="25">
        <f>'Income Statement Annual'!BS166/'Balance Sheet Annual'!CS166</f>
        <v>0.24699296467206294</v>
      </c>
      <c r="AN166" s="23">
        <f>'Income Statement Annual'!N166/'Balance Sheet Annual'!CS166</f>
        <v>1.631136999773054</v>
      </c>
      <c r="AO166" s="23">
        <f>'Income Statement Annual'!N166/'Balance Sheet Annual'!BB166</f>
        <v>0.55493501479861018</v>
      </c>
      <c r="AP166" s="23">
        <f>'Income Statement Annual'!N166/('Balance Sheet Annual'!AH166-'Balance Sheet Annual'!BR166)</f>
        <v>1.6645051721475992</v>
      </c>
      <c r="AQ166" s="23">
        <f>'Income Statement Annual'!BS166/'Balance Sheet Annual'!BB166</f>
        <v>8.4030369321837606E-2</v>
      </c>
      <c r="AR166" s="23">
        <f>'Cash Flow Statement Annual'!AB166/'Income Statement Annual'!N166</f>
        <v>0.37473332714961505</v>
      </c>
      <c r="AS166" s="23">
        <f>'Cash Flow Statement Annual'!BG166/'Income Statement Annual'!N166</f>
        <v>-9.071514701790187E-2</v>
      </c>
      <c r="AT166" s="23">
        <f>'Cash Flow Statement Annual'!AB166/'Balance Sheet Annual'!BB166</f>
        <v>0.20795264444730407</v>
      </c>
      <c r="AU166" s="23">
        <f>('Cash Flow Statement Annual'!AB166+'Cash Flow Statement Annual'!AU166)/'Balance Sheet Annual'!BR166</f>
        <v>0.20745114006514659</v>
      </c>
      <c r="AV166" s="23" t="e">
        <f>('Cash Flow Statement Annual'!AB166+'Cash Flow Statement Annual'!AU166)/('Balance Sheet Annual'!BH166+'Balance Sheet Annual'!BS166)</f>
        <v>#DIV/0!</v>
      </c>
      <c r="AW166" s="23" t="e">
        <f>'Cash Flow Statement Annual'!AB166/'Balance Sheet Annual'!BS166</f>
        <v>#DIV/0!</v>
      </c>
      <c r="AX166" s="23" t="e">
        <f>('Cash Flow Statement Annual'!AB166+'Cash Flow Statement Annual'!AU166)/'Balance Sheet Annual'!BS166</f>
        <v>#DIV/0!</v>
      </c>
      <c r="AY166" s="23">
        <f>('Balance Sheet Annual'!BH166+'Balance Sheet Annual'!BS166)/('Income Statement Annual'!AF166-'Income Statement Annual'!AC166)</f>
        <v>0</v>
      </c>
      <c r="AZ166" s="23">
        <f>(('Balance Sheet Annual'!BH166+'Balance Sheet Annual'!BS166)-'Balance Sheet Annual'!N166)/('Income Statement Annual'!AF166-'Income Statement Annual'!AC166)</f>
        <v>-6.0011621150493895</v>
      </c>
      <c r="BA166" s="23">
        <f>('Cash Flow Statement Annual'!AB166+'Cash Flow Statement Annual'!AU166)/'Income Statement Annual'!BS166</f>
        <v>0.93629402756508417</v>
      </c>
      <c r="BB166" s="23" t="e">
        <f>'Income Statement Annual'!AF166/('Balance Sheet Annual'!BH166+'Balance Sheet Annual'!BS166)</f>
        <v>#DIV/0!</v>
      </c>
      <c r="BC166" s="24">
        <f>'Income Statement Annual'!AF166/('Balance Sheet Annual'!BB166-'Balance Sheet Annual'!BR166)</f>
        <v>0.14270906754011362</v>
      </c>
    </row>
    <row r="167" spans="1:55" x14ac:dyDescent="0.2">
      <c r="A167" s="52" t="s">
        <v>529</v>
      </c>
      <c r="B167" s="52" t="s">
        <v>530</v>
      </c>
      <c r="C167" s="52" t="str">
        <f>VLOOKUP(A167,'[1]S&amp;P 500 Wikipedia'!A:D,3,FALSE)</f>
        <v>Industrials</v>
      </c>
      <c r="D167" s="52">
        <v>378151</v>
      </c>
      <c r="E167" s="52" t="s">
        <v>16</v>
      </c>
      <c r="F167" s="52">
        <v>2019</v>
      </c>
      <c r="G167" s="52" t="s">
        <v>17</v>
      </c>
      <c r="H167" s="53">
        <v>43830</v>
      </c>
      <c r="I167" s="53">
        <v>43888</v>
      </c>
      <c r="J167" s="53">
        <v>43888</v>
      </c>
      <c r="K167" s="54">
        <v>336400000</v>
      </c>
      <c r="L167" s="54">
        <v>340900000</v>
      </c>
      <c r="M167" s="52" t="s">
        <v>531</v>
      </c>
      <c r="N167" s="21">
        <f>'Balance Sheet Annual'!AH167/'Balance Sheet Annual'!BR167</f>
        <v>1.0639132441162897</v>
      </c>
      <c r="O167" s="22">
        <f>('Balance Sheet Annual'!AH167-'Balance Sheet Annual'!U167)/'Balance Sheet Annual'!BR167</f>
        <v>0.87923973234886943</v>
      </c>
      <c r="P167" s="22">
        <f>'Balance Sheet Annual'!N167/'Balance Sheet Annual'!BR167</f>
        <v>0.34760036917397324</v>
      </c>
      <c r="Q167" s="22">
        <f>'Balance Sheet Annual'!CH167/'Balance Sheet Annual'!CS167</f>
        <v>1.3565579308667333</v>
      </c>
      <c r="R167" s="22">
        <f>('Balance Sheet Annual'!BH167+'Balance Sheet Annual'!BS167)/'Balance Sheet Annual'!BB167</f>
        <v>0.36288778026262974</v>
      </c>
      <c r="S167" s="22">
        <f>('Balance Sheet Annual'!BH167/'Balance Sheet Annual'!BB167)</f>
        <v>8.6014106313435409E-2</v>
      </c>
      <c r="T167" s="22">
        <f>'Balance Sheet Annual'!BS167/'Balance Sheet Annual'!BB167</f>
        <v>0.27687367394919432</v>
      </c>
      <c r="U167" s="22">
        <f>('Balance Sheet Annual'!BH167+'Balance Sheet Annual'!BS167)/'Balance Sheet Annual'!CS167</f>
        <v>0.85516607659252453</v>
      </c>
      <c r="V167" s="22">
        <f>('Balance Sheet Annual'!BH167/'Balance Sheet Annual'!CS167)</f>
        <v>0.20269722439934057</v>
      </c>
      <c r="W167" s="22">
        <f>('Balance Sheet Annual'!BS167/'Balance Sheet Annual'!CS167)</f>
        <v>0.65246885219318396</v>
      </c>
      <c r="X167" s="23">
        <f>'Balance Sheet Annual'!AH167/'Balance Sheet Annual'!BB167</f>
        <v>0.21152589024600035</v>
      </c>
      <c r="Y167" s="23">
        <f>'Balance Sheet Annual'!CS167/('Balance Sheet Annual'!BB167-'Balance Sheet Annual'!AQ167-'Balance Sheet Annual'!AR167-'Balance Sheet Annual'!AS167)</f>
        <v>1.4245673474887866</v>
      </c>
      <c r="Z167" s="23">
        <f>'Balance Sheet Annual'!BA167/'Balance Sheet Annual'!BB167</f>
        <v>0.78847410975399967</v>
      </c>
      <c r="AA167" s="23">
        <f>'Balance Sheet Annual'!AR167/'Balance Sheet Annual'!BB167</f>
        <v>0.48163885543895868</v>
      </c>
      <c r="AB167" s="24">
        <f>'Balance Sheet Annual'!CS167/'Balance Sheet Annual'!CT167</f>
        <v>0.42434772636045642</v>
      </c>
      <c r="AC167" s="25">
        <f>'Income Statement Annual'!V167/'Income Statement Annual'!N167</f>
        <v>0.50277322404371583</v>
      </c>
      <c r="AD167" s="23">
        <f>('Income Statement Annual'!AF167-'Income Statement Annual'!AC167)/'Income Statement Annual'!N167</f>
        <v>0.13717213114754098</v>
      </c>
      <c r="AE167" s="23">
        <f>'Income Statement Annual'!AF167/'Income Statement Annual'!N167</f>
        <v>0.13717213114754098</v>
      </c>
      <c r="AF167" s="23">
        <f>'Income Statement Annual'!BS167/'Income Statement Annual'!N167</f>
        <v>9.1516393442622954E-2</v>
      </c>
      <c r="AG167" s="23">
        <f>('Income Statement Annual'!AF167-'Income Statement Annual'!AC167)/('Income Statement Annual'!AH167*-1)</f>
        <v>6.1151035322777103</v>
      </c>
      <c r="AH167" s="24">
        <f>'Income Statement Annual'!AF167/('Income Statement Annual'!AH167*-1)</f>
        <v>6.1151035322777103</v>
      </c>
      <c r="AI167" s="25">
        <f>'Cash Flow Statement Annual'!BG167/'Cash Flow Statement Annual'!AB167</f>
        <v>2.2045776309579992</v>
      </c>
      <c r="AJ167" s="23">
        <f>'Cash Flow Statement Annual'!AB167/'Balance Sheet Annual'!BR167</f>
        <v>0.36669358560221504</v>
      </c>
      <c r="AK167" s="23">
        <f>('Cash Flow Statement Annual'!AB167+'Cash Flow Statement Annual'!AV167)/('Balance Sheet Annual'!BH167+'Balance Sheet Annual'!BS167)</f>
        <v>0.18608179002591493</v>
      </c>
      <c r="AL167" s="24">
        <f>('Cash Flow Statement Annual'!AB167/('Balance Sheet Annual'!BH167+'Balance Sheet Annual'!BS167))</f>
        <v>0.20090386195562859</v>
      </c>
      <c r="AM167" s="25">
        <f>'Income Statement Annual'!BS167/'Balance Sheet Annual'!CS167</f>
        <v>9.0524580416745493E-2</v>
      </c>
      <c r="AN167" s="23">
        <f>'Income Statement Annual'!N167/'Balance Sheet Annual'!CS167</f>
        <v>0.98916245506878198</v>
      </c>
      <c r="AO167" s="23">
        <f>'Income Statement Annual'!N167/'Balance Sheet Annual'!BB167</f>
        <v>0.41974883880956476</v>
      </c>
      <c r="AP167" s="23">
        <f>'Income Statement Annual'!N167/('Balance Sheet Annual'!AH167-'Balance Sheet Annual'!BR167)</f>
        <v>33.032490974729242</v>
      </c>
      <c r="AQ167" s="23">
        <f>'Income Statement Annual'!BS167/'Balance Sheet Annual'!BB167</f>
        <v>3.841389987958025E-2</v>
      </c>
      <c r="AR167" s="23">
        <f>'Cash Flow Statement Annual'!AB167/'Income Statement Annual'!N167</f>
        <v>0.17368852459016393</v>
      </c>
      <c r="AS167" s="23">
        <f>'Cash Flow Statement Annual'!BG167/'Income Statement Annual'!N167</f>
        <v>0.38290983606557377</v>
      </c>
      <c r="AT167" s="23">
        <f>'Cash Flow Statement Annual'!AB167/'Balance Sheet Annual'!BB167</f>
        <v>7.2905556511267844E-2</v>
      </c>
      <c r="AU167" s="23">
        <f>('Cash Flow Statement Annual'!AB167+'Cash Flow Statement Annual'!AU167)/'Balance Sheet Annual'!BR167</f>
        <v>-0.80272265805260734</v>
      </c>
      <c r="AV167" s="23">
        <f>('Cash Flow Statement Annual'!AB167+'Cash Flow Statement Annual'!AU167)/('Balance Sheet Annual'!BH167+'Balance Sheet Annual'!BS167)</f>
        <v>-0.43979520889956386</v>
      </c>
      <c r="AW167" s="23">
        <f>'Cash Flow Statement Annual'!AB167/'Balance Sheet Annual'!BS167</f>
        <v>0.26331704084168667</v>
      </c>
      <c r="AX167" s="23">
        <f>('Cash Flow Statement Annual'!AB167+'Cash Flow Statement Annual'!AU167)/'Balance Sheet Annual'!BS167</f>
        <v>-0.57642283157981944</v>
      </c>
      <c r="AY167" s="23">
        <f>('Balance Sheet Annual'!BH167+'Balance Sheet Annual'!BS167)/('Income Statement Annual'!AF167-'Income Statement Annual'!AC167)</f>
        <v>6.3025595060252959</v>
      </c>
      <c r="AZ167" s="23">
        <f>(('Balance Sheet Annual'!BH167+'Balance Sheet Annual'!BS167)-'Balance Sheet Annual'!N167)/('Income Statement Annual'!AF167-'Income Statement Annual'!AC167)</f>
        <v>5.1022806493377155</v>
      </c>
      <c r="BA167" s="23">
        <f>('Cash Flow Statement Annual'!AB167+'Cash Flow Statement Annual'!AU167)/'Income Statement Annual'!BS167</f>
        <v>-4.1546499477533958</v>
      </c>
      <c r="BB167" s="23">
        <f>'Income Statement Annual'!AF167/('Balance Sheet Annual'!BH167+'Balance Sheet Annual'!BS167)</f>
        <v>0.15866569749067694</v>
      </c>
      <c r="BC167" s="24">
        <f>'Income Statement Annual'!AF167/('Balance Sheet Annual'!BB167-'Balance Sheet Annual'!BR167)</f>
        <v>7.1866187606464446E-2</v>
      </c>
    </row>
    <row r="168" spans="1:55" x14ac:dyDescent="0.2">
      <c r="A168" s="52" t="s">
        <v>550</v>
      </c>
      <c r="B168" s="52" t="s">
        <v>551</v>
      </c>
      <c r="C168" s="52" t="str">
        <f>VLOOKUP(A168,'[1]S&amp;P 500 Wikipedia'!A:D,3,FALSE)</f>
        <v>Industrials</v>
      </c>
      <c r="D168" s="52">
        <v>234391</v>
      </c>
      <c r="E168" s="52" t="s">
        <v>16</v>
      </c>
      <c r="F168" s="52">
        <v>2019</v>
      </c>
      <c r="G168" s="52" t="s">
        <v>17</v>
      </c>
      <c r="H168" s="53">
        <v>43830</v>
      </c>
      <c r="I168" s="53">
        <v>43871</v>
      </c>
      <c r="J168" s="53">
        <v>43871</v>
      </c>
      <c r="K168" s="54">
        <v>288754000</v>
      </c>
      <c r="L168" s="54">
        <v>290746000</v>
      </c>
      <c r="M168" s="52" t="s">
        <v>552</v>
      </c>
      <c r="N168" s="21">
        <f>'Balance Sheet Annual'!AH168/'Balance Sheet Annual'!BR168</f>
        <v>1.1773108743527172</v>
      </c>
      <c r="O168" s="22">
        <f>('Balance Sheet Annual'!AH168-'Balance Sheet Annual'!U168)/'Balance Sheet Annual'!BR168</f>
        <v>0.80197607285280637</v>
      </c>
      <c r="P168" s="22">
        <f>'Balance Sheet Annual'!N168/'Balance Sheet Annual'!BR168</f>
        <v>5.3687280519016722E-2</v>
      </c>
      <c r="Q168" s="22">
        <f>'Balance Sheet Annual'!CH168/'Balance Sheet Annual'!CS168</f>
        <v>2.5973337261545262</v>
      </c>
      <c r="R168" s="22">
        <f>('Balance Sheet Annual'!BH168+'Balance Sheet Annual'!BS168)/'Balance Sheet Annual'!BB168</f>
        <v>0.24426199299768636</v>
      </c>
      <c r="S168" s="22">
        <f>('Balance Sheet Annual'!BH168/'Balance Sheet Annual'!BB168)</f>
        <v>5.9785835670850308E-2</v>
      </c>
      <c r="T168" s="22">
        <f>'Balance Sheet Annual'!BS168/'Balance Sheet Annual'!BB168</f>
        <v>0.18447615732683606</v>
      </c>
      <c r="U168" s="22">
        <f>('Balance Sheet Annual'!BH168+'Balance Sheet Annual'!BS168)/'Balance Sheet Annual'!CS168</f>
        <v>0.87869190542829789</v>
      </c>
      <c r="V168" s="22">
        <f>('Balance Sheet Annual'!BH168/'Balance Sheet Annual'!CS168)</f>
        <v>0.21506960300508213</v>
      </c>
      <c r="W168" s="22">
        <f>('Balance Sheet Annual'!BS168/'Balance Sheet Annual'!CS168)</f>
        <v>0.66362230242321574</v>
      </c>
      <c r="X168" s="23">
        <f>'Balance Sheet Annual'!AH168/'Balance Sheet Annual'!BB168</f>
        <v>0.40498761286623941</v>
      </c>
      <c r="Y168" s="23">
        <f>'Balance Sheet Annual'!CS168/('Balance Sheet Annual'!BB168-'Balance Sheet Annual'!AQ168-'Balance Sheet Annual'!AR168-'Balance Sheet Annual'!AS168)</f>
        <v>0.50567991359082276</v>
      </c>
      <c r="Z168" s="23">
        <f>'Balance Sheet Annual'!BA168/'Balance Sheet Annual'!BB168</f>
        <v>0.59501238713376059</v>
      </c>
      <c r="AA168" s="23">
        <f>'Balance Sheet Annual'!AR168/'Balance Sheet Annual'!BB168</f>
        <v>0.40287872893675397</v>
      </c>
      <c r="AB168" s="24">
        <f>'Balance Sheet Annual'!CS168/'Balance Sheet Annual'!CT168</f>
        <v>0.27798366126819679</v>
      </c>
      <c r="AC168" s="25">
        <f>'Income Statement Annual'!V168/'Income Statement Annual'!N168</f>
        <v>0.17939008894536213</v>
      </c>
      <c r="AD168" s="23">
        <f>('Income Statement Annual'!AF168-'Income Statement Annual'!AC168)/'Income Statement Annual'!N168</f>
        <v>0.11811944091486658</v>
      </c>
      <c r="AE168" s="23">
        <f>'Income Statement Annual'!AF168/'Income Statement Annual'!N168</f>
        <v>0.11811944091486658</v>
      </c>
      <c r="AF168" s="23">
        <f>'Income Statement Annual'!BS168/'Income Statement Annual'!N168</f>
        <v>8.8538754764930117E-2</v>
      </c>
      <c r="AG168" s="23">
        <f>('Income Statement Annual'!AF168-'Income Statement Annual'!AC168)/('Income Statement Annual'!AH168*-1)</f>
        <v>10.104347826086956</v>
      </c>
      <c r="AH168" s="24">
        <f>'Income Statement Annual'!AF168/('Income Statement Annual'!AH168*-1)</f>
        <v>10.104347826086956</v>
      </c>
      <c r="AI168" s="25">
        <f>'Cash Flow Statement Annual'!BG168/'Cash Flow Statement Annual'!AB168</f>
        <v>-0.68156996587030716</v>
      </c>
      <c r="AJ168" s="23">
        <f>'Cash Flow Statement Annual'!AB168/'Balance Sheet Annual'!BR168</f>
        <v>0.17439438128682816</v>
      </c>
      <c r="AK168" s="23">
        <f>('Cash Flow Statement Annual'!AB168+'Cash Flow Statement Annual'!AV168)/('Balance Sheet Annual'!BH168+'Balance Sheet Annual'!BS168)</f>
        <v>0.14903604358759431</v>
      </c>
      <c r="AL168" s="24">
        <f>('Cash Flow Statement Annual'!AB168/('Balance Sheet Annual'!BH168+'Balance Sheet Annual'!BS168))</f>
        <v>0.24559932942162616</v>
      </c>
      <c r="AM168" s="25">
        <f>'Income Statement Annual'!BS168/'Balance Sheet Annual'!CS168</f>
        <v>0.25661044413346101</v>
      </c>
      <c r="AN168" s="23">
        <f>'Income Statement Annual'!N168/'Balance Sheet Annual'!CS168</f>
        <v>2.8982838624143774</v>
      </c>
      <c r="AO168" s="23">
        <f>'Income Statement Annual'!N168/'Balance Sheet Annual'!BB168</f>
        <v>0.80567555946847935</v>
      </c>
      <c r="AP168" s="23">
        <f>'Income Statement Annual'!N168/('Balance Sheet Annual'!AH168-'Balance Sheet Annual'!BR168)</f>
        <v>13.20913058073179</v>
      </c>
      <c r="AQ168" s="23">
        <f>'Income Statement Annual'!BS168/'Balance Sheet Annual'!BB168</f>
        <v>7.1333510779877568E-2</v>
      </c>
      <c r="AR168" s="23">
        <f>'Cash Flow Statement Annual'!AB168/'Income Statement Annual'!N168</f>
        <v>7.4459974587039388E-2</v>
      </c>
      <c r="AS168" s="23">
        <f>'Cash Flow Statement Annual'!BG168/'Income Statement Annual'!N168</f>
        <v>-5.0749682337992374E-2</v>
      </c>
      <c r="AT168" s="23">
        <f>'Cash Flow Statement Annual'!AB168/'Balance Sheet Annual'!BB168</f>
        <v>5.9990581683421716E-2</v>
      </c>
      <c r="AU168" s="23">
        <f>('Cash Flow Statement Annual'!AB168+'Cash Flow Statement Annual'!AU168)/'Balance Sheet Annual'!BR168</f>
        <v>0.11523123623593834</v>
      </c>
      <c r="AV168" s="23">
        <f>('Cash Flow Statement Annual'!AB168+'Cash Flow Statement Annual'!AU168)/('Balance Sheet Annual'!BH168+'Balance Sheet Annual'!BS168)</f>
        <v>0.16227996647108131</v>
      </c>
      <c r="AW168" s="23">
        <f>'Cash Flow Statement Annual'!AB168/'Balance Sheet Annual'!BS168</f>
        <v>0.32519422863485015</v>
      </c>
      <c r="AX168" s="23">
        <f>('Cash Flow Statement Annual'!AB168+'Cash Flow Statement Annual'!AU168)/'Balance Sheet Annual'!BS168</f>
        <v>0.2148723640399556</v>
      </c>
      <c r="AY168" s="23">
        <f>('Balance Sheet Annual'!BH168+'Balance Sheet Annual'!BS168)/('Income Statement Annual'!AF168-'Income Statement Annual'!AC168)</f>
        <v>2.5666953528399312</v>
      </c>
      <c r="AZ168" s="23">
        <f>(('Balance Sheet Annual'!BH168+'Balance Sheet Annual'!BS168)-'Balance Sheet Annual'!N168)/('Income Statement Annual'!AF168-'Income Statement Annual'!AC168)</f>
        <v>2.3726333907056798</v>
      </c>
      <c r="BA168" s="23">
        <f>('Cash Flow Statement Annual'!AB168+'Cash Flow Statement Annual'!AU168)/'Income Statement Annual'!BS168</f>
        <v>0.55568312284730192</v>
      </c>
      <c r="BB168" s="23">
        <f>'Income Statement Annual'!AF168/('Balance Sheet Annual'!BH168+'Balance Sheet Annual'!BS168)</f>
        <v>0.38960603520536463</v>
      </c>
      <c r="BC168" s="24">
        <f>'Income Statement Annual'!AF168/('Balance Sheet Annual'!BB168-'Balance Sheet Annual'!BR168)</f>
        <v>0.14506866416978775</v>
      </c>
    </row>
    <row r="169" spans="1:55" x14ac:dyDescent="0.2">
      <c r="A169" s="52" t="s">
        <v>553</v>
      </c>
      <c r="B169" s="52" t="s">
        <v>554</v>
      </c>
      <c r="C169" s="52" t="str">
        <f>VLOOKUP(A169,'[1]S&amp;P 500 Wikipedia'!A:D,3,FALSE)</f>
        <v>Industrials</v>
      </c>
      <c r="D169" s="52">
        <v>244314</v>
      </c>
      <c r="E169" s="52" t="s">
        <v>16</v>
      </c>
      <c r="F169" s="52">
        <v>2019</v>
      </c>
      <c r="G169" s="52" t="s">
        <v>17</v>
      </c>
      <c r="H169" s="53">
        <v>43830</v>
      </c>
      <c r="I169" s="53">
        <v>43885</v>
      </c>
      <c r="J169" s="53">
        <v>43885</v>
      </c>
      <c r="K169" s="54">
        <v>8731000000</v>
      </c>
      <c r="L169" s="54">
        <v>8716000000</v>
      </c>
      <c r="M169" s="52" t="s">
        <v>555</v>
      </c>
      <c r="N169" s="21">
        <f>'Balance Sheet Annual'!AH169/'Balance Sheet Annual'!BR169</f>
        <v>0.94778879617899325</v>
      </c>
      <c r="O169" s="22">
        <f>('Balance Sheet Annual'!AH169-'Balance Sheet Annual'!U169)/'Balance Sheet Annual'!BR169</f>
        <v>0.84509923841975743</v>
      </c>
      <c r="P169" s="22">
        <f>'Balance Sheet Annual'!N169/'Balance Sheet Annual'!BR169</f>
        <v>0.61825608317679437</v>
      </c>
      <c r="Q169" s="22">
        <f>'Balance Sheet Annual'!CH169/'Balance Sheet Annual'!CS169</f>
        <v>7.9095810589062658</v>
      </c>
      <c r="R169" s="22">
        <f>('Balance Sheet Annual'!BH169+'Balance Sheet Annual'!BS169)/'Balance Sheet Annual'!BB169</f>
        <v>0.33537933004570603</v>
      </c>
      <c r="S169" s="22">
        <f>('Balance Sheet Annual'!BH169/'Balance Sheet Annual'!BB169)</f>
        <v>8.2962472937214343E-2</v>
      </c>
      <c r="T169" s="22">
        <f>'Balance Sheet Annual'!BS169/'Balance Sheet Annual'!BB169</f>
        <v>0.25241685710849171</v>
      </c>
      <c r="U169" s="22">
        <f>('Balance Sheet Annual'!BH169+'Balance Sheet Annual'!BS169)/'Balance Sheet Annual'!CS169</f>
        <v>2.9880780951743078</v>
      </c>
      <c r="V169" s="22">
        <f>('Balance Sheet Annual'!BH169/'Balance Sheet Annual'!CS169)</f>
        <v>0.73915809919292719</v>
      </c>
      <c r="W169" s="22">
        <f>('Balance Sheet Annual'!BS169/'Balance Sheet Annual'!CS169)</f>
        <v>2.2489199959813804</v>
      </c>
      <c r="X169" s="23">
        <f>'Balance Sheet Annual'!AH169/'Balance Sheet Annual'!BB169</f>
        <v>0.489291406062064</v>
      </c>
      <c r="Y169" s="23">
        <f>'Balance Sheet Annual'!CS169/('Balance Sheet Annual'!BB169-'Balance Sheet Annual'!AQ169-'Balance Sheet Annual'!AR169-'Balance Sheet Annual'!AS169)</f>
        <v>0.13059069976952781</v>
      </c>
      <c r="Z169" s="23">
        <f>'Balance Sheet Annual'!BA169/'Balance Sheet Annual'!BB169</f>
        <v>0.510708593937936</v>
      </c>
      <c r="AA169" s="23">
        <f>'Balance Sheet Annual'!AR169/'Balance Sheet Annual'!BB169</f>
        <v>0.1004856266538369</v>
      </c>
      <c r="AB169" s="24">
        <f>'Balance Sheet Annual'!CS169/'Balance Sheet Annual'!CT169</f>
        <v>0.11223872294201444</v>
      </c>
      <c r="AC169" s="25">
        <f>'Income Statement Annual'!V169/'Income Statement Annual'!N169</f>
        <v>0.2645094208834835</v>
      </c>
      <c r="AD169" s="23">
        <f>('Income Statement Annual'!AF169-'Income Statement Annual'!AC169)/'Income Statement Annual'!N169</f>
        <v>0.11319763900266767</v>
      </c>
      <c r="AE169" s="23">
        <f>'Income Statement Annual'!AF169/'Income Statement Annual'!N169</f>
        <v>0.11319763900266767</v>
      </c>
      <c r="AF169" s="23">
        <f>'Income Statement Annual'!BS169/'Income Statement Annual'!N169</f>
        <v>-5.71134497027748E-2</v>
      </c>
      <c r="AG169" s="23">
        <f>('Income Statement Annual'!AF169-'Income Statement Annual'!AC169)/('Income Statement Annual'!AH169*-1)</f>
        <v>2.549798911757748</v>
      </c>
      <c r="AH169" s="24">
        <f>'Income Statement Annual'!AF169/('Income Statement Annual'!AH169*-1)</f>
        <v>2.549798911757748</v>
      </c>
      <c r="AI169" s="25">
        <f>'Cash Flow Statement Annual'!BG169/'Cash Flow Statement Annual'!AB169</f>
        <v>-1.8391472868217054</v>
      </c>
      <c r="AJ169" s="23">
        <f>'Cash Flow Statement Annual'!AB169/'Balance Sheet Annual'!BR169</f>
        <v>6.3867895679524708E-2</v>
      </c>
      <c r="AK169" s="23">
        <f>('Cash Flow Statement Annual'!AB169+'Cash Flow Statement Annual'!AV169)/('Balance Sheet Annual'!BH169+'Balance Sheet Annual'!BS169)</f>
        <v>9.1037466237797973E-2</v>
      </c>
      <c r="AL169" s="24">
        <f>('Cash Flow Statement Annual'!AB169/('Balance Sheet Annual'!BH169+'Balance Sheet Annual'!BS169))</f>
        <v>9.8311049346049964E-2</v>
      </c>
      <c r="AM169" s="25">
        <f>'Income Statement Annual'!BS169/'Balance Sheet Annual'!CS169</f>
        <v>-0.18211044506212115</v>
      </c>
      <c r="AN169" s="23">
        <f>'Income Statement Annual'!N169/'Balance Sheet Annual'!CS169</f>
        <v>3.188573724925488</v>
      </c>
      <c r="AO169" s="23">
        <f>'Income Statement Annual'!N169/'Balance Sheet Annual'!BB169</f>
        <v>0.35788278806831852</v>
      </c>
      <c r="AP169" s="23">
        <f>'Income Statement Annual'!N169/('Balance Sheet Annual'!AH169-'Balance Sheet Annual'!BR169)</f>
        <v>-13.277646074466601</v>
      </c>
      <c r="AQ169" s="23">
        <f>'Income Statement Annual'!BS169/'Balance Sheet Annual'!BB169</f>
        <v>-2.0439920615828722E-2</v>
      </c>
      <c r="AR169" s="23">
        <f>'Cash Flow Statement Annual'!AB169/'Income Statement Annual'!N169</f>
        <v>9.2129308715104927E-2</v>
      </c>
      <c r="AS169" s="23">
        <f>'Cash Flow Statement Annual'!BG169/'Income Statement Annual'!N169</f>
        <v>-0.16943936816014452</v>
      </c>
      <c r="AT169" s="23">
        <f>'Cash Flow Statement Annual'!AB169/'Balance Sheet Annual'!BB169</f>
        <v>3.2971493865768586E-2</v>
      </c>
      <c r="AU169" s="23">
        <f>('Cash Flow Statement Annual'!AB169+'Cash Flow Statement Annual'!AU169)/'Balance Sheet Annual'!BR169</f>
        <v>0.12895897951159843</v>
      </c>
      <c r="AV169" s="23">
        <f>('Cash Flow Statement Annual'!AB169+'Cash Flow Statement Annual'!AU169)/('Balance Sheet Annual'!BH169+'Balance Sheet Annual'!BS169)</f>
        <v>0.19850493684647025</v>
      </c>
      <c r="AW169" s="23">
        <f>'Cash Flow Statement Annual'!AB169/'Balance Sheet Annual'!BS169</f>
        <v>0.13062318516863972</v>
      </c>
      <c r="AX169" s="23">
        <f>('Cash Flow Statement Annual'!AB169+'Cash Flow Statement Annual'!AU169)/'Balance Sheet Annual'!BS169</f>
        <v>0.26374804556622738</v>
      </c>
      <c r="AY169" s="23">
        <f>('Balance Sheet Annual'!BH169+'Balance Sheet Annual'!BS169)/('Income Statement Annual'!AF169-'Income Statement Annual'!AC169)</f>
        <v>8.2786231211727586</v>
      </c>
      <c r="AZ169" s="23">
        <f>(('Balance Sheet Annual'!BH169+'Balance Sheet Annual'!BS169)-'Balance Sheet Annual'!N169)/('Income Statement Annual'!AF169-'Income Statement Annual'!AC169)</f>
        <v>0.40007422527370567</v>
      </c>
      <c r="BA169" s="23">
        <f>('Cash Flow Statement Annual'!AB169+'Cash Flow Statement Annual'!AU169)/'Income Statement Annual'!BS169</f>
        <v>-3.2570798087532182</v>
      </c>
      <c r="BB169" s="23">
        <f>'Income Statement Annual'!AF169/('Balance Sheet Annual'!BH169+'Balance Sheet Annual'!BS169)</f>
        <v>0.12079303349882883</v>
      </c>
      <c r="BC169" s="24">
        <f>'Income Statement Annual'!AF169/('Balance Sheet Annual'!BB169-'Balance Sheet Annual'!BR169)</f>
        <v>8.3743842364532015E-2</v>
      </c>
    </row>
    <row r="170" spans="1:55" x14ac:dyDescent="0.2">
      <c r="A170" s="52" t="s">
        <v>565</v>
      </c>
      <c r="B170" s="52" t="s">
        <v>566</v>
      </c>
      <c r="C170" s="52" t="str">
        <f>VLOOKUP(A170,'[1]S&amp;P 500 Wikipedia'!A:D,3,FALSE)</f>
        <v>Health Care</v>
      </c>
      <c r="D170" s="52">
        <v>239284</v>
      </c>
      <c r="E170" s="52" t="s">
        <v>16</v>
      </c>
      <c r="F170" s="52">
        <v>2019</v>
      </c>
      <c r="G170" s="52" t="s">
        <v>17</v>
      </c>
      <c r="H170" s="53">
        <v>43830</v>
      </c>
      <c r="I170" s="53">
        <v>43886</v>
      </c>
      <c r="J170" s="53">
        <v>43886</v>
      </c>
      <c r="K170" s="54">
        <v>1267000000</v>
      </c>
      <c r="L170" s="54">
        <v>1281000000</v>
      </c>
      <c r="M170" s="52" t="s">
        <v>567</v>
      </c>
      <c r="N170" s="21">
        <f>'Balance Sheet Annual'!AH170/'Balance Sheet Annual'!BR170</f>
        <v>3.1044164361102573</v>
      </c>
      <c r="O170" s="22">
        <f>('Balance Sheet Annual'!AH170-'Balance Sheet Annual'!U170)/'Balance Sheet Annual'!BR170</f>
        <v>3.0099395429859617</v>
      </c>
      <c r="P170" s="22">
        <f>'Balance Sheet Annual'!N170/'Balance Sheet Annual'!BR170</f>
        <v>2.4953376370529767</v>
      </c>
      <c r="Q170" s="22">
        <f>'Balance Sheet Annual'!CH170/'Balance Sheet Annual'!CS170</f>
        <v>1.7208388520971303</v>
      </c>
      <c r="R170" s="22">
        <f>('Balance Sheet Annual'!BH170+'Balance Sheet Annual'!BS170)/'Balance Sheet Annual'!BB170</f>
        <v>0.39906209940448178</v>
      </c>
      <c r="S170" s="22">
        <f>('Balance Sheet Annual'!BH170/'Balance Sheet Annual'!BB170)</f>
        <v>4.0550408100345631E-2</v>
      </c>
      <c r="T170" s="22">
        <f>'Balance Sheet Annual'!BS170/'Balance Sheet Annual'!BB170</f>
        <v>0.35851169130413618</v>
      </c>
      <c r="U170" s="22">
        <f>('Balance Sheet Annual'!BH170+'Balance Sheet Annual'!BS170)/'Balance Sheet Annual'!CS170</f>
        <v>1.0857836644591612</v>
      </c>
      <c r="V170" s="22">
        <f>('Balance Sheet Annual'!BH170/'Balance Sheet Annual'!CS170)</f>
        <v>0.11033112582781457</v>
      </c>
      <c r="W170" s="22">
        <f>('Balance Sheet Annual'!BS170/'Balance Sheet Annual'!CS170)</f>
        <v>0.97545253863134662</v>
      </c>
      <c r="X170" s="23">
        <f>'Balance Sheet Annual'!AH170/'Balance Sheet Annual'!BB170</f>
        <v>0.4916027066058708</v>
      </c>
      <c r="Y170" s="23">
        <f>'Balance Sheet Annual'!CS170/('Balance Sheet Annual'!BB170-'Balance Sheet Annual'!AQ170-'Balance Sheet Annual'!AR170-'Balance Sheet Annual'!AS170)</f>
        <v>0.51802213887110049</v>
      </c>
      <c r="Z170" s="23">
        <f>'Balance Sheet Annual'!BA170/'Balance Sheet Annual'!BB170</f>
        <v>0.5083972933941292</v>
      </c>
      <c r="AA170" s="23">
        <f>'Balance Sheet Annual'!AR170/'Balance Sheet Annual'!BB170</f>
        <v>6.6805134113294501E-2</v>
      </c>
      <c r="AB170" s="24">
        <f>'Balance Sheet Annual'!CS170/'Balance Sheet Annual'!CT170</f>
        <v>0.3675337108734808</v>
      </c>
      <c r="AC170" s="25">
        <f>'Income Statement Annual'!V170/'Income Statement Annual'!N170</f>
        <v>0.79175018931800967</v>
      </c>
      <c r="AD170" s="23">
        <f>('Income Statement Annual'!AF170-'Income Statement Annual'!AC170)/'Income Statement Annual'!N170</f>
        <v>0.19096619003073634</v>
      </c>
      <c r="AE170" s="23">
        <f>'Income Statement Annual'!AF170/'Income Statement Annual'!N170</f>
        <v>0.19096619003073634</v>
      </c>
      <c r="AF170" s="23">
        <f>'Income Statement Annual'!BS170/'Income Statement Annual'!N170</f>
        <v>0.23992160007127267</v>
      </c>
      <c r="AG170" s="23">
        <f>('Income Statement Annual'!AF170-'Income Statement Annual'!AC170)/('Income Statement Annual'!AH170*-1)</f>
        <v>4.3085427135678396</v>
      </c>
      <c r="AH170" s="24">
        <f>'Income Statement Annual'!AF170/('Income Statement Annual'!AH170*-1)</f>
        <v>4.3085427135678396</v>
      </c>
      <c r="AI170" s="25">
        <f>'Cash Flow Statement Annual'!BG170/'Cash Flow Statement Annual'!AB170</f>
        <v>-0.83486439195100615</v>
      </c>
      <c r="AJ170" s="23">
        <f>'Cash Flow Statement Annual'!AB170/'Balance Sheet Annual'!BR170</f>
        <v>0.93698124807869654</v>
      </c>
      <c r="AK170" s="23">
        <f>('Cash Flow Statement Annual'!AB170+'Cash Flow Statement Annual'!AV170)/('Balance Sheet Annual'!BH170+'Balance Sheet Annual'!BS170)</f>
        <v>0.24080022770707113</v>
      </c>
      <c r="AL170" s="24">
        <f>('Cash Flow Statement Annual'!AB170/('Balance Sheet Annual'!BH170+'Balance Sheet Annual'!BS170))</f>
        <v>0.37181311755377544</v>
      </c>
      <c r="AM170" s="25">
        <f>'Income Statement Annual'!BS170/'Balance Sheet Annual'!CS170</f>
        <v>0.23779249448123621</v>
      </c>
      <c r="AN170" s="23">
        <f>'Income Statement Annual'!N170/'Balance Sheet Annual'!CS170</f>
        <v>0.99112582781456948</v>
      </c>
      <c r="AO170" s="23">
        <f>'Income Statement Annual'!N170/'Balance Sheet Annual'!BB170</f>
        <v>0.3642721534392393</v>
      </c>
      <c r="AP170" s="23">
        <f>'Income Statement Annual'!N170/('Balance Sheet Annual'!AH170-'Balance Sheet Annual'!BR170)</f>
        <v>1.0931002580707991</v>
      </c>
      <c r="AQ170" s="23">
        <f>'Income Statement Annual'!BS170/'Balance Sheet Annual'!BB170</f>
        <v>8.7396757914550441E-2</v>
      </c>
      <c r="AR170" s="23">
        <f>'Cash Flow Statement Annual'!AB170/'Income Statement Annual'!N170</f>
        <v>0.40732326606975811</v>
      </c>
      <c r="AS170" s="23">
        <f>'Cash Flow Statement Annual'!BG170/'Income Statement Annual'!N170</f>
        <v>-0.34005969085482651</v>
      </c>
      <c r="AT170" s="23">
        <f>'Cash Flow Statement Annual'!AB170/'Balance Sheet Annual'!BB170</f>
        <v>0.14837652327713502</v>
      </c>
      <c r="AU170" s="23">
        <f>('Cash Flow Statement Annual'!AB170+'Cash Flow Statement Annual'!AU170)/'Balance Sheet Annual'!BR170</f>
        <v>0.13597704682856851</v>
      </c>
      <c r="AV170" s="23">
        <f>('Cash Flow Statement Annual'!AB170+'Cash Flow Statement Annual'!AU170)/('Balance Sheet Annual'!BH170+'Balance Sheet Annual'!BS170)</f>
        <v>5.3958443459520999E-2</v>
      </c>
      <c r="AW170" s="23">
        <f>'Cash Flow Statement Annual'!AB170/'Balance Sheet Annual'!BS170</f>
        <v>0.41386801846655202</v>
      </c>
      <c r="AX170" s="23">
        <f>('Cash Flow Statement Annual'!AB170+'Cash Flow Statement Annual'!AU170)/'Balance Sheet Annual'!BS170</f>
        <v>6.0061555173350233E-2</v>
      </c>
      <c r="AY170" s="23">
        <f>('Balance Sheet Annual'!BH170+'Balance Sheet Annual'!BS170)/('Income Statement Annual'!AF170-'Income Statement Annual'!AC170)</f>
        <v>5.7366456729647775</v>
      </c>
      <c r="AZ170" s="23">
        <f>(('Balance Sheet Annual'!BH170+'Balance Sheet Annual'!BS170)-'Balance Sheet Annual'!N170)/('Income Statement Annual'!AF170-'Income Statement Annual'!AC170)</f>
        <v>5.6216468392815487E-2</v>
      </c>
      <c r="BA170" s="23">
        <f>('Cash Flow Statement Annual'!AB170+'Cash Flow Statement Annual'!AU170)/'Income Statement Annual'!BS170</f>
        <v>0.24637950241366505</v>
      </c>
      <c r="BB170" s="23">
        <f>'Income Statement Annual'!AF170/('Balance Sheet Annual'!BH170+'Balance Sheet Annual'!BS170)</f>
        <v>0.17431789533607123</v>
      </c>
      <c r="BC170" s="24">
        <f>'Income Statement Annual'!AF170/('Balance Sheet Annual'!BB170-'Balance Sheet Annual'!BR170)</f>
        <v>8.2652116912161636E-2</v>
      </c>
    </row>
    <row r="171" spans="1:55" x14ac:dyDescent="0.2">
      <c r="A171" s="52" t="s">
        <v>556</v>
      </c>
      <c r="B171" s="52" t="s">
        <v>557</v>
      </c>
      <c r="C171" s="52" t="str">
        <f>VLOOKUP(A171,'[1]S&amp;P 500 Wikipedia'!A:D,3,FALSE)</f>
        <v>Consumer Staples</v>
      </c>
      <c r="D171" s="52">
        <v>78526</v>
      </c>
      <c r="E171" s="52" t="s">
        <v>16</v>
      </c>
      <c r="F171" s="52">
        <v>2020</v>
      </c>
      <c r="G171" s="52" t="s">
        <v>17</v>
      </c>
      <c r="H171" s="53">
        <v>43982</v>
      </c>
      <c r="I171" s="53">
        <v>44014</v>
      </c>
      <c r="J171" s="53">
        <v>44014</v>
      </c>
      <c r="K171" s="54">
        <v>611100000</v>
      </c>
      <c r="L171" s="54">
        <v>616600000</v>
      </c>
      <c r="M171" s="52" t="s">
        <v>558</v>
      </c>
      <c r="N171" s="21">
        <f>'Balance Sheet Annual'!AH171/'Balance Sheet Annual'!BR171</f>
        <v>0.68361476339851834</v>
      </c>
      <c r="O171" s="22">
        <f>('Balance Sheet Annual'!AH171-'Balance Sheet Annual'!U171)/'Balance Sheet Annual'!BR171</f>
        <v>0.49322565574317562</v>
      </c>
      <c r="P171" s="22">
        <f>'Balance Sheet Annual'!N171/'Balance Sheet Annual'!BR171</f>
        <v>0.22396048855369419</v>
      </c>
      <c r="Q171" s="22">
        <f>'Balance Sheet Annual'!CH171/'Balance Sheet Annual'!CS171</f>
        <v>2.6896460865920115</v>
      </c>
      <c r="R171" s="22">
        <f>('Balance Sheet Annual'!BH171+'Balance Sheet Annual'!BS171)/'Balance Sheet Annual'!BB171</f>
        <v>0.43949855063995819</v>
      </c>
      <c r="S171" s="22">
        <f>('Balance Sheet Annual'!BH171/'Balance Sheet Annual'!BB171)</f>
        <v>8.4738060227158379E-2</v>
      </c>
      <c r="T171" s="22">
        <f>'Balance Sheet Annual'!BS171/'Balance Sheet Annual'!BB171</f>
        <v>0.35476049041279983</v>
      </c>
      <c r="U171" s="22">
        <f>('Balance Sheet Annual'!BH171+'Balance Sheet Annual'!BS171)/'Balance Sheet Annual'!CS171</f>
        <v>1.6215941074315827</v>
      </c>
      <c r="V171" s="22">
        <f>('Balance Sheet Annual'!BH171/'Balance Sheet Annual'!CS171)</f>
        <v>0.31265345230253311</v>
      </c>
      <c r="W171" s="22">
        <f>('Balance Sheet Annual'!BS171/'Balance Sheet Annual'!CS171)</f>
        <v>1.3089406551290497</v>
      </c>
      <c r="X171" s="23">
        <f>'Balance Sheet Annual'!AH171/'Balance Sheet Annual'!BB171</f>
        <v>0.16623981146958292</v>
      </c>
      <c r="Y171" s="23">
        <f>'Balance Sheet Annual'!CS171/('Balance Sheet Annual'!BB171-'Balance Sheet Annual'!AQ171-'Balance Sheet Annual'!AR171-'Balance Sheet Annual'!AS171)</f>
        <v>0.8530604738600488</v>
      </c>
      <c r="Z171" s="23">
        <f>'Balance Sheet Annual'!BA171/'Balance Sheet Annual'!BB171</f>
        <v>0.83376018853041711</v>
      </c>
      <c r="AA171" s="23">
        <f>'Balance Sheet Annual'!AR171/'Balance Sheet Annual'!BB171</f>
        <v>0.45195363346285061</v>
      </c>
      <c r="AB171" s="24">
        <f>'Balance Sheet Annual'!CS171/'Balance Sheet Annual'!CT171</f>
        <v>0.27102870479473623</v>
      </c>
      <c r="AC171" s="25">
        <f>'Income Statement Annual'!V171/'Income Statement Annual'!N171</f>
        <v>0.34776417459975267</v>
      </c>
      <c r="AD171" s="23">
        <f>('Income Statement Annual'!AF171-'Income Statement Annual'!AC171)/'Income Statement Annual'!N171</f>
        <v>0.16896622150613277</v>
      </c>
      <c r="AE171" s="23">
        <f>'Income Statement Annual'!AF171/'Income Statement Annual'!N171</f>
        <v>0.16896622150613277</v>
      </c>
      <c r="AF171" s="23">
        <f>'Income Statement Annual'!BS171/'Income Statement Annual'!N171</f>
        <v>0.12374479479877004</v>
      </c>
      <c r="AG171" s="23">
        <f>('Income Statement Annual'!AF171-'Income Statement Annual'!AC171)/('Income Statement Annual'!AH171*-1)</f>
        <v>6.3843515541264741</v>
      </c>
      <c r="AH171" s="24">
        <f>'Income Statement Annual'!AF171/('Income Statement Annual'!AH171*-1)</f>
        <v>6.3843515541264741</v>
      </c>
      <c r="AI171" s="25">
        <f>'Cash Flow Statement Annual'!BG171/'Cash Flow Statement Annual'!AB171</f>
        <v>-0.52812687013764215</v>
      </c>
      <c r="AJ171" s="23">
        <f>'Cash Flow Statement Annual'!AB171/'Balance Sheet Annual'!BR171</f>
        <v>0.49071614496429289</v>
      </c>
      <c r="AK171" s="23">
        <f>('Cash Flow Statement Annual'!AB171+'Cash Flow Statement Annual'!AV171)/('Balance Sheet Annual'!BH171+'Balance Sheet Annual'!BS171)</f>
        <v>0.18319731156985117</v>
      </c>
      <c r="AL171" s="24">
        <f>('Cash Flow Statement Annual'!AB171/('Balance Sheet Annual'!BH171+'Balance Sheet Annual'!BS171))</f>
        <v>0.27151667343698066</v>
      </c>
      <c r="AM171" s="25">
        <f>'Income Statement Annual'!BS171/'Balance Sheet Annual'!CS171</f>
        <v>0.2612371998323253</v>
      </c>
      <c r="AN171" s="23">
        <f>'Income Statement Annual'!N171/'Balance Sheet Annual'!CS171</f>
        <v>2.1110964728426853</v>
      </c>
      <c r="AO171" s="23">
        <f>'Income Statement Annual'!N171/'Balance Sheet Annual'!BB171</f>
        <v>0.57216774273128901</v>
      </c>
      <c r="AP171" s="23">
        <f>'Income Statement Annual'!N171/('Balance Sheet Annual'!AH171-'Balance Sheet Annual'!BR171)</f>
        <v>-7.4367563918656652</v>
      </c>
      <c r="AQ171" s="23">
        <f>'Income Statement Annual'!BS171/'Balance Sheet Annual'!BB171</f>
        <v>7.0802779914758807E-2</v>
      </c>
      <c r="AR171" s="23">
        <f>'Cash Flow Statement Annual'!AB171/'Income Statement Annual'!N171</f>
        <v>0.20855979031690741</v>
      </c>
      <c r="AS171" s="23">
        <f>'Cash Flow Statement Annual'!BG171/'Income Statement Annual'!N171</f>
        <v>-0.11014602929663123</v>
      </c>
      <c r="AT171" s="23">
        <f>'Cash Flow Statement Annual'!AB171/'Balance Sheet Annual'!BB171</f>
        <v>0.11933118445013585</v>
      </c>
      <c r="AU171" s="23">
        <f>('Cash Flow Statement Annual'!AB171+'Cash Flow Statement Annual'!AU171)/'Balance Sheet Annual'!BR171</f>
        <v>0.42581592471467661</v>
      </c>
      <c r="AV171" s="23">
        <f>('Cash Flow Statement Annual'!AB171+'Cash Flow Statement Annual'!AU171)/('Balance Sheet Annual'!BH171+'Balance Sheet Annual'!BS171)</f>
        <v>0.23560692787769119</v>
      </c>
      <c r="AW171" s="23">
        <f>'Cash Flow Statement Annual'!AB171/'Balance Sheet Annual'!BS171</f>
        <v>0.33637112270107056</v>
      </c>
      <c r="AX171" s="23">
        <f>('Cash Flow Statement Annual'!AB171+'Cash Flow Statement Annual'!AU171)/'Balance Sheet Annual'!BS171</f>
        <v>0.29188397840607561</v>
      </c>
      <c r="AY171" s="23">
        <f>('Balance Sheet Annual'!BH171+'Balance Sheet Annual'!BS171)/('Income Statement Annual'!AF171-'Income Statement Annual'!AC171)</f>
        <v>4.5460497599301615</v>
      </c>
      <c r="AZ171" s="23">
        <f>(('Balance Sheet Annual'!BH171+'Balance Sheet Annual'!BS171)-'Balance Sheet Annual'!N171)/('Income Statement Annual'!AF171-'Income Statement Annual'!AC171)</f>
        <v>3.9827082563878724</v>
      </c>
      <c r="BA171" s="23">
        <f>('Cash Flow Statement Annual'!AB171+'Cash Flow Statement Annual'!AU171)/'Income Statement Annual'!BS171</f>
        <v>1.4624977076838437</v>
      </c>
      <c r="BB171" s="23">
        <f>'Income Statement Annual'!AF171/('Balance Sheet Annual'!BH171+'Balance Sheet Annual'!BS171)</f>
        <v>0.21997119539126261</v>
      </c>
      <c r="BC171" s="24">
        <f>'Income Statement Annual'!AF171/('Balance Sheet Annual'!BB171-'Balance Sheet Annual'!BR171)</f>
        <v>0.12774070134504528</v>
      </c>
    </row>
    <row r="172" spans="1:55" x14ac:dyDescent="0.2">
      <c r="A172" s="52" t="s">
        <v>340</v>
      </c>
      <c r="B172" s="52" t="s">
        <v>341</v>
      </c>
      <c r="C172" s="52" t="str">
        <f>VLOOKUP(A172,'[1]S&amp;P 500 Wikipedia'!A:D,3,FALSE)</f>
        <v>Information Technology</v>
      </c>
      <c r="D172" s="52">
        <v>261761</v>
      </c>
      <c r="E172" s="52" t="s">
        <v>16</v>
      </c>
      <c r="F172" s="52">
        <v>2019</v>
      </c>
      <c r="G172" s="52" t="s">
        <v>17</v>
      </c>
      <c r="H172" s="53">
        <v>43830</v>
      </c>
      <c r="I172" s="53">
        <v>43879</v>
      </c>
      <c r="J172" s="53">
        <v>43879</v>
      </c>
      <c r="K172" s="54">
        <v>764000000</v>
      </c>
      <c r="L172" s="54">
        <v>1002000000</v>
      </c>
      <c r="M172" s="52" t="s">
        <v>342</v>
      </c>
      <c r="N172" s="21">
        <f>'Balance Sheet Annual'!AH172/'Balance Sheet Annual'!BR172</f>
        <v>2.1195683044589604</v>
      </c>
      <c r="O172" s="22">
        <f>('Balance Sheet Annual'!AH172-'Balance Sheet Annual'!U172)/'Balance Sheet Annual'!BR172</f>
        <v>1.4606645839250214</v>
      </c>
      <c r="P172" s="22">
        <f>'Balance Sheet Annual'!N172/'Balance Sheet Annual'!BR172</f>
        <v>0.69128088611190008</v>
      </c>
      <c r="Q172" s="22">
        <f>'Balance Sheet Annual'!CH172/'Balance Sheet Annual'!CS172</f>
        <v>1.2234361775794413</v>
      </c>
      <c r="R172" s="22">
        <f>('Balance Sheet Annual'!BH172+'Balance Sheet Annual'!BS172)/'Balance Sheet Annual'!BB172</f>
        <v>0.26783860474773341</v>
      </c>
      <c r="S172" s="22">
        <f>('Balance Sheet Annual'!BH172/'Balance Sheet Annual'!BB172)</f>
        <v>3.806491798740397E-4</v>
      </c>
      <c r="T172" s="22">
        <f>'Balance Sheet Annual'!BS172/'Balance Sheet Annual'!BB172</f>
        <v>0.26745795556785934</v>
      </c>
      <c r="U172" s="22">
        <f>('Balance Sheet Annual'!BH172+'Balance Sheet Annual'!BS172)/'Balance Sheet Annual'!CS172</f>
        <v>0.59552204354851124</v>
      </c>
      <c r="V172" s="22">
        <f>('Balance Sheet Annual'!BH172/'Balance Sheet Annual'!CS172)</f>
        <v>8.4634915749788413E-4</v>
      </c>
      <c r="W172" s="22">
        <f>('Balance Sheet Annual'!BS172/'Balance Sheet Annual'!CS172)</f>
        <v>0.59467569439101331</v>
      </c>
      <c r="X172" s="23">
        <f>'Balance Sheet Annual'!AH172/'Balance Sheet Annual'!BB172</f>
        <v>0.25825316630908712</v>
      </c>
      <c r="Y172" s="23">
        <f>'Balance Sheet Annual'!CS172/('Balance Sheet Annual'!BB172-'Balance Sheet Annual'!AQ172-'Balance Sheet Annual'!AR172-'Balance Sheet Annual'!AS172)</f>
        <v>0.50418961905500814</v>
      </c>
      <c r="Z172" s="23">
        <f>'Balance Sheet Annual'!BA172/'Balance Sheet Annual'!BB172</f>
        <v>0.74174683369091288</v>
      </c>
      <c r="AA172" s="23">
        <f>'Balance Sheet Annual'!AR172/'Balance Sheet Annual'!BB172</f>
        <v>6.6959651186933353E-2</v>
      </c>
      <c r="AB172" s="24">
        <f>'Balance Sheet Annual'!CS172/'Balance Sheet Annual'!CT172</f>
        <v>0.44975430825662677</v>
      </c>
      <c r="AC172" s="25">
        <f>'Income Statement Annual'!V172/'Income Statement Annual'!N172</f>
        <v>0.35077805789793964</v>
      </c>
      <c r="AD172" s="23">
        <f>('Income Statement Annual'!AF172-'Income Statement Annual'!AC172)/'Income Statement Annual'!N172</f>
        <v>0.12335912370685909</v>
      </c>
      <c r="AE172" s="23">
        <f>'Income Statement Annual'!AF172/'Income Statement Annual'!N172</f>
        <v>0.11353559940884987</v>
      </c>
      <c r="AF172" s="23">
        <f>'Income Statement Annual'!BS172/'Income Statement Annual'!N172</f>
        <v>8.3456489611405726E-2</v>
      </c>
      <c r="AG172" s="23">
        <f>('Income Statement Annual'!AF172-'Income Statement Annual'!AC172)/('Income Statement Annual'!AH172*-1)</f>
        <v>7.0949999999999998</v>
      </c>
      <c r="AH172" s="24">
        <f>'Income Statement Annual'!AF172/('Income Statement Annual'!AH172*-1)</f>
        <v>6.53</v>
      </c>
      <c r="AI172" s="25">
        <f>'Cash Flow Statement Annual'!BG172/'Cash Flow Statement Annual'!AB172</f>
        <v>-2.3141309699655343E-2</v>
      </c>
      <c r="AJ172" s="23">
        <f>'Cash Flow Statement Annual'!AB172/'Balance Sheet Annual'!BR172</f>
        <v>0.57682476569156493</v>
      </c>
      <c r="AK172" s="23">
        <f>('Cash Flow Statement Annual'!AB172+'Cash Flow Statement Annual'!AV172)/('Balance Sheet Annual'!BH172+'Balance Sheet Annual'!BS172)</f>
        <v>0.1665374677002584</v>
      </c>
      <c r="AL172" s="24">
        <f>('Cash Flow Statement Annual'!AB172/('Balance Sheet Annual'!BH172+'Balance Sheet Annual'!BS172))</f>
        <v>0.2624031007751938</v>
      </c>
      <c r="AM172" s="25">
        <f>'Income Statement Annual'!BS172/'Balance Sheet Annual'!CS172</f>
        <v>7.3863199199815335E-2</v>
      </c>
      <c r="AN172" s="23">
        <f>'Income Statement Annual'!N172/'Balance Sheet Annual'!CS172</f>
        <v>0.88505039624528736</v>
      </c>
      <c r="AO172" s="23">
        <f>'Income Statement Annual'!N172/'Balance Sheet Annual'!BB172</f>
        <v>0.39805522873555266</v>
      </c>
      <c r="AP172" s="23">
        <f>'Income Statement Annual'!N172/('Balance Sheet Annual'!AH172-'Balance Sheet Annual'!BR172)</f>
        <v>2.9180618975139523</v>
      </c>
      <c r="AQ172" s="23">
        <f>'Income Statement Annual'!BS172/'Balance Sheet Annual'!BB172</f>
        <v>3.3220292061734373E-2</v>
      </c>
      <c r="AR172" s="23">
        <f>'Cash Flow Statement Annual'!AB172/'Income Statement Annual'!N172</f>
        <v>0.17656263583413023</v>
      </c>
      <c r="AS172" s="23">
        <f>'Cash Flow Statement Annual'!BG172/'Income Statement Annual'!N172</f>
        <v>-4.0858906372250713E-3</v>
      </c>
      <c r="AT172" s="23">
        <f>'Cash Flow Statement Annual'!AB172/'Balance Sheet Annual'!BB172</f>
        <v>7.0281680393106796E-2</v>
      </c>
      <c r="AU172" s="23">
        <f>('Cash Flow Statement Annual'!AB172+'Cash Flow Statement Annual'!AU172)/'Balance Sheet Annual'!BR172</f>
        <v>3.9761431411530816E-2</v>
      </c>
      <c r="AV172" s="23">
        <f>('Cash Flow Statement Annual'!AB172+'Cash Flow Statement Annual'!AU172)/('Balance Sheet Annual'!BH172+'Balance Sheet Annual'!BS172)</f>
        <v>1.8087855297157621E-2</v>
      </c>
      <c r="AW172" s="23">
        <f>'Cash Flow Statement Annual'!AB172/'Balance Sheet Annual'!BS172</f>
        <v>0.26277655582869713</v>
      </c>
      <c r="AX172" s="23">
        <f>('Cash Flow Statement Annual'!AB172+'Cash Flow Statement Annual'!AU172)/'Balance Sheet Annual'!BS172</f>
        <v>1.8113598136887048E-2</v>
      </c>
      <c r="AY172" s="23">
        <f>('Balance Sheet Annual'!BH172+'Balance Sheet Annual'!BS172)/('Income Statement Annual'!AF172-'Income Statement Annual'!AC172)</f>
        <v>5.4545454545454541</v>
      </c>
      <c r="AZ172" s="23">
        <f>(('Balance Sheet Annual'!BH172+'Balance Sheet Annual'!BS172)-'Balance Sheet Annual'!N172)/('Income Statement Annual'!AF172-'Income Statement Annual'!AC172)</f>
        <v>3.7392529950669484</v>
      </c>
      <c r="BA172" s="23">
        <f>('Cash Flow Statement Annual'!AB172+'Cash Flow Statement Annual'!AU172)/'Income Statement Annual'!BS172</f>
        <v>0.14583333333333334</v>
      </c>
      <c r="BB172" s="23">
        <f>'Income Statement Annual'!AF172/('Balance Sheet Annual'!BH172+'Balance Sheet Annual'!BS172)</f>
        <v>0.16873385012919898</v>
      </c>
      <c r="BC172" s="24">
        <f>'Income Statement Annual'!AF172/('Balance Sheet Annual'!BB172-'Balance Sheet Annual'!BR172)</f>
        <v>5.1463924025692553E-2</v>
      </c>
    </row>
    <row r="173" spans="1:55" x14ac:dyDescent="0.2">
      <c r="A173" s="52" t="s">
        <v>559</v>
      </c>
      <c r="B173" s="52" t="s">
        <v>560</v>
      </c>
      <c r="C173" s="52" t="str">
        <f>VLOOKUP(A173,'[1]S&amp;P 500 Wikipedia'!A:D,3,FALSE)</f>
        <v>Consumer Discretionary</v>
      </c>
      <c r="D173" s="52">
        <v>125620</v>
      </c>
      <c r="E173" s="52" t="s">
        <v>16</v>
      </c>
      <c r="F173" s="52">
        <v>2019</v>
      </c>
      <c r="G173" s="52" t="s">
        <v>17</v>
      </c>
      <c r="H173" s="53">
        <v>43830</v>
      </c>
      <c r="I173" s="53">
        <v>43866</v>
      </c>
      <c r="J173" s="53">
        <v>43866</v>
      </c>
      <c r="K173" s="54">
        <v>1431000000</v>
      </c>
      <c r="L173" s="54">
        <v>1440000000</v>
      </c>
      <c r="M173" s="52" t="s">
        <v>561</v>
      </c>
      <c r="N173" s="21">
        <f>'Balance Sheet Annual'!AH173/'Balance Sheet Annual'!BR173</f>
        <v>0.88324598080207295</v>
      </c>
      <c r="O173" s="22">
        <f>('Balance Sheet Annual'!AH173-'Balance Sheet Annual'!U173)/'Balance Sheet Annual'!BR173</f>
        <v>0.76077969495318298</v>
      </c>
      <c r="P173" s="22">
        <f>'Balance Sheet Annual'!N173/'Balance Sheet Annual'!BR173</f>
        <v>0.27375301807902952</v>
      </c>
      <c r="Q173" s="22">
        <f>'Balance Sheet Annual'!CH173/'Balance Sheet Annual'!CS173</f>
        <v>3.9619644450246971</v>
      </c>
      <c r="R173" s="22">
        <f>('Balance Sheet Annual'!BH173+'Balance Sheet Annual'!BS173)/'Balance Sheet Annual'!BB173</f>
        <v>0.45310190890074858</v>
      </c>
      <c r="S173" s="22">
        <f>('Balance Sheet Annual'!BH173/'Balance Sheet Annual'!BB173)</f>
        <v>0.16400847230931823</v>
      </c>
      <c r="T173" s="22">
        <f>'Balance Sheet Annual'!BS173/'Balance Sheet Annual'!BB173</f>
        <v>0.28909343659143033</v>
      </c>
      <c r="U173" s="22">
        <f>('Balance Sheet Annual'!BH173+'Balance Sheet Annual'!BS173)/'Balance Sheet Annual'!CS173</f>
        <v>2.2482755619383337</v>
      </c>
      <c r="V173" s="22">
        <f>('Balance Sheet Annual'!BH173/'Balance Sheet Annual'!CS173)</f>
        <v>0.81380420828165456</v>
      </c>
      <c r="W173" s="22">
        <f>('Balance Sheet Annual'!BS173/'Balance Sheet Annual'!CS173)</f>
        <v>1.4344713536566791</v>
      </c>
      <c r="X173" s="23">
        <f>'Balance Sheet Annual'!AH173/'Balance Sheet Annual'!BB173</f>
        <v>0.32885891324653455</v>
      </c>
      <c r="Y173" s="23">
        <f>'Balance Sheet Annual'!CS173/('Balance Sheet Annual'!BB173-'Balance Sheet Annual'!AQ173-'Balance Sheet Annual'!AR173-'Balance Sheet Annual'!AS173)</f>
        <v>0.20636281993713515</v>
      </c>
      <c r="Z173" s="23">
        <f>'Balance Sheet Annual'!BA173/'Balance Sheet Annual'!BB173</f>
        <v>0.6711410867534654</v>
      </c>
      <c r="AA173" s="23">
        <f>'Balance Sheet Annual'!AR173/'Balance Sheet Annual'!BB173</f>
        <v>0</v>
      </c>
      <c r="AB173" s="24">
        <f>'Balance Sheet Annual'!CS173/'Balance Sheet Annual'!CT173</f>
        <v>0.2015330845432978</v>
      </c>
      <c r="AC173" s="25">
        <f>'Income Statement Annual'!V173/'Income Statement Annual'!N173</f>
        <v>0.10180927883879712</v>
      </c>
      <c r="AD173" s="23">
        <f>('Income Statement Annual'!AF173-'Income Statement Annual'!AC173)/'Income Statement Annual'!N173</f>
        <v>3.9938209083556185E-2</v>
      </c>
      <c r="AE173" s="23">
        <f>'Income Statement Annual'!AF173/'Income Statement Annual'!N173</f>
        <v>3.9938209083556185E-2</v>
      </c>
      <c r="AF173" s="23">
        <f>'Income Statement Annual'!BS173/'Income Statement Annual'!N173</f>
        <v>4.7953540226032342E-2</v>
      </c>
      <c r="AG173" s="23">
        <f>('Income Statement Annual'!AF173-'Income Statement Annual'!AC173)/('Income Statement Annual'!AH173*-1)</f>
        <v>7.0089514066496168</v>
      </c>
      <c r="AH173" s="24">
        <f>'Income Statement Annual'!AF173/('Income Statement Annual'!AH173*-1)</f>
        <v>7.0089514066496168</v>
      </c>
      <c r="AI173" s="25">
        <f>'Cash Flow Statement Annual'!BG173/'Cash Flow Statement Annual'!AB173</f>
        <v>-0.31136409027361694</v>
      </c>
      <c r="AJ173" s="23">
        <f>'Cash Flow Statement Annual'!AB173/'Balance Sheet Annual'!BR173</f>
        <v>0.17691537600848006</v>
      </c>
      <c r="AK173" s="23">
        <f>('Cash Flow Statement Annual'!AB173+'Cash Flow Statement Annual'!AV173)/('Balance Sheet Annual'!BH173+'Balance Sheet Annual'!BS173)</f>
        <v>0.12263365723355658</v>
      </c>
      <c r="AL173" s="24">
        <f>('Cash Flow Statement Annual'!AB173/('Balance Sheet Annual'!BH173+'Balance Sheet Annual'!BS173))</f>
        <v>0.14537764701327863</v>
      </c>
      <c r="AM173" s="25">
        <f>'Income Statement Annual'!BS173/'Balance Sheet Annual'!CS173</f>
        <v>0.14319907739843768</v>
      </c>
      <c r="AN173" s="23">
        <f>'Income Statement Annual'!N173/'Balance Sheet Annual'!CS173</f>
        <v>2.9862044955066693</v>
      </c>
      <c r="AO173" s="23">
        <f>'Income Statement Annual'!N173/'Balance Sheet Annual'!BB173</f>
        <v>0.60181900305652158</v>
      </c>
      <c r="AP173" s="23">
        <f>'Income Statement Annual'!N173/('Balance Sheet Annual'!AH173-'Balance Sheet Annual'!BR173)</f>
        <v>-13.844144053263392</v>
      </c>
      <c r="AQ173" s="23">
        <f>'Income Statement Annual'!BS173/'Balance Sheet Annual'!BB173</f>
        <v>2.8859351771861583E-2</v>
      </c>
      <c r="AR173" s="23">
        <f>'Cash Flow Statement Annual'!AB173/'Income Statement Annual'!N173</f>
        <v>0.10945299008284938</v>
      </c>
      <c r="AS173" s="23">
        <f>'Cash Flow Statement Annual'!BG173/'Income Statement Annual'!N173</f>
        <v>-3.4079730684873612E-2</v>
      </c>
      <c r="AT173" s="23">
        <f>'Cash Flow Statement Annual'!AB173/'Balance Sheet Annual'!BB173</f>
        <v>6.5870889373215752E-2</v>
      </c>
      <c r="AU173" s="23">
        <f>('Cash Flow Statement Annual'!AB173+'Cash Flow Statement Annual'!AU173)/'Balance Sheet Annual'!BR173</f>
        <v>4.8548377598492433E-2</v>
      </c>
      <c r="AV173" s="23">
        <f>('Cash Flow Statement Annual'!AB173+'Cash Flow Statement Annual'!AU173)/('Balance Sheet Annual'!BH173+'Balance Sheet Annual'!BS173)</f>
        <v>3.9893925902984788E-2</v>
      </c>
      <c r="AW173" s="23">
        <f>'Cash Flow Statement Annual'!AB173/'Balance Sheet Annual'!BS173</f>
        <v>0.22785328560160184</v>
      </c>
      <c r="AX173" s="23">
        <f>('Cash Flow Statement Annual'!AB173+'Cash Flow Statement Annual'!AU173)/'Balance Sheet Annual'!BS173</f>
        <v>6.2526545719313154E-2</v>
      </c>
      <c r="AY173" s="23">
        <f>('Balance Sheet Annual'!BH173+'Balance Sheet Annual'!BS173)/('Income Statement Annual'!AF173-'Income Statement Annual'!AC173)</f>
        <v>18.851304506476922</v>
      </c>
      <c r="AZ173" s="23">
        <f>(('Balance Sheet Annual'!BH173+'Balance Sheet Annual'!BS173)-'Balance Sheet Annual'!N173)/('Income Statement Annual'!AF173-'Income Statement Annual'!AC173)</f>
        <v>14.610654989965335</v>
      </c>
      <c r="BA173" s="23">
        <f>('Cash Flow Statement Annual'!AB173+'Cash Flow Statement Annual'!AU173)/'Income Statement Annual'!BS173</f>
        <v>0.62634857924327614</v>
      </c>
      <c r="BB173" s="23">
        <f>'Income Statement Annual'!AF173/('Balance Sheet Annual'!BH173+'Balance Sheet Annual'!BS173)</f>
        <v>5.3046726801130421E-2</v>
      </c>
      <c r="BC173" s="24">
        <f>'Income Statement Annual'!AF173/('Balance Sheet Annual'!BB173-'Balance Sheet Annual'!BR173)</f>
        <v>3.829332364530643E-2</v>
      </c>
    </row>
    <row r="174" spans="1:55" x14ac:dyDescent="0.2">
      <c r="A174" s="52" t="s">
        <v>86</v>
      </c>
      <c r="B174" s="52" t="s">
        <v>87</v>
      </c>
      <c r="C174" s="52" t="str">
        <f>VLOOKUP(A174,'[1]S&amp;P 500 Wikipedia'!A:D,3,FALSE)</f>
        <v>Communication Services</v>
      </c>
      <c r="D174" s="52">
        <v>18</v>
      </c>
      <c r="E174" s="52" t="s">
        <v>16</v>
      </c>
      <c r="F174" s="52">
        <v>2019</v>
      </c>
      <c r="G174" s="52" t="s">
        <v>17</v>
      </c>
      <c r="H174" s="53">
        <v>43830</v>
      </c>
      <c r="I174" s="53">
        <v>43865</v>
      </c>
      <c r="J174" s="53">
        <v>43865</v>
      </c>
      <c r="K174" s="54">
        <v>688805000</v>
      </c>
      <c r="L174" s="54">
        <v>741678000</v>
      </c>
      <c r="M174" s="52" t="s">
        <v>88</v>
      </c>
      <c r="N174" s="21">
        <f>'Balance Sheet Annual'!AH174/'Balance Sheet Annual'!BR174</f>
        <v>3.3740518785520002</v>
      </c>
      <c r="O174" s="22">
        <f>('Balance Sheet Annual'!AH174-'Balance Sheet Annual'!U174)/'Balance Sheet Annual'!BR174</f>
        <v>3.3519603723933571</v>
      </c>
      <c r="P174" s="22">
        <f>'Balance Sheet Annual'!N174/'Balance Sheet Annual'!BR174</f>
        <v>2.6464474469825965</v>
      </c>
      <c r="Q174" s="22">
        <f>'Balance Sheet Annual'!CH174/'Balance Sheet Annual'!CS174</f>
        <v>0.36966968159569502</v>
      </c>
      <c r="R174" s="22">
        <f>('Balance Sheet Annual'!BH174+'Balance Sheet Annual'!BS174)/'Balance Sheet Annual'!BB174</f>
        <v>1.6505442011677765E-2</v>
      </c>
      <c r="S174" s="22">
        <f>('Balance Sheet Annual'!BH174/'Balance Sheet Annual'!BB174)</f>
        <v>0</v>
      </c>
      <c r="T174" s="22">
        <f>'Balance Sheet Annual'!BS174/'Balance Sheet Annual'!BB174</f>
        <v>1.6505442011677765E-2</v>
      </c>
      <c r="U174" s="22">
        <f>('Balance Sheet Annual'!BH174+'Balance Sheet Annual'!BS174)/'Balance Sheet Annual'!CS174</f>
        <v>2.260700350473089E-2</v>
      </c>
      <c r="V174" s="22">
        <f>('Balance Sheet Annual'!BH174/'Balance Sheet Annual'!CS174)</f>
        <v>0</v>
      </c>
      <c r="W174" s="22">
        <f>('Balance Sheet Annual'!BS174/'Balance Sheet Annual'!CS174)</f>
        <v>2.260700350473089E-2</v>
      </c>
      <c r="X174" s="23">
        <f>'Balance Sheet Annual'!AH174/'Balance Sheet Annual'!BB174</f>
        <v>0.55300117067583876</v>
      </c>
      <c r="Y174" s="23">
        <f>'Balance Sheet Annual'!CS174/('Balance Sheet Annual'!BB174-'Balance Sheet Annual'!AQ174-'Balance Sheet Annual'!AR174-'Balance Sheet Annual'!AS174)</f>
        <v>0.79525159293502723</v>
      </c>
      <c r="Z174" s="23">
        <f>'Balance Sheet Annual'!BA174/'Balance Sheet Annual'!BB174</f>
        <v>0.44699882932416124</v>
      </c>
      <c r="AA174" s="23">
        <f>'Balance Sheet Annual'!AR174/'Balance Sheet Annual'!BB174</f>
        <v>7.4749283278182296E-2</v>
      </c>
      <c r="AB174" s="24">
        <f>'Balance Sheet Annual'!CS174/'Balance Sheet Annual'!CT174</f>
        <v>0.73010304122011238</v>
      </c>
      <c r="AC174" s="25">
        <f>'Income Statement Annual'!V174/'Income Statement Annual'!N174</f>
        <v>0.5558054331910266</v>
      </c>
      <c r="AD174" s="23">
        <f>('Income Statement Annual'!AF174-'Income Statement Annual'!AC174)/'Income Statement Annual'!N174</f>
        <v>0.22197371754079218</v>
      </c>
      <c r="AE174" s="23">
        <f>'Income Statement Annual'!AF174/'Income Statement Annual'!N174</f>
        <v>0.22197371754079218</v>
      </c>
      <c r="AF174" s="23">
        <f>'Income Statement Annual'!BS174/'Income Statement Annual'!N174</f>
        <v>0.21218112284300339</v>
      </c>
      <c r="AG174" s="23" t="e">
        <f>('Income Statement Annual'!AF174-'Income Statement Annual'!AC174)/('Income Statement Annual'!AH174*-1)</f>
        <v>#DIV/0!</v>
      </c>
      <c r="AH174" s="24" t="e">
        <f>'Income Statement Annual'!AF174/('Income Statement Annual'!AH174*-1)</f>
        <v>#DIV/0!</v>
      </c>
      <c r="AI174" s="25">
        <f>'Cash Flow Statement Annual'!BG174/'Cash Flow Statement Annual'!AB174</f>
        <v>-0.42569699192956711</v>
      </c>
      <c r="AJ174" s="23">
        <f>'Cash Flow Statement Annual'!AB174/'Balance Sheet Annual'!BR174</f>
        <v>1.2056345503195418</v>
      </c>
      <c r="AK174" s="23">
        <f>('Cash Flow Statement Annual'!AB174+'Cash Flow Statement Annual'!AV174)/('Balance Sheet Annual'!BH174+'Balance Sheet Annual'!BS174)</f>
        <v>11.971892841458059</v>
      </c>
      <c r="AL174" s="24">
        <f>('Cash Flow Statement Annual'!AB174/('Balance Sheet Annual'!BH174+'Balance Sheet Annual'!BS174))</f>
        <v>11.971892841458059</v>
      </c>
      <c r="AM174" s="25">
        <f>'Income Statement Annual'!BS174/'Balance Sheet Annual'!CS174</f>
        <v>0.17048579740074066</v>
      </c>
      <c r="AN174" s="23">
        <f>'Income Statement Annual'!N174/'Balance Sheet Annual'!CS174</f>
        <v>0.80349182394932539</v>
      </c>
      <c r="AO174" s="23">
        <f>'Income Statement Annual'!N174/'Balance Sheet Annual'!BB174</f>
        <v>0.58663182426089766</v>
      </c>
      <c r="AP174" s="23">
        <f>'Income Statement Annual'!N174/('Balance Sheet Annual'!AH174-'Balance Sheet Annual'!BR174)</f>
        <v>1.5076520394571384</v>
      </c>
      <c r="AQ174" s="23">
        <f>'Income Statement Annual'!BS174/'Balance Sheet Annual'!BB174</f>
        <v>0.1244721991671167</v>
      </c>
      <c r="AR174" s="23">
        <f>'Cash Flow Statement Annual'!AB174/'Income Statement Annual'!N174</f>
        <v>0.33684054443119543</v>
      </c>
      <c r="AS174" s="23">
        <f>'Cash Flow Statement Annual'!BG174/'Income Statement Annual'!N174</f>
        <v>-0.14339200652427761</v>
      </c>
      <c r="AT174" s="23">
        <f>'Cash Flow Statement Annual'!AB174/'Balance Sheet Annual'!BB174</f>
        <v>0.19760138306470612</v>
      </c>
      <c r="AU174" s="23">
        <f>('Cash Flow Statement Annual'!AB174+'Cash Flow Statement Annual'!AU174)/'Balance Sheet Annual'!BR174</f>
        <v>0.55348178943411241</v>
      </c>
      <c r="AV174" s="23">
        <f>('Cash Flow Statement Annual'!AB174+'Cash Flow Statement Annual'!AU174)/('Balance Sheet Annual'!BH174+'Balance Sheet Annual'!BS174)</f>
        <v>5.4960474308300391</v>
      </c>
      <c r="AW174" s="23">
        <f>'Cash Flow Statement Annual'!AB174/'Balance Sheet Annual'!BS174</f>
        <v>11.971892841458059</v>
      </c>
      <c r="AX174" s="23">
        <f>('Cash Flow Statement Annual'!AB174+'Cash Flow Statement Annual'!AU174)/'Balance Sheet Annual'!BS174</f>
        <v>5.4960474308300391</v>
      </c>
      <c r="AY174" s="23">
        <f>('Balance Sheet Annual'!BH174+'Balance Sheet Annual'!BS174)/('Income Statement Annual'!AF174-'Income Statement Annual'!AC174)</f>
        <v>0.12675350701402804</v>
      </c>
      <c r="AZ174" s="23">
        <f>(('Balance Sheet Annual'!BH174+'Balance Sheet Annual'!BS174)-'Balance Sheet Annual'!N174)/('Income Statement Annual'!AF174-'Income Statement Annual'!AC174)</f>
        <v>-3.2042139835226009</v>
      </c>
      <c r="BA174" s="23">
        <f>('Cash Flow Statement Annual'!AB174+'Cash Flow Statement Annual'!AU174)/'Income Statement Annual'!BS174</f>
        <v>0.72879480534606766</v>
      </c>
      <c r="BB174" s="23">
        <f>'Income Statement Annual'!AF174/('Balance Sheet Annual'!BH174+'Balance Sheet Annual'!BS174)</f>
        <v>7.8893280632411065</v>
      </c>
      <c r="BC174" s="24">
        <f>'Income Statement Annual'!AF174/('Balance Sheet Annual'!BB174-'Balance Sheet Annual'!BR174)</f>
        <v>0.15574282147315854</v>
      </c>
    </row>
    <row r="175" spans="1:55" x14ac:dyDescent="0.2">
      <c r="A175" s="52" t="s">
        <v>562</v>
      </c>
      <c r="B175" s="52" t="s">
        <v>563</v>
      </c>
      <c r="C175" s="52" t="str">
        <f>VLOOKUP(A175,'[1]S&amp;P 500 Wikipedia'!A:D,3,FALSE)</f>
        <v>Consumer Discretionary</v>
      </c>
      <c r="D175" s="52">
        <v>115285</v>
      </c>
      <c r="E175" s="52" t="s">
        <v>16</v>
      </c>
      <c r="F175" s="52">
        <v>2019</v>
      </c>
      <c r="G175" s="52" t="s">
        <v>17</v>
      </c>
      <c r="H175" s="53">
        <v>43830</v>
      </c>
      <c r="I175" s="53">
        <v>43882</v>
      </c>
      <c r="J175" s="53">
        <v>43882</v>
      </c>
      <c r="K175" s="54">
        <v>145316000</v>
      </c>
      <c r="L175" s="54">
        <v>146049000</v>
      </c>
      <c r="M175" s="52" t="s">
        <v>564</v>
      </c>
      <c r="N175" s="21">
        <f>'Balance Sheet Annual'!AH175/'Balance Sheet Annual'!BR175</f>
        <v>1.2415494235328708</v>
      </c>
      <c r="O175" s="22">
        <f>('Balance Sheet Annual'!AH175-'Balance Sheet Annual'!U175)/'Balance Sheet Annual'!BR175</f>
        <v>0.64237658974182532</v>
      </c>
      <c r="P175" s="22">
        <f>'Balance Sheet Annual'!N175/'Balance Sheet Annual'!BR175</f>
        <v>4.3319800066310921E-2</v>
      </c>
      <c r="Q175" s="22">
        <f>'Balance Sheet Annual'!CH175/'Balance Sheet Annual'!CS175</f>
        <v>2.9630980922743877</v>
      </c>
      <c r="R175" s="22">
        <f>('Balance Sheet Annual'!BH175+'Balance Sheet Annual'!BS175)/'Balance Sheet Annual'!BB175</f>
        <v>0.23393320969690001</v>
      </c>
      <c r="S175" s="22">
        <f>('Balance Sheet Annual'!BH175/'Balance Sheet Annual'!BB175)</f>
        <v>4.2609504856363632E-2</v>
      </c>
      <c r="T175" s="22">
        <f>'Balance Sheet Annual'!BS175/'Balance Sheet Annual'!BB175</f>
        <v>0.19132370484053637</v>
      </c>
      <c r="U175" s="22">
        <f>('Balance Sheet Annual'!BH175+'Balance Sheet Annual'!BS175)/'Balance Sheet Annual'!CS175</f>
        <v>0.9271002570694088</v>
      </c>
      <c r="V175" s="22">
        <f>('Balance Sheet Annual'!BH175/'Balance Sheet Annual'!CS175)</f>
        <v>0.16886564740901097</v>
      </c>
      <c r="W175" s="22">
        <f>('Balance Sheet Annual'!BS175/'Balance Sheet Annual'!CS175)</f>
        <v>0.7582346096603978</v>
      </c>
      <c r="X175" s="23">
        <f>'Balance Sheet Annual'!AH175/'Balance Sheet Annual'!BB175</f>
        <v>0.54204677723298877</v>
      </c>
      <c r="Y175" s="23">
        <f>'Balance Sheet Annual'!CS175/('Balance Sheet Annual'!BB175-'Balance Sheet Annual'!AQ175-'Balance Sheet Annual'!AR175-'Balance Sheet Annual'!AS175)</f>
        <v>0.34270953736855458</v>
      </c>
      <c r="Z175" s="23">
        <f>'Balance Sheet Annual'!BA175/'Balance Sheet Annual'!BB175</f>
        <v>0.45795322276701123</v>
      </c>
      <c r="AA175" s="23">
        <f>'Balance Sheet Annual'!AR175/'Balance Sheet Annual'!BB175</f>
        <v>0.15660092168113776</v>
      </c>
      <c r="AB175" s="24">
        <f>'Balance Sheet Annual'!CS175/'Balance Sheet Annual'!CT175</f>
        <v>0.2523278447105276</v>
      </c>
      <c r="AC175" s="25">
        <f>'Income Statement Annual'!V175/'Income Statement Annual'!N175</f>
        <v>0.32571006901964467</v>
      </c>
      <c r="AD175" s="23">
        <f>('Income Statement Annual'!AF175-'Income Statement Annual'!AC175)/'Income Statement Annual'!N175</f>
        <v>7.127064059687592E-2</v>
      </c>
      <c r="AE175" s="23">
        <f>'Income Statement Annual'!AF175/'Income Statement Annual'!N175</f>
        <v>5.7332741002165552E-2</v>
      </c>
      <c r="AF175" s="23">
        <f>'Income Statement Annual'!BS175/'Income Statement Annual'!N175</f>
        <v>3.2027394371117825E-2</v>
      </c>
      <c r="AG175" s="23">
        <f>('Income Statement Annual'!AF175-'Income Statement Annual'!AC175)/('Income Statement Annual'!AH175*-1)</f>
        <v>14.440367355894306</v>
      </c>
      <c r="AH175" s="24">
        <f>'Income Statement Annual'!AF175/('Income Statement Annual'!AH175*-1)</f>
        <v>11.616365934950005</v>
      </c>
      <c r="AI175" s="25">
        <f>'Cash Flow Statement Annual'!BG175/'Cash Flow Statement Annual'!AB175</f>
        <v>-0.43268797435006334</v>
      </c>
      <c r="AJ175" s="23">
        <f>'Cash Flow Statement Annual'!AB175/'Balance Sheet Annual'!BR175</f>
        <v>0.13950473247295953</v>
      </c>
      <c r="AK175" s="23">
        <f>('Cash Flow Statement Annual'!AB175+'Cash Flow Statement Annual'!AV175)/('Balance Sheet Annual'!BH175+'Balance Sheet Annual'!BS175)</f>
        <v>0.13225537265560627</v>
      </c>
      <c r="AL175" s="24">
        <f>('Cash Flow Statement Annual'!AB175/('Balance Sheet Annual'!BH175+'Balance Sheet Annual'!BS175))</f>
        <v>0.2603573335154647</v>
      </c>
      <c r="AM175" s="25">
        <f>'Income Statement Annual'!BS175/'Balance Sheet Annual'!CS175</f>
        <v>0.16806521445000677</v>
      </c>
      <c r="AN175" s="23">
        <f>'Income Statement Annual'!N175/'Balance Sheet Annual'!CS175</f>
        <v>5.2475456636449733</v>
      </c>
      <c r="AO175" s="23">
        <f>'Income Statement Annual'!N175/'Balance Sheet Annual'!BB175</f>
        <v>1.3241018873276116</v>
      </c>
      <c r="AP175" s="23">
        <f>'Income Statement Annual'!N175/('Balance Sheet Annual'!AH175-'Balance Sheet Annual'!BR175)</f>
        <v>12.555749577855819</v>
      </c>
      <c r="AQ175" s="23">
        <f>'Income Statement Annual'!BS175/'Balance Sheet Annual'!BB175</f>
        <v>4.2407533332982833E-2</v>
      </c>
      <c r="AR175" s="23">
        <f>'Cash Flow Statement Annual'!AB175/'Income Statement Annual'!N175</f>
        <v>4.5998142046548875E-2</v>
      </c>
      <c r="AS175" s="23">
        <f>'Cash Flow Statement Annual'!BG175/'Income Statement Annual'!N175</f>
        <v>-1.9902842905987709E-2</v>
      </c>
      <c r="AT175" s="23">
        <f>'Cash Flow Statement Annual'!AB175/'Balance Sheet Annual'!BB175</f>
        <v>6.0906226697398931E-2</v>
      </c>
      <c r="AU175" s="23">
        <f>('Cash Flow Statement Annual'!AB175+'Cash Flow Statement Annual'!AU175)/'Balance Sheet Annual'!BR175</f>
        <v>5.1422869761593465E-2</v>
      </c>
      <c r="AV175" s="23">
        <f>('Cash Flow Statement Annual'!AB175+'Cash Flow Statement Annual'!AU175)/('Balance Sheet Annual'!BH175+'Balance Sheet Annual'!BS175)</f>
        <v>9.5970373302114151E-2</v>
      </c>
      <c r="AW175" s="23">
        <f>'Cash Flow Statement Annual'!AB175/'Balance Sheet Annual'!BS175</f>
        <v>0.31834124657037549</v>
      </c>
      <c r="AX175" s="23">
        <f>('Cash Flow Statement Annual'!AB175+'Cash Flow Statement Annual'!AU175)/'Balance Sheet Annual'!BS175</f>
        <v>0.11734383609749413</v>
      </c>
      <c r="AY175" s="23">
        <f>('Balance Sheet Annual'!BH175+'Balance Sheet Annual'!BS175)/('Income Statement Annual'!AF175-'Income Statement Annual'!AC175)</f>
        <v>2.4789045960428391</v>
      </c>
      <c r="AZ175" s="23">
        <f>(('Balance Sheet Annual'!BH175+'Balance Sheet Annual'!BS175)-'Balance Sheet Annual'!N175)/('Income Statement Annual'!AF175-'Income Statement Annual'!AC175)</f>
        <v>2.2784910230938094</v>
      </c>
      <c r="BA175" s="23">
        <f>('Cash Flow Statement Annual'!AB175+'Cash Flow Statement Annual'!AU175)/'Income Statement Annual'!BS175</f>
        <v>0.52940257774700727</v>
      </c>
      <c r="BB175" s="23">
        <f>'Income Statement Annual'!AF175/('Balance Sheet Annual'!BH175+'Balance Sheet Annual'!BS175)</f>
        <v>0.32451309784101395</v>
      </c>
      <c r="BC175" s="24">
        <f>'Income Statement Annual'!AF175/('Balance Sheet Annual'!BB175-'Balance Sheet Annual'!BR175)</f>
        <v>0.1347406880365761</v>
      </c>
    </row>
    <row r="176" spans="1:55" x14ac:dyDescent="0.2">
      <c r="A176" s="52" t="s">
        <v>568</v>
      </c>
      <c r="B176" s="52" t="s">
        <v>569</v>
      </c>
      <c r="C176" s="52" t="str">
        <f>VLOOKUP(A176,'[1]S&amp;P 500 Wikipedia'!A:D,3,FALSE)</f>
        <v>Information Technology</v>
      </c>
      <c r="D176" s="52">
        <v>182201</v>
      </c>
      <c r="E176" s="52" t="s">
        <v>16</v>
      </c>
      <c r="F176" s="52">
        <v>2019</v>
      </c>
      <c r="G176" s="52" t="s">
        <v>17</v>
      </c>
      <c r="H176" s="53">
        <v>43830</v>
      </c>
      <c r="I176" s="53">
        <v>43882</v>
      </c>
      <c r="J176" s="53">
        <v>43882</v>
      </c>
      <c r="K176" s="54">
        <v>301866000</v>
      </c>
      <c r="L176" s="54">
        <v>303713000</v>
      </c>
      <c r="M176" s="52" t="s">
        <v>570</v>
      </c>
      <c r="N176" s="21">
        <f>'Balance Sheet Annual'!AH176/'Balance Sheet Annual'!BR176</f>
        <v>1.2199010657254146</v>
      </c>
      <c r="O176" s="22">
        <f>('Balance Sheet Annual'!AH176-'Balance Sheet Annual'!U176)/'Balance Sheet Annual'!BR176</f>
        <v>1.2199010657254146</v>
      </c>
      <c r="P176" s="22">
        <f>'Balance Sheet Annual'!N176/'Balance Sheet Annual'!BR176</f>
        <v>0.46887699596518473</v>
      </c>
      <c r="Q176" s="22">
        <f>'Balance Sheet Annual'!CH176/'Balance Sheet Annual'!CS176</f>
        <v>0.5854635337764702</v>
      </c>
      <c r="R176" s="22">
        <f>('Balance Sheet Annual'!BH176+'Balance Sheet Annual'!BS176)/'Balance Sheet Annual'!BB176</f>
        <v>0.20515889757775613</v>
      </c>
      <c r="S176" s="22">
        <f>('Balance Sheet Annual'!BH176/'Balance Sheet Annual'!BB176)</f>
        <v>7.8994766251076157E-4</v>
      </c>
      <c r="T176" s="22">
        <f>'Balance Sheet Annual'!BS176/'Balance Sheet Annual'!BB176</f>
        <v>0.20436894991524537</v>
      </c>
      <c r="U176" s="22">
        <f>('Balance Sheet Annual'!BH176+'Balance Sheet Annual'!BS176)/'Balance Sheet Annual'!CS176</f>
        <v>0.32527195073931414</v>
      </c>
      <c r="V176" s="22">
        <f>('Balance Sheet Annual'!BH176/'Balance Sheet Annual'!CS176)</f>
        <v>1.2524332125027746E-3</v>
      </c>
      <c r="W176" s="22">
        <f>('Balance Sheet Annual'!BS176/'Balance Sheet Annual'!CS176)</f>
        <v>0.32401951752681135</v>
      </c>
      <c r="X176" s="23">
        <f>'Balance Sheet Annual'!AH176/'Balance Sheet Annual'!BB176</f>
        <v>9.8166189232853959E-2</v>
      </c>
      <c r="Y176" s="23">
        <f>'Balance Sheet Annual'!CS176/('Balance Sheet Annual'!BB176-'Balance Sheet Annual'!AQ176-'Balance Sheet Annual'!AR176-'Balance Sheet Annual'!AS176)</f>
        <v>3.708148691335591</v>
      </c>
      <c r="Z176" s="23">
        <f>'Balance Sheet Annual'!BA176/'Balance Sheet Annual'!BB176</f>
        <v>0.90183381076714608</v>
      </c>
      <c r="AA176" s="23">
        <f>'Balance Sheet Annual'!AR176/'Balance Sheet Annual'!BB176</f>
        <v>0.53416487107218724</v>
      </c>
      <c r="AB176" s="24">
        <f>'Balance Sheet Annual'!CS176/'Balance Sheet Annual'!CT176</f>
        <v>0.63073036919245029</v>
      </c>
      <c r="AC176" s="25">
        <f>'Income Statement Annual'!V176/'Income Statement Annual'!N176</f>
        <v>0.57779955259602611</v>
      </c>
      <c r="AD176" s="23">
        <f>('Income Statement Annual'!AF176-'Income Statement Annual'!AC176)/'Income Statement Annual'!N176</f>
        <v>0.16112263868993862</v>
      </c>
      <c r="AE176" s="23">
        <f>'Income Statement Annual'!AF176/'Income Statement Annual'!N176</f>
        <v>0.16112263868993862</v>
      </c>
      <c r="AF176" s="23">
        <f>'Income Statement Annual'!BS176/'Income Statement Annual'!N176</f>
        <v>8.7667440570761729E-2</v>
      </c>
      <c r="AG176" s="23">
        <f>('Income Statement Annual'!AF176-'Income Statement Annual'!AC176)/('Income Statement Annual'!AH176*-1)</f>
        <v>2.8937482632033111</v>
      </c>
      <c r="AH176" s="24">
        <f>'Income Statement Annual'!AF176/('Income Statement Annual'!AH176*-1)</f>
        <v>2.8937482632033111</v>
      </c>
      <c r="AI176" s="25">
        <f>'Cash Flow Statement Annual'!BG176/'Cash Flow Statement Annual'!AB176</f>
        <v>-2.0609827798613936E-2</v>
      </c>
      <c r="AJ176" s="23">
        <f>'Cash Flow Statement Annual'!AB176/'Balance Sheet Annual'!BR176</f>
        <v>0.38869614728500679</v>
      </c>
      <c r="AK176" s="23">
        <f>('Cash Flow Statement Annual'!AB176+'Cash Flow Statement Annual'!AV176)/('Balance Sheet Annual'!BH176+'Balance Sheet Annual'!BS176)</f>
        <v>0.14550214832040453</v>
      </c>
      <c r="AL176" s="24">
        <f>('Cash Flow Statement Annual'!AB176/('Balance Sheet Annual'!BH176+'Balance Sheet Annual'!BS176))</f>
        <v>0.15246045121248686</v>
      </c>
      <c r="AM176" s="25">
        <f>'Income Statement Annual'!BS176/'Balance Sheet Annual'!CS176</f>
        <v>1.5348892134657404E-2</v>
      </c>
      <c r="AN176" s="23">
        <f>'Income Statement Annual'!N176/'Balance Sheet Annual'!CS176</f>
        <v>0.17508087420743598</v>
      </c>
      <c r="AO176" s="23">
        <f>'Income Statement Annual'!N176/'Balance Sheet Annual'!BB176</f>
        <v>0.11042882442739305</v>
      </c>
      <c r="AP176" s="23">
        <f>'Income Statement Annual'!N176/('Balance Sheet Annual'!AH176-'Balance Sheet Annual'!BR176)</f>
        <v>6.2404770919143902</v>
      </c>
      <c r="AQ176" s="23">
        <f>'Income Statement Annual'!BS176/'Balance Sheet Annual'!BB176</f>
        <v>9.6810124027875612E-3</v>
      </c>
      <c r="AR176" s="23">
        <f>'Cash Flow Statement Annual'!AB176/'Income Statement Annual'!N176</f>
        <v>0.28324686291962448</v>
      </c>
      <c r="AS176" s="23">
        <f>'Cash Flow Statement Annual'!BG176/'Income Statement Annual'!N176</f>
        <v>-5.8376690692710674E-3</v>
      </c>
      <c r="AT176" s="23">
        <f>'Cash Flow Statement Annual'!AB176/'Balance Sheet Annual'!BB176</f>
        <v>3.1278618094961075E-2</v>
      </c>
      <c r="AU176" s="23">
        <f>('Cash Flow Statement Annual'!AB176+'Cash Flow Statement Annual'!AU176)/'Balance Sheet Annual'!BR176</f>
        <v>0.13248006758776604</v>
      </c>
      <c r="AV176" s="23">
        <f>('Cash Flow Statement Annual'!AB176+'Cash Flow Statement Annual'!AU176)/('Balance Sheet Annual'!BH176+'Balance Sheet Annual'!BS176)</f>
        <v>5.1963393571487201E-2</v>
      </c>
      <c r="AW176" s="23">
        <f>'Cash Flow Statement Annual'!AB176/'Balance Sheet Annual'!BS176</f>
        <v>0.15304975686342154</v>
      </c>
      <c r="AX176" s="23">
        <f>('Cash Flow Statement Annual'!AB176+'Cash Flow Statement Annual'!AU176)/'Balance Sheet Annual'!BS176</f>
        <v>5.2164247768296187E-2</v>
      </c>
      <c r="AY176" s="23">
        <f>('Balance Sheet Annual'!BH176+'Balance Sheet Annual'!BS176)/('Income Statement Annual'!AF176-'Income Statement Annual'!AC176)</f>
        <v>11.530585013968615</v>
      </c>
      <c r="AZ176" s="23">
        <f>(('Balance Sheet Annual'!BH176+'Balance Sheet Annual'!BS176)-'Balance Sheet Annual'!N176)/('Income Statement Annual'!AF176-'Income Statement Annual'!AC176)</f>
        <v>9.4099924565684088</v>
      </c>
      <c r="BA176" s="23">
        <f>('Cash Flow Statement Annual'!AB176+'Cash Flow Statement Annual'!AU176)/'Income Statement Annual'!BS176</f>
        <v>1.1012022395979684</v>
      </c>
      <c r="BB176" s="23">
        <f>'Income Statement Annual'!AF176/('Balance Sheet Annual'!BH176+'Balance Sheet Annual'!BS176)</f>
        <v>8.6725868530396308E-2</v>
      </c>
      <c r="BC176" s="24">
        <f>'Income Statement Annual'!AF176/('Balance Sheet Annual'!BB176-'Balance Sheet Annual'!BR176)</f>
        <v>1.9349662852692229E-2</v>
      </c>
    </row>
    <row r="177" spans="1:55" x14ac:dyDescent="0.2">
      <c r="A177" s="52" t="s">
        <v>541</v>
      </c>
      <c r="B177" s="52" t="s">
        <v>542</v>
      </c>
      <c r="C177" s="52" t="str">
        <f>VLOOKUP(A177,'[1]S&amp;P 500 Wikipedia'!A:D,3,FALSE)</f>
        <v>Consumer Discretionary</v>
      </c>
      <c r="D177" s="52">
        <v>250974</v>
      </c>
      <c r="E177" s="52" t="s">
        <v>16</v>
      </c>
      <c r="F177" s="52">
        <v>2019</v>
      </c>
      <c r="G177" s="52" t="s">
        <v>17</v>
      </c>
      <c r="H177" s="53">
        <v>43890</v>
      </c>
      <c r="I177" s="53">
        <v>43907</v>
      </c>
      <c r="J177" s="53">
        <v>43907</v>
      </c>
      <c r="K177" s="54">
        <v>372000000</v>
      </c>
      <c r="L177" s="54">
        <v>376000000</v>
      </c>
      <c r="M177" s="59" t="s">
        <v>543</v>
      </c>
      <c r="N177" s="21">
        <f>'Balance Sheet Annual'!AH177/'Balance Sheet Annual'!BR177</f>
        <v>1.4072919912745403</v>
      </c>
      <c r="O177" s="22">
        <f>('Balance Sheet Annual'!AH177-'Balance Sheet Annual'!U177)/'Balance Sheet Annual'!BR177</f>
        <v>0.73543159862885632</v>
      </c>
      <c r="P177" s="22">
        <f>'Balance Sheet Annual'!N177/'Balance Sheet Annual'!BR177</f>
        <v>0.51542536615768153</v>
      </c>
      <c r="Q177" s="22">
        <f>'Balance Sheet Annual'!CH177/'Balance Sheet Annual'!CS177</f>
        <v>3.1251507840772015</v>
      </c>
      <c r="R177" s="22">
        <f>('Balance Sheet Annual'!BH177+'Balance Sheet Annual'!BS177)/'Balance Sheet Annual'!BB177</f>
        <v>9.1307844140653557E-2</v>
      </c>
      <c r="S177" s="22">
        <f>('Balance Sheet Annual'!BH177/'Balance Sheet Annual'!BB177)</f>
        <v>0</v>
      </c>
      <c r="T177" s="22">
        <f>'Balance Sheet Annual'!BS177/'Balance Sheet Annual'!BB177</f>
        <v>9.1307844140653557E-2</v>
      </c>
      <c r="U177" s="22">
        <f>('Balance Sheet Annual'!BH177+'Balance Sheet Annual'!BS177)/'Balance Sheet Annual'!CS177</f>
        <v>0.37665862484921592</v>
      </c>
      <c r="V177" s="22">
        <f>('Balance Sheet Annual'!BH177/'Balance Sheet Annual'!CS177)</f>
        <v>0</v>
      </c>
      <c r="W177" s="22">
        <f>('Balance Sheet Annual'!BS177/'Balance Sheet Annual'!CS177)</f>
        <v>0.37665862484921592</v>
      </c>
      <c r="X177" s="23">
        <f>'Balance Sheet Annual'!AH177/'Balance Sheet Annual'!BB177</f>
        <v>0.33014109218510124</v>
      </c>
      <c r="Y177" s="23">
        <f>'Balance Sheet Annual'!CS177/('Balance Sheet Annual'!BB177-'Balance Sheet Annual'!AQ177-'Balance Sheet Annual'!AR177-'Balance Sheet Annual'!AS177)</f>
        <v>0.24241538124131881</v>
      </c>
      <c r="Z177" s="23">
        <f>'Balance Sheet Annual'!BA177/'Balance Sheet Annual'!BB177</f>
        <v>0.66985890781489876</v>
      </c>
      <c r="AA177" s="23">
        <f>'Balance Sheet Annual'!AR177/'Balance Sheet Annual'!BB177</f>
        <v>0</v>
      </c>
      <c r="AB177" s="24">
        <f>'Balance Sheet Annual'!CS177/'Balance Sheet Annual'!CT177</f>
        <v>0.24241538124131881</v>
      </c>
      <c r="AC177" s="25">
        <f>'Income Statement Annual'!V177/'Income Statement Annual'!N177</f>
        <v>0.37435146188121832</v>
      </c>
      <c r="AD177" s="23">
        <f>('Income Statement Annual'!AF177-'Income Statement Annual'!AC177)/'Income Statement Annual'!N177</f>
        <v>3.5036318134651773E-2</v>
      </c>
      <c r="AE177" s="23">
        <f>'Income Statement Annual'!AF177/'Income Statement Annual'!N177</f>
        <v>3.5036318134651773E-2</v>
      </c>
      <c r="AF177" s="23">
        <f>'Income Statement Annual'!BS177/'Income Statement Annual'!N177</f>
        <v>2.1424647500457791E-2</v>
      </c>
      <c r="AG177" s="23">
        <f>('Income Statement Annual'!AF177-'Income Statement Annual'!AC177)/('Income Statement Annual'!AH177*-1)</f>
        <v>12.478260869565217</v>
      </c>
      <c r="AH177" s="24">
        <f>'Income Statement Annual'!AF177/('Income Statement Annual'!AH177*-1)</f>
        <v>12.478260869565217</v>
      </c>
      <c r="AI177" s="25">
        <f>'Cash Flow Statement Annual'!BG177/'Cash Flow Statement Annual'!AB177</f>
        <v>-0.24096385542168675</v>
      </c>
      <c r="AJ177" s="23">
        <f>'Cash Flow Statement Annual'!AB177/'Balance Sheet Annual'!BR177</f>
        <v>0.4397008413836086</v>
      </c>
      <c r="AK177" s="23">
        <f>('Cash Flow Statement Annual'!AB177+'Cash Flow Statement Annual'!AV177)/('Balance Sheet Annual'!BH177+'Balance Sheet Annual'!BS177)</f>
        <v>0.83827061649319456</v>
      </c>
      <c r="AL177" s="24">
        <f>('Cash Flow Statement Annual'!AB177/('Balance Sheet Annual'!BH177+'Balance Sheet Annual'!BS177))</f>
        <v>1.1297037630104083</v>
      </c>
      <c r="AM177" s="25">
        <f>'Income Statement Annual'!BS177/'Balance Sheet Annual'!CS177</f>
        <v>0.10585042219541617</v>
      </c>
      <c r="AN177" s="23">
        <f>'Income Statement Annual'!N177/'Balance Sheet Annual'!CS177</f>
        <v>4.9405910735826293</v>
      </c>
      <c r="AO177" s="23">
        <f>'Income Statement Annual'!N177/'Balance Sheet Annual'!BB177</f>
        <v>1.1976752686599899</v>
      </c>
      <c r="AP177" s="23">
        <f>'Income Statement Annual'!N177/('Balance Sheet Annual'!AH177-'Balance Sheet Annual'!BR177)</f>
        <v>12.534812547819433</v>
      </c>
      <c r="AQ177" s="23">
        <f>'Income Statement Annual'!BS177/'Balance Sheet Annual'!BB177</f>
        <v>2.5659770451056364E-2</v>
      </c>
      <c r="AR177" s="23">
        <f>'Cash Flow Statement Annual'!AB177/'Income Statement Annual'!N177</f>
        <v>8.6125862174204967E-2</v>
      </c>
      <c r="AS177" s="23">
        <f>'Cash Flow Statement Annual'!BG177/'Income Statement Annual'!N177</f>
        <v>-2.0753219801013245E-2</v>
      </c>
      <c r="AT177" s="23">
        <f>'Cash Flow Statement Annual'!AB177/'Balance Sheet Annual'!BB177</f>
        <v>0.10315081511806419</v>
      </c>
      <c r="AU177" s="23">
        <f>('Cash Flow Statement Annual'!AB177+'Cash Flow Statement Annual'!AU177)/'Balance Sheet Annual'!BR177</f>
        <v>9.2552196946089127E-2</v>
      </c>
      <c r="AV177" s="23">
        <f>('Cash Flow Statement Annual'!AB177+'Cash Flow Statement Annual'!AU177)/('Balance Sheet Annual'!BH177+'Balance Sheet Annual'!BS177)</f>
        <v>0.2377902321857486</v>
      </c>
      <c r="AW177" s="23">
        <f>'Cash Flow Statement Annual'!AB177/'Balance Sheet Annual'!BS177</f>
        <v>1.1297037630104083</v>
      </c>
      <c r="AX177" s="23">
        <f>('Cash Flow Statement Annual'!AB177+'Cash Flow Statement Annual'!AU177)/'Balance Sheet Annual'!BS177</f>
        <v>0.2377902321857486</v>
      </c>
      <c r="AY177" s="23">
        <f>('Balance Sheet Annual'!BH177+'Balance Sheet Annual'!BS177)/('Income Statement Annual'!AF177-'Income Statement Annual'!AC177)</f>
        <v>2.1759581881533103</v>
      </c>
      <c r="AZ177" s="23">
        <f>(('Balance Sheet Annual'!BH177+'Balance Sheet Annual'!BS177)-'Balance Sheet Annual'!N177)/('Income Statement Annual'!AF177-'Income Statement Annual'!AC177)</f>
        <v>-0.70557491289198604</v>
      </c>
      <c r="BA177" s="23">
        <f>('Cash Flow Statement Annual'!AB177+'Cash Flow Statement Annual'!AU177)/'Income Statement Annual'!BS177</f>
        <v>0.84615384615384615</v>
      </c>
      <c r="BB177" s="23">
        <f>'Income Statement Annual'!AF177/('Balance Sheet Annual'!BH177+'Balance Sheet Annual'!BS177)</f>
        <v>0.45956765412329864</v>
      </c>
      <c r="BC177" s="24">
        <f>'Income Statement Annual'!AF177/('Balance Sheet Annual'!BB177-'Balance Sheet Annual'!BR177)</f>
        <v>5.4823304680038203E-2</v>
      </c>
    </row>
    <row r="178" spans="1:55" x14ac:dyDescent="0.2">
      <c r="A178" s="52" t="s">
        <v>544</v>
      </c>
      <c r="B178" s="52" t="s">
        <v>545</v>
      </c>
      <c r="C178" s="52" t="str">
        <f>VLOOKUP(A178,'[1]S&amp;P 500 Wikipedia'!A:D,3,FALSE)</f>
        <v>Consumer Discretionary</v>
      </c>
      <c r="D178" s="52">
        <v>388839</v>
      </c>
      <c r="E178" s="52" t="s">
        <v>16</v>
      </c>
      <c r="F178" s="52">
        <v>2019</v>
      </c>
      <c r="G178" s="52" t="s">
        <v>17</v>
      </c>
      <c r="H178" s="53">
        <v>43830</v>
      </c>
      <c r="I178" s="53">
        <v>43880</v>
      </c>
      <c r="J178" s="53">
        <v>43880</v>
      </c>
      <c r="K178" s="54">
        <v>190166000</v>
      </c>
      <c r="L178" s="54">
        <v>191321000</v>
      </c>
      <c r="M178" s="52" t="s">
        <v>546</v>
      </c>
      <c r="N178" s="21">
        <f>'Balance Sheet Annual'!AH178/'Balance Sheet Annual'!BR178</f>
        <v>2.9517835612920913</v>
      </c>
      <c r="O178" s="22">
        <f>('Balance Sheet Annual'!AH178-'Balance Sheet Annual'!U178)/'Balance Sheet Annual'!BR178</f>
        <v>2.2249913845779603</v>
      </c>
      <c r="P178" s="22">
        <f>'Balance Sheet Annual'!N178/'Balance Sheet Annual'!BR178</f>
        <v>1.3553289643249129</v>
      </c>
      <c r="Q178" s="22">
        <f>'Balance Sheet Annual'!CH178/'Balance Sheet Annual'!CS178</f>
        <v>0.28649298966766634</v>
      </c>
      <c r="R178" s="22">
        <f>('Balance Sheet Annual'!BH178+'Balance Sheet Annual'!BS178)/'Balance Sheet Annual'!BB178</f>
        <v>0</v>
      </c>
      <c r="S178" s="22">
        <f>('Balance Sheet Annual'!BH178/'Balance Sheet Annual'!BB178)</f>
        <v>0</v>
      </c>
      <c r="T178" s="22">
        <f>'Balance Sheet Annual'!BS178/'Balance Sheet Annual'!BB178</f>
        <v>0</v>
      </c>
      <c r="U178" s="22">
        <f>('Balance Sheet Annual'!BH178+'Balance Sheet Annual'!BS178)/'Balance Sheet Annual'!CS178</f>
        <v>0</v>
      </c>
      <c r="V178" s="22">
        <f>('Balance Sheet Annual'!BH178/'Balance Sheet Annual'!CS178)</f>
        <v>0</v>
      </c>
      <c r="W178" s="22">
        <f>('Balance Sheet Annual'!BS178/'Balance Sheet Annual'!CS178)</f>
        <v>0</v>
      </c>
      <c r="X178" s="23">
        <f>'Balance Sheet Annual'!AH178/'Balance Sheet Annual'!BB178</f>
        <v>0.49585692674595039</v>
      </c>
      <c r="Y178" s="23">
        <f>'Balance Sheet Annual'!CS178/('Balance Sheet Annual'!BB178-'Balance Sheet Annual'!AQ178-'Balance Sheet Annual'!AR178-'Balance Sheet Annual'!AS178)</f>
        <v>0.87041002910750898</v>
      </c>
      <c r="Z178" s="23">
        <f>'Balance Sheet Annual'!BA178/'Balance Sheet Annual'!BB178</f>
        <v>0.50414307325404961</v>
      </c>
      <c r="AA178" s="23">
        <f>'Balance Sheet Annual'!AR178/'Balance Sheet Annual'!BB178</f>
        <v>0</v>
      </c>
      <c r="AB178" s="24">
        <f>'Balance Sheet Annual'!CS178/'Balance Sheet Annual'!CT178</f>
        <v>0.77730699508772705</v>
      </c>
      <c r="AC178" s="25">
        <f>'Income Statement Annual'!V178/'Income Statement Annual'!N178</f>
        <v>0.59453706648427618</v>
      </c>
      <c r="AD178" s="23">
        <f>('Income Statement Annual'!AF178-'Income Statement Annual'!AC178)/'Income Statement Annual'!N178</f>
        <v>0.25165262587807602</v>
      </c>
      <c r="AE178" s="23">
        <f>'Income Statement Annual'!AF178/'Income Statement Annual'!N178</f>
        <v>0.25165262587807602</v>
      </c>
      <c r="AF178" s="23">
        <f>'Income Statement Annual'!BS178/'Income Statement Annual'!N178</f>
        <v>0.25348895077983929</v>
      </c>
      <c r="AG178" s="23">
        <f>('Income Statement Annual'!AF178-'Income Statement Annual'!AC178)/('Income Statement Annual'!AH178*-1)</f>
        <v>-17.903061514285174</v>
      </c>
      <c r="AH178" s="24">
        <f>'Income Statement Annual'!AF178/('Income Statement Annual'!AH178*-1)</f>
        <v>-17.903061514285174</v>
      </c>
      <c r="AI178" s="25">
        <f>'Cash Flow Statement Annual'!BG178/'Cash Flow Statement Annual'!AB178</f>
        <v>-0.59556022555325394</v>
      </c>
      <c r="AJ178" s="23">
        <f>'Cash Flow Statement Annual'!AB178/'Balance Sheet Annual'!BR178</f>
        <v>0.67431870593947674</v>
      </c>
      <c r="AK178" s="23" t="e">
        <f>('Cash Flow Statement Annual'!AB178+'Cash Flow Statement Annual'!AV178)/('Balance Sheet Annual'!BH178+'Balance Sheet Annual'!BS178)</f>
        <v>#DIV/0!</v>
      </c>
      <c r="AL178" s="24" t="e">
        <f>('Cash Flow Statement Annual'!AB178/('Balance Sheet Annual'!BH178+'Balance Sheet Annual'!BS178))</f>
        <v>#DIV/0!</v>
      </c>
      <c r="AM178" s="25">
        <f>'Income Statement Annual'!BS178/'Balance Sheet Annual'!CS178</f>
        <v>0.19870382701894401</v>
      </c>
      <c r="AN178" s="23">
        <f>'Income Statement Annual'!N178/'Balance Sheet Annual'!CS178</f>
        <v>0.78387569323099471</v>
      </c>
      <c r="AO178" s="23">
        <f>'Income Statement Annual'!N178/'Balance Sheet Annual'!BB178</f>
        <v>0.60931205962769341</v>
      </c>
      <c r="AP178" s="23">
        <f>'Income Statement Annual'!N178/('Balance Sheet Annual'!AH178-'Balance Sheet Annual'!BR178)</f>
        <v>1.8583873620925093</v>
      </c>
      <c r="AQ178" s="23">
        <f>'Income Statement Annual'!BS178/'Balance Sheet Annual'!BB178</f>
        <v>0.15445387469252686</v>
      </c>
      <c r="AR178" s="23">
        <f>'Cash Flow Statement Annual'!AB178/'Income Statement Annual'!N178</f>
        <v>0.18590767011620743</v>
      </c>
      <c r="AS178" s="23">
        <f>'Cash Flow Statement Annual'!BG178/'Income Statement Annual'!N178</f>
        <v>-0.11071921394648843</v>
      </c>
      <c r="AT178" s="23">
        <f>'Cash Flow Statement Annual'!AB178/'Balance Sheet Annual'!BB178</f>
        <v>0.11327578537909214</v>
      </c>
      <c r="AU178" s="23">
        <f>('Cash Flow Statement Annual'!AB178+'Cash Flow Statement Annual'!AU178)/'Balance Sheet Annual'!BR178</f>
        <v>0.2392075549287454</v>
      </c>
      <c r="AV178" s="23" t="e">
        <f>('Cash Flow Statement Annual'!AB178+'Cash Flow Statement Annual'!AU178)/('Balance Sheet Annual'!BH178+'Balance Sheet Annual'!BS178)</f>
        <v>#DIV/0!</v>
      </c>
      <c r="AW178" s="23" t="e">
        <f>'Cash Flow Statement Annual'!AB178/'Balance Sheet Annual'!BS178</f>
        <v>#DIV/0!</v>
      </c>
      <c r="AX178" s="23" t="e">
        <f>('Cash Flow Statement Annual'!AB178+'Cash Flow Statement Annual'!AU178)/'Balance Sheet Annual'!BS178</f>
        <v>#DIV/0!</v>
      </c>
      <c r="AY178" s="23">
        <f>('Balance Sheet Annual'!BH178+'Balance Sheet Annual'!BS178)/('Income Statement Annual'!AF178-'Income Statement Annual'!AC178)</f>
        <v>0</v>
      </c>
      <c r="AZ178" s="23">
        <f>(('Balance Sheet Annual'!BH178+'Balance Sheet Annual'!BS178)-'Balance Sheet Annual'!N178)/('Income Statement Annual'!AF178-'Income Statement Annual'!AC178)</f>
        <v>-1.4848252829462365</v>
      </c>
      <c r="BA178" s="23">
        <f>('Cash Flow Statement Annual'!AB178+'Cash Flow Statement Annual'!AU178)/'Income Statement Annual'!BS178</f>
        <v>0.26016445386073916</v>
      </c>
      <c r="BB178" s="23" t="e">
        <f>'Income Statement Annual'!AF178/('Balance Sheet Annual'!BH178+'Balance Sheet Annual'!BS178)</f>
        <v>#DIV/0!</v>
      </c>
      <c r="BC178" s="24">
        <f>'Income Statement Annual'!AF178/('Balance Sheet Annual'!BB178-'Balance Sheet Annual'!BR178)</f>
        <v>0.18429364555613029</v>
      </c>
    </row>
    <row r="179" spans="1:55" x14ac:dyDescent="0.2">
      <c r="A179" s="52" t="s">
        <v>571</v>
      </c>
      <c r="B179" s="52" t="s">
        <v>572</v>
      </c>
      <c r="C179" s="52" t="str">
        <f>VLOOKUP(A179,'[1]S&amp;P 500 Wikipedia'!A:D,3,FALSE)</f>
        <v>Industrials</v>
      </c>
      <c r="D179" s="52">
        <v>504823</v>
      </c>
      <c r="E179" s="52" t="s">
        <v>16</v>
      </c>
      <c r="F179" s="52">
        <v>2019</v>
      </c>
      <c r="G179" s="52" t="s">
        <v>17</v>
      </c>
      <c r="H179" s="53">
        <v>43830</v>
      </c>
      <c r="I179" s="53">
        <v>43881</v>
      </c>
      <c r="J179" s="53">
        <v>43881</v>
      </c>
      <c r="K179" s="54">
        <v>53891818</v>
      </c>
      <c r="L179" s="54">
        <v>53918532</v>
      </c>
      <c r="M179" s="52" t="s">
        <v>573</v>
      </c>
      <c r="N179" s="21">
        <f>'Balance Sheet Annual'!AH179/'Balance Sheet Annual'!BR179</f>
        <v>2.1185935637663884</v>
      </c>
      <c r="O179" s="22">
        <f>('Balance Sheet Annual'!AH179-'Balance Sheet Annual'!U179)/'Balance Sheet Annual'!BR179</f>
        <v>1.132300357568534</v>
      </c>
      <c r="P179" s="22">
        <f>'Balance Sheet Annual'!N179/'Balance Sheet Annual'!BR179</f>
        <v>0.21454112038140644</v>
      </c>
      <c r="Q179" s="22">
        <f>'Balance Sheet Annual'!CH179/'Balance Sheet Annual'!CS179</f>
        <v>1.9150485436893203</v>
      </c>
      <c r="R179" s="22">
        <f>('Balance Sheet Annual'!BH179+'Balance Sheet Annual'!BS179)/'Balance Sheet Annual'!BB179</f>
        <v>0.36885928393005829</v>
      </c>
      <c r="S179" s="22">
        <f>('Balance Sheet Annual'!BH179/'Balance Sheet Annual'!BB179)</f>
        <v>5.0124895920066609E-2</v>
      </c>
      <c r="T179" s="22">
        <f>'Balance Sheet Annual'!BS179/'Balance Sheet Annual'!BB179</f>
        <v>0.31873438800999165</v>
      </c>
      <c r="U179" s="22">
        <f>('Balance Sheet Annual'!BH179+'Balance Sheet Annual'!BS179)/'Balance Sheet Annual'!CS179</f>
        <v>1.075242718446602</v>
      </c>
      <c r="V179" s="22">
        <f>('Balance Sheet Annual'!BH179/'Balance Sheet Annual'!CS179)</f>
        <v>0.14611650485436894</v>
      </c>
      <c r="W179" s="22">
        <f>('Balance Sheet Annual'!BS179/'Balance Sheet Annual'!CS179)</f>
        <v>0.92912621359223302</v>
      </c>
      <c r="X179" s="23">
        <f>'Balance Sheet Annual'!AH179/'Balance Sheet Annual'!BB179</f>
        <v>0.59200666111573685</v>
      </c>
      <c r="Y179" s="23">
        <f>'Balance Sheet Annual'!CS179/('Balance Sheet Annual'!BB179-'Balance Sheet Annual'!AQ179-'Balance Sheet Annual'!AR179-'Balance Sheet Annual'!AS179)</f>
        <v>0.39074355083459789</v>
      </c>
      <c r="Z179" s="23">
        <f>'Balance Sheet Annual'!BA179/'Balance Sheet Annual'!BB179</f>
        <v>0.40799333888426309</v>
      </c>
      <c r="AA179" s="23">
        <f>'Balance Sheet Annual'!AR179/'Balance Sheet Annual'!BB179</f>
        <v>7.1440466278101578E-2</v>
      </c>
      <c r="AB179" s="24">
        <f>'Balance Sheet Annual'!CS179/'Balance Sheet Annual'!CT179</f>
        <v>0.34304746044962531</v>
      </c>
      <c r="AC179" s="25">
        <f>'Income Statement Annual'!V179/'Income Statement Annual'!N179</f>
        <v>0.38281386035173254</v>
      </c>
      <c r="AD179" s="23">
        <f>('Income Statement Annual'!AF179-'Income Statement Annual'!AC179)/'Income Statement Annual'!N179</f>
        <v>0.10987288873411109</v>
      </c>
      <c r="AE179" s="23">
        <f>'Income Statement Annual'!AF179/'Income Statement Annual'!N179</f>
        <v>0.10987288873411109</v>
      </c>
      <c r="AF179" s="23">
        <f>'Income Statement Annual'!BS179/'Income Statement Annual'!N179</f>
        <v>7.3916071739508968E-2</v>
      </c>
      <c r="AG179" s="23">
        <f>('Income Statement Annual'!AF179-'Income Statement Annual'!AC179)/('Income Statement Annual'!AH179*-1)</f>
        <v>15.974683544303797</v>
      </c>
      <c r="AH179" s="24">
        <f>'Income Statement Annual'!AF179/('Income Statement Annual'!AH179*-1)</f>
        <v>15.974683544303797</v>
      </c>
      <c r="AI179" s="25">
        <f>'Cash Flow Statement Annual'!BG179/'Cash Flow Statement Annual'!AB179</f>
        <v>-0.98176583493282155</v>
      </c>
      <c r="AJ179" s="23">
        <f>'Cash Flow Statement Annual'!AB179/'Balance Sheet Annual'!BR179</f>
        <v>0.62097735399284859</v>
      </c>
      <c r="AK179" s="23">
        <f>('Cash Flow Statement Annual'!AB179+'Cash Flow Statement Annual'!AV179)/('Balance Sheet Annual'!BH179+'Balance Sheet Annual'!BS179)</f>
        <v>0.32234762979683973</v>
      </c>
      <c r="AL179" s="24">
        <f>('Cash Flow Statement Annual'!AB179/('Balance Sheet Annual'!BH179+'Balance Sheet Annual'!BS179))</f>
        <v>0.47042889390519188</v>
      </c>
      <c r="AM179" s="25">
        <f>'Income Statement Annual'!BS179/'Balance Sheet Annual'!CS179</f>
        <v>0.4121359223300971</v>
      </c>
      <c r="AN179" s="23">
        <f>'Income Statement Annual'!N179/'Balance Sheet Annual'!CS179</f>
        <v>5.5757281553398057</v>
      </c>
      <c r="AO179" s="23">
        <f>'Income Statement Annual'!N179/'Balance Sheet Annual'!BB179</f>
        <v>1.9127393838467943</v>
      </c>
      <c r="AP179" s="23">
        <f>'Income Statement Annual'!N179/('Balance Sheet Annual'!AH179-'Balance Sheet Annual'!BR179)</f>
        <v>6.1193393713372402</v>
      </c>
      <c r="AQ179" s="23">
        <f>'Income Statement Annual'!BS179/'Balance Sheet Annual'!BB179</f>
        <v>0.14138218151540383</v>
      </c>
      <c r="AR179" s="23">
        <f>'Cash Flow Statement Annual'!AB179/'Income Statement Annual'!N179</f>
        <v>9.0719136339892037E-2</v>
      </c>
      <c r="AS179" s="23">
        <f>'Cash Flow Statement Annual'!BG179/'Income Statement Annual'!N179</f>
        <v>-8.9064948633118576E-2</v>
      </c>
      <c r="AT179" s="23">
        <f>'Cash Flow Statement Annual'!AB179/'Balance Sheet Annual'!BB179</f>
        <v>0.17352206494587843</v>
      </c>
      <c r="AU179" s="23">
        <f>('Cash Flow Statement Annual'!AB179+'Cash Flow Statement Annual'!AU179)/'Balance Sheet Annual'!BR179</f>
        <v>0.50059594755661507</v>
      </c>
      <c r="AV179" s="23">
        <f>('Cash Flow Statement Annual'!AB179+'Cash Flow Statement Annual'!AU179)/('Balance Sheet Annual'!BH179+'Balance Sheet Annual'!BS179)</f>
        <v>0.37923250564334088</v>
      </c>
      <c r="AW179" s="23">
        <f>'Cash Flow Statement Annual'!AB179/'Balance Sheet Annual'!BS179</f>
        <v>0.54440961337513061</v>
      </c>
      <c r="AX179" s="23">
        <f>('Cash Flow Statement Annual'!AB179+'Cash Flow Statement Annual'!AU179)/'Balance Sheet Annual'!BS179</f>
        <v>0.43887147335423199</v>
      </c>
      <c r="AY179" s="23">
        <f>('Balance Sheet Annual'!BH179+'Balance Sheet Annual'!BS179)/('Income Statement Annual'!AF179-'Income Statement Annual'!AC179)</f>
        <v>1.7551505546751189</v>
      </c>
      <c r="AZ179" s="23">
        <f>(('Balance Sheet Annual'!BH179+'Balance Sheet Annual'!BS179)-'Balance Sheet Annual'!N179)/('Income Statement Annual'!AF179-'Income Statement Annual'!AC179)</f>
        <v>1.4698890649762282</v>
      </c>
      <c r="BA179" s="23">
        <f>('Cash Flow Statement Annual'!AB179+'Cash Flow Statement Annual'!AU179)/'Income Statement Annual'!BS179</f>
        <v>0.98939929328621912</v>
      </c>
      <c r="BB179" s="23">
        <f>'Income Statement Annual'!AF179/('Balance Sheet Annual'!BH179+'Balance Sheet Annual'!BS179)</f>
        <v>0.56975169300225736</v>
      </c>
      <c r="BC179" s="24">
        <f>'Income Statement Annual'!AF179/('Balance Sheet Annual'!BB179-'Balance Sheet Annual'!BR179)</f>
        <v>0.29165703720822739</v>
      </c>
    </row>
    <row r="180" spans="1:55" x14ac:dyDescent="0.2">
      <c r="A180" s="52" t="s">
        <v>577</v>
      </c>
      <c r="B180" s="52" t="s">
        <v>578</v>
      </c>
      <c r="C180" s="52" t="str">
        <f>VLOOKUP(A180,'[1]S&amp;P 500 Wikipedia'!A:D,3,FALSE)</f>
        <v>Energy</v>
      </c>
      <c r="D180" s="52">
        <v>378158</v>
      </c>
      <c r="E180" s="52" t="s">
        <v>16</v>
      </c>
      <c r="F180" s="52">
        <v>2019</v>
      </c>
      <c r="G180" s="52" t="s">
        <v>17</v>
      </c>
      <c r="H180" s="53">
        <v>43830</v>
      </c>
      <c r="I180" s="53">
        <v>43872</v>
      </c>
      <c r="J180" s="53">
        <v>43872</v>
      </c>
      <c r="K180" s="54">
        <v>877000000</v>
      </c>
      <c r="L180" s="54">
        <v>876000000</v>
      </c>
      <c r="M180" s="52" t="s">
        <v>579</v>
      </c>
      <c r="N180" s="21">
        <f>'Balance Sheet Annual'!AH180/'Balance Sheet Annual'!BR180</f>
        <v>2.2984829848298483</v>
      </c>
      <c r="O180" s="22">
        <f>('Balance Sheet Annual'!AH180-'Balance Sheet Annual'!U180)/'Balance Sheet Annual'!BR180</f>
        <v>1.6549815498154981</v>
      </c>
      <c r="P180" s="22">
        <f>'Balance Sheet Annual'!N180/'Balance Sheet Annual'!BR180</f>
        <v>0.46494464944649444</v>
      </c>
      <c r="Q180" s="22">
        <f>'Balance Sheet Annual'!CH180/'Balance Sheet Annual'!CS180</f>
        <v>2.1622429906542058</v>
      </c>
      <c r="R180" s="22">
        <f>('Balance Sheet Annual'!BH180+'Balance Sheet Annual'!BS180)/'Balance Sheet Annual'!BB180</f>
        <v>0.40650983173740002</v>
      </c>
      <c r="S180" s="22">
        <f>('Balance Sheet Annual'!BH180/'Balance Sheet Annual'!BB180)</f>
        <v>0</v>
      </c>
      <c r="T180" s="22">
        <f>'Balance Sheet Annual'!BS180/'Balance Sheet Annual'!BB180</f>
        <v>0.40650983173740002</v>
      </c>
      <c r="U180" s="22">
        <f>('Balance Sheet Annual'!BH180+'Balance Sheet Annual'!BS180)/'Balance Sheet Annual'!CS180</f>
        <v>1.2854828660436137</v>
      </c>
      <c r="V180" s="22">
        <f>('Balance Sheet Annual'!BH180/'Balance Sheet Annual'!CS180)</f>
        <v>0</v>
      </c>
      <c r="W180" s="22">
        <f>('Balance Sheet Annual'!BS180/'Balance Sheet Annual'!CS180)</f>
        <v>1.2854828660436137</v>
      </c>
      <c r="X180" s="23">
        <f>'Balance Sheet Annual'!AH180/'Balance Sheet Annual'!BB180</f>
        <v>0.44181739370295936</v>
      </c>
      <c r="Y180" s="23">
        <f>'Balance Sheet Annual'!CS180/('Balance Sheet Annual'!BB180-'Balance Sheet Annual'!AQ180-'Balance Sheet Annual'!AR180-'Balance Sheet Annual'!AS180)</f>
        <v>0.35563926434744075</v>
      </c>
      <c r="Z180" s="23">
        <f>'Balance Sheet Annual'!BA180/'Balance Sheet Annual'!BB180</f>
        <v>0.55818260629704064</v>
      </c>
      <c r="AA180" s="23">
        <f>'Balance Sheet Annual'!AR180/'Balance Sheet Annual'!BB180</f>
        <v>0.11080900027584033</v>
      </c>
      <c r="AB180" s="24">
        <f>'Balance Sheet Annual'!CS180/'Balance Sheet Annual'!CT180</f>
        <v>0.31623123300626549</v>
      </c>
      <c r="AC180" s="25">
        <f>'Income Statement Annual'!V180/'Income Statement Annual'!N180</f>
        <v>0.10197250981792218</v>
      </c>
      <c r="AD180" s="23">
        <f>('Income Statement Annual'!AF180-'Income Statement Annual'!AC180)/'Income Statement Annual'!N180</f>
        <v>9.1842199214566225E-2</v>
      </c>
      <c r="AE180" s="23">
        <f>'Income Statement Annual'!AF180/'Income Statement Annual'!N180</f>
        <v>9.1842199214566225E-2</v>
      </c>
      <c r="AF180" s="23">
        <f>'Income Statement Annual'!BS180/'Income Statement Annual'!N180</f>
        <v>-5.0473045340949658E-2</v>
      </c>
      <c r="AG180" s="23">
        <f>('Income Statement Annual'!AF180-'Income Statement Annual'!AC180)/('Income Statement Annual'!AH180*-1)</f>
        <v>3.6168717047451668</v>
      </c>
      <c r="AH180" s="24">
        <f>'Income Statement Annual'!AF180/('Income Statement Annual'!AH180*-1)</f>
        <v>3.6168717047451668</v>
      </c>
      <c r="AI180" s="25">
        <f>'Cash Flow Statement Annual'!BG180/'Cash Flow Statement Annual'!AB180</f>
        <v>-0.28425357873210633</v>
      </c>
      <c r="AJ180" s="23">
        <f>'Cash Flow Statement Annual'!AB180/'Balance Sheet Annual'!BR180</f>
        <v>0.50123001230012298</v>
      </c>
      <c r="AK180" s="23">
        <f>('Cash Flow Statement Annual'!AB180+'Cash Flow Statement Annual'!AV180)/('Balance Sheet Annual'!BH180+'Balance Sheet Annual'!BS180)</f>
        <v>0.17594028693291974</v>
      </c>
      <c r="AL180" s="24">
        <f>('Cash Flow Statement Annual'!AB180/('Balance Sheet Annual'!BH180+'Balance Sheet Annual'!BS180))</f>
        <v>0.23701046917409849</v>
      </c>
      <c r="AM180" s="25">
        <f>'Income Statement Annual'!BS180/'Balance Sheet Annual'!CS180</f>
        <v>-0.14093457943925233</v>
      </c>
      <c r="AN180" s="23">
        <f>'Income Statement Annual'!N180/'Balance Sheet Annual'!CS180</f>
        <v>2.7922741433021807</v>
      </c>
      <c r="AO180" s="23">
        <f>'Income Statement Annual'!N180/'Balance Sheet Annual'!BB180</f>
        <v>0.88300429522796231</v>
      </c>
      <c r="AP180" s="23">
        <f>'Income Statement Annual'!N180/('Balance Sheet Annual'!AH180-'Balance Sheet Annual'!BR180)</f>
        <v>3.537732870224187</v>
      </c>
      <c r="AQ180" s="23">
        <f>'Income Statement Annual'!BS180/'Balance Sheet Annual'!BB180</f>
        <v>-4.4567915829294244E-2</v>
      </c>
      <c r="AR180" s="23">
        <f>'Cash Flow Statement Annual'!AB180/'Income Statement Annual'!N180</f>
        <v>0.1091128168511246</v>
      </c>
      <c r="AS180" s="23">
        <f>'Cash Flow Statement Annual'!BG180/'Income Statement Annual'!N180</f>
        <v>-3.1015708675473045E-2</v>
      </c>
      <c r="AT180" s="23">
        <f>'Cash Flow Statement Annual'!AB180/'Balance Sheet Annual'!BB180</f>
        <v>9.6347085943965002E-2</v>
      </c>
      <c r="AU180" s="23">
        <f>('Cash Flow Statement Annual'!AB180+'Cash Flow Statement Annual'!AU180)/'Balance Sheet Annual'!BR180</f>
        <v>0.2050020500205002</v>
      </c>
      <c r="AV180" s="23">
        <f>('Cash Flow Statement Annual'!AB180+'Cash Flow Statement Annual'!AU180)/('Balance Sheet Annual'!BH180+'Balance Sheet Annual'!BS180)</f>
        <v>9.6936797208220238E-2</v>
      </c>
      <c r="AW180" s="23">
        <f>'Cash Flow Statement Annual'!AB180/'Balance Sheet Annual'!BS180</f>
        <v>0.23701046917409849</v>
      </c>
      <c r="AX180" s="23">
        <f>('Cash Flow Statement Annual'!AB180+'Cash Flow Statement Annual'!AU180)/'Balance Sheet Annual'!BS180</f>
        <v>9.6936797208220238E-2</v>
      </c>
      <c r="AY180" s="23">
        <f>('Balance Sheet Annual'!BH180+'Balance Sheet Annual'!BS180)/('Income Statement Annual'!AF180-'Income Statement Annual'!AC180)</f>
        <v>5.0126336248785233</v>
      </c>
      <c r="AZ180" s="23">
        <f>(('Balance Sheet Annual'!BH180+'Balance Sheet Annual'!BS180)-'Balance Sheet Annual'!N180)/('Income Statement Annual'!AF180-'Income Statement Annual'!AC180)</f>
        <v>3.9105928085519923</v>
      </c>
      <c r="BA180" s="23">
        <f>('Cash Flow Statement Annual'!AB180+'Cash Flow Statement Annual'!AU180)/'Income Statement Annual'!BS180</f>
        <v>-0.88417329796640143</v>
      </c>
      <c r="BB180" s="23">
        <f>'Income Statement Annual'!AF180/('Balance Sheet Annual'!BH180+'Balance Sheet Annual'!BS180)</f>
        <v>0.19949592865451726</v>
      </c>
      <c r="BC180" s="24">
        <f>'Income Statement Annual'!AF180/('Balance Sheet Annual'!BB180-'Balance Sheet Annual'!BR180)</f>
        <v>0.10039514122640129</v>
      </c>
    </row>
    <row r="181" spans="1:55" x14ac:dyDescent="0.2">
      <c r="A181" s="52" t="s">
        <v>583</v>
      </c>
      <c r="B181" s="52" t="s">
        <v>584</v>
      </c>
      <c r="C181" s="52" t="str">
        <f>VLOOKUP(A181,'[1]S&amp;P 500 Wikipedia'!A:D,3,FALSE)</f>
        <v>Consumer Discretionary</v>
      </c>
      <c r="D181" s="52">
        <v>249756</v>
      </c>
      <c r="E181" s="52" t="s">
        <v>16</v>
      </c>
      <c r="F181" s="52">
        <v>2019</v>
      </c>
      <c r="G181" s="52" t="s">
        <v>17</v>
      </c>
      <c r="H181" s="53">
        <v>43830</v>
      </c>
      <c r="I181" s="53">
        <v>43888</v>
      </c>
      <c r="J181" s="53">
        <v>43888</v>
      </c>
      <c r="K181" s="54">
        <v>132515000</v>
      </c>
      <c r="L181" s="54">
        <v>131986000</v>
      </c>
      <c r="M181" s="52" t="s">
        <v>585</v>
      </c>
      <c r="N181" s="21">
        <f>'Balance Sheet Annual'!AH181/'Balance Sheet Annual'!BR181</f>
        <v>5.3676060909312202</v>
      </c>
      <c r="O181" s="22">
        <f>('Balance Sheet Annual'!AH181-'Balance Sheet Annual'!U181)/'Balance Sheet Annual'!BR181</f>
        <v>5.0127326618311292</v>
      </c>
      <c r="P181" s="22">
        <f>'Balance Sheet Annual'!N181/'Balance Sheet Annual'!BR181</f>
        <v>3.6436517267767736</v>
      </c>
      <c r="Q181" s="22">
        <f>'Balance Sheet Annual'!CH181/'Balance Sheet Annual'!CS181</f>
        <v>1.9562808584791338</v>
      </c>
      <c r="R181" s="22">
        <f>('Balance Sheet Annual'!BH181+'Balance Sheet Annual'!BS181)/'Balance Sheet Annual'!BB181</f>
        <v>0.45699299925425957</v>
      </c>
      <c r="S181" s="22">
        <f>('Balance Sheet Annual'!BH181/'Balance Sheet Annual'!BB181)</f>
        <v>5.6800037219268918E-5</v>
      </c>
      <c r="T181" s="22">
        <f>'Balance Sheet Annual'!BS181/'Balance Sheet Annual'!BB181</f>
        <v>0.45693619921704026</v>
      </c>
      <c r="U181" s="22">
        <f>('Balance Sheet Annual'!BH181+'Balance Sheet Annual'!BS181)/'Balance Sheet Annual'!CS181</f>
        <v>1.3509996561543367</v>
      </c>
      <c r="V181" s="22">
        <f>('Balance Sheet Annual'!BH181/'Balance Sheet Annual'!CS181)</f>
        <v>1.6791686279222709E-4</v>
      </c>
      <c r="W181" s="22">
        <f>('Balance Sheet Annual'!BS181/'Balance Sheet Annual'!CS181)</f>
        <v>1.3508317392915443</v>
      </c>
      <c r="X181" s="23">
        <f>'Balance Sheet Annual'!AH181/'Balance Sheet Annual'!BB181</f>
        <v>0.76194720464771104</v>
      </c>
      <c r="Y181" s="23">
        <f>'Balance Sheet Annual'!CS181/('Balance Sheet Annual'!BB181-'Balance Sheet Annual'!AQ181-'Balance Sheet Annual'!AR181-'Balance Sheet Annual'!AS181)</f>
        <v>0.38828662900974353</v>
      </c>
      <c r="Z181" s="23">
        <f>'Balance Sheet Annual'!BA181/'Balance Sheet Annual'!BB181</f>
        <v>0.23805279535228896</v>
      </c>
      <c r="AA181" s="23">
        <f>'Balance Sheet Annual'!AR181/'Balance Sheet Annual'!BB181</f>
        <v>5.5849681129333799E-2</v>
      </c>
      <c r="AB181" s="24">
        <f>'Balance Sheet Annual'!CS181/'Balance Sheet Annual'!CT181</f>
        <v>0.338262853859715</v>
      </c>
      <c r="AC181" s="25">
        <f>'Income Statement Annual'!V181/'Income Statement Annual'!N181</f>
        <v>0.61699956379216503</v>
      </c>
      <c r="AD181" s="23">
        <f>('Income Statement Annual'!AF181-'Income Statement Annual'!AC181)/'Income Statement Annual'!N181</f>
        <v>0.16628310460492685</v>
      </c>
      <c r="AE181" s="23">
        <f>'Income Statement Annual'!AF181/'Income Statement Annual'!N181</f>
        <v>0.13813954286520541</v>
      </c>
      <c r="AF181" s="23">
        <f>'Income Statement Annual'!BS181/'Income Statement Annual'!N181</f>
        <v>0.11026037518958304</v>
      </c>
      <c r="AG181" s="23">
        <f>('Income Statement Annual'!AF181-'Income Statement Annual'!AC181)/('Income Statement Annual'!AH181*-1)</f>
        <v>10.936088392247566</v>
      </c>
      <c r="AH181" s="24">
        <f>'Income Statement Annual'!AF181/('Income Statement Annual'!AH181*-1)</f>
        <v>9.0851458109821515</v>
      </c>
      <c r="AI181" s="25">
        <f>'Cash Flow Statement Annual'!BG181/'Cash Flow Statement Annual'!AB181</f>
        <v>4.3036913856439138</v>
      </c>
      <c r="AJ181" s="23">
        <f>'Cash Flow Statement Annual'!AB181/'Balance Sheet Annual'!BR181</f>
        <v>0.51950548969756949</v>
      </c>
      <c r="AK181" s="23">
        <f>('Cash Flow Statement Annual'!AB181+'Cash Flow Statement Annual'!AV181)/('Balance Sheet Annual'!BH181+'Balance Sheet Annual'!BS181)</f>
        <v>7.8196226303200431E-2</v>
      </c>
      <c r="AL181" s="24">
        <f>('Cash Flow Statement Annual'!AB181/('Balance Sheet Annual'!BH181+'Balance Sheet Annual'!BS181))</f>
        <v>0.16137075730919012</v>
      </c>
      <c r="AM181" s="25">
        <f>'Income Statement Annual'!BS181/'Balance Sheet Annual'!CS181</f>
        <v>0.17374354454804325</v>
      </c>
      <c r="AN181" s="23">
        <f>'Income Statement Annual'!N181/'Balance Sheet Annual'!CS181</f>
        <v>1.5757568777478443</v>
      </c>
      <c r="AO181" s="23">
        <f>'Income Statement Annual'!N181/'Balance Sheet Annual'!BB181</f>
        <v>0.53302001845605984</v>
      </c>
      <c r="AP181" s="23">
        <f>'Income Statement Annual'!N181/('Balance Sheet Annual'!AH181-'Balance Sheet Annual'!BR181)</f>
        <v>0.85971759270979975</v>
      </c>
      <c r="AQ181" s="23">
        <f>'Income Statement Annual'!BS181/'Balance Sheet Annual'!BB181</f>
        <v>5.8770987218523633E-2</v>
      </c>
      <c r="AR181" s="23">
        <f>'Cash Flow Statement Annual'!AB181/'Income Statement Annual'!N181</f>
        <v>0.13835372747963182</v>
      </c>
      <c r="AS181" s="23">
        <f>'Cash Flow Statement Annual'!BG181/'Income Statement Annual'!N181</f>
        <v>0.59543174512581709</v>
      </c>
      <c r="AT181" s="23">
        <f>'Cash Flow Statement Annual'!AB181/'Balance Sheet Annual'!BB181</f>
        <v>7.374530637465801E-2</v>
      </c>
      <c r="AU181" s="23">
        <f>('Cash Flow Statement Annual'!AB181+'Cash Flow Statement Annual'!AU181)/'Balance Sheet Annual'!BR181</f>
        <v>0.47101621055746562</v>
      </c>
      <c r="AV181" s="23">
        <f>('Cash Flow Statement Annual'!AB181+'Cash Flow Statement Annual'!AU181)/('Balance Sheet Annual'!BH181+'Balance Sheet Annual'!BS181)</f>
        <v>0.14630883428548835</v>
      </c>
      <c r="AW181" s="23">
        <f>'Cash Flow Statement Annual'!AB181/'Balance Sheet Annual'!BS181</f>
        <v>0.16139081670706004</v>
      </c>
      <c r="AX181" s="23">
        <f>('Cash Flow Statement Annual'!AB181+'Cash Flow Statement Annual'!AU181)/'Balance Sheet Annual'!BS181</f>
        <v>0.14632702139180029</v>
      </c>
      <c r="AY181" s="23">
        <f>('Balance Sheet Annual'!BH181+'Balance Sheet Annual'!BS181)/('Income Statement Annual'!AF181-'Income Statement Annual'!AC181)</f>
        <v>5.156059289534638</v>
      </c>
      <c r="AZ181" s="23">
        <f>(('Balance Sheet Annual'!BH181+'Balance Sheet Annual'!BS181)-'Balance Sheet Annual'!N181)/('Income Statement Annual'!AF181-'Income Statement Annual'!AC181)</f>
        <v>-0.67959367761761458</v>
      </c>
      <c r="BA181" s="23">
        <f>('Cash Flow Statement Annual'!AB181+'Cash Flow Statement Annual'!AU181)/'Income Statement Annual'!BS181</f>
        <v>1.1376721093506823</v>
      </c>
      <c r="BB181" s="23">
        <f>'Income Statement Annual'!AF181/('Balance Sheet Annual'!BH181+'Balance Sheet Annual'!BS181)</f>
        <v>0.16112094016249234</v>
      </c>
      <c r="BC181" s="24">
        <f>'Income Statement Annual'!AF181/('Balance Sheet Annual'!BB181-'Balance Sheet Annual'!BR181)</f>
        <v>8.5812469912006847E-2</v>
      </c>
    </row>
    <row r="182" spans="1:55" x14ac:dyDescent="0.2">
      <c r="A182" s="52" t="s">
        <v>580</v>
      </c>
      <c r="B182" s="52" t="s">
        <v>581</v>
      </c>
      <c r="C182" s="52" t="str">
        <f>VLOOKUP(A182,'[1]S&amp;P 500 Wikipedia'!A:D,3,FALSE)</f>
        <v>Consumer Discretionary</v>
      </c>
      <c r="D182" s="52">
        <v>331419</v>
      </c>
      <c r="E182" s="52" t="s">
        <v>16</v>
      </c>
      <c r="F182" s="52">
        <v>2019</v>
      </c>
      <c r="G182" s="52" t="s">
        <v>17</v>
      </c>
      <c r="H182" s="53">
        <v>43830</v>
      </c>
      <c r="I182" s="53">
        <v>43872</v>
      </c>
      <c r="J182" s="53">
        <v>43872</v>
      </c>
      <c r="K182" s="54">
        <v>364886000</v>
      </c>
      <c r="L182" s="54">
        <v>365643000</v>
      </c>
      <c r="M182" s="52" t="s">
        <v>582</v>
      </c>
      <c r="N182" s="21">
        <f>'Balance Sheet Annual'!AH182/'Balance Sheet Annual'!BR182</f>
        <v>1.8203082352821633</v>
      </c>
      <c r="O182" s="22">
        <f>('Balance Sheet Annual'!AH182-'Balance Sheet Annual'!U182)/'Balance Sheet Annual'!BR182</f>
        <v>0.74443432712049351</v>
      </c>
      <c r="P182" s="22">
        <f>'Balance Sheet Annual'!N182/'Balance Sheet Annual'!BR182</f>
        <v>0.18565471348434803</v>
      </c>
      <c r="Q182" s="22">
        <f>'Balance Sheet Annual'!CH182/'Balance Sheet Annual'!CS182</f>
        <v>4.9469640423905972</v>
      </c>
      <c r="R182" s="22">
        <f>('Balance Sheet Annual'!BH182+'Balance Sheet Annual'!BS182)/'Balance Sheet Annual'!BB182</f>
        <v>0.45853065262838411</v>
      </c>
      <c r="S182" s="22">
        <f>('Balance Sheet Annual'!BH182/'Balance Sheet Annual'!BB182)</f>
        <v>1.5659262881381607E-2</v>
      </c>
      <c r="T182" s="22">
        <f>'Balance Sheet Annual'!BS182/'Balance Sheet Annual'!BB182</f>
        <v>0.44287138974700252</v>
      </c>
      <c r="U182" s="22">
        <f>('Balance Sheet Annual'!BH182+'Balance Sheet Annual'!BS182)/'Balance Sheet Annual'!CS182</f>
        <v>2.7268653035148938</v>
      </c>
      <c r="V182" s="22">
        <f>('Balance Sheet Annual'!BH182/'Balance Sheet Annual'!CS182)</f>
        <v>9.3125073285918181E-2</v>
      </c>
      <c r="W182" s="22">
        <f>('Balance Sheet Annual'!BS182/'Balance Sheet Annual'!CS182)</f>
        <v>2.6337402302289754</v>
      </c>
      <c r="X182" s="23">
        <f>'Balance Sheet Annual'!AH182/'Balance Sheet Annual'!BB182</f>
        <v>0.43847853395423925</v>
      </c>
      <c r="Y182" s="23">
        <f>'Balance Sheet Annual'!CS182/('Balance Sheet Annual'!BB182-'Balance Sheet Annual'!AQ182-'Balance Sheet Annual'!AR182-'Balance Sheet Annual'!AS182)</f>
        <v>0.26897264259185749</v>
      </c>
      <c r="Z182" s="23">
        <f>'Balance Sheet Annual'!BA182/'Balance Sheet Annual'!BB182</f>
        <v>0.56152146604576081</v>
      </c>
      <c r="AA182" s="23">
        <f>'Balance Sheet Annual'!AR182/'Balance Sheet Annual'!BB182</f>
        <v>0.16803281920852176</v>
      </c>
      <c r="AB182" s="24">
        <f>'Balance Sheet Annual'!CS182/'Balance Sheet Annual'!CT182</f>
        <v>0.16815302612759939</v>
      </c>
      <c r="AC182" s="25">
        <f>'Income Statement Annual'!V182/'Income Statement Annual'!N182</f>
        <v>0.39032008822259123</v>
      </c>
      <c r="AD182" s="23">
        <f>('Income Statement Annual'!AF182-'Income Statement Annual'!AC182)/'Income Statement Annual'!N182</f>
        <v>0.12770774127975865</v>
      </c>
      <c r="AE182" s="23">
        <f>'Income Statement Annual'!AF182/'Income Statement Annual'!N182</f>
        <v>0.12770774127975865</v>
      </c>
      <c r="AF182" s="23">
        <f>'Income Statement Annual'!BS182/'Income Statement Annual'!N182</f>
        <v>8.6224578626748136E-2</v>
      </c>
      <c r="AG182" s="23">
        <f>('Income Statement Annual'!AF182-'Income Statement Annual'!AC182)/('Income Statement Annual'!AH182*-1)</f>
        <v>4.9822767514657382</v>
      </c>
      <c r="AH182" s="24">
        <f>'Income Statement Annual'!AF182/('Income Statement Annual'!AH182*-1)</f>
        <v>4.9822767514657382</v>
      </c>
      <c r="AI182" s="25">
        <f>'Cash Flow Statement Annual'!BG182/'Cash Flow Statement Annual'!AB182</f>
        <v>-1.0256126218522539</v>
      </c>
      <c r="AJ182" s="23">
        <f>'Cash Flow Statement Annual'!AB182/'Balance Sheet Annual'!BR182</f>
        <v>0.45354765250172319</v>
      </c>
      <c r="AK182" s="23">
        <f>('Cash Flow Statement Annual'!AB182+'Cash Flow Statement Annual'!AV182)/('Balance Sheet Annual'!BH182+'Balance Sheet Annual'!BS182)</f>
        <v>0.17392322958172352</v>
      </c>
      <c r="AL182" s="24">
        <f>('Cash Flow Statement Annual'!AB182/('Balance Sheet Annual'!BH182+'Balance Sheet Annual'!BS182))</f>
        <v>0.23826373920975746</v>
      </c>
      <c r="AM182" s="25">
        <f>'Income Statement Annual'!BS182/'Balance Sheet Annual'!CS182</f>
        <v>0.48578556439254567</v>
      </c>
      <c r="AN182" s="23">
        <f>'Income Statement Annual'!N182/'Balance Sheet Annual'!CS182</f>
        <v>5.6339569543787578</v>
      </c>
      <c r="AO182" s="23">
        <f>'Income Statement Annual'!N182/'Balance Sheet Annual'!BB182</f>
        <v>0.94736691095142145</v>
      </c>
      <c r="AP182" s="23">
        <f>'Income Statement Annual'!N182/('Balance Sheet Annual'!AH182-'Balance Sheet Annual'!BR182)</f>
        <v>4.7944383350101782</v>
      </c>
      <c r="AQ182" s="23">
        <f>'Income Statement Annual'!BS182/'Balance Sheet Annual'!BB182</f>
        <v>8.168631270171034E-2</v>
      </c>
      <c r="AR182" s="23">
        <f>'Cash Flow Statement Annual'!AB182/'Income Statement Annual'!N182</f>
        <v>0.1153209243162297</v>
      </c>
      <c r="AS182" s="23">
        <f>'Cash Flow Statement Annual'!BG182/'Income Statement Annual'!N182</f>
        <v>-0.11827459554239368</v>
      </c>
      <c r="AT182" s="23">
        <f>'Cash Flow Statement Annual'!AB182/'Balance Sheet Annual'!BB182</f>
        <v>0.10925122783752921</v>
      </c>
      <c r="AU182" s="23">
        <f>('Cash Flow Statement Annual'!AB182+'Cash Flow Statement Annual'!AU182)/'Balance Sheet Annual'!BR182</f>
        <v>0.39164317822967654</v>
      </c>
      <c r="AV182" s="23">
        <f>('Cash Flow Statement Annual'!AB182+'Cash Flow Statement Annual'!AU182)/('Balance Sheet Annual'!BH182+'Balance Sheet Annual'!BS182)</f>
        <v>0.20574325005604935</v>
      </c>
      <c r="AW182" s="23">
        <f>'Cash Flow Statement Annual'!AB182/'Balance Sheet Annual'!BS182</f>
        <v>0.24668838486031067</v>
      </c>
      <c r="AX182" s="23">
        <f>('Cash Flow Statement Annual'!AB182+'Cash Flow Statement Annual'!AU182)/'Balance Sheet Annual'!BS182</f>
        <v>0.21301802036925024</v>
      </c>
      <c r="AY182" s="23">
        <f>('Balance Sheet Annual'!BH182+'Balance Sheet Annual'!BS182)/('Income Statement Annual'!AF182-'Income Statement Annual'!AC182)</f>
        <v>3.789945264293662</v>
      </c>
      <c r="AZ182" s="23">
        <f>(('Balance Sheet Annual'!BH182+'Balance Sheet Annual'!BS182)-'Balance Sheet Annual'!N182)/('Income Statement Annual'!AF182-'Income Statement Annual'!AC182)</f>
        <v>3.4203095321052452</v>
      </c>
      <c r="BA182" s="23">
        <f>('Cash Flow Statement Annual'!AB182+'Cash Flow Statement Annual'!AU182)/'Income Statement Annual'!BS182</f>
        <v>1.1549007857237981</v>
      </c>
      <c r="BB182" s="23">
        <f>'Income Statement Annual'!AF182/('Balance Sheet Annual'!BH182+'Balance Sheet Annual'!BS182)</f>
        <v>0.26385605338982948</v>
      </c>
      <c r="BC182" s="24">
        <f>'Income Statement Annual'!AF182/('Balance Sheet Annual'!BB182-'Balance Sheet Annual'!BR182)</f>
        <v>0.15937707286656072</v>
      </c>
    </row>
    <row r="183" spans="1:55" x14ac:dyDescent="0.2">
      <c r="A183" s="52" t="s">
        <v>586</v>
      </c>
      <c r="B183" s="52" t="s">
        <v>587</v>
      </c>
      <c r="C183" s="52" t="str">
        <f>VLOOKUP(A183,'[1]S&amp;P 500 Wikipedia'!A:D,3,FALSE)</f>
        <v>Health Care</v>
      </c>
      <c r="D183" s="52">
        <v>378161</v>
      </c>
      <c r="E183" s="52" t="s">
        <v>16</v>
      </c>
      <c r="F183" s="52">
        <v>2019</v>
      </c>
      <c r="G183" s="52" t="s">
        <v>17</v>
      </c>
      <c r="H183" s="53">
        <v>43830</v>
      </c>
      <c r="I183" s="53">
        <v>43881</v>
      </c>
      <c r="J183" s="53">
        <v>43881</v>
      </c>
      <c r="K183" s="54">
        <v>339005000</v>
      </c>
      <c r="L183" s="54">
        <v>346728000</v>
      </c>
      <c r="M183" s="52" t="s">
        <v>588</v>
      </c>
      <c r="N183" s="21">
        <f>'Balance Sheet Annual'!AH183/'Balance Sheet Annual'!BR183</f>
        <v>1.4433414980018049</v>
      </c>
      <c r="O183" s="22">
        <f>('Balance Sheet Annual'!AH183-'Balance Sheet Annual'!U183)/'Balance Sheet Annual'!BR183</f>
        <v>1.2049761505736754</v>
      </c>
      <c r="P183" s="22">
        <f>'Balance Sheet Annual'!N183/'Balance Sheet Annual'!BR183</f>
        <v>8.0056722959907178E-2</v>
      </c>
      <c r="Q183" s="22">
        <f>'Balance Sheet Annual'!CH183/'Balance Sheet Annual'!CS183</f>
        <v>-80.748672566371681</v>
      </c>
      <c r="R183" s="22">
        <f>('Balance Sheet Annual'!BH183+'Balance Sheet Annual'!BS183)/'Balance Sheet Annual'!BB183</f>
        <v>0.74841315637622619</v>
      </c>
      <c r="S183" s="22">
        <f>('Balance Sheet Annual'!BH183/'Balance Sheet Annual'!BB183)</f>
        <v>3.2180744817790403E-3</v>
      </c>
      <c r="T183" s="22">
        <f>'Balance Sheet Annual'!BS183/'Balance Sheet Annual'!BB183</f>
        <v>0.74519508189444716</v>
      </c>
      <c r="U183" s="22">
        <f>('Balance Sheet Annual'!BH183+'Balance Sheet Annual'!BS183)/'Balance Sheet Annual'!CS183</f>
        <v>-59.684955752212389</v>
      </c>
      <c r="V183" s="22">
        <f>('Balance Sheet Annual'!BH183/'Balance Sheet Annual'!CS183)</f>
        <v>-0.25663716814159293</v>
      </c>
      <c r="W183" s="22">
        <f>('Balance Sheet Annual'!BS183/'Balance Sheet Annual'!CS183)</f>
        <v>-59.428318584070794</v>
      </c>
      <c r="X183" s="23">
        <f>'Balance Sheet Annual'!AH183/'Balance Sheet Annual'!BB183</f>
        <v>0.24847973722757336</v>
      </c>
      <c r="Y183" s="23">
        <f>'Balance Sheet Annual'!CS183/('Balance Sheet Annual'!BB183-'Balance Sheet Annual'!AQ183-'Balance Sheet Annual'!AR183-'Balance Sheet Annual'!AS183)</f>
        <v>-1.5357851531707847E-2</v>
      </c>
      <c r="Z183" s="23">
        <f>'Balance Sheet Annual'!BA183/'Balance Sheet Annual'!BB183</f>
        <v>0.75152026277242667</v>
      </c>
      <c r="AA183" s="23">
        <f>'Balance Sheet Annual'!AR183/'Balance Sheet Annual'!BB183</f>
        <v>0</v>
      </c>
      <c r="AB183" s="24">
        <f>'Balance Sheet Annual'!CS183/'Balance Sheet Annual'!CT183</f>
        <v>-1.2539393670380398E-2</v>
      </c>
      <c r="AC183" s="25">
        <f>'Income Statement Annual'!V183/'Income Statement Annual'!N183</f>
        <v>0.83479429640018699</v>
      </c>
      <c r="AD183" s="23">
        <f>('Income Statement Annual'!AF183-'Income Statement Annual'!AC183)/'Income Statement Annual'!N183</f>
        <v>0.19117188717469222</v>
      </c>
      <c r="AE183" s="23">
        <f>'Income Statement Annual'!AF183/'Income Statement Annual'!N183</f>
        <v>0.1406030855539972</v>
      </c>
      <c r="AF183" s="23">
        <f>'Income Statement Annual'!BS183/'Income Statement Annual'!N183</f>
        <v>6.8275673990961502E-2</v>
      </c>
      <c r="AG183" s="23">
        <f>('Income Statement Annual'!AF183-'Income Statement Annual'!AC183)/('Income Statement Annual'!AH183*-1)</f>
        <v>5.380482456140351</v>
      </c>
      <c r="AH183" s="24">
        <f>'Income Statement Annual'!AF183/('Income Statement Annual'!AH183*-1)</f>
        <v>3.9572368421052633</v>
      </c>
      <c r="AI183" s="25">
        <f>'Cash Flow Statement Annual'!BG183/'Cash Flow Statement Annual'!AB183</f>
        <v>-0.23296500920810312</v>
      </c>
      <c r="AJ183" s="23">
        <f>'Cash Flow Statement Annual'!AB183/'Balance Sheet Annual'!BR183</f>
        <v>0.98001804821451588</v>
      </c>
      <c r="AK183" s="23">
        <f>('Cash Flow Statement Annual'!AB183+'Cash Flow Statement Annual'!AV183)/('Balance Sheet Annual'!BH183+'Balance Sheet Annual'!BS183)</f>
        <v>0.20912164165826463</v>
      </c>
      <c r="AL183" s="24">
        <f>('Cash Flow Statement Annual'!AB183/('Balance Sheet Annual'!BH183+'Balance Sheet Annual'!BS183))</f>
        <v>0.22543146907063638</v>
      </c>
      <c r="AM183" s="25">
        <f>'Income Statement Annual'!BS183/'Balance Sheet Annual'!CS183</f>
        <v>-6.2035398230088497</v>
      </c>
      <c r="AN183" s="23">
        <f>'Income Statement Annual'!N183/'Balance Sheet Annual'!CS183</f>
        <v>-90.860176991150439</v>
      </c>
      <c r="AO183" s="23">
        <f>'Income Statement Annual'!N183/'Balance Sheet Annual'!BB183</f>
        <v>1.1393315282524745</v>
      </c>
      <c r="AP183" s="23">
        <f>'Income Statement Annual'!N183/('Balance Sheet Annual'!AH183-'Balance Sheet Annual'!BR183)</f>
        <v>14.927595231171852</v>
      </c>
      <c r="AQ183" s="23">
        <f>'Income Statement Annual'!BS183/'Balance Sheet Annual'!BB183</f>
        <v>7.7788627990589901E-2</v>
      </c>
      <c r="AR183" s="23">
        <f>'Cash Flow Statement Annual'!AB183/'Income Statement Annual'!N183</f>
        <v>0.148083216456288</v>
      </c>
      <c r="AS183" s="23">
        <f>'Cash Flow Statement Annual'!BG183/'Income Statement Annual'!N183</f>
        <v>-3.4498207885304659E-2</v>
      </c>
      <c r="AT183" s="23">
        <f>'Cash Flow Statement Annual'!AB183/'Balance Sheet Annual'!BB183</f>
        <v>0.16871587731368459</v>
      </c>
      <c r="AU183" s="23">
        <f>('Cash Flow Statement Annual'!AB183+'Cash Flow Statement Annual'!AU183)/'Balance Sheet Annual'!BR183</f>
        <v>0.24261956942116797</v>
      </c>
      <c r="AV183" s="23">
        <f>('Cash Flow Statement Annual'!AB183+'Cash Flow Statement Annual'!AU183)/('Balance Sheet Annual'!BH183+'Balance Sheet Annual'!BS183)</f>
        <v>5.5809263981970225E-2</v>
      </c>
      <c r="AW183" s="23">
        <f>'Cash Flow Statement Annual'!AB183/'Balance Sheet Annual'!BS183</f>
        <v>0.22640497959913036</v>
      </c>
      <c r="AX183" s="23">
        <f>('Cash Flow Statement Annual'!AB183+'Cash Flow Statement Annual'!AU183)/'Balance Sheet Annual'!BS183</f>
        <v>5.6050272507966764E-2</v>
      </c>
      <c r="AY183" s="23">
        <f>('Balance Sheet Annual'!BH183+'Balance Sheet Annual'!BS183)/('Income Statement Annual'!AF183-'Income Statement Annual'!AC183)</f>
        <v>3.4361116771958429</v>
      </c>
      <c r="AZ183" s="23">
        <f>(('Balance Sheet Annual'!BH183+'Balance Sheet Annual'!BS183)-'Balance Sheet Annual'!N183)/('Income Statement Annual'!AF183-'Income Statement Annual'!AC183)</f>
        <v>3.372834725901773</v>
      </c>
      <c r="BA183" s="23">
        <f>('Cash Flow Statement Annual'!AB183+'Cash Flow Statement Annual'!AU183)/'Income Statement Annual'!BS183</f>
        <v>0.5369472182596291</v>
      </c>
      <c r="BB183" s="23">
        <f>'Income Statement Annual'!AF183/('Balance Sheet Annual'!BH183+'Balance Sheet Annual'!BS183)</f>
        <v>0.21404424411363501</v>
      </c>
      <c r="BC183" s="24">
        <f>'Income Statement Annual'!AF183/('Balance Sheet Annual'!BB183-'Balance Sheet Annual'!BR183)</f>
        <v>0.19350687649124687</v>
      </c>
    </row>
    <row r="184" spans="1:55" x14ac:dyDescent="0.2">
      <c r="A184" s="52" t="s">
        <v>589</v>
      </c>
      <c r="B184" s="52" t="s">
        <v>590</v>
      </c>
      <c r="C184" s="52" t="str">
        <f>VLOOKUP(A184,'[1]S&amp;P 500 Wikipedia'!A:D,3,FALSE)</f>
        <v>Real Estate</v>
      </c>
      <c r="D184" s="52">
        <v>378162</v>
      </c>
      <c r="E184" s="52" t="s">
        <v>16</v>
      </c>
      <c r="F184" s="52">
        <v>2019</v>
      </c>
      <c r="G184" s="52" t="s">
        <v>17</v>
      </c>
      <c r="H184" s="53">
        <v>43830</v>
      </c>
      <c r="I184" s="53">
        <v>43874</v>
      </c>
      <c r="J184" s="53">
        <v>43874</v>
      </c>
      <c r="K184" s="54">
        <v>497312000</v>
      </c>
      <c r="L184" s="54">
        <v>508267000</v>
      </c>
      <c r="M184" s="52" t="s">
        <v>591</v>
      </c>
      <c r="N184" s="21">
        <f>'Balance Sheet Annual'!AH184/'Balance Sheet Annual'!BR184</f>
        <v>0.52163356251079918</v>
      </c>
      <c r="O184" s="22">
        <f>('Balance Sheet Annual'!AH184-'Balance Sheet Annual'!U184)/'Balance Sheet Annual'!BR184</f>
        <v>0.52163356251079918</v>
      </c>
      <c r="P184" s="22">
        <f>'Balance Sheet Annual'!N184/'Balance Sheet Annual'!BR184</f>
        <v>0.14489212853761738</v>
      </c>
      <c r="Q184" s="22">
        <f>'Balance Sheet Annual'!CH184/'Balance Sheet Annual'!CS184</f>
        <v>1.1046787734005412</v>
      </c>
      <c r="R184" s="22">
        <f>('Balance Sheet Annual'!BH184+'Balance Sheet Annual'!BS184)/'Balance Sheet Annual'!BB184</f>
        <v>0.45262326914674961</v>
      </c>
      <c r="S184" s="22">
        <f>('Balance Sheet Annual'!BH184/'Balance Sheet Annual'!BB184)</f>
        <v>6.6272872781524489E-3</v>
      </c>
      <c r="T184" s="22">
        <f>'Balance Sheet Annual'!BS184/'Balance Sheet Annual'!BB184</f>
        <v>0.44599598186859712</v>
      </c>
      <c r="U184" s="22">
        <f>('Balance Sheet Annual'!BH184+'Balance Sheet Annual'!BS184)/'Balance Sheet Annual'!CS184</f>
        <v>0.95262658692032398</v>
      </c>
      <c r="V184" s="22">
        <f>('Balance Sheet Annual'!BH184/'Balance Sheet Annual'!CS184)</f>
        <v>1.3948310859554908E-2</v>
      </c>
      <c r="W184" s="22">
        <f>('Balance Sheet Annual'!BS184/'Balance Sheet Annual'!CS184)</f>
        <v>0.93867827606076903</v>
      </c>
      <c r="X184" s="23">
        <f>'Balance Sheet Annual'!AH184/'Balance Sheet Annual'!BB184</f>
        <v>3.7002852797759209E-2</v>
      </c>
      <c r="Y184" s="23">
        <f>'Balance Sheet Annual'!CS184/('Balance Sheet Annual'!BB184-'Balance Sheet Annual'!AQ184-'Balance Sheet Annual'!AR184-'Balance Sheet Annual'!AS184)</f>
        <v>0.48663438043884921</v>
      </c>
      <c r="Z184" s="23">
        <f>'Balance Sheet Annual'!BA184/'Balance Sheet Annual'!BB184</f>
        <v>0.96299714720224083</v>
      </c>
      <c r="AA184" s="23">
        <f>'Balance Sheet Annual'!AR184/'Balance Sheet Annual'!BB184</f>
        <v>0</v>
      </c>
      <c r="AB184" s="24">
        <f>'Balance Sheet Annual'!CS184/'Balance Sheet Annual'!CT184</f>
        <v>0.47513188836142173</v>
      </c>
      <c r="AC184" s="25">
        <f>'Income Statement Annual'!V184/'Income Statement Annual'!N184</f>
        <v>0.55973891837469325</v>
      </c>
      <c r="AD184" s="23">
        <f>('Income Statement Annual'!AF184-'Income Statement Annual'!AC184)/'Income Statement Annual'!N184</f>
        <v>0.51319501567801473</v>
      </c>
      <c r="AE184" s="23">
        <f>'Income Statement Annual'!AF184/'Income Statement Annual'!N184</f>
        <v>0.18276815212705824</v>
      </c>
      <c r="AF184" s="23">
        <f>'Income Statement Annual'!BS184/'Income Statement Annual'!N184</f>
        <v>2.2022316200748678E-2</v>
      </c>
      <c r="AG184" s="23">
        <f>('Income Statement Annual'!AF184-'Income Statement Annual'!AC184)/('Income Statement Annual'!AH184*-1)</f>
        <v>4.5432654164764497</v>
      </c>
      <c r="AH184" s="24">
        <f>'Income Statement Annual'!AF184/('Income Statement Annual'!AH184*-1)</f>
        <v>1.6180286234758599</v>
      </c>
      <c r="AI184" s="25">
        <f>'Cash Flow Statement Annual'!BG184/'Cash Flow Statement Annual'!AB184</f>
        <v>0.7650297314770711</v>
      </c>
      <c r="AJ184" s="23">
        <f>'Cash Flow Statement Annual'!AB184/'Balance Sheet Annual'!BR184</f>
        <v>0.84994535101924362</v>
      </c>
      <c r="AK184" s="23">
        <f>('Cash Flow Statement Annual'!AB184+'Cash Flow Statement Annual'!AV184)/('Balance Sheet Annual'!BH184+'Balance Sheet Annual'!BS184)</f>
        <v>1.9829608636420387E-2</v>
      </c>
      <c r="AL184" s="24">
        <f>('Cash Flow Statement Annual'!AB184/('Balance Sheet Annual'!BH184+'Balance Sheet Annual'!BS184))</f>
        <v>0.13320600609640418</v>
      </c>
      <c r="AM184" s="25">
        <f>'Income Statement Annual'!BS184/'Balance Sheet Annual'!CS184</f>
        <v>6.5972510728950721E-3</v>
      </c>
      <c r="AN184" s="23">
        <f>'Income Statement Annual'!N184/'Balance Sheet Annual'!CS184</f>
        <v>0.29957117193107913</v>
      </c>
      <c r="AO184" s="23">
        <f>'Income Statement Annual'!N184/'Balance Sheet Annual'!BB184</f>
        <v>0.14233581661825778</v>
      </c>
      <c r="AP184" s="23">
        <f>'Income Statement Annual'!N184/('Balance Sheet Annual'!AH184-'Balance Sheet Annual'!BR184)</f>
        <v>-4.1945349201049167</v>
      </c>
      <c r="AQ184" s="23">
        <f>'Income Statement Annual'!BS184/'Balance Sheet Annual'!BB184</f>
        <v>3.1345643602590516E-3</v>
      </c>
      <c r="AR184" s="23">
        <f>'Cash Flow Statement Annual'!AB184/'Income Statement Annual'!N184</f>
        <v>0.42359076852060923</v>
      </c>
      <c r="AS184" s="23">
        <f>'Cash Flow Statement Annual'!BG184/'Income Statement Annual'!N184</f>
        <v>0.32405953189748787</v>
      </c>
      <c r="AT184" s="23">
        <f>'Cash Flow Statement Annual'!AB184/'Balance Sheet Annual'!BB184</f>
        <v>6.0292137949336314E-2</v>
      </c>
      <c r="AU184" s="23">
        <f>('Cash Flow Statement Annual'!AB184+'Cash Flow Statement Annual'!AU184)/'Balance Sheet Annual'!BR184</f>
        <v>-0.60546349166803959</v>
      </c>
      <c r="AV184" s="23">
        <f>('Cash Flow Statement Annual'!AB184+'Cash Flow Statement Annual'!AU184)/('Balance Sheet Annual'!BH184+'Balance Sheet Annual'!BS184)</f>
        <v>-9.4890069656321949E-2</v>
      </c>
      <c r="AW184" s="23">
        <f>'Cash Flow Statement Annual'!AB184/'Balance Sheet Annual'!BS184</f>
        <v>0.13518538372639433</v>
      </c>
      <c r="AX184" s="23">
        <f>('Cash Flow Statement Annual'!AB184+'Cash Flow Statement Annual'!AU184)/'Balance Sheet Annual'!BS184</f>
        <v>-9.6300090770910424E-2</v>
      </c>
      <c r="AY184" s="23">
        <f>('Balance Sheet Annual'!BH184+'Balance Sheet Annual'!BS184)/('Income Statement Annual'!AF184-'Income Statement Annual'!AC184)</f>
        <v>6.196411481619867</v>
      </c>
      <c r="AZ184" s="23">
        <f>(('Balance Sheet Annual'!BH184+'Balance Sheet Annual'!BS184)-'Balance Sheet Annual'!N184)/('Income Statement Annual'!AF184-'Income Statement Annual'!AC184)</f>
        <v>6.0557037872409749</v>
      </c>
      <c r="BA184" s="23">
        <f>('Cash Flow Statement Annual'!AB184+'Cash Flow Statement Annual'!AU184)/'Income Statement Annual'!BS184</f>
        <v>-13.701889194534749</v>
      </c>
      <c r="BB184" s="23">
        <f>'Income Statement Annual'!AF184/('Balance Sheet Annual'!BH184+'Balance Sheet Annual'!BS184)</f>
        <v>5.7474849302059178E-2</v>
      </c>
      <c r="BC184" s="24">
        <f>'Income Statement Annual'!AF184/('Balance Sheet Annual'!BB184-'Balance Sheet Annual'!BR184)</f>
        <v>2.8000727443033901E-2</v>
      </c>
    </row>
    <row r="185" spans="1:55" x14ac:dyDescent="0.2">
      <c r="A185" s="52" t="s">
        <v>610</v>
      </c>
      <c r="B185" s="52" t="s">
        <v>611</v>
      </c>
      <c r="C185" s="52" t="str">
        <f>VLOOKUP(A185,'[1]S&amp;P 500 Wikipedia'!A:D,3,FALSE)</f>
        <v>Consumer Discretionary</v>
      </c>
      <c r="D185" s="52">
        <v>261673</v>
      </c>
      <c r="E185" s="52" t="s">
        <v>16</v>
      </c>
      <c r="F185" s="52">
        <v>2019</v>
      </c>
      <c r="G185" s="52" t="s">
        <v>17</v>
      </c>
      <c r="H185" s="53">
        <v>43890</v>
      </c>
      <c r="I185" s="53">
        <v>43915</v>
      </c>
      <c r="J185" s="53">
        <v>43915</v>
      </c>
      <c r="K185" s="54">
        <v>1087000000</v>
      </c>
      <c r="L185" s="54">
        <v>1089000000</v>
      </c>
      <c r="M185" s="52" t="s">
        <v>612</v>
      </c>
      <c r="N185" s="21">
        <f>'Balance Sheet Annual'!AH185/'Balance Sheet Annual'!BR185</f>
        <v>1.078095238095238</v>
      </c>
      <c r="O185" s="22">
        <f>('Balance Sheet Annual'!AH185-'Balance Sheet Annual'!U185)/'Balance Sheet Annual'!BR185</f>
        <v>0.28729251700680269</v>
      </c>
      <c r="P185" s="22">
        <f>'Balance Sheet Annual'!N185/'Balance Sheet Annual'!BR185</f>
        <v>0.11608163265306122</v>
      </c>
      <c r="Q185" s="22">
        <f>'Balance Sheet Annual'!CH185/'Balance Sheet Annual'!CS185</f>
        <v>-17.442875481386391</v>
      </c>
      <c r="R185" s="22">
        <f>('Balance Sheet Annual'!BH185+'Balance Sheet Annual'!BS185)/'Balance Sheet Annual'!BB185</f>
        <v>0.61447029432430322</v>
      </c>
      <c r="S185" s="22">
        <f>('Balance Sheet Annual'!BH185/'Balance Sheet Annual'!BB185)</f>
        <v>5.490280271683972E-2</v>
      </c>
      <c r="T185" s="22">
        <f>'Balance Sheet Annual'!BS185/'Balance Sheet Annual'!BB185</f>
        <v>0.55956749160746355</v>
      </c>
      <c r="U185" s="22">
        <f>('Balance Sheet Annual'!BH185+'Balance Sheet Annual'!BS185)/'Balance Sheet Annual'!CS185</f>
        <v>-10.103658536585366</v>
      </c>
      <c r="V185" s="22">
        <f>('Balance Sheet Annual'!BH185/'Balance Sheet Annual'!CS185)</f>
        <v>-0.90275994865211806</v>
      </c>
      <c r="W185" s="22">
        <f>('Balance Sheet Annual'!BS185/'Balance Sheet Annual'!CS185)</f>
        <v>-9.2008985879332474</v>
      </c>
      <c r="X185" s="23">
        <f>'Balance Sheet Annual'!AH185/'Balance Sheet Annual'!BB185</f>
        <v>0.38664220469982041</v>
      </c>
      <c r="Y185" s="23">
        <f>'Balance Sheet Annual'!CS185/('Balance Sheet Annual'!BB185-'Balance Sheet Annual'!AQ185-'Balance Sheet Annual'!AR185-'Balance Sheet Annual'!AS185)</f>
        <v>-6.3615205585725365E-2</v>
      </c>
      <c r="Z185" s="23">
        <f>'Balance Sheet Annual'!BA185/'Balance Sheet Annual'!BB185</f>
        <v>0.61335779530017953</v>
      </c>
      <c r="AA185" s="23">
        <f>'Balance Sheet Annual'!AR185/'Balance Sheet Annual'!BB185</f>
        <v>4.3992505269732217E-2</v>
      </c>
      <c r="AB185" s="24">
        <f>'Balance Sheet Annual'!CS185/'Balance Sheet Annual'!CT185</f>
        <v>-6.0816613318760246E-2</v>
      </c>
      <c r="AC185" s="25">
        <f>'Income Statement Annual'!V185/'Income Statement Annual'!N185</f>
        <v>0.34086640961669312</v>
      </c>
      <c r="AD185" s="23">
        <f>('Income Statement Annual'!AF185-'Income Statement Annual'!AC185)/'Income Statement Annual'!N185</f>
        <v>0.16177818099342253</v>
      </c>
      <c r="AE185" s="23">
        <f>'Income Statement Annual'!AF185/'Income Statement Annual'!N185</f>
        <v>0.14373327285098661</v>
      </c>
      <c r="AF185" s="23">
        <f>'Income Statement Annual'!BS185/'Income Statement Annual'!N185</f>
        <v>0.10199138126559311</v>
      </c>
      <c r="AG185" s="23">
        <f>('Income Statement Annual'!AF185-'Income Statement Annual'!AC185)/('Income Statement Annual'!AH185*-1)</f>
        <v>15.808510638297872</v>
      </c>
      <c r="AH185" s="24">
        <f>'Income Statement Annual'!AF185/('Income Statement Annual'!AH185*-1)</f>
        <v>14.045212765957446</v>
      </c>
      <c r="AI185" s="25">
        <f>'Cash Flow Statement Annual'!BG185/'Cash Flow Statement Annual'!AB185</f>
        <v>-0.7894775194928223</v>
      </c>
      <c r="AJ185" s="23">
        <f>'Cash Flow Statement Annual'!AB185/'Balance Sheet Annual'!BR185</f>
        <v>0.74682993197278913</v>
      </c>
      <c r="AK185" s="23">
        <f>('Cash Flow Statement Annual'!AB185+'Cash Flow Statement Annual'!AV185)/('Balance Sheet Annual'!BH185+'Balance Sheet Annual'!BS185)</f>
        <v>0.24664104437315376</v>
      </c>
      <c r="AL185" s="24">
        <f>('Cash Flow Statement Annual'!AB185/('Balance Sheet Annual'!BH185+'Balance Sheet Annual'!BS185))</f>
        <v>0.43588603373249057</v>
      </c>
      <c r="AM185" s="25">
        <f>'Income Statement Annual'!BS185/'Balance Sheet Annual'!CS185</f>
        <v>-3.6078305519897302</v>
      </c>
      <c r="AN185" s="23">
        <f>'Income Statement Annual'!N185/'Balance Sheet Annual'!CS185</f>
        <v>-35.373876765083438</v>
      </c>
      <c r="AO185" s="23">
        <f>'Income Statement Annual'!N185/'Balance Sheet Annual'!BB185</f>
        <v>2.1513193848075574</v>
      </c>
      <c r="AP185" s="23">
        <f>'Income Statement Annual'!N185/('Balance Sheet Annual'!AH185-'Balance Sheet Annual'!BR185)</f>
        <v>76.811846689895475</v>
      </c>
      <c r="AQ185" s="23">
        <f>'Income Statement Annual'!BS185/'Balance Sheet Annual'!BB185</f>
        <v>0.21941603559996878</v>
      </c>
      <c r="AR185" s="23">
        <f>'Cash Flow Statement Annual'!AB185/'Income Statement Annual'!N185</f>
        <v>0.12449988659559991</v>
      </c>
      <c r="AS185" s="23">
        <f>'Cash Flow Statement Annual'!BG185/'Income Statement Annual'!N185</f>
        <v>-9.8289861646631893E-2</v>
      </c>
      <c r="AT185" s="23">
        <f>'Cash Flow Statement Annual'!AB185/'Balance Sheet Annual'!BB185</f>
        <v>0.26783901943945665</v>
      </c>
      <c r="AU185" s="23">
        <f>('Cash Flow Statement Annual'!AB185+'Cash Flow Statement Annual'!AU185)/'Balance Sheet Annual'!BR185</f>
        <v>0.60244897959183674</v>
      </c>
      <c r="AV185" s="23">
        <f>('Cash Flow Statement Annual'!AB185+'Cash Flow Statement Annual'!AU185)/('Balance Sheet Annual'!BH185+'Balance Sheet Annual'!BS185)</f>
        <v>0.35161833370390372</v>
      </c>
      <c r="AW185" s="23">
        <f>'Cash Flow Statement Annual'!AB185/'Balance Sheet Annual'!BS185</f>
        <v>0.47865364492500873</v>
      </c>
      <c r="AX185" s="23">
        <f>('Cash Flow Statement Annual'!AB185+'Cash Flow Statement Annual'!AU185)/'Balance Sheet Annual'!BS185</f>
        <v>0.3861178932682246</v>
      </c>
      <c r="AY185" s="23">
        <f>('Balance Sheet Annual'!BH185+'Balance Sheet Annual'!BS185)/('Income Statement Annual'!AF185-'Income Statement Annual'!AC185)</f>
        <v>1.7655338716913413</v>
      </c>
      <c r="AZ185" s="23">
        <f>(('Balance Sheet Annual'!BH185+'Balance Sheet Annual'!BS185)-'Balance Sheet Annual'!N185)/('Income Statement Annual'!AF185-'Income Statement Annual'!AC185)</f>
        <v>1.6459174517720951</v>
      </c>
      <c r="BA185" s="23">
        <f>('Cash Flow Statement Annual'!AB185+'Cash Flow Statement Annual'!AU185)/'Income Statement Annual'!BS185</f>
        <v>0.98470023127557371</v>
      </c>
      <c r="BB185" s="23">
        <f>'Income Statement Annual'!AF185/('Balance Sheet Annual'!BH185+'Balance Sheet Annual'!BS185)</f>
        <v>0.5032239621382969</v>
      </c>
      <c r="BC185" s="24">
        <f>'Income Statement Annual'!AF185/('Balance Sheet Annual'!BB185-'Balance Sheet Annual'!BR185)</f>
        <v>0.48212166397857642</v>
      </c>
    </row>
    <row r="186" spans="1:55" x14ac:dyDescent="0.2">
      <c r="A186" s="52" t="s">
        <v>595</v>
      </c>
      <c r="B186" s="52" t="s">
        <v>596</v>
      </c>
      <c r="C186" s="52" t="str">
        <f>VLOOKUP(A186,'[1]S&amp;P 500 Wikipedia'!A:D,3,FALSE)</f>
        <v>Energy</v>
      </c>
      <c r="D186" s="52">
        <v>378163</v>
      </c>
      <c r="E186" s="52" t="s">
        <v>16</v>
      </c>
      <c r="F186" s="52">
        <v>2019</v>
      </c>
      <c r="G186" s="52" t="s">
        <v>17</v>
      </c>
      <c r="H186" s="53">
        <v>43830</v>
      </c>
      <c r="I186" s="53">
        <v>43881</v>
      </c>
      <c r="J186" s="53">
        <v>43881</v>
      </c>
      <c r="K186" s="54">
        <v>302700000</v>
      </c>
      <c r="L186" s="54">
        <v>300400000</v>
      </c>
      <c r="M186" s="59" t="s">
        <v>597</v>
      </c>
      <c r="N186" s="21">
        <f>'Balance Sheet Annual'!AH186/'Balance Sheet Annual'!BR186</f>
        <v>1.2573705179282868</v>
      </c>
      <c r="O186" s="22">
        <f>('Balance Sheet Annual'!AH186-'Balance Sheet Annual'!U186)/'Balance Sheet Annual'!BR186</f>
        <v>1.153386454183267</v>
      </c>
      <c r="P186" s="22">
        <f>'Balance Sheet Annual'!N186/'Balance Sheet Annual'!BR186</f>
        <v>0.6155378486055777</v>
      </c>
      <c r="Q186" s="22">
        <f>'Balance Sheet Annual'!CH186/'Balance Sheet Annual'!CS186</f>
        <v>1.2441788584380795</v>
      </c>
      <c r="R186" s="22">
        <f>('Balance Sheet Annual'!BH186+'Balance Sheet Annual'!BS186)/'Balance Sheet Annual'!BB186</f>
        <v>0.36415388853181524</v>
      </c>
      <c r="S186" s="22">
        <f>('Balance Sheet Annual'!BH186/'Balance Sheet Annual'!BB186)</f>
        <v>9.1359838398677815E-3</v>
      </c>
      <c r="T186" s="22">
        <f>'Balance Sheet Annual'!BS186/'Balance Sheet Annual'!BB186</f>
        <v>0.35501790469194749</v>
      </c>
      <c r="U186" s="22">
        <f>('Balance Sheet Annual'!BH186+'Balance Sheet Annual'!BS186)/'Balance Sheet Annual'!CS186</f>
        <v>0.81722645786111681</v>
      </c>
      <c r="V186" s="22">
        <f>('Balance Sheet Annual'!BH186/'Balance Sheet Annual'!CS186)</f>
        <v>2.0502781784463218E-2</v>
      </c>
      <c r="W186" s="22">
        <f>('Balance Sheet Annual'!BS186/'Balance Sheet Annual'!CS186)</f>
        <v>0.79672367607665362</v>
      </c>
      <c r="X186" s="23">
        <f>'Balance Sheet Annual'!AH186/'Balance Sheet Annual'!BB186</f>
        <v>0.14489027637498852</v>
      </c>
      <c r="Y186" s="23">
        <f>'Balance Sheet Annual'!CS186/('Balance Sheet Annual'!BB186-'Balance Sheet Annual'!AQ186-'Balance Sheet Annual'!AR186-'Balance Sheet Annual'!AS186)</f>
        <v>0.45308561292129584</v>
      </c>
      <c r="Z186" s="23">
        <f>'Balance Sheet Annual'!BA186/'Balance Sheet Annual'!BB186</f>
        <v>0.85510972362501148</v>
      </c>
      <c r="AA186" s="23">
        <f>'Balance Sheet Annual'!AR186/'Balance Sheet Annual'!BB186</f>
        <v>1.6527407951519604E-2</v>
      </c>
      <c r="AB186" s="24">
        <f>'Balance Sheet Annual'!CS186/'Balance Sheet Annual'!CT186</f>
        <v>0.44559728215958133</v>
      </c>
      <c r="AC186" s="25">
        <f>'Income Statement Annual'!V186/'Income Statement Annual'!N186</f>
        <v>1</v>
      </c>
      <c r="AD186" s="23">
        <f>('Income Statement Annual'!AF186-'Income Statement Annual'!AC186)/'Income Statement Annual'!N186</f>
        <v>0.41693610469591996</v>
      </c>
      <c r="AE186" s="23">
        <f>'Income Statement Annual'!AF186/'Income Statement Annual'!N186</f>
        <v>9.0223248652809854E-2</v>
      </c>
      <c r="AF186" s="23">
        <f>'Income Statement Annual'!BS186/'Income Statement Annual'!N186</f>
        <v>-6.3433410315627409E-2</v>
      </c>
      <c r="AG186" s="23">
        <f>('Income Statement Annual'!AF186-'Income Statement Annual'!AC186)/('Income Statement Annual'!AH186*-1)</f>
        <v>7.1263157894736846</v>
      </c>
      <c r="AH186" s="24">
        <f>'Income Statement Annual'!AF186/('Income Statement Annual'!AH186*-1)</f>
        <v>1.5421052631578946</v>
      </c>
      <c r="AI186" s="25">
        <f>'Cash Flow Statement Annual'!BG186/'Cash Flow Statement Annual'!AB186</f>
        <v>3.1668696711327646E-2</v>
      </c>
      <c r="AJ186" s="23">
        <f>'Cash Flow Statement Annual'!AB186/'Balance Sheet Annual'!BR186</f>
        <v>0.65418326693227091</v>
      </c>
      <c r="AK186" s="23">
        <f>('Cash Flow Statement Annual'!AB186+'Cash Flow Statement Annual'!AV186)/('Balance Sheet Annual'!BH186+'Balance Sheet Annual'!BS186)</f>
        <v>0.16717095310136157</v>
      </c>
      <c r="AL186" s="24">
        <f>('Cash Flow Statement Annual'!AB186/('Balance Sheet Annual'!BH186+'Balance Sheet Annual'!BS186))</f>
        <v>0.2070095814422592</v>
      </c>
      <c r="AM186" s="25">
        <f>'Income Statement Annual'!BS186/'Balance Sheet Annual'!CS186</f>
        <v>-4.2447970327632395E-2</v>
      </c>
      <c r="AN186" s="23">
        <f>'Income Statement Annual'!N186/'Balance Sheet Annual'!CS186</f>
        <v>0.66917370698536982</v>
      </c>
      <c r="AO186" s="23">
        <f>'Income Statement Annual'!N186/'Balance Sheet Annual'!BB186</f>
        <v>0.29818198512533284</v>
      </c>
      <c r="AP186" s="23">
        <f>'Income Statement Annual'!N186/('Balance Sheet Annual'!AH186-'Balance Sheet Annual'!BR186)</f>
        <v>10.054179566563468</v>
      </c>
      <c r="AQ186" s="23">
        <f>'Income Statement Annual'!BS186/'Balance Sheet Annual'!BB186</f>
        <v>-1.8914700211183546E-2</v>
      </c>
      <c r="AR186" s="23">
        <f>'Cash Flow Statement Annual'!AB186/'Income Statement Annual'!N186</f>
        <v>0.25280985373364129</v>
      </c>
      <c r="AS186" s="23">
        <f>'Cash Flow Statement Annual'!BG186/'Income Statement Annual'!N186</f>
        <v>8.0061585835257895E-3</v>
      </c>
      <c r="AT186" s="23">
        <f>'Cash Flow Statement Annual'!AB186/'Balance Sheet Annual'!BB186</f>
        <v>7.5383344045542186E-2</v>
      </c>
      <c r="AU186" s="23">
        <f>('Cash Flow Statement Annual'!AB186+'Cash Flow Statement Annual'!AU186)/'Balance Sheet Annual'!BR186</f>
        <v>-0.4784860557768924</v>
      </c>
      <c r="AV186" s="23">
        <f>('Cash Flow Statement Annual'!AB186+'Cash Flow Statement Annual'!AU186)/('Balance Sheet Annual'!BH186+'Balance Sheet Annual'!BS186)</f>
        <v>-0.15141200201714575</v>
      </c>
      <c r="AW186" s="23">
        <f>'Cash Flow Statement Annual'!AB186/'Balance Sheet Annual'!BS186</f>
        <v>0.21233673865252814</v>
      </c>
      <c r="AX186" s="23">
        <f>('Cash Flow Statement Annual'!AB186+'Cash Flow Statement Annual'!AU186)/'Balance Sheet Annual'!BS186</f>
        <v>-0.15530841846631321</v>
      </c>
      <c r="AY186" s="23">
        <f>('Balance Sheet Annual'!BH186+'Balance Sheet Annual'!BS186)/('Income Statement Annual'!AF186-'Income Statement Annual'!AC186)</f>
        <v>2.9290989660265878</v>
      </c>
      <c r="AZ186" s="23">
        <f>(('Balance Sheet Annual'!BH186+'Balance Sheet Annual'!BS186)-'Balance Sheet Annual'!N186)/('Income Statement Annual'!AF186-'Income Statement Annual'!AC186)</f>
        <v>2.3585672082717872</v>
      </c>
      <c r="BA186" s="23">
        <f>('Cash Flow Statement Annual'!AB186+'Cash Flow Statement Annual'!AU186)/'Income Statement Annual'!BS186</f>
        <v>2.9150485436893203</v>
      </c>
      <c r="BB186" s="23">
        <f>'Income Statement Annual'!AF186/('Balance Sheet Annual'!BH186+'Balance Sheet Annual'!BS186)</f>
        <v>7.3877962682803833E-2</v>
      </c>
      <c r="BC186" s="24">
        <f>'Income Statement Annual'!AF186/('Balance Sheet Annual'!BB186-'Balance Sheet Annual'!BR186)</f>
        <v>3.0406807804068077E-2</v>
      </c>
    </row>
    <row r="187" spans="1:55" x14ac:dyDescent="0.2">
      <c r="A187" s="12" t="s">
        <v>604</v>
      </c>
      <c r="B187" s="12" t="s">
        <v>605</v>
      </c>
      <c r="C187" s="52" t="str">
        <f>VLOOKUP(A187,'[1]S&amp;P 500 Wikipedia'!A:D,3,FALSE)</f>
        <v>Energy</v>
      </c>
      <c r="D187" s="12">
        <v>684316</v>
      </c>
      <c r="E187" s="12" t="s">
        <v>16</v>
      </c>
      <c r="F187" s="12">
        <v>2017</v>
      </c>
      <c r="G187" s="12" t="s">
        <v>17</v>
      </c>
      <c r="H187" s="63">
        <v>43100</v>
      </c>
      <c r="I187" s="63">
        <v>43152</v>
      </c>
      <c r="J187" s="63">
        <v>43222</v>
      </c>
      <c r="K187" s="64">
        <v>176190000</v>
      </c>
      <c r="L187" s="64">
        <v>179742000</v>
      </c>
      <c r="M187" s="12" t="s">
        <v>606</v>
      </c>
      <c r="N187" s="21">
        <f>'Balance Sheet Annual'!AH187/'Balance Sheet Annual'!BR187</f>
        <v>2.1528125900570041</v>
      </c>
      <c r="O187" s="22">
        <f>('Balance Sheet Annual'!AH187-'Balance Sheet Annual'!U187)/'Balance Sheet Annual'!BR187</f>
        <v>1.0070471143100139</v>
      </c>
      <c r="P187" s="22">
        <f>'Balance Sheet Annual'!N187/'Balance Sheet Annual'!BR187</f>
        <v>0.44334896078610542</v>
      </c>
      <c r="Q187" s="22">
        <f>'Balance Sheet Annual'!CH187/'Balance Sheet Annual'!CS187</f>
        <v>0.81316988132828216</v>
      </c>
      <c r="R187" s="22">
        <f>('Balance Sheet Annual'!BH187+'Balance Sheet Annual'!BS187)/'Balance Sheet Annual'!BB187</f>
        <v>0.23372212932960001</v>
      </c>
      <c r="S187" s="22">
        <f>('Balance Sheet Annual'!BH187/'Balance Sheet Annual'!BB187)</f>
        <v>0</v>
      </c>
      <c r="T187" s="22">
        <f>'Balance Sheet Annual'!BS187/'Balance Sheet Annual'!BB187</f>
        <v>0.23372212932960001</v>
      </c>
      <c r="U187" s="22">
        <f>('Balance Sheet Annual'!BH187+'Balance Sheet Annual'!BS187)/'Balance Sheet Annual'!CS187</f>
        <v>0.42377792550034427</v>
      </c>
      <c r="V187" s="22">
        <f>('Balance Sheet Annual'!BH187/'Balance Sheet Annual'!CS187)</f>
        <v>0</v>
      </c>
      <c r="W187" s="22">
        <f>('Balance Sheet Annual'!BS187/'Balance Sheet Annual'!CS187)</f>
        <v>0.42377792550034427</v>
      </c>
      <c r="X187" s="23">
        <f>'Balance Sheet Annual'!AH187/'Balance Sheet Annual'!BB187</f>
        <v>0.28645565711081228</v>
      </c>
      <c r="Y187" s="23">
        <f>'Balance Sheet Annual'!CS187/('Balance Sheet Annual'!BB187-'Balance Sheet Annual'!AQ187-'Balance Sheet Annual'!AR187-'Balance Sheet Annual'!AS187)</f>
        <v>0.73643436507210003</v>
      </c>
      <c r="Z187" s="23">
        <f>'Balance Sheet Annual'!BA187/'Balance Sheet Annual'!BB187</f>
        <v>0.71354434288918767</v>
      </c>
      <c r="AA187" s="23">
        <f>'Balance Sheet Annual'!AR187/'Balance Sheet Annual'!BB187</f>
        <v>0.20994310407425856</v>
      </c>
      <c r="AB187" s="24">
        <f>'Balance Sheet Annual'!CS187/'Balance Sheet Annual'!CT187</f>
        <v>0.55152030170908495</v>
      </c>
      <c r="AC187" s="25">
        <f>'Income Statement Annual'!V187/'Income Statement Annual'!N187</f>
        <v>0.2029418511252904</v>
      </c>
      <c r="AD187" s="23">
        <f>('Income Statement Annual'!AF187-'Income Statement Annual'!AC187)/'Income Statement Annual'!N187</f>
        <v>9.3540736181312312E-2</v>
      </c>
      <c r="AE187" s="23">
        <f>'Income Statement Annual'!AF187/'Income Statement Annual'!N187</f>
        <v>6.4775849555889609E-2</v>
      </c>
      <c r="AF187" s="23">
        <f>'Income Statement Annual'!BS187/'Income Statement Annual'!N187</f>
        <v>5.6513795689782383E-2</v>
      </c>
      <c r="AG187" s="23">
        <f>('Income Statement Annual'!AF187-'Income Statement Annual'!AC187)/('Income Statement Annual'!AH187*-1)</f>
        <v>11.707933357339211</v>
      </c>
      <c r="AH187" s="24">
        <f>'Income Statement Annual'!AF187/('Income Statement Annual'!AH187*-1)</f>
        <v>8.1076048866600505</v>
      </c>
      <c r="AI187" s="25">
        <f>'Cash Flow Statement Annual'!BG187/'Cash Flow Statement Annual'!AB187</f>
        <v>-7.6340932740516509E-2</v>
      </c>
      <c r="AJ187" s="23">
        <f>'Cash Flow Statement Annual'!AB187/'Balance Sheet Annual'!BR187</f>
        <v>0.66871674480393051</v>
      </c>
      <c r="AK187" s="23">
        <f>('Cash Flow Statement Annual'!AB187+'Cash Flow Statement Annual'!AV187)/('Balance Sheet Annual'!BH187+'Balance Sheet Annual'!BS187)</f>
        <v>0.28646818938668495</v>
      </c>
      <c r="AL187" s="24">
        <f>('Cash Flow Statement Annual'!AB187/('Balance Sheet Annual'!BH187+'Balance Sheet Annual'!BS187))</f>
        <v>0.38070934972606968</v>
      </c>
      <c r="AM187" s="25">
        <f>'Income Statement Annual'!BS187/'Balance Sheet Annual'!CS187</f>
        <v>0.13657846272812679</v>
      </c>
      <c r="AN187" s="23">
        <f>'Income Statement Annual'!N187/'Balance Sheet Annual'!CS187</f>
        <v>2.4167278283313038</v>
      </c>
      <c r="AO187" s="23">
        <f>'Income Statement Annual'!N187/'Balance Sheet Annual'!BB187</f>
        <v>1.3328744610300225</v>
      </c>
      <c r="AP187" s="23">
        <f>'Income Statement Annual'!N187/('Balance Sheet Annual'!AH187-'Balance Sheet Annual'!BR187)</f>
        <v>8.6891912655065067</v>
      </c>
      <c r="AQ187" s="23">
        <f>'Income Statement Annual'!BS187/'Balance Sheet Annual'!BB187</f>
        <v>7.5325794970779514E-2</v>
      </c>
      <c r="AR187" s="23">
        <f>'Cash Flow Statement Annual'!AB187/'Income Statement Annual'!N187</f>
        <v>6.6758124996184554E-2</v>
      </c>
      <c r="AS187" s="23">
        <f>'Cash Flow Statement Annual'!BG187/'Income Statement Annual'!N187</f>
        <v>-5.0963775302167195E-3</v>
      </c>
      <c r="AT187" s="23">
        <f>'Cash Flow Statement Annual'!AB187/'Balance Sheet Annual'!BB187</f>
        <v>8.8980199873664373E-2</v>
      </c>
      <c r="AU187" s="23">
        <f>('Cash Flow Statement Annual'!AB187+'Cash Flow Statement Annual'!AU187)/'Balance Sheet Annual'!BR187</f>
        <v>-5.8198789633867763E-3</v>
      </c>
      <c r="AV187" s="23">
        <f>('Cash Flow Statement Annual'!AB187+'Cash Flow Statement Annual'!AU187)/('Balance Sheet Annual'!BH187+'Balance Sheet Annual'!BS187)</f>
        <v>-3.313334611181384E-3</v>
      </c>
      <c r="AW187" s="23">
        <f>'Cash Flow Statement Annual'!AB187/'Balance Sheet Annual'!BS187</f>
        <v>0.38070934972606968</v>
      </c>
      <c r="AX187" s="23">
        <f>('Cash Flow Statement Annual'!AB187+'Cash Flow Statement Annual'!AU187)/'Balance Sheet Annual'!BS187</f>
        <v>-3.313334611181384E-3</v>
      </c>
      <c r="AY187" s="23">
        <f>('Balance Sheet Annual'!BH187+'Balance Sheet Annual'!BS187)/('Income Statement Annual'!AF187-'Income Statement Annual'!AC187)</f>
        <v>1.8746051428387107</v>
      </c>
      <c r="AZ187" s="23">
        <f>(('Balance Sheet Annual'!BH187+'Balance Sheet Annual'!BS187)-'Balance Sheet Annual'!N187)/('Income Statement Annual'!AF187-'Income Statement Annual'!AC187)</f>
        <v>1.4014464280757977</v>
      </c>
      <c r="BA187" s="23">
        <f>('Cash Flow Statement Annual'!AB187+'Cash Flow Statement Annual'!AU187)/'Income Statement Annual'!BS187</f>
        <v>-1.0280669733484812E-2</v>
      </c>
      <c r="BB187" s="23">
        <f>'Income Statement Annual'!AF187/('Balance Sheet Annual'!BH187+'Balance Sheet Annual'!BS187)</f>
        <v>0.36940479625193029</v>
      </c>
      <c r="BC187" s="24">
        <f>'Income Statement Annual'!AF187/('Balance Sheet Annual'!BB187-'Balance Sheet Annual'!BR187)</f>
        <v>9.9589576246428585E-2</v>
      </c>
    </row>
    <row r="188" spans="1:55" x14ac:dyDescent="0.2">
      <c r="A188" s="52" t="s">
        <v>625</v>
      </c>
      <c r="B188" s="52" t="s">
        <v>626</v>
      </c>
      <c r="C188" s="52" t="str">
        <f>VLOOKUP(A188,'[1]S&amp;P 500 Wikipedia'!A:D,3,FALSE)</f>
        <v>Industrials</v>
      </c>
      <c r="D188" s="52">
        <v>903401</v>
      </c>
      <c r="E188" s="52" t="s">
        <v>16</v>
      </c>
      <c r="F188" s="52">
        <v>2019</v>
      </c>
      <c r="G188" s="52" t="s">
        <v>17</v>
      </c>
      <c r="H188" s="53">
        <v>43830</v>
      </c>
      <c r="I188" s="53">
        <v>43874</v>
      </c>
      <c r="J188" s="53">
        <v>43874</v>
      </c>
      <c r="K188" s="54">
        <v>41300000</v>
      </c>
      <c r="L188" s="54">
        <v>41300000</v>
      </c>
      <c r="M188" s="52" t="s">
        <v>627</v>
      </c>
      <c r="N188" s="21">
        <f>'Balance Sheet Annual'!AH188/'Balance Sheet Annual'!BR188</f>
        <v>0.94444444444444442</v>
      </c>
      <c r="O188" s="22">
        <f>('Balance Sheet Annual'!AH188-'Balance Sheet Annual'!U188)/'Balance Sheet Annual'!BR188</f>
        <v>0.87248677248677253</v>
      </c>
      <c r="P188" s="22">
        <f>'Balance Sheet Annual'!N188/'Balance Sheet Annual'!BR188</f>
        <v>3.968253968253968E-2</v>
      </c>
      <c r="Q188" s="22">
        <f>'Balance Sheet Annual'!CH188/'Balance Sheet Annual'!CS188</f>
        <v>3.427581863979849</v>
      </c>
      <c r="R188" s="22">
        <f>('Balance Sheet Annual'!BH188+'Balance Sheet Annual'!BS188)/'Balance Sheet Annual'!BB188</f>
        <v>0.18290428104110368</v>
      </c>
      <c r="S188" s="22">
        <f>('Balance Sheet Annual'!BH188/'Balance Sheet Annual'!BB188)</f>
        <v>0</v>
      </c>
      <c r="T188" s="22">
        <f>'Balance Sheet Annual'!BS188/'Balance Sheet Annual'!BB188</f>
        <v>0.18290428104110368</v>
      </c>
      <c r="U188" s="22">
        <f>('Balance Sheet Annual'!BH188+'Balance Sheet Annual'!BS188)/'Balance Sheet Annual'!CS188</f>
        <v>0.80982367758186402</v>
      </c>
      <c r="V188" s="22">
        <f>('Balance Sheet Annual'!BH188/'Balance Sheet Annual'!CS188)</f>
        <v>0</v>
      </c>
      <c r="W188" s="22">
        <f>('Balance Sheet Annual'!BS188/'Balance Sheet Annual'!CS188)</f>
        <v>0.80982367758186402</v>
      </c>
      <c r="X188" s="23">
        <f>'Balance Sheet Annual'!AH188/'Balance Sheet Annual'!BB188</f>
        <v>0.25387569335798604</v>
      </c>
      <c r="Y188" s="23">
        <f>'Balance Sheet Annual'!CS188/('Balance Sheet Annual'!BB188-'Balance Sheet Annual'!AQ188-'Balance Sheet Annual'!AR188-'Balance Sheet Annual'!AS188)</f>
        <v>0.30739450251645373</v>
      </c>
      <c r="Z188" s="23">
        <f>'Balance Sheet Annual'!BA188/'Balance Sheet Annual'!BB188</f>
        <v>0.7461243066420139</v>
      </c>
      <c r="AA188" s="23">
        <f>'Balance Sheet Annual'!AR188/'Balance Sheet Annual'!BB188</f>
        <v>0.19527805433082066</v>
      </c>
      <c r="AB188" s="24">
        <f>'Balance Sheet Annual'!CS188/'Balance Sheet Annual'!CT188</f>
        <v>0.2258569193571327</v>
      </c>
      <c r="AC188" s="25">
        <f>'Income Statement Annual'!V188/'Income Statement Annual'!N188</f>
        <v>0.17204180244971345</v>
      </c>
      <c r="AD188" s="23">
        <f>('Income Statement Annual'!AF188-'Income Statement Annual'!AC188)/'Income Statement Annual'!N188</f>
        <v>8.3155410720305648E-2</v>
      </c>
      <c r="AE188" s="23">
        <f>'Income Statement Annual'!AF188/'Income Statement Annual'!N188</f>
        <v>8.3155410720305648E-2</v>
      </c>
      <c r="AF188" s="23">
        <f>'Income Statement Annual'!BS188/'Income Statement Annual'!N188</f>
        <v>6.1355208450387687E-2</v>
      </c>
      <c r="AG188" s="23">
        <f>('Income Statement Annual'!AF188-'Income Statement Annual'!AC188)/('Income Statement Annual'!AH188*-1)</f>
        <v>10.571428571428571</v>
      </c>
      <c r="AH188" s="24">
        <f>'Income Statement Annual'!AF188/('Income Statement Annual'!AH188*-1)</f>
        <v>10.571428571428571</v>
      </c>
      <c r="AI188" s="25">
        <f>'Cash Flow Statement Annual'!BG188/'Cash Flow Statement Annual'!AB188</f>
        <v>-0.484375</v>
      </c>
      <c r="AJ188" s="23">
        <f>'Cash Flow Statement Annual'!AB188/'Balance Sheet Annual'!BR188</f>
        <v>0.47407407407407409</v>
      </c>
      <c r="AK188" s="23">
        <f>('Cash Flow Statement Annual'!AB188+'Cash Flow Statement Annual'!AV188)/('Balance Sheet Annual'!BH188+'Balance Sheet Annual'!BS188)</f>
        <v>0.58087091757387244</v>
      </c>
      <c r="AL188" s="24">
        <f>('Cash Flow Statement Annual'!AB188/('Balance Sheet Annual'!BH188+'Balance Sheet Annual'!BS188))</f>
        <v>0.69673405909797825</v>
      </c>
      <c r="AM188" s="25">
        <f>'Income Statement Annual'!BS188/'Balance Sheet Annual'!CS188</f>
        <v>0.34382871536523929</v>
      </c>
      <c r="AN188" s="23">
        <f>'Income Statement Annual'!N188/'Balance Sheet Annual'!CS188</f>
        <v>5.6039042821158693</v>
      </c>
      <c r="AO188" s="23">
        <f>'Income Statement Annual'!N188/'Balance Sheet Annual'!BB188</f>
        <v>1.2656805575309344</v>
      </c>
      <c r="AP188" s="23">
        <f>'Income Statement Annual'!N188/('Balance Sheet Annual'!AH188-'Balance Sheet Annual'!BR188)</f>
        <v>-84.752380952380946</v>
      </c>
      <c r="AQ188" s="23">
        <f>'Income Statement Annual'!BS188/'Balance Sheet Annual'!BB188</f>
        <v>7.7656094438913387E-2</v>
      </c>
      <c r="AR188" s="23">
        <f>'Cash Flow Statement Annual'!AB188/'Income Statement Annual'!N188</f>
        <v>0.10068547027755928</v>
      </c>
      <c r="AS188" s="23">
        <f>'Cash Flow Statement Annual'!BG188/'Income Statement Annual'!N188</f>
        <v>-4.8769524665692773E-2</v>
      </c>
      <c r="AT188" s="23">
        <f>'Cash Flow Statement Annual'!AB188/'Balance Sheet Annual'!BB188</f>
        <v>0.12743564215616554</v>
      </c>
      <c r="AU188" s="23">
        <f>('Cash Flow Statement Annual'!AB188+'Cash Flow Statement Annual'!AU188)/'Balance Sheet Annual'!BR188</f>
        <v>0.14232804232804233</v>
      </c>
      <c r="AV188" s="23">
        <f>('Cash Flow Statement Annual'!AB188+'Cash Flow Statement Annual'!AU188)/('Balance Sheet Annual'!BH188+'Balance Sheet Annual'!BS188)</f>
        <v>0.20917573872472783</v>
      </c>
      <c r="AW188" s="23">
        <f>'Cash Flow Statement Annual'!AB188/'Balance Sheet Annual'!BS188</f>
        <v>0.69673405909797825</v>
      </c>
      <c r="AX188" s="23">
        <f>('Cash Flow Statement Annual'!AB188+'Cash Flow Statement Annual'!AU188)/'Balance Sheet Annual'!BS188</f>
        <v>0.20917573872472783</v>
      </c>
      <c r="AY188" s="23">
        <f>('Balance Sheet Annual'!BH188+'Balance Sheet Annual'!BS188)/('Income Statement Annual'!AF188-'Income Statement Annual'!AC188)</f>
        <v>1.7378378378378379</v>
      </c>
      <c r="AZ188" s="23">
        <f>(('Balance Sheet Annual'!BH188+'Balance Sheet Annual'!BS188)-'Balance Sheet Annual'!N188)/('Income Statement Annual'!AF188-'Income Statement Annual'!AC188)</f>
        <v>1.6364864864864865</v>
      </c>
      <c r="BA188" s="23">
        <f>('Cash Flow Statement Annual'!AB188+'Cash Flow Statement Annual'!AU188)/'Income Statement Annual'!BS188</f>
        <v>0.4926739926739927</v>
      </c>
      <c r="BB188" s="23">
        <f>'Income Statement Annual'!AF188/('Balance Sheet Annual'!BH188+'Balance Sheet Annual'!BS188)</f>
        <v>0.57542768273716949</v>
      </c>
      <c r="BC188" s="24">
        <f>'Income Statement Annual'!AF188/('Balance Sheet Annual'!BB188-'Balance Sheet Annual'!BR188)</f>
        <v>0.14394086753549892</v>
      </c>
    </row>
    <row r="189" spans="1:55" x14ac:dyDescent="0.2">
      <c r="A189" s="52" t="s">
        <v>601</v>
      </c>
      <c r="B189" s="52" t="s">
        <v>602</v>
      </c>
      <c r="C189" s="52" t="str">
        <f>VLOOKUP(A189,'[1]S&amp;P 500 Wikipedia'!A:D,3,FALSE)</f>
        <v>Consumer Discretionary</v>
      </c>
      <c r="D189" s="52">
        <v>740329</v>
      </c>
      <c r="E189" s="52" t="s">
        <v>16</v>
      </c>
      <c r="F189" s="52">
        <v>2019</v>
      </c>
      <c r="G189" s="52" t="s">
        <v>17</v>
      </c>
      <c r="H189" s="53">
        <v>43830</v>
      </c>
      <c r="I189" s="53">
        <v>43872</v>
      </c>
      <c r="J189" s="53">
        <v>43872</v>
      </c>
      <c r="K189" s="54">
        <v>280000000</v>
      </c>
      <c r="L189" s="54">
        <v>285000000</v>
      </c>
      <c r="M189" s="52" t="s">
        <v>603</v>
      </c>
      <c r="N189" s="21">
        <f>'Balance Sheet Annual'!AH189/'Balance Sheet Annual'!BR189</f>
        <v>1.0101351351351351</v>
      </c>
      <c r="O189" s="22">
        <f>('Balance Sheet Annual'!AH189-'Balance Sheet Annual'!U189)/'Balance Sheet Annual'!BR189</f>
        <v>1.0101351351351351</v>
      </c>
      <c r="P189" s="22">
        <f>'Balance Sheet Annual'!N189/'Balance Sheet Annual'!BR189</f>
        <v>0.25965250965250963</v>
      </c>
      <c r="Q189" s="22">
        <f>'Balance Sheet Annual'!CH189/'Balance Sheet Annual'!CS189</f>
        <v>-32.688559322033896</v>
      </c>
      <c r="R189" s="22">
        <f>('Balance Sheet Annual'!BH189+'Balance Sheet Annual'!BS189)/'Balance Sheet Annual'!BB189</f>
        <v>0.53439860934679417</v>
      </c>
      <c r="S189" s="22">
        <f>('Balance Sheet Annual'!BH189/'Balance Sheet Annual'!BB189)</f>
        <v>2.4737581065721738E-3</v>
      </c>
      <c r="T189" s="22">
        <f>'Balance Sheet Annual'!BS189/'Balance Sheet Annual'!BB189</f>
        <v>0.53192485124022193</v>
      </c>
      <c r="U189" s="22">
        <f>('Balance Sheet Annual'!BH189+'Balance Sheet Annual'!BS189)/'Balance Sheet Annual'!CS189</f>
        <v>-16.934322033898304</v>
      </c>
      <c r="V189" s="22">
        <f>('Balance Sheet Annual'!BH189/'Balance Sheet Annual'!CS189)</f>
        <v>-7.8389830508474576E-2</v>
      </c>
      <c r="W189" s="22">
        <f>('Balance Sheet Annual'!BS189/'Balance Sheet Annual'!CS189)</f>
        <v>-16.85593220338983</v>
      </c>
      <c r="X189" s="23">
        <f>'Balance Sheet Annual'!AH189/'Balance Sheet Annual'!BB189</f>
        <v>0.13993447883933943</v>
      </c>
      <c r="Y189" s="23">
        <f>'Balance Sheet Annual'!CS189/('Balance Sheet Annual'!BB189-'Balance Sheet Annual'!AQ189-'Balance Sheet Annual'!AR189-'Balance Sheet Annual'!AS189)</f>
        <v>-0.12688172043010754</v>
      </c>
      <c r="Z189" s="23">
        <f>'Balance Sheet Annual'!BA189/'Balance Sheet Annual'!BB189</f>
        <v>0.8600655211606606</v>
      </c>
      <c r="AA189" s="23">
        <f>'Balance Sheet Annual'!AR189/'Balance Sheet Annual'!BB189</f>
        <v>0.34492211004880657</v>
      </c>
      <c r="AB189" s="24">
        <f>'Balance Sheet Annual'!CS189/'Balance Sheet Annual'!CT189</f>
        <v>-3.1557130440596375E-2</v>
      </c>
      <c r="AC189" s="25">
        <f>'Income Statement Annual'!V189/'Income Statement Annual'!N189</f>
        <v>0.86732966567922132</v>
      </c>
      <c r="AD189" s="23">
        <f>('Income Statement Annual'!AF189-'Income Statement Annual'!AC189)/'Income Statement Annual'!N189</f>
        <v>0.2109606432501058</v>
      </c>
      <c r="AE189" s="23">
        <f>'Income Statement Annual'!AF189/'Income Statement Annual'!N189</f>
        <v>0.17435463393990691</v>
      </c>
      <c r="AF189" s="23">
        <f>'Income Statement Annual'!BS189/'Income Statement Annual'!N189</f>
        <v>9.3207786711807031E-2</v>
      </c>
      <c r="AG189" s="23">
        <f>('Income Statement Annual'!AF189-'Income Statement Annual'!AC189)/('Income Statement Annual'!AH189*-1)</f>
        <v>4.8164251207729469</v>
      </c>
      <c r="AH189" s="24">
        <f>'Income Statement Annual'!AF189/('Income Statement Annual'!AH189*-1)</f>
        <v>3.9806763285024154</v>
      </c>
      <c r="AI189" s="25">
        <f>'Cash Flow Statement Annual'!BG189/'Cash Flow Statement Annual'!AB189</f>
        <v>-0.80245133381398703</v>
      </c>
      <c r="AJ189" s="23">
        <f>'Cash Flow Statement Annual'!AB189/'Balance Sheet Annual'!BR189</f>
        <v>0.66940154440154442</v>
      </c>
      <c r="AK189" s="23">
        <f>('Cash Flow Statement Annual'!AB189+'Cash Flow Statement Annual'!AV189)/('Balance Sheet Annual'!BH189+'Balance Sheet Annual'!BS189)</f>
        <v>0.15200800700613037</v>
      </c>
      <c r="AL189" s="24">
        <f>('Cash Flow Statement Annual'!AB189/('Balance Sheet Annual'!BH189+'Balance Sheet Annual'!BS189))</f>
        <v>0.1735268359814838</v>
      </c>
      <c r="AM189" s="25">
        <f>'Income Statement Annual'!BS189/'Balance Sheet Annual'!CS189</f>
        <v>-1.8665254237288136</v>
      </c>
      <c r="AN189" s="23">
        <f>'Income Statement Annual'!N189/'Balance Sheet Annual'!CS189</f>
        <v>-20.025423728813561</v>
      </c>
      <c r="AO189" s="23">
        <f>'Income Statement Annual'!N189/'Balance Sheet Annual'!BB189</f>
        <v>0.63194490873838338</v>
      </c>
      <c r="AP189" s="23">
        <f>'Income Statement Annual'!N189/('Balance Sheet Annual'!AH189-'Balance Sheet Annual'!BR189)</f>
        <v>450.09523809523807</v>
      </c>
      <c r="AQ189" s="23">
        <f>'Income Statement Annual'!BS189/'Balance Sheet Annual'!BB189</f>
        <v>5.8902186267299594E-2</v>
      </c>
      <c r="AR189" s="23">
        <f>'Cash Flow Statement Annual'!AB189/'Income Statement Annual'!N189</f>
        <v>0.14674143038510368</v>
      </c>
      <c r="AS189" s="23">
        <f>'Cash Flow Statement Annual'!BG189/'Income Statement Annual'!N189</f>
        <v>-0.11775285653829877</v>
      </c>
      <c r="AT189" s="23">
        <f>'Cash Flow Statement Annual'!AB189/'Balance Sheet Annual'!BB189</f>
        <v>9.2732499832854184E-2</v>
      </c>
      <c r="AU189" s="23">
        <f>('Cash Flow Statement Annual'!AB189+'Cash Flow Statement Annual'!AU189)/'Balance Sheet Annual'!BR189</f>
        <v>0.61003861003861004</v>
      </c>
      <c r="AV189" s="23">
        <f>('Cash Flow Statement Annual'!AB189+'Cash Flow Statement Annual'!AU189)/('Balance Sheet Annual'!BH189+'Balance Sheet Annual'!BS189)</f>
        <v>0.15813837107469036</v>
      </c>
      <c r="AW189" s="23">
        <f>'Cash Flow Statement Annual'!AB189/'Balance Sheet Annual'!BS189</f>
        <v>0.17433383609854197</v>
      </c>
      <c r="AX189" s="23">
        <f>('Cash Flow Statement Annual'!AB189+'Cash Flow Statement Annual'!AU189)/'Balance Sheet Annual'!BS189</f>
        <v>0.15887380593262945</v>
      </c>
      <c r="AY189" s="23">
        <f>('Balance Sheet Annual'!BH189+'Balance Sheet Annual'!BS189)/('Income Statement Annual'!AF189-'Income Statement Annual'!AC189)</f>
        <v>4.0085255767301904</v>
      </c>
      <c r="AZ189" s="23">
        <f>(('Balance Sheet Annual'!BH189+'Balance Sheet Annual'!BS189)-'Balance Sheet Annual'!N189)/('Income Statement Annual'!AF189-'Income Statement Annual'!AC189)</f>
        <v>3.7387161484453362</v>
      </c>
      <c r="BA189" s="23">
        <f>('Cash Flow Statement Annual'!AB189+'Cash Flow Statement Annual'!AU189)/'Income Statement Annual'!BS189</f>
        <v>1.434733257661748</v>
      </c>
      <c r="BB189" s="23">
        <f>'Income Statement Annual'!AF189/('Balance Sheet Annual'!BH189+'Balance Sheet Annual'!BS189)</f>
        <v>0.20618040785687478</v>
      </c>
      <c r="BC189" s="24">
        <f>'Income Statement Annual'!AF189/('Balance Sheet Annual'!BB189-'Balance Sheet Annual'!BR189)</f>
        <v>0.12790065968180053</v>
      </c>
    </row>
    <row r="190" spans="1:55" x14ac:dyDescent="0.2">
      <c r="A190" s="52" t="s">
        <v>607</v>
      </c>
      <c r="B190" s="52" t="s">
        <v>608</v>
      </c>
      <c r="C190" s="52" t="str">
        <f>VLOOKUP(A190,'[1]S&amp;P 500 Wikipedia'!A:D,3,FALSE)</f>
        <v>Health Care</v>
      </c>
      <c r="D190" s="52">
        <v>362221</v>
      </c>
      <c r="E190" s="52" t="s">
        <v>16</v>
      </c>
      <c r="F190" s="52">
        <v>2019</v>
      </c>
      <c r="G190" s="52" t="s">
        <v>17</v>
      </c>
      <c r="H190" s="53">
        <v>43738</v>
      </c>
      <c r="I190" s="53">
        <v>43796</v>
      </c>
      <c r="J190" s="53">
        <v>43796</v>
      </c>
      <c r="K190" s="54">
        <v>268895000</v>
      </c>
      <c r="L190" s="54">
        <v>265256000</v>
      </c>
      <c r="M190" s="52" t="s">
        <v>609</v>
      </c>
      <c r="N190" s="21">
        <f>'Balance Sheet Annual'!AH190/'Balance Sheet Annual'!BR190</f>
        <v>1.6756377908606672</v>
      </c>
      <c r="O190" s="22">
        <f>('Balance Sheet Annual'!AH190-'Balance Sheet Annual'!U190)/'Balance Sheet Annual'!BR190</f>
        <v>1.2598822539949537</v>
      </c>
      <c r="P190" s="22">
        <f>'Balance Sheet Annual'!N190/'Balance Sheet Annual'!BR190</f>
        <v>0.56237734791141014</v>
      </c>
      <c r="Q190" s="22">
        <f>'Balance Sheet Annual'!CH190/'Balance Sheet Annual'!CS190</f>
        <v>2.0449023963699959</v>
      </c>
      <c r="R190" s="22">
        <f>('Balance Sheet Annual'!BH190+'Balance Sheet Annual'!BS190)/'Balance Sheet Annual'!BB190</f>
        <v>0.47748405023206719</v>
      </c>
      <c r="S190" s="22">
        <f>('Balance Sheet Annual'!BH190/'Balance Sheet Annual'!BB190)</f>
        <v>4.2408531379519103E-2</v>
      </c>
      <c r="T190" s="22">
        <f>'Balance Sheet Annual'!BS190/'Balance Sheet Annual'!BB190</f>
        <v>0.43507551885254808</v>
      </c>
      <c r="U190" s="22">
        <f>('Balance Sheet Annual'!BH190+'Balance Sheet Annual'!BS190)/'Balance Sheet Annual'!CS190</f>
        <v>1.4538923287800727</v>
      </c>
      <c r="V190" s="22">
        <f>('Balance Sheet Annual'!BH190/'Balance Sheet Annual'!CS190)</f>
        <v>0.12912983882402987</v>
      </c>
      <c r="W190" s="22">
        <f>('Balance Sheet Annual'!BS190/'Balance Sheet Annual'!CS190)</f>
        <v>1.3247624899560428</v>
      </c>
      <c r="X190" s="23">
        <f>'Balance Sheet Annual'!AH190/'Balance Sheet Annual'!BB190</f>
        <v>0.27834091367721708</v>
      </c>
      <c r="Y190" s="23">
        <f>'Balance Sheet Annual'!CS190/('Balance Sheet Annual'!BB190-'Balance Sheet Annual'!AQ190-'Balance Sheet Annual'!AR190-'Balance Sheet Annual'!AS190)</f>
        <v>0.87476225915819072</v>
      </c>
      <c r="Z190" s="23">
        <f>'Balance Sheet Annual'!BA190/'Balance Sheet Annual'!BB190</f>
        <v>0.72165908632278297</v>
      </c>
      <c r="AA190" s="23">
        <f>'Balance Sheet Annual'!AR190/'Balance Sheet Annual'!BB190</f>
        <v>0.39796029245121933</v>
      </c>
      <c r="AB190" s="24">
        <f>'Balance Sheet Annual'!CS190/'Balance Sheet Annual'!CT190</f>
        <v>0.32841775197528755</v>
      </c>
      <c r="AC190" s="25">
        <f>'Income Statement Annual'!V190/'Income Statement Annual'!N190</f>
        <v>0.34772666528078877</v>
      </c>
      <c r="AD190" s="23">
        <f>('Income Statement Annual'!AF190-'Income Statement Annual'!AC190)/'Income Statement Annual'!N190</f>
        <v>1.2324414219107297E-2</v>
      </c>
      <c r="AE190" s="23">
        <f>'Income Statement Annual'!AF190/'Income Statement Annual'!N190</f>
        <v>-3.1182252843524483E-3</v>
      </c>
      <c r="AF190" s="23">
        <f>'Income Statement Annual'!BS190/'Income Statement Annual'!N190</f>
        <v>-6.0463873132776999E-2</v>
      </c>
      <c r="AG190" s="23">
        <f>('Income Statement Annual'!AF190-'Income Statement Annual'!AC190)/('Income Statement Annual'!AH190*-1)</f>
        <v>0.30469897209985314</v>
      </c>
      <c r="AH190" s="24">
        <f>'Income Statement Annual'!AF190/('Income Statement Annual'!AH190*-1)</f>
        <v>-7.7092511013215861E-2</v>
      </c>
      <c r="AI190" s="25">
        <f>'Cash Flow Statement Annual'!BG190/'Cash Flow Statement Annual'!AB190</f>
        <v>-0.66435719784449576</v>
      </c>
      <c r="AJ190" s="23">
        <f>'Cash Flow Statement Annual'!AB190/'Balance Sheet Annual'!BR190</f>
        <v>0.60695262125035043</v>
      </c>
      <c r="AK190" s="23">
        <f>('Cash Flow Statement Annual'!AB190+'Cash Flow Statement Annual'!AV190)/('Balance Sheet Annual'!BH190+'Balance Sheet Annual'!BS190)</f>
        <v>0.21115084525357608</v>
      </c>
      <c r="AL190" s="24">
        <f>('Cash Flow Statement Annual'!AB190/('Balance Sheet Annual'!BH190+'Balance Sheet Annual'!BS190))</f>
        <v>0.21115084525357608</v>
      </c>
      <c r="AM190" s="25">
        <f>'Income Statement Annual'!BS190/'Balance Sheet Annual'!CS190</f>
        <v>-9.6232925272959305E-2</v>
      </c>
      <c r="AN190" s="23">
        <f>'Income Statement Annual'!N190/'Balance Sheet Annual'!CS190</f>
        <v>1.5915772557545966</v>
      </c>
      <c r="AO190" s="23">
        <f>'Income Statement Annual'!N190/'Balance Sheet Annual'!BB190</f>
        <v>0.52270222442992187</v>
      </c>
      <c r="AP190" s="23">
        <f>'Income Statement Annual'!N190/('Balance Sheet Annual'!AH190-'Balance Sheet Annual'!BR190)</f>
        <v>4.6573997233748274</v>
      </c>
      <c r="AQ190" s="23">
        <f>'Income Statement Annual'!BS190/'Balance Sheet Annual'!BB190</f>
        <v>-3.1604600984151132E-2</v>
      </c>
      <c r="AR190" s="23">
        <f>'Cash Flow Statement Annual'!AB190/'Income Statement Annual'!N190</f>
        <v>0.19288450687494432</v>
      </c>
      <c r="AS190" s="23">
        <f>'Cash Flow Statement Annual'!BG190/'Income Statement Annual'!N190</f>
        <v>-0.12814421049505539</v>
      </c>
      <c r="AT190" s="23">
        <f>'Cash Flow Statement Annual'!AB190/'Balance Sheet Annual'!BB190</f>
        <v>0.10082116080160196</v>
      </c>
      <c r="AU190" s="23">
        <f>('Cash Flow Statement Annual'!AB190+'Cash Flow Statement Annual'!AU190)/'Balance Sheet Annual'!BR190</f>
        <v>0.34464068778618823</v>
      </c>
      <c r="AV190" s="23">
        <f>('Cash Flow Statement Annual'!AB190+'Cash Flow Statement Annual'!AU190)/('Balance Sheet Annual'!BH190+'Balance Sheet Annual'!BS190)</f>
        <v>0.11989596879063719</v>
      </c>
      <c r="AW190" s="23">
        <f>'Cash Flow Statement Annual'!AB190/'Balance Sheet Annual'!BS190</f>
        <v>0.23173255316112459</v>
      </c>
      <c r="AX190" s="23">
        <f>('Cash Flow Statement Annual'!AB190+'Cash Flow Statement Annual'!AU190)/'Balance Sheet Annual'!BS190</f>
        <v>0.13158270301127445</v>
      </c>
      <c r="AY190" s="23">
        <f>('Balance Sheet Annual'!BH190+'Balance Sheet Annual'!BS190)/('Income Statement Annual'!AF190-'Income Statement Annual'!AC190)</f>
        <v>74.120481927710841</v>
      </c>
      <c r="AZ190" s="23">
        <f>(('Balance Sheet Annual'!BH190+'Balance Sheet Annual'!BS190)-'Balance Sheet Annual'!N190)/('Income Statement Annual'!AF190-'Income Statement Annual'!AC190)</f>
        <v>59.619277108433735</v>
      </c>
      <c r="BA190" s="23">
        <f>('Cash Flow Statement Annual'!AB190+'Cash Flow Statement Annual'!AU190)/'Income Statement Annual'!BS190</f>
        <v>-1.8113948919449903</v>
      </c>
      <c r="BB190" s="23">
        <f>'Income Statement Annual'!AF190/('Balance Sheet Annual'!BH190+'Balance Sheet Annual'!BS190)</f>
        <v>-3.4135240572171653E-3</v>
      </c>
      <c r="BC190" s="24">
        <f>'Income Statement Annual'!AF190/('Balance Sheet Annual'!BB190-'Balance Sheet Annual'!BR190)</f>
        <v>-1.9545793000744602E-3</v>
      </c>
    </row>
    <row r="191" spans="1:55" x14ac:dyDescent="0.2">
      <c r="A191" s="52" t="s">
        <v>613</v>
      </c>
      <c r="B191" s="52" t="s">
        <v>614</v>
      </c>
      <c r="C191" s="52" t="str">
        <f>VLOOKUP(A191,'[1]S&amp;P 500 Wikipedia'!A:D,3,FALSE)</f>
        <v>Industrials</v>
      </c>
      <c r="D191" s="52">
        <v>105257</v>
      </c>
      <c r="E191" s="52" t="s">
        <v>16</v>
      </c>
      <c r="F191" s="52">
        <v>2019</v>
      </c>
      <c r="G191" s="52" t="s">
        <v>17</v>
      </c>
      <c r="H191" s="53">
        <v>43830</v>
      </c>
      <c r="I191" s="53">
        <v>43875</v>
      </c>
      <c r="J191" s="53">
        <v>43875</v>
      </c>
      <c r="K191" s="54">
        <v>713500000</v>
      </c>
      <c r="L191" s="54">
        <v>722700000</v>
      </c>
      <c r="M191" s="52" t="s">
        <v>615</v>
      </c>
      <c r="N191" s="21">
        <f>'Balance Sheet Annual'!AH191/'Balance Sheet Annual'!BR191</f>
        <v>1.3428555641507349</v>
      </c>
      <c r="O191" s="22">
        <f>('Balance Sheet Annual'!AH191-'Balance Sheet Annual'!U191)/'Balance Sheet Annual'!BR191</f>
        <v>1.0985744281136036</v>
      </c>
      <c r="P191" s="22">
        <f>'Balance Sheet Annual'!N191/'Balance Sheet Annual'!BR191</f>
        <v>0.57553320808929165</v>
      </c>
      <c r="Q191" s="22">
        <f>'Balance Sheet Annual'!CH191/'Balance Sheet Annual'!CS191</f>
        <v>2.135734516111794</v>
      </c>
      <c r="R191" s="22">
        <f>('Balance Sheet Annual'!BH191+'Balance Sheet Annual'!BS191)/'Balance Sheet Annual'!BB191</f>
        <v>0.27270403381107383</v>
      </c>
      <c r="S191" s="22">
        <f>('Balance Sheet Annual'!BH191/'Balance Sheet Annual'!BB191)</f>
        <v>8.336883723308168E-2</v>
      </c>
      <c r="T191" s="22">
        <f>'Balance Sheet Annual'!BS191/'Balance Sheet Annual'!BB191</f>
        <v>0.18933519657799214</v>
      </c>
      <c r="U191" s="22">
        <f>('Balance Sheet Annual'!BH191+'Balance Sheet Annual'!BS191)/'Balance Sheet Annual'!CS191</f>
        <v>0.85512745150430181</v>
      </c>
      <c r="V191" s="22">
        <f>('Balance Sheet Annual'!BH191/'Balance Sheet Annual'!CS191)</f>
        <v>0.26142254047988028</v>
      </c>
      <c r="W191" s="22">
        <f>('Balance Sheet Annual'!BS191/'Balance Sheet Annual'!CS191)</f>
        <v>0.59370491102442158</v>
      </c>
      <c r="X191" s="23">
        <f>'Balance Sheet Annual'!AH191/'Balance Sheet Annual'!BB191</f>
        <v>0.41416861228037288</v>
      </c>
      <c r="Y191" s="23">
        <f>'Balance Sheet Annual'!CS191/('Balance Sheet Annual'!BB191-'Balance Sheet Annual'!AQ191-'Balance Sheet Annual'!AR191-'Balance Sheet Annual'!AS191)</f>
        <v>0.47516631963841349</v>
      </c>
      <c r="Z191" s="23">
        <f>'Balance Sheet Annual'!BA191/'Balance Sheet Annual'!BB191</f>
        <v>0.58583138771962717</v>
      </c>
      <c r="AA191" s="23">
        <f>'Balance Sheet Annual'!AR191/'Balance Sheet Annual'!BB191</f>
        <v>0.26522265205610185</v>
      </c>
      <c r="AB191" s="24">
        <f>'Balance Sheet Annual'!CS191/'Balance Sheet Annual'!CT191</f>
        <v>0.31890454847560457</v>
      </c>
      <c r="AC191" s="25">
        <f>'Income Statement Annual'!V191/'Income Statement Annual'!N191</f>
        <v>0.3369745838895094</v>
      </c>
      <c r="AD191" s="23">
        <f>('Income Statement Annual'!AF191-'Income Statement Annual'!AC191)/'Income Statement Annual'!N191</f>
        <v>0.18662998174834508</v>
      </c>
      <c r="AE191" s="23">
        <f>'Income Statement Annual'!AF191/'Income Statement Annual'!N191</f>
        <v>0.18662998174834508</v>
      </c>
      <c r="AF191" s="23">
        <f>'Income Statement Annual'!BS191/'Income Statement Annual'!N191</f>
        <v>0.16734315835353727</v>
      </c>
      <c r="AG191" s="23">
        <f>('Income Statement Annual'!AF191-'Income Statement Annual'!AC191)/('Income Statement Annual'!AH191*-1)</f>
        <v>19.19047619047619</v>
      </c>
      <c r="AH191" s="24">
        <f>'Income Statement Annual'!AF191/('Income Statement Annual'!AH191*-1)</f>
        <v>19.19047619047619</v>
      </c>
      <c r="AI191" s="25">
        <f>'Cash Flow Statement Annual'!BG191/'Cash Flow Statement Annual'!AB191</f>
        <v>-0.9569377990430622</v>
      </c>
      <c r="AJ191" s="23">
        <f>'Cash Flow Statement Annual'!AB191/'Balance Sheet Annual'!BR191</f>
        <v>0.38109183335175156</v>
      </c>
      <c r="AK191" s="23">
        <f>('Cash Flow Statement Annual'!AB191+'Cash Flow Statement Annual'!AV191)/('Balance Sheet Annual'!BH191+'Balance Sheet Annual'!BS191)</f>
        <v>0.27840269966254216</v>
      </c>
      <c r="AL191" s="24">
        <f>('Cash Flow Statement Annual'!AB191/('Balance Sheet Annual'!BH191+'Balance Sheet Annual'!BS191))</f>
        <v>0.43100862392200973</v>
      </c>
      <c r="AM191" s="25">
        <f>'Income Statement Annual'!BS191/'Balance Sheet Annual'!CS191</f>
        <v>0.32827446160423235</v>
      </c>
      <c r="AN191" s="23">
        <f>'Income Statement Annual'!N191/'Balance Sheet Annual'!CS191</f>
        <v>1.9616843905306471</v>
      </c>
      <c r="AO191" s="23">
        <f>'Income Statement Annual'!N191/'Balance Sheet Annual'!BB191</f>
        <v>0.62559007481381756</v>
      </c>
      <c r="AP191" s="23">
        <f>'Income Statement Annual'!N191/('Balance Sheet Annual'!AH191-'Balance Sheet Annual'!BR191)</f>
        <v>5.9160354552780019</v>
      </c>
      <c r="AQ191" s="23">
        <f>'Income Statement Annual'!BS191/'Balance Sheet Annual'!BB191</f>
        <v>0.1046882189539699</v>
      </c>
      <c r="AR191" s="23">
        <f>'Cash Flow Statement Annual'!AB191/'Income Statement Annual'!N191</f>
        <v>0.18788308044348798</v>
      </c>
      <c r="AS191" s="23">
        <f>'Cash Flow Statement Annual'!BG191/'Income Statement Annual'!N191</f>
        <v>-0.17979242147702199</v>
      </c>
      <c r="AT191" s="23">
        <f>'Cash Flow Statement Annual'!AB191/'Balance Sheet Annual'!BB191</f>
        <v>0.11753779035089214</v>
      </c>
      <c r="AU191" s="23">
        <f>('Cash Flow Statement Annual'!AB191+'Cash Flow Statement Annual'!AU191)/'Balance Sheet Annual'!BR191</f>
        <v>0.35164106531108408</v>
      </c>
      <c r="AV191" s="23">
        <f>('Cash Flow Statement Annual'!AB191+'Cash Flow Statement Annual'!AU191)/('Balance Sheet Annual'!BH191+'Balance Sheet Annual'!BS191)</f>
        <v>0.39770028746406699</v>
      </c>
      <c r="AW191" s="23">
        <f>'Cash Flow Statement Annual'!AB191/'Balance Sheet Annual'!BS191</f>
        <v>0.62079207920792079</v>
      </c>
      <c r="AX191" s="23">
        <f>('Cash Flow Statement Annual'!AB191+'Cash Flow Statement Annual'!AU191)/'Balance Sheet Annual'!BS191</f>
        <v>0.57281728172817281</v>
      </c>
      <c r="AY191" s="23">
        <f>('Balance Sheet Annual'!BH191+'Balance Sheet Annual'!BS191)/('Income Statement Annual'!AF191-'Income Statement Annual'!AC191)</f>
        <v>2.3357174135162748</v>
      </c>
      <c r="AZ191" s="23">
        <f>(('Balance Sheet Annual'!BH191+'Balance Sheet Annual'!BS191)-'Balance Sheet Annual'!N191)/('Income Statement Annual'!AF191-'Income Statement Annual'!AC191)</f>
        <v>0.81535542256604876</v>
      </c>
      <c r="BA191" s="23">
        <f>('Cash Flow Statement Annual'!AB191+'Cash Flow Statement Annual'!AU191)/'Income Statement Annual'!BS191</f>
        <v>1.0359759075370341</v>
      </c>
      <c r="BB191" s="23">
        <f>'Income Statement Annual'!AF191/('Balance Sheet Annual'!BH191+'Balance Sheet Annual'!BS191)</f>
        <v>0.42813398325209351</v>
      </c>
      <c r="BC191" s="24">
        <f>'Income Statement Annual'!AF191/('Balance Sheet Annual'!BB191-'Balance Sheet Annual'!BR191)</f>
        <v>0.16882284813089871</v>
      </c>
    </row>
    <row r="192" spans="1:55" x14ac:dyDescent="0.2">
      <c r="A192" s="52" t="s">
        <v>598</v>
      </c>
      <c r="B192" s="52" t="s">
        <v>599</v>
      </c>
      <c r="C192" s="52" t="str">
        <f>VLOOKUP(A192,'[1]S&amp;P 500 Wikipedia'!A:D,3,FALSE)</f>
        <v>Information Technology</v>
      </c>
      <c r="D192" s="52">
        <v>47023</v>
      </c>
      <c r="E192" s="52" t="s">
        <v>16</v>
      </c>
      <c r="F192" s="52">
        <v>2019</v>
      </c>
      <c r="G192" s="52" t="s">
        <v>17</v>
      </c>
      <c r="H192" s="53">
        <v>43769</v>
      </c>
      <c r="I192" s="53">
        <v>43812</v>
      </c>
      <c r="J192" s="53">
        <v>43812</v>
      </c>
      <c r="K192" s="54">
        <v>1310000000</v>
      </c>
      <c r="L192" s="54">
        <v>1336000000</v>
      </c>
      <c r="M192" s="52" t="s">
        <v>600</v>
      </c>
      <c r="N192" s="21">
        <f>'Balance Sheet Annual'!AH192/'Balance Sheet Annual'!BR192</f>
        <v>0.79038571950519343</v>
      </c>
      <c r="O192" s="22">
        <f>('Balance Sheet Annual'!AH192-'Balance Sheet Annual'!U192)/'Balance Sheet Annual'!BR192</f>
        <v>0.66579675348400225</v>
      </c>
      <c r="P192" s="22">
        <f>'Balance Sheet Annual'!N192/'Balance Sheet Annual'!BR192</f>
        <v>0.19588705047236285</v>
      </c>
      <c r="Q192" s="22">
        <f>'Balance Sheet Annual'!CH192/'Balance Sheet Annual'!CS192</f>
        <v>2.0207592279433202</v>
      </c>
      <c r="R192" s="22">
        <f>('Balance Sheet Annual'!BH192+'Balance Sheet Annual'!BS192)/'Balance Sheet Annual'!BB192</f>
        <v>0.26677991622106828</v>
      </c>
      <c r="S192" s="22">
        <f>('Balance Sheet Annual'!BH192/'Balance Sheet Annual'!BB192)</f>
        <v>8.541976333416984E-2</v>
      </c>
      <c r="T192" s="22">
        <f>'Balance Sheet Annual'!BS192/'Balance Sheet Annual'!BB192</f>
        <v>0.18136015288689844</v>
      </c>
      <c r="U192" s="22">
        <f>('Balance Sheet Annual'!BH192+'Balance Sheet Annual'!BS192)/'Balance Sheet Annual'!CS192</f>
        <v>0.80587789375473784</v>
      </c>
      <c r="V192" s="22">
        <f>('Balance Sheet Annual'!BH192/'Balance Sheet Annual'!CS192)</f>
        <v>0.258032538340428</v>
      </c>
      <c r="W192" s="22">
        <f>('Balance Sheet Annual'!BS192/'Balance Sheet Annual'!CS192)</f>
        <v>0.5478453554143099</v>
      </c>
      <c r="X192" s="23">
        <f>'Balance Sheet Annual'!AH192/'Balance Sheet Annual'!BB192</f>
        <v>0.29231897766538617</v>
      </c>
      <c r="Y192" s="23">
        <f>'Balance Sheet Annual'!CS192/('Balance Sheet Annual'!BB192-'Balance Sheet Annual'!AQ192-'Balance Sheet Annual'!AR192-'Balance Sheet Annual'!AS192)</f>
        <v>0.529797028020637</v>
      </c>
      <c r="Z192" s="23">
        <f>'Balance Sheet Annual'!BA192/'Balance Sheet Annual'!BB192</f>
        <v>0.70768102233461383</v>
      </c>
      <c r="AA192" s="23">
        <f>'Balance Sheet Annual'!AR192/'Balance Sheet Annual'!BB192</f>
        <v>0.35337721753566398</v>
      </c>
      <c r="AB192" s="24">
        <f>'Balance Sheet Annual'!CS192/'Balance Sheet Annual'!CT192</f>
        <v>0.33104260371020983</v>
      </c>
      <c r="AC192" s="25">
        <f>'Income Statement Annual'!V192/'Income Statement Annual'!N192</f>
        <v>0.32582804187403469</v>
      </c>
      <c r="AD192" s="23">
        <f>('Income Statement Annual'!AF192-'Income Statement Annual'!AC192)/'Income Statement Annual'!N192</f>
        <v>9.4182255019735719E-2</v>
      </c>
      <c r="AE192" s="23">
        <f>'Income Statement Annual'!AF192/'Income Statement Annual'!N192</f>
        <v>8.5018019564098157E-2</v>
      </c>
      <c r="AF192" s="23">
        <f>'Income Statement Annual'!BS192/'Income Statement Annual'!N192</f>
        <v>3.6004805217092845E-2</v>
      </c>
      <c r="AG192" s="23">
        <f>('Income Statement Annual'!AF192-'Income Statement Annual'!AC192)/('Income Statement Annual'!AH192*-1)</f>
        <v>15.502824858757062</v>
      </c>
      <c r="AH192" s="24">
        <f>'Income Statement Annual'!AF192/('Income Statement Annual'!AH192*-1)</f>
        <v>13.994350282485875</v>
      </c>
      <c r="AI192" s="25">
        <f>'Cash Flow Statement Annual'!BG192/'Cash Flow Statement Annual'!AB192</f>
        <v>-0.38729046785088816</v>
      </c>
      <c r="AJ192" s="23">
        <f>'Cash Flow Statement Annual'!AB192/'Balance Sheet Annual'!BR192</f>
        <v>0.20862257946656923</v>
      </c>
      <c r="AK192" s="23">
        <f>('Cash Flow Statement Annual'!AB192+'Cash Flow Statement Annual'!AV192)/('Balance Sheet Annual'!BH192+'Balance Sheet Annual'!BS192)</f>
        <v>0.24522431259044863</v>
      </c>
      <c r="AL192" s="24">
        <f>('Cash Flow Statement Annual'!AB192/('Balance Sheet Annual'!BH192+'Balance Sheet Annual'!BS192))</f>
        <v>0.28921852387843705</v>
      </c>
      <c r="AM192" s="25">
        <f>'Income Statement Annual'!BS192/'Balance Sheet Annual'!CS192</f>
        <v>6.1169747507143275E-2</v>
      </c>
      <c r="AN192" s="23">
        <f>'Income Statement Annual'!N192/'Balance Sheet Annual'!CS192</f>
        <v>1.6989328823838126</v>
      </c>
      <c r="AO192" s="23">
        <f>'Income Statement Annual'!N192/'Balance Sheet Annual'!BB192</f>
        <v>0.56241916491322896</v>
      </c>
      <c r="AP192" s="23">
        <f>'Income Statement Annual'!N192/('Balance Sheet Annual'!AH192-'Balance Sheet Annual'!BR192)</f>
        <v>-7.2547310756972108</v>
      </c>
      <c r="AQ192" s="23">
        <f>'Income Statement Annual'!BS192/'Balance Sheet Annual'!BB192</f>
        <v>2.0249792483060827E-2</v>
      </c>
      <c r="AR192" s="23">
        <f>'Cash Flow Statement Annual'!AB192/'Income Statement Annual'!N192</f>
        <v>0.13718894800068646</v>
      </c>
      <c r="AS192" s="23">
        <f>'Cash Flow Statement Annual'!BG192/'Income Statement Annual'!N192</f>
        <v>-5.3131971855157029E-2</v>
      </c>
      <c r="AT192" s="23">
        <f>'Cash Flow Statement Annual'!AB192/'Balance Sheet Annual'!BB192</f>
        <v>7.715769356987047E-2</v>
      </c>
      <c r="AU192" s="23">
        <f>('Cash Flow Statement Annual'!AB192+'Cash Flow Statement Annual'!AU192)/'Balance Sheet Annual'!BR192</f>
        <v>2.8185187118325593E-2</v>
      </c>
      <c r="AV192" s="23">
        <f>('Cash Flow Statement Annual'!AB192+'Cash Flow Statement Annual'!AU192)/('Balance Sheet Annual'!BH192+'Balance Sheet Annual'!BS192)</f>
        <v>3.9073806078147609E-2</v>
      </c>
      <c r="AW192" s="23">
        <f>'Cash Flow Statement Annual'!AB192/'Balance Sheet Annual'!BS192</f>
        <v>0.42543906333155934</v>
      </c>
      <c r="AX192" s="23">
        <f>('Cash Flow Statement Annual'!AB192+'Cash Flow Statement Annual'!AU192)/'Balance Sheet Annual'!BS192</f>
        <v>5.747738158594997E-2</v>
      </c>
      <c r="AY192" s="23">
        <f>('Balance Sheet Annual'!BH192+'Balance Sheet Annual'!BS192)/('Income Statement Annual'!AF192-'Income Statement Annual'!AC192)</f>
        <v>5.036443148688047</v>
      </c>
      <c r="AZ192" s="23">
        <f>(('Balance Sheet Annual'!BH192+'Balance Sheet Annual'!BS192)-'Balance Sheet Annual'!N192)/('Income Statement Annual'!AF192-'Income Statement Annual'!AC192)</f>
        <v>3.6687317784256561</v>
      </c>
      <c r="BA192" s="23">
        <f>('Cash Flow Statement Annual'!AB192+'Cash Flow Statement Annual'!AU192)/'Income Statement Annual'!BS192</f>
        <v>0.51477597712106771</v>
      </c>
      <c r="BB192" s="23">
        <f>'Income Statement Annual'!AF192/('Balance Sheet Annual'!BH192+'Balance Sheet Annual'!BS192)</f>
        <v>0.17923299565846598</v>
      </c>
      <c r="BC192" s="24">
        <f>'Income Statement Annual'!AF192/('Balance Sheet Annual'!BB192-'Balance Sheet Annual'!BR192)</f>
        <v>7.5879181472858714E-2</v>
      </c>
    </row>
    <row r="193" spans="1:55" x14ac:dyDescent="0.2">
      <c r="A193" s="52" t="s">
        <v>622</v>
      </c>
      <c r="B193" s="52" t="s">
        <v>623</v>
      </c>
      <c r="C193" s="52" t="str">
        <f>VLOOKUP(A193,'[1]S&amp;P 500 Wikipedia'!A:D,3,FALSE)</f>
        <v>Information Technology</v>
      </c>
      <c r="D193" s="52">
        <v>184360</v>
      </c>
      <c r="E193" s="52" t="s">
        <v>16</v>
      </c>
      <c r="F193" s="52">
        <v>2019</v>
      </c>
      <c r="G193" s="52" t="s">
        <v>17</v>
      </c>
      <c r="H193" s="53">
        <v>43769</v>
      </c>
      <c r="I193" s="53">
        <v>43811</v>
      </c>
      <c r="J193" s="53">
        <v>43811</v>
      </c>
      <c r="K193" s="54">
        <v>1476000000</v>
      </c>
      <c r="L193" s="54">
        <v>1485000000</v>
      </c>
      <c r="M193" s="52" t="s">
        <v>624</v>
      </c>
      <c r="N193" s="21">
        <f>'Balance Sheet Annual'!AH193/'Balance Sheet Annual'!BR193</f>
        <v>0.79773059739848973</v>
      </c>
      <c r="O193" s="22">
        <f>('Balance Sheet Annual'!AH193-'Balance Sheet Annual'!U193)/'Balance Sheet Annual'!BR193</f>
        <v>0.57102755703158981</v>
      </c>
      <c r="P193" s="22">
        <f>'Balance Sheet Annual'!N193/'Balance Sheet Annual'!BR193</f>
        <v>0.17937769343296564</v>
      </c>
      <c r="Q193" s="22">
        <f>'Balance Sheet Annual'!CH193/'Balance Sheet Annual'!CS193</f>
        <v>-29.052808046940488</v>
      </c>
      <c r="R193" s="22">
        <f>('Balance Sheet Annual'!BH193+'Balance Sheet Annual'!BS193)/'Balance Sheet Annual'!BB193</f>
        <v>0.15349448710670213</v>
      </c>
      <c r="S193" s="22">
        <f>('Balance Sheet Annual'!BH193/'Balance Sheet Annual'!BB193)</f>
        <v>1.0667224430035557E-2</v>
      </c>
      <c r="T193" s="22">
        <f>'Balance Sheet Annual'!BS193/'Balance Sheet Annual'!BB193</f>
        <v>0.14282726267666657</v>
      </c>
      <c r="U193" s="22">
        <f>('Balance Sheet Annual'!BH193+'Balance Sheet Annual'!BS193)/'Balance Sheet Annual'!CS193</f>
        <v>-4.3059513830678959</v>
      </c>
      <c r="V193" s="22">
        <f>('Balance Sheet Annual'!BH193/'Balance Sheet Annual'!CS193)</f>
        <v>-0.29924559932942163</v>
      </c>
      <c r="W193" s="22">
        <f>('Balance Sheet Annual'!BS193/'Balance Sheet Annual'!CS193)</f>
        <v>-4.0067057837384743</v>
      </c>
      <c r="X193" s="23">
        <f>'Balance Sheet Annual'!AH193/'Balance Sheet Annual'!BB193</f>
        <v>0.60289240147010492</v>
      </c>
      <c r="Y193" s="23">
        <f>'Balance Sheet Annual'!CS193/('Balance Sheet Annual'!BB193-'Balance Sheet Annual'!AQ193-'Balance Sheet Annual'!AR193-'Balance Sheet Annual'!AS193)</f>
        <v>-4.4030263886325888E-2</v>
      </c>
      <c r="Z193" s="23">
        <f>'Balance Sheet Annual'!BA193/'Balance Sheet Annual'!BB193</f>
        <v>0.39710759852989513</v>
      </c>
      <c r="AA193" s="23">
        <f>'Balance Sheet Annual'!AR193/'Balance Sheet Annual'!BB193</f>
        <v>0.19039650999492036</v>
      </c>
      <c r="AB193" s="24">
        <f>'Balance Sheet Annual'!CS193/'Balance Sheet Annual'!CT193</f>
        <v>-3.5647055308214062E-2</v>
      </c>
      <c r="AC193" s="25">
        <f>'Income Statement Annual'!V193/'Income Statement Annual'!N193</f>
        <v>0.19010824426441555</v>
      </c>
      <c r="AD193" s="23">
        <f>('Income Statement Annual'!AF193-'Income Statement Annual'!AC193)/'Income Statement Annual'!N193</f>
        <v>7.3235073864796787E-2</v>
      </c>
      <c r="AE193" s="23">
        <f>'Income Statement Annual'!AF193/'Income Statement Annual'!N193</f>
        <v>7.1260807406903132E-2</v>
      </c>
      <c r="AF193" s="23">
        <f>'Income Statement Annual'!BS193/'Income Statement Annual'!N193</f>
        <v>5.3645585131731226E-2</v>
      </c>
      <c r="AG193" s="23" t="e">
        <f>('Income Statement Annual'!AF193-'Income Statement Annual'!AC193)/('Income Statement Annual'!AH193*-1)</f>
        <v>#DIV/0!</v>
      </c>
      <c r="AH193" s="24" t="e">
        <f>'Income Statement Annual'!AF193/('Income Statement Annual'!AH193*-1)</f>
        <v>#DIV/0!</v>
      </c>
      <c r="AI193" s="25">
        <f>'Cash Flow Statement Annual'!BG193/'Cash Flow Statement Annual'!AB193</f>
        <v>-1.0410399656209712</v>
      </c>
      <c r="AJ193" s="23">
        <f>'Cash Flow Statement Annual'!AB193/'Balance Sheet Annual'!BR193</f>
        <v>0.18400347922350058</v>
      </c>
      <c r="AK193" s="23">
        <f>('Cash Flow Statement Annual'!AB193+'Cash Flow Statement Annual'!AV193)/('Balance Sheet Annual'!BH193+'Balance Sheet Annual'!BS193)</f>
        <v>0.71715008759976639</v>
      </c>
      <c r="AL193" s="24">
        <f>('Cash Flow Statement Annual'!AB193/('Balance Sheet Annual'!BH193+'Balance Sheet Annual'!BS193))</f>
        <v>0.9059762507299981</v>
      </c>
      <c r="AM193" s="25">
        <f>'Income Statement Annual'!BS193/'Balance Sheet Annual'!CS193</f>
        <v>-2.6420787929589271</v>
      </c>
      <c r="AN193" s="23">
        <f>'Income Statement Annual'!N193/'Balance Sheet Annual'!CS193</f>
        <v>-49.250628667225484</v>
      </c>
      <c r="AO193" s="23">
        <f>'Income Statement Annual'!N193/'Balance Sheet Annual'!BB193</f>
        <v>1.7556398840648997</v>
      </c>
      <c r="AP193" s="23">
        <f>'Income Statement Annual'!N193/('Balance Sheet Annual'!AH193-'Balance Sheet Annual'!BR193)</f>
        <v>-11.484753713838936</v>
      </c>
      <c r="AQ193" s="23">
        <f>'Income Statement Annual'!BS193/'Balance Sheet Annual'!BB193</f>
        <v>9.4182328861266318E-2</v>
      </c>
      <c r="AR193" s="23">
        <f>'Cash Flow Statement Annual'!AB193/'Income Statement Annual'!N193</f>
        <v>7.9208931853768122E-2</v>
      </c>
      <c r="AS193" s="23">
        <f>'Cash Flow Statement Annual'!BG193/'Income Statement Annual'!N193</f>
        <v>-8.2459663693920618E-2</v>
      </c>
      <c r="AT193" s="23">
        <f>'Cash Flow Statement Annual'!AB193/'Balance Sheet Annual'!BB193</f>
        <v>0.13906235993665403</v>
      </c>
      <c r="AU193" s="23">
        <f>('Cash Flow Statement Annual'!AB193+'Cash Flow Statement Annual'!AU193)/'Balance Sheet Annual'!BR193</f>
        <v>0.16668643498201083</v>
      </c>
      <c r="AV193" s="23">
        <f>('Cash Flow Statement Annual'!AB193+'Cash Flow Statement Annual'!AU193)/('Balance Sheet Annual'!BH193+'Balance Sheet Annual'!BS193)</f>
        <v>0.82071247810005843</v>
      </c>
      <c r="AW193" s="23">
        <f>'Cash Flow Statement Annual'!AB193/'Balance Sheet Annual'!BS193</f>
        <v>0.97364016736401671</v>
      </c>
      <c r="AX193" s="23">
        <f>('Cash Flow Statement Annual'!AB193+'Cash Flow Statement Annual'!AU193)/'Balance Sheet Annual'!BS193</f>
        <v>0.88200836820083683</v>
      </c>
      <c r="AY193" s="23">
        <f>('Balance Sheet Annual'!BH193+'Balance Sheet Annual'!BS193)/('Income Statement Annual'!AF193-'Income Statement Annual'!AC193)</f>
        <v>1.1938182663258192</v>
      </c>
      <c r="AZ193" s="23">
        <f>(('Balance Sheet Annual'!BH193+'Balance Sheet Annual'!BS193)-'Balance Sheet Annual'!N193)/('Income Statement Annual'!AF193-'Income Statement Annual'!AC193)</f>
        <v>0.13943760167325123</v>
      </c>
      <c r="BA193" s="23">
        <f>('Cash Flow Statement Annual'!AB193+'Cash Flow Statement Annual'!AU193)/'Income Statement Annual'!BS193</f>
        <v>1.3375634517766497</v>
      </c>
      <c r="BB193" s="23">
        <f>'Income Statement Annual'!AF193/('Balance Sheet Annual'!BH193+'Balance Sheet Annual'!BS193)</f>
        <v>0.81506715982090716</v>
      </c>
      <c r="BC193" s="24">
        <f>'Income Statement Annual'!AF193/('Balance Sheet Annual'!BB193-'Balance Sheet Annual'!BR193)</f>
        <v>0.51223391240518723</v>
      </c>
    </row>
    <row r="194" spans="1:55" x14ac:dyDescent="0.2">
      <c r="A194" s="52" t="s">
        <v>574</v>
      </c>
      <c r="B194" s="52" t="s">
        <v>575</v>
      </c>
      <c r="C194" s="52" t="str">
        <f>VLOOKUP(A194,'[1]S&amp;P 500 Wikipedia'!A:D,3,FALSE)</f>
        <v>Consumer Discretionary</v>
      </c>
      <c r="D194" s="52">
        <v>506954</v>
      </c>
      <c r="E194" s="52" t="s">
        <v>16</v>
      </c>
      <c r="F194" s="52">
        <v>2020</v>
      </c>
      <c r="G194" s="52" t="s">
        <v>17</v>
      </c>
      <c r="H194" s="53">
        <v>43951</v>
      </c>
      <c r="I194" s="53">
        <v>43999</v>
      </c>
      <c r="J194" s="53">
        <v>43999</v>
      </c>
      <c r="K194" s="54">
        <v>192611000</v>
      </c>
      <c r="L194" s="54">
        <v>198239000</v>
      </c>
      <c r="M194" s="52" t="s">
        <v>576</v>
      </c>
      <c r="N194" s="21">
        <f>'Balance Sheet Annual'!AH194/'Balance Sheet Annual'!BR194</f>
        <v>1.9590661684065154</v>
      </c>
      <c r="O194" s="22">
        <f>('Balance Sheet Annual'!AH194-'Balance Sheet Annual'!U194)/'Balance Sheet Annual'!BR194</f>
        <v>1.9590661684065154</v>
      </c>
      <c r="P194" s="22">
        <f>'Balance Sheet Annual'!N194/'Balance Sheet Annual'!BR194</f>
        <v>1.6894433669117348</v>
      </c>
      <c r="Q194" s="22">
        <f>'Balance Sheet Annual'!CH194/'Balance Sheet Annual'!CS194</f>
        <v>70.959108120662719</v>
      </c>
      <c r="R194" s="22">
        <f>('Balance Sheet Annual'!BH194+'Balance Sheet Annual'!BS194)/'Balance Sheet Annual'!BB194</f>
        <v>0.6837294336300116</v>
      </c>
      <c r="S194" s="22">
        <f>('Balance Sheet Annual'!BH194/'Balance Sheet Annual'!BB194)</f>
        <v>0.12703013098275506</v>
      </c>
      <c r="T194" s="22">
        <f>'Balance Sheet Annual'!BS194/'Balance Sheet Annual'!BB194</f>
        <v>0.55669930264725653</v>
      </c>
      <c r="U194" s="22">
        <f>('Balance Sheet Annual'!BH194+'Balance Sheet Annual'!BS194)/'Balance Sheet Annual'!CS194</f>
        <v>49.200560239861488</v>
      </c>
      <c r="V194" s="22">
        <f>('Balance Sheet Annual'!BH194/'Balance Sheet Annual'!CS194)</f>
        <v>9.1409749299700174</v>
      </c>
      <c r="W194" s="22">
        <f>('Balance Sheet Annual'!BS194/'Balance Sheet Annual'!CS194)</f>
        <v>40.059585309891474</v>
      </c>
      <c r="X194" s="23">
        <f>'Balance Sheet Annual'!AH194/'Balance Sheet Annual'!BB194</f>
        <v>0.60381604472728834</v>
      </c>
      <c r="Y194" s="23">
        <f>'Balance Sheet Annual'!CS194/('Balance Sheet Annual'!BB194-'Balance Sheet Annual'!AQ194-'Balance Sheet Annual'!AR194-'Balance Sheet Annual'!AS194)</f>
        <v>1.7827401364088179E-2</v>
      </c>
      <c r="Z194" s="23">
        <f>'Balance Sheet Annual'!BA194/'Balance Sheet Annual'!BB194</f>
        <v>0.39618395527271172</v>
      </c>
      <c r="AA194" s="23">
        <f>'Balance Sheet Annual'!AR194/'Balance Sheet Annual'!BB194</f>
        <v>0.13930583971547991</v>
      </c>
      <c r="AB194" s="24">
        <f>'Balance Sheet Annual'!CS194/'Balance Sheet Annual'!CT194</f>
        <v>1.3896781465428623E-2</v>
      </c>
      <c r="AC194" s="25">
        <f>'Income Statement Annual'!V194/'Income Statement Annual'!N194</f>
        <v>0.35134180897974027</v>
      </c>
      <c r="AD194" s="23">
        <f>('Income Statement Annual'!AF194-'Income Statement Annual'!AC194)/'Income Statement Annual'!N194</f>
        <v>6.9356977255163432E-2</v>
      </c>
      <c r="AE194" s="23">
        <f>'Income Statement Annual'!AF194/'Income Statement Annual'!N194</f>
        <v>6.9356977255163432E-2</v>
      </c>
      <c r="AF194" s="23">
        <f>'Income Statement Annual'!BS194/'Income Statement Annual'!N194</f>
        <v>-2.8510599609049446E-3</v>
      </c>
      <c r="AG194" s="23">
        <f>('Income Statement Annual'!AF194-'Income Statement Annual'!AC194)/('Income Statement Annual'!AH194*-1)</f>
        <v>1.9052490269944014</v>
      </c>
      <c r="AH194" s="24">
        <f>'Income Statement Annual'!AF194/('Income Statement Annual'!AH194*-1)</f>
        <v>1.9052490269944014</v>
      </c>
      <c r="AI194" s="25">
        <f>'Cash Flow Statement Annual'!BG194/'Cash Flow Statement Annual'!AB194</f>
        <v>14.058681546608419</v>
      </c>
      <c r="AJ194" s="23">
        <f>'Cash Flow Statement Annual'!AB194/'Balance Sheet Annual'!BR194</f>
        <v>6.9154540192534225E-2</v>
      </c>
      <c r="AK194" s="23">
        <f>('Cash Flow Statement Annual'!AB194+'Cash Flow Statement Annual'!AV194)/('Balance Sheet Annual'!BH194+'Balance Sheet Annual'!BS194)</f>
        <v>-2.7439756218212281E-2</v>
      </c>
      <c r="AL194" s="24">
        <f>('Cash Flow Statement Annual'!AB194/('Balance Sheet Annual'!BH194+'Balance Sheet Annual'!BS194))</f>
        <v>3.1173959454197504E-2</v>
      </c>
      <c r="AM194" s="25">
        <f>'Income Statement Annual'!BS194/'Balance Sheet Annual'!CS194</f>
        <v>-0.10593882405934602</v>
      </c>
      <c r="AN194" s="23">
        <f>'Income Statement Annual'!N194/'Balance Sheet Annual'!CS194</f>
        <v>37.157697667544092</v>
      </c>
      <c r="AO194" s="23">
        <f>'Income Statement Annual'!N194/'Balance Sheet Annual'!BB194</f>
        <v>0.51637240424432718</v>
      </c>
      <c r="AP194" s="23">
        <f>'Income Statement Annual'!N194/('Balance Sheet Annual'!AH194-'Balance Sheet Annual'!BR194)</f>
        <v>1.7468632537455662</v>
      </c>
      <c r="AQ194" s="23">
        <f>'Income Statement Annual'!BS194/'Balance Sheet Annual'!BB194</f>
        <v>-1.4722086866572235E-3</v>
      </c>
      <c r="AR194" s="23">
        <f>'Cash Flow Statement Annual'!AB194/'Income Statement Annual'!N194</f>
        <v>4.1277483975573168E-2</v>
      </c>
      <c r="AS194" s="23">
        <f>'Cash Flow Statement Annual'!BG194/'Income Statement Annual'!N194</f>
        <v>0.58030700225781517</v>
      </c>
      <c r="AT194" s="23">
        <f>'Cash Flow Statement Annual'!AB194/'Balance Sheet Annual'!BB194</f>
        <v>2.1314553641623404E-2</v>
      </c>
      <c r="AU194" s="23">
        <f>('Cash Flow Statement Annual'!AB194+'Cash Flow Statement Annual'!AU194)/'Balance Sheet Annual'!BR194</f>
        <v>-0.22928810065396646</v>
      </c>
      <c r="AV194" s="23">
        <f>('Cash Flow Statement Annual'!AB194+'Cash Flow Statement Annual'!AU194)/('Balance Sheet Annual'!BH194+'Balance Sheet Annual'!BS194)</f>
        <v>-0.10336006765739973</v>
      </c>
      <c r="AW194" s="23">
        <f>'Cash Flow Statement Annual'!AB194/'Balance Sheet Annual'!BS194</f>
        <v>3.8287372626958409E-2</v>
      </c>
      <c r="AX194" s="23">
        <f>('Cash Flow Statement Annual'!AB194+'Cash Flow Statement Annual'!AU194)/'Balance Sheet Annual'!BS194</f>
        <v>-0.12694522910895883</v>
      </c>
      <c r="AY194" s="23">
        <f>('Balance Sheet Annual'!BH194+'Balance Sheet Annual'!BS194)/('Income Statement Annual'!AF194-'Income Statement Annual'!AC194)</f>
        <v>19.091106219583466</v>
      </c>
      <c r="AZ194" s="23">
        <f>(('Balance Sheet Annual'!BH194+'Balance Sheet Annual'!BS194)-'Balance Sheet Annual'!N194)/('Income Statement Annual'!AF194-'Income Statement Annual'!AC194)</f>
        <v>4.5517224428264775</v>
      </c>
      <c r="BA194" s="23">
        <f>('Cash Flow Statement Annual'!AB194+'Cash Flow Statement Annual'!AU194)/'Income Statement Annual'!BS194</f>
        <v>48.002923199574809</v>
      </c>
      <c r="BB194" s="23">
        <f>'Income Statement Annual'!AF194/('Balance Sheet Annual'!BH194+'Balance Sheet Annual'!BS194)</f>
        <v>5.2380411511943184E-2</v>
      </c>
      <c r="BC194" s="24">
        <f>'Income Statement Annual'!AF194/('Balance Sheet Annual'!BB194-'Balance Sheet Annual'!BR194)</f>
        <v>5.1770556247244748E-2</v>
      </c>
    </row>
    <row r="195" spans="1:55" x14ac:dyDescent="0.2">
      <c r="A195" s="52" t="s">
        <v>616</v>
      </c>
      <c r="B195" s="52" t="s">
        <v>617</v>
      </c>
      <c r="C195" s="52" t="str">
        <f>VLOOKUP(A195,'[1]S&amp;P 500 Wikipedia'!A:D,3,FALSE)</f>
        <v>Consumer Staples</v>
      </c>
      <c r="D195" s="52">
        <v>375369</v>
      </c>
      <c r="E195" s="52" t="s">
        <v>16</v>
      </c>
      <c r="F195" s="52">
        <v>2019</v>
      </c>
      <c r="G195" s="52" t="s">
        <v>17</v>
      </c>
      <c r="H195" s="53">
        <v>43769</v>
      </c>
      <c r="I195" s="53">
        <v>43805</v>
      </c>
      <c r="J195" s="53">
        <v>43805</v>
      </c>
      <c r="K195" s="54">
        <v>534149000</v>
      </c>
      <c r="L195" s="54">
        <v>543802000</v>
      </c>
      <c r="M195" s="52" t="s">
        <v>618</v>
      </c>
      <c r="N195" s="21">
        <f>'Balance Sheet Annual'!AH195/'Balance Sheet Annual'!BR195</f>
        <v>2.1369305795489613</v>
      </c>
      <c r="O195" s="22">
        <f>('Balance Sheet Annual'!AH195-'Balance Sheet Annual'!U195)/'Balance Sheet Annual'!BR195</f>
        <v>1.1936583807595862</v>
      </c>
      <c r="P195" s="22">
        <f>'Balance Sheet Annual'!N195/'Balance Sheet Annual'!BR195</f>
        <v>0.62226833380239244</v>
      </c>
      <c r="Q195" s="22">
        <f>'Balance Sheet Annual'!CH195/'Balance Sheet Annual'!CS195</f>
        <v>0.36848470222519991</v>
      </c>
      <c r="R195" s="22">
        <f>('Balance Sheet Annual'!BH195+'Balance Sheet Annual'!BS195)/'Balance Sheet Annual'!BB195</f>
        <v>3.0829926831951248E-2</v>
      </c>
      <c r="S195" s="22">
        <f>('Balance Sheet Annual'!BH195/'Balance Sheet Annual'!BB195)</f>
        <v>0</v>
      </c>
      <c r="T195" s="22">
        <f>'Balance Sheet Annual'!BS195/'Balance Sheet Annual'!BB195</f>
        <v>3.0829926831951248E-2</v>
      </c>
      <c r="U195" s="22">
        <f>('Balance Sheet Annual'!BH195+'Balance Sheet Annual'!BS195)/'Balance Sheet Annual'!CS195</f>
        <v>4.2190283240247504E-2</v>
      </c>
      <c r="V195" s="22">
        <f>('Balance Sheet Annual'!BH195/'Balance Sheet Annual'!CS195)</f>
        <v>0</v>
      </c>
      <c r="W195" s="22">
        <f>('Balance Sheet Annual'!BS195/'Balance Sheet Annual'!CS195)</f>
        <v>4.2190283240247504E-2</v>
      </c>
      <c r="X195" s="23">
        <f>'Balance Sheet Annual'!AH195/'Balance Sheet Annual'!BB195</f>
        <v>0.29120876004007396</v>
      </c>
      <c r="Y195" s="23">
        <f>'Balance Sheet Annual'!CS195/('Balance Sheet Annual'!BB195-'Balance Sheet Annual'!AQ195-'Balance Sheet Annual'!AR195-'Balance Sheet Annual'!AS195)</f>
        <v>1.2899834265702144</v>
      </c>
      <c r="Z195" s="23">
        <f>'Balance Sheet Annual'!BA195/'Balance Sheet Annual'!BB195</f>
        <v>0.70879123995992599</v>
      </c>
      <c r="AA195" s="23">
        <f>'Balance Sheet Annual'!AR195/'Balance Sheet Annual'!BB195</f>
        <v>0.30603573509151061</v>
      </c>
      <c r="AB195" s="24">
        <f>'Balance Sheet Annual'!CS195/'Balance Sheet Annual'!CT195</f>
        <v>0.73073524196066497</v>
      </c>
      <c r="AC195" s="25">
        <f>'Income Statement Annual'!V195/'Income Statement Annual'!N195</f>
        <v>0.19844004364601076</v>
      </c>
      <c r="AD195" s="23">
        <f>('Income Statement Annual'!AF195-'Income Statement Annual'!AC195)/'Income Statement Annual'!N195</f>
        <v>0.12183061805771041</v>
      </c>
      <c r="AE195" s="23">
        <f>'Income Statement Annual'!AF195/'Income Statement Annual'!N195</f>
        <v>0.12183061805771041</v>
      </c>
      <c r="AF195" s="23">
        <f>'Income Statement Annual'!BS195/'Income Statement Annual'!N195</f>
        <v>0.1030613172120084</v>
      </c>
      <c r="AG195" s="23">
        <f>('Income Statement Annual'!AF195-'Income Statement Annual'!AC195)/('Income Statement Annual'!AH195*-1)</f>
        <v>64.032318760376313</v>
      </c>
      <c r="AH195" s="24">
        <f>'Income Statement Annual'!AF195/('Income Statement Annual'!AH195*-1)</f>
        <v>64.032318760376313</v>
      </c>
      <c r="AI195" s="25">
        <f>'Cash Flow Statement Annual'!BG195/'Cash Flow Statement Annual'!AB195</f>
        <v>-1.0035189751634894</v>
      </c>
      <c r="AJ195" s="23">
        <f>'Cash Flow Statement Annual'!AB195/'Balance Sheet Annual'!BR195</f>
        <v>0.83525345934886142</v>
      </c>
      <c r="AK195" s="23">
        <f>('Cash Flow Statement Annual'!AB195+'Cash Flow Statement Annual'!AV195)/('Balance Sheet Annual'!BH195+'Balance Sheet Annual'!BS195)</f>
        <v>1.9437720000000001</v>
      </c>
      <c r="AL195" s="24">
        <f>('Cash Flow Statement Annual'!AB195/('Balance Sheet Annual'!BH195+'Balance Sheet Annual'!BS195))</f>
        <v>3.6919840000000002</v>
      </c>
      <c r="AM195" s="25">
        <f>'Income Statement Annual'!BS195/'Balance Sheet Annual'!CS195</f>
        <v>0.16518440950901481</v>
      </c>
      <c r="AN195" s="23">
        <f>'Income Statement Annual'!N195/'Balance Sheet Annual'!CS195</f>
        <v>1.6027779770096708</v>
      </c>
      <c r="AO195" s="23">
        <f>'Income Statement Annual'!N195/'Balance Sheet Annual'!BB195</f>
        <v>1.171206352839387</v>
      </c>
      <c r="AP195" s="23">
        <f>'Income Statement Annual'!N195/('Balance Sheet Annual'!AH195-'Balance Sheet Annual'!BR195)</f>
        <v>7.5593673489530104</v>
      </c>
      <c r="AQ195" s="23">
        <f>'Income Statement Annual'!BS195/'Balance Sheet Annual'!BB195</f>
        <v>0.12070606945069949</v>
      </c>
      <c r="AR195" s="23">
        <f>'Cash Flow Statement Annual'!AB195/'Income Statement Annual'!N195</f>
        <v>9.7184920751829176E-2</v>
      </c>
      <c r="AS195" s="23">
        <f>'Cash Flow Statement Annual'!BG195/'Income Statement Annual'!N195</f>
        <v>-9.752691207422054E-2</v>
      </c>
      <c r="AT195" s="23">
        <f>'Cash Flow Statement Annual'!AB195/'Balance Sheet Annual'!BB195</f>
        <v>0.1138235965847347</v>
      </c>
      <c r="AU195" s="23">
        <f>('Cash Flow Statement Annual'!AB195+'Cash Flow Statement Annual'!AU195)/'Balance Sheet Annual'!BR195</f>
        <v>1.0344781091155233</v>
      </c>
      <c r="AV195" s="23">
        <f>('Cash Flow Statement Annual'!AB195+'Cash Flow Statement Annual'!AU195)/('Balance Sheet Annual'!BH195+'Balance Sheet Annual'!BS195)</f>
        <v>4.5725959999999999</v>
      </c>
      <c r="AW195" s="23">
        <f>'Cash Flow Statement Annual'!AB195/'Balance Sheet Annual'!BS195</f>
        <v>3.6919840000000002</v>
      </c>
      <c r="AX195" s="23">
        <f>('Cash Flow Statement Annual'!AB195+'Cash Flow Statement Annual'!AU195)/'Balance Sheet Annual'!BS195</f>
        <v>4.5725959999999999</v>
      </c>
      <c r="AY195" s="23">
        <f>('Balance Sheet Annual'!BH195+'Balance Sheet Annual'!BS195)/('Income Statement Annual'!AF195-'Income Statement Annual'!AC195)</f>
        <v>0.21606410708482851</v>
      </c>
      <c r="AZ195" s="23">
        <f>(('Balance Sheet Annual'!BH195+'Balance Sheet Annual'!BS195)-'Balance Sheet Annual'!N195)/('Income Statement Annual'!AF195-'Income Statement Annual'!AC195)</f>
        <v>-0.37823059052913238</v>
      </c>
      <c r="BA195" s="23">
        <f>('Cash Flow Statement Annual'!AB195+'Cash Flow Statement Annual'!AU195)/'Income Statement Annual'!BS195</f>
        <v>1.1679015044860779</v>
      </c>
      <c r="BB195" s="23">
        <f>'Income Statement Annual'!AF195/('Balance Sheet Annual'!BH195+'Balance Sheet Annual'!BS195)</f>
        <v>4.6282560000000004</v>
      </c>
      <c r="BC195" s="24">
        <f>'Income Statement Annual'!AF195/('Balance Sheet Annual'!BB195-'Balance Sheet Annual'!BR195)</f>
        <v>0.16520151828502611</v>
      </c>
    </row>
    <row r="196" spans="1:55" x14ac:dyDescent="0.2">
      <c r="A196" s="52" t="s">
        <v>592</v>
      </c>
      <c r="B196" s="52" t="s">
        <v>593</v>
      </c>
      <c r="C196" s="52" t="str">
        <f>VLOOKUP(A196,'[1]S&amp;P 500 Wikipedia'!A:D,3,FALSE)</f>
        <v>Health Care</v>
      </c>
      <c r="D196" s="52">
        <v>378104</v>
      </c>
      <c r="E196" s="52" t="s">
        <v>16</v>
      </c>
      <c r="F196" s="52">
        <v>2019</v>
      </c>
      <c r="G196" s="52" t="s">
        <v>17</v>
      </c>
      <c r="H196" s="53">
        <v>43830</v>
      </c>
      <c r="I196" s="53">
        <v>43875</v>
      </c>
      <c r="J196" s="53">
        <v>43881</v>
      </c>
      <c r="K196" s="54">
        <v>145727000</v>
      </c>
      <c r="L196" s="54">
        <v>147874000</v>
      </c>
      <c r="M196" s="52" t="s">
        <v>594</v>
      </c>
      <c r="N196" s="21">
        <f>'Balance Sheet Annual'!AH196/'Balance Sheet Annual'!BR196</f>
        <v>1.5828841588544567</v>
      </c>
      <c r="O196" s="22">
        <f>('Balance Sheet Annual'!AH196-'Balance Sheet Annual'!U196)/'Balance Sheet Annual'!BR196</f>
        <v>0.88193207412396868</v>
      </c>
      <c r="P196" s="22">
        <f>'Balance Sheet Annual'!N196/'Balance Sheet Annual'!BR196</f>
        <v>5.204994777687455E-2</v>
      </c>
      <c r="Q196" s="22">
        <f>'Balance Sheet Annual'!CH196/'Balance Sheet Annual'!CS196</f>
        <v>0.82547356087399915</v>
      </c>
      <c r="R196" s="22">
        <f>('Balance Sheet Annual'!BH196+'Balance Sheet Annual'!BS196)/'Balance Sheet Annual'!BB196</f>
        <v>0.1024677179080536</v>
      </c>
      <c r="S196" s="22">
        <f>('Balance Sheet Annual'!BH196/'Balance Sheet Annual'!BB196)</f>
        <v>1.536113110414746E-2</v>
      </c>
      <c r="T196" s="22">
        <f>'Balance Sheet Annual'!BS196/'Balance Sheet Annual'!BB196</f>
        <v>8.7106586803906136E-2</v>
      </c>
      <c r="U196" s="22">
        <f>('Balance Sheet Annual'!BH196+'Balance Sheet Annual'!BS196)/'Balance Sheet Annual'!CS196</f>
        <v>0.18705210988424706</v>
      </c>
      <c r="V196" s="22">
        <f>('Balance Sheet Annual'!BH196/'Balance Sheet Annual'!CS196)</f>
        <v>2.8041338695740409E-2</v>
      </c>
      <c r="W196" s="22">
        <f>('Balance Sheet Annual'!BS196/'Balance Sheet Annual'!CS196)</f>
        <v>0.15901077118850665</v>
      </c>
      <c r="X196" s="23">
        <f>'Balance Sheet Annual'!AH196/'Balance Sheet Annual'!BB196</f>
        <v>0.4511895440995729</v>
      </c>
      <c r="Y196" s="23">
        <f>'Balance Sheet Annual'!CS196/('Balance Sheet Annual'!BB196-'Balance Sheet Annual'!AQ196-'Balance Sheet Annual'!AR196-'Balance Sheet Annual'!AS196)</f>
        <v>0.95181095543728833</v>
      </c>
      <c r="Z196" s="23">
        <f>'Balance Sheet Annual'!BA196/'Balance Sheet Annual'!BB196</f>
        <v>0.5488104559004271</v>
      </c>
      <c r="AA196" s="23">
        <f>'Balance Sheet Annual'!AR196/'Balance Sheet Annual'!BB196</f>
        <v>0.34435186973306625</v>
      </c>
      <c r="AB196" s="24">
        <f>'Balance Sheet Annual'!CS196/'Balance Sheet Annual'!CT196</f>
        <v>0.54780305857797285</v>
      </c>
      <c r="AC196" s="25">
        <f>'Income Statement Annual'!V196/'Income Statement Annual'!N196</f>
        <v>0.30952803695406367</v>
      </c>
      <c r="AD196" s="23">
        <f>('Income Statement Annual'!AF196-'Income Statement Annual'!AC196)/'Income Statement Annual'!N196</f>
        <v>7.3400807125876613E-2</v>
      </c>
      <c r="AE196" s="23">
        <f>'Income Statement Annual'!AF196/'Income Statement Annual'!N196</f>
        <v>7.3400807125876613E-2</v>
      </c>
      <c r="AF196" s="23">
        <f>'Income Statement Annual'!BS196/'Income Statement Annual'!N196</f>
        <v>6.9572171612037603E-2</v>
      </c>
      <c r="AG196" s="23">
        <f>('Income Statement Annual'!AF196-'Income Statement Annual'!AC196)/('Income Statement Annual'!AH196*-1)</f>
        <v>20.920964749536179</v>
      </c>
      <c r="AH196" s="24">
        <f>'Income Statement Annual'!AF196/('Income Statement Annual'!AH196*-1)</f>
        <v>20.920964749536179</v>
      </c>
      <c r="AI196" s="25">
        <f>'Cash Flow Statement Annual'!BG196/'Cash Flow Statement Annual'!AB196</f>
        <v>-0.33020072253385252</v>
      </c>
      <c r="AJ196" s="23">
        <f>'Cash Flow Statement Annual'!AB196/'Balance Sheet Annual'!BR196</f>
        <v>0.32088743500318145</v>
      </c>
      <c r="AK196" s="23">
        <f>('Cash Flow Statement Annual'!AB196+'Cash Flow Statement Annual'!AV196)/('Balance Sheet Annual'!BH196+'Balance Sheet Annual'!BS196)</f>
        <v>0.8926383507765876</v>
      </c>
      <c r="AL196" s="24">
        <f>('Cash Flow Statement Annual'!AB196/('Balance Sheet Annual'!BH196+'Balance Sheet Annual'!BS196))</f>
        <v>0.8926383507765876</v>
      </c>
      <c r="AM196" s="25">
        <f>'Income Statement Annual'!BS196/'Balance Sheet Annual'!CS196</f>
        <v>0.17734591482349879</v>
      </c>
      <c r="AN196" s="23">
        <f>'Income Statement Annual'!N196/'Balance Sheet Annual'!CS196</f>
        <v>2.5490927006339672</v>
      </c>
      <c r="AO196" s="23">
        <f>'Income Statement Annual'!N196/'Balance Sheet Annual'!BB196</f>
        <v>1.3964007780060721</v>
      </c>
      <c r="AP196" s="23">
        <f>'Income Statement Annual'!N196/('Balance Sheet Annual'!AH196-'Balance Sheet Annual'!BR196)</f>
        <v>8.4046171598634167</v>
      </c>
      <c r="AQ196" s="23">
        <f>'Income Statement Annual'!BS196/'Balance Sheet Annual'!BB196</f>
        <v>9.7150634566621277E-2</v>
      </c>
      <c r="AR196" s="23">
        <f>'Cash Flow Statement Annual'!AB196/'Income Statement Annual'!N196</f>
        <v>6.5501692753201723E-2</v>
      </c>
      <c r="AS196" s="23">
        <f>'Cash Flow Statement Annual'!BG196/'Income Statement Annual'!N196</f>
        <v>-2.162870627429762E-2</v>
      </c>
      <c r="AT196" s="23">
        <f>'Cash Flow Statement Annual'!AB196/'Balance Sheet Annual'!BB196</f>
        <v>9.1466614721285575E-2</v>
      </c>
      <c r="AU196" s="23">
        <f>('Cash Flow Statement Annual'!AB196+'Cash Flow Statement Annual'!AU196)/'Balance Sheet Annual'!BR196</f>
        <v>0.11269500272031217</v>
      </c>
      <c r="AV196" s="23">
        <f>('Cash Flow Statement Annual'!AB196+'Cash Flow Statement Annual'!AU196)/('Balance Sheet Annual'!BH196+'Balance Sheet Annual'!BS196)</f>
        <v>0.31349274043100239</v>
      </c>
      <c r="AW196" s="23">
        <f>'Cash Flow Statement Annual'!AB196/'Balance Sheet Annual'!BS196</f>
        <v>1.0500539405498084</v>
      </c>
      <c r="AX196" s="23">
        <f>('Cash Flow Statement Annual'!AB196+'Cash Flow Statement Annual'!AU196)/'Balance Sheet Annual'!BS196</f>
        <v>0.36877676960321587</v>
      </c>
      <c r="AY196" s="23">
        <f>('Balance Sheet Annual'!BH196+'Balance Sheet Annual'!BS196)/('Income Statement Annual'!AF196-'Income Statement Annual'!AC196)</f>
        <v>0.99971485716936392</v>
      </c>
      <c r="AZ196" s="23">
        <f>(('Balance Sheet Annual'!BH196+'Balance Sheet Annual'!BS196)-'Balance Sheet Annual'!N196)/('Income Statement Annual'!AF196-'Income Statement Annual'!AC196)</f>
        <v>0.8549646231885244</v>
      </c>
      <c r="BA196" s="23">
        <f>('Cash Flow Statement Annual'!AB196+'Cash Flow Statement Annual'!AU196)/'Income Statement Annual'!BS196</f>
        <v>0.33065029205422508</v>
      </c>
      <c r="BB196" s="23">
        <f>'Income Statement Annual'!AF196/('Balance Sheet Annual'!BH196+'Balance Sheet Annual'!BS196)</f>
        <v>1.0002852241602604</v>
      </c>
      <c r="BC196" s="24">
        <f>'Income Statement Annual'!AF196/('Balance Sheet Annual'!BB196-'Balance Sheet Annual'!BR196)</f>
        <v>0.14336092719117685</v>
      </c>
    </row>
    <row r="197" spans="1:55" x14ac:dyDescent="0.2">
      <c r="A197" s="52" t="s">
        <v>619</v>
      </c>
      <c r="B197" s="52" t="s">
        <v>620</v>
      </c>
      <c r="C197" s="52" t="str">
        <f>VLOOKUP(A197,'[1]S&amp;P 500 Wikipedia'!A:D,3,FALSE)</f>
        <v>Real Estate</v>
      </c>
      <c r="D197" s="52">
        <v>346970</v>
      </c>
      <c r="E197" s="52" t="s">
        <v>16</v>
      </c>
      <c r="F197" s="52">
        <v>2019</v>
      </c>
      <c r="G197" s="52" t="s">
        <v>17</v>
      </c>
      <c r="H197" s="53">
        <v>43830</v>
      </c>
      <c r="I197" s="53">
        <v>43886</v>
      </c>
      <c r="J197" s="53">
        <v>43886</v>
      </c>
      <c r="K197" s="54">
        <v>714800000</v>
      </c>
      <c r="L197" s="54">
        <v>718000000</v>
      </c>
      <c r="M197" s="59" t="s">
        <v>621</v>
      </c>
      <c r="N197" s="21">
        <f>'Balance Sheet Annual'!AH197/'Balance Sheet Annual'!BR197</f>
        <v>2.1369731800766285</v>
      </c>
      <c r="O197" s="22">
        <f>('Balance Sheet Annual'!AH197-'Balance Sheet Annual'!U197)/'Balance Sheet Annual'!BR197</f>
        <v>2.1369731800766285</v>
      </c>
      <c r="P197" s="22">
        <f>'Balance Sheet Annual'!N197/'Balance Sheet Annual'!BR197</f>
        <v>1.5067049808429118</v>
      </c>
      <c r="Q197" s="22">
        <f>'Balance Sheet Annual'!CH197/'Balance Sheet Annual'!CS197</f>
        <v>0.64791750368287127</v>
      </c>
      <c r="R197" s="22">
        <f>('Balance Sheet Annual'!BH197+'Balance Sheet Annual'!BS197)/'Balance Sheet Annual'!BB197</f>
        <v>0.30832994717594475</v>
      </c>
      <c r="S197" s="22">
        <f>('Balance Sheet Annual'!BH197/'Balance Sheet Annual'!BB197)</f>
        <v>0</v>
      </c>
      <c r="T197" s="22">
        <f>'Balance Sheet Annual'!BS197/'Balance Sheet Annual'!BB197</f>
        <v>0.30832994717594475</v>
      </c>
      <c r="U197" s="22">
        <f>('Balance Sheet Annual'!BH197+'Balance Sheet Annual'!BS197)/'Balance Sheet Annual'!CS197</f>
        <v>0.50810231686085439</v>
      </c>
      <c r="V197" s="22">
        <f>('Balance Sheet Annual'!BH197/'Balance Sheet Annual'!CS197)</f>
        <v>0</v>
      </c>
      <c r="W197" s="22">
        <f>('Balance Sheet Annual'!BS197/'Balance Sheet Annual'!CS197)</f>
        <v>0.50810231686085439</v>
      </c>
      <c r="X197" s="23">
        <f>'Balance Sheet Annual'!AH197/'Balance Sheet Annual'!BB197</f>
        <v>0.18130841121495328</v>
      </c>
      <c r="Y197" s="23">
        <f>'Balance Sheet Annual'!CS197/('Balance Sheet Annual'!BB197-'Balance Sheet Annual'!AQ197-'Balance Sheet Annual'!AR197-'Balance Sheet Annual'!AS197)</f>
        <v>0.60682649329540839</v>
      </c>
      <c r="Z197" s="23">
        <f>'Balance Sheet Annual'!BA197/'Balance Sheet Annual'!BB197</f>
        <v>0.81869158878504678</v>
      </c>
      <c r="AA197" s="23">
        <f>'Balance Sheet Annual'!AR197/'Balance Sheet Annual'!BB197</f>
        <v>0</v>
      </c>
      <c r="AB197" s="24">
        <f>'Balance Sheet Annual'!CS197/'Balance Sheet Annual'!CT197</f>
        <v>0.60682649329540839</v>
      </c>
      <c r="AC197" s="25">
        <f>'Income Statement Annual'!V197/'Income Statement Annual'!N197</f>
        <v>0.35509233863594808</v>
      </c>
      <c r="AD197" s="23">
        <f>('Income Statement Annual'!AF197-'Income Statement Annual'!AC197)/'Income Statement Annual'!N197</f>
        <v>0.26878771256171147</v>
      </c>
      <c r="AE197" s="23">
        <f>'Income Statement Annual'!AF197/'Income Statement Annual'!N197</f>
        <v>0.14518193454013531</v>
      </c>
      <c r="AF197" s="23">
        <f>'Income Statement Annual'!BS197/'Income Statement Annual'!N197</f>
        <v>0.16822088133113916</v>
      </c>
      <c r="AG197" s="23">
        <f>('Income Statement Annual'!AF197-'Income Statement Annual'!AC197)/('Income Statement Annual'!AH197*-1)</f>
        <v>7.7368421052631575</v>
      </c>
      <c r="AH197" s="24">
        <f>'Income Statement Annual'!AF197/('Income Statement Annual'!AH197*-1)</f>
        <v>4.1789473684210527</v>
      </c>
      <c r="AI197" s="25">
        <f>'Cash Flow Statement Annual'!BG197/'Cash Flow Statement Annual'!AB197</f>
        <v>-1.052</v>
      </c>
      <c r="AJ197" s="23">
        <f>'Cash Flow Statement Annual'!AB197/'Balance Sheet Annual'!BR197</f>
        <v>1.1973180076628354</v>
      </c>
      <c r="AK197" s="23">
        <f>('Cash Flow Statement Annual'!AB197+'Cash Flow Statement Annual'!AV197)/('Balance Sheet Annual'!BH197+'Balance Sheet Annual'!BS197)</f>
        <v>0.16526093832366895</v>
      </c>
      <c r="AL197" s="24">
        <f>('Cash Flow Statement Annual'!AB197/('Balance Sheet Annual'!BH197+'Balance Sheet Annual'!BS197))</f>
        <v>0.32946758039008961</v>
      </c>
      <c r="AM197" s="25">
        <f>'Income Statement Annual'!BS197/'Balance Sheet Annual'!CS197</f>
        <v>0.12320878532208383</v>
      </c>
      <c r="AN197" s="23">
        <f>'Income Statement Annual'!N197/'Balance Sheet Annual'!CS197</f>
        <v>0.73242265970269183</v>
      </c>
      <c r="AO197" s="23">
        <f>'Income Statement Annual'!N197/'Balance Sheet Annual'!BB197</f>
        <v>0.44445347419748071</v>
      </c>
      <c r="AP197" s="23">
        <f>'Income Statement Annual'!N197/('Balance Sheet Annual'!AH197-'Balance Sheet Annual'!BR197)</f>
        <v>4.6074136478517271</v>
      </c>
      <c r="AQ197" s="23">
        <f>'Income Statement Annual'!BS197/'Balance Sheet Annual'!BB197</f>
        <v>7.476635514018691E-2</v>
      </c>
      <c r="AR197" s="23">
        <f>'Cash Flow Statement Annual'!AB197/'Income Statement Annual'!N197</f>
        <v>0.22856098006948253</v>
      </c>
      <c r="AS197" s="23">
        <f>'Cash Flow Statement Annual'!BG197/'Income Statement Annual'!N197</f>
        <v>-0.24044615103309563</v>
      </c>
      <c r="AT197" s="23">
        <f>'Cash Flow Statement Annual'!AB197/'Balance Sheet Annual'!BB197</f>
        <v>0.10158472165786266</v>
      </c>
      <c r="AU197" s="23">
        <f>('Cash Flow Statement Annual'!AB197+'Cash Flow Statement Annual'!AU197)/'Balance Sheet Annual'!BR197</f>
        <v>1.2528735632183907</v>
      </c>
      <c r="AV197" s="23">
        <f>('Cash Flow Statement Annual'!AB197+'Cash Flow Statement Annual'!AU197)/('Balance Sheet Annual'!BH197+'Balance Sheet Annual'!BS197)</f>
        <v>0.34475487612018979</v>
      </c>
      <c r="AW197" s="23">
        <f>'Cash Flow Statement Annual'!AB197/'Balance Sheet Annual'!BS197</f>
        <v>0.32946758039008961</v>
      </c>
      <c r="AX197" s="23">
        <f>('Cash Flow Statement Annual'!AB197+'Cash Flow Statement Annual'!AU197)/'Balance Sheet Annual'!BS197</f>
        <v>0.34475487612018979</v>
      </c>
      <c r="AY197" s="23">
        <f>('Balance Sheet Annual'!BH197+'Balance Sheet Annual'!BS197)/('Income Statement Annual'!AF197-'Income Statement Annual'!AC197)</f>
        <v>2.5809523809523811</v>
      </c>
      <c r="AZ197" s="23">
        <f>(('Balance Sheet Annual'!BH197+'Balance Sheet Annual'!BS197)-'Balance Sheet Annual'!N197)/('Income Statement Annual'!AF197-'Income Statement Annual'!AC197)</f>
        <v>1.5108843537414967</v>
      </c>
      <c r="BA197" s="23">
        <f>('Cash Flow Statement Annual'!AB197+'Cash Flow Statement Annual'!AU197)/'Income Statement Annual'!BS197</f>
        <v>1.4217391304347826</v>
      </c>
      <c r="BB197" s="23">
        <f>'Income Statement Annual'!AF197/('Balance Sheet Annual'!BH197+'Balance Sheet Annual'!BS197)</f>
        <v>0.20927780706378493</v>
      </c>
      <c r="BC197" s="24">
        <f>'Income Statement Annual'!AF197/('Balance Sheet Annual'!BB197-'Balance Sheet Annual'!BR197)</f>
        <v>7.0508835804990677E-2</v>
      </c>
    </row>
    <row r="198" spans="1:55" x14ac:dyDescent="0.2">
      <c r="A198" s="52" t="s">
        <v>1132</v>
      </c>
      <c r="B198" s="52" t="s">
        <v>1133</v>
      </c>
      <c r="C198" s="52" t="str">
        <f>VLOOKUP(A198,'[1]S&amp;P 500 Wikipedia'!A:D,3,FALSE)</f>
        <v>Consumer Staples</v>
      </c>
      <c r="D198" s="52">
        <v>248677</v>
      </c>
      <c r="E198" s="52" t="s">
        <v>16</v>
      </c>
      <c r="F198" s="52">
        <v>2019</v>
      </c>
      <c r="G198" s="52" t="s">
        <v>17</v>
      </c>
      <c r="H198" s="53">
        <v>43830</v>
      </c>
      <c r="I198" s="53">
        <v>43881</v>
      </c>
      <c r="J198" s="53">
        <v>43881</v>
      </c>
      <c r="K198" s="54">
        <v>210357000</v>
      </c>
      <c r="L198" s="54">
        <v>210357000</v>
      </c>
      <c r="M198" s="52" t="s">
        <v>1134</v>
      </c>
      <c r="N198" s="21">
        <f>'Balance Sheet Annual'!AH198/'Balance Sheet Annual'!BR198</f>
        <v>1.0539174519226222</v>
      </c>
      <c r="O198" s="22">
        <f>('Balance Sheet Annual'!AH198-'Balance Sheet Annual'!U198)/'Balance Sheet Annual'!BR198</f>
        <v>0.64807623284230875</v>
      </c>
      <c r="P198" s="22">
        <f>'Balance Sheet Annual'!N198/'Balance Sheet Annual'!BR198</f>
        <v>0.24555143312426916</v>
      </c>
      <c r="Q198" s="22">
        <f>'Balance Sheet Annual'!CH198/'Balance Sheet Annual'!CS198</f>
        <v>3.6649988481335751</v>
      </c>
      <c r="R198" s="22">
        <f>('Balance Sheet Annual'!BH198+'Balance Sheet Annual'!BS198)/'Balance Sheet Annual'!BB198</f>
        <v>0.52411277339735973</v>
      </c>
      <c r="S198" s="22">
        <f>('Balance Sheet Annual'!BH198/'Balance Sheet Annual'!BB198)</f>
        <v>9.0373010154912628E-2</v>
      </c>
      <c r="T198" s="22">
        <f>'Balance Sheet Annual'!BS198/'Balance Sheet Annual'!BB198</f>
        <v>0.43373976324244706</v>
      </c>
      <c r="U198" s="22">
        <f>('Balance Sheet Annual'!BH198+'Balance Sheet Annual'!BS198)/'Balance Sheet Annual'!CS198</f>
        <v>2.4449854841907768</v>
      </c>
      <c r="V198" s="22">
        <f>('Balance Sheet Annual'!BH198/'Balance Sheet Annual'!CS198)</f>
        <v>0.4215899882750313</v>
      </c>
      <c r="W198" s="22">
        <f>('Balance Sheet Annual'!BS198/'Balance Sheet Annual'!CS198)</f>
        <v>2.0233954959157452</v>
      </c>
      <c r="X198" s="23">
        <f>'Balance Sheet Annual'!AH198/'Balance Sheet Annual'!BB198</f>
        <v>0.26007362050613025</v>
      </c>
      <c r="Y198" s="23">
        <f>'Balance Sheet Annual'!CS198/('Balance Sheet Annual'!BB198-'Balance Sheet Annual'!AQ198-'Balance Sheet Annual'!AR198-'Balance Sheet Annual'!AS198)</f>
        <v>0.36253784845824277</v>
      </c>
      <c r="Z198" s="23">
        <f>'Balance Sheet Annual'!BA198/'Balance Sheet Annual'!BB198</f>
        <v>0.73992637949386975</v>
      </c>
      <c r="AA198" s="23">
        <f>'Balance Sheet Annual'!AR198/'Balance Sheet Annual'!BB198</f>
        <v>0.24396297722653507</v>
      </c>
      <c r="AB198" s="24">
        <f>'Balance Sheet Annual'!CS198/'Balance Sheet Annual'!CT198</f>
        <v>0.21436232516972456</v>
      </c>
      <c r="AC198" s="25">
        <f>'Income Statement Annual'!V198/'Income Statement Annual'!N198</f>
        <v>0.45358924311429188</v>
      </c>
      <c r="AD198" s="23">
        <f>('Income Statement Annual'!AF198-'Income Statement Annual'!AC198)/'Income Statement Annual'!N198</f>
        <v>0.21493799594603324</v>
      </c>
      <c r="AE198" s="23">
        <f>'Income Statement Annual'!AF198/'Income Statement Annual'!N198</f>
        <v>0.21493799594603324</v>
      </c>
      <c r="AF198" s="23">
        <f>'Income Statement Annual'!BS198/'Income Statement Annual'!N198</f>
        <v>0.14395889335823614</v>
      </c>
      <c r="AG198" s="23">
        <f>('Income Statement Annual'!AF198-'Income Statement Annual'!AC198)/('Income Statement Annual'!AH198*-1)</f>
        <v>11.91014050303556</v>
      </c>
      <c r="AH198" s="24">
        <f>'Income Statement Annual'!AF198/('Income Statement Annual'!AH198*-1)</f>
        <v>11.91014050303556</v>
      </c>
      <c r="AI198" s="25">
        <f>'Cash Flow Statement Annual'!BG198/'Cash Flow Statement Annual'!AB198</f>
        <v>-0.61311386930918499</v>
      </c>
      <c r="AJ198" s="23">
        <f>'Cash Flow Statement Annual'!AB198/'Balance Sheet Annual'!BR198</f>
        <v>0.87807603869587358</v>
      </c>
      <c r="AK198" s="23">
        <f>('Cash Flow Statement Annual'!AB198+'Cash Flow Statement Annual'!AV198)/('Balance Sheet Annual'!BH198+'Balance Sheet Annual'!BS198)</f>
        <v>0.27037737153652247</v>
      </c>
      <c r="AL198" s="24">
        <f>('Cash Flow Statement Annual'!AB198/('Balance Sheet Annual'!BH198+'Balance Sheet Annual'!BS198))</f>
        <v>0.41342533725068764</v>
      </c>
      <c r="AM198" s="25">
        <f>'Income Statement Annual'!BS198/'Balance Sheet Annual'!CS198</f>
        <v>0.65885154905976751</v>
      </c>
      <c r="AN198" s="23">
        <f>'Income Statement Annual'!N198/'Balance Sheet Annual'!CS198</f>
        <v>4.5766644469837718</v>
      </c>
      <c r="AO198" s="23">
        <f>'Income Statement Annual'!N198/'Balance Sheet Annual'!BB198</f>
        <v>0.98106443237705299</v>
      </c>
      <c r="AP198" s="23">
        <f>'Income Statement Annual'!N198/('Balance Sheet Annual'!AH198-'Balance Sheet Annual'!BR198)</f>
        <v>73.735811428413157</v>
      </c>
      <c r="AQ198" s="23">
        <f>'Income Statement Annual'!BS198/'Balance Sheet Annual'!BB198</f>
        <v>0.14123294999812663</v>
      </c>
      <c r="AR198" s="23">
        <f>'Cash Flow Statement Annual'!AB198/'Income Statement Annual'!N198</f>
        <v>0.22086367923276151</v>
      </c>
      <c r="AS198" s="23">
        <f>'Cash Flow Statement Annual'!BG198/'Income Statement Annual'!N198</f>
        <v>-0.13541458496426109</v>
      </c>
      <c r="AT198" s="23">
        <f>'Cash Flow Statement Annual'!AB198/'Balance Sheet Annual'!BB198</f>
        <v>0.21668150009919665</v>
      </c>
      <c r="AU198" s="23">
        <f>('Cash Flow Statement Annual'!AB198+'Cash Flow Statement Annual'!AU198)/'Balance Sheet Annual'!BR198</f>
        <v>0.48954421884186178</v>
      </c>
      <c r="AV198" s="23">
        <f>('Cash Flow Statement Annual'!AB198+'Cash Flow Statement Annual'!AU198)/('Balance Sheet Annual'!BH198+'Balance Sheet Annual'!BS198)</f>
        <v>0.23049254831553376</v>
      </c>
      <c r="AW198" s="23">
        <f>'Cash Flow Statement Annual'!AB198/'Balance Sheet Annual'!BS198</f>
        <v>0.49956568076530816</v>
      </c>
      <c r="AX198" s="23">
        <f>('Cash Flow Statement Annual'!AB198+'Cash Flow Statement Annual'!AU198)/'Balance Sheet Annual'!BS198</f>
        <v>0.27851744060079081</v>
      </c>
      <c r="AY198" s="23">
        <f>('Balance Sheet Annual'!BH198+'Balance Sheet Annual'!BS198)/('Income Statement Annual'!AF198-'Income Statement Annual'!AC198)</f>
        <v>2.4855014333992211</v>
      </c>
      <c r="AZ198" s="23">
        <f>(('Balance Sheet Annual'!BH198+'Balance Sheet Annual'!BS198)-'Balance Sheet Annual'!N198)/('Income Statement Annual'!AF198-'Income Statement Annual'!AC198)</f>
        <v>2.1981446495264625</v>
      </c>
      <c r="BA198" s="23">
        <f>('Cash Flow Statement Annual'!AB198+'Cash Flow Statement Annual'!AU198)/'Income Statement Annual'!BS198</f>
        <v>0.85535343378922357</v>
      </c>
      <c r="BB198" s="23">
        <f>'Income Statement Annual'!AF198/('Balance Sheet Annual'!BH198+'Balance Sheet Annual'!BS198)</f>
        <v>0.40233330247264432</v>
      </c>
      <c r="BC198" s="24">
        <f>'Income Statement Annual'!AF198/('Balance Sheet Annual'!BB198-'Balance Sheet Annual'!BR198)</f>
        <v>0.2799511449047084</v>
      </c>
    </row>
    <row r="199" spans="1:55" x14ac:dyDescent="0.2">
      <c r="A199" s="52" t="s">
        <v>655</v>
      </c>
      <c r="B199" s="52" t="s">
        <v>656</v>
      </c>
      <c r="C199" s="52" t="str">
        <f>VLOOKUP(A199,'[1]S&amp;P 500 Wikipedia'!A:D,3,FALSE)</f>
        <v>Information Technology</v>
      </c>
      <c r="D199" s="52">
        <v>69543</v>
      </c>
      <c r="E199" s="52" t="s">
        <v>16</v>
      </c>
      <c r="F199" s="52">
        <v>2019</v>
      </c>
      <c r="G199" s="52" t="s">
        <v>17</v>
      </c>
      <c r="H199" s="53">
        <v>43830</v>
      </c>
      <c r="I199" s="53">
        <v>43886</v>
      </c>
      <c r="J199" s="53">
        <v>43886</v>
      </c>
      <c r="K199" s="54">
        <v>887058878</v>
      </c>
      <c r="L199" s="54">
        <v>893742978</v>
      </c>
      <c r="M199" s="52" t="s">
        <v>657</v>
      </c>
      <c r="N199" s="21">
        <f>'Balance Sheet Annual'!AH199/'Balance Sheet Annual'!BR199</f>
        <v>1.2019772243774247</v>
      </c>
      <c r="O199" s="22">
        <f>('Balance Sheet Annual'!AH199-'Balance Sheet Annual'!U199)/'Balance Sheet Annual'!BR199</f>
        <v>1.1513264923038418</v>
      </c>
      <c r="P199" s="22">
        <f>'Balance Sheet Annual'!N199/'Balance Sheet Annual'!BR199</f>
        <v>0.27743711675635091</v>
      </c>
      <c r="Q199" s="22">
        <f>'Balance Sheet Annual'!CH199/'Balance Sheet Annual'!CS199</f>
        <v>6.2527283991802891</v>
      </c>
      <c r="R199" s="22">
        <f>('Balance Sheet Annual'!BH199+'Balance Sheet Annual'!BS199)/'Balance Sheet Annual'!BB199</f>
        <v>0.41329802612558153</v>
      </c>
      <c r="S199" s="22">
        <f>('Balance Sheet Annual'!BH199/'Balance Sheet Annual'!BB199)</f>
        <v>5.7803506189712722E-2</v>
      </c>
      <c r="T199" s="22">
        <f>'Balance Sheet Annual'!BS199/'Balance Sheet Annual'!BB199</f>
        <v>0.35549451993586878</v>
      </c>
      <c r="U199" s="22">
        <f>('Balance Sheet Annual'!BH199+'Balance Sheet Annual'!BS199)/'Balance Sheet Annual'!CS199</f>
        <v>2.9976171186198353</v>
      </c>
      <c r="V199" s="22">
        <f>('Balance Sheet Annual'!BH199/'Balance Sheet Annual'!CS199)</f>
        <v>0.41924415002621168</v>
      </c>
      <c r="W199" s="22">
        <f>('Balance Sheet Annual'!BS199/'Balance Sheet Annual'!CS199)</f>
        <v>2.5783729685936234</v>
      </c>
      <c r="X199" s="23">
        <f>'Balance Sheet Annual'!AH199/'Balance Sheet Annual'!BB199</f>
        <v>0.25245091597234998</v>
      </c>
      <c r="Y199" s="23">
        <f>'Balance Sheet Annual'!CS199/('Balance Sheet Annual'!BB199-'Balance Sheet Annual'!AQ199-'Balance Sheet Annual'!AR199-'Balance Sheet Annual'!AS199)</f>
        <v>0.26651509570563059</v>
      </c>
      <c r="Z199" s="23">
        <f>'Balance Sheet Annual'!BA199/'Balance Sheet Annual'!BB199</f>
        <v>0.74754908402764997</v>
      </c>
      <c r="AA199" s="23">
        <f>'Balance Sheet Annual'!AR199/'Balance Sheet Annual'!BB199</f>
        <v>0.38256629957683919</v>
      </c>
      <c r="AB199" s="24">
        <f>'Balance Sheet Annual'!CS199/'Balance Sheet Annual'!CT199</f>
        <v>0.13787914629658835</v>
      </c>
      <c r="AC199" s="25">
        <f>'Income Statement Annual'!V199/'Income Statement Annual'!N199</f>
        <v>0.47296719250262487</v>
      </c>
      <c r="AD199" s="23">
        <f>('Income Statement Annual'!AF199-'Income Statement Annual'!AC199)/'Income Statement Annual'!N199</f>
        <v>0.1282616303939233</v>
      </c>
      <c r="AE199" s="23">
        <f>'Income Statement Annual'!AF199/'Income Statement Annual'!N199</f>
        <v>0.1282616303939233</v>
      </c>
      <c r="AF199" s="23">
        <f>'Income Statement Annual'!BS199/'Income Statement Annual'!N199</f>
        <v>0.12226010084643603</v>
      </c>
      <c r="AG199" s="23">
        <f>('Income Statement Annual'!AF199-'Income Statement Annual'!AC199)/('Income Statement Annual'!AH199*-1)</f>
        <v>7.3623511904761907</v>
      </c>
      <c r="AH199" s="24">
        <f>'Income Statement Annual'!AF199/('Income Statement Annual'!AH199*-1)</f>
        <v>7.3623511904761907</v>
      </c>
      <c r="AI199" s="25">
        <f>'Cash Flow Statement Annual'!BG199/'Cash Flow Statement Annual'!AB199</f>
        <v>0.612213120303297</v>
      </c>
      <c r="AJ199" s="23">
        <f>'Cash Flow Statement Annual'!AB199/'Balance Sheet Annual'!BR199</f>
        <v>0.46211362783131021</v>
      </c>
      <c r="AK199" s="23">
        <f>('Cash Flow Statement Annual'!AB199+'Cash Flow Statement Annual'!AV199)/('Balance Sheet Annual'!BH199+'Balance Sheet Annual'!BS199)</f>
        <v>0.1441040398098539</v>
      </c>
      <c r="AL199" s="24">
        <f>('Cash Flow Statement Annual'!AB199/('Balance Sheet Annual'!BH199+'Balance Sheet Annual'!BS199))</f>
        <v>0.23483680185694525</v>
      </c>
      <c r="AM199" s="25">
        <f>'Income Statement Annual'!BS199/'Balance Sheet Annual'!CS199</f>
        <v>0.44950674355430587</v>
      </c>
      <c r="AN199" s="23">
        <f>'Income Statement Annual'!N199/'Balance Sheet Annual'!CS199</f>
        <v>3.6766429967116236</v>
      </c>
      <c r="AO199" s="23">
        <f>'Income Statement Annual'!N199/'Balance Sheet Annual'!BB199</f>
        <v>0.50691907377717038</v>
      </c>
      <c r="AP199" s="23">
        <f>'Income Statement Annual'!N199/('Balance Sheet Annual'!AH199-'Balance Sheet Annual'!BR199)</f>
        <v>11.949659231722428</v>
      </c>
      <c r="AQ199" s="23">
        <f>'Income Statement Annual'!BS199/'Balance Sheet Annual'!BB199</f>
        <v>6.1975977080978788E-2</v>
      </c>
      <c r="AR199" s="23">
        <f>'Cash Flow Statement Annual'!AB199/'Income Statement Annual'!N199</f>
        <v>0.19146564351173734</v>
      </c>
      <c r="AS199" s="23">
        <f>'Cash Flow Statement Annual'!BG199/'Income Statement Annual'!N199</f>
        <v>0.11721777904519942</v>
      </c>
      <c r="AT199" s="23">
        <f>'Cash Flow Statement Annual'!AB199/'Balance Sheet Annual'!BB199</f>
        <v>9.7057586669119775E-2</v>
      </c>
      <c r="AU199" s="23">
        <f>('Cash Flow Statement Annual'!AB199+'Cash Flow Statement Annual'!AU199)/'Balance Sheet Annual'!BR199</f>
        <v>-0.38058440745839067</v>
      </c>
      <c r="AV199" s="23">
        <f>('Cash Flow Statement Annual'!AB199+'Cash Flow Statement Annual'!AU199)/('Balance Sheet Annual'!BH199+'Balance Sheet Annual'!BS199)</f>
        <v>-0.19340530056121719</v>
      </c>
      <c r="AW199" s="23">
        <f>'Cash Flow Statement Annual'!AB199/'Balance Sheet Annual'!BS199</f>
        <v>0.27302133008021884</v>
      </c>
      <c r="AX199" s="23">
        <f>('Cash Flow Statement Annual'!AB199+'Cash Flow Statement Annual'!AU199)/'Balance Sheet Annual'!BS199</f>
        <v>-0.22485305533991351</v>
      </c>
      <c r="AY199" s="23">
        <f>('Balance Sheet Annual'!BH199+'Balance Sheet Annual'!BS199)/('Income Statement Annual'!AF199-'Income Statement Annual'!AC199)</f>
        <v>6.3566447700859019</v>
      </c>
      <c r="AZ199" s="23">
        <f>(('Balance Sheet Annual'!BH199+'Balance Sheet Annual'!BS199)-'Balance Sheet Annual'!N199)/('Income Statement Annual'!AF199-'Income Statement Annual'!AC199)</f>
        <v>5.4604345629105611</v>
      </c>
      <c r="BA199" s="23">
        <f>('Cash Flow Statement Annual'!AB199+'Cash Flow Statement Annual'!AU199)/'Income Statement Annual'!BS199</f>
        <v>-1.2897582697201018</v>
      </c>
      <c r="BB199" s="23">
        <f>'Income Statement Annual'!AF199/('Balance Sheet Annual'!BH199+'Balance Sheet Annual'!BS199)</f>
        <v>0.15731569659295061</v>
      </c>
      <c r="BC199" s="24">
        <f>'Income Statement Annual'!AF199/('Balance Sheet Annual'!BB199-'Balance Sheet Annual'!BR199)</f>
        <v>8.2304697897258444E-2</v>
      </c>
    </row>
    <row r="200" spans="1:55" x14ac:dyDescent="0.2">
      <c r="A200" s="52" t="s">
        <v>652</v>
      </c>
      <c r="B200" s="52" t="s">
        <v>653</v>
      </c>
      <c r="C200" s="52" t="str">
        <f>VLOOKUP(A200,'[1]S&amp;P 500 Wikipedia'!A:D,3,FALSE)</f>
        <v>Financials</v>
      </c>
      <c r="D200" s="52">
        <v>378167</v>
      </c>
      <c r="E200" s="52" t="s">
        <v>16</v>
      </c>
      <c r="F200" s="52">
        <v>2019</v>
      </c>
      <c r="G200" s="52" t="s">
        <v>17</v>
      </c>
      <c r="H200" s="53">
        <v>43830</v>
      </c>
      <c r="I200" s="53">
        <v>43867</v>
      </c>
      <c r="J200" s="53">
        <v>43867</v>
      </c>
      <c r="K200" s="54">
        <v>554000000</v>
      </c>
      <c r="L200" s="54">
        <v>561000000</v>
      </c>
      <c r="M200" s="52" t="s">
        <v>654</v>
      </c>
      <c r="N200" s="21">
        <f>'Balance Sheet Annual'!AH200/'Balance Sheet Annual'!BR200</f>
        <v>0.98783713089979075</v>
      </c>
      <c r="O200" s="22">
        <f>('Balance Sheet Annual'!AH200-'Balance Sheet Annual'!U200)/'Balance Sheet Annual'!BR200</f>
        <v>0.98783713089979075</v>
      </c>
      <c r="P200" s="22">
        <f>'Balance Sheet Annual'!N200/'Balance Sheet Annual'!BR200</f>
        <v>1.2220995117414554E-2</v>
      </c>
      <c r="Q200" s="22">
        <f>'Balance Sheet Annual'!CH200/'Balance Sheet Annual'!CS200</f>
        <v>4.4418912692927899</v>
      </c>
      <c r="R200" s="22">
        <f>('Balance Sheet Annual'!BH200+'Balance Sheet Annual'!BS200)/'Balance Sheet Annual'!BB200</f>
        <v>8.2746870138528786E-2</v>
      </c>
      <c r="S200" s="22">
        <f>('Balance Sheet Annual'!BH200/'Balance Sheet Annual'!BB200)</f>
        <v>2.7187199051781612E-2</v>
      </c>
      <c r="T200" s="22">
        <f>'Balance Sheet Annual'!BS200/'Balance Sheet Annual'!BB200</f>
        <v>5.555967108674717E-2</v>
      </c>
      <c r="U200" s="22">
        <f>('Balance Sheet Annual'!BH200+'Balance Sheet Annual'!BS200)/'Balance Sheet Annual'!CS200</f>
        <v>0.45029947016816402</v>
      </c>
      <c r="V200" s="22">
        <f>('Balance Sheet Annual'!BH200/'Balance Sheet Annual'!CS200)</f>
        <v>0.14794978115641558</v>
      </c>
      <c r="W200" s="22">
        <f>('Balance Sheet Annual'!BS200/'Balance Sheet Annual'!CS200)</f>
        <v>0.30234968901174847</v>
      </c>
      <c r="X200" s="23">
        <f>'Balance Sheet Annual'!AH200/'Balance Sheet Annual'!BB200</f>
        <v>0.71940778682018769</v>
      </c>
      <c r="Y200" s="23">
        <f>'Balance Sheet Annual'!CS200/('Balance Sheet Annual'!BB200-'Balance Sheet Annual'!AQ200-'Balance Sheet Annual'!AR200-'Balance Sheet Annual'!AS200)</f>
        <v>0.24493250391434979</v>
      </c>
      <c r="Z200" s="23">
        <f>'Balance Sheet Annual'!BA200/'Balance Sheet Annual'!BB200</f>
        <v>0.28059221317981226</v>
      </c>
      <c r="AA200" s="23">
        <f>'Balance Sheet Annual'!AR200/'Balance Sheet Annual'!BB200</f>
        <v>0.14119564412178681</v>
      </c>
      <c r="AB200" s="24">
        <f>'Balance Sheet Annual'!CS200/'Balance Sheet Annual'!CT200</f>
        <v>0.18375964357148147</v>
      </c>
      <c r="AC200" s="25">
        <f>'Income Statement Annual'!V200/'Income Statement Annual'!N200</f>
        <v>0.79456239499007175</v>
      </c>
      <c r="AD200" s="23">
        <f>('Income Statement Annual'!AF200-'Income Statement Annual'!AC200)/'Income Statement Annual'!N200</f>
        <v>0.50939361539636474</v>
      </c>
      <c r="AE200" s="23">
        <f>'Income Statement Annual'!AF200/'Income Statement Annual'!N200</f>
        <v>0.40827860088590195</v>
      </c>
      <c r="AF200" s="23">
        <f>'Income Statement Annual'!BS200/'Income Statement Annual'!N200</f>
        <v>0.29524973270200089</v>
      </c>
      <c r="AG200" s="23">
        <f>('Income Statement Annual'!AF200-'Income Statement Annual'!AC200)/('Income Statement Annual'!AH200*-1)</f>
        <v>13.34</v>
      </c>
      <c r="AH200" s="24">
        <f>'Income Statement Annual'!AF200/('Income Statement Annual'!AH200*-1)</f>
        <v>10.692</v>
      </c>
      <c r="AI200" s="25">
        <f>'Cash Flow Statement Annual'!BG200/'Cash Flow Statement Annual'!AB200</f>
        <v>-0.66152688980819863</v>
      </c>
      <c r="AJ200" s="23">
        <f>'Cash Flow Statement Annual'!AB200/'Balance Sheet Annual'!BR200</f>
        <v>3.86392699372239E-2</v>
      </c>
      <c r="AK200" s="23">
        <f>('Cash Flow Statement Annual'!AB200+'Cash Flow Statement Annual'!AV200)/('Balance Sheet Annual'!BH200+'Balance Sheet Annual'!BS200)</f>
        <v>0.26064714157820695</v>
      </c>
      <c r="AL200" s="24">
        <f>('Cash Flow Statement Annual'!AB200/('Balance Sheet Annual'!BH200+'Balance Sheet Annual'!BS200))</f>
        <v>0.34006906253996677</v>
      </c>
      <c r="AM200" s="25">
        <f>'Income Statement Annual'!BS200/'Balance Sheet Annual'!CS200</f>
        <v>0.11132227597327804</v>
      </c>
      <c r="AN200" s="23">
        <f>'Income Statement Annual'!N200/'Balance Sheet Annual'!CS200</f>
        <v>0.37704445980188894</v>
      </c>
      <c r="AO200" s="23">
        <f>'Income Statement Annual'!N200/'Balance Sheet Annual'!BB200</f>
        <v>6.9285555543796895E-2</v>
      </c>
      <c r="AP200" s="23">
        <f>'Income Statement Annual'!N200/('Balance Sheet Annual'!AH200-'Balance Sheet Annual'!BR200)</f>
        <v>-7.8219832735961772</v>
      </c>
      <c r="AQ200" s="23">
        <f>'Income Statement Annual'!BS200/'Balance Sheet Annual'!BB200</f>
        <v>2.0456541754415671E-2</v>
      </c>
      <c r="AR200" s="23">
        <f>'Cash Flow Statement Annual'!AB200/'Income Statement Annual'!N200</f>
        <v>0.40614021689323354</v>
      </c>
      <c r="AS200" s="23">
        <f>'Cash Flow Statement Annual'!BG200/'Income Statement Annual'!N200</f>
        <v>-0.26867267450740795</v>
      </c>
      <c r="AT200" s="23">
        <f>'Cash Flow Statement Annual'!AB200/'Balance Sheet Annual'!BB200</f>
        <v>2.8139650556125849E-2</v>
      </c>
      <c r="AU200" s="23">
        <f>('Cash Flow Statement Annual'!AB200+'Cash Flow Statement Annual'!AU200)/'Balance Sheet Annual'!BR200</f>
        <v>3.0094745408044642E-2</v>
      </c>
      <c r="AV200" s="23">
        <f>('Cash Flow Statement Annual'!AB200+'Cash Flow Statement Annual'!AU200)/('Balance Sheet Annual'!BH200+'Balance Sheet Annual'!BS200)</f>
        <v>0.26486763013173042</v>
      </c>
      <c r="AW200" s="23">
        <f>'Cash Flow Statement Annual'!AB200/'Balance Sheet Annual'!BS200</f>
        <v>0.50647619047619052</v>
      </c>
      <c r="AX200" s="23">
        <f>('Cash Flow Statement Annual'!AB200+'Cash Flow Statement Annual'!AU200)/'Balance Sheet Annual'!BS200</f>
        <v>0.39447619047619048</v>
      </c>
      <c r="AY200" s="23">
        <f>('Balance Sheet Annual'!BH200+'Balance Sheet Annual'!BS200)/('Income Statement Annual'!AF200-'Income Statement Annual'!AC200)</f>
        <v>2.3445277361319339</v>
      </c>
      <c r="AZ200" s="23">
        <f>(('Balance Sheet Annual'!BH200+'Balance Sheet Annual'!BS200)-'Balance Sheet Annual'!N200)/('Income Statement Annual'!AF200-'Income Statement Annual'!AC200)</f>
        <v>2.0923538230884557</v>
      </c>
      <c r="BA200" s="23">
        <f>('Cash Flow Statement Annual'!AB200+'Cash Flow Statement Annual'!AU200)/'Income Statement Annual'!BS200</f>
        <v>1.0713916192446973</v>
      </c>
      <c r="BB200" s="23">
        <f>'Income Statement Annual'!AF200/('Balance Sheet Annual'!BH200+'Balance Sheet Annual'!BS200)</f>
        <v>0.34185957283540097</v>
      </c>
      <c r="BC200" s="24">
        <f>'Income Statement Annual'!AF200/('Balance Sheet Annual'!BB200-'Balance Sheet Annual'!BR200)</f>
        <v>0.10410094637223975</v>
      </c>
    </row>
    <row r="201" spans="1:55" x14ac:dyDescent="0.2">
      <c r="A201" s="52" t="s">
        <v>631</v>
      </c>
      <c r="B201" s="52" t="s">
        <v>632</v>
      </c>
      <c r="C201" s="52" t="str">
        <f>VLOOKUP(A201,'[1]S&amp;P 500 Wikipedia'!A:D,3,FALSE)</f>
        <v>Health Care</v>
      </c>
      <c r="D201" s="52">
        <v>447447</v>
      </c>
      <c r="E201" s="52" t="s">
        <v>16</v>
      </c>
      <c r="F201" s="52">
        <v>2019</v>
      </c>
      <c r="G201" s="52" t="s">
        <v>17</v>
      </c>
      <c r="H201" s="53">
        <v>43830</v>
      </c>
      <c r="I201" s="53">
        <v>43875</v>
      </c>
      <c r="J201" s="53">
        <v>43875</v>
      </c>
      <c r="K201" s="54">
        <v>85843000</v>
      </c>
      <c r="L201" s="54">
        <v>87337000</v>
      </c>
      <c r="M201" s="52" t="s">
        <v>633</v>
      </c>
      <c r="N201" s="21">
        <f>'Balance Sheet Annual'!AH201/'Balance Sheet Annual'!BR201</f>
        <v>0.9369975611336524</v>
      </c>
      <c r="O201" s="22">
        <f>('Balance Sheet Annual'!AH201-'Balance Sheet Annual'!U201)/'Balance Sheet Annual'!BR201</f>
        <v>0.66813081367695293</v>
      </c>
      <c r="P201" s="22">
        <f>'Balance Sheet Annual'!N201/'Balance Sheet Annual'!BR201</f>
        <v>0.12452970136639935</v>
      </c>
      <c r="Q201" s="22">
        <f>'Balance Sheet Annual'!CH201/'Balance Sheet Annual'!CS201</f>
        <v>9.3049346267397723</v>
      </c>
      <c r="R201" s="22">
        <f>('Balance Sheet Annual'!BH201+'Balance Sheet Annual'!BS201)/'Balance Sheet Annual'!BB201</f>
        <v>0.38140220193999919</v>
      </c>
      <c r="S201" s="22">
        <f>('Balance Sheet Annual'!BH201/'Balance Sheet Annual'!BB201)</f>
        <v>0</v>
      </c>
      <c r="T201" s="22">
        <f>'Balance Sheet Annual'!BS201/'Balance Sheet Annual'!BB201</f>
        <v>0.38140220193999919</v>
      </c>
      <c r="U201" s="22">
        <f>('Balance Sheet Annual'!BH201+'Balance Sheet Annual'!BS201)/'Balance Sheet Annual'!CS201</f>
        <v>3.9303247574862925</v>
      </c>
      <c r="V201" s="22">
        <f>('Balance Sheet Annual'!BH201/'Balance Sheet Annual'!CS201)</f>
        <v>0</v>
      </c>
      <c r="W201" s="22">
        <f>('Balance Sheet Annual'!BS201/'Balance Sheet Annual'!CS201)</f>
        <v>3.9303247574862925</v>
      </c>
      <c r="X201" s="23">
        <f>'Balance Sheet Annual'!AH201/'Balance Sheet Annual'!BB201</f>
        <v>0.37088582381751456</v>
      </c>
      <c r="Y201" s="23">
        <f>'Balance Sheet Annual'!CS201/('Balance Sheet Annual'!BB201-'Balance Sheet Annual'!AQ201-'Balance Sheet Annual'!AR201-'Balance Sheet Annual'!AS201)</f>
        <v>0.11590104302791597</v>
      </c>
      <c r="Z201" s="23">
        <f>'Balance Sheet Annual'!BA201/'Balance Sheet Annual'!BB201</f>
        <v>0.62911417618248544</v>
      </c>
      <c r="AA201" s="23">
        <f>'Balance Sheet Annual'!AR201/'Balance Sheet Annual'!BB201</f>
        <v>0.13081979290304097</v>
      </c>
      <c r="AB201" s="24">
        <f>'Balance Sheet Annual'!CS201/'Balance Sheet Annual'!CT201</f>
        <v>9.7040887324520111E-2</v>
      </c>
      <c r="AC201" s="25">
        <f>'Income Statement Annual'!V201/'Income Statement Annual'!N201</f>
        <v>0.56734573984547809</v>
      </c>
      <c r="AD201" s="23">
        <f>('Income Statement Annual'!AF201-'Income Statement Annual'!AC201)/'Income Statement Annual'!N201</f>
        <v>0.22969137166854736</v>
      </c>
      <c r="AE201" s="23">
        <f>'Income Statement Annual'!AF201/'Income Statement Annual'!N201</f>
        <v>0.22969137166854736</v>
      </c>
      <c r="AF201" s="23">
        <f>'Income Statement Annual'!BS201/'Income Statement Annual'!N201</f>
        <v>0.17770517194674662</v>
      </c>
      <c r="AG201" s="23">
        <f>('Income Statement Annual'!AF201-'Income Statement Annual'!AC201)/('Income Statement Annual'!AH201*-1)</f>
        <v>18.050346088546426</v>
      </c>
      <c r="AH201" s="24">
        <f>'Income Statement Annual'!AF201/('Income Statement Annual'!AH201*-1)</f>
        <v>18.050346088546426</v>
      </c>
      <c r="AI201" s="25">
        <f>'Cash Flow Statement Annual'!BG201/'Cash Flow Statement Annual'!AB201</f>
        <v>-0.62377003123107955</v>
      </c>
      <c r="AJ201" s="23">
        <f>'Cash Flow Statement Annual'!AB201/'Balance Sheet Annual'!BR201</f>
        <v>0.63302713083711437</v>
      </c>
      <c r="AK201" s="23">
        <f>('Cash Flow Statement Annual'!AB201+'Cash Flow Statement Annual'!AV201)/('Balance Sheet Annual'!BH201+'Balance Sheet Annual'!BS201)</f>
        <v>0.65696298521984231</v>
      </c>
      <c r="AL201" s="24">
        <f>('Cash Flow Statement Annual'!AB201/('Balance Sheet Annual'!BH201+'Balance Sheet Annual'!BS201))</f>
        <v>0.65696298521984231</v>
      </c>
      <c r="AM201" s="25">
        <f>'Income Statement Annual'!BS201/'Balance Sheet Annual'!CS201</f>
        <v>2.4052860958807818</v>
      </c>
      <c r="AN201" s="23">
        <f>'Income Statement Annual'!N201/'Balance Sheet Annual'!CS201</f>
        <v>13.535262195979193</v>
      </c>
      <c r="AO201" s="23">
        <f>'Income Statement Annual'!N201/'Balance Sheet Annual'!BB201</f>
        <v>1.3134738536678536</v>
      </c>
      <c r="AP201" s="23">
        <f>'Income Statement Annual'!N201/('Balance Sheet Annual'!AH201-'Balance Sheet Annual'!BR201)</f>
        <v>-52.669876143376079</v>
      </c>
      <c r="AQ201" s="23">
        <f>'Income Statement Annual'!BS201/'Balance Sheet Annual'!BB201</f>
        <v>0.23341109701360183</v>
      </c>
      <c r="AR201" s="23">
        <f>'Cash Flow Statement Annual'!AB201/'Income Statement Annual'!N201</f>
        <v>0.19076674305789834</v>
      </c>
      <c r="AS201" s="23">
        <f>'Cash Flow Statement Annual'!BG201/'Income Statement Annual'!N201</f>
        <v>-0.11899457727507658</v>
      </c>
      <c r="AT201" s="23">
        <f>'Cash Flow Statement Annual'!AB201/'Balance Sheet Annual'!BB201</f>
        <v>0.250567129155923</v>
      </c>
      <c r="AU201" s="23">
        <f>('Cash Flow Statement Annual'!AB201+'Cash Flow Statement Annual'!AU201)/'Balance Sheet Annual'!BR201</f>
        <v>0.34967194559218678</v>
      </c>
      <c r="AV201" s="23">
        <f>('Cash Flow Statement Annual'!AB201+'Cash Flow Statement Annual'!AU201)/('Balance Sheet Annual'!BH201+'Balance Sheet Annual'!BS201)</f>
        <v>0.36289364868151835</v>
      </c>
      <c r="AW201" s="23">
        <f>'Cash Flow Statement Annual'!AB201/'Balance Sheet Annual'!BS201</f>
        <v>0.65696298521984231</v>
      </c>
      <c r="AX201" s="23">
        <f>('Cash Flow Statement Annual'!AB201+'Cash Flow Statement Annual'!AU201)/'Balance Sheet Annual'!BS201</f>
        <v>0.36289364868151835</v>
      </c>
      <c r="AY201" s="23">
        <f>('Balance Sheet Annual'!BH201+'Balance Sheet Annual'!BS201)/('Income Statement Annual'!AF201-'Income Statement Annual'!AC201)</f>
        <v>1.2642037746497217</v>
      </c>
      <c r="AZ201" s="23">
        <f>(('Balance Sheet Annual'!BH201+'Balance Sheet Annual'!BS201)-'Balance Sheet Annual'!N201)/('Income Statement Annual'!AF201-'Income Statement Annual'!AC201)</f>
        <v>1.1008201198887213</v>
      </c>
      <c r="BA201" s="23">
        <f>('Cash Flow Statement Annual'!AB201+'Cash Flow Statement Annual'!AU201)/'Income Statement Annual'!BS201</f>
        <v>0.59298138969419245</v>
      </c>
      <c r="BB201" s="23">
        <f>'Income Statement Annual'!AF201/('Balance Sheet Annual'!BH201+'Balance Sheet Annual'!BS201)</f>
        <v>0.79101171824698457</v>
      </c>
      <c r="BC201" s="24">
        <f>'Income Statement Annual'!AF201/('Balance Sheet Annual'!BB201-'Balance Sheet Annual'!BR201)</f>
        <v>0.49934696487700719</v>
      </c>
    </row>
    <row r="202" spans="1:55" x14ac:dyDescent="0.2">
      <c r="A202" s="52" t="s">
        <v>628</v>
      </c>
      <c r="B202" s="52" t="s">
        <v>629</v>
      </c>
      <c r="C202" s="52" t="str">
        <f>VLOOKUP(A202,'[1]S&amp;P 500 Wikipedia'!A:D,3,FALSE)</f>
        <v>Industrials</v>
      </c>
      <c r="D202" s="52">
        <v>824090</v>
      </c>
      <c r="E202" s="52" t="s">
        <v>16</v>
      </c>
      <c r="F202" s="52">
        <v>2019</v>
      </c>
      <c r="G202" s="52" t="s">
        <v>17</v>
      </c>
      <c r="H202" s="53">
        <v>43830</v>
      </c>
      <c r="I202" s="53">
        <v>43882</v>
      </c>
      <c r="J202" s="53">
        <v>43882</v>
      </c>
      <c r="K202" s="54">
        <v>75776000</v>
      </c>
      <c r="L202" s="54">
        <v>76568000</v>
      </c>
      <c r="M202" s="52" t="s">
        <v>630</v>
      </c>
      <c r="N202" s="21">
        <f>'Balance Sheet Annual'!AH202/'Balance Sheet Annual'!BR202</f>
        <v>3.5248004202561214</v>
      </c>
      <c r="O202" s="22">
        <f>('Balance Sheet Annual'!AH202-'Balance Sheet Annual'!U202)/'Balance Sheet Annual'!BR202</f>
        <v>2.7047784574029623</v>
      </c>
      <c r="P202" s="22">
        <f>'Balance Sheet Annual'!N202/'Balance Sheet Annual'!BR202</f>
        <v>1.7675933351402857</v>
      </c>
      <c r="Q202" s="22">
        <f>'Balance Sheet Annual'!CH202/'Balance Sheet Annual'!CS202</f>
        <v>0.68516398473154949</v>
      </c>
      <c r="R202" s="22">
        <f>('Balance Sheet Annual'!BH202+'Balance Sheet Annual'!BS202)/'Balance Sheet Annual'!BB202</f>
        <v>0.22267215394586976</v>
      </c>
      <c r="S202" s="22">
        <f>('Balance Sheet Annual'!BH202/'Balance Sheet Annual'!BB202)</f>
        <v>1.0173281397158613E-4</v>
      </c>
      <c r="T202" s="22">
        <f>'Balance Sheet Annual'!BS202/'Balance Sheet Annual'!BB202</f>
        <v>0.22257042113189818</v>
      </c>
      <c r="U202" s="22">
        <f>('Balance Sheet Annual'!BH202+'Balance Sheet Annual'!BS202)/'Balance Sheet Annual'!CS202</f>
        <v>0.37523909423217888</v>
      </c>
      <c r="V202" s="22">
        <f>('Balance Sheet Annual'!BH202/'Balance Sheet Annual'!CS202)</f>
        <v>1.7143647417031154E-4</v>
      </c>
      <c r="W202" s="22">
        <f>('Balance Sheet Annual'!BS202/'Balance Sheet Annual'!CS202)</f>
        <v>0.3750676577580086</v>
      </c>
      <c r="X202" s="23">
        <f>'Balance Sheet Annual'!AH202/'Balance Sheet Annual'!BB202</f>
        <v>0.33074832350615324</v>
      </c>
      <c r="Y202" s="23">
        <f>'Balance Sheet Annual'!CS202/('Balance Sheet Annual'!BB202-'Balance Sheet Annual'!AQ202-'Balance Sheet Annual'!AR202-'Balance Sheet Annual'!AS202)</f>
        <v>1.3748736434899669</v>
      </c>
      <c r="Z202" s="23">
        <f>'Balance Sheet Annual'!BA202/'Balance Sheet Annual'!BB202</f>
        <v>0.66925167649384676</v>
      </c>
      <c r="AA202" s="23">
        <f>'Balance Sheet Annual'!AR202/'Balance Sheet Annual'!BB202</f>
        <v>0.46664553350994986</v>
      </c>
      <c r="AB202" s="24">
        <f>'Balance Sheet Annual'!CS202/'Balance Sheet Annual'!CT202</f>
        <v>0.59341405884561571</v>
      </c>
      <c r="AC202" s="25">
        <f>'Income Statement Annual'!V202/'Income Statement Annual'!N202</f>
        <v>0.45099261476813868</v>
      </c>
      <c r="AD202" s="23">
        <f>('Income Statement Annual'!AF202-'Income Statement Annual'!AC202)/'Income Statement Annual'!N202</f>
        <v>0.24054096632970853</v>
      </c>
      <c r="AE202" s="23">
        <f>'Income Statement Annual'!AF202/'Income Statement Annual'!N202</f>
        <v>0.24054096632970853</v>
      </c>
      <c r="AF202" s="23">
        <f>'Income Statement Annual'!BS202/'Income Statement Annual'!N202</f>
        <v>0.17057869222508221</v>
      </c>
      <c r="AG202" s="23">
        <f>('Income Statement Annual'!AF202-'Income Statement Annual'!AC202)/('Income Statement Annual'!AH202*-1)</f>
        <v>13.532554520646805</v>
      </c>
      <c r="AH202" s="24">
        <f>'Income Statement Annual'!AF202/('Income Statement Annual'!AH202*-1)</f>
        <v>13.532554520646805</v>
      </c>
      <c r="AI202" s="25">
        <f>'Cash Flow Statement Annual'!BG202/'Cash Flow Statement Annual'!AB202</f>
        <v>-0.43098158928307662</v>
      </c>
      <c r="AJ202" s="23">
        <f>'Cash Flow Statement Annual'!AB202/'Balance Sheet Annual'!BR202</f>
        <v>1.4755404789913853</v>
      </c>
      <c r="AK202" s="23">
        <f>('Cash Flow Statement Annual'!AB202+'Cash Flow Statement Annual'!AV202)/('Balance Sheet Annual'!BH202+'Balance Sheet Annual'!BS202)</f>
        <v>0.44845817260365595</v>
      </c>
      <c r="AL202" s="24">
        <f>('Cash Flow Statement Annual'!AB202/('Balance Sheet Annual'!BH202+'Balance Sheet Annual'!BS202))</f>
        <v>0.62179659276634025</v>
      </c>
      <c r="AM202" s="25">
        <f>'Income Statement Annual'!BS202/'Balance Sheet Annual'!CS202</f>
        <v>0.18801499980779673</v>
      </c>
      <c r="AN202" s="23">
        <f>'Income Statement Annual'!N202/'Balance Sheet Annual'!CS202</f>
        <v>1.1022185558774653</v>
      </c>
      <c r="AO202" s="23">
        <f>'Income Statement Annual'!N202/'Balance Sheet Annual'!BB202</f>
        <v>0.65407198697819979</v>
      </c>
      <c r="AP202" s="23">
        <f>'Income Statement Annual'!N202/('Balance Sheet Annual'!AH202-'Balance Sheet Annual'!BR202)</f>
        <v>2.7608027287376267</v>
      </c>
      <c r="AQ202" s="23">
        <f>'Income Statement Annual'!BS202/'Balance Sheet Annual'!BB202</f>
        <v>0.11157074415980232</v>
      </c>
      <c r="AR202" s="23">
        <f>'Cash Flow Statement Annual'!AB202/'Income Statement Annual'!N202</f>
        <v>0.21168432433125831</v>
      </c>
      <c r="AS202" s="23">
        <f>'Cash Flow Statement Annual'!BG202/'Income Statement Annual'!N202</f>
        <v>-9.1232046526599941E-2</v>
      </c>
      <c r="AT202" s="23">
        <f>'Cash Flow Statement Annual'!AB202/'Balance Sheet Annual'!BB202</f>
        <v>0.13845678662748381</v>
      </c>
      <c r="AU202" s="23">
        <f>('Cash Flow Statement Annual'!AB202+'Cash Flow Statement Annual'!AU202)/'Balance Sheet Annual'!BR202</f>
        <v>1.0926854757360769</v>
      </c>
      <c r="AV202" s="23">
        <f>('Cash Flow Statement Annual'!AB202+'Cash Flow Statement Annual'!AU202)/('Balance Sheet Annual'!BH202+'Balance Sheet Annual'!BS202)</f>
        <v>0.46046049935708128</v>
      </c>
      <c r="AW202" s="23">
        <f>'Cash Flow Statement Annual'!AB202/'Balance Sheet Annual'!BS202</f>
        <v>0.62208080446337699</v>
      </c>
      <c r="AX202" s="23">
        <f>('Cash Flow Statement Annual'!AB202+'Cash Flow Statement Annual'!AU202)/'Balance Sheet Annual'!BS202</f>
        <v>0.46067096731631924</v>
      </c>
      <c r="AY202" s="23">
        <f>('Balance Sheet Annual'!BH202+'Balance Sheet Annual'!BS202)/('Income Statement Annual'!AF202-'Income Statement Annual'!AC202)</f>
        <v>1.4153091341178274</v>
      </c>
      <c r="AZ202" s="23">
        <f>(('Balance Sheet Annual'!BH202+'Balance Sheet Annual'!BS202)-'Balance Sheet Annual'!N202)/('Income Statement Annual'!AF202-'Income Statement Annual'!AC202)</f>
        <v>0.36109004794624422</v>
      </c>
      <c r="BA202" s="23">
        <f>('Cash Flow Statement Annual'!AB202+'Cash Flow Statement Annual'!AU202)/'Income Statement Annual'!BS202</f>
        <v>0.91898402194016271</v>
      </c>
      <c r="BB202" s="23">
        <f>'Income Statement Annual'!AF202/('Balance Sheet Annual'!BH202+'Balance Sheet Annual'!BS202)</f>
        <v>0.7065594193478496</v>
      </c>
      <c r="BC202" s="24">
        <f>'Income Statement Annual'!AF202/('Balance Sheet Annual'!BB202-'Balance Sheet Annual'!BR202)</f>
        <v>0.173622952313851</v>
      </c>
    </row>
    <row r="203" spans="1:55" x14ac:dyDescent="0.2">
      <c r="A203" s="52" t="s">
        <v>658</v>
      </c>
      <c r="B203" s="52" t="s">
        <v>659</v>
      </c>
      <c r="C203" s="52" t="str">
        <f>VLOOKUP(A203,'[1]S&amp;P 500 Wikipedia'!A:D,3,FALSE)</f>
        <v>Materials</v>
      </c>
      <c r="D203" s="52">
        <v>378169</v>
      </c>
      <c r="E203" s="52" t="s">
        <v>16</v>
      </c>
      <c r="F203" s="52">
        <v>2019</v>
      </c>
      <c r="G203" s="52" t="s">
        <v>17</v>
      </c>
      <c r="H203" s="53">
        <v>43830</v>
      </c>
      <c r="I203" s="53">
        <v>43893</v>
      </c>
      <c r="J203" s="53">
        <v>43893</v>
      </c>
      <c r="K203" s="54">
        <v>112006000</v>
      </c>
      <c r="L203" s="54">
        <v>113474000</v>
      </c>
      <c r="M203" s="52" t="s">
        <v>660</v>
      </c>
      <c r="N203" s="21">
        <f>'Balance Sheet Annual'!AH203/'Balance Sheet Annual'!BR203</f>
        <v>1.8957369909611581</v>
      </c>
      <c r="O203" s="22">
        <f>('Balance Sheet Annual'!AH203-'Balance Sheet Annual'!U203)/'Balance Sheet Annual'!BR203</f>
        <v>1.172199279727353</v>
      </c>
      <c r="P203" s="22">
        <f>'Balance Sheet Annual'!N203/'Balance Sheet Annual'!BR203</f>
        <v>0.390946340332047</v>
      </c>
      <c r="Q203" s="22">
        <f>'Balance Sheet Annual'!CH203/'Balance Sheet Annual'!CS203</f>
        <v>1.0995844098631118</v>
      </c>
      <c r="R203" s="22">
        <f>('Balance Sheet Annual'!BH203+'Balance Sheet Annual'!BS203)/'Balance Sheet Annual'!BB203</f>
        <v>0.32981564279151143</v>
      </c>
      <c r="S203" s="22">
        <f>('Balance Sheet Annual'!BH203/'Balance Sheet Annual'!BB203)</f>
        <v>2.897163337538065E-2</v>
      </c>
      <c r="T203" s="22">
        <f>'Balance Sheet Annual'!BS203/'Balance Sheet Annual'!BB203</f>
        <v>0.30084400941613082</v>
      </c>
      <c r="U203" s="22">
        <f>('Balance Sheet Annual'!BH203+'Balance Sheet Annual'!BS203)/'Balance Sheet Annual'!CS203</f>
        <v>0.69247578173403845</v>
      </c>
      <c r="V203" s="22">
        <f>('Balance Sheet Annual'!BH203/'Balance Sheet Annual'!CS203)</f>
        <v>6.0828389763219019E-2</v>
      </c>
      <c r="W203" s="22">
        <f>('Balance Sheet Annual'!BS203/'Balance Sheet Annual'!CS203)</f>
        <v>0.63164739197081943</v>
      </c>
      <c r="X203" s="23">
        <f>'Balance Sheet Annual'!AH203/'Balance Sheet Annual'!BB203</f>
        <v>0.22145352469341092</v>
      </c>
      <c r="Y203" s="23">
        <f>'Balance Sheet Annual'!CS203/('Balance Sheet Annual'!BB203-'Balance Sheet Annual'!AQ203-'Balance Sheet Annual'!AR203-'Balance Sheet Annual'!AS203)</f>
        <v>1.2816413116560144</v>
      </c>
      <c r="Z203" s="23">
        <f>'Balance Sheet Annual'!BA203/'Balance Sheet Annual'!BB203</f>
        <v>0.77854647530658905</v>
      </c>
      <c r="AA203" s="23">
        <f>'Balance Sheet Annual'!AR203/'Balance Sheet Annual'!BB203</f>
        <v>0.41374470918375295</v>
      </c>
      <c r="AB203" s="24">
        <f>'Balance Sheet Annual'!CS203/'Balance Sheet Annual'!CT203</f>
        <v>0.47628473297017754</v>
      </c>
      <c r="AC203" s="25">
        <f>'Income Statement Annual'!V203/'Income Statement Annual'!N203</f>
        <v>0.41103374964300193</v>
      </c>
      <c r="AD203" s="23">
        <f>('Income Statement Annual'!AF203-'Income Statement Annual'!AC203)/'Income Statement Annual'!N203</f>
        <v>0.12988834423717588</v>
      </c>
      <c r="AE203" s="23">
        <f>'Income Statement Annual'!AF203/'Income Statement Annual'!N203</f>
        <v>0.12988834423717588</v>
      </c>
      <c r="AF203" s="23">
        <f>'Income Statement Annual'!BS203/'Income Statement Annual'!N203</f>
        <v>8.8689795730964707E-2</v>
      </c>
      <c r="AG203" s="23">
        <f>('Income Statement Annual'!AF203-'Income Statement Annual'!AC203)/('Income Statement Annual'!AH203*-1)</f>
        <v>4.8302139327598557</v>
      </c>
      <c r="AH203" s="24">
        <f>'Income Statement Annual'!AF203/('Income Statement Annual'!AH203*-1)</f>
        <v>4.8302139327598557</v>
      </c>
      <c r="AI203" s="25">
        <f>'Cash Flow Statement Annual'!BG203/'Cash Flow Statement Annual'!AB203</f>
        <v>-0.72257838375312067</v>
      </c>
      <c r="AJ203" s="23">
        <f>'Cash Flow Statement Annual'!AB203/'Balance Sheet Annual'!BR203</f>
        <v>0.45030891836695253</v>
      </c>
      <c r="AK203" s="23">
        <f>('Cash Flow Statement Annual'!AB203+'Cash Flow Statement Annual'!AV203)/('Balance Sheet Annual'!BH203+'Balance Sheet Annual'!BS203)</f>
        <v>8.7955310291447875E-2</v>
      </c>
      <c r="AL203" s="24">
        <f>('Cash Flow Statement Annual'!AB203/('Balance Sheet Annual'!BH203+'Balance Sheet Annual'!BS203))</f>
        <v>0.15949380202062982</v>
      </c>
      <c r="AM203" s="25">
        <f>'Income Statement Annual'!BS203/'Balance Sheet Annual'!CS203</f>
        <v>7.2033885583694696E-2</v>
      </c>
      <c r="AN203" s="23">
        <f>'Income Statement Annual'!N203/'Balance Sheet Annual'!CS203</f>
        <v>0.81220037761959973</v>
      </c>
      <c r="AO203" s="23">
        <f>'Income Statement Annual'!N203/'Balance Sheet Annual'!BB203</f>
        <v>0.38683863997282841</v>
      </c>
      <c r="AP203" s="23">
        <f>'Income Statement Annual'!N203/('Balance Sheet Annual'!AH203-'Balance Sheet Annual'!BR203)</f>
        <v>3.6969606301704458</v>
      </c>
      <c r="AQ203" s="23">
        <f>'Income Statement Annual'!BS203/'Balance Sheet Annual'!BB203</f>
        <v>3.4308639960034353E-2</v>
      </c>
      <c r="AR203" s="23">
        <f>'Cash Flow Statement Annual'!AB203/'Income Statement Annual'!N203</f>
        <v>0.13598318626699485</v>
      </c>
      <c r="AS203" s="23">
        <f>'Cash Flow Statement Annual'!BG203/'Income Statement Annual'!N203</f>
        <v>-9.8258510950404707E-2</v>
      </c>
      <c r="AT203" s="23">
        <f>'Cash Flow Statement Annual'!AB203/'Balance Sheet Annual'!BB203</f>
        <v>5.2603550834696089E-2</v>
      </c>
      <c r="AU203" s="23">
        <f>('Cash Flow Statement Annual'!AB203+'Cash Flow Statement Annual'!AU203)/'Balance Sheet Annual'!BR203</f>
        <v>0.30479451613526692</v>
      </c>
      <c r="AV203" s="23">
        <f>('Cash Flow Statement Annual'!AB203+'Cash Flow Statement Annual'!AU203)/('Balance Sheet Annual'!BH203+'Balance Sheet Annual'!BS203)</f>
        <v>0.10795441580359237</v>
      </c>
      <c r="AW203" s="23">
        <f>'Cash Flow Statement Annual'!AB203/'Balance Sheet Annual'!BS203</f>
        <v>0.17485324350246334</v>
      </c>
      <c r="AX203" s="23">
        <f>('Cash Flow Statement Annual'!AB203+'Cash Flow Statement Annual'!AU203)/'Balance Sheet Annual'!BS203</f>
        <v>0.11835055352953566</v>
      </c>
      <c r="AY203" s="23">
        <f>('Balance Sheet Annual'!BH203+'Balance Sheet Annual'!BS203)/('Income Statement Annual'!AF203-'Income Statement Annual'!AC203)</f>
        <v>6.5640400397221841</v>
      </c>
      <c r="AZ203" s="23">
        <f>(('Balance Sheet Annual'!BH203+'Balance Sheet Annual'!BS203)-'Balance Sheet Annual'!N203)/('Income Statement Annual'!AF203-'Income Statement Annual'!AC203)</f>
        <v>5.6551284605257051</v>
      </c>
      <c r="BA203" s="23">
        <f>('Cash Flow Statement Annual'!AB203+'Cash Flow Statement Annual'!AU203)/'Income Statement Annual'!BS203</f>
        <v>1.0377868397558092</v>
      </c>
      <c r="BB203" s="23">
        <f>'Income Statement Annual'!AF203/('Balance Sheet Annual'!BH203+'Balance Sheet Annual'!BS203)</f>
        <v>0.15234520111829236</v>
      </c>
      <c r="BC203" s="24">
        <f>'Income Statement Annual'!AF203/('Balance Sheet Annual'!BB203-'Balance Sheet Annual'!BR203)</f>
        <v>5.689172790184352E-2</v>
      </c>
    </row>
    <row r="204" spans="1:55" x14ac:dyDescent="0.2">
      <c r="A204" s="52" t="s">
        <v>640</v>
      </c>
      <c r="B204" s="52" t="s">
        <v>641</v>
      </c>
      <c r="C204" s="52" t="str">
        <f>VLOOKUP(A204,'[1]S&amp;P 500 Wikipedia'!A:D,3,FALSE)</f>
        <v>Health Care</v>
      </c>
      <c r="D204" s="52">
        <v>86933</v>
      </c>
      <c r="E204" s="52" t="s">
        <v>16</v>
      </c>
      <c r="F204" s="52">
        <v>2019</v>
      </c>
      <c r="G204" s="52" t="s">
        <v>17</v>
      </c>
      <c r="H204" s="53">
        <v>43830</v>
      </c>
      <c r="I204" s="53">
        <v>43872</v>
      </c>
      <c r="J204" s="53">
        <v>43872</v>
      </c>
      <c r="K204" s="54">
        <v>147000000</v>
      </c>
      <c r="L204" s="54">
        <v>150000000</v>
      </c>
      <c r="M204" s="52" t="s">
        <v>642</v>
      </c>
      <c r="N204" s="21">
        <f>'Balance Sheet Annual'!AH204/'Balance Sheet Annual'!BR204</f>
        <v>6.693233082706767</v>
      </c>
      <c r="O204" s="22">
        <f>('Balance Sheet Annual'!AH204-'Balance Sheet Annual'!U204)/'Balance Sheet Annual'!BR204</f>
        <v>6.1533834586466165</v>
      </c>
      <c r="P204" s="22">
        <f>'Balance Sheet Annual'!N204/'Balance Sheet Annual'!BR204</f>
        <v>5.1338345864661656</v>
      </c>
      <c r="Q204" s="22">
        <f>'Balance Sheet Annual'!CH204/'Balance Sheet Annual'!CS204</f>
        <v>0.58595274225016258</v>
      </c>
      <c r="R204" s="22">
        <f>('Balance Sheet Annual'!BH204+'Balance Sheet Annual'!BS204)/'Balance Sheet Annual'!BB204</f>
        <v>0.15595954073264079</v>
      </c>
      <c r="S204" s="22">
        <f>('Balance Sheet Annual'!BH204/'Balance Sheet Annual'!BB204)</f>
        <v>0</v>
      </c>
      <c r="T204" s="22">
        <f>'Balance Sheet Annual'!BS204/'Balance Sheet Annual'!BB204</f>
        <v>0.15595954073264079</v>
      </c>
      <c r="U204" s="22">
        <f>('Balance Sheet Annual'!BH204+'Balance Sheet Annual'!BS204)/'Balance Sheet Annual'!CS204</f>
        <v>0.24734446130500759</v>
      </c>
      <c r="V204" s="22">
        <f>('Balance Sheet Annual'!BH204/'Balance Sheet Annual'!CS204)</f>
        <v>0</v>
      </c>
      <c r="W204" s="22">
        <f>('Balance Sheet Annual'!BS204/'Balance Sheet Annual'!CS204)</f>
        <v>0.24734446130500759</v>
      </c>
      <c r="X204" s="23">
        <f>'Balance Sheet Annual'!AH204/'Balance Sheet Annual'!BB204</f>
        <v>0.60839256424275556</v>
      </c>
      <c r="Y204" s="23">
        <f>'Balance Sheet Annual'!CS204/('Balance Sheet Annual'!BB204-'Balance Sheet Annual'!AQ204-'Balance Sheet Annual'!AR204-'Balance Sheet Annual'!AS204)</f>
        <v>0.72680006302190014</v>
      </c>
      <c r="Z204" s="23">
        <f>'Balance Sheet Annual'!BA204/'Balance Sheet Annual'!BB204</f>
        <v>0.39160743575724438</v>
      </c>
      <c r="AA204" s="23">
        <f>'Balance Sheet Annual'!AR204/'Balance Sheet Annual'!BB204</f>
        <v>0.11262985237834883</v>
      </c>
      <c r="AB204" s="24">
        <f>'Balance Sheet Annual'!CS204/'Balance Sheet Annual'!CT204</f>
        <v>0.63053581191908148</v>
      </c>
      <c r="AC204" s="25">
        <f>'Income Statement Annual'!V204/'Income Statement Annual'!N204</f>
        <v>0.69630256844482075</v>
      </c>
      <c r="AD204" s="23">
        <f>('Income Statement Annual'!AF204-'Income Statement Annual'!AC204)/'Income Statement Annual'!N204</f>
        <v>0.27801298334744567</v>
      </c>
      <c r="AE204" s="23">
        <f>'Income Statement Annual'!AF204/'Income Statement Annual'!N204</f>
        <v>0.27801298334744567</v>
      </c>
      <c r="AF204" s="23">
        <f>'Income Statement Annual'!BS204/'Income Statement Annual'!N204</f>
        <v>0.28281117696867064</v>
      </c>
      <c r="AG204" s="23">
        <f>('Income Statement Annual'!AF204-'Income Statement Annual'!AC204)/('Income Statement Annual'!AH204*-1)</f>
        <v>-42.826086956521742</v>
      </c>
      <c r="AH204" s="24">
        <f>'Income Statement Annual'!AF204/('Income Statement Annual'!AH204*-1)</f>
        <v>-42.826086956521742</v>
      </c>
      <c r="AI204" s="25">
        <f>'Cash Flow Statement Annual'!BG204/'Cash Flow Statement Annual'!AB204</f>
        <v>-0.85347288296860135</v>
      </c>
      <c r="AJ204" s="23">
        <f>'Cash Flow Statement Annual'!AB204/'Balance Sheet Annual'!BR204</f>
        <v>1.5804511278195488</v>
      </c>
      <c r="AK204" s="23">
        <f>('Cash Flow Statement Annual'!AB204+'Cash Flow Statement Annual'!AV204)/('Balance Sheet Annual'!BH204+'Balance Sheet Annual'!BS204)</f>
        <v>0.92112182296231371</v>
      </c>
      <c r="AL204" s="24">
        <f>('Cash Flow Statement Annual'!AB204/('Balance Sheet Annual'!BH204+'Balance Sheet Annual'!BS204))</f>
        <v>0.92112182296231371</v>
      </c>
      <c r="AM204" s="25">
        <f>'Income Statement Annual'!BS204/'Balance Sheet Annual'!CS204</f>
        <v>0.21721222631693041</v>
      </c>
      <c r="AN204" s="23">
        <f>'Income Statement Annual'!N204/'Balance Sheet Annual'!CS204</f>
        <v>0.76804682419249948</v>
      </c>
      <c r="AO204" s="23">
        <f>'Income Statement Annual'!N204/'Balance Sheet Annual'!BB204</f>
        <v>0.48428102788408967</v>
      </c>
      <c r="AP204" s="23">
        <f>'Income Statement Annual'!N204/('Balance Sheet Annual'!AH204-'Balance Sheet Annual'!BR204)</f>
        <v>0.93581616481774965</v>
      </c>
      <c r="AQ204" s="23">
        <f>'Income Statement Annual'!BS204/'Balance Sheet Annual'!BB204</f>
        <v>0.13696008747949701</v>
      </c>
      <c r="AR204" s="23">
        <f>'Cash Flow Statement Annual'!AB204/'Income Statement Annual'!N204</f>
        <v>0.29664126446514255</v>
      </c>
      <c r="AS204" s="23">
        <f>'Cash Flow Statement Annual'!BG204/'Income Statement Annual'!N204</f>
        <v>-0.25317527519051652</v>
      </c>
      <c r="AT204" s="23">
        <f>'Cash Flow Statement Annual'!AB204/'Balance Sheet Annual'!BB204</f>
        <v>0.1436577364680153</v>
      </c>
      <c r="AU204" s="23">
        <f>('Cash Flow Statement Annual'!AB204+'Cash Flow Statement Annual'!AU204)/'Balance Sheet Annual'!BR204</f>
        <v>2.700751879699248</v>
      </c>
      <c r="AV204" s="23">
        <f>('Cash Flow Statement Annual'!AB204+'Cash Flow Statement Annual'!AU204)/('Balance Sheet Annual'!BH204+'Balance Sheet Annual'!BS204)</f>
        <v>1.5740578439964943</v>
      </c>
      <c r="AW204" s="23">
        <f>'Cash Flow Statement Annual'!AB204/'Balance Sheet Annual'!BS204</f>
        <v>0.92112182296231371</v>
      </c>
      <c r="AX204" s="23">
        <f>('Cash Flow Statement Annual'!AB204+'Cash Flow Statement Annual'!AU204)/'Balance Sheet Annual'!BS204</f>
        <v>1.5740578439964943</v>
      </c>
      <c r="AY204" s="23">
        <f>('Balance Sheet Annual'!BH204+'Balance Sheet Annual'!BS204)/('Income Statement Annual'!AF204-'Income Statement Annual'!AC204)</f>
        <v>1.1583756345177665</v>
      </c>
      <c r="AZ204" s="23">
        <f>(('Balance Sheet Annual'!BH204+'Balance Sheet Annual'!BS204)-'Balance Sheet Annual'!N204)/('Income Statement Annual'!AF204-'Income Statement Annual'!AC204)</f>
        <v>-2.3076142131979696</v>
      </c>
      <c r="BA204" s="23">
        <f>('Cash Flow Statement Annual'!AB204+'Cash Flow Statement Annual'!AU204)/'Income Statement Annual'!BS204</f>
        <v>1.7924151696606787</v>
      </c>
      <c r="BB204" s="23">
        <f>'Income Statement Annual'!AF204/('Balance Sheet Annual'!BH204+'Balance Sheet Annual'!BS204)</f>
        <v>0.86327782646801055</v>
      </c>
      <c r="BC204" s="24">
        <f>'Income Statement Annual'!AF204/('Balance Sheet Annual'!BB204-'Balance Sheet Annual'!BR204)</f>
        <v>0.14809803037137273</v>
      </c>
    </row>
    <row r="205" spans="1:55" x14ac:dyDescent="0.2">
      <c r="A205" s="52" t="s">
        <v>643</v>
      </c>
      <c r="B205" s="52" t="s">
        <v>644</v>
      </c>
      <c r="C205" s="52" t="str">
        <f>VLOOKUP(A205,'[1]S&amp;P 500 Wikipedia'!A:D,3,FALSE)</f>
        <v>Health Care</v>
      </c>
      <c r="D205" s="52">
        <v>671924</v>
      </c>
      <c r="E205" s="52" t="s">
        <v>16</v>
      </c>
      <c r="F205" s="52">
        <v>2019</v>
      </c>
      <c r="G205" s="52" t="s">
        <v>17</v>
      </c>
      <c r="H205" s="53">
        <v>43830</v>
      </c>
      <c r="I205" s="53">
        <v>43874</v>
      </c>
      <c r="J205" s="53">
        <v>43874</v>
      </c>
      <c r="K205" s="54">
        <v>215768000</v>
      </c>
      <c r="L205" s="54">
        <v>218293000</v>
      </c>
      <c r="M205" s="52" t="s">
        <v>645</v>
      </c>
      <c r="N205" s="21">
        <f>'Balance Sheet Annual'!AH205/'Balance Sheet Annual'!BR205</f>
        <v>5.0127020038784744</v>
      </c>
      <c r="O205" s="22">
        <f>('Balance Sheet Annual'!AH205-'Balance Sheet Annual'!U205)/'Balance Sheet Annual'!BR205</f>
        <v>4.9896735617323849</v>
      </c>
      <c r="P205" s="22">
        <f>'Balance Sheet Annual'!N205/'Balance Sheet Annual'!BR205</f>
        <v>4.2775412087912086</v>
      </c>
      <c r="Q205" s="22">
        <f>'Balance Sheet Annual'!CH205/'Balance Sheet Annual'!CS205</f>
        <v>0.31878928850995569</v>
      </c>
      <c r="R205" s="22">
        <f>('Balance Sheet Annual'!BH205+'Balance Sheet Annual'!BS205)/'Balance Sheet Annual'!BB205</f>
        <v>5.3403370540599697E-3</v>
      </c>
      <c r="S205" s="22">
        <f>('Balance Sheet Annual'!BH205/'Balance Sheet Annual'!BB205)</f>
        <v>0</v>
      </c>
      <c r="T205" s="22">
        <f>'Balance Sheet Annual'!BS205/'Balance Sheet Annual'!BB205</f>
        <v>5.3403370540599697E-3</v>
      </c>
      <c r="U205" s="22">
        <f>('Balance Sheet Annual'!BH205+'Balance Sheet Annual'!BS205)/'Balance Sheet Annual'!CS205</f>
        <v>7.0427793039270995E-3</v>
      </c>
      <c r="V205" s="22">
        <f>('Balance Sheet Annual'!BH205/'Balance Sheet Annual'!CS205)</f>
        <v>0</v>
      </c>
      <c r="W205" s="22">
        <f>('Balance Sheet Annual'!BS205/'Balance Sheet Annual'!CS205)</f>
        <v>7.0427793039270995E-3</v>
      </c>
      <c r="X205" s="23">
        <f>'Balance Sheet Annual'!AH205/'Balance Sheet Annual'!BB205</f>
        <v>0.72415203910410741</v>
      </c>
      <c r="Y205" s="23">
        <f>'Balance Sheet Annual'!CS205/('Balance Sheet Annual'!BB205-'Balance Sheet Annual'!AQ205-'Balance Sheet Annual'!AR205-'Balance Sheet Annual'!AS205)</f>
        <v>0.844370556414345</v>
      </c>
      <c r="Z205" s="23">
        <f>'Balance Sheet Annual'!BA205/'Balance Sheet Annual'!BB205</f>
        <v>0.27584796089589259</v>
      </c>
      <c r="AA205" s="23">
        <f>'Balance Sheet Annual'!AR205/'Balance Sheet Annual'!BB205</f>
        <v>4.5405413292478297E-2</v>
      </c>
      <c r="AB205" s="24">
        <f>'Balance Sheet Annual'!CS205/'Balance Sheet Annual'!CT205</f>
        <v>0.75827124826730863</v>
      </c>
      <c r="AC205" s="25">
        <f>'Income Statement Annual'!V205/'Income Statement Annual'!N205</f>
        <v>0.94707653795537161</v>
      </c>
      <c r="AD205" s="23">
        <f>('Income Statement Annual'!AF205-'Income Statement Annual'!AC205)/'Income Statement Annual'!N205</f>
        <v>0.19533815493068007</v>
      </c>
      <c r="AE205" s="23">
        <f>'Income Statement Annual'!AF205/'Income Statement Annual'!N205</f>
        <v>0.19533815493068007</v>
      </c>
      <c r="AF205" s="23">
        <f>'Income Statement Annual'!BS205/'Income Statement Annual'!N205</f>
        <v>0.20701986650663645</v>
      </c>
      <c r="AG205" s="23">
        <f>('Income Statement Annual'!AF205-'Income Statement Annual'!AC205)/('Income Statement Annual'!AH205*-1)</f>
        <v>227.32506738544475</v>
      </c>
      <c r="AH205" s="24">
        <f>'Income Statement Annual'!AF205/('Income Statement Annual'!AH205*-1)</f>
        <v>227.32506738544475</v>
      </c>
      <c r="AI205" s="25">
        <f>'Cash Flow Statement Annual'!BG205/'Cash Flow Statement Annual'!AB205</f>
        <v>6.4322259996397693E-2</v>
      </c>
      <c r="AJ205" s="23">
        <f>'Cash Flow Statement Annual'!AB205/'Balance Sheet Annual'!BR205</f>
        <v>1.4355526826115061</v>
      </c>
      <c r="AK205" s="23">
        <f>('Cash Flow Statement Annual'!AB205+'Cash Flow Statement Annual'!AV205)/('Balance Sheet Annual'!BH205+'Balance Sheet Annual'!BS205)</f>
        <v>38.833661202185795</v>
      </c>
      <c r="AL205" s="24">
        <f>('Cash Flow Statement Annual'!AB205/('Balance Sheet Annual'!BH205+'Balance Sheet Annual'!BS205))</f>
        <v>38.833661202185795</v>
      </c>
      <c r="AM205" s="25">
        <f>'Income Statement Annual'!BS205/'Balance Sheet Annual'!CS205</f>
        <v>0.17199236762846146</v>
      </c>
      <c r="AN205" s="23">
        <f>'Income Statement Annual'!N205/'Balance Sheet Annual'!CS205</f>
        <v>0.83080126816209632</v>
      </c>
      <c r="AO205" s="23">
        <f>'Income Statement Annual'!N205/'Balance Sheet Annual'!BB205</f>
        <v>0.62997271467133586</v>
      </c>
      <c r="AP205" s="23">
        <f>'Income Statement Annual'!N205/('Balance Sheet Annual'!AH205-'Balance Sheet Annual'!BR205)</f>
        <v>1.0867432724138764</v>
      </c>
      <c r="AQ205" s="23">
        <f>'Income Statement Annual'!BS205/'Balance Sheet Annual'!BB205</f>
        <v>0.13041686729408331</v>
      </c>
      <c r="AR205" s="23">
        <f>'Cash Flow Statement Annual'!AB205/'Income Statement Annual'!N205</f>
        <v>0.32919654301383339</v>
      </c>
      <c r="AS205" s="23">
        <f>'Cash Flow Statement Annual'!BG205/'Income Statement Annual'!N205</f>
        <v>2.1174665629651111E-2</v>
      </c>
      <c r="AT205" s="23">
        <f>'Cash Flow Statement Annual'!AB205/'Balance Sheet Annual'!BB205</f>
        <v>0.20738483986284381</v>
      </c>
      <c r="AU205" s="23">
        <f>('Cash Flow Statement Annual'!AB205+'Cash Flow Statement Annual'!AU205)/'Balance Sheet Annual'!BR205</f>
        <v>1.2588922107304461</v>
      </c>
      <c r="AV205" s="23">
        <f>('Cash Flow Statement Annual'!AB205+'Cash Flow Statement Annual'!AU205)/('Balance Sheet Annual'!BH205+'Balance Sheet Annual'!BS205)</f>
        <v>34.054754098360654</v>
      </c>
      <c r="AW205" s="23">
        <f>'Cash Flow Statement Annual'!AB205/'Balance Sheet Annual'!BS205</f>
        <v>38.833661202185795</v>
      </c>
      <c r="AX205" s="23">
        <f>('Cash Flow Statement Annual'!AB205+'Cash Flow Statement Annual'!AU205)/'Balance Sheet Annual'!BS205</f>
        <v>34.054754098360654</v>
      </c>
      <c r="AY205" s="23">
        <f>('Balance Sheet Annual'!BH205+'Balance Sheet Annual'!BS205)/('Income Statement Annual'!AF205-'Income Statement Annual'!AC205)</f>
        <v>4.3397013906015823E-2</v>
      </c>
      <c r="AZ205" s="23">
        <f>(('Balance Sheet Annual'!BH205+'Balance Sheet Annual'!BS205)-'Balance Sheet Annual'!N205)/('Income Statement Annual'!AF205-'Income Statement Annual'!AC205)</f>
        <v>-4.9782161218720953</v>
      </c>
      <c r="BA205" s="23">
        <f>('Cash Flow Statement Annual'!AB205+'Cash Flow Statement Annual'!AU205)/'Income Statement Annual'!BS205</f>
        <v>1.3944811660617669</v>
      </c>
      <c r="BB205" s="23">
        <f>'Income Statement Annual'!AF205/('Balance Sheet Annual'!BH205+'Balance Sheet Annual'!BS205)</f>
        <v>23.043060109289616</v>
      </c>
      <c r="BC205" s="24">
        <f>'Income Statement Annual'!AF205/('Balance Sheet Annual'!BB205-'Balance Sheet Annual'!BR205)</f>
        <v>0.14383687336059842</v>
      </c>
    </row>
    <row r="206" spans="1:55" x14ac:dyDescent="0.2">
      <c r="A206" s="52" t="s">
        <v>634</v>
      </c>
      <c r="B206" s="52" t="s">
        <v>635</v>
      </c>
      <c r="C206" s="52" t="str">
        <f>VLOOKUP(A206,'[1]S&amp;P 500 Wikipedia'!A:D,3,FALSE)</f>
        <v>Industrials</v>
      </c>
      <c r="D206" s="52">
        <v>330628</v>
      </c>
      <c r="E206" s="52" t="s">
        <v>16</v>
      </c>
      <c r="F206" s="52">
        <v>2019</v>
      </c>
      <c r="G206" s="52" t="s">
        <v>17</v>
      </c>
      <c r="H206" s="53">
        <v>43799</v>
      </c>
      <c r="I206" s="53">
        <v>43847</v>
      </c>
      <c r="J206" s="53">
        <v>43847</v>
      </c>
      <c r="K206" s="54">
        <v>398300000</v>
      </c>
      <c r="L206" s="54">
        <v>408600000</v>
      </c>
      <c r="M206" s="52" t="s">
        <v>636</v>
      </c>
      <c r="N206" s="21">
        <f>'Balance Sheet Annual'!AH206/'Balance Sheet Annual'!BR206</f>
        <v>0.66412756449319521</v>
      </c>
      <c r="O206" s="22">
        <f>('Balance Sheet Annual'!AH206-'Balance Sheet Annual'!U206)/'Balance Sheet Annual'!BR206</f>
        <v>0.66412756449319521</v>
      </c>
      <c r="P206" s="22">
        <f>'Balance Sheet Annual'!N206/'Balance Sheet Annual'!BR206</f>
        <v>5.6621978468413568E-2</v>
      </c>
      <c r="Q206" s="22">
        <f>'Balance Sheet Annual'!CH206/'Balance Sheet Annual'!CS206</f>
        <v>0.90812368786250575</v>
      </c>
      <c r="R206" s="22">
        <f>('Balance Sheet Annual'!BH206+'Balance Sheet Annual'!BS206)/'Balance Sheet Annual'!BB206</f>
        <v>0.31860733999701624</v>
      </c>
      <c r="S206" s="22">
        <f>('Balance Sheet Annual'!BH206/'Balance Sheet Annual'!BB206)</f>
        <v>1.5608682679397285E-2</v>
      </c>
      <c r="T206" s="22">
        <f>'Balance Sheet Annual'!BS206/'Balance Sheet Annual'!BB206</f>
        <v>0.30299865731761899</v>
      </c>
      <c r="U206" s="22">
        <f>('Balance Sheet Annual'!BH206+'Balance Sheet Annual'!BS206)/'Balance Sheet Annual'!CS206</f>
        <v>0.60794221257516989</v>
      </c>
      <c r="V206" s="22">
        <f>('Balance Sheet Annual'!BH206/'Balance Sheet Annual'!CS206)</f>
        <v>2.9783297156887167E-2</v>
      </c>
      <c r="W206" s="22">
        <f>('Balance Sheet Annual'!BS206/'Balance Sheet Annual'!CS206)</f>
        <v>0.57815891541828279</v>
      </c>
      <c r="X206" s="23">
        <f>'Balance Sheet Annual'!AH206/'Balance Sheet Annual'!BB206</f>
        <v>8.1294445273260726E-2</v>
      </c>
      <c r="Y206" s="23">
        <f>'Balance Sheet Annual'!CS206/('Balance Sheet Annual'!BB206-'Balance Sheet Annual'!AQ206-'Balance Sheet Annual'!AR206-'Balance Sheet Annual'!AS206)</f>
        <v>4.0496181372784479</v>
      </c>
      <c r="Z206" s="23">
        <f>'Balance Sheet Annual'!BA206/'Balance Sheet Annual'!BB206</f>
        <v>0.91870555472673932</v>
      </c>
      <c r="AA206" s="23">
        <f>'Balance Sheet Annual'!AR206/'Balance Sheet Annual'!BB206</f>
        <v>0.61143642150280963</v>
      </c>
      <c r="AB206" s="24">
        <f>'Balance Sheet Annual'!CS206/'Balance Sheet Annual'!CT206</f>
        <v>0.52407504102640612</v>
      </c>
      <c r="AC206" s="25">
        <f>'Income Statement Annual'!V206/'Income Statement Annual'!N206</f>
        <v>0.62465455533910208</v>
      </c>
      <c r="AD206" s="23">
        <f>('Income Statement Annual'!AF206-'Income Statement Annual'!AC206)/'Income Statement Annual'!N206</f>
        <v>0.37697639650251441</v>
      </c>
      <c r="AE206" s="23">
        <f>'Income Statement Annual'!AF206/'Income Statement Annual'!N206</f>
        <v>0.24715716033162688</v>
      </c>
      <c r="AF206" s="23">
        <f>'Income Statement Annual'!BS206/'Income Statement Annual'!N206</f>
        <v>0.1138721514973044</v>
      </c>
      <c r="AG206" s="23">
        <f>('Income Statement Annual'!AF206-'Income Statement Annual'!AC206)/('Income Statement Annual'!AH206*-1)</f>
        <v>6.455391776570985</v>
      </c>
      <c r="AH206" s="24">
        <f>'Income Statement Annual'!AF206/('Income Statement Annual'!AH206*-1)</f>
        <v>4.2323506594259115</v>
      </c>
      <c r="AI206" s="25">
        <f>'Cash Flow Statement Annual'!BG206/'Cash Flow Statement Annual'!AB206</f>
        <v>-0.76560377207703989</v>
      </c>
      <c r="AJ206" s="23">
        <f>'Cash Flow Statement Annual'!AB206/'Balance Sheet Annual'!BR206</f>
        <v>0.63543570993296772</v>
      </c>
      <c r="AK206" s="23">
        <f>('Cash Flow Statement Annual'!AB206+'Cash Flow Statement Annual'!AV206)/('Balance Sheet Annual'!BH206+'Balance Sheet Annual'!BS206)</f>
        <v>0.24413227977758267</v>
      </c>
      <c r="AL206" s="24">
        <f>('Cash Flow Statement Annual'!AB206/('Balance Sheet Annual'!BH206+'Balance Sheet Annual'!BS206))</f>
        <v>0.24413227977758267</v>
      </c>
      <c r="AM206" s="25">
        <f>'Income Statement Annual'!BS206/'Balance Sheet Annual'!CS206</f>
        <v>5.9625899963230498E-2</v>
      </c>
      <c r="AN206" s="23">
        <f>'Income Statement Annual'!N206/'Balance Sheet Annual'!CS206</f>
        <v>0.52362144017839141</v>
      </c>
      <c r="AO206" s="23">
        <f>'Income Statement Annual'!N206/'Balance Sheet Annual'!BB206</f>
        <v>0.27441692774379634</v>
      </c>
      <c r="AP206" s="23">
        <f>'Income Statement Annual'!N206/('Balance Sheet Annual'!AH206-'Balance Sheet Annual'!BR206)</f>
        <v>-6.6746295736316901</v>
      </c>
      <c r="AQ206" s="23">
        <f>'Income Statement Annual'!BS206/'Balance Sheet Annual'!BB206</f>
        <v>3.124844596946641E-2</v>
      </c>
      <c r="AR206" s="23">
        <f>'Cash Flow Statement Annual'!AB206/'Income Statement Annual'!N206</f>
        <v>0.283445838807593</v>
      </c>
      <c r="AS206" s="23">
        <f>'Cash Flow Statement Annual'!BG206/'Income Statement Annual'!N206</f>
        <v>-0.21700720337063381</v>
      </c>
      <c r="AT206" s="23">
        <f>'Cash Flow Statement Annual'!AB206/'Balance Sheet Annual'!BB206</f>
        <v>7.7782336267342975E-2</v>
      </c>
      <c r="AU206" s="23">
        <f>('Cash Flow Statement Annual'!AB206+'Cash Flow Statement Annual'!AU206)/'Balance Sheet Annual'!BR206</f>
        <v>0.49756246191346742</v>
      </c>
      <c r="AV206" s="23">
        <f>('Cash Flow Statement Annual'!AB206+'Cash Flow Statement Annual'!AU206)/('Balance Sheet Annual'!BH206+'Balance Sheet Annual'!BS206)</f>
        <v>0.19116183786947616</v>
      </c>
      <c r="AW206" s="23">
        <f>'Cash Flow Statement Annual'!AB206/'Balance Sheet Annual'!BS206</f>
        <v>0.25670851797144262</v>
      </c>
      <c r="AX206" s="23">
        <f>('Cash Flow Statement Annual'!AB206+'Cash Flow Statement Annual'!AU206)/'Balance Sheet Annual'!BS206</f>
        <v>0.20100935499753816</v>
      </c>
      <c r="AY206" s="23">
        <f>('Balance Sheet Annual'!BH206+'Balance Sheet Annual'!BS206)/('Income Statement Annual'!AF206-'Income Statement Annual'!AC206)</f>
        <v>3.0798581901213797</v>
      </c>
      <c r="AZ206" s="23">
        <f>(('Balance Sheet Annual'!BH206+'Balance Sheet Annual'!BS206)-'Balance Sheet Annual'!N206)/('Income Statement Annual'!AF206-'Income Statement Annual'!AC206)</f>
        <v>3.0128590313664225</v>
      </c>
      <c r="BA206" s="23">
        <f>('Cash Flow Statement Annual'!AB206+'Cash Flow Statement Annual'!AU206)/'Income Statement Annual'!BS206</f>
        <v>1.9490749950268549</v>
      </c>
      <c r="BB206" s="23">
        <f>'Income Statement Annual'!AF206/('Balance Sheet Annual'!BH206+'Balance Sheet Annual'!BS206)</f>
        <v>0.212876792508048</v>
      </c>
      <c r="BC206" s="24">
        <f>'Income Statement Annual'!AF206/('Balance Sheet Annual'!BB206-'Balance Sheet Annual'!BR206)</f>
        <v>7.7284317892052701E-2</v>
      </c>
    </row>
    <row r="207" spans="1:55" x14ac:dyDescent="0.2">
      <c r="A207" s="52" t="s">
        <v>649</v>
      </c>
      <c r="B207" s="52" t="s">
        <v>650</v>
      </c>
      <c r="C207" s="52" t="str">
        <f>VLOOKUP(A207,'[1]S&amp;P 500 Wikipedia'!A:D,3,FALSE)</f>
        <v>Information Technology</v>
      </c>
      <c r="D207" s="52">
        <v>85652</v>
      </c>
      <c r="E207" s="52" t="s">
        <v>16</v>
      </c>
      <c r="F207" s="52">
        <v>2019</v>
      </c>
      <c r="G207" s="52" t="s">
        <v>17</v>
      </c>
      <c r="H207" s="53">
        <v>43830</v>
      </c>
      <c r="I207" s="53">
        <v>43854</v>
      </c>
      <c r="J207" s="53">
        <v>43854</v>
      </c>
      <c r="K207" s="54">
        <v>4319000000</v>
      </c>
      <c r="L207" s="54">
        <v>4372000000</v>
      </c>
      <c r="M207" s="52" t="s">
        <v>651</v>
      </c>
      <c r="N207" s="21">
        <f>'Balance Sheet Annual'!AH207/'Balance Sheet Annual'!BR207</f>
        <v>1.4002241147467502</v>
      </c>
      <c r="O207" s="22">
        <f>('Balance Sheet Annual'!AH207-'Balance Sheet Annual'!U207)/'Balance Sheet Annual'!BR207</f>
        <v>1.0082922456297625</v>
      </c>
      <c r="P207" s="22">
        <f>'Balance Sheet Annual'!N207/'Balance Sheet Annual'!BR207</f>
        <v>0.23648588077095473</v>
      </c>
      <c r="Q207" s="22">
        <f>'Balance Sheet Annual'!CH207/'Balance Sheet Annual'!CS207</f>
        <v>0.76150908340214696</v>
      </c>
      <c r="R207" s="22">
        <f>('Balance Sheet Annual'!BH207+'Balance Sheet Annual'!BS207)/'Balance Sheet Annual'!BB207</f>
        <v>0.21242418915355543</v>
      </c>
      <c r="S207" s="22">
        <f>('Balance Sheet Annual'!BH207/'Balance Sheet Annual'!BB207)</f>
        <v>2.7050188977762152E-2</v>
      </c>
      <c r="T207" s="22">
        <f>'Balance Sheet Annual'!BS207/'Balance Sheet Annual'!BB207</f>
        <v>0.18537400017579328</v>
      </c>
      <c r="U207" s="22">
        <f>('Balance Sheet Annual'!BH207+'Balance Sheet Annual'!BS207)/'Balance Sheet Annual'!CS207</f>
        <v>0.37418713872832371</v>
      </c>
      <c r="V207" s="22">
        <f>('Balance Sheet Annual'!BH207/'Balance Sheet Annual'!CS207)</f>
        <v>4.7649153592072668E-2</v>
      </c>
      <c r="W207" s="22">
        <f>('Balance Sheet Annual'!BS207/'Balance Sheet Annual'!CS207)</f>
        <v>0.32653798513625104</v>
      </c>
      <c r="X207" s="23">
        <f>'Balance Sheet Annual'!AH207/'Balance Sheet Annual'!BB207</f>
        <v>0.22881691131229673</v>
      </c>
      <c r="Y207" s="23">
        <f>'Balance Sheet Annual'!CS207/('Balance Sheet Annual'!BB207-'Balance Sheet Annual'!AQ207-'Balance Sheet Annual'!AR207-'Balance Sheet Annual'!AS207)</f>
        <v>0.7795536154333591</v>
      </c>
      <c r="Z207" s="23">
        <f>'Balance Sheet Annual'!BA207/'Balance Sheet Annual'!BB207</f>
        <v>0.77118308868770324</v>
      </c>
      <c r="AA207" s="23">
        <f>'Balance Sheet Annual'!AR207/'Balance Sheet Annual'!BB207</f>
        <v>0.19246432861621399</v>
      </c>
      <c r="AB207" s="24">
        <f>'Balance Sheet Annual'!CS207/'Balance Sheet Annual'!CT207</f>
        <v>0.56769505727930625</v>
      </c>
      <c r="AC207" s="25">
        <f>'Income Statement Annual'!V207/'Income Statement Annual'!N207</f>
        <v>0.5855624261793928</v>
      </c>
      <c r="AD207" s="23">
        <f>('Income Statement Annual'!AF207-'Income Statement Annual'!AC207)/'Income Statement Annual'!N207</f>
        <v>0.31443062599874938</v>
      </c>
      <c r="AE207" s="23">
        <f>'Income Statement Annual'!AF207/'Income Statement Annual'!N207</f>
        <v>0.31165149725561037</v>
      </c>
      <c r="AF207" s="23">
        <f>'Income Statement Annual'!BS207/'Income Statement Annual'!N207</f>
        <v>0.2924755089279511</v>
      </c>
      <c r="AG207" s="23" t="e">
        <f>('Income Statement Annual'!AF207-'Income Statement Annual'!AC207)/('Income Statement Annual'!AH207*-1)</f>
        <v>#DIV/0!</v>
      </c>
      <c r="AH207" s="24" t="e">
        <f>'Income Statement Annual'!AF207/('Income Statement Annual'!AH207*-1)</f>
        <v>#DIV/0!</v>
      </c>
      <c r="AI207" s="25">
        <f>'Cash Flow Statement Annual'!BG207/'Cash Flow Statement Annual'!AB207</f>
        <v>-0.52994418464323423</v>
      </c>
      <c r="AJ207" s="23">
        <f>'Cash Flow Statement Annual'!AB207/'Balance Sheet Annual'!BR207</f>
        <v>1.4856566562079785</v>
      </c>
      <c r="AK207" s="23">
        <f>('Cash Flow Statement Annual'!AB207+'Cash Flow Statement Annual'!AV207)/('Balance Sheet Annual'!BH207+'Balance Sheet Annual'!BS207)</f>
        <v>0.95062239233129897</v>
      </c>
      <c r="AL207" s="24">
        <f>('Cash Flow Statement Annual'!AB207/('Balance Sheet Annual'!BH207+'Balance Sheet Annual'!BS207))</f>
        <v>1.142891624426744</v>
      </c>
      <c r="AM207" s="25">
        <f>'Income Statement Annual'!BS207/'Balance Sheet Annual'!CS207</f>
        <v>0.27157308009909165</v>
      </c>
      <c r="AN207" s="23">
        <f>'Income Statement Annual'!N207/'Balance Sheet Annual'!CS207</f>
        <v>0.92853272089182493</v>
      </c>
      <c r="AO207" s="23">
        <f>'Income Statement Annual'!N207/'Balance Sheet Annual'!BB207</f>
        <v>0.52712343617239454</v>
      </c>
      <c r="AP207" s="23">
        <f>'Income Statement Annual'!N207/('Balance Sheet Annual'!AH207-'Balance Sheet Annual'!BR207)</f>
        <v>8.0596931347295335</v>
      </c>
      <c r="AQ207" s="23">
        <f>'Income Statement Annual'!BS207/'Balance Sheet Annual'!BB207</f>
        <v>0.15417069526237145</v>
      </c>
      <c r="AR207" s="23">
        <f>'Cash Flow Statement Annual'!AB207/'Income Statement Annual'!N207</f>
        <v>0.46057111095671505</v>
      </c>
      <c r="AS207" s="23">
        <f>'Cash Flow Statement Annual'!BG207/'Income Statement Annual'!N207</f>
        <v>-0.24407698186618496</v>
      </c>
      <c r="AT207" s="23">
        <f>'Cash Flow Statement Annual'!AB207/'Balance Sheet Annual'!BB207</f>
        <v>0.24277782660924085</v>
      </c>
      <c r="AU207" s="23">
        <f>('Cash Flow Statement Annual'!AB207+'Cash Flow Statement Annual'!AU207)/'Balance Sheet Annual'!BR207</f>
        <v>0.83998207082026</v>
      </c>
      <c r="AV207" s="23">
        <f>('Cash Flow Statement Annual'!AB207+'Cash Flow Statement Annual'!AU207)/('Balance Sheet Annual'!BH207+'Balance Sheet Annual'!BS207)</f>
        <v>0.64618461432364405</v>
      </c>
      <c r="AW207" s="23">
        <f>'Cash Flow Statement Annual'!AB207/'Balance Sheet Annual'!BS207</f>
        <v>1.3096649280859807</v>
      </c>
      <c r="AX207" s="23">
        <f>('Cash Flow Statement Annual'!AB207+'Cash Flow Statement Annual'!AU207)/'Balance Sheet Annual'!BS207</f>
        <v>0.74047731942468786</v>
      </c>
      <c r="AY207" s="23">
        <f>('Balance Sheet Annual'!BH207+'Balance Sheet Annual'!BS207)/('Income Statement Annual'!AF207-'Income Statement Annual'!AC207)</f>
        <v>1.2816422131872016</v>
      </c>
      <c r="AZ207" s="23">
        <f>(('Balance Sheet Annual'!BH207+'Balance Sheet Annual'!BS207)-'Balance Sheet Annual'!N207)/('Income Statement Annual'!AF207-'Income Statement Annual'!AC207)</f>
        <v>1.0484797595898887</v>
      </c>
      <c r="BA207" s="23">
        <f>('Cash Flow Statement Annual'!AB207+'Cash Flow Statement Annual'!AU207)/'Income Statement Annual'!BS207</f>
        <v>0.89034587609274041</v>
      </c>
      <c r="BB207" s="23">
        <f>'Income Statement Annual'!AF207/('Balance Sheet Annual'!BH207+'Balance Sheet Annual'!BS207)</f>
        <v>0.77335264301230988</v>
      </c>
      <c r="BC207" s="24">
        <f>'Income Statement Annual'!AF207/('Balance Sheet Annual'!BB207-'Balance Sheet Annual'!BR207)</f>
        <v>0.19636822105871435</v>
      </c>
    </row>
    <row r="208" spans="1:55" x14ac:dyDescent="0.2">
      <c r="A208" s="52" t="s">
        <v>667</v>
      </c>
      <c r="B208" s="52" t="s">
        <v>668</v>
      </c>
      <c r="C208" s="52" t="str">
        <f>VLOOKUP(A208,'[1]S&amp;P 500 Wikipedia'!A:D,3,FALSE)</f>
        <v>Information Technology</v>
      </c>
      <c r="D208" s="52">
        <v>183557</v>
      </c>
      <c r="E208" s="52" t="s">
        <v>16</v>
      </c>
      <c r="F208" s="52">
        <v>2019</v>
      </c>
      <c r="G208" s="52" t="s">
        <v>17</v>
      </c>
      <c r="H208" s="53">
        <v>43677</v>
      </c>
      <c r="I208" s="53">
        <v>43707</v>
      </c>
      <c r="J208" s="53">
        <v>43707</v>
      </c>
      <c r="K208" s="54">
        <v>260000000</v>
      </c>
      <c r="L208" s="54">
        <v>264000000</v>
      </c>
      <c r="M208" s="52" t="s">
        <v>669</v>
      </c>
      <c r="N208" s="21">
        <f>'Balance Sheet Annual'!AH208/'Balance Sheet Annual'!BR208</f>
        <v>1.8280773143438453</v>
      </c>
      <c r="O208" s="22">
        <f>('Balance Sheet Annual'!AH208-'Balance Sheet Annual'!U208)/'Balance Sheet Annual'!BR208</f>
        <v>1.8280773143438453</v>
      </c>
      <c r="P208" s="22">
        <f>'Balance Sheet Annual'!N208/'Balance Sheet Annual'!BR208</f>
        <v>1.3936927772126144</v>
      </c>
      <c r="Q208" s="22">
        <f>'Balance Sheet Annual'!CH208/'Balance Sheet Annual'!CS208</f>
        <v>0.67591357695385434</v>
      </c>
      <c r="R208" s="22">
        <f>('Balance Sheet Annual'!BH208+'Balance Sheet Annual'!BS208)/'Balance Sheet Annual'!BB208</f>
        <v>6.9393601782587938E-2</v>
      </c>
      <c r="S208" s="22">
        <f>('Balance Sheet Annual'!BH208/'Balance Sheet Annual'!BB208)</f>
        <v>7.9579818558013684E-3</v>
      </c>
      <c r="T208" s="22">
        <f>'Balance Sheet Annual'!BS208/'Balance Sheet Annual'!BB208</f>
        <v>6.1435619926786568E-2</v>
      </c>
      <c r="U208" s="22">
        <f>('Balance Sheet Annual'!BH208+'Balance Sheet Annual'!BS208)/'Balance Sheet Annual'!CS208</f>
        <v>0.11629767938116831</v>
      </c>
      <c r="V208" s="22">
        <f>('Balance Sheet Annual'!BH208/'Balance Sheet Annual'!CS208)</f>
        <v>1.3336889837289943E-2</v>
      </c>
      <c r="W208" s="22">
        <f>('Balance Sheet Annual'!BS208/'Balance Sheet Annual'!CS208)</f>
        <v>0.10296078954387837</v>
      </c>
      <c r="X208" s="23">
        <f>'Balance Sheet Annual'!AH208/'Balance Sheet Annual'!BB208</f>
        <v>0.57201973579500243</v>
      </c>
      <c r="Y208" s="23">
        <f>'Balance Sheet Annual'!CS208/('Balance Sheet Annual'!BB208-'Balance Sheet Annual'!AQ208-'Balance Sheet Annual'!AR208-'Balance Sheet Annual'!AS208)</f>
        <v>0.81963270660253607</v>
      </c>
      <c r="Z208" s="23">
        <f>'Balance Sheet Annual'!BA208/'Balance Sheet Annual'!BB208</f>
        <v>0.42798026420499763</v>
      </c>
      <c r="AA208" s="23">
        <f>'Balance Sheet Annual'!AR208/'Balance Sheet Annual'!BB208</f>
        <v>0.26340919942702529</v>
      </c>
      <c r="AB208" s="24">
        <f>'Balance Sheet Annual'!CS208/'Balance Sheet Annual'!CT208</f>
        <v>0.59668947954798668</v>
      </c>
      <c r="AC208" s="25">
        <f>'Income Statement Annual'!V208/'Income Statement Annual'!N208</f>
        <v>0.83092570754716977</v>
      </c>
      <c r="AD208" s="23">
        <f>('Income Statement Annual'!AF208-'Income Statement Annual'!AC208)/'Income Statement Annual'!N208</f>
        <v>0.27712264150943394</v>
      </c>
      <c r="AE208" s="23">
        <f>'Income Statement Annual'!AF208/'Income Statement Annual'!N208</f>
        <v>0.27329009433962265</v>
      </c>
      <c r="AF208" s="23">
        <f>'Income Statement Annual'!BS208/'Income Statement Annual'!N208</f>
        <v>0.22951061320754718</v>
      </c>
      <c r="AG208" s="23">
        <f>('Income Statement Annual'!AF208-'Income Statement Annual'!AC208)/('Income Statement Annual'!AH208*-1)</f>
        <v>125.33333333333333</v>
      </c>
      <c r="AH208" s="24">
        <f>'Income Statement Annual'!AF208/('Income Statement Annual'!AH208*-1)</f>
        <v>123.6</v>
      </c>
      <c r="AI208" s="25">
        <f>'Cash Flow Statement Annual'!BG208/'Cash Flow Statement Annual'!AB208</f>
        <v>-0.44492254733218589</v>
      </c>
      <c r="AJ208" s="23">
        <f>'Cash Flow Statement Annual'!AB208/'Balance Sheet Annual'!BR208</f>
        <v>1.1820956256358088</v>
      </c>
      <c r="AK208" s="23">
        <f>('Cash Flow Statement Annual'!AB208+'Cash Flow Statement Annual'!AV208)/('Balance Sheet Annual'!BH208+'Balance Sheet Annual'!BS208)</f>
        <v>4.181192660550459</v>
      </c>
      <c r="AL208" s="24">
        <f>('Cash Flow Statement Annual'!AB208/('Balance Sheet Annual'!BH208+'Balance Sheet Annual'!BS208))</f>
        <v>5.330275229357798</v>
      </c>
      <c r="AM208" s="25">
        <f>'Income Statement Annual'!BS208/'Balance Sheet Annual'!CS208</f>
        <v>0.41531074953320885</v>
      </c>
      <c r="AN208" s="23">
        <f>'Income Statement Annual'!N208/'Balance Sheet Annual'!CS208</f>
        <v>1.8095492131234996</v>
      </c>
      <c r="AO208" s="23">
        <f>'Income Statement Annual'!N208/'Balance Sheet Annual'!BB208</f>
        <v>1.0797389781951297</v>
      </c>
      <c r="AP208" s="23">
        <f>'Income Statement Annual'!N208/('Balance Sheet Annual'!AH208-'Balance Sheet Annual'!BR208)</f>
        <v>4.1670761670761669</v>
      </c>
      <c r="AQ208" s="23">
        <f>'Income Statement Annual'!BS208/'Balance Sheet Annual'!BB208</f>
        <v>0.24781155498965463</v>
      </c>
      <c r="AR208" s="23">
        <f>'Cash Flow Statement Annual'!AB208/'Income Statement Annual'!N208</f>
        <v>0.34257075471698112</v>
      </c>
      <c r="AS208" s="23">
        <f>'Cash Flow Statement Annual'!BG208/'Income Statement Annual'!N208</f>
        <v>-0.15241745283018868</v>
      </c>
      <c r="AT208" s="23">
        <f>'Cash Flow Statement Annual'!AB208/'Balance Sheet Annual'!BB208</f>
        <v>0.36988699665764763</v>
      </c>
      <c r="AU208" s="23">
        <f>('Cash Flow Statement Annual'!AB208+'Cash Flow Statement Annual'!AU208)/'Balance Sheet Annual'!BR208</f>
        <v>0.89420142421159721</v>
      </c>
      <c r="AV208" s="23">
        <f>('Cash Flow Statement Annual'!AB208+'Cash Flow Statement Annual'!AU208)/('Balance Sheet Annual'!BH208+'Balance Sheet Annual'!BS208)</f>
        <v>4.0321100917431192</v>
      </c>
      <c r="AW208" s="23">
        <f>'Cash Flow Statement Annual'!AB208/'Balance Sheet Annual'!BS208</f>
        <v>6.0207253886010363</v>
      </c>
      <c r="AX208" s="23">
        <f>('Cash Flow Statement Annual'!AB208+'Cash Flow Statement Annual'!AU208)/'Balance Sheet Annual'!BS208</f>
        <v>4.5544041450777204</v>
      </c>
      <c r="AY208" s="23">
        <f>('Balance Sheet Annual'!BH208+'Balance Sheet Annual'!BS208)/('Income Statement Annual'!AF208-'Income Statement Annual'!AC208)</f>
        <v>0.23191489361702128</v>
      </c>
      <c r="AZ208" s="23">
        <f>(('Balance Sheet Annual'!BH208+'Balance Sheet Annual'!BS208)-'Balance Sheet Annual'!N208)/('Income Statement Annual'!AF208-'Income Statement Annual'!AC208)</f>
        <v>-1.225531914893617</v>
      </c>
      <c r="BA208" s="23">
        <f>('Cash Flow Statement Annual'!AB208+'Cash Flow Statement Annual'!AU208)/'Income Statement Annual'!BS208</f>
        <v>1.1290944123314066</v>
      </c>
      <c r="BB208" s="23">
        <f>'Income Statement Annual'!AF208/('Balance Sheet Annual'!BH208+'Balance Sheet Annual'!BS208)</f>
        <v>4.2522935779816518</v>
      </c>
      <c r="BC208" s="24">
        <f>'Income Statement Annual'!AF208/('Balance Sheet Annual'!BB208-'Balance Sheet Annual'!BR208)</f>
        <v>0.42946490618485061</v>
      </c>
    </row>
    <row r="209" spans="1:55" x14ac:dyDescent="0.2">
      <c r="A209" s="52" t="s">
        <v>661</v>
      </c>
      <c r="B209" s="52" t="s">
        <v>662</v>
      </c>
      <c r="C209" s="52" t="str">
        <f>VLOOKUP(A209,'[1]S&amp;P 500 Wikipedia'!A:D,3,FALSE)</f>
        <v>Materials</v>
      </c>
      <c r="D209" s="52">
        <v>261549</v>
      </c>
      <c r="E209" s="52" t="s">
        <v>16</v>
      </c>
      <c r="F209" s="52">
        <v>2019</v>
      </c>
      <c r="G209" s="52" t="s">
        <v>17</v>
      </c>
      <c r="H209" s="53">
        <v>43830</v>
      </c>
      <c r="I209" s="53">
        <v>43880</v>
      </c>
      <c r="J209" s="53">
        <v>43880</v>
      </c>
      <c r="K209" s="54">
        <v>392000000</v>
      </c>
      <c r="L209" s="54">
        <v>398400000</v>
      </c>
      <c r="M209" s="52" t="s">
        <v>663</v>
      </c>
      <c r="N209" s="21">
        <f>'Balance Sheet Annual'!AH209/'Balance Sheet Annual'!BR209</f>
        <v>0.76786953504510758</v>
      </c>
      <c r="O209" s="22">
        <f>('Balance Sheet Annual'!AH209-'Balance Sheet Annual'!U209)/'Balance Sheet Annual'!BR209</f>
        <v>0.51249132546842469</v>
      </c>
      <c r="P209" s="22">
        <f>'Balance Sheet Annual'!N209/'Balance Sheet Annual'!BR209</f>
        <v>5.9102475133009487E-2</v>
      </c>
      <c r="Q209" s="22">
        <f>'Balance Sheet Annual'!CH209/'Balance Sheet Annual'!CS209</f>
        <v>3.336745270795543</v>
      </c>
      <c r="R209" s="22">
        <f>('Balance Sheet Annual'!BH209+'Balance Sheet Annual'!BS209)/'Balance Sheet Annual'!BB209</f>
        <v>0.48919960562875325</v>
      </c>
      <c r="S209" s="22">
        <f>('Balance Sheet Annual'!BH209/'Balance Sheet Annual'!BB209)</f>
        <v>0.13109856293507813</v>
      </c>
      <c r="T209" s="22">
        <f>'Balance Sheet Annual'!BS209/'Balance Sheet Annual'!BB209</f>
        <v>0.3581010426936751</v>
      </c>
      <c r="U209" s="22">
        <f>('Balance Sheet Annual'!BH209+'Balance Sheet Annual'!BS209)/'Balance Sheet Annual'!CS209</f>
        <v>2.1215340761855401</v>
      </c>
      <c r="V209" s="22">
        <f>('Balance Sheet Annual'!BH209/'Balance Sheet Annual'!CS209)</f>
        <v>0.56854107281679189</v>
      </c>
      <c r="W209" s="22">
        <f>('Balance Sheet Annual'!BS209/'Balance Sheet Annual'!CS209)</f>
        <v>1.5529930033687485</v>
      </c>
      <c r="X209" s="23">
        <f>'Balance Sheet Annual'!AH209/'Balance Sheet Annual'!BB209</f>
        <v>0.19835081114995071</v>
      </c>
      <c r="Y209" s="23">
        <f>'Balance Sheet Annual'!CS209/('Balance Sheet Annual'!BB209-'Balance Sheet Annual'!AQ209-'Balance Sheet Annual'!AR209-'Balance Sheet Annual'!AS209)</f>
        <v>0.25620767494356661</v>
      </c>
      <c r="Z209" s="23">
        <f>'Balance Sheet Annual'!BA209/'Balance Sheet Annual'!BB209</f>
        <v>0.80164918885004932</v>
      </c>
      <c r="AA209" s="23">
        <f>'Balance Sheet Annual'!AR209/'Balance Sheet Annual'!BB209</f>
        <v>9.9997012339039765E-2</v>
      </c>
      <c r="AB209" s="24">
        <f>'Balance Sheet Annual'!CS209/'Balance Sheet Annual'!CT209</f>
        <v>0.23058767291087806</v>
      </c>
      <c r="AC209" s="25">
        <f>'Income Statement Annual'!V209/'Income Statement Annual'!N209</f>
        <v>0.31766178047908472</v>
      </c>
      <c r="AD209" s="23">
        <f>('Income Statement Annual'!AF209-'Income Statement Annual'!AC209)/'Income Statement Annual'!N209</f>
        <v>0.16513228459063281</v>
      </c>
      <c r="AE209" s="23">
        <f>'Income Statement Annual'!AF209/'Income Statement Annual'!N209</f>
        <v>0.10676617804790847</v>
      </c>
      <c r="AF209" s="23">
        <f>'Income Statement Annual'!BS209/'Income Statement Annual'!N209</f>
        <v>5.4746156596353235E-2</v>
      </c>
      <c r="AG209" s="23">
        <f>('Income Statement Annual'!AF209-'Income Statement Annual'!AC209)/('Income Statement Annual'!AH209*-1)</f>
        <v>7.5254582484725052</v>
      </c>
      <c r="AH209" s="24">
        <f>'Income Statement Annual'!AF209/('Income Statement Annual'!AH209*-1)</f>
        <v>4.865580448065173</v>
      </c>
      <c r="AI209" s="25">
        <f>'Cash Flow Statement Annual'!BG209/'Cash Flow Statement Annual'!AB209</f>
        <v>-0.66177285318559553</v>
      </c>
      <c r="AJ209" s="23">
        <f>'Cash Flow Statement Annual'!AB209/'Balance Sheet Annual'!BR209</f>
        <v>0.41753411982419614</v>
      </c>
      <c r="AK209" s="23">
        <f>('Cash Flow Statement Annual'!AB209+'Cash Flow Statement Annual'!AV209)/('Balance Sheet Annual'!BH209+'Balance Sheet Annual'!BS209)</f>
        <v>0.17185782337852692</v>
      </c>
      <c r="AL209" s="24">
        <f>('Cash Flow Statement Annual'!AB209/('Balance Sheet Annual'!BH209+'Balance Sheet Annual'!BS209))</f>
        <v>0.22047147917430071</v>
      </c>
      <c r="AM209" s="25">
        <f>'Income Statement Annual'!BS209/'Balance Sheet Annual'!CS209</f>
        <v>0.15871987561544443</v>
      </c>
      <c r="AN209" s="23">
        <f>'Income Statement Annual'!N209/'Balance Sheet Annual'!CS209</f>
        <v>2.8991966830785176</v>
      </c>
      <c r="AO209" s="23">
        <f>'Income Statement Annual'!N209/'Balance Sheet Annual'!BB209</f>
        <v>0.66851901646201184</v>
      </c>
      <c r="AP209" s="23">
        <f>'Income Statement Annual'!N209/('Balance Sheet Annual'!AH209-'Balance Sheet Annual'!BR209)</f>
        <v>-11.148978574987543</v>
      </c>
      <c r="AQ209" s="23">
        <f>'Income Statement Annual'!BS209/'Balance Sheet Annual'!BB209</f>
        <v>3.6598846762869348E-2</v>
      </c>
      <c r="AR209" s="23">
        <f>'Cash Flow Statement Annual'!AB209/'Income Statement Annual'!N209</f>
        <v>0.16133357168394707</v>
      </c>
      <c r="AS209" s="23">
        <f>'Cash Flow Statement Annual'!BG209/'Income Statement Annual'!N209</f>
        <v>-0.10676617804790847</v>
      </c>
      <c r="AT209" s="23">
        <f>'Cash Flow Statement Annual'!AB209/'Balance Sheet Annual'!BB209</f>
        <v>0.1078545606644558</v>
      </c>
      <c r="AU209" s="23">
        <f>('Cash Flow Statement Annual'!AB209+'Cash Flow Statement Annual'!AU209)/'Balance Sheet Annual'!BR209</f>
        <v>0.26717557251908397</v>
      </c>
      <c r="AV209" s="23">
        <f>('Cash Flow Statement Annual'!AB209+'Cash Flow Statement Annual'!AU209)/('Balance Sheet Annual'!BH209+'Balance Sheet Annual'!BS209)</f>
        <v>0.14107731769879076</v>
      </c>
      <c r="AW209" s="23">
        <f>'Cash Flow Statement Annual'!AB209/'Balance Sheet Annual'!BS209</f>
        <v>0.30118471550141834</v>
      </c>
      <c r="AX209" s="23">
        <f>('Cash Flow Statement Annual'!AB209+'Cash Flow Statement Annual'!AU209)/'Balance Sheet Annual'!BS209</f>
        <v>0.19272484565326214</v>
      </c>
      <c r="AY209" s="23">
        <f>('Balance Sheet Annual'!BH209+'Balance Sheet Annual'!BS209)/('Income Statement Annual'!AF209-'Income Statement Annual'!AC209)</f>
        <v>4.4313937753721246</v>
      </c>
      <c r="AZ209" s="23">
        <f>(('Balance Sheet Annual'!BH209+'Balance Sheet Annual'!BS209)-'Balance Sheet Annual'!N209)/('Income Statement Annual'!AF209-'Income Statement Annual'!AC209)</f>
        <v>4.2930987821380242</v>
      </c>
      <c r="BA209" s="23">
        <f>('Cash Flow Statement Annual'!AB209+'Cash Flow Statement Annual'!AU209)/'Income Statement Annual'!BS209</f>
        <v>1.8857142857142857</v>
      </c>
      <c r="BB209" s="23">
        <f>'Income Statement Annual'!AF209/('Balance Sheet Annual'!BH209+'Balance Sheet Annual'!BS209)</f>
        <v>0.14590203981922562</v>
      </c>
      <c r="BC209" s="24">
        <f>'Income Statement Annual'!AF209/('Balance Sheet Annual'!BB209-'Balance Sheet Annual'!BR209)</f>
        <v>9.6233635448136956E-2</v>
      </c>
    </row>
    <row r="210" spans="1:55" x14ac:dyDescent="0.2">
      <c r="A210" s="52" t="s">
        <v>664</v>
      </c>
      <c r="B210" s="52" t="s">
        <v>665</v>
      </c>
      <c r="C210" s="52" t="str">
        <f>VLOOKUP(A210,'[1]S&amp;P 500 Wikipedia'!A:D,3,FALSE)</f>
        <v>Communication Services</v>
      </c>
      <c r="D210" s="52">
        <v>378168</v>
      </c>
      <c r="E210" s="52" t="s">
        <v>16</v>
      </c>
      <c r="F210" s="52">
        <v>2019</v>
      </c>
      <c r="G210" s="52" t="s">
        <v>17</v>
      </c>
      <c r="H210" s="53">
        <v>43830</v>
      </c>
      <c r="I210" s="53">
        <v>43882</v>
      </c>
      <c r="J210" s="53">
        <v>43882</v>
      </c>
      <c r="K210" s="54">
        <v>387000000</v>
      </c>
      <c r="L210" s="54">
        <v>397300000</v>
      </c>
      <c r="M210" s="52" t="s">
        <v>666</v>
      </c>
      <c r="N210" s="21">
        <f>'Balance Sheet Annual'!AH210/'Balance Sheet Annual'!BR210</f>
        <v>0.93103265254129342</v>
      </c>
      <c r="O210" s="22">
        <f>('Balance Sheet Annual'!AH210-'Balance Sheet Annual'!U210)/'Balance Sheet Annual'!BR210</f>
        <v>0.93103265254129342</v>
      </c>
      <c r="P210" s="22">
        <f>'Balance Sheet Annual'!N210/'Balance Sheet Annual'!BR210</f>
        <v>0.12655513566302917</v>
      </c>
      <c r="Q210" s="22">
        <f>'Balance Sheet Annual'!CH210/'Balance Sheet Annual'!CS210</f>
        <v>4.9364946660870146</v>
      </c>
      <c r="R210" s="22">
        <f>('Balance Sheet Annual'!BH210+'Balance Sheet Annual'!BS210)/'Balance Sheet Annual'!BB210</f>
        <v>0.18737712582878452</v>
      </c>
      <c r="S210" s="22">
        <f>('Balance Sheet Annual'!BH210/'Balance Sheet Annual'!BB210)</f>
        <v>3.1230459838101837E-2</v>
      </c>
      <c r="T210" s="22">
        <f>'Balance Sheet Annual'!BS210/'Balance Sheet Annual'!BB210</f>
        <v>0.15614666599068269</v>
      </c>
      <c r="U210" s="22">
        <f>('Balance Sheet Annual'!BH210+'Balance Sheet Annual'!BS210)/'Balance Sheet Annual'!CS210</f>
        <v>1.1123633080292947</v>
      </c>
      <c r="V210" s="22">
        <f>('Balance Sheet Annual'!BH210/'Balance Sheet Annual'!CS210)</f>
        <v>0.18539945824833629</v>
      </c>
      <c r="W210" s="22">
        <f>('Balance Sheet Annual'!BS210/'Balance Sheet Annual'!CS210)</f>
        <v>0.92696384978095847</v>
      </c>
      <c r="X210" s="23">
        <f>'Balance Sheet Annual'!AH210/'Balance Sheet Annual'!BB210</f>
        <v>0.49407105718261146</v>
      </c>
      <c r="Y210" s="23">
        <f>'Balance Sheet Annual'!CS210/('Balance Sheet Annual'!BB210-'Balance Sheet Annual'!AQ210-'Balance Sheet Annual'!AR210-'Balance Sheet Annual'!AS210)</f>
        <v>0.25249088084301541</v>
      </c>
      <c r="Z210" s="23">
        <f>'Balance Sheet Annual'!BA210/'Balance Sheet Annual'!BB210</f>
        <v>0.50592894281738854</v>
      </c>
      <c r="AA210" s="23">
        <f>'Balance Sheet Annual'!AR210/'Balance Sheet Annual'!BB210</f>
        <v>0.27571133230809097</v>
      </c>
      <c r="AB210" s="24">
        <f>'Balance Sheet Annual'!CS210/'Balance Sheet Annual'!CT210</f>
        <v>0.16844957441175309</v>
      </c>
      <c r="AC210" s="25">
        <f>'Income Statement Annual'!V210/'Income Statement Annual'!N210</f>
        <v>0.14598925772651228</v>
      </c>
      <c r="AD210" s="23">
        <f>('Income Statement Annual'!AF210-'Income Statement Annual'!AC210)/'Income Statement Annual'!N210</f>
        <v>0.13681234285267041</v>
      </c>
      <c r="AE210" s="23">
        <f>'Income Statement Annual'!AF210/'Income Statement Annual'!N210</f>
        <v>0.10956531947990961</v>
      </c>
      <c r="AF210" s="23">
        <f>'Income Statement Annual'!BS210/'Income Statement Annual'!N210</f>
        <v>6.4179703168872851E-2</v>
      </c>
      <c r="AG210" s="23">
        <f>('Income Statement Annual'!AF210-'Income Statement Annual'!AC210)/('Income Statement Annual'!AH210*-1)</f>
        <v>8.4854368932038842</v>
      </c>
      <c r="AH210" s="24">
        <f>'Income Statement Annual'!AF210/('Income Statement Annual'!AH210*-1)</f>
        <v>6.795509708737864</v>
      </c>
      <c r="AI210" s="25">
        <f>'Cash Flow Statement Annual'!BG210/'Cash Flow Statement Annual'!AB210</f>
        <v>-0.55126863719591945</v>
      </c>
      <c r="AJ210" s="23">
        <f>'Cash Flow Statement Annual'!AB210/'Balance Sheet Annual'!BR210</f>
        <v>0.16232856354294933</v>
      </c>
      <c r="AK210" s="23">
        <f>('Cash Flow Statement Annual'!AB210+'Cash Flow Statement Annual'!AV210)/('Balance Sheet Annual'!BH210+'Balance Sheet Annual'!BS210)</f>
        <v>0.35056970207137061</v>
      </c>
      <c r="AL210" s="24">
        <f>('Cash Flow Statement Annual'!AB210/('Balance Sheet Annual'!BH210+'Balance Sheet Annual'!BS210))</f>
        <v>0.45973003036406818</v>
      </c>
      <c r="AM210" s="25">
        <f>'Income Statement Annual'!BS210/'Balance Sheet Annual'!CS210</f>
        <v>0.21937598234290873</v>
      </c>
      <c r="AN210" s="23">
        <f>'Income Statement Annual'!N210/'Balance Sheet Annual'!CS210</f>
        <v>3.4181520248804467</v>
      </c>
      <c r="AO210" s="23">
        <f>'Income Statement Annual'!N210/'Balance Sheet Annual'!BB210</f>
        <v>0.57578625386578342</v>
      </c>
      <c r="AP210" s="23">
        <f>'Income Statement Annual'!N210/('Balance Sheet Annual'!AH210-'Balance Sheet Annual'!BR210)</f>
        <v>-15.73233800215484</v>
      </c>
      <c r="AQ210" s="23">
        <f>'Income Statement Annual'!BS210/'Balance Sheet Annual'!BB210</f>
        <v>3.6953790861823238E-2</v>
      </c>
      <c r="AR210" s="23">
        <f>'Cash Flow Statement Annual'!AB210/'Income Statement Annual'!N210</f>
        <v>0.14960914952109811</v>
      </c>
      <c r="AS210" s="23">
        <f>'Cash Flow Statement Annual'!BG210/'Income Statement Annual'!N210</f>
        <v>-8.2474831968536291E-2</v>
      </c>
      <c r="AT210" s="23">
        <f>'Cash Flow Statement Annual'!AB210/'Balance Sheet Annual'!BB210</f>
        <v>8.6142891746798927E-2</v>
      </c>
      <c r="AU210" s="23">
        <f>('Cash Flow Statement Annual'!AB210+'Cash Flow Statement Annual'!AU210)/'Balance Sheet Annual'!BR210</f>
        <v>0.14516368731688675</v>
      </c>
      <c r="AV210" s="23">
        <f>('Cash Flow Statement Annual'!AB210+'Cash Flow Statement Annual'!AU210)/('Balance Sheet Annual'!BH210+'Balance Sheet Annual'!BS210)</f>
        <v>0.41111745783603404</v>
      </c>
      <c r="AW210" s="23">
        <f>'Cash Flow Statement Annual'!AB210/'Balance Sheet Annual'!BS210</f>
        <v>0.55167935351203146</v>
      </c>
      <c r="AX210" s="23">
        <f>('Cash Flow Statement Annual'!AB210+'Cash Flow Statement Annual'!AU210)/'Balance Sheet Annual'!BS210</f>
        <v>0.49334391572567554</v>
      </c>
      <c r="AY210" s="23">
        <f>('Balance Sheet Annual'!BH210+'Balance Sheet Annual'!BS210)/('Income Statement Annual'!AF210-'Income Statement Annual'!AC210)</f>
        <v>2.3786470251716247</v>
      </c>
      <c r="AZ210" s="23">
        <f>(('Balance Sheet Annual'!BH210+'Balance Sheet Annual'!BS210)-'Balance Sheet Annual'!N210)/('Income Statement Annual'!AF210-'Income Statement Annual'!AC210)</f>
        <v>1.5261012585812357</v>
      </c>
      <c r="BA210" s="23">
        <f>('Cash Flow Statement Annual'!AB210+'Cash Flow Statement Annual'!AU210)/'Income Statement Annual'!BS210</f>
        <v>2.0846036585365852</v>
      </c>
      <c r="BB210" s="23">
        <f>'Income Statement Annual'!AF210/('Balance Sheet Annual'!BH210+'Balance Sheet Annual'!BS210)</f>
        <v>0.33668039563478941</v>
      </c>
      <c r="BC210" s="24">
        <f>'Income Statement Annual'!AF210/('Balance Sheet Annual'!BB210-'Balance Sheet Annual'!BR210)</f>
        <v>0.13441757186581046</v>
      </c>
    </row>
    <row r="211" spans="1:55" x14ac:dyDescent="0.2">
      <c r="A211" s="52" t="s">
        <v>676</v>
      </c>
      <c r="B211" s="52" t="s">
        <v>677</v>
      </c>
      <c r="C211" s="52" t="str">
        <f>VLOOKUP(A211,'[1]S&amp;P 500 Wikipedia'!A:D,3,FALSE)</f>
        <v>Information Technology</v>
      </c>
      <c r="D211" s="52">
        <v>570971</v>
      </c>
      <c r="E211" s="52" t="s">
        <v>16</v>
      </c>
      <c r="F211" s="52">
        <v>2019</v>
      </c>
      <c r="G211" s="52" t="s">
        <v>17</v>
      </c>
      <c r="H211" s="53">
        <v>43830</v>
      </c>
      <c r="I211" s="53">
        <v>43885</v>
      </c>
      <c r="J211" s="53">
        <v>43885</v>
      </c>
      <c r="K211" s="54">
        <v>53273000</v>
      </c>
      <c r="L211" s="54">
        <v>54012000</v>
      </c>
      <c r="M211" s="52" t="s">
        <v>678</v>
      </c>
      <c r="N211" s="21">
        <f>'Balance Sheet Annual'!AH211/'Balance Sheet Annual'!BR211</f>
        <v>9.8832437051859259</v>
      </c>
      <c r="O211" s="22">
        <f>('Balance Sheet Annual'!AH211-'Balance Sheet Annual'!U211)/'Balance Sheet Annual'!BR211</f>
        <v>7.8989703184925792</v>
      </c>
      <c r="P211" s="22">
        <f>'Balance Sheet Annual'!N211/'Balance Sheet Annual'!BR211</f>
        <v>6.1625396031349009</v>
      </c>
      <c r="Q211" s="22">
        <f>'Balance Sheet Annual'!CH211/'Balance Sheet Annual'!CS211</f>
        <v>0.13652477915188832</v>
      </c>
      <c r="R211" s="22">
        <f>('Balance Sheet Annual'!BH211+'Balance Sheet Annual'!BS211)/'Balance Sheet Annual'!BB211</f>
        <v>1.5275216119330392E-2</v>
      </c>
      <c r="S211" s="22">
        <f>('Balance Sheet Annual'!BH211/'Balance Sheet Annual'!BB211)</f>
        <v>1.3697446122157781E-3</v>
      </c>
      <c r="T211" s="22">
        <f>'Balance Sheet Annual'!BS211/'Balance Sheet Annual'!BB211</f>
        <v>1.3905471507114615E-2</v>
      </c>
      <c r="U211" s="22">
        <f>('Balance Sheet Annual'!BH211+'Balance Sheet Annual'!BS211)/'Balance Sheet Annual'!CS211</f>
        <v>1.7360661626519339E-2</v>
      </c>
      <c r="V211" s="22">
        <f>('Balance Sheet Annual'!BH211/'Balance Sheet Annual'!CS211)</f>
        <v>1.5567486928930259E-3</v>
      </c>
      <c r="W211" s="22">
        <f>('Balance Sheet Annual'!BS211/'Balance Sheet Annual'!CS211)</f>
        <v>1.5803912933626311E-2</v>
      </c>
      <c r="X211" s="23">
        <f>'Balance Sheet Annual'!AH211/'Balance Sheet Annual'!BB211</f>
        <v>0.69462679220461498</v>
      </c>
      <c r="Y211" s="23">
        <f>'Balance Sheet Annual'!CS211/('Balance Sheet Annual'!BB211-'Balance Sheet Annual'!AQ211-'Balance Sheet Annual'!AR211-'Balance Sheet Annual'!AS211)</f>
        <v>0.9333235693004821</v>
      </c>
      <c r="Z211" s="23">
        <f>'Balance Sheet Annual'!BA211/'Balance Sheet Annual'!BB211</f>
        <v>0.30537320779538507</v>
      </c>
      <c r="AA211" s="23">
        <f>'Balance Sheet Annual'!AR211/'Balance Sheet Annual'!BB211</f>
        <v>3.0065527996261401E-2</v>
      </c>
      <c r="AB211" s="24">
        <f>'Balance Sheet Annual'!CS211/'Balance Sheet Annual'!CT211</f>
        <v>0.87987522871805091</v>
      </c>
      <c r="AC211" s="25">
        <f>'Income Statement Annual'!V211/'Income Statement Annual'!N211</f>
        <v>0.46114237159977212</v>
      </c>
      <c r="AD211" s="23">
        <f>('Income Statement Annual'!AF211-'Income Statement Annual'!AC211)/'Income Statement Annual'!N211</f>
        <v>0.22126441809215255</v>
      </c>
      <c r="AE211" s="23">
        <f>'Income Statement Annual'!AF211/'Income Statement Annual'!N211</f>
        <v>0.22126441809215255</v>
      </c>
      <c r="AF211" s="23">
        <f>'Income Statement Annual'!BS211/'Income Statement Annual'!N211</f>
        <v>0.13710376157878443</v>
      </c>
      <c r="AG211" s="23">
        <f>('Income Statement Annual'!AF211-'Income Statement Annual'!AC211)/('Income Statement Annual'!AH211*-1)</f>
        <v>-20.4291333052395</v>
      </c>
      <c r="AH211" s="24">
        <f>'Income Statement Annual'!AF211/('Income Statement Annual'!AH211*-1)</f>
        <v>-20.4291333052395</v>
      </c>
      <c r="AI211" s="25">
        <f>'Cash Flow Statement Annual'!BG211/'Cash Flow Statement Annual'!AB211</f>
        <v>-0.11457370618908819</v>
      </c>
      <c r="AJ211" s="23">
        <f>'Cash Flow Statement Annual'!AB211/'Balance Sheet Annual'!BR211</f>
        <v>1.6858481323995331</v>
      </c>
      <c r="AK211" s="23">
        <f>('Cash Flow Statement Annual'!AB211+'Cash Flow Statement Annual'!AV211)/('Balance Sheet Annual'!BH211+'Balance Sheet Annual'!BS211)</f>
        <v>7.7568092452287329</v>
      </c>
      <c r="AL211" s="24">
        <f>('Cash Flow Statement Annual'!AB211/('Balance Sheet Annual'!BH211+'Balance Sheet Annual'!BS211))</f>
        <v>7.7568092452287329</v>
      </c>
      <c r="AM211" s="25">
        <f>'Income Statement Annual'!BS211/'Balance Sheet Annual'!CS211</f>
        <v>7.5021134736599368E-2</v>
      </c>
      <c r="AN211" s="23">
        <f>'Income Statement Annual'!N211/'Balance Sheet Annual'!CS211</f>
        <v>0.54718509450588426</v>
      </c>
      <c r="AO211" s="23">
        <f>'Income Statement Annual'!N211/'Balance Sheet Annual'!BB211</f>
        <v>0.48145461017947316</v>
      </c>
      <c r="AP211" s="23">
        <f>'Income Statement Annual'!N211/('Balance Sheet Annual'!AH211-'Balance Sheet Annual'!BR211)</f>
        <v>0.77113736486129769</v>
      </c>
      <c r="AQ211" s="23">
        <f>'Income Statement Annual'!BS211/'Balance Sheet Annual'!BB211</f>
        <v>6.6009238085053087E-2</v>
      </c>
      <c r="AR211" s="23">
        <f>'Cash Flow Statement Annual'!AB211/'Income Statement Annual'!N211</f>
        <v>0.24610198991161442</v>
      </c>
      <c r="AS211" s="23">
        <f>'Cash Flow Statement Annual'!BG211/'Income Statement Annual'!N211</f>
        <v>-2.8196817084683256E-2</v>
      </c>
      <c r="AT211" s="23">
        <f>'Cash Flow Statement Annual'!AB211/'Balance Sheet Annual'!BB211</f>
        <v>0.11848693761728896</v>
      </c>
      <c r="AU211" s="23">
        <f>('Cash Flow Statement Annual'!AB211+'Cash Flow Statement Annual'!AU211)/'Balance Sheet Annual'!BR211</f>
        <v>0.95644697348674335</v>
      </c>
      <c r="AV211" s="23">
        <f>('Cash Flow Statement Annual'!AB211+'Cash Flow Statement Annual'!AU211)/('Balance Sheet Annual'!BH211+'Balance Sheet Annual'!BS211)</f>
        <v>4.4007384674402994</v>
      </c>
      <c r="AW211" s="23">
        <f>'Cash Flow Statement Annual'!AB211/'Balance Sheet Annual'!BS211</f>
        <v>8.5208860092709653</v>
      </c>
      <c r="AX211" s="23">
        <f>('Cash Flow Statement Annual'!AB211+'Cash Flow Statement Annual'!AU211)/'Balance Sheet Annual'!BS211</f>
        <v>4.8342288242730724</v>
      </c>
      <c r="AY211" s="23">
        <f>('Balance Sheet Annual'!BH211+'Balance Sheet Annual'!BS211)/('Income Statement Annual'!AF211-'Income Statement Annual'!AC211)</f>
        <v>0.14339051810086981</v>
      </c>
      <c r="AZ211" s="23">
        <f>(('Balance Sheet Annual'!BH211+'Balance Sheet Annual'!BS211)-'Balance Sheet Annual'!N211)/('Income Statement Annual'!AF211-'Income Statement Annual'!AC211)</f>
        <v>-3.9223983222745558</v>
      </c>
      <c r="BA211" s="23">
        <f>('Cash Flow Statement Annual'!AB211+'Cash Flow Statement Annual'!AU211)/'Income Statement Annual'!BS211</f>
        <v>1.0183761110556278</v>
      </c>
      <c r="BB211" s="23">
        <f>'Income Statement Annual'!AF211/('Balance Sheet Annual'!BH211+'Balance Sheet Annual'!BS211)</f>
        <v>6.9739618298647743</v>
      </c>
      <c r="BC211" s="24">
        <f>'Income Statement Annual'!AF211/('Balance Sheet Annual'!BB211-'Balance Sheet Annual'!BR211)</f>
        <v>0.1145819709974111</v>
      </c>
    </row>
    <row r="212" spans="1:55" x14ac:dyDescent="0.2">
      <c r="A212" s="52" t="s">
        <v>679</v>
      </c>
      <c r="B212" s="52" t="s">
        <v>680</v>
      </c>
      <c r="C212" s="52" t="str">
        <f>VLOOKUP(A212,'[1]S&amp;P 500 Wikipedia'!A:D,3,FALSE)</f>
        <v>Health Care</v>
      </c>
      <c r="D212" s="52">
        <v>744724</v>
      </c>
      <c r="E212" s="52" t="s">
        <v>16</v>
      </c>
      <c r="F212" s="52">
        <v>2019</v>
      </c>
      <c r="G212" s="52" t="s">
        <v>17</v>
      </c>
      <c r="H212" s="53">
        <v>43830</v>
      </c>
      <c r="I212" s="53">
        <v>43879</v>
      </c>
      <c r="J212" s="53">
        <v>43879</v>
      </c>
      <c r="K212" s="54">
        <v>192700000</v>
      </c>
      <c r="L212" s="54">
        <v>197100000</v>
      </c>
      <c r="M212" s="52" t="s">
        <v>681</v>
      </c>
      <c r="N212" s="21">
        <f>'Balance Sheet Annual'!AH212/'Balance Sheet Annual'!BR212</f>
        <v>1.0458808618504436</v>
      </c>
      <c r="O212" s="22">
        <f>('Balance Sheet Annual'!AH212-'Balance Sheet Annual'!U212)/'Balance Sheet Annual'!BR212</f>
        <v>1.0458808618504436</v>
      </c>
      <c r="P212" s="22">
        <f>'Balance Sheet Annual'!N212/'Balance Sheet Annual'!BR212</f>
        <v>0.22788339670468949</v>
      </c>
      <c r="Q212" s="22">
        <f>'Balance Sheet Annual'!CH212/'Balance Sheet Annual'!CS212</f>
        <v>2.71243812869232</v>
      </c>
      <c r="R212" s="22">
        <f>('Balance Sheet Annual'!BH212+'Balance Sheet Annual'!BS212)/'Balance Sheet Annual'!BB212</f>
        <v>0.50083867360543632</v>
      </c>
      <c r="S212" s="22">
        <f>('Balance Sheet Annual'!BH212/'Balance Sheet Annual'!BB212)</f>
        <v>4.3008902842888476E-3</v>
      </c>
      <c r="T212" s="22">
        <f>'Balance Sheet Annual'!BS212/'Balance Sheet Annual'!BB212</f>
        <v>0.49653778332114745</v>
      </c>
      <c r="U212" s="22">
        <f>('Balance Sheet Annual'!BH212+'Balance Sheet Annual'!BS212)/'Balance Sheet Annual'!CS212</f>
        <v>1.8593325882165097</v>
      </c>
      <c r="V212" s="22">
        <f>('Balance Sheet Annual'!BH212/'Balance Sheet Annual'!CS212)</f>
        <v>1.5966789078716272E-2</v>
      </c>
      <c r="W212" s="22">
        <f>('Balance Sheet Annual'!BS212/'Balance Sheet Annual'!CS212)</f>
        <v>1.8433657991377934</v>
      </c>
      <c r="X212" s="23">
        <f>'Balance Sheet Annual'!AH212/'Balance Sheet Annual'!BB212</f>
        <v>0.17745473312975785</v>
      </c>
      <c r="Y212" s="23">
        <f>'Balance Sheet Annual'!CS212/('Balance Sheet Annual'!BB212-'Balance Sheet Annual'!AQ212-'Balance Sheet Annual'!AR212-'Balance Sheet Annual'!AS212)</f>
        <v>1.122803872355683</v>
      </c>
      <c r="Z212" s="23">
        <f>'Balance Sheet Annual'!BA212/'Balance Sheet Annual'!BB212</f>
        <v>0.8225452668702421</v>
      </c>
      <c r="AA212" s="23">
        <f>'Balance Sheet Annual'!AR212/'Balance Sheet Annual'!BB212</f>
        <v>0.52294524966668099</v>
      </c>
      <c r="AB212" s="24">
        <f>'Balance Sheet Annual'!CS212/'Balance Sheet Annual'!CT212</f>
        <v>0.26936475850501052</v>
      </c>
      <c r="AC212" s="25">
        <f>'Income Statement Annual'!V212/'Income Statement Annual'!N212</f>
        <v>0.34163059163059162</v>
      </c>
      <c r="AD212" s="23">
        <f>('Income Statement Annual'!AF212-'Income Statement Annual'!AC212)/'Income Statement Annual'!N212</f>
        <v>0.18524531024531024</v>
      </c>
      <c r="AE212" s="23">
        <f>'Income Statement Annual'!AF212/'Income Statement Annual'!N212</f>
        <v>7.6839826839826833E-2</v>
      </c>
      <c r="AF212" s="23">
        <f>'Income Statement Annual'!BS212/'Income Statement Annual'!N212</f>
        <v>1.7225829725829724E-2</v>
      </c>
      <c r="AG212" s="23">
        <f>('Income Statement Annual'!AF212-'Income Statement Annual'!AC212)/('Income Statement Annual'!AH212*-1)</f>
        <v>4.6894977168949774</v>
      </c>
      <c r="AH212" s="24">
        <f>'Income Statement Annual'!AF212/('Income Statement Annual'!AH212*-1)</f>
        <v>1.9452054794520548</v>
      </c>
      <c r="AI212" s="25">
        <f>'Cash Flow Statement Annual'!BG212/'Cash Flow Statement Annual'!AB212</f>
        <v>-0.19477769936485534</v>
      </c>
      <c r="AJ212" s="23">
        <f>'Cash Flow Statement Annual'!AB212/'Balance Sheet Annual'!BR212</f>
        <v>0.35918884664131812</v>
      </c>
      <c r="AK212" s="23">
        <f>('Cash Flow Statement Annual'!AB212+'Cash Flow Statement Annual'!AV212)/('Balance Sheet Annual'!BH212+'Balance Sheet Annual'!BS212)</f>
        <v>0.12168312580506656</v>
      </c>
      <c r="AL212" s="24">
        <f>('Cash Flow Statement Annual'!AB212/('Balance Sheet Annual'!BH212+'Balance Sheet Annual'!BS212))</f>
        <v>0.12168312580506656</v>
      </c>
      <c r="AM212" s="25">
        <f>'Income Statement Annual'!BS212/'Balance Sheet Annual'!CS212</f>
        <v>3.0496567140348076E-2</v>
      </c>
      <c r="AN212" s="23">
        <f>'Income Statement Annual'!N212/'Balance Sheet Annual'!CS212</f>
        <v>1.7703975730480601</v>
      </c>
      <c r="AO212" s="23">
        <f>'Income Statement Annual'!N212/'Balance Sheet Annual'!BB212</f>
        <v>0.47688271472194743</v>
      </c>
      <c r="AP212" s="23">
        <f>'Income Statement Annual'!N212/('Balance Sheet Annual'!AH212-'Balance Sheet Annual'!BR212)</f>
        <v>61.259668508287291</v>
      </c>
      <c r="AQ212" s="23">
        <f>'Income Statement Annual'!BS212/'Balance Sheet Annual'!BB212</f>
        <v>8.214700442991699E-3</v>
      </c>
      <c r="AR212" s="23">
        <f>'Cash Flow Statement Annual'!AB212/'Income Statement Annual'!N212</f>
        <v>0.1277958152958153</v>
      </c>
      <c r="AS212" s="23">
        <f>'Cash Flow Statement Annual'!BG212/'Income Statement Annual'!N212</f>
        <v>-2.4891774891774892E-2</v>
      </c>
      <c r="AT212" s="23">
        <f>'Cash Flow Statement Annual'!AB212/'Balance Sheet Annual'!BB212</f>
        <v>6.0943615328372974E-2</v>
      </c>
      <c r="AU212" s="23">
        <f>('Cash Flow Statement Annual'!AB212+'Cash Flow Statement Annual'!AU212)/'Balance Sheet Annual'!BR212</f>
        <v>5.7541191381495563E-2</v>
      </c>
      <c r="AV212" s="23">
        <f>('Cash Flow Statement Annual'!AB212+'Cash Flow Statement Annual'!AU212)/('Balance Sheet Annual'!BH212+'Balance Sheet Annual'!BS212)</f>
        <v>1.9493344783168741E-2</v>
      </c>
      <c r="AW212" s="23">
        <f>'Cash Flow Statement Annual'!AB212/'Balance Sheet Annual'!BS212</f>
        <v>0.1227371156344738</v>
      </c>
      <c r="AX212" s="23">
        <f>('Cash Flow Statement Annual'!AB212+'Cash Flow Statement Annual'!AU212)/'Balance Sheet Annual'!BS212</f>
        <v>1.9662191424859247E-2</v>
      </c>
      <c r="AY212" s="23">
        <f>('Balance Sheet Annual'!BH212+'Balance Sheet Annual'!BS212)/('Income Statement Annual'!AF212-'Income Statement Annual'!AC212)</f>
        <v>5.6694255111976632</v>
      </c>
      <c r="AZ212" s="23">
        <f>(('Balance Sheet Annual'!BH212+'Balance Sheet Annual'!BS212)-'Balance Sheet Annual'!N212)/('Income Statement Annual'!AF212-'Income Statement Annual'!AC212)</f>
        <v>5.2317429406037004</v>
      </c>
      <c r="BA212" s="23">
        <f>('Cash Flow Statement Annual'!AB212+'Cash Flow Statement Annual'!AU212)/'Income Statement Annual'!BS212</f>
        <v>1.1884816753926701</v>
      </c>
      <c r="BB212" s="23">
        <f>'Income Statement Annual'!AF212/('Balance Sheet Annual'!BH212+'Balance Sheet Annual'!BS212)</f>
        <v>7.3164448261056253E-2</v>
      </c>
      <c r="BC212" s="24">
        <f>'Income Statement Annual'!AF212/('Balance Sheet Annual'!BB212-'Balance Sheet Annual'!BR212)</f>
        <v>4.413135812700715E-2</v>
      </c>
    </row>
    <row r="213" spans="1:55" x14ac:dyDescent="0.2">
      <c r="A213" s="52" t="s">
        <v>646</v>
      </c>
      <c r="B213" s="52" t="s">
        <v>647</v>
      </c>
      <c r="C213" s="52" t="str">
        <f>VLOOKUP(A213,'[1]S&amp;P 500 Wikipedia'!A:D,3,FALSE)</f>
        <v>Industrials</v>
      </c>
      <c r="D213" s="52">
        <v>378166</v>
      </c>
      <c r="E213" s="52" t="s">
        <v>16</v>
      </c>
      <c r="F213" s="52">
        <v>2019</v>
      </c>
      <c r="G213" s="52" t="s">
        <v>17</v>
      </c>
      <c r="H213" s="53">
        <v>43830</v>
      </c>
      <c r="I213" s="53">
        <v>43879</v>
      </c>
      <c r="J213" s="53">
        <v>43879</v>
      </c>
      <c r="K213" s="54">
        <v>240100000</v>
      </c>
      <c r="L213" s="54">
        <v>242900000</v>
      </c>
      <c r="M213" s="52" t="s">
        <v>648</v>
      </c>
      <c r="N213" s="21">
        <f>'Balance Sheet Annual'!AH213/'Balance Sheet Annual'!BR213</f>
        <v>1.2787593327711388</v>
      </c>
      <c r="O213" s="22">
        <f>('Balance Sheet Annual'!AH213-'Balance Sheet Annual'!U213)/'Balance Sheet Annual'!BR213</f>
        <v>0.92659248441967135</v>
      </c>
      <c r="P213" s="22">
        <f>'Balance Sheet Annual'!N213/'Balance Sheet Annual'!BR213</f>
        <v>0.26812562989777661</v>
      </c>
      <c r="Q213" s="22">
        <f>'Balance Sheet Annual'!CH213/'Balance Sheet Annual'!CS213</f>
        <v>1.8024041354411684</v>
      </c>
      <c r="R213" s="22">
        <f>('Balance Sheet Annual'!BH213+'Balance Sheet Annual'!BS213)/'Balance Sheet Annual'!BB213</f>
        <v>0.27197532731806578</v>
      </c>
      <c r="S213" s="22">
        <f>('Balance Sheet Annual'!BH213/'Balance Sheet Annual'!BB213)</f>
        <v>3.1743630534395849E-2</v>
      </c>
      <c r="T213" s="22">
        <f>'Balance Sheet Annual'!BS213/'Balance Sheet Annual'!BB213</f>
        <v>0.24023169678366996</v>
      </c>
      <c r="U213" s="22">
        <f>('Balance Sheet Annual'!BH213+'Balance Sheet Annual'!BS213)/'Balance Sheet Annual'!CS213</f>
        <v>0.76218478201411299</v>
      </c>
      <c r="V213" s="22">
        <f>('Balance Sheet Annual'!BH213/'Balance Sheet Annual'!CS213)</f>
        <v>8.8958481483507462E-2</v>
      </c>
      <c r="W213" s="22">
        <f>('Balance Sheet Annual'!BS213/'Balance Sheet Annual'!CS213)</f>
        <v>0.6732263005306055</v>
      </c>
      <c r="X213" s="23">
        <f>'Balance Sheet Annual'!AH213/'Balance Sheet Annual'!BB213</f>
        <v>0.30339200577777997</v>
      </c>
      <c r="Y213" s="23">
        <f>'Balance Sheet Annual'!CS213/('Balance Sheet Annual'!BB213-'Balance Sheet Annual'!AQ213-'Balance Sheet Annual'!AR213-'Balance Sheet Annual'!AS213)</f>
        <v>0.76486339483703614</v>
      </c>
      <c r="Z213" s="23">
        <f>'Balance Sheet Annual'!BA213/'Balance Sheet Annual'!BB213</f>
        <v>0.69660799422222008</v>
      </c>
      <c r="AA213" s="23">
        <f>'Balance Sheet Annual'!AR213/'Balance Sheet Annual'!BB213</f>
        <v>0.33100725638410528</v>
      </c>
      <c r="AB213" s="24">
        <f>'Balance Sheet Annual'!CS213/'Balance Sheet Annual'!CT213</f>
        <v>0.35683647028396032</v>
      </c>
      <c r="AC213" s="25">
        <f>'Income Statement Annual'!V213/'Income Statement Annual'!N213</f>
        <v>0.31010488646838041</v>
      </c>
      <c r="AD213" s="23">
        <f>('Income Statement Annual'!AF213-'Income Statement Annual'!AC213)/'Income Statement Annual'!N213</f>
        <v>0.12155022320756195</v>
      </c>
      <c r="AE213" s="23">
        <f>'Income Statement Annual'!AF213/'Income Statement Annual'!N213</f>
        <v>0.12155022320756195</v>
      </c>
      <c r="AF213" s="23">
        <f>'Income Statement Annual'!BS213/'Income Statement Annual'!N213</f>
        <v>8.4999608407786059E-2</v>
      </c>
      <c r="AG213" s="23">
        <f>('Income Statement Annual'!AF213-'Income Statement Annual'!AC213)/('Income Statement Annual'!AH213*-1)</f>
        <v>8.302880658436214</v>
      </c>
      <c r="AH213" s="24">
        <f>'Income Statement Annual'!AF213/('Income Statement Annual'!AH213*-1)</f>
        <v>8.302880658436214</v>
      </c>
      <c r="AI213" s="25">
        <f>'Cash Flow Statement Annual'!BG213/'Cash Flow Statement Annual'!AB213</f>
        <v>0.14092211513414951</v>
      </c>
      <c r="AJ213" s="23">
        <f>'Cash Flow Statement Annual'!AB213/'Balance Sheet Annual'!BR213</f>
        <v>0.39480450029823733</v>
      </c>
      <c r="AK213" s="23">
        <f>('Cash Flow Statement Annual'!AB213+'Cash Flow Statement Annual'!AV213)/('Balance Sheet Annual'!BH213+'Balance Sheet Annual'!BS213)</f>
        <v>0.25287975024222198</v>
      </c>
      <c r="AL213" s="24">
        <f>('Cash Flow Statement Annual'!AB213/('Balance Sheet Annual'!BH213+'Balance Sheet Annual'!BS213))</f>
        <v>0.34440377507446085</v>
      </c>
      <c r="AM213" s="25">
        <f>'Income Statement Annual'!BS213/'Balance Sheet Annual'!CS213</f>
        <v>0.1929462283244899</v>
      </c>
      <c r="AN213" s="23">
        <f>'Income Statement Annual'!N213/'Balance Sheet Annual'!CS213</f>
        <v>2.2699660850062906</v>
      </c>
      <c r="AO213" s="23">
        <f>'Income Statement Annual'!N213/'Balance Sheet Annual'!BB213</f>
        <v>0.81000668543794496</v>
      </c>
      <c r="AP213" s="23">
        <f>'Income Statement Annual'!N213/('Balance Sheet Annual'!AH213-'Balance Sheet Annual'!BR213)</f>
        <v>12.247399099830297</v>
      </c>
      <c r="AQ213" s="23">
        <f>'Income Statement Annual'!BS213/'Balance Sheet Annual'!BB213</f>
        <v>6.8850251069914062E-2</v>
      </c>
      <c r="AR213" s="23">
        <f>'Cash Flow Statement Annual'!AB213/'Income Statement Annual'!N213</f>
        <v>0.11564019302483899</v>
      </c>
      <c r="AS213" s="23">
        <f>'Cash Flow Statement Annual'!BG213/'Income Statement Annual'!N213</f>
        <v>1.6296260595581636E-2</v>
      </c>
      <c r="AT213" s="23">
        <f>'Cash Flow Statement Annual'!AB213/'Balance Sheet Annual'!BB213</f>
        <v>9.3669329455454003E-2</v>
      </c>
      <c r="AU213" s="23">
        <f>('Cash Flow Statement Annual'!AB213+'Cash Flow Statement Annual'!AU213)/'Balance Sheet Annual'!BR213</f>
        <v>2.869248647648039E-2</v>
      </c>
      <c r="AV213" s="23">
        <f>('Cash Flow Statement Annual'!AB213+'Cash Flow Statement Annual'!AU213)/('Balance Sheet Annual'!BH213+'Balance Sheet Annual'!BS213)</f>
        <v>2.502960490903219E-2</v>
      </c>
      <c r="AW213" s="23">
        <f>'Cash Flow Statement Annual'!AB213/'Balance Sheet Annual'!BS213</f>
        <v>0.38991244997867108</v>
      </c>
      <c r="AX213" s="23">
        <f>('Cash Flow Statement Annual'!AB213+'Cash Flow Statement Annual'!AU213)/'Balance Sheet Annual'!BS213</f>
        <v>2.8336955859351195E-2</v>
      </c>
      <c r="AY213" s="23">
        <f>('Balance Sheet Annual'!BH213+'Balance Sheet Annual'!BS213)/('Income Statement Annual'!AF213-'Income Statement Annual'!AC213)</f>
        <v>2.762390959555908</v>
      </c>
      <c r="AZ213" s="23">
        <f>(('Balance Sheet Annual'!BH213+'Balance Sheet Annual'!BS213)-'Balance Sheet Annual'!N213)/('Income Statement Annual'!AF213-'Income Statement Annual'!AC213)</f>
        <v>2.1162767644726408</v>
      </c>
      <c r="BA213" s="23">
        <f>('Cash Flow Statement Annual'!AB213+'Cash Flow Statement Annual'!AU213)/'Income Statement Annual'!BS213</f>
        <v>9.8873059749096326E-2</v>
      </c>
      <c r="BB213" s="23">
        <f>'Income Statement Annual'!AF213/('Balance Sheet Annual'!BH213+'Balance Sheet Annual'!BS213)</f>
        <v>0.36200523917178024</v>
      </c>
      <c r="BC213" s="24">
        <f>'Income Statement Annual'!AF213/('Balance Sheet Annual'!BB213-'Balance Sheet Annual'!BR213)</f>
        <v>0.12908178933360631</v>
      </c>
    </row>
    <row r="214" spans="1:55" x14ac:dyDescent="0.2">
      <c r="A214" s="52" t="s">
        <v>682</v>
      </c>
      <c r="B214" s="52" t="s">
        <v>683</v>
      </c>
      <c r="C214" s="52" t="str">
        <f>VLOOKUP(A214,'[1]S&amp;P 500 Wikipedia'!A:D,3,FALSE)</f>
        <v>Real Estate</v>
      </c>
      <c r="D214" s="52">
        <v>378171</v>
      </c>
      <c r="E214" s="52" t="s">
        <v>16</v>
      </c>
      <c r="F214" s="52">
        <v>2019</v>
      </c>
      <c r="G214" s="52" t="s">
        <v>17</v>
      </c>
      <c r="H214" s="53">
        <v>43830</v>
      </c>
      <c r="I214" s="53">
        <v>43874</v>
      </c>
      <c r="J214" s="53">
        <v>43874</v>
      </c>
      <c r="K214" s="54">
        <v>287279000</v>
      </c>
      <c r="L214" s="54">
        <v>288084000</v>
      </c>
      <c r="M214" s="52" t="s">
        <v>684</v>
      </c>
      <c r="N214" s="21">
        <f>'Balance Sheet Annual'!AH214/'Balance Sheet Annual'!BR214</f>
        <v>0.63417968319202422</v>
      </c>
      <c r="O214" s="22">
        <f>('Balance Sheet Annual'!AH214-'Balance Sheet Annual'!U214)/'Balance Sheet Annual'!BR214</f>
        <v>0.63417968319202422</v>
      </c>
      <c r="P214" s="22">
        <f>'Balance Sheet Annual'!N214/'Balance Sheet Annual'!BR214</f>
        <v>9.9283973554366772E-2</v>
      </c>
      <c r="Q214" s="22">
        <f>'Balance Sheet Annual'!CH214/'Balance Sheet Annual'!CS214</f>
        <v>8.0193451438695114</v>
      </c>
      <c r="R214" s="22">
        <f>('Balance Sheet Annual'!BH214+'Balance Sheet Annual'!BS214)/'Balance Sheet Annual'!BB214</f>
        <v>0.62710388558405927</v>
      </c>
      <c r="S214" s="22">
        <f>('Balance Sheet Annual'!BH214/'Balance Sheet Annual'!BB214)</f>
        <v>2.815503948232357E-2</v>
      </c>
      <c r="T214" s="22">
        <f>'Balance Sheet Annual'!BS214/'Balance Sheet Annual'!BB214</f>
        <v>0.59894884610173571</v>
      </c>
      <c r="U214" s="22">
        <f>('Balance Sheet Annual'!BH214+'Balance Sheet Annual'!BS214)/'Balance Sheet Annual'!CS214</f>
        <v>5.6560663851442872</v>
      </c>
      <c r="V214" s="22">
        <f>('Balance Sheet Annual'!BH214/'Balance Sheet Annual'!CS214)</f>
        <v>0.25394001863034943</v>
      </c>
      <c r="W214" s="22">
        <f>('Balance Sheet Annual'!BS214/'Balance Sheet Annual'!CS214)</f>
        <v>5.4021263665139374</v>
      </c>
      <c r="X214" s="23">
        <f>'Balance Sheet Annual'!AH214/'Balance Sheet Annual'!BB214</f>
        <v>8.948074578108299E-2</v>
      </c>
      <c r="Y214" s="23">
        <f>'Balance Sheet Annual'!CS214/('Balance Sheet Annual'!BB214-'Balance Sheet Annual'!AQ214-'Balance Sheet Annual'!AR214-'Balance Sheet Annual'!AS214)</f>
        <v>0.19297394545819171</v>
      </c>
      <c r="Z214" s="23">
        <f>'Balance Sheet Annual'!BA214/'Balance Sheet Annual'!BB214</f>
        <v>0.910519254218917</v>
      </c>
      <c r="AA214" s="23">
        <f>'Balance Sheet Annual'!AR214/'Balance Sheet Annual'!BB214</f>
        <v>0.32461957950370041</v>
      </c>
      <c r="AB214" s="24">
        <f>'Balance Sheet Annual'!CS214/'Balance Sheet Annual'!CT214</f>
        <v>0.11087279442673334</v>
      </c>
      <c r="AC214" s="25">
        <f>'Income Statement Annual'!V214/'Income Statement Annual'!N214</f>
        <v>0.56990524996105651</v>
      </c>
      <c r="AD214" s="23">
        <f>('Income Statement Annual'!AF214-'Income Statement Annual'!AC214)/'Income Statement Annual'!N214</f>
        <v>0.33726138886647161</v>
      </c>
      <c r="AE214" s="23">
        <f>'Income Statement Annual'!AF214/'Income Statement Annual'!N214</f>
        <v>0.18284777496466931</v>
      </c>
      <c r="AF214" s="23">
        <f>'Income Statement Annual'!BS214/'Income Statement Annual'!N214</f>
        <v>6.27265058002376E-2</v>
      </c>
      <c r="AG214" s="23">
        <f>('Income Statement Annual'!AF214-'Income Statement Annual'!AC214)/('Income Statement Annual'!AH214*-1)</f>
        <v>3.4285997071295355</v>
      </c>
      <c r="AH214" s="24">
        <f>'Income Statement Annual'!AF214/('Income Statement Annual'!AH214*-1)</f>
        <v>1.8588307122857728</v>
      </c>
      <c r="AI214" s="25">
        <f>'Cash Flow Statement Annual'!BG214/'Cash Flow Statement Annual'!AB214</f>
        <v>-0.20583662216612958</v>
      </c>
      <c r="AJ214" s="23">
        <f>'Cash Flow Statement Annual'!AB214/'Balance Sheet Annual'!BR214</f>
        <v>0.49584536414040664</v>
      </c>
      <c r="AK214" s="23">
        <f>('Cash Flow Statement Annual'!AB214+'Cash Flow Statement Annual'!AV214)/('Balance Sheet Annual'!BH214+'Balance Sheet Annual'!BS214)</f>
        <v>3.0252941314286592E-2</v>
      </c>
      <c r="AL214" s="24">
        <f>('Cash Flow Statement Annual'!AB214/('Balance Sheet Annual'!BH214+'Balance Sheet Annual'!BS214))</f>
        <v>0.1115639894333008</v>
      </c>
      <c r="AM214" s="25">
        <f>'Income Statement Annual'!BS214/'Balance Sheet Annual'!CS214</f>
        <v>0.17453843537703612</v>
      </c>
      <c r="AN214" s="23">
        <f>'Income Statement Annual'!N214/'Balance Sheet Annual'!CS214</f>
        <v>2.7825308161255009</v>
      </c>
      <c r="AO214" s="23">
        <f>'Income Statement Annual'!N214/'Balance Sheet Annual'!BB214</f>
        <v>0.30850696716233322</v>
      </c>
      <c r="AP214" s="23">
        <f>'Income Statement Annual'!N214/('Balance Sheet Annual'!AH214-'Balance Sheet Annual'!BR214)</f>
        <v>-5.9769536015255831</v>
      </c>
      <c r="AQ214" s="23">
        <f>'Income Statement Annual'!BS214/'Balance Sheet Annual'!BB214</f>
        <v>1.9351564065121805E-2</v>
      </c>
      <c r="AR214" s="23">
        <f>'Cash Flow Statement Annual'!AB214/'Income Statement Annual'!N214</f>
        <v>0.22677676263975091</v>
      </c>
      <c r="AS214" s="23">
        <f>'Cash Flow Statement Annual'!BG214/'Income Statement Annual'!N214</f>
        <v>-4.6678962807536459E-2</v>
      </c>
      <c r="AT214" s="23">
        <f>'Cash Flow Statement Annual'!AB214/'Balance Sheet Annual'!BB214</f>
        <v>6.9962211264881863E-2</v>
      </c>
      <c r="AU214" s="23">
        <f>('Cash Flow Statement Annual'!AB214+'Cash Flow Statement Annual'!AU214)/'Balance Sheet Annual'!BR214</f>
        <v>0.12093814391213377</v>
      </c>
      <c r="AV214" s="23">
        <f>('Cash Flow Statement Annual'!AB214+'Cash Flow Statement Annual'!AU214)/('Balance Sheet Annual'!BH214+'Balance Sheet Annual'!BS214)</f>
        <v>2.7210785428813101E-2</v>
      </c>
      <c r="AW214" s="23">
        <f>'Cash Flow Statement Annual'!AB214/'Balance Sheet Annual'!BS214</f>
        <v>0.11680832465114772</v>
      </c>
      <c r="AX214" s="23">
        <f>('Cash Flow Statement Annual'!AB214+'Cash Flow Statement Annual'!AU214)/'Balance Sheet Annual'!BS214</f>
        <v>2.8489894225965935E-2</v>
      </c>
      <c r="AY214" s="23">
        <f>('Balance Sheet Annual'!BH214+'Balance Sheet Annual'!BS214)/('Income Statement Annual'!AF214-'Income Statement Annual'!AC214)</f>
        <v>6.0270929775564221</v>
      </c>
      <c r="AZ214" s="23">
        <f>(('Balance Sheet Annual'!BH214+'Balance Sheet Annual'!BS214)-'Balance Sheet Annual'!N214)/('Income Statement Annual'!AF214-'Income Statement Annual'!AC214)</f>
        <v>5.8924558553983886</v>
      </c>
      <c r="BA214" s="23">
        <f>('Cash Flow Statement Annual'!AB214+'Cash Flow Statement Annual'!AU214)/'Income Statement Annual'!BS214</f>
        <v>0.88178863552212794</v>
      </c>
      <c r="BB214" s="23">
        <f>'Income Statement Annual'!AF214/('Balance Sheet Annual'!BH214+'Balance Sheet Annual'!BS214)</f>
        <v>8.9952899038718448E-2</v>
      </c>
      <c r="BC214" s="24">
        <f>'Income Statement Annual'!AF214/('Balance Sheet Annual'!BB214-'Balance Sheet Annual'!BR214)</f>
        <v>6.5676568407642952E-2</v>
      </c>
    </row>
    <row r="215" spans="1:55" x14ac:dyDescent="0.2">
      <c r="A215" s="52" t="s">
        <v>670</v>
      </c>
      <c r="B215" s="52" t="s">
        <v>671</v>
      </c>
      <c r="C215" s="52" t="str">
        <f>VLOOKUP(A215,'[1]S&amp;P 500 Wikipedia'!A:D,3,FALSE)</f>
        <v>Health Care</v>
      </c>
      <c r="D215" s="52">
        <v>103498</v>
      </c>
      <c r="E215" s="52" t="s">
        <v>16</v>
      </c>
      <c r="F215" s="52">
        <v>2019</v>
      </c>
      <c r="G215" s="52" t="s">
        <v>17</v>
      </c>
      <c r="H215" s="53">
        <v>43830</v>
      </c>
      <c r="I215" s="53">
        <v>43868</v>
      </c>
      <c r="J215" s="53">
        <v>43868</v>
      </c>
      <c r="K215" s="54">
        <v>115800000</v>
      </c>
      <c r="L215" s="54">
        <v>119800000</v>
      </c>
      <c r="M215" s="52" t="s">
        <v>672</v>
      </c>
      <c r="N215" s="21">
        <f>'Balance Sheet Annual'!AH215/'Balance Sheet Annual'!BR215</f>
        <v>4.5259172976121143</v>
      </c>
      <c r="O215" s="22">
        <f>('Balance Sheet Annual'!AH215-'Balance Sheet Annual'!U215)/'Balance Sheet Annual'!BR215</f>
        <v>3.9478741991846245</v>
      </c>
      <c r="P215" s="22">
        <f>'Balance Sheet Annual'!N215/'Balance Sheet Annual'!BR215</f>
        <v>3.1272568433313919</v>
      </c>
      <c r="Q215" s="22">
        <f>'Balance Sheet Annual'!CH215/'Balance Sheet Annual'!CS215</f>
        <v>0.17484036838992359</v>
      </c>
      <c r="R215" s="22">
        <f>('Balance Sheet Annual'!BH215+'Balance Sheet Annual'!BS215)/'Balance Sheet Annual'!BB215</f>
        <v>0</v>
      </c>
      <c r="S215" s="22">
        <f>('Balance Sheet Annual'!BH215/'Balance Sheet Annual'!BB215)</f>
        <v>0</v>
      </c>
      <c r="T215" s="22">
        <f>'Balance Sheet Annual'!BS215/'Balance Sheet Annual'!BB215</f>
        <v>0</v>
      </c>
      <c r="U215" s="22">
        <f>('Balance Sheet Annual'!BH215+'Balance Sheet Annual'!BS215)/'Balance Sheet Annual'!CS215</f>
        <v>0</v>
      </c>
      <c r="V215" s="22">
        <f>('Balance Sheet Annual'!BH215/'Balance Sheet Annual'!CS215)</f>
        <v>0</v>
      </c>
      <c r="W215" s="22">
        <f>('Balance Sheet Annual'!BS215/'Balance Sheet Annual'!CS215)</f>
        <v>0</v>
      </c>
      <c r="X215" s="23">
        <f>'Balance Sheet Annual'!AH215/'Balance Sheet Annual'!BB215</f>
        <v>0.47904080877820243</v>
      </c>
      <c r="Y215" s="23">
        <f>'Balance Sheet Annual'!CS215/('Balance Sheet Annual'!BB215-'Balance Sheet Annual'!AQ215-'Balance Sheet Annual'!AR215-'Balance Sheet Annual'!AS215)</f>
        <v>0.92210003784253058</v>
      </c>
      <c r="Z215" s="23">
        <f>'Balance Sheet Annual'!BA215/'Balance Sheet Annual'!BB215</f>
        <v>0.52095919122179757</v>
      </c>
      <c r="AA215" s="23">
        <f>'Balance Sheet Annual'!AR215/'Balance Sheet Annual'!BB215</f>
        <v>3.1562076192824556E-2</v>
      </c>
      <c r="AB215" s="24">
        <f>'Balance Sheet Annual'!CS215/'Balance Sheet Annual'!CT215</f>
        <v>0.85117946821189328</v>
      </c>
      <c r="AC215" s="25">
        <f>'Income Statement Annual'!V215/'Income Statement Annual'!N215</f>
        <v>0.69447359607011272</v>
      </c>
      <c r="AD215" s="23">
        <f>('Income Statement Annual'!AF215-'Income Statement Annual'!AC215)/'Income Statement Annual'!N215</f>
        <v>0.30691079602545496</v>
      </c>
      <c r="AE215" s="23">
        <f>'Income Statement Annual'!AF215/'Income Statement Annual'!N215</f>
        <v>0.30691079602545496</v>
      </c>
      <c r="AF215" s="23">
        <f>'Income Statement Annual'!BS215/'Income Statement Annual'!N215</f>
        <v>0.30798258345428159</v>
      </c>
      <c r="AG215" s="23" t="e">
        <f>('Income Statement Annual'!AF215-'Income Statement Annual'!AC215)/('Income Statement Annual'!AH215*-1)</f>
        <v>#DIV/0!</v>
      </c>
      <c r="AH215" s="24" t="e">
        <f>'Income Statement Annual'!AF215/('Income Statement Annual'!AH215*-1)</f>
        <v>#DIV/0!</v>
      </c>
      <c r="AI215" s="25">
        <f>'Cash Flow Statement Annual'!BG215/'Cash Flow Statement Annual'!AB215</f>
        <v>-0.10536853960705794</v>
      </c>
      <c r="AJ215" s="23">
        <f>'Cash Flow Statement Annual'!AB215/'Balance Sheet Annual'!BR215</f>
        <v>1.551349252572316</v>
      </c>
      <c r="AK215" s="23" t="e">
        <f>('Cash Flow Statement Annual'!AB215+'Cash Flow Statement Annual'!AV215)/('Balance Sheet Annual'!BH215+'Balance Sheet Annual'!BS215)</f>
        <v>#DIV/0!</v>
      </c>
      <c r="AL215" s="24" t="e">
        <f>('Cash Flow Statement Annual'!AB215/('Balance Sheet Annual'!BH215+'Balance Sheet Annual'!BS215))</f>
        <v>#DIV/0!</v>
      </c>
      <c r="AM215" s="25">
        <f>'Income Statement Annual'!BS215/'Balance Sheet Annual'!CS215</f>
        <v>0.16648762176059484</v>
      </c>
      <c r="AN215" s="23">
        <f>'Income Statement Annual'!N215/'Balance Sheet Annual'!CS215</f>
        <v>0.54057479450070611</v>
      </c>
      <c r="AO215" s="23">
        <f>'Income Statement Annual'!N215/'Balance Sheet Annual'!BB215</f>
        <v>0.46012616611186452</v>
      </c>
      <c r="AP215" s="23">
        <f>'Income Statement Annual'!N215/('Balance Sheet Annual'!AH215-'Balance Sheet Annual'!BR215)</f>
        <v>1.2329313952207908</v>
      </c>
      <c r="AQ215" s="23">
        <f>'Income Statement Annual'!BS215/'Balance Sheet Annual'!BB215</f>
        <v>0.14171084535404593</v>
      </c>
      <c r="AR215" s="23">
        <f>'Cash Flow Statement Annual'!AB215/'Income Statement Annual'!N215</f>
        <v>0.35686055598972871</v>
      </c>
      <c r="AS215" s="23">
        <f>'Cash Flow Statement Annual'!BG215/'Income Statement Annual'!N215</f>
        <v>-3.7601875628000443E-2</v>
      </c>
      <c r="AT215" s="23">
        <f>'Cash Flow Statement Annual'!AB215/'Balance Sheet Annual'!BB215</f>
        <v>0.16420087946410225</v>
      </c>
      <c r="AU215" s="23">
        <f>('Cash Flow Statement Annual'!AB215+'Cash Flow Statement Annual'!AU215)/'Balance Sheet Annual'!BR215</f>
        <v>0.43079013783731313</v>
      </c>
      <c r="AV215" s="23" t="e">
        <f>('Cash Flow Statement Annual'!AB215+'Cash Flow Statement Annual'!AU215)/('Balance Sheet Annual'!BH215+'Balance Sheet Annual'!BS215)</f>
        <v>#DIV/0!</v>
      </c>
      <c r="AW215" s="23" t="e">
        <f>'Cash Flow Statement Annual'!AB215/'Balance Sheet Annual'!BS215</f>
        <v>#DIV/0!</v>
      </c>
      <c r="AX215" s="23" t="e">
        <f>('Cash Flow Statement Annual'!AB215+'Cash Flow Statement Annual'!AU215)/'Balance Sheet Annual'!BS215</f>
        <v>#DIV/0!</v>
      </c>
      <c r="AY215" s="23">
        <f>('Balance Sheet Annual'!BH215+'Balance Sheet Annual'!BS215)/('Income Statement Annual'!AF215-'Income Statement Annual'!AC215)</f>
        <v>0</v>
      </c>
      <c r="AZ215" s="23">
        <f>(('Balance Sheet Annual'!BH215+'Balance Sheet Annual'!BS215)-'Balance Sheet Annual'!N215)/('Income Statement Annual'!AF215-'Income Statement Annual'!AC215)</f>
        <v>-2.3439068752273555</v>
      </c>
      <c r="BA215" s="23">
        <f>('Cash Flow Statement Annual'!AB215+'Cash Flow Statement Annual'!AU215)/'Income Statement Annual'!BS215</f>
        <v>0.32175741318059886</v>
      </c>
      <c r="BB215" s="23" t="e">
        <f>'Income Statement Annual'!AF215/('Balance Sheet Annual'!BH215+'Balance Sheet Annual'!BS215)</f>
        <v>#DIV/0!</v>
      </c>
      <c r="BC215" s="24">
        <f>'Income Statement Annual'!AF215/('Balance Sheet Annual'!BB215-'Balance Sheet Annual'!BR215)</f>
        <v>0.157934045731357</v>
      </c>
    </row>
    <row r="216" spans="1:55" x14ac:dyDescent="0.2">
      <c r="A216" s="52" t="s">
        <v>547</v>
      </c>
      <c r="B216" s="52" t="s">
        <v>548</v>
      </c>
      <c r="C216" s="52" t="str">
        <f>VLOOKUP(A216,'[1]S&amp;P 500 Wikipedia'!A:D,3,FALSE)</f>
        <v>Information Technology</v>
      </c>
      <c r="D216" s="52">
        <v>447532</v>
      </c>
      <c r="E216" s="52" t="s">
        <v>16</v>
      </c>
      <c r="F216" s="52">
        <v>2019</v>
      </c>
      <c r="G216" s="52" t="s">
        <v>17</v>
      </c>
      <c r="H216" s="53">
        <v>43830</v>
      </c>
      <c r="I216" s="53">
        <v>43880</v>
      </c>
      <c r="J216" s="53">
        <v>43880</v>
      </c>
      <c r="K216" s="54">
        <v>89428000</v>
      </c>
      <c r="L216" s="54">
        <v>90805000</v>
      </c>
      <c r="M216" s="52" t="s">
        <v>549</v>
      </c>
      <c r="N216" s="21">
        <f>'Balance Sheet Annual'!AH216/'Balance Sheet Annual'!BR216</f>
        <v>0.70670994989032165</v>
      </c>
      <c r="O216" s="22">
        <f>('Balance Sheet Annual'!AH216-'Balance Sheet Annual'!U216)/'Balance Sheet Annual'!BR216</f>
        <v>0.70670994989032165</v>
      </c>
      <c r="P216" s="22">
        <f>'Balance Sheet Annual'!N216/'Balance Sheet Annual'!BR216</f>
        <v>9.8313550617636622E-2</v>
      </c>
      <c r="Q216" s="22">
        <f>'Balance Sheet Annual'!CH216/'Balance Sheet Annual'!CS216</f>
        <v>6.6191640039932107</v>
      </c>
      <c r="R216" s="22">
        <f>('Balance Sheet Annual'!BH216+'Balance Sheet Annual'!BS216)/'Balance Sheet Annual'!BB216</f>
        <v>0.30534417966874244</v>
      </c>
      <c r="S216" s="22">
        <f>('Balance Sheet Annual'!BH216/'Balance Sheet Annual'!BB216)</f>
        <v>1.953744315364464E-2</v>
      </c>
      <c r="T216" s="22">
        <f>'Balance Sheet Annual'!BS216/'Balance Sheet Annual'!BB216</f>
        <v>0.2858067365150978</v>
      </c>
      <c r="U216" s="22">
        <f>('Balance Sheet Annual'!BH216+'Balance Sheet Annual'!BS216)/'Balance Sheet Annual'!CS216</f>
        <v>2.3264673825609181</v>
      </c>
      <c r="V216" s="22">
        <f>('Balance Sheet Annual'!BH216/'Balance Sheet Annual'!CS216)</f>
        <v>0.14885898360631286</v>
      </c>
      <c r="W216" s="22">
        <f>('Balance Sheet Annual'!BS216/'Balance Sheet Annual'!CS216)</f>
        <v>2.1776083989546056</v>
      </c>
      <c r="X216" s="23">
        <f>'Balance Sheet Annual'!AH216/'Balance Sheet Annual'!BB216</f>
        <v>0.28229030997746701</v>
      </c>
      <c r="Y216" s="23">
        <f>'Balance Sheet Annual'!CS216/('Balance Sheet Annual'!BB216-'Balance Sheet Annual'!AQ216-'Balance Sheet Annual'!AR216-'Balance Sheet Annual'!AS216)</f>
        <v>0.28541840442441357</v>
      </c>
      <c r="Z216" s="23">
        <f>'Balance Sheet Annual'!BA216/'Balance Sheet Annual'!BB216</f>
        <v>0.71770969002253293</v>
      </c>
      <c r="AA216" s="23">
        <f>'Balance Sheet Annual'!AR216/'Balance Sheet Annual'!BB216</f>
        <v>0.41079642369618702</v>
      </c>
      <c r="AB216" s="24">
        <f>'Balance Sheet Annual'!CS216/'Balance Sheet Annual'!CT216</f>
        <v>0.13124799511808632</v>
      </c>
      <c r="AC216" s="25">
        <f>'Income Statement Annual'!V216/'Income Statement Annual'!N216</f>
        <v>0.63475836102853</v>
      </c>
      <c r="AD216" s="23">
        <f>('Income Statement Annual'!AF216-'Income Statement Annual'!AC216)/'Income Statement Annual'!N216</f>
        <v>0.13928958493362456</v>
      </c>
      <c r="AE216" s="23">
        <f>'Income Statement Annual'!AF216/'Income Statement Annual'!N216</f>
        <v>8.940431124053988E-2</v>
      </c>
      <c r="AF216" s="23">
        <f>'Income Statement Annual'!BS216/'Income Statement Annual'!N216</f>
        <v>5.495226391596772E-2</v>
      </c>
      <c r="AG216" s="23">
        <f>('Income Statement Annual'!AF216-'Income Statement Annual'!AC216)/('Income Statement Annual'!AH216*-1)</f>
        <v>5.9248434447171983</v>
      </c>
      <c r="AH216" s="24">
        <f>'Income Statement Annual'!AF216/('Income Statement Annual'!AH216*-1)</f>
        <v>3.8029156855868944</v>
      </c>
      <c r="AI216" s="25">
        <f>'Cash Flow Statement Annual'!BG216/'Cash Flow Statement Annual'!AB216</f>
        <v>-0.50579022205872992</v>
      </c>
      <c r="AJ216" s="23">
        <f>'Cash Flow Statement Annual'!AB216/'Balance Sheet Annual'!BR216</f>
        <v>0.19794478203305124</v>
      </c>
      <c r="AK216" s="23">
        <f>('Cash Flow Statement Annual'!AB216+'Cash Flow Statement Annual'!AV216)/('Balance Sheet Annual'!BH216+'Balance Sheet Annual'!BS216)</f>
        <v>0.25894598201323865</v>
      </c>
      <c r="AL216" s="24">
        <f>('Cash Flow Statement Annual'!AB216/('Balance Sheet Annual'!BH216+'Balance Sheet Annual'!BS216))</f>
        <v>0.25894598201323865</v>
      </c>
      <c r="AM216" s="25">
        <f>'Income Statement Annual'!BS216/'Balance Sheet Annual'!CS216</f>
        <v>0.24855288714064563</v>
      </c>
      <c r="AN216" s="23">
        <f>'Income Statement Annual'!N216/'Balance Sheet Annual'!CS216</f>
        <v>4.523069104500034</v>
      </c>
      <c r="AO216" s="23">
        <f>'Income Statement Annual'!N216/'Balance Sheet Annual'!BB216</f>
        <v>0.59364375174618744</v>
      </c>
      <c r="AP216" s="23">
        <f>'Income Statement Annual'!N216/('Balance Sheet Annual'!AH216-'Balance Sheet Annual'!BR216)</f>
        <v>-5.0672672127840652</v>
      </c>
      <c r="AQ216" s="23">
        <f>'Income Statement Annual'!BS216/'Balance Sheet Annual'!BB216</f>
        <v>3.2622068118021715E-2</v>
      </c>
      <c r="AR216" s="23">
        <f>'Cash Flow Statement Annual'!AB216/'Income Statement Annual'!N216</f>
        <v>0.13319039950100359</v>
      </c>
      <c r="AS216" s="23">
        <f>'Cash Flow Statement Annual'!BG216/'Income Statement Annual'!N216</f>
        <v>-6.7366401739703541E-2</v>
      </c>
      <c r="AT216" s="23">
        <f>'Cash Flow Statement Annual'!AB216/'Balance Sheet Annual'!BB216</f>
        <v>7.9067648456349296E-2</v>
      </c>
      <c r="AU216" s="23">
        <f>('Cash Flow Statement Annual'!AB216+'Cash Flow Statement Annual'!AU216)/'Balance Sheet Annual'!BR216</f>
        <v>0.14162302986766481</v>
      </c>
      <c r="AV216" s="23">
        <f>('Cash Flow Statement Annual'!AB216+'Cash Flow Statement Annual'!AU216)/('Balance Sheet Annual'!BH216+'Balance Sheet Annual'!BS216)</f>
        <v>0.18526739714032658</v>
      </c>
      <c r="AW216" s="23">
        <f>'Cash Flow Statement Annual'!AB216/'Balance Sheet Annual'!BS216</f>
        <v>0.27664725268703572</v>
      </c>
      <c r="AX216" s="23">
        <f>('Cash Flow Statement Annual'!AB216+'Cash Flow Statement Annual'!AU216)/'Balance Sheet Annual'!BS216</f>
        <v>0.19793207847005315</v>
      </c>
      <c r="AY216" s="23">
        <f>('Balance Sheet Annual'!BH216+'Balance Sheet Annual'!BS216)/('Income Statement Annual'!AF216-'Income Statement Annual'!AC216)</f>
        <v>3.6927091348470986</v>
      </c>
      <c r="AZ216" s="23">
        <f>(('Balance Sheet Annual'!BH216+'Balance Sheet Annual'!BS216)-'Balance Sheet Annual'!N216)/('Income Statement Annual'!AF216-'Income Statement Annual'!AC216)</f>
        <v>3.2177856996697272</v>
      </c>
      <c r="BA216" s="23">
        <f>('Cash Flow Statement Annual'!AB216+'Cash Flow Statement Annual'!AU216)/'Income Statement Annual'!BS216</f>
        <v>1.7341120493805993</v>
      </c>
      <c r="BB216" s="23">
        <f>'Income Statement Annual'!AF216/('Balance Sheet Annual'!BH216+'Balance Sheet Annual'!BS216)</f>
        <v>0.17381798731089765</v>
      </c>
      <c r="BC216" s="24">
        <f>'Income Statement Annual'!AF216/('Balance Sheet Annual'!BB216-'Balance Sheet Annual'!BR216)</f>
        <v>8.8375136212500816E-2</v>
      </c>
    </row>
    <row r="217" spans="1:55" x14ac:dyDescent="0.2">
      <c r="A217" s="52" t="s">
        <v>637</v>
      </c>
      <c r="B217" s="52" t="s">
        <v>638</v>
      </c>
      <c r="C217" s="52" t="str">
        <f>VLOOKUP(A217,'[1]S&amp;P 500 Wikipedia'!A:D,3,FALSE)</f>
        <v>Industrials</v>
      </c>
      <c r="D217" s="52">
        <v>378165</v>
      </c>
      <c r="E217" s="52" t="s">
        <v>16</v>
      </c>
      <c r="F217" s="52">
        <v>2019</v>
      </c>
      <c r="G217" s="52" t="s">
        <v>17</v>
      </c>
      <c r="H217" s="53">
        <v>43830</v>
      </c>
      <c r="I217" s="53">
        <v>43875</v>
      </c>
      <c r="J217" s="53">
        <v>43875</v>
      </c>
      <c r="K217" s="54">
        <v>321200000</v>
      </c>
      <c r="L217" s="54">
        <v>322200000</v>
      </c>
      <c r="M217" s="52" t="s">
        <v>639</v>
      </c>
      <c r="N217" s="21">
        <f>'Balance Sheet Annual'!AH217/'Balance Sheet Annual'!BR217</f>
        <v>2.9029712163416899</v>
      </c>
      <c r="O217" s="22">
        <f>('Balance Sheet Annual'!AH217-'Balance Sheet Annual'!U217)/'Balance Sheet Annual'!BR217</f>
        <v>2.3625812441968432</v>
      </c>
      <c r="P217" s="22">
        <f>'Balance Sheet Annual'!N217/'Balance Sheet Annual'!BR217</f>
        <v>0.9196843082636954</v>
      </c>
      <c r="Q217" s="22">
        <f>'Balance Sheet Annual'!CH217/'Balance Sheet Annual'!CS217</f>
        <v>3.9729372937293728</v>
      </c>
      <c r="R217" s="22">
        <f>('Balance Sheet Annual'!BH217+'Balance Sheet Annual'!BS217)/'Balance Sheet Annual'!BB217</f>
        <v>0.51486594106716221</v>
      </c>
      <c r="S217" s="22">
        <f>('Balance Sheet Annual'!BH217/'Balance Sheet Annual'!BB217)</f>
        <v>2.6546323334218213E-4</v>
      </c>
      <c r="T217" s="22">
        <f>'Balance Sheet Annual'!BS217/'Balance Sheet Annual'!BB217</f>
        <v>0.51460047783382001</v>
      </c>
      <c r="U217" s="22">
        <f>('Balance Sheet Annual'!BH217+'Balance Sheet Annual'!BS217)/'Balance Sheet Annual'!CS217</f>
        <v>2.5603960396039604</v>
      </c>
      <c r="V217" s="22">
        <f>('Balance Sheet Annual'!BH217/'Balance Sheet Annual'!CS217)</f>
        <v>1.3201320132013201E-3</v>
      </c>
      <c r="W217" s="22">
        <f>('Balance Sheet Annual'!BS217/'Balance Sheet Annual'!CS217)</f>
        <v>2.559075907590759</v>
      </c>
      <c r="X217" s="23">
        <f>'Balance Sheet Annual'!AH217/'Balance Sheet Annual'!BB217</f>
        <v>0.41498539952216618</v>
      </c>
      <c r="Y217" s="23">
        <f>'Balance Sheet Annual'!CS217/('Balance Sheet Annual'!BB217-'Balance Sheet Annual'!AQ217-'Balance Sheet Annual'!AR217-'Balance Sheet Annual'!AS217)</f>
        <v>0.31156812339331619</v>
      </c>
      <c r="Z217" s="23">
        <f>'Balance Sheet Annual'!BA217/'Balance Sheet Annual'!BB217</f>
        <v>0.58501460047783382</v>
      </c>
      <c r="AA217" s="23">
        <f>'Balance Sheet Annual'!AR217/'Balance Sheet Annual'!BB217</f>
        <v>0.29811521104327049</v>
      </c>
      <c r="AB217" s="24">
        <f>'Balance Sheet Annual'!CS217/'Balance Sheet Annual'!CT217</f>
        <v>0.20108839925670294</v>
      </c>
      <c r="AC217" s="25">
        <f>'Income Statement Annual'!V217/'Income Statement Annual'!N217</f>
        <v>0.41973208590261535</v>
      </c>
      <c r="AD217" s="23">
        <f>('Income Statement Annual'!AF217-'Income Statement Annual'!AC217)/'Income Statement Annual'!N217</f>
        <v>0.24112268764618328</v>
      </c>
      <c r="AE217" s="23">
        <f>'Income Statement Annual'!AF217/'Income Statement Annual'!N217</f>
        <v>0.24112268764618328</v>
      </c>
      <c r="AF217" s="23">
        <f>'Income Statement Annual'!BS217/'Income Statement Annual'!N217</f>
        <v>0.17868027500177192</v>
      </c>
      <c r="AG217" s="23">
        <f>('Income Statement Annual'!AF217-'Income Statement Annual'!AC217)/('Income Statement Annual'!AH217*-1)</f>
        <v>15.393665158371041</v>
      </c>
      <c r="AH217" s="24">
        <f>'Income Statement Annual'!AF217/('Income Statement Annual'!AH217*-1)</f>
        <v>15.393665158371041</v>
      </c>
      <c r="AI217" s="25">
        <f>'Cash Flow Statement Annual'!BG217/'Cash Flow Statement Annual'!AB217</f>
        <v>-0.77662771285475796</v>
      </c>
      <c r="AJ217" s="23">
        <f>'Cash Flow Statement Annual'!AB217/'Balance Sheet Annual'!BR217</f>
        <v>1.3904363974001857</v>
      </c>
      <c r="AK217" s="23">
        <f>('Cash Flow Statement Annual'!AB217+'Cash Flow Statement Annual'!AV217)/('Balance Sheet Annual'!BH217+'Balance Sheet Annual'!BS217)</f>
        <v>0.21577726218097448</v>
      </c>
      <c r="AL217" s="24">
        <f>('Cash Flow Statement Annual'!AB217/('Balance Sheet Annual'!BH217+'Balance Sheet Annual'!BS217))</f>
        <v>0.38605310647073987</v>
      </c>
      <c r="AM217" s="25">
        <f>'Income Statement Annual'!BS217/'Balance Sheet Annual'!CS217</f>
        <v>0.83201320132013201</v>
      </c>
      <c r="AN217" s="23">
        <f>'Income Statement Annual'!N217/'Balance Sheet Annual'!CS217</f>
        <v>4.6564356435643566</v>
      </c>
      <c r="AO217" s="23">
        <f>'Income Statement Annual'!N217/'Balance Sheet Annual'!BB217</f>
        <v>0.9363551898062118</v>
      </c>
      <c r="AP217" s="23">
        <f>'Income Statement Annual'!N217/('Balance Sheet Annual'!AH217-'Balance Sheet Annual'!BR217)</f>
        <v>3.4420590387899486</v>
      </c>
      <c r="AQ217" s="23">
        <f>'Income Statement Annual'!BS217/'Balance Sheet Annual'!BB217</f>
        <v>0.16730820281391026</v>
      </c>
      <c r="AR217" s="23">
        <f>'Cash Flow Statement Annual'!AB217/'Income Statement Annual'!N217</f>
        <v>0.21227585229286272</v>
      </c>
      <c r="AS217" s="23">
        <f>'Cash Flow Statement Annual'!BG217/'Income Statement Annual'!N217</f>
        <v>-0.16485930966050039</v>
      </c>
      <c r="AT217" s="23">
        <f>'Cash Flow Statement Annual'!AB217/'Balance Sheet Annual'!BB217</f>
        <v>0.19876559596495885</v>
      </c>
      <c r="AU217" s="23">
        <f>('Cash Flow Statement Annual'!AB217+'Cash Flow Statement Annual'!AU217)/'Balance Sheet Annual'!BR217</f>
        <v>1.3054781801299906</v>
      </c>
      <c r="AV217" s="23">
        <f>('Cash Flow Statement Annual'!AB217+'Cash Flow Statement Annual'!AU217)/('Balance Sheet Annual'!BH217+'Balance Sheet Annual'!BS217)</f>
        <v>0.36246455271977313</v>
      </c>
      <c r="AW217" s="23">
        <f>'Cash Flow Statement Annual'!AB217/'Balance Sheet Annual'!BS217</f>
        <v>0.38625225689966469</v>
      </c>
      <c r="AX217" s="23">
        <f>('Cash Flow Statement Annual'!AB217+'Cash Flow Statement Annual'!AU217)/'Balance Sheet Annual'!BS217</f>
        <v>0.36265153469177197</v>
      </c>
      <c r="AY217" s="23">
        <f>('Balance Sheet Annual'!BH217+'Balance Sheet Annual'!BS217)/('Income Statement Annual'!AF217-'Income Statement Annual'!AC217)</f>
        <v>2.2804232804232805</v>
      </c>
      <c r="AZ217" s="23">
        <f>(('Balance Sheet Annual'!BH217+'Balance Sheet Annual'!BS217)-'Balance Sheet Annual'!N217)/('Income Statement Annual'!AF217-'Income Statement Annual'!AC217)</f>
        <v>1.6981187536743092</v>
      </c>
      <c r="BA217" s="23">
        <f>('Cash Flow Statement Annual'!AB217+'Cash Flow Statement Annual'!AU217)/'Income Statement Annual'!BS217</f>
        <v>1.1154303847679492</v>
      </c>
      <c r="BB217" s="23">
        <f>'Income Statement Annual'!AF217/('Balance Sheet Annual'!BH217+'Balance Sheet Annual'!BS217)</f>
        <v>0.43851508120649652</v>
      </c>
      <c r="BC217" s="24">
        <f>'Income Statement Annual'!AF217/('Balance Sheet Annual'!BB217-'Balance Sheet Annual'!BR217)</f>
        <v>0.26343503174849003</v>
      </c>
    </row>
    <row r="218" spans="1:55" x14ac:dyDescent="0.2">
      <c r="A218" s="52" t="s">
        <v>673</v>
      </c>
      <c r="B218" s="52" t="s">
        <v>674</v>
      </c>
      <c r="C218" s="52" t="str">
        <f>VLOOKUP(A218,'[1]S&amp;P 500 Wikipedia'!A:D,3,FALSE)</f>
        <v>Financials</v>
      </c>
      <c r="D218" s="52">
        <v>378170</v>
      </c>
      <c r="E218" s="52" t="s">
        <v>16</v>
      </c>
      <c r="F218" s="52">
        <v>2019</v>
      </c>
      <c r="G218" s="52" t="s">
        <v>17</v>
      </c>
      <c r="H218" s="53">
        <v>43830</v>
      </c>
      <c r="I218" s="53">
        <v>43892</v>
      </c>
      <c r="J218" s="53">
        <v>43892</v>
      </c>
      <c r="K218" s="54">
        <v>455200000</v>
      </c>
      <c r="L218" s="54">
        <v>459400000</v>
      </c>
      <c r="M218" s="52" t="s">
        <v>675</v>
      </c>
      <c r="N218" s="21">
        <f>'Balance Sheet Annual'!AH218/'Balance Sheet Annual'!BR218</f>
        <v>0.69471951132215037</v>
      </c>
      <c r="O218" s="22">
        <f>('Balance Sheet Annual'!AH218-'Balance Sheet Annual'!U218)/'Balance Sheet Annual'!BR218</f>
        <v>0.69471951132215037</v>
      </c>
      <c r="P218" s="22">
        <f>'Balance Sheet Annual'!N218/'Balance Sheet Annual'!BR218</f>
        <v>0.12077119473144193</v>
      </c>
      <c r="Q218" s="22">
        <f>'Balance Sheet Annual'!CH218/'Balance Sheet Annual'!CS218</f>
        <v>1.6813247357466432</v>
      </c>
      <c r="R218" s="22">
        <f>('Balance Sheet Annual'!BH218+'Balance Sheet Annual'!BS218)/'Balance Sheet Annual'!BB218</f>
        <v>0.21484108441589739</v>
      </c>
      <c r="S218" s="22">
        <f>('Balance Sheet Annual'!BH218/'Balance Sheet Annual'!BB218)</f>
        <v>0.15815709165074848</v>
      </c>
      <c r="T218" s="22">
        <f>'Balance Sheet Annual'!BS218/'Balance Sheet Annual'!BB218</f>
        <v>5.6683992765148919E-2</v>
      </c>
      <c r="U218" s="22">
        <f>('Balance Sheet Annual'!BH218+'Balance Sheet Annual'!BS218)/'Balance Sheet Annual'!CS218</f>
        <v>0.57605871389897834</v>
      </c>
      <c r="V218" s="22">
        <f>('Balance Sheet Annual'!BH218/'Balance Sheet Annual'!CS218)</f>
        <v>0.42407052197690076</v>
      </c>
      <c r="W218" s="22">
        <f>('Balance Sheet Annual'!BS218/'Balance Sheet Annual'!CS218)</f>
        <v>0.15198819192207758</v>
      </c>
      <c r="X218" s="23">
        <f>'Balance Sheet Annual'!AH218/'Balance Sheet Annual'!BB218</f>
        <v>0.36928942702110334</v>
      </c>
      <c r="Y218" s="23">
        <f>'Balance Sheet Annual'!CS218/('Balance Sheet Annual'!BB218-'Balance Sheet Annual'!AQ218-'Balance Sheet Annual'!AR218-'Balance Sheet Annual'!AS218)</f>
        <v>0.62421133972470133</v>
      </c>
      <c r="Z218" s="23">
        <f>'Balance Sheet Annual'!BA218/'Balance Sheet Annual'!BB218</f>
        <v>0.63071057297889666</v>
      </c>
      <c r="AA218" s="23">
        <f>'Balance Sheet Annual'!AR218/'Balance Sheet Annual'!BB218</f>
        <v>0.21586340032927198</v>
      </c>
      <c r="AB218" s="24">
        <f>'Balance Sheet Annual'!CS218/'Balance Sheet Annual'!CT218</f>
        <v>0.37294997754963816</v>
      </c>
      <c r="AC218" s="25">
        <f>'Income Statement Annual'!V218/'Income Statement Annual'!N218</f>
        <v>0.41113871906365451</v>
      </c>
      <c r="AD218" s="23">
        <f>('Income Statement Annual'!AF218-'Income Statement Annual'!AC218)/'Income Statement Annual'!N218</f>
        <v>0.24212900905613496</v>
      </c>
      <c r="AE218" s="23">
        <f>'Income Statement Annual'!AF218/'Income Statement Annual'!N218</f>
        <v>0.24212900905613496</v>
      </c>
      <c r="AF218" s="23">
        <f>'Income Statement Annual'!BS218/'Income Statement Annual'!N218</f>
        <v>9.2310458691601011E-2</v>
      </c>
      <c r="AG218" s="23">
        <f>('Income Statement Annual'!AF218-'Income Statement Annual'!AC218)/('Income Statement Annual'!AH218*-1)</f>
        <v>13.817164179104477</v>
      </c>
      <c r="AH218" s="24">
        <f>'Income Statement Annual'!AF218/('Income Statement Annual'!AH218*-1)</f>
        <v>13.817164179104477</v>
      </c>
      <c r="AI218" s="25">
        <f>'Cash Flow Statement Annual'!BG218/'Cash Flow Statement Annual'!AB218</f>
        <v>0.18027941966684577</v>
      </c>
      <c r="AJ218" s="23">
        <f>'Cash Flow Statement Annual'!AB218/'Balance Sheet Annual'!BR218</f>
        <v>5.3286883485647474E-2</v>
      </c>
      <c r="AK218" s="23">
        <f>('Cash Flow Statement Annual'!AB218+'Cash Flow Statement Annual'!AV218)/('Balance Sheet Annual'!BH218+'Balance Sheet Annual'!BS218)</f>
        <v>5.4775595990128823E-2</v>
      </c>
      <c r="AL218" s="24">
        <f>('Cash Flow Statement Annual'!AB218/('Balance Sheet Annual'!BH218+'Balance Sheet Annual'!BS218))</f>
        <v>0.13184399759124346</v>
      </c>
      <c r="AM218" s="25">
        <f>'Income Statement Annual'!BS218/'Balance Sheet Annual'!CS218</f>
        <v>3.8410262688922447E-2</v>
      </c>
      <c r="AN218" s="23">
        <f>'Income Statement Annual'!N218/'Balance Sheet Annual'!CS218</f>
        <v>0.41609870900161883</v>
      </c>
      <c r="AO218" s="23">
        <f>'Income Statement Annual'!N218/'Balance Sheet Annual'!BB218</f>
        <v>0.15518400418058717</v>
      </c>
      <c r="AP218" s="23">
        <f>'Income Statement Annual'!N218/('Balance Sheet Annual'!AH218-'Balance Sheet Annual'!BR218)</f>
        <v>-0.956292011880569</v>
      </c>
      <c r="AQ218" s="23">
        <f>'Income Statement Annual'!BS218/'Balance Sheet Annual'!BB218</f>
        <v>1.4325106607509328E-2</v>
      </c>
      <c r="AR218" s="23">
        <f>'Cash Flow Statement Annual'!AB218/'Income Statement Annual'!N218</f>
        <v>0.18252852519044038</v>
      </c>
      <c r="AS218" s="23">
        <f>'Cash Flow Statement Annual'!BG218/'Income Statement Annual'!N218</f>
        <v>3.2906136593977835E-2</v>
      </c>
      <c r="AT218" s="23">
        <f>'Cash Flow Statement Annual'!AB218/'Balance Sheet Annual'!BB218</f>
        <v>2.832550741622971E-2</v>
      </c>
      <c r="AU218" s="23">
        <f>('Cash Flow Statement Annual'!AB218+'Cash Flow Statement Annual'!AU218)/'Balance Sheet Annual'!BR218</f>
        <v>-1.4736691402801308E-2</v>
      </c>
      <c r="AV218" s="23">
        <f>('Cash Flow Statement Annual'!AB218+'Cash Flow Statement Annual'!AU218)/('Balance Sheet Annual'!BH218+'Balance Sheet Annual'!BS218)</f>
        <v>-3.6461961719663247E-2</v>
      </c>
      <c r="AW218" s="23">
        <f>'Cash Flow Statement Annual'!AB218/'Balance Sheet Annual'!BS218</f>
        <v>0.49970910718281497</v>
      </c>
      <c r="AX218" s="23">
        <f>('Cash Flow Statement Annual'!AB218+'Cash Flow Statement Annual'!AU218)/'Balance Sheet Annual'!BS218</f>
        <v>-0.13819646453345266</v>
      </c>
      <c r="AY218" s="23">
        <f>('Balance Sheet Annual'!BH218+'Balance Sheet Annual'!BS218)/('Income Statement Annual'!AF218-'Income Statement Annual'!AC218)</f>
        <v>5.7177288684850121</v>
      </c>
      <c r="AZ218" s="23">
        <f>(('Balance Sheet Annual'!BH218+'Balance Sheet Annual'!BS218)-'Balance Sheet Annual'!N218)/('Income Statement Annual'!AF218-'Income Statement Annual'!AC218)</f>
        <v>4.0091817445314613</v>
      </c>
      <c r="BA218" s="23">
        <f>('Cash Flow Statement Annual'!AB218+'Cash Flow Statement Annual'!AU218)/'Income Statement Annual'!BS218</f>
        <v>-0.54683902957322472</v>
      </c>
      <c r="BB218" s="23">
        <f>'Income Statement Annual'!AF218/('Balance Sheet Annual'!BH218+'Balance Sheet Annual'!BS218)</f>
        <v>0.1748946169014417</v>
      </c>
      <c r="BC218" s="24">
        <f>'Income Statement Annual'!AF218/('Balance Sheet Annual'!BB218-'Balance Sheet Annual'!BR218)</f>
        <v>8.0213150797690869E-2</v>
      </c>
    </row>
    <row r="219" spans="1:55" x14ac:dyDescent="0.2">
      <c r="A219" s="52" t="s">
        <v>685</v>
      </c>
      <c r="B219" s="52" t="s">
        <v>686</v>
      </c>
      <c r="C219" s="52" t="str">
        <f>VLOOKUP(A219,'[1]S&amp;P 500 Wikipedia'!A:D,3,FALSE)</f>
        <v>Industrials</v>
      </c>
      <c r="D219" s="52">
        <v>378173</v>
      </c>
      <c r="E219" s="52" t="s">
        <v>16</v>
      </c>
      <c r="F219" s="52">
        <v>2019</v>
      </c>
      <c r="G219" s="52" t="s">
        <v>17</v>
      </c>
      <c r="H219" s="53">
        <v>43830</v>
      </c>
      <c r="I219" s="53">
        <v>43892</v>
      </c>
      <c r="J219" s="53">
        <v>43892</v>
      </c>
      <c r="K219" s="54">
        <v>106464000</v>
      </c>
      <c r="L219" s="54">
        <v>107499000</v>
      </c>
      <c r="M219" s="52" t="s">
        <v>687</v>
      </c>
      <c r="N219" s="21">
        <f>'Balance Sheet Annual'!AH219/'Balance Sheet Annual'!BR219</f>
        <v>6.1008432406547426</v>
      </c>
      <c r="O219" s="22">
        <f>('Balance Sheet Annual'!AH219-'Balance Sheet Annual'!U219)/'Balance Sheet Annual'!BR219</f>
        <v>6.0804660512123396</v>
      </c>
      <c r="P219" s="22">
        <f>'Balance Sheet Annual'!N219/'Balance Sheet Annual'!BR219</f>
        <v>3.3791416207907966E-2</v>
      </c>
      <c r="Q219" s="22">
        <f>'Balance Sheet Annual'!CH219/'Balance Sheet Annual'!CS219</f>
        <v>1.4132262975021492</v>
      </c>
      <c r="R219" s="22">
        <f>('Balance Sheet Annual'!BH219+'Balance Sheet Annual'!BS219)/'Balance Sheet Annual'!BB219</f>
        <v>0.23684419288103831</v>
      </c>
      <c r="S219" s="22">
        <f>('Balance Sheet Annual'!BH219/'Balance Sheet Annual'!BB219)</f>
        <v>0</v>
      </c>
      <c r="T219" s="22">
        <f>'Balance Sheet Annual'!BS219/'Balance Sheet Annual'!BB219</f>
        <v>0.23684419288103831</v>
      </c>
      <c r="U219" s="22">
        <f>('Balance Sheet Annual'!BH219+'Balance Sheet Annual'!BS219)/'Balance Sheet Annual'!CS219</f>
        <v>0.57155863467119306</v>
      </c>
      <c r="V219" s="22">
        <f>('Balance Sheet Annual'!BH219/'Balance Sheet Annual'!CS219)</f>
        <v>0</v>
      </c>
      <c r="W219" s="22">
        <f>('Balance Sheet Annual'!BS219/'Balance Sheet Annual'!CS219)</f>
        <v>0.57155863467119306</v>
      </c>
      <c r="X219" s="23">
        <f>'Balance Sheet Annual'!AH219/'Balance Sheet Annual'!BB219</f>
        <v>1.1550383176008718</v>
      </c>
      <c r="Y219" s="23">
        <f>'Balance Sheet Annual'!CS219/('Balance Sheet Annual'!BB219-'Balance Sheet Annual'!AQ219-'Balance Sheet Annual'!AR219-'Balance Sheet Annual'!AS219)</f>
        <v>0.43033780041161557</v>
      </c>
      <c r="Z219" s="23">
        <f>'Balance Sheet Annual'!BA219/'Balance Sheet Annual'!BB219</f>
        <v>-0.15503831760087183</v>
      </c>
      <c r="AA219" s="23">
        <f>'Balance Sheet Annual'!AR219/'Balance Sheet Annual'!BB219</f>
        <v>1.7607123129222604E-2</v>
      </c>
      <c r="AB219" s="24">
        <f>'Balance Sheet Annual'!CS219/'Balance Sheet Annual'!CT219</f>
        <v>0.41438301954320111</v>
      </c>
      <c r="AC219" s="25">
        <f>'Income Statement Annual'!V219/'Income Statement Annual'!N219</f>
        <v>0.21880453338029326</v>
      </c>
      <c r="AD219" s="23">
        <f>('Income Statement Annual'!AF219-'Income Statement Annual'!AC219)/'Income Statement Annual'!N219</f>
        <v>0.13452649123461663</v>
      </c>
      <c r="AE219" s="23">
        <f>'Income Statement Annual'!AF219/'Income Statement Annual'!N219</f>
        <v>8.0065940315046227E-2</v>
      </c>
      <c r="AF219" s="23">
        <f>'Income Statement Annual'!BS219/'Income Statement Annual'!N219</f>
        <v>5.6334475254269982E-2</v>
      </c>
      <c r="AG219" s="23">
        <f>('Income Statement Annual'!AF219-'Income Statement Annual'!AC219)/('Income Statement Annual'!AH219*-1)</f>
        <v>23.294351029661819</v>
      </c>
      <c r="AH219" s="24">
        <f>'Income Statement Annual'!AF219/('Income Statement Annual'!AH219*-1)</f>
        <v>13.864065747213301</v>
      </c>
      <c r="AI219" s="25">
        <f>'Cash Flow Statement Annual'!BG219/'Cash Flow Statement Annual'!AB219</f>
        <v>-0.24307891768266313</v>
      </c>
      <c r="AJ219" s="23">
        <f>'Cash Flow Statement Annual'!AB219/'Balance Sheet Annual'!BR219</f>
        <v>1.0604200176487739</v>
      </c>
      <c r="AK219" s="23">
        <f>('Cash Flow Statement Annual'!AB219+'Cash Flow Statement Annual'!AV219)/('Balance Sheet Annual'!BH219+'Balance Sheet Annual'!BS219)</f>
        <v>0.76136416256347728</v>
      </c>
      <c r="AL219" s="24">
        <f>('Cash Flow Statement Annual'!AB219/('Balance Sheet Annual'!BH219+'Balance Sheet Annual'!BS219))</f>
        <v>0.84766002438760868</v>
      </c>
      <c r="AM219" s="25">
        <f>'Income Statement Annual'!BS219/'Balance Sheet Annual'!CS219</f>
        <v>0.22775182849447448</v>
      </c>
      <c r="AN219" s="23">
        <f>'Income Statement Annual'!N219/'Balance Sheet Annual'!CS219</f>
        <v>4.0428499150209367</v>
      </c>
      <c r="AO219" s="23">
        <f>'Income Statement Annual'!N219/'Balance Sheet Annual'!BB219</f>
        <v>1.67528835534635</v>
      </c>
      <c r="AP219" s="23">
        <f>'Income Statement Annual'!N219/('Balance Sheet Annual'!AH219-'Balance Sheet Annual'!BR219)</f>
        <v>1.7347666601050862</v>
      </c>
      <c r="AQ219" s="23">
        <f>'Income Statement Annual'!BS219/'Balance Sheet Annual'!BB219</f>
        <v>9.4376490398025606E-2</v>
      </c>
      <c r="AR219" s="23">
        <f>'Cash Flow Statement Annual'!AB219/'Income Statement Annual'!N219</f>
        <v>0.11983808857317492</v>
      </c>
      <c r="AS219" s="23">
        <f>'Cash Flow Statement Annual'!BG219/'Income Statement Annual'!N219</f>
        <v>-2.9130112867526477E-2</v>
      </c>
      <c r="AT219" s="23">
        <f>'Cash Flow Statement Annual'!AB219/'Balance Sheet Annual'!BB219</f>
        <v>0.20076335431360443</v>
      </c>
      <c r="AU219" s="23">
        <f>('Cash Flow Statement Annual'!AB219+'Cash Flow Statement Annual'!AU219)/'Balance Sheet Annual'!BR219</f>
        <v>0.28421960172471389</v>
      </c>
      <c r="AV219" s="23">
        <f>('Cash Flow Statement Annual'!AB219+'Cash Flow Statement Annual'!AU219)/('Balance Sheet Annual'!BH219+'Balance Sheet Annual'!BS219)</f>
        <v>0.22719449889638355</v>
      </c>
      <c r="AW219" s="23">
        <f>'Cash Flow Statement Annual'!AB219/'Balance Sheet Annual'!BS219</f>
        <v>0.84766002438760868</v>
      </c>
      <c r="AX219" s="23">
        <f>('Cash Flow Statement Annual'!AB219+'Cash Flow Statement Annual'!AU219)/'Balance Sheet Annual'!BS219</f>
        <v>0.22719449889638355</v>
      </c>
      <c r="AY219" s="23">
        <f>('Balance Sheet Annual'!BH219+'Balance Sheet Annual'!BS219)/('Income Statement Annual'!AF219-'Income Statement Annual'!AC219)</f>
        <v>1.0509095922852949</v>
      </c>
      <c r="AZ219" s="23">
        <f>(('Balance Sheet Annual'!BH219+'Balance Sheet Annual'!BS219)-'Balance Sheet Annual'!N219)/('Income Statement Annual'!AF219-'Income Statement Annual'!AC219)</f>
        <v>1.0225228513264719</v>
      </c>
      <c r="BA219" s="23">
        <f>('Cash Flow Statement Annual'!AB219+'Cash Flow Statement Annual'!AU219)/'Income Statement Annual'!BS219</f>
        <v>0.57015997830802601</v>
      </c>
      <c r="BB219" s="23">
        <f>'Income Statement Annual'!AF219/('Balance Sheet Annual'!BH219+'Balance Sheet Annual'!BS219)</f>
        <v>0.5663366107398089</v>
      </c>
      <c r="BC219" s="24">
        <f>'Income Statement Annual'!AF219/('Balance Sheet Annual'!BB219-'Balance Sheet Annual'!BR219)</f>
        <v>0.16545894917981335</v>
      </c>
    </row>
    <row r="220" spans="1:55" x14ac:dyDescent="0.2">
      <c r="A220" s="12" t="s">
        <v>700</v>
      </c>
      <c r="B220" s="12" t="s">
        <v>701</v>
      </c>
      <c r="C220" s="52" t="str">
        <f>VLOOKUP(A220,'[1]S&amp;P 500 Wikipedia'!A:D,3,FALSE)</f>
        <v>Industrials</v>
      </c>
      <c r="D220" s="12">
        <v>360440</v>
      </c>
      <c r="E220" s="12" t="s">
        <v>16</v>
      </c>
      <c r="F220" s="12">
        <v>2016</v>
      </c>
      <c r="G220" s="12" t="s">
        <v>17</v>
      </c>
      <c r="H220" s="63">
        <v>42643</v>
      </c>
      <c r="I220" s="63">
        <v>42697</v>
      </c>
      <c r="J220" s="63">
        <v>42697</v>
      </c>
      <c r="K220" s="64">
        <v>615879500</v>
      </c>
      <c r="L220" s="64">
        <v>620463500</v>
      </c>
      <c r="M220" s="12" t="s">
        <v>702</v>
      </c>
      <c r="N220" s="21">
        <f>'Balance Sheet Annual'!AH220/'Balance Sheet Annual'!BR220</f>
        <v>0.98313055161603347</v>
      </c>
      <c r="O220" s="22">
        <f>('Balance Sheet Annual'!AH220-'Balance Sheet Annual'!U220)/'Balance Sheet Annual'!BR220</f>
        <v>0.77338210047025457</v>
      </c>
      <c r="P220" s="22">
        <f>'Balance Sheet Annual'!N220/'Balance Sheet Annual'!BR220</f>
        <v>0.16660446368589982</v>
      </c>
      <c r="Q220" s="22">
        <f>'Balance Sheet Annual'!CH220/'Balance Sheet Annual'!CS220</f>
        <v>10.535926170072512</v>
      </c>
      <c r="R220" s="22">
        <f>('Balance Sheet Annual'!BH220+'Balance Sheet Annual'!BS220)/'Balance Sheet Annual'!BB220</f>
        <v>0.27094285714285715</v>
      </c>
      <c r="S220" s="22">
        <f>('Balance Sheet Annual'!BH220/'Balance Sheet Annual'!BB220)</f>
        <v>3.6857142857142859E-2</v>
      </c>
      <c r="T220" s="22">
        <f>'Balance Sheet Annual'!BS220/'Balance Sheet Annual'!BB220</f>
        <v>0.23408571428571429</v>
      </c>
      <c r="U220" s="22">
        <f>('Balance Sheet Annual'!BH220+'Balance Sheet Annual'!BS220)/'Balance Sheet Annual'!CS220</f>
        <v>3.1255767963085037</v>
      </c>
      <c r="V220" s="22">
        <f>('Balance Sheet Annual'!BH220/'Balance Sheet Annual'!CS220)</f>
        <v>0.42518127883981544</v>
      </c>
      <c r="W220" s="22">
        <f>('Balance Sheet Annual'!BS220/'Balance Sheet Annual'!CS220)</f>
        <v>2.7003955174686882</v>
      </c>
      <c r="X220" s="23">
        <f>'Balance Sheet Annual'!AH220/'Balance Sheet Annual'!BB220</f>
        <v>0.37631428571428571</v>
      </c>
      <c r="Y220" s="23">
        <f>'Balance Sheet Annual'!CS220/('Balance Sheet Annual'!BB220-'Balance Sheet Annual'!AQ220-'Balance Sheet Annual'!AR220-'Balance Sheet Annual'!AS220)</f>
        <v>0.114989577411408</v>
      </c>
      <c r="Z220" s="23">
        <f>'Balance Sheet Annual'!BA220/'Balance Sheet Annual'!BB220</f>
        <v>0.62368571428571429</v>
      </c>
      <c r="AA220" s="23">
        <f>'Balance Sheet Annual'!AR220/'Balance Sheet Annual'!BB220</f>
        <v>0.20288571428571428</v>
      </c>
      <c r="AB220" s="24">
        <f>'Balance Sheet Annual'!CS220/'Balance Sheet Annual'!CT220</f>
        <v>8.6685714285714283E-2</v>
      </c>
      <c r="AC220" s="25">
        <f>'Income Statement Annual'!V220/'Income Statement Annual'!N220</f>
        <v>0.19147724190310855</v>
      </c>
      <c r="AD220" s="23">
        <f>('Income Statement Annual'!AF220-'Income Statement Annual'!AC220)/'Income Statement Annual'!N220</f>
        <v>5.3138393099332722E-2</v>
      </c>
      <c r="AE220" s="23">
        <f>'Income Statement Annual'!AF220/'Income Statement Annual'!N220</f>
        <v>5.3138393099332722E-2</v>
      </c>
      <c r="AF220" s="23">
        <f>'Income Statement Annual'!BS220/'Income Statement Annual'!N220</f>
        <v>-2.2975099007215321E-2</v>
      </c>
      <c r="AG220" s="23">
        <f>('Income Statement Annual'!AF220-'Income Statement Annual'!AC220)/('Income Statement Annual'!AH220*-1)</f>
        <v>72.555555555555557</v>
      </c>
      <c r="AH220" s="24">
        <f>'Income Statement Annual'!AF220/('Income Statement Annual'!AH220*-1)</f>
        <v>72.555555555555557</v>
      </c>
      <c r="AI220" s="25">
        <f>'Cash Flow Statement Annual'!BG220/'Cash Flow Statement Annual'!AB220</f>
        <v>-0.50325379609544474</v>
      </c>
      <c r="AJ220" s="23">
        <f>'Cash Flow Statement Annual'!AB220/'Balance Sheet Annual'!BR220</f>
        <v>0.13764275584085989</v>
      </c>
      <c r="AK220" s="23">
        <f>('Cash Flow Statement Annual'!AB220+'Cash Flow Statement Annual'!AV220)/('Balance Sheet Annual'!BH220+'Balance Sheet Annual'!BS220)</f>
        <v>9.7964779078350731E-2</v>
      </c>
      <c r="AL220" s="24">
        <f>('Cash Flow Statement Annual'!AB220/('Balance Sheet Annual'!BH220+'Balance Sheet Annual'!BS220))</f>
        <v>0.19445323209954657</v>
      </c>
      <c r="AM220" s="25">
        <f>'Income Statement Annual'!BS220/'Balance Sheet Annual'!CS220</f>
        <v>-0.27916941331575479</v>
      </c>
      <c r="AN220" s="23">
        <f>'Income Statement Annual'!N220/'Balance Sheet Annual'!CS220</f>
        <v>12.150955833882664</v>
      </c>
      <c r="AO220" s="23">
        <f>'Income Statement Annual'!N220/'Balance Sheet Annual'!BB220</f>
        <v>1.0533142857142856</v>
      </c>
      <c r="AP220" s="23">
        <f>'Income Statement Annual'!N220/('Balance Sheet Annual'!AH220-'Balance Sheet Annual'!BR220)</f>
        <v>-163.12389380530973</v>
      </c>
      <c r="AQ220" s="23">
        <f>'Income Statement Annual'!BS220/'Balance Sheet Annual'!BB220</f>
        <v>-2.4199999999999999E-2</v>
      </c>
      <c r="AR220" s="23">
        <f>'Cash Flow Statement Annual'!AB220/'Income Statement Annual'!N220</f>
        <v>5.0018987685129933E-2</v>
      </c>
      <c r="AS220" s="23">
        <f>'Cash Flow Statement Annual'!BG220/'Income Statement Annual'!N220</f>
        <v>-2.5172245429392937E-2</v>
      </c>
      <c r="AT220" s="23">
        <f>'Cash Flow Statement Annual'!AB220/'Balance Sheet Annual'!BB220</f>
        <v>5.2685714285714287E-2</v>
      </c>
      <c r="AU220" s="23">
        <f>('Cash Flow Statement Annual'!AB220+'Cash Flow Statement Annual'!AU220)/'Balance Sheet Annual'!BR220</f>
        <v>3.859072926774651E-2</v>
      </c>
      <c r="AV220" s="23">
        <f>('Cash Flow Statement Annual'!AB220+'Cash Flow Statement Annual'!AU220)/('Balance Sheet Annual'!BH220+'Balance Sheet Annual'!BS220)</f>
        <v>5.4518612253506273E-2</v>
      </c>
      <c r="AW220" s="23">
        <f>'Cash Flow Statement Annual'!AB220/'Balance Sheet Annual'!BS220</f>
        <v>0.22507018186256561</v>
      </c>
      <c r="AX220" s="23">
        <f>('Cash Flow Statement Annual'!AB220+'Cash Flow Statement Annual'!AU220)/'Balance Sheet Annual'!BS220</f>
        <v>6.3102648602465519E-2</v>
      </c>
      <c r="AY220" s="23">
        <f>('Balance Sheet Annual'!BH220+'Balance Sheet Annual'!BS220)/('Income Statement Annual'!AF220-'Income Statement Annual'!AC220)</f>
        <v>4.8407350689127107</v>
      </c>
      <c r="AZ220" s="23">
        <f>(('Balance Sheet Annual'!BH220+'Balance Sheet Annual'!BS220)-'Balance Sheet Annual'!N220)/('Income Statement Annual'!AF220-'Income Statement Annual'!AC220)</f>
        <v>3.7013782542113325</v>
      </c>
      <c r="BA220" s="23">
        <f>('Cash Flow Statement Annual'!AB220+'Cash Flow Statement Annual'!AU220)/'Income Statement Annual'!BS220</f>
        <v>-0.61038961038961037</v>
      </c>
      <c r="BB220" s="23">
        <f>'Income Statement Annual'!AF220/('Balance Sheet Annual'!BH220+'Balance Sheet Annual'!BS220)</f>
        <v>0.20658019614046189</v>
      </c>
      <c r="BC220" s="24">
        <f>'Income Statement Annual'!AF220/('Balance Sheet Annual'!BB220-'Balance Sheet Annual'!BR220)</f>
        <v>9.0681849743091236E-2</v>
      </c>
    </row>
    <row r="221" spans="1:55" x14ac:dyDescent="0.2">
      <c r="A221" s="52" t="s">
        <v>691</v>
      </c>
      <c r="B221" s="52" t="s">
        <v>692</v>
      </c>
      <c r="C221" s="52" t="str">
        <f>VLOOKUP(A221,'[1]S&amp;P 500 Wikipedia'!A:D,3,FALSE)</f>
        <v>Industrials</v>
      </c>
      <c r="D221" s="52">
        <v>378172</v>
      </c>
      <c r="E221" s="52" t="s">
        <v>16</v>
      </c>
      <c r="F221" s="52">
        <v>2019</v>
      </c>
      <c r="G221" s="52" t="s">
        <v>17</v>
      </c>
      <c r="H221" s="53">
        <v>43738</v>
      </c>
      <c r="I221" s="53">
        <v>43794</v>
      </c>
      <c r="J221" s="53">
        <v>43794</v>
      </c>
      <c r="K221" s="54">
        <v>134528000</v>
      </c>
      <c r="L221" s="54">
        <v>136107000</v>
      </c>
      <c r="M221" s="52" t="s">
        <v>693</v>
      </c>
      <c r="N221" s="21">
        <f>'Balance Sheet Annual'!AH221/'Balance Sheet Annual'!BR221</f>
        <v>1.3377232565508868</v>
      </c>
      <c r="O221" s="22">
        <f>('Balance Sheet Annual'!AH221-'Balance Sheet Annual'!U221)/'Balance Sheet Annual'!BR221</f>
        <v>1.3377232565508868</v>
      </c>
      <c r="P221" s="22">
        <f>'Balance Sheet Annual'!N221/'Balance Sheet Annual'!BR221</f>
        <v>0.20531176371455176</v>
      </c>
      <c r="Q221" s="22">
        <f>'Balance Sheet Annual'!CH221/'Balance Sheet Annual'!CS221</f>
        <v>0.98706718269656479</v>
      </c>
      <c r="R221" s="22">
        <f>('Balance Sheet Annual'!BH221+'Balance Sheet Annual'!BS221)/'Balance Sheet Annual'!BB221</f>
        <v>0.12223513268370807</v>
      </c>
      <c r="S221" s="22">
        <f>('Balance Sheet Annual'!BH221/'Balance Sheet Annual'!BB221)</f>
        <v>1.7439242775989031E-2</v>
      </c>
      <c r="T221" s="22">
        <f>'Balance Sheet Annual'!BS221/'Balance Sheet Annual'!BB221</f>
        <v>0.10479588990771904</v>
      </c>
      <c r="U221" s="22">
        <f>('Balance Sheet Annual'!BH221+'Balance Sheet Annual'!BS221)/'Balance Sheet Annual'!CS221</f>
        <v>0.24288942072835656</v>
      </c>
      <c r="V221" s="22">
        <f>('Balance Sheet Annual'!BH221/'Balance Sheet Annual'!CS221)</f>
        <v>3.4652947011245945E-2</v>
      </c>
      <c r="W221" s="22">
        <f>('Balance Sheet Annual'!BS221/'Balance Sheet Annual'!CS221)</f>
        <v>0.20823647371711063</v>
      </c>
      <c r="X221" s="23">
        <f>'Balance Sheet Annual'!AH221/'Balance Sheet Annual'!BB221</f>
        <v>0.35870816249314841</v>
      </c>
      <c r="Y221" s="23">
        <f>'Balance Sheet Annual'!CS221/('Balance Sheet Annual'!BB221-'Balance Sheet Annual'!AQ221-'Balance Sheet Annual'!AR221-'Balance Sheet Annual'!AS221)</f>
        <v>1.0752209049203452</v>
      </c>
      <c r="Z221" s="23">
        <f>'Balance Sheet Annual'!BA221/'Balance Sheet Annual'!BB221</f>
        <v>0.64129183750685159</v>
      </c>
      <c r="AA221" s="23">
        <f>'Balance Sheet Annual'!AR221/'Balance Sheet Annual'!BB221</f>
        <v>0.47393186480929339</v>
      </c>
      <c r="AB221" s="24">
        <f>'Balance Sheet Annual'!CS221/'Balance Sheet Annual'!CT221</f>
        <v>0.50325424762082893</v>
      </c>
      <c r="AC221" s="25">
        <f>'Income Statement Annual'!V221/'Income Statement Annual'!N221</f>
        <v>0.19446174194928068</v>
      </c>
      <c r="AD221" s="23">
        <f>('Income Statement Annual'!AF221-'Income Statement Annual'!AC221)/'Income Statement Annual'!N221</f>
        <v>3.178326231673935E-2</v>
      </c>
      <c r="AE221" s="23">
        <f>'Income Statement Annual'!AF221/'Income Statement Annual'!N221</f>
        <v>3.178326231673935E-2</v>
      </c>
      <c r="AF221" s="23">
        <f>'Income Statement Annual'!BS221/'Income Statement Annual'!N221</f>
        <v>6.657150160450713E-2</v>
      </c>
      <c r="AG221" s="23">
        <f>('Income Statement Annual'!AF221-'Income Statement Annual'!AC221)/('Income Statement Annual'!AH221*-1)</f>
        <v>5.44447283485745</v>
      </c>
      <c r="AH221" s="24">
        <f>'Income Statement Annual'!AF221/('Income Statement Annual'!AH221*-1)</f>
        <v>5.44447283485745</v>
      </c>
      <c r="AI221" s="25">
        <f>'Cash Flow Statement Annual'!BG221/'Cash Flow Statement Annual'!AB221</f>
        <v>5.3734130926000718</v>
      </c>
      <c r="AJ221" s="23">
        <f>'Cash Flow Statement Annual'!AB221/'Balance Sheet Annual'!BR221</f>
        <v>-0.1192163466512412</v>
      </c>
      <c r="AK221" s="23">
        <f>('Cash Flow Statement Annual'!AB221+'Cash Flow Statement Annual'!AV221)/('Balance Sheet Annual'!BH221+'Balance Sheet Annual'!BS221)</f>
        <v>-0.26152592235213173</v>
      </c>
      <c r="AL221" s="24">
        <f>('Cash Flow Statement Annual'!AB221/('Balance Sheet Annual'!BH221+'Balance Sheet Annual'!BS221))</f>
        <v>-0.26152592235213173</v>
      </c>
      <c r="AM221" s="25">
        <f>'Income Statement Annual'!BS221/'Balance Sheet Annual'!CS221</f>
        <v>0.14699762059043889</v>
      </c>
      <c r="AN221" s="23">
        <f>'Income Statement Annual'!N221/'Balance Sheet Annual'!CS221</f>
        <v>2.2081163417904128</v>
      </c>
      <c r="AO221" s="23">
        <f>'Income Statement Annual'!N221/'Balance Sheet Annual'!BB221</f>
        <v>1.1112439282469915</v>
      </c>
      <c r="AP221" s="23">
        <f>'Income Statement Annual'!N221/('Balance Sheet Annual'!AH221-'Balance Sheet Annual'!BR221)</f>
        <v>12.270816194023093</v>
      </c>
      <c r="AQ221" s="23">
        <f>'Income Statement Annual'!BS221/'Balance Sheet Annual'!BB221</f>
        <v>7.3977176952293403E-2</v>
      </c>
      <c r="AR221" s="23">
        <f>'Cash Flow Statement Annual'!AB221/'Income Statement Annual'!N221</f>
        <v>-2.876745150758353E-2</v>
      </c>
      <c r="AS221" s="23">
        <f>'Cash Flow Statement Annual'!BG221/'Income Statement Annual'!N221</f>
        <v>-0.15457940057158701</v>
      </c>
      <c r="AT221" s="23">
        <f>'Cash Flow Statement Annual'!AB221/'Balance Sheet Annual'!BB221</f>
        <v>-3.196765581894196E-2</v>
      </c>
      <c r="AU221" s="23">
        <f>('Cash Flow Statement Annual'!AB221+'Cash Flow Statement Annual'!AU221)/'Balance Sheet Annual'!BR221</f>
        <v>0.58102922010107672</v>
      </c>
      <c r="AV221" s="23">
        <f>('Cash Flow Statement Annual'!AB221+'Cash Flow Statement Annual'!AU221)/('Balance Sheet Annual'!BH221+'Balance Sheet Annual'!BS221)</f>
        <v>1.2746087845235257</v>
      </c>
      <c r="AW221" s="23">
        <f>'Cash Flow Statement Annual'!AB221/'Balance Sheet Annual'!BS221</f>
        <v>-0.3050468472293329</v>
      </c>
      <c r="AX221" s="23">
        <f>('Cash Flow Statement Annual'!AB221+'Cash Flow Statement Annual'!AU221)/'Balance Sheet Annual'!BS221</f>
        <v>1.486718363031688</v>
      </c>
      <c r="AY221" s="23">
        <f>('Balance Sheet Annual'!BH221+'Balance Sheet Annual'!BS221)/('Income Statement Annual'!AF221-'Income Statement Annual'!AC221)</f>
        <v>3.4608930199011487</v>
      </c>
      <c r="AZ221" s="23">
        <f>(('Balance Sheet Annual'!BH221+'Balance Sheet Annual'!BS221)-'Balance Sheet Annual'!N221)/('Income Statement Annual'!AF221-'Income Statement Annual'!AC221)</f>
        <v>1.902126955349005</v>
      </c>
      <c r="BA221" s="23">
        <f>('Cash Flow Statement Annual'!AB221+'Cash Flow Statement Annual'!AU221)/'Income Statement Annual'!BS221</f>
        <v>2.1060816364556199</v>
      </c>
      <c r="BB221" s="23">
        <f>'Income Statement Annual'!AF221/('Balance Sheet Annual'!BH221+'Balance Sheet Annual'!BS221)</f>
        <v>0.28894276542201885</v>
      </c>
      <c r="BC221" s="24">
        <f>'Income Statement Annual'!AF221/('Balance Sheet Annual'!BB221-'Balance Sheet Annual'!BR221)</f>
        <v>4.8259716140352758E-2</v>
      </c>
    </row>
    <row r="222" spans="1:55" x14ac:dyDescent="0.2">
      <c r="A222" s="52" t="s">
        <v>688</v>
      </c>
      <c r="B222" s="52" t="s">
        <v>689</v>
      </c>
      <c r="C222" s="52" t="str">
        <f>VLOOKUP(A222,'[1]S&amp;P 500 Wikipedia'!A:D,3,FALSE)</f>
        <v>Information Technology</v>
      </c>
      <c r="D222" s="52">
        <v>447566</v>
      </c>
      <c r="E222" s="52" t="s">
        <v>16</v>
      </c>
      <c r="F222" s="52">
        <v>2020</v>
      </c>
      <c r="G222" s="52" t="s">
        <v>17</v>
      </c>
      <c r="H222" s="53">
        <v>44012</v>
      </c>
      <c r="I222" s="53">
        <v>44068</v>
      </c>
      <c r="J222" s="53">
        <v>44068</v>
      </c>
      <c r="K222" s="54">
        <v>76614000</v>
      </c>
      <c r="L222" s="54">
        <v>76850000</v>
      </c>
      <c r="M222" s="52" t="s">
        <v>690</v>
      </c>
      <c r="N222" s="21">
        <f>'Balance Sheet Annual'!AH222/'Balance Sheet Annual'!BR222</f>
        <v>1.3521425901039719</v>
      </c>
      <c r="O222" s="22">
        <f>('Balance Sheet Annual'!AH222-'Balance Sheet Annual'!U222)/'Balance Sheet Annual'!BR222</f>
        <v>1.3521425901039719</v>
      </c>
      <c r="P222" s="22">
        <f>'Balance Sheet Annual'!N222/'Balance Sheet Annual'!BR222</f>
        <v>0.43113500186927217</v>
      </c>
      <c r="Q222" s="22">
        <f>'Balance Sheet Annual'!CH222/'Balance Sheet Annual'!CS222</f>
        <v>0.56707285595552137</v>
      </c>
      <c r="R222" s="22">
        <f>('Balance Sheet Annual'!BH222+'Balance Sheet Annual'!BS222)/'Balance Sheet Annual'!BB222</f>
        <v>1.3300533586112101E-4</v>
      </c>
      <c r="S222" s="22">
        <f>('Balance Sheet Annual'!BH222/'Balance Sheet Annual'!BB222)</f>
        <v>4.7354840941265998E-5</v>
      </c>
      <c r="T222" s="22">
        <f>'Balance Sheet Annual'!BS222/'Balance Sheet Annual'!BB222</f>
        <v>8.5650494919855026E-5</v>
      </c>
      <c r="U222" s="22">
        <f>('Balance Sheet Annual'!BH222+'Balance Sheet Annual'!BS222)/'Balance Sheet Annual'!CS222</f>
        <v>2.0842905152521023E-4</v>
      </c>
      <c r="V222" s="22">
        <f>('Balance Sheet Annual'!BH222/'Balance Sheet Annual'!CS222)</f>
        <v>7.4208485837149149E-5</v>
      </c>
      <c r="W222" s="22">
        <f>('Balance Sheet Annual'!BS222/'Balance Sheet Annual'!CS222)</f>
        <v>1.3422056568806109E-4</v>
      </c>
      <c r="X222" s="23">
        <f>'Balance Sheet Annual'!AH222/'Balance Sheet Annual'!BB222</f>
        <v>0.27552322981427846</v>
      </c>
      <c r="Y222" s="23">
        <f>'Balance Sheet Annual'!CS222/('Balance Sheet Annual'!BB222-'Balance Sheet Annual'!AQ222-'Balance Sheet Annual'!AR222-'Balance Sheet Annual'!AS222)</f>
        <v>1.2138716279885857</v>
      </c>
      <c r="Z222" s="23">
        <f>'Balance Sheet Annual'!BA222/'Balance Sheet Annual'!BB222</f>
        <v>0.72447677018572154</v>
      </c>
      <c r="AA222" s="23">
        <f>'Balance Sheet Annual'!AR222/'Balance Sheet Annual'!BB222</f>
        <v>0.28261945567463354</v>
      </c>
      <c r="AB222" s="24">
        <f>'Balance Sheet Annual'!CS222/'Balance Sheet Annual'!CT222</f>
        <v>0.63813242390077063</v>
      </c>
      <c r="AC222" s="25">
        <f>'Income Statement Annual'!V222/'Income Statement Annual'!N222</f>
        <v>0.40576064468874828</v>
      </c>
      <c r="AD222" s="23">
        <f>('Income Statement Annual'!AF222-'Income Statement Annual'!AC222)/'Income Statement Annual'!N222</f>
        <v>0.22428519321865312</v>
      </c>
      <c r="AE222" s="23">
        <f>'Income Statement Annual'!AF222/'Income Statement Annual'!N222</f>
        <v>0.22428519321865312</v>
      </c>
      <c r="AF222" s="23">
        <f>'Income Statement Annual'!BS222/'Income Statement Annual'!N222</f>
        <v>0.17481219067956658</v>
      </c>
      <c r="AG222" s="23">
        <f>('Income Statement Annual'!AF222-'Income Statement Annual'!AC222)/('Income Statement Annual'!AH222*-1)</f>
        <v>-847.72160356347433</v>
      </c>
      <c r="AH222" s="24">
        <f>'Income Statement Annual'!AF222/('Income Statement Annual'!AH222*-1)</f>
        <v>-847.72160356347433</v>
      </c>
      <c r="AI222" s="25">
        <f>'Cash Flow Statement Annual'!BG222/'Cash Flow Statement Annual'!AB222</f>
        <v>-0.37785878260324524</v>
      </c>
      <c r="AJ222" s="23">
        <f>'Cash Flow Statement Annual'!AB222/'Balance Sheet Annual'!BR222</f>
        <v>1.0317008356151927</v>
      </c>
      <c r="AK222" s="23">
        <f>('Cash Flow Statement Annual'!AB222+'Cash Flow Statement Annual'!AV222)/('Balance Sheet Annual'!BH222+'Balance Sheet Annual'!BS222)</f>
        <v>1186.1021671826625</v>
      </c>
      <c r="AL222" s="24">
        <f>('Cash Flow Statement Annual'!AB222/('Balance Sheet Annual'!BH222+'Balance Sheet Annual'!BS222))</f>
        <v>1580.594427244582</v>
      </c>
      <c r="AM222" s="25">
        <f>'Income Statement Annual'!BS222/'Balance Sheet Annual'!CS222</f>
        <v>0.19143724414204666</v>
      </c>
      <c r="AN222" s="23">
        <f>'Income Statement Annual'!N222/'Balance Sheet Annual'!CS222</f>
        <v>1.0951023689929844</v>
      </c>
      <c r="AO222" s="23">
        <f>'Income Statement Annual'!N222/'Balance Sheet Annual'!BB222</f>
        <v>0.69882032914496928</v>
      </c>
      <c r="AP222" s="23">
        <f>'Income Statement Annual'!N222/('Balance Sheet Annual'!AH222-'Balance Sheet Annual'!BR222)</f>
        <v>9.7389300798824721</v>
      </c>
      <c r="AQ222" s="23">
        <f>'Income Statement Annual'!BS222/'Balance Sheet Annual'!BB222</f>
        <v>0.12216231262924783</v>
      </c>
      <c r="AR222" s="23">
        <f>'Cash Flow Statement Annual'!AB222/'Income Statement Annual'!N222</f>
        <v>0.30083196479573288</v>
      </c>
      <c r="AS222" s="23">
        <f>'Cash Flow Statement Annual'!BG222/'Income Statement Annual'!N222</f>
        <v>-0.11367199998585796</v>
      </c>
      <c r="AT222" s="23">
        <f>'Cash Flow Statement Annual'!AB222/'Balance Sheet Annual'!BB222</f>
        <v>0.21022749265588184</v>
      </c>
      <c r="AU222" s="23">
        <f>('Cash Flow Statement Annual'!AB222+'Cash Flow Statement Annual'!AU222)/'Balance Sheet Annual'!BR222</f>
        <v>0.63176550232901207</v>
      </c>
      <c r="AV222" s="23">
        <f>('Cash Flow Statement Annual'!AB222+'Cash Flow Statement Annual'!AU222)/('Balance Sheet Annual'!BH222+'Balance Sheet Annual'!BS222)</f>
        <v>967.88235294117646</v>
      </c>
      <c r="AW222" s="23">
        <f>'Cash Flow Statement Annual'!AB222/'Balance Sheet Annual'!BS222</f>
        <v>2454.4807692307691</v>
      </c>
      <c r="AX222" s="23">
        <f>('Cash Flow Statement Annual'!AB222+'Cash Flow Statement Annual'!AU222)/'Balance Sheet Annual'!BS222</f>
        <v>1503.0096153846155</v>
      </c>
      <c r="AY222" s="23">
        <f>('Balance Sheet Annual'!BH222+'Balance Sheet Annual'!BS222)/('Income Statement Annual'!AF222-'Income Statement Annual'!AC222)</f>
        <v>8.4859981031298361E-4</v>
      </c>
      <c r="AZ222" s="23">
        <f>(('Balance Sheet Annual'!BH222+'Balance Sheet Annual'!BS222)-'Balance Sheet Annual'!N222)/('Income Statement Annual'!AF222-'Income Statement Annual'!AC222)</f>
        <v>-0.5596607702553944</v>
      </c>
      <c r="BA222" s="23">
        <f>('Cash Flow Statement Annual'!AB222+'Cash Flow Statement Annual'!AU222)/'Income Statement Annual'!BS222</f>
        <v>1.0537907694796878</v>
      </c>
      <c r="BB222" s="23">
        <f>'Income Statement Annual'!AF222/('Balance Sheet Annual'!BH222+'Balance Sheet Annual'!BS222)</f>
        <v>1178.4117647058824</v>
      </c>
      <c r="BC222" s="24">
        <f>'Income Statement Annual'!AF222/('Balance Sheet Annual'!BB222-'Balance Sheet Annual'!BR222)</f>
        <v>0.19684593063095351</v>
      </c>
    </row>
    <row r="223" spans="1:55" x14ac:dyDescent="0.2">
      <c r="A223" s="52" t="s">
        <v>697</v>
      </c>
      <c r="B223" s="52" t="s">
        <v>698</v>
      </c>
      <c r="C223" s="52" t="str">
        <f>VLOOKUP(A223,'[1]S&amp;P 500 Wikipedia'!A:D,3,FALSE)</f>
        <v>Health Care</v>
      </c>
      <c r="D223" s="52">
        <v>89661</v>
      </c>
      <c r="E223" s="52" t="s">
        <v>16</v>
      </c>
      <c r="F223" s="52">
        <v>2019</v>
      </c>
      <c r="G223" s="52" t="s">
        <v>17</v>
      </c>
      <c r="H223" s="53">
        <v>43861</v>
      </c>
      <c r="I223" s="53">
        <v>43879</v>
      </c>
      <c r="J223" s="53">
        <v>43879</v>
      </c>
      <c r="K223" s="54">
        <v>2631900000</v>
      </c>
      <c r="L223" s="54">
        <v>2676800000</v>
      </c>
      <c r="M223" s="52" t="s">
        <v>699</v>
      </c>
      <c r="N223" s="21">
        <f>'Balance Sheet Annual'!AH223/'Balance Sheet Annual'!BR223</f>
        <v>1.2562562562562563</v>
      </c>
      <c r="O223" s="22">
        <f>('Balance Sheet Annual'!AH223-'Balance Sheet Annual'!U223)/'Balance Sheet Annual'!BR223</f>
        <v>1.0054498943387833</v>
      </c>
      <c r="P223" s="22">
        <f>'Balance Sheet Annual'!N223/'Balance Sheet Annual'!BR223</f>
        <v>0.53628628628628627</v>
      </c>
      <c r="Q223" s="22">
        <f>'Balance Sheet Annual'!CH223/'Balance Sheet Annual'!CS223</f>
        <v>1.6521834171276757</v>
      </c>
      <c r="R223" s="22">
        <f>('Balance Sheet Annual'!BH223+'Balance Sheet Annual'!BS223)/'Balance Sheet Annual'!BB223</f>
        <v>0.17559342665855143</v>
      </c>
      <c r="S223" s="22">
        <f>('Balance Sheet Annual'!BH223/'Balance Sheet Annual'!BB223)</f>
        <v>7.6207141407993511E-3</v>
      </c>
      <c r="T223" s="22">
        <f>'Balance Sheet Annual'!BS223/'Balance Sheet Annual'!BB223</f>
        <v>0.16797271251775209</v>
      </c>
      <c r="U223" s="22">
        <f>('Balance Sheet Annual'!BH223+'Balance Sheet Annual'!BS223)/'Balance Sheet Annual'!CS223</f>
        <v>0.46570597434043481</v>
      </c>
      <c r="V223" s="22">
        <f>('Balance Sheet Annual'!BH223/'Balance Sheet Annual'!CS223)</f>
        <v>2.0211531670898421E-2</v>
      </c>
      <c r="W223" s="22">
        <f>('Balance Sheet Annual'!BS223/'Balance Sheet Annual'!CS223)</f>
        <v>0.44549444266953642</v>
      </c>
      <c r="X223" s="23">
        <f>'Balance Sheet Annual'!AH223/'Balance Sheet Annual'!BB223</f>
        <v>0.28644248326232502</v>
      </c>
      <c r="Y223" s="23">
        <f>'Balance Sheet Annual'!CS223/('Balance Sheet Annual'!BB223-'Balance Sheet Annual'!AQ223-'Balance Sheet Annual'!AR223-'Balance Sheet Annual'!AS223)</f>
        <v>0.77794783245689769</v>
      </c>
      <c r="Z223" s="23">
        <f>'Balance Sheet Annual'!BA223/'Balance Sheet Annual'!BB223</f>
        <v>0.71355751673767498</v>
      </c>
      <c r="AA223" s="23">
        <f>'Balance Sheet Annual'!AR223/'Balance Sheet Annual'!BB223</f>
        <v>0.21327221545952527</v>
      </c>
      <c r="AB223" s="24">
        <f>'Balance Sheet Annual'!CS223/'Balance Sheet Annual'!CT223</f>
        <v>0.37704782917427471</v>
      </c>
      <c r="AC223" s="25">
        <f>'Income Statement Annual'!V223/'Income Statement Annual'!N223</f>
        <v>0.66419283686128272</v>
      </c>
      <c r="AD223" s="23">
        <f>('Income Statement Annual'!AF223-'Income Statement Annual'!AC223)/'Income Statement Annual'!N223</f>
        <v>0.25554783753153221</v>
      </c>
      <c r="AE223" s="23">
        <f>'Income Statement Annual'!AF223/'Income Statement Annual'!N223</f>
        <v>0.25554783753153221</v>
      </c>
      <c r="AF223" s="23">
        <f>'Income Statement Annual'!BS223/'Income Statement Annual'!N223</f>
        <v>0.18424548190935791</v>
      </c>
      <c r="AG223" s="23">
        <f>('Income Statement Annual'!AF223-'Income Statement Annual'!AC223)/('Income Statement Annual'!AH223*-1)</f>
        <v>-537.69230769230774</v>
      </c>
      <c r="AH223" s="24">
        <f>'Income Statement Annual'!AF223/('Income Statement Annual'!AH223*-1)</f>
        <v>-537.69230769230774</v>
      </c>
      <c r="AI223" s="25">
        <f>'Cash Flow Statement Annual'!BG223/'Cash Flow Statement Annual'!AB223</f>
        <v>-0.7549111718483088</v>
      </c>
      <c r="AJ223" s="23">
        <f>'Cash Flow Statement Annual'!AB223/'Balance Sheet Annual'!BR223</f>
        <v>0.65109553998442893</v>
      </c>
      <c r="AK223" s="23">
        <f>('Cash Flow Statement Annual'!AB223+'Cash Flow Statement Annual'!AV223)/('Balance Sheet Annual'!BH223+'Balance Sheet Annual'!BS223)</f>
        <v>0.48739890236857308</v>
      </c>
      <c r="AL223" s="24">
        <f>('Cash Flow Statement Annual'!AB223/('Balance Sheet Annual'!BH223+'Balance Sheet Annual'!BS223))</f>
        <v>0.84546504910456388</v>
      </c>
      <c r="AM223" s="25">
        <f>'Income Statement Annual'!BS223/'Balance Sheet Annual'!CS223</f>
        <v>0.25422474819660001</v>
      </c>
      <c r="AN223" s="23">
        <f>'Income Statement Annual'!N223/'Balance Sheet Annual'!CS223</f>
        <v>1.3798153721982143</v>
      </c>
      <c r="AO223" s="23">
        <f>'Income Statement Annual'!N223/'Balance Sheet Annual'!BB223</f>
        <v>0.5202563907486305</v>
      </c>
      <c r="AP223" s="23">
        <f>'Income Statement Annual'!N223/('Balance Sheet Annual'!AH223-'Balance Sheet Annual'!BR223)</f>
        <v>8.9039713541666661</v>
      </c>
      <c r="AQ223" s="23">
        <f>'Income Statement Annual'!BS223/'Balance Sheet Annual'!BB223</f>
        <v>9.5854889429904652E-2</v>
      </c>
      <c r="AR223" s="23">
        <f>'Cash Flow Statement Annual'!AB223/'Income Statement Annual'!N223</f>
        <v>0.28535565873335039</v>
      </c>
      <c r="AS223" s="23">
        <f>'Cash Flow Statement Annual'!BG223/'Income Statement Annual'!N223</f>
        <v>-0.21541817472793964</v>
      </c>
      <c r="AT223" s="23">
        <f>'Cash Flow Statement Annual'!AB223/'Balance Sheet Annual'!BB223</f>
        <v>0.1484581050923108</v>
      </c>
      <c r="AU223" s="23">
        <f>('Cash Flow Statement Annual'!AB223+'Cash Flow Statement Annual'!AU223)/'Balance Sheet Annual'!BR223</f>
        <v>0.46946946946946949</v>
      </c>
      <c r="AV223" s="23">
        <f>('Cash Flow Statement Annual'!AB223+'Cash Flow Statement Annual'!AU223)/('Balance Sheet Annual'!BH223+'Balance Sheet Annual'!BS223)</f>
        <v>0.60961871750433272</v>
      </c>
      <c r="AW223" s="23">
        <f>'Cash Flow Statement Annual'!AB223/'Balance Sheet Annual'!BS223</f>
        <v>0.88382275232128027</v>
      </c>
      <c r="AX223" s="23">
        <f>('Cash Flow Statement Annual'!AB223+'Cash Flow Statement Annual'!AU223)/'Balance Sheet Annual'!BS223</f>
        <v>0.63727636445987768</v>
      </c>
      <c r="AY223" s="23">
        <f>('Balance Sheet Annual'!BH223+'Balance Sheet Annual'!BS223)/('Income Statement Annual'!AF223-'Income Statement Annual'!AC223)</f>
        <v>1.3207439198855508</v>
      </c>
      <c r="AZ223" s="23">
        <f>(('Balance Sheet Annual'!BH223+'Balance Sheet Annual'!BS223)-'Balance Sheet Annual'!N223)/('Income Statement Annual'!AF223-'Income Statement Annual'!AC223)</f>
        <v>0.40100143061516452</v>
      </c>
      <c r="BA223" s="23">
        <f>('Cash Flow Statement Annual'!AB223+'Cash Flow Statement Annual'!AU223)/'Income Statement Annual'!BS223</f>
        <v>1.1167405251670084</v>
      </c>
      <c r="BB223" s="23">
        <f>'Income Statement Annual'!AF223/('Balance Sheet Annual'!BH223+'Balance Sheet Annual'!BS223)</f>
        <v>0.75714904679376083</v>
      </c>
      <c r="BC223" s="24">
        <f>'Income Statement Annual'!AF223/('Balance Sheet Annual'!BB223-'Balance Sheet Annual'!BR223)</f>
        <v>0.17221838967182418</v>
      </c>
    </row>
    <row r="224" spans="1:55" x14ac:dyDescent="0.2">
      <c r="A224" s="52" t="s">
        <v>703</v>
      </c>
      <c r="B224" s="52" t="s">
        <v>704</v>
      </c>
      <c r="C224" s="52" t="str">
        <f>VLOOKUP(A224,'[1]S&amp;P 500 Wikipedia'!A:D,3,FALSE)</f>
        <v>Information Technology</v>
      </c>
      <c r="D224" s="52">
        <v>385619</v>
      </c>
      <c r="E224" s="52" t="s">
        <v>16</v>
      </c>
      <c r="F224" s="52">
        <v>2019</v>
      </c>
      <c r="G224" s="52" t="s">
        <v>17</v>
      </c>
      <c r="H224" s="53">
        <v>43830</v>
      </c>
      <c r="I224" s="53">
        <v>43881</v>
      </c>
      <c r="J224" s="53">
        <v>43881</v>
      </c>
      <c r="K224" s="54">
        <v>336200000</v>
      </c>
      <c r="L224" s="54">
        <v>345500000</v>
      </c>
      <c r="M224" s="52" t="s">
        <v>705</v>
      </c>
      <c r="N224" s="21">
        <f>'Balance Sheet Annual'!AH224/'Balance Sheet Annual'!BR224</f>
        <v>2.0790206619599716</v>
      </c>
      <c r="O224" s="22">
        <f>('Balance Sheet Annual'!AH224-'Balance Sheet Annual'!U224)/'Balance Sheet Annual'!BR224</f>
        <v>2.0790206619599716</v>
      </c>
      <c r="P224" s="22">
        <f>'Balance Sheet Annual'!N224/'Balance Sheet Annual'!BR224</f>
        <v>1.2654964699786255</v>
      </c>
      <c r="Q224" s="22">
        <f>'Balance Sheet Annual'!CH224/'Balance Sheet Annual'!CS224</f>
        <v>0.91682210558278754</v>
      </c>
      <c r="R224" s="22">
        <f>('Balance Sheet Annual'!BH224+'Balance Sheet Annual'!BS224)/'Balance Sheet Annual'!BB224</f>
        <v>0.19053599918530839</v>
      </c>
      <c r="S224" s="22">
        <f>('Balance Sheet Annual'!BH224/'Balance Sheet Annual'!BB224)</f>
        <v>0</v>
      </c>
      <c r="T224" s="22">
        <f>'Balance Sheet Annual'!BS224/'Balance Sheet Annual'!BB224</f>
        <v>0.19053599918530839</v>
      </c>
      <c r="U224" s="22">
        <f>('Balance Sheet Annual'!BH224+'Balance Sheet Annual'!BS224)/'Balance Sheet Annual'!CS224</f>
        <v>0.36522361514770313</v>
      </c>
      <c r="V224" s="22">
        <f>('Balance Sheet Annual'!BH224/'Balance Sheet Annual'!CS224)</f>
        <v>0</v>
      </c>
      <c r="W224" s="22">
        <f>('Balance Sheet Annual'!BS224/'Balance Sheet Annual'!CS224)</f>
        <v>0.36522361514770313</v>
      </c>
      <c r="X224" s="23">
        <f>'Balance Sheet Annual'!AH224/'Balance Sheet Annual'!BB224</f>
        <v>0.36319404369915248</v>
      </c>
      <c r="Y224" s="23">
        <f>'Balance Sheet Annual'!CS224/('Balance Sheet Annual'!BB224-'Balance Sheet Annual'!AQ224-'Balance Sheet Annual'!AR224-'Balance Sheet Annual'!AS224)</f>
        <v>0.86750206969218036</v>
      </c>
      <c r="Z224" s="23">
        <f>'Balance Sheet Annual'!BA224/'Balance Sheet Annual'!BB224</f>
        <v>0.63680595630084746</v>
      </c>
      <c r="AA224" s="23">
        <f>'Balance Sheet Annual'!AR224/'Balance Sheet Annual'!BB224</f>
        <v>0.37759824388698415</v>
      </c>
      <c r="AB224" s="24">
        <f>'Balance Sheet Annual'!CS224/'Balance Sheet Annual'!CT224</f>
        <v>0.52169682157122332</v>
      </c>
      <c r="AC224" s="25">
        <f>'Income Statement Annual'!V224/'Income Statement Annual'!N224</f>
        <v>0.58865343951050519</v>
      </c>
      <c r="AD224" s="23">
        <f>('Income Statement Annual'!AF224-'Income Statement Annual'!AC224)/'Income Statement Annual'!N224</f>
        <v>0.10741440590273091</v>
      </c>
      <c r="AE224" s="23">
        <f>'Income Statement Annual'!AF224/'Income Statement Annual'!N224</f>
        <v>0.10741440590273091</v>
      </c>
      <c r="AF224" s="23">
        <f>'Income Statement Annual'!BS224/'Income Statement Annual'!N224</f>
        <v>7.7608314212444324E-2</v>
      </c>
      <c r="AG224" s="23" t="e">
        <f>('Income Statement Annual'!AF224-'Income Statement Annual'!AC224)/('Income Statement Annual'!AH224*-1)</f>
        <v>#DIV/0!</v>
      </c>
      <c r="AH224" s="24" t="e">
        <f>'Income Statement Annual'!AF224/('Income Statement Annual'!AH224*-1)</f>
        <v>#DIV/0!</v>
      </c>
      <c r="AI224" s="25">
        <f>'Cash Flow Statement Annual'!BG224/'Cash Flow Statement Annual'!AB224</f>
        <v>-2.3233125354509361</v>
      </c>
      <c r="AJ224" s="23">
        <f>'Cash Flow Statement Annual'!AB224/'Balance Sheet Annual'!BR224</f>
        <v>0.34257400090679446</v>
      </c>
      <c r="AK224" s="23">
        <f>('Cash Flow Statement Annual'!AB224+'Cash Flow Statement Annual'!AV224)/('Balance Sheet Annual'!BH224+'Balance Sheet Annual'!BS224)</f>
        <v>0.15962943167646534</v>
      </c>
      <c r="AL224" s="24">
        <f>('Cash Flow Statement Annual'!AB224/('Balance Sheet Annual'!BH224+'Balance Sheet Annual'!BS224))</f>
        <v>0.31409228576518794</v>
      </c>
      <c r="AM224" s="25">
        <f>'Income Statement Annual'!BS224/'Balance Sheet Annual'!CS224</f>
        <v>7.4827571248861316E-2</v>
      </c>
      <c r="AN224" s="23">
        <f>'Income Statement Annual'!N224/'Balance Sheet Annual'!CS224</f>
        <v>0.96416952240489306</v>
      </c>
      <c r="AO224" s="23">
        <f>'Income Statement Annual'!N224/'Balance Sheet Annual'!BB224</f>
        <v>0.50300417529447705</v>
      </c>
      <c r="AP224" s="23">
        <f>'Income Statement Annual'!N224/('Balance Sheet Annual'!AH224-'Balance Sheet Annual'!BR224)</f>
        <v>2.6684674950477221</v>
      </c>
      <c r="AQ224" s="23">
        <f>'Income Statement Annual'!BS224/'Balance Sheet Annual'!BB224</f>
        <v>3.9037306086425201E-2</v>
      </c>
      <c r="AR224" s="23">
        <f>'Cash Flow Statement Annual'!AB224/'Income Statement Annual'!N224</f>
        <v>0.11897691996220812</v>
      </c>
      <c r="AS224" s="23">
        <f>'Cash Flow Statement Annual'!BG224/'Income Statement Annual'!N224</f>
        <v>-0.27642056957754085</v>
      </c>
      <c r="AT224" s="23">
        <f>'Cash Flow Statement Annual'!AB224/'Balance Sheet Annual'!BB224</f>
        <v>5.9845887504667503E-2</v>
      </c>
      <c r="AU224" s="23">
        <f>('Cash Flow Statement Annual'!AB224+'Cash Flow Statement Annual'!AU224)/'Balance Sheet Annual'!BR224</f>
        <v>4.5339724075393482E-4</v>
      </c>
      <c r="AV224" s="23">
        <f>('Cash Flow Statement Annual'!AB224+'Cash Flow Statement Annual'!AU224)/('Balance Sheet Annual'!BH224+'Balance Sheet Annual'!BS224)</f>
        <v>4.1570164499079519E-4</v>
      </c>
      <c r="AW224" s="23">
        <f>'Cash Flow Statement Annual'!AB224/'Balance Sheet Annual'!BS224</f>
        <v>0.31409228576518794</v>
      </c>
      <c r="AX224" s="23">
        <f>('Cash Flow Statement Annual'!AB224+'Cash Flow Statement Annual'!AU224)/'Balance Sheet Annual'!BS224</f>
        <v>4.1570164499079519E-4</v>
      </c>
      <c r="AY224" s="23">
        <f>('Balance Sheet Annual'!BH224+'Balance Sheet Annual'!BS224)/('Income Statement Annual'!AF224-'Income Statement Annual'!AC224)</f>
        <v>3.5264921465968588</v>
      </c>
      <c r="AZ224" s="23">
        <f>(('Balance Sheet Annual'!BH224+'Balance Sheet Annual'!BS224)-'Balance Sheet Annual'!N224)/('Income Statement Annual'!AF224-'Income Statement Annual'!AC224)</f>
        <v>-0.56523560209424084</v>
      </c>
      <c r="BA224" s="23">
        <f>('Cash Flow Statement Annual'!AB224+'Cash Flow Statement Annual'!AU224)/'Income Statement Annual'!BS224</f>
        <v>2.0289855072463769E-3</v>
      </c>
      <c r="BB224" s="23">
        <f>'Income Statement Annual'!AF224/('Balance Sheet Annual'!BH224+'Balance Sheet Annual'!BS224)</f>
        <v>0.28356790783300673</v>
      </c>
      <c r="BC224" s="24">
        <f>'Income Statement Annual'!AF224/('Balance Sheet Annual'!BB224-'Balance Sheet Annual'!BR224)</f>
        <v>6.5466560640544028E-2</v>
      </c>
    </row>
    <row r="225" spans="1:55" x14ac:dyDescent="0.2">
      <c r="A225" s="52" t="s">
        <v>709</v>
      </c>
      <c r="B225" s="52" t="s">
        <v>710</v>
      </c>
      <c r="C225" s="52" t="str">
        <f>VLOOKUP(A225,'[1]S&amp;P 500 Wikipedia'!A:D,3,FALSE)</f>
        <v>Consumer Staples</v>
      </c>
      <c r="D225" s="52">
        <v>97995</v>
      </c>
      <c r="E225" s="52" t="s">
        <v>16</v>
      </c>
      <c r="F225" s="52">
        <v>2019</v>
      </c>
      <c r="G225" s="52" t="s">
        <v>17</v>
      </c>
      <c r="H225" s="53">
        <v>43830</v>
      </c>
      <c r="I225" s="53">
        <v>43885</v>
      </c>
      <c r="J225" s="53">
        <v>43885</v>
      </c>
      <c r="K225" s="54">
        <v>342000000</v>
      </c>
      <c r="L225" s="54">
        <v>344000000</v>
      </c>
      <c r="M225" s="52" t="s">
        <v>711</v>
      </c>
      <c r="N225" s="21">
        <f>'Balance Sheet Annual'!AH225/'Balance Sheet Annual'!BR225</f>
        <v>0.71808287986605279</v>
      </c>
      <c r="O225" s="22">
        <f>('Balance Sheet Annual'!AH225-'Balance Sheet Annual'!U225)/'Balance Sheet Annual'!BR225</f>
        <v>0.46149016324822101</v>
      </c>
      <c r="P225" s="22">
        <f>'Balance Sheet Annual'!N225/'Balance Sheet Annual'!BR225</f>
        <v>8.3089158643784009E-2</v>
      </c>
      <c r="Q225" s="22">
        <f>'Balance Sheet Annual'!CH225/'Balance Sheet Annual'!CS225</f>
        <v>4.2999396499698248</v>
      </c>
      <c r="R225" s="22">
        <f>('Balance Sheet Annual'!BH225+'Balance Sheet Annual'!BS225)/'Balance Sheet Annual'!BB225</f>
        <v>0.45103621043042585</v>
      </c>
      <c r="S225" s="22">
        <f>('Balance Sheet Annual'!BH225/'Balance Sheet Annual'!BB225)</f>
        <v>4.1391482578000453E-2</v>
      </c>
      <c r="T225" s="22">
        <f>'Balance Sheet Annual'!BS225/'Balance Sheet Annual'!BB225</f>
        <v>0.40964472785242539</v>
      </c>
      <c r="U225" s="22">
        <f>('Balance Sheet Annual'!BH225+'Balance Sheet Annual'!BS225)/'Balance Sheet Annual'!CS225</f>
        <v>2.3904646952323478</v>
      </c>
      <c r="V225" s="22">
        <f>('Balance Sheet Annual'!BH225/'Balance Sheet Annual'!CS225)</f>
        <v>0.21937235968617985</v>
      </c>
      <c r="W225" s="22">
        <f>('Balance Sheet Annual'!BS225/'Balance Sheet Annual'!CS225)</f>
        <v>2.171092335546168</v>
      </c>
      <c r="X225" s="23">
        <f>'Balance Sheet Annual'!AH225/'Balance Sheet Annual'!BB225</f>
        <v>0.19534274652698702</v>
      </c>
      <c r="Y225" s="23">
        <f>'Balance Sheet Annual'!CS225/('Balance Sheet Annual'!BB225-'Balance Sheet Annual'!AQ225-'Balance Sheet Annual'!AR225-'Balance Sheet Annual'!AS225)</f>
        <v>0.36309849895913227</v>
      </c>
      <c r="Z225" s="23">
        <f>'Balance Sheet Annual'!BA225/'Balance Sheet Annual'!BB225</f>
        <v>0.80465725347301298</v>
      </c>
      <c r="AA225" s="23">
        <f>'Balance Sheet Annual'!AR225/'Balance Sheet Annual'!BB225</f>
        <v>0.33369391938055115</v>
      </c>
      <c r="AB225" s="24">
        <f>'Balance Sheet Annual'!CS225/'Balance Sheet Annual'!CT225</f>
        <v>0.18868139375996357</v>
      </c>
      <c r="AC225" s="25">
        <f>'Income Statement Annual'!V225/'Income Statement Annual'!N225</f>
        <v>0.32265429371041393</v>
      </c>
      <c r="AD225" s="23">
        <f>('Income Statement Annual'!AF225-'Income Statement Annual'!AC225)/'Income Statement Annual'!N225</f>
        <v>0.10318161732213875</v>
      </c>
      <c r="AE225" s="23">
        <f>'Income Statement Annual'!AF225/'Income Statement Annual'!N225</f>
        <v>0.10318161732213875</v>
      </c>
      <c r="AF225" s="23">
        <f>'Income Statement Annual'!BS225/'Income Statement Annual'!N225</f>
        <v>7.0702607158638978E-2</v>
      </c>
      <c r="AG225" s="23">
        <f>('Income Statement Annual'!AF225-'Income Statement Annual'!AC225)/('Income Statement Annual'!AH225*-1)</f>
        <v>4.933098591549296</v>
      </c>
      <c r="AH225" s="24">
        <f>'Income Statement Annual'!AF225/('Income Statement Annual'!AH225*-1)</f>
        <v>4.933098591549296</v>
      </c>
      <c r="AI225" s="25">
        <f>'Cash Flow Statement Annual'!BG225/'Cash Flow Statement Annual'!AB225</f>
        <v>-1.6198979591836735</v>
      </c>
      <c r="AJ225" s="23">
        <f>'Cash Flow Statement Annual'!AB225/'Balance Sheet Annual'!BR225</f>
        <v>0.24612808706571787</v>
      </c>
      <c r="AK225" s="23">
        <f>('Cash Flow Statement Annual'!AB225+'Cash Flow Statement Annual'!AV225)/('Balance Sheet Annual'!BH225+'Balance Sheet Annual'!BS225)</f>
        <v>5.1375915172936125E-2</v>
      </c>
      <c r="AL225" s="24">
        <f>('Cash Flow Statement Annual'!AB225/('Balance Sheet Annual'!BH225+'Balance Sheet Annual'!BS225))</f>
        <v>0.14844736177732895</v>
      </c>
      <c r="AM225" s="25">
        <f>'Income Statement Annual'!BS225/'Balance Sheet Annual'!CS225</f>
        <v>0.28968014484007243</v>
      </c>
      <c r="AN225" s="23">
        <f>'Income Statement Annual'!N225/'Balance Sheet Annual'!CS225</f>
        <v>4.0971635485817739</v>
      </c>
      <c r="AO225" s="23">
        <f>'Income Statement Annual'!N225/'Balance Sheet Annual'!BB225</f>
        <v>0.77305852880892734</v>
      </c>
      <c r="AP225" s="23">
        <f>'Income Statement Annual'!N225/('Balance Sheet Annual'!AH225-'Balance Sheet Annual'!BR225)</f>
        <v>-10.080178173719377</v>
      </c>
      <c r="AQ225" s="23">
        <f>'Income Statement Annual'!BS225/'Balance Sheet Annual'!BB225</f>
        <v>5.4657253473012979E-2</v>
      </c>
      <c r="AR225" s="23">
        <f>'Cash Flow Statement Annual'!AB225/'Income Statement Annual'!N225</f>
        <v>8.6610693769332739E-2</v>
      </c>
      <c r="AS225" s="23">
        <f>'Cash Flow Statement Annual'!BG225/'Income Statement Annual'!N225</f>
        <v>-0.14030048608042422</v>
      </c>
      <c r="AT225" s="23">
        <f>'Cash Flow Statement Annual'!AB225/'Balance Sheet Annual'!BB225</f>
        <v>6.6955135504440905E-2</v>
      </c>
      <c r="AU225" s="23">
        <f>('Cash Flow Statement Annual'!AB225+'Cash Flow Statement Annual'!AU225)/'Balance Sheet Annual'!BR225</f>
        <v>0.40812055253244034</v>
      </c>
      <c r="AV225" s="23">
        <f>('Cash Flow Statement Annual'!AB225+'Cash Flow Statement Annual'!AU225)/('Balance Sheet Annual'!BH225+'Balance Sheet Annual'!BS225)</f>
        <v>0.24614996213077506</v>
      </c>
      <c r="AW225" s="23">
        <f>'Cash Flow Statement Annual'!AB225/'Balance Sheet Annual'!BS225</f>
        <v>0.16344683808200139</v>
      </c>
      <c r="AX225" s="23">
        <f>('Cash Flow Statement Annual'!AB225+'Cash Flow Statement Annual'!AU225)/'Balance Sheet Annual'!BS225</f>
        <v>0.27102154273801249</v>
      </c>
      <c r="AY225" s="23">
        <f>('Balance Sheet Annual'!BH225+'Balance Sheet Annual'!BS225)/('Income Statement Annual'!AF225-'Income Statement Annual'!AC225)</f>
        <v>5.6545324768022844</v>
      </c>
      <c r="AZ225" s="23">
        <f>(('Balance Sheet Annual'!BH225+'Balance Sheet Annual'!BS225)-'Balance Sheet Annual'!N225)/('Income Statement Annual'!AF225-'Income Statement Annual'!AC225)</f>
        <v>5.3711634546752318</v>
      </c>
      <c r="BA225" s="23">
        <f>('Cash Flow Statement Annual'!AB225+'Cash Flow Statement Annual'!AU225)/'Income Statement Annual'!BS225</f>
        <v>2.03125</v>
      </c>
      <c r="BB225" s="23">
        <f>'Income Statement Annual'!AF225/('Balance Sheet Annual'!BH225+'Balance Sheet Annual'!BS225)</f>
        <v>0.17684928048472609</v>
      </c>
      <c r="BC225" s="24">
        <f>'Income Statement Annual'!AF225/('Balance Sheet Annual'!BB225-'Balance Sheet Annual'!BR225)</f>
        <v>0.10957297043641483</v>
      </c>
    </row>
    <row r="226" spans="1:55" x14ac:dyDescent="0.2">
      <c r="A226" s="52" t="s">
        <v>712</v>
      </c>
      <c r="B226" s="52" t="s">
        <v>713</v>
      </c>
      <c r="C226" s="52" t="str">
        <f>VLOOKUP(A226,'[1]S&amp;P 500 Wikipedia'!A:D,3,FALSE)</f>
        <v>Information Technology</v>
      </c>
      <c r="D226" s="52">
        <v>186556</v>
      </c>
      <c r="E226" s="52" t="s">
        <v>16</v>
      </c>
      <c r="F226" s="52">
        <v>2019</v>
      </c>
      <c r="G226" s="52" t="s">
        <v>17</v>
      </c>
      <c r="H226" s="53">
        <v>43769</v>
      </c>
      <c r="I226" s="53">
        <v>43817</v>
      </c>
      <c r="J226" s="53">
        <v>43817</v>
      </c>
      <c r="K226" s="54">
        <v>189000000</v>
      </c>
      <c r="L226" s="54">
        <v>192000000</v>
      </c>
      <c r="M226" s="52" t="s">
        <v>714</v>
      </c>
      <c r="N226" s="21">
        <f>'Balance Sheet Annual'!AH226/'Balance Sheet Annual'!BR226</f>
        <v>3.2053838484546362</v>
      </c>
      <c r="O226" s="22">
        <f>('Balance Sheet Annual'!AH226-'Balance Sheet Annual'!U226)/'Balance Sheet Annual'!BR226</f>
        <v>2.5024925224327017</v>
      </c>
      <c r="P226" s="22">
        <f>'Balance Sheet Annual'!N226/'Balance Sheet Annual'!BR226</f>
        <v>1.5932203389830508</v>
      </c>
      <c r="Q226" s="22">
        <f>'Balance Sheet Annual'!CH226/'Balance Sheet Annual'!CS226</f>
        <v>1.2047270306258322</v>
      </c>
      <c r="R226" s="22">
        <f>('Balance Sheet Annual'!BH226+'Balance Sheet Annual'!BS226)/'Balance Sheet Annual'!BB226</f>
        <v>0.26996829231466102</v>
      </c>
      <c r="S226" s="22">
        <f>('Balance Sheet Annual'!BH226/'Balance Sheet Annual'!BB226)</f>
        <v>0</v>
      </c>
      <c r="T226" s="22">
        <f>'Balance Sheet Annual'!BS226/'Balance Sheet Annual'!BB226</f>
        <v>0.26996829231466102</v>
      </c>
      <c r="U226" s="22">
        <f>('Balance Sheet Annual'!BH226+'Balance Sheet Annual'!BS226)/'Balance Sheet Annual'!CS226</f>
        <v>0.59520639147802934</v>
      </c>
      <c r="V226" s="22">
        <f>('Balance Sheet Annual'!BH226/'Balance Sheet Annual'!CS226)</f>
        <v>0</v>
      </c>
      <c r="W226" s="22">
        <f>('Balance Sheet Annual'!BS226/'Balance Sheet Annual'!CS226)</f>
        <v>0.59520639147802934</v>
      </c>
      <c r="X226" s="23">
        <f>'Balance Sheet Annual'!AH226/'Balance Sheet Annual'!BB226</f>
        <v>0.48542956364185413</v>
      </c>
      <c r="Y226" s="23">
        <f>'Balance Sheet Annual'!CS226/('Balance Sheet Annual'!BB226-'Balance Sheet Annual'!AQ226-'Balance Sheet Annual'!AR226-'Balance Sheet Annual'!AS226)</f>
        <v>0.61007311129163277</v>
      </c>
      <c r="Z226" s="23">
        <f>'Balance Sheet Annual'!BA226/'Balance Sheet Annual'!BB226</f>
        <v>0.51457043635814581</v>
      </c>
      <c r="AA226" s="23">
        <f>'Balance Sheet Annual'!AR226/'Balance Sheet Annual'!BB226</f>
        <v>0.1825456741657859</v>
      </c>
      <c r="AB226" s="24">
        <f>'Balance Sheet Annual'!CS226/'Balance Sheet Annual'!CT226</f>
        <v>0.45357088932507927</v>
      </c>
      <c r="AC226" s="25">
        <f>'Income Statement Annual'!V226/'Income Statement Annual'!N226</f>
        <v>0.5888914710666977</v>
      </c>
      <c r="AD226" s="23">
        <f>('Income Statement Annual'!AF226-'Income Statement Annual'!AC226)/'Income Statement Annual'!N226</f>
        <v>0.1652335579828027</v>
      </c>
      <c r="AE226" s="23">
        <f>'Income Statement Annual'!AF226/'Income Statement Annual'!N226</f>
        <v>0.1652335579828027</v>
      </c>
      <c r="AF226" s="23">
        <f>'Income Statement Annual'!BS226/'Income Statement Annual'!N226</f>
        <v>0.14431791773181502</v>
      </c>
      <c r="AG226" s="23">
        <f>('Income Statement Annual'!AF226-'Income Statement Annual'!AC226)/('Income Statement Annual'!AH226*-1)</f>
        <v>12.473684210526315</v>
      </c>
      <c r="AH226" s="24">
        <f>'Income Statement Annual'!AF226/('Income Statement Annual'!AH226*-1)</f>
        <v>12.473684210526315</v>
      </c>
      <c r="AI226" s="25">
        <f>'Cash Flow Statement Annual'!BG226/'Cash Flow Statement Annual'!AB226</f>
        <v>-0.12224448897795591</v>
      </c>
      <c r="AJ226" s="23">
        <f>'Cash Flow Statement Annual'!AB226/'Balance Sheet Annual'!BR226</f>
        <v>0.99501495513459626</v>
      </c>
      <c r="AK226" s="23">
        <f>('Cash Flow Statement Annual'!AB226+'Cash Flow Statement Annual'!AV226)/('Balance Sheet Annual'!BH226+'Balance Sheet Annual'!BS226)</f>
        <v>0.55816554809843399</v>
      </c>
      <c r="AL226" s="24">
        <f>('Cash Flow Statement Annual'!AB226/('Balance Sheet Annual'!BH226+'Balance Sheet Annual'!BS226))</f>
        <v>0.55816554809843399</v>
      </c>
      <c r="AM226" s="25">
        <f>'Income Statement Annual'!BS226/'Balance Sheet Annual'!CS226</f>
        <v>0.20672436750998668</v>
      </c>
      <c r="AN226" s="23">
        <f>'Income Statement Annual'!N226/'Balance Sheet Annual'!CS226</f>
        <v>1.4324234354194407</v>
      </c>
      <c r="AO226" s="23">
        <f>'Income Statement Annual'!N226/'Balance Sheet Annual'!BB226</f>
        <v>0.64970557149328101</v>
      </c>
      <c r="AP226" s="23">
        <f>'Income Statement Annual'!N226/('Balance Sheet Annual'!AH226-'Balance Sheet Annual'!BR226)</f>
        <v>1.9452983725135624</v>
      </c>
      <c r="AQ226" s="23">
        <f>'Income Statement Annual'!BS226/'Balance Sheet Annual'!BB226</f>
        <v>9.3764155216669184E-2</v>
      </c>
      <c r="AR226" s="23">
        <f>'Cash Flow Statement Annual'!AB226/'Income Statement Annual'!N226</f>
        <v>0.23193121078317452</v>
      </c>
      <c r="AS226" s="23">
        <f>'Cash Flow Statement Annual'!BG226/'Income Statement Annual'!N226</f>
        <v>-2.835231234022775E-2</v>
      </c>
      <c r="AT226" s="23">
        <f>'Cash Flow Statement Annual'!AB226/'Balance Sheet Annual'!BB226</f>
        <v>0.15068699984901102</v>
      </c>
      <c r="AU226" s="23">
        <f>('Cash Flow Statement Annual'!AB226+'Cash Flow Statement Annual'!AU226)/'Balance Sheet Annual'!BR226</f>
        <v>0.79960119641076766</v>
      </c>
      <c r="AV226" s="23">
        <f>('Cash Flow Statement Annual'!AB226+'Cash Flow Statement Annual'!AU226)/('Balance Sheet Annual'!BH226+'Balance Sheet Annual'!BS226)</f>
        <v>0.44854586129753915</v>
      </c>
      <c r="AW226" s="23">
        <f>'Cash Flow Statement Annual'!AB226/'Balance Sheet Annual'!BS226</f>
        <v>0.55816554809843399</v>
      </c>
      <c r="AX226" s="23">
        <f>('Cash Flow Statement Annual'!AB226+'Cash Flow Statement Annual'!AU226)/'Balance Sheet Annual'!BS226</f>
        <v>0.44854586129753915</v>
      </c>
      <c r="AY226" s="23">
        <f>('Balance Sheet Annual'!BH226+'Balance Sheet Annual'!BS226)/('Income Statement Annual'!AF226-'Income Statement Annual'!AC226)</f>
        <v>2.5147679324894514</v>
      </c>
      <c r="AZ226" s="23">
        <f>(('Balance Sheet Annual'!BH226+'Balance Sheet Annual'!BS226)-'Balance Sheet Annual'!N226)/('Income Statement Annual'!AF226-'Income Statement Annual'!AC226)</f>
        <v>0.2672292545710267</v>
      </c>
      <c r="BA226" s="23">
        <f>('Cash Flow Statement Annual'!AB226+'Cash Flow Statement Annual'!AU226)/'Income Statement Annual'!BS226</f>
        <v>1.2914653784219001</v>
      </c>
      <c r="BB226" s="23">
        <f>'Income Statement Annual'!AF226/('Balance Sheet Annual'!BH226+'Balance Sheet Annual'!BS226)</f>
        <v>0.3976510067114094</v>
      </c>
      <c r="BC226" s="24">
        <f>'Income Statement Annual'!AF226/('Balance Sheet Annual'!BB226-'Balance Sheet Annual'!BR226)</f>
        <v>0.12651245551601423</v>
      </c>
    </row>
    <row r="227" spans="1:55" x14ac:dyDescent="0.2">
      <c r="A227" s="52" t="s">
        <v>730</v>
      </c>
      <c r="B227" s="52" t="s">
        <v>731</v>
      </c>
      <c r="C227" s="52" t="str">
        <f>VLOOKUP(A227,'[1]S&amp;P 500 Wikipedia'!A:D,3,FALSE)</f>
        <v>Consumer Staples</v>
      </c>
      <c r="D227" s="52">
        <v>693432</v>
      </c>
      <c r="E227" s="52" t="s">
        <v>16</v>
      </c>
      <c r="F227" s="52">
        <v>2019</v>
      </c>
      <c r="G227" s="52" t="s">
        <v>17</v>
      </c>
      <c r="H227" s="53">
        <v>43830</v>
      </c>
      <c r="I227" s="53">
        <v>43875</v>
      </c>
      <c r="J227" s="53">
        <v>43875</v>
      </c>
      <c r="K227" s="54">
        <v>1223000000</v>
      </c>
      <c r="L227" s="54">
        <v>1227000000</v>
      </c>
      <c r="M227" s="52" t="s">
        <v>732</v>
      </c>
      <c r="N227" s="21">
        <f>'Balance Sheet Annual'!AH227/'Balance Sheet Annual'!BR227</f>
        <v>1.0281904761904761</v>
      </c>
      <c r="O227" s="22">
        <f>('Balance Sheet Annual'!AH227-'Balance Sheet Annual'!U227)/'Balance Sheet Annual'!BR227</f>
        <v>0.68266666666666664</v>
      </c>
      <c r="P227" s="22">
        <f>'Balance Sheet Annual'!N227/'Balance Sheet Annual'!BR227</f>
        <v>0.28939682539682537</v>
      </c>
      <c r="Q227" s="22">
        <f>'Balance Sheet Annual'!CH227/'Balance Sheet Annual'!CS227</f>
        <v>0.96042435602620335</v>
      </c>
      <c r="R227" s="22">
        <f>('Balance Sheet Annual'!BH227+'Balance Sheet Annual'!BS227)/'Balance Sheet Annual'!BB227</f>
        <v>0.28826022671266632</v>
      </c>
      <c r="S227" s="22">
        <f>('Balance Sheet Annual'!BH227/'Balance Sheet Annual'!BB227)</f>
        <v>1.0133070478068013E-2</v>
      </c>
      <c r="T227" s="22">
        <f>'Balance Sheet Annual'!BS227/'Balance Sheet Annual'!BB227</f>
        <v>0.27812715623459833</v>
      </c>
      <c r="U227" s="22">
        <f>('Balance Sheet Annual'!BH227+'Balance Sheet Annual'!BS227)/'Balance Sheet Annual'!CS227</f>
        <v>0.56511236932114628</v>
      </c>
      <c r="V227" s="22">
        <f>('Balance Sheet Annual'!BH227/'Balance Sheet Annual'!CS227)</f>
        <v>1.986511816653462E-2</v>
      </c>
      <c r="W227" s="22">
        <f>('Balance Sheet Annual'!BS227/'Balance Sheet Annual'!CS227)</f>
        <v>0.5452472511546117</v>
      </c>
      <c r="X227" s="23">
        <f>'Balance Sheet Annual'!AH227/'Balance Sheet Annual'!BB227</f>
        <v>7.9812715623459832E-2</v>
      </c>
      <c r="Y227" s="23">
        <f>'Balance Sheet Annual'!CS227/('Balance Sheet Annual'!BB227-'Balance Sheet Annual'!AQ227-'Balance Sheet Annual'!AR227-'Balance Sheet Annual'!AS227)</f>
        <v>2.9995942499420356</v>
      </c>
      <c r="Z227" s="23">
        <f>'Balance Sheet Annual'!BA227/'Balance Sheet Annual'!BB227</f>
        <v>0.92018728437654018</v>
      </c>
      <c r="AA227" s="23">
        <f>'Balance Sheet Annual'!AR227/'Balance Sheet Annual'!BB227</f>
        <v>0.35037949728930506</v>
      </c>
      <c r="AB227" s="24">
        <f>'Balance Sheet Annual'!CS227/'Balance Sheet Annual'!CT227</f>
        <v>0.51009364218827014</v>
      </c>
      <c r="AC227" s="25">
        <f>'Income Statement Annual'!V227/'Income Statement Annual'!N227</f>
        <v>0.32618008567882451</v>
      </c>
      <c r="AD227" s="23">
        <f>('Income Statement Annual'!AF227-'Income Statement Annual'!AC227)/'Income Statement Annual'!N227</f>
        <v>0.19894302758537855</v>
      </c>
      <c r="AE227" s="23">
        <f>'Income Statement Annual'!AF227/'Income Statement Annual'!N227</f>
        <v>0.19894302758537855</v>
      </c>
      <c r="AF227" s="23">
        <f>'Income Statement Annual'!BS227/'Income Statement Annual'!N227</f>
        <v>7.7471273571685956E-2</v>
      </c>
      <c r="AG227" s="23">
        <f>('Income Statement Annual'!AF227-'Income Statement Annual'!AC227)/('Income Statement Annual'!AH227*-1)</f>
        <v>3.650991917707568</v>
      </c>
      <c r="AH227" s="24">
        <f>'Income Statement Annual'!AF227/('Income Statement Annual'!AH227*-1)</f>
        <v>3.650991917707568</v>
      </c>
      <c r="AI227" s="25">
        <f>'Cash Flow Statement Annual'!BG227/'Cash Flow Statement Annual'!AB227</f>
        <v>-1.101632882882883</v>
      </c>
      <c r="AJ227" s="23">
        <f>'Cash Flow Statement Annual'!AB227/'Balance Sheet Annual'!BR227</f>
        <v>0.45104761904761903</v>
      </c>
      <c r="AK227" s="23">
        <f>('Cash Flow Statement Annual'!AB227+'Cash Flow Statement Annual'!AV227)/('Balance Sheet Annual'!BH227+'Balance Sheet Annual'!BS227)</f>
        <v>5.4677882642593351E-2</v>
      </c>
      <c r="AL227" s="24">
        <f>('Cash Flow Statement Annual'!AB227/('Balance Sheet Annual'!BH227+'Balance Sheet Annual'!BS227))</f>
        <v>0.12146081247435371</v>
      </c>
      <c r="AM227" s="25">
        <f>'Income Statement Annual'!BS227/'Balance Sheet Annual'!CS227</f>
        <v>3.7392026899070514E-2</v>
      </c>
      <c r="AN227" s="23">
        <f>'Income Statement Annual'!N227/'Balance Sheet Annual'!CS227</f>
        <v>0.48265666969410037</v>
      </c>
      <c r="AO227" s="23">
        <f>'Income Statement Annual'!N227/'Balance Sheet Annual'!BB227</f>
        <v>0.2462000985707245</v>
      </c>
      <c r="AP227" s="23">
        <f>'Income Statement Annual'!N227/('Balance Sheet Annual'!AH227-'Balance Sheet Annual'!BR227)</f>
        <v>112.50900900900901</v>
      </c>
      <c r="AQ227" s="23">
        <f>'Income Statement Annual'!BS227/'Balance Sheet Annual'!BB227</f>
        <v>1.9073435189748644E-2</v>
      </c>
      <c r="AR227" s="23">
        <f>'Cash Flow Statement Annual'!AB227/'Income Statement Annual'!N227</f>
        <v>0.14221083396724987</v>
      </c>
      <c r="AS227" s="23">
        <f>'Cash Flow Statement Annual'!BG227/'Income Statement Annual'!N227</f>
        <v>-0.15666413100052048</v>
      </c>
      <c r="AT227" s="23">
        <f>'Cash Flow Statement Annual'!AB227/'Balance Sheet Annual'!BB227</f>
        <v>3.5012321340561856E-2</v>
      </c>
      <c r="AU227" s="23">
        <f>('Cash Flow Statement Annual'!AB227+'Cash Flow Statement Annual'!AU227)/'Balance Sheet Annual'!BR227</f>
        <v>0.64292063492063489</v>
      </c>
      <c r="AV227" s="23">
        <f>('Cash Flow Statement Annual'!AB227+'Cash Flow Statement Annual'!AU227)/('Balance Sheet Annual'!BH227+'Balance Sheet Annual'!BS227)</f>
        <v>0.17312953084393379</v>
      </c>
      <c r="AW227" s="23">
        <f>'Cash Flow Statement Annual'!AB227/'Balance Sheet Annual'!BS227</f>
        <v>0.12588602211511199</v>
      </c>
      <c r="AX227" s="23">
        <f>('Cash Flow Statement Annual'!AB227+'Cash Flow Statement Annual'!AU227)/'Balance Sheet Annual'!BS227</f>
        <v>0.17943719875248088</v>
      </c>
      <c r="AY227" s="23">
        <f>('Balance Sheet Annual'!BH227+'Balance Sheet Annual'!BS227)/('Income Statement Annual'!AF227-'Income Statement Annual'!AC227)</f>
        <v>5.8852887905011064</v>
      </c>
      <c r="AZ227" s="23">
        <f>(('Balance Sheet Annual'!BH227+'Balance Sheet Annual'!BS227)-'Balance Sheet Annual'!N227)/('Income Statement Annual'!AF227-'Income Statement Annual'!AC227)</f>
        <v>5.4266452002414969</v>
      </c>
      <c r="BA227" s="23">
        <f>('Cash Flow Statement Annual'!AB227+'Cash Flow Statement Annual'!AU227)/'Income Statement Annual'!BS227</f>
        <v>2.6165374677002582</v>
      </c>
      <c r="BB227" s="23">
        <f>'Income Statement Annual'!AF227/('Balance Sheet Annual'!BH227+'Balance Sheet Annual'!BS227)</f>
        <v>0.16991519627957871</v>
      </c>
      <c r="BC227" s="24">
        <f>'Income Statement Annual'!AF227/('Balance Sheet Annual'!BB227-'Balance Sheet Annual'!BR227)</f>
        <v>5.310179000801496E-2</v>
      </c>
    </row>
    <row r="228" spans="1:55" x14ac:dyDescent="0.2">
      <c r="A228" s="52" t="s">
        <v>718</v>
      </c>
      <c r="B228" s="52" t="s">
        <v>719</v>
      </c>
      <c r="C228" s="52" t="str">
        <f>VLOOKUP(A228,'[1]S&amp;P 500 Wikipedia'!A:D,3,FALSE)</f>
        <v>Real Estate</v>
      </c>
      <c r="D228" s="52">
        <v>378175</v>
      </c>
      <c r="E228" s="52" t="s">
        <v>16</v>
      </c>
      <c r="F228" s="52">
        <v>2019</v>
      </c>
      <c r="G228" s="52" t="s">
        <v>17</v>
      </c>
      <c r="H228" s="53">
        <v>43830</v>
      </c>
      <c r="I228" s="53">
        <v>43886</v>
      </c>
      <c r="J228" s="53">
        <v>43886</v>
      </c>
      <c r="K228" s="54">
        <v>422496000</v>
      </c>
      <c r="L228" s="54">
        <v>424785000</v>
      </c>
      <c r="M228" s="52" t="s">
        <v>720</v>
      </c>
      <c r="N228" s="21">
        <f>'Balance Sheet Annual'!AH228/'Balance Sheet Annual'!BR228</f>
        <v>5.6624531049904503E-2</v>
      </c>
      <c r="O228" s="22">
        <f>('Balance Sheet Annual'!AH228-'Balance Sheet Annual'!U228)/'Balance Sheet Annual'!BR228</f>
        <v>5.6624531049904503E-2</v>
      </c>
      <c r="P228" s="22">
        <f>'Balance Sheet Annual'!N228/'Balance Sheet Annual'!BR228</f>
        <v>2.0483664151001394E-2</v>
      </c>
      <c r="Q228" s="22">
        <f>'Balance Sheet Annual'!CH228/'Balance Sheet Annual'!CS228</f>
        <v>1.2232060806371732</v>
      </c>
      <c r="R228" s="22">
        <f>('Balance Sheet Annual'!BH228+'Balance Sheet Annual'!BS228)/'Balance Sheet Annual'!BB228</f>
        <v>4.4009261068532653E-2</v>
      </c>
      <c r="S228" s="22">
        <f>('Balance Sheet Annual'!BH228/'Balance Sheet Annual'!BB228)</f>
        <v>4.4009261068532653E-2</v>
      </c>
      <c r="T228" s="22">
        <f>'Balance Sheet Annual'!BS228/'Balance Sheet Annual'!BB228</f>
        <v>0</v>
      </c>
      <c r="U228" s="22">
        <f>('Balance Sheet Annual'!BH228+'Balance Sheet Annual'!BS228)/'Balance Sheet Annual'!CS228</f>
        <v>9.7841656811910607E-2</v>
      </c>
      <c r="V228" s="22">
        <f>('Balance Sheet Annual'!BH228/'Balance Sheet Annual'!CS228)</f>
        <v>9.7841656811910607E-2</v>
      </c>
      <c r="W228" s="22">
        <f>('Balance Sheet Annual'!BS228/'Balance Sheet Annual'!CS228)</f>
        <v>0</v>
      </c>
      <c r="X228" s="23">
        <f>'Balance Sheet Annual'!AH228/'Balance Sheet Annual'!BB228</f>
        <v>3.1154768465557911E-2</v>
      </c>
      <c r="Y228" s="23">
        <f>'Balance Sheet Annual'!CS228/('Balance Sheet Annual'!BB228-'Balance Sheet Annual'!AQ228-'Balance Sheet Annual'!AR228-'Balance Sheet Annual'!AS228)</f>
        <v>0.44980085683887611</v>
      </c>
      <c r="Z228" s="23">
        <f>'Balance Sheet Annual'!BA228/'Balance Sheet Annual'!BB228</f>
        <v>0.96884523153444213</v>
      </c>
      <c r="AA228" s="23">
        <f>'Balance Sheet Annual'!AR228/'Balance Sheet Annual'!BB228</f>
        <v>0</v>
      </c>
      <c r="AB228" s="24">
        <f>'Balance Sheet Annual'!CS228/'Balance Sheet Annual'!CT228</f>
        <v>0.44980085683887611</v>
      </c>
      <c r="AC228" s="25">
        <f>'Income Statement Annual'!V228/'Income Statement Annual'!N228</f>
        <v>0.7092452739014431</v>
      </c>
      <c r="AD228" s="23">
        <f>('Income Statement Annual'!AF228-'Income Statement Annual'!AC228)/'Income Statement Annual'!N228</f>
        <v>0.62559410605375521</v>
      </c>
      <c r="AE228" s="23">
        <f>'Income Statement Annual'!AF228/'Income Statement Annual'!N228</f>
        <v>0.38581255759851718</v>
      </c>
      <c r="AF228" s="23">
        <f>'Income Statement Annual'!BS228/'Income Statement Annual'!N228</f>
        <v>0.29337535076849797</v>
      </c>
      <c r="AG228" s="23">
        <f>('Income Statement Annual'!AF228-'Income Statement Annual'!AC228)/('Income Statement Annual'!AH228*-1)</f>
        <v>4.0868739254206714</v>
      </c>
      <c r="AH228" s="24">
        <f>'Income Statement Annual'!AF228/('Income Statement Annual'!AH228*-1)</f>
        <v>2.5204318047295584</v>
      </c>
      <c r="AI228" s="25">
        <f>'Cash Flow Statement Annual'!BG228/'Cash Flow Statement Annual'!AB228</f>
        <v>-0.82730951907722039</v>
      </c>
      <c r="AJ228" s="23">
        <f>'Cash Flow Statement Annual'!AB228/'Balance Sheet Annual'!BR228</f>
        <v>9.6451224645377795E-2</v>
      </c>
      <c r="AK228" s="23">
        <f>('Cash Flow Statement Annual'!AB228+'Cash Flow Statement Annual'!AV228)/('Balance Sheet Annual'!BH228+'Balance Sheet Annual'!BS228)</f>
        <v>0.1075664038610932</v>
      </c>
      <c r="AL228" s="24">
        <f>('Cash Flow Statement Annual'!AB228/('Balance Sheet Annual'!BH228+'Balance Sheet Annual'!BS228))</f>
        <v>1.2058230442472024</v>
      </c>
      <c r="AM228" s="25">
        <f>'Income Statement Annual'!BS228/'Balance Sheet Annual'!CS228</f>
        <v>6.8728180559345847E-2</v>
      </c>
      <c r="AN228" s="23">
        <f>'Income Statement Annual'!N228/'Balance Sheet Annual'!CS228</f>
        <v>0.23426705883542051</v>
      </c>
      <c r="AO228" s="23">
        <f>'Income Statement Annual'!N228/'Balance Sheet Annual'!BB228</f>
        <v>0.10537352379329555</v>
      </c>
      <c r="AP228" s="23">
        <f>'Income Statement Annual'!N228/('Balance Sheet Annual'!AH228-'Balance Sheet Annual'!BR228)</f>
        <v>-0.2030144799374814</v>
      </c>
      <c r="AQ228" s="23">
        <f>'Income Statement Annual'!BS228/'Balance Sheet Annual'!BB228</f>
        <v>3.091399450457075E-2</v>
      </c>
      <c r="AR228" s="23">
        <f>'Cash Flow Statement Annual'!AB228/'Income Statement Annual'!N228</f>
        <v>0.50361209577490063</v>
      </c>
      <c r="AS228" s="23">
        <f>'Cash Flow Statement Annual'!BG228/'Income Statement Annual'!N228</f>
        <v>-0.41664308075700413</v>
      </c>
      <c r="AT228" s="23">
        <f>'Cash Flow Statement Annual'!AB228/'Balance Sheet Annual'!BB228</f>
        <v>5.3067381156727933E-2</v>
      </c>
      <c r="AU228" s="23">
        <f>('Cash Flow Statement Annual'!AB228+'Cash Flow Statement Annual'!AU228)/'Balance Sheet Annual'!BR228</f>
        <v>7.6550272458332208E-2</v>
      </c>
      <c r="AV228" s="23">
        <f>('Cash Flow Statement Annual'!AB228+'Cash Flow Statement Annual'!AU228)/('Balance Sheet Annual'!BH228+'Balance Sheet Annual'!BS228)</f>
        <v>0.95702343762913011</v>
      </c>
      <c r="AW228" s="23" t="e">
        <f>'Cash Flow Statement Annual'!AB228/'Balance Sheet Annual'!BS228</f>
        <v>#DIV/0!</v>
      </c>
      <c r="AX228" s="23" t="e">
        <f>('Cash Flow Statement Annual'!AB228+'Cash Flow Statement Annual'!AU228)/'Balance Sheet Annual'!BS228</f>
        <v>#DIV/0!</v>
      </c>
      <c r="AY228" s="23">
        <f>('Balance Sheet Annual'!BH228+'Balance Sheet Annual'!BS228)/('Income Statement Annual'!AF228-'Income Statement Annual'!AC228)</f>
        <v>0.66760552889622082</v>
      </c>
      <c r="AZ228" s="23">
        <f>(('Balance Sheet Annual'!BH228+'Balance Sheet Annual'!BS228)-'Balance Sheet Annual'!N228)/('Income Statement Annual'!AF228-'Income Statement Annual'!AC228)</f>
        <v>0.49664202728033863</v>
      </c>
      <c r="BA228" s="23">
        <f>('Cash Flow Statement Annual'!AB228+'Cash Flow Statement Annual'!AU228)/'Income Statement Annual'!BS228</f>
        <v>1.3624216148805253</v>
      </c>
      <c r="BB228" s="23">
        <f>'Income Statement Annual'!AF228/('Balance Sheet Annual'!BH228+'Balance Sheet Annual'!BS228)</f>
        <v>0.92376985504371834</v>
      </c>
      <c r="BC228" s="24">
        <f>'Income Statement Annual'!AF228/('Balance Sheet Annual'!BB228-'Balance Sheet Annual'!BR228)</f>
        <v>9.0383173130375902E-2</v>
      </c>
    </row>
    <row r="229" spans="1:55" x14ac:dyDescent="0.2">
      <c r="A229" s="52" t="s">
        <v>724</v>
      </c>
      <c r="B229" s="52" t="s">
        <v>725</v>
      </c>
      <c r="C229" s="52" t="str">
        <f>VLOOKUP(A229,'[1]S&amp;P 500 Wikipedia'!A:D,3,FALSE)</f>
        <v>Information Technology</v>
      </c>
      <c r="D229" s="52">
        <v>132518</v>
      </c>
      <c r="E229" s="52" t="s">
        <v>16</v>
      </c>
      <c r="F229" s="52">
        <v>2020</v>
      </c>
      <c r="G229" s="52" t="s">
        <v>17</v>
      </c>
      <c r="H229" s="53">
        <v>44012</v>
      </c>
      <c r="I229" s="53">
        <v>44053</v>
      </c>
      <c r="J229" s="53">
        <v>44053</v>
      </c>
      <c r="K229" s="54">
        <v>155134000</v>
      </c>
      <c r="L229" s="54">
        <v>156097000</v>
      </c>
      <c r="M229" s="52" t="s">
        <v>726</v>
      </c>
      <c r="N229" s="21">
        <f>'Balance Sheet Annual'!AH229/'Balance Sheet Annual'!BR229</f>
        <v>2.7789056975407491</v>
      </c>
      <c r="O229" s="22">
        <f>('Balance Sheet Annual'!AH229-'Balance Sheet Annual'!U229)/'Balance Sheet Annual'!BR229</f>
        <v>2.0076409618622582</v>
      </c>
      <c r="P229" s="22">
        <f>'Balance Sheet Annual'!N229/'Balance Sheet Annual'!BR229</f>
        <v>1.1651301987426652</v>
      </c>
      <c r="Q229" s="22">
        <f>'Balance Sheet Annual'!CH229/'Balance Sheet Annual'!CS229</f>
        <v>2.4613671713272236</v>
      </c>
      <c r="R229" s="22">
        <f>('Balance Sheet Annual'!BH229+'Balance Sheet Annual'!BS229)/'Balance Sheet Annual'!BB229</f>
        <v>0.37388846503648721</v>
      </c>
      <c r="S229" s="22">
        <f>('Balance Sheet Annual'!BH229/'Balance Sheet Annual'!BB229)</f>
        <v>0</v>
      </c>
      <c r="T229" s="22">
        <f>'Balance Sheet Annual'!BS229/'Balance Sheet Annual'!BB229</f>
        <v>0.37388846503648721</v>
      </c>
      <c r="U229" s="22">
        <f>('Balance Sheet Annual'!BH229+'Balance Sheet Annual'!BS229)/'Balance Sheet Annual'!CS229</f>
        <v>1.2941652586152235</v>
      </c>
      <c r="V229" s="22">
        <f>('Balance Sheet Annual'!BH229/'Balance Sheet Annual'!CS229)</f>
        <v>0</v>
      </c>
      <c r="W229" s="22">
        <f>('Balance Sheet Annual'!BS229/'Balance Sheet Annual'!CS229)</f>
        <v>1.2941652586152235</v>
      </c>
      <c r="X229" s="23">
        <f>'Balance Sheet Annual'!AH229/'Balance Sheet Annual'!BB229</f>
        <v>0.50900488795210319</v>
      </c>
      <c r="Y229" s="23">
        <f>'Balance Sheet Annual'!CS229/('Balance Sheet Annual'!BB229-'Balance Sheet Annual'!AQ229-'Balance Sheet Annual'!AR229-'Balance Sheet Annual'!AS229)</f>
        <v>0.45882996228914397</v>
      </c>
      <c r="Z229" s="23">
        <f>'Balance Sheet Annual'!BA229/'Balance Sheet Annual'!BB229</f>
        <v>0.49099511204789675</v>
      </c>
      <c r="AA229" s="23">
        <f>'Balance Sheet Annual'!AR229/'Balance Sheet Annual'!BB229</f>
        <v>0.22041064832175999</v>
      </c>
      <c r="AB229" s="24">
        <f>'Balance Sheet Annual'!CS229/'Balance Sheet Annual'!CT229</f>
        <v>0.28890318492752126</v>
      </c>
      <c r="AC229" s="25">
        <f>'Income Statement Annual'!V229/'Income Statement Annual'!N229</f>
        <v>0.57812915488086991</v>
      </c>
      <c r="AD229" s="23">
        <f>('Income Statement Annual'!AF229-'Income Statement Annual'!AC229)/'Income Statement Annual'!N229</f>
        <v>0.30291449608227028</v>
      </c>
      <c r="AE229" s="23">
        <f>'Income Statement Annual'!AF229/'Income Statement Annual'!N229</f>
        <v>0.30291449608227028</v>
      </c>
      <c r="AF229" s="23">
        <f>'Income Statement Annual'!BS229/'Income Statement Annual'!N229</f>
        <v>0.20955841323334293</v>
      </c>
      <c r="AG229" s="23">
        <f>('Income Statement Annual'!AF229-'Income Statement Annual'!AC229)/('Income Statement Annual'!AH229*-1)</f>
        <v>10.9740194916206</v>
      </c>
      <c r="AH229" s="24">
        <f>'Income Statement Annual'!AF229/('Income Statement Annual'!AH229*-1)</f>
        <v>10.9740194916206</v>
      </c>
      <c r="AI229" s="25">
        <f>'Cash Flow Statement Annual'!BG229/'Cash Flow Statement Annual'!AB229</f>
        <v>-0.73060404193720663</v>
      </c>
      <c r="AJ229" s="23">
        <f>'Cash Flow Statement Annual'!AB229/'Balance Sheet Annual'!BR229</f>
        <v>1.046514090597287</v>
      </c>
      <c r="AK229" s="23">
        <f>('Cash Flow Statement Annual'!AB229+'Cash Flow Statement Annual'!AV229)/('Balance Sheet Annual'!BH229+'Balance Sheet Annual'!BS229)</f>
        <v>0.36176062853239643</v>
      </c>
      <c r="AL229" s="24">
        <f>('Cash Flow Statement Annual'!AB229/('Balance Sheet Annual'!BH229+'Balance Sheet Annual'!BS229))</f>
        <v>0.51268564445610099</v>
      </c>
      <c r="AM229" s="25">
        <f>'Income Statement Annual'!BS229/'Balance Sheet Annual'!CS229</f>
        <v>0.45385321203576262</v>
      </c>
      <c r="AN229" s="23">
        <f>'Income Statement Annual'!N229/'Balance Sheet Annual'!CS229</f>
        <v>2.1657599188365579</v>
      </c>
      <c r="AO229" s="23">
        <f>'Income Statement Annual'!N229/'Balance Sheet Annual'!BB229</f>
        <v>0.62569493834025147</v>
      </c>
      <c r="AP229" s="23">
        <f>'Income Statement Annual'!N229/('Balance Sheet Annual'!AH229-'Balance Sheet Annual'!BR229)</f>
        <v>1.9202667937491049</v>
      </c>
      <c r="AQ229" s="23">
        <f>'Income Statement Annual'!BS229/'Balance Sheet Annual'!BB229</f>
        <v>0.13111963844671745</v>
      </c>
      <c r="AR229" s="23">
        <f>'Cash Flow Statement Annual'!AB229/'Income Statement Annual'!N229</f>
        <v>0.30635895690703951</v>
      </c>
      <c r="AS229" s="23">
        <f>'Cash Flow Statement Annual'!BG229/'Income Statement Annual'!N229</f>
        <v>-0.22382709219994956</v>
      </c>
      <c r="AT229" s="23">
        <f>'Cash Flow Statement Annual'!AB229/'Balance Sheet Annual'!BB229</f>
        <v>0.19168724865193384</v>
      </c>
      <c r="AU229" s="23">
        <f>('Cash Flow Statement Annual'!AB229+'Cash Flow Statement Annual'!AU229)/'Balance Sheet Annual'!BR229</f>
        <v>0.89421609543789626</v>
      </c>
      <c r="AV229" s="23">
        <f>('Cash Flow Statement Annual'!AB229+'Cash Flow Statement Annual'!AU229)/('Balance Sheet Annual'!BH229+'Balance Sheet Annual'!BS229)</f>
        <v>0.43807509071467893</v>
      </c>
      <c r="AW229" s="23">
        <f>'Cash Flow Statement Annual'!AB229/'Balance Sheet Annual'!BS229</f>
        <v>0.51268564445610099</v>
      </c>
      <c r="AX229" s="23">
        <f>('Cash Flow Statement Annual'!AB229+'Cash Flow Statement Annual'!AU229)/'Balance Sheet Annual'!BS229</f>
        <v>0.43807509071467893</v>
      </c>
      <c r="AY229" s="23">
        <f>('Balance Sheet Annual'!BH229+'Balance Sheet Annual'!BS229)/('Income Statement Annual'!AF229-'Income Statement Annual'!AC229)</f>
        <v>1.972692384228331</v>
      </c>
      <c r="AZ229" s="23">
        <f>(('Balance Sheet Annual'!BH229+'Balance Sheet Annual'!BS229)-'Balance Sheet Annual'!N229)/('Income Statement Annual'!AF229-'Income Statement Annual'!AC229)</f>
        <v>0.84668846121045005</v>
      </c>
      <c r="BA229" s="23">
        <f>('Cash Flow Statement Annual'!AB229+'Cash Flow Statement Annual'!AU229)/'Income Statement Annual'!BS229</f>
        <v>1.2491738474751086</v>
      </c>
      <c r="BB229" s="23">
        <f>'Income Statement Annual'!AF229/('Balance Sheet Annual'!BH229+'Balance Sheet Annual'!BS229)</f>
        <v>0.50692140751137715</v>
      </c>
      <c r="BC229" s="24">
        <f>'Income Statement Annual'!AF229/('Balance Sheet Annual'!BB229-'Balance Sheet Annual'!BR229)</f>
        <v>0.23203293222556631</v>
      </c>
    </row>
    <row r="230" spans="1:55" x14ac:dyDescent="0.2">
      <c r="A230" s="52" t="s">
        <v>715</v>
      </c>
      <c r="B230" s="52" t="s">
        <v>716</v>
      </c>
      <c r="C230" s="52" t="str">
        <f>VLOOKUP(A230,'[1]S&amp;P 500 Wikipedia'!A:D,3,FALSE)</f>
        <v>Consumer Staples</v>
      </c>
      <c r="D230" s="52">
        <v>384594</v>
      </c>
      <c r="E230" s="52" t="s">
        <v>16</v>
      </c>
      <c r="F230" s="52">
        <v>2019</v>
      </c>
      <c r="G230" s="52" t="s">
        <v>17</v>
      </c>
      <c r="H230" s="53">
        <v>43830</v>
      </c>
      <c r="I230" s="53">
        <v>43874</v>
      </c>
      <c r="J230" s="53">
        <v>43874</v>
      </c>
      <c r="K230" s="54">
        <v>342100000</v>
      </c>
      <c r="L230" s="54">
        <v>344500000</v>
      </c>
      <c r="M230" s="52" t="s">
        <v>717</v>
      </c>
      <c r="N230" s="21">
        <f>'Balance Sheet Annual'!AH230/'Balance Sheet Annual'!BR230</f>
        <v>0.73088596618008383</v>
      </c>
      <c r="O230" s="22">
        <f>('Balance Sheet Annual'!AH230-'Balance Sheet Annual'!U230)/'Balance Sheet Annual'!BR230</f>
        <v>0.47217806041335453</v>
      </c>
      <c r="P230" s="22">
        <f>'Balance Sheet Annual'!N230/'Balance Sheet Annual'!BR230</f>
        <v>6.3882063882063883E-2</v>
      </c>
      <c r="Q230" s="22">
        <f>'Balance Sheet Annual'!CH230/'Balance Sheet Annual'!CS230</f>
        <v>77.778350515463913</v>
      </c>
      <c r="R230" s="22">
        <f>('Balance Sheet Annual'!BH230+'Balance Sheet Annual'!BS230)/'Balance Sheet Annual'!BB230</f>
        <v>0.50690309494209251</v>
      </c>
      <c r="S230" s="22">
        <f>('Balance Sheet Annual'!BH230/'Balance Sheet Annual'!BB230)</f>
        <v>0.10037296342341163</v>
      </c>
      <c r="T230" s="22">
        <f>'Balance Sheet Annual'!BS230/'Balance Sheet Annual'!BB230</f>
        <v>0.40653013151868089</v>
      </c>
      <c r="U230" s="22">
        <f>('Balance Sheet Annual'!BH230+'Balance Sheet Annual'!BS230)/'Balance Sheet Annual'!CS230</f>
        <v>39.932989690721648</v>
      </c>
      <c r="V230" s="22">
        <f>('Balance Sheet Annual'!BH230/'Balance Sheet Annual'!CS230)</f>
        <v>7.9072164948453612</v>
      </c>
      <c r="W230" s="22">
        <f>('Balance Sheet Annual'!BS230/'Balance Sheet Annual'!CS230)</f>
        <v>32.02577319587629</v>
      </c>
      <c r="X230" s="23">
        <f>'Balance Sheet Annual'!AH230/'Balance Sheet Annual'!BB230</f>
        <v>0.33089053196361973</v>
      </c>
      <c r="Y230" s="23">
        <f>'Balance Sheet Annual'!CS230/('Balance Sheet Annual'!BB230-'Balance Sheet Annual'!AQ230-'Balance Sheet Annual'!AR230-'Balance Sheet Annual'!AS230)</f>
        <v>1.404169079328315E-2</v>
      </c>
      <c r="Z230" s="23">
        <f>'Balance Sheet Annual'!BA230/'Balance Sheet Annual'!BB230</f>
        <v>0.66910946803638027</v>
      </c>
      <c r="AA230" s="23">
        <f>'Balance Sheet Annual'!AR230/'Balance Sheet Annual'!BB230</f>
        <v>9.5989007393836284E-2</v>
      </c>
      <c r="AB230" s="24">
        <f>'Balance Sheet Annual'!CS230/'Balance Sheet Annual'!CT230</f>
        <v>1.2693842831904731E-2</v>
      </c>
      <c r="AC230" s="25">
        <f>'Income Statement Annual'!V230/'Income Statement Annual'!N230</f>
        <v>0.32710027100271005</v>
      </c>
      <c r="AD230" s="23">
        <f>('Income Statement Annual'!AF230-'Income Statement Annual'!AC230)/'Income Statement Annual'!N230</f>
        <v>0.16211382113821138</v>
      </c>
      <c r="AE230" s="23">
        <f>'Income Statement Annual'!AF230/'Income Statement Annual'!N230</f>
        <v>0.16211382113821138</v>
      </c>
      <c r="AF230" s="23">
        <f>'Income Statement Annual'!BS230/'Income Statement Annual'!N230</f>
        <v>0.11691056910569106</v>
      </c>
      <c r="AG230" s="23">
        <f>('Income Statement Annual'!AF230-'Income Statement Annual'!AC230)/('Income Statement Annual'!AH230*-1)</f>
        <v>11.964</v>
      </c>
      <c r="AH230" s="24">
        <f>'Income Statement Annual'!AF230/('Income Statement Annual'!AH230*-1)</f>
        <v>11.964</v>
      </c>
      <c r="AI230" s="25">
        <f>'Cash Flow Statement Annual'!BG230/'Cash Flow Statement Annual'!AB230</f>
        <v>-0.65497076023391809</v>
      </c>
      <c r="AJ230" s="23">
        <f>'Cash Flow Statement Annual'!AB230/'Balance Sheet Annual'!BR230</f>
        <v>0.39543286602110134</v>
      </c>
      <c r="AK230" s="23">
        <f>('Cash Flow Statement Annual'!AB230+'Cash Flow Statement Annual'!AV230)/('Balance Sheet Annual'!BH230+'Balance Sheet Annual'!BS230)</f>
        <v>0.17142119530140701</v>
      </c>
      <c r="AL230" s="24">
        <f>('Cash Flow Statement Annual'!AB230/('Balance Sheet Annual'!BH230+'Balance Sheet Annual'!BS230))</f>
        <v>0.35316896863301922</v>
      </c>
      <c r="AM230" s="25">
        <f>'Income Statement Annual'!BS230/'Balance Sheet Annual'!CS230</f>
        <v>11.118556701030927</v>
      </c>
      <c r="AN230" s="23">
        <f>'Income Statement Annual'!N230/'Balance Sheet Annual'!CS230</f>
        <v>95.103092783505161</v>
      </c>
      <c r="AO230" s="23">
        <f>'Income Statement Annual'!N230/'Balance Sheet Annual'!BB230</f>
        <v>1.2072237126218675</v>
      </c>
      <c r="AP230" s="23">
        <f>'Income Statement Annual'!N230/('Balance Sheet Annual'!AH230-'Balance Sheet Annual'!BR230)</f>
        <v>-9.9087003222341572</v>
      </c>
      <c r="AQ230" s="23">
        <f>'Income Statement Annual'!BS230/'Balance Sheet Annual'!BB230</f>
        <v>0.14113721128050774</v>
      </c>
      <c r="AR230" s="23">
        <f>'Cash Flow Statement Annual'!AB230/'Income Statement Annual'!N230</f>
        <v>0.14829268292682926</v>
      </c>
      <c r="AS230" s="23">
        <f>'Cash Flow Statement Annual'!BG230/'Income Statement Annual'!N230</f>
        <v>-9.7127371273712737E-2</v>
      </c>
      <c r="AT230" s="23">
        <f>'Cash Flow Statement Annual'!AB230/'Balance Sheet Annual'!BB230</f>
        <v>0.17902244323758423</v>
      </c>
      <c r="AU230" s="23">
        <f>('Cash Flow Statement Annual'!AB230+'Cash Flow Statement Annual'!AU230)/'Balance Sheet Annual'!BR230</f>
        <v>0.24483306836248012</v>
      </c>
      <c r="AV230" s="23">
        <f>('Cash Flow Statement Annual'!AB230+'Cash Flow Statement Annual'!AU230)/('Balance Sheet Annual'!BH230+'Balance Sheet Annual'!BS230)</f>
        <v>0.21866528978959598</v>
      </c>
      <c r="AW230" s="23">
        <f>'Cash Flow Statement Annual'!AB230/'Balance Sheet Annual'!BS230</f>
        <v>0.44036697247706424</v>
      </c>
      <c r="AX230" s="23">
        <f>('Cash Flow Statement Annual'!AB230+'Cash Flow Statement Annual'!AU230)/'Balance Sheet Annual'!BS230</f>
        <v>0.27265411234508291</v>
      </c>
      <c r="AY230" s="23">
        <f>('Balance Sheet Annual'!BH230+'Balance Sheet Annual'!BS230)/('Income Statement Annual'!AF230-'Income Statement Annual'!AC230)</f>
        <v>2.5901036442661316</v>
      </c>
      <c r="AZ230" s="23">
        <f>(('Balance Sheet Annual'!BH230+'Balance Sheet Annual'!BS230)-'Balance Sheet Annual'!N230)/('Income Statement Annual'!AF230-'Income Statement Annual'!AC230)</f>
        <v>2.4423269809428283</v>
      </c>
      <c r="BA230" s="23">
        <f>('Cash Flow Statement Annual'!AB230+'Cash Flow Statement Annual'!AU230)/'Income Statement Annual'!BS230</f>
        <v>0.78535002318034308</v>
      </c>
      <c r="BB230" s="23">
        <f>'Income Statement Annual'!AF230/('Balance Sheet Annual'!BH230+'Balance Sheet Annual'!BS230)</f>
        <v>0.38608493610429845</v>
      </c>
      <c r="BC230" s="24">
        <f>'Income Statement Annual'!AF230/('Balance Sheet Annual'!BB230-'Balance Sheet Annual'!BR230)</f>
        <v>0.35760401721664276</v>
      </c>
    </row>
    <row r="231" spans="1:55" x14ac:dyDescent="0.2">
      <c r="A231" s="52" t="s">
        <v>721</v>
      </c>
      <c r="B231" s="52" t="s">
        <v>722</v>
      </c>
      <c r="C231" s="52" t="str">
        <f>VLOOKUP(A231,'[1]S&amp;P 500 Wikipedia'!A:D,3,FALSE)</f>
        <v>Energy</v>
      </c>
      <c r="D231" s="52">
        <v>88392</v>
      </c>
      <c r="E231" s="52" t="s">
        <v>16</v>
      </c>
      <c r="F231" s="52">
        <v>2019</v>
      </c>
      <c r="G231" s="52" t="s">
        <v>17</v>
      </c>
      <c r="H231" s="53">
        <v>43830</v>
      </c>
      <c r="I231" s="53">
        <v>43873</v>
      </c>
      <c r="J231" s="53">
        <v>43873</v>
      </c>
      <c r="K231" s="54">
        <v>2268000000</v>
      </c>
      <c r="L231" s="54">
        <v>2268000000</v>
      </c>
      <c r="M231" s="52" t="s">
        <v>723</v>
      </c>
      <c r="N231" s="21">
        <f>'Balance Sheet Annual'!AH231/'Balance Sheet Annual'!BR231</f>
        <v>0.63490196078431371</v>
      </c>
      <c r="O231" s="22">
        <f>('Balance Sheet Annual'!AH231-'Balance Sheet Annual'!U231)/'Balance Sheet Annual'!BR231</f>
        <v>0.56215686274509802</v>
      </c>
      <c r="P231" s="22">
        <f>'Balance Sheet Annual'!N231/'Balance Sheet Annual'!BR231</f>
        <v>0.21764705882352942</v>
      </c>
      <c r="Q231" s="22">
        <f>'Balance Sheet Annual'!CH231/'Balance Sheet Annual'!CS231</f>
        <v>1.125512339132678</v>
      </c>
      <c r="R231" s="22">
        <f>('Balance Sheet Annual'!BH231+'Balance Sheet Annual'!BS231)/'Balance Sheet Annual'!BB231</f>
        <v>0.44985638577612364</v>
      </c>
      <c r="S231" s="22">
        <f>('Balance Sheet Annual'!BH231/'Balance Sheet Annual'!BB231)</f>
        <v>3.3402106341950184E-2</v>
      </c>
      <c r="T231" s="22">
        <f>'Balance Sheet Annual'!BS231/'Balance Sheet Annual'!BB231</f>
        <v>0.41645427943417346</v>
      </c>
      <c r="U231" s="22">
        <f>('Balance Sheet Annual'!BH231+'Balance Sheet Annual'!BS231)/'Balance Sheet Annual'!CS231</f>
        <v>0.95617529880478092</v>
      </c>
      <c r="V231" s="22">
        <f>('Balance Sheet Annual'!BH231/'Balance Sheet Annual'!CS231)</f>
        <v>7.0996589182836994E-2</v>
      </c>
      <c r="W231" s="22">
        <f>('Balance Sheet Annual'!BS231/'Balance Sheet Annual'!CS231)</f>
        <v>0.88517870962194389</v>
      </c>
      <c r="X231" s="23">
        <f>'Balance Sheet Annual'!AH231/'Balance Sheet Annual'!BB231</f>
        <v>4.3664118019876748E-2</v>
      </c>
      <c r="Y231" s="23">
        <f>'Balance Sheet Annual'!CS231/('Balance Sheet Annual'!BB231-'Balance Sheet Annual'!AQ231-'Balance Sheet Annual'!AR231-'Balance Sheet Annual'!AS231)</f>
        <v>0.69736158305016993</v>
      </c>
      <c r="Z231" s="23">
        <f>'Balance Sheet Annual'!BA231/'Balance Sheet Annual'!BB231</f>
        <v>0.9563358819801232</v>
      </c>
      <c r="AA231" s="23">
        <f>'Balance Sheet Annual'!AR231/'Balance Sheet Annual'!BB231</f>
        <v>0.2892646682039457</v>
      </c>
      <c r="AB231" s="24">
        <f>'Balance Sheet Annual'!CS231/'Balance Sheet Annual'!CT231</f>
        <v>0.47047480345752929</v>
      </c>
      <c r="AC231" s="25">
        <f>'Income Statement Annual'!V231/'Income Statement Annual'!N231</f>
        <v>0.75297145885381178</v>
      </c>
      <c r="AD231" s="23">
        <f>('Income Statement Annual'!AF231-'Income Statement Annual'!AC231)/'Income Statement Annual'!N231</f>
        <v>0.48012718600953896</v>
      </c>
      <c r="AE231" s="23">
        <f>'Income Statement Annual'!AF231/'Income Statement Annual'!N231</f>
        <v>0.29760012112953288</v>
      </c>
      <c r="AF231" s="23">
        <f>'Income Statement Annual'!BS231/'Income Statement Annual'!N231</f>
        <v>0.16579604814898932</v>
      </c>
      <c r="AG231" s="23">
        <f>('Income Statement Annual'!AF231-'Income Statement Annual'!AC231)/('Income Statement Annual'!AH231*-1)</f>
        <v>3.5213770127706829</v>
      </c>
      <c r="AH231" s="24">
        <f>'Income Statement Annual'!AF231/('Income Statement Annual'!AH231*-1)</f>
        <v>2.1826762909494724</v>
      </c>
      <c r="AI231" s="25">
        <f>'Cash Flow Statement Annual'!BG231/'Cash Flow Statement Annual'!AB231</f>
        <v>-1.302653748946925</v>
      </c>
      <c r="AJ231" s="23">
        <f>'Cash Flow Statement Annual'!AB231/'Balance Sheet Annual'!BR231</f>
        <v>0.93098039215686279</v>
      </c>
      <c r="AK231" s="23">
        <f>('Cash Flow Statement Annual'!AB231+'Cash Flow Statement Annual'!AV231)/('Balance Sheet Annual'!BH231+'Balance Sheet Annual'!BS231)</f>
        <v>7.7488009592326143E-2</v>
      </c>
      <c r="AL231" s="24">
        <f>('Cash Flow Statement Annual'!AB231/('Balance Sheet Annual'!BH231+'Balance Sheet Annual'!BS231))</f>
        <v>0.14232613908872901</v>
      </c>
      <c r="AM231" s="25">
        <f>'Income Statement Annual'!BS231/'Balance Sheet Annual'!CS231</f>
        <v>6.2770500730889398E-2</v>
      </c>
      <c r="AN231" s="23">
        <f>'Income Statement Annual'!N231/'Balance Sheet Annual'!CS231</f>
        <v>0.37860070509329591</v>
      </c>
      <c r="AO231" s="23">
        <f>'Income Statement Annual'!N231/'Balance Sheet Annual'!BB231</f>
        <v>0.17812209231765039</v>
      </c>
      <c r="AP231" s="23">
        <f>'Income Statement Annual'!N231/('Balance Sheet Annual'!AH231-'Balance Sheet Annual'!BR231)</f>
        <v>-7.0939849624060152</v>
      </c>
      <c r="AQ231" s="23">
        <f>'Income Statement Annual'!BS231/'Balance Sheet Annual'!BB231</f>
        <v>2.9531938994295886E-2</v>
      </c>
      <c r="AR231" s="23">
        <f>'Cash Flow Statement Annual'!AB231/'Income Statement Annual'!N231</f>
        <v>0.35945188886365359</v>
      </c>
      <c r="AS231" s="23">
        <f>'Cash Flow Statement Annual'!BG231/'Income Statement Annual'!N231</f>
        <v>-0.46824135059429178</v>
      </c>
      <c r="AT231" s="23">
        <f>'Cash Flow Statement Annual'!AB231/'Balance Sheet Annual'!BB231</f>
        <v>6.4026322531925514E-2</v>
      </c>
      <c r="AU231" s="23">
        <f>('Cash Flow Statement Annual'!AB231+'Cash Flow Statement Annual'!AU231)/'Balance Sheet Annual'!BR231</f>
        <v>0.59490196078431368</v>
      </c>
      <c r="AV231" s="23">
        <f>('Cash Flow Statement Annual'!AB231+'Cash Flow Statement Annual'!AU231)/('Balance Sheet Annual'!BH231+'Balance Sheet Annual'!BS231)</f>
        <v>9.0947242206235013E-2</v>
      </c>
      <c r="AW231" s="23">
        <f>'Cash Flow Statement Annual'!AB231/'Balance Sheet Annual'!BS231</f>
        <v>0.15374154065343393</v>
      </c>
      <c r="AX231" s="23">
        <f>('Cash Flow Statement Annual'!AB231+'Cash Flow Statement Annual'!AU231)/'Balance Sheet Annual'!BS231</f>
        <v>9.8241751125214521E-2</v>
      </c>
      <c r="AY231" s="23">
        <f>('Balance Sheet Annual'!BH231+'Balance Sheet Annual'!BS231)/('Income Statement Annual'!AF231-'Income Statement Annual'!AC231)</f>
        <v>5.2601702932828758</v>
      </c>
      <c r="AZ231" s="23">
        <f>(('Balance Sheet Annual'!BH231+'Balance Sheet Annual'!BS231)-'Balance Sheet Annual'!N231)/('Income Statement Annual'!AF231-'Income Statement Annual'!AC231)</f>
        <v>5.0851466414380324</v>
      </c>
      <c r="BA231" s="23">
        <f>('Cash Flow Statement Annual'!AB231+'Cash Flow Statement Annual'!AU231)/'Income Statement Annual'!BS231</f>
        <v>1.3853881278538813</v>
      </c>
      <c r="BB231" s="23">
        <f>'Income Statement Annual'!AF231/('Balance Sheet Annual'!BH231+'Balance Sheet Annual'!BS231)</f>
        <v>0.11783573141486811</v>
      </c>
      <c r="BC231" s="24">
        <f>'Income Statement Annual'!AF231/('Balance Sheet Annual'!BB231-'Balance Sheet Annual'!BR231)</f>
        <v>5.6923990326831458E-2</v>
      </c>
    </row>
    <row r="232" spans="1:55" x14ac:dyDescent="0.2">
      <c r="A232" s="52" t="s">
        <v>248</v>
      </c>
      <c r="B232" s="52" t="s">
        <v>249</v>
      </c>
      <c r="C232" s="52" t="str">
        <f>VLOOKUP(A232,'[1]S&amp;P 500 Wikipedia'!A:D,3,FALSE)</f>
        <v>Consumer Discretionary</v>
      </c>
      <c r="D232" s="52">
        <v>327637</v>
      </c>
      <c r="E232" s="52" t="s">
        <v>16</v>
      </c>
      <c r="F232" s="52">
        <v>2019</v>
      </c>
      <c r="G232" s="52" t="s">
        <v>17</v>
      </c>
      <c r="H232" s="53">
        <v>43890</v>
      </c>
      <c r="I232" s="53">
        <v>43942</v>
      </c>
      <c r="J232" s="53">
        <v>43942</v>
      </c>
      <c r="K232" s="54">
        <v>163393000</v>
      </c>
      <c r="L232" s="54">
        <v>165831000</v>
      </c>
      <c r="M232" s="52" t="s">
        <v>250</v>
      </c>
      <c r="N232" s="21">
        <f>'Balance Sheet Annual'!AH232/'Balance Sheet Annual'!BR232</f>
        <v>2.3872224470208319</v>
      </c>
      <c r="O232" s="22">
        <f>('Balance Sheet Annual'!AH232-'Balance Sheet Annual'!U232)/'Balance Sheet Annual'!BR232</f>
        <v>0.53252575247262179</v>
      </c>
      <c r="P232" s="22">
        <f>'Balance Sheet Annual'!N232/'Balance Sheet Annual'!BR232</f>
        <v>3.7929715574373482E-2</v>
      </c>
      <c r="Q232" s="22">
        <f>'Balance Sheet Annual'!CH232/'Balance Sheet Annual'!CS232</f>
        <v>4.5937599416271437</v>
      </c>
      <c r="R232" s="22">
        <f>('Balance Sheet Annual'!BH232+'Balance Sheet Annual'!BS232)/'Balance Sheet Annual'!BB232</f>
        <v>0.75031052288610356</v>
      </c>
      <c r="S232" s="22">
        <f>('Balance Sheet Annual'!BH232/'Balance Sheet Annual'!BB232)</f>
        <v>2.0560300636812641E-2</v>
      </c>
      <c r="T232" s="22">
        <f>'Balance Sheet Annual'!BS232/'Balance Sheet Annual'!BB232</f>
        <v>0.72975022224929087</v>
      </c>
      <c r="U232" s="22">
        <f>('Balance Sheet Annual'!BH232+'Balance Sheet Annual'!BS232)/'Balance Sheet Annual'!CS232</f>
        <v>4.1970569467016023</v>
      </c>
      <c r="V232" s="22">
        <f>('Balance Sheet Annual'!BH232/'Balance Sheet Annual'!CS232)</f>
        <v>0.1150093860900136</v>
      </c>
      <c r="W232" s="22">
        <f>('Balance Sheet Annual'!BS232/'Balance Sheet Annual'!CS232)</f>
        <v>4.0820475606115885</v>
      </c>
      <c r="X232" s="23">
        <f>'Balance Sheet Annual'!AH232/'Balance Sheet Annual'!BB232</f>
        <v>0.17378120537997443</v>
      </c>
      <c r="Y232" s="23">
        <f>'Balance Sheet Annual'!CS232/('Balance Sheet Annual'!BB232-'Balance Sheet Annual'!AQ232-'Balance Sheet Annual'!AR232-'Balance Sheet Annual'!AS232)</f>
        <v>0.17877063199625162</v>
      </c>
      <c r="Z232" s="23">
        <f>'Balance Sheet Annual'!BA232/'Balance Sheet Annual'!BB232</f>
        <v>0.82621879462002557</v>
      </c>
      <c r="AA232" s="23">
        <f>'Balance Sheet Annual'!AR232/'Balance Sheet Annual'!BB232</f>
        <v>0</v>
      </c>
      <c r="AB232" s="24">
        <f>'Balance Sheet Annual'!CS232/'Balance Sheet Annual'!CT232</f>
        <v>0.17877063199625162</v>
      </c>
      <c r="AC232" s="25">
        <f>'Income Statement Annual'!V232/'Income Statement Annual'!N232</f>
        <v>0.13397351090825008</v>
      </c>
      <c r="AD232" s="23">
        <f>('Income Statement Annual'!AF232-'Income Statement Annual'!AC232)/'Income Statement Annual'!N232</f>
        <v>3.8497711637315517E-2</v>
      </c>
      <c r="AE232" s="23">
        <f>'Income Statement Annual'!AF232/'Income Statement Annual'!N232</f>
        <v>3.8497711637315517E-2</v>
      </c>
      <c r="AF232" s="23">
        <f>'Income Statement Annual'!BS232/'Income Statement Annual'!N232</f>
        <v>4.3722124428524488E-2</v>
      </c>
      <c r="AG232" s="23">
        <f>('Income Statement Annual'!AF232-'Income Statement Annual'!AC232)/('Income Statement Annual'!AH232*-1)</f>
        <v>9.4241810931608185</v>
      </c>
      <c r="AH232" s="24">
        <f>'Income Statement Annual'!AF232/('Income Statement Annual'!AH232*-1)</f>
        <v>9.4241810931608185</v>
      </c>
      <c r="AI232" s="25">
        <f>'Cash Flow Statement Annual'!BG232/'Cash Flow Statement Annual'!AB232</f>
        <v>-2.9034893451560824</v>
      </c>
      <c r="AJ232" s="23">
        <f>'Cash Flow Statement Annual'!AB232/'Balance Sheet Annual'!BR232</f>
        <v>-0.15417014452921632</v>
      </c>
      <c r="AK232" s="23">
        <f>('Cash Flow Statement Annual'!AB232+'Cash Flow Statement Annual'!AV232)/('Balance Sheet Annual'!BH232+'Balance Sheet Annual'!BS232)</f>
        <v>-1.4957849457172167E-2</v>
      </c>
      <c r="AL232" s="24">
        <f>('Cash Flow Statement Annual'!AB232/('Balance Sheet Annual'!BH232+'Balance Sheet Annual'!BS232))</f>
        <v>-1.4957849457172167E-2</v>
      </c>
      <c r="AM232" s="25">
        <f>'Income Statement Annual'!BS232/'Balance Sheet Annual'!CS232</f>
        <v>0.23572896421345893</v>
      </c>
      <c r="AN232" s="23">
        <f>'Income Statement Annual'!N232/'Balance Sheet Annual'!CS232</f>
        <v>5.3915258532055326</v>
      </c>
      <c r="AO232" s="23">
        <f>'Income Statement Annual'!N232/'Balance Sheet Annual'!BB232</f>
        <v>0.96384648420168273</v>
      </c>
      <c r="AP232" s="23">
        <f>'Income Statement Annual'!N232/('Balance Sheet Annual'!AH232-'Balance Sheet Annual'!BR232)</f>
        <v>9.5444705915508834</v>
      </c>
      <c r="AQ232" s="23">
        <f>'Income Statement Annual'!BS232/'Balance Sheet Annual'!BB232</f>
        <v>4.214141591226183E-2</v>
      </c>
      <c r="AR232" s="23">
        <f>'Cash Flow Statement Annual'!AB232/'Income Statement Annual'!N232</f>
        <v>-1.1644003512403822E-2</v>
      </c>
      <c r="AS232" s="23">
        <f>'Cash Flow Statement Annual'!BG232/'Income Statement Annual'!N232</f>
        <v>3.3808240133224497E-2</v>
      </c>
      <c r="AT232" s="23">
        <f>'Cash Flow Statement Annual'!AB232/'Balance Sheet Annual'!BB232</f>
        <v>-1.1223031847462468E-2</v>
      </c>
      <c r="AU232" s="23">
        <f>('Cash Flow Statement Annual'!AB232+'Cash Flow Statement Annual'!AU232)/'Balance Sheet Annual'!BR232</f>
        <v>-0.40787590074196572</v>
      </c>
      <c r="AV232" s="23">
        <f>('Cash Flow Statement Annual'!AB232+'Cash Flow Statement Annual'!AU232)/('Balance Sheet Annual'!BH232+'Balance Sheet Annual'!BS232)</f>
        <v>-3.9572813135364537E-2</v>
      </c>
      <c r="AW232" s="23">
        <f>'Cash Flow Statement Annual'!AB232/'Balance Sheet Annual'!BS232</f>
        <v>-1.5379278423335039E-2</v>
      </c>
      <c r="AX232" s="23">
        <f>('Cash Flow Statement Annual'!AB232+'Cash Flow Statement Annual'!AU232)/'Balance Sheet Annual'!BS232</f>
        <v>-4.0687754810338851E-2</v>
      </c>
      <c r="AY232" s="23">
        <f>('Balance Sheet Annual'!BH232+'Balance Sheet Annual'!BS232)/('Income Statement Annual'!AF232-'Income Statement Annual'!AC232)</f>
        <v>20.220796320466128</v>
      </c>
      <c r="AZ232" s="23">
        <f>(('Balance Sheet Annual'!BH232+'Balance Sheet Annual'!BS232)-'Balance Sheet Annual'!N232)/('Income Statement Annual'!AF232-'Income Statement Annual'!AC232)</f>
        <v>20.146383679354905</v>
      </c>
      <c r="BA232" s="23">
        <f>('Cash Flow Statement Annual'!AB232+'Cash Flow Statement Annual'!AU232)/'Income Statement Annual'!BS232</f>
        <v>-0.70457761024185284</v>
      </c>
      <c r="BB232" s="23">
        <f>'Income Statement Annual'!AF232/('Balance Sheet Annual'!BH232+'Balance Sheet Annual'!BS232)</f>
        <v>4.9454036535043246E-2</v>
      </c>
      <c r="BC232" s="24">
        <f>'Income Statement Annual'!AF232/('Balance Sheet Annual'!BB232-'Balance Sheet Annual'!BR232)</f>
        <v>4.00191329059124E-2</v>
      </c>
    </row>
    <row r="233" spans="1:55" x14ac:dyDescent="0.2">
      <c r="A233" s="52" t="s">
        <v>310</v>
      </c>
      <c r="B233" s="52" t="s">
        <v>311</v>
      </c>
      <c r="C233" s="52" t="str">
        <f>VLOOKUP(A233,'[1]S&amp;P 500 Wikipedia'!A:D,3,FALSE)</f>
        <v>Consumer Staples</v>
      </c>
      <c r="D233" s="52">
        <v>82117</v>
      </c>
      <c r="E233" s="52" t="s">
        <v>16</v>
      </c>
      <c r="F233" s="52">
        <v>2019</v>
      </c>
      <c r="G233" s="52" t="s">
        <v>17</v>
      </c>
      <c r="H233" s="53">
        <v>43830</v>
      </c>
      <c r="I233" s="53">
        <v>43885</v>
      </c>
      <c r="J233" s="53">
        <v>43885</v>
      </c>
      <c r="K233" s="54">
        <v>4284000000</v>
      </c>
      <c r="L233" s="54">
        <v>4324000000</v>
      </c>
      <c r="M233" s="52" t="s">
        <v>312</v>
      </c>
      <c r="N233" s="21">
        <f>'Balance Sheet Annual'!AH233/'Balance Sheet Annual'!BR233</f>
        <v>0.75671968264560863</v>
      </c>
      <c r="O233" s="22">
        <f>('Balance Sheet Annual'!AH233-'Balance Sheet Annual'!U233)/'Balance Sheet Annual'!BR233</f>
        <v>0.63144626107589075</v>
      </c>
      <c r="P233" s="22">
        <f>'Balance Sheet Annual'!N233/'Balance Sheet Annual'!BR233</f>
        <v>0.41430319208096988</v>
      </c>
      <c r="Q233" s="22">
        <f>'Balance Sheet Annual'!CH233/'Balance Sheet Annual'!CS233</f>
        <v>3.0942743387998863</v>
      </c>
      <c r="R233" s="22">
        <f>('Balance Sheet Annual'!BH233+'Balance Sheet Annual'!BS233)/'Balance Sheet Annual'!BB233</f>
        <v>0.49505099501047684</v>
      </c>
      <c r="S233" s="22">
        <f>('Balance Sheet Annual'!BH233/'Balance Sheet Annual'!BB233)</f>
        <v>0.17650872298306342</v>
      </c>
      <c r="T233" s="22">
        <f>'Balance Sheet Annual'!BS233/'Balance Sheet Annual'!BB233</f>
        <v>0.31854227202741342</v>
      </c>
      <c r="U233" s="22">
        <f>('Balance Sheet Annual'!BH233+'Balance Sheet Annual'!BS233)/'Balance Sheet Annual'!CS233</f>
        <v>2.0268745852687458</v>
      </c>
      <c r="V233" s="22">
        <f>('Balance Sheet Annual'!BH233/'Balance Sheet Annual'!CS233)</f>
        <v>0.72267513508389425</v>
      </c>
      <c r="W233" s="22">
        <f>('Balance Sheet Annual'!BS233/'Balance Sheet Annual'!CS233)</f>
        <v>1.3041994501848517</v>
      </c>
      <c r="X233" s="23">
        <f>'Balance Sheet Annual'!AH233/'Balance Sheet Annual'!BB233</f>
        <v>0.23629038793253146</v>
      </c>
      <c r="Y233" s="23">
        <f>'Balance Sheet Annual'!CS233/('Balance Sheet Annual'!BB233-'Balance Sheet Annual'!AQ233-'Balance Sheet Annual'!AR233-'Balance Sheet Annual'!AS233)</f>
        <v>0.35390421873689509</v>
      </c>
      <c r="Z233" s="23">
        <f>'Balance Sheet Annual'!BA233/'Balance Sheet Annual'!BB233</f>
        <v>0.76370961206746857</v>
      </c>
      <c r="AA233" s="23">
        <f>'Balance Sheet Annual'!AR233/'Balance Sheet Annual'!BB233</f>
        <v>0.19407045530845904</v>
      </c>
      <c r="AB233" s="24">
        <f>'Balance Sheet Annual'!CS233/'Balance Sheet Annual'!CT233</f>
        <v>0.24424352577534411</v>
      </c>
      <c r="AC233" s="25">
        <f>'Income Statement Annual'!V233/'Income Statement Annual'!N233</f>
        <v>0.60771212365158589</v>
      </c>
      <c r="AD233" s="23">
        <f>('Income Statement Annual'!AF233-'Income Statement Annual'!AC233)/'Income Statement Annual'!N233</f>
        <v>0.27064884881661566</v>
      </c>
      <c r="AE233" s="23">
        <f>'Income Statement Annual'!AF233/'Income Statement Annual'!N233</f>
        <v>0.27064884881661566</v>
      </c>
      <c r="AF233" s="23">
        <f>'Income Statement Annual'!BS233/'Income Statement Annual'!N233</f>
        <v>0.23936027478130198</v>
      </c>
      <c r="AG233" s="23">
        <f>('Income Statement Annual'!AF233-'Income Statement Annual'!AC233)/('Income Statement Annual'!AH233*-1)</f>
        <v>26.334203655352482</v>
      </c>
      <c r="AH233" s="24">
        <f>'Income Statement Annual'!AF233/('Income Statement Annual'!AH233*-1)</f>
        <v>26.334203655352482</v>
      </c>
      <c r="AI233" s="25">
        <f>'Cash Flow Statement Annual'!BG233/'Cash Flow Statement Annual'!AB233</f>
        <v>-0.85989876802597653</v>
      </c>
      <c r="AJ233" s="23">
        <f>'Cash Flow Statement Annual'!AB233/'Balance Sheet Annual'!BR233</f>
        <v>0.38820301783264743</v>
      </c>
      <c r="AK233" s="23">
        <f>('Cash Flow Statement Annual'!AB233+'Cash Flow Statement Annual'!AV233)/('Balance Sheet Annual'!BH233+'Balance Sheet Annual'!BS233)</f>
        <v>8.4792928466197418E-2</v>
      </c>
      <c r="AL233" s="24">
        <f>('Cash Flow Statement Annual'!AB233/('Balance Sheet Annual'!BH233+'Balance Sheet Annual'!BS233))</f>
        <v>0.24486121179524356</v>
      </c>
      <c r="AM233" s="25">
        <f>'Income Statement Annual'!BS233/'Balance Sheet Annual'!CS233</f>
        <v>0.42278888994217462</v>
      </c>
      <c r="AN233" s="23">
        <f>'Income Statement Annual'!N233/'Balance Sheet Annual'!CS233</f>
        <v>1.7663285619489999</v>
      </c>
      <c r="AO233" s="23">
        <f>'Income Statement Annual'!N233/'Balance Sheet Annual'!BB233</f>
        <v>0.43141431564811705</v>
      </c>
      <c r="AP233" s="23">
        <f>'Income Statement Annual'!N233/('Balance Sheet Annual'!AH233-'Balance Sheet Annual'!BR233)</f>
        <v>-5.6790612618104239</v>
      </c>
      <c r="AQ233" s="23">
        <f>'Income Statement Annual'!BS233/'Balance Sheet Annual'!BB233</f>
        <v>0.10326344913812065</v>
      </c>
      <c r="AR233" s="23">
        <f>'Cash Flow Statement Annual'!AB233/'Income Statement Annual'!N233</f>
        <v>0.28097998175280414</v>
      </c>
      <c r="AS233" s="23">
        <f>'Cash Flow Statement Annual'!BG233/'Income Statement Annual'!N233</f>
        <v>-0.24161434014919766</v>
      </c>
      <c r="AT233" s="23">
        <f>'Cash Flow Statement Annual'!AB233/'Balance Sheet Annual'!BB233</f>
        <v>0.12121878653870642</v>
      </c>
      <c r="AU233" s="23">
        <f>('Cash Flow Statement Annual'!AB233+'Cash Flow Statement Annual'!AU233)/'Balance Sheet Annual'!BR233</f>
        <v>0.24079635190746301</v>
      </c>
      <c r="AV233" s="23">
        <f>('Cash Flow Statement Annual'!AB233+'Cash Flow Statement Annual'!AU233)/('Balance Sheet Annual'!BH233+'Balance Sheet Annual'!BS233)</f>
        <v>0.15188363772420083</v>
      </c>
      <c r="AW233" s="23">
        <f>'Cash Flow Statement Annual'!AB233/'Balance Sheet Annual'!BS233</f>
        <v>0.38054222997528708</v>
      </c>
      <c r="AX233" s="23">
        <f>('Cash Flow Statement Annual'!AB233+'Cash Flow Statement Annual'!AU233)/'Balance Sheet Annual'!BS233</f>
        <v>0.23604448320976887</v>
      </c>
      <c r="AY233" s="23">
        <f>('Balance Sheet Annual'!BH233+'Balance Sheet Annual'!BS233)/('Income Statement Annual'!AF233-'Income Statement Annual'!AC233)</f>
        <v>4.2398373983739841</v>
      </c>
      <c r="AZ233" s="23">
        <f>(('Balance Sheet Annual'!BH233+'Balance Sheet Annual'!BS233)-'Balance Sheet Annual'!N233)/('Income Statement Annual'!AF233-'Income Statement Annual'!AC233)</f>
        <v>3.1318659528058697</v>
      </c>
      <c r="BA233" s="23">
        <f>('Cash Flow Statement Annual'!AB233+'Cash Flow Statement Annual'!AU233)/'Income Statement Annual'!BS233</f>
        <v>0.72813901345291476</v>
      </c>
      <c r="BB233" s="23">
        <f>'Income Statement Annual'!AF233/('Balance Sheet Annual'!BH233+'Balance Sheet Annual'!BS233)</f>
        <v>0.23585810162991372</v>
      </c>
      <c r="BC233" s="24">
        <f>'Income Statement Annual'!AF233/('Balance Sheet Annual'!BB233-'Balance Sheet Annual'!BR233)</f>
        <v>0.16977511446269863</v>
      </c>
    </row>
    <row r="234" spans="1:55" x14ac:dyDescent="0.2">
      <c r="A234" s="52" t="s">
        <v>733</v>
      </c>
      <c r="B234" s="52" t="s">
        <v>734</v>
      </c>
      <c r="C234" s="52" t="str">
        <f>VLOOKUP(A234,'[1]S&amp;P 500 Wikipedia'!A:D,3,FALSE)</f>
        <v>Consumer Staples</v>
      </c>
      <c r="D234" s="52">
        <v>258154</v>
      </c>
      <c r="E234" s="52" t="s">
        <v>16</v>
      </c>
      <c r="F234" s="52">
        <v>2019</v>
      </c>
      <c r="G234" s="52" t="s">
        <v>17</v>
      </c>
      <c r="H234" s="53">
        <v>43890</v>
      </c>
      <c r="I234" s="53">
        <v>43922</v>
      </c>
      <c r="J234" s="53">
        <v>43922</v>
      </c>
      <c r="K234" s="54">
        <v>796000000</v>
      </c>
      <c r="L234" s="54">
        <v>805000000</v>
      </c>
      <c r="M234" s="52" t="s">
        <v>735</v>
      </c>
      <c r="N234" s="21">
        <f>'Balance Sheet Annual'!AH234/'Balance Sheet Annual'!BR234</f>
        <v>0.76458611247630415</v>
      </c>
      <c r="O234" s="22">
        <f>('Balance Sheet Annual'!AH234-'Balance Sheet Annual'!U234)/'Balance Sheet Annual'!BR234</f>
        <v>0.26721898476444567</v>
      </c>
      <c r="P234" s="22">
        <f>'Balance Sheet Annual'!N234/'Balance Sheet Annual'!BR234</f>
        <v>2.801376114582602E-2</v>
      </c>
      <c r="Q234" s="22">
        <f>'Balance Sheet Annual'!CH234/'Balance Sheet Annual'!CS234</f>
        <v>4.2788988685407672</v>
      </c>
      <c r="R234" s="22">
        <f>('Balance Sheet Annual'!BH234+'Balance Sheet Annual'!BS234)/'Balance Sheet Annual'!BB234</f>
        <v>0.31103058158034291</v>
      </c>
      <c r="S234" s="22">
        <f>('Balance Sheet Annual'!BH234/'Balance Sheet Annual'!BB234)</f>
        <v>4.3419657062047021E-2</v>
      </c>
      <c r="T234" s="22">
        <f>'Balance Sheet Annual'!BS234/'Balance Sheet Annual'!BB234</f>
        <v>0.26761092451829593</v>
      </c>
      <c r="U234" s="22">
        <f>('Balance Sheet Annual'!BH234+'Balance Sheet Annual'!BS234)/'Balance Sheet Annual'!CS234</f>
        <v>1.6418989851860493</v>
      </c>
      <c r="V234" s="22">
        <f>('Balance Sheet Annual'!BH234/'Balance Sheet Annual'!CS234)</f>
        <v>0.22920797853726818</v>
      </c>
      <c r="W234" s="22">
        <f>('Balance Sheet Annual'!BS234/'Balance Sheet Annual'!CS234)</f>
        <v>1.412691006648781</v>
      </c>
      <c r="X234" s="23">
        <f>'Balance Sheet Annual'!AH234/'Balance Sheet Annual'!BB234</f>
        <v>0.24063107654233692</v>
      </c>
      <c r="Y234" s="23">
        <f>'Balance Sheet Annual'!CS234/('Balance Sheet Annual'!BB234-'Balance Sheet Annual'!AQ234-'Balance Sheet Annual'!AR234-'Balance Sheet Annual'!AS234)</f>
        <v>0.20851777983168751</v>
      </c>
      <c r="Z234" s="23">
        <f>'Balance Sheet Annual'!BA234/'Balance Sheet Annual'!BB234</f>
        <v>0.75936892345766305</v>
      </c>
      <c r="AA234" s="23">
        <f>'Balance Sheet Annual'!AR234/'Balance Sheet Annual'!BB234</f>
        <v>6.7968888103234926E-2</v>
      </c>
      <c r="AB234" s="24">
        <f>'Balance Sheet Annual'!CS234/'Balance Sheet Annual'!CT234</f>
        <v>0.18943344528902245</v>
      </c>
      <c r="AC234" s="25">
        <f>'Income Statement Annual'!V234/'Income Statement Annual'!N234</f>
        <v>0.22072845624192466</v>
      </c>
      <c r="AD234" s="23">
        <f>('Income Statement Annual'!AF234-'Income Statement Annual'!AC234)/'Income Statement Annual'!N234</f>
        <v>4.0069999836448982E-2</v>
      </c>
      <c r="AE234" s="23">
        <f>'Income Statement Annual'!AF234/'Income Statement Annual'!N234</f>
        <v>1.8407667271805438E-2</v>
      </c>
      <c r="AF234" s="23">
        <f>'Income Statement Annual'!BS234/'Income Statement Annual'!N234</f>
        <v>1.3566557087483441E-2</v>
      </c>
      <c r="AG234" s="23">
        <f>('Income Statement Annual'!AF234-'Income Statement Annual'!AC234)/('Income Statement Annual'!AH234*-1)</f>
        <v>8.1260364842454393</v>
      </c>
      <c r="AH234" s="24">
        <f>'Income Statement Annual'!AF234/('Income Statement Annual'!AH234*-1)</f>
        <v>3.7330016583747927</v>
      </c>
      <c r="AI234" s="25">
        <f>'Cash Flow Statement Annual'!BG234/'Cash Flow Statement Annual'!AB234</f>
        <v>-0.47105382180009048</v>
      </c>
      <c r="AJ234" s="23">
        <f>'Cash Flow Statement Annual'!AB234/'Balance Sheet Annual'!BR234</f>
        <v>0.31046830021765076</v>
      </c>
      <c r="AK234" s="23">
        <f>('Cash Flow Statement Annual'!AB234+'Cash Flow Statement Annual'!AV234)/('Balance Sheet Annual'!BH234+'Balance Sheet Annual'!BS234)</f>
        <v>0.27962489343563512</v>
      </c>
      <c r="AL234" s="24">
        <f>('Cash Flow Statement Annual'!AB234/('Balance Sheet Annual'!BH234+'Balance Sheet Annual'!BS234))</f>
        <v>0.31415174765558396</v>
      </c>
      <c r="AM234" s="25">
        <f>'Income Statement Annual'!BS234/'Balance Sheet Annual'!CS234</f>
        <v>0.19351452233757144</v>
      </c>
      <c r="AN234" s="23">
        <f>'Income Statement Annual'!N234/'Balance Sheet Annual'!CS234</f>
        <v>14.264084917765077</v>
      </c>
      <c r="AO234" s="23">
        <f>'Income Statement Annual'!N234/'Balance Sheet Annual'!BB234</f>
        <v>2.7020947498674208</v>
      </c>
      <c r="AP234" s="23">
        <f>'Income Statement Annual'!N234/('Balance Sheet Annual'!AH234-'Balance Sheet Annual'!BR234)</f>
        <v>-36.470623322397856</v>
      </c>
      <c r="AQ234" s="23">
        <f>'Income Statement Annual'!BS234/'Balance Sheet Annual'!BB234</f>
        <v>3.6658122679865651E-2</v>
      </c>
      <c r="AR234" s="23">
        <f>'Cash Flow Statement Annual'!AB234/'Income Statement Annual'!N234</f>
        <v>3.6161130464648444E-2</v>
      </c>
      <c r="AS234" s="23">
        <f>'Cash Flow Statement Annual'!BG234/'Income Statement Annual'!N234</f>
        <v>-1.7033838705984333E-2</v>
      </c>
      <c r="AT234" s="23">
        <f>'Cash Flow Statement Annual'!AB234/'Balance Sheet Annual'!BB234</f>
        <v>9.7710800777797424E-2</v>
      </c>
      <c r="AU234" s="23">
        <f>('Cash Flow Statement Annual'!AB234+'Cash Flow Statement Annual'!AU234)/'Balance Sheet Annual'!BR234</f>
        <v>0.14414098153478902</v>
      </c>
      <c r="AV234" s="23">
        <f>('Cash Flow Statement Annual'!AB234+'Cash Flow Statement Annual'!AU234)/('Balance Sheet Annual'!BH234+'Balance Sheet Annual'!BS234)</f>
        <v>0.14585109406081273</v>
      </c>
      <c r="AW234" s="23">
        <f>'Cash Flow Statement Annual'!AB234/'Balance Sheet Annual'!BS234</f>
        <v>0.36512261580381472</v>
      </c>
      <c r="AX234" s="23">
        <f>('Cash Flow Statement Annual'!AB234+'Cash Flow Statement Annual'!AU234)/'Balance Sheet Annual'!BS234</f>
        <v>0.16951531665428124</v>
      </c>
      <c r="AY234" s="23">
        <f>('Balance Sheet Annual'!BH234+'Balance Sheet Annual'!BS234)/('Income Statement Annual'!AF234-'Income Statement Annual'!AC234)</f>
        <v>2.8726530612244896</v>
      </c>
      <c r="AZ234" s="23">
        <f>(('Balance Sheet Annual'!BH234+'Balance Sheet Annual'!BS234)-'Balance Sheet Annual'!N234)/('Income Statement Annual'!AF234-'Income Statement Annual'!AC234)</f>
        <v>2.7912244897959182</v>
      </c>
      <c r="BA234" s="23">
        <f>('Cash Flow Statement Annual'!AB234+'Cash Flow Statement Annual'!AU234)/'Income Statement Annual'!BS234</f>
        <v>1.2374924653405666</v>
      </c>
      <c r="BB234" s="23">
        <f>'Income Statement Annual'!AF234/('Balance Sheet Annual'!BH234+'Balance Sheet Annual'!BS234)</f>
        <v>0.15991759022449559</v>
      </c>
      <c r="BC234" s="24">
        <f>'Income Statement Annual'!AF234/('Balance Sheet Annual'!BB234-'Balance Sheet Annual'!BR234)</f>
        <v>7.2582465417728045E-2</v>
      </c>
    </row>
    <row r="235" spans="1:55" x14ac:dyDescent="0.2">
      <c r="A235" s="52" t="s">
        <v>727</v>
      </c>
      <c r="B235" s="52" t="s">
        <v>728</v>
      </c>
      <c r="C235" s="52" t="str">
        <f>VLOOKUP(A235,'[1]S&amp;P 500 Wikipedia'!A:D,3,FALSE)</f>
        <v>Consumer Discretionary</v>
      </c>
      <c r="D235" s="52">
        <v>186130</v>
      </c>
      <c r="E235" s="52" t="s">
        <v>16</v>
      </c>
      <c r="F235" s="52">
        <v>2019</v>
      </c>
      <c r="G235" s="52" t="s">
        <v>17</v>
      </c>
      <c r="H235" s="53">
        <v>43890</v>
      </c>
      <c r="I235" s="53">
        <v>43908</v>
      </c>
      <c r="J235" s="53">
        <v>43908</v>
      </c>
      <c r="K235" s="54">
        <v>152000000</v>
      </c>
      <c r="L235" s="54">
        <v>154000000</v>
      </c>
      <c r="M235" s="59" t="s">
        <v>729</v>
      </c>
      <c r="N235" s="21">
        <f>'Balance Sheet Annual'!AH235/'Balance Sheet Annual'!BR235</f>
        <v>1.1240328820116054</v>
      </c>
      <c r="O235" s="22">
        <f>('Balance Sheet Annual'!AH235-'Balance Sheet Annual'!U235)/'Balance Sheet Annual'!BR235</f>
        <v>0.2688588007736944</v>
      </c>
      <c r="P235" s="22">
        <f>'Balance Sheet Annual'!N235/'Balance Sheet Annual'!BR235</f>
        <v>0.17480657640232108</v>
      </c>
      <c r="Q235" s="22">
        <f>'Balance Sheet Annual'!CH235/'Balance Sheet Annual'!CS235</f>
        <v>1.6706422018348623</v>
      </c>
      <c r="R235" s="22">
        <f>('Balance Sheet Annual'!BH235+'Balance Sheet Annual'!BS235)/'Balance Sheet Annual'!BB235</f>
        <v>0.31597389213328753</v>
      </c>
      <c r="S235" s="22">
        <f>('Balance Sheet Annual'!BH235/'Balance Sheet Annual'!BB235)</f>
        <v>8.519409137753349E-3</v>
      </c>
      <c r="T235" s="22">
        <f>'Balance Sheet Annual'!BS235/'Balance Sheet Annual'!BB235</f>
        <v>0.30745448299553418</v>
      </c>
      <c r="U235" s="22">
        <f>('Balance Sheet Annual'!BH235+'Balance Sheet Annual'!BS235)/'Balance Sheet Annual'!CS235</f>
        <v>0.84385321100917432</v>
      </c>
      <c r="V235" s="22">
        <f>('Balance Sheet Annual'!BH235/'Balance Sheet Annual'!CS235)</f>
        <v>2.2752293577981652E-2</v>
      </c>
      <c r="W235" s="22">
        <f>('Balance Sheet Annual'!BS235/'Balance Sheet Annual'!CS235)</f>
        <v>0.82110091743119262</v>
      </c>
      <c r="X235" s="23">
        <f>'Balance Sheet Annual'!AH235/'Balance Sheet Annual'!BB235</f>
        <v>0.31940913775334934</v>
      </c>
      <c r="Y235" s="23">
        <f>'Balance Sheet Annual'!CS235/('Balance Sheet Annual'!BB235-'Balance Sheet Annual'!AQ235-'Balance Sheet Annual'!AR235-'Balance Sheet Annual'!AS235)</f>
        <v>0.37444177258673994</v>
      </c>
      <c r="Z235" s="23">
        <f>'Balance Sheet Annual'!BA235/'Balance Sheet Annual'!BB235</f>
        <v>0.68059086224665066</v>
      </c>
      <c r="AA235" s="23">
        <f>'Balance Sheet Annual'!AR235/'Balance Sheet Annual'!BB235</f>
        <v>0</v>
      </c>
      <c r="AB235" s="24">
        <f>'Balance Sheet Annual'!CS235/'Balance Sheet Annual'!CT235</f>
        <v>0.37444177258673994</v>
      </c>
      <c r="AC235" s="25">
        <f>'Income Statement Annual'!V235/'Income Statement Annual'!N235</f>
        <v>0.39220987283468511</v>
      </c>
      <c r="AD235" s="23">
        <f>('Income Statement Annual'!AF235-'Income Statement Annual'!AC235)/'Income Statement Annual'!N235</f>
        <v>0.10658856513467507</v>
      </c>
      <c r="AE235" s="23">
        <f>'Income Statement Annual'!AF235/'Income Statement Annual'!N235</f>
        <v>6.0678882547311505E-2</v>
      </c>
      <c r="AF235" s="23">
        <f>'Income Statement Annual'!BS235/'Income Statement Annual'!N235</f>
        <v>3.4594973465505156E-2</v>
      </c>
      <c r="AG235" s="23">
        <f>('Income Statement Annual'!AF235-'Income Statement Annual'!AC235)/('Income Statement Annual'!AH235*-1)</f>
        <v>10.285024154589372</v>
      </c>
      <c r="AH235" s="24">
        <f>'Income Statement Annual'!AF235/('Income Statement Annual'!AH235*-1)</f>
        <v>5.8550724637681162</v>
      </c>
      <c r="AI235" s="25">
        <f>'Cash Flow Statement Annual'!BG235/'Cash Flow Statement Annual'!AB235</f>
        <v>-0.62220881110440551</v>
      </c>
      <c r="AJ235" s="23">
        <f>'Cash Flow Statement Annual'!AB235/'Balance Sheet Annual'!BR235</f>
        <v>0.40062862669245647</v>
      </c>
      <c r="AK235" s="23">
        <f>('Cash Flow Statement Annual'!AB235+'Cash Flow Statement Annual'!AV235)/('Balance Sheet Annual'!BH235+'Balance Sheet Annual'!BS235)</f>
        <v>0.26831919982604913</v>
      </c>
      <c r="AL235" s="24">
        <f>('Cash Flow Statement Annual'!AB235/('Balance Sheet Annual'!BH235+'Balance Sheet Annual'!BS235))</f>
        <v>0.3602957164601</v>
      </c>
      <c r="AM235" s="25">
        <f>'Income Statement Annual'!BS235/'Balance Sheet Annual'!CS235</f>
        <v>0.12678899082568806</v>
      </c>
      <c r="AN235" s="23">
        <f>'Income Statement Annual'!N235/'Balance Sheet Annual'!CS235</f>
        <v>3.6649541284403671</v>
      </c>
      <c r="AO235" s="23">
        <f>'Income Statement Annual'!N235/'Balance Sheet Annual'!BB235</f>
        <v>1.3723119203023015</v>
      </c>
      <c r="AP235" s="23">
        <f>'Income Statement Annual'!N235/('Balance Sheet Annual'!AH235-'Balance Sheet Annual'!BR235)</f>
        <v>38.935672514619881</v>
      </c>
      <c r="AQ235" s="23">
        <f>'Income Statement Annual'!BS235/'Balance Sheet Annual'!BB235</f>
        <v>4.7475094469254554E-2</v>
      </c>
      <c r="AR235" s="23">
        <f>'Cash Flow Statement Annual'!AB235/'Income Statement Annual'!N235</f>
        <v>8.2957845198758387E-2</v>
      </c>
      <c r="AS235" s="23">
        <f>'Cash Flow Statement Annual'!BG235/'Income Statement Annual'!N235</f>
        <v>-5.1617102232902771E-2</v>
      </c>
      <c r="AT235" s="23">
        <f>'Cash Flow Statement Annual'!AB235/'Balance Sheet Annual'!BB235</f>
        <v>0.11384403984884919</v>
      </c>
      <c r="AU235" s="23">
        <f>('Cash Flow Statement Annual'!AB235+'Cash Flow Statement Annual'!AU235)/'Balance Sheet Annual'!BR235</f>
        <v>0.19825918762088976</v>
      </c>
      <c r="AV235" s="23">
        <f>('Cash Flow Statement Annual'!AB235+'Cash Flow Statement Annual'!AU235)/('Balance Sheet Annual'!BH235+'Balance Sheet Annual'!BS235)</f>
        <v>0.17829963035442487</v>
      </c>
      <c r="AW235" s="23">
        <f>'Cash Flow Statement Annual'!AB235/'Balance Sheet Annual'!BS235</f>
        <v>0.37027932960893856</v>
      </c>
      <c r="AX235" s="23">
        <f>('Cash Flow Statement Annual'!AB235+'Cash Flow Statement Annual'!AU235)/'Balance Sheet Annual'!BS235</f>
        <v>0.18324022346368715</v>
      </c>
      <c r="AY235" s="23">
        <f>('Balance Sheet Annual'!BH235+'Balance Sheet Annual'!BS235)/('Income Statement Annual'!AF235-'Income Statement Annual'!AC235)</f>
        <v>2.1601690934711133</v>
      </c>
      <c r="AZ235" s="23">
        <f>(('Balance Sheet Annual'!BH235+'Balance Sheet Annual'!BS235)-'Balance Sheet Annual'!N235)/('Income Statement Annual'!AF235-'Income Statement Annual'!AC235)</f>
        <v>1.8205730389854391</v>
      </c>
      <c r="BA235" s="23">
        <f>('Cash Flow Statement Annual'!AB235+'Cash Flow Statement Annual'!AU235)/'Income Statement Annual'!BS235</f>
        <v>1.1866859623733719</v>
      </c>
      <c r="BB235" s="23">
        <f>'Income Statement Annual'!AF235/('Balance Sheet Annual'!BH235+'Balance Sheet Annual'!BS235)</f>
        <v>0.26353555120678407</v>
      </c>
      <c r="BC235" s="24">
        <f>'Income Statement Annual'!AF235/('Balance Sheet Annual'!BB235-'Balance Sheet Annual'!BR235)</f>
        <v>0.11632594298877051</v>
      </c>
    </row>
    <row r="236" spans="1:55" x14ac:dyDescent="0.2">
      <c r="A236" s="52" t="s">
        <v>706</v>
      </c>
      <c r="B236" s="52" t="s">
        <v>707</v>
      </c>
      <c r="C236" s="52" t="str">
        <f>VLOOKUP(A236,'[1]S&amp;P 500 Wikipedia'!A:D,3,FALSE)</f>
        <v>Industrials</v>
      </c>
      <c r="D236" s="52">
        <v>99395</v>
      </c>
      <c r="E236" s="52" t="s">
        <v>16</v>
      </c>
      <c r="F236" s="52">
        <v>2019</v>
      </c>
      <c r="G236" s="52" t="s">
        <v>17</v>
      </c>
      <c r="H236" s="53">
        <v>43830</v>
      </c>
      <c r="I236" s="53">
        <v>43854</v>
      </c>
      <c r="J236" s="53">
        <v>43854</v>
      </c>
      <c r="K236" s="54">
        <v>97440000</v>
      </c>
      <c r="L236" s="54">
        <v>97952000</v>
      </c>
      <c r="M236" s="52" t="s">
        <v>708</v>
      </c>
      <c r="N236" s="21">
        <f>'Balance Sheet Annual'!AH236/'Balance Sheet Annual'!BR236</f>
        <v>1.4830042743741094</v>
      </c>
      <c r="O236" s="22">
        <f>('Balance Sheet Annual'!AH236-'Balance Sheet Annual'!U236)/'Balance Sheet Annual'!BR236</f>
        <v>1.1764705882352942</v>
      </c>
      <c r="P236" s="22">
        <f>'Balance Sheet Annual'!N236/'Balance Sheet Annual'!BR236</f>
        <v>0.30286993690209646</v>
      </c>
      <c r="Q236" s="22">
        <f>'Balance Sheet Annual'!CH236/'Balance Sheet Annual'!CS236</f>
        <v>1.0621589161170695</v>
      </c>
      <c r="R236" s="22">
        <f>('Balance Sheet Annual'!BH236+'Balance Sheet Annual'!BS236)/'Balance Sheet Annual'!BB236</f>
        <v>0.33167123063718479</v>
      </c>
      <c r="S236" s="22">
        <f>('Balance Sheet Annual'!BH236/'Balance Sheet Annual'!BB236)</f>
        <v>1.8392119998365145E-3</v>
      </c>
      <c r="T236" s="22">
        <f>'Balance Sheet Annual'!BS236/'Balance Sheet Annual'!BB236</f>
        <v>0.32983201863734829</v>
      </c>
      <c r="U236" s="22">
        <f>('Balance Sheet Annual'!BH236+'Balance Sheet Annual'!BS236)/'Balance Sheet Annual'!CS236</f>
        <v>0.68395878547799149</v>
      </c>
      <c r="V236" s="22">
        <f>('Balance Sheet Annual'!BH236/'Balance Sheet Annual'!CS236)</f>
        <v>3.7927474240923745E-3</v>
      </c>
      <c r="W236" s="22">
        <f>('Balance Sheet Annual'!BS236/'Balance Sheet Annual'!CS236)</f>
        <v>0.68016603805389919</v>
      </c>
      <c r="X236" s="23">
        <f>'Balance Sheet Annual'!AH236/'Balance Sheet Annual'!BB236</f>
        <v>7.444721461560469E-2</v>
      </c>
      <c r="Y236" s="23">
        <f>'Balance Sheet Annual'!CS236/('Balance Sheet Annual'!BB236-'Balance Sheet Annual'!AQ236-'Balance Sheet Annual'!AR236-'Balance Sheet Annual'!AS236)</f>
        <v>0.48492867944578411</v>
      </c>
      <c r="Z236" s="23">
        <f>'Balance Sheet Annual'!BA236/'Balance Sheet Annual'!BB236</f>
        <v>0.92555278538439534</v>
      </c>
      <c r="AA236" s="23">
        <f>'Balance Sheet Annual'!AR236/'Balance Sheet Annual'!BB236</f>
        <v>0</v>
      </c>
      <c r="AB236" s="24">
        <f>'Balance Sheet Annual'!CS236/'Balance Sheet Annual'!CT236</f>
        <v>0.48492867944578411</v>
      </c>
      <c r="AC236" s="25">
        <f>'Income Statement Annual'!V236/'Income Statement Annual'!N236</f>
        <v>0.49050942079553383</v>
      </c>
      <c r="AD236" s="23">
        <f>('Income Statement Annual'!AF236-'Income Statement Annual'!AC236)/'Income Statement Annual'!N236</f>
        <v>0.49050942079553383</v>
      </c>
      <c r="AE236" s="23">
        <f>'Income Statement Annual'!AF236/'Income Statement Annual'!N236</f>
        <v>0.36814375436147939</v>
      </c>
      <c r="AF236" s="23">
        <f>'Income Statement Annual'!BS236/'Income Statement Annual'!N236</f>
        <v>0.18796231681786463</v>
      </c>
      <c r="AG236" s="23">
        <f>('Income Statement Annual'!AF236-'Income Statement Annual'!AC236)/('Income Statement Annual'!AH236*-1)</f>
        <v>12.129421915444349</v>
      </c>
      <c r="AH236" s="24">
        <f>'Income Statement Annual'!AF236/('Income Statement Annual'!AH236*-1)</f>
        <v>9.1035375323554781</v>
      </c>
      <c r="AI236" s="25">
        <f>'Cash Flow Statement Annual'!BG236/'Cash Flow Statement Annual'!AB236</f>
        <v>-0.34336202990484821</v>
      </c>
      <c r="AJ236" s="23">
        <f>'Cash Flow Statement Annual'!AB236/'Balance Sheet Annual'!BR236</f>
        <v>2.2460818237329532</v>
      </c>
      <c r="AK236" s="23">
        <f>('Cash Flow Statement Annual'!AB236+'Cash Flow Statement Annual'!AV236)/('Balance Sheet Annual'!BH236+'Balance Sheet Annual'!BS236)</f>
        <v>0.29550215650030809</v>
      </c>
      <c r="AL236" s="24">
        <f>('Cash Flow Statement Annual'!AB236/('Balance Sheet Annual'!BH236+'Balance Sheet Annual'!BS236))</f>
        <v>0.33995686999383856</v>
      </c>
      <c r="AM236" s="25">
        <f>'Income Statement Annual'!BS236/'Balance Sheet Annual'!CS236</f>
        <v>0.11350850207547568</v>
      </c>
      <c r="AN236" s="23">
        <f>'Income Statement Annual'!N236/'Balance Sheet Annual'!CS236</f>
        <v>0.60388967319159692</v>
      </c>
      <c r="AO236" s="23">
        <f>'Income Statement Annual'!N236/'Balance Sheet Annual'!BB236</f>
        <v>0.29284342175174727</v>
      </c>
      <c r="AP236" s="23">
        <f>'Income Statement Annual'!N236/('Balance Sheet Annual'!AH236-'Balance Sheet Annual'!BR236)</f>
        <v>12.077538980193847</v>
      </c>
      <c r="AQ236" s="23">
        <f>'Income Statement Annual'!BS236/'Balance Sheet Annual'!BB236</f>
        <v>5.5043528017329466E-2</v>
      </c>
      <c r="AR236" s="23">
        <f>'Cash Flow Statement Annual'!AB236/'Income Statement Annual'!N236</f>
        <v>0.38503140265177949</v>
      </c>
      <c r="AS236" s="23">
        <f>'Cash Flow Statement Annual'!BG236/'Income Statement Annual'!N236</f>
        <v>-0.13220516399162596</v>
      </c>
      <c r="AT236" s="23">
        <f>'Cash Flow Statement Annual'!AB236/'Balance Sheet Annual'!BB236</f>
        <v>0.11275391343442187</v>
      </c>
      <c r="AU236" s="23">
        <f>('Cash Flow Statement Annual'!AB236+'Cash Flow Statement Annual'!AU236)/'Balance Sheet Annual'!BR236</f>
        <v>0.86952981884795444</v>
      </c>
      <c r="AV236" s="23">
        <f>('Cash Flow Statement Annual'!AB236+'Cash Flow Statement Annual'!AU236)/('Balance Sheet Annual'!BH236+'Balance Sheet Annual'!BS236)</f>
        <v>0.13160813308687616</v>
      </c>
      <c r="AW236" s="23">
        <f>'Cash Flow Statement Annual'!AB236/'Balance Sheet Annual'!BS236</f>
        <v>0.34185254027261464</v>
      </c>
      <c r="AX236" s="23">
        <f>('Cash Flow Statement Annual'!AB236+'Cash Flow Statement Annual'!AU236)/'Balance Sheet Annual'!BS236</f>
        <v>0.13234200743494423</v>
      </c>
      <c r="AY236" s="23">
        <f>('Balance Sheet Annual'!BH236+'Balance Sheet Annual'!BS236)/('Income Statement Annual'!AF236-'Income Statement Annual'!AC236)</f>
        <v>2.3090055484421681</v>
      </c>
      <c r="AZ236" s="23">
        <f>(('Balance Sheet Annual'!BH236+'Balance Sheet Annual'!BS236)-'Balance Sheet Annual'!N236)/('Income Statement Annual'!AF236-'Income Statement Annual'!AC236)</f>
        <v>2.2031583440034144</v>
      </c>
      <c r="BA236" s="23">
        <f>('Cash Flow Statement Annual'!AB236+'Cash Flow Statement Annual'!AU236)/'Income Statement Annual'!BS236</f>
        <v>0.79302023389641729</v>
      </c>
      <c r="BB236" s="23">
        <f>'Income Statement Annual'!AF236/('Balance Sheet Annual'!BH236+'Balance Sheet Annual'!BS236)</f>
        <v>0.32504621072088724</v>
      </c>
      <c r="BC236" s="24">
        <f>'Income Statement Annual'!AF236/('Balance Sheet Annual'!BB236-'Balance Sheet Annual'!BR236)</f>
        <v>0.11350653542036469</v>
      </c>
    </row>
    <row r="237" spans="1:55" x14ac:dyDescent="0.2">
      <c r="A237" s="52" t="s">
        <v>736</v>
      </c>
      <c r="B237" s="52" t="s">
        <v>737</v>
      </c>
      <c r="C237" s="52" t="str">
        <f>VLOOKUP(A237,'[1]S&amp;P 500 Wikipedia'!A:D,3,FALSE)</f>
        <v>Consumer Discretionary</v>
      </c>
      <c r="D237" s="52">
        <v>185942</v>
      </c>
      <c r="E237" s="52" t="s">
        <v>16</v>
      </c>
      <c r="F237" s="52">
        <v>2019</v>
      </c>
      <c r="G237" s="52" t="s">
        <v>17</v>
      </c>
      <c r="H237" s="53">
        <v>43890</v>
      </c>
      <c r="I237" s="53">
        <v>43920</v>
      </c>
      <c r="J237" s="53">
        <v>43920</v>
      </c>
      <c r="K237" s="54">
        <v>276000000</v>
      </c>
      <c r="L237" s="54">
        <v>272000000</v>
      </c>
      <c r="M237" s="52" t="s">
        <v>738</v>
      </c>
      <c r="N237" s="21">
        <f>'Balance Sheet Annual'!AH237/'Balance Sheet Annual'!BR237</f>
        <v>1.368043844856661</v>
      </c>
      <c r="O237" s="22">
        <f>('Balance Sheet Annual'!AH237-'Balance Sheet Annual'!U237)/'Balance Sheet Annual'!BR237</f>
        <v>0.82546374367622255</v>
      </c>
      <c r="P237" s="22">
        <f>'Balance Sheet Annual'!N237/'Balance Sheet Annual'!BR237</f>
        <v>0.63195615514333892</v>
      </c>
      <c r="Q237" s="22">
        <f>'Balance Sheet Annual'!CH237/'Balance Sheet Annual'!CS237</f>
        <v>-7.7725752508361206</v>
      </c>
      <c r="R237" s="22">
        <f>('Balance Sheet Annual'!BH237+'Balance Sheet Annual'!BS237)/'Balance Sheet Annual'!BB237</f>
        <v>0.54795061728395067</v>
      </c>
      <c r="S237" s="22">
        <f>('Balance Sheet Annual'!BH237/'Balance Sheet Annual'!BB237)</f>
        <v>6.024691358024691E-3</v>
      </c>
      <c r="T237" s="22">
        <f>'Balance Sheet Annual'!BS237/'Balance Sheet Annual'!BB237</f>
        <v>0.54192592592592592</v>
      </c>
      <c r="U237" s="22">
        <f>('Balance Sheet Annual'!BH237+'Balance Sheet Annual'!BS237)/'Balance Sheet Annual'!CS237</f>
        <v>-3.7110367892976588</v>
      </c>
      <c r="V237" s="22">
        <f>('Balance Sheet Annual'!BH237/'Balance Sheet Annual'!CS237)</f>
        <v>-4.0802675585284283E-2</v>
      </c>
      <c r="W237" s="22">
        <f>('Balance Sheet Annual'!BS237/'Balance Sheet Annual'!CS237)</f>
        <v>-3.6702341137123744</v>
      </c>
      <c r="X237" s="23">
        <f>'Balance Sheet Annual'!AH237/'Balance Sheet Annual'!BB237</f>
        <v>0.32049382716049385</v>
      </c>
      <c r="Y237" s="23">
        <f>'Balance Sheet Annual'!CS237/('Balance Sheet Annual'!BB237-'Balance Sheet Annual'!AQ237-'Balance Sheet Annual'!AR237-'Balance Sheet Annual'!AS237)</f>
        <v>-0.16453885097952894</v>
      </c>
      <c r="Z237" s="23">
        <f>'Balance Sheet Annual'!BA237/'Balance Sheet Annual'!BB237</f>
        <v>0.67950617283950621</v>
      </c>
      <c r="AA237" s="23">
        <f>'Balance Sheet Annual'!AR237/'Balance Sheet Annual'!BB237</f>
        <v>6.2024691358024693E-2</v>
      </c>
      <c r="AB237" s="24">
        <f>'Balance Sheet Annual'!CS237/'Balance Sheet Annual'!CT237</f>
        <v>-0.14765432098765433</v>
      </c>
      <c r="AC237" s="25">
        <f>'Income Statement Annual'!V237/'Income Statement Annual'!N237</f>
        <v>0.34458726962985908</v>
      </c>
      <c r="AD237" s="23">
        <f>('Income Statement Annual'!AF237-'Income Statement Annual'!AC237)/'Income Statement Annual'!N237</f>
        <v>7.5731763977079133E-2</v>
      </c>
      <c r="AE237" s="23">
        <f>'Income Statement Annual'!AF237/'Income Statement Annual'!N237</f>
        <v>7.5731763977079133E-2</v>
      </c>
      <c r="AF237" s="23">
        <f>'Income Statement Annual'!BS237/'Income Statement Annual'!N237</f>
        <v>-2.8341334985287285E-2</v>
      </c>
      <c r="AG237" s="23">
        <f>('Income Statement Annual'!AF237-'Income Statement Annual'!AC237)/('Income Statement Annual'!AH237*-1)</f>
        <v>2.5873015873015874</v>
      </c>
      <c r="AH237" s="24">
        <f>'Income Statement Annual'!AF237/('Income Statement Annual'!AH237*-1)</f>
        <v>2.5873015873015874</v>
      </c>
      <c r="AI237" s="25">
        <f>'Cash Flow Statement Annual'!BG237/'Cash Flow Statement Annual'!AB237</f>
        <v>-0.54069298952457701</v>
      </c>
      <c r="AJ237" s="23">
        <f>'Cash Flow Statement Annual'!AB237/'Balance Sheet Annual'!BR237</f>
        <v>0.52318718381112983</v>
      </c>
      <c r="AK237" s="23">
        <f>('Cash Flow Statement Annual'!AB237+'Cash Flow Statement Annual'!AV237)/('Balance Sheet Annual'!BH237+'Balance Sheet Annual'!BS237)</f>
        <v>0.16384282624369143</v>
      </c>
      <c r="AL237" s="24">
        <f>('Cash Flow Statement Annual'!AB237/('Balance Sheet Annual'!BH237+'Balance Sheet Annual'!BS237))</f>
        <v>0.22368421052631579</v>
      </c>
      <c r="AM237" s="25">
        <f>'Income Statement Annual'!BS237/'Balance Sheet Annual'!CS237</f>
        <v>0.24481605351170568</v>
      </c>
      <c r="AN237" s="23">
        <f>'Income Statement Annual'!N237/'Balance Sheet Annual'!CS237</f>
        <v>-8.638127090301003</v>
      </c>
      <c r="AO237" s="23">
        <f>'Income Statement Annual'!N237/'Balance Sheet Annual'!BB237</f>
        <v>1.2754567901234568</v>
      </c>
      <c r="AP237" s="23">
        <f>'Income Statement Annual'!N237/('Balance Sheet Annual'!AH237-'Balance Sheet Annual'!BR237)</f>
        <v>14.792668957617412</v>
      </c>
      <c r="AQ237" s="23">
        <f>'Income Statement Annual'!BS237/'Balance Sheet Annual'!BB237</f>
        <v>-3.6148148148148151E-2</v>
      </c>
      <c r="AR237" s="23">
        <f>'Cash Flow Statement Annual'!AB237/'Income Statement Annual'!N237</f>
        <v>9.6097258788911261E-2</v>
      </c>
      <c r="AS237" s="23">
        <f>'Cash Flow Statement Annual'!BG237/'Income Statement Annual'!N237</f>
        <v>-5.1959114139693355E-2</v>
      </c>
      <c r="AT237" s="23">
        <f>'Cash Flow Statement Annual'!AB237/'Balance Sheet Annual'!BB237</f>
        <v>0.1225679012345679</v>
      </c>
      <c r="AU237" s="23">
        <f>('Cash Flow Statement Annual'!AB237+'Cash Flow Statement Annual'!AU237)/'Balance Sheet Annual'!BR237</f>
        <v>0.32082630691399661</v>
      </c>
      <c r="AV237" s="23">
        <f>('Cash Flow Statement Annual'!AB237+'Cash Flow Statement Annual'!AU237)/('Balance Sheet Annual'!BH237+'Balance Sheet Annual'!BS237)</f>
        <v>0.13716654650324442</v>
      </c>
      <c r="AW237" s="23">
        <f>'Cash Flow Statement Annual'!AB237/'Balance Sheet Annual'!BS237</f>
        <v>0.22617094951704028</v>
      </c>
      <c r="AX237" s="23">
        <f>('Cash Flow Statement Annual'!AB237+'Cash Flow Statement Annual'!AU237)/'Balance Sheet Annual'!BS237</f>
        <v>0.138691452524148</v>
      </c>
      <c r="AY237" s="23">
        <f>('Balance Sheet Annual'!BH237+'Balance Sheet Annual'!BS237)/('Income Statement Annual'!AF237-'Income Statement Annual'!AC237)</f>
        <v>5.6728016359918199</v>
      </c>
      <c r="AZ237" s="23">
        <f>(('Balance Sheet Annual'!BH237+'Balance Sheet Annual'!BS237)-'Balance Sheet Annual'!N237)/('Income Statement Annual'!AF237-'Income Statement Annual'!AC237)</f>
        <v>4.1400817995910018</v>
      </c>
      <c r="BA237" s="23">
        <f>('Cash Flow Statement Annual'!AB237+'Cash Flow Statement Annual'!AU237)/'Income Statement Annual'!BS237</f>
        <v>-2.0792349726775958</v>
      </c>
      <c r="BB237" s="23">
        <f>'Income Statement Annual'!AF237/('Balance Sheet Annual'!BH237+'Balance Sheet Annual'!BS237)</f>
        <v>0.17627974044700792</v>
      </c>
      <c r="BC237" s="24">
        <f>'Income Statement Annual'!AF237/('Balance Sheet Annual'!BB237-'Balance Sheet Annual'!BR237)</f>
        <v>0.12614471817361023</v>
      </c>
    </row>
    <row r="238" spans="1:55" x14ac:dyDescent="0.2">
      <c r="A238" s="52" t="s">
        <v>748</v>
      </c>
      <c r="B238" s="52" t="s">
        <v>749</v>
      </c>
      <c r="C238" s="52" t="str">
        <f>VLOOKUP(A238,'[1]S&amp;P 500 Wikipedia'!A:D,3,FALSE)</f>
        <v>Information Technology</v>
      </c>
      <c r="D238" s="52">
        <v>902720</v>
      </c>
      <c r="E238" s="52" t="s">
        <v>16</v>
      </c>
      <c r="F238" s="52">
        <v>2019</v>
      </c>
      <c r="G238" s="52" t="s">
        <v>17</v>
      </c>
      <c r="H238" s="53">
        <v>43861</v>
      </c>
      <c r="I238" s="53">
        <v>43879</v>
      </c>
      <c r="J238" s="53">
        <v>43879</v>
      </c>
      <c r="K238" s="54">
        <v>140000000</v>
      </c>
      <c r="L238" s="54">
        <v>142000000</v>
      </c>
      <c r="M238" s="52" t="s">
        <v>750</v>
      </c>
      <c r="N238" s="21">
        <f>'Balance Sheet Annual'!AH238/'Balance Sheet Annual'!BR238</f>
        <v>1.2053150450064294</v>
      </c>
      <c r="O238" s="22">
        <f>('Balance Sheet Annual'!AH238-'Balance Sheet Annual'!U238)/'Balance Sheet Annual'!BR238</f>
        <v>1.2053150450064294</v>
      </c>
      <c r="P238" s="22">
        <f>'Balance Sheet Annual'!N238/'Balance Sheet Annual'!BR238</f>
        <v>0.28632661808829835</v>
      </c>
      <c r="Q238" s="22">
        <f>'Balance Sheet Annual'!CH238/'Balance Sheet Annual'!CS238</f>
        <v>1.7412935323383085</v>
      </c>
      <c r="R238" s="22">
        <f>('Balance Sheet Annual'!BH238+'Balance Sheet Annual'!BS238)/'Balance Sheet Annual'!BB238</f>
        <v>0.31877869114978113</v>
      </c>
      <c r="S238" s="22">
        <f>('Balance Sheet Annual'!BH238/'Balance Sheet Annual'!BB238)</f>
        <v>6.5122237642788513E-3</v>
      </c>
      <c r="T238" s="22">
        <f>'Balance Sheet Annual'!BS238/'Balance Sheet Annual'!BB238</f>
        <v>0.31226646738550229</v>
      </c>
      <c r="U238" s="22">
        <f>('Balance Sheet Annual'!BH238+'Balance Sheet Annual'!BS238)/'Balance Sheet Annual'!CS238</f>
        <v>0.87386596429616625</v>
      </c>
      <c r="V238" s="22">
        <f>('Balance Sheet Annual'!BH238/'Balance Sheet Annual'!CS238)</f>
        <v>1.7851916886157448E-2</v>
      </c>
      <c r="W238" s="22">
        <f>('Balance Sheet Annual'!BS238/'Balance Sheet Annual'!CS238)</f>
        <v>0.85601404741000875</v>
      </c>
      <c r="X238" s="23">
        <f>'Balance Sheet Annual'!AH238/'Balance Sheet Annual'!BB238</f>
        <v>0.30020283975659229</v>
      </c>
      <c r="Y238" s="23">
        <f>'Balance Sheet Annual'!CS238/('Balance Sheet Annual'!BB238-'Balance Sheet Annual'!AQ238-'Balance Sheet Annual'!AR238-'Balance Sheet Annual'!AS238)</f>
        <v>0.87057324840764327</v>
      </c>
      <c r="Z238" s="23">
        <f>'Balance Sheet Annual'!BA238/'Balance Sheet Annual'!BB238</f>
        <v>0.69979716024340766</v>
      </c>
      <c r="AA238" s="23">
        <f>'Balance Sheet Annual'!AR238/'Balance Sheet Annual'!BB238</f>
        <v>0.5243941496743888</v>
      </c>
      <c r="AB238" s="24">
        <f>'Balance Sheet Annual'!CS238/'Balance Sheet Annual'!CT238</f>
        <v>0.36479128856624321</v>
      </c>
      <c r="AC238" s="25">
        <f>'Income Statement Annual'!V238/'Income Statement Annual'!N238</f>
        <v>0.13953488372093023</v>
      </c>
      <c r="AD238" s="23">
        <f>('Income Statement Annual'!AF238-'Income Statement Annual'!AC238)/'Income Statement Annual'!N238</f>
        <v>8.103479358211646E-2</v>
      </c>
      <c r="AE238" s="23">
        <f>'Income Statement Annual'!AF238/'Income Statement Annual'!N238</f>
        <v>8.103479358211646E-2</v>
      </c>
      <c r="AF238" s="23">
        <f>'Income Statement Annual'!BS238/'Income Statement Annual'!N238</f>
        <v>6.0122588786731566E-2</v>
      </c>
      <c r="AG238" s="23">
        <f>('Income Statement Annual'!AF238-'Income Statement Annual'!AC238)/('Income Statement Annual'!AH238*-1)</f>
        <v>6.7593984962406015</v>
      </c>
      <c r="AH238" s="24">
        <f>'Income Statement Annual'!AF238/('Income Statement Annual'!AH238*-1)</f>
        <v>6.7593984962406015</v>
      </c>
      <c r="AI238" s="25">
        <f>'Cash Flow Statement Annual'!BG238/'Cash Flow Statement Annual'!AB238</f>
        <v>-0.80443548387096775</v>
      </c>
      <c r="AJ238" s="23">
        <f>'Cash Flow Statement Annual'!AB238/'Balance Sheet Annual'!BR238</f>
        <v>0.42520360051435918</v>
      </c>
      <c r="AK238" s="23">
        <f>('Cash Flow Statement Annual'!AB238+'Cash Flow Statement Annual'!AV238)/('Balance Sheet Annual'!BH238+'Balance Sheet Annual'!BS238)</f>
        <v>0.26590756865371734</v>
      </c>
      <c r="AL238" s="24">
        <f>('Cash Flow Statement Annual'!AB238/('Balance Sheet Annual'!BH238+'Balance Sheet Annual'!BS238))</f>
        <v>0.33221701272605492</v>
      </c>
      <c r="AM238" s="25">
        <f>'Income Statement Annual'!BS238/'Balance Sheet Annual'!CS238</f>
        <v>0.1952004682470003</v>
      </c>
      <c r="AN238" s="23">
        <f>'Income Statement Annual'!N238/'Balance Sheet Annual'!CS238</f>
        <v>3.2467076382791924</v>
      </c>
      <c r="AO238" s="23">
        <f>'Income Statement Annual'!N238/'Balance Sheet Annual'!BB238</f>
        <v>1.1843706629657307</v>
      </c>
      <c r="AP238" s="23">
        <f>'Income Statement Annual'!N238/('Balance Sheet Annual'!AH238-'Balance Sheet Annual'!BR238)</f>
        <v>23.160751565762006</v>
      </c>
      <c r="AQ238" s="23">
        <f>'Income Statement Annual'!BS238/'Balance Sheet Annual'!BB238</f>
        <v>7.1207430340557279E-2</v>
      </c>
      <c r="AR238" s="23">
        <f>'Cash Flow Statement Annual'!AB238/'Income Statement Annual'!N238</f>
        <v>8.9417703263025061E-2</v>
      </c>
      <c r="AS238" s="23">
        <f>'Cash Flow Statement Annual'!BG238/'Income Statement Annual'!N238</f>
        <v>-7.1930773391022176E-2</v>
      </c>
      <c r="AT238" s="23">
        <f>'Cash Flow Statement Annual'!AB238/'Balance Sheet Annual'!BB238</f>
        <v>0.10590370449450197</v>
      </c>
      <c r="AU238" s="23">
        <f>('Cash Flow Statement Annual'!AB238+'Cash Flow Statement Annual'!AU238)/'Balance Sheet Annual'!BR238</f>
        <v>0.49121303043291897</v>
      </c>
      <c r="AV238" s="23">
        <f>('Cash Flow Statement Annual'!AB238+'Cash Flow Statement Annual'!AU238)/('Balance Sheet Annual'!BH238+'Balance Sheet Annual'!BS238)</f>
        <v>0.38379102478231747</v>
      </c>
      <c r="AW238" s="23">
        <f>'Cash Flow Statement Annual'!AB238/'Balance Sheet Annual'!BS238</f>
        <v>0.33914529914529917</v>
      </c>
      <c r="AX238" s="23">
        <f>('Cash Flow Statement Annual'!AB238+'Cash Flow Statement Annual'!AU238)/'Balance Sheet Annual'!BS238</f>
        <v>0.39179487179487177</v>
      </c>
      <c r="AY238" s="23">
        <f>('Balance Sheet Annual'!BH238+'Balance Sheet Annual'!BS238)/('Income Statement Annual'!AF238-'Income Statement Annual'!AC238)</f>
        <v>3.3214682981090102</v>
      </c>
      <c r="AZ238" s="23">
        <f>(('Balance Sheet Annual'!BH238+'Balance Sheet Annual'!BS238)-'Balance Sheet Annual'!N238)/('Income Statement Annual'!AF238-'Income Statement Annual'!AC238)</f>
        <v>2.578420467185762</v>
      </c>
      <c r="BA238" s="23">
        <f>('Cash Flow Statement Annual'!AB238+'Cash Flow Statement Annual'!AU238)/'Income Statement Annual'!BS238</f>
        <v>1.7181409295352323</v>
      </c>
      <c r="BB238" s="23">
        <f>'Income Statement Annual'!AF238/('Balance Sheet Annual'!BH238+'Balance Sheet Annual'!BS238)</f>
        <v>0.30107166778298727</v>
      </c>
      <c r="BC238" s="24">
        <f>'Income Statement Annual'!AF238/('Balance Sheet Annual'!BB238-'Balance Sheet Annual'!BR238)</f>
        <v>0.12780779073073642</v>
      </c>
    </row>
    <row r="239" spans="1:55" x14ac:dyDescent="0.2">
      <c r="A239" s="52" t="s">
        <v>745</v>
      </c>
      <c r="B239" s="52" t="s">
        <v>746</v>
      </c>
      <c r="C239" s="52" t="str">
        <f>VLOOKUP(A239,'[1]S&amp;P 500 Wikipedia'!A:D,3,FALSE)</f>
        <v>Consumer Discretionary</v>
      </c>
      <c r="D239" s="52">
        <v>378178</v>
      </c>
      <c r="E239" s="52" t="s">
        <v>16</v>
      </c>
      <c r="F239" s="52">
        <v>2019</v>
      </c>
      <c r="G239" s="52" t="s">
        <v>17</v>
      </c>
      <c r="H239" s="53">
        <v>43830</v>
      </c>
      <c r="I239" s="53">
        <v>43881</v>
      </c>
      <c r="J239" s="53">
        <v>43881</v>
      </c>
      <c r="K239" s="54">
        <v>135200000</v>
      </c>
      <c r="L239" s="54">
        <v>136000000</v>
      </c>
      <c r="M239" s="52" t="s">
        <v>747</v>
      </c>
      <c r="N239" s="21">
        <f>'Balance Sheet Annual'!AH239/'Balance Sheet Annual'!BR239</f>
        <v>1.6572567611248787</v>
      </c>
      <c r="O239" s="22">
        <f>('Balance Sheet Annual'!AH239-'Balance Sheet Annual'!U239)/'Balance Sheet Annual'!BR239</f>
        <v>0.97123154832453396</v>
      </c>
      <c r="P239" s="22">
        <f>'Balance Sheet Annual'!N239/'Balance Sheet Annual'!BR239</f>
        <v>0.26678159681068853</v>
      </c>
      <c r="Q239" s="22">
        <f>'Balance Sheet Annual'!CH239/'Balance Sheet Annual'!CS239</f>
        <v>2.6696380952380951</v>
      </c>
      <c r="R239" s="22">
        <f>('Balance Sheet Annual'!BH239+'Balance Sheet Annual'!BS239)/'Balance Sheet Annual'!BB239</f>
        <v>0.43966447969437755</v>
      </c>
      <c r="S239" s="22">
        <f>('Balance Sheet Annual'!BH239/'Balance Sheet Annual'!BB239)</f>
        <v>1.0609583921601195E-2</v>
      </c>
      <c r="T239" s="22">
        <f>'Balance Sheet Annual'!BS239/'Balance Sheet Annual'!BB239</f>
        <v>0.42905489577277633</v>
      </c>
      <c r="U239" s="22">
        <f>('Balance Sheet Annual'!BH239+'Balance Sheet Annual'!BS239)/'Balance Sheet Annual'!CS239</f>
        <v>1.6134095238095238</v>
      </c>
      <c r="V239" s="22">
        <f>('Balance Sheet Annual'!BH239/'Balance Sheet Annual'!CS239)</f>
        <v>3.8933333333333334E-2</v>
      </c>
      <c r="W239" s="22">
        <f>('Balance Sheet Annual'!BS239/'Balance Sheet Annual'!CS239)</f>
        <v>1.5744761904761906</v>
      </c>
      <c r="X239" s="23">
        <f>'Balance Sheet Annual'!AH239/'Balance Sheet Annual'!BB239</f>
        <v>0.31934639980068102</v>
      </c>
      <c r="Y239" s="23">
        <f>'Balance Sheet Annual'!CS239/('Balance Sheet Annual'!BB239-'Balance Sheet Annual'!AQ239-'Balance Sheet Annual'!AR239-'Balance Sheet Annual'!AS239)</f>
        <v>0.49601300026454026</v>
      </c>
      <c r="Z239" s="23">
        <f>'Balance Sheet Annual'!BA239/'Balance Sheet Annual'!BB239</f>
        <v>0.68065360019931898</v>
      </c>
      <c r="AA239" s="23">
        <f>'Balance Sheet Annual'!AR239/'Balance Sheet Annual'!BB239</f>
        <v>0.2919815629931069</v>
      </c>
      <c r="AB239" s="24">
        <f>'Balance Sheet Annual'!CS239/'Balance Sheet Annual'!CT239</f>
        <v>0.27250643634249649</v>
      </c>
      <c r="AC239" s="25">
        <f>'Income Statement Annual'!V239/'Income Statement Annual'!N239</f>
        <v>0.2210625986322988</v>
      </c>
      <c r="AD239" s="23">
        <f>('Income Statement Annual'!AF239-'Income Statement Annual'!AC239)/'Income Statement Annual'!N239</f>
        <v>0.12193582325092057</v>
      </c>
      <c r="AE239" s="23">
        <f>'Income Statement Annual'!AF239/'Income Statement Annual'!N239</f>
        <v>0.10861651762230405</v>
      </c>
      <c r="AF239" s="23">
        <f>'Income Statement Annual'!BS239/'Income Statement Annual'!N239</f>
        <v>7.0236717517096259E-2</v>
      </c>
      <c r="AG239" s="23">
        <f>('Income Statement Annual'!AF239-'Income Statement Annual'!AC239)/('Income Statement Annual'!AH239*-1)</f>
        <v>6.956782713085234</v>
      </c>
      <c r="AH239" s="24">
        <f>'Income Statement Annual'!AF239/('Income Statement Annual'!AH239*-1)</f>
        <v>6.1968787515006003</v>
      </c>
      <c r="AI239" s="25">
        <f>'Cash Flow Statement Annual'!BG239/'Cash Flow Statement Annual'!AB239</f>
        <v>1.0944610778443113</v>
      </c>
      <c r="AJ239" s="23">
        <f>'Cash Flow Statement Annual'!AB239/'Balance Sheet Annual'!BR239</f>
        <v>0.7197500269367525</v>
      </c>
      <c r="AK239" s="23">
        <f>('Cash Flow Statement Annual'!AB239+'Cash Flow Statement Annual'!AV239)/('Balance Sheet Annual'!BH239+'Balance Sheet Annual'!BS239)</f>
        <v>0.21883264072534944</v>
      </c>
      <c r="AL239" s="24">
        <f>('Cash Flow Statement Annual'!AB239/('Balance Sheet Annual'!BH239+'Balance Sheet Annual'!BS239))</f>
        <v>0.31545145447676615</v>
      </c>
      <c r="AM239" s="25">
        <f>'Income Statement Annual'!BS239/'Balance Sheet Annual'!CS239</f>
        <v>0.25432380952380951</v>
      </c>
      <c r="AN239" s="23">
        <f>'Income Statement Annual'!N239/'Balance Sheet Annual'!CS239</f>
        <v>3.6209523809523811</v>
      </c>
      <c r="AO239" s="23">
        <f>'Income Statement Annual'!N239/'Balance Sheet Annual'!BB239</f>
        <v>0.98673282949921104</v>
      </c>
      <c r="AP239" s="23">
        <f>'Income Statement Annual'!N239/('Balance Sheet Annual'!AH239-'Balance Sheet Annual'!BR239)</f>
        <v>7.7909836065573774</v>
      </c>
      <c r="AQ239" s="23">
        <f>'Income Statement Annual'!BS239/'Balance Sheet Annual'!BB239</f>
        <v>6.9304875010381198E-2</v>
      </c>
      <c r="AR239" s="23">
        <f>'Cash Flow Statement Annual'!AB239/'Income Statement Annual'!N239</f>
        <v>0.14055760126249342</v>
      </c>
      <c r="AS239" s="23">
        <f>'Cash Flow Statement Annual'!BG239/'Income Statement Annual'!N239</f>
        <v>0.15383482377695951</v>
      </c>
      <c r="AT239" s="23">
        <f>'Cash Flow Statement Annual'!AB239/'Balance Sheet Annual'!BB239</f>
        <v>0.13869279960136202</v>
      </c>
      <c r="AU239" s="23">
        <f>('Cash Flow Statement Annual'!AB239+'Cash Flow Statement Annual'!AU239)/'Balance Sheet Annual'!BR239</f>
        <v>-0.8083180691735804</v>
      </c>
      <c r="AV239" s="23">
        <f>('Cash Flow Statement Annual'!AB239+'Cash Flow Statement Annual'!AU239)/('Balance Sheet Annual'!BH239+'Balance Sheet Annual'!BS239)</f>
        <v>-0.35426898375519456</v>
      </c>
      <c r="AW239" s="23">
        <f>'Cash Flow Statement Annual'!AB239/'Balance Sheet Annual'!BS239</f>
        <v>0.32325187515122189</v>
      </c>
      <c r="AX239" s="23">
        <f>('Cash Flow Statement Annual'!AB239+'Cash Flow Statement Annual'!AU239)/'Balance Sheet Annual'!BS239</f>
        <v>-0.36302927655456085</v>
      </c>
      <c r="AY239" s="23">
        <f>('Balance Sheet Annual'!BH239+'Balance Sheet Annual'!BS239)/('Income Statement Annual'!AF239-'Income Statement Annual'!AC239)</f>
        <v>3.6541846419327007</v>
      </c>
      <c r="AZ239" s="23">
        <f>(('Balance Sheet Annual'!BH239+'Balance Sheet Annual'!BS239)-'Balance Sheet Annual'!N239)/('Income Statement Annual'!AF239-'Income Statement Annual'!AC239)</f>
        <v>3.2269197584124245</v>
      </c>
      <c r="BA239" s="23">
        <f>('Cash Flow Statement Annual'!AB239+'Cash Flow Statement Annual'!AU239)/'Income Statement Annual'!BS239</f>
        <v>-2.2474535650089873</v>
      </c>
      <c r="BB239" s="23">
        <f>'Income Statement Annual'!AF239/('Balance Sheet Annual'!BH239+'Balance Sheet Annual'!BS239)</f>
        <v>0.24376652814506988</v>
      </c>
      <c r="BC239" s="24">
        <f>'Income Statement Annual'!AF239/('Balance Sheet Annual'!BB239-'Balance Sheet Annual'!BR239)</f>
        <v>0.13275724609726616</v>
      </c>
    </row>
    <row r="240" spans="1:55" x14ac:dyDescent="0.2">
      <c r="A240" s="52" t="s">
        <v>739</v>
      </c>
      <c r="B240" s="52" t="s">
        <v>740</v>
      </c>
      <c r="C240" s="52" t="str">
        <f>VLOOKUP(A240,'[1]S&amp;P 500 Wikipedia'!A:D,3,FALSE)</f>
        <v>Health Care</v>
      </c>
      <c r="D240" s="52">
        <v>378177</v>
      </c>
      <c r="E240" s="52" t="s">
        <v>16</v>
      </c>
      <c r="F240" s="52">
        <v>2019</v>
      </c>
      <c r="G240" s="52" t="s">
        <v>17</v>
      </c>
      <c r="H240" s="53">
        <v>43830</v>
      </c>
      <c r="I240" s="53">
        <v>43889</v>
      </c>
      <c r="J240" s="53">
        <v>43889</v>
      </c>
      <c r="K240" s="54">
        <v>97300000</v>
      </c>
      <c r="L240" s="54">
        <v>97800000</v>
      </c>
      <c r="M240" s="52" t="s">
        <v>741</v>
      </c>
      <c r="N240" s="21">
        <f>'Balance Sheet Annual'!AH240/'Balance Sheet Annual'!BR240</f>
        <v>0.91661542245726235</v>
      </c>
      <c r="O240" s="22">
        <f>('Balance Sheet Annual'!AH240-'Balance Sheet Annual'!U240)/'Balance Sheet Annual'!BR240</f>
        <v>0.84137867420981427</v>
      </c>
      <c r="P240" s="22">
        <f>'Balance Sheet Annual'!N240/'Balance Sheet Annual'!BR240</f>
        <v>0.10376952404378305</v>
      </c>
      <c r="Q240" s="22">
        <f>'Balance Sheet Annual'!CH240/'Balance Sheet Annual'!CS240</f>
        <v>1.3785636145562863</v>
      </c>
      <c r="R240" s="22">
        <f>('Balance Sheet Annual'!BH240+'Balance Sheet Annual'!BS240)/'Balance Sheet Annual'!BB240</f>
        <v>0.35574408192215623</v>
      </c>
      <c r="S240" s="22">
        <f>('Balance Sheet Annual'!BH240/'Balance Sheet Annual'!BB240)</f>
        <v>3.491555102402695E-2</v>
      </c>
      <c r="T240" s="22">
        <f>'Balance Sheet Annual'!BS240/'Balance Sheet Annual'!BB240</f>
        <v>0.32082853089812929</v>
      </c>
      <c r="U240" s="22">
        <f>('Balance Sheet Annual'!BH240+'Balance Sheet Annual'!BS240)/'Balance Sheet Annual'!CS240</f>
        <v>0.84615992935377149</v>
      </c>
      <c r="V240" s="22">
        <f>('Balance Sheet Annual'!BH240/'Balance Sheet Annual'!CS240)</f>
        <v>8.3048859247933995E-2</v>
      </c>
      <c r="W240" s="22">
        <f>('Balance Sheet Annual'!BS240/'Balance Sheet Annual'!CS240)</f>
        <v>0.76311107010583756</v>
      </c>
      <c r="X240" s="23">
        <f>'Balance Sheet Annual'!AH240/'Balance Sheet Annual'!BB240</f>
        <v>0.16519638265803707</v>
      </c>
      <c r="Y240" s="23">
        <f>'Balance Sheet Annual'!CS240/('Balance Sheet Annual'!BB240-'Balance Sheet Annual'!AQ240-'Balance Sheet Annual'!AR240-'Balance Sheet Annual'!AS240)</f>
        <v>1.2342969626966438</v>
      </c>
      <c r="Z240" s="23">
        <f>'Balance Sheet Annual'!BA240/'Balance Sheet Annual'!BB240</f>
        <v>0.83480361734196296</v>
      </c>
      <c r="AA240" s="23">
        <f>'Balance Sheet Annual'!AR240/'Balance Sheet Annual'!BB240</f>
        <v>0.43582099476903979</v>
      </c>
      <c r="AB240" s="24">
        <f>'Balance Sheet Annual'!CS240/'Balance Sheet Annual'!CT240</f>
        <v>0.42042180157815406</v>
      </c>
      <c r="AC240" s="25">
        <f>'Income Statement Annual'!V240/'Income Statement Annual'!N240</f>
        <v>0.2814847509260221</v>
      </c>
      <c r="AD240" s="23">
        <f>('Income Statement Annual'!AF240-'Income Statement Annual'!AC240)/'Income Statement Annual'!N240</f>
        <v>0.14089382767334788</v>
      </c>
      <c r="AE240" s="23">
        <f>'Income Statement Annual'!AF240/'Income Statement Annual'!N240</f>
        <v>0.11984629764253817</v>
      </c>
      <c r="AF240" s="23">
        <f>'Income Statement Annual'!BS240/'Income Statement Annual'!N240</f>
        <v>7.1295046214560176E-2</v>
      </c>
      <c r="AG240" s="23">
        <f>('Income Statement Annual'!AF240-'Income Statement Annual'!AC240)/('Income Statement Annual'!AH240*-1)</f>
        <v>6.7636061487328627</v>
      </c>
      <c r="AH240" s="24">
        <f>'Income Statement Annual'!AF240/('Income Statement Annual'!AH240*-1)</f>
        <v>5.7532197756543413</v>
      </c>
      <c r="AI240" s="25">
        <f>'Cash Flow Statement Annual'!BG240/'Cash Flow Statement Annual'!AB240</f>
        <v>-0.17491520730947602</v>
      </c>
      <c r="AJ240" s="23">
        <f>'Cash Flow Statement Annual'!AB240/'Balance Sheet Annual'!BR240</f>
        <v>0.44419505595867664</v>
      </c>
      <c r="AK240" s="23">
        <f>('Cash Flow Statement Annual'!AB240+'Cash Flow Statement Annual'!AV240)/('Balance Sheet Annual'!BH240+'Balance Sheet Annual'!BS240)</f>
        <v>0.22503465786071433</v>
      </c>
      <c r="AL240" s="24">
        <f>('Cash Flow Statement Annual'!AB240/('Balance Sheet Annual'!BH240+'Balance Sheet Annual'!BS240))</f>
        <v>0.22503465786071433</v>
      </c>
      <c r="AM240" s="25">
        <f>'Income Statement Annual'!BS240/'Balance Sheet Annual'!CS240</f>
        <v>0.10857903546809716</v>
      </c>
      <c r="AN240" s="23">
        <f>'Income Statement Annual'!N240/'Balance Sheet Annual'!CS240</f>
        <v>1.5229534341184379</v>
      </c>
      <c r="AO240" s="23">
        <f>'Income Statement Annual'!N240/'Balance Sheet Annual'!BB240</f>
        <v>0.64028282649171031</v>
      </c>
      <c r="AP240" s="23">
        <f>'Income Statement Annual'!N240/('Balance Sheet Annual'!AH240-'Balance Sheet Annual'!BR240)</f>
        <v>-42.60619469026549</v>
      </c>
      <c r="AQ240" s="23">
        <f>'Income Statement Annual'!BS240/'Balance Sheet Annual'!BB240</f>
        <v>4.5648993705115701E-2</v>
      </c>
      <c r="AR240" s="23">
        <f>'Cash Flow Statement Annual'!AB240/'Income Statement Annual'!N240</f>
        <v>0.12503029044206737</v>
      </c>
      <c r="AS240" s="23">
        <f>'Cash Flow Statement Annual'!BG240/'Income Statement Annual'!N240</f>
        <v>-2.1869699172638212E-2</v>
      </c>
      <c r="AT240" s="23">
        <f>'Cash Flow Statement Annual'!AB240/'Balance Sheet Annual'!BB240</f>
        <v>8.0054747761326359E-2</v>
      </c>
      <c r="AU240" s="23">
        <f>('Cash Flow Statement Annual'!AB240+'Cash Flow Statement Annual'!AU240)/'Balance Sheet Annual'!BR240</f>
        <v>4.9686385438445453E-2</v>
      </c>
      <c r="AV240" s="23">
        <f>('Cash Flow Statement Annual'!AB240+'Cash Flow Statement Annual'!AU240)/('Balance Sheet Annual'!BH240+'Balance Sheet Annual'!BS240)</f>
        <v>2.5171731646910389E-2</v>
      </c>
      <c r="AW240" s="23">
        <f>'Cash Flow Statement Annual'!AB240/'Balance Sheet Annual'!BS240</f>
        <v>0.24952502677121835</v>
      </c>
      <c r="AX240" s="23">
        <f>('Cash Flow Statement Annual'!AB240+'Cash Flow Statement Annual'!AU240)/'Balance Sheet Annual'!BS240</f>
        <v>2.791115409858717E-2</v>
      </c>
      <c r="AY240" s="23">
        <f>('Balance Sheet Annual'!BH240+'Balance Sheet Annual'!BS240)/('Income Statement Annual'!AF240-'Income Statement Annual'!AC240)</f>
        <v>3.9434275184275185</v>
      </c>
      <c r="AZ240" s="23">
        <f>(('Balance Sheet Annual'!BH240+'Balance Sheet Annual'!BS240)-'Balance Sheet Annual'!N240)/('Income Statement Annual'!AF240-'Income Statement Annual'!AC240)</f>
        <v>3.7361179361179362</v>
      </c>
      <c r="BA240" s="23">
        <f>('Cash Flow Statement Annual'!AB240+'Cash Flow Statement Annual'!AU240)/'Income Statement Annual'!BS240</f>
        <v>0.19616411750424861</v>
      </c>
      <c r="BB240" s="23">
        <f>'Income Statement Annual'!AF240/('Balance Sheet Annual'!BH240+'Balance Sheet Annual'!BS240)</f>
        <v>0.21570429445941525</v>
      </c>
      <c r="BC240" s="24">
        <f>'Income Statement Annual'!AF240/('Balance Sheet Annual'!BB240-'Balance Sheet Annual'!BR240)</f>
        <v>9.3605515749628221E-2</v>
      </c>
    </row>
    <row r="241" spans="1:55" x14ac:dyDescent="0.2">
      <c r="A241" s="52" t="s">
        <v>757</v>
      </c>
      <c r="B241" s="52" t="s">
        <v>758</v>
      </c>
      <c r="C241" s="52" t="str">
        <f>VLOOKUP(A241,'[1]S&amp;P 500 Wikipedia'!A:D,3,FALSE)</f>
        <v>Consumer Discretionary</v>
      </c>
      <c r="D241" s="52">
        <v>124743</v>
      </c>
      <c r="E241" s="52" t="s">
        <v>16</v>
      </c>
      <c r="F241" s="52">
        <v>2019</v>
      </c>
      <c r="G241" s="52" t="s">
        <v>17</v>
      </c>
      <c r="H241" s="53">
        <v>43830</v>
      </c>
      <c r="I241" s="53">
        <v>43888</v>
      </c>
      <c r="J241" s="53">
        <v>43888</v>
      </c>
      <c r="K241" s="54">
        <v>306453000</v>
      </c>
      <c r="L241" s="54">
        <v>307179000</v>
      </c>
      <c r="M241" s="52" t="s">
        <v>759</v>
      </c>
      <c r="N241" s="21">
        <f>'Balance Sheet Annual'!AH241/'Balance Sheet Annual'!BR241</f>
        <v>2.1518444699868535</v>
      </c>
      <c r="O241" s="22">
        <f>('Balance Sheet Annual'!AH241-'Balance Sheet Annual'!U241)/'Balance Sheet Annual'!BR241</f>
        <v>0.87905965172558154</v>
      </c>
      <c r="P241" s="22">
        <f>'Balance Sheet Annual'!N241/'Balance Sheet Annual'!BR241</f>
        <v>0.24008130320145127</v>
      </c>
      <c r="Q241" s="22">
        <f>'Balance Sheet Annual'!CH241/'Balance Sheet Annual'!CS241</f>
        <v>1.5193810659778495</v>
      </c>
      <c r="R241" s="22">
        <f>('Balance Sheet Annual'!BH241+'Balance Sheet Annual'!BS241)/'Balance Sheet Annual'!BB241</f>
        <v>0.40527158309465228</v>
      </c>
      <c r="S241" s="22">
        <f>('Balance Sheet Annual'!BH241/'Balance Sheet Annual'!BB241)</f>
        <v>2.5537411865893749E-2</v>
      </c>
      <c r="T241" s="22">
        <f>'Balance Sheet Annual'!BS241/'Balance Sheet Annual'!BB241</f>
        <v>0.37973417122875852</v>
      </c>
      <c r="U241" s="22">
        <f>('Balance Sheet Annual'!BH241+'Balance Sheet Annual'!BS241)/'Balance Sheet Annual'!CS241</f>
        <v>1.0210335530275356</v>
      </c>
      <c r="V241" s="22">
        <f>('Balance Sheet Annual'!BH241/'Balance Sheet Annual'!CS241)</f>
        <v>6.4338471929010779E-2</v>
      </c>
      <c r="W241" s="22">
        <f>('Balance Sheet Annual'!BS241/'Balance Sheet Annual'!CS241)</f>
        <v>0.95669508109852486</v>
      </c>
      <c r="X241" s="23">
        <f>'Balance Sheet Annual'!AH241/'Balance Sheet Annual'!BB241</f>
        <v>0.36681026131858357</v>
      </c>
      <c r="Y241" s="23">
        <f>'Balance Sheet Annual'!CS241/('Balance Sheet Annual'!BB241-'Balance Sheet Annual'!AQ241-'Balance Sheet Annual'!AR241-'Balance Sheet Annual'!AS241)</f>
        <v>0.6742790156641898</v>
      </c>
      <c r="Z241" s="23">
        <f>'Balance Sheet Annual'!BA241/'Balance Sheet Annual'!BB241</f>
        <v>0.63318973868141648</v>
      </c>
      <c r="AA241" s="23">
        <f>'Balance Sheet Annual'!AR241/'Balance Sheet Annual'!BB241</f>
        <v>0.34480048288116172</v>
      </c>
      <c r="AB241" s="24">
        <f>'Balance Sheet Annual'!CS241/'Balance Sheet Annual'!CT241</f>
        <v>0.39692288455453212</v>
      </c>
      <c r="AC241" s="25">
        <f>'Income Statement Annual'!V241/'Income Statement Annual'!N241</f>
        <v>0.38795391916062782</v>
      </c>
      <c r="AD241" s="23">
        <f>('Income Statement Annual'!AF241-'Income Statement Annual'!AC241)/'Income Statement Annual'!N241</f>
        <v>0.10166983191974419</v>
      </c>
      <c r="AE241" s="23">
        <f>'Income Statement Annual'!AF241/'Income Statement Annual'!N241</f>
        <v>7.8419594775641255E-2</v>
      </c>
      <c r="AF241" s="23">
        <f>'Income Statement Annual'!BS241/'Income Statement Annual'!N241</f>
        <v>4.3279648370248495E-2</v>
      </c>
      <c r="AG241" s="23">
        <f>('Income Statement Annual'!AF241-'Income Statement Annual'!AC241)/('Income Statement Annual'!AH241*-1)</f>
        <v>9.180196961820597</v>
      </c>
      <c r="AH241" s="24">
        <f>'Income Statement Annual'!AF241/('Income Statement Annual'!AH241*-1)</f>
        <v>7.0808352105354357</v>
      </c>
      <c r="AI241" s="25">
        <f>'Cash Flow Statement Annual'!BG241/'Cash Flow Statement Annual'!AB241</f>
        <v>-0.56452102519376746</v>
      </c>
      <c r="AJ241" s="23">
        <f>'Cash Flow Statement Annual'!AB241/'Balance Sheet Annual'!BR241</f>
        <v>0.4884219136731861</v>
      </c>
      <c r="AK241" s="23">
        <f>('Cash Flow Statement Annual'!AB241+'Cash Flow Statement Annual'!AV241)/('Balance Sheet Annual'!BH241+'Balance Sheet Annual'!BS241)</f>
        <v>0.20543743591139665</v>
      </c>
      <c r="AL241" s="24">
        <f>('Cash Flow Statement Annual'!AB241/('Balance Sheet Annual'!BH241+'Balance Sheet Annual'!BS241))</f>
        <v>0.20543743591139665</v>
      </c>
      <c r="AM241" s="25">
        <f>'Income Statement Annual'!BS241/'Balance Sheet Annual'!CS241</f>
        <v>0.10670147814054844</v>
      </c>
      <c r="AN241" s="23">
        <f>'Income Statement Annual'!N241/'Balance Sheet Annual'!CS241</f>
        <v>2.4653961424949489</v>
      </c>
      <c r="AO241" s="23">
        <f>'Income Statement Annual'!N241/'Balance Sheet Annual'!BB241</f>
        <v>0.97857214844871143</v>
      </c>
      <c r="AP241" s="23">
        <f>'Income Statement Annual'!N241/('Balance Sheet Annual'!AH241-'Balance Sheet Annual'!BR241)</f>
        <v>4.983889575886888</v>
      </c>
      <c r="AQ241" s="23">
        <f>'Income Statement Annual'!BS241/'Balance Sheet Annual'!BB241</f>
        <v>4.2352258489778839E-2</v>
      </c>
      <c r="AR241" s="23">
        <f>'Cash Flow Statement Annual'!AB241/'Income Statement Annual'!N241</f>
        <v>8.5081059184755226E-2</v>
      </c>
      <c r="AS241" s="23">
        <f>'Cash Flow Statement Annual'!BG241/'Income Statement Annual'!N241</f>
        <v>-4.803004675554963E-2</v>
      </c>
      <c r="AT241" s="23">
        <f>'Cash Flow Statement Annual'!AB241/'Balance Sheet Annual'!BB241</f>
        <v>8.3257954878717899E-2</v>
      </c>
      <c r="AU241" s="23">
        <f>('Cash Flow Statement Annual'!AB241+'Cash Flow Statement Annual'!AU241)/'Balance Sheet Annual'!BR241</f>
        <v>0.36684672840911597</v>
      </c>
      <c r="AV241" s="23">
        <f>('Cash Flow Statement Annual'!AB241+'Cash Flow Statement Annual'!AU241)/('Balance Sheet Annual'!BH241+'Balance Sheet Annual'!BS241)</f>
        <v>0.15430112602867579</v>
      </c>
      <c r="AW241" s="23">
        <f>'Cash Flow Statement Annual'!AB241/'Balance Sheet Annual'!BS241</f>
        <v>0.21925325974564938</v>
      </c>
      <c r="AX241" s="23">
        <f>('Cash Flow Statement Annual'!AB241+'Cash Flow Statement Annual'!AU241)/'Balance Sheet Annual'!BS241</f>
        <v>0.16467799412567849</v>
      </c>
      <c r="AY241" s="23">
        <f>('Balance Sheet Annual'!BH241+'Balance Sheet Annual'!BS241)/('Income Statement Annual'!AF241-'Income Statement Annual'!AC241)</f>
        <v>4.0734388050592454</v>
      </c>
      <c r="AZ241" s="23">
        <f>(('Balance Sheet Annual'!BH241+'Balance Sheet Annual'!BS241)-'Balance Sheet Annual'!N241)/('Income Statement Annual'!AF241-'Income Statement Annual'!AC241)</f>
        <v>3.6620959280971834</v>
      </c>
      <c r="BA241" s="23">
        <f>('Cash Flow Statement Annual'!AB241+'Cash Flow Statement Annual'!AU241)/'Income Statement Annual'!BS241</f>
        <v>1.4765177548682704</v>
      </c>
      <c r="BB241" s="23">
        <f>'Income Statement Annual'!AF241/('Balance Sheet Annual'!BH241+'Balance Sheet Annual'!BS241)</f>
        <v>0.18935260832771969</v>
      </c>
      <c r="BC241" s="24">
        <f>'Income Statement Annual'!AF241/('Balance Sheet Annual'!BB241-'Balance Sheet Annual'!BR241)</f>
        <v>9.2508529970068226E-2</v>
      </c>
    </row>
    <row r="242" spans="1:55" x14ac:dyDescent="0.2">
      <c r="A242" s="52" t="s">
        <v>751</v>
      </c>
      <c r="B242" s="52" t="s">
        <v>752</v>
      </c>
      <c r="C242" s="52" t="str">
        <f>VLOOKUP(A242,'[1]S&amp;P 500 Wikipedia'!A:D,3,FALSE)</f>
        <v>Health Care</v>
      </c>
      <c r="D242" s="52">
        <v>378181</v>
      </c>
      <c r="E242" s="52" t="s">
        <v>16</v>
      </c>
      <c r="F242" s="52">
        <v>2019</v>
      </c>
      <c r="G242" s="52" t="s">
        <v>17</v>
      </c>
      <c r="H242" s="53">
        <v>43830</v>
      </c>
      <c r="I242" s="53">
        <v>43880</v>
      </c>
      <c r="J242" s="53">
        <v>43880</v>
      </c>
      <c r="K242" s="54">
        <v>909636000</v>
      </c>
      <c r="L242" s="54">
        <v>915636000</v>
      </c>
      <c r="M242" s="52" t="s">
        <v>753</v>
      </c>
      <c r="N242" s="21">
        <f>'Balance Sheet Annual'!AH242/'Balance Sheet Annual'!BR242</f>
        <v>1.1642774645016645</v>
      </c>
      <c r="O242" s="22">
        <f>('Balance Sheet Annual'!AH242-'Balance Sheet Annual'!U242)/'Balance Sheet Annual'!BR242</f>
        <v>0.89330966777634346</v>
      </c>
      <c r="P242" s="22">
        <f>'Balance Sheet Annual'!N242/'Balance Sheet Annual'!BR242</f>
        <v>0.20708777770228956</v>
      </c>
      <c r="Q242" s="22">
        <f>'Balance Sheet Annual'!CH242/'Balance Sheet Annual'!CS242</f>
        <v>13.555259160460894</v>
      </c>
      <c r="R242" s="22">
        <f>('Balance Sheet Annual'!BH242+'Balance Sheet Annual'!BS242)/'Balance Sheet Annual'!BB242</f>
        <v>0.38988853563983189</v>
      </c>
      <c r="S242" s="22">
        <f>('Balance Sheet Annual'!BH242/'Balance Sheet Annual'!BB242)</f>
        <v>3.816362530258794E-2</v>
      </c>
      <c r="T242" s="22">
        <f>'Balance Sheet Annual'!BS242/'Balance Sheet Annual'!BB242</f>
        <v>0.35172491033724396</v>
      </c>
      <c r="U242" s="22">
        <f>('Balance Sheet Annual'!BH242+'Balance Sheet Annual'!BS242)/'Balance Sheet Annual'!CS242</f>
        <v>5.6749286799303471</v>
      </c>
      <c r="V242" s="22">
        <f>('Balance Sheet Annual'!BH242/'Balance Sheet Annual'!CS242)</f>
        <v>0.55548145678189031</v>
      </c>
      <c r="W242" s="22">
        <f>('Balance Sheet Annual'!BS242/'Balance Sheet Annual'!CS242)</f>
        <v>5.1194472231484571</v>
      </c>
      <c r="X242" s="23">
        <f>'Balance Sheet Annual'!AH242/'Balance Sheet Annual'!BB242</f>
        <v>0.34896821013030055</v>
      </c>
      <c r="Y242" s="23">
        <f>'Balance Sheet Annual'!CS242/('Balance Sheet Annual'!BB242-'Balance Sheet Annual'!AQ242-'Balance Sheet Annual'!AR242-'Balance Sheet Annual'!AS242)</f>
        <v>9.3108694077347384E-2</v>
      </c>
      <c r="Z242" s="23">
        <f>'Balance Sheet Annual'!BA242/'Balance Sheet Annual'!BB242</f>
        <v>0.65103178986969945</v>
      </c>
      <c r="AA242" s="23">
        <f>'Balance Sheet Annual'!AR242/'Balance Sheet Annual'!BB242</f>
        <v>9.365653500856537E-2</v>
      </c>
      <c r="AB242" s="24">
        <f>'Balance Sheet Annual'!CS242/'Balance Sheet Annual'!CT242</f>
        <v>6.8703689091052567E-2</v>
      </c>
      <c r="AC242" s="25">
        <f>'Income Statement Annual'!V242/'Income Statement Annual'!N242</f>
        <v>0.78847196397768771</v>
      </c>
      <c r="AD242" s="23">
        <f>('Income Statement Annual'!AF242-'Income Statement Annual'!AC242)/'Income Statement Annual'!N242</f>
        <v>0.25939201146979102</v>
      </c>
      <c r="AE242" s="23">
        <f>'Income Statement Annual'!AF242/'Income Statement Annual'!N242</f>
        <v>0.25939201146979102</v>
      </c>
      <c r="AF242" s="23">
        <f>'Income Statement Annual'!BS242/'Income Statement Annual'!N242</f>
        <v>0.37269652097941264</v>
      </c>
      <c r="AG242" s="23" t="e">
        <f>('Income Statement Annual'!AF242-'Income Statement Annual'!AC242)/('Income Statement Annual'!AH242*-1)</f>
        <v>#DIV/0!</v>
      </c>
      <c r="AH242" s="24" t="e">
        <f>'Income Statement Annual'!AF242/('Income Statement Annual'!AH242*-1)</f>
        <v>#DIV/0!</v>
      </c>
      <c r="AI242" s="25">
        <f>'Cash Flow Statement Annual'!BG242/'Cash Flow Statement Annual'!AB242</f>
        <v>-0.48060621097465162</v>
      </c>
      <c r="AJ242" s="23">
        <f>'Cash Flow Statement Annual'!AB242/'Balance Sheet Annual'!BR242</f>
        <v>0.41074461580270399</v>
      </c>
      <c r="AK242" s="23">
        <f>('Cash Flow Statement Annual'!AB242+'Cash Flow Statement Annual'!AV242)/('Balance Sheet Annual'!BH242+'Balance Sheet Annual'!BS242)</f>
        <v>0.15843626772517169</v>
      </c>
      <c r="AL242" s="24">
        <f>('Cash Flow Statement Annual'!AB242/('Balance Sheet Annual'!BH242+'Balance Sheet Annual'!BS242))</f>
        <v>0.31576267202883035</v>
      </c>
      <c r="AM242" s="25">
        <f>'Income Statement Annual'!BS242/'Balance Sheet Annual'!CS242</f>
        <v>3.0819161942869844</v>
      </c>
      <c r="AN242" s="23">
        <f>'Income Statement Annual'!N242/'Balance Sheet Annual'!CS242</f>
        <v>8.2692378941128517</v>
      </c>
      <c r="AO242" s="23">
        <f>'Income Statement Annual'!N242/'Balance Sheet Annual'!BB242</f>
        <v>0.56812714929707964</v>
      </c>
      <c r="AP242" s="23">
        <f>'Income Statement Annual'!N242/('Balance Sheet Annual'!AH242-'Balance Sheet Annual'!BR242)</f>
        <v>11.53820306038048</v>
      </c>
      <c r="AQ242" s="23">
        <f>'Income Statement Annual'!BS242/'Balance Sheet Annual'!BB242</f>
        <v>0.21173901201697293</v>
      </c>
      <c r="AR242" s="23">
        <f>'Cash Flow Statement Annual'!AB242/'Income Statement Annual'!N242</f>
        <v>0.21669840274199692</v>
      </c>
      <c r="AS242" s="23">
        <f>'Cash Flow Statement Annual'!BG242/'Income Statement Annual'!N242</f>
        <v>-0.10414659826609018</v>
      </c>
      <c r="AT242" s="23">
        <f>'Cash Flow Statement Annual'!AB242/'Balance Sheet Annual'!BB242</f>
        <v>0.12311224580704117</v>
      </c>
      <c r="AU242" s="23">
        <f>('Cash Flow Statement Annual'!AB242+'Cash Flow Statement Annual'!AU242)/'Balance Sheet Annual'!BR242</f>
        <v>-0.27568958489027789</v>
      </c>
      <c r="AV242" s="23">
        <f>('Cash Flow Statement Annual'!AB242+'Cash Flow Statement Annual'!AU242)/('Balance Sheet Annual'!BH242+'Balance Sheet Annual'!BS242)</f>
        <v>-0.21193821325046353</v>
      </c>
      <c r="AW242" s="23">
        <f>'Cash Flow Statement Annual'!AB242/'Balance Sheet Annual'!BS242</f>
        <v>0.35002424391550091</v>
      </c>
      <c r="AX242" s="23">
        <f>('Cash Flow Statement Annual'!AB242+'Cash Flow Statement Annual'!AU242)/'Balance Sheet Annual'!BS242</f>
        <v>-0.2349343966883535</v>
      </c>
      <c r="AY242" s="23">
        <f>('Balance Sheet Annual'!BH242+'Balance Sheet Annual'!BS242)/('Income Statement Annual'!AF242-'Income Statement Annual'!AC242)</f>
        <v>2.6456861559720184</v>
      </c>
      <c r="AZ242" s="23">
        <f>(('Balance Sheet Annual'!BH242+'Balance Sheet Annual'!BS242)-'Balance Sheet Annual'!N242)/('Income Statement Annual'!AF242-'Income Statement Annual'!AC242)</f>
        <v>2.2244926159426548</v>
      </c>
      <c r="BA242" s="23">
        <f>('Cash Flow Statement Annual'!AB242+'Cash Flow Statement Annual'!AU242)/'Income Statement Annual'!BS242</f>
        <v>-0.39025533756491632</v>
      </c>
      <c r="BB242" s="23">
        <f>'Income Statement Annual'!AF242/('Balance Sheet Annual'!BH242+'Balance Sheet Annual'!BS242)</f>
        <v>0.37797378110881885</v>
      </c>
      <c r="BC242" s="24">
        <f>'Income Statement Annual'!AF242/('Balance Sheet Annual'!BB242-'Balance Sheet Annual'!BR242)</f>
        <v>0.21044386043350091</v>
      </c>
    </row>
    <row r="243" spans="1:55" x14ac:dyDescent="0.2">
      <c r="A243" s="52" t="s">
        <v>760</v>
      </c>
      <c r="B243" s="52" t="s">
        <v>761</v>
      </c>
      <c r="C243" s="52" t="str">
        <f>VLOOKUP(A243,'[1]S&amp;P 500 Wikipedia'!A:D,3,FALSE)</f>
        <v>Industrials</v>
      </c>
      <c r="D243" s="52">
        <v>103644</v>
      </c>
      <c r="E243" s="52" t="s">
        <v>16</v>
      </c>
      <c r="F243" s="52">
        <v>2019</v>
      </c>
      <c r="G243" s="52" t="s">
        <v>17</v>
      </c>
      <c r="H243" s="53">
        <v>43830</v>
      </c>
      <c r="I243" s="53">
        <v>43868</v>
      </c>
      <c r="J243" s="53">
        <v>43868</v>
      </c>
      <c r="K243" s="54">
        <v>281300000</v>
      </c>
      <c r="L243" s="54">
        <v>283100000</v>
      </c>
      <c r="M243" s="52" t="s">
        <v>762</v>
      </c>
      <c r="N243" s="21">
        <f>'Balance Sheet Annual'!AH243/'Balance Sheet Annual'!BR243</f>
        <v>1.2235184655024334</v>
      </c>
      <c r="O243" s="22">
        <f>('Balance Sheet Annual'!AH243-'Balance Sheet Annual'!U243)/'Balance Sheet Annual'!BR243</f>
        <v>0.96450042943028913</v>
      </c>
      <c r="P243" s="22">
        <f>'Balance Sheet Annual'!N243/'Balance Sheet Annual'!BR243</f>
        <v>0.10835957629544804</v>
      </c>
      <c r="Q243" s="22">
        <f>'Balance Sheet Annual'!CH243/'Balance Sheet Annual'!CS243</f>
        <v>13.988331756543676</v>
      </c>
      <c r="R243" s="22">
        <f>('Balance Sheet Annual'!BH243+'Balance Sheet Annual'!BS243)/'Balance Sheet Annual'!BB243</f>
        <v>0.26624305672445714</v>
      </c>
      <c r="S243" s="22">
        <f>('Balance Sheet Annual'!BH243/'Balance Sheet Annual'!BB243)</f>
        <v>2.6300286147113279E-2</v>
      </c>
      <c r="T243" s="22">
        <f>'Balance Sheet Annual'!BS243/'Balance Sheet Annual'!BB243</f>
        <v>0.23994277057734389</v>
      </c>
      <c r="U243" s="22">
        <f>('Balance Sheet Annual'!BH243+'Balance Sheet Annual'!BS243)/'Balance Sheet Annual'!CS243</f>
        <v>3.9905392620624407</v>
      </c>
      <c r="V243" s="22">
        <f>('Balance Sheet Annual'!BH243/'Balance Sheet Annual'!CS243)</f>
        <v>0.39419741406496372</v>
      </c>
      <c r="W243" s="22">
        <f>('Balance Sheet Annual'!BS243/'Balance Sheet Annual'!CS243)</f>
        <v>3.5963418479974769</v>
      </c>
      <c r="X243" s="23">
        <f>'Balance Sheet Annual'!AH243/'Balance Sheet Annual'!BB243</f>
        <v>0.35968271334792123</v>
      </c>
      <c r="Y243" s="23">
        <f>'Balance Sheet Annual'!CS243/('Balance Sheet Annual'!BB243-'Balance Sheet Annual'!AQ243-'Balance Sheet Annual'!AR243-'Balance Sheet Annual'!AS243)</f>
        <v>9.4064252024561715E-2</v>
      </c>
      <c r="Z243" s="23">
        <f>'Balance Sheet Annual'!BA243/'Balance Sheet Annual'!BB243</f>
        <v>0.64031728665207877</v>
      </c>
      <c r="AA243" s="23">
        <f>'Balance Sheet Annual'!AR243/'Balance Sheet Annual'!BB243</f>
        <v>0.22311058744319137</v>
      </c>
      <c r="AB243" s="24">
        <f>'Balance Sheet Annual'!CS243/'Balance Sheet Annual'!CT243</f>
        <v>6.6718565897996976E-2</v>
      </c>
      <c r="AC243" s="25">
        <f>'Income Statement Annual'!V243/'Income Statement Annual'!N243</f>
        <v>0.13988831672574065</v>
      </c>
      <c r="AD243" s="23">
        <f>('Income Statement Annual'!AF243-'Income Statement Annual'!AC243)/'Income Statement Annual'!N243</f>
        <v>0.14286430816558551</v>
      </c>
      <c r="AE243" s="23">
        <f>'Income Statement Annual'!AF243/'Income Statement Annual'!N243</f>
        <v>0.14286430816558551</v>
      </c>
      <c r="AF243" s="23">
        <f>'Income Statement Annual'!BS243/'Income Statement Annual'!N243</f>
        <v>0.10415970039456965</v>
      </c>
      <c r="AG243" s="23">
        <f>('Income Statement Annual'!AF243-'Income Statement Annual'!AC243)/('Income Statement Annual'!AH243*-1)</f>
        <v>13.085758039816232</v>
      </c>
      <c r="AH243" s="24">
        <f>'Income Statement Annual'!AF243/('Income Statement Annual'!AH243*-1)</f>
        <v>13.085758039816232</v>
      </c>
      <c r="AI243" s="25">
        <f>'Cash Flow Statement Annual'!BG243/'Cash Flow Statement Annual'!AB243</f>
        <v>-0.72876487484612229</v>
      </c>
      <c r="AJ243" s="23">
        <f>'Cash Flow Statement Annual'!AB243/'Balance Sheet Annual'!BR243</f>
        <v>0.52326080732894364</v>
      </c>
      <c r="AK243" s="23">
        <f>('Cash Flow Statement Annual'!AB243+'Cash Flow Statement Annual'!AV243)/('Balance Sheet Annual'!BH243+'Balance Sheet Annual'!BS243)</f>
        <v>0.37577050734945472</v>
      </c>
      <c r="AL243" s="24">
        <f>('Cash Flow Statement Annual'!AB243/('Balance Sheet Annual'!BH243+'Balance Sheet Annual'!BS243))</f>
        <v>0.57776197249881456</v>
      </c>
      <c r="AM243" s="25">
        <f>'Income Statement Annual'!BS243/'Balance Sheet Annual'!CS243</f>
        <v>1.9646799116997793</v>
      </c>
      <c r="AN243" s="23">
        <f>'Income Statement Annual'!N243/'Balance Sheet Annual'!CS243</f>
        <v>18.86218858404289</v>
      </c>
      <c r="AO243" s="23">
        <f>'Income Statement Annual'!N243/'Balance Sheet Annual'!BB243</f>
        <v>1.2584581720249117</v>
      </c>
      <c r="AP243" s="23">
        <f>'Income Statement Annual'!N243/('Balance Sheet Annual'!AH243-'Balance Sheet Annual'!BR243)</f>
        <v>19.152097342299072</v>
      </c>
      <c r="AQ243" s="23">
        <f>'Income Statement Annual'!BS243/'Balance Sheet Annual'!BB243</f>
        <v>0.13108062615721258</v>
      </c>
      <c r="AR243" s="23">
        <f>'Cash Flow Statement Annual'!AB243/'Income Statement Annual'!N243</f>
        <v>0.1222329967230656</v>
      </c>
      <c r="AS243" s="23">
        <f>'Cash Flow Statement Annual'!BG243/'Income Statement Annual'!N243</f>
        <v>-8.9079114558951386E-2</v>
      </c>
      <c r="AT243" s="23">
        <f>'Cash Flow Statement Annual'!AB243/'Balance Sheet Annual'!BB243</f>
        <v>0.15382511361723616</v>
      </c>
      <c r="AU243" s="23">
        <f>('Cash Flow Statement Annual'!AB243+'Cash Flow Statement Annual'!AU243)/'Balance Sheet Annual'!BR243</f>
        <v>0.43444030918980819</v>
      </c>
      <c r="AV243" s="23">
        <f>('Cash Flow Statement Annual'!AB243+'Cash Flow Statement Annual'!AU243)/('Balance Sheet Annual'!BH243+'Balance Sheet Annual'!BS243)</f>
        <v>0.4796902165323218</v>
      </c>
      <c r="AW243" s="23">
        <f>'Cash Flow Statement Annual'!AB243/'Balance Sheet Annual'!BS243</f>
        <v>0.64109084531743243</v>
      </c>
      <c r="AX243" s="23">
        <f>('Cash Flow Statement Annual'!AB243+'Cash Flow Statement Annual'!AU243)/'Balance Sheet Annual'!BS243</f>
        <v>0.53226937916520523</v>
      </c>
      <c r="AY243" s="23">
        <f>('Balance Sheet Annual'!BH243+'Balance Sheet Annual'!BS243)/('Income Statement Annual'!AF243-'Income Statement Annual'!AC243)</f>
        <v>1.480866003510825</v>
      </c>
      <c r="AZ243" s="23">
        <f>(('Balance Sheet Annual'!BH243+'Balance Sheet Annual'!BS243)-'Balance Sheet Annual'!N243)/('Income Statement Annual'!AF243-'Income Statement Annual'!AC243)</f>
        <v>1.3036863662960796</v>
      </c>
      <c r="BA243" s="23">
        <f>('Cash Flow Statement Annual'!AB243+'Cash Flow Statement Annual'!AU243)/'Income Statement Annual'!BS243</f>
        <v>0.9743178170144462</v>
      </c>
      <c r="BB243" s="23">
        <f>'Income Statement Annual'!AF243/('Balance Sheet Annual'!BH243+'Balance Sheet Annual'!BS243)</f>
        <v>0.67528054370159629</v>
      </c>
      <c r="BC243" s="24">
        <f>'Income Statement Annual'!AF243/('Balance Sheet Annual'!BB243-'Balance Sheet Annual'!BR243)</f>
        <v>0.25464894504708546</v>
      </c>
    </row>
    <row r="244" spans="1:55" x14ac:dyDescent="0.2">
      <c r="A244" s="52" t="s">
        <v>83</v>
      </c>
      <c r="B244" s="52" t="s">
        <v>84</v>
      </c>
      <c r="C244" s="52" t="str">
        <f>VLOOKUP(A244,'[1]S&amp;P 500 Wikipedia'!A:D,3,FALSE)</f>
        <v>Utilities</v>
      </c>
      <c r="D244" s="52">
        <v>119577</v>
      </c>
      <c r="E244" s="52" t="s">
        <v>16</v>
      </c>
      <c r="F244" s="52">
        <v>2019</v>
      </c>
      <c r="G244" s="52" t="s">
        <v>17</v>
      </c>
      <c r="H244" s="53">
        <v>43830</v>
      </c>
      <c r="I244" s="53">
        <v>43882</v>
      </c>
      <c r="J244" s="53">
        <v>43882</v>
      </c>
      <c r="K244" s="54">
        <v>240900000</v>
      </c>
      <c r="L244" s="54">
        <v>241400000</v>
      </c>
      <c r="M244" s="52" t="s">
        <v>85</v>
      </c>
      <c r="N244" s="21">
        <f>'Balance Sheet Annual'!AH244/'Balance Sheet Annual'!BR244</f>
        <v>0.42622072927316101</v>
      </c>
      <c r="O244" s="22">
        <f>('Balance Sheet Annual'!AH244-'Balance Sheet Annual'!U244)/'Balance Sheet Annual'!BR244</f>
        <v>0.31556399396329293</v>
      </c>
      <c r="P244" s="22">
        <f>'Balance Sheet Annual'!N244/'Balance Sheet Annual'!BR244</f>
        <v>7.9353488145659894E-3</v>
      </c>
      <c r="Q244" s="22">
        <f>'Balance Sheet Annual'!CH244/'Balance Sheet Annual'!CS244</f>
        <v>2.0898040739301771</v>
      </c>
      <c r="R244" s="22">
        <f>('Balance Sheet Annual'!BH244+'Balance Sheet Annual'!BS244)/'Balance Sheet Annual'!BB244</f>
        <v>0.39085786823306806</v>
      </c>
      <c r="S244" s="22">
        <f>('Balance Sheet Annual'!BH244/'Balance Sheet Annual'!BB244)</f>
        <v>5.9554389935751198E-2</v>
      </c>
      <c r="T244" s="22">
        <f>'Balance Sheet Annual'!BS244/'Balance Sheet Annual'!BB244</f>
        <v>0.33130347829731688</v>
      </c>
      <c r="U244" s="22">
        <f>('Balance Sheet Annual'!BH244+'Balance Sheet Annual'!BS244)/'Balance Sheet Annual'!CS244</f>
        <v>1.2076742335941981</v>
      </c>
      <c r="V244" s="22">
        <f>('Balance Sheet Annual'!BH244/'Balance Sheet Annual'!CS244)</f>
        <v>0.18401139664391039</v>
      </c>
      <c r="W244" s="22">
        <f>('Balance Sheet Annual'!BS244/'Balance Sheet Annual'!CS244)</f>
        <v>1.0236628369502876</v>
      </c>
      <c r="X244" s="23">
        <f>'Balance Sheet Annual'!AH244/'Balance Sheet Annual'!BB244</f>
        <v>5.2422952331339402E-2</v>
      </c>
      <c r="Y244" s="23">
        <f>'Balance Sheet Annual'!CS244/('Balance Sheet Annual'!BB244-'Balance Sheet Annual'!AQ244-'Balance Sheet Annual'!AR244-'Balance Sheet Annual'!AS244)</f>
        <v>0.32364511667175627</v>
      </c>
      <c r="Z244" s="23">
        <f>'Balance Sheet Annual'!BA244/'Balance Sheet Annual'!BB244</f>
        <v>0.94757704766866058</v>
      </c>
      <c r="AA244" s="23">
        <f>'Balance Sheet Annual'!AR244/'Balance Sheet Annual'!BB244</f>
        <v>0</v>
      </c>
      <c r="AB244" s="24">
        <f>'Balance Sheet Annual'!CS244/'Balance Sheet Annual'!CT244</f>
        <v>0.32364511667175627</v>
      </c>
      <c r="AC244" s="25">
        <f>'Income Statement Annual'!V244/'Income Statement Annual'!N244</f>
        <v>1</v>
      </c>
      <c r="AD244" s="23">
        <f>('Income Statement Annual'!AF244-'Income Statement Annual'!AC244)/'Income Statement Annual'!N244</f>
        <v>0.36869808372399043</v>
      </c>
      <c r="AE244" s="23">
        <f>'Income Statement Annual'!AF244/'Income Statement Annual'!N244</f>
        <v>0.21320284014584534</v>
      </c>
      <c r="AF244" s="23">
        <f>'Income Statement Annual'!BS244/'Income Statement Annual'!N244</f>
        <v>0.15275379005948955</v>
      </c>
      <c r="AG244" s="23">
        <f>('Income Statement Annual'!AF244-'Income Statement Annual'!AC244)/('Income Statement Annual'!AH244*-1)</f>
        <v>4.9281788200806158</v>
      </c>
      <c r="AH244" s="24">
        <f>'Income Statement Annual'!AF244/('Income Statement Annual'!AH244*-1)</f>
        <v>2.8497618175155734</v>
      </c>
      <c r="AI244" s="25">
        <f>'Cash Flow Statement Annual'!BG244/'Cash Flow Statement Annual'!AB244</f>
        <v>0.93746214415505758</v>
      </c>
      <c r="AJ244" s="23">
        <f>'Cash Flow Statement Annual'!AB244/'Balance Sheet Annual'!BR244</f>
        <v>0.32150333479382698</v>
      </c>
      <c r="AK244" s="23">
        <f>('Cash Flow Statement Annual'!AB244+'Cash Flow Statement Annual'!AV244)/('Balance Sheet Annual'!BH244+'Balance Sheet Annual'!BS244)</f>
        <v>4.9436239965684171E-2</v>
      </c>
      <c r="AL244" s="24">
        <f>('Cash Flow Statement Annual'!AB244/('Balance Sheet Annual'!BH244+'Balance Sheet Annual'!BS244))</f>
        <v>0.10117041485385134</v>
      </c>
      <c r="AM244" s="25">
        <f>'Income Statement Annual'!BS244/'Balance Sheet Annual'!CS244</f>
        <v>0.1030878244620821</v>
      </c>
      <c r="AN244" s="23">
        <f>'Income Statement Annual'!N244/'Balance Sheet Annual'!CS244</f>
        <v>0.67486262973858024</v>
      </c>
      <c r="AO244" s="23">
        <f>'Income Statement Annual'!N244/'Balance Sheet Annual'!BB244</f>
        <v>0.21841599453915106</v>
      </c>
      <c r="AP244" s="23">
        <f>'Income Statement Annual'!N244/('Balance Sheet Annual'!AH244-'Balance Sheet Annual'!BR244)</f>
        <v>-3.0949431528932632</v>
      </c>
      <c r="AQ244" s="23">
        <f>'Income Statement Annual'!BS244/'Balance Sheet Annual'!BB244</f>
        <v>3.3363870975468092E-2</v>
      </c>
      <c r="AR244" s="23">
        <f>'Cash Flow Statement Annual'!AB244/'Income Statement Annual'!N244</f>
        <v>0.18104559037201523</v>
      </c>
      <c r="AS244" s="23">
        <f>'Cash Flow Statement Annual'!BG244/'Income Statement Annual'!N244</f>
        <v>0.16972338733996764</v>
      </c>
      <c r="AT244" s="23">
        <f>'Cash Flow Statement Annual'!AB244/'Balance Sheet Annual'!BB244</f>
        <v>3.9543252678031458E-2</v>
      </c>
      <c r="AU244" s="23">
        <f>('Cash Flow Statement Annual'!AB244+'Cash Flow Statement Annual'!AU244)/'Balance Sheet Annual'!BR244</f>
        <v>-0.30519448907063923</v>
      </c>
      <c r="AV244" s="23">
        <f>('Cash Flow Statement Annual'!AB244+'Cash Flow Statement Annual'!AU244)/('Balance Sheet Annual'!BH244+'Balance Sheet Annual'!BS244)</f>
        <v>-9.6038360193639316E-2</v>
      </c>
      <c r="AW244" s="23">
        <f>'Cash Flow Statement Annual'!AB244/'Balance Sheet Annual'!BS244</f>
        <v>0.11935658774624977</v>
      </c>
      <c r="AX244" s="23">
        <f>('Cash Flow Statement Annual'!AB244+'Cash Flow Statement Annual'!AU244)/'Balance Sheet Annual'!BS244</f>
        <v>-0.11330200614494849</v>
      </c>
      <c r="AY244" s="23">
        <f>('Balance Sheet Annual'!BH244+'Balance Sheet Annual'!BS244)/('Income Statement Annual'!AF244-'Income Statement Annual'!AC244)</f>
        <v>4.8535950628299505</v>
      </c>
      <c r="AZ244" s="23">
        <f>(('Balance Sheet Annual'!BH244+'Balance Sheet Annual'!BS244)-'Balance Sheet Annual'!N244)/('Income Statement Annual'!AF244-'Income Statement Annual'!AC244)</f>
        <v>4.8414752026172954</v>
      </c>
      <c r="BA244" s="23">
        <f>('Cash Flow Statement Annual'!AB244+'Cash Flow Statement Annual'!AU244)/'Income Statement Annual'!BS244</f>
        <v>-1.1250897343862167</v>
      </c>
      <c r="BB244" s="23">
        <f>'Income Statement Annual'!AF244/('Balance Sheet Annual'!BH244+'Balance Sheet Annual'!BS244)</f>
        <v>0.11914026594766836</v>
      </c>
      <c r="BC244" s="24">
        <f>'Income Statement Annual'!AF244/('Balance Sheet Annual'!BB244-'Balance Sheet Annual'!BR244)</f>
        <v>5.3097647235535894E-2</v>
      </c>
    </row>
    <row r="245" spans="1:55" x14ac:dyDescent="0.2">
      <c r="A245" s="52" t="s">
        <v>763</v>
      </c>
      <c r="B245" s="52" t="s">
        <v>764</v>
      </c>
      <c r="C245" s="52" t="str">
        <f>VLOOKUP(A245,'[1]S&amp;P 500 Wikipedia'!A:D,3,FALSE)</f>
        <v>Consumer Discretionary</v>
      </c>
      <c r="D245" s="52">
        <v>186050</v>
      </c>
      <c r="E245" s="52" t="s">
        <v>16</v>
      </c>
      <c r="F245" s="52">
        <v>2019</v>
      </c>
      <c r="G245" s="52" t="s">
        <v>17</v>
      </c>
      <c r="H245" s="53">
        <v>43890</v>
      </c>
      <c r="I245" s="53">
        <v>43913</v>
      </c>
      <c r="J245" s="53">
        <v>43913</v>
      </c>
      <c r="K245" s="54">
        <v>762000000</v>
      </c>
      <c r="L245" s="54">
        <v>764000000</v>
      </c>
      <c r="M245" s="59" t="s">
        <v>765</v>
      </c>
      <c r="N245" s="21">
        <f>'Balance Sheet Annual'!AH245/'Balance Sheet Annual'!BR245</f>
        <v>1.0089579765511791</v>
      </c>
      <c r="O245" s="22">
        <f>('Balance Sheet Annual'!AH245-'Balance Sheet Annual'!U245)/'Balance Sheet Annual'!BR245</f>
        <v>0.14089052825714662</v>
      </c>
      <c r="P245" s="22">
        <f>'Balance Sheet Annual'!N245/'Balance Sheet Annual'!BR245</f>
        <v>5.7699907785535499E-2</v>
      </c>
      <c r="Q245" s="22">
        <f>'Balance Sheet Annual'!CH245/'Balance Sheet Annual'!CS245</f>
        <v>19.015720081135903</v>
      </c>
      <c r="R245" s="22">
        <f>('Balance Sheet Annual'!BH245+'Balance Sheet Annual'!BS245)/'Balance Sheet Annual'!BB245</f>
        <v>0.48911859339768438</v>
      </c>
      <c r="S245" s="22">
        <f>('Balance Sheet Annual'!BH245/'Balance Sheet Annual'!BB245)</f>
        <v>6.4300372425324923E-2</v>
      </c>
      <c r="T245" s="22">
        <f>'Balance Sheet Annual'!BS245/'Balance Sheet Annual'!BB245</f>
        <v>0.42481822097235944</v>
      </c>
      <c r="U245" s="22">
        <f>('Balance Sheet Annual'!BH245+'Balance Sheet Annual'!BS245)/'Balance Sheet Annual'!CS245</f>
        <v>9.7900608519269774</v>
      </c>
      <c r="V245" s="22">
        <f>('Balance Sheet Annual'!BH245/'Balance Sheet Annual'!CS245)</f>
        <v>1.2870182555780934</v>
      </c>
      <c r="W245" s="22">
        <f>('Balance Sheet Annual'!BS245/'Balance Sheet Annual'!CS245)</f>
        <v>8.5030425963488838</v>
      </c>
      <c r="X245" s="23">
        <f>'Balance Sheet Annual'!AH245/'Balance Sheet Annual'!BB245</f>
        <v>0.38808238960249297</v>
      </c>
      <c r="Y245" s="23">
        <f>'Balance Sheet Annual'!CS245/('Balance Sheet Annual'!BB245-'Balance Sheet Annual'!AQ245-'Balance Sheet Annual'!AR245-'Balance Sheet Annual'!AS245)</f>
        <v>5.0347222222222224E-2</v>
      </c>
      <c r="Z245" s="23">
        <f>'Balance Sheet Annual'!BA245/'Balance Sheet Annual'!BB245</f>
        <v>0.61191761039750703</v>
      </c>
      <c r="AA245" s="23">
        <f>'Balance Sheet Annual'!AR245/'Balance Sheet Annual'!BB245</f>
        <v>7.6765220034962379E-3</v>
      </c>
      <c r="AB245" s="24">
        <f>'Balance Sheet Annual'!CS245/'Balance Sheet Annual'!CT245</f>
        <v>4.996073066301842E-2</v>
      </c>
      <c r="AC245" s="25">
        <f>'Income Statement Annual'!V245/'Income Statement Annual'!N245</f>
        <v>0.31799911293452349</v>
      </c>
      <c r="AD245" s="23">
        <f>('Income Statement Annual'!AF245-'Income Statement Annual'!AC245)/'Income Statement Annual'!N245</f>
        <v>0.10500637578311249</v>
      </c>
      <c r="AE245" s="23">
        <f>'Income Statement Annual'!AF245/'Income Statement Annual'!N245</f>
        <v>8.7514553417974164E-2</v>
      </c>
      <c r="AF245" s="23">
        <f>'Income Statement Annual'!BS245/'Income Statement Annual'!N245</f>
        <v>5.9336364140378114E-2</v>
      </c>
      <c r="AG245" s="23">
        <f>('Income Statement Annual'!AF245-'Income Statement Annual'!AC245)/('Income Statement Annual'!AH245*-1)</f>
        <v>10.963820549927641</v>
      </c>
      <c r="AH245" s="24">
        <f>'Income Statement Annual'!AF245/('Income Statement Annual'!AH245*-1)</f>
        <v>9.137481910274964</v>
      </c>
      <c r="AI245" s="25">
        <f>'Cash Flow Statement Annual'!BG245/'Cash Flow Statement Annual'!AB245</f>
        <v>-0.63663873370577284</v>
      </c>
      <c r="AJ245" s="23">
        <f>'Cash Flow Statement Annual'!AB245/'Balance Sheet Annual'!BR245</f>
        <v>0.28296667105783163</v>
      </c>
      <c r="AK245" s="23">
        <f>('Cash Flow Statement Annual'!AB245+'Cash Flow Statement Annual'!AV245)/('Balance Sheet Annual'!BH245+'Balance Sheet Annual'!BS245)</f>
        <v>0.13871335336164922</v>
      </c>
      <c r="AL245" s="24">
        <f>('Cash Flow Statement Annual'!AB245/('Balance Sheet Annual'!BH245+'Balance Sheet Annual'!BS245))</f>
        <v>0.22252149590800788</v>
      </c>
      <c r="AM245" s="25">
        <f>'Income Statement Annual'!BS245/'Balance Sheet Annual'!CS245</f>
        <v>2.170892494929006</v>
      </c>
      <c r="AN245" s="23">
        <f>'Income Statement Annual'!N245/'Balance Sheet Annual'!CS245</f>
        <v>36.586206896551722</v>
      </c>
      <c r="AO245" s="23">
        <f>'Income Statement Annual'!N245/'Balance Sheet Annual'!BB245</f>
        <v>1.8278736287400876</v>
      </c>
      <c r="AP245" s="23">
        <f>'Income Statement Annual'!N245/('Balance Sheet Annual'!AH245-'Balance Sheet Annual'!BR245)</f>
        <v>530.5</v>
      </c>
      <c r="AQ245" s="23">
        <f>'Income Statement Annual'!BS245/'Balance Sheet Annual'!BB245</f>
        <v>0.10845937523751616</v>
      </c>
      <c r="AR245" s="23">
        <f>'Cash Flow Statement Annual'!AB245/'Income Statement Annual'!N245</f>
        <v>5.9544270111437599E-2</v>
      </c>
      <c r="AS245" s="23">
        <f>'Cash Flow Statement Annual'!BG245/'Income Statement Annual'!N245</f>
        <v>-3.7908188723180129E-2</v>
      </c>
      <c r="AT245" s="23">
        <f>'Cash Flow Statement Annual'!AB245/'Balance Sheet Annual'!BB245</f>
        <v>0.1088394010792734</v>
      </c>
      <c r="AU245" s="23">
        <f>('Cash Flow Statement Annual'!AB245+'Cash Flow Statement Annual'!AU245)/'Balance Sheet Annual'!BR245</f>
        <v>0.19279409827427216</v>
      </c>
      <c r="AV245" s="23">
        <f>('Cash Flow Statement Annual'!AB245+'Cash Flow Statement Annual'!AU245)/('Balance Sheet Annual'!BH245+'Balance Sheet Annual'!BS245)</f>
        <v>0.15161089816637316</v>
      </c>
      <c r="AW245" s="23">
        <f>'Cash Flow Statement Annual'!AB245/'Balance Sheet Annual'!BS245</f>
        <v>0.25620229007633588</v>
      </c>
      <c r="AX245" s="23">
        <f>('Cash Flow Statement Annual'!AB245+'Cash Flow Statement Annual'!AU245)/'Balance Sheet Annual'!BS245</f>
        <v>0.17455868320610687</v>
      </c>
      <c r="AY245" s="23">
        <f>('Balance Sheet Annual'!BH245+'Balance Sheet Annual'!BS245)/('Income Statement Annual'!AF245-'Income Statement Annual'!AC245)</f>
        <v>2.54831045406547</v>
      </c>
      <c r="AZ245" s="23">
        <f>(('Balance Sheet Annual'!BH245+'Balance Sheet Annual'!BS245)-'Balance Sheet Annual'!N245)/('Income Statement Annual'!AF245-'Income Statement Annual'!AC245)</f>
        <v>2.4326821541710664</v>
      </c>
      <c r="BA245" s="23">
        <f>('Cash Flow Statement Annual'!AB245+'Cash Flow Statement Annual'!AU245)/'Income Statement Annual'!BS245</f>
        <v>0.68371875729969633</v>
      </c>
      <c r="BB245" s="23">
        <f>'Income Statement Annual'!AF245/('Balance Sheet Annual'!BH245+'Balance Sheet Annual'!BS245)</f>
        <v>0.32704858593183467</v>
      </c>
      <c r="BC245" s="24">
        <f>'Income Statement Annual'!AF245/('Balance Sheet Annual'!BB245-'Balance Sheet Annual'!BR245)</f>
        <v>0.25995306517353534</v>
      </c>
    </row>
    <row r="246" spans="1:55" x14ac:dyDescent="0.2">
      <c r="A246" s="52" t="s">
        <v>742</v>
      </c>
      <c r="B246" s="52" t="s">
        <v>743</v>
      </c>
      <c r="C246" s="52" t="str">
        <f>VLOOKUP(A246,'[1]S&amp;P 500 Wikipedia'!A:D,3,FALSE)</f>
        <v>Information Technology</v>
      </c>
      <c r="D246" s="52">
        <v>101897</v>
      </c>
      <c r="E246" s="52" t="s">
        <v>16</v>
      </c>
      <c r="F246" s="52">
        <v>2020</v>
      </c>
      <c r="G246" s="52" t="s">
        <v>17</v>
      </c>
      <c r="H246" s="53">
        <v>44012</v>
      </c>
      <c r="I246" s="53">
        <v>44061</v>
      </c>
      <c r="J246" s="53">
        <v>44061</v>
      </c>
      <c r="K246" s="54">
        <v>145295000</v>
      </c>
      <c r="L246" s="54">
        <v>147416000</v>
      </c>
      <c r="M246" s="52" t="s">
        <v>744</v>
      </c>
      <c r="N246" s="21">
        <f>'Balance Sheet Annual'!AH246/'Balance Sheet Annual'!BR246</f>
        <v>3.4320107688931527</v>
      </c>
      <c r="O246" s="22">
        <f>('Balance Sheet Annual'!AH246-'Balance Sheet Annual'!U246)/'Balance Sheet Annual'!BR246</f>
        <v>2.8312016473345598</v>
      </c>
      <c r="P246" s="22">
        <f>'Balance Sheet Annual'!N246/'Balance Sheet Annual'!BR246</f>
        <v>2.121857728932262</v>
      </c>
      <c r="Q246" s="22">
        <f>'Balance Sheet Annual'!CH246/'Balance Sheet Annual'!CS246</f>
        <v>1.8147054399676443</v>
      </c>
      <c r="R246" s="22">
        <f>('Balance Sheet Annual'!BH246+'Balance Sheet Annual'!BS246)/'Balance Sheet Annual'!BB246</f>
        <v>0.39911437884636269</v>
      </c>
      <c r="S246" s="22">
        <f>('Balance Sheet Annual'!BH246/'Balance Sheet Annual'!BB246)</f>
        <v>5.7687635736047835E-2</v>
      </c>
      <c r="T246" s="22">
        <f>'Balance Sheet Annual'!BS246/'Balance Sheet Annual'!BB246</f>
        <v>0.34142674311031485</v>
      </c>
      <c r="U246" s="22">
        <f>('Balance Sheet Annual'!BH246+'Balance Sheet Annual'!BS246)/'Balance Sheet Annual'!CS246</f>
        <v>1.1233894133081643</v>
      </c>
      <c r="V246" s="22">
        <f>('Balance Sheet Annual'!BH246/'Balance Sheet Annual'!CS246)</f>
        <v>0.16237370212512572</v>
      </c>
      <c r="W246" s="22">
        <f>('Balance Sheet Annual'!BS246/'Balance Sheet Annual'!CS246)</f>
        <v>0.96101571118303863</v>
      </c>
      <c r="X246" s="23">
        <f>'Balance Sheet Annual'!AH246/'Balance Sheet Annual'!BB246</f>
        <v>0.74548389053212072</v>
      </c>
      <c r="Y246" s="23">
        <f>'Balance Sheet Annual'!CS246/('Balance Sheet Annual'!BB246-'Balance Sheet Annual'!AQ246-'Balance Sheet Annual'!AR246-'Balance Sheet Annual'!AS246)</f>
        <v>0.40077966359883588</v>
      </c>
      <c r="Z246" s="23">
        <f>'Balance Sheet Annual'!BA246/'Balance Sheet Annual'!BB246</f>
        <v>0.25451610946787934</v>
      </c>
      <c r="AA246" s="23">
        <f>'Balance Sheet Annual'!AR246/'Balance Sheet Annual'!BB246</f>
        <v>0.1019596955762283</v>
      </c>
      <c r="AB246" s="24">
        <f>'Balance Sheet Annual'!CS246/'Balance Sheet Annual'!CT246</f>
        <v>0.35527696283966936</v>
      </c>
      <c r="AC246" s="25">
        <f>'Income Statement Annual'!V246/'Income Statement Annual'!N246</f>
        <v>0.45881673744337331</v>
      </c>
      <c r="AD246" s="23">
        <f>('Income Statement Annual'!AF246-'Income Statement Annual'!AC246)/'Income Statement Annual'!N246</f>
        <v>0.26618937521105585</v>
      </c>
      <c r="AE246" s="23">
        <f>'Income Statement Annual'!AF246/'Income Statement Annual'!N246</f>
        <v>0.26618937521105585</v>
      </c>
      <c r="AF246" s="23">
        <f>'Income Statement Annual'!BS246/'Income Statement Annual'!N246</f>
        <v>0.22417244216274076</v>
      </c>
      <c r="AG246" s="23" t="e">
        <f>('Income Statement Annual'!AF246-'Income Statement Annual'!AC246)/('Income Statement Annual'!AH246*-1)</f>
        <v>#DIV/0!</v>
      </c>
      <c r="AH246" s="24" t="e">
        <f>'Income Statement Annual'!AF246/('Income Statement Annual'!AH246*-1)</f>
        <v>#DIV/0!</v>
      </c>
      <c r="AI246" s="25">
        <f>'Cash Flow Statement Annual'!BG246/'Cash Flow Statement Annual'!AB246</f>
        <v>-0.29341376782253625</v>
      </c>
      <c r="AJ246" s="23">
        <f>'Cash Flow Statement Annual'!AB246/'Balance Sheet Annual'!BR246</f>
        <v>0.67240790503035308</v>
      </c>
      <c r="AK246" s="23">
        <f>('Cash Flow Statement Annual'!AB246+'Cash Flow Statement Annual'!AV246)/('Balance Sheet Annual'!BH246+'Balance Sheet Annual'!BS246)</f>
        <v>0.25291387907705148</v>
      </c>
      <c r="AL246" s="24">
        <f>('Cash Flow Statement Annual'!AB246/('Balance Sheet Annual'!BH246+'Balance Sheet Annual'!BS246))</f>
        <v>0.36595278558183358</v>
      </c>
      <c r="AM246" s="25">
        <f>'Income Statement Annual'!BS246/'Balance Sheet Annual'!CS246</f>
        <v>0.43533216278259579</v>
      </c>
      <c r="AN246" s="23">
        <f>'Income Statement Annual'!N246/'Balance Sheet Annual'!CS246</f>
        <v>1.9419521801281934</v>
      </c>
      <c r="AO246" s="23">
        <f>'Income Statement Annual'!N246/'Balance Sheet Annual'!BB246</f>
        <v>0.68993087253581908</v>
      </c>
      <c r="AP246" s="23">
        <f>'Income Statement Annual'!N246/('Balance Sheet Annual'!AH246-'Balance Sheet Annual'!BR246)</f>
        <v>1.3060219139204272</v>
      </c>
      <c r="AQ246" s="23">
        <f>'Income Statement Annual'!BS246/'Balance Sheet Annual'!BB246</f>
        <v>0.15466348861982518</v>
      </c>
      <c r="AR246" s="23">
        <f>'Cash Flow Statement Annual'!AB246/'Income Statement Annual'!N246</f>
        <v>0.21169804761419314</v>
      </c>
      <c r="AS246" s="23">
        <f>'Cash Flow Statement Annual'!BG246/'Income Statement Annual'!N246</f>
        <v>-6.2115121791155088E-2</v>
      </c>
      <c r="AT246" s="23">
        <f>'Cash Flow Statement Annual'!AB246/'Balance Sheet Annual'!BB246</f>
        <v>0.14605701870458968</v>
      </c>
      <c r="AU246" s="23">
        <f>('Cash Flow Statement Annual'!AB246+'Cash Flow Statement Annual'!AU246)/'Balance Sheet Annual'!BR246</f>
        <v>0.59522577805379517</v>
      </c>
      <c r="AV246" s="23">
        <f>('Cash Flow Statement Annual'!AB246+'Cash Flow Statement Annual'!AU246)/('Balance Sheet Annual'!BH246+'Balance Sheet Annual'!BS246)</f>
        <v>0.323947011775639</v>
      </c>
      <c r="AW246" s="23">
        <f>'Cash Flow Statement Annual'!AB246/'Balance Sheet Annual'!BS246</f>
        <v>0.42778435389696085</v>
      </c>
      <c r="AX246" s="23">
        <f>('Cash Flow Statement Annual'!AB246+'Cash Flow Statement Annual'!AU246)/'Balance Sheet Annual'!BS246</f>
        <v>0.37868126323717805</v>
      </c>
      <c r="AY246" s="23">
        <f>('Balance Sheet Annual'!BH246+'Balance Sheet Annual'!BS246)/('Income Statement Annual'!AF246-'Income Statement Annual'!AC246)</f>
        <v>2.1732069165929264</v>
      </c>
      <c r="AZ246" s="23">
        <f>(('Balance Sheet Annual'!BH246+'Balance Sheet Annual'!BS246)-'Balance Sheet Annual'!N246)/('Income Statement Annual'!AF246-'Income Statement Annual'!AC246)</f>
        <v>-0.33642244264908172</v>
      </c>
      <c r="BA246" s="23">
        <f>('Cash Flow Statement Annual'!AB246+'Cash Flow Statement Annual'!AU246)/'Income Statement Annual'!BS246</f>
        <v>0.83595625275063468</v>
      </c>
      <c r="BB246" s="23">
        <f>'Income Statement Annual'!AF246/('Balance Sheet Annual'!BH246+'Balance Sheet Annual'!BS246)</f>
        <v>0.46014946499791332</v>
      </c>
      <c r="BC246" s="24">
        <f>'Income Statement Annual'!AF246/('Balance Sheet Annual'!BB246-'Balance Sheet Annual'!BR246)</f>
        <v>0.23461390475496868</v>
      </c>
    </row>
    <row r="247" spans="1:55" x14ac:dyDescent="0.2">
      <c r="A247" s="52" t="s">
        <v>1078</v>
      </c>
      <c r="B247" s="52" t="s">
        <v>1079</v>
      </c>
      <c r="C247" s="52" t="str">
        <f>VLOOKUP(A247,'[1]S&amp;P 500 Wikipedia'!A:D,3,FALSE)</f>
        <v>Industrials</v>
      </c>
      <c r="D247" s="52">
        <v>205563</v>
      </c>
      <c r="E247" s="52" t="s">
        <v>16</v>
      </c>
      <c r="F247" s="52">
        <v>2019</v>
      </c>
      <c r="G247" s="52" t="s">
        <v>17</v>
      </c>
      <c r="H247" s="53">
        <v>43830</v>
      </c>
      <c r="I247" s="53">
        <v>43865</v>
      </c>
      <c r="J247" s="53">
        <v>43865</v>
      </c>
      <c r="K247" s="54">
        <v>526000000</v>
      </c>
      <c r="L247" s="54">
        <v>528000000</v>
      </c>
      <c r="M247" s="59" t="s">
        <v>1080</v>
      </c>
      <c r="N247" s="21">
        <f>'Balance Sheet Annual'!AH247/'Balance Sheet Annual'!BR247</f>
        <v>0.66733690795352996</v>
      </c>
      <c r="O247" s="22">
        <f>('Balance Sheet Annual'!AH247-'Balance Sheet Annual'!U247)/'Balance Sheet Annual'!BR247</f>
        <v>0.60824396782841827</v>
      </c>
      <c r="P247" s="22">
        <f>'Balance Sheet Annual'!N247/'Balance Sheet Annual'!BR247</f>
        <v>0.45487042001787309</v>
      </c>
      <c r="Q247" s="22">
        <f>'Balance Sheet Annual'!CH247/'Balance Sheet Annual'!CS247</f>
        <v>1.6337469487388121</v>
      </c>
      <c r="R247" s="22">
        <f>('Balance Sheet Annual'!BH247+'Balance Sheet Annual'!BS247)/'Balance Sheet Annual'!BB247</f>
        <v>0.10291562077621162</v>
      </c>
      <c r="S247" s="22">
        <f>('Balance Sheet Annual'!BH247/'Balance Sheet Annual'!BB247)</f>
        <v>3.1627727360494302E-2</v>
      </c>
      <c r="T247" s="22">
        <f>'Balance Sheet Annual'!BS247/'Balance Sheet Annual'!BB247</f>
        <v>7.1287893415717327E-2</v>
      </c>
      <c r="U247" s="22">
        <f>('Balance Sheet Annual'!BH247+'Balance Sheet Annual'!BS247)/'Balance Sheet Annual'!CS247</f>
        <v>0.27105370219690805</v>
      </c>
      <c r="V247" s="22">
        <f>('Balance Sheet Annual'!BH247/'Balance Sheet Annual'!CS247)</f>
        <v>8.3299430431244909E-2</v>
      </c>
      <c r="W247" s="22">
        <f>('Balance Sheet Annual'!BS247/'Balance Sheet Annual'!CS247)</f>
        <v>0.18775427176566314</v>
      </c>
      <c r="X247" s="23">
        <f>'Balance Sheet Annual'!AH247/'Balance Sheet Annual'!BB247</f>
        <v>0.23070090751110253</v>
      </c>
      <c r="Y247" s="23">
        <f>'Balance Sheet Annual'!CS247/('Balance Sheet Annual'!BB247-'Balance Sheet Annual'!AQ247-'Balance Sheet Annual'!AR247-'Balance Sheet Annual'!AS247)</f>
        <v>0.39446339017051152</v>
      </c>
      <c r="Z247" s="23">
        <f>'Balance Sheet Annual'!BA247/'Balance Sheet Annual'!BB247</f>
        <v>0.7692990924888975</v>
      </c>
      <c r="AA247" s="23">
        <f>'Balance Sheet Annual'!AR247/'Balance Sheet Annual'!BB247</f>
        <v>3.7458968912917549E-2</v>
      </c>
      <c r="AB247" s="24">
        <f>'Balance Sheet Annual'!CS247/'Balance Sheet Annual'!CT247</f>
        <v>0.37968719830083025</v>
      </c>
      <c r="AC247" s="25">
        <f>'Income Statement Annual'!V247/'Income Statement Annual'!N247</f>
        <v>0.32111646156589979</v>
      </c>
      <c r="AD247" s="23">
        <f>('Income Statement Annual'!AF247-'Income Statement Annual'!AC247)/'Income Statement Annual'!N247</f>
        <v>0.18619582664526485</v>
      </c>
      <c r="AE247" s="23">
        <f>'Income Statement Annual'!AF247/'Income Statement Annual'!N247</f>
        <v>0.13184412341715712</v>
      </c>
      <c r="AF247" s="23">
        <f>'Income Statement Annual'!BS247/'Income Statement Annual'!N247</f>
        <v>0.10255038344925986</v>
      </c>
      <c r="AG247" s="23">
        <f>('Income Statement Annual'!AF247-'Income Statement Annual'!AC247)/('Income Statement Annual'!AH247*-1)</f>
        <v>149.14285714285714</v>
      </c>
      <c r="AH247" s="24">
        <f>'Income Statement Annual'!AF247/('Income Statement Annual'!AH247*-1)</f>
        <v>105.60714285714286</v>
      </c>
      <c r="AI247" s="25">
        <f>'Cash Flow Statement Annual'!BG247/'Cash Flow Statement Annual'!AB247</f>
        <v>-0.74993729621269123</v>
      </c>
      <c r="AJ247" s="23">
        <f>'Cash Flow Statement Annual'!AB247/'Balance Sheet Annual'!BR247</f>
        <v>0.44537533512064342</v>
      </c>
      <c r="AK247" s="23">
        <f>('Cash Flow Statement Annual'!AB247+'Cash Flow Statement Annual'!AV247)/('Balance Sheet Annual'!BH247+'Balance Sheet Annual'!BS247)</f>
        <v>1.3564727954971858</v>
      </c>
      <c r="AL247" s="24">
        <f>('Cash Flow Statement Annual'!AB247/('Balance Sheet Annual'!BH247+'Balance Sheet Annual'!BS247))</f>
        <v>1.4960600375234521</v>
      </c>
      <c r="AM247" s="25">
        <f>'Income Statement Annual'!BS247/'Balance Sheet Annual'!CS247</f>
        <v>0.2339300244100895</v>
      </c>
      <c r="AN247" s="23">
        <f>'Income Statement Annual'!N247/'Balance Sheet Annual'!CS247</f>
        <v>2.2811228641171684</v>
      </c>
      <c r="AO247" s="23">
        <f>'Income Statement Annual'!N247/'Balance Sheet Annual'!BB247</f>
        <v>0.8661131492566132</v>
      </c>
      <c r="AP247" s="23">
        <f>'Income Statement Annual'!N247/('Balance Sheet Annual'!AH247-'Balance Sheet Annual'!BR247)</f>
        <v>-7.5312290127602415</v>
      </c>
      <c r="AQ247" s="23">
        <f>'Income Statement Annual'!BS247/'Balance Sheet Annual'!BB247</f>
        <v>8.8820235566711717E-2</v>
      </c>
      <c r="AR247" s="23">
        <f>'Cash Flow Statement Annual'!AB247/'Income Statement Annual'!N247</f>
        <v>0.17776886035313003</v>
      </c>
      <c r="AS247" s="23">
        <f>'Cash Flow Statement Annual'!BG247/'Income Statement Annual'!N247</f>
        <v>-0.13331549848403781</v>
      </c>
      <c r="AT247" s="23">
        <f>'Cash Flow Statement Annual'!AB247/'Balance Sheet Annual'!BB247</f>
        <v>0.15396794748020853</v>
      </c>
      <c r="AU247" s="23">
        <f>('Cash Flow Statement Annual'!AB247+'Cash Flow Statement Annual'!AU247)/'Balance Sheet Annual'!BR247</f>
        <v>0.41152815013404825</v>
      </c>
      <c r="AV247" s="23">
        <f>('Cash Flow Statement Annual'!AB247+'Cash Flow Statement Annual'!AU247)/('Balance Sheet Annual'!BH247+'Balance Sheet Annual'!BS247)</f>
        <v>1.3823639774859287</v>
      </c>
      <c r="AW247" s="23">
        <f>'Cash Flow Statement Annual'!AB247/'Balance Sheet Annual'!BS247</f>
        <v>2.1598049837486459</v>
      </c>
      <c r="AX247" s="23">
        <f>('Cash Flow Statement Annual'!AB247+'Cash Flow Statement Annual'!AU247)/'Balance Sheet Annual'!BS247</f>
        <v>1.9956663055254604</v>
      </c>
      <c r="AY247" s="23">
        <f>('Balance Sheet Annual'!BH247+'Balance Sheet Annual'!BS247)/('Income Statement Annual'!AF247-'Income Statement Annual'!AC247)</f>
        <v>0.63817049808429116</v>
      </c>
      <c r="AZ247" s="23">
        <f>(('Balance Sheet Annual'!BH247+'Balance Sheet Annual'!BS247)-'Balance Sheet Annual'!N247)/('Income Statement Annual'!AF247-'Income Statement Annual'!AC247)</f>
        <v>-0.33692528735632182</v>
      </c>
      <c r="BA247" s="23">
        <f>('Cash Flow Statement Annual'!AB247+'Cash Flow Statement Annual'!AU247)/'Income Statement Annual'!BS247</f>
        <v>1.6017391304347826</v>
      </c>
      <c r="BB247" s="23">
        <f>'Income Statement Annual'!AF247/('Balance Sheet Annual'!BH247+'Balance Sheet Annual'!BS247)</f>
        <v>1.1095684803001875</v>
      </c>
      <c r="BC247" s="24">
        <f>'Income Statement Annual'!AF247/('Balance Sheet Annual'!BB247-'Balance Sheet Annual'!BR247)</f>
        <v>0.17452635306616301</v>
      </c>
    </row>
    <row r="248" spans="1:55" x14ac:dyDescent="0.2">
      <c r="A248" s="52" t="s">
        <v>766</v>
      </c>
      <c r="B248" s="52" t="s">
        <v>767</v>
      </c>
      <c r="C248" s="52" t="str">
        <f>VLOOKUP(A248,'[1]S&amp;P 500 Wikipedia'!A:D,3,FALSE)</f>
        <v>Materials</v>
      </c>
      <c r="D248" s="52">
        <v>378183</v>
      </c>
      <c r="E248" s="52" t="s">
        <v>16</v>
      </c>
      <c r="F248" s="52">
        <v>2019</v>
      </c>
      <c r="G248" s="52" t="s">
        <v>17</v>
      </c>
      <c r="H248" s="53">
        <v>43830</v>
      </c>
      <c r="I248" s="53">
        <v>43881</v>
      </c>
      <c r="J248" s="53">
        <v>43881</v>
      </c>
      <c r="K248" s="54">
        <v>372000000</v>
      </c>
      <c r="L248" s="54">
        <v>372000000</v>
      </c>
      <c r="M248" s="52" t="s">
        <v>768</v>
      </c>
      <c r="N248" s="21">
        <f>'Balance Sheet Annual'!AH248/'Balance Sheet Annual'!BR248</f>
        <v>1.8295498268564832</v>
      </c>
      <c r="O248" s="22">
        <f>('Balance Sheet Annual'!AH248-'Balance Sheet Annual'!U248)/'Balance Sheet Annual'!BR248</f>
        <v>0.94690265486725667</v>
      </c>
      <c r="P248" s="22">
        <f>'Balance Sheet Annual'!N248/'Balance Sheet Annual'!BR248</f>
        <v>0.2027702962677953</v>
      </c>
      <c r="Q248" s="22">
        <f>'Balance Sheet Annual'!CH248/'Balance Sheet Annual'!CS248</f>
        <v>2.7211150507396993</v>
      </c>
      <c r="R248" s="22">
        <f>('Balance Sheet Annual'!BH248+'Balance Sheet Annual'!BS248)/'Balance Sheet Annual'!BB248</f>
        <v>0.39632002628552654</v>
      </c>
      <c r="S248" s="22">
        <f>('Balance Sheet Annual'!BH248/'Balance Sheet Annual'!BB248)</f>
        <v>1.4719894857893873E-2</v>
      </c>
      <c r="T248" s="22">
        <f>'Balance Sheet Annual'!BS248/'Balance Sheet Annual'!BB248</f>
        <v>0.38160013142763266</v>
      </c>
      <c r="U248" s="22">
        <f>('Balance Sheet Annual'!BH248+'Balance Sheet Annual'!BS248)/'Balance Sheet Annual'!CS248</f>
        <v>1.4747524147206259</v>
      </c>
      <c r="V248" s="22">
        <f>('Balance Sheet Annual'!BH248/'Balance Sheet Annual'!CS248)</f>
        <v>5.4774422301014793E-2</v>
      </c>
      <c r="W248" s="22">
        <f>('Balance Sheet Annual'!BS248/'Balance Sheet Annual'!CS248)</f>
        <v>1.4199779924196112</v>
      </c>
      <c r="X248" s="23">
        <f>'Balance Sheet Annual'!AH248/'Balance Sheet Annual'!BB248</f>
        <v>0.31246919664859535</v>
      </c>
      <c r="Y248" s="23">
        <f>'Balance Sheet Annual'!CS248/('Balance Sheet Annual'!BB248-'Balance Sheet Annual'!AQ248-'Balance Sheet Annual'!AR248-'Balance Sheet Annual'!AS248)</f>
        <v>0.29553748870822044</v>
      </c>
      <c r="Z248" s="23">
        <f>'Balance Sheet Annual'!BA248/'Balance Sheet Annual'!BB248</f>
        <v>0.6875308033514046</v>
      </c>
      <c r="AA248" s="23">
        <f>'Balance Sheet Annual'!AR248/'Balance Sheet Annual'!BB248</f>
        <v>6.2132413339904713E-2</v>
      </c>
      <c r="AB248" s="24">
        <f>'Balance Sheet Annual'!CS248/'Balance Sheet Annual'!CT248</f>
        <v>0.268736651881058</v>
      </c>
      <c r="AC248" s="25">
        <f>'Income Statement Annual'!V248/'Income Statement Annual'!N248</f>
        <v>0.15624730037146889</v>
      </c>
      <c r="AD248" s="23">
        <f>('Income Statement Annual'!AF248-'Income Statement Annual'!AC248)/'Income Statement Annual'!N248</f>
        <v>0.11852449103003426</v>
      </c>
      <c r="AE248" s="23">
        <f>'Income Statement Annual'!AF248/'Income Statement Annual'!N248</f>
        <v>0.11852449103003426</v>
      </c>
      <c r="AF248" s="23">
        <f>'Income Statement Annual'!BS248/'Income Statement Annual'!N248</f>
        <v>9.7618567685086532E-2</v>
      </c>
      <c r="AG248" s="23">
        <f>('Income Statement Annual'!AF248-'Income Statement Annual'!AC248)/('Income Statement Annual'!AH248*-1)</f>
        <v>12.548780487804878</v>
      </c>
      <c r="AH248" s="24">
        <f>'Income Statement Annual'!AF248/('Income Statement Annual'!AH248*-1)</f>
        <v>12.548780487804878</v>
      </c>
      <c r="AI248" s="25">
        <f>'Cash Flow Statement Annual'!BG248/'Cash Flow Statement Annual'!AB248</f>
        <v>-0.5904051602499496</v>
      </c>
      <c r="AJ248" s="23">
        <f>'Cash Flow Statement Annual'!AB248/'Balance Sheet Annual'!BR248</f>
        <v>0.95440554059253557</v>
      </c>
      <c r="AK248" s="23">
        <f>('Cash Flow Statement Annual'!AB248+'Cash Flow Statement Annual'!AV248)/('Balance Sheet Annual'!BH248+'Balance Sheet Annual'!BS248)</f>
        <v>0.29008456309069808</v>
      </c>
      <c r="AL248" s="24">
        <f>('Cash Flow Statement Annual'!AB248/('Balance Sheet Annual'!BH248+'Balance Sheet Annual'!BS248))</f>
        <v>0.41129165975791743</v>
      </c>
      <c r="AM248" s="25">
        <f>'Income Statement Annual'!BS248/'Balance Sheet Annual'!CS248</f>
        <v>0.41447609732241103</v>
      </c>
      <c r="AN248" s="23">
        <f>'Income Statement Annual'!N248/'Balance Sheet Annual'!CS248</f>
        <v>4.2458735786770996</v>
      </c>
      <c r="AO248" s="23">
        <f>'Income Statement Annual'!N248/'Balance Sheet Annual'!BB248</f>
        <v>1.1410218498439297</v>
      </c>
      <c r="AP248" s="23">
        <f>'Income Statement Annual'!N248/('Balance Sheet Annual'!AH248-'Balance Sheet Annual'!BR248)</f>
        <v>8.0535714285714288</v>
      </c>
      <c r="AQ248" s="23">
        <f>'Income Statement Annual'!BS248/'Balance Sheet Annual'!BB248</f>
        <v>0.11138491867915229</v>
      </c>
      <c r="AR248" s="23">
        <f>'Cash Flow Statement Annual'!AB248/'Income Statement Annual'!N248</f>
        <v>0.14285714285714285</v>
      </c>
      <c r="AS248" s="23">
        <f>'Cash Flow Statement Annual'!BG248/'Income Statement Annual'!N248</f>
        <v>-8.434359432142137E-2</v>
      </c>
      <c r="AT248" s="23">
        <f>'Cash Flow Statement Annual'!AB248/'Balance Sheet Annual'!BB248</f>
        <v>0.16300312140627568</v>
      </c>
      <c r="AU248" s="23">
        <f>('Cash Flow Statement Annual'!AB248+'Cash Flow Statement Annual'!AU248)/'Balance Sheet Annual'!BR248</f>
        <v>0.65794536360138511</v>
      </c>
      <c r="AV248" s="23">
        <f>('Cash Flow Statement Annual'!AB248+'Cash Flow Statement Annual'!AU248)/('Balance Sheet Annual'!BH248+'Balance Sheet Annual'!BS248)</f>
        <v>0.28353506881114243</v>
      </c>
      <c r="AW248" s="23">
        <f>'Cash Flow Statement Annual'!AB248/'Balance Sheet Annual'!BS248</f>
        <v>0.42715687962803511</v>
      </c>
      <c r="AX248" s="23">
        <f>('Cash Flow Statement Annual'!AB248+'Cash Flow Statement Annual'!AU248)/'Balance Sheet Annual'!BS248</f>
        <v>0.29447218873773034</v>
      </c>
      <c r="AY248" s="23">
        <f>('Balance Sheet Annual'!BH248+'Balance Sheet Annual'!BS248)/('Income Statement Annual'!AF248-'Income Statement Annual'!AC248)</f>
        <v>2.9305150631681243</v>
      </c>
      <c r="AZ248" s="23">
        <f>(('Balance Sheet Annual'!BH248+'Balance Sheet Annual'!BS248)-'Balance Sheet Annual'!N248)/('Income Statement Annual'!AF248-'Income Statement Annual'!AC248)</f>
        <v>2.6744412050534501</v>
      </c>
      <c r="BA248" s="23">
        <f>('Cash Flow Statement Annual'!AB248+'Cash Flow Statement Annual'!AU248)/'Income Statement Annual'!BS248</f>
        <v>1.0088495575221239</v>
      </c>
      <c r="BB248" s="23">
        <f>'Income Statement Annual'!AF248/('Balance Sheet Annual'!BH248+'Balance Sheet Annual'!BS248)</f>
        <v>0.34123694246393632</v>
      </c>
      <c r="BC248" s="24">
        <f>'Income Statement Annual'!AF248/('Balance Sheet Annual'!BB248-'Balance Sheet Annual'!BR248)</f>
        <v>0.16309387011134446</v>
      </c>
    </row>
    <row r="249" spans="1:55" x14ac:dyDescent="0.2">
      <c r="A249" s="52" t="s">
        <v>754</v>
      </c>
      <c r="B249" s="52" t="s">
        <v>755</v>
      </c>
      <c r="C249" s="52" t="str">
        <f>VLOOKUP(A249,'[1]S&amp;P 500 Wikipedia'!A:D,3,FALSE)</f>
        <v>Communication Services</v>
      </c>
      <c r="D249" s="52">
        <v>682157</v>
      </c>
      <c r="E249" s="52" t="s">
        <v>16</v>
      </c>
      <c r="F249" s="52">
        <v>2019</v>
      </c>
      <c r="G249" s="52" t="s">
        <v>17</v>
      </c>
      <c r="H249" s="53">
        <v>43830</v>
      </c>
      <c r="I249" s="53">
        <v>43888</v>
      </c>
      <c r="J249" s="53">
        <v>43888</v>
      </c>
      <c r="K249" s="54">
        <v>210802442</v>
      </c>
      <c r="L249" s="54">
        <v>202467037</v>
      </c>
      <c r="M249" s="52" t="s">
        <v>756</v>
      </c>
      <c r="N249" s="21">
        <f>'Balance Sheet Annual'!AH249/'Balance Sheet Annual'!BR249</f>
        <v>1.0207663893189185</v>
      </c>
      <c r="O249" s="22">
        <f>('Balance Sheet Annual'!AH249-'Balance Sheet Annual'!U249)/'Balance Sheet Annual'!BR249</f>
        <v>1.0207663893189185</v>
      </c>
      <c r="P249" s="22">
        <f>'Balance Sheet Annual'!N249/'Balance Sheet Annual'!BR249</f>
        <v>0.60141265006637701</v>
      </c>
      <c r="Q249" s="22">
        <f>'Balance Sheet Annual'!CH249/'Balance Sheet Annual'!CS249</f>
        <v>4.7360283926641484</v>
      </c>
      <c r="R249" s="22">
        <f>('Balance Sheet Annual'!BH249+'Balance Sheet Annual'!BS249)/'Balance Sheet Annual'!BB249</f>
        <v>0.30149171595395791</v>
      </c>
      <c r="S249" s="22">
        <f>('Balance Sheet Annual'!BH249/'Balance Sheet Annual'!BB249)</f>
        <v>3.4435427991962183E-3</v>
      </c>
      <c r="T249" s="22">
        <f>'Balance Sheet Annual'!BS249/'Balance Sheet Annual'!BB249</f>
        <v>0.29804817315476173</v>
      </c>
      <c r="U249" s="22">
        <f>('Balance Sheet Annual'!BH249+'Balance Sheet Annual'!BS249)/'Balance Sheet Annual'!CS249</f>
        <v>1.7293650428649372</v>
      </c>
      <c r="V249" s="22">
        <f>('Balance Sheet Annual'!BH249/'Balance Sheet Annual'!CS249)</f>
        <v>1.9752259267543686E-2</v>
      </c>
      <c r="W249" s="22">
        <f>('Balance Sheet Annual'!BS249/'Balance Sheet Annual'!CS249)</f>
        <v>1.7096127835973935</v>
      </c>
      <c r="X249" s="23">
        <f>'Balance Sheet Annual'!AH249/'Balance Sheet Annual'!BB249</f>
        <v>0.38201950414623692</v>
      </c>
      <c r="Y249" s="23">
        <f>'Balance Sheet Annual'!CS249/('Balance Sheet Annual'!BB249-'Balance Sheet Annual'!AQ249-'Balance Sheet Annual'!AR249-'Balance Sheet Annual'!AS249)</f>
        <v>0.24727921424880933</v>
      </c>
      <c r="Z249" s="23">
        <f>'Balance Sheet Annual'!BA249/'Balance Sheet Annual'!BB249</f>
        <v>0.61798049585376313</v>
      </c>
      <c r="AA249" s="23">
        <f>'Balance Sheet Annual'!AR249/'Balance Sheet Annual'!BB249</f>
        <v>0.18208528633702986</v>
      </c>
      <c r="AB249" s="24">
        <f>'Balance Sheet Annual'!CS249/'Balance Sheet Annual'!CT249</f>
        <v>0.17433665448359842</v>
      </c>
      <c r="AC249" s="25">
        <f>'Income Statement Annual'!V249/'Income Statement Annual'!N249</f>
        <v>0.26678171720066102</v>
      </c>
      <c r="AD249" s="23">
        <f>('Income Statement Annual'!AF249-'Income Statement Annual'!AC249)/'Income Statement Annual'!N249</f>
        <v>6.6372017451726786E-2</v>
      </c>
      <c r="AE249" s="23">
        <f>'Income Statement Annual'!AF249/'Income Statement Annual'!N249</f>
        <v>2.7924477455732691E-2</v>
      </c>
      <c r="AF249" s="23">
        <f>'Income Statement Annual'!BS249/'Income Statement Annual'!N249</f>
        <v>-4.2275832226428732E-4</v>
      </c>
      <c r="AG249" s="23">
        <f>('Income Statement Annual'!AF249-'Income Statement Annual'!AC249)/('Income Statement Annual'!AH249*-1)</f>
        <v>5.3555672012018309</v>
      </c>
      <c r="AH249" s="24">
        <f>'Income Statement Annual'!AF249/('Income Statement Annual'!AH249*-1)</f>
        <v>2.2532299199944101</v>
      </c>
      <c r="AI249" s="25">
        <f>'Cash Flow Statement Annual'!BG249/'Cash Flow Statement Annual'!AB249</f>
        <v>0.7000870614730631</v>
      </c>
      <c r="AJ249" s="23">
        <f>'Cash Flow Statement Annual'!AB249/'Balance Sheet Annual'!BR249</f>
        <v>0.11436924587818821</v>
      </c>
      <c r="AK249" s="23">
        <f>('Cash Flow Statement Annual'!AB249+'Cash Flow Statement Annual'!AV249)/('Balance Sheet Annual'!BH249+'Balance Sheet Annual'!BS249)</f>
        <v>0.14196884490052605</v>
      </c>
      <c r="AL249" s="24">
        <f>('Cash Flow Statement Annual'!AB249/('Balance Sheet Annual'!BH249+'Balance Sheet Annual'!BS249))</f>
        <v>0.14196884490052605</v>
      </c>
      <c r="AM249" s="25">
        <f>'Income Statement Annual'!BS249/'Balance Sheet Annual'!CS249</f>
        <v>-2.5514097035096777E-3</v>
      </c>
      <c r="AN249" s="23">
        <f>'Income Statement Annual'!N249/'Balance Sheet Annual'!CS249</f>
        <v>6.0351495621525908</v>
      </c>
      <c r="AO249" s="23">
        <f>'Income Statement Annual'!N249/'Balance Sheet Annual'!BB249</f>
        <v>1.0521477839738365</v>
      </c>
      <c r="AP249" s="23">
        <f>'Income Statement Annual'!N249/('Balance Sheet Annual'!AH249-'Balance Sheet Annual'!BR249)</f>
        <v>135.38064478311841</v>
      </c>
      <c r="AQ249" s="23">
        <f>'Income Statement Annual'!BS249/'Balance Sheet Annual'!BB249</f>
        <v>-4.4480423192686696E-4</v>
      </c>
      <c r="AR249" s="23">
        <f>'Cash Flow Statement Annual'!AB249/'Income Statement Annual'!N249</f>
        <v>4.068100633106999E-2</v>
      </c>
      <c r="AS249" s="23">
        <f>'Cash Flow Statement Annual'!BG249/'Income Statement Annual'!N249</f>
        <v>2.8480246180085867E-2</v>
      </c>
      <c r="AT249" s="23">
        <f>'Cash Flow Statement Annual'!AB249/'Balance Sheet Annual'!BB249</f>
        <v>4.280243066106091E-2</v>
      </c>
      <c r="AU249" s="23">
        <f>('Cash Flow Statement Annual'!AB249+'Cash Flow Statement Annual'!AU249)/'Balance Sheet Annual'!BR249</f>
        <v>-5.3855549190658582E-2</v>
      </c>
      <c r="AV249" s="23">
        <f>('Cash Flow Statement Annual'!AB249+'Cash Flow Statement Annual'!AU249)/('Balance Sheet Annual'!BH249+'Balance Sheet Annual'!BS249)</f>
        <v>-6.6851976257888579E-2</v>
      </c>
      <c r="AW249" s="23">
        <f>'Cash Flow Statement Annual'!AB249/'Balance Sheet Annual'!BS249</f>
        <v>0.14360910254207704</v>
      </c>
      <c r="AX249" s="23">
        <f>('Cash Flow Statement Annual'!AB249+'Cash Flow Statement Annual'!AU249)/'Balance Sheet Annual'!BS249</f>
        <v>-6.7624360262186281E-2</v>
      </c>
      <c r="AY249" s="23">
        <f>('Balance Sheet Annual'!BH249+'Balance Sheet Annual'!BS249)/('Income Statement Annual'!AF249-'Income Statement Annual'!AC249)</f>
        <v>4.3173138394336572</v>
      </c>
      <c r="AZ249" s="23">
        <f>(('Balance Sheet Annual'!BH249+'Balance Sheet Annual'!BS249)-'Balance Sheet Annual'!N249)/('Income Statement Annual'!AF249-'Income Statement Annual'!AC249)</f>
        <v>1.0942421150689794</v>
      </c>
      <c r="BA249" s="23">
        <f>('Cash Flow Statement Annual'!AB249+'Cash Flow Statement Annual'!AU249)/'Income Statement Annual'!BS249</f>
        <v>45.312781646866036</v>
      </c>
      <c r="BB249" s="23">
        <f>'Income Statement Annual'!AF249/('Balance Sheet Annual'!BH249+'Balance Sheet Annual'!BS249)</f>
        <v>9.7451026077822175E-2</v>
      </c>
      <c r="BC249" s="24">
        <f>'Income Statement Annual'!AF249/('Balance Sheet Annual'!BB249-'Balance Sheet Annual'!BR249)</f>
        <v>4.6952569708632014E-2</v>
      </c>
    </row>
    <row r="250" spans="1:55" x14ac:dyDescent="0.2">
      <c r="A250" s="52" t="s">
        <v>787</v>
      </c>
      <c r="B250" s="52" t="s">
        <v>788</v>
      </c>
      <c r="C250" s="52" t="str">
        <f>VLOOKUP(A250,'[1]S&amp;P 500 Wikipedia'!A:D,3,FALSE)</f>
        <v>Information Technology</v>
      </c>
      <c r="D250" s="52">
        <v>331628</v>
      </c>
      <c r="E250" s="52" t="s">
        <v>16</v>
      </c>
      <c r="F250" s="52">
        <v>2019</v>
      </c>
      <c r="G250" s="52" t="s">
        <v>17</v>
      </c>
      <c r="H250" s="53">
        <v>43830</v>
      </c>
      <c r="I250" s="53">
        <v>43875</v>
      </c>
      <c r="J250" s="53">
        <v>43875</v>
      </c>
      <c r="K250" s="54">
        <v>1009000000</v>
      </c>
      <c r="L250" s="54">
        <v>1012000000</v>
      </c>
      <c r="M250" s="52" t="s">
        <v>789</v>
      </c>
      <c r="N250" s="21">
        <f>'Balance Sheet Annual'!AH250/'Balance Sheet Annual'!BR250</f>
        <v>1.419858870967742</v>
      </c>
      <c r="O250" s="22">
        <f>('Balance Sheet Annual'!AH250-'Balance Sheet Annual'!U250)/'Balance Sheet Annual'!BR250</f>
        <v>1.419858870967742</v>
      </c>
      <c r="P250" s="22">
        <f>'Balance Sheet Annual'!N250/'Balance Sheet Annual'!BR250</f>
        <v>0.64482526881720426</v>
      </c>
      <c r="Q250" s="22">
        <f>'Balance Sheet Annual'!CH250/'Balance Sheet Annual'!CS250</f>
        <v>3.8799866466366217</v>
      </c>
      <c r="R250" s="22">
        <f>('Balance Sheet Annual'!BH250+'Balance Sheet Annual'!BS250)/'Balance Sheet Annual'!BB250</f>
        <v>0.29166096593241209</v>
      </c>
      <c r="S250" s="22">
        <f>('Balance Sheet Annual'!BH250/'Balance Sheet Annual'!BB250)</f>
        <v>0</v>
      </c>
      <c r="T250" s="22">
        <f>'Balance Sheet Annual'!BS250/'Balance Sheet Annual'!BB250</f>
        <v>0.29166096593241209</v>
      </c>
      <c r="U250" s="22">
        <f>('Balance Sheet Annual'!BH250+'Balance Sheet Annual'!BS250)/'Balance Sheet Annual'!CS250</f>
        <v>1.4233016190953096</v>
      </c>
      <c r="V250" s="22">
        <f>('Balance Sheet Annual'!BH250/'Balance Sheet Annual'!CS250)</f>
        <v>0</v>
      </c>
      <c r="W250" s="22">
        <f>('Balance Sheet Annual'!BS250/'Balance Sheet Annual'!CS250)</f>
        <v>1.4233016190953096</v>
      </c>
      <c r="X250" s="23">
        <f>'Balance Sheet Annual'!AH250/'Balance Sheet Annual'!BB250</f>
        <v>0.57812286222465459</v>
      </c>
      <c r="Y250" s="23">
        <f>'Balance Sheet Annual'!CS250/('Balance Sheet Annual'!BB250-'Balance Sheet Annual'!AQ250-'Balance Sheet Annual'!AR250-'Balance Sheet Annual'!AS250)</f>
        <v>0.25174384402050592</v>
      </c>
      <c r="Z250" s="23">
        <f>'Balance Sheet Annual'!BA250/'Balance Sheet Annual'!BB250</f>
        <v>0.42187713777534547</v>
      </c>
      <c r="AA250" s="23">
        <f>'Balance Sheet Annual'!AR250/'Balance Sheet Annual'!BB250</f>
        <v>0.13753591462580381</v>
      </c>
      <c r="AB250" s="24">
        <f>'Balance Sheet Annual'!CS250/'Balance Sheet Annual'!CT250</f>
        <v>0.2049185935148447</v>
      </c>
      <c r="AC250" s="25">
        <f>'Income Statement Annual'!V250/'Income Statement Annual'!N250</f>
        <v>1</v>
      </c>
      <c r="AD250" s="23">
        <f>('Income Statement Annual'!AF250-'Income Statement Annual'!AC250)/'Income Statement Annual'!N250</f>
        <v>0.60332879227625424</v>
      </c>
      <c r="AE250" s="23">
        <f>'Income Statement Annual'!AF250/'Income Statement Annual'!N250</f>
        <v>0.57241011668542319</v>
      </c>
      <c r="AF250" s="23">
        <f>'Income Statement Annual'!BS250/'Income Statement Annual'!N250</f>
        <v>0.48083871349878576</v>
      </c>
      <c r="AG250" s="23">
        <f>('Income Statement Annual'!AF250-'Income Statement Annual'!AC250)/('Income Statement Annual'!AH250*-1)</f>
        <v>45.473214285714285</v>
      </c>
      <c r="AH250" s="24">
        <f>'Income Statement Annual'!AF250/('Income Statement Annual'!AH250*-1)</f>
        <v>43.142857142857146</v>
      </c>
      <c r="AI250" s="25">
        <f>'Cash Flow Statement Annual'!BG250/'Cash Flow Statement Annual'!AB250</f>
        <v>-0.71697421483563484</v>
      </c>
      <c r="AJ250" s="23">
        <f>'Cash Flow Statement Annual'!AB250/'Balance Sheet Annual'!BR250</f>
        <v>0.68741599462365588</v>
      </c>
      <c r="AK250" s="23">
        <f>('Cash Flow Statement Annual'!AB250+'Cash Flow Statement Annual'!AV250)/('Balance Sheet Annual'!BH250+'Balance Sheet Annual'!BS250)</f>
        <v>0.80192330245103793</v>
      </c>
      <c r="AL250" s="24">
        <f>('Cash Flow Statement Annual'!AB250/('Balance Sheet Annual'!BH250+'Balance Sheet Annual'!BS250))</f>
        <v>0.95965755834408351</v>
      </c>
      <c r="AM250" s="25">
        <f>'Income Statement Annual'!BS250/'Balance Sheet Annual'!CS250</f>
        <v>1.3550325488232349</v>
      </c>
      <c r="AN250" s="23">
        <f>'Income Statement Annual'!N250/'Balance Sheet Annual'!CS250</f>
        <v>2.8180604239692872</v>
      </c>
      <c r="AO250" s="23">
        <f>'Income Statement Annual'!N250/'Balance Sheet Annual'!BB250</f>
        <v>0.57747297851963331</v>
      </c>
      <c r="AP250" s="23">
        <f>'Income Statement Annual'!N250/('Balance Sheet Annual'!AH250-'Balance Sheet Annual'!BR250)</f>
        <v>3.3779511804721887</v>
      </c>
      <c r="AQ250" s="23">
        <f>'Income Statement Annual'!BS250/'Balance Sheet Annual'!BB250</f>
        <v>0.27767136407169246</v>
      </c>
      <c r="AR250" s="23">
        <f>'Cash Flow Statement Annual'!AB250/'Income Statement Annual'!N250</f>
        <v>0.48468874015281643</v>
      </c>
      <c r="AS250" s="23">
        <f>'Cash Flow Statement Annual'!BG250/'Income Statement Annual'!N250</f>
        <v>-0.3475093289107386</v>
      </c>
      <c r="AT250" s="23">
        <f>'Cash Flow Statement Annual'!AB250/'Balance Sheet Annual'!BB250</f>
        <v>0.2798946504309755</v>
      </c>
      <c r="AU250" s="23">
        <f>('Cash Flow Statement Annual'!AB250+'Cash Flow Statement Annual'!AU250)/'Balance Sheet Annual'!BR250</f>
        <v>0.54964717741935487</v>
      </c>
      <c r="AV250" s="23">
        <f>('Cash Flow Statement Annual'!AB250+'Cash Flow Statement Annual'!AU250)/('Balance Sheet Annual'!BH250+'Balance Sheet Annual'!BS250)</f>
        <v>0.76732731324029557</v>
      </c>
      <c r="AW250" s="23">
        <f>'Cash Flow Statement Annual'!AB250/'Balance Sheet Annual'!BS250</f>
        <v>0.95965755834408351</v>
      </c>
      <c r="AX250" s="23">
        <f>('Cash Flow Statement Annual'!AB250+'Cash Flow Statement Annual'!AU250)/'Balance Sheet Annual'!BS250</f>
        <v>0.76732731324029557</v>
      </c>
      <c r="AY250" s="23">
        <f>('Balance Sheet Annual'!BH250+'Balance Sheet Annual'!BS250)/('Income Statement Annual'!AF250-'Income Statement Annual'!AC250)</f>
        <v>0.83712939328490088</v>
      </c>
      <c r="AZ250" s="23">
        <f>(('Balance Sheet Annual'!BH250+'Balance Sheet Annual'!BS250)-'Balance Sheet Annual'!N250)/('Income Statement Annual'!AF250-'Income Statement Annual'!AC250)</f>
        <v>8.3546043589240129E-2</v>
      </c>
      <c r="BA250" s="23">
        <f>('Cash Flow Statement Annual'!AB250+'Cash Flow Statement Annual'!AU250)/'Income Statement Annual'!BS250</f>
        <v>0.80598669623059871</v>
      </c>
      <c r="BB250" s="23">
        <f>'Income Statement Annual'!AF250/('Balance Sheet Annual'!BH250+'Balance Sheet Annual'!BS250)</f>
        <v>1.1333411516359799</v>
      </c>
      <c r="BC250" s="24">
        <f>'Income Statement Annual'!AF250/('Balance Sheet Annual'!BB250-'Balance Sheet Annual'!BR250)</f>
        <v>0.55758135241172402</v>
      </c>
    </row>
    <row r="251" spans="1:55" x14ac:dyDescent="0.2">
      <c r="A251" s="12" t="s">
        <v>823</v>
      </c>
      <c r="B251" s="12" t="s">
        <v>824</v>
      </c>
      <c r="C251" s="52" t="str">
        <f>VLOOKUP(A251,'[1]S&amp;P 500 Wikipedia'!A:D,3,FALSE)</f>
        <v>Real Estate</v>
      </c>
      <c r="D251" s="12">
        <v>744578</v>
      </c>
      <c r="E251" s="12" t="s">
        <v>16</v>
      </c>
      <c r="F251" s="12">
        <v>2012</v>
      </c>
      <c r="G251" s="12" t="s">
        <v>17</v>
      </c>
      <c r="H251" s="63">
        <v>41274</v>
      </c>
      <c r="I251" s="63">
        <v>41327</v>
      </c>
      <c r="J251" s="63">
        <v>41585</v>
      </c>
      <c r="K251" s="64">
        <v>42263000</v>
      </c>
      <c r="L251" s="64">
        <v>47892000</v>
      </c>
      <c r="M251" s="12" t="s">
        <v>825</v>
      </c>
      <c r="N251" s="21">
        <f>'Balance Sheet Annual'!AH251/'Balance Sheet Annual'!BR251</f>
        <v>7.5352095494275592E-3</v>
      </c>
      <c r="O251" s="22">
        <f>('Balance Sheet Annual'!AH251-'Balance Sheet Annual'!U251)/'Balance Sheet Annual'!BR251</f>
        <v>7.5352095494275592E-3</v>
      </c>
      <c r="P251" s="22">
        <f>'Balance Sheet Annual'!N251/'Balance Sheet Annual'!BR251</f>
        <v>6.9191568006733879E-3</v>
      </c>
      <c r="Q251" s="22">
        <f>'Balance Sheet Annual'!CH251/'Balance Sheet Annual'!CS251</f>
        <v>1.9108442403529748</v>
      </c>
      <c r="R251" s="22">
        <f>('Balance Sheet Annual'!BH251+'Balance Sheet Annual'!BS251)/'Balance Sheet Annual'!BB251</f>
        <v>0.60843570569684213</v>
      </c>
      <c r="S251" s="22">
        <f>('Balance Sheet Annual'!BH251/'Balance Sheet Annual'!BB251)</f>
        <v>0.43286752635703662</v>
      </c>
      <c r="T251" s="22">
        <f>'Balance Sheet Annual'!BS251/'Balance Sheet Annual'!BB251</f>
        <v>0.17556817933980548</v>
      </c>
      <c r="U251" s="22">
        <f>('Balance Sheet Annual'!BH251+'Balance Sheet Annual'!BS251)/'Balance Sheet Annual'!CS251</f>
        <v>1.7710615695527505</v>
      </c>
      <c r="V251" s="22">
        <f>('Balance Sheet Annual'!BH251/'Balance Sheet Annual'!CS251)</f>
        <v>1.2600099459322196</v>
      </c>
      <c r="W251" s="22">
        <f>('Balance Sheet Annual'!BS251/'Balance Sheet Annual'!CS251)</f>
        <v>0.51105162362053091</v>
      </c>
      <c r="X251" s="23">
        <f>'Balance Sheet Annual'!AH251/'Balance Sheet Annual'!BB251</f>
        <v>3.5924230153525829E-3</v>
      </c>
      <c r="Y251" s="23">
        <f>'Balance Sheet Annual'!CS251/('Balance Sheet Annual'!BB251-'Balance Sheet Annual'!AQ251-'Balance Sheet Annual'!AR251-'Balance Sheet Annual'!AS251)</f>
        <v>0.34405645218244735</v>
      </c>
      <c r="Z251" s="23">
        <f>'Balance Sheet Annual'!BA251/'Balance Sheet Annual'!BB251</f>
        <v>0.99640757698464744</v>
      </c>
      <c r="AA251" s="23">
        <f>'Balance Sheet Annual'!AR251/'Balance Sheet Annual'!BB251</f>
        <v>1.4925112719860068E-3</v>
      </c>
      <c r="AB251" s="24">
        <f>'Balance Sheet Annual'!CS251/'Balance Sheet Annual'!CT251</f>
        <v>0.34354294404936553</v>
      </c>
      <c r="AC251" s="25">
        <f>'Income Statement Annual'!V251/'Income Statement Annual'!N251</f>
        <v>0.63918216286343565</v>
      </c>
      <c r="AD251" s="23">
        <f>('Income Statement Annual'!AF251-'Income Statement Annual'!AC251)/'Income Statement Annual'!N251</f>
        <v>0.51892832359478247</v>
      </c>
      <c r="AE251" s="23">
        <f>'Income Statement Annual'!AF251/'Income Statement Annual'!N251</f>
        <v>0.26521778484004305</v>
      </c>
      <c r="AF251" s="23">
        <f>'Income Statement Annual'!BS251/'Income Statement Annual'!N251</f>
        <v>0.21164603300715054</v>
      </c>
      <c r="AG251" s="23">
        <f>('Income Statement Annual'!AF251-'Income Statement Annual'!AC251)/('Income Statement Annual'!AH251*-1)</f>
        <v>4.3912954673111946</v>
      </c>
      <c r="AH251" s="24">
        <f>'Income Statement Annual'!AF251/('Income Statement Annual'!AH251*-1)</f>
        <v>2.2443362666167386</v>
      </c>
      <c r="AI251" s="25">
        <f>'Cash Flow Statement Annual'!BG251/'Cash Flow Statement Annual'!AB251</f>
        <v>0.33187180933510929</v>
      </c>
      <c r="AJ251" s="23">
        <f>'Cash Flow Statement Annual'!AB251/'Balance Sheet Annual'!BR251</f>
        <v>0.16085000030497662</v>
      </c>
      <c r="AK251" s="23">
        <f>('Cash Flow Statement Annual'!AB251+'Cash Flow Statement Annual'!AV251)/('Balance Sheet Annual'!BH251+'Balance Sheet Annual'!BS251)</f>
        <v>6.1665097428201365E-2</v>
      </c>
      <c r="AL251" s="24">
        <f>('Cash Flow Statement Annual'!AB251/('Balance Sheet Annual'!BH251+'Balance Sheet Annual'!BS251))</f>
        <v>0.12603713120904647</v>
      </c>
      <c r="AM251" s="25">
        <f>'Income Statement Annual'!BS251/'Balance Sheet Annual'!CS251</f>
        <v>0.11133413041868143</v>
      </c>
      <c r="AN251" s="23">
        <f>'Income Statement Annual'!N251/'Balance Sheet Annual'!CS251</f>
        <v>0.52603929701304608</v>
      </c>
      <c r="AO251" s="23">
        <f>'Income Statement Annual'!N251/'Balance Sheet Annual'!BB251</f>
        <v>0.18071708878152049</v>
      </c>
      <c r="AP251" s="23">
        <f>'Income Statement Annual'!N251/('Balance Sheet Annual'!AH251-'Balance Sheet Annual'!BR251)</f>
        <v>-0.38193721561074695</v>
      </c>
      <c r="AQ251" s="23">
        <f>'Income Statement Annual'!BS251/'Balance Sheet Annual'!BB251</f>
        <v>3.8248054937209841E-2</v>
      </c>
      <c r="AR251" s="23">
        <f>'Cash Flow Statement Annual'!AB251/'Income Statement Annual'!N251</f>
        <v>0.42434000784447817</v>
      </c>
      <c r="AS251" s="23">
        <f>'Cash Flow Statement Annual'!BG251/'Income Statement Annual'!N251</f>
        <v>0.14082648617662144</v>
      </c>
      <c r="AT251" s="23">
        <f>'Cash Flow Statement Annual'!AB251/'Balance Sheet Annual'!BB251</f>
        <v>7.6685490871181664E-2</v>
      </c>
      <c r="AU251" s="23">
        <f>('Cash Flow Statement Annual'!AB251+'Cash Flow Statement Annual'!AU251)/'Balance Sheet Annual'!BR251</f>
        <v>-9.0163284476080685E-2</v>
      </c>
      <c r="AV251" s="23">
        <f>('Cash Flow Statement Annual'!AB251+'Cash Flow Statement Annual'!AU251)/('Balance Sheet Annual'!BH251+'Balance Sheet Annual'!BS251)</f>
        <v>-7.0649186783985171E-2</v>
      </c>
      <c r="AW251" s="23">
        <f>'Cash Flow Statement Annual'!AB251/'Balance Sheet Annual'!BS251</f>
        <v>0.43678467908902691</v>
      </c>
      <c r="AX251" s="23">
        <f>('Cash Flow Statement Annual'!AB251+'Cash Flow Statement Annual'!AU251)/'Balance Sheet Annual'!BS251</f>
        <v>-0.24483643892339543</v>
      </c>
      <c r="AY251" s="23">
        <f>('Balance Sheet Annual'!BH251+'Balance Sheet Annual'!BS251)/('Income Statement Annual'!AF251-'Income Statement Annual'!AC251)</f>
        <v>6.4879589756311216</v>
      </c>
      <c r="AZ251" s="23">
        <f>(('Balance Sheet Annual'!BH251+'Balance Sheet Annual'!BS251)-'Balance Sheet Annual'!N251)/('Income Statement Annual'!AF251-'Income Statement Annual'!AC251)</f>
        <v>6.4527836026558862</v>
      </c>
      <c r="BA251" s="23">
        <f>('Cash Flow Statement Annual'!AB251+'Cash Flow Statement Annual'!AU251)/'Income Statement Annual'!BS251</f>
        <v>-1.1238607528772226</v>
      </c>
      <c r="BB251" s="23">
        <f>'Income Statement Annual'!AF251/('Balance Sheet Annual'!BH251+'Balance Sheet Annual'!BS251)</f>
        <v>7.8774775248409659E-2</v>
      </c>
      <c r="BC251" s="24">
        <f>'Income Statement Annual'!AF251/('Balance Sheet Annual'!BB251-'Balance Sheet Annual'!BR251)</f>
        <v>9.1599675441058376E-2</v>
      </c>
    </row>
    <row r="252" spans="1:55" x14ac:dyDescent="0.2">
      <c r="A252" s="52" t="s">
        <v>778</v>
      </c>
      <c r="B252" s="52" t="s">
        <v>779</v>
      </c>
      <c r="C252" s="52" t="str">
        <f>VLOOKUP(A252,'[1]S&amp;P 500 Wikipedia'!A:D,3,FALSE)</f>
        <v>Consumer Discretionary</v>
      </c>
      <c r="D252" s="52">
        <v>98192</v>
      </c>
      <c r="E252" s="52" t="s">
        <v>16</v>
      </c>
      <c r="F252" s="52">
        <v>2019</v>
      </c>
      <c r="G252" s="52" t="s">
        <v>17</v>
      </c>
      <c r="H252" s="53">
        <v>43830</v>
      </c>
      <c r="I252" s="53">
        <v>43888</v>
      </c>
      <c r="J252" s="53">
        <v>43888</v>
      </c>
      <c r="K252" s="54">
        <v>327500000</v>
      </c>
      <c r="L252" s="54">
        <v>330300000</v>
      </c>
      <c r="M252" s="52" t="s">
        <v>780</v>
      </c>
      <c r="N252" s="21">
        <f>'Balance Sheet Annual'!AH252/'Balance Sheet Annual'!BR252</f>
        <v>0.46832409764864458</v>
      </c>
      <c r="O252" s="22">
        <f>('Balance Sheet Annual'!AH252-'Balance Sheet Annual'!U252)/'Balance Sheet Annual'!BR252</f>
        <v>0.46832409764864458</v>
      </c>
      <c r="P252" s="22">
        <f>'Balance Sheet Annual'!N252/'Balance Sheet Annual'!BR252</f>
        <v>3.3697768458888722E-2</v>
      </c>
      <c r="Q252" s="22">
        <f>'Balance Sheet Annual'!CH252/'Balance Sheet Annual'!CS252</f>
        <v>34.63442389758179</v>
      </c>
      <c r="R252" s="22">
        <f>('Balance Sheet Annual'!BH252+'Balance Sheet Annual'!BS252)/'Balance Sheet Annual'!BB252</f>
        <v>0.43670911340864638</v>
      </c>
      <c r="S252" s="22">
        <f>('Balance Sheet Annual'!BH252/'Balance Sheet Annual'!BB252)</f>
        <v>3.9000439104227375E-2</v>
      </c>
      <c r="T252" s="22">
        <f>'Balance Sheet Annual'!BS252/'Balance Sheet Annual'!BB252</f>
        <v>0.39770867430441897</v>
      </c>
      <c r="U252" s="22">
        <f>('Balance Sheet Annual'!BH252+'Balance Sheet Annual'!BS252)/'Balance Sheet Annual'!CS252</f>
        <v>15.561877667140825</v>
      </c>
      <c r="V252" s="22">
        <f>('Balance Sheet Annual'!BH252/'Balance Sheet Annual'!CS252)</f>
        <v>1.3897581792318634</v>
      </c>
      <c r="W252" s="22">
        <f>('Balance Sheet Annual'!BS252/'Balance Sheet Annual'!CS252)</f>
        <v>14.172119487908962</v>
      </c>
      <c r="X252" s="23">
        <f>'Balance Sheet Annual'!AH252/'Balance Sheet Annual'!BB252</f>
        <v>0.12482535627320267</v>
      </c>
      <c r="Y252" s="23">
        <f>'Balance Sheet Annual'!CS252/('Balance Sheet Annual'!BB252-'Balance Sheet Annual'!AQ252-'Balance Sheet Annual'!AR252-'Balance Sheet Annual'!AS252)</f>
        <v>4.392926326313816E-2</v>
      </c>
      <c r="Z252" s="23">
        <f>'Balance Sheet Annual'!BA252/'Balance Sheet Annual'!BB252</f>
        <v>0.87517464372679732</v>
      </c>
      <c r="AA252" s="23">
        <f>'Balance Sheet Annual'!AR252/'Balance Sheet Annual'!BB252</f>
        <v>0.36118318629994811</v>
      </c>
      <c r="AB252" s="24">
        <f>'Balance Sheet Annual'!CS252/'Balance Sheet Annual'!CT252</f>
        <v>2.8062751985948663E-2</v>
      </c>
      <c r="AC252" s="25">
        <f>'Income Statement Annual'!V252/'Income Statement Annual'!N252</f>
        <v>0.15339500286095747</v>
      </c>
      <c r="AD252" s="23">
        <f>('Income Statement Annual'!AF252-'Income Statement Annual'!AC252)/'Income Statement Annual'!N252</f>
        <v>0.10866870112530994</v>
      </c>
      <c r="AE252" s="23">
        <f>'Income Statement Annual'!AF252/'Income Statement Annual'!N252</f>
        <v>9.2408926187297347E-2</v>
      </c>
      <c r="AF252" s="23">
        <f>'Income Statement Annual'!BS252/'Income Statement Annual'!N252</f>
        <v>6.0699980926950219E-2</v>
      </c>
      <c r="AG252" s="23">
        <f>('Income Statement Annual'!AF252-'Income Statement Annual'!AC252)/('Income Statement Annual'!AH252*-1)</f>
        <v>6.1929347826086953</v>
      </c>
      <c r="AH252" s="24">
        <f>'Income Statement Annual'!AF252/('Income Statement Annual'!AH252*-1)</f>
        <v>5.2663043478260869</v>
      </c>
      <c r="AI252" s="25">
        <f>'Cash Flow Statement Annual'!BG252/'Cash Flow Statement Annual'!AB252</f>
        <v>-0.89495548961424332</v>
      </c>
      <c r="AJ252" s="23">
        <f>'Cash Flow Statement Annual'!AB252/'Balance Sheet Annual'!BR252</f>
        <v>0.2523588437921222</v>
      </c>
      <c r="AK252" s="23">
        <f>('Cash Flow Statement Annual'!AB252+'Cash Flow Statement Annual'!AV252)/('Balance Sheet Annual'!BH252+'Balance Sheet Annual'!BS252)</f>
        <v>9.808043875685557E-2</v>
      </c>
      <c r="AL252" s="24">
        <f>('Cash Flow Statement Annual'!AB252/('Balance Sheet Annual'!BH252+'Balance Sheet Annual'!BS252))</f>
        <v>0.15402193784277879</v>
      </c>
      <c r="AM252" s="25">
        <f>'Income Statement Annual'!BS252/'Balance Sheet Annual'!CS252</f>
        <v>1.8108108108108107</v>
      </c>
      <c r="AN252" s="23">
        <f>'Income Statement Annual'!N252/'Balance Sheet Annual'!CS252</f>
        <v>29.832147937411094</v>
      </c>
      <c r="AO252" s="23">
        <f>'Income Statement Annual'!N252/'Balance Sheet Annual'!BB252</f>
        <v>0.83717216877569756</v>
      </c>
      <c r="AP252" s="23">
        <f>'Income Statement Annual'!N252/('Balance Sheet Annual'!AH252-'Balance Sheet Annual'!BR252)</f>
        <v>-5.9076056338028167</v>
      </c>
      <c r="AQ252" s="23">
        <f>'Income Statement Annual'!BS252/'Balance Sheet Annual'!BB252</f>
        <v>5.0816334677258393E-2</v>
      </c>
      <c r="AR252" s="23">
        <f>'Cash Flow Statement Annual'!AB252/'Income Statement Annual'!N252</f>
        <v>8.034522220102995E-2</v>
      </c>
      <c r="AS252" s="23">
        <f>'Cash Flow Statement Annual'!BG252/'Income Statement Annual'!N252</f>
        <v>-7.1905397673087929E-2</v>
      </c>
      <c r="AT252" s="23">
        <f>'Cash Flow Statement Annual'!AB252/'Balance Sheet Annual'!BB252</f>
        <v>6.7262783920801567E-2</v>
      </c>
      <c r="AU252" s="23">
        <f>('Cash Flow Statement Annual'!AB252+'Cash Flow Statement Annual'!AU252)/'Balance Sheet Annual'!BR252</f>
        <v>0.20982477160401378</v>
      </c>
      <c r="AV252" s="23">
        <f>('Cash Flow Statement Annual'!AB252+'Cash Flow Statement Annual'!AU252)/('Balance Sheet Annual'!BH252+'Balance Sheet Annual'!BS252)</f>
        <v>0.12806215722120659</v>
      </c>
      <c r="AW252" s="23">
        <f>'Cash Flow Statement Annual'!AB252/'Balance Sheet Annual'!BS252</f>
        <v>0.16912576533172738</v>
      </c>
      <c r="AX252" s="23">
        <f>('Cash Flow Statement Annual'!AB252+'Cash Flow Statement Annual'!AU252)/'Balance Sheet Annual'!BS252</f>
        <v>0.14062029509183982</v>
      </c>
      <c r="AY252" s="23">
        <f>('Balance Sheet Annual'!BH252+'Balance Sheet Annual'!BS252)/('Income Statement Annual'!AF252-'Income Statement Annual'!AC252)</f>
        <v>4.8003510311540145</v>
      </c>
      <c r="AZ252" s="23">
        <f>(('Balance Sheet Annual'!BH252+'Balance Sheet Annual'!BS252)-'Balance Sheet Annual'!N252)/('Income Statement Annual'!AF252-'Income Statement Annual'!AC252)</f>
        <v>4.7016235190873186</v>
      </c>
      <c r="BA252" s="23">
        <f>('Cash Flow Statement Annual'!AB252+'Cash Flow Statement Annual'!AU252)/'Income Statement Annual'!BS252</f>
        <v>1.1005498821681068</v>
      </c>
      <c r="BB252" s="23">
        <f>'Income Statement Annual'!AF252/('Balance Sheet Annual'!BH252+'Balance Sheet Annual'!BS252)</f>
        <v>0.17714808043875685</v>
      </c>
      <c r="BC252" s="24">
        <f>'Income Statement Annual'!AF252/('Balance Sheet Annual'!BB252-'Balance Sheet Annual'!BR252)</f>
        <v>0.1054751278981169</v>
      </c>
    </row>
    <row r="253" spans="1:55" x14ac:dyDescent="0.2">
      <c r="A253" s="52" t="s">
        <v>784</v>
      </c>
      <c r="B253" s="52" t="s">
        <v>785</v>
      </c>
      <c r="C253" s="52" t="str">
        <f>VLOOKUP(A253,'[1]S&amp;P 500 Wikipedia'!A:D,3,FALSE)</f>
        <v>Industrials</v>
      </c>
      <c r="D253" s="52">
        <v>255010</v>
      </c>
      <c r="E253" s="52" t="s">
        <v>16</v>
      </c>
      <c r="F253" s="52">
        <v>2019</v>
      </c>
      <c r="G253" s="52" t="s">
        <v>17</v>
      </c>
      <c r="H253" s="53">
        <v>43830</v>
      </c>
      <c r="I253" s="53">
        <v>43872</v>
      </c>
      <c r="J253" s="53">
        <v>43872</v>
      </c>
      <c r="K253" s="54">
        <v>280000000</v>
      </c>
      <c r="L253" s="54">
        <v>281000000</v>
      </c>
      <c r="M253" s="52" t="s">
        <v>786</v>
      </c>
      <c r="N253" s="21">
        <f>'Balance Sheet Annual'!AH253/'Balance Sheet Annual'!BR253</f>
        <v>1.7512919896640826</v>
      </c>
      <c r="O253" s="22">
        <f>('Balance Sheet Annual'!AH253-'Balance Sheet Annual'!U253)/'Balance Sheet Annual'!BR253</f>
        <v>1.2642118863049097</v>
      </c>
      <c r="P253" s="22">
        <f>'Balance Sheet Annual'!N253/'Balance Sheet Annual'!BR253</f>
        <v>0.45025839793281652</v>
      </c>
      <c r="Q253" s="22">
        <f>'Balance Sheet Annual'!CH253/'Balance Sheet Annual'!CS253</f>
        <v>-90.767857142857139</v>
      </c>
      <c r="R253" s="22">
        <f>('Balance Sheet Annual'!BH253+'Balance Sheet Annual'!BS253)/'Balance Sheet Annual'!BB253</f>
        <v>0.55122339367415951</v>
      </c>
      <c r="S253" s="22">
        <f>('Balance Sheet Annual'!BH253/'Balance Sheet Annual'!BB253)</f>
        <v>0</v>
      </c>
      <c r="T253" s="22">
        <f>'Balance Sheet Annual'!BS253/'Balance Sheet Annual'!BB253</f>
        <v>0.55122339367415951</v>
      </c>
      <c r="U253" s="22">
        <f>('Balance Sheet Annual'!BH253+'Balance Sheet Annual'!BS253)/'Balance Sheet Annual'!CS253</f>
        <v>-49.482142857142854</v>
      </c>
      <c r="V253" s="22">
        <f>('Balance Sheet Annual'!BH253/'Balance Sheet Annual'!CS253)</f>
        <v>0</v>
      </c>
      <c r="W253" s="22">
        <f>('Balance Sheet Annual'!BS253/'Balance Sheet Annual'!CS253)</f>
        <v>-49.482142857142854</v>
      </c>
      <c r="X253" s="23">
        <f>'Balance Sheet Annual'!AH253/'Balance Sheet Annual'!BB253</f>
        <v>0.53928784563357868</v>
      </c>
      <c r="Y253" s="23">
        <f>'Balance Sheet Annual'!CS253/('Balance Sheet Annual'!BB253-'Balance Sheet Annual'!AQ253-'Balance Sheet Annual'!AR253-'Balance Sheet Annual'!AS253)</f>
        <v>-1.3148626438131016E-2</v>
      </c>
      <c r="Z253" s="23">
        <f>'Balance Sheet Annual'!BA253/'Balance Sheet Annual'!BB253</f>
        <v>0.46071215436642132</v>
      </c>
      <c r="AA253" s="23">
        <f>'Balance Sheet Annual'!AR253/'Balance Sheet Annual'!BB253</f>
        <v>0.101253232544261</v>
      </c>
      <c r="AB253" s="24">
        <f>'Balance Sheet Annual'!CS253/'Balance Sheet Annual'!CT253</f>
        <v>-1.1139844837875473E-2</v>
      </c>
      <c r="AC253" s="25">
        <f>'Income Statement Annual'!V253/'Income Statement Annual'!N253</f>
        <v>0.3535112568957805</v>
      </c>
      <c r="AD253" s="23">
        <f>('Income Statement Annual'!AF253-'Income Statement Annual'!AC253)/'Income Statement Annual'!N253</f>
        <v>0.16356045922170867</v>
      </c>
      <c r="AE253" s="23">
        <f>'Income Statement Annual'!AF253/'Income Statement Annual'!N253</f>
        <v>0.16356045922170867</v>
      </c>
      <c r="AF253" s="23">
        <f>'Income Statement Annual'!BS253/'Income Statement Annual'!N253</f>
        <v>0.13940659012971524</v>
      </c>
      <c r="AG253" s="23">
        <f>('Income Statement Annual'!AF253-'Income Statement Annual'!AC253)/('Income Statement Annual'!AH253*-1)</f>
        <v>6.89937106918239</v>
      </c>
      <c r="AH253" s="24">
        <f>'Income Statement Annual'!AF253/('Income Statement Annual'!AH253*-1)</f>
        <v>6.89937106918239</v>
      </c>
      <c r="AI253" s="25">
        <f>'Cash Flow Statement Annual'!BG253/'Cash Flow Statement Annual'!AB253</f>
        <v>-1.5498199279711884</v>
      </c>
      <c r="AJ253" s="23">
        <f>'Cash Flow Statement Annual'!AB253/'Balance Sheet Annual'!BR253</f>
        <v>0.53811369509043927</v>
      </c>
      <c r="AK253" s="23">
        <f>('Cash Flow Statement Annual'!AB253+'Cash Flow Statement Annual'!AV253)/('Balance Sheet Annual'!BH253+'Balance Sheet Annual'!BS253)</f>
        <v>0.23348971490436665</v>
      </c>
      <c r="AL253" s="24">
        <f>('Cash Flow Statement Annual'!AB253/('Balance Sheet Annual'!BH253+'Balance Sheet Annual'!BS253))</f>
        <v>0.30061349693251532</v>
      </c>
      <c r="AM253" s="25">
        <f>'Income Statement Annual'!BS253/'Balance Sheet Annual'!CS253</f>
        <v>-16.696428571428573</v>
      </c>
      <c r="AN253" s="23">
        <f>'Income Statement Annual'!N253/'Balance Sheet Annual'!CS253</f>
        <v>-119.76785714285714</v>
      </c>
      <c r="AO253" s="23">
        <f>'Income Statement Annual'!N253/'Balance Sheet Annual'!BB253</f>
        <v>1.3341953451362643</v>
      </c>
      <c r="AP253" s="23">
        <f>'Income Statement Annual'!N253/('Balance Sheet Annual'!AH253-'Balance Sheet Annual'!BR253)</f>
        <v>5.7669819432502152</v>
      </c>
      <c r="AQ253" s="23">
        <f>'Income Statement Annual'!BS253/'Balance Sheet Annual'!BB253</f>
        <v>0.18599562363238512</v>
      </c>
      <c r="AR253" s="23">
        <f>'Cash Flow Statement Annual'!AB253/'Income Statement Annual'!N253</f>
        <v>0.12419859847920084</v>
      </c>
      <c r="AS253" s="23">
        <f>'Cash Flow Statement Annual'!BG253/'Income Statement Annual'!N253</f>
        <v>-0.19248546294915761</v>
      </c>
      <c r="AT253" s="23">
        <f>'Cash Flow Statement Annual'!AB253/'Balance Sheet Annual'!BB253</f>
        <v>0.16570519196339764</v>
      </c>
      <c r="AU253" s="23">
        <f>('Cash Flow Statement Annual'!AB253+'Cash Flow Statement Annual'!AU253)/'Balance Sheet Annual'!BR253</f>
        <v>0.91408268733850129</v>
      </c>
      <c r="AV253" s="23">
        <f>('Cash Flow Statement Annual'!AB253+'Cash Flow Statement Annual'!AU253)/('Balance Sheet Annual'!BH253+'Balance Sheet Annual'!BS253)</f>
        <v>0.51064597618188379</v>
      </c>
      <c r="AW253" s="23">
        <f>'Cash Flow Statement Annual'!AB253/'Balance Sheet Annual'!BS253</f>
        <v>0.30061349693251532</v>
      </c>
      <c r="AX253" s="23">
        <f>('Cash Flow Statement Annual'!AB253+'Cash Flow Statement Annual'!AU253)/'Balance Sheet Annual'!BS253</f>
        <v>0.51064597618188379</v>
      </c>
      <c r="AY253" s="23">
        <f>('Balance Sheet Annual'!BH253+'Balance Sheet Annual'!BS253)/('Income Statement Annual'!AF253-'Income Statement Annual'!AC253)</f>
        <v>2.5259799453053784</v>
      </c>
      <c r="AZ253" s="23">
        <f>(('Balance Sheet Annual'!BH253+'Balance Sheet Annual'!BS253)-'Balance Sheet Annual'!N253)/('Income Statement Annual'!AF253-'Income Statement Annual'!AC253)</f>
        <v>1.8906107566089334</v>
      </c>
      <c r="BA253" s="23">
        <f>('Cash Flow Statement Annual'!AB253+'Cash Flow Statement Annual'!AU253)/'Income Statement Annual'!BS253</f>
        <v>1.5133689839572193</v>
      </c>
      <c r="BB253" s="23">
        <f>'Income Statement Annual'!AF253/('Balance Sheet Annual'!BH253+'Balance Sheet Annual'!BS253)</f>
        <v>0.39588596174666185</v>
      </c>
      <c r="BC253" s="24">
        <f>'Income Statement Annual'!AF253/('Balance Sheet Annual'!BB253-'Balance Sheet Annual'!BR253)</f>
        <v>0.31532049439494109</v>
      </c>
    </row>
    <row r="254" spans="1:55" x14ac:dyDescent="0.2">
      <c r="A254" s="52" t="s">
        <v>796</v>
      </c>
      <c r="B254" s="52" t="s">
        <v>797</v>
      </c>
      <c r="C254" s="52" t="str">
        <f>VLOOKUP(A254,'[1]S&amp;P 500 Wikipedia'!A:D,3,FALSE)</f>
        <v>Consumer Discretionary</v>
      </c>
      <c r="D254" s="52">
        <v>243628</v>
      </c>
      <c r="E254" s="52" t="s">
        <v>16</v>
      </c>
      <c r="F254" s="52">
        <v>2019</v>
      </c>
      <c r="G254" s="52" t="s">
        <v>17</v>
      </c>
      <c r="H254" s="53">
        <v>43830</v>
      </c>
      <c r="I254" s="53">
        <v>43887</v>
      </c>
      <c r="J254" s="53">
        <v>43887</v>
      </c>
      <c r="K254" s="54">
        <v>749100000</v>
      </c>
      <c r="L254" s="54">
        <v>755400000</v>
      </c>
      <c r="M254" s="52" t="s">
        <v>798</v>
      </c>
      <c r="N254" s="21">
        <f>'Balance Sheet Annual'!AH254/'Balance Sheet Annual'!BR254</f>
        <v>0.98257387462027068</v>
      </c>
      <c r="O254" s="22">
        <f>('Balance Sheet Annual'!AH254-'Balance Sheet Annual'!U254)/'Balance Sheet Annual'!BR254</f>
        <v>0.96871030102181721</v>
      </c>
      <c r="P254" s="22">
        <f>'Balance Sheet Annual'!N254/'Balance Sheet Annual'!BR254</f>
        <v>0.24813587406793702</v>
      </c>
      <c r="Q254" s="22">
        <f>'Balance Sheet Annual'!CH254/'Balance Sheet Annual'!CS254</f>
        <v>-6.7867313009268848</v>
      </c>
      <c r="R254" s="22">
        <f>('Balance Sheet Annual'!BH254+'Balance Sheet Annual'!BS254)/'Balance Sheet Annual'!BB254</f>
        <v>0.71935644106182173</v>
      </c>
      <c r="S254" s="22">
        <f>('Balance Sheet Annual'!BH254/'Balance Sheet Annual'!BB254)</f>
        <v>1.2439276964395464E-3</v>
      </c>
      <c r="T254" s="22">
        <f>'Balance Sheet Annual'!BS254/'Balance Sheet Annual'!BB254</f>
        <v>0.71811251336538218</v>
      </c>
      <c r="U254" s="22">
        <f>('Balance Sheet Annual'!BH254+'Balance Sheet Annual'!BS254)/'Balance Sheet Annual'!CS254</f>
        <v>-4.1627224340158095</v>
      </c>
      <c r="V254" s="22">
        <f>('Balance Sheet Annual'!BH254/'Balance Sheet Annual'!CS254)</f>
        <v>-7.1982753370765989E-3</v>
      </c>
      <c r="W254" s="22">
        <f>('Balance Sheet Annual'!BS254/'Balance Sheet Annual'!CS254)</f>
        <v>-4.155524158678733</v>
      </c>
      <c r="X254" s="23">
        <f>'Balance Sheet Annual'!AH254/'Balance Sheet Annual'!BB254</f>
        <v>7.4886131153337768E-2</v>
      </c>
      <c r="Y254" s="23">
        <f>'Balance Sheet Annual'!CS254/('Balance Sheet Annual'!BB254-'Balance Sheet Annual'!AQ254-'Balance Sheet Annual'!AR254-'Balance Sheet Annual'!AS254)</f>
        <v>-0.18312909571881678</v>
      </c>
      <c r="Z254" s="23">
        <f>'Balance Sheet Annual'!BA254/'Balance Sheet Annual'!BB254</f>
        <v>0.92511386884666225</v>
      </c>
      <c r="AA254" s="23">
        <f>'Balance Sheet Annual'!AR254/'Balance Sheet Annual'!BB254</f>
        <v>5.6353502782525239E-2</v>
      </c>
      <c r="AB254" s="24">
        <f>'Balance Sheet Annual'!CS254/'Balance Sheet Annual'!CT254</f>
        <v>-0.1728091297136651</v>
      </c>
      <c r="AC254" s="25">
        <f>'Income Statement Annual'!V254/'Income Statement Annual'!N254</f>
        <v>0.52737883424667287</v>
      </c>
      <c r="AD254" s="23">
        <f>('Income Statement Annual'!AF254-'Income Statement Annual'!AC254)/'Income Statement Annual'!N254</f>
        <v>0.43032761606528597</v>
      </c>
      <c r="AE254" s="23">
        <f>'Income Statement Annual'!AF254/'Income Statement Annual'!N254</f>
        <v>0.43032761606528597</v>
      </c>
      <c r="AF254" s="23">
        <f>'Income Statement Annual'!BS254/'Income Statement Annual'!N254</f>
        <v>0.28588238085071049</v>
      </c>
      <c r="AG254" s="23">
        <f>('Income Statement Annual'!AF254-'Income Statement Annual'!AC254)/('Income Statement Annual'!AH254*-1)</f>
        <v>8.0843212407522955</v>
      </c>
      <c r="AH254" s="24">
        <f>'Income Statement Annual'!AF254/('Income Statement Annual'!AH254*-1)</f>
        <v>8.0843212407522955</v>
      </c>
      <c r="AI254" s="25">
        <f>'Cash Flow Statement Annual'!BG254/'Cash Flow Statement Annual'!AB254</f>
        <v>-0.61496411026704911</v>
      </c>
      <c r="AJ254" s="23">
        <f>'Cash Flow Statement Annual'!AB254/'Balance Sheet Annual'!BR254</f>
        <v>2.2430544048605356</v>
      </c>
      <c r="AK254" s="23">
        <f>('Cash Flow Statement Annual'!AB254+'Cash Flow Statement Annual'!AV254)/('Balance Sheet Annual'!BH254+'Balance Sheet Annual'!BS254)</f>
        <v>0.13284294793019907</v>
      </c>
      <c r="AL254" s="24">
        <f>('Cash Flow Statement Annual'!AB254/('Balance Sheet Annual'!BH254+'Balance Sheet Annual'!BS254))</f>
        <v>0.23764673525040086</v>
      </c>
      <c r="AM254" s="25">
        <f>'Income Statement Annual'!BS254/'Balance Sheet Annual'!CS254</f>
        <v>-0.73388304934046256</v>
      </c>
      <c r="AN254" s="23">
        <f>'Income Statement Annual'!N254/'Balance Sheet Annual'!CS254</f>
        <v>-2.5670803746513524</v>
      </c>
      <c r="AO254" s="23">
        <f>'Income Statement Annual'!N254/'Balance Sheet Annual'!BB254</f>
        <v>0.4436149254485296</v>
      </c>
      <c r="AP254" s="23">
        <f>'Income Statement Annual'!N254/('Balance Sheet Annual'!AH254-'Balance Sheet Annual'!BR254)</f>
        <v>-334.01743264659274</v>
      </c>
      <c r="AQ254" s="23">
        <f>'Income Statement Annual'!BS254/'Balance Sheet Annual'!BB254</f>
        <v>0.12682169106813609</v>
      </c>
      <c r="AR254" s="23">
        <f>'Cash Flow Statement Annual'!AB254/'Income Statement Annual'!N254</f>
        <v>0.38536284487462341</v>
      </c>
      <c r="AS254" s="23">
        <f>'Cash Flow Statement Annual'!BG254/'Income Statement Annual'!N254</f>
        <v>-0.23698431902830167</v>
      </c>
      <c r="AT254" s="23">
        <f>'Cash Flow Statement Annual'!AB254/'Balance Sheet Annual'!BB254</f>
        <v>0.17095270969968934</v>
      </c>
      <c r="AU254" s="23">
        <f>('Cash Flow Statement Annual'!AB254+'Cash Flow Statement Annual'!AU254)/'Balance Sheet Annual'!BR254</f>
        <v>1.3949185307925986</v>
      </c>
      <c r="AV254" s="23">
        <f>('Cash Flow Statement Annual'!AB254+'Cash Flow Statement Annual'!AU254)/('Balance Sheet Annual'!BH254+'Balance Sheet Annual'!BS254)</f>
        <v>0.14778858420233371</v>
      </c>
      <c r="AW254" s="23">
        <f>'Cash Flow Statement Annual'!AB254/'Balance Sheet Annual'!BS254</f>
        <v>0.23805839129377077</v>
      </c>
      <c r="AX254" s="23">
        <f>('Cash Flow Statement Annual'!AB254+'Cash Flow Statement Annual'!AU254)/'Balance Sheet Annual'!BS254</f>
        <v>0.1480445863046301</v>
      </c>
      <c r="AY254" s="23">
        <f>('Balance Sheet Annual'!BH254+'Balance Sheet Annual'!BS254)/('Income Statement Annual'!AF254-'Income Statement Annual'!AC254)</f>
        <v>3.7682418575933316</v>
      </c>
      <c r="AZ254" s="23">
        <f>(('Balance Sheet Annual'!BH254+'Balance Sheet Annual'!BS254)-'Balance Sheet Annual'!N254)/('Income Statement Annual'!AF254-'Income Statement Annual'!AC254)</f>
        <v>3.669176828596</v>
      </c>
      <c r="BA254" s="23">
        <f>('Cash Flow Statement Annual'!AB254+'Cash Flow Statement Annual'!AU254)/'Income Statement Annual'!BS254</f>
        <v>0.83828459521359577</v>
      </c>
      <c r="BB254" s="23">
        <f>'Income Statement Annual'!AF254/('Balance Sheet Annual'!BH254+'Balance Sheet Annual'!BS254)</f>
        <v>0.26537574757440635</v>
      </c>
      <c r="BC254" s="24">
        <f>'Income Statement Annual'!AF254/('Balance Sheet Annual'!BB254-'Balance Sheet Annual'!BR254)</f>
        <v>0.20664938094956004</v>
      </c>
    </row>
    <row r="255" spans="1:55" x14ac:dyDescent="0.2">
      <c r="A255" s="52" t="s">
        <v>814</v>
      </c>
      <c r="B255" s="52" t="s">
        <v>815</v>
      </c>
      <c r="C255" s="52" t="str">
        <f>VLOOKUP(A255,'[1]S&amp;P 500 Wikipedia'!A:D,3,FALSE)</f>
        <v>Information Technology</v>
      </c>
      <c r="D255" s="52">
        <v>333440</v>
      </c>
      <c r="E255" s="52" t="s">
        <v>16</v>
      </c>
      <c r="F255" s="52">
        <v>2019</v>
      </c>
      <c r="G255" s="52" t="s">
        <v>17</v>
      </c>
      <c r="H255" s="53">
        <v>43921</v>
      </c>
      <c r="I255" s="53">
        <v>43973</v>
      </c>
      <c r="J255" s="53">
        <v>43973</v>
      </c>
      <c r="K255" s="54">
        <v>240200000</v>
      </c>
      <c r="L255" s="54">
        <v>257300000</v>
      </c>
      <c r="M255" s="52" t="s">
        <v>816</v>
      </c>
      <c r="N255" s="21">
        <f>'Balance Sheet Annual'!AH255/'Balance Sheet Annual'!BR255</f>
        <v>1.3540979601807743</v>
      </c>
      <c r="O255" s="22">
        <f>('Balance Sheet Annual'!AH255-'Balance Sheet Annual'!U255)/'Balance Sheet Annual'!BR255</f>
        <v>0.93532429461341149</v>
      </c>
      <c r="P255" s="22">
        <f>'Balance Sheet Annual'!N255/'Balance Sheet Annual'!BR255</f>
        <v>0.24612190057408087</v>
      </c>
      <c r="Q255" s="22">
        <f>'Balance Sheet Annual'!CH255/'Balance Sheet Annual'!CS255</f>
        <v>2.1198818368991139</v>
      </c>
      <c r="R255" s="22">
        <f>('Balance Sheet Annual'!BH255+'Balance Sheet Annual'!BS255)/'Balance Sheet Annual'!BB255</f>
        <v>0.54413781626410962</v>
      </c>
      <c r="S255" s="22">
        <f>('Balance Sheet Annual'!BH255/'Balance Sheet Annual'!BB255)</f>
        <v>3.4936101594734335E-2</v>
      </c>
      <c r="T255" s="22">
        <f>'Balance Sheet Annual'!BS255/'Balance Sheet Annual'!BB255</f>
        <v>0.50920171466937525</v>
      </c>
      <c r="U255" s="22">
        <f>('Balance Sheet Annual'!BH255+'Balance Sheet Annual'!BS255)/'Balance Sheet Annual'!CS255</f>
        <v>1.6976456897323426</v>
      </c>
      <c r="V255" s="22">
        <f>('Balance Sheet Annual'!BH255/'Balance Sheet Annual'!CS255)</f>
        <v>0.10899650881747382</v>
      </c>
      <c r="W255" s="22">
        <f>('Balance Sheet Annual'!BS255/'Balance Sheet Annual'!CS255)</f>
        <v>1.5886491809148688</v>
      </c>
      <c r="X255" s="23">
        <f>'Balance Sheet Annual'!AH255/'Balance Sheet Annual'!BB255</f>
        <v>0.12723443570276768</v>
      </c>
      <c r="Y255" s="23">
        <f>'Balance Sheet Annual'!CS255/('Balance Sheet Annual'!BB255-'Balance Sheet Annual'!AQ255-'Balance Sheet Annual'!AR255-'Balance Sheet Annual'!AS255)</f>
        <v>1.1040719509784542</v>
      </c>
      <c r="Z255" s="23">
        <f>'Balance Sheet Annual'!BA255/'Balance Sheet Annual'!BB255</f>
        <v>0.87276556429723229</v>
      </c>
      <c r="AA255" s="23">
        <f>'Balance Sheet Annual'!AR255/'Balance Sheet Annual'!BB255</f>
        <v>0.38246079157126378</v>
      </c>
      <c r="AB255" s="24">
        <f>'Balance Sheet Annual'!CS255/'Balance Sheet Annual'!CT255</f>
        <v>0.32052495968690642</v>
      </c>
      <c r="AC255" s="25">
        <f>'Income Statement Annual'!V255/'Income Statement Annual'!N255</f>
        <v>0.61470933980508891</v>
      </c>
      <c r="AD255" s="23">
        <f>('Income Statement Annual'!AF255-'Income Statement Annual'!AC255)/'Income Statement Annual'!N255</f>
        <v>0.31999165750255965</v>
      </c>
      <c r="AE255" s="23">
        <f>'Income Statement Annual'!AF255/'Income Statement Annual'!N255</f>
        <v>0.13154601645747221</v>
      </c>
      <c r="AF255" s="23">
        <f>'Income Statement Annual'!BS255/'Income Statement Annual'!N255</f>
        <v>0.10818702362443593</v>
      </c>
      <c r="AG255" s="23">
        <f>('Income Statement Annual'!AF255-'Income Statement Annual'!AC255)/('Income Statement Annual'!AH255*-1)</f>
        <v>3.412942366026289</v>
      </c>
      <c r="AH255" s="24">
        <f>'Income Statement Annual'!AF255/('Income Statement Annual'!AH255*-1)</f>
        <v>1.4030333670374115</v>
      </c>
      <c r="AI255" s="25">
        <f>'Cash Flow Statement Annual'!BG255/'Cash Flow Statement Annual'!AB255</f>
        <v>-0.93159735717061798</v>
      </c>
      <c r="AJ255" s="23">
        <f>'Cash Flow Statement Annual'!AB255/'Balance Sheet Annual'!BR255</f>
        <v>0.94283620373763288</v>
      </c>
      <c r="AK255" s="23">
        <f>('Cash Flow Statement Annual'!AB255+'Cash Flow Statement Annual'!AV255)/('Balance Sheet Annual'!BH255+'Balance Sheet Annual'!BS255)</f>
        <v>0.12588850688658751</v>
      </c>
      <c r="AL255" s="24">
        <f>('Cash Flow Statement Annual'!AB255/('Balance Sheet Annual'!BH255+'Balance Sheet Annual'!BS255))</f>
        <v>0.1628103182805678</v>
      </c>
      <c r="AM255" s="25">
        <f>'Income Statement Annual'!BS255/'Balance Sheet Annual'!CS255</f>
        <v>0.10215737176618028</v>
      </c>
      <c r="AN255" s="23">
        <f>'Income Statement Annual'!N255/'Balance Sheet Annual'!CS255</f>
        <v>0.94426640408199802</v>
      </c>
      <c r="AO255" s="23">
        <f>'Income Statement Annual'!N255/'Balance Sheet Annual'!BB255</f>
        <v>0.30266095110208252</v>
      </c>
      <c r="AP255" s="23">
        <f>'Income Statement Annual'!N255/('Balance Sheet Annual'!AH255-'Balance Sheet Annual'!BR255)</f>
        <v>9.0965850293204547</v>
      </c>
      <c r="AQ255" s="23">
        <f>'Income Statement Annual'!BS255/'Balance Sheet Annual'!BB255</f>
        <v>3.2743987467075249E-2</v>
      </c>
      <c r="AR255" s="23">
        <f>'Cash Flow Statement Annual'!AB255/'Income Statement Annual'!N255</f>
        <v>0.29270789882825832</v>
      </c>
      <c r="AS255" s="23">
        <f>'Cash Flow Statement Annual'!BG255/'Income Statement Annual'!N255</f>
        <v>-0.27268590497137007</v>
      </c>
      <c r="AT255" s="23">
        <f>'Cash Flow Statement Annual'!AB255/'Balance Sheet Annual'!BB255</f>
        <v>8.8591251054452799E-2</v>
      </c>
      <c r="AU255" s="23">
        <f>('Cash Flow Statement Annual'!AB255+'Cash Flow Statement Annual'!AU255)/'Balance Sheet Annual'!BR255</f>
        <v>0.86148772444118726</v>
      </c>
      <c r="AV255" s="23">
        <f>('Cash Flow Statement Annual'!AB255+'Cash Flow Statement Annual'!AU255)/('Balance Sheet Annual'!BH255+'Balance Sheet Annual'!BS255)</f>
        <v>0.14876294530805087</v>
      </c>
      <c r="AW255" s="23">
        <f>'Cash Flow Statement Annual'!AB255/'Balance Sheet Annual'!BS255</f>
        <v>0.17398066130231929</v>
      </c>
      <c r="AX255" s="23">
        <f>('Cash Flow Statement Annual'!AB255+'Cash Flow Statement Annual'!AU255)/'Balance Sheet Annual'!BS255</f>
        <v>0.15896950436134966</v>
      </c>
      <c r="AY255" s="23">
        <f>('Balance Sheet Annual'!BH255+'Balance Sheet Annual'!BS255)/('Income Statement Annual'!AF255-'Income Statement Annual'!AC255)</f>
        <v>5.6184155951887185</v>
      </c>
      <c r="AZ255" s="23">
        <f>(('Balance Sheet Annual'!BH255+'Balance Sheet Annual'!BS255)-'Balance Sheet Annual'!N255)/('Income Statement Annual'!AF255-'Income Statement Annual'!AC255)</f>
        <v>5.379629080997808</v>
      </c>
      <c r="BA255" s="23">
        <f>('Cash Flow Statement Annual'!AB255+'Cash Flow Statement Annual'!AU255)/'Income Statement Annual'!BS255</f>
        <v>2.4721345951629865</v>
      </c>
      <c r="BB255" s="23">
        <f>'Income Statement Annual'!AF255/('Balance Sheet Annual'!BH255+'Balance Sheet Annual'!BS255)</f>
        <v>7.3168673936428258E-2</v>
      </c>
      <c r="BC255" s="24">
        <f>'Income Statement Annual'!AF255/('Balance Sheet Annual'!BB255-'Balance Sheet Annual'!BR255)</f>
        <v>4.3942819864840041E-2</v>
      </c>
    </row>
    <row r="256" spans="1:55" x14ac:dyDescent="0.2">
      <c r="A256" s="52" t="s">
        <v>799</v>
      </c>
      <c r="B256" s="52" t="s">
        <v>800</v>
      </c>
      <c r="C256" s="52" t="str">
        <f>VLOOKUP(A256,'[1]S&amp;P 500 Wikipedia'!A:D,3,FALSE)</f>
        <v>Health Care</v>
      </c>
      <c r="D256" s="52">
        <v>380928</v>
      </c>
      <c r="E256" s="52" t="s">
        <v>16</v>
      </c>
      <c r="F256" s="52">
        <v>2019</v>
      </c>
      <c r="G256" s="52" t="s">
        <v>17</v>
      </c>
      <c r="H256" s="53">
        <v>43921</v>
      </c>
      <c r="I256" s="53">
        <v>43973</v>
      </c>
      <c r="J256" s="53">
        <v>43973</v>
      </c>
      <c r="K256" s="54">
        <v>174000000</v>
      </c>
      <c r="L256" s="54">
        <v>176000000</v>
      </c>
      <c r="M256" s="52" t="s">
        <v>801</v>
      </c>
      <c r="N256" s="21">
        <f>'Balance Sheet Annual'!AH256/'Balance Sheet Annual'!BR256</f>
        <v>0.99056869369369371</v>
      </c>
      <c r="O256" s="22">
        <f>('Balance Sheet Annual'!AH256-'Balance Sheet Annual'!U256)/'Balance Sheet Annual'!BR256</f>
        <v>0.59797297297297303</v>
      </c>
      <c r="P256" s="22">
        <f>'Balance Sheet Annual'!N256/'Balance Sheet Annual'!BR256</f>
        <v>9.4195758258258253E-2</v>
      </c>
      <c r="Q256" s="22">
        <f>'Balance Sheet Annual'!CH256/'Balance Sheet Annual'!CS256</f>
        <v>8.1263597079421839</v>
      </c>
      <c r="R256" s="22">
        <f>('Balance Sheet Annual'!BH256+'Balance Sheet Annual'!BS256)/'Balance Sheet Annual'!BB256</f>
        <v>0.12060998906068869</v>
      </c>
      <c r="S256" s="22">
        <f>('Balance Sheet Annual'!BH256/'Balance Sheet Annual'!BB256)</f>
        <v>1.7176351494767091E-2</v>
      </c>
      <c r="T256" s="22">
        <f>'Balance Sheet Annual'!BS256/'Balance Sheet Annual'!BB256</f>
        <v>0.1034336375659216</v>
      </c>
      <c r="U256" s="22">
        <f>('Balance Sheet Annual'!BH256+'Balance Sheet Annual'!BS256)/'Balance Sheet Annual'!CS256</f>
        <v>1.1007301445388169</v>
      </c>
      <c r="V256" s="22">
        <f>('Balance Sheet Annual'!BH256/'Balance Sheet Annual'!CS256)</f>
        <v>0.15675756221129489</v>
      </c>
      <c r="W256" s="22">
        <f>('Balance Sheet Annual'!BS256/'Balance Sheet Annual'!CS256)</f>
        <v>0.94397258232752201</v>
      </c>
      <c r="X256" s="23">
        <f>'Balance Sheet Annual'!AH256/'Balance Sheet Annual'!BB256</f>
        <v>0.68937254069587084</v>
      </c>
      <c r="Y256" s="23">
        <f>'Balance Sheet Annual'!CS256/('Balance Sheet Annual'!BB256-'Balance Sheet Annual'!AQ256-'Balance Sheet Annual'!AR256-'Balance Sheet Annual'!AS256)</f>
        <v>0.13771521208265786</v>
      </c>
      <c r="Z256" s="23">
        <f>'Balance Sheet Annual'!BA256/'Balance Sheet Annual'!BB256</f>
        <v>0.31062745930412916</v>
      </c>
      <c r="AA256" s="23">
        <f>'Balance Sheet Annual'!AR256/'Balance Sheet Annual'!BB256</f>
        <v>0.1528238117785361</v>
      </c>
      <c r="AB256" s="24">
        <f>'Balance Sheet Annual'!CS256/'Balance Sheet Annual'!CT256</f>
        <v>0.10957271376557219</v>
      </c>
      <c r="AC256" s="25">
        <f>'Income Statement Annual'!V256/'Income Statement Annual'!N256</f>
        <v>5.2036130551263576E-2</v>
      </c>
      <c r="AD256" s="23">
        <f>('Income Statement Annual'!AF256-'Income Statement Annual'!AC256)/'Income Statement Annual'!N256</f>
        <v>1.1941086599928154E-2</v>
      </c>
      <c r="AE256" s="23">
        <f>'Income Statement Annual'!AF256/'Income Statement Annual'!N256</f>
        <v>1.1941086599928154E-2</v>
      </c>
      <c r="AF256" s="23">
        <f>'Income Statement Annual'!BS256/'Income Statement Annual'!N256</f>
        <v>3.895243907189322E-3</v>
      </c>
      <c r="AG256" s="23">
        <f>('Income Statement Annual'!AF256-'Income Statement Annual'!AC256)/('Income Statement Annual'!AH256*-1)</f>
        <v>11.080321285140561</v>
      </c>
      <c r="AH256" s="24">
        <f>'Income Statement Annual'!AF256/('Income Statement Annual'!AH256*-1)</f>
        <v>11.080321285140561</v>
      </c>
      <c r="AI256" s="25">
        <f>'Cash Flow Statement Annual'!BG256/'Cash Flow Statement Annual'!AB256</f>
        <v>-0.62505715592135347</v>
      </c>
      <c r="AJ256" s="23">
        <f>'Cash Flow Statement Annual'!AB256/'Balance Sheet Annual'!BR256</f>
        <v>0.10261824324324324</v>
      </c>
      <c r="AK256" s="23">
        <f>('Cash Flow Statement Annual'!AB256+'Cash Flow Statement Annual'!AV256)/('Balance Sheet Annual'!BH256+'Balance Sheet Annual'!BS256)</f>
        <v>0.55232164613510215</v>
      </c>
      <c r="AL256" s="24">
        <f>('Cash Flow Statement Annual'!AB256/('Balance Sheet Annual'!BH256+'Balance Sheet Annual'!BS256))</f>
        <v>0.59212129416542569</v>
      </c>
      <c r="AM256" s="25">
        <f>'Income Statement Annual'!BS256/'Balance Sheet Annual'!CS256</f>
        <v>0.13410818059901655</v>
      </c>
      <c r="AN256" s="23">
        <f>'Income Statement Annual'!N256/'Balance Sheet Annual'!CS256</f>
        <v>34.428699150648193</v>
      </c>
      <c r="AO256" s="23">
        <f>'Income Statement Annual'!N256/'Balance Sheet Annual'!BB256</f>
        <v>3.7724459973549727</v>
      </c>
      <c r="AP256" s="23">
        <f>'Income Statement Annual'!N256/('Balance Sheet Annual'!AH256-'Balance Sheet Annual'!BR256)</f>
        <v>-574.75373134328356</v>
      </c>
      <c r="AQ256" s="23">
        <f>'Income Statement Annual'!BS256/'Balance Sheet Annual'!BB256</f>
        <v>1.4694597286397701E-2</v>
      </c>
      <c r="AR256" s="23">
        <f>'Cash Flow Statement Annual'!AB256/'Income Statement Annual'!N256</f>
        <v>1.8930885388940104E-2</v>
      </c>
      <c r="AS256" s="23">
        <f>'Cash Flow Statement Annual'!BG256/'Income Statement Annual'!N256</f>
        <v>-1.1832885380284007E-2</v>
      </c>
      <c r="AT256" s="23">
        <f>'Cash Flow Statement Annual'!AB256/'Balance Sheet Annual'!BB256</f>
        <v>7.1415742811892821E-2</v>
      </c>
      <c r="AU256" s="23">
        <f>('Cash Flow Statement Annual'!AB256+'Cash Flow Statement Annual'!AU256)/'Balance Sheet Annual'!BR256</f>
        <v>8.9034346846846843E-2</v>
      </c>
      <c r="AV256" s="23">
        <f>('Cash Flow Statement Annual'!AB256+'Cash Flow Statement Annual'!AU256)/('Balance Sheet Annual'!BH256+'Balance Sheet Annual'!BS256)</f>
        <v>0.51374035467713552</v>
      </c>
      <c r="AW256" s="23">
        <f>'Cash Flow Statement Annual'!AB256/'Balance Sheet Annual'!BS256</f>
        <v>0.69044988161010257</v>
      </c>
      <c r="AX256" s="23">
        <f>('Cash Flow Statement Annual'!AB256+'Cash Flow Statement Annual'!AU256)/'Balance Sheet Annual'!BS256</f>
        <v>0.59905288082083663</v>
      </c>
      <c r="AY256" s="23">
        <f>('Balance Sheet Annual'!BH256+'Balance Sheet Annual'!BS256)/('Income Statement Annual'!AF256-'Income Statement Annual'!AC256)</f>
        <v>2.6774193548387095</v>
      </c>
      <c r="AZ256" s="23">
        <f>(('Balance Sheet Annual'!BH256+'Balance Sheet Annual'!BS256)-'Balance Sheet Annual'!N256)/('Income Statement Annual'!AF256-'Income Statement Annual'!AC256)</f>
        <v>1.2221819499818776</v>
      </c>
      <c r="BA256" s="23">
        <f>('Cash Flow Statement Annual'!AB256+'Cash Flow Statement Annual'!AU256)/'Income Statement Annual'!BS256</f>
        <v>4.2166666666666668</v>
      </c>
      <c r="BB256" s="23">
        <f>'Income Statement Annual'!AF256/('Balance Sheet Annual'!BH256+'Balance Sheet Annual'!BS256)</f>
        <v>0.37349397590361444</v>
      </c>
      <c r="BC256" s="24">
        <f>'Income Statement Annual'!AF256/('Balance Sheet Annual'!BB256-'Balance Sheet Annual'!BR256)</f>
        <v>0.14815013692745529</v>
      </c>
    </row>
    <row r="257" spans="1:55" x14ac:dyDescent="0.2">
      <c r="A257" s="52" t="s">
        <v>838</v>
      </c>
      <c r="B257" s="52" t="s">
        <v>839</v>
      </c>
      <c r="C257" s="52" t="str">
        <f>VLOOKUP(A257,'[1]S&amp;P 500 Wikipedia'!A:D,3,FALSE)</f>
        <v>Financials</v>
      </c>
      <c r="D257" s="52">
        <v>88874</v>
      </c>
      <c r="E257" s="52" t="s">
        <v>16</v>
      </c>
      <c r="F257" s="52">
        <v>2019</v>
      </c>
      <c r="G257" s="52" t="s">
        <v>17</v>
      </c>
      <c r="H257" s="53">
        <v>43830</v>
      </c>
      <c r="I257" s="53">
        <v>43885</v>
      </c>
      <c r="J257" s="53">
        <v>43885</v>
      </c>
      <c r="K257" s="54">
        <v>188400000</v>
      </c>
      <c r="L257" s="54">
        <v>191200000</v>
      </c>
      <c r="M257" s="52" t="s">
        <v>840</v>
      </c>
      <c r="N257" s="21">
        <f>'Balance Sheet Annual'!AH257/'Balance Sheet Annual'!BR257</f>
        <v>1.9241631799163179</v>
      </c>
      <c r="O257" s="22">
        <f>('Balance Sheet Annual'!AH257-'Balance Sheet Annual'!U257)/'Balance Sheet Annual'!BR257</f>
        <v>1.9241631799163179</v>
      </c>
      <c r="P257" s="22">
        <f>'Balance Sheet Annual'!N257/'Balance Sheet Annual'!BR257</f>
        <v>1.0094142259414225</v>
      </c>
      <c r="Q257" s="22">
        <f>'Balance Sheet Annual'!CH257/'Balance Sheet Annual'!CS257</f>
        <v>11.264038231780168</v>
      </c>
      <c r="R257" s="22">
        <f>('Balance Sheet Annual'!BH257+'Balance Sheet Annual'!BS257)/'Balance Sheet Annual'!BB257</f>
        <v>0.54369215781782754</v>
      </c>
      <c r="S257" s="22">
        <f>('Balance Sheet Annual'!BH257/'Balance Sheet Annual'!BB257)</f>
        <v>0</v>
      </c>
      <c r="T257" s="22">
        <f>'Balance Sheet Annual'!BS257/'Balance Sheet Annual'!BB257</f>
        <v>0.54369215781782754</v>
      </c>
      <c r="U257" s="22">
        <f>('Balance Sheet Annual'!BH257+'Balance Sheet Annual'!BS257)/'Balance Sheet Annual'!CS257</f>
        <v>6.6678614097968936</v>
      </c>
      <c r="V257" s="22">
        <f>('Balance Sheet Annual'!BH257/'Balance Sheet Annual'!CS257)</f>
        <v>0</v>
      </c>
      <c r="W257" s="22">
        <f>('Balance Sheet Annual'!BS257/'Balance Sheet Annual'!CS257)</f>
        <v>6.6678614097968936</v>
      </c>
      <c r="X257" s="23">
        <f>'Balance Sheet Annual'!AH257/'Balance Sheet Annual'!BB257</f>
        <v>0.35840233804188992</v>
      </c>
      <c r="Y257" s="23">
        <f>'Balance Sheet Annual'!CS257/('Balance Sheet Annual'!BB257-'Balance Sheet Annual'!AQ257-'Balance Sheet Annual'!AR257-'Balance Sheet Annual'!AS257)</f>
        <v>0.16590683845391477</v>
      </c>
      <c r="Z257" s="23">
        <f>'Balance Sheet Annual'!BA257/'Balance Sheet Annual'!BB257</f>
        <v>0.64159766195811008</v>
      </c>
      <c r="AA257" s="23">
        <f>'Balance Sheet Annual'!AR257/'Balance Sheet Annual'!BB257</f>
        <v>0.36259132976132491</v>
      </c>
      <c r="AB257" s="24">
        <f>'Balance Sheet Annual'!CS257/'Balance Sheet Annual'!CT257</f>
        <v>8.153921091086215E-2</v>
      </c>
      <c r="AC257" s="25">
        <f>'Income Statement Annual'!V257/'Income Statement Annual'!N257</f>
        <v>0.7119418483904465</v>
      </c>
      <c r="AD257" s="23">
        <f>('Income Statement Annual'!AF257-'Income Statement Annual'!AC257)/'Income Statement Annual'!N257</f>
        <v>0.4695742471443406</v>
      </c>
      <c r="AE257" s="23">
        <f>'Income Statement Annual'!AF257/'Income Statement Annual'!N257</f>
        <v>0.42803738317757012</v>
      </c>
      <c r="AF257" s="23">
        <f>'Income Statement Annual'!BS257/'Income Statement Annual'!N257</f>
        <v>0.29532710280373831</v>
      </c>
      <c r="AG257" s="23">
        <f>('Income Statement Annual'!AF257-'Income Statement Annual'!AC257)/('Income Statement Annual'!AH257*-1)</f>
        <v>10.870192307692308</v>
      </c>
      <c r="AH257" s="24">
        <f>'Income Statement Annual'!AF257/('Income Statement Annual'!AH257*-1)</f>
        <v>9.9086538461538467</v>
      </c>
      <c r="AI257" s="25">
        <f>'Cash Flow Statement Annual'!BG257/'Cash Flow Statement Annual'!AB257</f>
        <v>-0.93313432835820898</v>
      </c>
      <c r="AJ257" s="23">
        <f>'Cash Flow Statement Annual'!AB257/'Balance Sheet Annual'!BR257</f>
        <v>0.8760460251046025</v>
      </c>
      <c r="AK257" s="23">
        <f>('Cash Flow Statement Annual'!AB257+'Cash Flow Statement Annual'!AV257)/('Balance Sheet Annual'!BH257+'Balance Sheet Annual'!BS257)</f>
        <v>0.23239562802365168</v>
      </c>
      <c r="AL257" s="24">
        <f>('Cash Flow Statement Annual'!AB257/('Balance Sheet Annual'!BH257+'Balance Sheet Annual'!BS257))</f>
        <v>0.30012542555097654</v>
      </c>
      <c r="AM257" s="25">
        <f>'Income Statement Annual'!BS257/'Balance Sheet Annual'!CS257</f>
        <v>1.6989247311827957</v>
      </c>
      <c r="AN257" s="23">
        <f>'Income Statement Annual'!N257/'Balance Sheet Annual'!CS257</f>
        <v>5.752688172043011</v>
      </c>
      <c r="AO257" s="23">
        <f>'Income Statement Annual'!N257/'Balance Sheet Annual'!BB257</f>
        <v>0.46906965416463714</v>
      </c>
      <c r="AP257" s="23">
        <f>'Income Statement Annual'!N257/('Balance Sheet Annual'!AH257-'Balance Sheet Annual'!BR257)</f>
        <v>2.7249575551782681</v>
      </c>
      <c r="AQ257" s="23">
        <f>'Income Statement Annual'!BS257/'Balance Sheet Annual'!BB257</f>
        <v>0.13852898197759375</v>
      </c>
      <c r="AR257" s="23">
        <f>'Cash Flow Statement Annual'!AB257/'Income Statement Annual'!N257</f>
        <v>0.34787123572170303</v>
      </c>
      <c r="AS257" s="23">
        <f>'Cash Flow Statement Annual'!BG257/'Income Statement Annual'!N257</f>
        <v>-0.32461059190031155</v>
      </c>
      <c r="AT257" s="23">
        <f>'Cash Flow Statement Annual'!AB257/'Balance Sheet Annual'!BB257</f>
        <v>0.16317584023380419</v>
      </c>
      <c r="AU257" s="23">
        <f>('Cash Flow Statement Annual'!AB257+'Cash Flow Statement Annual'!AU257)/'Balance Sheet Annual'!BR257</f>
        <v>0.89487447698744771</v>
      </c>
      <c r="AV257" s="23">
        <f>('Cash Flow Statement Annual'!AB257+'Cash Flow Statement Annual'!AU257)/('Balance Sheet Annual'!BH257+'Balance Sheet Annual'!BS257)</f>
        <v>0.30657588245834078</v>
      </c>
      <c r="AW257" s="23">
        <f>'Cash Flow Statement Annual'!AB257/'Balance Sheet Annual'!BS257</f>
        <v>0.30012542555097654</v>
      </c>
      <c r="AX257" s="23">
        <f>('Cash Flow Statement Annual'!AB257+'Cash Flow Statement Annual'!AU257)/'Balance Sheet Annual'!BS257</f>
        <v>0.30657588245834078</v>
      </c>
      <c r="AY257" s="23">
        <f>('Balance Sheet Annual'!BH257+'Balance Sheet Annual'!BS257)/('Income Statement Annual'!AF257-'Income Statement Annual'!AC257)</f>
        <v>2.4683768244139763</v>
      </c>
      <c r="AZ257" s="23">
        <f>(('Balance Sheet Annual'!BH257+'Balance Sheet Annual'!BS257)-'Balance Sheet Annual'!N257)/('Income Statement Annual'!AF257-'Income Statement Annual'!AC257)</f>
        <v>1.6147722246793454</v>
      </c>
      <c r="BA257" s="23">
        <f>('Cash Flow Statement Annual'!AB257+'Cash Flow Statement Annual'!AU257)/'Income Statement Annual'!BS257</f>
        <v>1.2032348804500703</v>
      </c>
      <c r="BB257" s="23">
        <f>'Income Statement Annual'!AF257/('Balance Sheet Annual'!BH257+'Balance Sheet Annual'!BS257)</f>
        <v>0.36928865794660454</v>
      </c>
      <c r="BC257" s="24">
        <f>'Income Statement Annual'!AF257/('Balance Sheet Annual'!BB257-'Balance Sheet Annual'!BR257)</f>
        <v>0.24673769903028853</v>
      </c>
    </row>
    <row r="258" spans="1:55" x14ac:dyDescent="0.2">
      <c r="A258" s="52" t="s">
        <v>832</v>
      </c>
      <c r="B258" s="52" t="s">
        <v>833</v>
      </c>
      <c r="C258" s="52" t="str">
        <f>VLOOKUP(A258,'[1]S&amp;P 500 Wikipedia'!A:D,3,FALSE)</f>
        <v>Consumer Staples</v>
      </c>
      <c r="D258" s="52">
        <v>378190</v>
      </c>
      <c r="E258" s="52" t="s">
        <v>16</v>
      </c>
      <c r="F258" s="52">
        <v>2019</v>
      </c>
      <c r="G258" s="52" t="s">
        <v>17</v>
      </c>
      <c r="H258" s="53">
        <v>43830</v>
      </c>
      <c r="I258" s="53">
        <v>43868</v>
      </c>
      <c r="J258" s="53">
        <v>43868</v>
      </c>
      <c r="K258" s="54">
        <v>1441000000</v>
      </c>
      <c r="L258" s="54">
        <v>1455000000</v>
      </c>
      <c r="M258" s="52" t="s">
        <v>834</v>
      </c>
      <c r="N258" s="21">
        <f>'Balance Sheet Annual'!AH258/'Balance Sheet Annual'!BR258</f>
        <v>0.54535961362746377</v>
      </c>
      <c r="O258" s="22">
        <f>('Balance Sheet Annual'!AH258-'Balance Sheet Annual'!U258)/'Balance Sheet Annual'!BR258</f>
        <v>0.37919331679937346</v>
      </c>
      <c r="P258" s="22">
        <f>'Balance Sheet Annual'!N258/'Balance Sheet Annual'!BR258</f>
        <v>8.4257929774180923E-2</v>
      </c>
      <c r="Q258" s="22">
        <f>'Balance Sheet Annual'!CH258/'Balance Sheet Annual'!CS258</f>
        <v>1.3600233995100728</v>
      </c>
      <c r="R258" s="22">
        <f>('Balance Sheet Annual'!BH258+'Balance Sheet Annual'!BS258)/'Balance Sheet Annual'!BB258</f>
        <v>0.2854575593734992</v>
      </c>
      <c r="S258" s="22">
        <f>('Balance Sheet Annual'!BH258/'Balance Sheet Annual'!BB258)</f>
        <v>6.536119846937985E-2</v>
      </c>
      <c r="T258" s="22">
        <f>'Balance Sheet Annual'!BS258/'Balance Sheet Annual'!BB258</f>
        <v>0.22009636090411935</v>
      </c>
      <c r="U258" s="22">
        <f>('Balance Sheet Annual'!BH258+'Balance Sheet Annual'!BS258)/'Balance Sheet Annual'!CS258</f>
        <v>0.67368651968849402</v>
      </c>
      <c r="V258" s="22">
        <f>('Balance Sheet Annual'!BH258/'Balance Sheet Annual'!CS258)</f>
        <v>0.15425395780775841</v>
      </c>
      <c r="W258" s="22">
        <f>('Balance Sheet Annual'!BS258/'Balance Sheet Annual'!CS258)</f>
        <v>0.51943256188073561</v>
      </c>
      <c r="X258" s="23">
        <f>'Balance Sheet Annual'!AH258/'Balance Sheet Annual'!BB258</f>
        <v>0.12945204418348852</v>
      </c>
      <c r="Y258" s="23">
        <f>'Balance Sheet Annual'!CS258/('Balance Sheet Annual'!BB258-'Balance Sheet Annual'!AQ258-'Balance Sheet Annual'!AR258-'Balance Sheet Annual'!AS258)</f>
        <v>1.062422311995028</v>
      </c>
      <c r="Z258" s="23">
        <f>'Balance Sheet Annual'!BA258/'Balance Sheet Annual'!BB258</f>
        <v>0.87054795581651145</v>
      </c>
      <c r="AA258" s="23">
        <f>'Balance Sheet Annual'!AR258/'Balance Sheet Annual'!BB258</f>
        <v>0.32297944197431411</v>
      </c>
      <c r="AB258" s="24">
        <f>'Balance Sheet Annual'!CS258/'Balance Sheet Annual'!CT258</f>
        <v>0.42372461231002806</v>
      </c>
      <c r="AC258" s="25">
        <f>'Income Statement Annual'!V258/'Income Statement Annual'!N258</f>
        <v>0.39960569042832844</v>
      </c>
      <c r="AD258" s="23">
        <f>('Income Statement Annual'!AF258-'Income Statement Annual'!AC258)/'Income Statement Annual'!N258</f>
        <v>0.1624014226070821</v>
      </c>
      <c r="AE258" s="23">
        <f>'Income Statement Annual'!AF258/'Income Statement Annual'!N258</f>
        <v>0.15567496520797897</v>
      </c>
      <c r="AF258" s="23">
        <f>'Income Statement Annual'!BS258/'Income Statement Annual'!N258</f>
        <v>0.14960569042832844</v>
      </c>
      <c r="AG258" s="23" t="e">
        <f>('Income Statement Annual'!AF258-'Income Statement Annual'!AC258)/('Income Statement Annual'!AH258*-1)</f>
        <v>#DIV/0!</v>
      </c>
      <c r="AH258" s="24" t="e">
        <f>'Income Statement Annual'!AF258/('Income Statement Annual'!AH258*-1)</f>
        <v>#DIV/0!</v>
      </c>
      <c r="AI258" s="25">
        <f>'Cash Flow Statement Annual'!BG258/'Cash Flow Statement Annual'!AB258</f>
        <v>-0.70290037831021435</v>
      </c>
      <c r="AJ258" s="23">
        <f>'Cash Flow Statement Annual'!AB258/'Balance Sheet Annual'!BR258</f>
        <v>0.2587782273854588</v>
      </c>
      <c r="AK258" s="23">
        <f>('Cash Flow Statement Annual'!AB258+'Cash Flow Statement Annual'!AV258)/('Balance Sheet Annual'!BH258+'Balance Sheet Annual'!BS258)</f>
        <v>0.13149896884836643</v>
      </c>
      <c r="AL258" s="24">
        <f>('Cash Flow Statement Annual'!AB258/('Balance Sheet Annual'!BH258+'Balance Sheet Annual'!BS258))</f>
        <v>0.21518506458265493</v>
      </c>
      <c r="AM258" s="25">
        <f>'Income Statement Annual'!BS258/'Balance Sheet Annual'!CS258</f>
        <v>0.14149391247120763</v>
      </c>
      <c r="AN258" s="23">
        <f>'Income Statement Annual'!N258/'Balance Sheet Annual'!CS258</f>
        <v>0.94577894775328142</v>
      </c>
      <c r="AO258" s="23">
        <f>'Income Statement Annual'!N258/'Balance Sheet Annual'!BB258</f>
        <v>0.40074981796774545</v>
      </c>
      <c r="AP258" s="23">
        <f>'Income Statement Annual'!N258/('Balance Sheet Annual'!AH258-'Balance Sheet Annual'!BR258)</f>
        <v>-3.7134654033878842</v>
      </c>
      <c r="AQ258" s="23">
        <f>'Income Statement Annual'!BS258/'Balance Sheet Annual'!BB258</f>
        <v>5.9954453206091496E-2</v>
      </c>
      <c r="AR258" s="23">
        <f>'Cash Flow Statement Annual'!AB258/'Income Statement Annual'!N258</f>
        <v>0.15327818153703418</v>
      </c>
      <c r="AS258" s="23">
        <f>'Cash Flow Statement Annual'!BG258/'Income Statement Annual'!N258</f>
        <v>-0.10773929178908304</v>
      </c>
      <c r="AT258" s="23">
        <f>'Cash Flow Statement Annual'!AB258/'Balance Sheet Annual'!BB258</f>
        <v>6.1426203349393485E-2</v>
      </c>
      <c r="AU258" s="23">
        <f>('Cash Flow Statement Annual'!AB258+'Cash Flow Statement Annual'!AU258)/'Balance Sheet Annual'!BR258</f>
        <v>0.19612322151155201</v>
      </c>
      <c r="AV258" s="23">
        <f>('Cash Flow Statement Annual'!AB258+'Cash Flow Statement Annual'!AU258)/('Balance Sheet Annual'!BH258+'Balance Sheet Annual'!BS258)</f>
        <v>0.16308477151850645</v>
      </c>
      <c r="AW258" s="23">
        <f>'Cash Flow Statement Annual'!AB258/'Balance Sheet Annual'!BS258</f>
        <v>0.27908777363271625</v>
      </c>
      <c r="AX258" s="23">
        <f>('Cash Flow Statement Annual'!AB258+'Cash Flow Statement Annual'!AU258)/'Balance Sheet Annual'!BS258</f>
        <v>0.2115154501302175</v>
      </c>
      <c r="AY258" s="23">
        <f>('Balance Sheet Annual'!BH258+'Balance Sheet Annual'!BS258)/('Income Statement Annual'!AF258-'Income Statement Annual'!AC258)</f>
        <v>4.3860985479647701</v>
      </c>
      <c r="AZ258" s="23">
        <f>(('Balance Sheet Annual'!BH258+'Balance Sheet Annual'!BS258)-'Balance Sheet Annual'!N258)/('Income Statement Annual'!AF258-'Income Statement Annual'!AC258)</f>
        <v>4.0787907641037844</v>
      </c>
      <c r="BA258" s="23">
        <f>('Cash Flow Statement Annual'!AB258+'Cash Flow Statement Annual'!AU258)/'Income Statement Annual'!BS258</f>
        <v>0.77648578811369506</v>
      </c>
      <c r="BB258" s="23">
        <f>'Income Statement Annual'!AF258/('Balance Sheet Annual'!BH258+'Balance Sheet Annual'!BS258)</f>
        <v>0.21854987517638119</v>
      </c>
      <c r="BC258" s="24">
        <f>'Income Statement Annual'!AF258/('Balance Sheet Annual'!BB258-'Balance Sheet Annual'!BR258)</f>
        <v>8.1804700672395231E-2</v>
      </c>
    </row>
    <row r="259" spans="1:55" x14ac:dyDescent="0.2">
      <c r="A259" s="52" t="s">
        <v>802</v>
      </c>
      <c r="B259" s="52" t="s">
        <v>803</v>
      </c>
      <c r="C259" s="52" t="str">
        <f>VLOOKUP(A259,'[1]S&amp;P 500 Wikipedia'!A:D,3,FALSE)</f>
        <v>Health Care</v>
      </c>
      <c r="D259" s="52">
        <v>73420</v>
      </c>
      <c r="E259" s="52" t="s">
        <v>16</v>
      </c>
      <c r="F259" s="52">
        <v>2020</v>
      </c>
      <c r="G259" s="52" t="s">
        <v>17</v>
      </c>
      <c r="H259" s="53">
        <v>43951</v>
      </c>
      <c r="I259" s="53">
        <v>44001</v>
      </c>
      <c r="J259" s="53">
        <v>44001</v>
      </c>
      <c r="K259" s="54">
        <v>1340700000</v>
      </c>
      <c r="L259" s="54">
        <v>1349600000</v>
      </c>
      <c r="M259" s="52" t="s">
        <v>804</v>
      </c>
      <c r="N259" s="21">
        <f>'Balance Sheet Annual'!AH259/'Balance Sheet Annual'!BR259</f>
        <v>2.1253135249855295</v>
      </c>
      <c r="O259" s="22">
        <f>('Balance Sheet Annual'!AH259-'Balance Sheet Annual'!U259)/'Balance Sheet Annual'!BR259</f>
        <v>1.7173451668917614</v>
      </c>
      <c r="P259" s="22">
        <f>'Balance Sheet Annual'!N259/'Balance Sheet Annual'!BR259</f>
        <v>1.0561450897163804</v>
      </c>
      <c r="Q259" s="22">
        <f>'Balance Sheet Annual'!CH259/'Balance Sheet Annual'!CS259</f>
        <v>0.78268988834722442</v>
      </c>
      <c r="R259" s="22">
        <f>('Balance Sheet Annual'!BH259+'Balance Sheet Annual'!BS259)/'Balance Sheet Annual'!BB259</f>
        <v>0.2734289715400986</v>
      </c>
      <c r="S259" s="22">
        <f>('Balance Sheet Annual'!BH259/'Balance Sheet Annual'!BB259)</f>
        <v>3.0610107069214569E-2</v>
      </c>
      <c r="T259" s="22">
        <f>'Balance Sheet Annual'!BS259/'Balance Sheet Annual'!BB259</f>
        <v>0.24281886447088402</v>
      </c>
      <c r="U259" s="22">
        <f>('Balance Sheet Annual'!BH259+'Balance Sheet Annual'!BS259)/'Balance Sheet Annual'!CS259</f>
        <v>0.48743906274571475</v>
      </c>
      <c r="V259" s="22">
        <f>('Balance Sheet Annual'!BH259/'Balance Sheet Annual'!CS259)</f>
        <v>5.4568328353514703E-2</v>
      </c>
      <c r="W259" s="22">
        <f>('Balance Sheet Annual'!BS259/'Balance Sheet Annual'!CS259)</f>
        <v>0.43287073439220003</v>
      </c>
      <c r="X259" s="23">
        <f>'Balance Sheet Annual'!AH259/'Balance Sheet Annual'!BB259</f>
        <v>0.24292913142718522</v>
      </c>
      <c r="Y259" s="23">
        <f>'Balance Sheet Annual'!CS259/('Balance Sheet Annual'!BB259-'Balance Sheet Annual'!AQ259-'Balance Sheet Annual'!AR259-'Balance Sheet Annual'!AS259)</f>
        <v>1.6005033820984742</v>
      </c>
      <c r="Z259" s="23">
        <f>'Balance Sheet Annual'!BA259/'Balance Sheet Annual'!BB259</f>
        <v>0.7570708685728148</v>
      </c>
      <c r="AA259" s="23">
        <f>'Balance Sheet Annual'!AR259/'Balance Sheet Annual'!BB259</f>
        <v>0.43931458059963169</v>
      </c>
      <c r="AB259" s="24">
        <f>'Balance Sheet Annual'!CS259/'Balance Sheet Annual'!CT259</f>
        <v>0.5609500600954912</v>
      </c>
      <c r="AC259" s="25">
        <f>'Income Statement Annual'!V259/'Income Statement Annual'!N259</f>
        <v>0.67405665271677095</v>
      </c>
      <c r="AD259" s="23">
        <f>('Income Statement Annual'!AF259-'Income Statement Annual'!AC259)/'Income Statement Annual'!N259</f>
        <v>0.24134472382665237</v>
      </c>
      <c r="AE259" s="23">
        <f>'Income Statement Annual'!AF259/'Income Statement Annual'!N259</f>
        <v>0.18061079791097431</v>
      </c>
      <c r="AF259" s="23">
        <f>'Income Statement Annual'!BS259/'Income Statement Annual'!N259</f>
        <v>0.16563483554110608</v>
      </c>
      <c r="AG259" s="23">
        <f>('Income Statement Annual'!AF259-'Income Statement Annual'!AC259)/('Income Statement Annual'!AH259*-1)</f>
        <v>6.3901098901098905</v>
      </c>
      <c r="AH259" s="24">
        <f>'Income Statement Annual'!AF259/('Income Statement Annual'!AH259*-1)</f>
        <v>4.7820512820512819</v>
      </c>
      <c r="AI259" s="25">
        <f>'Cash Flow Statement Annual'!BG259/'Cash Flow Statement Annual'!AB259</f>
        <v>-0.58031517832457835</v>
      </c>
      <c r="AJ259" s="23">
        <f>'Cash Flow Statement Annual'!AB259/'Balance Sheet Annual'!BR259</f>
        <v>0.69785838317576698</v>
      </c>
      <c r="AK259" s="23">
        <f>('Cash Flow Statement Annual'!AB259+'Cash Flow Statement Annual'!AV259)/('Balance Sheet Annual'!BH259+'Balance Sheet Annual'!BS259)</f>
        <v>0.17502117191595756</v>
      </c>
      <c r="AL259" s="24">
        <f>('Cash Flow Statement Annual'!AB259/('Balance Sheet Annual'!BH259+'Balance Sheet Annual'!BS259))</f>
        <v>0.29172883816590717</v>
      </c>
      <c r="AM259" s="25">
        <f>'Income Statement Annual'!BS259/'Balance Sheet Annual'!CS259</f>
        <v>9.4138229281333544E-2</v>
      </c>
      <c r="AN259" s="23">
        <f>'Income Statement Annual'!N259/'Balance Sheet Annual'!CS259</f>
        <v>0.56834801069350527</v>
      </c>
      <c r="AO259" s="23">
        <f>'Income Statement Annual'!N259/'Balance Sheet Annual'!BB259</f>
        <v>0.31881485075367466</v>
      </c>
      <c r="AP259" s="23">
        <f>'Income Statement Annual'!N259/('Balance Sheet Annual'!AH259-'Balance Sheet Annual'!BR259)</f>
        <v>2.4786112301757393</v>
      </c>
      <c r="AQ259" s="23">
        <f>'Income Statement Annual'!BS259/'Balance Sheet Annual'!BB259</f>
        <v>5.2806845372647182E-2</v>
      </c>
      <c r="AR259" s="23">
        <f>'Cash Flow Statement Annual'!AB259/'Income Statement Annual'!N259</f>
        <v>0.25019887247950751</v>
      </c>
      <c r="AS259" s="23">
        <f>'Cash Flow Statement Annual'!BG259/'Income Statement Annual'!N259</f>
        <v>-0.14519420329955382</v>
      </c>
      <c r="AT259" s="23">
        <f>'Cash Flow Statement Annual'!AB259/'Balance Sheet Annual'!BB259</f>
        <v>7.9767116188291853E-2</v>
      </c>
      <c r="AU259" s="23">
        <f>('Cash Flow Statement Annual'!AB259+'Cash Flow Statement Annual'!AU259)/'Balance Sheet Annual'!BR259</f>
        <v>0.38886745128304073</v>
      </c>
      <c r="AV259" s="23">
        <f>('Cash Flow Statement Annual'!AB259+'Cash Flow Statement Annual'!AU259)/('Balance Sheet Annual'!BH259+'Balance Sheet Annual'!BS259)</f>
        <v>0.16255998709521313</v>
      </c>
      <c r="AW259" s="23">
        <f>'Cash Flow Statement Annual'!AB259/'Balance Sheet Annual'!BS259</f>
        <v>0.32850460923663777</v>
      </c>
      <c r="AX259" s="23">
        <f>('Cash Flow Statement Annual'!AB259+'Cash Flow Statement Annual'!AU259)/'Balance Sheet Annual'!BS259</f>
        <v>0.18305254075655056</v>
      </c>
      <c r="AY259" s="23">
        <f>('Balance Sheet Annual'!BH259+'Balance Sheet Annual'!BS259)/('Income Statement Annual'!AF259-'Income Statement Annual'!AC259)</f>
        <v>3.55359701920321</v>
      </c>
      <c r="AZ259" s="23">
        <f>(('Balance Sheet Annual'!BH259+'Balance Sheet Annual'!BS259)-'Balance Sheet Annual'!N259)/('Income Statement Annual'!AF259-'Income Statement Annual'!AC259)</f>
        <v>1.9846660934365148</v>
      </c>
      <c r="BA259" s="23">
        <f>('Cash Flow Statement Annual'!AB259+'Cash Flow Statement Annual'!AU259)/'Income Statement Annual'!BS259</f>
        <v>0.84172060973063267</v>
      </c>
      <c r="BB259" s="23">
        <f>'Income Statement Annual'!AF259/('Balance Sheet Annual'!BH259+'Balance Sheet Annual'!BS259)</f>
        <v>0.21058999072468443</v>
      </c>
      <c r="BC259" s="24">
        <f>'Income Statement Annual'!AF259/('Balance Sheet Annual'!BB259-'Balance Sheet Annual'!BR259)</f>
        <v>6.501251198286917E-2</v>
      </c>
    </row>
    <row r="260" spans="1:55" x14ac:dyDescent="0.2">
      <c r="A260" s="52" t="s">
        <v>811</v>
      </c>
      <c r="B260" s="52" t="s">
        <v>812</v>
      </c>
      <c r="C260" s="52" t="str">
        <f>VLOOKUP(A260,'[1]S&amp;P 500 Wikipedia'!A:D,3,FALSE)</f>
        <v>Consumer Discretionary</v>
      </c>
      <c r="D260" s="52">
        <v>139431</v>
      </c>
      <c r="E260" s="52" t="s">
        <v>16</v>
      </c>
      <c r="F260" s="52">
        <v>2019</v>
      </c>
      <c r="G260" s="52" t="s">
        <v>17</v>
      </c>
      <c r="H260" s="53">
        <v>43830</v>
      </c>
      <c r="I260" s="53">
        <v>43888</v>
      </c>
      <c r="J260" s="53">
        <v>43888</v>
      </c>
      <c r="K260" s="54">
        <v>511125000</v>
      </c>
      <c r="L260" s="54">
        <v>518674000</v>
      </c>
      <c r="M260" s="52" t="s">
        <v>813</v>
      </c>
      <c r="N260" s="21">
        <f>'Balance Sheet Annual'!AH260/'Balance Sheet Annual'!BR260</f>
        <v>1.255769918309168</v>
      </c>
      <c r="O260" s="22">
        <f>('Balance Sheet Annual'!AH260-'Balance Sheet Annual'!U260)/'Balance Sheet Annual'!BR260</f>
        <v>1.2235310079547588</v>
      </c>
      <c r="P260" s="22">
        <f>'Balance Sheet Annual'!N260/'Balance Sheet Annual'!BR260</f>
        <v>0.72995776492179199</v>
      </c>
      <c r="Q260" s="22">
        <f>'Balance Sheet Annual'!CH260/'Balance Sheet Annual'!CS260</f>
        <v>1.6532306440376363</v>
      </c>
      <c r="R260" s="22">
        <f>('Balance Sheet Annual'!BH260+'Balance Sheet Annual'!BS260)/'Balance Sheet Annual'!BB260</f>
        <v>0.32969614559488042</v>
      </c>
      <c r="S260" s="22">
        <f>('Balance Sheet Annual'!BH260/'Balance Sheet Annual'!BB260)</f>
        <v>0</v>
      </c>
      <c r="T260" s="22">
        <f>'Balance Sheet Annual'!BS260/'Balance Sheet Annual'!BB260</f>
        <v>0.32969614559488042</v>
      </c>
      <c r="U260" s="22">
        <f>('Balance Sheet Annual'!BH260+'Balance Sheet Annual'!BS260)/'Balance Sheet Annual'!CS260</f>
        <v>0.87475991671343079</v>
      </c>
      <c r="V260" s="22">
        <f>('Balance Sheet Annual'!BH260/'Balance Sheet Annual'!CS260)</f>
        <v>0</v>
      </c>
      <c r="W260" s="22">
        <f>('Balance Sheet Annual'!BS260/'Balance Sheet Annual'!CS260)</f>
        <v>0.87475991671343079</v>
      </c>
      <c r="X260" s="23">
        <f>'Balance Sheet Annual'!AH260/'Balance Sheet Annual'!BB260</f>
        <v>0.11830354480865651</v>
      </c>
      <c r="Y260" s="23">
        <f>'Balance Sheet Annual'!CS260/('Balance Sheet Annual'!BB260-'Balance Sheet Annual'!AQ260-'Balance Sheet Annual'!AR260-'Balance Sheet Annual'!AS260)</f>
        <v>0.45656475985514616</v>
      </c>
      <c r="Z260" s="23">
        <f>'Balance Sheet Annual'!BA260/'Balance Sheet Annual'!BB260</f>
        <v>0.88169645519134343</v>
      </c>
      <c r="AA260" s="23">
        <f>'Balance Sheet Annual'!AR260/'Balance Sheet Annual'!BB260</f>
        <v>6.1534481453672289E-2</v>
      </c>
      <c r="AB260" s="24">
        <f>'Balance Sheet Annual'!CS260/'Balance Sheet Annual'!CT260</f>
        <v>0.37689900885443522</v>
      </c>
      <c r="AC260" s="25">
        <f>'Income Statement Annual'!V260/'Income Statement Annual'!N260</f>
        <v>0.61816912864141038</v>
      </c>
      <c r="AD260" s="23">
        <f>('Income Statement Annual'!AF260-'Income Statement Annual'!AC260)/'Income Statement Annual'!N260</f>
        <v>0.40658894272660578</v>
      </c>
      <c r="AE260" s="23">
        <f>'Income Statement Annual'!AF260/'Income Statement Annual'!N260</f>
        <v>0.30545078975651474</v>
      </c>
      <c r="AF260" s="23">
        <f>'Income Statement Annual'!BS260/'Income Statement Annual'!N260</f>
        <v>0.15885256617377558</v>
      </c>
      <c r="AG260" s="23">
        <f>('Income Statement Annual'!AF260-'Income Statement Annual'!AC260)/('Income Statement Annual'!AH260*-1)</f>
        <v>6.1854771373176147</v>
      </c>
      <c r="AH260" s="24">
        <f>'Income Statement Annual'!AF260/('Income Statement Annual'!AH260*-1)</f>
        <v>4.6468525778010497</v>
      </c>
      <c r="AI260" s="25">
        <f>'Cash Flow Statement Annual'!BG260/'Cash Flow Statement Annual'!AB260</f>
        <v>-2.5019838146355422</v>
      </c>
      <c r="AJ260" s="23">
        <f>'Cash Flow Statement Annual'!AB260/'Balance Sheet Annual'!BR260</f>
        <v>0.56727077545032423</v>
      </c>
      <c r="AK260" s="23">
        <f>('Cash Flow Statement Annual'!AB260+'Cash Flow Statement Annual'!AV260)/('Balance Sheet Annual'!BH260+'Balance Sheet Annual'!BS260)</f>
        <v>0.13780340488198306</v>
      </c>
      <c r="AL260" s="24">
        <f>('Cash Flow Statement Annual'!AB260/('Balance Sheet Annual'!BH260+'Balance Sheet Annual'!BS260))</f>
        <v>0.16209298602620276</v>
      </c>
      <c r="AM260" s="25">
        <f>'Income Statement Annual'!BS260/'Balance Sheet Annual'!CS260</f>
        <v>0.16049119808834061</v>
      </c>
      <c r="AN260" s="23">
        <f>'Income Statement Annual'!N260/'Balance Sheet Annual'!CS260</f>
        <v>1.0103154261466099</v>
      </c>
      <c r="AO260" s="23">
        <f>'Income Statement Annual'!N260/'Balance Sheet Annual'!BB260</f>
        <v>0.38078688274500361</v>
      </c>
      <c r="AP260" s="23">
        <f>'Income Statement Annual'!N260/('Balance Sheet Annual'!AH260-'Balance Sheet Annual'!BR260)</f>
        <v>15.803192571085548</v>
      </c>
      <c r="AQ260" s="23">
        <f>'Income Statement Annual'!BS260/'Balance Sheet Annual'!BB260</f>
        <v>6.0488973489356411E-2</v>
      </c>
      <c r="AR260" s="23">
        <f>'Cash Flow Statement Annual'!AB260/'Income Statement Annual'!N260</f>
        <v>0.14034473124587973</v>
      </c>
      <c r="AS260" s="23">
        <f>'Cash Flow Statement Annual'!BG260/'Income Statement Annual'!N260</f>
        <v>-0.35114024604656613</v>
      </c>
      <c r="AT260" s="23">
        <f>'Cash Flow Statement Annual'!AB260/'Balance Sheet Annual'!BB260</f>
        <v>5.3441432720803858E-2</v>
      </c>
      <c r="AU260" s="23">
        <f>('Cash Flow Statement Annual'!AB260+'Cash Flow Statement Annual'!AU260)/'Balance Sheet Annual'!BR260</f>
        <v>1.6700496925666075</v>
      </c>
      <c r="AV260" s="23">
        <f>('Cash Flow Statement Annual'!AB260+'Cash Flow Statement Annual'!AU260)/('Balance Sheet Annual'!BH260+'Balance Sheet Annual'!BS260)</f>
        <v>0.47720304516897988</v>
      </c>
      <c r="AW260" s="23">
        <f>'Cash Flow Statement Annual'!AB260/'Balance Sheet Annual'!BS260</f>
        <v>0.16209298602620276</v>
      </c>
      <c r="AX260" s="23">
        <f>('Cash Flow Statement Annual'!AB260+'Cash Flow Statement Annual'!AU260)/'Balance Sheet Annual'!BS260</f>
        <v>0.47720304516897988</v>
      </c>
      <c r="AY260" s="23">
        <f>('Balance Sheet Annual'!BH260+'Balance Sheet Annual'!BS260)/('Income Statement Annual'!AF260-'Income Statement Annual'!AC260)</f>
        <v>2.1294935388219791</v>
      </c>
      <c r="AZ260" s="23">
        <f>(('Balance Sheet Annual'!BH260+'Balance Sheet Annual'!BS260)-'Balance Sheet Annual'!N260)/('Income Statement Annual'!AF260-'Income Statement Annual'!AC260)</f>
        <v>1.6853249197691302</v>
      </c>
      <c r="BA260" s="23">
        <f>('Cash Flow Statement Annual'!AB260+'Cash Flow Statement Annual'!AU260)/'Income Statement Annual'!BS260</f>
        <v>2.6010030520031271</v>
      </c>
      <c r="BB260" s="23">
        <f>'Income Statement Annual'!AF260/('Balance Sheet Annual'!BH260+'Balance Sheet Annual'!BS260)</f>
        <v>0.35278439137806178</v>
      </c>
      <c r="BC260" s="24">
        <f>'Income Statement Annual'!AF260/('Balance Sheet Annual'!BB260-'Balance Sheet Annual'!BR260)</f>
        <v>0.12840878616225104</v>
      </c>
    </row>
    <row r="261" spans="1:55" x14ac:dyDescent="0.2">
      <c r="A261" s="52" t="s">
        <v>826</v>
      </c>
      <c r="B261" s="52" t="s">
        <v>827</v>
      </c>
      <c r="C261" s="52" t="str">
        <f>VLOOKUP(A261,'[1]S&amp;P 500 Wikipedia'!A:D,3,FALSE)</f>
        <v>Consumer Discretionary</v>
      </c>
      <c r="D261" s="52">
        <v>333439</v>
      </c>
      <c r="E261" s="52" t="s">
        <v>16</v>
      </c>
      <c r="F261" s="52">
        <v>2019</v>
      </c>
      <c r="G261" s="52" t="s">
        <v>17</v>
      </c>
      <c r="H261" s="53">
        <v>43830</v>
      </c>
      <c r="I261" s="53">
        <v>43889</v>
      </c>
      <c r="J261" s="53">
        <v>43889</v>
      </c>
      <c r="K261" s="54">
        <v>71094000</v>
      </c>
      <c r="L261" s="54">
        <v>71338000</v>
      </c>
      <c r="M261" s="52" t="s">
        <v>828</v>
      </c>
      <c r="N261" s="21">
        <f>'Balance Sheet Annual'!AH261/'Balance Sheet Annual'!BR261</f>
        <v>1.6329295730305764</v>
      </c>
      <c r="O261" s="22">
        <f>('Balance Sheet Annual'!AH261-'Balance Sheet Annual'!U261)/'Balance Sheet Annual'!BR261</f>
        <v>0.79154407441173225</v>
      </c>
      <c r="P261" s="22">
        <f>'Balance Sheet Annual'!N261/'Balance Sheet Annual'!BR261</f>
        <v>4.9688802149095532E-2</v>
      </c>
      <c r="Q261" s="22">
        <f>'Balance Sheet Annual'!CH261/'Balance Sheet Annual'!CS261</f>
        <v>0.64729781080245641</v>
      </c>
      <c r="R261" s="22">
        <f>('Balance Sheet Annual'!BH261+'Balance Sheet Annual'!BS261)/'Balance Sheet Annual'!BB261</f>
        <v>0.19197336456836198</v>
      </c>
      <c r="S261" s="22">
        <f>('Balance Sheet Annual'!BH261/'Balance Sheet Annual'!BB261)</f>
        <v>7.8548079135379353E-2</v>
      </c>
      <c r="T261" s="22">
        <f>'Balance Sheet Annual'!BS261/'Balance Sheet Annual'!BB261</f>
        <v>0.11342528543298264</v>
      </c>
      <c r="U261" s="22">
        <f>('Balance Sheet Annual'!BH261+'Balance Sheet Annual'!BS261)/'Balance Sheet Annual'!CS261</f>
        <v>0.31623730318584453</v>
      </c>
      <c r="V261" s="22">
        <f>('Balance Sheet Annual'!BH261/'Balance Sheet Annual'!CS261)</f>
        <v>0.12939207880244849</v>
      </c>
      <c r="W261" s="22">
        <f>('Balance Sheet Annual'!BS261/'Balance Sheet Annual'!CS261)</f>
        <v>0.18684522438339604</v>
      </c>
      <c r="X261" s="23">
        <f>'Balance Sheet Annual'!AH261/'Balance Sheet Annual'!BB261</f>
        <v>0.33088540250457915</v>
      </c>
      <c r="Y261" s="23">
        <f>'Balance Sheet Annual'!CS261/('Balance Sheet Annual'!BB261-'Balance Sheet Annual'!AQ261-'Balance Sheet Annual'!AR261-'Balance Sheet Annual'!AS261)</f>
        <v>0.80349134623456131</v>
      </c>
      <c r="Z261" s="23">
        <f>'Balance Sheet Annual'!BA261/'Balance Sheet Annual'!BB261</f>
        <v>0.66911459749542079</v>
      </c>
      <c r="AA261" s="23">
        <f>'Balance Sheet Annual'!AR261/'Balance Sheet Annual'!BB261</f>
        <v>0.19198389742639699</v>
      </c>
      <c r="AB261" s="24">
        <f>'Balance Sheet Annual'!CS261/'Balance Sheet Annual'!CT261</f>
        <v>0.60705477384982687</v>
      </c>
      <c r="AC261" s="25">
        <f>'Income Statement Annual'!V261/'Income Statement Annual'!N261</f>
        <v>0.2683914384105705</v>
      </c>
      <c r="AD261" s="23">
        <f>('Income Statement Annual'!AF261-'Income Statement Annual'!AC261)/'Income Statement Annual'!N261</f>
        <v>8.2965721869097689E-2</v>
      </c>
      <c r="AE261" s="23">
        <f>'Income Statement Annual'!AF261/'Income Statement Annual'!N261</f>
        <v>8.2965721869097689E-2</v>
      </c>
      <c r="AF261" s="23">
        <f>'Income Statement Annual'!BS261/'Income Statement Annual'!N261</f>
        <v>7.4640004204330465E-2</v>
      </c>
      <c r="AG261" s="23">
        <f>('Income Statement Annual'!AF261-'Income Statement Annual'!AC261)/('Income Statement Annual'!AH261*-1)</f>
        <v>20.043225431285133</v>
      </c>
      <c r="AH261" s="24">
        <f>'Income Statement Annual'!AF261/('Income Statement Annual'!AH261*-1)</f>
        <v>20.043225431285133</v>
      </c>
      <c r="AI261" s="25">
        <f>'Cash Flow Statement Annual'!BG261/'Cash Flow Statement Annual'!AB261</f>
        <v>-0.55673718124476212</v>
      </c>
      <c r="AJ261" s="23">
        <f>'Cash Flow Statement Annual'!AB261/'Balance Sheet Annual'!BR261</f>
        <v>0.52302952573248451</v>
      </c>
      <c r="AK261" s="23">
        <f>('Cash Flow Statement Annual'!AB261+'Cash Flow Statement Annual'!AV261)/('Balance Sheet Annual'!BH261+'Balance Sheet Annual'!BS261)</f>
        <v>0.55207157048989719</v>
      </c>
      <c r="AL261" s="24">
        <f>('Cash Flow Statement Annual'!AB261/('Balance Sheet Annual'!BH261+'Balance Sheet Annual'!BS261))</f>
        <v>0.55207157048989719</v>
      </c>
      <c r="AM261" s="25">
        <f>'Income Statement Annual'!BS261/'Balance Sheet Annual'!CS261</f>
        <v>9.1578879234814517E-2</v>
      </c>
      <c r="AN261" s="23">
        <f>'Income Statement Annual'!N261/'Balance Sheet Annual'!CS261</f>
        <v>1.2269409710121815</v>
      </c>
      <c r="AO261" s="23">
        <f>'Income Statement Annual'!N261/'Balance Sheet Annual'!BB261</f>
        <v>0.74482037368488674</v>
      </c>
      <c r="AP261" s="23">
        <f>'Income Statement Annual'!N261/('Balance Sheet Annual'!AH261-'Balance Sheet Annual'!BR261)</f>
        <v>5.8074570411107631</v>
      </c>
      <c r="AQ261" s="23">
        <f>'Income Statement Annual'!BS261/'Balance Sheet Annual'!BB261</f>
        <v>5.559339582331093E-2</v>
      </c>
      <c r="AR261" s="23">
        <f>'Cash Flow Statement Annual'!AB261/'Income Statement Annual'!N261</f>
        <v>0.14229341813671134</v>
      </c>
      <c r="AS261" s="23">
        <f>'Cash Flow Statement Annual'!BG261/'Income Statement Annual'!N261</f>
        <v>-7.9220036523114989E-2</v>
      </c>
      <c r="AT261" s="23">
        <f>'Cash Flow Statement Annual'!AB261/'Balance Sheet Annual'!BB261</f>
        <v>0.10598303686948519</v>
      </c>
      <c r="AU261" s="23">
        <f>('Cash Flow Statement Annual'!AB261+'Cash Flow Statement Annual'!AU261)/'Balance Sheet Annual'!BR261</f>
        <v>0.29592347957647747</v>
      </c>
      <c r="AV261" s="23">
        <f>('Cash Flow Statement Annual'!AB261+'Cash Flow Statement Annual'!AU261)/('Balance Sheet Annual'!BH261+'Balance Sheet Annual'!BS261)</f>
        <v>0.31235510057644578</v>
      </c>
      <c r="AW261" s="23">
        <f>'Cash Flow Statement Annual'!AB261/'Balance Sheet Annual'!BS261</f>
        <v>0.93438633603532162</v>
      </c>
      <c r="AX261" s="23">
        <f>('Cash Flow Statement Annual'!AB261+'Cash Flow Statement Annual'!AU261)/'Balance Sheet Annual'!BS261</f>
        <v>0.52866395150646606</v>
      </c>
      <c r="AY261" s="23">
        <f>('Balance Sheet Annual'!BH261+'Balance Sheet Annual'!BS261)/('Income Statement Annual'!AF261-'Income Statement Annual'!AC261)</f>
        <v>3.1066385888223746</v>
      </c>
      <c r="AZ261" s="23">
        <f>(('Balance Sheet Annual'!BH261+'Balance Sheet Annual'!BS261)-'Balance Sheet Annual'!N261)/('Income Statement Annual'!AF261-'Income Statement Annual'!AC261)</f>
        <v>2.9437020686053597</v>
      </c>
      <c r="BA261" s="23">
        <f>('Cash Flow Statement Annual'!AB261+'Cash Flow Statement Annual'!AU261)/'Income Statement Annual'!BS261</f>
        <v>1.078614801447439</v>
      </c>
      <c r="BB261" s="23">
        <f>'Income Statement Annual'!AF261/('Balance Sheet Annual'!BH261+'Balance Sheet Annual'!BS261)</f>
        <v>0.32189132124926945</v>
      </c>
      <c r="BC261" s="24">
        <f>'Income Statement Annual'!AF261/('Balance Sheet Annual'!BB261-'Balance Sheet Annual'!BR261)</f>
        <v>7.7498265192830831E-2</v>
      </c>
    </row>
    <row r="262" spans="1:55" x14ac:dyDescent="0.2">
      <c r="A262" s="52" t="s">
        <v>793</v>
      </c>
      <c r="B262" s="52" t="s">
        <v>794</v>
      </c>
      <c r="C262" s="52" t="str">
        <f>VLOOKUP(A262,'[1]S&amp;P 500 Wikipedia'!A:D,3,FALSE)</f>
        <v>Consumer Staples</v>
      </c>
      <c r="D262" s="52">
        <v>251282</v>
      </c>
      <c r="E262" s="52" t="s">
        <v>16</v>
      </c>
      <c r="F262" s="52">
        <v>2019</v>
      </c>
      <c r="G262" s="52" t="s">
        <v>17</v>
      </c>
      <c r="H262" s="53">
        <v>43799</v>
      </c>
      <c r="I262" s="53">
        <v>43858</v>
      </c>
      <c r="J262" s="53">
        <v>43858</v>
      </c>
      <c r="K262" s="54">
        <v>133100000</v>
      </c>
      <c r="L262" s="54">
        <v>134500000</v>
      </c>
      <c r="M262" s="52" t="s">
        <v>795</v>
      </c>
      <c r="N262" s="21">
        <f>'Balance Sheet Annual'!AH262/'Balance Sheet Annual'!BR262</f>
        <v>0.71955068696620872</v>
      </c>
      <c r="O262" s="22">
        <f>('Balance Sheet Annual'!AH262-'Balance Sheet Annual'!U262)/'Balance Sheet Annual'!BR262</f>
        <v>0.34766060155959894</v>
      </c>
      <c r="P262" s="22">
        <f>'Balance Sheet Annual'!N262/'Balance Sheet Annual'!BR262</f>
        <v>7.2131451912365391E-2</v>
      </c>
      <c r="Q262" s="22">
        <f>'Balance Sheet Annual'!CH262/'Balance Sheet Annual'!CS262</f>
        <v>1.9976856539474064</v>
      </c>
      <c r="R262" s="22">
        <f>('Balance Sheet Annual'!BH262+'Balance Sheet Annual'!BS262)/'Balance Sheet Annual'!BB262</f>
        <v>0.41730923268449444</v>
      </c>
      <c r="S262" s="22">
        <f>('Balance Sheet Annual'!BH262/'Balance Sheet Annual'!BB262)</f>
        <v>6.7399465359338356E-2</v>
      </c>
      <c r="T262" s="22">
        <f>'Balance Sheet Annual'!BS262/'Balance Sheet Annual'!BB262</f>
        <v>0.34990976732515611</v>
      </c>
      <c r="U262" s="22">
        <f>('Balance Sheet Annual'!BH262+'Balance Sheet Annual'!BS262)/'Balance Sheet Annual'!CS262</f>
        <v>1.2509619000781091</v>
      </c>
      <c r="V262" s="22">
        <f>('Balance Sheet Annual'!BH262/'Balance Sheet Annual'!CS262)</f>
        <v>0.20204241039141377</v>
      </c>
      <c r="W262" s="22">
        <f>('Balance Sheet Annual'!BS262/'Balance Sheet Annual'!CS262)</f>
        <v>1.0489194896866953</v>
      </c>
      <c r="X262" s="23">
        <f>'Balance Sheet Annual'!AH262/'Balance Sheet Annual'!BB262</f>
        <v>0.14960287972515224</v>
      </c>
      <c r="Y262" s="23">
        <f>'Balance Sheet Annual'!CS262/('Balance Sheet Annual'!BB262-'Balance Sheet Annual'!AQ262-'Balance Sheet Annual'!AR262-'Balance Sheet Annual'!AS262)</f>
        <v>1.1484434698827204</v>
      </c>
      <c r="Z262" s="23">
        <f>'Balance Sheet Annual'!BA262/'Balance Sheet Annual'!BB262</f>
        <v>0.85039712027484782</v>
      </c>
      <c r="AA262" s="23">
        <f>'Balance Sheet Annual'!AR262/'Balance Sheet Annual'!BB262</f>
        <v>0.43477673444572046</v>
      </c>
      <c r="AB262" s="24">
        <f>'Balance Sheet Annual'!CS262/'Balance Sheet Annual'!CT262</f>
        <v>0.33359068142557974</v>
      </c>
      <c r="AC262" s="25">
        <f>'Income Statement Annual'!V262/'Income Statement Annual'!N262</f>
        <v>0.40118562291954968</v>
      </c>
      <c r="AD262" s="23">
        <f>('Income Statement Annual'!AF262-'Income Statement Annual'!AC262)/'Income Statement Annual'!N262</f>
        <v>0.18298612409769233</v>
      </c>
      <c r="AE262" s="23">
        <f>'Income Statement Annual'!AF262/'Income Statement Annual'!N262</f>
        <v>0.18298612409769233</v>
      </c>
      <c r="AF262" s="23">
        <f>'Income Statement Annual'!BS262/'Income Statement Annual'!N262</f>
        <v>0.13140965702958446</v>
      </c>
      <c r="AG262" s="23">
        <f>('Income Statement Annual'!AF262-'Income Statement Annual'!AC262)/('Income Statement Annual'!AH262*-1)</f>
        <v>5.9231234866828091</v>
      </c>
      <c r="AH262" s="24">
        <f>'Income Statement Annual'!AF262/('Income Statement Annual'!AH262*-1)</f>
        <v>5.9231234866828091</v>
      </c>
      <c r="AI262" s="25">
        <f>'Cash Flow Statement Annual'!BG262/'Cash Flow Statement Annual'!AB262</f>
        <v>-0.7665821715251373</v>
      </c>
      <c r="AJ262" s="23">
        <f>'Cash Flow Statement Annual'!AB262/'Balance Sheet Annual'!BR262</f>
        <v>0.4394727070181953</v>
      </c>
      <c r="AK262" s="23">
        <f>('Cash Flow Statement Annual'!AB262+'Cash Flow Statement Annual'!AV262)/('Balance Sheet Annual'!BH262+'Balance Sheet Annual'!BS262)</f>
        <v>0.14906803570602656</v>
      </c>
      <c r="AL262" s="24">
        <f>('Cash Flow Statement Annual'!AB262/('Balance Sheet Annual'!BH262+'Balance Sheet Annual'!BS262))</f>
        <v>0.21895379492160399</v>
      </c>
      <c r="AM262" s="25">
        <f>'Income Statement Annual'!BS262/'Balance Sheet Annual'!CS262</f>
        <v>0.20328637139468278</v>
      </c>
      <c r="AN262" s="23">
        <f>'Income Statement Annual'!N262/'Balance Sheet Annual'!CS262</f>
        <v>1.5469667602048196</v>
      </c>
      <c r="AO262" s="23">
        <f>'Income Statement Annual'!N262/'Balance Sheet Annual'!BB262</f>
        <v>0.51605369567944726</v>
      </c>
      <c r="AP262" s="23">
        <f>'Income Statement Annual'!N262/('Balance Sheet Annual'!AH262-'Balance Sheet Annual'!BR262)</f>
        <v>-8.8503806686527646</v>
      </c>
      <c r="AQ262" s="23">
        <f>'Income Statement Annual'!BS262/'Balance Sheet Annual'!BB262</f>
        <v>6.7814439158085715E-2</v>
      </c>
      <c r="AR262" s="23">
        <f>'Cash Flow Statement Annual'!AB262/'Income Statement Annual'!N262</f>
        <v>0.17705800949994391</v>
      </c>
      <c r="AS262" s="23">
        <f>'Cash Flow Statement Annual'!BG262/'Income Statement Annual'!N262</f>
        <v>-0.13572951340838538</v>
      </c>
      <c r="AT262" s="23">
        <f>'Cash Flow Statement Annual'!AB262/'Balance Sheet Annual'!BB262</f>
        <v>9.1371440152092726E-2</v>
      </c>
      <c r="AU262" s="23">
        <f>('Cash Flow Statement Annual'!AB262+'Cash Flow Statement Annual'!AU262)/'Balance Sheet Annual'!BR262</f>
        <v>0.36010025993316003</v>
      </c>
      <c r="AV262" s="23">
        <f>('Cash Flow Statement Annual'!AB262+'Cash Flow Statement Annual'!AU262)/('Balance Sheet Annual'!BH262+'Balance Sheet Annual'!BS262)</f>
        <v>0.17940890800610518</v>
      </c>
      <c r="AW262" s="23">
        <f>'Cash Flow Statement Annual'!AB262/'Balance Sheet Annual'!BS262</f>
        <v>0.26112857852060234</v>
      </c>
      <c r="AX262" s="23">
        <f>('Cash Flow Statement Annual'!AB262+'Cash Flow Statement Annual'!AU262)/'Balance Sheet Annual'!BS262</f>
        <v>0.21396657289425783</v>
      </c>
      <c r="AY262" s="23">
        <f>('Balance Sheet Annual'!BH262+'Balance Sheet Annual'!BS262)/('Income Statement Annual'!AF262-'Income Statement Annual'!AC262)</f>
        <v>4.4192130812468067</v>
      </c>
      <c r="AZ262" s="23">
        <f>(('Balance Sheet Annual'!BH262+'Balance Sheet Annual'!BS262)-'Balance Sheet Annual'!N262)/('Income Statement Annual'!AF262-'Income Statement Annual'!AC262)</f>
        <v>4.2603985692386308</v>
      </c>
      <c r="BA262" s="23">
        <f>('Cash Flow Statement Annual'!AB262+'Cash Flow Statement Annual'!AU262)/'Income Statement Annual'!BS262</f>
        <v>1.1040273231820121</v>
      </c>
      <c r="BB262" s="23">
        <f>'Income Statement Annual'!AF262/('Balance Sheet Annual'!BH262+'Balance Sheet Annual'!BS262)</f>
        <v>0.22628463068313215</v>
      </c>
      <c r="BC262" s="24">
        <f>'Income Statement Annual'!AF262/('Balance Sheet Annual'!BB262-'Balance Sheet Annual'!BR262)</f>
        <v>0.11921732032116183</v>
      </c>
    </row>
    <row r="263" spans="1:55" x14ac:dyDescent="0.2">
      <c r="A263" s="52" t="s">
        <v>775</v>
      </c>
      <c r="B263" s="52" t="s">
        <v>776</v>
      </c>
      <c r="C263" s="52" t="str">
        <f>VLOOKUP(A263,'[1]S&amp;P 500 Wikipedia'!A:D,3,FALSE)</f>
        <v>Financials</v>
      </c>
      <c r="D263" s="52">
        <v>118024</v>
      </c>
      <c r="E263" s="52" t="s">
        <v>16</v>
      </c>
      <c r="F263" s="52">
        <v>2019</v>
      </c>
      <c r="G263" s="52" t="s">
        <v>17</v>
      </c>
      <c r="H263" s="53">
        <v>43830</v>
      </c>
      <c r="I263" s="53">
        <v>43879</v>
      </c>
      <c r="J263" s="53">
        <v>43879</v>
      </c>
      <c r="K263" s="54">
        <v>37174000</v>
      </c>
      <c r="L263" s="54">
        <v>38087000</v>
      </c>
      <c r="M263" s="52" t="s">
        <v>777</v>
      </c>
      <c r="N263" s="21">
        <f>'Balance Sheet Annual'!AH263/'Balance Sheet Annual'!BR263</f>
        <v>3.6506743706685278</v>
      </c>
      <c r="O263" s="22">
        <f>('Balance Sheet Annual'!AH263-'Balance Sheet Annual'!U263)/'Balance Sheet Annual'!BR263</f>
        <v>3.6506743706685278</v>
      </c>
      <c r="P263" s="22">
        <f>'Balance Sheet Annual'!N263/'Balance Sheet Annual'!BR263</f>
        <v>2.7083083115576256</v>
      </c>
      <c r="Q263" s="22">
        <f>'Balance Sheet Annual'!CH263/'Balance Sheet Annual'!CS263</f>
        <v>0.24002228308083071</v>
      </c>
      <c r="R263" s="22">
        <f>('Balance Sheet Annual'!BH263+'Balance Sheet Annual'!BS263)/'Balance Sheet Annual'!BB263</f>
        <v>0</v>
      </c>
      <c r="S263" s="22">
        <f>('Balance Sheet Annual'!BH263/'Balance Sheet Annual'!BB263)</f>
        <v>0</v>
      </c>
      <c r="T263" s="22">
        <f>'Balance Sheet Annual'!BS263/'Balance Sheet Annual'!BB263</f>
        <v>0</v>
      </c>
      <c r="U263" s="22">
        <f>('Balance Sheet Annual'!BH263+'Balance Sheet Annual'!BS263)/'Balance Sheet Annual'!CS263</f>
        <v>0</v>
      </c>
      <c r="V263" s="22">
        <f>('Balance Sheet Annual'!BH263/'Balance Sheet Annual'!CS263)</f>
        <v>0</v>
      </c>
      <c r="W263" s="22">
        <f>('Balance Sheet Annual'!BS263/'Balance Sheet Annual'!CS263)</f>
        <v>0</v>
      </c>
      <c r="X263" s="23">
        <f>'Balance Sheet Annual'!AH263/'Balance Sheet Annual'!BB263</f>
        <v>0.70663504131192867</v>
      </c>
      <c r="Y263" s="23">
        <f>'Balance Sheet Annual'!CS263/('Balance Sheet Annual'!BB263-'Balance Sheet Annual'!AQ263-'Balance Sheet Annual'!AR263-'Balance Sheet Annual'!AS263)</f>
        <v>1.0307971135737262</v>
      </c>
      <c r="Z263" s="23">
        <f>'Balance Sheet Annual'!BA263/'Balance Sheet Annual'!BB263</f>
        <v>0.29336495868807139</v>
      </c>
      <c r="AA263" s="23">
        <f>'Balance Sheet Annual'!AR263/'Balance Sheet Annual'!BB263</f>
        <v>0.15379242457562334</v>
      </c>
      <c r="AB263" s="24">
        <f>'Balance Sheet Annual'!CS263/'Balance Sheet Annual'!CT263</f>
        <v>0.80643712104552168</v>
      </c>
      <c r="AC263" s="25">
        <f>'Income Statement Annual'!V263/'Income Statement Annual'!N263</f>
        <v>0.7436619002174627</v>
      </c>
      <c r="AD263" s="23">
        <f>('Income Statement Annual'!AF263-'Income Statement Annual'!AC263)/'Income Statement Annual'!N263</f>
        <v>0.54314640404261638</v>
      </c>
      <c r="AE263" s="23">
        <f>'Income Statement Annual'!AF263/'Income Statement Annual'!N263</f>
        <v>0.49062485332999578</v>
      </c>
      <c r="AF263" s="23">
        <f>'Income Statement Annual'!BS263/'Income Statement Annual'!N263</f>
        <v>0.40070636274034327</v>
      </c>
      <c r="AG263" s="23" t="e">
        <f>('Income Statement Annual'!AF263-'Income Statement Annual'!AC263)/('Income Statement Annual'!AH263*-1)</f>
        <v>#DIV/0!</v>
      </c>
      <c r="AH263" s="24" t="e">
        <f>'Income Statement Annual'!AF263/('Income Statement Annual'!AH263*-1)</f>
        <v>#DIV/0!</v>
      </c>
      <c r="AI263" s="25">
        <f>'Cash Flow Statement Annual'!BG263/'Cash Flow Statement Annual'!AB263</f>
        <v>-0.44409348148983774</v>
      </c>
      <c r="AJ263" s="23">
        <f>'Cash Flow Statement Annual'!AB263/'Balance Sheet Annual'!BR263</f>
        <v>1.4387385778975217</v>
      </c>
      <c r="AK263" s="23" t="e">
        <f>('Cash Flow Statement Annual'!AB263+'Cash Flow Statement Annual'!AV263)/('Balance Sheet Annual'!BH263+'Balance Sheet Annual'!BS263)</f>
        <v>#DIV/0!</v>
      </c>
      <c r="AL263" s="24" t="e">
        <f>('Cash Flow Statement Annual'!AB263/('Balance Sheet Annual'!BH263+'Balance Sheet Annual'!BS263))</f>
        <v>#DIV/0!</v>
      </c>
      <c r="AM263" s="25">
        <f>'Income Statement Annual'!BS263/'Balance Sheet Annual'!CS263</f>
        <v>0.26607504827351575</v>
      </c>
      <c r="AN263" s="23">
        <f>'Income Statement Annual'!N263/'Balance Sheet Annual'!CS263</f>
        <v>0.66401503198972589</v>
      </c>
      <c r="AO263" s="23">
        <f>'Income Statement Annual'!N263/'Balance Sheet Annual'!BB263</f>
        <v>0.5354863707287445</v>
      </c>
      <c r="AP263" s="23">
        <f>'Income Statement Annual'!N263/('Balance Sheet Annual'!AH263-'Balance Sheet Annual'!BR263)</f>
        <v>1.0436862687468875</v>
      </c>
      <c r="AQ263" s="23">
        <f>'Income Statement Annual'!BS263/'Balance Sheet Annual'!BB263</f>
        <v>0.21457279591174222</v>
      </c>
      <c r="AR263" s="23">
        <f>'Cash Flow Statement Annual'!AB263/'Income Statement Annual'!N263</f>
        <v>0.52006250097780005</v>
      </c>
      <c r="AS263" s="23">
        <f>'Cash Flow Statement Annual'!BG263/'Income Statement Annual'!N263</f>
        <v>-0.23095636665154337</v>
      </c>
      <c r="AT263" s="23">
        <f>'Cash Flow Statement Annual'!AB263/'Balance Sheet Annual'!BB263</f>
        <v>0.27848638120071628</v>
      </c>
      <c r="AU263" s="23">
        <f>('Cash Flow Statement Annual'!AB263+'Cash Flow Statement Annual'!AU263)/'Balance Sheet Annual'!BR263</f>
        <v>0.77842879478897853</v>
      </c>
      <c r="AV263" s="23" t="e">
        <f>('Cash Flow Statement Annual'!AB263+'Cash Flow Statement Annual'!AU263)/('Balance Sheet Annual'!BH263+'Balance Sheet Annual'!BS263)</f>
        <v>#DIV/0!</v>
      </c>
      <c r="AW263" s="23" t="e">
        <f>'Cash Flow Statement Annual'!AB263/'Balance Sheet Annual'!BS263</f>
        <v>#DIV/0!</v>
      </c>
      <c r="AX263" s="23" t="e">
        <f>('Cash Flow Statement Annual'!AB263+'Cash Flow Statement Annual'!AU263)/'Balance Sheet Annual'!BS263</f>
        <v>#DIV/0!</v>
      </c>
      <c r="AY263" s="23">
        <f>('Balance Sheet Annual'!BH263+'Balance Sheet Annual'!BS263)/('Income Statement Annual'!AF263-'Income Statement Annual'!AC263)</f>
        <v>0</v>
      </c>
      <c r="AZ263" s="23">
        <f>(('Balance Sheet Annual'!BH263+'Balance Sheet Annual'!BS263)-'Balance Sheet Annual'!N263)/('Income Statement Annual'!AF263-'Income Statement Annual'!AC263)</f>
        <v>-1.8024152171643162</v>
      </c>
      <c r="BA263" s="23">
        <f>('Cash Flow Statement Annual'!AB263+'Cash Flow Statement Annual'!AU263)/'Income Statement Annual'!BS263</f>
        <v>0.70220886082127065</v>
      </c>
      <c r="BB263" s="23" t="e">
        <f>'Income Statement Annual'!AF263/('Balance Sheet Annual'!BH263+'Balance Sheet Annual'!BS263)</f>
        <v>#DIV/0!</v>
      </c>
      <c r="BC263" s="24">
        <f>'Income Statement Annual'!AF263/('Balance Sheet Annual'!BB263-'Balance Sheet Annual'!BR263)</f>
        <v>0.32578227767887169</v>
      </c>
    </row>
    <row r="264" spans="1:55" x14ac:dyDescent="0.2">
      <c r="A264" s="52" t="s">
        <v>781</v>
      </c>
      <c r="B264" s="52" t="s">
        <v>782</v>
      </c>
      <c r="C264" s="52" t="str">
        <f>VLOOKUP(A264,'[1]S&amp;P 500 Wikipedia'!A:D,3,FALSE)</f>
        <v>Materials</v>
      </c>
      <c r="D264" s="52">
        <v>378186</v>
      </c>
      <c r="E264" s="52" t="s">
        <v>16</v>
      </c>
      <c r="F264" s="52">
        <v>2019</v>
      </c>
      <c r="G264" s="52" t="s">
        <v>17</v>
      </c>
      <c r="H264" s="53">
        <v>43830</v>
      </c>
      <c r="I264" s="53">
        <v>43882</v>
      </c>
      <c r="J264" s="53">
        <v>43882</v>
      </c>
      <c r="K264" s="54">
        <v>62343000</v>
      </c>
      <c r="L264" s="54">
        <v>62624000</v>
      </c>
      <c r="M264" s="52" t="s">
        <v>783</v>
      </c>
      <c r="N264" s="21">
        <f>'Balance Sheet Annual'!AH264/'Balance Sheet Annual'!BR264</f>
        <v>1.7014907573047109</v>
      </c>
      <c r="O264" s="22">
        <f>('Balance Sheet Annual'!AH264-'Balance Sheet Annual'!U264)/'Balance Sheet Annual'!BR264</f>
        <v>0.87763864042933815</v>
      </c>
      <c r="P264" s="22">
        <f>'Balance Sheet Annual'!N264/'Balance Sheet Annual'!BR264</f>
        <v>2.5044722719141325E-2</v>
      </c>
      <c r="Q264" s="22">
        <f>'Balance Sheet Annual'!CH264/'Balance Sheet Annual'!CS264</f>
        <v>0.89258961761903877</v>
      </c>
      <c r="R264" s="22">
        <f>('Balance Sheet Annual'!BH264+'Balance Sheet Annual'!BS264)/'Balance Sheet Annual'!BB264</f>
        <v>0.27375735323147382</v>
      </c>
      <c r="S264" s="22">
        <f>('Balance Sheet Annual'!BH264/'Balance Sheet Annual'!BB264)</f>
        <v>3.3558371826759838E-2</v>
      </c>
      <c r="T264" s="22">
        <f>'Balance Sheet Annual'!BS264/'Balance Sheet Annual'!BB264</f>
        <v>0.24019898140471396</v>
      </c>
      <c r="U264" s="22">
        <f>('Balance Sheet Annual'!BH264+'Balance Sheet Annual'!BS264)/'Balance Sheet Annual'!CS264</f>
        <v>0.51811032447275507</v>
      </c>
      <c r="V264" s="22">
        <f>('Balance Sheet Annual'!BH264/'Balance Sheet Annual'!CS264)</f>
        <v>6.351222610352493E-2</v>
      </c>
      <c r="W264" s="22">
        <f>('Balance Sheet Annual'!BS264/'Balance Sheet Annual'!CS264)</f>
        <v>0.45459809836923021</v>
      </c>
      <c r="X264" s="23">
        <f>'Balance Sheet Annual'!AH264/'Balance Sheet Annual'!BB264</f>
        <v>0.14081685025070079</v>
      </c>
      <c r="Y264" s="23">
        <f>'Balance Sheet Annual'!CS264/('Balance Sheet Annual'!BB264-'Balance Sheet Annual'!AQ264-'Balance Sheet Annual'!AR264-'Balance Sheet Annual'!AS264)</f>
        <v>0.73858995584988962</v>
      </c>
      <c r="Z264" s="23">
        <f>'Balance Sheet Annual'!BA264/'Balance Sheet Annual'!BB264</f>
        <v>0.85918314974929921</v>
      </c>
      <c r="AA264" s="23">
        <f>'Balance Sheet Annual'!AR264/'Balance Sheet Annual'!BB264</f>
        <v>0.23656678115993526</v>
      </c>
      <c r="AB264" s="24">
        <f>'Balance Sheet Annual'!CS264/'Balance Sheet Annual'!CT264</f>
        <v>0.52837656441233372</v>
      </c>
      <c r="AC264" s="25">
        <f>'Income Statement Annual'!V264/'Income Statement Annual'!N264</f>
        <v>0.24878141419256822</v>
      </c>
      <c r="AD264" s="23">
        <f>('Income Statement Annual'!AF264-'Income Statement Annual'!AC264)/'Income Statement Annual'!N264</f>
        <v>0.1868287227532654</v>
      </c>
      <c r="AE264" s="23">
        <f>'Income Statement Annual'!AF264/'Income Statement Annual'!N264</f>
        <v>0.1868287227532654</v>
      </c>
      <c r="AF264" s="23">
        <f>'Income Statement Annual'!BS264/'Income Statement Annual'!N264</f>
        <v>0.12911734295541347</v>
      </c>
      <c r="AG264" s="23">
        <f>('Income Statement Annual'!AF264-'Income Statement Annual'!AC264)/('Income Statement Annual'!AH264*-1)</f>
        <v>6.8476411446249035</v>
      </c>
      <c r="AH264" s="24">
        <f>'Income Statement Annual'!AF264/('Income Statement Annual'!AH264*-1)</f>
        <v>6.8476411446249035</v>
      </c>
      <c r="AI264" s="25">
        <f>'Cash Flow Statement Annual'!BG264/'Cash Flow Statement Annual'!AB264</f>
        <v>-0.62529758824138293</v>
      </c>
      <c r="AJ264" s="23">
        <f>'Cash Flow Statement Annual'!AB264/'Balance Sheet Annual'!BR264</f>
        <v>1.1521765056648778</v>
      </c>
      <c r="AK264" s="23">
        <f>('Cash Flow Statement Annual'!AB264+'Cash Flow Statement Annual'!AV264)/('Balance Sheet Annual'!BH264+'Balance Sheet Annual'!BS264)</f>
        <v>0.3015214883184309</v>
      </c>
      <c r="AL264" s="24">
        <f>('Cash Flow Statement Annual'!AB264/('Balance Sheet Annual'!BH264+'Balance Sheet Annual'!BS264))</f>
        <v>0.34831987308912604</v>
      </c>
      <c r="AM264" s="25">
        <f>'Income Statement Annual'!BS264/'Balance Sheet Annual'!CS264</f>
        <v>0.11430332691984384</v>
      </c>
      <c r="AN264" s="23">
        <f>'Income Statement Annual'!N264/'Balance Sheet Annual'!CS264</f>
        <v>0.88526703155063236</v>
      </c>
      <c r="AO264" s="23">
        <f>'Income Statement Annual'!N264/'Balance Sheet Annual'!BB264</f>
        <v>0.46775435271822813</v>
      </c>
      <c r="AP264" s="23">
        <f>'Income Statement Annual'!N264/('Balance Sheet Annual'!AH264-'Balance Sheet Annual'!BR264)</f>
        <v>8.0569534172050314</v>
      </c>
      <c r="AQ264" s="23">
        <f>'Income Statement Annual'!BS264/'Balance Sheet Annual'!BB264</f>
        <v>6.0395199178806903E-2</v>
      </c>
      <c r="AR264" s="23">
        <f>'Cash Flow Statement Annual'!AB264/'Income Statement Annual'!N264</f>
        <v>0.20385727247789664</v>
      </c>
      <c r="AS264" s="23">
        <f>'Cash Flow Statement Annual'!BG264/'Income Statement Annual'!N264</f>
        <v>-0.12747146082589522</v>
      </c>
      <c r="AT264" s="23">
        <f>'Cash Flow Statement Annual'!AB264/'Balance Sheet Annual'!BB264</f>
        <v>9.5355126534802007E-2</v>
      </c>
      <c r="AU264" s="23">
        <f>('Cash Flow Statement Annual'!AB264+'Cash Flow Statement Annual'!AU264)/'Balance Sheet Annual'!BR264</f>
        <v>0.69194991055456168</v>
      </c>
      <c r="AV264" s="23">
        <f>('Cash Flow Statement Annual'!AB264+'Cash Flow Statement Annual'!AU264)/('Balance Sheet Annual'!BH264+'Balance Sheet Annual'!BS264)</f>
        <v>0.2091866166714739</v>
      </c>
      <c r="AW264" s="23">
        <f>'Cash Flow Statement Annual'!AB264/'Balance Sheet Annual'!BS264</f>
        <v>0.39698389217619989</v>
      </c>
      <c r="AX264" s="23">
        <f>('Cash Flow Statement Annual'!AB264+'Cash Flow Statement Annual'!AU264)/'Balance Sheet Annual'!BS264</f>
        <v>0.23841222879684418</v>
      </c>
      <c r="AY264" s="23">
        <f>('Balance Sheet Annual'!BH264+'Balance Sheet Annual'!BS264)/('Income Statement Annual'!AF264-'Income Statement Annual'!AC264)</f>
        <v>3.1325954370905804</v>
      </c>
      <c r="AZ264" s="23">
        <f>(('Balance Sheet Annual'!BH264+'Balance Sheet Annual'!BS264)-'Balance Sheet Annual'!N264)/('Income Statement Annual'!AF264-'Income Statement Annual'!AC264)</f>
        <v>3.1088773435735262</v>
      </c>
      <c r="BA264" s="23">
        <f>('Cash Flow Statement Annual'!AB264+'Cash Flow Statement Annual'!AU264)/'Income Statement Annual'!BS264</f>
        <v>0.94819414937081226</v>
      </c>
      <c r="BB264" s="23">
        <f>'Income Statement Annual'!AF264/('Balance Sheet Annual'!BH264+'Balance Sheet Annual'!BS264)</f>
        <v>0.31922411306605136</v>
      </c>
      <c r="BC264" s="24">
        <f>'Income Statement Annual'!AF264/('Balance Sheet Annual'!BB264-'Balance Sheet Annual'!BR264)</f>
        <v>9.5274988970311308E-2</v>
      </c>
    </row>
    <row r="265" spans="1:55" x14ac:dyDescent="0.2">
      <c r="A265" s="52" t="s">
        <v>13</v>
      </c>
      <c r="B265" s="52" t="s">
        <v>14</v>
      </c>
      <c r="C265" s="52" t="str">
        <f>VLOOKUP(A265,'[1]S&amp;P 500 Wikipedia'!A:D,3,FALSE)</f>
        <v>Industrials</v>
      </c>
      <c r="D265" s="52">
        <v>22219</v>
      </c>
      <c r="E265" s="52" t="s">
        <v>16</v>
      </c>
      <c r="F265" s="52">
        <v>2019</v>
      </c>
      <c r="G265" s="52" t="s">
        <v>17</v>
      </c>
      <c r="H265" s="53">
        <v>43830</v>
      </c>
      <c r="I265" s="53">
        <v>43867</v>
      </c>
      <c r="J265" s="53">
        <v>43867</v>
      </c>
      <c r="K265" s="54">
        <v>576300000</v>
      </c>
      <c r="L265" s="54">
        <v>582800000</v>
      </c>
      <c r="M265" s="52" t="s">
        <v>18</v>
      </c>
      <c r="N265" s="21">
        <f>'Balance Sheet Annual'!AH265/'Balance Sheet Annual'!BR265</f>
        <v>1.4065278681414011</v>
      </c>
      <c r="O265" s="22">
        <f>('Balance Sheet Annual'!AH265-'Balance Sheet Annual'!U265)/'Balance Sheet Annual'!BR265</f>
        <v>0.95825200607243544</v>
      </c>
      <c r="P265" s="22">
        <f>'Balance Sheet Annual'!N265/'Balance Sheet Annual'!BR265</f>
        <v>0.26577748861418349</v>
      </c>
      <c r="Q265" s="22">
        <f>'Balance Sheet Annual'!CH265/'Balance Sheet Annual'!CS265</f>
        <v>3.4103298439660281</v>
      </c>
      <c r="R265" s="22">
        <f>('Balance Sheet Annual'!BH265+'Balance Sheet Annual'!BS265)/'Balance Sheet Annual'!BB265</f>
        <v>0.45484672742336374</v>
      </c>
      <c r="S265" s="22">
        <f>('Balance Sheet Annual'!BH265/'Balance Sheet Annual'!BB265)</f>
        <v>6.25853691305224E-2</v>
      </c>
      <c r="T265" s="22">
        <f>'Balance Sheet Annual'!BS265/'Balance Sheet Annual'!BB265</f>
        <v>0.39226135829284131</v>
      </c>
      <c r="U265" s="22">
        <f>('Balance Sheet Annual'!BH265+'Balance Sheet Annual'!BS265)/'Balance Sheet Annual'!CS265</f>
        <v>2.0060240963855422</v>
      </c>
      <c r="V265" s="22">
        <f>('Balance Sheet Annual'!BH265/'Balance Sheet Annual'!CS265)</f>
        <v>0.27602212127197312</v>
      </c>
      <c r="W265" s="22">
        <f>('Balance Sheet Annual'!BS265/'Balance Sheet Annual'!CS265)</f>
        <v>1.7300019751135691</v>
      </c>
      <c r="X265" s="23">
        <f>'Balance Sheet Annual'!AH265/'Balance Sheet Annual'!BB265</f>
        <v>0.29044537495241718</v>
      </c>
      <c r="Y265" s="23">
        <f>'Balance Sheet Annual'!CS265/('Balance Sheet Annual'!BB265-'Balance Sheet Annual'!AQ265-'Balance Sheet Annual'!AR265-'Balance Sheet Annual'!AS265)</f>
        <v>0.40771460782734742</v>
      </c>
      <c r="Z265" s="23">
        <f>'Balance Sheet Annual'!BA265/'Balance Sheet Annual'!BB265</f>
        <v>0.70955462504758282</v>
      </c>
      <c r="AA265" s="23">
        <f>'Balance Sheet Annual'!AR265/'Balance Sheet Annual'!BB265</f>
        <v>0.30103674511296713</v>
      </c>
      <c r="AB265" s="24">
        <f>'Balance Sheet Annual'!CS265/'Balance Sheet Annual'!CT265</f>
        <v>0.22674041066750264</v>
      </c>
      <c r="AC265" s="25">
        <f>'Income Statement Annual'!V265/'Income Statement Annual'!N265</f>
        <v>0.46676624346527257</v>
      </c>
      <c r="AD265" s="23">
        <f>('Income Statement Annual'!AF265-'Income Statement Annual'!AC265)/'Income Statement Annual'!N265</f>
        <v>0.18857356235997014</v>
      </c>
      <c r="AE265" s="23">
        <f>'Income Statement Annual'!AF265/'Income Statement Annual'!N265</f>
        <v>0.18857356235997014</v>
      </c>
      <c r="AF265" s="23">
        <f>'Income Statement Annual'!BS265/'Income Statement Annual'!N265</f>
        <v>0.14220811550908638</v>
      </c>
      <c r="AG265" s="23" t="e">
        <f>('Income Statement Annual'!AF265-'Income Statement Annual'!AC265)/('Income Statement Annual'!AH265*-1)</f>
        <v>#DIV/0!</v>
      </c>
      <c r="AH265" s="24" t="e">
        <f>'Income Statement Annual'!AF265/('Income Statement Annual'!AH265*-1)</f>
        <v>#DIV/0!</v>
      </c>
      <c r="AI265" s="25">
        <f>'Cash Flow Statement Annual'!BG265/'Cash Flow Statement Annual'!AB265</f>
        <v>-0.15898161244695899</v>
      </c>
      <c r="AJ265" s="23">
        <f>'Cash Flow Statement Annual'!AB265/'Balance Sheet Annual'!BR265</f>
        <v>0.76664497939709386</v>
      </c>
      <c r="AK265" s="23">
        <f>('Cash Flow Statement Annual'!AB265+'Cash Flow Statement Annual'!AV265)/('Balance Sheet Annual'!BH265+'Balance Sheet Annual'!BS265)</f>
        <v>0.18480775857825038</v>
      </c>
      <c r="AL265" s="24">
        <f>('Cash Flow Statement Annual'!AB265/('Balance Sheet Annual'!BH265+'Balance Sheet Annual'!BS265))</f>
        <v>0.34805297100379068</v>
      </c>
      <c r="AM265" s="25">
        <f>'Income Statement Annual'!BS265/'Balance Sheet Annual'!CS265</f>
        <v>0.4513134505234051</v>
      </c>
      <c r="AN265" s="23">
        <f>'Income Statement Annual'!N265/'Balance Sheet Annual'!CS265</f>
        <v>3.1736124827177563</v>
      </c>
      <c r="AO265" s="23">
        <f>'Income Statement Annual'!N265/'Balance Sheet Annual'!BB265</f>
        <v>0.71958619763093667</v>
      </c>
      <c r="AP265" s="23">
        <f>'Income Statement Annual'!N265/('Balance Sheet Annual'!AH265-'Balance Sheet Annual'!BR265)</f>
        <v>8.571885836222993</v>
      </c>
      <c r="AQ265" s="23">
        <f>'Income Statement Annual'!BS265/'Balance Sheet Annual'!BB265</f>
        <v>0.1023309971114445</v>
      </c>
      <c r="AR265" s="23">
        <f>'Cash Flow Statement Annual'!AB265/'Income Statement Annual'!N265</f>
        <v>0.22000248941996514</v>
      </c>
      <c r="AS265" s="23">
        <f>'Cash Flow Statement Annual'!BG265/'Income Statement Annual'!N265</f>
        <v>-3.4976350510331093E-2</v>
      </c>
      <c r="AT265" s="23">
        <f>'Cash Flow Statement Annual'!AB265/'Balance Sheet Annual'!BB265</f>
        <v>0.15831075483105309</v>
      </c>
      <c r="AU265" s="23">
        <f>('Cash Flow Statement Annual'!AB265+'Cash Flow Statement Annual'!AU265)/'Balance Sheet Annual'!BR265</f>
        <v>6.7881153762741273E-2</v>
      </c>
      <c r="AV265" s="23">
        <f>('Cash Flow Statement Annual'!AB265+'Cash Flow Statement Annual'!AU265)/('Balance Sheet Annual'!BH265+'Balance Sheet Annual'!BS265)</f>
        <v>3.081770294885049E-2</v>
      </c>
      <c r="AW265" s="23">
        <f>'Cash Flow Statement Annual'!AB265/'Balance Sheet Annual'!BS265</f>
        <v>0.40358488411919169</v>
      </c>
      <c r="AX265" s="23">
        <f>('Cash Flow Statement Annual'!AB265+'Cash Flow Statement Annual'!AU265)/'Balance Sheet Annual'!BS265</f>
        <v>3.5734672907866194E-2</v>
      </c>
      <c r="AY265" s="23">
        <f>('Balance Sheet Annual'!BH265+'Balance Sheet Annual'!BS265)/('Income Statement Annual'!AF265-'Income Statement Annual'!AC265)</f>
        <v>3.3519801980198021</v>
      </c>
      <c r="AZ265" s="23">
        <f>(('Balance Sheet Annual'!BH265+'Balance Sheet Annual'!BS265)-'Balance Sheet Annual'!N265)/('Income Statement Annual'!AF265-'Income Statement Annual'!AC265)</f>
        <v>2.9475247524752475</v>
      </c>
      <c r="BA265" s="23">
        <f>('Cash Flow Statement Annual'!AB265+'Cash Flow Statement Annual'!AU265)/'Income Statement Annual'!BS265</f>
        <v>0.13698030634573305</v>
      </c>
      <c r="BB265" s="23">
        <f>'Income Statement Annual'!AF265/('Balance Sheet Annual'!BH265+'Balance Sheet Annual'!BS265)</f>
        <v>0.29833111800324913</v>
      </c>
      <c r="BC265" s="24">
        <f>'Income Statement Annual'!AF265/('Balance Sheet Annual'!BB265-'Balance Sheet Annual'!BR265)</f>
        <v>0.17100770381239946</v>
      </c>
    </row>
    <row r="266" spans="1:55" x14ac:dyDescent="0.2">
      <c r="A266" s="52" t="s">
        <v>835</v>
      </c>
      <c r="B266" s="52" t="s">
        <v>836</v>
      </c>
      <c r="C266" s="52" t="str">
        <f>VLOOKUP(A266,'[1]S&amp;P 500 Wikipedia'!A:D,3,FALSE)</f>
        <v>Consumer Staples</v>
      </c>
      <c r="D266" s="52">
        <v>333441</v>
      </c>
      <c r="E266" s="52" t="s">
        <v>16</v>
      </c>
      <c r="F266" s="52">
        <v>2019</v>
      </c>
      <c r="G266" s="52" t="s">
        <v>17</v>
      </c>
      <c r="H266" s="53">
        <v>43830</v>
      </c>
      <c r="I266" s="53">
        <v>43889</v>
      </c>
      <c r="J266" s="53">
        <v>43889</v>
      </c>
      <c r="K266" s="54">
        <v>537371000</v>
      </c>
      <c r="L266" s="54">
        <v>541519000</v>
      </c>
      <c r="M266" s="52" t="s">
        <v>837</v>
      </c>
      <c r="N266" s="21">
        <f>'Balance Sheet Annual'!AH266/'Balance Sheet Annual'!BR266</f>
        <v>3.5037354578828825</v>
      </c>
      <c r="O266" s="22">
        <f>('Balance Sheet Annual'!AH266-'Balance Sheet Annual'!U266)/'Balance Sheet Annual'!BR266</f>
        <v>2.9580802817135763</v>
      </c>
      <c r="P266" s="22">
        <f>'Balance Sheet Annual'!N266/'Balance Sheet Annual'!BR266</f>
        <v>2.0133505370618834</v>
      </c>
      <c r="Q266" s="22">
        <f>'Balance Sheet Annual'!CH266/'Balance Sheet Annual'!CS266</f>
        <v>0.23471710488936132</v>
      </c>
      <c r="R266" s="22">
        <f>('Balance Sheet Annual'!BH266+'Balance Sheet Annual'!BS266)/'Balance Sheet Annual'!BB266</f>
        <v>0</v>
      </c>
      <c r="S266" s="22">
        <f>('Balance Sheet Annual'!BH266/'Balance Sheet Annual'!BB266)</f>
        <v>0</v>
      </c>
      <c r="T266" s="22">
        <f>'Balance Sheet Annual'!BS266/'Balance Sheet Annual'!BB266</f>
        <v>0</v>
      </c>
      <c r="U266" s="22">
        <f>('Balance Sheet Annual'!BH266+'Balance Sheet Annual'!BS266)/'Balance Sheet Annual'!CS266</f>
        <v>0</v>
      </c>
      <c r="V266" s="22">
        <f>('Balance Sheet Annual'!BH266/'Balance Sheet Annual'!CS266)</f>
        <v>0</v>
      </c>
      <c r="W266" s="22">
        <f>('Balance Sheet Annual'!BS266/'Balance Sheet Annual'!CS266)</f>
        <v>0</v>
      </c>
      <c r="X266" s="23">
        <f>'Balance Sheet Annual'!AH266/'Balance Sheet Annual'!BB266</f>
        <v>0.4497379984902003</v>
      </c>
      <c r="Y266" s="23">
        <f>'Balance Sheet Annual'!CS266/('Balance Sheet Annual'!BB266-'Balance Sheet Annual'!AQ266-'Balance Sheet Annual'!AR266-'Balance Sheet Annual'!AS266)</f>
        <v>1.5077260786147928</v>
      </c>
      <c r="Z266" s="23">
        <f>'Balance Sheet Annual'!BA266/'Balance Sheet Annual'!BB266</f>
        <v>0.55026200150979976</v>
      </c>
      <c r="AA266" s="23">
        <f>'Balance Sheet Annual'!AR266/'Balance Sheet Annual'!BB266</f>
        <v>0.25855378428503528</v>
      </c>
      <c r="AB266" s="24">
        <f>'Balance Sheet Annual'!CS266/'Balance Sheet Annual'!CT266</f>
        <v>0.80990211931145673</v>
      </c>
      <c r="AC266" s="25">
        <f>'Income Statement Annual'!V266/'Income Statement Annual'!N266</f>
        <v>0.59954618373226742</v>
      </c>
      <c r="AD266" s="23">
        <f>('Income Statement Annual'!AF266-'Income Statement Annual'!AC266)/'Income Statement Annual'!N266</f>
        <v>0.33396797148365592</v>
      </c>
      <c r="AE266" s="23">
        <f>'Income Statement Annual'!AF266/'Income Statement Annual'!N266</f>
        <v>0.33396797148365592</v>
      </c>
      <c r="AF266" s="23">
        <f>'Income Statement Annual'!BS266/'Income Statement Annual'!N266</f>
        <v>0.26371881292671739</v>
      </c>
      <c r="AG266" s="23" t="e">
        <f>('Income Statement Annual'!AF266-'Income Statement Annual'!AC266)/('Income Statement Annual'!AH266*-1)</f>
        <v>#DIV/0!</v>
      </c>
      <c r="AH266" s="24" t="e">
        <f>'Income Statement Annual'!AF266/('Income Statement Annual'!AH266*-1)</f>
        <v>#DIV/0!</v>
      </c>
      <c r="AI266" s="25">
        <f>'Cash Flow Statement Annual'!BG266/'Cash Flow Statement Annual'!AB266</f>
        <v>-0.56544486164907759</v>
      </c>
      <c r="AJ266" s="23">
        <f>'Cash Flow Statement Annual'!AB266/'Balance Sheet Annual'!BR266</f>
        <v>1.6847179763332765</v>
      </c>
      <c r="AK266" s="23" t="e">
        <f>('Cash Flow Statement Annual'!AB266+'Cash Flow Statement Annual'!AV266)/('Balance Sheet Annual'!BH266+'Balance Sheet Annual'!BS266)</f>
        <v>#DIV/0!</v>
      </c>
      <c r="AL266" s="24" t="e">
        <f>('Cash Flow Statement Annual'!AB266/('Balance Sheet Annual'!BH266+'Balance Sheet Annual'!BS266))</f>
        <v>#DIV/0!</v>
      </c>
      <c r="AM266" s="25">
        <f>'Income Statement Annual'!BS266/'Balance Sheet Annual'!CS266</f>
        <v>0.2655862791310391</v>
      </c>
      <c r="AN266" s="23">
        <f>'Income Statement Annual'!N266/'Balance Sheet Annual'!CS266</f>
        <v>1.0070812779095919</v>
      </c>
      <c r="AO266" s="23">
        <f>'Income Statement Annual'!N266/'Balance Sheet Annual'!BB266</f>
        <v>0.81563726129786862</v>
      </c>
      <c r="AP266" s="23">
        <f>'Income Statement Annual'!N266/('Balance Sheet Annual'!AH266-'Balance Sheet Annual'!BR266)</f>
        <v>2.5379341135757838</v>
      </c>
      <c r="AQ266" s="23">
        <f>'Income Statement Annual'!BS266/'Balance Sheet Annual'!BB266</f>
        <v>0.2150988903282727</v>
      </c>
      <c r="AR266" s="23">
        <f>'Cash Flow Statement Annual'!AB266/'Income Statement Annual'!N266</f>
        <v>0.26512972827441506</v>
      </c>
      <c r="AS266" s="23">
        <f>'Cash Flow Statement Annual'!BG266/'Income Statement Annual'!N266</f>
        <v>-0.14991624252318417</v>
      </c>
      <c r="AT266" s="23">
        <f>'Cash Flow Statement Annual'!AB266/'Balance Sheet Annual'!BB266</f>
        <v>0.21624968545839196</v>
      </c>
      <c r="AU266" s="23">
        <f>('Cash Flow Statement Annual'!AB266+'Cash Flow Statement Annual'!AU266)/'Balance Sheet Annual'!BR266</f>
        <v>1.19241654401699</v>
      </c>
      <c r="AV266" s="23" t="e">
        <f>('Cash Flow Statement Annual'!AB266+'Cash Flow Statement Annual'!AU266)/('Balance Sheet Annual'!BH266+'Balance Sheet Annual'!BS266)</f>
        <v>#DIV/0!</v>
      </c>
      <c r="AW266" s="23" t="e">
        <f>'Cash Flow Statement Annual'!AB266/'Balance Sheet Annual'!BS266</f>
        <v>#DIV/0!</v>
      </c>
      <c r="AX266" s="23" t="e">
        <f>('Cash Flow Statement Annual'!AB266+'Cash Flow Statement Annual'!AU266)/'Balance Sheet Annual'!BS266</f>
        <v>#DIV/0!</v>
      </c>
      <c r="AY266" s="23">
        <f>('Balance Sheet Annual'!BH266+'Balance Sheet Annual'!BS266)/('Income Statement Annual'!AF266-'Income Statement Annual'!AC266)</f>
        <v>0</v>
      </c>
      <c r="AZ266" s="23">
        <f>(('Balance Sheet Annual'!BH266+'Balance Sheet Annual'!BS266)-'Balance Sheet Annual'!N266)/('Income Statement Annual'!AF266-'Income Statement Annual'!AC266)</f>
        <v>-0.94873690160441759</v>
      </c>
      <c r="BA266" s="23">
        <f>('Cash Flow Statement Annual'!AB266+'Cash Flow Statement Annual'!AU266)/'Income Statement Annual'!BS266</f>
        <v>0.71157076640474437</v>
      </c>
      <c r="BB266" s="23" t="e">
        <f>'Income Statement Annual'!AF266/('Balance Sheet Annual'!BH266+'Balance Sheet Annual'!BS266)</f>
        <v>#DIV/0!</v>
      </c>
      <c r="BC266" s="24">
        <f>'Income Statement Annual'!AF266/('Balance Sheet Annual'!BB266-'Balance Sheet Annual'!BR266)</f>
        <v>0.31251042767675258</v>
      </c>
    </row>
    <row r="267" spans="1:55" x14ac:dyDescent="0.2">
      <c r="A267" s="52" t="s">
        <v>89</v>
      </c>
      <c r="B267" s="52" t="s">
        <v>90</v>
      </c>
      <c r="C267" s="52" t="str">
        <f>VLOOKUP(A267,'[1]S&amp;P 500 Wikipedia'!A:D,3,FALSE)</f>
        <v>Consumer Staples</v>
      </c>
      <c r="D267" s="52">
        <v>133574</v>
      </c>
      <c r="E267" s="52" t="s">
        <v>16</v>
      </c>
      <c r="F267" s="52">
        <v>2019</v>
      </c>
      <c r="G267" s="52" t="s">
        <v>17</v>
      </c>
      <c r="H267" s="53">
        <v>43830</v>
      </c>
      <c r="I267" s="53">
        <v>43886</v>
      </c>
      <c r="J267" s="53">
        <v>43886</v>
      </c>
      <c r="K267" s="54">
        <v>1864000000</v>
      </c>
      <c r="L267" s="54">
        <v>1864000000</v>
      </c>
      <c r="M267" s="52" t="s">
        <v>92</v>
      </c>
      <c r="N267" s="21">
        <f>'Balance Sheet Annual'!AH267/'Balance Sheet Annual'!BR267</f>
        <v>0.5901639344262295</v>
      </c>
      <c r="O267" s="22">
        <f>('Balance Sheet Annual'!AH267-'Balance Sheet Annual'!U267)/'Balance Sheet Annual'!BR267</f>
        <v>0.30964032297528749</v>
      </c>
      <c r="P267" s="22">
        <f>'Balance Sheet Annual'!N267/'Balance Sheet Annual'!BR267</f>
        <v>0.25899192561781259</v>
      </c>
      <c r="Q267" s="22">
        <f>'Balance Sheet Annual'!CH267/'Balance Sheet Annual'!CS267</f>
        <v>6.7506685543495362</v>
      </c>
      <c r="R267" s="22">
        <f>('Balance Sheet Annual'!BH267+'Balance Sheet Annual'!BS267)/'Balance Sheet Annual'!BB267</f>
        <v>0.56913803251405493</v>
      </c>
      <c r="S267" s="22">
        <f>('Balance Sheet Annual'!BH267/'Balance Sheet Annual'!BB267)</f>
        <v>2.0295914432424754E-2</v>
      </c>
      <c r="T267" s="22">
        <f>'Balance Sheet Annual'!BS267/'Balance Sheet Annual'!BB267</f>
        <v>0.54884211808163019</v>
      </c>
      <c r="U267" s="22">
        <f>('Balance Sheet Annual'!BH267+'Balance Sheet Annual'!BS267)/'Balance Sheet Annual'!CS267</f>
        <v>4.4112002516910493</v>
      </c>
      <c r="V267" s="22">
        <f>('Balance Sheet Annual'!BH267/'Balance Sheet Annual'!CS267)</f>
        <v>0.15730690577316345</v>
      </c>
      <c r="W267" s="22">
        <f>('Balance Sheet Annual'!BS267/'Balance Sheet Annual'!CS267)</f>
        <v>4.253893345917886</v>
      </c>
      <c r="X267" s="23">
        <f>'Balance Sheet Annual'!AH267/'Balance Sheet Annual'!BB267</f>
        <v>9.7907491222017001E-2</v>
      </c>
      <c r="Y267" s="23">
        <f>'Balance Sheet Annual'!CS267/('Balance Sheet Annual'!BB267-'Balance Sheet Annual'!AQ267-'Balance Sheet Annual'!AR267-'Balance Sheet Annual'!AS267)</f>
        <v>0.20240710669595949</v>
      </c>
      <c r="Z267" s="23">
        <f>'Balance Sheet Annual'!BA267/'Balance Sheet Annual'!BB267</f>
        <v>0.90209250877798297</v>
      </c>
      <c r="AA267" s="23">
        <f>'Balance Sheet Annual'!AR267/'Balance Sheet Annual'!BB267</f>
        <v>0.10507194901666295</v>
      </c>
      <c r="AB267" s="24">
        <f>'Balance Sheet Annual'!CS267/'Balance Sheet Annual'!CT267</f>
        <v>0.12902112804692414</v>
      </c>
      <c r="AC267" s="25">
        <f>'Income Statement Annual'!V267/'Income Statement Annual'!N267</f>
        <v>0.50621266427718037</v>
      </c>
      <c r="AD267" s="23">
        <f>('Income Statement Annual'!AF267-'Income Statement Annual'!AC267)/'Income Statement Annual'!N267</f>
        <v>0.41756272401433692</v>
      </c>
      <c r="AE267" s="23">
        <f>'Income Statement Annual'!AF267/'Income Statement Annual'!N267</f>
        <v>0.41756272401433692</v>
      </c>
      <c r="AF267" s="23">
        <f>'Income Statement Annual'!BS267/'Income Statement Annual'!N267</f>
        <v>-5.1493428912783752E-2</v>
      </c>
      <c r="AG267" s="23">
        <f>('Income Statement Annual'!AF267-'Income Statement Annual'!AC267)/('Income Statement Annual'!AH267*-1)</f>
        <v>8.19140625</v>
      </c>
      <c r="AH267" s="24">
        <f>'Income Statement Annual'!AF267/('Income Statement Annual'!AH267*-1)</f>
        <v>8.19140625</v>
      </c>
      <c r="AI267" s="25">
        <f>'Cash Flow Statement Annual'!BG267/'Cash Flow Statement Annual'!AB267</f>
        <v>-0.63452733638567194</v>
      </c>
      <c r="AJ267" s="23">
        <f>'Cash Flow Statement Annual'!AB267/'Balance Sheet Annual'!BR267</f>
        <v>0.90849033520919986</v>
      </c>
      <c r="AK267" s="23">
        <f>('Cash Flow Statement Annual'!AB267+'Cash Flow Statement Annual'!AV267)/('Balance Sheet Annual'!BH267+'Balance Sheet Annual'!BS267)</f>
        <v>4.839169816703516E-2</v>
      </c>
      <c r="AL267" s="24">
        <f>('Cash Flow Statement Annual'!AB267/('Balance Sheet Annual'!BH267+'Balance Sheet Annual'!BS267))</f>
        <v>0.26481706012409956</v>
      </c>
      <c r="AM267" s="25">
        <f>'Income Statement Annual'!BS267/'Balance Sheet Annual'!CS267</f>
        <v>-0.20339782916470034</v>
      </c>
      <c r="AN267" s="23">
        <f>'Income Statement Annual'!N267/'Balance Sheet Annual'!CS267</f>
        <v>3.9499764039641341</v>
      </c>
      <c r="AO267" s="23">
        <f>'Income Statement Annual'!N267/'Balance Sheet Annual'!BB267</f>
        <v>0.50963041139818555</v>
      </c>
      <c r="AP267" s="23">
        <f>'Income Statement Annual'!N267/('Balance Sheet Annual'!AH267-'Balance Sheet Annual'!BR267)</f>
        <v>-7.4955223880597011</v>
      </c>
      <c r="AQ267" s="23">
        <f>'Income Statement Annual'!BS267/'Balance Sheet Annual'!BB267</f>
        <v>-2.6242617361125205E-2</v>
      </c>
      <c r="AR267" s="23">
        <f>'Cash Flow Statement Annual'!AB267/'Income Statement Annual'!N267</f>
        <v>0.29573874950219037</v>
      </c>
      <c r="AS267" s="23">
        <f>'Cash Flow Statement Annual'!BG267/'Income Statement Annual'!N267</f>
        <v>-0.18765432098765433</v>
      </c>
      <c r="AT267" s="23">
        <f>'Cash Flow Statement Annual'!AB267/'Balance Sheet Annual'!BB267</f>
        <v>0.1507174605751862</v>
      </c>
      <c r="AU267" s="23">
        <f>('Cash Flow Statement Annual'!AB267+'Cash Flow Statement Annual'!AU267)/'Balance Sheet Annual'!BR267</f>
        <v>0.6654024957181307</v>
      </c>
      <c r="AV267" s="23">
        <f>('Cash Flow Statement Annual'!AB267+'Cash Flow Statement Annual'!AU267)/('Balance Sheet Annual'!BH267+'Balance Sheet Annual'!BS267)</f>
        <v>0.19395906140788816</v>
      </c>
      <c r="AW267" s="23">
        <f>'Cash Flow Statement Annual'!AB267/'Balance Sheet Annual'!BS267</f>
        <v>0.27460986613416166</v>
      </c>
      <c r="AX267" s="23">
        <f>('Cash Flow Statement Annual'!AB267+'Cash Flow Statement Annual'!AU267)/'Balance Sheet Annual'!BS267</f>
        <v>0.20113157310849789</v>
      </c>
      <c r="AY267" s="23">
        <f>('Balance Sheet Annual'!BH267+'Balance Sheet Annual'!BS267)/('Income Statement Annual'!AF267-'Income Statement Annual'!AC267)</f>
        <v>2.6744873628993799</v>
      </c>
      <c r="AZ267" s="23">
        <f>(('Balance Sheet Annual'!BH267+'Balance Sheet Annual'!BS267)-'Balance Sheet Annual'!N267)/('Income Statement Annual'!AF267-'Income Statement Annual'!AC267)</f>
        <v>2.4725798760133526</v>
      </c>
      <c r="BA267" s="23">
        <f>('Cash Flow Statement Annual'!AB267+'Cash Flow Statement Annual'!AU267)/'Income Statement Annual'!BS267</f>
        <v>-4.2064965197215773</v>
      </c>
      <c r="BB267" s="23">
        <f>'Income Statement Annual'!AF267/('Balance Sheet Annual'!BH267+'Balance Sheet Annual'!BS267)</f>
        <v>0.37390343056843306</v>
      </c>
      <c r="BC267" s="24">
        <f>'Income Statement Annual'!AF267/('Balance Sheet Annual'!BB267-'Balance Sheet Annual'!BR267)</f>
        <v>0.25512811154098841</v>
      </c>
    </row>
    <row r="268" spans="1:55" x14ac:dyDescent="0.2">
      <c r="A268" s="52" t="s">
        <v>1135</v>
      </c>
      <c r="B268" s="52" t="s">
        <v>1136</v>
      </c>
      <c r="C268" s="52" t="str">
        <f>VLOOKUP(A268,'[1]S&amp;P 500 Wikipedia'!A:D,3,FALSE)</f>
        <v>Materials</v>
      </c>
      <c r="D268" s="52">
        <v>94993</v>
      </c>
      <c r="E268" s="52" t="s">
        <v>16</v>
      </c>
      <c r="F268" s="52">
        <v>2019</v>
      </c>
      <c r="G268" s="52" t="s">
        <v>17</v>
      </c>
      <c r="H268" s="53">
        <v>43830</v>
      </c>
      <c r="I268" s="53">
        <v>43881</v>
      </c>
      <c r="J268" s="53">
        <v>43881</v>
      </c>
      <c r="K268" s="54">
        <v>378900000</v>
      </c>
      <c r="L268" s="54">
        <v>377000000</v>
      </c>
      <c r="M268" s="52" t="s">
        <v>1137</v>
      </c>
      <c r="N268" s="21">
        <f>'Balance Sheet Annual'!AH268/'Balance Sheet Annual'!BR268</f>
        <v>1.434656788980206</v>
      </c>
      <c r="O268" s="22">
        <f>('Balance Sheet Annual'!AH268-'Balance Sheet Annual'!U268)/'Balance Sheet Annual'!BR268</f>
        <v>0.63348381371300688</v>
      </c>
      <c r="P268" s="22">
        <f>'Balance Sheet Annual'!N268/'Balance Sheet Annual'!BR268</f>
        <v>0.20029324381679978</v>
      </c>
      <c r="Q268" s="22">
        <f>'Balance Sheet Annual'!CH268/'Balance Sheet Annual'!CS268</f>
        <v>1.0601327981553439</v>
      </c>
      <c r="R268" s="22">
        <f>('Balance Sheet Annual'!BH268+'Balance Sheet Annual'!BS268)/'Balance Sheet Annual'!BB268</f>
        <v>0.23910148457133973</v>
      </c>
      <c r="S268" s="22">
        <f>('Balance Sheet Annual'!BH268/'Balance Sheet Annual'!BB268)</f>
        <v>4.6013938907168948E-3</v>
      </c>
      <c r="T268" s="22">
        <f>'Balance Sheet Annual'!BS268/'Balance Sheet Annual'!BB268</f>
        <v>0.23450009068062286</v>
      </c>
      <c r="U268" s="22">
        <f>('Balance Sheet Annual'!BH268+'Balance Sheet Annual'!BS268)/'Balance Sheet Annual'!CS268</f>
        <v>0.49258081045305097</v>
      </c>
      <c r="V268" s="22">
        <f>('Balance Sheet Annual'!BH268/'Balance Sheet Annual'!CS268)</f>
        <v>9.4794824714975016E-3</v>
      </c>
      <c r="W268" s="22">
        <f>('Balance Sheet Annual'!BS268/'Balance Sheet Annual'!CS268)</f>
        <v>0.48310132798155342</v>
      </c>
      <c r="X268" s="23">
        <f>'Balance Sheet Annual'!AH268/'Balance Sheet Annual'!BB268</f>
        <v>0.19266782392413917</v>
      </c>
      <c r="Y268" s="23">
        <f>'Balance Sheet Annual'!CS268/('Balance Sheet Annual'!BB268-'Balance Sheet Annual'!AQ268-'Balance Sheet Annual'!AR268-'Balance Sheet Annual'!AS268)</f>
        <v>0.51636018873748735</v>
      </c>
      <c r="Z268" s="23">
        <f>'Balance Sheet Annual'!BA268/'Balance Sheet Annual'!BB268</f>
        <v>0.80733217607586083</v>
      </c>
      <c r="AA268" s="23">
        <f>'Balance Sheet Annual'!AR268/'Balance Sheet Annual'!BB268</f>
        <v>5.9947664326242975E-2</v>
      </c>
      <c r="AB268" s="24">
        <f>'Balance Sheet Annual'!CS268/'Balance Sheet Annual'!CT268</f>
        <v>0.48540560147161699</v>
      </c>
      <c r="AC268" s="25">
        <f>'Income Statement Annual'!V268/'Income Statement Annual'!N268</f>
        <v>0.10074890807630554</v>
      </c>
      <c r="AD268" s="23">
        <f>('Income Statement Annual'!AF268-'Income Statement Annual'!AC268)/'Income Statement Annual'!N268</f>
        <v>4.1229242221798051E-2</v>
      </c>
      <c r="AE268" s="23">
        <f>'Income Statement Annual'!AF268/'Income Statement Annual'!N268</f>
        <v>4.1229242221798051E-2</v>
      </c>
      <c r="AF268" s="23">
        <f>'Income Statement Annual'!BS268/'Income Statement Annual'!N268</f>
        <v>-0.11984774822316786</v>
      </c>
      <c r="AG268" s="23">
        <f>('Income Statement Annual'!AF268-'Income Statement Annual'!AC268)/('Income Statement Annual'!AH268*-1)</f>
        <v>2.0076544559868781</v>
      </c>
      <c r="AH268" s="24">
        <f>'Income Statement Annual'!AF268/('Income Statement Annual'!AH268*-1)</f>
        <v>2.0076544559868781</v>
      </c>
      <c r="AI268" s="25">
        <f>'Cash Flow Statement Annual'!BG268/'Cash Flow Statement Annual'!AB268</f>
        <v>-7.504108088369546E-2</v>
      </c>
      <c r="AJ268" s="23">
        <f>'Cash Flow Statement Annual'!AB268/'Balance Sheet Annual'!BR268</f>
        <v>0.42265694331905701</v>
      </c>
      <c r="AK268" s="23">
        <f>('Cash Flow Statement Annual'!AB268+'Cash Flow Statement Annual'!AV268)/('Balance Sheet Annual'!BH268+'Balance Sheet Annual'!BS268)</f>
        <v>0.2228290314890666</v>
      </c>
      <c r="AL268" s="24">
        <f>('Cash Flow Statement Annual'!AB268/('Balance Sheet Annual'!BH268+'Balance Sheet Annual'!BS268))</f>
        <v>0.23739245389333161</v>
      </c>
      <c r="AM268" s="25">
        <f>'Income Statement Annual'!BS268/'Balance Sheet Annual'!CS268</f>
        <v>-0.11394594132968956</v>
      </c>
      <c r="AN268" s="23">
        <f>'Income Statement Annual'!N268/'Balance Sheet Annual'!CS268</f>
        <v>0.95075579657543019</v>
      </c>
      <c r="AO268" s="23">
        <f>'Income Statement Annual'!N268/'Balance Sheet Annual'!BB268</f>
        <v>0.46150218928932302</v>
      </c>
      <c r="AP268" s="23">
        <f>'Income Statement Annual'!N268/('Balance Sheet Annual'!AH268-'Balance Sheet Annual'!BR268)</f>
        <v>7.9061695517088326</v>
      </c>
      <c r="AQ268" s="23">
        <f>'Income Statement Annual'!BS268/'Balance Sheet Annual'!BB268</f>
        <v>-5.5309998186387543E-2</v>
      </c>
      <c r="AR268" s="23">
        <f>'Cash Flow Statement Annual'!AB268/'Income Statement Annual'!N268</f>
        <v>0.12299159022265138</v>
      </c>
      <c r="AS268" s="23">
        <f>'Cash Flow Statement Annual'!BG268/'Income Statement Annual'!N268</f>
        <v>-9.2294218699123087E-3</v>
      </c>
      <c r="AT268" s="23">
        <f>'Cash Flow Statement Annual'!AB268/'Balance Sheet Annual'!BB268</f>
        <v>5.6760888151928909E-2</v>
      </c>
      <c r="AU268" s="23">
        <f>('Cash Flow Statement Annual'!AB268+'Cash Flow Statement Annual'!AU268)/'Balance Sheet Annual'!BR268</f>
        <v>-0.10244241231624031</v>
      </c>
      <c r="AV268" s="23">
        <f>('Cash Flow Statement Annual'!AB268+'Cash Flow Statement Annual'!AU268)/('Balance Sheet Annual'!BH268+'Balance Sheet Annual'!BS268)</f>
        <v>-5.753852155256485E-2</v>
      </c>
      <c r="AW268" s="23">
        <f>'Cash Flow Statement Annual'!AB268/'Balance Sheet Annual'!BS268</f>
        <v>0.24205060214340957</v>
      </c>
      <c r="AX268" s="23">
        <f>('Cash Flow Statement Annual'!AB268+'Cash Flow Statement Annual'!AU268)/'Balance Sheet Annual'!BS268</f>
        <v>-5.8667550546900891E-2</v>
      </c>
      <c r="AY268" s="23">
        <f>('Balance Sheet Annual'!BH268+'Balance Sheet Annual'!BS268)/('Income Statement Annual'!AF268-'Income Statement Annual'!AC268)</f>
        <v>12.566176470588236</v>
      </c>
      <c r="AZ268" s="23">
        <f>(('Balance Sheet Annual'!BH268+'Balance Sheet Annual'!BS268)-'Balance Sheet Annual'!N268)/('Income Statement Annual'!AF268-'Income Statement Annual'!AC268)</f>
        <v>11.152505446623094</v>
      </c>
      <c r="BA268" s="23">
        <f>('Cash Flow Statement Annual'!AB268+'Cash Flow Statement Annual'!AU268)/'Income Statement Annual'!BS268</f>
        <v>0.24873524451939291</v>
      </c>
      <c r="BB268" s="23">
        <f>'Income Statement Annual'!AF268/('Balance Sheet Annual'!BH268+'Balance Sheet Annual'!BS268)</f>
        <v>7.9578700994733756E-2</v>
      </c>
      <c r="BC268" s="24">
        <f>'Income Statement Annual'!AF268/('Balance Sheet Annual'!BB268-'Balance Sheet Annual'!BR268)</f>
        <v>2.1979074388871596E-2</v>
      </c>
    </row>
    <row r="269" spans="1:55" x14ac:dyDescent="0.2">
      <c r="A269" s="52" t="s">
        <v>772</v>
      </c>
      <c r="B269" s="52" t="s">
        <v>773</v>
      </c>
      <c r="C269" s="52" t="str">
        <f>VLOOKUP(A269,'[1]S&amp;P 500 Wikipedia'!A:D,3,FALSE)</f>
        <v>Energy</v>
      </c>
      <c r="D269" s="52">
        <v>353184</v>
      </c>
      <c r="E269" s="52" t="s">
        <v>16</v>
      </c>
      <c r="F269" s="52">
        <v>2019</v>
      </c>
      <c r="G269" s="52" t="s">
        <v>17</v>
      </c>
      <c r="H269" s="53">
        <v>43830</v>
      </c>
      <c r="I269" s="53">
        <v>43889</v>
      </c>
      <c r="J269" s="53">
        <v>43889</v>
      </c>
      <c r="K269" s="54">
        <v>645000000</v>
      </c>
      <c r="L269" s="54">
        <v>657000000</v>
      </c>
      <c r="M269" s="52" t="s">
        <v>774</v>
      </c>
      <c r="N269" s="21">
        <f>'Balance Sheet Annual'!AH269/'Balance Sheet Annual'!BR269</f>
        <v>1.249148448628228</v>
      </c>
      <c r="O269" s="22">
        <f>('Balance Sheet Annual'!AH269-'Balance Sheet Annual'!U269)/'Balance Sheet Annual'!BR269</f>
        <v>0.61478912491484483</v>
      </c>
      <c r="P269" s="22">
        <f>'Balance Sheet Annual'!N269/'Balance Sheet Annual'!BR269</f>
        <v>9.4568650523317019E-2</v>
      </c>
      <c r="Q269" s="22">
        <f>'Balance Sheet Annual'!CH269/'Balance Sheet Annual'!CS269</f>
        <v>1.2863108079894217</v>
      </c>
      <c r="R269" s="22">
        <f>('Balance Sheet Annual'!BH269+'Balance Sheet Annual'!BS269)/'Balance Sheet Annual'!BB269</f>
        <v>0.29260521936766914</v>
      </c>
      <c r="S269" s="22">
        <f>('Balance Sheet Annual'!BH269/'Balance Sheet Annual'!BB269)</f>
        <v>7.2141726531109217E-3</v>
      </c>
      <c r="T269" s="22">
        <f>'Balance Sheet Annual'!BS269/'Balance Sheet Annual'!BB269</f>
        <v>0.28539104671455823</v>
      </c>
      <c r="U269" s="22">
        <f>('Balance Sheet Annual'!BH269+'Balance Sheet Annual'!BS269)/'Balance Sheet Annual'!CS269</f>
        <v>0.66898647551441759</v>
      </c>
      <c r="V269" s="22">
        <f>('Balance Sheet Annual'!BH269/'Balance Sheet Annual'!CS269)</f>
        <v>1.649384090750922E-2</v>
      </c>
      <c r="W269" s="22">
        <f>('Balance Sheet Annual'!BS269/'Balance Sheet Annual'!CS269)</f>
        <v>0.65249263460690843</v>
      </c>
      <c r="X269" s="23">
        <f>'Balance Sheet Annual'!AH269/'Balance Sheet Annual'!BB269</f>
        <v>0.20465522139697229</v>
      </c>
      <c r="Y269" s="23">
        <f>'Balance Sheet Annual'!CS269/('Balance Sheet Annual'!BB269-'Balance Sheet Annual'!AQ269-'Balance Sheet Annual'!AR269-'Balance Sheet Annual'!AS269)</f>
        <v>0.54902185541800397</v>
      </c>
      <c r="Z269" s="23">
        <f>'Balance Sheet Annual'!BA269/'Balance Sheet Annual'!BB269</f>
        <v>0.79534477860302777</v>
      </c>
      <c r="AA269" s="23">
        <f>'Balance Sheet Annual'!AR269/'Balance Sheet Annual'!BB269</f>
        <v>0.20333617435772555</v>
      </c>
      <c r="AB269" s="24">
        <f>'Balance Sheet Annual'!CS269/'Balance Sheet Annual'!CT269</f>
        <v>0.43738585169852673</v>
      </c>
      <c r="AC269" s="25">
        <f>'Income Statement Annual'!V269/'Income Statement Annual'!N269</f>
        <v>0.11057773761789123</v>
      </c>
      <c r="AD269" s="23">
        <f>('Income Statement Annual'!AF269-'Income Statement Annual'!AC269)/'Income Statement Annual'!N269</f>
        <v>7.8338671550395728E-2</v>
      </c>
      <c r="AE269" s="23">
        <f>'Income Statement Annual'!AF269/'Income Statement Annual'!N269</f>
        <v>4.8987890180638809E-2</v>
      </c>
      <c r="AF269" s="23">
        <f>'Income Statement Annual'!BS269/'Income Statement Annual'!N269</f>
        <v>2.1274879184180591E-2</v>
      </c>
      <c r="AG269" s="23">
        <f>('Income Statement Annual'!AF269-'Income Statement Annual'!AC269)/('Income Statement Annual'!AH269*-1)</f>
        <v>7.7866880513231758</v>
      </c>
      <c r="AH269" s="24">
        <f>'Income Statement Annual'!AF269/('Income Statement Annual'!AH269*-1)</f>
        <v>4.8692862870890137</v>
      </c>
      <c r="AI269" s="25">
        <f>'Cash Flow Statement Annual'!BG269/'Cash Flow Statement Annual'!AB269</f>
        <v>-0.35758923842813262</v>
      </c>
      <c r="AJ269" s="23">
        <f>'Cash Flow Statement Annual'!AB269/'Balance Sheet Annual'!BR269</f>
        <v>0.58469065461076364</v>
      </c>
      <c r="AK269" s="23">
        <f>('Cash Flow Statement Annual'!AB269+'Cash Flow Statement Annual'!AV269)/('Balance Sheet Annual'!BH269+'Balance Sheet Annual'!BS269)</f>
        <v>0.27890283653512726</v>
      </c>
      <c r="AL269" s="24">
        <f>('Cash Flow Statement Annual'!AB269/('Balance Sheet Annual'!BH269+'Balance Sheet Annual'!BS269))</f>
        <v>0.32738053956585061</v>
      </c>
      <c r="AM269" s="25">
        <f>'Income Statement Annual'!BS269/'Balance Sheet Annual'!CS269</f>
        <v>6.1173359315192431E-2</v>
      </c>
      <c r="AN269" s="23">
        <f>'Income Statement Annual'!N269/'Balance Sheet Annual'!CS269</f>
        <v>2.8753798686988192</v>
      </c>
      <c r="AO269" s="23">
        <f>'Income Statement Annual'!N269/'Balance Sheet Annual'!BB269</f>
        <v>1.257650472827631</v>
      </c>
      <c r="AP269" s="23">
        <f>'Income Statement Annual'!N269/('Balance Sheet Annual'!AH269-'Balance Sheet Annual'!BR269)</f>
        <v>30.810091971165797</v>
      </c>
      <c r="AQ269" s="23">
        <f>'Income Statement Annual'!BS269/'Balance Sheet Annual'!BB269</f>
        <v>2.6756361865335445E-2</v>
      </c>
      <c r="AR269" s="23">
        <f>'Cash Flow Statement Annual'!AB269/'Income Statement Annual'!N269</f>
        <v>7.6168424109916172E-2</v>
      </c>
      <c r="AS269" s="23">
        <f>'Cash Flow Statement Annual'!BG269/'Income Statement Annual'!N269</f>
        <v>-2.7237008769735938E-2</v>
      </c>
      <c r="AT269" s="23">
        <f>'Cash Flow Statement Annual'!AB269/'Balance Sheet Annual'!BB269</f>
        <v>9.5793254596371599E-2</v>
      </c>
      <c r="AU269" s="23">
        <f>('Cash Flow Statement Annual'!AB269+'Cash Flow Statement Annual'!AU269)/'Balance Sheet Annual'!BR269</f>
        <v>0.19694060816250697</v>
      </c>
      <c r="AV269" s="23">
        <f>('Cash Flow Statement Annual'!AB269+'Cash Flow Statement Annual'!AU269)/('Balance Sheet Annual'!BH269+'Balance Sheet Annual'!BS269)</f>
        <v>0.11027116998404883</v>
      </c>
      <c r="AW269" s="23">
        <f>'Cash Flow Statement Annual'!AB269/'Balance Sheet Annual'!BS269</f>
        <v>0.33565613111956483</v>
      </c>
      <c r="AX269" s="23">
        <f>('Cash Flow Statement Annual'!AB269+'Cash Flow Statement Annual'!AU269)/'Balance Sheet Annual'!BS269</f>
        <v>0.11305862694208411</v>
      </c>
      <c r="AY269" s="23">
        <f>('Balance Sheet Annual'!BH269+'Balance Sheet Annual'!BS269)/('Income Statement Annual'!AF269-'Income Statement Annual'!AC269)</f>
        <v>2.9699279093717816</v>
      </c>
      <c r="AZ269" s="23">
        <f>(('Balance Sheet Annual'!BH269+'Balance Sheet Annual'!BS269)-'Balance Sheet Annual'!N269)/('Income Statement Annual'!AF269-'Income Statement Annual'!AC269)</f>
        <v>2.8126673532440782</v>
      </c>
      <c r="BA269" s="23">
        <f>('Cash Flow Statement Annual'!AB269+'Cash Flow Statement Annual'!AU269)/'Income Statement Annual'!BS269</f>
        <v>1.205915813424346</v>
      </c>
      <c r="BB269" s="23">
        <f>'Income Statement Annual'!AF269/('Balance Sheet Annual'!BH269+'Balance Sheet Annual'!BS269)</f>
        <v>0.21055551702614606</v>
      </c>
      <c r="BC269" s="24">
        <f>'Income Statement Annual'!AF269/('Balance Sheet Annual'!BB269-'Balance Sheet Annual'!BR269)</f>
        <v>7.3681272676528048E-2</v>
      </c>
    </row>
    <row r="270" spans="1:55" x14ac:dyDescent="0.2">
      <c r="A270" s="52" t="s">
        <v>805</v>
      </c>
      <c r="B270" s="52" t="s">
        <v>806</v>
      </c>
      <c r="C270" s="52" t="str">
        <f>VLOOKUP(A270,'[1]S&amp;P 500 Wikipedia'!A:D,3,FALSE)</f>
        <v>Health Care</v>
      </c>
      <c r="D270" s="52">
        <v>262201</v>
      </c>
      <c r="E270" s="52" t="s">
        <v>16</v>
      </c>
      <c r="F270" s="52">
        <v>2019</v>
      </c>
      <c r="G270" s="52" t="s">
        <v>17</v>
      </c>
      <c r="H270" s="53">
        <v>43830</v>
      </c>
      <c r="I270" s="53">
        <v>43887</v>
      </c>
      <c r="J270" s="53">
        <v>43887</v>
      </c>
      <c r="K270" s="54">
        <v>2543000000</v>
      </c>
      <c r="L270" s="54">
        <v>2557000000</v>
      </c>
      <c r="M270" s="52" t="s">
        <v>807</v>
      </c>
      <c r="N270" s="21">
        <f>'Balance Sheet Annual'!AH270/'Balance Sheet Annual'!BR270</f>
        <v>1.2368586858685868</v>
      </c>
      <c r="O270" s="22">
        <f>('Balance Sheet Annual'!AH270-'Balance Sheet Annual'!U270)/'Balance Sheet Annual'!BR270</f>
        <v>0.96782178217821779</v>
      </c>
      <c r="P270" s="22">
        <f>'Balance Sheet Annual'!N270/'Balance Sheet Annual'!BR270</f>
        <v>0.47029702970297027</v>
      </c>
      <c r="Q270" s="22">
        <f>'Balance Sheet Annual'!CH270/'Balance Sheet Annual'!CS270</f>
        <v>2.2459136187069726</v>
      </c>
      <c r="R270" s="22">
        <f>('Balance Sheet Annual'!BH270+'Balance Sheet Annual'!BS270)/'Balance Sheet Annual'!BB270</f>
        <v>0.31216749410524069</v>
      </c>
      <c r="S270" s="22">
        <f>('Balance Sheet Annual'!BH270/'Balance Sheet Annual'!BB270)</f>
        <v>4.2774032252331243E-2</v>
      </c>
      <c r="T270" s="22">
        <f>'Balance Sheet Annual'!BS270/'Balance Sheet Annual'!BB270</f>
        <v>0.26939346185290947</v>
      </c>
      <c r="U270" s="22">
        <f>('Balance Sheet Annual'!BH270+'Balance Sheet Annual'!BS270)/'Balance Sheet Annual'!CS270</f>
        <v>1.0132687204338295</v>
      </c>
      <c r="V270" s="22">
        <f>('Balance Sheet Annual'!BH270/'Balance Sheet Annual'!CS270)</f>
        <v>0.13884081381485328</v>
      </c>
      <c r="W270" s="22">
        <f>('Balance Sheet Annual'!BS270/'Balance Sheet Annual'!CS270)</f>
        <v>0.87442790661897618</v>
      </c>
      <c r="X270" s="23">
        <f>'Balance Sheet Annual'!AH270/'Balance Sheet Annual'!BB270</f>
        <v>0.32563953695036552</v>
      </c>
      <c r="Y270" s="23">
        <f>'Balance Sheet Annual'!CS270/('Balance Sheet Annual'!BB270-'Balance Sheet Annual'!AQ270-'Balance Sheet Annual'!AR270-'Balance Sheet Annual'!AS270)</f>
        <v>0.51207263273987713</v>
      </c>
      <c r="Z270" s="23">
        <f>'Balance Sheet Annual'!BA270/'Balance Sheet Annual'!BB270</f>
        <v>0.67436046304963448</v>
      </c>
      <c r="AA270" s="23">
        <f>'Balance Sheet Annual'!AR270/'Balance Sheet Annual'!BB270</f>
        <v>0.23016220955721176</v>
      </c>
      <c r="AB270" s="24">
        <f>'Balance Sheet Annual'!CS270/'Balance Sheet Annual'!CT270</f>
        <v>0.30807967107835588</v>
      </c>
      <c r="AC270" s="25">
        <f>'Income Statement Annual'!V270/'Income Statement Annual'!N270</f>
        <v>0.69871904355251924</v>
      </c>
      <c r="AD270" s="23">
        <f>('Income Statement Annual'!AF270-'Income Statement Annual'!AC270)/'Income Statement Annual'!N270</f>
        <v>0.26133646456020493</v>
      </c>
      <c r="AE270" s="23">
        <f>'Income Statement Annual'!AF270/'Income Statement Annual'!N270</f>
        <v>0.26133646456020493</v>
      </c>
      <c r="AF270" s="23">
        <f>'Income Statement Annual'!BS270/'Income Statement Annual'!N270</f>
        <v>0.21014090520922288</v>
      </c>
      <c r="AG270" s="23" t="e">
        <f>('Income Statement Annual'!AF270-'Income Statement Annual'!AC270)/('Income Statement Annual'!AH270*-1)</f>
        <v>#DIV/0!</v>
      </c>
      <c r="AH270" s="24" t="e">
        <f>'Income Statement Annual'!AF270/('Income Statement Annual'!AH270*-1)</f>
        <v>#DIV/0!</v>
      </c>
      <c r="AI270" s="25">
        <f>'Cash Flow Statement Annual'!BG270/'Cash Flow Statement Annual'!AB270</f>
        <v>-0.65930059523809526</v>
      </c>
      <c r="AJ270" s="23">
        <f>'Cash Flow Statement Annual'!AB270/'Balance Sheet Annual'!BR270</f>
        <v>0.60486048604860487</v>
      </c>
      <c r="AK270" s="23">
        <f>('Cash Flow Statement Annual'!AB270+'Cash Flow Statement Annual'!AV270)/('Balance Sheet Annual'!BH270+'Balance Sheet Annual'!BS270)</f>
        <v>0.29397251954755937</v>
      </c>
      <c r="AL270" s="24">
        <f>('Cash Flow Statement Annual'!AB270/('Balance Sheet Annual'!BH270+'Balance Sheet Annual'!BS270))</f>
        <v>0.51013436574812121</v>
      </c>
      <c r="AM270" s="25">
        <f>'Income Statement Annual'!BS270/'Balance Sheet Annual'!CS270</f>
        <v>0.37856236298603901</v>
      </c>
      <c r="AN270" s="23">
        <f>'Income Statement Annual'!N270/'Balance Sheet Annual'!CS270</f>
        <v>1.8014691742625284</v>
      </c>
      <c r="AO270" s="23">
        <f>'Income Statement Annual'!N270/'Balance Sheet Annual'!BB270</f>
        <v>0.55499603066459713</v>
      </c>
      <c r="AP270" s="23">
        <f>'Income Statement Annual'!N270/('Balance Sheet Annual'!AH270-'Balance Sheet Annual'!BR270)</f>
        <v>8.8998669960098802</v>
      </c>
      <c r="AQ270" s="23">
        <f>'Income Statement Annual'!BS270/'Balance Sheet Annual'!BB270</f>
        <v>0.11662736827138405</v>
      </c>
      <c r="AR270" s="23">
        <f>'Cash Flow Statement Annual'!AB270/'Income Statement Annual'!N270</f>
        <v>0.28693424423569597</v>
      </c>
      <c r="AS270" s="23">
        <f>'Cash Flow Statement Annual'!BG270/'Income Statement Annual'!N270</f>
        <v>-0.18917591801878736</v>
      </c>
      <c r="AT270" s="23">
        <f>'Cash Flow Statement Annual'!AB270/'Balance Sheet Annual'!BB270</f>
        <v>0.15924736661255731</v>
      </c>
      <c r="AU270" s="23">
        <f>('Cash Flow Statement Annual'!AB270+'Cash Flow Statement Annual'!AU270)/'Balance Sheet Annual'!BR270</f>
        <v>0.48654365436543656</v>
      </c>
      <c r="AV270" s="23">
        <f>('Cash Flow Statement Annual'!AB270+'Cash Flow Statement Annual'!AU270)/('Balance Sheet Annual'!BH270+'Balance Sheet Annual'!BS270)</f>
        <v>0.41034692173384957</v>
      </c>
      <c r="AW270" s="23">
        <f>'Cash Flow Statement Annual'!AB270/'Balance Sheet Annual'!BS270</f>
        <v>0.59113300492610843</v>
      </c>
      <c r="AX270" s="23">
        <f>('Cash Flow Statement Annual'!AB270+'Cash Flow Statement Annual'!AU270)/'Balance Sheet Annual'!BS270</f>
        <v>0.47550140745953556</v>
      </c>
      <c r="AY270" s="23">
        <f>('Balance Sheet Annual'!BH270+'Balance Sheet Annual'!BS270)/('Income Statement Annual'!AF270-'Income Statement Annual'!AC270)</f>
        <v>2.1522751409198593</v>
      </c>
      <c r="AZ270" s="23">
        <f>(('Balance Sheet Annual'!BH270+'Balance Sheet Annual'!BS270)-'Balance Sheet Annual'!N270)/('Income Statement Annual'!AF270-'Income Statement Annual'!AC270)</f>
        <v>1.2985867167715055</v>
      </c>
      <c r="BA270" s="23">
        <f>('Cash Flow Statement Annual'!AB270+'Cash Flow Statement Annual'!AU270)/'Income Statement Annual'!BS270</f>
        <v>1.0983440008127603</v>
      </c>
      <c r="BB270" s="23">
        <f>'Income Statement Annual'!AF270/('Balance Sheet Annual'!BH270+'Balance Sheet Annual'!BS270)</f>
        <v>0.46462461094663327</v>
      </c>
      <c r="BC270" s="24">
        <f>'Income Statement Annual'!AF270/('Balance Sheet Annual'!BB270-'Balance Sheet Annual'!BR270)</f>
        <v>0.1968734419479872</v>
      </c>
    </row>
    <row r="271" spans="1:55" x14ac:dyDescent="0.2">
      <c r="A271" s="52" t="s">
        <v>769</v>
      </c>
      <c r="B271" s="52" t="s">
        <v>770</v>
      </c>
      <c r="C271" s="52" t="str">
        <f>VLOOKUP(A271,'[1]S&amp;P 500 Wikipedia'!A:D,3,FALSE)</f>
        <v>Energy</v>
      </c>
      <c r="D271" s="52">
        <v>378185</v>
      </c>
      <c r="E271" s="52" t="s">
        <v>16</v>
      </c>
      <c r="F271" s="52">
        <v>2019</v>
      </c>
      <c r="G271" s="52" t="s">
        <v>17</v>
      </c>
      <c r="H271" s="53">
        <v>43830</v>
      </c>
      <c r="I271" s="53">
        <v>43881</v>
      </c>
      <c r="J271" s="53">
        <v>43881</v>
      </c>
      <c r="K271" s="54">
        <v>806000000</v>
      </c>
      <c r="L271" s="54">
        <v>803000000</v>
      </c>
      <c r="M271" s="52" t="s">
        <v>771</v>
      </c>
      <c r="N271" s="21">
        <f>'Balance Sheet Annual'!AH271/'Balance Sheet Annual'!BR271</f>
        <v>1.2234957020057307</v>
      </c>
      <c r="O271" s="22">
        <f>('Balance Sheet Annual'!AH271-'Balance Sheet Annual'!U271)/'Balance Sheet Annual'!BR271</f>
        <v>1.1822349570200572</v>
      </c>
      <c r="P271" s="22">
        <f>'Balance Sheet Annual'!N271/'Balance Sheet Annual'!BR271</f>
        <v>0.49169054441260746</v>
      </c>
      <c r="Q271" s="22">
        <f>'Balance Sheet Annual'!CH271/'Balance Sheet Annual'!CS271</f>
        <v>0.66584382457006497</v>
      </c>
      <c r="R271" s="22">
        <f>('Balance Sheet Annual'!BH271+'Balance Sheet Annual'!BS271)/'Balance Sheet Annual'!BB271</f>
        <v>0.27172141269449246</v>
      </c>
      <c r="S271" s="22">
        <f>('Balance Sheet Annual'!BH271/'Balance Sheet Annual'!BB271)</f>
        <v>0</v>
      </c>
      <c r="T271" s="22">
        <f>'Balance Sheet Annual'!BS271/'Balance Sheet Annual'!BB271</f>
        <v>0.27172141269449246</v>
      </c>
      <c r="U271" s="22">
        <f>('Balance Sheet Annual'!BH271+'Balance Sheet Annual'!BS271)/'Balance Sheet Annual'!CS271</f>
        <v>0.45264543734057433</v>
      </c>
      <c r="V271" s="22">
        <f>('Balance Sheet Annual'!BH271/'Balance Sheet Annual'!CS271)</f>
        <v>0</v>
      </c>
      <c r="W271" s="22">
        <f>('Balance Sheet Annual'!BS271/'Balance Sheet Annual'!CS271)</f>
        <v>0.45264543734057433</v>
      </c>
      <c r="X271" s="23">
        <f>'Balance Sheet Annual'!AH271/'Balance Sheet Annual'!BB271</f>
        <v>0.10545813781180538</v>
      </c>
      <c r="Y271" s="23">
        <f>'Balance Sheet Annual'!CS271/('Balance Sheet Annual'!BB271-'Balance Sheet Annual'!AQ271-'Balance Sheet Annual'!AR271-'Balance Sheet Annual'!AS271)</f>
        <v>0.60312655086848632</v>
      </c>
      <c r="Z271" s="23">
        <f>'Balance Sheet Annual'!BA271/'Balance Sheet Annual'!BB271</f>
        <v>0.89454186218819465</v>
      </c>
      <c r="AA271" s="23">
        <f>'Balance Sheet Annual'!AR271/'Balance Sheet Annual'!BB271</f>
        <v>4.6925166707829091E-3</v>
      </c>
      <c r="AB271" s="24">
        <f>'Balance Sheet Annual'!CS271/'Balance Sheet Annual'!CT271</f>
        <v>0.60029636947394416</v>
      </c>
      <c r="AC271" s="25">
        <f>'Income Statement Annual'!V271/'Income Statement Annual'!N271</f>
        <v>0.8628131021194605</v>
      </c>
      <c r="AD271" s="23">
        <f>('Income Statement Annual'!AF271-'Income Statement Annual'!AC271)/'Income Statement Annual'!N271</f>
        <v>0.58901734104046244</v>
      </c>
      <c r="AE271" s="23">
        <f>'Income Statement Annual'!AF271/'Income Statement Annual'!N271</f>
        <v>0.12716763005780346</v>
      </c>
      <c r="AF271" s="23">
        <f>'Income Statement Annual'!BS271/'Income Statement Annual'!N271</f>
        <v>9.2485549132947972E-2</v>
      </c>
      <c r="AG271" s="23">
        <f>('Income Statement Annual'!AF271-'Income Statement Annual'!AC271)/('Income Statement Annual'!AH271*-1)</f>
        <v>12.528688524590164</v>
      </c>
      <c r="AH271" s="24">
        <f>'Income Statement Annual'!AF271/('Income Statement Annual'!AH271*-1)</f>
        <v>2.7049180327868854</v>
      </c>
      <c r="AI271" s="25">
        <f>'Cash Flow Statement Annual'!BG271/'Cash Flow Statement Annual'!AB271</f>
        <v>-0.19461622408148418</v>
      </c>
      <c r="AJ271" s="23">
        <f>'Cash Flow Statement Annual'!AB271/'Balance Sheet Annual'!BR271</f>
        <v>1.5753581661891118</v>
      </c>
      <c r="AK271" s="23">
        <f>('Cash Flow Statement Annual'!AB271+'Cash Flow Statement Annual'!AV271)/('Balance Sheet Annual'!BH271+'Balance Sheet Annual'!BS271)</f>
        <v>0.47027813124886386</v>
      </c>
      <c r="AL271" s="24">
        <f>('Cash Flow Statement Annual'!AB271/('Balance Sheet Annual'!BH271+'Balance Sheet Annual'!BS271))</f>
        <v>0.49972732230503547</v>
      </c>
      <c r="AM271" s="25">
        <f>'Income Statement Annual'!BS271/'Balance Sheet Annual'!CS271</f>
        <v>3.9496420636879782E-2</v>
      </c>
      <c r="AN271" s="23">
        <f>'Income Statement Annual'!N271/'Balance Sheet Annual'!CS271</f>
        <v>0.42705504813626266</v>
      </c>
      <c r="AO271" s="23">
        <f>'Income Statement Annual'!N271/'Balance Sheet Annual'!BB271</f>
        <v>0.25635959496171895</v>
      </c>
      <c r="AP271" s="23">
        <f>'Income Statement Annual'!N271/('Balance Sheet Annual'!AH271-'Balance Sheet Annual'!BR271)</f>
        <v>13.307692307692308</v>
      </c>
      <c r="AQ271" s="23">
        <f>'Income Statement Annual'!BS271/'Balance Sheet Annual'!BB271</f>
        <v>2.3709557915534699E-2</v>
      </c>
      <c r="AR271" s="23">
        <f>'Cash Flow Statement Annual'!AB271/'Income Statement Annual'!N271</f>
        <v>0.52967244701348748</v>
      </c>
      <c r="AS271" s="23">
        <f>'Cash Flow Statement Annual'!BG271/'Income Statement Annual'!N271</f>
        <v>-0.10308285163776493</v>
      </c>
      <c r="AT271" s="23">
        <f>'Cash Flow Statement Annual'!AB271/'Balance Sheet Annual'!BB271</f>
        <v>0.13578661397876018</v>
      </c>
      <c r="AU271" s="23">
        <f>('Cash Flow Statement Annual'!AB271+'Cash Flow Statement Annual'!AU271)/'Balance Sheet Annual'!BR271</f>
        <v>-3.9541547277936961E-2</v>
      </c>
      <c r="AV271" s="23">
        <f>('Cash Flow Statement Annual'!AB271+'Cash Flow Statement Annual'!AU271)/('Balance Sheet Annual'!BH271+'Balance Sheet Annual'!BS271)</f>
        <v>-1.2543173968369388E-2</v>
      </c>
      <c r="AW271" s="23">
        <f>'Cash Flow Statement Annual'!AB271/'Balance Sheet Annual'!BS271</f>
        <v>0.49972732230503547</v>
      </c>
      <c r="AX271" s="23">
        <f>('Cash Flow Statement Annual'!AB271+'Cash Flow Statement Annual'!AU271)/'Balance Sheet Annual'!BS271</f>
        <v>-1.2543173968369388E-2</v>
      </c>
      <c r="AY271" s="23">
        <f>('Balance Sheet Annual'!BH271+'Balance Sheet Annual'!BS271)/('Income Statement Annual'!AF271-'Income Statement Annual'!AC271)</f>
        <v>1.7994766110565914</v>
      </c>
      <c r="AZ271" s="23">
        <f>(('Balance Sheet Annual'!BH271+'Balance Sheet Annual'!BS271)-'Balance Sheet Annual'!N271)/('Income Statement Annual'!AF271-'Income Statement Annual'!AC271)</f>
        <v>1.5188092901537456</v>
      </c>
      <c r="BA271" s="23">
        <f>('Cash Flow Statement Annual'!AB271+'Cash Flow Statement Annual'!AU271)/'Income Statement Annual'!BS271</f>
        <v>-0.14374999999999999</v>
      </c>
      <c r="BB271" s="23">
        <f>'Income Statement Annual'!AF271/('Balance Sheet Annual'!BH271+'Balance Sheet Annual'!BS271)</f>
        <v>0.11997818578440284</v>
      </c>
      <c r="BC271" s="24">
        <f>'Income Statement Annual'!AF271/('Balance Sheet Annual'!BB271-'Balance Sheet Annual'!BR271)</f>
        <v>3.5675675675675679E-2</v>
      </c>
    </row>
    <row r="272" spans="1:55" x14ac:dyDescent="0.2">
      <c r="A272" s="52" t="s">
        <v>844</v>
      </c>
      <c r="B272" s="52" t="s">
        <v>845</v>
      </c>
      <c r="C272" s="52" t="str">
        <f>VLOOKUP(A272,'[1]S&amp;P 500 Wikipedia'!A:D,3,FALSE)</f>
        <v>Financials</v>
      </c>
      <c r="D272" s="52">
        <v>549638</v>
      </c>
      <c r="E272" s="52" t="s">
        <v>16</v>
      </c>
      <c r="F272" s="52">
        <v>2019</v>
      </c>
      <c r="G272" s="52" t="s">
        <v>17</v>
      </c>
      <c r="H272" s="53">
        <v>43830</v>
      </c>
      <c r="I272" s="53">
        <v>43879</v>
      </c>
      <c r="J272" s="53">
        <v>43879</v>
      </c>
      <c r="K272" s="54">
        <v>84808000</v>
      </c>
      <c r="L272" s="54">
        <v>85552000</v>
      </c>
      <c r="M272" s="52" t="s">
        <v>846</v>
      </c>
      <c r="N272" s="21">
        <f>'Balance Sheet Annual'!AH272/'Balance Sheet Annual'!BR272</f>
        <v>2.3110672235136871</v>
      </c>
      <c r="O272" s="22">
        <f>('Balance Sheet Annual'!AH272-'Balance Sheet Annual'!U272)/'Balance Sheet Annual'!BR272</f>
        <v>2.3110672235136871</v>
      </c>
      <c r="P272" s="22">
        <f>'Balance Sheet Annual'!N272/'Balance Sheet Annual'!BR272</f>
        <v>1.6725026809919337</v>
      </c>
      <c r="Q272" s="22">
        <f>'Balance Sheet Annual'!CH272/'Balance Sheet Annual'!CS272</f>
        <v>-55.806671533227309</v>
      </c>
      <c r="R272" s="22">
        <f>('Balance Sheet Annual'!BH272+'Balance Sheet Annual'!BS272)/'Balance Sheet Annual'!BB272</f>
        <v>0.7306387368207744</v>
      </c>
      <c r="S272" s="22">
        <f>('Balance Sheet Annual'!BH272/'Balance Sheet Annual'!BB272)</f>
        <v>0</v>
      </c>
      <c r="T272" s="22">
        <f>'Balance Sheet Annual'!BS272/'Balance Sheet Annual'!BB272</f>
        <v>0.7306387368207744</v>
      </c>
      <c r="U272" s="22">
        <f>('Balance Sheet Annual'!BH272+'Balance Sheet Annual'!BS272)/'Balance Sheet Annual'!CS272</f>
        <v>-40.043877258388299</v>
      </c>
      <c r="V272" s="22">
        <f>('Balance Sheet Annual'!BH272/'Balance Sheet Annual'!CS272)</f>
        <v>0</v>
      </c>
      <c r="W272" s="22">
        <f>('Balance Sheet Annual'!BS272/'Balance Sheet Annual'!CS272)</f>
        <v>-40.043877258388299</v>
      </c>
      <c r="X272" s="23">
        <f>'Balance Sheet Annual'!AH272/'Balance Sheet Annual'!BB272</f>
        <v>0.49513787689629934</v>
      </c>
      <c r="Y272" s="23">
        <f>'Balance Sheet Annual'!CS272/('Balance Sheet Annual'!BB272-'Balance Sheet Annual'!AQ272-'Balance Sheet Annual'!AR272-'Balance Sheet Annual'!AS272)</f>
        <v>-3.2231635522107623E-2</v>
      </c>
      <c r="Z272" s="23">
        <f>'Balance Sheet Annual'!BA272/'Balance Sheet Annual'!BB272</f>
        <v>0.5048621231037006</v>
      </c>
      <c r="AA272" s="23">
        <f>'Balance Sheet Annual'!AR272/'Balance Sheet Annual'!BB272</f>
        <v>0.37171855745796289</v>
      </c>
      <c r="AB272" s="24">
        <f>'Balance Sheet Annual'!CS272/'Balance Sheet Annual'!CT272</f>
        <v>-1.8245953859718264E-2</v>
      </c>
      <c r="AC272" s="25">
        <f>'Income Statement Annual'!V272/'Income Statement Annual'!N272</f>
        <v>0.81065492529188676</v>
      </c>
      <c r="AD272" s="23">
        <f>('Income Statement Annual'!AF272-'Income Statement Annual'!AC272)/'Income Statement Annual'!N272</f>
        <v>0.53608431399233281</v>
      </c>
      <c r="AE272" s="23">
        <f>'Income Statement Annual'!AF272/'Income Statement Annual'!N272</f>
        <v>0.48510909002205682</v>
      </c>
      <c r="AF272" s="23">
        <f>'Income Statement Annual'!BS272/'Income Statement Annual'!N272</f>
        <v>0.36182401290027705</v>
      </c>
      <c r="AG272" s="23">
        <f>('Income Statement Annual'!AF272-'Income Statement Annual'!AC272)/('Income Statement Annual'!AH272*-1)</f>
        <v>6.3439888178185626</v>
      </c>
      <c r="AH272" s="24">
        <f>'Income Statement Annual'!AF272/('Income Statement Annual'!AH272*-1)</f>
        <v>5.7407511508834839</v>
      </c>
      <c r="AI272" s="25">
        <f>'Cash Flow Statement Annual'!BG272/'Cash Flow Statement Annual'!AB272</f>
        <v>-5.1678381109562341E-2</v>
      </c>
      <c r="AJ272" s="23">
        <f>'Cash Flow Statement Annual'!AB272/'Balance Sheet Annual'!BR272</f>
        <v>0.78767098955800818</v>
      </c>
      <c r="AK272" s="23">
        <f>('Cash Flow Statement Annual'!AB272+'Cash Flow Statement Annual'!AV272)/('Balance Sheet Annual'!BH272+'Balance Sheet Annual'!BS272)</f>
        <v>0.15840257870795066</v>
      </c>
      <c r="AL272" s="24">
        <f>('Cash Flow Statement Annual'!AB272/('Balance Sheet Annual'!BH272+'Balance Sheet Annual'!BS272))</f>
        <v>0.23097008196160976</v>
      </c>
      <c r="AM272" s="25">
        <f>'Income Statement Annual'!BS272/'Balance Sheet Annual'!CS272</f>
        <v>-7.347394217483119</v>
      </c>
      <c r="AN272" s="23">
        <f>'Income Statement Annual'!N272/'Balance Sheet Annual'!CS272</f>
        <v>-20.306541178924316</v>
      </c>
      <c r="AO272" s="23">
        <f>'Income Statement Annual'!N272/'Balance Sheet Annual'!BB272</f>
        <v>0.370512213401122</v>
      </c>
      <c r="AP272" s="23">
        <f>'Income Statement Annual'!N272/('Balance Sheet Annual'!AH272-'Balance Sheet Annual'!BR272)</f>
        <v>1.3190583162784475</v>
      </c>
      <c r="AQ272" s="23">
        <f>'Income Statement Annual'!BS272/'Balance Sheet Annual'!BB272</f>
        <v>0.13406021588135777</v>
      </c>
      <c r="AR272" s="23">
        <f>'Cash Flow Statement Annual'!AB272/'Income Statement Annual'!N272</f>
        <v>0.45546592750270254</v>
      </c>
      <c r="AS272" s="23">
        <f>'Cash Flow Statement Annual'!BG272/'Income Statement Annual'!N272</f>
        <v>-2.3537741783904952E-2</v>
      </c>
      <c r="AT272" s="23">
        <f>'Cash Flow Statement Annual'!AB272/'Balance Sheet Annual'!BB272</f>
        <v>0.16875568892782128</v>
      </c>
      <c r="AU272" s="23">
        <f>('Cash Flow Statement Annual'!AB272+'Cash Flow Statement Annual'!AU272)/'Balance Sheet Annual'!BR272</f>
        <v>0.70781073418103746</v>
      </c>
      <c r="AV272" s="23">
        <f>('Cash Flow Statement Annual'!AB272+'Cash Flow Statement Annual'!AU272)/('Balance Sheet Annual'!BH272+'Balance Sheet Annual'!BS272)</f>
        <v>0.20755252567932952</v>
      </c>
      <c r="AW272" s="23">
        <f>'Cash Flow Statement Annual'!AB272/'Balance Sheet Annual'!BS272</f>
        <v>0.23097008196160976</v>
      </c>
      <c r="AX272" s="23">
        <f>('Cash Flow Statement Annual'!AB272+'Cash Flow Statement Annual'!AU272)/'Balance Sheet Annual'!BS272</f>
        <v>0.20755252567932952</v>
      </c>
      <c r="AY272" s="23">
        <f>('Balance Sheet Annual'!BH272+'Balance Sheet Annual'!BS272)/('Income Statement Annual'!AF272-'Income Statement Annual'!AC272)</f>
        <v>3.6784687047215336</v>
      </c>
      <c r="AZ272" s="23">
        <f>(('Balance Sheet Annual'!BH272+'Balance Sheet Annual'!BS272)-'Balance Sheet Annual'!N272)/('Income Statement Annual'!AF272-'Income Statement Annual'!AC272)</f>
        <v>1.8744345056339884</v>
      </c>
      <c r="BA272" s="23">
        <f>('Cash Flow Statement Annual'!AB272+'Cash Flow Statement Annual'!AU272)/'Income Statement Annual'!BS272</f>
        <v>1.1311776143976382</v>
      </c>
      <c r="BB272" s="23">
        <f>'Income Statement Annual'!AF272/('Balance Sheet Annual'!BH272+'Balance Sheet Annual'!BS272)</f>
        <v>0.24600234510857358</v>
      </c>
      <c r="BC272" s="24">
        <f>'Income Statement Annual'!AF272/('Balance Sheet Annual'!BB272-'Balance Sheet Annual'!BR272)</f>
        <v>0.22874708693679391</v>
      </c>
    </row>
    <row r="273" spans="1:55" x14ac:dyDescent="0.2">
      <c r="A273" s="52" t="s">
        <v>820</v>
      </c>
      <c r="B273" s="52" t="s">
        <v>821</v>
      </c>
      <c r="C273" s="52" t="str">
        <f>VLOOKUP(A273,'[1]S&amp;P 500 Wikipedia'!A:D,3,FALSE)</f>
        <v>Information Technology</v>
      </c>
      <c r="D273" s="52">
        <v>59265</v>
      </c>
      <c r="E273" s="52" t="s">
        <v>16</v>
      </c>
      <c r="F273" s="52">
        <v>2020</v>
      </c>
      <c r="G273" s="52" t="s">
        <v>17</v>
      </c>
      <c r="H273" s="53">
        <v>44012</v>
      </c>
      <c r="I273" s="53">
        <v>44043</v>
      </c>
      <c r="J273" s="53">
        <v>44043</v>
      </c>
      <c r="K273" s="54">
        <v>7583000000</v>
      </c>
      <c r="L273" s="54">
        <v>7656000000</v>
      </c>
      <c r="M273" s="52" t="s">
        <v>822</v>
      </c>
      <c r="N273" s="21">
        <f>'Balance Sheet Annual'!AH273/'Balance Sheet Annual'!BR273</f>
        <v>2.5157654542940118</v>
      </c>
      <c r="O273" s="22">
        <f>('Balance Sheet Annual'!AH273-'Balance Sheet Annual'!U273)/'Balance Sheet Annual'!BR273</f>
        <v>2.4895588438666851</v>
      </c>
      <c r="P273" s="22">
        <f>'Balance Sheet Annual'!N273/'Balance Sheet Annual'!BR273</f>
        <v>1.8880791038583875</v>
      </c>
      <c r="Q273" s="22">
        <f>'Balance Sheet Annual'!CH273/'Balance Sheet Annual'!CS273</f>
        <v>1.5469214903976196</v>
      </c>
      <c r="R273" s="22">
        <f>('Balance Sheet Annual'!BH273+'Balance Sheet Annual'!BS273)/'Balance Sheet Annual'!BB273</f>
        <v>0.21017155032507939</v>
      </c>
      <c r="S273" s="22">
        <f>('Balance Sheet Annual'!BH273/'Balance Sheet Annual'!BB273)</f>
        <v>1.2442293842574616E-2</v>
      </c>
      <c r="T273" s="22">
        <f>'Balance Sheet Annual'!BS273/'Balance Sheet Annual'!BB273</f>
        <v>0.19772925648250478</v>
      </c>
      <c r="U273" s="22">
        <f>('Balance Sheet Annual'!BH273+'Balance Sheet Annual'!BS273)/'Balance Sheet Annual'!CS273</f>
        <v>0.5352904381931296</v>
      </c>
      <c r="V273" s="22">
        <f>('Balance Sheet Annual'!BH273/'Balance Sheet Annual'!CS273)</f>
        <v>3.1689545577495266E-2</v>
      </c>
      <c r="W273" s="22">
        <f>('Balance Sheet Annual'!BS273/'Balance Sheet Annual'!CS273)</f>
        <v>0.50360089261563434</v>
      </c>
      <c r="X273" s="23">
        <f>'Balance Sheet Annual'!AH273/'Balance Sheet Annual'!BB273</f>
        <v>0.60374496782394271</v>
      </c>
      <c r="Y273" s="23">
        <f>'Balance Sheet Annual'!CS273/('Balance Sheet Annual'!BB273-'Balance Sheet Annual'!AQ273-'Balance Sheet Annual'!AR273-'Balance Sheet Annual'!AS273)</f>
        <v>0.47147719211547812</v>
      </c>
      <c r="Z273" s="23">
        <f>'Balance Sheet Annual'!BA273/'Balance Sheet Annual'!BB273</f>
        <v>0.39625503217605729</v>
      </c>
      <c r="AA273" s="23">
        <f>'Balance Sheet Annual'!AR273/'Balance Sheet Annual'!BB273</f>
        <v>0.14387460132554072</v>
      </c>
      <c r="AB273" s="24">
        <f>'Balance Sheet Annual'!CS273/'Balance Sheet Annual'!CT273</f>
        <v>0.39263086976579015</v>
      </c>
      <c r="AC273" s="25">
        <f>'Income Statement Annual'!V273/'Income Statement Annual'!N273</f>
        <v>0.67781001992797962</v>
      </c>
      <c r="AD273" s="23">
        <f>('Income Statement Annual'!AF273-'Income Statement Annual'!AC273)/'Income Statement Annual'!N273</f>
        <v>0.37030381428521486</v>
      </c>
      <c r="AE273" s="23">
        <f>'Income Statement Annual'!AF273/'Income Statement Annual'!N273</f>
        <v>0.37030381428521486</v>
      </c>
      <c r="AF273" s="23">
        <f>'Income Statement Annual'!BS273/'Income Statement Annual'!N273</f>
        <v>0.30962486452470023</v>
      </c>
      <c r="AG273" s="23" t="e">
        <f>('Income Statement Annual'!AF273-'Income Statement Annual'!AC273)/('Income Statement Annual'!AH273*-1)</f>
        <v>#DIV/0!</v>
      </c>
      <c r="AH273" s="24" t="e">
        <f>'Income Statement Annual'!AF273/('Income Statement Annual'!AH273*-1)</f>
        <v>#DIV/0!</v>
      </c>
      <c r="AI273" s="25">
        <f>'Cash Flow Statement Annual'!BG273/'Cash Flow Statement Annual'!AB273</f>
        <v>-0.77910177173465178</v>
      </c>
      <c r="AJ273" s="23">
        <f>'Cash Flow Statement Annual'!AB273/'Balance Sheet Annual'!BR273</f>
        <v>0.83909556077997516</v>
      </c>
      <c r="AK273" s="23">
        <f>('Cash Flow Statement Annual'!AB273+'Cash Flow Statement Annual'!AV273)/('Balance Sheet Annual'!BH273+'Balance Sheet Annual'!BS273)</f>
        <v>0.71909296192777172</v>
      </c>
      <c r="AL273" s="24">
        <f>('Cash Flow Statement Annual'!AB273/('Balance Sheet Annual'!BH273+'Balance Sheet Annual'!BS273))</f>
        <v>0.95812212800227392</v>
      </c>
      <c r="AM273" s="25">
        <f>'Income Statement Annual'!BS273/'Balance Sheet Annual'!CS273</f>
        <v>0.37429841763592103</v>
      </c>
      <c r="AN273" s="23">
        <f>'Income Statement Annual'!N273/'Balance Sheet Annual'!CS273</f>
        <v>1.208877130105491</v>
      </c>
      <c r="AO273" s="23">
        <f>'Income Statement Annual'!N273/'Balance Sheet Annual'!BB273</f>
        <v>0.47464247903329121</v>
      </c>
      <c r="AP273" s="23">
        <f>'Income Statement Annual'!N273/('Balance Sheet Annual'!AH273-'Balance Sheet Annual'!BR273)</f>
        <v>1.3048218603165913</v>
      </c>
      <c r="AQ273" s="23">
        <f>'Income Statement Annual'!BS273/'Balance Sheet Annual'!BB273</f>
        <v>0.14696111326835065</v>
      </c>
      <c r="AR273" s="23">
        <f>'Cash Flow Statement Annual'!AB273/'Income Statement Annual'!N273</f>
        <v>0.42425619690242283</v>
      </c>
      <c r="AS273" s="23">
        <f>'Cash Flow Statement Annual'!BG273/'Income Statement Annual'!N273</f>
        <v>-0.3305387546760829</v>
      </c>
      <c r="AT273" s="23">
        <f>'Cash Flow Statement Annual'!AB273/'Balance Sheet Annual'!BB273</f>
        <v>0.20137001304300209</v>
      </c>
      <c r="AU273" s="23">
        <f>('Cash Flow Statement Annual'!AB273+'Cash Flow Statement Annual'!AU273)/'Balance Sheet Annual'!BR273</f>
        <v>0.68722168441432718</v>
      </c>
      <c r="AV273" s="23">
        <f>('Cash Flow Statement Annual'!AB273+'Cash Flow Statement Annual'!AU273)/('Balance Sheet Annual'!BH273+'Balance Sheet Annual'!BS273)</f>
        <v>0.78470478626810047</v>
      </c>
      <c r="AW273" s="23">
        <f>'Cash Flow Statement Annual'!AB273/'Balance Sheet Annual'!BS273</f>
        <v>1.0184128369532377</v>
      </c>
      <c r="AX273" s="23">
        <f>('Cash Flow Statement Annual'!AB273+'Cash Flow Statement Annual'!AU273)/'Balance Sheet Annual'!BS273</f>
        <v>0.83408305079056022</v>
      </c>
      <c r="AY273" s="23">
        <f>('Balance Sheet Annual'!BH273+'Balance Sheet Annual'!BS273)/('Income Statement Annual'!AF273-'Income Statement Annual'!AC273)</f>
        <v>1.1957740893899054</v>
      </c>
      <c r="AZ273" s="23">
        <f>(('Balance Sheet Annual'!BH273+'Balance Sheet Annual'!BS273)-'Balance Sheet Annual'!N273)/('Income Statement Annual'!AF273-'Income Statement Annual'!AC273)</f>
        <v>-1.3822013255537302</v>
      </c>
      <c r="BA273" s="23">
        <f>('Cash Flow Statement Annual'!AB273+'Cash Flow Statement Annual'!AU273)/'Income Statement Annual'!BS273</f>
        <v>1.1222194620717689</v>
      </c>
      <c r="BB273" s="23">
        <f>'Income Statement Annual'!AF273/('Balance Sheet Annual'!BH273+'Balance Sheet Annual'!BS273)</f>
        <v>0.83627836467857308</v>
      </c>
      <c r="BC273" s="24">
        <f>'Income Statement Annual'!AF273/('Balance Sheet Annual'!BB273-'Balance Sheet Annual'!BR273)</f>
        <v>0.23126099886026699</v>
      </c>
    </row>
    <row r="274" spans="1:55" x14ac:dyDescent="0.2">
      <c r="A274" s="52" t="s">
        <v>841</v>
      </c>
      <c r="B274" s="52" t="s">
        <v>842</v>
      </c>
      <c r="C274" s="52" t="str">
        <f>VLOOKUP(A274,'[1]S&amp;P 500 Wikipedia'!A:D,3,FALSE)</f>
        <v>Information Technology</v>
      </c>
      <c r="D274" s="52">
        <v>333970</v>
      </c>
      <c r="E274" s="52" t="s">
        <v>16</v>
      </c>
      <c r="F274" s="52">
        <v>2019</v>
      </c>
      <c r="G274" s="52" t="s">
        <v>17</v>
      </c>
      <c r="H274" s="53">
        <v>43830</v>
      </c>
      <c r="I274" s="53">
        <v>43875</v>
      </c>
      <c r="J274" s="53">
        <v>43875</v>
      </c>
      <c r="K274" s="54">
        <v>170800000</v>
      </c>
      <c r="L274" s="54">
        <v>175300000</v>
      </c>
      <c r="M274" s="52" t="s">
        <v>843</v>
      </c>
      <c r="N274" s="21">
        <f>'Balance Sheet Annual'!AH274/'Balance Sheet Annual'!BR274</f>
        <v>1.2148880488514102</v>
      </c>
      <c r="O274" s="22">
        <f>('Balance Sheet Annual'!AH274-'Balance Sheet Annual'!U274)/'Balance Sheet Annual'!BR274</f>
        <v>1.0849084036056993</v>
      </c>
      <c r="P274" s="22">
        <f>'Balance Sheet Annual'!N274/'Balance Sheet Annual'!BR274</f>
        <v>0.29107298633323642</v>
      </c>
      <c r="Q274" s="22">
        <f>'Balance Sheet Annual'!CH274/'Balance Sheet Annual'!CS274</f>
        <v>-16.58125915080527</v>
      </c>
      <c r="R274" s="22">
        <f>('Balance Sheet Annual'!BH274+'Balance Sheet Annual'!BS274)/'Balance Sheet Annual'!BB274</f>
        <v>0.48195827851907536</v>
      </c>
      <c r="S274" s="22">
        <f>('Balance Sheet Annual'!BH274/'Balance Sheet Annual'!BB274)</f>
        <v>1.5034767900770532E-3</v>
      </c>
      <c r="T274" s="22">
        <f>'Balance Sheet Annual'!BS274/'Balance Sheet Annual'!BB274</f>
        <v>0.48045480172899829</v>
      </c>
      <c r="U274" s="22">
        <f>('Balance Sheet Annual'!BH274+'Balance Sheet Annual'!BS274)/'Balance Sheet Annual'!CS274</f>
        <v>-7.5095168374816987</v>
      </c>
      <c r="V274" s="22">
        <f>('Balance Sheet Annual'!BH274/'Balance Sheet Annual'!CS274)</f>
        <v>-2.3426061493411421E-2</v>
      </c>
      <c r="W274" s="22">
        <f>('Balance Sheet Annual'!BS274/'Balance Sheet Annual'!CS274)</f>
        <v>-7.4860907759882869</v>
      </c>
      <c r="X274" s="23">
        <f>'Balance Sheet Annual'!AH274/'Balance Sheet Annual'!BB274</f>
        <v>0.39259537680887052</v>
      </c>
      <c r="Y274" s="23">
        <f>'Balance Sheet Annual'!CS274/('Balance Sheet Annual'!BB274-'Balance Sheet Annual'!AQ274-'Balance Sheet Annual'!AR274-'Balance Sheet Annual'!AS274)</f>
        <v>-9.4232891832229576E-2</v>
      </c>
      <c r="Z274" s="23">
        <f>'Balance Sheet Annual'!BA274/'Balance Sheet Annual'!BB274</f>
        <v>0.60740462319112953</v>
      </c>
      <c r="AA274" s="23">
        <f>'Balance Sheet Annual'!AR274/'Balance Sheet Annual'!BB274</f>
        <v>0.19423040781807932</v>
      </c>
      <c r="AB274" s="24">
        <f>'Balance Sheet Annual'!CS274/'Balance Sheet Annual'!CT274</f>
        <v>-6.417966547641421E-2</v>
      </c>
      <c r="AC274" s="25">
        <f>'Income Statement Annual'!V274/'Income Statement Annual'!N274</f>
        <v>0.49841511347787498</v>
      </c>
      <c r="AD274" s="23">
        <f>('Income Statement Annual'!AF274-'Income Statement Annual'!AC274)/'Income Statement Annual'!N274</f>
        <v>0.20045644731837201</v>
      </c>
      <c r="AE274" s="23">
        <f>'Income Statement Annual'!AF274/'Income Statement Annual'!N274</f>
        <v>0.20045644731837201</v>
      </c>
      <c r="AF274" s="23">
        <f>'Income Statement Annual'!BS274/'Income Statement Annual'!N274</f>
        <v>0.1100545200963611</v>
      </c>
      <c r="AG274" s="23">
        <f>('Income Statement Annual'!AF274-'Income Statement Annual'!AC274)/('Income Statement Annual'!AH274*-1)</f>
        <v>7.1863636363636365</v>
      </c>
      <c r="AH274" s="24">
        <f>'Income Statement Annual'!AF274/('Income Statement Annual'!AH274*-1)</f>
        <v>7.1863636363636365</v>
      </c>
      <c r="AI274" s="25">
        <f>'Cash Flow Statement Annual'!BG274/'Cash Flow Statement Annual'!AB274</f>
        <v>-0.62753702687877122</v>
      </c>
      <c r="AJ274" s="23">
        <f>'Cash Flow Statement Annual'!AB274/'Balance Sheet Annual'!BR274</f>
        <v>0.53009595812736265</v>
      </c>
      <c r="AK274" s="23">
        <f>('Cash Flow Statement Annual'!AB274+'Cash Flow Statement Annual'!AV274)/('Balance Sheet Annual'!BH274+'Balance Sheet Annual'!BS274)</f>
        <v>0.28153636186391107</v>
      </c>
      <c r="AL274" s="24">
        <f>('Cash Flow Statement Annual'!AB274/('Balance Sheet Annual'!BH274+'Balance Sheet Annual'!BS274))</f>
        <v>0.35542990836420357</v>
      </c>
      <c r="AM274" s="25">
        <f>'Income Statement Annual'!BS274/'Balance Sheet Annual'!CS274</f>
        <v>-1.2708638360175695</v>
      </c>
      <c r="AN274" s="23">
        <f>'Income Statement Annual'!N274/'Balance Sheet Annual'!CS274</f>
        <v>-11.547584187408493</v>
      </c>
      <c r="AO274" s="23">
        <f>'Income Statement Annual'!N274/'Balance Sheet Annual'!BB274</f>
        <v>0.74112009020860736</v>
      </c>
      <c r="AP274" s="23">
        <f>'Income Statement Annual'!N274/('Balance Sheet Annual'!AH274-'Balance Sheet Annual'!BR274)</f>
        <v>10.672530446549391</v>
      </c>
      <c r="AQ274" s="23">
        <f>'Income Statement Annual'!BS274/'Balance Sheet Annual'!BB274</f>
        <v>8.1563615861680136E-2</v>
      </c>
      <c r="AR274" s="23">
        <f>'Cash Flow Statement Annual'!AB274/'Income Statement Annual'!N274</f>
        <v>0.23113985038671231</v>
      </c>
      <c r="AS274" s="23">
        <f>'Cash Flow Statement Annual'!BG274/'Income Statement Annual'!N274</f>
        <v>-0.14504881450488144</v>
      </c>
      <c r="AT274" s="23">
        <f>'Cash Flow Statement Annual'!AB274/'Balance Sheet Annual'!BB274</f>
        <v>0.17130238676940424</v>
      </c>
      <c r="AU274" s="23">
        <f>('Cash Flow Statement Annual'!AB274+'Cash Flow Statement Annual'!AU274)/'Balance Sheet Annual'!BR274</f>
        <v>0.2585053794707764</v>
      </c>
      <c r="AV274" s="23">
        <f>('Cash Flow Statement Annual'!AB274+'Cash Flow Statement Annual'!AU274)/('Balance Sheet Annual'!BH274+'Balance Sheet Annual'!BS274)</f>
        <v>0.17332813413920842</v>
      </c>
      <c r="AW274" s="23">
        <f>'Cash Flow Statement Annual'!AB274/'Balance Sheet Annual'!BS274</f>
        <v>0.35654214746724039</v>
      </c>
      <c r="AX274" s="23">
        <f>('Cash Flow Statement Annual'!AB274+'Cash Flow Statement Annual'!AU274)/'Balance Sheet Annual'!BS274</f>
        <v>0.17387052610991591</v>
      </c>
      <c r="AY274" s="23">
        <f>('Balance Sheet Annual'!BH274+'Balance Sheet Annual'!BS274)/('Income Statement Annual'!AF274-'Income Statement Annual'!AC274)</f>
        <v>3.2441492726122707</v>
      </c>
      <c r="AZ274" s="23">
        <f>(('Balance Sheet Annual'!BH274+'Balance Sheet Annual'!BS274)-'Balance Sheet Annual'!N274)/('Income Statement Annual'!AF274-'Income Statement Annual'!AC274)</f>
        <v>2.6110056925996203</v>
      </c>
      <c r="BA274" s="23">
        <f>('Cash Flow Statement Annual'!AB274+'Cash Flow Statement Annual'!AU274)/'Income Statement Annual'!BS274</f>
        <v>1.0241935483870968</v>
      </c>
      <c r="BB274" s="23">
        <f>'Income Statement Annual'!AF274/('Balance Sheet Annual'!BH274+'Balance Sheet Annual'!BS274)</f>
        <v>0.3082472216806395</v>
      </c>
      <c r="BC274" s="24">
        <f>'Income Statement Annual'!AF274/('Balance Sheet Annual'!BB274-'Balance Sheet Annual'!BR274)</f>
        <v>0.21949187838400666</v>
      </c>
    </row>
    <row r="275" spans="1:55" x14ac:dyDescent="0.2">
      <c r="A275" s="52" t="s">
        <v>808</v>
      </c>
      <c r="B275" s="52" t="s">
        <v>809</v>
      </c>
      <c r="C275" s="52" t="str">
        <f>VLOOKUP(A275,'[1]S&amp;P 500 Wikipedia'!A:D,3,FALSE)</f>
        <v>Health Care</v>
      </c>
      <c r="D275" s="52">
        <v>334921</v>
      </c>
      <c r="E275" s="52" t="s">
        <v>16</v>
      </c>
      <c r="F275" s="52">
        <v>2019</v>
      </c>
      <c r="G275" s="52" t="s">
        <v>17</v>
      </c>
      <c r="H275" s="53">
        <v>43830</v>
      </c>
      <c r="I275" s="53">
        <v>43868</v>
      </c>
      <c r="J275" s="53">
        <v>43868</v>
      </c>
      <c r="K275" s="54">
        <v>24233796</v>
      </c>
      <c r="L275" s="54">
        <v>24588772</v>
      </c>
      <c r="M275" s="52" t="s">
        <v>810</v>
      </c>
      <c r="N275" s="21">
        <f>'Balance Sheet Annual'!AH275/'Balance Sheet Annual'!BR275</f>
        <v>1.4706817121530207</v>
      </c>
      <c r="O275" s="22">
        <f>('Balance Sheet Annual'!AH275-'Balance Sheet Annual'!U275)/'Balance Sheet Annual'!BR275</f>
        <v>1.1071553533939817</v>
      </c>
      <c r="P275" s="22">
        <f>'Balance Sheet Annual'!N275/'Balance Sheet Annual'!BR275</f>
        <v>0.27538992090251713</v>
      </c>
      <c r="Q275" s="22">
        <f>'Balance Sheet Annual'!CH275/'Balance Sheet Annual'!CS275</f>
        <v>5.6289296069204813</v>
      </c>
      <c r="R275" s="22">
        <f>('Balance Sheet Annual'!BH275+'Balance Sheet Annual'!BS275)/'Balance Sheet Annual'!BB275</f>
        <v>0.46291480973326482</v>
      </c>
      <c r="S275" s="22">
        <f>('Balance Sheet Annual'!BH275/'Balance Sheet Annual'!BB275)</f>
        <v>2.0029247261251035E-2</v>
      </c>
      <c r="T275" s="22">
        <f>'Balance Sheet Annual'!BS275/'Balance Sheet Annual'!BB275</f>
        <v>0.44288556247201377</v>
      </c>
      <c r="U275" s="22">
        <f>('Balance Sheet Annual'!BH275+'Balance Sheet Annual'!BS275)/'Balance Sheet Annual'!CS275</f>
        <v>3.0686296877228005</v>
      </c>
      <c r="V275" s="22">
        <f>('Balance Sheet Annual'!BH275/'Balance Sheet Annual'!CS275)</f>
        <v>0.13277247017443794</v>
      </c>
      <c r="W275" s="22">
        <f>('Balance Sheet Annual'!BS275/'Balance Sheet Annual'!CS275)</f>
        <v>2.9358572175483624</v>
      </c>
      <c r="X275" s="23">
        <f>'Balance Sheet Annual'!AH275/'Balance Sheet Annual'!BB275</f>
        <v>0.39781975613419895</v>
      </c>
      <c r="Y275" s="23">
        <f>'Balance Sheet Annual'!CS275/('Balance Sheet Annual'!BB275-'Balance Sheet Annual'!AQ275-'Balance Sheet Annual'!AR275-'Balance Sheet Annual'!AS275)</f>
        <v>0.20554931366323093</v>
      </c>
      <c r="Z275" s="23">
        <f>'Balance Sheet Annual'!BA275/'Balance Sheet Annual'!BB275</f>
        <v>0.60218024386580105</v>
      </c>
      <c r="AA275" s="23">
        <f>'Balance Sheet Annual'!AR275/'Balance Sheet Annual'!BB275</f>
        <v>0.19215393280300117</v>
      </c>
      <c r="AB275" s="24">
        <f>'Balance Sheet Annual'!CS275/'Balance Sheet Annual'!CT275</f>
        <v>0.15085391749461607</v>
      </c>
      <c r="AC275" s="25">
        <f>'Income Statement Annual'!V275/'Income Statement Annual'!N275</f>
        <v>0.57873459609153866</v>
      </c>
      <c r="AD275" s="23">
        <f>('Income Statement Annual'!AF275-'Income Statement Annual'!AC275)/'Income Statement Annual'!N275</f>
        <v>0.25861349202234091</v>
      </c>
      <c r="AE275" s="23">
        <f>'Income Statement Annual'!AF275/'Income Statement Annual'!N275</f>
        <v>0.24209778997371581</v>
      </c>
      <c r="AF275" s="23">
        <f>'Income Statement Annual'!BS275/'Income Statement Annual'!N275</f>
        <v>0.18649847174083278</v>
      </c>
      <c r="AG275" s="23">
        <f>('Income Statement Annual'!AF275-'Income Statement Annual'!AC275)/('Income Statement Annual'!AH275*-1)</f>
        <v>20.798107508486808</v>
      </c>
      <c r="AH275" s="24">
        <f>'Income Statement Annual'!AF275/('Income Statement Annual'!AH275*-1)</f>
        <v>19.469888535457486</v>
      </c>
      <c r="AI275" s="25">
        <f>'Cash Flow Statement Annual'!BG275/'Cash Flow Statement Annual'!AB275</f>
        <v>-0.79106471124368216</v>
      </c>
      <c r="AJ275" s="23">
        <f>'Cash Flow Statement Annual'!AB275/'Balance Sheet Annual'!BR275</f>
        <v>0.79978847254914431</v>
      </c>
      <c r="AK275" s="23">
        <f>('Cash Flow Statement Annual'!AB275+'Cash Flow Statement Annual'!AV275)/('Balance Sheet Annual'!BH275+'Balance Sheet Annual'!BS275)</f>
        <v>0.46734943286106606</v>
      </c>
      <c r="AL275" s="24">
        <f>('Cash Flow Statement Annual'!AB275/('Balance Sheet Annual'!BH275+'Balance Sheet Annual'!BS275))</f>
        <v>0.46734943286106606</v>
      </c>
      <c r="AM275" s="25">
        <f>'Income Statement Annual'!BS275/'Balance Sheet Annual'!CS275</f>
        <v>1.3334973145111459</v>
      </c>
      <c r="AN275" s="23">
        <f>'Income Statement Annual'!N275/'Balance Sheet Annual'!CS275</f>
        <v>7.150178240410666</v>
      </c>
      <c r="AO275" s="23">
        <f>'Income Statement Annual'!N275/'Balance Sheet Annual'!BB275</f>
        <v>1.0786323983507098</v>
      </c>
      <c r="AP275" s="23">
        <f>'Income Statement Annual'!N275/('Balance Sheet Annual'!AH275-'Balance Sheet Annual'!BR275)</f>
        <v>8.4718543652413878</v>
      </c>
      <c r="AQ275" s="23">
        <f>'Income Statement Annual'!BS275/'Balance Sheet Annual'!BB275</f>
        <v>0.20116329386255652</v>
      </c>
      <c r="AR275" s="23">
        <f>'Cash Flow Statement Annual'!AB275/'Income Statement Annual'!N275</f>
        <v>0.20057155164505566</v>
      </c>
      <c r="AS275" s="23">
        <f>'Cash Flow Statement Annual'!BG275/'Income Statement Annual'!N275</f>
        <v>-0.15866507658579324</v>
      </c>
      <c r="AT275" s="23">
        <f>'Cash Flow Statement Annual'!AB275/'Balance Sheet Annual'!BB275</f>
        <v>0.21634297379182962</v>
      </c>
      <c r="AU275" s="23">
        <f>('Cash Flow Statement Annual'!AB275+'Cash Flow Statement Annual'!AU275)/'Balance Sheet Annual'!BR275</f>
        <v>0.66846783086286232</v>
      </c>
      <c r="AV275" s="23">
        <f>('Cash Flow Statement Annual'!AB275+'Cash Flow Statement Annual'!AU275)/('Balance Sheet Annual'!BH275+'Balance Sheet Annual'!BS275)</f>
        <v>0.39061335885961934</v>
      </c>
      <c r="AW275" s="23">
        <f>'Cash Flow Statement Annual'!AB275/'Balance Sheet Annual'!BS275</f>
        <v>0.48848504472416726</v>
      </c>
      <c r="AX275" s="23">
        <f>('Cash Flow Statement Annual'!AB275+'Cash Flow Statement Annual'!AU275)/'Balance Sheet Annual'!BS275</f>
        <v>0.40827862549075161</v>
      </c>
      <c r="AY275" s="23">
        <f>('Balance Sheet Annual'!BH275+'Balance Sheet Annual'!BS275)/('Income Statement Annual'!AF275-'Income Statement Annual'!AC275)</f>
        <v>1.6594968627823945</v>
      </c>
      <c r="AZ275" s="23">
        <f>(('Balance Sheet Annual'!BH275+'Balance Sheet Annual'!BS275)-'Balance Sheet Annual'!N275)/('Income Statement Annual'!AF275-'Income Statement Annual'!AC275)</f>
        <v>1.3924478008631525</v>
      </c>
      <c r="BA275" s="23">
        <f>('Cash Flow Statement Annual'!AB275+'Cash Flow Statement Annual'!AU275)/'Income Statement Annual'!BS275</f>
        <v>0.89887526309504928</v>
      </c>
      <c r="BB275" s="23">
        <f>'Income Statement Annual'!AF275/('Balance Sheet Annual'!BH275+'Balance Sheet Annual'!BS275)</f>
        <v>0.56410923639540345</v>
      </c>
      <c r="BC275" s="24">
        <f>'Income Statement Annual'!AF275/('Balance Sheet Annual'!BB275-'Balance Sheet Annual'!BR275)</f>
        <v>0.35796381871713756</v>
      </c>
    </row>
    <row r="276" spans="1:55" x14ac:dyDescent="0.2">
      <c r="A276" s="52" t="s">
        <v>817</v>
      </c>
      <c r="B276" s="52" t="s">
        <v>818</v>
      </c>
      <c r="C276" s="52" t="str">
        <f>VLOOKUP(A276,'[1]S&amp;P 500 Wikipedia'!A:D,3,FALSE)</f>
        <v>Information Technology</v>
      </c>
      <c r="D276" s="52">
        <v>60906</v>
      </c>
      <c r="E276" s="52" t="s">
        <v>16</v>
      </c>
      <c r="F276" s="52">
        <v>2019</v>
      </c>
      <c r="G276" s="52" t="s">
        <v>17</v>
      </c>
      <c r="H276" s="53">
        <v>43708</v>
      </c>
      <c r="I276" s="53">
        <v>43755</v>
      </c>
      <c r="J276" s="53">
        <v>43755</v>
      </c>
      <c r="K276" s="54">
        <v>1104000000</v>
      </c>
      <c r="L276" s="54">
        <v>1128000000</v>
      </c>
      <c r="M276" s="52" t="s">
        <v>819</v>
      </c>
      <c r="N276" s="21">
        <f>'Balance Sheet Annual'!AH276/'Balance Sheet Annual'!BR276</f>
        <v>2.5826291079812207</v>
      </c>
      <c r="O276" s="22">
        <f>('Balance Sheet Annual'!AH276-'Balance Sheet Annual'!U276)/'Balance Sheet Annual'!BR276</f>
        <v>1.7816901408450705</v>
      </c>
      <c r="P276" s="22">
        <f>'Balance Sheet Annual'!N276/'Balance Sheet Annual'!BR276</f>
        <v>1.2449139280125197</v>
      </c>
      <c r="Q276" s="22">
        <f>'Balance Sheet Annual'!CH276/'Balance Sheet Annual'!CS276</f>
        <v>0.32600086796137573</v>
      </c>
      <c r="R276" s="22">
        <f>('Balance Sheet Annual'!BH276+'Balance Sheet Annual'!BS276)/'Balance Sheet Annual'!BB276</f>
        <v>0.11968416961564424</v>
      </c>
      <c r="S276" s="22">
        <f>('Balance Sheet Annual'!BH276/'Balance Sheet Annual'!BB276)</f>
        <v>2.6796489864381125E-2</v>
      </c>
      <c r="T276" s="22">
        <f>'Balance Sheet Annual'!BS276/'Balance Sheet Annual'!BB276</f>
        <v>9.2887679751263122E-2</v>
      </c>
      <c r="U276" s="22">
        <f>('Balance Sheet Annual'!BH276+'Balance Sheet Annual'!BS276)/'Balance Sheet Annual'!CS276</f>
        <v>0.15870131279158078</v>
      </c>
      <c r="V276" s="22">
        <f>('Balance Sheet Annual'!BH276/'Balance Sheet Annual'!CS276)</f>
        <v>3.5532168818487579E-2</v>
      </c>
      <c r="W276" s="22">
        <f>('Balance Sheet Annual'!BS276/'Balance Sheet Annual'!CS276)</f>
        <v>0.1231691439730932</v>
      </c>
      <c r="X276" s="23">
        <f>'Balance Sheet Annual'!AH276/'Balance Sheet Annual'!BB276</f>
        <v>0.33757440628387914</v>
      </c>
      <c r="Y276" s="23">
        <f>'Balance Sheet Annual'!CS276/('Balance Sheet Annual'!BB276-'Balance Sheet Annual'!AQ276-'Balance Sheet Annual'!AR276-'Balance Sheet Annual'!AS276)</f>
        <v>0.77913734440710924</v>
      </c>
      <c r="Z276" s="23">
        <f>'Balance Sheet Annual'!BA276/'Balance Sheet Annual'!BB276</f>
        <v>0.66242559371612086</v>
      </c>
      <c r="AA276" s="23">
        <f>'Balance Sheet Annual'!AR276/'Balance Sheet Annual'!BB276</f>
        <v>2.5119152330885512E-2</v>
      </c>
      <c r="AB276" s="24">
        <f>'Balance Sheet Annual'!CS276/'Balance Sheet Annual'!CT276</f>
        <v>0.75414731932824675</v>
      </c>
      <c r="AC276" s="25">
        <f>'Income Statement Annual'!V276/'Income Statement Annual'!N276</f>
        <v>0.45723318807143465</v>
      </c>
      <c r="AD276" s="23">
        <f>('Income Statement Annual'!AF276-'Income Statement Annual'!AC276)/'Income Statement Annual'!N276</f>
        <v>0.31513287191318468</v>
      </c>
      <c r="AE276" s="23">
        <f>'Income Statement Annual'!AF276/'Income Statement Annual'!N276</f>
        <v>0.31513287191318468</v>
      </c>
      <c r="AF276" s="23">
        <f>'Income Statement Annual'!BS276/'Income Statement Annual'!N276</f>
        <v>0.26971716653849442</v>
      </c>
      <c r="AG276" s="23">
        <f>('Income Statement Annual'!AF276-'Income Statement Annual'!AC276)/('Income Statement Annual'!AH276*-1)</f>
        <v>-95.79220779220779</v>
      </c>
      <c r="AH276" s="24">
        <f>'Income Statement Annual'!AF276/('Income Statement Annual'!AH276*-1)</f>
        <v>-95.79220779220779</v>
      </c>
      <c r="AI276" s="25">
        <f>'Cash Flow Statement Annual'!BG276/'Cash Flow Statement Annual'!AB276</f>
        <v>-0.18485101220714231</v>
      </c>
      <c r="AJ276" s="23">
        <f>'Cash Flow Statement Annual'!AB276/'Balance Sheet Annual'!BR276</f>
        <v>2.0640062597809075</v>
      </c>
      <c r="AK276" s="23">
        <f>('Cash Flow Statement Annual'!AB276+'Cash Flow Statement Annual'!AV276)/('Balance Sheet Annual'!BH276+'Balance Sheet Annual'!BS276)</f>
        <v>2.254144590668262</v>
      </c>
      <c r="AL276" s="24">
        <f>('Cash Flow Statement Annual'!AB276/('Balance Sheet Annual'!BH276+'Balance Sheet Annual'!BS276))</f>
        <v>2.254144590668262</v>
      </c>
      <c r="AM276" s="25">
        <f>'Income Statement Annual'!BS276/'Balance Sheet Annual'!CS276</f>
        <v>0.17123250515352068</v>
      </c>
      <c r="AN276" s="23">
        <f>'Income Statement Annual'!N276/'Balance Sheet Annual'!CS276</f>
        <v>0.63485949875230552</v>
      </c>
      <c r="AO276" s="23">
        <f>'Income Statement Annual'!N276/'Balance Sheet Annual'!BB276</f>
        <v>0.47877758913412566</v>
      </c>
      <c r="AP276" s="23">
        <f>'Income Statement Annual'!N276/('Balance Sheet Annual'!AH276-'Balance Sheet Annual'!BR276)</f>
        <v>2.3144467517057254</v>
      </c>
      <c r="AQ276" s="23">
        <f>'Income Statement Annual'!BS276/'Balance Sheet Annual'!BB276</f>
        <v>0.12913453474338782</v>
      </c>
      <c r="AR276" s="23">
        <f>'Cash Flow Statement Annual'!AB276/'Income Statement Annual'!N276</f>
        <v>0.5634879945313167</v>
      </c>
      <c r="AS276" s="23">
        <f>'Cash Flow Statement Annual'!BG276/'Income Statement Annual'!N276</f>
        <v>-0.10416132615568657</v>
      </c>
      <c r="AT276" s="23">
        <f>'Cash Flow Statement Annual'!AB276/'Balance Sheet Annual'!BB276</f>
        <v>0.26978542352772722</v>
      </c>
      <c r="AU276" s="23">
        <f>('Cash Flow Statement Annual'!AB276+'Cash Flow Statement Annual'!AU276)/'Balance Sheet Annual'!BR276</f>
        <v>0.48575899843505477</v>
      </c>
      <c r="AV276" s="23">
        <f>('Cash Flow Statement Annual'!AB276+'Cash Flow Statement Annual'!AU276)/('Balance Sheet Annual'!BH276+'Balance Sheet Annual'!BS276)</f>
        <v>0.53050760553751497</v>
      </c>
      <c r="AW276" s="23">
        <f>'Cash Flow Statement Annual'!AB276/'Balance Sheet Annual'!BS276</f>
        <v>2.9044263378110546</v>
      </c>
      <c r="AX276" s="23">
        <f>('Cash Flow Statement Annual'!AB276+'Cash Flow Statement Annual'!AU276)/'Balance Sheet Annual'!BS276</f>
        <v>0.6835498788813037</v>
      </c>
      <c r="AY276" s="23">
        <f>('Balance Sheet Annual'!BH276+'Balance Sheet Annual'!BS276)/('Income Statement Annual'!AF276-'Income Statement Annual'!AC276)</f>
        <v>0.79324837310195229</v>
      </c>
      <c r="AZ276" s="23">
        <f>(('Balance Sheet Annual'!BH276+'Balance Sheet Annual'!BS276)-'Balance Sheet Annual'!N276)/('Income Statement Annual'!AF276-'Income Statement Annual'!AC276)</f>
        <v>-0.28524945770065074</v>
      </c>
      <c r="BA276" s="23">
        <f>('Cash Flow Statement Annual'!AB276+'Cash Flow Statement Annual'!AU276)/'Income Statement Annual'!BS276</f>
        <v>0.49168382702360208</v>
      </c>
      <c r="BB276" s="23">
        <f>'Income Statement Annual'!AF276/('Balance Sheet Annual'!BH276+'Balance Sheet Annual'!BS276)</f>
        <v>1.2606392069731669</v>
      </c>
      <c r="BC276" s="24">
        <f>'Income Statement Annual'!AF276/('Balance Sheet Annual'!BB276-'Balance Sheet Annual'!BR276)</f>
        <v>0.17356519283714145</v>
      </c>
    </row>
    <row r="277" spans="1:55" x14ac:dyDescent="0.2">
      <c r="A277" s="52" t="s">
        <v>790</v>
      </c>
      <c r="B277" s="52" t="s">
        <v>791</v>
      </c>
      <c r="C277" s="52" t="str">
        <f>VLOOKUP(A277,'[1]S&amp;P 500 Wikipedia'!A:D,3,FALSE)</f>
        <v>Information Technology</v>
      </c>
      <c r="D277" s="52">
        <v>153611</v>
      </c>
      <c r="E277" s="52" t="s">
        <v>16</v>
      </c>
      <c r="F277" s="52">
        <v>2020</v>
      </c>
      <c r="G277" s="52" t="s">
        <v>17</v>
      </c>
      <c r="H277" s="53">
        <v>44012</v>
      </c>
      <c r="I277" s="53">
        <v>44062</v>
      </c>
      <c r="J277" s="53">
        <v>44062</v>
      </c>
      <c r="K277" s="54">
        <v>266643000</v>
      </c>
      <c r="L277" s="54">
        <v>268828000</v>
      </c>
      <c r="M277" s="52" t="s">
        <v>792</v>
      </c>
      <c r="N277" s="21">
        <f>'Balance Sheet Annual'!AH277/'Balance Sheet Annual'!BR277</f>
        <v>5.1128505693373985</v>
      </c>
      <c r="O277" s="22">
        <f>('Balance Sheet Annual'!AH277-'Balance Sheet Annual'!U277)/'Balance Sheet Annual'!BR277</f>
        <v>4.5401469997838237</v>
      </c>
      <c r="P277" s="22">
        <f>'Balance Sheet Annual'!N277/'Balance Sheet Annual'!BR277</f>
        <v>3.560743293024569</v>
      </c>
      <c r="Q277" s="22">
        <f>'Balance Sheet Annual'!CH277/'Balance Sheet Annual'!CS277</f>
        <v>1.1896815422662548</v>
      </c>
      <c r="R277" s="22">
        <f>('Balance Sheet Annual'!BH277+'Balance Sheet Annual'!BS277)/'Balance Sheet Annual'!BB277</f>
        <v>0.27388785119346609</v>
      </c>
      <c r="S277" s="22">
        <f>('Balance Sheet Annual'!BH277/'Balance Sheet Annual'!BB277)</f>
        <v>0</v>
      </c>
      <c r="T277" s="22">
        <f>'Balance Sheet Annual'!BS277/'Balance Sheet Annual'!BB277</f>
        <v>0.27388785119346609</v>
      </c>
      <c r="U277" s="22">
        <f>('Balance Sheet Annual'!BH277+'Balance Sheet Annual'!BS277)/'Balance Sheet Annual'!CS277</f>
        <v>0.59972717240929929</v>
      </c>
      <c r="V277" s="22">
        <f>('Balance Sheet Annual'!BH277/'Balance Sheet Annual'!CS277)</f>
        <v>0</v>
      </c>
      <c r="W277" s="22">
        <f>('Balance Sheet Annual'!BS277/'Balance Sheet Annual'!CS277)</f>
        <v>0.59972717240929929</v>
      </c>
      <c r="X277" s="23">
        <f>'Balance Sheet Annual'!AH277/'Balance Sheet Annual'!BB277</f>
        <v>0.63864301217065644</v>
      </c>
      <c r="Y277" s="23">
        <f>'Balance Sheet Annual'!CS277/('Balance Sheet Annual'!BB277-'Balance Sheet Annual'!AQ277-'Balance Sheet Annual'!AR277-'Balance Sheet Annual'!AS277)</f>
        <v>0.55641693780456858</v>
      </c>
      <c r="Z277" s="23">
        <f>'Balance Sheet Annual'!BA277/'Balance Sheet Annual'!BB277</f>
        <v>0.36135698782934356</v>
      </c>
      <c r="AA277" s="23">
        <f>'Balance Sheet Annual'!AR277/'Balance Sheet Annual'!BB277</f>
        <v>0.15499945857372613</v>
      </c>
      <c r="AB277" s="24">
        <f>'Balance Sheet Annual'!CS277/'Balance Sheet Annual'!CT277</f>
        <v>0.45668741353367298</v>
      </c>
      <c r="AC277" s="25">
        <f>'Income Statement Annual'!V277/'Income Statement Annual'!N277</f>
        <v>0.65376255764022462</v>
      </c>
      <c r="AD277" s="23">
        <f>('Income Statement Annual'!AF277-'Income Statement Annual'!AC277)/'Income Statement Annual'!N277</f>
        <v>0.31462698418130919</v>
      </c>
      <c r="AE277" s="23">
        <f>'Income Statement Annual'!AF277/'Income Statement Annual'!N277</f>
        <v>0.31322239943049973</v>
      </c>
      <c r="AF277" s="23">
        <f>'Income Statement Annual'!BS277/'Income Statement Annual'!N277</f>
        <v>0.29875672802027931</v>
      </c>
      <c r="AG277" s="23" t="e">
        <f>('Income Statement Annual'!AF277-'Income Statement Annual'!AC277)/('Income Statement Annual'!AH277*-1)</f>
        <v>#DIV/0!</v>
      </c>
      <c r="AH277" s="24" t="e">
        <f>'Income Statement Annual'!AF277/('Income Statement Annual'!AH277*-1)</f>
        <v>#DIV/0!</v>
      </c>
      <c r="AI277" s="25">
        <f>'Cash Flow Statement Annual'!BG277/'Cash Flow Statement Annual'!AB277</f>
        <v>-1.174644598585262</v>
      </c>
      <c r="AJ277" s="23">
        <f>'Cash Flow Statement Annual'!AB277/'Balance Sheet Annual'!BR277</f>
        <v>1.7665893138392443</v>
      </c>
      <c r="AK277" s="23">
        <f>('Cash Flow Statement Annual'!AB277+'Cash Flow Statement Annual'!AV277)/('Balance Sheet Annual'!BH277+'Balance Sheet Annual'!BS277)</f>
        <v>0.28539911591493949</v>
      </c>
      <c r="AL277" s="24">
        <f>('Cash Flow Statement Annual'!AB277/('Balance Sheet Annual'!BH277+'Balance Sheet Annual'!BS277))</f>
        <v>0.80567130304963064</v>
      </c>
      <c r="AM277" s="25">
        <f>'Income Statement Annual'!BS277/'Balance Sheet Annual'!CS277</f>
        <v>0.39499908594913774</v>
      </c>
      <c r="AN277" s="23">
        <f>'Income Statement Annual'!N277/'Balance Sheet Annual'!CS277</f>
        <v>1.3221428972214664</v>
      </c>
      <c r="AO277" s="23">
        <f>'Income Statement Annual'!N277/'Balance Sheet Annual'!BB277</f>
        <v>0.60380602005398831</v>
      </c>
      <c r="AP277" s="23">
        <f>'Income Statement Annual'!N277/('Balance Sheet Annual'!AH277-'Balance Sheet Annual'!BR277)</f>
        <v>1.1753289764788857</v>
      </c>
      <c r="AQ277" s="23">
        <f>'Income Statement Annual'!BS277/'Balance Sheet Annual'!BB277</f>
        <v>0.18039111091027671</v>
      </c>
      <c r="AR277" s="23">
        <f>'Cash Flow Statement Annual'!AB277/'Income Statement Annual'!N277</f>
        <v>0.36545442514927706</v>
      </c>
      <c r="AS277" s="23">
        <f>'Cash Flow Statement Annual'!BG277/'Income Statement Annual'!N277</f>
        <v>-0.42927906653068021</v>
      </c>
      <c r="AT277" s="23">
        <f>'Cash Flow Statement Annual'!AB277/'Balance Sheet Annual'!BB277</f>
        <v>0.22066358196050315</v>
      </c>
      <c r="AU277" s="23">
        <f>('Cash Flow Statement Annual'!AB277+'Cash Flow Statement Annual'!AU277)/'Balance Sheet Annual'!BR277</f>
        <v>1.6958930942748613</v>
      </c>
      <c r="AV277" s="23">
        <f>('Cash Flow Statement Annual'!AB277+'Cash Flow Statement Annual'!AU277)/('Balance Sheet Annual'!BH277+'Balance Sheet Annual'!BS277)</f>
        <v>0.77342956192116474</v>
      </c>
      <c r="AW277" s="23">
        <f>'Cash Flow Statement Annual'!AB277/'Balance Sheet Annual'!BS277</f>
        <v>0.80567130304963064</v>
      </c>
      <c r="AX277" s="23">
        <f>('Cash Flow Statement Annual'!AB277+'Cash Flow Statement Annual'!AU277)/'Balance Sheet Annual'!BS277</f>
        <v>0.77342956192116474</v>
      </c>
      <c r="AY277" s="23">
        <f>('Balance Sheet Annual'!BH277+'Balance Sheet Annual'!BS277)/('Income Statement Annual'!AF277-'Income Statement Annual'!AC277)</f>
        <v>1.4417148194560476</v>
      </c>
      <c r="AZ277" s="23">
        <f>(('Balance Sheet Annual'!BH277+'Balance Sheet Annual'!BS277)-'Balance Sheet Annual'!N277)/('Income Statement Annual'!AF277-'Income Statement Annual'!AC277)</f>
        <v>-0.89950570871623503</v>
      </c>
      <c r="BA277" s="23">
        <f>('Cash Flow Statement Annual'!AB277+'Cash Flow Statement Annual'!AU277)/'Income Statement Annual'!BS277</f>
        <v>1.1742982217646718</v>
      </c>
      <c r="BB277" s="23">
        <f>'Income Statement Annual'!AF277/('Balance Sheet Annual'!BH277+'Balance Sheet Annual'!BS277)</f>
        <v>0.69052194015826607</v>
      </c>
      <c r="BC277" s="24">
        <f>'Income Statement Annual'!AF277/('Balance Sheet Annual'!BB277-'Balance Sheet Annual'!BR277)</f>
        <v>0.21612112712687057</v>
      </c>
    </row>
    <row r="278" spans="1:55" x14ac:dyDescent="0.2">
      <c r="A278" s="52" t="s">
        <v>847</v>
      </c>
      <c r="B278" s="52" t="s">
        <v>848</v>
      </c>
      <c r="C278" s="52" t="str">
        <f>VLOOKUP(A278,'[1]S&amp;P 500 Wikipedia'!A:D,3,FALSE)</f>
        <v>Health Care</v>
      </c>
      <c r="D278" s="52">
        <v>333504</v>
      </c>
      <c r="E278" s="52" t="s">
        <v>16</v>
      </c>
      <c r="F278" s="52">
        <v>2019</v>
      </c>
      <c r="G278" s="52" t="s">
        <v>17</v>
      </c>
      <c r="H278" s="53">
        <v>43830</v>
      </c>
      <c r="I278" s="53">
        <v>43889</v>
      </c>
      <c r="J278" s="53">
        <v>43889</v>
      </c>
      <c r="K278" s="54">
        <v>516300000</v>
      </c>
      <c r="L278" s="54">
        <v>519300000</v>
      </c>
      <c r="M278" s="52" t="s">
        <v>849</v>
      </c>
      <c r="N278" s="21">
        <f>'Balance Sheet Annual'!AH278/'Balance Sheet Annual'!BR278</f>
        <v>1.2133558384658203</v>
      </c>
      <c r="O278" s="22">
        <f>('Balance Sheet Annual'!AH278-'Balance Sheet Annual'!U278)/'Balance Sheet Annual'!BR278</f>
        <v>0.73376308559731374</v>
      </c>
      <c r="P278" s="22">
        <f>'Balance Sheet Annual'!N278/'Balance Sheet Annual'!BR278</f>
        <v>8.5399795299060888E-2</v>
      </c>
      <c r="Q278" s="22">
        <f>'Balance Sheet Annual'!CH278/'Balance Sheet Annual'!CS278</f>
        <v>1.6300930678739123</v>
      </c>
      <c r="R278" s="22">
        <f>('Balance Sheet Annual'!BH278+'Balance Sheet Annual'!BS278)/'Balance Sheet Annual'!BB278</f>
        <v>0.40704516005183089</v>
      </c>
      <c r="S278" s="22">
        <f>('Balance Sheet Annual'!BH278/'Balance Sheet Annual'!BB278)</f>
        <v>4.8250707875413926E-2</v>
      </c>
      <c r="T278" s="22">
        <f>'Balance Sheet Annual'!BS278/'Balance Sheet Annual'!BB278</f>
        <v>0.35879445217641698</v>
      </c>
      <c r="U278" s="22">
        <f>('Balance Sheet Annual'!BH278+'Balance Sheet Annual'!BS278)/'Balance Sheet Annual'!CS278</f>
        <v>1.0705666537639476</v>
      </c>
      <c r="V278" s="22">
        <f>('Balance Sheet Annual'!BH278/'Balance Sheet Annual'!CS278)</f>
        <v>0.12690385230313536</v>
      </c>
      <c r="W278" s="22">
        <f>('Balance Sheet Annual'!BS278/'Balance Sheet Annual'!CS278)</f>
        <v>0.94366280146081216</v>
      </c>
      <c r="X278" s="23">
        <f>'Balance Sheet Annual'!AH278/'Balance Sheet Annual'!BB278</f>
        <v>0.21619554958327333</v>
      </c>
      <c r="Y278" s="23">
        <f>'Balance Sheet Annual'!CS278/('Balance Sheet Annual'!BB278-'Balance Sheet Annual'!AQ278-'Balance Sheet Annual'!AR278-'Balance Sheet Annual'!AS278)</f>
        <v>1.1866000998502246</v>
      </c>
      <c r="Z278" s="23">
        <f>'Balance Sheet Annual'!BA278/'Balance Sheet Annual'!BB278</f>
        <v>0.78380445041672664</v>
      </c>
      <c r="AA278" s="23">
        <f>'Balance Sheet Annual'!AR278/'Balance Sheet Annual'!BB278</f>
        <v>0.30684519524563675</v>
      </c>
      <c r="AB278" s="24">
        <f>'Balance Sheet Annual'!CS278/'Balance Sheet Annual'!CT278</f>
        <v>0.38021468221593002</v>
      </c>
      <c r="AC278" s="25">
        <f>'Income Statement Annual'!V278/'Income Statement Annual'!N278</f>
        <v>0.33890700404330248</v>
      </c>
      <c r="AD278" s="23">
        <f>('Income Statement Annual'!AF278-'Income Statement Annual'!AC278)/'Income Statement Annual'!N278</f>
        <v>6.0353897656623627E-2</v>
      </c>
      <c r="AE278" s="23">
        <f>'Income Statement Annual'!AF278/'Income Statement Annual'!N278</f>
        <v>6.0353897656623627E-2</v>
      </c>
      <c r="AF278" s="23">
        <f>'Income Statement Annual'!BS278/'Income Statement Annual'!N278</f>
        <v>1.4608060519107865E-3</v>
      </c>
      <c r="AG278" s="23">
        <f>('Income Statement Annual'!AF278-'Income Statement Annual'!AC278)/('Income Statement Annual'!AH278*-1)</f>
        <v>1.3417745988787937</v>
      </c>
      <c r="AH278" s="24">
        <f>'Income Statement Annual'!AF278/('Income Statement Annual'!AH278*-1)</f>
        <v>1.3417745988787937</v>
      </c>
      <c r="AI278" s="25">
        <f>'Cash Flow Statement Annual'!BG278/'Cash Flow Statement Annual'!AB278</f>
        <v>-0.64811221378277983</v>
      </c>
      <c r="AJ278" s="23">
        <f>'Cash Flow Statement Annual'!AB278/'Balance Sheet Annual'!BR278</f>
        <v>0.32387638936273366</v>
      </c>
      <c r="AK278" s="23">
        <f>('Cash Flow Statement Annual'!AB278+'Cash Flow Statement Annual'!AV278)/('Balance Sheet Annual'!BH278+'Balance Sheet Annual'!BS278)</f>
        <v>0.1417735647362133</v>
      </c>
      <c r="AL278" s="24">
        <f>('Cash Flow Statement Annual'!AB278/('Balance Sheet Annual'!BH278+'Balance Sheet Annual'!BS278))</f>
        <v>0.1417735647362133</v>
      </c>
      <c r="AM278" s="25">
        <f>'Income Statement Annual'!BS278/'Balance Sheet Annual'!CS278</f>
        <v>1.4136892239855938E-3</v>
      </c>
      <c r="AN278" s="23">
        <f>'Income Statement Annual'!N278/'Balance Sheet Annual'!CS278</f>
        <v>0.96774600716942394</v>
      </c>
      <c r="AO278" s="23">
        <f>'Income Statement Annual'!N278/'Balance Sheet Annual'!BB278</f>
        <v>0.36795124058165762</v>
      </c>
      <c r="AP278" s="23">
        <f>'Income Statement Annual'!N278/('Balance Sheet Annual'!AH278-'Balance Sheet Annual'!BR278)</f>
        <v>9.678926106716041</v>
      </c>
      <c r="AQ278" s="23">
        <f>'Income Statement Annual'!BS278/'Balance Sheet Annual'!BB278</f>
        <v>5.3750539904976727E-4</v>
      </c>
      <c r="AR278" s="23">
        <f>'Cash Flow Statement Annual'!AB278/'Income Statement Annual'!N278</f>
        <v>0.15683665927568366</v>
      </c>
      <c r="AS278" s="23">
        <f>'Cash Flow Statement Annual'!BG278/'Income Statement Annual'!N278</f>
        <v>-0.1016477544454589</v>
      </c>
      <c r="AT278" s="23">
        <f>'Cash Flow Statement Annual'!AB278/'Balance Sheet Annual'!BB278</f>
        <v>5.7708243349170546E-2</v>
      </c>
      <c r="AU278" s="23">
        <f>('Cash Flow Statement Annual'!AB278+'Cash Flow Statement Annual'!AU278)/'Balance Sheet Annual'!BR278</f>
        <v>0.22953439514463739</v>
      </c>
      <c r="AV278" s="23">
        <f>('Cash Flow Statement Annual'!AB278+'Cash Flow Statement Annual'!AU278)/('Balance Sheet Annual'!BH278+'Balance Sheet Annual'!BS278)</f>
        <v>0.1004763252216563</v>
      </c>
      <c r="AW278" s="23">
        <f>'Cash Flow Statement Annual'!AB278/'Balance Sheet Annual'!BS278</f>
        <v>0.16083928555505025</v>
      </c>
      <c r="AX278" s="23">
        <f>('Cash Flow Statement Annual'!AB278+'Cash Flow Statement Annual'!AU278)/'Balance Sheet Annual'!BS278</f>
        <v>0.11398838982370724</v>
      </c>
      <c r="AY278" s="23">
        <f>('Balance Sheet Annual'!BH278+'Balance Sheet Annual'!BS278)/('Income Statement Annual'!AF278-'Income Statement Annual'!AC278)</f>
        <v>18.329347356288718</v>
      </c>
      <c r="AZ278" s="23">
        <f>(('Balance Sheet Annual'!BH278+'Balance Sheet Annual'!BS278)-'Balance Sheet Annual'!N278)/('Income Statement Annual'!AF278-'Income Statement Annual'!AC278)</f>
        <v>17.644143495173605</v>
      </c>
      <c r="BA278" s="23">
        <f>('Cash Flow Statement Annual'!AB278+'Cash Flow Statement Annual'!AU278)/'Income Statement Annual'!BS278</f>
        <v>76.089285714285708</v>
      </c>
      <c r="BB278" s="23">
        <f>'Income Statement Annual'!AF278/('Balance Sheet Annual'!BH278+'Balance Sheet Annual'!BS278)</f>
        <v>5.4557316229642203E-2</v>
      </c>
      <c r="BC278" s="24">
        <f>'Income Statement Annual'!AF278/('Balance Sheet Annual'!BB278-'Balance Sheet Annual'!BR278)</f>
        <v>2.7022081724180889E-2</v>
      </c>
    </row>
    <row r="279" spans="1:55" x14ac:dyDescent="0.2">
      <c r="A279" s="52" t="s">
        <v>883</v>
      </c>
      <c r="B279" s="52" t="s">
        <v>884</v>
      </c>
      <c r="C279" s="52" t="str">
        <f>VLOOKUP(A279,'[1]S&amp;P 500 Wikipedia'!A:D,3,FALSE)</f>
        <v>Energy</v>
      </c>
      <c r="D279" s="52">
        <v>249388</v>
      </c>
      <c r="E279" s="52" t="s">
        <v>16</v>
      </c>
      <c r="F279" s="52">
        <v>2019</v>
      </c>
      <c r="G279" s="52" t="s">
        <v>17</v>
      </c>
      <c r="H279" s="53">
        <v>43830</v>
      </c>
      <c r="I279" s="53">
        <v>43873</v>
      </c>
      <c r="J279" s="53">
        <v>43873</v>
      </c>
      <c r="K279" s="54">
        <v>478000000</v>
      </c>
      <c r="L279" s="54">
        <v>476000000</v>
      </c>
      <c r="M279" s="52" t="s">
        <v>885</v>
      </c>
      <c r="N279" s="21">
        <f>'Balance Sheet Annual'!AH279/'Balance Sheet Annual'!BR279</f>
        <v>0.69172168613509399</v>
      </c>
      <c r="O279" s="22">
        <f>('Balance Sheet Annual'!AH279-'Balance Sheet Annual'!U279)/'Balance Sheet Annual'!BR279</f>
        <v>0.69172168613509399</v>
      </c>
      <c r="P279" s="22">
        <f>'Balance Sheet Annual'!N279/'Balance Sheet Annual'!BR279</f>
        <v>0.24581005586592178</v>
      </c>
      <c r="Q279" s="22">
        <f>'Balance Sheet Annual'!CH279/'Balance Sheet Annual'!CS279</f>
        <v>1.2537932540115708</v>
      </c>
      <c r="R279" s="22">
        <f>('Balance Sheet Annual'!BH279+'Balance Sheet Annual'!BS279)/'Balance Sheet Annual'!BB279</f>
        <v>0.36213493485736425</v>
      </c>
      <c r="S279" s="22">
        <f>('Balance Sheet Annual'!BH279/'Balance Sheet Annual'!BB279)</f>
        <v>0</v>
      </c>
      <c r="T279" s="22">
        <f>'Balance Sheet Annual'!BS279/'Balance Sheet Annual'!BB279</f>
        <v>0.36213493485736425</v>
      </c>
      <c r="U279" s="22">
        <f>('Balance Sheet Annual'!BH279+'Balance Sheet Annual'!BS279)/'Balance Sheet Annual'!CS279</f>
        <v>0.81617727322344724</v>
      </c>
      <c r="V279" s="22">
        <f>('Balance Sheet Annual'!BH279/'Balance Sheet Annual'!CS279)</f>
        <v>0</v>
      </c>
      <c r="W279" s="22">
        <f>('Balance Sheet Annual'!BS279/'Balance Sheet Annual'!CS279)</f>
        <v>0.81617727322344724</v>
      </c>
      <c r="X279" s="23">
        <f>'Balance Sheet Annual'!AH279/'Balance Sheet Annual'!BB279</f>
        <v>6.5965999903133621E-2</v>
      </c>
      <c r="Y279" s="23">
        <f>'Balance Sheet Annual'!CS279/('Balance Sheet Annual'!BB279-'Balance Sheet Annual'!AQ279-'Balance Sheet Annual'!AR279-'Balance Sheet Annual'!AS279)</f>
        <v>0.44369642078752364</v>
      </c>
      <c r="Z279" s="23">
        <f>'Balance Sheet Annual'!BA279/'Balance Sheet Annual'!BB279</f>
        <v>0.93403400009686632</v>
      </c>
      <c r="AA279" s="23">
        <f>'Balance Sheet Annual'!AR279/'Balance Sheet Annual'!BB279</f>
        <v>0</v>
      </c>
      <c r="AB279" s="24">
        <f>'Balance Sheet Annual'!CS279/'Balance Sheet Annual'!CT279</f>
        <v>0.44369642078752364</v>
      </c>
      <c r="AC279" s="25">
        <f>'Income Statement Annual'!V279/'Income Statement Annual'!N279</f>
        <v>0.60117169896349709</v>
      </c>
      <c r="AD279" s="23">
        <f>('Income Statement Annual'!AF279-'Income Statement Annual'!AC279)/'Income Statement Annual'!N279</f>
        <v>0.45921586300135198</v>
      </c>
      <c r="AE279" s="23">
        <f>'Income Statement Annual'!AF279/'Income Statement Annual'!N279</f>
        <v>-3.5826949076160436E-2</v>
      </c>
      <c r="AF279" s="23">
        <f>'Income Statement Annual'!BS279/'Income Statement Annual'!N279</f>
        <v>-0.34069400630914826</v>
      </c>
      <c r="AG279" s="23">
        <f>('Income Statement Annual'!AF279-'Income Statement Annual'!AC279)/('Income Statement Annual'!AH279*-1)</f>
        <v>7.8384615384615381</v>
      </c>
      <c r="AH279" s="24">
        <f>'Income Statement Annual'!AF279/('Income Statement Annual'!AH279*-1)</f>
        <v>-0.61153846153846159</v>
      </c>
      <c r="AI279" s="25">
        <f>'Cash Flow Statement Annual'!BG279/'Cash Flow Statement Annual'!AB279</f>
        <v>0.45295295295295296</v>
      </c>
      <c r="AJ279" s="23">
        <f>'Cash Flow Statement Annual'!AB279/'Balance Sheet Annual'!BR279</f>
        <v>1.0147282884713051</v>
      </c>
      <c r="AK279" s="23">
        <f>('Cash Flow Statement Annual'!AB279+'Cash Flow Statement Annual'!AV279)/('Balance Sheet Annual'!BH279+'Balance Sheet Annual'!BS279)</f>
        <v>0.23685970308947438</v>
      </c>
      <c r="AL279" s="24">
        <f>('Cash Flow Statement Annual'!AB279/('Balance Sheet Annual'!BH279+'Balance Sheet Annual'!BS279))</f>
        <v>0.26721947305068877</v>
      </c>
      <c r="AM279" s="25">
        <f>'Income Statement Annual'!BS279/'Balance Sheet Annual'!CS279</f>
        <v>-0.16504748389913765</v>
      </c>
      <c r="AN279" s="23">
        <f>'Income Statement Annual'!N279/'Balance Sheet Annual'!CS279</f>
        <v>0.48444492959283919</v>
      </c>
      <c r="AO279" s="23">
        <f>'Income Statement Annual'!N279/'Balance Sheet Annual'!BB279</f>
        <v>0.21494648132900662</v>
      </c>
      <c r="AP279" s="23">
        <f>'Income Statement Annual'!N279/('Balance Sheet Annual'!AH279-'Balance Sheet Annual'!BR279)</f>
        <v>-7.3113673805601316</v>
      </c>
      <c r="AQ279" s="23">
        <f>'Income Statement Annual'!BS279/'Balance Sheet Annual'!BB279</f>
        <v>-7.3230977866033803E-2</v>
      </c>
      <c r="AR279" s="23">
        <f>'Cash Flow Statement Annual'!AB279/'Income Statement Annual'!N279</f>
        <v>0.45020279405137448</v>
      </c>
      <c r="AS279" s="23">
        <f>'Cash Flow Statement Annual'!BG279/'Income Statement Annual'!N279</f>
        <v>0.2039206849932402</v>
      </c>
      <c r="AT279" s="23">
        <f>'Cash Flow Statement Annual'!AB279/'Balance Sheet Annual'!BB279</f>
        <v>9.6769506465830393E-2</v>
      </c>
      <c r="AU279" s="23">
        <f>('Cash Flow Statement Annual'!AB279+'Cash Flow Statement Annual'!AU279)/'Balance Sheet Annual'!BR279</f>
        <v>-0.57897409852717119</v>
      </c>
      <c r="AV279" s="23">
        <f>('Cash Flow Statement Annual'!AB279+'Cash Flow Statement Annual'!AU279)/('Balance Sheet Annual'!BH279+'Balance Sheet Annual'!BS279)</f>
        <v>-0.15246756720609869</v>
      </c>
      <c r="AW279" s="23">
        <f>'Cash Flow Statement Annual'!AB279/'Balance Sheet Annual'!BS279</f>
        <v>0.26721947305068877</v>
      </c>
      <c r="AX279" s="23">
        <f>('Cash Flow Statement Annual'!AB279+'Cash Flow Statement Annual'!AU279)/'Balance Sheet Annual'!BS279</f>
        <v>-0.15246756720609869</v>
      </c>
      <c r="AY279" s="23">
        <f>('Balance Sheet Annual'!BH279+'Balance Sheet Annual'!BS279)/('Income Statement Annual'!AF279-'Income Statement Annual'!AC279)</f>
        <v>3.668792934249264</v>
      </c>
      <c r="AZ279" s="23">
        <f>(('Balance Sheet Annual'!BH279+'Balance Sheet Annual'!BS279)-'Balance Sheet Annual'!N279)/('Income Statement Annual'!AF279-'Income Statement Annual'!AC279)</f>
        <v>3.4313052011776253</v>
      </c>
      <c r="BA279" s="23">
        <f>('Cash Flow Statement Annual'!AB279+'Cash Flow Statement Annual'!AU279)/'Income Statement Annual'!BS279</f>
        <v>0.75396825396825395</v>
      </c>
      <c r="BB279" s="23">
        <f>'Income Statement Annual'!AF279/('Balance Sheet Annual'!BH279+'Balance Sheet Annual'!BS279)</f>
        <v>-2.1265213320850608E-2</v>
      </c>
      <c r="BC279" s="24">
        <f>'Income Statement Annual'!AF279/('Balance Sheet Annual'!BB279-'Balance Sheet Annual'!BR279)</f>
        <v>-8.5126887247028594E-3</v>
      </c>
    </row>
    <row r="280" spans="1:55" x14ac:dyDescent="0.2">
      <c r="A280" s="52" t="s">
        <v>892</v>
      </c>
      <c r="B280" s="52" t="s">
        <v>893</v>
      </c>
      <c r="C280" s="52" t="str">
        <f>VLOOKUP(A280,'[1]S&amp;P 500 Wikipedia'!A:D,3,FALSE)</f>
        <v>Consumer Discretionary</v>
      </c>
      <c r="D280" s="52">
        <v>744483</v>
      </c>
      <c r="E280" s="52" t="s">
        <v>16</v>
      </c>
      <c r="F280" s="52">
        <v>2019</v>
      </c>
      <c r="G280" s="52" t="s">
        <v>17</v>
      </c>
      <c r="H280" s="53">
        <v>43830</v>
      </c>
      <c r="I280" s="53">
        <v>43888</v>
      </c>
      <c r="J280" s="53">
        <v>43888</v>
      </c>
      <c r="K280" s="54">
        <v>212844278</v>
      </c>
      <c r="L280" s="54">
        <v>214716804</v>
      </c>
      <c r="M280" s="52" t="s">
        <v>894</v>
      </c>
      <c r="N280" s="21">
        <f>'Balance Sheet Annual'!AH280/'Balance Sheet Annual'!BR280</f>
        <v>0.2037013271435307</v>
      </c>
      <c r="O280" s="22">
        <f>('Balance Sheet Annual'!AH280-'Balance Sheet Annual'!U280)/'Balance Sheet Annual'!BR280</f>
        <v>0.17707838711747326</v>
      </c>
      <c r="P280" s="22">
        <f>'Balance Sheet Annual'!N280/'Balance Sheet Annual'!BR280</f>
        <v>7.0549242688435126E-2</v>
      </c>
      <c r="Q280" s="22">
        <f>'Balance Sheet Annual'!CH280/'Balance Sheet Annual'!CS280</f>
        <v>1.5607239203146797</v>
      </c>
      <c r="R280" s="22">
        <f>('Balance Sheet Annual'!BH280+'Balance Sheet Annual'!BS280)/'Balance Sheet Annual'!BB280</f>
        <v>0.407662959115769</v>
      </c>
      <c r="S280" s="22">
        <f>('Balance Sheet Annual'!BH280/'Balance Sheet Annual'!BB280)</f>
        <v>4.4733349599831558E-2</v>
      </c>
      <c r="T280" s="22">
        <f>'Balance Sheet Annual'!BS280/'Balance Sheet Annual'!BB280</f>
        <v>0.36292960951593745</v>
      </c>
      <c r="U280" s="22">
        <f>('Balance Sheet Annual'!BH280+'Balance Sheet Annual'!BS280)/'Balance Sheet Annual'!CS280</f>
        <v>1.0439122908340148</v>
      </c>
      <c r="V280" s="22">
        <f>('Balance Sheet Annual'!BH280/'Balance Sheet Annual'!CS280)</f>
        <v>0.11454975835608777</v>
      </c>
      <c r="W280" s="22">
        <f>('Balance Sheet Annual'!BS280/'Balance Sheet Annual'!CS280)</f>
        <v>0.92936253247792711</v>
      </c>
      <c r="X280" s="23">
        <f>'Balance Sheet Annual'!AH280/'Balance Sheet Annual'!BB280</f>
        <v>4.3761615127819377E-2</v>
      </c>
      <c r="Y280" s="23">
        <f>'Balance Sheet Annual'!CS280/('Balance Sheet Annual'!BB280-'Balance Sheet Annual'!AQ280-'Balance Sheet Annual'!AR280-'Balance Sheet Annual'!AS280)</f>
        <v>0.4500286397226495</v>
      </c>
      <c r="Z280" s="23">
        <f>'Balance Sheet Annual'!BA280/'Balance Sheet Annual'!BB280</f>
        <v>0.9562383848721806</v>
      </c>
      <c r="AA280" s="23">
        <f>'Balance Sheet Annual'!AR280/'Balance Sheet Annual'!BB280</f>
        <v>8.324629198460208E-2</v>
      </c>
      <c r="AB280" s="24">
        <f>'Balance Sheet Annual'!CS280/'Balance Sheet Annual'!CT280</f>
        <v>0.3905145697538191</v>
      </c>
      <c r="AC280" s="25">
        <f>'Income Statement Annual'!V280/'Income Statement Annual'!N280</f>
        <v>0.43314022582406225</v>
      </c>
      <c r="AD280" s="23">
        <f>('Income Statement Annual'!AF280-'Income Statement Annual'!AC280)/'Income Statement Annual'!N280</f>
        <v>0.28229013601189407</v>
      </c>
      <c r="AE280" s="23">
        <f>'Income Statement Annual'!AF280/'Income Statement Annual'!N280</f>
        <v>0.18229781120751873</v>
      </c>
      <c r="AF280" s="23">
        <f>'Income Statement Annual'!BS280/'Income Statement Annual'!N280</f>
        <v>0.14394519910324005</v>
      </c>
      <c r="AG280" s="23">
        <f>('Income Statement Annual'!AF280-'Income Statement Annual'!AC280)/('Income Statement Annual'!AH280*-1)</f>
        <v>6.6855464383747396</v>
      </c>
      <c r="AH280" s="24">
        <f>'Income Statement Annual'!AF280/('Income Statement Annual'!AH280*-1)</f>
        <v>4.3174037168290775</v>
      </c>
      <c r="AI280" s="25">
        <f>'Cash Flow Statement Annual'!BG280/'Cash Flow Statement Annual'!AB280</f>
        <v>-2.9292139547515781E-2</v>
      </c>
      <c r="AJ280" s="23">
        <f>'Cash Flow Statement Annual'!AB280/'Balance Sheet Annual'!BR280</f>
        <v>0.50848400983151942</v>
      </c>
      <c r="AK280" s="23">
        <f>('Cash Flow Statement Annual'!AB280+'Cash Flow Statement Annual'!AV280)/('Balance Sheet Annual'!BH280+'Balance Sheet Annual'!BS280)</f>
        <v>0.26796343204552159</v>
      </c>
      <c r="AL280" s="24">
        <f>('Cash Flow Statement Annual'!AB280/('Balance Sheet Annual'!BH280+'Balance Sheet Annual'!BS280))</f>
        <v>0.26796343204552159</v>
      </c>
      <c r="AM280" s="25">
        <f>'Income Statement Annual'!BS280/'Balance Sheet Annual'!CS280</f>
        <v>0.14276981370343295</v>
      </c>
      <c r="AN280" s="23">
        <f>'Income Statement Annual'!N280/'Balance Sheet Annual'!CS280</f>
        <v>0.99183449391067169</v>
      </c>
      <c r="AO280" s="23">
        <f>'Income Statement Annual'!N280/'Balance Sheet Annual'!BB280</f>
        <v>0.38732582065652282</v>
      </c>
      <c r="AP280" s="23">
        <f>'Income Statement Annual'!N280/('Balance Sheet Annual'!AH280-'Balance Sheet Annual'!BR280)</f>
        <v>-2.2641279918156991</v>
      </c>
      <c r="AQ280" s="23">
        <f>'Income Statement Annual'!BS280/'Balance Sheet Annual'!BB280</f>
        <v>5.5753692372229026E-2</v>
      </c>
      <c r="AR280" s="23">
        <f>'Cash Flow Statement Annual'!AB280/'Income Statement Annual'!N280</f>
        <v>0.28203326454542416</v>
      </c>
      <c r="AS280" s="23">
        <f>'Cash Flow Statement Annual'!BG280/'Income Statement Annual'!N280</f>
        <v>-8.2613577421059986E-3</v>
      </c>
      <c r="AT280" s="23">
        <f>'Cash Flow Statement Annual'!AB280/'Balance Sheet Annual'!BB280</f>
        <v>0.10923876564249461</v>
      </c>
      <c r="AU280" s="23">
        <f>('Cash Flow Statement Annual'!AB280+'Cash Flow Statement Annual'!AU280)/'Balance Sheet Annual'!BR280</f>
        <v>3.9731446633876337E-2</v>
      </c>
      <c r="AV280" s="23">
        <f>('Cash Flow Statement Annual'!AB280+'Cash Flow Statement Annual'!AU280)/('Balance Sheet Annual'!BH280+'Balance Sheet Annual'!BS280)</f>
        <v>2.0937875320159262E-2</v>
      </c>
      <c r="AW280" s="23">
        <f>'Cash Flow Statement Annual'!AB280/'Balance Sheet Annual'!BS280</f>
        <v>0.30099160492359217</v>
      </c>
      <c r="AX280" s="23">
        <f>('Cash Flow Statement Annual'!AB280+'Cash Flow Statement Annual'!AU280)/'Balance Sheet Annual'!BS280</f>
        <v>2.3518599714136376E-2</v>
      </c>
      <c r="AY280" s="23">
        <f>('Balance Sheet Annual'!BH280+'Balance Sheet Annual'!BS280)/('Income Statement Annual'!AF280-'Income Statement Annual'!AC280)</f>
        <v>3.7284566661093645</v>
      </c>
      <c r="AZ280" s="23">
        <f>(('Balance Sheet Annual'!BH280+'Balance Sheet Annual'!BS280)-'Balance Sheet Annual'!N280)/('Income Statement Annual'!AF280-'Income Statement Annual'!AC280)</f>
        <v>3.5898386473456432</v>
      </c>
      <c r="BA280" s="23">
        <f>('Cash Flow Statement Annual'!AB280+'Cash Flow Statement Annual'!AU280)/'Income Statement Annual'!BS280</f>
        <v>0.15309472516415332</v>
      </c>
      <c r="BB280" s="23">
        <f>'Income Statement Annual'!AF280/('Balance Sheet Annual'!BH280+'Balance Sheet Annual'!BS280)</f>
        <v>0.17320349507100657</v>
      </c>
      <c r="BC280" s="24">
        <f>'Income Statement Annual'!AF280/('Balance Sheet Annual'!BB280-'Balance Sheet Annual'!BR280)</f>
        <v>8.992810725386137E-2</v>
      </c>
    </row>
    <row r="281" spans="1:55" x14ac:dyDescent="0.2">
      <c r="A281" s="52" t="s">
        <v>850</v>
      </c>
      <c r="B281" s="52" t="s">
        <v>851</v>
      </c>
      <c r="C281" s="52" t="str">
        <f>VLOOKUP(A281,'[1]S&amp;P 500 Wikipedia'!A:D,3,FALSE)</f>
        <v>Financials</v>
      </c>
      <c r="D281" s="52">
        <v>378192</v>
      </c>
      <c r="E281" s="52" t="s">
        <v>16</v>
      </c>
      <c r="F281" s="52">
        <v>2019</v>
      </c>
      <c r="G281" s="52" t="s">
        <v>17</v>
      </c>
      <c r="H281" s="53">
        <v>43830</v>
      </c>
      <c r="I281" s="53">
        <v>43886</v>
      </c>
      <c r="J281" s="53">
        <v>43886</v>
      </c>
      <c r="K281" s="54">
        <v>164454538</v>
      </c>
      <c r="L281" s="54">
        <v>166782726</v>
      </c>
      <c r="M281" s="52" t="s">
        <v>852</v>
      </c>
      <c r="N281" s="21">
        <f>'Balance Sheet Annual'!AH281/'Balance Sheet Annual'!BR281</f>
        <v>1.0149041873669269</v>
      </c>
      <c r="O281" s="22">
        <f>('Balance Sheet Annual'!AH281-'Balance Sheet Annual'!U281)/'Balance Sheet Annual'!BR281</f>
        <v>1.0149041873669269</v>
      </c>
      <c r="P281" s="22">
        <f>'Balance Sheet Annual'!N281/'Balance Sheet Annual'!BR281</f>
        <v>0.14738585285072156</v>
      </c>
      <c r="Q281" s="22">
        <f>'Balance Sheet Annual'!CH281/'Balance Sheet Annual'!CS281</f>
        <v>1.4692321333569782</v>
      </c>
      <c r="R281" s="22">
        <f>('Balance Sheet Annual'!BH281+'Balance Sheet Annual'!BS281)/'Balance Sheet Annual'!BB281</f>
        <v>0.24324906636024132</v>
      </c>
      <c r="S281" s="22">
        <f>('Balance Sheet Annual'!BH281/'Balance Sheet Annual'!BB281)</f>
        <v>2.8081011203677106E-2</v>
      </c>
      <c r="T281" s="22">
        <f>'Balance Sheet Annual'!BS281/'Balance Sheet Annual'!BB281</f>
        <v>0.2151680551565642</v>
      </c>
      <c r="U281" s="22">
        <f>('Balance Sheet Annual'!BH281+'Balance Sheet Annual'!BS281)/'Balance Sheet Annual'!CS281</f>
        <v>0.60063841106579186</v>
      </c>
      <c r="V281" s="22">
        <f>('Balance Sheet Annual'!BH281/'Balance Sheet Annual'!CS281)</f>
        <v>6.9338535201276821E-2</v>
      </c>
      <c r="W281" s="22">
        <f>('Balance Sheet Annual'!BS281/'Balance Sheet Annual'!CS281)</f>
        <v>0.53129987586451499</v>
      </c>
      <c r="X281" s="23">
        <f>'Balance Sheet Annual'!AH281/'Balance Sheet Annual'!BB281</f>
        <v>0.30810112036771042</v>
      </c>
      <c r="Y281" s="23">
        <f>'Balance Sheet Annual'!CS281/('Balance Sheet Annual'!BB281-'Balance Sheet Annual'!AQ281-'Balance Sheet Annual'!AR281-'Balance Sheet Annual'!AS281)</f>
        <v>1.0621585986061406</v>
      </c>
      <c r="Z281" s="23">
        <f>'Balance Sheet Annual'!BA281/'Balance Sheet Annual'!BB281</f>
        <v>0.69189887963228958</v>
      </c>
      <c r="AA281" s="23">
        <f>'Balance Sheet Annual'!AR281/'Balance Sheet Annual'!BB281</f>
        <v>0.45719620798621086</v>
      </c>
      <c r="AB281" s="24">
        <f>'Balance Sheet Annual'!CS281/'Balance Sheet Annual'!CT281</f>
        <v>0.40498419994254525</v>
      </c>
      <c r="AC281" s="25">
        <f>'Income Statement Annual'!V281/'Income Statement Annual'!N281</f>
        <v>0.59479117785077429</v>
      </c>
      <c r="AD281" s="23">
        <f>('Income Statement Annual'!AF281-'Income Statement Annual'!AC281)/'Income Statement Annual'!N281</f>
        <v>0.29938995776630689</v>
      </c>
      <c r="AE281" s="23">
        <f>'Income Statement Annual'!AF281/'Income Statement Annual'!N281</f>
        <v>0.25480994838104176</v>
      </c>
      <c r="AF281" s="23">
        <f>'Income Statement Annual'!BS281/'Income Statement Annual'!N281</f>
        <v>0.18160488033786953</v>
      </c>
      <c r="AG281" s="23">
        <f>('Income Statement Annual'!AF281-'Income Statement Annual'!AC281)/('Income Statement Annual'!AH281*-1)</f>
        <v>11.192982456140351</v>
      </c>
      <c r="AH281" s="24">
        <f>'Income Statement Annual'!AF281/('Income Statement Annual'!AH281*-1)</f>
        <v>9.526315789473685</v>
      </c>
      <c r="AI281" s="25">
        <f>'Cash Flow Statement Annual'!BG281/'Cash Flow Statement Annual'!AB281</f>
        <v>-0.97300103842159913</v>
      </c>
      <c r="AJ281" s="23">
        <f>'Cash Flow Statement Annual'!AB281/'Balance Sheet Annual'!BR281</f>
        <v>0.22782114975159687</v>
      </c>
      <c r="AK281" s="23">
        <f>('Cash Flow Statement Annual'!AB281+'Cash Flow Statement Annual'!AV281)/('Balance Sheet Annual'!BH281+'Balance Sheet Annual'!BS281)</f>
        <v>0.1942722173014467</v>
      </c>
      <c r="AL281" s="24">
        <f>('Cash Flow Statement Annual'!AB281/('Balance Sheet Annual'!BH281+'Balance Sheet Annual'!BS281))</f>
        <v>0.28432240921169177</v>
      </c>
      <c r="AM281" s="25">
        <f>'Income Statement Annual'!BS281/'Balance Sheet Annual'!CS281</f>
        <v>0.13725837914523853</v>
      </c>
      <c r="AN281" s="23">
        <f>'Income Statement Annual'!N281/'Balance Sheet Annual'!CS281</f>
        <v>0.75580776733463384</v>
      </c>
      <c r="AO281" s="23">
        <f>'Income Statement Annual'!N281/'Balance Sheet Annual'!BB281</f>
        <v>0.30609020396437803</v>
      </c>
      <c r="AP281" s="23">
        <f>'Income Statement Annual'!N281/('Balance Sheet Annual'!AH281-'Balance Sheet Annual'!BR281)</f>
        <v>67.650793650793645</v>
      </c>
      <c r="AQ281" s="23">
        <f>'Income Statement Annual'!BS281/'Balance Sheet Annual'!BB281</f>
        <v>5.5587474863544956E-2</v>
      </c>
      <c r="AR281" s="23">
        <f>'Cash Flow Statement Annual'!AB281/'Income Statement Annual'!N281</f>
        <v>0.22595025809479119</v>
      </c>
      <c r="AS281" s="23">
        <f>'Cash Flow Statement Annual'!BG281/'Income Statement Annual'!N281</f>
        <v>-0.21984983575786016</v>
      </c>
      <c r="AT281" s="23">
        <f>'Cash Flow Statement Annual'!AB281/'Balance Sheet Annual'!BB281</f>
        <v>6.9161160586038495E-2</v>
      </c>
      <c r="AU281" s="23">
        <f>('Cash Flow Statement Annual'!AB281+'Cash Flow Statement Annual'!AU281)/'Balance Sheet Annual'!BR281</f>
        <v>0.17104329311568489</v>
      </c>
      <c r="AV281" s="23">
        <f>('Cash Flow Statement Annual'!AB281+'Cash Flow Statement Annual'!AU281)/('Balance Sheet Annual'!BH281+'Balance Sheet Annual'!BS281)</f>
        <v>0.21346324180690876</v>
      </c>
      <c r="AW281" s="23">
        <f>'Cash Flow Statement Annual'!AB281/'Balance Sheet Annual'!BS281</f>
        <v>0.32142857142857145</v>
      </c>
      <c r="AX281" s="23">
        <f>('Cash Flow Statement Annual'!AB281+'Cash Flow Statement Annual'!AU281)/'Balance Sheet Annual'!BS281</f>
        <v>0.24132176234979974</v>
      </c>
      <c r="AY281" s="23">
        <f>('Balance Sheet Annual'!BH281+'Balance Sheet Annual'!BS281)/('Income Statement Annual'!AF281-'Income Statement Annual'!AC281)</f>
        <v>2.6543887147335421</v>
      </c>
      <c r="AZ281" s="23">
        <f>(('Balance Sheet Annual'!BH281+'Balance Sheet Annual'!BS281)-'Balance Sheet Annual'!N281)/('Income Statement Annual'!AF281-'Income Statement Annual'!AC281)</f>
        <v>2.1661442006269591</v>
      </c>
      <c r="BA281" s="23">
        <f>('Cash Flow Statement Annual'!AB281+'Cash Flow Statement Annual'!AU281)/'Income Statement Annual'!BS281</f>
        <v>0.93410852713178294</v>
      </c>
      <c r="BB281" s="23">
        <f>'Income Statement Annual'!AF281/('Balance Sheet Annual'!BH281+'Balance Sheet Annual'!BS281)</f>
        <v>0.32063773250664307</v>
      </c>
      <c r="BC281" s="24">
        <f>'Income Statement Annual'!AF281/('Balance Sheet Annual'!BB281-'Balance Sheet Annual'!BR281)</f>
        <v>0.11199340002062494</v>
      </c>
    </row>
    <row r="282" spans="1:55" x14ac:dyDescent="0.2">
      <c r="A282" s="52" t="s">
        <v>871</v>
      </c>
      <c r="B282" s="52" t="s">
        <v>872</v>
      </c>
      <c r="C282" s="52" t="str">
        <f>VLOOKUP(A282,'[1]S&amp;P 500 Wikipedia'!A:D,3,FALSE)</f>
        <v>Utilities</v>
      </c>
      <c r="D282" s="52">
        <v>188922</v>
      </c>
      <c r="E282" s="52" t="s">
        <v>16</v>
      </c>
      <c r="F282" s="52">
        <v>2019</v>
      </c>
      <c r="G282" s="52" t="s">
        <v>17</v>
      </c>
      <c r="H282" s="53">
        <v>43830</v>
      </c>
      <c r="I282" s="53">
        <v>43875</v>
      </c>
      <c r="J282" s="53">
        <v>43875</v>
      </c>
      <c r="K282" s="54">
        <v>488900000</v>
      </c>
      <c r="L282" s="54">
        <v>491400000</v>
      </c>
      <c r="M282" s="52" t="s">
        <v>873</v>
      </c>
      <c r="N282" s="21">
        <f>'Balance Sheet Annual'!AH282/'Balance Sheet Annual'!BR282</f>
        <v>0.66001425516749823</v>
      </c>
      <c r="O282" s="22">
        <f>('Balance Sheet Annual'!AH282-'Balance Sheet Annual'!U282)/'Balance Sheet Annual'!BR282</f>
        <v>0.5416963649322879</v>
      </c>
      <c r="P282" s="22">
        <f>'Balance Sheet Annual'!N282/'Balance Sheet Annual'!BR282</f>
        <v>5.345687811831789E-2</v>
      </c>
      <c r="Q282" s="22">
        <f>'Balance Sheet Annual'!CH282/'Balance Sheet Annual'!CS282</f>
        <v>1.8124118813773986</v>
      </c>
      <c r="R282" s="22">
        <f>('Balance Sheet Annual'!BH282+'Balance Sheet Annual'!BS282)/'Balance Sheet Annual'!BB282</f>
        <v>0.35842162952137374</v>
      </c>
      <c r="S282" s="22">
        <f>('Balance Sheet Annual'!BH282/'Balance Sheet Annual'!BB282)</f>
        <v>3.9425274659914522E-2</v>
      </c>
      <c r="T282" s="22">
        <f>'Balance Sheet Annual'!BS282/'Balance Sheet Annual'!BB282</f>
        <v>0.31899635486145922</v>
      </c>
      <c r="U282" s="22">
        <f>('Balance Sheet Annual'!BH282+'Balance Sheet Annual'!BS282)/'Balance Sheet Annual'!CS282</f>
        <v>1.0080292494085596</v>
      </c>
      <c r="V282" s="22">
        <f>('Balance Sheet Annual'!BH282/'Balance Sheet Annual'!CS282)</f>
        <v>0.11088011088011088</v>
      </c>
      <c r="W282" s="22">
        <f>('Balance Sheet Annual'!BS282/'Balance Sheet Annual'!CS282)</f>
        <v>0.89714913852844891</v>
      </c>
      <c r="X282" s="23">
        <f>'Balance Sheet Annual'!AH282/'Balance Sheet Annual'!BB282</f>
        <v>6.2944490232898012E-2</v>
      </c>
      <c r="Y282" s="23">
        <f>'Balance Sheet Annual'!CS282/('Balance Sheet Annual'!BB282-'Balance Sheet Annual'!AQ282-'Balance Sheet Annual'!AR282-'Balance Sheet Annual'!AS282)</f>
        <v>0.36873826958153799</v>
      </c>
      <c r="Z282" s="23">
        <f>'Balance Sheet Annual'!BA282/'Balance Sheet Annual'!BB282</f>
        <v>0.93705550976710195</v>
      </c>
      <c r="AA282" s="23">
        <f>'Balance Sheet Annual'!AR282/'Balance Sheet Annual'!BB282</f>
        <v>3.5720658334112212E-2</v>
      </c>
      <c r="AB282" s="24">
        <f>'Balance Sheet Annual'!CS282/'Balance Sheet Annual'!CT282</f>
        <v>0.35556669583910411</v>
      </c>
      <c r="AC282" s="25">
        <f>'Income Statement Annual'!V282/'Income Statement Annual'!N282</f>
        <v>0.76018571652146694</v>
      </c>
      <c r="AD282" s="23">
        <f>('Income Statement Annual'!AF282-'Income Statement Annual'!AC282)/'Income Statement Annual'!N282</f>
        <v>0.50294746726485473</v>
      </c>
      <c r="AE282" s="23">
        <f>'Income Statement Annual'!AF282/'Income Statement Annual'!N282</f>
        <v>0.2830090249882623</v>
      </c>
      <c r="AF282" s="23">
        <f>'Income Statement Annual'!BS282/'Income Statement Annual'!N282</f>
        <v>0.1966195419688038</v>
      </c>
      <c r="AG282" s="23">
        <f>('Income Statement Annual'!AF282-'Income Statement Annual'!AC282)/('Income Statement Annual'!AH282*-1)</f>
        <v>4.3922551252847377</v>
      </c>
      <c r="AH282" s="24">
        <f>'Income Statement Annual'!AF282/('Income Statement Annual'!AH282*-1)</f>
        <v>2.4715261958997723</v>
      </c>
      <c r="AI282" s="25">
        <f>'Cash Flow Statement Annual'!BG282/'Cash Flow Statement Annual'!AB282</f>
        <v>0.47492335990190065</v>
      </c>
      <c r="AJ282" s="23">
        <f>'Cash Flow Statement Annual'!AB282/'Balance Sheet Annual'!BR282</f>
        <v>0.72656806842480404</v>
      </c>
      <c r="AK282" s="23">
        <f>('Cash Flow Statement Annual'!AB282+'Cash Flow Statement Annual'!AV282)/('Balance Sheet Annual'!BH282+'Balance Sheet Annual'!BS282)</f>
        <v>0.13623971742171018</v>
      </c>
      <c r="AL282" s="24">
        <f>('Cash Flow Statement Annual'!AB282/('Balance Sheet Annual'!BH282+'Balance Sheet Annual'!BS282))</f>
        <v>0.1933243249650333</v>
      </c>
      <c r="AM282" s="25">
        <f>'Income Statement Annual'!BS282/'Balance Sheet Annual'!CS282</f>
        <v>9.0066193514469373E-2</v>
      </c>
      <c r="AN282" s="23">
        <f>'Income Statement Annual'!N282/'Balance Sheet Annual'!CS282</f>
        <v>0.45807345807345806</v>
      </c>
      <c r="AO282" s="23">
        <f>'Income Statement Annual'!N282/'Balance Sheet Annual'!BB282</f>
        <v>0.16287566593877187</v>
      </c>
      <c r="AP282" s="23">
        <f>'Income Statement Annual'!N282/('Balance Sheet Annual'!AH282-'Balance Sheet Annual'!BR282)</f>
        <v>-5.0233228511530399</v>
      </c>
      <c r="AQ282" s="23">
        <f>'Income Statement Annual'!BS282/'Balance Sheet Annual'!BB282</f>
        <v>3.2024538834745223E-2</v>
      </c>
      <c r="AR282" s="23">
        <f>'Cash Flow Statement Annual'!AB282/'Income Statement Annual'!N282</f>
        <v>0.42542646982106525</v>
      </c>
      <c r="AS282" s="23">
        <f>'Cash Flow Statement Annual'!BG282/'Income Statement Annual'!N282</f>
        <v>0.20204496843862485</v>
      </c>
      <c r="AT282" s="23">
        <f>'Cash Flow Statement Annual'!AB282/'Balance Sheet Annual'!BB282</f>
        <v>6.9291619580086838E-2</v>
      </c>
      <c r="AU282" s="23">
        <f>('Cash Flow Statement Annual'!AB282+'Cash Flow Statement Annual'!AU282)/'Balance Sheet Annual'!BR282</f>
        <v>-0.71471846044191023</v>
      </c>
      <c r="AV282" s="23">
        <f>('Cash Flow Statement Annual'!AB282+'Cash Flow Statement Annual'!AU282)/('Balance Sheet Annual'!BH282+'Balance Sheet Annual'!BS282)</f>
        <v>-0.19017139606002417</v>
      </c>
      <c r="AW282" s="23">
        <f>'Cash Flow Statement Annual'!AB282/'Balance Sheet Annual'!BS282</f>
        <v>0.21721759049623099</v>
      </c>
      <c r="AX282" s="23">
        <f>('Cash Flow Statement Annual'!AB282+'Cash Flow Statement Annual'!AU282)/'Balance Sheet Annual'!BS282</f>
        <v>-0.21367498601603493</v>
      </c>
      <c r="AY282" s="23">
        <f>('Balance Sheet Annual'!BH282+'Balance Sheet Annual'!BS282)/('Income Statement Annual'!AF282-'Income Statement Annual'!AC282)</f>
        <v>4.375375998340421</v>
      </c>
      <c r="AZ282" s="23">
        <f>(('Balance Sheet Annual'!BH282+'Balance Sheet Annual'!BS282)-'Balance Sheet Annual'!N282)/('Income Statement Annual'!AF282-'Income Statement Annual'!AC282)</f>
        <v>4.313141790270719</v>
      </c>
      <c r="BA282" s="23">
        <f>('Cash Flow Statement Annual'!AB282+'Cash Flow Statement Annual'!AU282)/'Income Statement Annual'!BS282</f>
        <v>-2.1284160254709472</v>
      </c>
      <c r="BB282" s="23">
        <f>'Income Statement Annual'!AF282/('Balance Sheet Annual'!BH282+'Balance Sheet Annual'!BS282)</f>
        <v>0.1286063105990565</v>
      </c>
      <c r="BC282" s="24">
        <f>'Income Statement Annual'!AF282/('Balance Sheet Annual'!BB282-'Balance Sheet Annual'!BR282)</f>
        <v>5.0954755933763515E-2</v>
      </c>
    </row>
    <row r="283" spans="1:55" x14ac:dyDescent="0.2">
      <c r="A283" s="52" t="s">
        <v>865</v>
      </c>
      <c r="B283" s="52" t="s">
        <v>866</v>
      </c>
      <c r="C283" s="52" t="str">
        <f>VLOOKUP(A283,'[1]S&amp;P 500 Wikipedia'!A:D,3,FALSE)</f>
        <v>Materials</v>
      </c>
      <c r="D283" s="52">
        <v>103736</v>
      </c>
      <c r="E283" s="52" t="s">
        <v>16</v>
      </c>
      <c r="F283" s="52">
        <v>2019</v>
      </c>
      <c r="G283" s="52" t="s">
        <v>17</v>
      </c>
      <c r="H283" s="53">
        <v>43830</v>
      </c>
      <c r="I283" s="53">
        <v>43881</v>
      </c>
      <c r="J283" s="53">
        <v>43881</v>
      </c>
      <c r="K283" s="54">
        <v>820000000</v>
      </c>
      <c r="L283" s="54">
        <v>824000000</v>
      </c>
      <c r="M283" s="52" t="s">
        <v>867</v>
      </c>
      <c r="N283" s="21">
        <f>'Balance Sheet Annual'!AH283/'Balance Sheet Annual'!BR283</f>
        <v>2.20083857442348</v>
      </c>
      <c r="O283" s="22">
        <f>('Balance Sheet Annual'!AH283-'Balance Sheet Annual'!U283)/'Balance Sheet Annual'!BR283</f>
        <v>1.4352201257861634</v>
      </c>
      <c r="P283" s="22">
        <f>'Balance Sheet Annual'!N283/'Balance Sheet Annual'!BR283</f>
        <v>1.0398322851153039</v>
      </c>
      <c r="Q283" s="22">
        <f>'Balance Sheet Annual'!CH283/'Balance Sheet Annual'!CS283</f>
        <v>0.7832002498104117</v>
      </c>
      <c r="R283" s="22">
        <f>('Balance Sheet Annual'!BH283+'Balance Sheet Annual'!BS283)/'Balance Sheet Annual'!BB283</f>
        <v>0.19742832841346875</v>
      </c>
      <c r="S283" s="22">
        <f>('Balance Sheet Annual'!BH283/'Balance Sheet Annual'!BB283)</f>
        <v>2.5016260569370092E-3</v>
      </c>
      <c r="T283" s="22">
        <f>'Balance Sheet Annual'!BS283/'Balance Sheet Annual'!BB283</f>
        <v>0.19492670235653176</v>
      </c>
      <c r="U283" s="22">
        <f>('Balance Sheet Annual'!BH283+'Balance Sheet Annual'!BS283)/'Balance Sheet Annual'!CS283</f>
        <v>0.35205424454654949</v>
      </c>
      <c r="V283" s="22">
        <f>('Balance Sheet Annual'!BH283/'Balance Sheet Annual'!CS283)</f>
        <v>4.4609002096623095E-3</v>
      </c>
      <c r="W283" s="22">
        <f>('Balance Sheet Annual'!BS283/'Balance Sheet Annual'!CS283)</f>
        <v>0.34759334433688721</v>
      </c>
      <c r="X283" s="23">
        <f>'Balance Sheet Annual'!AH283/'Balance Sheet Annual'!BB283</f>
        <v>0.1313103517286236</v>
      </c>
      <c r="Y283" s="23">
        <f>'Balance Sheet Annual'!CS283/('Balance Sheet Annual'!BB283-'Balance Sheet Annual'!AQ283-'Balance Sheet Annual'!AR283-'Balance Sheet Annual'!AS283)</f>
        <v>0.60099195710455766</v>
      </c>
      <c r="Z283" s="23">
        <f>'Balance Sheet Annual'!BA283/'Balance Sheet Annual'!BB283</f>
        <v>0.8686896482713764</v>
      </c>
      <c r="AA283" s="23">
        <f>'Balance Sheet Annual'!AR283/'Balance Sheet Annual'!BB283</f>
        <v>6.6893480762495627E-2</v>
      </c>
      <c r="AB283" s="24">
        <f>'Balance Sheet Annual'!CS283/'Balance Sheet Annual'!CT283</f>
        <v>0.56078951318356929</v>
      </c>
      <c r="AC283" s="25">
        <f>'Income Statement Annual'!V283/'Income Statement Annual'!N283</f>
        <v>0.46663244353182753</v>
      </c>
      <c r="AD283" s="23">
        <f>('Income Statement Annual'!AF283-'Income Statement Annual'!AC283)/'Income Statement Annual'!N283</f>
        <v>0.36314168377823408</v>
      </c>
      <c r="AE283" s="23">
        <f>'Income Statement Annual'!AF283/'Income Statement Annual'!N283</f>
        <v>0.16190965092402465</v>
      </c>
      <c r="AF283" s="23">
        <f>'Income Statement Annual'!BS283/'Income Statement Annual'!N283</f>
        <v>0.28798767967145789</v>
      </c>
      <c r="AG283" s="23">
        <f>('Income Statement Annual'!AF283-'Income Statement Annual'!AC283)/('Income Statement Annual'!AH283*-1)</f>
        <v>11.750830564784053</v>
      </c>
      <c r="AH283" s="24">
        <f>'Income Statement Annual'!AF283/('Income Statement Annual'!AH283*-1)</f>
        <v>5.2392026578073088</v>
      </c>
      <c r="AI283" s="25">
        <f>'Cash Flow Statement Annual'!BG283/'Cash Flow Statement Annual'!AB283</f>
        <v>-0.96894626657362182</v>
      </c>
      <c r="AJ283" s="23">
        <f>'Cash Flow Statement Annual'!AB283/'Balance Sheet Annual'!BR283</f>
        <v>1.2016771488469602</v>
      </c>
      <c r="AK283" s="23">
        <f>('Cash Flow Statement Annual'!AB283+'Cash Flow Statement Annual'!AV283)/('Balance Sheet Annual'!BH283+'Balance Sheet Annual'!BS283)</f>
        <v>0.25050684237202231</v>
      </c>
      <c r="AL283" s="24">
        <f>('Cash Flow Statement Annual'!AB283/('Balance Sheet Annual'!BH283+'Balance Sheet Annual'!BS283))</f>
        <v>0.36315255955397874</v>
      </c>
      <c r="AM283" s="25">
        <f>'Income Statement Annual'!BS283/'Balance Sheet Annual'!CS283</f>
        <v>0.1251282508810278</v>
      </c>
      <c r="AN283" s="23">
        <f>'Income Statement Annual'!N283/'Balance Sheet Annual'!CS283</f>
        <v>0.43449168042110897</v>
      </c>
      <c r="AO283" s="23">
        <f>'Income Statement Annual'!N283/'Balance Sheet Annual'!BB283</f>
        <v>0.24365837794566469</v>
      </c>
      <c r="AP283" s="23">
        <f>'Income Statement Annual'!N283/('Balance Sheet Annual'!AH283-'Balance Sheet Annual'!BR283)</f>
        <v>3.4008379888268156</v>
      </c>
      <c r="AQ283" s="23">
        <f>'Income Statement Annual'!BS283/'Balance Sheet Annual'!BB283</f>
        <v>7.0170610897083111E-2</v>
      </c>
      <c r="AR283" s="23">
        <f>'Cash Flow Statement Annual'!AB283/'Income Statement Annual'!N283</f>
        <v>0.29425051334702257</v>
      </c>
      <c r="AS283" s="23">
        <f>'Cash Flow Statement Annual'!BG283/'Income Statement Annual'!N283</f>
        <v>-0.2851129363449692</v>
      </c>
      <c r="AT283" s="23">
        <f>'Cash Flow Statement Annual'!AB283/'Balance Sheet Annual'!BB283</f>
        <v>7.1696602791814681E-2</v>
      </c>
      <c r="AU283" s="23">
        <f>('Cash Flow Statement Annual'!AB283+'Cash Flow Statement Annual'!AU283)/'Balance Sheet Annual'!BR283</f>
        <v>0.68763102725366876</v>
      </c>
      <c r="AV283" s="23">
        <f>('Cash Flow Statement Annual'!AB283+'Cash Flow Statement Annual'!AU283)/('Balance Sheet Annual'!BH283+'Balance Sheet Annual'!BS283)</f>
        <v>0.20780537252914344</v>
      </c>
      <c r="AW283" s="23">
        <f>'Cash Flow Statement Annual'!AB283/'Balance Sheet Annual'!BS283</f>
        <v>0.36781314168377821</v>
      </c>
      <c r="AX283" s="23">
        <f>('Cash Flow Statement Annual'!AB283+'Cash Flow Statement Annual'!AU283)/'Balance Sheet Annual'!BS283</f>
        <v>0.2104722792607803</v>
      </c>
      <c r="AY283" s="23">
        <f>('Balance Sheet Annual'!BH283+'Balance Sheet Annual'!BS283)/('Income Statement Annual'!AF283-'Income Statement Annual'!AC283)</f>
        <v>2.2312694373763078</v>
      </c>
      <c r="AZ283" s="23">
        <f>(('Balance Sheet Annual'!BH283+'Balance Sheet Annual'!BS283)-'Balance Sheet Annual'!N283)/('Income Statement Annual'!AF283-'Income Statement Annual'!AC283)</f>
        <v>1.5301102629346903</v>
      </c>
      <c r="BA283" s="23">
        <f>('Cash Flow Statement Annual'!AB283+'Cash Flow Statement Annual'!AU283)/'Income Statement Annual'!BS283</f>
        <v>0.5846702317290553</v>
      </c>
      <c r="BB283" s="23">
        <f>'Income Statement Annual'!AF283/('Balance Sheet Annual'!BH283+'Balance Sheet Annual'!BS283)</f>
        <v>0.19982260516979219</v>
      </c>
      <c r="BC283" s="24">
        <f>'Income Statement Annual'!AF283/('Balance Sheet Annual'!BB283-'Balance Sheet Annual'!BR283)</f>
        <v>4.1953763068982949E-2</v>
      </c>
    </row>
    <row r="284" spans="1:55" x14ac:dyDescent="0.2">
      <c r="A284" s="52" t="s">
        <v>859</v>
      </c>
      <c r="B284" s="52" t="s">
        <v>860</v>
      </c>
      <c r="C284" s="52" t="str">
        <f>VLOOKUP(A284,'[1]S&amp;P 500 Wikipedia'!A:D,3,FALSE)</f>
        <v>Communication Services</v>
      </c>
      <c r="D284" s="52">
        <v>83548</v>
      </c>
      <c r="E284" s="52" t="s">
        <v>16</v>
      </c>
      <c r="F284" s="52">
        <v>2019</v>
      </c>
      <c r="G284" s="52" t="s">
        <v>17</v>
      </c>
      <c r="H284" s="53">
        <v>43830</v>
      </c>
      <c r="I284" s="53">
        <v>43859</v>
      </c>
      <c r="J284" s="53">
        <v>43859</v>
      </c>
      <c r="K284" s="54">
        <v>438572000</v>
      </c>
      <c r="L284" s="54">
        <v>451391000</v>
      </c>
      <c r="M284" s="59" t="s">
        <v>861</v>
      </c>
      <c r="N284" s="21">
        <f>'Balance Sheet Annual'!AH284/'Balance Sheet Annual'!BR284</f>
        <v>0.9012219911734709</v>
      </c>
      <c r="O284" s="22">
        <f>('Balance Sheet Annual'!AH284-'Balance Sheet Annual'!U284)/'Balance Sheet Annual'!BR284</f>
        <v>0.9012219911734709</v>
      </c>
      <c r="P284" s="22">
        <f>'Balance Sheet Annual'!N284/'Balance Sheet Annual'!BR284</f>
        <v>0.73200984991166473</v>
      </c>
      <c r="Q284" s="22">
        <f>'Balance Sheet Annual'!CH284/'Balance Sheet Annual'!CS284</f>
        <v>3.4810087683491648</v>
      </c>
      <c r="R284" s="22">
        <f>('Balance Sheet Annual'!BH284+'Balance Sheet Annual'!BS284)/'Balance Sheet Annual'!BB284</f>
        <v>0.43440620170079142</v>
      </c>
      <c r="S284" s="22">
        <f>('Balance Sheet Annual'!BH284/'Balance Sheet Annual'!BB284)</f>
        <v>0</v>
      </c>
      <c r="T284" s="22">
        <f>'Balance Sheet Annual'!BS284/'Balance Sheet Annual'!BB284</f>
        <v>0.43440620170079142</v>
      </c>
      <c r="U284" s="22">
        <f>('Balance Sheet Annual'!BH284+'Balance Sheet Annual'!BS284)/'Balance Sheet Annual'!CS284</f>
        <v>1.9465779988465024</v>
      </c>
      <c r="V284" s="22">
        <f>('Balance Sheet Annual'!BH284/'Balance Sheet Annual'!CS284)</f>
        <v>0</v>
      </c>
      <c r="W284" s="22">
        <f>('Balance Sheet Annual'!BS284/'Balance Sheet Annual'!CS284)</f>
        <v>1.9465779988465024</v>
      </c>
      <c r="X284" s="23">
        <f>'Balance Sheet Annual'!AH284/'Balance Sheet Annual'!BB284</f>
        <v>0.1818506114014623</v>
      </c>
      <c r="Y284" s="23">
        <f>'Balance Sheet Annual'!CS284/('Balance Sheet Annual'!BB284-'Balance Sheet Annual'!AQ284-'Balance Sheet Annual'!AR284-'Balance Sheet Annual'!AS284)</f>
        <v>0.22316403553220607</v>
      </c>
      <c r="Z284" s="23">
        <f>'Balance Sheet Annual'!BA284/'Balance Sheet Annual'!BB284</f>
        <v>0.8181493885985377</v>
      </c>
      <c r="AA284" s="23">
        <f>'Balance Sheet Annual'!AR284/'Balance Sheet Annual'!BB284</f>
        <v>0</v>
      </c>
      <c r="AB284" s="24">
        <f>'Balance Sheet Annual'!CS284/'Balance Sheet Annual'!CT284</f>
        <v>0.22316403553220607</v>
      </c>
      <c r="AC284" s="25">
        <f>'Income Statement Annual'!V284/'Income Statement Annual'!N284</f>
        <v>0.38281717010939476</v>
      </c>
      <c r="AD284" s="23">
        <f>('Income Statement Annual'!AF284-'Income Statement Annual'!AC284)/'Income Statement Annual'!N284</f>
        <v>0.12920203645017397</v>
      </c>
      <c r="AE284" s="23">
        <f>'Income Statement Annual'!AF284/'Income Statement Annual'!N284</f>
        <v>0.12920203645017397</v>
      </c>
      <c r="AF284" s="23">
        <f>'Income Statement Annual'!BS284/'Income Statement Annual'!N284</f>
        <v>9.2621283899885734E-2</v>
      </c>
      <c r="AG284" s="23">
        <f>('Income Statement Annual'!AF284-'Income Statement Annual'!AC284)/('Income Statement Annual'!AH284*-1)</f>
        <v>4.1599973163925288</v>
      </c>
      <c r="AH284" s="24">
        <f>'Income Statement Annual'!AF284/('Income Statement Annual'!AH284*-1)</f>
        <v>4.1599973163925288</v>
      </c>
      <c r="AI284" s="25">
        <f>'Cash Flow Statement Annual'!BG284/'Cash Flow Statement Annual'!AB284</f>
        <v>-1.560498621213706</v>
      </c>
      <c r="AJ284" s="23">
        <f>'Cash Flow Statement Annual'!AB284/'Balance Sheet Annual'!BR284</f>
        <v>-0.42115665572102379</v>
      </c>
      <c r="AK284" s="23">
        <f>('Cash Flow Statement Annual'!AB284+'Cash Flow Statement Annual'!AV284)/('Balance Sheet Annual'!BH284+'Balance Sheet Annual'!BS284)</f>
        <v>-0.19562782957953176</v>
      </c>
      <c r="AL284" s="24">
        <f>('Cash Flow Statement Annual'!AB284/('Balance Sheet Annual'!BH284+'Balance Sheet Annual'!BS284))</f>
        <v>-0.19562782957953176</v>
      </c>
      <c r="AM284" s="25">
        <f>'Income Statement Annual'!BS284/'Balance Sheet Annual'!CS284</f>
        <v>0.24622491990076176</v>
      </c>
      <c r="AN284" s="23">
        <f>'Income Statement Annual'!N284/'Balance Sheet Annual'!CS284</f>
        <v>2.6584053851694183</v>
      </c>
      <c r="AO284" s="23">
        <f>'Income Statement Annual'!N284/'Balance Sheet Annual'!BB284</f>
        <v>0.59326047383495595</v>
      </c>
      <c r="AP284" s="23">
        <f>'Income Statement Annual'!N284/('Balance Sheet Annual'!AH284-'Balance Sheet Annual'!BR284)</f>
        <v>-29.76474471051046</v>
      </c>
      <c r="AQ284" s="23">
        <f>'Income Statement Annual'!BS284/'Balance Sheet Annual'!BB284</f>
        <v>5.4948546773648188E-2</v>
      </c>
      <c r="AR284" s="23">
        <f>'Cash Flow Statement Annual'!AB284/'Income Statement Annual'!N284</f>
        <v>-0.14324558291448886</v>
      </c>
      <c r="AS284" s="23">
        <f>'Cash Flow Statement Annual'!BG284/'Income Statement Annual'!N284</f>
        <v>0.22353453463301345</v>
      </c>
      <c r="AT284" s="23">
        <f>'Cash Flow Statement Annual'!AB284/'Balance Sheet Annual'!BB284</f>
        <v>-8.4981942394614124E-2</v>
      </c>
      <c r="AU284" s="23">
        <f>('Cash Flow Statement Annual'!AB284+'Cash Flow Statement Annual'!AU284)/'Balance Sheet Annual'!BR284</f>
        <v>-0.47761540184979029</v>
      </c>
      <c r="AV284" s="23">
        <f>('Cash Flow Statement Annual'!AB284+'Cash Flow Statement Annual'!AU284)/('Balance Sheet Annual'!BH284+'Balance Sheet Annual'!BS284)</f>
        <v>-0.22185299262971178</v>
      </c>
      <c r="AW284" s="23">
        <f>'Cash Flow Statement Annual'!AB284/'Balance Sheet Annual'!BS284</f>
        <v>-0.19562782957953176</v>
      </c>
      <c r="AX284" s="23">
        <f>('Cash Flow Statement Annual'!AB284+'Cash Flow Statement Annual'!AU284)/'Balance Sheet Annual'!BS284</f>
        <v>-0.22185299262971178</v>
      </c>
      <c r="AY284" s="23">
        <f>('Balance Sheet Annual'!BH284+'Balance Sheet Annual'!BS284)/('Income Statement Annual'!AF284-'Income Statement Annual'!AC284)</f>
        <v>5.6673657792212282</v>
      </c>
      <c r="AZ284" s="23">
        <f>(('Balance Sheet Annual'!BH284+'Balance Sheet Annual'!BS284)-'Balance Sheet Annual'!N284)/('Income Statement Annual'!AF284-'Income Statement Annual'!AC284)</f>
        <v>3.7403505956024259</v>
      </c>
      <c r="BA284" s="23">
        <f>('Cash Flow Statement Annual'!AB284+'Cash Flow Statement Annual'!AU284)/'Income Statement Annual'!BS284</f>
        <v>-1.7539010860692179</v>
      </c>
      <c r="BB284" s="23">
        <f>'Income Statement Annual'!AF284/('Balance Sheet Annual'!BH284+'Balance Sheet Annual'!BS284)</f>
        <v>0.17644881924974559</v>
      </c>
      <c r="BC284" s="24">
        <f>'Income Statement Annual'!AF284/('Balance Sheet Annual'!BB284-'Balance Sheet Annual'!BR284)</f>
        <v>9.6027008243652956E-2</v>
      </c>
    </row>
    <row r="285" spans="1:55" x14ac:dyDescent="0.2">
      <c r="A285" s="52" t="s">
        <v>880</v>
      </c>
      <c r="B285" s="52" t="s">
        <v>881</v>
      </c>
      <c r="C285" s="52" t="str">
        <f>VLOOKUP(A285,'[1]S&amp;P 500 Wikipedia'!A:D,3,FALSE)</f>
        <v>Utilities</v>
      </c>
      <c r="D285" s="52">
        <v>119873</v>
      </c>
      <c r="E285" s="52" t="s">
        <v>16</v>
      </c>
      <c r="F285" s="52">
        <v>2019</v>
      </c>
      <c r="G285" s="52" t="s">
        <v>17</v>
      </c>
      <c r="H285" s="53">
        <v>43830</v>
      </c>
      <c r="I285" s="53">
        <v>43889</v>
      </c>
      <c r="J285" s="53">
        <v>43889</v>
      </c>
      <c r="K285" s="54">
        <v>377000000</v>
      </c>
      <c r="L285" s="54">
        <v>380000000</v>
      </c>
      <c r="M285" s="52" t="s">
        <v>882</v>
      </c>
      <c r="N285" s="21">
        <f>'Balance Sheet Annual'!AH285/'Balance Sheet Annual'!BR285</f>
        <v>0.49492765230391372</v>
      </c>
      <c r="O285" s="22">
        <f>('Balance Sheet Annual'!AH285-'Balance Sheet Annual'!U285)/'Balance Sheet Annual'!BR285</f>
        <v>0.38154733301297455</v>
      </c>
      <c r="P285" s="22">
        <f>'Balance Sheet Annual'!N285/'Balance Sheet Annual'!BR285</f>
        <v>3.718831758235891E-2</v>
      </c>
      <c r="Q285" s="22">
        <f>'Balance Sheet Annual'!CH285/'Balance Sheet Annual'!CS285</f>
        <v>2.785023468688927</v>
      </c>
      <c r="R285" s="22">
        <f>('Balance Sheet Annual'!BH285+'Balance Sheet Annual'!BS285)/'Balance Sheet Annual'!BB285</f>
        <v>0.42554656263515123</v>
      </c>
      <c r="S285" s="22">
        <f>('Balance Sheet Annual'!BH285/'Balance Sheet Annual'!BB285)</f>
        <v>7.8844473472846191E-2</v>
      </c>
      <c r="T285" s="22">
        <f>'Balance Sheet Annual'!BS285/'Balance Sheet Annual'!BB285</f>
        <v>0.34670208916230505</v>
      </c>
      <c r="U285" s="22">
        <f>('Balance Sheet Annual'!BH285+'Balance Sheet Annual'!BS285)/'Balance Sheet Annual'!CS285</f>
        <v>1.6107037265939499</v>
      </c>
      <c r="V285" s="22">
        <f>('Balance Sheet Annual'!BH285/'Balance Sheet Annual'!CS285)</f>
        <v>0.29842818247114439</v>
      </c>
      <c r="W285" s="22">
        <f>('Balance Sheet Annual'!BS285/'Balance Sheet Annual'!CS285)</f>
        <v>1.3122755441228056</v>
      </c>
      <c r="X285" s="23">
        <f>'Balance Sheet Annual'!AH285/'Balance Sheet Annual'!BB285</f>
        <v>8.1814490860466549E-2</v>
      </c>
      <c r="Y285" s="23">
        <f>'Balance Sheet Annual'!CS285/('Balance Sheet Annual'!BB285-'Balance Sheet Annual'!AQ285-'Balance Sheet Annual'!AR285-'Balance Sheet Annual'!AS285)</f>
        <v>0.28273959922357239</v>
      </c>
      <c r="Z285" s="23">
        <f>'Balance Sheet Annual'!BA285/'Balance Sheet Annual'!BB285</f>
        <v>0.91818550913953345</v>
      </c>
      <c r="AA285" s="23">
        <f>'Balance Sheet Annual'!AR285/'Balance Sheet Annual'!BB285</f>
        <v>6.55742769133002E-2</v>
      </c>
      <c r="AB285" s="24">
        <f>'Balance Sheet Annual'!CS285/'Balance Sheet Annual'!CT285</f>
        <v>0.26419915444973036</v>
      </c>
      <c r="AC285" s="25">
        <f>'Income Statement Annual'!V285/'Income Statement Annual'!N285</f>
        <v>0.70535045787018369</v>
      </c>
      <c r="AD285" s="23">
        <f>('Income Statement Annual'!AF285-'Income Statement Annual'!AC285)/'Income Statement Annual'!N285</f>
        <v>0.38829695329148189</v>
      </c>
      <c r="AE285" s="23">
        <f>'Income Statement Annual'!AF285/'Income Statement Annual'!N285</f>
        <v>0.2505711378602008</v>
      </c>
      <c r="AF285" s="23">
        <f>'Income Statement Annual'!BS285/'Income Statement Annual'!N285</f>
        <v>6.2969148956593529E-2</v>
      </c>
      <c r="AG285" s="23">
        <f>('Income Statement Annual'!AF285-'Income Statement Annual'!AC285)/('Income Statement Annual'!AH285*-1)</f>
        <v>5.3380839271575615</v>
      </c>
      <c r="AH285" s="24">
        <f>'Income Statement Annual'!AF285/('Income Statement Annual'!AH285*-1)</f>
        <v>3.4447083663235682</v>
      </c>
      <c r="AI285" s="25">
        <f>'Cash Flow Statement Annual'!BG285/'Cash Flow Statement Annual'!AB285</f>
        <v>0.23141539821890988</v>
      </c>
      <c r="AJ285" s="23">
        <f>'Cash Flow Statement Annual'!AB285/'Balance Sheet Annual'!BR285</f>
        <v>0.42268674248491644</v>
      </c>
      <c r="AK285" s="23">
        <f>('Cash Flow Statement Annual'!AB285+'Cash Flow Statement Annual'!AV285)/('Balance Sheet Annual'!BH285+'Balance Sheet Annual'!BS285)</f>
        <v>0.12742149583108642</v>
      </c>
      <c r="AL285" s="24">
        <f>('Cash Flow Statement Annual'!AB285/('Balance Sheet Annual'!BH285+'Balance Sheet Annual'!BS285))</f>
        <v>0.1641950470817605</v>
      </c>
      <c r="AM285" s="25">
        <f>'Income Statement Annual'!BS285/'Balance Sheet Annual'!CS285</f>
        <v>5.4788113651928441E-2</v>
      </c>
      <c r="AN285" s="23">
        <f>'Income Statement Annual'!N285/'Balance Sheet Annual'!CS285</f>
        <v>0.87007867439490871</v>
      </c>
      <c r="AO285" s="23">
        <f>'Income Statement Annual'!N285/'Balance Sheet Annual'!BB285</f>
        <v>0.22987405007987713</v>
      </c>
      <c r="AP285" s="23">
        <f>'Income Statement Annual'!N285/('Balance Sheet Annual'!AH285-'Balance Sheet Annual'!BR285)</f>
        <v>-2.7532639145832234</v>
      </c>
      <c r="AQ285" s="23">
        <f>'Income Statement Annual'!BS285/'Balance Sheet Annual'!BB285</f>
        <v>1.4474973300735224E-2</v>
      </c>
      <c r="AR285" s="23">
        <f>'Cash Flow Statement Annual'!AB285/'Income Statement Annual'!N285</f>
        <v>0.30396052909443455</v>
      </c>
      <c r="AS285" s="23">
        <f>'Cash Flow Statement Annual'!BG285/'Income Statement Annual'!N285</f>
        <v>7.0341146883219102E-2</v>
      </c>
      <c r="AT285" s="23">
        <f>'Cash Flow Statement Annual'!AB285/'Balance Sheet Annual'!BB285</f>
        <v>6.9872637887359992E-2</v>
      </c>
      <c r="AU285" s="23">
        <f>('Cash Flow Statement Annual'!AB285+'Cash Flow Statement Annual'!AU285)/'Balance Sheet Annual'!BR285</f>
        <v>-9.052805809172941E-2</v>
      </c>
      <c r="AV285" s="23">
        <f>('Cash Flow Statement Annual'!AB285+'Cash Flow Statement Annual'!AU285)/('Balance Sheet Annual'!BH285+'Balance Sheet Annual'!BS285)</f>
        <v>-3.5166134317832998E-2</v>
      </c>
      <c r="AW285" s="23">
        <f>'Cash Flow Statement Annual'!AB285/'Balance Sheet Annual'!BS285</f>
        <v>0.20153509330210534</v>
      </c>
      <c r="AX285" s="23">
        <f>('Cash Flow Statement Annual'!AB285+'Cash Flow Statement Annual'!AU285)/'Balance Sheet Annual'!BS285</f>
        <v>-4.3163361421552401E-2</v>
      </c>
      <c r="AY285" s="23">
        <f>('Balance Sheet Annual'!BH285+'Balance Sheet Annual'!BS285)/('Income Statement Annual'!AF285-'Income Statement Annual'!AC285)</f>
        <v>4.767526945515673</v>
      </c>
      <c r="AZ285" s="23">
        <f>(('Balance Sheet Annual'!BH285+'Balance Sheet Annual'!BS285)-'Balance Sheet Annual'!N285)/('Income Statement Annual'!AF285-'Income Statement Annual'!AC285)</f>
        <v>4.6986551962820133</v>
      </c>
      <c r="BA285" s="23">
        <f>('Cash Flow Statement Annual'!AB285+'Cash Flow Statement Annual'!AU285)/'Income Statement Annual'!BS285</f>
        <v>-1.0338414634146342</v>
      </c>
      <c r="BB285" s="23">
        <f>'Income Statement Annual'!AF285/('Balance Sheet Annual'!BH285+'Balance Sheet Annual'!BS285)</f>
        <v>0.135354876177044</v>
      </c>
      <c r="BC285" s="24">
        <f>'Income Statement Annual'!AF285/('Balance Sheet Annual'!BB285-'Balance Sheet Annual'!BR285)</f>
        <v>6.9007084699164639E-2</v>
      </c>
    </row>
    <row r="286" spans="1:55" x14ac:dyDescent="0.2">
      <c r="A286" s="52" t="s">
        <v>877</v>
      </c>
      <c r="B286" s="52" t="s">
        <v>878</v>
      </c>
      <c r="C286" s="52" t="str">
        <f>VLOOKUP(A286,'[1]S&amp;P 500 Wikipedia'!A:D,3,FALSE)</f>
        <v>Consumer Discretionary</v>
      </c>
      <c r="D286" s="52">
        <v>101814</v>
      </c>
      <c r="E286" s="52" t="s">
        <v>16</v>
      </c>
      <c r="F286" s="52">
        <v>2020</v>
      </c>
      <c r="G286" s="52" t="s">
        <v>17</v>
      </c>
      <c r="H286" s="53">
        <v>43982</v>
      </c>
      <c r="I286" s="53">
        <v>44036</v>
      </c>
      <c r="J286" s="53">
        <v>44036</v>
      </c>
      <c r="K286" s="54">
        <v>1555900000</v>
      </c>
      <c r="L286" s="54">
        <v>1582900000</v>
      </c>
      <c r="M286" s="52" t="s">
        <v>879</v>
      </c>
      <c r="N286" s="21">
        <f>'Balance Sheet Annual'!AH286/'Balance Sheet Annual'!BR286</f>
        <v>2.4814099468855626</v>
      </c>
      <c r="O286" s="22">
        <f>('Balance Sheet Annual'!AH286-'Balance Sheet Annual'!U286)/'Balance Sheet Annual'!BR286</f>
        <v>1.5921052631578947</v>
      </c>
      <c r="P286" s="22">
        <f>'Balance Sheet Annual'!N286/'Balance Sheet Annual'!BR286</f>
        <v>1.0607194591984548</v>
      </c>
      <c r="Q286" s="22">
        <f>'Balance Sheet Annual'!CH286/'Balance Sheet Annual'!CS286</f>
        <v>2.8920765027322406</v>
      </c>
      <c r="R286" s="22">
        <f>('Balance Sheet Annual'!BH286+'Balance Sheet Annual'!BS286)/'Balance Sheet Annual'!BB286</f>
        <v>0.30811690383510942</v>
      </c>
      <c r="S286" s="22">
        <f>('Balance Sheet Annual'!BH286/'Balance Sheet Annual'!BB286)</f>
        <v>8.0084232020930374E-3</v>
      </c>
      <c r="T286" s="22">
        <f>'Balance Sheet Annual'!BS286/'Balance Sheet Annual'!BB286</f>
        <v>0.30010848063301637</v>
      </c>
      <c r="U286" s="22">
        <f>('Balance Sheet Annual'!BH286+'Balance Sheet Annual'!BS286)/'Balance Sheet Annual'!CS286</f>
        <v>1.1993293591654248</v>
      </c>
      <c r="V286" s="22">
        <f>('Balance Sheet Annual'!BH286/'Balance Sheet Annual'!CS286)</f>
        <v>3.1172379533035272E-2</v>
      </c>
      <c r="W286" s="22">
        <f>('Balance Sheet Annual'!BS286/'Balance Sheet Annual'!CS286)</f>
        <v>1.1681569796323894</v>
      </c>
      <c r="X286" s="23">
        <f>'Balance Sheet Annual'!AH286/'Balance Sheet Annual'!BB286</f>
        <v>0.655861144789739</v>
      </c>
      <c r="Y286" s="23">
        <f>'Balance Sheet Annual'!CS286/('Balance Sheet Annual'!BB286-'Balance Sheet Annual'!AQ286-'Balance Sheet Annual'!AR286-'Balance Sheet Annual'!AS286)</f>
        <v>0.26104717134057381</v>
      </c>
      <c r="Z286" s="23">
        <f>'Balance Sheet Annual'!BA286/'Balance Sheet Annual'!BB286</f>
        <v>0.344138855210261</v>
      </c>
      <c r="AA286" s="23">
        <f>'Balance Sheet Annual'!AR286/'Balance Sheet Annual'!BB286</f>
        <v>7.1150532831344522E-3</v>
      </c>
      <c r="AB286" s="24">
        <f>'Balance Sheet Annual'!CS286/'Balance Sheet Annual'!CT286</f>
        <v>0.25693225693225691</v>
      </c>
      <c r="AC286" s="25">
        <f>'Income Statement Annual'!V286/'Income Statement Annual'!N286</f>
        <v>0.43421650669732376</v>
      </c>
      <c r="AD286" s="23">
        <f>('Income Statement Annual'!AF286-'Income Statement Annual'!AC286)/'Income Statement Annual'!N286</f>
        <v>8.3282089671951443E-2</v>
      </c>
      <c r="AE286" s="23">
        <f>'Income Statement Annual'!AF286/'Income Statement Annual'!N286</f>
        <v>8.3282089671951443E-2</v>
      </c>
      <c r="AF286" s="23">
        <f>'Income Statement Annual'!BS286/'Income Statement Annual'!N286</f>
        <v>6.7882255434056085E-2</v>
      </c>
      <c r="AG286" s="23">
        <f>('Income Statement Annual'!AF286-'Income Statement Annual'!AC286)/('Income Statement Annual'!AH286*-1)</f>
        <v>35</v>
      </c>
      <c r="AH286" s="24">
        <f>'Income Statement Annual'!AF286/('Income Statement Annual'!AH286*-1)</f>
        <v>35</v>
      </c>
      <c r="AI286" s="25">
        <f>'Cash Flow Statement Annual'!BG286/'Cash Flow Statement Annual'!AB286</f>
        <v>1.0024144869215292</v>
      </c>
      <c r="AJ286" s="23">
        <f>'Cash Flow Statement Annual'!AB286/'Balance Sheet Annual'!BR286</f>
        <v>0.29997585707387736</v>
      </c>
      <c r="AK286" s="23">
        <f>('Cash Flow Statement Annual'!AB286+'Cash Flow Statement Annual'!AV286)/('Balance Sheet Annual'!BH286+'Balance Sheet Annual'!BS286)</f>
        <v>0.10696903800352076</v>
      </c>
      <c r="AL286" s="24">
        <f>('Cash Flow Statement Annual'!AB286/('Balance Sheet Annual'!BH286+'Balance Sheet Annual'!BS286))</f>
        <v>0.25732629180905042</v>
      </c>
      <c r="AM286" s="25">
        <f>'Income Statement Annual'!BS286/'Balance Sheet Annual'!CS286</f>
        <v>0.31532538499751617</v>
      </c>
      <c r="AN286" s="23">
        <f>'Income Statement Annual'!N286/'Balance Sheet Annual'!CS286</f>
        <v>4.6451813214108295</v>
      </c>
      <c r="AO286" s="23">
        <f>'Income Statement Annual'!N286/'Balance Sheet Annual'!BB286</f>
        <v>1.1933826813859996</v>
      </c>
      <c r="AP286" s="23">
        <f>'Income Statement Annual'!N286/('Balance Sheet Annual'!AH286-'Balance Sheet Annual'!BR286)</f>
        <v>3.0478324641460235</v>
      </c>
      <c r="AQ286" s="23">
        <f>'Income Statement Annual'!BS286/'Balance Sheet Annual'!BB286</f>
        <v>8.1009508008423201E-2</v>
      </c>
      <c r="AR286" s="23">
        <f>'Cash Flow Statement Annual'!AB286/'Income Statement Annual'!N286</f>
        <v>6.6438520974253401E-2</v>
      </c>
      <c r="AS286" s="23">
        <f>'Cash Flow Statement Annual'!BG286/'Income Statement Annual'!N286</f>
        <v>6.659893591423148E-2</v>
      </c>
      <c r="AT286" s="23">
        <f>'Cash Flow Statement Annual'!AB286/'Balance Sheet Annual'!BB286</f>
        <v>7.9286580307574503E-2</v>
      </c>
      <c r="AU286" s="23">
        <f>('Cash Flow Statement Annual'!AB286+'Cash Flow Statement Annual'!AU286)/'Balance Sheet Annual'!BR286</f>
        <v>0.17588121680347657</v>
      </c>
      <c r="AV286" s="23">
        <f>('Cash Flow Statement Annual'!AB286+'Cash Flow Statement Annual'!AU286)/('Balance Sheet Annual'!BH286+'Balance Sheet Annual'!BS286)</f>
        <v>0.15087501294397845</v>
      </c>
      <c r="AW286" s="23">
        <f>'Cash Flow Statement Annual'!AB286/'Balance Sheet Annual'!BS286</f>
        <v>0.26419306825430577</v>
      </c>
      <c r="AX286" s="23">
        <f>('Cash Flow Statement Annual'!AB286+'Cash Flow Statement Annual'!AU286)/'Balance Sheet Annual'!BS286</f>
        <v>0.15490112694025091</v>
      </c>
      <c r="AY286" s="23">
        <f>('Balance Sheet Annual'!BH286+'Balance Sheet Annual'!BS286)/('Income Statement Annual'!AF286-'Income Statement Annual'!AC286)</f>
        <v>3.1001605136436599</v>
      </c>
      <c r="AZ286" s="23">
        <f>(('Balance Sheet Annual'!BH286+'Balance Sheet Annual'!BS286)-'Balance Sheet Annual'!N286)/('Income Statement Annual'!AF286-'Income Statement Annual'!AC286)</f>
        <v>0.27929373996789725</v>
      </c>
      <c r="BA286" s="23">
        <f>('Cash Flow Statement Annual'!AB286+'Cash Flow Statement Annual'!AU286)/'Income Statement Annual'!BS286</f>
        <v>0.57384797164237888</v>
      </c>
      <c r="BB286" s="23">
        <f>'Income Statement Annual'!AF286/('Balance Sheet Annual'!BH286+'Balance Sheet Annual'!BS286)</f>
        <v>0.32256394325359844</v>
      </c>
      <c r="BC286" s="24">
        <f>'Income Statement Annual'!AF286/('Balance Sheet Annual'!BB286-'Balance Sheet Annual'!BR286)</f>
        <v>0.13509411050394657</v>
      </c>
    </row>
    <row r="287" spans="1:55" x14ac:dyDescent="0.2">
      <c r="A287" s="52" t="s">
        <v>874</v>
      </c>
      <c r="B287" s="52" t="s">
        <v>875</v>
      </c>
      <c r="C287" s="52" t="str">
        <f>VLOOKUP(A287,'[1]S&amp;P 500 Wikipedia'!A:D,3,FALSE)</f>
        <v>Industrials</v>
      </c>
      <c r="D287" s="52">
        <v>333689</v>
      </c>
      <c r="E287" s="52" t="s">
        <v>16</v>
      </c>
      <c r="F287" s="52">
        <v>2019</v>
      </c>
      <c r="G287" s="52" t="s">
        <v>17</v>
      </c>
      <c r="H287" s="53">
        <v>43830</v>
      </c>
      <c r="I287" s="53">
        <v>43888</v>
      </c>
      <c r="J287" s="53">
        <v>43888</v>
      </c>
      <c r="K287" s="54">
        <v>356073091</v>
      </c>
      <c r="L287" s="54">
        <v>354163383</v>
      </c>
      <c r="M287" s="52" t="s">
        <v>876</v>
      </c>
      <c r="N287" s="21">
        <f>'Balance Sheet Annual'!AH287/'Balance Sheet Annual'!BR287</f>
        <v>0.79048380647740901</v>
      </c>
      <c r="O287" s="22">
        <f>('Balance Sheet Annual'!AH287-'Balance Sheet Annual'!U287)/'Balance Sheet Annual'!BR287</f>
        <v>0.79048380647740901</v>
      </c>
      <c r="P287" s="22">
        <f>'Balance Sheet Annual'!N287/'Balance Sheet Annual'!BR287</f>
        <v>0.18152738904438226</v>
      </c>
      <c r="Q287" s="22">
        <f>'Balance Sheet Annual'!CH287/'Balance Sheet Annual'!CS287</f>
        <v>4.9962311557788945</v>
      </c>
      <c r="R287" s="22">
        <f>('Balance Sheet Annual'!BH287+'Balance Sheet Annual'!BS287)/'Balance Sheet Annual'!BB287</f>
        <v>0.58027795237097568</v>
      </c>
      <c r="S287" s="22">
        <f>('Balance Sheet Annual'!BH287/'Balance Sheet Annual'!BB287)</f>
        <v>6.3831273133598709E-2</v>
      </c>
      <c r="T287" s="22">
        <f>'Balance Sheet Annual'!BS287/'Balance Sheet Annual'!BB287</f>
        <v>0.51644667923737686</v>
      </c>
      <c r="U287" s="22">
        <f>('Balance Sheet Annual'!BH287+'Balance Sheet Annual'!BS287)/'Balance Sheet Annual'!CS287</f>
        <v>3.4794807370184255</v>
      </c>
      <c r="V287" s="22">
        <f>('Balance Sheet Annual'!BH287/'Balance Sheet Annual'!CS287)</f>
        <v>0.38274706867671693</v>
      </c>
      <c r="W287" s="22">
        <f>('Balance Sheet Annual'!BS287/'Balance Sheet Annual'!CS287)</f>
        <v>3.0967336683417086</v>
      </c>
      <c r="X287" s="23">
        <f>'Balance Sheet Annual'!AH287/'Balance Sheet Annual'!BB287</f>
        <v>0.13806830085899854</v>
      </c>
      <c r="Y287" s="23">
        <f>'Balance Sheet Annual'!CS287/('Balance Sheet Annual'!BB287-'Balance Sheet Annual'!AQ287-'Balance Sheet Annual'!AR287-'Balance Sheet Annual'!AS287)</f>
        <v>0.69317851959361398</v>
      </c>
      <c r="Z287" s="23">
        <f>'Balance Sheet Annual'!BA287/'Balance Sheet Annual'!BB287</f>
        <v>0.86193169914100143</v>
      </c>
      <c r="AA287" s="23">
        <f>'Balance Sheet Annual'!AR287/'Balance Sheet Annual'!BB287</f>
        <v>0.4185348138836511</v>
      </c>
      <c r="AB287" s="24">
        <f>'Balance Sheet Annual'!CS287/'Balance Sheet Annual'!CT287</f>
        <v>0.16677142258537608</v>
      </c>
      <c r="AC287" s="25">
        <f>'Income Statement Annual'!V287/'Income Statement Annual'!N287</f>
        <v>0.56571252693136354</v>
      </c>
      <c r="AD287" s="23">
        <f>('Income Statement Annual'!AF287-'Income Statement Annual'!AC287)/'Income Statement Annual'!N287</f>
        <v>0.2688519544475223</v>
      </c>
      <c r="AE287" s="23">
        <f>'Income Statement Annual'!AF287/'Income Statement Annual'!N287</f>
        <v>0.15250846414281316</v>
      </c>
      <c r="AF287" s="23">
        <f>'Income Statement Annual'!BS287/'Income Statement Annual'!N287</f>
        <v>-6.3865804863034781E-2</v>
      </c>
      <c r="AG287" s="23">
        <f>('Income Statement Annual'!AF287-'Income Statement Annual'!AC287)/('Income Statement Annual'!AH287*-1)</f>
        <v>4.4680306905370841</v>
      </c>
      <c r="AH287" s="24">
        <f>'Income Statement Annual'!AF287/('Income Statement Annual'!AH287*-1)</f>
        <v>2.5345268542199491</v>
      </c>
      <c r="AI287" s="25">
        <f>'Cash Flow Statement Annual'!BG287/'Cash Flow Statement Annual'!AB287</f>
        <v>-0.51031894934333955</v>
      </c>
      <c r="AJ287" s="23">
        <f>'Cash Flow Statement Annual'!AB287/'Balance Sheet Annual'!BR287</f>
        <v>0.42622950819672129</v>
      </c>
      <c r="AK287" s="23">
        <f>('Cash Flow Statement Annual'!AB287+'Cash Flow Statement Annual'!AV287)/('Balance Sheet Annual'!BH287+'Balance Sheet Annual'!BS287)</f>
        <v>8.0755806956312431E-2</v>
      </c>
      <c r="AL287" s="24">
        <f>('Cash Flow Statement Annual'!AB287/('Balance Sheet Annual'!BH287+'Balance Sheet Annual'!BS287))</f>
        <v>0.12829462029125044</v>
      </c>
      <c r="AM287" s="25">
        <f>'Income Statement Annual'!BS287/'Balance Sheet Annual'!CS287</f>
        <v>-0.17378559463986601</v>
      </c>
      <c r="AN287" s="23">
        <f>'Income Statement Annual'!N287/'Balance Sheet Annual'!CS287</f>
        <v>2.721105527638191</v>
      </c>
      <c r="AO287" s="23">
        <f>'Income Statement Annual'!N287/'Balance Sheet Annual'!BB287</f>
        <v>0.45380263984915148</v>
      </c>
      <c r="AP287" s="23">
        <f>'Income Statement Annual'!N287/('Balance Sheet Annual'!AH287-'Balance Sheet Annual'!BR287)</f>
        <v>-12.400763358778626</v>
      </c>
      <c r="AQ287" s="23">
        <f>'Income Statement Annual'!BS287/'Balance Sheet Annual'!BB287</f>
        <v>-2.898247084293596E-2</v>
      </c>
      <c r="AR287" s="23">
        <f>'Cash Flow Statement Annual'!AB287/'Income Statement Annual'!N287</f>
        <v>0.16405047706986764</v>
      </c>
      <c r="AS287" s="23">
        <f>'Cash Flow Statement Annual'!BG287/'Income Statement Annual'!N287</f>
        <v>-8.3718067097568488E-2</v>
      </c>
      <c r="AT287" s="23">
        <f>'Cash Flow Statement Annual'!AB287/'Balance Sheet Annual'!BB287</f>
        <v>7.4446539562818631E-2</v>
      </c>
      <c r="AU287" s="23">
        <f>('Cash Flow Statement Annual'!AB287+'Cash Flow Statement Annual'!AU287)/'Balance Sheet Annual'!BR287</f>
        <v>0.19352259096361454</v>
      </c>
      <c r="AV287" s="23">
        <f>('Cash Flow Statement Annual'!AB287+'Cash Flow Statement Annual'!AU287)/('Balance Sheet Annual'!BH287+'Balance Sheet Annual'!BS287)</f>
        <v>5.8250090263569622E-2</v>
      </c>
      <c r="AW287" s="23">
        <f>'Cash Flow Statement Annual'!AB287/'Balance Sheet Annual'!BS287</f>
        <v>0.14415145368492224</v>
      </c>
      <c r="AX287" s="23">
        <f>('Cash Flow Statement Annual'!AB287+'Cash Flow Statement Annual'!AU287)/'Balance Sheet Annual'!BS287</f>
        <v>6.5449628127112913E-2</v>
      </c>
      <c r="AY287" s="23">
        <f>('Balance Sheet Annual'!BH287+'Balance Sheet Annual'!BS287)/('Income Statement Annual'!AF287-'Income Statement Annual'!AC287)</f>
        <v>4.7561534058385808</v>
      </c>
      <c r="AZ287" s="23">
        <f>(('Balance Sheet Annual'!BH287+'Balance Sheet Annual'!BS287)-'Balance Sheet Annual'!N287)/('Income Statement Annual'!AF287-'Income Statement Annual'!AC287)</f>
        <v>4.4962793360045792</v>
      </c>
      <c r="BA287" s="23">
        <f>('Cash Flow Statement Annual'!AB287+'Cash Flow Statement Annual'!AU287)/'Income Statement Annual'!BS287</f>
        <v>-1.1662650602409639</v>
      </c>
      <c r="BB287" s="23">
        <f>'Income Statement Annual'!AF287/('Balance Sheet Annual'!BH287+'Balance Sheet Annual'!BS287)</f>
        <v>0.11926826332892045</v>
      </c>
      <c r="BC287" s="24">
        <f>'Income Statement Annual'!AF287/('Balance Sheet Annual'!BB287-'Balance Sheet Annual'!BR287)</f>
        <v>8.3855136232865127E-2</v>
      </c>
    </row>
    <row r="288" spans="1:55" x14ac:dyDescent="0.2">
      <c r="A288" s="52" t="s">
        <v>889</v>
      </c>
      <c r="B288" s="52" t="s">
        <v>890</v>
      </c>
      <c r="C288" s="52" t="str">
        <f>VLOOKUP(A288,'[1]S&amp;P 500 Wikipedia'!A:D,3,FALSE)</f>
        <v>Industrials</v>
      </c>
      <c r="D288" s="52">
        <v>333824</v>
      </c>
      <c r="E288" s="52" t="s">
        <v>16</v>
      </c>
      <c r="F288" s="52">
        <v>2019</v>
      </c>
      <c r="G288" s="52" t="s">
        <v>17</v>
      </c>
      <c r="H288" s="53">
        <v>43830</v>
      </c>
      <c r="I288" s="53">
        <v>43860</v>
      </c>
      <c r="J288" s="53">
        <v>43860</v>
      </c>
      <c r="K288" s="54">
        <v>168400000</v>
      </c>
      <c r="L288" s="54">
        <v>169100000</v>
      </c>
      <c r="M288" s="52" t="s">
        <v>891</v>
      </c>
      <c r="N288" s="21">
        <f>'Balance Sheet Annual'!AH288/'Balance Sheet Annual'!BR288</f>
        <v>1.1326054695781216</v>
      </c>
      <c r="O288" s="22">
        <f>('Balance Sheet Annual'!AH288-'Balance Sheet Annual'!U288)/'Balance Sheet Annual'!BR288</f>
        <v>1.0496078015687937</v>
      </c>
      <c r="P288" s="22">
        <f>'Balance Sheet Annual'!N288/'Balance Sheet Annual'!BR288</f>
        <v>0.23796904812380751</v>
      </c>
      <c r="Q288" s="22">
        <f>'Balance Sheet Annual'!CH288/'Balance Sheet Annual'!CS288</f>
        <v>3.6591450277809274</v>
      </c>
      <c r="R288" s="22">
        <f>('Balance Sheet Annual'!BH288+'Balance Sheet Annual'!BS288)/'Balance Sheet Annual'!BB288</f>
        <v>0.31078877558470636</v>
      </c>
      <c r="S288" s="22">
        <f>('Balance Sheet Annual'!BH288/'Balance Sheet Annual'!BB288)</f>
        <v>0</v>
      </c>
      <c r="T288" s="22">
        <f>'Balance Sheet Annual'!BS288/'Balance Sheet Annual'!BB288</f>
        <v>0.31078877558470636</v>
      </c>
      <c r="U288" s="22">
        <f>('Balance Sheet Annual'!BH288+'Balance Sheet Annual'!BS288)/'Balance Sheet Annual'!CS288</f>
        <v>1.4480099784556073</v>
      </c>
      <c r="V288" s="22">
        <f>('Balance Sheet Annual'!BH288/'Balance Sheet Annual'!CS288)</f>
        <v>0</v>
      </c>
      <c r="W288" s="22">
        <f>('Balance Sheet Annual'!BS288/'Balance Sheet Annual'!CS288)</f>
        <v>1.4480099784556073</v>
      </c>
      <c r="X288" s="23">
        <f>'Balance Sheet Annual'!AH288/'Balance Sheet Annual'!BB288</f>
        <v>0.2600452675898659</v>
      </c>
      <c r="Y288" s="23">
        <f>'Balance Sheet Annual'!CS288/('Balance Sheet Annual'!BB288-'Balance Sheet Annual'!AQ288-'Balance Sheet Annual'!AR288-'Balance Sheet Annual'!AS288)</f>
        <v>0.41324211611452133</v>
      </c>
      <c r="Z288" s="23">
        <f>'Balance Sheet Annual'!BA288/'Balance Sheet Annual'!BB288</f>
        <v>0.7399547324101341</v>
      </c>
      <c r="AA288" s="23">
        <f>'Balance Sheet Annual'!AR288/'Balance Sheet Annual'!BB288</f>
        <v>0.45530433936089953</v>
      </c>
      <c r="AB288" s="24">
        <f>'Balance Sheet Annual'!CS288/'Balance Sheet Annual'!CT288</f>
        <v>0.21463165324052666</v>
      </c>
      <c r="AC288" s="25">
        <f>'Income Statement Annual'!V288/'Income Statement Annual'!N288</f>
        <v>0.21450311752016785</v>
      </c>
      <c r="AD288" s="23">
        <f>('Income Statement Annual'!AF288-'Income Statement Annual'!AC288)/'Income Statement Annual'!N288</f>
        <v>0.11728376821015928</v>
      </c>
      <c r="AE288" s="23">
        <f>'Income Statement Annual'!AF288/'Income Statement Annual'!N288</f>
        <v>0.11728376821015928</v>
      </c>
      <c r="AF288" s="23">
        <f>'Income Statement Annual'!BS288/'Income Statement Annual'!N288</f>
        <v>6.6428297036139589E-2</v>
      </c>
      <c r="AG288" s="23">
        <f>('Income Statement Annual'!AF288-'Income Statement Annual'!AC288)/('Income Statement Annual'!AH288*-1)</f>
        <v>7.5170454545454541</v>
      </c>
      <c r="AH288" s="24">
        <f>'Income Statement Annual'!AF288/('Income Statement Annual'!AH288*-1)</f>
        <v>7.5170454545454541</v>
      </c>
      <c r="AI288" s="25">
        <f>'Cash Flow Statement Annual'!BG288/'Cash Flow Statement Annual'!AB288</f>
        <v>-0.56411449848731676</v>
      </c>
      <c r="AJ288" s="23">
        <f>'Cash Flow Statement Annual'!AB288/'Balance Sheet Annual'!BR288</f>
        <v>0.4554801780792877</v>
      </c>
      <c r="AK288" s="23">
        <f>('Cash Flow Statement Annual'!AB288+'Cash Flow Statement Annual'!AV288)/('Balance Sheet Annual'!BH288+'Balance Sheet Annual'!BS288)</f>
        <v>0.26758026624902115</v>
      </c>
      <c r="AL288" s="24">
        <f>('Cash Flow Statement Annual'!AB288/('Balance Sheet Annual'!BH288+'Balance Sheet Annual'!BS288))</f>
        <v>0.33649177760375881</v>
      </c>
      <c r="AM288" s="25">
        <f>'Income Statement Annual'!BS288/'Balance Sheet Annual'!CS288</f>
        <v>0.25490418414786259</v>
      </c>
      <c r="AN288" s="23">
        <f>'Income Statement Annual'!N288/'Balance Sheet Annual'!CS288</f>
        <v>3.8372831386778548</v>
      </c>
      <c r="AO288" s="23">
        <f>'Income Statement Annual'!N288/'Balance Sheet Annual'!BB288</f>
        <v>0.82360242400642503</v>
      </c>
      <c r="AP288" s="23">
        <f>'Income Statement Annual'!N288/('Balance Sheet Annual'!AH288-'Balance Sheet Annual'!BR288)</f>
        <v>27.051159072741807</v>
      </c>
      <c r="AQ288" s="23">
        <f>'Income Statement Annual'!BS288/'Balance Sheet Annual'!BB288</f>
        <v>5.4710506461583396E-2</v>
      </c>
      <c r="AR288" s="23">
        <f>'Cash Flow Statement Annual'!AB288/'Income Statement Annual'!N288</f>
        <v>0.12697615318696256</v>
      </c>
      <c r="AS288" s="23">
        <f>'Cash Flow Statement Annual'!BG288/'Income Statement Annual'!N288</f>
        <v>-7.1629088974912089E-2</v>
      </c>
      <c r="AT288" s="23">
        <f>'Cash Flow Statement Annual'!AB288/'Balance Sheet Annual'!BB288</f>
        <v>0.10457786755579353</v>
      </c>
      <c r="AU288" s="23">
        <f>('Cash Flow Statement Annual'!AB288+'Cash Flow Statement Annual'!AU288)/'Balance Sheet Annual'!BR288</f>
        <v>0.32753868984524059</v>
      </c>
      <c r="AV288" s="23">
        <f>('Cash Flow Statement Annual'!AB288+'Cash Flow Statement Annual'!AU288)/('Balance Sheet Annual'!BH288+'Balance Sheet Annual'!BS288)</f>
        <v>0.24197337509788566</v>
      </c>
      <c r="AW288" s="23">
        <f>'Cash Flow Statement Annual'!AB288/'Balance Sheet Annual'!BS288</f>
        <v>0.33649177760375881</v>
      </c>
      <c r="AX288" s="23">
        <f>('Cash Flow Statement Annual'!AB288+'Cash Flow Statement Annual'!AU288)/'Balance Sheet Annual'!BS288</f>
        <v>0.24197337509788566</v>
      </c>
      <c r="AY288" s="23">
        <f>('Balance Sheet Annual'!BH288+'Balance Sheet Annual'!BS288)/('Income Statement Annual'!AF288-'Income Statement Annual'!AC288)</f>
        <v>3.2174351221970268</v>
      </c>
      <c r="AZ288" s="23">
        <f>(('Balance Sheet Annual'!BH288+'Balance Sheet Annual'!BS288)-'Balance Sheet Annual'!N288)/('Income Statement Annual'!AF288-'Income Statement Annual'!AC288)</f>
        <v>2.6518014613252707</v>
      </c>
      <c r="BA288" s="23">
        <f>('Cash Flow Statement Annual'!AB288+'Cash Flow Statement Annual'!AU288)/'Income Statement Annual'!BS288</f>
        <v>1.3745551601423487</v>
      </c>
      <c r="BB288" s="23">
        <f>'Income Statement Annual'!AF288/('Balance Sheet Annual'!BH288+'Balance Sheet Annual'!BS288)</f>
        <v>0.31080657791699295</v>
      </c>
      <c r="BC288" s="24">
        <f>'Income Statement Annual'!AF288/('Balance Sheet Annual'!BB288-'Balance Sheet Annual'!BR288)</f>
        <v>0.12538303585531513</v>
      </c>
    </row>
    <row r="289" spans="1:55" x14ac:dyDescent="0.2">
      <c r="A289" s="52" t="s">
        <v>853</v>
      </c>
      <c r="B289" s="52" t="s">
        <v>854</v>
      </c>
      <c r="C289" s="52" t="str">
        <f>VLOOKUP(A289,'[1]S&amp;P 500 Wikipedia'!A:D,3,FALSE)</f>
        <v>Energy</v>
      </c>
      <c r="D289" s="52">
        <v>378193</v>
      </c>
      <c r="E289" s="52" t="s">
        <v>16</v>
      </c>
      <c r="F289" s="52">
        <v>2019</v>
      </c>
      <c r="G289" s="52" t="s">
        <v>17</v>
      </c>
      <c r="H289" s="53">
        <v>43830</v>
      </c>
      <c r="I289" s="53">
        <v>43874</v>
      </c>
      <c r="J289" s="53">
        <v>43874</v>
      </c>
      <c r="K289" s="54">
        <v>384000000</v>
      </c>
      <c r="L289" s="54">
        <v>384000000</v>
      </c>
      <c r="M289" s="52" t="s">
        <v>855</v>
      </c>
      <c r="N289" s="21">
        <f>'Balance Sheet Annual'!AH289/'Balance Sheet Annual'!BR289</f>
        <v>2.7205162438807298</v>
      </c>
      <c r="O289" s="22">
        <f>('Balance Sheet Annual'!AH289-'Balance Sheet Annual'!U289)/'Balance Sheet Annual'!BR289</f>
        <v>1.7427681352914999</v>
      </c>
      <c r="P289" s="22">
        <f>'Balance Sheet Annual'!N289/'Balance Sheet Annual'!BR289</f>
        <v>0.52113929684023141</v>
      </c>
      <c r="Q289" s="22">
        <f>'Balance Sheet Annual'!CH289/'Balance Sheet Annual'!CS289</f>
        <v>0.67588580168238588</v>
      </c>
      <c r="R289" s="22">
        <f>('Balance Sheet Annual'!BH289+'Balance Sheet Annual'!BS289)/'Balance Sheet Annual'!BB289</f>
        <v>0.15126625598904861</v>
      </c>
      <c r="S289" s="22">
        <f>('Balance Sheet Annual'!BH289/'Balance Sheet Annual'!BB289)</f>
        <v>0</v>
      </c>
      <c r="T289" s="22">
        <f>'Balance Sheet Annual'!BS289/'Balance Sheet Annual'!BB289</f>
        <v>0.15126625598904861</v>
      </c>
      <c r="U289" s="22">
        <f>('Balance Sheet Annual'!BH289+'Balance Sheet Annual'!BS289)/'Balance Sheet Annual'!CS289</f>
        <v>0.25350497068569972</v>
      </c>
      <c r="V289" s="22">
        <f>('Balance Sheet Annual'!BH289/'Balance Sheet Annual'!CS289)</f>
        <v>0</v>
      </c>
      <c r="W289" s="22">
        <f>('Balance Sheet Annual'!BS289/'Balance Sheet Annual'!CS289)</f>
        <v>0.25350497068569972</v>
      </c>
      <c r="X289" s="23">
        <f>'Balance Sheet Annual'!AH289/'Balance Sheet Annual'!BB289</f>
        <v>0.46490227393718153</v>
      </c>
      <c r="Y289" s="23">
        <f>'Balance Sheet Annual'!CS289/('Balance Sheet Annual'!BB289-'Balance Sheet Annual'!AQ289-'Balance Sheet Annual'!AR289-'Balance Sheet Annual'!AS289)</f>
        <v>0.82676501580611172</v>
      </c>
      <c r="Z289" s="23">
        <f>'Balance Sheet Annual'!BA289/'Balance Sheet Annual'!BB289</f>
        <v>0.53509772606281847</v>
      </c>
      <c r="AA289" s="23">
        <f>'Balance Sheet Annual'!AR289/'Balance Sheet Annual'!BB289</f>
        <v>0.21347630998555023</v>
      </c>
      <c r="AB289" s="24">
        <f>'Balance Sheet Annual'!CS289/'Balance Sheet Annual'!CT289</f>
        <v>0.59669936877329077</v>
      </c>
      <c r="AC289" s="25">
        <f>'Income Statement Annual'!V289/'Income Statement Annual'!N289</f>
        <v>9.9657978535204625E-2</v>
      </c>
      <c r="AD289" s="23">
        <f>('Income Statement Annual'!AF289-'Income Statement Annual'!AC289)/'Income Statement Annual'!N289</f>
        <v>-5.4015803750442272E-2</v>
      </c>
      <c r="AE289" s="23">
        <f>'Income Statement Annual'!AF289/'Income Statement Annual'!N289</f>
        <v>-5.4015803750442272E-2</v>
      </c>
      <c r="AF289" s="23">
        <f>'Income Statement Annual'!BS289/'Income Statement Annual'!N289</f>
        <v>-0.71883476825097303</v>
      </c>
      <c r="AG289" s="23">
        <f>('Income Statement Annual'!AF289-'Income Statement Annual'!AC289)/('Income Statement Annual'!AH289*-1)</f>
        <v>-5.7249999999999996</v>
      </c>
      <c r="AH289" s="24">
        <f>'Income Statement Annual'!AF289/('Income Statement Annual'!AH289*-1)</f>
        <v>-5.7249999999999996</v>
      </c>
      <c r="AI289" s="25">
        <f>'Cash Flow Statement Annual'!BG289/'Cash Flow Statement Annual'!AB289</f>
        <v>-0.9061624649859944</v>
      </c>
      <c r="AJ289" s="23">
        <f>'Cash Flow Statement Annual'!AB289/'Balance Sheet Annual'!BR289</f>
        <v>0.31775700934579437</v>
      </c>
      <c r="AK289" s="23">
        <f>('Cash Flow Statement Annual'!AB289+'Cash Flow Statement Annual'!AV289)/('Balance Sheet Annual'!BH289+'Balance Sheet Annual'!BS289)</f>
        <v>0.3202614379084967</v>
      </c>
      <c r="AL289" s="24">
        <f>('Cash Flow Statement Annual'!AB289/('Balance Sheet Annual'!BH289+'Balance Sheet Annual'!BS289))</f>
        <v>0.35897435897435898</v>
      </c>
      <c r="AM289" s="25">
        <f>'Income Statement Annual'!BS289/'Balance Sheet Annual'!CS289</f>
        <v>-0.77682895743053781</v>
      </c>
      <c r="AN289" s="23">
        <f>'Income Statement Annual'!N289/'Balance Sheet Annual'!CS289</f>
        <v>1.0806780525108335</v>
      </c>
      <c r="AO289" s="23">
        <f>'Income Statement Annual'!N289/'Balance Sheet Annual'!BB289</f>
        <v>0.64483991178036348</v>
      </c>
      <c r="AP289" s="23">
        <f>'Income Statement Annual'!N289/('Balance Sheet Annual'!AH289-'Balance Sheet Annual'!BR289)</f>
        <v>2.1932229694774961</v>
      </c>
      <c r="AQ289" s="23">
        <f>'Income Statement Annual'!BS289/'Balance Sheet Annual'!BB289</f>
        <v>-0.4635333485436155</v>
      </c>
      <c r="AR289" s="23">
        <f>'Cash Flow Statement Annual'!AB289/'Income Statement Annual'!N289</f>
        <v>8.4208043401344496E-2</v>
      </c>
      <c r="AS289" s="23">
        <f>'Cash Flow Statement Annual'!BG289/'Income Statement Annual'!N289</f>
        <v>-7.6306168180209924E-2</v>
      </c>
      <c r="AT289" s="23">
        <f>'Cash Flow Statement Annual'!AB289/'Balance Sheet Annual'!BB289</f>
        <v>5.430070727812001E-2</v>
      </c>
      <c r="AU289" s="23">
        <f>('Cash Flow Statement Annual'!AB289+'Cash Flow Statement Annual'!AU289)/'Balance Sheet Annual'!BR289</f>
        <v>0.17757009345794392</v>
      </c>
      <c r="AV289" s="23">
        <f>('Cash Flow Statement Annual'!AB289+'Cash Flow Statement Annual'!AU289)/('Balance Sheet Annual'!BH289+'Balance Sheet Annual'!BS289)</f>
        <v>0.20060331825037708</v>
      </c>
      <c r="AW289" s="23">
        <f>'Cash Flow Statement Annual'!AB289/'Balance Sheet Annual'!BS289</f>
        <v>0.35897435897435898</v>
      </c>
      <c r="AX289" s="23">
        <f>('Cash Flow Statement Annual'!AB289+'Cash Flow Statement Annual'!AU289)/'Balance Sheet Annual'!BS289</f>
        <v>0.20060331825037708</v>
      </c>
      <c r="AY289" s="23">
        <f>('Balance Sheet Annual'!BH289+'Balance Sheet Annual'!BS289)/('Income Statement Annual'!AF289-'Income Statement Annual'!AC289)</f>
        <v>-4.3427947598253276</v>
      </c>
      <c r="AZ289" s="23">
        <f>(('Balance Sheet Annual'!BH289+'Balance Sheet Annual'!BS289)-'Balance Sheet Annual'!N289)/('Income Statement Annual'!AF289-'Income Statement Annual'!AC289)</f>
        <v>-1.7860262008733625</v>
      </c>
      <c r="BA289" s="23">
        <f>('Cash Flow Statement Annual'!AB289+'Cash Flow Statement Annual'!AU289)/'Income Statement Annual'!BS289</f>
        <v>-6.5463494667760455E-2</v>
      </c>
      <c r="BB289" s="23">
        <f>'Income Statement Annual'!AF289/('Balance Sheet Annual'!BH289+'Balance Sheet Annual'!BS289)</f>
        <v>-0.23026646556058319</v>
      </c>
      <c r="BC289" s="24">
        <f>'Income Statement Annual'!AF289/('Balance Sheet Annual'!BB289-'Balance Sheet Annual'!BR289)</f>
        <v>-4.2010640249495503E-2</v>
      </c>
    </row>
    <row r="290" spans="1:55" x14ac:dyDescent="0.2">
      <c r="A290" s="52" t="s">
        <v>1057</v>
      </c>
      <c r="B290" s="52" t="s">
        <v>1058</v>
      </c>
      <c r="C290" s="52" t="str">
        <f>VLOOKUP(A290,'[1]S&amp;P 500 Wikipedia'!A:D,3,FALSE)</f>
        <v>Information Technology</v>
      </c>
      <c r="D290" s="52">
        <v>617429</v>
      </c>
      <c r="E290" s="52" t="s">
        <v>16</v>
      </c>
      <c r="F290" s="52">
        <v>2019</v>
      </c>
      <c r="G290" s="52" t="s">
        <v>17</v>
      </c>
      <c r="H290" s="53">
        <v>43830</v>
      </c>
      <c r="I290" s="53">
        <v>43881</v>
      </c>
      <c r="J290" s="53">
        <v>43881</v>
      </c>
      <c r="K290" s="54">
        <v>189050496</v>
      </c>
      <c r="L290" s="54">
        <v>222274584</v>
      </c>
      <c r="M290" s="52" t="s">
        <v>1059</v>
      </c>
      <c r="N290" s="21">
        <f>'Balance Sheet Annual'!AH290/'Balance Sheet Annual'!BR290</f>
        <v>1.0269240060520528</v>
      </c>
      <c r="O290" s="22">
        <f>('Balance Sheet Annual'!AH290-'Balance Sheet Annual'!U290)/'Balance Sheet Annual'!BR290</f>
        <v>1.0269240060520528</v>
      </c>
      <c r="P290" s="22">
        <f>'Balance Sheet Annual'!N290/'Balance Sheet Annual'!BR290</f>
        <v>0.6143214962301814</v>
      </c>
      <c r="Q290" s="22">
        <f>'Balance Sheet Annual'!CH290/'Balance Sheet Annual'!CS290</f>
        <v>1.8301677537112166</v>
      </c>
      <c r="R290" s="22">
        <f>('Balance Sheet Annual'!BH290+'Balance Sheet Annual'!BS290)/'Balance Sheet Annual'!BB290</f>
        <v>0.11539876760709547</v>
      </c>
      <c r="S290" s="22">
        <f>('Balance Sheet Annual'!BH290/'Balance Sheet Annual'!BB290)</f>
        <v>0</v>
      </c>
      <c r="T290" s="22">
        <f>'Balance Sheet Annual'!BS290/'Balance Sheet Annual'!BB290</f>
        <v>0.11539876760709547</v>
      </c>
      <c r="U290" s="22">
        <f>('Balance Sheet Annual'!BH290+'Balance Sheet Annual'!BS290)/'Balance Sheet Annual'!CS290</f>
        <v>0.32659787089961612</v>
      </c>
      <c r="V290" s="22">
        <f>('Balance Sheet Annual'!BH290/'Balance Sheet Annual'!CS290)</f>
        <v>0</v>
      </c>
      <c r="W290" s="22">
        <f>('Balance Sheet Annual'!BS290/'Balance Sheet Annual'!CS290)</f>
        <v>0.32659787089961612</v>
      </c>
      <c r="X290" s="23">
        <f>'Balance Sheet Annual'!AH290/'Balance Sheet Annual'!BB290</f>
        <v>0.46939541015835801</v>
      </c>
      <c r="Y290" s="23">
        <f>'Balance Sheet Annual'!CS290/('Balance Sheet Annual'!BB290-'Balance Sheet Annual'!AQ290-'Balance Sheet Annual'!AR290-'Balance Sheet Annual'!AS290)</f>
        <v>0.37189906575245935</v>
      </c>
      <c r="Z290" s="23">
        <f>'Balance Sheet Annual'!BA290/'Balance Sheet Annual'!BB290</f>
        <v>0.53060458984164205</v>
      </c>
      <c r="AA290" s="23">
        <f>'Balance Sheet Annual'!AR290/'Balance Sheet Annual'!BB290</f>
        <v>2.6028696057903537E-2</v>
      </c>
      <c r="AB290" s="24">
        <f>'Balance Sheet Annual'!CS290/'Balance Sheet Annual'!CT290</f>
        <v>0.35333594578932426</v>
      </c>
      <c r="AC290" s="25">
        <f>'Income Statement Annual'!V290/'Income Statement Annual'!N290</f>
        <v>0.76978485665249796</v>
      </c>
      <c r="AD290" s="23">
        <f>('Income Statement Annual'!AF290-'Income Statement Annual'!AC290)/'Income Statement Annual'!N290</f>
        <v>1.2172740032545022E-2</v>
      </c>
      <c r="AE290" s="23">
        <f>'Income Statement Annual'!AF290/'Income Statement Annual'!N290</f>
        <v>1.2172740032545022E-2</v>
      </c>
      <c r="AF290" s="23">
        <f>'Income Statement Annual'!BS290/'Income Statement Annual'!N290</f>
        <v>0.18110371609134915</v>
      </c>
      <c r="AG290" s="23">
        <f>('Income Statement Annual'!AF290-'Income Statement Annual'!AC290)/('Income Statement Annual'!AH290*-1)</f>
        <v>1.2656010575969714</v>
      </c>
      <c r="AH290" s="24">
        <f>'Income Statement Annual'!AF290/('Income Statement Annual'!AH290*-1)</f>
        <v>1.2656010575969714</v>
      </c>
      <c r="AI290" s="25">
        <f>'Cash Flow Statement Annual'!BG290/'Cash Flow Statement Annual'!AB290</f>
        <v>-0.24422559734362914</v>
      </c>
      <c r="AJ290" s="23">
        <f>'Cash Flow Statement Annual'!AB290/'Balance Sheet Annual'!BR290</f>
        <v>0.44898965956295173</v>
      </c>
      <c r="AK290" s="23">
        <f>('Cash Flow Statement Annual'!AB290+'Cash Flow Statement Annual'!AV290)/('Balance Sheet Annual'!BH290+'Balance Sheet Annual'!BS290)</f>
        <v>1.7784255972465435</v>
      </c>
      <c r="AL290" s="24">
        <f>('Cash Flow Statement Annual'!AB290/('Balance Sheet Annual'!BH290+'Balance Sheet Annual'!BS290))</f>
        <v>1.7784255972465435</v>
      </c>
      <c r="AM290" s="25">
        <f>'Income Statement Annual'!BS290/'Balance Sheet Annual'!CS290</f>
        <v>0.29450910528064456</v>
      </c>
      <c r="AN290" s="23">
        <f>'Income Statement Annual'!N290/'Balance Sheet Annual'!CS290</f>
        <v>1.6261902938098378</v>
      </c>
      <c r="AO290" s="23">
        <f>'Income Statement Annual'!N290/'Balance Sheet Annual'!BB290</f>
        <v>0.57459148549671812</v>
      </c>
      <c r="AP290" s="23">
        <f>'Income Statement Annual'!N290/('Balance Sheet Annual'!AH290-'Balance Sheet Annual'!BR290)</f>
        <v>46.689473258135898</v>
      </c>
      <c r="AQ290" s="23">
        <f>'Income Statement Annual'!BS290/'Balance Sheet Annual'!BB290</f>
        <v>0.1040606532579042</v>
      </c>
      <c r="AR290" s="23">
        <f>'Cash Flow Statement Annual'!AB290/'Income Statement Annual'!N290</f>
        <v>0.35717222998135784</v>
      </c>
      <c r="AS290" s="23">
        <f>'Cash Flow Statement Annual'!BG290/'Income Statement Annual'!N290</f>
        <v>-8.7230601221753204E-2</v>
      </c>
      <c r="AT290" s="23">
        <f>'Cash Flow Statement Annual'!AB290/'Balance Sheet Annual'!BB290</f>
        <v>0.20522812220316383</v>
      </c>
      <c r="AU290" s="23">
        <f>('Cash Flow Statement Annual'!AB290+'Cash Flow Statement Annual'!AU290)/'Balance Sheet Annual'!BR290</f>
        <v>0.18581000695659122</v>
      </c>
      <c r="AV290" s="23">
        <f>('Cash Flow Statement Annual'!AB290+'Cash Flow Statement Annual'!AU290)/('Balance Sheet Annual'!BH290+'Balance Sheet Annual'!BS290)</f>
        <v>0.73598414920695676</v>
      </c>
      <c r="AW290" s="23">
        <f>'Cash Flow Statement Annual'!AB290/'Balance Sheet Annual'!BS290</f>
        <v>1.7784255972465435</v>
      </c>
      <c r="AX290" s="23">
        <f>('Cash Flow Statement Annual'!AB290+'Cash Flow Statement Annual'!AU290)/'Balance Sheet Annual'!BS290</f>
        <v>0.73598414920695676</v>
      </c>
      <c r="AY290" s="23">
        <f>('Balance Sheet Annual'!BH290+'Balance Sheet Annual'!BS290)/('Income Statement Annual'!AF290-'Income Statement Annual'!AC290)</f>
        <v>16.498848610023028</v>
      </c>
      <c r="AZ290" s="23">
        <f>(('Balance Sheet Annual'!BH290+'Balance Sheet Annual'!BS290)-'Balance Sheet Annual'!N290)/('Income Statement Annual'!AF290-'Income Statement Annual'!AC290)</f>
        <v>-23.647745887045083</v>
      </c>
      <c r="BA290" s="23">
        <f>('Cash Flow Statement Annual'!AB290+'Cash Flow Statement Annual'!AU290)/'Income Statement Annual'!BS290</f>
        <v>0.81617461680107484</v>
      </c>
      <c r="BB290" s="23">
        <f>'Income Statement Annual'!AF290/('Balance Sheet Annual'!BH290+'Balance Sheet Annual'!BS290)</f>
        <v>6.0610290065483803E-2</v>
      </c>
      <c r="BC290" s="24">
        <f>'Income Statement Annual'!AF290/('Balance Sheet Annual'!BB290-'Balance Sheet Annual'!BR290)</f>
        <v>1.2883049994724198E-2</v>
      </c>
    </row>
    <row r="291" spans="1:55" x14ac:dyDescent="0.2">
      <c r="A291" s="52" t="s">
        <v>895</v>
      </c>
      <c r="B291" s="52" t="s">
        <v>896</v>
      </c>
      <c r="C291" s="52" t="str">
        <f>VLOOKUP(A291,'[1]S&amp;P 500 Wikipedia'!A:D,3,FALSE)</f>
        <v>Utilities</v>
      </c>
      <c r="D291" s="52">
        <v>378196</v>
      </c>
      <c r="E291" s="52" t="s">
        <v>16</v>
      </c>
      <c r="F291" s="52">
        <v>2019</v>
      </c>
      <c r="G291" s="52" t="s">
        <v>17</v>
      </c>
      <c r="H291" s="53">
        <v>43830</v>
      </c>
      <c r="I291" s="53">
        <v>43888</v>
      </c>
      <c r="J291" s="53">
        <v>43888</v>
      </c>
      <c r="K291" s="54">
        <v>251000000</v>
      </c>
      <c r="L291" s="54">
        <v>253000000</v>
      </c>
      <c r="M291" s="52" t="s">
        <v>897</v>
      </c>
      <c r="N291" s="21">
        <f>'Balance Sheet Annual'!AH291/'Balance Sheet Annual'!BR291</f>
        <v>1.3090292496820686</v>
      </c>
      <c r="O291" s="22">
        <f>('Balance Sheet Annual'!AH291-'Balance Sheet Annual'!U291)/'Balance Sheet Annual'!BR291</f>
        <v>1.1466723187791437</v>
      </c>
      <c r="P291" s="22">
        <f>'Balance Sheet Annual'!N291/'Balance Sheet Annual'!BR291</f>
        <v>0.14624841034336583</v>
      </c>
      <c r="Q291" s="22">
        <f>'Balance Sheet Annual'!CH291/'Balance Sheet Annual'!CS291</f>
        <v>6.4678188319427887</v>
      </c>
      <c r="R291" s="22">
        <f>('Balance Sheet Annual'!BH291+'Balance Sheet Annual'!BS291)/'Balance Sheet Annual'!BB291</f>
        <v>0.47011411698986516</v>
      </c>
      <c r="S291" s="22">
        <f>('Balance Sheet Annual'!BH291/'Balance Sheet Annual'!BB291)</f>
        <v>7.0225839917005825E-3</v>
      </c>
      <c r="T291" s="22">
        <f>'Balance Sheet Annual'!BS291/'Balance Sheet Annual'!BB291</f>
        <v>0.46309153299816458</v>
      </c>
      <c r="U291" s="22">
        <f>('Balance Sheet Annual'!BH291+'Balance Sheet Annual'!BS291)/'Balance Sheet Annual'!CS291</f>
        <v>3.5107270560190704</v>
      </c>
      <c r="V291" s="22">
        <f>('Balance Sheet Annual'!BH291/'Balance Sheet Annual'!CS291)</f>
        <v>5.2443384982121574E-2</v>
      </c>
      <c r="W291" s="22">
        <f>('Balance Sheet Annual'!BS291/'Balance Sheet Annual'!CS291)</f>
        <v>3.4582836710369489</v>
      </c>
      <c r="X291" s="23">
        <f>'Balance Sheet Annual'!AH291/'Balance Sheet Annual'!BB291</f>
        <v>0.24642885643603862</v>
      </c>
      <c r="Y291" s="23">
        <f>'Balance Sheet Annual'!CS291/('Balance Sheet Annual'!BB291-'Balance Sheet Annual'!AQ291-'Balance Sheet Annual'!AR291-'Balance Sheet Annual'!AS291)</f>
        <v>0.15031801487055452</v>
      </c>
      <c r="Z291" s="23">
        <f>'Balance Sheet Annual'!BA291/'Balance Sheet Annual'!BB291</f>
        <v>0.75357114356396138</v>
      </c>
      <c r="AA291" s="23">
        <f>'Balance Sheet Annual'!AR291/'Balance Sheet Annual'!BB291</f>
        <v>4.6205410581757242E-2</v>
      </c>
      <c r="AB291" s="24">
        <f>'Balance Sheet Annual'!CS291/'Balance Sheet Annual'!CT291</f>
        <v>0.13390790838719974</v>
      </c>
      <c r="AC291" s="25">
        <f>'Income Statement Annual'!V291/'Income Statement Annual'!N291</f>
        <v>0.25638936971795134</v>
      </c>
      <c r="AD291" s="23">
        <f>('Income Statement Annual'!AF291-'Income Statement Annual'!AC291)/'Income Statement Annual'!N291</f>
        <v>0.17218205885347723</v>
      </c>
      <c r="AE291" s="23">
        <f>'Income Statement Annual'!AF291/'Income Statement Annual'!N291</f>
        <v>0.13420221973322471</v>
      </c>
      <c r="AF291" s="23">
        <f>'Income Statement Annual'!BS291/'Income Statement Annual'!N291</f>
        <v>0.45188880969351392</v>
      </c>
      <c r="AG291" s="23">
        <f>('Income Statement Annual'!AF291-'Income Statement Annual'!AC291)/('Income Statement Annual'!AH291*-1)</f>
        <v>4.0944309927360774</v>
      </c>
      <c r="AH291" s="24">
        <f>'Income Statement Annual'!AF291/('Income Statement Annual'!AH291*-1)</f>
        <v>3.1912832929782082</v>
      </c>
      <c r="AI291" s="25">
        <f>'Cash Flow Statement Annual'!BG291/'Cash Flow Statement Annual'!AB291</f>
        <v>-1.5201698513800426</v>
      </c>
      <c r="AJ291" s="23">
        <f>'Cash Flow Statement Annual'!AB291/'Balance Sheet Annual'!BR291</f>
        <v>0.59898261975413314</v>
      </c>
      <c r="AK291" s="23">
        <f>('Cash Flow Statement Annual'!AB291+'Cash Flow Statement Annual'!AV291)/('Balance Sheet Annual'!BH291+'Balance Sheet Annual'!BS291)</f>
        <v>0.23442539466983534</v>
      </c>
      <c r="AL291" s="24">
        <f>('Cash Flow Statement Annual'!AB291/('Balance Sheet Annual'!BH291+'Balance Sheet Annual'!BS291))</f>
        <v>0.23985740960787641</v>
      </c>
      <c r="AM291" s="25">
        <f>'Income Statement Annual'!BS291/'Balance Sheet Annual'!CS291</f>
        <v>2.6448152562574494</v>
      </c>
      <c r="AN291" s="23">
        <f>'Income Statement Annual'!N291/'Balance Sheet Annual'!CS291</f>
        <v>5.8528009535160903</v>
      </c>
      <c r="AO291" s="23">
        <f>'Income Statement Annual'!N291/'Balance Sheet Annual'!BB291</f>
        <v>0.78373633389194797</v>
      </c>
      <c r="AP291" s="23">
        <f>'Income Statement Annual'!N291/('Balance Sheet Annual'!AH291-'Balance Sheet Annual'!BR291)</f>
        <v>13.471879286694101</v>
      </c>
      <c r="AQ291" s="23">
        <f>'Income Statement Annual'!BS291/'Balance Sheet Annual'!BB291</f>
        <v>0.35416167903599072</v>
      </c>
      <c r="AR291" s="23">
        <f>'Cash Flow Statement Annual'!AB291/'Income Statement Annual'!N291</f>
        <v>0.14387536910701557</v>
      </c>
      <c r="AS291" s="23">
        <f>'Cash Flow Statement Annual'!BG291/'Income Statement Annual'!N291</f>
        <v>-0.21871499847266063</v>
      </c>
      <c r="AT291" s="23">
        <f>'Cash Flow Statement Annual'!AB291/'Balance Sheet Annual'!BB291</f>
        <v>0.11276035432128322</v>
      </c>
      <c r="AU291" s="23">
        <f>('Cash Flow Statement Annual'!AB291+'Cash Flow Statement Annual'!AU291)/'Balance Sheet Annual'!BR291</f>
        <v>0.83467571004662988</v>
      </c>
      <c r="AV291" s="23">
        <f>('Cash Flow Statement Annual'!AB291+'Cash Flow Statement Annual'!AU291)/('Balance Sheet Annual'!BH291+'Balance Sheet Annual'!BS291)</f>
        <v>0.33423866915634021</v>
      </c>
      <c r="AW291" s="23">
        <f>'Cash Flow Statement Annual'!AB291/'Balance Sheet Annual'!BS291</f>
        <v>0.24349474409788041</v>
      </c>
      <c r="AX291" s="23">
        <f>('Cash Flow Statement Annual'!AB291+'Cash Flow Statement Annual'!AU291)/'Balance Sheet Annual'!BS291</f>
        <v>0.33930725486817165</v>
      </c>
      <c r="AY291" s="23">
        <f>('Balance Sheet Annual'!BH291+'Balance Sheet Annual'!BS291)/('Income Statement Annual'!AF291-'Income Statement Annual'!AC291)</f>
        <v>3.4837374334713189</v>
      </c>
      <c r="AZ291" s="23">
        <f>(('Balance Sheet Annual'!BH291+'Balance Sheet Annual'!BS291)-'Balance Sheet Annual'!N291)/('Income Statement Annual'!AF291-'Income Statement Annual'!AC291)</f>
        <v>3.2797161442933174</v>
      </c>
      <c r="BA291" s="23">
        <f>('Cash Flow Statement Annual'!AB291+'Cash Flow Statement Annual'!AU291)/'Income Statement Annual'!BS291</f>
        <v>0.44366831906264081</v>
      </c>
      <c r="BB291" s="23">
        <f>'Income Statement Annual'!AF291/('Balance Sheet Annual'!BH291+'Balance Sheet Annual'!BS291)</f>
        <v>0.22373111526056697</v>
      </c>
      <c r="BC291" s="24">
        <f>'Income Statement Annual'!AF291/('Balance Sheet Annual'!BB291-'Balance Sheet Annual'!BR291)</f>
        <v>0.12957137239480929</v>
      </c>
    </row>
    <row r="292" spans="1:55" x14ac:dyDescent="0.2">
      <c r="A292" s="52" t="s">
        <v>886</v>
      </c>
      <c r="B292" s="52" t="s">
        <v>887</v>
      </c>
      <c r="C292" s="52" t="str">
        <f>VLOOKUP(A292,'[1]S&amp;P 500 Wikipedia'!A:D,3,FALSE)</f>
        <v>Industrials</v>
      </c>
      <c r="D292" s="52">
        <v>378195</v>
      </c>
      <c r="E292" s="52" t="s">
        <v>16</v>
      </c>
      <c r="F292" s="52">
        <v>2019</v>
      </c>
      <c r="G292" s="52" t="s">
        <v>17</v>
      </c>
      <c r="H292" s="53">
        <v>43830</v>
      </c>
      <c r="I292" s="53">
        <v>43867</v>
      </c>
      <c r="J292" s="53">
        <v>43867</v>
      </c>
      <c r="K292" s="54">
        <v>259200000</v>
      </c>
      <c r="L292" s="54">
        <v>261600000</v>
      </c>
      <c r="M292" s="52" t="s">
        <v>888</v>
      </c>
      <c r="N292" s="21">
        <f>'Balance Sheet Annual'!AH292/'Balance Sheet Annual'!BR292</f>
        <v>0.90478260869565219</v>
      </c>
      <c r="O292" s="22">
        <f>('Balance Sheet Annual'!AH292-'Balance Sheet Annual'!U292)/'Balance Sheet Annual'!BR292</f>
        <v>0.79869565217391303</v>
      </c>
      <c r="P292" s="22">
        <f>'Balance Sheet Annual'!N292/'Balance Sheet Annual'!BR292</f>
        <v>0.25217391304347825</v>
      </c>
      <c r="Q292" s="22">
        <f>'Balance Sheet Annual'!CH292/'Balance Sheet Annual'!CS292</f>
        <v>1.497563224446786</v>
      </c>
      <c r="R292" s="22">
        <f>('Balance Sheet Annual'!BH292+'Balance Sheet Annual'!BS292)/'Balance Sheet Annual'!BB292</f>
        <v>0.32159902961263614</v>
      </c>
      <c r="S292" s="22">
        <f>('Balance Sheet Annual'!BH292/'Balance Sheet Annual'!BB292)</f>
        <v>8.3326741027872266E-3</v>
      </c>
      <c r="T292" s="22">
        <f>'Balance Sheet Annual'!BS292/'Balance Sheet Annual'!BB292</f>
        <v>0.31326635550984888</v>
      </c>
      <c r="U292" s="22">
        <f>('Balance Sheet Annual'!BH292+'Balance Sheet Annual'!BS292)/'Balance Sheet Annual'!CS292</f>
        <v>0.80321390937829296</v>
      </c>
      <c r="V292" s="22">
        <f>('Balance Sheet Annual'!BH292/'Balance Sheet Annual'!CS292)</f>
        <v>2.0811380400421495E-2</v>
      </c>
      <c r="W292" s="22">
        <f>('Balance Sheet Annual'!BS292/'Balance Sheet Annual'!CS292)</f>
        <v>0.78240252897787144</v>
      </c>
      <c r="X292" s="23">
        <f>'Balance Sheet Annual'!AH292/'Balance Sheet Annual'!BB292</f>
        <v>5.4874350657912088E-2</v>
      </c>
      <c r="Y292" s="23">
        <f>'Balance Sheet Annual'!CS292/('Balance Sheet Annual'!BB292-'Balance Sheet Annual'!AQ292-'Balance Sheet Annual'!AR292-'Balance Sheet Annual'!AS292)</f>
        <v>0.40039026448329512</v>
      </c>
      <c r="Z292" s="23">
        <f>'Balance Sheet Annual'!BA292/'Balance Sheet Annual'!BB292</f>
        <v>0.94512564934208787</v>
      </c>
      <c r="AA292" s="23">
        <f>'Balance Sheet Annual'!AR292/'Balance Sheet Annual'!BB292</f>
        <v>0</v>
      </c>
      <c r="AB292" s="24">
        <f>'Balance Sheet Annual'!CS292/'Balance Sheet Annual'!CT292</f>
        <v>0.40039026448329512</v>
      </c>
      <c r="AC292" s="25">
        <f>'Income Statement Annual'!V292/'Income Statement Annual'!N292</f>
        <v>0.45387747875354106</v>
      </c>
      <c r="AD292" s="23">
        <f>('Income Statement Annual'!AF292-'Income Statement Annual'!AC292)/'Income Statement Annual'!N292</f>
        <v>0.45387747875354106</v>
      </c>
      <c r="AE292" s="23">
        <f>'Income Statement Annual'!AF292/'Income Statement Annual'!N292</f>
        <v>0.35313385269121811</v>
      </c>
      <c r="AF292" s="23">
        <f>'Income Statement Annual'!BS292/'Income Statement Annual'!N292</f>
        <v>0.24097025495750707</v>
      </c>
      <c r="AG292" s="23">
        <f>('Income Statement Annual'!AF292-'Income Statement Annual'!AC292)/('Income Statement Annual'!AH292*-1)</f>
        <v>8.4884105960264904</v>
      </c>
      <c r="AH292" s="24">
        <f>'Income Statement Annual'!AF292/('Income Statement Annual'!AH292*-1)</f>
        <v>6.6043046357615891</v>
      </c>
      <c r="AI292" s="25">
        <f>'Cash Flow Statement Annual'!BG292/'Cash Flow Statement Annual'!AB292</f>
        <v>-0.51233299075025696</v>
      </c>
      <c r="AJ292" s="23">
        <f>'Cash Flow Statement Annual'!AB292/'Balance Sheet Annual'!BR292</f>
        <v>1.6921739130434783</v>
      </c>
      <c r="AK292" s="23">
        <f>('Cash Flow Statement Annual'!AB292+'Cash Flow Statement Annual'!AV292)/('Balance Sheet Annual'!BH292+'Balance Sheet Annual'!BS292)</f>
        <v>0.24130862577894391</v>
      </c>
      <c r="AL292" s="24">
        <f>('Cash Flow Statement Annual'!AB292/('Balance Sheet Annual'!BH292+'Balance Sheet Annual'!BS292))</f>
        <v>0.31912102328632336</v>
      </c>
      <c r="AM292" s="25">
        <f>'Income Statement Annual'!BS292/'Balance Sheet Annual'!CS292</f>
        <v>0.17926765015806112</v>
      </c>
      <c r="AN292" s="23">
        <f>'Income Statement Annual'!N292/'Balance Sheet Annual'!CS292</f>
        <v>0.743940990516333</v>
      </c>
      <c r="AO292" s="23">
        <f>'Income Statement Annual'!N292/'Balance Sheet Annual'!BB292</f>
        <v>0.29786672995279911</v>
      </c>
      <c r="AP292" s="23">
        <f>'Income Statement Annual'!N292/('Balance Sheet Annual'!AH292-'Balance Sheet Annual'!BR292)</f>
        <v>-51.579908675799089</v>
      </c>
      <c r="AQ292" s="23">
        <f>'Income Statement Annual'!BS292/'Balance Sheet Annual'!BB292</f>
        <v>7.1777021860084902E-2</v>
      </c>
      <c r="AR292" s="23">
        <f>'Cash Flow Statement Annual'!AB292/'Income Statement Annual'!N292</f>
        <v>0.34454674220963172</v>
      </c>
      <c r="AS292" s="23">
        <f>'Cash Flow Statement Annual'!BG292/'Income Statement Annual'!N292</f>
        <v>-0.1765226628895184</v>
      </c>
      <c r="AT292" s="23">
        <f>'Cash Flow Statement Annual'!AB292/'Balance Sheet Annual'!BB292</f>
        <v>0.10262901141787306</v>
      </c>
      <c r="AU292" s="23">
        <f>('Cash Flow Statement Annual'!AB292+'Cash Flow Statement Annual'!AU292)/'Balance Sheet Annual'!BR292</f>
        <v>0.92521739130434788</v>
      </c>
      <c r="AV292" s="23">
        <f>('Cash Flow Statement Annual'!AB292+'Cash Flow Statement Annual'!AU292)/('Balance Sheet Annual'!BH292+'Balance Sheet Annual'!BS292)</f>
        <v>0.17448343719252213</v>
      </c>
      <c r="AW292" s="23">
        <f>'Cash Flow Statement Annual'!AB292/'Balance Sheet Annual'!BS292</f>
        <v>0.32760942760942763</v>
      </c>
      <c r="AX292" s="23">
        <f>('Cash Flow Statement Annual'!AB292+'Cash Flow Statement Annual'!AU292)/'Balance Sheet Annual'!BS292</f>
        <v>0.17912457912457913</v>
      </c>
      <c r="AY292" s="23">
        <f>('Balance Sheet Annual'!BH292+'Balance Sheet Annual'!BS292)/('Income Statement Annual'!AF292-'Income Statement Annual'!AC292)</f>
        <v>2.3787790130680708</v>
      </c>
      <c r="AZ292" s="23">
        <f>(('Balance Sheet Annual'!BH292+'Balance Sheet Annual'!BS292)-'Balance Sheet Annual'!N292)/('Income Statement Annual'!AF292-'Income Statement Annual'!AC292)</f>
        <v>2.2656524283206552</v>
      </c>
      <c r="BA292" s="23">
        <f>('Cash Flow Statement Annual'!AB292+'Cash Flow Statement Annual'!AU292)/'Income Statement Annual'!BS292</f>
        <v>0.7817781043350478</v>
      </c>
      <c r="BB292" s="23">
        <f>'Income Statement Annual'!AF292/('Balance Sheet Annual'!BH292+'Balance Sheet Annual'!BS292)</f>
        <v>0.32707445063955393</v>
      </c>
      <c r="BC292" s="24">
        <f>'Income Statement Annual'!AF292/('Balance Sheet Annual'!BB292-'Balance Sheet Annual'!BR292)</f>
        <v>0.11197821632091626</v>
      </c>
    </row>
    <row r="293" spans="1:55" x14ac:dyDescent="0.2">
      <c r="A293" s="52" t="s">
        <v>856</v>
      </c>
      <c r="B293" s="52" t="s">
        <v>857</v>
      </c>
      <c r="C293" s="52" t="str">
        <f>VLOOKUP(A293,'[1]S&amp;P 500 Wikipedia'!A:D,3,FALSE)</f>
        <v>Information Technology</v>
      </c>
      <c r="D293" s="52">
        <v>183964</v>
      </c>
      <c r="E293" s="52" t="s">
        <v>16</v>
      </c>
      <c r="F293" s="52">
        <v>2020</v>
      </c>
      <c r="G293" s="52" t="s">
        <v>17</v>
      </c>
      <c r="H293" s="53">
        <v>43951</v>
      </c>
      <c r="I293" s="53">
        <v>43997</v>
      </c>
      <c r="J293" s="53">
        <v>43997</v>
      </c>
      <c r="K293" s="54">
        <v>220000000</v>
      </c>
      <c r="L293" s="54">
        <v>224000000</v>
      </c>
      <c r="M293" s="52" t="s">
        <v>858</v>
      </c>
      <c r="N293" s="21">
        <f>'Balance Sheet Annual'!AH293/'Balance Sheet Annual'!BR293</f>
        <v>1.1819690265486726</v>
      </c>
      <c r="O293" s="22">
        <f>('Balance Sheet Annual'!AH293-'Balance Sheet Annual'!U293)/'Balance Sheet Annual'!BR293</f>
        <v>1.1418694690265487</v>
      </c>
      <c r="P293" s="22">
        <f>'Balance Sheet Annual'!N293/'Balance Sheet Annual'!BR293</f>
        <v>0.79701327433628322</v>
      </c>
      <c r="Q293" s="22">
        <f>'Balance Sheet Annual'!CH293/'Balance Sheet Annual'!CS293</f>
        <v>30.082644628099175</v>
      </c>
      <c r="R293" s="22">
        <f>('Balance Sheet Annual'!BH293+'Balance Sheet Annual'!BS293)/'Balance Sheet Annual'!BB293</f>
        <v>0.71337410263227863</v>
      </c>
      <c r="S293" s="22">
        <f>('Balance Sheet Annual'!BH293/'Balance Sheet Annual'!BB293)</f>
        <v>0.32119117256048924</v>
      </c>
      <c r="T293" s="22">
        <f>'Balance Sheet Annual'!BS293/'Balance Sheet Annual'!BB293</f>
        <v>0.39218293007178939</v>
      </c>
      <c r="U293" s="22">
        <f>('Balance Sheet Annual'!BH293+'Balance Sheet Annual'!BS293)/'Balance Sheet Annual'!CS293</f>
        <v>22.173553719008265</v>
      </c>
      <c r="V293" s="22">
        <f>('Balance Sheet Annual'!BH293/'Balance Sheet Annual'!CS293)</f>
        <v>9.9834710743801658</v>
      </c>
      <c r="W293" s="22">
        <f>('Balance Sheet Annual'!BS293/'Balance Sheet Annual'!CS293)</f>
        <v>12.190082644628099</v>
      </c>
      <c r="X293" s="23">
        <f>'Balance Sheet Annual'!AH293/'Balance Sheet Annual'!BB293</f>
        <v>0.56819994682265351</v>
      </c>
      <c r="Y293" s="23">
        <f>'Balance Sheet Annual'!CS293/('Balance Sheet Annual'!BB293-'Balance Sheet Annual'!AQ293-'Balance Sheet Annual'!AR293-'Balance Sheet Annual'!AS293)</f>
        <v>4.2456140350877192E-2</v>
      </c>
      <c r="Z293" s="23">
        <f>'Balance Sheet Annual'!BA293/'Balance Sheet Annual'!BB293</f>
        <v>0.43180005317734643</v>
      </c>
      <c r="AA293" s="23">
        <f>'Balance Sheet Annual'!AR293/'Balance Sheet Annual'!BB293</f>
        <v>0.23637330497208189</v>
      </c>
      <c r="AB293" s="24">
        <f>'Balance Sheet Annual'!CS293/'Balance Sheet Annual'!CT293</f>
        <v>3.2172294602499332E-2</v>
      </c>
      <c r="AC293" s="25">
        <f>'Income Statement Annual'!V293/'Income Statement Annual'!N293</f>
        <v>0.66943828529194382</v>
      </c>
      <c r="AD293" s="23">
        <f>('Income Statement Annual'!AF293-'Income Statement Annual'!AC293)/'Income Statement Annual'!N293</f>
        <v>0.17147080561714709</v>
      </c>
      <c r="AE293" s="23">
        <f>'Income Statement Annual'!AF293/'Income Statement Annual'!N293</f>
        <v>0.17147080561714709</v>
      </c>
      <c r="AF293" s="23">
        <f>'Income Statement Annual'!BS293/'Income Statement Annual'!N293</f>
        <v>0.15133037694013304</v>
      </c>
      <c r="AG293" s="23" t="e">
        <f>('Income Statement Annual'!AF293-'Income Statement Annual'!AC293)/('Income Statement Annual'!AH293*-1)</f>
        <v>#DIV/0!</v>
      </c>
      <c r="AH293" s="24" t="e">
        <f>'Income Statement Annual'!AF293/('Income Statement Annual'!AH293*-1)</f>
        <v>#DIV/0!</v>
      </c>
      <c r="AI293" s="25">
        <f>'Cash Flow Statement Annual'!BG293/'Cash Flow Statement Annual'!AB293</f>
        <v>-1.8490566037735849</v>
      </c>
      <c r="AJ293" s="23">
        <f>'Cash Flow Statement Annual'!AB293/'Balance Sheet Annual'!BR293</f>
        <v>0.29314159292035397</v>
      </c>
      <c r="AK293" s="23">
        <f>('Cash Flow Statement Annual'!AB293+'Cash Flow Statement Annual'!AV293)/('Balance Sheet Annual'!BH293+'Balance Sheet Annual'!BS293)</f>
        <v>0.1157286619455833</v>
      </c>
      <c r="AL293" s="24">
        <f>('Cash Flow Statement Annual'!AB293/('Balance Sheet Annual'!BH293+'Balance Sheet Annual'!BS293))</f>
        <v>0.1975400670890794</v>
      </c>
      <c r="AM293" s="25">
        <f>'Income Statement Annual'!BS293/'Balance Sheet Annual'!CS293</f>
        <v>3.384297520661157</v>
      </c>
      <c r="AN293" s="23">
        <f>'Income Statement Annual'!N293/'Balance Sheet Annual'!CS293</f>
        <v>22.363636363636363</v>
      </c>
      <c r="AO293" s="23">
        <f>'Income Statement Annual'!N293/'Balance Sheet Annual'!BB293</f>
        <v>0.71948949747407609</v>
      </c>
      <c r="AP293" s="23">
        <f>'Income Statement Annual'!N293/('Balance Sheet Annual'!AH293-'Balance Sheet Annual'!BR293)</f>
        <v>8.2249240121580556</v>
      </c>
      <c r="AQ293" s="23">
        <f>'Income Statement Annual'!BS293/'Balance Sheet Annual'!BB293</f>
        <v>0.10888061685721882</v>
      </c>
      <c r="AR293" s="23">
        <f>'Cash Flow Statement Annual'!AB293/'Income Statement Annual'!N293</f>
        <v>0.19586104951958611</v>
      </c>
      <c r="AS293" s="23">
        <f>'Cash Flow Statement Annual'!BG293/'Income Statement Annual'!N293</f>
        <v>-0.36215816703621584</v>
      </c>
      <c r="AT293" s="23">
        <f>'Cash Flow Statement Annual'!AB293/'Balance Sheet Annual'!BB293</f>
        <v>0.14091996809359214</v>
      </c>
      <c r="AU293" s="23">
        <f>('Cash Flow Statement Annual'!AB293+'Cash Flow Statement Annual'!AU293)/'Balance Sheet Annual'!BR293</f>
        <v>0.64408185840707965</v>
      </c>
      <c r="AV293" s="23">
        <f>('Cash Flow Statement Annual'!AB293+'Cash Flow Statement Annual'!AU293)/('Balance Sheet Annual'!BH293+'Balance Sheet Annual'!BS293)</f>
        <v>0.43402907193440177</v>
      </c>
      <c r="AW293" s="23">
        <f>'Cash Flow Statement Annual'!AB293/'Balance Sheet Annual'!BS293</f>
        <v>0.35932203389830508</v>
      </c>
      <c r="AX293" s="23">
        <f>('Cash Flow Statement Annual'!AB293+'Cash Flow Statement Annual'!AU293)/'Balance Sheet Annual'!BS293</f>
        <v>0.7894915254237288</v>
      </c>
      <c r="AY293" s="23">
        <f>('Balance Sheet Annual'!BH293+'Balance Sheet Annual'!BS293)/('Income Statement Annual'!AF293-'Income Statement Annual'!AC293)</f>
        <v>5.7823275862068968</v>
      </c>
      <c r="AZ293" s="23">
        <f>(('Balance Sheet Annual'!BH293+'Balance Sheet Annual'!BS293)-'Balance Sheet Annual'!N293)/('Income Statement Annual'!AF293-'Income Statement Annual'!AC293)</f>
        <v>2.6767241379310347</v>
      </c>
      <c r="BA293" s="23">
        <f>('Cash Flow Statement Annual'!AB293+'Cash Flow Statement Annual'!AU293)/'Income Statement Annual'!BS293</f>
        <v>2.8437118437118438</v>
      </c>
      <c r="BB293" s="23">
        <f>'Income Statement Annual'!AF293/('Balance Sheet Annual'!BH293+'Balance Sheet Annual'!BS293)</f>
        <v>0.17294073797987328</v>
      </c>
      <c r="BC293" s="24">
        <f>'Income Statement Annual'!AF293/('Balance Sheet Annual'!BB293-'Balance Sheet Annual'!BR293)</f>
        <v>0.23758320532514082</v>
      </c>
    </row>
    <row r="294" spans="1:55" x14ac:dyDescent="0.2">
      <c r="A294" s="52" t="s">
        <v>898</v>
      </c>
      <c r="B294" s="52" t="s">
        <v>899</v>
      </c>
      <c r="C294" s="52" t="str">
        <f>VLOOKUP(A294,'[1]S&amp;P 500 Wikipedia'!A:D,3,FALSE)</f>
        <v>Materials</v>
      </c>
      <c r="D294" s="52">
        <v>334772</v>
      </c>
      <c r="E294" s="52" t="s">
        <v>16</v>
      </c>
      <c r="F294" s="52">
        <v>2019</v>
      </c>
      <c r="G294" s="52" t="s">
        <v>17</v>
      </c>
      <c r="H294" s="53">
        <v>43830</v>
      </c>
      <c r="I294" s="53">
        <v>43889</v>
      </c>
      <c r="J294" s="53">
        <v>43889</v>
      </c>
      <c r="K294" s="54">
        <v>303477000</v>
      </c>
      <c r="L294" s="54">
        <v>303900000</v>
      </c>
      <c r="M294" s="52" t="s">
        <v>900</v>
      </c>
      <c r="N294" s="21">
        <f>'Balance Sheet Annual'!AH294/'Balance Sheet Annual'!BR294</f>
        <v>3.3389304376131901</v>
      </c>
      <c r="O294" s="22">
        <f>('Balance Sheet Annual'!AH294-'Balance Sheet Annual'!U294)/'Balance Sheet Annual'!BR294</f>
        <v>1.7794956030869715</v>
      </c>
      <c r="P294" s="22">
        <f>'Balance Sheet Annual'!N294/'Balance Sheet Annual'!BR294</f>
        <v>0.74464825101652987</v>
      </c>
      <c r="Q294" s="22">
        <f>'Balance Sheet Annual'!CH294/'Balance Sheet Annual'!CS294</f>
        <v>0.69996912292043056</v>
      </c>
      <c r="R294" s="22">
        <f>('Balance Sheet Annual'!BH294+'Balance Sheet Annual'!BS294)/'Balance Sheet Annual'!BB294</f>
        <v>0.23892552745304821</v>
      </c>
      <c r="S294" s="22">
        <f>('Balance Sheet Annual'!BH294/'Balance Sheet Annual'!BB294)</f>
        <v>4.9991643347444973E-3</v>
      </c>
      <c r="T294" s="22">
        <f>'Balance Sheet Annual'!BS294/'Balance Sheet Annual'!BB294</f>
        <v>0.2339263631183037</v>
      </c>
      <c r="U294" s="22">
        <f>('Balance Sheet Annual'!BH294+'Balance Sheet Annual'!BS294)/'Balance Sheet Annual'!CS294</f>
        <v>0.40616601934765961</v>
      </c>
      <c r="V294" s="22">
        <f>('Balance Sheet Annual'!BH294/'Balance Sheet Annual'!CS294)</f>
        <v>8.4984250094707007E-3</v>
      </c>
      <c r="W294" s="22">
        <f>('Balance Sheet Annual'!BS294/'Balance Sheet Annual'!CS294)</f>
        <v>0.39766759433818888</v>
      </c>
      <c r="X294" s="23">
        <f>'Balance Sheet Annual'!AH294/'Balance Sheet Annual'!BB294</f>
        <v>0.44843389353613744</v>
      </c>
      <c r="Y294" s="23">
        <f>'Balance Sheet Annual'!CS294/('Balance Sheet Annual'!BB294-'Balance Sheet Annual'!AQ294-'Balance Sheet Annual'!AR294-'Balance Sheet Annual'!AS294)</f>
        <v>0.70066124435173727</v>
      </c>
      <c r="Z294" s="23">
        <f>'Balance Sheet Annual'!BA294/'Balance Sheet Annual'!BB294</f>
        <v>0.55156610646386262</v>
      </c>
      <c r="AA294" s="23">
        <f>'Balance Sheet Annual'!AR294/'Balance Sheet Annual'!BB294</f>
        <v>0.11998381436871078</v>
      </c>
      <c r="AB294" s="24">
        <f>'Balance Sheet Annual'!CS294/'Balance Sheet Annual'!CT294</f>
        <v>0.58824597842228366</v>
      </c>
      <c r="AC294" s="25">
        <f>'Income Statement Annual'!V294/'Income Statement Annual'!N294</f>
        <v>0.11860205593394761</v>
      </c>
      <c r="AD294" s="23">
        <f>('Income Statement Annual'!AF294-'Income Statement Annual'!AC294)/'Income Statement Annual'!N294</f>
        <v>8.711538228271655E-2</v>
      </c>
      <c r="AE294" s="23">
        <f>'Income Statement Annual'!AF294/'Income Statement Annual'!N294</f>
        <v>8.711538228271655E-2</v>
      </c>
      <c r="AF294" s="23">
        <f>'Income Statement Annual'!BS294/'Income Statement Annual'!N294</f>
        <v>5.6273008577945816E-2</v>
      </c>
      <c r="AG294" s="23">
        <f>('Income Statement Annual'!AF294-'Income Statement Annual'!AC294)/('Income Statement Annual'!AH294*-1)</f>
        <v>16.206193123327157</v>
      </c>
      <c r="AH294" s="24">
        <f>'Income Statement Annual'!AF294/('Income Statement Annual'!AH294*-1)</f>
        <v>16.206193123327157</v>
      </c>
      <c r="AI294" s="25">
        <f>'Cash Flow Statement Annual'!BG294/'Cash Flow Statement Annual'!AB294</f>
        <v>-0.31337863105210945</v>
      </c>
      <c r="AJ294" s="23">
        <f>'Cash Flow Statement Annual'!AB294/'Balance Sheet Annual'!BR294</f>
        <v>1.1402884355464422</v>
      </c>
      <c r="AK294" s="23">
        <f>('Cash Flow Statement Annual'!AB294+'Cash Flow Statement Annual'!AV294)/('Balance Sheet Annual'!BH294+'Balance Sheet Annual'!BS294)</f>
        <v>0.52871235263263205</v>
      </c>
      <c r="AL294" s="24">
        <f>('Cash Flow Statement Annual'!AB294/('Balance Sheet Annual'!BH294+'Balance Sheet Annual'!BS294))</f>
        <v>0.64097814994219726</v>
      </c>
      <c r="AM294" s="25">
        <f>'Income Statement Annual'!BS294/'Balance Sheet Annual'!CS294</f>
        <v>0.1177946685328828</v>
      </c>
      <c r="AN294" s="23">
        <f>'Income Statement Annual'!N294/'Balance Sheet Annual'!CS294</f>
        <v>2.0932712060298155</v>
      </c>
      <c r="AO294" s="23">
        <f>'Income Statement Annual'!N294/'Balance Sheet Annual'!BB294</f>
        <v>1.2313583686942025</v>
      </c>
      <c r="AP294" s="23">
        <f>'Income Statement Annual'!N294/('Balance Sheet Annual'!AH294-'Balance Sheet Annual'!BR294)</f>
        <v>3.9199100544268588</v>
      </c>
      <c r="AQ294" s="23">
        <f>'Income Statement Annual'!BS294/'Balance Sheet Annual'!BB294</f>
        <v>6.9292240044054224E-2</v>
      </c>
      <c r="AR294" s="23">
        <f>'Cash Flow Statement Annual'!AB294/'Income Statement Annual'!N294</f>
        <v>0.1243716260467882</v>
      </c>
      <c r="AS294" s="23">
        <f>'Cash Flow Statement Annual'!BG294/'Income Statement Annual'!N294</f>
        <v>-3.8975409912267368E-2</v>
      </c>
      <c r="AT294" s="23">
        <f>'Cash Flow Statement Annual'!AB294/'Balance Sheet Annual'!BB294</f>
        <v>0.15314604256081848</v>
      </c>
      <c r="AU294" s="23">
        <f>('Cash Flow Statement Annual'!AB294+'Cash Flow Statement Annual'!AU294)/'Balance Sheet Annual'!BR294</f>
        <v>0.41205971002210429</v>
      </c>
      <c r="AV294" s="23">
        <f>('Cash Flow Statement Annual'!AB294+'Cash Flow Statement Annual'!AU294)/('Balance Sheet Annual'!BH294+'Balance Sheet Annual'!BS294)</f>
        <v>0.23162672036493651</v>
      </c>
      <c r="AW294" s="23">
        <f>'Cash Flow Statement Annual'!AB294/'Balance Sheet Annual'!BS294</f>
        <v>0.65467628581635262</v>
      </c>
      <c r="AX294" s="23">
        <f>('Cash Flow Statement Annual'!AB294+'Cash Flow Statement Annual'!AU294)/'Balance Sheet Annual'!BS294</f>
        <v>0.23657673978124583</v>
      </c>
      <c r="AY294" s="23">
        <f>('Balance Sheet Annual'!BH294+'Balance Sheet Annual'!BS294)/('Income Statement Annual'!AF294-'Income Statement Annual'!AC294)</f>
        <v>2.227323198008778</v>
      </c>
      <c r="AZ294" s="23">
        <f>(('Balance Sheet Annual'!BH294+'Balance Sheet Annual'!BS294)-'Balance Sheet Annual'!N294)/('Income Statement Annual'!AF294-'Income Statement Annual'!AC294)</f>
        <v>1.2950076657771961</v>
      </c>
      <c r="BA294" s="23">
        <f>('Cash Flow Statement Annual'!AB294+'Cash Flow Statement Annual'!AU294)/'Income Statement Annual'!BS294</f>
        <v>0.79866859983495164</v>
      </c>
      <c r="BB294" s="23">
        <f>'Income Statement Annual'!AF294/('Balance Sheet Annual'!BH294+'Balance Sheet Annual'!BS294)</f>
        <v>0.44896941804135015</v>
      </c>
      <c r="BC294" s="24">
        <f>'Income Statement Annual'!AF294/('Balance Sheet Annual'!BB294-'Balance Sheet Annual'!BR294)</f>
        <v>0.12391224623906516</v>
      </c>
    </row>
    <row r="295" spans="1:55" x14ac:dyDescent="0.2">
      <c r="A295" s="52" t="s">
        <v>901</v>
      </c>
      <c r="B295" s="52" t="s">
        <v>902</v>
      </c>
      <c r="C295" s="52" t="str">
        <f>VLOOKUP(A295,'[1]S&amp;P 500 Wikipedia'!A:D,3,FALSE)</f>
        <v>Information Technology</v>
      </c>
      <c r="D295" s="52">
        <v>172199</v>
      </c>
      <c r="E295" s="52" t="s">
        <v>16</v>
      </c>
      <c r="F295" s="52">
        <v>2019</v>
      </c>
      <c r="G295" s="52" t="s">
        <v>17</v>
      </c>
      <c r="H295" s="53">
        <v>43861</v>
      </c>
      <c r="I295" s="53">
        <v>43881</v>
      </c>
      <c r="J295" s="53">
        <v>43881</v>
      </c>
      <c r="K295" s="54">
        <v>610000000</v>
      </c>
      <c r="L295" s="54">
        <v>622000000</v>
      </c>
      <c r="M295" s="52" t="s">
        <v>903</v>
      </c>
      <c r="N295" s="21">
        <f>'Balance Sheet Annual'!AH295/'Balance Sheet Annual'!BR295</f>
        <v>7.6737668161434973</v>
      </c>
      <c r="O295" s="22">
        <f>('Balance Sheet Annual'!AH295-'Balance Sheet Annual'!U295)/'Balance Sheet Annual'!BR295</f>
        <v>7.125</v>
      </c>
      <c r="P295" s="22">
        <f>'Balance Sheet Annual'!N295/'Balance Sheet Annual'!BR295</f>
        <v>6.1081838565022419</v>
      </c>
      <c r="Q295" s="22">
        <f>'Balance Sheet Annual'!CH295/'Balance Sheet Annual'!CS295</f>
        <v>0.41879711569977057</v>
      </c>
      <c r="R295" s="22">
        <f>('Balance Sheet Annual'!BH295+'Balance Sheet Annual'!BS295)/'Balance Sheet Annual'!BB295</f>
        <v>0.11498700548657234</v>
      </c>
      <c r="S295" s="22">
        <f>('Balance Sheet Annual'!BH295/'Balance Sheet Annual'!BB295)</f>
        <v>0</v>
      </c>
      <c r="T295" s="22">
        <f>'Balance Sheet Annual'!BS295/'Balance Sheet Annual'!BB295</f>
        <v>0.11498700548657234</v>
      </c>
      <c r="U295" s="22">
        <f>('Balance Sheet Annual'!BH295+'Balance Sheet Annual'!BS295)/'Balance Sheet Annual'!CS295</f>
        <v>0.16314323172730252</v>
      </c>
      <c r="V295" s="22">
        <f>('Balance Sheet Annual'!BH295/'Balance Sheet Annual'!CS295)</f>
        <v>0</v>
      </c>
      <c r="W295" s="22">
        <f>('Balance Sheet Annual'!BS295/'Balance Sheet Annual'!CS295)</f>
        <v>0.16314323172730252</v>
      </c>
      <c r="X295" s="23">
        <f>'Balance Sheet Annual'!AH295/'Balance Sheet Annual'!BB295</f>
        <v>0.79064395033208201</v>
      </c>
      <c r="Y295" s="23">
        <f>'Balance Sheet Annual'!CS295/('Balance Sheet Annual'!BB295-'Balance Sheet Annual'!AQ295-'Balance Sheet Annual'!AR295-'Balance Sheet Annual'!AS295)</f>
        <v>0.73306102835175402</v>
      </c>
      <c r="Z295" s="23">
        <f>'Balance Sheet Annual'!BA295/'Balance Sheet Annual'!BB295</f>
        <v>0.20935604966791799</v>
      </c>
      <c r="AA295" s="23">
        <f>'Balance Sheet Annual'!AR295/'Balance Sheet Annual'!BB295</f>
        <v>3.5691596881316776E-2</v>
      </c>
      <c r="AB295" s="24">
        <f>'Balance Sheet Annual'!CS295/'Balance Sheet Annual'!CT295</f>
        <v>0.70482240831648857</v>
      </c>
      <c r="AC295" s="25">
        <f>'Income Statement Annual'!V295/'Income Statement Annual'!N295</f>
        <v>0.61989375343469499</v>
      </c>
      <c r="AD295" s="23">
        <f>('Income Statement Annual'!AF295-'Income Statement Annual'!AC295)/'Income Statement Annual'!N295</f>
        <v>0.2606704524638212</v>
      </c>
      <c r="AE295" s="23">
        <f>'Income Statement Annual'!AF295/'Income Statement Annual'!N295</f>
        <v>0.2606704524638212</v>
      </c>
      <c r="AF295" s="23">
        <f>'Income Statement Annual'!BS295/'Income Statement Annual'!N295</f>
        <v>0.25609085913170909</v>
      </c>
      <c r="AG295" s="23">
        <f>('Income Statement Annual'!AF295-'Income Statement Annual'!AC295)/('Income Statement Annual'!AH295*-1)</f>
        <v>-22.587301587301589</v>
      </c>
      <c r="AH295" s="24">
        <f>'Income Statement Annual'!AF295/('Income Statement Annual'!AH295*-1)</f>
        <v>-22.587301587301589</v>
      </c>
      <c r="AI295" s="25">
        <f>'Cash Flow Statement Annual'!BG295/'Cash Flow Statement Annual'!AB295</f>
        <v>-0.16635160680529301</v>
      </c>
      <c r="AJ295" s="23">
        <f>'Cash Flow Statement Annual'!AB295/'Balance Sheet Annual'!BR295</f>
        <v>2.6687219730941703</v>
      </c>
      <c r="AK295" s="23">
        <f>('Cash Flow Statement Annual'!AB295+'Cash Flow Statement Annual'!AV295)/('Balance Sheet Annual'!BH295+'Balance Sheet Annual'!BS295)</f>
        <v>2.1953792064289304</v>
      </c>
      <c r="AL295" s="24">
        <f>('Cash Flow Statement Annual'!AB295/('Balance Sheet Annual'!BH295+'Balance Sheet Annual'!BS295))</f>
        <v>2.3912606730286288</v>
      </c>
      <c r="AM295" s="25">
        <f>'Income Statement Annual'!BS295/'Balance Sheet Annual'!CS295</f>
        <v>0.22910521140609635</v>
      </c>
      <c r="AN295" s="23">
        <f>'Income Statement Annual'!N295/'Balance Sheet Annual'!CS295</f>
        <v>0.89462471320878401</v>
      </c>
      <c r="AO295" s="23">
        <f>'Income Statement Annual'!N295/'Balance Sheet Annual'!BB295</f>
        <v>0.63055154490326304</v>
      </c>
      <c r="AP295" s="23">
        <f>'Income Statement Annual'!N295/('Balance Sheet Annual'!AH295-'Balance Sheet Annual'!BR295)</f>
        <v>0.91701663027045188</v>
      </c>
      <c r="AQ295" s="23">
        <f>'Income Statement Annual'!BS295/'Balance Sheet Annual'!BB295</f>
        <v>0.16147848686110308</v>
      </c>
      <c r="AR295" s="23">
        <f>'Cash Flow Statement Annual'!AB295/'Income Statement Annual'!N295</f>
        <v>0.43606887708371495</v>
      </c>
      <c r="AS295" s="23">
        <f>'Cash Flow Statement Annual'!BG295/'Income Statement Annual'!N295</f>
        <v>-7.2540758380655795E-2</v>
      </c>
      <c r="AT295" s="23">
        <f>'Cash Flow Statement Annual'!AB295/'Balance Sheet Annual'!BB295</f>
        <v>0.27496390412936761</v>
      </c>
      <c r="AU295" s="23">
        <f>('Cash Flow Statement Annual'!AB295+'Cash Flow Statement Annual'!AU295)/'Balance Sheet Annual'!BR295</f>
        <v>6.1132286995515699</v>
      </c>
      <c r="AV295" s="23">
        <f>('Cash Flow Statement Annual'!AB295+'Cash Flow Statement Annual'!AU295)/('Balance Sheet Annual'!BH295+'Balance Sheet Annual'!BS295)</f>
        <v>5.4776494224008037</v>
      </c>
      <c r="AW295" s="23">
        <f>'Cash Flow Statement Annual'!AB295/'Balance Sheet Annual'!BS295</f>
        <v>2.3912606730286288</v>
      </c>
      <c r="AX295" s="23">
        <f>('Cash Flow Statement Annual'!AB295+'Cash Flow Statement Annual'!AU295)/'Balance Sheet Annual'!BS295</f>
        <v>5.4776494224008037</v>
      </c>
      <c r="AY295" s="23">
        <f>('Balance Sheet Annual'!BH295+'Balance Sheet Annual'!BS295)/('Income Statement Annual'!AF295-'Income Statement Annual'!AC295)</f>
        <v>0.69957835558678849</v>
      </c>
      <c r="AZ295" s="23">
        <f>(('Balance Sheet Annual'!BH295+'Balance Sheet Annual'!BS295)-'Balance Sheet Annual'!N295)/('Income Statement Annual'!AF295-'Income Statement Annual'!AC295)</f>
        <v>-3.129304286718201</v>
      </c>
      <c r="BA295" s="23">
        <f>('Cash Flow Statement Annual'!AB295+'Cash Flow Statement Annual'!AU295)/'Income Statement Annual'!BS295</f>
        <v>3.9005722460658081</v>
      </c>
      <c r="BB295" s="23">
        <f>'Income Statement Annual'!AF295/('Balance Sheet Annual'!BH295+'Balance Sheet Annual'!BS295)</f>
        <v>1.4294324460070316</v>
      </c>
      <c r="BC295" s="24">
        <f>'Income Statement Annual'!AF295/('Balance Sheet Annual'!BB295-'Balance Sheet Annual'!BR295)</f>
        <v>0.18324641040499645</v>
      </c>
    </row>
    <row r="296" spans="1:55" x14ac:dyDescent="0.2">
      <c r="A296" s="52" t="s">
        <v>904</v>
      </c>
      <c r="B296" s="52" t="s">
        <v>905</v>
      </c>
      <c r="C296" s="52" t="str">
        <f>VLOOKUP(A296,'[1]S&amp;P 500 Wikipedia'!A:D,3,FALSE)</f>
        <v>Consumer Discretionary</v>
      </c>
      <c r="D296" s="52">
        <v>896899</v>
      </c>
      <c r="E296" s="52" t="s">
        <v>16</v>
      </c>
      <c r="F296" s="52">
        <v>2019</v>
      </c>
      <c r="G296" s="52" t="s">
        <v>17</v>
      </c>
      <c r="H296" s="53">
        <v>43830</v>
      </c>
      <c r="I296" s="53">
        <v>43880</v>
      </c>
      <c r="J296" s="53">
        <v>43958</v>
      </c>
      <c r="K296" s="54">
        <v>3673000</v>
      </c>
      <c r="L296" s="54">
        <v>3990000</v>
      </c>
      <c r="M296" s="52" t="s">
        <v>906</v>
      </c>
      <c r="N296" s="21">
        <f>'Balance Sheet Annual'!AH296/'Balance Sheet Annual'!BR296</f>
        <v>3.5223476320976235</v>
      </c>
      <c r="O296" s="22">
        <f>('Balance Sheet Annual'!AH296-'Balance Sheet Annual'!U296)/'Balance Sheet Annual'!BR296</f>
        <v>3.4990068710002511</v>
      </c>
      <c r="P296" s="22">
        <f>'Balance Sheet Annual'!N296/'Balance Sheet Annual'!BR296</f>
        <v>1.4528145874660623</v>
      </c>
      <c r="Q296" s="22">
        <f>'Balance Sheet Annual'!CH296/'Balance Sheet Annual'!CS296</f>
        <v>0.62726097749743304</v>
      </c>
      <c r="R296" s="22">
        <f>('Balance Sheet Annual'!BH296+'Balance Sheet Annual'!BS296)/'Balance Sheet Annual'!BB296</f>
        <v>0.15704200860146753</v>
      </c>
      <c r="S296" s="22">
        <f>('Balance Sheet Annual'!BH296/'Balance Sheet Annual'!BB296)</f>
        <v>0</v>
      </c>
      <c r="T296" s="22">
        <f>'Balance Sheet Annual'!BS296/'Balance Sheet Annual'!BB296</f>
        <v>0.15704200860146753</v>
      </c>
      <c r="U296" s="22">
        <f>('Balance Sheet Annual'!BH296+'Balance Sheet Annual'!BS296)/'Balance Sheet Annual'!CS296</f>
        <v>0.25554833242498431</v>
      </c>
      <c r="V296" s="22">
        <f>('Balance Sheet Annual'!BH296/'Balance Sheet Annual'!CS296)</f>
        <v>0</v>
      </c>
      <c r="W296" s="22">
        <f>('Balance Sheet Annual'!BS296/'Balance Sheet Annual'!CS296)</f>
        <v>0.25554833242498431</v>
      </c>
      <c r="X296" s="23">
        <f>'Balance Sheet Annual'!AH296/'Balance Sheet Annual'!BB296</f>
        <v>0.72566935664855114</v>
      </c>
      <c r="Y296" s="23">
        <f>'Balance Sheet Annual'!CS296/('Balance Sheet Annual'!BB296-'Balance Sheet Annual'!AQ296-'Balance Sheet Annual'!AR296-'Balance Sheet Annual'!AS296)</f>
        <v>0.61452957689546606</v>
      </c>
      <c r="Z296" s="23">
        <f>'Balance Sheet Annual'!BA296/'Balance Sheet Annual'!BB296</f>
        <v>0.2743306433514488</v>
      </c>
      <c r="AA296" s="23">
        <f>'Balance Sheet Annual'!AR296/'Balance Sheet Annual'!BB296</f>
        <v>0</v>
      </c>
      <c r="AB296" s="24">
        <f>'Balance Sheet Annual'!CS296/'Balance Sheet Annual'!CT296</f>
        <v>0.61452957689546606</v>
      </c>
      <c r="AC296" s="25">
        <f>'Income Statement Annual'!V296/'Income Statement Annual'!N296</f>
        <v>0.20826525607335777</v>
      </c>
      <c r="AD296" s="23">
        <f>('Income Statement Annual'!AF296-'Income Statement Annual'!AC296)/'Income Statement Annual'!N296</f>
        <v>0.13688496323557275</v>
      </c>
      <c r="AE296" s="23">
        <f>'Income Statement Annual'!AF296/'Income Statement Annual'!N296</f>
        <v>0.13688496323557275</v>
      </c>
      <c r="AF296" s="23">
        <f>'Income Statement Annual'!BS296/'Income Statement Annual'!N296</f>
        <v>0.11890363399932653</v>
      </c>
      <c r="AG296" s="23">
        <f>('Income Statement Annual'!AF296-'Income Statement Annual'!AC296)/('Income Statement Annual'!AH296*-1)</f>
        <v>76.401042453542829</v>
      </c>
      <c r="AH296" s="24">
        <f>'Income Statement Annual'!AF296/('Income Statement Annual'!AH296*-1)</f>
        <v>76.401042453542829</v>
      </c>
      <c r="AI296" s="25">
        <f>'Cash Flow Statement Annual'!BG296/'Cash Flow Statement Annual'!AB296</f>
        <v>-0.48992702853402509</v>
      </c>
      <c r="AJ296" s="23">
        <f>'Cash Flow Statement Annual'!AB296/'Balance Sheet Annual'!BR296</f>
        <v>1.1036268637890769</v>
      </c>
      <c r="AK296" s="23">
        <f>('Cash Flow Statement Annual'!AB296+'Cash Flow Statement Annual'!AV296)/('Balance Sheet Annual'!BH296+'Balance Sheet Annual'!BS296)</f>
        <v>1.447814728706788</v>
      </c>
      <c r="AL296" s="24">
        <f>('Cash Flow Statement Annual'!AB296/('Balance Sheet Annual'!BH296+'Balance Sheet Annual'!BS296))</f>
        <v>1.447814728706788</v>
      </c>
      <c r="AM296" s="25">
        <f>'Income Statement Annual'!BS296/'Balance Sheet Annual'!CS296</f>
        <v>0.37524452812265618</v>
      </c>
      <c r="AN296" s="23">
        <f>'Income Statement Annual'!N296/'Balance Sheet Annual'!CS296</f>
        <v>3.1558709814098829</v>
      </c>
      <c r="AO296" s="23">
        <f>'Income Statement Annual'!N296/'Balance Sheet Annual'!BB296</f>
        <v>1.9393760589424947</v>
      </c>
      <c r="AP296" s="23">
        <f>'Income Statement Annual'!N296/('Balance Sheet Annual'!AH296-'Balance Sheet Annual'!BR296)</f>
        <v>3.7320763542082855</v>
      </c>
      <c r="AQ296" s="23">
        <f>'Income Statement Annual'!BS296/'Balance Sheet Annual'!BB296</f>
        <v>0.23059886109955471</v>
      </c>
      <c r="AR296" s="23">
        <f>'Cash Flow Statement Annual'!AB296/'Income Statement Annual'!N296</f>
        <v>0.11723756825320518</v>
      </c>
      <c r="AS296" s="23">
        <f>'Cash Flow Statement Annual'!BG296/'Income Statement Annual'!N296</f>
        <v>-5.7437853446847764E-2</v>
      </c>
      <c r="AT296" s="23">
        <f>'Cash Flow Statement Annual'!AB296/'Balance Sheet Annual'!BB296</f>
        <v>0.22736773307890279</v>
      </c>
      <c r="AU296" s="23">
        <f>('Cash Flow Statement Annual'!AB296+'Cash Flow Statement Annual'!AU296)/'Balance Sheet Annual'!BR296</f>
        <v>1.0867022638754582</v>
      </c>
      <c r="AV296" s="23">
        <f>('Cash Flow Statement Annual'!AB296+'Cash Flow Statement Annual'!AU296)/('Balance Sheet Annual'!BH296+'Balance Sheet Annual'!BS296)</f>
        <v>1.4256118575767047</v>
      </c>
      <c r="AW296" s="23">
        <f>'Cash Flow Statement Annual'!AB296/'Balance Sheet Annual'!BS296</f>
        <v>1.447814728706788</v>
      </c>
      <c r="AX296" s="23">
        <f>('Cash Flow Statement Annual'!AB296+'Cash Flow Statement Annual'!AU296)/'Balance Sheet Annual'!BS296</f>
        <v>1.4256118575767047</v>
      </c>
      <c r="AY296" s="23">
        <f>('Balance Sheet Annual'!BH296+'Balance Sheet Annual'!BS296)/('Income Statement Annual'!AF296-'Income Statement Annual'!AC296)</f>
        <v>0.59155900205359513</v>
      </c>
      <c r="AZ296" s="23">
        <f>(('Balance Sheet Annual'!BH296+'Balance Sheet Annual'!BS296)-'Balance Sheet Annual'!N296)/('Income Statement Annual'!AF296-'Income Statement Annual'!AC296)</f>
        <v>-0.53589540012477788</v>
      </c>
      <c r="BA296" s="23">
        <f>('Cash Flow Statement Annual'!AB296+'Cash Flow Statement Annual'!AU296)/'Income Statement Annual'!BS296</f>
        <v>0.97086754259059649</v>
      </c>
      <c r="BB296" s="23">
        <f>'Income Statement Annual'!AF296/('Balance Sheet Annual'!BH296+'Balance Sheet Annual'!BS296)</f>
        <v>1.6904484532033208</v>
      </c>
      <c r="BC296" s="24">
        <f>'Income Statement Annual'!AF296/('Balance Sheet Annual'!BB296-'Balance Sheet Annual'!BR296)</f>
        <v>0.33435473708082392</v>
      </c>
    </row>
    <row r="297" spans="1:55" x14ac:dyDescent="0.2">
      <c r="A297" s="52" t="s">
        <v>862</v>
      </c>
      <c r="B297" s="52" t="s">
        <v>863</v>
      </c>
      <c r="C297" s="52" t="str">
        <f>VLOOKUP(A297,'[1]S&amp;P 500 Wikipedia'!A:D,3,FALSE)</f>
        <v>Consumer Discretionary</v>
      </c>
      <c r="D297" s="52">
        <v>378194</v>
      </c>
      <c r="E297" s="52" t="s">
        <v>16</v>
      </c>
      <c r="F297" s="52">
        <v>2019</v>
      </c>
      <c r="G297" s="52" t="s">
        <v>17</v>
      </c>
      <c r="H297" s="53">
        <v>43830</v>
      </c>
      <c r="I297" s="53">
        <v>43892</v>
      </c>
      <c r="J297" s="53">
        <v>43892</v>
      </c>
      <c r="K297" s="54">
        <v>423500000</v>
      </c>
      <c r="L297" s="54">
        <v>425700000</v>
      </c>
      <c r="M297" s="52" t="s">
        <v>864</v>
      </c>
      <c r="N297" s="21">
        <f>'Balance Sheet Annual'!AH297/'Balance Sheet Annual'!BR297</f>
        <v>1.3800873069173942</v>
      </c>
      <c r="O297" s="22">
        <f>('Balance Sheet Annual'!AH297-'Balance Sheet Annual'!U297)/'Balance Sheet Annual'!BR297</f>
        <v>0.84056413700470112</v>
      </c>
      <c r="P297" s="22">
        <f>'Balance Sheet Annual'!N297/'Balance Sheet Annual'!BR297</f>
        <v>0.11705842847548691</v>
      </c>
      <c r="Q297" s="22">
        <f>'Balance Sheet Annual'!CH297/'Balance Sheet Annual'!CS297</f>
        <v>2.1309047237790231</v>
      </c>
      <c r="R297" s="22">
        <f>('Balance Sheet Annual'!BH297+'Balance Sheet Annual'!BS297)/'Balance Sheet Annual'!BB297</f>
        <v>0.36591868047564252</v>
      </c>
      <c r="S297" s="22">
        <f>('Balance Sheet Annual'!BH297/'Balance Sheet Annual'!BB297)</f>
        <v>2.1250479478327578E-2</v>
      </c>
      <c r="T297" s="22">
        <f>'Balance Sheet Annual'!BS297/'Balance Sheet Annual'!BB297</f>
        <v>0.34466820099731493</v>
      </c>
      <c r="U297" s="22">
        <f>('Balance Sheet Annual'!BH297+'Balance Sheet Annual'!BS297)/'Balance Sheet Annual'!CS297</f>
        <v>1.1456565252201762</v>
      </c>
      <c r="V297" s="22">
        <f>('Balance Sheet Annual'!BH297/'Balance Sheet Annual'!CS297)</f>
        <v>6.6533226581265009E-2</v>
      </c>
      <c r="W297" s="22">
        <f>('Balance Sheet Annual'!BS297/'Balance Sheet Annual'!CS297)</f>
        <v>1.0791232986389112</v>
      </c>
      <c r="X297" s="23">
        <f>'Balance Sheet Annual'!AH297/'Balance Sheet Annual'!BB297</f>
        <v>0.26274773046924943</v>
      </c>
      <c r="Y297" s="23">
        <f>'Balance Sheet Annual'!CS297/('Balance Sheet Annual'!BB297-'Balance Sheet Annual'!AQ297-'Balance Sheet Annual'!AR297-'Balance Sheet Annual'!AS297)</f>
        <v>0.7120054725800935</v>
      </c>
      <c r="Z297" s="23">
        <f>'Balance Sheet Annual'!BA297/'Balance Sheet Annual'!BB297</f>
        <v>0.73725226953075051</v>
      </c>
      <c r="AA297" s="23">
        <f>'Balance Sheet Annual'!AR297/'Balance Sheet Annual'!BB297</f>
        <v>0.23710522951029281</v>
      </c>
      <c r="AB297" s="24">
        <f>'Balance Sheet Annual'!CS297/'Balance Sheet Annual'!CT297</f>
        <v>0.31939649661168651</v>
      </c>
      <c r="AC297" s="25">
        <f>'Income Statement Annual'!V297/'Income Statement Annual'!N297</f>
        <v>0.33138786812010418</v>
      </c>
      <c r="AD297" s="23">
        <f>('Income Statement Annual'!AF297-'Income Statement Annual'!AC297)/'Income Statement Annual'!N297</f>
        <v>7.9094998404512659E-2</v>
      </c>
      <c r="AE297" s="23">
        <f>'Income Statement Annual'!AF297/'Income Statement Annual'!N297</f>
        <v>7.9094998404512659E-2</v>
      </c>
      <c r="AF297" s="23">
        <f>'Income Statement Annual'!BS297/'Income Statement Annual'!N297</f>
        <v>1.0972835541281948E-2</v>
      </c>
      <c r="AG297" s="23">
        <f>('Income Statement Annual'!AF297-'Income Statement Annual'!AC297)/('Income Statement Annual'!AH297*-1)</f>
        <v>2.5334652159577975</v>
      </c>
      <c r="AH297" s="24">
        <f>'Income Statement Annual'!AF297/('Income Statement Annual'!AH297*-1)</f>
        <v>2.5334652159577975</v>
      </c>
      <c r="AI297" s="25">
        <f>'Cash Flow Statement Annual'!BG297/'Cash Flow Statement Annual'!AB297</f>
        <v>-1.8233716475095785</v>
      </c>
      <c r="AJ297" s="23">
        <f>'Cash Flow Statement Annual'!AB297/'Balance Sheet Annual'!BR297</f>
        <v>0.35057085292142376</v>
      </c>
      <c r="AK297" s="23">
        <f>('Cash Flow Statement Annual'!AB297+'Cash Flow Statement Annual'!AV297)/('Balance Sheet Annual'!BH297+'Balance Sheet Annual'!BS297)</f>
        <v>0.11420934011216521</v>
      </c>
      <c r="AL297" s="24">
        <f>('Cash Flow Statement Annual'!AB297/('Balance Sheet Annual'!BH297+'Balance Sheet Annual'!BS297))</f>
        <v>0.18239949682897427</v>
      </c>
      <c r="AM297" s="25">
        <f>'Income Statement Annual'!BS297/'Balance Sheet Annual'!CS297</f>
        <v>2.1337069655724579E-2</v>
      </c>
      <c r="AN297" s="23">
        <f>'Income Statement Annual'!N297/'Balance Sheet Annual'!CS297</f>
        <v>1.9445356285028021</v>
      </c>
      <c r="AO297" s="23">
        <f>'Income Statement Annual'!N297/'Balance Sheet Annual'!BB297</f>
        <v>0.62107786728039893</v>
      </c>
      <c r="AP297" s="23">
        <f>'Income Statement Annual'!N297/('Balance Sheet Annual'!AH297-'Balance Sheet Annual'!BR297)</f>
        <v>8.5828253379273782</v>
      </c>
      <c r="AQ297" s="23">
        <f>'Income Statement Annual'!BS297/'Balance Sheet Annual'!BB297</f>
        <v>6.8149852959979544E-3</v>
      </c>
      <c r="AR297" s="23">
        <f>'Cash Flow Statement Annual'!AB297/'Income Statement Annual'!N297</f>
        <v>0.10746379273075379</v>
      </c>
      <c r="AS297" s="23">
        <f>'Cash Flow Statement Annual'!BG297/'Income Statement Annual'!N297</f>
        <v>-0.1959464327991024</v>
      </c>
      <c r="AT297" s="23">
        <f>'Cash Flow Statement Annual'!AB297/'Balance Sheet Annual'!BB297</f>
        <v>6.6743383199079395E-2</v>
      </c>
      <c r="AU297" s="23">
        <f>('Cash Flow Statement Annual'!AB297+'Cash Flow Statement Annual'!AU297)/'Balance Sheet Annual'!BR297</f>
        <v>0.59751511081262587</v>
      </c>
      <c r="AV297" s="23">
        <f>('Cash Flow Statement Annual'!AB297+'Cash Flow Statement Annual'!AU297)/('Balance Sheet Annual'!BH297+'Balance Sheet Annual'!BS297)</f>
        <v>0.31088282055313871</v>
      </c>
      <c r="AW297" s="23">
        <f>'Cash Flow Statement Annual'!AB297/'Balance Sheet Annual'!BS297</f>
        <v>0.19364531745590116</v>
      </c>
      <c r="AX297" s="23">
        <f>('Cash Flow Statement Annual'!AB297+'Cash Flow Statement Annual'!AU297)/'Balance Sheet Annual'!BS297</f>
        <v>0.33005026616956951</v>
      </c>
      <c r="AY297" s="23">
        <f>('Balance Sheet Annual'!BH297+'Balance Sheet Annual'!BS297)/('Income Statement Annual'!AF297-'Income Statement Annual'!AC297)</f>
        <v>7.4488547631441957</v>
      </c>
      <c r="AZ297" s="23">
        <f>(('Balance Sheet Annual'!BH297+'Balance Sheet Annual'!BS297)-'Balance Sheet Annual'!N297)/('Income Statement Annual'!AF297-'Income Statement Annual'!AC297)</f>
        <v>6.9951847995835506</v>
      </c>
      <c r="BA297" s="23">
        <f>('Cash Flow Statement Annual'!AB297+'Cash Flow Statement Annual'!AU297)/'Income Statement Annual'!BS297</f>
        <v>16.692307692307693</v>
      </c>
      <c r="BB297" s="23">
        <f>'Income Statement Annual'!AF297/('Balance Sheet Annual'!BH297+'Balance Sheet Annual'!BS297)</f>
        <v>0.13424882506071248</v>
      </c>
      <c r="BC297" s="24">
        <f>'Income Statement Annual'!AF297/('Balance Sheet Annual'!BB297-'Balance Sheet Annual'!BR297)</f>
        <v>6.0675931775110548E-2</v>
      </c>
    </row>
    <row r="298" spans="1:55" x14ac:dyDescent="0.2">
      <c r="A298" s="52" t="s">
        <v>868</v>
      </c>
      <c r="B298" s="52" t="s">
        <v>869</v>
      </c>
      <c r="C298" s="52" t="str">
        <f>VLOOKUP(A298,'[1]S&amp;P 500 Wikipedia'!A:D,3,FALSE)</f>
        <v>Communication Services</v>
      </c>
      <c r="D298" s="52">
        <v>160346</v>
      </c>
      <c r="E298" s="52" t="s">
        <v>16</v>
      </c>
      <c r="F298" s="52">
        <v>2020</v>
      </c>
      <c r="G298" s="52" t="s">
        <v>17</v>
      </c>
      <c r="H298" s="53">
        <v>44012</v>
      </c>
      <c r="I298" s="53">
        <v>44054</v>
      </c>
      <c r="J298" s="53">
        <v>44054</v>
      </c>
      <c r="K298" s="54">
        <v>588400000</v>
      </c>
      <c r="L298" s="54">
        <v>586300000</v>
      </c>
      <c r="M298" s="52" t="s">
        <v>870</v>
      </c>
      <c r="N298" s="21">
        <f>'Balance Sheet Annual'!AH298/'Balance Sheet Annual'!BR298</f>
        <v>1.290454884414616</v>
      </c>
      <c r="O298" s="22">
        <f>('Balance Sheet Annual'!AH298-'Balance Sheet Annual'!U298)/'Balance Sheet Annual'!BR298</f>
        <v>1.1607009694258017</v>
      </c>
      <c r="P298" s="22">
        <f>'Balance Sheet Annual'!N298/'Balance Sheet Annual'!BR298</f>
        <v>0.56562266964951524</v>
      </c>
      <c r="Q298" s="22">
        <f>'Balance Sheet Annual'!CH298/'Balance Sheet Annual'!CS298</f>
        <v>0.69996423888425319</v>
      </c>
      <c r="R298" s="22">
        <f>('Balance Sheet Annual'!BH298+'Balance Sheet Annual'!BS298)/'Balance Sheet Annual'!BB298</f>
        <v>8.8282729121379994E-2</v>
      </c>
      <c r="S298" s="22">
        <f>('Balance Sheet Annual'!BH298/'Balance Sheet Annual'!BB298)</f>
        <v>5.3292195498211908E-3</v>
      </c>
      <c r="T298" s="22">
        <f>'Balance Sheet Annual'!BS298/'Balance Sheet Annual'!BB298</f>
        <v>8.2953509571558795E-2</v>
      </c>
      <c r="U298" s="22">
        <f>('Balance Sheet Annual'!BH298+'Balance Sheet Annual'!BS298)/'Balance Sheet Annual'!CS298</f>
        <v>0.15007748241745142</v>
      </c>
      <c r="V298" s="22">
        <f>('Balance Sheet Annual'!BH298/'Balance Sheet Annual'!CS298)</f>
        <v>9.0594826558588627E-3</v>
      </c>
      <c r="W298" s="22">
        <f>('Balance Sheet Annual'!BS298/'Balance Sheet Annual'!CS298)</f>
        <v>0.14101799976159257</v>
      </c>
      <c r="X298" s="23">
        <f>'Balance Sheet Annual'!AH298/'Balance Sheet Annual'!BB298</f>
        <v>0.24268985344646238</v>
      </c>
      <c r="Y298" s="23">
        <f>'Balance Sheet Annual'!CS298/('Balance Sheet Annual'!BB298-'Balance Sheet Annual'!AQ298-'Balance Sheet Annual'!AR298-'Balance Sheet Annual'!AS298)</f>
        <v>0.99325124319204361</v>
      </c>
      <c r="Z298" s="23">
        <f>'Balance Sheet Annual'!BA298/'Balance Sheet Annual'!BB298</f>
        <v>0.75731014655353757</v>
      </c>
      <c r="AA298" s="23">
        <f>'Balance Sheet Annual'!AR298/'Balance Sheet Annual'!BB298</f>
        <v>0.27704929528083583</v>
      </c>
      <c r="AB298" s="24">
        <f>'Balance Sheet Annual'!CS298/'Balance Sheet Annual'!CT298</f>
        <v>0.58824766846644694</v>
      </c>
      <c r="AC298" s="25">
        <f>'Income Statement Annual'!V298/'Income Statement Annual'!N298</f>
        <v>0.44493783303730017</v>
      </c>
      <c r="AD298" s="23">
        <f>('Income Statement Annual'!AF298-'Income Statement Annual'!AC298)/'Income Statement Annual'!N298</f>
        <v>0.11245559502664298</v>
      </c>
      <c r="AE298" s="23">
        <f>'Income Statement Annual'!AF298/'Income Statement Annual'!N298</f>
        <v>4.0963587921847247E-2</v>
      </c>
      <c r="AF298" s="23">
        <f>'Income Statement Annual'!BS298/'Income Statement Annual'!N298</f>
        <v>-0.1408747779751332</v>
      </c>
      <c r="AG298" s="23">
        <f>('Income Statement Annual'!AF298-'Income Statement Annual'!AC298)/('Income Statement Annual'!AH298*-1)</f>
        <v>40.520000000000003</v>
      </c>
      <c r="AH298" s="24">
        <f>'Income Statement Annual'!AF298/('Income Statement Annual'!AH298*-1)</f>
        <v>14.76</v>
      </c>
      <c r="AI298" s="25">
        <f>'Cash Flow Statement Annual'!BG298/'Cash Flow Statement Annual'!AB298</f>
        <v>-0.60512820512820509</v>
      </c>
      <c r="AJ298" s="23">
        <f>'Cash Flow Statement Annual'!AB298/'Balance Sheet Annual'!BR298</f>
        <v>0.29082774049217003</v>
      </c>
      <c r="AK298" s="23">
        <f>('Cash Flow Statement Annual'!AB298+'Cash Flow Statement Annual'!AV298)/('Balance Sheet Annual'!BH298+'Balance Sheet Annual'!BS298)</f>
        <v>0.49404289118347894</v>
      </c>
      <c r="AL298" s="24">
        <f>('Cash Flow Statement Annual'!AB298/('Balance Sheet Annual'!BH298+'Balance Sheet Annual'!BS298))</f>
        <v>0.61953931691818909</v>
      </c>
      <c r="AM298" s="25">
        <f>'Income Statement Annual'!BS298/'Balance Sheet Annual'!CS298</f>
        <v>-0.1512695196090118</v>
      </c>
      <c r="AN298" s="23">
        <f>'Income Statement Annual'!N298/'Balance Sheet Annual'!CS298</f>
        <v>1.0737871021575873</v>
      </c>
      <c r="AO298" s="23">
        <f>'Income Statement Annual'!N298/'Balance Sheet Annual'!BB298</f>
        <v>0.63165275927354325</v>
      </c>
      <c r="AP298" s="23">
        <f>'Income Statement Annual'!N298/('Balance Sheet Annual'!AH298-'Balance Sheet Annual'!BR298)</f>
        <v>11.563543003851091</v>
      </c>
      <c r="AQ298" s="23">
        <f>'Income Statement Annual'!BS298/'Balance Sheet Annual'!BB298</f>
        <v>-8.8983942220040677E-2</v>
      </c>
      <c r="AR298" s="23">
        <f>'Cash Flow Statement Annual'!AB298/'Income Statement Annual'!N298</f>
        <v>8.6589698046181177E-2</v>
      </c>
      <c r="AS298" s="23">
        <f>'Cash Flow Statement Annual'!BG298/'Income Statement Annual'!N298</f>
        <v>-5.2397868561278864E-2</v>
      </c>
      <c r="AT298" s="23">
        <f>'Cash Flow Statement Annual'!AB298/'Balance Sheet Annual'!BB298</f>
        <v>5.4694621695533276E-2</v>
      </c>
      <c r="AU298" s="23">
        <f>('Cash Flow Statement Annual'!AB298+'Cash Flow Statement Annual'!AU298)/'Balance Sheet Annual'!BR298</f>
        <v>0.13161819537658465</v>
      </c>
      <c r="AV298" s="23">
        <f>('Cash Flow Statement Annual'!AB298+'Cash Flow Statement Annual'!AU298)/('Balance Sheet Annual'!BH298+'Balance Sheet Annual'!BS298)</f>
        <v>0.28038125496425736</v>
      </c>
      <c r="AW298" s="23">
        <f>'Cash Flow Statement Annual'!AB298/'Balance Sheet Annual'!BS298</f>
        <v>0.65934065934065933</v>
      </c>
      <c r="AX298" s="23">
        <f>('Cash Flow Statement Annual'!AB298+'Cash Flow Statement Annual'!AU298)/'Balance Sheet Annual'!BS298</f>
        <v>0.29839391377852914</v>
      </c>
      <c r="AY298" s="23">
        <f>('Balance Sheet Annual'!BH298+'Balance Sheet Annual'!BS298)/('Income Statement Annual'!AF298-'Income Statement Annual'!AC298)</f>
        <v>1.24284304047384</v>
      </c>
      <c r="AZ298" s="23">
        <f>(('Balance Sheet Annual'!BH298+'Balance Sheet Annual'!BS298)-'Balance Sheet Annual'!N298)/('Income Statement Annual'!AF298-'Income Statement Annual'!AC298)</f>
        <v>-0.25468904244817375</v>
      </c>
      <c r="BA298" s="23">
        <f>('Cash Flow Statement Annual'!AB298+'Cash Flow Statement Annual'!AU298)/'Income Statement Annual'!BS298</f>
        <v>-0.2781717888100867</v>
      </c>
      <c r="BB298" s="23">
        <f>'Income Statement Annual'!AF298/('Balance Sheet Annual'!BH298+'Balance Sheet Annual'!BS298)</f>
        <v>0.29308975377283558</v>
      </c>
      <c r="BC298" s="24">
        <f>'Income Statement Annual'!AF298/('Balance Sheet Annual'!BB298-'Balance Sheet Annual'!BR298)</f>
        <v>3.1868036963468349E-2</v>
      </c>
    </row>
    <row r="299" spans="1:55" x14ac:dyDescent="0.2">
      <c r="A299" s="52" t="s">
        <v>1006</v>
      </c>
      <c r="B299" s="52" t="s">
        <v>1007</v>
      </c>
      <c r="C299" s="52" t="str">
        <f>VLOOKUP(A299,'[1]S&amp;P 500 Wikipedia'!A:D,3,FALSE)</f>
        <v>Real Estate</v>
      </c>
      <c r="D299" s="52">
        <v>81605</v>
      </c>
      <c r="E299" s="52" t="s">
        <v>16</v>
      </c>
      <c r="F299" s="52">
        <v>2019</v>
      </c>
      <c r="G299" s="52" t="s">
        <v>17</v>
      </c>
      <c r="H299" s="53">
        <v>43830</v>
      </c>
      <c r="I299" s="53">
        <v>43885</v>
      </c>
      <c r="J299" s="53">
        <v>43885</v>
      </c>
      <c r="K299" s="54">
        <v>328840808</v>
      </c>
      <c r="L299" s="54">
        <v>329232051</v>
      </c>
      <c r="M299" s="52" t="s">
        <v>1008</v>
      </c>
      <c r="N299" s="21">
        <f>'Balance Sheet Annual'!AH299/'Balance Sheet Annual'!BR299</f>
        <v>4.0326147893364604E-2</v>
      </c>
      <c r="O299" s="22">
        <f>('Balance Sheet Annual'!AH299-'Balance Sheet Annual'!U299)/'Balance Sheet Annual'!BR299</f>
        <v>4.0326147893364604E-2</v>
      </c>
      <c r="P299" s="22">
        <f>'Balance Sheet Annual'!N299/'Balance Sheet Annual'!BR299</f>
        <v>6.5455232043651205E-3</v>
      </c>
      <c r="Q299" s="22">
        <f>'Balance Sheet Annual'!CH299/'Balance Sheet Annual'!CS299</f>
        <v>0.89254355141971398</v>
      </c>
      <c r="R299" s="22">
        <f>('Balance Sheet Annual'!BH299+'Balance Sheet Annual'!BS299)/'Balance Sheet Annual'!BB299</f>
        <v>2.6895687777973954E-2</v>
      </c>
      <c r="S299" s="22">
        <f>('Balance Sheet Annual'!BH299/'Balance Sheet Annual'!BB299)</f>
        <v>0</v>
      </c>
      <c r="T299" s="22">
        <f>'Balance Sheet Annual'!BS299/'Balance Sheet Annual'!BB299</f>
        <v>2.6895687777973954E-2</v>
      </c>
      <c r="U299" s="22">
        <f>('Balance Sheet Annual'!BH299+'Balance Sheet Annual'!BS299)/'Balance Sheet Annual'!CS299</f>
        <v>5.0901260465202623E-2</v>
      </c>
      <c r="V299" s="22">
        <f>('Balance Sheet Annual'!BH299/'Balance Sheet Annual'!CS299)</f>
        <v>0</v>
      </c>
      <c r="W299" s="22">
        <f>('Balance Sheet Annual'!BS299/'Balance Sheet Annual'!CS299)</f>
        <v>5.0901260465202623E-2</v>
      </c>
      <c r="X299" s="23">
        <f>'Balance Sheet Annual'!AH299/'Balance Sheet Annual'!BB299</f>
        <v>1.7933638289529024E-2</v>
      </c>
      <c r="Y299" s="23">
        <f>'Balance Sheet Annual'!CS299/('Balance Sheet Annual'!BB299-'Balance Sheet Annual'!AQ299-'Balance Sheet Annual'!AR299-'Balance Sheet Annual'!AS299)</f>
        <v>0.5746392751878171</v>
      </c>
      <c r="Z299" s="23">
        <f>'Balance Sheet Annual'!BA299/'Balance Sheet Annual'!BB299</f>
        <v>0.98206636171047101</v>
      </c>
      <c r="AA299" s="23">
        <f>'Balance Sheet Annual'!AR299/'Balance Sheet Annual'!BB299</f>
        <v>0</v>
      </c>
      <c r="AB299" s="24">
        <f>'Balance Sheet Annual'!CS299/'Balance Sheet Annual'!CT299</f>
        <v>0.52838942556954005</v>
      </c>
      <c r="AC299" s="25">
        <f>'Income Statement Annual'!V299/'Income Statement Annual'!N299</f>
        <v>1</v>
      </c>
      <c r="AD299" s="23">
        <f>('Income Statement Annual'!AF299-'Income Statement Annual'!AC299)/'Income Statement Annual'!N299</f>
        <v>0.89603852530619987</v>
      </c>
      <c r="AE299" s="23">
        <f>'Income Statement Annual'!AF299/'Income Statement Annual'!N299</f>
        <v>0.49783218053742612</v>
      </c>
      <c r="AF299" s="23">
        <f>'Income Statement Annual'!BS299/'Income Statement Annual'!N299</f>
        <v>0.29262847523215146</v>
      </c>
      <c r="AG299" s="23">
        <f>('Income Statement Annual'!AF299-'Income Statement Annual'!AC299)/('Income Statement Annual'!AH299*-1)</f>
        <v>4.5930045946438209</v>
      </c>
      <c r="AH299" s="24">
        <f>'Income Statement Annual'!AF299/('Income Statement Annual'!AH299*-1)</f>
        <v>2.5518383730081</v>
      </c>
      <c r="AI299" s="25">
        <f>'Cash Flow Statement Annual'!BG299/'Cash Flow Statement Annual'!AB299</f>
        <v>2.3641483628527582</v>
      </c>
      <c r="AJ299" s="23">
        <f>'Cash Flow Statement Annual'!AB299/'Balance Sheet Annual'!BR299</f>
        <v>0.12777337324158217</v>
      </c>
      <c r="AK299" s="23">
        <f>('Cash Flow Statement Annual'!AB299+'Cash Flow Statement Annual'!AV299)/('Balance Sheet Annual'!BH299+'Balance Sheet Annual'!BS299)</f>
        <v>0.40517469401495659</v>
      </c>
      <c r="AL299" s="24">
        <f>('Cash Flow Statement Annual'!AB299/('Balance Sheet Annual'!BH299+'Balance Sheet Annual'!BS299))</f>
        <v>2.1127074967337549</v>
      </c>
      <c r="AM299" s="25">
        <f>'Income Statement Annual'!BS299/'Balance Sheet Annual'!CS299</f>
        <v>4.4520090353501032E-2</v>
      </c>
      <c r="AN299" s="23">
        <f>'Income Statement Annual'!N299/'Balance Sheet Annual'!CS299</f>
        <v>0.15213861302520829</v>
      </c>
      <c r="AO299" s="23">
        <f>'Income Statement Annual'!N299/'Balance Sheet Annual'!BB299</f>
        <v>8.0388434343336354E-2</v>
      </c>
      <c r="AP299" s="23">
        <f>'Income Statement Annual'!N299/('Balance Sheet Annual'!AH299-'Balance Sheet Annual'!BR299)</f>
        <v>-0.18835980880530592</v>
      </c>
      <c r="AQ299" s="23">
        <f>'Income Statement Annual'!BS299/'Balance Sheet Annual'!BB299</f>
        <v>2.3523944968190436E-2</v>
      </c>
      <c r="AR299" s="23">
        <f>'Cash Flow Statement Annual'!AB299/'Income Statement Annual'!N299</f>
        <v>0.70685194533890328</v>
      </c>
      <c r="AS299" s="23">
        <f>'Cash Flow Statement Annual'!BG299/'Income Statement Annual'!N299</f>
        <v>1.6711028693522554</v>
      </c>
      <c r="AT299" s="23">
        <f>'Cash Flow Statement Annual'!AB299/'Balance Sheet Annual'!BB299</f>
        <v>5.6822721198336E-2</v>
      </c>
      <c r="AU299" s="23">
        <f>('Cash Flow Statement Annual'!AB299+'Cash Flow Statement Annual'!AU299)/'Balance Sheet Annual'!BR299</f>
        <v>-0.29483660975079484</v>
      </c>
      <c r="AV299" s="23">
        <f>('Cash Flow Statement Annual'!AB299+'Cash Flow Statement Annual'!AU299)/('Balance Sheet Annual'!BH299+'Balance Sheet Annual'!BS299)</f>
        <v>-4.8750651245180787</v>
      </c>
      <c r="AW299" s="23">
        <f>'Cash Flow Statement Annual'!AB299/'Balance Sheet Annual'!BS299</f>
        <v>2.1127074967337549</v>
      </c>
      <c r="AX299" s="23">
        <f>('Cash Flow Statement Annual'!AB299+'Cash Flow Statement Annual'!AU299)/'Balance Sheet Annual'!BS299</f>
        <v>-4.8750651245180787</v>
      </c>
      <c r="AY299" s="23">
        <f>('Balance Sheet Annual'!BH299+'Balance Sheet Annual'!BS299)/('Income Statement Annual'!AF299-'Income Statement Annual'!AC299)</f>
        <v>0.3733897583505858</v>
      </c>
      <c r="AZ299" s="23">
        <f>(('Balance Sheet Annual'!BH299+'Balance Sheet Annual'!BS299)-'Balance Sheet Annual'!N299)/('Income Statement Annual'!AF299-'Income Statement Annual'!AC299)</f>
        <v>0.33297818294185733</v>
      </c>
      <c r="BA299" s="23">
        <f>('Cash Flow Statement Annual'!AB299+'Cash Flow Statement Annual'!AU299)/'Income Statement Annual'!BS299</f>
        <v>-5.573819768054582</v>
      </c>
      <c r="BB299" s="23">
        <f>'Income Statement Annual'!AF299/('Balance Sheet Annual'!BH299+'Balance Sheet Annual'!BS299)</f>
        <v>1.487968996721732</v>
      </c>
      <c r="BC299" s="24">
        <f>'Income Statement Annual'!AF299/('Balance Sheet Annual'!BB299-'Balance Sheet Annual'!BR299)</f>
        <v>7.2070993075744799E-2</v>
      </c>
    </row>
    <row r="300" spans="1:55" x14ac:dyDescent="0.2">
      <c r="A300" s="52" t="s">
        <v>913</v>
      </c>
      <c r="B300" s="52" t="s">
        <v>914</v>
      </c>
      <c r="C300" s="52" t="str">
        <f>VLOOKUP(A300,'[1]S&amp;P 500 Wikipedia'!A:D,3,FALSE)</f>
        <v>Industrials</v>
      </c>
      <c r="D300" s="52">
        <v>782146</v>
      </c>
      <c r="E300" s="52" t="s">
        <v>16</v>
      </c>
      <c r="F300" s="52">
        <v>2019</v>
      </c>
      <c r="G300" s="52" t="s">
        <v>17</v>
      </c>
      <c r="H300" s="53">
        <v>43830</v>
      </c>
      <c r="I300" s="53">
        <v>43887</v>
      </c>
      <c r="J300" s="53">
        <v>43887</v>
      </c>
      <c r="K300" s="54">
        <v>119503329</v>
      </c>
      <c r="L300" s="54">
        <v>119770865</v>
      </c>
      <c r="M300" s="52" t="s">
        <v>915</v>
      </c>
      <c r="N300" s="21">
        <f>'Balance Sheet Annual'!AH300/'Balance Sheet Annual'!BR300</f>
        <v>2.367848996817679</v>
      </c>
      <c r="O300" s="22">
        <f>('Balance Sheet Annual'!AH300-'Balance Sheet Annual'!U300)/'Balance Sheet Annual'!BR300</f>
        <v>2.367848996817679</v>
      </c>
      <c r="P300" s="22">
        <f>'Balance Sheet Annual'!N300/'Balance Sheet Annual'!BR300</f>
        <v>1.1023969843069232</v>
      </c>
      <c r="Q300" s="22">
        <f>'Balance Sheet Annual'!CH300/'Balance Sheet Annual'!CS300</f>
        <v>0.29696041538382134</v>
      </c>
      <c r="R300" s="22">
        <f>('Balance Sheet Annual'!BH300+'Balance Sheet Annual'!BS300)/'Balance Sheet Annual'!BB300</f>
        <v>1.1262478826539806E-2</v>
      </c>
      <c r="S300" s="22">
        <f>('Balance Sheet Annual'!BH300/'Balance Sheet Annual'!BB300)</f>
        <v>0</v>
      </c>
      <c r="T300" s="22">
        <f>'Balance Sheet Annual'!BS300/'Balance Sheet Annual'!BB300</f>
        <v>1.1262478826539806E-2</v>
      </c>
      <c r="U300" s="22">
        <f>('Balance Sheet Annual'!BH300+'Balance Sheet Annual'!BS300)/'Balance Sheet Annual'!CS300</f>
        <v>1.460698921712056E-2</v>
      </c>
      <c r="V300" s="22">
        <f>('Balance Sheet Annual'!BH300/'Balance Sheet Annual'!CS300)</f>
        <v>0</v>
      </c>
      <c r="W300" s="22">
        <f>('Balance Sheet Annual'!BS300/'Balance Sheet Annual'!CS300)</f>
        <v>1.460698921712056E-2</v>
      </c>
      <c r="X300" s="23">
        <f>'Balance Sheet Annual'!AH300/'Balance Sheet Annual'!BB300</f>
        <v>0.21694887935832902</v>
      </c>
      <c r="Y300" s="23">
        <f>'Balance Sheet Annual'!CS300/('Balance Sheet Annual'!BB300-'Balance Sheet Annual'!AQ300-'Balance Sheet Annual'!AR300-'Balance Sheet Annual'!AS300)</f>
        <v>0.77480775784341716</v>
      </c>
      <c r="Z300" s="23">
        <f>'Balance Sheet Annual'!BA300/'Balance Sheet Annual'!BB300</f>
        <v>0.78305112064167093</v>
      </c>
      <c r="AA300" s="23">
        <f>'Balance Sheet Annual'!AR300/'Balance Sheet Annual'!BB300</f>
        <v>4.8711472311320945E-3</v>
      </c>
      <c r="AB300" s="24">
        <f>'Balance Sheet Annual'!CS300/'Balance Sheet Annual'!CT300</f>
        <v>0.77103355517913852</v>
      </c>
      <c r="AC300" s="25">
        <f>'Income Statement Annual'!V300/'Income Statement Annual'!N300</f>
        <v>1</v>
      </c>
      <c r="AD300" s="23">
        <f>('Income Statement Annual'!AF300-'Income Statement Annual'!AC300)/'Income Statement Annual'!N300</f>
        <v>0.26097786114806826</v>
      </c>
      <c r="AE300" s="23">
        <f>'Income Statement Annual'!AF300/'Income Statement Annual'!N300</f>
        <v>0.19924163645129081</v>
      </c>
      <c r="AF300" s="23">
        <f>'Income Statement Annual'!BS300/'Income Statement Annual'!N300</f>
        <v>0.14979347114254155</v>
      </c>
      <c r="AG300" s="23">
        <f>('Income Statement Annual'!AF300-'Income Statement Annual'!AC300)/('Income Statement Annual'!AH300*-1)</f>
        <v>-167.9278108362042</v>
      </c>
      <c r="AH300" s="24">
        <f>'Income Statement Annual'!AF300/('Income Statement Annual'!AH300*-1)</f>
        <v>-128.20325712496086</v>
      </c>
      <c r="AI300" s="25">
        <f>'Cash Flow Statement Annual'!BG300/'Cash Flow Statement Annual'!AB300</f>
        <v>-0.30182297172035844</v>
      </c>
      <c r="AJ300" s="23">
        <f>'Cash Flow Statement Annual'!AB300/'Balance Sheet Annual'!BR300</f>
        <v>2.6875944111340262</v>
      </c>
      <c r="AK300" s="23">
        <f>('Cash Flow Statement Annual'!AB300+'Cash Flow Statement Annual'!AV300)/('Balance Sheet Annual'!BH300+'Balance Sheet Annual'!BS300)</f>
        <v>20.651911111111112</v>
      </c>
      <c r="AL300" s="24">
        <f>('Cash Flow Statement Annual'!AB300/('Balance Sheet Annual'!BH300+'Balance Sheet Annual'!BS300))</f>
        <v>21.864177777777776</v>
      </c>
      <c r="AM300" s="25">
        <f>'Income Statement Annual'!BS300/'Balance Sheet Annual'!CS300</f>
        <v>0.19979699530985806</v>
      </c>
      <c r="AN300" s="23">
        <f>'Income Statement Annual'!N300/'Balance Sheet Annual'!CS300</f>
        <v>1.3338164459766997</v>
      </c>
      <c r="AO300" s="23">
        <f>'Income Statement Annual'!N300/'Balance Sheet Annual'!BB300</f>
        <v>1.0284172362978179</v>
      </c>
      <c r="AP300" s="23">
        <f>'Income Statement Annual'!N300/('Balance Sheet Annual'!AH300-'Balance Sheet Annual'!BR300)</f>
        <v>8.2059295175826605</v>
      </c>
      <c r="AQ300" s="23">
        <f>'Income Statement Annual'!BS300/'Balance Sheet Annual'!BB300</f>
        <v>0.15405018760786951</v>
      </c>
      <c r="AR300" s="23">
        <f>'Cash Flow Statement Annual'!AB300/'Income Statement Annual'!N300</f>
        <v>0.23944059919530039</v>
      </c>
      <c r="AS300" s="23">
        <f>'Cash Flow Statement Annual'!BG300/'Income Statement Annual'!N300</f>
        <v>-7.2268673199628819E-2</v>
      </c>
      <c r="AT300" s="23">
        <f>'Cash Flow Statement Annual'!AB300/'Balance Sheet Annual'!BB300</f>
        <v>0.24624483928192437</v>
      </c>
      <c r="AU300" s="23">
        <f>('Cash Flow Statement Annual'!AB300+'Cash Flow Statement Annual'!AU300)/'Balance Sheet Annual'!BR300</f>
        <v>1.3937992542715489</v>
      </c>
      <c r="AV300" s="23">
        <f>('Cash Flow Statement Annual'!AB300+'Cash Flow Statement Annual'!AU300)/('Balance Sheet Annual'!BH300+'Balance Sheet Annual'!BS300)</f>
        <v>11.338866666666666</v>
      </c>
      <c r="AW300" s="23">
        <f>'Cash Flow Statement Annual'!AB300/'Balance Sheet Annual'!BS300</f>
        <v>21.864177777777776</v>
      </c>
      <c r="AX300" s="23">
        <f>('Cash Flow Statement Annual'!AB300+'Cash Flow Statement Annual'!AU300)/'Balance Sheet Annual'!BS300</f>
        <v>11.338866666666666</v>
      </c>
      <c r="AY300" s="23">
        <f>('Balance Sheet Annual'!BH300+'Balance Sheet Annual'!BS300)/('Income Statement Annual'!AF300-'Income Statement Annual'!AC300)</f>
        <v>4.1962463177938558E-2</v>
      </c>
      <c r="AZ300" s="23">
        <f>(('Balance Sheet Annual'!BH300+'Balance Sheet Annual'!BS300)-'Balance Sheet Annual'!N300)/('Income Statement Annual'!AF300-'Income Statement Annual'!AC300)</f>
        <v>-0.33436716409281353</v>
      </c>
      <c r="BA300" s="23">
        <f>('Cash Flow Statement Annual'!AB300+'Cash Flow Statement Annual'!AU300)/'Income Statement Annual'!BS300</f>
        <v>0.8289749446807404</v>
      </c>
      <c r="BB300" s="23">
        <f>'Income Statement Annual'!AF300/('Balance Sheet Annual'!BH300+'Balance Sheet Annual'!BS300)</f>
        <v>18.193466666666666</v>
      </c>
      <c r="BC300" s="24">
        <f>'Income Statement Annual'!AF300/('Balance Sheet Annual'!BB300-'Balance Sheet Annual'!BR300)</f>
        <v>0.2255709697496861</v>
      </c>
    </row>
    <row r="301" spans="1:55" x14ac:dyDescent="0.2">
      <c r="A301" s="52" t="s">
        <v>919</v>
      </c>
      <c r="B301" s="52" t="s">
        <v>920</v>
      </c>
      <c r="C301" s="52" t="str">
        <f>VLOOKUP(A301,'[1]S&amp;P 500 Wikipedia'!A:D,3,FALSE)</f>
        <v>Energy</v>
      </c>
      <c r="D301" s="52">
        <v>334076</v>
      </c>
      <c r="E301" s="52" t="s">
        <v>16</v>
      </c>
      <c r="F301" s="52">
        <v>2019</v>
      </c>
      <c r="G301" s="52" t="s">
        <v>17</v>
      </c>
      <c r="H301" s="53">
        <v>43830</v>
      </c>
      <c r="I301" s="53">
        <v>43886</v>
      </c>
      <c r="J301" s="53">
        <v>43886</v>
      </c>
      <c r="K301" s="54">
        <v>413910000</v>
      </c>
      <c r="L301" s="54">
        <v>415916000</v>
      </c>
      <c r="M301" s="52" t="s">
        <v>921</v>
      </c>
      <c r="N301" s="21">
        <f>'Balance Sheet Annual'!AH301/'Balance Sheet Annual'!BR301</f>
        <v>0.72778075313641843</v>
      </c>
      <c r="O301" s="22">
        <f>('Balance Sheet Annual'!AH301-'Balance Sheet Annual'!U301)/'Balance Sheet Annual'!BR301</f>
        <v>0.47698854327430906</v>
      </c>
      <c r="P301" s="22">
        <f>'Balance Sheet Annual'!N301/'Balance Sheet Annual'!BR301</f>
        <v>1.0373717144698456E-2</v>
      </c>
      <c r="Q301" s="22">
        <f>'Balance Sheet Annual'!CH301/'Balance Sheet Annual'!CS301</f>
        <v>2.5034199594567963</v>
      </c>
      <c r="R301" s="22">
        <f>('Balance Sheet Annual'!BH301+'Balance Sheet Annual'!BS301)/'Balance Sheet Annual'!BB301</f>
        <v>0.58258465556834205</v>
      </c>
      <c r="S301" s="22">
        <f>('Balance Sheet Annual'!BH301/'Balance Sheet Annual'!BB301)</f>
        <v>1.0436857561903311E-2</v>
      </c>
      <c r="T301" s="22">
        <f>'Balance Sheet Annual'!BS301/'Balance Sheet Annual'!BB301</f>
        <v>0.57214779800643867</v>
      </c>
      <c r="U301" s="22">
        <f>('Balance Sheet Annual'!BH301+'Balance Sheet Annual'!BS301)/'Balance Sheet Annual'!CS301</f>
        <v>2.0410387103913923</v>
      </c>
      <c r="V301" s="22">
        <f>('Balance Sheet Annual'!BH301/'Balance Sheet Annual'!CS301)</f>
        <v>3.6564695096379655E-2</v>
      </c>
      <c r="W301" s="22">
        <f>('Balance Sheet Annual'!BS301/'Balance Sheet Annual'!CS301)</f>
        <v>2.0044740152950129</v>
      </c>
      <c r="X301" s="23">
        <f>'Balance Sheet Annual'!AH301/'Balance Sheet Annual'!BB301</f>
        <v>6.7409033720287906E-2</v>
      </c>
      <c r="Y301" s="23">
        <f>'Balance Sheet Annual'!CS301/('Balance Sheet Annual'!BB301-'Balance Sheet Annual'!AQ301-'Balance Sheet Annual'!AR301-'Balance Sheet Annual'!AS301)</f>
        <v>0.29854536390789271</v>
      </c>
      <c r="Z301" s="23">
        <f>'Balance Sheet Annual'!BA301/'Balance Sheet Annual'!BB301</f>
        <v>0.93259096627971205</v>
      </c>
      <c r="AA301" s="23">
        <f>'Balance Sheet Annual'!AR301/'Balance Sheet Annual'!BB301</f>
        <v>0</v>
      </c>
      <c r="AB301" s="24">
        <f>'Balance Sheet Annual'!CS301/'Balance Sheet Annual'!CT301</f>
        <v>0.28543537788003287</v>
      </c>
      <c r="AC301" s="25">
        <f>'Income Statement Annual'!V301/'Income Statement Annual'!N301</f>
        <v>0.33217287411995255</v>
      </c>
      <c r="AD301" s="23">
        <f>('Income Statement Annual'!AF301-'Income Statement Annual'!AC301)/'Income Statement Annual'!N301</f>
        <v>0.23547585403006405</v>
      </c>
      <c r="AE301" s="23">
        <f>'Income Statement Annual'!AF301/'Income Statement Annual'!N301</f>
        <v>0.18859295418986741</v>
      </c>
      <c r="AF301" s="23">
        <f>'Income Statement Annual'!BS301/'Income Statement Annual'!N301</f>
        <v>0.12568190424450434</v>
      </c>
      <c r="AG301" s="23">
        <f>('Income Statement Annual'!AF301-'Income Statement Annual'!AC301)/('Income Statement Annual'!AH301*-1)</f>
        <v>4.8670077454435274</v>
      </c>
      <c r="AH301" s="24">
        <f>'Income Statement Annual'!AF301/('Income Statement Annual'!AH301*-1)</f>
        <v>3.8979935864718072</v>
      </c>
      <c r="AI301" s="25">
        <f>'Cash Flow Statement Annual'!BG301/'Cash Flow Statement Annual'!AB301</f>
        <v>0.94050839874479841</v>
      </c>
      <c r="AJ301" s="23">
        <f>'Cash Flow Statement Annual'!AB301/'Balance Sheet Annual'!BR301</f>
        <v>0.96360982389726668</v>
      </c>
      <c r="AK301" s="23">
        <f>('Cash Flow Statement Annual'!AB301+'Cash Flow Statement Annual'!AV301)/('Balance Sheet Annual'!BH301+'Balance Sheet Annual'!BS301)</f>
        <v>3.8493376343419233E-2</v>
      </c>
      <c r="AL301" s="24">
        <f>('Cash Flow Statement Annual'!AB301/('Balance Sheet Annual'!BH301+'Balance Sheet Annual'!BS301))</f>
        <v>0.15320033426174198</v>
      </c>
      <c r="AM301" s="25">
        <f>'Income Statement Annual'!BS301/'Balance Sheet Annual'!CS301</f>
        <v>0.20518584229140255</v>
      </c>
      <c r="AN301" s="23">
        <f>'Income Statement Annual'!N301/'Balance Sheet Annual'!CS301</f>
        <v>1.6325806290476748</v>
      </c>
      <c r="AO301" s="23">
        <f>'Income Statement Annual'!N301/'Balance Sheet Annual'!BB301</f>
        <v>0.4659962687718448</v>
      </c>
      <c r="AP301" s="23">
        <f>'Income Statement Annual'!N301/('Balance Sheet Annual'!AH301-'Balance Sheet Annual'!BR301)</f>
        <v>-18.481876995585164</v>
      </c>
      <c r="AQ301" s="23">
        <f>'Income Statement Annual'!BS301/'Balance Sheet Annual'!BB301</f>
        <v>5.8567298430079309E-2</v>
      </c>
      <c r="AR301" s="23">
        <f>'Cash Flow Statement Annual'!AB301/'Income Statement Annual'!N301</f>
        <v>0.19152978242521151</v>
      </c>
      <c r="AS301" s="23">
        <f>'Cash Flow Statement Annual'!BG301/'Income Statement Annual'!N301</f>
        <v>0.18013536898067534</v>
      </c>
      <c r="AT301" s="23">
        <f>'Cash Flow Statement Annual'!AB301/'Balance Sheet Annual'!BB301</f>
        <v>8.925216396883183E-2</v>
      </c>
      <c r="AU301" s="23">
        <f>('Cash Flow Statement Annual'!AB301+'Cash Flow Statement Annual'!AU301)/'Balance Sheet Annual'!BR301</f>
        <v>-0.90183675873559244</v>
      </c>
      <c r="AV301" s="23">
        <f>('Cash Flow Statement Annual'!AB301+'Cash Flow Statement Annual'!AU301)/('Balance Sheet Annual'!BH301+'Balance Sheet Annual'!BS301)</f>
        <v>-0.14337929051930107</v>
      </c>
      <c r="AW301" s="23">
        <f>'Cash Flow Statement Annual'!AB301/'Balance Sheet Annual'!BS301</f>
        <v>0.1559949444528447</v>
      </c>
      <c r="AX301" s="23">
        <f>('Cash Flow Statement Annual'!AB301+'Cash Flow Statement Annual'!AU301)/'Balance Sheet Annual'!BS301</f>
        <v>-0.14599474973751492</v>
      </c>
      <c r="AY301" s="23">
        <f>('Balance Sheet Annual'!BH301+'Balance Sheet Annual'!BS301)/('Income Statement Annual'!AF301-'Income Statement Annual'!AC301)</f>
        <v>5.3092138879940904</v>
      </c>
      <c r="AZ301" s="23">
        <f>(('Balance Sheet Annual'!BH301+'Balance Sheet Annual'!BS301)-'Balance Sheet Annual'!N301)/('Income Statement Annual'!AF301-'Income Statement Annual'!AC301)</f>
        <v>5.3004575378854826</v>
      </c>
      <c r="BA301" s="23">
        <f>('Cash Flow Statement Annual'!AB301+'Cash Flow Statement Annual'!AU301)/'Income Statement Annual'!BS301</f>
        <v>-1.4262323313844398</v>
      </c>
      <c r="BB301" s="23">
        <f>'Income Statement Annual'!AF301/('Balance Sheet Annual'!BH301+'Balance Sheet Annual'!BS301)</f>
        <v>0.1508512318838926</v>
      </c>
      <c r="BC301" s="24">
        <f>'Income Statement Annual'!AF301/('Balance Sheet Annual'!BB301-'Balance Sheet Annual'!BR301)</f>
        <v>9.68545444247354E-2</v>
      </c>
    </row>
    <row r="302" spans="1:55" x14ac:dyDescent="0.2">
      <c r="A302" s="52" t="s">
        <v>916</v>
      </c>
      <c r="B302" s="52" t="s">
        <v>917</v>
      </c>
      <c r="C302" s="52" t="str">
        <f>VLOOKUP(A302,'[1]S&amp;P 500 Wikipedia'!A:D,3,FALSE)</f>
        <v>Communication Services</v>
      </c>
      <c r="D302" s="52">
        <v>251397</v>
      </c>
      <c r="E302" s="52" t="s">
        <v>16</v>
      </c>
      <c r="F302" s="52">
        <v>2019</v>
      </c>
      <c r="G302" s="52" t="s">
        <v>17</v>
      </c>
      <c r="H302" s="53">
        <v>43830</v>
      </c>
      <c r="I302" s="53">
        <v>43872</v>
      </c>
      <c r="J302" s="53">
        <v>43872</v>
      </c>
      <c r="K302" s="54">
        <v>218200000</v>
      </c>
      <c r="L302" s="54">
        <v>219100000</v>
      </c>
      <c r="M302" s="52" t="s">
        <v>918</v>
      </c>
      <c r="N302" s="21">
        <f>'Balance Sheet Annual'!AH302/'Balance Sheet Annual'!BR302</f>
        <v>0.91263320588953067</v>
      </c>
      <c r="O302" s="22">
        <f>('Balance Sheet Annual'!AH302-'Balance Sheet Annual'!U302)/'Balance Sheet Annual'!BR302</f>
        <v>0.83393926499759086</v>
      </c>
      <c r="P302" s="22">
        <f>'Balance Sheet Annual'!N302/'Balance Sheet Annual'!BR302</f>
        <v>0.26965314844595734</v>
      </c>
      <c r="Q302" s="22">
        <f>'Balance Sheet Annual'!CH302/'Balance Sheet Annual'!CS302</f>
        <v>6.4793074560178718</v>
      </c>
      <c r="R302" s="22">
        <f>('Balance Sheet Annual'!BH302+'Balance Sheet Annual'!BS302)/'Balance Sheet Annual'!BB302</f>
        <v>0.19207419521046618</v>
      </c>
      <c r="S302" s="22">
        <f>('Balance Sheet Annual'!BH302/'Balance Sheet Annual'!BB302)</f>
        <v>2.2868642517380168E-2</v>
      </c>
      <c r="T302" s="22">
        <f>'Balance Sheet Annual'!BS302/'Balance Sheet Annual'!BB302</f>
        <v>0.16920555269308601</v>
      </c>
      <c r="U302" s="22">
        <f>('Balance Sheet Annual'!BH302+'Balance Sheet Annual'!BS302)/'Balance Sheet Annual'!CS302</f>
        <v>1.4365819603462719</v>
      </c>
      <c r="V302" s="22">
        <f>('Balance Sheet Annual'!BH302/'Balance Sheet Annual'!CS302)</f>
        <v>0.17104160848924882</v>
      </c>
      <c r="W302" s="22">
        <f>('Balance Sheet Annual'!BS302/'Balance Sheet Annual'!CS302)</f>
        <v>1.2655403518570232</v>
      </c>
      <c r="X302" s="23">
        <f>'Balance Sheet Annual'!AH302/'Balance Sheet Annual'!BB302</f>
        <v>0.54454251513997476</v>
      </c>
      <c r="Y302" s="23">
        <f>'Balance Sheet Annual'!CS302/('Balance Sheet Annual'!BB302-'Balance Sheet Annual'!AQ302-'Balance Sheet Annual'!AR302-'Balance Sheet Annual'!AS302)</f>
        <v>0.21058883720383187</v>
      </c>
      <c r="Z302" s="23">
        <f>'Balance Sheet Annual'!BA302/'Balance Sheet Annual'!BB302</f>
        <v>0.45545748486002524</v>
      </c>
      <c r="AA302" s="23">
        <f>'Balance Sheet Annual'!AR302/'Balance Sheet Annual'!BB302</f>
        <v>0.35247578724135098</v>
      </c>
      <c r="AB302" s="24">
        <f>'Balance Sheet Annual'!CS302/'Balance Sheet Annual'!CT302</f>
        <v>0.13370221853834838</v>
      </c>
      <c r="AC302" s="25">
        <f>'Income Statement Annual'!V302/'Income Statement Annual'!N302</f>
        <v>0.18454964323210979</v>
      </c>
      <c r="AD302" s="23">
        <f>('Income Statement Annual'!AF302-'Income Statement Annual'!AC302)/'Income Statement Annual'!N302</f>
        <v>0.15740585941940791</v>
      </c>
      <c r="AE302" s="23">
        <f>'Income Statement Annual'!AF302/'Income Statement Annual'!N302</f>
        <v>0.14192474103399158</v>
      </c>
      <c r="AF302" s="23">
        <f>'Income Statement Annual'!BS302/'Income Statement Annual'!N302</f>
        <v>8.9549743541732146E-2</v>
      </c>
      <c r="AG302" s="23">
        <f>('Income Statement Annual'!AF302-'Income Statement Annual'!AC302)/('Income Statement Annual'!AH302*-1)</f>
        <v>12.792391304347825</v>
      </c>
      <c r="AH302" s="24">
        <f>'Income Statement Annual'!AF302/('Income Statement Annual'!AH302*-1)</f>
        <v>11.534239130434782</v>
      </c>
      <c r="AI302" s="25">
        <f>'Cash Flow Statement Annual'!BG302/'Cash Flow Statement Annual'!AB302</f>
        <v>-0.65840517241379315</v>
      </c>
      <c r="AJ302" s="23">
        <f>'Cash Flow Statement Annual'!AB302/'Balance Sheet Annual'!BR302</f>
        <v>0.11613864050209938</v>
      </c>
      <c r="AK302" s="23">
        <f>('Cash Flow Statement Annual'!AB302+'Cash Flow Statement Annual'!AV302)/('Balance Sheet Annual'!BH302+'Balance Sheet Annual'!BS302)</f>
        <v>0.23217479200684238</v>
      </c>
      <c r="AL302" s="24">
        <f>('Cash Flow Statement Annual'!AB302/('Balance Sheet Annual'!BH302+'Balance Sheet Annual'!BS302))</f>
        <v>0.36078065469248116</v>
      </c>
      <c r="AM302" s="25">
        <f>'Income Statement Annual'!BS302/'Balance Sheet Annual'!CS302</f>
        <v>0.37394582518849484</v>
      </c>
      <c r="AN302" s="23">
        <f>'Income Statement Annual'!N302/'Balance Sheet Annual'!CS302</f>
        <v>4.1758447361072326</v>
      </c>
      <c r="AO302" s="23">
        <f>'Income Statement Annual'!N302/'Balance Sheet Annual'!BB302</f>
        <v>0.55831970548922094</v>
      </c>
      <c r="AP302" s="23">
        <f>'Income Statement Annual'!N302/('Balance Sheet Annual'!AH302-'Balance Sheet Annual'!BR302)</f>
        <v>-10.71028505944707</v>
      </c>
      <c r="AQ302" s="23">
        <f>'Income Statement Annual'!BS302/'Balance Sheet Annual'!BB302</f>
        <v>4.9997386440855156E-2</v>
      </c>
      <c r="AR302" s="23">
        <f>'Cash Flow Statement Annual'!AB302/'Income Statement Annual'!N302</f>
        <v>0.12411643940964444</v>
      </c>
      <c r="AS302" s="23">
        <f>'Cash Flow Statement Annual'!BG302/'Income Statement Annual'!N302</f>
        <v>-8.1718905688893048E-2</v>
      </c>
      <c r="AT302" s="23">
        <f>'Cash Flow Statement Annual'!AB302/'Balance Sheet Annual'!BB302</f>
        <v>6.9296653897563412E-2</v>
      </c>
      <c r="AU302" s="23">
        <f>('Cash Flow Statement Annual'!AB302+'Cash Flow Statement Annual'!AU302)/'Balance Sheet Annual'!BR302</f>
        <v>0.11420508231701594</v>
      </c>
      <c r="AV302" s="23">
        <f>('Cash Flow Statement Annual'!AB302+'Cash Flow Statement Annual'!AU302)/('Balance Sheet Annual'!BH302+'Balance Sheet Annual'!BS302)</f>
        <v>0.35477412331856001</v>
      </c>
      <c r="AW302" s="23">
        <f>'Cash Flow Statement Annual'!AB302/'Balance Sheet Annual'!BS302</f>
        <v>0.40954125201350428</v>
      </c>
      <c r="AX302" s="23">
        <f>('Cash Flow Statement Annual'!AB302+'Cash Flow Statement Annual'!AU302)/'Balance Sheet Annual'!BS302</f>
        <v>0.40272291974668462</v>
      </c>
      <c r="AY302" s="23">
        <f>('Balance Sheet Annual'!BH302+'Balance Sheet Annual'!BS302)/('Income Statement Annual'!AF302-'Income Statement Annual'!AC302)</f>
        <v>2.1855722661228651</v>
      </c>
      <c r="AZ302" s="23">
        <f>(('Balance Sheet Annual'!BH302+'Balance Sheet Annual'!BS302)-'Balance Sheet Annual'!N302)/('Income Statement Annual'!AF302-'Income Statement Annual'!AC302)</f>
        <v>0.35478800237913161</v>
      </c>
      <c r="BA302" s="23">
        <f>('Cash Flow Statement Annual'!AB302+'Cash Flow Statement Annual'!AU302)/'Income Statement Annual'!BS302</f>
        <v>1.3629303263385857</v>
      </c>
      <c r="BB302" s="23">
        <f>'Income Statement Annual'!AF302/('Balance Sheet Annual'!BH302+'Balance Sheet Annual'!BS302)</f>
        <v>0.41254568074022235</v>
      </c>
      <c r="BC302" s="24">
        <f>'Income Statement Annual'!AF302/('Balance Sheet Annual'!BB302-'Balance Sheet Annual'!BR302)</f>
        <v>0.19646378153205277</v>
      </c>
    </row>
    <row r="303" spans="1:55" x14ac:dyDescent="0.2">
      <c r="A303" s="52" t="s">
        <v>922</v>
      </c>
      <c r="B303" s="52" t="s">
        <v>923</v>
      </c>
      <c r="C303" s="52" t="str">
        <f>VLOOKUP(A303,'[1]S&amp;P 500 Wikipedia'!A:D,3,FALSE)</f>
        <v>Information Technology</v>
      </c>
      <c r="D303" s="52">
        <v>257930</v>
      </c>
      <c r="E303" s="52" t="s">
        <v>16</v>
      </c>
      <c r="F303" s="52">
        <v>2020</v>
      </c>
      <c r="G303" s="52" t="s">
        <v>17</v>
      </c>
      <c r="H303" s="53">
        <v>43982</v>
      </c>
      <c r="I303" s="53">
        <v>44004</v>
      </c>
      <c r="J303" s="53">
        <v>44004</v>
      </c>
      <c r="K303" s="54">
        <v>3092000000</v>
      </c>
      <c r="L303" s="54">
        <v>3164000000</v>
      </c>
      <c r="M303" s="52" t="s">
        <v>924</v>
      </c>
      <c r="N303" s="21">
        <f>'Balance Sheet Annual'!AH303/'Balance Sheet Annual'!BR303</f>
        <v>3.0313953488372092</v>
      </c>
      <c r="O303" s="22">
        <f>('Balance Sheet Annual'!AH303-'Balance Sheet Annual'!U303)/'Balance Sheet Annual'!BR303</f>
        <v>3.0313953488372092</v>
      </c>
      <c r="P303" s="22">
        <f>'Balance Sheet Annual'!N303/'Balance Sheet Annual'!BR303</f>
        <v>2.5033139534883722</v>
      </c>
      <c r="Q303" s="22">
        <f>'Balance Sheet Annual'!CH303/'Balance Sheet Annual'!CS303</f>
        <v>8.0774553746952904</v>
      </c>
      <c r="R303" s="22">
        <f>('Balance Sheet Annual'!BH303+'Balance Sheet Annual'!BS303)/'Balance Sheet Annual'!BB303</f>
        <v>0.62022037803842756</v>
      </c>
      <c r="S303" s="22">
        <f>('Balance Sheet Annual'!BH303/'Balance Sheet Annual'!BB303)</f>
        <v>2.0539163880178103E-2</v>
      </c>
      <c r="T303" s="22">
        <f>'Balance Sheet Annual'!BS303/'Balance Sheet Annual'!BB303</f>
        <v>0.59968121415824949</v>
      </c>
      <c r="U303" s="22">
        <f>('Balance Sheet Annual'!BH303+'Balance Sheet Annual'!BS303)/'Balance Sheet Annual'!CS303</f>
        <v>5.6300228041204683</v>
      </c>
      <c r="V303" s="22">
        <f>('Balance Sheet Annual'!BH303/'Balance Sheet Annual'!CS303)</f>
        <v>0.18644334355587008</v>
      </c>
      <c r="W303" s="22">
        <f>('Balance Sheet Annual'!BS303/'Balance Sheet Annual'!CS303)</f>
        <v>5.4435794605645986</v>
      </c>
      <c r="X303" s="23">
        <f>'Balance Sheet Annual'!AH303/'Balance Sheet Annual'!BB303</f>
        <v>0.4516710268715674</v>
      </c>
      <c r="Y303" s="23">
        <f>'Balance Sheet Annual'!CS303/('Balance Sheet Annual'!BB303-'Balance Sheet Annual'!AQ303-'Balance Sheet Annual'!AR303-'Balance Sheet Annual'!AS303)</f>
        <v>0.18720466355566678</v>
      </c>
      <c r="Z303" s="23">
        <f>'Balance Sheet Annual'!BA303/'Balance Sheet Annual'!BB303</f>
        <v>0.54832897312843254</v>
      </c>
      <c r="AA303" s="23">
        <f>'Balance Sheet Annual'!AR303/'Balance Sheet Annual'!BB303</f>
        <v>0.37915591053206049</v>
      </c>
      <c r="AB303" s="24">
        <f>'Balance Sheet Annual'!CS303/'Balance Sheet Annual'!CT303</f>
        <v>0.11016303123754743</v>
      </c>
      <c r="AC303" s="25">
        <f>'Income Statement Annual'!V303/'Income Statement Annual'!N303</f>
        <v>0.79681580833418653</v>
      </c>
      <c r="AD303" s="23">
        <f>('Income Statement Annual'!AF303-'Income Statement Annual'!AC303)/'Income Statement Annual'!N303</f>
        <v>0.40411590048121226</v>
      </c>
      <c r="AE303" s="23">
        <f>'Income Statement Annual'!AF303/'Income Statement Annual'!N303</f>
        <v>0.36352001638169346</v>
      </c>
      <c r="AF303" s="23">
        <f>'Income Statement Annual'!BS303/'Income Statement Annual'!N303</f>
        <v>0.25941947373809765</v>
      </c>
      <c r="AG303" s="23">
        <f>('Income Statement Annual'!AF303-'Income Statement Annual'!AC303)/('Income Statement Annual'!AH303*-1)</f>
        <v>7.9137844611528818</v>
      </c>
      <c r="AH303" s="24">
        <f>'Income Statement Annual'!AF303/('Income Statement Annual'!AH303*-1)</f>
        <v>7.1187969924812027</v>
      </c>
      <c r="AI303" s="25">
        <f>'Cash Flow Statement Annual'!BG303/'Cash Flow Statement Annual'!AB303</f>
        <v>-0.46670218433670752</v>
      </c>
      <c r="AJ303" s="23">
        <f>'Cash Flow Statement Annual'!AB303/'Balance Sheet Annual'!BR303</f>
        <v>0.76389534883720933</v>
      </c>
      <c r="AK303" s="23">
        <f>('Cash Flow Statement Annual'!AB303+'Cash Flow Statement Annual'!AV303)/('Balance Sheet Annual'!BH303+'Balance Sheet Annual'!BS303)</f>
        <v>0.14063438412223975</v>
      </c>
      <c r="AL303" s="24">
        <f>('Cash Flow Statement Annual'!AB303/('Balance Sheet Annual'!BH303+'Balance Sheet Annual'!BS303))</f>
        <v>0.18351327569590906</v>
      </c>
      <c r="AM303" s="25">
        <f>'Income Statement Annual'!BS303/'Balance Sheet Annual'!CS303</f>
        <v>0.7969646929307227</v>
      </c>
      <c r="AN303" s="23">
        <f>'Income Statement Annual'!N303/'Balance Sheet Annual'!CS303</f>
        <v>3.0721082016198791</v>
      </c>
      <c r="AO303" s="23">
        <f>'Income Statement Annual'!N303/'Balance Sheet Annual'!BB303</f>
        <v>0.33843275178017634</v>
      </c>
      <c r="AP303" s="23">
        <f>'Income Statement Annual'!N303/('Balance Sheet Annual'!AH303-'Balance Sheet Annual'!BR303)</f>
        <v>1.118145392100744</v>
      </c>
      <c r="AQ303" s="23">
        <f>'Income Statement Annual'!BS303/'Balance Sheet Annual'!BB303</f>
        <v>8.779604636254959E-2</v>
      </c>
      <c r="AR303" s="23">
        <f>'Cash Flow Statement Annual'!AB303/'Income Statement Annual'!N303</f>
        <v>0.33631104740452544</v>
      </c>
      <c r="AS303" s="23">
        <f>'Cash Flow Statement Annual'!BG303/'Income Statement Annual'!N303</f>
        <v>-0.15695710044025801</v>
      </c>
      <c r="AT303" s="23">
        <f>'Cash Flow Statement Annual'!AB303/'Balance Sheet Annual'!BB303</f>
        <v>0.11381867322718689</v>
      </c>
      <c r="AU303" s="23">
        <f>('Cash Flow Statement Annual'!AB303+'Cash Flow Statement Annual'!AU303)/'Balance Sheet Annual'!BR303</f>
        <v>1.3361627906976745</v>
      </c>
      <c r="AV303" s="23">
        <f>('Cash Flow Statement Annual'!AB303+'Cash Flow Statement Annual'!AU303)/('Balance Sheet Annual'!BH303+'Balance Sheet Annual'!BS303)</f>
        <v>0.3209911029791751</v>
      </c>
      <c r="AW303" s="23">
        <f>'Cash Flow Statement Annual'!AB303/'Balance Sheet Annual'!BS303</f>
        <v>0.18979863057232832</v>
      </c>
      <c r="AX303" s="23">
        <f>('Cash Flow Statement Annual'!AB303+'Cash Flow Statement Annual'!AU303)/'Balance Sheet Annual'!BS303</f>
        <v>0.33198509230635886</v>
      </c>
      <c r="AY303" s="23">
        <f>('Balance Sheet Annual'!BH303+'Balance Sheet Annual'!BS303)/('Income Statement Annual'!AF303-'Income Statement Annual'!AC303)</f>
        <v>4.5348999239929064</v>
      </c>
      <c r="AZ303" s="23">
        <f>(('Balance Sheet Annual'!BH303+'Balance Sheet Annual'!BS303)-'Balance Sheet Annual'!N303)/('Income Statement Annual'!AF303-'Income Statement Annual'!AC303)</f>
        <v>1.8077020521915379</v>
      </c>
      <c r="BA303" s="23">
        <f>('Cash Flow Statement Annual'!AB303+'Cash Flow Statement Annual'!AU303)/'Income Statement Annual'!BS303</f>
        <v>2.2675875678342376</v>
      </c>
      <c r="BB303" s="23">
        <f>'Income Statement Annual'!AF303/('Balance Sheet Annual'!BH303+'Balance Sheet Annual'!BS303)</f>
        <v>0.19836026649161279</v>
      </c>
      <c r="BC303" s="24">
        <f>'Income Statement Annual'!AF303/('Balance Sheet Annual'!BB303-'Balance Sheet Annual'!BR303)</f>
        <v>0.14456727539241435</v>
      </c>
    </row>
    <row r="304" spans="1:55" x14ac:dyDescent="0.2">
      <c r="A304" s="52" t="s">
        <v>907</v>
      </c>
      <c r="B304" s="52" t="s">
        <v>908</v>
      </c>
      <c r="C304" s="52" t="str">
        <f>VLOOKUP(A304,'[1]S&amp;P 500 Wikipedia'!A:D,3,FALSE)</f>
        <v>Consumer Discretionary</v>
      </c>
      <c r="D304" s="52">
        <v>334679</v>
      </c>
      <c r="E304" s="52" t="s">
        <v>16</v>
      </c>
      <c r="F304" s="52">
        <v>2019</v>
      </c>
      <c r="G304" s="52" t="s">
        <v>17</v>
      </c>
      <c r="H304" s="53">
        <v>43830</v>
      </c>
      <c r="I304" s="53">
        <v>43889</v>
      </c>
      <c r="J304" s="53">
        <v>43889</v>
      </c>
      <c r="K304" s="54">
        <v>75671000</v>
      </c>
      <c r="L304" s="54">
        <v>76474000</v>
      </c>
      <c r="M304" s="52" t="s">
        <v>909</v>
      </c>
      <c r="N304" s="21">
        <f>'Balance Sheet Annual'!AH304/'Balance Sheet Annual'!BR304</f>
        <v>0.85775245909598707</v>
      </c>
      <c r="O304" s="22">
        <f>('Balance Sheet Annual'!AH304-'Balance Sheet Annual'!U304)/'Balance Sheet Annual'!BR304</f>
        <v>8.4925875285579114E-2</v>
      </c>
      <c r="P304" s="22">
        <f>'Balance Sheet Annual'!N304/'Balance Sheet Annual'!BR304</f>
        <v>9.0405324888402916E-3</v>
      </c>
      <c r="Q304" s="22">
        <f>'Balance Sheet Annual'!CH304/'Balance Sheet Annual'!CS304</f>
        <v>25.972265566013991</v>
      </c>
      <c r="R304" s="22">
        <f>('Balance Sheet Annual'!BH304+'Balance Sheet Annual'!BS304)/'Balance Sheet Annual'!BB304</f>
        <v>0.36301846757909745</v>
      </c>
      <c r="S304" s="22">
        <f>('Balance Sheet Annual'!BH304/'Balance Sheet Annual'!BB304)</f>
        <v>0</v>
      </c>
      <c r="T304" s="22">
        <f>'Balance Sheet Annual'!BS304/'Balance Sheet Annual'!BB304</f>
        <v>0.36301846757909745</v>
      </c>
      <c r="U304" s="22">
        <f>('Balance Sheet Annual'!BH304+'Balance Sheet Annual'!BS304)/'Balance Sheet Annual'!CS304</f>
        <v>9.791430512910857</v>
      </c>
      <c r="V304" s="22">
        <f>('Balance Sheet Annual'!BH304/'Balance Sheet Annual'!CS304)</f>
        <v>0</v>
      </c>
      <c r="W304" s="22">
        <f>('Balance Sheet Annual'!BS304/'Balance Sheet Annual'!CS304)</f>
        <v>9.791430512910857</v>
      </c>
      <c r="X304" s="23">
        <f>'Balance Sheet Annual'!AH304/'Balance Sheet Annual'!BB304</f>
        <v>0.35771249099574887</v>
      </c>
      <c r="Y304" s="23">
        <f>'Balance Sheet Annual'!CS304/('Balance Sheet Annual'!BB304-'Balance Sheet Annual'!AQ304-'Balance Sheet Annual'!AR304-'Balance Sheet Annual'!AS304)</f>
        <v>4.0626374567934512E-2</v>
      </c>
      <c r="Z304" s="23">
        <f>'Balance Sheet Annual'!BA304/'Balance Sheet Annual'!BB304</f>
        <v>0.64228750900425113</v>
      </c>
      <c r="AA304" s="23">
        <f>'Balance Sheet Annual'!AR304/'Balance Sheet Annual'!BB304</f>
        <v>8.7412523467037914E-2</v>
      </c>
      <c r="AB304" s="24">
        <f>'Balance Sheet Annual'!CS304/'Balance Sheet Annual'!CT304</f>
        <v>3.7075120647634262E-2</v>
      </c>
      <c r="AC304" s="25">
        <f>'Income Statement Annual'!V304/'Income Statement Annual'!N304</f>
        <v>0.53149743571049612</v>
      </c>
      <c r="AD304" s="23">
        <f>('Income Statement Annual'!AF304-'Income Statement Annual'!AC304)/'Income Statement Annual'!N304</f>
        <v>0.18923436832665269</v>
      </c>
      <c r="AE304" s="23">
        <f>'Income Statement Annual'!AF304/'Income Statement Annual'!N304</f>
        <v>0.18923436832665269</v>
      </c>
      <c r="AF304" s="23">
        <f>'Income Statement Annual'!BS304/'Income Statement Annual'!N304</f>
        <v>0.13704867544139226</v>
      </c>
      <c r="AG304" s="23">
        <f>('Income Statement Annual'!AF304-'Income Statement Annual'!AC304)/('Income Statement Annual'!AH304*-1)</f>
        <v>13.976031434184677</v>
      </c>
      <c r="AH304" s="24">
        <f>'Income Statement Annual'!AF304/('Income Statement Annual'!AH304*-1)</f>
        <v>13.976031434184677</v>
      </c>
      <c r="AI304" s="25">
        <f>'Cash Flow Statement Annual'!BG304/'Cash Flow Statement Annual'!AB304</f>
        <v>-0.52842967341126235</v>
      </c>
      <c r="AJ304" s="23">
        <f>'Cash Flow Statement Annual'!AB304/'Balance Sheet Annual'!BR304</f>
        <v>0.38225906810873073</v>
      </c>
      <c r="AK304" s="23">
        <f>('Cash Flow Statement Annual'!AB304+'Cash Flow Statement Annual'!AV304)/('Balance Sheet Annual'!BH304+'Balance Sheet Annual'!BS304)</f>
        <v>0.43913819387450592</v>
      </c>
      <c r="AL304" s="24">
        <f>('Cash Flow Statement Annual'!AB304/('Balance Sheet Annual'!BH304+'Balance Sheet Annual'!BS304))</f>
        <v>0.43913819387450592</v>
      </c>
      <c r="AM304" s="25">
        <f>'Income Statement Annual'!BS304/'Balance Sheet Annual'!CS304</f>
        <v>3.5008858911763228</v>
      </c>
      <c r="AN304" s="23">
        <f>'Income Statement Annual'!N304/'Balance Sheet Annual'!CS304</f>
        <v>25.544835657119847</v>
      </c>
      <c r="AO304" s="23">
        <f>'Income Statement Annual'!N304/'Balance Sheet Annual'!BB304</f>
        <v>0.94707786391170801</v>
      </c>
      <c r="AP304" s="23">
        <f>'Income Statement Annual'!N304/('Balance Sheet Annual'!AH304-'Balance Sheet Annual'!BR304)</f>
        <v>-15.964994927370963</v>
      </c>
      <c r="AQ304" s="23">
        <f>'Income Statement Annual'!BS304/'Balance Sheet Annual'!BB304</f>
        <v>0.12979576678896274</v>
      </c>
      <c r="AR304" s="23">
        <f>'Cash Flow Statement Annual'!AB304/'Income Statement Annual'!N304</f>
        <v>0.16832330294084177</v>
      </c>
      <c r="AS304" s="23">
        <f>'Cash Flow Statement Annual'!BG304/'Income Statement Annual'!N304</f>
        <v>-8.8947028000533987E-2</v>
      </c>
      <c r="AT304" s="23">
        <f>'Cash Flow Statement Annual'!AB304/'Balance Sheet Annual'!BB304</f>
        <v>0.15941527419577575</v>
      </c>
      <c r="AU304" s="23">
        <f>('Cash Flow Statement Annual'!AB304+'Cash Flow Statement Annual'!AU304)/'Balance Sheet Annual'!BR304</f>
        <v>0.20399326356600075</v>
      </c>
      <c r="AV304" s="23">
        <f>('Cash Flow Statement Annual'!AB304+'Cash Flow Statement Annual'!AU304)/('Balance Sheet Annual'!BH304+'Balance Sheet Annual'!BS304)</f>
        <v>0.23434691495522328</v>
      </c>
      <c r="AW304" s="23">
        <f>'Cash Flow Statement Annual'!AB304/'Balance Sheet Annual'!BS304</f>
        <v>0.43913819387450592</v>
      </c>
      <c r="AX304" s="23">
        <f>('Cash Flow Statement Annual'!AB304+'Cash Flow Statement Annual'!AU304)/'Balance Sheet Annual'!BS304</f>
        <v>0.23434691495522328</v>
      </c>
      <c r="AY304" s="23">
        <f>('Balance Sheet Annual'!BH304+'Balance Sheet Annual'!BS304)/('Income Statement Annual'!AF304-'Income Statement Annual'!AC304)</f>
        <v>2.025550234650856</v>
      </c>
      <c r="AZ304" s="23">
        <f>(('Balance Sheet Annual'!BH304+'Balance Sheet Annual'!BS304)-'Balance Sheet Annual'!N304)/('Income Statement Annual'!AF304-'Income Statement Annual'!AC304)</f>
        <v>2.0045133975382226</v>
      </c>
      <c r="BA304" s="23">
        <f>('Cash Flow Statement Annual'!AB304+'Cash Flow Statement Annual'!AU304)/'Income Statement Annual'!BS304</f>
        <v>0.65543168358683634</v>
      </c>
      <c r="BB304" s="23">
        <f>'Income Statement Annual'!AF304/('Balance Sheet Annual'!BH304+'Balance Sheet Annual'!BS304)</f>
        <v>0.49369301382563341</v>
      </c>
      <c r="BC304" s="24">
        <f>'Income Statement Annual'!AF304/('Balance Sheet Annual'!BB304-'Balance Sheet Annual'!BR304)</f>
        <v>0.30742767016452205</v>
      </c>
    </row>
    <row r="305" spans="1:55" x14ac:dyDescent="0.2">
      <c r="A305" s="52" t="s">
        <v>910</v>
      </c>
      <c r="B305" s="52" t="s">
        <v>911</v>
      </c>
      <c r="C305" s="52" t="str">
        <f>VLOOKUP(A305,'[1]S&amp;P 500 Wikipedia'!A:D,3,FALSE)</f>
        <v>Energy</v>
      </c>
      <c r="D305" s="52">
        <v>334205</v>
      </c>
      <c r="E305" s="52" t="s">
        <v>16</v>
      </c>
      <c r="F305" s="52">
        <v>2019</v>
      </c>
      <c r="G305" s="52" t="s">
        <v>17</v>
      </c>
      <c r="H305" s="53">
        <v>43830</v>
      </c>
      <c r="I305" s="53">
        <v>43889</v>
      </c>
      <c r="J305" s="53">
        <v>43889</v>
      </c>
      <c r="K305" s="54">
        <v>895100000</v>
      </c>
      <c r="L305" s="54">
        <v>892300000</v>
      </c>
      <c r="M305" s="52" t="s">
        <v>912</v>
      </c>
      <c r="N305" s="21">
        <f>'Balance Sheet Annual'!AH305/'Balance Sheet Annual'!BR305</f>
        <v>1.2496488059401967</v>
      </c>
      <c r="O305" s="22">
        <f>('Balance Sheet Annual'!AH305-'Balance Sheet Annual'!U305)/'Balance Sheet Annual'!BR305</f>
        <v>1.1528530336477356</v>
      </c>
      <c r="P305" s="22">
        <f>'Balance Sheet Annual'!N305/'Balance Sheet Annual'!BR305</f>
        <v>0.20282293129975248</v>
      </c>
      <c r="Q305" s="22">
        <f>'Balance Sheet Annual'!CH305/'Balance Sheet Annual'!CS305</f>
        <v>2.1937952792708577</v>
      </c>
      <c r="R305" s="22">
        <f>('Balance Sheet Annual'!BH305+'Balance Sheet Annual'!BS305)/'Balance Sheet Annual'!BB305</f>
        <v>0.35294978505442237</v>
      </c>
      <c r="S305" s="22">
        <f>('Balance Sheet Annual'!BH305/'Balance Sheet Annual'!BB305)</f>
        <v>4.6647763651330834E-4</v>
      </c>
      <c r="T305" s="22">
        <f>'Balance Sheet Annual'!BS305/'Balance Sheet Annual'!BB305</f>
        <v>0.35248330741790906</v>
      </c>
      <c r="U305" s="22">
        <f>('Balance Sheet Annual'!BH305+'Balance Sheet Annual'!BS305)/'Balance Sheet Annual'!CS305</f>
        <v>1.1272493573264781</v>
      </c>
      <c r="V305" s="22">
        <f>('Balance Sheet Annual'!BH305/'Balance Sheet Annual'!CS305)</f>
        <v>1.4898340733816313E-3</v>
      </c>
      <c r="W305" s="22">
        <f>('Balance Sheet Annual'!BS305/'Balance Sheet Annual'!CS305)</f>
        <v>1.1257595232530966</v>
      </c>
      <c r="X305" s="23">
        <f>'Balance Sheet Annual'!AH305/'Balance Sheet Annual'!BB305</f>
        <v>0.17086801426872769</v>
      </c>
      <c r="Y305" s="23">
        <f>'Balance Sheet Annual'!CS305/('Balance Sheet Annual'!BB305-'Balance Sheet Annual'!AQ305-'Balance Sheet Annual'!AR305-'Balance Sheet Annual'!AS305)</f>
        <v>0.31310710692399157</v>
      </c>
      <c r="Z305" s="23">
        <f>'Balance Sheet Annual'!BA305/'Balance Sheet Annual'!BB305</f>
        <v>0.82913198573127234</v>
      </c>
      <c r="AA305" s="23">
        <f>'Balance Sheet Annual'!AR305/'Balance Sheet Annual'!BB305</f>
        <v>0</v>
      </c>
      <c r="AB305" s="24">
        <f>'Balance Sheet Annual'!CS305/'Balance Sheet Annual'!CT305</f>
        <v>0.31310710692399157</v>
      </c>
      <c r="AC305" s="25">
        <f>'Income Statement Annual'!V305/'Income Statement Annual'!N305</f>
        <v>0.86313931250919429</v>
      </c>
      <c r="AD305" s="23">
        <f>('Income Statement Annual'!AF305-'Income Statement Annual'!AC305)/'Income Statement Annual'!N305</f>
        <v>0.51365664688863821</v>
      </c>
      <c r="AE305" s="23">
        <f>'Income Statement Annual'!AF305/'Income Statement Annual'!N305</f>
        <v>0.22036973471289167</v>
      </c>
      <c r="AF305" s="23">
        <f>'Income Statement Annual'!BS305/'Income Statement Annual'!N305</f>
        <v>-4.8300887559456676E-2</v>
      </c>
      <c r="AG305" s="23">
        <f>('Income Statement Annual'!AF305-'Income Statement Annual'!AC305)/('Income Statement Annual'!AH305*-1)</f>
        <v>12.338044758539459</v>
      </c>
      <c r="AH305" s="24">
        <f>'Income Statement Annual'!AF305/('Income Statement Annual'!AH305*-1)</f>
        <v>5.2932862190812724</v>
      </c>
      <c r="AI305" s="25">
        <f>'Cash Flow Statement Annual'!BG305/'Cash Flow Statement Annual'!AB305</f>
        <v>3.009220338983051</v>
      </c>
      <c r="AJ305" s="23">
        <f>'Cash Flow Statement Annual'!AB305/'Balance Sheet Annual'!BR305</f>
        <v>0.49334403639039398</v>
      </c>
      <c r="AK305" s="23">
        <f>('Cash Flow Statement Annual'!AB305+'Cash Flow Statement Annual'!AV305)/('Balance Sheet Annual'!BH305+'Balance Sheet Annual'!BS305)</f>
        <v>0.12312117756815591</v>
      </c>
      <c r="AL305" s="24">
        <f>('Cash Flow Statement Annual'!AB305/('Balance Sheet Annual'!BH305+'Balance Sheet Annual'!BS305))</f>
        <v>0.19112159220483052</v>
      </c>
      <c r="AM305" s="25">
        <f>'Income Statement Annual'!BS305/'Balance Sheet Annual'!CS305</f>
        <v>-2.8774246319233466E-2</v>
      </c>
      <c r="AN305" s="23">
        <f>'Income Statement Annual'!N305/'Balance Sheet Annual'!CS305</f>
        <v>0.59572914232297269</v>
      </c>
      <c r="AO305" s="23">
        <f>'Income Statement Annual'!N305/'Balance Sheet Annual'!BB305</f>
        <v>0.18652702826305681</v>
      </c>
      <c r="AP305" s="23">
        <f>'Income Statement Annual'!N305/('Balance Sheet Annual'!AH305-'Balance Sheet Annual'!BR305)</f>
        <v>5.464362272240086</v>
      </c>
      <c r="AQ305" s="23">
        <f>'Income Statement Annual'!BS305/'Balance Sheet Annual'!BB305</f>
        <v>-9.0094210189335042E-3</v>
      </c>
      <c r="AR305" s="23">
        <f>'Cash Flow Statement Annual'!AB305/'Income Statement Annual'!N305</f>
        <v>0.36164370127004364</v>
      </c>
      <c r="AS305" s="23">
        <f>'Cash Flow Statement Annual'!BG305/'Income Statement Annual'!N305</f>
        <v>1.088265581326926</v>
      </c>
      <c r="AT305" s="23">
        <f>'Cash Flow Statement Annual'!AB305/'Balance Sheet Annual'!BB305</f>
        <v>6.7456324887953903E-2</v>
      </c>
      <c r="AU305" s="23">
        <f>('Cash Flow Statement Annual'!AB305+'Cash Flow Statement Annual'!AU305)/'Balance Sheet Annual'!BR305</f>
        <v>-1.4483911967355676</v>
      </c>
      <c r="AV305" s="23">
        <f>('Cash Flow Statement Annual'!AB305+'Cash Flow Statement Annual'!AU305)/('Balance Sheet Annual'!BH305+'Balance Sheet Annual'!BS305)</f>
        <v>-0.561107079921219</v>
      </c>
      <c r="AW305" s="23">
        <f>'Cash Flow Statement Annual'!AB305/'Balance Sheet Annual'!BS305</f>
        <v>0.19137452318551004</v>
      </c>
      <c r="AX305" s="23">
        <f>('Cash Flow Statement Annual'!AB305+'Cash Flow Statement Annual'!AU305)/'Balance Sheet Annual'!BS305</f>
        <v>-0.56184965098476791</v>
      </c>
      <c r="AY305" s="23">
        <f>('Balance Sheet Annual'!BH305+'Balance Sheet Annual'!BS305)/('Income Statement Annual'!AF305-'Income Statement Annual'!AC305)</f>
        <v>3.68381861575179</v>
      </c>
      <c r="AZ305" s="23">
        <f>(('Balance Sheet Annual'!BH305+'Balance Sheet Annual'!BS305)-'Balance Sheet Annual'!N305)/('Income Statement Annual'!AF305-'Income Statement Annual'!AC305)</f>
        <v>3.3943675417661097</v>
      </c>
      <c r="BA305" s="23">
        <f>('Cash Flow Statement Annual'!AB305+'Cash Flow Statement Annual'!AU305)/'Income Statement Annual'!BS305</f>
        <v>21.981725888324874</v>
      </c>
      <c r="BB305" s="23">
        <f>'Income Statement Annual'!AF305/('Balance Sheet Annual'!BH305+'Balance Sheet Annual'!BS305)</f>
        <v>0.11646107598217062</v>
      </c>
      <c r="BC305" s="24">
        <f>'Income Statement Annual'!AF305/('Balance Sheet Annual'!BB305-'Balance Sheet Annual'!BR305)</f>
        <v>4.7615515834754873E-2</v>
      </c>
    </row>
    <row r="306" spans="1:55" x14ac:dyDescent="0.2">
      <c r="A306" s="52" t="s">
        <v>934</v>
      </c>
      <c r="B306" s="52" t="s">
        <v>935</v>
      </c>
      <c r="C306" s="52" t="str">
        <f>VLOOKUP(A306,'[1]S&amp;P 500 Wikipedia'!A:D,3,FALSE)</f>
        <v>Information Technology</v>
      </c>
      <c r="D306" s="52">
        <v>746934</v>
      </c>
      <c r="E306" s="52" t="s">
        <v>16</v>
      </c>
      <c r="F306" s="52">
        <v>2019</v>
      </c>
      <c r="G306" s="52" t="s">
        <v>17</v>
      </c>
      <c r="H306" s="53">
        <v>43830</v>
      </c>
      <c r="I306" s="53">
        <v>43874</v>
      </c>
      <c r="J306" s="53">
        <v>43874</v>
      </c>
      <c r="K306" s="54">
        <v>57663510</v>
      </c>
      <c r="L306" s="54">
        <v>58470846</v>
      </c>
      <c r="M306" s="52" t="s">
        <v>936</v>
      </c>
      <c r="N306" s="21">
        <f>'Balance Sheet Annual'!AH306/'Balance Sheet Annual'!BR306</f>
        <v>1.0670524806646282</v>
      </c>
      <c r="O306" s="22">
        <f>('Balance Sheet Annual'!AH306-'Balance Sheet Annual'!U306)/'Balance Sheet Annual'!BR306</f>
        <v>1.066392095451326</v>
      </c>
      <c r="P306" s="22">
        <f>'Balance Sheet Annual'!N306/'Balance Sheet Annual'!BR306</f>
        <v>7.6227729107476272E-2</v>
      </c>
      <c r="Q306" s="22">
        <f>'Balance Sheet Annual'!CH306/'Balance Sheet Annual'!CS306</f>
        <v>3.7223410073144612</v>
      </c>
      <c r="R306" s="22">
        <f>('Balance Sheet Annual'!BH306+'Balance Sheet Annual'!BS306)/'Balance Sheet Annual'!BB306</f>
        <v>1.3121869366770181E-2</v>
      </c>
      <c r="S306" s="22">
        <f>('Balance Sheet Annual'!BH306/'Balance Sheet Annual'!BB306)</f>
        <v>7.137351186227767E-4</v>
      </c>
      <c r="T306" s="22">
        <f>'Balance Sheet Annual'!BS306/'Balance Sheet Annual'!BB306</f>
        <v>1.2408134248147405E-2</v>
      </c>
      <c r="U306" s="22">
        <f>('Balance Sheet Annual'!BH306+'Balance Sheet Annual'!BS306)/'Balance Sheet Annual'!CS306</f>
        <v>6.1965941803322266E-2</v>
      </c>
      <c r="V306" s="22">
        <f>('Balance Sheet Annual'!BH306/'Balance Sheet Annual'!CS306)</f>
        <v>3.3705006190327897E-3</v>
      </c>
      <c r="W306" s="22">
        <f>('Balance Sheet Annual'!BS306/'Balance Sheet Annual'!CS306)</f>
        <v>5.8595441184289478E-2</v>
      </c>
      <c r="X306" s="23">
        <f>'Balance Sheet Annual'!AH306/'Balance Sheet Annual'!BB306</f>
        <v>0.75237734110145216</v>
      </c>
      <c r="Y306" s="23">
        <f>'Balance Sheet Annual'!CS306/('Balance Sheet Annual'!BB306-'Balance Sheet Annual'!AQ306-'Balance Sheet Annual'!AR306-'Balance Sheet Annual'!AS306)</f>
        <v>0.21627184574468958</v>
      </c>
      <c r="Z306" s="23">
        <f>'Balance Sheet Annual'!BA306/'Balance Sheet Annual'!BB306</f>
        <v>0.24762265889854787</v>
      </c>
      <c r="AA306" s="23">
        <f>'Balance Sheet Annual'!AR306/'Balance Sheet Annual'!BB306</f>
        <v>2.0864789617023809E-2</v>
      </c>
      <c r="AB306" s="24">
        <f>'Balance Sheet Annual'!CS306/'Balance Sheet Annual'!CT306</f>
        <v>0.21175937918314122</v>
      </c>
      <c r="AC306" s="25">
        <f>'Income Statement Annual'!V306/'Income Statement Annual'!N306</f>
        <v>0.84934205086007175</v>
      </c>
      <c r="AD306" s="23">
        <f>('Income Statement Annual'!AF306-'Income Statement Annual'!AC306)/'Income Statement Annual'!N306</f>
        <v>0.33434281678417616</v>
      </c>
      <c r="AE306" s="23">
        <f>'Income Statement Annual'!AF306/'Income Statement Annual'!N306</f>
        <v>0.30667330015684496</v>
      </c>
      <c r="AF306" s="23">
        <f>'Income Statement Annual'!BS306/'Income Statement Annual'!N306</f>
        <v>0.2447920549947063</v>
      </c>
      <c r="AG306" s="23">
        <f>('Income Statement Annual'!AF306-'Income Statement Annual'!AC306)/('Income Statement Annual'!AH306*-1)</f>
        <v>262.37765957446811</v>
      </c>
      <c r="AH306" s="24">
        <f>'Income Statement Annual'!AF306/('Income Statement Annual'!AH306*-1)</f>
        <v>240.66382978723405</v>
      </c>
      <c r="AI306" s="25">
        <f>'Cash Flow Statement Annual'!BG306/'Cash Flow Statement Annual'!AB306</f>
        <v>2.9013791842613359</v>
      </c>
      <c r="AJ306" s="23">
        <f>'Cash Flow Statement Annual'!AB306/'Balance Sheet Annual'!BR306</f>
        <v>0.12789289213366015</v>
      </c>
      <c r="AK306" s="23">
        <f>('Cash Flow Statement Annual'!AB306+'Cash Flow Statement Annual'!AV306)/('Balance Sheet Annual'!BH306+'Balance Sheet Annual'!BS306)</f>
        <v>6.8722765298930533</v>
      </c>
      <c r="AL306" s="24">
        <f>('Cash Flow Statement Annual'!AB306/('Balance Sheet Annual'!BH306+'Balance Sheet Annual'!BS306))</f>
        <v>6.8722765298930533</v>
      </c>
      <c r="AM306" s="25">
        <f>'Income Statement Annual'!BS306/'Balance Sheet Annual'!CS306</f>
        <v>0.34289099706054371</v>
      </c>
      <c r="AN306" s="23">
        <f>'Income Statement Annual'!N306/'Balance Sheet Annual'!CS306</f>
        <v>1.4007439786718519</v>
      </c>
      <c r="AO306" s="23">
        <f>'Income Statement Annual'!N306/'Balance Sheet Annual'!BB306</f>
        <v>0.29662067531807457</v>
      </c>
      <c r="AP306" s="23">
        <f>'Income Statement Annual'!N306/('Balance Sheet Annual'!AH306-'Balance Sheet Annual'!BR306)</f>
        <v>6.2738862712412189</v>
      </c>
      <c r="AQ306" s="23">
        <f>'Income Statement Annual'!BS306/'Balance Sheet Annual'!BB306</f>
        <v>7.2610384665029032E-2</v>
      </c>
      <c r="AR306" s="23">
        <f>'Cash Flow Statement Annual'!AB306/'Income Statement Annual'!N306</f>
        <v>0.30401493348660852</v>
      </c>
      <c r="AS306" s="23">
        <f>'Cash Flow Statement Annual'!BG306/'Income Statement Annual'!N306</f>
        <v>0.88206259972264056</v>
      </c>
      <c r="AT306" s="23">
        <f>'Cash Flow Statement Annual'!AB306/'Balance Sheet Annual'!BB306</f>
        <v>9.0177114877577333E-2</v>
      </c>
      <c r="AU306" s="23">
        <f>('Cash Flow Statement Annual'!AB306+'Cash Flow Statement Annual'!AU306)/'Balance Sheet Annual'!BR306</f>
        <v>2.6905850054918046E-3</v>
      </c>
      <c r="AV306" s="23">
        <f>('Cash Flow Statement Annual'!AB306+'Cash Flow Statement Annual'!AU306)/('Balance Sheet Annual'!BH306+'Balance Sheet Annual'!BS306)</f>
        <v>0.14457757484754696</v>
      </c>
      <c r="AW306" s="23">
        <f>'Cash Flow Statement Annual'!AB306/'Balance Sheet Annual'!BS306</f>
        <v>7.2675805301704584</v>
      </c>
      <c r="AX306" s="23">
        <f>('Cash Flow Statement Annual'!AB306+'Cash Flow Statement Annual'!AU306)/'Balance Sheet Annual'!BS306</f>
        <v>0.15289390109533996</v>
      </c>
      <c r="AY306" s="23">
        <f>('Balance Sheet Annual'!BH306+'Balance Sheet Annual'!BS306)/('Income Statement Annual'!AF306-'Income Statement Annual'!AC306)</f>
        <v>0.13231293206560302</v>
      </c>
      <c r="AZ306" s="23">
        <f>(('Balance Sheet Annual'!BH306+'Balance Sheet Annual'!BS306)-'Balance Sheet Annual'!N306)/('Income Statement Annual'!AF306-'Income Statement Annual'!AC306)</f>
        <v>-0.40964988748555559</v>
      </c>
      <c r="BA306" s="23">
        <f>('Cash Flow Statement Annual'!AB306+'Cash Flow Statement Annual'!AU306)/'Income Statement Annual'!BS306</f>
        <v>2.6127503101187312E-2</v>
      </c>
      <c r="BB306" s="23">
        <f>'Income Statement Annual'!AF306/('Balance Sheet Annual'!BH306+'Balance Sheet Annual'!BS306)</f>
        <v>6.9323690742499924</v>
      </c>
      <c r="BC306" s="24">
        <f>'Income Statement Annual'!AF306/('Balance Sheet Annual'!BB306-'Balance Sheet Annual'!BR306)</f>
        <v>0.3084613339332829</v>
      </c>
    </row>
    <row r="307" spans="1:55" x14ac:dyDescent="0.2">
      <c r="A307" s="52" t="s">
        <v>931</v>
      </c>
      <c r="B307" s="52" t="s">
        <v>932</v>
      </c>
      <c r="C307" s="52" t="str">
        <f>VLOOKUP(A307,'[1]S&amp;P 500 Wikipedia'!A:D,3,FALSE)</f>
        <v>Information Technology</v>
      </c>
      <c r="D307" s="52">
        <v>106287</v>
      </c>
      <c r="E307" s="52" t="s">
        <v>16</v>
      </c>
      <c r="F307" s="52">
        <v>2020</v>
      </c>
      <c r="G307" s="52" t="s">
        <v>17</v>
      </c>
      <c r="H307" s="53">
        <v>43982</v>
      </c>
      <c r="I307" s="53">
        <v>44029</v>
      </c>
      <c r="J307" s="53">
        <v>44029</v>
      </c>
      <c r="K307" s="54">
        <v>358800000</v>
      </c>
      <c r="L307" s="54">
        <v>360900000</v>
      </c>
      <c r="M307" s="52" t="s">
        <v>933</v>
      </c>
      <c r="N307" s="21">
        <f>'Balance Sheet Annual'!AH307/'Balance Sheet Annual'!BR307</f>
        <v>1.2344078248887482</v>
      </c>
      <c r="O307" s="22">
        <f>('Balance Sheet Annual'!AH307-'Balance Sheet Annual'!U307)/'Balance Sheet Annual'!BR307</f>
        <v>1.2344078248887482</v>
      </c>
      <c r="P307" s="22">
        <f>'Balance Sheet Annual'!N307/'Balance Sheet Annual'!BR307</f>
        <v>0.21062142808737491</v>
      </c>
      <c r="Q307" s="22">
        <f>'Balance Sheet Annual'!CH307/'Balance Sheet Annual'!CS307</f>
        <v>2.0742431868843028</v>
      </c>
      <c r="R307" s="22">
        <f>('Balance Sheet Annual'!BH307+'Balance Sheet Annual'!BS307)/'Balance Sheet Annual'!BB307</f>
        <v>9.3781795642462015E-2</v>
      </c>
      <c r="S307" s="22">
        <f>('Balance Sheet Annual'!BH307/'Balance Sheet Annual'!BB307)</f>
        <v>5.9644239652893911E-4</v>
      </c>
      <c r="T307" s="22">
        <f>'Balance Sheet Annual'!BS307/'Balance Sheet Annual'!BB307</f>
        <v>9.3185353245933078E-2</v>
      </c>
      <c r="U307" s="22">
        <f>('Balance Sheet Annual'!BH307+'Balance Sheet Annual'!BS307)/'Balance Sheet Annual'!CS307</f>
        <v>0.28830804630761486</v>
      </c>
      <c r="V307" s="22">
        <f>('Balance Sheet Annual'!BH307/'Balance Sheet Annual'!CS307)</f>
        <v>1.8336089738980369E-3</v>
      </c>
      <c r="W307" s="22">
        <f>('Balance Sheet Annual'!BS307/'Balance Sheet Annual'!CS307)</f>
        <v>0.28647443733371686</v>
      </c>
      <c r="X307" s="23">
        <f>'Balance Sheet Annual'!AH307/'Balance Sheet Annual'!BB307</f>
        <v>0.63908218040628251</v>
      </c>
      <c r="Y307" s="23">
        <f>'Balance Sheet Annual'!CS307/('Balance Sheet Annual'!BB307-'Balance Sheet Annual'!AQ307-'Balance Sheet Annual'!AR307-'Balance Sheet Annual'!AS307)</f>
        <v>0.43263337999688911</v>
      </c>
      <c r="Z307" s="23">
        <f>'Balance Sheet Annual'!BA307/'Balance Sheet Annual'!BB307</f>
        <v>0.36091781959371749</v>
      </c>
      <c r="AA307" s="23">
        <f>'Balance Sheet Annual'!AR307/'Balance Sheet Annual'!BB307</f>
        <v>0.20946823067117312</v>
      </c>
      <c r="AB307" s="24">
        <f>'Balance Sheet Annual'!CS307/'Balance Sheet Annual'!CT307</f>
        <v>0.32528331013835127</v>
      </c>
      <c r="AC307" s="25">
        <f>'Income Statement Annual'!V307/'Income Statement Annual'!N307</f>
        <v>0.68300952852369756</v>
      </c>
      <c r="AD307" s="23">
        <f>('Income Statement Annual'!AF307-'Income Statement Annual'!AC307)/'Income Statement Annual'!N307</f>
        <v>0.36146516520232647</v>
      </c>
      <c r="AE307" s="23">
        <f>'Income Statement Annual'!AF307/'Income Statement Annual'!N307</f>
        <v>0.36146516520232647</v>
      </c>
      <c r="AF307" s="23">
        <f>'Income Statement Annual'!BS307/'Income Statement Annual'!N307</f>
        <v>0.27177329538423461</v>
      </c>
      <c r="AG307" s="23">
        <f>('Income Statement Annual'!AF307-'Income Statement Annual'!AC307)/('Income Statement Annual'!AH307*-1)</f>
        <v>62.414529914529915</v>
      </c>
      <c r="AH307" s="24">
        <f>'Income Statement Annual'!AF307/('Income Statement Annual'!AH307*-1)</f>
        <v>62.414529914529915</v>
      </c>
      <c r="AI307" s="25">
        <f>'Cash Flow Statement Annual'!BG307/'Cash Flow Statement Annual'!AB307</f>
        <v>-1.0328267055312652</v>
      </c>
      <c r="AJ307" s="23">
        <f>'Cash Flow Statement Annual'!AB307/'Balance Sheet Annual'!BR307</f>
        <v>0.3254873613589645</v>
      </c>
      <c r="AK307" s="23">
        <f>('Cash Flow Statement Annual'!AB307+'Cash Flow Statement Annual'!AV307)/('Balance Sheet Annual'!BH307+'Balance Sheet Annual'!BS307)</f>
        <v>0.68774161366753961</v>
      </c>
      <c r="AL307" s="24">
        <f>('Cash Flow Statement Annual'!AB307/('Balance Sheet Annual'!BH307+'Balance Sheet Annual'!BS307))</f>
        <v>1.7968574635241301</v>
      </c>
      <c r="AM307" s="25">
        <f>'Income Statement Annual'!BS307/'Balance Sheet Annual'!CS307</f>
        <v>0.39480117926224206</v>
      </c>
      <c r="AN307" s="23">
        <f>'Income Statement Annual'!N307/'Balance Sheet Annual'!CS307</f>
        <v>1.4526856978500036</v>
      </c>
      <c r="AO307" s="23">
        <f>'Income Statement Annual'!N307/'Balance Sheet Annual'!BB307</f>
        <v>0.47253441238728994</v>
      </c>
      <c r="AP307" s="23">
        <f>'Income Statement Annual'!N307/('Balance Sheet Annual'!AH307-'Balance Sheet Annual'!BR307)</f>
        <v>3.8937072371591017</v>
      </c>
      <c r="AQ307" s="23">
        <f>'Income Statement Annual'!BS307/'Balance Sheet Annual'!BB307</f>
        <v>0.12842223443694667</v>
      </c>
      <c r="AR307" s="23">
        <f>'Cash Flow Statement Annual'!AB307/'Income Statement Annual'!N307</f>
        <v>0.35661428041084026</v>
      </c>
      <c r="AS307" s="23">
        <f>'Cash Flow Statement Annual'!BG307/'Income Statement Annual'!N307</f>
        <v>-0.36832075238213091</v>
      </c>
      <c r="AT307" s="23">
        <f>'Cash Flow Statement Annual'!AB307/'Balance Sheet Annual'!BB307</f>
        <v>0.16851251944285264</v>
      </c>
      <c r="AU307" s="23">
        <f>('Cash Flow Statement Annual'!AB307+'Cash Flow Statement Annual'!AU307)/'Balance Sheet Annual'!BR307</f>
        <v>0.49985317039011495</v>
      </c>
      <c r="AV307" s="23">
        <f>('Cash Flow Statement Annual'!AB307+'Cash Flow Statement Annual'!AU307)/('Balance Sheet Annual'!BH307+'Balance Sheet Annual'!BS307)</f>
        <v>2.7594463150018704</v>
      </c>
      <c r="AW307" s="23">
        <f>'Cash Flow Statement Annual'!AB307/'Balance Sheet Annual'!BS307</f>
        <v>1.8083584337349397</v>
      </c>
      <c r="AX307" s="23">
        <f>('Cash Flow Statement Annual'!AB307+'Cash Flow Statement Annual'!AU307)/'Balance Sheet Annual'!BS307</f>
        <v>2.7771084337349397</v>
      </c>
      <c r="AY307" s="23">
        <f>('Balance Sheet Annual'!BH307+'Balance Sheet Annual'!BS307)/('Income Statement Annual'!AF307-'Income Statement Annual'!AC307)</f>
        <v>0.54905854159534406</v>
      </c>
      <c r="AZ307" s="23">
        <f>(('Balance Sheet Annual'!BH307+'Balance Sheet Annual'!BS307)-'Balance Sheet Annual'!N307)/('Income Statement Annual'!AF307-'Income Statement Annual'!AC307)</f>
        <v>-8.9352961314618284E-2</v>
      </c>
      <c r="BA307" s="23">
        <f>('Cash Flow Statement Annual'!AB307+'Cash Flow Statement Annual'!AU307)/'Income Statement Annual'!BS307</f>
        <v>2.0151170203078044</v>
      </c>
      <c r="BB307" s="23">
        <f>'Income Statement Annual'!AF307/('Balance Sheet Annual'!BH307+'Balance Sheet Annual'!BS307)</f>
        <v>1.8212994138920064</v>
      </c>
      <c r="BC307" s="24">
        <f>'Income Statement Annual'!AF307/('Balance Sheet Annual'!BB307-'Balance Sheet Annual'!BR307)</f>
        <v>0.35416363548183716</v>
      </c>
    </row>
    <row r="308" spans="1:55" x14ac:dyDescent="0.2">
      <c r="A308" s="52" t="s">
        <v>979</v>
      </c>
      <c r="B308" s="52" t="s">
        <v>980</v>
      </c>
      <c r="C308" s="52" t="str">
        <f>VLOOKUP(A308,'[1]S&amp;P 500 Wikipedia'!A:D,3,FALSE)</f>
        <v>Utilities</v>
      </c>
      <c r="D308" s="52">
        <v>117316</v>
      </c>
      <c r="E308" s="52" t="s">
        <v>16</v>
      </c>
      <c r="F308" s="52">
        <v>2019</v>
      </c>
      <c r="G308" s="52" t="s">
        <v>17</v>
      </c>
      <c r="H308" s="53">
        <v>43830</v>
      </c>
      <c r="I308" s="53">
        <v>43887</v>
      </c>
      <c r="J308" s="53">
        <v>43887</v>
      </c>
      <c r="K308" s="54">
        <v>504000000</v>
      </c>
      <c r="L308" s="54">
        <v>507000000</v>
      </c>
      <c r="M308" s="52" t="s">
        <v>981</v>
      </c>
      <c r="N308" s="21">
        <f>'Balance Sheet Annual'!AH308/'Balance Sheet Annual'!BR308</f>
        <v>0.64018228650683573</v>
      </c>
      <c r="O308" s="22">
        <f>('Balance Sheet Annual'!AH308-'Balance Sheet Annual'!U308)/'Balance Sheet Annual'!BR308</f>
        <v>0.52387556964533388</v>
      </c>
      <c r="P308" s="22">
        <f>'Balance Sheet Annual'!N308/'Balance Sheet Annual'!BR308</f>
        <v>2.9126213592233011E-2</v>
      </c>
      <c r="Q308" s="22">
        <f>'Balance Sheet Annual'!CH308/'Balance Sheet Annual'!CS308</f>
        <v>2.1632314931406986</v>
      </c>
      <c r="R308" s="22">
        <f>('Balance Sheet Annual'!BH308+'Balance Sheet Annual'!BS308)/'Balance Sheet Annual'!BB308</f>
        <v>0.33989105384454221</v>
      </c>
      <c r="S308" s="22">
        <f>('Balance Sheet Annual'!BH308/'Balance Sheet Annual'!BB308)</f>
        <v>5.1958935679865911E-2</v>
      </c>
      <c r="T308" s="22">
        <f>'Balance Sheet Annual'!BS308/'Balance Sheet Annual'!BB308</f>
        <v>0.28793211816467629</v>
      </c>
      <c r="U308" s="22">
        <f>('Balance Sheet Annual'!BH308+'Balance Sheet Annual'!BS308)/'Balance Sheet Annual'!CS308</f>
        <v>1.0751540857578368</v>
      </c>
      <c r="V308" s="22">
        <f>('Balance Sheet Annual'!BH308/'Balance Sheet Annual'!CS308)</f>
        <v>0.16435814169262378</v>
      </c>
      <c r="W308" s="22">
        <f>('Balance Sheet Annual'!BS308/'Balance Sheet Annual'!CS308)</f>
        <v>0.91079594406521303</v>
      </c>
      <c r="X308" s="23">
        <f>'Balance Sheet Annual'!AH308/'Balance Sheet Annual'!BB308</f>
        <v>6.7693274670018858E-2</v>
      </c>
      <c r="Y308" s="23">
        <f>'Balance Sheet Annual'!CS308/('Balance Sheet Annual'!BB308-'Balance Sheet Annual'!AQ308-'Balance Sheet Annual'!AR308-'Balance Sheet Annual'!AS308)</f>
        <v>0.31712238078224503</v>
      </c>
      <c r="Z308" s="23">
        <f>'Balance Sheet Annual'!BA308/'Balance Sheet Annual'!BB308</f>
        <v>0.93230672532998116</v>
      </c>
      <c r="AA308" s="23">
        <f>'Balance Sheet Annual'!AR308/'Balance Sheet Annual'!BB308</f>
        <v>0</v>
      </c>
      <c r="AB308" s="24">
        <f>'Balance Sheet Annual'!CS308/'Balance Sheet Annual'!CT308</f>
        <v>0.31613241148124871</v>
      </c>
      <c r="AC308" s="25">
        <f>'Income Statement Annual'!V308/'Income Statement Annual'!N308</f>
        <v>0.66534339023421996</v>
      </c>
      <c r="AD308" s="23">
        <f>('Income Statement Annual'!AF308-'Income Statement Annual'!AC308)/'Income Statement Annual'!N308</f>
        <v>0.35658991663358475</v>
      </c>
      <c r="AE308" s="23">
        <f>'Income Statement Annual'!AF308/'Income Statement Annual'!N308</f>
        <v>0.23273124255657007</v>
      </c>
      <c r="AF308" s="23">
        <f>'Income Statement Annual'!BS308/'Income Statement Annual'!N308</f>
        <v>0.16802302500992458</v>
      </c>
      <c r="AG308" s="23">
        <f>('Income Statement Annual'!AF308-'Income Statement Annual'!AC308)/('Income Statement Annual'!AH308*-1)</f>
        <v>6.3145869947275921</v>
      </c>
      <c r="AH308" s="24">
        <f>'Income Statement Annual'!AF308/('Income Statement Annual'!AH308*-1)</f>
        <v>4.1212653778558872</v>
      </c>
      <c r="AI308" s="25">
        <f>'Cash Flow Statement Annual'!BG308/'Cash Flow Statement Annual'!AB308</f>
        <v>-7.6058005327019826E-2</v>
      </c>
      <c r="AJ308" s="23">
        <f>'Cash Flow Statement Annual'!AB308/'Balance Sheet Annual'!BR308</f>
        <v>0.66950663760649887</v>
      </c>
      <c r="AK308" s="23">
        <f>('Cash Flow Statement Annual'!AB308+'Cash Flow Statement Annual'!AV308)/('Balance Sheet Annual'!BH308+'Balance Sheet Annual'!BS308)</f>
        <v>0.14972569808296862</v>
      </c>
      <c r="AL308" s="24">
        <f>('Cash Flow Statement Annual'!AB308/('Balance Sheet Annual'!BH308+'Balance Sheet Annual'!BS308))</f>
        <v>0.20828453430314986</v>
      </c>
      <c r="AM308" s="25">
        <f>'Income Statement Annual'!BS308/'Balance Sheet Annual'!CS308</f>
        <v>0.11220094108290808</v>
      </c>
      <c r="AN308" s="23">
        <f>'Income Statement Annual'!N308/'Balance Sheet Annual'!CS308</f>
        <v>0.66777122407051492</v>
      </c>
      <c r="AO308" s="23">
        <f>'Income Statement Annual'!N308/'Balance Sheet Annual'!BB308</f>
        <v>0.21110412738319714</v>
      </c>
      <c r="AP308" s="23">
        <f>'Income Statement Annual'!N308/('Balance Sheet Annual'!AH308-'Balance Sheet Annual'!BR308)</f>
        <v>-5.5484581497797354</v>
      </c>
      <c r="AQ308" s="23">
        <f>'Income Statement Annual'!BS308/'Balance Sheet Annual'!BB308</f>
        <v>3.5470354075005241E-2</v>
      </c>
      <c r="AR308" s="23">
        <f>'Cash Flow Statement Annual'!AB308/'Income Statement Annual'!N308</f>
        <v>0.33535132989281463</v>
      </c>
      <c r="AS308" s="23">
        <f>'Cash Flow Statement Annual'!BG308/'Income Statement Annual'!N308</f>
        <v>-2.5506153235410878E-2</v>
      </c>
      <c r="AT308" s="23">
        <f>'Cash Flow Statement Annual'!AB308/'Balance Sheet Annual'!BB308</f>
        <v>7.0794049863817307E-2</v>
      </c>
      <c r="AU308" s="23">
        <f>('Cash Flow Statement Annual'!AB308+'Cash Flow Statement Annual'!AU308)/'Balance Sheet Annual'!BR308</f>
        <v>4.6364176738656629E-2</v>
      </c>
      <c r="AV308" s="23">
        <f>('Cash Flow Statement Annual'!AB308+'Cash Flow Statement Annual'!AU308)/('Balance Sheet Annual'!BH308+'Balance Sheet Annual'!BS308)</f>
        <v>1.4423965974234112E-2</v>
      </c>
      <c r="AW308" s="23">
        <f>'Cash Flow Statement Annual'!AB308/'Balance Sheet Annual'!BS308</f>
        <v>0.24587062504547769</v>
      </c>
      <c r="AX308" s="23">
        <f>('Cash Flow Statement Annual'!AB308+'Cash Flow Statement Annual'!AU308)/'Balance Sheet Annual'!BS308</f>
        <v>1.7026850032743943E-2</v>
      </c>
      <c r="AY308" s="23">
        <f>('Balance Sheet Annual'!BH308+'Balance Sheet Annual'!BS308)/('Income Statement Annual'!AF308-'Income Statement Annual'!AC308)</f>
        <v>4.5151683829668796</v>
      </c>
      <c r="AZ308" s="23">
        <f>(('Balance Sheet Annual'!BH308+'Balance Sheet Annual'!BS308)-'Balance Sheet Annual'!N308)/('Income Statement Annual'!AF308-'Income Statement Annual'!AC308)</f>
        <v>4.4742554967993318</v>
      </c>
      <c r="BA308" s="23">
        <f>('Cash Flow Statement Annual'!AB308+'Cash Flow Statement Annual'!AU308)/'Income Statement Annual'!BS308</f>
        <v>0.13821618428824572</v>
      </c>
      <c r="BB308" s="23">
        <f>'Income Statement Annual'!AF308/('Balance Sheet Annual'!BH308+'Balance Sheet Annual'!BS308)</f>
        <v>0.14454786414349996</v>
      </c>
      <c r="BC308" s="24">
        <f>'Income Statement Annual'!AF308/('Balance Sheet Annual'!BB308-'Balance Sheet Annual'!BR308)</f>
        <v>5.4939905817304312E-2</v>
      </c>
    </row>
    <row r="309" spans="1:55" x14ac:dyDescent="0.2">
      <c r="A309" s="52" t="s">
        <v>943</v>
      </c>
      <c r="B309" s="52" t="s">
        <v>944</v>
      </c>
      <c r="C309" s="52" t="str">
        <f>VLOOKUP(A309,'[1]S&amp;P 500 Wikipedia'!A:D,3,FALSE)</f>
        <v>Consumer Staples</v>
      </c>
      <c r="D309" s="52">
        <v>218222</v>
      </c>
      <c r="E309" s="52" t="s">
        <v>16</v>
      </c>
      <c r="F309" s="52">
        <v>2019</v>
      </c>
      <c r="G309" s="52" t="s">
        <v>17</v>
      </c>
      <c r="H309" s="53">
        <v>43830</v>
      </c>
      <c r="I309" s="53">
        <v>43874</v>
      </c>
      <c r="J309" s="53">
        <v>44025</v>
      </c>
      <c r="K309" s="54">
        <v>1392000000</v>
      </c>
      <c r="L309" s="54">
        <v>1401000000</v>
      </c>
      <c r="M309" s="52" t="s">
        <v>945</v>
      </c>
      <c r="N309" s="21">
        <f>'Balance Sheet Annual'!AH309/'Balance Sheet Annual'!BR309</f>
        <v>0.86237231806852055</v>
      </c>
      <c r="O309" s="22">
        <f>('Balance Sheet Annual'!AH309-'Balance Sheet Annual'!U309)/'Balance Sheet Annual'!BR309</f>
        <v>0.6992326865744587</v>
      </c>
      <c r="P309" s="22">
        <f>'Balance Sheet Annual'!N309/'Balance Sheet Annual'!BR309</f>
        <v>0.28043595132202725</v>
      </c>
      <c r="Q309" s="22">
        <f>'Balance Sheet Annual'!CH309/'Balance Sheet Annual'!CS309</f>
        <v>4.2829566854990579</v>
      </c>
      <c r="R309" s="22">
        <f>('Balance Sheet Annual'!BH309+'Balance Sheet Annual'!BS309)/'Balance Sheet Annual'!BB309</f>
        <v>0.40826511515398423</v>
      </c>
      <c r="S309" s="22">
        <f>('Balance Sheet Annual'!BH309/'Balance Sheet Annual'!BB309)</f>
        <v>3.7175194469553259E-2</v>
      </c>
      <c r="T309" s="22">
        <f>'Balance Sheet Annual'!BS309/'Balance Sheet Annual'!BB309</f>
        <v>0.37108992068443097</v>
      </c>
      <c r="U309" s="22">
        <f>('Balance Sheet Annual'!BH309+'Balance Sheet Annual'!BS309)/'Balance Sheet Annual'!CS309</f>
        <v>2.156846919558784</v>
      </c>
      <c r="V309" s="22">
        <f>('Balance Sheet Annual'!BH309/'Balance Sheet Annual'!CS309)</f>
        <v>0.19639494215765402</v>
      </c>
      <c r="W309" s="22">
        <f>('Balance Sheet Annual'!BS309/'Balance Sheet Annual'!CS309)</f>
        <v>1.96045197740113</v>
      </c>
      <c r="X309" s="23">
        <f>'Balance Sheet Annual'!AH309/'Balance Sheet Annual'!BB309</f>
        <v>0.22464257069016003</v>
      </c>
      <c r="Y309" s="23">
        <f>'Balance Sheet Annual'!CS309/('Balance Sheet Annual'!BB309-'Balance Sheet Annual'!AQ309-'Balance Sheet Annual'!AR309-'Balance Sheet Annual'!AS309)</f>
        <v>0.31632023487862476</v>
      </c>
      <c r="Z309" s="23">
        <f>'Balance Sheet Annual'!BA309/'Balance Sheet Annual'!BB309</f>
        <v>0.77535742930983997</v>
      </c>
      <c r="AA309" s="23">
        <f>'Balance Sheet Annual'!AR309/'Balance Sheet Annual'!BB309</f>
        <v>0.19734681146320038</v>
      </c>
      <c r="AB309" s="24">
        <f>'Balance Sheet Annual'!CS309/'Balance Sheet Annual'!CT309</f>
        <v>0.18928794225113627</v>
      </c>
      <c r="AC309" s="25">
        <f>'Income Statement Annual'!V309/'Income Statement Annual'!N309</f>
        <v>0.55134676374681735</v>
      </c>
      <c r="AD309" s="23">
        <f>('Income Statement Annual'!AF309-'Income Statement Annual'!AC309)/'Income Statement Annual'!N309</f>
        <v>0.15322880838581915</v>
      </c>
      <c r="AE309" s="23">
        <f>'Income Statement Annual'!AF309/'Income Statement Annual'!N309</f>
        <v>0.15322880838581915</v>
      </c>
      <c r="AF309" s="23">
        <f>'Income Statement Annual'!BS309/'Income Statement Annual'!N309</f>
        <v>0.10890248805110109</v>
      </c>
      <c r="AG309" s="23">
        <f>('Income Statement Annual'!AF309-'Income Statement Annual'!AC309)/('Income Statement Annual'!AH309*-1)</f>
        <v>11.006417112299465</v>
      </c>
      <c r="AH309" s="24">
        <f>'Income Statement Annual'!AF309/('Income Statement Annual'!AH309*-1)</f>
        <v>11.006417112299465</v>
      </c>
      <c r="AI309" s="25">
        <f>'Cash Flow Statement Annual'!BG309/'Cash Flow Statement Annual'!AB309</f>
        <v>-0.87946937506477352</v>
      </c>
      <c r="AJ309" s="23">
        <f>'Cash Flow Statement Annual'!AB309/'Balance Sheet Annual'!BR309</f>
        <v>0.47158007917501588</v>
      </c>
      <c r="AK309" s="23">
        <f>('Cash Flow Statement Annual'!AB309+'Cash Flow Statement Annual'!AV309)/('Balance Sheet Annual'!BH309+'Balance Sheet Annual'!BS309)</f>
        <v>0.1354933266808033</v>
      </c>
      <c r="AL309" s="24">
        <f>('Cash Flow Statement Annual'!AB309/('Balance Sheet Annual'!BH309+'Balance Sheet Annual'!BS309))</f>
        <v>0.30089185480853187</v>
      </c>
      <c r="AM309" s="25">
        <f>'Income Statement Annual'!BS309/'Balance Sheet Annual'!CS309</f>
        <v>0.49192897497982246</v>
      </c>
      <c r="AN309" s="23">
        <f>'Income Statement Annual'!N309/'Balance Sheet Annual'!CS309</f>
        <v>4.5171509281678777</v>
      </c>
      <c r="AO309" s="23">
        <f>'Income Statement Annual'!N309/'Balance Sheet Annual'!BB309</f>
        <v>0.85504220403070774</v>
      </c>
      <c r="AP309" s="23">
        <f>'Income Statement Annual'!N309/('Balance Sheet Annual'!AH309-'Balance Sheet Annual'!BR309)</f>
        <v>-23.849786931818183</v>
      </c>
      <c r="AQ309" s="23">
        <f>'Income Statement Annual'!BS309/'Balance Sheet Annual'!BB309</f>
        <v>9.311622340764128E-2</v>
      </c>
      <c r="AR309" s="23">
        <f>'Cash Flow Statement Annual'!AB309/'Income Statement Annual'!N309</f>
        <v>0.14366968925418025</v>
      </c>
      <c r="AS309" s="23">
        <f>'Cash Flow Statement Annual'!BG309/'Income Statement Annual'!N309</f>
        <v>-0.12635309182412413</v>
      </c>
      <c r="AT309" s="23">
        <f>'Cash Flow Statement Annual'!AB309/'Balance Sheet Annual'!BB309</f>
        <v>0.12284364775230117</v>
      </c>
      <c r="AU309" s="23">
        <f>('Cash Flow Statement Annual'!AB309+'Cash Flow Statement Annual'!AU309)/'Balance Sheet Annual'!BR309</f>
        <v>0.15698157470309368</v>
      </c>
      <c r="AV309" s="23">
        <f>('Cash Flow Statement Annual'!AB309+'Cash Flow Statement Annual'!AU309)/('Balance Sheet Annual'!BH309+'Balance Sheet Annual'!BS309)</f>
        <v>0.10016215541973307</v>
      </c>
      <c r="AW309" s="23">
        <f>'Cash Flow Statement Annual'!AB309/'Balance Sheet Annual'!BS309</f>
        <v>0.33103471936324963</v>
      </c>
      <c r="AX309" s="23">
        <f>('Cash Flow Statement Annual'!AB309+'Cash Flow Statement Annual'!AU309)/'Balance Sheet Annual'!BS309</f>
        <v>0.110196239879237</v>
      </c>
      <c r="AY309" s="23">
        <f>('Balance Sheet Annual'!BH309+'Balance Sheet Annual'!BS309)/('Income Statement Annual'!AF309-'Income Statement Annual'!AC309)</f>
        <v>3.1161208823243611</v>
      </c>
      <c r="AZ309" s="23">
        <f>(('Balance Sheet Annual'!BH309+'Balance Sheet Annual'!BS309)-'Balance Sheet Annual'!N309)/('Income Statement Annual'!AF309-'Income Statement Annual'!AC309)</f>
        <v>2.5585463025944999</v>
      </c>
      <c r="BA309" s="23">
        <f>('Cash Flow Statement Annual'!AB309+'Cash Flow Statement Annual'!AU309)/'Income Statement Annual'!BS309</f>
        <v>0.43915777960076563</v>
      </c>
      <c r="BB309" s="23">
        <f>'Income Statement Annual'!AF309/('Balance Sheet Annual'!BH309+'Balance Sheet Annual'!BS309)</f>
        <v>0.32091181239865285</v>
      </c>
      <c r="BC309" s="24">
        <f>'Income Statement Annual'!AF309/('Balance Sheet Annual'!BB309-'Balance Sheet Annual'!BR309)</f>
        <v>0.17716833660434528</v>
      </c>
    </row>
    <row r="310" spans="1:55" x14ac:dyDescent="0.2">
      <c r="A310" s="52" t="s">
        <v>952</v>
      </c>
      <c r="B310" s="52" t="s">
        <v>953</v>
      </c>
      <c r="C310" s="52" t="str">
        <f>VLOOKUP(A310,'[1]S&amp;P 500 Wikipedia'!A:D,3,FALSE)</f>
        <v>Health Care</v>
      </c>
      <c r="D310" s="52">
        <v>262090</v>
      </c>
      <c r="E310" s="52" t="s">
        <v>16</v>
      </c>
      <c r="F310" s="52">
        <v>2019</v>
      </c>
      <c r="G310" s="52" t="s">
        <v>17</v>
      </c>
      <c r="H310" s="53">
        <v>43830</v>
      </c>
      <c r="I310" s="53">
        <v>43888</v>
      </c>
      <c r="J310" s="53">
        <v>43888</v>
      </c>
      <c r="K310" s="54">
        <v>5534000000</v>
      </c>
      <c r="L310" s="54">
        <v>5629000000</v>
      </c>
      <c r="M310" s="52" t="s">
        <v>954</v>
      </c>
      <c r="N310" s="21">
        <f>'Balance Sheet Annual'!AH310/'Balance Sheet Annual'!BR310</f>
        <v>0.87936303683448613</v>
      </c>
      <c r="O310" s="22">
        <f>('Balance Sheet Annual'!AH310-'Balance Sheet Annual'!U310)/'Balance Sheet Annual'!BR310</f>
        <v>0.65731059996783014</v>
      </c>
      <c r="P310" s="22">
        <f>'Balance Sheet Annual'!N310/'Balance Sheet Annual'!BR310</f>
        <v>0.26352474398155595</v>
      </c>
      <c r="Q310" s="22">
        <f>'Balance Sheet Annual'!CH310/'Balance Sheet Annual'!CS310</f>
        <v>1.6397679989912999</v>
      </c>
      <c r="R310" s="22">
        <f>('Balance Sheet Annual'!BH310+'Balance Sheet Annual'!BS310)/'Balance Sheet Annual'!BB310</f>
        <v>0.31136559037065342</v>
      </c>
      <c r="S310" s="22">
        <f>('Balance Sheet Annual'!BH310/'Balance Sheet Annual'!BB310)</f>
        <v>9.6693494459304544E-2</v>
      </c>
      <c r="T310" s="22">
        <f>'Balance Sheet Annual'!BS310/'Balance Sheet Annual'!BB310</f>
        <v>0.21467209591134886</v>
      </c>
      <c r="U310" s="22">
        <f>('Balance Sheet Annual'!BH310+'Balance Sheet Annual'!BS310)/'Balance Sheet Annual'!CS310</f>
        <v>0.82193292144748453</v>
      </c>
      <c r="V310" s="22">
        <f>('Balance Sheet Annual'!BH310/'Balance Sheet Annual'!CS310)</f>
        <v>0.25524839238431474</v>
      </c>
      <c r="W310" s="22">
        <f>('Balance Sheet Annual'!BS310/'Balance Sheet Annual'!CS310)</f>
        <v>0.5666845290631698</v>
      </c>
      <c r="X310" s="23">
        <f>'Balance Sheet Annual'!AH310/'Balance Sheet Annual'!BB310</f>
        <v>0.19584686664119219</v>
      </c>
      <c r="Y310" s="23">
        <f>'Balance Sheet Annual'!CS310/('Balance Sheet Annual'!BB310-'Balance Sheet Annual'!AQ310-'Balance Sheet Annual'!AR310-'Balance Sheet Annual'!AS310)</f>
        <v>0.86364935683658883</v>
      </c>
      <c r="Z310" s="23">
        <f>'Balance Sheet Annual'!BA310/'Balance Sheet Annual'!BB310</f>
        <v>0.80415313335880778</v>
      </c>
      <c r="AA310" s="23">
        <f>'Balance Sheet Annual'!AR310/'Balance Sheet Annual'!BB310</f>
        <v>0.35019225257928926</v>
      </c>
      <c r="AB310" s="24">
        <f>'Balance Sheet Annual'!CS310/'Balance Sheet Annual'!CT310</f>
        <v>0.37882116927779902</v>
      </c>
      <c r="AC310" s="25">
        <f>'Income Statement Annual'!V310/'Income Statement Annual'!N310</f>
        <v>0.80253140096618358</v>
      </c>
      <c r="AD310" s="23">
        <f>('Income Statement Annual'!AF310-'Income Statement Annual'!AC310)/'Income Statement Annual'!N310</f>
        <v>0.35808695652173911</v>
      </c>
      <c r="AE310" s="23">
        <f>'Income Statement Annual'!AF310/'Income Statement Annual'!N310</f>
        <v>0.26900483091787442</v>
      </c>
      <c r="AF310" s="23">
        <f>'Income Statement Annual'!BS310/'Income Statement Annual'!N310</f>
        <v>0.31445410628019321</v>
      </c>
      <c r="AG310" s="23" t="e">
        <f>('Income Statement Annual'!AF310-'Income Statement Annual'!AC310)/('Income Statement Annual'!AH310*-1)</f>
        <v>#DIV/0!</v>
      </c>
      <c r="AH310" s="24" t="e">
        <f>'Income Statement Annual'!AF310/('Income Statement Annual'!AH310*-1)</f>
        <v>#DIV/0!</v>
      </c>
      <c r="AI310" s="25">
        <f>'Cash Flow Statement Annual'!BG310/'Cash Flow Statement Annual'!AB310</f>
        <v>-0.67413409596441054</v>
      </c>
      <c r="AJ310" s="23">
        <f>'Cash Flow Statement Annual'!AB310/'Balance Sheet Annual'!BR310</f>
        <v>0.33746179829499756</v>
      </c>
      <c r="AK310" s="23">
        <f>('Cash Flow Statement Annual'!AB310+'Cash Flow Statement Annual'!AV310)/('Balance Sheet Annual'!BH310+'Balance Sheet Annual'!BS310)</f>
        <v>8.7152444870565671E-2</v>
      </c>
      <c r="AL310" s="24">
        <f>('Cash Flow Statement Annual'!AB310/('Balance Sheet Annual'!BH310+'Balance Sheet Annual'!BS310))</f>
        <v>0.24138063279002878</v>
      </c>
      <c r="AM310" s="25">
        <f>'Income Statement Annual'!BS310/'Balance Sheet Annual'!CS310</f>
        <v>0.25647774555541547</v>
      </c>
      <c r="AN310" s="23">
        <f>'Income Statement Annual'!N310/'Balance Sheet Annual'!CS310</f>
        <v>0.8156285462110705</v>
      </c>
      <c r="AO310" s="23">
        <f>'Income Statement Annual'!N310/'Balance Sheet Annual'!BB310</f>
        <v>0.30897735957202904</v>
      </c>
      <c r="AP310" s="23">
        <f>'Income Statement Annual'!N310/('Balance Sheet Annual'!AH310-'Balance Sheet Annual'!BR310)</f>
        <v>-11.5</v>
      </c>
      <c r="AQ310" s="23">
        <f>'Income Statement Annual'!BS310/'Balance Sheet Annual'!BB310</f>
        <v>9.7159199465036303E-2</v>
      </c>
      <c r="AR310" s="23">
        <f>'Cash Flow Statement Annual'!AB310/'Income Statement Annual'!N310</f>
        <v>0.24324637681159419</v>
      </c>
      <c r="AS310" s="23">
        <f>'Cash Flow Statement Annual'!BG310/'Income Statement Annual'!N310</f>
        <v>-0.16398067632850241</v>
      </c>
      <c r="AT310" s="23">
        <f>'Cash Flow Statement Annual'!AB310/'Balance Sheet Annual'!BB310</f>
        <v>7.5157623232709206E-2</v>
      </c>
      <c r="AU310" s="23">
        <f>('Cash Flow Statement Annual'!AB310+'Cash Flow Statement Annual'!AU310)/'Balance Sheet Annual'!BR310</f>
        <v>0.23167658570586028</v>
      </c>
      <c r="AV310" s="23">
        <f>('Cash Flow Statement Annual'!AB310+'Cash Flow Statement Annual'!AU310)/('Balance Sheet Annual'!BH310+'Balance Sheet Annual'!BS310)</f>
        <v>0.1657142857142857</v>
      </c>
      <c r="AW310" s="23">
        <f>'Cash Flow Statement Annual'!AB310/'Balance Sheet Annual'!BS310</f>
        <v>0.35010429703796414</v>
      </c>
      <c r="AX310" s="23">
        <f>('Cash Flow Statement Annual'!AB310+'Cash Flow Statement Annual'!AU310)/'Balance Sheet Annual'!BS310</f>
        <v>0.24035600055625087</v>
      </c>
      <c r="AY310" s="23">
        <f>('Balance Sheet Annual'!BH310+'Balance Sheet Annual'!BS310)/('Income Statement Annual'!AF310-'Income Statement Annual'!AC310)</f>
        <v>2.814203227024985</v>
      </c>
      <c r="AZ310" s="23">
        <f>(('Balance Sheet Annual'!BH310+'Balance Sheet Annual'!BS310)-'Balance Sheet Annual'!N310)/('Income Statement Annual'!AF310-'Income Statement Annual'!AC310)</f>
        <v>2.2837407587286167</v>
      </c>
      <c r="BA310" s="23">
        <f>('Cash Flow Statement Annual'!AB310+'Cash Flow Statement Annual'!AU310)/'Income Statement Annual'!BS310</f>
        <v>0.53106372518896328</v>
      </c>
      <c r="BB310" s="23">
        <f>'Income Statement Annual'!AF310/('Balance Sheet Annual'!BH310+'Balance Sheet Annual'!BS310)</f>
        <v>0.26694151486097795</v>
      </c>
      <c r="BC310" s="24">
        <f>'Income Statement Annual'!AF310/('Balance Sheet Annual'!BB310-'Balance Sheet Annual'!BR310)</f>
        <v>0.10693162091161876</v>
      </c>
    </row>
    <row r="311" spans="1:55" x14ac:dyDescent="0.2">
      <c r="A311" s="52" t="s">
        <v>973</v>
      </c>
      <c r="B311" s="52" t="s">
        <v>974</v>
      </c>
      <c r="C311" s="52" t="str">
        <f>VLOOKUP(A311,'[1]S&amp;P 500 Wikipedia'!A:D,3,FALSE)</f>
        <v>Consumer Staples</v>
      </c>
      <c r="D311" s="52">
        <v>133209</v>
      </c>
      <c r="E311" s="52" t="s">
        <v>16</v>
      </c>
      <c r="F311" s="52">
        <v>2020</v>
      </c>
      <c r="G311" s="52" t="s">
        <v>17</v>
      </c>
      <c r="H311" s="53">
        <v>44012</v>
      </c>
      <c r="I311" s="53">
        <v>44049</v>
      </c>
      <c r="J311" s="53">
        <v>44049</v>
      </c>
      <c r="K311" s="54">
        <v>2481200000</v>
      </c>
      <c r="L311" s="54">
        <v>2612300000</v>
      </c>
      <c r="M311" s="52" t="s">
        <v>975</v>
      </c>
      <c r="N311" s="21">
        <f>'Balance Sheet Annual'!AH311/'Balance Sheet Annual'!BR311</f>
        <v>0.84870815138282385</v>
      </c>
      <c r="O311" s="22">
        <f>('Balance Sheet Annual'!AH311-'Balance Sheet Annual'!U311)/'Balance Sheet Annual'!BR311</f>
        <v>0.68198083454633673</v>
      </c>
      <c r="P311" s="22">
        <f>'Balance Sheet Annual'!N311/'Balance Sheet Annual'!BR311</f>
        <v>0.490690198932557</v>
      </c>
      <c r="Q311" s="22">
        <f>'Balance Sheet Annual'!CH311/'Balance Sheet Annual'!CS311</f>
        <v>1.5747685481462519</v>
      </c>
      <c r="R311" s="22">
        <f>('Balance Sheet Annual'!BH311+'Balance Sheet Annual'!BS311)/'Balance Sheet Annual'!BB311</f>
        <v>0.28765534382767194</v>
      </c>
      <c r="S311" s="22">
        <f>('Balance Sheet Annual'!BH311/'Balance Sheet Annual'!BB311)</f>
        <v>9.265120132560066E-2</v>
      </c>
      <c r="T311" s="22">
        <f>'Balance Sheet Annual'!BS311/'Balance Sheet Annual'!BB311</f>
        <v>0.19500414250207126</v>
      </c>
      <c r="U311" s="22">
        <f>('Balance Sheet Annual'!BH311+'Balance Sheet Annual'!BS311)/'Balance Sheet Annual'!CS311</f>
        <v>0.74064593199368578</v>
      </c>
      <c r="V311" s="22">
        <f>('Balance Sheet Annual'!BH311/'Balance Sheet Annual'!CS311)</f>
        <v>0.23855539912112292</v>
      </c>
      <c r="W311" s="22">
        <f>('Balance Sheet Annual'!BS311/'Balance Sheet Annual'!CS311)</f>
        <v>0.50209053287256278</v>
      </c>
      <c r="X311" s="23">
        <f>'Balance Sheet Annual'!AH311/'Balance Sheet Annual'!BB311</f>
        <v>0.23187241093620548</v>
      </c>
      <c r="Y311" s="23">
        <f>'Balance Sheet Annual'!CS311/('Balance Sheet Annual'!BB311-'Balance Sheet Annual'!AQ311-'Balance Sheet Annual'!AR311-'Balance Sheet Annual'!AS311)</f>
        <v>0.82232006595681229</v>
      </c>
      <c r="Z311" s="23">
        <f>'Balance Sheet Annual'!BA311/'Balance Sheet Annual'!BB311</f>
        <v>0.76812758906379452</v>
      </c>
      <c r="AA311" s="23">
        <f>'Balance Sheet Annual'!AR311/'Balance Sheet Annual'!BB311</f>
        <v>0.33057995028997517</v>
      </c>
      <c r="AB311" s="24">
        <f>'Balance Sheet Annual'!CS311/'Balance Sheet Annual'!CT311</f>
        <v>0.38838442419221209</v>
      </c>
      <c r="AC311" s="25">
        <f>'Income Statement Annual'!V311/'Income Statement Annual'!N311</f>
        <v>0.5031712473572939</v>
      </c>
      <c r="AD311" s="23">
        <f>('Income Statement Annual'!AF311-'Income Statement Annual'!AC311)/'Income Statement Annual'!N311</f>
        <v>0.22136715997181114</v>
      </c>
      <c r="AE311" s="23">
        <f>'Income Statement Annual'!AF311/'Income Statement Annual'!N311</f>
        <v>0.22136715997181114</v>
      </c>
      <c r="AF311" s="23">
        <f>'Income Statement Annual'!BS311/'Income Statement Annual'!N311</f>
        <v>0.18360817477096547</v>
      </c>
      <c r="AG311" s="23">
        <f>('Income Statement Annual'!AF311-'Income Statement Annual'!AC311)/('Income Statement Annual'!AH311*-1)</f>
        <v>50.664516129032258</v>
      </c>
      <c r="AH311" s="24">
        <f>'Income Statement Annual'!AF311/('Income Statement Annual'!AH311*-1)</f>
        <v>50.664516129032258</v>
      </c>
      <c r="AI311" s="25">
        <f>'Cash Flow Statement Annual'!BG311/'Cash Flow Statement Annual'!AB311</f>
        <v>-0.48077917600413722</v>
      </c>
      <c r="AJ311" s="23">
        <f>'Cash Flow Statement Annual'!AB311/'Balance Sheet Annual'!BR311</f>
        <v>0.52774745269286749</v>
      </c>
      <c r="AK311" s="23">
        <f>('Cash Flow Statement Annual'!AB311+'Cash Flow Statement Annual'!AV311)/('Balance Sheet Annual'!BH311+'Balance Sheet Annual'!BS311)</f>
        <v>0.27690092165898617</v>
      </c>
      <c r="AL311" s="24">
        <f>('Cash Flow Statement Annual'!AB311/('Balance Sheet Annual'!BH311+'Balance Sheet Annual'!BS311))</f>
        <v>0.50123847926267284</v>
      </c>
      <c r="AM311" s="25">
        <f>'Income Statement Annual'!BS311/'Balance Sheet Annual'!CS311</f>
        <v>0.27789154827424378</v>
      </c>
      <c r="AN311" s="23">
        <f>'Income Statement Annual'!N311/'Balance Sheet Annual'!CS311</f>
        <v>1.513503135799309</v>
      </c>
      <c r="AO311" s="23">
        <f>'Income Statement Annual'!N311/'Balance Sheet Annual'!BB311</f>
        <v>0.58782104391052192</v>
      </c>
      <c r="AP311" s="23">
        <f>'Income Statement Annual'!N311/('Balance Sheet Annual'!AH311-'Balance Sheet Annual'!BR311)</f>
        <v>-14.221286831028262</v>
      </c>
      <c r="AQ311" s="23">
        <f>'Income Statement Annual'!BS311/'Balance Sheet Annual'!BB311</f>
        <v>0.10792874896437449</v>
      </c>
      <c r="AR311" s="23">
        <f>'Cash Flow Statement Annual'!AB311/'Income Statement Annual'!N311</f>
        <v>0.24528541226215644</v>
      </c>
      <c r="AS311" s="23">
        <f>'Cash Flow Statement Annual'!BG311/'Income Statement Annual'!N311</f>
        <v>-0.11792811839323467</v>
      </c>
      <c r="AT311" s="23">
        <f>'Cash Flow Statement Annual'!AB311/'Balance Sheet Annual'!BB311</f>
        <v>0.14418392709196354</v>
      </c>
      <c r="AU311" s="23">
        <f>('Cash Flow Statement Annual'!AB311+'Cash Flow Statement Annual'!AU311)/'Balance Sheet Annual'!BR311</f>
        <v>0.62008733624454149</v>
      </c>
      <c r="AV311" s="23">
        <f>('Cash Flow Statement Annual'!AB311+'Cash Flow Statement Annual'!AU311)/('Balance Sheet Annual'!BH311+'Balance Sheet Annual'!BS311)</f>
        <v>0.5889400921658986</v>
      </c>
      <c r="AW311" s="23">
        <f>'Cash Flow Statement Annual'!AB311/'Balance Sheet Annual'!BS311</f>
        <v>0.7393890470323321</v>
      </c>
      <c r="AX311" s="23">
        <f>('Cash Flow Statement Annual'!AB311+'Cash Flow Statement Annual'!AU311)/'Balance Sheet Annual'!BS311</f>
        <v>0.86875982495645154</v>
      </c>
      <c r="AY311" s="23">
        <f>('Balance Sheet Annual'!BH311+'Balance Sheet Annual'!BS311)/('Income Statement Annual'!AF311-'Income Statement Annual'!AC311)</f>
        <v>2.2106201451674519</v>
      </c>
      <c r="AZ311" s="23">
        <f>(('Balance Sheet Annual'!BH311+'Balance Sheet Annual'!BS311)-'Balance Sheet Annual'!N311)/('Income Statement Annual'!AF311-'Income Statement Annual'!AC311)</f>
        <v>1.1803769260155355</v>
      </c>
      <c r="BA311" s="23">
        <f>('Cash Flow Statement Annual'!AB311+'Cash Flow Statement Annual'!AU311)/'Income Statement Annual'!BS311</f>
        <v>1.5696630075996008</v>
      </c>
      <c r="BB311" s="23">
        <f>'Income Statement Annual'!AF311/('Balance Sheet Annual'!BH311+'Balance Sheet Annual'!BS311)</f>
        <v>0.45236175115207372</v>
      </c>
      <c r="BC311" s="24">
        <f>'Income Statement Annual'!AF311/('Balance Sheet Annual'!BB311-'Balance Sheet Annual'!BR311)</f>
        <v>0.17903880352013132</v>
      </c>
    </row>
    <row r="312" spans="1:55" x14ac:dyDescent="0.2">
      <c r="A312" s="52" t="s">
        <v>928</v>
      </c>
      <c r="B312" s="52" t="s">
        <v>929</v>
      </c>
      <c r="C312" s="52" t="str">
        <f>VLOOKUP(A312,'[1]S&amp;P 500 Wikipedia'!A:D,3,FALSE)</f>
        <v>Industrials</v>
      </c>
      <c r="D312" s="52">
        <v>354246</v>
      </c>
      <c r="E312" s="52" t="s">
        <v>16</v>
      </c>
      <c r="F312" s="52">
        <v>2020</v>
      </c>
      <c r="G312" s="52" t="s">
        <v>17</v>
      </c>
      <c r="H312" s="53">
        <v>44012</v>
      </c>
      <c r="I312" s="53">
        <v>44069</v>
      </c>
      <c r="J312" s="53">
        <v>44069</v>
      </c>
      <c r="K312" s="54">
        <v>128523335</v>
      </c>
      <c r="L312" s="54">
        <v>128848132</v>
      </c>
      <c r="M312" s="52" t="s">
        <v>930</v>
      </c>
      <c r="N312" s="21">
        <f>'Balance Sheet Annual'!AH312/'Balance Sheet Annual'!BR312</f>
        <v>1.5516598573294842</v>
      </c>
      <c r="O312" s="22">
        <f>('Balance Sheet Annual'!AH312-'Balance Sheet Annual'!U312)/'Balance Sheet Annual'!BR312</f>
        <v>0.97528882378295079</v>
      </c>
      <c r="P312" s="22">
        <f>'Balance Sheet Annual'!N312/'Balance Sheet Annual'!BR312</f>
        <v>0.2402253481401346</v>
      </c>
      <c r="Q312" s="22">
        <f>'Balance Sheet Annual'!CH312/'Balance Sheet Annual'!CS312</f>
        <v>2.2207058170076377</v>
      </c>
      <c r="R312" s="22">
        <f>('Balance Sheet Annual'!BH312+'Balance Sheet Annual'!BS312)/'Balance Sheet Annual'!BB312</f>
        <v>0.42870118428798104</v>
      </c>
      <c r="S312" s="22">
        <f>('Balance Sheet Annual'!BH312/'Balance Sheet Annual'!BB312)</f>
        <v>4.1013337140504633E-2</v>
      </c>
      <c r="T312" s="22">
        <f>'Balance Sheet Annual'!BS312/'Balance Sheet Annual'!BB312</f>
        <v>0.38768784714747639</v>
      </c>
      <c r="U312" s="22">
        <f>('Balance Sheet Annual'!BH312+'Balance Sheet Annual'!BS312)/'Balance Sheet Annual'!CS312</f>
        <v>1.3807203979943636</v>
      </c>
      <c r="V312" s="22">
        <f>('Balance Sheet Annual'!BH312/'Balance Sheet Annual'!CS312)</f>
        <v>0.13209189350331865</v>
      </c>
      <c r="W312" s="22">
        <f>('Balance Sheet Annual'!BS312/'Balance Sheet Annual'!CS312)</f>
        <v>1.248628504491045</v>
      </c>
      <c r="X312" s="23">
        <f>'Balance Sheet Annual'!AH312/'Balance Sheet Annual'!BB312</f>
        <v>0.24750011259898261</v>
      </c>
      <c r="Y312" s="23">
        <f>'Balance Sheet Annual'!CS312/('Balance Sheet Annual'!BB312-'Balance Sheet Annual'!AQ312-'Balance Sheet Annual'!AR312-'Balance Sheet Annual'!AS312)</f>
        <v>0.75948320934757874</v>
      </c>
      <c r="Z312" s="23">
        <f>'Balance Sheet Annual'!BA312/'Balance Sheet Annual'!BB312</f>
        <v>0.75249988740101736</v>
      </c>
      <c r="AA312" s="23">
        <f>'Balance Sheet Annual'!AR312/'Balance Sheet Annual'!BB312</f>
        <v>0.39871616387906711</v>
      </c>
      <c r="AB312" s="24">
        <f>'Balance Sheet Annual'!CS312/'Balance Sheet Annual'!CT312</f>
        <v>0.31049094726978244</v>
      </c>
      <c r="AC312" s="25">
        <f>'Income Statement Annual'!V312/'Income Statement Annual'!N312</f>
        <v>0.24891365935722046</v>
      </c>
      <c r="AD312" s="23">
        <f>('Income Statement Annual'!AF312-'Income Statement Annual'!AC312)/'Income Statement Annual'!N312</f>
        <v>0.12795782854539295</v>
      </c>
      <c r="AE312" s="23">
        <f>'Income Statement Annual'!AF312/'Income Statement Annual'!N312</f>
        <v>0.12795782854539295</v>
      </c>
      <c r="AF312" s="23">
        <f>'Income Statement Annual'!BS312/'Income Statement Annual'!N312</f>
        <v>8.8082891339649749E-2</v>
      </c>
      <c r="AG312" s="23">
        <f>('Income Statement Annual'!AF312-'Income Statement Annual'!AC312)/('Income Statement Annual'!AH312*-1)</f>
        <v>5.6867968367184689</v>
      </c>
      <c r="AH312" s="24">
        <f>'Income Statement Annual'!AF312/('Income Statement Annual'!AH312*-1)</f>
        <v>5.6867968367184689</v>
      </c>
      <c r="AI312" s="25">
        <f>'Cash Flow Statement Annual'!BG312/'Cash Flow Statement Annual'!AB312</f>
        <v>0.21695850549675536</v>
      </c>
      <c r="AJ312" s="23">
        <f>'Cash Flow Statement Annual'!AB312/'Balance Sheet Annual'!BR312</f>
        <v>0.65778387757740264</v>
      </c>
      <c r="AK312" s="23">
        <f>('Cash Flow Statement Annual'!AB312+'Cash Flow Statement Annual'!AV312)/('Balance Sheet Annual'!BH312+'Balance Sheet Annual'!BS312)</f>
        <v>0.19110755000274765</v>
      </c>
      <c r="AL312" s="24">
        <f>('Cash Flow Statement Annual'!AB312/('Balance Sheet Annual'!BH312+'Balance Sheet Annual'!BS312))</f>
        <v>0.24474138730776071</v>
      </c>
      <c r="AM312" s="25">
        <f>'Income Statement Annual'!BS312/'Balance Sheet Annual'!CS312</f>
        <v>0.19684022054884623</v>
      </c>
      <c r="AN312" s="23">
        <f>'Income Statement Annual'!N312/'Balance Sheet Annual'!CS312</f>
        <v>2.2347157042089547</v>
      </c>
      <c r="AO312" s="23">
        <f>'Income Statement Annual'!N312/'Balance Sheet Annual'!BB312</f>
        <v>0.69385899587849731</v>
      </c>
      <c r="AP312" s="23">
        <f>'Income Statement Annual'!N312/('Balance Sheet Annual'!AH312-'Balance Sheet Annual'!BR312)</f>
        <v>7.8853498123881947</v>
      </c>
      <c r="AQ312" s="23">
        <f>'Income Statement Annual'!BS312/'Balance Sheet Annual'!BB312</f>
        <v>6.1117106539004158E-2</v>
      </c>
      <c r="AR312" s="23">
        <f>'Cash Flow Statement Annual'!AB312/'Income Statement Annual'!N312</f>
        <v>0.1512136085376824</v>
      </c>
      <c r="AS312" s="23">
        <f>'Cash Flow Statement Annual'!BG312/'Income Statement Annual'!N312</f>
        <v>3.2807078519106976E-2</v>
      </c>
      <c r="AT312" s="23">
        <f>'Cash Flow Statement Annual'!AB312/'Balance Sheet Annual'!BB312</f>
        <v>0.10492092258312047</v>
      </c>
      <c r="AU312" s="23">
        <f>('Cash Flow Statement Annual'!AB312+'Cash Flow Statement Annual'!AU312)/'Balance Sheet Annual'!BR312</f>
        <v>-0.93795874885218489</v>
      </c>
      <c r="AV312" s="23">
        <f>('Cash Flow Statement Annual'!AB312+'Cash Flow Statement Annual'!AU312)/('Balance Sheet Annual'!BH312+'Balance Sheet Annual'!BS312)</f>
        <v>-0.34898594090963075</v>
      </c>
      <c r="AW312" s="23">
        <f>'Cash Flow Statement Annual'!AB312/'Balance Sheet Annual'!BS312</f>
        <v>0.27063247753342284</v>
      </c>
      <c r="AX312" s="23">
        <f>('Cash Flow Statement Annual'!AB312+'Cash Flow Statement Annual'!AU312)/'Balance Sheet Annual'!BS312</f>
        <v>-0.38590501938251937</v>
      </c>
      <c r="AY312" s="23">
        <f>('Balance Sheet Annual'!BH312+'Balance Sheet Annual'!BS312)/('Income Statement Annual'!AF312-'Income Statement Annual'!AC312)</f>
        <v>4.8285485055485209</v>
      </c>
      <c r="AZ312" s="23">
        <f>(('Balance Sheet Annual'!BH312+'Balance Sheet Annual'!BS312)-'Balance Sheet Annual'!N312)/('Income Statement Annual'!AF312-'Income Statement Annual'!AC312)</f>
        <v>4.3969701828698007</v>
      </c>
      <c r="BA312" s="23">
        <f>('Cash Flow Statement Annual'!AB312+'Cash Flow Statement Annual'!AU312)/'Income Statement Annual'!BS312</f>
        <v>-2.4479347050295064</v>
      </c>
      <c r="BB312" s="23">
        <f>'Income Statement Annual'!AF312/('Balance Sheet Annual'!BH312+'Balance Sheet Annual'!BS312)</f>
        <v>0.20710157490411302</v>
      </c>
      <c r="BC312" s="24">
        <f>'Income Statement Annual'!AF312/('Balance Sheet Annual'!BB312-'Balance Sheet Annual'!BR312)</f>
        <v>0.10563402270404929</v>
      </c>
    </row>
    <row r="313" spans="1:55" x14ac:dyDescent="0.2">
      <c r="A313" s="52" t="s">
        <v>985</v>
      </c>
      <c r="B313" s="52" t="s">
        <v>986</v>
      </c>
      <c r="C313" s="52" t="str">
        <f>VLOOKUP(A313,'[1]S&amp;P 500 Wikipedia'!A:D,3,FALSE)</f>
        <v>Consumer Discretionary</v>
      </c>
      <c r="D313" s="52">
        <v>404717</v>
      </c>
      <c r="E313" s="52" t="s">
        <v>16</v>
      </c>
      <c r="F313" s="52">
        <v>2019</v>
      </c>
      <c r="G313" s="52" t="s">
        <v>17</v>
      </c>
      <c r="H313" s="53">
        <v>43830</v>
      </c>
      <c r="I313" s="53">
        <v>43860</v>
      </c>
      <c r="J313" s="53">
        <v>43860</v>
      </c>
      <c r="K313" s="54">
        <v>270699000</v>
      </c>
      <c r="L313" s="54">
        <v>271332000</v>
      </c>
      <c r="M313" s="59" t="s">
        <v>987</v>
      </c>
      <c r="N313" s="21">
        <f>'Balance Sheet Annual'!AH313/'Balance Sheet Annual'!BR313</f>
        <v>1.8127674130163154</v>
      </c>
      <c r="O313" s="22">
        <f>('Balance Sheet Annual'!AH313-'Balance Sheet Annual'!U313)/'Balance Sheet Annual'!BR313</f>
        <v>0.3371602681618685</v>
      </c>
      <c r="P313" s="22">
        <f>'Balance Sheet Annual'!N313/'Balance Sheet Annual'!BR313</f>
        <v>0.23325750326928571</v>
      </c>
      <c r="Q313" s="22">
        <f>'Balance Sheet Annual'!CH313/'Balance Sheet Annual'!CS313</f>
        <v>0.96321795909991981</v>
      </c>
      <c r="R313" s="22">
        <f>('Balance Sheet Annual'!BH313+'Balance Sheet Annual'!BS313)/'Balance Sheet Annual'!BB313</f>
        <v>0</v>
      </c>
      <c r="S313" s="22">
        <f>('Balance Sheet Annual'!BH313/'Balance Sheet Annual'!BB313)</f>
        <v>0</v>
      </c>
      <c r="T313" s="22">
        <f>'Balance Sheet Annual'!BS313/'Balance Sheet Annual'!BB313</f>
        <v>0</v>
      </c>
      <c r="U313" s="22">
        <f>('Balance Sheet Annual'!BH313+'Balance Sheet Annual'!BS313)/'Balance Sheet Annual'!CS313</f>
        <v>0</v>
      </c>
      <c r="V313" s="22">
        <f>('Balance Sheet Annual'!BH313/'Balance Sheet Annual'!CS313)</f>
        <v>0</v>
      </c>
      <c r="W313" s="22">
        <f>('Balance Sheet Annual'!BS313/'Balance Sheet Annual'!CS313)</f>
        <v>0</v>
      </c>
      <c r="X313" s="23">
        <f>'Balance Sheet Annual'!AH313/'Balance Sheet Annual'!BB313</f>
        <v>0.88329618965700185</v>
      </c>
      <c r="Y313" s="23">
        <f>'Balance Sheet Annual'!CS313/('Balance Sheet Annual'!BB313-'Balance Sheet Annual'!AQ313-'Balance Sheet Annual'!AR313-'Balance Sheet Annual'!AS313)</f>
        <v>0.51537943299745392</v>
      </c>
      <c r="Z313" s="23">
        <f>'Balance Sheet Annual'!BA313/'Balance Sheet Annual'!BB313</f>
        <v>0.11670381034299815</v>
      </c>
      <c r="AA313" s="23">
        <f>'Balance Sheet Annual'!AR313/'Balance Sheet Annual'!BB313</f>
        <v>0</v>
      </c>
      <c r="AB313" s="24">
        <f>'Balance Sheet Annual'!CS313/'Balance Sheet Annual'!CT313</f>
        <v>0.50936779350697869</v>
      </c>
      <c r="AC313" s="25">
        <f>'Income Statement Annual'!V313/'Income Statement Annual'!N313</f>
        <v>0.24754427145830538</v>
      </c>
      <c r="AD313" s="23">
        <f>('Income Statement Annual'!AF313-'Income Statement Annual'!AC313)/'Income Statement Annual'!N313</f>
        <v>0.13248386339039711</v>
      </c>
      <c r="AE313" s="23">
        <f>'Income Statement Annual'!AF313/'Income Statement Annual'!N313</f>
        <v>0.13248386339039711</v>
      </c>
      <c r="AF313" s="23">
        <f>'Income Statement Annual'!BS313/'Income Statement Annual'!N313</f>
        <v>9.9550012792573195E-2</v>
      </c>
      <c r="AG313" s="23" t="e">
        <f>('Income Statement Annual'!AF313-'Income Statement Annual'!AC313)/('Income Statement Annual'!AH313*-1)</f>
        <v>#DIV/0!</v>
      </c>
      <c r="AH313" s="24" t="e">
        <f>'Income Statement Annual'!AF313/('Income Statement Annual'!AH313*-1)</f>
        <v>#DIV/0!</v>
      </c>
      <c r="AI313" s="25">
        <f>'Cash Flow Statement Annual'!BG313/'Cash Flow Statement Annual'!AB313</f>
        <v>-0.68076971263381114</v>
      </c>
      <c r="AJ313" s="23">
        <f>'Cash Flow Statement Annual'!AB313/'Balance Sheet Annual'!BR313</f>
        <v>0.20637390056621654</v>
      </c>
      <c r="AK313" s="23" t="e">
        <f>('Cash Flow Statement Annual'!AB313+'Cash Flow Statement Annual'!AV313)/('Balance Sheet Annual'!BH313+'Balance Sheet Annual'!BS313)</f>
        <v>#DIV/0!</v>
      </c>
      <c r="AL313" s="24" t="e">
        <f>('Cash Flow Statement Annual'!AB313/('Balance Sheet Annual'!BH313+'Balance Sheet Annual'!BS313))</f>
        <v>#DIV/0!</v>
      </c>
      <c r="AM313" s="25">
        <f>'Income Statement Annual'!BS313/'Balance Sheet Annual'!CS313</f>
        <v>0.18627088150262541</v>
      </c>
      <c r="AN313" s="23">
        <f>'Income Statement Annual'!N313/'Balance Sheet Annual'!CS313</f>
        <v>1.8711286546064805</v>
      </c>
      <c r="AO313" s="23">
        <f>'Income Statement Annual'!N313/'Balance Sheet Annual'!BB313</f>
        <v>0.95309267416458454</v>
      </c>
      <c r="AP313" s="23">
        <f>'Income Statement Annual'!N313/('Balance Sheet Annual'!AH313-'Balance Sheet Annual'!BR313)</f>
        <v>2.406603684218712</v>
      </c>
      <c r="AQ313" s="23">
        <f>'Income Statement Annual'!BS313/'Balance Sheet Annual'!BB313</f>
        <v>9.4880387905592195E-2</v>
      </c>
      <c r="AR313" s="23">
        <f>'Cash Flow Statement Annual'!AB313/'Income Statement Annual'!N313</f>
        <v>0.10550764093102517</v>
      </c>
      <c r="AS313" s="23">
        <f>'Cash Flow Statement Annual'!BG313/'Income Statement Annual'!N313</f>
        <v>-7.1826406397285325E-2</v>
      </c>
      <c r="AT313" s="23">
        <f>'Cash Flow Statement Annual'!AB313/'Balance Sheet Annual'!BB313</f>
        <v>0.10055855963974755</v>
      </c>
      <c r="AU313" s="23">
        <f>('Cash Flow Statement Annual'!AB313+'Cash Flow Statement Annual'!AU313)/'Balance Sheet Annual'!BR313</f>
        <v>0.16304600135904226</v>
      </c>
      <c r="AV313" s="23" t="e">
        <f>('Cash Flow Statement Annual'!AB313+'Cash Flow Statement Annual'!AU313)/('Balance Sheet Annual'!BH313+'Balance Sheet Annual'!BS313)</f>
        <v>#DIV/0!</v>
      </c>
      <c r="AW313" s="23" t="e">
        <f>'Cash Flow Statement Annual'!AB313/'Balance Sheet Annual'!BS313</f>
        <v>#DIV/0!</v>
      </c>
      <c r="AX313" s="23" t="e">
        <f>('Cash Flow Statement Annual'!AB313+'Cash Flow Statement Annual'!AU313)/'Balance Sheet Annual'!BS313</f>
        <v>#DIV/0!</v>
      </c>
      <c r="AY313" s="23">
        <f>('Balance Sheet Annual'!BH313+'Balance Sheet Annual'!BS313)/('Income Statement Annual'!AF313-'Income Statement Annual'!AC313)</f>
        <v>0</v>
      </c>
      <c r="AZ313" s="23">
        <f>(('Balance Sheet Annual'!BH313+'Balance Sheet Annual'!BS313)-'Balance Sheet Annual'!N313)/('Income Statement Annual'!AF313-'Income Statement Annual'!AC313)</f>
        <v>-0.90012283341660182</v>
      </c>
      <c r="BA313" s="23">
        <f>('Cash Flow Statement Annual'!AB313+'Cash Flow Statement Annual'!AU313)/'Income Statement Annual'!BS313</f>
        <v>0.83733254647388611</v>
      </c>
      <c r="BB313" s="23" t="e">
        <f>'Income Statement Annual'!AF313/('Balance Sheet Annual'!BH313+'Balance Sheet Annual'!BS313)</f>
        <v>#DIV/0!</v>
      </c>
      <c r="BC313" s="24">
        <f>'Income Statement Annual'!AF313/('Balance Sheet Annual'!BB313-'Balance Sheet Annual'!BR313)</f>
        <v>0.24626588449463652</v>
      </c>
    </row>
    <row r="314" spans="1:55" x14ac:dyDescent="0.2">
      <c r="A314" s="52" t="s">
        <v>925</v>
      </c>
      <c r="B314" s="52" t="s">
        <v>926</v>
      </c>
      <c r="C314" s="52" t="str">
        <f>VLOOKUP(A314,'[1]S&amp;P 500 Wikipedia'!A:D,3,FALSE)</f>
        <v>Materials</v>
      </c>
      <c r="D314" s="52">
        <v>448316</v>
      </c>
      <c r="E314" s="52" t="s">
        <v>16</v>
      </c>
      <c r="F314" s="52">
        <v>2019</v>
      </c>
      <c r="G314" s="52" t="s">
        <v>17</v>
      </c>
      <c r="H314" s="53">
        <v>43830</v>
      </c>
      <c r="I314" s="53">
        <v>43887</v>
      </c>
      <c r="J314" s="53">
        <v>43887</v>
      </c>
      <c r="K314" s="54">
        <v>93800000</v>
      </c>
      <c r="L314" s="54">
        <v>94100000</v>
      </c>
      <c r="M314" s="52" t="s">
        <v>927</v>
      </c>
      <c r="N314" s="21">
        <f>'Balance Sheet Annual'!AH314/'Balance Sheet Annual'!BR314</f>
        <v>3.4241503177673391</v>
      </c>
      <c r="O314" s="22">
        <f>('Balance Sheet Annual'!AH314-'Balance Sheet Annual'!U314)/'Balance Sheet Annual'!BR314</f>
        <v>2.3270240397899973</v>
      </c>
      <c r="P314" s="22">
        <f>'Balance Sheet Annual'!N314/'Balance Sheet Annual'!BR314</f>
        <v>1.0602376347057199</v>
      </c>
      <c r="Q314" s="22">
        <f>'Balance Sheet Annual'!CH314/'Balance Sheet Annual'!CS314</f>
        <v>1.356170628459785</v>
      </c>
      <c r="R314" s="22">
        <f>('Balance Sheet Annual'!BH314+'Balance Sheet Annual'!BS314)/'Balance Sheet Annual'!BB314</f>
        <v>0.37791260123275933</v>
      </c>
      <c r="S314" s="22">
        <f>('Balance Sheet Annual'!BH314/'Balance Sheet Annual'!BB314)</f>
        <v>8.8587302026037207E-3</v>
      </c>
      <c r="T314" s="22">
        <f>'Balance Sheet Annual'!BS314/'Balance Sheet Annual'!BB314</f>
        <v>0.36905387103015563</v>
      </c>
      <c r="U314" s="22">
        <f>('Balance Sheet Annual'!BH314+'Balance Sheet Annual'!BS314)/'Balance Sheet Annual'!CS314</f>
        <v>0.89042657114946266</v>
      </c>
      <c r="V314" s="22">
        <f>('Balance Sheet Annual'!BH314/'Balance Sheet Annual'!CS314)</f>
        <v>2.0872679908824486E-2</v>
      </c>
      <c r="W314" s="22">
        <f>('Balance Sheet Annual'!BS314/'Balance Sheet Annual'!CS314)</f>
        <v>0.8695538912406382</v>
      </c>
      <c r="X314" s="23">
        <f>'Balance Sheet Annual'!AH314/'Balance Sheet Annual'!BB314</f>
        <v>0.34251914093811325</v>
      </c>
      <c r="Y314" s="23">
        <f>'Balance Sheet Annual'!CS314/('Balance Sheet Annual'!BB314-'Balance Sheet Annual'!AQ314-'Balance Sheet Annual'!AR314-'Balance Sheet Annual'!AS314)</f>
        <v>0.51369118311225603</v>
      </c>
      <c r="Z314" s="23">
        <f>'Balance Sheet Annual'!BA314/'Balance Sheet Annual'!BB314</f>
        <v>0.65748085906188669</v>
      </c>
      <c r="AA314" s="23">
        <f>'Balance Sheet Annual'!AR314/'Balance Sheet Annual'!BB314</f>
        <v>0.12696591945603802</v>
      </c>
      <c r="AB314" s="24">
        <f>'Balance Sheet Annual'!CS314/'Balance Sheet Annual'!CT314</f>
        <v>0.42441747975344812</v>
      </c>
      <c r="AC314" s="25">
        <f>'Income Statement Annual'!V314/'Income Statement Annual'!N314</f>
        <v>0.23606105423373491</v>
      </c>
      <c r="AD314" s="23">
        <f>('Income Statement Annual'!AF314-'Income Statement Annual'!AC314)/'Income Statement Annual'!N314</f>
        <v>0.15130020246112316</v>
      </c>
      <c r="AE314" s="23">
        <f>'Income Statement Annual'!AF314/'Income Statement Annual'!N314</f>
        <v>0.15130020246112316</v>
      </c>
      <c r="AF314" s="23">
        <f>'Income Statement Annual'!BS314/'Income Statement Annual'!N314</f>
        <v>9.9995692316528578E-2</v>
      </c>
      <c r="AG314" s="23">
        <f>('Income Statement Annual'!AF314-'Income Statement Annual'!AC314)/('Income Statement Annual'!AH314*-1)</f>
        <v>8.1809006211180133</v>
      </c>
      <c r="AH314" s="24">
        <f>'Income Statement Annual'!AF314/('Income Statement Annual'!AH314*-1)</f>
        <v>8.1809006211180133</v>
      </c>
      <c r="AI314" s="25">
        <f>'Cash Flow Statement Annual'!BG314/'Cash Flow Statement Annual'!AB314</f>
        <v>-0.28391585224449228</v>
      </c>
      <c r="AJ314" s="23">
        <f>'Cash Flow Statement Annual'!AB314/'Balance Sheet Annual'!BR314</f>
        <v>1.6681403702680297</v>
      </c>
      <c r="AK314" s="23">
        <f>('Cash Flow Statement Annual'!AB314+'Cash Flow Statement Annual'!AV314)/('Balance Sheet Annual'!BH314+'Balance Sheet Annual'!BS314)</f>
        <v>0.33230938014262207</v>
      </c>
      <c r="AL314" s="24">
        <f>('Cash Flow Statement Annual'!AB314/('Balance Sheet Annual'!BH314+'Balance Sheet Annual'!BS314))</f>
        <v>0.44154324373742915</v>
      </c>
      <c r="AM314" s="25">
        <f>'Income Statement Annual'!BS314/'Balance Sheet Annual'!CS314</f>
        <v>0.22676652556170629</v>
      </c>
      <c r="AN314" s="23">
        <f>'Income Statement Annual'!N314/'Balance Sheet Annual'!CS314</f>
        <v>2.2677629436665581</v>
      </c>
      <c r="AO314" s="23">
        <f>'Income Statement Annual'!N314/'Balance Sheet Annual'!BB314</f>
        <v>0.96247823322922132</v>
      </c>
      <c r="AP314" s="23">
        <f>'Income Statement Annual'!N314/('Balance Sheet Annual'!AH314-'Balance Sheet Annual'!BR314)</f>
        <v>3.9691667616550781</v>
      </c>
      <c r="AQ314" s="23">
        <f>'Income Statement Annual'!BS314/'Balance Sheet Annual'!BB314</f>
        <v>9.6243677271345252E-2</v>
      </c>
      <c r="AR314" s="23">
        <f>'Cash Flow Statement Annual'!AB314/'Income Statement Annual'!N314</f>
        <v>0.17336990077969072</v>
      </c>
      <c r="AS314" s="23">
        <f>'Cash Flow Statement Annual'!BG314/'Income Statement Annual'!N314</f>
        <v>-4.9222463133408959E-2</v>
      </c>
      <c r="AT314" s="23">
        <f>'Cash Flow Statement Annual'!AB314/'Balance Sheet Annual'!BB314</f>
        <v>0.16686475579756213</v>
      </c>
      <c r="AU314" s="23">
        <f>('Cash Flow Statement Annual'!AB314+'Cash Flow Statement Annual'!AU314)/'Balance Sheet Annual'!BR314</f>
        <v>0.91295938104448737</v>
      </c>
      <c r="AV314" s="23">
        <f>('Cash Flow Statement Annual'!AB314+'Cash Flow Statement Annual'!AU314)/('Balance Sheet Annual'!BH314+'Balance Sheet Annual'!BS314)</f>
        <v>0.24165295300786249</v>
      </c>
      <c r="AW314" s="23">
        <f>'Cash Flow Statement Annual'!AB314/'Balance Sheet Annual'!BS314</f>
        <v>0.45214200119832237</v>
      </c>
      <c r="AX314" s="23">
        <f>('Cash Flow Statement Annual'!AB314+'Cash Flow Statement Annual'!AU314)/'Balance Sheet Annual'!BS314</f>
        <v>0.24745356500898741</v>
      </c>
      <c r="AY314" s="23">
        <f>('Balance Sheet Annual'!BH314+'Balance Sheet Annual'!BS314)/('Income Statement Annual'!AF314-'Income Statement Annual'!AC314)</f>
        <v>2.5951409319540666</v>
      </c>
      <c r="AZ314" s="23">
        <f>(('Balance Sheet Annual'!BH314+'Balance Sheet Annual'!BS314)-'Balance Sheet Annual'!N314)/('Income Statement Annual'!AF314-'Income Statement Annual'!AC314)</f>
        <v>1.8668501471006929</v>
      </c>
      <c r="BA314" s="23">
        <f>('Cash Flow Statement Annual'!AB314+'Cash Flow Statement Annual'!AU314)/'Income Statement Annual'!BS314</f>
        <v>0.94887995404939685</v>
      </c>
      <c r="BB314" s="23">
        <f>'Income Statement Annual'!AF314/('Balance Sheet Annual'!BH314+'Balance Sheet Annual'!BS314)</f>
        <v>0.385335527518742</v>
      </c>
      <c r="BC314" s="24">
        <f>'Income Statement Annual'!AF314/('Balance Sheet Annual'!BB314-'Balance Sheet Annual'!BR314)</f>
        <v>0.16180896805896805</v>
      </c>
    </row>
    <row r="315" spans="1:55" x14ac:dyDescent="0.2">
      <c r="A315" s="52" t="s">
        <v>946</v>
      </c>
      <c r="B315" s="52" t="s">
        <v>947</v>
      </c>
      <c r="C315" s="52" t="str">
        <f>VLOOKUP(A315,'[1]S&amp;P 500 Wikipedia'!A:D,3,FALSE)</f>
        <v>Health Care</v>
      </c>
      <c r="D315" s="52">
        <v>378197</v>
      </c>
      <c r="E315" s="52" t="s">
        <v>16</v>
      </c>
      <c r="F315" s="52">
        <v>2019</v>
      </c>
      <c r="G315" s="52" t="s">
        <v>17</v>
      </c>
      <c r="H315" s="53">
        <v>43861</v>
      </c>
      <c r="I315" s="53">
        <v>43886</v>
      </c>
      <c r="J315" s="53">
        <v>43886</v>
      </c>
      <c r="K315" s="54">
        <v>110974000</v>
      </c>
      <c r="L315" s="54">
        <v>111624000</v>
      </c>
      <c r="M315" s="52" t="s">
        <v>948</v>
      </c>
      <c r="N315" s="21">
        <f>'Balance Sheet Annual'!AH315/'Balance Sheet Annual'!BR315</f>
        <v>1.8016797931916857</v>
      </c>
      <c r="O315" s="22">
        <f>('Balance Sheet Annual'!AH315-'Balance Sheet Annual'!U315)/'Balance Sheet Annual'!BR315</f>
        <v>1.3337694276066028</v>
      </c>
      <c r="P315" s="22">
        <f>'Balance Sheet Annual'!N315/'Balance Sheet Annual'!BR315</f>
        <v>0.25153244751137865</v>
      </c>
      <c r="Q315" s="22">
        <f>'Balance Sheet Annual'!CH315/'Balance Sheet Annual'!CS315</f>
        <v>1.3237288472910886</v>
      </c>
      <c r="R315" s="22">
        <f>('Balance Sheet Annual'!BH315+'Balance Sheet Annual'!BS315)/'Balance Sheet Annual'!BB315</f>
        <v>0.31719732344900198</v>
      </c>
      <c r="S315" s="22">
        <f>('Balance Sheet Annual'!BH315/'Balance Sheet Annual'!BB315)</f>
        <v>1.5254113900238645E-3</v>
      </c>
      <c r="T315" s="22">
        <f>'Balance Sheet Annual'!BS315/'Balance Sheet Annual'!BB315</f>
        <v>0.3156719120589781</v>
      </c>
      <c r="U315" s="22">
        <f>('Balance Sheet Annual'!BH315+'Balance Sheet Annual'!BS315)/'Balance Sheet Annual'!CS315</f>
        <v>0.73708057078196787</v>
      </c>
      <c r="V315" s="22">
        <f>('Balance Sheet Annual'!BH315/'Balance Sheet Annual'!CS315)</f>
        <v>3.5446424509848521E-3</v>
      </c>
      <c r="W315" s="22">
        <f>('Balance Sheet Annual'!BS315/'Balance Sheet Annual'!CS315)</f>
        <v>0.73353592833098302</v>
      </c>
      <c r="X315" s="23">
        <f>'Balance Sheet Annual'!AH315/'Balance Sheet Annual'!BB315</f>
        <v>0.21019584728389903</v>
      </c>
      <c r="Y315" s="23">
        <f>'Balance Sheet Annual'!CS315/('Balance Sheet Annual'!BB315-'Balance Sheet Annual'!AQ315-'Balance Sheet Annual'!AR315-'Balance Sheet Annual'!AS315)</f>
        <v>1.3123866922941665</v>
      </c>
      <c r="Z315" s="23">
        <f>'Balance Sheet Annual'!BA315/'Balance Sheet Annual'!BB315</f>
        <v>0.78980415271610094</v>
      </c>
      <c r="AA315" s="23">
        <f>'Balance Sheet Annual'!AR315/'Balance Sheet Annual'!BB315</f>
        <v>0.47582726115397816</v>
      </c>
      <c r="AB315" s="24">
        <f>'Balance Sheet Annual'!CS315/'Balance Sheet Annual'!CT315</f>
        <v>0.43034280921621321</v>
      </c>
      <c r="AC315" s="25">
        <f>'Income Statement Annual'!V315/'Income Statement Annual'!N315</f>
        <v>0.48412389338180856</v>
      </c>
      <c r="AD315" s="23">
        <f>('Income Statement Annual'!AF315-'Income Statement Annual'!AC315)/'Income Statement Annual'!N315</f>
        <v>0.13573002209335108</v>
      </c>
      <c r="AE315" s="23">
        <f>'Income Statement Annual'!AF315/'Income Statement Annual'!N315</f>
        <v>0.13573002209335108</v>
      </c>
      <c r="AF315" s="23">
        <f>'Income Statement Annual'!BS315/'Income Statement Annual'!N315</f>
        <v>7.8912553538490665E-2</v>
      </c>
      <c r="AG315" s="23">
        <f>('Income Statement Annual'!AF315-'Income Statement Annual'!AC315)/('Income Statement Annual'!AH315*-1)</f>
        <v>3.1354471245123405</v>
      </c>
      <c r="AH315" s="24">
        <f>'Income Statement Annual'!AF315/('Income Statement Annual'!AH315*-1)</f>
        <v>3.1354471245123405</v>
      </c>
      <c r="AI315" s="25">
        <f>'Cash Flow Statement Annual'!BG315/'Cash Flow Statement Annual'!AB315</f>
        <v>0.413047605160275</v>
      </c>
      <c r="AJ315" s="23">
        <f>'Cash Flow Statement Annual'!AB315/'Balance Sheet Annual'!BR315</f>
        <v>0.47647319462214482</v>
      </c>
      <c r="AK315" s="23">
        <f>('Cash Flow Statement Annual'!AB315+'Cash Flow Statement Annual'!AV315)/('Balance Sheet Annual'!BH315+'Balance Sheet Annual'!BS315)</f>
        <v>0.16027367208048157</v>
      </c>
      <c r="AL315" s="24">
        <f>('Cash Flow Statement Annual'!AB315/('Balance Sheet Annual'!BH315+'Balance Sheet Annual'!BS315))</f>
        <v>0.17524897360915906</v>
      </c>
      <c r="AM315" s="25">
        <f>'Income Statement Annual'!BS315/'Balance Sheet Annual'!CS315</f>
        <v>8.0871440431242322E-2</v>
      </c>
      <c r="AN315" s="23">
        <f>'Income Statement Annual'!N315/'Balance Sheet Annual'!CS315</f>
        <v>1.0248235141927853</v>
      </c>
      <c r="AO315" s="23">
        <f>'Income Statement Annual'!N315/'Balance Sheet Annual'!BB315</f>
        <v>0.44102543004855499</v>
      </c>
      <c r="AP315" s="23">
        <f>'Income Statement Annual'!N315/('Balance Sheet Annual'!AH315-'Balance Sheet Annual'!BR315)</f>
        <v>4.7153742884847771</v>
      </c>
      <c r="AQ315" s="23">
        <f>'Income Statement Annual'!BS315/'Balance Sheet Annual'!BB315</f>
        <v>3.4802442860542467E-2</v>
      </c>
      <c r="AR315" s="23">
        <f>'Cash Flow Statement Annual'!AB315/'Income Statement Annual'!N315</f>
        <v>0.1260437643241796</v>
      </c>
      <c r="AS315" s="23">
        <f>'Cash Flow Statement Annual'!BG315/'Income Statement Annual'!N315</f>
        <v>5.2062074999488499E-2</v>
      </c>
      <c r="AT315" s="23">
        <f>'Cash Flow Statement Annual'!AB315/'Balance Sheet Annual'!BB315</f>
        <v>5.5588505366010031E-2</v>
      </c>
      <c r="AU315" s="23">
        <f>('Cash Flow Statement Annual'!AB315+'Cash Flow Statement Annual'!AU315)/'Balance Sheet Annual'!BR315</f>
        <v>-0.16268850808565974</v>
      </c>
      <c r="AV315" s="23">
        <f>('Cash Flow Statement Annual'!AB315+'Cash Flow Statement Annual'!AU315)/('Balance Sheet Annual'!BH315+'Balance Sheet Annual'!BS315)</f>
        <v>-5.9837561444830441E-2</v>
      </c>
      <c r="AW315" s="23">
        <f>'Cash Flow Statement Annual'!AB315/'Balance Sheet Annual'!BS315</f>
        <v>0.17609582367792112</v>
      </c>
      <c r="AX315" s="23">
        <f>('Cash Flow Statement Annual'!AB315+'Cash Flow Statement Annual'!AU315)/'Balance Sheet Annual'!BS315</f>
        <v>-6.0126712599216779E-2</v>
      </c>
      <c r="AY315" s="23">
        <f>('Balance Sheet Annual'!BH315+'Balance Sheet Annual'!BS315)/('Income Statement Annual'!AF315-'Income Statement Annual'!AC315)</f>
        <v>5.2989517144820786</v>
      </c>
      <c r="AZ315" s="23">
        <f>(('Balance Sheet Annual'!BH315+'Balance Sheet Annual'!BS315)-'Balance Sheet Annual'!N315)/('Income Statement Annual'!AF315-'Income Statement Annual'!AC315)</f>
        <v>4.8087204682665607</v>
      </c>
      <c r="BA315" s="23">
        <f>('Cash Flow Statement Annual'!AB315+'Cash Flow Statement Annual'!AU315)/'Income Statement Annual'!BS315</f>
        <v>-0.54537304775046358</v>
      </c>
      <c r="BB315" s="23">
        <f>'Income Statement Annual'!AF315/('Balance Sheet Annual'!BH315+'Balance Sheet Annual'!BS315)</f>
        <v>0.18871657148091986</v>
      </c>
      <c r="BC315" s="24">
        <f>'Income Statement Annual'!AF315/('Balance Sheet Annual'!BB315-'Balance Sheet Annual'!BR315)</f>
        <v>6.776647531429783E-2</v>
      </c>
    </row>
    <row r="316" spans="1:55" x14ac:dyDescent="0.2">
      <c r="A316" s="52" t="s">
        <v>976</v>
      </c>
      <c r="B316" s="52" t="s">
        <v>977</v>
      </c>
      <c r="C316" s="52" t="str">
        <f>VLOOKUP(A316,'[1]S&amp;P 500 Wikipedia'!A:D,3,FALSE)</f>
        <v>Real Estate</v>
      </c>
      <c r="D316" s="52">
        <v>113992</v>
      </c>
      <c r="E316" s="52" t="s">
        <v>16</v>
      </c>
      <c r="F316" s="52">
        <v>2019</v>
      </c>
      <c r="G316" s="52" t="s">
        <v>17</v>
      </c>
      <c r="H316" s="53">
        <v>43830</v>
      </c>
      <c r="I316" s="53">
        <v>43872</v>
      </c>
      <c r="J316" s="53">
        <v>43872</v>
      </c>
      <c r="K316" s="54">
        <v>631444000</v>
      </c>
      <c r="L316" s="54">
        <v>654547000</v>
      </c>
      <c r="M316" s="52" t="s">
        <v>978</v>
      </c>
      <c r="N316" s="21">
        <f>'Balance Sheet Annual'!AH316/'Balance Sheet Annual'!BR316</f>
        <v>0.8809023901890235</v>
      </c>
      <c r="O316" s="22">
        <f>('Balance Sheet Annual'!AH316-'Balance Sheet Annual'!U316)/'Balance Sheet Annual'!BR316</f>
        <v>0.8809023901890235</v>
      </c>
      <c r="P316" s="22">
        <f>'Balance Sheet Annual'!N316/'Balance Sheet Annual'!BR316</f>
        <v>0.53006563660890016</v>
      </c>
      <c r="Q316" s="22">
        <f>'Balance Sheet Annual'!CH316/'Balance Sheet Annual'!CS316</f>
        <v>0.53544728661452545</v>
      </c>
      <c r="R316" s="22">
        <f>('Balance Sheet Annual'!BH316+'Balance Sheet Annual'!BS316)/'Balance Sheet Annual'!BB316</f>
        <v>0.29741011219816221</v>
      </c>
      <c r="S316" s="22">
        <f>('Balance Sheet Annual'!BH316/'Balance Sheet Annual'!BB316)</f>
        <v>0</v>
      </c>
      <c r="T316" s="22">
        <f>'Balance Sheet Annual'!BS316/'Balance Sheet Annual'!BB316</f>
        <v>0.29741011219816221</v>
      </c>
      <c r="U316" s="22">
        <f>('Balance Sheet Annual'!BH316+'Balance Sheet Annual'!BS316)/'Balance Sheet Annual'!CS316</f>
        <v>0.45665754978638978</v>
      </c>
      <c r="V316" s="22">
        <f>('Balance Sheet Annual'!BH316/'Balance Sheet Annual'!CS316)</f>
        <v>0</v>
      </c>
      <c r="W316" s="22">
        <f>('Balance Sheet Annual'!BS316/'Balance Sheet Annual'!CS316)</f>
        <v>0.45665754978638978</v>
      </c>
      <c r="X316" s="23">
        <f>'Balance Sheet Annual'!AH316/'Balance Sheet Annual'!BB316</f>
        <v>4.5202507503400415E-2</v>
      </c>
      <c r="Y316" s="23">
        <f>'Balance Sheet Annual'!CS316/('Balance Sheet Annual'!BB316-'Balance Sheet Annual'!AQ316-'Balance Sheet Annual'!AR316-'Balance Sheet Annual'!AS316)</f>
        <v>0.6512760214679062</v>
      </c>
      <c r="Z316" s="23">
        <f>'Balance Sheet Annual'!BA316/'Balance Sheet Annual'!BB316</f>
        <v>0.95479749249659962</v>
      </c>
      <c r="AA316" s="23">
        <f>'Balance Sheet Annual'!AR316/'Balance Sheet Annual'!BB316</f>
        <v>0</v>
      </c>
      <c r="AB316" s="24">
        <f>'Balance Sheet Annual'!CS316/'Balance Sheet Annual'!CT316</f>
        <v>0.6512760214679062</v>
      </c>
      <c r="AC316" s="25">
        <f>'Income Statement Annual'!V316/'Income Statement Annual'!N316</f>
        <v>0.7240973980527956</v>
      </c>
      <c r="AD316" s="23">
        <f>('Income Statement Annual'!AF316-'Income Statement Annual'!AC316)/'Income Statement Annual'!N316</f>
        <v>0.64006892408352678</v>
      </c>
      <c r="AE316" s="23">
        <f>'Income Statement Annual'!AF316/'Income Statement Annual'!N316</f>
        <v>0.29782674161965589</v>
      </c>
      <c r="AF316" s="23">
        <f>'Income Statement Annual'!BS316/'Income Statement Annual'!N316</f>
        <v>0.47046781966486129</v>
      </c>
      <c r="AG316" s="23">
        <f>('Income Statement Annual'!AF316-'Income Statement Annual'!AC316)/('Income Statement Annual'!AH316*-1)</f>
        <v>8.8843523523356662</v>
      </c>
      <c r="AH316" s="24">
        <f>'Income Statement Annual'!AF316/('Income Statement Annual'!AH316*-1)</f>
        <v>4.1339262272194972</v>
      </c>
      <c r="AI316" s="25">
        <f>'Cash Flow Statement Annual'!BG316/'Cash Flow Statement Annual'!AB316</f>
        <v>-0.3708420456583249</v>
      </c>
      <c r="AJ316" s="23">
        <f>'Cash Flow Statement Annual'!AB316/'Balance Sheet Annual'!BR316</f>
        <v>1.1021546702859377</v>
      </c>
      <c r="AK316" s="23">
        <f>('Cash Flow Statement Annual'!AB316+'Cash Flow Statement Annual'!AV316)/('Balance Sheet Annual'!BH316+'Balance Sheet Annual'!BS316)</f>
        <v>7.7136190807279459E-2</v>
      </c>
      <c r="AL316" s="24">
        <f>('Cash Flow Statement Annual'!AB316/('Balance Sheet Annual'!BH316+'Balance Sheet Annual'!BS316))</f>
        <v>0.19016104399533104</v>
      </c>
      <c r="AM316" s="25">
        <f>'Income Statement Annual'!BS316/'Balance Sheet Annual'!CS316</f>
        <v>6.0101372426221392E-2</v>
      </c>
      <c r="AN316" s="23">
        <f>'Income Statement Annual'!N316/'Balance Sheet Annual'!CS316</f>
        <v>0.12774810500117675</v>
      </c>
      <c r="AO316" s="23">
        <f>'Income Statement Annual'!N316/'Balance Sheet Annual'!BB316</f>
        <v>8.3199277575230726E-2</v>
      </c>
      <c r="AP316" s="23">
        <f>'Income Statement Annual'!N316/('Balance Sheet Annual'!AH316-'Balance Sheet Annual'!BR316)</f>
        <v>-13.613875388822354</v>
      </c>
      <c r="AQ316" s="23">
        <f>'Income Statement Annual'!BS316/'Balance Sheet Annual'!BB316</f>
        <v>3.9142582718510385E-2</v>
      </c>
      <c r="AR316" s="23">
        <f>'Cash Flow Statement Annual'!AB316/'Income Statement Annual'!N316</f>
        <v>0.67976332341626378</v>
      </c>
      <c r="AS316" s="23">
        <f>'Cash Flow Statement Annual'!BG316/'Income Statement Annual'!N316</f>
        <v>-0.25208482141918881</v>
      </c>
      <c r="AT316" s="23">
        <f>'Cash Flow Statement Annual'!AB316/'Balance Sheet Annual'!BB316</f>
        <v>5.6555817430371066E-2</v>
      </c>
      <c r="AU316" s="23">
        <f>('Cash Flow Statement Annual'!AB316+'Cash Flow Statement Annual'!AU316)/'Balance Sheet Annual'!BR316</f>
        <v>0.76851935240622937</v>
      </c>
      <c r="AV316" s="23">
        <f>('Cash Flow Statement Annual'!AB316+'Cash Flow Statement Annual'!AU316)/('Balance Sheet Annual'!BH316+'Balance Sheet Annual'!BS316)</f>
        <v>0.13259703590084124</v>
      </c>
      <c r="AW316" s="23">
        <f>'Cash Flow Statement Annual'!AB316/'Balance Sheet Annual'!BS316</f>
        <v>0.19016104399533104</v>
      </c>
      <c r="AX316" s="23">
        <f>('Cash Flow Statement Annual'!AB316+'Cash Flow Statement Annual'!AU316)/'Balance Sheet Annual'!BS316</f>
        <v>0.13259703590084124</v>
      </c>
      <c r="AY316" s="23">
        <f>('Balance Sheet Annual'!BH316+'Balance Sheet Annual'!BS316)/('Income Statement Annual'!AF316-'Income Statement Annual'!AC316)</f>
        <v>5.584823252543476</v>
      </c>
      <c r="AZ316" s="23">
        <f>(('Balance Sheet Annual'!BH316+'Balance Sheet Annual'!BS316)-'Balance Sheet Annual'!N316)/('Income Statement Annual'!AF316-'Income Statement Annual'!AC316)</f>
        <v>5.0740618258423407</v>
      </c>
      <c r="BA316" s="23">
        <f>('Cash Flow Statement Annual'!AB316+'Cash Flow Statement Annual'!AU316)/'Income Statement Annual'!BS316</f>
        <v>1.0074884329429783</v>
      </c>
      <c r="BB316" s="23">
        <f>'Income Statement Annual'!AF316/('Balance Sheet Annual'!BH316+'Balance Sheet Annual'!BS316)</f>
        <v>8.3315827973025419E-2</v>
      </c>
      <c r="BC316" s="24">
        <f>'Income Statement Annual'!AF316/('Balance Sheet Annual'!BB316-'Balance Sheet Annual'!BR316)</f>
        <v>2.6119249418756992E-2</v>
      </c>
    </row>
    <row r="317" spans="1:55" x14ac:dyDescent="0.2">
      <c r="A317" s="52" t="s">
        <v>955</v>
      </c>
      <c r="B317" s="52" t="s">
        <v>956</v>
      </c>
      <c r="C317" s="52" t="str">
        <f>VLOOKUP(A317,'[1]S&amp;P 500 Wikipedia'!A:D,3,FALSE)</f>
        <v>Consumer Staples</v>
      </c>
      <c r="D317" s="52">
        <v>82860</v>
      </c>
      <c r="E317" s="52" t="s">
        <v>16</v>
      </c>
      <c r="F317" s="52">
        <v>2019</v>
      </c>
      <c r="G317" s="52" t="s">
        <v>17</v>
      </c>
      <c r="H317" s="53">
        <v>43830</v>
      </c>
      <c r="I317" s="53">
        <v>43868</v>
      </c>
      <c r="J317" s="53">
        <v>43868</v>
      </c>
      <c r="K317" s="54">
        <v>1553000000</v>
      </c>
      <c r="L317" s="54">
        <v>1556000000</v>
      </c>
      <c r="M317" s="52" t="s">
        <v>957</v>
      </c>
      <c r="N317" s="21">
        <f>'Balance Sheet Annual'!AH317/'Balance Sheet Annual'!BR317</f>
        <v>1.0892582169595921</v>
      </c>
      <c r="O317" s="22">
        <f>('Balance Sheet Annual'!AH317-'Balance Sheet Annual'!U317)/'Balance Sheet Annual'!BR317</f>
        <v>0.59889555567355179</v>
      </c>
      <c r="P317" s="22">
        <f>'Balance Sheet Annual'!N317/'Balance Sheet Annual'!BR317</f>
        <v>0.3643073328731482</v>
      </c>
      <c r="Q317" s="22">
        <f>'Balance Sheet Annual'!CH317/'Balance Sheet Annual'!CS317</f>
        <v>-5.4666111053234712</v>
      </c>
      <c r="R317" s="22">
        <f>('Balance Sheet Annual'!BH317+'Balance Sheet Annual'!BS317)/'Balance Sheet Annual'!BB317</f>
        <v>0.72408163265306125</v>
      </c>
      <c r="S317" s="22">
        <f>('Balance Sheet Annual'!BH317/'Balance Sheet Annual'!BB317)</f>
        <v>0.10236734693877551</v>
      </c>
      <c r="T317" s="22">
        <f>'Balance Sheet Annual'!BS317/'Balance Sheet Annual'!BB317</f>
        <v>0.62171428571428566</v>
      </c>
      <c r="U317" s="22">
        <f>('Balance Sheet Annual'!BH317+'Balance Sheet Annual'!BS317)/'Balance Sheet Annual'!CS317</f>
        <v>-3.2341910615689136</v>
      </c>
      <c r="V317" s="22">
        <f>('Balance Sheet Annual'!BH317/'Balance Sheet Annual'!CS317)</f>
        <v>-0.45723512865923532</v>
      </c>
      <c r="W317" s="22">
        <f>('Balance Sheet Annual'!BS317/'Balance Sheet Annual'!CS317)</f>
        <v>-2.776955932909678</v>
      </c>
      <c r="X317" s="23">
        <f>'Balance Sheet Annual'!AH317/'Balance Sheet Annual'!BB317</f>
        <v>0.47846064139941691</v>
      </c>
      <c r="Y317" s="23">
        <f>'Balance Sheet Annual'!CS317/('Balance Sheet Annual'!BB317-'Balance Sheet Annual'!AQ317-'Balance Sheet Annual'!AR317-'Balance Sheet Annual'!AS317)</f>
        <v>-0.27501146000458399</v>
      </c>
      <c r="Z317" s="23">
        <f>'Balance Sheet Annual'!BA317/'Balance Sheet Annual'!BB317</f>
        <v>0.52153935860058309</v>
      </c>
      <c r="AA317" s="23">
        <f>'Balance Sheet Annual'!AR317/'Balance Sheet Annual'!BB317</f>
        <v>0.13662973760932945</v>
      </c>
      <c r="AB317" s="24">
        <f>'Balance Sheet Annual'!CS317/'Balance Sheet Annual'!CT317</f>
        <v>-0.22388338192419824</v>
      </c>
      <c r="AC317" s="25">
        <f>'Income Statement Annual'!V317/'Income Statement Annual'!N317</f>
        <v>0.24758409157993352</v>
      </c>
      <c r="AD317" s="23">
        <f>('Income Statement Annual'!AF317-'Income Statement Annual'!AC317)/'Income Statement Annual'!N317</f>
        <v>0.13599671462121893</v>
      </c>
      <c r="AE317" s="23">
        <f>'Income Statement Annual'!AF317/'Income Statement Annual'!N317</f>
        <v>0.13514970290422351</v>
      </c>
      <c r="AF317" s="23">
        <f>'Income Statement Annual'!BS317/'Income Statement Annual'!N317</f>
        <v>9.2208775554728506E-2</v>
      </c>
      <c r="AG317" s="23">
        <f>('Income Statement Annual'!AF317-'Income Statement Annual'!AC317)/('Income Statement Annual'!AH317*-1)</f>
        <v>18.59122807017544</v>
      </c>
      <c r="AH317" s="24">
        <f>'Income Statement Annual'!AF317/('Income Statement Annual'!AH317*-1)</f>
        <v>18.475438596491227</v>
      </c>
      <c r="AI317" s="25">
        <f>'Cash Flow Statement Annual'!BG317/'Cash Flow Statement Annual'!AB317</f>
        <v>-0.79890981169474728</v>
      </c>
      <c r="AJ317" s="23">
        <f>'Cash Flow Statement Annual'!AB317/'Balance Sheet Annual'!BR317</f>
        <v>0.53576169489725478</v>
      </c>
      <c r="AK317" s="23">
        <f>('Cash Flow Statement Annual'!AB317+'Cash Flow Statement Annual'!AV317)/('Balance Sheet Annual'!BH317+'Balance Sheet Annual'!BS317)</f>
        <v>9.4346915767434369E-2</v>
      </c>
      <c r="AL317" s="24">
        <f>('Cash Flow Statement Annual'!AB317/('Balance Sheet Annual'!BH317+'Balance Sheet Annual'!BS317))</f>
        <v>0.32501207923981318</v>
      </c>
      <c r="AM317" s="25">
        <f>'Income Statement Annual'!BS317/'Balance Sheet Annual'!CS317</f>
        <v>-0.74851547036149602</v>
      </c>
      <c r="AN317" s="23">
        <f>'Income Statement Annual'!N317/'Balance Sheet Annual'!CS317</f>
        <v>-8.1176164183769135</v>
      </c>
      <c r="AO317" s="23">
        <f>'Income Statement Annual'!N317/'Balance Sheet Annual'!BB317</f>
        <v>1.817399416909621</v>
      </c>
      <c r="AP317" s="23">
        <f>'Income Statement Annual'!N317/('Balance Sheet Annual'!AH317-'Balance Sheet Annual'!BR317)</f>
        <v>46.353955978584175</v>
      </c>
      <c r="AQ317" s="23">
        <f>'Income Statement Annual'!BS317/'Balance Sheet Annual'!BB317</f>
        <v>0.16758017492711369</v>
      </c>
      <c r="AR317" s="23">
        <f>'Cash Flow Statement Annual'!AB317/'Income Statement Annual'!N317</f>
        <v>0.12949012461339049</v>
      </c>
      <c r="AS317" s="23">
        <f>'Cash Flow Statement Annual'!BG317/'Income Statement Annual'!N317</f>
        <v>-0.10345093107121316</v>
      </c>
      <c r="AT317" s="23">
        <f>'Cash Flow Statement Annual'!AB317/'Balance Sheet Annual'!BB317</f>
        <v>0.23533527696793002</v>
      </c>
      <c r="AU317" s="23">
        <f>('Cash Flow Statement Annual'!AB317+'Cash Flow Statement Annual'!AU317)/'Balance Sheet Annual'!BR317</f>
        <v>0.43960070089736103</v>
      </c>
      <c r="AV317" s="23">
        <f>('Cash Flow Statement Annual'!AB317+'Cash Flow Statement Annual'!AU317)/('Balance Sheet Annual'!BH317+'Balance Sheet Annual'!BS317)</f>
        <v>0.26667740376872284</v>
      </c>
      <c r="AW317" s="23">
        <f>'Cash Flow Statement Annual'!AB317/'Balance Sheet Annual'!BS317</f>
        <v>0.3785264105642257</v>
      </c>
      <c r="AX317" s="23">
        <f>('Cash Flow Statement Annual'!AB317+'Cash Flow Statement Annual'!AU317)/'Balance Sheet Annual'!BS317</f>
        <v>0.31058673469387754</v>
      </c>
      <c r="AY317" s="23">
        <f>('Balance Sheet Annual'!BH317+'Balance Sheet Annual'!BS317)/('Income Statement Annual'!AF317-'Income Statement Annual'!AC317)</f>
        <v>2.9296027177503068</v>
      </c>
      <c r="AZ317" s="23">
        <f>(('Balance Sheet Annual'!BH317+'Balance Sheet Annual'!BS317)-'Balance Sheet Annual'!N317)/('Income Statement Annual'!AF317-'Income Statement Annual'!AC317)</f>
        <v>2.2821553269793338</v>
      </c>
      <c r="BA317" s="23">
        <f>('Cash Flow Statement Annual'!AB317+'Cash Flow Statement Annual'!AU317)/'Income Statement Annual'!BS317</f>
        <v>1.1522616562282533</v>
      </c>
      <c r="BB317" s="23">
        <f>'Income Statement Annual'!AF317/('Balance Sheet Annual'!BH317+'Balance Sheet Annual'!BS317)</f>
        <v>0.33921726526010632</v>
      </c>
      <c r="BC317" s="24">
        <f>'Income Statement Annual'!AF317/('Balance Sheet Annual'!BB317-'Balance Sheet Annual'!BR317)</f>
        <v>0.43802512270193827</v>
      </c>
    </row>
    <row r="318" spans="1:55" x14ac:dyDescent="0.2">
      <c r="A318" s="52" t="s">
        <v>940</v>
      </c>
      <c r="B318" s="52" t="s">
        <v>941</v>
      </c>
      <c r="C318" s="52" t="str">
        <f>VLOOKUP(A318,'[1]S&amp;P 500 Wikipedia'!A:D,3,FALSE)</f>
        <v>Industrials</v>
      </c>
      <c r="D318" s="52">
        <v>334445</v>
      </c>
      <c r="E318" s="52" t="s">
        <v>16</v>
      </c>
      <c r="F318" s="52">
        <v>2019</v>
      </c>
      <c r="G318" s="52" t="s">
        <v>17</v>
      </c>
      <c r="H318" s="53">
        <v>43830</v>
      </c>
      <c r="I318" s="53">
        <v>43886</v>
      </c>
      <c r="J318" s="53">
        <v>43886</v>
      </c>
      <c r="K318" s="54">
        <v>168100000</v>
      </c>
      <c r="L318" s="54">
        <v>170000000</v>
      </c>
      <c r="M318" s="52" t="s">
        <v>942</v>
      </c>
      <c r="N318" s="21">
        <f>'Balance Sheet Annual'!AH318/'Balance Sheet Annual'!BR318</f>
        <v>1.4177570093457943</v>
      </c>
      <c r="O318" s="22">
        <f>('Balance Sheet Annual'!AH318-'Balance Sheet Annual'!U318)/'Balance Sheet Annual'!BR318</f>
        <v>0.91388518024032039</v>
      </c>
      <c r="P318" s="22">
        <f>'Balance Sheet Annual'!N318/'Balance Sheet Annual'!BR318</f>
        <v>0.11014686248331108</v>
      </c>
      <c r="Q318" s="22">
        <f>'Balance Sheet Annual'!CH318/'Balance Sheet Annual'!CS318</f>
        <v>1.1185833461282564</v>
      </c>
      <c r="R318" s="22">
        <f>('Balance Sheet Annual'!BH318+'Balance Sheet Annual'!BS318)/'Balance Sheet Annual'!BB318</f>
        <v>0.24860490397390989</v>
      </c>
      <c r="S318" s="22">
        <f>('Balance Sheet Annual'!BH318/'Balance Sheet Annual'!BB318)</f>
        <v>0</v>
      </c>
      <c r="T318" s="22">
        <f>'Balance Sheet Annual'!BS318/'Balance Sheet Annual'!BB318</f>
        <v>0.24860490397390989</v>
      </c>
      <c r="U318" s="22">
        <f>('Balance Sheet Annual'!BH318+'Balance Sheet Annual'!BS318)/'Balance Sheet Annual'!CS318</f>
        <v>0.52669020932493982</v>
      </c>
      <c r="V318" s="22">
        <f>('Balance Sheet Annual'!BH318/'Balance Sheet Annual'!CS318)</f>
        <v>0</v>
      </c>
      <c r="W318" s="22">
        <f>('Balance Sheet Annual'!BS318/'Balance Sheet Annual'!CS318)</f>
        <v>0.52669020932493982</v>
      </c>
      <c r="X318" s="23">
        <f>'Balance Sheet Annual'!AH318/'Balance Sheet Annual'!BB318</f>
        <v>0.2565285662519628</v>
      </c>
      <c r="Y318" s="23">
        <f>'Balance Sheet Annual'!CS318/('Balance Sheet Annual'!BB318-'Balance Sheet Annual'!AQ318-'Balance Sheet Annual'!AR318-'Balance Sheet Annual'!AS318)</f>
        <v>1.2671206225680933</v>
      </c>
      <c r="Z318" s="23">
        <f>'Balance Sheet Annual'!BA318/'Balance Sheet Annual'!BB318</f>
        <v>0.74347143374803715</v>
      </c>
      <c r="AA318" s="23">
        <f>'Balance Sheet Annual'!AR318/'Balance Sheet Annual'!BB318</f>
        <v>0.54554897934533153</v>
      </c>
      <c r="AB318" s="24">
        <f>'Balance Sheet Annual'!CS318/'Balance Sheet Annual'!CT318</f>
        <v>0.47201352820388937</v>
      </c>
      <c r="AC318" s="25">
        <f>'Income Statement Annual'!V318/'Income Statement Annual'!N318</f>
        <v>0.3555728391721899</v>
      </c>
      <c r="AD318" s="23">
        <f>('Income Statement Annual'!AF318-'Income Statement Annual'!AC318)/'Income Statement Annual'!N318</f>
        <v>0.14625321249830922</v>
      </c>
      <c r="AE318" s="23">
        <f>'Income Statement Annual'!AF318/'Income Statement Annual'!N318</f>
        <v>0.14625321249830922</v>
      </c>
      <c r="AF318" s="23">
        <f>'Income Statement Annual'!BS318/'Income Statement Annual'!N318</f>
        <v>0.12028269985121061</v>
      </c>
      <c r="AG318" s="23">
        <f>('Income Statement Annual'!AF318-'Income Statement Annual'!AC318)/('Income Statement Annual'!AH318*-1)</f>
        <v>14.368770764119601</v>
      </c>
      <c r="AH318" s="24">
        <f>'Income Statement Annual'!AF318/('Income Statement Annual'!AH318*-1)</f>
        <v>14.368770764119601</v>
      </c>
      <c r="AI318" s="25">
        <f>'Cash Flow Statement Annual'!BG318/'Cash Flow Statement Annual'!AB318</f>
        <v>-4.8441926345609065E-2</v>
      </c>
      <c r="AJ318" s="23">
        <f>'Cash Flow Statement Annual'!AB318/'Balance Sheet Annual'!BR318</f>
        <v>0.4712950600801068</v>
      </c>
      <c r="AK318" s="23">
        <f>('Cash Flow Statement Annual'!AB318+'Cash Flow Statement Annual'!AV318)/('Balance Sheet Annual'!BH318+'Balance Sheet Annual'!BS318)</f>
        <v>0.22378777572636285</v>
      </c>
      <c r="AL318" s="24">
        <f>('Cash Flow Statement Annual'!AB318/('Balance Sheet Annual'!BH318+'Balance Sheet Annual'!BS318))</f>
        <v>0.34301817121756872</v>
      </c>
      <c r="AM318" s="25">
        <f>'Income Statement Annual'!BS318/'Balance Sheet Annual'!CS318</f>
        <v>0.18204616408209223</v>
      </c>
      <c r="AN318" s="23">
        <f>'Income Statement Annual'!N318/'Balance Sheet Annual'!CS318</f>
        <v>1.5134858488151901</v>
      </c>
      <c r="AO318" s="23">
        <f>'Income Statement Annual'!N318/'Balance Sheet Annual'!BB318</f>
        <v>0.71438579538591618</v>
      </c>
      <c r="AP318" s="23">
        <f>'Income Statement Annual'!N318/('Balance Sheet Annual'!AH318-'Balance Sheet Annual'!BR318)</f>
        <v>9.450942793224673</v>
      </c>
      <c r="AQ318" s="23">
        <f>'Income Statement Annual'!BS318/'Balance Sheet Annual'!BB318</f>
        <v>8.5928252204372516E-2</v>
      </c>
      <c r="AR318" s="23">
        <f>'Cash Flow Statement Annual'!AB318/'Income Statement Annual'!N318</f>
        <v>0.11936967401596105</v>
      </c>
      <c r="AS318" s="23">
        <f>'Cash Flow Statement Annual'!BG318/'Income Statement Annual'!N318</f>
        <v>-5.782496956580549E-3</v>
      </c>
      <c r="AT318" s="23">
        <f>'Cash Flow Statement Annual'!AB318/'Balance Sheet Annual'!BB318</f>
        <v>8.527599951684986E-2</v>
      </c>
      <c r="AU318" s="23">
        <f>('Cash Flow Statement Annual'!AB318+'Cash Flow Statement Annual'!AU318)/'Balance Sheet Annual'!BR318</f>
        <v>2.8170894526034714E-2</v>
      </c>
      <c r="AV318" s="23">
        <f>('Cash Flow Statement Annual'!AB318+'Cash Flow Statement Annual'!AU318)/('Balance Sheet Annual'!BH318+'Balance Sheet Annual'!BS318)</f>
        <v>2.0503352443883006E-2</v>
      </c>
      <c r="AW318" s="23">
        <f>'Cash Flow Statement Annual'!AB318/'Balance Sheet Annual'!BS318</f>
        <v>0.34301817121756872</v>
      </c>
      <c r="AX318" s="23">
        <f>('Cash Flow Statement Annual'!AB318+'Cash Flow Statement Annual'!AU318)/'Balance Sheet Annual'!BS318</f>
        <v>2.0503352443883006E-2</v>
      </c>
      <c r="AY318" s="23">
        <f>('Balance Sheet Annual'!BH318+'Balance Sheet Annual'!BS318)/('Income Statement Annual'!AF318-'Income Statement Annual'!AC318)</f>
        <v>2.3794219653179192</v>
      </c>
      <c r="AZ318" s="23">
        <f>(('Balance Sheet Annual'!BH318+'Balance Sheet Annual'!BS318)-'Balance Sheet Annual'!N318)/('Income Statement Annual'!AF318-'Income Statement Annual'!AC318)</f>
        <v>2.1886705202312138</v>
      </c>
      <c r="BA318" s="23">
        <f>('Cash Flow Statement Annual'!AB318+'Cash Flow Statement Annual'!AU318)/'Income Statement Annual'!BS318</f>
        <v>5.9319651391622152E-2</v>
      </c>
      <c r="BB318" s="23">
        <f>'Income Statement Annual'!AF318/('Balance Sheet Annual'!BH318+'Balance Sheet Annual'!BS318)</f>
        <v>0.42027013895636967</v>
      </c>
      <c r="BC318" s="24">
        <f>'Income Statement Annual'!AF318/('Balance Sheet Annual'!BB318-'Balance Sheet Annual'!BR318)</f>
        <v>0.12756230644447722</v>
      </c>
    </row>
    <row r="319" spans="1:55" x14ac:dyDescent="0.2">
      <c r="A319" s="52" t="s">
        <v>961</v>
      </c>
      <c r="B319" s="52" t="s">
        <v>962</v>
      </c>
      <c r="C319" s="52" t="str">
        <f>VLOOKUP(A319,'[1]S&amp;P 500 Wikipedia'!A:D,3,FALSE)</f>
        <v>Utilities</v>
      </c>
      <c r="D319" s="52">
        <v>327292</v>
      </c>
      <c r="E319" s="52" t="s">
        <v>16</v>
      </c>
      <c r="F319" s="52">
        <v>2019</v>
      </c>
      <c r="G319" s="52" t="s">
        <v>17</v>
      </c>
      <c r="H319" s="53">
        <v>43830</v>
      </c>
      <c r="I319" s="53">
        <v>43882</v>
      </c>
      <c r="J319" s="53">
        <v>43882</v>
      </c>
      <c r="K319" s="54">
        <v>112635000</v>
      </c>
      <c r="L319" s="54">
        <v>112900000</v>
      </c>
      <c r="M319" s="52" t="s">
        <v>963</v>
      </c>
      <c r="N319" s="21">
        <f>'Balance Sheet Annual'!AH319/'Balance Sheet Annual'!BR319</f>
        <v>0.56263041174606987</v>
      </c>
      <c r="O319" s="22">
        <f>('Balance Sheet Annual'!AH319-'Balance Sheet Annual'!U319)/'Balance Sheet Annual'!BR319</f>
        <v>0.37367949572304093</v>
      </c>
      <c r="P319" s="22">
        <f>'Balance Sheet Annual'!N319/'Balance Sheet Annual'!BR319</f>
        <v>5.6168543867507132E-3</v>
      </c>
      <c r="Q319" s="22">
        <f>'Balance Sheet Annual'!CH319/'Balance Sheet Annual'!CS319</f>
        <v>2.3276825852105132</v>
      </c>
      <c r="R319" s="22">
        <f>('Balance Sheet Annual'!BH319+'Balance Sheet Annual'!BS319)/'Balance Sheet Annual'!BB319</f>
        <v>0.31101012936295508</v>
      </c>
      <c r="S319" s="22">
        <f>('Balance Sheet Annual'!BH319/'Balance Sheet Annual'!BB319)</f>
        <v>4.9497417291949182E-2</v>
      </c>
      <c r="T319" s="22">
        <f>'Balance Sheet Annual'!BS319/'Balance Sheet Annual'!BB319</f>
        <v>0.2615127120710059</v>
      </c>
      <c r="U319" s="22">
        <f>('Balance Sheet Annual'!BH319+'Balance Sheet Annual'!BS319)/'Balance Sheet Annual'!CS319</f>
        <v>1.0349429913051746</v>
      </c>
      <c r="V319" s="22">
        <f>('Balance Sheet Annual'!BH319/'Balance Sheet Annual'!CS319)</f>
        <v>0.16471169353531701</v>
      </c>
      <c r="W319" s="22">
        <f>('Balance Sheet Annual'!BS319/'Balance Sheet Annual'!CS319)</f>
        <v>0.87023129776985764</v>
      </c>
      <c r="X319" s="23">
        <f>'Balance Sheet Annual'!AH319/'Balance Sheet Annual'!BB319</f>
        <v>5.5739825329462832E-2</v>
      </c>
      <c r="Y319" s="23">
        <f>'Balance Sheet Annual'!CS319/('Balance Sheet Annual'!BB319-'Balance Sheet Annual'!AQ319-'Balance Sheet Annual'!AR319-'Balance Sheet Annual'!AS319)</f>
        <v>0.30531006560507984</v>
      </c>
      <c r="Z319" s="23">
        <f>'Balance Sheet Annual'!BA319/'Balance Sheet Annual'!BB319</f>
        <v>0.94426017467053713</v>
      </c>
      <c r="AA319" s="23">
        <f>'Balance Sheet Annual'!AR319/'Balance Sheet Annual'!BB319</f>
        <v>0</v>
      </c>
      <c r="AB319" s="24">
        <f>'Balance Sheet Annual'!CS319/'Balance Sheet Annual'!CT319</f>
        <v>0.30050943093081661</v>
      </c>
      <c r="AC319" s="25">
        <f>'Income Statement Annual'!V319/'Income Statement Annual'!N319</f>
        <v>0.69974812810176512</v>
      </c>
      <c r="AD319" s="23">
        <f>('Income Statement Annual'!AF319-'Income Statement Annual'!AC319)/'Income Statement Annual'!N319</f>
        <v>0.36381819706044782</v>
      </c>
      <c r="AE319" s="23">
        <f>'Income Statement Annual'!AF319/'Income Statement Annual'!N319</f>
        <v>0.19358096847524883</v>
      </c>
      <c r="AF319" s="23">
        <f>'Income Statement Annual'!BS319/'Income Statement Annual'!N319</f>
        <v>0.15508141399725572</v>
      </c>
      <c r="AG319" s="23">
        <f>('Income Statement Annual'!AF319-'Income Statement Annual'!AC319)/('Income Statement Annual'!AH319*-1)</f>
        <v>5.3682619840085692</v>
      </c>
      <c r="AH319" s="24">
        <f>'Income Statement Annual'!AF319/('Income Statement Annual'!AH319*-1)</f>
        <v>2.8563534267654549</v>
      </c>
      <c r="AI319" s="25">
        <f>'Cash Flow Statement Annual'!BG319/'Cash Flow Statement Annual'!AB319</f>
        <v>0.1868539163773118</v>
      </c>
      <c r="AJ319" s="23">
        <f>'Cash Flow Statement Annual'!AB319/'Balance Sheet Annual'!BR319</f>
        <v>0.52258977244174487</v>
      </c>
      <c r="AK319" s="23">
        <f>('Cash Flow Statement Annual'!AB319+'Cash Flow Statement Annual'!AV319)/('Balance Sheet Annual'!BH319+'Balance Sheet Annual'!BS319)</f>
        <v>0.10911041887461323</v>
      </c>
      <c r="AL319" s="24">
        <f>('Cash Flow Statement Annual'!AB319/('Balance Sheet Annual'!BH319+'Balance Sheet Annual'!BS319))</f>
        <v>0.16646723736448479</v>
      </c>
      <c r="AM319" s="25">
        <f>'Income Statement Annual'!BS319/'Balance Sheet Annual'!CS319</f>
        <v>9.6938911486519092E-2</v>
      </c>
      <c r="AN319" s="23">
        <f>'Income Statement Annual'!N319/'Balance Sheet Annual'!CS319</f>
        <v>0.62508400579991164</v>
      </c>
      <c r="AO319" s="23">
        <f>'Income Statement Annual'!N319/'Balance Sheet Annual'!BB319</f>
        <v>0.18784363886688674</v>
      </c>
      <c r="AP319" s="23">
        <f>'Income Statement Annual'!N319/('Balance Sheet Annual'!AH319-'Balance Sheet Annual'!BR319)</f>
        <v>-4.3351637921344803</v>
      </c>
      <c r="AQ319" s="23">
        <f>'Income Statement Annual'!BS319/'Balance Sheet Annual'!BB319</f>
        <v>2.9131057125866656E-2</v>
      </c>
      <c r="AR319" s="23">
        <f>'Cash Flow Statement Annual'!AB319/'Income Statement Annual'!N319</f>
        <v>0.27561751539593266</v>
      </c>
      <c r="AS319" s="23">
        <f>'Cash Flow Statement Annual'!BG319/'Income Statement Annual'!N319</f>
        <v>5.1500212173914046E-2</v>
      </c>
      <c r="AT319" s="23">
        <f>'Cash Flow Statement Annual'!AB319/'Balance Sheet Annual'!BB319</f>
        <v>5.177299702742217E-2</v>
      </c>
      <c r="AU319" s="23">
        <f>('Cash Flow Statement Annual'!AB319+'Cash Flow Statement Annual'!AU319)/'Balance Sheet Annual'!BR319</f>
        <v>-9.5180637337907076E-2</v>
      </c>
      <c r="AV319" s="23">
        <f>('Cash Flow Statement Annual'!AB319+'Cash Flow Statement Annual'!AU319)/('Balance Sheet Annual'!BH319+'Balance Sheet Annual'!BS319)</f>
        <v>-3.0319111823028579E-2</v>
      </c>
      <c r="AW319" s="23">
        <f>'Cash Flow Statement Annual'!AB319/'Balance Sheet Annual'!BS319</f>
        <v>0.19797506827646974</v>
      </c>
      <c r="AX319" s="23">
        <f>('Cash Flow Statement Annual'!AB319+'Cash Flow Statement Annual'!AU319)/'Balance Sheet Annual'!BS319</f>
        <v>-3.6057715189346924E-2</v>
      </c>
      <c r="AY319" s="23">
        <f>('Balance Sheet Annual'!BH319+'Balance Sheet Annual'!BS319)/('Income Statement Annual'!AF319-'Income Statement Annual'!AC319)</f>
        <v>4.5508615563204682</v>
      </c>
      <c r="AZ319" s="23">
        <f>(('Balance Sheet Annual'!BH319+'Balance Sheet Annual'!BS319)-'Balance Sheet Annual'!N319)/('Income Statement Annual'!AF319-'Income Statement Annual'!AC319)</f>
        <v>4.5427191146648678</v>
      </c>
      <c r="BA319" s="23">
        <f>('Cash Flow Statement Annual'!AB319+'Cash Flow Statement Annual'!AU319)/'Income Statement Annual'!BS319</f>
        <v>-0.32369408530242233</v>
      </c>
      <c r="BB319" s="23">
        <f>'Income Statement Annual'!AF319/('Balance Sheet Annual'!BH319+'Balance Sheet Annual'!BS319)</f>
        <v>0.1169188720902737</v>
      </c>
      <c r="BC319" s="24">
        <f>'Income Statement Annual'!AF319/('Balance Sheet Annual'!BB319-'Balance Sheet Annual'!BR319)</f>
        <v>4.036157716724989E-2</v>
      </c>
    </row>
    <row r="320" spans="1:55" x14ac:dyDescent="0.2">
      <c r="A320" s="52" t="s">
        <v>967</v>
      </c>
      <c r="B320" s="52" t="s">
        <v>968</v>
      </c>
      <c r="C320" s="52" t="str">
        <f>VLOOKUP(A320,'[1]S&amp;P 500 Wikipedia'!A:D,3,FALSE)</f>
        <v>Materials</v>
      </c>
      <c r="D320" s="52">
        <v>256062</v>
      </c>
      <c r="E320" s="52" t="s">
        <v>16</v>
      </c>
      <c r="F320" s="52">
        <v>2019</v>
      </c>
      <c r="G320" s="52" t="s">
        <v>17</v>
      </c>
      <c r="H320" s="53">
        <v>43830</v>
      </c>
      <c r="I320" s="53">
        <v>43881</v>
      </c>
      <c r="J320" s="53">
        <v>43881</v>
      </c>
      <c r="K320" s="54">
        <v>236900000</v>
      </c>
      <c r="L320" s="54">
        <v>238000000</v>
      </c>
      <c r="M320" s="52" t="s">
        <v>969</v>
      </c>
      <c r="N320" s="21">
        <f>'Balance Sheet Annual'!AH320/'Balance Sheet Annual'!BR320</f>
        <v>1.4102857142857144</v>
      </c>
      <c r="O320" s="22">
        <f>('Balance Sheet Annual'!AH320-'Balance Sheet Annual'!U320)/'Balance Sheet Annual'!BR320</f>
        <v>1.0194285714285714</v>
      </c>
      <c r="P320" s="22">
        <f>'Balance Sheet Annual'!N320/'Balance Sheet Annual'!BR320</f>
        <v>0.29097142857142855</v>
      </c>
      <c r="Q320" s="22">
        <f>'Balance Sheet Annual'!CH320/'Balance Sheet Annual'!CS320</f>
        <v>2.2774384601147513</v>
      </c>
      <c r="R320" s="22">
        <f>('Balance Sheet Annual'!BH320+'Balance Sheet Annual'!BS320)/'Balance Sheet Annual'!BB320</f>
        <v>0.28529478201942626</v>
      </c>
      <c r="S320" s="22">
        <f>('Balance Sheet Annual'!BH320/'Balance Sheet Annual'!BB320)</f>
        <v>2.8969957081545063E-2</v>
      </c>
      <c r="T320" s="22">
        <f>'Balance Sheet Annual'!BS320/'Balance Sheet Annual'!BB320</f>
        <v>0.25632482493788117</v>
      </c>
      <c r="U320" s="22">
        <f>('Balance Sheet Annual'!BH320+'Balance Sheet Annual'!BS320)/'Balance Sheet Annual'!CS320</f>
        <v>0.93503609106052188</v>
      </c>
      <c r="V320" s="22">
        <f>('Balance Sheet Annual'!BH320/'Balance Sheet Annual'!CS320)</f>
        <v>9.4947251526929483E-2</v>
      </c>
      <c r="W320" s="22">
        <f>('Balance Sheet Annual'!BS320/'Balance Sheet Annual'!CS320)</f>
        <v>0.84008883953359248</v>
      </c>
      <c r="X320" s="23">
        <f>'Balance Sheet Annual'!AH320/'Balance Sheet Annual'!BB320</f>
        <v>0.34843008809577591</v>
      </c>
      <c r="Y320" s="23">
        <f>'Balance Sheet Annual'!CS320/('Balance Sheet Annual'!BB320-'Balance Sheet Annual'!AQ320-'Balance Sheet Annual'!AR320-'Balance Sheet Annual'!AS320)</f>
        <v>0.48644998649500315</v>
      </c>
      <c r="Z320" s="23">
        <f>'Balance Sheet Annual'!BA320/'Balance Sheet Annual'!BB320</f>
        <v>0.65156991190422409</v>
      </c>
      <c r="AA320" s="23">
        <f>'Balance Sheet Annual'!AR320/'Balance Sheet Annual'!BB320</f>
        <v>0.25242828100293652</v>
      </c>
      <c r="AB320" s="24">
        <f>'Balance Sheet Annual'!CS320/'Balance Sheet Annual'!CT320</f>
        <v>0.30511633160153601</v>
      </c>
      <c r="AC320" s="25">
        <f>'Income Statement Annual'!V320/'Income Statement Annual'!N320</f>
        <v>0.42869404463224614</v>
      </c>
      <c r="AD320" s="23">
        <f>('Income Statement Annual'!AF320-'Income Statement Annual'!AC320)/'Income Statement Annual'!N320</f>
        <v>0.16222104846164004</v>
      </c>
      <c r="AE320" s="23">
        <f>'Income Statement Annual'!AF320/'Income Statement Annual'!N320</f>
        <v>0.12848276772745279</v>
      </c>
      <c r="AF320" s="23">
        <f>'Income Statement Annual'!BS320/'Income Statement Annual'!N320</f>
        <v>8.206787270566486E-2</v>
      </c>
      <c r="AG320" s="23">
        <f>('Income Statement Annual'!AF320-'Income Statement Annual'!AC320)/('Income Statement Annual'!AH320*-1)</f>
        <v>24.57</v>
      </c>
      <c r="AH320" s="24">
        <f>'Income Statement Annual'!AF320/('Income Statement Annual'!AH320*-1)</f>
        <v>19.46</v>
      </c>
      <c r="AI320" s="25">
        <f>'Cash Flow Statement Annual'!BG320/'Cash Flow Statement Annual'!AB320</f>
        <v>-0.36442307692307691</v>
      </c>
      <c r="AJ320" s="23">
        <f>'Cash Flow Statement Annual'!AB320/'Balance Sheet Annual'!BR320</f>
        <v>0.47542857142857142</v>
      </c>
      <c r="AK320" s="23">
        <f>('Cash Flow Statement Annual'!AB320+'Cash Flow Statement Annual'!AV320)/('Balance Sheet Annual'!BH320+'Balance Sheet Annual'!BS320)</f>
        <v>0.31908155186064924</v>
      </c>
      <c r="AL320" s="24">
        <f>('Cash Flow Statement Annual'!AB320/('Balance Sheet Annual'!BH320+'Balance Sheet Annual'!BS320))</f>
        <v>0.41171813143309582</v>
      </c>
      <c r="AM320" s="25">
        <f>'Income Statement Annual'!BS320/'Balance Sheet Annual'!CS320</f>
        <v>0.23005737553211178</v>
      </c>
      <c r="AN320" s="23">
        <f>'Income Statement Annual'!N320/'Balance Sheet Annual'!CS320</f>
        <v>2.8032574495650566</v>
      </c>
      <c r="AO320" s="23">
        <f>'Income Statement Annual'!N320/'Balance Sheet Annual'!BB320</f>
        <v>0.85531962954596796</v>
      </c>
      <c r="AP320" s="23">
        <f>'Income Statement Annual'!N320/('Balance Sheet Annual'!AH320-'Balance Sheet Annual'!BR320)</f>
        <v>8.4378830083565468</v>
      </c>
      <c r="AQ320" s="23">
        <f>'Income Statement Annual'!BS320/'Balance Sheet Annual'!BB320</f>
        <v>7.0194262480234929E-2</v>
      </c>
      <c r="AR320" s="23">
        <f>'Cash Flow Statement Annual'!AB320/'Income Statement Annual'!N320</f>
        <v>0.1373299881156741</v>
      </c>
      <c r="AS320" s="23">
        <f>'Cash Flow Statement Annual'!BG320/'Income Statement Annual'!N320</f>
        <v>-5.0046216822923546E-2</v>
      </c>
      <c r="AT320" s="23">
        <f>'Cash Flow Statement Annual'!AB320/'Balance Sheet Annual'!BB320</f>
        <v>0.11746103456065056</v>
      </c>
      <c r="AU320" s="23">
        <f>('Cash Flow Statement Annual'!AB320+'Cash Flow Statement Annual'!AU320)/'Balance Sheet Annual'!BR320</f>
        <v>0.24479999999999999</v>
      </c>
      <c r="AV320" s="23">
        <f>('Cash Flow Statement Annual'!AB320+'Cash Flow Statement Annual'!AU320)/('Balance Sheet Annual'!BH320+'Balance Sheet Annual'!BS320)</f>
        <v>0.21199524940617578</v>
      </c>
      <c r="AW320" s="23">
        <f>'Cash Flow Statement Annual'!AB320/'Balance Sheet Annual'!BS320</f>
        <v>0.45825071601674378</v>
      </c>
      <c r="AX320" s="23">
        <f>('Cash Flow Statement Annual'!AB320+'Cash Flow Statement Annual'!AU320)/'Balance Sheet Annual'!BS320</f>
        <v>0.23595505617977527</v>
      </c>
      <c r="AY320" s="23">
        <f>('Balance Sheet Annual'!BH320+'Balance Sheet Annual'!BS320)/('Income Statement Annual'!AF320-'Income Statement Annual'!AC320)</f>
        <v>2.056166056166056</v>
      </c>
      <c r="AZ320" s="23">
        <f>(('Balance Sheet Annual'!BH320+'Balance Sheet Annual'!BS320)-'Balance Sheet Annual'!N320)/('Income Statement Annual'!AF320-'Income Statement Annual'!AC320)</f>
        <v>1.5380545380545381</v>
      </c>
      <c r="BA320" s="23">
        <f>('Cash Flow Statement Annual'!AB320+'Cash Flow Statement Annual'!AU320)/'Income Statement Annual'!BS320</f>
        <v>0.86162510056315367</v>
      </c>
      <c r="BB320" s="23">
        <f>'Income Statement Annual'!AF320/('Balance Sheet Annual'!BH320+'Balance Sheet Annual'!BS320)</f>
        <v>0.385193982581156</v>
      </c>
      <c r="BC320" s="24">
        <f>'Income Statement Annual'!AF320/('Balance Sheet Annual'!BB320-'Balance Sheet Annual'!BR320)</f>
        <v>0.14595364884122103</v>
      </c>
    </row>
    <row r="321" spans="1:55" x14ac:dyDescent="0.2">
      <c r="A321" s="52" t="s">
        <v>970</v>
      </c>
      <c r="B321" s="52" t="s">
        <v>971</v>
      </c>
      <c r="C321" s="52" t="str">
        <f>VLOOKUP(A321,'[1]S&amp;P 500 Wikipedia'!A:D,3,FALSE)</f>
        <v>Utilities</v>
      </c>
      <c r="D321" s="52">
        <v>26853</v>
      </c>
      <c r="E321" s="52" t="s">
        <v>16</v>
      </c>
      <c r="F321" s="52">
        <v>2019</v>
      </c>
      <c r="G321" s="52" t="s">
        <v>17</v>
      </c>
      <c r="H321" s="53">
        <v>43830</v>
      </c>
      <c r="I321" s="53">
        <v>43875</v>
      </c>
      <c r="J321" s="53">
        <v>43875</v>
      </c>
      <c r="K321" s="54">
        <v>748981000</v>
      </c>
      <c r="L321" s="54">
        <v>754997000</v>
      </c>
      <c r="M321" s="52" t="s">
        <v>972</v>
      </c>
      <c r="N321" s="21">
        <f>'Balance Sheet Annual'!AH321/'Balance Sheet Annual'!BR321</f>
        <v>0.56469387755102041</v>
      </c>
      <c r="O321" s="22">
        <f>('Balance Sheet Annual'!AH321-'Balance Sheet Annual'!U321)/'Balance Sheet Annual'!BR321</f>
        <v>0.4969387755102041</v>
      </c>
      <c r="P321" s="22">
        <f>'Balance Sheet Annual'!N321/'Balance Sheet Annual'!BR321</f>
        <v>0.16632653061224489</v>
      </c>
      <c r="Q321" s="22">
        <f>'Balance Sheet Annual'!CH321/'Balance Sheet Annual'!CS321</f>
        <v>2.5162805018859209</v>
      </c>
      <c r="R321" s="22">
        <f>('Balance Sheet Annual'!BH321+'Balance Sheet Annual'!BS321)/'Balance Sheet Annual'!BB321</f>
        <v>0.50446584938704031</v>
      </c>
      <c r="S321" s="22">
        <f>('Balance Sheet Annual'!BH321/'Balance Sheet Annual'!BB321)</f>
        <v>5.0853765323992994E-2</v>
      </c>
      <c r="T321" s="22">
        <f>'Balance Sheet Annual'!BS321/'Balance Sheet Annual'!BB321</f>
        <v>0.45361208406304726</v>
      </c>
      <c r="U321" s="22">
        <f>('Balance Sheet Annual'!BH321+'Balance Sheet Annual'!BS321)/'Balance Sheet Annual'!CS321</f>
        <v>1.7738434300669694</v>
      </c>
      <c r="V321" s="22">
        <f>('Balance Sheet Annual'!BH321/'Balance Sheet Annual'!CS321)</f>
        <v>0.17881610345623894</v>
      </c>
      <c r="W321" s="22">
        <f>('Balance Sheet Annual'!BS321/'Balance Sheet Annual'!CS321)</f>
        <v>1.5950273266107304</v>
      </c>
      <c r="X321" s="23">
        <f>'Balance Sheet Annual'!AH321/'Balance Sheet Annual'!BB321</f>
        <v>6.0573555166374783E-2</v>
      </c>
      <c r="Y321" s="23">
        <f>'Balance Sheet Annual'!CS321/('Balance Sheet Annual'!BB321-'Balance Sheet Annual'!AQ321-'Balance Sheet Annual'!AR321-'Balance Sheet Annual'!AS321)</f>
        <v>0.31123622424532821</v>
      </c>
      <c r="Z321" s="23">
        <f>'Balance Sheet Annual'!BA321/'Balance Sheet Annual'!BB321</f>
        <v>0.93942644483362525</v>
      </c>
      <c r="AA321" s="23">
        <f>'Balance Sheet Annual'!AR321/'Balance Sheet Annual'!BB321</f>
        <v>7.000875656742557E-2</v>
      </c>
      <c r="AB321" s="24">
        <f>'Balance Sheet Annual'!CS321/'Balance Sheet Annual'!CT321</f>
        <v>0.28439141856392292</v>
      </c>
      <c r="AC321" s="25">
        <f>'Income Statement Annual'!V321/'Income Statement Annual'!N321</f>
        <v>0.8156776933968336</v>
      </c>
      <c r="AD321" s="23">
        <f>('Income Statement Annual'!AF321-'Income Statement Annual'!AC321)/'Income Statement Annual'!N321</f>
        <v>0.51988672930879132</v>
      </c>
      <c r="AE321" s="23">
        <f>'Income Statement Annual'!AF321/'Income Statement Annual'!N321</f>
        <v>0.36555541253700607</v>
      </c>
      <c r="AF321" s="23">
        <f>'Income Statement Annual'!BS321/'Income Statement Annual'!N321</f>
        <v>0.22473934869352555</v>
      </c>
      <c r="AG321" s="23">
        <f>('Income Statement Annual'!AF321-'Income Statement Annual'!AC321)/('Income Statement Annual'!AH321*-1)</f>
        <v>4.063380281690141</v>
      </c>
      <c r="AH321" s="24">
        <f>'Income Statement Annual'!AF321/('Income Statement Annual'!AH321*-1)</f>
        <v>2.8571428571428572</v>
      </c>
      <c r="AI321" s="25">
        <f>'Cash Flow Statement Annual'!BG321/'Cash Flow Statement Annual'!AB321</f>
        <v>0.34445817882159047</v>
      </c>
      <c r="AJ321" s="23">
        <f>'Cash Flow Statement Annual'!AB321/'Balance Sheet Annual'!BR321</f>
        <v>0.49530612244897959</v>
      </c>
      <c r="AK321" s="23">
        <f>('Cash Flow Statement Annual'!AB321+'Cash Flow Statement Annual'!AV321)/('Balance Sheet Annual'!BH321+'Balance Sheet Annual'!BS321)</f>
        <v>5.3593126193369207E-2</v>
      </c>
      <c r="AL321" s="24">
        <f>('Cash Flow Statement Annual'!AB321/('Balance Sheet Annual'!BH321+'Balance Sheet Annual'!BS321))</f>
        <v>0.10532025689984378</v>
      </c>
      <c r="AM321" s="25">
        <f>'Income Statement Annual'!BS321/'Balance Sheet Annual'!CS321</f>
        <v>0.13440073897313526</v>
      </c>
      <c r="AN321" s="23">
        <f>'Income Statement Annual'!N321/'Balance Sheet Annual'!CS321</f>
        <v>0.59802940497267343</v>
      </c>
      <c r="AO321" s="23">
        <f>'Income Statement Annual'!N321/'Balance Sheet Annual'!BB321</f>
        <v>0.17007443082311735</v>
      </c>
      <c r="AP321" s="23">
        <f>'Income Statement Annual'!N321/('Balance Sheet Annual'!AH321-'Balance Sheet Annual'!BR321)</f>
        <v>-3.6422878574777311</v>
      </c>
      <c r="AQ321" s="23">
        <f>'Income Statement Annual'!BS321/'Balance Sheet Annual'!BB321</f>
        <v>3.8222416812609454E-2</v>
      </c>
      <c r="AR321" s="23">
        <f>'Cash Flow Statement Annual'!AB321/'Income Statement Annual'!N321</f>
        <v>0.31239541768567386</v>
      </c>
      <c r="AS321" s="23">
        <f>'Cash Flow Statement Annual'!BG321/'Income Statement Annual'!N321</f>
        <v>0.10760715664821727</v>
      </c>
      <c r="AT321" s="23">
        <f>'Cash Flow Statement Annual'!AB321/'Balance Sheet Annual'!BB321</f>
        <v>5.3130472854640981E-2</v>
      </c>
      <c r="AU321" s="23">
        <f>('Cash Flow Statement Annual'!AB321+'Cash Flow Statement Annual'!AU321)/'Balance Sheet Annual'!BR321</f>
        <v>-0.13326530612244897</v>
      </c>
      <c r="AV321" s="23">
        <f>('Cash Flow Statement Annual'!AB321+'Cash Flow Statement Annual'!AU321)/('Balance Sheet Annual'!BH321+'Balance Sheet Annual'!BS321)</f>
        <v>-2.8337094254469709E-2</v>
      </c>
      <c r="AW321" s="23">
        <f>'Cash Flow Statement Annual'!AB321/'Balance Sheet Annual'!BS321</f>
        <v>0.11712755175908499</v>
      </c>
      <c r="AX321" s="23">
        <f>('Cash Flow Statement Annual'!AB321+'Cash Flow Statement Annual'!AU321)/'Balance Sheet Annual'!BS321</f>
        <v>-3.1513923073210749E-2</v>
      </c>
      <c r="AY321" s="23">
        <f>('Balance Sheet Annual'!BH321+'Balance Sheet Annual'!BS321)/('Income Statement Annual'!AF321-'Income Statement Annual'!AC321)</f>
        <v>5.7053726169844019</v>
      </c>
      <c r="AZ321" s="23">
        <f>(('Balance Sheet Annual'!BH321+'Balance Sheet Annual'!BS321)-'Balance Sheet Annual'!N321)/('Income Statement Annual'!AF321-'Income Statement Annual'!AC321)</f>
        <v>5.5035899975241396</v>
      </c>
      <c r="BA321" s="23">
        <f>('Cash Flow Statement Annual'!AB321+'Cash Flow Statement Annual'!AU321)/'Income Statement Annual'!BS321</f>
        <v>-0.37399770904925544</v>
      </c>
      <c r="BB321" s="23">
        <f>'Income Statement Annual'!AF321/('Balance Sheet Annual'!BH321+'Balance Sheet Annual'!BS321)</f>
        <v>0.12324249262280854</v>
      </c>
      <c r="BC321" s="24">
        <f>'Income Statement Annual'!AF321/('Balance Sheet Annual'!BB321-'Balance Sheet Annual'!BR321)</f>
        <v>6.9641981363413444E-2</v>
      </c>
    </row>
    <row r="322" spans="1:55" x14ac:dyDescent="0.2">
      <c r="A322" s="12" t="s">
        <v>949</v>
      </c>
      <c r="B322" s="12" t="s">
        <v>950</v>
      </c>
      <c r="C322" s="52" t="str">
        <f>VLOOKUP(A322,'[1]S&amp;P 500 Wikipedia'!A:D,3,FALSE)</f>
        <v>Health Care</v>
      </c>
      <c r="D322" s="12">
        <v>334568</v>
      </c>
      <c r="E322" s="12" t="s">
        <v>16</v>
      </c>
      <c r="F322" s="12">
        <v>2013</v>
      </c>
      <c r="G322" s="12" t="s">
        <v>17</v>
      </c>
      <c r="H322" s="63">
        <v>41455</v>
      </c>
      <c r="I322" s="63">
        <v>41501</v>
      </c>
      <c r="J322" s="63">
        <v>41582</v>
      </c>
      <c r="K322" s="64">
        <v>94097000</v>
      </c>
      <c r="L322" s="64">
        <v>94750000</v>
      </c>
      <c r="M322" s="12" t="s">
        <v>951</v>
      </c>
      <c r="N322" s="21">
        <f>'Balance Sheet Annual'!AH322/'Balance Sheet Annual'!BR322</f>
        <v>2.9849212703496129</v>
      </c>
      <c r="O322" s="22">
        <f>('Balance Sheet Annual'!AH322-'Balance Sheet Annual'!U322)/'Balance Sheet Annual'!BR322</f>
        <v>2.0456365092073661</v>
      </c>
      <c r="P322" s="22">
        <f>'Balance Sheet Annual'!N322/'Balance Sheet Annual'!BR322</f>
        <v>1.0406992260475048</v>
      </c>
      <c r="Q322" s="22">
        <f>'Balance Sheet Annual'!CH322/'Balance Sheet Annual'!CS322</f>
        <v>1.2939209465832118</v>
      </c>
      <c r="R322" s="22">
        <f>('Balance Sheet Annual'!BH322+'Balance Sheet Annual'!BS322)/'Balance Sheet Annual'!BB322</f>
        <v>0.36891679748822603</v>
      </c>
      <c r="S322" s="22">
        <f>('Balance Sheet Annual'!BH322/'Balance Sheet Annual'!BB322)</f>
        <v>8.634222919937205E-3</v>
      </c>
      <c r="T322" s="22">
        <f>'Balance Sheet Annual'!BS322/'Balance Sheet Annual'!BB322</f>
        <v>0.36028257456828883</v>
      </c>
      <c r="U322" s="22">
        <f>('Balance Sheet Annual'!BH322+'Balance Sheet Annual'!BS322)/'Balance Sheet Annual'!CS322</f>
        <v>0.8462659693046386</v>
      </c>
      <c r="V322" s="22">
        <f>('Balance Sheet Annual'!BH322/'Balance Sheet Annual'!CS322)</f>
        <v>1.9806224813512817E-2</v>
      </c>
      <c r="W322" s="22">
        <f>('Balance Sheet Annual'!BS322/'Balance Sheet Annual'!CS322)</f>
        <v>0.8264597444911258</v>
      </c>
      <c r="X322" s="23">
        <f>'Balance Sheet Annual'!AH322/'Balance Sheet Annual'!BB322</f>
        <v>0.41804963743739254</v>
      </c>
      <c r="Y322" s="23">
        <f>'Balance Sheet Annual'!CS322/('Balance Sheet Annual'!BB322-'Balance Sheet Annual'!AQ322-'Balance Sheet Annual'!AR322-'Balance Sheet Annual'!AS322)</f>
        <v>0.77261435527143851</v>
      </c>
      <c r="Z322" s="23">
        <f>'Balance Sheet Annual'!BA322/'Balance Sheet Annual'!BB322</f>
        <v>0.58195036256260746</v>
      </c>
      <c r="AA322" s="23">
        <f>'Balance Sheet Annual'!AR322/'Balance Sheet Annual'!BB322</f>
        <v>0.21942513269043881</v>
      </c>
      <c r="AB322" s="24">
        <f>'Balance Sheet Annual'!CS322/'Balance Sheet Annual'!CT322</f>
        <v>0.43593481348583391</v>
      </c>
      <c r="AC322" s="25">
        <f>'Income Statement Annual'!V322/'Income Statement Annual'!N322</f>
        <v>0.36160235041527772</v>
      </c>
      <c r="AD322" s="23">
        <f>('Income Statement Annual'!AF322-'Income Statement Annual'!AC322)/'Income Statement Annual'!N322</f>
        <v>0.19520876885699756</v>
      </c>
      <c r="AE322" s="23">
        <f>'Income Statement Annual'!AF322/'Income Statement Annual'!N322</f>
        <v>0.19520876885699756</v>
      </c>
      <c r="AF322" s="23">
        <f>'Income Statement Annual'!BS322/'Income Statement Annual'!N322</f>
        <v>0.12483756144414938</v>
      </c>
      <c r="AG322" s="23">
        <f>('Income Statement Annual'!AF322-'Income Statement Annual'!AC322)/('Income Statement Annual'!AH322*-1)</f>
        <v>10.501519756838906</v>
      </c>
      <c r="AH322" s="24">
        <f>'Income Statement Annual'!AF322/('Income Statement Annual'!AH322*-1)</f>
        <v>10.501519756838906</v>
      </c>
      <c r="AI322" s="25">
        <f>'Cash Flow Statement Annual'!BG322/'Cash Flow Statement Annual'!AB322</f>
        <v>1.0422458927604261</v>
      </c>
      <c r="AJ322" s="23">
        <f>'Cash Flow Statement Annual'!AB322/'Balance Sheet Annual'!BR322</f>
        <v>0.73912463303976517</v>
      </c>
      <c r="AK322" s="23">
        <f>('Cash Flow Statement Annual'!AB322+'Cash Flow Statement Annual'!AV322)/('Balance Sheet Annual'!BH322+'Balance Sheet Annual'!BS322)</f>
        <v>0.26388044579533942</v>
      </c>
      <c r="AL322" s="24">
        <f>('Cash Flow Statement Annual'!AB322/('Balance Sheet Annual'!BH322+'Balance Sheet Annual'!BS322))</f>
        <v>0.28059777102330291</v>
      </c>
      <c r="AM322" s="25">
        <f>'Income Statement Annual'!BS322/'Balance Sheet Annual'!CS322</f>
        <v>0.18944525422275571</v>
      </c>
      <c r="AN322" s="23">
        <f>'Income Statement Annual'!N322/'Balance Sheet Annual'!CS322</f>
        <v>1.5175340821401011</v>
      </c>
      <c r="AO322" s="23">
        <f>'Income Statement Annual'!N322/'Balance Sheet Annual'!BB322</f>
        <v>0.66154593705614118</v>
      </c>
      <c r="AP322" s="23">
        <f>'Income Statement Annual'!N322/('Balance Sheet Annual'!AH322-'Balance Sheet Annual'!BR322)</f>
        <v>2.3796974789915968</v>
      </c>
      <c r="AQ322" s="23">
        <f>'Income Statement Annual'!BS322/'Balance Sheet Annual'!BB322</f>
        <v>8.2585781565373398E-2</v>
      </c>
      <c r="AR322" s="23">
        <f>'Cash Flow Statement Annual'!AB322/'Income Statement Annual'!N322</f>
        <v>0.15647776710548619</v>
      </c>
      <c r="AS322" s="23">
        <f>'Cash Flow Statement Annual'!BG322/'Income Statement Annual'!N322</f>
        <v>0.16308831007401547</v>
      </c>
      <c r="AT322" s="23">
        <f>'Cash Flow Statement Annual'!AB322/'Balance Sheet Annual'!BB322</f>
        <v>0.10351723106825148</v>
      </c>
      <c r="AU322" s="23">
        <f>('Cash Flow Statement Annual'!AB322+'Cash Flow Statement Annual'!AU322)/'Balance Sheet Annual'!BR322</f>
        <v>-0.52562049639711772</v>
      </c>
      <c r="AV322" s="23">
        <f>('Cash Flow Statement Annual'!AB322+'Cash Flow Statement Annual'!AU322)/('Balance Sheet Annual'!BH322+'Balance Sheet Annual'!BS322)</f>
        <v>-0.19954407294832827</v>
      </c>
      <c r="AW322" s="23">
        <f>'Cash Flow Statement Annual'!AB322/'Balance Sheet Annual'!BS322</f>
        <v>0.28732233634194421</v>
      </c>
      <c r="AX322" s="23">
        <f>('Cash Flow Statement Annual'!AB322+'Cash Flow Statement Annual'!AU322)/'Balance Sheet Annual'!BS322</f>
        <v>-0.20432617491441021</v>
      </c>
      <c r="AY322" s="23">
        <f>('Balance Sheet Annual'!BH322+'Balance Sheet Annual'!BS322)/('Income Statement Annual'!AF322-'Income Statement Annual'!AC322)</f>
        <v>2.8567293777134588</v>
      </c>
      <c r="AZ322" s="23">
        <f>(('Balance Sheet Annual'!BH322+'Balance Sheet Annual'!BS322)-'Balance Sheet Annual'!N322)/('Income Statement Annual'!AF322-'Income Statement Annual'!AC322)</f>
        <v>1.7280752532561505</v>
      </c>
      <c r="BA322" s="23">
        <f>('Cash Flow Statement Annual'!AB322+'Cash Flow Statement Annual'!AU322)/'Income Statement Annual'!BS322</f>
        <v>-0.89137813985064496</v>
      </c>
      <c r="BB322" s="23">
        <f>'Income Statement Annual'!AF322/('Balance Sheet Annual'!BH322+'Balance Sheet Annual'!BS322)</f>
        <v>0.35005065856129686</v>
      </c>
      <c r="BC322" s="24">
        <f>'Income Statement Annual'!AF322/('Balance Sheet Annual'!BB322-'Balance Sheet Annual'!BR322)</f>
        <v>0.15017168687790672</v>
      </c>
    </row>
    <row r="323" spans="1:55" x14ac:dyDescent="0.2">
      <c r="A323" s="52" t="s">
        <v>982</v>
      </c>
      <c r="B323" s="52" t="s">
        <v>983</v>
      </c>
      <c r="C323" s="52" t="str">
        <f>VLOOKUP(A323,'[1]S&amp;P 500 Wikipedia'!A:D,3,FALSE)</f>
        <v>Real Estate</v>
      </c>
      <c r="D323" s="52">
        <v>378204</v>
      </c>
      <c r="E323" s="52" t="s">
        <v>16</v>
      </c>
      <c r="F323" s="52">
        <v>2019</v>
      </c>
      <c r="G323" s="52" t="s">
        <v>17</v>
      </c>
      <c r="H323" s="53">
        <v>43830</v>
      </c>
      <c r="I323" s="53">
        <v>43886</v>
      </c>
      <c r="J323" s="53">
        <v>43886</v>
      </c>
      <c r="K323" s="54">
        <v>174384000</v>
      </c>
      <c r="L323" s="54">
        <v>174591000</v>
      </c>
      <c r="M323" s="52" t="s">
        <v>984</v>
      </c>
      <c r="N323" s="21">
        <f>'Balance Sheet Annual'!AH323/'Balance Sheet Annual'!BR323</f>
        <v>1.0690323624257732</v>
      </c>
      <c r="O323" s="22">
        <f>('Balance Sheet Annual'!AH323-'Balance Sheet Annual'!U323)/'Balance Sheet Annual'!BR323</f>
        <v>1.0690323624257732</v>
      </c>
      <c r="P323" s="22">
        <f>'Balance Sheet Annual'!N323/'Balance Sheet Annual'!BR323</f>
        <v>1.0690323624257732</v>
      </c>
      <c r="Q323" s="22">
        <f>'Balance Sheet Annual'!CH323/'Balance Sheet Annual'!CS323</f>
        <v>0.25174678762998687</v>
      </c>
      <c r="R323" s="22">
        <f>('Balance Sheet Annual'!BH323+'Balance Sheet Annual'!BS323)/'Balance Sheet Annual'!BB323</f>
        <v>0.16739275649943813</v>
      </c>
      <c r="S323" s="22">
        <f>('Balance Sheet Annual'!BH323/'Balance Sheet Annual'!BB323)</f>
        <v>0</v>
      </c>
      <c r="T323" s="22">
        <f>'Balance Sheet Annual'!BS323/'Balance Sheet Annual'!BB323</f>
        <v>0.16739275649943813</v>
      </c>
      <c r="U323" s="22">
        <f>('Balance Sheet Annual'!BH323+'Balance Sheet Annual'!BS323)/'Balance Sheet Annual'!CS323</f>
        <v>0.20953334522070027</v>
      </c>
      <c r="V323" s="22">
        <f>('Balance Sheet Annual'!BH323/'Balance Sheet Annual'!CS323)</f>
        <v>0</v>
      </c>
      <c r="W323" s="22">
        <f>('Balance Sheet Annual'!BS323/'Balance Sheet Annual'!CS323)</f>
        <v>0.20953334522070027</v>
      </c>
      <c r="X323" s="23">
        <f>'Balance Sheet Annual'!AH323/'Balance Sheet Annual'!BB323</f>
        <v>3.605164919205972E-2</v>
      </c>
      <c r="Y323" s="23">
        <f>'Balance Sheet Annual'!CS323/('Balance Sheet Annual'!BB323-'Balance Sheet Annual'!AQ323-'Balance Sheet Annual'!AR323-'Balance Sheet Annual'!AS323)</f>
        <v>0.81362610251276313</v>
      </c>
      <c r="Z323" s="23">
        <f>'Balance Sheet Annual'!BA323/'Balance Sheet Annual'!BB323</f>
        <v>0.96394835080794028</v>
      </c>
      <c r="AA323" s="23">
        <f>'Balance Sheet Annual'!AR323/'Balance Sheet Annual'!BB323</f>
        <v>0</v>
      </c>
      <c r="AB323" s="24">
        <f>'Balance Sheet Annual'!CS323/'Balance Sheet Annual'!CT323</f>
        <v>0.798883615985438</v>
      </c>
      <c r="AC323" s="25">
        <f>'Income Statement Annual'!V323/'Income Statement Annual'!N323</f>
        <v>0.72011501944448253</v>
      </c>
      <c r="AD323" s="23">
        <f>('Income Statement Annual'!AF323-'Income Statement Annual'!AC323)/'Income Statement Annual'!N323</f>
        <v>0.69482963991790148</v>
      </c>
      <c r="AE323" s="23">
        <f>'Income Statement Annual'!AF323/'Income Statement Annual'!N323</f>
        <v>0.51465756740057245</v>
      </c>
      <c r="AF323" s="23">
        <f>'Income Statement Annual'!BS323/'Income Statement Annual'!N323</f>
        <v>0.44708329249833939</v>
      </c>
      <c r="AG323" s="23">
        <f>('Income Statement Annual'!AF323-'Income Statement Annual'!AC323)/('Income Statement Annual'!AH323*-1)</f>
        <v>43.339475471615437</v>
      </c>
      <c r="AH323" s="24">
        <f>'Income Statement Annual'!AF323/('Income Statement Annual'!AH323*-1)</f>
        <v>32.101378146841654</v>
      </c>
      <c r="AI323" s="25">
        <f>'Cash Flow Statement Annual'!BG323/'Cash Flow Statement Annual'!AB323</f>
        <v>-0.53615300126762699</v>
      </c>
      <c r="AJ323" s="23">
        <f>'Cash Flow Statement Annual'!AB323/'Balance Sheet Annual'!BR323</f>
        <v>5.3945455589067111</v>
      </c>
      <c r="AK323" s="23">
        <f>('Cash Flow Statement Annual'!AB323+'Cash Flow Statement Annual'!AV323)/('Balance Sheet Annual'!BH323+'Balance Sheet Annual'!BS323)</f>
        <v>0.53489973419087478</v>
      </c>
      <c r="AL323" s="24">
        <f>('Cash Flow Statement Annual'!AB323/('Balance Sheet Annual'!BH323+'Balance Sheet Annual'!BS323))</f>
        <v>1.086807152509891</v>
      </c>
      <c r="AM323" s="25">
        <f>'Income Statement Annual'!BS323/'Balance Sheet Annual'!CS323</f>
        <v>0.14017771797137493</v>
      </c>
      <c r="AN323" s="23">
        <f>'Income Statement Annual'!N323/'Balance Sheet Annual'!CS323</f>
        <v>0.31353826081947717</v>
      </c>
      <c r="AO323" s="23">
        <f>'Income Statement Annual'!N323/'Balance Sheet Annual'!BB323</f>
        <v>0.25048057955324932</v>
      </c>
      <c r="AP323" s="23">
        <f>'Income Statement Annual'!N323/('Balance Sheet Annual'!AH323-'Balance Sheet Annual'!BR323)</f>
        <v>107.59374881892739</v>
      </c>
      <c r="AQ323" s="23">
        <f>'Income Statement Annual'!BS323/'Balance Sheet Annual'!BB323</f>
        <v>0.11198568221355892</v>
      </c>
      <c r="AR323" s="23">
        <f>'Cash Flow Statement Annual'!AB323/'Income Statement Annual'!N323</f>
        <v>0.72629840351858899</v>
      </c>
      <c r="AS323" s="23">
        <f>'Cash Flow Statement Annual'!BG323/'Income Statement Annual'!N323</f>
        <v>-0.38940706886237747</v>
      </c>
      <c r="AT323" s="23">
        <f>'Cash Flow Statement Annual'!AB323/'Balance Sheet Annual'!BB323</f>
        <v>0.18192364504193589</v>
      </c>
      <c r="AU323" s="23">
        <f>('Cash Flow Statement Annual'!AB323+'Cash Flow Statement Annual'!AU323)/'Balance Sheet Annual'!BR323</f>
        <v>3.0215740808382296</v>
      </c>
      <c r="AV323" s="23">
        <f>('Cash Flow Statement Annual'!AB323+'Cash Flow Statement Annual'!AU323)/('Balance Sheet Annual'!BH323+'Balance Sheet Annual'!BS323)</f>
        <v>0.60873863924860694</v>
      </c>
      <c r="AW323" s="23">
        <f>'Cash Flow Statement Annual'!AB323/'Balance Sheet Annual'!BS323</f>
        <v>1.086807152509891</v>
      </c>
      <c r="AX323" s="23">
        <f>('Cash Flow Statement Annual'!AB323+'Cash Flow Statement Annual'!AU323)/'Balance Sheet Annual'!BS323</f>
        <v>0.60873863924860694</v>
      </c>
      <c r="AY323" s="23">
        <f>('Balance Sheet Annual'!BH323+'Balance Sheet Annual'!BS323)/('Income Statement Annual'!AF323-'Income Statement Annual'!AC323)</f>
        <v>0.9617988763721167</v>
      </c>
      <c r="AZ323" s="23">
        <f>(('Balance Sheet Annual'!BH323+'Balance Sheet Annual'!BS323)-'Balance Sheet Annual'!N323)/('Income Statement Annual'!AF323-'Income Statement Annual'!AC323)</f>
        <v>0.75465469397494611</v>
      </c>
      <c r="BA323" s="23">
        <f>('Cash Flow Statement Annual'!AB323+'Cash Flow Statement Annual'!AU323)/'Income Statement Annual'!BS323</f>
        <v>0.90992381166387881</v>
      </c>
      <c r="BB323" s="23">
        <f>'Income Statement Annual'!AF323/('Balance Sheet Annual'!BH323+'Balance Sheet Annual'!BS323)</f>
        <v>0.77011531711286196</v>
      </c>
      <c r="BC323" s="24">
        <f>'Income Statement Annual'!AF323/('Balance Sheet Annual'!BB323-'Balance Sheet Annual'!BR323)</f>
        <v>0.13341082264326873</v>
      </c>
    </row>
    <row r="324" spans="1:55" x14ac:dyDescent="0.2">
      <c r="A324" s="52" t="s">
        <v>958</v>
      </c>
      <c r="B324" s="52" t="s">
        <v>959</v>
      </c>
      <c r="C324" s="52" t="str">
        <f>VLOOKUP(A324,'[1]S&amp;P 500 Wikipedia'!A:D,3,FALSE)</f>
        <v>Energy</v>
      </c>
      <c r="D324" s="52">
        <v>353084</v>
      </c>
      <c r="E324" s="52" t="s">
        <v>16</v>
      </c>
      <c r="F324" s="52">
        <v>2019</v>
      </c>
      <c r="G324" s="52" t="s">
        <v>17</v>
      </c>
      <c r="H324" s="53">
        <v>43830</v>
      </c>
      <c r="I324" s="53">
        <v>43882</v>
      </c>
      <c r="J324" s="53">
        <v>43882</v>
      </c>
      <c r="K324" s="54">
        <v>445171000</v>
      </c>
      <c r="L324" s="54">
        <v>449677000</v>
      </c>
      <c r="M324" s="52" t="s">
        <v>960</v>
      </c>
      <c r="N324" s="21">
        <f>'Balance Sheet Annual'!AH324/'Balance Sheet Annual'!BR324</f>
        <v>1.2360467113171905</v>
      </c>
      <c r="O324" s="22">
        <f>('Balance Sheet Annual'!AH324-'Balance Sheet Annual'!U324)/'Balance Sheet Annual'!BR324</f>
        <v>0.91181521552464362</v>
      </c>
      <c r="P324" s="22">
        <f>'Balance Sheet Annual'!N324/'Balance Sheet Annual'!BR324</f>
        <v>0.13858835651725915</v>
      </c>
      <c r="Q324" s="22">
        <f>'Balance Sheet Annual'!CH324/'Balance Sheet Annual'!CS324</f>
        <v>1.1612867606463249</v>
      </c>
      <c r="R324" s="22">
        <f>('Balance Sheet Annual'!BH324+'Balance Sheet Annual'!BS324)/'Balance Sheet Annual'!BB324</f>
        <v>0.20032356948228883</v>
      </c>
      <c r="S324" s="22">
        <f>('Balance Sheet Annual'!BH324/'Balance Sheet Annual'!BB324)</f>
        <v>9.3153950953678479E-3</v>
      </c>
      <c r="T324" s="22">
        <f>'Balance Sheet Annual'!BS324/'Balance Sheet Annual'!BB324</f>
        <v>0.19100817438692097</v>
      </c>
      <c r="U324" s="22">
        <f>('Balance Sheet Annual'!BH324+'Balance Sheet Annual'!BS324)/'Balance Sheet Annual'!CS324</f>
        <v>0.43295667856748499</v>
      </c>
      <c r="V324" s="22">
        <f>('Balance Sheet Annual'!BH324/'Balance Sheet Annual'!CS324)</f>
        <v>2.0133240089808237E-2</v>
      </c>
      <c r="W324" s="22">
        <f>('Balance Sheet Annual'!BS324/'Balance Sheet Annual'!CS324)</f>
        <v>0.41282343847767677</v>
      </c>
      <c r="X324" s="23">
        <f>'Balance Sheet Annual'!AH324/'Balance Sheet Annual'!BB324</f>
        <v>0.24514645776566757</v>
      </c>
      <c r="Y324" s="23">
        <f>'Balance Sheet Annual'!CS324/('Balance Sheet Annual'!BB324-'Balance Sheet Annual'!AQ324-'Balance Sheet Annual'!AR324-'Balance Sheet Annual'!AS324)</f>
        <v>0.49777395064216484</v>
      </c>
      <c r="Z324" s="23">
        <f>'Balance Sheet Annual'!BA324/'Balance Sheet Annual'!BB324</f>
        <v>0.75485354223433243</v>
      </c>
      <c r="AA324" s="23">
        <f>'Balance Sheet Annual'!AR324/'Balance Sheet Annual'!BB324</f>
        <v>5.5688010899182558E-2</v>
      </c>
      <c r="AB324" s="24">
        <f>'Balance Sheet Annual'!CS324/'Balance Sheet Annual'!CT324</f>
        <v>0.46268732970027249</v>
      </c>
      <c r="AC324" s="25">
        <f>'Income Statement Annual'!V324/'Income Statement Annual'!N324</f>
        <v>0.1271107456140351</v>
      </c>
      <c r="AD324" s="23">
        <f>('Income Statement Annual'!AF324-'Income Statement Annual'!AC324)/'Income Statement Annual'!N324</f>
        <v>6.1440058479532163E-2</v>
      </c>
      <c r="AE324" s="23">
        <f>'Income Statement Annual'!AF324/'Income Statement Annual'!N324</f>
        <v>4.9186769005847952E-2</v>
      </c>
      <c r="AF324" s="23">
        <f>'Income Statement Annual'!BS324/'Income Statement Annual'!N324</f>
        <v>2.810672514619883E-2</v>
      </c>
      <c r="AG324" s="23">
        <f>('Income Statement Annual'!AF324-'Income Statement Annual'!AC324)/('Income Statement Annual'!AH324*-1)</f>
        <v>14.681222707423581</v>
      </c>
      <c r="AH324" s="24">
        <f>'Income Statement Annual'!AF324/('Income Statement Annual'!AH324*-1)</f>
        <v>11.753275109170305</v>
      </c>
      <c r="AI324" s="25">
        <f>'Cash Flow Statement Annual'!BG324/'Cash Flow Statement Annual'!AB324</f>
        <v>-0.52225457570715472</v>
      </c>
      <c r="AJ324" s="23">
        <f>'Cash Flow Statement Annual'!AB324/'Balance Sheet Annual'!BR324</f>
        <v>0.4128456122273742</v>
      </c>
      <c r="AK324" s="23">
        <f>('Cash Flow Statement Annual'!AB324+'Cash Flow Statement Annual'!AV324)/('Balance Sheet Annual'!BH324+'Balance Sheet Annual'!BS324)</f>
        <v>0.27526991413754992</v>
      </c>
      <c r="AL324" s="24">
        <f>('Cash Flow Statement Annual'!AB324/('Balance Sheet Annual'!BH324+'Balance Sheet Annual'!BS324))</f>
        <v>0.40873926719374309</v>
      </c>
      <c r="AM324" s="25">
        <f>'Income Statement Annual'!BS324/'Balance Sheet Annual'!CS324</f>
        <v>0.11321726968235857</v>
      </c>
      <c r="AN324" s="23">
        <f>'Income Statement Annual'!N324/'Balance Sheet Annual'!CS324</f>
        <v>4.0281202841473736</v>
      </c>
      <c r="AO324" s="23">
        <f>'Income Statement Annual'!N324/'Balance Sheet Annual'!BB324</f>
        <v>1.8637602179836512</v>
      </c>
      <c r="AP324" s="23">
        <f>'Income Statement Annual'!N324/('Balance Sheet Annual'!AH324-'Balance Sheet Annual'!BR324)</f>
        <v>39.810840305565662</v>
      </c>
      <c r="AQ324" s="23">
        <f>'Income Statement Annual'!BS324/'Balance Sheet Annual'!BB324</f>
        <v>5.2384196185286107E-2</v>
      </c>
      <c r="AR324" s="23">
        <f>'Cash Flow Statement Annual'!AB324/'Income Statement Annual'!N324</f>
        <v>4.3932748538011698E-2</v>
      </c>
      <c r="AS324" s="23">
        <f>'Cash Flow Statement Annual'!BG324/'Income Statement Annual'!N324</f>
        <v>-2.294407894736842E-2</v>
      </c>
      <c r="AT324" s="23">
        <f>'Cash Flow Statement Annual'!AB324/'Balance Sheet Annual'!BB324</f>
        <v>8.1880108991825615E-2</v>
      </c>
      <c r="AU324" s="23">
        <f>('Cash Flow Statement Annual'!AB324+'Cash Flow Statement Annual'!AU324)/'Balance Sheet Annual'!BR324</f>
        <v>9.6170358921518123E-2</v>
      </c>
      <c r="AV324" s="23">
        <f>('Cash Flow Statement Annual'!AB324+'Cash Flow Statement Annual'!AU324)/('Balance Sheet Annual'!BH324+'Balance Sheet Annual'!BS324)</f>
        <v>9.5213806001870266E-2</v>
      </c>
      <c r="AW324" s="23">
        <f>'Cash Flow Statement Annual'!AB324/'Balance Sheet Annual'!BS324</f>
        <v>0.42867332382310985</v>
      </c>
      <c r="AX324" s="23">
        <f>('Cash Flow Statement Annual'!AB324+'Cash Flow Statement Annual'!AU324)/'Balance Sheet Annual'!BS324</f>
        <v>9.9857346647646214E-2</v>
      </c>
      <c r="AY324" s="23">
        <f>('Balance Sheet Annual'!BH324+'Balance Sheet Annual'!BS324)/('Income Statement Annual'!AF324-'Income Statement Annual'!AC324)</f>
        <v>1.7494051160023796</v>
      </c>
      <c r="AZ324" s="23">
        <f>(('Balance Sheet Annual'!BH324+'Balance Sheet Annual'!BS324)-'Balance Sheet Annual'!N324)/('Income Statement Annual'!AF324-'Income Statement Annual'!AC324)</f>
        <v>1.5093694229625223</v>
      </c>
      <c r="BA324" s="23">
        <f>('Cash Flow Statement Annual'!AB324+'Cash Flow Statement Annual'!AU324)/'Income Statement Annual'!BS324</f>
        <v>0.36410923276983093</v>
      </c>
      <c r="BB324" s="23">
        <f>'Income Statement Annual'!AF324/('Balance Sheet Annual'!BH324+'Balance Sheet Annual'!BS324)</f>
        <v>0.45762135509648899</v>
      </c>
      <c r="BC324" s="24">
        <f>'Income Statement Annual'!AF324/('Balance Sheet Annual'!BB324-'Balance Sheet Annual'!BR324)</f>
        <v>0.11435187152143433</v>
      </c>
    </row>
    <row r="325" spans="1:55" x14ac:dyDescent="0.2">
      <c r="A325" s="52" t="s">
        <v>988</v>
      </c>
      <c r="B325" s="52" t="s">
        <v>989</v>
      </c>
      <c r="C325" s="52" t="str">
        <f>VLOOKUP(A325,'[1]S&amp;P 500 Wikipedia'!A:D,3,FALSE)</f>
        <v>Consumer Discretionary</v>
      </c>
      <c r="D325" s="52">
        <v>46764</v>
      </c>
      <c r="E325" s="52" t="s">
        <v>16</v>
      </c>
      <c r="F325" s="52">
        <v>2019</v>
      </c>
      <c r="G325" s="52" t="s">
        <v>17</v>
      </c>
      <c r="H325" s="53">
        <v>43890</v>
      </c>
      <c r="I325" s="53">
        <v>43922</v>
      </c>
      <c r="J325" s="53">
        <v>43922</v>
      </c>
      <c r="K325" s="54">
        <v>72900000</v>
      </c>
      <c r="L325" s="54">
        <v>73200000</v>
      </c>
      <c r="M325" s="52" t="s">
        <v>990</v>
      </c>
      <c r="N325" s="21">
        <f>'Balance Sheet Annual'!AH325/'Balance Sheet Annual'!BR325</f>
        <v>0.95922000847816868</v>
      </c>
      <c r="O325" s="22">
        <f>('Balance Sheet Annual'!AH325-'Balance Sheet Annual'!U325)/'Balance Sheet Annual'!BR325</f>
        <v>0.50261410202063017</v>
      </c>
      <c r="P325" s="22">
        <f>'Balance Sheet Annual'!N325/'Balance Sheet Annual'!BR325</f>
        <v>0.14226367104705384</v>
      </c>
      <c r="Q325" s="22">
        <f>'Balance Sheet Annual'!CH325/'Balance Sheet Annual'!CS325</f>
        <v>1.3463292882347879</v>
      </c>
      <c r="R325" s="22">
        <f>('Balance Sheet Annual'!BH325+'Balance Sheet Annual'!BS325)/'Balance Sheet Annual'!BB325</f>
        <v>0.2022815640818722</v>
      </c>
      <c r="S325" s="22">
        <f>('Balance Sheet Annual'!BH325/'Balance Sheet Annual'!BB325)</f>
        <v>4.6511627906976744E-3</v>
      </c>
      <c r="T325" s="22">
        <f>'Balance Sheet Annual'!BS325/'Balance Sheet Annual'!BB325</f>
        <v>0.19763040129117454</v>
      </c>
      <c r="U325" s="22">
        <f>('Balance Sheet Annual'!BH325+'Balance Sheet Annual'!BS325)/'Balance Sheet Annual'!CS325</f>
        <v>0.47461915827523882</v>
      </c>
      <c r="V325" s="22">
        <f>('Balance Sheet Annual'!BH325/'Balance Sheet Annual'!CS325)</f>
        <v>1.0913159480161803E-2</v>
      </c>
      <c r="W325" s="22">
        <f>('Balance Sheet Annual'!BS325/'Balance Sheet Annual'!CS325)</f>
        <v>0.46370599879507701</v>
      </c>
      <c r="X325" s="23">
        <f>'Balance Sheet Annual'!AH325/'Balance Sheet Annual'!BB325</f>
        <v>0.24900594233731935</v>
      </c>
      <c r="Y325" s="23">
        <f>'Balance Sheet Annual'!CS325/('Balance Sheet Annual'!BB325-'Balance Sheet Annual'!AQ325-'Balance Sheet Annual'!AR325-'Balance Sheet Annual'!AS325)</f>
        <v>0.8975388941245539</v>
      </c>
      <c r="Z325" s="23">
        <f>'Balance Sheet Annual'!BA325/'Balance Sheet Annual'!BB325</f>
        <v>0.75099405766268068</v>
      </c>
      <c r="AA325" s="23">
        <f>'Balance Sheet Annual'!AR325/'Balance Sheet Annual'!BB325</f>
        <v>0.26979678673611618</v>
      </c>
      <c r="AB325" s="24">
        <f>'Balance Sheet Annual'!CS325/'Balance Sheet Annual'!CT325</f>
        <v>0.42619763773751007</v>
      </c>
      <c r="AC325" s="25">
        <f>'Income Statement Annual'!V325/'Income Statement Annual'!N325</f>
        <v>0.54378847512362494</v>
      </c>
      <c r="AD325" s="23">
        <f>('Income Statement Annual'!AF325-'Income Statement Annual'!AC325)/'Income Statement Annual'!N325</f>
        <v>6.7938237965485926E-2</v>
      </c>
      <c r="AE325" s="23">
        <f>'Income Statement Annual'!AF325/'Income Statement Annual'!N325</f>
        <v>6.7938237965485926E-2</v>
      </c>
      <c r="AF325" s="23">
        <f>'Income Statement Annual'!BS325/'Income Statement Annual'!N325</f>
        <v>4.2113230396609143E-2</v>
      </c>
      <c r="AG325" s="23">
        <f>('Income Statement Annual'!AF325-'Income Statement Annual'!AC325)/('Income Statement Annual'!AH325*-1)</f>
        <v>5.8692240627724495</v>
      </c>
      <c r="AH325" s="24">
        <f>'Income Statement Annual'!AF325/('Income Statement Annual'!AH325*-1)</f>
        <v>5.8692240627724495</v>
      </c>
      <c r="AI325" s="25">
        <f>'Cash Flow Statement Annual'!BG325/'Cash Flow Statement Annual'!AB325</f>
        <v>-0.4426149171812212</v>
      </c>
      <c r="AJ325" s="23">
        <f>'Cash Flow Statement Annual'!AB325/'Balance Sheet Annual'!BR325</f>
        <v>0.2883425180161085</v>
      </c>
      <c r="AK325" s="23">
        <f>('Cash Flow Statement Annual'!AB325+'Cash Flow Statement Annual'!AV325)/('Balance Sheet Annual'!BH325+'Balance Sheet Annual'!BS325)</f>
        <v>0.36593769267036591</v>
      </c>
      <c r="AL325" s="24">
        <f>('Cash Flow Statement Annual'!AB325/('Balance Sheet Annual'!BH325+'Balance Sheet Annual'!BS325))</f>
        <v>0.37003590468937003</v>
      </c>
      <c r="AM325" s="25">
        <f>'Income Statement Annual'!BS325/'Balance Sheet Annual'!CS325</f>
        <v>7.1830622256648588E-2</v>
      </c>
      <c r="AN325" s="23">
        <f>'Income Statement Annual'!N325/'Balance Sheet Annual'!CS325</f>
        <v>1.7056545313710303</v>
      </c>
      <c r="AO325" s="23">
        <f>'Income Statement Annual'!N325/'Balance Sheet Annual'!BB325</f>
        <v>0.72694593206661284</v>
      </c>
      <c r="AP325" s="23">
        <f>'Income Statement Annual'!N325/('Balance Sheet Annual'!AH325-'Balance Sheet Annual'!BR325)</f>
        <v>-68.669438669438676</v>
      </c>
      <c r="AQ325" s="23">
        <f>'Income Statement Annual'!BS325/'Balance Sheet Annual'!BB325</f>
        <v>3.0614041522999045E-2</v>
      </c>
      <c r="AR325" s="23">
        <f>'Cash Flow Statement Annual'!AB325/'Income Statement Annual'!N325</f>
        <v>0.10296699969724493</v>
      </c>
      <c r="AS325" s="23">
        <f>'Cash Flow Statement Annual'!BG325/'Income Statement Annual'!N325</f>
        <v>-4.5574730043394893E-2</v>
      </c>
      <c r="AT325" s="23">
        <f>'Cash Flow Statement Annual'!AB325/'Balance Sheet Annual'!BB325</f>
        <v>7.4851441567016355E-2</v>
      </c>
      <c r="AU325" s="23">
        <f>('Cash Flow Statement Annual'!AB325+'Cash Flow Statement Annual'!AU325)/'Balance Sheet Annual'!BR325</f>
        <v>0.14537233290942489</v>
      </c>
      <c r="AV325" s="23">
        <f>('Cash Flow Statement Annual'!AB325+'Cash Flow Statement Annual'!AU325)/('Balance Sheet Annual'!BH325+'Balance Sheet Annual'!BS325)</f>
        <v>0.18655931527218655</v>
      </c>
      <c r="AW325" s="23">
        <f>'Cash Flow Statement Annual'!AB325/'Balance Sheet Annual'!BS325</f>
        <v>0.37874457106796838</v>
      </c>
      <c r="AX325" s="23">
        <f>('Cash Flow Statement Annual'!AB325+'Cash Flow Statement Annual'!AU325)/'Balance Sheet Annual'!BS325</f>
        <v>0.19094992390214929</v>
      </c>
      <c r="AY325" s="23">
        <f>('Balance Sheet Annual'!BH325+'Balance Sheet Annual'!BS325)/('Income Statement Annual'!AF325-'Income Statement Annual'!AC325)</f>
        <v>4.0958110516934045</v>
      </c>
      <c r="AZ325" s="23">
        <f>(('Balance Sheet Annual'!BH325+'Balance Sheet Annual'!BS325)-'Balance Sheet Annual'!N325)/('Income Statement Annual'!AF325-'Income Statement Annual'!AC325)</f>
        <v>3.3480392156862746</v>
      </c>
      <c r="BA325" s="23">
        <f>('Cash Flow Statement Annual'!AB325+'Cash Flow Statement Annual'!AU325)/'Income Statement Annual'!BS325</f>
        <v>1.2326863167984663</v>
      </c>
      <c r="BB325" s="23">
        <f>'Income Statement Annual'!AF325/('Balance Sheet Annual'!BH325+'Balance Sheet Annual'!BS325)</f>
        <v>0.24415188771624416</v>
      </c>
      <c r="BC325" s="24">
        <f>'Income Statement Annual'!AF325/('Balance Sheet Annual'!BB325-'Balance Sheet Annual'!BR325)</f>
        <v>6.6702997275204359E-2</v>
      </c>
    </row>
    <row r="326" spans="1:55" x14ac:dyDescent="0.2">
      <c r="A326" s="52" t="s">
        <v>997</v>
      </c>
      <c r="B326" s="52" t="s">
        <v>998</v>
      </c>
      <c r="C326" s="52" t="str">
        <f>VLOOKUP(A326,'[1]S&amp;P 500 Wikipedia'!A:D,3,FALSE)</f>
        <v>Industrials</v>
      </c>
      <c r="D326" s="52">
        <v>378205</v>
      </c>
      <c r="E326" s="52" t="s">
        <v>16</v>
      </c>
      <c r="F326" s="52">
        <v>2019</v>
      </c>
      <c r="G326" s="52" t="s">
        <v>17</v>
      </c>
      <c r="H326" s="53">
        <v>43830</v>
      </c>
      <c r="I326" s="53">
        <v>43889</v>
      </c>
      <c r="J326" s="53">
        <v>43889</v>
      </c>
      <c r="K326" s="54">
        <v>145882000</v>
      </c>
      <c r="L326" s="54">
        <v>148999000</v>
      </c>
      <c r="M326" s="52" t="s">
        <v>999</v>
      </c>
      <c r="N326" s="21">
        <f>'Balance Sheet Annual'!AH326/'Balance Sheet Annual'!BR326</f>
        <v>1.692842709106166</v>
      </c>
      <c r="O326" s="22">
        <f>('Balance Sheet Annual'!AH326-'Balance Sheet Annual'!U326)/'Balance Sheet Annual'!BR326</f>
        <v>1.6682215011694399</v>
      </c>
      <c r="P326" s="22">
        <f>'Balance Sheet Annual'!N326/'Balance Sheet Annual'!BR326</f>
        <v>7.2821224816608035E-2</v>
      </c>
      <c r="Q326" s="22">
        <f>'Balance Sheet Annual'!CH326/'Balance Sheet Annual'!CS326</f>
        <v>1.0552618277682655</v>
      </c>
      <c r="R326" s="22">
        <f>('Balance Sheet Annual'!BH326+'Balance Sheet Annual'!BS326)/'Balance Sheet Annual'!BB326</f>
        <v>0.16408019413126906</v>
      </c>
      <c r="S326" s="22">
        <f>('Balance Sheet Annual'!BH326/'Balance Sheet Annual'!BB326)</f>
        <v>8.9860606777839094E-3</v>
      </c>
      <c r="T326" s="22">
        <f>'Balance Sheet Annual'!BS326/'Balance Sheet Annual'!BB326</f>
        <v>0.15509413345348513</v>
      </c>
      <c r="U326" s="22">
        <f>('Balance Sheet Annual'!BH326+'Balance Sheet Annual'!BS326)/'Balance Sheet Annual'!CS326</f>
        <v>0.33722784064152683</v>
      </c>
      <c r="V326" s="22">
        <f>('Balance Sheet Annual'!BH326/'Balance Sheet Annual'!CS326)</f>
        <v>1.8468711926428075E-2</v>
      </c>
      <c r="W326" s="22">
        <f>('Balance Sheet Annual'!BS326/'Balance Sheet Annual'!CS326)</f>
        <v>0.31875912871509876</v>
      </c>
      <c r="X326" s="23">
        <f>'Balance Sheet Annual'!AH326/'Balance Sheet Annual'!BB326</f>
        <v>0.45980943583780565</v>
      </c>
      <c r="Y326" s="23">
        <f>'Balance Sheet Annual'!CS326/('Balance Sheet Annual'!BB326-'Balance Sheet Annual'!AQ326-'Balance Sheet Annual'!AR326-'Balance Sheet Annual'!AS326)</f>
        <v>0.68764058933318273</v>
      </c>
      <c r="Z326" s="23">
        <f>'Balance Sheet Annual'!BA326/'Balance Sheet Annual'!BB326</f>
        <v>0.54019056416219435</v>
      </c>
      <c r="AA326" s="23">
        <f>'Balance Sheet Annual'!AR326/'Balance Sheet Annual'!BB326</f>
        <v>0.24276910712626815</v>
      </c>
      <c r="AB326" s="24">
        <f>'Balance Sheet Annual'!CS326/'Balance Sheet Annual'!CT326</f>
        <v>0.48655601271292226</v>
      </c>
      <c r="AC326" s="25">
        <f>'Income Statement Annual'!V326/'Income Statement Annual'!N326</f>
        <v>0.13211953316639907</v>
      </c>
      <c r="AD326" s="23">
        <f>('Income Statement Annual'!AF326-'Income Statement Annual'!AC326)/'Income Statement Annual'!N326</f>
        <v>5.3191286470704258E-2</v>
      </c>
      <c r="AE326" s="23">
        <f>'Income Statement Annual'!AF326/'Income Statement Annual'!N326</f>
        <v>4.8064947660420076E-2</v>
      </c>
      <c r="AF326" s="23">
        <f>'Income Statement Annual'!BS326/'Income Statement Annual'!N326</f>
        <v>3.3193438028730315E-2</v>
      </c>
      <c r="AG326" s="23">
        <f>('Income Statement Annual'!AF326-'Income Statement Annual'!AC326)/('Income Statement Annual'!AH326*-1)</f>
        <v>9.7670057456452852</v>
      </c>
      <c r="AH326" s="24">
        <f>'Income Statement Annual'!AF326/('Income Statement Annual'!AH326*-1)</f>
        <v>8.8257053196488933</v>
      </c>
      <c r="AI326" s="25">
        <f>'Cash Flow Statement Annual'!BG326/'Cash Flow Statement Annual'!AB326</f>
        <v>0.33745449158770946</v>
      </c>
      <c r="AJ326" s="23">
        <f>'Cash Flow Statement Annual'!AB326/'Balance Sheet Annual'!BR326</f>
        <v>0.23267326513919936</v>
      </c>
      <c r="AK326" s="23">
        <f>('Cash Flow Statement Annual'!AB326+'Cash Flow Statement Annual'!AV326)/('Balance Sheet Annual'!BH326+'Balance Sheet Annual'!BS326)</f>
        <v>0.36817222895197299</v>
      </c>
      <c r="AL326" s="24">
        <f>('Cash Flow Statement Annual'!AB326/('Balance Sheet Annual'!BH326+'Balance Sheet Annual'!BS326))</f>
        <v>0.38516923860185037</v>
      </c>
      <c r="AM326" s="25">
        <f>'Income Statement Annual'!BS326/'Balance Sheet Annual'!CS326</f>
        <v>9.9176358943606158E-2</v>
      </c>
      <c r="AN326" s="23">
        <f>'Income Statement Annual'!N326/'Balance Sheet Annual'!CS326</f>
        <v>2.9878302710844489</v>
      </c>
      <c r="AO326" s="23">
        <f>'Income Statement Annual'!N326/'Balance Sheet Annual'!BB326</f>
        <v>1.4537464343934394</v>
      </c>
      <c r="AP326" s="23">
        <f>'Income Statement Annual'!N326/('Balance Sheet Annual'!AH326-'Balance Sheet Annual'!BR326)</f>
        <v>7.7248977478049179</v>
      </c>
      <c r="AQ326" s="23">
        <f>'Income Statement Annual'!BS326/'Balance Sheet Annual'!BB326</f>
        <v>4.8254842179526296E-2</v>
      </c>
      <c r="AR326" s="23">
        <f>'Cash Flow Statement Annual'!AB326/'Income Statement Annual'!N326</f>
        <v>4.3472948203345844E-2</v>
      </c>
      <c r="AS326" s="23">
        <f>'Cash Flow Statement Annual'!BG326/'Income Statement Annual'!N326</f>
        <v>1.46701416337789E-2</v>
      </c>
      <c r="AT326" s="23">
        <f>'Cash Flow Statement Annual'!AB326/'Balance Sheet Annual'!BB326</f>
        <v>6.3198643443184696E-2</v>
      </c>
      <c r="AU326" s="23">
        <f>('Cash Flow Statement Annual'!AB326+'Cash Flow Statement Annual'!AU326)/'Balance Sheet Annual'!BR326</f>
        <v>-4.0231121818396332E-2</v>
      </c>
      <c r="AV326" s="23">
        <f>('Cash Flow Statement Annual'!AB326+'Cash Flow Statement Annual'!AU326)/('Balance Sheet Annual'!BH326+'Balance Sheet Annual'!BS326)</f>
        <v>-6.65989302622262E-2</v>
      </c>
      <c r="AW326" s="23">
        <f>'Cash Flow Statement Annual'!AB326/'Balance Sheet Annual'!BS326</f>
        <v>0.40748571229574482</v>
      </c>
      <c r="AX326" s="23">
        <f>('Cash Flow Statement Annual'!AB326+'Cash Flow Statement Annual'!AU326)/'Balance Sheet Annual'!BS326</f>
        <v>-7.0457632168519455E-2</v>
      </c>
      <c r="AY326" s="23">
        <f>('Balance Sheet Annual'!BH326+'Balance Sheet Annual'!BS326)/('Income Statement Annual'!AF326-'Income Statement Annual'!AC326)</f>
        <v>2.1219102196159629</v>
      </c>
      <c r="AZ326" s="23">
        <f>(('Balance Sheet Annual'!BH326+'Balance Sheet Annual'!BS326)-'Balance Sheet Annual'!N326)/('Income Statement Annual'!AF326-'Income Statement Annual'!AC326)</f>
        <v>1.8661163720914349</v>
      </c>
      <c r="BA326" s="23">
        <f>('Cash Flow Statement Annual'!AB326+'Cash Flow Statement Annual'!AU326)/'Income Statement Annual'!BS326</f>
        <v>-0.22645531334878768</v>
      </c>
      <c r="BB326" s="23">
        <f>'Income Statement Annual'!AF326/('Balance Sheet Annual'!BH326+'Balance Sheet Annual'!BS326)</f>
        <v>0.4258542394503842</v>
      </c>
      <c r="BC326" s="24">
        <f>'Income Statement Annual'!AF326/('Balance Sheet Annual'!BB326-'Balance Sheet Annual'!BR326)</f>
        <v>9.5930994673759318E-2</v>
      </c>
    </row>
    <row r="327" spans="1:55" x14ac:dyDescent="0.2">
      <c r="A327" s="52" t="s">
        <v>964</v>
      </c>
      <c r="B327" s="52" t="s">
        <v>965</v>
      </c>
      <c r="C327" s="52" t="str">
        <f>VLOOKUP(A327,'[1]S&amp;P 500 Wikipedia'!A:D,3,FALSE)</f>
        <v>Energy</v>
      </c>
      <c r="D327" s="52">
        <v>378199</v>
      </c>
      <c r="E327" s="52" t="s">
        <v>16</v>
      </c>
      <c r="F327" s="52">
        <v>2019</v>
      </c>
      <c r="G327" s="52" t="s">
        <v>17</v>
      </c>
      <c r="H327" s="53">
        <v>43830</v>
      </c>
      <c r="I327" s="53">
        <v>43885</v>
      </c>
      <c r="J327" s="53">
        <v>43885</v>
      </c>
      <c r="K327" s="54">
        <v>164000000</v>
      </c>
      <c r="L327" s="54">
        <v>164000000</v>
      </c>
      <c r="M327" s="52" t="s">
        <v>966</v>
      </c>
      <c r="N327" s="21">
        <f>'Balance Sheet Annual'!AH327/'Balance Sheet Annual'!BR327</f>
        <v>0.83559322033898309</v>
      </c>
      <c r="O327" s="22">
        <f>('Balance Sheet Annual'!AH327-'Balance Sheet Annual'!U327)/'Balance Sheet Annual'!BR327</f>
        <v>0.74872881355932208</v>
      </c>
      <c r="P327" s="22">
        <f>'Balance Sheet Annual'!N327/'Balance Sheet Annual'!BR327</f>
        <v>0.26737288135593218</v>
      </c>
      <c r="Q327" s="22">
        <f>'Balance Sheet Annual'!CH327/'Balance Sheet Annual'!CS327</f>
        <v>0.57331462991996041</v>
      </c>
      <c r="R327" s="22">
        <f>('Balance Sheet Annual'!BH327+'Balance Sheet Annual'!BS327)/'Balance Sheet Annual'!BB327</f>
        <v>0.12005034877012639</v>
      </c>
      <c r="S327" s="22">
        <f>('Balance Sheet Annual'!BH327/'Balance Sheet Annual'!BB327)</f>
        <v>2.360098599674831E-2</v>
      </c>
      <c r="T327" s="22">
        <f>'Balance Sheet Annual'!BS327/'Balance Sheet Annual'!BB327</f>
        <v>9.6449362773378094E-2</v>
      </c>
      <c r="U327" s="22">
        <f>('Balance Sheet Annual'!BH327+'Balance Sheet Annual'!BS327)/'Balance Sheet Annual'!CS327</f>
        <v>0.18887697004703358</v>
      </c>
      <c r="V327" s="22">
        <f>('Balance Sheet Annual'!BH327/'Balance Sheet Annual'!CS327)</f>
        <v>3.713177654922023E-2</v>
      </c>
      <c r="W327" s="22">
        <f>('Balance Sheet Annual'!BS327/'Balance Sheet Annual'!CS327)</f>
        <v>0.15174519349781335</v>
      </c>
      <c r="X327" s="23">
        <f>'Balance Sheet Annual'!AH327/'Balance Sheet Annual'!BB327</f>
        <v>0.10342476530130593</v>
      </c>
      <c r="Y327" s="23">
        <f>'Balance Sheet Annual'!CS327/('Balance Sheet Annual'!BB327-'Balance Sheet Annual'!AQ327-'Balance Sheet Annual'!AR327-'Balance Sheet Annual'!AS327)</f>
        <v>0.64442199298096348</v>
      </c>
      <c r="Z327" s="23">
        <f>'Balance Sheet Annual'!BA327/'Balance Sheet Annual'!BB327</f>
        <v>0.89657523469869405</v>
      </c>
      <c r="AA327" s="23">
        <f>'Balance Sheet Annual'!AR327/'Balance Sheet Annual'!BB327</f>
        <v>1.3688571878114019E-2</v>
      </c>
      <c r="AB327" s="24">
        <f>'Balance Sheet Annual'!CS327/'Balance Sheet Annual'!CT327</f>
        <v>0.63560077621020616</v>
      </c>
      <c r="AC327" s="25">
        <f>'Income Statement Annual'!V327/'Income Statement Annual'!N327</f>
        <v>0.42540842648323302</v>
      </c>
      <c r="AD327" s="23">
        <f>('Income Statement Annual'!AF327-'Income Statement Annual'!AC327)/'Income Statement Annual'!N327</f>
        <v>0.35221410146173687</v>
      </c>
      <c r="AE327" s="23">
        <f>'Income Statement Annual'!AF327/'Income Statement Annual'!N327</f>
        <v>0.16831470335339638</v>
      </c>
      <c r="AF327" s="23">
        <f>'Income Statement Annual'!BS327/'Income Statement Annual'!N327</f>
        <v>8.1255374032674119E-2</v>
      </c>
      <c r="AG327" s="23">
        <f>('Income Statement Annual'!AF327-'Income Statement Annual'!AC327)/('Income Statement Annual'!AH327*-1)</f>
        <v>27.082644628099175</v>
      </c>
      <c r="AH327" s="24">
        <f>'Income Statement Annual'!AF327/('Income Statement Annual'!AH327*-1)</f>
        <v>12.942148760330578</v>
      </c>
      <c r="AI327" s="25">
        <f>'Cash Flow Statement Annual'!BG327/'Cash Flow Statement Annual'!AB327</f>
        <v>-0.25296950240770466</v>
      </c>
      <c r="AJ327" s="23">
        <f>'Cash Flow Statement Annual'!AB327/'Balance Sheet Annual'!BR327</f>
        <v>1.3199152542372881</v>
      </c>
      <c r="AK327" s="23">
        <f>('Cash Flow Statement Annual'!AB327+'Cash Flow Statement Annual'!AV327)/('Balance Sheet Annual'!BH327+'Balance Sheet Annual'!BS327)</f>
        <v>1.3053735255570118</v>
      </c>
      <c r="AL327" s="24">
        <f>('Cash Flow Statement Annual'!AB327/('Balance Sheet Annual'!BH327+'Balance Sheet Annual'!BS327))</f>
        <v>1.3608562691131498</v>
      </c>
      <c r="AM327" s="25">
        <f>'Income Statement Annual'!BS327/'Balance Sheet Annual'!CS327</f>
        <v>6.2381384602689993E-2</v>
      </c>
      <c r="AN327" s="23">
        <f>'Income Statement Annual'!N327/'Balance Sheet Annual'!CS327</f>
        <v>0.76772010891987785</v>
      </c>
      <c r="AO327" s="23">
        <f>'Income Statement Annual'!N327/'Balance Sheet Annual'!BB327</f>
        <v>0.48796349714165838</v>
      </c>
      <c r="AP327" s="23">
        <f>'Income Statement Annual'!N327/('Balance Sheet Annual'!AH327-'Balance Sheet Annual'!BR327)</f>
        <v>-23.979381443298969</v>
      </c>
      <c r="AQ327" s="23">
        <f>'Income Statement Annual'!BS327/'Balance Sheet Annual'!BB327</f>
        <v>3.9649656474537158E-2</v>
      </c>
      <c r="AR327" s="23">
        <f>'Cash Flow Statement Annual'!AB327/'Income Statement Annual'!N327</f>
        <v>0.33480223559759242</v>
      </c>
      <c r="AS327" s="23">
        <f>'Cash Flow Statement Annual'!BG327/'Income Statement Annual'!N327</f>
        <v>-8.4694754944110065E-2</v>
      </c>
      <c r="AT327" s="23">
        <f>'Cash Flow Statement Annual'!AB327/'Balance Sheet Annual'!BB327</f>
        <v>0.16337126973304664</v>
      </c>
      <c r="AU327" s="23">
        <f>('Cash Flow Statement Annual'!AB327+'Cash Flow Statement Annual'!AU327)/'Balance Sheet Annual'!BR327</f>
        <v>0.2830508474576271</v>
      </c>
      <c r="AV327" s="23">
        <f>('Cash Flow Statement Annual'!AB327+'Cash Flow Statement Annual'!AU327)/('Balance Sheet Annual'!BH327+'Balance Sheet Annual'!BS327)</f>
        <v>0.29183049366535607</v>
      </c>
      <c r="AW327" s="23">
        <f>'Cash Flow Statement Annual'!AB327/'Balance Sheet Annual'!BS327</f>
        <v>1.6938553561718326</v>
      </c>
      <c r="AX327" s="23">
        <f>('Cash Flow Statement Annual'!AB327+'Cash Flow Statement Annual'!AU327)/'Balance Sheet Annual'!BS327</f>
        <v>0.36324089178901575</v>
      </c>
      <c r="AY327" s="23">
        <f>('Balance Sheet Annual'!BH327+'Balance Sheet Annual'!BS327)/('Income Statement Annual'!AF327-'Income Statement Annual'!AC327)</f>
        <v>0.69850472993591695</v>
      </c>
      <c r="AZ327" s="23">
        <f>(('Balance Sheet Annual'!BH327+'Balance Sheet Annual'!BS327)-'Balance Sheet Annual'!N327)/('Income Statement Annual'!AF327-'Income Statement Annual'!AC327)</f>
        <v>0.5059505645407385</v>
      </c>
      <c r="BA327" s="23">
        <f>('Cash Flow Statement Annual'!AB327+'Cash Flow Statement Annual'!AU327)/'Income Statement Annual'!BS327</f>
        <v>0.8835978835978836</v>
      </c>
      <c r="BB327" s="23">
        <f>'Income Statement Annual'!AF327/('Balance Sheet Annual'!BH327+'Balance Sheet Annual'!BS327)</f>
        <v>0.68414154652686765</v>
      </c>
      <c r="BC327" s="24">
        <f>'Income Statement Annual'!AF327/('Balance Sheet Annual'!BB327-'Balance Sheet Annual'!BR327)</f>
        <v>9.3733165738911828E-2</v>
      </c>
    </row>
    <row r="328" spans="1:55" x14ac:dyDescent="0.2">
      <c r="A328" s="52" t="s">
        <v>937</v>
      </c>
      <c r="B328" s="52" t="s">
        <v>938</v>
      </c>
      <c r="C328" s="52" t="str">
        <f>VLOOKUP(A328,'[1]S&amp;P 500 Wikipedia'!A:D,3,FALSE)</f>
        <v>Information Technology</v>
      </c>
      <c r="D328" s="52">
        <v>109664</v>
      </c>
      <c r="E328" s="52" t="s">
        <v>16</v>
      </c>
      <c r="F328" s="52">
        <v>2019</v>
      </c>
      <c r="G328" s="52" t="s">
        <v>17</v>
      </c>
      <c r="H328" s="53">
        <v>43830</v>
      </c>
      <c r="I328" s="53">
        <v>43867</v>
      </c>
      <c r="J328" s="53">
        <v>43867</v>
      </c>
      <c r="K328" s="54">
        <v>1175000000</v>
      </c>
      <c r="L328" s="54">
        <v>1189000000</v>
      </c>
      <c r="M328" s="52" t="s">
        <v>939</v>
      </c>
      <c r="N328" s="21">
        <f>'Balance Sheet Annual'!AH328/'Balance Sheet Annual'!BR328</f>
        <v>1.4300308332404621</v>
      </c>
      <c r="O328" s="22">
        <f>('Balance Sheet Annual'!AH328-'Balance Sheet Annual'!U328)/'Balance Sheet Annual'!BR328</f>
        <v>1.4300308332404621</v>
      </c>
      <c r="P328" s="22">
        <f>'Balance Sheet Annual'!N328/'Balance Sheet Annual'!BR328</f>
        <v>0.39975482001560236</v>
      </c>
      <c r="Q328" s="22">
        <f>'Balance Sheet Annual'!CH328/'Balance Sheet Annual'!CS328</f>
        <v>2.0322523480418218</v>
      </c>
      <c r="R328" s="22">
        <f>('Balance Sheet Annual'!BH328+'Balance Sheet Annual'!BS328)/'Balance Sheet Annual'!BB328</f>
        <v>9.6721407281865471E-2</v>
      </c>
      <c r="S328" s="22">
        <f>('Balance Sheet Annual'!BH328/'Balance Sheet Annual'!BB328)</f>
        <v>0</v>
      </c>
      <c r="T328" s="22">
        <f>'Balance Sheet Annual'!BS328/'Balance Sheet Annual'!BB328</f>
        <v>9.6721407281865471E-2</v>
      </c>
      <c r="U328" s="22">
        <f>('Balance Sheet Annual'!BH328+'Balance Sheet Annual'!BS328)/'Balance Sheet Annual'!CS328</f>
        <v>0.29328371433634592</v>
      </c>
      <c r="V328" s="22">
        <f>('Balance Sheet Annual'!BH328/'Balance Sheet Annual'!CS328)</f>
        <v>0</v>
      </c>
      <c r="W328" s="22">
        <f>('Balance Sheet Annual'!BS328/'Balance Sheet Annual'!CS328)</f>
        <v>0.29328371433634592</v>
      </c>
      <c r="X328" s="23">
        <f>'Balance Sheet Annual'!AH328/'Balance Sheet Annual'!BB328</f>
        <v>0.74990746693160348</v>
      </c>
      <c r="Y328" s="23">
        <f>'Balance Sheet Annual'!CS328/('Balance Sheet Annual'!BB328-'Balance Sheet Annual'!AQ328-'Balance Sheet Annual'!AR328-'Balance Sheet Annual'!AS328)</f>
        <v>0.3817738989242947</v>
      </c>
      <c r="Z328" s="23">
        <f>'Balance Sheet Annual'!BA328/'Balance Sheet Annual'!BB328</f>
        <v>0.25009253306839657</v>
      </c>
      <c r="AA328" s="23">
        <f>'Balance Sheet Annual'!AR328/'Balance Sheet Annual'!BB328</f>
        <v>0.1210137728167066</v>
      </c>
      <c r="AB328" s="24">
        <f>'Balance Sheet Annual'!CS328/'Balance Sheet Annual'!CT328</f>
        <v>0.32978785576529718</v>
      </c>
      <c r="AC328" s="25">
        <f>'Income Statement Annual'!V328/'Income Statement Annual'!N328</f>
        <v>1</v>
      </c>
      <c r="AD328" s="23">
        <f>('Income Statement Annual'!AF328-'Income Statement Annual'!AC328)/'Income Statement Annual'!N328</f>
        <v>0.15698852126941257</v>
      </c>
      <c r="AE328" s="23">
        <f>'Income Statement Annual'!AF328/'Income Statement Annual'!N328</f>
        <v>0.15698852126941257</v>
      </c>
      <c r="AF328" s="23">
        <f>'Income Statement Annual'!BS328/'Income Statement Annual'!N328</f>
        <v>0.13836371820841772</v>
      </c>
      <c r="AG328" s="23" t="e">
        <f>('Income Statement Annual'!AF328-'Income Statement Annual'!AC328)/('Income Statement Annual'!AH328*-1)</f>
        <v>#DIV/0!</v>
      </c>
      <c r="AH328" s="24" t="e">
        <f>'Income Statement Annual'!AF328/('Income Statement Annual'!AH328*-1)</f>
        <v>#DIV/0!</v>
      </c>
      <c r="AI328" s="25">
        <f>'Cash Flow Statement Annual'!BG328/'Cash Flow Statement Annual'!AB328</f>
        <v>0.80859460644595482</v>
      </c>
      <c r="AJ328" s="23">
        <f>'Cash Flow Statement Annual'!AB328/'Balance Sheet Annual'!BR328</f>
        <v>0.16943422861176122</v>
      </c>
      <c r="AK328" s="23">
        <f>('Cash Flow Statement Annual'!AB328+'Cash Flow Statement Annual'!AV328)/('Balance Sheet Annual'!BH328+'Balance Sheet Annual'!BS328)</f>
        <v>0.91863041289023162</v>
      </c>
      <c r="AL328" s="24">
        <f>('Cash Flow Statement Annual'!AB328/('Balance Sheet Annual'!BH328+'Balance Sheet Annual'!BS328))</f>
        <v>0.91863041289023162</v>
      </c>
      <c r="AM328" s="25">
        <f>'Income Statement Annual'!BS328/'Balance Sheet Annual'!CS328</f>
        <v>0.14525370665721543</v>
      </c>
      <c r="AN328" s="23">
        <f>'Income Statement Annual'!N328/'Balance Sheet Annual'!CS328</f>
        <v>1.0497962076909446</v>
      </c>
      <c r="AO328" s="23">
        <f>'Income Statement Annual'!N328/'Balance Sheet Annual'!BB328</f>
        <v>0.34621004032493718</v>
      </c>
      <c r="AP328" s="23">
        <f>'Income Statement Annual'!N328/('Balance Sheet Annual'!AH328-'Balance Sheet Annual'!BR328)</f>
        <v>1.5352453351762267</v>
      </c>
      <c r="AQ328" s="23">
        <f>'Income Statement Annual'!BS328/'Balance Sheet Annual'!BB328</f>
        <v>4.7902908460444552E-2</v>
      </c>
      <c r="AR328" s="23">
        <f>'Cash Flow Statement Annual'!AB328/'Income Statement Annual'!N328</f>
        <v>0.25663965788881388</v>
      </c>
      <c r="AS328" s="23">
        <f>'Cash Flow Statement Annual'!BG328/'Income Statement Annual'!N328</f>
        <v>0.20751744316902992</v>
      </c>
      <c r="AT328" s="23">
        <f>'Cash Flow Statement Annual'!AB328/'Balance Sheet Annual'!BB328</f>
        <v>8.8851226306664324E-2</v>
      </c>
      <c r="AU328" s="23">
        <f>('Cash Flow Statement Annual'!AB328+'Cash Flow Statement Annual'!AU328)/'Balance Sheet Annual'!BR328</f>
        <v>-4.3538021471822876E-2</v>
      </c>
      <c r="AV328" s="23">
        <f>('Cash Flow Statement Annual'!AB328+'Cash Flow Statement Annual'!AU328)/('Balance Sheet Annual'!BH328+'Balance Sheet Annual'!BS328)</f>
        <v>-0.23605236656596174</v>
      </c>
      <c r="AW328" s="23">
        <f>'Cash Flow Statement Annual'!AB328/'Balance Sheet Annual'!BS328</f>
        <v>0.91863041289023162</v>
      </c>
      <c r="AX328" s="23">
        <f>('Cash Flow Statement Annual'!AB328+'Cash Flow Statement Annual'!AU328)/'Balance Sheet Annual'!BS328</f>
        <v>-0.23605236656596174</v>
      </c>
      <c r="AY328" s="23">
        <f>('Balance Sheet Annual'!BH328+'Balance Sheet Annual'!BS328)/('Income Statement Annual'!AF328-'Income Statement Annual'!AC328)</f>
        <v>1.7795698924731183</v>
      </c>
      <c r="AZ328" s="23">
        <f>(('Balance Sheet Annual'!BH328+'Balance Sheet Annual'!BS328)-'Balance Sheet Annual'!N328)/('Income Statement Annual'!AF328-'Income Statement Annual'!AC328)</f>
        <v>-2.0774193548387099</v>
      </c>
      <c r="BA328" s="23">
        <f>('Cash Flow Statement Annual'!AB328+'Cash Flow Statement Annual'!AU328)/'Income Statement Annual'!BS328</f>
        <v>-0.4766165107767385</v>
      </c>
      <c r="BB328" s="23">
        <f>'Income Statement Annual'!AF328/('Balance Sheet Annual'!BH328+'Balance Sheet Annual'!BS328)</f>
        <v>0.5619335347432024</v>
      </c>
      <c r="BC328" s="24">
        <f>'Income Statement Annual'!AF328/('Balance Sheet Annual'!BB328-'Balance Sheet Annual'!BR328)</f>
        <v>0.11427869255345294</v>
      </c>
    </row>
    <row r="329" spans="1:55" x14ac:dyDescent="0.2">
      <c r="A329" s="52" t="s">
        <v>994</v>
      </c>
      <c r="B329" s="52" t="s">
        <v>995</v>
      </c>
      <c r="C329" s="52" t="str">
        <f>VLOOKUP(A329,'[1]S&amp;P 500 Wikipedia'!A:D,3,FALSE)</f>
        <v>Information Technology</v>
      </c>
      <c r="D329" s="52">
        <v>85758</v>
      </c>
      <c r="E329" s="52" t="s">
        <v>16</v>
      </c>
      <c r="F329" s="52">
        <v>2019</v>
      </c>
      <c r="G329" s="52" t="s">
        <v>17</v>
      </c>
      <c r="H329" s="53">
        <v>43738</v>
      </c>
      <c r="I329" s="53">
        <v>43775</v>
      </c>
      <c r="J329" s="53">
        <v>43775</v>
      </c>
      <c r="K329" s="54">
        <v>1197000000</v>
      </c>
      <c r="L329" s="54">
        <v>1209000000</v>
      </c>
      <c r="M329" s="52" t="s">
        <v>996</v>
      </c>
      <c r="N329" s="21">
        <f>'Balance Sheet Annual'!AH329/'Balance Sheet Annual'!BR329</f>
        <v>1.8763290430889759</v>
      </c>
      <c r="O329" s="22">
        <f>('Balance Sheet Annual'!AH329-'Balance Sheet Annual'!U329)/'Balance Sheet Annual'!BR329</f>
        <v>1.7196418578623391</v>
      </c>
      <c r="P329" s="22">
        <f>'Balance Sheet Annual'!N329/'Balance Sheet Annual'!BR329</f>
        <v>1.3721320649132625</v>
      </c>
      <c r="Q329" s="22">
        <f>'Balance Sheet Annual'!CH329/'Balance Sheet Annual'!CS329</f>
        <v>5.7135872886534935</v>
      </c>
      <c r="R329" s="22">
        <f>('Balance Sheet Annual'!BH329+'Balance Sheet Annual'!BS329)/'Balance Sheet Annual'!BB329</f>
        <v>0.48344812938070819</v>
      </c>
      <c r="S329" s="22">
        <f>('Balance Sheet Annual'!BH329/'Balance Sheet Annual'!BB329)</f>
        <v>7.5735048699820978E-2</v>
      </c>
      <c r="T329" s="22">
        <f>'Balance Sheet Annual'!BS329/'Balance Sheet Annual'!BB329</f>
        <v>0.40771308068088724</v>
      </c>
      <c r="U329" s="22">
        <f>('Balance Sheet Annual'!BH329+'Balance Sheet Annual'!BS329)/'Balance Sheet Annual'!CS329</f>
        <v>3.2456712161336321</v>
      </c>
      <c r="V329" s="22">
        <f>('Balance Sheet Annual'!BH329/'Balance Sheet Annual'!CS329)</f>
        <v>0.50845386025667139</v>
      </c>
      <c r="W329" s="22">
        <f>('Balance Sheet Annual'!BS329/'Balance Sheet Annual'!CS329)</f>
        <v>2.7372173558769606</v>
      </c>
      <c r="X329" s="23">
        <f>'Balance Sheet Annual'!AH329/'Balance Sheet Annual'!BB329</f>
        <v>0.50869314561398182</v>
      </c>
      <c r="Y329" s="23">
        <f>'Balance Sheet Annual'!CS329/('Balance Sheet Annual'!BB329-'Balance Sheet Annual'!AQ329-'Balance Sheet Annual'!AR329-'Balance Sheet Annual'!AS329)</f>
        <v>0.20034281516548993</v>
      </c>
      <c r="Z329" s="23">
        <f>'Balance Sheet Annual'!BA329/'Balance Sheet Annual'!BB329</f>
        <v>0.49130685438601812</v>
      </c>
      <c r="AA329" s="23">
        <f>'Balance Sheet Annual'!AR329/'Balance Sheet Annual'!BB329</f>
        <v>0.19061200958825136</v>
      </c>
      <c r="AB329" s="24">
        <f>'Balance Sheet Annual'!CS329/'Balance Sheet Annual'!CT329</f>
        <v>0.1489516642898322</v>
      </c>
      <c r="AC329" s="25">
        <f>'Income Statement Annual'!V329/'Income Statement Annual'!N329</f>
        <v>0.64573806286820745</v>
      </c>
      <c r="AD329" s="23">
        <f>('Income Statement Annual'!AF329-'Income Statement Annual'!AC329)/'Income Statement Annual'!N329</f>
        <v>0.31586536480863509</v>
      </c>
      <c r="AE329" s="23">
        <f>'Income Statement Annual'!AF329/'Income Statement Annual'!N329</f>
        <v>0.31586536480863509</v>
      </c>
      <c r="AF329" s="23">
        <f>'Income Statement Annual'!BS329/'Income Statement Annual'!N329</f>
        <v>0.18069459893709058</v>
      </c>
      <c r="AG329" s="23">
        <f>('Income Statement Annual'!AF329-'Income Statement Annual'!AC329)/('Income Statement Annual'!AH329*-1)</f>
        <v>12.228070175438596</v>
      </c>
      <c r="AH329" s="24">
        <f>'Income Statement Annual'!AF329/('Income Statement Annual'!AH329*-1)</f>
        <v>12.228070175438596</v>
      </c>
      <c r="AI329" s="25">
        <f>'Cash Flow Statement Annual'!BG329/'Cash Flow Statement Annual'!AB329</f>
        <v>-0.87647543233598679</v>
      </c>
      <c r="AJ329" s="23">
        <f>'Cash Flow Statement Annual'!AB329/'Balance Sheet Annual'!BR329</f>
        <v>0.8154448796866256</v>
      </c>
      <c r="AK329" s="23">
        <f>('Cash Flow Statement Annual'!AB329+'Cash Flow Statement Annual'!AV329)/('Balance Sheet Annual'!BH329+'Balance Sheet Annual'!BS329)</f>
        <v>0.27100985376263104</v>
      </c>
      <c r="AL329" s="24">
        <f>('Cash Flow Statement Annual'!AB329/('Balance Sheet Annual'!BH329+'Balance Sheet Annual'!BS329))</f>
        <v>0.45728990146237369</v>
      </c>
      <c r="AM329" s="25">
        <f>'Income Statement Annual'!BS329/'Balance Sheet Annual'!CS329</f>
        <v>0.89346099001833368</v>
      </c>
      <c r="AN329" s="23">
        <f>'Income Statement Annual'!N329/'Balance Sheet Annual'!CS329</f>
        <v>4.9445915665104909</v>
      </c>
      <c r="AO329" s="23">
        <f>'Income Statement Annual'!N329/'Balance Sheet Annual'!BB329</f>
        <v>0.7365051430652062</v>
      </c>
      <c r="AP329" s="23">
        <f>'Income Statement Annual'!N329/('Balance Sheet Annual'!AH329-'Balance Sheet Annual'!BR329)</f>
        <v>3.1</v>
      </c>
      <c r="AQ329" s="23">
        <f>'Income Statement Annual'!BS329/'Balance Sheet Annual'!BB329</f>
        <v>0.13308250144127196</v>
      </c>
      <c r="AR329" s="23">
        <f>'Cash Flow Statement Annual'!AB329/'Income Statement Annual'!N329</f>
        <v>0.30016891195979073</v>
      </c>
      <c r="AS329" s="23">
        <f>'Cash Flow Statement Annual'!BG329/'Income Statement Annual'!N329</f>
        <v>-0.26309067688378035</v>
      </c>
      <c r="AT329" s="23">
        <f>'Cash Flow Statement Annual'!AB329/'Balance Sheet Annual'!BB329</f>
        <v>0.22107594744667294</v>
      </c>
      <c r="AU329" s="23">
        <f>('Cash Flow Statement Annual'!AB329+'Cash Flow Statement Annual'!AU329)/'Balance Sheet Annual'!BR329</f>
        <v>0.72523782876329046</v>
      </c>
      <c r="AV329" s="23">
        <f>('Cash Flow Statement Annual'!AB329+'Cash Flow Statement Annual'!AU329)/('Balance Sheet Annual'!BH329+'Balance Sheet Annual'!BS329)</f>
        <v>0.40670306910186405</v>
      </c>
      <c r="AW329" s="23">
        <f>'Cash Flow Statement Annual'!AB329/'Balance Sheet Annual'!BS329</f>
        <v>0.54223412964203321</v>
      </c>
      <c r="AX329" s="23">
        <f>('Cash Flow Statement Annual'!AB329+'Cash Flow Statement Annual'!AU329)/'Balance Sheet Annual'!BS329</f>
        <v>0.4822505023442733</v>
      </c>
      <c r="AY329" s="23">
        <f>('Balance Sheet Annual'!BH329+'Balance Sheet Annual'!BS329)/('Income Statement Annual'!AF329-'Income Statement Annual'!AC329)</f>
        <v>2.0781270379548715</v>
      </c>
      <c r="AZ329" s="23">
        <f>(('Balance Sheet Annual'!BH329+'Balance Sheet Annual'!BS329)-'Balance Sheet Annual'!N329)/('Income Statement Annual'!AF329-'Income Statement Annual'!AC329)</f>
        <v>0.47906612755967132</v>
      </c>
      <c r="BA329" s="23">
        <f>('Cash Flow Statement Annual'!AB329+'Cash Flow Statement Annual'!AU329)/'Income Statement Annual'!BS329</f>
        <v>1.4774281805745555</v>
      </c>
      <c r="BB329" s="23">
        <f>'Income Statement Annual'!AF329/('Balance Sheet Annual'!BH329+'Balance Sheet Annual'!BS329)</f>
        <v>0.48120253561789994</v>
      </c>
      <c r="BC329" s="24">
        <f>'Income Statement Annual'!AF329/('Balance Sheet Annual'!BB329-'Balance Sheet Annual'!BR329)</f>
        <v>0.31916576471567731</v>
      </c>
    </row>
    <row r="330" spans="1:55" x14ac:dyDescent="0.2">
      <c r="A330" s="52" t="s">
        <v>991</v>
      </c>
      <c r="B330" s="52" t="s">
        <v>992</v>
      </c>
      <c r="C330" s="52" t="str">
        <f>VLOOKUP(A330,'[1]S&amp;P 500 Wikipedia'!A:D,3,FALSE)</f>
        <v>Information Technology</v>
      </c>
      <c r="D330" s="52">
        <v>35151</v>
      </c>
      <c r="E330" s="52" t="s">
        <v>16</v>
      </c>
      <c r="F330" s="52">
        <v>2019</v>
      </c>
      <c r="G330" s="52" t="s">
        <v>17</v>
      </c>
      <c r="H330" s="53">
        <v>43921</v>
      </c>
      <c r="I330" s="53">
        <v>43971</v>
      </c>
      <c r="J330" s="53">
        <v>43971</v>
      </c>
      <c r="K330" s="54">
        <v>115849000</v>
      </c>
      <c r="L330" s="54">
        <v>118165000</v>
      </c>
      <c r="M330" s="52" t="s">
        <v>993</v>
      </c>
      <c r="N330" s="21">
        <f>'Balance Sheet Annual'!AH330/'Balance Sheet Annual'!BR330</f>
        <v>3.1363498904458789</v>
      </c>
      <c r="O330" s="22">
        <f>('Balance Sheet Annual'!AH330-'Balance Sheet Annual'!U330)/'Balance Sheet Annual'!BR330</f>
        <v>2.1768042107372314</v>
      </c>
      <c r="P330" s="22">
        <f>'Balance Sheet Annual'!N330/'Balance Sheet Annual'!BR330</f>
        <v>1.3264100570868809</v>
      </c>
      <c r="Q330" s="22">
        <f>'Balance Sheet Annual'!CH330/'Balance Sheet Annual'!CS330</f>
        <v>0.52834707576761752</v>
      </c>
      <c r="R330" s="22">
        <f>('Balance Sheet Annual'!BH330+'Balance Sheet Annual'!BS330)/'Balance Sheet Annual'!BB330</f>
        <v>0.23993298257711623</v>
      </c>
      <c r="S330" s="22">
        <f>('Balance Sheet Annual'!BH330/'Balance Sheet Annual'!BB330)</f>
        <v>1.0506529656520466E-3</v>
      </c>
      <c r="T330" s="22">
        <f>'Balance Sheet Annual'!BS330/'Balance Sheet Annual'!BB330</f>
        <v>0.23888232961146416</v>
      </c>
      <c r="U330" s="22">
        <f>('Balance Sheet Annual'!BH330+'Balance Sheet Annual'!BS330)/'Balance Sheet Annual'!CS330</f>
        <v>0.36670087230193832</v>
      </c>
      <c r="V330" s="22">
        <f>('Balance Sheet Annual'!BH330/'Balance Sheet Annual'!CS330)</f>
        <v>1.6057623877008805E-3</v>
      </c>
      <c r="W330" s="22">
        <f>('Balance Sheet Annual'!BS330/'Balance Sheet Annual'!CS330)</f>
        <v>0.36509510991423744</v>
      </c>
      <c r="X330" s="23">
        <f>'Balance Sheet Annual'!AH330/'Balance Sheet Annual'!BB330</f>
        <v>0.25767168718130218</v>
      </c>
      <c r="Y330" s="23">
        <f>'Balance Sheet Annual'!CS330/('Balance Sheet Annual'!BB330-'Balance Sheet Annual'!AQ330-'Balance Sheet Annual'!AR330-'Balance Sheet Annual'!AS330)</f>
        <v>1.3681731025435409</v>
      </c>
      <c r="Z330" s="23">
        <f>'Balance Sheet Annual'!BA330/'Balance Sheet Annual'!BB330</f>
        <v>0.74232831281869782</v>
      </c>
      <c r="AA330" s="23">
        <f>'Balance Sheet Annual'!AR330/'Balance Sheet Annual'!BB330</f>
        <v>0.39847595112825163</v>
      </c>
      <c r="AB330" s="24">
        <f>'Balance Sheet Annual'!CS330/'Balance Sheet Annual'!CT330</f>
        <v>0.65430164120132628</v>
      </c>
      <c r="AC330" s="25">
        <f>'Income Statement Annual'!V330/'Income Statement Annual'!N330</f>
        <v>0.40805972941591612</v>
      </c>
      <c r="AD330" s="23">
        <f>('Income Statement Annual'!AF330-'Income Statement Annual'!AC330)/'Income Statement Annual'!N330</f>
        <v>0.13065686242124069</v>
      </c>
      <c r="AE330" s="23">
        <f>'Income Statement Annual'!AF330/'Income Statement Annual'!N330</f>
        <v>0.13065686242124069</v>
      </c>
      <c r="AF330" s="23">
        <f>'Income Statement Annual'!BS330/'Income Statement Annual'!N330</f>
        <v>0.10321409287215345</v>
      </c>
      <c r="AG330" s="23">
        <f>('Income Statement Annual'!AF330-'Income Statement Annual'!AC330)/('Income Statement Annual'!AH330*-1)</f>
        <v>8.7575218308984812</v>
      </c>
      <c r="AH330" s="24">
        <f>'Income Statement Annual'!AF330/('Income Statement Annual'!AH330*-1)</f>
        <v>8.7575218308984812</v>
      </c>
      <c r="AI330" s="25">
        <f>'Cash Flow Statement Annual'!BG330/'Cash Flow Statement Annual'!AB330</f>
        <v>0.17507502807604536</v>
      </c>
      <c r="AJ330" s="23">
        <f>'Cash Flow Statement Annual'!AB330/'Balance Sheet Annual'!BR330</f>
        <v>1.7544355040695507</v>
      </c>
      <c r="AK330" s="23">
        <f>('Cash Flow Statement Annual'!AB330+'Cash Flow Statement Annual'!AV330)/('Balance Sheet Annual'!BH330+'Balance Sheet Annual'!BS330)</f>
        <v>0.60074428698120352</v>
      </c>
      <c r="AL330" s="24">
        <f>('Cash Flow Statement Annual'!AB330/('Balance Sheet Annual'!BH330+'Balance Sheet Annual'!BS330))</f>
        <v>0.60074428698120352</v>
      </c>
      <c r="AM330" s="25">
        <f>'Income Statement Annual'!BS330/'Balance Sheet Annual'!CS330</f>
        <v>7.788285365850818E-2</v>
      </c>
      <c r="AN330" s="23">
        <f>'Income Statement Annual'!N330/'Balance Sheet Annual'!CS330</f>
        <v>0.7545757705294962</v>
      </c>
      <c r="AO330" s="23">
        <f>'Income Statement Annual'!N330/'Balance Sheet Annual'!BB330</f>
        <v>0.49372016506820482</v>
      </c>
      <c r="AP330" s="23">
        <f>'Income Statement Annual'!N330/('Balance Sheet Annual'!AH330-'Balance Sheet Annual'!BR330)</f>
        <v>2.8129776925555299</v>
      </c>
      <c r="AQ330" s="23">
        <f>'Income Statement Annual'!BS330/'Balance Sheet Annual'!BB330</f>
        <v>5.0958878970204624E-2</v>
      </c>
      <c r="AR330" s="23">
        <f>'Cash Flow Statement Annual'!AB330/'Income Statement Annual'!N330</f>
        <v>0.29194345043948378</v>
      </c>
      <c r="AS330" s="23">
        <f>'Cash Flow Statement Annual'!BG330/'Income Statement Annual'!N330</f>
        <v>5.111200778231019E-2</v>
      </c>
      <c r="AT330" s="23">
        <f>'Cash Flow Statement Annual'!AB330/'Balance Sheet Annual'!BB330</f>
        <v>0.1441383685415632</v>
      </c>
      <c r="AU330" s="23">
        <f>('Cash Flow Statement Annual'!AB330+'Cash Flow Statement Annual'!AU330)/'Balance Sheet Annual'!BR330</f>
        <v>-0.29702246555213979</v>
      </c>
      <c r="AV330" s="23">
        <f>('Cash Flow Statement Annual'!AB330+'Cash Flow Statement Annual'!AU330)/('Balance Sheet Annual'!BH330+'Balance Sheet Annual'!BS330)</f>
        <v>-0.10170482122119985</v>
      </c>
      <c r="AW330" s="23">
        <f>'Cash Flow Statement Annual'!AB330/'Balance Sheet Annual'!BS330</f>
        <v>0.60338648227351299</v>
      </c>
      <c r="AX330" s="23">
        <f>('Cash Flow Statement Annual'!AB330+'Cash Flow Statement Annual'!AU330)/'Balance Sheet Annual'!BS330</f>
        <v>-0.1021521396654354</v>
      </c>
      <c r="AY330" s="23">
        <f>('Balance Sheet Annual'!BH330+'Balance Sheet Annual'!BS330)/('Income Statement Annual'!AF330-'Income Statement Annual'!AC330)</f>
        <v>3.7194340478620846</v>
      </c>
      <c r="AZ330" s="23">
        <f>(('Balance Sheet Annual'!BH330+'Balance Sheet Annual'!BS330)-'Balance Sheet Annual'!N330)/('Income Statement Annual'!AF330-'Income Statement Annual'!AC330)</f>
        <v>2.0301335488261314</v>
      </c>
      <c r="BA330" s="23">
        <f>('Cash Flow Statement Annual'!AB330+'Cash Flow Statement Annual'!AU330)/'Income Statement Annual'!BS330</f>
        <v>-0.47886338144021534</v>
      </c>
      <c r="BB330" s="23">
        <f>'Income Statement Annual'!AF330/('Balance Sheet Annual'!BH330+'Balance Sheet Annual'!BS330)</f>
        <v>0.2688581077475472</v>
      </c>
      <c r="BC330" s="24">
        <f>'Income Statement Annual'!AF330/('Balance Sheet Annual'!BB330-'Balance Sheet Annual'!BR330)</f>
        <v>7.0282059206410702E-2</v>
      </c>
    </row>
    <row r="331" spans="1:55" x14ac:dyDescent="0.2">
      <c r="A331" s="52" t="s">
        <v>1033</v>
      </c>
      <c r="B331" s="52" t="s">
        <v>1034</v>
      </c>
      <c r="C331" s="52" t="str">
        <f>VLOOKUP(A331,'[1]S&amp;P 500 Wikipedia'!A:D,3,FALSE)</f>
        <v>Consumer Discretionary</v>
      </c>
      <c r="D331" s="52">
        <v>403292</v>
      </c>
      <c r="E331" s="52" t="s">
        <v>16</v>
      </c>
      <c r="F331" s="52">
        <v>2019</v>
      </c>
      <c r="G331" s="52" t="s">
        <v>17</v>
      </c>
      <c r="H331" s="53">
        <v>43830</v>
      </c>
      <c r="I331" s="53">
        <v>43886</v>
      </c>
      <c r="J331" s="53">
        <v>43886</v>
      </c>
      <c r="K331" s="54">
        <v>209192000</v>
      </c>
      <c r="L331" s="54">
        <v>209673000</v>
      </c>
      <c r="M331" s="52" t="s">
        <v>1035</v>
      </c>
      <c r="N331" s="21">
        <f>'Balance Sheet Annual'!AH331/'Balance Sheet Annual'!BR331</f>
        <v>0.14618926237687505</v>
      </c>
      <c r="O331" s="22">
        <f>('Balance Sheet Annual'!AH331-'Balance Sheet Annual'!U331)/'Balance Sheet Annual'!BR331</f>
        <v>0.12580586996233825</v>
      </c>
      <c r="P331" s="22">
        <f>'Balance Sheet Annual'!N331/'Balance Sheet Annual'!BR331</f>
        <v>3.0647703679263505E-2</v>
      </c>
      <c r="Q331" s="22">
        <f>'Balance Sheet Annual'!CH331/'Balance Sheet Annual'!CS331</f>
        <v>1.3810818224560457</v>
      </c>
      <c r="R331" s="22">
        <f>('Balance Sheet Annual'!BH331+'Balance Sheet Annual'!BS331)/'Balance Sheet Annual'!BB331</f>
        <v>0.36394368865410365</v>
      </c>
      <c r="S331" s="22">
        <f>('Balance Sheet Annual'!BH331/'Balance Sheet Annual'!BB331)</f>
        <v>8.6436063725524467E-2</v>
      </c>
      <c r="T331" s="22">
        <f>'Balance Sheet Annual'!BS331/'Balance Sheet Annual'!BB331</f>
        <v>0.27750762492857917</v>
      </c>
      <c r="U331" s="22">
        <f>('Balance Sheet Annual'!BH331+'Balance Sheet Annual'!BS331)/'Balance Sheet Annual'!CS331</f>
        <v>0.86657970145188878</v>
      </c>
      <c r="V331" s="22">
        <f>('Balance Sheet Annual'!BH331/'Balance Sheet Annual'!CS331)</f>
        <v>0.20581134014149871</v>
      </c>
      <c r="W331" s="22">
        <f>('Balance Sheet Annual'!BS331/'Balance Sheet Annual'!CS331)</f>
        <v>0.66076836131039007</v>
      </c>
      <c r="X331" s="23">
        <f>'Balance Sheet Annual'!AH331/'Balance Sheet Annual'!BB331</f>
        <v>3.8344891492441163E-2</v>
      </c>
      <c r="Y331" s="23">
        <f>'Balance Sheet Annual'!CS331/('Balance Sheet Annual'!BB331-'Balance Sheet Annual'!AQ331-'Balance Sheet Annual'!AR331-'Balance Sheet Annual'!AS331)</f>
        <v>0.44008935310755554</v>
      </c>
      <c r="Z331" s="23">
        <f>'Balance Sheet Annual'!BA331/'Balance Sheet Annual'!BB331</f>
        <v>0.96165510850755886</v>
      </c>
      <c r="AA331" s="23">
        <f>'Balance Sheet Annual'!AR331/'Balance Sheet Annual'!BB331</f>
        <v>4.5700231567751805E-2</v>
      </c>
      <c r="AB331" s="24">
        <f>'Balance Sheet Annual'!CS331/'Balance Sheet Annual'!CT331</f>
        <v>0.41997716776003813</v>
      </c>
      <c r="AC331" s="25">
        <f>'Income Statement Annual'!V331/'Income Statement Annual'!N331</f>
        <v>0.4463562519194047</v>
      </c>
      <c r="AD331" s="23">
        <f>('Income Statement Annual'!AF331-'Income Statement Annual'!AC331)/'Income Statement Annual'!N331</f>
        <v>0.30396731302338736</v>
      </c>
      <c r="AE331" s="23">
        <f>'Income Statement Annual'!AF331/'Income Statement Annual'!N331</f>
        <v>0.19018952371916178</v>
      </c>
      <c r="AF331" s="23">
        <f>'Income Statement Annual'!BS331/'Income Statement Annual'!N331</f>
        <v>0.17157749655477419</v>
      </c>
      <c r="AG331" s="23">
        <f>('Income Statement Annual'!AF331-'Income Statement Annual'!AC331)/('Income Statement Annual'!AH331*-1)</f>
        <v>8.7235905526668898</v>
      </c>
      <c r="AH331" s="24">
        <f>'Income Statement Annual'!AF331/('Income Statement Annual'!AH331*-1)</f>
        <v>5.4582695613887955</v>
      </c>
      <c r="AI331" s="25">
        <f>'Cash Flow Statement Annual'!BG331/'Cash Flow Statement Annual'!AB331</f>
        <v>-0.18254973005607836</v>
      </c>
      <c r="AJ331" s="23">
        <f>'Cash Flow Statement Annual'!AB331/'Balance Sheet Annual'!BR331</f>
        <v>0.46214523615045389</v>
      </c>
      <c r="AK331" s="23">
        <f>('Cash Flow Statement Annual'!AB331+'Cash Flow Statement Annual'!AV331)/('Balance Sheet Annual'!BH331+'Balance Sheet Annual'!BS331)</f>
        <v>0.27845523592652965</v>
      </c>
      <c r="AL331" s="24">
        <f>('Cash Flow Statement Annual'!AB331/('Balance Sheet Annual'!BH331+'Balance Sheet Annual'!BS331))</f>
        <v>0.33307062082075051</v>
      </c>
      <c r="AM331" s="25">
        <f>'Income Statement Annual'!BS331/'Balance Sheet Annual'!CS331</f>
        <v>0.14755085018824271</v>
      </c>
      <c r="AN331" s="23">
        <f>'Income Statement Annual'!N331/'Balance Sheet Annual'!CS331</f>
        <v>0.85996621439886056</v>
      </c>
      <c r="AO331" s="23">
        <f>'Income Statement Annual'!N331/'Balance Sheet Annual'!BB331</f>
        <v>0.36116617509255522</v>
      </c>
      <c r="AP331" s="23">
        <f>'Income Statement Annual'!N331/('Balance Sheet Annual'!AH331-'Balance Sheet Annual'!BR331)</f>
        <v>-1.6126993809375418</v>
      </c>
      <c r="AQ331" s="23">
        <f>'Income Statement Annual'!BS331/'Balance Sheet Annual'!BB331</f>
        <v>6.1967988162643858E-2</v>
      </c>
      <c r="AR331" s="23">
        <f>'Cash Flow Statement Annual'!AB331/'Income Statement Annual'!N331</f>
        <v>0.3356320682377073</v>
      </c>
      <c r="AS331" s="23">
        <f>'Cash Flow Statement Annual'!BG331/'Income Statement Annual'!N331</f>
        <v>-6.1269543454956735E-2</v>
      </c>
      <c r="AT331" s="23">
        <f>'Cash Flow Statement Annual'!AB331/'Balance Sheet Annual'!BB331</f>
        <v>0.12121895032381623</v>
      </c>
      <c r="AU331" s="23">
        <f>('Cash Flow Statement Annual'!AB331+'Cash Flow Statement Annual'!AU331)/'Balance Sheet Annual'!BR331</f>
        <v>7.8654492652739327E-2</v>
      </c>
      <c r="AV331" s="23">
        <f>('Cash Flow Statement Annual'!AB331+'Cash Flow Statement Annual'!AU331)/('Balance Sheet Annual'!BH331+'Balance Sheet Annual'!BS331)</f>
        <v>5.6686726701777164E-2</v>
      </c>
      <c r="AW331" s="23">
        <f>'Cash Flow Statement Annual'!AB331/'Balance Sheet Annual'!BS331</f>
        <v>0.43681304380380098</v>
      </c>
      <c r="AX331" s="23">
        <f>('Cash Flow Statement Annual'!AB331+'Cash Flow Statement Annual'!AU331)/'Balance Sheet Annual'!BS331</f>
        <v>7.4343097487434798E-2</v>
      </c>
      <c r="AY331" s="23">
        <f>('Balance Sheet Annual'!BH331+'Balance Sheet Annual'!BS331)/('Income Statement Annual'!AF331-'Income Statement Annual'!AC331)</f>
        <v>3.3151275159276619</v>
      </c>
      <c r="AZ331" s="23">
        <f>(('Balance Sheet Annual'!BH331+'Balance Sheet Annual'!BS331)-'Balance Sheet Annual'!N331)/('Income Statement Annual'!AF331-'Income Statement Annual'!AC331)</f>
        <v>3.2419030818264378</v>
      </c>
      <c r="BA331" s="23">
        <f>('Cash Flow Statement Annual'!AB331+'Cash Flow Statement Annual'!AU331)/'Income Statement Annual'!BS331</f>
        <v>0.33292635480473282</v>
      </c>
      <c r="BB331" s="23">
        <f>'Income Statement Annual'!AF331/('Balance Sheet Annual'!BH331+'Balance Sheet Annual'!BS331)</f>
        <v>0.18873805197267282</v>
      </c>
      <c r="BC331" s="24">
        <f>'Income Statement Annual'!AF331/('Balance Sheet Annual'!BB331-'Balance Sheet Annual'!BR331)</f>
        <v>9.3113286182543983E-2</v>
      </c>
    </row>
    <row r="332" spans="1:55" x14ac:dyDescent="0.2">
      <c r="A332" s="52" t="s">
        <v>469</v>
      </c>
      <c r="B332" s="52" t="s">
        <v>470</v>
      </c>
      <c r="C332" s="52" t="str">
        <f>VLOOKUP(A332,'[1]S&amp;P 500 Wikipedia'!A:D,3,FALSE)</f>
        <v>Financials</v>
      </c>
      <c r="D332" s="52">
        <v>741323</v>
      </c>
      <c r="E332" s="52" t="s">
        <v>16</v>
      </c>
      <c r="F332" s="52">
        <v>2019</v>
      </c>
      <c r="G332" s="52" t="s">
        <v>17</v>
      </c>
      <c r="H332" s="53">
        <v>43830</v>
      </c>
      <c r="I332" s="53">
        <v>43892</v>
      </c>
      <c r="J332" s="53">
        <v>43892</v>
      </c>
      <c r="K332" s="54">
        <v>40296000</v>
      </c>
      <c r="L332" s="54">
        <v>40420000</v>
      </c>
      <c r="M332" s="52" t="s">
        <v>471</v>
      </c>
      <c r="N332" s="21">
        <f>'Balance Sheet Annual'!AH332/'Balance Sheet Annual'!BR332</f>
        <v>0.28107833701480422</v>
      </c>
      <c r="O332" s="22">
        <f>('Balance Sheet Annual'!AH332-'Balance Sheet Annual'!U332)/'Balance Sheet Annual'!BR332</f>
        <v>0.28107833701480422</v>
      </c>
      <c r="P332" s="22">
        <f>'Balance Sheet Annual'!N332/'Balance Sheet Annual'!BR332</f>
        <v>0</v>
      </c>
      <c r="Q332" s="22">
        <f>'Balance Sheet Annual'!CH332/'Balance Sheet Annual'!CS332</f>
        <v>1.9918181743526855</v>
      </c>
      <c r="R332" s="22">
        <f>('Balance Sheet Annual'!BH332+'Balance Sheet Annual'!BS332)/'Balance Sheet Annual'!BB332</f>
        <v>2.3196853204526663E-2</v>
      </c>
      <c r="S332" s="22">
        <f>('Balance Sheet Annual'!BH332/'Balance Sheet Annual'!BB332)</f>
        <v>0</v>
      </c>
      <c r="T332" s="22">
        <f>'Balance Sheet Annual'!BS332/'Balance Sheet Annual'!BB332</f>
        <v>2.3196853204526663E-2</v>
      </c>
      <c r="U332" s="22">
        <f>('Balance Sheet Annual'!BH332+'Balance Sheet Annual'!BS332)/'Balance Sheet Annual'!CS332</f>
        <v>6.9400767005094205E-2</v>
      </c>
      <c r="V332" s="22">
        <f>('Balance Sheet Annual'!BH332/'Balance Sheet Annual'!CS332)</f>
        <v>0</v>
      </c>
      <c r="W332" s="22">
        <f>('Balance Sheet Annual'!BS332/'Balance Sheet Annual'!CS332)</f>
        <v>6.9400767005094205E-2</v>
      </c>
      <c r="X332" s="23">
        <f>'Balance Sheet Annual'!AH332/'Balance Sheet Annual'!BB332</f>
        <v>0.18060920029756936</v>
      </c>
      <c r="Y332" s="23">
        <f>'Balance Sheet Annual'!CS332/('Balance Sheet Annual'!BB332-'Balance Sheet Annual'!AQ332-'Balance Sheet Annual'!AR332-'Balance Sheet Annual'!AS332)</f>
        <v>0.33424491119563493</v>
      </c>
      <c r="Z332" s="23">
        <f>'Balance Sheet Annual'!BA332/'Balance Sheet Annual'!BB332</f>
        <v>0.81939079970243067</v>
      </c>
      <c r="AA332" s="23">
        <f>'Balance Sheet Annual'!AR332/'Balance Sheet Annual'!BB332</f>
        <v>0</v>
      </c>
      <c r="AB332" s="24">
        <f>'Balance Sheet Annual'!CS332/'Balance Sheet Annual'!CT332</f>
        <v>0.33424491119563493</v>
      </c>
      <c r="AC332" s="25">
        <f>'Income Statement Annual'!V332/'Income Statement Annual'!N332</f>
        <v>1</v>
      </c>
      <c r="AD332" s="23">
        <f>('Income Statement Annual'!AF332-'Income Statement Annual'!AC332)/'Income Statement Annual'!N332</f>
        <v>0.72744144840189062</v>
      </c>
      <c r="AE332" s="23">
        <f>'Income Statement Annual'!AF332/'Income Statement Annual'!N332</f>
        <v>0.72744144840189062</v>
      </c>
      <c r="AF332" s="23">
        <f>'Income Statement Annual'!BS332/'Income Statement Annual'!N332</f>
        <v>0.1257123664651455</v>
      </c>
      <c r="AG332" s="23">
        <f>('Income Statement Annual'!AF332-'Income Statement Annual'!AC332)/('Income Statement Annual'!AH332*-1)</f>
        <v>184.3088694664437</v>
      </c>
      <c r="AH332" s="24">
        <f>'Income Statement Annual'!AF332/('Income Statement Annual'!AH332*-1)</f>
        <v>184.3088694664437</v>
      </c>
      <c r="AI332" s="25">
        <f>'Cash Flow Statement Annual'!BG332/'Cash Flow Statement Annual'!AB332</f>
        <v>-0.14885891051953506</v>
      </c>
      <c r="AJ332" s="23">
        <f>'Cash Flow Statement Annual'!AB332/'Balance Sheet Annual'!BR332</f>
        <v>0.10548333928907268</v>
      </c>
      <c r="AK332" s="23">
        <f>('Cash Flow Statement Annual'!AB332+'Cash Flow Statement Annual'!AV332)/('Balance Sheet Annual'!BH332+'Balance Sheet Annual'!BS332)</f>
        <v>2.5522220399096289</v>
      </c>
      <c r="AL332" s="24">
        <f>('Cash Flow Statement Annual'!AB332/('Balance Sheet Annual'!BH332+'Balance Sheet Annual'!BS332))</f>
        <v>2.9219130621363392</v>
      </c>
      <c r="AM332" s="25">
        <f>'Income Statement Annual'!BS332/'Balance Sheet Annual'!CS332</f>
        <v>0.11052986857989089</v>
      </c>
      <c r="AN332" s="23">
        <f>'Income Statement Annual'!N332/'Balance Sheet Annual'!CS332</f>
        <v>0.87922828666610098</v>
      </c>
      <c r="AO332" s="23">
        <f>'Income Statement Annual'!N332/'Balance Sheet Annual'!BB332</f>
        <v>0.29387758059740116</v>
      </c>
      <c r="AP332" s="23">
        <f>'Income Statement Annual'!N332/('Balance Sheet Annual'!AH332-'Balance Sheet Annual'!BR332)</f>
        <v>-0.63616883712097594</v>
      </c>
      <c r="AQ332" s="23">
        <f>'Income Statement Annual'!BS332/'Balance Sheet Annual'!BB332</f>
        <v>3.694404610795083E-2</v>
      </c>
      <c r="AR332" s="23">
        <f>'Cash Flow Statement Annual'!AB332/'Income Statement Annual'!N332</f>
        <v>0.23063749279881285</v>
      </c>
      <c r="AS332" s="23">
        <f>'Cash Flow Statement Annual'!BG332/'Income Statement Annual'!N332</f>
        <v>-3.4332445902988395E-2</v>
      </c>
      <c r="AT332" s="23">
        <f>'Cash Flow Statement Annual'!AB332/'Balance Sheet Annual'!BB332</f>
        <v>6.7779188378765648E-2</v>
      </c>
      <c r="AU332" s="23">
        <f>('Cash Flow Statement Annual'!AB332+'Cash Flow Statement Annual'!AU332)/'Balance Sheet Annual'!BR332</f>
        <v>2.5032900855906384E-2</v>
      </c>
      <c r="AV332" s="23">
        <f>('Cash Flow Statement Annual'!AB332+'Cash Flow Statement Annual'!AU332)/('Balance Sheet Annual'!BH332+'Balance Sheet Annual'!BS332)</f>
        <v>0.69341718310214695</v>
      </c>
      <c r="AW332" s="23">
        <f>'Cash Flow Statement Annual'!AB332/'Balance Sheet Annual'!BS332</f>
        <v>2.9219130621363392</v>
      </c>
      <c r="AX332" s="23">
        <f>('Cash Flow Statement Annual'!AB332+'Cash Flow Statement Annual'!AU332)/'Balance Sheet Annual'!BS332</f>
        <v>0.69341718310214695</v>
      </c>
      <c r="AY332" s="23">
        <f>('Balance Sheet Annual'!BH332+'Balance Sheet Annual'!BS332)/('Income Statement Annual'!AF332-'Income Statement Annual'!AC332)</f>
        <v>0.10850870379732186</v>
      </c>
      <c r="AZ332" s="23">
        <f>(('Balance Sheet Annual'!BH332+'Balance Sheet Annual'!BS332)-'Balance Sheet Annual'!N332)/('Income Statement Annual'!AF332-'Income Statement Annual'!AC332)</f>
        <v>0.10850870379732186</v>
      </c>
      <c r="BA332" s="23">
        <f>('Cash Flow Statement Annual'!AB332+'Cash Flow Statement Annual'!AU332)/'Income Statement Annual'!BS332</f>
        <v>0.43539076794447729</v>
      </c>
      <c r="BB332" s="23">
        <f>'Income Statement Annual'!AF332/('Balance Sheet Annual'!BH332+'Balance Sheet Annual'!BS332)</f>
        <v>9.2158505723914228</v>
      </c>
      <c r="BC332" s="24">
        <f>'Income Statement Annual'!AF332/('Balance Sheet Annual'!BB332-'Balance Sheet Annual'!BR332)</f>
        <v>0.59807989489243973</v>
      </c>
    </row>
    <row r="333" spans="1:55" x14ac:dyDescent="0.2">
      <c r="A333" s="52" t="s">
        <v>1009</v>
      </c>
      <c r="B333" s="52" t="s">
        <v>1010</v>
      </c>
      <c r="C333" s="52" t="str">
        <f>VLOOKUP(A333,'[1]S&amp;P 500 Wikipedia'!A:D,3,FALSE)</f>
        <v>Health Care</v>
      </c>
      <c r="D333" s="52">
        <v>378206</v>
      </c>
      <c r="E333" s="52" t="s">
        <v>16</v>
      </c>
      <c r="F333" s="52">
        <v>2019</v>
      </c>
      <c r="G333" s="52" t="s">
        <v>17</v>
      </c>
      <c r="H333" s="53">
        <v>43830</v>
      </c>
      <c r="I333" s="53">
        <v>43868</v>
      </c>
      <c r="J333" s="53">
        <v>43868</v>
      </c>
      <c r="K333" s="54">
        <v>109300000</v>
      </c>
      <c r="L333" s="54">
        <v>114100000</v>
      </c>
      <c r="M333" s="52" t="s">
        <v>1011</v>
      </c>
      <c r="N333" s="21">
        <f>'Balance Sheet Annual'!AH333/'Balance Sheet Annual'!BR333</f>
        <v>2.7358477139299056</v>
      </c>
      <c r="O333" s="22">
        <f>('Balance Sheet Annual'!AH333-'Balance Sheet Annual'!U333)/'Balance Sheet Annual'!BR333</f>
        <v>2.2322006760362925</v>
      </c>
      <c r="P333" s="22">
        <f>'Balance Sheet Annual'!N333/'Balance Sheet Annual'!BR333</f>
        <v>1.1436755025796121</v>
      </c>
      <c r="Q333" s="22">
        <f>'Balance Sheet Annual'!CH333/'Balance Sheet Annual'!CS333</f>
        <v>0.3350406232810626</v>
      </c>
      <c r="R333" s="22">
        <f>('Balance Sheet Annual'!BH333+'Balance Sheet Annual'!BS333)/'Balance Sheet Annual'!BB333</f>
        <v>0</v>
      </c>
      <c r="S333" s="22">
        <f>('Balance Sheet Annual'!BH333/'Balance Sheet Annual'!BB333)</f>
        <v>0</v>
      </c>
      <c r="T333" s="22">
        <f>'Balance Sheet Annual'!BS333/'Balance Sheet Annual'!BB333</f>
        <v>0</v>
      </c>
      <c r="U333" s="22">
        <f>('Balance Sheet Annual'!BH333+'Balance Sheet Annual'!BS333)/'Balance Sheet Annual'!CS333</f>
        <v>0</v>
      </c>
      <c r="V333" s="22">
        <f>('Balance Sheet Annual'!BH333/'Balance Sheet Annual'!CS333)</f>
        <v>0</v>
      </c>
      <c r="W333" s="22">
        <f>('Balance Sheet Annual'!BS333/'Balance Sheet Annual'!CS333)</f>
        <v>0</v>
      </c>
      <c r="X333" s="23">
        <f>'Balance Sheet Annual'!AH333/'Balance Sheet Annual'!BB333</f>
        <v>0.51935130899954074</v>
      </c>
      <c r="Y333" s="23">
        <f>'Balance Sheet Annual'!CS333/('Balance Sheet Annual'!BB333-'Balance Sheet Annual'!AQ333-'Balance Sheet Annual'!AR333-'Balance Sheet Annual'!AS333)</f>
        <v>0.74904087752951665</v>
      </c>
      <c r="Z333" s="23">
        <f>'Balance Sheet Annual'!BA333/'Balance Sheet Annual'!BB333</f>
        <v>0.48064869100045932</v>
      </c>
      <c r="AA333" s="23">
        <f>'Balance Sheet Annual'!AR333/'Balance Sheet Annual'!BB333</f>
        <v>0</v>
      </c>
      <c r="AB333" s="24">
        <f>'Balance Sheet Annual'!CS333/'Balance Sheet Annual'!CT333</f>
        <v>0.74904087752951665</v>
      </c>
      <c r="AC333" s="25">
        <f>'Income Statement Annual'!V333/'Income Statement Annual'!N333</f>
        <v>0.90052648981356664</v>
      </c>
      <c r="AD333" s="23">
        <f>('Income Statement Annual'!AF333-'Income Statement Annual'!AC333)/'Income Statement Annual'!N333</f>
        <v>0.28102347585014115</v>
      </c>
      <c r="AE333" s="23">
        <f>'Income Statement Annual'!AF333/'Income Statement Annual'!N333</f>
        <v>0.28102347585014115</v>
      </c>
      <c r="AF333" s="23">
        <f>'Income Statement Annual'!BS333/'Income Statement Annual'!N333</f>
        <v>0.26906935931022202</v>
      </c>
      <c r="AG333" s="23">
        <f>('Income Statement Annual'!AF333-'Income Statement Annual'!AC333)/('Income Statement Annual'!AH333*-1)</f>
        <v>73.172185430463571</v>
      </c>
      <c r="AH333" s="24">
        <f>'Income Statement Annual'!AF333/('Income Statement Annual'!AH333*-1)</f>
        <v>73.172185430463571</v>
      </c>
      <c r="AI333" s="25">
        <f>'Cash Flow Statement Annual'!BG333/'Cash Flow Statement Annual'!AB333</f>
        <v>-0.10374485596707819</v>
      </c>
      <c r="AJ333" s="23">
        <f>'Cash Flow Statement Annual'!AB333/'Balance Sheet Annual'!BR333</f>
        <v>0.86461483721757693</v>
      </c>
      <c r="AK333" s="23" t="e">
        <f>('Cash Flow Statement Annual'!AB333+'Cash Flow Statement Annual'!AV333)/('Balance Sheet Annual'!BH333+'Balance Sheet Annual'!BS333)</f>
        <v>#DIV/0!</v>
      </c>
      <c r="AL333" s="24" t="e">
        <f>('Cash Flow Statement Annual'!AB333/('Balance Sheet Annual'!BH333+'Balance Sheet Annual'!BS333))</f>
        <v>#DIV/0!</v>
      </c>
      <c r="AM333" s="25">
        <f>'Income Statement Annual'!BS333/'Balance Sheet Annual'!CS333</f>
        <v>0.1907896516587464</v>
      </c>
      <c r="AN333" s="23">
        <f>'Income Statement Annual'!N333/'Balance Sheet Annual'!CS333</f>
        <v>0.70907238248104099</v>
      </c>
      <c r="AO333" s="23">
        <f>'Income Statement Annual'!N333/'Balance Sheet Annual'!BB333</f>
        <v>0.53112419960554402</v>
      </c>
      <c r="AP333" s="23">
        <f>'Income Statement Annual'!N333/('Balance Sheet Annual'!AH333-'Balance Sheet Annual'!BR333)</f>
        <v>1.6118148649202639</v>
      </c>
      <c r="AQ333" s="23">
        <f>'Income Statement Annual'!BS333/'Balance Sheet Annual'!BB333</f>
        <v>0.14290924810201822</v>
      </c>
      <c r="AR333" s="23">
        <f>'Cash Flow Statement Annual'!AB333/'Income Statement Annual'!N333</f>
        <v>0.30902662970216443</v>
      </c>
      <c r="AS333" s="23">
        <f>'Cash Flow Statement Annual'!BG333/'Income Statement Annual'!N333</f>
        <v>-3.2059923188442661E-2</v>
      </c>
      <c r="AT333" s="23">
        <f>'Cash Flow Statement Annual'!AB333/'Balance Sheet Annual'!BB333</f>
        <v>0.16413152135736092</v>
      </c>
      <c r="AU333" s="23">
        <f>('Cash Flow Statement Annual'!AB333+'Cash Flow Statement Annual'!AU333)/'Balance Sheet Annual'!BR333</f>
        <v>0.14310620885963352</v>
      </c>
      <c r="AV333" s="23" t="e">
        <f>('Cash Flow Statement Annual'!AB333+'Cash Flow Statement Annual'!AU333)/('Balance Sheet Annual'!BH333+'Balance Sheet Annual'!BS333)</f>
        <v>#DIV/0!</v>
      </c>
      <c r="AW333" s="23" t="e">
        <f>'Cash Flow Statement Annual'!AB333/'Balance Sheet Annual'!BS333</f>
        <v>#DIV/0!</v>
      </c>
      <c r="AX333" s="23" t="e">
        <f>('Cash Flow Statement Annual'!AB333+'Cash Flow Statement Annual'!AU333)/'Balance Sheet Annual'!BS333</f>
        <v>#DIV/0!</v>
      </c>
      <c r="AY333" s="23">
        <f>('Balance Sheet Annual'!BH333+'Balance Sheet Annual'!BS333)/('Income Statement Annual'!AF333-'Income Statement Annual'!AC333)</f>
        <v>0</v>
      </c>
      <c r="AZ333" s="23">
        <f>(('Balance Sheet Annual'!BH333+'Balance Sheet Annual'!BS333)-'Balance Sheet Annual'!N333)/('Income Statement Annual'!AF333-'Income Statement Annual'!AC333)</f>
        <v>-1.4545660240745768</v>
      </c>
      <c r="BA333" s="23">
        <f>('Cash Flow Statement Annual'!AB333+'Cash Flow Statement Annual'!AU333)/'Income Statement Annual'!BS333</f>
        <v>0.19009358162397202</v>
      </c>
      <c r="BB333" s="23" t="e">
        <f>'Income Statement Annual'!AF333/('Balance Sheet Annual'!BH333+'Balance Sheet Annual'!BS333)</f>
        <v>#DIV/0!</v>
      </c>
      <c r="BC333" s="24">
        <f>'Income Statement Annual'!AF333/('Balance Sheet Annual'!BB333-'Balance Sheet Annual'!BR333)</f>
        <v>0.18423136885457744</v>
      </c>
    </row>
    <row r="334" spans="1:55" x14ac:dyDescent="0.2">
      <c r="A334" s="52" t="s">
        <v>1018</v>
      </c>
      <c r="B334" s="52" t="s">
        <v>1019</v>
      </c>
      <c r="C334" s="52" t="str">
        <f>VLOOKUP(A334,'[1]S&amp;P 500 Wikipedia'!A:D,3,FALSE)</f>
        <v>Industrials</v>
      </c>
      <c r="D334" s="52">
        <v>378208</v>
      </c>
      <c r="E334" s="52" t="s">
        <v>16</v>
      </c>
      <c r="F334" s="52">
        <v>2019</v>
      </c>
      <c r="G334" s="52" t="s">
        <v>17</v>
      </c>
      <c r="H334" s="53">
        <v>43830</v>
      </c>
      <c r="I334" s="53">
        <v>43875</v>
      </c>
      <c r="J334" s="53">
        <v>43875</v>
      </c>
      <c r="K334" s="54">
        <v>113994000</v>
      </c>
      <c r="L334" s="54">
        <v>114822000</v>
      </c>
      <c r="M334" s="52" t="s">
        <v>1020</v>
      </c>
      <c r="N334" s="21">
        <f>'Balance Sheet Annual'!AH334/'Balance Sheet Annual'!BR334</f>
        <v>1.7315433744519992</v>
      </c>
      <c r="O334" s="22">
        <f>('Balance Sheet Annual'!AH334-'Balance Sheet Annual'!U334)/'Balance Sheet Annual'!BR334</f>
        <v>1.7315433744519992</v>
      </c>
      <c r="P334" s="22">
        <f>'Balance Sheet Annual'!N334/'Balance Sheet Annual'!BR334</f>
        <v>0.28753088152126305</v>
      </c>
      <c r="Q334" s="22">
        <f>'Balance Sheet Annual'!CH334/'Balance Sheet Annual'!CS334</f>
        <v>1.0210215592957139</v>
      </c>
      <c r="R334" s="22">
        <f>('Balance Sheet Annual'!BH334+'Balance Sheet Annual'!BS334)/'Balance Sheet Annual'!BB334</f>
        <v>1.9771498584412618E-4</v>
      </c>
      <c r="S334" s="22">
        <f>('Balance Sheet Annual'!BH334/'Balance Sheet Annual'!BB334)</f>
        <v>9.4314807251683825E-5</v>
      </c>
      <c r="T334" s="22">
        <f>'Balance Sheet Annual'!BS334/'Balance Sheet Annual'!BB334</f>
        <v>1.0340017859244235E-4</v>
      </c>
      <c r="U334" s="22">
        <f>('Balance Sheet Annual'!BH334+'Balance Sheet Annual'!BS334)/'Balance Sheet Annual'!CS334</f>
        <v>3.995862489868259E-4</v>
      </c>
      <c r="V334" s="22">
        <f>('Balance Sheet Annual'!BH334/'Balance Sheet Annual'!CS334)</f>
        <v>1.9061225881647275E-4</v>
      </c>
      <c r="W334" s="22">
        <f>('Balance Sheet Annual'!BS334/'Balance Sheet Annual'!CS334)</f>
        <v>2.0897399017035315E-4</v>
      </c>
      <c r="X334" s="23">
        <f>'Balance Sheet Annual'!AH334/'Balance Sheet Annual'!BB334</f>
        <v>0.70469990585824749</v>
      </c>
      <c r="Y334" s="23">
        <f>'Balance Sheet Annual'!CS334/('Balance Sheet Annual'!BB334-'Balance Sheet Annual'!AQ334-'Balance Sheet Annual'!AR334-'Balance Sheet Annual'!AS334)</f>
        <v>0.54479462599771733</v>
      </c>
      <c r="Z334" s="23">
        <f>'Balance Sheet Annual'!BA334/'Balance Sheet Annual'!BB334</f>
        <v>0.29530009414175257</v>
      </c>
      <c r="AA334" s="23">
        <f>'Balance Sheet Annual'!AR334/'Balance Sheet Annual'!BB334</f>
        <v>9.1011193177491817E-2</v>
      </c>
      <c r="AB334" s="24">
        <f>'Balance Sheet Annual'!CS334/'Balance Sheet Annual'!CT334</f>
        <v>0.49479927386251149</v>
      </c>
      <c r="AC334" s="25">
        <f>'Income Statement Annual'!V334/'Income Statement Annual'!N334</f>
        <v>0.41658528731575234</v>
      </c>
      <c r="AD334" s="23">
        <f>('Income Statement Annual'!AF334-'Income Statement Annual'!AC334)/'Income Statement Annual'!N334</f>
        <v>0.10235541364196685</v>
      </c>
      <c r="AE334" s="23">
        <f>'Income Statement Annual'!AF334/'Income Statement Annual'!N334</f>
        <v>0.10213135977158029</v>
      </c>
      <c r="AF334" s="23">
        <f>'Income Statement Annual'!BS334/'Income Statement Annual'!N334</f>
        <v>7.481078066229073E-2</v>
      </c>
      <c r="AG334" s="23">
        <f>('Income Statement Annual'!AF334-'Income Statement Annual'!AC334)/('Income Statement Annual'!AH334*-1)</f>
        <v>-121.31726829268293</v>
      </c>
      <c r="AH334" s="24">
        <f>'Income Statement Annual'!AF334/('Income Statement Annual'!AH334*-1)</f>
        <v>-121.05170731707317</v>
      </c>
      <c r="AI334" s="25">
        <f>'Cash Flow Statement Annual'!BG334/'Cash Flow Statement Annual'!AB334</f>
        <v>-0.81474667503160914</v>
      </c>
      <c r="AJ334" s="23">
        <f>'Cash Flow Statement Annual'!AB334/'Balance Sheet Annual'!BR334</f>
        <v>0.55239015533245739</v>
      </c>
      <c r="AK334" s="23">
        <f>('Cash Flow Statement Annual'!AB334+'Cash Flow Statement Annual'!AV334)/('Balance Sheet Annual'!BH334+'Balance Sheet Annual'!BS334)</f>
        <v>818.37636761487965</v>
      </c>
      <c r="AL334" s="24">
        <f>('Cash Flow Statement Annual'!AB334/('Balance Sheet Annual'!BH334+'Balance Sheet Annual'!BS334))</f>
        <v>1137.0437636761487</v>
      </c>
      <c r="AM334" s="25">
        <f>'Income Statement Annual'!BS334/'Balance Sheet Annual'!CS334</f>
        <v>0.39734174592085392</v>
      </c>
      <c r="AN334" s="23">
        <f>'Income Statement Annual'!N334/'Balance Sheet Annual'!CS334</f>
        <v>5.3112899291149729</v>
      </c>
      <c r="AO334" s="23">
        <f>'Income Statement Annual'!N334/'Balance Sheet Annual'!BB334</f>
        <v>2.6280224001993591</v>
      </c>
      <c r="AP334" s="23">
        <f>'Income Statement Annual'!N334/('Balance Sheet Annual'!AH334-'Balance Sheet Annual'!BR334)</f>
        <v>8.8271019549317966</v>
      </c>
      <c r="AQ334" s="23">
        <f>'Income Statement Annual'!BS334/'Balance Sheet Annual'!BB334</f>
        <v>0.19660440735690107</v>
      </c>
      <c r="AR334" s="23">
        <f>'Cash Flow Statement Annual'!AB334/'Income Statement Annual'!N334</f>
        <v>8.5543636014033905E-2</v>
      </c>
      <c r="AS334" s="23">
        <f>'Cash Flow Statement Annual'!BG334/'Income Statement Annual'!N334</f>
        <v>-6.9696393012548333E-2</v>
      </c>
      <c r="AT334" s="23">
        <f>'Cash Flow Statement Annual'!AB334/'Balance Sheet Annual'!BB334</f>
        <v>0.22481059163938172</v>
      </c>
      <c r="AU334" s="23">
        <f>('Cash Flow Statement Annual'!AB334+'Cash Flow Statement Annual'!AU334)/'Balance Sheet Annual'!BR334</f>
        <v>0.44381264005646909</v>
      </c>
      <c r="AV334" s="23">
        <f>('Cash Flow Statement Annual'!AB334+'Cash Flow Statement Annual'!AU334)/('Balance Sheet Annual'!BH334+'Balance Sheet Annual'!BS334)</f>
        <v>913.5470459518599</v>
      </c>
      <c r="AW334" s="23">
        <f>'Cash Flow Statement Annual'!AB334/'Balance Sheet Annual'!BS334</f>
        <v>2174.1799163179917</v>
      </c>
      <c r="AX334" s="23">
        <f>('Cash Flow Statement Annual'!AB334+'Cash Flow Statement Annual'!AU334)/'Balance Sheet Annual'!BS334</f>
        <v>1746.8242677824269</v>
      </c>
      <c r="AY334" s="23">
        <f>('Balance Sheet Annual'!BH334+'Balance Sheet Annual'!BS334)/('Income Statement Annual'!AF334-'Income Statement Annual'!AC334)</f>
        <v>7.3502093281715671E-4</v>
      </c>
      <c r="AZ334" s="23">
        <f>(('Balance Sheet Annual'!BH334+'Balance Sheet Annual'!BS334)-'Balance Sheet Annual'!N334)/('Income Statement Annual'!AF334-'Income Statement Annual'!AC334)</f>
        <v>-0.43429121947532051</v>
      </c>
      <c r="BA334" s="23">
        <f>('Cash Flow Statement Annual'!AB334+'Cash Flow Statement Annual'!AU334)/'Income Statement Annual'!BS334</f>
        <v>0.91870748823258874</v>
      </c>
      <c r="BB334" s="23">
        <f>'Income Statement Annual'!AF334/('Balance Sheet Annual'!BH334+'Balance Sheet Annual'!BS334)</f>
        <v>1357.5273522975931</v>
      </c>
      <c r="BC334" s="24">
        <f>'Income Statement Annual'!AF334/('Balance Sheet Annual'!BB334-'Balance Sheet Annual'!BR334)</f>
        <v>0.45260287324288911</v>
      </c>
    </row>
    <row r="335" spans="1:55" x14ac:dyDescent="0.2">
      <c r="A335" s="52" t="s">
        <v>1003</v>
      </c>
      <c r="B335" s="52" t="s">
        <v>1004</v>
      </c>
      <c r="C335" s="52" t="str">
        <f>VLOOKUP(A335,'[1]S&amp;P 500 Wikipedia'!A:D,3,FALSE)</f>
        <v>Consumer Discretionary</v>
      </c>
      <c r="D335" s="52">
        <v>331016</v>
      </c>
      <c r="E335" s="52" t="s">
        <v>16</v>
      </c>
      <c r="F335" s="52">
        <v>2019</v>
      </c>
      <c r="G335" s="52" t="s">
        <v>17</v>
      </c>
      <c r="H335" s="53">
        <v>43921</v>
      </c>
      <c r="I335" s="53">
        <v>43978</v>
      </c>
      <c r="J335" s="53">
        <v>43978</v>
      </c>
      <c r="K335" s="54">
        <v>73600000</v>
      </c>
      <c r="L335" s="54">
        <v>75200000</v>
      </c>
      <c r="M335" s="52" t="s">
        <v>1005</v>
      </c>
      <c r="N335" s="21">
        <f>'Balance Sheet Annual'!AH335/'Balance Sheet Annual'!BR335</f>
        <v>1.6133843212237093</v>
      </c>
      <c r="O335" s="22">
        <f>('Balance Sheet Annual'!AH335-'Balance Sheet Annual'!U335)/'Balance Sheet Annual'!BR335</f>
        <v>1.2614722753346079</v>
      </c>
      <c r="P335" s="22">
        <f>'Balance Sheet Annual'!N335/'Balance Sheet Annual'!BR335</f>
        <v>1.0116156787762907</v>
      </c>
      <c r="Q335" s="22">
        <f>'Balance Sheet Annual'!CH335/'Balance Sheet Annual'!CS335</f>
        <v>1.703167353607367</v>
      </c>
      <c r="R335" s="22">
        <f>('Balance Sheet Annual'!BH335+'Balance Sheet Annual'!BS335)/'Balance Sheet Annual'!BB335</f>
        <v>0.16085385788266324</v>
      </c>
      <c r="S335" s="22">
        <f>('Balance Sheet Annual'!BH335/'Balance Sheet Annual'!BB335)</f>
        <v>0.1064025604747318</v>
      </c>
      <c r="T335" s="22">
        <f>'Balance Sheet Annual'!BS335/'Balance Sheet Annual'!BB335</f>
        <v>5.4451297407931427E-2</v>
      </c>
      <c r="U335" s="22">
        <f>('Balance Sheet Annual'!BH335+'Balance Sheet Annual'!BS335)/'Balance Sheet Annual'!CS335</f>
        <v>0.43481489733021428</v>
      </c>
      <c r="V335" s="22">
        <f>('Balance Sheet Annual'!BH335/'Balance Sheet Annual'!CS335)</f>
        <v>0.28762392781552859</v>
      </c>
      <c r="W335" s="22">
        <f>('Balance Sheet Annual'!BS335/'Balance Sheet Annual'!CS335)</f>
        <v>0.14719096951468569</v>
      </c>
      <c r="X335" s="23">
        <f>'Balance Sheet Annual'!AH335/'Balance Sheet Annual'!BB335</f>
        <v>0.46363274220799738</v>
      </c>
      <c r="Y335" s="23">
        <f>'Balance Sheet Annual'!CS335/('Balance Sheet Annual'!BB335-'Balance Sheet Annual'!AQ335-'Balance Sheet Annual'!AR335-'Balance Sheet Annual'!AS335)</f>
        <v>0.43273773178648328</v>
      </c>
      <c r="Z335" s="23">
        <f>'Balance Sheet Annual'!BA335/'Balance Sheet Annual'!BB335</f>
        <v>0.53636725779200267</v>
      </c>
      <c r="AA335" s="23">
        <f>'Balance Sheet Annual'!AR335/'Balance Sheet Annual'!BB335</f>
        <v>0.1257572219398618</v>
      </c>
      <c r="AB335" s="24">
        <f>'Balance Sheet Annual'!CS335/'Balance Sheet Annual'!CT335</f>
        <v>0.36993640022527779</v>
      </c>
      <c r="AC335" s="25">
        <f>'Income Statement Annual'!V335/'Income Statement Annual'!N335</f>
        <v>0.59308743790382801</v>
      </c>
      <c r="AD335" s="23">
        <f>('Income Statement Annual'!AF335-'Income Statement Annual'!AC335)/'Income Statement Annual'!N335</f>
        <v>6.7502191629598363E-2</v>
      </c>
      <c r="AE335" s="23">
        <f>'Income Statement Annual'!AF335/'Income Statement Annual'!N335</f>
        <v>6.7502191629598363E-2</v>
      </c>
      <c r="AF335" s="23">
        <f>'Income Statement Annual'!BS335/'Income Statement Annual'!N335</f>
        <v>6.238838923341667E-2</v>
      </c>
      <c r="AG335" s="23">
        <f>('Income Statement Annual'!AF335-'Income Statement Annual'!AC335)/('Income Statement Annual'!AH335*-1)</f>
        <v>-24.75</v>
      </c>
      <c r="AH335" s="24">
        <f>'Income Statement Annual'!AF335/('Income Statement Annual'!AH335*-1)</f>
        <v>-24.75</v>
      </c>
      <c r="AI335" s="25">
        <f>'Cash Flow Statement Annual'!BG335/'Cash Flow Statement Annual'!AB335</f>
        <v>-0.58070500927643787</v>
      </c>
      <c r="AJ335" s="23">
        <f>'Cash Flow Statement Annual'!AB335/'Balance Sheet Annual'!BR335</f>
        <v>0.3607074569789675</v>
      </c>
      <c r="AK335" s="23">
        <f>('Cash Flow Statement Annual'!AB335+'Cash Flow Statement Annual'!AV335)/('Balance Sheet Annual'!BH335+'Balance Sheet Annual'!BS335)</f>
        <v>0.4702818104184458</v>
      </c>
      <c r="AL335" s="24">
        <f>('Cash Flow Statement Annual'!AB335/('Balance Sheet Annual'!BH335+'Balance Sheet Annual'!BS335))</f>
        <v>0.64440649017933394</v>
      </c>
      <c r="AM335" s="25">
        <f>'Income Statement Annual'!BS335/'Balance Sheet Annual'!CS335</f>
        <v>0.14269800601537261</v>
      </c>
      <c r="AN335" s="23">
        <f>'Income Statement Annual'!N335/'Balance Sheet Annual'!CS335</f>
        <v>2.2872526085180649</v>
      </c>
      <c r="AO335" s="23">
        <f>'Income Statement Annual'!N335/'Balance Sheet Annual'!BB335</f>
        <v>0.84613799640104947</v>
      </c>
      <c r="AP335" s="23">
        <f>'Income Statement Annual'!N335/('Balance Sheet Annual'!AH335-'Balance Sheet Annual'!BR335)</f>
        <v>4.8003428927680796</v>
      </c>
      <c r="AQ335" s="23">
        <f>'Income Statement Annual'!BS335/'Balance Sheet Annual'!BB335</f>
        <v>5.2789186664651988E-2</v>
      </c>
      <c r="AR335" s="23">
        <f>'Cash Flow Statement Annual'!AB335/'Income Statement Annual'!N335</f>
        <v>0.1225039774018637</v>
      </c>
      <c r="AS335" s="23">
        <f>'Cash Flow Statement Annual'!BG335/'Income Statement Annual'!N335</f>
        <v>-7.1138673333549785E-2</v>
      </c>
      <c r="AT335" s="23">
        <f>'Cash Flow Statement Annual'!AB335/'Balance Sheet Annual'!BB335</f>
        <v>0.10365526998997239</v>
      </c>
      <c r="AU335" s="23">
        <f>('Cash Flow Statement Annual'!AB335+'Cash Flow Statement Annual'!AU335)/'Balance Sheet Annual'!BR335</f>
        <v>0.69631931166347993</v>
      </c>
      <c r="AV335" s="23">
        <f>('Cash Flow Statement Annual'!AB335+'Cash Flow Statement Annual'!AU335)/('Balance Sheet Annual'!BH335+'Balance Sheet Annual'!BS335)</f>
        <v>1.2439795046968403</v>
      </c>
      <c r="AW335" s="23">
        <f>'Cash Flow Statement Annual'!AB335/'Balance Sheet Annual'!BS335</f>
        <v>1.903632694248234</v>
      </c>
      <c r="AX335" s="23">
        <f>('Cash Flow Statement Annual'!AB335+'Cash Flow Statement Annual'!AU335)/'Balance Sheet Annual'!BS335</f>
        <v>3.6748234106962663</v>
      </c>
      <c r="AY335" s="23">
        <f>('Balance Sheet Annual'!BH335+'Balance Sheet Annual'!BS335)/('Income Statement Annual'!AF335-'Income Statement Annual'!AC335)</f>
        <v>2.8162578162578162</v>
      </c>
      <c r="AZ335" s="23">
        <f>(('Balance Sheet Annual'!BH335+'Balance Sheet Annual'!BS335)-'Balance Sheet Annual'!N335)/('Income Statement Annual'!AF335-'Income Statement Annual'!AC335)</f>
        <v>-2.2734487734487736</v>
      </c>
      <c r="BA335" s="23">
        <f>('Cash Flow Statement Annual'!AB335+'Cash Flow Statement Annual'!AU335)/'Income Statement Annual'!BS335</f>
        <v>3.7905282331511838</v>
      </c>
      <c r="BB335" s="23">
        <f>'Income Statement Annual'!AF335/('Balance Sheet Annual'!BH335+'Balance Sheet Annual'!BS335)</f>
        <v>0.35508112724167379</v>
      </c>
      <c r="BC335" s="24">
        <f>'Income Statement Annual'!AF335/('Balance Sheet Annual'!BB335-'Balance Sheet Annual'!BR335)</f>
        <v>8.0148036777887011E-2</v>
      </c>
    </row>
    <row r="336" spans="1:55" x14ac:dyDescent="0.2">
      <c r="A336" s="52" t="s">
        <v>1015</v>
      </c>
      <c r="B336" s="52" t="s">
        <v>1016</v>
      </c>
      <c r="C336" s="52" t="str">
        <f>VLOOKUP(A336,'[1]S&amp;P 500 Wikipedia'!A:D,3,FALSE)</f>
        <v>Health Care</v>
      </c>
      <c r="D336" s="52">
        <v>129653</v>
      </c>
      <c r="E336" s="52" t="s">
        <v>16</v>
      </c>
      <c r="F336" s="52">
        <v>2020</v>
      </c>
      <c r="G336" s="52" t="s">
        <v>17</v>
      </c>
      <c r="H336" s="53">
        <v>44012</v>
      </c>
      <c r="I336" s="53">
        <v>44056</v>
      </c>
      <c r="J336" s="53">
        <v>44056</v>
      </c>
      <c r="K336" s="54">
        <v>144783000</v>
      </c>
      <c r="L336" s="54">
        <v>146254000</v>
      </c>
      <c r="M336" s="52" t="s">
        <v>1017</v>
      </c>
      <c r="N336" s="21">
        <f>'Balance Sheet Annual'!AH336/'Balance Sheet Annual'!BR336</f>
        <v>2.527467769148966</v>
      </c>
      <c r="O336" s="22">
        <f>('Balance Sheet Annual'!AH336-'Balance Sheet Annual'!U336)/'Balance Sheet Annual'!BR336</f>
        <v>1.8357922957855601</v>
      </c>
      <c r="P336" s="22">
        <f>'Balance Sheet Annual'!N336/'Balance Sheet Annual'!BR336</f>
        <v>0.7683907883887644</v>
      </c>
      <c r="Q336" s="22">
        <f>'Balance Sheet Annual'!CH336/'Balance Sheet Annual'!CS336</f>
        <v>0.83713512108599542</v>
      </c>
      <c r="R336" s="22">
        <f>('Balance Sheet Annual'!BH336+'Balance Sheet Annual'!BS336)/'Balance Sheet Annual'!BB336</f>
        <v>0.25638186187484957</v>
      </c>
      <c r="S336" s="22">
        <f>('Balance Sheet Annual'!BH336/'Balance Sheet Annual'!BB336)</f>
        <v>2.6130406576657331E-3</v>
      </c>
      <c r="T336" s="22">
        <f>'Balance Sheet Annual'!BS336/'Balance Sheet Annual'!BB336</f>
        <v>0.25376882121718386</v>
      </c>
      <c r="U336" s="22">
        <f>('Balance Sheet Annual'!BH336+'Balance Sheet Annual'!BS336)/'Balance Sheet Annual'!CS336</f>
        <v>0.47100812285970478</v>
      </c>
      <c r="V336" s="22">
        <f>('Balance Sheet Annual'!BH336/'Balance Sheet Annual'!CS336)</f>
        <v>4.800508765023366E-3</v>
      </c>
      <c r="W336" s="22">
        <f>('Balance Sheet Annual'!BS336/'Balance Sheet Annual'!CS336)</f>
        <v>0.46620761409468142</v>
      </c>
      <c r="X336" s="23">
        <f>'Balance Sheet Annual'!AH336/'Balance Sheet Annual'!BB336</f>
        <v>0.3320981319168082</v>
      </c>
      <c r="Y336" s="23">
        <f>'Balance Sheet Annual'!CS336/('Balance Sheet Annual'!BB336-'Balance Sheet Annual'!AQ336-'Balance Sheet Annual'!AR336-'Balance Sheet Annual'!AS336)</f>
        <v>1.1103405066690857</v>
      </c>
      <c r="Z336" s="23">
        <f>'Balance Sheet Annual'!BA336/'Balance Sheet Annual'!BB336</f>
        <v>0.66790186808319174</v>
      </c>
      <c r="AA336" s="23">
        <f>'Balance Sheet Annual'!AR336/'Balance Sheet Annual'!BB336</f>
        <v>0.41207086578471003</v>
      </c>
      <c r="AB336" s="24">
        <f>'Balance Sheet Annual'!CS336/'Balance Sheet Annual'!CT336</f>
        <v>0.54432577578118735</v>
      </c>
      <c r="AC336" s="25">
        <f>'Income Statement Annual'!V336/'Income Statement Annual'!N336</f>
        <v>0.5809193263607566</v>
      </c>
      <c r="AD336" s="23">
        <f>('Income Statement Annual'!AF336-'Income Statement Annual'!AC336)/'Income Statement Annual'!N336</f>
        <v>0.27360684582719114</v>
      </c>
      <c r="AE336" s="23">
        <f>'Income Statement Annual'!AF336/'Income Statement Annual'!N336</f>
        <v>0.27360684582719114</v>
      </c>
      <c r="AF336" s="23">
        <f>'Income Statement Annual'!BS336/'Income Statement Annual'!N336</f>
        <v>0.21023715485863606</v>
      </c>
      <c r="AG336" s="23">
        <f>('Income Statement Annual'!AF336-'Income Statement Annual'!AC336)/('Income Statement Annual'!AH336*-1)</f>
        <v>20.557449944100011</v>
      </c>
      <c r="AH336" s="24">
        <f>'Income Statement Annual'!AF336/('Income Statement Annual'!AH336*-1)</f>
        <v>20.557449944100011</v>
      </c>
      <c r="AI336" s="25">
        <f>'Cash Flow Statement Annual'!BG336/'Cash Flow Statement Annual'!AB336</f>
        <v>-0.39549270493795613</v>
      </c>
      <c r="AJ336" s="23">
        <f>'Cash Flow Statement Annual'!AB336/'Balance Sheet Annual'!BR336</f>
        <v>1.3309670001874707</v>
      </c>
      <c r="AK336" s="23">
        <f>('Cash Flow Statement Annual'!AB336+'Cash Flow Statement Annual'!AV336)/('Balance Sheet Annual'!BH336+'Balance Sheet Annual'!BS336)</f>
        <v>0.49073393871373672</v>
      </c>
      <c r="AL336" s="24">
        <f>('Cash Flow Statement Annual'!AB336/('Balance Sheet Annual'!BH336+'Balance Sheet Annual'!BS336))</f>
        <v>0.68212002176648645</v>
      </c>
      <c r="AM336" s="25">
        <f>'Income Statement Annual'!BS336/'Balance Sheet Annual'!CS336</f>
        <v>0.24896566997473396</v>
      </c>
      <c r="AN336" s="23">
        <f>'Income Statement Annual'!N336/'Balance Sheet Annual'!CS336</f>
        <v>1.1842134666545456</v>
      </c>
      <c r="AO336" s="23">
        <f>'Income Statement Annual'!N336/'Balance Sheet Annual'!BB336</f>
        <v>0.64459791392726473</v>
      </c>
      <c r="AP336" s="23">
        <f>'Income Statement Annual'!N336/('Balance Sheet Annual'!AH336-'Balance Sheet Annual'!BR336)</f>
        <v>3.2117078564306647</v>
      </c>
      <c r="AQ336" s="23">
        <f>'Income Statement Annual'!BS336/'Balance Sheet Annual'!BB336</f>
        <v>0.13551843145188011</v>
      </c>
      <c r="AR336" s="23">
        <f>'Cash Flow Statement Annual'!AB336/'Income Statement Annual'!N336</f>
        <v>0.2713058752193514</v>
      </c>
      <c r="AS336" s="23">
        <f>'Cash Flow Statement Annual'!BG336/'Income Statement Annual'!N336</f>
        <v>-0.10729949445606089</v>
      </c>
      <c r="AT336" s="23">
        <f>'Cash Flow Statement Annual'!AB336/'Balance Sheet Annual'!BB336</f>
        <v>0.17488320120260473</v>
      </c>
      <c r="AU336" s="23">
        <f>('Cash Flow Statement Annual'!AB336+'Cash Flow Statement Annual'!AU336)/'Balance Sheet Annual'!BR336</f>
        <v>1.0325717821823244</v>
      </c>
      <c r="AV336" s="23">
        <f>('Cash Flow Statement Annual'!AB336+'Cash Flow Statement Annual'!AU336)/('Balance Sheet Annual'!BH336+'Balance Sheet Annual'!BS336)</f>
        <v>0.5291925993946196</v>
      </c>
      <c r="AW336" s="23">
        <f>'Cash Flow Statement Annual'!AB336/'Balance Sheet Annual'!BS336</f>
        <v>0.68914376621915197</v>
      </c>
      <c r="AX336" s="23">
        <f>('Cash Flow Statement Annual'!AB336+'Cash Flow Statement Annual'!AU336)/'Balance Sheet Annual'!BS336</f>
        <v>0.53464166036011351</v>
      </c>
      <c r="AY336" s="23">
        <f>('Balance Sheet Annual'!BH336+'Balance Sheet Annual'!BS336)/('Income Statement Annual'!AF336-'Income Statement Annual'!AC336)</f>
        <v>1.4536887915467227</v>
      </c>
      <c r="AZ336" s="23">
        <f>(('Balance Sheet Annual'!BH336+'Balance Sheet Annual'!BS336)-'Balance Sheet Annual'!N336)/('Income Statement Annual'!AF336-'Income Statement Annual'!AC336)</f>
        <v>0.88122621465183626</v>
      </c>
      <c r="BA336" s="23">
        <f>('Cash Flow Statement Annual'!AB336+'Cash Flow Statement Annual'!AU336)/'Income Statement Annual'!BS336</f>
        <v>1.0011581632817199</v>
      </c>
      <c r="BB336" s="23">
        <f>'Income Statement Annual'!AF336/('Balance Sheet Annual'!BH336+'Balance Sheet Annual'!BS336)</f>
        <v>0.68790514573342854</v>
      </c>
      <c r="BC336" s="24">
        <f>'Income Statement Annual'!AF336/('Balance Sheet Annual'!BB336-'Balance Sheet Annual'!BR336)</f>
        <v>0.20304571457970219</v>
      </c>
    </row>
    <row r="337" spans="1:55" x14ac:dyDescent="0.2">
      <c r="A337" s="52" t="s">
        <v>1021</v>
      </c>
      <c r="B337" s="52" t="s">
        <v>1022</v>
      </c>
      <c r="C337" s="52" t="str">
        <f>VLOOKUP(A337,'[1]S&amp;P 500 Wikipedia'!A:D,3,FALSE)</f>
        <v>Industrials</v>
      </c>
      <c r="D337" s="52">
        <v>121874</v>
      </c>
      <c r="E337" s="52" t="s">
        <v>16</v>
      </c>
      <c r="F337" s="52">
        <v>2019</v>
      </c>
      <c r="G337" s="52" t="s">
        <v>17</v>
      </c>
      <c r="H337" s="53">
        <v>43738</v>
      </c>
      <c r="I337" s="53">
        <v>43781</v>
      </c>
      <c r="J337" s="53">
        <v>43781</v>
      </c>
      <c r="K337" s="54">
        <v>116400000</v>
      </c>
      <c r="L337" s="54">
        <v>117100000</v>
      </c>
      <c r="M337" s="52" t="s">
        <v>1023</v>
      </c>
      <c r="N337" s="21">
        <f>'Balance Sheet Annual'!AH337/'Balance Sheet Annual'!BR337</f>
        <v>1.5415634035522512</v>
      </c>
      <c r="O337" s="22">
        <f>('Balance Sheet Annual'!AH337-'Balance Sheet Annual'!U337)/'Balance Sheet Annual'!BR337</f>
        <v>1.2443205287071457</v>
      </c>
      <c r="P337" s="22">
        <f>'Balance Sheet Annual'!N337/'Balance Sheet Annual'!BR337</f>
        <v>0.54626187525815784</v>
      </c>
      <c r="Q337" s="22">
        <f>'Balance Sheet Annual'!CH337/'Balance Sheet Annual'!CS337</f>
        <v>14.123701138050469</v>
      </c>
      <c r="R337" s="22">
        <f>('Balance Sheet Annual'!BH337+'Balance Sheet Annual'!BS337)/'Balance Sheet Annual'!BB337</f>
        <v>0.36919679371830527</v>
      </c>
      <c r="S337" s="22">
        <f>('Balance Sheet Annual'!BH337/'Balance Sheet Annual'!BB337)</f>
        <v>4.9157533126124656E-2</v>
      </c>
      <c r="T337" s="22">
        <f>'Balance Sheet Annual'!BS337/'Balance Sheet Annual'!BB337</f>
        <v>0.32003926059218057</v>
      </c>
      <c r="U337" s="22">
        <f>('Balance Sheet Annual'!BH337+'Balance Sheet Annual'!BS337)/'Balance Sheet Annual'!CS337</f>
        <v>5.5836219693221176</v>
      </c>
      <c r="V337" s="22">
        <f>('Balance Sheet Annual'!BH337/'Balance Sheet Annual'!CS337)</f>
        <v>0.74344383968332506</v>
      </c>
      <c r="W337" s="22">
        <f>('Balance Sheet Annual'!BS337/'Balance Sheet Annual'!CS337)</f>
        <v>4.8401781296387929</v>
      </c>
      <c r="X337" s="23">
        <f>'Balance Sheet Annual'!AH337/'Balance Sheet Annual'!BB337</f>
        <v>0.48841812530672335</v>
      </c>
      <c r="Y337" s="23">
        <f>'Balance Sheet Annual'!CS337/('Balance Sheet Annual'!BB337-'Balance Sheet Annual'!AQ337-'Balance Sheet Annual'!AR337-'Balance Sheet Annual'!AS337)</f>
        <v>8.3378027146334424E-2</v>
      </c>
      <c r="Z337" s="23">
        <f>'Balance Sheet Annual'!BA337/'Balance Sheet Annual'!BB337</f>
        <v>0.51158187469327665</v>
      </c>
      <c r="AA337" s="23">
        <f>'Balance Sheet Annual'!AR337/'Balance Sheet Annual'!BB337</f>
        <v>0.17521675118599706</v>
      </c>
      <c r="AB337" s="24">
        <f>'Balance Sheet Annual'!CS337/'Balance Sheet Annual'!CT337</f>
        <v>6.6121380664158347E-2</v>
      </c>
      <c r="AC337" s="25">
        <f>'Income Statement Annual'!V337/'Income Statement Annual'!N337</f>
        <v>0.43318695106649935</v>
      </c>
      <c r="AD337" s="23">
        <f>('Income Statement Annual'!AF337-'Income Statement Annual'!AC337)/'Income Statement Annual'!N337</f>
        <v>0.14925016430662605</v>
      </c>
      <c r="AE337" s="23">
        <f>'Income Statement Annual'!AF337/'Income Statement Annual'!N337</f>
        <v>0.14925016430662605</v>
      </c>
      <c r="AF337" s="23">
        <f>'Income Statement Annual'!BS337/'Income Statement Annual'!N337</f>
        <v>0.10393140945211209</v>
      </c>
      <c r="AG337" s="23">
        <f>('Income Statement Annual'!AF337-'Income Statement Annual'!AC337)/('Income Statement Annual'!AH337*-1)</f>
        <v>10.175152749490834</v>
      </c>
      <c r="AH337" s="24">
        <f>'Income Statement Annual'!AF337/('Income Statement Annual'!AH337*-1)</f>
        <v>10.175152749490834</v>
      </c>
      <c r="AI337" s="25">
        <f>'Cash Flow Statement Annual'!BG337/'Cash Flow Statement Annual'!AB337</f>
        <v>-0.83409475465313032</v>
      </c>
      <c r="AJ337" s="23">
        <f>'Cash Flow Statement Annual'!AB337/'Balance Sheet Annual'!BR337</f>
        <v>0.61028500619578685</v>
      </c>
      <c r="AK337" s="23">
        <f>('Cash Flow Statement Annual'!AB337+'Cash Flow Statement Annual'!AV337)/('Balance Sheet Annual'!BH337+'Balance Sheet Annual'!BS337)</f>
        <v>0.31999645531481236</v>
      </c>
      <c r="AL337" s="24">
        <f>('Cash Flow Statement Annual'!AB337/('Balance Sheet Annual'!BH337+'Balance Sheet Annual'!BS337))</f>
        <v>0.52372723647481056</v>
      </c>
      <c r="AM337" s="25">
        <f>'Income Statement Annual'!BS337/'Balance Sheet Annual'!CS337</f>
        <v>1.7214250371103414</v>
      </c>
      <c r="AN337" s="23">
        <f>'Income Statement Annual'!N337/'Balance Sheet Annual'!CS337</f>
        <v>16.563087580405739</v>
      </c>
      <c r="AO337" s="23">
        <f>'Income Statement Annual'!N337/'Balance Sheet Annual'!BB337</f>
        <v>1.0951742188778013</v>
      </c>
      <c r="AP337" s="23">
        <f>'Income Statement Annual'!N337/('Balance Sheet Annual'!AH337-'Balance Sheet Annual'!BR337)</f>
        <v>6.3826866240823721</v>
      </c>
      <c r="AQ337" s="23">
        <f>'Income Statement Annual'!BS337/'Balance Sheet Annual'!BB337</f>
        <v>0.11382300016358581</v>
      </c>
      <c r="AR337" s="23">
        <f>'Cash Flow Statement Annual'!AB337/'Income Statement Annual'!N337</f>
        <v>0.17655493816096074</v>
      </c>
      <c r="AS337" s="23">
        <f>'Cash Flow Statement Annual'!BG337/'Income Statement Annual'!N337</f>
        <v>-0.14726354782816514</v>
      </c>
      <c r="AT337" s="23">
        <f>'Cash Flow Statement Annual'!AB337/'Balance Sheet Annual'!BB337</f>
        <v>0.19335841648944871</v>
      </c>
      <c r="AU337" s="23">
        <f>('Cash Flow Statement Annual'!AB337+'Cash Flow Statement Annual'!AU337)/'Balance Sheet Annual'!BR337</f>
        <v>0.72645600991325898</v>
      </c>
      <c r="AV337" s="23">
        <f>('Cash Flow Statement Annual'!AB337+'Cash Flow Statement Annual'!AU337)/('Balance Sheet Annual'!BH337+'Balance Sheet Annual'!BS337)</f>
        <v>0.62342150737737601</v>
      </c>
      <c r="AW337" s="23">
        <f>'Cash Flow Statement Annual'!AB337/'Balance Sheet Annual'!BS337</f>
        <v>0.60417092619096302</v>
      </c>
      <c r="AX337" s="23">
        <f>('Cash Flow Statement Annual'!AB337+'Cash Flow Statement Annual'!AU337)/'Balance Sheet Annual'!BS337</f>
        <v>0.71917808219178081</v>
      </c>
      <c r="AY337" s="23">
        <f>('Balance Sheet Annual'!BH337+'Balance Sheet Annual'!BS337)/('Income Statement Annual'!AF337-'Income Statement Annual'!AC337)</f>
        <v>2.2587069655724581</v>
      </c>
      <c r="AZ337" s="23">
        <f>(('Balance Sheet Annual'!BH337+'Balance Sheet Annual'!BS337)-'Balance Sheet Annual'!N337)/('Income Statement Annual'!AF337-'Income Statement Annual'!AC337)</f>
        <v>1.1998598879103282</v>
      </c>
      <c r="BA337" s="23">
        <f>('Cash Flow Statement Annual'!AB337+'Cash Flow Statement Annual'!AU337)/'Income Statement Annual'!BS337</f>
        <v>2.0221327967806841</v>
      </c>
      <c r="BB337" s="23">
        <f>'Income Statement Annual'!AF337/('Balance Sheet Annual'!BH337+'Balance Sheet Annual'!BS337)</f>
        <v>0.44273117993708183</v>
      </c>
      <c r="BC337" s="24">
        <f>'Income Statement Annual'!AF337/('Balance Sheet Annual'!BB337-'Balance Sheet Annual'!BR337)</f>
        <v>0.23926057181169486</v>
      </c>
    </row>
    <row r="338" spans="1:55" x14ac:dyDescent="0.2">
      <c r="A338" s="52" t="s">
        <v>1024</v>
      </c>
      <c r="B338" s="52" t="s">
        <v>1025</v>
      </c>
      <c r="C338" s="52" t="str">
        <f>VLOOKUP(A338,'[1]S&amp;P 500 Wikipedia'!A:D,3,FALSE)</f>
        <v>Industrials</v>
      </c>
      <c r="D338" s="52">
        <v>744726</v>
      </c>
      <c r="E338" s="52" t="s">
        <v>16</v>
      </c>
      <c r="F338" s="52">
        <v>2019</v>
      </c>
      <c r="G338" s="52" t="s">
        <v>17</v>
      </c>
      <c r="H338" s="53">
        <v>43830</v>
      </c>
      <c r="I338" s="53">
        <v>43889</v>
      </c>
      <c r="J338" s="53">
        <v>43889</v>
      </c>
      <c r="K338" s="54">
        <v>327437000</v>
      </c>
      <c r="L338" s="54">
        <v>327437000</v>
      </c>
      <c r="M338" s="52" t="s">
        <v>1026</v>
      </c>
      <c r="N338" s="21">
        <f>'Balance Sheet Annual'!AH338/'Balance Sheet Annual'!BR338</f>
        <v>0.7555135537210238</v>
      </c>
      <c r="O338" s="22">
        <f>('Balance Sheet Annual'!AH338-'Balance Sheet Annual'!U338)/'Balance Sheet Annual'!BR338</f>
        <v>0.70801516943675535</v>
      </c>
      <c r="P338" s="22">
        <f>'Balance Sheet Annual'!N338/'Balance Sheet Annual'!BR338</f>
        <v>0.22992183594083432</v>
      </c>
      <c r="Q338" s="22">
        <f>'Balance Sheet Annual'!CH338/'Balance Sheet Annual'!CS338</f>
        <v>1.1383708243947288</v>
      </c>
      <c r="R338" s="22">
        <f>('Balance Sheet Annual'!BH338+'Balance Sheet Annual'!BS338)/'Balance Sheet Annual'!BB338</f>
        <v>0.28277619045435159</v>
      </c>
      <c r="S338" s="22">
        <f>('Balance Sheet Annual'!BH338/'Balance Sheet Annual'!BB338)</f>
        <v>4.5068838369709284E-2</v>
      </c>
      <c r="T338" s="22">
        <f>'Balance Sheet Annual'!BS338/'Balance Sheet Annual'!BB338</f>
        <v>0.2377073520846423</v>
      </c>
      <c r="U338" s="22">
        <f>('Balance Sheet Annual'!BH338+'Balance Sheet Annual'!BS338)/'Balance Sheet Annual'!CS338</f>
        <v>0.60468035550107269</v>
      </c>
      <c r="V338" s="22">
        <f>('Balance Sheet Annual'!BH338/'Balance Sheet Annual'!CS338)</f>
        <v>9.6373889059148024E-2</v>
      </c>
      <c r="W338" s="22">
        <f>('Balance Sheet Annual'!BS338/'Balance Sheet Annual'!CS338)</f>
        <v>0.50830646644192456</v>
      </c>
      <c r="X338" s="23">
        <f>'Balance Sheet Annual'!AH338/'Balance Sheet Annual'!BB338</f>
        <v>0.17759187239448376</v>
      </c>
      <c r="Y338" s="23">
        <f>'Balance Sheet Annual'!CS338/('Balance Sheet Annual'!BB338-'Balance Sheet Annual'!AQ338-'Balance Sheet Annual'!AR338-'Balance Sheet Annual'!AS338)</f>
        <v>0.69631225518104978</v>
      </c>
      <c r="Z338" s="23">
        <f>'Balance Sheet Annual'!BA338/'Balance Sheet Annual'!BB338</f>
        <v>0.82240812760551629</v>
      </c>
      <c r="AA338" s="23">
        <f>'Balance Sheet Annual'!AR338/'Balance Sheet Annual'!BB338</f>
        <v>0.32839651543015957</v>
      </c>
      <c r="AB338" s="24">
        <f>'Balance Sheet Annual'!CS338/'Balance Sheet Annual'!CT338</f>
        <v>0.46764573692827693</v>
      </c>
      <c r="AC338" s="25">
        <f>'Income Statement Annual'!V338/'Income Statement Annual'!N338</f>
        <v>0.50701843781893818</v>
      </c>
      <c r="AD338" s="23">
        <f>('Income Statement Annual'!AF338-'Income Statement Annual'!AC338)/'Income Statement Annual'!N338</f>
        <v>0.17296501026804076</v>
      </c>
      <c r="AE338" s="23">
        <f>'Income Statement Annual'!AF338/'Income Statement Annual'!N338</f>
        <v>0.13272093901344445</v>
      </c>
      <c r="AF338" s="23">
        <f>'Income Statement Annual'!BS338/'Income Statement Annual'!N338</f>
        <v>0.10089274151974942</v>
      </c>
      <c r="AG338" s="23">
        <f>('Income Statement Annual'!AF338-'Income Statement Annual'!AC338)/('Income Statement Annual'!AH338*-1)</f>
        <v>50.398583200809597</v>
      </c>
      <c r="AH338" s="24">
        <f>'Income Statement Annual'!AF338/('Income Statement Annual'!AH338*-1)</f>
        <v>38.672256758710425</v>
      </c>
      <c r="AI338" s="25">
        <f>'Cash Flow Statement Annual'!BG338/'Cash Flow Statement Annual'!AB338</f>
        <v>0.41287178027607796</v>
      </c>
      <c r="AJ338" s="23">
        <f>'Cash Flow Statement Annual'!AB338/'Balance Sheet Annual'!BR338</f>
        <v>0.75405270281805215</v>
      </c>
      <c r="AK338" s="23">
        <f>('Cash Flow Statement Annual'!AB338+'Cash Flow Statement Annual'!AV338)/('Balance Sheet Annual'!BH338+'Balance Sheet Annual'!BS338)</f>
        <v>0.31494441155720621</v>
      </c>
      <c r="AL338" s="24">
        <f>('Cash Flow Statement Annual'!AB338/('Balance Sheet Annual'!BH338+'Balance Sheet Annual'!BS338))</f>
        <v>0.62681544312625181</v>
      </c>
      <c r="AM338" s="25">
        <f>'Income Statement Annual'!BS338/'Balance Sheet Annual'!CS338</f>
        <v>0.24927612626417409</v>
      </c>
      <c r="AN338" s="23">
        <f>'Income Statement Annual'!N338/'Balance Sheet Annual'!CS338</f>
        <v>2.4707042598835427</v>
      </c>
      <c r="AO338" s="23">
        <f>'Income Statement Annual'!N338/'Balance Sheet Annual'!BB338</f>
        <v>1.1554143143450724</v>
      </c>
      <c r="AP338" s="23">
        <f>'Income Statement Annual'!N338/('Balance Sheet Annual'!AH338-'Balance Sheet Annual'!BR338)</f>
        <v>-20.104909823637378</v>
      </c>
      <c r="AQ338" s="23">
        <f>'Income Statement Annual'!BS338/'Balance Sheet Annual'!BB338</f>
        <v>0.11657291776543589</v>
      </c>
      <c r="AR338" s="23">
        <f>'Cash Flow Statement Annual'!AB338/'Income Statement Annual'!N338</f>
        <v>0.15340686100610426</v>
      </c>
      <c r="AS338" s="23">
        <f>'Cash Flow Statement Annual'!BG338/'Income Statement Annual'!N338</f>
        <v>6.3337363810155117E-2</v>
      </c>
      <c r="AT338" s="23">
        <f>'Cash Flow Statement Annual'!AB338/'Balance Sheet Annual'!BB338</f>
        <v>0.17724848312519778</v>
      </c>
      <c r="AU338" s="23">
        <f>('Cash Flow Statement Annual'!AB338+'Cash Flow Statement Annual'!AU338)/'Balance Sheet Annual'!BR338</f>
        <v>-0.35586962088602192</v>
      </c>
      <c r="AV338" s="23">
        <f>('Cash Flow Statement Annual'!AB338+'Cash Flow Statement Annual'!AU338)/('Balance Sheet Annual'!BH338+'Balance Sheet Annual'!BS338)</f>
        <v>-0.29582093304248402</v>
      </c>
      <c r="AW338" s="23">
        <f>'Cash Flow Statement Annual'!AB338/'Balance Sheet Annual'!BS338</f>
        <v>0.74565839706162529</v>
      </c>
      <c r="AX338" s="23">
        <f>('Cash Flow Statement Annual'!AB338+'Cash Flow Statement Annual'!AU338)/'Balance Sheet Annual'!BS338</f>
        <v>-0.35190799009287327</v>
      </c>
      <c r="AY338" s="23">
        <f>('Balance Sheet Annual'!BH338+'Balance Sheet Annual'!BS338)/('Income Statement Annual'!AF338-'Income Statement Annual'!AC338)</f>
        <v>1.4149687183562005</v>
      </c>
      <c r="AZ338" s="23">
        <f>(('Balance Sheet Annual'!BH338+'Balance Sheet Annual'!BS338)-'Balance Sheet Annual'!N338)/('Income Statement Annual'!AF338-'Income Statement Annual'!AC338)</f>
        <v>1.1445323817364539</v>
      </c>
      <c r="BA338" s="23">
        <f>('Cash Flow Statement Annual'!AB338+'Cash Flow Statement Annual'!AU338)/'Income Statement Annual'!BS338</f>
        <v>-0.717586195026236</v>
      </c>
      <c r="BB338" s="23">
        <f>'Income Statement Annual'!AF338/('Balance Sheet Annual'!BH338+'Balance Sheet Annual'!BS338)</f>
        <v>0.54229343886082215</v>
      </c>
      <c r="BC338" s="24">
        <f>'Income Statement Annual'!AF338/('Balance Sheet Annual'!BB338-'Balance Sheet Annual'!BR338)</f>
        <v>0.20047049442383919</v>
      </c>
    </row>
    <row r="339" spans="1:55" x14ac:dyDescent="0.2">
      <c r="A339" s="52" t="s">
        <v>1027</v>
      </c>
      <c r="B339" s="52" t="s">
        <v>1028</v>
      </c>
      <c r="C339" s="52" t="str">
        <f>VLOOKUP(A339,'[1]S&amp;P 500 Wikipedia'!A:D,3,FALSE)</f>
        <v>Industrials</v>
      </c>
      <c r="D339" s="52">
        <v>119446</v>
      </c>
      <c r="E339" s="52" t="s">
        <v>16</v>
      </c>
      <c r="F339" s="52">
        <v>2019</v>
      </c>
      <c r="G339" s="52" t="s">
        <v>17</v>
      </c>
      <c r="H339" s="53">
        <v>43830</v>
      </c>
      <c r="I339" s="53">
        <v>43889</v>
      </c>
      <c r="J339" s="53">
        <v>43889</v>
      </c>
      <c r="K339" s="54">
        <v>104100000</v>
      </c>
      <c r="L339" s="54">
        <v>105400000</v>
      </c>
      <c r="M339" s="52" t="s">
        <v>1029</v>
      </c>
      <c r="N339" s="21">
        <f>'Balance Sheet Annual'!AH339/'Balance Sheet Annual'!BR339</f>
        <v>0.83402853090848417</v>
      </c>
      <c r="O339" s="22">
        <f>('Balance Sheet Annual'!AH339-'Balance Sheet Annual'!U339)/'Balance Sheet Annual'!BR339</f>
        <v>0.75118878785350796</v>
      </c>
      <c r="P339" s="22">
        <f>'Balance Sheet Annual'!N339/'Balance Sheet Annual'!BR339</f>
        <v>0.29602903145073828</v>
      </c>
      <c r="Q339" s="22">
        <f>'Balance Sheet Annual'!CH339/'Balance Sheet Annual'!CS339</f>
        <v>0.90782667326878708</v>
      </c>
      <c r="R339" s="22">
        <f>('Balance Sheet Annual'!BH339+'Balance Sheet Annual'!BS339)/'Balance Sheet Annual'!BB339</f>
        <v>0.29130979794465706</v>
      </c>
      <c r="S339" s="22">
        <f>('Balance Sheet Annual'!BH339/'Balance Sheet Annual'!BB339)</f>
        <v>3.3254366637399287E-2</v>
      </c>
      <c r="T339" s="22">
        <f>'Balance Sheet Annual'!BS339/'Balance Sheet Annual'!BB339</f>
        <v>0.25805543130725778</v>
      </c>
      <c r="U339" s="22">
        <f>('Balance Sheet Annual'!BH339+'Balance Sheet Annual'!BS339)/'Balance Sheet Annual'!CS339</f>
        <v>0.55576860270335759</v>
      </c>
      <c r="V339" s="22">
        <f>('Balance Sheet Annual'!BH339/'Balance Sheet Annual'!CS339)</f>
        <v>6.3443567673490034E-2</v>
      </c>
      <c r="W339" s="22">
        <f>('Balance Sheet Annual'!BS339/'Balance Sheet Annual'!CS339)</f>
        <v>0.49232503502986757</v>
      </c>
      <c r="X339" s="23">
        <f>'Balance Sheet Annual'!AH339/'Balance Sheet Annual'!BB339</f>
        <v>0.11041532064344052</v>
      </c>
      <c r="Y339" s="23">
        <f>'Balance Sheet Annual'!CS339/('Balance Sheet Annual'!BB339-'Balance Sheet Annual'!AQ339-'Balance Sheet Annual'!AR339-'Balance Sheet Annual'!AS339)</f>
        <v>3.6148602330718256</v>
      </c>
      <c r="Z339" s="23">
        <f>'Balance Sheet Annual'!BA339/'Balance Sheet Annual'!BB339</f>
        <v>0.88958467935655949</v>
      </c>
      <c r="AA339" s="23">
        <f>'Balance Sheet Annual'!AR339/'Balance Sheet Annual'!BB339</f>
        <v>0.59724224000353421</v>
      </c>
      <c r="AB339" s="24">
        <f>'Balance Sheet Annual'!CS339/'Balance Sheet Annual'!CT339</f>
        <v>0.5241566301652778</v>
      </c>
      <c r="AC339" s="25">
        <f>'Income Statement Annual'!V339/'Income Statement Annual'!N339</f>
        <v>0.63857419691436235</v>
      </c>
      <c r="AD339" s="23">
        <f>('Income Statement Annual'!AF339-'Income Statement Annual'!AC339)/'Income Statement Annual'!N339</f>
        <v>0.27919803234702245</v>
      </c>
      <c r="AE339" s="23">
        <f>'Income Statement Annual'!AF339/'Income Statement Annual'!N339</f>
        <v>0.27919803234702245</v>
      </c>
      <c r="AF339" s="23">
        <f>'Income Statement Annual'!BS339/'Income Statement Annual'!N339</f>
        <v>0.32941417604531564</v>
      </c>
      <c r="AG339" s="23">
        <f>('Income Statement Annual'!AF339-'Income Statement Annual'!AC339)/('Income Statement Annual'!AH339*-1)</f>
        <v>8.030010718113612</v>
      </c>
      <c r="AH339" s="24">
        <f>'Income Statement Annual'!AF339/('Income Statement Annual'!AH339*-1)</f>
        <v>8.030010718113612</v>
      </c>
      <c r="AI339" s="25">
        <f>'Cash Flow Statement Annual'!BG339/'Cash Flow Statement Annual'!AB339</f>
        <v>0.12108359556710904</v>
      </c>
      <c r="AJ339" s="23">
        <f>'Cash Flow Statement Annual'!AB339/'Balance Sheet Annual'!BR339</f>
        <v>0.60974388921331446</v>
      </c>
      <c r="AK339" s="23">
        <f>('Cash Flow Statement Annual'!AB339+'Cash Flow Statement Annual'!AV339)/('Balance Sheet Annual'!BH339+'Balance Sheet Annual'!BS339)</f>
        <v>0.24076355847060832</v>
      </c>
      <c r="AL339" s="24">
        <f>('Cash Flow Statement Annual'!AB339/('Balance Sheet Annual'!BH339+'Balance Sheet Annual'!BS339))</f>
        <v>0.2771027240156958</v>
      </c>
      <c r="AM339" s="25">
        <f>'Income Statement Annual'!BS339/'Balance Sheet Annual'!CS339</f>
        <v>0.18625354249412657</v>
      </c>
      <c r="AN339" s="23">
        <f>'Income Statement Annual'!N339/'Balance Sheet Annual'!CS339</f>
        <v>0.56540840084703803</v>
      </c>
      <c r="AO339" s="23">
        <f>'Income Statement Annual'!N339/'Balance Sheet Annual'!BB339</f>
        <v>0.29636256205512207</v>
      </c>
      <c r="AP339" s="23">
        <f>'Income Statement Annual'!N339/('Balance Sheet Annual'!AH339-'Balance Sheet Annual'!BR339)</f>
        <v>-13.487811007790903</v>
      </c>
      <c r="AQ339" s="23">
        <f>'Income Statement Annual'!BS339/'Balance Sheet Annual'!BB339</f>
        <v>9.7626029190066757E-2</v>
      </c>
      <c r="AR339" s="23">
        <f>'Cash Flow Statement Annual'!AB339/'Income Statement Annual'!N339</f>
        <v>0.27237832600432288</v>
      </c>
      <c r="AS339" s="23">
        <f>'Cash Flow Statement Annual'!BG339/'Income Statement Annual'!N339</f>
        <v>3.2980547067153608E-2</v>
      </c>
      <c r="AT339" s="23">
        <f>'Cash Flow Statement Annual'!AB339/'Balance Sheet Annual'!BB339</f>
        <v>8.07227385429264E-2</v>
      </c>
      <c r="AU339" s="23">
        <f>('Cash Flow Statement Annual'!AB339+'Cash Flow Statement Annual'!AU339)/'Balance Sheet Annual'!BR339</f>
        <v>6.9158254776007344E-2</v>
      </c>
      <c r="AV339" s="23">
        <f>('Cash Flow Statement Annual'!AB339+'Cash Flow Statement Annual'!AU339)/('Balance Sheet Annual'!BH339+'Balance Sheet Annual'!BS339)</f>
        <v>3.1429492161583229E-2</v>
      </c>
      <c r="AW339" s="23">
        <f>'Cash Flow Statement Annual'!AB339/'Balance Sheet Annual'!BS339</f>
        <v>0.31281162397551948</v>
      </c>
      <c r="AX339" s="23">
        <f>('Cash Flow Statement Annual'!AB339+'Cash Flow Statement Annual'!AU339)/'Balance Sheet Annual'!BS339</f>
        <v>3.547966018274807E-2</v>
      </c>
      <c r="AY339" s="23">
        <f>('Balance Sheet Annual'!BH339+'Balance Sheet Annual'!BS339)/('Income Statement Annual'!AF339-'Income Statement Annual'!AC339)</f>
        <v>3.5206219967965828</v>
      </c>
      <c r="AZ339" s="23">
        <f>(('Balance Sheet Annual'!BH339+'Balance Sheet Annual'!BS339)-'Balance Sheet Annual'!N339)/('Income Statement Annual'!AF339-'Income Statement Annual'!AC339)</f>
        <v>3.0469834490122798</v>
      </c>
      <c r="BA339" s="23">
        <f>('Cash Flow Statement Annual'!AB339+'Cash Flow Statement Annual'!AU339)/'Income Statement Annual'!BS339</f>
        <v>9.378358504440297E-2</v>
      </c>
      <c r="BB339" s="23">
        <f>'Income Statement Annual'!AF339/('Balance Sheet Annual'!BH339+'Balance Sheet Annual'!BS339)</f>
        <v>0.28404071806342768</v>
      </c>
      <c r="BC339" s="24">
        <f>'Income Statement Annual'!AF339/('Balance Sheet Annual'!BB339-'Balance Sheet Annual'!BR339)</f>
        <v>9.5369633707793652E-2</v>
      </c>
    </row>
    <row r="340" spans="1:55" x14ac:dyDescent="0.2">
      <c r="A340" s="52" t="s">
        <v>1030</v>
      </c>
      <c r="B340" s="52" t="s">
        <v>1031</v>
      </c>
      <c r="C340" s="52" t="str">
        <f>VLOOKUP(A340,'[1]S&amp;P 500 Wikipedia'!A:D,3,FALSE)</f>
        <v>Consumer Discretionary</v>
      </c>
      <c r="D340" s="52">
        <v>200092</v>
      </c>
      <c r="E340" s="52" t="s">
        <v>16</v>
      </c>
      <c r="F340" s="52">
        <v>2019</v>
      </c>
      <c r="G340" s="52" t="s">
        <v>17</v>
      </c>
      <c r="H340" s="53">
        <v>43890</v>
      </c>
      <c r="I340" s="53">
        <v>43921</v>
      </c>
      <c r="J340" s="53">
        <v>43921</v>
      </c>
      <c r="K340" s="54">
        <v>354090000</v>
      </c>
      <c r="L340" s="54">
        <v>357443000</v>
      </c>
      <c r="M340" s="52" t="s">
        <v>1032</v>
      </c>
      <c r="N340" s="21">
        <f>'Balance Sheet Annual'!AH340/'Balance Sheet Annual'!BR340</f>
        <v>1.2705077178050981</v>
      </c>
      <c r="O340" s="22">
        <f>('Balance Sheet Annual'!AH340-'Balance Sheet Annual'!U340)/'Balance Sheet Annual'!BR340</f>
        <v>0.59234940601805963</v>
      </c>
      <c r="P340" s="22">
        <f>'Balance Sheet Annual'!N340/'Balance Sheet Annual'!BR340</f>
        <v>0.50008808505315083</v>
      </c>
      <c r="Q340" s="22">
        <f>'Balance Sheet Annual'!CH340/'Balance Sheet Annual'!CS340</f>
        <v>1.7828740888216383</v>
      </c>
      <c r="R340" s="22">
        <f>('Balance Sheet Annual'!BH340+'Balance Sheet Annual'!BS340)/'Balance Sheet Annual'!BB340</f>
        <v>3.347012371251578E-2</v>
      </c>
      <c r="S340" s="22">
        <f>('Balance Sheet Annual'!BH340/'Balance Sheet Annual'!BB340)</f>
        <v>0</v>
      </c>
      <c r="T340" s="22">
        <f>'Balance Sheet Annual'!BS340/'Balance Sheet Annual'!BB340</f>
        <v>3.347012371251578E-2</v>
      </c>
      <c r="U340" s="22">
        <f>('Balance Sheet Annual'!BH340+'Balance Sheet Annual'!BS340)/'Balance Sheet Annual'!CS340</f>
        <v>9.3143140029214866E-2</v>
      </c>
      <c r="V340" s="22">
        <f>('Balance Sheet Annual'!BH340/'Balance Sheet Annual'!CS340)</f>
        <v>0</v>
      </c>
      <c r="W340" s="22">
        <f>('Balance Sheet Annual'!BS340/'Balance Sheet Annual'!CS340)</f>
        <v>9.3143140029214866E-2</v>
      </c>
      <c r="X340" s="23">
        <f>'Balance Sheet Annual'!AH340/'Balance Sheet Annual'!BB340</f>
        <v>0.36721151405373792</v>
      </c>
      <c r="Y340" s="23">
        <f>'Balance Sheet Annual'!CS340/('Balance Sheet Annual'!BB340-'Balance Sheet Annual'!AQ340-'Balance Sheet Annual'!AR340-'Balance Sheet Annual'!AS340)</f>
        <v>0.35934072763724401</v>
      </c>
      <c r="Z340" s="23">
        <f>'Balance Sheet Annual'!BA340/'Balance Sheet Annual'!BB340</f>
        <v>0.63278848594626202</v>
      </c>
      <c r="AA340" s="23">
        <f>'Balance Sheet Annual'!AR340/'Balance Sheet Annual'!BB340</f>
        <v>0</v>
      </c>
      <c r="AB340" s="24">
        <f>'Balance Sheet Annual'!CS340/'Balance Sheet Annual'!CT340</f>
        <v>0.35934072763724401</v>
      </c>
      <c r="AC340" s="25">
        <f>'Income Statement Annual'!V340/'Income Statement Annual'!N340</f>
        <v>0.2807447787038565</v>
      </c>
      <c r="AD340" s="23">
        <f>('Income Statement Annual'!AF340-'Income Statement Annual'!AC340)/'Income Statement Annual'!N340</f>
        <v>0.13380960358494534</v>
      </c>
      <c r="AE340" s="23">
        <f>'Income Statement Annual'!AF340/'Income Statement Annual'!N340</f>
        <v>0.13380960358494534</v>
      </c>
      <c r="AF340" s="23">
        <f>'Income Statement Annual'!BS340/'Income Statement Annual'!N340</f>
        <v>0.10355511194443719</v>
      </c>
      <c r="AG340" s="23">
        <f>('Income Statement Annual'!AF340-'Income Statement Annual'!AC340)/('Income Statement Annual'!AH340*-1)</f>
        <v>-118.53429802275488</v>
      </c>
      <c r="AH340" s="24">
        <f>'Income Statement Annual'!AF340/('Income Statement Annual'!AH340*-1)</f>
        <v>-118.53429802275488</v>
      </c>
      <c r="AI340" s="25">
        <f>'Cash Flow Statement Annual'!BG340/'Cash Flow Statement Annual'!AB340</f>
        <v>-0.77513854184990783</v>
      </c>
      <c r="AJ340" s="23">
        <f>'Cash Flow Statement Annual'!AB340/'Balance Sheet Annual'!BR340</f>
        <v>0.80370060852707725</v>
      </c>
      <c r="AK340" s="23">
        <f>('Cash Flow Statement Annual'!AB340+'Cash Flow Statement Annual'!AV340)/('Balance Sheet Annual'!BH340+'Balance Sheet Annual'!BS340)</f>
        <v>5.7584046840593048</v>
      </c>
      <c r="AL340" s="24">
        <f>('Cash Flow Statement Annual'!AB340/('Balance Sheet Annual'!BH340+'Balance Sheet Annual'!BS340))</f>
        <v>6.9402635422559298</v>
      </c>
      <c r="AM340" s="25">
        <f>'Income Statement Annual'!BS340/'Balance Sheet Annual'!CS340</f>
        <v>0.49443432148078337</v>
      </c>
      <c r="AN340" s="23">
        <f>'Income Statement Annual'!N340/'Balance Sheet Annual'!CS340</f>
        <v>4.7746008110741416</v>
      </c>
      <c r="AO340" s="23">
        <f>'Income Statement Annual'!N340/'Balance Sheet Annual'!BB340</f>
        <v>1.7157085296287575</v>
      </c>
      <c r="AP340" s="23">
        <f>'Income Statement Annual'!N340/('Balance Sheet Annual'!AH340-'Balance Sheet Annual'!BR340)</f>
        <v>21.944458430360626</v>
      </c>
      <c r="AQ340" s="23">
        <f>'Income Statement Annual'!BS340/'Balance Sheet Annual'!BB340</f>
        <v>0.17767038884973171</v>
      </c>
      <c r="AR340" s="23">
        <f>'Cash Flow Statement Annual'!AB340/'Income Statement Annual'!N340</f>
        <v>0.13539099173624311</v>
      </c>
      <c r="AS340" s="23">
        <f>'Cash Flow Statement Annual'!BG340/'Income Statement Annual'!N340</f>
        <v>-0.10494677591404442</v>
      </c>
      <c r="AT340" s="23">
        <f>'Cash Flow Statement Annual'!AB340/'Balance Sheet Annual'!BB340</f>
        <v>0.23229147935676894</v>
      </c>
      <c r="AU340" s="23">
        <f>('Cash Flow Statement Annual'!AB340+'Cash Flow Statement Annual'!AU340)/'Balance Sheet Annual'!BR340</f>
        <v>0.5983047698426387</v>
      </c>
      <c r="AV340" s="23">
        <f>('Cash Flow Statement Annual'!AB340+'Cash Flow Statement Annual'!AU340)/('Balance Sheet Annual'!BH340+'Balance Sheet Annual'!BS340)</f>
        <v>5.1665915606393282</v>
      </c>
      <c r="AW340" s="23">
        <f>'Cash Flow Statement Annual'!AB340/'Balance Sheet Annual'!BS340</f>
        <v>6.9402635422559298</v>
      </c>
      <c r="AX340" s="23">
        <f>('Cash Flow Statement Annual'!AB340+'Cash Flow Statement Annual'!AU340)/'Balance Sheet Annual'!BS340</f>
        <v>5.1665915606393282</v>
      </c>
      <c r="AY340" s="23">
        <f>('Balance Sheet Annual'!BH340+'Balance Sheet Annual'!BS340)/('Income Statement Annual'!AF340-'Income Statement Annual'!AC340)</f>
        <v>0.14578959286770646</v>
      </c>
      <c r="AZ340" s="23">
        <f>(('Balance Sheet Annual'!BH340+'Balance Sheet Annual'!BS340)-'Balance Sheet Annual'!N340)/('Income Statement Annual'!AF340-'Income Statement Annual'!AC340)</f>
        <v>-0.48379587565267063</v>
      </c>
      <c r="BA340" s="23">
        <f>('Cash Flow Statement Annual'!AB340+'Cash Flow Statement Annual'!AU340)/'Income Statement Annual'!BS340</f>
        <v>0.97329926402589395</v>
      </c>
      <c r="BB340" s="23">
        <f>'Income Statement Annual'!AF340/('Balance Sheet Annual'!BH340+'Balance Sheet Annual'!BS340)</f>
        <v>6.8592001687488615</v>
      </c>
      <c r="BC340" s="24">
        <f>'Income Statement Annual'!AF340/('Balance Sheet Annual'!BB340-'Balance Sheet Annual'!BR340)</f>
        <v>0.32290733992203036</v>
      </c>
    </row>
    <row r="341" spans="1:55" x14ac:dyDescent="0.2">
      <c r="A341" s="52" t="s">
        <v>1012</v>
      </c>
      <c r="B341" s="52" t="s">
        <v>1013</v>
      </c>
      <c r="C341" s="52" t="str">
        <f>VLOOKUP(A341,'[1]S&amp;P 500 Wikipedia'!A:D,3,FALSE)</f>
        <v>Industrials</v>
      </c>
      <c r="D341" s="52">
        <v>101495</v>
      </c>
      <c r="E341" s="52" t="s">
        <v>16</v>
      </c>
      <c r="F341" s="52">
        <v>2019</v>
      </c>
      <c r="G341" s="52" t="s">
        <v>17</v>
      </c>
      <c r="H341" s="53">
        <v>43830</v>
      </c>
      <c r="I341" s="53">
        <v>43875</v>
      </c>
      <c r="J341" s="53">
        <v>43875</v>
      </c>
      <c r="K341" s="54">
        <v>319800000</v>
      </c>
      <c r="L341" s="54">
        <v>320000000</v>
      </c>
      <c r="M341" s="52" t="s">
        <v>1014</v>
      </c>
      <c r="N341" s="21">
        <f>'Balance Sheet Annual'!AH341/'Balance Sheet Annual'!BR341</f>
        <v>0.52404881550610194</v>
      </c>
      <c r="O341" s="22">
        <f>('Balance Sheet Annual'!AH341-'Balance Sheet Annual'!U341)/'Balance Sheet Annual'!BR341</f>
        <v>0.52404881550610194</v>
      </c>
      <c r="P341" s="22">
        <f>'Balance Sheet Annual'!N341/'Balance Sheet Annual'!BR341</f>
        <v>1.5369053057495268E-2</v>
      </c>
      <c r="Q341" s="22">
        <f>'Balance Sheet Annual'!CH341/'Balance Sheet Annual'!CS341</f>
        <v>1.7932618305852799</v>
      </c>
      <c r="R341" s="22">
        <f>('Balance Sheet Annual'!BH341+'Balance Sheet Annual'!BS341)/'Balance Sheet Annual'!BB341</f>
        <v>0.39521596910570539</v>
      </c>
      <c r="S341" s="22">
        <f>('Balance Sheet Annual'!BH341/'Balance Sheet Annual'!BB341)</f>
        <v>4.0994013348733455E-2</v>
      </c>
      <c r="T341" s="22">
        <f>'Balance Sheet Annual'!BS341/'Balance Sheet Annual'!BB341</f>
        <v>0.35422195575697196</v>
      </c>
      <c r="U341" s="22">
        <f>('Balance Sheet Annual'!BH341+'Balance Sheet Annual'!BS341)/'Balance Sheet Annual'!CS341</f>
        <v>1.1039416813407381</v>
      </c>
      <c r="V341" s="22">
        <f>('Balance Sheet Annual'!BH341/'Balance Sheet Annual'!CS341)</f>
        <v>0.11450701276952062</v>
      </c>
      <c r="W341" s="22">
        <f>('Balance Sheet Annual'!BS341/'Balance Sheet Annual'!CS341)</f>
        <v>0.98943466857121742</v>
      </c>
      <c r="X341" s="23">
        <f>'Balance Sheet Annual'!AH341/'Balance Sheet Annual'!BB341</f>
        <v>7.0799425140408573E-2</v>
      </c>
      <c r="Y341" s="23">
        <f>'Balance Sheet Annual'!CS341/('Balance Sheet Annual'!BB341-'Balance Sheet Annual'!AQ341-'Balance Sheet Annual'!AR341-'Balance Sheet Annual'!AS341)</f>
        <v>0.74391059405487103</v>
      </c>
      <c r="Z341" s="23">
        <f>'Balance Sheet Annual'!BA341/'Balance Sheet Annual'!BB341</f>
        <v>0.9292005748595914</v>
      </c>
      <c r="AA341" s="23">
        <f>'Balance Sheet Annual'!AR341/'Balance Sheet Annual'!BB341</f>
        <v>0.51285058059055366</v>
      </c>
      <c r="AB341" s="24">
        <f>'Balance Sheet Annual'!CS341/'Balance Sheet Annual'!CT341</f>
        <v>0.35800439079871982</v>
      </c>
      <c r="AC341" s="25">
        <f>'Income Statement Annual'!V341/'Income Statement Annual'!N341</f>
        <v>0.38846923121735244</v>
      </c>
      <c r="AD341" s="23">
        <f>('Income Statement Annual'!AF341-'Income Statement Annual'!AC341)/'Income Statement Annual'!N341</f>
        <v>0.28245334679690082</v>
      </c>
      <c r="AE341" s="23">
        <f>'Income Statement Annual'!AF341/'Income Statement Annual'!N341</f>
        <v>0.18142804435209817</v>
      </c>
      <c r="AF341" s="23">
        <f>'Income Statement Annual'!BS341/'Income Statement Annual'!N341</f>
        <v>0.10420995397790163</v>
      </c>
      <c r="AG341" s="23">
        <f>('Income Statement Annual'!AF341-'Income Statement Annual'!AC341)/('Income Statement Annual'!AH341*-1)</f>
        <v>7.5443464730290453</v>
      </c>
      <c r="AH341" s="24">
        <f>'Income Statement Annual'!AF341/('Income Statement Annual'!AH341*-1)</f>
        <v>4.8459543568464731</v>
      </c>
      <c r="AI341" s="25">
        <f>'Cash Flow Statement Annual'!BG341/'Cash Flow Statement Annual'!AB341</f>
        <v>-0.25041452319204116</v>
      </c>
      <c r="AJ341" s="23">
        <f>'Cash Flow Statement Annual'!AB341/'Balance Sheet Annual'!BR341</f>
        <v>0.76750636298374997</v>
      </c>
      <c r="AK341" s="23">
        <f>('Cash Flow Statement Annual'!AB341+'Cash Flow Statement Annual'!AV341)/('Balance Sheet Annual'!BH341+'Balance Sheet Annual'!BS341)</f>
        <v>0.2075738984941439</v>
      </c>
      <c r="AL341" s="24">
        <f>('Cash Flow Statement Annual'!AB341/('Balance Sheet Annual'!BH341+'Balance Sheet Annual'!BS341))</f>
        <v>0.26236475181260455</v>
      </c>
      <c r="AM341" s="25">
        <f>'Income Statement Annual'!BS341/'Balance Sheet Annual'!CS341</f>
        <v>0.13216515410853477</v>
      </c>
      <c r="AN341" s="23">
        <f>'Income Statement Annual'!N341/'Balance Sheet Annual'!CS341</f>
        <v>1.268258444261104</v>
      </c>
      <c r="AO341" s="23">
        <f>'Income Statement Annual'!N341/'Balance Sheet Annual'!BB341</f>
        <v>0.45404209171302867</v>
      </c>
      <c r="AP341" s="23">
        <f>'Income Statement Annual'!N341/('Balance Sheet Annual'!AH341-'Balance Sheet Annual'!BR341)</f>
        <v>-7.0611545317427673</v>
      </c>
      <c r="AQ341" s="23">
        <f>'Income Statement Annual'!BS341/'Balance Sheet Annual'!BB341</f>
        <v>4.7315705481444911E-2</v>
      </c>
      <c r="AR341" s="23">
        <f>'Cash Flow Statement Annual'!AB341/'Income Statement Annual'!N341</f>
        <v>0.22837252655494494</v>
      </c>
      <c r="AS341" s="23">
        <f>'Cash Flow Statement Annual'!BG341/'Income Statement Annual'!N341</f>
        <v>-5.7187797347418294E-2</v>
      </c>
      <c r="AT341" s="23">
        <f>'Cash Flow Statement Annual'!AB341/'Balance Sheet Annual'!BB341</f>
        <v>0.1036907396467964</v>
      </c>
      <c r="AU341" s="23">
        <f>('Cash Flow Statement Annual'!AB341+'Cash Flow Statement Annual'!AU341)/'Balance Sheet Annual'!BR341</f>
        <v>0.20658487241401816</v>
      </c>
      <c r="AV341" s="23">
        <f>('Cash Flow Statement Annual'!AB341+'Cash Flow Statement Annual'!AU341)/('Balance Sheet Annual'!BH341+'Balance Sheet Annual'!BS341)</f>
        <v>7.0619074177356383E-2</v>
      </c>
      <c r="AW341" s="23">
        <f>'Cash Flow Statement Annual'!AB341/'Balance Sheet Annual'!BS341</f>
        <v>0.29272815521897672</v>
      </c>
      <c r="AX341" s="23">
        <f>('Cash Flow Statement Annual'!AB341+'Cash Flow Statement Annual'!AU341)/'Balance Sheet Annual'!BS341</f>
        <v>7.879180097322995E-2</v>
      </c>
      <c r="AY341" s="23">
        <f>('Balance Sheet Annual'!BH341+'Balance Sheet Annual'!BS341)/('Income Statement Annual'!AF341-'Income Statement Annual'!AC341)</f>
        <v>3.081709119659001</v>
      </c>
      <c r="AZ341" s="23">
        <f>(('Balance Sheet Annual'!BH341+'Balance Sheet Annual'!BS341)-'Balance Sheet Annual'!N341)/('Income Statement Annual'!AF341-'Income Statement Annual'!AC341)</f>
        <v>3.0655185452545459</v>
      </c>
      <c r="BA341" s="23">
        <f>('Cash Flow Statement Annual'!AB341+'Cash Flow Statement Annual'!AU341)/'Income Statement Annual'!BS341</f>
        <v>0.58986303922482064</v>
      </c>
      <c r="BB341" s="23">
        <f>'Income Statement Annual'!AF341/('Balance Sheet Annual'!BH341+'Balance Sheet Annual'!BS341)</f>
        <v>0.20843279419966537</v>
      </c>
      <c r="BC341" s="24">
        <f>'Income Statement Annual'!AF341/('Balance Sheet Annual'!BB341-'Balance Sheet Annual'!BR341)</f>
        <v>9.5243435002446586E-2</v>
      </c>
    </row>
    <row r="342" spans="1:55" x14ac:dyDescent="0.2">
      <c r="A342" s="52" t="s">
        <v>1042</v>
      </c>
      <c r="B342" s="52" t="s">
        <v>1043</v>
      </c>
      <c r="C342" s="52" t="str">
        <f>VLOOKUP(A342,'[1]S&amp;P 500 Wikipedia'!A:D,3,FALSE)</f>
        <v>Real Estate</v>
      </c>
      <c r="D342" s="52">
        <v>100897</v>
      </c>
      <c r="E342" s="52" t="s">
        <v>16</v>
      </c>
      <c r="F342" s="52">
        <v>2019</v>
      </c>
      <c r="G342" s="52" t="s">
        <v>17</v>
      </c>
      <c r="H342" s="53">
        <v>43830</v>
      </c>
      <c r="I342" s="53">
        <v>43885</v>
      </c>
      <c r="J342" s="53">
        <v>43885</v>
      </c>
      <c r="K342" s="54">
        <v>112286000</v>
      </c>
      <c r="L342" s="54">
        <v>114304000</v>
      </c>
      <c r="M342" s="52" t="s">
        <v>1044</v>
      </c>
      <c r="N342" s="21">
        <f>'Balance Sheet Annual'!AH342/'Balance Sheet Annual'!BR342</f>
        <v>0.31887172765629457</v>
      </c>
      <c r="O342" s="22">
        <f>('Balance Sheet Annual'!AH342-'Balance Sheet Annual'!U342)/'Balance Sheet Annual'!BR342</f>
        <v>0.31887172765629457</v>
      </c>
      <c r="P342" s="22">
        <f>'Balance Sheet Annual'!N342/'Balance Sheet Annual'!BR342</f>
        <v>0.10331939639013138</v>
      </c>
      <c r="Q342" s="22">
        <f>'Balance Sheet Annual'!CH342/'Balance Sheet Annual'!CS342</f>
        <v>-3.6732569971418436</v>
      </c>
      <c r="R342" s="22">
        <f>('Balance Sheet Annual'!BH342+'Balance Sheet Annual'!BS342)/'Balance Sheet Annual'!BB342</f>
        <v>1.0588614213958876</v>
      </c>
      <c r="S342" s="22">
        <f>('Balance Sheet Annual'!BH342/'Balance Sheet Annual'!BB342)</f>
        <v>5.3493151239336387E-2</v>
      </c>
      <c r="T342" s="22">
        <f>'Balance Sheet Annual'!BS342/'Balance Sheet Annual'!BB342</f>
        <v>1.0053682701565512</v>
      </c>
      <c r="U342" s="22">
        <f>('Balance Sheet Annual'!BH342+'Balance Sheet Annual'!BS342)/'Balance Sheet Annual'!CS342</f>
        <v>-2.8306087037501149</v>
      </c>
      <c r="V342" s="22">
        <f>('Balance Sheet Annual'!BH342/'Balance Sheet Annual'!CS342)</f>
        <v>-0.14300094084972287</v>
      </c>
      <c r="W342" s="22">
        <f>('Balance Sheet Annual'!BS342/'Balance Sheet Annual'!CS342)</f>
        <v>-2.6876077629003916</v>
      </c>
      <c r="X342" s="23">
        <f>'Balance Sheet Annual'!AH342/'Balance Sheet Annual'!BB342</f>
        <v>3.4249284908587051E-2</v>
      </c>
      <c r="Y342" s="23">
        <f>'Balance Sheet Annual'!CS342/('Balance Sheet Annual'!BB342-'Balance Sheet Annual'!AQ342-'Balance Sheet Annual'!AR342-'Balance Sheet Annual'!AS342)</f>
        <v>-0.59528044886427378</v>
      </c>
      <c r="Z342" s="23">
        <f>'Balance Sheet Annual'!BA342/'Balance Sheet Annual'!BB342</f>
        <v>0.96575071509141297</v>
      </c>
      <c r="AA342" s="23">
        <f>'Balance Sheet Annual'!AR342/'Balance Sheet Annual'!BB342</f>
        <v>0</v>
      </c>
      <c r="AB342" s="24">
        <f>'Balance Sheet Annual'!CS342/'Balance Sheet Annual'!CT342</f>
        <v>-0.37407551951389872</v>
      </c>
      <c r="AC342" s="25">
        <f>'Income Statement Annual'!V342/'Income Statement Annual'!N342</f>
        <v>0.75527648791722612</v>
      </c>
      <c r="AD342" s="23">
        <f>('Income Statement Annual'!AF342-'Income Statement Annual'!AC342)/'Income Statement Annual'!N342</f>
        <v>0.63562860950688582</v>
      </c>
      <c r="AE342" s="23">
        <f>'Income Statement Annual'!AF342/'Income Statement Annual'!N342</f>
        <v>0.28962323386998701</v>
      </c>
      <c r="AF342" s="23">
        <f>'Income Statement Annual'!BS342/'Income Statement Annual'!N342</f>
        <v>7.2961241310503841E-2</v>
      </c>
      <c r="AG342" s="23">
        <f>('Income Statement Annual'!AF342-'Income Statement Annual'!AC342)/('Income Statement Annual'!AH342*-1)</f>
        <v>3.3301589448062079</v>
      </c>
      <c r="AH342" s="24">
        <f>'Income Statement Annual'!AF342/('Income Statement Annual'!AH342*-1)</f>
        <v>1.5173819876422494</v>
      </c>
      <c r="AI342" s="25">
        <f>'Cash Flow Statement Annual'!BG342/'Cash Flow Statement Annual'!AB342</f>
        <v>-6.4238256988077877E-2</v>
      </c>
      <c r="AJ342" s="23">
        <f>'Cash Flow Statement Annual'!AB342/'Balance Sheet Annual'!BR342</f>
        <v>0.92535674663476719</v>
      </c>
      <c r="AK342" s="23">
        <f>('Cash Flow Statement Annual'!AB342+'Cash Flow Statement Annual'!AV342)/('Balance Sheet Annual'!BH342+'Balance Sheet Annual'!BS342)</f>
        <v>8.5796548912977735E-2</v>
      </c>
      <c r="AL342" s="24">
        <f>('Cash Flow Statement Annual'!AB342/('Balance Sheet Annual'!BH342+'Balance Sheet Annual'!BS342))</f>
        <v>9.3865406154672371E-2</v>
      </c>
      <c r="AM342" s="25">
        <f>'Income Statement Annual'!BS342/'Balance Sheet Annual'!CS342</f>
        <v>-4.0260972813962376E-2</v>
      </c>
      <c r="AN342" s="23">
        <f>'Income Statement Annual'!N342/'Balance Sheet Annual'!CS342</f>
        <v>-0.55181315573596501</v>
      </c>
      <c r="AO342" s="23">
        <f>'Income Statement Annual'!N342/'Balance Sheet Annual'!BB342</f>
        <v>0.20641979290653498</v>
      </c>
      <c r="AP342" s="23">
        <f>'Income Statement Annual'!N342/('Balance Sheet Annual'!AH342-'Balance Sheet Annual'!BR342)</f>
        <v>-2.8215447143085228</v>
      </c>
      <c r="AQ342" s="23">
        <f>'Income Statement Annual'!BS342/'Balance Sheet Annual'!BB342</f>
        <v>1.5060644321517927E-2</v>
      </c>
      <c r="AR342" s="23">
        <f>'Cash Flow Statement Annual'!AB342/'Income Statement Annual'!N342</f>
        <v>0.48149674012046789</v>
      </c>
      <c r="AS342" s="23">
        <f>'Cash Flow Statement Annual'!BG342/'Income Statement Annual'!N342</f>
        <v>-3.0930511330780362E-2</v>
      </c>
      <c r="AT342" s="23">
        <f>'Cash Flow Statement Annual'!AB342/'Balance Sheet Annual'!BB342</f>
        <v>9.9390457380838682E-2</v>
      </c>
      <c r="AU342" s="23">
        <f>('Cash Flow Statement Annual'!AB342+'Cash Flow Statement Annual'!AU342)/'Balance Sheet Annual'!BR342</f>
        <v>2.1832636486173236E-2</v>
      </c>
      <c r="AV342" s="23">
        <f>('Cash Flow Statement Annual'!AB342+'Cash Flow Statement Annual'!AU342)/('Balance Sheet Annual'!BH342+'Balance Sheet Annual'!BS342)</f>
        <v>2.2146370020586534E-3</v>
      </c>
      <c r="AW342" s="23">
        <f>'Cash Flow Statement Annual'!AB342/'Balance Sheet Annual'!BS342</f>
        <v>9.8859751527032053E-2</v>
      </c>
      <c r="AX342" s="23">
        <f>('Cash Flow Statement Annual'!AB342+'Cash Flow Statement Annual'!AU342)/'Balance Sheet Annual'!BS342</f>
        <v>2.3324723422100857E-3</v>
      </c>
      <c r="AY342" s="23">
        <f>('Balance Sheet Annual'!BH342+'Balance Sheet Annual'!BS342)/('Income Statement Annual'!AF342-'Income Statement Annual'!AC342)</f>
        <v>8.0702009892500666</v>
      </c>
      <c r="AZ342" s="23">
        <f>(('Balance Sheet Annual'!BH342+'Balance Sheet Annual'!BS342)-'Balance Sheet Annual'!N342)/('Income Statement Annual'!AF342-'Income Statement Annual'!AC342)</f>
        <v>7.9856219827794899</v>
      </c>
      <c r="BA342" s="23">
        <f>('Cash Flow Statement Annual'!AB342+'Cash Flow Statement Annual'!AU342)/'Income Statement Annual'!BS342</f>
        <v>0.15570341041288241</v>
      </c>
      <c r="BB342" s="23">
        <f>'Income Statement Annual'!AF342/('Balance Sheet Annual'!BH342+'Balance Sheet Annual'!BS342)</f>
        <v>5.6460615854292816E-2</v>
      </c>
      <c r="BC342" s="24">
        <f>'Income Statement Annual'!AF342/('Balance Sheet Annual'!BB342-'Balance Sheet Annual'!BR342)</f>
        <v>6.6977912789864785E-2</v>
      </c>
    </row>
    <row r="343" spans="1:55" x14ac:dyDescent="0.2">
      <c r="A343" s="52" t="s">
        <v>1084</v>
      </c>
      <c r="B343" s="52" t="s">
        <v>1085</v>
      </c>
      <c r="C343" s="52" t="str">
        <f>VLOOKUP(A343,'[1]S&amp;P 500 Wikipedia'!A:D,3,FALSE)</f>
        <v>Consumer Discretionary</v>
      </c>
      <c r="D343" s="52">
        <v>86689</v>
      </c>
      <c r="E343" s="52" t="s">
        <v>16</v>
      </c>
      <c r="F343" s="52">
        <v>2019</v>
      </c>
      <c r="G343" s="52" t="s">
        <v>17</v>
      </c>
      <c r="H343" s="53">
        <v>43738</v>
      </c>
      <c r="I343" s="53">
        <v>43784</v>
      </c>
      <c r="J343" s="53">
        <v>43784</v>
      </c>
      <c r="K343" s="54">
        <v>1192600000</v>
      </c>
      <c r="L343" s="54">
        <v>1205700000</v>
      </c>
      <c r="M343" s="52" t="s">
        <v>1086</v>
      </c>
      <c r="N343" s="21">
        <f>'Balance Sheet Annual'!AH343/'Balance Sheet Annual'!BR343</f>
        <v>0.91654643604000841</v>
      </c>
      <c r="O343" s="22">
        <f>('Balance Sheet Annual'!AH343-'Balance Sheet Annual'!U343)/'Balance Sheet Annual'!BR343</f>
        <v>0.66861737481154859</v>
      </c>
      <c r="P343" s="22">
        <f>'Balance Sheet Annual'!N343/'Balance Sheet Annual'!BR343</f>
        <v>0.44694992461944982</v>
      </c>
      <c r="Q343" s="22">
        <f>'Balance Sheet Annual'!CH343/'Balance Sheet Annual'!CS343</f>
        <v>-4.0845129192745944</v>
      </c>
      <c r="R343" s="22">
        <f>('Balance Sheet Annual'!BH343+'Balance Sheet Annual'!BS343)/'Balance Sheet Annual'!BB343</f>
        <v>0.64822889134009032</v>
      </c>
      <c r="S343" s="22">
        <f>('Balance Sheet Annual'!BH343/'Balance Sheet Annual'!BB343)</f>
        <v>6.7207434077712333E-2</v>
      </c>
      <c r="T343" s="22">
        <f>'Balance Sheet Annual'!BS343/'Balance Sheet Annual'!BB343</f>
        <v>0.58102145726237797</v>
      </c>
      <c r="U343" s="22">
        <f>('Balance Sheet Annual'!BH343+'Balance Sheet Annual'!BS343)/'Balance Sheet Annual'!CS343</f>
        <v>-1.9994703899855562</v>
      </c>
      <c r="V343" s="22">
        <f>('Balance Sheet Annual'!BH343/'Balance Sheet Annual'!CS343)</f>
        <v>-0.20730219868399935</v>
      </c>
      <c r="W343" s="22">
        <f>('Balance Sheet Annual'!BS343/'Balance Sheet Annual'!CS343)</f>
        <v>-1.7921681913015568</v>
      </c>
      <c r="X343" s="23">
        <f>'Balance Sheet Annual'!AH343/'Balance Sheet Annual'!BB343</f>
        <v>0.29417365605943935</v>
      </c>
      <c r="Y343" s="23">
        <f>'Balance Sheet Annual'!CS343/('Balance Sheet Annual'!BB343-'Balance Sheet Annual'!AQ343-'Balance Sheet Annual'!AR343-'Balance Sheet Annual'!AS343)</f>
        <v>-0.41687295109386496</v>
      </c>
      <c r="Z343" s="23">
        <f>'Balance Sheet Annual'!BA343/'Balance Sheet Annual'!BB343</f>
        <v>0.70582634394056065</v>
      </c>
      <c r="AA343" s="23">
        <f>'Balance Sheet Annual'!AR343/'Balance Sheet Annual'!BB343</f>
        <v>0.18162708901329894</v>
      </c>
      <c r="AB343" s="24">
        <f>'Balance Sheet Annual'!CS343/'Balance Sheet Annual'!CT343</f>
        <v>-0.32420029553164476</v>
      </c>
      <c r="AC343" s="25">
        <f>'Income Statement Annual'!V343/'Income Statement Annual'!N343</f>
        <v>0.67833457821235377</v>
      </c>
      <c r="AD343" s="23">
        <f>('Income Statement Annual'!AF343-'Income Statement Annual'!AC343)/'Income Statement Annual'!N343</f>
        <v>0.19967105014976272</v>
      </c>
      <c r="AE343" s="23">
        <f>'Income Statement Annual'!AF343/'Income Statement Annual'!N343</f>
        <v>0.1477143266713444</v>
      </c>
      <c r="AF343" s="23">
        <f>'Income Statement Annual'!BS343/'Income Statement Annual'!N343</f>
        <v>0.13577480515757151</v>
      </c>
      <c r="AG343" s="23">
        <f>('Income Statement Annual'!AF343-'Income Statement Annual'!AC343)/('Income Statement Annual'!AH343*-1)</f>
        <v>15.990936555891238</v>
      </c>
      <c r="AH343" s="24">
        <f>'Income Statement Annual'!AF343/('Income Statement Annual'!AH343*-1)</f>
        <v>11.829909365558912</v>
      </c>
      <c r="AI343" s="25">
        <f>'Cash Flow Statement Annual'!BG343/'Cash Flow Statement Annual'!AB343</f>
        <v>-1.9926490984743412</v>
      </c>
      <c r="AJ343" s="23">
        <f>'Cash Flow Statement Annual'!AB343/'Balance Sheet Annual'!BR343</f>
        <v>0.81816265987971537</v>
      </c>
      <c r="AK343" s="23">
        <f>('Cash Flow Statement Annual'!AB343+'Cash Flow Statement Annual'!AV343)/('Balance Sheet Annual'!BH343+'Balance Sheet Annual'!BS343)</f>
        <v>0.26372735518151974</v>
      </c>
      <c r="AL343" s="24">
        <f>('Cash Flow Statement Annual'!AB343/('Balance Sheet Annual'!BH343+'Balance Sheet Annual'!BS343))</f>
        <v>0.40509844526314942</v>
      </c>
      <c r="AM343" s="25">
        <f>'Income Statement Annual'!BS343/'Balance Sheet Annual'!CS343</f>
        <v>-0.57762798908682389</v>
      </c>
      <c r="AN343" s="23">
        <f>'Income Statement Annual'!N343/'Balance Sheet Annual'!CS343</f>
        <v>-4.2543090996629758</v>
      </c>
      <c r="AO343" s="23">
        <f>'Income Statement Annual'!N343/'Balance Sheet Annual'!BB343</f>
        <v>1.3792482673937023</v>
      </c>
      <c r="AP343" s="23">
        <f>'Income Statement Annual'!N343/('Balance Sheet Annual'!AH343-'Balance Sheet Annual'!BR343)</f>
        <v>-51.493006993006993</v>
      </c>
      <c r="AQ343" s="23">
        <f>'Income Statement Annual'!BS343/'Balance Sheet Annual'!BB343</f>
        <v>0.187267164769298</v>
      </c>
      <c r="AR343" s="23">
        <f>'Cash Flow Statement Annual'!AB343/'Income Statement Annual'!N343</f>
        <v>0.19039104290683023</v>
      </c>
      <c r="AS343" s="23">
        <f>'Cash Flow Statement Annual'!BG343/'Income Statement Annual'!N343</f>
        <v>-0.37938254000588489</v>
      </c>
      <c r="AT343" s="23">
        <f>'Cash Flow Statement Annual'!AB343/'Balance Sheet Annual'!BB343</f>
        <v>0.26259651605652562</v>
      </c>
      <c r="AU343" s="23">
        <f>('Cash Flow Statement Annual'!AB343+'Cash Flow Statement Annual'!AU343)/'Balance Sheet Annual'!BR343</f>
        <v>0.65430317570963092</v>
      </c>
      <c r="AV343" s="23">
        <f>('Cash Flow Statement Annual'!AB343+'Cash Flow Statement Annual'!AU343)/('Balance Sheet Annual'!BH343+'Balance Sheet Annual'!BS343)</f>
        <v>0.32396638493582797</v>
      </c>
      <c r="AW343" s="23">
        <f>'Cash Flow Statement Annual'!AB343/'Balance Sheet Annual'!BS343</f>
        <v>0.45195665801020862</v>
      </c>
      <c r="AX343" s="23">
        <f>('Cash Flow Statement Annual'!AB343+'Cash Flow Statement Annual'!AU343)/'Balance Sheet Annual'!BS343</f>
        <v>0.36143995701620846</v>
      </c>
      <c r="AY343" s="23">
        <f>('Balance Sheet Annual'!BH343+'Balance Sheet Annual'!BS343)/('Income Statement Annual'!AF343-'Income Statement Annual'!AC343)</f>
        <v>2.3538069147931231</v>
      </c>
      <c r="AZ343" s="23">
        <f>(('Balance Sheet Annual'!BH343+'Balance Sheet Annual'!BS343)-'Balance Sheet Annual'!N343)/('Income Statement Annual'!AF343-'Income Statement Annual'!AC343)</f>
        <v>1.8329113924050633</v>
      </c>
      <c r="BA343" s="23">
        <f>('Cash Flow Statement Annual'!AB343+'Cash Flow Statement Annual'!AU343)/'Income Statement Annual'!BS343</f>
        <v>1.1214158701933763</v>
      </c>
      <c r="BB343" s="23">
        <f>'Income Statement Annual'!AF343/('Balance Sheet Annual'!BH343+'Balance Sheet Annual'!BS343)</f>
        <v>0.31429442879273117</v>
      </c>
      <c r="BC343" s="24">
        <f>'Income Statement Annual'!AF343/('Balance Sheet Annual'!BB343-'Balance Sheet Annual'!BR343)</f>
        <v>0.30003294791930057</v>
      </c>
    </row>
    <row r="344" spans="1:55" x14ac:dyDescent="0.2">
      <c r="A344" s="52" t="s">
        <v>1051</v>
      </c>
      <c r="B344" s="52" t="s">
        <v>1052</v>
      </c>
      <c r="C344" s="52" t="str">
        <f>VLOOKUP(A344,'[1]S&amp;P 500 Wikipedia'!A:D,3,FALSE)</f>
        <v>Materials</v>
      </c>
      <c r="D344" s="52">
        <v>378213</v>
      </c>
      <c r="E344" s="52" t="s">
        <v>16</v>
      </c>
      <c r="F344" s="52">
        <v>2019</v>
      </c>
      <c r="G344" s="52" t="s">
        <v>17</v>
      </c>
      <c r="H344" s="53">
        <v>43830</v>
      </c>
      <c r="I344" s="53">
        <v>43892</v>
      </c>
      <c r="J344" s="53">
        <v>43892</v>
      </c>
      <c r="K344" s="54">
        <v>153900000</v>
      </c>
      <c r="L344" s="54">
        <v>155300000</v>
      </c>
      <c r="M344" s="52" t="s">
        <v>1053</v>
      </c>
      <c r="N344" s="21">
        <f>'Balance Sheet Annual'!AH344/'Balance Sheet Annual'!BR344</f>
        <v>1.0889848210555633</v>
      </c>
      <c r="O344" s="22">
        <f>('Balance Sheet Annual'!AH344-'Balance Sheet Annual'!U344)/'Balance Sheet Annual'!BR344</f>
        <v>0.69189527920902383</v>
      </c>
      <c r="P344" s="22">
        <f>'Balance Sheet Annual'!N344/'Balance Sheet Annual'!BR344</f>
        <v>0.18270435872441165</v>
      </c>
      <c r="Q344" s="22">
        <f>'Balance Sheet Annual'!CH344/'Balance Sheet Annual'!CS344</f>
        <v>-30.384301732925586</v>
      </c>
      <c r="R344" s="22">
        <f>('Balance Sheet Annual'!BH344+'Balance Sheet Annual'!BS344)/'Balance Sheet Annual'!BB344</f>
        <v>0.6615902310414209</v>
      </c>
      <c r="S344" s="22">
        <f>('Balance Sheet Annual'!BH344/'Balance Sheet Annual'!BB344)</f>
        <v>2.0051342537986541E-2</v>
      </c>
      <c r="T344" s="22">
        <f>'Balance Sheet Annual'!BS344/'Balance Sheet Annual'!BB344</f>
        <v>0.64153888850343443</v>
      </c>
      <c r="U344" s="22">
        <f>('Balance Sheet Annual'!BH344+'Balance Sheet Annual'!BS344)/'Balance Sheet Annual'!CS344</f>
        <v>-19.440366972477065</v>
      </c>
      <c r="V344" s="22">
        <f>('Balance Sheet Annual'!BH344/'Balance Sheet Annual'!CS344)</f>
        <v>-0.58919469928644241</v>
      </c>
      <c r="W344" s="22">
        <f>('Balance Sheet Annual'!BS344/'Balance Sheet Annual'!CS344)</f>
        <v>-18.85117227319062</v>
      </c>
      <c r="X344" s="23">
        <f>'Balance Sheet Annual'!AH344/'Balance Sheet Annual'!BB344</f>
        <v>0.2712828696315826</v>
      </c>
      <c r="Y344" s="23">
        <f>'Balance Sheet Annual'!CS344/('Balance Sheet Annual'!BB344-'Balance Sheet Annual'!AQ344-'Balance Sheet Annual'!AR344-'Balance Sheet Annual'!AS344)</f>
        <v>-5.8285306874220191E-2</v>
      </c>
      <c r="Z344" s="23">
        <f>'Balance Sheet Annual'!BA344/'Balance Sheet Annual'!BB344</f>
        <v>0.72871713036841745</v>
      </c>
      <c r="AA344" s="23">
        <f>'Balance Sheet Annual'!AR344/'Balance Sheet Annual'!BB344</f>
        <v>0.38453132588635258</v>
      </c>
      <c r="AB344" s="24">
        <f>'Balance Sheet Annual'!CS344/'Balance Sheet Annual'!CT344</f>
        <v>-3.4031776868105185E-2</v>
      </c>
      <c r="AC344" s="25">
        <f>'Income Statement Annual'!V344/'Income Statement Annual'!N344</f>
        <v>0.32660558118177452</v>
      </c>
      <c r="AD344" s="23">
        <f>('Income Statement Annual'!AF344-'Income Statement Annual'!AC344)/'Income Statement Annual'!N344</f>
        <v>0.13552211391955918</v>
      </c>
      <c r="AE344" s="23">
        <f>'Income Statement Annual'!AF344/'Income Statement Annual'!N344</f>
        <v>0.12949009622007474</v>
      </c>
      <c r="AF344" s="23">
        <f>'Income Statement Annual'!BS344/'Income Statement Annual'!N344</f>
        <v>5.4893448268664817E-2</v>
      </c>
      <c r="AG344" s="23">
        <f>('Income Statement Annual'!AF344-'Income Statement Annual'!AC344)/('Income Statement Annual'!AH344*-1)</f>
        <v>3.5268875611080936</v>
      </c>
      <c r="AH344" s="24">
        <f>'Income Statement Annual'!AF344/('Income Statement Annual'!AH344*-1)</f>
        <v>3.369907658881043</v>
      </c>
      <c r="AI344" s="25">
        <f>'Cash Flow Statement Annual'!BG344/'Cash Flow Statement Annual'!AB344</f>
        <v>0.27372334181177854</v>
      </c>
      <c r="AJ344" s="23">
        <f>'Cash Flow Statement Annual'!AB344/'Balance Sheet Annual'!BR344</f>
        <v>0.35586965603676368</v>
      </c>
      <c r="AK344" s="23">
        <f>('Cash Flow Statement Annual'!AB344+'Cash Flow Statement Annual'!AV344)/('Balance Sheet Annual'!BH344+'Balance Sheet Annual'!BS344)</f>
        <v>0.10801740863090556</v>
      </c>
      <c r="AL344" s="24">
        <f>('Cash Flow Statement Annual'!AB344/('Balance Sheet Annual'!BH344+'Balance Sheet Annual'!BS344))</f>
        <v>0.13399926590110639</v>
      </c>
      <c r="AM344" s="25">
        <f>'Income Statement Annual'!BS344/'Balance Sheet Annual'!CS344</f>
        <v>-1.3404689092762487</v>
      </c>
      <c r="AN344" s="23">
        <f>'Income Statement Annual'!N344/'Balance Sheet Annual'!CS344</f>
        <v>-24.41946992864424</v>
      </c>
      <c r="AO344" s="23">
        <f>'Income Statement Annual'!N344/'Balance Sheet Annual'!BB344</f>
        <v>0.83103795184902518</v>
      </c>
      <c r="AP344" s="23">
        <f>'Income Statement Annual'!N344/('Balance Sheet Annual'!AH344-'Balance Sheet Annual'!BR344)</f>
        <v>37.489045383411579</v>
      </c>
      <c r="AQ344" s="23">
        <f>'Income Statement Annual'!BS344/'Balance Sheet Annual'!BB344</f>
        <v>4.5618538819121625E-2</v>
      </c>
      <c r="AR344" s="23">
        <f>'Cash Flow Statement Annual'!AB344/'Income Statement Annual'!N344</f>
        <v>0.10667696353655737</v>
      </c>
      <c r="AS344" s="23">
        <f>'Cash Flow Statement Annual'!BG344/'Income Statement Annual'!N344</f>
        <v>2.9199974953559724E-2</v>
      </c>
      <c r="AT344" s="23">
        <f>'Cash Flow Statement Annual'!AB344/'Balance Sheet Annual'!BB344</f>
        <v>8.8652605286893782E-2</v>
      </c>
      <c r="AU344" s="23">
        <f>('Cash Flow Statement Annual'!AB344+'Cash Flow Statement Annual'!AU344)/'Balance Sheet Annual'!BR344</f>
        <v>-0.10757554658125609</v>
      </c>
      <c r="AV344" s="23">
        <f>('Cash Flow Statement Annual'!AB344+'Cash Flow Statement Annual'!AU344)/('Balance Sheet Annual'!BH344+'Balance Sheet Annual'!BS344)</f>
        <v>-4.0506528236589588E-2</v>
      </c>
      <c r="AW344" s="23">
        <f>'Cash Flow Statement Annual'!AB344/'Balance Sheet Annual'!BS344</f>
        <v>0.13818742226788513</v>
      </c>
      <c r="AX344" s="23">
        <f>('Cash Flow Statement Annual'!AB344+'Cash Flow Statement Annual'!AU344)/'Balance Sheet Annual'!BS344</f>
        <v>-4.1772562591250742E-2</v>
      </c>
      <c r="AY344" s="23">
        <f>('Balance Sheet Annual'!BH344+'Balance Sheet Annual'!BS344)/('Income Statement Annual'!AF344-'Income Statement Annual'!AC344)</f>
        <v>5.8743261974434002</v>
      </c>
      <c r="AZ344" s="23">
        <f>(('Balance Sheet Annual'!BH344+'Balance Sheet Annual'!BS344)-'Balance Sheet Annual'!N344)/('Income Statement Annual'!AF344-'Income Statement Annual'!AC344)</f>
        <v>5.4701986754966887</v>
      </c>
      <c r="BA344" s="23">
        <f>('Cash Flow Statement Annual'!AB344+'Cash Flow Statement Annual'!AU344)/'Income Statement Annual'!BS344</f>
        <v>-0.5874524714828897</v>
      </c>
      <c r="BB344" s="23">
        <f>'Income Statement Annual'!AF344/('Balance Sheet Annual'!BH344+'Balance Sheet Annual'!BS344)</f>
        <v>0.162655340569451</v>
      </c>
      <c r="BC344" s="24">
        <f>'Income Statement Annual'!AF344/('Balance Sheet Annual'!BB344-'Balance Sheet Annual'!BR344)</f>
        <v>0.14331254331254331</v>
      </c>
    </row>
    <row r="345" spans="1:55" x14ac:dyDescent="0.2">
      <c r="A345" s="52" t="s">
        <v>1060</v>
      </c>
      <c r="B345" s="52" t="s">
        <v>1061</v>
      </c>
      <c r="C345" s="52" t="str">
        <f>VLOOKUP(A345,'[1]S&amp;P 500 Wikipedia'!A:D,3,FALSE)</f>
        <v>Materials</v>
      </c>
      <c r="D345" s="52">
        <v>378215</v>
      </c>
      <c r="E345" s="52" t="s">
        <v>16</v>
      </c>
      <c r="F345" s="52">
        <v>2019</v>
      </c>
      <c r="G345" s="52" t="s">
        <v>17</v>
      </c>
      <c r="H345" s="53">
        <v>43830</v>
      </c>
      <c r="I345" s="53">
        <v>43882</v>
      </c>
      <c r="J345" s="53">
        <v>43882</v>
      </c>
      <c r="K345" s="54">
        <v>91662416</v>
      </c>
      <c r="L345" s="54">
        <v>92952655</v>
      </c>
      <c r="M345" s="52" t="s">
        <v>1062</v>
      </c>
      <c r="N345" s="21">
        <f>'Balance Sheet Annual'!AH345/'Balance Sheet Annual'!BR345</f>
        <v>1.4707544773275754</v>
      </c>
      <c r="O345" s="22">
        <f>('Balance Sheet Annual'!AH345-'Balance Sheet Annual'!U345)/'Balance Sheet Annual'!BR345</f>
        <v>0.87072907405055255</v>
      </c>
      <c r="P345" s="22">
        <f>'Balance Sheet Annual'!N345/'Balance Sheet Annual'!BR345</f>
        <v>5.1378127778483426E-2</v>
      </c>
      <c r="Q345" s="22">
        <f>'Balance Sheet Annual'!CH345/'Balance Sheet Annual'!CS345</f>
        <v>3.970824339727888</v>
      </c>
      <c r="R345" s="22">
        <f>('Balance Sheet Annual'!BH345+'Balance Sheet Annual'!BS345)/'Balance Sheet Annual'!BB345</f>
        <v>0.42374684087782127</v>
      </c>
      <c r="S345" s="22">
        <f>('Balance Sheet Annual'!BH345/'Balance Sheet Annual'!BB345)</f>
        <v>3.0956957875118315E-2</v>
      </c>
      <c r="T345" s="22">
        <f>'Balance Sheet Annual'!BS345/'Balance Sheet Annual'!BB345</f>
        <v>0.39278988300270296</v>
      </c>
      <c r="U345" s="22">
        <f>('Balance Sheet Annual'!BH345+'Balance Sheet Annual'!BS345)/'Balance Sheet Annual'!CS345</f>
        <v>2.1063711105182743</v>
      </c>
      <c r="V345" s="22">
        <f>('Balance Sheet Annual'!BH345/'Balance Sheet Annual'!CS345)</f>
        <v>0.15388159968956902</v>
      </c>
      <c r="W345" s="22">
        <f>('Balance Sheet Annual'!BS345/'Balance Sheet Annual'!CS345)</f>
        <v>1.9524895108287053</v>
      </c>
      <c r="X345" s="23">
        <f>'Balance Sheet Annual'!AH345/'Balance Sheet Annual'!BB345</f>
        <v>0.22597847405860599</v>
      </c>
      <c r="Y345" s="23">
        <f>'Balance Sheet Annual'!CS345/('Balance Sheet Annual'!BB345-'Balance Sheet Annual'!AQ345-'Balance Sheet Annual'!AR345-'Balance Sheet Annual'!AS345)</f>
        <v>0.47086297662414783</v>
      </c>
      <c r="Z345" s="23">
        <f>'Balance Sheet Annual'!BA345/'Balance Sheet Annual'!BB345</f>
        <v>0.77402152594139406</v>
      </c>
      <c r="AA345" s="23">
        <f>'Balance Sheet Annual'!AR345/'Balance Sheet Annual'!BB345</f>
        <v>0.34176091177876877</v>
      </c>
      <c r="AB345" s="24">
        <f>'Balance Sheet Annual'!CS345/'Balance Sheet Annual'!CT345</f>
        <v>0.20117387613313686</v>
      </c>
      <c r="AC345" s="25">
        <f>'Income Statement Annual'!V345/'Income Statement Annual'!N345</f>
        <v>0.44892407043260635</v>
      </c>
      <c r="AD345" s="23">
        <f>('Income Statement Annual'!AF345-'Income Statement Annual'!AC345)/'Income Statement Annual'!N345</f>
        <v>0.15206582946013586</v>
      </c>
      <c r="AE345" s="23">
        <f>'Income Statement Annual'!AF345/'Income Statement Annual'!N345</f>
        <v>0.13459175008938148</v>
      </c>
      <c r="AF345" s="23">
        <f>'Income Statement Annual'!BS345/'Income Statement Annual'!N345</f>
        <v>8.6102297104040049E-2</v>
      </c>
      <c r="AG345" s="23">
        <f>('Income Statement Annual'!AF345-'Income Statement Annual'!AC345)/('Income Statement Annual'!AH345*-1)</f>
        <v>7.7930146006298315</v>
      </c>
      <c r="AH345" s="24">
        <f>'Income Statement Annual'!AF345/('Income Statement Annual'!AH345*-1)</f>
        <v>6.8975093043229316</v>
      </c>
      <c r="AI345" s="25">
        <f>'Cash Flow Statement Annual'!BG345/'Cash Flow Statement Annual'!AB345</f>
        <v>-0.79541636152156114</v>
      </c>
      <c r="AJ345" s="23">
        <f>'Cash Flow Statement Annual'!AB345/'Balance Sheet Annual'!BR345</f>
        <v>0.73710783691096149</v>
      </c>
      <c r="AK345" s="23">
        <f>('Cash Flow Statement Annual'!AB345+'Cash Flow Statement Annual'!AV345)/('Balance Sheet Annual'!BH345+'Balance Sheet Annual'!BS345)</f>
        <v>0.21882052226776585</v>
      </c>
      <c r="AL345" s="24">
        <f>('Cash Flow Statement Annual'!AB345/('Balance Sheet Annual'!BH345+'Balance Sheet Annual'!BS345))</f>
        <v>0.26727075945286233</v>
      </c>
      <c r="AM345" s="25">
        <f>'Income Statement Annual'!BS345/'Balance Sheet Annual'!CS345</f>
        <v>0.37380253680304609</v>
      </c>
      <c r="AN345" s="23">
        <f>'Income Statement Annual'!N345/'Balance Sheet Annual'!CS345</f>
        <v>4.3413770523609729</v>
      </c>
      <c r="AO345" s="23">
        <f>'Income Statement Annual'!N345/'Balance Sheet Annual'!BB345</f>
        <v>0.87337164937890921</v>
      </c>
      <c r="AP345" s="23">
        <f>'Income Statement Annual'!N345/('Balance Sheet Annual'!AH345-'Balance Sheet Annual'!BR345)</f>
        <v>12.074738617200675</v>
      </c>
      <c r="AQ345" s="23">
        <f>'Income Statement Annual'!BS345/'Balance Sheet Annual'!BB345</f>
        <v>7.5199305237068331E-2</v>
      </c>
      <c r="AR345" s="23">
        <f>'Cash Flow Statement Annual'!AB345/'Income Statement Annual'!N345</f>
        <v>0.12967576868072936</v>
      </c>
      <c r="AS345" s="23">
        <f>'Cash Flow Statement Annual'!BG345/'Income Statement Annual'!N345</f>
        <v>-0.10314622810153737</v>
      </c>
      <c r="AT345" s="23">
        <f>'Cash Flow Statement Annual'!AB345/'Balance Sheet Annual'!BB345</f>
        <v>0.11325513997716651</v>
      </c>
      <c r="AU345" s="23">
        <f>('Cash Flow Statement Annual'!AB345+'Cash Flow Statement Annual'!AU345)/'Balance Sheet Annual'!BR345</f>
        <v>0.59021338752699093</v>
      </c>
      <c r="AV345" s="23">
        <f>('Cash Flow Statement Annual'!AB345+'Cash Flow Statement Annual'!AU345)/('Balance Sheet Annual'!BH345+'Balance Sheet Annual'!BS345)</f>
        <v>0.2140077373002349</v>
      </c>
      <c r="AW345" s="23">
        <f>'Cash Flow Statement Annual'!AB345/'Balance Sheet Annual'!BS345</f>
        <v>0.28833517582322032</v>
      </c>
      <c r="AX345" s="23">
        <f>('Cash Flow Statement Annual'!AB345+'Cash Flow Statement Annual'!AU345)/'Balance Sheet Annual'!BS345</f>
        <v>0.23087433390885265</v>
      </c>
      <c r="AY345" s="23">
        <f>('Balance Sheet Annual'!BH345+'Balance Sheet Annual'!BS345)/('Income Statement Annual'!AF345-'Income Statement Annual'!AC345)</f>
        <v>3.1906248851989272</v>
      </c>
      <c r="AZ345" s="23">
        <f>(('Balance Sheet Annual'!BH345+'Balance Sheet Annual'!BS345)-'Balance Sheet Annual'!N345)/('Income Statement Annual'!AF345-'Income Statement Annual'!AC345)</f>
        <v>3.1311854817971421</v>
      </c>
      <c r="BA345" s="23">
        <f>('Cash Flow Statement Annual'!AB345+'Cash Flow Statement Annual'!AU345)/'Income Statement Annual'!BS345</f>
        <v>1.2059300590410693</v>
      </c>
      <c r="BB345" s="23">
        <f>'Income Statement Annual'!AF345/('Balance Sheet Annual'!BH345+'Balance Sheet Annual'!BS345)</f>
        <v>0.2774029383318749</v>
      </c>
      <c r="BC345" s="24">
        <f>'Income Statement Annual'!AF345/('Balance Sheet Annual'!BB345-'Balance Sheet Annual'!BR345)</f>
        <v>0.13888856862858132</v>
      </c>
    </row>
    <row r="346" spans="1:55" x14ac:dyDescent="0.2">
      <c r="A346" s="52" t="s">
        <v>694</v>
      </c>
      <c r="B346" s="52" t="s">
        <v>695</v>
      </c>
      <c r="C346" s="52" t="str">
        <f>VLOOKUP(A346,'[1]S&amp;P 500 Wikipedia'!A:D,3,FALSE)</f>
        <v>Consumer Staples</v>
      </c>
      <c r="D346" s="52">
        <v>254348</v>
      </c>
      <c r="E346" s="52" t="s">
        <v>16</v>
      </c>
      <c r="F346" s="52">
        <v>2020</v>
      </c>
      <c r="G346" s="52" t="s">
        <v>17</v>
      </c>
      <c r="H346" s="53">
        <v>43951</v>
      </c>
      <c r="I346" s="53">
        <v>44001</v>
      </c>
      <c r="J346" s="53">
        <v>44001</v>
      </c>
      <c r="K346" s="54">
        <v>113600000</v>
      </c>
      <c r="L346" s="54">
        <v>113500000</v>
      </c>
      <c r="M346" s="52" t="s">
        <v>696</v>
      </c>
      <c r="N346" s="21">
        <f>'Balance Sheet Annual'!AH346/'Balance Sheet Annual'!BR346</f>
        <v>1.2429588557746833</v>
      </c>
      <c r="O346" s="22">
        <f>('Balance Sheet Annual'!AH346-'Balance Sheet Annual'!U346)/'Balance Sheet Annual'!BR346</f>
        <v>0.67884821372314286</v>
      </c>
      <c r="P346" s="22">
        <f>'Balance Sheet Annual'!N346/'Balance Sheet Annual'!BR346</f>
        <v>0.24642429588557746</v>
      </c>
      <c r="Q346" s="22">
        <f>'Balance Sheet Annual'!CH346/'Balance Sheet Annual'!CS346</f>
        <v>1.0718602351389956</v>
      </c>
      <c r="R346" s="22">
        <f>('Balance Sheet Annual'!BH346+'Balance Sheet Annual'!BS346)/'Balance Sheet Annual'!BB346</f>
        <v>0.33124145571112051</v>
      </c>
      <c r="S346" s="22">
        <f>('Balance Sheet Annual'!BH346/'Balance Sheet Annual'!BB346)</f>
        <v>1.4613680290387969E-2</v>
      </c>
      <c r="T346" s="22">
        <f>'Balance Sheet Annual'!BS346/'Balance Sheet Annual'!BB346</f>
        <v>0.31662777542073256</v>
      </c>
      <c r="U346" s="22">
        <f>('Balance Sheet Annual'!BH346+'Balance Sheet Annual'!BS346)/'Balance Sheet Annual'!CS346</f>
        <v>0.68628600031742548</v>
      </c>
      <c r="V346" s="22">
        <f>('Balance Sheet Annual'!BH346/'Balance Sheet Annual'!CS346)</f>
        <v>3.0277503082689325E-2</v>
      </c>
      <c r="W346" s="22">
        <f>('Balance Sheet Annual'!BS346/'Balance Sheet Annual'!CS346)</f>
        <v>0.65600849723473609</v>
      </c>
      <c r="X346" s="23">
        <f>'Balance Sheet Annual'!AH346/'Balance Sheet Annual'!BB346</f>
        <v>0.11624357705180785</v>
      </c>
      <c r="Y346" s="23">
        <f>'Balance Sheet Annual'!CS346/('Balance Sheet Annual'!BB346-'Balance Sheet Annual'!AQ346-'Balance Sheet Annual'!AR346-'Balance Sheet Annual'!AS346)</f>
        <v>1.933229483820718</v>
      </c>
      <c r="Z346" s="23">
        <f>'Balance Sheet Annual'!BA346/'Balance Sheet Annual'!BB346</f>
        <v>0.88375642294819212</v>
      </c>
      <c r="AA346" s="23">
        <f>'Balance Sheet Annual'!AR346/'Balance Sheet Annual'!BB346</f>
        <v>0.37149978786593124</v>
      </c>
      <c r="AB346" s="24">
        <f>'Balance Sheet Annual'!CS346/'Balance Sheet Annual'!CT346</f>
        <v>0.48265803988120493</v>
      </c>
      <c r="AC346" s="25">
        <f>'Income Statement Annual'!V346/'Income Statement Annual'!N346</f>
        <v>0.38482245865914627</v>
      </c>
      <c r="AD346" s="23">
        <f>('Income Statement Annual'!AF346-'Income Statement Annual'!AC346)/'Income Statement Annual'!N346</f>
        <v>0.19591078066914497</v>
      </c>
      <c r="AE346" s="23">
        <f>'Income Statement Annual'!AF346/'Income Statement Annual'!N346</f>
        <v>0.16561979233431612</v>
      </c>
      <c r="AF346" s="23">
        <f>'Income Statement Annual'!BS346/'Income Statement Annual'!N346</f>
        <v>9.9923086783745674E-2</v>
      </c>
      <c r="AG346" s="23">
        <f>('Income Statement Annual'!AF346-'Income Statement Annual'!AC346)/('Income Statement Annual'!AH346*-1)</f>
        <v>8.0776955602536997</v>
      </c>
      <c r="AH346" s="24">
        <f>'Income Statement Annual'!AF346/('Income Statement Annual'!AH346*-1)</f>
        <v>6.8287526427061307</v>
      </c>
      <c r="AI346" s="25">
        <f>'Cash Flow Statement Annual'!BG346/'Cash Flow Statement Annual'!AB346</f>
        <v>-0.54885240675804914</v>
      </c>
      <c r="AJ346" s="23">
        <f>'Cash Flow Statement Annual'!AB346/'Balance Sheet Annual'!BR346</f>
        <v>0.79062440929998112</v>
      </c>
      <c r="AK346" s="23">
        <f>('Cash Flow Statement Annual'!AB346+'Cash Flow Statement Annual'!AV346)/('Balance Sheet Annual'!BH346+'Balance Sheet Annual'!BS346)</f>
        <v>0.15263373241065234</v>
      </c>
      <c r="AL346" s="24">
        <f>('Cash Flow Statement Annual'!AB346/('Balance Sheet Annual'!BH346+'Balance Sheet Annual'!BS346))</f>
        <v>0.22322238628075355</v>
      </c>
      <c r="AM346" s="25">
        <f>'Income Statement Annual'!BS346/'Balance Sheet Annual'!CS346</f>
        <v>9.5166587310307776E-2</v>
      </c>
      <c r="AN346" s="23">
        <f>'Income Statement Annual'!N346/'Balance Sheet Annual'!CS346</f>
        <v>0.95239839333894927</v>
      </c>
      <c r="AO346" s="23">
        <f>'Income Statement Annual'!N346/'Balance Sheet Annual'!BB346</f>
        <v>0.45968274171498608</v>
      </c>
      <c r="AP346" s="23">
        <f>'Income Statement Annual'!N346/('Balance Sheet Annual'!AH346-'Balance Sheet Annual'!BR346)</f>
        <v>20.230809128630707</v>
      </c>
      <c r="AQ346" s="23">
        <f>'Income Statement Annual'!BS346/'Balance Sheet Annual'!BB346</f>
        <v>4.5932918493376704E-2</v>
      </c>
      <c r="AR346" s="23">
        <f>'Cash Flow Statement Annual'!AB346/'Income Statement Annual'!N346</f>
        <v>0.16085117292654788</v>
      </c>
      <c r="AS346" s="23">
        <f>'Cash Flow Statement Annual'!BG346/'Income Statement Annual'!N346</f>
        <v>-8.8283553390590949E-2</v>
      </c>
      <c r="AT346" s="23">
        <f>'Cash Flow Statement Annual'!AB346/'Balance Sheet Annual'!BB346</f>
        <v>7.3940508178946873E-2</v>
      </c>
      <c r="AU346" s="23">
        <f>('Cash Flow Statement Annual'!AB346+'Cash Flow Statement Annual'!AU346)/'Balance Sheet Annual'!BR346</f>
        <v>0.61955768382584586</v>
      </c>
      <c r="AV346" s="23">
        <f>('Cash Flow Statement Annual'!AB346+'Cash Flow Statement Annual'!AU346)/('Balance Sheet Annual'!BH346+'Balance Sheet Annual'!BS346)</f>
        <v>0.17492394997598421</v>
      </c>
      <c r="AW346" s="23">
        <f>'Cash Flow Statement Annual'!AB346/'Balance Sheet Annual'!BS346</f>
        <v>0.2335250218673813</v>
      </c>
      <c r="AX346" s="23">
        <f>('Cash Flow Statement Annual'!AB346+'Cash Flow Statement Annual'!AU346)/'Balance Sheet Annual'!BS346</f>
        <v>0.18299741313531723</v>
      </c>
      <c r="AY346" s="23">
        <f>('Balance Sheet Annual'!BH346+'Balance Sheet Annual'!BS346)/('Income Statement Annual'!AF346-'Income Statement Annual'!AC346)</f>
        <v>3.6781391088137148</v>
      </c>
      <c r="AZ346" s="23">
        <f>(('Balance Sheet Annual'!BH346+'Balance Sheet Annual'!BS346)-'Balance Sheet Annual'!N346)/('Income Statement Annual'!AF346-'Income Statement Annual'!AC346)</f>
        <v>3.4222338546096971</v>
      </c>
      <c r="BA346" s="23">
        <f>('Cash Flow Statement Annual'!AB346+'Cash Flow Statement Annual'!AU346)/'Income Statement Annual'!BS346</f>
        <v>1.2614496472097498</v>
      </c>
      <c r="BB346" s="23">
        <f>'Income Statement Annual'!AF346/('Balance Sheet Annual'!BH346+'Balance Sheet Annual'!BS346)</f>
        <v>0.22984007258107556</v>
      </c>
      <c r="BC346" s="24">
        <f>'Income Statement Annual'!AF346/('Balance Sheet Annual'!BB346-'Balance Sheet Annual'!BR346)</f>
        <v>8.3987180903967285E-2</v>
      </c>
    </row>
    <row r="347" spans="1:55" x14ac:dyDescent="0.2">
      <c r="A347" s="52" t="s">
        <v>1045</v>
      </c>
      <c r="B347" s="52" t="s">
        <v>1046</v>
      </c>
      <c r="C347" s="52" t="str">
        <f>VLOOKUP(A347,'[1]S&amp;P 500 Wikipedia'!A:D,3,FALSE)</f>
        <v>Energy</v>
      </c>
      <c r="D347" s="52">
        <v>353500</v>
      </c>
      <c r="E347" s="52" t="s">
        <v>16</v>
      </c>
      <c r="F347" s="52">
        <v>2019</v>
      </c>
      <c r="G347" s="52" t="s">
        <v>17</v>
      </c>
      <c r="H347" s="53">
        <v>43830</v>
      </c>
      <c r="I347" s="53">
        <v>43852</v>
      </c>
      <c r="J347" s="53">
        <v>43852</v>
      </c>
      <c r="K347" s="54">
        <v>1386000000</v>
      </c>
      <c r="L347" s="54">
        <v>1363000000</v>
      </c>
      <c r="M347" s="52" t="s">
        <v>1047</v>
      </c>
      <c r="N347" s="21">
        <f>'Balance Sheet Annual'!AH347/'Balance Sheet Annual'!BR347</f>
        <v>1.1856772026263551</v>
      </c>
      <c r="O347" s="22">
        <f>('Balance Sheet Annual'!AH347-'Balance Sheet Annual'!U347)/'Balance Sheet Annual'!BR347</f>
        <v>0.87036188731103981</v>
      </c>
      <c r="P347" s="22">
        <f>'Balance Sheet Annual'!N347/'Balance Sheet Annual'!BR347</f>
        <v>0.16544510612307223</v>
      </c>
      <c r="Q347" s="22">
        <f>'Balance Sheet Annual'!CH347/'Balance Sheet Annual'!CS347</f>
        <v>1.3292521508934481</v>
      </c>
      <c r="R347" s="22">
        <f>('Balance Sheet Annual'!BH347+'Balance Sheet Annual'!BS347)/'Balance Sheet Annual'!BB347</f>
        <v>0.2715939764171047</v>
      </c>
      <c r="S347" s="22">
        <f>('Balance Sheet Annual'!BH347/'Balance Sheet Annual'!BB347)</f>
        <v>9.3052990481602496E-3</v>
      </c>
      <c r="T347" s="22">
        <f>'Balance Sheet Annual'!BS347/'Balance Sheet Annual'!BB347</f>
        <v>0.26228867736894446</v>
      </c>
      <c r="U347" s="22">
        <f>('Balance Sheet Annual'!BH347+'Balance Sheet Annual'!BS347)/'Balance Sheet Annual'!CS347</f>
        <v>0.63261085373924553</v>
      </c>
      <c r="V347" s="22">
        <f>('Balance Sheet Annual'!BH347/'Balance Sheet Annual'!CS347)</f>
        <v>2.1674387822634016E-2</v>
      </c>
      <c r="W347" s="22">
        <f>('Balance Sheet Annual'!BS347/'Balance Sheet Annual'!CS347)</f>
        <v>0.61093646591661155</v>
      </c>
      <c r="X347" s="23">
        <f>'Balance Sheet Annual'!AH347/'Balance Sheet Annual'!BB347</f>
        <v>0.27578491262963489</v>
      </c>
      <c r="Y347" s="23">
        <f>'Balance Sheet Annual'!CS347/('Balance Sheet Annual'!BB347-'Balance Sheet Annual'!AQ347-'Balance Sheet Annual'!AR347-'Balance Sheet Annual'!AS347)</f>
        <v>0.72860974654169552</v>
      </c>
      <c r="Z347" s="23">
        <f>'Balance Sheet Annual'!BA347/'Balance Sheet Annual'!BB347</f>
        <v>0.72421508737036511</v>
      </c>
      <c r="AA347" s="23">
        <f>'Balance Sheet Annual'!AR347/'Balance Sheet Annual'!BB347</f>
        <v>0.28487711322631054</v>
      </c>
      <c r="AB347" s="24">
        <f>'Balance Sheet Annual'!CS347/'Balance Sheet Annual'!CT347</f>
        <v>0.42932234692427901</v>
      </c>
      <c r="AC347" s="25">
        <f>'Income Statement Annual'!V347/'Income Statement Annual'!N347</f>
        <v>0.1350062277850351</v>
      </c>
      <c r="AD347" s="23">
        <f>('Income Statement Annual'!AF347-'Income Statement Annual'!AC347)/'Income Statement Annual'!N347</f>
        <v>0.10143694747394963</v>
      </c>
      <c r="AE347" s="23">
        <f>'Income Statement Annual'!AF347/'Income Statement Annual'!N347</f>
        <v>0.10143694747394963</v>
      </c>
      <c r="AF347" s="23">
        <f>'Income Statement Annual'!BS347/'Income Statement Annual'!N347</f>
        <v>-0.30795637512531521</v>
      </c>
      <c r="AG347" s="23">
        <f>('Income Statement Annual'!AF347-'Income Statement Annual'!AC347)/('Income Statement Annual'!AH347*-1)</f>
        <v>5.4827586206896548</v>
      </c>
      <c r="AH347" s="24">
        <f>'Income Statement Annual'!AF347/('Income Statement Annual'!AH347*-1)</f>
        <v>5.4827586206896548</v>
      </c>
      <c r="AI347" s="25">
        <f>'Cash Flow Statement Annual'!BG347/'Cash Flow Statement Annual'!AB347</f>
        <v>-0.68458847357760999</v>
      </c>
      <c r="AJ347" s="23">
        <f>'Cash Flow Statement Annual'!AB347/'Balance Sheet Annual'!BR347</f>
        <v>0.41464345701633837</v>
      </c>
      <c r="AK347" s="23">
        <f>('Cash Flow Statement Annual'!AB347+'Cash Flow Statement Annual'!AV347)/('Balance Sheet Annual'!BH347+'Balance Sheet Annual'!BS347)</f>
        <v>0.17405518503988493</v>
      </c>
      <c r="AL347" s="24">
        <f>('Cash Flow Statement Annual'!AB347/('Balance Sheet Annual'!BH347+'Balance Sheet Annual'!BS347))</f>
        <v>0.35510657774290572</v>
      </c>
      <c r="AM347" s="25">
        <f>'Income Statement Annual'!BS347/'Balance Sheet Annual'!CS347</f>
        <v>-0.41930013236267372</v>
      </c>
      <c r="AN347" s="23">
        <f>'Income Statement Annual'!N347/'Balance Sheet Annual'!CS347</f>
        <v>1.3615569159497021</v>
      </c>
      <c r="AO347" s="23">
        <f>'Income Statement Annual'!N347/'Balance Sheet Annual'!BB347</f>
        <v>0.58454681062650948</v>
      </c>
      <c r="AP347" s="23">
        <f>'Income Statement Annual'!N347/('Balance Sheet Annual'!AH347-'Balance Sheet Annual'!BR347)</f>
        <v>13.534950657894736</v>
      </c>
      <c r="AQ347" s="23">
        <f>'Income Statement Annual'!BS347/'Balance Sheet Annual'!BB347</f>
        <v>-0.18001491689160393</v>
      </c>
      <c r="AR347" s="23">
        <f>'Cash Flow Statement Annual'!AB347/'Income Statement Annual'!N347</f>
        <v>0.16499073427104535</v>
      </c>
      <c r="AS347" s="23">
        <f>'Cash Flow Statement Annual'!BG347/'Income Statement Annual'!N347</f>
        <v>-0.11295075492906401</v>
      </c>
      <c r="AT347" s="23">
        <f>'Cash Flow Statement Annual'!AB347/'Balance Sheet Annual'!BB347</f>
        <v>9.6444807501065488E-2</v>
      </c>
      <c r="AU347" s="23">
        <f>('Cash Flow Statement Annual'!AB347+'Cash Flow Statement Annual'!AU347)/'Balance Sheet Annual'!BR347</f>
        <v>0.26110856619331196</v>
      </c>
      <c r="AV347" s="23">
        <f>('Cash Flow Statement Annual'!AB347+'Cash Flow Statement Annual'!AU347)/('Balance Sheet Annual'!BH347+'Balance Sheet Annual'!BS347)</f>
        <v>0.22361710474695959</v>
      </c>
      <c r="AW347" s="23">
        <f>'Cash Flow Statement Annual'!AB347/'Balance Sheet Annual'!BS347</f>
        <v>0.36770480704129993</v>
      </c>
      <c r="AX347" s="23">
        <f>('Cash Flow Statement Annual'!AB347+'Cash Flow Statement Annual'!AU347)/'Balance Sheet Annual'!BS347</f>
        <v>0.23155044008124576</v>
      </c>
      <c r="AY347" s="23">
        <f>('Balance Sheet Annual'!BH347+'Balance Sheet Annual'!BS347)/('Income Statement Annual'!AF347-'Income Statement Annual'!AC347)</f>
        <v>4.5804132973944292</v>
      </c>
      <c r="AZ347" s="23">
        <f>(('Balance Sheet Annual'!BH347+'Balance Sheet Annual'!BS347)-'Balance Sheet Annual'!N347)/('Income Statement Annual'!AF347-'Income Statement Annual'!AC347)</f>
        <v>3.9314165917939503</v>
      </c>
      <c r="BA347" s="23">
        <f>('Cash Flow Statement Annual'!AB347+'Cash Flow Statement Annual'!AU347)/'Income Statement Annual'!BS347</f>
        <v>-0.33737792246226694</v>
      </c>
      <c r="BB347" s="23">
        <f>'Income Statement Annual'!AF347/('Balance Sheet Annual'!BH347+'Balance Sheet Annual'!BS347)</f>
        <v>0.2183209101608474</v>
      </c>
      <c r="BC347" s="24">
        <f>'Income Statement Annual'!AF347/('Balance Sheet Annual'!BB347-'Balance Sheet Annual'!BR347)</f>
        <v>7.726662655620864E-2</v>
      </c>
    </row>
    <row r="348" spans="1:55" x14ac:dyDescent="0.2">
      <c r="A348" s="52" t="s">
        <v>1069</v>
      </c>
      <c r="B348" s="52" t="s">
        <v>1070</v>
      </c>
      <c r="C348" s="52" t="str">
        <f>VLOOKUP(A348,'[1]S&amp;P 500 Wikipedia'!A:D,3,FALSE)</f>
        <v>Real Estate</v>
      </c>
      <c r="D348" s="52">
        <v>127650</v>
      </c>
      <c r="E348" s="52" t="s">
        <v>16</v>
      </c>
      <c r="F348" s="52">
        <v>2019</v>
      </c>
      <c r="G348" s="52" t="s">
        <v>17</v>
      </c>
      <c r="H348" s="53">
        <v>43830</v>
      </c>
      <c r="I348" s="53">
        <v>43889</v>
      </c>
      <c r="J348" s="53">
        <v>43889</v>
      </c>
      <c r="K348" s="54">
        <v>78356000</v>
      </c>
      <c r="L348" s="54">
        <v>84326000</v>
      </c>
      <c r="M348" s="52" t="s">
        <v>1071</v>
      </c>
      <c r="N348" s="21">
        <f>'Balance Sheet Annual'!AH348/'Balance Sheet Annual'!BR348</f>
        <v>1.2431288697374292</v>
      </c>
      <c r="O348" s="22">
        <f>('Balance Sheet Annual'!AH348-'Balance Sheet Annual'!U348)/'Balance Sheet Annual'!BR348</f>
        <v>1.2431288697374292</v>
      </c>
      <c r="P348" s="22">
        <f>'Balance Sheet Annual'!N348/'Balance Sheet Annual'!BR348</f>
        <v>0.1807092569015985</v>
      </c>
      <c r="Q348" s="22">
        <f>'Balance Sheet Annual'!CH348/'Balance Sheet Annual'!CS348</f>
        <v>1.0556539129468652</v>
      </c>
      <c r="R348" s="22">
        <f>('Balance Sheet Annual'!BH348+'Balance Sheet Annual'!BS348)/'Balance Sheet Annual'!BB348</f>
        <v>0.43145847824588446</v>
      </c>
      <c r="S348" s="22">
        <f>('Balance Sheet Annual'!BH348/'Balance Sheet Annual'!BB348)</f>
        <v>0</v>
      </c>
      <c r="T348" s="22">
        <f>'Balance Sheet Annual'!BS348/'Balance Sheet Annual'!BB348</f>
        <v>0.43145847824588446</v>
      </c>
      <c r="U348" s="22">
        <f>('Balance Sheet Annual'!BH348+'Balance Sheet Annual'!BS348)/'Balance Sheet Annual'!CS348</f>
        <v>0.88692930908025236</v>
      </c>
      <c r="V348" s="22">
        <f>('Balance Sheet Annual'!BH348/'Balance Sheet Annual'!CS348)</f>
        <v>0</v>
      </c>
      <c r="W348" s="22">
        <f>('Balance Sheet Annual'!BS348/'Balance Sheet Annual'!CS348)</f>
        <v>0.88692930908025236</v>
      </c>
      <c r="X348" s="23">
        <f>'Balance Sheet Annual'!AH348/'Balance Sheet Annual'!BB348</f>
        <v>8.9487260228476181E-2</v>
      </c>
      <c r="Y348" s="23">
        <f>'Balance Sheet Annual'!CS348/('Balance Sheet Annual'!BB348-'Balance Sheet Annual'!AQ348-'Balance Sheet Annual'!AR348-'Balance Sheet Annual'!AS348)</f>
        <v>0.48646320944485177</v>
      </c>
      <c r="Z348" s="23">
        <f>'Balance Sheet Annual'!BA348/'Balance Sheet Annual'!BB348</f>
        <v>0.9105127397715238</v>
      </c>
      <c r="AA348" s="23">
        <f>'Balance Sheet Annual'!AR348/'Balance Sheet Annual'!BB348</f>
        <v>0</v>
      </c>
      <c r="AB348" s="24">
        <f>'Balance Sheet Annual'!CS348/'Balance Sheet Annual'!CT348</f>
        <v>0.48646320944485177</v>
      </c>
      <c r="AC348" s="25">
        <f>'Income Statement Annual'!V348/'Income Statement Annual'!N348</f>
        <v>0.65662492584715837</v>
      </c>
      <c r="AD348" s="23">
        <f>('Income Statement Annual'!AF348-'Income Statement Annual'!AC348)/'Income Statement Annual'!N348</f>
        <v>0.53901670305368465</v>
      </c>
      <c r="AE348" s="23">
        <f>'Income Statement Annual'!AF348/'Income Statement Annual'!N348</f>
        <v>0.31919499271587054</v>
      </c>
      <c r="AF348" s="23">
        <f>'Income Statement Annual'!BS348/'Income Statement Annual'!N348</f>
        <v>0.20620260775870766</v>
      </c>
      <c r="AG348" s="23">
        <f>('Income Statement Annual'!AF348-'Income Statement Annual'!AC348)/('Income Statement Annual'!AH348*-1)</f>
        <v>3.5053301210890138</v>
      </c>
      <c r="AH348" s="24">
        <f>'Income Statement Annual'!AF348/('Income Statement Annual'!AH348*-1)</f>
        <v>2.075786921126805</v>
      </c>
      <c r="AI348" s="25">
        <f>'Cash Flow Statement Annual'!BG348/'Cash Flow Statement Annual'!AB348</f>
        <v>-1.4042175667312131</v>
      </c>
      <c r="AJ348" s="23">
        <f>'Cash Flow Statement Annual'!AB348/'Balance Sheet Annual'!BR348</f>
        <v>0.40965951751379232</v>
      </c>
      <c r="AK348" s="23">
        <f>('Cash Flow Statement Annual'!AB348+'Cash Flow Statement Annual'!AV348)/('Balance Sheet Annual'!BH348+'Balance Sheet Annual'!BS348)</f>
        <v>1.2724265936014301E-2</v>
      </c>
      <c r="AL348" s="24">
        <f>('Cash Flow Statement Annual'!AB348/('Balance Sheet Annual'!BH348+'Balance Sheet Annual'!BS348))</f>
        <v>6.8348517838245484E-2</v>
      </c>
      <c r="AM348" s="25">
        <f>'Income Statement Annual'!BS348/'Balance Sheet Annual'!CS348</f>
        <v>4.113845527100346E-2</v>
      </c>
      <c r="AN348" s="23">
        <f>'Income Statement Annual'!N348/'Balance Sheet Annual'!CS348</f>
        <v>0.1995050194473898</v>
      </c>
      <c r="AO348" s="23">
        <f>'Income Statement Annual'!N348/'Balance Sheet Annual'!BB348</f>
        <v>9.7051852060734814E-2</v>
      </c>
      <c r="AP348" s="23">
        <f>'Income Statement Annual'!N348/('Balance Sheet Annual'!AH348-'Balance Sheet Annual'!BR348)</f>
        <v>5.5452641283964317</v>
      </c>
      <c r="AQ348" s="23">
        <f>'Income Statement Annual'!BS348/'Balance Sheet Annual'!BB348</f>
        <v>2.0012344982735825E-2</v>
      </c>
      <c r="AR348" s="23">
        <f>'Cash Flow Statement Annual'!AB348/'Income Statement Annual'!N348</f>
        <v>0.30385352644683794</v>
      </c>
      <c r="AS348" s="23">
        <f>'Cash Flow Statement Annual'!BG348/'Income Statement Annual'!N348</f>
        <v>-0.4266764595498771</v>
      </c>
      <c r="AT348" s="23">
        <f>'Cash Flow Statement Annual'!AB348/'Balance Sheet Annual'!BB348</f>
        <v>2.9489547496851089E-2</v>
      </c>
      <c r="AU348" s="23">
        <f>('Cash Flow Statement Annual'!AB348+'Cash Flow Statement Annual'!AU348)/'Balance Sheet Annual'!BR348</f>
        <v>0.53424629212505037</v>
      </c>
      <c r="AV348" s="23">
        <f>('Cash Flow Statement Annual'!AB348+'Cash Flow Statement Annual'!AU348)/('Balance Sheet Annual'!BH348+'Balance Sheet Annual'!BS348)</f>
        <v>8.9134856304409274E-2</v>
      </c>
      <c r="AW348" s="23">
        <f>'Cash Flow Statement Annual'!AB348/'Balance Sheet Annual'!BS348</f>
        <v>6.8348517838245484E-2</v>
      </c>
      <c r="AX348" s="23">
        <f>('Cash Flow Statement Annual'!AB348+'Cash Flow Statement Annual'!AU348)/'Balance Sheet Annual'!BS348</f>
        <v>8.9134856304409274E-2</v>
      </c>
      <c r="AY348" s="23">
        <f>('Balance Sheet Annual'!BH348+'Balance Sheet Annual'!BS348)/('Income Statement Annual'!AF348-'Income Statement Annual'!AC348)</f>
        <v>8.2477019161803966</v>
      </c>
      <c r="AZ348" s="23">
        <f>(('Balance Sheet Annual'!BH348+'Balance Sheet Annual'!BS348)-'Balance Sheet Annual'!N348)/('Income Statement Annual'!AF348-'Income Statement Annual'!AC348)</f>
        <v>7.99903419836218</v>
      </c>
      <c r="BA348" s="23">
        <f>('Cash Flow Statement Annual'!AB348+'Cash Flow Statement Annual'!AU348)/'Income Statement Annual'!BS348</f>
        <v>1.9217132971144963</v>
      </c>
      <c r="BB348" s="23">
        <f>'Income Statement Annual'!AF348/('Balance Sheet Annual'!BH348+'Balance Sheet Annual'!BS348)</f>
        <v>7.1799412396605242E-2</v>
      </c>
      <c r="BC348" s="24">
        <f>'Income Statement Annual'!AF348/('Balance Sheet Annual'!BB348-'Balance Sheet Annual'!BR348)</f>
        <v>3.3381445439605383E-2</v>
      </c>
    </row>
    <row r="349" spans="1:55" x14ac:dyDescent="0.2">
      <c r="A349" s="52" t="s">
        <v>1072</v>
      </c>
      <c r="B349" s="52" t="s">
        <v>1073</v>
      </c>
      <c r="C349" s="52" t="str">
        <f>VLOOKUP(A349,'[1]S&amp;P 500 Wikipedia'!A:D,3,FALSE)</f>
        <v>Industrials</v>
      </c>
      <c r="D349" s="52">
        <v>288357</v>
      </c>
      <c r="E349" s="52" t="s">
        <v>16</v>
      </c>
      <c r="F349" s="52">
        <v>2019</v>
      </c>
      <c r="G349" s="52" t="s">
        <v>17</v>
      </c>
      <c r="H349" s="53">
        <v>43830</v>
      </c>
      <c r="I349" s="53">
        <v>43874</v>
      </c>
      <c r="J349" s="53">
        <v>43874</v>
      </c>
      <c r="K349" s="54">
        <v>54700000</v>
      </c>
      <c r="L349" s="54">
        <v>55600000</v>
      </c>
      <c r="M349" s="52" t="s">
        <v>1074</v>
      </c>
      <c r="N349" s="21">
        <f>'Balance Sheet Annual'!AH349/'Balance Sheet Annual'!BR349</f>
        <v>2.512135922330097</v>
      </c>
      <c r="O349" s="22">
        <f>('Balance Sheet Annual'!AH349-'Balance Sheet Annual'!U349)/'Balance Sheet Annual'!BR349</f>
        <v>1.7096876319121992</v>
      </c>
      <c r="P349" s="22">
        <f>'Balance Sheet Annual'!N349/'Balance Sheet Annual'!BR349</f>
        <v>0.19470240607851413</v>
      </c>
      <c r="Q349" s="22">
        <f>'Balance Sheet Annual'!CH349/'Balance Sheet Annual'!CS349</f>
        <v>0.65952547510784654</v>
      </c>
      <c r="R349" s="22">
        <f>('Balance Sheet Annual'!BH349+'Balance Sheet Annual'!BS349)/'Balance Sheet Annual'!BB349</f>
        <v>0.201949591639589</v>
      </c>
      <c r="S349" s="22">
        <f>('Balance Sheet Annual'!BH349/'Balance Sheet Annual'!BB349)</f>
        <v>3.5637130060595414E-2</v>
      </c>
      <c r="T349" s="22">
        <f>'Balance Sheet Annual'!BS349/'Balance Sheet Annual'!BB349</f>
        <v>0.1663124615789936</v>
      </c>
      <c r="U349" s="22">
        <f>('Balance Sheet Annual'!BH349+'Balance Sheet Annual'!BS349)/'Balance Sheet Annual'!CS349</f>
        <v>0.33514049201352453</v>
      </c>
      <c r="V349" s="22">
        <f>('Balance Sheet Annual'!BH349/'Balance Sheet Annual'!CS349)</f>
        <v>5.9140725195289727E-2</v>
      </c>
      <c r="W349" s="22">
        <f>('Balance Sheet Annual'!BS349/'Balance Sheet Annual'!CS349)</f>
        <v>0.27599976681823479</v>
      </c>
      <c r="X349" s="23">
        <f>'Balance Sheet Annual'!AH349/'Balance Sheet Annual'!BB349</f>
        <v>0.41810836919293931</v>
      </c>
      <c r="Y349" s="23">
        <f>'Balance Sheet Annual'!CS349/('Balance Sheet Annual'!BB349-'Balance Sheet Annual'!AQ349-'Balance Sheet Annual'!AR349-'Balance Sheet Annual'!AS349)</f>
        <v>0.75638255655011244</v>
      </c>
      <c r="Z349" s="23">
        <f>'Balance Sheet Annual'!BA349/'Balance Sheet Annual'!BB349</f>
        <v>0.58189163080706063</v>
      </c>
      <c r="AA349" s="23">
        <f>'Balance Sheet Annual'!AR349/'Balance Sheet Annual'!BB349</f>
        <v>0.16049881443751646</v>
      </c>
      <c r="AB349" s="24">
        <f>'Balance Sheet Annual'!CS349/'Balance Sheet Annual'!CT349</f>
        <v>0.60258189163080711</v>
      </c>
      <c r="AC349" s="25">
        <f>'Income Statement Annual'!V349/'Income Statement Annual'!N349</f>
        <v>0.23657078938958134</v>
      </c>
      <c r="AD349" s="23">
        <f>('Income Statement Annual'!AF349-'Income Statement Annual'!AC349)/'Income Statement Annual'!N349</f>
        <v>0.23657078938958134</v>
      </c>
      <c r="AE349" s="23">
        <f>'Income Statement Annual'!AF349/'Income Statement Annual'!N349</f>
        <v>0.23657078938958134</v>
      </c>
      <c r="AF349" s="23">
        <f>'Income Statement Annual'!BS349/'Income Statement Annual'!N349</f>
        <v>0.1704892199523072</v>
      </c>
      <c r="AG349" s="23">
        <f>('Income Statement Annual'!AF349-'Income Statement Annual'!AC349)/('Income Statement Annual'!AH349*-1)</f>
        <v>19.638755102040815</v>
      </c>
      <c r="AH349" s="24">
        <f>'Income Statement Annual'!AF349/('Income Statement Annual'!AH349*-1)</f>
        <v>19.638755102040815</v>
      </c>
      <c r="AI349" s="25">
        <f>'Cash Flow Statement Annual'!BG349/'Cash Flow Statement Annual'!AB349</f>
        <v>2.447101016138673</v>
      </c>
      <c r="AJ349" s="23">
        <f>'Cash Flow Statement Annual'!AB349/'Balance Sheet Annual'!BR349</f>
        <v>-0.17655128746306459</v>
      </c>
      <c r="AK349" s="23">
        <f>('Cash Flow Statement Annual'!AB349+'Cash Flow Statement Annual'!AV349)/('Balance Sheet Annual'!BH349+'Balance Sheet Annual'!BS349)</f>
        <v>-0.33388415376587233</v>
      </c>
      <c r="AL349" s="24">
        <f>('Cash Flow Statement Annual'!AB349/('Balance Sheet Annual'!BH349+'Balance Sheet Annual'!BS349))</f>
        <v>-0.14550356583753696</v>
      </c>
      <c r="AM349" s="25">
        <f>'Income Statement Annual'!BS349/'Balance Sheet Annual'!CS349</f>
        <v>0.20213915121837472</v>
      </c>
      <c r="AN349" s="23">
        <f>'Income Statement Annual'!N349/'Balance Sheet Annual'!CS349</f>
        <v>1.1856418328086744</v>
      </c>
      <c r="AO349" s="23">
        <f>'Income Statement Annual'!N349/'Balance Sheet Annual'!BB349</f>
        <v>0.71444629841046803</v>
      </c>
      <c r="AP349" s="23">
        <f>'Income Statement Annual'!N349/('Balance Sheet Annual'!AH349-'Balance Sheet Annual'!BR349)</f>
        <v>2.8387884709330726</v>
      </c>
      <c r="AQ349" s="23">
        <f>'Income Statement Annual'!BS349/'Balance Sheet Annual'!BB349</f>
        <v>0.121805392113814</v>
      </c>
      <c r="AR349" s="23">
        <f>'Cash Flow Statement Annual'!AB349/'Income Statement Annual'!N349</f>
        <v>-4.1128893477886765E-2</v>
      </c>
      <c r="AS349" s="23">
        <f>'Cash Flow Statement Annual'!BG349/'Income Statement Annual'!N349</f>
        <v>-0.10064655702239594</v>
      </c>
      <c r="AT349" s="23">
        <f>'Cash Flow Statement Annual'!AB349/'Balance Sheet Annual'!BB349</f>
        <v>-2.9384385702994644E-2</v>
      </c>
      <c r="AU349" s="23">
        <f>('Cash Flow Statement Annual'!AB349+'Cash Flow Statement Annual'!AU349)/'Balance Sheet Annual'!BR349</f>
        <v>0.47752216124947233</v>
      </c>
      <c r="AV349" s="23">
        <f>('Cash Flow Statement Annual'!AB349+'Cash Flow Statement Annual'!AU349)/('Balance Sheet Annual'!BH349+'Balance Sheet Annual'!BS349)</f>
        <v>0.39354670377456952</v>
      </c>
      <c r="AW349" s="23">
        <f>'Cash Flow Statement Annual'!AB349/'Balance Sheet Annual'!BS349</f>
        <v>-0.17668180378075826</v>
      </c>
      <c r="AX349" s="23">
        <f>('Cash Flow Statement Annual'!AB349+'Cash Flow Statement Annual'!AU349)/'Balance Sheet Annual'!BS349</f>
        <v>0.47787517161263071</v>
      </c>
      <c r="AY349" s="23">
        <f>('Balance Sheet Annual'!BH349+'Balance Sheet Annual'!BS349)/('Income Statement Annual'!AF349-'Income Statement Annual'!AC349)</f>
        <v>1.1948469238770902</v>
      </c>
      <c r="AZ349" s="23">
        <f>(('Balance Sheet Annual'!BH349+'Balance Sheet Annual'!BS349)-'Balance Sheet Annual'!N349)/('Income Statement Annual'!AF349-'Income Statement Annual'!AC349)</f>
        <v>1.0031185733332364</v>
      </c>
      <c r="BA349" s="23">
        <f>('Cash Flow Statement Annual'!AB349+'Cash Flow Statement Annual'!AU349)/'Income Statement Annual'!BS349</f>
        <v>0.6524883237034228</v>
      </c>
      <c r="BB349" s="23">
        <f>'Income Statement Annual'!AF349/('Balance Sheet Annual'!BH349+'Balance Sheet Annual'!BS349)</f>
        <v>0.83692729170290481</v>
      </c>
      <c r="BC349" s="24">
        <f>'Income Statement Annual'!AF349/('Balance Sheet Annual'!BB349-'Balance Sheet Annual'!BR349)</f>
        <v>0.20276428074759265</v>
      </c>
    </row>
    <row r="350" spans="1:55" x14ac:dyDescent="0.2">
      <c r="A350" s="52" t="s">
        <v>1093</v>
      </c>
      <c r="B350" s="52" t="s">
        <v>1094</v>
      </c>
      <c r="C350" s="52" t="str">
        <f>VLOOKUP(A350,'[1]S&amp;P 500 Wikipedia'!A:D,3,FALSE)</f>
        <v>Information Technology</v>
      </c>
      <c r="D350" s="52">
        <v>744723</v>
      </c>
      <c r="E350" s="52" t="s">
        <v>16</v>
      </c>
      <c r="F350" s="52">
        <v>2019</v>
      </c>
      <c r="G350" s="52" t="s">
        <v>17</v>
      </c>
      <c r="H350" s="53">
        <v>43769</v>
      </c>
      <c r="I350" s="53">
        <v>43819</v>
      </c>
      <c r="J350" s="53">
        <v>43819</v>
      </c>
      <c r="K350" s="54">
        <v>150365000</v>
      </c>
      <c r="L350" s="54">
        <v>155595000</v>
      </c>
      <c r="M350" s="52" t="s">
        <v>1095</v>
      </c>
      <c r="N350" s="21">
        <f>'Balance Sheet Annual'!AH350/'Balance Sheet Annual'!BR350</f>
        <v>0.99227596974070065</v>
      </c>
      <c r="O350" s="22">
        <f>('Balance Sheet Annual'!AH350-'Balance Sheet Annual'!U350)/'Balance Sheet Annual'!BR350</f>
        <v>0.91152173553299287</v>
      </c>
      <c r="P350" s="22">
        <f>'Balance Sheet Annual'!N350/'Balance Sheet Annual'!BR350</f>
        <v>0.41575836841273345</v>
      </c>
      <c r="Q350" s="22">
        <f>'Balance Sheet Annual'!CH350/'Balance Sheet Annual'!CS350</f>
        <v>0.56648428565698739</v>
      </c>
      <c r="R350" s="22">
        <f>('Balance Sheet Annual'!BH350+'Balance Sheet Annual'!BS350)/'Balance Sheet Annual'!BB350</f>
        <v>2.14993848709478E-2</v>
      </c>
      <c r="S350" s="22">
        <f>('Balance Sheet Annual'!BH350/'Balance Sheet Annual'!BB350)</f>
        <v>2.7499703364162642E-3</v>
      </c>
      <c r="T350" s="22">
        <f>'Balance Sheet Annual'!BS350/'Balance Sheet Annual'!BB350</f>
        <v>1.8749414534531533E-2</v>
      </c>
      <c r="U350" s="22">
        <f>('Balance Sheet Annual'!BH350+'Balance Sheet Annual'!BS350)/'Balance Sheet Annual'!CS350</f>
        <v>3.3678448551631303E-2</v>
      </c>
      <c r="V350" s="22">
        <f>('Balance Sheet Annual'!BH350/'Balance Sheet Annual'!CS350)</f>
        <v>4.3077853180189373E-3</v>
      </c>
      <c r="W350" s="22">
        <f>('Balance Sheet Annual'!BS350/'Balance Sheet Annual'!CS350)</f>
        <v>2.9370663233612367E-2</v>
      </c>
      <c r="X350" s="23">
        <f>'Balance Sheet Annual'!AH350/'Balance Sheet Annual'!BB350</f>
        <v>0.27148689494095385</v>
      </c>
      <c r="Y350" s="23">
        <f>'Balance Sheet Annual'!CS350/('Balance Sheet Annual'!BB350-'Balance Sheet Annual'!AQ350-'Balance Sheet Annual'!AR350-'Balance Sheet Annual'!AS350)</f>
        <v>1.3838984338695468</v>
      </c>
      <c r="Z350" s="23">
        <f>'Balance Sheet Annual'!BA350/'Balance Sheet Annual'!BB350</f>
        <v>0.7285131050590461</v>
      </c>
      <c r="AA350" s="23">
        <f>'Balance Sheet Annual'!AR350/'Balance Sheet Annual'!BB350</f>
        <v>0.4950975463532527</v>
      </c>
      <c r="AB350" s="24">
        <f>'Balance Sheet Annual'!CS350/'Balance Sheet Annual'!CT350</f>
        <v>0.63837218742388946</v>
      </c>
      <c r="AC350" s="25">
        <f>'Income Statement Annual'!V350/'Income Statement Annual'!N350</f>
        <v>0.77595520449050104</v>
      </c>
      <c r="AD350" s="23">
        <f>('Income Statement Annual'!AF350-'Income Statement Annual'!AC350)/'Income Statement Annual'!N350</f>
        <v>0.18112568415928376</v>
      </c>
      <c r="AE350" s="23">
        <f>'Income Statement Annual'!AF350/'Income Statement Annual'!N350</f>
        <v>0.16883923380111371</v>
      </c>
      <c r="AF350" s="23">
        <f>'Income Statement Annual'!BS350/'Income Statement Annual'!N350</f>
        <v>0.15840984034845185</v>
      </c>
      <c r="AG350" s="23" t="e">
        <f>('Income Statement Annual'!AF350-'Income Statement Annual'!AC350)/('Income Statement Annual'!AH350*-1)</f>
        <v>#DIV/0!</v>
      </c>
      <c r="AH350" s="24" t="e">
        <f>'Income Statement Annual'!AF350/('Income Statement Annual'!AH350*-1)</f>
        <v>#DIV/0!</v>
      </c>
      <c r="AI350" s="25">
        <f>'Cash Flow Statement Annual'!BG350/'Cash Flow Statement Annual'!AB350</f>
        <v>-0.70191489707225241</v>
      </c>
      <c r="AJ350" s="23">
        <f>'Cash Flow Statement Annual'!AB350/'Balance Sheet Annual'!BR350</f>
        <v>0.45679570293753957</v>
      </c>
      <c r="AK350" s="23">
        <f>('Cash Flow Statement Annual'!AB350+'Cash Flow Statement Annual'!AV350)/('Balance Sheet Annual'!BH350+'Balance Sheet Annual'!BS350)</f>
        <v>5.8131612772044994</v>
      </c>
      <c r="AL350" s="24">
        <f>('Cash Flow Statement Annual'!AB350/('Balance Sheet Annual'!BH350+'Balance Sheet Annual'!BS350))</f>
        <v>5.8131612772044994</v>
      </c>
      <c r="AM350" s="25">
        <f>'Income Statement Annual'!BS350/'Balance Sheet Annual'!CS350</f>
        <v>0.13019886149641124</v>
      </c>
      <c r="AN350" s="23">
        <f>'Income Statement Annual'!N350/'Balance Sheet Annual'!CS350</f>
        <v>0.82191144950348216</v>
      </c>
      <c r="AO350" s="23">
        <f>'Income Statement Annual'!N350/'Balance Sheet Annual'!BB350</f>
        <v>0.52468540988827761</v>
      </c>
      <c r="AP350" s="23">
        <f>'Income Statement Annual'!N350/('Balance Sheet Annual'!AH350-'Balance Sheet Annual'!BR350)</f>
        <v>-248.27822104018912</v>
      </c>
      <c r="AQ350" s="23">
        <f>'Income Statement Annual'!BS350/'Balance Sheet Annual'!BB350</f>
        <v>8.3115332013564067E-2</v>
      </c>
      <c r="AR350" s="23">
        <f>'Cash Flow Statement Annual'!AB350/'Income Statement Annual'!N350</f>
        <v>0.23819871728875047</v>
      </c>
      <c r="AS350" s="23">
        <f>'Cash Flow Statement Annual'!BG350/'Income Statement Annual'!N350</f>
        <v>-0.16719522812847584</v>
      </c>
      <c r="AT350" s="23">
        <f>'Cash Flow Statement Annual'!AB350/'Balance Sheet Annual'!BB350</f>
        <v>0.12497939161551</v>
      </c>
      <c r="AU350" s="23">
        <f>('Cash Flow Statement Annual'!AB350+'Cash Flow Statement Annual'!AU350)/'Balance Sheet Annual'!BR350</f>
        <v>0.32219751399894891</v>
      </c>
      <c r="AV350" s="23">
        <f>('Cash Flow Statement Annual'!AB350+'Cash Flow Statement Annual'!AU350)/('Balance Sheet Annual'!BH350+'Balance Sheet Annual'!BS350)</f>
        <v>4.1002708649523987</v>
      </c>
      <c r="AW350" s="23">
        <f>'Cash Flow Statement Annual'!AB350/'Balance Sheet Annual'!BS350</f>
        <v>6.665775690506524</v>
      </c>
      <c r="AX350" s="23">
        <f>('Cash Flow Statement Annual'!AB350+'Cash Flow Statement Annual'!AU350)/'Balance Sheet Annual'!BS350</f>
        <v>4.7016562164322648</v>
      </c>
      <c r="AY350" s="23">
        <f>('Balance Sheet Annual'!BH350+'Balance Sheet Annual'!BS350)/('Income Statement Annual'!AF350-'Income Statement Annual'!AC350)</f>
        <v>0.22622833936797282</v>
      </c>
      <c r="AZ350" s="23">
        <f>(('Balance Sheet Annual'!BH350+'Balance Sheet Annual'!BS350)-'Balance Sheet Annual'!N350)/('Income Statement Annual'!AF350-'Income Statement Annual'!AC350)</f>
        <v>-0.97072816522864824</v>
      </c>
      <c r="BA350" s="23">
        <f>('Cash Flow Statement Annual'!AB350+'Cash Flow Statement Annual'!AU350)/'Income Statement Annual'!BS350</f>
        <v>1.0606142003542669</v>
      </c>
      <c r="BB350" s="23">
        <f>'Income Statement Annual'!AF350/('Balance Sheet Annual'!BH350+'Balance Sheet Annual'!BS350)</f>
        <v>4.1204659167653057</v>
      </c>
      <c r="BC350" s="24">
        <f>'Income Statement Annual'!AF350/('Balance Sheet Annual'!BB350-'Balance Sheet Annual'!BR350)</f>
        <v>0.12195416560724756</v>
      </c>
    </row>
    <row r="351" spans="1:55" x14ac:dyDescent="0.2">
      <c r="A351" s="52" t="s">
        <v>1075</v>
      </c>
      <c r="B351" s="52" t="s">
        <v>1076</v>
      </c>
      <c r="C351" s="52" t="str">
        <f>VLOOKUP(A351,'[1]S&amp;P 500 Wikipedia'!A:D,3,FALSE)</f>
        <v>Utilities</v>
      </c>
      <c r="D351" s="52">
        <v>189248</v>
      </c>
      <c r="E351" s="52" t="s">
        <v>16</v>
      </c>
      <c r="F351" s="52">
        <v>2019</v>
      </c>
      <c r="G351" s="52" t="s">
        <v>17</v>
      </c>
      <c r="H351" s="53">
        <v>43830</v>
      </c>
      <c r="I351" s="53">
        <v>43881</v>
      </c>
      <c r="J351" s="53">
        <v>43881</v>
      </c>
      <c r="K351" s="54">
        <v>1054000000</v>
      </c>
      <c r="L351" s="54">
        <v>1062000000</v>
      </c>
      <c r="M351" s="59" t="s">
        <v>1077</v>
      </c>
      <c r="N351" s="21">
        <f>'Balance Sheet Annual'!AH351/'Balance Sheet Annual'!BR351</f>
        <v>0.88785384824093339</v>
      </c>
      <c r="O351" s="22">
        <f>('Balance Sheet Annual'!AH351-'Balance Sheet Annual'!U351)/'Balance Sheet Annual'!BR351</f>
        <v>0.76232251062675227</v>
      </c>
      <c r="P351" s="22">
        <f>'Balance Sheet Annual'!N351/'Balance Sheet Annual'!BR351</f>
        <v>0.17861987880980373</v>
      </c>
      <c r="Q351" s="22">
        <f>'Balance Sheet Annual'!CH351/'Balance Sheet Annual'!CS351</f>
        <v>2.7035881435257409</v>
      </c>
      <c r="R351" s="22">
        <f>('Balance Sheet Annual'!BH351+'Balance Sheet Annual'!BS351)/'Balance Sheet Annual'!BB351</f>
        <v>0.39462510530749789</v>
      </c>
      <c r="S351" s="22">
        <f>('Balance Sheet Annual'!BH351/'Balance Sheet Annual'!BB351)</f>
        <v>4.2493681550126366E-2</v>
      </c>
      <c r="T351" s="22">
        <f>'Balance Sheet Annual'!BS351/'Balance Sheet Annual'!BB351</f>
        <v>0.3521314237573715</v>
      </c>
      <c r="U351" s="22">
        <f>('Balance Sheet Annual'!BH351+'Balance Sheet Annual'!BS351)/'Balance Sheet Annual'!CS351</f>
        <v>1.4615288611544461</v>
      </c>
      <c r="V351" s="22">
        <f>('Balance Sheet Annual'!BH351/'Balance Sheet Annual'!CS351)</f>
        <v>0.15737909516380655</v>
      </c>
      <c r="W351" s="22">
        <f>('Balance Sheet Annual'!BS351/'Balance Sheet Annual'!CS351)</f>
        <v>1.3041497659906396</v>
      </c>
      <c r="X351" s="23">
        <f>'Balance Sheet Annual'!AH351/'Balance Sheet Annual'!BB351</f>
        <v>8.2704296545914074E-2</v>
      </c>
      <c r="Y351" s="23">
        <f>'Balance Sheet Annual'!CS351/('Balance Sheet Annual'!BB351-'Balance Sheet Annual'!AQ351-'Balance Sheet Annual'!AR351-'Balance Sheet Annual'!AS351)</f>
        <v>0.28391977605329366</v>
      </c>
      <c r="Z351" s="23">
        <f>'Balance Sheet Annual'!BA351/'Balance Sheet Annual'!BB351</f>
        <v>0.91729570345408595</v>
      </c>
      <c r="AA351" s="23">
        <f>'Balance Sheet Annual'!AR351/'Balance Sheet Annual'!BB351</f>
        <v>4.4481887110362259E-2</v>
      </c>
      <c r="AB351" s="24">
        <f>'Balance Sheet Annual'!CS351/'Balance Sheet Annual'!CT351</f>
        <v>0.27000842459983149</v>
      </c>
      <c r="AC351" s="25">
        <f>'Income Statement Annual'!V351/'Income Statement Annual'!N351</f>
        <v>0.71091087352350713</v>
      </c>
      <c r="AD351" s="23">
        <f>('Income Statement Annual'!AF351-'Income Statement Annual'!AC351)/'Income Statement Annual'!N351</f>
        <v>0.39203510901536021</v>
      </c>
      <c r="AE351" s="23">
        <f>'Income Statement Annual'!AF351/'Income Statement Annual'!N351</f>
        <v>0.25019842196180958</v>
      </c>
      <c r="AF351" s="23">
        <f>'Income Statement Annual'!BS351/'Income Statement Annual'!N351</f>
        <v>0.22125215929781969</v>
      </c>
      <c r="AG351" s="23">
        <f>('Income Statement Annual'!AF351-'Income Statement Annual'!AC351)/('Income Statement Annual'!AH351*-1)</f>
        <v>4.8369815668202767</v>
      </c>
      <c r="AH351" s="24">
        <f>'Income Statement Annual'!AF351/('Income Statement Annual'!AH351*-1)</f>
        <v>3.0869815668202767</v>
      </c>
      <c r="AI351" s="25">
        <f>'Cash Flow Statement Annual'!BG351/'Cash Flow Statement Annual'!AB351</f>
        <v>-0.33385227469295969</v>
      </c>
      <c r="AJ351" s="23">
        <f>'Cash Flow Statement Annual'!AB351/'Balance Sheet Annual'!BR351</f>
        <v>0.52283621235416478</v>
      </c>
      <c r="AK351" s="23">
        <f>('Cash Flow Statement Annual'!AB351+'Cash Flow Statement Annual'!AV351)/('Balance Sheet Annual'!BH351+'Balance Sheet Annual'!BS351)</f>
        <v>6.8549592246274715E-2</v>
      </c>
      <c r="AL351" s="24">
        <f>('Cash Flow Statement Annual'!AB351/('Balance Sheet Annual'!BH351+'Balance Sheet Annual'!BS351))</f>
        <v>0.12341488407839118</v>
      </c>
      <c r="AM351" s="25">
        <f>'Income Statement Annual'!BS351/'Balance Sheet Annual'!CS351</f>
        <v>0.14786271450858035</v>
      </c>
      <c r="AN351" s="23">
        <f>'Income Statement Annual'!N351/'Balance Sheet Annual'!CS351</f>
        <v>0.66829953198127923</v>
      </c>
      <c r="AO351" s="23">
        <f>'Income Statement Annual'!N351/'Balance Sheet Annual'!BB351</f>
        <v>0.18044650379106991</v>
      </c>
      <c r="AP351" s="23">
        <f>'Income Statement Annual'!N351/('Balance Sheet Annual'!AH351-'Balance Sheet Annual'!BR351)</f>
        <v>-17.273387096774194</v>
      </c>
      <c r="AQ351" s="23">
        <f>'Income Statement Annual'!BS351/'Balance Sheet Annual'!BB351</f>
        <v>3.9924178601516425E-2</v>
      </c>
      <c r="AR351" s="23">
        <f>'Cash Flow Statement Annual'!AB351/'Income Statement Annual'!N351</f>
        <v>0.26990055558149306</v>
      </c>
      <c r="AS351" s="23">
        <f>'Cash Flow Statement Annual'!BG351/'Income Statement Annual'!N351</f>
        <v>-9.0106914421775056E-2</v>
      </c>
      <c r="AT351" s="23">
        <f>'Cash Flow Statement Annual'!AB351/'Balance Sheet Annual'!BB351</f>
        <v>4.8702611625947766E-2</v>
      </c>
      <c r="AU351" s="23">
        <f>('Cash Flow Statement Annual'!AB351+'Cash Flow Statement Annual'!AU351)/'Balance Sheet Annual'!BR351</f>
        <v>0.21606222302613728</v>
      </c>
      <c r="AV351" s="23">
        <f>('Cash Flow Statement Annual'!AB351+'Cash Flow Statement Annual'!AU351)/('Balance Sheet Annual'!BH351+'Balance Sheet Annual'!BS351)</f>
        <v>5.1001238205029671E-2</v>
      </c>
      <c r="AW351" s="23">
        <f>'Cash Flow Statement Annual'!AB351/'Balance Sheet Annual'!BS351</f>
        <v>0.13830805301689075</v>
      </c>
      <c r="AX351" s="23">
        <f>('Cash Flow Statement Annual'!AB351+'Cash Flow Statement Annual'!AU351)/'Balance Sheet Annual'!BS351</f>
        <v>5.7155844777262071E-2</v>
      </c>
      <c r="AY351" s="23">
        <f>('Balance Sheet Annual'!BH351+'Balance Sheet Annual'!BS351)/('Income Statement Annual'!AF351-'Income Statement Annual'!AC351)</f>
        <v>5.5784208645944977</v>
      </c>
      <c r="AZ351" s="23">
        <f>(('Balance Sheet Annual'!BH351+'Balance Sheet Annual'!BS351)-'Balance Sheet Annual'!N351)/('Income Statement Annual'!AF351-'Income Statement Annual'!AC351)</f>
        <v>5.3432178158866259</v>
      </c>
      <c r="BA351" s="23">
        <f>('Cash Flow Statement Annual'!AB351+'Cash Flow Statement Annual'!AU351)/'Income Statement Annual'!BS351</f>
        <v>0.50411479215024269</v>
      </c>
      <c r="BB351" s="23">
        <f>'Income Statement Annual'!AF351/('Balance Sheet Annual'!BH351+'Balance Sheet Annual'!BS351)</f>
        <v>0.11440587506938218</v>
      </c>
      <c r="BC351" s="24">
        <f>'Income Statement Annual'!AF351/('Balance Sheet Annual'!BB351-'Balance Sheet Annual'!BR351)</f>
        <v>4.9784937246267758E-2</v>
      </c>
    </row>
    <row r="352" spans="1:55" x14ac:dyDescent="0.2">
      <c r="A352" s="52" t="s">
        <v>1063</v>
      </c>
      <c r="B352" s="52" t="s">
        <v>1064</v>
      </c>
      <c r="C352" s="52" t="str">
        <f>VLOOKUP(A352,'[1]S&amp;P 500 Wikipedia'!A:D,3,FALSE)</f>
        <v>Real Estate</v>
      </c>
      <c r="D352" s="52">
        <v>111127</v>
      </c>
      <c r="E352" s="52" t="s">
        <v>16</v>
      </c>
      <c r="F352" s="52">
        <v>2019</v>
      </c>
      <c r="G352" s="52" t="s">
        <v>17</v>
      </c>
      <c r="H352" s="53">
        <v>43830</v>
      </c>
      <c r="I352" s="53">
        <v>43882</v>
      </c>
      <c r="J352" s="53">
        <v>43882</v>
      </c>
      <c r="K352" s="54">
        <v>306838367</v>
      </c>
      <c r="L352" s="54">
        <v>306838367</v>
      </c>
      <c r="M352" s="52" t="s">
        <v>1065</v>
      </c>
      <c r="N352" s="21">
        <f>'Balance Sheet Annual'!AH352/'Balance Sheet Annual'!BR352</f>
        <v>0.38128239356703214</v>
      </c>
      <c r="O352" s="22">
        <f>('Balance Sheet Annual'!AH352-'Balance Sheet Annual'!U352)/'Balance Sheet Annual'!BR352</f>
        <v>0.38128239356703214</v>
      </c>
      <c r="P352" s="22">
        <f>'Balance Sheet Annual'!N352/'Balance Sheet Annual'!BR352</f>
        <v>0.16997406610160409</v>
      </c>
      <c r="Q352" s="22">
        <f>'Balance Sheet Annual'!CH352/'Balance Sheet Annual'!CS352</f>
        <v>8.9771652081853848</v>
      </c>
      <c r="R352" s="22">
        <f>('Balance Sheet Annual'!BH352+'Balance Sheet Annual'!BS352)/'Balance Sheet Annual'!BB352</f>
        <v>0.7736781589689683</v>
      </c>
      <c r="S352" s="22">
        <f>('Balance Sheet Annual'!BH352/'Balance Sheet Annual'!BB352)</f>
        <v>0</v>
      </c>
      <c r="T352" s="22">
        <f>'Balance Sheet Annual'!BS352/'Balance Sheet Annual'!BB352</f>
        <v>0.7736781589689683</v>
      </c>
      <c r="U352" s="22">
        <f>('Balance Sheet Annual'!BH352+'Balance Sheet Annual'!BS352)/'Balance Sheet Annual'!CS352</f>
        <v>7.7191148099981124</v>
      </c>
      <c r="V352" s="22">
        <f>('Balance Sheet Annual'!BH352/'Balance Sheet Annual'!CS352)</f>
        <v>0</v>
      </c>
      <c r="W352" s="22">
        <f>('Balance Sheet Annual'!BS352/'Balance Sheet Annual'!CS352)</f>
        <v>7.7191148099981124</v>
      </c>
      <c r="X352" s="23">
        <f>'Balance Sheet Annual'!AH352/'Balance Sheet Annual'!BB352</f>
        <v>4.8077029601080699E-2</v>
      </c>
      <c r="Y352" s="23">
        <f>'Balance Sheet Annual'!CS352/('Balance Sheet Annual'!BB352-'Balance Sheet Annual'!AQ352-'Balance Sheet Annual'!AR352-'Balance Sheet Annual'!AS352)</f>
        <v>0.1002288705392578</v>
      </c>
      <c r="Z352" s="23">
        <f>'Balance Sheet Annual'!BA352/'Balance Sheet Annual'!BB352</f>
        <v>0.95192297039891927</v>
      </c>
      <c r="AA352" s="23">
        <f>'Balance Sheet Annual'!AR352/'Balance Sheet Annual'!BB352</f>
        <v>0</v>
      </c>
      <c r="AB352" s="24">
        <f>'Balance Sheet Annual'!CS352/'Balance Sheet Annual'!CT352</f>
        <v>0.1002288705392578</v>
      </c>
      <c r="AC352" s="25">
        <f>'Income Statement Annual'!V352/'Income Statement Annual'!N352</f>
        <v>0.82248298014192067</v>
      </c>
      <c r="AD352" s="23">
        <f>('Income Statement Annual'!AF352-'Income Statement Annual'!AC352)/'Income Statement Annual'!N352</f>
        <v>0.7381745412704952</v>
      </c>
      <c r="AE352" s="23">
        <f>'Income Statement Annual'!AF352/'Income Statement Annual'!N352</f>
        <v>0.50525378054482661</v>
      </c>
      <c r="AF352" s="23">
        <f>'Income Statement Annual'!BS352/'Income Statement Annual'!N352</f>
        <v>0.36458350889953395</v>
      </c>
      <c r="AG352" s="23">
        <f>('Income Statement Annual'!AF352-'Income Statement Annual'!AC352)/('Income Statement Annual'!AH352*-1)</f>
        <v>5.3820458020682764</v>
      </c>
      <c r="AH352" s="24">
        <f>'Income Statement Annual'!AF352/('Income Statement Annual'!AH352*-1)</f>
        <v>3.6838157326316616</v>
      </c>
      <c r="AI352" s="25">
        <f>'Cash Flow Statement Annual'!BG352/'Cash Flow Statement Annual'!AB352</f>
        <v>-0.67652319653892201</v>
      </c>
      <c r="AJ352" s="23">
        <f>'Cash Flow Statement Annual'!AB352/'Balance Sheet Annual'!BR352</f>
        <v>0.96692355099135652</v>
      </c>
      <c r="AK352" s="23">
        <f>('Cash Flow Statement Annual'!AB352+'Cash Flow Statement Annual'!AV352)/('Balance Sheet Annual'!BH352+'Balance Sheet Annual'!BS352)</f>
        <v>5.1685432783613781E-2</v>
      </c>
      <c r="AL352" s="24">
        <f>('Cash Flow Statement Annual'!AB352/('Balance Sheet Annual'!BH352+'Balance Sheet Annual'!BS352))</f>
        <v>0.15758783076600272</v>
      </c>
      <c r="AM352" s="25">
        <f>'Income Statement Annual'!BS352/'Balance Sheet Annual'!CS352</f>
        <v>0.67029985199553654</v>
      </c>
      <c r="AN352" s="23">
        <f>'Income Statement Annual'!N352/'Balance Sheet Annual'!CS352</f>
        <v>1.8385358515495744</v>
      </c>
      <c r="AO352" s="23">
        <f>'Income Statement Annual'!N352/'Balance Sheet Annual'!BB352</f>
        <v>0.18427437184674639</v>
      </c>
      <c r="AP352" s="23">
        <f>'Income Statement Annual'!N352/('Balance Sheet Annual'!AH352-'Balance Sheet Annual'!BR352)</f>
        <v>-2.3620092219990028</v>
      </c>
      <c r="AQ352" s="23">
        <f>'Income Statement Annual'!BS352/'Balance Sheet Annual'!BB352</f>
        <v>6.7183397088144289E-2</v>
      </c>
      <c r="AR352" s="23">
        <f>'Cash Flow Statement Annual'!AB352/'Income Statement Annual'!N352</f>
        <v>0.66163439636821653</v>
      </c>
      <c r="AS352" s="23">
        <f>'Cash Flow Statement Annual'!BG352/'Income Statement Annual'!N352</f>
        <v>-0.44761101677112602</v>
      </c>
      <c r="AT352" s="23">
        <f>'Cash Flow Statement Annual'!AB352/'Balance Sheet Annual'!BB352</f>
        <v>0.12192226278295433</v>
      </c>
      <c r="AU352" s="23">
        <f>('Cash Flow Statement Annual'!AB352+'Cash Flow Statement Annual'!AU352)/'Balance Sheet Annual'!BR352</f>
        <v>0.6935150526054642</v>
      </c>
      <c r="AV352" s="23">
        <f>('Cash Flow Statement Annual'!AB352+'Cash Flow Statement Annual'!AU352)/('Balance Sheet Annual'!BH352+'Balance Sheet Annual'!BS352)</f>
        <v>0.11302810096166779</v>
      </c>
      <c r="AW352" s="23">
        <f>'Cash Flow Statement Annual'!AB352/'Balance Sheet Annual'!BS352</f>
        <v>0.15758783076600272</v>
      </c>
      <c r="AX352" s="23">
        <f>('Cash Flow Statement Annual'!AB352+'Cash Flow Statement Annual'!AU352)/'Balance Sheet Annual'!BS352</f>
        <v>0.11302810096166779</v>
      </c>
      <c r="AY352" s="23">
        <f>('Balance Sheet Annual'!BH352+'Balance Sheet Annual'!BS352)/('Income Statement Annual'!AF352-'Income Statement Annual'!AC352)</f>
        <v>5.6876954589728586</v>
      </c>
      <c r="AZ352" s="23">
        <f>(('Balance Sheet Annual'!BH352+'Balance Sheet Annual'!BS352)-'Balance Sheet Annual'!N352)/('Income Statement Annual'!AF352-'Income Statement Annual'!AC352)</f>
        <v>5.5301341655340659</v>
      </c>
      <c r="BA352" s="23">
        <f>('Cash Flow Statement Annual'!AB352+'Cash Flow Statement Annual'!AU352)/'Income Statement Annual'!BS352</f>
        <v>1.3016217823735718</v>
      </c>
      <c r="BB352" s="23">
        <f>'Income Statement Annual'!AF352/('Balance Sheet Annual'!BH352+'Balance Sheet Annual'!BS352)</f>
        <v>0.12034115472145074</v>
      </c>
      <c r="BC352" s="24">
        <f>'Income Statement Annual'!AF352/('Balance Sheet Annual'!BB352-'Balance Sheet Annual'!BR352)</f>
        <v>0.10653916250734927</v>
      </c>
    </row>
    <row r="353" spans="1:55" x14ac:dyDescent="0.2">
      <c r="A353" s="52" t="s">
        <v>1036</v>
      </c>
      <c r="B353" s="52" t="s">
        <v>1037</v>
      </c>
      <c r="C353" s="52" t="str">
        <f>VLOOKUP(A353,'[1]S&amp;P 500 Wikipedia'!A:D,3,FALSE)</f>
        <v>Financials</v>
      </c>
      <c r="D353" s="52">
        <v>378217</v>
      </c>
      <c r="E353" s="52" t="s">
        <v>16</v>
      </c>
      <c r="F353" s="52">
        <v>2019</v>
      </c>
      <c r="G353" s="52" t="s">
        <v>17</v>
      </c>
      <c r="H353" s="53">
        <v>43830</v>
      </c>
      <c r="I353" s="53">
        <v>43871</v>
      </c>
      <c r="J353" s="53">
        <v>43871</v>
      </c>
      <c r="K353" s="54">
        <v>243800000</v>
      </c>
      <c r="L353" s="54">
        <v>245400000</v>
      </c>
      <c r="M353" s="52" t="s">
        <v>1038</v>
      </c>
      <c r="N353" s="21">
        <f>'Balance Sheet Annual'!AH353/'Balance Sheet Annual'!BR353</f>
        <v>1.5234400258648562</v>
      </c>
      <c r="O353" s="22">
        <f>('Balance Sheet Annual'!AH353-'Balance Sheet Annual'!U353)/'Balance Sheet Annual'!BR353</f>
        <v>1.5234400258648562</v>
      </c>
      <c r="P353" s="22">
        <f>'Balance Sheet Annual'!N353/'Balance Sheet Annual'!BR353</f>
        <v>0.93566117038473973</v>
      </c>
      <c r="Q353" s="22">
        <f>'Balance Sheet Annual'!CH353/'Balance Sheet Annual'!CS353</f>
        <v>3.0470756062767475</v>
      </c>
      <c r="R353" s="22">
        <f>('Balance Sheet Annual'!BH353+'Balance Sheet Annual'!BS353)/'Balance Sheet Annual'!BB353</f>
        <v>0.34790271413464929</v>
      </c>
      <c r="S353" s="22">
        <f>('Balance Sheet Annual'!BH353/'Balance Sheet Annual'!BB353)</f>
        <v>0</v>
      </c>
      <c r="T353" s="22">
        <f>'Balance Sheet Annual'!BS353/'Balance Sheet Annual'!BB353</f>
        <v>0.34790271413464929</v>
      </c>
      <c r="U353" s="22">
        <f>('Balance Sheet Annual'!BH353+'Balance Sheet Annual'!BS353)/'Balance Sheet Annual'!CS353</f>
        <v>1.4079885877318117</v>
      </c>
      <c r="V353" s="22">
        <f>('Balance Sheet Annual'!BH353/'Balance Sheet Annual'!CS353)</f>
        <v>0</v>
      </c>
      <c r="W353" s="22">
        <f>('Balance Sheet Annual'!BS353/'Balance Sheet Annual'!CS353)</f>
        <v>1.4079885877318117</v>
      </c>
      <c r="X353" s="23">
        <f>'Balance Sheet Annual'!AH353/'Balance Sheet Annual'!BB353</f>
        <v>0.41522735283750439</v>
      </c>
      <c r="Y353" s="23">
        <f>'Balance Sheet Annual'!CS353/('Balance Sheet Annual'!BB353-'Balance Sheet Annual'!AQ353-'Balance Sheet Annual'!AR353-'Balance Sheet Annual'!AS353)</f>
        <v>0.44164435344148684</v>
      </c>
      <c r="Z353" s="23">
        <f>'Balance Sheet Annual'!BA353/'Balance Sheet Annual'!BB353</f>
        <v>0.58477264716249555</v>
      </c>
      <c r="AA353" s="23">
        <f>'Balance Sheet Annual'!AR353/'Balance Sheet Annual'!BB353</f>
        <v>0.31503348607684173</v>
      </c>
      <c r="AB353" s="24">
        <f>'Balance Sheet Annual'!CS353/'Balance Sheet Annual'!CT353</f>
        <v>0.24709199859005992</v>
      </c>
      <c r="AC353" s="25">
        <f>'Income Statement Annual'!V353/'Income Statement Annual'!N353</f>
        <v>0.73115390356769672</v>
      </c>
      <c r="AD353" s="23">
        <f>('Income Statement Annual'!AF353-'Income Statement Annual'!AC353)/'Income Statement Annual'!N353</f>
        <v>0.49007314524555906</v>
      </c>
      <c r="AE353" s="23">
        <f>'Income Statement Annual'!AF353/'Income Statement Annual'!N353</f>
        <v>0.45962083893118377</v>
      </c>
      <c r="AF353" s="23">
        <f>'Income Statement Annual'!BS353/'Income Statement Annual'!N353</f>
        <v>0.31691297208538588</v>
      </c>
      <c r="AG353" s="23">
        <f>('Income Statement Annual'!AF353-'Income Statement Annual'!AC353)/('Income Statement Annual'!AH353*-1)</f>
        <v>16.58080808080808</v>
      </c>
      <c r="AH353" s="24">
        <f>'Income Statement Annual'!AF353/('Income Statement Annual'!AH353*-1)</f>
        <v>15.55050505050505</v>
      </c>
      <c r="AI353" s="25">
        <f>'Cash Flow Statement Annual'!BG353/'Cash Flow Statement Annual'!AB353</f>
        <v>-0.63076368876080691</v>
      </c>
      <c r="AJ353" s="23">
        <f>'Cash Flow Statement Annual'!AB353/'Balance Sheet Annual'!BR353</f>
        <v>0.89751050759780149</v>
      </c>
      <c r="AK353" s="23">
        <f>('Cash Flow Statement Annual'!AB353+'Cash Flow Statement Annual'!AV353)/('Balance Sheet Annual'!BH353+'Balance Sheet Annual'!BS353)</f>
        <v>0.56129685916919958</v>
      </c>
      <c r="AL353" s="24">
        <f>('Cash Flow Statement Annual'!AB353/('Balance Sheet Annual'!BH353+'Balance Sheet Annual'!BS353))</f>
        <v>0.70314083080040524</v>
      </c>
      <c r="AM353" s="25">
        <f>'Income Statement Annual'!BS353/'Balance Sheet Annual'!CS353</f>
        <v>0.75713266761768905</v>
      </c>
      <c r="AN353" s="23">
        <f>'Income Statement Annual'!N353/'Balance Sheet Annual'!CS353</f>
        <v>2.3890870185449358</v>
      </c>
      <c r="AO353" s="23">
        <f>'Income Statement Annual'!N353/'Balance Sheet Annual'!BB353</f>
        <v>0.59032428621783573</v>
      </c>
      <c r="AP353" s="23">
        <f>'Income Statement Annual'!N353/('Balance Sheet Annual'!AH353-'Balance Sheet Annual'!BR353)</f>
        <v>4.137739345274861</v>
      </c>
      <c r="AQ353" s="23">
        <f>'Income Statement Annual'!BS353/'Balance Sheet Annual'!BB353</f>
        <v>0.18708142403947833</v>
      </c>
      <c r="AR353" s="23">
        <f>'Cash Flow Statement Annual'!AB353/'Income Statement Annual'!N353</f>
        <v>0.41439020749365579</v>
      </c>
      <c r="AS353" s="23">
        <f>'Cash Flow Statement Annual'!BG353/'Income Statement Annual'!N353</f>
        <v>-0.26138229586505446</v>
      </c>
      <c r="AT353" s="23">
        <f>'Cash Flow Statement Annual'!AB353/'Balance Sheet Annual'!BB353</f>
        <v>0.24462460345435319</v>
      </c>
      <c r="AU353" s="23">
        <f>('Cash Flow Statement Annual'!AB353+'Cash Flow Statement Annual'!AU353)/'Balance Sheet Annual'!BR353</f>
        <v>0.85515680569026831</v>
      </c>
      <c r="AV353" s="23">
        <f>('Cash Flow Statement Annual'!AB353+'Cash Flow Statement Annual'!AU353)/('Balance Sheet Annual'!BH353+'Balance Sheet Annual'!BS353)</f>
        <v>0.66995947315096249</v>
      </c>
      <c r="AW353" s="23">
        <f>'Cash Flow Statement Annual'!AB353/'Balance Sheet Annual'!BS353</f>
        <v>0.70314083080040524</v>
      </c>
      <c r="AX353" s="23">
        <f>('Cash Flow Statement Annual'!AB353+'Cash Flow Statement Annual'!AU353)/'Balance Sheet Annual'!BS353</f>
        <v>0.66995947315096249</v>
      </c>
      <c r="AY353" s="23">
        <f>('Balance Sheet Annual'!BH353+'Balance Sheet Annual'!BS353)/('Income Statement Annual'!AF353-'Income Statement Annual'!AC353)</f>
        <v>1.2025586353944564</v>
      </c>
      <c r="AZ353" s="23">
        <f>(('Balance Sheet Annual'!BH353+'Balance Sheet Annual'!BS353)-'Balance Sheet Annual'!N353)/('Income Statement Annual'!AF353-'Income Statement Annual'!AC353)</f>
        <v>0.32104782211392019</v>
      </c>
      <c r="BA353" s="23">
        <f>('Cash Flow Statement Annual'!AB353+'Cash Flow Statement Annual'!AU353)/'Income Statement Annual'!BS353</f>
        <v>1.2458784738577484</v>
      </c>
      <c r="BB353" s="23">
        <f>'Income Statement Annual'!AF353/('Balance Sheet Annual'!BH353+'Balance Sheet Annual'!BS353)</f>
        <v>0.77988855116514688</v>
      </c>
      <c r="BC353" s="24">
        <f>'Income Statement Annual'!AF353/('Balance Sheet Annual'!BB353-'Balance Sheet Annual'!BR353)</f>
        <v>0.37298606904906118</v>
      </c>
    </row>
    <row r="354" spans="1:55" x14ac:dyDescent="0.2">
      <c r="A354" s="52" t="s">
        <v>1054</v>
      </c>
      <c r="B354" s="52" t="s">
        <v>1055</v>
      </c>
      <c r="C354" s="52" t="str">
        <f>VLOOKUP(A354,'[1]S&amp;P 500 Wikipedia'!A:D,3,FALSE)</f>
        <v>Utilities</v>
      </c>
      <c r="D354" s="52">
        <v>378214</v>
      </c>
      <c r="E354" s="52" t="s">
        <v>16</v>
      </c>
      <c r="F354" s="52">
        <v>2019</v>
      </c>
      <c r="G354" s="52" t="s">
        <v>17</v>
      </c>
      <c r="H354" s="53">
        <v>43830</v>
      </c>
      <c r="I354" s="53">
        <v>43888</v>
      </c>
      <c r="J354" s="53">
        <v>43888</v>
      </c>
      <c r="K354" s="54">
        <v>284595000</v>
      </c>
      <c r="L354" s="54">
        <v>275496000</v>
      </c>
      <c r="M354" s="52" t="s">
        <v>1056</v>
      </c>
      <c r="N354" s="21">
        <f>'Balance Sheet Annual'!AH354/'Balance Sheet Annual'!BR354</f>
        <v>0.36491803278688523</v>
      </c>
      <c r="O354" s="22">
        <f>('Balance Sheet Annual'!AH354-'Balance Sheet Annual'!U354)/'Balance Sheet Annual'!BR354</f>
        <v>0.33464480874316938</v>
      </c>
      <c r="P354" s="22">
        <f>'Balance Sheet Annual'!N354/'Balance Sheet Annual'!BR354</f>
        <v>1.180327868852459E-2</v>
      </c>
      <c r="Q354" s="22">
        <f>'Balance Sheet Annual'!CH354/'Balance Sheet Annual'!CS354</f>
        <v>2.0114652602614078</v>
      </c>
      <c r="R354" s="22">
        <f>('Balance Sheet Annual'!BH354+'Balance Sheet Annual'!BS354)/'Balance Sheet Annual'!BB354</f>
        <v>0.39314703418868502</v>
      </c>
      <c r="S354" s="22">
        <f>('Balance Sheet Annual'!BH354/'Balance Sheet Annual'!BB354)</f>
        <v>7.6616157770501792E-2</v>
      </c>
      <c r="T354" s="22">
        <f>'Balance Sheet Annual'!BS354/'Balance Sheet Annual'!BB354</f>
        <v>0.31653087641818323</v>
      </c>
      <c r="U354" s="22">
        <f>('Balance Sheet Annual'!BH354+'Balance Sheet Annual'!BS354)/'Balance Sheet Annual'!CS354</f>
        <v>1.183948635634029</v>
      </c>
      <c r="V354" s="22">
        <f>('Balance Sheet Annual'!BH354/'Balance Sheet Annual'!CS354)</f>
        <v>0.23072689750057326</v>
      </c>
      <c r="W354" s="22">
        <f>('Balance Sheet Annual'!BS354/'Balance Sheet Annual'!CS354)</f>
        <v>0.95322173813345568</v>
      </c>
      <c r="X354" s="23">
        <f>'Balance Sheet Annual'!AH354/'Balance Sheet Annual'!BB354</f>
        <v>5.0849006319957361E-2</v>
      </c>
      <c r="Y354" s="23">
        <f>'Balance Sheet Annual'!CS354/('Balance Sheet Annual'!BB354-'Balance Sheet Annual'!AQ354-'Balance Sheet Annual'!AR354-'Balance Sheet Annual'!AS354)</f>
        <v>0.34150352388410338</v>
      </c>
      <c r="Z354" s="23">
        <f>'Balance Sheet Annual'!BA354/'Balance Sheet Annual'!BB354</f>
        <v>0.94915099368004263</v>
      </c>
      <c r="AA354" s="23">
        <f>'Balance Sheet Annual'!AR354/'Balance Sheet Annual'!BB354</f>
        <v>2.4396558288281429E-2</v>
      </c>
      <c r="AB354" s="24">
        <f>'Balance Sheet Annual'!CS354/'Balance Sheet Annual'!CT354</f>
        <v>0.33206426559049723</v>
      </c>
      <c r="AC354" s="25">
        <f>'Income Statement Annual'!V354/'Income Statement Annual'!N354</f>
        <v>0.75334749284329117</v>
      </c>
      <c r="AD354" s="23">
        <f>('Income Statement Annual'!AF354-'Income Statement Annual'!AC354)/'Income Statement Annual'!N354</f>
        <v>0.38747806815033708</v>
      </c>
      <c r="AE354" s="23">
        <f>'Income Statement Annual'!AF354/'Income Statement Annual'!N354</f>
        <v>0.24258934342967955</v>
      </c>
      <c r="AF354" s="23">
        <f>'Income Statement Annual'!BS354/'Income Statement Annual'!N354</f>
        <v>0.18976821497829902</v>
      </c>
      <c r="AG354" s="23">
        <f>('Income Statement Annual'!AF354-'Income Statement Annual'!AC354)/('Income Statement Annual'!AH354*-1)</f>
        <v>4.2383838383838386</v>
      </c>
      <c r="AH354" s="24">
        <f>'Income Statement Annual'!AF354/('Income Statement Annual'!AH354*-1)</f>
        <v>2.6535353535353536</v>
      </c>
      <c r="AI354" s="25">
        <f>'Cash Flow Statement Annual'!BG354/'Cash Flow Statement Annual'!AB354</f>
        <v>0.47765544041450775</v>
      </c>
      <c r="AJ354" s="23">
        <f>'Cash Flow Statement Annual'!AB354/'Balance Sheet Annual'!BR354</f>
        <v>0.3374863387978142</v>
      </c>
      <c r="AK354" s="23">
        <f>('Cash Flow Statement Annual'!AB354+'Cash Flow Statement Annual'!AV354)/('Balance Sheet Annual'!BH354+'Balance Sheet Annual'!BS354)</f>
        <v>7.5650759219088939E-2</v>
      </c>
      <c r="AL354" s="24">
        <f>('Cash Flow Statement Annual'!AB354/('Balance Sheet Annual'!BH354+'Balance Sheet Annual'!BS354))</f>
        <v>0.1196157421753951</v>
      </c>
      <c r="AM354" s="25">
        <f>'Income Statement Annual'!BS354/'Balance Sheet Annual'!CS354</f>
        <v>9.4244439348773218E-2</v>
      </c>
      <c r="AN354" s="23">
        <f>'Income Statement Annual'!N354/'Balance Sheet Annual'!CS354</f>
        <v>0.49662921348314609</v>
      </c>
      <c r="AO354" s="23">
        <f>'Income Statement Annual'!N354/'Balance Sheet Annual'!BB354</f>
        <v>0.16491281504606717</v>
      </c>
      <c r="AP354" s="23">
        <f>'Income Statement Annual'!N354/('Balance Sheet Annual'!AH354-'Balance Sheet Annual'!BR354)</f>
        <v>-1.8635346756152125</v>
      </c>
      <c r="AQ354" s="23">
        <f>'Income Statement Annual'!BS354/'Balance Sheet Annual'!BB354</f>
        <v>3.1295210538338537E-2</v>
      </c>
      <c r="AR354" s="23">
        <f>'Cash Flow Statement Annual'!AB354/'Income Statement Annual'!N354</f>
        <v>0.28516021793332719</v>
      </c>
      <c r="AS354" s="23">
        <f>'Cash Flow Statement Annual'!BG354/'Income Statement Annual'!N354</f>
        <v>0.13620832948564041</v>
      </c>
      <c r="AT354" s="23">
        <f>'Cash Flow Statement Annual'!AB354/'Balance Sheet Annual'!BB354</f>
        <v>4.7026574278534988E-2</v>
      </c>
      <c r="AU354" s="23">
        <f>('Cash Flow Statement Annual'!AB354+'Cash Flow Statement Annual'!AU354)/'Balance Sheet Annual'!BR354</f>
        <v>-0.16448087431693989</v>
      </c>
      <c r="AV354" s="23">
        <f>('Cash Flow Statement Annual'!AB354+'Cash Flow Statement Annual'!AU354)/('Balance Sheet Annual'!BH354+'Balance Sheet Annual'!BS354)</f>
        <v>-5.8297180043383946E-2</v>
      </c>
      <c r="AW354" s="23">
        <f>'Cash Flow Statement Annual'!AB354/'Balance Sheet Annual'!BS354</f>
        <v>0.14856867933605966</v>
      </c>
      <c r="AX354" s="23">
        <f>('Cash Flow Statement Annual'!AB354+'Cash Flow Statement Annual'!AU354)/'Balance Sheet Annual'!BS354</f>
        <v>-7.2407986528746693E-2</v>
      </c>
      <c r="AY354" s="23">
        <f>('Balance Sheet Annual'!BH354+'Balance Sheet Annual'!BS354)/('Income Statement Annual'!AF354-'Income Statement Annual'!AC354)</f>
        <v>6.1525262154432792</v>
      </c>
      <c r="AZ354" s="23">
        <f>(('Balance Sheet Annual'!BH354+'Balance Sheet Annual'!BS354)-'Balance Sheet Annual'!N354)/('Income Statement Annual'!AF354-'Income Statement Annual'!AC354)</f>
        <v>6.1267874165872263</v>
      </c>
      <c r="BA354" s="23">
        <f>('Cash Flow Statement Annual'!AB354+'Cash Flow Statement Annual'!AU354)/'Income Statement Annual'!BS354</f>
        <v>-0.73236009732360097</v>
      </c>
      <c r="BB354" s="23">
        <f>'Income Statement Annual'!AF354/('Balance Sheet Annual'!BH354+'Balance Sheet Annual'!BS354)</f>
        <v>0.10175859931825225</v>
      </c>
      <c r="BC354" s="24">
        <f>'Income Statement Annual'!AF354/('Balance Sheet Annual'!BB354-'Balance Sheet Annual'!BR354)</f>
        <v>4.6483234539502788E-2</v>
      </c>
    </row>
    <row r="355" spans="1:55" x14ac:dyDescent="0.2">
      <c r="A355" s="12" t="s">
        <v>1087</v>
      </c>
      <c r="B355" s="12" t="s">
        <v>1088</v>
      </c>
      <c r="C355" s="52" t="str">
        <f>VLOOKUP(A355,'[1]S&amp;P 500 Wikipedia'!A:D,3,FALSE)</f>
        <v>Health Care</v>
      </c>
      <c r="D355" s="12">
        <v>749030</v>
      </c>
      <c r="E355" s="12" t="s">
        <v>16</v>
      </c>
      <c r="F355" s="12">
        <v>2017</v>
      </c>
      <c r="G355" s="12" t="s">
        <v>17</v>
      </c>
      <c r="H355" s="63">
        <v>43190</v>
      </c>
      <c r="I355" s="63">
        <v>43250</v>
      </c>
      <c r="J355" s="63">
        <v>43320</v>
      </c>
      <c r="K355" s="64">
        <v>84819000</v>
      </c>
      <c r="L355" s="64">
        <v>85544000</v>
      </c>
      <c r="M355" s="12" t="s">
        <v>1089</v>
      </c>
      <c r="N355" s="21">
        <f>'Balance Sheet Annual'!AH355/'Balance Sheet Annual'!BR355</f>
        <v>2.4836922968815096</v>
      </c>
      <c r="O355" s="22">
        <f>('Balance Sheet Annual'!AH355-'Balance Sheet Annual'!U355)/'Balance Sheet Annual'!BR355</f>
        <v>1.9673795744638134</v>
      </c>
      <c r="P355" s="22">
        <f>'Balance Sheet Annual'!N355/'Balance Sheet Annual'!BR355</f>
        <v>0.50577972303506979</v>
      </c>
      <c r="Q355" s="22">
        <f>'Balance Sheet Annual'!CH355/'Balance Sheet Annual'!CS355</f>
        <v>0.61636589687004628</v>
      </c>
      <c r="R355" s="22">
        <f>('Balance Sheet Annual'!BH355+'Balance Sheet Annual'!BS355)/'Balance Sheet Annual'!BB355</f>
        <v>0.2530608610908453</v>
      </c>
      <c r="S355" s="22">
        <f>('Balance Sheet Annual'!BH355/'Balance Sheet Annual'!BB355)</f>
        <v>0</v>
      </c>
      <c r="T355" s="22">
        <f>'Balance Sheet Annual'!BS355/'Balance Sheet Annual'!BB355</f>
        <v>0.2530608610908453</v>
      </c>
      <c r="U355" s="22">
        <f>('Balance Sheet Annual'!BH355+'Balance Sheet Annual'!BS355)/'Balance Sheet Annual'!CS355</f>
        <v>0.40903894569981042</v>
      </c>
      <c r="V355" s="22">
        <f>('Balance Sheet Annual'!BH355/'Balance Sheet Annual'!CS355)</f>
        <v>0</v>
      </c>
      <c r="W355" s="22">
        <f>('Balance Sheet Annual'!BS355/'Balance Sheet Annual'!CS355)</f>
        <v>0.40903894569981042</v>
      </c>
      <c r="X355" s="23">
        <f>'Balance Sheet Annual'!AH355/'Balance Sheet Annual'!BB355</f>
        <v>0.19030643031774497</v>
      </c>
      <c r="Y355" s="23">
        <f>'Balance Sheet Annual'!CS355/('Balance Sheet Annual'!BB355-'Balance Sheet Annual'!AQ355-'Balance Sheet Annual'!AR355-'Balance Sheet Annual'!AS355)</f>
        <v>1.5774403428173585</v>
      </c>
      <c r="Z355" s="23">
        <f>'Balance Sheet Annual'!BA355/'Balance Sheet Annual'!BB355</f>
        <v>0.80969356968225503</v>
      </c>
      <c r="AA355" s="23">
        <f>'Balance Sheet Annual'!AR355/'Balance Sheet Annual'!BB355</f>
        <v>0</v>
      </c>
      <c r="AB355" s="24">
        <f>'Balance Sheet Annual'!CS355/'Balance Sheet Annual'!CT355</f>
        <v>0.61867180069587835</v>
      </c>
      <c r="AC355" s="25">
        <f>'Income Statement Annual'!V355/'Income Statement Annual'!N355</f>
        <v>0.41764300403512067</v>
      </c>
      <c r="AD355" s="23">
        <f>('Income Statement Annual'!AF355-'Income Statement Annual'!AC355)/'Income Statement Annual'!N355</f>
        <v>0.15402962447270913</v>
      </c>
      <c r="AE355" s="23">
        <f>'Income Statement Annual'!AF355/'Income Statement Annual'!N355</f>
        <v>0.15402962447270913</v>
      </c>
      <c r="AF355" s="23">
        <f>'Income Statement Annual'!BS355/'Income Statement Annual'!N355</f>
        <v>0.11103642906325048</v>
      </c>
      <c r="AG355" s="23">
        <f>('Income Statement Annual'!AF355-'Income Statement Annual'!AC355)/('Income Statement Annual'!AH355*-1)</f>
        <v>7.9708664994370819</v>
      </c>
      <c r="AH355" s="24">
        <f>'Income Statement Annual'!AF355/('Income Statement Annual'!AH355*-1)</f>
        <v>7.9708664994370819</v>
      </c>
      <c r="AI355" s="25">
        <f>'Cash Flow Statement Annual'!BG355/'Cash Flow Statement Annual'!AB355</f>
        <v>-0.7783196979232222</v>
      </c>
      <c r="AJ355" s="23">
        <f>'Cash Flow Statement Annual'!AB355/'Balance Sheet Annual'!BR355</f>
        <v>1.1484959669930885</v>
      </c>
      <c r="AK355" s="23">
        <f>('Cash Flow Statement Annual'!AB355+'Cash Flow Statement Annual'!AV355)/('Balance Sheet Annual'!BH355+'Balance Sheet Annual'!BS355)</f>
        <v>0.26953095020444512</v>
      </c>
      <c r="AL355" s="24">
        <f>('Cash Flow Statement Annual'!AB355/('Balance Sheet Annual'!BH355+'Balance Sheet Annual'!BS355))</f>
        <v>0.34774441660758615</v>
      </c>
      <c r="AM355" s="25">
        <f>'Income Statement Annual'!BS355/'Balance Sheet Annual'!CS355</f>
        <v>9.0422093059397635E-2</v>
      </c>
      <c r="AN355" s="23">
        <f>'Income Statement Annual'!N355/'Balance Sheet Annual'!CS355</f>
        <v>0.8143461909054176</v>
      </c>
      <c r="AO355" s="23">
        <f>'Income Statement Annual'!N355/'Balance Sheet Annual'!BB355</f>
        <v>0.50381302431728425</v>
      </c>
      <c r="AP355" s="23">
        <f>'Income Statement Annual'!N355/('Balance Sheet Annual'!AH355-'Balance Sheet Annual'!BR355)</f>
        <v>4.4316951259736639</v>
      </c>
      <c r="AQ355" s="23">
        <f>'Income Statement Annual'!BS355/'Balance Sheet Annual'!BB355</f>
        <v>5.5941599135747817E-2</v>
      </c>
      <c r="AR355" s="23">
        <f>'Cash Flow Statement Annual'!AB355/'Income Statement Annual'!N355</f>
        <v>0.17466896896025796</v>
      </c>
      <c r="AS355" s="23">
        <f>'Cash Flow Statement Annual'!BG355/'Income Statement Annual'!N355</f>
        <v>-0.13594829915770865</v>
      </c>
      <c r="AT355" s="23">
        <f>'Cash Flow Statement Annual'!AB355/'Balance Sheet Annual'!BB355</f>
        <v>8.8000501506249412E-2</v>
      </c>
      <c r="AU355" s="23">
        <f>('Cash Flow Statement Annual'!AB355+'Cash Flow Statement Annual'!AU355)/'Balance Sheet Annual'!BR355</f>
        <v>0.63695659811977057</v>
      </c>
      <c r="AV355" s="23">
        <f>('Cash Flow Statement Annual'!AB355+'Cash Flow Statement Annual'!AU355)/('Balance Sheet Annual'!BH355+'Balance Sheet Annual'!BS355)</f>
        <v>0.19285927594279945</v>
      </c>
      <c r="AW355" s="23">
        <f>'Cash Flow Statement Annual'!AB355/'Balance Sheet Annual'!BS355</f>
        <v>0.34774441660758615</v>
      </c>
      <c r="AX355" s="23">
        <f>('Cash Flow Statement Annual'!AB355+'Cash Flow Statement Annual'!AU355)/'Balance Sheet Annual'!BS355</f>
        <v>0.19285927594279945</v>
      </c>
      <c r="AY355" s="23">
        <f>('Balance Sheet Annual'!BH355+'Balance Sheet Annual'!BS355)/('Income Statement Annual'!AF355-'Income Statement Annual'!AC355)</f>
        <v>3.2610040217367064</v>
      </c>
      <c r="AZ355" s="23">
        <f>(('Balance Sheet Annual'!BH355+'Balance Sheet Annual'!BS355)-'Balance Sheet Annual'!N355)/('Income Statement Annual'!AF355-'Income Statement Annual'!AC355)</f>
        <v>2.7616098841055909</v>
      </c>
      <c r="BA355" s="23">
        <f>('Cash Flow Statement Annual'!AB355+'Cash Flow Statement Annual'!AU355)/'Income Statement Annual'!BS355</f>
        <v>0.87243009126377125</v>
      </c>
      <c r="BB355" s="23">
        <f>'Income Statement Annual'!AF355/('Balance Sheet Annual'!BH355+'Balance Sheet Annual'!BS355)</f>
        <v>0.30665402229937516</v>
      </c>
      <c r="BC355" s="24">
        <f>'Income Statement Annual'!AF355/('Balance Sheet Annual'!BB355-'Balance Sheet Annual'!BR355)</f>
        <v>8.4041598776477169E-2</v>
      </c>
    </row>
    <row r="356" spans="1:55" x14ac:dyDescent="0.2">
      <c r="A356" s="52" t="s">
        <v>1048</v>
      </c>
      <c r="B356" s="52" t="s">
        <v>1049</v>
      </c>
      <c r="C356" s="52" t="str">
        <f>VLOOKUP(A356,'[1]S&amp;P 500 Wikipedia'!A:D,3,FALSE)</f>
        <v>Information Technology</v>
      </c>
      <c r="D356" s="52">
        <v>378212</v>
      </c>
      <c r="E356" s="52" t="s">
        <v>16</v>
      </c>
      <c r="F356" s="52">
        <v>2020</v>
      </c>
      <c r="G356" s="52" t="s">
        <v>17</v>
      </c>
      <c r="H356" s="53">
        <v>44012</v>
      </c>
      <c r="I356" s="53">
        <v>44053</v>
      </c>
      <c r="J356" s="53">
        <v>44053</v>
      </c>
      <c r="K356" s="54">
        <v>259000000</v>
      </c>
      <c r="L356" s="54">
        <v>262000000</v>
      </c>
      <c r="M356" s="52" t="s">
        <v>1050</v>
      </c>
      <c r="N356" s="21">
        <f>'Balance Sheet Annual'!AH356/'Balance Sheet Annual'!BR356</f>
        <v>1.5113886847905951</v>
      </c>
      <c r="O356" s="22">
        <f>('Balance Sheet Annual'!AH356-'Balance Sheet Annual'!U356)/'Balance Sheet Annual'!BR356</f>
        <v>1.091844232182219</v>
      </c>
      <c r="P356" s="22">
        <f>'Balance Sheet Annual'!N356/'Balance Sheet Annual'!BR356</f>
        <v>0.63262307127112416</v>
      </c>
      <c r="Q356" s="22">
        <f>'Balance Sheet Annual'!CH356/'Balance Sheet Annual'!CS356</f>
        <v>3.9972020145495244</v>
      </c>
      <c r="R356" s="22">
        <f>('Balance Sheet Annual'!BH356+'Balance Sheet Annual'!BS356)/'Balance Sheet Annual'!BB356</f>
        <v>0.467525195968645</v>
      </c>
      <c r="S356" s="22">
        <f>('Balance Sheet Annual'!BH356/'Balance Sheet Annual'!BB356)</f>
        <v>2.1276595744680851E-3</v>
      </c>
      <c r="T356" s="22">
        <f>'Balance Sheet Annual'!BS356/'Balance Sheet Annual'!BB356</f>
        <v>0.46539753639417691</v>
      </c>
      <c r="U356" s="22">
        <f>('Balance Sheet Annual'!BH356+'Balance Sheet Annual'!BS356)/'Balance Sheet Annual'!CS356</f>
        <v>2.3363178511471738</v>
      </c>
      <c r="V356" s="22">
        <f>('Balance Sheet Annual'!BH356/'Balance Sheet Annual'!CS356)</f>
        <v>1.0632344711807499E-2</v>
      </c>
      <c r="W356" s="22">
        <f>('Balance Sheet Annual'!BS356/'Balance Sheet Annual'!CS356)</f>
        <v>2.3256855064353665</v>
      </c>
      <c r="X356" s="23">
        <f>'Balance Sheet Annual'!AH356/'Balance Sheet Annual'!BB356</f>
        <v>0.46069428891377379</v>
      </c>
      <c r="Y356" s="23">
        <f>'Balance Sheet Annual'!CS356/('Balance Sheet Annual'!BB356-'Balance Sheet Annual'!AQ356-'Balance Sheet Annual'!AR356-'Balance Sheet Annual'!AS356)</f>
        <v>0.2340537000654879</v>
      </c>
      <c r="Z356" s="23">
        <f>'Balance Sheet Annual'!BA356/'Balance Sheet Annual'!BB356</f>
        <v>0.53930571108622616</v>
      </c>
      <c r="AA356" s="23">
        <f>'Balance Sheet Annual'!AR356/'Balance Sheet Annual'!BB356</f>
        <v>0.13852183650615901</v>
      </c>
      <c r="AB356" s="24">
        <f>'Balance Sheet Annual'!CS356/'Balance Sheet Annual'!CT356</f>
        <v>0.20011198208286674</v>
      </c>
      <c r="AC356" s="25">
        <f>'Income Statement Annual'!V356/'Income Statement Annual'!N356</f>
        <v>0.27043486535350653</v>
      </c>
      <c r="AD356" s="23">
        <f>('Income Statement Annual'!AF356-'Income Statement Annual'!AC356)/'Income Statement Annual'!N356</f>
        <v>0.13283851936435437</v>
      </c>
      <c r="AE356" s="23">
        <f>'Income Statement Annual'!AF356/'Income Statement Annual'!N356</f>
        <v>0.13150632790941097</v>
      </c>
      <c r="AF356" s="23">
        <f>'Income Statement Annual'!BS356/'Income Statement Annual'!N356</f>
        <v>9.5537158625939672E-2</v>
      </c>
      <c r="AG356" s="23">
        <f>('Income Statement Annual'!AF356-'Income Statement Annual'!AC356)/('Income Statement Annual'!AH356*-1)</f>
        <v>7.7127071823204423</v>
      </c>
      <c r="AH356" s="24">
        <f>'Income Statement Annual'!AF356/('Income Statement Annual'!AH356*-1)</f>
        <v>7.6353591160220997</v>
      </c>
      <c r="AI356" s="25">
        <f>'Cash Flow Statement Annual'!BG356/'Cash Flow Statement Annual'!AB356</f>
        <v>-0.93523920653442238</v>
      </c>
      <c r="AJ356" s="23">
        <f>'Cash Flow Statement Annual'!AB356/'Balance Sheet Annual'!BR356</f>
        <v>0.62968405584129317</v>
      </c>
      <c r="AK356" s="23">
        <f>('Cash Flow Statement Annual'!AB356+'Cash Flow Statement Annual'!AV356)/('Balance Sheet Annual'!BH356+'Balance Sheet Annual'!BS356)</f>
        <v>0.24934131736526946</v>
      </c>
      <c r="AL356" s="24">
        <f>('Cash Flow Statement Annual'!AB356/('Balance Sheet Annual'!BH356+'Balance Sheet Annual'!BS356))</f>
        <v>0.4105389221556886</v>
      </c>
      <c r="AM356" s="25">
        <f>'Income Statement Annual'!BS356/'Balance Sheet Annual'!CS356</f>
        <v>0.56183547845551207</v>
      </c>
      <c r="AN356" s="23">
        <f>'Income Statement Annual'!N356/'Balance Sheet Annual'!CS356</f>
        <v>5.880805819809737</v>
      </c>
      <c r="AO356" s="23">
        <f>'Income Statement Annual'!N356/'Balance Sheet Annual'!BB356</f>
        <v>1.1768197088465846</v>
      </c>
      <c r="AP356" s="23">
        <f>'Income Statement Annual'!N356/('Balance Sheet Annual'!AH356-'Balance Sheet Annual'!BR356)</f>
        <v>7.5495689655172411</v>
      </c>
      <c r="AQ356" s="23">
        <f>'Income Statement Annual'!BS356/'Balance Sheet Annual'!BB356</f>
        <v>0.11243001119820829</v>
      </c>
      <c r="AR356" s="23">
        <f>'Cash Flow Statement Annual'!AB356/'Income Statement Annual'!N356</f>
        <v>0.16309829669806833</v>
      </c>
      <c r="AS356" s="23">
        <f>'Cash Flow Statement Annual'!BG356/'Income Statement Annual'!N356</f>
        <v>-0.15253592159101723</v>
      </c>
      <c r="AT356" s="23">
        <f>'Cash Flow Statement Annual'!AB356/'Balance Sheet Annual'!BB356</f>
        <v>0.19193729003359464</v>
      </c>
      <c r="AU356" s="23">
        <f>('Cash Flow Statement Annual'!AB356+'Cash Flow Statement Annual'!AU356)/'Balance Sheet Annual'!BR356</f>
        <v>0.39603232916972814</v>
      </c>
      <c r="AV356" s="23">
        <f>('Cash Flow Statement Annual'!AB356+'Cash Flow Statement Annual'!AU356)/('Balance Sheet Annual'!BH356+'Balance Sheet Annual'!BS356)</f>
        <v>0.25820359281437127</v>
      </c>
      <c r="AW356" s="23">
        <f>'Cash Flow Statement Annual'!AB356/'Balance Sheet Annual'!BS356</f>
        <v>0.41241578440808468</v>
      </c>
      <c r="AX356" s="23">
        <f>('Cash Flow Statement Annual'!AB356+'Cash Flow Statement Annual'!AU356)/'Balance Sheet Annual'!BS356</f>
        <v>0.25938402309913378</v>
      </c>
      <c r="AY356" s="23">
        <f>('Balance Sheet Annual'!BH356+'Balance Sheet Annual'!BS356)/('Income Statement Annual'!AF356-'Income Statement Annual'!AC356)</f>
        <v>2.9906876790830945</v>
      </c>
      <c r="AZ356" s="23">
        <f>(('Balance Sheet Annual'!BH356+'Balance Sheet Annual'!BS356)-'Balance Sheet Annual'!N356)/('Income Statement Annual'!AF356-'Income Statement Annual'!AC356)</f>
        <v>1.7571633237822351</v>
      </c>
      <c r="BA356" s="23">
        <f>('Cash Flow Statement Annual'!AB356+'Cash Flow Statement Annual'!AU356)/'Income Statement Annual'!BS356</f>
        <v>1.0737051792828685</v>
      </c>
      <c r="BB356" s="23">
        <f>'Income Statement Annual'!AF356/('Balance Sheet Annual'!BH356+'Balance Sheet Annual'!BS356)</f>
        <v>0.3310179640718563</v>
      </c>
      <c r="BC356" s="24">
        <f>'Income Statement Annual'!AF356/('Balance Sheet Annual'!BB356-'Balance Sheet Annual'!BR356)</f>
        <v>0.22261597938144329</v>
      </c>
    </row>
    <row r="357" spans="1:55" x14ac:dyDescent="0.2">
      <c r="A357" s="52" t="s">
        <v>334</v>
      </c>
      <c r="B357" s="52" t="s">
        <v>335</v>
      </c>
      <c r="C357" s="52" t="str">
        <f>VLOOKUP(A357,'[1]S&amp;P 500 Wikipedia'!A:D,3,FALSE)</f>
        <v>Consumer Staples</v>
      </c>
      <c r="D357" s="52">
        <v>256994</v>
      </c>
      <c r="E357" s="52" t="s">
        <v>16</v>
      </c>
      <c r="F357" s="52">
        <v>2019</v>
      </c>
      <c r="G357" s="52" t="s">
        <v>17</v>
      </c>
      <c r="H357" s="53">
        <v>43890</v>
      </c>
      <c r="I357" s="53">
        <v>43942</v>
      </c>
      <c r="J357" s="53">
        <v>43942</v>
      </c>
      <c r="K357" s="54">
        <v>191847000</v>
      </c>
      <c r="L357" s="54">
        <v>165337000</v>
      </c>
      <c r="M357" s="52" t="s">
        <v>336</v>
      </c>
      <c r="N357" s="21">
        <f>'Balance Sheet Annual'!AH357/'Balance Sheet Annual'!BR357</f>
        <v>1.507094039276754</v>
      </c>
      <c r="O357" s="22">
        <f>('Balance Sheet Annual'!AH357-'Balance Sheet Annual'!U357)/'Balance Sheet Annual'!BR357</f>
        <v>0.91292499351154943</v>
      </c>
      <c r="P357" s="22">
        <f>'Balance Sheet Annual'!N357/'Balance Sheet Annual'!BR357</f>
        <v>3.5210658361449952E-2</v>
      </c>
      <c r="Q357" s="22">
        <f>'Balance Sheet Annual'!CH357/'Balance Sheet Annual'!CS357</f>
        <v>1.1903880070546737</v>
      </c>
      <c r="R357" s="22">
        <f>('Balance Sheet Annual'!BH357+'Balance Sheet Annual'!BS357)/'Balance Sheet Annual'!BB357</f>
        <v>0.44594337412894536</v>
      </c>
      <c r="S357" s="22">
        <f>('Balance Sheet Annual'!BH357/'Balance Sheet Annual'!BB357)</f>
        <v>3.5640042161972245E-2</v>
      </c>
      <c r="T357" s="22">
        <f>'Balance Sheet Annual'!BS357/'Balance Sheet Annual'!BB357</f>
        <v>0.41030333196697311</v>
      </c>
      <c r="U357" s="22">
        <f>('Balance Sheet Annual'!BH357+'Balance Sheet Annual'!BS357)/'Balance Sheet Annual'!CS357</f>
        <v>0.97679974346641019</v>
      </c>
      <c r="V357" s="22">
        <f>('Balance Sheet Annual'!BH357/'Balance Sheet Annual'!CS357)</f>
        <v>7.8066378066378062E-2</v>
      </c>
      <c r="W357" s="22">
        <f>('Balance Sheet Annual'!BS357/'Balance Sheet Annual'!CS357)</f>
        <v>0.89873336540003201</v>
      </c>
      <c r="X357" s="23">
        <f>'Balance Sheet Annual'!AH357/'Balance Sheet Annual'!BB357</f>
        <v>0.1275143467822217</v>
      </c>
      <c r="Y357" s="23">
        <f>'Balance Sheet Annual'!CS357/('Balance Sheet Annual'!BB357-'Balance Sheet Annual'!AQ357-'Balance Sheet Annual'!AR357-'Balance Sheet Annual'!AS357)</f>
        <v>0.74041977301866191</v>
      </c>
      <c r="Z357" s="23">
        <f>'Balance Sheet Annual'!BA357/'Balance Sheet Annual'!BB357</f>
        <v>0.87248565321777827</v>
      </c>
      <c r="AA357" s="23">
        <f>'Balance Sheet Annual'!AR357/'Balance Sheet Annual'!BB357</f>
        <v>0.28390159278561811</v>
      </c>
      <c r="AB357" s="24">
        <f>'Balance Sheet Annual'!CS357/'Balance Sheet Annual'!CT357</f>
        <v>0.45654011836225289</v>
      </c>
      <c r="AC357" s="25">
        <f>'Income Statement Annual'!V357/'Income Statement Annual'!N357</f>
        <v>0.4976209024989513</v>
      </c>
      <c r="AD357" s="23">
        <f>('Income Statement Annual'!AF357-'Income Statement Annual'!AC357)/'Income Statement Annual'!N357</f>
        <v>0.30324204470545935</v>
      </c>
      <c r="AE357" s="23">
        <f>'Income Statement Annual'!AF357/'Income Statement Annual'!N357</f>
        <v>0.30324204470545935</v>
      </c>
      <c r="AF357" s="23">
        <f>'Income Statement Annual'!BS357/'Income Statement Annual'!N357</f>
        <v>-1.4142745850062924E-3</v>
      </c>
      <c r="AG357" s="23">
        <f>('Income Statement Annual'!AF357-'Income Statement Annual'!AC357)/('Income Statement Annual'!AH357*-1)</f>
        <v>5.9017961278283178</v>
      </c>
      <c r="AH357" s="24">
        <f>'Income Statement Annual'!AF357/('Income Statement Annual'!AH357*-1)</f>
        <v>5.9017961278283178</v>
      </c>
      <c r="AI357" s="25">
        <f>'Cash Flow Statement Annual'!BG357/'Cash Flow Statement Annual'!AB357</f>
        <v>-0.79628395594057466</v>
      </c>
      <c r="AJ357" s="23">
        <f>'Cash Flow Statement Annual'!AB357/'Balance Sheet Annual'!BR357</f>
        <v>1.1035124145687343</v>
      </c>
      <c r="AK357" s="23">
        <f>('Cash Flow Statement Annual'!AB357+'Cash Flow Statement Annual'!AV357)/('Balance Sheet Annual'!BH357+'Balance Sheet Annual'!BS357)</f>
        <v>0.16265613971734813</v>
      </c>
      <c r="AL357" s="24">
        <f>('Cash Flow Statement Annual'!AB357/('Balance Sheet Annual'!BH357+'Balance Sheet Annual'!BS357))</f>
        <v>0.20937084516520854</v>
      </c>
      <c r="AM357" s="25">
        <f>'Income Statement Annual'!BS357/'Balance Sheet Annual'!CS357</f>
        <v>-9.4596761263427928E-4</v>
      </c>
      <c r="AN357" s="23">
        <f>'Income Statement Annual'!N357/'Balance Sheet Annual'!CS357</f>
        <v>0.66887125220458554</v>
      </c>
      <c r="AO357" s="23">
        <f>'Income Statement Annual'!N357/'Balance Sheet Annual'!BB357</f>
        <v>0.30536320782338816</v>
      </c>
      <c r="AP357" s="23">
        <f>'Income Statement Annual'!N357/('Balance Sheet Annual'!AH357-'Balance Sheet Annual'!BR357)</f>
        <v>7.1172054934743665</v>
      </c>
      <c r="AQ357" s="23">
        <f>'Income Statement Annual'!BS357/'Balance Sheet Annual'!BB357</f>
        <v>-4.3186742402061252E-4</v>
      </c>
      <c r="AR357" s="23">
        <f>'Cash Flow Statement Annual'!AB357/'Income Statement Annual'!N357</f>
        <v>0.30575897405165697</v>
      </c>
      <c r="AS357" s="23">
        <f>'Cash Flow Statement Annual'!BG357/'Income Statement Annual'!N357</f>
        <v>-0.24347096542218494</v>
      </c>
      <c r="AT357" s="23">
        <f>'Cash Flow Statement Annual'!AB357/'Balance Sheet Annual'!BB357</f>
        <v>9.3367541137202081E-2</v>
      </c>
      <c r="AU357" s="23">
        <f>('Cash Flow Statement Annual'!AB357+'Cash Flow Statement Annual'!AU357)/'Balance Sheet Annual'!BR357</f>
        <v>0.87382126481529543</v>
      </c>
      <c r="AV357" s="23">
        <f>('Cash Flow Statement Annual'!AB357+'Cash Flow Statement Annual'!AU357)/('Balance Sheet Annual'!BH357+'Balance Sheet Annual'!BS357)</f>
        <v>0.165791244685915</v>
      </c>
      <c r="AW357" s="23">
        <f>'Cash Flow Statement Annual'!AB357/'Balance Sheet Annual'!BS357</f>
        <v>0.22755735540728583</v>
      </c>
      <c r="AX357" s="23">
        <f>('Cash Flow Statement Annual'!AB357+'Cash Flow Statement Annual'!AU357)/'Balance Sheet Annual'!BS357</f>
        <v>0.18019231455382309</v>
      </c>
      <c r="AY357" s="23">
        <f>('Balance Sheet Annual'!BH357+'Balance Sheet Annual'!BS357)/('Income Statement Annual'!AF357-'Income Statement Annual'!AC357)</f>
        <v>4.8158570807477963</v>
      </c>
      <c r="AZ357" s="23">
        <f>(('Balance Sheet Annual'!BH357+'Balance Sheet Annual'!BS357)-'Balance Sheet Annual'!N357)/('Income Statement Annual'!AF357-'Income Statement Annual'!AC357)</f>
        <v>4.7836844393502229</v>
      </c>
      <c r="BA357" s="23">
        <f>('Cash Flow Statement Annual'!AB357+'Cash Flow Statement Annual'!AU357)/'Income Statement Annual'!BS357</f>
        <v>-171.19491525423729</v>
      </c>
      <c r="BB357" s="23">
        <f>'Income Statement Annual'!AF357/('Balance Sheet Annual'!BH357+'Balance Sheet Annual'!BS357)</f>
        <v>0.2076473581406037</v>
      </c>
      <c r="BC357" s="24">
        <f>'Income Statement Annual'!AF357/('Balance Sheet Annual'!BB357-'Balance Sheet Annual'!BR357)</f>
        <v>0.10115787201036328</v>
      </c>
    </row>
    <row r="358" spans="1:55" x14ac:dyDescent="0.2">
      <c r="A358" s="52" t="s">
        <v>1081</v>
      </c>
      <c r="B358" s="52" t="s">
        <v>1082</v>
      </c>
      <c r="C358" s="52" t="str">
        <f>VLOOKUP(A358,'[1]S&amp;P 500 Wikipedia'!A:D,3,FALSE)</f>
        <v>Industrials</v>
      </c>
      <c r="D358" s="52">
        <v>244442</v>
      </c>
      <c r="E358" s="52" t="s">
        <v>16</v>
      </c>
      <c r="F358" s="52">
        <v>2019</v>
      </c>
      <c r="G358" s="52" t="s">
        <v>17</v>
      </c>
      <c r="H358" s="53">
        <v>43830</v>
      </c>
      <c r="I358" s="53">
        <v>43882</v>
      </c>
      <c r="J358" s="53">
        <v>43882</v>
      </c>
      <c r="K358" s="54">
        <v>149148000</v>
      </c>
      <c r="L358" s="54">
        <v>151343000</v>
      </c>
      <c r="M358" s="52" t="s">
        <v>1083</v>
      </c>
      <c r="N358" s="21">
        <f>'Balance Sheet Annual'!AH358/'Balance Sheet Annual'!BR358</f>
        <v>1.011553215153097</v>
      </c>
      <c r="O358" s="22">
        <f>('Balance Sheet Annual'!AH358-'Balance Sheet Annual'!U358)/'Balance Sheet Annual'!BR358</f>
        <v>0.49971627664162332</v>
      </c>
      <c r="P358" s="22">
        <f>'Balance Sheet Annual'!N358/'Balance Sheet Annual'!BR358</f>
        <v>6.7571555030982597E-2</v>
      </c>
      <c r="Q358" s="22">
        <f>'Balance Sheet Annual'!CH358/'Balance Sheet Annual'!CS358</f>
        <v>1.2529150532694537</v>
      </c>
      <c r="R358" s="22">
        <f>('Balance Sheet Annual'!BH358+'Balance Sheet Annual'!BS358)/'Balance Sheet Annual'!BB358</f>
        <v>0.17074662808424693</v>
      </c>
      <c r="S358" s="22">
        <f>('Balance Sheet Annual'!BH358/'Balance Sheet Annual'!BB358)</f>
        <v>1.6526999601876039E-2</v>
      </c>
      <c r="T358" s="22">
        <f>'Balance Sheet Annual'!BS358/'Balance Sheet Annual'!BB358</f>
        <v>0.15421962848237086</v>
      </c>
      <c r="U358" s="22">
        <f>('Balance Sheet Annual'!BH358+'Balance Sheet Annual'!BS358)/'Balance Sheet Annual'!CS358</f>
        <v>0.38467764870600074</v>
      </c>
      <c r="V358" s="22">
        <f>('Balance Sheet Annual'!BH358/'Balance Sheet Annual'!CS358)</f>
        <v>3.7233926188444795E-2</v>
      </c>
      <c r="W358" s="22">
        <f>('Balance Sheet Annual'!BS358/'Balance Sheet Annual'!CS358)</f>
        <v>0.34744372251755595</v>
      </c>
      <c r="X358" s="23">
        <f>'Balance Sheet Annual'!AH358/'Balance Sheet Annual'!BB358</f>
        <v>0.21637551828942642</v>
      </c>
      <c r="Y358" s="23">
        <f>'Balance Sheet Annual'!CS358/('Balance Sheet Annual'!BB358-'Balance Sheet Annual'!AQ358-'Balance Sheet Annual'!AR358-'Balance Sheet Annual'!AS358)</f>
        <v>0.9150710160449218</v>
      </c>
      <c r="Z358" s="23">
        <f>'Balance Sheet Annual'!BA358/'Balance Sheet Annual'!BB358</f>
        <v>0.78362448171057364</v>
      </c>
      <c r="AA358" s="23">
        <f>'Balance Sheet Annual'!AR358/'Balance Sheet Annual'!BB358</f>
        <v>0.4484963537671266</v>
      </c>
      <c r="AB358" s="24">
        <f>'Balance Sheet Annual'!CS358/'Balance Sheet Annual'!CT358</f>
        <v>0.4438693764990338</v>
      </c>
      <c r="AC358" s="25">
        <f>'Income Statement Annual'!V358/'Income Statement Annual'!N358</f>
        <v>0.33274016424090513</v>
      </c>
      <c r="AD358" s="23">
        <f>('Income Statement Annual'!AF358-'Income Statement Annual'!AC358)/'Income Statement Annual'!N358</f>
        <v>0.10492861198432372</v>
      </c>
      <c r="AE358" s="23">
        <f>'Income Statement Annual'!AF358/'Income Statement Annual'!N358</f>
        <v>0.10492861198432372</v>
      </c>
      <c r="AF358" s="23">
        <f>'Income Statement Annual'!BS358/'Income Statement Annual'!N358</f>
        <v>6.6181052748196259E-2</v>
      </c>
      <c r="AG358" s="23">
        <f>('Income Statement Annual'!AF358-'Income Statement Annual'!AC358)/('Income Statement Annual'!AH358*-1)</f>
        <v>6.5772569444444446</v>
      </c>
      <c r="AH358" s="24">
        <f>'Income Statement Annual'!AF358/('Income Statement Annual'!AH358*-1)</f>
        <v>6.5772569444444446</v>
      </c>
      <c r="AI358" s="25">
        <f>'Cash Flow Statement Annual'!BG358/'Cash Flow Statement Annual'!AB358</f>
        <v>-0.19427470775770456</v>
      </c>
      <c r="AJ358" s="23">
        <f>'Cash Flow Statement Annual'!AB358/'Balance Sheet Annual'!BR358</f>
        <v>0.34173911069750551</v>
      </c>
      <c r="AK358" s="23">
        <f>('Cash Flow Statement Annual'!AB358+'Cash Flow Statement Annual'!AV358)/('Balance Sheet Annual'!BH358+'Balance Sheet Annual'!BS358)</f>
        <v>0.31380800727934488</v>
      </c>
      <c r="AL358" s="24">
        <f>('Cash Flow Statement Annual'!AB358/('Balance Sheet Annual'!BH358+'Balance Sheet Annual'!BS358))</f>
        <v>0.4281164695177434</v>
      </c>
      <c r="AM358" s="25">
        <f>'Income Statement Annual'!BS358/'Balance Sheet Annual'!CS358</f>
        <v>0.1045481393975192</v>
      </c>
      <c r="AN358" s="23">
        <f>'Income Statement Annual'!N358/'Balance Sheet Annual'!CS358</f>
        <v>1.5797291680339525</v>
      </c>
      <c r="AO358" s="23">
        <f>'Income Statement Annual'!N358/'Balance Sheet Annual'!BB358</f>
        <v>0.70119340085256787</v>
      </c>
      <c r="AP358" s="23">
        <f>'Income Statement Annual'!N358/('Balance Sheet Annual'!AH358-'Balance Sheet Annual'!BR358)</f>
        <v>283.73673870333988</v>
      </c>
      <c r="AQ358" s="23">
        <f>'Income Statement Annual'!BS358/'Balance Sheet Annual'!BB358</f>
        <v>4.6405717448510922E-2</v>
      </c>
      <c r="AR358" s="23">
        <f>'Cash Flow Statement Annual'!AB358/'Income Statement Annual'!N358</f>
        <v>0.10425004500699339</v>
      </c>
      <c r="AS358" s="23">
        <f>'Cash Flow Statement Annual'!BG358/'Income Statement Annual'!N358</f>
        <v>-2.0253147027461189E-2</v>
      </c>
      <c r="AT358" s="23">
        <f>'Cash Flow Statement Annual'!AB358/'Balance Sheet Annual'!BB358</f>
        <v>7.3099443597486963E-2</v>
      </c>
      <c r="AU358" s="23">
        <f>('Cash Flow Statement Annual'!AB358+'Cash Flow Statement Annual'!AU358)/'Balance Sheet Annual'!BR358</f>
        <v>6.7412669950291673E-2</v>
      </c>
      <c r="AV358" s="23">
        <f>('Cash Flow Statement Annual'!AB358+'Cash Flow Statement Annual'!AU358)/('Balance Sheet Annual'!BH358+'Balance Sheet Annual'!BS358)</f>
        <v>8.4451774340309371E-2</v>
      </c>
      <c r="AW358" s="23">
        <f>'Cash Flow Statement Annual'!AB358/'Balance Sheet Annual'!BS358</f>
        <v>0.47399571842337235</v>
      </c>
      <c r="AX358" s="23">
        <f>('Cash Flow Statement Annual'!AB358+'Cash Flow Statement Annual'!AU358)/'Balance Sheet Annual'!BS358</f>
        <v>9.3502077823951646E-2</v>
      </c>
      <c r="AY358" s="23">
        <f>('Balance Sheet Annual'!BH358+'Balance Sheet Annual'!BS358)/('Income Statement Annual'!AF358-'Income Statement Annual'!AC358)</f>
        <v>2.3207074039857463</v>
      </c>
      <c r="AZ358" s="23">
        <f>(('Balance Sheet Annual'!BH358+'Balance Sheet Annual'!BS358)-'Balance Sheet Annual'!N358)/('Income Statement Annual'!AF358-'Income Statement Annual'!AC358)</f>
        <v>2.1242576217500329</v>
      </c>
      <c r="BA358" s="23">
        <f>('Cash Flow Statement Annual'!AB358+'Cash Flow Statement Annual'!AU358)/'Income Statement Annual'!BS358</f>
        <v>0.31073446327683618</v>
      </c>
      <c r="BB358" s="23">
        <f>'Income Statement Annual'!AF358/('Balance Sheet Annual'!BH358+'Balance Sheet Annual'!BS358)</f>
        <v>0.43090309372156504</v>
      </c>
      <c r="BC358" s="24">
        <f>'Income Statement Annual'!AF358/('Balance Sheet Annual'!BB358-'Balance Sheet Annual'!BR358)</f>
        <v>9.3595785286796906E-2</v>
      </c>
    </row>
    <row r="359" spans="1:55" x14ac:dyDescent="0.2">
      <c r="A359" s="52" t="s">
        <v>1066</v>
      </c>
      <c r="B359" s="52" t="s">
        <v>1067</v>
      </c>
      <c r="C359" s="52" t="str">
        <f>VLOOKUP(A359,'[1]S&amp;P 500 Wikipedia'!A:D,3,FALSE)</f>
        <v>Information Technology</v>
      </c>
      <c r="D359" s="52">
        <v>353611</v>
      </c>
      <c r="E359" s="52" t="s">
        <v>16</v>
      </c>
      <c r="F359" s="52">
        <v>2019</v>
      </c>
      <c r="G359" s="52" t="s">
        <v>17</v>
      </c>
      <c r="H359" s="53">
        <v>43738</v>
      </c>
      <c r="I359" s="53">
        <v>43783</v>
      </c>
      <c r="J359" s="53">
        <v>43783</v>
      </c>
      <c r="K359" s="54">
        <v>171000000</v>
      </c>
      <c r="L359" s="54">
        <v>172300000</v>
      </c>
      <c r="M359" s="52" t="s">
        <v>1068</v>
      </c>
      <c r="N359" s="21">
        <f>'Balance Sheet Annual'!AH359/'Balance Sheet Annual'!BR359</f>
        <v>5.9748663101604276</v>
      </c>
      <c r="O359" s="22">
        <f>('Balance Sheet Annual'!AH359-'Balance Sheet Annual'!U359)/'Balance Sheet Annual'!BR359</f>
        <v>4.3446524064171124</v>
      </c>
      <c r="P359" s="22">
        <f>'Balance Sheet Annual'!N359/'Balance Sheet Annual'!BR359</f>
        <v>2.8197860962566845</v>
      </c>
      <c r="Q359" s="22">
        <f>'Balance Sheet Annual'!CH359/'Balance Sheet Annual'!CS359</f>
        <v>0.17400480314387598</v>
      </c>
      <c r="R359" s="22">
        <f>('Balance Sheet Annual'!BH359+'Balance Sheet Annual'!BS359)/'Balance Sheet Annual'!BB359</f>
        <v>0</v>
      </c>
      <c r="S359" s="22">
        <f>('Balance Sheet Annual'!BH359/'Balance Sheet Annual'!BB359)</f>
        <v>0</v>
      </c>
      <c r="T359" s="22">
        <f>'Balance Sheet Annual'!BS359/'Balance Sheet Annual'!BB359</f>
        <v>0</v>
      </c>
      <c r="U359" s="22">
        <f>('Balance Sheet Annual'!BH359+'Balance Sheet Annual'!BS359)/'Balance Sheet Annual'!CS359</f>
        <v>0</v>
      </c>
      <c r="V359" s="22">
        <f>('Balance Sheet Annual'!BH359/'Balance Sheet Annual'!CS359)</f>
        <v>0</v>
      </c>
      <c r="W359" s="22">
        <f>('Balance Sheet Annual'!BS359/'Balance Sheet Annual'!CS359)</f>
        <v>0</v>
      </c>
      <c r="X359" s="23">
        <f>'Balance Sheet Annual'!AH359/'Balance Sheet Annual'!BB359</f>
        <v>0.46173237457641125</v>
      </c>
      <c r="Y359" s="23">
        <f>'Balance Sheet Annual'!CS359/('Balance Sheet Annual'!BB359-'Balance Sheet Annual'!AQ359-'Balance Sheet Annual'!AR359-'Balance Sheet Annual'!AS359)</f>
        <v>1.1638668511251022</v>
      </c>
      <c r="Z359" s="23">
        <f>'Balance Sheet Annual'!BA359/'Balance Sheet Annual'!BB359</f>
        <v>0.53826762542358875</v>
      </c>
      <c r="AA359" s="23">
        <f>'Balance Sheet Annual'!AR359/'Balance Sheet Annual'!BB359</f>
        <v>0.24584676419538806</v>
      </c>
      <c r="AB359" s="24">
        <f>'Balance Sheet Annual'!CS359/'Balance Sheet Annual'!CT359</f>
        <v>0.85178527151004213</v>
      </c>
      <c r="AC359" s="25">
        <f>'Income Statement Annual'!V359/'Income Statement Annual'!N359</f>
        <v>0.47494669509594883</v>
      </c>
      <c r="AD359" s="23">
        <f>('Income Statement Annual'!AF359-'Income Statement Annual'!AC359)/'Income Statement Annual'!N359</f>
        <v>0.29063018242122718</v>
      </c>
      <c r="AE359" s="23">
        <f>'Income Statement Annual'!AF359/'Income Statement Annual'!N359</f>
        <v>0.2839374555792466</v>
      </c>
      <c r="AF359" s="23">
        <f>'Income Statement Annual'!BS359/'Income Statement Annual'!N359</f>
        <v>0.25278370054489457</v>
      </c>
      <c r="AG359" s="23" t="e">
        <f>('Income Statement Annual'!AF359-'Income Statement Annual'!AC359)/('Income Statement Annual'!AH359*-1)</f>
        <v>#DIV/0!</v>
      </c>
      <c r="AH359" s="24" t="e">
        <f>'Income Statement Annual'!AF359/('Income Statement Annual'!AH359*-1)</f>
        <v>#DIV/0!</v>
      </c>
      <c r="AI359" s="25">
        <f>'Cash Flow Statement Annual'!BG359/'Cash Flow Statement Annual'!AB359</f>
        <v>-0.66732485008044462</v>
      </c>
      <c r="AJ359" s="23">
        <f>'Cash Flow Statement Annual'!AB359/'Balance Sheet Annual'!BR359</f>
        <v>3.6561497326203209</v>
      </c>
      <c r="AK359" s="23" t="e">
        <f>('Cash Flow Statement Annual'!AB359+'Cash Flow Statement Annual'!AV359)/('Balance Sheet Annual'!BH359+'Balance Sheet Annual'!BS359)</f>
        <v>#DIV/0!</v>
      </c>
      <c r="AL359" s="24" t="e">
        <f>('Cash Flow Statement Annual'!AB359/('Balance Sheet Annual'!BH359+'Balance Sheet Annual'!BS359))</f>
        <v>#DIV/0!</v>
      </c>
      <c r="AM359" s="25">
        <f>'Income Statement Annual'!BS359/'Balance Sheet Annual'!CS359</f>
        <v>0.20706886932052496</v>
      </c>
      <c r="AN359" s="23">
        <f>'Income Statement Annual'!N359/'Balance Sheet Annual'!CS359</f>
        <v>0.8191543555781966</v>
      </c>
      <c r="AO359" s="23">
        <f>'Income Statement Annual'!N359/'Balance Sheet Annual'!BB359</f>
        <v>0.69774361517480787</v>
      </c>
      <c r="AP359" s="23">
        <f>'Income Statement Annual'!N359/('Balance Sheet Annual'!AH359-'Balance Sheet Annual'!BR359)</f>
        <v>1.8148984198645599</v>
      </c>
      <c r="AQ359" s="23">
        <f>'Income Statement Annual'!BS359/'Balance Sheet Annual'!BB359</f>
        <v>0.17637821307546078</v>
      </c>
      <c r="AR359" s="23">
        <f>'Cash Flow Statement Annual'!AB359/'Income Statement Annual'!N359</f>
        <v>0.40493958777540867</v>
      </c>
      <c r="AS359" s="23">
        <f>'Cash Flow Statement Annual'!BG359/'Income Statement Annual'!N359</f>
        <v>-0.27022624970386167</v>
      </c>
      <c r="AT359" s="23">
        <f>'Cash Flow Statement Annual'!AB359/'Balance Sheet Annual'!BB359</f>
        <v>0.28254401190181005</v>
      </c>
      <c r="AU359" s="23">
        <f>('Cash Flow Statement Annual'!AB359+'Cash Flow Statement Annual'!AU359)/'Balance Sheet Annual'!BR359</f>
        <v>2.7553475935828877</v>
      </c>
      <c r="AV359" s="23" t="e">
        <f>('Cash Flow Statement Annual'!AB359+'Cash Flow Statement Annual'!AU359)/('Balance Sheet Annual'!BH359+'Balance Sheet Annual'!BS359)</f>
        <v>#DIV/0!</v>
      </c>
      <c r="AW359" s="23" t="e">
        <f>'Cash Flow Statement Annual'!AB359/'Balance Sheet Annual'!BS359</f>
        <v>#DIV/0!</v>
      </c>
      <c r="AX359" s="23" t="e">
        <f>('Cash Flow Statement Annual'!AB359+'Cash Flow Statement Annual'!AU359)/'Balance Sheet Annual'!BS359</f>
        <v>#DIV/0!</v>
      </c>
      <c r="AY359" s="23">
        <f>('Balance Sheet Annual'!BH359+'Balance Sheet Annual'!BS359)/('Income Statement Annual'!AF359-'Income Statement Annual'!AC359)</f>
        <v>0</v>
      </c>
      <c r="AZ359" s="23">
        <f>(('Balance Sheet Annual'!BH359+'Balance Sheet Annual'!BS359)-'Balance Sheet Annual'!N359)/('Income Statement Annual'!AF359-'Income Statement Annual'!AC359)</f>
        <v>-1.0745873242306909</v>
      </c>
      <c r="BA359" s="23">
        <f>('Cash Flow Statement Annual'!AB359+'Cash Flow Statement Annual'!AU359)/'Income Statement Annual'!BS359</f>
        <v>1.2072399250234302</v>
      </c>
      <c r="BB359" s="23" t="e">
        <f>'Income Statement Annual'!AF359/('Balance Sheet Annual'!BH359+'Balance Sheet Annual'!BS359)</f>
        <v>#DIV/0!</v>
      </c>
      <c r="BC359" s="24">
        <f>'Income Statement Annual'!AF359/('Balance Sheet Annual'!BB359-'Balance Sheet Annual'!BR359)</f>
        <v>0.2147079899677535</v>
      </c>
    </row>
    <row r="360" spans="1:55" x14ac:dyDescent="0.2">
      <c r="A360" s="52" t="s">
        <v>1090</v>
      </c>
      <c r="B360" s="52" t="s">
        <v>1091</v>
      </c>
      <c r="C360" s="52" t="str">
        <f>VLOOKUP(A360,'[1]S&amp;P 500 Wikipedia'!A:D,3,FALSE)</f>
        <v>Health Care</v>
      </c>
      <c r="D360" s="52">
        <v>105030</v>
      </c>
      <c r="E360" s="52" t="s">
        <v>16</v>
      </c>
      <c r="F360" s="52">
        <v>2019</v>
      </c>
      <c r="G360" s="52" t="s">
        <v>17</v>
      </c>
      <c r="H360" s="53">
        <v>43830</v>
      </c>
      <c r="I360" s="53">
        <v>43867</v>
      </c>
      <c r="J360" s="53">
        <v>43867</v>
      </c>
      <c r="K360" s="54">
        <v>374600000</v>
      </c>
      <c r="L360" s="54">
        <v>380500000</v>
      </c>
      <c r="M360" s="52" t="s">
        <v>1092</v>
      </c>
      <c r="N360" s="21">
        <f>'Balance Sheet Annual'!AH360/'Balance Sheet Annual'!BR360</f>
        <v>2.581818181818182</v>
      </c>
      <c r="O360" s="22">
        <f>('Balance Sheet Annual'!AH360-'Balance Sheet Annual'!U360)/'Balance Sheet Annual'!BR360</f>
        <v>1.8359090909090909</v>
      </c>
      <c r="P360" s="22">
        <f>'Balance Sheet Annual'!N360/'Balance Sheet Annual'!BR360</f>
        <v>1.0056818181818181</v>
      </c>
      <c r="Q360" s="22">
        <f>'Balance Sheet Annual'!CH360/'Balance Sheet Annual'!CS360</f>
        <v>1.3555087061763098</v>
      </c>
      <c r="R360" s="22">
        <f>('Balance Sheet Annual'!BH360+'Balance Sheet Annual'!BS360)/'Balance Sheet Annual'!BB360</f>
        <v>0.36762024729008519</v>
      </c>
      <c r="S360" s="22">
        <f>('Balance Sheet Annual'!BH360/'Balance Sheet Annual'!BB360)</f>
        <v>2.8474823482613452E-2</v>
      </c>
      <c r="T360" s="22">
        <f>'Balance Sheet Annual'!BS360/'Balance Sheet Annual'!BB360</f>
        <v>0.33914542380747176</v>
      </c>
      <c r="U360" s="22">
        <f>('Balance Sheet Annual'!BH360+'Balance Sheet Annual'!BS360)/'Balance Sheet Annual'!CS360</f>
        <v>0.86593269305848364</v>
      </c>
      <c r="V360" s="22">
        <f>('Balance Sheet Annual'!BH360/'Balance Sheet Annual'!CS360)</f>
        <v>6.7072694620129616E-2</v>
      </c>
      <c r="W360" s="22">
        <f>('Balance Sheet Annual'!BS360/'Balance Sheet Annual'!CS360)</f>
        <v>0.79885999843835398</v>
      </c>
      <c r="X360" s="23">
        <f>'Balance Sheet Annual'!AH360/'Balance Sheet Annual'!BB360</f>
        <v>0.37657042463619189</v>
      </c>
      <c r="Y360" s="23">
        <f>'Balance Sheet Annual'!CS360/('Balance Sheet Annual'!BB360-'Balance Sheet Annual'!AQ360-'Balance Sheet Annual'!AR360-'Balance Sheet Annual'!AS360)</f>
        <v>0.75911327129393635</v>
      </c>
      <c r="Z360" s="23">
        <f>'Balance Sheet Annual'!BA360/'Balance Sheet Annual'!BB360</f>
        <v>0.62342957536380816</v>
      </c>
      <c r="AA360" s="23">
        <f>'Balance Sheet Annual'!AR360/'Balance Sheet Annual'!BB360</f>
        <v>0.30062651241422744</v>
      </c>
      <c r="AB360" s="24">
        <f>'Balance Sheet Annual'!CS360/'Balance Sheet Annual'!CT360</f>
        <v>0.42453674545032649</v>
      </c>
      <c r="AC360" s="25">
        <f>'Income Statement Annual'!V360/'Income Statement Annual'!N360</f>
        <v>0.6514377855415211</v>
      </c>
      <c r="AD360" s="23">
        <f>('Income Statement Annual'!AF360-'Income Statement Annual'!AC360)/'Income Statement Annual'!N360</f>
        <v>0.2263504434291857</v>
      </c>
      <c r="AE360" s="23">
        <f>'Income Statement Annual'!AF360/'Income Statement Annual'!N360</f>
        <v>0.19517602794947594</v>
      </c>
      <c r="AF360" s="23">
        <f>'Income Statement Annual'!BS360/'Income Statement Annual'!N360</f>
        <v>0.13994893845740392</v>
      </c>
      <c r="AG360" s="23" t="e">
        <f>('Income Statement Annual'!AF360-'Income Statement Annual'!AC360)/('Income Statement Annual'!AH360*-1)</f>
        <v>#DIV/0!</v>
      </c>
      <c r="AH360" s="24" t="e">
        <f>'Income Statement Annual'!AF360/('Income Statement Annual'!AH360*-1)</f>
        <v>#DIV/0!</v>
      </c>
      <c r="AI360" s="25">
        <f>'Cash Flow Statement Annual'!BG360/'Cash Flow Statement Annual'!AB360</f>
        <v>1.3692377909630307E-3</v>
      </c>
      <c r="AJ360" s="23">
        <f>'Cash Flow Statement Annual'!AB360/'Balance Sheet Annual'!BR360</f>
        <v>0.49795454545454543</v>
      </c>
      <c r="AK360" s="23">
        <f>('Cash Flow Statement Annual'!AB360+'Cash Flow Statement Annual'!AV360)/('Balance Sheet Annual'!BH360+'Balance Sheet Annual'!BS360)</f>
        <v>0.12741208295761947</v>
      </c>
      <c r="AL360" s="24">
        <f>('Cash Flow Statement Annual'!AB360/('Balance Sheet Annual'!BH360+'Balance Sheet Annual'!BS360))</f>
        <v>0.1975653742110009</v>
      </c>
      <c r="AM360" s="25">
        <f>'Income Statement Annual'!BS360/'Balance Sheet Annual'!CS360</f>
        <v>0.1626454282814086</v>
      </c>
      <c r="AN360" s="23">
        <f>'Income Statement Annual'!N360/'Balance Sheet Annual'!CS360</f>
        <v>1.1621769344889514</v>
      </c>
      <c r="AO360" s="23">
        <f>'Income Statement Annual'!N360/'Balance Sheet Annual'!BB360</f>
        <v>0.49338681340537671</v>
      </c>
      <c r="AP360" s="23">
        <f>'Income Statement Annual'!N360/('Balance Sheet Annual'!AH360-'Balance Sheet Annual'!BR360)</f>
        <v>2.1385057471264366</v>
      </c>
      <c r="AQ360" s="23">
        <f>'Income Statement Annual'!BS360/'Balance Sheet Annual'!BB360</f>
        <v>6.9048960784963698E-2</v>
      </c>
      <c r="AR360" s="23">
        <f>'Cash Flow Statement Annual'!AB360/'Income Statement Annual'!N360</f>
        <v>0.14720505240526741</v>
      </c>
      <c r="AS360" s="23">
        <f>'Cash Flow Statement Annual'!BG360/'Income Statement Annual'!N360</f>
        <v>2.0155872077398548E-4</v>
      </c>
      <c r="AT360" s="23">
        <f>'Cash Flow Statement Annual'!AB360/'Balance Sheet Annual'!BB360</f>
        <v>7.2629031723406373E-2</v>
      </c>
      <c r="AU360" s="23">
        <f>('Cash Flow Statement Annual'!AB360+'Cash Flow Statement Annual'!AU360)/'Balance Sheet Annual'!BR360</f>
        <v>0.16727272727272727</v>
      </c>
      <c r="AV360" s="23">
        <f>('Cash Flow Statement Annual'!AB360+'Cash Flow Statement Annual'!AU360)/('Balance Sheet Annual'!BH360+'Balance Sheet Annual'!BS360)</f>
        <v>6.6366095581605056E-2</v>
      </c>
      <c r="AW360" s="23">
        <f>'Cash Flow Statement Annual'!AB360/'Balance Sheet Annual'!BS360</f>
        <v>0.21415306421659661</v>
      </c>
      <c r="AX360" s="23">
        <f>('Cash Flow Statement Annual'!AB360+'Cash Flow Statement Annual'!AU360)/'Balance Sheet Annual'!BS360</f>
        <v>7.1938226957286674E-2</v>
      </c>
      <c r="AY360" s="23">
        <f>('Balance Sheet Annual'!BH360+'Balance Sheet Annual'!BS360)/('Income Statement Annual'!AF360-'Income Statement Annual'!AC360)</f>
        <v>3.2917779756604335</v>
      </c>
      <c r="AZ360" s="23">
        <f>(('Balance Sheet Annual'!BH360+'Balance Sheet Annual'!BS360)-'Balance Sheet Annual'!N360)/('Income Statement Annual'!AF360-'Income Statement Annual'!AC360)</f>
        <v>1.9783318492134165</v>
      </c>
      <c r="BA360" s="23">
        <f>('Cash Flow Statement Annual'!AB360+'Cash Flow Statement Annual'!AU360)/'Income Statement Annual'!BS360</f>
        <v>0.35333653384541525</v>
      </c>
      <c r="BB360" s="23">
        <f>'Income Statement Annual'!AF360/('Balance Sheet Annual'!BH360+'Balance Sheet Annual'!BS360)</f>
        <v>0.26194770063119927</v>
      </c>
      <c r="BC360" s="24">
        <f>'Income Statement Annual'!AF360/('Balance Sheet Annual'!BB360-'Balance Sheet Annual'!BR360)</f>
        <v>0.11274110296115186</v>
      </c>
    </row>
    <row r="361" spans="1:55" x14ac:dyDescent="0.2">
      <c r="A361" s="52" t="s">
        <v>1096</v>
      </c>
      <c r="B361" s="52" t="s">
        <v>1097</v>
      </c>
      <c r="C361" s="52" t="str">
        <f>VLOOKUP(A361,'[1]S&amp;P 500 Wikipedia'!A:D,3,FALSE)</f>
        <v>Consumer Staples</v>
      </c>
      <c r="D361" s="52">
        <v>247719</v>
      </c>
      <c r="E361" s="52" t="s">
        <v>16</v>
      </c>
      <c r="F361" s="52">
        <v>2020</v>
      </c>
      <c r="G361" s="52" t="s">
        <v>17</v>
      </c>
      <c r="H361" s="53">
        <v>44012</v>
      </c>
      <c r="I361" s="53">
        <v>44069</v>
      </c>
      <c r="J361" s="53">
        <v>44069</v>
      </c>
      <c r="K361" s="54">
        <v>508257992</v>
      </c>
      <c r="L361" s="54">
        <v>509166991</v>
      </c>
      <c r="M361" s="52" t="s">
        <v>1098</v>
      </c>
      <c r="N361" s="21">
        <f>'Balance Sheet Annual'!AH361/'Balance Sheet Annual'!BR361</f>
        <v>1.8381217927811162</v>
      </c>
      <c r="O361" s="22">
        <f>('Balance Sheet Annual'!AH361-'Balance Sheet Annual'!U361)/'Balance Sheet Annual'!BR361</f>
        <v>1.3773964687825113</v>
      </c>
      <c r="P361" s="22">
        <f>'Balance Sheet Annual'!N361/'Balance Sheet Annual'!BR361</f>
        <v>0.90198862642573452</v>
      </c>
      <c r="Q361" s="22">
        <f>'Balance Sheet Annual'!CH361/'Balance Sheet Annual'!CS361</f>
        <v>17.969472150546828</v>
      </c>
      <c r="R361" s="22">
        <f>('Balance Sheet Annual'!BH361+'Balance Sheet Annual'!BS361)/'Balance Sheet Annual'!BB361</f>
        <v>0.63844392672421302</v>
      </c>
      <c r="S361" s="22">
        <f>('Balance Sheet Annual'!BH361/'Balance Sheet Annual'!BB361)</f>
        <v>6.8250656059991519E-2</v>
      </c>
      <c r="T361" s="22">
        <f>'Balance Sheet Annual'!BS361/'Balance Sheet Annual'!BB361</f>
        <v>0.57019327066422143</v>
      </c>
      <c r="U361" s="22">
        <f>('Balance Sheet Annual'!BH361+'Balance Sheet Annual'!BS361)/'Balance Sheet Annual'!CS361</f>
        <v>12.110944287680718</v>
      </c>
      <c r="V361" s="22">
        <f>('Balance Sheet Annual'!BH361/'Balance Sheet Annual'!CS361)</f>
        <v>1.2946789193865593</v>
      </c>
      <c r="W361" s="22">
        <f>('Balance Sheet Annual'!BS361/'Balance Sheet Annual'!CS361)</f>
        <v>10.816265368294159</v>
      </c>
      <c r="X361" s="23">
        <f>'Balance Sheet Annual'!AH361/'Balance Sheet Annual'!BB361</f>
        <v>0.54569943627143147</v>
      </c>
      <c r="Y361" s="23">
        <f>'Balance Sheet Annual'!CS361/('Balance Sheet Annual'!BB361-'Balance Sheet Annual'!AQ361-'Balance Sheet Annual'!AR361-'Balance Sheet Annual'!AS361)</f>
        <v>6.584801794031396E-2</v>
      </c>
      <c r="Z361" s="23">
        <f>'Balance Sheet Annual'!BA361/'Balance Sheet Annual'!BB361</f>
        <v>0.45430056372856853</v>
      </c>
      <c r="AA361" s="23">
        <f>'Balance Sheet Annual'!AR361/'Balance Sheet Annual'!BB361</f>
        <v>0.16494719480493997</v>
      </c>
      <c r="AB361" s="24">
        <f>'Balance Sheet Annual'!CS361/'Balance Sheet Annual'!CT361</f>
        <v>5.271627971847246E-2</v>
      </c>
      <c r="AC361" s="25">
        <f>'Income Statement Annual'!V361/'Income Statement Annual'!N361</f>
        <v>0.18720068757277622</v>
      </c>
      <c r="AD361" s="23">
        <f>('Income Statement Annual'!AF361-'Income Statement Annual'!AC361)/'Income Statement Annual'!N361</f>
        <v>1.4170128509635718E-2</v>
      </c>
      <c r="AE361" s="23">
        <f>'Income Statement Annual'!AF361/'Income Statement Annual'!N361</f>
        <v>1.4170128509635718E-2</v>
      </c>
      <c r="AF361" s="23">
        <f>'Income Statement Annual'!BS361/'Income Statement Annual'!N361</f>
        <v>4.0737666067788159E-3</v>
      </c>
      <c r="AG361" s="23">
        <f>('Income Statement Annual'!AF361-'Income Statement Annual'!AC361)/('Income Statement Annual'!AH361*-1)</f>
        <v>1.836032041546225</v>
      </c>
      <c r="AH361" s="24">
        <f>'Income Statement Annual'!AF361/('Income Statement Annual'!AH361*-1)</f>
        <v>1.836032041546225</v>
      </c>
      <c r="AI361" s="25">
        <f>'Cash Flow Statement Annual'!BG361/'Cash Flow Statement Annual'!AB361</f>
        <v>2.915832653767267</v>
      </c>
      <c r="AJ361" s="23">
        <f>'Cash Flow Statement Annual'!AB361/'Balance Sheet Annual'!BR361</f>
        <v>0.2409519827242424</v>
      </c>
      <c r="AK361" s="23">
        <f>('Cash Flow Statement Annual'!AB361+'Cash Flow Statement Annual'!AV361)/('Balance Sheet Annual'!BH361+'Balance Sheet Annual'!BS361)</f>
        <v>5.2770428824107964E-2</v>
      </c>
      <c r="AL361" s="24">
        <f>('Cash Flow Statement Annual'!AB361/('Balance Sheet Annual'!BH361+'Balance Sheet Annual'!BS361))</f>
        <v>0.1120435770244909</v>
      </c>
      <c r="AM361" s="25">
        <f>'Income Statement Annual'!BS361/'Balance Sheet Annual'!CS361</f>
        <v>0.18063456615010084</v>
      </c>
      <c r="AN361" s="23">
        <f>'Income Statement Annual'!N361/'Balance Sheet Annual'!CS361</f>
        <v>44.340921703644462</v>
      </c>
      <c r="AO361" s="23">
        <f>'Income Statement Annual'!N361/'Balance Sheet Annual'!BB361</f>
        <v>2.3374884315042079</v>
      </c>
      <c r="AP361" s="23">
        <f>'Income Statement Annual'!N361/('Balance Sheet Annual'!AH361-'Balance Sheet Annual'!BR361)</f>
        <v>9.3942716822437706</v>
      </c>
      <c r="AQ361" s="23">
        <f>'Income Statement Annual'!BS361/'Balance Sheet Annual'!BB361</f>
        <v>9.5223823159936334E-3</v>
      </c>
      <c r="AR361" s="23">
        <f>'Cash Flow Statement Annual'!AB361/'Income Statement Annual'!N361</f>
        <v>3.0602735960370036E-2</v>
      </c>
      <c r="AS361" s="23">
        <f>'Cash Flow Statement Annual'!BG361/'Income Statement Annual'!N361</f>
        <v>8.9232456807864735E-2</v>
      </c>
      <c r="AT361" s="23">
        <f>'Cash Flow Statement Annual'!AB361/'Balance Sheet Annual'!BB361</f>
        <v>7.1533541279742777E-2</v>
      </c>
      <c r="AU361" s="23">
        <f>('Cash Flow Statement Annual'!AB361+'Cash Flow Statement Annual'!AU361)/'Balance Sheet Annual'!BR361</f>
        <v>0.12837032903220716</v>
      </c>
      <c r="AV361" s="23">
        <f>('Cash Flow Statement Annual'!AB361+'Cash Flow Statement Annual'!AU361)/('Balance Sheet Annual'!BH361+'Balance Sheet Annual'!BS361)</f>
        <v>5.9692685181346086E-2</v>
      </c>
      <c r="AW361" s="23">
        <f>'Cash Flow Statement Annual'!AB361/'Balance Sheet Annual'!BS361</f>
        <v>0.12545490267960011</v>
      </c>
      <c r="AX361" s="23">
        <f>('Cash Flow Statement Annual'!AB361+'Cash Flow Statement Annual'!AU361)/'Balance Sheet Annual'!BS361</f>
        <v>6.6837744822024592E-2</v>
      </c>
      <c r="AY361" s="23">
        <f>('Balance Sheet Annual'!BH361+'Balance Sheet Annual'!BS361)/('Income Statement Annual'!AF361-'Income Statement Annual'!AC361)</f>
        <v>19.275226983142208</v>
      </c>
      <c r="AZ361" s="23">
        <f>(('Balance Sheet Annual'!BH361+'Balance Sheet Annual'!BS361)-'Balance Sheet Annual'!N361)/('Income Statement Annual'!AF361-'Income Statement Annual'!AC361)</f>
        <v>11.190655165742724</v>
      </c>
      <c r="BA361" s="23">
        <f>('Cash Flow Statement Annual'!AB361+'Cash Flow Statement Annual'!AU361)/'Income Statement Annual'!BS361</f>
        <v>4.0021951502494488</v>
      </c>
      <c r="BB361" s="23">
        <f>'Income Statement Annual'!AF361/('Balance Sheet Annual'!BH361+'Balance Sheet Annual'!BS361)</f>
        <v>5.188006350714227E-2</v>
      </c>
      <c r="BC361" s="24">
        <f>'Income Statement Annual'!AF361/('Balance Sheet Annual'!BB361-'Balance Sheet Annual'!BR361)</f>
        <v>4.7107828062037109E-2</v>
      </c>
    </row>
    <row r="362" spans="1:55" x14ac:dyDescent="0.2">
      <c r="A362" s="52" t="s">
        <v>158</v>
      </c>
      <c r="B362" s="52" t="s">
        <v>159</v>
      </c>
      <c r="C362" s="52" t="str">
        <f>VLOOKUP(A362,'[1]S&amp;P 500 Wikipedia'!A:D,3,FALSE)</f>
        <v>Communication Services</v>
      </c>
      <c r="D362" s="52">
        <v>66790</v>
      </c>
      <c r="E362" s="52" t="s">
        <v>16</v>
      </c>
      <c r="F362" s="52">
        <v>2019</v>
      </c>
      <c r="G362" s="52" t="s">
        <v>17</v>
      </c>
      <c r="H362" s="53">
        <v>43830</v>
      </c>
      <c r="I362" s="53">
        <v>43881</v>
      </c>
      <c r="J362" s="53">
        <v>43881</v>
      </c>
      <c r="K362" s="54">
        <v>7313000000</v>
      </c>
      <c r="L362" s="54">
        <v>7341000000</v>
      </c>
      <c r="M362" s="52" t="s">
        <v>160</v>
      </c>
      <c r="N362" s="21">
        <f>'Balance Sheet Annual'!AH362/'Balance Sheet Annual'!BR362</f>
        <v>0.79466268084921132</v>
      </c>
      <c r="O362" s="22">
        <f>('Balance Sheet Annual'!AH362-'Balance Sheet Annual'!U362)/'Balance Sheet Annual'!BR362</f>
        <v>0.79466268084921132</v>
      </c>
      <c r="P362" s="22">
        <f>'Balance Sheet Annual'!N362/'Balance Sheet Annual'!BR362</f>
        <v>0.17602414708827327</v>
      </c>
      <c r="Q362" s="22">
        <f>'Balance Sheet Annual'!CH362/'Balance Sheet Annual'!CS362</f>
        <v>1.7319272633632772</v>
      </c>
      <c r="R362" s="22">
        <f>('Balance Sheet Annual'!BH362+'Balance Sheet Annual'!BS362)/'Balance Sheet Annual'!BB362</f>
        <v>0.2957334923658933</v>
      </c>
      <c r="S362" s="22">
        <f>('Balance Sheet Annual'!BH362/'Balance Sheet Annual'!BB362)</f>
        <v>2.1458519510793611E-2</v>
      </c>
      <c r="T362" s="22">
        <f>'Balance Sheet Annual'!BS362/'Balance Sheet Annual'!BB362</f>
        <v>0.27427497285509972</v>
      </c>
      <c r="U362" s="22">
        <f>('Balance Sheet Annual'!BH362+'Balance Sheet Annual'!BS362)/'Balance Sheet Annual'!CS362</f>
        <v>0.80792239048401948</v>
      </c>
      <c r="V362" s="22">
        <f>('Balance Sheet Annual'!BH362/'Balance Sheet Annual'!CS362)</f>
        <v>5.8623114482949872E-2</v>
      </c>
      <c r="W362" s="22">
        <f>('Balance Sheet Annual'!BS362/'Balance Sheet Annual'!CS362)</f>
        <v>0.7492992760010696</v>
      </c>
      <c r="X362" s="23">
        <f>'Balance Sheet Annual'!AH362/'Balance Sheet Annual'!BB362</f>
        <v>9.9264232719257384E-2</v>
      </c>
      <c r="Y362" s="23">
        <f>'Balance Sheet Annual'!CS362/('Balance Sheet Annual'!BB362-'Balance Sheet Annual'!AQ362-'Balance Sheet Annual'!AR362-'Balance Sheet Annual'!AS362)</f>
        <v>0.704282530525978</v>
      </c>
      <c r="Z362" s="23">
        <f>'Balance Sheet Annual'!BA362/'Balance Sheet Annual'!BB362</f>
        <v>0.90073576728074267</v>
      </c>
      <c r="AA362" s="23">
        <f>'Balance Sheet Annual'!AR362/'Balance Sheet Annual'!BB362</f>
        <v>0.26508830476245721</v>
      </c>
      <c r="AB362" s="24">
        <f>'Balance Sheet Annual'!CS362/'Balance Sheet Annual'!CT362</f>
        <v>0.36604195631800951</v>
      </c>
      <c r="AC362" s="25">
        <f>'Income Statement Annual'!V362/'Income Statement Annual'!N362</f>
        <v>0.53562775603914059</v>
      </c>
      <c r="AD362" s="23">
        <f>('Income Statement Annual'!AF362-'Income Statement Annual'!AC362)/'Income Statement Annual'!N362</f>
        <v>0.31805864464962774</v>
      </c>
      <c r="AE362" s="23">
        <f>'Income Statement Annual'!AF362/'Income Statement Annual'!N362</f>
        <v>0.16232967057226272</v>
      </c>
      <c r="AF362" s="23">
        <f>'Income Statement Annual'!BS362/'Income Statement Annual'!N362</f>
        <v>7.6713780333677345E-2</v>
      </c>
      <c r="AG362" s="23">
        <f>('Income Statement Annual'!AF362-'Income Statement Annual'!AC362)/('Income Statement Annual'!AH362*-1)</f>
        <v>6.8427926858228449</v>
      </c>
      <c r="AH362" s="24">
        <f>'Income Statement Annual'!AF362/('Income Statement Annual'!AH362*-1)</f>
        <v>3.4924008549038232</v>
      </c>
      <c r="AI362" s="25">
        <f>'Cash Flow Statement Annual'!BG362/'Cash Flow Statement Annual'!AB362</f>
        <v>-0.51538998931536117</v>
      </c>
      <c r="AJ362" s="23">
        <f>'Cash Flow Statement Annual'!AB362/'Balance Sheet Annual'!BR362</f>
        <v>0.70624428610816847</v>
      </c>
      <c r="AK362" s="23">
        <f>('Cash Flow Statement Annual'!AB362+'Cash Flow Statement Annual'!AV362)/('Balance Sheet Annual'!BH362+'Balance Sheet Annual'!BS362)</f>
        <v>0.20705253544349575</v>
      </c>
      <c r="AL362" s="24">
        <f>('Cash Flow Statement Annual'!AB362/('Balance Sheet Annual'!BH362+'Balance Sheet Annual'!BS362))</f>
        <v>0.29830766118898905</v>
      </c>
      <c r="AM362" s="25">
        <f>'Income Statement Annual'!BS362/'Balance Sheet Annual'!CS362</f>
        <v>6.8834371626372973E-2</v>
      </c>
      <c r="AN362" s="23">
        <f>'Income Statement Annual'!N362/'Balance Sheet Annual'!CS362</f>
        <v>0.89728822288470489</v>
      </c>
      <c r="AO362" s="23">
        <f>'Income Statement Annual'!N362/'Balance Sheet Annual'!BB362</f>
        <v>0.32844513648582757</v>
      </c>
      <c r="AP362" s="23">
        <f>'Income Statement Annual'!N362/('Balance Sheet Annual'!AH362-'Balance Sheet Annual'!BR362)</f>
        <v>-12.805159010600706</v>
      </c>
      <c r="AQ362" s="23">
        <f>'Income Statement Annual'!BS362/'Balance Sheet Annual'!BB362</f>
        <v>2.5196268052038451E-2</v>
      </c>
      <c r="AR362" s="23">
        <f>'Cash Flow Statement Annual'!AB362/'Income Statement Annual'!N362</f>
        <v>0.26859757275391433</v>
      </c>
      <c r="AS362" s="23">
        <f>'Cash Flow Statement Annual'!BG362/'Income Statement Annual'!N362</f>
        <v>-0.13843250015177186</v>
      </c>
      <c r="AT362" s="23">
        <f>'Cash Flow Statement Annual'!AB362/'Balance Sheet Annual'!BB362</f>
        <v>8.8219566442921393E-2</v>
      </c>
      <c r="AU362" s="23">
        <f>('Cash Flow Statement Annual'!AB362+'Cash Flow Statement Annual'!AU362)/'Balance Sheet Annual'!BR362</f>
        <v>0.46404782980946441</v>
      </c>
      <c r="AV362" s="23">
        <f>('Cash Flow Statement Annual'!AB362+'Cash Flow Statement Annual'!AU362)/('Balance Sheet Annual'!BH362+'Balance Sheet Annual'!BS362)</f>
        <v>0.19600728177655735</v>
      </c>
      <c r="AW362" s="23">
        <f>'Cash Flow Statement Annual'!AB362/'Balance Sheet Annual'!BS362</f>
        <v>0.32164643213556365</v>
      </c>
      <c r="AX362" s="23">
        <f>('Cash Flow Statement Annual'!AB362+'Cash Flow Statement Annual'!AU362)/'Balance Sheet Annual'!BS362</f>
        <v>0.2113423524046818</v>
      </c>
      <c r="AY362" s="23">
        <f>('Balance Sheet Annual'!BH362+'Balance Sheet Annual'!BS362)/('Income Statement Annual'!AF362-'Income Statement Annual'!AC362)</f>
        <v>2.830938747180288</v>
      </c>
      <c r="AZ362" s="23">
        <f>(('Balance Sheet Annual'!BH362+'Balance Sheet Annual'!BS362)-'Balance Sheet Annual'!N362)/('Income Statement Annual'!AF362-'Income Statement Annual'!AC362)</f>
        <v>2.6204580947423217</v>
      </c>
      <c r="BA362" s="23">
        <f>('Cash Flow Statement Annual'!AB362+'Cash Flow Statement Annual'!AU362)/'Income Statement Annual'!BS362</f>
        <v>2.3005755395683454</v>
      </c>
      <c r="BB362" s="23">
        <f>'Income Statement Annual'!AF362/('Balance Sheet Annual'!BH362+'Balance Sheet Annual'!BS362)</f>
        <v>0.18028526420957786</v>
      </c>
      <c r="BC362" s="24">
        <f>'Income Statement Annual'!AF362/('Balance Sheet Annual'!BB362-'Balance Sheet Annual'!BR362)</f>
        <v>6.0927006906151736E-2</v>
      </c>
    </row>
    <row r="363" spans="1:55" x14ac:dyDescent="0.2">
      <c r="A363" s="52" t="s">
        <v>829</v>
      </c>
      <c r="B363" s="52" t="s">
        <v>830</v>
      </c>
      <c r="C363" s="52" t="str">
        <f>VLOOKUP(A363,'[1]S&amp;P 500 Wikipedia'!A:D,3,FALSE)</f>
        <v>Consumer Staples</v>
      </c>
      <c r="D363" s="52">
        <v>248956</v>
      </c>
      <c r="E363" s="52" t="s">
        <v>16</v>
      </c>
      <c r="F363" s="52">
        <v>2019</v>
      </c>
      <c r="G363" s="52" t="s">
        <v>17</v>
      </c>
      <c r="H363" s="53">
        <v>43830</v>
      </c>
      <c r="I363" s="53">
        <v>43873</v>
      </c>
      <c r="J363" s="53">
        <v>43873</v>
      </c>
      <c r="K363" s="54">
        <v>216700000</v>
      </c>
      <c r="L363" s="54">
        <v>217200000</v>
      </c>
      <c r="M363" s="52" t="s">
        <v>831</v>
      </c>
      <c r="N363" s="21">
        <f>'Balance Sheet Annual'!AH363/'Balance Sheet Annual'!BR363</f>
        <v>0.36687324700626461</v>
      </c>
      <c r="O363" s="22">
        <f>('Balance Sheet Annual'!AH363-'Balance Sheet Annual'!U363)/'Balance Sheet Annual'!BR363</f>
        <v>0.26343192086125528</v>
      </c>
      <c r="P363" s="22">
        <f>'Balance Sheet Annual'!N363/'Balance Sheet Annual'!BR363</f>
        <v>8.7905812801263E-2</v>
      </c>
      <c r="Q363" s="22">
        <f>'Balance Sheet Annual'!CH363/'Balance Sheet Annual'!CS363</f>
        <v>1.1106991099311787</v>
      </c>
      <c r="R363" s="22">
        <f>('Balance Sheet Annual'!BH363+'Balance Sheet Annual'!BS363)/'Balance Sheet Annual'!BB363</f>
        <v>0.31315878834919159</v>
      </c>
      <c r="S363" s="22">
        <f>('Balance Sheet Annual'!BH363/'Balance Sheet Annual'!BB363)</f>
        <v>3.2162385047713425E-2</v>
      </c>
      <c r="T363" s="22">
        <f>'Balance Sheet Annual'!BS363/'Balance Sheet Annual'!BB363</f>
        <v>0.28099640330147818</v>
      </c>
      <c r="U363" s="22">
        <f>('Balance Sheet Annual'!BH363+'Balance Sheet Annual'!BS363)/'Balance Sheet Annual'!CS363</f>
        <v>0.66098397583576507</v>
      </c>
      <c r="V363" s="22">
        <f>('Balance Sheet Annual'!BH363/'Balance Sheet Annual'!CS363)</f>
        <v>6.7885117493472591E-2</v>
      </c>
      <c r="W363" s="22">
        <f>('Balance Sheet Annual'!BS363/'Balance Sheet Annual'!CS363)</f>
        <v>0.59309885834229248</v>
      </c>
      <c r="X363" s="23">
        <f>'Balance Sheet Annual'!AH363/'Balance Sheet Annual'!BB363</f>
        <v>7.5690060222177558E-2</v>
      </c>
      <c r="Y363" s="23">
        <f>'Balance Sheet Annual'!CS363/('Balance Sheet Annual'!BB363-'Balance Sheet Annual'!AQ363-'Balance Sheet Annual'!AR363-'Balance Sheet Annual'!AS363)</f>
        <v>1.805649463842375</v>
      </c>
      <c r="Z363" s="23">
        <f>'Balance Sheet Annual'!BA363/'Balance Sheet Annual'!BB363</f>
        <v>0.92430993977782239</v>
      </c>
      <c r="AA363" s="23">
        <f>'Balance Sheet Annual'!AR363/'Balance Sheet Annual'!BB363</f>
        <v>0.26443010693074798</v>
      </c>
      <c r="AB363" s="24">
        <f>'Balance Sheet Annual'!CS363/'Balance Sheet Annual'!CT363</f>
        <v>0.47377667204900936</v>
      </c>
      <c r="AC363" s="25">
        <f>'Income Statement Annual'!V363/'Income Statement Annual'!N363</f>
        <v>0.39711136737433123</v>
      </c>
      <c r="AD363" s="23">
        <f>('Income Statement Annual'!AF363-'Income Statement Annual'!AC363)/'Income Statement Annual'!N363</f>
        <v>0.13925175340756565</v>
      </c>
      <c r="AE363" s="23">
        <f>'Income Statement Annual'!AF363/'Income Statement Annual'!N363</f>
        <v>0.13925175340756565</v>
      </c>
      <c r="AF363" s="23">
        <f>'Income Statement Annual'!BS363/'Income Statement Annual'!N363</f>
        <v>2.2846286178800312E-2</v>
      </c>
      <c r="AG363" s="23">
        <f>('Income Statement Annual'!AF363-'Income Statement Annual'!AC363)/('Income Statement Annual'!AH363*-1)</f>
        <v>5.4022735606894026</v>
      </c>
      <c r="AH363" s="24">
        <f>'Income Statement Annual'!AF363/('Income Statement Annual'!AH363*-1)</f>
        <v>5.4022735606894026</v>
      </c>
      <c r="AI363" s="25">
        <f>'Cash Flow Statement Annual'!BG363/'Cash Flow Statement Annual'!AB363</f>
        <v>-1.0578190059558319</v>
      </c>
      <c r="AJ363" s="23">
        <f>'Cash Flow Statement Annual'!AB363/'Balance Sheet Annual'!BR363</f>
        <v>0.31865437261718815</v>
      </c>
      <c r="AK363" s="23">
        <f>('Cash Flow Statement Annual'!AB363+'Cash Flow Statement Annual'!AV363)/('Balance Sheet Annual'!BH363+'Balance Sheet Annual'!BS363)</f>
        <v>0.16297288026820983</v>
      </c>
      <c r="AL363" s="24">
        <f>('Cash Flow Statement Annual'!AB363/('Balance Sheet Annual'!BH363+'Balance Sheet Annual'!BS363))</f>
        <v>0.20993173041813737</v>
      </c>
      <c r="AM363" s="25">
        <f>'Income Statement Annual'!BS363/'Balance Sheet Annual'!CS363</f>
        <v>1.7677044708222716E-2</v>
      </c>
      <c r="AN363" s="23">
        <f>'Income Statement Annual'!N363/'Balance Sheet Annual'!CS363</f>
        <v>0.77373821591299707</v>
      </c>
      <c r="AO363" s="23">
        <f>'Income Statement Annual'!N363/'Balance Sheet Annual'!BB363</f>
        <v>0.36657911697239759</v>
      </c>
      <c r="AP363" s="23">
        <f>'Income Statement Annual'!N363/('Balance Sheet Annual'!AH363-'Balance Sheet Annual'!BR363)</f>
        <v>-2.8064302199113986</v>
      </c>
      <c r="AQ363" s="23">
        <f>'Income Statement Annual'!BS363/'Balance Sheet Annual'!BB363</f>
        <v>8.3749714135233095E-3</v>
      </c>
      <c r="AR363" s="23">
        <f>'Cash Flow Statement Annual'!AB363/'Income Statement Annual'!N363</f>
        <v>0.17933909295423181</v>
      </c>
      <c r="AS363" s="23">
        <f>'Cash Flow Statement Annual'!BG363/'Income Statement Annual'!N363</f>
        <v>-0.18970830103786604</v>
      </c>
      <c r="AT363" s="23">
        <f>'Cash Flow Statement Annual'!AB363/'Balance Sheet Annual'!BB363</f>
        <v>6.5741966333793034E-2</v>
      </c>
      <c r="AU363" s="23">
        <f>('Cash Flow Statement Annual'!AB363+'Cash Flow Statement Annual'!AU363)/'Balance Sheet Annual'!BR363</f>
        <v>0.24588098957021212</v>
      </c>
      <c r="AV363" s="23">
        <f>('Cash Flow Statement Annual'!AB363+'Cash Flow Statement Annual'!AU363)/('Balance Sheet Annual'!BH363+'Balance Sheet Annual'!BS363)</f>
        <v>0.16198811644555583</v>
      </c>
      <c r="AW363" s="23">
        <f>'Cash Flow Statement Annual'!AB363/'Balance Sheet Annual'!BS363</f>
        <v>0.23396017017078735</v>
      </c>
      <c r="AX363" s="23">
        <f>('Cash Flow Statement Annual'!AB363+'Cash Flow Statement Annual'!AU363)/'Balance Sheet Annual'!BS363</f>
        <v>0.18052900918675627</v>
      </c>
      <c r="AY363" s="23">
        <f>('Balance Sheet Annual'!BH363+'Balance Sheet Annual'!BS363)/('Income Statement Annual'!AF363-'Income Statement Annual'!AC363)</f>
        <v>6.1347407005158834</v>
      </c>
      <c r="AZ363" s="23">
        <f>(('Balance Sheet Annual'!BH363+'Balance Sheet Annual'!BS363)-'Balance Sheet Annual'!N363)/('Income Statement Annual'!AF363-'Income Statement Annual'!AC363)</f>
        <v>5.7794596796090145</v>
      </c>
      <c r="BA363" s="23">
        <f>('Cash Flow Statement Annual'!AB363+'Cash Flow Statement Annual'!AU363)/'Income Statement Annual'!BS363</f>
        <v>6.0570955730244105</v>
      </c>
      <c r="BB363" s="23">
        <f>'Income Statement Annual'!AF363/('Balance Sheet Annual'!BH363+'Balance Sheet Annual'!BS363)</f>
        <v>0.16300607455436672</v>
      </c>
      <c r="BC363" s="24">
        <f>'Income Statement Annual'!AF363/('Balance Sheet Annual'!BB363-'Balance Sheet Annual'!BR363)</f>
        <v>6.4315868975844445E-2</v>
      </c>
    </row>
    <row r="364" spans="1:55" x14ac:dyDescent="0.2">
      <c r="A364" s="52" t="s">
        <v>1153</v>
      </c>
      <c r="B364" s="52" t="s">
        <v>1154</v>
      </c>
      <c r="C364" s="52" t="str">
        <f>VLOOKUP(A364,'[1]S&amp;P 500 Wikipedia'!A:D,3,FALSE)</f>
        <v>Industrials</v>
      </c>
      <c r="D364" s="52">
        <v>378229</v>
      </c>
      <c r="E364" s="52" t="s">
        <v>16</v>
      </c>
      <c r="F364" s="52">
        <v>2019</v>
      </c>
      <c r="G364" s="52" t="s">
        <v>17</v>
      </c>
      <c r="H364" s="53">
        <v>43921</v>
      </c>
      <c r="I364" s="53">
        <v>43921</v>
      </c>
      <c r="J364" s="53">
        <v>43921</v>
      </c>
      <c r="K364" s="54">
        <v>56264000</v>
      </c>
      <c r="L364" s="54">
        <v>56264000</v>
      </c>
      <c r="M364" s="52" t="s">
        <v>1155</v>
      </c>
      <c r="N364" s="21">
        <f>'Balance Sheet Annual'!AH364/'Balance Sheet Annual'!BR364</f>
        <v>3.1618053804501818</v>
      </c>
      <c r="O364" s="22">
        <f>('Balance Sheet Annual'!AH364-'Balance Sheet Annual'!U364)/'Balance Sheet Annual'!BR364</f>
        <v>2.3607368549659595</v>
      </c>
      <c r="P364" s="22">
        <f>'Balance Sheet Annual'!N364/'Balance Sheet Annual'!BR364</f>
        <v>0.95368336500393824</v>
      </c>
      <c r="Q364" s="22">
        <f>'Balance Sheet Annual'!CH364/'Balance Sheet Annual'!CS364</f>
        <v>-6.6340600946315931</v>
      </c>
      <c r="R364" s="22">
        <f>('Balance Sheet Annual'!BH364+'Balance Sheet Annual'!BS364)/'Balance Sheet Annual'!BB364</f>
        <v>1.0396328921099955</v>
      </c>
      <c r="S364" s="22">
        <f>('Balance Sheet Annual'!BH364/'Balance Sheet Annual'!BB364)</f>
        <v>2.6437349224665729E-2</v>
      </c>
      <c r="T364" s="22">
        <f>'Balance Sheet Annual'!BS364/'Balance Sheet Annual'!BB364</f>
        <v>1.0131955428853299</v>
      </c>
      <c r="U364" s="22">
        <f>('Balance Sheet Annual'!BH364+'Balance Sheet Annual'!BS364)/'Balance Sheet Annual'!CS364</f>
        <v>-5.8573541905033579</v>
      </c>
      <c r="V364" s="22">
        <f>('Balance Sheet Annual'!BH364/'Balance Sheet Annual'!CS364)</f>
        <v>-0.14894961427452866</v>
      </c>
      <c r="W364" s="22">
        <f>('Balance Sheet Annual'!BS364/'Balance Sheet Annual'!CS364)</f>
        <v>-5.7084045762288298</v>
      </c>
      <c r="X364" s="23">
        <f>'Balance Sheet Annual'!AH364/'Balance Sheet Annual'!BB364</f>
        <v>0.29931267395320171</v>
      </c>
      <c r="Y364" s="23">
        <f>'Balance Sheet Annual'!CS364/('Balance Sheet Annual'!BB364-'Balance Sheet Annual'!AQ364-'Balance Sheet Annual'!AR364-'Balance Sheet Annual'!AS364)</f>
        <v>-0.50697247209886542</v>
      </c>
      <c r="Z364" s="23">
        <f>'Balance Sheet Annual'!BA364/'Balance Sheet Annual'!BB364</f>
        <v>0.70068732604679829</v>
      </c>
      <c r="AA364" s="23">
        <f>'Balance Sheet Annual'!AR364/'Balance Sheet Annual'!BB364</f>
        <v>0.48109704183969576</v>
      </c>
      <c r="AB364" s="24">
        <f>'Balance Sheet Annual'!CS364/'Balance Sheet Annual'!CT364</f>
        <v>-0.17749189451366498</v>
      </c>
      <c r="AC364" s="25">
        <f>'Income Statement Annual'!V364/'Income Statement Annual'!N364</f>
        <v>0.5378444988640112</v>
      </c>
      <c r="AD364" s="23">
        <f>('Income Statement Annual'!AF364-'Income Statement Annual'!AC364)/'Income Statement Annual'!N364</f>
        <v>0.39468081175477959</v>
      </c>
      <c r="AE364" s="23">
        <f>'Income Statement Annual'!AF364/'Income Statement Annual'!N364</f>
        <v>0.36884379182658611</v>
      </c>
      <c r="AF364" s="23">
        <f>'Income Statement Annual'!BS364/'Income Statement Annual'!N364</f>
        <v>0.14909414778632957</v>
      </c>
      <c r="AG364" s="23">
        <f>('Income Statement Annual'!AF364-'Income Statement Annual'!AC364)/('Income Statement Annual'!AH364*-1)</f>
        <v>2.3977793622121704</v>
      </c>
      <c r="AH364" s="24">
        <f>'Income Statement Annual'!AF364/('Income Statement Annual'!AH364*-1)</f>
        <v>2.2408133498807215</v>
      </c>
      <c r="AI364" s="25">
        <f>'Cash Flow Statement Annual'!BG364/'Cash Flow Statement Annual'!AB364</f>
        <v>2.2367460648841129</v>
      </c>
      <c r="AJ364" s="23">
        <f>'Cash Flow Statement Annual'!AB364/'Balance Sheet Annual'!BR364</f>
        <v>0.65993048930434717</v>
      </c>
      <c r="AK364" s="23">
        <f>('Cash Flow Statement Annual'!AB364+'Cash Flow Statement Annual'!AV364)/('Balance Sheet Annual'!BH364+'Balance Sheet Annual'!BS364)</f>
        <v>-4.1230187455992093E-2</v>
      </c>
      <c r="AL364" s="24">
        <f>('Cash Flow Statement Annual'!AB364/('Balance Sheet Annual'!BH364+'Balance Sheet Annual'!BS364))</f>
        <v>6.0090823378229408E-2</v>
      </c>
      <c r="AM364" s="25">
        <f>'Income Statement Annual'!BS364/'Balance Sheet Annual'!CS364</f>
        <v>-0.26992256375293189</v>
      </c>
      <c r="AN364" s="23">
        <f>'Income Statement Annual'!N364/'Balance Sheet Annual'!CS364</f>
        <v>-1.810416892685583</v>
      </c>
      <c r="AO364" s="23">
        <f>'Income Statement Annual'!N364/'Balance Sheet Annual'!BB364</f>
        <v>0.32133432414230662</v>
      </c>
      <c r="AP364" s="23">
        <f>'Income Statement Annual'!N364/('Balance Sheet Annual'!AH364-'Balance Sheet Annual'!BR364)</f>
        <v>1.570184016731144</v>
      </c>
      <c r="AQ364" s="23">
        <f>'Income Statement Annual'!BS364/'Balance Sheet Annual'!BB364</f>
        <v>4.7909067212493398E-2</v>
      </c>
      <c r="AR364" s="23">
        <f>'Cash Flow Statement Annual'!AB364/'Income Statement Annual'!N364</f>
        <v>0.19441557220732184</v>
      </c>
      <c r="AS364" s="23">
        <f>'Cash Flow Statement Annual'!BG364/'Income Statement Annual'!N364</f>
        <v>0.43485826608692024</v>
      </c>
      <c r="AT364" s="23">
        <f>'Cash Flow Statement Annual'!AB364/'Balance Sheet Annual'!BB364</f>
        <v>6.2472396497979574E-2</v>
      </c>
      <c r="AU364" s="23">
        <f>('Cash Flow Statement Annual'!AB364+'Cash Flow Statement Annual'!AU364)/'Balance Sheet Annual'!BR364</f>
        <v>-1.8674227752808112</v>
      </c>
      <c r="AV364" s="23">
        <f>('Cash Flow Statement Annual'!AB364+'Cash Flow Statement Annual'!AU364)/('Balance Sheet Annual'!BH364+'Balance Sheet Annual'!BS364)</f>
        <v>-0.17004059363914439</v>
      </c>
      <c r="AW364" s="23">
        <f>'Cash Flow Statement Annual'!AB364/'Balance Sheet Annual'!BS364</f>
        <v>6.1658775481851877E-2</v>
      </c>
      <c r="AX364" s="23">
        <f>('Cash Flow Statement Annual'!AB364+'Cash Flow Statement Annual'!AU364)/'Balance Sheet Annual'!BS364</f>
        <v>-0.17447746921363191</v>
      </c>
      <c r="AY364" s="23">
        <f>('Balance Sheet Annual'!BH364+'Balance Sheet Annual'!BS364)/('Income Statement Annual'!AF364-'Income Statement Annual'!AC364)</f>
        <v>8.1974142104430854</v>
      </c>
      <c r="AZ364" s="23">
        <f>(('Balance Sheet Annual'!BH364+'Balance Sheet Annual'!BS364)-'Balance Sheet Annual'!N364)/('Income Statement Annual'!AF364-'Income Statement Annual'!AC364)</f>
        <v>7.4855600150958184</v>
      </c>
      <c r="BA364" s="23">
        <f>('Cash Flow Statement Annual'!AB364+'Cash Flow Statement Annual'!AU364)/'Income Statement Annual'!BS364</f>
        <v>-3.6899026515603874</v>
      </c>
      <c r="BB364" s="23">
        <f>'Income Statement Annual'!AF364/('Balance Sheet Annual'!BH364+'Balance Sheet Annual'!BS364)</f>
        <v>0.1140038675768848</v>
      </c>
      <c r="BC364" s="24">
        <f>'Income Statement Annual'!AF364/('Balance Sheet Annual'!BB364-'Balance Sheet Annual'!BR364)</f>
        <v>0.13091528084275761</v>
      </c>
    </row>
    <row r="365" spans="1:55" x14ac:dyDescent="0.2">
      <c r="A365" s="52" t="s">
        <v>1114</v>
      </c>
      <c r="B365" s="52" t="s">
        <v>1115</v>
      </c>
      <c r="C365" s="52" t="str">
        <f>VLOOKUP(A365,'[1]S&amp;P 500 Wikipedia'!A:D,3,FALSE)</f>
        <v>Information Technology</v>
      </c>
      <c r="D365" s="52">
        <v>104745</v>
      </c>
      <c r="E365" s="52" t="s">
        <v>16</v>
      </c>
      <c r="F365" s="52">
        <v>2019</v>
      </c>
      <c r="G365" s="52" t="s">
        <v>17</v>
      </c>
      <c r="H365" s="53">
        <v>43738</v>
      </c>
      <c r="I365" s="53">
        <v>43781</v>
      </c>
      <c r="J365" s="53">
        <v>43781</v>
      </c>
      <c r="K365" s="54">
        <v>335000000</v>
      </c>
      <c r="L365" s="54">
        <v>337000000</v>
      </c>
      <c r="M365" s="52" t="s">
        <v>1116</v>
      </c>
      <c r="N365" s="21">
        <f>'Balance Sheet Annual'!AH365/'Balance Sheet Annual'!BR365</f>
        <v>1.5689265536723165</v>
      </c>
      <c r="O365" s="22">
        <f>('Balance Sheet Annual'!AH365-'Balance Sheet Annual'!U365)/'Balance Sheet Annual'!BR365</f>
        <v>1.0502824858757063</v>
      </c>
      <c r="P365" s="22">
        <f>'Balance Sheet Annual'!N365/'Balance Sheet Annual'!BR365</f>
        <v>0.261864406779661</v>
      </c>
      <c r="Q365" s="22">
        <f>'Balance Sheet Annual'!CH365/'Balance Sheet Annual'!CS365</f>
        <v>0.86319772942289497</v>
      </c>
      <c r="R365" s="22">
        <f>('Balance Sheet Annual'!BH365+'Balance Sheet Annual'!BS365)/'Balance Sheet Annual'!BB365</f>
        <v>0.20133035442266681</v>
      </c>
      <c r="S365" s="22">
        <f>('Balance Sheet Annual'!BH365/'Balance Sheet Annual'!BB365)</f>
        <v>2.8942825225957144E-2</v>
      </c>
      <c r="T365" s="22">
        <f>'Balance Sheet Annual'!BS365/'Balance Sheet Annual'!BB365</f>
        <v>0.17238752919670966</v>
      </c>
      <c r="U365" s="22">
        <f>('Balance Sheet Annual'!BH365+'Balance Sheet Annual'!BS365)/'Balance Sheet Annual'!CS365</f>
        <v>0.37511825922421949</v>
      </c>
      <c r="V365" s="22">
        <f>('Balance Sheet Annual'!BH365/'Balance Sheet Annual'!CS365)</f>
        <v>5.392620624408704E-2</v>
      </c>
      <c r="W365" s="22">
        <f>('Balance Sheet Annual'!BS365/'Balance Sheet Annual'!CS365)</f>
        <v>0.32119205298013243</v>
      </c>
      <c r="X365" s="23">
        <f>'Balance Sheet Annual'!AH365/'Balance Sheet Annual'!BB365</f>
        <v>0.28201482685081752</v>
      </c>
      <c r="Y365" s="23">
        <f>'Balance Sheet Annual'!CS365/('Balance Sheet Annual'!BB365-'Balance Sheet Annual'!AQ365-'Balance Sheet Annual'!AR365-'Balance Sheet Annual'!AS365)</f>
        <v>0.85531639423854988</v>
      </c>
      <c r="Z365" s="23">
        <f>'Balance Sheet Annual'!BA365/'Balance Sheet Annual'!BB365</f>
        <v>0.71798517314918253</v>
      </c>
      <c r="AA365" s="23">
        <f>'Balance Sheet Annual'!AR365/'Balance Sheet Annual'!BB365</f>
        <v>0.29145932771402455</v>
      </c>
      <c r="AB365" s="24">
        <f>'Balance Sheet Annual'!CS365/'Balance Sheet Annual'!CT365</f>
        <v>0.53671168883924036</v>
      </c>
      <c r="AC365" s="25">
        <f>'Income Statement Annual'!V365/'Income Statement Annual'!N365</f>
        <v>0.32674003569303983</v>
      </c>
      <c r="AD365" s="23">
        <f>('Income Statement Annual'!AF365-'Income Statement Annual'!AC365)/'Income Statement Annual'!N365</f>
        <v>0.16805472932778109</v>
      </c>
      <c r="AE365" s="23">
        <f>'Income Statement Annual'!AF365/'Income Statement Annual'!N365</f>
        <v>0.16805472932778109</v>
      </c>
      <c r="AF365" s="23">
        <f>'Income Statement Annual'!BS365/'Income Statement Annual'!N365</f>
        <v>0.13712076145151694</v>
      </c>
      <c r="AG365" s="23">
        <f>('Income Statement Annual'!AF365-'Income Statement Annual'!AC365)/('Income Statement Annual'!AH365*-1)</f>
        <v>46.122448979591837</v>
      </c>
      <c r="AH365" s="24">
        <f>'Income Statement Annual'!AF365/('Income Statement Annual'!AH365*-1)</f>
        <v>46.122448979591837</v>
      </c>
      <c r="AI365" s="25">
        <f>'Cash Flow Statement Annual'!BG365/'Cash Flow Statement Annual'!AB365</f>
        <v>-0.67836498761354258</v>
      </c>
      <c r="AJ365" s="23">
        <f>'Cash Flow Statement Annual'!AB365/'Balance Sheet Annual'!BR365</f>
        <v>0.68418079096045192</v>
      </c>
      <c r="AK365" s="23">
        <f>('Cash Flow Statement Annual'!AB365+'Cash Flow Statement Annual'!AV365)/('Balance Sheet Annual'!BH365+'Balance Sheet Annual'!BS365)</f>
        <v>0.45750315258511981</v>
      </c>
      <c r="AL365" s="24">
        <f>('Cash Flow Statement Annual'!AB365/('Balance Sheet Annual'!BH365+'Balance Sheet Annual'!BS365))</f>
        <v>0.61084489281210597</v>
      </c>
      <c r="AM365" s="25">
        <f>'Income Statement Annual'!BS365/'Balance Sheet Annual'!CS365</f>
        <v>0.17445600756859034</v>
      </c>
      <c r="AN365" s="23">
        <f>'Income Statement Annual'!N365/'Balance Sheet Annual'!CS365</f>
        <v>1.2722800378429517</v>
      </c>
      <c r="AO365" s="23">
        <f>'Income Statement Annual'!N365/'Balance Sheet Annual'!BB365</f>
        <v>0.68284756778714328</v>
      </c>
      <c r="AP365" s="23">
        <f>'Income Statement Annual'!N365/('Balance Sheet Annual'!AH365-'Balance Sheet Annual'!BR365)</f>
        <v>6.6772591857000991</v>
      </c>
      <c r="AQ365" s="23">
        <f>'Income Statement Annual'!BS365/'Balance Sheet Annual'!BB365</f>
        <v>9.3632578450289425E-2</v>
      </c>
      <c r="AR365" s="23">
        <f>'Cash Flow Statement Annual'!AB365/'Income Statement Annual'!N365</f>
        <v>0.18010113027959548</v>
      </c>
      <c r="AS365" s="23">
        <f>'Cash Flow Statement Annual'!BG365/'Income Statement Annual'!N365</f>
        <v>-0.12217430101130279</v>
      </c>
      <c r="AT365" s="23">
        <f>'Cash Flow Statement Annual'!AB365/'Balance Sheet Annual'!BB365</f>
        <v>0.1229816187671372</v>
      </c>
      <c r="AU365" s="23">
        <f>('Cash Flow Statement Annual'!AB365+'Cash Flow Statement Annual'!AU365)/'Balance Sheet Annual'!BR365</f>
        <v>0.48870056497175141</v>
      </c>
      <c r="AV365" s="23">
        <f>('Cash Flow Statement Annual'!AB365+'Cash Flow Statement Annual'!AU365)/('Balance Sheet Annual'!BH365+'Balance Sheet Annual'!BS365)</f>
        <v>0.43631778058007564</v>
      </c>
      <c r="AW365" s="23">
        <f>'Cash Flow Statement Annual'!AB365/'Balance Sheet Annual'!BS365</f>
        <v>0.71340206185567012</v>
      </c>
      <c r="AX365" s="23">
        <f>('Cash Flow Statement Annual'!AB365+'Cash Flow Statement Annual'!AU365)/'Balance Sheet Annual'!BS365</f>
        <v>0.50957290132547861</v>
      </c>
      <c r="AY365" s="23">
        <f>('Balance Sheet Annual'!BH365+'Balance Sheet Annual'!BS365)/('Income Statement Annual'!AF365-'Income Statement Annual'!AC365)</f>
        <v>1.7544247787610618</v>
      </c>
      <c r="AZ365" s="23">
        <f>(('Balance Sheet Annual'!BH365+'Balance Sheet Annual'!BS365)-'Balance Sheet Annual'!N365)/('Income Statement Annual'!AF365-'Income Statement Annual'!AC365)</f>
        <v>1.3442477876106194</v>
      </c>
      <c r="BA365" s="23">
        <f>('Cash Flow Statement Annual'!AB365+'Cash Flow Statement Annual'!AU365)/'Income Statement Annual'!BS365</f>
        <v>0.93817787418655096</v>
      </c>
      <c r="BB365" s="23">
        <f>'Income Statement Annual'!AF365/('Balance Sheet Annual'!BH365+'Balance Sheet Annual'!BS365)</f>
        <v>0.56998738965952078</v>
      </c>
      <c r="BC365" s="24">
        <f>'Income Statement Annual'!AF365/('Balance Sheet Annual'!BB365-'Balance Sheet Annual'!BR365)</f>
        <v>0.1399034294911477</v>
      </c>
    </row>
    <row r="366" spans="1:55" x14ac:dyDescent="0.2">
      <c r="A366" s="52" t="s">
        <v>1120</v>
      </c>
      <c r="B366" s="52" t="s">
        <v>1121</v>
      </c>
      <c r="C366" s="52" t="str">
        <f>VLOOKUP(A366,'[1]S&amp;P 500 Wikipedia'!A:D,3,FALSE)</f>
        <v>Health Care</v>
      </c>
      <c r="D366" s="52">
        <v>448874</v>
      </c>
      <c r="E366" s="52" t="s">
        <v>16</v>
      </c>
      <c r="F366" s="52">
        <v>2019</v>
      </c>
      <c r="G366" s="52" t="s">
        <v>17</v>
      </c>
      <c r="H366" s="53">
        <v>43830</v>
      </c>
      <c r="I366" s="53">
        <v>43882</v>
      </c>
      <c r="J366" s="53">
        <v>43882</v>
      </c>
      <c r="K366" s="54">
        <v>46330000</v>
      </c>
      <c r="L366" s="54">
        <v>47206000</v>
      </c>
      <c r="M366" s="52" t="s">
        <v>1122</v>
      </c>
      <c r="N366" s="21">
        <f>'Balance Sheet Annual'!AH366/'Balance Sheet Annual'!BR366</f>
        <v>2.3200788555292111</v>
      </c>
      <c r="O366" s="22">
        <f>('Balance Sheet Annual'!AH366-'Balance Sheet Annual'!U366)/'Balance Sheet Annual'!BR366</f>
        <v>1.4737015034055287</v>
      </c>
      <c r="P366" s="22">
        <f>'Balance Sheet Annual'!N366/'Balance Sheet Annual'!BR366</f>
        <v>0.53473106534885584</v>
      </c>
      <c r="Q366" s="22">
        <f>'Balance Sheet Annual'!CH366/'Balance Sheet Annual'!CS366</f>
        <v>1.1178725346723413</v>
      </c>
      <c r="R366" s="22">
        <f>('Balance Sheet Annual'!BH366+'Balance Sheet Annual'!BS366)/'Balance Sheet Annual'!BB366</f>
        <v>0.30253525457144576</v>
      </c>
      <c r="S366" s="22">
        <f>('Balance Sheet Annual'!BH366/'Balance Sheet Annual'!BB366)</f>
        <v>7.9241563150771344E-3</v>
      </c>
      <c r="T366" s="22">
        <f>'Balance Sheet Annual'!BS366/'Balance Sheet Annual'!BB366</f>
        <v>0.29461109825636866</v>
      </c>
      <c r="U366" s="22">
        <f>('Balance Sheet Annual'!BH366+'Balance Sheet Annual'!BS366)/'Balance Sheet Annual'!CS366</f>
        <v>0.64073110642696995</v>
      </c>
      <c r="V366" s="22">
        <f>('Balance Sheet Annual'!BH366/'Balance Sheet Annual'!CS366)</f>
        <v>1.6782353020152248E-2</v>
      </c>
      <c r="W366" s="22">
        <f>('Balance Sheet Annual'!BS366/'Balance Sheet Annual'!CS366)</f>
        <v>0.62394875340681766</v>
      </c>
      <c r="X366" s="23">
        <f>'Balance Sheet Annual'!AH366/'Balance Sheet Annual'!BB366</f>
        <v>0.20703157934774685</v>
      </c>
      <c r="Y366" s="23">
        <f>'Balance Sheet Annual'!CS366/('Balance Sheet Annual'!BB366-'Balance Sheet Annual'!AQ366-'Balance Sheet Annual'!AR366-'Balance Sheet Annual'!AS366)</f>
        <v>1.5613002625469676</v>
      </c>
      <c r="Z366" s="23">
        <f>'Balance Sheet Annual'!BA366/'Balance Sheet Annual'!BB366</f>
        <v>0.79296842065225315</v>
      </c>
      <c r="AA366" s="23">
        <f>'Balance Sheet Annual'!AR366/'Balance Sheet Annual'!BB366</f>
        <v>0.35584295590048526</v>
      </c>
      <c r="AB366" s="24">
        <f>'Balance Sheet Annual'!CS366/'Balance Sheet Annual'!CT366</f>
        <v>0.4721719478527121</v>
      </c>
      <c r="AC366" s="25">
        <f>'Income Statement Annual'!V366/'Income Statement Annual'!N366</f>
        <v>0.57472213895402646</v>
      </c>
      <c r="AD366" s="23">
        <f>('Income Statement Annual'!AF366-'Income Statement Annual'!AC366)/'Income Statement Annual'!N366</f>
        <v>0.17083628410988524</v>
      </c>
      <c r="AE366" s="23">
        <f>'Income Statement Annual'!AF366/'Income Statement Annual'!N366</f>
        <v>0.17083628410988524</v>
      </c>
      <c r="AF366" s="23">
        <f>'Income Statement Annual'!BS366/'Income Statement Annual'!N366</f>
        <v>0.17780409823369533</v>
      </c>
      <c r="AG366" s="23">
        <f>('Income Statement Annual'!AF366-'Income Statement Annual'!AC366)/('Income Statement Annual'!AH366*-1)</f>
        <v>5.6460925263278536</v>
      </c>
      <c r="AH366" s="24">
        <f>'Income Statement Annual'!AF366/('Income Statement Annual'!AH366*-1)</f>
        <v>5.6460925263278536</v>
      </c>
      <c r="AI366" s="25">
        <f>'Cash Flow Statement Annual'!BG366/'Cash Flow Statement Annual'!AB366</f>
        <v>-0.95828566721883091</v>
      </c>
      <c r="AJ366" s="23">
        <f>'Cash Flow Statement Annual'!AB366/'Balance Sheet Annual'!BR366</f>
        <v>0.77624388381241616</v>
      </c>
      <c r="AK366" s="23">
        <f>('Cash Flow Statement Annual'!AB366+'Cash Flow Statement Annual'!AV366)/('Balance Sheet Annual'!BH366+'Balance Sheet Annual'!BS366)</f>
        <v>0.19604566506176455</v>
      </c>
      <c r="AL366" s="24">
        <f>('Cash Flow Statement Annual'!AB366/('Balance Sheet Annual'!BH366+'Balance Sheet Annual'!BS366))</f>
        <v>0.22895811975527819</v>
      </c>
      <c r="AM366" s="25">
        <f>'Income Statement Annual'!BS366/'Balance Sheet Annual'!CS366</f>
        <v>0.15488970637595156</v>
      </c>
      <c r="AN366" s="23">
        <f>'Income Statement Annual'!N366/'Balance Sheet Annual'!CS366</f>
        <v>0.87112562598176768</v>
      </c>
      <c r="AO366" s="23">
        <f>'Income Statement Annual'!N366/'Balance Sheet Annual'!BB366</f>
        <v>0.41132108364422437</v>
      </c>
      <c r="AP366" s="23">
        <f>'Income Statement Annual'!N366/('Balance Sheet Annual'!AH366-'Balance Sheet Annual'!BR366)</f>
        <v>3.491783009564402</v>
      </c>
      <c r="AQ366" s="23">
        <f>'Income Statement Annual'!BS366/'Balance Sheet Annual'!BB366</f>
        <v>7.3134574361867696E-2</v>
      </c>
      <c r="AR366" s="23">
        <f>'Cash Flow Statement Annual'!AB366/'Income Statement Annual'!N366</f>
        <v>0.16840348282821432</v>
      </c>
      <c r="AS366" s="23">
        <f>'Cash Flow Statement Annual'!BG366/'Income Statement Annual'!N366</f>
        <v>-0.1613786439040103</v>
      </c>
      <c r="AT366" s="23">
        <f>'Cash Flow Statement Annual'!AB366/'Balance Sheet Annual'!BB366</f>
        <v>6.9267903046362655E-2</v>
      </c>
      <c r="AU366" s="23">
        <f>('Cash Flow Statement Annual'!AB366+'Cash Flow Statement Annual'!AU366)/'Balance Sheet Annual'!BR366</f>
        <v>0.64573975899334879</v>
      </c>
      <c r="AV366" s="23">
        <f>('Cash Flow Statement Annual'!AB366+'Cash Flow Statement Annual'!AU366)/('Balance Sheet Annual'!BH366+'Balance Sheet Annual'!BS366)</f>
        <v>0.19046508984291308</v>
      </c>
      <c r="AW366" s="23">
        <f>'Cash Flow Statement Annual'!AB366/'Balance Sheet Annual'!BS366</f>
        <v>0.23511640754988183</v>
      </c>
      <c r="AX366" s="23">
        <f>('Cash Flow Statement Annual'!AB366+'Cash Flow Statement Annual'!AU366)/'Balance Sheet Annual'!BS366</f>
        <v>0.1955880304022232</v>
      </c>
      <c r="AY366" s="23">
        <f>('Balance Sheet Annual'!BH366+'Balance Sheet Annual'!BS366)/('Income Statement Annual'!AF366-'Income Statement Annual'!AC366)</f>
        <v>4.3054138417887957</v>
      </c>
      <c r="AZ366" s="23">
        <f>(('Balance Sheet Annual'!BH366+'Balance Sheet Annual'!BS366)-'Balance Sheet Annual'!N366)/('Income Statement Annual'!AF366-'Income Statement Annual'!AC366)</f>
        <v>3.6263537987559262</v>
      </c>
      <c r="BA366" s="23">
        <f>('Cash Flow Statement Annual'!AB366+'Cash Flow Statement Annual'!AU366)/'Income Statement Annual'!BS366</f>
        <v>0.78789553293200365</v>
      </c>
      <c r="BB366" s="23">
        <f>'Income Statement Annual'!AF366/('Balance Sheet Annual'!BH366+'Balance Sheet Annual'!BS366)</f>
        <v>0.23226570934805282</v>
      </c>
      <c r="BC366" s="24">
        <f>'Income Statement Annual'!AF366/('Balance Sheet Annual'!BB366-'Balance Sheet Annual'!BR366)</f>
        <v>7.7153320172305639E-2</v>
      </c>
    </row>
    <row r="367" spans="1:55" x14ac:dyDescent="0.2">
      <c r="A367" s="52" t="s">
        <v>1111</v>
      </c>
      <c r="B367" s="52" t="s">
        <v>1112</v>
      </c>
      <c r="C367" s="52" t="str">
        <f>VLOOKUP(A367,'[1]S&amp;P 500 Wikipedia'!A:D,3,FALSE)</f>
        <v>Consumer Discretionary</v>
      </c>
      <c r="D367" s="52">
        <v>72458</v>
      </c>
      <c r="E367" s="52" t="s">
        <v>16</v>
      </c>
      <c r="F367" s="52">
        <v>2019</v>
      </c>
      <c r="G367" s="52" t="s">
        <v>17</v>
      </c>
      <c r="H367" s="53">
        <v>43861</v>
      </c>
      <c r="I367" s="53">
        <v>43901</v>
      </c>
      <c r="J367" s="53">
        <v>43901</v>
      </c>
      <c r="K367" s="54">
        <v>506100000</v>
      </c>
      <c r="L367" s="54">
        <v>512000000</v>
      </c>
      <c r="M367" s="59" t="s">
        <v>1113</v>
      </c>
      <c r="N367" s="21">
        <f>'Balance Sheet Annual'!AH367/'Balance Sheet Annual'!BR367</f>
        <v>0.89059156485124591</v>
      </c>
      <c r="O367" s="22">
        <f>('Balance Sheet Annual'!AH367-'Balance Sheet Annual'!U367)/'Balance Sheet Annual'!BR367</f>
        <v>0.26989714916821977</v>
      </c>
      <c r="P367" s="22">
        <f>'Balance Sheet Annual'!N367/'Balance Sheet Annual'!BR367</f>
        <v>0.17788361979705944</v>
      </c>
      <c r="Q367" s="22">
        <f>'Balance Sheet Annual'!CH367/'Balance Sheet Annual'!CS367</f>
        <v>2.6152285979886756</v>
      </c>
      <c r="R367" s="22">
        <f>('Balance Sheet Annual'!BH367+'Balance Sheet Annual'!BS367)/'Balance Sheet Annual'!BB367</f>
        <v>0.26880011220458638</v>
      </c>
      <c r="S367" s="22">
        <f>('Balance Sheet Annual'!BH367/'Balance Sheet Annual'!BB367)</f>
        <v>3.7635288342410997E-3</v>
      </c>
      <c r="T367" s="22">
        <f>'Balance Sheet Annual'!BS367/'Balance Sheet Annual'!BB367</f>
        <v>0.26503658337034525</v>
      </c>
      <c r="U367" s="22">
        <f>('Balance Sheet Annual'!BH367+'Balance Sheet Annual'!BS367)/'Balance Sheet Annual'!CS367</f>
        <v>0.9717738527845855</v>
      </c>
      <c r="V367" s="22">
        <f>('Balance Sheet Annual'!BH367/'Balance Sheet Annual'!CS367)</f>
        <v>1.3606017070903406E-2</v>
      </c>
      <c r="W367" s="22">
        <f>('Balance Sheet Annual'!BS367/'Balance Sheet Annual'!CS367)</f>
        <v>0.95816783571368203</v>
      </c>
      <c r="X367" s="23">
        <f>'Balance Sheet Annual'!AH367/'Balance Sheet Annual'!BB367</f>
        <v>0.30159657776011595</v>
      </c>
      <c r="Y367" s="23">
        <f>'Balance Sheet Annual'!CS367/('Balance Sheet Annual'!BB367-'Balance Sheet Annual'!AQ367-'Balance Sheet Annual'!AR367-'Balance Sheet Annual'!AS367)</f>
        <v>0.27660768133897473</v>
      </c>
      <c r="Z367" s="23">
        <f>'Balance Sheet Annual'!BA367/'Balance Sheet Annual'!BB367</f>
        <v>0.69840342223988405</v>
      </c>
      <c r="AA367" s="23">
        <f>'Balance Sheet Annual'!AR367/'Balance Sheet Annual'!BB367</f>
        <v>0</v>
      </c>
      <c r="AB367" s="24">
        <f>'Balance Sheet Annual'!CS367/'Balance Sheet Annual'!CT367</f>
        <v>0.27660768133897473</v>
      </c>
      <c r="AC367" s="25">
        <f>'Income Statement Annual'!V367/'Income Statement Annual'!N367</f>
        <v>0.29762392462105697</v>
      </c>
      <c r="AD367" s="23">
        <f>('Income Statement Annual'!AF367-'Income Statement Annual'!AC367)/'Income Statement Annual'!N367</f>
        <v>8.9806943875460871E-2</v>
      </c>
      <c r="AE367" s="23">
        <f>'Income Statement Annual'!AF367/'Income Statement Annual'!N367</f>
        <v>5.9632322818516999E-2</v>
      </c>
      <c r="AF367" s="23">
        <f>'Income Statement Annual'!BS367/'Income Statement Annual'!N367</f>
        <v>4.2003789430561246E-2</v>
      </c>
      <c r="AG367" s="23">
        <f>('Income Statement Annual'!AF367-'Income Statement Annual'!AC367)/('Income Statement Annual'!AH367*-1)</f>
        <v>14.70649895178197</v>
      </c>
      <c r="AH367" s="24">
        <f>'Income Statement Annual'!AF367/('Income Statement Annual'!AH367*-1)</f>
        <v>9.765199161425576</v>
      </c>
      <c r="AI367" s="25">
        <f>'Cash Flow Statement Annual'!BG367/'Cash Flow Statement Annual'!AB367</f>
        <v>-0.44288323731909512</v>
      </c>
      <c r="AJ367" s="23">
        <f>'Cash Flow Statement Annual'!AB367/'Balance Sheet Annual'!BR367</f>
        <v>0.4912680334092635</v>
      </c>
      <c r="AK367" s="23">
        <f>('Cash Flow Statement Annual'!AB367+'Cash Flow Statement Annual'!AV367)/('Balance Sheet Annual'!BH367+'Balance Sheet Annual'!BS367)</f>
        <v>0.50326115314375164</v>
      </c>
      <c r="AL367" s="24">
        <f>('Cash Flow Statement Annual'!AB367/('Balance Sheet Annual'!BH367+'Balance Sheet Annual'!BS367))</f>
        <v>0.6189233846421428</v>
      </c>
      <c r="AM367" s="25">
        <f>'Income Statement Annual'!BS367/'Balance Sheet Annual'!CS367</f>
        <v>0.27727541620890728</v>
      </c>
      <c r="AN367" s="23">
        <f>'Income Statement Annual'!N367/'Balance Sheet Annual'!CS367</f>
        <v>6.6012000338037691</v>
      </c>
      <c r="AO367" s="23">
        <f>'Income Statement Annual'!N367/'Balance Sheet Annual'!BB367</f>
        <v>1.8259426354052222</v>
      </c>
      <c r="AP367" s="23">
        <f>'Income Statement Annual'!N367/('Balance Sheet Annual'!AH367-'Balance Sheet Annual'!BR367)</f>
        <v>-49.282018927444796</v>
      </c>
      <c r="AQ367" s="23">
        <f>'Income Statement Annual'!BS367/'Balance Sheet Annual'!BB367</f>
        <v>7.669650996984502E-2</v>
      </c>
      <c r="AR367" s="23">
        <f>'Cash Flow Statement Annual'!AB367/'Income Statement Annual'!N367</f>
        <v>9.1112761163457595E-2</v>
      </c>
      <c r="AS367" s="23">
        <f>'Cash Flow Statement Annual'!BG367/'Income Statement Annual'!N367</f>
        <v>-4.0352314625153624E-2</v>
      </c>
      <c r="AT367" s="23">
        <f>'Cash Flow Statement Annual'!AB367/'Balance Sheet Annual'!BB367</f>
        <v>0.16636667523785034</v>
      </c>
      <c r="AU367" s="23">
        <f>('Cash Flow Statement Annual'!AB367+'Cash Flow Statement Annual'!AU367)/'Balance Sheet Annual'!BR367</f>
        <v>0.28805135638848622</v>
      </c>
      <c r="AV367" s="23">
        <f>('Cash Flow Statement Annual'!AB367+'Cash Flow Statement Annual'!AU367)/('Balance Sheet Annual'!BH367+'Balance Sheet Annual'!BS367)</f>
        <v>0.36290112183668144</v>
      </c>
      <c r="AW367" s="23">
        <f>'Cash Flow Statement Annual'!AB367/'Balance Sheet Annual'!BS367</f>
        <v>0.62771211853942499</v>
      </c>
      <c r="AX367" s="23">
        <f>('Cash Flow Statement Annual'!AB367+'Cash Flow Statement Annual'!AU367)/'Balance Sheet Annual'!BS367</f>
        <v>0.36805433056976539</v>
      </c>
      <c r="AY367" s="23">
        <f>('Balance Sheet Annual'!BH367+'Balance Sheet Annual'!BS367)/('Income Statement Annual'!AF367-'Income Statement Annual'!AC367)</f>
        <v>1.6392017106200998</v>
      </c>
      <c r="AZ367" s="23">
        <f>(('Balance Sheet Annual'!BH367+'Balance Sheet Annual'!BS367)-'Balance Sheet Annual'!N367)/('Income Statement Annual'!AF367-'Income Statement Annual'!AC367)</f>
        <v>1.2718460441910193</v>
      </c>
      <c r="BA367" s="23">
        <f>('Cash Flow Statement Annual'!AB367+'Cash Flow Statement Annual'!AU367)/'Income Statement Annual'!BS367</f>
        <v>1.2718683328253582</v>
      </c>
      <c r="BB367" s="23">
        <f>'Income Statement Annual'!AF367/('Balance Sheet Annual'!BH367+'Balance Sheet Annual'!BS367)</f>
        <v>0.40507870249586919</v>
      </c>
      <c r="BC367" s="24">
        <f>'Income Statement Annual'!AF367/('Balance Sheet Annual'!BB367-'Balance Sheet Annual'!BR367)</f>
        <v>0.16464018096988547</v>
      </c>
    </row>
    <row r="368" spans="1:55" x14ac:dyDescent="0.2">
      <c r="A368" s="52" t="s">
        <v>1144</v>
      </c>
      <c r="B368" s="52" t="s">
        <v>1145</v>
      </c>
      <c r="C368" s="52" t="str">
        <f>VLOOKUP(A368,'[1]S&amp;P 500 Wikipedia'!A:D,3,FALSE)</f>
        <v>Consumer Discretionary</v>
      </c>
      <c r="D368" s="52">
        <v>249289</v>
      </c>
      <c r="E368" s="52" t="s">
        <v>16</v>
      </c>
      <c r="F368" s="52">
        <v>2019</v>
      </c>
      <c r="G368" s="52" t="s">
        <v>17</v>
      </c>
      <c r="H368" s="53">
        <v>43861</v>
      </c>
      <c r="I368" s="53">
        <v>43910</v>
      </c>
      <c r="J368" s="53">
        <v>43910</v>
      </c>
      <c r="K368" s="54">
        <v>121600000</v>
      </c>
      <c r="L368" s="54">
        <v>122500000</v>
      </c>
      <c r="M368" s="52" t="s">
        <v>1146</v>
      </c>
      <c r="N368" s="21">
        <f>'Balance Sheet Annual'!AH368/'Balance Sheet Annual'!BR368</f>
        <v>3.9937139323990105</v>
      </c>
      <c r="O368" s="22">
        <f>('Balance Sheet Annual'!AH368-'Balance Sheet Annual'!U368)/'Balance Sheet Annual'!BR368</f>
        <v>1.4546578730420445</v>
      </c>
      <c r="P368" s="22">
        <f>'Balance Sheet Annual'!N368/'Balance Sheet Annual'!BR368</f>
        <v>0.92477328936521019</v>
      </c>
      <c r="Q368" s="22">
        <f>'Balance Sheet Annual'!CH368/'Balance Sheet Annual'!CS368</f>
        <v>0.99679198896684051</v>
      </c>
      <c r="R368" s="22">
        <f>('Balance Sheet Annual'!BH368+'Balance Sheet Annual'!BS368)/'Balance Sheet Annual'!BB368</f>
        <v>0.15495262833891382</v>
      </c>
      <c r="S368" s="22">
        <f>('Balance Sheet Annual'!BH368/'Balance Sheet Annual'!BB368)</f>
        <v>2.2206873770664104E-2</v>
      </c>
      <c r="T368" s="22">
        <f>'Balance Sheet Annual'!BS368/'Balance Sheet Annual'!BB368</f>
        <v>0.13274575456824972</v>
      </c>
      <c r="U368" s="22">
        <f>('Balance Sheet Annual'!BH368+'Balance Sheet Annual'!BS368)/'Balance Sheet Annual'!CS368</f>
        <v>0.30940816693649936</v>
      </c>
      <c r="V368" s="22">
        <f>('Balance Sheet Annual'!BH368/'Balance Sheet Annual'!CS368)</f>
        <v>4.4342507645259939E-2</v>
      </c>
      <c r="W368" s="22">
        <f>('Balance Sheet Annual'!BS368/'Balance Sheet Annual'!CS368)</f>
        <v>0.26506565929123943</v>
      </c>
      <c r="X368" s="23">
        <f>'Balance Sheet Annual'!AH368/'Balance Sheet Annual'!BB368</f>
        <v>0.58189816969715169</v>
      </c>
      <c r="Y368" s="23">
        <f>'Balance Sheet Annual'!CS368/('Balance Sheet Annual'!BB368-'Balance Sheet Annual'!AQ368-'Balance Sheet Annual'!AR368-'Balance Sheet Annual'!AS368)</f>
        <v>0.50080329124187328</v>
      </c>
      <c r="Z368" s="23">
        <f>'Balance Sheet Annual'!BA368/'Balance Sheet Annual'!BB368</f>
        <v>0.41810183030284831</v>
      </c>
      <c r="AA368" s="23">
        <f>'Balance Sheet Annual'!AR368/'Balance Sheet Annual'!BB368</f>
        <v>0</v>
      </c>
      <c r="AB368" s="24">
        <f>'Balance Sheet Annual'!CS368/'Balance Sheet Annual'!CT368</f>
        <v>0.50080329124187328</v>
      </c>
      <c r="AC368" s="25">
        <f>'Income Statement Annual'!V368/'Income Statement Annual'!N368</f>
        <v>0.62429927667269436</v>
      </c>
      <c r="AD368" s="23">
        <f>('Income Statement Annual'!AF368-'Income Statement Annual'!AC368)/'Income Statement Annual'!N368</f>
        <v>0.16559674502712476</v>
      </c>
      <c r="AE368" s="23">
        <f>'Income Statement Annual'!AF368/'Income Statement Annual'!N368</f>
        <v>0.16559674502712476</v>
      </c>
      <c r="AF368" s="23">
        <f>'Income Statement Annual'!BS368/'Income Statement Annual'!N368</f>
        <v>0.12231012658227848</v>
      </c>
      <c r="AG368" s="23" t="e">
        <f>('Income Statement Annual'!AF368-'Income Statement Annual'!AC368)/('Income Statement Annual'!AH368*-1)</f>
        <v>#DIV/0!</v>
      </c>
      <c r="AH368" s="24" t="e">
        <f>'Income Statement Annual'!AF368/('Income Statement Annual'!AH368*-1)</f>
        <v>#DIV/0!</v>
      </c>
      <c r="AI368" s="25">
        <f>'Cash Flow Statement Annual'!BG368/'Cash Flow Statement Annual'!AB368</f>
        <v>-0.4589357579370994</v>
      </c>
      <c r="AJ368" s="23">
        <f>'Cash Flow Statement Annual'!AB368/'Balance Sheet Annual'!BR368</f>
        <v>0.69136438582028026</v>
      </c>
      <c r="AK368" s="23">
        <f>('Cash Flow Statement Annual'!AB368+'Cash Flow Statement Annual'!AV368)/('Balance Sheet Annual'!BH368+'Balance Sheet Annual'!BS368)</f>
        <v>0.38236434108527134</v>
      </c>
      <c r="AL368" s="24">
        <f>('Cash Flow Statement Annual'!AB368/('Balance Sheet Annual'!BH368+'Balance Sheet Annual'!BS368))</f>
        <v>0.65009689922480618</v>
      </c>
      <c r="AM368" s="25">
        <f>'Income Statement Annual'!BS368/'Balance Sheet Annual'!CS368</f>
        <v>0.16222941776098818</v>
      </c>
      <c r="AN368" s="23">
        <f>'Income Statement Annual'!N368/'Balance Sheet Annual'!CS368</f>
        <v>1.3263776458595671</v>
      </c>
      <c r="AO368" s="23">
        <f>'Income Statement Annual'!N368/'Balance Sheet Annual'!BB368</f>
        <v>0.66425429047611895</v>
      </c>
      <c r="AP368" s="23">
        <f>'Income Statement Annual'!N368/('Balance Sheet Annual'!AH368-'Balance Sheet Annual'!BR368)</f>
        <v>1.5228391449519809</v>
      </c>
      <c r="AQ368" s="23">
        <f>'Income Statement Annual'!BS368/'Balance Sheet Annual'!BB368</f>
        <v>8.1245026350955693E-2</v>
      </c>
      <c r="AR368" s="23">
        <f>'Cash Flow Statement Annual'!AB368/'Income Statement Annual'!N368</f>
        <v>0.15165009041591321</v>
      </c>
      <c r="AS368" s="23">
        <f>'Cash Flow Statement Annual'!BG368/'Income Statement Annual'!N368</f>
        <v>-6.9597649186256785E-2</v>
      </c>
      <c r="AT368" s="23">
        <f>'Cash Flow Statement Annual'!AB368/'Balance Sheet Annual'!BB368</f>
        <v>0.10073422320986171</v>
      </c>
      <c r="AU368" s="23">
        <f>('Cash Flow Statement Annual'!AB368+'Cash Flow Statement Annual'!AU368)/'Balance Sheet Annual'!BR368</f>
        <v>0.40354492992580382</v>
      </c>
      <c r="AV368" s="23">
        <f>('Cash Flow Statement Annual'!AB368+'Cash Flow Statement Annual'!AU368)/('Balance Sheet Annual'!BH368+'Balance Sheet Annual'!BS368)</f>
        <v>0.37945736434108529</v>
      </c>
      <c r="AW368" s="23">
        <f>'Cash Flow Statement Annual'!AB368/'Balance Sheet Annual'!BS368</f>
        <v>0.75885080873204391</v>
      </c>
      <c r="AX368" s="23">
        <f>('Cash Flow Statement Annual'!AB368+'Cash Flow Statement Annual'!AU368)/'Balance Sheet Annual'!BS368</f>
        <v>0.44293631942087996</v>
      </c>
      <c r="AY368" s="23">
        <f>('Balance Sheet Annual'!BH368+'Balance Sheet Annual'!BS368)/('Income Statement Annual'!AF368-'Income Statement Annual'!AC368)</f>
        <v>1.4086814086814088</v>
      </c>
      <c r="AZ368" s="23">
        <f>(('Balance Sheet Annual'!BH368+'Balance Sheet Annual'!BS368)-'Balance Sheet Annual'!N368)/('Income Statement Annual'!AF368-'Income Statement Annual'!AC368)</f>
        <v>0.18372918372918373</v>
      </c>
      <c r="BA368" s="23">
        <f>('Cash Flow Statement Annual'!AB368+'Cash Flow Statement Annual'!AU368)/'Income Statement Annual'!BS368</f>
        <v>0.72371095915727224</v>
      </c>
      <c r="BB368" s="23">
        <f>'Income Statement Annual'!AF368/('Balance Sheet Annual'!BH368+'Balance Sheet Annual'!BS368)</f>
        <v>0.70988372093023255</v>
      </c>
      <c r="BC368" s="24">
        <f>'Income Statement Annual'!AF368/('Balance Sheet Annual'!BB368-'Balance Sheet Annual'!BR368)</f>
        <v>0.12875898553526549</v>
      </c>
    </row>
    <row r="369" spans="1:55" x14ac:dyDescent="0.2">
      <c r="A369" s="52" t="s">
        <v>1147</v>
      </c>
      <c r="B369" s="52" t="s">
        <v>1148</v>
      </c>
      <c r="C369" s="52" t="str">
        <f>VLOOKUP(A369,'[1]S&amp;P 500 Wikipedia'!A:D,3,FALSE)</f>
        <v>Consumer Discretionary</v>
      </c>
      <c r="D369" s="52">
        <v>256569</v>
      </c>
      <c r="E369" s="52" t="s">
        <v>16</v>
      </c>
      <c r="F369" s="52">
        <v>2019</v>
      </c>
      <c r="G369" s="52" t="s">
        <v>17</v>
      </c>
      <c r="H369" s="53">
        <v>43861</v>
      </c>
      <c r="I369" s="53">
        <v>43917</v>
      </c>
      <c r="J369" s="53">
        <v>43917</v>
      </c>
      <c r="K369" s="54">
        <v>1201227000</v>
      </c>
      <c r="L369" s="54">
        <v>1219395000</v>
      </c>
      <c r="M369" s="52" t="s">
        <v>1149</v>
      </c>
      <c r="N369" s="21">
        <f>'Balance Sheet Annual'!AH369/'Balance Sheet Annual'!BR369</f>
        <v>1.2434006825218764</v>
      </c>
      <c r="O369" s="22">
        <f>('Balance Sheet Annual'!AH369-'Balance Sheet Annual'!U369)/'Balance Sheet Annual'!BR369</f>
        <v>0.56194282519191296</v>
      </c>
      <c r="P369" s="22">
        <f>'Balance Sheet Annual'!N369/'Balance Sheet Annual'!BR369</f>
        <v>0.44987984331170655</v>
      </c>
      <c r="Q369" s="22">
        <f>'Balance Sheet Annual'!CH369/'Balance Sheet Annual'!CS369</f>
        <v>3.0592035051877775</v>
      </c>
      <c r="R369" s="22">
        <f>('Balance Sheet Annual'!BH369+'Balance Sheet Annual'!BS369)/'Balance Sheet Annual'!BB369</f>
        <v>9.2633038811384696E-2</v>
      </c>
      <c r="S369" s="22">
        <f>('Balance Sheet Annual'!BH369/'Balance Sheet Annual'!BB369)</f>
        <v>0</v>
      </c>
      <c r="T369" s="22">
        <f>'Balance Sheet Annual'!BS369/'Balance Sheet Annual'!BB369</f>
        <v>9.2633038811384696E-2</v>
      </c>
      <c r="U369" s="22">
        <f>('Balance Sheet Annual'!BH369+'Balance Sheet Annual'!BS369)/'Balance Sheet Annual'!CS369</f>
        <v>0.37601635583936821</v>
      </c>
      <c r="V369" s="22">
        <f>('Balance Sheet Annual'!BH369/'Balance Sheet Annual'!CS369)</f>
        <v>0</v>
      </c>
      <c r="W369" s="22">
        <f>('Balance Sheet Annual'!BS369/'Balance Sheet Annual'!CS369)</f>
        <v>0.37601635583936821</v>
      </c>
      <c r="X369" s="23">
        <f>'Balance Sheet Annual'!AH369/'Balance Sheet Annual'!BB369</f>
        <v>0.36821788756870316</v>
      </c>
      <c r="Y369" s="23">
        <f>'Balance Sheet Annual'!CS369/('Balance Sheet Annual'!BB369-'Balance Sheet Annual'!AQ369-'Balance Sheet Annual'!AR369-'Balance Sheet Annual'!AS369)</f>
        <v>0.24733248655052795</v>
      </c>
      <c r="Z369" s="23">
        <f>'Balance Sheet Annual'!BA369/'Balance Sheet Annual'!BB369</f>
        <v>0.63178211243129689</v>
      </c>
      <c r="AA369" s="23">
        <f>'Balance Sheet Annual'!AR369/'Balance Sheet Annual'!BB369</f>
        <v>3.9571749069569383E-3</v>
      </c>
      <c r="AB369" s="24">
        <f>'Balance Sheet Annual'!CS369/'Balance Sheet Annual'!CT369</f>
        <v>0.24635374864107493</v>
      </c>
      <c r="AC369" s="25">
        <f>'Income Statement Annual'!V369/'Income Statement Annual'!N369</f>
        <v>0.28456513040242587</v>
      </c>
      <c r="AD369" s="23">
        <f>('Income Statement Annual'!AF369-'Income Statement Annual'!AC369)/'Income Statement Annual'!N369</f>
        <v>0.10586119411289077</v>
      </c>
      <c r="AE369" s="23">
        <f>'Income Statement Annual'!AF369/'Income Statement Annual'!N369</f>
        <v>0.10586119411289077</v>
      </c>
      <c r="AF369" s="23">
        <f>'Income Statement Annual'!BS369/'Income Statement Annual'!N369</f>
        <v>7.8437922287609665E-2</v>
      </c>
      <c r="AG369" s="23">
        <f>('Income Statement Annual'!AF369-'Income Statement Annual'!AC369)/('Income Statement Annual'!AH369*-1)</f>
        <v>440.47566327548373</v>
      </c>
      <c r="AH369" s="24">
        <f>'Income Statement Annual'!AF369/('Income Statement Annual'!AH369*-1)</f>
        <v>440.47566327548373</v>
      </c>
      <c r="AI369" s="25">
        <f>'Cash Flow Statement Annual'!BG369/'Cash Flow Statement Annual'!AB369</f>
        <v>-0.59383923433680719</v>
      </c>
      <c r="AJ369" s="23">
        <f>'Cash Flow Statement Annual'!AB369/'Balance Sheet Annual'!BR369</f>
        <v>0.56872720620700234</v>
      </c>
      <c r="AK369" s="23">
        <f>('Cash Flow Statement Annual'!AB369+'Cash Flow Statement Annual'!AV369)/('Balance Sheet Annual'!BH369+'Balance Sheet Annual'!BS369)</f>
        <v>1.3390613088917453</v>
      </c>
      <c r="AL369" s="24">
        <f>('Cash Flow Statement Annual'!AB369/('Balance Sheet Annual'!BH369+'Balance Sheet Annual'!BS369))</f>
        <v>1.8181590566143184</v>
      </c>
      <c r="AM369" s="25">
        <f>'Income Statement Annual'!BS369/'Balance Sheet Annual'!CS369</f>
        <v>0.55011371484405736</v>
      </c>
      <c r="AN369" s="23">
        <f>'Income Statement Annual'!N369/'Balance Sheet Annual'!CS369</f>
        <v>7.0133641840606895</v>
      </c>
      <c r="AO369" s="23">
        <f>'Income Statement Annual'!N369/'Balance Sheet Annual'!BB369</f>
        <v>1.7277685573284045</v>
      </c>
      <c r="AP369" s="23">
        <f>'Income Statement Annual'!N369/('Balance Sheet Annual'!AH369-'Balance Sheet Annual'!BR369)</f>
        <v>23.970108166343461</v>
      </c>
      <c r="AQ369" s="23">
        <f>'Income Statement Annual'!BS369/'Balance Sheet Annual'!BB369</f>
        <v>0.13552257583070088</v>
      </c>
      <c r="AR369" s="23">
        <f>'Cash Flow Statement Annual'!AB369/'Income Statement Annual'!N369</f>
        <v>9.7479258863843371E-2</v>
      </c>
      <c r="AS369" s="23">
        <f>'Cash Flow Statement Annual'!BG369/'Income Statement Annual'!N369</f>
        <v>-5.7887008447424178E-2</v>
      </c>
      <c r="AT369" s="23">
        <f>'Cash Flow Statement Annual'!AB369/'Balance Sheet Annual'!BB369</f>
        <v>0.16842159845662474</v>
      </c>
      <c r="AU369" s="23">
        <f>('Cash Flow Statement Annual'!AB369+'Cash Flow Statement Annual'!AU369)/'Balance Sheet Annual'!BR369</f>
        <v>0.36426280099135039</v>
      </c>
      <c r="AV369" s="23">
        <f>('Cash Flow Statement Annual'!AB369+'Cash Flow Statement Annual'!AU369)/('Balance Sheet Annual'!BH369+'Balance Sheet Annual'!BS369)</f>
        <v>1.1645085787738221</v>
      </c>
      <c r="AW369" s="23">
        <f>'Cash Flow Statement Annual'!AB369/'Balance Sheet Annual'!BS369</f>
        <v>1.8181590566143184</v>
      </c>
      <c r="AX369" s="23">
        <f>('Cash Flow Statement Annual'!AB369+'Cash Flow Statement Annual'!AU369)/'Balance Sheet Annual'!BS369</f>
        <v>1.1645085787738221</v>
      </c>
      <c r="AY369" s="23">
        <f>('Balance Sheet Annual'!BH369+'Balance Sheet Annual'!BS369)/('Income Statement Annual'!AF369-'Income Statement Annual'!AC369)</f>
        <v>0.50645814090773333</v>
      </c>
      <c r="AZ369" s="23">
        <f>(('Balance Sheet Annual'!BH369+'Balance Sheet Annual'!BS369)-'Balance Sheet Annual'!N369)/('Income Statement Annual'!AF369-'Income Statement Annual'!AC369)</f>
        <v>-0.2219385450280999</v>
      </c>
      <c r="BA369" s="23">
        <f>('Cash Flow Statement Annual'!AB369+'Cash Flow Statement Annual'!AU369)/'Income Statement Annual'!BS369</f>
        <v>0.79597046995699827</v>
      </c>
      <c r="BB369" s="23">
        <f>'Income Statement Annual'!AF369/('Balance Sheet Annual'!BH369+'Balance Sheet Annual'!BS369)</f>
        <v>1.9744968423405802</v>
      </c>
      <c r="BC369" s="24">
        <f>'Income Statement Annual'!AF369/('Balance Sheet Annual'!BB369-'Balance Sheet Annual'!BR369)</f>
        <v>0.25985715829047501</v>
      </c>
    </row>
    <row r="370" spans="1:55" x14ac:dyDescent="0.2">
      <c r="A370" s="52" t="s">
        <v>1141</v>
      </c>
      <c r="B370" s="52" t="s">
        <v>1142</v>
      </c>
      <c r="C370" s="52" t="str">
        <f>VLOOKUP(A370,'[1]S&amp;P 500 Wikipedia'!A:D,3,FALSE)</f>
        <v>Health Care</v>
      </c>
      <c r="D370" s="52">
        <v>372802</v>
      </c>
      <c r="E370" s="52" t="s">
        <v>16</v>
      </c>
      <c r="F370" s="52">
        <v>2019</v>
      </c>
      <c r="G370" s="52" t="s">
        <v>17</v>
      </c>
      <c r="H370" s="53">
        <v>43830</v>
      </c>
      <c r="I370" s="53">
        <v>43887</v>
      </c>
      <c r="J370" s="53">
        <v>43887</v>
      </c>
      <c r="K370" s="54">
        <v>399000000</v>
      </c>
      <c r="L370" s="54">
        <v>402000000</v>
      </c>
      <c r="M370" s="52" t="s">
        <v>1143</v>
      </c>
      <c r="N370" s="21">
        <f>'Balance Sheet Annual'!AH370/'Balance Sheet Annual'!BR370</f>
        <v>1.8218492819106018</v>
      </c>
      <c r="O370" s="22">
        <f>('Balance Sheet Annual'!AH370-'Balance Sheet Annual'!U370)/'Balance Sheet Annual'!BR370</f>
        <v>1.2780377602065516</v>
      </c>
      <c r="P370" s="22">
        <f>'Balance Sheet Annual'!N370/'Balance Sheet Annual'!BR370</f>
        <v>0.38712280135549459</v>
      </c>
      <c r="Q370" s="22">
        <f>'Balance Sheet Annual'!CH370/'Balance Sheet Annual'!CS370</f>
        <v>0.96734625105307492</v>
      </c>
      <c r="R370" s="22">
        <f>('Balance Sheet Annual'!BH370+'Balance Sheet Annual'!BS370)/'Balance Sheet Annual'!BB370</f>
        <v>0.30407153012110105</v>
      </c>
      <c r="S370" s="22">
        <f>('Balance Sheet Annual'!BH370/'Balance Sheet Annual'!BB370)</f>
        <v>1.1579109641835528E-2</v>
      </c>
      <c r="T370" s="22">
        <f>'Balance Sheet Annual'!BS370/'Balance Sheet Annual'!BB370</f>
        <v>0.29249242047926549</v>
      </c>
      <c r="U370" s="22">
        <f>('Balance Sheet Annual'!BH370+'Balance Sheet Annual'!BS370)/'Balance Sheet Annual'!CS370</f>
        <v>0.5982139848357203</v>
      </c>
      <c r="V370" s="22">
        <f>('Balance Sheet Annual'!BH370/'Balance Sheet Annual'!CS370)</f>
        <v>2.2780117944397642E-2</v>
      </c>
      <c r="W370" s="22">
        <f>('Balance Sheet Annual'!BS370/'Balance Sheet Annual'!CS370)</f>
        <v>0.5754338668913227</v>
      </c>
      <c r="X370" s="23">
        <f>'Balance Sheet Annual'!AH370/'Balance Sheet Annual'!BB370</f>
        <v>0.19338483410698687</v>
      </c>
      <c r="Y370" s="23">
        <f>'Balance Sheet Annual'!CS370/('Balance Sheet Annual'!BB370-'Balance Sheet Annual'!AQ370-'Balance Sheet Annual'!AR370-'Balance Sheet Annual'!AS370)</f>
        <v>1.5908969066638075</v>
      </c>
      <c r="Z370" s="23">
        <f>'Balance Sheet Annual'!BA370/'Balance Sheet Annual'!BB370</f>
        <v>0.80661516589301319</v>
      </c>
      <c r="AA370" s="23">
        <f>'Balance Sheet Annual'!AR370/'Balance Sheet Annual'!BB370</f>
        <v>0.44045151676058991</v>
      </c>
      <c r="AB370" s="24">
        <f>'Balance Sheet Annual'!CS370/'Balance Sheet Annual'!CT370</f>
        <v>0.50829893287199601</v>
      </c>
      <c r="AC370" s="25">
        <f>'Income Statement Annual'!V370/'Income Statement Annual'!N370</f>
        <v>0.44350481559783883</v>
      </c>
      <c r="AD370" s="23">
        <f>('Income Statement Annual'!AF370-'Income Statement Annual'!AC370)/'Income Statement Annual'!N370</f>
        <v>0.16369117531908228</v>
      </c>
      <c r="AE370" s="23">
        <f>'Income Statement Annual'!AF370/'Income Statement Annual'!N370</f>
        <v>0.16369117531908228</v>
      </c>
      <c r="AF370" s="23">
        <f>'Income Statement Annual'!BS370/'Income Statement Annual'!N370</f>
        <v>0.14470284237726097</v>
      </c>
      <c r="AG370" s="23">
        <f>('Income Statement Annual'!AF370-'Income Statement Annual'!AC370)/('Income Statement Annual'!AH370*-1)</f>
        <v>9.25</v>
      </c>
      <c r="AH370" s="24">
        <f>'Income Statement Annual'!AF370/('Income Statement Annual'!AH370*-1)</f>
        <v>9.25</v>
      </c>
      <c r="AI370" s="25">
        <f>'Cash Flow Statement Annual'!BG370/'Cash Flow Statement Annual'!AB370</f>
        <v>-0.62698572290367982</v>
      </c>
      <c r="AJ370" s="23">
        <f>'Cash Flow Statement Annual'!AB370/'Balance Sheet Annual'!BR370</f>
        <v>0.80248507342262387</v>
      </c>
      <c r="AK370" s="23">
        <f>('Cash Flow Statement Annual'!AB370+'Cash Flow Statement Annual'!AV370)/('Balance Sheet Annual'!BH370+'Balance Sheet Annual'!BS370)</f>
        <v>0.26340694006309151</v>
      </c>
      <c r="AL370" s="24">
        <f>('Cash Flow Statement Annual'!AB370/('Balance Sheet Annual'!BH370+'Balance Sheet Annual'!BS370))</f>
        <v>0.28013744930148715</v>
      </c>
      <c r="AM370" s="25">
        <f>'Income Statement Annual'!BS370/'Balance Sheet Annual'!CS370</f>
        <v>0.12454928390901432</v>
      </c>
      <c r="AN370" s="23">
        <f>'Income Statement Annual'!N370/'Balance Sheet Annual'!CS370</f>
        <v>0.86072451558550966</v>
      </c>
      <c r="AO370" s="23">
        <f>'Income Statement Annual'!N370/'Balance Sheet Annual'!BB370</f>
        <v>0.43750535276888031</v>
      </c>
      <c r="AP370" s="23">
        <f>'Income Statement Annual'!N370/('Balance Sheet Annual'!AH370-'Balance Sheet Annual'!BR370)</f>
        <v>5.0151187904967607</v>
      </c>
      <c r="AQ370" s="23">
        <f>'Income Statement Annual'!BS370/'Balance Sheet Annual'!BB370</f>
        <v>6.3308268100923243E-2</v>
      </c>
      <c r="AR370" s="23">
        <f>'Cash Flow Statement Annual'!AB370/'Income Statement Annual'!N370</f>
        <v>0.19469892725706678</v>
      </c>
      <c r="AS370" s="23">
        <f>'Cash Flow Statement Annual'!BG370/'Income Statement Annual'!N370</f>
        <v>-0.122073447654843</v>
      </c>
      <c r="AT370" s="23">
        <f>'Cash Flow Statement Annual'!AB370/'Balance Sheet Annual'!BB370</f>
        <v>8.5181822853325567E-2</v>
      </c>
      <c r="AU370" s="23">
        <f>('Cash Flow Statement Annual'!AB370+'Cash Flow Statement Annual'!AU370)/'Balance Sheet Annual'!BR370</f>
        <v>0.5625302565757625</v>
      </c>
      <c r="AV370" s="23">
        <f>('Cash Flow Statement Annual'!AB370+'Cash Flow Statement Annual'!AU370)/('Balance Sheet Annual'!BH370+'Balance Sheet Annual'!BS370)</f>
        <v>0.19637223974763407</v>
      </c>
      <c r="AW370" s="23">
        <f>'Cash Flow Statement Annual'!AB370/'Balance Sheet Annual'!BS370</f>
        <v>0.29122745373623798</v>
      </c>
      <c r="AX370" s="23">
        <f>('Cash Flow Statement Annual'!AB370+'Cash Flow Statement Annual'!AU370)/'Balance Sheet Annual'!BS370</f>
        <v>0.20414617006324667</v>
      </c>
      <c r="AY370" s="23">
        <f>('Balance Sheet Annual'!BH370+'Balance Sheet Annual'!BS370)/('Income Statement Annual'!AF370-'Income Statement Annual'!AC370)</f>
        <v>4.2458741927768475</v>
      </c>
      <c r="AZ370" s="23">
        <f>(('Balance Sheet Annual'!BH370+'Balance Sheet Annual'!BS370)-'Balance Sheet Annual'!N370)/('Income Statement Annual'!AF370-'Income Statement Annual'!AC370)</f>
        <v>3.6720880172207604</v>
      </c>
      <c r="BA370" s="23">
        <f>('Cash Flow Statement Annual'!AB370+'Cash Flow Statement Annual'!AU370)/'Income Statement Annual'!BS370</f>
        <v>0.94318181818181823</v>
      </c>
      <c r="BB370" s="23">
        <f>'Income Statement Annual'!AF370/('Balance Sheet Annual'!BH370+'Balance Sheet Annual'!BS370)</f>
        <v>0.23552275799909869</v>
      </c>
      <c r="BC370" s="24">
        <f>'Income Statement Annual'!AF370/('Balance Sheet Annual'!BB370-'Balance Sheet Annual'!BR370)</f>
        <v>8.0120343400275948E-2</v>
      </c>
    </row>
    <row r="371" spans="1:55" x14ac:dyDescent="0.2">
      <c r="A371" s="52" t="s">
        <v>1099</v>
      </c>
      <c r="B371" s="52" t="s">
        <v>1100</v>
      </c>
      <c r="C371" s="52" t="str">
        <f>VLOOKUP(A371,'[1]S&amp;P 500 Wikipedia'!A:D,3,FALSE)</f>
        <v>Communication Services</v>
      </c>
      <c r="D371" s="52">
        <v>515267</v>
      </c>
      <c r="E371" s="52" t="s">
        <v>16</v>
      </c>
      <c r="F371" s="52">
        <v>2019</v>
      </c>
      <c r="G371" s="52" t="s">
        <v>17</v>
      </c>
      <c r="H371" s="53">
        <v>43830</v>
      </c>
      <c r="I371" s="53">
        <v>43867</v>
      </c>
      <c r="J371" s="53">
        <v>43867</v>
      </c>
      <c r="K371" s="54">
        <v>856404822</v>
      </c>
      <c r="L371" s="54">
        <v>872264219</v>
      </c>
      <c r="M371" s="52" t="s">
        <v>1101</v>
      </c>
      <c r="N371" s="21">
        <f>'Balance Sheet Annual'!AH371/'Balance Sheet Annual'!BR371</f>
        <v>0.74404285942747483</v>
      </c>
      <c r="O371" s="22">
        <f>('Balance Sheet Annual'!AH371-'Balance Sheet Annual'!U371)/'Balance Sheet Annual'!BR371</f>
        <v>0.66695985926755152</v>
      </c>
      <c r="P371" s="22">
        <f>'Balance Sheet Annual'!N371/'Balance Sheet Annual'!BR371</f>
        <v>0.12218135295058372</v>
      </c>
      <c r="Q371" s="22">
        <f>'Balance Sheet Annual'!CH371/'Balance Sheet Annual'!CS371</f>
        <v>2.019243461044149</v>
      </c>
      <c r="R371" s="22">
        <f>('Balance Sheet Annual'!BH371+'Balance Sheet Annual'!BS371)/'Balance Sheet Annual'!BB371</f>
        <v>0.32458209178449399</v>
      </c>
      <c r="S371" s="22">
        <f>('Balance Sheet Annual'!BH371/'Balance Sheet Annual'!BB371)</f>
        <v>3.7608863220625628E-2</v>
      </c>
      <c r="T371" s="22">
        <f>'Balance Sheet Annual'!BS371/'Balance Sheet Annual'!BB371</f>
        <v>0.28697322856386837</v>
      </c>
      <c r="U371" s="22">
        <f>('Balance Sheet Annual'!BH371+'Balance Sheet Annual'!BS371)/'Balance Sheet Annual'!CS371</f>
        <v>0.97999235819236519</v>
      </c>
      <c r="V371" s="22">
        <f>('Balance Sheet Annual'!BH371/'Balance Sheet Annual'!CS371)</f>
        <v>0.11355031435617771</v>
      </c>
      <c r="W371" s="22">
        <f>('Balance Sheet Annual'!BS371/'Balance Sheet Annual'!CS371)</f>
        <v>0.86644204383618739</v>
      </c>
      <c r="X371" s="23">
        <f>'Balance Sheet Annual'!AH371/'Balance Sheet Annual'!BB371</f>
        <v>0.10705123042762969</v>
      </c>
      <c r="Y371" s="23">
        <f>'Balance Sheet Annual'!CS371/('Balance Sheet Annual'!BB371-'Balance Sheet Annual'!AQ371-'Balance Sheet Annual'!AR371-'Balance Sheet Annual'!AS371)</f>
        <v>0.3391889344455441</v>
      </c>
      <c r="Z371" s="23">
        <f>'Balance Sheet Annual'!BA371/'Balance Sheet Annual'!BB371</f>
        <v>0.89294876957237035</v>
      </c>
      <c r="AA371" s="23">
        <f>'Balance Sheet Annual'!AR371/'Balance Sheet Annual'!BB371</f>
        <v>2.2204070362743182E-2</v>
      </c>
      <c r="AB371" s="24">
        <f>'Balance Sheet Annual'!CS371/'Balance Sheet Annual'!CT371</f>
        <v>0.33120879879430748</v>
      </c>
      <c r="AC371" s="25">
        <f>'Income Statement Annual'!V371/'Income Statement Annual'!N371</f>
        <v>0.58840392906351391</v>
      </c>
      <c r="AD371" s="23">
        <f>('Income Statement Annual'!AF371-'Income Statement Annual'!AC371)/'Income Statement Annual'!N371</f>
        <v>0.27418996399839995</v>
      </c>
      <c r="AE371" s="23">
        <f>'Income Statement Annual'!AF371/'Income Statement Annual'!N371</f>
        <v>0.12716120716476287</v>
      </c>
      <c r="AF371" s="23">
        <f>'Income Statement Annual'!BS371/'Income Statement Annual'!N371</f>
        <v>7.7070092004089069E-2</v>
      </c>
      <c r="AG371" s="23">
        <f>('Income Statement Annual'!AF371-'Income Statement Annual'!AC371)/('Income Statement Annual'!AH371*-1)</f>
        <v>11.105310531053105</v>
      </c>
      <c r="AH371" s="24">
        <f>'Income Statement Annual'!AF371/('Income Statement Annual'!AH371*-1)</f>
        <v>5.1503150315031503</v>
      </c>
      <c r="AI371" s="25">
        <f>'Cash Flow Statement Annual'!BG371/'Cash Flow Statement Annual'!AB371</f>
        <v>-0.34788980070339975</v>
      </c>
      <c r="AJ371" s="23">
        <f>'Cash Flow Statement Annual'!AB371/'Balance Sheet Annual'!BR371</f>
        <v>0.54565808411962258</v>
      </c>
      <c r="AK371" s="23">
        <f>('Cash Flow Statement Annual'!AB371+'Cash Flow Statement Annual'!AV371)/('Balance Sheet Annual'!BH371+'Balance Sheet Annual'!BS371)</f>
        <v>0.24187431325984476</v>
      </c>
      <c r="AL371" s="24">
        <f>('Cash Flow Statement Annual'!AB371/('Balance Sheet Annual'!BH371+'Balance Sheet Annual'!BS371))</f>
        <v>0.24187431325984476</v>
      </c>
      <c r="AM371" s="25">
        <f>'Income Statement Annual'!BS371/'Balance Sheet Annual'!CS371</f>
        <v>0.12046267671680155</v>
      </c>
      <c r="AN371" s="23">
        <f>'Income Statement Annual'!N371/'Balance Sheet Annual'!CS371</f>
        <v>1.5630275452429747</v>
      </c>
      <c r="AO371" s="23">
        <f>'Income Statement Annual'!N371/'Balance Sheet Annual'!BB371</f>
        <v>0.51768847574234078</v>
      </c>
      <c r="AP371" s="23">
        <f>'Income Statement Annual'!N371/('Balance Sheet Annual'!AH371-'Balance Sheet Annual'!BR371)</f>
        <v>-14.05748203686348</v>
      </c>
      <c r="AQ371" s="23">
        <f>'Income Statement Annual'!BS371/'Balance Sheet Annual'!BB371</f>
        <v>3.9898298454918837E-2</v>
      </c>
      <c r="AR371" s="23">
        <f>'Cash Flow Statement Annual'!AB371/'Income Statement Annual'!N371</f>
        <v>0.15165118449708875</v>
      </c>
      <c r="AS371" s="23">
        <f>'Cash Flow Statement Annual'!BG371/'Income Statement Annual'!N371</f>
        <v>-5.2757900351126714E-2</v>
      </c>
      <c r="AT371" s="23">
        <f>'Cash Flow Statement Annual'!AB371/'Balance Sheet Annual'!BB371</f>
        <v>7.8508070546818381E-2</v>
      </c>
      <c r="AU371" s="23">
        <f>('Cash Flow Statement Annual'!AB371+'Cash Flow Statement Annual'!AU371)/'Balance Sheet Annual'!BR371</f>
        <v>0.21581640812410044</v>
      </c>
      <c r="AV371" s="23">
        <f>('Cash Flow Statement Annual'!AB371+'Cash Flow Statement Annual'!AU371)/('Balance Sheet Annual'!BH371+'Balance Sheet Annual'!BS371)</f>
        <v>9.5665118916811398E-2</v>
      </c>
      <c r="AW371" s="23">
        <f>'Cash Flow Statement Annual'!AB371/'Balance Sheet Annual'!BS371</f>
        <v>0.27357280307889675</v>
      </c>
      <c r="AX371" s="23">
        <f>('Cash Flow Statement Annual'!AB371+'Cash Flow Statement Annual'!AU371)/'Balance Sheet Annual'!BS371</f>
        <v>0.10820237331622835</v>
      </c>
      <c r="AY371" s="23">
        <f>('Balance Sheet Annual'!BH371+'Balance Sheet Annual'!BS371)/('Income Statement Annual'!AF371-'Income Statement Annual'!AC371)</f>
        <v>2.2866753120440912</v>
      </c>
      <c r="AZ371" s="23">
        <f>(('Balance Sheet Annual'!BH371+'Balance Sheet Annual'!BS371)-'Balance Sheet Annual'!N371)/('Income Statement Annual'!AF371-'Income Statement Annual'!AC371)</f>
        <v>2.1628302804344304</v>
      </c>
      <c r="BA371" s="23">
        <f>('Cash Flow Statement Annual'!AB371+'Cash Flow Statement Annual'!AU371)/'Income Statement Annual'!BS371</f>
        <v>0.77825836216839672</v>
      </c>
      <c r="BB371" s="23">
        <f>'Income Statement Annual'!AF371/('Balance Sheet Annual'!BH371+'Balance Sheet Annual'!BS371)</f>
        <v>0.20281430546202106</v>
      </c>
      <c r="BC371" s="24">
        <f>'Income Statement Annual'!AF371/('Balance Sheet Annual'!BB371-'Balance Sheet Annual'!BR371)</f>
        <v>7.6893099509507498E-2</v>
      </c>
    </row>
    <row r="372" spans="1:55" x14ac:dyDescent="0.2">
      <c r="A372" s="52" t="s">
        <v>1108</v>
      </c>
      <c r="B372" s="52" t="s">
        <v>1109</v>
      </c>
      <c r="C372" s="52" t="str">
        <f>VLOOKUP(A372,'[1]S&amp;P 500 Wikipedia'!A:D,3,FALSE)</f>
        <v>Consumer Discretionary</v>
      </c>
      <c r="D372" s="52">
        <v>331230</v>
      </c>
      <c r="E372" s="52" t="s">
        <v>16</v>
      </c>
      <c r="F372" s="52">
        <v>2020</v>
      </c>
      <c r="G372" s="52" t="s">
        <v>17</v>
      </c>
      <c r="H372" s="53">
        <v>44012</v>
      </c>
      <c r="I372" s="53">
        <v>44056</v>
      </c>
      <c r="J372" s="53">
        <v>44056</v>
      </c>
      <c r="K372" s="54">
        <v>277900000</v>
      </c>
      <c r="L372" s="54">
        <v>275400000</v>
      </c>
      <c r="M372" s="52" t="s">
        <v>1110</v>
      </c>
      <c r="N372" s="21">
        <f>'Balance Sheet Annual'!AH372/'Balance Sheet Annual'!BR372</f>
        <v>1.465530107341714</v>
      </c>
      <c r="O372" s="22">
        <f>('Balance Sheet Annual'!AH372-'Balance Sheet Annual'!U372)/'Balance Sheet Annual'!BR372</f>
        <v>1.042534871706561</v>
      </c>
      <c r="P372" s="22">
        <f>'Balance Sheet Annual'!N372/'Balance Sheet Annual'!BR372</f>
        <v>0.82337408874347051</v>
      </c>
      <c r="Q372" s="22">
        <f>'Balance Sheet Annual'!CH372/'Balance Sheet Annual'!CS372</f>
        <v>2.481022667369531</v>
      </c>
      <c r="R372" s="22">
        <f>('Balance Sheet Annual'!BH372+'Balance Sheet Annual'!BS372)/'Balance Sheet Annual'!BB372</f>
        <v>0.29017440246334014</v>
      </c>
      <c r="S372" s="22">
        <f>('Balance Sheet Annual'!BH372/'Balance Sheet Annual'!BB372)</f>
        <v>8.9788243608187573E-2</v>
      </c>
      <c r="T372" s="22">
        <f>'Balance Sheet Annual'!BS372/'Balance Sheet Annual'!BB372</f>
        <v>0.20038615885515257</v>
      </c>
      <c r="U372" s="22">
        <f>('Balance Sheet Annual'!BH372+'Balance Sheet Annual'!BS372)/'Balance Sheet Annual'!CS372</f>
        <v>1.0101036724652961</v>
      </c>
      <c r="V372" s="22">
        <f>('Balance Sheet Annual'!BH372/'Balance Sheet Annual'!CS372)</f>
        <v>0.31255491126339835</v>
      </c>
      <c r="W372" s="22">
        <f>('Balance Sheet Annual'!BS372/'Balance Sheet Annual'!CS372)</f>
        <v>0.69754876120189768</v>
      </c>
      <c r="X372" s="23">
        <f>'Balance Sheet Annual'!AH372/'Balance Sheet Annual'!BB372</f>
        <v>0.32219025264380002</v>
      </c>
      <c r="Y372" s="23">
        <f>'Balance Sheet Annual'!CS372/('Balance Sheet Annual'!BB372-'Balance Sheet Annual'!AQ372-'Balance Sheet Annual'!AR372-'Balance Sheet Annual'!AS372)</f>
        <v>0.434120945134161</v>
      </c>
      <c r="Z372" s="23">
        <f>'Balance Sheet Annual'!BA372/'Balance Sheet Annual'!BB372</f>
        <v>0.67780974735620003</v>
      </c>
      <c r="AA372" s="23">
        <f>'Balance Sheet Annual'!AR372/'Balance Sheet Annual'!BB372</f>
        <v>0.16419323086242144</v>
      </c>
      <c r="AB372" s="24">
        <f>'Balance Sheet Annual'!CS372/'Balance Sheet Annual'!CT372</f>
        <v>0.28727190126448093</v>
      </c>
      <c r="AC372" s="25">
        <f>'Income Statement Annual'!V372/'Income Statement Annual'!N372</f>
        <v>0.65290039101866404</v>
      </c>
      <c r="AD372" s="23">
        <f>('Income Statement Annual'!AF372-'Income Statement Annual'!AC372)/'Income Statement Annual'!N372</f>
        <v>-1.4733744507598661E-2</v>
      </c>
      <c r="AE372" s="23">
        <f>'Income Statement Annual'!AF372/'Income Statement Annual'!N372</f>
        <v>-1.4733744507598661E-2</v>
      </c>
      <c r="AF372" s="23">
        <f>'Income Statement Annual'!BS372/'Income Statement Annual'!N372</f>
        <v>-0.13143467569637601</v>
      </c>
      <c r="AG372" s="23">
        <f>('Income Statement Annual'!AF372-'Income Statement Annual'!AC372)/('Income Statement Annual'!AH372*-1)</f>
        <v>-1.21630615640599</v>
      </c>
      <c r="AH372" s="24">
        <f>'Income Statement Annual'!AF372/('Income Statement Annual'!AH372*-1)</f>
        <v>-1.21630615640599</v>
      </c>
      <c r="AI372" s="25">
        <f>'Cash Flow Statement Annual'!BG372/'Cash Flow Statement Annual'!AB372</f>
        <v>1.4496314496314496E-2</v>
      </c>
      <c r="AJ372" s="23">
        <f>'Cash Flow Statement Annual'!AB372/'Balance Sheet Annual'!BR372</f>
        <v>0.23362608346248781</v>
      </c>
      <c r="AK372" s="23">
        <f>('Cash Flow Statement Annual'!AB372+'Cash Flow Statement Annual'!AV372)/('Balance Sheet Annual'!BH372+'Balance Sheet Annual'!BS372)</f>
        <v>1.1611724797773332E-2</v>
      </c>
      <c r="AL372" s="24">
        <f>('Cash Flow Statement Annual'!AB372/('Balance Sheet Annual'!BH372+'Balance Sheet Annual'!BS372))</f>
        <v>0.17700269635557103</v>
      </c>
      <c r="AM372" s="25">
        <f>'Income Statement Annual'!BS372/'Balance Sheet Annual'!CS372</f>
        <v>-0.28646107889650324</v>
      </c>
      <c r="AN372" s="23">
        <f>'Income Statement Annual'!N372/'Balance Sheet Annual'!CS372</f>
        <v>2.1794939377965208</v>
      </c>
      <c r="AO372" s="23">
        <f>'Income Statement Annual'!N372/'Balance Sheet Annual'!BB372</f>
        <v>0.62610736730521688</v>
      </c>
      <c r="AP372" s="23">
        <f>'Income Statement Annual'!N372/('Balance Sheet Annual'!AH372-'Balance Sheet Annual'!BR372)</f>
        <v>6.117632552404439</v>
      </c>
      <c r="AQ372" s="23">
        <f>'Income Statement Annual'!BS372/'Balance Sheet Annual'!BB372</f>
        <v>-8.2292218772872974E-2</v>
      </c>
      <c r="AR372" s="23">
        <f>'Cash Flow Statement Annual'!AB372/'Income Statement Annual'!N372</f>
        <v>8.2033297053251103E-2</v>
      </c>
      <c r="AS372" s="23">
        <f>'Cash Flow Statement Annual'!BG372/'Income Statement Annual'!N372</f>
        <v>1.1891804732535171E-3</v>
      </c>
      <c r="AT372" s="23">
        <f>'Cash Flow Statement Annual'!AB372/'Balance Sheet Annual'!BB372</f>
        <v>5.1361651649377858E-2</v>
      </c>
      <c r="AU372" s="23">
        <f>('Cash Flow Statement Annual'!AB372+'Cash Flow Statement Annual'!AU372)/'Balance Sheet Annual'!BR372</f>
        <v>0.25905516330865047</v>
      </c>
      <c r="AV372" s="23">
        <f>('Cash Flow Statement Annual'!AB372+'Cash Flow Statement Annual'!AU372)/('Balance Sheet Annual'!BH372+'Balance Sheet Annual'!BS372)</f>
        <v>0.19626859180655823</v>
      </c>
      <c r="AW372" s="23">
        <f>'Cash Flow Statement Annual'!AB372/'Balance Sheet Annual'!BS372</f>
        <v>0.25631336985956293</v>
      </c>
      <c r="AX372" s="23">
        <f>('Cash Flow Statement Annual'!AB372+'Cash Flow Statement Annual'!AU372)/'Balance Sheet Annual'!BS372</f>
        <v>0.28421185213174632</v>
      </c>
      <c r="AY372" s="23">
        <f>('Balance Sheet Annual'!BH372+'Balance Sheet Annual'!BS372)/('Income Statement Annual'!AF372-'Income Statement Annual'!AC372)</f>
        <v>-31.455540355677154</v>
      </c>
      <c r="AZ372" s="23">
        <f>(('Balance Sheet Annual'!BH372+'Balance Sheet Annual'!BS372)-'Balance Sheet Annual'!N372)/('Income Statement Annual'!AF372-'Income Statement Annual'!AC372)</f>
        <v>-11.833105335157319</v>
      </c>
      <c r="BA372" s="23">
        <f>('Cash Flow Statement Annual'!AB372+'Cash Flow Statement Annual'!AU372)/'Income Statement Annual'!BS372</f>
        <v>-0.69207176813372184</v>
      </c>
      <c r="BB372" s="23">
        <f>'Income Statement Annual'!AF372/('Balance Sheet Annual'!BH372+'Balance Sheet Annual'!BS372)</f>
        <v>-3.1790901974428111E-2</v>
      </c>
      <c r="BC372" s="24">
        <f>'Income Statement Annual'!AF372/('Balance Sheet Annual'!BB372-'Balance Sheet Annual'!BR372)</f>
        <v>-1.1824460943692272E-2</v>
      </c>
    </row>
    <row r="373" spans="1:55" x14ac:dyDescent="0.2">
      <c r="A373" s="52" t="s">
        <v>1102</v>
      </c>
      <c r="B373" s="52" t="s">
        <v>1103</v>
      </c>
      <c r="C373" s="52" t="str">
        <f>VLOOKUP(A373,'[1]S&amp;P 500 Wikipedia'!A:D,3,FALSE)</f>
        <v>Financials</v>
      </c>
      <c r="D373" s="52">
        <v>378221</v>
      </c>
      <c r="E373" s="52" t="s">
        <v>16</v>
      </c>
      <c r="F373" s="52">
        <v>2019</v>
      </c>
      <c r="G373" s="52" t="s">
        <v>17</v>
      </c>
      <c r="H373" s="53">
        <v>43830</v>
      </c>
      <c r="I373" s="53">
        <v>43874</v>
      </c>
      <c r="J373" s="53">
        <v>43874</v>
      </c>
      <c r="K373" s="54">
        <v>234200000</v>
      </c>
      <c r="L373" s="54">
        <v>237400000</v>
      </c>
      <c r="M373" s="52" t="s">
        <v>1104</v>
      </c>
      <c r="N373" s="21">
        <f>'Balance Sheet Annual'!AH373/'Balance Sheet Annual'!BR373</f>
        <v>9.5425004953437682</v>
      </c>
      <c r="O373" s="22">
        <f>('Balance Sheet Annual'!AH373-'Balance Sheet Annual'!U373)/'Balance Sheet Annual'!BR373</f>
        <v>9.5425004953437682</v>
      </c>
      <c r="P373" s="22">
        <f>'Balance Sheet Annual'!N373/'Balance Sheet Annual'!BR373</f>
        <v>3.5304141073905289</v>
      </c>
      <c r="Q373" s="22">
        <f>'Balance Sheet Annual'!CH373/'Balance Sheet Annual'!CS373</f>
        <v>0.13465724605075943</v>
      </c>
      <c r="R373" s="22">
        <f>('Balance Sheet Annual'!BH373+'Balance Sheet Annual'!BS373)/'Balance Sheet Annual'!BB373</f>
        <v>0</v>
      </c>
      <c r="S373" s="22">
        <f>('Balance Sheet Annual'!BH373/'Balance Sheet Annual'!BB373)</f>
        <v>0</v>
      </c>
      <c r="T373" s="22">
        <f>'Balance Sheet Annual'!BS373/'Balance Sheet Annual'!BB373</f>
        <v>0</v>
      </c>
      <c r="U373" s="22">
        <f>('Balance Sheet Annual'!BH373+'Balance Sheet Annual'!BS373)/'Balance Sheet Annual'!CS373</f>
        <v>0</v>
      </c>
      <c r="V373" s="22">
        <f>('Balance Sheet Annual'!BH373/'Balance Sheet Annual'!CS373)</f>
        <v>0</v>
      </c>
      <c r="W373" s="22">
        <f>('Balance Sheet Annual'!BS373/'Balance Sheet Annual'!CS373)</f>
        <v>0</v>
      </c>
      <c r="X373" s="23">
        <f>'Balance Sheet Annual'!AH373/'Balance Sheet Annual'!BB373</f>
        <v>0.51617294006687819</v>
      </c>
      <c r="Y373" s="23">
        <f>'Balance Sheet Annual'!CS373/('Balance Sheet Annual'!BB373-'Balance Sheet Annual'!AQ373-'Balance Sheet Annual'!AR373-'Balance Sheet Annual'!AS373)</f>
        <v>0.94903458861818646</v>
      </c>
      <c r="Z373" s="23">
        <f>'Balance Sheet Annual'!BA373/'Balance Sheet Annual'!BB373</f>
        <v>0.48382705993312186</v>
      </c>
      <c r="AA373" s="23">
        <f>'Balance Sheet Annual'!AR373/'Balance Sheet Annual'!BB373</f>
        <v>7.1347423475949578E-2</v>
      </c>
      <c r="AB373" s="24">
        <f>'Balance Sheet Annual'!CS373/'Balance Sheet Annual'!CT373</f>
        <v>0.88132341593072105</v>
      </c>
      <c r="AC373" s="25">
        <f>'Income Statement Annual'!V373/'Income Statement Annual'!N373</f>
        <v>1</v>
      </c>
      <c r="AD373" s="23">
        <f>('Income Statement Annual'!AF373-'Income Statement Annual'!AC373)/'Income Statement Annual'!N373</f>
        <v>0.50095231314192135</v>
      </c>
      <c r="AE373" s="23">
        <f>'Income Statement Annual'!AF373/'Income Statement Annual'!N373</f>
        <v>0.50095231314192135</v>
      </c>
      <c r="AF373" s="23">
        <f>'Income Statement Annual'!BS373/'Income Statement Annual'!N373</f>
        <v>0.3793766353975685</v>
      </c>
      <c r="AG373" s="23" t="e">
        <f>('Income Statement Annual'!AF373-'Income Statement Annual'!AC373)/('Income Statement Annual'!AH373*-1)</f>
        <v>#DIV/0!</v>
      </c>
      <c r="AH373" s="24" t="e">
        <f>'Income Statement Annual'!AF373/('Income Statement Annual'!AH373*-1)</f>
        <v>#DIV/0!</v>
      </c>
      <c r="AI373" s="25">
        <f>'Cash Flow Statement Annual'!BG373/'Cash Flow Statement Annual'!AB373</f>
        <v>-0.54685755565771332</v>
      </c>
      <c r="AJ373" s="23">
        <f>'Cash Flow Statement Annual'!AB373/'Balance Sheet Annual'!BR373</f>
        <v>3.0170398256389936</v>
      </c>
      <c r="AK373" s="23" t="e">
        <f>('Cash Flow Statement Annual'!AB373+'Cash Flow Statement Annual'!AV373)/('Balance Sheet Annual'!BH373+'Balance Sheet Annual'!BS373)</f>
        <v>#DIV/0!</v>
      </c>
      <c r="AL373" s="24" t="e">
        <f>('Cash Flow Statement Annual'!AB373/('Balance Sheet Annual'!BH373+'Balance Sheet Annual'!BS373))</f>
        <v>#DIV/0!</v>
      </c>
      <c r="AM373" s="25">
        <f>'Income Statement Annual'!BS373/'Balance Sheet Annual'!CS373</f>
        <v>0.25918449246634478</v>
      </c>
      <c r="AN373" s="23">
        <f>'Income Statement Annual'!N373/'Balance Sheet Annual'!CS373</f>
        <v>0.68318517347472363</v>
      </c>
      <c r="AO373" s="23">
        <f>'Income Statement Annual'!N373/'Balance Sheet Annual'!BB373</f>
        <v>0.60210709079996572</v>
      </c>
      <c r="AP373" s="23">
        <f>'Income Statement Annual'!N373/('Balance Sheet Annual'!AH373-'Balance Sheet Annual'!BR373)</f>
        <v>1.3030338173215197</v>
      </c>
      <c r="AQ373" s="23">
        <f>'Income Statement Annual'!BS373/'Balance Sheet Annual'!BB373</f>
        <v>0.22842536225670926</v>
      </c>
      <c r="AR373" s="23">
        <f>'Cash Flow Statement Annual'!AB373/'Income Statement Annual'!N373</f>
        <v>0.27104434041189768</v>
      </c>
      <c r="AS373" s="23">
        <f>'Cash Flow Statement Annual'!BG373/'Income Statement Annual'!N373</f>
        <v>-0.14822264547250752</v>
      </c>
      <c r="AT373" s="23">
        <f>'Cash Flow Statement Annual'!AB373/'Balance Sheet Annual'!BB373</f>
        <v>0.16319771928320329</v>
      </c>
      <c r="AU373" s="23">
        <f>('Cash Flow Statement Annual'!AB373+'Cash Flow Statement Annual'!AU373)/'Balance Sheet Annual'!BR373</f>
        <v>2.3740836140281356</v>
      </c>
      <c r="AV373" s="23" t="e">
        <f>('Cash Flow Statement Annual'!AB373+'Cash Flow Statement Annual'!AU373)/('Balance Sheet Annual'!BH373+'Balance Sheet Annual'!BS373)</f>
        <v>#DIV/0!</v>
      </c>
      <c r="AW373" s="23" t="e">
        <f>'Cash Flow Statement Annual'!AB373/'Balance Sheet Annual'!BS373</f>
        <v>#DIV/0!</v>
      </c>
      <c r="AX373" s="23" t="e">
        <f>('Cash Flow Statement Annual'!AB373+'Cash Flow Statement Annual'!AU373)/'Balance Sheet Annual'!BS373</f>
        <v>#DIV/0!</v>
      </c>
      <c r="AY373" s="23">
        <f>('Balance Sheet Annual'!BH373+'Balance Sheet Annual'!BS373)/('Income Statement Annual'!AF373-'Income Statement Annual'!AC373)</f>
        <v>0</v>
      </c>
      <c r="AZ373" s="23">
        <f>(('Balance Sheet Annual'!BH373+'Balance Sheet Annual'!BS373)-'Balance Sheet Annual'!N373)/('Income Statement Annual'!AF373-'Income Statement Annual'!AC373)</f>
        <v>-0.63312368972746336</v>
      </c>
      <c r="BA373" s="23">
        <f>('Cash Flow Statement Annual'!AB373+'Cash Flow Statement Annual'!AU373)/'Income Statement Annual'!BS373</f>
        <v>0.56219208933514753</v>
      </c>
      <c r="BB373" s="23" t="e">
        <f>'Income Statement Annual'!AF373/('Balance Sheet Annual'!BH373+'Balance Sheet Annual'!BS373)</f>
        <v>#DIV/0!</v>
      </c>
      <c r="BC373" s="24">
        <f>'Income Statement Annual'!AF373/('Balance Sheet Annual'!BB373-'Balance Sheet Annual'!BR373)</f>
        <v>0.31887555661307321</v>
      </c>
    </row>
    <row r="374" spans="1:55" x14ac:dyDescent="0.2">
      <c r="A374" s="52" t="s">
        <v>1150</v>
      </c>
      <c r="B374" s="52" t="s">
        <v>1151</v>
      </c>
      <c r="C374" s="52" t="str">
        <f>VLOOKUP(A374,'[1]S&amp;P 500 Wikipedia'!A:D,3,FALSE)</f>
        <v>Consumer Discretionary</v>
      </c>
      <c r="D374" s="52">
        <v>378228</v>
      </c>
      <c r="E374" s="52" t="s">
        <v>16</v>
      </c>
      <c r="F374" s="52">
        <v>2019</v>
      </c>
      <c r="G374" s="52" t="s">
        <v>17</v>
      </c>
      <c r="H374" s="53">
        <v>43830</v>
      </c>
      <c r="I374" s="53">
        <v>43881</v>
      </c>
      <c r="J374" s="53">
        <v>43881</v>
      </c>
      <c r="K374" s="54">
        <v>118370000</v>
      </c>
      <c r="L374" s="54">
        <v>119254000</v>
      </c>
      <c r="M374" s="59" t="s">
        <v>1152</v>
      </c>
      <c r="N374" s="21">
        <f>'Balance Sheet Annual'!AH374/'Balance Sheet Annual'!BR374</f>
        <v>1.4330610772683552</v>
      </c>
      <c r="O374" s="22">
        <f>('Balance Sheet Annual'!AH374-'Balance Sheet Annual'!U374)/'Balance Sheet Annual'!BR374</f>
        <v>0.14836966976595062</v>
      </c>
      <c r="P374" s="22">
        <f>'Balance Sheet Annual'!N374/'Balance Sheet Annual'!BR374</f>
        <v>6.7522443090734213E-2</v>
      </c>
      <c r="Q374" s="22">
        <f>'Balance Sheet Annual'!CH374/'Balance Sheet Annual'!CS374</f>
        <v>2.3751454097731957</v>
      </c>
      <c r="R374" s="22">
        <f>('Balance Sheet Annual'!BH374+'Balance Sheet Annual'!BS374)/'Balance Sheet Annual'!BB374</f>
        <v>7.5722387294423349E-2</v>
      </c>
      <c r="S374" s="22">
        <f>('Balance Sheet Annual'!BH374/'Balance Sheet Annual'!BB374)</f>
        <v>6.4349168920916841E-3</v>
      </c>
      <c r="T374" s="22">
        <f>'Balance Sheet Annual'!BS374/'Balance Sheet Annual'!BB374</f>
        <v>6.9287470402331658E-2</v>
      </c>
      <c r="U374" s="22">
        <f>('Balance Sheet Annual'!BH374+'Balance Sheet Annual'!BS374)/'Balance Sheet Annual'!CS374</f>
        <v>0.25557406789384113</v>
      </c>
      <c r="V374" s="22">
        <f>('Balance Sheet Annual'!BH374/'Balance Sheet Annual'!CS374)</f>
        <v>2.1718780210615247E-2</v>
      </c>
      <c r="W374" s="22">
        <f>('Balance Sheet Annual'!BS374/'Balance Sheet Annual'!CS374)</f>
        <v>0.23385528768322589</v>
      </c>
      <c r="X374" s="23">
        <f>'Balance Sheet Annual'!AH374/'Balance Sheet Annual'!BB374</f>
        <v>0.33802163172673422</v>
      </c>
      <c r="Y374" s="23">
        <f>'Balance Sheet Annual'!CS374/('Balance Sheet Annual'!BB374-'Balance Sheet Annual'!AQ374-'Balance Sheet Annual'!AR374-'Balance Sheet Annual'!AS374)</f>
        <v>0.30342516306612327</v>
      </c>
      <c r="Z374" s="23">
        <f>'Balance Sheet Annual'!BA374/'Balance Sheet Annual'!BB374</f>
        <v>0.66197836827326584</v>
      </c>
      <c r="AA374" s="23">
        <f>'Balance Sheet Annual'!AR374/'Balance Sheet Annual'!BB374</f>
        <v>0</v>
      </c>
      <c r="AB374" s="24">
        <f>'Balance Sheet Annual'!CS374/'Balance Sheet Annual'!CT374</f>
        <v>0.29628353110487121</v>
      </c>
      <c r="AC374" s="25">
        <f>'Income Statement Annual'!V374/'Income Statement Annual'!N374</f>
        <v>0.34384503416036366</v>
      </c>
      <c r="AD374" s="23">
        <f>('Income Statement Annual'!AF374-'Income Statement Annual'!AC374)/'Income Statement Annual'!N374</f>
        <v>0.11245279684422681</v>
      </c>
      <c r="AE374" s="23">
        <f>'Income Statement Annual'!AF374/'Income Statement Annual'!N374</f>
        <v>8.8987804137749704E-2</v>
      </c>
      <c r="AF374" s="23">
        <f>'Income Statement Annual'!BS374/'Income Statement Annual'!N374</f>
        <v>6.733221335281625E-2</v>
      </c>
      <c r="AG374" s="23">
        <f>('Income Statement Annual'!AF374-'Income Statement Annual'!AC374)/('Income Statement Annual'!AH374*-1)</f>
        <v>47.331451897394544</v>
      </c>
      <c r="AH374" s="24">
        <f>'Income Statement Annual'!AF374/('Income Statement Annual'!AH374*-1)</f>
        <v>37.455021922088392</v>
      </c>
      <c r="AI374" s="25">
        <f>'Cash Flow Statement Annual'!BG374/'Cash Flow Statement Annual'!AB374</f>
        <v>-0.73771245115286632</v>
      </c>
      <c r="AJ374" s="23">
        <f>'Cash Flow Statement Annual'!AB374/'Balance Sheet Annual'!BR374</f>
        <v>0.65062199422891953</v>
      </c>
      <c r="AK374" s="23">
        <f>('Cash Flow Statement Annual'!AB374+'Cash Flow Statement Annual'!AV374)/('Balance Sheet Annual'!BH374+'Balance Sheet Annual'!BS374)</f>
        <v>1.6204521167693675</v>
      </c>
      <c r="AL374" s="24">
        <f>('Cash Flow Statement Annual'!AB374/('Balance Sheet Annual'!BH374+'Balance Sheet Annual'!BS374))</f>
        <v>2.0266755884908467</v>
      </c>
      <c r="AM374" s="25">
        <f>'Income Statement Annual'!BS374/'Balance Sheet Annual'!CS374</f>
        <v>0.35884483859913996</v>
      </c>
      <c r="AN374" s="23">
        <f>'Income Statement Annual'!N374/'Balance Sheet Annual'!CS374</f>
        <v>5.3294674381015401</v>
      </c>
      <c r="AO374" s="23">
        <f>'Income Statement Annual'!N374/'Balance Sheet Annual'!BB374</f>
        <v>1.5790334314691561</v>
      </c>
      <c r="AP374" s="23">
        <f>'Income Statement Annual'!N374/('Balance Sheet Annual'!AH374-'Balance Sheet Annual'!BR374)</f>
        <v>15.458323076439004</v>
      </c>
      <c r="AQ374" s="23">
        <f>'Income Statement Annual'!BS374/'Balance Sheet Annual'!BB374</f>
        <v>0.10631981589891078</v>
      </c>
      <c r="AR374" s="23">
        <f>'Cash Flow Statement Annual'!AB374/'Income Statement Annual'!N374</f>
        <v>9.718902131734565E-2</v>
      </c>
      <c r="AS374" s="23">
        <f>'Cash Flow Statement Annual'!BG374/'Income Statement Annual'!N374</f>
        <v>-7.1697551141167229E-2</v>
      </c>
      <c r="AT374" s="23">
        <f>'Cash Flow Statement Annual'!AB374/'Balance Sheet Annual'!BB374</f>
        <v>0.15346471383185725</v>
      </c>
      <c r="AU374" s="23">
        <f>('Cash Flow Statement Annual'!AB374+'Cash Flow Statement Annual'!AU374)/'Balance Sheet Annual'!BR374</f>
        <v>0.47832237896761781</v>
      </c>
      <c r="AV374" s="23">
        <f>('Cash Flow Statement Annual'!AB374+'Cash Flow Statement Annual'!AU374)/('Balance Sheet Annual'!BH374+'Balance Sheet Annual'!BS374)</f>
        <v>1.4899654445764963</v>
      </c>
      <c r="AW374" s="23">
        <f>'Cash Flow Statement Annual'!AB374/'Balance Sheet Annual'!BS374</f>
        <v>2.2148984937786511</v>
      </c>
      <c r="AX374" s="23">
        <f>('Cash Flow Statement Annual'!AB374+'Cash Flow Statement Annual'!AU374)/'Balance Sheet Annual'!BS374</f>
        <v>1.6283426107836716</v>
      </c>
      <c r="AY374" s="23">
        <f>('Balance Sheet Annual'!BH374+'Balance Sheet Annual'!BS374)/('Income Statement Annual'!AF374-'Income Statement Annual'!AC374)</f>
        <v>0.42644469004405888</v>
      </c>
      <c r="AZ374" s="23">
        <f>(('Balance Sheet Annual'!BH374+'Balance Sheet Annual'!BS374)-'Balance Sheet Annual'!N374)/('Income Statement Annual'!AF374-'Income Statement Annual'!AC374)</f>
        <v>0.33675007825825864</v>
      </c>
      <c r="BA374" s="23">
        <f>('Cash Flow Statement Annual'!AB374+'Cash Flow Statement Annual'!AU374)/'Income Statement Annual'!BS374</f>
        <v>1.0611732111801464</v>
      </c>
      <c r="BB374" s="23">
        <f>'Income Statement Annual'!AF374/('Balance Sheet Annual'!BH374+'Balance Sheet Annual'!BS374)</f>
        <v>1.8556562034974882</v>
      </c>
      <c r="BC374" s="24">
        <f>'Income Statement Annual'!AF374/('Balance Sheet Annual'!BB374-'Balance Sheet Annual'!BR374)</f>
        <v>0.18388942387153026</v>
      </c>
    </row>
    <row r="375" spans="1:55" x14ac:dyDescent="0.2">
      <c r="A375" s="52" t="s">
        <v>1162</v>
      </c>
      <c r="B375" s="52" t="s">
        <v>1163</v>
      </c>
      <c r="C375" s="52" t="str">
        <f>VLOOKUP(A375,'[1]S&amp;P 500 Wikipedia'!A:D,3,FALSE)</f>
        <v>Consumer Staples</v>
      </c>
      <c r="D375" s="52">
        <v>138054</v>
      </c>
      <c r="E375" s="52" t="s">
        <v>16</v>
      </c>
      <c r="F375" s="52">
        <v>2019</v>
      </c>
      <c r="G375" s="52" t="s">
        <v>17</v>
      </c>
      <c r="H375" s="53">
        <v>43738</v>
      </c>
      <c r="I375" s="53">
        <v>43781</v>
      </c>
      <c r="J375" s="53">
        <v>43781</v>
      </c>
      <c r="K375" s="54">
        <v>361000000</v>
      </c>
      <c r="L375" s="54">
        <v>365000000</v>
      </c>
      <c r="M375" s="52" t="s">
        <v>1164</v>
      </c>
      <c r="N375" s="21">
        <f>'Balance Sheet Annual'!AH375/'Balance Sheet Annual'!BR375</f>
        <v>1.3003809178305823</v>
      </c>
      <c r="O375" s="22">
        <f>('Balance Sheet Annual'!AH375-'Balance Sheet Annual'!U375)/'Balance Sheet Annual'!BR375</f>
        <v>0.55523308543442773</v>
      </c>
      <c r="P375" s="22">
        <f>'Balance Sheet Annual'!N375/'Balance Sheet Annual'!BR375</f>
        <v>8.779249047705423E-2</v>
      </c>
      <c r="Q375" s="22">
        <f>'Balance Sheet Annual'!CH375/'Balance Sheet Annual'!CS375</f>
        <v>1.3265148319977507</v>
      </c>
      <c r="R375" s="22">
        <f>('Balance Sheet Annual'!BH375+'Balance Sheet Annual'!BS375)/'Balance Sheet Annual'!BB375</f>
        <v>0.36051605885729826</v>
      </c>
      <c r="S375" s="22">
        <f>('Balance Sheet Annual'!BH375/'Balance Sheet Annual'!BB375)</f>
        <v>6.3510287941505275E-2</v>
      </c>
      <c r="T375" s="22">
        <f>'Balance Sheet Annual'!BS375/'Balance Sheet Annual'!BB375</f>
        <v>0.297005770915793</v>
      </c>
      <c r="U375" s="22">
        <f>('Balance Sheet Annual'!BH375+'Balance Sheet Annual'!BS375)/'Balance Sheet Annual'!CS375</f>
        <v>0.8387459581048784</v>
      </c>
      <c r="V375" s="22">
        <f>('Balance Sheet Annual'!BH375/'Balance Sheet Annual'!CS375)</f>
        <v>0.1477576268803599</v>
      </c>
      <c r="W375" s="22">
        <f>('Balance Sheet Annual'!BS375/'Balance Sheet Annual'!CS375)</f>
        <v>0.69098833122451853</v>
      </c>
      <c r="X375" s="23">
        <f>'Balance Sheet Annual'!AH375/'Balance Sheet Annual'!BB375</f>
        <v>0.2166057346587304</v>
      </c>
      <c r="Y375" s="23">
        <f>'Balance Sheet Annual'!CS375/('Balance Sheet Annual'!BB375-'Balance Sheet Annual'!AQ375-'Balance Sheet Annual'!AR375-'Balance Sheet Annual'!AS375)</f>
        <v>0.93493690851735012</v>
      </c>
      <c r="Z375" s="23">
        <f>'Balance Sheet Annual'!BA375/'Balance Sheet Annual'!BB375</f>
        <v>0.78339426534126955</v>
      </c>
      <c r="AA375" s="23">
        <f>'Balance Sheet Annual'!AR375/'Balance Sheet Annual'!BB375</f>
        <v>0.32764298879052484</v>
      </c>
      <c r="AB375" s="24">
        <f>'Balance Sheet Annual'!CS375/'Balance Sheet Annual'!CT375</f>
        <v>0.42982747681058708</v>
      </c>
      <c r="AC375" s="25">
        <f>'Income Statement Annual'!V375/'Income Statement Annual'!N375</f>
        <v>0.1184294304916873</v>
      </c>
      <c r="AD375" s="23">
        <f>('Income Statement Annual'!AF375-'Income Statement Annual'!AC375)/'Income Statement Annual'!N375</f>
        <v>6.6666666666666666E-2</v>
      </c>
      <c r="AE375" s="23">
        <f>'Income Statement Annual'!AF375/'Income Statement Annual'!N375</f>
        <v>6.6666666666666666E-2</v>
      </c>
      <c r="AF375" s="23">
        <f>'Income Statement Annual'!BS375/'Income Statement Annual'!N375</f>
        <v>4.7683056243367529E-2</v>
      </c>
      <c r="AG375" s="23">
        <f>('Income Statement Annual'!AF375-'Income Statement Annual'!AC375)/('Income Statement Annual'!AH375*-1)</f>
        <v>6.2682926829268295</v>
      </c>
      <c r="AH375" s="24">
        <f>'Income Statement Annual'!AF375/('Income Statement Annual'!AH375*-1)</f>
        <v>6.2682926829268295</v>
      </c>
      <c r="AI375" s="25">
        <f>'Cash Flow Statement Annual'!BG375/'Cash Flow Statement Annual'!AB375</f>
        <v>0.46597692001591723</v>
      </c>
      <c r="AJ375" s="23">
        <f>'Cash Flow Statement Annual'!AB375/'Balance Sheet Annual'!BR375</f>
        <v>0.45583167059677127</v>
      </c>
      <c r="AK375" s="23">
        <f>('Cash Flow Statement Annual'!AB375+'Cash Flow Statement Annual'!AV375)/('Balance Sheet Annual'!BH375+'Balance Sheet Annual'!BS375)</f>
        <v>0.16560509554140126</v>
      </c>
      <c r="AL375" s="24">
        <f>('Cash Flow Statement Annual'!AB375/('Balance Sheet Annual'!BH375+'Balance Sheet Annual'!BS375))</f>
        <v>0.21061012403620516</v>
      </c>
      <c r="AM375" s="25">
        <f>'Income Statement Annual'!BS375/'Balance Sheet Annual'!CS375</f>
        <v>0.14213412062420919</v>
      </c>
      <c r="AN375" s="23">
        <f>'Income Statement Annual'!N375/'Balance Sheet Annual'!CS375</f>
        <v>2.9808097849008859</v>
      </c>
      <c r="AO375" s="23">
        <f>'Income Statement Annual'!N375/'Balance Sheet Annual'!BB375</f>
        <v>1.2812339486962565</v>
      </c>
      <c r="AP375" s="23">
        <f>'Income Statement Annual'!N375/('Balance Sheet Annual'!AH375-'Balance Sheet Annual'!BR375)</f>
        <v>25.606884057971016</v>
      </c>
      <c r="AQ375" s="23">
        <f>'Income Statement Annual'!BS375/'Balance Sheet Annual'!BB375</f>
        <v>6.109315043659546E-2</v>
      </c>
      <c r="AR375" s="23">
        <f>'Cash Flow Statement Annual'!AB375/'Income Statement Annual'!N375</f>
        <v>5.9261879495342527E-2</v>
      </c>
      <c r="AS375" s="23">
        <f>'Cash Flow Statement Annual'!BG375/'Income Statement Annual'!N375</f>
        <v>2.761466808159415E-2</v>
      </c>
      <c r="AT375" s="23">
        <f>'Cash Flow Statement Annual'!AB375/'Balance Sheet Annual'!BB375</f>
        <v>7.5928331872979427E-2</v>
      </c>
      <c r="AU375" s="23">
        <f>('Cash Flow Statement Annual'!AB375+'Cash Flow Statement Annual'!AU375)/'Balance Sheet Annual'!BR375</f>
        <v>-0.17250136042082351</v>
      </c>
      <c r="AV375" s="23">
        <f>('Cash Flow Statement Annual'!AB375+'Cash Flow Statement Annual'!AU375)/('Balance Sheet Annual'!BH375+'Balance Sheet Annual'!BS375)</f>
        <v>-7.9701642641635942E-2</v>
      </c>
      <c r="AW375" s="23">
        <f>'Cash Flow Statement Annual'!AB375/'Balance Sheet Annual'!BS375</f>
        <v>0.25564598168870806</v>
      </c>
      <c r="AX375" s="23">
        <f>('Cash Flow Statement Annual'!AB375+'Cash Flow Statement Annual'!AU375)/'Balance Sheet Annual'!BS375</f>
        <v>-9.674465920651068E-2</v>
      </c>
      <c r="AY375" s="23">
        <f>('Balance Sheet Annual'!BH375+'Balance Sheet Annual'!BS375)/('Income Statement Annual'!AF375-'Income Statement Annual'!AC375)</f>
        <v>4.2207286876547574</v>
      </c>
      <c r="AZ375" s="23">
        <f>(('Balance Sheet Annual'!BH375+'Balance Sheet Annual'!BS375)-'Balance Sheet Annual'!N375)/('Income Statement Annual'!AF375-'Income Statement Annual'!AC375)</f>
        <v>4.0495224619738242</v>
      </c>
      <c r="BA375" s="23">
        <f>('Cash Flow Statement Annual'!AB375+'Cash Flow Statement Annual'!AU375)/'Income Statement Annual'!BS375</f>
        <v>-0.47032640949554894</v>
      </c>
      <c r="BB375" s="23">
        <f>'Income Statement Annual'!AF375/('Balance Sheet Annual'!BH375+'Balance Sheet Annual'!BS375)</f>
        <v>0.23692591350988937</v>
      </c>
      <c r="BC375" s="24">
        <f>'Income Statement Annual'!AF375/('Balance Sheet Annual'!BB375-'Balance Sheet Annual'!BR375)</f>
        <v>0.10248694895591648</v>
      </c>
    </row>
    <row r="376" spans="1:55" x14ac:dyDescent="0.2">
      <c r="A376" s="12" t="s">
        <v>1105</v>
      </c>
      <c r="B376" s="12" t="s">
        <v>1106</v>
      </c>
      <c r="C376" s="52" t="str">
        <f>VLOOKUP(A376,'[1]S&amp;P 500 Wikipedia'!A:D,3,FALSE)</f>
        <v>Communication Services</v>
      </c>
      <c r="D376" s="12">
        <v>372538</v>
      </c>
      <c r="E376" s="12" t="s">
        <v>16</v>
      </c>
      <c r="F376" s="12">
        <v>2018</v>
      </c>
      <c r="G376" s="12" t="s">
        <v>17</v>
      </c>
      <c r="H376" s="63">
        <v>43555</v>
      </c>
      <c r="I376" s="63">
        <v>43599</v>
      </c>
      <c r="J376" s="63">
        <v>43599</v>
      </c>
      <c r="K376" s="64">
        <v>112595000</v>
      </c>
      <c r="L376" s="64">
        <v>113975000</v>
      </c>
      <c r="M376" s="12" t="s">
        <v>1107</v>
      </c>
      <c r="N376" s="21">
        <f>'Balance Sheet Annual'!AH376/'Balance Sheet Annual'!BR376</f>
        <v>1.4488388631177265</v>
      </c>
      <c r="O376" s="22">
        <f>('Balance Sheet Annual'!AH376-'Balance Sheet Annual'!U376)/'Balance Sheet Annual'!BR376</f>
        <v>1.4343906170425773</v>
      </c>
      <c r="P376" s="22">
        <f>'Balance Sheet Annual'!N376/'Balance Sheet Annual'!BR376</f>
        <v>0.80490564065674963</v>
      </c>
      <c r="Q376" s="22">
        <f>'Balance Sheet Annual'!CH376/'Balance Sheet Annual'!CS376</f>
        <v>1.0793426378774662</v>
      </c>
      <c r="R376" s="22">
        <f>('Balance Sheet Annual'!BH376+'Balance Sheet Annual'!BS376)/'Balance Sheet Annual'!BB376</f>
        <v>0</v>
      </c>
      <c r="S376" s="22">
        <f>('Balance Sheet Annual'!BH376/'Balance Sheet Annual'!BB376)</f>
        <v>0</v>
      </c>
      <c r="T376" s="22">
        <f>'Balance Sheet Annual'!BS376/'Balance Sheet Annual'!BB376</f>
        <v>0</v>
      </c>
      <c r="U376" s="22">
        <f>('Balance Sheet Annual'!BH376+'Balance Sheet Annual'!BS376)/'Balance Sheet Annual'!CS376</f>
        <v>0</v>
      </c>
      <c r="V376" s="22">
        <f>('Balance Sheet Annual'!BH376/'Balance Sheet Annual'!CS376)</f>
        <v>0</v>
      </c>
      <c r="W376" s="22">
        <f>('Balance Sheet Annual'!BS376/'Balance Sheet Annual'!CS376)</f>
        <v>0</v>
      </c>
      <c r="X376" s="23">
        <f>'Balance Sheet Annual'!AH376/'Balance Sheet Annual'!BB376</f>
        <v>0.66646044781307856</v>
      </c>
      <c r="Y376" s="23">
        <f>'Balance Sheet Annual'!CS376/('Balance Sheet Annual'!BB376-'Balance Sheet Annual'!AQ376-'Balance Sheet Annual'!AR376-'Balance Sheet Annual'!AS376)</f>
        <v>0.53866274856905583</v>
      </c>
      <c r="Z376" s="23">
        <f>'Balance Sheet Annual'!BA376/'Balance Sheet Annual'!BB376</f>
        <v>0.3335395521869215</v>
      </c>
      <c r="AA376" s="23">
        <f>'Balance Sheet Annual'!AR376/'Balance Sheet Annual'!BB376</f>
        <v>8.9962562440122879E-2</v>
      </c>
      <c r="AB376" s="24">
        <f>'Balance Sheet Annual'!CS376/'Balance Sheet Annual'!CT376</f>
        <v>0.48092122086274897</v>
      </c>
      <c r="AC376" s="25">
        <f>'Income Statement Annual'!V376/'Income Statement Annual'!N376</f>
        <v>0.42900336307157039</v>
      </c>
      <c r="AD376" s="23">
        <f>('Income Statement Annual'!AF376-'Income Statement Annual'!AC376)/'Income Statement Annual'!N376</f>
        <v>9.0671017848188831E-2</v>
      </c>
      <c r="AE376" s="23">
        <f>'Income Statement Annual'!AF376/'Income Statement Annual'!N376</f>
        <v>7.5593784126332164E-2</v>
      </c>
      <c r="AF376" s="23">
        <f>'Income Statement Annual'!BS376/'Income Statement Annual'!N376</f>
        <v>0.12510783639897258</v>
      </c>
      <c r="AG376" s="23" t="e">
        <f>('Income Statement Annual'!AF376-'Income Statement Annual'!AC376)/('Income Statement Annual'!AH376*-1)</f>
        <v>#DIV/0!</v>
      </c>
      <c r="AH376" s="24" t="e">
        <f>'Income Statement Annual'!AF376/('Income Statement Annual'!AH376*-1)</f>
        <v>#DIV/0!</v>
      </c>
      <c r="AI376" s="25">
        <f>'Cash Flow Statement Annual'!BG376/'Cash Flow Statement Annual'!AB376</f>
        <v>-0.68953748784310698</v>
      </c>
      <c r="AJ376" s="23">
        <f>'Cash Flow Statement Annual'!AB376/'Balance Sheet Annual'!BR376</f>
        <v>0.34453328578733206</v>
      </c>
      <c r="AK376" s="23" t="e">
        <f>('Cash Flow Statement Annual'!AB376+'Cash Flow Statement Annual'!AV376)/('Balance Sheet Annual'!BH376+'Balance Sheet Annual'!BS376)</f>
        <v>#DIV/0!</v>
      </c>
      <c r="AL376" s="24" t="e">
        <f>('Cash Flow Statement Annual'!AB376/('Balance Sheet Annual'!BH376+'Balance Sheet Annual'!BS376))</f>
        <v>#DIV/0!</v>
      </c>
      <c r="AM376" s="25">
        <f>'Income Statement Annual'!BS376/'Balance Sheet Annual'!CS376</f>
        <v>0.1635990747728587</v>
      </c>
      <c r="AN376" s="23">
        <f>'Income Statement Annual'!N376/'Balance Sheet Annual'!CS376</f>
        <v>1.307664487547658</v>
      </c>
      <c r="AO376" s="23">
        <f>'Income Statement Annual'!N376/'Balance Sheet Annual'!BB376</f>
        <v>0.62888360183028069</v>
      </c>
      <c r="AP376" s="23">
        <f>'Income Statement Annual'!N376/('Balance Sheet Annual'!AH376-'Balance Sheet Annual'!BR376)</f>
        <v>3.0459693096555984</v>
      </c>
      <c r="AQ376" s="23">
        <f>'Income Statement Annual'!BS376/'Balance Sheet Annual'!BB376</f>
        <v>7.8678266771779359E-2</v>
      </c>
      <c r="AR376" s="23">
        <f>'Cash Flow Statement Annual'!AB376/'Income Statement Annual'!N376</f>
        <v>0.25200851148668452</v>
      </c>
      <c r="AS376" s="23">
        <f>'Cash Flow Statement Annual'!BG376/'Income Statement Annual'!N376</f>
        <v>-0.17376931592560918</v>
      </c>
      <c r="AT376" s="23">
        <f>'Cash Flow Statement Annual'!AB376/'Balance Sheet Annual'!BB376</f>
        <v>0.15848402039563381</v>
      </c>
      <c r="AU376" s="23">
        <f>('Cash Flow Statement Annual'!AB376+'Cash Flow Statement Annual'!AU376)/'Balance Sheet Annual'!BR376</f>
        <v>0.31762522069439703</v>
      </c>
      <c r="AV376" s="23" t="e">
        <f>('Cash Flow Statement Annual'!AB376+'Cash Flow Statement Annual'!AU376)/('Balance Sheet Annual'!BH376+'Balance Sheet Annual'!BS376)</f>
        <v>#DIV/0!</v>
      </c>
      <c r="AW376" s="23" t="e">
        <f>'Cash Flow Statement Annual'!AB376/'Balance Sheet Annual'!BS376</f>
        <v>#DIV/0!</v>
      </c>
      <c r="AX376" s="23" t="e">
        <f>('Cash Flow Statement Annual'!AB376+'Cash Flow Statement Annual'!AU376)/'Balance Sheet Annual'!BS376</f>
        <v>#DIV/0!</v>
      </c>
      <c r="AY376" s="23">
        <f>('Balance Sheet Annual'!BH376+'Balance Sheet Annual'!BS376)/('Income Statement Annual'!AF376-'Income Statement Annual'!AC376)</f>
        <v>0</v>
      </c>
      <c r="AZ376" s="23">
        <f>(('Balance Sheet Annual'!BH376+'Balance Sheet Annual'!BS376)-'Balance Sheet Annual'!N376)/('Income Statement Annual'!AF376-'Income Statement Annual'!AC376)</f>
        <v>-6.4932257611202502</v>
      </c>
      <c r="BA376" s="23">
        <f>('Cash Flow Statement Annual'!AB376+'Cash Flow Statement Annual'!AU376)/'Income Statement Annual'!BS376</f>
        <v>1.8570110562939399</v>
      </c>
      <c r="BB376" s="23" t="e">
        <f>'Income Statement Annual'!AF376/('Balance Sheet Annual'!BH376+'Balance Sheet Annual'!BS376)</f>
        <v>#DIV/0!</v>
      </c>
      <c r="BC376" s="24">
        <f>'Income Statement Annual'!AF376/('Balance Sheet Annual'!BB376-'Balance Sheet Annual'!BR376)</f>
        <v>8.8035854335868607E-2</v>
      </c>
    </row>
    <row r="377" spans="1:55" x14ac:dyDescent="0.2">
      <c r="A377" s="52" t="s">
        <v>1156</v>
      </c>
      <c r="B377" s="52" t="s">
        <v>1157</v>
      </c>
      <c r="C377" s="52" t="str">
        <f>VLOOKUP(A377,'[1]S&amp;P 500 Wikipedia'!A:D,3,FALSE)</f>
        <v>Communication Services</v>
      </c>
      <c r="D377" s="52">
        <v>30388</v>
      </c>
      <c r="E377" s="52" t="s">
        <v>16</v>
      </c>
      <c r="F377" s="52">
        <v>2019</v>
      </c>
      <c r="G377" s="52" t="s">
        <v>17</v>
      </c>
      <c r="H377" s="53">
        <v>43830</v>
      </c>
      <c r="I377" s="53">
        <v>43880</v>
      </c>
      <c r="J377" s="53">
        <v>43880</v>
      </c>
      <c r="K377" s="54">
        <v>776822000</v>
      </c>
      <c r="L377" s="54">
        <v>788856000</v>
      </c>
      <c r="M377" s="52" t="s">
        <v>1158</v>
      </c>
      <c r="N377" s="21">
        <f>'Balance Sheet Annual'!AH377/'Balance Sheet Annual'!BR377</f>
        <v>11.115807485445291</v>
      </c>
      <c r="O377" s="22">
        <f>('Balance Sheet Annual'!AH377-'Balance Sheet Annual'!U377)/'Balance Sheet Annual'!BR377</f>
        <v>11.115807485445291</v>
      </c>
      <c r="P377" s="22">
        <f>'Balance Sheet Annual'!N377/'Balance Sheet Annual'!BR377</f>
        <v>9.6847372129356391</v>
      </c>
      <c r="Q377" s="22">
        <f>'Balance Sheet Annual'!CH377/'Balance Sheet Annual'!CS377</f>
        <v>0.45942390422483564</v>
      </c>
      <c r="R377" s="22">
        <f>('Balance Sheet Annual'!BH377+'Balance Sheet Annual'!BS377)/'Balance Sheet Annual'!BB377</f>
        <v>0.19749060664047996</v>
      </c>
      <c r="S377" s="22">
        <f>('Balance Sheet Annual'!BH377/'Balance Sheet Annual'!BB377)</f>
        <v>0</v>
      </c>
      <c r="T377" s="22">
        <f>'Balance Sheet Annual'!BS377/'Balance Sheet Annual'!BB377</f>
        <v>0.19749060664047996</v>
      </c>
      <c r="U377" s="22">
        <f>('Balance Sheet Annual'!BH377+'Balance Sheet Annual'!BS377)/'Balance Sheet Annual'!CS377</f>
        <v>0.2882225121909805</v>
      </c>
      <c r="V377" s="22">
        <f>('Balance Sheet Annual'!BH377/'Balance Sheet Annual'!CS377)</f>
        <v>0</v>
      </c>
      <c r="W377" s="22">
        <f>('Balance Sheet Annual'!BS377/'Balance Sheet Annual'!CS377)</f>
        <v>0.2882225121909805</v>
      </c>
      <c r="X377" s="23">
        <f>'Balance Sheet Annual'!AH377/'Balance Sheet Annual'!BB377</f>
        <v>0.59984583641420408</v>
      </c>
      <c r="Y377" s="23">
        <f>'Balance Sheet Annual'!CS377/('Balance Sheet Annual'!BB377-'Balance Sheet Annual'!AQ377-'Balance Sheet Annual'!AR377-'Balance Sheet Annual'!AS377)</f>
        <v>0.76410673002104013</v>
      </c>
      <c r="Z377" s="23">
        <f>'Balance Sheet Annual'!BA377/'Balance Sheet Annual'!BB377</f>
        <v>0.40015416358579586</v>
      </c>
      <c r="AA377" s="23">
        <f>'Balance Sheet Annual'!AR377/'Balance Sheet Annual'!BB377</f>
        <v>9.8926278648949512E-2</v>
      </c>
      <c r="AB377" s="24">
        <f>'Balance Sheet Annual'!CS377/'Balance Sheet Annual'!CT377</f>
        <v>0.68520187801853505</v>
      </c>
      <c r="AC377" s="25">
        <f>'Income Statement Annual'!V377/'Income Statement Annual'!N377</f>
        <v>0.67131169079321451</v>
      </c>
      <c r="AD377" s="23">
        <f>('Income Statement Annual'!AF377-'Income Statement Annual'!AC377)/'Income Statement Annual'!N377</f>
        <v>0.1059086892284602</v>
      </c>
      <c r="AE377" s="23">
        <f>'Income Statement Annual'!AF377/'Income Statement Annual'!N377</f>
        <v>0.1059086892284602</v>
      </c>
      <c r="AF377" s="23">
        <f>'Income Statement Annual'!BS377/'Income Statement Annual'!N377</f>
        <v>0.42368303217184605</v>
      </c>
      <c r="AG377" s="23">
        <f>('Income Statement Annual'!AF377-'Income Statement Annual'!AC377)/('Income Statement Annual'!AH377*-1)</f>
        <v>-18.766224453209034</v>
      </c>
      <c r="AH377" s="24">
        <f>'Income Statement Annual'!AF377/('Income Statement Annual'!AH377*-1)</f>
        <v>-18.766224453209034</v>
      </c>
      <c r="AI377" s="25">
        <f>'Cash Flow Statement Annual'!BG377/'Cash Flow Statement Annual'!AB377</f>
        <v>-0.21956644498390318</v>
      </c>
      <c r="AJ377" s="23">
        <f>'Cash Flow Statement Annual'!AB377/'Balance Sheet Annual'!BR377</f>
        <v>1.9012861825454366</v>
      </c>
      <c r="AK377" s="23">
        <f>('Cash Flow Statement Annual'!AB377+'Cash Flow Statement Annual'!AV377)/('Balance Sheet Annual'!BH377+'Balance Sheet Annual'!BS377)</f>
        <v>0.51951690051020405</v>
      </c>
      <c r="AL377" s="24">
        <f>('Cash Flow Statement Annual'!AB377/('Balance Sheet Annual'!BH377+'Balance Sheet Annual'!BS377))</f>
        <v>0.51951690051020405</v>
      </c>
      <c r="AM377" s="25">
        <f>'Income Statement Annual'!BS377/'Balance Sheet Annual'!CS377</f>
        <v>0.16838166414035408</v>
      </c>
      <c r="AN377" s="23">
        <f>'Income Statement Annual'!N377/'Balance Sheet Annual'!CS377</f>
        <v>0.39742366664345996</v>
      </c>
      <c r="AO377" s="23">
        <f>'Income Statement Annual'!N377/'Balance Sheet Annual'!BB377</f>
        <v>0.27231544275311098</v>
      </c>
      <c r="AP377" s="23">
        <f>'Income Statement Annual'!N377/('Balance Sheet Annual'!AH377-'Balance Sheet Annual'!BR377)</f>
        <v>0.4988535678842112</v>
      </c>
      <c r="AQ377" s="23">
        <f>'Income Statement Annual'!BS377/'Balance Sheet Annual'!BB377</f>
        <v>0.11537543249285682</v>
      </c>
      <c r="AR377" s="23">
        <f>'Cash Flow Statement Annual'!AB377/'Income Statement Annual'!N377</f>
        <v>0.37676786451939087</v>
      </c>
      <c r="AS377" s="23">
        <f>'Cash Flow Statement Annual'!BG377/'Income Statement Annual'!N377</f>
        <v>-8.272558059669953E-2</v>
      </c>
      <c r="AT377" s="23">
        <f>'Cash Flow Statement Annual'!AB377/'Balance Sheet Annual'!BB377</f>
        <v>0.10259970784174208</v>
      </c>
      <c r="AU377" s="23">
        <f>('Cash Flow Statement Annual'!AB377+'Cash Flow Statement Annual'!AU377)/'Balance Sheet Annual'!BR377</f>
        <v>0.27335573005483454</v>
      </c>
      <c r="AV377" s="23">
        <f>('Cash Flow Statement Annual'!AB377+'Cash Flow Statement Annual'!AU377)/('Balance Sheet Annual'!BH377+'Balance Sheet Annual'!BS377)</f>
        <v>7.4693080357142852E-2</v>
      </c>
      <c r="AW377" s="23">
        <f>'Cash Flow Statement Annual'!AB377/'Balance Sheet Annual'!BS377</f>
        <v>0.51951690051020405</v>
      </c>
      <c r="AX377" s="23">
        <f>('Cash Flow Statement Annual'!AB377+'Cash Flow Statement Annual'!AU377)/'Balance Sheet Annual'!BS377</f>
        <v>7.4693080357142852E-2</v>
      </c>
      <c r="AY377" s="23">
        <f>('Balance Sheet Annual'!BH377+'Balance Sheet Annual'!BS377)/('Income Statement Annual'!AF377-'Income Statement Annual'!AC377)</f>
        <v>6.8476661762739068</v>
      </c>
      <c r="AZ377" s="23">
        <f>(('Balance Sheet Annual'!BH377+'Balance Sheet Annual'!BS377)-'Balance Sheet Annual'!N377)/('Income Statement Annual'!AF377-'Income Statement Annual'!AC377)</f>
        <v>-11.273352566919506</v>
      </c>
      <c r="BA377" s="23">
        <f>('Cash Flow Statement Annual'!AB377+'Cash Flow Statement Annual'!AU377)/'Income Statement Annual'!BS377</f>
        <v>0.12785375042898792</v>
      </c>
      <c r="BB377" s="23">
        <f>'Income Statement Annual'!AF377/('Balance Sheet Annual'!BH377+'Balance Sheet Annual'!BS377)</f>
        <v>0.14603515624999999</v>
      </c>
      <c r="BC377" s="24">
        <f>'Income Statement Annual'!AF377/('Balance Sheet Annual'!BB377-'Balance Sheet Annual'!BR377)</f>
        <v>3.0485679993929041E-2</v>
      </c>
    </row>
    <row r="378" spans="1:55" x14ac:dyDescent="0.2">
      <c r="A378" s="52" t="s">
        <v>1123</v>
      </c>
      <c r="B378" s="52" t="s">
        <v>1124</v>
      </c>
      <c r="C378" s="52" t="str">
        <f>VLOOKUP(A378,'[1]S&amp;P 500 Wikipedia'!A:D,3,FALSE)</f>
        <v>Information Technology</v>
      </c>
      <c r="D378" s="52">
        <v>252464</v>
      </c>
      <c r="E378" s="52" t="s">
        <v>16</v>
      </c>
      <c r="F378" s="52">
        <v>2019</v>
      </c>
      <c r="G378" s="52" t="s">
        <v>17</v>
      </c>
      <c r="H378" s="53">
        <v>43830</v>
      </c>
      <c r="I378" s="53">
        <v>43881</v>
      </c>
      <c r="J378" s="53">
        <v>43881</v>
      </c>
      <c r="K378" s="54">
        <v>933000000</v>
      </c>
      <c r="L378" s="54">
        <v>949000000</v>
      </c>
      <c r="M378" s="52" t="s">
        <v>1125</v>
      </c>
      <c r="N378" s="21">
        <f>'Balance Sheet Annual'!AH378/'Balance Sheet Annual'!BR378</f>
        <v>4.1267074894017899</v>
      </c>
      <c r="O378" s="22">
        <f>('Balance Sheet Annual'!AH378-'Balance Sheet Annual'!U378)/'Balance Sheet Annual'!BR378</f>
        <v>3.1841733396137539</v>
      </c>
      <c r="P378" s="22">
        <f>'Balance Sheet Annual'!N378/'Balance Sheet Annual'!BR378</f>
        <v>2.5374470089495995</v>
      </c>
      <c r="Q378" s="22">
        <f>'Balance Sheet Annual'!CH378/'Balance Sheet Annual'!CS378</f>
        <v>1.0229033344560459</v>
      </c>
      <c r="R378" s="22">
        <f>('Balance Sheet Annual'!BH378+'Balance Sheet Annual'!BS378)/'Balance Sheet Annual'!BB378</f>
        <v>0.32206682206682208</v>
      </c>
      <c r="S378" s="22">
        <f>('Balance Sheet Annual'!BH378/'Balance Sheet Annual'!BB378)</f>
        <v>2.7750027750027752E-2</v>
      </c>
      <c r="T378" s="22">
        <f>'Balance Sheet Annual'!BS378/'Balance Sheet Annual'!BB378</f>
        <v>0.29431679431679431</v>
      </c>
      <c r="U378" s="22">
        <f>('Balance Sheet Annual'!BH378+'Balance Sheet Annual'!BS378)/'Balance Sheet Annual'!CS378</f>
        <v>0.65151004827663639</v>
      </c>
      <c r="V378" s="22">
        <f>('Balance Sheet Annual'!BH378/'Balance Sheet Annual'!CS378)</f>
        <v>5.613562366677894E-2</v>
      </c>
      <c r="W378" s="22">
        <f>('Balance Sheet Annual'!BS378/'Balance Sheet Annual'!CS378)</f>
        <v>0.59537442460985746</v>
      </c>
      <c r="X378" s="23">
        <f>'Balance Sheet Annual'!AH378/'Balance Sheet Annual'!BB378</f>
        <v>0.48623598623598624</v>
      </c>
      <c r="Y378" s="23">
        <f>'Balance Sheet Annual'!CS378/('Balance Sheet Annual'!BB378-'Balance Sheet Annual'!AQ378-'Balance Sheet Annual'!AR378-'Balance Sheet Annual'!AS378)</f>
        <v>0.67237865177021217</v>
      </c>
      <c r="Z378" s="23">
        <f>'Balance Sheet Annual'!BA378/'Balance Sheet Annual'!BB378</f>
        <v>0.51376401376401382</v>
      </c>
      <c r="AA378" s="23">
        <f>'Balance Sheet Annual'!AR378/'Balance Sheet Annual'!BB378</f>
        <v>0.24209124209124208</v>
      </c>
      <c r="AB378" s="24">
        <f>'Balance Sheet Annual'!CS378/'Balance Sheet Annual'!CT378</f>
        <v>0.49433899433899436</v>
      </c>
      <c r="AC378" s="25">
        <f>'Income Statement Annual'!V378/'Income Statement Annual'!N378</f>
        <v>0.63714106931794479</v>
      </c>
      <c r="AD378" s="23">
        <f>('Income Statement Annual'!AF378-'Income Statement Annual'!AC378)/'Income Statement Annual'!N378</f>
        <v>0.4154209831050546</v>
      </c>
      <c r="AE378" s="23">
        <f>'Income Statement Annual'!AF378/'Income Statement Annual'!N378</f>
        <v>0.4154209831050546</v>
      </c>
      <c r="AF378" s="23">
        <f>'Income Statement Annual'!BS378/'Income Statement Annual'!N378</f>
        <v>0.34881457275950778</v>
      </c>
      <c r="AG378" s="23">
        <f>('Income Statement Annual'!AF378-'Income Statement Annual'!AC378)/('Income Statement Annual'!AH378*-1)</f>
        <v>35.147058823529413</v>
      </c>
      <c r="AH378" s="24">
        <f>'Income Statement Annual'!AF378/('Income Statement Annual'!AH378*-1)</f>
        <v>35.147058823529413</v>
      </c>
      <c r="AI378" s="25">
        <f>'Cash Flow Statement Annual'!BG378/'Cash Flow Statement Annual'!AB378</f>
        <v>-0.71138517070236129</v>
      </c>
      <c r="AJ378" s="23">
        <f>'Cash Flow Statement Annual'!AB378/'Balance Sheet Annual'!BR378</f>
        <v>3.131888836552049</v>
      </c>
      <c r="AK378" s="23">
        <f>('Cash Flow Statement Annual'!AB378+'Cash Flow Statement Annual'!AV378)/('Balance Sheet Annual'!BH378+'Balance Sheet Annual'!BS378)</f>
        <v>0.62743408581768056</v>
      </c>
      <c r="AL378" s="24">
        <f>('Cash Flow Statement Annual'!AB378/('Balance Sheet Annual'!BH378+'Balance Sheet Annual'!BS378))</f>
        <v>1.1457866620713424</v>
      </c>
      <c r="AM378" s="25">
        <f>'Income Statement Annual'!BS378/'Balance Sheet Annual'!CS378</f>
        <v>0.5632648478724599</v>
      </c>
      <c r="AN378" s="23">
        <f>'Income Statement Annual'!N378/'Balance Sheet Annual'!CS378</f>
        <v>1.6147973503985629</v>
      </c>
      <c r="AO378" s="23">
        <f>'Income Statement Annual'!N378/'Balance Sheet Annual'!BB378</f>
        <v>0.7982572982572983</v>
      </c>
      <c r="AP378" s="23">
        <f>'Income Statement Annual'!N378/('Balance Sheet Annual'!AH378-'Balance Sheet Annual'!BR378)</f>
        <v>2.1667670985236516</v>
      </c>
      <c r="AQ378" s="23">
        <f>'Income Statement Annual'!BS378/'Balance Sheet Annual'!BB378</f>
        <v>0.27844377844377843</v>
      </c>
      <c r="AR378" s="23">
        <f>'Cash Flow Statement Annual'!AB378/'Income Statement Annual'!N378</f>
        <v>0.46228186052979209</v>
      </c>
      <c r="AS378" s="23">
        <f>'Cash Flow Statement Annual'!BG378/'Income Statement Annual'!N378</f>
        <v>-0.32886046026559135</v>
      </c>
      <c r="AT378" s="23">
        <f>'Cash Flow Statement Annual'!AB378/'Balance Sheet Annual'!BB378</f>
        <v>0.369019869019869</v>
      </c>
      <c r="AU378" s="23">
        <f>('Cash Flow Statement Annual'!AB378+'Cash Flow Statement Annual'!AU378)/'Balance Sheet Annual'!BR378</f>
        <v>2.2275082430522843</v>
      </c>
      <c r="AV378" s="23">
        <f>('Cash Flow Statement Annual'!AB378+'Cash Flow Statement Annual'!AU378)/('Balance Sheet Annual'!BH378+'Balance Sheet Annual'!BS378)</f>
        <v>0.81492331552645181</v>
      </c>
      <c r="AW378" s="23">
        <f>'Cash Flow Statement Annual'!AB378/'Balance Sheet Annual'!BS378</f>
        <v>1.2538185932491044</v>
      </c>
      <c r="AX378" s="23">
        <f>('Cash Flow Statement Annual'!AB378+'Cash Flow Statement Annual'!AU378)/'Balance Sheet Annual'!BS378</f>
        <v>0.89175938148217992</v>
      </c>
      <c r="AY378" s="23">
        <f>('Balance Sheet Annual'!BH378+'Balance Sheet Annual'!BS378)/('Income Statement Annual'!AF378-'Income Statement Annual'!AC378)</f>
        <v>0.97121338912133892</v>
      </c>
      <c r="AZ378" s="23">
        <f>(('Balance Sheet Annual'!BH378+'Balance Sheet Annual'!BS378)-'Balance Sheet Annual'!N378)/('Income Statement Annual'!AF378-'Income Statement Annual'!AC378)</f>
        <v>6.9623430962343094E-2</v>
      </c>
      <c r="BA378" s="23">
        <f>('Cash Flow Statement Annual'!AB378+'Cash Flow Statement Annual'!AU378)/'Income Statement Annual'!BS378</f>
        <v>0.94259517640023915</v>
      </c>
      <c r="BB378" s="23">
        <f>'Income Statement Annual'!AF378/('Balance Sheet Annual'!BH378+'Balance Sheet Annual'!BS378)</f>
        <v>1.029639841461313</v>
      </c>
      <c r="BC378" s="24">
        <f>'Income Statement Annual'!AF378/('Balance Sheet Annual'!BB378-'Balance Sheet Annual'!BR378)</f>
        <v>0.37590437244416486</v>
      </c>
    </row>
    <row r="379" spans="1:55" x14ac:dyDescent="0.2">
      <c r="A379" s="52" t="s">
        <v>1159</v>
      </c>
      <c r="B379" s="52" t="s">
        <v>1160</v>
      </c>
      <c r="C379" s="52" t="str">
        <f>VLOOKUP(A379,'[1]S&amp;P 500 Wikipedia'!A:D,3,FALSE)</f>
        <v>Information Technology</v>
      </c>
      <c r="D379" s="52">
        <v>693134</v>
      </c>
      <c r="E379" s="52" t="s">
        <v>16</v>
      </c>
      <c r="F379" s="52">
        <v>2019</v>
      </c>
      <c r="G379" s="52" t="s">
        <v>17</v>
      </c>
      <c r="H379" s="53">
        <v>43830</v>
      </c>
      <c r="I379" s="53">
        <v>43880</v>
      </c>
      <c r="J379" s="53">
        <v>43880</v>
      </c>
      <c r="K379" s="54">
        <v>39085000</v>
      </c>
      <c r="L379" s="54">
        <v>40742000</v>
      </c>
      <c r="M379" s="52" t="s">
        <v>1161</v>
      </c>
      <c r="N379" s="21">
        <f>'Balance Sheet Annual'!AH379/'Balance Sheet Annual'!BR379</f>
        <v>1.3351136236404744</v>
      </c>
      <c r="O379" s="22">
        <f>('Balance Sheet Annual'!AH379-'Balance Sheet Annual'!U379)/'Balance Sheet Annual'!BR379</f>
        <v>1.3351136236404744</v>
      </c>
      <c r="P379" s="22">
        <f>'Balance Sheet Annual'!N379/'Balance Sheet Annual'!BR379</f>
        <v>0.53444262639635587</v>
      </c>
      <c r="Q379" s="22">
        <f>'Balance Sheet Annual'!CH379/'Balance Sheet Annual'!CS379</f>
        <v>0.35530945705101485</v>
      </c>
      <c r="R379" s="22">
        <f>('Balance Sheet Annual'!BH379+'Balance Sheet Annual'!BS379)/'Balance Sheet Annual'!BB379</f>
        <v>0</v>
      </c>
      <c r="S379" s="22">
        <f>('Balance Sheet Annual'!BH379/'Balance Sheet Annual'!BB379)</f>
        <v>0</v>
      </c>
      <c r="T379" s="22">
        <f>'Balance Sheet Annual'!BS379/'Balance Sheet Annual'!BB379</f>
        <v>0</v>
      </c>
      <c r="U379" s="22">
        <f>('Balance Sheet Annual'!BH379+'Balance Sheet Annual'!BS379)/'Balance Sheet Annual'!CS379</f>
        <v>0</v>
      </c>
      <c r="V379" s="22">
        <f>('Balance Sheet Annual'!BH379/'Balance Sheet Annual'!CS379)</f>
        <v>0</v>
      </c>
      <c r="W379" s="22">
        <f>('Balance Sheet Annual'!BS379/'Balance Sheet Annual'!CS379)</f>
        <v>0</v>
      </c>
      <c r="X379" s="23">
        <f>'Balance Sheet Annual'!AH379/'Balance Sheet Annual'!BB379</f>
        <v>0.31013536142769665</v>
      </c>
      <c r="Y379" s="23">
        <f>'Balance Sheet Annual'!CS379/('Balance Sheet Annual'!BB379-'Balance Sheet Annual'!AQ379-'Balance Sheet Annual'!AR379-'Balance Sheet Annual'!AS379)</f>
        <v>1.6626426741985003</v>
      </c>
      <c r="Z379" s="23">
        <f>'Balance Sheet Annual'!BA379/'Balance Sheet Annual'!BB379</f>
        <v>0.68986463857230329</v>
      </c>
      <c r="AA379" s="23">
        <f>'Balance Sheet Annual'!AR379/'Balance Sheet Annual'!BB379</f>
        <v>0.38333255764929408</v>
      </c>
      <c r="AB379" s="24">
        <f>'Balance Sheet Annual'!CS379/'Balance Sheet Annual'!CT379</f>
        <v>0.73783887126108882</v>
      </c>
      <c r="AC379" s="25">
        <f>'Income Statement Annual'!V379/'Income Statement Annual'!N379</f>
        <v>0.47577978087805256</v>
      </c>
      <c r="AD379" s="23">
        <f>('Income Statement Annual'!AF379-'Income Statement Annual'!AC379)/'Income Statement Annual'!N379</f>
        <v>0.16366677190460105</v>
      </c>
      <c r="AE379" s="23">
        <f>'Income Statement Annual'!AF379/'Income Statement Annual'!N379</f>
        <v>0.14392775584553771</v>
      </c>
      <c r="AF379" s="23">
        <f>'Income Statement Annual'!BS379/'Income Statement Annual'!N379</f>
        <v>0.13487054353398803</v>
      </c>
      <c r="AG379" s="23" t="e">
        <f>('Income Statement Annual'!AF379-'Income Statement Annual'!AC379)/('Income Statement Annual'!AH379*-1)</f>
        <v>#DIV/0!</v>
      </c>
      <c r="AH379" s="24" t="e">
        <f>'Income Statement Annual'!AF379/('Income Statement Annual'!AH379*-1)</f>
        <v>#DIV/0!</v>
      </c>
      <c r="AI379" s="25">
        <f>'Cash Flow Statement Annual'!BG379/'Cash Flow Statement Annual'!AB379</f>
        <v>0.34821765075376887</v>
      </c>
      <c r="AJ379" s="23">
        <f>'Cash Flow Statement Annual'!AB379/'Balance Sheet Annual'!BR379</f>
        <v>0.5003408021717054</v>
      </c>
      <c r="AK379" s="23" t="e">
        <f>('Cash Flow Statement Annual'!AB379+'Cash Flow Statement Annual'!AV379)/('Balance Sheet Annual'!BH379+'Balance Sheet Annual'!BS379)</f>
        <v>#DIV/0!</v>
      </c>
      <c r="AL379" s="24" t="e">
        <f>('Cash Flow Statement Annual'!AB379/('Balance Sheet Annual'!BH379+'Balance Sheet Annual'!BS379))</f>
        <v>#DIV/0!</v>
      </c>
      <c r="AM379" s="25">
        <f>'Income Statement Annual'!BS379/'Balance Sheet Annual'!CS379</f>
        <v>9.0613323702674858E-2</v>
      </c>
      <c r="AN379" s="23">
        <f>'Income Statement Annual'!N379/'Balance Sheet Annual'!CS379</f>
        <v>0.67185407078781345</v>
      </c>
      <c r="AO379" s="23">
        <f>'Income Statement Annual'!N379/'Balance Sheet Annual'!BB379</f>
        <v>0.49572004924224794</v>
      </c>
      <c r="AP379" s="23">
        <f>'Income Statement Annual'!N379/('Balance Sheet Annual'!AH379-'Balance Sheet Annual'!BR379)</f>
        <v>6.3681214977374507</v>
      </c>
      <c r="AQ379" s="23">
        <f>'Income Statement Annual'!BS379/'Balance Sheet Annual'!BB379</f>
        <v>6.6858032481997287E-2</v>
      </c>
      <c r="AR379" s="23">
        <f>'Cash Flow Statement Annual'!AB379/'Income Statement Annual'!N379</f>
        <v>0.23445661788596933</v>
      </c>
      <c r="AS379" s="23">
        <f>'Cash Flow Statement Annual'!BG379/'Income Statement Annual'!N379</f>
        <v>8.1641932683926305E-2</v>
      </c>
      <c r="AT379" s="23">
        <f>'Cash Flow Statement Annual'!AB379/'Balance Sheet Annual'!BB379</f>
        <v>0.11622484616360362</v>
      </c>
      <c r="AU379" s="23">
        <f>('Cash Flow Statement Annual'!AB379+'Cash Flow Statement Annual'!AU379)/'Balance Sheet Annual'!BR379</f>
        <v>1.9063314561386623E-2</v>
      </c>
      <c r="AV379" s="23" t="e">
        <f>('Cash Flow Statement Annual'!AB379+'Cash Flow Statement Annual'!AU379)/('Balance Sheet Annual'!BH379+'Balance Sheet Annual'!BS379)</f>
        <v>#DIV/0!</v>
      </c>
      <c r="AW379" s="23" t="e">
        <f>'Cash Flow Statement Annual'!AB379/'Balance Sheet Annual'!BS379</f>
        <v>#DIV/0!</v>
      </c>
      <c r="AX379" s="23" t="e">
        <f>('Cash Flow Statement Annual'!AB379+'Cash Flow Statement Annual'!AU379)/'Balance Sheet Annual'!BS379</f>
        <v>#DIV/0!</v>
      </c>
      <c r="AY379" s="23">
        <f>('Balance Sheet Annual'!BH379+'Balance Sheet Annual'!BS379)/('Income Statement Annual'!AF379-'Income Statement Annual'!AC379)</f>
        <v>0</v>
      </c>
      <c r="AZ379" s="23">
        <f>(('Balance Sheet Annual'!BH379+'Balance Sheet Annual'!BS379)-'Balance Sheet Annual'!N379)/('Income Statement Annual'!AF379-'Income Statement Annual'!AC379)</f>
        <v>-1.5301610689942187</v>
      </c>
      <c r="BA379" s="23">
        <f>('Cash Flow Statement Annual'!AB379+'Cash Flow Statement Annual'!AU379)/'Income Statement Annual'!BS379</f>
        <v>6.6233526926778002E-2</v>
      </c>
      <c r="BB379" s="23" t="e">
        <f>'Income Statement Annual'!AF379/('Balance Sheet Annual'!BH379+'Balance Sheet Annual'!BS379)</f>
        <v>#DIV/0!</v>
      </c>
      <c r="BC379" s="24">
        <f>'Income Statement Annual'!AF379/('Balance Sheet Annual'!BB379-'Balance Sheet Annual'!BR379)</f>
        <v>9.2936135715393747E-2</v>
      </c>
    </row>
    <row r="380" spans="1:55" x14ac:dyDescent="0.2">
      <c r="A380" s="52" t="s">
        <v>1171</v>
      </c>
      <c r="B380" s="52" t="s">
        <v>1172</v>
      </c>
      <c r="C380" s="52" t="str">
        <f>VLOOKUP(A380,'[1]S&amp;P 500 Wikipedia'!A:D,3,FALSE)</f>
        <v>Consumer Discretionary</v>
      </c>
      <c r="D380" s="52">
        <v>80553</v>
      </c>
      <c r="E380" s="52" t="s">
        <v>16</v>
      </c>
      <c r="F380" s="52">
        <v>2019</v>
      </c>
      <c r="G380" s="52" t="s">
        <v>17</v>
      </c>
      <c r="H380" s="53">
        <v>43830</v>
      </c>
      <c r="I380" s="53">
        <v>43887</v>
      </c>
      <c r="J380" s="53">
        <v>43887</v>
      </c>
      <c r="K380" s="54">
        <v>451656000</v>
      </c>
      <c r="L380" s="54">
        <v>458105000</v>
      </c>
      <c r="M380" s="52" t="s">
        <v>1173</v>
      </c>
      <c r="N380" s="21">
        <f>'Balance Sheet Annual'!AH380/'Balance Sheet Annual'!BR380</f>
        <v>1.9002755960053699</v>
      </c>
      <c r="O380" s="22">
        <f>('Balance Sheet Annual'!AH380-'Balance Sheet Annual'!U380)/'Balance Sheet Annual'!BR380</f>
        <v>1.2728126193294136</v>
      </c>
      <c r="P380" s="22">
        <f>'Balance Sheet Annual'!N380/'Balance Sheet Annual'!BR380</f>
        <v>0.55419621113509132</v>
      </c>
      <c r="Q380" s="22">
        <f>'Balance Sheet Annual'!CH380/'Balance Sheet Annual'!CS380</f>
        <v>1.252713959946737</v>
      </c>
      <c r="R380" s="22">
        <f>('Balance Sheet Annual'!BH380+'Balance Sheet Annual'!BS380)/'Balance Sheet Annual'!BB380</f>
        <v>0.12236671965142785</v>
      </c>
      <c r="S380" s="22">
        <f>('Balance Sheet Annual'!BH380/'Balance Sheet Annual'!BB380)</f>
        <v>0</v>
      </c>
      <c r="T380" s="22">
        <f>'Balance Sheet Annual'!BS380/'Balance Sheet Annual'!BB380</f>
        <v>0.12236671965142785</v>
      </c>
      <c r="U380" s="22">
        <f>('Balance Sheet Annual'!BH380+'Balance Sheet Annual'!BS380)/'Balance Sheet Annual'!CS380</f>
        <v>0.27565721759166023</v>
      </c>
      <c r="V380" s="22">
        <f>('Balance Sheet Annual'!BH380/'Balance Sheet Annual'!CS380)</f>
        <v>0</v>
      </c>
      <c r="W380" s="22">
        <f>('Balance Sheet Annual'!BS380/'Balance Sheet Annual'!CS380)</f>
        <v>0.27565721759166023</v>
      </c>
      <c r="X380" s="23">
        <f>'Balance Sheet Annual'!AH380/'Balance Sheet Annual'!BB380</f>
        <v>0.557900630758841</v>
      </c>
      <c r="Y380" s="23">
        <f>'Balance Sheet Annual'!CS380/('Balance Sheet Annual'!BB380-'Balance Sheet Annual'!AQ380-'Balance Sheet Annual'!AR380-'Balance Sheet Annual'!AS380)</f>
        <v>0.50506999282124909</v>
      </c>
      <c r="Z380" s="23">
        <f>'Balance Sheet Annual'!BA380/'Balance Sheet Annual'!BB380</f>
        <v>0.442099369241159</v>
      </c>
      <c r="AA380" s="23">
        <f>'Balance Sheet Annual'!AR380/'Balance Sheet Annual'!BB380</f>
        <v>0.11359027122981147</v>
      </c>
      <c r="AB380" s="24">
        <f>'Balance Sheet Annual'!CS380/'Balance Sheet Annual'!CT380</f>
        <v>0.44390899944689111</v>
      </c>
      <c r="AC380" s="25">
        <f>'Income Statement Annual'!V380/'Income Statement Annual'!N380</f>
        <v>0.46904710191428656</v>
      </c>
      <c r="AD380" s="23">
        <f>('Income Statement Annual'!AF380-'Income Statement Annual'!AC380)/'Income Statement Annual'!N380</f>
        <v>4.4952357373994042E-2</v>
      </c>
      <c r="AE380" s="23">
        <f>'Income Statement Annual'!AF380/'Income Statement Annual'!N380</f>
        <v>4.4952357373994042E-2</v>
      </c>
      <c r="AF380" s="23">
        <f>'Income Statement Annual'!BS380/'Income Statement Annual'!N380</f>
        <v>1.7493201233612525E-2</v>
      </c>
      <c r="AG380" s="23">
        <f>('Income Statement Annual'!AF380-'Income Statement Annual'!AC380)/('Income Statement Annual'!AH380*-1)</f>
        <v>11.147363465160076</v>
      </c>
      <c r="AH380" s="24">
        <f>'Income Statement Annual'!AF380/('Income Statement Annual'!AH380*-1)</f>
        <v>11.147363465160076</v>
      </c>
      <c r="AI380" s="25">
        <f>'Cash Flow Statement Annual'!BG380/'Cash Flow Statement Annual'!AB380</f>
        <v>-0.26927633091108399</v>
      </c>
      <c r="AJ380" s="23">
        <f>'Cash Flow Statement Annual'!AB380/'Balance Sheet Annual'!BR380</f>
        <v>0.35796608882222264</v>
      </c>
      <c r="AK380" s="23">
        <f>('Cash Flow Statement Annual'!AB380+'Cash Flow Statement Annual'!AV380)/('Balance Sheet Annual'!BH380+'Balance Sheet Annual'!BS380)</f>
        <v>0.85885298648359087</v>
      </c>
      <c r="AL380" s="24">
        <f>('Cash Flow Statement Annual'!AB380/('Balance Sheet Annual'!BH380+'Balance Sheet Annual'!BS380))</f>
        <v>0.85885298648359087</v>
      </c>
      <c r="AM380" s="25">
        <f>'Income Statement Annual'!BS380/'Balance Sheet Annual'!CS380</f>
        <v>4.2853614760705032E-2</v>
      </c>
      <c r="AN380" s="23">
        <f>'Income Statement Annual'!N380/'Balance Sheet Annual'!CS380</f>
        <v>2.4497297086117911</v>
      </c>
      <c r="AO380" s="23">
        <f>'Income Statement Annual'!N380/'Balance Sheet Annual'!BB380</f>
        <v>1.0874570638651844</v>
      </c>
      <c r="AP380" s="23">
        <f>'Income Statement Annual'!N380/('Balance Sheet Annual'!AH380-'Balance Sheet Annual'!BR380)</f>
        <v>4.1143040149976562</v>
      </c>
      <c r="AQ380" s="23">
        <f>'Income Statement Annual'!BS380/'Balance Sheet Annual'!BB380</f>
        <v>1.9023105251107095E-2</v>
      </c>
      <c r="AR380" s="23">
        <f>'Cash Flow Statement Annual'!AB380/'Income Statement Annual'!N380</f>
        <v>9.6642916866332571E-2</v>
      </c>
      <c r="AS380" s="23">
        <f>'Cash Flow Statement Annual'!BG380/'Income Statement Annual'!N380</f>
        <v>-2.602365006231095E-2</v>
      </c>
      <c r="AT380" s="23">
        <f>'Cash Flow Statement Annual'!AB380/'Balance Sheet Annual'!BB380</f>
        <v>0.10509502261882911</v>
      </c>
      <c r="AU380" s="23">
        <f>('Cash Flow Statement Annual'!AB380+'Cash Flow Statement Annual'!AU380)/'Balance Sheet Annual'!BR380</f>
        <v>0.25451175062886383</v>
      </c>
      <c r="AV380" s="23">
        <f>('Cash Flow Statement Annual'!AB380+'Cash Flow Statement Annual'!AU380)/('Balance Sheet Annual'!BH380+'Balance Sheet Annual'!BS380)</f>
        <v>0.61063934251974483</v>
      </c>
      <c r="AW380" s="23">
        <f>'Cash Flow Statement Annual'!AB380/'Balance Sheet Annual'!BS380</f>
        <v>0.85885298648359087</v>
      </c>
      <c r="AX380" s="23">
        <f>('Cash Flow Statement Annual'!AB380+'Cash Flow Statement Annual'!AU380)/'Balance Sheet Annual'!BS380</f>
        <v>0.61063934251974483</v>
      </c>
      <c r="AY380" s="23">
        <f>('Balance Sheet Annual'!BH380+'Balance Sheet Annual'!BS380)/('Income Statement Annual'!AF380-'Income Statement Annual'!AC380)</f>
        <v>2.5032183131308865</v>
      </c>
      <c r="AZ380" s="23">
        <f>(('Balance Sheet Annual'!BH380+'Balance Sheet Annual'!BS380)-'Balance Sheet Annual'!N380)/('Income Statement Annual'!AF380-'Income Statement Annual'!AC380)</f>
        <v>-0.82521011952527767</v>
      </c>
      <c r="BA380" s="23">
        <f>('Cash Flow Statement Annual'!AB380+'Cash Flow Statement Annual'!AU380)/'Income Statement Annual'!BS380</f>
        <v>3.9279566741553524</v>
      </c>
      <c r="BB380" s="23">
        <f>'Income Statement Annual'!AF380/('Balance Sheet Annual'!BH380+'Balance Sheet Annual'!BS380)</f>
        <v>0.39948573192933201</v>
      </c>
      <c r="BC380" s="24">
        <f>'Income Statement Annual'!AF380/('Balance Sheet Annual'!BB380-'Balance Sheet Annual'!BR380)</f>
        <v>6.9200198040521146E-2</v>
      </c>
    </row>
    <row r="381" spans="1:55" x14ac:dyDescent="0.2">
      <c r="A381" s="52" t="s">
        <v>1177</v>
      </c>
      <c r="B381" s="52" t="s">
        <v>1178</v>
      </c>
      <c r="C381" s="52" t="str">
        <f>VLOOKUP(A381,'[1]S&amp;P 500 Wikipedia'!A:D,3,FALSE)</f>
        <v>Industrials</v>
      </c>
      <c r="D381" s="52">
        <v>219075</v>
      </c>
      <c r="E381" s="52" t="s">
        <v>16</v>
      </c>
      <c r="F381" s="52">
        <v>2019</v>
      </c>
      <c r="G381" s="52" t="s">
        <v>17</v>
      </c>
      <c r="H381" s="53">
        <v>43830</v>
      </c>
      <c r="I381" s="53">
        <v>43886</v>
      </c>
      <c r="J381" s="53">
        <v>43886</v>
      </c>
      <c r="K381" s="54">
        <v>252100000</v>
      </c>
      <c r="L381" s="54">
        <v>253300000</v>
      </c>
      <c r="M381" s="52" t="s">
        <v>1179</v>
      </c>
      <c r="N381" s="21">
        <f>'Balance Sheet Annual'!AH381/'Balance Sheet Annual'!BR381</f>
        <v>0.54853394028651759</v>
      </c>
      <c r="O381" s="22">
        <f>('Balance Sheet Annual'!AH381-'Balance Sheet Annual'!U381)/'Balance Sheet Annual'!BR381</f>
        <v>0.47677065202838398</v>
      </c>
      <c r="P381" s="22">
        <f>'Balance Sheet Annual'!N381/'Balance Sheet Annual'!BR381</f>
        <v>0.33096800107109386</v>
      </c>
      <c r="Q381" s="22">
        <f>'Balance Sheet Annual'!CH381/'Balance Sheet Annual'!CS381</f>
        <v>3.5625704622322436</v>
      </c>
      <c r="R381" s="22">
        <f>('Balance Sheet Annual'!BH381+'Balance Sheet Annual'!BS381)/'Balance Sheet Annual'!BB381</f>
        <v>0.38870198247514776</v>
      </c>
      <c r="S381" s="22">
        <f>('Balance Sheet Annual'!BH381/'Balance Sheet Annual'!BB381)</f>
        <v>4.0656896846667047E-2</v>
      </c>
      <c r="T381" s="22">
        <f>'Balance Sheet Annual'!BS381/'Balance Sheet Annual'!BB381</f>
        <v>0.34804508562848074</v>
      </c>
      <c r="U381" s="22">
        <f>('Balance Sheet Annual'!BH381+'Balance Sheet Annual'!BS381)/'Balance Sheet Annual'!CS381</f>
        <v>1.7734801838522245</v>
      </c>
      <c r="V381" s="22">
        <f>('Balance Sheet Annual'!BH381/'Balance Sheet Annual'!CS381)</f>
        <v>0.18549995663862631</v>
      </c>
      <c r="W381" s="22">
        <f>('Balance Sheet Annual'!BS381/'Balance Sheet Annual'!CS381)</f>
        <v>1.5879802272135981</v>
      </c>
      <c r="X381" s="23">
        <f>'Balance Sheet Annual'!AH381/'Balance Sheet Annual'!BB381</f>
        <v>0.15574689703674136</v>
      </c>
      <c r="Y381" s="23">
        <f>'Balance Sheet Annual'!CS381/('Balance Sheet Annual'!BB381-'Balance Sheet Annual'!AQ381-'Balance Sheet Annual'!AR381-'Balance Sheet Annual'!AS381)</f>
        <v>0.2557953814414694</v>
      </c>
      <c r="Z381" s="23">
        <f>'Balance Sheet Annual'!BA381/'Balance Sheet Annual'!BB381</f>
        <v>0.84425310296325862</v>
      </c>
      <c r="AA381" s="23">
        <f>'Balance Sheet Annual'!AR381/'Balance Sheet Annual'!BB381</f>
        <v>8.5970614510273519E-2</v>
      </c>
      <c r="AB381" s="24">
        <f>'Balance Sheet Annual'!CS381/'Balance Sheet Annual'!CT381</f>
        <v>0.2191746973066469</v>
      </c>
      <c r="AC381" s="25">
        <f>'Income Statement Annual'!V381/'Income Statement Annual'!N381</f>
        <v>0.44813795973092302</v>
      </c>
      <c r="AD381" s="23">
        <f>('Income Statement Annual'!AF381-'Income Statement Annual'!AC381)/'Income Statement Annual'!N381</f>
        <v>0.26491597124297833</v>
      </c>
      <c r="AE381" s="23">
        <f>'Income Statement Annual'!AF381/'Income Statement Annual'!N381</f>
        <v>0.21202524330197184</v>
      </c>
      <c r="AF381" s="23">
        <f>'Income Statement Annual'!BS381/'Income Statement Annual'!N381</f>
        <v>6.9557779883954785E-2</v>
      </c>
      <c r="AG381" s="23">
        <f>('Income Statement Annual'!AF381-'Income Statement Annual'!AC381)/('Income Statement Annual'!AH381*-1)</f>
        <v>19.163879598662206</v>
      </c>
      <c r="AH381" s="24">
        <f>'Income Statement Annual'!AF381/('Income Statement Annual'!AH381*-1)</f>
        <v>15.337792642140469</v>
      </c>
      <c r="AI381" s="25">
        <f>'Cash Flow Statement Annual'!BG381/'Cash Flow Statement Annual'!AB381</f>
        <v>-0.1852655955999421</v>
      </c>
      <c r="AJ381" s="23">
        <f>'Cash Flow Statement Annual'!AB381/'Balance Sheet Annual'!BR381</f>
        <v>0.46251171508903466</v>
      </c>
      <c r="AK381" s="23">
        <f>('Cash Flow Statement Annual'!AB381+'Cash Flow Statement Annual'!AV381)/('Balance Sheet Annual'!BH381+'Balance Sheet Annual'!BS381)</f>
        <v>0.33784841075794619</v>
      </c>
      <c r="AL381" s="24">
        <f>('Cash Flow Statement Annual'!AB381/('Balance Sheet Annual'!BH381+'Balance Sheet Annual'!BS381))</f>
        <v>0.33784841075794619</v>
      </c>
      <c r="AM381" s="25">
        <f>'Income Statement Annual'!BS381/'Balance Sheet Annual'!CS381</f>
        <v>0.26094874685630043</v>
      </c>
      <c r="AN381" s="23">
        <f>'Income Statement Annual'!N381/'Balance Sheet Annual'!CS381</f>
        <v>3.7515393287659351</v>
      </c>
      <c r="AO381" s="23">
        <f>'Income Statement Annual'!N381/'Balance Sheet Annual'!BB381</f>
        <v>0.82224249681625516</v>
      </c>
      <c r="AP381" s="23">
        <f>'Income Statement Annual'!N381/('Balance Sheet Annual'!AH381-'Balance Sheet Annual'!BR381)</f>
        <v>-6.4144424673784108</v>
      </c>
      <c r="AQ381" s="23">
        <f>'Income Statement Annual'!BS381/'Balance Sheet Annual'!BB381</f>
        <v>5.7193362604778468E-2</v>
      </c>
      <c r="AR381" s="23">
        <f>'Cash Flow Statement Annual'!AB381/'Income Statement Annual'!N381</f>
        <v>0.15971242978339767</v>
      </c>
      <c r="AS381" s="23">
        <f>'Cash Flow Statement Annual'!BG381/'Income Statement Annual'!N381</f>
        <v>-2.9589218428535104E-2</v>
      </c>
      <c r="AT381" s="23">
        <f>'Cash Flow Statement Annual'!AB381/'Balance Sheet Annual'!BB381</f>
        <v>0.13132234703769174</v>
      </c>
      <c r="AU381" s="23">
        <f>('Cash Flow Statement Annual'!AB381+'Cash Flow Statement Annual'!AU381)/'Balance Sheet Annual'!BR381</f>
        <v>0.15724996652831705</v>
      </c>
      <c r="AV381" s="23">
        <f>('Cash Flow Statement Annual'!AB381+'Cash Flow Statement Annual'!AU381)/('Balance Sheet Annual'!BH381+'Balance Sheet Annual'!BS381)</f>
        <v>0.11486552567237164</v>
      </c>
      <c r="AW381" s="23">
        <f>'Cash Flow Statement Annual'!AB381/'Balance Sheet Annual'!BS381</f>
        <v>0.37731418273169132</v>
      </c>
      <c r="AX381" s="23">
        <f>('Cash Flow Statement Annual'!AB381+'Cash Flow Statement Annual'!AU381)/'Balance Sheet Annual'!BS381</f>
        <v>0.12828354540986292</v>
      </c>
      <c r="AY381" s="23">
        <f>('Balance Sheet Annual'!BH381+'Balance Sheet Annual'!BS381)/('Income Statement Annual'!AF381-'Income Statement Annual'!AC381)</f>
        <v>1.7844677137870855</v>
      </c>
      <c r="AZ381" s="23">
        <f>(('Balance Sheet Annual'!BH381+'Balance Sheet Annual'!BS381)-'Balance Sheet Annual'!N381)/('Income Statement Annual'!AF381-'Income Statement Annual'!AC381)</f>
        <v>1.3530541012216404</v>
      </c>
      <c r="BA381" s="23">
        <f>('Cash Flow Statement Annual'!AB381+'Cash Flow Statement Annual'!AU381)/'Income Statement Annual'!BS381</f>
        <v>0.78065802592223332</v>
      </c>
      <c r="BB381" s="23">
        <f>'Income Statement Annual'!AF381/('Balance Sheet Annual'!BH381+'Balance Sheet Annual'!BS381)</f>
        <v>0.44850855745721269</v>
      </c>
      <c r="BC381" s="24">
        <f>'Income Statement Annual'!AF381/('Balance Sheet Annual'!BB381-'Balance Sheet Annual'!BR381)</f>
        <v>0.24346348843999682</v>
      </c>
    </row>
    <row r="382" spans="1:55" x14ac:dyDescent="0.2">
      <c r="A382" s="52" t="s">
        <v>1165</v>
      </c>
      <c r="B382" s="52" t="s">
        <v>1166</v>
      </c>
      <c r="C382" s="52" t="str">
        <f>VLOOKUP(A382,'[1]S&amp;P 500 Wikipedia'!A:D,3,FALSE)</f>
        <v>Real Estate</v>
      </c>
      <c r="D382" s="52">
        <v>424210</v>
      </c>
      <c r="E382" s="52" t="s">
        <v>16</v>
      </c>
      <c r="F382" s="52">
        <v>2019</v>
      </c>
      <c r="G382" s="52" t="s">
        <v>17</v>
      </c>
      <c r="H382" s="53">
        <v>43830</v>
      </c>
      <c r="I382" s="53">
        <v>43879</v>
      </c>
      <c r="J382" s="53">
        <v>43879</v>
      </c>
      <c r="K382" s="54">
        <v>293320000</v>
      </c>
      <c r="L382" s="54">
        <v>294399000</v>
      </c>
      <c r="M382" s="52" t="s">
        <v>1167</v>
      </c>
      <c r="N382" s="21">
        <f>'Balance Sheet Annual'!AH382/'Balance Sheet Annual'!BR382</f>
        <v>0.35883325111474962</v>
      </c>
      <c r="O382" s="22">
        <f>('Balance Sheet Annual'!AH382-'Balance Sheet Annual'!U382)/'Balance Sheet Annual'!BR382</f>
        <v>0.35883325111474962</v>
      </c>
      <c r="P382" s="22">
        <f>'Balance Sheet Annual'!N382/'Balance Sheet Annual'!BR382</f>
        <v>1.5559467070017602E-2</v>
      </c>
      <c r="Q382" s="22">
        <f>'Balance Sheet Annual'!CH382/'Balance Sheet Annual'!CS382</f>
        <v>1.1861431704060228</v>
      </c>
      <c r="R382" s="22">
        <f>('Balance Sheet Annual'!BH382+'Balance Sheet Annual'!BS382)/'Balance Sheet Annual'!BB382</f>
        <v>0.48851114806331614</v>
      </c>
      <c r="S382" s="22">
        <f>('Balance Sheet Annual'!BH382/'Balance Sheet Annual'!BB382)</f>
        <v>0</v>
      </c>
      <c r="T382" s="22">
        <f>'Balance Sheet Annual'!BS382/'Balance Sheet Annual'!BB382</f>
        <v>0.48851114806331614</v>
      </c>
      <c r="U382" s="22">
        <f>('Balance Sheet Annual'!BH382+'Balance Sheet Annual'!BS382)/'Balance Sheet Annual'!CS382</f>
        <v>1.0679554208301403</v>
      </c>
      <c r="V382" s="22">
        <f>('Balance Sheet Annual'!BH382/'Balance Sheet Annual'!CS382)</f>
        <v>0</v>
      </c>
      <c r="W382" s="22">
        <f>('Balance Sheet Annual'!BS382/'Balance Sheet Annual'!CS382)</f>
        <v>1.0679554208301403</v>
      </c>
      <c r="X382" s="23">
        <f>'Balance Sheet Annual'!AH382/'Balance Sheet Annual'!BB382</f>
        <v>1.9399319585009948E-2</v>
      </c>
      <c r="Y382" s="23">
        <f>'Balance Sheet Annual'!CS382/('Balance Sheet Annual'!BB382-'Balance Sheet Annual'!AQ382-'Balance Sheet Annual'!AR382-'Balance Sheet Annual'!AS382)</f>
        <v>0.45742653535443262</v>
      </c>
      <c r="Z382" s="23">
        <f>'Balance Sheet Annual'!BA382/'Balance Sheet Annual'!BB382</f>
        <v>0.98060068041499004</v>
      </c>
      <c r="AA382" s="23">
        <f>'Balance Sheet Annual'!AR382/'Balance Sheet Annual'!BB382</f>
        <v>0</v>
      </c>
      <c r="AB382" s="24">
        <f>'Balance Sheet Annual'!CS382/'Balance Sheet Annual'!CT382</f>
        <v>0.45742658282269516</v>
      </c>
      <c r="AC382" s="25">
        <f>'Income Statement Annual'!V382/'Income Statement Annual'!N382</f>
        <v>0.68533396748634989</v>
      </c>
      <c r="AD382" s="23">
        <f>('Income Statement Annual'!AF382-'Income Statement Annual'!AC382)/'Income Statement Annual'!N382</f>
        <v>0.62851622948585872</v>
      </c>
      <c r="AE382" s="23">
        <f>'Income Statement Annual'!AF382/'Income Statement Annual'!N382</f>
        <v>0.18768470212889682</v>
      </c>
      <c r="AF382" s="23">
        <f>'Income Statement Annual'!BS382/'Income Statement Annual'!N382</f>
        <v>0.15697109772407922</v>
      </c>
      <c r="AG382" s="23">
        <f>('Income Statement Annual'!AF382-'Income Statement Annual'!AC382)/('Income Statement Annual'!AH382*-1)</f>
        <v>4.2369805227098531</v>
      </c>
      <c r="AH382" s="24">
        <f>'Income Statement Annual'!AF382/('Income Statement Annual'!AH382*-1)</f>
        <v>1.2652281516759596</v>
      </c>
      <c r="AI382" s="25">
        <f>'Cash Flow Statement Annual'!BG382/'Cash Flow Statement Annual'!AB382</f>
        <v>1.3958735000887896</v>
      </c>
      <c r="AJ382" s="23">
        <f>'Cash Flow Statement Annual'!AB382/'Balance Sheet Annual'!BR382</f>
        <v>1.2106363334478636</v>
      </c>
      <c r="AK382" s="23">
        <f>('Cash Flow Statement Annual'!AB382+'Cash Flow Statement Annual'!AV382)/('Balance Sheet Annual'!BH382+'Balance Sheet Annual'!BS382)</f>
        <v>5.173887589314468E-2</v>
      </c>
      <c r="AL382" s="24">
        <f>('Cash Flow Statement Annual'!AB382/('Balance Sheet Annual'!BH382+'Balance Sheet Annual'!BS382))</f>
        <v>0.13397786182290308</v>
      </c>
      <c r="AM382" s="25">
        <f>'Income Statement Annual'!BS382/'Balance Sheet Annual'!CS382</f>
        <v>4.1030377193352598E-2</v>
      </c>
      <c r="AN382" s="23">
        <f>'Income Statement Annual'!N382/'Balance Sheet Annual'!CS382</f>
        <v>0.26138810130177603</v>
      </c>
      <c r="AO382" s="23">
        <f>'Income Statement Annual'!N382/'Balance Sheet Annual'!BB382</f>
        <v>0.11956585356134486</v>
      </c>
      <c r="AP382" s="23">
        <f>'Income Statement Annual'!N382/('Balance Sheet Annual'!AH382-'Balance Sheet Annual'!BR382)</f>
        <v>-3.4493904702599782</v>
      </c>
      <c r="AQ382" s="23">
        <f>'Income Statement Annual'!BS382/'Balance Sheet Annual'!BB382</f>
        <v>1.8768383283840808E-2</v>
      </c>
      <c r="AR382" s="23">
        <f>'Cash Flow Statement Annual'!AB382/'Income Statement Annual'!N382</f>
        <v>0.54739440354176772</v>
      </c>
      <c r="AS382" s="23">
        <f>'Cash Flow Statement Annual'!BG382/'Income Statement Annual'!N382</f>
        <v>0.76409334200086265</v>
      </c>
      <c r="AT382" s="23">
        <f>'Cash Flow Statement Annual'!AB382/'Balance Sheet Annual'!BB382</f>
        <v>6.544967909417472E-2</v>
      </c>
      <c r="AU382" s="23">
        <f>('Cash Flow Statement Annual'!AB382+'Cash Flow Statement Annual'!AU382)/'Balance Sheet Annual'!BR382</f>
        <v>-2.0269593776213171</v>
      </c>
      <c r="AV382" s="23">
        <f>('Cash Flow Statement Annual'!AB382+'Cash Flow Statement Annual'!AU382)/('Balance Sheet Annual'!BH382+'Balance Sheet Annual'!BS382)</f>
        <v>-0.2243181341189126</v>
      </c>
      <c r="AW382" s="23">
        <f>'Cash Flow Statement Annual'!AB382/'Balance Sheet Annual'!BS382</f>
        <v>0.13397786182290308</v>
      </c>
      <c r="AX382" s="23">
        <f>('Cash Flow Statement Annual'!AB382+'Cash Flow Statement Annual'!AU382)/'Balance Sheet Annual'!BS382</f>
        <v>-0.2243181341189126</v>
      </c>
      <c r="AY382" s="23">
        <f>('Balance Sheet Annual'!BH382+'Balance Sheet Annual'!BS382)/('Income Statement Annual'!AF382-'Income Statement Annual'!AC382)</f>
        <v>6.5005606402898755</v>
      </c>
      <c r="AZ382" s="23">
        <f>(('Balance Sheet Annual'!BH382+'Balance Sheet Annual'!BS382)-'Balance Sheet Annual'!N382)/('Income Statement Annual'!AF382-'Income Statement Annual'!AC382)</f>
        <v>6.4893671669161472</v>
      </c>
      <c r="BA382" s="23">
        <f>('Cash Flow Statement Annual'!AB382+'Cash Flow Statement Annual'!AU382)/'Income Statement Annual'!BS382</f>
        <v>-5.8386440415567753</v>
      </c>
      <c r="BB382" s="23">
        <f>'Income Statement Annual'!AF382/('Balance Sheet Annual'!BH382+'Balance Sheet Annual'!BS382)</f>
        <v>4.593688741682464E-2</v>
      </c>
      <c r="BC382" s="24">
        <f>'Income Statement Annual'!AF382/('Balance Sheet Annual'!BB382-'Balance Sheet Annual'!BR382)</f>
        <v>2.3723210885894064E-2</v>
      </c>
    </row>
    <row r="383" spans="1:55" x14ac:dyDescent="0.2">
      <c r="A383" s="52" t="s">
        <v>1189</v>
      </c>
      <c r="B383" s="52" t="s">
        <v>1190</v>
      </c>
      <c r="C383" s="52" t="str">
        <f>VLOOKUP(A383,'[1]S&amp;P 500 Wikipedia'!A:D,3,FALSE)</f>
        <v>Health Care</v>
      </c>
      <c r="D383" s="52">
        <v>378232</v>
      </c>
      <c r="E383" s="52" t="s">
        <v>16</v>
      </c>
      <c r="F383" s="52">
        <v>2019</v>
      </c>
      <c r="G383" s="52" t="s">
        <v>17</v>
      </c>
      <c r="H383" s="53">
        <v>43830</v>
      </c>
      <c r="I383" s="53">
        <v>43887</v>
      </c>
      <c r="J383" s="53">
        <v>43887</v>
      </c>
      <c r="K383" s="54">
        <v>87184000</v>
      </c>
      <c r="L383" s="54">
        <v>87603000</v>
      </c>
      <c r="M383" s="52" t="s">
        <v>1191</v>
      </c>
      <c r="N383" s="21">
        <f>'Balance Sheet Annual'!AH383/'Balance Sheet Annual'!BR383</f>
        <v>1.2735256405569406</v>
      </c>
      <c r="O383" s="22">
        <f>('Balance Sheet Annual'!AH383-'Balance Sheet Annual'!U383)/'Balance Sheet Annual'!BR383</f>
        <v>1.1672470625145819</v>
      </c>
      <c r="P383" s="22">
        <f>'Balance Sheet Annual'!N383/'Balance Sheet Annual'!BR383</f>
        <v>4.072497744997617E-2</v>
      </c>
      <c r="Q383" s="22">
        <f>'Balance Sheet Annual'!CH383/'Balance Sheet Annual'!CS383</f>
        <v>1.0898842313481649</v>
      </c>
      <c r="R383" s="22">
        <f>('Balance Sheet Annual'!BH383+'Balance Sheet Annual'!BS383)/'Balance Sheet Annual'!BB383</f>
        <v>0.34145026032181347</v>
      </c>
      <c r="S383" s="22">
        <f>('Balance Sheet Annual'!BH383/'Balance Sheet Annual'!BB383)</f>
        <v>7.5032674137081399E-3</v>
      </c>
      <c r="T383" s="22">
        <f>'Balance Sheet Annual'!BS383/'Balance Sheet Annual'!BB383</f>
        <v>0.33394699290810531</v>
      </c>
      <c r="U383" s="22">
        <f>('Balance Sheet Annual'!BH383+'Balance Sheet Annual'!BS383)/'Balance Sheet Annual'!CS383</f>
        <v>0.71359151483628391</v>
      </c>
      <c r="V383" s="22">
        <f>('Balance Sheet Annual'!BH383/'Balance Sheet Annual'!CS383)</f>
        <v>1.5680960251497168E-2</v>
      </c>
      <c r="W383" s="22">
        <f>('Balance Sheet Annual'!BS383/'Balance Sheet Annual'!CS383)</f>
        <v>0.69791055458478679</v>
      </c>
      <c r="X383" s="23">
        <f>'Balance Sheet Annual'!AH383/'Balance Sheet Annual'!BB383</f>
        <v>0.16420062991451159</v>
      </c>
      <c r="Y383" s="23">
        <f>'Balance Sheet Annual'!CS383/('Balance Sheet Annual'!BB383-'Balance Sheet Annual'!AQ383-'Balance Sheet Annual'!AR383-'Balance Sheet Annual'!AS383)</f>
        <v>0.71593398209140491</v>
      </c>
      <c r="Z383" s="23">
        <f>'Balance Sheet Annual'!BA383/'Balance Sheet Annual'!BB383</f>
        <v>0.83579937008548844</v>
      </c>
      <c r="AA383" s="23">
        <f>'Balance Sheet Annual'!AR383/'Balance Sheet Annual'!BB383</f>
        <v>0.33164870481863173</v>
      </c>
      <c r="AB383" s="24">
        <f>'Balance Sheet Annual'!CS383/'Balance Sheet Annual'!CT383</f>
        <v>0.47849540419514497</v>
      </c>
      <c r="AC383" s="25">
        <f>'Income Statement Annual'!V383/'Income Statement Annual'!N383</f>
        <v>1</v>
      </c>
      <c r="AD383" s="23">
        <f>('Income Statement Annual'!AF383-'Income Statement Annual'!AC383)/'Income Statement Annual'!N383</f>
        <v>0.14996143083049876</v>
      </c>
      <c r="AE383" s="23">
        <f>'Income Statement Annual'!AF383/'Income Statement Annual'!N383</f>
        <v>0.10686239432588061</v>
      </c>
      <c r="AF383" s="23">
        <f>'Income Statement Annual'!BS383/'Income Statement Annual'!N383</f>
        <v>7.1614998392987891E-2</v>
      </c>
      <c r="AG383" s="23">
        <f>('Income Statement Annual'!AF383-'Income Statement Annual'!AC383)/('Income Statement Annual'!AH383*-1)</f>
        <v>10.485273423337615</v>
      </c>
      <c r="AH383" s="24">
        <f>'Income Statement Annual'!AF383/('Income Statement Annual'!AH383*-1)</f>
        <v>7.4717973613219195</v>
      </c>
      <c r="AI383" s="25">
        <f>'Cash Flow Statement Annual'!BG383/'Cash Flow Statement Annual'!AB383</f>
        <v>-0.58745513459101306</v>
      </c>
      <c r="AJ383" s="23">
        <f>'Cash Flow Statement Annual'!AB383/'Balance Sheet Annual'!BR383</f>
        <v>0.95615358078425561</v>
      </c>
      <c r="AK383" s="23">
        <f>('Cash Flow Statement Annual'!AB383+'Cash Flow Statement Annual'!AV383)/('Balance Sheet Annual'!BH383+'Balance Sheet Annual'!BS383)</f>
        <v>0.34774644482969541</v>
      </c>
      <c r="AL383" s="24">
        <f>('Cash Flow Statement Annual'!AB383/('Balance Sheet Annual'!BH383+'Balance Sheet Annual'!BS383))</f>
        <v>0.36104998660936261</v>
      </c>
      <c r="AM383" s="25">
        <f>'Income Statement Annual'!BS383/'Balance Sheet Annual'!CS383</f>
        <v>0.14594738075126756</v>
      </c>
      <c r="AN383" s="23">
        <f>'Income Statement Annual'!N383/'Balance Sheet Annual'!CS383</f>
        <v>2.0379443416360927</v>
      </c>
      <c r="AO383" s="23">
        <f>'Income Statement Annual'!N383/'Balance Sheet Annual'!BB383</f>
        <v>0.97514700147837075</v>
      </c>
      <c r="AP383" s="23">
        <f>'Income Statement Annual'!N383/('Balance Sheet Annual'!AH383-'Balance Sheet Annual'!BR383)</f>
        <v>27.650622963249177</v>
      </c>
      <c r="AQ383" s="23">
        <f>'Income Statement Annual'!BS383/'Balance Sheet Annual'!BB383</f>
        <v>6.9835150943800481E-2</v>
      </c>
      <c r="AR383" s="23">
        <f>'Cash Flow Statement Annual'!AB383/'Income Statement Annual'!N383</f>
        <v>0.12642259241945539</v>
      </c>
      <c r="AS383" s="23">
        <f>'Cash Flow Statement Annual'!BG383/'Income Statement Annual'!N383</f>
        <v>-7.4267601045115955E-2</v>
      </c>
      <c r="AT383" s="23">
        <f>'Cash Flow Statement Annual'!AB383/'Balance Sheet Annual'!BB383</f>
        <v>0.12328061191695412</v>
      </c>
      <c r="AU383" s="23">
        <f>('Cash Flow Statement Annual'!AB383+'Cash Flow Statement Annual'!AU383)/'Balance Sheet Annual'!BR383</f>
        <v>0.49856590489573149</v>
      </c>
      <c r="AV383" s="23">
        <f>('Cash Flow Statement Annual'!AB383+'Cash Flow Statement Annual'!AU383)/('Balance Sheet Annual'!BH383+'Balance Sheet Annual'!BS383)</f>
        <v>0.18826181996708438</v>
      </c>
      <c r="AW383" s="23">
        <f>'Cash Flow Statement Annual'!AB383/'Balance Sheet Annual'!BS383</f>
        <v>0.36916221596544863</v>
      </c>
      <c r="AX383" s="23">
        <f>('Cash Flow Statement Annual'!AB383+'Cash Flow Statement Annual'!AU383)/'Balance Sheet Annual'!BS383</f>
        <v>0.19249176905781665</v>
      </c>
      <c r="AY383" s="23">
        <f>('Balance Sheet Annual'!BH383+'Balance Sheet Annual'!BS383)/('Income Statement Annual'!AF383-'Income Statement Annual'!AC383)</f>
        <v>2.334951063705093</v>
      </c>
      <c r="AZ383" s="23">
        <f>(('Balance Sheet Annual'!BH383+'Balance Sheet Annual'!BS383)-'Balance Sheet Annual'!N383)/('Income Statement Annual'!AF383-'Income Statement Annual'!AC383)</f>
        <v>2.2990441305749281</v>
      </c>
      <c r="BA383" s="23">
        <f>('Cash Flow Statement Annual'!AB383+'Cash Flow Statement Annual'!AU383)/'Income Statement Annual'!BS383</f>
        <v>0.92048268769620079</v>
      </c>
      <c r="BB383" s="23">
        <f>'Income Statement Annual'!AF383/('Balance Sheet Annual'!BH383+'Balance Sheet Annual'!BS383)</f>
        <v>0.30518806252913122</v>
      </c>
      <c r="BC383" s="24">
        <f>'Income Statement Annual'!AF383/('Balance Sheet Annual'!BB383-'Balance Sheet Annual'!BR383)</f>
        <v>0.11963104018893689</v>
      </c>
    </row>
    <row r="384" spans="1:55" x14ac:dyDescent="0.2">
      <c r="A384" s="52" t="s">
        <v>1168</v>
      </c>
      <c r="B384" s="52" t="s">
        <v>1169</v>
      </c>
      <c r="C384" s="52" t="str">
        <f>VLOOKUP(A384,'[1]S&amp;P 500 Wikipedia'!A:D,3,FALSE)</f>
        <v>Consumer Discretionary</v>
      </c>
      <c r="D384" s="52">
        <v>178804</v>
      </c>
      <c r="E384" s="52" t="s">
        <v>16</v>
      </c>
      <c r="F384" s="52">
        <v>2019</v>
      </c>
      <c r="G384" s="52" t="s">
        <v>17</v>
      </c>
      <c r="H384" s="53">
        <v>43861</v>
      </c>
      <c r="I384" s="53">
        <v>43917</v>
      </c>
      <c r="J384" s="53">
        <v>43917</v>
      </c>
      <c r="K384" s="54">
        <v>56990000</v>
      </c>
      <c r="L384" s="54">
        <v>57218000</v>
      </c>
      <c r="M384" s="52" t="s">
        <v>1170</v>
      </c>
      <c r="N384" s="21">
        <f>'Balance Sheet Annual'!AH384/'Balance Sheet Annual'!BR384</f>
        <v>1.80725180939116</v>
      </c>
      <c r="O384" s="22">
        <f>('Balance Sheet Annual'!AH384-'Balance Sheet Annual'!U384)/'Balance Sheet Annual'!BR384</f>
        <v>0.66969323664488623</v>
      </c>
      <c r="P384" s="22">
        <f>'Balance Sheet Annual'!N384/'Balance Sheet Annual'!BR384</f>
        <v>0.44169720055466599</v>
      </c>
      <c r="Q384" s="22">
        <f>'Balance Sheet Annual'!CH384/'Balance Sheet Annual'!CS384</f>
        <v>1.5571144223156164</v>
      </c>
      <c r="R384" s="22">
        <f>('Balance Sheet Annual'!BH384+'Balance Sheet Annual'!BS384)/'Balance Sheet Annual'!BB384</f>
        <v>0</v>
      </c>
      <c r="S384" s="22">
        <f>('Balance Sheet Annual'!BH384/'Balance Sheet Annual'!BB384)</f>
        <v>0</v>
      </c>
      <c r="T384" s="22">
        <f>'Balance Sheet Annual'!BS384/'Balance Sheet Annual'!BB384</f>
        <v>0</v>
      </c>
      <c r="U384" s="22">
        <f>('Balance Sheet Annual'!BH384+'Balance Sheet Annual'!BS384)/'Balance Sheet Annual'!CS384</f>
        <v>0</v>
      </c>
      <c r="V384" s="22">
        <f>('Balance Sheet Annual'!BH384/'Balance Sheet Annual'!CS384)</f>
        <v>0</v>
      </c>
      <c r="W384" s="22">
        <f>('Balance Sheet Annual'!BS384/'Balance Sheet Annual'!CS384)</f>
        <v>0</v>
      </c>
      <c r="X384" s="23">
        <f>'Balance Sheet Annual'!AH384/'Balance Sheet Annual'!BB384</f>
        <v>0.42256806922550594</v>
      </c>
      <c r="Y384" s="23">
        <f>'Balance Sheet Annual'!CS384/('Balance Sheet Annual'!BB384-'Balance Sheet Annual'!AQ384-'Balance Sheet Annual'!AR384-'Balance Sheet Annual'!AS384)</f>
        <v>0.39221578802918422</v>
      </c>
      <c r="Z384" s="23">
        <f>'Balance Sheet Annual'!BA384/'Balance Sheet Annual'!BB384</f>
        <v>0.57743193077449406</v>
      </c>
      <c r="AA384" s="23">
        <f>'Balance Sheet Annual'!AR384/'Balance Sheet Annual'!BB384</f>
        <v>2.2348449959209453E-3</v>
      </c>
      <c r="AB384" s="24">
        <f>'Balance Sheet Annual'!CS384/'Balance Sheet Annual'!CT384</f>
        <v>0.39106580107371247</v>
      </c>
      <c r="AC384" s="25">
        <f>'Income Statement Annual'!V384/'Income Statement Annual'!N384</f>
        <v>0.36240056187642505</v>
      </c>
      <c r="AD384" s="23">
        <f>('Income Statement Annual'!AF384-'Income Statement Annual'!AC384)/'Income Statement Annual'!N384</f>
        <v>0.12180125946395734</v>
      </c>
      <c r="AE384" s="23">
        <f>'Income Statement Annual'!AF384/'Income Statement Annual'!N384</f>
        <v>0.12180125946395734</v>
      </c>
      <c r="AF384" s="23">
        <f>'Income Statement Annual'!BS384/'Income Statement Annual'!N384</f>
        <v>9.5422886083231462E-2</v>
      </c>
      <c r="AG384" s="23">
        <f>('Income Statement Annual'!AF384-'Income Statement Annual'!AC384)/('Income Statement Annual'!AH384*-1)</f>
        <v>-178.22270569620252</v>
      </c>
      <c r="AH384" s="24">
        <f>'Income Statement Annual'!AF384/('Income Statement Annual'!AH384*-1)</f>
        <v>-178.22270569620252</v>
      </c>
      <c r="AI384" s="25">
        <f>'Cash Flow Statement Annual'!BG384/'Cash Flow Statement Annual'!AB384</f>
        <v>-0.58725425477143689</v>
      </c>
      <c r="AJ384" s="23">
        <f>'Cash Flow Statement Annual'!AB384/'Balance Sheet Annual'!BR384</f>
        <v>0.96837313510267209</v>
      </c>
      <c r="AK384" s="23" t="e">
        <f>('Cash Flow Statement Annual'!AB384+'Cash Flow Statement Annual'!AV384)/('Balance Sheet Annual'!BH384+'Balance Sheet Annual'!BS384)</f>
        <v>#DIV/0!</v>
      </c>
      <c r="AL384" s="24" t="e">
        <f>('Cash Flow Statement Annual'!AB384/('Balance Sheet Annual'!BH384+'Balance Sheet Annual'!BS384))</f>
        <v>#DIV/0!</v>
      </c>
      <c r="AM384" s="25">
        <f>'Income Statement Annual'!BS384/'Balance Sheet Annual'!CS384</f>
        <v>0.37114096359065324</v>
      </c>
      <c r="AN384" s="23">
        <f>'Income Statement Annual'!N384/'Balance Sheet Annual'!CS384</f>
        <v>3.8894334349406496</v>
      </c>
      <c r="AO384" s="23">
        <f>'Income Statement Annual'!N384/'Balance Sheet Annual'!BB384</f>
        <v>1.5210244019579462</v>
      </c>
      <c r="AP384" s="23">
        <f>'Income Statement Annual'!N384/('Balance Sheet Annual'!AH384-'Balance Sheet Annual'!BR384)</f>
        <v>8.0584060231619858</v>
      </c>
      <c r="AQ384" s="23">
        <f>'Income Statement Annual'!BS384/'Balance Sheet Annual'!BB384</f>
        <v>0.14514053823784837</v>
      </c>
      <c r="AR384" s="23">
        <f>'Cash Flow Statement Annual'!AB384/'Income Statement Annual'!N384</f>
        <v>0.14886224349384192</v>
      </c>
      <c r="AS384" s="23">
        <f>'Cash Flow Statement Annual'!BG384/'Income Statement Annual'!N384</f>
        <v>-8.7419985866580299E-2</v>
      </c>
      <c r="AT384" s="23">
        <f>'Cash Flow Statement Annual'!AB384/'Balance Sheet Annual'!BB384</f>
        <v>0.22642310488433906</v>
      </c>
      <c r="AU384" s="23">
        <f>('Cash Flow Statement Annual'!AB384+'Cash Flow Statement Annual'!AU384)/'Balance Sheet Annual'!BR384</f>
        <v>0.55379811670320178</v>
      </c>
      <c r="AV384" s="23" t="e">
        <f>('Cash Flow Statement Annual'!AB384+'Cash Flow Statement Annual'!AU384)/('Balance Sheet Annual'!BH384+'Balance Sheet Annual'!BS384)</f>
        <v>#DIV/0!</v>
      </c>
      <c r="AW384" s="23" t="e">
        <f>'Cash Flow Statement Annual'!AB384/'Balance Sheet Annual'!BS384</f>
        <v>#DIV/0!</v>
      </c>
      <c r="AX384" s="23" t="e">
        <f>('Cash Flow Statement Annual'!AB384+'Cash Flow Statement Annual'!AU384)/'Balance Sheet Annual'!BS384</f>
        <v>#DIV/0!</v>
      </c>
      <c r="AY384" s="23">
        <f>('Balance Sheet Annual'!BH384+'Balance Sheet Annual'!BS384)/('Income Statement Annual'!AF384-'Income Statement Annual'!AC384)</f>
        <v>0</v>
      </c>
      <c r="AZ384" s="23">
        <f>(('Balance Sheet Annual'!BH384+'Balance Sheet Annual'!BS384)-'Balance Sheet Annual'!N384)/('Income Statement Annual'!AF384-'Income Statement Annual'!AC384)</f>
        <v>-0.5574612637527272</v>
      </c>
      <c r="BA384" s="23">
        <f>('Cash Flow Statement Annual'!AB384+'Cash Flow Statement Annual'!AU384)/'Income Statement Annual'!BS384</f>
        <v>0.89215590449680926</v>
      </c>
      <c r="BB384" s="23" t="e">
        <f>'Income Statement Annual'!AF384/('Balance Sheet Annual'!BH384+'Balance Sheet Annual'!BS384)</f>
        <v>#DIV/0!</v>
      </c>
      <c r="BC384" s="24">
        <f>'Income Statement Annual'!AF384/('Balance Sheet Annual'!BB384-'Balance Sheet Annual'!BR384)</f>
        <v>0.24179985514989355</v>
      </c>
    </row>
    <row r="385" spans="1:55" x14ac:dyDescent="0.2">
      <c r="A385" s="52" t="s">
        <v>1180</v>
      </c>
      <c r="B385" s="52" t="s">
        <v>1181</v>
      </c>
      <c r="C385" s="52" t="str">
        <f>VLOOKUP(A385,'[1]S&amp;P 500 Wikipedia'!A:D,3,FALSE)</f>
        <v>Health Care</v>
      </c>
      <c r="D385" s="52">
        <v>367714</v>
      </c>
      <c r="E385" s="52" t="s">
        <v>16</v>
      </c>
      <c r="F385" s="52">
        <v>2019</v>
      </c>
      <c r="G385" s="52" t="s">
        <v>17</v>
      </c>
      <c r="H385" s="53">
        <v>43830</v>
      </c>
      <c r="I385" s="53">
        <v>43875</v>
      </c>
      <c r="J385" s="53">
        <v>43875</v>
      </c>
      <c r="K385" s="54">
        <v>947000000</v>
      </c>
      <c r="L385" s="54">
        <v>962000000</v>
      </c>
      <c r="M385" s="52" t="s">
        <v>1182</v>
      </c>
      <c r="N385" s="21">
        <f>'Balance Sheet Annual'!AH385/'Balance Sheet Annual'!BR385</f>
        <v>0.69007154187303743</v>
      </c>
      <c r="O385" s="22">
        <f>('Balance Sheet Annual'!AH385-'Balance Sheet Annual'!U385)/'Balance Sheet Annual'!BR385</f>
        <v>0.69007154187303743</v>
      </c>
      <c r="P385" s="22">
        <f>'Balance Sheet Annual'!N385/'Balance Sheet Annual'!BR385</f>
        <v>0.23056877407659188</v>
      </c>
      <c r="Q385" s="22">
        <f>'Balance Sheet Annual'!CH385/'Balance Sheet Annual'!CS385</f>
        <v>1.7973520800489045</v>
      </c>
      <c r="R385" s="22">
        <f>('Balance Sheet Annual'!BH385+'Balance Sheet Annual'!BS385)/'Balance Sheet Annual'!BB385</f>
        <v>0.23393084093875979</v>
      </c>
      <c r="S385" s="22">
        <f>('Balance Sheet Annual'!BH385/'Balance Sheet Annual'!BB385)</f>
        <v>2.2255576833497232E-2</v>
      </c>
      <c r="T385" s="22">
        <f>'Balance Sheet Annual'!BS385/'Balance Sheet Annual'!BB385</f>
        <v>0.21167526410526255</v>
      </c>
      <c r="U385" s="22">
        <f>('Balance Sheet Annual'!BH385+'Balance Sheet Annual'!BS385)/'Balance Sheet Annual'!CS385</f>
        <v>0.65438692448762914</v>
      </c>
      <c r="V385" s="22">
        <f>('Balance Sheet Annual'!BH385/'Balance Sheet Annual'!CS385)</f>
        <v>6.2256684147871687E-2</v>
      </c>
      <c r="W385" s="22">
        <f>('Balance Sheet Annual'!BS385/'Balance Sheet Annual'!CS385)</f>
        <v>0.59213024033975736</v>
      </c>
      <c r="X385" s="23">
        <f>'Balance Sheet Annual'!AH385/'Balance Sheet Annual'!BB385</f>
        <v>0.24517939605150413</v>
      </c>
      <c r="Y385" s="23">
        <f>'Balance Sheet Annual'!CS385/('Balance Sheet Annual'!BB385-'Balance Sheet Annual'!AQ385-'Balance Sheet Annual'!AR385-'Balance Sheet Annual'!AS385)</f>
        <v>0.63507728772693373</v>
      </c>
      <c r="Z385" s="23">
        <f>'Balance Sheet Annual'!BA385/'Balance Sheet Annual'!BB385</f>
        <v>0.75482060394849593</v>
      </c>
      <c r="AA385" s="23">
        <f>'Balance Sheet Annual'!AR385/'Balance Sheet Annual'!BB385</f>
        <v>0.37759145201824151</v>
      </c>
      <c r="AB385" s="24">
        <f>'Balance Sheet Annual'!CS385/'Balance Sheet Annual'!CT385</f>
        <v>0.35748092173743018</v>
      </c>
      <c r="AC385" s="25">
        <f>'Income Statement Annual'!V385/'Income Statement Annual'!N385</f>
        <v>0.23785591872973921</v>
      </c>
      <c r="AD385" s="23">
        <f>('Income Statement Annual'!AF385-'Income Statement Annual'!AC385)/'Income Statement Annual'!N385</f>
        <v>9.2523383783114116E-2</v>
      </c>
      <c r="AE385" s="23">
        <f>'Income Statement Annual'!AF385/'Income Statement Annual'!N385</f>
        <v>8.1290908715492147E-2</v>
      </c>
      <c r="AF385" s="23">
        <f>'Income Statement Annual'!BS385/'Income Statement Annual'!N385</f>
        <v>5.7149346492948734E-2</v>
      </c>
      <c r="AG385" s="23">
        <f>('Income Statement Annual'!AF385-'Income Statement Annual'!AC385)/('Income Statement Annual'!AH385*-1)</f>
        <v>13.148474178403756</v>
      </c>
      <c r="AH385" s="24">
        <f>'Income Statement Annual'!AF385/('Income Statement Annual'!AH385*-1)</f>
        <v>11.552230046948356</v>
      </c>
      <c r="AI385" s="25">
        <f>'Cash Flow Statement Annual'!BG385/'Cash Flow Statement Annual'!AB385</f>
        <v>-0.30466338081568545</v>
      </c>
      <c r="AJ385" s="23">
        <f>'Cash Flow Statement Annual'!AB385/'Balance Sheet Annual'!BR385</f>
        <v>0.29884108640056972</v>
      </c>
      <c r="AK385" s="23">
        <f>('Cash Flow Statement Annual'!AB385+'Cash Flow Statement Annual'!AV385)/('Balance Sheet Annual'!BH385+'Balance Sheet Annual'!BS385)</f>
        <v>0.35722011898323419</v>
      </c>
      <c r="AL385" s="24">
        <f>('Cash Flow Statement Annual'!AB385/('Balance Sheet Annual'!BH385+'Balance Sheet Annual'!BS385))</f>
        <v>0.45388170509857906</v>
      </c>
      <c r="AM385" s="25">
        <f>'Income Statement Annual'!BS385/'Balance Sheet Annual'!CS385</f>
        <v>0.22262797207297064</v>
      </c>
      <c r="AN385" s="23">
        <f>'Income Statement Annual'!N385/'Balance Sheet Annual'!CS385</f>
        <v>3.8955471188185706</v>
      </c>
      <c r="AO385" s="23">
        <f>'Income Statement Annual'!N385/'Balance Sheet Annual'!BB385</f>
        <v>1.3925837747068532</v>
      </c>
      <c r="AP385" s="23">
        <f>'Income Statement Annual'!N385/('Balance Sheet Annual'!AH385-'Balance Sheet Annual'!BR385)</f>
        <v>-12.646490495090871</v>
      </c>
      <c r="AQ385" s="23">
        <f>'Income Statement Annual'!BS385/'Balance Sheet Annual'!BB385</f>
        <v>7.9585252661180411E-2</v>
      </c>
      <c r="AR385" s="23">
        <f>'Cash Flow Statement Annual'!AB385/'Income Statement Annual'!N385</f>
        <v>7.6244554107906093E-2</v>
      </c>
      <c r="AS385" s="23">
        <f>'Cash Flow Statement Annual'!BG385/'Income Statement Annual'!N385</f>
        <v>-2.3228923623299126E-2</v>
      </c>
      <c r="AT385" s="23">
        <f>'Cash Flow Statement Annual'!AB385/'Balance Sheet Annual'!BB385</f>
        <v>0.10617692896042878</v>
      </c>
      <c r="AU385" s="23">
        <f>('Cash Flow Statement Annual'!AB385+'Cash Flow Statement Annual'!AU385)/'Balance Sheet Annual'!BR385</f>
        <v>9.3295781942960732E-2</v>
      </c>
      <c r="AV385" s="23">
        <f>('Cash Flow Statement Annual'!AB385+'Cash Flow Statement Annual'!AU385)/('Balance Sheet Annual'!BH385+'Balance Sheet Annual'!BS385)</f>
        <v>0.14169821525148729</v>
      </c>
      <c r="AW385" s="23">
        <f>'Cash Flow Statement Annual'!AB385/'Balance Sheet Annual'!BS385</f>
        <v>0.5016029124103456</v>
      </c>
      <c r="AX385" s="23">
        <f>('Cash Flow Statement Annual'!AB385+'Cash Flow Statement Annual'!AU385)/'Balance Sheet Annual'!BS385</f>
        <v>0.15659639208867637</v>
      </c>
      <c r="AY385" s="23">
        <f>('Balance Sheet Annual'!BH385+'Balance Sheet Annual'!BS385)/('Income Statement Annual'!AF385-'Income Statement Annual'!AC385)</f>
        <v>1.8155768801606784</v>
      </c>
      <c r="AZ385" s="23">
        <f>(('Balance Sheet Annual'!BH385+'Balance Sheet Annual'!BS385)-'Balance Sheet Annual'!N385)/('Income Statement Annual'!AF385-'Income Statement Annual'!AC385)</f>
        <v>1.1797812988172283</v>
      </c>
      <c r="BA385" s="23">
        <f>('Cash Flow Statement Annual'!AB385+'Cash Flow Statement Annual'!AU385)/'Income Statement Annual'!BS385</f>
        <v>0.41650408266493244</v>
      </c>
      <c r="BB385" s="23">
        <f>'Income Statement Annual'!AF385/('Balance Sheet Annual'!BH385+'Balance Sheet Annual'!BS385)</f>
        <v>0.48392251339790548</v>
      </c>
      <c r="BC385" s="24">
        <f>'Income Statement Annual'!AF385/('Balance Sheet Annual'!BB385-'Balance Sheet Annual'!BR385)</f>
        <v>0.17559117628694015</v>
      </c>
    </row>
    <row r="386" spans="1:55" x14ac:dyDescent="0.2">
      <c r="A386" s="52" t="s">
        <v>1174</v>
      </c>
      <c r="B386" s="52" t="s">
        <v>1175</v>
      </c>
      <c r="C386" s="52" t="str">
        <f>VLOOKUP(A386,'[1]S&amp;P 500 Wikipedia'!A:D,3,FALSE)</f>
        <v>Industrials</v>
      </c>
      <c r="D386" s="52">
        <v>367644</v>
      </c>
      <c r="E386" s="52" t="s">
        <v>16</v>
      </c>
      <c r="F386" s="52">
        <v>2019</v>
      </c>
      <c r="G386" s="52" t="s">
        <v>17</v>
      </c>
      <c r="H386" s="53">
        <v>43830</v>
      </c>
      <c r="I386" s="53">
        <v>43868</v>
      </c>
      <c r="J386" s="53">
        <v>43868</v>
      </c>
      <c r="K386" s="54">
        <v>692400000</v>
      </c>
      <c r="L386" s="54">
        <v>695000000</v>
      </c>
      <c r="M386" s="52" t="s">
        <v>1176</v>
      </c>
      <c r="N386" s="21">
        <f>'Balance Sheet Annual'!AH386/'Balance Sheet Annual'!BR386</f>
        <v>0.79498965754998852</v>
      </c>
      <c r="O386" s="22">
        <f>('Balance Sheet Annual'!AH386-'Balance Sheet Annual'!U386)/'Balance Sheet Annual'!BR386</f>
        <v>0.62238565846931737</v>
      </c>
      <c r="P386" s="22">
        <f>'Balance Sheet Annual'!N386/'Balance Sheet Annual'!BR386</f>
        <v>0.20478051022753391</v>
      </c>
      <c r="Q386" s="22">
        <f>'Balance Sheet Annual'!CH386/'Balance Sheet Annual'!CS386</f>
        <v>2.4020851721094441</v>
      </c>
      <c r="R386" s="22">
        <f>('Balance Sheet Annual'!BH386+'Balance Sheet Annual'!BS386)/'Balance Sheet Annual'!BB386</f>
        <v>0.40860668363789665</v>
      </c>
      <c r="S386" s="22">
        <f>('Balance Sheet Annual'!BH386/'Balance Sheet Annual'!BB386)</f>
        <v>2.0381690529080797E-2</v>
      </c>
      <c r="T386" s="22">
        <f>'Balance Sheet Annual'!BS386/'Balance Sheet Annual'!BB386</f>
        <v>0.38822499310881586</v>
      </c>
      <c r="U386" s="22">
        <f>('Balance Sheet Annual'!BH386+'Balance Sheet Annual'!BS386)/'Balance Sheet Annual'!CS386</f>
        <v>1.3901147396293028</v>
      </c>
      <c r="V386" s="22">
        <f>('Balance Sheet Annual'!BH386/'Balance Sheet Annual'!CS386)</f>
        <v>6.9340247131509269E-2</v>
      </c>
      <c r="W386" s="22">
        <f>('Balance Sheet Annual'!BS386/'Balance Sheet Annual'!CS386)</f>
        <v>1.3207744924977936</v>
      </c>
      <c r="X386" s="23">
        <f>'Balance Sheet Annual'!AH386/'Balance Sheet Annual'!BB386</f>
        <v>5.6086131694582715E-2</v>
      </c>
      <c r="Y386" s="23">
        <f>'Balance Sheet Annual'!CS386/('Balance Sheet Annual'!BB386-'Balance Sheet Annual'!AQ386-'Balance Sheet Annual'!AR386-'Balance Sheet Annual'!AS386)</f>
        <v>0.29393737940427739</v>
      </c>
      <c r="Z386" s="23">
        <f>'Balance Sheet Annual'!BA386/'Balance Sheet Annual'!BB386</f>
        <v>0.94391386830541724</v>
      </c>
      <c r="AA386" s="23">
        <f>'Balance Sheet Annual'!AR386/'Balance Sheet Annual'!BB386</f>
        <v>0</v>
      </c>
      <c r="AB386" s="24">
        <f>'Balance Sheet Annual'!CS386/'Balance Sheet Annual'!CT386</f>
        <v>0.29393737940427739</v>
      </c>
      <c r="AC386" s="25">
        <f>'Income Statement Annual'!V386/'Income Statement Annual'!N386</f>
        <v>0.5902892942693938</v>
      </c>
      <c r="AD386" s="23">
        <f>('Income Statement Annual'!AF386-'Income Statement Annual'!AC386)/'Income Statement Annual'!N386</f>
        <v>0.496130458817026</v>
      </c>
      <c r="AE386" s="23">
        <f>'Income Statement Annual'!AF386/'Income Statement Annual'!N386</f>
        <v>0.39404827713285423</v>
      </c>
      <c r="AF386" s="23">
        <f>'Income Statement Annual'!BS386/'Income Statement Annual'!N386</f>
        <v>0.2726644555002764</v>
      </c>
      <c r="AG386" s="23">
        <f>('Income Statement Annual'!AF386-'Income Statement Annual'!AC386)/('Income Statement Annual'!AH386*-1)</f>
        <v>10.257142857142858</v>
      </c>
      <c r="AH386" s="24">
        <f>'Income Statement Annual'!AF386/('Income Statement Annual'!AH386*-1)</f>
        <v>8.1466666666666665</v>
      </c>
      <c r="AI386" s="25">
        <f>'Cash Flow Statement Annual'!BG386/'Cash Flow Statement Annual'!AB386</f>
        <v>-0.65582529910558718</v>
      </c>
      <c r="AJ386" s="23">
        <f>'Cash Flow Statement Annual'!AB386/'Balance Sheet Annual'!BR386</f>
        <v>1.9786256033095839</v>
      </c>
      <c r="AK386" s="23">
        <f>('Cash Flow Statement Annual'!AB386+'Cash Flow Statement Annual'!AV386)/('Balance Sheet Annual'!BH386+'Balance Sheet Annual'!BS386)</f>
        <v>0.23853174603174604</v>
      </c>
      <c r="AL386" s="24">
        <f>('Cash Flow Statement Annual'!AB386/('Balance Sheet Annual'!BH386+'Balance Sheet Annual'!BS386))</f>
        <v>0.34162698412698411</v>
      </c>
      <c r="AM386" s="25">
        <f>'Income Statement Annual'!BS386/'Balance Sheet Annual'!CS386</f>
        <v>0.32651147396293029</v>
      </c>
      <c r="AN386" s="23">
        <f>'Income Statement Annual'!N386/'Balance Sheet Annual'!CS386</f>
        <v>1.1974845542806707</v>
      </c>
      <c r="AO386" s="23">
        <f>'Income Statement Annual'!N386/'Balance Sheet Annual'!BB386</f>
        <v>0.35198547176235956</v>
      </c>
      <c r="AP386" s="23">
        <f>'Income Statement Annual'!N386/('Balance Sheet Annual'!AH386-'Balance Sheet Annual'!BR386)</f>
        <v>-24.336322869955158</v>
      </c>
      <c r="AQ386" s="23">
        <f>'Income Statement Annual'!BS386/'Balance Sheet Annual'!BB386</f>
        <v>9.5973927002091675E-2</v>
      </c>
      <c r="AR386" s="23">
        <f>'Cash Flow Statement Annual'!AB386/'Income Statement Annual'!N386</f>
        <v>0.39658190528837295</v>
      </c>
      <c r="AS386" s="23">
        <f>'Cash Flow Statement Annual'!BG386/'Income Statement Annual'!N386</f>
        <v>-0.26008844665561082</v>
      </c>
      <c r="AT386" s="23">
        <f>'Cash Flow Statement Annual'!AB386/'Balance Sheet Annual'!BB386</f>
        <v>0.13959106902534335</v>
      </c>
      <c r="AU386" s="23">
        <f>('Cash Flow Statement Annual'!AB386+'Cash Flow Statement Annual'!AU386)/'Balance Sheet Annual'!BR386</f>
        <v>1.1891519190990576</v>
      </c>
      <c r="AV386" s="23">
        <f>('Cash Flow Statement Annual'!AB386+'Cash Flow Statement Annual'!AU386)/('Balance Sheet Annual'!BH386+'Balance Sheet Annual'!BS386)</f>
        <v>0.20531746031746032</v>
      </c>
      <c r="AW386" s="23">
        <f>'Cash Flow Statement Annual'!AB386/'Balance Sheet Annual'!BS386</f>
        <v>0.35956229378106336</v>
      </c>
      <c r="AX386" s="23">
        <f>('Cash Flow Statement Annual'!AB386+'Cash Flow Statement Annual'!AU386)/'Balance Sheet Annual'!BS386</f>
        <v>0.21609656266967381</v>
      </c>
      <c r="AY386" s="23">
        <f>('Balance Sheet Annual'!BH386+'Balance Sheet Annual'!BS386)/('Income Statement Annual'!AF386-'Income Statement Annual'!AC386)</f>
        <v>2.3398328690807801</v>
      </c>
      <c r="AZ386" s="23">
        <f>(('Balance Sheet Annual'!BH386+'Balance Sheet Annual'!BS386)-'Balance Sheet Annual'!N386)/('Income Statement Annual'!AF386-'Income Statement Annual'!AC386)</f>
        <v>2.2571030640668526</v>
      </c>
      <c r="BA386" s="23">
        <f>('Cash Flow Statement Annual'!AB386+'Cash Flow Statement Annual'!AU386)/'Income Statement Annual'!BS386</f>
        <v>0.87413414428112857</v>
      </c>
      <c r="BB386" s="23">
        <f>'Income Statement Annual'!AF386/('Balance Sheet Annual'!BH386+'Balance Sheet Annual'!BS386)</f>
        <v>0.33944444444444444</v>
      </c>
      <c r="BC386" s="24">
        <f>'Income Statement Annual'!AF386/('Balance Sheet Annual'!BB386-'Balance Sheet Annual'!BR386)</f>
        <v>0.14922717281323053</v>
      </c>
    </row>
    <row r="387" spans="1:55" x14ac:dyDescent="0.2">
      <c r="A387" s="52" t="s">
        <v>1183</v>
      </c>
      <c r="B387" s="52" t="s">
        <v>1184</v>
      </c>
      <c r="C387" s="52" t="str">
        <f>VLOOKUP(A387,'[1]S&amp;P 500 Wikipedia'!A:D,3,FALSE)</f>
        <v>Industrials</v>
      </c>
      <c r="D387" s="52">
        <v>106423</v>
      </c>
      <c r="E387" s="52" t="s">
        <v>16</v>
      </c>
      <c r="F387" s="52">
        <v>2019</v>
      </c>
      <c r="G387" s="52" t="s">
        <v>17</v>
      </c>
      <c r="H387" s="53">
        <v>43830</v>
      </c>
      <c r="I387" s="53">
        <v>43881</v>
      </c>
      <c r="J387" s="53">
        <v>43881</v>
      </c>
      <c r="K387" s="54">
        <v>861000000</v>
      </c>
      <c r="L387" s="54">
        <v>868000000</v>
      </c>
      <c r="M387" s="52" t="s">
        <v>1185</v>
      </c>
      <c r="N387" s="21">
        <f>'Balance Sheet Annual'!AH387/'Balance Sheet Annual'!BR387</f>
        <v>1.1096476999935119</v>
      </c>
      <c r="O387" s="22">
        <f>('Balance Sheet Annual'!AH387-'Balance Sheet Annual'!U387)/'Balance Sheet Annual'!BR387</f>
        <v>1.1096476999935119</v>
      </c>
      <c r="P387" s="22">
        <f>'Balance Sheet Annual'!N387/'Balance Sheet Annual'!BR387</f>
        <v>0.37247777849866998</v>
      </c>
      <c r="Q387" s="22">
        <f>'Balance Sheet Annual'!CH387/'Balance Sheet Annual'!CS387</f>
        <v>16.623210478221139</v>
      </c>
      <c r="R387" s="22">
        <f>('Balance Sheet Annual'!BH387+'Balance Sheet Annual'!BS387)/'Balance Sheet Annual'!BB387</f>
        <v>0.48683823910676322</v>
      </c>
      <c r="S387" s="22">
        <f>('Balance Sheet Annual'!BH387/'Balance Sheet Annual'!BB387)</f>
        <v>6.8410045456902366E-2</v>
      </c>
      <c r="T387" s="22">
        <f>'Balance Sheet Annual'!BS387/'Balance Sheet Annual'!BB387</f>
        <v>0.41842819364986089</v>
      </c>
      <c r="U387" s="22">
        <f>('Balance Sheet Annual'!BH387+'Balance Sheet Annual'!BS387)/'Balance Sheet Annual'!CS387</f>
        <v>8.5796527566250376</v>
      </c>
      <c r="V387" s="22">
        <f>('Balance Sheet Annual'!BH387/'Balance Sheet Annual'!CS387)</f>
        <v>1.2056046299116661</v>
      </c>
      <c r="W387" s="22">
        <f>('Balance Sheet Annual'!BS387/'Balance Sheet Annual'!CS387)</f>
        <v>7.3740481267133715</v>
      </c>
      <c r="X387" s="23">
        <f>'Balance Sheet Annual'!AH387/'Balance Sheet Annual'!BB387</f>
        <v>0.29560813730404273</v>
      </c>
      <c r="Y387" s="23">
        <f>'Balance Sheet Annual'!CS387/('Balance Sheet Annual'!BB387-'Balance Sheet Annual'!AQ387-'Balance Sheet Annual'!AR387-'Balance Sheet Annual'!AS387)</f>
        <v>6.3284307111051138E-2</v>
      </c>
      <c r="Z387" s="23">
        <f>'Balance Sheet Annual'!BA387/'Balance Sheet Annual'!BB387</f>
        <v>0.70439186269595733</v>
      </c>
      <c r="AA387" s="23">
        <f>'Balance Sheet Annual'!AR387/'Balance Sheet Annual'!BB387</f>
        <v>6.5903866429299823E-2</v>
      </c>
      <c r="AB387" s="24">
        <f>'Balance Sheet Annual'!CS387/'Balance Sheet Annual'!CT387</f>
        <v>5.6743349983580209E-2</v>
      </c>
      <c r="AC387" s="25">
        <f>'Income Statement Annual'!V387/'Income Statement Annual'!N387</f>
        <v>0.23576807838691391</v>
      </c>
      <c r="AD387" s="23">
        <f>('Income Statement Annual'!AF387-'Income Statement Annual'!AC387)/'Income Statement Annual'!N387</f>
        <v>0.13709612114341241</v>
      </c>
      <c r="AE387" s="23">
        <f>'Income Statement Annual'!AF387/'Income Statement Annual'!N387</f>
        <v>0.10524468917861095</v>
      </c>
      <c r="AF387" s="23">
        <f>'Income Statement Annual'!BS387/'Income Statement Annual'!N387</f>
        <v>5.9923880476151915E-2</v>
      </c>
      <c r="AG387" s="23">
        <f>('Income Statement Annual'!AF387-'Income Statement Annual'!AC387)/('Income Statement Annual'!AH387*-1)</f>
        <v>15.555895865237366</v>
      </c>
      <c r="AH387" s="24">
        <f>'Income Statement Annual'!AF387/('Income Statement Annual'!AH387*-1)</f>
        <v>11.941807044410414</v>
      </c>
      <c r="AI387" s="25">
        <f>'Cash Flow Statement Annual'!BG387/'Cash Flow Statement Annual'!AB387</f>
        <v>-0.19990739668943164</v>
      </c>
      <c r="AJ387" s="23">
        <f>'Cash Flow Statement Annual'!AB387/'Balance Sheet Annual'!BR387</f>
        <v>0.560500875883994</v>
      </c>
      <c r="AK387" s="23">
        <f>('Cash Flow Statement Annual'!AB387+'Cash Flow Statement Annual'!AV387)/('Balance Sheet Annual'!BH387+'Balance Sheet Annual'!BS387)</f>
        <v>0.1933113217595058</v>
      </c>
      <c r="AL387" s="24">
        <f>('Cash Flow Statement Annual'!AB387/('Balance Sheet Annual'!BH387+'Balance Sheet Annual'!BS387))</f>
        <v>0.30670642950970994</v>
      </c>
      <c r="AM387" s="25">
        <f>'Income Statement Annual'!BS387/'Balance Sheet Annual'!CS387</f>
        <v>1.3524215656411818</v>
      </c>
      <c r="AN387" s="23">
        <f>'Income Statement Annual'!N387/'Balance Sheet Annual'!CS387</f>
        <v>22.568991775814805</v>
      </c>
      <c r="AO387" s="23">
        <f>'Income Statement Annual'!N387/'Balance Sheet Annual'!BB387</f>
        <v>1.2806401991116028</v>
      </c>
      <c r="AP387" s="23">
        <f>'Income Statement Annual'!N387/('Balance Sheet Annual'!AH387-'Balance Sheet Annual'!BR387)</f>
        <v>43.842603550295856</v>
      </c>
      <c r="AQ387" s="23">
        <f>'Income Statement Annual'!BS387/'Balance Sheet Annual'!BB387</f>
        <v>7.6740930224519069E-2</v>
      </c>
      <c r="AR387" s="23">
        <f>'Cash Flow Statement Annual'!AB387/'Income Statement Annual'!N387</f>
        <v>0.11659513590844063</v>
      </c>
      <c r="AS387" s="23">
        <f>'Cash Flow Statement Annual'!BG387/'Income Statement Annual'!N387</f>
        <v>-2.3308230086106836E-2</v>
      </c>
      <c r="AT387" s="23">
        <f>'Cash Flow Statement Annual'!AB387/'Balance Sheet Annual'!BB387</f>
        <v>0.1493164180652298</v>
      </c>
      <c r="AU387" s="23">
        <f>('Cash Flow Statement Annual'!AB387+'Cash Flow Statement Annual'!AU387)/'Balance Sheet Annual'!BR387</f>
        <v>0.16726140271199635</v>
      </c>
      <c r="AV387" s="23">
        <f>('Cash Flow Statement Annual'!AB387+'Cash Flow Statement Annual'!AU387)/('Balance Sheet Annual'!BH387+'Balance Sheet Annual'!BS387)</f>
        <v>9.1525544076401469E-2</v>
      </c>
      <c r="AW387" s="23">
        <f>'Cash Flow Statement Annual'!AB387/'Balance Sheet Annual'!BS387</f>
        <v>0.35685075798256849</v>
      </c>
      <c r="AX387" s="23">
        <f>('Cash Flow Statement Annual'!AB387+'Cash Flow Statement Annual'!AU387)/'Balance Sheet Annual'!BS387</f>
        <v>0.10648932215291834</v>
      </c>
      <c r="AY387" s="23">
        <f>('Balance Sheet Annual'!BH387+'Balance Sheet Annual'!BS387)/('Income Statement Annual'!AF387-'Income Statement Annual'!AC387)</f>
        <v>2.7728883638511519</v>
      </c>
      <c r="AZ387" s="23">
        <f>(('Balance Sheet Annual'!BH387+'Balance Sheet Annual'!BS387)-'Balance Sheet Annual'!N387)/('Income Statement Annual'!AF387-'Income Statement Annual'!AC387)</f>
        <v>2.2077180547351842</v>
      </c>
      <c r="BA387" s="23">
        <f>('Cash Flow Statement Annual'!AB387+'Cash Flow Statement Annual'!AU387)/'Income Statement Annual'!BS387</f>
        <v>0.58063063063063058</v>
      </c>
      <c r="BB387" s="23">
        <f>'Income Statement Annual'!AF387/('Balance Sheet Annual'!BH387+'Balance Sheet Annual'!BS387)</f>
        <v>0.27684879468882023</v>
      </c>
      <c r="BC387" s="24">
        <f>'Income Statement Annual'!AF387/('Balance Sheet Annual'!BB387-'Balance Sheet Annual'!BR387)</f>
        <v>0.18372443690509849</v>
      </c>
    </row>
    <row r="388" spans="1:55" x14ac:dyDescent="0.2">
      <c r="A388" s="52" t="s">
        <v>1186</v>
      </c>
      <c r="B388" s="52" t="s">
        <v>1187</v>
      </c>
      <c r="C388" s="52" t="str">
        <f>VLOOKUP(A388,'[1]S&amp;P 500 Wikipedia'!A:D,3,FALSE)</f>
        <v>Industrials</v>
      </c>
      <c r="D388" s="52">
        <v>102754</v>
      </c>
      <c r="E388" s="52" t="s">
        <v>16</v>
      </c>
      <c r="F388" s="52">
        <v>2019</v>
      </c>
      <c r="G388" s="52" t="s">
        <v>17</v>
      </c>
      <c r="H388" s="53">
        <v>43830</v>
      </c>
      <c r="I388" s="53">
        <v>43859</v>
      </c>
      <c r="J388" s="53">
        <v>43859</v>
      </c>
      <c r="K388" s="54">
        <v>75000000</v>
      </c>
      <c r="L388" s="54">
        <v>75469000</v>
      </c>
      <c r="M388" s="52" t="s">
        <v>1188</v>
      </c>
      <c r="N388" s="21">
        <f>'Balance Sheet Annual'!AH388/'Balance Sheet Annual'!BR388</f>
        <v>0.83803457688808003</v>
      </c>
      <c r="O388" s="22">
        <f>('Balance Sheet Annual'!AH388-'Balance Sheet Annual'!U388)/'Balance Sheet Annual'!BR388</f>
        <v>0.78343949044585992</v>
      </c>
      <c r="P388" s="22">
        <f>'Balance Sheet Annual'!N388/'Balance Sheet Annual'!BR388</f>
        <v>2.3657870791628753E-2</v>
      </c>
      <c r="Q388" s="22">
        <f>'Balance Sheet Annual'!CH388/'Balance Sheet Annual'!CS388</f>
        <v>3.9530026109660574</v>
      </c>
      <c r="R388" s="22">
        <f>('Balance Sheet Annual'!BH388+'Balance Sheet Annual'!BS388)/'Balance Sheet Annual'!BB388</f>
        <v>0.60242488139167105</v>
      </c>
      <c r="S388" s="22">
        <f>('Balance Sheet Annual'!BH388/'Balance Sheet Annual'!BB388)</f>
        <v>5.2556668423827092E-2</v>
      </c>
      <c r="T388" s="22">
        <f>'Balance Sheet Annual'!BS388/'Balance Sheet Annual'!BB388</f>
        <v>0.54986821296784394</v>
      </c>
      <c r="U388" s="22">
        <f>('Balance Sheet Annual'!BH388+'Balance Sheet Annual'!BS388)/'Balance Sheet Annual'!CS388</f>
        <v>2.9838120104438643</v>
      </c>
      <c r="V388" s="22">
        <f>('Balance Sheet Annual'!BH388/'Balance Sheet Annual'!CS388)</f>
        <v>0.26031331592689294</v>
      </c>
      <c r="W388" s="22">
        <f>('Balance Sheet Annual'!BS388/'Balance Sheet Annual'!CS388)</f>
        <v>2.7234986945169712</v>
      </c>
      <c r="X388" s="23">
        <f>'Balance Sheet Annual'!AH388/'Balance Sheet Annual'!BB388</f>
        <v>9.7100685292567213E-2</v>
      </c>
      <c r="Y388" s="23">
        <f>'Balance Sheet Annual'!CS388/('Balance Sheet Annual'!BB388-'Balance Sheet Annual'!AQ388-'Balance Sheet Annual'!AR388-'Balance Sheet Annual'!AS388)</f>
        <v>0.29641668601501431</v>
      </c>
      <c r="Z388" s="23">
        <f>'Balance Sheet Annual'!BA388/'Balance Sheet Annual'!BB388</f>
        <v>0.90289931470743279</v>
      </c>
      <c r="AA388" s="23">
        <f>'Balance Sheet Annual'!AR388/'Balance Sheet Annual'!BB388</f>
        <v>0.27169214549288351</v>
      </c>
      <c r="AB388" s="24">
        <f>'Balance Sheet Annual'!CS388/'Balance Sheet Annual'!CT388</f>
        <v>0.20189773326304691</v>
      </c>
      <c r="AC388" s="25">
        <f>'Income Statement Annual'!V388/'Income Statement Annual'!N388</f>
        <v>0.39247139343385734</v>
      </c>
      <c r="AD388" s="23">
        <f>('Income Statement Annual'!AF388-'Income Statement Annual'!AC388)/'Income Statement Annual'!N388</f>
        <v>0.27569243931130361</v>
      </c>
      <c r="AE388" s="23">
        <f>'Income Statement Annual'!AF388/'Income Statement Annual'!N388</f>
        <v>0.23216768260079135</v>
      </c>
      <c r="AF388" s="23">
        <f>'Income Statement Annual'!BS388/'Income Statement Annual'!N388</f>
        <v>0.12554806972516308</v>
      </c>
      <c r="AG388" s="23">
        <f>('Income Statement Annual'!AF388-'Income Statement Annual'!AC388)/('Income Statement Annual'!AH388*-1)</f>
        <v>3.9783950617283952</v>
      </c>
      <c r="AH388" s="24">
        <f>'Income Statement Annual'!AF388/('Income Statement Annual'!AH388*-1)</f>
        <v>3.3503086419753085</v>
      </c>
      <c r="AI388" s="25">
        <f>'Cash Flow Statement Annual'!BG388/'Cash Flow Statement Annual'!AB388</f>
        <v>-0.43154761904761907</v>
      </c>
      <c r="AJ388" s="23">
        <f>'Cash Flow Statement Annual'!AB388/'Balance Sheet Annual'!BR388</f>
        <v>1.375796178343949</v>
      </c>
      <c r="AK388" s="23">
        <f>('Cash Flow Statement Annual'!AB388+'Cash Flow Statement Annual'!AV388)/('Balance Sheet Annual'!BH388+'Balance Sheet Annual'!BS388)</f>
        <v>0.26461323066153308</v>
      </c>
      <c r="AL388" s="24">
        <f>('Cash Flow Statement Annual'!AB388/('Balance Sheet Annual'!BH388+'Balance Sheet Annual'!BS388))</f>
        <v>0.26461323066153308</v>
      </c>
      <c r="AM388" s="25">
        <f>'Income Statement Annual'!BS388/'Balance Sheet Annual'!CS388</f>
        <v>0.30652741514360315</v>
      </c>
      <c r="AN388" s="23">
        <f>'Income Statement Annual'!N388/'Balance Sheet Annual'!CS388</f>
        <v>2.4415143603133158</v>
      </c>
      <c r="AO388" s="23">
        <f>'Income Statement Annual'!N388/'Balance Sheet Annual'!BB388</f>
        <v>0.49293621507643648</v>
      </c>
      <c r="AP388" s="23">
        <f>'Income Statement Annual'!N388/('Balance Sheet Annual'!AH388-'Balance Sheet Annual'!BR388)</f>
        <v>-26.266853932584269</v>
      </c>
      <c r="AQ388" s="23">
        <f>'Income Statement Annual'!BS388/'Balance Sheet Annual'!BB388</f>
        <v>6.1887190300474432E-2</v>
      </c>
      <c r="AR388" s="23">
        <f>'Cash Flow Statement Annual'!AB388/'Income Statement Annual'!N388</f>
        <v>0.32338787295476418</v>
      </c>
      <c r="AS388" s="23">
        <f>'Cash Flow Statement Annual'!BG388/'Income Statement Annual'!N388</f>
        <v>-0.13955726660250239</v>
      </c>
      <c r="AT388" s="23">
        <f>'Cash Flow Statement Annual'!AB388/'Balance Sheet Annual'!BB388</f>
        <v>0.15940959409594097</v>
      </c>
      <c r="AU388" s="23">
        <f>('Cash Flow Statement Annual'!AB388+'Cash Flow Statement Annual'!AU388)/'Balance Sheet Annual'!BR388</f>
        <v>0.59781619654231122</v>
      </c>
      <c r="AV388" s="23">
        <f>('Cash Flow Statement Annual'!AB388+'Cash Flow Statement Annual'!AU388)/('Balance Sheet Annual'!BH388+'Balance Sheet Annual'!BS388)</f>
        <v>0.11498074903745187</v>
      </c>
      <c r="AW388" s="23">
        <f>'Cash Flow Statement Annual'!AB388/'Balance Sheet Annual'!BS388</f>
        <v>0.28990509059534081</v>
      </c>
      <c r="AX388" s="23">
        <f>('Cash Flow Statement Annual'!AB388+'Cash Flow Statement Annual'!AU388)/'Balance Sheet Annual'!BS388</f>
        <v>0.12597066436583262</v>
      </c>
      <c r="AY388" s="23">
        <f>('Balance Sheet Annual'!BH388+'Balance Sheet Annual'!BS388)/('Income Statement Annual'!AF388-'Income Statement Annual'!AC388)</f>
        <v>4.4328937160589605</v>
      </c>
      <c r="AZ388" s="23">
        <f>(('Balance Sheet Annual'!BH388+'Balance Sheet Annual'!BS388)-'Balance Sheet Annual'!N388)/('Income Statement Annual'!AF388-'Income Statement Annual'!AC388)</f>
        <v>4.412723041117145</v>
      </c>
      <c r="BA388" s="23">
        <f>('Cash Flow Statement Annual'!AB388+'Cash Flow Statement Annual'!AU388)/'Income Statement Annual'!BS388</f>
        <v>1.1192504258943783</v>
      </c>
      <c r="BB388" s="23">
        <f>'Income Statement Annual'!AF388/('Balance Sheet Annual'!BH388+'Balance Sheet Annual'!BS388)</f>
        <v>0.18997199859993</v>
      </c>
      <c r="BC388" s="24">
        <f>'Income Statement Annual'!AF388/('Balance Sheet Annual'!BB388-'Balance Sheet Annual'!BR388)</f>
        <v>0.12944192702122584</v>
      </c>
    </row>
    <row r="389" spans="1:55" x14ac:dyDescent="0.2">
      <c r="A389" s="52" t="s">
        <v>1216</v>
      </c>
      <c r="B389" s="52" t="s">
        <v>1217</v>
      </c>
      <c r="C389" s="52" t="str">
        <f>VLOOKUP(A389,'[1]S&amp;P 500 Wikipedia'!A:D,3,FALSE)</f>
        <v>Information Technology</v>
      </c>
      <c r="D389" s="52">
        <v>107326</v>
      </c>
      <c r="E389" s="52" t="s">
        <v>16</v>
      </c>
      <c r="F389" s="52">
        <v>2019</v>
      </c>
      <c r="G389" s="52" t="s">
        <v>17</v>
      </c>
      <c r="H389" s="53">
        <v>43738</v>
      </c>
      <c r="I389" s="53">
        <v>43783</v>
      </c>
      <c r="J389" s="53">
        <v>43783</v>
      </c>
      <c r="K389" s="54">
        <v>2177250000</v>
      </c>
      <c r="L389" s="54">
        <v>2705250000</v>
      </c>
      <c r="M389" s="52" t="s">
        <v>1218</v>
      </c>
      <c r="N389" s="21">
        <f>'Balance Sheet Annual'!AH389/'Balance Sheet Annual'!BR389</f>
        <v>1.563175549757734</v>
      </c>
      <c r="O389" s="22">
        <f>('Balance Sheet Annual'!AH389-'Balance Sheet Annual'!U389)/'Balance Sheet Annual'!BR389</f>
        <v>1.563175549757734</v>
      </c>
      <c r="P389" s="22">
        <f>'Balance Sheet Annual'!N389/'Balance Sheet Annual'!BR389</f>
        <v>0.90003727171077152</v>
      </c>
      <c r="Q389" s="22">
        <f>'Balance Sheet Annual'!CH389/'Balance Sheet Annual'!CS389</f>
        <v>1.0821689857983072</v>
      </c>
      <c r="R389" s="22">
        <f>('Balance Sheet Annual'!BH389+'Balance Sheet Annual'!BS389)/'Balance Sheet Annual'!BB389</f>
        <v>0.22815333314961281</v>
      </c>
      <c r="S389" s="22">
        <f>('Balance Sheet Annual'!BH389/'Balance Sheet Annual'!BB389)</f>
        <v>0</v>
      </c>
      <c r="T389" s="22">
        <f>'Balance Sheet Annual'!BS389/'Balance Sheet Annual'!BB389</f>
        <v>0.22815333314961281</v>
      </c>
      <c r="U389" s="22">
        <f>('Balance Sheet Annual'!BH389+'Balance Sheet Annual'!BS389)/'Balance Sheet Annual'!CS389</f>
        <v>0.4750537942906326</v>
      </c>
      <c r="V389" s="22">
        <f>('Balance Sheet Annual'!BH389/'Balance Sheet Annual'!CS389)</f>
        <v>0</v>
      </c>
      <c r="W389" s="22">
        <f>('Balance Sheet Annual'!BS389/'Balance Sheet Annual'!CS389)</f>
        <v>0.4750537942906326</v>
      </c>
      <c r="X389" s="23">
        <f>'Balance Sheet Annual'!AH389/'Balance Sheet Annual'!BB389</f>
        <v>0.28894645465318158</v>
      </c>
      <c r="Y389" s="23">
        <f>'Balance Sheet Annual'!CS389/('Balance Sheet Annual'!BB389-'Balance Sheet Annual'!AQ389-'Balance Sheet Annual'!AR389-'Balance Sheet Annual'!AS389)</f>
        <v>1.1565133718229477</v>
      </c>
      <c r="Z389" s="23">
        <f>'Balance Sheet Annual'!BA389/'Balance Sheet Annual'!BB389</f>
        <v>0.71105354534681842</v>
      </c>
      <c r="AA389" s="23">
        <f>'Balance Sheet Annual'!AR389/'Balance Sheet Annual'!BB389</f>
        <v>0.21572463967812164</v>
      </c>
      <c r="AB389" s="24">
        <f>'Balance Sheet Annual'!CS389/'Balance Sheet Annual'!CT389</f>
        <v>0.48026841568605838</v>
      </c>
      <c r="AC389" s="25">
        <f>'Income Statement Annual'!V389/'Income Statement Annual'!N389</f>
        <v>1</v>
      </c>
      <c r="AD389" s="23">
        <f>('Income Statement Annual'!AF389-'Income Statement Annual'!AC389)/'Income Statement Annual'!N389</f>
        <v>0.69882926404665535</v>
      </c>
      <c r="AE389" s="23">
        <f>'Income Statement Annual'!AF389/'Income Statement Annual'!N389</f>
        <v>0.67027897462680075</v>
      </c>
      <c r="AF389" s="23">
        <f>'Income Statement Annual'!BS389/'Income Statement Annual'!N389</f>
        <v>0.52574313443878662</v>
      </c>
      <c r="AG389" s="23">
        <f>('Income Statement Annual'!AF389-'Income Statement Annual'!AC389)/('Income Statement Annual'!AH389*-1)</f>
        <v>30.125703564727957</v>
      </c>
      <c r="AH389" s="24">
        <f>'Income Statement Annual'!AF389/('Income Statement Annual'!AH389*-1)</f>
        <v>28.894934333958723</v>
      </c>
      <c r="AI389" s="25">
        <f>'Cash Flow Statement Annual'!BG389/'Cash Flow Statement Annual'!AB389</f>
        <v>-0.94344493116395489</v>
      </c>
      <c r="AJ389" s="23">
        <f>'Cash Flow Statement Annual'!AB389/'Balance Sheet Annual'!BR389</f>
        <v>0.95296310100633619</v>
      </c>
      <c r="AK389" s="23">
        <f>('Cash Flow Statement Annual'!AB389+'Cash Flow Statement Annual'!AV389)/('Balance Sheet Annual'!BH389+'Balance Sheet Annual'!BS389)</f>
        <v>0.63504046382413337</v>
      </c>
      <c r="AL389" s="24">
        <f>('Cash Flow Statement Annual'!AB389/('Balance Sheet Annual'!BH389+'Balance Sheet Annual'!BS389))</f>
        <v>0.77207392197125257</v>
      </c>
      <c r="AM389" s="25">
        <f>'Income Statement Annual'!BS389/'Balance Sheet Annual'!CS389</f>
        <v>0.34657868311576534</v>
      </c>
      <c r="AN389" s="23">
        <f>'Income Statement Annual'!N389/'Balance Sheet Annual'!CS389</f>
        <v>0.65921675512838906</v>
      </c>
      <c r="AO389" s="23">
        <f>'Income Statement Annual'!N389/'Balance Sheet Annual'!BB389</f>
        <v>0.3166009865792157</v>
      </c>
      <c r="AP389" s="23">
        <f>'Income Statement Annual'!N389/('Balance Sheet Annual'!AH389-'Balance Sheet Annual'!BR389)</f>
        <v>3.0412971542025149</v>
      </c>
      <c r="AQ389" s="23">
        <f>'Income Statement Annual'!BS389/'Balance Sheet Annual'!BB389</f>
        <v>0.16645079505056906</v>
      </c>
      <c r="AR389" s="23">
        <f>'Cash Flow Statement Annual'!AB389/'Income Statement Annual'!N389</f>
        <v>0.55638246942594771</v>
      </c>
      <c r="AS389" s="23">
        <f>'Cash Flow Statement Annual'!BG389/'Income Statement Annual'!N389</f>
        <v>-0.52491622056839449</v>
      </c>
      <c r="AT389" s="23">
        <f>'Cash Flow Statement Annual'!AB389/'Balance Sheet Annual'!BB389</f>
        <v>0.17615123873563535</v>
      </c>
      <c r="AU389" s="23">
        <f>('Cash Flow Statement Annual'!AB389+'Cash Flow Statement Annual'!AU389)/'Balance Sheet Annual'!BR389</f>
        <v>0.90890793887439436</v>
      </c>
      <c r="AV389" s="23">
        <f>('Cash Flow Statement Annual'!AB389+'Cash Flow Statement Annual'!AU389)/('Balance Sheet Annual'!BH389+'Balance Sheet Annual'!BS389)</f>
        <v>0.73638120545959662</v>
      </c>
      <c r="AW389" s="23">
        <f>'Cash Flow Statement Annual'!AB389/'Balance Sheet Annual'!BS389</f>
        <v>0.77207392197125257</v>
      </c>
      <c r="AX389" s="23">
        <f>('Cash Flow Statement Annual'!AB389+'Cash Flow Statement Annual'!AU389)/'Balance Sheet Annual'!BS389</f>
        <v>0.73638120545959662</v>
      </c>
      <c r="AY389" s="23">
        <f>('Balance Sheet Annual'!BH389+'Balance Sheet Annual'!BS389)/('Income Statement Annual'!AF389-'Income Statement Annual'!AC389)</f>
        <v>1.0312013452076976</v>
      </c>
      <c r="AZ389" s="23">
        <f>(('Balance Sheet Annual'!BH389+'Balance Sheet Annual'!BS389)-'Balance Sheet Annual'!N389)/('Income Statement Annual'!AF389-'Income Statement Annual'!AC389)</f>
        <v>0.27925515351560065</v>
      </c>
      <c r="BA389" s="23">
        <f>('Cash Flow Statement Annual'!AB389+'Cash Flow Statement Annual'!AU389)/'Income Statement Annual'!BS389</f>
        <v>1.0093543046357616</v>
      </c>
      <c r="BB389" s="23">
        <f>'Income Statement Annual'!AF389/('Balance Sheet Annual'!BH389+'Balance Sheet Annual'!BS389)</f>
        <v>0.93012441116076816</v>
      </c>
      <c r="BC389" s="24">
        <f>'Income Statement Annual'!AF389/('Balance Sheet Annual'!BB389-'Balance Sheet Annual'!BR389)</f>
        <v>0.26033232475193968</v>
      </c>
    </row>
    <row r="390" spans="1:55" x14ac:dyDescent="0.2">
      <c r="A390" s="52" t="s">
        <v>1195</v>
      </c>
      <c r="B390" s="52" t="s">
        <v>1196</v>
      </c>
      <c r="C390" s="52" t="str">
        <f>VLOOKUP(A390,'[1]S&amp;P 500 Wikipedia'!A:D,3,FALSE)</f>
        <v>Health Care</v>
      </c>
      <c r="D390" s="52">
        <v>361284</v>
      </c>
      <c r="E390" s="52" t="s">
        <v>16</v>
      </c>
      <c r="F390" s="52">
        <v>2019</v>
      </c>
      <c r="G390" s="52" t="s">
        <v>17</v>
      </c>
      <c r="H390" s="53">
        <v>43738</v>
      </c>
      <c r="I390" s="53">
        <v>43794</v>
      </c>
      <c r="J390" s="53">
        <v>43794</v>
      </c>
      <c r="K390" s="54">
        <v>91000000</v>
      </c>
      <c r="L390" s="54">
        <v>91900000</v>
      </c>
      <c r="M390" s="52" t="s">
        <v>1197</v>
      </c>
      <c r="N390" s="21">
        <f>'Balance Sheet Annual'!AH390/'Balance Sheet Annual'!BR390</f>
        <v>1.271443736730361</v>
      </c>
      <c r="O390" s="22">
        <f>('Balance Sheet Annual'!AH390-'Balance Sheet Annual'!U390)/'Balance Sheet Annual'!BR390</f>
        <v>0.97871549893842891</v>
      </c>
      <c r="P390" s="22">
        <f>'Balance Sheet Annual'!N390/'Balance Sheet Annual'!BR390</f>
        <v>0.28205944798301485</v>
      </c>
      <c r="Q390" s="22">
        <f>'Balance Sheet Annual'!CH390/'Balance Sheet Annual'!CS390</f>
        <v>1.3074369936993699</v>
      </c>
      <c r="R390" s="22">
        <f>('Balance Sheet Annual'!BH390+'Balance Sheet Annual'!BS390)/'Balance Sheet Annual'!BB390</f>
        <v>9.9958553770387884E-2</v>
      </c>
      <c r="S390" s="22">
        <f>('Balance Sheet Annual'!BH390/'Balance Sheet Annual'!BB390)</f>
        <v>9.9958553770387884E-2</v>
      </c>
      <c r="T390" s="22">
        <f>'Balance Sheet Annual'!BS390/'Balance Sheet Annual'!BB390</f>
        <v>0</v>
      </c>
      <c r="U390" s="22">
        <f>('Balance Sheet Annual'!BH390+'Balance Sheet Annual'!BS390)/'Balance Sheet Annual'!CS390</f>
        <v>0.23064806480648065</v>
      </c>
      <c r="V390" s="22">
        <f>('Balance Sheet Annual'!BH390/'Balance Sheet Annual'!CS390)</f>
        <v>0.23064806480648065</v>
      </c>
      <c r="W390" s="22">
        <f>('Balance Sheet Annual'!BS390/'Balance Sheet Annual'!CS390)</f>
        <v>0</v>
      </c>
      <c r="X390" s="23">
        <f>'Balance Sheet Annual'!AH390/'Balance Sheet Annual'!BB390</f>
        <v>0.58400175536972476</v>
      </c>
      <c r="Y390" s="23">
        <f>'Balance Sheet Annual'!CS390/('Balance Sheet Annual'!BB390-'Balance Sheet Annual'!AQ390-'Balance Sheet Annual'!AR390-'Balance Sheet Annual'!AS390)</f>
        <v>0.55745107877571498</v>
      </c>
      <c r="Z390" s="23">
        <f>'Balance Sheet Annual'!BA390/'Balance Sheet Annual'!BB390</f>
        <v>0.41599824463027524</v>
      </c>
      <c r="AA390" s="23">
        <f>'Balance Sheet Annual'!AR390/'Balance Sheet Annual'!BB390</f>
        <v>0.14925518687373529</v>
      </c>
      <c r="AB390" s="24">
        <f>'Balance Sheet Annual'!CS390/'Balance Sheet Annual'!CT390</f>
        <v>0.43338128093229639</v>
      </c>
      <c r="AC390" s="25">
        <f>'Income Statement Annual'!V390/'Income Statement Annual'!N390</f>
        <v>0.42488605004495983</v>
      </c>
      <c r="AD390" s="23">
        <f>('Income Statement Annual'!AF390-'Income Statement Annual'!AC390)/'Income Statement Annual'!N390</f>
        <v>0.15490992527363492</v>
      </c>
      <c r="AE390" s="23">
        <f>'Income Statement Annual'!AF390/'Income Statement Annual'!N390</f>
        <v>0.15490992527363492</v>
      </c>
      <c r="AF390" s="23">
        <f>'Income Statement Annual'!BS390/'Income Statement Annual'!N390</f>
        <v>9.050882143189358E-2</v>
      </c>
      <c r="AG390" s="23">
        <f>('Income Statement Annual'!AF390-'Income Statement Annual'!AC390)/('Income Statement Annual'!AH390*-1)</f>
        <v>-79.301587301587304</v>
      </c>
      <c r="AH390" s="24">
        <f>'Income Statement Annual'!AF390/('Income Statement Annual'!AH390*-1)</f>
        <v>-79.301587301587304</v>
      </c>
      <c r="AI390" s="25">
        <f>'Cash Flow Statement Annual'!BG390/'Cash Flow Statement Annual'!AB390</f>
        <v>0.75094136632598174</v>
      </c>
      <c r="AJ390" s="23">
        <f>'Cash Flow Statement Annual'!AB390/'Balance Sheet Annual'!BR390</f>
        <v>0.19734607218683653</v>
      </c>
      <c r="AK390" s="23">
        <f>('Cash Flow Statement Annual'!AB390+'Cash Flow Statement Annual'!AV390)/('Balance Sheet Annual'!BH390+'Balance Sheet Annual'!BS390)</f>
        <v>0.90682926829268296</v>
      </c>
      <c r="AL390" s="24">
        <f>('Cash Flow Statement Annual'!AB390/('Balance Sheet Annual'!BH390+'Balance Sheet Annual'!BS390))</f>
        <v>0.90682926829268296</v>
      </c>
      <c r="AM390" s="25">
        <f>'Income Statement Annual'!BS390/'Balance Sheet Annual'!CS390</f>
        <v>0.1642101710171017</v>
      </c>
      <c r="AN390" s="23">
        <f>'Income Statement Annual'!N390/'Balance Sheet Annual'!CS390</f>
        <v>1.8143001800180019</v>
      </c>
      <c r="AO390" s="23">
        <f>'Income Statement Annual'!N390/'Balance Sheet Annual'!BB390</f>
        <v>0.78628373601189749</v>
      </c>
      <c r="AP390" s="23">
        <f>'Income Statement Annual'!N390/('Balance Sheet Annual'!AH390-'Balance Sheet Annual'!BR390)</f>
        <v>6.3064137661321862</v>
      </c>
      <c r="AQ390" s="23">
        <f>'Income Statement Annual'!BS390/'Balance Sheet Annual'!BB390</f>
        <v>7.1165614257502993E-2</v>
      </c>
      <c r="AR390" s="23">
        <f>'Cash Flow Statement Annual'!AB390/'Income Statement Annual'!N390</f>
        <v>0.11528324703109981</v>
      </c>
      <c r="AS390" s="23">
        <f>'Cash Flow Statement Annual'!BG390/'Income Statement Annual'!N390</f>
        <v>8.657095904002976E-2</v>
      </c>
      <c r="AT390" s="23">
        <f>'Cash Flow Statement Annual'!AB390/'Balance Sheet Annual'!BB390</f>
        <v>9.0645342175195653E-2</v>
      </c>
      <c r="AU390" s="23">
        <f>('Cash Flow Statement Annual'!AB390+'Cash Flow Statement Annual'!AU390)/'Balance Sheet Annual'!BR390</f>
        <v>-0.13795116772823779</v>
      </c>
      <c r="AV390" s="23">
        <f>('Cash Flow Statement Annual'!AB390+'Cash Flow Statement Annual'!AU390)/('Balance Sheet Annual'!BH390+'Balance Sheet Annual'!BS390)</f>
        <v>-0.63390243902439025</v>
      </c>
      <c r="AW390" s="23" t="e">
        <f>'Cash Flow Statement Annual'!AB390/'Balance Sheet Annual'!BS390</f>
        <v>#DIV/0!</v>
      </c>
      <c r="AX390" s="23" t="e">
        <f>('Cash Flow Statement Annual'!AB390+'Cash Flow Statement Annual'!AU390)/'Balance Sheet Annual'!BS390</f>
        <v>#DIV/0!</v>
      </c>
      <c r="AY390" s="23">
        <f>('Balance Sheet Annual'!BH390+'Balance Sheet Annual'!BS390)/('Income Statement Annual'!AF390-'Income Statement Annual'!AC390)</f>
        <v>0.82065652522017618</v>
      </c>
      <c r="AZ390" s="23">
        <f>(('Balance Sheet Annual'!BH390+'Balance Sheet Annual'!BS390)-'Balance Sheet Annual'!N390)/('Income Statement Annual'!AF390-'Income Statement Annual'!AC390)</f>
        <v>-0.24299439551641314</v>
      </c>
      <c r="BA390" s="23">
        <f>('Cash Flow Statement Annual'!AB390+'Cash Flow Statement Annual'!AU390)/'Income Statement Annual'!BS390</f>
        <v>-0.89037341555327165</v>
      </c>
      <c r="BB390" s="23">
        <f>'Income Statement Annual'!AF390/('Balance Sheet Annual'!BH390+'Balance Sheet Annual'!BS390)</f>
        <v>1.2185365853658536</v>
      </c>
      <c r="BC390" s="24">
        <f>'Income Statement Annual'!AF390/('Balance Sheet Annual'!BB390-'Balance Sheet Annual'!BR390)</f>
        <v>0.22527844162871444</v>
      </c>
    </row>
    <row r="391" spans="1:55" x14ac:dyDescent="0.2">
      <c r="A391" s="12" t="s">
        <v>1213</v>
      </c>
      <c r="B391" s="12" t="s">
        <v>1214</v>
      </c>
      <c r="C391" s="52" t="str">
        <f>VLOOKUP(A391,'[1]S&amp;P 500 Wikipedia'!A:D,3,FALSE)</f>
        <v>Consumer Discretionary</v>
      </c>
      <c r="D391" s="12">
        <v>330907</v>
      </c>
      <c r="E391" s="12" t="s">
        <v>16</v>
      </c>
      <c r="F391" s="12">
        <v>2018</v>
      </c>
      <c r="G391" s="12" t="s">
        <v>17</v>
      </c>
      <c r="H391" s="63">
        <v>43555</v>
      </c>
      <c r="I391" s="63">
        <v>43609</v>
      </c>
      <c r="J391" s="63">
        <v>43769</v>
      </c>
      <c r="K391" s="64">
        <v>321913238</v>
      </c>
      <c r="L391" s="64">
        <v>326252252</v>
      </c>
      <c r="M391" s="12" t="s">
        <v>1215</v>
      </c>
      <c r="N391" s="21">
        <f>'Balance Sheet Annual'!AH391/'Balance Sheet Annual'!BR391</f>
        <v>1.7558799130148588</v>
      </c>
      <c r="O391" s="22">
        <f>('Balance Sheet Annual'!AH391-'Balance Sheet Annual'!U391)/'Balance Sheet Annual'!BR391</f>
        <v>1.2176105085504831</v>
      </c>
      <c r="P391" s="22">
        <f>'Balance Sheet Annual'!N391/'Balance Sheet Annual'!BR391</f>
        <v>0.16723712468120727</v>
      </c>
      <c r="Q391" s="22">
        <f>'Balance Sheet Annual'!CH391/'Balance Sheet Annual'!CS391</f>
        <v>1.4093861695524688</v>
      </c>
      <c r="R391" s="22">
        <f>('Balance Sheet Annual'!BH391+'Balance Sheet Annual'!BS391)/'Balance Sheet Annual'!BB391</f>
        <v>0.26844305448070999</v>
      </c>
      <c r="S391" s="22">
        <f>('Balance Sheet Annual'!BH391/'Balance Sheet Annual'!BB391)</f>
        <v>6.4143747311545041E-2</v>
      </c>
      <c r="T391" s="22">
        <f>'Balance Sheet Annual'!BS391/'Balance Sheet Annual'!BB391</f>
        <v>0.20429930716916495</v>
      </c>
      <c r="U391" s="22">
        <f>('Balance Sheet Annual'!BH391+'Balance Sheet Annual'!BS391)/'Balance Sheet Annual'!CS391</f>
        <v>0.64678298277824253</v>
      </c>
      <c r="V391" s="22">
        <f>('Balance Sheet Annual'!BH391/'Balance Sheet Annual'!CS391)</f>
        <v>0.15454705763570498</v>
      </c>
      <c r="W391" s="22">
        <f>('Balance Sheet Annual'!BS391/'Balance Sheet Annual'!CS391)</f>
        <v>0.49223592514253756</v>
      </c>
      <c r="X391" s="23">
        <f>'Balance Sheet Annual'!AH391/'Balance Sheet Annual'!BB391</f>
        <v>0.45124592235911049</v>
      </c>
      <c r="Y391" s="23">
        <f>'Balance Sheet Annual'!CS391/('Balance Sheet Annual'!BB391-'Balance Sheet Annual'!AQ391-'Balance Sheet Annual'!AR391-'Balance Sheet Annual'!AS391)</f>
        <v>0.62815267976958422</v>
      </c>
      <c r="Z391" s="23">
        <f>'Balance Sheet Annual'!BA391/'Balance Sheet Annual'!BB391</f>
        <v>0.54875407764088957</v>
      </c>
      <c r="AA391" s="23">
        <f>'Balance Sheet Annual'!AR391/'Balance Sheet Annual'!BB391</f>
        <v>0.14882166618308673</v>
      </c>
      <c r="AB391" s="24">
        <f>'Balance Sheet Annual'!CS391/'Balance Sheet Annual'!CT391</f>
        <v>0.41504347150201537</v>
      </c>
      <c r="AC391" s="25">
        <f>'Income Statement Annual'!V391/'Income Statement Annual'!N391</f>
        <v>0.50699338419746021</v>
      </c>
      <c r="AD391" s="23">
        <f>('Income Statement Annual'!AF391-'Income Statement Annual'!AC391)/'Income Statement Annual'!N391</f>
        <v>0.1210109859004409</v>
      </c>
      <c r="AE391" s="23">
        <f>'Income Statement Annual'!AF391/'Income Statement Annual'!N391</f>
        <v>0.1210109859004409</v>
      </c>
      <c r="AF391" s="23">
        <f>'Income Statement Annual'!BS391/'Income Statement Annual'!N391</f>
        <v>9.0968512477019439E-2</v>
      </c>
      <c r="AG391" s="23">
        <f>('Income Statement Annual'!AF391-'Income Statement Annual'!AC391)/('Income Statement Annual'!AH391*-1)</f>
        <v>19.617676324261048</v>
      </c>
      <c r="AH391" s="24">
        <f>'Income Statement Annual'!AF391/('Income Statement Annual'!AH391*-1)</f>
        <v>19.617676324261048</v>
      </c>
      <c r="AI391" s="25">
        <f>'Cash Flow Statement Annual'!BG391/'Cash Flow Statement Annual'!AB391</f>
        <v>-0.95600469408246369</v>
      </c>
      <c r="AJ391" s="23">
        <f>'Cash Flow Statement Annual'!AB391/'Balance Sheet Annual'!BR391</f>
        <v>0.62527070142665853</v>
      </c>
      <c r="AK391" s="23">
        <f>('Cash Flow Statement Annual'!AB391+'Cash Flow Statement Annual'!AV391)/('Balance Sheet Annual'!BH391+'Balance Sheet Annual'!BS391)</f>
        <v>0.32269611579281687</v>
      </c>
      <c r="AL391" s="24">
        <f>('Cash Flow Statement Annual'!AB391/('Balance Sheet Annual'!BH391+'Balance Sheet Annual'!BS391))</f>
        <v>0.59859679513072228</v>
      </c>
      <c r="AM391" s="25">
        <f>'Income Statement Annual'!BS391/'Balance Sheet Annual'!CS391</f>
        <v>0.29307602902955343</v>
      </c>
      <c r="AN391" s="23">
        <f>'Income Statement Annual'!N391/'Balance Sheet Annual'!CS391</f>
        <v>3.2217304762853041</v>
      </c>
      <c r="AO391" s="23">
        <f>'Income Statement Annual'!N391/'Balance Sheet Annual'!BB391</f>
        <v>1.3371582011212939</v>
      </c>
      <c r="AP391" s="23">
        <f>'Income Statement Annual'!N391/('Balance Sheet Annual'!AH391-'Balance Sheet Annual'!BR391)</f>
        <v>6.8835347314142732</v>
      </c>
      <c r="AQ391" s="23">
        <f>'Income Statement Annual'!BS391/'Balance Sheet Annual'!BB391</f>
        <v>0.12163929250245128</v>
      </c>
      <c r="AR391" s="23">
        <f>'Cash Flow Statement Annual'!AB391/'Income Statement Annual'!N391</f>
        <v>0.12017213217740923</v>
      </c>
      <c r="AS391" s="23">
        <f>'Cash Flow Statement Annual'!BG391/'Income Statement Annual'!N391</f>
        <v>-0.1148851224595015</v>
      </c>
      <c r="AT391" s="23">
        <f>'Cash Flow Statement Annual'!AB391/'Balance Sheet Annual'!BB391</f>
        <v>0.16068915208725487</v>
      </c>
      <c r="AU391" s="23">
        <f>('Cash Flow Statement Annual'!AB391+'Cash Flow Statement Annual'!AU391)/'Balance Sheet Annual'!BR391</f>
        <v>0.54237632645577627</v>
      </c>
      <c r="AV391" s="23">
        <f>('Cash Flow Statement Annual'!AB391+'Cash Flow Statement Annual'!AU391)/('Balance Sheet Annual'!BH391+'Balance Sheet Annual'!BS391)</f>
        <v>0.51923867539359481</v>
      </c>
      <c r="AW391" s="23">
        <f>'Cash Flow Statement Annual'!AB391/'Balance Sheet Annual'!BS391</f>
        <v>0.78653791984815802</v>
      </c>
      <c r="AX391" s="23">
        <f>('Cash Flow Statement Annual'!AB391+'Cash Flow Statement Annual'!AU391)/'Balance Sheet Annual'!BS391</f>
        <v>0.68226377249414427</v>
      </c>
      <c r="AY391" s="23">
        <f>('Balance Sheet Annual'!BH391+'Balance Sheet Annual'!BS391)/('Income Statement Annual'!AF391-'Income Statement Annual'!AC391)</f>
        <v>1.658993101966775</v>
      </c>
      <c r="AZ391" s="23">
        <f>(('Balance Sheet Annual'!BH391+'Balance Sheet Annual'!BS391)-'Balance Sheet Annual'!N391)/('Income Statement Annual'!AF391-'Income Statement Annual'!AC391)</f>
        <v>1.3933836165743747</v>
      </c>
      <c r="BA391" s="23">
        <f>('Cash Flow Statement Annual'!AB391+'Cash Flow Statement Annual'!AU391)/'Income Statement Annual'!BS391</f>
        <v>1.1458963066918983</v>
      </c>
      <c r="BB391" s="23">
        <f>'Income Statement Annual'!AF391/('Balance Sheet Annual'!BH391+'Balance Sheet Annual'!BS391)</f>
        <v>0.60277526097876888</v>
      </c>
      <c r="BC391" s="24">
        <f>'Income Statement Annual'!AF391/('Balance Sheet Annual'!BB391-'Balance Sheet Annual'!BR391)</f>
        <v>0.21777785343840514</v>
      </c>
    </row>
    <row r="392" spans="1:55" x14ac:dyDescent="0.2">
      <c r="A392" s="12" t="s">
        <v>1192</v>
      </c>
      <c r="B392" s="12" t="s">
        <v>1193</v>
      </c>
      <c r="C392" s="52" t="str">
        <f>VLOOKUP(A392,'[1]S&amp;P 500 Wikipedia'!A:D,3,FALSE)</f>
        <v>Energy</v>
      </c>
      <c r="D392" s="12">
        <v>410846</v>
      </c>
      <c r="E392" s="12" t="s">
        <v>16</v>
      </c>
      <c r="F392" s="12">
        <v>2018</v>
      </c>
      <c r="G392" s="12" t="s">
        <v>17</v>
      </c>
      <c r="H392" s="63">
        <v>43465</v>
      </c>
      <c r="I392" s="63">
        <v>43524</v>
      </c>
      <c r="J392" s="63">
        <v>43524</v>
      </c>
      <c r="K392" s="64">
        <v>419000000</v>
      </c>
      <c r="L392" s="64">
        <v>422000000</v>
      </c>
      <c r="M392" s="12" t="s">
        <v>1194</v>
      </c>
      <c r="N392" s="21">
        <f>'Balance Sheet Annual'!AH392/'Balance Sheet Annual'!BR392</f>
        <v>1.6481723237597912</v>
      </c>
      <c r="O392" s="22">
        <f>('Balance Sheet Annual'!AH392-'Balance Sheet Annual'!U392)/'Balance Sheet Annual'!BR392</f>
        <v>1.039071242073853</v>
      </c>
      <c r="P392" s="22">
        <f>'Balance Sheet Annual'!N392/'Balance Sheet Annual'!BR392</f>
        <v>0.27806788511749347</v>
      </c>
      <c r="Q392" s="22">
        <f>'Balance Sheet Annual'!CH392/'Balance Sheet Annual'!CS392</f>
        <v>1.2064581408648982</v>
      </c>
      <c r="R392" s="22">
        <f>('Balance Sheet Annual'!BH392+'Balance Sheet Annual'!BS392)/'Balance Sheet Annual'!BB392</f>
        <v>0.18161698733924833</v>
      </c>
      <c r="S392" s="22">
        <f>('Balance Sheet Annual'!BH392/'Balance Sheet Annual'!BB392)</f>
        <v>4.7452896022330774E-3</v>
      </c>
      <c r="T392" s="22">
        <f>'Balance Sheet Annual'!BS392/'Balance Sheet Annual'!BB392</f>
        <v>0.17687169773701525</v>
      </c>
      <c r="U392" s="22">
        <f>('Balance Sheet Annual'!BH392+'Balance Sheet Annual'!BS392)/'Balance Sheet Annual'!CS392</f>
        <v>0.40073028023404161</v>
      </c>
      <c r="V392" s="22">
        <f>('Balance Sheet Annual'!BH392/'Balance Sheet Annual'!CS392)</f>
        <v>1.0470282873608728E-2</v>
      </c>
      <c r="W392" s="22">
        <f>('Balance Sheet Annual'!BS392/'Balance Sheet Annual'!CS392)</f>
        <v>0.39025999736043288</v>
      </c>
      <c r="X392" s="23">
        <f>'Balance Sheet Annual'!AH392/'Balance Sheet Annual'!BB392</f>
        <v>0.3524075366364271</v>
      </c>
      <c r="Y392" s="23">
        <f>'Balance Sheet Annual'!CS392/('Balance Sheet Annual'!BB392-'Balance Sheet Annual'!AQ392-'Balance Sheet Annual'!AR392-'Balance Sheet Annual'!AS392)</f>
        <v>0.45321503339647096</v>
      </c>
      <c r="Z392" s="23">
        <f>'Balance Sheet Annual'!BA392/'Balance Sheet Annual'!BB392</f>
        <v>0.6475924633635729</v>
      </c>
      <c r="AA392" s="23">
        <f>'Balance Sheet Annual'!AR392/'Balance Sheet Annual'!BB392</f>
        <v>0</v>
      </c>
      <c r="AB392" s="24">
        <f>'Balance Sheet Annual'!CS392/'Balance Sheet Annual'!CT392</f>
        <v>0.45321503339647096</v>
      </c>
      <c r="AC392" s="25">
        <f>'Income Statement Annual'!V392/'Income Statement Annual'!N392</f>
        <v>4.7798484188220414E-2</v>
      </c>
      <c r="AD392" s="23">
        <f>('Income Statement Annual'!AF392-'Income Statement Annual'!AC392)/'Income Statement Annual'!N392</f>
        <v>3.9510223612143583E-2</v>
      </c>
      <c r="AE392" s="23">
        <f>'Income Statement Annual'!AF392/'Income Statement Annual'!N392</f>
        <v>3.9065904488477611E-2</v>
      </c>
      <c r="AF392" s="23">
        <f>'Income Statement Annual'!BS392/'Income Statement Annual'!N392</f>
        <v>2.667623661702255E-2</v>
      </c>
      <c r="AG392" s="23">
        <f>('Income Statement Annual'!AF392-'Income Statement Annual'!AC392)/('Income Statement Annual'!AH392*-1)</f>
        <v>9.8382978723404264</v>
      </c>
      <c r="AH392" s="24">
        <f>'Income Statement Annual'!AF392/('Income Statement Annual'!AH392*-1)</f>
        <v>9.7276595744680847</v>
      </c>
      <c r="AI392" s="25">
        <f>'Cash Flow Statement Annual'!BG392/'Cash Flow Statement Annual'!AB392</f>
        <v>-0.72477693891557993</v>
      </c>
      <c r="AJ392" s="23">
        <f>'Cash Flow Statement Annual'!AB392/'Balance Sheet Annual'!BR392</f>
        <v>0.4075904513241328</v>
      </c>
      <c r="AK392" s="23">
        <f>('Cash Flow Statement Annual'!AB392+'Cash Flow Statement Annual'!AV392)/('Balance Sheet Annual'!BH392+'Balance Sheet Annual'!BS392)</f>
        <v>0.32956416730705895</v>
      </c>
      <c r="AL392" s="24">
        <f>('Cash Flow Statement Annual'!AB392/('Balance Sheet Annual'!BH392+'Balance Sheet Annual'!BS392))</f>
        <v>0.47985508837413549</v>
      </c>
      <c r="AM392" s="25">
        <f>'Income Statement Annual'!BS392/'Balance Sheet Annual'!CS392</f>
        <v>0.13734547534204392</v>
      </c>
      <c r="AN392" s="23">
        <f>'Income Statement Annual'!N392/'Balance Sheet Annual'!CS392</f>
        <v>5.1486076283489508</v>
      </c>
      <c r="AO392" s="23">
        <f>'Income Statement Annual'!N392/'Balance Sheet Annual'!BB392</f>
        <v>2.3334263782274949</v>
      </c>
      <c r="AP392" s="23">
        <f>'Income Statement Annual'!N392/('Balance Sheet Annual'!AH392-'Balance Sheet Annual'!BR392)</f>
        <v>16.836858006042295</v>
      </c>
      <c r="AQ392" s="23">
        <f>'Income Statement Annual'!BS392/'Balance Sheet Annual'!BB392</f>
        <v>6.2247034193998602E-2</v>
      </c>
      <c r="AR392" s="23">
        <f>'Cash Flow Statement Annual'!AB392/'Income Statement Annual'!N392</f>
        <v>3.7348440183537973E-2</v>
      </c>
      <c r="AS392" s="23">
        <f>'Cash Flow Statement Annual'!BG392/'Income Statement Annual'!N392</f>
        <v>-2.7069288149496294E-2</v>
      </c>
      <c r="AT392" s="23">
        <f>'Cash Flow Statement Annual'!AB392/'Balance Sheet Annual'!BB392</f>
        <v>8.7149835509919255E-2</v>
      </c>
      <c r="AU392" s="23">
        <f>('Cash Flow Statement Annual'!AB392+'Cash Flow Statement Annual'!AU392)/'Balance Sheet Annual'!BR392</f>
        <v>4.1309212980231255E-2</v>
      </c>
      <c r="AV392" s="23">
        <f>('Cash Flow Statement Annual'!AB392+'Cash Flow Statement Annual'!AU392)/('Balance Sheet Annual'!BH392+'Balance Sheet Annual'!BS392)</f>
        <v>4.8633219892414099E-2</v>
      </c>
      <c r="AW392" s="23">
        <f>'Cash Flow Statement Annual'!AB392/'Balance Sheet Annual'!BS392</f>
        <v>0.4927291173486642</v>
      </c>
      <c r="AX392" s="23">
        <f>('Cash Flow Statement Annual'!AB392+'Cash Flow Statement Annual'!AU392)/'Balance Sheet Annual'!BS392</f>
        <v>4.9938000225453728E-2</v>
      </c>
      <c r="AY392" s="23">
        <f>('Balance Sheet Annual'!BH392+'Balance Sheet Annual'!BS392)/('Income Statement Annual'!AF392-'Income Statement Annual'!AC392)</f>
        <v>1.9699394463667821</v>
      </c>
      <c r="AZ392" s="23">
        <f>(('Balance Sheet Annual'!BH392+'Balance Sheet Annual'!BS392)-'Balance Sheet Annual'!N392)/('Income Statement Annual'!AF392-'Income Statement Annual'!AC392)</f>
        <v>1.3250432525951557</v>
      </c>
      <c r="BA392" s="23">
        <f>('Cash Flow Statement Annual'!AB392+'Cash Flow Statement Annual'!AU392)/'Income Statement Annual'!BS392</f>
        <v>0.14189622037155669</v>
      </c>
      <c r="BB392" s="23">
        <f>'Income Statement Annual'!AF392/('Balance Sheet Annual'!BH392+'Balance Sheet Annual'!BS392)</f>
        <v>0.50192117685805249</v>
      </c>
      <c r="BC392" s="24">
        <f>'Income Statement Annual'!AF392/('Balance Sheet Annual'!BB392-'Balance Sheet Annual'!BR392)</f>
        <v>0.1159493799294971</v>
      </c>
    </row>
    <row r="393" spans="1:55" x14ac:dyDescent="0.2">
      <c r="A393" s="52" t="s">
        <v>1222</v>
      </c>
      <c r="B393" s="52" t="s">
        <v>1223</v>
      </c>
      <c r="C393" s="52" t="str">
        <f>VLOOKUP(A393,'[1]S&amp;P 500 Wikipedia'!A:D,3,FALSE)</f>
        <v>Materials</v>
      </c>
      <c r="D393" s="52">
        <v>378238</v>
      </c>
      <c r="E393" s="52" t="s">
        <v>16</v>
      </c>
      <c r="F393" s="52">
        <v>2019</v>
      </c>
      <c r="G393" s="52" t="s">
        <v>17</v>
      </c>
      <c r="H393" s="53">
        <v>43830</v>
      </c>
      <c r="I393" s="53">
        <v>43887</v>
      </c>
      <c r="J393" s="53">
        <v>43887</v>
      </c>
      <c r="K393" s="54">
        <v>132474000</v>
      </c>
      <c r="L393" s="54">
        <v>133757000</v>
      </c>
      <c r="M393" s="52" t="s">
        <v>1224</v>
      </c>
      <c r="N393" s="21">
        <f>'Balance Sheet Annual'!AH393/'Balance Sheet Annual'!BR393</f>
        <v>2.5754691791628623</v>
      </c>
      <c r="O393" s="22">
        <f>('Balance Sheet Annual'!AH393-'Balance Sheet Annual'!U393)/'Balance Sheet Annual'!BR393</f>
        <v>1.7197192487158373</v>
      </c>
      <c r="P393" s="22">
        <f>'Balance Sheet Annual'!N393/'Balance Sheet Annual'!BR393</f>
        <v>0.50710934101123495</v>
      </c>
      <c r="Q393" s="22">
        <f>'Balance Sheet Annual'!CH393/'Balance Sheet Annual'!CS393</f>
        <v>0.89417713755437034</v>
      </c>
      <c r="R393" s="22">
        <f>('Balance Sheet Annual'!BH393+'Balance Sheet Annual'!BS393)/'Balance Sheet Annual'!BB393</f>
        <v>0.26147000885452465</v>
      </c>
      <c r="S393" s="22">
        <f>('Balance Sheet Annual'!BH393/'Balance Sheet Annual'!BB393)</f>
        <v>2.3476839112188582E-6</v>
      </c>
      <c r="T393" s="22">
        <f>'Balance Sheet Annual'!BS393/'Balance Sheet Annual'!BB393</f>
        <v>0.26146766117061343</v>
      </c>
      <c r="U393" s="22">
        <f>('Balance Sheet Annual'!BH393+'Balance Sheet Annual'!BS393)/'Balance Sheet Annual'!CS393</f>
        <v>0.49527051292837937</v>
      </c>
      <c r="V393" s="22">
        <f>('Balance Sheet Annual'!BH393/'Balance Sheet Annual'!CS393)</f>
        <v>4.4469291908349855E-6</v>
      </c>
      <c r="W393" s="22">
        <f>('Balance Sheet Annual'!BS393/'Balance Sheet Annual'!CS393)</f>
        <v>0.49526606599918854</v>
      </c>
      <c r="X393" s="23">
        <f>'Balance Sheet Annual'!AH393/'Balance Sheet Annual'!BB393</f>
        <v>0.12952885834103453</v>
      </c>
      <c r="Y393" s="23">
        <f>'Balance Sheet Annual'!CS393/('Balance Sheet Annual'!BB393-'Balance Sheet Annual'!AQ393-'Balance Sheet Annual'!AR393-'Balance Sheet Annual'!AS393)</f>
        <v>0.87975444493077504</v>
      </c>
      <c r="Z393" s="23">
        <f>'Balance Sheet Annual'!BA393/'Balance Sheet Annual'!BB393</f>
        <v>0.87047114165896544</v>
      </c>
      <c r="AA393" s="23">
        <f>'Balance Sheet Annual'!AR393/'Balance Sheet Annual'!BB393</f>
        <v>0.29741032622194835</v>
      </c>
      <c r="AB393" s="24">
        <f>'Balance Sheet Annual'!CS393/'Balance Sheet Annual'!CT393</f>
        <v>0.5279337292029247</v>
      </c>
      <c r="AC393" s="25">
        <f>'Income Statement Annual'!V393/'Income Statement Annual'!N393</f>
        <v>0.25479301203484689</v>
      </c>
      <c r="AD393" s="23">
        <f>('Income Statement Annual'!AF393-'Income Statement Annual'!AC393)/'Income Statement Annual'!N393</f>
        <v>0.17319702996670996</v>
      </c>
      <c r="AE393" s="23">
        <f>'Income Statement Annual'!AF393/'Income Statement Annual'!N393</f>
        <v>0.17319702996670996</v>
      </c>
      <c r="AF393" s="23">
        <f>'Income Statement Annual'!BS393/'Income Statement Annual'!N393</f>
        <v>0.12530920940382054</v>
      </c>
      <c r="AG393" s="23">
        <f>('Income Statement Annual'!AF393-'Income Statement Annual'!AC393)/('Income Statement Annual'!AH393*-1)</f>
        <v>6.6178759689922479</v>
      </c>
      <c r="AH393" s="24">
        <f>'Income Statement Annual'!AF393/('Income Statement Annual'!AH393*-1)</f>
        <v>6.6178759689922479</v>
      </c>
      <c r="AI393" s="25">
        <f>'Cash Flow Statement Annual'!BG393/'Cash Flow Statement Annual'!AB393</f>
        <v>-0.35839390763315659</v>
      </c>
      <c r="AJ393" s="23">
        <f>'Cash Flow Statement Annual'!AB393/'Balance Sheet Annual'!BR393</f>
        <v>1.761897293128913</v>
      </c>
      <c r="AK393" s="23">
        <f>('Cash Flow Statement Annual'!AB393+'Cash Flow Statement Annual'!AV393)/('Balance Sheet Annual'!BH393+'Balance Sheet Annual'!BS393)</f>
        <v>0.28000675204895953</v>
      </c>
      <c r="AL393" s="24">
        <f>('Cash Flow Statement Annual'!AB393/('Balance Sheet Annual'!BH393+'Balance Sheet Annual'!BS393))</f>
        <v>0.3388979075831256</v>
      </c>
      <c r="AM393" s="25">
        <f>'Income Statement Annual'!BS393/'Balance Sheet Annual'!CS393</f>
        <v>0.10986796711478075</v>
      </c>
      <c r="AN393" s="23">
        <f>'Income Statement Annual'!N393/'Balance Sheet Annual'!CS393</f>
        <v>0.87677488061329201</v>
      </c>
      <c r="AO393" s="23">
        <f>'Income Statement Annual'!N393/'Balance Sheet Annual'!BB393</f>
        <v>0.46287903239362432</v>
      </c>
      <c r="AP393" s="23">
        <f>'Income Statement Annual'!N393/('Balance Sheet Annual'!AH393-'Balance Sheet Annual'!BR393)</f>
        <v>5.8418098447075781</v>
      </c>
      <c r="AQ393" s="23">
        <f>'Income Statement Annual'!BS393/'Balance Sheet Annual'!BB393</f>
        <v>5.80030055988505E-2</v>
      </c>
      <c r="AR393" s="23">
        <f>'Cash Flow Statement Annual'!AB393/'Income Statement Annual'!N393</f>
        <v>0.19143584542664255</v>
      </c>
      <c r="AS393" s="23">
        <f>'Cash Flow Statement Annual'!BG393/'Income Statement Annual'!N393</f>
        <v>-6.8609440703511368E-2</v>
      </c>
      <c r="AT393" s="23">
        <f>'Cash Flow Statement Annual'!AB393/'Balance Sheet Annual'!BB393</f>
        <v>8.8611638896539724E-2</v>
      </c>
      <c r="AU393" s="23">
        <f>('Cash Flow Statement Annual'!AB393+'Cash Flow Statement Annual'!AU393)/'Balance Sheet Annual'!BR393</f>
        <v>1.0610983208324698</v>
      </c>
      <c r="AV393" s="23">
        <f>('Cash Flow Statement Annual'!AB393+'Cash Flow Statement Annual'!AU393)/('Balance Sheet Annual'!BH393+'Balance Sheet Annual'!BS393)</f>
        <v>0.20410043313675771</v>
      </c>
      <c r="AW393" s="23">
        <f>'Cash Flow Statement Annual'!AB393/'Balance Sheet Annual'!BS393</f>
        <v>0.33890095050308605</v>
      </c>
      <c r="AX393" s="23">
        <f>('Cash Flow Statement Annual'!AB393+'Cash Flow Statement Annual'!AU393)/'Balance Sheet Annual'!BS393</f>
        <v>0.2041022657278361</v>
      </c>
      <c r="AY393" s="23">
        <f>('Balance Sheet Annual'!BH393+'Balance Sheet Annual'!BS393)/('Income Statement Annual'!AF393-'Income Statement Annual'!AC393)</f>
        <v>3.2614740906119906</v>
      </c>
      <c r="AZ393" s="23">
        <f>(('Balance Sheet Annual'!BH393+'Balance Sheet Annual'!BS393)-'Balance Sheet Annual'!N393)/('Income Statement Annual'!AF393-'Income Statement Annual'!AC393)</f>
        <v>2.9433446643223782</v>
      </c>
      <c r="BA393" s="23">
        <f>('Cash Flow Statement Annual'!AB393+'Cash Flow Statement Annual'!AU393)/'Income Statement Annual'!BS393</f>
        <v>0.92005821954402245</v>
      </c>
      <c r="BB393" s="23">
        <f>'Income Statement Annual'!AF393/('Balance Sheet Annual'!BH393+'Balance Sheet Annual'!BS393)</f>
        <v>0.3066098249495392</v>
      </c>
      <c r="BC393" s="24">
        <f>'Income Statement Annual'!AF393/('Balance Sheet Annual'!BB393-'Balance Sheet Annual'!BR393)</f>
        <v>8.4414771541831843E-2</v>
      </c>
    </row>
    <row r="394" spans="1:55" x14ac:dyDescent="0.2">
      <c r="A394" s="52" t="s">
        <v>1219</v>
      </c>
      <c r="B394" s="52" t="s">
        <v>1220</v>
      </c>
      <c r="C394" s="52" t="str">
        <f>VLOOKUP(A394,'[1]S&amp;P 500 Wikipedia'!A:D,3,FALSE)</f>
        <v>Real Estate</v>
      </c>
      <c r="D394" s="52">
        <v>378237</v>
      </c>
      <c r="E394" s="52" t="s">
        <v>16</v>
      </c>
      <c r="F394" s="52">
        <v>2019</v>
      </c>
      <c r="G394" s="52" t="s">
        <v>17</v>
      </c>
      <c r="H394" s="53">
        <v>43830</v>
      </c>
      <c r="I394" s="53">
        <v>43869</v>
      </c>
      <c r="J394" s="53">
        <v>43879</v>
      </c>
      <c r="K394" s="54">
        <v>190920000</v>
      </c>
      <c r="L394" s="54">
        <v>191134000</v>
      </c>
      <c r="M394" s="52" t="s">
        <v>1221</v>
      </c>
      <c r="N394" s="21">
        <f>'Balance Sheet Annual'!AH394/'Balance Sheet Annual'!BR394</f>
        <v>0.24667094379668636</v>
      </c>
      <c r="O394" s="22">
        <f>('Balance Sheet Annual'!AH394-'Balance Sheet Annual'!U394)/'Balance Sheet Annual'!BR394</f>
        <v>0.24667094379668636</v>
      </c>
      <c r="P394" s="22">
        <f>'Balance Sheet Annual'!N394/'Balance Sheet Annual'!BR394</f>
        <v>0.21945935782499681</v>
      </c>
      <c r="Q394" s="22">
        <f>'Balance Sheet Annual'!CH394/'Balance Sheet Annual'!CS394</f>
        <v>1.2301526373575851</v>
      </c>
      <c r="R394" s="22">
        <f>('Balance Sheet Annual'!BH394+'Balance Sheet Annual'!BS394)/'Balance Sheet Annual'!BB394</f>
        <v>0.14664352237295397</v>
      </c>
      <c r="S394" s="22">
        <f>('Balance Sheet Annual'!BH394/'Balance Sheet Annual'!BB394)</f>
        <v>0</v>
      </c>
      <c r="T394" s="22">
        <f>'Balance Sheet Annual'!BS394/'Balance Sheet Annual'!BB394</f>
        <v>0.14664352237295397</v>
      </c>
      <c r="U394" s="22">
        <f>('Balance Sheet Annual'!BH394+'Balance Sheet Annual'!BS394)/'Balance Sheet Annual'!CS394</f>
        <v>0.32703743817144931</v>
      </c>
      <c r="V394" s="22">
        <f>('Balance Sheet Annual'!BH394/'Balance Sheet Annual'!CS394)</f>
        <v>0</v>
      </c>
      <c r="W394" s="22">
        <f>('Balance Sheet Annual'!BS394/'Balance Sheet Annual'!CS394)</f>
        <v>0.32703743817144931</v>
      </c>
      <c r="X394" s="23">
        <f>'Balance Sheet Annual'!AH394/'Balance Sheet Annual'!BB394</f>
        <v>9.3118761385470664E-2</v>
      </c>
      <c r="Y394" s="23">
        <f>'Balance Sheet Annual'!CS394/('Balance Sheet Annual'!BB394-'Balance Sheet Annual'!AQ394-'Balance Sheet Annual'!AR394-'Balance Sheet Annual'!AS394)</f>
        <v>0.44916035496839185</v>
      </c>
      <c r="Z394" s="23">
        <f>'Balance Sheet Annual'!BA394/'Balance Sheet Annual'!BB394</f>
        <v>0.90688123861452929</v>
      </c>
      <c r="AA394" s="23">
        <f>'Balance Sheet Annual'!AR394/'Balance Sheet Annual'!BB394</f>
        <v>0</v>
      </c>
      <c r="AB394" s="24">
        <f>'Balance Sheet Annual'!CS394/'Balance Sheet Annual'!CT394</f>
        <v>0.44839980154222014</v>
      </c>
      <c r="AC394" s="25">
        <f>'Income Statement Annual'!V394/'Income Statement Annual'!N394</f>
        <v>0.52305242375435135</v>
      </c>
      <c r="AD394" s="23">
        <f>('Income Statement Annual'!AF394-'Income Statement Annual'!AC394)/'Income Statement Annual'!N394</f>
        <v>0.42873694601756118</v>
      </c>
      <c r="AE394" s="23">
        <f>'Income Statement Annual'!AF394/'Income Statement Annual'!N394</f>
        <v>0.21098508858523407</v>
      </c>
      <c r="AF394" s="23">
        <f>'Income Statement Annual'!BS394/'Income Statement Annual'!N394</f>
        <v>1.6095007014080116</v>
      </c>
      <c r="AG394" s="23">
        <f>('Income Statement Annual'!AF394-'Income Statement Annual'!AC394)/('Income Statement Annual'!AH394*-1)</f>
        <v>3.1162293620942281</v>
      </c>
      <c r="AH394" s="24">
        <f>'Income Statement Annual'!AF394/('Income Statement Annual'!AH394*-1)</f>
        <v>1.53352290750895</v>
      </c>
      <c r="AI394" s="25">
        <f>'Cash Flow Statement Annual'!BG394/'Cash Flow Statement Annual'!AB394</f>
        <v>-3.3742753256789411</v>
      </c>
      <c r="AJ394" s="23">
        <f>'Cash Flow Statement Annual'!AB394/'Balance Sheet Annual'!BR394</f>
        <v>9.5973090295004643E-2</v>
      </c>
      <c r="AK394" s="23">
        <f>('Cash Flow Statement Annual'!AB394+'Cash Flow Statement Annual'!AV394)/('Balance Sheet Annual'!BH394+'Balance Sheet Annual'!BS394)</f>
        <v>4.0505699429311266E-2</v>
      </c>
      <c r="AL394" s="24">
        <f>('Cash Flow Statement Annual'!AB394/('Balance Sheet Annual'!BH394+'Balance Sheet Annual'!BS394))</f>
        <v>0.24706190764567776</v>
      </c>
      <c r="AM394" s="25">
        <f>'Income Statement Annual'!BS394/'Balance Sheet Annual'!CS394</f>
        <v>0.37778614916072684</v>
      </c>
      <c r="AN394" s="23">
        <f>'Income Statement Annual'!N394/'Balance Sheet Annual'!CS394</f>
        <v>0.23472257503847915</v>
      </c>
      <c r="AO394" s="23">
        <f>'Income Statement Annual'!N394/'Balance Sheet Annual'!BB394</f>
        <v>0.10524955606473294</v>
      </c>
      <c r="AP394" s="23">
        <f>'Income Statement Annual'!N394/('Balance Sheet Annual'!AH394-'Balance Sheet Annual'!BR394)</f>
        <v>-0.37009767678956657</v>
      </c>
      <c r="AQ394" s="23">
        <f>'Income Statement Annual'!BS394/'Balance Sheet Annual'!BB394</f>
        <v>0.1693992343090695</v>
      </c>
      <c r="AR394" s="23">
        <f>'Cash Flow Statement Annual'!AB394/'Income Statement Annual'!N394</f>
        <v>0.34422975009092327</v>
      </c>
      <c r="AS394" s="23">
        <f>'Cash Flow Statement Annual'!BG394/'Income Statement Annual'!N394</f>
        <v>-1.1615259520964305</v>
      </c>
      <c r="AT394" s="23">
        <f>'Cash Flow Statement Annual'!AB394/'Balance Sheet Annual'!BB394</f>
        <v>3.6230028381343635E-2</v>
      </c>
      <c r="AU394" s="23">
        <f>('Cash Flow Statement Annual'!AB394+'Cash Flow Statement Annual'!AU394)/'Balance Sheet Annual'!BR394</f>
        <v>0.45279466603547852</v>
      </c>
      <c r="AV394" s="23">
        <f>('Cash Flow Statement Annual'!AB394+'Cash Flow Statement Annual'!AU394)/('Balance Sheet Annual'!BH394+'Balance Sheet Annual'!BS394)</f>
        <v>1.1656216718524861</v>
      </c>
      <c r="AW394" s="23">
        <f>'Cash Flow Statement Annual'!AB394/'Balance Sheet Annual'!BS394</f>
        <v>0.24706190764567776</v>
      </c>
      <c r="AX394" s="23">
        <f>('Cash Flow Statement Annual'!AB394+'Cash Flow Statement Annual'!AU394)/'Balance Sheet Annual'!BS394</f>
        <v>1.1656216718524861</v>
      </c>
      <c r="AY394" s="23">
        <f>('Balance Sheet Annual'!BH394+'Balance Sheet Annual'!BS394)/('Income Statement Annual'!AF394-'Income Statement Annual'!AC394)</f>
        <v>3.2497630848653039</v>
      </c>
      <c r="AZ394" s="23">
        <f>(('Balance Sheet Annual'!BH394+'Balance Sheet Annual'!BS394)-'Balance Sheet Annual'!N394)/('Income Statement Annual'!AF394-'Income Statement Annual'!AC394)</f>
        <v>1.4138077291290492</v>
      </c>
      <c r="BA394" s="23">
        <f>('Cash Flow Statement Annual'!AB394+'Cash Flow Statement Annual'!AU394)/'Income Statement Annual'!BS394</f>
        <v>1.0090415603817671</v>
      </c>
      <c r="BB394" s="23">
        <f>'Income Statement Annual'!AF394/('Balance Sheet Annual'!BH394+'Balance Sheet Annual'!BS394)</f>
        <v>0.1514290338266574</v>
      </c>
      <c r="BC394" s="24">
        <f>'Income Statement Annual'!AF394/('Balance Sheet Annual'!BB394-'Balance Sheet Annual'!BR394)</f>
        <v>3.5672540305684564E-2</v>
      </c>
    </row>
    <row r="395" spans="1:55" x14ac:dyDescent="0.2">
      <c r="A395" s="52" t="s">
        <v>1204</v>
      </c>
      <c r="B395" s="52" t="s">
        <v>1205</v>
      </c>
      <c r="C395" s="52" t="str">
        <f>VLOOKUP(A395,'[1]S&amp;P 500 Wikipedia'!A:D,3,FALSE)</f>
        <v>Industrials</v>
      </c>
      <c r="D395" s="52">
        <v>378235</v>
      </c>
      <c r="E395" s="52" t="s">
        <v>16</v>
      </c>
      <c r="F395" s="52">
        <v>2019</v>
      </c>
      <c r="G395" s="52" t="s">
        <v>17</v>
      </c>
      <c r="H395" s="53">
        <v>43830</v>
      </c>
      <c r="I395" s="53">
        <v>43879</v>
      </c>
      <c r="J395" s="53">
        <v>43879</v>
      </c>
      <c r="K395" s="54">
        <v>163289011</v>
      </c>
      <c r="L395" s="54">
        <v>166218621</v>
      </c>
      <c r="M395" s="52" t="s">
        <v>1206</v>
      </c>
      <c r="N395" s="21">
        <f>'Balance Sheet Annual'!AH395/'Balance Sheet Annual'!BR395</f>
        <v>0.49932966885641505</v>
      </c>
      <c r="O395" s="22">
        <f>('Balance Sheet Annual'!AH395-'Balance Sheet Annual'!U395)/'Balance Sheet Annual'!BR395</f>
        <v>0.49932966885641505</v>
      </c>
      <c r="P395" s="22">
        <f>'Balance Sheet Annual'!N395/'Balance Sheet Annual'!BR395</f>
        <v>0.12374312910577825</v>
      </c>
      <c r="Q395" s="22">
        <f>'Balance Sheet Annual'!CH395/'Balance Sheet Annual'!CS395</f>
        <v>2.1206652512384996</v>
      </c>
      <c r="R395" s="22">
        <f>('Balance Sheet Annual'!BH395+'Balance Sheet Annual'!BS395)/'Balance Sheet Annual'!BB395</f>
        <v>0.44662093207846693</v>
      </c>
      <c r="S395" s="22">
        <f>('Balance Sheet Annual'!BH395/'Balance Sheet Annual'!BB395)</f>
        <v>7.0784669463658009E-2</v>
      </c>
      <c r="T395" s="22">
        <f>'Balance Sheet Annual'!BS395/'Balance Sheet Annual'!BB395</f>
        <v>0.37583626261480896</v>
      </c>
      <c r="U395" s="22">
        <f>('Balance Sheet Annual'!BH395+'Balance Sheet Annual'!BS395)/'Balance Sheet Annual'!CS395</f>
        <v>1.3937544232130219</v>
      </c>
      <c r="V395" s="22">
        <f>('Balance Sheet Annual'!BH395/'Balance Sheet Annual'!CS395)</f>
        <v>0.22089525831564047</v>
      </c>
      <c r="W395" s="22">
        <f>('Balance Sheet Annual'!BS395/'Balance Sheet Annual'!CS395)</f>
        <v>1.1728591648973814</v>
      </c>
      <c r="X395" s="23">
        <f>'Balance Sheet Annual'!AH395/'Balance Sheet Annual'!BB395</f>
        <v>0.10558169860528405</v>
      </c>
      <c r="Y395" s="23">
        <f>'Balance Sheet Annual'!CS395/('Balance Sheet Annual'!BB395-'Balance Sheet Annual'!AQ395-'Balance Sheet Annual'!AR395-'Balance Sheet Annual'!AS395)</f>
        <v>1.2616071428571429</v>
      </c>
      <c r="Z395" s="23">
        <f>'Balance Sheet Annual'!BA395/'Balance Sheet Annual'!BB395</f>
        <v>0.89441830139471601</v>
      </c>
      <c r="AA395" s="23">
        <f>'Balance Sheet Annual'!AR395/'Balance Sheet Annual'!BB395</f>
        <v>0.54772366481460488</v>
      </c>
      <c r="AB395" s="24">
        <f>'Balance Sheet Annual'!CS395/'Balance Sheet Annual'!CT395</f>
        <v>0.32044449484068488</v>
      </c>
      <c r="AC395" s="25">
        <f>'Income Statement Annual'!V395/'Income Statement Annual'!N395</f>
        <v>0.62533082735606615</v>
      </c>
      <c r="AD395" s="23">
        <f>('Income Statement Annual'!AF395-'Income Statement Annual'!AC395)/'Income Statement Annual'!N395</f>
        <v>0.39146944881285722</v>
      </c>
      <c r="AE395" s="23">
        <f>'Income Statement Annual'!AF395/'Income Statement Annual'!N395</f>
        <v>0.26730850370143072</v>
      </c>
      <c r="AF395" s="23">
        <f>'Income Statement Annual'!BS395/'Income Statement Annual'!N395</f>
        <v>0.17256722028307314</v>
      </c>
      <c r="AG395" s="23">
        <f>('Income Statement Annual'!AF395-'Income Statement Annual'!AC395)/('Income Statement Annual'!AH395*-1)</f>
        <v>8.0488958990536279</v>
      </c>
      <c r="AH395" s="24">
        <f>'Income Statement Annual'!AF395/('Income Statement Annual'!AH395*-1)</f>
        <v>5.4960567823343851</v>
      </c>
      <c r="AI395" s="25">
        <f>'Cash Flow Statement Annual'!BG395/'Cash Flow Statement Annual'!AB395</f>
        <v>1.139809683153822E-2</v>
      </c>
      <c r="AJ395" s="23">
        <f>'Cash Flow Statement Annual'!AB395/'Balance Sheet Annual'!BR395</f>
        <v>0.64103767261026945</v>
      </c>
      <c r="AK395" s="23">
        <f>('Cash Flow Statement Annual'!AB395+'Cash Flow Statement Annual'!AV395)/('Balance Sheet Annual'!BH395+'Balance Sheet Annual'!BS395)</f>
        <v>0.25160266582037449</v>
      </c>
      <c r="AL395" s="24">
        <f>('Cash Flow Statement Annual'!AB395/('Balance Sheet Annual'!BH395+'Balance Sheet Annual'!BS395))</f>
        <v>0.30349095525230085</v>
      </c>
      <c r="AM395" s="25">
        <f>'Income Statement Annual'!BS395/'Balance Sheet Annual'!CS395</f>
        <v>0.19900035385704176</v>
      </c>
      <c r="AN395" s="23">
        <f>'Income Statement Annual'!N395/'Balance Sheet Annual'!CS395</f>
        <v>1.1531758669497523</v>
      </c>
      <c r="AO395" s="23">
        <f>'Income Statement Annual'!N395/'Balance Sheet Annual'!BB395</f>
        <v>0.36952885814718223</v>
      </c>
      <c r="AP395" s="23">
        <f>'Income Statement Annual'!N395/('Balance Sheet Annual'!AH395-'Balance Sheet Annual'!BR395)</f>
        <v>-3.4905609854063462</v>
      </c>
      <c r="AQ395" s="23">
        <f>'Income Statement Annual'!BS395/'Balance Sheet Annual'!BB395</f>
        <v>6.3768567864837283E-2</v>
      </c>
      <c r="AR395" s="23">
        <f>'Cash Flow Statement Annual'!AB395/'Income Statement Annual'!N395</f>
        <v>0.36680602968815923</v>
      </c>
      <c r="AS395" s="23">
        <f>'Cash Flow Statement Annual'!BG395/'Income Statement Annual'!N395</f>
        <v>4.1808906447777221E-3</v>
      </c>
      <c r="AT395" s="23">
        <f>'Cash Flow Statement Annual'!AB395/'Balance Sheet Annual'!BB395</f>
        <v>0.13554541331216691</v>
      </c>
      <c r="AU395" s="23">
        <f>('Cash Flow Statement Annual'!AB395+'Cash Flow Statement Annual'!AU395)/'Balance Sheet Annual'!BR395</f>
        <v>1.9037404477812041E-2</v>
      </c>
      <c r="AV395" s="23">
        <f>('Cash Flow Statement Annual'!AB395+'Cash Flow Statement Annual'!AU395)/('Balance Sheet Annual'!BH395+'Balance Sheet Annual'!BS395)</f>
        <v>9.0130117423040303E-3</v>
      </c>
      <c r="AW395" s="23">
        <f>'Cash Flow Statement Annual'!AB395/'Balance Sheet Annual'!BS395</f>
        <v>0.36065017348016293</v>
      </c>
      <c r="AX395" s="23">
        <f>('Cash Flow Statement Annual'!AB395+'Cash Flow Statement Annual'!AU395)/'Balance Sheet Annual'!BS395</f>
        <v>1.0710514406396138E-2</v>
      </c>
      <c r="AY395" s="23">
        <f>('Balance Sheet Annual'!BH395+'Balance Sheet Annual'!BS395)/('Income Statement Annual'!AF395-'Income Statement Annual'!AC395)</f>
        <v>3.0873995688810503</v>
      </c>
      <c r="AZ395" s="23">
        <f>(('Balance Sheet Annual'!BH395+'Balance Sheet Annual'!BS395)-'Balance Sheet Annual'!N395)/('Income Statement Annual'!AF395-'Income Statement Annual'!AC395)</f>
        <v>2.9065255731922397</v>
      </c>
      <c r="BA395" s="23">
        <f>('Cash Flow Statement Annual'!AB395+'Cash Flow Statement Annual'!AU395)/'Income Statement Annual'!BS395</f>
        <v>6.3125138919759946E-2</v>
      </c>
      <c r="BB395" s="23">
        <f>'Income Statement Annual'!AF395/('Balance Sheet Annual'!BH395+'Balance Sheet Annual'!BS395)</f>
        <v>0.22116788321167882</v>
      </c>
      <c r="BC395" s="24">
        <f>'Income Statement Annual'!AF395/('Balance Sheet Annual'!BB395-'Balance Sheet Annual'!BR395)</f>
        <v>0.12526512564259265</v>
      </c>
    </row>
    <row r="396" spans="1:55" x14ac:dyDescent="0.2">
      <c r="A396" s="52" t="s">
        <v>1201</v>
      </c>
      <c r="B396" s="52" t="s">
        <v>1202</v>
      </c>
      <c r="C396" s="52" t="str">
        <f>VLOOKUP(A396,'[1]S&amp;P 500 Wikipedia'!A:D,3,FALSE)</f>
        <v>Information Technology</v>
      </c>
      <c r="D396" s="52">
        <v>378234</v>
      </c>
      <c r="E396" s="52" t="s">
        <v>16</v>
      </c>
      <c r="F396" s="52">
        <v>2019</v>
      </c>
      <c r="G396" s="52" t="s">
        <v>17</v>
      </c>
      <c r="H396" s="53">
        <v>43830</v>
      </c>
      <c r="I396" s="53">
        <v>43875</v>
      </c>
      <c r="J396" s="53">
        <v>43875</v>
      </c>
      <c r="K396" s="54">
        <v>117136000</v>
      </c>
      <c r="L396" s="54">
        <v>117625000</v>
      </c>
      <c r="M396" s="59" t="s">
        <v>1203</v>
      </c>
      <c r="N396" s="21">
        <f>'Balance Sheet Annual'!AH396/'Balance Sheet Annual'!BR396</f>
        <v>1.3247348124571316</v>
      </c>
      <c r="O396" s="22">
        <f>('Balance Sheet Annual'!AH396-'Balance Sheet Annual'!U396)/'Balance Sheet Annual'!BR396</f>
        <v>1.3247348124571316</v>
      </c>
      <c r="P396" s="22">
        <f>'Balance Sheet Annual'!N396/'Balance Sheet Annual'!BR396</f>
        <v>1.2620202120671471</v>
      </c>
      <c r="Q396" s="22">
        <f>'Balance Sheet Annual'!CH396/'Balance Sheet Annual'!CS396</f>
        <v>-2.2442178377290114</v>
      </c>
      <c r="R396" s="22">
        <f>('Balance Sheet Annual'!BH396+'Balance Sheet Annual'!BS396)/'Balance Sheet Annual'!BB396</f>
        <v>0.96416198626867511</v>
      </c>
      <c r="S396" s="22">
        <f>('Balance Sheet Annual'!BH396/'Balance Sheet Annual'!BB396)</f>
        <v>0</v>
      </c>
      <c r="T396" s="22">
        <f>'Balance Sheet Annual'!BS396/'Balance Sheet Annual'!BB396</f>
        <v>0.96416198626867511</v>
      </c>
      <c r="U396" s="22">
        <f>('Balance Sheet Annual'!BH396+'Balance Sheet Annual'!BS396)/'Balance Sheet Annual'!CS396</f>
        <v>-1.1996275417757198</v>
      </c>
      <c r="V396" s="22">
        <f>('Balance Sheet Annual'!BH396/'Balance Sheet Annual'!CS396)</f>
        <v>0</v>
      </c>
      <c r="W396" s="22">
        <f>('Balance Sheet Annual'!BS396/'Balance Sheet Annual'!CS396)</f>
        <v>-1.1996275417757198</v>
      </c>
      <c r="X396" s="23">
        <f>'Balance Sheet Annual'!AH396/'Balance Sheet Annual'!BB396</f>
        <v>0.68963473208598236</v>
      </c>
      <c r="Y396" s="23">
        <f>'Balance Sheet Annual'!CS396/('Balance Sheet Annual'!BB396-'Balance Sheet Annual'!AQ396-'Balance Sheet Annual'!AR396-'Balance Sheet Annual'!AS396)</f>
        <v>-0.82715231126372624</v>
      </c>
      <c r="Z396" s="23">
        <f>'Balance Sheet Annual'!BA396/'Balance Sheet Annual'!BB396</f>
        <v>0.3103652679140177</v>
      </c>
      <c r="AA396" s="23">
        <f>'Balance Sheet Annual'!AR396/'Balance Sheet Annual'!BB396</f>
        <v>2.833157767842551E-2</v>
      </c>
      <c r="AB396" s="24">
        <f>'Balance Sheet Annual'!CS396/'Balance Sheet Annual'!CT396</f>
        <v>-0.80371778130526872</v>
      </c>
      <c r="AC396" s="25">
        <f>'Income Statement Annual'!V396/'Income Statement Annual'!N396</f>
        <v>0.85347672776843631</v>
      </c>
      <c r="AD396" s="23">
        <f>('Income Statement Annual'!AF396-'Income Statement Annual'!AC396)/'Income Statement Annual'!N396</f>
        <v>0.65450395847558707</v>
      </c>
      <c r="AE396" s="23">
        <f>'Income Statement Annual'!AF396/'Income Statement Annual'!N396</f>
        <v>0.65450395847558707</v>
      </c>
      <c r="AF396" s="23">
        <f>'Income Statement Annual'!BS396/'Income Statement Annual'!N396</f>
        <v>0.4971327337635924</v>
      </c>
      <c r="AG396" s="23">
        <f>('Income Statement Annual'!AF396-'Income Statement Annual'!AC396)/('Income Statement Annual'!AH396*-1)</f>
        <v>8.8965688492567132</v>
      </c>
      <c r="AH396" s="24">
        <f>'Income Statement Annual'!AF396/('Income Statement Annual'!AH396*-1)</f>
        <v>8.8965688492567132</v>
      </c>
      <c r="AI396" s="25">
        <f>'Cash Flow Statement Annual'!BG396/'Cash Flow Statement Annual'!AB396</f>
        <v>-1.0217683700052527</v>
      </c>
      <c r="AJ396" s="23">
        <f>'Cash Flow Statement Annual'!AB396/'Balance Sheet Annual'!BR396</f>
        <v>0.78110086762277164</v>
      </c>
      <c r="AK396" s="23">
        <f>('Cash Flow Statement Annual'!AB396+'Cash Flow Statement Annual'!AV396)/('Balance Sheet Annual'!BH396+'Balance Sheet Annual'!BS396)</f>
        <v>0.42174242614953861</v>
      </c>
      <c r="AL396" s="24">
        <f>('Cash Flow Statement Annual'!AB396/('Balance Sheet Annual'!BH396+'Balance Sheet Annual'!BS396))</f>
        <v>0.42174242614953861</v>
      </c>
      <c r="AM396" s="25">
        <f>'Income Statement Annual'!BS396/'Balance Sheet Annual'!CS396</f>
        <v>-0.41091134823166231</v>
      </c>
      <c r="AN396" s="23">
        <f>'Income Statement Annual'!N396/'Balance Sheet Annual'!CS396</f>
        <v>-0.82656264680222802</v>
      </c>
      <c r="AO396" s="23">
        <f>'Income Statement Annual'!N396/'Balance Sheet Annual'!BB396</f>
        <v>0.66432309659769717</v>
      </c>
      <c r="AP396" s="23">
        <f>'Income Statement Annual'!N396/('Balance Sheet Annual'!AH396-'Balance Sheet Annual'!BR396)</f>
        <v>3.9297084132306819</v>
      </c>
      <c r="AQ396" s="23">
        <f>'Income Statement Annual'!BS396/'Balance Sheet Annual'!BB396</f>
        <v>0.33025675711390828</v>
      </c>
      <c r="AR396" s="23">
        <f>'Cash Flow Statement Annual'!AB396/'Income Statement Annual'!N396</f>
        <v>0.61209374982239428</v>
      </c>
      <c r="AS396" s="23">
        <f>'Cash Flow Statement Annual'!BG396/'Income Statement Annual'!N396</f>
        <v>-0.62541803304643084</v>
      </c>
      <c r="AT396" s="23">
        <f>'Cash Flow Statement Annual'!AB396/'Balance Sheet Annual'!BB396</f>
        <v>0.40662801529010917</v>
      </c>
      <c r="AU396" s="23">
        <f>('Cash Flow Statement Annual'!AB396+'Cash Flow Statement Annual'!AU396)/'Balance Sheet Annual'!BR396</f>
        <v>0.95433013595588734</v>
      </c>
      <c r="AV396" s="23">
        <f>('Cash Flow Statement Annual'!AB396+'Cash Flow Statement Annual'!AU396)/('Balance Sheet Annual'!BH396+'Balance Sheet Annual'!BS396)</f>
        <v>0.51527468931199705</v>
      </c>
      <c r="AW396" s="23">
        <f>'Cash Flow Statement Annual'!AB396/'Balance Sheet Annual'!BS396</f>
        <v>0.42174242614953861</v>
      </c>
      <c r="AX396" s="23">
        <f>('Cash Flow Statement Annual'!AB396+'Cash Flow Statement Annual'!AU396)/'Balance Sheet Annual'!BS396</f>
        <v>0.51527468931199705</v>
      </c>
      <c r="AY396" s="23">
        <f>('Balance Sheet Annual'!BH396+'Balance Sheet Annual'!BS396)/('Income Statement Annual'!AF396-'Income Statement Annual'!AC396)</f>
        <v>2.217473177303328</v>
      </c>
      <c r="AZ396" s="23">
        <f>(('Balance Sheet Annual'!BH396+'Balance Sheet Annual'!BS396)-'Balance Sheet Annual'!N396)/('Income Statement Annual'!AF396-'Income Statement Annual'!AC396)</f>
        <v>0.70647180903257178</v>
      </c>
      <c r="BA396" s="23">
        <f>('Cash Flow Statement Annual'!AB396+'Cash Flow Statement Annual'!AU396)/'Income Statement Annual'!BS396</f>
        <v>1.5043091692130806</v>
      </c>
      <c r="BB396" s="23">
        <f>'Income Statement Annual'!AF396/('Balance Sheet Annual'!BH396+'Balance Sheet Annual'!BS396)</f>
        <v>0.45096374117864246</v>
      </c>
      <c r="BC396" s="24">
        <f>'Income Statement Annual'!AF396/('Balance Sheet Annual'!BB396-'Balance Sheet Annual'!BR396)</f>
        <v>0.90693969576179367</v>
      </c>
    </row>
    <row r="397" spans="1:55" x14ac:dyDescent="0.2">
      <c r="A397" s="52" t="s">
        <v>1210</v>
      </c>
      <c r="B397" s="52" t="s">
        <v>1211</v>
      </c>
      <c r="C397" s="52" t="str">
        <f>VLOOKUP(A397,'[1]S&amp;P 500 Wikipedia'!A:D,3,FALSE)</f>
        <v>Health Care</v>
      </c>
      <c r="D397" s="52">
        <v>344083</v>
      </c>
      <c r="E397" s="52" t="s">
        <v>16</v>
      </c>
      <c r="F397" s="52">
        <v>2019</v>
      </c>
      <c r="G397" s="52" t="s">
        <v>17</v>
      </c>
      <c r="H397" s="53">
        <v>43830</v>
      </c>
      <c r="I397" s="53">
        <v>43874</v>
      </c>
      <c r="J397" s="53">
        <v>43874</v>
      </c>
      <c r="K397" s="54">
        <v>258117000</v>
      </c>
      <c r="L397" s="54">
        <v>262222000</v>
      </c>
      <c r="M397" s="52" t="s">
        <v>1212</v>
      </c>
      <c r="N397" s="21">
        <f>'Balance Sheet Annual'!AH397/'Balance Sheet Annual'!BR397</f>
        <v>3.6130742036233907</v>
      </c>
      <c r="O397" s="22">
        <f>('Balance Sheet Annual'!AH397-'Balance Sheet Annual'!U397)/'Balance Sheet Annual'!BR397</f>
        <v>3.4875882792301924</v>
      </c>
      <c r="P397" s="22">
        <f>'Balance Sheet Annual'!N397/'Balance Sheet Annual'!BR397</f>
        <v>2.8530243994165536</v>
      </c>
      <c r="Q397" s="22">
        <f>'Balance Sheet Annual'!CH397/'Balance Sheet Annual'!CS397</f>
        <v>0.36698955703337449</v>
      </c>
      <c r="R397" s="22">
        <f>('Balance Sheet Annual'!BH397+'Balance Sheet Annual'!BS397)/'Balance Sheet Annual'!BB397</f>
        <v>8.5962494282298477E-2</v>
      </c>
      <c r="S397" s="22">
        <f>('Balance Sheet Annual'!BH397/'Balance Sheet Annual'!BB397)</f>
        <v>0</v>
      </c>
      <c r="T397" s="22">
        <f>'Balance Sheet Annual'!BS397/'Balance Sheet Annual'!BB397</f>
        <v>8.5962494282298477E-2</v>
      </c>
      <c r="U397" s="22">
        <f>('Balance Sheet Annual'!BH397+'Balance Sheet Annual'!BS397)/'Balance Sheet Annual'!CS397</f>
        <v>0.11750983198044318</v>
      </c>
      <c r="V397" s="22">
        <f>('Balance Sheet Annual'!BH397/'Balance Sheet Annual'!CS397)</f>
        <v>0</v>
      </c>
      <c r="W397" s="22">
        <f>('Balance Sheet Annual'!BS397/'Balance Sheet Annual'!CS397)</f>
        <v>0.11750983198044318</v>
      </c>
      <c r="X397" s="23">
        <f>'Balance Sheet Annual'!AH397/'Balance Sheet Annual'!BB397</f>
        <v>0.57977391261488753</v>
      </c>
      <c r="Y397" s="23">
        <f>'Balance Sheet Annual'!CS397/('Balance Sheet Annual'!BB397-'Balance Sheet Annual'!AQ397-'Balance Sheet Annual'!AR397-'Balance Sheet Annual'!AS397)</f>
        <v>0.83173710452554817</v>
      </c>
      <c r="Z397" s="23">
        <f>'Balance Sheet Annual'!BA397/'Balance Sheet Annual'!BB397</f>
        <v>0.42022608738511252</v>
      </c>
      <c r="AA397" s="23">
        <f>'Balance Sheet Annual'!AR397/'Balance Sheet Annual'!BB397</f>
        <v>0.12047390954941807</v>
      </c>
      <c r="AB397" s="24">
        <f>'Balance Sheet Annual'!CS397/'Balance Sheet Annual'!CT397</f>
        <v>0.73153448382604247</v>
      </c>
      <c r="AC397" s="25">
        <f>'Income Statement Annual'!V397/'Income Statement Annual'!N397</f>
        <v>0.86841663381634715</v>
      </c>
      <c r="AD397" s="23">
        <f>('Income Statement Annual'!AF397-'Income Statement Annual'!AC397)/'Income Statement Annual'!N397</f>
        <v>0.28875250701387351</v>
      </c>
      <c r="AE397" s="23">
        <f>'Income Statement Annual'!AF397/'Income Statement Annual'!N397</f>
        <v>0.28875250701387351</v>
      </c>
      <c r="AF397" s="23">
        <f>'Income Statement Annual'!BS397/'Income Statement Annual'!N397</f>
        <v>0.28269531646928847</v>
      </c>
      <c r="AG397" s="23">
        <f>('Income Statement Annual'!AF397-'Income Statement Annual'!AC397)/('Income Statement Annual'!AH397*-1)</f>
        <v>-232.23048686244204</v>
      </c>
      <c r="AH397" s="24">
        <f>'Income Statement Annual'!AF397/('Income Statement Annual'!AH397*-1)</f>
        <v>-232.23048686244204</v>
      </c>
      <c r="AI397" s="25">
        <f>'Cash Flow Statement Annual'!BG397/'Cash Flow Statement Annual'!AB397</f>
        <v>8.0781607437568903E-2</v>
      </c>
      <c r="AJ397" s="23">
        <f>'Cash Flow Statement Annual'!AB397/'Balance Sheet Annual'!BR397</f>
        <v>1.1756804439826285</v>
      </c>
      <c r="AK397" s="23">
        <f>('Cash Flow Statement Annual'!AB397+'Cash Flow Statement Annual'!AV397)/('Balance Sheet Annual'!BH397+'Balance Sheet Annual'!BS397)</f>
        <v>2.194633857100504</v>
      </c>
      <c r="AL397" s="24">
        <f>('Cash Flow Statement Annual'!AB397/('Balance Sheet Annual'!BH397+'Balance Sheet Annual'!BS397))</f>
        <v>2.194633857100504</v>
      </c>
      <c r="AM397" s="25">
        <f>'Income Statement Annual'!BS397/'Balance Sheet Annual'!CS397</f>
        <v>0.19338747961462185</v>
      </c>
      <c r="AN397" s="23">
        <f>'Income Statement Annual'!N397/'Balance Sheet Annual'!CS397</f>
        <v>0.68408448371174602</v>
      </c>
      <c r="AO397" s="23">
        <f>'Income Statement Annual'!N397/'Balance Sheet Annual'!BB397</f>
        <v>0.50043138968547685</v>
      </c>
      <c r="AP397" s="23">
        <f>'Income Statement Annual'!N397/('Balance Sheet Annual'!AH397-'Balance Sheet Annual'!BR397)</f>
        <v>1.1934686390661473</v>
      </c>
      <c r="AQ397" s="23">
        <f>'Income Statement Annual'!BS397/'Balance Sheet Annual'!BB397</f>
        <v>0.14146961007830169</v>
      </c>
      <c r="AR397" s="23">
        <f>'Cash Flow Statement Annual'!AB397/'Income Statement Annual'!N397</f>
        <v>0.37698714405447653</v>
      </c>
      <c r="AS397" s="23">
        <f>'Cash Flow Statement Annual'!BG397/'Income Statement Annual'!N397</f>
        <v>3.0453627480018959E-2</v>
      </c>
      <c r="AT397" s="23">
        <f>'Cash Flow Statement Annual'!AB397/'Balance Sheet Annual'!BB397</f>
        <v>0.18865620039274072</v>
      </c>
      <c r="AU397" s="23">
        <f>('Cash Flow Statement Annual'!AB397+'Cash Flow Statement Annual'!AU397)/'Balance Sheet Annual'!BR397</f>
        <v>0.25022868131975157</v>
      </c>
      <c r="AV397" s="23">
        <f>('Cash Flow Statement Annual'!AB397+'Cash Flow Statement Annual'!AU397)/('Balance Sheet Annual'!BH397+'Balance Sheet Annual'!BS397)</f>
        <v>0.46710000055938111</v>
      </c>
      <c r="AW397" s="23">
        <f>'Cash Flow Statement Annual'!AB397/'Balance Sheet Annual'!BS397</f>
        <v>2.194633857100504</v>
      </c>
      <c r="AX397" s="23">
        <f>('Cash Flow Statement Annual'!AB397+'Cash Flow Statement Annual'!AU397)/'Balance Sheet Annual'!BS397</f>
        <v>0.46710000055938111</v>
      </c>
      <c r="AY397" s="23">
        <f>('Balance Sheet Annual'!BH397+'Balance Sheet Annual'!BS397)/('Income Statement Annual'!AF397-'Income Statement Annual'!AC397)</f>
        <v>0.59489278509182419</v>
      </c>
      <c r="AZ397" s="23">
        <f>(('Balance Sheet Annual'!BH397+'Balance Sheet Annual'!BS397)-'Balance Sheet Annual'!N397)/('Income Statement Annual'!AF397-'Income Statement Annual'!AC397)</f>
        <v>-2.5733391568394999</v>
      </c>
      <c r="BA397" s="23">
        <f>('Cash Flow Statement Annual'!AB397+'Cash Flow Statement Annual'!AU397)/'Income Statement Annual'!BS397</f>
        <v>0.28382831553096932</v>
      </c>
      <c r="BB397" s="23">
        <f>'Income Statement Annual'!AF397/('Balance Sheet Annual'!BH397+'Balance Sheet Annual'!BS397)</f>
        <v>1.6809751690729378</v>
      </c>
      <c r="BC397" s="24">
        <f>'Income Statement Annual'!AF397/('Balance Sheet Annual'!BB397-'Balance Sheet Annual'!BR397)</f>
        <v>0.17212017575939648</v>
      </c>
    </row>
    <row r="398" spans="1:55" x14ac:dyDescent="0.2">
      <c r="A398" s="52" t="s">
        <v>1198</v>
      </c>
      <c r="B398" s="52" t="s">
        <v>1199</v>
      </c>
      <c r="C398" s="52" t="str">
        <f>VLOOKUP(A398,'[1]S&amp;P 500 Wikipedia'!A:D,3,FALSE)</f>
        <v>Real Estate</v>
      </c>
      <c r="D398" s="52">
        <v>398980</v>
      </c>
      <c r="E398" s="52" t="s">
        <v>16</v>
      </c>
      <c r="F398" s="52">
        <v>2019</v>
      </c>
      <c r="G398" s="52" t="s">
        <v>17</v>
      </c>
      <c r="H398" s="53">
        <v>43830</v>
      </c>
      <c r="I398" s="53">
        <v>43885</v>
      </c>
      <c r="J398" s="53">
        <v>43885</v>
      </c>
      <c r="K398" s="54">
        <v>372907000</v>
      </c>
      <c r="L398" s="54">
        <v>376747000</v>
      </c>
      <c r="M398" s="59" t="s">
        <v>1200</v>
      </c>
      <c r="N398" s="21">
        <f>'Balance Sheet Annual'!AH398/'Balance Sheet Annual'!BR398</f>
        <v>0.156946865291376</v>
      </c>
      <c r="O398" s="22">
        <f>('Balance Sheet Annual'!AH398-'Balance Sheet Annual'!U398)/'Balance Sheet Annual'!BR398</f>
        <v>0.156946865291376</v>
      </c>
      <c r="P398" s="22">
        <f>'Balance Sheet Annual'!N398/'Balance Sheet Annual'!BR398</f>
        <v>7.0277388313244898E-2</v>
      </c>
      <c r="Q398" s="22">
        <f>'Balance Sheet Annual'!CH398/'Balance Sheet Annual'!CS398</f>
        <v>1.2822729738897676</v>
      </c>
      <c r="R398" s="22">
        <f>('Balance Sheet Annual'!BH398+'Balance Sheet Annual'!BS398)/'Balance Sheet Annual'!BB398</f>
        <v>0.49241335566264466</v>
      </c>
      <c r="S398" s="22">
        <f>('Balance Sheet Annual'!BH398/'Balance Sheet Annual'!BB398)</f>
        <v>0</v>
      </c>
      <c r="T398" s="22">
        <f>'Balance Sheet Annual'!BS398/'Balance Sheet Annual'!BB398</f>
        <v>0.49241335566264466</v>
      </c>
      <c r="U398" s="22">
        <f>('Balance Sheet Annual'!BH398+'Balance Sheet Annual'!BS398)/'Balance Sheet Annual'!CS398</f>
        <v>1.1238216936112237</v>
      </c>
      <c r="V398" s="22">
        <f>('Balance Sheet Annual'!BH398/'Balance Sheet Annual'!CS398)</f>
        <v>0</v>
      </c>
      <c r="W398" s="22">
        <f>('Balance Sheet Annual'!BS398/'Balance Sheet Annual'!CS398)</f>
        <v>1.1238216936112237</v>
      </c>
      <c r="X398" s="23">
        <f>'Balance Sheet Annual'!AH398/'Balance Sheet Annual'!BB398</f>
        <v>9.6198363467535995E-3</v>
      </c>
      <c r="Y398" s="23">
        <f>'Balance Sheet Annual'!CS398/('Balance Sheet Annual'!BB398-'Balance Sheet Annual'!AQ398-'Balance Sheet Annual'!AR398-'Balance Sheet Annual'!AS398)</f>
        <v>0.45764174488549514</v>
      </c>
      <c r="Z398" s="23">
        <f>'Balance Sheet Annual'!BA398/'Balance Sheet Annual'!BB398</f>
        <v>0.99038016365324644</v>
      </c>
      <c r="AA398" s="23">
        <f>'Balance Sheet Annual'!AR398/'Balance Sheet Annual'!BB398</f>
        <v>4.2570555051212919E-2</v>
      </c>
      <c r="AB398" s="24">
        <f>'Balance Sheet Annual'!CS398/'Balance Sheet Annual'!CT398</f>
        <v>0.43815968179111403</v>
      </c>
      <c r="AC398" s="25">
        <f>'Income Statement Annual'!V398/'Income Statement Annual'!N398</f>
        <v>0.5330945710412498</v>
      </c>
      <c r="AD398" s="23">
        <f>('Income Statement Annual'!AF398-'Income Statement Annual'!AC398)/'Income Statement Annual'!N398</f>
        <v>0.48963320637789687</v>
      </c>
      <c r="AE398" s="23">
        <f>'Income Statement Annual'!AF398/'Income Statement Annual'!N398</f>
        <v>0.21963901620295656</v>
      </c>
      <c r="AF398" s="23">
        <f>'Income Statement Annual'!BS398/'Income Statement Annual'!N398</f>
        <v>0.11181098702472403</v>
      </c>
      <c r="AG398" s="23">
        <f>('Income Statement Annual'!AF398-'Income Statement Annual'!AC398)/('Income Statement Annual'!AH398*-1)</f>
        <v>4.1983319384849729</v>
      </c>
      <c r="AH398" s="24">
        <f>'Income Statement Annual'!AF398/('Income Statement Annual'!AH398*-1)</f>
        <v>1.8832821888934645</v>
      </c>
      <c r="AI398" s="25">
        <f>'Cash Flow Statement Annual'!BG398/'Cash Flow Statement Annual'!AB398</f>
        <v>0.11175121697780541</v>
      </c>
      <c r="AJ398" s="23">
        <f>'Cash Flow Statement Annual'!AB398/'Balance Sheet Annual'!BR398</f>
        <v>0.94998856934443543</v>
      </c>
      <c r="AK398" s="23">
        <f>('Cash Flow Statement Annual'!AB398+'Cash Flow Statement Annual'!AV398)/('Balance Sheet Annual'!BH398+'Balance Sheet Annual'!BS398)</f>
        <v>2.3033820929134873E-2</v>
      </c>
      <c r="AL398" s="24">
        <f>('Cash Flow Statement Annual'!AB398/('Balance Sheet Annual'!BH398+'Balance Sheet Annual'!BS398))</f>
        <v>0.11825066558936498</v>
      </c>
      <c r="AM398" s="25">
        <f>'Income Statement Annual'!BS398/'Balance Sheet Annual'!CS398</f>
        <v>4.0023181161516687E-2</v>
      </c>
      <c r="AN398" s="23">
        <f>'Income Statement Annual'!N398/'Balance Sheet Annual'!CS398</f>
        <v>0.35795392050932007</v>
      </c>
      <c r="AO398" s="23">
        <f>'Income Statement Annual'!N398/'Balance Sheet Annual'!BB398</f>
        <v>0.15684097590624541</v>
      </c>
      <c r="AP398" s="23">
        <f>'Income Statement Annual'!N398/('Balance Sheet Annual'!AH398-'Balance Sheet Annual'!BR398)</f>
        <v>-3.0352156333492433</v>
      </c>
      <c r="AQ398" s="23">
        <f>'Income Statement Annual'!BS398/'Balance Sheet Annual'!BB398</f>
        <v>1.7536544321998259E-2</v>
      </c>
      <c r="AR398" s="23">
        <f>'Cash Flow Statement Annual'!AB398/'Income Statement Annual'!N398</f>
        <v>0.37125634239235683</v>
      </c>
      <c r="AS398" s="23">
        <f>'Cash Flow Statement Annual'!BG398/'Income Statement Annual'!N398</f>
        <v>4.1488348073074686E-2</v>
      </c>
      <c r="AT398" s="23">
        <f>'Cash Flow Statement Annual'!AB398/'Balance Sheet Annual'!BB398</f>
        <v>5.8228207052200436E-2</v>
      </c>
      <c r="AU398" s="23">
        <f>('Cash Flow Statement Annual'!AB398+'Cash Flow Statement Annual'!AU398)/'Balance Sheet Annual'!BR398</f>
        <v>-9.7468473194782329E-2</v>
      </c>
      <c r="AV398" s="23">
        <f>('Cash Flow Statement Annual'!AB398+'Cash Flow Statement Annual'!AU398)/('Balance Sheet Annual'!BH398+'Balance Sheet Annual'!BS398)</f>
        <v>-1.213247422252229E-2</v>
      </c>
      <c r="AW398" s="23">
        <f>'Cash Flow Statement Annual'!AB398/'Balance Sheet Annual'!BS398</f>
        <v>0.11825066558936498</v>
      </c>
      <c r="AX398" s="23">
        <f>('Cash Flow Statement Annual'!AB398+'Cash Flow Statement Annual'!AU398)/'Balance Sheet Annual'!BS398</f>
        <v>-1.213247422252229E-2</v>
      </c>
      <c r="AY398" s="23">
        <f>('Balance Sheet Annual'!BH398+'Balance Sheet Annual'!BS398)/('Income Statement Annual'!AF398-'Income Statement Annual'!AC398)</f>
        <v>6.412087265923331</v>
      </c>
      <c r="AZ398" s="23">
        <f>(('Balance Sheet Annual'!BH398+'Balance Sheet Annual'!BS398)-'Balance Sheet Annual'!N398)/('Income Statement Annual'!AF398-'Income Statement Annual'!AC398)</f>
        <v>6.3559953528770556</v>
      </c>
      <c r="BA398" s="23">
        <f>('Cash Flow Statement Annual'!AB398+'Cash Flow Statement Annual'!AU398)/'Income Statement Annual'!BS398</f>
        <v>-0.34067101446597814</v>
      </c>
      <c r="BB398" s="23">
        <f>'Income Statement Annual'!AF398/('Balance Sheet Annual'!BH398+'Balance Sheet Annual'!BS398)</f>
        <v>6.9958292666537983E-2</v>
      </c>
      <c r="BC398" s="24">
        <f>'Income Statement Annual'!AF398/('Balance Sheet Annual'!BB398-'Balance Sheet Annual'!BR398)</f>
        <v>3.6697733361968778E-2</v>
      </c>
    </row>
    <row r="399" spans="1:55" x14ac:dyDescent="0.2">
      <c r="A399" s="52" t="s">
        <v>1207</v>
      </c>
      <c r="B399" s="52" t="s">
        <v>1208</v>
      </c>
      <c r="C399" s="52" t="str">
        <f>VLOOKUP(A399,'[1]S&amp;P 500 Wikipedia'!A:D,3,FALSE)</f>
        <v>Communication Services</v>
      </c>
      <c r="D399" s="52">
        <v>101219</v>
      </c>
      <c r="E399" s="52" t="s">
        <v>16</v>
      </c>
      <c r="F399" s="52">
        <v>2019</v>
      </c>
      <c r="G399" s="52" t="s">
        <v>17</v>
      </c>
      <c r="H399" s="53">
        <v>43830</v>
      </c>
      <c r="I399" s="53">
        <v>43882</v>
      </c>
      <c r="J399" s="53">
        <v>43882</v>
      </c>
      <c r="K399" s="54">
        <v>4138000000</v>
      </c>
      <c r="L399" s="54">
        <v>4141000000</v>
      </c>
      <c r="M399" s="52" t="s">
        <v>1209</v>
      </c>
      <c r="N399" s="21">
        <f>'Balance Sheet Annual'!AH399/'Balance Sheet Annual'!BR399</f>
        <v>0.83518320406525814</v>
      </c>
      <c r="O399" s="22">
        <f>('Balance Sheet Annual'!AH399-'Balance Sheet Annual'!U399)/'Balance Sheet Annual'!BR399</f>
        <v>0.80349023803155928</v>
      </c>
      <c r="P399" s="22">
        <f>'Balance Sheet Annual'!N399/'Balance Sheet Annual'!BR399</f>
        <v>5.7814032272443611E-2</v>
      </c>
      <c r="Q399" s="22">
        <f>'Balance Sheet Annual'!CH399/'Balance Sheet Annual'!CS399</f>
        <v>3.6592081516617956</v>
      </c>
      <c r="R399" s="22">
        <f>('Balance Sheet Annual'!BH399+'Balance Sheet Annual'!BS399)/'Balance Sheet Annual'!BB399</f>
        <v>0.38216894562381953</v>
      </c>
      <c r="S399" s="22">
        <f>('Balance Sheet Annual'!BH399/'Balance Sheet Annual'!BB399)</f>
        <v>3.6942072554134515E-2</v>
      </c>
      <c r="T399" s="22">
        <f>'Balance Sheet Annual'!BS399/'Balance Sheet Annual'!BB399</f>
        <v>0.34522687306968503</v>
      </c>
      <c r="U399" s="22">
        <f>('Balance Sheet Annual'!BH399+'Balance Sheet Annual'!BS399)/'Balance Sheet Annual'!CS399</f>
        <v>1.7806046667624935</v>
      </c>
      <c r="V399" s="22">
        <f>('Balance Sheet Annual'!BH399/'Balance Sheet Annual'!CS399)</f>
        <v>0.17212080558350501</v>
      </c>
      <c r="W399" s="22">
        <f>('Balance Sheet Annual'!BS399/'Balance Sheet Annual'!CS399)</f>
        <v>1.6084838611789884</v>
      </c>
      <c r="X399" s="23">
        <f>'Balance Sheet Annual'!AH399/'Balance Sheet Annual'!BB399</f>
        <v>0.12845228587000859</v>
      </c>
      <c r="Y399" s="23">
        <f>'Balance Sheet Annual'!CS399/('Balance Sheet Annual'!BB399-'Balance Sheet Annual'!AQ399-'Balance Sheet Annual'!AR399-'Balance Sheet Annual'!AS399)</f>
        <v>0.24283664287930501</v>
      </c>
      <c r="Z399" s="23">
        <f>'Balance Sheet Annual'!BA399/'Balance Sheet Annual'!BB399</f>
        <v>0.87154771412999144</v>
      </c>
      <c r="AA399" s="23">
        <f>'Balance Sheet Annual'!AR399/'Balance Sheet Annual'!BB399</f>
        <v>8.3602134872672054E-2</v>
      </c>
      <c r="AB399" s="24">
        <f>'Balance Sheet Annual'!CS399/'Balance Sheet Annual'!CT399</f>
        <v>0.214628745368101</v>
      </c>
      <c r="AC399" s="25">
        <f>'Income Statement Annual'!V399/'Income Statement Annual'!N399</f>
        <v>0.58499408499408501</v>
      </c>
      <c r="AD399" s="23">
        <f>('Income Statement Annual'!AF399-'Income Statement Annual'!AC399)/'Income Statement Annual'!N399</f>
        <v>0.35828252494919161</v>
      </c>
      <c r="AE399" s="23">
        <f>'Income Statement Annual'!AF399/'Income Statement Annual'!N399</f>
        <v>0.23177723177723178</v>
      </c>
      <c r="AF399" s="23">
        <f>'Income Statement Annual'!BS399/'Income Statement Annual'!N399</f>
        <v>0.14609306275972941</v>
      </c>
      <c r="AG399" s="23">
        <f>('Income Statement Annual'!AF399-'Income Statement Annual'!AC399)/('Income Statement Annual'!AH399*-1)</f>
        <v>9.9885835095137416</v>
      </c>
      <c r="AH399" s="24">
        <f>'Income Statement Annual'!AF399/('Income Statement Annual'!AH399*-1)</f>
        <v>6.4617336152219877</v>
      </c>
      <c r="AI399" s="25">
        <f>'Cash Flow Statement Annual'!BG399/'Cash Flow Statement Annual'!AB399</f>
        <v>-0.50814077099535615</v>
      </c>
      <c r="AJ399" s="23">
        <f>'Cash Flow Statement Annual'!AB399/'Balance Sheet Annual'!BR399</f>
        <v>0.79669252028171522</v>
      </c>
      <c r="AK399" s="23">
        <f>('Cash Flow Statement Annual'!AB399+'Cash Flow Statement Annual'!AV399)/('Balance Sheet Annual'!BH399+'Balance Sheet Annual'!BS399)</f>
        <v>0.23078509987532403</v>
      </c>
      <c r="AL399" s="24">
        <f>('Cash Flow Statement Annual'!AB399/('Balance Sheet Annual'!BH399+'Balance Sheet Annual'!BS399))</f>
        <v>0.32062355927490604</v>
      </c>
      <c r="AM399" s="25">
        <f>'Income Statement Annual'!BS399/'Balance Sheet Annual'!CS399</f>
        <v>0.30768370785619598</v>
      </c>
      <c r="AN399" s="23">
        <f>'Income Statement Annual'!N399/'Balance Sheet Annual'!CS399</f>
        <v>2.1060802069857698</v>
      </c>
      <c r="AO399" s="23">
        <f>'Income Statement Annual'!N399/'Balance Sheet Annual'!BB399</f>
        <v>0.45202535246994624</v>
      </c>
      <c r="AP399" s="23">
        <f>'Income Statement Annual'!N399/('Balance Sheet Annual'!AH399-'Balance Sheet Annual'!BR399)</f>
        <v>-17.832048681541583</v>
      </c>
      <c r="AQ399" s="23">
        <f>'Income Statement Annual'!BS399/'Balance Sheet Annual'!BB399</f>
        <v>6.6037768187380663E-2</v>
      </c>
      <c r="AR399" s="23">
        <f>'Cash Flow Statement Annual'!AB399/'Income Statement Annual'!N399</f>
        <v>0.27107410440743773</v>
      </c>
      <c r="AS399" s="23">
        <f>'Cash Flow Statement Annual'!BG399/'Income Statement Annual'!N399</f>
        <v>-0.13774380441047107</v>
      </c>
      <c r="AT399" s="23">
        <f>'Cash Flow Statement Annual'!AB399/'Balance Sheet Annual'!BB399</f>
        <v>0.12253236759024705</v>
      </c>
      <c r="AU399" s="23">
        <f>('Cash Flow Statement Annual'!AB399+'Cash Flow Statement Annual'!AU399)/'Balance Sheet Annual'!BR399</f>
        <v>0.40485423910136398</v>
      </c>
      <c r="AV399" s="23">
        <f>('Cash Flow Statement Annual'!AB399+'Cash Flow Statement Annual'!AU399)/('Balance Sheet Annual'!BH399+'Balance Sheet Annual'!BS399)</f>
        <v>0.16293087210397439</v>
      </c>
      <c r="AW399" s="23">
        <f>'Cash Flow Statement Annual'!AB399/'Balance Sheet Annual'!BS399</f>
        <v>0.3549328779092859</v>
      </c>
      <c r="AX399" s="23">
        <f>('Cash Flow Statement Annual'!AB399+'Cash Flow Statement Annual'!AU399)/'Balance Sheet Annual'!BS399</f>
        <v>0.18036579553578522</v>
      </c>
      <c r="AY399" s="23">
        <f>('Balance Sheet Annual'!BH399+'Balance Sheet Annual'!BS399)/('Income Statement Annual'!AF399-'Income Statement Annual'!AC399)</f>
        <v>2.3597553232019641</v>
      </c>
      <c r="AZ399" s="23">
        <f>(('Balance Sheet Annual'!BH399+'Balance Sheet Annual'!BS399)-'Balance Sheet Annual'!N399)/('Income Statement Annual'!AF399-'Income Statement Annual'!AC399)</f>
        <v>2.3048512043347587</v>
      </c>
      <c r="BA399" s="23">
        <f>('Cash Flow Statement Annual'!AB399+'Cash Flow Statement Annual'!AU399)/'Income Statement Annual'!BS399</f>
        <v>0.94290163508954061</v>
      </c>
      <c r="BB399" s="23">
        <f>'Income Statement Annual'!AF399/('Balance Sheet Annual'!BH399+'Balance Sheet Annual'!BS399)</f>
        <v>0.27414363748890025</v>
      </c>
      <c r="BC399" s="24">
        <f>'Income Statement Annual'!AF399/('Balance Sheet Annual'!BB399-'Balance Sheet Annual'!BR399)</f>
        <v>0.12381156854722737</v>
      </c>
    </row>
    <row r="400" spans="1:55" x14ac:dyDescent="0.2">
      <c r="A400" s="52" t="s">
        <v>1225</v>
      </c>
      <c r="B400" s="52" t="s">
        <v>1226</v>
      </c>
      <c r="C400" s="52" t="str">
        <f>VLOOKUP(A400,'[1]S&amp;P 500 Wikipedia'!A:D,3,FALSE)</f>
        <v>Industrials</v>
      </c>
      <c r="D400" s="52">
        <v>749129</v>
      </c>
      <c r="E400" s="52" t="s">
        <v>16</v>
      </c>
      <c r="F400" s="52">
        <v>2019</v>
      </c>
      <c r="G400" s="52" t="s">
        <v>17</v>
      </c>
      <c r="H400" s="53">
        <v>43830</v>
      </c>
      <c r="I400" s="53">
        <v>43885</v>
      </c>
      <c r="J400" s="53">
        <v>43885</v>
      </c>
      <c r="K400" s="54">
        <v>193826000</v>
      </c>
      <c r="L400" s="54">
        <v>205021000</v>
      </c>
      <c r="M400" s="52" t="s">
        <v>1227</v>
      </c>
      <c r="N400" s="21">
        <f>'Balance Sheet Annual'!AH400/'Balance Sheet Annual'!BR400</f>
        <v>1.2867096378146101</v>
      </c>
      <c r="O400" s="22">
        <f>('Balance Sheet Annual'!AH400-'Balance Sheet Annual'!U400)/'Balance Sheet Annual'!BR400</f>
        <v>0.74248004910988341</v>
      </c>
      <c r="P400" s="22">
        <f>'Balance Sheet Annual'!N400/'Balance Sheet Annual'!BR400</f>
        <v>0.18545119705340699</v>
      </c>
      <c r="Q400" s="22">
        <f>'Balance Sheet Annual'!CH400/'Balance Sheet Annual'!CS400</f>
        <v>0.89563320525136092</v>
      </c>
      <c r="R400" s="22">
        <f>('Balance Sheet Annual'!BH400+'Balance Sheet Annual'!BS400)/'Balance Sheet Annual'!BB400</f>
        <v>0.23380770895577538</v>
      </c>
      <c r="S400" s="22">
        <f>('Balance Sheet Annual'!BH400/'Balance Sheet Annual'!BB400)</f>
        <v>5.0516780861688537E-3</v>
      </c>
      <c r="T400" s="22">
        <f>'Balance Sheet Annual'!BS400/'Balance Sheet Annual'!BB400</f>
        <v>0.22875603086960652</v>
      </c>
      <c r="U400" s="22">
        <f>('Balance Sheet Annual'!BH400+'Balance Sheet Annual'!BS400)/'Balance Sheet Annual'!CS400</f>
        <v>0.44321365674031382</v>
      </c>
      <c r="V400" s="22">
        <f>('Balance Sheet Annual'!BH400/'Balance Sheet Annual'!CS400)</f>
        <v>9.5761287223823238E-3</v>
      </c>
      <c r="W400" s="22">
        <f>('Balance Sheet Annual'!BS400/'Balance Sheet Annual'!CS400)</f>
        <v>0.43363752801793148</v>
      </c>
      <c r="X400" s="23">
        <f>'Balance Sheet Annual'!AH400/'Balance Sheet Annual'!BB400</f>
        <v>0.2212867262803391</v>
      </c>
      <c r="Y400" s="23">
        <f>'Balance Sheet Annual'!CS400/('Balance Sheet Annual'!BB400-'Balance Sheet Annual'!AQ400-'Balance Sheet Annual'!AR400-'Balance Sheet Annual'!AS400)</f>
        <v>1.5423174270016669</v>
      </c>
      <c r="Z400" s="23">
        <f>'Balance Sheet Annual'!BA400/'Balance Sheet Annual'!BB400</f>
        <v>0.77871327371966093</v>
      </c>
      <c r="AA400" s="23">
        <f>'Balance Sheet Annual'!AR400/'Balance Sheet Annual'!BB400</f>
        <v>0.44132768868571909</v>
      </c>
      <c r="AB400" s="24">
        <f>'Balance Sheet Annual'!CS400/'Balance Sheet Annual'!CT400</f>
        <v>0.52752821444030362</v>
      </c>
      <c r="AC400" s="25">
        <f>'Income Statement Annual'!V400/'Income Statement Annual'!N400</f>
        <v>0.27780487804878051</v>
      </c>
      <c r="AD400" s="23">
        <f>('Income Statement Annual'!AF400-'Income Statement Annual'!AC400)/'Income Statement Annual'!N400</f>
        <v>0.1099390243902439</v>
      </c>
      <c r="AE400" s="23">
        <f>'Income Statement Annual'!AF400/'Income Statement Annual'!N400</f>
        <v>8.0865853658536588E-2</v>
      </c>
      <c r="AF400" s="23">
        <f>'Income Statement Annual'!BS400/'Income Statement Annual'!N400</f>
        <v>3.9841463414634147E-2</v>
      </c>
      <c r="AG400" s="23">
        <f>('Income Statement Annual'!AF400-'Income Statement Annual'!AC400)/('Income Statement Annual'!AH400*-1)</f>
        <v>4.1145595618439073</v>
      </c>
      <c r="AH400" s="24">
        <f>'Income Statement Annual'!AF400/('Income Statement Annual'!AH400*-1)</f>
        <v>3.0264719306252852</v>
      </c>
      <c r="AI400" s="25">
        <f>'Cash Flow Statement Annual'!BG400/'Cash Flow Statement Annual'!AB400</f>
        <v>0.45445593303791237</v>
      </c>
      <c r="AJ400" s="23">
        <f>'Cash Flow Statement Annual'!AB400/'Balance Sheet Annual'!BR400</f>
        <v>0.31169429097605894</v>
      </c>
      <c r="AK400" s="23">
        <f>('Cash Flow Statement Annual'!AB400+'Cash Flow Statement Annual'!AV400)/('Balance Sheet Annual'!BH400+'Balance Sheet Annual'!BS400)</f>
        <v>0.21082338066963177</v>
      </c>
      <c r="AL400" s="24">
        <f>('Cash Flow Statement Annual'!AB400/('Balance Sheet Annual'!BH400+'Balance Sheet Annual'!BS400))</f>
        <v>0.22926873320840765</v>
      </c>
      <c r="AM400" s="25">
        <f>'Income Statement Annual'!BS400/'Balance Sheet Annual'!CS400</f>
        <v>3.2690922190201727E-2</v>
      </c>
      <c r="AN400" s="23">
        <f>'Income Statement Annual'!N400/'Balance Sheet Annual'!CS400</f>
        <v>0.82052513608709576</v>
      </c>
      <c r="AO400" s="23">
        <f>'Income Statement Annual'!N400/'Balance Sheet Annual'!BB400</f>
        <v>0.43285015994341275</v>
      </c>
      <c r="AP400" s="23">
        <f>'Income Statement Annual'!N400/('Balance Sheet Annual'!AH400-'Balance Sheet Annual'!BR400)</f>
        <v>8.7785033722299541</v>
      </c>
      <c r="AQ400" s="23">
        <f>'Income Statement Annual'!BS400/'Balance Sheet Annual'!BB400</f>
        <v>1.7245383811404016E-2</v>
      </c>
      <c r="AR400" s="23">
        <f>'Cash Flow Statement Annual'!AB400/'Income Statement Annual'!N400</f>
        <v>0.12384146341463415</v>
      </c>
      <c r="AS400" s="23">
        <f>'Cash Flow Statement Annual'!BG400/'Income Statement Annual'!N400</f>
        <v>5.628048780487805E-2</v>
      </c>
      <c r="AT400" s="23">
        <f>'Cash Flow Statement Annual'!AB400/'Balance Sheet Annual'!BB400</f>
        <v>5.3604797246650689E-2</v>
      </c>
      <c r="AU400" s="23">
        <f>('Cash Flow Statement Annual'!AB400+'Cash Flow Statement Annual'!AU400)/'Balance Sheet Annual'!BR400</f>
        <v>-0.66368937998772248</v>
      </c>
      <c r="AV400" s="23">
        <f>('Cash Flow Statement Annual'!AB400+'Cash Flow Statement Annual'!AU400)/('Balance Sheet Annual'!BH400+'Balance Sheet Annual'!BS400)</f>
        <v>-0.4881809766780304</v>
      </c>
      <c r="AW400" s="23">
        <f>'Cash Flow Statement Annual'!AB400/'Balance Sheet Annual'!BS400</f>
        <v>0.23433173343178881</v>
      </c>
      <c r="AX400" s="23">
        <f>('Cash Flow Statement Annual'!AB400+'Cash Flow Statement Annual'!AU400)/'Balance Sheet Annual'!BS400</f>
        <v>-0.49896160236293152</v>
      </c>
      <c r="AY400" s="23">
        <f>('Balance Sheet Annual'!BH400+'Balance Sheet Annual'!BS400)/('Income Statement Annual'!AF400-'Income Statement Annual'!AC400)</f>
        <v>4.9132556849694957</v>
      </c>
      <c r="AZ400" s="23">
        <f>(('Balance Sheet Annual'!BH400+'Balance Sheet Annual'!BS400)-'Balance Sheet Annual'!N400)/('Income Statement Annual'!AF400-'Income Statement Annual'!AC400)</f>
        <v>4.2430393788130889</v>
      </c>
      <c r="BA400" s="23">
        <f>('Cash Flow Statement Annual'!AB400+'Cash Flow Statement Annual'!AU400)/'Income Statement Annual'!BS400</f>
        <v>-6.6186103458830727</v>
      </c>
      <c r="BB400" s="23">
        <f>'Income Statement Annual'!AF400/('Balance Sheet Annual'!BH400+'Balance Sheet Annual'!BS400)</f>
        <v>0.14970762874494842</v>
      </c>
      <c r="BC400" s="24">
        <f>'Income Statement Annual'!AF400/('Balance Sheet Annual'!BB400-'Balance Sheet Annual'!BR400)</f>
        <v>4.2272825795922529E-2</v>
      </c>
    </row>
    <row r="401" spans="1:55" x14ac:dyDescent="0.2">
      <c r="A401" s="52" t="s">
        <v>1237</v>
      </c>
      <c r="B401" s="52" t="s">
        <v>1238</v>
      </c>
      <c r="C401" s="52" t="str">
        <f>VLOOKUP(A401,'[1]S&amp;P 500 Wikipedia'!A:D,3,FALSE)</f>
        <v>Health Care</v>
      </c>
      <c r="D401" s="52">
        <v>378240</v>
      </c>
      <c r="E401" s="52" t="s">
        <v>16</v>
      </c>
      <c r="F401" s="52">
        <v>2019</v>
      </c>
      <c r="G401" s="52" t="s">
        <v>17</v>
      </c>
      <c r="H401" s="53">
        <v>43830</v>
      </c>
      <c r="I401" s="53">
        <v>43886</v>
      </c>
      <c r="J401" s="53">
        <v>43886</v>
      </c>
      <c r="K401" s="54">
        <v>63589000</v>
      </c>
      <c r="L401" s="54">
        <v>63987000</v>
      </c>
      <c r="M401" s="52" t="s">
        <v>1239</v>
      </c>
      <c r="N401" s="21">
        <f>'Balance Sheet Annual'!AH401/'Balance Sheet Annual'!BR401</f>
        <v>2.2195425935258246</v>
      </c>
      <c r="O401" s="22">
        <f>('Balance Sheet Annual'!AH401-'Balance Sheet Annual'!U401)/'Balance Sheet Annual'!BR401</f>
        <v>1.6774614684763602</v>
      </c>
      <c r="P401" s="22">
        <f>'Balance Sheet Annual'!N401/'Balance Sheet Annual'!BR401</f>
        <v>0.57014140908522082</v>
      </c>
      <c r="Q401" s="22">
        <f>'Balance Sheet Annual'!CH401/'Balance Sheet Annual'!CS401</f>
        <v>-12.822836957476616</v>
      </c>
      <c r="R401" s="22">
        <f>('Balance Sheet Annual'!BH401+'Balance Sheet Annual'!BS401)/'Balance Sheet Annual'!BB401</f>
        <v>0.65746063342399752</v>
      </c>
      <c r="S401" s="22">
        <f>('Balance Sheet Annual'!BH401/'Balance Sheet Annual'!BB401)</f>
        <v>3.925062229791694E-2</v>
      </c>
      <c r="T401" s="22">
        <f>'Balance Sheet Annual'!BS401/'Balance Sheet Annual'!BB401</f>
        <v>0.61821001112608054</v>
      </c>
      <c r="U401" s="22">
        <f>('Balance Sheet Annual'!BH401+'Balance Sheet Annual'!BS401)/'Balance Sheet Annual'!CS401</f>
        <v>-7.7730498749312238</v>
      </c>
      <c r="V401" s="22">
        <f>('Balance Sheet Annual'!BH401/'Balance Sheet Annual'!CS401)</f>
        <v>-0.46405370790776812</v>
      </c>
      <c r="W401" s="22">
        <f>('Balance Sheet Annual'!BS401/'Balance Sheet Annual'!CS401)</f>
        <v>-7.308996167023456</v>
      </c>
      <c r="X401" s="23">
        <f>'Balance Sheet Annual'!AH401/'Balance Sheet Annual'!BB401</f>
        <v>0.51328227198867449</v>
      </c>
      <c r="Y401" s="23">
        <f>'Balance Sheet Annual'!CS401/('Balance Sheet Annual'!BB401-'Balance Sheet Annual'!AQ401-'Balance Sheet Annual'!AR401-'Balance Sheet Annual'!AS401)</f>
        <v>-0.11030670303418533</v>
      </c>
      <c r="Z401" s="23">
        <f>'Balance Sheet Annual'!BA401/'Balance Sheet Annual'!BB401</f>
        <v>0.48671772801132551</v>
      </c>
      <c r="AA401" s="23">
        <f>'Balance Sheet Annual'!AR401/'Balance Sheet Annual'!BB401</f>
        <v>0.13927271802913899</v>
      </c>
      <c r="AB401" s="24">
        <f>'Balance Sheet Annual'!CS401/'Balance Sheet Annual'!CT401</f>
        <v>-8.4582068043119921E-2</v>
      </c>
      <c r="AC401" s="25">
        <f>'Income Statement Annual'!V401/'Income Statement Annual'!N401</f>
        <v>0.58002921969453947</v>
      </c>
      <c r="AD401" s="23">
        <f>('Income Statement Annual'!AF401-'Income Statement Annual'!AC401)/'Income Statement Annual'!N401</f>
        <v>0.29840903915738248</v>
      </c>
      <c r="AE401" s="23">
        <f>'Income Statement Annual'!AF401/'Income Statement Annual'!N401</f>
        <v>0.29438135856620723</v>
      </c>
      <c r="AF401" s="23">
        <f>'Income Statement Annual'!BS401/'Income Statement Annual'!N401</f>
        <v>0.24607287637808756</v>
      </c>
      <c r="AG401" s="23">
        <f>('Income Statement Annual'!AF401-'Income Statement Annual'!AC401)/('Income Statement Annual'!AH401*-1)</f>
        <v>26.965680384499851</v>
      </c>
      <c r="AH401" s="24">
        <f>'Income Statement Annual'!AF401/('Income Statement Annual'!AH401*-1)</f>
        <v>26.601719735656353</v>
      </c>
      <c r="AI401" s="25">
        <f>'Cash Flow Statement Annual'!BG401/'Cash Flow Statement Annual'!AB401</f>
        <v>-2.9120134600761638</v>
      </c>
      <c r="AJ401" s="23">
        <f>'Cash Flow Statement Annual'!AB401/'Balance Sheet Annual'!BR401</f>
        <v>1.0875190670585491</v>
      </c>
      <c r="AK401" s="23">
        <f>('Cash Flow Statement Annual'!AB401+'Cash Flow Statement Annual'!AV401)/('Balance Sheet Annual'!BH401+'Balance Sheet Annual'!BS401)</f>
        <v>0.38252507341643849</v>
      </c>
      <c r="AL401" s="24">
        <f>('Cash Flow Statement Annual'!AB401/('Balance Sheet Annual'!BH401+'Balance Sheet Annual'!BS401))</f>
        <v>0.38252507341643849</v>
      </c>
      <c r="AM401" s="25">
        <f>'Income Statement Annual'!BS401/'Balance Sheet Annual'!CS401</f>
        <v>-2.7380953481813011</v>
      </c>
      <c r="AN401" s="23">
        <f>'Income Statement Annual'!N401/'Balance Sheet Annual'!CS401</f>
        <v>-11.127172520933415</v>
      </c>
      <c r="AO401" s="23">
        <f>'Income Statement Annual'!N401/'Balance Sheet Annual'!BB401</f>
        <v>0.94115926329312427</v>
      </c>
      <c r="AP401" s="23">
        <f>'Income Statement Annual'!N401/('Balance Sheet Annual'!AH401-'Balance Sheet Annual'!BR401)</f>
        <v>3.3371318589433367</v>
      </c>
      <c r="AQ401" s="23">
        <f>'Income Statement Annual'!BS401/'Balance Sheet Annual'!BB401</f>
        <v>0.23159376704842094</v>
      </c>
      <c r="AR401" s="23">
        <f>'Cash Flow Statement Annual'!AB401/'Income Statement Annual'!N401</f>
        <v>0.26721851112525741</v>
      </c>
      <c r="AS401" s="23">
        <f>'Cash Flow Statement Annual'!BG401/'Income Statement Annual'!N401</f>
        <v>-0.77814390117826171</v>
      </c>
      <c r="AT401" s="23">
        <f>'Cash Flow Statement Annual'!AB401/'Balance Sheet Annual'!BB401</f>
        <v>0.25149517706893282</v>
      </c>
      <c r="AU401" s="23">
        <f>('Cash Flow Statement Annual'!AB401+'Cash Flow Statement Annual'!AU401)/'Balance Sheet Annual'!BR401</f>
        <v>2.3876337230735931</v>
      </c>
      <c r="AV401" s="23">
        <f>('Cash Flow Statement Annual'!AB401+'Cash Flow Statement Annual'!AU401)/('Balance Sheet Annual'!BH401+'Balance Sheet Annual'!BS401)</f>
        <v>0.83982873760605015</v>
      </c>
      <c r="AW401" s="23">
        <f>'Cash Flow Statement Annual'!AB401/'Balance Sheet Annual'!BS401</f>
        <v>0.40681188033631138</v>
      </c>
      <c r="AX401" s="23">
        <f>('Cash Flow Statement Annual'!AB401+'Cash Flow Statement Annual'!AU401)/'Balance Sheet Annual'!BS401</f>
        <v>0.89315010086684121</v>
      </c>
      <c r="AY401" s="23">
        <f>('Balance Sheet Annual'!BH401+'Balance Sheet Annual'!BS401)/('Income Statement Annual'!AF401-'Income Statement Annual'!AC401)</f>
        <v>2.3409635869943606</v>
      </c>
      <c r="AZ401" s="23">
        <f>(('Balance Sheet Annual'!BH401+'Balance Sheet Annual'!BS401)-'Balance Sheet Annual'!N401)/('Income Statement Annual'!AF401-'Income Statement Annual'!AC401)</f>
        <v>1.8715017753951124</v>
      </c>
      <c r="BA401" s="23">
        <f>('Cash Flow Statement Annual'!AB401+'Cash Flow Statement Annual'!AU401)/'Income Statement Annual'!BS401</f>
        <v>2.3841502335367561</v>
      </c>
      <c r="BB401" s="23">
        <f>'Income Statement Annual'!AF401/('Balance Sheet Annual'!BH401+'Balance Sheet Annual'!BS401)</f>
        <v>0.42140886993111315</v>
      </c>
      <c r="BC401" s="24">
        <f>'Income Statement Annual'!AF401/('Balance Sheet Annual'!BB401-'Balance Sheet Annual'!BR401)</f>
        <v>0.36040567303294824</v>
      </c>
    </row>
    <row r="402" spans="1:55" x14ac:dyDescent="0.2">
      <c r="A402" s="52" t="s">
        <v>1228</v>
      </c>
      <c r="B402" s="52" t="s">
        <v>1229</v>
      </c>
      <c r="C402" s="52" t="str">
        <f>VLOOKUP(A402,'[1]S&amp;P 500 Wikipedia'!A:D,3,FALSE)</f>
        <v>Consumer Staples</v>
      </c>
      <c r="D402" s="52">
        <v>87466</v>
      </c>
      <c r="E402" s="52" t="s">
        <v>16</v>
      </c>
      <c r="F402" s="52">
        <v>2019</v>
      </c>
      <c r="G402" s="52" t="s">
        <v>17</v>
      </c>
      <c r="H402" s="53">
        <v>43708</v>
      </c>
      <c r="I402" s="53">
        <v>43766</v>
      </c>
      <c r="J402" s="53">
        <v>43766</v>
      </c>
      <c r="K402" s="54">
        <v>899500000</v>
      </c>
      <c r="L402" s="54">
        <v>900700000</v>
      </c>
      <c r="M402" s="52" t="s">
        <v>1230</v>
      </c>
      <c r="N402" s="21">
        <f>'Balance Sheet Annual'!AH402/'Balance Sheet Annual'!BR402</f>
        <v>0.72567814040125733</v>
      </c>
      <c r="O402" s="22">
        <f>('Balance Sheet Annual'!AH402-'Balance Sheet Annual'!U402)/'Balance Sheet Annual'!BR402</f>
        <v>0.36349877760099342</v>
      </c>
      <c r="P402" s="22">
        <f>'Balance Sheet Annual'!N402/'Balance Sheet Annual'!BR402</f>
        <v>3.9698862974892314E-2</v>
      </c>
      <c r="Q402" s="22">
        <f>'Balance Sheet Annual'!CH402/'Balance Sheet Annual'!CS402</f>
        <v>1.7988241626299011</v>
      </c>
      <c r="R402" s="22">
        <f>('Balance Sheet Annual'!BH402+'Balance Sheet Annual'!BS402)/'Balance Sheet Annual'!BB402</f>
        <v>0.24906062309535784</v>
      </c>
      <c r="S402" s="22">
        <f>('Balance Sheet Annual'!BH402/'Balance Sheet Annual'!BB402)</f>
        <v>8.488416817065593E-2</v>
      </c>
      <c r="T402" s="22">
        <f>'Balance Sheet Annual'!BS402/'Balance Sheet Annual'!BB402</f>
        <v>0.16417645492470193</v>
      </c>
      <c r="U402" s="22">
        <f>('Balance Sheet Annual'!BH402+'Balance Sheet Annual'!BS402)/'Balance Sheet Annual'!CS402</f>
        <v>0.69705626630232265</v>
      </c>
      <c r="V402" s="22">
        <f>('Balance Sheet Annual'!BH402/'Balance Sheet Annual'!CS402)</f>
        <v>0.23756883202914753</v>
      </c>
      <c r="W402" s="22">
        <f>('Balance Sheet Annual'!BS402/'Balance Sheet Annual'!CS402)</f>
        <v>0.45948743427317518</v>
      </c>
      <c r="X402" s="23">
        <f>'Balance Sheet Annual'!AH402/'Balance Sheet Annual'!BB402</f>
        <v>0.27663540341430221</v>
      </c>
      <c r="Y402" s="23">
        <f>'Balance Sheet Annual'!CS402/('Balance Sheet Annual'!BB402-'Balance Sheet Annual'!AQ402-'Balance Sheet Annual'!AR402-'Balance Sheet Annual'!AS402)</f>
        <v>0.60138937303919127</v>
      </c>
      <c r="Z402" s="23">
        <f>'Balance Sheet Annual'!BA402/'Balance Sheet Annual'!BB402</f>
        <v>0.72336459658569785</v>
      </c>
      <c r="AA402" s="23">
        <f>'Balance Sheet Annual'!AR402/'Balance Sheet Annual'!BB402</f>
        <v>0.24497766206100771</v>
      </c>
      <c r="AB402" s="24">
        <f>'Balance Sheet Annual'!CS402/'Balance Sheet Annual'!CT402</f>
        <v>0.35729289940828401</v>
      </c>
      <c r="AC402" s="25">
        <f>'Income Statement Annual'!V402/'Income Statement Annual'!N402</f>
        <v>0.21974778250259377</v>
      </c>
      <c r="AD402" s="23">
        <f>('Income Statement Annual'!AF402-'Income Statement Annual'!AC402)/'Income Statement Annual'!N402</f>
        <v>3.5319217336665057E-2</v>
      </c>
      <c r="AE402" s="23">
        <f>'Income Statement Annual'!AF402/'Income Statement Annual'!N402</f>
        <v>3.5319217336665057E-2</v>
      </c>
      <c r="AF402" s="23">
        <f>'Income Statement Annual'!BS402/'Income Statement Annual'!N402</f>
        <v>2.9094150482954131E-2</v>
      </c>
      <c r="AG402" s="23">
        <f>('Income Statement Annual'!AF402-'Income Statement Annual'!AC402)/('Income Statement Annual'!AH402*-1)</f>
        <v>6.8664772727272725</v>
      </c>
      <c r="AH402" s="24">
        <f>'Income Statement Annual'!AF402/('Income Statement Annual'!AH402*-1)</f>
        <v>6.8664772727272725</v>
      </c>
      <c r="AI402" s="25">
        <f>'Cash Flow Statement Annual'!BG402/'Cash Flow Statement Annual'!AB402</f>
        <v>-0.5445119771183411</v>
      </c>
      <c r="AJ402" s="23">
        <f>'Cash Flow Statement Annual'!AB402/'Balance Sheet Annual'!BR402</f>
        <v>0.21708254103768093</v>
      </c>
      <c r="AK402" s="23">
        <f>('Cash Flow Statement Annual'!AB402+'Cash Flow Statement Annual'!AV402)/('Balance Sheet Annual'!BH402+'Balance Sheet Annual'!BS402)</f>
        <v>0.23467569493941554</v>
      </c>
      <c r="AL402" s="24">
        <f>('Cash Flow Statement Annual'!AB402/('Balance Sheet Annual'!BH402+'Balance Sheet Annual'!BS402))</f>
        <v>0.332264195770967</v>
      </c>
      <c r="AM402" s="25">
        <f>'Income Statement Annual'!BS402/'Balance Sheet Annual'!CS402</f>
        <v>0.16486564815964891</v>
      </c>
      <c r="AN402" s="23">
        <f>'Income Statement Annual'!N402/'Balance Sheet Annual'!CS402</f>
        <v>5.6666252639423673</v>
      </c>
      <c r="AO402" s="23">
        <f>'Income Statement Annual'!N402/'Balance Sheet Annual'!BB402</f>
        <v>2.0247048729252346</v>
      </c>
      <c r="AP402" s="23">
        <f>'Income Statement Annual'!N402/('Balance Sheet Annual'!AH402-'Balance Sheet Annual'!BR402)</f>
        <v>-19.361437261281651</v>
      </c>
      <c r="AQ402" s="23">
        <f>'Income Statement Annual'!BS402/'Balance Sheet Annual'!BB402</f>
        <v>5.8907068256457293E-2</v>
      </c>
      <c r="AR402" s="23">
        <f>'Cash Flow Statement Annual'!AB402/'Income Statement Annual'!N402</f>
        <v>4.0872093872839126E-2</v>
      </c>
      <c r="AS402" s="23">
        <f>'Cash Flow Statement Annual'!BG402/'Income Statement Annual'!N402</f>
        <v>-2.2255344643666068E-2</v>
      </c>
      <c r="AT402" s="23">
        <f>'Cash Flow Statement Annual'!AB402/'Balance Sheet Annual'!BB402</f>
        <v>8.2753927630994997E-2</v>
      </c>
      <c r="AU402" s="23">
        <f>('Cash Flow Statement Annual'!AB402+'Cash Flow Statement Annual'!AU402)/'Balance Sheet Annual'!BR402</f>
        <v>0.12755636617641353</v>
      </c>
      <c r="AV402" s="23">
        <f>('Cash Flow Statement Annual'!AB402+'Cash Flow Statement Annual'!AU402)/('Balance Sheet Annual'!BH402+'Balance Sheet Annual'!BS402)</f>
        <v>0.19523639819434546</v>
      </c>
      <c r="AW402" s="23">
        <f>'Cash Flow Statement Annual'!AB402/'Balance Sheet Annual'!BS402</f>
        <v>0.50405478464588216</v>
      </c>
      <c r="AX402" s="23">
        <f>('Cash Flow Statement Annual'!AB402+'Cash Flow Statement Annual'!AU402)/'Balance Sheet Annual'!BS402</f>
        <v>0.29617949180032438</v>
      </c>
      <c r="AY402" s="23">
        <f>('Balance Sheet Annual'!BH402+'Balance Sheet Annual'!BS402)/('Income Statement Annual'!AF402-'Income Statement Annual'!AC402)</f>
        <v>3.482829954489036</v>
      </c>
      <c r="AZ402" s="23">
        <f>(('Balance Sheet Annual'!BH402+'Balance Sheet Annual'!BS402)-'Balance Sheet Annual'!N402)/('Income Statement Annual'!AF402-'Income Statement Annual'!AC402)</f>
        <v>3.2712039718659494</v>
      </c>
      <c r="BA402" s="23">
        <f>('Cash Flow Statement Annual'!AB402+'Cash Flow Statement Annual'!AU402)/'Income Statement Annual'!BS402</f>
        <v>0.82546459065796085</v>
      </c>
      <c r="BB402" s="23">
        <f>'Income Statement Annual'!AF402/('Balance Sheet Annual'!BH402+'Balance Sheet Annual'!BS402)</f>
        <v>0.28712283202660965</v>
      </c>
      <c r="BC402" s="24">
        <f>'Income Statement Annual'!AF402/('Balance Sheet Annual'!BB402-'Balance Sheet Annual'!BR402)</f>
        <v>0.11556575581534342</v>
      </c>
    </row>
    <row r="403" spans="1:55" x14ac:dyDescent="0.2">
      <c r="A403" s="52" t="s">
        <v>1246</v>
      </c>
      <c r="B403" s="52" t="s">
        <v>1247</v>
      </c>
      <c r="C403" s="52" t="str">
        <f>VLOOKUP(A403,'[1]S&amp;P 500 Wikipedia'!A:D,3,FALSE)</f>
        <v>Information Technology</v>
      </c>
      <c r="D403" s="52">
        <v>250582</v>
      </c>
      <c r="E403" s="52" t="s">
        <v>16</v>
      </c>
      <c r="F403" s="52">
        <v>2020</v>
      </c>
      <c r="G403" s="52" t="s">
        <v>17</v>
      </c>
      <c r="H403" s="53">
        <v>44012</v>
      </c>
      <c r="I403" s="53">
        <v>44071</v>
      </c>
      <c r="J403" s="53">
        <v>44071</v>
      </c>
      <c r="K403" s="54">
        <v>299000000</v>
      </c>
      <c r="L403" s="54">
        <v>295000000</v>
      </c>
      <c r="M403" s="52" t="s">
        <v>1248</v>
      </c>
      <c r="N403" s="21">
        <f>'Balance Sheet Annual'!AH403/'Balance Sheet Annual'!BR403</f>
        <v>2.053563322741716</v>
      </c>
      <c r="O403" s="22">
        <f>('Balance Sheet Annual'!AH403-'Balance Sheet Annual'!U403)/'Balance Sheet Annual'!BR403</f>
        <v>1.3567862006354972</v>
      </c>
      <c r="P403" s="22">
        <f>'Balance Sheet Annual'!N403/'Balance Sheet Annual'!BR403</f>
        <v>0.69178393100317748</v>
      </c>
      <c r="Q403" s="22">
        <f>'Balance Sheet Annual'!CH403/'Balance Sheet Annual'!CS403</f>
        <v>1.6868390744424668</v>
      </c>
      <c r="R403" s="22">
        <f>('Balance Sheet Annual'!BH403+'Balance Sheet Annual'!BS403)/'Balance Sheet Annual'!BB403</f>
        <v>0.37311978801340501</v>
      </c>
      <c r="S403" s="22">
        <f>('Balance Sheet Annual'!BH403/'Balance Sheet Annual'!BB403)</f>
        <v>1.1144883485309016E-2</v>
      </c>
      <c r="T403" s="22">
        <f>'Balance Sheet Annual'!BS403/'Balance Sheet Annual'!BB403</f>
        <v>0.361974904528096</v>
      </c>
      <c r="U403" s="22">
        <f>('Balance Sheet Annual'!BH403+'Balance Sheet Annual'!BS403)/'Balance Sheet Annual'!CS403</f>
        <v>1.0025128258821066</v>
      </c>
      <c r="V403" s="22">
        <f>('Balance Sheet Annual'!BH403/'Balance Sheet Annual'!CS403)</f>
        <v>2.9944508428436812E-2</v>
      </c>
      <c r="W403" s="22">
        <f>('Balance Sheet Annual'!BS403/'Balance Sheet Annual'!CS403)</f>
        <v>0.97256831745366978</v>
      </c>
      <c r="X403" s="23">
        <f>'Balance Sheet Annual'!AH403/'Balance Sheet Annual'!BB403</f>
        <v>0.35258358662613981</v>
      </c>
      <c r="Y403" s="23">
        <f>'Balance Sheet Annual'!CS403/('Balance Sheet Annual'!BB403-'Balance Sheet Annual'!AQ403-'Balance Sheet Annual'!AR403-'Balance Sheet Annual'!AS403)</f>
        <v>0.65176743551248806</v>
      </c>
      <c r="Z403" s="23">
        <f>'Balance Sheet Annual'!BA403/'Balance Sheet Annual'!BB403</f>
        <v>0.64741641337386013</v>
      </c>
      <c r="AA403" s="23">
        <f>'Balance Sheet Annual'!AR403/'Balance Sheet Annual'!BB403</f>
        <v>0.3922921050580625</v>
      </c>
      <c r="AB403" s="24">
        <f>'Balance Sheet Annual'!CS403/'Balance Sheet Annual'!CT403</f>
        <v>0.37218455303561687</v>
      </c>
      <c r="AC403" s="25">
        <f>'Income Statement Annual'!V403/'Income Statement Annual'!N403</f>
        <v>0.22592017208413001</v>
      </c>
      <c r="AD403" s="23">
        <f>('Income Statement Annual'!AF403-'Income Statement Annual'!AC403)/'Income Statement Annual'!N403</f>
        <v>2.1928776290630975E-2</v>
      </c>
      <c r="AE403" s="23">
        <f>'Income Statement Annual'!AF403/'Income Statement Annual'!N403</f>
        <v>2.1928776290630975E-2</v>
      </c>
      <c r="AF403" s="23">
        <f>'Income Statement Annual'!BS403/'Income Statement Annual'!N403</f>
        <v>-1.4937858508604206E-2</v>
      </c>
      <c r="AG403" s="23">
        <f>('Income Statement Annual'!AF403-'Income Statement Annual'!AC403)/('Income Statement Annual'!AH403*-1)</f>
        <v>0.95324675324675323</v>
      </c>
      <c r="AH403" s="24">
        <f>'Income Statement Annual'!AF403/('Income Statement Annual'!AH403*-1)</f>
        <v>0.95324675324675323</v>
      </c>
      <c r="AI403" s="25">
        <f>'Cash Flow Statement Annual'!BG403/'Cash Flow Statement Annual'!AB403</f>
        <v>-1.8300970873786409</v>
      </c>
      <c r="AJ403" s="23">
        <f>'Cash Flow Statement Annual'!AB403/'Balance Sheet Annual'!BR403</f>
        <v>0.18701770313209259</v>
      </c>
      <c r="AK403" s="23">
        <f>('Cash Flow Statement Annual'!AB403+'Cash Flow Statement Annual'!AV403)/('Balance Sheet Annual'!BH403+'Balance Sheet Annual'!BS403)</f>
        <v>2.3916449086161879E-2</v>
      </c>
      <c r="AL403" s="24">
        <f>('Cash Flow Statement Annual'!AB403/('Balance Sheet Annual'!BH403+'Balance Sheet Annual'!BS403))</f>
        <v>8.6057441253263714E-2</v>
      </c>
      <c r="AM403" s="25">
        <f>'Income Statement Annual'!BS403/'Balance Sheet Annual'!CS403</f>
        <v>-2.6175269605276934E-2</v>
      </c>
      <c r="AN403" s="23">
        <f>'Income Statement Annual'!N403/'Balance Sheet Annual'!CS403</f>
        <v>1.752277248455659</v>
      </c>
      <c r="AO403" s="23">
        <f>'Income Statement Annual'!N403/'Balance Sheet Annual'!BB403</f>
        <v>0.65217052451095003</v>
      </c>
      <c r="AP403" s="23">
        <f>'Income Statement Annual'!N403/('Balance Sheet Annual'!AH403-'Balance Sheet Annual'!BR403)</f>
        <v>3.6053425247738042</v>
      </c>
      <c r="AQ403" s="23">
        <f>'Income Statement Annual'!BS403/'Balance Sheet Annual'!BB403</f>
        <v>-9.7420310186267633E-3</v>
      </c>
      <c r="AR403" s="23">
        <f>'Cash Flow Statement Annual'!AB403/'Income Statement Annual'!N403</f>
        <v>4.9235181644359464E-2</v>
      </c>
      <c r="AS403" s="23">
        <f>'Cash Flow Statement Annual'!BG403/'Income Statement Annual'!N403</f>
        <v>-9.0105162523900578E-2</v>
      </c>
      <c r="AT403" s="23">
        <f>'Cash Flow Statement Annual'!AB403/'Balance Sheet Annual'!BB403</f>
        <v>3.2109734237393814E-2</v>
      </c>
      <c r="AU403" s="23">
        <f>('Cash Flow Statement Annual'!AB403+'Cash Flow Statement Annual'!AU403)/'Balance Sheet Annual'!BR403</f>
        <v>0.25011348161597824</v>
      </c>
      <c r="AV403" s="23">
        <f>('Cash Flow Statement Annual'!AB403+'Cash Flow Statement Annual'!AU403)/('Balance Sheet Annual'!BH403+'Balance Sheet Annual'!BS403)</f>
        <v>0.11509138381201045</v>
      </c>
      <c r="AW403" s="23">
        <f>'Cash Flow Statement Annual'!AB403/'Balance Sheet Annual'!BS403</f>
        <v>8.8707072881903326E-2</v>
      </c>
      <c r="AX403" s="23">
        <f>('Cash Flow Statement Annual'!AB403+'Cash Flow Statement Annual'!AU403)/'Balance Sheet Annual'!BS403</f>
        <v>0.11863494455807945</v>
      </c>
      <c r="AY403" s="23">
        <f>('Balance Sheet Annual'!BH403+'Balance Sheet Annual'!BS403)/('Income Statement Annual'!AF403-'Income Statement Annual'!AC403)</f>
        <v>26.08991825613079</v>
      </c>
      <c r="AZ403" s="23">
        <f>(('Balance Sheet Annual'!BH403+'Balance Sheet Annual'!BS403)-'Balance Sheet Annual'!N403)/('Income Statement Annual'!AF403-'Income Statement Annual'!AC403)</f>
        <v>17.78474114441417</v>
      </c>
      <c r="BA403" s="23">
        <f>('Cash Flow Statement Annual'!AB403+'Cash Flow Statement Annual'!AU403)/'Income Statement Annual'!BS403</f>
        <v>-4.4080000000000004</v>
      </c>
      <c r="BB403" s="23">
        <f>'Income Statement Annual'!AF403/('Balance Sheet Annual'!BH403+'Balance Sheet Annual'!BS403)</f>
        <v>3.83289817232376E-2</v>
      </c>
      <c r="BC403" s="24">
        <f>'Income Statement Annual'!AF403/('Balance Sheet Annual'!BB403-'Balance Sheet Annual'!BR403)</f>
        <v>1.7265713210387654E-2</v>
      </c>
    </row>
    <row r="404" spans="1:55" x14ac:dyDescent="0.2">
      <c r="A404" s="52" t="s">
        <v>1240</v>
      </c>
      <c r="B404" s="52" t="s">
        <v>1241</v>
      </c>
      <c r="C404" s="52" t="str">
        <f>VLOOKUP(A404,'[1]S&amp;P 500 Wikipedia'!A:D,3,FALSE)</f>
        <v>Utilities</v>
      </c>
      <c r="D404" s="52">
        <v>378244</v>
      </c>
      <c r="E404" s="52" t="s">
        <v>16</v>
      </c>
      <c r="F404" s="52">
        <v>2019</v>
      </c>
      <c r="G404" s="52" t="s">
        <v>17</v>
      </c>
      <c r="H404" s="53">
        <v>43830</v>
      </c>
      <c r="I404" s="53">
        <v>43888</v>
      </c>
      <c r="J404" s="53">
        <v>43888</v>
      </c>
      <c r="K404" s="54">
        <v>315300000</v>
      </c>
      <c r="L404" s="54">
        <v>316600000</v>
      </c>
      <c r="M404" s="52" t="s">
        <v>1242</v>
      </c>
      <c r="N404" s="21">
        <f>'Balance Sheet Annual'!AH404/'Balance Sheet Annual'!BR404</f>
        <v>0.63644075784711096</v>
      </c>
      <c r="O404" s="22">
        <f>('Balance Sheet Annual'!AH404-'Balance Sheet Annual'!U404)/'Balance Sheet Annual'!BR404</f>
        <v>0.46369434756653155</v>
      </c>
      <c r="P404" s="22">
        <f>'Balance Sheet Annual'!N404/'Balance Sheet Annual'!BR404</f>
        <v>1.1782448864171929E-2</v>
      </c>
      <c r="Q404" s="22">
        <f>'Balance Sheet Annual'!CH404/'Balance Sheet Annual'!CS404</f>
        <v>2.4084020829676436</v>
      </c>
      <c r="R404" s="22">
        <f>('Balance Sheet Annual'!BH404+'Balance Sheet Annual'!BS404)/'Balance Sheet Annual'!BB404</f>
        <v>0.36435891713731483</v>
      </c>
      <c r="S404" s="22">
        <f>('Balance Sheet Annual'!BH404/'Balance Sheet Annual'!BB404)</f>
        <v>4.3602904571438381E-2</v>
      </c>
      <c r="T404" s="22">
        <f>'Balance Sheet Annual'!BS404/'Balance Sheet Annual'!BB404</f>
        <v>0.32075601256587644</v>
      </c>
      <c r="U404" s="22">
        <f>('Balance Sheet Annual'!BH404+'Balance Sheet Annual'!BS404)/'Balance Sheet Annual'!CS404</f>
        <v>1.2418816921186588</v>
      </c>
      <c r="V404" s="22">
        <f>('Balance Sheet Annual'!BH404/'Balance Sheet Annual'!CS404)</f>
        <v>0.14861623076472996</v>
      </c>
      <c r="W404" s="22">
        <f>('Balance Sheet Annual'!BS404/'Balance Sheet Annual'!CS404)</f>
        <v>1.093265461353929</v>
      </c>
      <c r="X404" s="23">
        <f>'Balance Sheet Annual'!AH404/'Balance Sheet Annual'!BB404</f>
        <v>5.7954096784714949E-2</v>
      </c>
      <c r="Y404" s="23">
        <f>'Balance Sheet Annual'!CS404/('Balance Sheet Annual'!BB404-'Balance Sheet Annual'!AQ404-'Balance Sheet Annual'!AR404-'Balance Sheet Annual'!AS404)</f>
        <v>0.3214708925044672</v>
      </c>
      <c r="Z404" s="23">
        <f>'Balance Sheet Annual'!BA404/'Balance Sheet Annual'!BB404</f>
        <v>0.94204590321528503</v>
      </c>
      <c r="AA404" s="23">
        <f>'Balance Sheet Annual'!AR404/'Balance Sheet Annual'!BB404</f>
        <v>8.7343141125778928E-2</v>
      </c>
      <c r="AB404" s="24">
        <f>'Balance Sheet Annual'!CS404/'Balance Sheet Annual'!CT404</f>
        <v>0.29339261497261943</v>
      </c>
      <c r="AC404" s="25">
        <f>'Income Statement Annual'!V404/'Income Statement Annual'!N404</f>
        <v>0.64392338264811044</v>
      </c>
      <c r="AD404" s="23">
        <f>('Income Statement Annual'!AF404-'Income Statement Annual'!AC404)/'Income Statement Annual'!N404</f>
        <v>0.32668713695152263</v>
      </c>
      <c r="AE404" s="23">
        <f>'Income Statement Annual'!AF404/'Income Statement Annual'!N404</f>
        <v>0.20355970278209781</v>
      </c>
      <c r="AF404" s="23">
        <f>'Income Statement Annual'!BS404/'Income Statement Annual'!N404</f>
        <v>0.15073573393946643</v>
      </c>
      <c r="AG404" s="23">
        <f>('Income Statement Annual'!AF404-'Income Statement Annual'!AC404)/('Income Statement Annual'!AH404*-1)</f>
        <v>4.9006979062811569</v>
      </c>
      <c r="AH404" s="24">
        <f>'Income Statement Annual'!AF404/('Income Statement Annual'!AH404*-1)</f>
        <v>3.0536390827517446</v>
      </c>
      <c r="AI404" s="25">
        <f>'Cash Flow Statement Annual'!BG404/'Cash Flow Statement Annual'!AB404</f>
        <v>3.6495416755489236E-2</v>
      </c>
      <c r="AJ404" s="23">
        <f>'Cash Flow Statement Annual'!AB404/'Balance Sheet Annual'!BR404</f>
        <v>0.73695290162440696</v>
      </c>
      <c r="AK404" s="23">
        <f>('Cash Flow Statement Annual'!AB404+'Cash Flow Statement Annual'!AV404)/('Balance Sheet Annual'!BH404+'Balance Sheet Annual'!BS404)</f>
        <v>0.12571652925009816</v>
      </c>
      <c r="AL404" s="24">
        <f>('Cash Flow Statement Annual'!AB404/('Balance Sheet Annual'!BH404+'Balance Sheet Annual'!BS404))</f>
        <v>0.18417746368276403</v>
      </c>
      <c r="AM404" s="25">
        <f>'Income Statement Annual'!BS404/'Balance Sheet Annual'!CS404</f>
        <v>0.11058451816745656</v>
      </c>
      <c r="AN404" s="23">
        <f>'Income Statement Annual'!N404/'Balance Sheet Annual'!CS404</f>
        <v>0.7336317360014043</v>
      </c>
      <c r="AO404" s="23">
        <f>'Income Statement Annual'!N404/'Balance Sheet Annual'!BB404</f>
        <v>0.21524213345235438</v>
      </c>
      <c r="AP404" s="23">
        <f>'Income Statement Annual'!N404/('Balance Sheet Annual'!AH404-'Balance Sheet Annual'!BR404)</f>
        <v>-6.5016852476017633</v>
      </c>
      <c r="AQ404" s="23">
        <f>'Income Statement Annual'!BS404/'Balance Sheet Annual'!BB404</f>
        <v>3.2444680960637219E-2</v>
      </c>
      <c r="AR404" s="23">
        <f>'Cash Flow Statement Annual'!AB404/'Income Statement Annual'!N404</f>
        <v>0.31177307227073947</v>
      </c>
      <c r="AS404" s="23">
        <f>'Cash Flow Statement Annual'!BG404/'Income Statement Annual'!N404</f>
        <v>1.1378288205659901E-2</v>
      </c>
      <c r="AT404" s="23">
        <f>'Cash Flow Statement Annual'!AB404/'Balance Sheet Annual'!BB404</f>
        <v>6.7106701228549032E-2</v>
      </c>
      <c r="AU404" s="23">
        <f>('Cash Flow Statement Annual'!AB404+'Cash Flow Statement Annual'!AU404)/'Balance Sheet Annual'!BR404</f>
        <v>-4.6941276274860964E-2</v>
      </c>
      <c r="AV404" s="23">
        <f>('Cash Flow Statement Annual'!AB404+'Cash Flow Statement Annual'!AU404)/('Balance Sheet Annual'!BH404+'Balance Sheet Annual'!BS404)</f>
        <v>-1.1731448763250883E-2</v>
      </c>
      <c r="AW404" s="23">
        <f>'Cash Flow Statement Annual'!AB404/'Balance Sheet Annual'!BS404</f>
        <v>0.20921416465970921</v>
      </c>
      <c r="AX404" s="23">
        <f>('Cash Flow Statement Annual'!AB404+'Cash Flow Statement Annual'!AU404)/'Balance Sheet Annual'!BS404</f>
        <v>-1.3326197484613327E-2</v>
      </c>
      <c r="AY404" s="23">
        <f>('Balance Sheet Annual'!BH404+'Balance Sheet Annual'!BS404)/('Income Statement Annual'!AF404-'Income Statement Annual'!AC404)</f>
        <v>5.1816739227733244</v>
      </c>
      <c r="AZ404" s="23">
        <f>(('Balance Sheet Annual'!BH404+'Balance Sheet Annual'!BS404)-'Balance Sheet Annual'!N404)/('Income Statement Annual'!AF404-'Income Statement Annual'!AC404)</f>
        <v>5.1664157545672786</v>
      </c>
      <c r="BA404" s="23">
        <f>('Cash Flow Statement Annual'!AB404+'Cash Flow Statement Annual'!AU404)/'Income Statement Annual'!BS404</f>
        <v>-0.13174603174603175</v>
      </c>
      <c r="BB404" s="23">
        <f>'Income Statement Annual'!AF404/('Balance Sheet Annual'!BH404+'Balance Sheet Annual'!BS404)</f>
        <v>0.12025127601099332</v>
      </c>
      <c r="BC404" s="24">
        <f>'Income Statement Annual'!AF404/('Balance Sheet Annual'!BB404-'Balance Sheet Annual'!BR404)</f>
        <v>4.8204072510710093E-2</v>
      </c>
    </row>
    <row r="405" spans="1:55" x14ac:dyDescent="0.2">
      <c r="A405" s="52" t="s">
        <v>1243</v>
      </c>
      <c r="B405" s="52" t="s">
        <v>1244</v>
      </c>
      <c r="C405" s="52" t="str">
        <f>VLOOKUP(A405,'[1]S&amp;P 500 Wikipedia'!A:D,3,FALSE)</f>
        <v>Real Estate</v>
      </c>
      <c r="D405" s="52">
        <v>378241</v>
      </c>
      <c r="E405" s="52" t="s">
        <v>16</v>
      </c>
      <c r="F405" s="52">
        <v>2019</v>
      </c>
      <c r="G405" s="52" t="s">
        <v>17</v>
      </c>
      <c r="H405" s="53">
        <v>43830</v>
      </c>
      <c r="I405" s="53">
        <v>43875</v>
      </c>
      <c r="J405" s="53">
        <v>43875</v>
      </c>
      <c r="K405" s="54">
        <v>406276000</v>
      </c>
      <c r="L405" s="54">
        <v>408216000</v>
      </c>
      <c r="M405" s="52" t="s">
        <v>1245</v>
      </c>
      <c r="N405" s="21">
        <f>'Balance Sheet Annual'!AH405/'Balance Sheet Annual'!BR405</f>
        <v>4.7055588905993373</v>
      </c>
      <c r="O405" s="22">
        <f>('Balance Sheet Annual'!AH405-'Balance Sheet Annual'!U405)/'Balance Sheet Annual'!BR405</f>
        <v>4.7055588905993373</v>
      </c>
      <c r="P405" s="22">
        <f>'Balance Sheet Annual'!N405/'Balance Sheet Annual'!BR405</f>
        <v>0.2822407928026453</v>
      </c>
      <c r="Q405" s="22">
        <f>'Balance Sheet Annual'!CH405/'Balance Sheet Annual'!CS405</f>
        <v>0.9655965339386936</v>
      </c>
      <c r="R405" s="22">
        <f>('Balance Sheet Annual'!BH405+'Balance Sheet Annual'!BS405)/'Balance Sheet Annual'!BB405</f>
        <v>0.44681655005305304</v>
      </c>
      <c r="S405" s="22">
        <f>('Balance Sheet Annual'!BH405/'Balance Sheet Annual'!BB405)</f>
        <v>0</v>
      </c>
      <c r="T405" s="22">
        <f>'Balance Sheet Annual'!BS405/'Balance Sheet Annual'!BB405</f>
        <v>0.44681655005305304</v>
      </c>
      <c r="U405" s="22">
        <f>('Balance Sheet Annual'!BH405+'Balance Sheet Annual'!BS405)/'Balance Sheet Annual'!CS405</f>
        <v>0.87826106209072585</v>
      </c>
      <c r="V405" s="22">
        <f>('Balance Sheet Annual'!BH405/'Balance Sheet Annual'!CS405)</f>
        <v>0</v>
      </c>
      <c r="W405" s="22">
        <f>('Balance Sheet Annual'!BS405/'Balance Sheet Annual'!CS405)</f>
        <v>0.87826106209072585</v>
      </c>
      <c r="X405" s="23">
        <f>'Balance Sheet Annual'!AH405/'Balance Sheet Annual'!BB405</f>
        <v>0.14230287988427823</v>
      </c>
      <c r="Y405" s="23">
        <f>'Balance Sheet Annual'!CS405/('Balance Sheet Annual'!BB405-'Balance Sheet Annual'!AQ405-'Balance Sheet Annual'!AR405-'Balance Sheet Annual'!AS405)</f>
        <v>0.50979481232681012</v>
      </c>
      <c r="Z405" s="23">
        <f>'Balance Sheet Annual'!BA405/'Balance Sheet Annual'!BB405</f>
        <v>0.85769712011572175</v>
      </c>
      <c r="AA405" s="23">
        <f>'Balance Sheet Annual'!AR405/'Balance Sheet Annual'!BB405</f>
        <v>2.0467184815584289E-3</v>
      </c>
      <c r="AB405" s="24">
        <f>'Balance Sheet Annual'!CS405/'Balance Sheet Annual'!CT405</f>
        <v>0.50875140586261824</v>
      </c>
      <c r="AC405" s="25">
        <f>'Income Statement Annual'!V405/'Income Statement Annual'!N405</f>
        <v>1</v>
      </c>
      <c r="AD405" s="23">
        <f>('Income Statement Annual'!AF405-'Income Statement Annual'!AC405)/'Income Statement Annual'!N405</f>
        <v>0.45002485694078814</v>
      </c>
      <c r="AE405" s="23">
        <f>'Income Statement Annual'!AF405/'Income Statement Annual'!N405</f>
        <v>0.24947581730128995</v>
      </c>
      <c r="AF405" s="23">
        <f>'Income Statement Annual'!BS405/'Income Statement Annual'!N405</f>
        <v>0.24064799096168049</v>
      </c>
      <c r="AG405" s="23">
        <f>('Income Statement Annual'!AF405-'Income Statement Annual'!AC405)/('Income Statement Annual'!AH405*-1)</f>
        <v>4.1484612795400668</v>
      </c>
      <c r="AH405" s="24">
        <f>'Income Statement Annual'!AF405/('Income Statement Annual'!AH405*-1)</f>
        <v>2.2997413416036823</v>
      </c>
      <c r="AI405" s="25">
        <f>'Cash Flow Statement Annual'!BG405/'Cash Flow Statement Annual'!AB405</f>
        <v>0.37575652617762872</v>
      </c>
      <c r="AJ405" s="23">
        <f>'Cash Flow Statement Annual'!AB405/'Balance Sheet Annual'!BR405</f>
        <v>1.5215407506027845</v>
      </c>
      <c r="AK405" s="23">
        <f>('Cash Flow Statement Annual'!AB405+'Cash Flow Statement Annual'!AV405)/('Balance Sheet Annual'!BH405+'Balance Sheet Annual'!BS405)</f>
        <v>9.0684107994919508E-3</v>
      </c>
      <c r="AL405" s="24">
        <f>('Cash Flow Statement Annual'!AB405/('Balance Sheet Annual'!BH405+'Balance Sheet Annual'!BS405))</f>
        <v>0.10298093096701109</v>
      </c>
      <c r="AM405" s="25">
        <f>'Income Statement Annual'!BS405/'Balance Sheet Annual'!CS405</f>
        <v>7.2570688044589896E-2</v>
      </c>
      <c r="AN405" s="23">
        <f>'Income Statement Annual'!N405/'Balance Sheet Annual'!CS405</f>
        <v>0.30156365633713378</v>
      </c>
      <c r="AO405" s="23">
        <f>'Income Statement Annual'!N405/'Balance Sheet Annual'!BB405</f>
        <v>0.15342093411858829</v>
      </c>
      <c r="AP405" s="23">
        <f>'Income Statement Annual'!N405/('Balance Sheet Annual'!AH405-'Balance Sheet Annual'!BR405)</f>
        <v>1.3690787407152949</v>
      </c>
      <c r="AQ405" s="23">
        <f>'Income Statement Annual'!BS405/'Balance Sheet Annual'!BB405</f>
        <v>3.6920439567102607E-2</v>
      </c>
      <c r="AR405" s="23">
        <f>'Cash Flow Statement Annual'!AB405/'Income Statement Annual'!N405</f>
        <v>0.29991724767080896</v>
      </c>
      <c r="AS405" s="23">
        <f>'Cash Flow Statement Annual'!BG405/'Income Statement Annual'!N405</f>
        <v>0.11269586312553868</v>
      </c>
      <c r="AT405" s="23">
        <f>'Cash Flow Statement Annual'!AB405/'Balance Sheet Annual'!BB405</f>
        <v>4.6013584295931512E-2</v>
      </c>
      <c r="AU405" s="23">
        <f>('Cash Flow Statement Annual'!AB405+'Cash Flow Statement Annual'!AU405)/'Balance Sheet Annual'!BR405</f>
        <v>-0.50800608628980015</v>
      </c>
      <c r="AV405" s="23">
        <f>('Cash Flow Statement Annual'!AB405+'Cash Flow Statement Annual'!AU405)/('Balance Sheet Annual'!BH405+'Balance Sheet Annual'!BS405)</f>
        <v>-3.4382871232535785E-2</v>
      </c>
      <c r="AW405" s="23">
        <f>'Cash Flow Statement Annual'!AB405/'Balance Sheet Annual'!BS405</f>
        <v>0.10298093096701109</v>
      </c>
      <c r="AX405" s="23">
        <f>('Cash Flow Statement Annual'!AB405+'Cash Flow Statement Annual'!AU405)/'Balance Sheet Annual'!BS405</f>
        <v>-3.4382871232535785E-2</v>
      </c>
      <c r="AY405" s="23">
        <f>('Balance Sheet Annual'!BH405+'Balance Sheet Annual'!BS405)/('Income Statement Annual'!AF405-'Income Statement Annual'!AC405)</f>
        <v>6.47154724119902</v>
      </c>
      <c r="AZ405" s="23">
        <f>(('Balance Sheet Annual'!BH405+'Balance Sheet Annual'!BS405)-'Balance Sheet Annual'!N405)/('Income Statement Annual'!AF405-'Income Statement Annual'!AC405)</f>
        <v>6.3479237129102728</v>
      </c>
      <c r="BA405" s="23">
        <f>('Cash Flow Statement Annual'!AB405+'Cash Flow Statement Annual'!AU405)/'Income Statement Annual'!BS405</f>
        <v>-0.41610652758123773</v>
      </c>
      <c r="BB405" s="23">
        <f>'Income Statement Annual'!AF405/('Balance Sheet Annual'!BH405+'Balance Sheet Annual'!BS405)</f>
        <v>8.5661135259688992E-2</v>
      </c>
      <c r="BC405" s="24">
        <f>'Income Statement Annual'!AF405/('Balance Sheet Annual'!BB405-'Balance Sheet Annual'!BR405)</f>
        <v>3.9468394025578668E-2</v>
      </c>
    </row>
    <row r="406" spans="1:55" x14ac:dyDescent="0.2">
      <c r="A406" s="52" t="s">
        <v>1258</v>
      </c>
      <c r="B406" s="52" t="s">
        <v>1259</v>
      </c>
      <c r="C406" s="52" t="str">
        <f>VLOOKUP(A406,'[1]S&amp;P 500 Wikipedia'!A:D,3,FALSE)</f>
        <v>Consumer Discretionary</v>
      </c>
      <c r="D406" s="52">
        <v>104227</v>
      </c>
      <c r="E406" s="52" t="s">
        <v>16</v>
      </c>
      <c r="F406" s="52">
        <v>2019</v>
      </c>
      <c r="G406" s="52" t="s">
        <v>17</v>
      </c>
      <c r="H406" s="53">
        <v>43830</v>
      </c>
      <c r="I406" s="53">
        <v>43872</v>
      </c>
      <c r="J406" s="53">
        <v>43872</v>
      </c>
      <c r="K406" s="54">
        <v>63400000</v>
      </c>
      <c r="L406" s="54">
        <v>63800000</v>
      </c>
      <c r="M406" s="52" t="s">
        <v>1260</v>
      </c>
      <c r="N406" s="21">
        <f>'Balance Sheet Annual'!AH406/'Balance Sheet Annual'!BR406</f>
        <v>0.88397658023658743</v>
      </c>
      <c r="O406" s="22">
        <f>('Balance Sheet Annual'!AH406-'Balance Sheet Annual'!U406)/'Balance Sheet Annual'!BR406</f>
        <v>0.59266340064523837</v>
      </c>
      <c r="P406" s="22">
        <f>'Balance Sheet Annual'!N406/'Balance Sheet Annual'!BR406</f>
        <v>0.23324172541522284</v>
      </c>
      <c r="Q406" s="22">
        <f>'Balance Sheet Annual'!CH406/'Balance Sheet Annual'!CS406</f>
        <v>3.5849927149101504</v>
      </c>
      <c r="R406" s="22">
        <f>('Balance Sheet Annual'!BH406+'Balance Sheet Annual'!BS406)/'Balance Sheet Annual'!BB406</f>
        <v>0.24887452995074413</v>
      </c>
      <c r="S406" s="22">
        <f>('Balance Sheet Annual'!BH406/'Balance Sheet Annual'!BB406)</f>
        <v>2.9606482707483714E-2</v>
      </c>
      <c r="T406" s="22">
        <f>'Balance Sheet Annual'!BS406/'Balance Sheet Annual'!BB406</f>
        <v>0.21926804724326043</v>
      </c>
      <c r="U406" s="22">
        <f>('Balance Sheet Annual'!BH406+'Balance Sheet Annual'!BS406)/'Balance Sheet Annual'!CS406</f>
        <v>1.1410879067508499</v>
      </c>
      <c r="V406" s="22">
        <f>('Balance Sheet Annual'!BH406/'Balance Sheet Annual'!CS406)</f>
        <v>0.13574550752792619</v>
      </c>
      <c r="W406" s="22">
        <f>('Balance Sheet Annual'!BS406/'Balance Sheet Annual'!CS406)</f>
        <v>1.0053423992229238</v>
      </c>
      <c r="X406" s="23">
        <f>'Balance Sheet Annual'!AH406/'Balance Sheet Annual'!BB406</f>
        <v>0.39182246703034795</v>
      </c>
      <c r="Y406" s="23">
        <f>'Balance Sheet Annual'!CS406/('Balance Sheet Annual'!BB406-'Balance Sheet Annual'!AQ406-'Balance Sheet Annual'!AR406-'Balance Sheet Annual'!AS406)</f>
        <v>0.28967360720315138</v>
      </c>
      <c r="Z406" s="23">
        <f>'Balance Sheet Annual'!BA406/'Balance Sheet Annual'!BB406</f>
        <v>0.60817753296965205</v>
      </c>
      <c r="AA406" s="23">
        <f>'Balance Sheet Annual'!AR406/'Balance Sheet Annual'!BB406</f>
        <v>0.12923044330279115</v>
      </c>
      <c r="AB406" s="24">
        <f>'Balance Sheet Annual'!CS406/'Balance Sheet Annual'!CT406</f>
        <v>0.21810285472167787</v>
      </c>
      <c r="AC406" s="25">
        <f>'Income Statement Annual'!V406/'Income Statement Annual'!N406</f>
        <v>0.17302512365933689</v>
      </c>
      <c r="AD406" s="23">
        <f>('Income Statement Annual'!AF406-'Income Statement Annual'!AC406)/'Income Statement Annual'!N406</f>
        <v>6.8122826778980364E-2</v>
      </c>
      <c r="AE406" s="23">
        <f>'Income Statement Annual'!AF406/'Income Statement Annual'!N406</f>
        <v>6.4743621137176161E-2</v>
      </c>
      <c r="AF406" s="23">
        <f>'Income Statement Annual'!BS406/'Income Statement Annual'!N406</f>
        <v>5.7985209853567754E-2</v>
      </c>
      <c r="AG406" s="23">
        <f>('Income Statement Annual'!AF406-'Income Statement Annual'!AC406)/('Income Statement Annual'!AH406*-1)</f>
        <v>7.4385026737967914</v>
      </c>
      <c r="AH406" s="24">
        <f>'Income Statement Annual'!AF406/('Income Statement Annual'!AH406*-1)</f>
        <v>7.0695187165775399</v>
      </c>
      <c r="AI406" s="25">
        <f>'Cash Flow Statement Annual'!BG406/'Cash Flow Statement Annual'!AB406</f>
        <v>-1.1577235772357723</v>
      </c>
      <c r="AJ406" s="23">
        <f>'Cash Flow Statement Annual'!AB406/'Balance Sheet Annual'!BR406</f>
        <v>0.14697096427291192</v>
      </c>
      <c r="AK406" s="23">
        <f>('Cash Flow Statement Annual'!AB406+'Cash Flow Statement Annual'!AV406)/('Balance Sheet Annual'!BH406+'Balance Sheet Annual'!BS406)</f>
        <v>0.19685039370078741</v>
      </c>
      <c r="AL406" s="24">
        <f>('Cash Flow Statement Annual'!AB406/('Balance Sheet Annual'!BH406+'Balance Sheet Annual'!BS406))</f>
        <v>0.26175782081293891</v>
      </c>
      <c r="AM406" s="25">
        <f>'Income Statement Annual'!BS406/'Balance Sheet Annual'!CS406</f>
        <v>0.28751821272462358</v>
      </c>
      <c r="AN406" s="23">
        <f>'Income Statement Annual'!N406/'Balance Sheet Annual'!CS406</f>
        <v>4.9584749878581835</v>
      </c>
      <c r="AO406" s="23">
        <f>'Income Statement Annual'!N406/'Balance Sheet Annual'!BB406</f>
        <v>1.0814575499179069</v>
      </c>
      <c r="AP406" s="23">
        <f>'Income Statement Annual'!N406/('Balance Sheet Annual'!AH406-'Balance Sheet Annual'!BR406)</f>
        <v>-21.028836251287334</v>
      </c>
      <c r="AQ406" s="23">
        <f>'Income Statement Annual'!BS406/'Balance Sheet Annual'!BB406</f>
        <v>6.2708542979715051E-2</v>
      </c>
      <c r="AR406" s="23">
        <f>'Cash Flow Statement Annual'!AB406/'Income Statement Annual'!N406</f>
        <v>6.0238013614770554E-2</v>
      </c>
      <c r="AS406" s="23">
        <f>'Cash Flow Statement Annual'!BG406/'Income Statement Annual'!N406</f>
        <v>-6.973896860766933E-2</v>
      </c>
      <c r="AT406" s="23">
        <f>'Cash Flow Statement Annual'!AB406/'Balance Sheet Annual'!BB406</f>
        <v>6.5144854615751285E-2</v>
      </c>
      <c r="AU406" s="23">
        <f>('Cash Flow Statement Annual'!AB406+'Cash Flow Statement Annual'!AU406)/'Balance Sheet Annual'!BR406</f>
        <v>0.22296570677500299</v>
      </c>
      <c r="AV406" s="23">
        <f>('Cash Flow Statement Annual'!AB406+'Cash Flow Statement Annual'!AU406)/('Balance Sheet Annual'!BH406+'Balance Sheet Annual'!BS406)</f>
        <v>0.39710576718450735</v>
      </c>
      <c r="AW406" s="23">
        <f>'Cash Flow Statement Annual'!AB406/'Balance Sheet Annual'!BS406</f>
        <v>0.29710144927536231</v>
      </c>
      <c r="AX406" s="23">
        <f>('Cash Flow Statement Annual'!AB406+'Cash Flow Statement Annual'!AU406)/'Balance Sheet Annual'!BS406</f>
        <v>0.45072463768115945</v>
      </c>
      <c r="AY406" s="23">
        <f>('Balance Sheet Annual'!BH406+'Balance Sheet Annual'!BS406)/('Income Statement Annual'!AF406-'Income Statement Annual'!AC406)</f>
        <v>3.3781452192667145</v>
      </c>
      <c r="AZ406" s="23">
        <f>(('Balance Sheet Annual'!BH406+'Balance Sheet Annual'!BS406)-'Balance Sheet Annual'!N406)/('Income Statement Annual'!AF406-'Income Statement Annual'!AC406)</f>
        <v>1.9748382458662832</v>
      </c>
      <c r="BA406" s="23">
        <f>('Cash Flow Statement Annual'!AB406+'Cash Flow Statement Annual'!AU406)/'Income Statement Annual'!BS406</f>
        <v>1.5760135135135136</v>
      </c>
      <c r="BB406" s="23">
        <f>'Income Statement Annual'!AF406/('Balance Sheet Annual'!BH406+'Balance Sheet Annual'!BS406)</f>
        <v>0.281336454564801</v>
      </c>
      <c r="BC406" s="24">
        <f>'Income Statement Annual'!AF406/('Balance Sheet Annual'!BB406-'Balance Sheet Annual'!BR406)</f>
        <v>0.12576103500761035</v>
      </c>
    </row>
    <row r="407" spans="1:55" x14ac:dyDescent="0.2">
      <c r="A407" s="52" t="s">
        <v>1264</v>
      </c>
      <c r="B407" s="52" t="s">
        <v>1265</v>
      </c>
      <c r="C407" s="52" t="str">
        <f>VLOOKUP(A407,'[1]S&amp;P 500 Wikipedia'!A:D,3,FALSE)</f>
        <v>Financials</v>
      </c>
      <c r="D407" s="52">
        <v>378243</v>
      </c>
      <c r="E407" s="52" t="s">
        <v>16</v>
      </c>
      <c r="F407" s="52">
        <v>2019</v>
      </c>
      <c r="G407" s="52" t="s">
        <v>17</v>
      </c>
      <c r="H407" s="53">
        <v>43830</v>
      </c>
      <c r="I407" s="53">
        <v>43887</v>
      </c>
      <c r="J407" s="53">
        <v>43887</v>
      </c>
      <c r="K407" s="54">
        <v>130000000</v>
      </c>
      <c r="L407" s="54">
        <v>130000000</v>
      </c>
      <c r="M407" s="52" t="s">
        <v>1266</v>
      </c>
      <c r="N407" s="21">
        <f>'Balance Sheet Annual'!AH407/'Balance Sheet Annual'!BR407</f>
        <v>1.0601742377100187</v>
      </c>
      <c r="O407" s="22">
        <f>('Balance Sheet Annual'!AH407-'Balance Sheet Annual'!U407)/'Balance Sheet Annual'!BR407</f>
        <v>1.0601742377100187</v>
      </c>
      <c r="P407" s="22">
        <f>'Balance Sheet Annual'!N407/'Balance Sheet Annual'!BR407</f>
        <v>5.5196017423771004E-2</v>
      </c>
      <c r="Q407" s="22">
        <f>'Balance Sheet Annual'!CH407/'Balance Sheet Annual'!CS407</f>
        <v>2.4165300414697657</v>
      </c>
      <c r="R407" s="22">
        <f>('Balance Sheet Annual'!BH407+'Balance Sheet Annual'!BS407)/'Balance Sheet Annual'!BB407</f>
        <v>0.15855586292553492</v>
      </c>
      <c r="S407" s="22">
        <f>('Balance Sheet Annual'!BH407/'Balance Sheet Annual'!BB407)</f>
        <v>8.9200022582284193E-3</v>
      </c>
      <c r="T407" s="22">
        <f>'Balance Sheet Annual'!BS407/'Balance Sheet Annual'!BB407</f>
        <v>0.1496358606673065</v>
      </c>
      <c r="U407" s="22">
        <f>('Balance Sheet Annual'!BH407+'Balance Sheet Annual'!BS407)/'Balance Sheet Annual'!CS407</f>
        <v>0.54171086893625231</v>
      </c>
      <c r="V407" s="22">
        <f>('Balance Sheet Annual'!BH407/'Balance Sheet Annual'!CS407)</f>
        <v>3.0475455685215546E-2</v>
      </c>
      <c r="W407" s="22">
        <f>('Balance Sheet Annual'!BS407/'Balance Sheet Annual'!CS407)</f>
        <v>0.51123541325103672</v>
      </c>
      <c r="X407" s="23">
        <f>'Balance Sheet Annual'!AH407/'Balance Sheet Annual'!BB407</f>
        <v>0.48091796985265062</v>
      </c>
      <c r="Y407" s="23">
        <f>'Balance Sheet Annual'!CS407/('Balance Sheet Annual'!BB407-'Balance Sheet Annual'!AQ407-'Balance Sheet Annual'!AR407-'Balance Sheet Annual'!AS407)</f>
        <v>0.49961453213838297</v>
      </c>
      <c r="Z407" s="23">
        <f>'Balance Sheet Annual'!BA407/'Balance Sheet Annual'!BB407</f>
        <v>0.51908203014734944</v>
      </c>
      <c r="AA407" s="23">
        <f>'Balance Sheet Annual'!AR407/'Balance Sheet Annual'!BB407</f>
        <v>0.31598261164116748</v>
      </c>
      <c r="AB407" s="24">
        <f>'Balance Sheet Annual'!CS407/'Balance Sheet Annual'!CT407</f>
        <v>0.29269463106193189</v>
      </c>
      <c r="AC407" s="25">
        <f>'Income Statement Annual'!V407/'Income Statement Annual'!N407</f>
        <v>1</v>
      </c>
      <c r="AD407" s="23">
        <f>('Income Statement Annual'!AF407-'Income Statement Annual'!AC407)/'Income Statement Annual'!N407</f>
        <v>0.22911826529483351</v>
      </c>
      <c r="AE407" s="23">
        <f>'Income Statement Annual'!AF407/'Income Statement Annual'!N407</f>
        <v>0.14846775085739572</v>
      </c>
      <c r="AF407" s="23">
        <f>'Income Statement Annual'!BS407/'Income Statement Annual'!N407</f>
        <v>0.11549950215731829</v>
      </c>
      <c r="AG407" s="23">
        <f>('Income Statement Annual'!AF407-'Income Statement Annual'!AC407)/('Income Statement Annual'!AH407*-1)</f>
        <v>8.850427350427351</v>
      </c>
      <c r="AH407" s="24">
        <f>'Income Statement Annual'!AF407/('Income Statement Annual'!AH407*-1)</f>
        <v>5.7350427350427351</v>
      </c>
      <c r="AI407" s="25">
        <f>'Cash Flow Statement Annual'!BG407/'Cash Flow Statement Annual'!AB407</f>
        <v>0.36725254394079554</v>
      </c>
      <c r="AJ407" s="23">
        <f>'Cash Flow Statement Annual'!AB407/'Balance Sheet Annual'!BR407</f>
        <v>6.7268201617921589E-2</v>
      </c>
      <c r="AK407" s="23">
        <f>('Cash Flow Statement Annual'!AB407+'Cash Flow Statement Annual'!AV407)/('Balance Sheet Annual'!BH407+'Balance Sheet Annual'!BS407)</f>
        <v>0.13387929499732953</v>
      </c>
      <c r="AL407" s="24">
        <f>('Cash Flow Statement Annual'!AB407/('Balance Sheet Annual'!BH407+'Balance Sheet Annual'!BS407))</f>
        <v>0.19245148655866121</v>
      </c>
      <c r="AM407" s="25">
        <f>'Income Statement Annual'!BS407/'Balance Sheet Annual'!CS407</f>
        <v>0.10068473333976276</v>
      </c>
      <c r="AN407" s="23">
        <f>'Income Statement Annual'!N407/'Balance Sheet Annual'!CS407</f>
        <v>0.871733050438808</v>
      </c>
      <c r="AO407" s="23">
        <f>'Income Statement Annual'!N407/'Balance Sheet Annual'!BB407</f>
        <v>0.25515158358267936</v>
      </c>
      <c r="AP407" s="23">
        <f>'Income Statement Annual'!N407/('Balance Sheet Annual'!AH407-'Balance Sheet Annual'!BR407)</f>
        <v>9.3474663908996902</v>
      </c>
      <c r="AQ407" s="23">
        <f>'Income Statement Annual'!BS407/'Balance Sheet Annual'!BB407</f>
        <v>2.9469880878450854E-2</v>
      </c>
      <c r="AR407" s="23">
        <f>'Cash Flow Statement Annual'!AB407/'Income Statement Annual'!N407</f>
        <v>0.11959287531806616</v>
      </c>
      <c r="AS407" s="23">
        <f>'Cash Flow Statement Annual'!BG407/'Income Statement Annual'!N407</f>
        <v>4.3920787697754177E-2</v>
      </c>
      <c r="AT407" s="23">
        <f>'Cash Flow Statement Annual'!AB407/'Balance Sheet Annual'!BB407</f>
        <v>3.0514311522610513E-2</v>
      </c>
      <c r="AU407" s="23">
        <f>('Cash Flow Statement Annual'!AB407+'Cash Flow Statement Annual'!AU407)/'Balance Sheet Annual'!BR407</f>
        <v>-3.316739265712508E-2</v>
      </c>
      <c r="AV407" s="23">
        <f>('Cash Flow Statement Annual'!AB407+'Cash Flow Statement Annual'!AU407)/('Balance Sheet Annual'!BH407+'Balance Sheet Annual'!BS407)</f>
        <v>-9.4890510948905105E-2</v>
      </c>
      <c r="AW407" s="23">
        <f>'Cash Flow Statement Annual'!AB407/'Balance Sheet Annual'!BS407</f>
        <v>0.203923787964535</v>
      </c>
      <c r="AX407" s="23">
        <f>('Cash Flow Statement Annual'!AB407+'Cash Flow Statement Annual'!AU407)/'Balance Sheet Annual'!BS407</f>
        <v>-0.10054706659120921</v>
      </c>
      <c r="AY407" s="23">
        <f>('Balance Sheet Annual'!BH407+'Balance Sheet Annual'!BS407)/('Income Statement Annual'!AF407-'Income Statement Annual'!AC407)</f>
        <v>2.712216320618059</v>
      </c>
      <c r="AZ407" s="23">
        <f>(('Balance Sheet Annual'!BH407+'Balance Sheet Annual'!BS407)-'Balance Sheet Annual'!N407)/('Income Statement Annual'!AF407-'Income Statement Annual'!AC407)</f>
        <v>2.2839208112023179</v>
      </c>
      <c r="BA407" s="23">
        <f>('Cash Flow Statement Annual'!AB407+'Cash Flow Statement Annual'!AU407)/'Income Statement Annual'!BS407</f>
        <v>-0.51053639846743293</v>
      </c>
      <c r="BB407" s="23">
        <f>'Income Statement Annual'!AF407/('Balance Sheet Annual'!BH407+'Balance Sheet Annual'!BS407)</f>
        <v>0.23891757165746841</v>
      </c>
      <c r="BC407" s="24">
        <f>'Income Statement Annual'!AF407/('Balance Sheet Annual'!BB407-'Balance Sheet Annual'!BR407)</f>
        <v>6.9332506716263689E-2</v>
      </c>
    </row>
    <row r="408" spans="1:55" x14ac:dyDescent="0.2">
      <c r="A408" s="52" t="s">
        <v>1234</v>
      </c>
      <c r="B408" s="52" t="s">
        <v>1235</v>
      </c>
      <c r="C408" s="52" t="str">
        <f>VLOOKUP(A408,'[1]S&amp;P 500 Wikipedia'!A:D,3,FALSE)</f>
        <v>Industrials</v>
      </c>
      <c r="D408" s="52">
        <v>378239</v>
      </c>
      <c r="E408" s="52" t="s">
        <v>16</v>
      </c>
      <c r="F408" s="52">
        <v>2019</v>
      </c>
      <c r="G408" s="52" t="s">
        <v>17</v>
      </c>
      <c r="H408" s="53">
        <v>43830</v>
      </c>
      <c r="I408" s="53">
        <v>43874</v>
      </c>
      <c r="J408" s="53">
        <v>43874</v>
      </c>
      <c r="K408" s="54">
        <v>424600000</v>
      </c>
      <c r="L408" s="54">
        <v>428200000</v>
      </c>
      <c r="M408" s="52" t="s">
        <v>1236</v>
      </c>
      <c r="N408" s="21">
        <f>'Balance Sheet Annual'!AH408/'Balance Sheet Annual'!BR408</f>
        <v>1.9748727735368956</v>
      </c>
      <c r="O408" s="22">
        <f>('Balance Sheet Annual'!AH408-'Balance Sheet Annual'!U408)/'Balance Sheet Annual'!BR408</f>
        <v>1.9411577608142494</v>
      </c>
      <c r="P408" s="22">
        <f>'Balance Sheet Annual'!N408/'Balance Sheet Annual'!BR408</f>
        <v>1.1326335877862594</v>
      </c>
      <c r="Q408" s="22">
        <f>'Balance Sheet Annual'!CH408/'Balance Sheet Annual'!CS408</f>
        <v>2.9240452616690242</v>
      </c>
      <c r="R408" s="22">
        <f>('Balance Sheet Annual'!BH408+'Balance Sheet Annual'!BS408)/'Balance Sheet Annual'!BB408</f>
        <v>0.48653714450492014</v>
      </c>
      <c r="S408" s="22">
        <f>('Balance Sheet Annual'!BH408/'Balance Sheet Annual'!BB408)</f>
        <v>7.8578380131925172E-3</v>
      </c>
      <c r="T408" s="22">
        <f>'Balance Sheet Annual'!BS408/'Balance Sheet Annual'!BB408</f>
        <v>0.47867930649172763</v>
      </c>
      <c r="U408" s="22">
        <f>('Balance Sheet Annual'!BH408+'Balance Sheet Annual'!BS408)/'Balance Sheet Annual'!CS408</f>
        <v>1.9091937765205091</v>
      </c>
      <c r="V408" s="22">
        <f>('Balance Sheet Annual'!BH408/'Balance Sheet Annual'!CS408)</f>
        <v>3.0834512022630836E-2</v>
      </c>
      <c r="W408" s="22">
        <f>('Balance Sheet Annual'!BS408/'Balance Sheet Annual'!CS408)</f>
        <v>1.8783592644978784</v>
      </c>
      <c r="X408" s="23">
        <f>'Balance Sheet Annual'!AH408/'Balance Sheet Annual'!BB408</f>
        <v>0.22380420286198321</v>
      </c>
      <c r="Y408" s="23">
        <f>'Balance Sheet Annual'!CS408/('Balance Sheet Annual'!BB408-'Balance Sheet Annual'!AQ408-'Balance Sheet Annual'!AR408-'Balance Sheet Annual'!AS408)</f>
        <v>0.34171097148380858</v>
      </c>
      <c r="Z408" s="23">
        <f>'Balance Sheet Annual'!BA408/'Balance Sheet Annual'!BB408</f>
        <v>0.77619579713801679</v>
      </c>
      <c r="AA408" s="23">
        <f>'Balance Sheet Annual'!AR408/'Balance Sheet Annual'!BB408</f>
        <v>0.23544677936776845</v>
      </c>
      <c r="AB408" s="24">
        <f>'Balance Sheet Annual'!CS408/'Balance Sheet Annual'!CT408</f>
        <v>0.25483905850124355</v>
      </c>
      <c r="AC408" s="25">
        <f>'Income Statement Annual'!V408/'Income Statement Annual'!N408</f>
        <v>0.38557101261727594</v>
      </c>
      <c r="AD408" s="23">
        <f>('Income Statement Annual'!AF408-'Income Statement Annual'!AC408)/'Income Statement Annual'!N408</f>
        <v>0.28003882238757682</v>
      </c>
      <c r="AE408" s="23">
        <f>'Income Statement Annual'!AF408/'Income Statement Annual'!N408</f>
        <v>0.17819475897767711</v>
      </c>
      <c r="AF408" s="23">
        <f>'Income Statement Annual'!BS408/'Income Statement Annual'!N408</f>
        <v>0.10805564542219347</v>
      </c>
      <c r="AG408" s="23">
        <f>('Income Statement Annual'!AF408-'Income Statement Annual'!AC408)/('Income Statement Annual'!AH408*-1)</f>
        <v>10.530413625304137</v>
      </c>
      <c r="AH408" s="24">
        <f>'Income Statement Annual'!AF408/('Income Statement Annual'!AH408*-1)</f>
        <v>6.7007299270072993</v>
      </c>
      <c r="AI408" s="25">
        <f>'Cash Flow Statement Annual'!BG408/'Cash Flow Statement Annual'!AB408</f>
        <v>0.50696954052658749</v>
      </c>
      <c r="AJ408" s="23">
        <f>'Cash Flow Statement Annual'!AB408/'Balance Sheet Annual'!BR408</f>
        <v>1.2321882951653944</v>
      </c>
      <c r="AK408" s="23">
        <f>('Cash Flow Statement Annual'!AB408+'Cash Flow Statement Annual'!AV408)/('Balance Sheet Annual'!BH408+'Balance Sheet Annual'!BS408)</f>
        <v>0.22210697881167579</v>
      </c>
      <c r="AL408" s="24">
        <f>('Cash Flow Statement Annual'!AB408/('Balance Sheet Annual'!BH408+'Balance Sheet Annual'!BS408))</f>
        <v>0.28700548229367312</v>
      </c>
      <c r="AM408" s="25">
        <f>'Income Statement Annual'!BS408/'Balance Sheet Annual'!CS408</f>
        <v>0.23620933521923621</v>
      </c>
      <c r="AN408" s="23">
        <f>'Income Statement Annual'!N408/'Balance Sheet Annual'!CS408</f>
        <v>2.185997171145686</v>
      </c>
      <c r="AO408" s="23">
        <f>'Income Statement Annual'!N408/'Balance Sheet Annual'!BB408</f>
        <v>0.55707746098114841</v>
      </c>
      <c r="AP408" s="23">
        <f>'Income Statement Annual'!N408/('Balance Sheet Annual'!AH408-'Balance Sheet Annual'!BR408)</f>
        <v>5.0424143556280585</v>
      </c>
      <c r="AQ408" s="23">
        <f>'Income Statement Annual'!BS408/'Balance Sheet Annual'!BB408</f>
        <v>6.0195364596474787E-2</v>
      </c>
      <c r="AR408" s="23">
        <f>'Cash Flow Statement Annual'!AB408/'Income Statement Annual'!N408</f>
        <v>0.25066321578777095</v>
      </c>
      <c r="AS408" s="23">
        <f>'Cash Flow Statement Annual'!BG408/'Income Statement Annual'!N408</f>
        <v>0.1270786153348431</v>
      </c>
      <c r="AT408" s="23">
        <f>'Cash Flow Statement Annual'!AB408/'Balance Sheet Annual'!BB408</f>
        <v>0.13963882781242115</v>
      </c>
      <c r="AU408" s="23">
        <f>('Cash Flow Statement Annual'!AB408+'Cash Flow Statement Annual'!AU408)/'Balance Sheet Annual'!BR408</f>
        <v>0.47646310432569977</v>
      </c>
      <c r="AV408" s="23">
        <f>('Cash Flow Statement Annual'!AB408+'Cash Flow Statement Annual'!AU408)/('Balance Sheet Annual'!BH408+'Balance Sheet Annual'!BS408)</f>
        <v>0.11097940435620092</v>
      </c>
      <c r="AW408" s="23">
        <f>'Cash Flow Statement Annual'!AB408/'Balance Sheet Annual'!BS408</f>
        <v>0.29171686746987951</v>
      </c>
      <c r="AX408" s="23">
        <f>('Cash Flow Statement Annual'!AB408+'Cash Flow Statement Annual'!AU408)/'Balance Sheet Annual'!BS408</f>
        <v>0.11280120481927711</v>
      </c>
      <c r="AY408" s="23">
        <f>('Balance Sheet Annual'!BH408+'Balance Sheet Annual'!BS408)/('Income Statement Annual'!AF408-'Income Statement Annual'!AC408)</f>
        <v>3.1187615526802217</v>
      </c>
      <c r="AZ408" s="23">
        <f>(('Balance Sheet Annual'!BH408+'Balance Sheet Annual'!BS408)-'Balance Sheet Annual'!N408)/('Income Statement Annual'!AF408-'Income Statement Annual'!AC408)</f>
        <v>2.2959796672828094</v>
      </c>
      <c r="BA408" s="23">
        <f>('Cash Flow Statement Annual'!AB408+'Cash Flow Statement Annual'!AU408)/'Income Statement Annual'!BS408</f>
        <v>0.89700598802395215</v>
      </c>
      <c r="BB408" s="23">
        <f>'Income Statement Annual'!AF408/('Balance Sheet Annual'!BH408+'Balance Sheet Annual'!BS408)</f>
        <v>0.20403022670025189</v>
      </c>
      <c r="BC408" s="24">
        <f>'Income Statement Annual'!AF408/('Balance Sheet Annual'!BB408-'Balance Sheet Annual'!BR408)</f>
        <v>0.11195577055977886</v>
      </c>
    </row>
    <row r="409" spans="1:55" x14ac:dyDescent="0.2">
      <c r="A409" s="52" t="s">
        <v>1261</v>
      </c>
      <c r="B409" s="52" t="s">
        <v>1262</v>
      </c>
      <c r="C409" s="52" t="str">
        <f>VLOOKUP(A409,'[1]S&amp;P 500 Wikipedia'!A:D,3,FALSE)</f>
        <v>Energy</v>
      </c>
      <c r="D409" s="52">
        <v>344928</v>
      </c>
      <c r="E409" s="52" t="s">
        <v>16</v>
      </c>
      <c r="F409" s="52">
        <v>2019</v>
      </c>
      <c r="G409" s="52" t="s">
        <v>17</v>
      </c>
      <c r="H409" s="53">
        <v>43830</v>
      </c>
      <c r="I409" s="53">
        <v>43885</v>
      </c>
      <c r="J409" s="53">
        <v>43885</v>
      </c>
      <c r="K409" s="54">
        <v>1212344000</v>
      </c>
      <c r="L409" s="54">
        <v>1214222000</v>
      </c>
      <c r="M409" s="52" t="s">
        <v>1263</v>
      </c>
      <c r="N409" s="21">
        <f>'Balance Sheet Annual'!AH409/'Balance Sheet Annual'!BR409</f>
        <v>0.39818548387096775</v>
      </c>
      <c r="O409" s="22">
        <f>('Balance Sheet Annual'!AH409-'Balance Sheet Annual'!U409)/'Balance Sheet Annual'!BR409</f>
        <v>0.3666834677419355</v>
      </c>
      <c r="P409" s="22">
        <f>'Balance Sheet Annual'!N409/'Balance Sheet Annual'!BR409</f>
        <v>7.2832661290322578E-2</v>
      </c>
      <c r="Q409" s="22">
        <f>'Balance Sheet Annual'!CH409/'Balance Sheet Annual'!CS409</f>
        <v>1.8134930334881447</v>
      </c>
      <c r="R409" s="22">
        <f>('Balance Sheet Annual'!BH409+'Balance Sheet Annual'!BS409)/'Balance Sheet Annual'!BB409</f>
        <v>0.48410078192875761</v>
      </c>
      <c r="S409" s="22">
        <f>('Balance Sheet Annual'!BH409/'Balance Sheet Annual'!BB409)</f>
        <v>4.6481320590790617E-2</v>
      </c>
      <c r="T409" s="22">
        <f>'Balance Sheet Annual'!BS409/'Balance Sheet Annual'!BB409</f>
        <v>0.43761946133796698</v>
      </c>
      <c r="U409" s="22">
        <f>('Balance Sheet Annual'!BH409+'Balance Sheet Annual'!BS409)/'Balance Sheet Annual'!CS409</f>
        <v>1.362014177462723</v>
      </c>
      <c r="V409" s="22">
        <f>('Balance Sheet Annual'!BH409/'Balance Sheet Annual'!CS409)</f>
        <v>0.13077487166951846</v>
      </c>
      <c r="W409" s="22">
        <f>('Balance Sheet Annual'!BS409/'Balance Sheet Annual'!CS409)</f>
        <v>1.2312393057932045</v>
      </c>
      <c r="X409" s="23">
        <f>'Balance Sheet Annual'!AH409/'Balance Sheet Annual'!BB409</f>
        <v>3.4317984361424851E-2</v>
      </c>
      <c r="Y409" s="23">
        <f>'Balance Sheet Annual'!CS409/('Balance Sheet Annual'!BB409-'Balance Sheet Annual'!AQ409-'Balance Sheet Annual'!AR409-'Balance Sheet Annual'!AS409)</f>
        <v>0.42971560620782018</v>
      </c>
      <c r="Z409" s="23">
        <f>'Balance Sheet Annual'!BA409/'Balance Sheet Annual'!BB409</f>
        <v>0.96568201563857514</v>
      </c>
      <c r="AA409" s="23">
        <f>'Balance Sheet Annual'!AR409/'Balance Sheet Annual'!BB409</f>
        <v>0</v>
      </c>
      <c r="AB409" s="24">
        <f>'Balance Sheet Annual'!CS409/'Balance Sheet Annual'!CT409</f>
        <v>0.35543006081668116</v>
      </c>
      <c r="AC409" s="25">
        <f>'Income Statement Annual'!V409/'Income Statement Annual'!N409</f>
        <v>0.74807950249969513</v>
      </c>
      <c r="AD409" s="23">
        <f>('Income Statement Annual'!AF409-'Income Statement Annual'!AC409)/'Income Statement Annual'!N409</f>
        <v>0.50006096817461287</v>
      </c>
      <c r="AE409" s="23">
        <f>'Income Statement Annual'!AF409/'Income Statement Annual'!N409</f>
        <v>0.2910620656017559</v>
      </c>
      <c r="AF409" s="23">
        <f>'Income Statement Annual'!BS409/'Income Statement Annual'!N409</f>
        <v>0.10364589684184855</v>
      </c>
      <c r="AG409" s="23">
        <f>('Income Statement Annual'!AF409-'Income Statement Annual'!AC409)/('Income Statement Annual'!AH409*-1)</f>
        <v>3.457841483979764</v>
      </c>
      <c r="AH409" s="24">
        <f>'Income Statement Annual'!AF409/('Income Statement Annual'!AH409*-1)</f>
        <v>2.0126475548060707</v>
      </c>
      <c r="AI409" s="25">
        <f>'Cash Flow Statement Annual'!BG409/'Cash Flow Statement Annual'!AB409</f>
        <v>-0.19848361765502301</v>
      </c>
      <c r="AJ409" s="23">
        <f>'Cash Flow Statement Annual'!AB409/'Balance Sheet Annual'!BR409</f>
        <v>0.930695564516129</v>
      </c>
      <c r="AK409" s="23">
        <f>('Cash Flow Statement Annual'!AB409+'Cash Flow Statement Annual'!AV409)/('Balance Sheet Annual'!BH409+'Balance Sheet Annual'!BS409)</f>
        <v>8.3049174443646803E-2</v>
      </c>
      <c r="AL409" s="24">
        <f>('Cash Flow Statement Annual'!AB409/('Balance Sheet Annual'!BH409+'Balance Sheet Annual'!BS409))</f>
        <v>0.16569454414931803</v>
      </c>
      <c r="AM409" s="25">
        <f>'Income Statement Annual'!BS409/'Balance Sheet Annual'!CS409</f>
        <v>5.1943290149107799E-2</v>
      </c>
      <c r="AN409" s="23">
        <f>'Income Statement Annual'!N409/'Balance Sheet Annual'!CS409</f>
        <v>0.50116108530921533</v>
      </c>
      <c r="AO409" s="23">
        <f>'Income Statement Annual'!N409/'Balance Sheet Annual'!BB409</f>
        <v>0.17812771503040833</v>
      </c>
      <c r="AP409" s="23">
        <f>'Income Statement Annual'!N409/('Balance Sheet Annual'!AH409-'Balance Sheet Annual'!BR409)</f>
        <v>-3.4342546063651591</v>
      </c>
      <c r="AQ409" s="23">
        <f>'Income Statement Annual'!BS409/'Balance Sheet Annual'!BB409</f>
        <v>1.8462206776715898E-2</v>
      </c>
      <c r="AR409" s="23">
        <f>'Cash Flow Statement Annual'!AB409/'Income Statement Annual'!N409</f>
        <v>0.45031093769052555</v>
      </c>
      <c r="AS409" s="23">
        <f>'Cash Flow Statement Annual'!BG409/'Income Statement Annual'!N409</f>
        <v>-8.937934398244117E-2</v>
      </c>
      <c r="AT409" s="23">
        <f>'Cash Flow Statement Annual'!AB409/'Balance Sheet Annual'!BB409</f>
        <v>8.0212858384013902E-2</v>
      </c>
      <c r="AU409" s="23">
        <f>('Cash Flow Statement Annual'!AB409+'Cash Flow Statement Annual'!AU409)/'Balance Sheet Annual'!BR409</f>
        <v>0.21522177419354838</v>
      </c>
      <c r="AV409" s="23">
        <f>('Cash Flow Statement Annual'!AB409+'Cash Flow Statement Annual'!AU409)/('Balance Sheet Annual'!BH409+'Balance Sheet Annual'!BS409)</f>
        <v>3.8316582914572864E-2</v>
      </c>
      <c r="AW409" s="23">
        <f>'Cash Flow Statement Annual'!AB409/'Balance Sheet Annual'!BS409</f>
        <v>0.18329362715902323</v>
      </c>
      <c r="AX409" s="23">
        <f>('Cash Flow Statement Annual'!AB409+'Cash Flow Statement Annual'!AU409)/'Balance Sheet Annual'!BS409</f>
        <v>4.2386341076037323E-2</v>
      </c>
      <c r="AY409" s="23">
        <f>('Balance Sheet Annual'!BH409+'Balance Sheet Annual'!BS409)/('Income Statement Annual'!AF409-'Income Statement Annual'!AC409)</f>
        <v>5.4347720068276031</v>
      </c>
      <c r="AZ409" s="23">
        <f>(('Balance Sheet Annual'!BH409+'Balance Sheet Annual'!BS409)-'Balance Sheet Annual'!N409)/('Income Statement Annual'!AF409-'Income Statement Annual'!AC409)</f>
        <v>5.3643013899049015</v>
      </c>
      <c r="BA409" s="23">
        <f>('Cash Flow Statement Annual'!AB409+'Cash Flow Statement Annual'!AU409)/'Income Statement Annual'!BS409</f>
        <v>1.0047058823529411</v>
      </c>
      <c r="BB409" s="23">
        <f>'Income Statement Annual'!AF409/('Balance Sheet Annual'!BH409+'Balance Sheet Annual'!BS409)</f>
        <v>0.10709798994974874</v>
      </c>
      <c r="BC409" s="24">
        <f>'Income Statement Annual'!AF409/('Balance Sheet Annual'!BB409-'Balance Sheet Annual'!BR409)</f>
        <v>5.6736071496482222E-2</v>
      </c>
    </row>
    <row r="410" spans="1:55" x14ac:dyDescent="0.2">
      <c r="A410" s="52" t="s">
        <v>1231</v>
      </c>
      <c r="B410" s="52" t="s">
        <v>1232</v>
      </c>
      <c r="C410" s="52" t="str">
        <f>VLOOKUP(A410,'[1]S&amp;P 500 Wikipedia'!A:D,3,FALSE)</f>
        <v>Consumer Staples</v>
      </c>
      <c r="D410" s="52">
        <v>239962</v>
      </c>
      <c r="E410" s="52" t="s">
        <v>16</v>
      </c>
      <c r="F410" s="52">
        <v>2019</v>
      </c>
      <c r="G410" s="52" t="s">
        <v>17</v>
      </c>
      <c r="H410" s="53">
        <v>43861</v>
      </c>
      <c r="I410" s="53">
        <v>43910</v>
      </c>
      <c r="J410" s="53">
        <v>43910</v>
      </c>
      <c r="K410" s="54">
        <v>2835000000</v>
      </c>
      <c r="L410" s="54">
        <v>2856000000</v>
      </c>
      <c r="M410" s="52" t="s">
        <v>1233</v>
      </c>
      <c r="N410" s="21">
        <f>'Balance Sheet Annual'!AH410/'Balance Sheet Annual'!BR410</f>
        <v>0.7945237177015041</v>
      </c>
      <c r="O410" s="22">
        <f>('Balance Sheet Annual'!AH410-'Balance Sheet Annual'!U410)/'Balance Sheet Annual'!BR410</f>
        <v>0.22330633757552384</v>
      </c>
      <c r="P410" s="22">
        <f>'Balance Sheet Annual'!N410/'Balance Sheet Annual'!BR410</f>
        <v>0.12167373698418819</v>
      </c>
      <c r="Q410" s="22">
        <f>'Balance Sheet Annual'!CH410/'Balance Sheet Annual'!CS410</f>
        <v>1.8999288797331764</v>
      </c>
      <c r="R410" s="22">
        <f>('Balance Sheet Annual'!BH410+'Balance Sheet Annual'!BS410)/'Balance Sheet Annual'!BB410</f>
        <v>0.20994524197128903</v>
      </c>
      <c r="S410" s="22">
        <f>('Balance Sheet Annual'!BH410/'Balance Sheet Annual'!BB410)</f>
        <v>2.5104124822934944E-2</v>
      </c>
      <c r="T410" s="22">
        <f>'Balance Sheet Annual'!BS410/'Balance Sheet Annual'!BB410</f>
        <v>0.18484111714835408</v>
      </c>
      <c r="U410" s="22">
        <f>('Balance Sheet Annual'!BH410+'Balance Sheet Annual'!BS410)/'Balance Sheet Annual'!CS410</f>
        <v>0.60882627035511083</v>
      </c>
      <c r="V410" s="22">
        <f>('Balance Sheet Annual'!BH410/'Balance Sheet Annual'!CS410)</f>
        <v>7.2800176574455561E-2</v>
      </c>
      <c r="W410" s="22">
        <f>('Balance Sheet Annual'!BS410/'Balance Sheet Annual'!CS410)</f>
        <v>0.53602609378065524</v>
      </c>
      <c r="X410" s="23">
        <f>'Balance Sheet Annual'!AH410/'Balance Sheet Annual'!BB410</f>
        <v>0.2613416774138988</v>
      </c>
      <c r="Y410" s="23">
        <f>'Balance Sheet Annual'!CS410/('Balance Sheet Annual'!BB410-'Balance Sheet Annual'!AQ410-'Balance Sheet Annual'!AR410-'Balance Sheet Annual'!AS410)</f>
        <v>0.39699740047317228</v>
      </c>
      <c r="Z410" s="23">
        <f>'Balance Sheet Annual'!BA410/'Balance Sheet Annual'!BB410</f>
        <v>0.7386583225861012</v>
      </c>
      <c r="AA410" s="23">
        <f>'Balance Sheet Annual'!AR410/'Balance Sheet Annual'!BB410</f>
        <v>0.13138966997188101</v>
      </c>
      <c r="AB410" s="24">
        <f>'Balance Sheet Annual'!CS410/'Balance Sheet Annual'!CT410</f>
        <v>0.34483604304530752</v>
      </c>
      <c r="AC410" s="25">
        <f>'Income Statement Annual'!V410/'Income Statement Annual'!N410</f>
        <v>0.24688528219495995</v>
      </c>
      <c r="AD410" s="23">
        <f>('Income Statement Annual'!AF410-'Income Statement Annual'!AC410)/'Income Statement Annual'!N410</f>
        <v>3.9254605278225219E-2</v>
      </c>
      <c r="AE410" s="23">
        <f>'Income Statement Annual'!AF410/'Income Statement Annual'!N410</f>
        <v>3.9254605278225219E-2</v>
      </c>
      <c r="AF410" s="23">
        <f>'Income Statement Annual'!BS410/'Income Statement Annual'!N410</f>
        <v>2.8400806162255422E-2</v>
      </c>
      <c r="AG410" s="23">
        <f>('Income Statement Annual'!AF410-'Income Statement Annual'!AC410)/('Income Statement Annual'!AH410*-1)</f>
        <v>8.5344398340248961</v>
      </c>
      <c r="AH410" s="24">
        <f>'Income Statement Annual'!AF410/('Income Statement Annual'!AH410*-1)</f>
        <v>8.5344398340248961</v>
      </c>
      <c r="AI410" s="25">
        <f>'Cash Flow Statement Annual'!BG410/'Cash Flow Statement Annual'!AB410</f>
        <v>-0.56618491387843994</v>
      </c>
      <c r="AJ410" s="23">
        <f>'Cash Flow Statement Annual'!AB410/'Balance Sheet Annual'!BR410</f>
        <v>0.3246561254659982</v>
      </c>
      <c r="AK410" s="23">
        <f>('Cash Flow Statement Annual'!AB410+'Cash Flow Statement Annual'!AV410)/('Balance Sheet Annual'!BH410+'Balance Sheet Annual'!BS410)</f>
        <v>0.38684014420656182</v>
      </c>
      <c r="AL410" s="24">
        <f>('Cash Flow Statement Annual'!AB410/('Balance Sheet Annual'!BH410+'Balance Sheet Annual'!BS410))</f>
        <v>0.50865037964995674</v>
      </c>
      <c r="AM410" s="25">
        <f>'Income Statement Annual'!BS410/'Balance Sheet Annual'!CS410</f>
        <v>0.18247253286246812</v>
      </c>
      <c r="AN410" s="23">
        <f>'Income Statement Annual'!N410/'Balance Sheet Annual'!CS410</f>
        <v>6.4249068079262308</v>
      </c>
      <c r="AO410" s="23">
        <f>'Income Statement Annual'!N410/'Balance Sheet Annual'!BB410</f>
        <v>2.2155394405801392</v>
      </c>
      <c r="AP410" s="23">
        <f>'Income Statement Annual'!N410/('Balance Sheet Annual'!AH410-'Balance Sheet Annual'!BR410)</f>
        <v>-32.780530530530534</v>
      </c>
      <c r="AQ410" s="23">
        <f>'Income Statement Annual'!BS410/'Balance Sheet Annual'!BB410</f>
        <v>6.2923106196748346E-2</v>
      </c>
      <c r="AR410" s="23">
        <f>'Cash Flow Statement Annual'!AB410/'Income Statement Annual'!N410</f>
        <v>4.8199876327381271E-2</v>
      </c>
      <c r="AS410" s="23">
        <f>'Cash Flow Statement Annual'!BG410/'Income Statement Annual'!N410</f>
        <v>-2.7290042827369819E-2</v>
      </c>
      <c r="AT410" s="23">
        <f>'Cash Flow Statement Annual'!AB410/'Balance Sheet Annual'!BB410</f>
        <v>0.10678872703439819</v>
      </c>
      <c r="AU410" s="23">
        <f>('Cash Flow Statement Annual'!AB410+'Cash Flow Statement Annual'!AU410)/'Balance Sheet Annual'!BR410</f>
        <v>0.20731456485409436</v>
      </c>
      <c r="AV410" s="23">
        <f>('Cash Flow Statement Annual'!AB410+'Cash Flow Statement Annual'!AU410)/('Balance Sheet Annual'!BH410+'Balance Sheet Annual'!BS410)</f>
        <v>0.32480715393446252</v>
      </c>
      <c r="AW410" s="23">
        <f>'Cash Flow Statement Annual'!AB410/'Balance Sheet Annual'!BS410</f>
        <v>0.57773253419956994</v>
      </c>
      <c r="AX410" s="23">
        <f>('Cash Flow Statement Annual'!AB410+'Cash Flow Statement Annual'!AU410)/'Balance Sheet Annual'!BS410</f>
        <v>0.3689207119000778</v>
      </c>
      <c r="AY410" s="23">
        <f>('Balance Sheet Annual'!BH410+'Balance Sheet Annual'!BS410)/('Income Statement Annual'!AF410-'Income Statement Annual'!AC410)</f>
        <v>2.4139926098794242</v>
      </c>
      <c r="AZ410" s="23">
        <f>(('Balance Sheet Annual'!BH410+'Balance Sheet Annual'!BS410)-'Balance Sheet Annual'!N410)/('Income Statement Annual'!AF410-'Income Statement Annual'!AC410)</f>
        <v>1.9538117464021783</v>
      </c>
      <c r="BA410" s="23">
        <f>('Cash Flow Statement Annual'!AB410+'Cash Flow Statement Annual'!AU410)/'Income Statement Annual'!BS410</f>
        <v>1.0837309320610173</v>
      </c>
      <c r="BB410" s="23">
        <f>'Income Statement Annual'!AF410/('Balance Sheet Annual'!BH410+'Balance Sheet Annual'!BS410)</f>
        <v>0.41425147529757711</v>
      </c>
      <c r="BC410" s="24">
        <f>'Income Statement Annual'!AF410/('Balance Sheet Annual'!BB410-'Balance Sheet Annual'!BR410)</f>
        <v>0.12959894143221701</v>
      </c>
    </row>
    <row r="411" spans="1:55" x14ac:dyDescent="0.2">
      <c r="A411" s="12" t="s">
        <v>1252</v>
      </c>
      <c r="B411" s="12" t="s">
        <v>1253</v>
      </c>
      <c r="C411" s="52" t="str">
        <f>VLOOKUP(A411,'[1]S&amp;P 500 Wikipedia'!A:D,3,FALSE)</f>
        <v>Materials</v>
      </c>
      <c r="D411" s="12">
        <v>359889</v>
      </c>
      <c r="E411" s="12" t="s">
        <v>16</v>
      </c>
      <c r="F411" s="12">
        <v>2017</v>
      </c>
      <c r="G411" s="12" t="s">
        <v>17</v>
      </c>
      <c r="H411" s="63">
        <v>43008</v>
      </c>
      <c r="I411" s="63">
        <v>43059</v>
      </c>
      <c r="J411" s="63">
        <v>43138</v>
      </c>
      <c r="K411" s="64">
        <v>254300000</v>
      </c>
      <c r="L411" s="64">
        <v>257600000</v>
      </c>
      <c r="M411" s="12" t="s">
        <v>1254</v>
      </c>
      <c r="N411" s="21">
        <f>'Balance Sheet Annual'!AH411/'Balance Sheet Annual'!BR411</f>
        <v>1.492092497840388</v>
      </c>
      <c r="O411" s="22">
        <f>('Balance Sheet Annual'!AH411-'Balance Sheet Annual'!U411)/'Balance Sheet Annual'!BR411</f>
        <v>0.89494318559372721</v>
      </c>
      <c r="P411" s="22">
        <f>'Balance Sheet Annual'!N411/'Balance Sheet Annual'!BR411</f>
        <v>9.904312578908897E-2</v>
      </c>
      <c r="Q411" s="22">
        <f>'Balance Sheet Annual'!CH411/'Balance Sheet Annual'!CS411</f>
        <v>1.4145397851945951</v>
      </c>
      <c r="R411" s="22">
        <f>('Balance Sheet Annual'!BH411+'Balance Sheet Annual'!BS411)/'Balance Sheet Annual'!BB411</f>
        <v>0.26126190760891227</v>
      </c>
      <c r="S411" s="22">
        <f>('Balance Sheet Annual'!BH411/'Balance Sheet Annual'!BB411)</f>
        <v>2.4261628602176254E-2</v>
      </c>
      <c r="T411" s="22">
        <f>'Balance Sheet Annual'!BS411/'Balance Sheet Annual'!BB411</f>
        <v>0.23700027900673601</v>
      </c>
      <c r="U411" s="22">
        <f>('Balance Sheet Annual'!BH411+'Balance Sheet Annual'!BS411)/'Balance Sheet Annual'!CS411</f>
        <v>0.63082727027755325</v>
      </c>
      <c r="V411" s="22">
        <f>('Balance Sheet Annual'!BH411/'Balance Sheet Annual'!CS411)</f>
        <v>5.8580667513569697E-2</v>
      </c>
      <c r="W411" s="22">
        <f>('Balance Sheet Annual'!BS411/'Balance Sheet Annual'!CS411)</f>
        <v>0.57224660276398354</v>
      </c>
      <c r="X411" s="23">
        <f>'Balance Sheet Annual'!AH411/'Balance Sheet Annual'!BB411</f>
        <v>0.17899876439874049</v>
      </c>
      <c r="Y411" s="23">
        <f>'Balance Sheet Annual'!CS411/('Balance Sheet Annual'!BB411-'Balance Sheet Annual'!AQ411-'Balance Sheet Annual'!AR411-'Balance Sheet Annual'!AS411)</f>
        <v>0.6401665906822579</v>
      </c>
      <c r="Z411" s="23">
        <f>'Balance Sheet Annual'!BA411/'Balance Sheet Annual'!BB411</f>
        <v>0.82100123560125948</v>
      </c>
      <c r="AA411" s="23">
        <f>'Balance Sheet Annual'!AR411/'Balance Sheet Annual'!BB411</f>
        <v>0.22034756267687033</v>
      </c>
      <c r="AB411" s="24">
        <f>'Balance Sheet Annual'!CS411/'Balance Sheet Annual'!CT411</f>
        <v>0.41415759894774601</v>
      </c>
      <c r="AC411" s="25">
        <f>'Income Statement Annual'!V411/'Income Statement Annual'!N411</f>
        <v>0.18440479955853753</v>
      </c>
      <c r="AD411" s="23">
        <f>('Income Statement Annual'!AF411-'Income Statement Annual'!AC411)/'Income Statement Annual'!N411</f>
        <v>7.4765977778824599E-2</v>
      </c>
      <c r="AE411" s="23">
        <f>'Income Statement Annual'!AF411/'Income Statement Annual'!N411</f>
        <v>7.4765977778824599E-2</v>
      </c>
      <c r="AF411" s="23">
        <f>'Income Statement Annual'!BS411/'Income Statement Annual'!N411</f>
        <v>4.765910482714994E-2</v>
      </c>
      <c r="AG411" s="23">
        <f>('Income Statement Annual'!AF411-'Income Statement Annual'!AC411)/('Income Statement Annual'!AH411*-1)</f>
        <v>4.0007202016564642</v>
      </c>
      <c r="AH411" s="24">
        <f>'Income Statement Annual'!AF411/('Income Statement Annual'!AH411*-1)</f>
        <v>4.0007202016564642</v>
      </c>
      <c r="AI411" s="25">
        <f>'Cash Flow Statement Annual'!BG411/'Cash Flow Statement Annual'!AB411</f>
        <v>-0.34485661667982109</v>
      </c>
      <c r="AJ411" s="23">
        <f>'Cash Flow Statement Annual'!AB411/'Balance Sheet Annual'!BR411</f>
        <v>0.63143730480430593</v>
      </c>
      <c r="AK411" s="23">
        <f>('Cash Flow Statement Annual'!AB411+'Cash Flow Statement Annual'!AV411)/('Balance Sheet Annual'!BH411+'Balance Sheet Annual'!BS411)</f>
        <v>0.22842802221272959</v>
      </c>
      <c r="AL411" s="24">
        <f>('Cash Flow Statement Annual'!AB411/('Balance Sheet Annual'!BH411+'Balance Sheet Annual'!BS411))</f>
        <v>0.28994019649722341</v>
      </c>
      <c r="AM411" s="25">
        <f>'Income Statement Annual'!BS411/'Balance Sheet Annual'!CS411</f>
        <v>6.8156446086923048E-2</v>
      </c>
      <c r="AN411" s="23">
        <f>'Income Statement Annual'!N411/'Balance Sheet Annual'!CS411</f>
        <v>1.430082380567425</v>
      </c>
      <c r="AO411" s="23">
        <f>'Income Statement Annual'!N411/'Balance Sheet Annual'!BB411</f>
        <v>0.59227948503328154</v>
      </c>
      <c r="AP411" s="23">
        <f>'Income Statement Annual'!N411/('Balance Sheet Annual'!AH411-'Balance Sheet Annual'!BR411)</f>
        <v>10.032880966848964</v>
      </c>
      <c r="AQ411" s="23">
        <f>'Income Statement Annual'!BS411/'Balance Sheet Annual'!BB411</f>
        <v>2.8227510064171551E-2</v>
      </c>
      <c r="AR411" s="23">
        <f>'Cash Flow Statement Annual'!AB411/'Income Statement Annual'!N411</f>
        <v>0.1278962563174223</v>
      </c>
      <c r="AS411" s="23">
        <f>'Cash Flow Statement Annual'!BG411/'Income Statement Annual'!N411</f>
        <v>-4.4105870239641444E-2</v>
      </c>
      <c r="AT411" s="23">
        <f>'Cash Flow Statement Annual'!AB411/'Balance Sheet Annual'!BB411</f>
        <v>7.5750328829367455E-2</v>
      </c>
      <c r="AU411" s="23">
        <f>('Cash Flow Statement Annual'!AB411+'Cash Flow Statement Annual'!AU411)/'Balance Sheet Annual'!BR411</f>
        <v>0.20423283939132167</v>
      </c>
      <c r="AV411" s="23">
        <f>('Cash Flow Statement Annual'!AB411+'Cash Flow Statement Annual'!AU411)/('Balance Sheet Annual'!BH411+'Balance Sheet Annual'!BS411)</f>
        <v>9.3778604991761758E-2</v>
      </c>
      <c r="AW411" s="23">
        <f>'Cash Flow Statement Annual'!AB411/'Balance Sheet Annual'!BS411</f>
        <v>0.31962126435815075</v>
      </c>
      <c r="AX411" s="23">
        <f>('Cash Flow Statement Annual'!AB411+'Cash Flow Statement Annual'!AU411)/'Balance Sheet Annual'!BS411</f>
        <v>0.10337868518861103</v>
      </c>
      <c r="AY411" s="23">
        <f>('Balance Sheet Annual'!BH411+'Balance Sheet Annual'!BS411)/('Income Statement Annual'!AF411-'Income Statement Annual'!AC411)</f>
        <v>5.8999099909990997</v>
      </c>
      <c r="AZ411" s="23">
        <f>(('Balance Sheet Annual'!BH411+'Balance Sheet Annual'!BS411)-'Balance Sheet Annual'!N411)/('Income Statement Annual'!AF411-'Income Statement Annual'!AC411)</f>
        <v>5.6315931593159316</v>
      </c>
      <c r="BA411" s="23">
        <f>('Cash Flow Statement Annual'!AB411+'Cash Flow Statement Annual'!AU411)/'Income Statement Annual'!BS411</f>
        <v>0.86797514826320243</v>
      </c>
      <c r="BB411" s="23">
        <f>'Income Statement Annual'!AF411/('Balance Sheet Annual'!BH411+'Balance Sheet Annual'!BS411)</f>
        <v>0.16949411118569599</v>
      </c>
      <c r="BC411" s="24">
        <f>'Income Statement Annual'!AF411/('Balance Sheet Annual'!BB411-'Balance Sheet Annual'!BR411)</f>
        <v>5.0318852132323635E-2</v>
      </c>
    </row>
    <row r="412" spans="1:55" x14ac:dyDescent="0.2">
      <c r="A412" s="52" t="s">
        <v>1249</v>
      </c>
      <c r="B412" s="52" t="s">
        <v>1250</v>
      </c>
      <c r="C412" s="52" t="str">
        <f>VLOOKUP(A412,'[1]S&amp;P 500 Wikipedia'!A:D,3,FALSE)</f>
        <v>Information Technology</v>
      </c>
      <c r="D412" s="52">
        <v>378242</v>
      </c>
      <c r="E412" s="52" t="s">
        <v>16</v>
      </c>
      <c r="F412" s="52">
        <v>2019</v>
      </c>
      <c r="G412" s="52" t="s">
        <v>17</v>
      </c>
      <c r="H412" s="53">
        <v>43830</v>
      </c>
      <c r="I412" s="53">
        <v>43881</v>
      </c>
      <c r="J412" s="53">
        <v>43881</v>
      </c>
      <c r="K412" s="54">
        <v>419400000</v>
      </c>
      <c r="L412" s="54">
        <v>424600000</v>
      </c>
      <c r="M412" s="59" t="s">
        <v>1251</v>
      </c>
      <c r="N412" s="21">
        <f>'Balance Sheet Annual'!AH412/'Balance Sheet Annual'!BR412</f>
        <v>0.26778791123583062</v>
      </c>
      <c r="O412" s="22">
        <f>('Balance Sheet Annual'!AH412-'Balance Sheet Annual'!U412)/'Balance Sheet Annual'!BR412</f>
        <v>0.26778791123583062</v>
      </c>
      <c r="P412" s="22">
        <f>'Balance Sheet Annual'!N412/'Balance Sheet Annual'!BR412</f>
        <v>0.26778791123583062</v>
      </c>
      <c r="Q412" s="22">
        <f>'Balance Sheet Annual'!CH412/'Balance Sheet Annual'!CS412</f>
        <v>-222.73417721518987</v>
      </c>
      <c r="R412" s="22">
        <f>('Balance Sheet Annual'!BH412+'Balance Sheet Annual'!BS412)/'Balance Sheet Annual'!BB412</f>
        <v>0.36870468687560654</v>
      </c>
      <c r="S412" s="22">
        <f>('Balance Sheet Annual'!BH412/'Balance Sheet Annual'!BB412)</f>
        <v>0</v>
      </c>
      <c r="T412" s="22">
        <f>'Balance Sheet Annual'!BS412/'Balance Sheet Annual'!BB412</f>
        <v>0.36870468687560654</v>
      </c>
      <c r="U412" s="22">
        <f>('Balance Sheet Annual'!BH412+'Balance Sheet Annual'!BS412)/'Balance Sheet Annual'!CS412</f>
        <v>-81.754430379746836</v>
      </c>
      <c r="V412" s="22">
        <f>('Balance Sheet Annual'!BH412/'Balance Sheet Annual'!CS412)</f>
        <v>0</v>
      </c>
      <c r="W412" s="22">
        <f>('Balance Sheet Annual'!BS412/'Balance Sheet Annual'!CS412)</f>
        <v>-81.754430379746836</v>
      </c>
      <c r="X412" s="23">
        <f>'Balance Sheet Annual'!AH412/'Balance Sheet Annual'!BB412</f>
        <v>0.16561054975166981</v>
      </c>
      <c r="Y412" s="23">
        <f>'Balance Sheet Annual'!CS412/('Balance Sheet Annual'!BB412-'Balance Sheet Annual'!AQ412-'Balance Sheet Annual'!AR412-'Balance Sheet Annual'!AS412)</f>
        <v>-6.9334737581183076E-3</v>
      </c>
      <c r="Z412" s="23">
        <f>'Balance Sheet Annual'!BA412/'Balance Sheet Annual'!BB412</f>
        <v>0.83438945024833022</v>
      </c>
      <c r="AA412" s="23">
        <f>'Balance Sheet Annual'!AR412/'Balance Sheet Annual'!BB412</f>
        <v>0.29304104584118285</v>
      </c>
      <c r="AB412" s="24">
        <f>'Balance Sheet Annual'!CS412/'Balance Sheet Annual'!CT412</f>
        <v>-4.5099046640406466E-3</v>
      </c>
      <c r="AC412" s="25">
        <f>'Income Statement Annual'!V412/'Income Statement Annual'!N412</f>
        <v>0.41677216983806048</v>
      </c>
      <c r="AD412" s="23">
        <f>('Income Statement Annual'!AF412-'Income Statement Annual'!AC412)/'Income Statement Annual'!N412</f>
        <v>0.176489484325693</v>
      </c>
      <c r="AE412" s="23">
        <f>'Income Statement Annual'!AF412/'Income Statement Annual'!N412</f>
        <v>0.176489484325693</v>
      </c>
      <c r="AF412" s="23">
        <f>'Income Statement Annual'!BS412/'Income Statement Annual'!N412</f>
        <v>0.19997732469152132</v>
      </c>
      <c r="AG412" s="23">
        <f>('Income Statement Annual'!AF412-'Income Statement Annual'!AC412)/('Income Statement Annual'!AH412*-1)</f>
        <v>6.4104323953328759</v>
      </c>
      <c r="AH412" s="24">
        <f>'Income Statement Annual'!AF412/('Income Statement Annual'!AH412*-1)</f>
        <v>6.4104323953328759</v>
      </c>
      <c r="AI412" s="25">
        <f>'Cash Flow Statement Annual'!BG412/'Cash Flow Statement Annual'!AB412</f>
        <v>-1.1696916684889569</v>
      </c>
      <c r="AJ412" s="23">
        <f>'Cash Flow Statement Annual'!AB412/'Balance Sheet Annual'!BR412</f>
        <v>0.16885130893918696</v>
      </c>
      <c r="AK412" s="23">
        <f>('Cash Flow Statement Annual'!AB412+'Cash Flow Statement Annual'!AV412)/('Balance Sheet Annual'!BH412+'Balance Sheet Annual'!BS412)</f>
        <v>0.17768556653144643</v>
      </c>
      <c r="AL412" s="24">
        <f>('Cash Flow Statement Annual'!AB412/('Balance Sheet Annual'!BH412+'Balance Sheet Annual'!BS412))</f>
        <v>0.28321927352677051</v>
      </c>
      <c r="AM412" s="25">
        <f>'Income Statement Annual'!BS412/'Balance Sheet Annual'!CS412</f>
        <v>-26.792405063291138</v>
      </c>
      <c r="AN412" s="23">
        <f>'Income Statement Annual'!N412/'Balance Sheet Annual'!CS412</f>
        <v>-133.97721518987342</v>
      </c>
      <c r="AO412" s="23">
        <f>'Income Statement Annual'!N412/'Balance Sheet Annual'!BB412</f>
        <v>0.60422446765998739</v>
      </c>
      <c r="AP412" s="23">
        <f>'Income Statement Annual'!N412/('Balance Sheet Annual'!AH412-'Balance Sheet Annual'!BR412)</f>
        <v>-1.3343334762108872</v>
      </c>
      <c r="AQ412" s="23">
        <f>'Income Statement Annual'!BS412/'Balance Sheet Annual'!BB412</f>
        <v>0.12083119255580294</v>
      </c>
      <c r="AR412" s="23">
        <f>'Cash Flow Statement Annual'!AB412/'Income Statement Annual'!N412</f>
        <v>0.17282364278830709</v>
      </c>
      <c r="AS412" s="23">
        <f>'Cash Flow Statement Annual'!BG412/'Income Statement Annual'!N412</f>
        <v>-0.20215037508739442</v>
      </c>
      <c r="AT412" s="23">
        <f>'Cash Flow Statement Annual'!AB412/'Balance Sheet Annual'!BB412</f>
        <v>0.10442427356282469</v>
      </c>
      <c r="AU412" s="23">
        <f>('Cash Flow Statement Annual'!AB412+'Cash Flow Statement Annual'!AU412)/'Balance Sheet Annual'!BR412</f>
        <v>0.28558505335450285</v>
      </c>
      <c r="AV412" s="23">
        <f>('Cash Flow Statement Annual'!AB412+'Cash Flow Statement Annual'!AU412)/('Balance Sheet Annual'!BH412+'Balance Sheet Annual'!BS412)</f>
        <v>0.47902022110054809</v>
      </c>
      <c r="AW412" s="23">
        <f>'Cash Flow Statement Annual'!AB412/'Balance Sheet Annual'!BS412</f>
        <v>0.28321927352677051</v>
      </c>
      <c r="AX412" s="23">
        <f>('Cash Flow Statement Annual'!AB412+'Cash Flow Statement Annual'!AU412)/'Balance Sheet Annual'!BS412</f>
        <v>0.47902022110054809</v>
      </c>
      <c r="AY412" s="23">
        <f>('Balance Sheet Annual'!BH412+'Balance Sheet Annual'!BS412)/('Income Statement Annual'!AF412-'Income Statement Annual'!AC412)</f>
        <v>3.4574946466809422</v>
      </c>
      <c r="AZ412" s="23">
        <f>(('Balance Sheet Annual'!BH412+'Balance Sheet Annual'!BS412)-'Balance Sheet Annual'!N412)/('Income Statement Annual'!AF412-'Income Statement Annual'!AC412)</f>
        <v>1.9044967880085653</v>
      </c>
      <c r="BA412" s="23">
        <f>('Cash Flow Statement Annual'!AB412+'Cash Flow Statement Annual'!AU412)/'Income Statement Annual'!BS412</f>
        <v>1.4616838325616555</v>
      </c>
      <c r="BB412" s="23">
        <f>'Income Statement Annual'!AF412/('Balance Sheet Annual'!BH412+'Balance Sheet Annual'!BS412)</f>
        <v>0.28922676741089398</v>
      </c>
      <c r="BC412" s="24">
        <f>'Income Statement Annual'!AF412/('Balance Sheet Annual'!BB412-'Balance Sheet Annual'!BR412)</f>
        <v>0.27948173194889137</v>
      </c>
    </row>
    <row r="413" spans="1:55" x14ac:dyDescent="0.2">
      <c r="A413" s="52" t="s">
        <v>1255</v>
      </c>
      <c r="B413" s="52" t="s">
        <v>1256</v>
      </c>
      <c r="C413" s="52" t="str">
        <f>VLOOKUP(A413,'[1]S&amp;P 500 Wikipedia'!A:D,3,FALSE)</f>
        <v>Real Estate</v>
      </c>
      <c r="D413" s="52">
        <v>57524</v>
      </c>
      <c r="E413" s="52" t="s">
        <v>16</v>
      </c>
      <c r="F413" s="52">
        <v>2019</v>
      </c>
      <c r="G413" s="52" t="s">
        <v>17</v>
      </c>
      <c r="H413" s="53">
        <v>43830</v>
      </c>
      <c r="I413" s="53">
        <v>43875</v>
      </c>
      <c r="J413" s="53">
        <v>43875</v>
      </c>
      <c r="K413" s="54">
        <v>745873000</v>
      </c>
      <c r="L413" s="54">
        <v>744239000</v>
      </c>
      <c r="M413" s="52" t="s">
        <v>1257</v>
      </c>
      <c r="N413" s="21">
        <f>'Balance Sheet Annual'!AH413/'Balance Sheet Annual'!BR413</f>
        <v>1.6013916500994037</v>
      </c>
      <c r="O413" s="22">
        <f>('Balance Sheet Annual'!AH413-'Balance Sheet Annual'!U413)/'Balance Sheet Annual'!BR413</f>
        <v>1.187872763419483</v>
      </c>
      <c r="P413" s="22">
        <f>'Balance Sheet Annual'!N413/'Balance Sheet Annual'!BR413</f>
        <v>0.13817097415506957</v>
      </c>
      <c r="Q413" s="22">
        <f>'Balance Sheet Annual'!CH413/'Balance Sheet Annual'!CS413</f>
        <v>1.0063593004769475</v>
      </c>
      <c r="R413" s="22">
        <f>('Balance Sheet Annual'!BH413+'Balance Sheet Annual'!BS413)/'Balance Sheet Annual'!BB413</f>
        <v>0.37467999512373523</v>
      </c>
      <c r="S413" s="22">
        <f>('Balance Sheet Annual'!BH413/'Balance Sheet Annual'!BB413)</f>
        <v>0</v>
      </c>
      <c r="T413" s="22">
        <f>'Balance Sheet Annual'!BS413/'Balance Sheet Annual'!BB413</f>
        <v>0.37467999512373523</v>
      </c>
      <c r="U413" s="22">
        <f>('Balance Sheet Annual'!BH413+'Balance Sheet Annual'!BS413)/'Balance Sheet Annual'!CS413</f>
        <v>0.75174269291916351</v>
      </c>
      <c r="V413" s="22">
        <f>('Balance Sheet Annual'!BH413/'Balance Sheet Annual'!CS413)</f>
        <v>0</v>
      </c>
      <c r="W413" s="22">
        <f>('Balance Sheet Annual'!BS413/'Balance Sheet Annual'!CS413)</f>
        <v>0.75174269291916351</v>
      </c>
      <c r="X413" s="23">
        <f>'Balance Sheet Annual'!AH413/'Balance Sheet Annual'!BB413</f>
        <v>9.8195782030964282E-2</v>
      </c>
      <c r="Y413" s="23">
        <f>'Balance Sheet Annual'!CS413/('Balance Sheet Annual'!BB413-'Balance Sheet Annual'!AQ413-'Balance Sheet Annual'!AR413-'Balance Sheet Annual'!AS413)</f>
        <v>0.49841521394611726</v>
      </c>
      <c r="Z413" s="23">
        <f>'Balance Sheet Annual'!BA413/'Balance Sheet Annual'!BB413</f>
        <v>0.90180421796903576</v>
      </c>
      <c r="AA413" s="23">
        <f>'Balance Sheet Annual'!AR413/'Balance Sheet Annual'!BB413</f>
        <v>0</v>
      </c>
      <c r="AB413" s="24">
        <f>'Balance Sheet Annual'!CS413/'Balance Sheet Annual'!CT413</f>
        <v>0.49841521394611726</v>
      </c>
      <c r="AC413" s="25">
        <f>'Income Statement Annual'!V413/'Income Statement Annual'!N413</f>
        <v>0.17424473603906013</v>
      </c>
      <c r="AD413" s="23">
        <f>('Income Statement Annual'!AF413-'Income Statement Annual'!AC413)/'Income Statement Annual'!N413</f>
        <v>8.8953310955141904E-2</v>
      </c>
      <c r="AE413" s="23">
        <f>'Income Statement Annual'!AF413/'Income Statement Annual'!N413</f>
        <v>8.8953310955141904E-2</v>
      </c>
      <c r="AF413" s="23">
        <f>'Income Statement Annual'!BS413/'Income Statement Annual'!N413</f>
        <v>-1.1595971925541654E-2</v>
      </c>
      <c r="AG413" s="23">
        <f>('Income Statement Annual'!AF413-'Income Statement Annual'!AC413)/('Income Statement Annual'!AH413*-1)</f>
        <v>1.6752873563218391</v>
      </c>
      <c r="AH413" s="24">
        <f>'Income Statement Annual'!AF413/('Income Statement Annual'!AH413*-1)</f>
        <v>1.6752873563218391</v>
      </c>
      <c r="AI413" s="25">
        <f>'Cash Flow Statement Annual'!BG413/'Cash Flow Statement Annual'!AB413</f>
        <v>-1.3954451345755694</v>
      </c>
      <c r="AJ413" s="23">
        <f>'Cash Flow Statement Annual'!AB413/'Balance Sheet Annual'!BR413</f>
        <v>0.96023856858846923</v>
      </c>
      <c r="AK413" s="23">
        <f>('Cash Flow Statement Annual'!AB413+'Cash Flow Statement Annual'!AV413)/('Balance Sheet Annual'!BH413+'Balance Sheet Annual'!BS413)</f>
        <v>-7.6460061818773382E-3</v>
      </c>
      <c r="AL413" s="24">
        <f>('Cash Flow Statement Annual'!AB413/('Balance Sheet Annual'!BH413+'Balance Sheet Annual'!BS413))</f>
        <v>0.15714982918496828</v>
      </c>
      <c r="AM413" s="25">
        <f>'Income Statement Annual'!BS413/'Balance Sheet Annual'!CS413</f>
        <v>-9.2943622355387053E-3</v>
      </c>
      <c r="AN413" s="23">
        <f>'Income Statement Annual'!N413/'Balance Sheet Annual'!CS413</f>
        <v>0.80151644857527216</v>
      </c>
      <c r="AO413" s="23">
        <f>'Income Statement Annual'!N413/'Balance Sheet Annual'!BB413</f>
        <v>0.39948799219797637</v>
      </c>
      <c r="AP413" s="23">
        <f>'Income Statement Annual'!N413/('Balance Sheet Annual'!AH413-'Balance Sheet Annual'!BR413)</f>
        <v>10.833057851239669</v>
      </c>
      <c r="AQ413" s="23">
        <f>'Income Statement Annual'!BS413/'Balance Sheet Annual'!BB413</f>
        <v>-4.6324515421187372E-3</v>
      </c>
      <c r="AR413" s="23">
        <f>'Cash Flow Statement Annual'!AB413/'Income Statement Annual'!N413</f>
        <v>0.14739090631675314</v>
      </c>
      <c r="AS413" s="23">
        <f>'Cash Flow Statement Annual'!BG413/'Income Statement Annual'!N413</f>
        <v>-0.2056759231003967</v>
      </c>
      <c r="AT413" s="23">
        <f>'Cash Flow Statement Annual'!AB413/'Balance Sheet Annual'!BB413</f>
        <v>5.8880897232719734E-2</v>
      </c>
      <c r="AU413" s="23">
        <f>('Cash Flow Statement Annual'!AB413+'Cash Flow Statement Annual'!AU413)/'Balance Sheet Annual'!BR413</f>
        <v>1.1461232604373757</v>
      </c>
      <c r="AV413" s="23">
        <f>('Cash Flow Statement Annual'!AB413+'Cash Flow Statement Annual'!AU413)/('Balance Sheet Annual'!BH413+'Balance Sheet Annual'!BS413)</f>
        <v>0.18757117292988448</v>
      </c>
      <c r="AW413" s="23">
        <f>'Cash Flow Statement Annual'!AB413/'Balance Sheet Annual'!BS413</f>
        <v>0.15714982918496828</v>
      </c>
      <c r="AX413" s="23">
        <f>('Cash Flow Statement Annual'!AB413+'Cash Flow Statement Annual'!AU413)/'Balance Sheet Annual'!BS413</f>
        <v>0.18757117292988448</v>
      </c>
      <c r="AY413" s="23">
        <f>('Balance Sheet Annual'!BH413+'Balance Sheet Annual'!BS413)/('Income Statement Annual'!AF413-'Income Statement Annual'!AC413)</f>
        <v>10.543739279588337</v>
      </c>
      <c r="AZ413" s="23">
        <f>(('Balance Sheet Annual'!BH413+'Balance Sheet Annual'!BS413)-'Balance Sheet Annual'!N413)/('Income Statement Annual'!AF413-'Income Statement Annual'!AC413)</f>
        <v>10.305317324185248</v>
      </c>
      <c r="BA413" s="23">
        <f>('Cash Flow Statement Annual'!AB413+'Cash Flow Statement Annual'!AU413)/'Income Statement Annual'!BS413</f>
        <v>-15.171052631578947</v>
      </c>
      <c r="BB413" s="23">
        <f>'Income Statement Annual'!AF413/('Balance Sheet Annual'!BH413+'Balance Sheet Annual'!BS413)</f>
        <v>9.4843012851797623E-2</v>
      </c>
      <c r="BC413" s="24">
        <f>'Income Statement Annual'!AF413/('Balance Sheet Annual'!BB413-'Balance Sheet Annual'!BR413)</f>
        <v>3.785714285714286E-2</v>
      </c>
    </row>
    <row r="414" spans="1:55" x14ac:dyDescent="0.2">
      <c r="A414" s="52" t="s">
        <v>1267</v>
      </c>
      <c r="B414" s="52" t="s">
        <v>1268</v>
      </c>
      <c r="C414" s="52" t="str">
        <f>VLOOKUP(A414,'[1]S&amp;P 500 Wikipedia'!A:D,3,FALSE)</f>
        <v>Consumer Discretionary</v>
      </c>
      <c r="D414" s="52">
        <v>378245</v>
      </c>
      <c r="E414" s="52" t="s">
        <v>16</v>
      </c>
      <c r="F414" s="52">
        <v>2019</v>
      </c>
      <c r="G414" s="52" t="s">
        <v>17</v>
      </c>
      <c r="H414" s="53">
        <v>43830</v>
      </c>
      <c r="I414" s="53">
        <v>43889</v>
      </c>
      <c r="J414" s="53">
        <v>43889</v>
      </c>
      <c r="K414" s="54">
        <v>106605000</v>
      </c>
      <c r="L414" s="54">
        <v>107019000</v>
      </c>
      <c r="M414" s="52" t="s">
        <v>1269</v>
      </c>
      <c r="N414" s="21">
        <f>'Balance Sheet Annual'!AH414/'Balance Sheet Annual'!BR414</f>
        <v>1.4404962670534434</v>
      </c>
      <c r="O414" s="22">
        <f>('Balance Sheet Annual'!AH414-'Balance Sheet Annual'!U414)/'Balance Sheet Annual'!BR414</f>
        <v>1.3958547247342759</v>
      </c>
      <c r="P414" s="22">
        <f>'Balance Sheet Annual'!N414/'Balance Sheet Annual'!BR414</f>
        <v>1.186102666620942</v>
      </c>
      <c r="Q414" s="22">
        <f>'Balance Sheet Annual'!CH414/'Balance Sheet Annual'!CS414</f>
        <v>7.9987239469805482</v>
      </c>
      <c r="R414" s="22">
        <f>('Balance Sheet Annual'!BH414+'Balance Sheet Annual'!BS414)/'Balance Sheet Annual'!BB414</f>
        <v>0.75002871039812402</v>
      </c>
      <c r="S414" s="22">
        <f>('Balance Sheet Annual'!BH414/'Balance Sheet Annual'!BB414)</f>
        <v>2.3348672700091649E-2</v>
      </c>
      <c r="T414" s="22">
        <f>'Balance Sheet Annual'!BS414/'Balance Sheet Annual'!BB414</f>
        <v>0.72668003769803236</v>
      </c>
      <c r="U414" s="22">
        <f>('Balance Sheet Annual'!BH414+'Balance Sheet Annual'!BS414)/'Balance Sheet Annual'!CS414</f>
        <v>6.7493013171825371</v>
      </c>
      <c r="V414" s="22">
        <f>('Balance Sheet Annual'!BH414/'Balance Sheet Annual'!CS414)</f>
        <v>0.2101082601565257</v>
      </c>
      <c r="W414" s="22">
        <f>('Balance Sheet Annual'!BS414/'Balance Sheet Annual'!CS414)</f>
        <v>6.5391930570260115</v>
      </c>
      <c r="X414" s="23">
        <f>'Balance Sheet Annual'!AH414/'Balance Sheet Annual'!BB414</f>
        <v>0.2059173193881661</v>
      </c>
      <c r="Y414" s="23">
        <f>'Balance Sheet Annual'!CS414/('Balance Sheet Annual'!BB414-'Balance Sheet Annual'!AQ414-'Balance Sheet Annual'!AR414-'Balance Sheet Annual'!AS414)</f>
        <v>0.11231234517609533</v>
      </c>
      <c r="Z414" s="23">
        <f>'Balance Sheet Annual'!BA414/'Balance Sheet Annual'!BB414</f>
        <v>0.79408268061183396</v>
      </c>
      <c r="AA414" s="23">
        <f>'Balance Sheet Annual'!AR414/'Balance Sheet Annual'!BB414</f>
        <v>0</v>
      </c>
      <c r="AB414" s="24">
        <f>'Balance Sheet Annual'!CS414/'Balance Sheet Annual'!CT414</f>
        <v>0.11112686708603192</v>
      </c>
      <c r="AC414" s="25">
        <f>'Income Statement Annual'!V414/'Income Statement Annual'!N414</f>
        <v>0.38481438562635351</v>
      </c>
      <c r="AD414" s="23">
        <f>('Income Statement Annual'!AF414-'Income Statement Annual'!AC414)/'Income Statement Annual'!N414</f>
        <v>0.22737263501877675</v>
      </c>
      <c r="AE414" s="23">
        <f>'Income Statement Annual'!AF414/'Income Statement Annual'!N414</f>
        <v>0.13285310052080598</v>
      </c>
      <c r="AF414" s="23">
        <f>'Income Statement Annual'!BS414/'Income Statement Annual'!N414</f>
        <v>1.8602807188335856E-2</v>
      </c>
      <c r="AG414" s="23">
        <f>('Income Statement Annual'!AF414-'Income Statement Annual'!AC414)/('Income Statement Annual'!AH414*-1)</f>
        <v>3.8584607565564029</v>
      </c>
      <c r="AH414" s="24">
        <f>'Income Statement Annual'!AF414/('Income Statement Annual'!AH414*-1)</f>
        <v>2.2544862300779553</v>
      </c>
      <c r="AI414" s="25">
        <f>'Cash Flow Statement Annual'!BG414/'Cash Flow Statement Annual'!AB414</f>
        <v>0.33184103343802368</v>
      </c>
      <c r="AJ414" s="23">
        <f>'Cash Flow Statement Annual'!AB414/'Balance Sheet Annual'!BR414</f>
        <v>0.45442396025183518</v>
      </c>
      <c r="AK414" s="23">
        <f>('Cash Flow Statement Annual'!AB414+'Cash Flow Statement Annual'!AV414)/('Balance Sheet Annual'!BH414+'Balance Sheet Annual'!BS414)</f>
        <v>3.2156241256249246E-2</v>
      </c>
      <c r="AL414" s="24">
        <f>('Cash Flow Statement Annual'!AB414/('Balance Sheet Annual'!BH414+'Balance Sheet Annual'!BS414))</f>
        <v>8.6609209140569854E-2</v>
      </c>
      <c r="AM414" s="25">
        <f>'Income Statement Annual'!BS414/'Balance Sheet Annual'!CS414</f>
        <v>7.9784128417512618E-2</v>
      </c>
      <c r="AN414" s="23">
        <f>'Income Statement Annual'!N414/'Balance Sheet Annual'!CS414</f>
        <v>4.2888219831433849</v>
      </c>
      <c r="AO414" s="23">
        <f>'Income Statement Annual'!N414/'Balance Sheet Annual'!BB414</f>
        <v>0.47660335047642682</v>
      </c>
      <c r="AP414" s="23">
        <f>'Income Statement Annual'!N414/('Balance Sheet Annual'!AH414-'Balance Sheet Annual'!BR414)</f>
        <v>7.568923571159524</v>
      </c>
      <c r="AQ414" s="23">
        <f>'Income Statement Annual'!BS414/'Balance Sheet Annual'!BB414</f>
        <v>8.866160234227826E-3</v>
      </c>
      <c r="AR414" s="23">
        <f>'Cash Flow Statement Annual'!AB414/'Income Statement Annual'!N414</f>
        <v>0.13629655220712925</v>
      </c>
      <c r="AS414" s="23">
        <f>'Cash Flow Statement Annual'!BG414/'Income Statement Annual'!N414</f>
        <v>4.5228788738453318E-2</v>
      </c>
      <c r="AT414" s="23">
        <f>'Cash Flow Statement Annual'!AB414/'Balance Sheet Annual'!BB414</f>
        <v>6.495939344030302E-2</v>
      </c>
      <c r="AU414" s="23">
        <f>('Cash Flow Statement Annual'!AB414+'Cash Flow Statement Annual'!AU414)/'Balance Sheet Annual'!BR414</f>
        <v>-8.4487040089082366E-2</v>
      </c>
      <c r="AV414" s="23">
        <f>('Cash Flow Statement Annual'!AB414+'Cash Flow Statement Annual'!AU414)/('Balance Sheet Annual'!BH414+'Balance Sheet Annual'!BS414)</f>
        <v>-1.610248658694817E-2</v>
      </c>
      <c r="AW414" s="23">
        <f>'Cash Flow Statement Annual'!AB414/'Balance Sheet Annual'!BS414</f>
        <v>8.9392015839709252E-2</v>
      </c>
      <c r="AX414" s="23">
        <f>('Cash Flow Statement Annual'!AB414+'Cash Flow Statement Annual'!AU414)/'Balance Sheet Annual'!BS414</f>
        <v>-1.6619869299382747E-2</v>
      </c>
      <c r="AY414" s="23">
        <f>('Balance Sheet Annual'!BH414+'Balance Sheet Annual'!BS414)/('Income Statement Annual'!AF414-'Income Statement Annual'!AC414)</f>
        <v>6.921219172915074</v>
      </c>
      <c r="AZ414" s="23">
        <f>(('Balance Sheet Annual'!BH414+'Balance Sheet Annual'!BS414)-'Balance Sheet Annual'!N414)/('Income Statement Annual'!AF414-'Income Statement Annual'!AC414)</f>
        <v>5.3566032878232388</v>
      </c>
      <c r="BA414" s="23">
        <f>('Cash Flow Statement Annual'!AB414+'Cash Flow Statement Annual'!AU414)/'Income Statement Annual'!BS414</f>
        <v>-1.3621823799650363</v>
      </c>
      <c r="BB414" s="23">
        <f>'Income Statement Annual'!AF414/('Balance Sheet Annual'!BH414+'Balance Sheet Annual'!BS414)</f>
        <v>8.442107875548871E-2</v>
      </c>
      <c r="BC414" s="24">
        <f>'Income Statement Annual'!AF414/('Balance Sheet Annual'!BB414-'Balance Sheet Annual'!BR414)</f>
        <v>7.3879178160016018E-2</v>
      </c>
    </row>
    <row r="415" spans="1:55" x14ac:dyDescent="0.2">
      <c r="A415" s="52" t="s">
        <v>1270</v>
      </c>
      <c r="B415" s="52" t="s">
        <v>1271</v>
      </c>
      <c r="C415" s="52" t="str">
        <f>VLOOKUP(A415,'[1]S&amp;P 500 Wikipedia'!A:D,3,FALSE)</f>
        <v>Utilities</v>
      </c>
      <c r="D415" s="52">
        <v>378246</v>
      </c>
      <c r="E415" s="52" t="s">
        <v>16</v>
      </c>
      <c r="F415" s="52">
        <v>2019</v>
      </c>
      <c r="G415" s="52" t="s">
        <v>17</v>
      </c>
      <c r="H415" s="53">
        <v>43830</v>
      </c>
      <c r="I415" s="53">
        <v>43882</v>
      </c>
      <c r="J415" s="53">
        <v>43882</v>
      </c>
      <c r="K415" s="54">
        <v>526000000</v>
      </c>
      <c r="L415" s="54">
        <v>525000000</v>
      </c>
      <c r="M415" s="52" t="s">
        <v>1272</v>
      </c>
      <c r="N415" s="21">
        <f>'Balance Sheet Annual'!AH415/'Balance Sheet Annual'!BR415</f>
        <v>0.68147985989492121</v>
      </c>
      <c r="O415" s="22">
        <f>('Balance Sheet Annual'!AH415-'Balance Sheet Annual'!U415)/'Balance Sheet Annual'!BR415</f>
        <v>0.56239054290718038</v>
      </c>
      <c r="P415" s="22">
        <f>'Balance Sheet Annual'!N415/'Balance Sheet Annual'!BR415</f>
        <v>5.4290718038528897E-2</v>
      </c>
      <c r="Q415" s="22">
        <f>'Balance Sheet Annual'!CH415/'Balance Sheet Annual'!CS415</f>
        <v>2.8105597099478814</v>
      </c>
      <c r="R415" s="22">
        <f>('Balance Sheet Annual'!BH415+'Balance Sheet Annual'!BS415)/'Balance Sheet Annual'!BB415</f>
        <v>0.37075800824611482</v>
      </c>
      <c r="S415" s="22">
        <f>('Balance Sheet Annual'!BH415/'Balance Sheet Annual'!BB415)</f>
        <v>2.5709641611163972E-2</v>
      </c>
      <c r="T415" s="22">
        <f>'Balance Sheet Annual'!BS415/'Balance Sheet Annual'!BB415</f>
        <v>0.34504836663495086</v>
      </c>
      <c r="U415" s="22">
        <f>('Balance Sheet Annual'!BH415+'Balance Sheet Annual'!BS415)/'Balance Sheet Annual'!CS415</f>
        <v>1.4127955283631695</v>
      </c>
      <c r="V415" s="22">
        <f>('Balance Sheet Annual'!BH415/'Balance Sheet Annual'!CS415)</f>
        <v>9.7968124480700955E-2</v>
      </c>
      <c r="W415" s="22">
        <f>('Balance Sheet Annual'!BS415/'Balance Sheet Annual'!CS415)</f>
        <v>1.3148274038824685</v>
      </c>
      <c r="X415" s="23">
        <f>'Balance Sheet Annual'!AH415/'Balance Sheet Annual'!BB415</f>
        <v>6.1707104345068188E-2</v>
      </c>
      <c r="Y415" s="23">
        <f>'Balance Sheet Annual'!CS415/('Balance Sheet Annual'!BB415-'Balance Sheet Annual'!AQ415-'Balance Sheet Annual'!AR415-'Balance Sheet Annual'!AS415)</f>
        <v>0.26242863939105615</v>
      </c>
      <c r="Z415" s="23">
        <f>'Balance Sheet Annual'!BA415/'Balance Sheet Annual'!BB415</f>
        <v>0.93829289565493179</v>
      </c>
      <c r="AA415" s="23">
        <f>'Balance Sheet Annual'!AR415/'Balance Sheet Annual'!BB415</f>
        <v>0</v>
      </c>
      <c r="AB415" s="24">
        <f>'Balance Sheet Annual'!CS415/'Balance Sheet Annual'!CT415</f>
        <v>0.26242863939105615</v>
      </c>
      <c r="AC415" s="25">
        <f>'Income Statement Annual'!V415/'Income Statement Annual'!N415</f>
        <v>0.61245554688177639</v>
      </c>
      <c r="AD415" s="23">
        <f>('Income Statement Annual'!AF415-'Income Statement Annual'!AC415)/'Income Statement Annual'!N415</f>
        <v>0.33558851591638478</v>
      </c>
      <c r="AE415" s="23">
        <f>'Income Statement Annual'!AF415/'Income Statement Annual'!N415</f>
        <v>0.18249631364385463</v>
      </c>
      <c r="AF415" s="23">
        <f>'Income Statement Annual'!BS415/'Income Statement Annual'!N415</f>
        <v>0.11900425015179114</v>
      </c>
      <c r="AG415" s="23">
        <f>('Income Statement Annual'!AF415-'Income Statement Annual'!AC415)/('Income Statement Annual'!AH415*-1)</f>
        <v>5.0051746442432083</v>
      </c>
      <c r="AH415" s="24">
        <f>'Income Statement Annual'!AF415/('Income Statement Annual'!AH415*-1)</f>
        <v>2.7218628719275548</v>
      </c>
      <c r="AI415" s="25">
        <f>'Cash Flow Statement Annual'!BG415/'Cash Flow Statement Annual'!AB415</f>
        <v>0.36193686791296353</v>
      </c>
      <c r="AJ415" s="23">
        <f>'Cash Flow Statement Annual'!AB415/'Balance Sheet Annual'!BR415</f>
        <v>0.71431698774080565</v>
      </c>
      <c r="AK415" s="23">
        <f>('Cash Flow Statement Annual'!AB415+'Cash Flow Statement Annual'!AV415)/('Balance Sheet Annual'!BH415+'Balance Sheet Annual'!BS415)</f>
        <v>0.13216424294268606</v>
      </c>
      <c r="AL415" s="24">
        <f>('Cash Flow Statement Annual'!AB415/('Balance Sheet Annual'!BH415+'Balance Sheet Annual'!BS415))</f>
        <v>0.1744546621043627</v>
      </c>
      <c r="AM415" s="25">
        <f>'Income Statement Annual'!BS415/'Balance Sheet Annual'!CS415</f>
        <v>0.10363320492484326</v>
      </c>
      <c r="AN415" s="23">
        <f>'Income Statement Annual'!N415/'Balance Sheet Annual'!CS415</f>
        <v>0.87083616587355539</v>
      </c>
      <c r="AO415" s="23">
        <f>'Income Statement Annual'!N415/'Balance Sheet Annual'!BB415</f>
        <v>0.22853235014272122</v>
      </c>
      <c r="AP415" s="23">
        <f>'Income Statement Annual'!N415/('Balance Sheet Annual'!AH415-'Balance Sheet Annual'!BR415)</f>
        <v>-7.9237113402061858</v>
      </c>
      <c r="AQ415" s="23">
        <f>'Income Statement Annual'!BS415/'Balance Sheet Annual'!BB415</f>
        <v>2.7196320964161115E-2</v>
      </c>
      <c r="AR415" s="23">
        <f>'Cash Flow Statement Annual'!AB415/'Income Statement Annual'!N415</f>
        <v>0.28302541417295518</v>
      </c>
      <c r="AS415" s="23">
        <f>'Cash Flow Statement Annual'!BG415/'Income Statement Annual'!N415</f>
        <v>0.10243733194552866</v>
      </c>
      <c r="AT415" s="23">
        <f>'Cash Flow Statement Annual'!AB415/'Balance Sheet Annual'!BB415</f>
        <v>6.4680463051062481E-2</v>
      </c>
      <c r="AU415" s="23">
        <f>('Cash Flow Statement Annual'!AB415+'Cash Flow Statement Annual'!AU415)/'Balance Sheet Annual'!BR415</f>
        <v>-0.23642732049036777</v>
      </c>
      <c r="AV415" s="23">
        <f>('Cash Flow Statement Annual'!AB415+'Cash Flow Statement Annual'!AU415)/('Balance Sheet Annual'!BH415+'Balance Sheet Annual'!BS415)</f>
        <v>-5.7741659538066724E-2</v>
      </c>
      <c r="AW415" s="23">
        <f>'Cash Flow Statement Annual'!AB415/'Balance Sheet Annual'!BS415</f>
        <v>0.18745332337565349</v>
      </c>
      <c r="AX415" s="23">
        <f>('Cash Flow Statement Annual'!AB415+'Cash Flow Statement Annual'!AU415)/'Balance Sheet Annual'!BS415</f>
        <v>-6.2044005285230082E-2</v>
      </c>
      <c r="AY415" s="23">
        <f>('Balance Sheet Annual'!BH415+'Balance Sheet Annual'!BS415)/('Income Statement Annual'!AF415-'Income Statement Annual'!AC415)</f>
        <v>4.8343241147583358</v>
      </c>
      <c r="AZ415" s="23">
        <f>(('Balance Sheet Annual'!BH415+'Balance Sheet Annual'!BS415)-'Balance Sheet Annual'!N415)/('Income Statement Annual'!AF415-'Income Statement Annual'!AC415)</f>
        <v>4.7702248643060221</v>
      </c>
      <c r="BA415" s="23">
        <f>('Cash Flow Statement Annual'!AB415+'Cash Flow Statement Annual'!AU415)/'Income Statement Annual'!BS415</f>
        <v>-0.78717201166180761</v>
      </c>
      <c r="BB415" s="23">
        <f>'Income Statement Annual'!AF415/('Balance Sheet Annual'!BH415+'Balance Sheet Annual'!BS415)</f>
        <v>0.11248930710008555</v>
      </c>
      <c r="BC415" s="24">
        <f>'Income Statement Annual'!AF415/('Balance Sheet Annual'!BB415-'Balance Sheet Annual'!BR415)</f>
        <v>4.5858761987794247E-2</v>
      </c>
    </row>
    <row r="416" spans="1:55" x14ac:dyDescent="0.2">
      <c r="A416" s="52" t="s">
        <v>1276</v>
      </c>
      <c r="B416" s="52" t="s">
        <v>1277</v>
      </c>
      <c r="C416" s="52" t="str">
        <f>VLOOKUP(A416,'[1]S&amp;P 500 Wikipedia'!A:D,3,FALSE)</f>
        <v>Information Technology</v>
      </c>
      <c r="D416" s="52">
        <v>396684</v>
      </c>
      <c r="E416" s="52" t="s">
        <v>16</v>
      </c>
      <c r="F416" s="52">
        <v>2019</v>
      </c>
      <c r="G416" s="52" t="s">
        <v>17</v>
      </c>
      <c r="H416" s="53">
        <v>43921</v>
      </c>
      <c r="I416" s="53">
        <v>43959</v>
      </c>
      <c r="J416" s="53">
        <v>43959</v>
      </c>
      <c r="K416" s="54">
        <v>250715000</v>
      </c>
      <c r="L416" s="54">
        <v>253767000</v>
      </c>
      <c r="M416" s="52" t="s">
        <v>1278</v>
      </c>
      <c r="N416" s="21">
        <f>'Balance Sheet Annual'!AH416/'Balance Sheet Annual'!BR416</f>
        <v>2.6795541231724602</v>
      </c>
      <c r="O416" s="22">
        <f>('Balance Sheet Annual'!AH416-'Balance Sheet Annual'!U416)/'Balance Sheet Annual'!BR416</f>
        <v>2.3992323712029591</v>
      </c>
      <c r="P416" s="22">
        <f>'Balance Sheet Annual'!N416/'Balance Sheet Annual'!BR416</f>
        <v>2.0882892857109963</v>
      </c>
      <c r="Q416" s="22">
        <f>'Balance Sheet Annual'!CH416/'Balance Sheet Annual'!CS416</f>
        <v>1.027315188577002</v>
      </c>
      <c r="R416" s="22">
        <f>('Balance Sheet Annual'!BH416+'Balance Sheet Annual'!BS416)/'Balance Sheet Annual'!BB416</f>
        <v>0.2655617520508875</v>
      </c>
      <c r="S416" s="22">
        <f>('Balance Sheet Annual'!BH416/'Balance Sheet Annual'!BB416)</f>
        <v>0.1063764053442606</v>
      </c>
      <c r="T416" s="22">
        <f>'Balance Sheet Annual'!BS416/'Balance Sheet Annual'!BB416</f>
        <v>0.1591853467066269</v>
      </c>
      <c r="U416" s="22">
        <f>('Balance Sheet Annual'!BH416+'Balance Sheet Annual'!BS416)/'Balance Sheet Annual'!CS416</f>
        <v>0.53837737343788405</v>
      </c>
      <c r="V416" s="22">
        <f>('Balance Sheet Annual'!BH416/'Balance Sheet Annual'!CS416)</f>
        <v>0.21565850226064329</v>
      </c>
      <c r="W416" s="22">
        <f>('Balance Sheet Annual'!BS416/'Balance Sheet Annual'!CS416)</f>
        <v>0.32271887117724074</v>
      </c>
      <c r="X416" s="23">
        <f>'Balance Sheet Annual'!AH416/'Balance Sheet Annual'!BB416</f>
        <v>0.61984529547652056</v>
      </c>
      <c r="Y416" s="23">
        <f>'Balance Sheet Annual'!CS416/('Balance Sheet Annual'!BB416-'Balance Sheet Annual'!AQ416-'Balance Sheet Annual'!AR416-'Balance Sheet Annual'!AS416)</f>
        <v>0.59761799414217687</v>
      </c>
      <c r="Z416" s="23">
        <f>'Balance Sheet Annual'!BA416/'Balance Sheet Annual'!BB416</f>
        <v>0.38015470452347949</v>
      </c>
      <c r="AA416" s="23">
        <f>'Balance Sheet Annual'!AR416/'Balance Sheet Annual'!BB416</f>
        <v>0.13193094716889955</v>
      </c>
      <c r="AB416" s="24">
        <f>'Balance Sheet Annual'!CS416/'Balance Sheet Annual'!CT416</f>
        <v>0.49326321118420297</v>
      </c>
      <c r="AC416" s="25">
        <f>'Income Statement Annual'!V416/'Income Statement Annual'!N416</f>
        <v>0.66875098413806577</v>
      </c>
      <c r="AD416" s="23">
        <f>('Income Statement Annual'!AF416-'Income Statement Annual'!AC416)/'Income Statement Annual'!N416</f>
        <v>0.26216457887111694</v>
      </c>
      <c r="AE416" s="23">
        <f>'Income Statement Annual'!AF416/'Income Statement Annual'!N416</f>
        <v>0.25935397541188354</v>
      </c>
      <c r="AF416" s="23">
        <f>'Income Statement Annual'!BS416/'Income Statement Annual'!N416</f>
        <v>0.25064961017065984</v>
      </c>
      <c r="AG416" s="23" t="e">
        <f>('Income Statement Annual'!AF416-'Income Statement Annual'!AC416)/('Income Statement Annual'!AH416*-1)</f>
        <v>#DIV/0!</v>
      </c>
      <c r="AH416" s="24" t="e">
        <f>'Income Statement Annual'!AF416/('Income Statement Annual'!AH416*-1)</f>
        <v>#DIV/0!</v>
      </c>
      <c r="AI416" s="25">
        <f>'Cash Flow Statement Annual'!BG416/'Cash Flow Statement Annual'!AB416</f>
        <v>-1.3753589914984095</v>
      </c>
      <c r="AJ416" s="23">
        <f>'Cash Flow Statement Annual'!AB416/'Balance Sheet Annual'!BR416</f>
        <v>1.0968562588826736</v>
      </c>
      <c r="AK416" s="23">
        <f>('Cash Flow Statement Annual'!AB416+'Cash Flow Statement Annual'!AV416)/('Balance Sheet Annual'!BH416+'Balance Sheet Annual'!BS416)</f>
        <v>0.6571427425242905</v>
      </c>
      <c r="AL416" s="24">
        <f>('Cash Flow Statement Annual'!AB416/('Balance Sheet Annual'!BH416+'Balance Sheet Annual'!BS416))</f>
        <v>0.95544340765583258</v>
      </c>
      <c r="AM416" s="25">
        <f>'Income Statement Annual'!BS416/'Balance Sheet Annual'!CS416</f>
        <v>0.34242082996947365</v>
      </c>
      <c r="AN416" s="23">
        <f>'Income Statement Annual'!N416/'Balance Sheet Annual'!CS416</f>
        <v>1.366133503005768</v>
      </c>
      <c r="AO416" s="23">
        <f>'Income Statement Annual'!N416/'Balance Sheet Annual'!BB416</f>
        <v>0.67386339859894906</v>
      </c>
      <c r="AP416" s="23">
        <f>'Income Statement Annual'!N416/('Balance Sheet Annual'!AH416-'Balance Sheet Annual'!BR416)</f>
        <v>1.7344312460925932</v>
      </c>
      <c r="AQ416" s="23">
        <f>'Income Statement Annual'!BS416/'Balance Sheet Annual'!BB416</f>
        <v>0.16890359816710254</v>
      </c>
      <c r="AR416" s="23">
        <f>'Cash Flow Statement Annual'!AB416/'Income Statement Annual'!N416</f>
        <v>0.37652916874560893</v>
      </c>
      <c r="AS416" s="23">
        <f>'Cash Flow Statement Annual'!BG416/'Income Statement Annual'!N416</f>
        <v>-0.51786277779569512</v>
      </c>
      <c r="AT416" s="23">
        <f>'Cash Flow Statement Annual'!AB416/'Balance Sheet Annual'!BB416</f>
        <v>0.25372922532255321</v>
      </c>
      <c r="AU416" s="23">
        <f>('Cash Flow Statement Annual'!AB416+'Cash Flow Statement Annual'!AU416)/'Balance Sheet Annual'!BR416</f>
        <v>1.7233791509660756</v>
      </c>
      <c r="AV416" s="23">
        <f>('Cash Flow Statement Annual'!AB416+'Cash Flow Statement Annual'!AU416)/('Balance Sheet Annual'!BH416+'Balance Sheet Annual'!BS416)</f>
        <v>1.5011914599998395</v>
      </c>
      <c r="AW416" s="23">
        <f>'Cash Flow Statement Annual'!AB416/'Balance Sheet Annual'!BS416</f>
        <v>1.593923250926905</v>
      </c>
      <c r="AX416" s="23">
        <f>('Cash Flow Statement Annual'!AB416+'Cash Flow Statement Annual'!AU416)/'Balance Sheet Annual'!BS416</f>
        <v>2.5043701730668846</v>
      </c>
      <c r="AY416" s="23">
        <f>('Balance Sheet Annual'!BH416+'Balance Sheet Annual'!BS416)/('Income Statement Annual'!AF416-'Income Statement Annual'!AC416)</f>
        <v>1.5032099563523125</v>
      </c>
      <c r="AZ416" s="23">
        <f>(('Balance Sheet Annual'!BH416+'Balance Sheet Annual'!BS416)-'Balance Sheet Annual'!N416)/('Income Statement Annual'!AF416-'Income Statement Annual'!AC416)</f>
        <v>-1.2312121369275839</v>
      </c>
      <c r="BA416" s="23">
        <f>('Cash Flow Statement Annual'!AB416+'Cash Flow Statement Annual'!AU416)/'Income Statement Annual'!BS416</f>
        <v>2.3602755572263128</v>
      </c>
      <c r="BB416" s="23">
        <f>'Income Statement Annual'!AF416/('Balance Sheet Annual'!BH416+'Balance Sheet Annual'!BS416)</f>
        <v>0.65811115479352034</v>
      </c>
      <c r="BC416" s="24">
        <f>'Income Statement Annual'!AF416/('Balance Sheet Annual'!BB416-'Balance Sheet Annual'!BR416)</f>
        <v>0.22736388449776074</v>
      </c>
    </row>
    <row r="417" spans="1:55" x14ac:dyDescent="0.2">
      <c r="A417" s="52" t="s">
        <v>487</v>
      </c>
      <c r="B417" s="52" t="s">
        <v>488</v>
      </c>
      <c r="C417" s="52" t="str">
        <f>VLOOKUP(A417,'[1]S&amp;P 500 Wikipedia'!A:D,3,FALSE)</f>
        <v>Energy</v>
      </c>
      <c r="D417" s="52">
        <v>121214</v>
      </c>
      <c r="E417" s="52" t="s">
        <v>16</v>
      </c>
      <c r="F417" s="52">
        <v>2019</v>
      </c>
      <c r="G417" s="52" t="s">
        <v>17</v>
      </c>
      <c r="H417" s="53">
        <v>43830</v>
      </c>
      <c r="I417" s="53">
        <v>43866</v>
      </c>
      <c r="J417" s="53">
        <v>43887</v>
      </c>
      <c r="K417" s="54">
        <v>4268000000</v>
      </c>
      <c r="L417" s="54">
        <v>4268000000</v>
      </c>
      <c r="M417" s="52" t="s">
        <v>489</v>
      </c>
      <c r="N417" s="21">
        <f>'Balance Sheet Annual'!AH417/'Balance Sheet Annual'!BR417</f>
        <v>0.78219694009907947</v>
      </c>
      <c r="O417" s="22">
        <f>('Balance Sheet Annual'!AH417-'Balance Sheet Annual'!U417)/'Balance Sheet Annual'!BR417</f>
        <v>0.49264717373298533</v>
      </c>
      <c r="P417" s="22">
        <f>'Balance Sheet Annual'!N417/'Balance Sheet Annual'!BR417</f>
        <v>4.8273922080357565E-2</v>
      </c>
      <c r="Q417" s="22">
        <f>'Balance Sheet Annual'!CH417/'Balance Sheet Annual'!CS417</f>
        <v>0.8226633423478672</v>
      </c>
      <c r="R417" s="22">
        <f>('Balance Sheet Annual'!BH417+'Balance Sheet Annual'!BS417)/'Balance Sheet Annual'!BB417</f>
        <v>0.12939985714167521</v>
      </c>
      <c r="S417" s="22">
        <f>('Balance Sheet Annual'!BH417/'Balance Sheet Annual'!BB417)</f>
        <v>5.6751710576756015E-2</v>
      </c>
      <c r="T417" s="22">
        <f>'Balance Sheet Annual'!BS417/'Balance Sheet Annual'!BB417</f>
        <v>7.2648146564919178E-2</v>
      </c>
      <c r="U417" s="22">
        <f>('Balance Sheet Annual'!BH417+'Balance Sheet Annual'!BS417)/'Balance Sheet Annual'!CS417</f>
        <v>0.23585237611718224</v>
      </c>
      <c r="V417" s="22">
        <f>('Balance Sheet Annual'!BH417/'Balance Sheet Annual'!CS417)</f>
        <v>0.10343926248378892</v>
      </c>
      <c r="W417" s="22">
        <f>('Balance Sheet Annual'!BS417/'Balance Sheet Annual'!CS417)</f>
        <v>0.13241311363339331</v>
      </c>
      <c r="X417" s="23">
        <f>'Balance Sheet Annual'!AH417/'Balance Sheet Annual'!BB417</f>
        <v>0.13803754581532665</v>
      </c>
      <c r="Y417" s="23">
        <f>'Balance Sheet Annual'!CS417/('Balance Sheet Annual'!BB417-'Balance Sheet Annual'!AQ417-'Balance Sheet Annual'!AR417-'Balance Sheet Annual'!AS417)</f>
        <v>0.54864767220909161</v>
      </c>
      <c r="Z417" s="23">
        <f>'Balance Sheet Annual'!BA417/'Balance Sheet Annual'!BB417</f>
        <v>0.86196245418467332</v>
      </c>
      <c r="AA417" s="23">
        <f>'Balance Sheet Annual'!AR417/'Balance Sheet Annual'!BB417</f>
        <v>0</v>
      </c>
      <c r="AB417" s="24">
        <f>'Balance Sheet Annual'!CS417/'Balance Sheet Annual'!CT417</f>
        <v>0.54864767220909161</v>
      </c>
      <c r="AC417" s="25">
        <f>'Income Statement Annual'!V417/'Income Statement Annual'!N417</f>
        <v>0.29327459181557458</v>
      </c>
      <c r="AD417" s="23">
        <f>('Income Statement Annual'!AF417-'Income Statement Annual'!AC417)/'Income Statement Annual'!N417</f>
        <v>0.23888130274705283</v>
      </c>
      <c r="AE417" s="23">
        <f>'Income Statement Annual'!AF417/'Income Statement Annual'!N417</f>
        <v>0.1645492853593549</v>
      </c>
      <c r="AF417" s="23">
        <f>'Income Statement Annual'!BS417/'Income Statement Annual'!N417</f>
        <v>5.6107018072407006E-2</v>
      </c>
      <c r="AG417" s="23">
        <f>('Income Statement Annual'!AF417-'Income Statement Annual'!AC417)/('Income Statement Annual'!AH417*-1)</f>
        <v>73.559036144578315</v>
      </c>
      <c r="AH417" s="24">
        <f>'Income Statement Annual'!AF417/('Income Statement Annual'!AH417*-1)</f>
        <v>50.669879518072293</v>
      </c>
      <c r="AI417" s="25">
        <f>'Cash Flow Statement Annual'!BG417/'Cash Flow Statement Annual'!AB417</f>
        <v>-0.22270830529007943</v>
      </c>
      <c r="AJ417" s="23">
        <f>'Cash Flow Statement Annual'!AB417/'Balance Sheet Annual'!BR417</f>
        <v>0.46439231742955822</v>
      </c>
      <c r="AK417" s="23">
        <f>('Cash Flow Statement Annual'!AB417+'Cash Flow Statement Annual'!AV417)/('Balance Sheet Annual'!BH417+'Balance Sheet Annual'!BS417)</f>
        <v>0.32105711849957375</v>
      </c>
      <c r="AL417" s="24">
        <f>('Cash Flow Statement Annual'!AB417/('Balance Sheet Annual'!BH417+'Balance Sheet Annual'!BS417))</f>
        <v>0.6333333333333333</v>
      </c>
      <c r="AM417" s="25">
        <f>'Income Statement Annual'!BS417/'Balance Sheet Annual'!CS417</f>
        <v>7.2082759452693809E-2</v>
      </c>
      <c r="AN417" s="23">
        <f>'Income Statement Annual'!N417/'Balance Sheet Annual'!CS417</f>
        <v>1.2847369532216066</v>
      </c>
      <c r="AO417" s="23">
        <f>'Income Statement Annual'!N417/'Balance Sheet Annual'!BB417</f>
        <v>0.70486793878603515</v>
      </c>
      <c r="AP417" s="23">
        <f>'Income Statement Annual'!N417/('Balance Sheet Annual'!AH417-'Balance Sheet Annual'!BR417)</f>
        <v>-18.338451603644973</v>
      </c>
      <c r="AQ417" s="23">
        <f>'Income Statement Annual'!BS417/'Balance Sheet Annual'!BB417</f>
        <v>3.954803818012835E-2</v>
      </c>
      <c r="AR417" s="23">
        <f>'Cash Flow Statement Annual'!AB417/'Income Statement Annual'!N417</f>
        <v>0.11626751388003115</v>
      </c>
      <c r="AS417" s="23">
        <f>'Cash Flow Statement Annual'!BG417/'Income Statement Annual'!N417</f>
        <v>-2.5893740976512522E-2</v>
      </c>
      <c r="AT417" s="23">
        <f>'Cash Flow Statement Annual'!AB417/'Balance Sheet Annual'!BB417</f>
        <v>8.1953242856394284E-2</v>
      </c>
      <c r="AU417" s="23">
        <f>('Cash Flow Statement Annual'!AB417+'Cash Flow Statement Annual'!AU417)/'Balance Sheet Annual'!BR417</f>
        <v>0.10364281360858897</v>
      </c>
      <c r="AV417" s="23">
        <f>('Cash Flow Statement Annual'!AB417+'Cash Flow Statement Annual'!AU417)/('Balance Sheet Annual'!BH417+'Balance Sheet Annual'!BS417)</f>
        <v>0.14134697357203752</v>
      </c>
      <c r="AW417" s="23">
        <f>'Cash Flow Statement Annual'!AB417/'Balance Sheet Annual'!BS417</f>
        <v>1.1280844279098019</v>
      </c>
      <c r="AX417" s="23">
        <f>('Cash Flow Statement Annual'!AB417+'Cash Flow Statement Annual'!AU417)/'Balance Sheet Annual'!BS417</f>
        <v>0.25176524181914811</v>
      </c>
      <c r="AY417" s="23">
        <f>('Balance Sheet Annual'!BH417+'Balance Sheet Annual'!BS417)/('Income Statement Annual'!AF417-'Income Statement Annual'!AC417)</f>
        <v>0.76850001637894327</v>
      </c>
      <c r="AZ417" s="23">
        <f>(('Balance Sheet Annual'!BH417+'Balance Sheet Annual'!BS417)-'Balance Sheet Annual'!N417)/('Income Statement Annual'!AF417-'Income Statement Annual'!AC417)</f>
        <v>0.7179054607396731</v>
      </c>
      <c r="BA417" s="23">
        <f>('Cash Flow Statement Annual'!AB417+'Cash Flow Statement Annual'!AU417)/'Income Statement Annual'!BS417</f>
        <v>0.46248256624825662</v>
      </c>
      <c r="BB417" s="23">
        <f>'Income Statement Annual'!AF417/('Balance Sheet Annual'!BH417+'Balance Sheet Annual'!BS417)</f>
        <v>0.89633418584825231</v>
      </c>
      <c r="BC417" s="24">
        <f>'Income Statement Annual'!AF417/('Balance Sheet Annual'!BB417-'Balance Sheet Annual'!BR417)</f>
        <v>0.14084016503241709</v>
      </c>
    </row>
    <row r="418" spans="1:55" x14ac:dyDescent="0.2">
      <c r="A418" s="52" t="s">
        <v>376</v>
      </c>
      <c r="B418" s="52" t="s">
        <v>377</v>
      </c>
      <c r="C418" s="52" t="str">
        <f>VLOOKUP(A418,'[1]S&amp;P 500 Wikipedia'!A:D,3,FALSE)</f>
        <v>Health Care</v>
      </c>
      <c r="D418" s="52">
        <v>378126</v>
      </c>
      <c r="E418" s="52" t="s">
        <v>16</v>
      </c>
      <c r="F418" s="52">
        <v>2019</v>
      </c>
      <c r="G418" s="52" t="s">
        <v>17</v>
      </c>
      <c r="H418" s="53">
        <v>43830</v>
      </c>
      <c r="I418" s="53">
        <v>43892</v>
      </c>
      <c r="J418" s="53">
        <v>43892</v>
      </c>
      <c r="K418" s="54">
        <v>221800000</v>
      </c>
      <c r="L418" s="54">
        <v>222000000</v>
      </c>
      <c r="M418" s="52" t="s">
        <v>378</v>
      </c>
      <c r="N418" s="21">
        <f>'Balance Sheet Annual'!AH418/'Balance Sheet Annual'!BR418</f>
        <v>2.0089402310396784</v>
      </c>
      <c r="O418" s="22">
        <f>('Balance Sheet Annual'!AH418-'Balance Sheet Annual'!U418)/'Balance Sheet Annual'!BR418</f>
        <v>1.4447011551983928</v>
      </c>
      <c r="P418" s="22">
        <f>'Balance Sheet Annual'!N418/'Balance Sheet Annual'!BR418</f>
        <v>0.40673028628829733</v>
      </c>
      <c r="Q418" s="22">
        <f>'Balance Sheet Annual'!CH418/'Balance Sheet Annual'!CS418</f>
        <v>0.68853166892382578</v>
      </c>
      <c r="R418" s="22">
        <f>('Balance Sheet Annual'!BH418+'Balance Sheet Annual'!BS418)/'Balance Sheet Annual'!BB418</f>
        <v>0.16685071313161839</v>
      </c>
      <c r="S418" s="22">
        <f>('Balance Sheet Annual'!BH418/'Balance Sheet Annual'!BB418)</f>
        <v>2.6735170698252914E-4</v>
      </c>
      <c r="T418" s="22">
        <f>'Balance Sheet Annual'!BS418/'Balance Sheet Annual'!BB418</f>
        <v>0.16658336142463587</v>
      </c>
      <c r="U418" s="22">
        <f>('Balance Sheet Annual'!BH418+'Balance Sheet Annual'!BS418)/'Balance Sheet Annual'!CS418</f>
        <v>0.2817327131052621</v>
      </c>
      <c r="V418" s="22">
        <f>('Balance Sheet Annual'!BH418/'Balance Sheet Annual'!CS418)</f>
        <v>4.5143182398084359E-4</v>
      </c>
      <c r="W418" s="22">
        <f>('Balance Sheet Annual'!BS418/'Balance Sheet Annual'!CS418)</f>
        <v>0.28128128128128127</v>
      </c>
      <c r="X418" s="23">
        <f>'Balance Sheet Annual'!AH418/'Balance Sheet Annual'!BB418</f>
        <v>0.23246812121493915</v>
      </c>
      <c r="Y418" s="23">
        <f>'Balance Sheet Annual'!CS418/('Balance Sheet Annual'!BB418-'Balance Sheet Annual'!AQ418-'Balance Sheet Annual'!AR418-'Balance Sheet Annual'!AS418)</f>
        <v>1.6814296557869377</v>
      </c>
      <c r="Z418" s="23">
        <f>'Balance Sheet Annual'!BA418/'Balance Sheet Annual'!BB418</f>
        <v>0.76753187878506091</v>
      </c>
      <c r="AA418" s="23">
        <f>'Balance Sheet Annual'!AR418/'Balance Sheet Annual'!BB418</f>
        <v>0.3948087272896349</v>
      </c>
      <c r="AB418" s="24">
        <f>'Balance Sheet Annual'!CS418/'Balance Sheet Annual'!CT418</f>
        <v>0.5922305269153425</v>
      </c>
      <c r="AC418" s="25">
        <f>'Income Statement Annual'!V418/'Income Statement Annual'!N418</f>
        <v>0.53735232800555943</v>
      </c>
      <c r="AD418" s="23">
        <f>('Income Statement Annual'!AF418-'Income Statement Annual'!AC418)/'Income Statement Annual'!N418</f>
        <v>8.9571130745557434E-2</v>
      </c>
      <c r="AE418" s="23">
        <f>'Income Statement Annual'!AF418/'Income Statement Annual'!N418</f>
        <v>8.9571130745557434E-2</v>
      </c>
      <c r="AF418" s="23">
        <f>'Income Statement Annual'!BS418/'Income Statement Annual'!N418</f>
        <v>6.5248684602402462E-2</v>
      </c>
      <c r="AG418" s="23">
        <f>('Income Statement Annual'!AF418-'Income Statement Annual'!AC418)/('Income Statement Annual'!AH418*-1)</f>
        <v>13.366666666666667</v>
      </c>
      <c r="AH418" s="24">
        <f>'Income Statement Annual'!AF418/('Income Statement Annual'!AH418*-1)</f>
        <v>13.366666666666667</v>
      </c>
      <c r="AI418" s="25">
        <f>'Cash Flow Statement Annual'!BG418/'Cash Flow Statement Annual'!AB418</f>
        <v>-0.73656763590391905</v>
      </c>
      <c r="AJ418" s="23">
        <f>'Cash Flow Statement Annual'!AB418/'Balance Sheet Annual'!BR418</f>
        <v>0.63566047212456056</v>
      </c>
      <c r="AK418" s="23">
        <f>('Cash Flow Statement Annual'!AB418+'Cash Flow Statement Annual'!AV418)/('Balance Sheet Annual'!BH418+'Balance Sheet Annual'!BS418)</f>
        <v>0.38449212762992896</v>
      </c>
      <c r="AL418" s="24">
        <f>('Cash Flow Statement Annual'!AB418/('Balance Sheet Annual'!BH418+'Balance Sheet Annual'!BS418))</f>
        <v>0.44085272397937858</v>
      </c>
      <c r="AM418" s="25">
        <f>'Income Statement Annual'!BS418/'Balance Sheet Annual'!CS418</f>
        <v>5.1600620228071208E-2</v>
      </c>
      <c r="AN418" s="23">
        <f>'Income Statement Annual'!N418/'Balance Sheet Annual'!CS418</f>
        <v>0.79083004573200655</v>
      </c>
      <c r="AO418" s="23">
        <f>'Income Statement Annual'!N418/'Balance Sheet Annual'!BB418</f>
        <v>0.46835369468435062</v>
      </c>
      <c r="AP418" s="23">
        <f>'Income Statement Annual'!N418/('Balance Sheet Annual'!AH418-'Balance Sheet Annual'!BR418)</f>
        <v>4.0115491835921944</v>
      </c>
      <c r="AQ418" s="23">
        <f>'Income Statement Annual'!BS418/'Balance Sheet Annual'!BB418</f>
        <v>3.0559462506829092E-2</v>
      </c>
      <c r="AR418" s="23">
        <f>'Cash Flow Statement Annual'!AB418/'Income Statement Annual'!N418</f>
        <v>0.15705350938151494</v>
      </c>
      <c r="AS418" s="23">
        <f>'Cash Flow Statement Annual'!BG418/'Income Statement Annual'!N418</f>
        <v>-0.11568053211555644</v>
      </c>
      <c r="AT418" s="23">
        <f>'Cash Flow Statement Annual'!AB418/'Balance Sheet Annual'!BB418</f>
        <v>7.3556591381975844E-2</v>
      </c>
      <c r="AU418" s="23">
        <f>('Cash Flow Statement Annual'!AB418+'Cash Flow Statement Annual'!AU418)/'Balance Sheet Annual'!BR418</f>
        <v>0.56695128076343548</v>
      </c>
      <c r="AV418" s="23">
        <f>('Cash Flow Statement Annual'!AB418+'Cash Flow Statement Annual'!AU418)/('Balance Sheet Annual'!BH418+'Balance Sheet Annual'!BS418)</f>
        <v>0.39320050160234082</v>
      </c>
      <c r="AW418" s="23">
        <f>'Cash Flow Statement Annual'!AB418/'Balance Sheet Annual'!BS418</f>
        <v>0.44156025399483639</v>
      </c>
      <c r="AX418" s="23">
        <f>('Cash Flow Statement Annual'!AB418+'Cash Flow Statement Annual'!AU418)/'Balance Sheet Annual'!BS418</f>
        <v>0.39383155397390274</v>
      </c>
      <c r="AY418" s="23">
        <f>('Balance Sheet Annual'!BH418+'Balance Sheet Annual'!BS418)/('Income Statement Annual'!AF418-'Income Statement Annual'!AC418)</f>
        <v>3.9772790246605707</v>
      </c>
      <c r="AZ418" s="23">
        <f>(('Balance Sheet Annual'!BH418+'Balance Sheet Annual'!BS418)-'Balance Sheet Annual'!N418)/('Income Statement Annual'!AF418-'Income Statement Annual'!AC418)</f>
        <v>2.855361596009975</v>
      </c>
      <c r="BA418" s="23">
        <f>('Cash Flow Statement Annual'!AB418+'Cash Flow Statement Annual'!AU418)/'Income Statement Annual'!BS418</f>
        <v>2.1468238874096617</v>
      </c>
      <c r="BB418" s="23">
        <f>'Income Statement Annual'!AF418/('Balance Sheet Annual'!BH418+'Balance Sheet Annual'!BS418)</f>
        <v>0.25142817333147555</v>
      </c>
      <c r="BC418" s="24">
        <f>'Income Statement Annual'!AF418/('Balance Sheet Annual'!BB418-'Balance Sheet Annual'!BR418)</f>
        <v>4.7440649893524728E-2</v>
      </c>
    </row>
    <row r="419" spans="1:55" x14ac:dyDescent="0.2">
      <c r="A419" s="52" t="s">
        <v>1273</v>
      </c>
      <c r="B419" s="52" t="s">
        <v>1274</v>
      </c>
      <c r="C419" s="52" t="str">
        <f>VLOOKUP(A419,'[1]S&amp;P 500 Wikipedia'!A:D,3,FALSE)</f>
        <v>Information Technology</v>
      </c>
      <c r="D419" s="52">
        <v>378247</v>
      </c>
      <c r="E419" s="52" t="s">
        <v>16</v>
      </c>
      <c r="F419" s="52">
        <v>2019</v>
      </c>
      <c r="G419" s="52" t="s">
        <v>17</v>
      </c>
      <c r="H419" s="53">
        <v>43830</v>
      </c>
      <c r="I419" s="53">
        <v>43889</v>
      </c>
      <c r="J419" s="53">
        <v>43889</v>
      </c>
      <c r="K419" s="54">
        <v>215434000</v>
      </c>
      <c r="L419" s="54">
        <v>226612000</v>
      </c>
      <c r="M419" s="52" t="s">
        <v>1275</v>
      </c>
      <c r="N419" s="21">
        <f>'Balance Sheet Annual'!AH419/'Balance Sheet Annual'!BR419</f>
        <v>1.787481804949054</v>
      </c>
      <c r="O419" s="22">
        <f>('Balance Sheet Annual'!AH419-'Balance Sheet Annual'!U419)/'Balance Sheet Annual'!BR419</f>
        <v>1.5854439592430858</v>
      </c>
      <c r="P419" s="22">
        <f>'Balance Sheet Annual'!N419/'Balance Sheet Annual'!BR419</f>
        <v>0.79767103347889379</v>
      </c>
      <c r="Q419" s="22">
        <f>'Balance Sheet Annual'!CH419/'Balance Sheet Annual'!CS419</f>
        <v>1.590736914600551</v>
      </c>
      <c r="R419" s="22">
        <f>('Balance Sheet Annual'!BH419+'Balance Sheet Annual'!BS419)/'Balance Sheet Annual'!BB419</f>
        <v>0.28457499833853922</v>
      </c>
      <c r="S419" s="22">
        <f>('Balance Sheet Annual'!BH419/'Balance Sheet Annual'!BB419)</f>
        <v>6.9714893334219444E-2</v>
      </c>
      <c r="T419" s="22">
        <f>'Balance Sheet Annual'!BS419/'Balance Sheet Annual'!BB419</f>
        <v>0.21486010500431979</v>
      </c>
      <c r="U419" s="22">
        <f>('Balance Sheet Annual'!BH419+'Balance Sheet Annual'!BS419)/'Balance Sheet Annual'!CS419</f>
        <v>0.73725895316804413</v>
      </c>
      <c r="V419" s="22">
        <f>('Balance Sheet Annual'!BH419/'Balance Sheet Annual'!CS419)</f>
        <v>0.18061294765840222</v>
      </c>
      <c r="W419" s="22">
        <f>('Balance Sheet Annual'!BS419/'Balance Sheet Annual'!CS419)</f>
        <v>0.55664600550964183</v>
      </c>
      <c r="X419" s="23">
        <f>'Balance Sheet Annual'!AH419/'Balance Sheet Annual'!BB419</f>
        <v>0.40805476174652755</v>
      </c>
      <c r="Y419" s="23">
        <f>'Balance Sheet Annual'!CS419/('Balance Sheet Annual'!BB419-'Balance Sheet Annual'!AQ419-'Balance Sheet Annual'!AR419-'Balance Sheet Annual'!AS419)</f>
        <v>0.5305078553160395</v>
      </c>
      <c r="Z419" s="23">
        <f>'Balance Sheet Annual'!BA419/'Balance Sheet Annual'!BB419</f>
        <v>0.59194523825347245</v>
      </c>
      <c r="AA419" s="23">
        <f>'Balance Sheet Annual'!AR419/'Balance Sheet Annual'!BB419</f>
        <v>0.25918787798232207</v>
      </c>
      <c r="AB419" s="24">
        <f>'Balance Sheet Annual'!CS419/'Balance Sheet Annual'!CT419</f>
        <v>0.38599056290290423</v>
      </c>
      <c r="AC419" s="25">
        <f>'Income Statement Annual'!V419/'Income Statement Annual'!N419</f>
        <v>0.41705272446503422</v>
      </c>
      <c r="AD419" s="23">
        <f>('Income Statement Annual'!AF419-'Income Statement Annual'!AC419)/'Income Statement Annual'!N419</f>
        <v>0.13666446062210458</v>
      </c>
      <c r="AE419" s="23">
        <f>'Income Statement Annual'!AF419/'Income Statement Annual'!N419</f>
        <v>0.13170086035737921</v>
      </c>
      <c r="AF419" s="23">
        <f>'Income Statement Annual'!BS419/'Income Statement Annual'!N419</f>
        <v>0.14923891462607544</v>
      </c>
      <c r="AG419" s="23">
        <f>('Income Statement Annual'!AF419-'Income Statement Annual'!AC419)/('Income Statement Annual'!AH419*-1)</f>
        <v>9.4580152671755719</v>
      </c>
      <c r="AH419" s="24">
        <f>'Income Statement Annual'!AF419/('Income Statement Annual'!AH419*-1)</f>
        <v>9.1145038167938939</v>
      </c>
      <c r="AI419" s="25">
        <f>'Cash Flow Statement Annual'!BG419/'Cash Flow Statement Annual'!AB419</f>
        <v>-1.3758439609902475</v>
      </c>
      <c r="AJ419" s="23">
        <f>'Cash Flow Statement Annual'!AB419/'Balance Sheet Annual'!BR419</f>
        <v>0.38806404657933041</v>
      </c>
      <c r="AK419" s="23">
        <f>('Cash Flow Statement Annual'!AB419+'Cash Flow Statement Annual'!AV419)/('Balance Sheet Annual'!BH419+'Balance Sheet Annual'!BS419)</f>
        <v>0.25455394675385334</v>
      </c>
      <c r="AL419" s="24">
        <f>('Cash Flow Statement Annual'!AB419/('Balance Sheet Annual'!BH419+'Balance Sheet Annual'!BS419))</f>
        <v>0.31130312937879495</v>
      </c>
      <c r="AM419" s="25">
        <f>'Income Statement Annual'!BS419/'Balance Sheet Annual'!CS419</f>
        <v>0.23295454545454544</v>
      </c>
      <c r="AN419" s="23">
        <f>'Income Statement Annual'!N419/'Balance Sheet Annual'!CS419</f>
        <v>1.5609504132231404</v>
      </c>
      <c r="AO419" s="23">
        <f>'Income Statement Annual'!N419/'Balance Sheet Annual'!BB419</f>
        <v>0.602512128663521</v>
      </c>
      <c r="AP419" s="23">
        <f>'Income Statement Annual'!N419/('Balance Sheet Annual'!AH419-'Balance Sheet Annual'!BR419)</f>
        <v>3.3515711645101662</v>
      </c>
      <c r="AQ419" s="23">
        <f>'Income Statement Annual'!BS419/'Balance Sheet Annual'!BB419</f>
        <v>8.9918256130790186E-2</v>
      </c>
      <c r="AR419" s="23">
        <f>'Cash Flow Statement Annual'!AB419/'Income Statement Annual'!N419</f>
        <v>0.14703287006397528</v>
      </c>
      <c r="AS419" s="23">
        <f>'Cash Flow Statement Annual'!BG419/'Income Statement Annual'!N419</f>
        <v>-0.20229428634458416</v>
      </c>
      <c r="AT419" s="23">
        <f>'Cash Flow Statement Annual'!AB419/'Balance Sheet Annual'!BB419</f>
        <v>8.8589087525752647E-2</v>
      </c>
      <c r="AU419" s="23">
        <f>('Cash Flow Statement Annual'!AB419+'Cash Flow Statement Annual'!AU419)/'Balance Sheet Annual'!BR419</f>
        <v>1.013391557496361</v>
      </c>
      <c r="AV419" s="23">
        <f>('Cash Flow Statement Annual'!AB419+'Cash Flow Statement Annual'!AU419)/('Balance Sheet Annual'!BH419+'Balance Sheet Annual'!BS419)</f>
        <v>0.81293787949556284</v>
      </c>
      <c r="AW419" s="23">
        <f>'Cash Flow Statement Annual'!AB419/'Balance Sheet Annual'!BS419</f>
        <v>0.41231054747912155</v>
      </c>
      <c r="AX419" s="23">
        <f>('Cash Flow Statement Annual'!AB419+'Cash Flow Statement Annual'!AU419)/'Balance Sheet Annual'!BS419</f>
        <v>1.0767089390658831</v>
      </c>
      <c r="AY419" s="23">
        <f>('Balance Sheet Annual'!BH419+'Balance Sheet Annual'!BS419)/('Income Statement Annual'!AF419-'Income Statement Annual'!AC419)</f>
        <v>3.4560129136400324</v>
      </c>
      <c r="AZ419" s="23">
        <f>(('Balance Sheet Annual'!BH419+'Balance Sheet Annual'!BS419)-'Balance Sheet Annual'!N419)/('Income Statement Annual'!AF419-'Income Statement Annual'!AC419)</f>
        <v>1.2445520581113803</v>
      </c>
      <c r="BA419" s="23">
        <f>('Cash Flow Statement Annual'!AB419+'Cash Flow Statement Annual'!AU419)/'Income Statement Annual'!BS419</f>
        <v>2.5728011825572801</v>
      </c>
      <c r="BB419" s="23">
        <f>'Income Statement Annual'!AF419/('Balance Sheet Annual'!BH419+'Balance Sheet Annual'!BS419)</f>
        <v>0.27884166277440448</v>
      </c>
      <c r="BC419" s="24">
        <f>'Income Statement Annual'!AF419/('Balance Sheet Annual'!BB419-'Balance Sheet Annual'!BR419)</f>
        <v>0.10282466414054427</v>
      </c>
    </row>
    <row r="420" spans="1:55" x14ac:dyDescent="0.2">
      <c r="A420" s="52" t="s">
        <v>1279</v>
      </c>
      <c r="B420" s="52" t="s">
        <v>1280</v>
      </c>
      <c r="C420" s="52" t="str">
        <f>VLOOKUP(A420,'[1]S&amp;P 500 Wikipedia'!A:D,3,FALSE)</f>
        <v>Industrials</v>
      </c>
      <c r="D420" s="52">
        <v>124467</v>
      </c>
      <c r="E420" s="52" t="s">
        <v>16</v>
      </c>
      <c r="F420" s="52">
        <v>2019</v>
      </c>
      <c r="G420" s="52" t="s">
        <v>17</v>
      </c>
      <c r="H420" s="53">
        <v>43830</v>
      </c>
      <c r="I420" s="53">
        <v>43889</v>
      </c>
      <c r="J420" s="53">
        <v>43889</v>
      </c>
      <c r="K420" s="54">
        <v>180200000</v>
      </c>
      <c r="L420" s="54">
        <v>181300000</v>
      </c>
      <c r="M420" s="52" t="s">
        <v>1281</v>
      </c>
      <c r="N420" s="21">
        <f>'Balance Sheet Annual'!AH420/'Balance Sheet Annual'!BR420</f>
        <v>1.6322451698867422</v>
      </c>
      <c r="O420" s="22">
        <f>('Balance Sheet Annual'!AH420-'Balance Sheet Annual'!U420)/'Balance Sheet Annual'!BR420</f>
        <v>1.273151232511659</v>
      </c>
      <c r="P420" s="22">
        <f>'Balance Sheet Annual'!N420/'Balance Sheet Annual'!BR420</f>
        <v>0.48234510326449032</v>
      </c>
      <c r="Q420" s="22">
        <f>'Balance Sheet Annual'!CH420/'Balance Sheet Annual'!CS420</f>
        <v>1.5985844287158746</v>
      </c>
      <c r="R420" s="22">
        <f>('Balance Sheet Annual'!BH420+'Balance Sheet Annual'!BS420)/'Balance Sheet Annual'!BB420</f>
        <v>0.30038910505836575</v>
      </c>
      <c r="S420" s="22">
        <f>('Balance Sheet Annual'!BH420/'Balance Sheet Annual'!BB420)</f>
        <v>3.5797665369649803E-2</v>
      </c>
      <c r="T420" s="22">
        <f>'Balance Sheet Annual'!BS420/'Balance Sheet Annual'!BB420</f>
        <v>0.26459143968871596</v>
      </c>
      <c r="U420" s="22">
        <f>('Balance Sheet Annual'!BH420+'Balance Sheet Annual'!BS420)/'Balance Sheet Annual'!CS420</f>
        <v>0.78058645096056622</v>
      </c>
      <c r="V420" s="22">
        <f>('Balance Sheet Annual'!BH420/'Balance Sheet Annual'!CS420)</f>
        <v>9.3023255813953487E-2</v>
      </c>
      <c r="W420" s="22">
        <f>('Balance Sheet Annual'!BS420/'Balance Sheet Annual'!CS420)</f>
        <v>0.68756319514661279</v>
      </c>
      <c r="X420" s="23">
        <f>'Balance Sheet Annual'!AH420/'Balance Sheet Annual'!BB420</f>
        <v>0.31776913099870296</v>
      </c>
      <c r="Y420" s="23">
        <f>'Balance Sheet Annual'!CS420/('Balance Sheet Annual'!BB420-'Balance Sheet Annual'!AQ420-'Balance Sheet Annual'!AR420-'Balance Sheet Annual'!AS420)</f>
        <v>0.80254260210981876</v>
      </c>
      <c r="Z420" s="23">
        <f>'Balance Sheet Annual'!BA420/'Balance Sheet Annual'!BB420</f>
        <v>0.68223086900129704</v>
      </c>
      <c r="AA420" s="23">
        <f>'Balance Sheet Annual'!AR420/'Balance Sheet Annual'!BB420</f>
        <v>0.36822308690012973</v>
      </c>
      <c r="AB420" s="24">
        <f>'Balance Sheet Annual'!CS420/'Balance Sheet Annual'!CT420</f>
        <v>0.38482490272373543</v>
      </c>
      <c r="AC420" s="25">
        <f>'Income Statement Annual'!V420/'Income Statement Annual'!N420</f>
        <v>0.38978853114879025</v>
      </c>
      <c r="AD420" s="23">
        <f>('Income Statement Annual'!AF420-'Income Statement Annual'!AC420)/'Income Statement Annual'!N420</f>
        <v>0.13278719756144028</v>
      </c>
      <c r="AE420" s="23">
        <f>'Income Statement Annual'!AF420/'Income Statement Annual'!N420</f>
        <v>0.13278719756144028</v>
      </c>
      <c r="AF420" s="23">
        <f>'Income Statement Annual'!BS420/'Income Statement Annual'!N420</f>
        <v>7.6395503905505813E-2</v>
      </c>
      <c r="AG420" s="23">
        <f>('Income Statement Annual'!AF420-'Income Statement Annual'!AC420)/('Income Statement Annual'!AH420*-1)</f>
        <v>10.402985074626866</v>
      </c>
      <c r="AH420" s="24">
        <f>'Income Statement Annual'!AF420/('Income Statement Annual'!AH420*-1)</f>
        <v>10.402985074626866</v>
      </c>
      <c r="AI420" s="25">
        <f>'Cash Flow Statement Annual'!BG420/'Cash Flow Statement Annual'!AB420</f>
        <v>-0.21096543504171633</v>
      </c>
      <c r="AJ420" s="23">
        <f>'Cash Flow Statement Annual'!AB420/'Balance Sheet Annual'!BR420</f>
        <v>0.55896069287141903</v>
      </c>
      <c r="AK420" s="23">
        <f>('Cash Flow Statement Annual'!AB420+'Cash Flow Statement Annual'!AV420)/('Balance Sheet Annual'!BH420+'Balance Sheet Annual'!BS420)</f>
        <v>0.28713298791018999</v>
      </c>
      <c r="AL420" s="24">
        <f>('Cash Flow Statement Annual'!AB420/('Balance Sheet Annual'!BH420+'Balance Sheet Annual'!BS420))</f>
        <v>0.36226252158894645</v>
      </c>
      <c r="AM420" s="25">
        <f>'Income Statement Annual'!BS420/'Balance Sheet Annual'!CS420</f>
        <v>0.13515335355578026</v>
      </c>
      <c r="AN420" s="23">
        <f>'Income Statement Annual'!N420/'Balance Sheet Annual'!CS420</f>
        <v>1.7691270643747894</v>
      </c>
      <c r="AO420" s="23">
        <f>'Income Statement Annual'!N420/'Balance Sheet Annual'!BB420</f>
        <v>0.68080415045395593</v>
      </c>
      <c r="AP420" s="23">
        <f>'Income Statement Annual'!N420/('Balance Sheet Annual'!AH420-'Balance Sheet Annual'!BR420)</f>
        <v>5.531085353003161</v>
      </c>
      <c r="AQ420" s="23">
        <f>'Income Statement Annual'!BS420/'Balance Sheet Annual'!BB420</f>
        <v>5.2010376134889756E-2</v>
      </c>
      <c r="AR420" s="23">
        <f>'Cash Flow Statement Annual'!AB420/'Income Statement Annual'!N420</f>
        <v>0.15983996951800342</v>
      </c>
      <c r="AS420" s="23">
        <f>'Cash Flow Statement Annual'!BG420/'Income Statement Annual'!N420</f>
        <v>-3.3720708706420272E-2</v>
      </c>
      <c r="AT420" s="23">
        <f>'Cash Flow Statement Annual'!AB420/'Balance Sheet Annual'!BB420</f>
        <v>0.10881971465629053</v>
      </c>
      <c r="AU420" s="23">
        <f>('Cash Flow Statement Annual'!AB420+'Cash Flow Statement Annual'!AU420)/'Balance Sheet Annual'!BR420</f>
        <v>0.4050632911392405</v>
      </c>
      <c r="AV420" s="23">
        <f>('Cash Flow Statement Annual'!AB420+'Cash Flow Statement Annual'!AU420)/('Balance Sheet Annual'!BH420+'Balance Sheet Annual'!BS420)</f>
        <v>0.26252158894645944</v>
      </c>
      <c r="AW420" s="23">
        <f>'Cash Flow Statement Annual'!AB420/'Balance Sheet Annual'!BS420</f>
        <v>0.41127450980392155</v>
      </c>
      <c r="AX420" s="23">
        <f>('Cash Flow Statement Annual'!AB420+'Cash Flow Statement Annual'!AU420)/'Balance Sheet Annual'!BS420</f>
        <v>0.29803921568627451</v>
      </c>
      <c r="AY420" s="23">
        <f>('Balance Sheet Annual'!BH420+'Balance Sheet Annual'!BS420)/('Income Statement Annual'!AF420-'Income Statement Annual'!AC420)</f>
        <v>3.3228120516499282</v>
      </c>
      <c r="AZ420" s="23">
        <f>(('Balance Sheet Annual'!BH420+'Balance Sheet Annual'!BS420)-'Balance Sheet Annual'!N420)/('Income Statement Annual'!AF420-'Income Statement Annual'!AC420)</f>
        <v>2.284074605451937</v>
      </c>
      <c r="BA420" s="23">
        <f>('Cash Flow Statement Annual'!AB420+'Cash Flow Statement Annual'!AU420)/'Income Statement Annual'!BS420</f>
        <v>1.5162094763092269</v>
      </c>
      <c r="BB420" s="23">
        <f>'Income Statement Annual'!AF420/('Balance Sheet Annual'!BH420+'Balance Sheet Annual'!BS420)</f>
        <v>0.30094991364421414</v>
      </c>
      <c r="BC420" s="24">
        <f>'Income Statement Annual'!AF420/('Balance Sheet Annual'!BB420-'Balance Sheet Annual'!BR420)</f>
        <v>0.11225640199710098</v>
      </c>
    </row>
    <row r="421" spans="1:55" x14ac:dyDescent="0.2">
      <c r="A421" s="52" t="s">
        <v>1282</v>
      </c>
      <c r="B421" s="52" t="s">
        <v>1283</v>
      </c>
      <c r="C421" s="52" t="str">
        <f>VLOOKUP(A421,'[1]S&amp;P 500 Wikipedia'!A:D,3,FALSE)</f>
        <v>Consumer Discretionary</v>
      </c>
      <c r="D421" s="52">
        <v>98663</v>
      </c>
      <c r="E421" s="52" t="s">
        <v>16</v>
      </c>
      <c r="F421" s="52">
        <v>2019</v>
      </c>
      <c r="G421" s="52" t="s">
        <v>17</v>
      </c>
      <c r="H421" s="53">
        <v>43830</v>
      </c>
      <c r="I421" s="53">
        <v>43881</v>
      </c>
      <c r="J421" s="53">
        <v>43881</v>
      </c>
      <c r="K421" s="54">
        <v>303000000</v>
      </c>
      <c r="L421" s="54">
        <v>310000000</v>
      </c>
      <c r="M421" s="52" t="s">
        <v>1284</v>
      </c>
      <c r="N421" s="21">
        <f>'Balance Sheet Annual'!AH421/'Balance Sheet Annual'!BR421</f>
        <v>0.990914990266061</v>
      </c>
      <c r="O421" s="22">
        <f>('Balance Sheet Annual'!AH421-'Balance Sheet Annual'!U421)/'Balance Sheet Annual'!BR421</f>
        <v>0.990914990266061</v>
      </c>
      <c r="P421" s="22">
        <f>'Balance Sheet Annual'!N421/'Balance Sheet Annual'!BR421</f>
        <v>0.39260220635950682</v>
      </c>
      <c r="Q421" s="22">
        <f>'Balance Sheet Annual'!CH421/'Balance Sheet Annual'!CS421</f>
        <v>-1.6525698602794412</v>
      </c>
      <c r="R421" s="22">
        <f>('Balance Sheet Annual'!BH421+'Balance Sheet Annual'!BS421)/'Balance Sheet Annual'!BB421</f>
        <v>2.0191168036704261</v>
      </c>
      <c r="S421" s="22">
        <f>('Balance Sheet Annual'!BH421/'Balance Sheet Annual'!BB421)</f>
        <v>8.2393423819537376E-2</v>
      </c>
      <c r="T421" s="22">
        <f>'Balance Sheet Annual'!BS421/'Balance Sheet Annual'!BB421</f>
        <v>1.9367233798508889</v>
      </c>
      <c r="U421" s="22">
        <f>('Balance Sheet Annual'!BH421+'Balance Sheet Annual'!BS421)/'Balance Sheet Annual'!CS421</f>
        <v>-1.3176147704590819</v>
      </c>
      <c r="V421" s="22">
        <f>('Balance Sheet Annual'!BH421/'Balance Sheet Annual'!CS421)</f>
        <v>-5.3767465069860278E-2</v>
      </c>
      <c r="W421" s="22">
        <f>('Balance Sheet Annual'!BS421/'Balance Sheet Annual'!CS421)</f>
        <v>-1.2638473053892216</v>
      </c>
      <c r="X421" s="23">
        <f>'Balance Sheet Annual'!AH421/'Balance Sheet Annual'!BB421</f>
        <v>0.29191359204740969</v>
      </c>
      <c r="Y421" s="23">
        <f>'Balance Sheet Annual'!CS421/('Balance Sheet Annual'!BB421-'Balance Sheet Annual'!AQ421-'Balance Sheet Annual'!AR421-'Balance Sheet Annual'!AS421)</f>
        <v>-1.7985191833071572</v>
      </c>
      <c r="Z421" s="23">
        <f>'Balance Sheet Annual'!BA421/'Balance Sheet Annual'!BB421</f>
        <v>0.70808640795259037</v>
      </c>
      <c r="AA421" s="23">
        <f>'Balance Sheet Annual'!AR421/'Balance Sheet Annual'!BB421</f>
        <v>0.10131905945325942</v>
      </c>
      <c r="AB421" s="24">
        <f>'Balance Sheet Annual'!CS421/'Balance Sheet Annual'!CT421</f>
        <v>-1.5324029822213725</v>
      </c>
      <c r="AC421" s="25">
        <f>'Income Statement Annual'!V421/'Income Statement Annual'!N421</f>
        <v>0.77934607825620872</v>
      </c>
      <c r="AD421" s="23">
        <f>('Income Statement Annual'!AF421-'Income Statement Annual'!AC421)/'Income Statement Annual'!N421</f>
        <v>0.33964623905663749</v>
      </c>
      <c r="AE421" s="23">
        <f>'Income Statement Annual'!AF421/'Income Statement Annual'!N421</f>
        <v>0.33964623905663749</v>
      </c>
      <c r="AF421" s="23">
        <f>'Income Statement Annual'!BS421/'Income Statement Annual'!N421</f>
        <v>0.23119528318742183</v>
      </c>
      <c r="AG421" s="23">
        <f>('Income Statement Annual'!AF421-'Income Statement Annual'!AC421)/('Income Statement Annual'!AH421*-1)</f>
        <v>3.9115226337448559</v>
      </c>
      <c r="AH421" s="24">
        <f>'Income Statement Annual'!AF421/('Income Statement Annual'!AH421*-1)</f>
        <v>3.9115226337448559</v>
      </c>
      <c r="AI421" s="25">
        <f>'Cash Flow Statement Annual'!BG421/'Cash Flow Statement Annual'!AB421</f>
        <v>-0.71385083713850839</v>
      </c>
      <c r="AJ421" s="23">
        <f>'Cash Flow Statement Annual'!AB421/'Balance Sheet Annual'!BR421</f>
        <v>0.85269305645684623</v>
      </c>
      <c r="AK421" s="23">
        <f>('Cash Flow Statement Annual'!AB421+'Cash Flow Statement Annual'!AV421)/('Balance Sheet Annual'!BH421+'Balance Sheet Annual'!BS421)</f>
        <v>7.6027267562961562E-2</v>
      </c>
      <c r="AL421" s="24">
        <f>('Cash Flow Statement Annual'!AB421/('Balance Sheet Annual'!BH421+'Balance Sheet Annual'!BS421))</f>
        <v>0.12440825601211891</v>
      </c>
      <c r="AM421" s="25">
        <f>'Income Statement Annual'!BS421/'Balance Sheet Annual'!CS421</f>
        <v>-0.16142714570858283</v>
      </c>
      <c r="AN421" s="23">
        <f>'Income Statement Annual'!N421/'Balance Sheet Annual'!CS421</f>
        <v>-0.69822854291417169</v>
      </c>
      <c r="AO421" s="23">
        <f>'Income Statement Annual'!N421/'Balance Sheet Annual'!BB421</f>
        <v>1.0699675014337602</v>
      </c>
      <c r="AP421" s="23">
        <f>'Income Statement Annual'!N421/('Balance Sheet Annual'!AH421-'Balance Sheet Annual'!BR421)</f>
        <v>-399.78571428571428</v>
      </c>
      <c r="AQ421" s="23">
        <f>'Income Statement Annual'!BS421/'Balance Sheet Annual'!BB421</f>
        <v>0.24737143949531637</v>
      </c>
      <c r="AR421" s="23">
        <f>'Cash Flow Statement Annual'!AB421/'Income Statement Annual'!N421</f>
        <v>0.23476862604966947</v>
      </c>
      <c r="AS421" s="23">
        <f>'Cash Flow Statement Annual'!BG421/'Income Statement Annual'!N421</f>
        <v>-0.16758978023941398</v>
      </c>
      <c r="AT421" s="23">
        <f>'Cash Flow Statement Annual'!AB421/'Balance Sheet Annual'!BB421</f>
        <v>0.25119480022940166</v>
      </c>
      <c r="AU421" s="23">
        <f>('Cash Flow Statement Annual'!AB421+'Cash Flow Statement Annual'!AU421)/'Balance Sheet Annual'!BR421</f>
        <v>0.79558728098637244</v>
      </c>
      <c r="AV421" s="23">
        <f>('Cash Flow Statement Annual'!AB421+'Cash Flow Statement Annual'!AU421)/('Balance Sheet Annual'!BH421+'Balance Sheet Annual'!BS421)</f>
        <v>0.11607650066275327</v>
      </c>
      <c r="AW421" s="23">
        <f>'Cash Flow Statement Annual'!AB421/'Balance Sheet Annual'!BS421</f>
        <v>0.12970091797453362</v>
      </c>
      <c r="AX421" s="23">
        <f>('Cash Flow Statement Annual'!AB421+'Cash Flow Statement Annual'!AU421)/'Balance Sheet Annual'!BS421</f>
        <v>0.12101470733392558</v>
      </c>
      <c r="AY421" s="23">
        <f>('Balance Sheet Annual'!BH421+'Balance Sheet Annual'!BS421)/('Income Statement Annual'!AF421-'Income Statement Annual'!AC421)</f>
        <v>5.5560231457127829</v>
      </c>
      <c r="AZ421" s="23">
        <f>(('Balance Sheet Annual'!BH421+'Balance Sheet Annual'!BS421)-'Balance Sheet Annual'!N421)/('Income Statement Annual'!AF421-'Income Statement Annual'!AC421)</f>
        <v>5.2377695949500263</v>
      </c>
      <c r="BA421" s="23">
        <f>('Cash Flow Statement Annual'!AB421+'Cash Flow Statement Annual'!AU421)/'Income Statement Annual'!BS421</f>
        <v>0.94744976816074189</v>
      </c>
      <c r="BB421" s="23">
        <f>'Income Statement Annual'!AF421/('Balance Sheet Annual'!BH421+'Balance Sheet Annual'!BS421)</f>
        <v>0.17998485135391024</v>
      </c>
      <c r="BC421" s="24">
        <f>'Income Statement Annual'!AF421/('Balance Sheet Annual'!BB421-'Balance Sheet Annual'!BR421)</f>
        <v>0.51517615176151765</v>
      </c>
    </row>
    <row r="422" spans="1:55" x14ac:dyDescent="0.2">
      <c r="A422" s="52" t="s">
        <v>1285</v>
      </c>
      <c r="B422" s="52" t="s">
        <v>1286</v>
      </c>
      <c r="C422" s="52" t="str">
        <f>VLOOKUP(A422,'[1]S&amp;P 500 Wikipedia'!A:D,3,FALSE)</f>
        <v>Health Care</v>
      </c>
      <c r="D422" s="52">
        <v>378249</v>
      </c>
      <c r="E422" s="52" t="s">
        <v>16</v>
      </c>
      <c r="F422" s="52">
        <v>2019</v>
      </c>
      <c r="G422" s="52" t="s">
        <v>17</v>
      </c>
      <c r="H422" s="53">
        <v>43830</v>
      </c>
      <c r="I422" s="53">
        <v>43882</v>
      </c>
      <c r="J422" s="53">
        <v>43882</v>
      </c>
      <c r="K422" s="54">
        <v>205900000</v>
      </c>
      <c r="L422" s="54">
        <v>207800000</v>
      </c>
      <c r="M422" s="52" t="s">
        <v>1287</v>
      </c>
      <c r="N422" s="21">
        <f>'Balance Sheet Annual'!AH422/'Balance Sheet Annual'!BR422</f>
        <v>1.3726282144413773</v>
      </c>
      <c r="O422" s="22">
        <f>('Balance Sheet Annual'!AH422-'Balance Sheet Annual'!U422)/'Balance Sheet Annual'!BR422</f>
        <v>0.6796164463170129</v>
      </c>
      <c r="P422" s="22">
        <f>'Balance Sheet Annual'!N422/'Balance Sheet Annual'!BR422</f>
        <v>0.17954380357402294</v>
      </c>
      <c r="Q422" s="22">
        <f>'Balance Sheet Annual'!CH422/'Balance Sheet Annual'!CS422</f>
        <v>0.98814634303789295</v>
      </c>
      <c r="R422" s="22">
        <f>('Balance Sheet Annual'!BH422+'Balance Sheet Annual'!BS422)/'Balance Sheet Annual'!BB422</f>
        <v>0.33367831906715856</v>
      </c>
      <c r="S422" s="22">
        <f>('Balance Sheet Annual'!BH422/'Balance Sheet Annual'!BB422)</f>
        <v>6.0879835380925132E-2</v>
      </c>
      <c r="T422" s="22">
        <f>'Balance Sheet Annual'!BS422/'Balance Sheet Annual'!BB422</f>
        <v>0.27279848368623344</v>
      </c>
      <c r="U422" s="22">
        <f>('Balance Sheet Annual'!BH422+'Balance Sheet Annual'!BS422)/'Balance Sheet Annual'!CS422</f>
        <v>0.66340132980440258</v>
      </c>
      <c r="V422" s="22">
        <f>('Balance Sheet Annual'!BH422/'Balance Sheet Annual'!CS422)</f>
        <v>0.12103802207733523</v>
      </c>
      <c r="W422" s="22">
        <f>('Balance Sheet Annual'!BS422/'Balance Sheet Annual'!CS422)</f>
        <v>0.54236330772706731</v>
      </c>
      <c r="X422" s="23">
        <f>'Balance Sheet Annual'!AH422/'Balance Sheet Annual'!BB422</f>
        <v>0.19172683623730147</v>
      </c>
      <c r="Y422" s="23">
        <f>'Balance Sheet Annual'!CS422/('Balance Sheet Annual'!BB422-'Balance Sheet Annual'!AQ422-'Balance Sheet Annual'!AR422-'Balance Sheet Annual'!AS422)</f>
        <v>1.5926182949083711</v>
      </c>
      <c r="Z422" s="23">
        <f>'Balance Sheet Annual'!BA422/'Balance Sheet Annual'!BB422</f>
        <v>0.80827316376269853</v>
      </c>
      <c r="AA422" s="23">
        <f>'Balance Sheet Annual'!AR422/'Balance Sheet Annual'!BB422</f>
        <v>0.38961877047084464</v>
      </c>
      <c r="AB422" s="24">
        <f>'Balance Sheet Annual'!CS422/'Balance Sheet Annual'!CT422</f>
        <v>0.50298108260581931</v>
      </c>
      <c r="AC422" s="25">
        <f>'Income Statement Annual'!V422/'Income Statement Annual'!N422</f>
        <v>0.71779709854426099</v>
      </c>
      <c r="AD422" s="23">
        <f>('Income Statement Annual'!AF422-'Income Statement Annual'!AC422)/'Income Statement Annual'!N422</f>
        <v>0.24260229009546241</v>
      </c>
      <c r="AE422" s="23">
        <f>'Income Statement Annual'!AF422/'Income Statement Annual'!N422</f>
        <v>0.16940191927037659</v>
      </c>
      <c r="AF422" s="23">
        <f>'Income Statement Annual'!BS422/'Income Statement Annual'!N422</f>
        <v>0.14176542807747239</v>
      </c>
      <c r="AG422" s="23">
        <f>('Income Statement Annual'!AF422-'Income Statement Annual'!AC422)/('Income Statement Annual'!AH422*-1)</f>
        <v>8.5345967386513877</v>
      </c>
      <c r="AH422" s="24">
        <f>'Income Statement Annual'!AF422/('Income Statement Annual'!AH422*-1)</f>
        <v>5.9594535037461434</v>
      </c>
      <c r="AI422" s="25">
        <f>'Cash Flow Statement Annual'!BG422/'Cash Flow Statement Annual'!AB422</f>
        <v>-0.49180224492369784</v>
      </c>
      <c r="AJ422" s="23">
        <f>'Cash Flow Statement Annual'!AB422/'Balance Sheet Annual'!BR422</f>
        <v>0.46078744733401134</v>
      </c>
      <c r="AK422" s="23">
        <f>('Cash Flow Statement Annual'!AB422+'Cash Flow Statement Annual'!AV422)/('Balance Sheet Annual'!BH422+'Balance Sheet Annual'!BS422)</f>
        <v>0.16896149074366895</v>
      </c>
      <c r="AL422" s="24">
        <f>('Cash Flow Statement Annual'!AB422/('Balance Sheet Annual'!BH422+'Balance Sheet Annual'!BS422))</f>
        <v>0.19288685625319288</v>
      </c>
      <c r="AM422" s="25">
        <f>'Income Statement Annual'!BS422/'Balance Sheet Annual'!CS422</f>
        <v>9.1311083855141695E-2</v>
      </c>
      <c r="AN422" s="23">
        <f>'Income Statement Annual'!N422/'Balance Sheet Annual'!CS422</f>
        <v>0.6440997998838035</v>
      </c>
      <c r="AO422" s="23">
        <f>'Income Statement Annual'!N422/'Balance Sheet Annual'!BB422</f>
        <v>0.32397001465174707</v>
      </c>
      <c r="AP422" s="23">
        <f>'Income Statement Annual'!N422/('Balance Sheet Annual'!AH422-'Balance Sheet Annual'!BR422)</f>
        <v>6.2244229569557081</v>
      </c>
      <c r="AQ422" s="23">
        <f>'Income Statement Annual'!BS422/'Balance Sheet Annual'!BB422</f>
        <v>4.5927747811369921E-2</v>
      </c>
      <c r="AR422" s="23">
        <f>'Cash Flow Statement Annual'!AB422/'Income Statement Annual'!N422</f>
        <v>0.19866703415098594</v>
      </c>
      <c r="AS422" s="23">
        <f>'Cash Flow Statement Annual'!BG422/'Income Statement Annual'!N422</f>
        <v>-9.7704893387787831E-2</v>
      </c>
      <c r="AT422" s="23">
        <f>'Cash Flow Statement Annual'!AB422/'Balance Sheet Annual'!BB422</f>
        <v>6.4362161964714046E-2</v>
      </c>
      <c r="AU422" s="23">
        <f>('Cash Flow Statement Annual'!AB422+'Cash Flow Statement Annual'!AU422)/'Balance Sheet Annual'!BR422</f>
        <v>0.24887403748365539</v>
      </c>
      <c r="AV422" s="23">
        <f>('Cash Flow Statement Annual'!AB422+'Cash Flow Statement Annual'!AU422)/('Balance Sheet Annual'!BH422+'Balance Sheet Annual'!BS422)</f>
        <v>0.10417933685260418</v>
      </c>
      <c r="AW422" s="23">
        <f>'Cash Flow Statement Annual'!AB422/'Balance Sheet Annual'!BS422</f>
        <v>0.23593299015086142</v>
      </c>
      <c r="AX422" s="23">
        <f>('Cash Flow Statement Annual'!AB422+'Cash Flow Statement Annual'!AU422)/'Balance Sheet Annual'!BS422</f>
        <v>0.12742880947421667</v>
      </c>
      <c r="AY422" s="23">
        <f>('Balance Sheet Annual'!BH422+'Balance Sheet Annual'!BS422)/('Income Statement Annual'!AF422-'Income Statement Annual'!AC422)</f>
        <v>4.2454944487477411</v>
      </c>
      <c r="AZ422" s="23">
        <f>(('Balance Sheet Annual'!BH422+'Balance Sheet Annual'!BS422)-'Balance Sheet Annual'!N422)/('Income Statement Annual'!AF422-'Income Statement Annual'!AC422)</f>
        <v>3.9264136328427575</v>
      </c>
      <c r="BA422" s="23">
        <f>('Cash Flow Statement Annual'!AB422+'Cash Flow Statement Annual'!AU422)/'Income Statement Annual'!BS422</f>
        <v>0.75689289501590673</v>
      </c>
      <c r="BB422" s="23">
        <f>'Income Statement Annual'!AF422/('Balance Sheet Annual'!BH422+'Balance Sheet Annual'!BS422)</f>
        <v>0.16447320407716448</v>
      </c>
      <c r="BC422" s="24">
        <f>'Income Statement Annual'!AF422/('Balance Sheet Annual'!BB422-'Balance Sheet Annual'!BR422)</f>
        <v>6.3791444153001337E-2</v>
      </c>
    </row>
    <row r="423" spans="1:55" ht="17" thickBot="1" x14ac:dyDescent="0.25">
      <c r="A423" s="52" t="s">
        <v>1288</v>
      </c>
      <c r="B423" s="52" t="s">
        <v>1289</v>
      </c>
      <c r="C423" s="52" t="str">
        <f>VLOOKUP(A423,'[1]S&amp;P 500 Wikipedia'!A:D,3,FALSE)</f>
        <v>Health Care</v>
      </c>
      <c r="D423" s="52">
        <v>378251</v>
      </c>
      <c r="E423" s="52" t="s">
        <v>16</v>
      </c>
      <c r="F423" s="52">
        <v>2019</v>
      </c>
      <c r="G423" s="52" t="s">
        <v>17</v>
      </c>
      <c r="H423" s="53">
        <v>43830</v>
      </c>
      <c r="I423" s="53">
        <v>43874</v>
      </c>
      <c r="J423" s="53">
        <v>43874</v>
      </c>
      <c r="K423" s="54">
        <v>476312000</v>
      </c>
      <c r="L423" s="54">
        <v>480248000</v>
      </c>
      <c r="M423" s="52" t="s">
        <v>1290</v>
      </c>
      <c r="N423" s="26">
        <f>'Balance Sheet Annual'!AH423/'Balance Sheet Annual'!BR423</f>
        <v>2.6290143964562569</v>
      </c>
      <c r="O423" s="27">
        <f>('Balance Sheet Annual'!AH423-'Balance Sheet Annual'!U423)/'Balance Sheet Annual'!BR423</f>
        <v>1.8482834994462902</v>
      </c>
      <c r="P423" s="27">
        <f>'Balance Sheet Annual'!N423/'Balance Sheet Annual'!BR423</f>
        <v>1.0708748615725361</v>
      </c>
      <c r="Q423" s="27">
        <f>'Balance Sheet Annual'!CH423/'Balance Sheet Annual'!CS423</f>
        <v>3.2632939438700146</v>
      </c>
      <c r="R423" s="27">
        <f>('Balance Sheet Annual'!BH423+'Balance Sheet Annual'!BS423)/'Balance Sheet Annual'!BB423</f>
        <v>0.55842355998267645</v>
      </c>
      <c r="S423" s="27">
        <f>('Balance Sheet Annual'!BH423/'Balance Sheet Annual'!BB423)</f>
        <v>4.3308791684711995E-2</v>
      </c>
      <c r="T423" s="27">
        <f>'Balance Sheet Annual'!BS423/'Balance Sheet Annual'!BB423</f>
        <v>0.51511476829796443</v>
      </c>
      <c r="U423" s="27">
        <f>('Balance Sheet Annual'!BH423+'Balance Sheet Annual'!BS423)/'Balance Sheet Annual'!CS423</f>
        <v>2.3807237813884785</v>
      </c>
      <c r="V423" s="27">
        <f>('Balance Sheet Annual'!BH423/'Balance Sheet Annual'!CS423)</f>
        <v>0.18463810930576072</v>
      </c>
      <c r="W423" s="27">
        <f>('Balance Sheet Annual'!BS423/'Balance Sheet Annual'!CS423)</f>
        <v>2.196085672082718</v>
      </c>
      <c r="X423" s="28">
        <f>'Balance Sheet Annual'!AH423/'Balance Sheet Annual'!BB423</f>
        <v>0.4112602858380251</v>
      </c>
      <c r="Y423" s="28">
        <f>'Balance Sheet Annual'!CS423/('Balance Sheet Annual'!BB423-'Balance Sheet Annual'!AQ423-'Balance Sheet Annual'!AR423-'Balance Sheet Annual'!AS423)</f>
        <v>0.38340648449667281</v>
      </c>
      <c r="Z423" s="28">
        <f>'Balance Sheet Annual'!BA423/'Balance Sheet Annual'!BB423</f>
        <v>0.5887397141619749</v>
      </c>
      <c r="AA423" s="28">
        <f>'Balance Sheet Annual'!AR423/'Balance Sheet Annual'!BB423</f>
        <v>0.224512776093547</v>
      </c>
      <c r="AB423" s="29">
        <f>'Balance Sheet Annual'!CS423/'Balance Sheet Annual'!CT423</f>
        <v>0.23456041576440018</v>
      </c>
      <c r="AC423" s="30">
        <f>'Income Statement Annual'!V423/'Income Statement Annual'!N423</f>
        <v>0.68178913738019165</v>
      </c>
      <c r="AD423" s="28">
        <f>('Income Statement Annual'!AF423-'Income Statement Annual'!AC423)/'Income Statement Annual'!N423</f>
        <v>0.34712460063897765</v>
      </c>
      <c r="AE423" s="28">
        <f>'Income Statement Annual'!AF423/'Income Statement Annual'!N423</f>
        <v>0.32236421725239617</v>
      </c>
      <c r="AF423" s="28">
        <f>'Income Statement Annual'!BS423/'Income Statement Annual'!N423</f>
        <v>0.23961661341853036</v>
      </c>
      <c r="AG423" s="28">
        <f>('Income Statement Annual'!AF423-'Income Statement Annual'!AC423)/('Income Statement Annual'!AH423*-1)</f>
        <v>9.7443946188340806</v>
      </c>
      <c r="AH423" s="29">
        <f>'Income Statement Annual'!AF423/('Income Statement Annual'!AH423*-1)</f>
        <v>9.0493273542600896</v>
      </c>
      <c r="AI423" s="30">
        <f>'Cash Flow Statement Annual'!BG423/'Cash Flow Statement Annual'!AB423</f>
        <v>-0.52980501392757662</v>
      </c>
      <c r="AJ423" s="28">
        <f>'Cash Flow Statement Annual'!AB423/'Balance Sheet Annual'!BR423</f>
        <v>0.99390919158361024</v>
      </c>
      <c r="AK423" s="28">
        <f>('Cash Flow Statement Annual'!AB423+'Cash Flow Statement Annual'!AV423)/('Balance Sheet Annual'!BH423+'Balance Sheet Annual'!BS423)</f>
        <v>0.22971924926322321</v>
      </c>
      <c r="AL423" s="29">
        <f>('Cash Flow Statement Annual'!AB423/('Balance Sheet Annual'!BH423+'Balance Sheet Annual'!BS423))</f>
        <v>0.2784240732123468</v>
      </c>
      <c r="AM423" s="30">
        <f>'Income Statement Annual'!BS423/'Balance Sheet Annual'!CS423</f>
        <v>0.55391432791728212</v>
      </c>
      <c r="AN423" s="28">
        <f>'Income Statement Annual'!N423/'Balance Sheet Annual'!CS423</f>
        <v>2.3116691285081239</v>
      </c>
      <c r="AO423" s="28">
        <f>'Income Statement Annual'!N423/'Balance Sheet Annual'!BB423</f>
        <v>0.5422260718925942</v>
      </c>
      <c r="AP423" s="28">
        <f>'Income Statement Annual'!N423/('Balance Sheet Annual'!AH423-'Balance Sheet Annual'!BR423)</f>
        <v>2.1278042148198506</v>
      </c>
      <c r="AQ423" s="28">
        <f>'Income Statement Annual'!BS423/'Balance Sheet Annual'!BB423</f>
        <v>0.12992637505413598</v>
      </c>
      <c r="AR423" s="28">
        <f>'Cash Flow Statement Annual'!AB423/'Income Statement Annual'!N423</f>
        <v>0.28674121405750796</v>
      </c>
      <c r="AS423" s="28">
        <f>'Cash Flow Statement Annual'!BG423/'Income Statement Annual'!N423</f>
        <v>-0.15191693290734826</v>
      </c>
      <c r="AT423" s="28">
        <f>'Cash Flow Statement Annual'!AB423/'Balance Sheet Annual'!BB423</f>
        <v>0.15547856214811606</v>
      </c>
      <c r="AU423" s="28">
        <f>('Cash Flow Statement Annual'!AB423+'Cash Flow Statement Annual'!AU423)/'Balance Sheet Annual'!BR423</f>
        <v>0.71483942414174972</v>
      </c>
      <c r="AV423" s="28">
        <f>('Cash Flow Statement Annual'!AB423+'Cash Flow Statement Annual'!AU423)/('Balance Sheet Annual'!BH423+'Balance Sheet Annual'!BS423)</f>
        <v>0.20024817744687451</v>
      </c>
      <c r="AW423" s="28">
        <f>'Cash Flow Statement Annual'!AB423/'Balance Sheet Annual'!BS423</f>
        <v>0.30183285690264</v>
      </c>
      <c r="AX423" s="28">
        <f>('Cash Flow Statement Annual'!AB423+'Cash Flow Statement Annual'!AU423)/'Balance Sheet Annual'!BS423</f>
        <v>0.21708424415671768</v>
      </c>
      <c r="AY423" s="28">
        <f>('Balance Sheet Annual'!BH423+'Balance Sheet Annual'!BS423)/('Income Statement Annual'!AF423-'Income Statement Annual'!AC423)</f>
        <v>2.966866083755177</v>
      </c>
      <c r="AZ423" s="28">
        <f>(('Balance Sheet Annual'!BH423+'Balance Sheet Annual'!BS423)-'Balance Sheet Annual'!N423)/('Income Statement Annual'!AF423-'Income Statement Annual'!AC423)</f>
        <v>2.0768522779567418</v>
      </c>
      <c r="BA423" s="28">
        <f>('Cash Flow Statement Annual'!AB423+'Cash Flow Statement Annual'!AU423)/'Income Statement Annual'!BS423</f>
        <v>0.86066666666666669</v>
      </c>
      <c r="BB423" s="28">
        <f>'Income Statement Annual'!AF423/('Balance Sheet Annual'!BH423+'Balance Sheet Annual'!BS423)</f>
        <v>0.31301380487048241</v>
      </c>
      <c r="BC423" s="29">
        <f>'Income Statement Annual'!AF423/('Balance Sheet Annual'!BB423-'Balance Sheet Annual'!BR423)</f>
        <v>0.20720813225177123</v>
      </c>
    </row>
    <row r="424" spans="1:55" x14ac:dyDescent="0.2">
      <c r="A424" s="1"/>
      <c r="B424" s="1"/>
      <c r="C424" s="16"/>
      <c r="D424" s="1"/>
      <c r="E424" s="1"/>
      <c r="F424" s="1"/>
      <c r="G424" s="1"/>
      <c r="H424" s="11"/>
      <c r="I424" s="11"/>
      <c r="J424" s="11"/>
      <c r="K424" s="2"/>
      <c r="L424" s="2"/>
      <c r="M424" s="1"/>
    </row>
    <row r="425" spans="1:55" x14ac:dyDescent="0.2">
      <c r="A425" s="1"/>
      <c r="B425" s="1"/>
      <c r="C425" s="16"/>
      <c r="D425" s="1"/>
      <c r="E425" s="1"/>
      <c r="F425" s="1"/>
      <c r="G425" s="1"/>
      <c r="H425" s="11"/>
      <c r="I425" s="11"/>
      <c r="J425" s="11"/>
      <c r="K425" s="2"/>
      <c r="L425" s="2"/>
      <c r="M425" s="1"/>
    </row>
    <row r="426" spans="1:55" s="35" customFormat="1" x14ac:dyDescent="0.2">
      <c r="A426" s="31" t="s">
        <v>1406</v>
      </c>
      <c r="B426" s="31"/>
      <c r="C426" s="31"/>
      <c r="D426" s="31"/>
      <c r="E426" s="31"/>
      <c r="F426" s="31"/>
      <c r="G426" s="31"/>
      <c r="H426" s="32"/>
      <c r="I426" s="32"/>
      <c r="J426" s="32"/>
      <c r="K426" s="33"/>
      <c r="L426" s="33"/>
      <c r="M426" s="31"/>
      <c r="N426" s="34">
        <f>AVERAGE(N2:N423)</f>
        <v>1.6601623562074561</v>
      </c>
      <c r="O426" s="34">
        <f t="shared" ref="O426:BC426" si="0">AVERAGE(O2:O423)</f>
        <v>1.3513091052850352</v>
      </c>
      <c r="P426" s="34">
        <f t="shared" si="0"/>
        <v>0.61692010704615297</v>
      </c>
      <c r="Q426" s="34">
        <f t="shared" si="0"/>
        <v>2.5746313376396868E-2</v>
      </c>
      <c r="R426" s="34">
        <f t="shared" si="0"/>
        <v>0.31599140333985337</v>
      </c>
      <c r="S426" s="34">
        <f t="shared" si="0"/>
        <v>3.241419150353686E-2</v>
      </c>
      <c r="T426" s="34">
        <f t="shared" si="0"/>
        <v>0.28357721183631651</v>
      </c>
      <c r="U426" s="34">
        <f t="shared" si="0"/>
        <v>8.9684735890589701E-2</v>
      </c>
      <c r="V426" s="34">
        <f t="shared" si="0"/>
        <v>0.10495327759986599</v>
      </c>
      <c r="W426" s="34">
        <f t="shared" si="0"/>
        <v>-1.5268541709276334E-2</v>
      </c>
      <c r="X426" s="34">
        <f t="shared" si="0"/>
        <v>0.30921708859695218</v>
      </c>
      <c r="Y426" s="34">
        <f t="shared" si="0"/>
        <v>0.59526359758913827</v>
      </c>
      <c r="Z426" s="34">
        <f t="shared" si="0"/>
        <v>0.69078291140304715</v>
      </c>
      <c r="AA426" s="34">
        <f t="shared" si="0"/>
        <v>0.18893052238395983</v>
      </c>
      <c r="AB426" s="34">
        <f t="shared" si="0"/>
        <v>0.35009652686457443</v>
      </c>
      <c r="AC426" s="34">
        <f t="shared" si="0"/>
        <v>0.50330934628617419</v>
      </c>
      <c r="AD426" s="34">
        <f t="shared" si="0"/>
        <v>0.23683042389050321</v>
      </c>
      <c r="AE426" s="34">
        <f t="shared" si="0"/>
        <v>0.1865658397205521</v>
      </c>
      <c r="AF426" s="34">
        <f t="shared" si="0"/>
        <v>0.13125118959628668</v>
      </c>
      <c r="AG426" s="34" t="e">
        <f t="shared" si="0"/>
        <v>#DIV/0!</v>
      </c>
      <c r="AH426" s="34" t="e">
        <f t="shared" si="0"/>
        <v>#DIV/0!</v>
      </c>
      <c r="AI426" s="34">
        <f t="shared" si="0"/>
        <v>-0.35123507872928483</v>
      </c>
      <c r="AJ426" s="34">
        <f t="shared" si="0"/>
        <v>0.71553418214949838</v>
      </c>
      <c r="AK426" s="34" t="e">
        <f t="shared" si="0"/>
        <v>#DIV/0!</v>
      </c>
      <c r="AL426" s="34" t="e">
        <f t="shared" si="0"/>
        <v>#DIV/0!</v>
      </c>
      <c r="AM426" s="34">
        <f t="shared" si="0"/>
        <v>4.231370302455776E-2</v>
      </c>
      <c r="AN426" s="34">
        <f t="shared" si="0"/>
        <v>0.9128464283513652</v>
      </c>
      <c r="AO426" s="34">
        <f t="shared" si="0"/>
        <v>0.71020541039592444</v>
      </c>
      <c r="AP426" s="34">
        <f t="shared" si="0"/>
        <v>5.6292312627289611</v>
      </c>
      <c r="AQ426" s="34">
        <f t="shared" si="0"/>
        <v>7.137385497698101E-2</v>
      </c>
      <c r="AR426" s="34">
        <f t="shared" si="0"/>
        <v>0.22394486486733103</v>
      </c>
      <c r="AS426" s="34">
        <f t="shared" si="0"/>
        <v>-5.8335764328270145E-2</v>
      </c>
      <c r="AT426" s="34">
        <f t="shared" si="0"/>
        <v>0.11581065000855567</v>
      </c>
      <c r="AU426" s="34">
        <f t="shared" si="0"/>
        <v>0.34707571968799289</v>
      </c>
      <c r="AV426" s="34" t="e">
        <f t="shared" si="0"/>
        <v>#DIV/0!</v>
      </c>
      <c r="AW426" s="34" t="e">
        <f t="shared" si="0"/>
        <v>#DIV/0!</v>
      </c>
      <c r="AX426" s="34" t="e">
        <f t="shared" si="0"/>
        <v>#DIV/0!</v>
      </c>
      <c r="AY426" s="34">
        <f t="shared" si="0"/>
        <v>2.2123964426215967</v>
      </c>
      <c r="AZ426" s="34">
        <f t="shared" si="0"/>
        <v>1.0967203116493918</v>
      </c>
      <c r="BA426" s="34">
        <f t="shared" si="0"/>
        <v>1.9764402035064552</v>
      </c>
      <c r="BB426" s="34" t="e">
        <f t="shared" si="0"/>
        <v>#DIV/0!</v>
      </c>
      <c r="BC426" s="34">
        <f t="shared" si="0"/>
        <v>0.1415643059331807</v>
      </c>
    </row>
    <row r="427" spans="1:55" s="35" customFormat="1" x14ac:dyDescent="0.2">
      <c r="A427" s="31" t="s">
        <v>1407</v>
      </c>
      <c r="B427" s="31"/>
      <c r="C427" s="31"/>
      <c r="D427" s="31"/>
      <c r="E427" s="31"/>
      <c r="F427" s="31"/>
      <c r="G427" s="31"/>
      <c r="H427" s="32"/>
      <c r="I427" s="32"/>
      <c r="J427" s="32"/>
      <c r="K427" s="33"/>
      <c r="L427" s="33"/>
      <c r="M427" s="31"/>
      <c r="N427" s="34">
        <f>STDEV(N2:N423)</f>
        <v>1.8143653537070801</v>
      </c>
      <c r="O427" s="34">
        <f>STDEV(O2:O423)</f>
        <v>1.7616645345486441</v>
      </c>
      <c r="P427" s="34">
        <f t="shared" ref="P427:BC427" si="1">STDEV(P2:P423)</f>
        <v>0.97077800261271197</v>
      </c>
      <c r="Q427" s="34">
        <f t="shared" si="1"/>
        <v>28.983350151926349</v>
      </c>
      <c r="R427" s="34">
        <f t="shared" si="1"/>
        <v>0.23743640961358115</v>
      </c>
      <c r="S427" s="34">
        <f t="shared" si="1"/>
        <v>5.6751207259038192E-2</v>
      </c>
      <c r="T427" s="34">
        <f t="shared" si="1"/>
        <v>0.22975846373194048</v>
      </c>
      <c r="U427" s="34">
        <f t="shared" si="1"/>
        <v>12.366593942046494</v>
      </c>
      <c r="V427" s="34">
        <f t="shared" si="1"/>
        <v>1.4385052108441196</v>
      </c>
      <c r="W427" s="34">
        <f t="shared" si="1"/>
        <v>11.195490500449758</v>
      </c>
      <c r="X427" s="34">
        <f t="shared" si="1"/>
        <v>0.20080200977503715</v>
      </c>
      <c r="Y427" s="34">
        <f t="shared" si="1"/>
        <v>0.59847926813641261</v>
      </c>
      <c r="Z427" s="34">
        <f t="shared" si="1"/>
        <v>0.20080200977504023</v>
      </c>
      <c r="AA427" s="34">
        <f t="shared" si="1"/>
        <v>0.16074421561995073</v>
      </c>
      <c r="AB427" s="34">
        <f t="shared" si="1"/>
        <v>0.27055925119640062</v>
      </c>
      <c r="AC427" s="34">
        <f t="shared" si="1"/>
        <v>0.24039916316176238</v>
      </c>
      <c r="AD427" s="34">
        <f t="shared" si="1"/>
        <v>0.16499470198001912</v>
      </c>
      <c r="AE427" s="34">
        <f t="shared" si="1"/>
        <v>0.12092764982068539</v>
      </c>
      <c r="AF427" s="34">
        <f t="shared" si="1"/>
        <v>0.1539680992940145</v>
      </c>
      <c r="AG427" s="34" t="e">
        <f t="shared" si="1"/>
        <v>#DIV/0!</v>
      </c>
      <c r="AH427" s="34" t="e">
        <f t="shared" si="1"/>
        <v>#DIV/0!</v>
      </c>
      <c r="AI427" s="34">
        <f t="shared" si="1"/>
        <v>1.6598926882638751</v>
      </c>
      <c r="AJ427" s="34">
        <f t="shared" si="1"/>
        <v>0.62199299794964147</v>
      </c>
      <c r="AK427" s="34" t="e">
        <f t="shared" si="1"/>
        <v>#DIV/0!</v>
      </c>
      <c r="AL427" s="34" t="e">
        <f t="shared" si="1"/>
        <v>#DIV/0!</v>
      </c>
      <c r="AM427" s="34">
        <f t="shared" si="1"/>
        <v>1.9345263242108548</v>
      </c>
      <c r="AN427" s="34">
        <f t="shared" si="1"/>
        <v>23.380032200605463</v>
      </c>
      <c r="AO427" s="34">
        <f t="shared" si="1"/>
        <v>0.58227529498904596</v>
      </c>
      <c r="AP427" s="34">
        <f t="shared" si="1"/>
        <v>84.48708576689495</v>
      </c>
      <c r="AQ427" s="34">
        <f t="shared" si="1"/>
        <v>7.5054839820531252E-2</v>
      </c>
      <c r="AR427" s="34">
        <f t="shared" si="1"/>
        <v>0.14124569792915034</v>
      </c>
      <c r="AS427" s="34">
        <f t="shared" si="1"/>
        <v>0.25163445334943835</v>
      </c>
      <c r="AT427" s="34">
        <f t="shared" si="1"/>
        <v>6.8720469046152144E-2</v>
      </c>
      <c r="AU427" s="34">
        <f t="shared" si="1"/>
        <v>0.68615133349647517</v>
      </c>
      <c r="AV427" s="34" t="e">
        <f t="shared" si="1"/>
        <v>#DIV/0!</v>
      </c>
      <c r="AW427" s="34" t="e">
        <f t="shared" si="1"/>
        <v>#DIV/0!</v>
      </c>
      <c r="AX427" s="34" t="e">
        <f t="shared" si="1"/>
        <v>#DIV/0!</v>
      </c>
      <c r="AY427" s="34">
        <f t="shared" si="1"/>
        <v>40.957875992358943</v>
      </c>
      <c r="AZ427" s="34">
        <f t="shared" si="1"/>
        <v>35.676278417413407</v>
      </c>
      <c r="BA427" s="34">
        <f t="shared" si="1"/>
        <v>30.99074372759166</v>
      </c>
      <c r="BB427" s="34" t="e">
        <f t="shared" si="1"/>
        <v>#DIV/0!</v>
      </c>
      <c r="BC427" s="34">
        <f t="shared" si="1"/>
        <v>0.11576947447916949</v>
      </c>
    </row>
    <row r="428" spans="1:55" s="35" customFormat="1" x14ac:dyDescent="0.2">
      <c r="A428" s="31" t="s">
        <v>1408</v>
      </c>
      <c r="B428" s="31"/>
      <c r="C428" s="31"/>
      <c r="D428" s="31"/>
      <c r="E428" s="31"/>
      <c r="F428" s="31"/>
      <c r="G428" s="31"/>
      <c r="H428" s="32"/>
      <c r="I428" s="32"/>
      <c r="J428" s="32"/>
      <c r="K428" s="33"/>
      <c r="L428" s="33"/>
      <c r="M428" s="31"/>
      <c r="N428" s="34">
        <f>MIN(N3:N423)</f>
        <v>7.5352095494275592E-3</v>
      </c>
      <c r="O428" s="34">
        <f t="shared" ref="O428:BC428" si="2">MIN(O3:O423)</f>
        <v>7.5352095494275592E-3</v>
      </c>
      <c r="P428" s="34">
        <f t="shared" si="2"/>
        <v>0</v>
      </c>
      <c r="Q428" s="34">
        <f t="shared" si="2"/>
        <v>-509.43220338983053</v>
      </c>
      <c r="R428" s="34">
        <f t="shared" si="2"/>
        <v>0</v>
      </c>
      <c r="S428" s="34">
        <f t="shared" si="2"/>
        <v>0</v>
      </c>
      <c r="T428" s="34">
        <f t="shared" si="2"/>
        <v>0</v>
      </c>
      <c r="U428" s="34">
        <f t="shared" si="2"/>
        <v>-206.0593220338983</v>
      </c>
      <c r="V428" s="34">
        <f t="shared" si="2"/>
        <v>-24.245762711864408</v>
      </c>
      <c r="W428" s="34">
        <f t="shared" si="2"/>
        <v>-181.81355932203391</v>
      </c>
      <c r="X428" s="34">
        <f t="shared" si="2"/>
        <v>3.5924230153525829E-3</v>
      </c>
      <c r="Y428" s="34">
        <f t="shared" si="2"/>
        <v>-2.6399777719210515</v>
      </c>
      <c r="Z428" s="34">
        <f t="shared" si="2"/>
        <v>-0.15503831760087183</v>
      </c>
      <c r="AA428" s="34">
        <f t="shared" si="2"/>
        <v>0</v>
      </c>
      <c r="AB428" s="34">
        <f t="shared" si="2"/>
        <v>-2.4714411196939134</v>
      </c>
      <c r="AC428" s="34">
        <f t="shared" si="2"/>
        <v>2.8611507386309853E-2</v>
      </c>
      <c r="AD428" s="34">
        <f t="shared" si="2"/>
        <v>-8.3386324134130316E-2</v>
      </c>
      <c r="AE428" s="34">
        <f t="shared" si="2"/>
        <v>-0.132794946797236</v>
      </c>
      <c r="AF428" s="34">
        <f t="shared" si="2"/>
        <v>-0.71883476825097303</v>
      </c>
      <c r="AG428" s="34" t="e">
        <f t="shared" si="2"/>
        <v>#DIV/0!</v>
      </c>
      <c r="AH428" s="34" t="e">
        <f t="shared" si="2"/>
        <v>#DIV/0!</v>
      </c>
      <c r="AI428" s="34">
        <f t="shared" si="2"/>
        <v>-17.455795677799607</v>
      </c>
      <c r="AJ428" s="34">
        <f t="shared" si="2"/>
        <v>-0.42115665572102379</v>
      </c>
      <c r="AK428" s="34" t="e">
        <f t="shared" si="2"/>
        <v>#DIV/0!</v>
      </c>
      <c r="AL428" s="34" t="e">
        <f t="shared" si="2"/>
        <v>#DIV/0!</v>
      </c>
      <c r="AM428" s="34">
        <f t="shared" si="2"/>
        <v>-26.792405063291138</v>
      </c>
      <c r="AN428" s="34">
        <f t="shared" si="2"/>
        <v>-387.86440677966101</v>
      </c>
      <c r="AO428" s="34">
        <f t="shared" si="2"/>
        <v>6.472087460928827E-2</v>
      </c>
      <c r="AP428" s="34">
        <f t="shared" si="2"/>
        <v>-574.75373134328356</v>
      </c>
      <c r="AQ428" s="34">
        <f t="shared" si="2"/>
        <v>-0.4635333485436155</v>
      </c>
      <c r="AR428" s="34">
        <f t="shared" si="2"/>
        <v>-0.14324558291448886</v>
      </c>
      <c r="AS428" s="34">
        <f t="shared" si="2"/>
        <v>-1.1615259520964305</v>
      </c>
      <c r="AT428" s="34">
        <f t="shared" si="2"/>
        <v>-0.12391753983226129</v>
      </c>
      <c r="AU428" s="34">
        <f t="shared" si="2"/>
        <v>-2.0269593776213171</v>
      </c>
      <c r="AV428" s="34" t="e">
        <f t="shared" si="2"/>
        <v>#DIV/0!</v>
      </c>
      <c r="AW428" s="34" t="e">
        <f t="shared" si="2"/>
        <v>#DIV/0!</v>
      </c>
      <c r="AX428" s="34" t="e">
        <f t="shared" si="2"/>
        <v>#DIV/0!</v>
      </c>
      <c r="AY428" s="34">
        <f t="shared" si="2"/>
        <v>-786.65116279069764</v>
      </c>
      <c r="AZ428" s="34">
        <f t="shared" si="2"/>
        <v>-693.32558139534888</v>
      </c>
      <c r="BA428" s="34">
        <f t="shared" si="2"/>
        <v>-171.19491525423729</v>
      </c>
      <c r="BB428" s="34" t="e">
        <f t="shared" si="2"/>
        <v>#DIV/0!</v>
      </c>
      <c r="BC428" s="34">
        <f t="shared" si="2"/>
        <v>-7.3307080109051861E-2</v>
      </c>
    </row>
    <row r="429" spans="1:55" s="35" customFormat="1" x14ac:dyDescent="0.2">
      <c r="A429" s="31" t="s">
        <v>1409</v>
      </c>
      <c r="B429" s="31"/>
      <c r="C429" s="31"/>
      <c r="D429" s="31"/>
      <c r="E429" s="31"/>
      <c r="F429" s="31"/>
      <c r="G429" s="31"/>
      <c r="H429" s="32"/>
      <c r="I429" s="32"/>
      <c r="J429" s="32"/>
      <c r="K429" s="33"/>
      <c r="L429" s="33"/>
      <c r="M429" s="31"/>
      <c r="N429" s="34">
        <f>MAX(N2:N423)</f>
        <v>27.350383631713555</v>
      </c>
      <c r="O429" s="34">
        <f t="shared" ref="O429:BC429" si="3">MAX(O2:O423)</f>
        <v>27.350383631713555</v>
      </c>
      <c r="P429" s="34">
        <f t="shared" si="3"/>
        <v>9.6847372129356391</v>
      </c>
      <c r="Q429" s="34">
        <f t="shared" si="3"/>
        <v>77.778350515463913</v>
      </c>
      <c r="R429" s="34">
        <f t="shared" si="3"/>
        <v>2.9769718658381641</v>
      </c>
      <c r="S429" s="34">
        <f t="shared" si="3"/>
        <v>0.53149718074851637</v>
      </c>
      <c r="T429" s="34">
        <f t="shared" si="3"/>
        <v>2.9455745348355968</v>
      </c>
      <c r="U429" s="34">
        <f t="shared" si="3"/>
        <v>49.200560239861488</v>
      </c>
      <c r="V429" s="34">
        <f t="shared" si="3"/>
        <v>9.9834710743801658</v>
      </c>
      <c r="W429" s="34">
        <f t="shared" si="3"/>
        <v>40.059585309891474</v>
      </c>
      <c r="X429" s="34">
        <f t="shared" si="3"/>
        <v>1.1550383176008718</v>
      </c>
      <c r="Y429" s="34">
        <f t="shared" si="3"/>
        <v>4.0496181372784479</v>
      </c>
      <c r="Z429" s="34">
        <f t="shared" si="3"/>
        <v>0.99640757698464744</v>
      </c>
      <c r="AA429" s="34">
        <f t="shared" si="3"/>
        <v>0.62336825525618689</v>
      </c>
      <c r="AB429" s="34">
        <f t="shared" si="3"/>
        <v>0.88132341593072105</v>
      </c>
      <c r="AC429" s="34">
        <f t="shared" si="3"/>
        <v>1</v>
      </c>
      <c r="AD429" s="34">
        <f t="shared" si="3"/>
        <v>0.89603852530619987</v>
      </c>
      <c r="AE429" s="34">
        <f t="shared" si="3"/>
        <v>0.72744144840189062</v>
      </c>
      <c r="AF429" s="34">
        <f t="shared" si="3"/>
        <v>1.6095007014080116</v>
      </c>
      <c r="AG429" s="34" t="e">
        <f t="shared" si="3"/>
        <v>#DIV/0!</v>
      </c>
      <c r="AH429" s="34" t="e">
        <f t="shared" si="3"/>
        <v>#DIV/0!</v>
      </c>
      <c r="AI429" s="34">
        <f t="shared" si="3"/>
        <v>14.058681546608419</v>
      </c>
      <c r="AJ429" s="34">
        <f t="shared" si="3"/>
        <v>5.3945455589067111</v>
      </c>
      <c r="AK429" s="34" t="e">
        <f t="shared" si="3"/>
        <v>#DIV/0!</v>
      </c>
      <c r="AL429" s="34" t="e">
        <f t="shared" si="3"/>
        <v>#DIV/0!</v>
      </c>
      <c r="AM429" s="34">
        <f t="shared" si="3"/>
        <v>11.118556701030927</v>
      </c>
      <c r="AN429" s="34">
        <f t="shared" si="3"/>
        <v>95.103092783505161</v>
      </c>
      <c r="AO429" s="34">
        <f t="shared" si="3"/>
        <v>4.5846291149949527</v>
      </c>
      <c r="AP429" s="34">
        <f t="shared" si="3"/>
        <v>1024.0823098075161</v>
      </c>
      <c r="AQ429" s="34">
        <f t="shared" si="3"/>
        <v>0.35416167903599072</v>
      </c>
      <c r="AR429" s="34">
        <f t="shared" si="3"/>
        <v>0.72629840351858899</v>
      </c>
      <c r="AS429" s="34">
        <f t="shared" si="3"/>
        <v>1.9117675485340522</v>
      </c>
      <c r="AT429" s="34">
        <f t="shared" si="3"/>
        <v>0.40662801529010917</v>
      </c>
      <c r="AU429" s="34">
        <f t="shared" si="3"/>
        <v>6.1132286995515699</v>
      </c>
      <c r="AV429" s="34" t="e">
        <f t="shared" si="3"/>
        <v>#DIV/0!</v>
      </c>
      <c r="AW429" s="34" t="e">
        <f t="shared" si="3"/>
        <v>#DIV/0!</v>
      </c>
      <c r="AX429" s="34" t="e">
        <f t="shared" si="3"/>
        <v>#DIV/0!</v>
      </c>
      <c r="AY429" s="34">
        <f t="shared" si="3"/>
        <v>270.5696864111498</v>
      </c>
      <c r="AZ429" s="34">
        <f t="shared" si="3"/>
        <v>210.20209059233449</v>
      </c>
      <c r="BA429" s="34">
        <f t="shared" si="3"/>
        <v>602.78723404255322</v>
      </c>
      <c r="BB429" s="34" t="e">
        <f t="shared" si="3"/>
        <v>#DIV/0!</v>
      </c>
      <c r="BC429" s="34">
        <f t="shared" si="3"/>
        <v>1.0281360130687998</v>
      </c>
    </row>
    <row r="430" spans="1:55" x14ac:dyDescent="0.2">
      <c r="A430" s="1"/>
      <c r="B430" s="1"/>
      <c r="C430" s="16"/>
      <c r="D430" s="1"/>
      <c r="E430" s="1"/>
      <c r="F430" s="1"/>
      <c r="G430" s="1"/>
      <c r="H430" s="11"/>
      <c r="I430" s="11"/>
      <c r="J430" s="11"/>
      <c r="K430" s="2"/>
      <c r="L430" s="2"/>
      <c r="M430" s="1"/>
    </row>
    <row r="431" spans="1:55" x14ac:dyDescent="0.2">
      <c r="A431" s="1"/>
      <c r="B431" s="1"/>
      <c r="C431" s="16"/>
      <c r="D431" s="1"/>
      <c r="E431" s="1"/>
      <c r="F431" s="1"/>
      <c r="G431" s="1"/>
      <c r="H431" s="11"/>
      <c r="I431" s="11"/>
      <c r="J431" s="11"/>
      <c r="K431" s="2"/>
      <c r="L431" s="2"/>
      <c r="M431" s="1"/>
    </row>
    <row r="432" spans="1:55" x14ac:dyDescent="0.2">
      <c r="A432" s="1"/>
      <c r="B432" s="1"/>
      <c r="C432" s="16"/>
      <c r="D432" s="1"/>
      <c r="E432" s="1"/>
      <c r="F432" s="1"/>
      <c r="G432" s="1"/>
      <c r="H432" s="11"/>
      <c r="I432" s="11"/>
      <c r="J432" s="11"/>
      <c r="K432" s="2"/>
      <c r="L432" s="2"/>
      <c r="M432" s="1"/>
    </row>
    <row r="433" spans="1:13" x14ac:dyDescent="0.2">
      <c r="A433" s="1"/>
      <c r="B433" s="1"/>
      <c r="C433" s="16"/>
      <c r="D433" s="1"/>
      <c r="E433" s="1"/>
      <c r="F433" s="1"/>
      <c r="G433" s="1"/>
      <c r="H433" s="11"/>
      <c r="I433" s="11"/>
      <c r="J433" s="11"/>
      <c r="K433" s="2"/>
      <c r="L433" s="2"/>
      <c r="M433" s="1"/>
    </row>
    <row r="434" spans="1:13" x14ac:dyDescent="0.2">
      <c r="A434" s="1"/>
      <c r="B434" s="1"/>
      <c r="C434" s="16"/>
      <c r="D434" s="1"/>
      <c r="E434" s="1"/>
      <c r="F434" s="1"/>
      <c r="G434" s="1"/>
      <c r="H434" s="11"/>
      <c r="I434" s="11"/>
      <c r="J434" s="11"/>
      <c r="K434" s="2"/>
      <c r="L434" s="2"/>
      <c r="M434" s="1"/>
    </row>
    <row r="435" spans="1:13" x14ac:dyDescent="0.2">
      <c r="A435" s="1"/>
      <c r="B435" s="1"/>
      <c r="C435" s="16"/>
      <c r="D435" s="1"/>
      <c r="E435" s="1"/>
      <c r="F435" s="1"/>
      <c r="G435" s="1"/>
      <c r="H435" s="11"/>
      <c r="I435" s="11"/>
      <c r="J435" s="11"/>
      <c r="K435" s="2"/>
      <c r="L435" s="2"/>
      <c r="M435" s="1"/>
    </row>
    <row r="436" spans="1:13" x14ac:dyDescent="0.2">
      <c r="A436" s="1"/>
      <c r="B436" s="1"/>
      <c r="C436" s="16"/>
      <c r="D436" s="1"/>
      <c r="E436" s="1"/>
      <c r="F436" s="1"/>
      <c r="G436" s="1"/>
      <c r="H436" s="11"/>
      <c r="I436" s="11"/>
      <c r="J436" s="11"/>
      <c r="K436" s="2"/>
      <c r="L436" s="2"/>
      <c r="M436" s="1"/>
    </row>
    <row r="437" spans="1:13" x14ac:dyDescent="0.2">
      <c r="A437" s="1"/>
      <c r="B437" s="1"/>
      <c r="C437" s="16"/>
      <c r="D437" s="1"/>
      <c r="E437" s="1"/>
      <c r="F437" s="1"/>
      <c r="G437" s="1"/>
      <c r="H437" s="11"/>
      <c r="I437" s="11"/>
      <c r="J437" s="11"/>
      <c r="K437" s="2"/>
      <c r="L437" s="2"/>
      <c r="M437" s="1"/>
    </row>
    <row r="438" spans="1:13" x14ac:dyDescent="0.2">
      <c r="A438" s="1"/>
      <c r="B438" s="1"/>
      <c r="C438" s="16"/>
      <c r="D438" s="1"/>
      <c r="E438" s="1"/>
      <c r="F438" s="1"/>
      <c r="G438" s="1"/>
      <c r="H438" s="11"/>
      <c r="I438" s="11"/>
      <c r="J438" s="11"/>
      <c r="K438" s="2"/>
      <c r="L438" s="2"/>
      <c r="M438" s="1"/>
    </row>
    <row r="439" spans="1:13" x14ac:dyDescent="0.2">
      <c r="A439" s="1"/>
      <c r="B439" s="1"/>
      <c r="C439" s="16"/>
      <c r="D439" s="1"/>
      <c r="E439" s="1"/>
      <c r="F439" s="1"/>
      <c r="G439" s="1"/>
      <c r="H439" s="11"/>
      <c r="I439" s="11"/>
      <c r="J439" s="11"/>
      <c r="K439" s="2"/>
      <c r="L439" s="2"/>
      <c r="M439" s="1"/>
    </row>
    <row r="440" spans="1:13" x14ac:dyDescent="0.2">
      <c r="A440" s="1"/>
      <c r="B440" s="1"/>
      <c r="C440" s="16"/>
      <c r="D440" s="1"/>
      <c r="E440" s="1"/>
      <c r="F440" s="1"/>
      <c r="G440" s="1"/>
      <c r="H440" s="11"/>
      <c r="I440" s="11"/>
      <c r="J440" s="11"/>
      <c r="K440" s="2"/>
      <c r="L440" s="2"/>
      <c r="M440" s="1"/>
    </row>
    <row r="441" spans="1:13" x14ac:dyDescent="0.2">
      <c r="A441" s="1"/>
      <c r="B441" s="1"/>
      <c r="C441" s="16"/>
      <c r="D441" s="1"/>
      <c r="E441" s="1"/>
      <c r="F441" s="1"/>
      <c r="G441" s="1"/>
      <c r="H441" s="11"/>
      <c r="I441" s="11"/>
      <c r="J441" s="11"/>
      <c r="K441" s="2"/>
      <c r="L441" s="2"/>
      <c r="M441" s="1"/>
    </row>
    <row r="442" spans="1:13" x14ac:dyDescent="0.2">
      <c r="A442" s="1"/>
      <c r="B442" s="1"/>
      <c r="C442" s="16"/>
      <c r="D442" s="1"/>
      <c r="E442" s="1"/>
      <c r="F442" s="1"/>
      <c r="G442" s="1"/>
      <c r="H442" s="11"/>
      <c r="I442" s="11"/>
      <c r="J442" s="11"/>
      <c r="K442" s="2"/>
      <c r="L442" s="2"/>
      <c r="M442" s="1"/>
    </row>
    <row r="443" spans="1:13" x14ac:dyDescent="0.2">
      <c r="A443" s="1"/>
      <c r="B443" s="1"/>
      <c r="C443" s="16"/>
      <c r="D443" s="1"/>
      <c r="E443" s="1"/>
      <c r="F443" s="1"/>
      <c r="G443" s="1"/>
      <c r="H443" s="11"/>
      <c r="I443" s="11"/>
      <c r="J443" s="11"/>
      <c r="K443" s="2"/>
      <c r="L443" s="2"/>
      <c r="M443" s="1"/>
    </row>
    <row r="444" spans="1:13" x14ac:dyDescent="0.2">
      <c r="A444" s="1"/>
      <c r="B444" s="1"/>
      <c r="C444" s="16"/>
      <c r="D444" s="1"/>
      <c r="E444" s="1"/>
      <c r="F444" s="1"/>
      <c r="G444" s="1"/>
      <c r="H444" s="11"/>
      <c r="I444" s="11"/>
      <c r="J444" s="11"/>
      <c r="K444" s="2"/>
      <c r="L444" s="2"/>
      <c r="M444" s="1"/>
    </row>
    <row r="445" spans="1:13" x14ac:dyDescent="0.2">
      <c r="A445" s="1"/>
      <c r="B445" s="1"/>
      <c r="C445" s="16"/>
      <c r="D445" s="1"/>
      <c r="E445" s="1"/>
      <c r="F445" s="1"/>
      <c r="G445" s="1"/>
      <c r="H445" s="11"/>
      <c r="I445" s="11"/>
      <c r="J445" s="11"/>
      <c r="K445" s="2"/>
      <c r="L445" s="2"/>
      <c r="M445" s="1"/>
    </row>
    <row r="446" spans="1:13" x14ac:dyDescent="0.2">
      <c r="A446" s="1"/>
      <c r="B446" s="1"/>
      <c r="C446" s="16"/>
      <c r="D446" s="1"/>
      <c r="E446" s="1"/>
      <c r="F446" s="1"/>
      <c r="G446" s="1"/>
      <c r="H446" s="11"/>
      <c r="I446" s="11"/>
      <c r="J446" s="11"/>
      <c r="K446" s="2"/>
      <c r="L446" s="2"/>
      <c r="M446" s="1"/>
    </row>
    <row r="447" spans="1:13" x14ac:dyDescent="0.2">
      <c r="A447" s="1"/>
      <c r="B447" s="1"/>
      <c r="C447" s="16"/>
      <c r="D447" s="1"/>
      <c r="E447" s="1"/>
      <c r="F447" s="1"/>
      <c r="G447" s="1"/>
      <c r="H447" s="11"/>
      <c r="I447" s="11"/>
      <c r="J447" s="11"/>
      <c r="K447" s="2"/>
      <c r="L447" s="2"/>
      <c r="M447" s="1"/>
    </row>
    <row r="448" spans="1:13" x14ac:dyDescent="0.2">
      <c r="A448" s="1"/>
      <c r="B448" s="1"/>
      <c r="C448" s="16"/>
      <c r="D448" s="1"/>
      <c r="E448" s="1"/>
      <c r="F448" s="1"/>
      <c r="G448" s="1"/>
      <c r="H448" s="11"/>
      <c r="I448" s="11"/>
      <c r="J448" s="11"/>
      <c r="K448" s="2"/>
      <c r="L448" s="2"/>
      <c r="M448" s="1"/>
    </row>
    <row r="449" spans="1:13" x14ac:dyDescent="0.2">
      <c r="A449" s="1"/>
      <c r="B449" s="1"/>
      <c r="C449" s="16"/>
      <c r="D449" s="1"/>
      <c r="E449" s="1"/>
      <c r="F449" s="1"/>
      <c r="G449" s="1"/>
      <c r="H449" s="11"/>
      <c r="I449" s="11"/>
      <c r="J449" s="11"/>
      <c r="K449" s="2"/>
      <c r="L449" s="2"/>
      <c r="M449" s="1"/>
    </row>
    <row r="450" spans="1:13" x14ac:dyDescent="0.2">
      <c r="A450" s="1"/>
      <c r="B450" s="1"/>
      <c r="C450" s="16"/>
      <c r="D450" s="1"/>
      <c r="E450" s="1"/>
      <c r="F450" s="1"/>
      <c r="G450" s="1"/>
      <c r="H450" s="11"/>
      <c r="I450" s="11"/>
      <c r="J450" s="11"/>
      <c r="K450" s="2"/>
      <c r="L450" s="2"/>
      <c r="M450" s="1"/>
    </row>
    <row r="451" spans="1:13" x14ac:dyDescent="0.2">
      <c r="A451" s="1"/>
      <c r="B451" s="1"/>
      <c r="C451" s="16"/>
      <c r="D451" s="1"/>
      <c r="E451" s="1"/>
      <c r="F451" s="1"/>
      <c r="G451" s="1"/>
      <c r="H451" s="11"/>
      <c r="I451" s="11"/>
      <c r="J451" s="11"/>
      <c r="K451" s="2"/>
      <c r="L451" s="2"/>
      <c r="M451" s="1"/>
    </row>
    <row r="452" spans="1:13" x14ac:dyDescent="0.2">
      <c r="A452" s="1"/>
      <c r="B452" s="1"/>
      <c r="C452" s="16"/>
      <c r="D452" s="1"/>
      <c r="E452" s="1"/>
      <c r="F452" s="1"/>
      <c r="G452" s="1"/>
      <c r="H452" s="11"/>
      <c r="I452" s="11"/>
      <c r="J452" s="11"/>
      <c r="K452" s="2"/>
      <c r="L452" s="2"/>
      <c r="M452" s="1"/>
    </row>
    <row r="453" spans="1:13" x14ac:dyDescent="0.2">
      <c r="A453" s="1"/>
      <c r="B453" s="1"/>
      <c r="C453" s="16"/>
      <c r="D453" s="1"/>
      <c r="E453" s="1"/>
      <c r="F453" s="1"/>
      <c r="G453" s="1"/>
      <c r="H453" s="11"/>
      <c r="I453" s="11"/>
      <c r="J453" s="11"/>
      <c r="K453" s="2"/>
      <c r="L453" s="2"/>
      <c r="M453" s="1"/>
    </row>
    <row r="454" spans="1:13" x14ac:dyDescent="0.2">
      <c r="A454" s="1"/>
      <c r="B454" s="1"/>
      <c r="C454" s="16"/>
      <c r="D454" s="1"/>
      <c r="E454" s="1"/>
      <c r="F454" s="1"/>
      <c r="G454" s="1"/>
      <c r="H454" s="11"/>
      <c r="I454" s="11"/>
      <c r="J454" s="11"/>
      <c r="K454" s="2"/>
      <c r="L454" s="2"/>
      <c r="M454" s="1"/>
    </row>
    <row r="455" spans="1:13" x14ac:dyDescent="0.2">
      <c r="A455" s="1"/>
      <c r="B455" s="1"/>
      <c r="C455" s="16"/>
      <c r="D455" s="1"/>
      <c r="E455" s="1"/>
      <c r="F455" s="1"/>
      <c r="G455" s="1"/>
      <c r="H455" s="11"/>
      <c r="I455" s="11"/>
      <c r="J455" s="11"/>
      <c r="K455" s="2"/>
      <c r="L455" s="2"/>
      <c r="M455" s="1"/>
    </row>
    <row r="456" spans="1:13" x14ac:dyDescent="0.2">
      <c r="A456" s="1"/>
      <c r="B456" s="1"/>
      <c r="C456" s="16"/>
      <c r="D456" s="1"/>
      <c r="E456" s="1"/>
      <c r="F456" s="1"/>
      <c r="G456" s="1"/>
      <c r="H456" s="11"/>
      <c r="I456" s="11"/>
      <c r="J456" s="11"/>
      <c r="K456" s="2"/>
      <c r="L456" s="2"/>
      <c r="M456" s="1"/>
    </row>
    <row r="457" spans="1:13" x14ac:dyDescent="0.2">
      <c r="A457" s="1"/>
      <c r="B457" s="1"/>
      <c r="C457" s="16"/>
      <c r="D457" s="1"/>
      <c r="E457" s="1"/>
      <c r="F457" s="1"/>
      <c r="G457" s="1"/>
      <c r="H457" s="11"/>
      <c r="I457" s="11"/>
      <c r="J457" s="11"/>
      <c r="K457" s="2"/>
      <c r="L457" s="2"/>
      <c r="M457" s="1"/>
    </row>
    <row r="458" spans="1:13" x14ac:dyDescent="0.2">
      <c r="A458" s="1"/>
      <c r="B458" s="1"/>
      <c r="C458" s="16"/>
      <c r="D458" s="1"/>
      <c r="E458" s="1"/>
      <c r="F458" s="1"/>
      <c r="G458" s="1"/>
      <c r="H458" s="11"/>
      <c r="I458" s="11"/>
      <c r="J458" s="11"/>
      <c r="K458" s="2"/>
      <c r="L458" s="2"/>
      <c r="M458" s="1"/>
    </row>
    <row r="459" spans="1:13" x14ac:dyDescent="0.2">
      <c r="A459" s="1"/>
      <c r="B459" s="1"/>
      <c r="C459" s="16"/>
      <c r="D459" s="1"/>
      <c r="E459" s="1"/>
      <c r="F459" s="1"/>
      <c r="G459" s="1"/>
      <c r="H459" s="11"/>
      <c r="I459" s="11"/>
      <c r="J459" s="11"/>
      <c r="K459" s="2"/>
      <c r="L459" s="2"/>
      <c r="M459" s="1"/>
    </row>
    <row r="460" spans="1:13" x14ac:dyDescent="0.2">
      <c r="A460" s="1"/>
      <c r="B460" s="1"/>
      <c r="C460" s="16"/>
      <c r="D460" s="1"/>
      <c r="E460" s="1"/>
      <c r="F460" s="1"/>
      <c r="G460" s="1"/>
      <c r="H460" s="11"/>
      <c r="I460" s="11"/>
      <c r="J460" s="11"/>
      <c r="K460" s="2"/>
      <c r="L460" s="2"/>
      <c r="M460" s="1"/>
    </row>
    <row r="461" spans="1:13" x14ac:dyDescent="0.2">
      <c r="A461" s="1"/>
      <c r="B461" s="1"/>
      <c r="C461" s="16"/>
      <c r="D461" s="1"/>
      <c r="E461" s="1"/>
      <c r="F461" s="1"/>
      <c r="G461" s="1"/>
      <c r="H461" s="11"/>
      <c r="I461" s="11"/>
      <c r="J461" s="11"/>
      <c r="K461" s="2"/>
      <c r="L461" s="2"/>
      <c r="M461" s="1"/>
    </row>
    <row r="462" spans="1:13" x14ac:dyDescent="0.2">
      <c r="A462" s="1"/>
      <c r="B462" s="1"/>
      <c r="C462" s="16"/>
      <c r="D462" s="1"/>
      <c r="E462" s="1"/>
      <c r="F462" s="1"/>
      <c r="G462" s="1"/>
      <c r="H462" s="11"/>
      <c r="I462" s="11"/>
      <c r="J462" s="11"/>
      <c r="K462" s="2"/>
      <c r="L462" s="2"/>
      <c r="M462" s="1"/>
    </row>
    <row r="463" spans="1:13" x14ac:dyDescent="0.2">
      <c r="A463" s="1"/>
      <c r="B463" s="1"/>
      <c r="C463" s="16"/>
      <c r="D463" s="1"/>
      <c r="E463" s="1"/>
      <c r="F463" s="1"/>
      <c r="G463" s="1"/>
      <c r="H463" s="11"/>
      <c r="I463" s="11"/>
      <c r="J463" s="11"/>
      <c r="K463" s="2"/>
      <c r="L463" s="2"/>
      <c r="M463" s="1"/>
    </row>
    <row r="464" spans="1:13" x14ac:dyDescent="0.2">
      <c r="A464" s="1"/>
      <c r="B464" s="1"/>
      <c r="C464" s="16"/>
      <c r="D464" s="1"/>
      <c r="E464" s="1"/>
      <c r="F464" s="1"/>
      <c r="G464" s="1"/>
      <c r="H464" s="11"/>
      <c r="I464" s="11"/>
      <c r="J464" s="11"/>
      <c r="K464" s="2"/>
      <c r="L464" s="2"/>
      <c r="M464" s="1"/>
    </row>
    <row r="465" spans="1:13" x14ac:dyDescent="0.2">
      <c r="A465" s="1"/>
      <c r="B465" s="1"/>
      <c r="C465" s="16"/>
      <c r="D465" s="1"/>
      <c r="E465" s="1"/>
      <c r="F465" s="1"/>
      <c r="G465" s="1"/>
      <c r="H465" s="11"/>
      <c r="I465" s="11"/>
      <c r="J465" s="11"/>
      <c r="K465" s="2"/>
      <c r="L465" s="2"/>
      <c r="M465" s="1"/>
    </row>
    <row r="466" spans="1:13" x14ac:dyDescent="0.2">
      <c r="A466" s="1"/>
      <c r="B466" s="1"/>
      <c r="C466" s="16"/>
      <c r="D466" s="1"/>
      <c r="E466" s="1"/>
      <c r="F466" s="1"/>
      <c r="G466" s="1"/>
      <c r="H466" s="11"/>
      <c r="I466" s="11"/>
      <c r="J466" s="11"/>
      <c r="K466" s="2"/>
      <c r="L466" s="2"/>
      <c r="M466" s="1"/>
    </row>
    <row r="467" spans="1:13" x14ac:dyDescent="0.2">
      <c r="A467" s="1"/>
      <c r="B467" s="1"/>
      <c r="C467" s="16"/>
      <c r="D467" s="1"/>
      <c r="E467" s="1"/>
      <c r="F467" s="1"/>
      <c r="G467" s="1"/>
      <c r="H467" s="11"/>
      <c r="I467" s="11"/>
      <c r="J467" s="11"/>
      <c r="K467" s="2"/>
      <c r="L467" s="2"/>
      <c r="M467" s="1"/>
    </row>
    <row r="468" spans="1:13" x14ac:dyDescent="0.2">
      <c r="A468" s="1"/>
      <c r="B468" s="1"/>
      <c r="C468" s="16"/>
      <c r="D468" s="1"/>
      <c r="E468" s="1"/>
      <c r="F468" s="1"/>
      <c r="G468" s="1"/>
      <c r="H468" s="11"/>
      <c r="I468" s="11"/>
      <c r="J468" s="11"/>
      <c r="K468" s="2"/>
      <c r="L468" s="2"/>
      <c r="M468" s="1"/>
    </row>
    <row r="469" spans="1:13" x14ac:dyDescent="0.2">
      <c r="A469" s="1"/>
      <c r="B469" s="1"/>
      <c r="C469" s="16"/>
      <c r="D469" s="1"/>
      <c r="E469" s="1"/>
      <c r="F469" s="1"/>
      <c r="G469" s="1"/>
      <c r="H469" s="11"/>
      <c r="I469" s="11"/>
      <c r="J469" s="11"/>
      <c r="K469" s="2"/>
      <c r="L469" s="2"/>
      <c r="M469" s="1"/>
    </row>
    <row r="470" spans="1:13" x14ac:dyDescent="0.2">
      <c r="A470" s="1"/>
      <c r="B470" s="1"/>
      <c r="C470" s="16"/>
      <c r="D470" s="1"/>
      <c r="E470" s="1"/>
      <c r="F470" s="1"/>
      <c r="G470" s="1"/>
      <c r="H470" s="11"/>
      <c r="I470" s="11"/>
      <c r="J470" s="11"/>
      <c r="K470" s="2"/>
      <c r="L470" s="2"/>
      <c r="M470" s="1"/>
    </row>
    <row r="471" spans="1:13" x14ac:dyDescent="0.2">
      <c r="A471" s="1"/>
      <c r="B471" s="1"/>
      <c r="C471" s="16"/>
      <c r="D471" s="1"/>
      <c r="E471" s="1"/>
      <c r="F471" s="1"/>
      <c r="G471" s="1"/>
      <c r="H471" s="11"/>
      <c r="I471" s="11"/>
      <c r="J471" s="11"/>
      <c r="K471" s="2"/>
      <c r="L471" s="2"/>
      <c r="M471" s="1"/>
    </row>
    <row r="472" spans="1:13" x14ac:dyDescent="0.2">
      <c r="A472" s="1"/>
      <c r="B472" s="1"/>
      <c r="C472" s="16"/>
      <c r="D472" s="1"/>
      <c r="E472" s="1"/>
      <c r="F472" s="1"/>
      <c r="G472" s="1"/>
      <c r="H472" s="11"/>
      <c r="I472" s="11"/>
      <c r="J472" s="11"/>
      <c r="K472" s="2"/>
      <c r="L472" s="2"/>
      <c r="M472" s="1"/>
    </row>
    <row r="473" spans="1:13" x14ac:dyDescent="0.2">
      <c r="A473" s="1"/>
      <c r="B473" s="1"/>
      <c r="C473" s="16"/>
      <c r="D473" s="1"/>
      <c r="E473" s="1"/>
      <c r="F473" s="1"/>
      <c r="G473" s="1"/>
      <c r="H473" s="11"/>
      <c r="I473" s="11"/>
      <c r="J473" s="11"/>
      <c r="K473" s="2"/>
      <c r="L473" s="2"/>
      <c r="M473" s="1"/>
    </row>
    <row r="474" spans="1:13" x14ac:dyDescent="0.2">
      <c r="A474" s="1"/>
      <c r="B474" s="1"/>
      <c r="C474" s="16"/>
      <c r="D474" s="1"/>
      <c r="E474" s="1"/>
      <c r="F474" s="1"/>
      <c r="G474" s="1"/>
      <c r="H474" s="11"/>
      <c r="I474" s="11"/>
      <c r="J474" s="11"/>
      <c r="K474" s="2"/>
      <c r="L474" s="2"/>
      <c r="M474" s="1"/>
    </row>
    <row r="475" spans="1:13" x14ac:dyDescent="0.2">
      <c r="A475" s="1"/>
      <c r="B475" s="1"/>
      <c r="C475" s="16"/>
      <c r="D475" s="1"/>
      <c r="E475" s="1"/>
      <c r="F475" s="1"/>
      <c r="G475" s="1"/>
      <c r="H475" s="11"/>
      <c r="I475" s="11"/>
      <c r="J475" s="11"/>
      <c r="K475" s="2"/>
      <c r="L475" s="2"/>
      <c r="M475" s="1"/>
    </row>
    <row r="476" spans="1:13" x14ac:dyDescent="0.2">
      <c r="A476" s="1"/>
      <c r="B476" s="1"/>
      <c r="C476" s="16"/>
      <c r="D476" s="1"/>
      <c r="E476" s="1"/>
      <c r="F476" s="1"/>
      <c r="G476" s="1"/>
      <c r="H476" s="11"/>
      <c r="I476" s="11"/>
      <c r="J476" s="11"/>
      <c r="K476" s="2"/>
      <c r="L476" s="2"/>
      <c r="M476" s="1"/>
    </row>
    <row r="477" spans="1:13" x14ac:dyDescent="0.2">
      <c r="A477" s="1"/>
      <c r="B477" s="1"/>
      <c r="C477" s="16"/>
      <c r="D477" s="1"/>
      <c r="E477" s="1"/>
      <c r="F477" s="1"/>
      <c r="G477" s="1"/>
      <c r="H477" s="11"/>
      <c r="I477" s="11"/>
      <c r="J477" s="11"/>
      <c r="K477" s="2"/>
      <c r="L477" s="2"/>
      <c r="M477" s="1"/>
    </row>
    <row r="478" spans="1:13" x14ac:dyDescent="0.2">
      <c r="A478" s="1"/>
      <c r="B478" s="1"/>
      <c r="C478" s="16"/>
      <c r="D478" s="1"/>
      <c r="E478" s="1"/>
      <c r="F478" s="1"/>
      <c r="G478" s="1"/>
      <c r="H478" s="11"/>
      <c r="I478" s="11"/>
      <c r="J478" s="11"/>
      <c r="K478" s="2"/>
      <c r="L478" s="2"/>
      <c r="M478" s="1"/>
    </row>
    <row r="479" spans="1:13" x14ac:dyDescent="0.2">
      <c r="A479" s="1"/>
      <c r="B479" s="1"/>
      <c r="C479" s="16"/>
      <c r="D479" s="1"/>
      <c r="E479" s="1"/>
      <c r="F479" s="1"/>
      <c r="G479" s="1"/>
      <c r="H479" s="11"/>
      <c r="I479" s="11"/>
      <c r="J479" s="11"/>
      <c r="K479" s="2"/>
      <c r="L479" s="2"/>
      <c r="M479" s="1"/>
    </row>
    <row r="480" spans="1:13" x14ac:dyDescent="0.2">
      <c r="A480" s="1"/>
      <c r="B480" s="1"/>
      <c r="C480" s="16"/>
      <c r="D480" s="1"/>
      <c r="E480" s="1"/>
      <c r="F480" s="1"/>
      <c r="G480" s="1"/>
      <c r="H480" s="11"/>
      <c r="I480" s="11"/>
      <c r="J480" s="11"/>
      <c r="K480" s="2"/>
      <c r="L480" s="2"/>
      <c r="M480" s="1"/>
    </row>
    <row r="481" spans="1:13" x14ac:dyDescent="0.2">
      <c r="A481" s="1"/>
      <c r="B481" s="1"/>
      <c r="C481" s="16"/>
      <c r="D481" s="1"/>
      <c r="E481" s="1"/>
      <c r="F481" s="1"/>
      <c r="G481" s="1"/>
      <c r="H481" s="11"/>
      <c r="I481" s="11"/>
      <c r="J481" s="11"/>
      <c r="K481" s="2"/>
      <c r="L481" s="2"/>
      <c r="M481" s="1"/>
    </row>
    <row r="482" spans="1:13" x14ac:dyDescent="0.2">
      <c r="A482" s="1"/>
      <c r="B482" s="1"/>
      <c r="C482" s="16"/>
      <c r="D482" s="1"/>
      <c r="E482" s="1"/>
      <c r="F482" s="1"/>
      <c r="G482" s="1"/>
      <c r="H482" s="11"/>
      <c r="I482" s="11"/>
      <c r="J482" s="11"/>
      <c r="K482" s="2"/>
      <c r="L482" s="2"/>
      <c r="M482" s="1"/>
    </row>
    <row r="483" spans="1:13" x14ac:dyDescent="0.2">
      <c r="A483" s="1"/>
      <c r="B483" s="1"/>
      <c r="C483" s="16"/>
      <c r="D483" s="1"/>
      <c r="E483" s="1"/>
      <c r="F483" s="1"/>
      <c r="G483" s="1"/>
      <c r="H483" s="11"/>
      <c r="I483" s="11"/>
      <c r="J483" s="11"/>
      <c r="K483" s="2"/>
      <c r="L483" s="2"/>
      <c r="M483" s="1"/>
    </row>
    <row r="484" spans="1:13" x14ac:dyDescent="0.2">
      <c r="A484" s="1"/>
      <c r="B484" s="1"/>
      <c r="C484" s="16"/>
      <c r="D484" s="1"/>
      <c r="E484" s="1"/>
      <c r="F484" s="1"/>
      <c r="G484" s="1"/>
      <c r="H484" s="11"/>
      <c r="I484" s="11"/>
      <c r="J484" s="11"/>
      <c r="K484" s="2"/>
      <c r="L484" s="2"/>
      <c r="M484" s="1"/>
    </row>
    <row r="485" spans="1:13" x14ac:dyDescent="0.2">
      <c r="A485" s="1"/>
      <c r="B485" s="1"/>
      <c r="C485" s="16"/>
      <c r="D485" s="1"/>
      <c r="E485" s="1"/>
      <c r="F485" s="1"/>
      <c r="G485" s="1"/>
      <c r="H485" s="11"/>
      <c r="I485" s="11"/>
      <c r="J485" s="11"/>
      <c r="K485" s="2"/>
      <c r="L485" s="2"/>
      <c r="M485" s="1"/>
    </row>
    <row r="486" spans="1:13" x14ac:dyDescent="0.2">
      <c r="A486" s="1"/>
      <c r="B486" s="1"/>
      <c r="C486" s="16"/>
      <c r="D486" s="1"/>
      <c r="E486" s="1"/>
      <c r="F486" s="1"/>
      <c r="G486" s="1"/>
      <c r="H486" s="11"/>
      <c r="I486" s="11"/>
      <c r="J486" s="11"/>
      <c r="K486" s="2"/>
      <c r="L486" s="2"/>
      <c r="M486" s="1"/>
    </row>
    <row r="487" spans="1:13" x14ac:dyDescent="0.2">
      <c r="A487" s="1"/>
      <c r="B487" s="1"/>
      <c r="C487" s="16"/>
      <c r="D487" s="1"/>
      <c r="E487" s="1"/>
      <c r="F487" s="1"/>
      <c r="G487" s="1"/>
      <c r="H487" s="11"/>
      <c r="I487" s="11"/>
      <c r="J487" s="11"/>
      <c r="K487" s="2"/>
      <c r="L487" s="2"/>
      <c r="M487" s="1"/>
    </row>
    <row r="488" spans="1:13" x14ac:dyDescent="0.2">
      <c r="A488" s="1"/>
      <c r="B488" s="1"/>
      <c r="C488" s="16"/>
      <c r="D488" s="1"/>
      <c r="E488" s="1"/>
      <c r="F488" s="1"/>
      <c r="G488" s="1"/>
      <c r="H488" s="11"/>
      <c r="I488" s="11"/>
      <c r="J488" s="11"/>
      <c r="K488" s="2"/>
      <c r="L488" s="2"/>
      <c r="M488" s="1"/>
    </row>
    <row r="489" spans="1:13" x14ac:dyDescent="0.2">
      <c r="A489" s="1"/>
      <c r="B489" s="1"/>
      <c r="C489" s="16"/>
      <c r="D489" s="1"/>
      <c r="E489" s="1"/>
      <c r="F489" s="1"/>
      <c r="G489" s="1"/>
      <c r="H489" s="11"/>
      <c r="I489" s="11"/>
      <c r="J489" s="11"/>
      <c r="K489" s="2"/>
      <c r="L489" s="2"/>
      <c r="M489" s="1"/>
    </row>
    <row r="490" spans="1:13" x14ac:dyDescent="0.2">
      <c r="A490" s="1"/>
      <c r="B490" s="1"/>
      <c r="C490" s="16"/>
      <c r="D490" s="1"/>
      <c r="E490" s="1"/>
      <c r="F490" s="1"/>
      <c r="G490" s="1"/>
      <c r="H490" s="11"/>
      <c r="I490" s="11"/>
      <c r="J490" s="11"/>
      <c r="K490" s="2"/>
      <c r="L490" s="2"/>
      <c r="M490" s="1"/>
    </row>
    <row r="491" spans="1:13" x14ac:dyDescent="0.2">
      <c r="A491" s="1"/>
      <c r="B491" s="1"/>
      <c r="C491" s="16"/>
      <c r="D491" s="1"/>
      <c r="E491" s="1"/>
      <c r="F491" s="1"/>
      <c r="G491" s="1"/>
      <c r="H491" s="11"/>
      <c r="I491" s="11"/>
      <c r="J491" s="11"/>
      <c r="K491" s="2"/>
      <c r="L491" s="2"/>
      <c r="M491" s="1"/>
    </row>
    <row r="492" spans="1:13" x14ac:dyDescent="0.2">
      <c r="A492" s="1"/>
      <c r="B492" s="1"/>
      <c r="C492" s="16"/>
      <c r="D492" s="1"/>
      <c r="E492" s="1"/>
      <c r="F492" s="1"/>
      <c r="G492" s="1"/>
      <c r="H492" s="11"/>
      <c r="I492" s="11"/>
      <c r="J492" s="11"/>
      <c r="K492" s="2"/>
      <c r="L492" s="2"/>
      <c r="M492" s="1"/>
    </row>
    <row r="493" spans="1:13" x14ac:dyDescent="0.2">
      <c r="A493" s="1"/>
      <c r="B493" s="1"/>
      <c r="C493" s="16"/>
      <c r="D493" s="1"/>
      <c r="E493" s="1"/>
      <c r="F493" s="1"/>
      <c r="G493" s="1"/>
      <c r="H493" s="11"/>
      <c r="I493" s="11"/>
      <c r="J493" s="11"/>
      <c r="K493" s="2"/>
      <c r="L493" s="2"/>
      <c r="M493" s="1"/>
    </row>
    <row r="494" spans="1:13" x14ac:dyDescent="0.2">
      <c r="A494" s="1"/>
      <c r="B494" s="1"/>
      <c r="C494" s="16"/>
      <c r="D494" s="1"/>
      <c r="E494" s="1"/>
      <c r="F494" s="1"/>
      <c r="G494" s="1"/>
      <c r="H494" s="11"/>
      <c r="I494" s="11"/>
      <c r="J494" s="11"/>
      <c r="K494" s="2"/>
      <c r="L494" s="2"/>
      <c r="M494" s="1"/>
    </row>
    <row r="495" spans="1:13" x14ac:dyDescent="0.2">
      <c r="A495" s="1"/>
      <c r="B495" s="1"/>
      <c r="C495" s="16"/>
      <c r="D495" s="1"/>
      <c r="E495" s="1"/>
      <c r="F495" s="1"/>
      <c r="G495" s="1"/>
      <c r="H495" s="11"/>
      <c r="I495" s="11"/>
      <c r="J495" s="11"/>
      <c r="K495" s="2"/>
      <c r="L495" s="2"/>
      <c r="M495" s="1"/>
    </row>
    <row r="496" spans="1:13" x14ac:dyDescent="0.2">
      <c r="A496" s="1"/>
      <c r="B496" s="1"/>
      <c r="C496" s="16"/>
      <c r="D496" s="1"/>
      <c r="E496" s="1"/>
      <c r="F496" s="1"/>
      <c r="G496" s="1"/>
      <c r="H496" s="11"/>
      <c r="I496" s="11"/>
      <c r="J496" s="11"/>
      <c r="K496" s="2"/>
      <c r="L496" s="2"/>
      <c r="M496" s="1"/>
    </row>
    <row r="497" spans="1:13" x14ac:dyDescent="0.2">
      <c r="A497" s="1"/>
      <c r="B497" s="1"/>
      <c r="C497" s="16"/>
      <c r="D497" s="1"/>
      <c r="E497" s="1"/>
      <c r="F497" s="1"/>
      <c r="G497" s="1"/>
      <c r="H497" s="11"/>
      <c r="I497" s="11"/>
      <c r="J497" s="11"/>
      <c r="K497" s="2"/>
      <c r="L497" s="2"/>
      <c r="M497" s="1"/>
    </row>
    <row r="498" spans="1:13" x14ac:dyDescent="0.2">
      <c r="A498" s="1"/>
      <c r="B498" s="1"/>
      <c r="C498" s="16"/>
      <c r="D498" s="1"/>
      <c r="E498" s="1"/>
      <c r="F498" s="1"/>
      <c r="G498" s="1"/>
      <c r="H498" s="11"/>
      <c r="I498" s="11"/>
      <c r="J498" s="11"/>
      <c r="K498" s="2"/>
      <c r="L498" s="2"/>
      <c r="M498" s="1"/>
    </row>
    <row r="499" spans="1:13" x14ac:dyDescent="0.2">
      <c r="A499" s="1"/>
      <c r="B499" s="1"/>
      <c r="C499" s="16"/>
      <c r="D499" s="1"/>
      <c r="E499" s="1"/>
      <c r="F499" s="1"/>
      <c r="G499" s="1"/>
      <c r="H499" s="11"/>
      <c r="I499" s="11"/>
      <c r="J499" s="11"/>
      <c r="K499" s="2"/>
      <c r="L499" s="2"/>
      <c r="M499" s="1"/>
    </row>
    <row r="500" spans="1:13" x14ac:dyDescent="0.2">
      <c r="A500" s="1"/>
      <c r="B500" s="1"/>
      <c r="C500" s="16"/>
      <c r="D500" s="1"/>
      <c r="E500" s="1"/>
      <c r="F500" s="1"/>
      <c r="G500" s="1"/>
      <c r="H500" s="11"/>
      <c r="I500" s="11"/>
      <c r="J500" s="11"/>
      <c r="K500" s="2"/>
      <c r="L500" s="2"/>
      <c r="M500" s="1"/>
    </row>
    <row r="501" spans="1:13" x14ac:dyDescent="0.2">
      <c r="A501" s="1"/>
      <c r="B501" s="1"/>
      <c r="C501" s="16"/>
      <c r="D501" s="1"/>
      <c r="E501" s="1"/>
      <c r="F501" s="1"/>
      <c r="G501" s="1"/>
      <c r="H501" s="11"/>
      <c r="I501" s="11"/>
      <c r="J501" s="11"/>
      <c r="K501" s="2"/>
      <c r="L501" s="2"/>
      <c r="M501" s="1"/>
    </row>
    <row r="502" spans="1:13" x14ac:dyDescent="0.2">
      <c r="A502" s="1"/>
      <c r="B502" s="1"/>
      <c r="C502" s="16"/>
      <c r="D502" s="1"/>
      <c r="E502" s="1"/>
      <c r="F502" s="1"/>
      <c r="G502" s="1"/>
      <c r="H502" s="11"/>
      <c r="I502" s="11"/>
      <c r="J502" s="11"/>
      <c r="K502" s="2"/>
      <c r="L502" s="2"/>
      <c r="M502" s="1"/>
    </row>
    <row r="503" spans="1:13" x14ac:dyDescent="0.2">
      <c r="A503" s="1"/>
      <c r="B503" s="1"/>
      <c r="C503" s="16"/>
      <c r="D503" s="1"/>
      <c r="E503" s="1"/>
      <c r="F503" s="1"/>
      <c r="G503" s="1"/>
      <c r="H503" s="11"/>
      <c r="I503" s="11"/>
      <c r="J503" s="11"/>
      <c r="K503" s="2"/>
      <c r="L503" s="2"/>
      <c r="M503" s="1"/>
    </row>
    <row r="504" spans="1:13" x14ac:dyDescent="0.2">
      <c r="A504" s="1"/>
      <c r="B504" s="1"/>
      <c r="C504" s="16"/>
      <c r="D504" s="1"/>
      <c r="E504" s="1"/>
      <c r="F504" s="1"/>
      <c r="G504" s="1"/>
      <c r="H504" s="11"/>
      <c r="I504" s="11"/>
      <c r="J504" s="11"/>
      <c r="K504" s="2"/>
      <c r="L504" s="2"/>
      <c r="M504" s="1"/>
    </row>
    <row r="505" spans="1:13" x14ac:dyDescent="0.2">
      <c r="A505" s="1"/>
      <c r="B505" s="1"/>
      <c r="C505" s="16"/>
      <c r="D505" s="1"/>
      <c r="E505" s="1"/>
      <c r="F505" s="1"/>
      <c r="G505" s="1"/>
      <c r="H505" s="11"/>
      <c r="I505" s="11"/>
      <c r="J505" s="11"/>
      <c r="K505" s="2"/>
      <c r="L505" s="2"/>
      <c r="M505" s="1"/>
    </row>
    <row r="506" spans="1:13" x14ac:dyDescent="0.2">
      <c r="A506" s="1"/>
      <c r="B506" s="1"/>
      <c r="C506" s="16"/>
      <c r="D506" s="1"/>
      <c r="E506" s="1"/>
      <c r="F506" s="1"/>
      <c r="G506" s="1"/>
      <c r="H506" s="11"/>
      <c r="I506" s="11"/>
      <c r="J506" s="11"/>
      <c r="K506" s="2"/>
      <c r="L506" s="2"/>
      <c r="M506" s="1"/>
    </row>
    <row r="507" spans="1:13" x14ac:dyDescent="0.2">
      <c r="A507" s="1"/>
      <c r="B507" s="1"/>
      <c r="C507" s="16"/>
      <c r="D507" s="1"/>
      <c r="E507" s="1"/>
      <c r="F507" s="1"/>
      <c r="G507" s="1"/>
      <c r="H507" s="11"/>
      <c r="I507" s="11"/>
      <c r="J507" s="11"/>
      <c r="K507" s="2"/>
      <c r="L507" s="2"/>
      <c r="M507" s="1"/>
    </row>
    <row r="508" spans="1:13" x14ac:dyDescent="0.2">
      <c r="A508" s="1"/>
      <c r="B508" s="1"/>
      <c r="C508" s="16"/>
      <c r="D508" s="1"/>
      <c r="E508" s="1"/>
      <c r="F508" s="1"/>
      <c r="G508" s="1"/>
      <c r="H508" s="11"/>
      <c r="I508" s="11"/>
      <c r="J508" s="11"/>
      <c r="K508" s="2"/>
      <c r="L508" s="2"/>
      <c r="M508" s="1"/>
    </row>
    <row r="509" spans="1:13" x14ac:dyDescent="0.2">
      <c r="A509" s="1"/>
      <c r="B509" s="1"/>
      <c r="C509" s="16"/>
      <c r="D509" s="1"/>
      <c r="E509" s="1"/>
      <c r="F509" s="1"/>
      <c r="G509" s="1"/>
      <c r="H509" s="11"/>
      <c r="I509" s="11"/>
      <c r="J509" s="11"/>
      <c r="K509" s="2"/>
      <c r="L509" s="2"/>
      <c r="M509" s="1"/>
    </row>
    <row r="510" spans="1:13" x14ac:dyDescent="0.2">
      <c r="A510" s="1"/>
      <c r="B510" s="1"/>
      <c r="C510" s="16"/>
      <c r="D510" s="1"/>
      <c r="E510" s="1"/>
      <c r="F510" s="1"/>
      <c r="G510" s="1"/>
      <c r="H510" s="11"/>
      <c r="I510" s="11"/>
      <c r="J510" s="11"/>
      <c r="K510" s="2"/>
      <c r="L510" s="2"/>
      <c r="M510" s="1"/>
    </row>
    <row r="511" spans="1:13" x14ac:dyDescent="0.2">
      <c r="A511" s="1"/>
      <c r="B511" s="1"/>
      <c r="C511" s="16"/>
      <c r="D511" s="1"/>
      <c r="E511" s="1"/>
      <c r="F511" s="1"/>
      <c r="G511" s="1"/>
      <c r="H511" s="11"/>
      <c r="I511" s="11"/>
      <c r="J511" s="11"/>
      <c r="K511" s="2"/>
      <c r="L511" s="2"/>
      <c r="M511" s="1"/>
    </row>
    <row r="512" spans="1:13" x14ac:dyDescent="0.2">
      <c r="A512" s="1"/>
      <c r="B512" s="1"/>
      <c r="C512" s="16"/>
      <c r="D512" s="1"/>
      <c r="E512" s="1"/>
      <c r="F512" s="1"/>
      <c r="G512" s="1"/>
      <c r="H512" s="11"/>
      <c r="I512" s="11"/>
      <c r="J512" s="11"/>
      <c r="K512" s="2"/>
      <c r="L512" s="2"/>
      <c r="M512" s="1"/>
    </row>
    <row r="513" spans="1:13" x14ac:dyDescent="0.2">
      <c r="A513" s="1"/>
      <c r="B513" s="1"/>
      <c r="C513" s="16"/>
      <c r="D513" s="1"/>
      <c r="E513" s="1"/>
      <c r="F513" s="1"/>
      <c r="G513" s="1"/>
      <c r="H513" s="11"/>
      <c r="I513" s="11"/>
      <c r="J513" s="11"/>
      <c r="K513" s="2"/>
      <c r="L513" s="2"/>
      <c r="M513" s="1"/>
    </row>
    <row r="514" spans="1:13" x14ac:dyDescent="0.2">
      <c r="A514" s="1"/>
      <c r="B514" s="1"/>
      <c r="C514" s="16"/>
      <c r="D514" s="1"/>
      <c r="E514" s="1"/>
      <c r="F514" s="1"/>
      <c r="G514" s="1"/>
      <c r="H514" s="11"/>
      <c r="I514" s="11"/>
      <c r="J514" s="11"/>
      <c r="K514" s="2"/>
      <c r="L514" s="2"/>
      <c r="M514" s="1"/>
    </row>
    <row r="515" spans="1:13" x14ac:dyDescent="0.2">
      <c r="A515" s="1"/>
      <c r="B515" s="1"/>
      <c r="C515" s="16"/>
      <c r="D515" s="1"/>
      <c r="E515" s="1"/>
      <c r="F515" s="1"/>
      <c r="G515" s="1"/>
      <c r="H515" s="11"/>
      <c r="I515" s="11"/>
      <c r="J515" s="11"/>
      <c r="K515" s="2"/>
      <c r="L515" s="2"/>
      <c r="M515" s="1"/>
    </row>
    <row r="516" spans="1:13" x14ac:dyDescent="0.2">
      <c r="A516" s="1"/>
      <c r="B516" s="1"/>
      <c r="C516" s="16"/>
      <c r="D516" s="1"/>
      <c r="E516" s="1"/>
      <c r="F516" s="1"/>
      <c r="G516" s="1"/>
      <c r="H516" s="11"/>
      <c r="I516" s="11"/>
      <c r="J516" s="11"/>
      <c r="K516" s="2"/>
      <c r="L516" s="2"/>
      <c r="M516" s="1"/>
    </row>
    <row r="517" spans="1:13" x14ac:dyDescent="0.2">
      <c r="A517" s="1"/>
      <c r="B517" s="1"/>
      <c r="C517" s="16"/>
      <c r="D517" s="1"/>
      <c r="E517" s="1"/>
      <c r="F517" s="1"/>
      <c r="G517" s="1"/>
      <c r="H517" s="11"/>
      <c r="I517" s="11"/>
      <c r="J517" s="11"/>
      <c r="K517" s="2"/>
      <c r="L517" s="2"/>
      <c r="M517" s="1"/>
    </row>
    <row r="518" spans="1:13" x14ac:dyDescent="0.2">
      <c r="A518" s="1"/>
      <c r="B518" s="1"/>
      <c r="C518" s="16"/>
      <c r="D518" s="1"/>
      <c r="E518" s="1"/>
      <c r="F518" s="1"/>
      <c r="G518" s="1"/>
      <c r="H518" s="11"/>
      <c r="I518" s="11"/>
      <c r="J518" s="11"/>
      <c r="K518" s="2"/>
      <c r="L518" s="2"/>
      <c r="M518" s="1"/>
    </row>
    <row r="519" spans="1:13" x14ac:dyDescent="0.2">
      <c r="A519" s="1"/>
      <c r="B519" s="1"/>
      <c r="C519" s="16"/>
      <c r="D519" s="1"/>
      <c r="E519" s="1"/>
      <c r="F519" s="1"/>
      <c r="G519" s="1"/>
      <c r="H519" s="11"/>
      <c r="I519" s="11"/>
      <c r="J519" s="11"/>
      <c r="K519" s="2"/>
      <c r="L519" s="2"/>
      <c r="M519" s="1"/>
    </row>
    <row r="520" spans="1:13" x14ac:dyDescent="0.2">
      <c r="A520" s="1"/>
      <c r="B520" s="1"/>
      <c r="C520" s="16"/>
      <c r="D520" s="1"/>
      <c r="E520" s="1"/>
      <c r="F520" s="1"/>
      <c r="G520" s="1"/>
      <c r="H520" s="11"/>
      <c r="I520" s="11"/>
      <c r="J520" s="11"/>
      <c r="K520" s="2"/>
      <c r="L520" s="2"/>
      <c r="M520" s="1"/>
    </row>
    <row r="521" spans="1:13" x14ac:dyDescent="0.2">
      <c r="A521" s="1"/>
      <c r="B521" s="1"/>
      <c r="C521" s="16"/>
      <c r="D521" s="1"/>
      <c r="E521" s="1"/>
      <c r="F521" s="1"/>
      <c r="G521" s="1"/>
      <c r="H521" s="11"/>
      <c r="I521" s="11"/>
      <c r="J521" s="11"/>
      <c r="K521" s="2"/>
      <c r="L521" s="2"/>
      <c r="M521" s="1"/>
    </row>
    <row r="522" spans="1:13" x14ac:dyDescent="0.2">
      <c r="A522" s="1"/>
      <c r="B522" s="1"/>
      <c r="C522" s="16"/>
      <c r="D522" s="1"/>
      <c r="E522" s="1"/>
      <c r="F522" s="1"/>
      <c r="G522" s="1"/>
      <c r="H522" s="11"/>
      <c r="I522" s="11"/>
      <c r="J522" s="11"/>
      <c r="K522" s="2"/>
      <c r="L522" s="2"/>
      <c r="M522" s="1"/>
    </row>
    <row r="523" spans="1:13" x14ac:dyDescent="0.2">
      <c r="A523" s="1"/>
      <c r="B523" s="1"/>
      <c r="C523" s="16"/>
      <c r="D523" s="1"/>
      <c r="E523" s="1"/>
      <c r="F523" s="1"/>
      <c r="G523" s="1"/>
      <c r="H523" s="11"/>
      <c r="I523" s="11"/>
      <c r="J523" s="11"/>
      <c r="K523" s="2"/>
      <c r="L523" s="2"/>
      <c r="M523" s="1"/>
    </row>
    <row r="524" spans="1:13" x14ac:dyDescent="0.2">
      <c r="A524" s="1"/>
      <c r="B524" s="1"/>
      <c r="C524" s="16"/>
      <c r="D524" s="1"/>
      <c r="E524" s="1"/>
      <c r="F524" s="1"/>
      <c r="G524" s="1"/>
      <c r="H524" s="11"/>
      <c r="I524" s="11"/>
      <c r="J524" s="11"/>
      <c r="K524" s="2"/>
      <c r="L524" s="2"/>
      <c r="M524" s="1"/>
    </row>
    <row r="525" spans="1:13" x14ac:dyDescent="0.2">
      <c r="A525" s="1"/>
      <c r="B525" s="1"/>
      <c r="C525" s="16"/>
      <c r="D525" s="1"/>
      <c r="E525" s="1"/>
      <c r="F525" s="1"/>
      <c r="G525" s="1"/>
      <c r="H525" s="11"/>
      <c r="I525" s="11"/>
      <c r="J525" s="11"/>
      <c r="K525" s="2"/>
      <c r="L525" s="2"/>
      <c r="M525" s="1"/>
    </row>
    <row r="526" spans="1:13" x14ac:dyDescent="0.2">
      <c r="A526" s="1"/>
      <c r="B526" s="1"/>
      <c r="C526" s="16"/>
      <c r="D526" s="1"/>
      <c r="E526" s="1"/>
      <c r="F526" s="1"/>
      <c r="G526" s="1"/>
      <c r="H526" s="11"/>
      <c r="I526" s="11"/>
      <c r="J526" s="11"/>
      <c r="K526" s="2"/>
      <c r="L526" s="2"/>
      <c r="M526" s="1"/>
    </row>
    <row r="527" spans="1:13" x14ac:dyDescent="0.2">
      <c r="A527" s="1"/>
      <c r="B527" s="1"/>
      <c r="C527" s="16"/>
      <c r="D527" s="1"/>
      <c r="E527" s="1"/>
      <c r="F527" s="1"/>
      <c r="G527" s="1"/>
      <c r="H527" s="11"/>
      <c r="I527" s="11"/>
      <c r="J527" s="11"/>
      <c r="K527" s="2"/>
      <c r="L527" s="2"/>
      <c r="M527" s="1"/>
    </row>
    <row r="528" spans="1:13" x14ac:dyDescent="0.2">
      <c r="A528" s="1"/>
      <c r="B528" s="1"/>
      <c r="C528" s="16"/>
      <c r="D528" s="1"/>
      <c r="E528" s="1"/>
      <c r="F528" s="1"/>
      <c r="G528" s="1"/>
      <c r="H528" s="11"/>
      <c r="I528" s="11"/>
      <c r="J528" s="11"/>
      <c r="K528" s="2"/>
      <c r="L528" s="2"/>
      <c r="M528" s="1"/>
    </row>
    <row r="529" spans="1:13" x14ac:dyDescent="0.2">
      <c r="A529" s="1"/>
      <c r="B529" s="1"/>
      <c r="C529" s="16"/>
      <c r="D529" s="1"/>
      <c r="E529" s="1"/>
      <c r="F529" s="1"/>
      <c r="G529" s="1"/>
      <c r="H529" s="11"/>
      <c r="I529" s="11"/>
      <c r="J529" s="11"/>
      <c r="K529" s="2"/>
      <c r="L529" s="2"/>
      <c r="M529" s="1"/>
    </row>
    <row r="530" spans="1:13" x14ac:dyDescent="0.2">
      <c r="A530" s="1"/>
      <c r="B530" s="1"/>
      <c r="C530" s="16"/>
      <c r="D530" s="1"/>
      <c r="E530" s="1"/>
      <c r="F530" s="1"/>
      <c r="G530" s="1"/>
      <c r="H530" s="11"/>
      <c r="I530" s="11"/>
      <c r="J530" s="11"/>
      <c r="K530" s="2"/>
      <c r="L530" s="2"/>
      <c r="M530" s="1"/>
    </row>
    <row r="531" spans="1:13" x14ac:dyDescent="0.2">
      <c r="A531" s="1"/>
      <c r="B531" s="1"/>
      <c r="C531" s="16"/>
      <c r="D531" s="1"/>
      <c r="E531" s="1"/>
      <c r="F531" s="1"/>
      <c r="G531" s="1"/>
      <c r="H531" s="11"/>
      <c r="I531" s="11"/>
      <c r="J531" s="11"/>
      <c r="K531" s="2"/>
      <c r="L531" s="2"/>
      <c r="M531" s="1"/>
    </row>
    <row r="532" spans="1:13" x14ac:dyDescent="0.2">
      <c r="A532" s="1"/>
      <c r="B532" s="1"/>
      <c r="C532" s="16"/>
      <c r="D532" s="1"/>
      <c r="E532" s="1"/>
      <c r="F532" s="1"/>
      <c r="G532" s="1"/>
      <c r="H532" s="11"/>
      <c r="I532" s="11"/>
      <c r="J532" s="11"/>
      <c r="K532" s="2"/>
      <c r="L532" s="2"/>
      <c r="M532" s="1"/>
    </row>
    <row r="533" spans="1:13" x14ac:dyDescent="0.2">
      <c r="A533" s="1"/>
      <c r="B533" s="1"/>
      <c r="C533" s="16"/>
      <c r="D533" s="1"/>
      <c r="E533" s="1"/>
      <c r="F533" s="1"/>
      <c r="G533" s="1"/>
      <c r="H533" s="11"/>
      <c r="I533" s="11"/>
      <c r="J533" s="11"/>
      <c r="K533" s="2"/>
      <c r="L533" s="2"/>
      <c r="M533" s="1"/>
    </row>
    <row r="534" spans="1:13" x14ac:dyDescent="0.2">
      <c r="A534" s="1"/>
      <c r="B534" s="1"/>
      <c r="C534" s="16"/>
      <c r="D534" s="1"/>
      <c r="E534" s="1"/>
      <c r="F534" s="1"/>
      <c r="G534" s="1"/>
      <c r="H534" s="11"/>
      <c r="I534" s="11"/>
      <c r="J534" s="11"/>
      <c r="K534" s="2"/>
      <c r="L534" s="2"/>
      <c r="M534" s="1"/>
    </row>
    <row r="535" spans="1:13" x14ac:dyDescent="0.2">
      <c r="A535" s="1"/>
      <c r="B535" s="1"/>
      <c r="C535" s="16"/>
      <c r="D535" s="1"/>
      <c r="E535" s="1"/>
      <c r="F535" s="1"/>
      <c r="G535" s="1"/>
      <c r="H535" s="11"/>
      <c r="I535" s="11"/>
      <c r="J535" s="11"/>
      <c r="K535" s="2"/>
      <c r="L535" s="2"/>
      <c r="M535" s="1"/>
    </row>
    <row r="536" spans="1:13" x14ac:dyDescent="0.2">
      <c r="A536" s="1"/>
      <c r="B536" s="1"/>
      <c r="C536" s="16"/>
      <c r="D536" s="1"/>
      <c r="E536" s="1"/>
      <c r="F536" s="1"/>
      <c r="G536" s="1"/>
      <c r="H536" s="11"/>
      <c r="I536" s="11"/>
      <c r="J536" s="11"/>
      <c r="K536" s="2"/>
      <c r="L536" s="2"/>
      <c r="M536" s="1"/>
    </row>
    <row r="537" spans="1:13" x14ac:dyDescent="0.2">
      <c r="A537" s="1"/>
      <c r="B537" s="1"/>
      <c r="C537" s="16"/>
      <c r="D537" s="1"/>
      <c r="E537" s="1"/>
      <c r="F537" s="1"/>
      <c r="G537" s="1"/>
      <c r="H537" s="11"/>
      <c r="I537" s="11"/>
      <c r="J537" s="11"/>
      <c r="K537" s="2"/>
      <c r="L537" s="2"/>
      <c r="M537" s="1"/>
    </row>
    <row r="538" spans="1:13" x14ac:dyDescent="0.2">
      <c r="A538" s="1"/>
      <c r="B538" s="1"/>
      <c r="C538" s="16"/>
      <c r="D538" s="1"/>
      <c r="E538" s="1"/>
      <c r="F538" s="1"/>
      <c r="G538" s="1"/>
      <c r="H538" s="11"/>
      <c r="I538" s="11"/>
      <c r="J538" s="11"/>
      <c r="K538" s="2"/>
      <c r="L538" s="2"/>
      <c r="M538" s="1"/>
    </row>
    <row r="539" spans="1:13" x14ac:dyDescent="0.2">
      <c r="A539" s="1"/>
      <c r="B539" s="1"/>
      <c r="C539" s="16"/>
      <c r="D539" s="1"/>
      <c r="E539" s="1"/>
      <c r="F539" s="1"/>
      <c r="G539" s="1"/>
      <c r="H539" s="11"/>
      <c r="I539" s="11"/>
      <c r="J539" s="11"/>
      <c r="K539" s="2"/>
      <c r="L539" s="2"/>
      <c r="M539" s="1"/>
    </row>
    <row r="540" spans="1:13" x14ac:dyDescent="0.2">
      <c r="A540" s="1"/>
      <c r="B540" s="1"/>
      <c r="C540" s="16"/>
      <c r="D540" s="1"/>
      <c r="E540" s="1"/>
      <c r="F540" s="1"/>
      <c r="G540" s="1"/>
      <c r="H540" s="11"/>
      <c r="I540" s="11"/>
      <c r="J540" s="11"/>
      <c r="K540" s="2"/>
      <c r="L540" s="2"/>
      <c r="M540" s="1"/>
    </row>
    <row r="541" spans="1:13" x14ac:dyDescent="0.2">
      <c r="A541" s="1"/>
      <c r="B541" s="1"/>
      <c r="C541" s="16"/>
      <c r="D541" s="1"/>
      <c r="E541" s="1"/>
      <c r="F541" s="1"/>
      <c r="G541" s="1"/>
      <c r="H541" s="11"/>
      <c r="I541" s="11"/>
      <c r="J541" s="11"/>
      <c r="K541" s="2"/>
      <c r="L541" s="2"/>
      <c r="M541" s="1"/>
    </row>
    <row r="542" spans="1:13" x14ac:dyDescent="0.2">
      <c r="A542" s="1"/>
      <c r="B542" s="1"/>
      <c r="C542" s="16"/>
      <c r="D542" s="1"/>
      <c r="E542" s="1"/>
      <c r="F542" s="1"/>
      <c r="G542" s="1"/>
      <c r="H542" s="11"/>
      <c r="I542" s="11"/>
      <c r="J542" s="11"/>
      <c r="K542" s="2"/>
      <c r="L542" s="2"/>
      <c r="M542" s="1"/>
    </row>
    <row r="543" spans="1:13" x14ac:dyDescent="0.2">
      <c r="A543" s="1"/>
      <c r="B543" s="1"/>
      <c r="C543" s="16"/>
      <c r="D543" s="1"/>
      <c r="E543" s="1"/>
      <c r="F543" s="1"/>
      <c r="G543" s="1"/>
      <c r="H543" s="11"/>
      <c r="I543" s="11"/>
      <c r="J543" s="11"/>
      <c r="K543" s="2"/>
      <c r="L543" s="2"/>
      <c r="M543" s="1"/>
    </row>
    <row r="544" spans="1:13" x14ac:dyDescent="0.2">
      <c r="A544" s="1"/>
      <c r="B544" s="1"/>
      <c r="C544" s="16"/>
      <c r="D544" s="1"/>
      <c r="E544" s="1"/>
      <c r="F544" s="1"/>
      <c r="G544" s="1"/>
      <c r="H544" s="11"/>
      <c r="I544" s="11"/>
      <c r="J544" s="11"/>
      <c r="K544" s="2"/>
      <c r="L544" s="2"/>
      <c r="M544" s="1"/>
    </row>
    <row r="545" spans="1:13" x14ac:dyDescent="0.2">
      <c r="A545" s="1"/>
      <c r="B545" s="1"/>
      <c r="C545" s="16"/>
      <c r="D545" s="1"/>
      <c r="E545" s="1"/>
      <c r="F545" s="1"/>
      <c r="G545" s="1"/>
      <c r="H545" s="11"/>
      <c r="I545" s="11"/>
      <c r="J545" s="11"/>
      <c r="K545" s="2"/>
      <c r="L545" s="2"/>
      <c r="M545" s="1"/>
    </row>
    <row r="546" spans="1:13" x14ac:dyDescent="0.2">
      <c r="A546" s="1"/>
      <c r="B546" s="1"/>
      <c r="C546" s="16"/>
      <c r="D546" s="1"/>
      <c r="E546" s="1"/>
      <c r="F546" s="1"/>
      <c r="G546" s="1"/>
      <c r="H546" s="11"/>
      <c r="I546" s="11"/>
      <c r="J546" s="11"/>
      <c r="K546" s="2"/>
      <c r="L546" s="2"/>
      <c r="M546" s="1"/>
    </row>
    <row r="547" spans="1:13" x14ac:dyDescent="0.2">
      <c r="A547" s="1"/>
      <c r="B547" s="1"/>
      <c r="C547" s="16"/>
      <c r="D547" s="1"/>
      <c r="E547" s="1"/>
      <c r="F547" s="1"/>
      <c r="G547" s="1"/>
      <c r="H547" s="11"/>
      <c r="I547" s="11"/>
      <c r="J547" s="11"/>
      <c r="K547" s="2"/>
      <c r="L547" s="2"/>
      <c r="M547" s="1"/>
    </row>
    <row r="548" spans="1:13" x14ac:dyDescent="0.2">
      <c r="A548" s="1"/>
      <c r="B548" s="1"/>
      <c r="C548" s="16"/>
      <c r="D548" s="1"/>
      <c r="E548" s="1"/>
      <c r="F548" s="1"/>
      <c r="G548" s="1"/>
      <c r="H548" s="11"/>
      <c r="I548" s="11"/>
      <c r="J548" s="11"/>
      <c r="K548" s="2"/>
      <c r="L548" s="2"/>
      <c r="M548" s="1"/>
    </row>
    <row r="549" spans="1:13" x14ac:dyDescent="0.2">
      <c r="A549" s="1"/>
      <c r="B549" s="1"/>
      <c r="C549" s="16"/>
      <c r="D549" s="1"/>
      <c r="E549" s="1"/>
      <c r="F549" s="1"/>
      <c r="G549" s="1"/>
      <c r="H549" s="11"/>
      <c r="I549" s="11"/>
      <c r="J549" s="11"/>
      <c r="K549" s="2"/>
      <c r="L549" s="2"/>
      <c r="M549" s="1"/>
    </row>
    <row r="550" spans="1:13" x14ac:dyDescent="0.2">
      <c r="A550" s="1"/>
      <c r="B550" s="1"/>
      <c r="C550" s="16"/>
      <c r="D550" s="1"/>
      <c r="E550" s="1"/>
      <c r="F550" s="1"/>
      <c r="G550" s="1"/>
      <c r="H550" s="11"/>
      <c r="I550" s="11"/>
      <c r="J550" s="11"/>
      <c r="K550" s="2"/>
      <c r="L550" s="2"/>
      <c r="M550" s="1"/>
    </row>
    <row r="551" spans="1:13" x14ac:dyDescent="0.2">
      <c r="A551" s="1"/>
      <c r="B551" s="1"/>
      <c r="C551" s="16"/>
      <c r="D551" s="1"/>
      <c r="E551" s="1"/>
      <c r="F551" s="1"/>
      <c r="G551" s="1"/>
      <c r="H551" s="11"/>
      <c r="I551" s="11"/>
      <c r="J551" s="11"/>
      <c r="K551" s="2"/>
      <c r="L551" s="2"/>
      <c r="M551" s="1"/>
    </row>
    <row r="552" spans="1:13" x14ac:dyDescent="0.2">
      <c r="A552" s="1"/>
      <c r="B552" s="1"/>
      <c r="C552" s="16"/>
      <c r="D552" s="1"/>
      <c r="E552" s="1"/>
      <c r="F552" s="1"/>
      <c r="G552" s="1"/>
      <c r="H552" s="11"/>
      <c r="I552" s="11"/>
      <c r="J552" s="11"/>
      <c r="K552" s="2"/>
      <c r="L552" s="2"/>
      <c r="M552" s="1"/>
    </row>
    <row r="553" spans="1:13" x14ac:dyDescent="0.2">
      <c r="A553" s="1"/>
      <c r="B553" s="1"/>
      <c r="C553" s="16"/>
      <c r="D553" s="1"/>
      <c r="E553" s="1"/>
      <c r="F553" s="1"/>
      <c r="G553" s="1"/>
      <c r="H553" s="11"/>
      <c r="I553" s="11"/>
      <c r="J553" s="11"/>
      <c r="K553" s="2"/>
      <c r="L553" s="2"/>
      <c r="M553" s="1"/>
    </row>
    <row r="554" spans="1:13" x14ac:dyDescent="0.2">
      <c r="A554" s="1"/>
      <c r="B554" s="1"/>
      <c r="C554" s="16"/>
      <c r="D554" s="1"/>
      <c r="E554" s="1"/>
      <c r="F554" s="1"/>
      <c r="G554" s="1"/>
      <c r="H554" s="11"/>
      <c r="I554" s="11"/>
      <c r="J554" s="11"/>
      <c r="K554" s="2"/>
      <c r="L554" s="2"/>
      <c r="M554" s="1"/>
    </row>
    <row r="555" spans="1:13" x14ac:dyDescent="0.2">
      <c r="A555" s="1"/>
      <c r="B555" s="1"/>
      <c r="C555" s="16"/>
      <c r="D555" s="1"/>
      <c r="E555" s="1"/>
      <c r="F555" s="1"/>
      <c r="G555" s="1"/>
      <c r="H555" s="11"/>
      <c r="I555" s="11"/>
      <c r="J555" s="11"/>
      <c r="K555" s="2"/>
      <c r="L555" s="2"/>
      <c r="M555" s="1"/>
    </row>
    <row r="556" spans="1:13" x14ac:dyDescent="0.2">
      <c r="A556" s="1"/>
      <c r="B556" s="1"/>
      <c r="C556" s="16"/>
      <c r="D556" s="1"/>
      <c r="E556" s="1"/>
      <c r="F556" s="1"/>
      <c r="G556" s="1"/>
      <c r="H556" s="11"/>
      <c r="I556" s="11"/>
      <c r="J556" s="11"/>
      <c r="K556" s="2"/>
      <c r="L556" s="2"/>
      <c r="M556" s="1"/>
    </row>
    <row r="557" spans="1:13" x14ac:dyDescent="0.2">
      <c r="A557" s="1"/>
      <c r="B557" s="1"/>
      <c r="C557" s="16"/>
      <c r="D557" s="1"/>
      <c r="E557" s="1"/>
      <c r="F557" s="1"/>
      <c r="G557" s="1"/>
      <c r="H557" s="11"/>
      <c r="I557" s="11"/>
      <c r="J557" s="11"/>
      <c r="K557" s="2"/>
      <c r="L557" s="2"/>
      <c r="M557" s="1"/>
    </row>
    <row r="558" spans="1:13" x14ac:dyDescent="0.2">
      <c r="A558" s="1"/>
      <c r="B558" s="1"/>
      <c r="C558" s="16"/>
      <c r="D558" s="1"/>
      <c r="E558" s="1"/>
      <c r="F558" s="1"/>
      <c r="G558" s="1"/>
      <c r="H558" s="11"/>
      <c r="I558" s="11"/>
      <c r="J558" s="11"/>
      <c r="K558" s="2"/>
      <c r="L558" s="2"/>
      <c r="M558" s="1"/>
    </row>
    <row r="559" spans="1:13" x14ac:dyDescent="0.2">
      <c r="A559" s="1"/>
      <c r="B559" s="1"/>
      <c r="C559" s="16"/>
      <c r="D559" s="1"/>
      <c r="E559" s="1"/>
      <c r="F559" s="1"/>
      <c r="G559" s="1"/>
      <c r="H559" s="11"/>
      <c r="I559" s="11"/>
      <c r="J559" s="11"/>
      <c r="K559" s="2"/>
      <c r="L559" s="2"/>
      <c r="M559" s="1"/>
    </row>
    <row r="560" spans="1:13" x14ac:dyDescent="0.2">
      <c r="A560" s="1"/>
      <c r="B560" s="1"/>
      <c r="C560" s="16"/>
      <c r="D560" s="1"/>
      <c r="E560" s="1"/>
      <c r="F560" s="1"/>
      <c r="G560" s="1"/>
      <c r="H560" s="11"/>
      <c r="I560" s="11"/>
      <c r="J560" s="11"/>
      <c r="K560" s="2"/>
      <c r="L560" s="2"/>
      <c r="M560" s="1"/>
    </row>
    <row r="561" spans="1:13" x14ac:dyDescent="0.2">
      <c r="A561" s="1"/>
      <c r="B561" s="1"/>
      <c r="C561" s="16"/>
      <c r="D561" s="1"/>
      <c r="E561" s="1"/>
      <c r="F561" s="1"/>
      <c r="G561" s="1"/>
      <c r="H561" s="11"/>
      <c r="I561" s="11"/>
      <c r="J561" s="11"/>
      <c r="K561" s="2"/>
      <c r="L561" s="2"/>
      <c r="M561" s="1"/>
    </row>
    <row r="562" spans="1:13" x14ac:dyDescent="0.2">
      <c r="A562" s="1"/>
      <c r="B562" s="1"/>
      <c r="C562" s="16"/>
      <c r="D562" s="1"/>
      <c r="E562" s="1"/>
      <c r="F562" s="1"/>
      <c r="G562" s="1"/>
      <c r="H562" s="11"/>
      <c r="I562" s="11"/>
      <c r="J562" s="11"/>
      <c r="K562" s="2"/>
      <c r="L562" s="2"/>
      <c r="M562" s="1"/>
    </row>
    <row r="563" spans="1:13" x14ac:dyDescent="0.2">
      <c r="A563" s="1"/>
      <c r="B563" s="1"/>
      <c r="C563" s="16"/>
      <c r="D563" s="1"/>
      <c r="E563" s="1"/>
      <c r="F563" s="1"/>
      <c r="G563" s="1"/>
      <c r="H563" s="11"/>
      <c r="I563" s="11"/>
      <c r="J563" s="11"/>
      <c r="K563" s="2"/>
      <c r="L563" s="2"/>
      <c r="M563" s="1"/>
    </row>
    <row r="564" spans="1:13" x14ac:dyDescent="0.2">
      <c r="A564" s="1"/>
      <c r="B564" s="1"/>
      <c r="C564" s="16"/>
      <c r="D564" s="1"/>
      <c r="E564" s="1"/>
      <c r="F564" s="1"/>
      <c r="G564" s="1"/>
      <c r="H564" s="11"/>
      <c r="I564" s="11"/>
      <c r="J564" s="11"/>
      <c r="K564" s="2"/>
      <c r="L564" s="2"/>
      <c r="M564" s="1"/>
    </row>
    <row r="565" spans="1:13" x14ac:dyDescent="0.2">
      <c r="A565" s="1"/>
      <c r="B565" s="1"/>
      <c r="C565" s="16"/>
      <c r="D565" s="1"/>
      <c r="E565" s="1"/>
      <c r="F565" s="1"/>
      <c r="G565" s="1"/>
      <c r="H565" s="11"/>
      <c r="I565" s="11"/>
      <c r="J565" s="11"/>
      <c r="K565" s="2"/>
      <c r="L565" s="2"/>
      <c r="M565" s="1"/>
    </row>
    <row r="566" spans="1:13" x14ac:dyDescent="0.2">
      <c r="A566" s="1"/>
      <c r="B566" s="1"/>
      <c r="C566" s="16"/>
      <c r="D566" s="1"/>
      <c r="E566" s="1"/>
      <c r="F566" s="1"/>
      <c r="G566" s="1"/>
      <c r="H566" s="11"/>
      <c r="I566" s="11"/>
      <c r="J566" s="11"/>
      <c r="K566" s="2"/>
      <c r="L566" s="2"/>
      <c r="M566" s="1"/>
    </row>
    <row r="567" spans="1:13" x14ac:dyDescent="0.2">
      <c r="A567" s="1"/>
      <c r="B567" s="1"/>
      <c r="C567" s="16"/>
      <c r="D567" s="1"/>
      <c r="E567" s="1"/>
      <c r="F567" s="1"/>
      <c r="G567" s="1"/>
      <c r="H567" s="11"/>
      <c r="I567" s="11"/>
      <c r="J567" s="11"/>
      <c r="K567" s="2"/>
      <c r="L567" s="2"/>
      <c r="M567" s="1"/>
    </row>
    <row r="568" spans="1:13" x14ac:dyDescent="0.2">
      <c r="A568" s="1"/>
      <c r="B568" s="1"/>
      <c r="C568" s="16"/>
      <c r="D568" s="1"/>
      <c r="E568" s="1"/>
      <c r="F568" s="1"/>
      <c r="G568" s="1"/>
      <c r="H568" s="11"/>
      <c r="I568" s="11"/>
      <c r="J568" s="11"/>
      <c r="K568" s="2"/>
      <c r="L568" s="2"/>
      <c r="M568" s="1"/>
    </row>
    <row r="569" spans="1:13" x14ac:dyDescent="0.2">
      <c r="A569" s="1"/>
      <c r="B569" s="1"/>
      <c r="C569" s="16"/>
      <c r="D569" s="1"/>
      <c r="E569" s="1"/>
      <c r="F569" s="1"/>
      <c r="G569" s="1"/>
      <c r="H569" s="11"/>
      <c r="I569" s="11"/>
      <c r="J569" s="11"/>
      <c r="K569" s="2"/>
      <c r="L569" s="2"/>
      <c r="M569" s="1"/>
    </row>
    <row r="570" spans="1:13" x14ac:dyDescent="0.2">
      <c r="A570" s="1"/>
      <c r="B570" s="1"/>
      <c r="C570" s="16"/>
      <c r="D570" s="1"/>
      <c r="E570" s="1"/>
      <c r="F570" s="1"/>
      <c r="G570" s="1"/>
      <c r="H570" s="11"/>
      <c r="I570" s="11"/>
      <c r="J570" s="11"/>
      <c r="K570" s="2"/>
      <c r="L570" s="2"/>
      <c r="M570" s="1"/>
    </row>
    <row r="571" spans="1:13" x14ac:dyDescent="0.2">
      <c r="A571" s="1"/>
      <c r="B571" s="1"/>
      <c r="C571" s="16"/>
      <c r="D571" s="1"/>
      <c r="E571" s="1"/>
      <c r="F571" s="1"/>
      <c r="G571" s="1"/>
      <c r="H571" s="11"/>
      <c r="I571" s="11"/>
      <c r="J571" s="11"/>
      <c r="K571" s="2"/>
      <c r="L571" s="2"/>
      <c r="M571" s="1"/>
    </row>
    <row r="572" spans="1:13" x14ac:dyDescent="0.2">
      <c r="A572" s="1"/>
      <c r="B572" s="1"/>
      <c r="C572" s="16"/>
      <c r="D572" s="1"/>
      <c r="E572" s="1"/>
      <c r="F572" s="1"/>
      <c r="G572" s="1"/>
      <c r="H572" s="11"/>
      <c r="I572" s="11"/>
      <c r="J572" s="11"/>
      <c r="K572" s="2"/>
      <c r="L572" s="2"/>
      <c r="M572" s="1"/>
    </row>
    <row r="573" spans="1:13" x14ac:dyDescent="0.2">
      <c r="A573" s="1"/>
      <c r="B573" s="1"/>
      <c r="C573" s="16"/>
      <c r="D573" s="1"/>
      <c r="E573" s="1"/>
      <c r="F573" s="1"/>
      <c r="G573" s="1"/>
      <c r="H573" s="11"/>
      <c r="I573" s="11"/>
      <c r="J573" s="11"/>
      <c r="K573" s="2"/>
      <c r="L573" s="2"/>
      <c r="M573" s="1"/>
    </row>
    <row r="574" spans="1:13" x14ac:dyDescent="0.2">
      <c r="A574" s="1"/>
      <c r="B574" s="1"/>
      <c r="C574" s="16"/>
      <c r="D574" s="1"/>
      <c r="E574" s="1"/>
      <c r="F574" s="1"/>
      <c r="G574" s="1"/>
      <c r="H574" s="11"/>
      <c r="I574" s="11"/>
      <c r="J574" s="11"/>
      <c r="K574" s="2"/>
      <c r="L574" s="2"/>
      <c r="M574" s="1"/>
    </row>
    <row r="575" spans="1:13" x14ac:dyDescent="0.2">
      <c r="A575" s="1"/>
      <c r="B575" s="1"/>
      <c r="C575" s="16"/>
      <c r="D575" s="1"/>
      <c r="E575" s="1"/>
      <c r="F575" s="1"/>
      <c r="G575" s="1"/>
      <c r="H575" s="11"/>
      <c r="I575" s="11"/>
      <c r="J575" s="11"/>
      <c r="K575" s="2"/>
      <c r="L575" s="2"/>
      <c r="M575" s="1"/>
    </row>
    <row r="576" spans="1:13" x14ac:dyDescent="0.2">
      <c r="A576" s="1"/>
      <c r="B576" s="1"/>
      <c r="C576" s="16"/>
      <c r="D576" s="1"/>
      <c r="E576" s="1"/>
      <c r="F576" s="1"/>
      <c r="G576" s="1"/>
      <c r="H576" s="11"/>
      <c r="I576" s="11"/>
      <c r="J576" s="11"/>
      <c r="K576" s="2"/>
      <c r="L576" s="2"/>
      <c r="M576" s="1"/>
    </row>
    <row r="577" spans="1:13" x14ac:dyDescent="0.2">
      <c r="A577" s="1"/>
      <c r="B577" s="1"/>
      <c r="C577" s="16"/>
      <c r="D577" s="1"/>
      <c r="E577" s="1"/>
      <c r="F577" s="1"/>
      <c r="G577" s="1"/>
      <c r="H577" s="11"/>
      <c r="I577" s="11"/>
      <c r="J577" s="11"/>
      <c r="K577" s="2"/>
      <c r="L577" s="2"/>
      <c r="M577" s="1"/>
    </row>
    <row r="578" spans="1:13" x14ac:dyDescent="0.2">
      <c r="A578" s="1"/>
      <c r="B578" s="1"/>
      <c r="C578" s="16"/>
      <c r="D578" s="1"/>
      <c r="E578" s="1"/>
      <c r="F578" s="1"/>
      <c r="G578" s="1"/>
      <c r="H578" s="11"/>
      <c r="I578" s="11"/>
      <c r="J578" s="11"/>
      <c r="K578" s="2"/>
      <c r="L578" s="2"/>
      <c r="M578" s="1"/>
    </row>
    <row r="579" spans="1:13" x14ac:dyDescent="0.2">
      <c r="A579" s="1"/>
      <c r="B579" s="1"/>
      <c r="C579" s="16"/>
      <c r="D579" s="1"/>
      <c r="E579" s="1"/>
      <c r="F579" s="1"/>
      <c r="G579" s="1"/>
      <c r="H579" s="11"/>
      <c r="I579" s="11"/>
      <c r="J579" s="11"/>
      <c r="K579" s="2"/>
      <c r="L579" s="2"/>
      <c r="M579" s="1"/>
    </row>
    <row r="580" spans="1:13" x14ac:dyDescent="0.2">
      <c r="A580" s="1"/>
      <c r="B580" s="1"/>
      <c r="C580" s="16"/>
      <c r="D580" s="1"/>
      <c r="E580" s="1"/>
      <c r="F580" s="1"/>
      <c r="G580" s="1"/>
      <c r="H580" s="11"/>
      <c r="I580" s="11"/>
      <c r="J580" s="11"/>
      <c r="K580" s="2"/>
      <c r="L580" s="2"/>
      <c r="M580" s="1"/>
    </row>
    <row r="581" spans="1:13" x14ac:dyDescent="0.2">
      <c r="A581" s="1"/>
      <c r="B581" s="1"/>
      <c r="C581" s="16"/>
      <c r="D581" s="1"/>
      <c r="E581" s="1"/>
      <c r="F581" s="1"/>
      <c r="G581" s="1"/>
      <c r="H581" s="11"/>
      <c r="I581" s="11"/>
      <c r="J581" s="11"/>
      <c r="K581" s="2"/>
      <c r="L581" s="2"/>
      <c r="M581" s="1"/>
    </row>
    <row r="582" spans="1:13" x14ac:dyDescent="0.2">
      <c r="A582" s="1"/>
      <c r="B582" s="1"/>
      <c r="C582" s="16"/>
      <c r="D582" s="1"/>
      <c r="E582" s="1"/>
      <c r="F582" s="1"/>
      <c r="G582" s="1"/>
      <c r="H582" s="11"/>
      <c r="I582" s="11"/>
      <c r="J582" s="11"/>
      <c r="K582" s="2"/>
      <c r="L582" s="2"/>
      <c r="M582" s="1"/>
    </row>
    <row r="583" spans="1:13" x14ac:dyDescent="0.2">
      <c r="A583" s="1"/>
      <c r="B583" s="1"/>
      <c r="C583" s="16"/>
      <c r="D583" s="1"/>
      <c r="E583" s="1"/>
      <c r="F583" s="1"/>
      <c r="G583" s="1"/>
      <c r="H583" s="11"/>
      <c r="I583" s="11"/>
      <c r="J583" s="11"/>
      <c r="K583" s="2"/>
      <c r="L583" s="2"/>
      <c r="M583" s="1"/>
    </row>
    <row r="584" spans="1:13" x14ac:dyDescent="0.2">
      <c r="A584" s="1"/>
      <c r="B584" s="1"/>
      <c r="C584" s="16"/>
      <c r="D584" s="1"/>
      <c r="E584" s="1"/>
      <c r="F584" s="1"/>
      <c r="G584" s="1"/>
      <c r="H584" s="11"/>
      <c r="I584" s="11"/>
      <c r="J584" s="11"/>
      <c r="K584" s="2"/>
      <c r="L584" s="2"/>
      <c r="M584" s="1"/>
    </row>
    <row r="585" spans="1:13" x14ac:dyDescent="0.2">
      <c r="A585" s="1"/>
      <c r="B585" s="1"/>
      <c r="C585" s="16"/>
      <c r="D585" s="1"/>
      <c r="E585" s="1"/>
      <c r="F585" s="1"/>
      <c r="G585" s="1"/>
      <c r="H585" s="11"/>
      <c r="I585" s="11"/>
      <c r="J585" s="11"/>
      <c r="K585" s="2"/>
      <c r="L585" s="2"/>
      <c r="M585" s="1"/>
    </row>
    <row r="586" spans="1:13" x14ac:dyDescent="0.2">
      <c r="A586" s="1"/>
      <c r="B586" s="1"/>
      <c r="C586" s="16"/>
      <c r="D586" s="1"/>
      <c r="E586" s="1"/>
      <c r="F586" s="1"/>
      <c r="G586" s="1"/>
      <c r="H586" s="11"/>
      <c r="I586" s="11"/>
      <c r="J586" s="11"/>
      <c r="K586" s="2"/>
      <c r="L586" s="2"/>
      <c r="M586" s="1"/>
    </row>
    <row r="587" spans="1:13" x14ac:dyDescent="0.2">
      <c r="A587" s="1"/>
      <c r="B587" s="1"/>
      <c r="C587" s="16"/>
      <c r="D587" s="1"/>
      <c r="E587" s="1"/>
      <c r="F587" s="1"/>
      <c r="G587" s="1"/>
      <c r="H587" s="11"/>
      <c r="I587" s="11"/>
      <c r="J587" s="11"/>
      <c r="K587" s="2"/>
      <c r="L587" s="2"/>
      <c r="M587" s="1"/>
    </row>
    <row r="588" spans="1:13" x14ac:dyDescent="0.2">
      <c r="A588" s="1"/>
      <c r="B588" s="1"/>
      <c r="C588" s="16"/>
      <c r="D588" s="1"/>
      <c r="E588" s="1"/>
      <c r="F588" s="1"/>
      <c r="G588" s="1"/>
      <c r="H588" s="11"/>
      <c r="I588" s="11"/>
      <c r="J588" s="11"/>
      <c r="K588" s="2"/>
      <c r="L588" s="2"/>
      <c r="M588" s="1"/>
    </row>
    <row r="589" spans="1:13" x14ac:dyDescent="0.2">
      <c r="A589" s="1"/>
      <c r="B589" s="1"/>
      <c r="C589" s="16"/>
      <c r="D589" s="1"/>
      <c r="E589" s="1"/>
      <c r="F589" s="1"/>
      <c r="G589" s="1"/>
      <c r="H589" s="11"/>
      <c r="I589" s="11"/>
      <c r="J589" s="11"/>
      <c r="K589" s="2"/>
      <c r="L589" s="2"/>
      <c r="M589" s="1"/>
    </row>
    <row r="590" spans="1:13" x14ac:dyDescent="0.2">
      <c r="A590" s="1"/>
      <c r="B590" s="1"/>
      <c r="C590" s="16"/>
      <c r="D590" s="1"/>
      <c r="E590" s="1"/>
      <c r="F590" s="1"/>
      <c r="G590" s="1"/>
      <c r="H590" s="11"/>
      <c r="I590" s="11"/>
      <c r="J590" s="11"/>
      <c r="K590" s="2"/>
      <c r="L590" s="2"/>
      <c r="M590" s="1"/>
    </row>
    <row r="591" spans="1:13" x14ac:dyDescent="0.2">
      <c r="A591" s="1"/>
      <c r="B591" s="1"/>
      <c r="C591" s="16"/>
      <c r="D591" s="1"/>
      <c r="E591" s="1"/>
      <c r="F591" s="1"/>
      <c r="G591" s="1"/>
      <c r="H591" s="11"/>
      <c r="I591" s="11"/>
      <c r="J591" s="11"/>
      <c r="K591" s="2"/>
      <c r="L591" s="2"/>
      <c r="M591" s="1"/>
    </row>
    <row r="592" spans="1:13" x14ac:dyDescent="0.2">
      <c r="A592" s="1"/>
      <c r="B592" s="1"/>
      <c r="C592" s="16"/>
      <c r="D592" s="1"/>
      <c r="E592" s="1"/>
      <c r="F592" s="1"/>
      <c r="G592" s="1"/>
      <c r="H592" s="11"/>
      <c r="I592" s="11"/>
      <c r="J592" s="11"/>
      <c r="K592" s="2"/>
      <c r="L592" s="2"/>
      <c r="M592" s="1"/>
    </row>
    <row r="593" spans="1:13" x14ac:dyDescent="0.2">
      <c r="A593" s="1"/>
      <c r="B593" s="1"/>
      <c r="C593" s="16"/>
      <c r="D593" s="1"/>
      <c r="E593" s="1"/>
      <c r="F593" s="1"/>
      <c r="G593" s="1"/>
      <c r="H593" s="11"/>
      <c r="I593" s="11"/>
      <c r="J593" s="11"/>
      <c r="K593" s="2"/>
      <c r="L593" s="2"/>
      <c r="M593" s="1"/>
    </row>
    <row r="594" spans="1:13" x14ac:dyDescent="0.2">
      <c r="A594" s="1"/>
      <c r="B594" s="1"/>
      <c r="C594" s="16"/>
      <c r="D594" s="1"/>
      <c r="E594" s="1"/>
      <c r="F594" s="1"/>
      <c r="G594" s="1"/>
      <c r="H594" s="11"/>
      <c r="I594" s="11"/>
      <c r="J594" s="11"/>
      <c r="K594" s="2"/>
      <c r="L594" s="2"/>
      <c r="M594" s="1"/>
    </row>
    <row r="595" spans="1:13" x14ac:dyDescent="0.2">
      <c r="A595" s="1"/>
      <c r="B595" s="1"/>
      <c r="C595" s="16"/>
      <c r="D595" s="1"/>
      <c r="E595" s="1"/>
      <c r="F595" s="1"/>
      <c r="G595" s="1"/>
      <c r="H595" s="11"/>
      <c r="I595" s="11"/>
      <c r="J595" s="11"/>
      <c r="K595" s="2"/>
      <c r="L595" s="2"/>
      <c r="M595" s="1"/>
    </row>
    <row r="596" spans="1:13" x14ac:dyDescent="0.2">
      <c r="A596" s="1"/>
      <c r="B596" s="1"/>
      <c r="C596" s="16"/>
      <c r="D596" s="1"/>
      <c r="E596" s="1"/>
      <c r="F596" s="1"/>
      <c r="G596" s="1"/>
      <c r="H596" s="11"/>
      <c r="I596" s="11"/>
      <c r="J596" s="11"/>
      <c r="K596" s="2"/>
      <c r="L596" s="2"/>
      <c r="M596" s="1"/>
    </row>
    <row r="597" spans="1:13" x14ac:dyDescent="0.2">
      <c r="A597" s="1"/>
      <c r="B597" s="1"/>
      <c r="C597" s="16"/>
      <c r="D597" s="1"/>
      <c r="E597" s="1"/>
      <c r="F597" s="1"/>
      <c r="G597" s="1"/>
      <c r="H597" s="11"/>
      <c r="I597" s="11"/>
      <c r="J597" s="11"/>
      <c r="K597" s="2"/>
      <c r="L597" s="2"/>
      <c r="M597" s="1"/>
    </row>
    <row r="598" spans="1:13" x14ac:dyDescent="0.2">
      <c r="A598" s="1"/>
      <c r="B598" s="1"/>
      <c r="C598" s="16"/>
      <c r="D598" s="1"/>
      <c r="E598" s="1"/>
      <c r="F598" s="1"/>
      <c r="G598" s="1"/>
      <c r="H598" s="11"/>
      <c r="I598" s="11"/>
      <c r="J598" s="11"/>
      <c r="K598" s="2"/>
      <c r="L598" s="2"/>
      <c r="M598" s="1"/>
    </row>
    <row r="599" spans="1:13" x14ac:dyDescent="0.2">
      <c r="A599" s="1"/>
      <c r="B599" s="1"/>
      <c r="C599" s="16"/>
      <c r="D599" s="1"/>
      <c r="E599" s="1"/>
      <c r="F599" s="1"/>
      <c r="G599" s="1"/>
      <c r="H599" s="11"/>
      <c r="I599" s="11"/>
      <c r="J599" s="11"/>
      <c r="K599" s="2"/>
      <c r="L599" s="2"/>
      <c r="M599" s="1"/>
    </row>
    <row r="600" spans="1:13" x14ac:dyDescent="0.2">
      <c r="A600" s="1"/>
      <c r="B600" s="1"/>
      <c r="C600" s="16"/>
      <c r="D600" s="1"/>
      <c r="E600" s="1"/>
      <c r="F600" s="1"/>
      <c r="G600" s="1"/>
      <c r="H600" s="11"/>
      <c r="I600" s="11"/>
      <c r="J600" s="11"/>
      <c r="K600" s="2"/>
      <c r="L600" s="2"/>
      <c r="M600" s="1"/>
    </row>
    <row r="601" spans="1:13" x14ac:dyDescent="0.2">
      <c r="A601" s="1"/>
      <c r="B601" s="1"/>
      <c r="C601" s="16"/>
      <c r="D601" s="1"/>
      <c r="E601" s="1"/>
      <c r="F601" s="1"/>
      <c r="G601" s="1"/>
      <c r="H601" s="11"/>
      <c r="I601" s="11"/>
      <c r="J601" s="11"/>
      <c r="K601" s="2"/>
      <c r="L601" s="2"/>
      <c r="M601" s="1"/>
    </row>
    <row r="602" spans="1:13" x14ac:dyDescent="0.2">
      <c r="A602" s="1"/>
      <c r="B602" s="1"/>
      <c r="C602" s="16"/>
      <c r="D602" s="1"/>
      <c r="E602" s="1"/>
      <c r="F602" s="1"/>
      <c r="G602" s="1"/>
      <c r="H602" s="11"/>
      <c r="I602" s="11"/>
      <c r="J602" s="11"/>
      <c r="K602" s="2"/>
      <c r="L602" s="2"/>
      <c r="M602" s="1"/>
    </row>
    <row r="603" spans="1:13" x14ac:dyDescent="0.2">
      <c r="A603" s="1"/>
      <c r="B603" s="1"/>
      <c r="C603" s="16"/>
      <c r="D603" s="1"/>
      <c r="E603" s="1"/>
      <c r="F603" s="1"/>
      <c r="G603" s="1"/>
      <c r="H603" s="11"/>
      <c r="I603" s="11"/>
      <c r="J603" s="11"/>
      <c r="K603" s="2"/>
      <c r="L603" s="2"/>
      <c r="M603" s="1"/>
    </row>
    <row r="604" spans="1:13" x14ac:dyDescent="0.2">
      <c r="A604" s="1"/>
      <c r="B604" s="1"/>
      <c r="C604" s="16"/>
      <c r="D604" s="1"/>
      <c r="E604" s="1"/>
      <c r="F604" s="1"/>
      <c r="G604" s="1"/>
      <c r="H604" s="11"/>
      <c r="I604" s="11"/>
      <c r="J604" s="11"/>
      <c r="K604" s="2"/>
      <c r="L604" s="2"/>
      <c r="M604" s="1"/>
    </row>
    <row r="605" spans="1:13" x14ac:dyDescent="0.2">
      <c r="A605" s="1"/>
      <c r="B605" s="1"/>
      <c r="C605" s="16"/>
      <c r="D605" s="1"/>
      <c r="E605" s="1"/>
      <c r="F605" s="1"/>
      <c r="G605" s="1"/>
      <c r="H605" s="11"/>
      <c r="I605" s="11"/>
      <c r="J605" s="11"/>
      <c r="K605" s="2"/>
      <c r="L605" s="2"/>
      <c r="M605" s="1"/>
    </row>
    <row r="606" spans="1:13" x14ac:dyDescent="0.2">
      <c r="A606" s="1"/>
      <c r="B606" s="1"/>
      <c r="C606" s="16"/>
      <c r="D606" s="1"/>
      <c r="E606" s="1"/>
      <c r="F606" s="1"/>
      <c r="G606" s="1"/>
      <c r="H606" s="11"/>
      <c r="I606" s="11"/>
      <c r="J606" s="11"/>
      <c r="K606" s="2"/>
      <c r="L606" s="2"/>
      <c r="M606" s="1"/>
    </row>
    <row r="607" spans="1:13" x14ac:dyDescent="0.2">
      <c r="A607" s="1"/>
      <c r="B607" s="1"/>
      <c r="C607" s="16"/>
      <c r="D607" s="1"/>
      <c r="E607" s="1"/>
      <c r="F607" s="1"/>
      <c r="G607" s="1"/>
      <c r="H607" s="11"/>
      <c r="I607" s="11"/>
      <c r="J607" s="11"/>
      <c r="K607" s="2"/>
      <c r="L607" s="2"/>
      <c r="M607" s="1"/>
    </row>
    <row r="608" spans="1:13" x14ac:dyDescent="0.2">
      <c r="A608" s="1"/>
      <c r="B608" s="1"/>
      <c r="C608" s="16"/>
      <c r="D608" s="1"/>
      <c r="E608" s="1"/>
      <c r="F608" s="1"/>
      <c r="G608" s="1"/>
      <c r="H608" s="11"/>
      <c r="I608" s="11"/>
      <c r="J608" s="11"/>
      <c r="K608" s="2"/>
      <c r="L608" s="2"/>
      <c r="M608" s="1"/>
    </row>
    <row r="609" spans="1:13" x14ac:dyDescent="0.2">
      <c r="A609" s="1"/>
      <c r="B609" s="1"/>
      <c r="C609" s="16"/>
      <c r="D609" s="1"/>
      <c r="E609" s="1"/>
      <c r="F609" s="1"/>
      <c r="G609" s="1"/>
      <c r="H609" s="11"/>
      <c r="I609" s="11"/>
      <c r="J609" s="11"/>
      <c r="K609" s="2"/>
      <c r="L609" s="2"/>
      <c r="M609" s="1"/>
    </row>
    <row r="610" spans="1:13" x14ac:dyDescent="0.2">
      <c r="A610" s="1"/>
      <c r="B610" s="1"/>
      <c r="C610" s="16"/>
      <c r="D610" s="1"/>
      <c r="E610" s="1"/>
      <c r="F610" s="1"/>
      <c r="G610" s="1"/>
      <c r="H610" s="11"/>
      <c r="I610" s="11"/>
      <c r="J610" s="11"/>
      <c r="K610" s="2"/>
      <c r="L610" s="2"/>
      <c r="M610" s="1"/>
    </row>
    <row r="611" spans="1:13" x14ac:dyDescent="0.2">
      <c r="A611" s="1"/>
      <c r="B611" s="1"/>
      <c r="C611" s="16"/>
      <c r="D611" s="1"/>
      <c r="E611" s="1"/>
      <c r="F611" s="1"/>
      <c r="G611" s="1"/>
      <c r="H611" s="11"/>
      <c r="I611" s="11"/>
      <c r="J611" s="11"/>
      <c r="K611" s="2"/>
      <c r="L611" s="2"/>
      <c r="M611" s="1"/>
    </row>
    <row r="612" spans="1:13" x14ac:dyDescent="0.2">
      <c r="A612" s="1"/>
      <c r="B612" s="1"/>
      <c r="C612" s="16"/>
      <c r="D612" s="1"/>
      <c r="E612" s="1"/>
      <c r="F612" s="1"/>
      <c r="G612" s="1"/>
      <c r="H612" s="11"/>
      <c r="I612" s="11"/>
      <c r="J612" s="11"/>
      <c r="K612" s="2"/>
      <c r="L612" s="2"/>
      <c r="M612" s="1"/>
    </row>
    <row r="613" spans="1:13" x14ac:dyDescent="0.2">
      <c r="A613" s="1"/>
      <c r="B613" s="1"/>
      <c r="C613" s="16"/>
      <c r="D613" s="1"/>
      <c r="E613" s="1"/>
      <c r="F613" s="1"/>
      <c r="G613" s="1"/>
      <c r="H613" s="11"/>
      <c r="I613" s="11"/>
      <c r="J613" s="11"/>
      <c r="K613" s="2"/>
      <c r="L613" s="2"/>
      <c r="M613" s="1"/>
    </row>
    <row r="614" spans="1:13" x14ac:dyDescent="0.2">
      <c r="A614" s="1"/>
      <c r="B614" s="1"/>
      <c r="C614" s="16"/>
      <c r="D614" s="1"/>
      <c r="E614" s="1"/>
      <c r="F614" s="1"/>
      <c r="G614" s="1"/>
      <c r="H614" s="11"/>
      <c r="I614" s="11"/>
      <c r="J614" s="11"/>
      <c r="K614" s="2"/>
      <c r="L614" s="2"/>
      <c r="M614" s="1"/>
    </row>
    <row r="615" spans="1:13" x14ac:dyDescent="0.2">
      <c r="A615" s="1"/>
      <c r="B615" s="1"/>
      <c r="C615" s="16"/>
      <c r="D615" s="1"/>
      <c r="E615" s="1"/>
      <c r="F615" s="1"/>
      <c r="G615" s="1"/>
      <c r="H615" s="11"/>
      <c r="I615" s="11"/>
      <c r="J615" s="11"/>
      <c r="K615" s="2"/>
      <c r="L615" s="2"/>
      <c r="M615" s="1"/>
    </row>
    <row r="616" spans="1:13" x14ac:dyDescent="0.2">
      <c r="A616" s="1"/>
      <c r="B616" s="1"/>
      <c r="C616" s="16"/>
      <c r="D616" s="1"/>
      <c r="E616" s="1"/>
      <c r="F616" s="1"/>
      <c r="G616" s="1"/>
      <c r="H616" s="11"/>
      <c r="I616" s="11"/>
      <c r="J616" s="11"/>
      <c r="K616" s="2"/>
      <c r="L616" s="2"/>
      <c r="M616" s="1"/>
    </row>
    <row r="617" spans="1:13" x14ac:dyDescent="0.2">
      <c r="A617" s="1"/>
      <c r="B617" s="1"/>
      <c r="C617" s="16"/>
      <c r="D617" s="1"/>
      <c r="E617" s="1"/>
      <c r="F617" s="1"/>
      <c r="G617" s="1"/>
      <c r="H617" s="11"/>
      <c r="I617" s="11"/>
      <c r="J617" s="11"/>
      <c r="K617" s="2"/>
      <c r="L617" s="2"/>
      <c r="M617" s="1"/>
    </row>
    <row r="618" spans="1:13" x14ac:dyDescent="0.2">
      <c r="A618" s="1"/>
      <c r="B618" s="1"/>
      <c r="C618" s="16"/>
      <c r="D618" s="1"/>
      <c r="E618" s="1"/>
      <c r="F618" s="1"/>
      <c r="G618" s="1"/>
      <c r="H618" s="11"/>
      <c r="I618" s="11"/>
      <c r="J618" s="11"/>
      <c r="K618" s="2"/>
      <c r="L618" s="2"/>
      <c r="M618" s="1"/>
    </row>
    <row r="619" spans="1:13" x14ac:dyDescent="0.2">
      <c r="A619" s="1"/>
      <c r="B619" s="1"/>
      <c r="C619" s="16"/>
      <c r="D619" s="1"/>
      <c r="E619" s="1"/>
      <c r="F619" s="1"/>
      <c r="G619" s="1"/>
      <c r="H619" s="11"/>
      <c r="I619" s="11"/>
      <c r="J619" s="11"/>
      <c r="K619" s="2"/>
      <c r="L619" s="2"/>
      <c r="M619" s="1"/>
    </row>
    <row r="620" spans="1:13" x14ac:dyDescent="0.2">
      <c r="A620" s="1"/>
      <c r="B620" s="1"/>
      <c r="C620" s="16"/>
      <c r="D620" s="1"/>
      <c r="E620" s="1"/>
      <c r="F620" s="1"/>
      <c r="G620" s="1"/>
      <c r="H620" s="11"/>
      <c r="I620" s="11"/>
      <c r="J620" s="11"/>
      <c r="K620" s="2"/>
      <c r="L620" s="2"/>
      <c r="M620" s="1"/>
    </row>
    <row r="621" spans="1:13" x14ac:dyDescent="0.2">
      <c r="A621" s="1"/>
      <c r="B621" s="1"/>
      <c r="C621" s="16"/>
      <c r="D621" s="1"/>
      <c r="E621" s="1"/>
      <c r="F621" s="1"/>
      <c r="G621" s="1"/>
      <c r="H621" s="11"/>
      <c r="I621" s="11"/>
      <c r="J621" s="11"/>
      <c r="K621" s="2"/>
      <c r="L621" s="2"/>
      <c r="M621" s="1"/>
    </row>
    <row r="622" spans="1:13" x14ac:dyDescent="0.2">
      <c r="A622" s="1"/>
      <c r="B622" s="1"/>
      <c r="C622" s="16"/>
      <c r="D622" s="1"/>
      <c r="E622" s="1"/>
      <c r="F622" s="1"/>
      <c r="G622" s="1"/>
      <c r="H622" s="11"/>
      <c r="I622" s="11"/>
      <c r="J622" s="11"/>
      <c r="K622" s="2"/>
      <c r="L622" s="2"/>
      <c r="M622" s="1"/>
    </row>
    <row r="623" spans="1:13" x14ac:dyDescent="0.2">
      <c r="A623" s="1"/>
      <c r="B623" s="1"/>
      <c r="C623" s="16"/>
      <c r="D623" s="1"/>
      <c r="E623" s="1"/>
      <c r="F623" s="1"/>
      <c r="G623" s="1"/>
      <c r="H623" s="11"/>
      <c r="I623" s="11"/>
      <c r="J623" s="11"/>
      <c r="K623" s="2"/>
      <c r="L623" s="2"/>
      <c r="M623" s="1"/>
    </row>
    <row r="624" spans="1:13" x14ac:dyDescent="0.2">
      <c r="A624" s="1"/>
      <c r="B624" s="1"/>
      <c r="C624" s="16"/>
      <c r="D624" s="1"/>
      <c r="E624" s="1"/>
      <c r="F624" s="1"/>
      <c r="G624" s="1"/>
      <c r="H624" s="11"/>
      <c r="I624" s="11"/>
      <c r="J624" s="11"/>
      <c r="K624" s="2"/>
      <c r="L624" s="2"/>
      <c r="M624" s="1"/>
    </row>
    <row r="625" spans="1:13" x14ac:dyDescent="0.2">
      <c r="A625" s="1"/>
      <c r="B625" s="1"/>
      <c r="C625" s="16"/>
      <c r="D625" s="1"/>
      <c r="E625" s="1"/>
      <c r="F625" s="1"/>
      <c r="G625" s="1"/>
      <c r="H625" s="11"/>
      <c r="I625" s="11"/>
      <c r="J625" s="11"/>
      <c r="K625" s="2"/>
      <c r="L625" s="2"/>
      <c r="M625" s="1"/>
    </row>
    <row r="626" spans="1:13" x14ac:dyDescent="0.2">
      <c r="A626" s="1"/>
      <c r="B626" s="1"/>
      <c r="C626" s="16"/>
      <c r="D626" s="1"/>
      <c r="E626" s="1"/>
      <c r="F626" s="1"/>
      <c r="G626" s="1"/>
      <c r="H626" s="11"/>
      <c r="I626" s="11"/>
      <c r="J626" s="11"/>
      <c r="K626" s="2"/>
      <c r="L626" s="2"/>
      <c r="M626" s="1"/>
    </row>
    <row r="627" spans="1:13" x14ac:dyDescent="0.2">
      <c r="A627" s="1"/>
      <c r="B627" s="1"/>
      <c r="C627" s="16"/>
      <c r="D627" s="1"/>
      <c r="E627" s="1"/>
      <c r="F627" s="1"/>
      <c r="G627" s="1"/>
      <c r="H627" s="11"/>
      <c r="I627" s="11"/>
      <c r="J627" s="11"/>
      <c r="K627" s="2"/>
      <c r="L627" s="2"/>
      <c r="M627" s="1"/>
    </row>
    <row r="628" spans="1:13" x14ac:dyDescent="0.2">
      <c r="A628" s="1"/>
      <c r="B628" s="1"/>
      <c r="C628" s="16"/>
      <c r="D628" s="1"/>
      <c r="E628" s="1"/>
      <c r="F628" s="1"/>
      <c r="G628" s="1"/>
      <c r="H628" s="11"/>
      <c r="I628" s="11"/>
      <c r="J628" s="11"/>
      <c r="K628" s="2"/>
      <c r="L628" s="2"/>
      <c r="M628" s="1"/>
    </row>
    <row r="629" spans="1:13" x14ac:dyDescent="0.2">
      <c r="A629" s="1"/>
      <c r="B629" s="1"/>
      <c r="C629" s="16"/>
      <c r="D629" s="1"/>
      <c r="E629" s="1"/>
      <c r="F629" s="1"/>
      <c r="G629" s="1"/>
      <c r="H629" s="11"/>
      <c r="I629" s="11"/>
      <c r="J629" s="11"/>
      <c r="K629" s="2"/>
      <c r="L629" s="2"/>
      <c r="M629" s="1"/>
    </row>
    <row r="630" spans="1:13" x14ac:dyDescent="0.2">
      <c r="A630" s="1"/>
      <c r="B630" s="1"/>
      <c r="C630" s="16"/>
      <c r="D630" s="1"/>
      <c r="E630" s="1"/>
      <c r="F630" s="1"/>
      <c r="G630" s="1"/>
      <c r="H630" s="11"/>
      <c r="I630" s="11"/>
      <c r="J630" s="11"/>
      <c r="K630" s="2"/>
      <c r="L630" s="2"/>
      <c r="M630" s="1"/>
    </row>
    <row r="631" spans="1:13" x14ac:dyDescent="0.2">
      <c r="A631" s="1"/>
      <c r="B631" s="1"/>
      <c r="C631" s="16"/>
      <c r="D631" s="1"/>
      <c r="E631" s="1"/>
      <c r="F631" s="1"/>
      <c r="G631" s="1"/>
      <c r="H631" s="11"/>
      <c r="I631" s="11"/>
      <c r="J631" s="11"/>
      <c r="K631" s="2"/>
      <c r="L631" s="2"/>
      <c r="M631" s="1"/>
    </row>
    <row r="632" spans="1:13" x14ac:dyDescent="0.2">
      <c r="A632" s="1"/>
      <c r="B632" s="1"/>
      <c r="C632" s="16"/>
      <c r="D632" s="1"/>
      <c r="E632" s="1"/>
      <c r="F632" s="1"/>
      <c r="G632" s="1"/>
      <c r="H632" s="11"/>
      <c r="I632" s="11"/>
      <c r="J632" s="11"/>
      <c r="K632" s="2"/>
      <c r="L632" s="2"/>
      <c r="M632" s="1"/>
    </row>
    <row r="633" spans="1:13" x14ac:dyDescent="0.2">
      <c r="A633" s="1"/>
      <c r="B633" s="1"/>
      <c r="C633" s="16"/>
      <c r="D633" s="1"/>
      <c r="E633" s="1"/>
      <c r="F633" s="1"/>
      <c r="G633" s="1"/>
      <c r="H633" s="11"/>
      <c r="I633" s="11"/>
      <c r="J633" s="11"/>
      <c r="K633" s="2"/>
      <c r="L633" s="2"/>
      <c r="M633" s="1"/>
    </row>
    <row r="634" spans="1:13" x14ac:dyDescent="0.2">
      <c r="A634" s="1"/>
      <c r="B634" s="1"/>
      <c r="C634" s="16"/>
      <c r="D634" s="1"/>
      <c r="E634" s="1"/>
      <c r="F634" s="1"/>
      <c r="G634" s="1"/>
      <c r="H634" s="11"/>
      <c r="I634" s="11"/>
      <c r="J634" s="11"/>
      <c r="K634" s="2"/>
      <c r="L634" s="2"/>
      <c r="M634" s="1"/>
    </row>
    <row r="635" spans="1:13" x14ac:dyDescent="0.2">
      <c r="A635" s="1"/>
      <c r="B635" s="1"/>
      <c r="C635" s="16"/>
      <c r="D635" s="1"/>
      <c r="E635" s="1"/>
      <c r="F635" s="1"/>
      <c r="G635" s="1"/>
      <c r="H635" s="11"/>
      <c r="I635" s="11"/>
      <c r="J635" s="11"/>
      <c r="K635" s="2"/>
      <c r="L635" s="2"/>
      <c r="M635" s="1"/>
    </row>
    <row r="636" spans="1:13" x14ac:dyDescent="0.2">
      <c r="A636" s="1"/>
      <c r="B636" s="1"/>
      <c r="C636" s="16"/>
      <c r="D636" s="1"/>
      <c r="E636" s="1"/>
      <c r="F636" s="1"/>
      <c r="G636" s="1"/>
      <c r="H636" s="11"/>
      <c r="I636" s="11"/>
      <c r="J636" s="11"/>
      <c r="K636" s="2"/>
      <c r="L636" s="2"/>
      <c r="M636" s="1"/>
    </row>
    <row r="637" spans="1:13" x14ac:dyDescent="0.2">
      <c r="A637" s="1"/>
      <c r="B637" s="1"/>
      <c r="C637" s="16"/>
      <c r="D637" s="1"/>
      <c r="E637" s="1"/>
      <c r="F637" s="1"/>
      <c r="G637" s="1"/>
      <c r="H637" s="11"/>
      <c r="I637" s="11"/>
      <c r="J637" s="11"/>
      <c r="K637" s="2"/>
      <c r="L637" s="2"/>
      <c r="M637" s="1"/>
    </row>
    <row r="638" spans="1:13" x14ac:dyDescent="0.2">
      <c r="A638" s="1"/>
      <c r="B638" s="1"/>
      <c r="C638" s="16"/>
      <c r="D638" s="1"/>
      <c r="E638" s="1"/>
      <c r="F638" s="1"/>
      <c r="G638" s="1"/>
      <c r="H638" s="11"/>
      <c r="I638" s="11"/>
      <c r="J638" s="11"/>
      <c r="K638" s="2"/>
      <c r="L638" s="2"/>
      <c r="M638" s="1"/>
    </row>
    <row r="639" spans="1:13" x14ac:dyDescent="0.2">
      <c r="A639" s="1"/>
      <c r="B639" s="1"/>
      <c r="C639" s="16"/>
      <c r="D639" s="1"/>
      <c r="E639" s="1"/>
      <c r="F639" s="1"/>
      <c r="G639" s="1"/>
      <c r="H639" s="11"/>
      <c r="I639" s="11"/>
      <c r="J639" s="11"/>
      <c r="K639" s="2"/>
      <c r="L639" s="2"/>
      <c r="M639" s="1"/>
    </row>
    <row r="640" spans="1:13" x14ac:dyDescent="0.2">
      <c r="A640" s="1"/>
      <c r="B640" s="1"/>
      <c r="C640" s="16"/>
      <c r="D640" s="1"/>
      <c r="E640" s="1"/>
      <c r="F640" s="1"/>
      <c r="G640" s="1"/>
      <c r="H640" s="11"/>
      <c r="I640" s="11"/>
      <c r="J640" s="11"/>
      <c r="K640" s="2"/>
      <c r="L640" s="2"/>
      <c r="M640" s="1"/>
    </row>
    <row r="641" spans="1:13" x14ac:dyDescent="0.2">
      <c r="A641" s="1"/>
      <c r="B641" s="1"/>
      <c r="C641" s="16"/>
      <c r="D641" s="1"/>
      <c r="E641" s="1"/>
      <c r="F641" s="1"/>
      <c r="G641" s="1"/>
      <c r="H641" s="11"/>
      <c r="I641" s="11"/>
      <c r="J641" s="11"/>
      <c r="K641" s="2"/>
      <c r="L641" s="2"/>
      <c r="M641" s="1"/>
    </row>
    <row r="642" spans="1:13" x14ac:dyDescent="0.2">
      <c r="A642" s="1"/>
      <c r="B642" s="1"/>
      <c r="C642" s="16"/>
      <c r="D642" s="1"/>
      <c r="E642" s="1"/>
      <c r="F642" s="1"/>
      <c r="G642" s="1"/>
      <c r="H642" s="11"/>
      <c r="I642" s="11"/>
      <c r="J642" s="11"/>
      <c r="K642" s="2"/>
      <c r="L642" s="2"/>
      <c r="M642" s="1"/>
    </row>
    <row r="643" spans="1:13" x14ac:dyDescent="0.2">
      <c r="A643" s="1"/>
      <c r="B643" s="1"/>
      <c r="C643" s="16"/>
      <c r="D643" s="1"/>
      <c r="E643" s="1"/>
      <c r="F643" s="1"/>
      <c r="G643" s="1"/>
      <c r="H643" s="11"/>
      <c r="I643" s="11"/>
      <c r="J643" s="11"/>
      <c r="K643" s="2"/>
      <c r="L643" s="2"/>
      <c r="M643" s="1"/>
    </row>
    <row r="644" spans="1:13" x14ac:dyDescent="0.2">
      <c r="A644" s="1"/>
      <c r="B644" s="1"/>
      <c r="C644" s="16"/>
      <c r="D644" s="1"/>
      <c r="E644" s="1"/>
      <c r="F644" s="1"/>
      <c r="G644" s="1"/>
      <c r="H644" s="11"/>
      <c r="I644" s="11"/>
      <c r="J644" s="11"/>
      <c r="K644" s="2"/>
      <c r="L644" s="2"/>
      <c r="M644" s="1"/>
    </row>
    <row r="645" spans="1:13" x14ac:dyDescent="0.2">
      <c r="A645" s="1"/>
      <c r="B645" s="1"/>
      <c r="C645" s="16"/>
      <c r="D645" s="1"/>
      <c r="E645" s="1"/>
      <c r="F645" s="1"/>
      <c r="G645" s="1"/>
      <c r="H645" s="11"/>
      <c r="I645" s="11"/>
      <c r="J645" s="11"/>
      <c r="K645" s="2"/>
      <c r="L645" s="2"/>
      <c r="M645" s="1"/>
    </row>
    <row r="646" spans="1:13" x14ac:dyDescent="0.2">
      <c r="A646" s="1"/>
      <c r="B646" s="1"/>
      <c r="C646" s="16"/>
      <c r="D646" s="1"/>
      <c r="E646" s="1"/>
      <c r="F646" s="1"/>
      <c r="G646" s="1"/>
      <c r="H646" s="11"/>
      <c r="I646" s="11"/>
      <c r="J646" s="11"/>
      <c r="K646" s="2"/>
      <c r="L646" s="2"/>
      <c r="M646" s="1"/>
    </row>
    <row r="647" spans="1:13" x14ac:dyDescent="0.2">
      <c r="A647" s="1"/>
      <c r="B647" s="1"/>
      <c r="C647" s="16"/>
      <c r="D647" s="1"/>
      <c r="E647" s="1"/>
      <c r="F647" s="1"/>
      <c r="G647" s="1"/>
      <c r="H647" s="11"/>
      <c r="I647" s="11"/>
      <c r="J647" s="11"/>
      <c r="K647" s="2"/>
      <c r="L647" s="2"/>
      <c r="M647" s="1"/>
    </row>
    <row r="648" spans="1:13" x14ac:dyDescent="0.2">
      <c r="A648" s="1"/>
      <c r="B648" s="1"/>
      <c r="C648" s="16"/>
      <c r="D648" s="1"/>
      <c r="E648" s="1"/>
      <c r="F648" s="1"/>
      <c r="G648" s="1"/>
      <c r="H648" s="11"/>
      <c r="I648" s="11"/>
      <c r="J648" s="11"/>
      <c r="K648" s="2"/>
      <c r="L648" s="2"/>
      <c r="M648" s="1"/>
    </row>
    <row r="649" spans="1:13" x14ac:dyDescent="0.2">
      <c r="A649" s="1"/>
      <c r="B649" s="1"/>
      <c r="C649" s="16"/>
      <c r="D649" s="1"/>
      <c r="E649" s="1"/>
      <c r="F649" s="1"/>
      <c r="G649" s="1"/>
      <c r="H649" s="11"/>
      <c r="I649" s="11"/>
      <c r="J649" s="11"/>
      <c r="K649" s="2"/>
      <c r="L649" s="2"/>
      <c r="M649" s="1"/>
    </row>
    <row r="650" spans="1:13" x14ac:dyDescent="0.2">
      <c r="A650" s="1"/>
      <c r="B650" s="1"/>
      <c r="C650" s="16"/>
      <c r="D650" s="1"/>
      <c r="E650" s="1"/>
      <c r="F650" s="1"/>
      <c r="G650" s="1"/>
      <c r="H650" s="11"/>
      <c r="I650" s="11"/>
      <c r="J650" s="11"/>
      <c r="K650" s="2"/>
      <c r="L650" s="2"/>
      <c r="M650" s="1"/>
    </row>
    <row r="651" spans="1:13" x14ac:dyDescent="0.2">
      <c r="A651" s="1"/>
      <c r="B651" s="1"/>
      <c r="C651" s="16"/>
      <c r="D651" s="1"/>
      <c r="E651" s="1"/>
      <c r="F651" s="1"/>
      <c r="G651" s="1"/>
      <c r="H651" s="11"/>
      <c r="I651" s="11"/>
      <c r="J651" s="11"/>
      <c r="K651" s="2"/>
      <c r="L651" s="2"/>
      <c r="M651" s="1"/>
    </row>
    <row r="652" spans="1:13" x14ac:dyDescent="0.2">
      <c r="A652" s="1"/>
      <c r="B652" s="1"/>
      <c r="C652" s="16"/>
      <c r="D652" s="1"/>
      <c r="E652" s="1"/>
      <c r="F652" s="1"/>
      <c r="G652" s="1"/>
      <c r="H652" s="11"/>
      <c r="I652" s="11"/>
      <c r="J652" s="11"/>
      <c r="K652" s="2"/>
      <c r="L652" s="2"/>
      <c r="M652" s="1"/>
    </row>
    <row r="653" spans="1:13" x14ac:dyDescent="0.2">
      <c r="A653" s="1"/>
      <c r="B653" s="1"/>
      <c r="C653" s="16"/>
      <c r="D653" s="1"/>
      <c r="E653" s="1"/>
      <c r="F653" s="1"/>
      <c r="G653" s="1"/>
      <c r="H653" s="11"/>
      <c r="I653" s="11"/>
      <c r="J653" s="11"/>
      <c r="K653" s="2"/>
      <c r="L653" s="2"/>
      <c r="M653" s="1"/>
    </row>
    <row r="654" spans="1:13" x14ac:dyDescent="0.2">
      <c r="A654" s="1"/>
      <c r="B654" s="1"/>
      <c r="C654" s="16"/>
      <c r="D654" s="1"/>
      <c r="E654" s="1"/>
      <c r="F654" s="1"/>
      <c r="G654" s="1"/>
      <c r="H654" s="11"/>
      <c r="I654" s="11"/>
      <c r="J654" s="11"/>
      <c r="K654" s="2"/>
      <c r="L654" s="2"/>
      <c r="M654" s="1"/>
    </row>
    <row r="655" spans="1:13" x14ac:dyDescent="0.2">
      <c r="A655" s="1"/>
      <c r="B655" s="1"/>
      <c r="C655" s="16"/>
      <c r="D655" s="1"/>
      <c r="E655" s="1"/>
      <c r="F655" s="1"/>
      <c r="G655" s="1"/>
      <c r="H655" s="11"/>
      <c r="I655" s="11"/>
      <c r="J655" s="11"/>
      <c r="K655" s="2"/>
      <c r="L655" s="2"/>
      <c r="M655" s="1"/>
    </row>
    <row r="656" spans="1:13" x14ac:dyDescent="0.2">
      <c r="A656" s="1"/>
      <c r="B656" s="1"/>
      <c r="C656" s="16"/>
      <c r="D656" s="1"/>
      <c r="E656" s="1"/>
      <c r="F656" s="1"/>
      <c r="G656" s="1"/>
      <c r="H656" s="11"/>
      <c r="I656" s="11"/>
      <c r="J656" s="11"/>
      <c r="K656" s="2"/>
      <c r="L656" s="2"/>
      <c r="M656" s="1"/>
    </row>
    <row r="657" spans="1:13" x14ac:dyDescent="0.2">
      <c r="A657" s="1"/>
      <c r="B657" s="1"/>
      <c r="C657" s="16"/>
      <c r="D657" s="1"/>
      <c r="E657" s="1"/>
      <c r="F657" s="1"/>
      <c r="G657" s="1"/>
      <c r="H657" s="11"/>
      <c r="I657" s="11"/>
      <c r="J657" s="11"/>
      <c r="K657" s="2"/>
      <c r="L657" s="2"/>
      <c r="M657" s="1"/>
    </row>
    <row r="658" spans="1:13" x14ac:dyDescent="0.2">
      <c r="A658" s="1"/>
      <c r="B658" s="1"/>
      <c r="C658" s="16"/>
      <c r="D658" s="1"/>
      <c r="E658" s="1"/>
      <c r="F658" s="1"/>
      <c r="G658" s="1"/>
      <c r="H658" s="11"/>
      <c r="I658" s="11"/>
      <c r="J658" s="11"/>
      <c r="K658" s="2"/>
      <c r="L658" s="2"/>
      <c r="M658" s="1"/>
    </row>
    <row r="659" spans="1:13" x14ac:dyDescent="0.2">
      <c r="A659" s="1"/>
      <c r="B659" s="1"/>
      <c r="C659" s="16"/>
      <c r="D659" s="1"/>
      <c r="E659" s="1"/>
      <c r="F659" s="1"/>
      <c r="G659" s="1"/>
      <c r="H659" s="11"/>
      <c r="I659" s="11"/>
      <c r="J659" s="11"/>
      <c r="K659" s="2"/>
      <c r="L659" s="2"/>
      <c r="M659" s="1"/>
    </row>
    <row r="660" spans="1:13" x14ac:dyDescent="0.2">
      <c r="A660" s="1"/>
      <c r="B660" s="1"/>
      <c r="C660" s="16"/>
      <c r="D660" s="1"/>
      <c r="E660" s="1"/>
      <c r="F660" s="1"/>
      <c r="G660" s="1"/>
      <c r="H660" s="11"/>
      <c r="I660" s="11"/>
      <c r="J660" s="11"/>
      <c r="K660" s="2"/>
      <c r="L660" s="2"/>
      <c r="M660" s="1"/>
    </row>
    <row r="661" spans="1:13" x14ac:dyDescent="0.2">
      <c r="A661" s="1"/>
      <c r="B661" s="1"/>
      <c r="C661" s="16"/>
      <c r="D661" s="1"/>
      <c r="E661" s="1"/>
      <c r="F661" s="1"/>
      <c r="G661" s="1"/>
      <c r="H661" s="11"/>
      <c r="I661" s="11"/>
      <c r="J661" s="11"/>
      <c r="K661" s="2"/>
      <c r="L661" s="2"/>
      <c r="M661" s="1"/>
    </row>
    <row r="662" spans="1:13" x14ac:dyDescent="0.2">
      <c r="A662" s="1"/>
      <c r="B662" s="1"/>
      <c r="C662" s="16"/>
      <c r="D662" s="1"/>
      <c r="E662" s="1"/>
      <c r="F662" s="1"/>
      <c r="G662" s="1"/>
      <c r="H662" s="11"/>
      <c r="I662" s="11"/>
      <c r="J662" s="11"/>
      <c r="K662" s="2"/>
      <c r="L662" s="2"/>
      <c r="M662" s="1"/>
    </row>
    <row r="663" spans="1:13" x14ac:dyDescent="0.2">
      <c r="A663" s="1"/>
      <c r="B663" s="1"/>
      <c r="C663" s="16"/>
      <c r="D663" s="1"/>
      <c r="E663" s="1"/>
      <c r="F663" s="1"/>
      <c r="G663" s="1"/>
      <c r="H663" s="11"/>
      <c r="I663" s="11"/>
      <c r="J663" s="11"/>
      <c r="K663" s="2"/>
      <c r="L663" s="2"/>
      <c r="M663" s="1"/>
    </row>
    <row r="664" spans="1:13" x14ac:dyDescent="0.2">
      <c r="A664" s="1"/>
      <c r="B664" s="1"/>
      <c r="C664" s="16"/>
      <c r="D664" s="1"/>
      <c r="E664" s="1"/>
      <c r="F664" s="1"/>
      <c r="G664" s="1"/>
      <c r="H664" s="11"/>
      <c r="I664" s="11"/>
      <c r="J664" s="11"/>
      <c r="K664" s="2"/>
      <c r="L664" s="2"/>
      <c r="M664" s="1"/>
    </row>
    <row r="665" spans="1:13" x14ac:dyDescent="0.2">
      <c r="A665" s="1"/>
      <c r="B665" s="1"/>
      <c r="C665" s="16"/>
      <c r="D665" s="1"/>
      <c r="E665" s="1"/>
      <c r="F665" s="1"/>
      <c r="G665" s="1"/>
      <c r="H665" s="11"/>
      <c r="I665" s="11"/>
      <c r="J665" s="11"/>
      <c r="K665" s="2"/>
      <c r="L665" s="2"/>
      <c r="M665" s="1"/>
    </row>
    <row r="666" spans="1:13" x14ac:dyDescent="0.2">
      <c r="A666" s="1"/>
      <c r="B666" s="1"/>
      <c r="C666" s="16"/>
      <c r="D666" s="1"/>
      <c r="E666" s="1"/>
      <c r="F666" s="1"/>
      <c r="G666" s="1"/>
      <c r="H666" s="11"/>
      <c r="I666" s="11"/>
      <c r="J666" s="11"/>
      <c r="K666" s="2"/>
      <c r="L666" s="2"/>
      <c r="M666" s="1"/>
    </row>
    <row r="667" spans="1:13" x14ac:dyDescent="0.2">
      <c r="A667" s="1"/>
      <c r="B667" s="1"/>
      <c r="C667" s="16"/>
      <c r="D667" s="1"/>
      <c r="E667" s="1"/>
      <c r="F667" s="1"/>
      <c r="G667" s="1"/>
      <c r="H667" s="11"/>
      <c r="I667" s="11"/>
      <c r="J667" s="11"/>
      <c r="K667" s="2"/>
      <c r="L667" s="2"/>
      <c r="M667" s="1"/>
    </row>
    <row r="668" spans="1:13" x14ac:dyDescent="0.2">
      <c r="A668" s="1"/>
      <c r="B668" s="1"/>
      <c r="C668" s="16"/>
      <c r="D668" s="1"/>
      <c r="E668" s="1"/>
      <c r="F668" s="1"/>
      <c r="G668" s="1"/>
      <c r="H668" s="11"/>
      <c r="I668" s="11"/>
      <c r="J668" s="11"/>
      <c r="K668" s="2"/>
      <c r="L668" s="2"/>
      <c r="M668" s="1"/>
    </row>
    <row r="669" spans="1:13" x14ac:dyDescent="0.2">
      <c r="A669" s="1"/>
      <c r="B669" s="1"/>
      <c r="C669" s="16"/>
      <c r="D669" s="1"/>
      <c r="E669" s="1"/>
      <c r="F669" s="1"/>
      <c r="G669" s="1"/>
      <c r="H669" s="11"/>
      <c r="I669" s="11"/>
      <c r="J669" s="11"/>
      <c r="K669" s="2"/>
      <c r="L669" s="2"/>
      <c r="M669" s="1"/>
    </row>
    <row r="670" spans="1:13" x14ac:dyDescent="0.2">
      <c r="A670" s="1"/>
      <c r="B670" s="1"/>
      <c r="C670" s="16"/>
      <c r="D670" s="1"/>
      <c r="E670" s="1"/>
      <c r="F670" s="1"/>
      <c r="G670" s="1"/>
      <c r="H670" s="11"/>
      <c r="I670" s="11"/>
      <c r="J670" s="11"/>
      <c r="K670" s="2"/>
      <c r="L670" s="2"/>
      <c r="M670" s="1"/>
    </row>
    <row r="671" spans="1:13" x14ac:dyDescent="0.2">
      <c r="A671" s="1"/>
      <c r="B671" s="1"/>
      <c r="C671" s="16"/>
      <c r="D671" s="1"/>
      <c r="E671" s="1"/>
      <c r="F671" s="1"/>
      <c r="G671" s="1"/>
      <c r="H671" s="11"/>
      <c r="I671" s="11"/>
      <c r="J671" s="11"/>
      <c r="K671" s="2"/>
      <c r="L671" s="2"/>
      <c r="M671" s="1"/>
    </row>
    <row r="672" spans="1:13" x14ac:dyDescent="0.2">
      <c r="A672" s="1"/>
      <c r="B672" s="1"/>
      <c r="C672" s="16"/>
      <c r="D672" s="1"/>
      <c r="E672" s="1"/>
      <c r="F672" s="1"/>
      <c r="G672" s="1"/>
      <c r="H672" s="11"/>
      <c r="I672" s="11"/>
      <c r="J672" s="11"/>
      <c r="K672" s="2"/>
      <c r="L672" s="2"/>
      <c r="M672" s="1"/>
    </row>
    <row r="673" spans="1:13" x14ac:dyDescent="0.2">
      <c r="A673" s="1"/>
      <c r="B673" s="1"/>
      <c r="C673" s="16"/>
      <c r="D673" s="1"/>
      <c r="E673" s="1"/>
      <c r="F673" s="1"/>
      <c r="G673" s="1"/>
      <c r="H673" s="11"/>
      <c r="I673" s="11"/>
      <c r="J673" s="11"/>
      <c r="K673" s="2"/>
      <c r="L673" s="2"/>
      <c r="M673" s="1"/>
    </row>
    <row r="674" spans="1:13" x14ac:dyDescent="0.2">
      <c r="A674" s="1"/>
      <c r="B674" s="1"/>
      <c r="C674" s="16"/>
      <c r="D674" s="1"/>
      <c r="E674" s="1"/>
      <c r="F674" s="1"/>
      <c r="G674" s="1"/>
      <c r="H674" s="11"/>
      <c r="I674" s="11"/>
      <c r="J674" s="11"/>
      <c r="K674" s="2"/>
      <c r="L674" s="2"/>
      <c r="M674" s="1"/>
    </row>
    <row r="675" spans="1:13" x14ac:dyDescent="0.2">
      <c r="A675" s="1"/>
      <c r="B675" s="1"/>
      <c r="C675" s="16"/>
      <c r="D675" s="1"/>
      <c r="E675" s="1"/>
      <c r="F675" s="1"/>
      <c r="G675" s="1"/>
      <c r="H675" s="11"/>
      <c r="I675" s="11"/>
      <c r="J675" s="11"/>
      <c r="K675" s="2"/>
      <c r="L675" s="2"/>
      <c r="M675" s="1"/>
    </row>
    <row r="676" spans="1:13" x14ac:dyDescent="0.2">
      <c r="A676" s="1"/>
      <c r="B676" s="1"/>
      <c r="C676" s="16"/>
      <c r="D676" s="1"/>
      <c r="E676" s="1"/>
      <c r="F676" s="1"/>
      <c r="G676" s="1"/>
      <c r="H676" s="11"/>
      <c r="I676" s="11"/>
      <c r="J676" s="11"/>
      <c r="K676" s="2"/>
      <c r="L676" s="2"/>
      <c r="M676" s="1"/>
    </row>
    <row r="677" spans="1:13" x14ac:dyDescent="0.2">
      <c r="A677" s="1"/>
      <c r="B677" s="1"/>
      <c r="C677" s="16"/>
      <c r="D677" s="1"/>
      <c r="E677" s="1"/>
      <c r="F677" s="1"/>
      <c r="G677" s="1"/>
      <c r="H677" s="11"/>
      <c r="I677" s="11"/>
      <c r="J677" s="11"/>
      <c r="K677" s="2"/>
      <c r="L677" s="2"/>
      <c r="M677" s="1"/>
    </row>
    <row r="678" spans="1:13" x14ac:dyDescent="0.2">
      <c r="A678" s="1"/>
      <c r="B678" s="1"/>
      <c r="C678" s="16"/>
      <c r="D678" s="1"/>
      <c r="E678" s="1"/>
      <c r="F678" s="1"/>
      <c r="G678" s="1"/>
      <c r="H678" s="11"/>
      <c r="I678" s="11"/>
      <c r="J678" s="11"/>
      <c r="K678" s="2"/>
      <c r="L678" s="2"/>
      <c r="M678" s="1"/>
    </row>
    <row r="679" spans="1:13" x14ac:dyDescent="0.2">
      <c r="A679" s="1"/>
      <c r="B679" s="1"/>
      <c r="C679" s="16"/>
      <c r="D679" s="1"/>
      <c r="E679" s="1"/>
      <c r="F679" s="1"/>
      <c r="G679" s="1"/>
      <c r="H679" s="11"/>
      <c r="I679" s="11"/>
      <c r="J679" s="11"/>
      <c r="K679" s="2"/>
      <c r="L679" s="2"/>
      <c r="M679" s="1"/>
    </row>
    <row r="680" spans="1:13" x14ac:dyDescent="0.2">
      <c r="A680" s="1"/>
      <c r="B680" s="1"/>
      <c r="C680" s="16"/>
      <c r="D680" s="1"/>
      <c r="E680" s="1"/>
      <c r="F680" s="1"/>
      <c r="G680" s="1"/>
      <c r="H680" s="11"/>
      <c r="I680" s="11"/>
      <c r="J680" s="11"/>
      <c r="K680" s="2"/>
      <c r="L680" s="2"/>
      <c r="M680" s="1"/>
    </row>
    <row r="681" spans="1:13" x14ac:dyDescent="0.2">
      <c r="A681" s="1"/>
      <c r="B681" s="1"/>
      <c r="C681" s="16"/>
      <c r="D681" s="1"/>
      <c r="E681" s="1"/>
      <c r="F681" s="1"/>
      <c r="G681" s="1"/>
      <c r="H681" s="11"/>
      <c r="I681" s="11"/>
      <c r="J681" s="11"/>
      <c r="K681" s="2"/>
      <c r="L681" s="2"/>
      <c r="M681" s="1"/>
    </row>
    <row r="682" spans="1:13" x14ac:dyDescent="0.2">
      <c r="A682" s="1"/>
      <c r="B682" s="1"/>
      <c r="C682" s="16"/>
      <c r="D682" s="1"/>
      <c r="E682" s="1"/>
      <c r="F682" s="1"/>
      <c r="G682" s="1"/>
      <c r="H682" s="11"/>
      <c r="I682" s="11"/>
      <c r="J682" s="11"/>
      <c r="K682" s="2"/>
      <c r="L682" s="2"/>
      <c r="M682" s="1"/>
    </row>
    <row r="683" spans="1:13" x14ac:dyDescent="0.2">
      <c r="A683" s="1"/>
      <c r="B683" s="1"/>
      <c r="C683" s="16"/>
      <c r="D683" s="1"/>
      <c r="E683" s="1"/>
      <c r="F683" s="1"/>
      <c r="G683" s="1"/>
      <c r="H683" s="11"/>
      <c r="I683" s="11"/>
      <c r="J683" s="11"/>
      <c r="K683" s="2"/>
      <c r="L683" s="2"/>
      <c r="M683" s="1"/>
    </row>
    <row r="684" spans="1:13" x14ac:dyDescent="0.2">
      <c r="A684" s="1"/>
      <c r="B684" s="1"/>
      <c r="C684" s="16"/>
      <c r="D684" s="1"/>
      <c r="E684" s="1"/>
      <c r="F684" s="1"/>
      <c r="G684" s="1"/>
      <c r="H684" s="11"/>
      <c r="I684" s="11"/>
      <c r="J684" s="11"/>
      <c r="K684" s="2"/>
      <c r="L684" s="2"/>
      <c r="M684" s="1"/>
    </row>
    <row r="685" spans="1:13" x14ac:dyDescent="0.2">
      <c r="A685" s="1"/>
      <c r="B685" s="1"/>
      <c r="C685" s="16"/>
      <c r="D685" s="1"/>
      <c r="E685" s="1"/>
      <c r="F685" s="1"/>
      <c r="G685" s="1"/>
      <c r="H685" s="11"/>
      <c r="I685" s="11"/>
      <c r="J685" s="11"/>
      <c r="K685" s="2"/>
      <c r="L685" s="2"/>
      <c r="M685" s="1"/>
    </row>
    <row r="686" spans="1:13" x14ac:dyDescent="0.2">
      <c r="A686" s="1"/>
      <c r="B686" s="1"/>
      <c r="C686" s="16"/>
      <c r="D686" s="1"/>
      <c r="E686" s="1"/>
      <c r="F686" s="1"/>
      <c r="G686" s="1"/>
      <c r="H686" s="11"/>
      <c r="I686" s="11"/>
      <c r="J686" s="11"/>
      <c r="K686" s="2"/>
      <c r="L686" s="2"/>
      <c r="M686" s="1"/>
    </row>
    <row r="687" spans="1:13" x14ac:dyDescent="0.2">
      <c r="A687" s="1"/>
      <c r="B687" s="1"/>
      <c r="C687" s="16"/>
      <c r="D687" s="1"/>
      <c r="E687" s="1"/>
      <c r="F687" s="1"/>
      <c r="G687" s="1"/>
      <c r="H687" s="11"/>
      <c r="I687" s="11"/>
      <c r="J687" s="11"/>
      <c r="K687" s="2"/>
      <c r="L687" s="2"/>
      <c r="M687" s="1"/>
    </row>
    <row r="688" spans="1:13" x14ac:dyDescent="0.2">
      <c r="A688" s="1"/>
      <c r="B688" s="1"/>
      <c r="C688" s="16"/>
      <c r="D688" s="1"/>
      <c r="E688" s="1"/>
      <c r="F688" s="1"/>
      <c r="G688" s="1"/>
      <c r="H688" s="11"/>
      <c r="I688" s="11"/>
      <c r="J688" s="11"/>
      <c r="K688" s="2"/>
      <c r="L688" s="2"/>
      <c r="M688" s="1"/>
    </row>
    <row r="689" spans="1:13" x14ac:dyDescent="0.2">
      <c r="A689" s="1"/>
      <c r="B689" s="1"/>
      <c r="C689" s="16"/>
      <c r="D689" s="1"/>
      <c r="E689" s="1"/>
      <c r="F689" s="1"/>
      <c r="G689" s="1"/>
      <c r="H689" s="11"/>
      <c r="I689" s="11"/>
      <c r="J689" s="11"/>
      <c r="K689" s="2"/>
      <c r="L689" s="2"/>
      <c r="M689" s="1"/>
    </row>
    <row r="690" spans="1:13" x14ac:dyDescent="0.2">
      <c r="A690" s="1"/>
      <c r="B690" s="1"/>
      <c r="C690" s="16"/>
      <c r="D690" s="1"/>
      <c r="E690" s="1"/>
      <c r="F690" s="1"/>
      <c r="G690" s="1"/>
      <c r="H690" s="11"/>
      <c r="I690" s="11"/>
      <c r="J690" s="11"/>
      <c r="K690" s="2"/>
      <c r="L690" s="2"/>
      <c r="M690" s="1"/>
    </row>
    <row r="691" spans="1:13" x14ac:dyDescent="0.2">
      <c r="A691" s="1"/>
      <c r="B691" s="1"/>
      <c r="C691" s="16"/>
      <c r="D691" s="1"/>
      <c r="E691" s="1"/>
      <c r="F691" s="1"/>
      <c r="G691" s="1"/>
      <c r="H691" s="11"/>
      <c r="I691" s="11"/>
      <c r="J691" s="11"/>
      <c r="K691" s="2"/>
      <c r="L691" s="2"/>
      <c r="M691" s="1"/>
    </row>
    <row r="692" spans="1:13" x14ac:dyDescent="0.2">
      <c r="A692" s="1"/>
      <c r="B692" s="1"/>
      <c r="C692" s="16"/>
      <c r="D692" s="1"/>
      <c r="E692" s="1"/>
      <c r="F692" s="1"/>
      <c r="G692" s="1"/>
      <c r="H692" s="11"/>
      <c r="I692" s="11"/>
      <c r="J692" s="11"/>
      <c r="K692" s="2"/>
      <c r="L692" s="2"/>
      <c r="M692" s="1"/>
    </row>
    <row r="693" spans="1:13" x14ac:dyDescent="0.2">
      <c r="A693" s="1"/>
      <c r="B693" s="1"/>
      <c r="C693" s="16"/>
      <c r="D693" s="1"/>
      <c r="E693" s="1"/>
      <c r="F693" s="1"/>
      <c r="G693" s="1"/>
      <c r="H693" s="11"/>
      <c r="I693" s="11"/>
      <c r="J693" s="11"/>
      <c r="K693" s="2"/>
      <c r="L693" s="2"/>
      <c r="M693" s="1"/>
    </row>
    <row r="694" spans="1:13" x14ac:dyDescent="0.2">
      <c r="A694" s="1"/>
      <c r="B694" s="1"/>
      <c r="C694" s="16"/>
      <c r="D694" s="1"/>
      <c r="E694" s="1"/>
      <c r="F694" s="1"/>
      <c r="G694" s="1"/>
      <c r="H694" s="11"/>
      <c r="I694" s="11"/>
      <c r="J694" s="11"/>
      <c r="K694" s="2"/>
      <c r="L694" s="2"/>
      <c r="M694" s="1"/>
    </row>
    <row r="695" spans="1:13" x14ac:dyDescent="0.2">
      <c r="A695" s="1"/>
      <c r="B695" s="1"/>
      <c r="C695" s="16"/>
      <c r="D695" s="1"/>
      <c r="E695" s="1"/>
      <c r="F695" s="1"/>
      <c r="G695" s="1"/>
      <c r="H695" s="11"/>
      <c r="I695" s="11"/>
      <c r="J695" s="11"/>
      <c r="K695" s="2"/>
      <c r="L695" s="2"/>
      <c r="M695" s="1"/>
    </row>
    <row r="696" spans="1:13" x14ac:dyDescent="0.2">
      <c r="A696" s="1"/>
      <c r="B696" s="1"/>
      <c r="C696" s="16"/>
      <c r="D696" s="1"/>
      <c r="E696" s="1"/>
      <c r="F696" s="1"/>
      <c r="G696" s="1"/>
      <c r="H696" s="11"/>
      <c r="I696" s="11"/>
      <c r="J696" s="11"/>
      <c r="K696" s="2"/>
      <c r="L696" s="2"/>
      <c r="M696" s="1"/>
    </row>
    <row r="697" spans="1:13" x14ac:dyDescent="0.2">
      <c r="A697" s="1"/>
      <c r="B697" s="1"/>
      <c r="C697" s="16"/>
      <c r="D697" s="1"/>
      <c r="E697" s="1"/>
      <c r="F697" s="1"/>
      <c r="G697" s="1"/>
      <c r="H697" s="11"/>
      <c r="I697" s="11"/>
      <c r="J697" s="11"/>
      <c r="K697" s="2"/>
      <c r="L697" s="2"/>
      <c r="M697" s="1"/>
    </row>
    <row r="698" spans="1:13" x14ac:dyDescent="0.2">
      <c r="A698" s="1"/>
      <c r="B698" s="1"/>
      <c r="C698" s="16"/>
      <c r="D698" s="1"/>
      <c r="E698" s="1"/>
      <c r="F698" s="1"/>
      <c r="G698" s="1"/>
      <c r="H698" s="11"/>
      <c r="I698" s="11"/>
      <c r="J698" s="11"/>
      <c r="K698" s="2"/>
      <c r="L698" s="2"/>
      <c r="M698" s="1"/>
    </row>
    <row r="699" spans="1:13" x14ac:dyDescent="0.2">
      <c r="A699" s="1"/>
      <c r="B699" s="1"/>
      <c r="C699" s="16"/>
      <c r="D699" s="1"/>
      <c r="E699" s="1"/>
      <c r="F699" s="1"/>
      <c r="G699" s="1"/>
      <c r="H699" s="11"/>
      <c r="I699" s="11"/>
      <c r="J699" s="11"/>
      <c r="K699" s="2"/>
      <c r="L699" s="2"/>
      <c r="M699" s="1"/>
    </row>
    <row r="700" spans="1:13" x14ac:dyDescent="0.2">
      <c r="A700" s="1"/>
      <c r="B700" s="1"/>
      <c r="C700" s="16"/>
      <c r="D700" s="1"/>
      <c r="E700" s="1"/>
      <c r="F700" s="1"/>
      <c r="G700" s="1"/>
      <c r="H700" s="11"/>
      <c r="I700" s="11"/>
      <c r="J700" s="11"/>
      <c r="K700" s="2"/>
      <c r="L700" s="2"/>
      <c r="M700" s="1"/>
    </row>
    <row r="701" spans="1:13" x14ac:dyDescent="0.2">
      <c r="A701" s="1"/>
      <c r="B701" s="1"/>
      <c r="C701" s="16"/>
      <c r="D701" s="1"/>
      <c r="E701" s="1"/>
      <c r="F701" s="1"/>
      <c r="G701" s="1"/>
      <c r="H701" s="11"/>
      <c r="I701" s="11"/>
      <c r="J701" s="11"/>
      <c r="K701" s="2"/>
      <c r="L701" s="2"/>
      <c r="M701" s="1"/>
    </row>
    <row r="702" spans="1:13" x14ac:dyDescent="0.2">
      <c r="A702" s="1"/>
      <c r="B702" s="1"/>
      <c r="C702" s="16"/>
      <c r="D702" s="1"/>
      <c r="E702" s="1"/>
      <c r="F702" s="1"/>
      <c r="G702" s="1"/>
      <c r="H702" s="11"/>
      <c r="I702" s="11"/>
      <c r="J702" s="11"/>
      <c r="K702" s="2"/>
      <c r="L702" s="2"/>
      <c r="M702" s="1"/>
    </row>
    <row r="703" spans="1:13" x14ac:dyDescent="0.2">
      <c r="A703" s="1"/>
      <c r="B703" s="1"/>
      <c r="C703" s="16"/>
      <c r="D703" s="1"/>
      <c r="E703" s="1"/>
      <c r="F703" s="1"/>
      <c r="G703" s="1"/>
      <c r="H703" s="11"/>
      <c r="I703" s="11"/>
      <c r="J703" s="11"/>
      <c r="K703" s="2"/>
      <c r="L703" s="2"/>
      <c r="M703" s="1"/>
    </row>
    <row r="704" spans="1:13" x14ac:dyDescent="0.2">
      <c r="A704" s="1"/>
      <c r="B704" s="1"/>
      <c r="C704" s="16"/>
      <c r="D704" s="1"/>
      <c r="E704" s="1"/>
      <c r="F704" s="1"/>
      <c r="G704" s="1"/>
      <c r="H704" s="11"/>
      <c r="I704" s="11"/>
      <c r="J704" s="11"/>
      <c r="K704" s="2"/>
      <c r="L704" s="2"/>
      <c r="M704" s="1"/>
    </row>
    <row r="705" spans="1:13" x14ac:dyDescent="0.2">
      <c r="A705" s="1"/>
      <c r="B705" s="1"/>
      <c r="C705" s="16"/>
      <c r="D705" s="1"/>
      <c r="E705" s="1"/>
      <c r="F705" s="1"/>
      <c r="G705" s="1"/>
      <c r="H705" s="11"/>
      <c r="I705" s="11"/>
      <c r="J705" s="11"/>
      <c r="K705" s="2"/>
      <c r="L705" s="2"/>
      <c r="M705" s="1"/>
    </row>
    <row r="706" spans="1:13" x14ac:dyDescent="0.2">
      <c r="A706" s="1"/>
      <c r="B706" s="1"/>
      <c r="C706" s="16"/>
      <c r="D706" s="1"/>
      <c r="E706" s="1"/>
      <c r="F706" s="1"/>
      <c r="G706" s="1"/>
      <c r="H706" s="11"/>
      <c r="I706" s="11"/>
      <c r="J706" s="11"/>
      <c r="K706" s="2"/>
      <c r="L706" s="2"/>
      <c r="M706" s="1"/>
    </row>
    <row r="707" spans="1:13" x14ac:dyDescent="0.2">
      <c r="A707" s="1"/>
      <c r="B707" s="1"/>
      <c r="C707" s="16"/>
      <c r="D707" s="1"/>
      <c r="E707" s="1"/>
      <c r="F707" s="1"/>
      <c r="G707" s="1"/>
      <c r="H707" s="11"/>
      <c r="I707" s="11"/>
      <c r="J707" s="11"/>
      <c r="K707" s="2"/>
      <c r="L707" s="2"/>
      <c r="M707" s="1"/>
    </row>
    <row r="708" spans="1:13" x14ac:dyDescent="0.2">
      <c r="A708" s="1"/>
      <c r="B708" s="1"/>
      <c r="C708" s="16"/>
      <c r="D708" s="1"/>
      <c r="E708" s="1"/>
      <c r="F708" s="1"/>
      <c r="G708" s="1"/>
      <c r="H708" s="11"/>
      <c r="I708" s="11"/>
      <c r="J708" s="11"/>
      <c r="K708" s="2"/>
      <c r="L708" s="2"/>
      <c r="M708" s="1"/>
    </row>
    <row r="709" spans="1:13" x14ac:dyDescent="0.2">
      <c r="A709" s="1"/>
      <c r="B709" s="1"/>
      <c r="C709" s="16"/>
      <c r="D709" s="1"/>
      <c r="E709" s="1"/>
      <c r="F709" s="1"/>
      <c r="G709" s="1"/>
      <c r="H709" s="11"/>
      <c r="I709" s="11"/>
      <c r="J709" s="11"/>
      <c r="K709" s="2"/>
      <c r="L709" s="2"/>
      <c r="M709" s="1"/>
    </row>
    <row r="710" spans="1:13" x14ac:dyDescent="0.2">
      <c r="A710" s="1"/>
      <c r="B710" s="1"/>
      <c r="C710" s="16"/>
      <c r="D710" s="1"/>
      <c r="E710" s="1"/>
      <c r="F710" s="1"/>
      <c r="G710" s="1"/>
      <c r="H710" s="11"/>
      <c r="I710" s="11"/>
      <c r="J710" s="11"/>
      <c r="K710" s="2"/>
      <c r="L710" s="2"/>
      <c r="M710" s="1"/>
    </row>
    <row r="711" spans="1:13" x14ac:dyDescent="0.2">
      <c r="A711" s="1"/>
      <c r="B711" s="1"/>
      <c r="C711" s="16"/>
      <c r="D711" s="1"/>
      <c r="E711" s="1"/>
      <c r="F711" s="1"/>
      <c r="G711" s="1"/>
      <c r="H711" s="11"/>
      <c r="I711" s="11"/>
      <c r="J711" s="11"/>
      <c r="K711" s="2"/>
      <c r="L711" s="2"/>
      <c r="M711" s="1"/>
    </row>
    <row r="712" spans="1:13" x14ac:dyDescent="0.2">
      <c r="A712" s="1"/>
      <c r="B712" s="1"/>
      <c r="C712" s="16"/>
      <c r="D712" s="1"/>
      <c r="E712" s="1"/>
      <c r="F712" s="1"/>
      <c r="G712" s="1"/>
      <c r="H712" s="11"/>
      <c r="I712" s="11"/>
      <c r="J712" s="11"/>
      <c r="K712" s="2"/>
      <c r="L712" s="2"/>
      <c r="M712" s="1"/>
    </row>
    <row r="713" spans="1:13" x14ac:dyDescent="0.2">
      <c r="A713" s="1"/>
      <c r="B713" s="1"/>
      <c r="C713" s="16"/>
      <c r="D713" s="1"/>
      <c r="E713" s="1"/>
      <c r="F713" s="1"/>
      <c r="G713" s="1"/>
      <c r="H713" s="11"/>
      <c r="I713" s="11"/>
      <c r="J713" s="11"/>
      <c r="K713" s="2"/>
      <c r="L713" s="2"/>
      <c r="M713" s="1"/>
    </row>
    <row r="714" spans="1:13" x14ac:dyDescent="0.2">
      <c r="A714" s="1"/>
      <c r="B714" s="1"/>
      <c r="C714" s="16"/>
      <c r="D714" s="1"/>
      <c r="E714" s="1"/>
      <c r="F714" s="1"/>
      <c r="G714" s="1"/>
      <c r="H714" s="11"/>
      <c r="I714" s="11"/>
      <c r="J714" s="11"/>
      <c r="K714" s="2"/>
      <c r="L714" s="2"/>
      <c r="M714" s="1"/>
    </row>
    <row r="715" spans="1:13" x14ac:dyDescent="0.2">
      <c r="A715" s="1"/>
      <c r="B715" s="1"/>
      <c r="C715" s="16"/>
      <c r="D715" s="1"/>
      <c r="E715" s="1"/>
      <c r="F715" s="1"/>
      <c r="G715" s="1"/>
      <c r="H715" s="11"/>
      <c r="I715" s="11"/>
      <c r="J715" s="11"/>
      <c r="K715" s="2"/>
      <c r="L715" s="2"/>
      <c r="M715" s="1"/>
    </row>
    <row r="716" spans="1:13" x14ac:dyDescent="0.2">
      <c r="A716" s="1"/>
      <c r="B716" s="1"/>
      <c r="C716" s="16"/>
      <c r="D716" s="1"/>
      <c r="E716" s="1"/>
      <c r="F716" s="1"/>
      <c r="G716" s="1"/>
      <c r="H716" s="11"/>
      <c r="I716" s="11"/>
      <c r="J716" s="11"/>
      <c r="K716" s="2"/>
      <c r="L716" s="2"/>
      <c r="M716" s="1"/>
    </row>
    <row r="717" spans="1:13" x14ac:dyDescent="0.2">
      <c r="A717" s="1"/>
      <c r="B717" s="1"/>
      <c r="C717" s="16"/>
      <c r="D717" s="1"/>
      <c r="E717" s="1"/>
      <c r="F717" s="1"/>
      <c r="G717" s="1"/>
      <c r="H717" s="11"/>
      <c r="I717" s="11"/>
      <c r="J717" s="11"/>
      <c r="K717" s="2"/>
      <c r="L717" s="2"/>
      <c r="M717" s="1"/>
    </row>
    <row r="718" spans="1:13" x14ac:dyDescent="0.2">
      <c r="A718" s="1"/>
      <c r="B718" s="1"/>
      <c r="C718" s="16"/>
      <c r="D718" s="1"/>
      <c r="E718" s="1"/>
      <c r="F718" s="1"/>
      <c r="G718" s="1"/>
      <c r="H718" s="11"/>
      <c r="I718" s="11"/>
      <c r="J718" s="11"/>
      <c r="K718" s="2"/>
      <c r="L718" s="2"/>
      <c r="M718" s="1"/>
    </row>
    <row r="719" spans="1:13" x14ac:dyDescent="0.2">
      <c r="A719" s="1"/>
      <c r="B719" s="1"/>
      <c r="C719" s="16"/>
      <c r="D719" s="1"/>
      <c r="E719" s="1"/>
      <c r="F719" s="1"/>
      <c r="G719" s="1"/>
      <c r="H719" s="11"/>
      <c r="I719" s="11"/>
      <c r="J719" s="11"/>
      <c r="K719" s="2"/>
      <c r="L719" s="2"/>
      <c r="M719" s="1"/>
    </row>
    <row r="720" spans="1:13" x14ac:dyDescent="0.2">
      <c r="A720" s="1"/>
      <c r="B720" s="1"/>
      <c r="C720" s="16"/>
      <c r="D720" s="1"/>
      <c r="E720" s="1"/>
      <c r="F720" s="1"/>
      <c r="G720" s="1"/>
      <c r="H720" s="11"/>
      <c r="I720" s="11"/>
      <c r="J720" s="11"/>
      <c r="K720" s="2"/>
      <c r="L720" s="2"/>
      <c r="M720" s="1"/>
    </row>
    <row r="721" spans="1:13" x14ac:dyDescent="0.2">
      <c r="A721" s="1"/>
      <c r="B721" s="1"/>
      <c r="C721" s="16"/>
      <c r="D721" s="1"/>
      <c r="E721" s="1"/>
      <c r="F721" s="1"/>
      <c r="G721" s="1"/>
      <c r="H721" s="11"/>
      <c r="I721" s="11"/>
      <c r="J721" s="11"/>
      <c r="K721" s="2"/>
      <c r="L721" s="2"/>
      <c r="M721" s="1"/>
    </row>
    <row r="722" spans="1:13" x14ac:dyDescent="0.2">
      <c r="A722" s="1"/>
      <c r="B722" s="1"/>
      <c r="C722" s="16"/>
      <c r="D722" s="1"/>
      <c r="E722" s="1"/>
      <c r="F722" s="1"/>
      <c r="G722" s="1"/>
      <c r="H722" s="11"/>
      <c r="I722" s="11"/>
      <c r="J722" s="11"/>
      <c r="K722" s="2"/>
      <c r="L722" s="2"/>
      <c r="M722" s="1"/>
    </row>
    <row r="723" spans="1:13" x14ac:dyDescent="0.2">
      <c r="A723" s="1"/>
      <c r="B723" s="1"/>
      <c r="C723" s="16"/>
      <c r="D723" s="1"/>
      <c r="E723" s="1"/>
      <c r="F723" s="1"/>
      <c r="G723" s="1"/>
      <c r="H723" s="11"/>
      <c r="I723" s="11"/>
      <c r="J723" s="11"/>
      <c r="K723" s="2"/>
      <c r="L723" s="2"/>
      <c r="M723" s="1"/>
    </row>
    <row r="724" spans="1:13" x14ac:dyDescent="0.2">
      <c r="A724" s="1"/>
      <c r="B724" s="1"/>
      <c r="C724" s="16"/>
      <c r="D724" s="1"/>
      <c r="E724" s="1"/>
      <c r="F724" s="1"/>
      <c r="G724" s="1"/>
      <c r="H724" s="11"/>
      <c r="I724" s="11"/>
      <c r="J724" s="11"/>
      <c r="K724" s="2"/>
      <c r="L724" s="2"/>
      <c r="M724" s="1"/>
    </row>
    <row r="725" spans="1:13" x14ac:dyDescent="0.2">
      <c r="A725" s="1"/>
      <c r="B725" s="1"/>
      <c r="C725" s="16"/>
      <c r="D725" s="1"/>
      <c r="E725" s="1"/>
      <c r="F725" s="1"/>
      <c r="G725" s="1"/>
      <c r="H725" s="11"/>
      <c r="I725" s="11"/>
      <c r="J725" s="11"/>
      <c r="K725" s="2"/>
      <c r="L725" s="2"/>
      <c r="M725" s="1"/>
    </row>
    <row r="726" spans="1:13" x14ac:dyDescent="0.2">
      <c r="A726" s="1"/>
      <c r="B726" s="1"/>
      <c r="C726" s="16"/>
      <c r="D726" s="1"/>
      <c r="E726" s="1"/>
      <c r="F726" s="1"/>
      <c r="G726" s="1"/>
      <c r="H726" s="11"/>
      <c r="I726" s="11"/>
      <c r="J726" s="11"/>
      <c r="K726" s="2"/>
      <c r="L726" s="2"/>
      <c r="M726" s="1"/>
    </row>
    <row r="727" spans="1:13" x14ac:dyDescent="0.2">
      <c r="A727" s="1"/>
      <c r="B727" s="1"/>
      <c r="C727" s="16"/>
      <c r="D727" s="1"/>
      <c r="E727" s="1"/>
      <c r="F727" s="1"/>
      <c r="G727" s="1"/>
      <c r="H727" s="11"/>
      <c r="I727" s="11"/>
      <c r="J727" s="11"/>
      <c r="K727" s="2"/>
      <c r="L727" s="2"/>
      <c r="M727" s="1"/>
    </row>
    <row r="728" spans="1:13" x14ac:dyDescent="0.2">
      <c r="A728" s="1"/>
      <c r="B728" s="1"/>
      <c r="C728" s="16"/>
      <c r="D728" s="1"/>
      <c r="E728" s="1"/>
      <c r="F728" s="1"/>
      <c r="G728" s="1"/>
      <c r="H728" s="11"/>
      <c r="I728" s="11"/>
      <c r="J728" s="11"/>
      <c r="K728" s="2"/>
      <c r="L728" s="2"/>
      <c r="M728" s="1"/>
    </row>
    <row r="729" spans="1:13" x14ac:dyDescent="0.2">
      <c r="A729" s="1"/>
      <c r="B729" s="1"/>
      <c r="C729" s="16"/>
      <c r="D729" s="1"/>
      <c r="E729" s="1"/>
      <c r="F729" s="1"/>
      <c r="G729" s="1"/>
      <c r="H729" s="11"/>
      <c r="I729" s="11"/>
      <c r="J729" s="11"/>
      <c r="K729" s="2"/>
      <c r="L729" s="2"/>
      <c r="M729" s="1"/>
    </row>
    <row r="730" spans="1:13" x14ac:dyDescent="0.2">
      <c r="A730" s="1"/>
      <c r="B730" s="1"/>
      <c r="C730" s="16"/>
      <c r="D730" s="1"/>
      <c r="E730" s="1"/>
      <c r="F730" s="1"/>
      <c r="G730" s="1"/>
      <c r="H730" s="11"/>
      <c r="I730" s="11"/>
      <c r="J730" s="11"/>
      <c r="K730" s="2"/>
      <c r="L730" s="2"/>
      <c r="M730" s="1"/>
    </row>
    <row r="731" spans="1:13" x14ac:dyDescent="0.2">
      <c r="A731" s="1"/>
      <c r="B731" s="1"/>
      <c r="C731" s="16"/>
      <c r="D731" s="1"/>
      <c r="E731" s="1"/>
      <c r="F731" s="1"/>
      <c r="G731" s="1"/>
      <c r="H731" s="11"/>
      <c r="I731" s="11"/>
      <c r="J731" s="11"/>
      <c r="K731" s="2"/>
      <c r="L731" s="2"/>
      <c r="M731" s="1"/>
    </row>
    <row r="732" spans="1:13" x14ac:dyDescent="0.2">
      <c r="A732" s="1"/>
      <c r="B732" s="1"/>
      <c r="C732" s="16"/>
      <c r="D732" s="1"/>
      <c r="E732" s="1"/>
      <c r="F732" s="1"/>
      <c r="G732" s="1"/>
      <c r="H732" s="11"/>
      <c r="I732" s="11"/>
      <c r="J732" s="11"/>
      <c r="K732" s="2"/>
      <c r="L732" s="2"/>
      <c r="M732" s="1"/>
    </row>
    <row r="733" spans="1:13" x14ac:dyDescent="0.2">
      <c r="A733" s="1"/>
      <c r="B733" s="1"/>
      <c r="C733" s="16"/>
      <c r="D733" s="1"/>
      <c r="E733" s="1"/>
      <c r="F733" s="1"/>
      <c r="G733" s="1"/>
      <c r="H733" s="11"/>
      <c r="I733" s="11"/>
      <c r="J733" s="11"/>
      <c r="K733" s="2"/>
      <c r="L733" s="2"/>
      <c r="M733" s="1"/>
    </row>
    <row r="734" spans="1:13" x14ac:dyDescent="0.2">
      <c r="A734" s="1"/>
      <c r="B734" s="1"/>
      <c r="C734" s="16"/>
      <c r="D734" s="1"/>
      <c r="E734" s="1"/>
      <c r="F734" s="1"/>
      <c r="G734" s="1"/>
      <c r="H734" s="11"/>
      <c r="I734" s="11"/>
      <c r="J734" s="11"/>
      <c r="K734" s="2"/>
      <c r="L734" s="2"/>
      <c r="M734" s="1"/>
    </row>
    <row r="735" spans="1:13" x14ac:dyDescent="0.2">
      <c r="A735" s="1"/>
      <c r="B735" s="1"/>
      <c r="C735" s="16"/>
      <c r="D735" s="1"/>
      <c r="E735" s="1"/>
      <c r="F735" s="1"/>
      <c r="G735" s="1"/>
      <c r="H735" s="11"/>
      <c r="I735" s="11"/>
      <c r="J735" s="11"/>
      <c r="K735" s="2"/>
      <c r="L735" s="2"/>
      <c r="M735" s="1"/>
    </row>
    <row r="736" spans="1:13" x14ac:dyDescent="0.2">
      <c r="A736" s="1"/>
      <c r="B736" s="1"/>
      <c r="C736" s="16"/>
      <c r="D736" s="1"/>
      <c r="E736" s="1"/>
      <c r="F736" s="1"/>
      <c r="G736" s="1"/>
      <c r="H736" s="11"/>
      <c r="I736" s="11"/>
      <c r="J736" s="11"/>
      <c r="K736" s="2"/>
      <c r="L736" s="2"/>
      <c r="M736" s="1"/>
    </row>
    <row r="737" spans="1:13" x14ac:dyDescent="0.2">
      <c r="A737" s="1"/>
      <c r="B737" s="1"/>
      <c r="C737" s="16"/>
      <c r="D737" s="1"/>
      <c r="E737" s="1"/>
      <c r="F737" s="1"/>
      <c r="G737" s="1"/>
      <c r="H737" s="11"/>
      <c r="I737" s="11"/>
      <c r="J737" s="11"/>
      <c r="K737" s="2"/>
      <c r="L737" s="2"/>
      <c r="M737" s="1"/>
    </row>
    <row r="738" spans="1:13" x14ac:dyDescent="0.2">
      <c r="A738" s="1"/>
      <c r="B738" s="1"/>
      <c r="C738" s="16"/>
      <c r="D738" s="1"/>
      <c r="E738" s="1"/>
      <c r="F738" s="1"/>
      <c r="G738" s="1"/>
      <c r="H738" s="11"/>
      <c r="I738" s="11"/>
      <c r="J738" s="11"/>
      <c r="K738" s="2"/>
      <c r="L738" s="2"/>
      <c r="M738" s="1"/>
    </row>
    <row r="739" spans="1:13" x14ac:dyDescent="0.2">
      <c r="A739" s="1"/>
      <c r="B739" s="1"/>
      <c r="C739" s="16"/>
      <c r="D739" s="1"/>
      <c r="E739" s="1"/>
      <c r="F739" s="1"/>
      <c r="G739" s="1"/>
      <c r="H739" s="11"/>
      <c r="I739" s="11"/>
      <c r="J739" s="11"/>
      <c r="K739" s="2"/>
      <c r="L739" s="2"/>
      <c r="M739" s="1"/>
    </row>
    <row r="740" spans="1:13" x14ac:dyDescent="0.2">
      <c r="A740" s="1"/>
      <c r="B740" s="1"/>
      <c r="C740" s="16"/>
      <c r="D740" s="1"/>
      <c r="E740" s="1"/>
      <c r="F740" s="1"/>
      <c r="G740" s="1"/>
      <c r="H740" s="11"/>
      <c r="I740" s="11"/>
      <c r="J740" s="11"/>
      <c r="K740" s="2"/>
      <c r="L740" s="2"/>
      <c r="M740" s="1"/>
    </row>
    <row r="741" spans="1:13" x14ac:dyDescent="0.2">
      <c r="A741" s="1"/>
      <c r="B741" s="1"/>
      <c r="C741" s="16"/>
      <c r="D741" s="1"/>
      <c r="E741" s="1"/>
      <c r="F741" s="1"/>
      <c r="G741" s="1"/>
      <c r="H741" s="11"/>
      <c r="I741" s="11"/>
      <c r="J741" s="11"/>
      <c r="K741" s="2"/>
      <c r="L741" s="2"/>
      <c r="M741" s="1"/>
    </row>
    <row r="742" spans="1:13" x14ac:dyDescent="0.2">
      <c r="A742" s="1"/>
      <c r="B742" s="1"/>
      <c r="C742" s="16"/>
      <c r="D742" s="1"/>
      <c r="E742" s="1"/>
      <c r="F742" s="1"/>
      <c r="G742" s="1"/>
      <c r="H742" s="11"/>
      <c r="I742" s="11"/>
      <c r="J742" s="11"/>
      <c r="K742" s="2"/>
      <c r="L742" s="2"/>
      <c r="M742" s="1"/>
    </row>
    <row r="743" spans="1:13" x14ac:dyDescent="0.2">
      <c r="A743" s="1"/>
      <c r="B743" s="1"/>
      <c r="C743" s="16"/>
      <c r="D743" s="1"/>
      <c r="E743" s="1"/>
      <c r="F743" s="1"/>
      <c r="G743" s="1"/>
      <c r="H743" s="11"/>
      <c r="I743" s="11"/>
      <c r="J743" s="11"/>
      <c r="K743" s="2"/>
      <c r="L743" s="2"/>
      <c r="M743" s="1"/>
    </row>
    <row r="744" spans="1:13" x14ac:dyDescent="0.2">
      <c r="A744" s="1"/>
      <c r="B744" s="1"/>
      <c r="C744" s="16"/>
      <c r="D744" s="1"/>
      <c r="E744" s="1"/>
      <c r="F744" s="1"/>
      <c r="G744" s="1"/>
      <c r="H744" s="11"/>
      <c r="I744" s="11"/>
      <c r="J744" s="11"/>
      <c r="K744" s="2"/>
      <c r="L744" s="2"/>
      <c r="M744" s="1"/>
    </row>
    <row r="745" spans="1:13" x14ac:dyDescent="0.2">
      <c r="A745" s="1"/>
      <c r="B745" s="1"/>
      <c r="C745" s="16"/>
      <c r="D745" s="1"/>
      <c r="E745" s="1"/>
      <c r="F745" s="1"/>
      <c r="G745" s="1"/>
      <c r="H745" s="11"/>
      <c r="I745" s="11"/>
      <c r="J745" s="11"/>
      <c r="K745" s="2"/>
      <c r="L745" s="2"/>
      <c r="M745" s="1"/>
    </row>
    <row r="746" spans="1:13" x14ac:dyDescent="0.2">
      <c r="A746" s="1"/>
      <c r="B746" s="1"/>
      <c r="C746" s="16"/>
      <c r="D746" s="1"/>
      <c r="E746" s="1"/>
      <c r="F746" s="1"/>
      <c r="G746" s="1"/>
      <c r="H746" s="11"/>
      <c r="I746" s="11"/>
      <c r="J746" s="11"/>
      <c r="K746" s="2"/>
      <c r="L746" s="2"/>
      <c r="M746" s="1"/>
    </row>
    <row r="747" spans="1:13" x14ac:dyDescent="0.2">
      <c r="A747" s="1"/>
      <c r="B747" s="1"/>
      <c r="C747" s="16"/>
      <c r="D747" s="1"/>
      <c r="E747" s="1"/>
      <c r="F747" s="1"/>
      <c r="G747" s="1"/>
      <c r="H747" s="11"/>
      <c r="I747" s="11"/>
      <c r="J747" s="11"/>
      <c r="K747" s="2"/>
      <c r="L747" s="2"/>
      <c r="M747" s="1"/>
    </row>
    <row r="748" spans="1:13" x14ac:dyDescent="0.2">
      <c r="A748" s="1"/>
      <c r="B748" s="1"/>
      <c r="C748" s="16"/>
      <c r="D748" s="1"/>
      <c r="E748" s="1"/>
      <c r="F748" s="1"/>
      <c r="G748" s="1"/>
      <c r="H748" s="11"/>
      <c r="I748" s="11"/>
      <c r="J748" s="11"/>
      <c r="K748" s="2"/>
      <c r="L748" s="2"/>
      <c r="M748" s="1"/>
    </row>
    <row r="749" spans="1:13" x14ac:dyDescent="0.2">
      <c r="A749" s="1"/>
      <c r="B749" s="1"/>
      <c r="C749" s="16"/>
      <c r="D749" s="1"/>
      <c r="E749" s="1"/>
      <c r="F749" s="1"/>
      <c r="G749" s="1"/>
      <c r="H749" s="11"/>
      <c r="I749" s="11"/>
      <c r="J749" s="11"/>
      <c r="K749" s="2"/>
      <c r="L749" s="2"/>
      <c r="M749" s="1"/>
    </row>
    <row r="750" spans="1:13" x14ac:dyDescent="0.2">
      <c r="A750" s="1"/>
      <c r="B750" s="1"/>
      <c r="C750" s="16"/>
      <c r="D750" s="1"/>
      <c r="E750" s="1"/>
      <c r="F750" s="1"/>
      <c r="G750" s="1"/>
      <c r="H750" s="11"/>
      <c r="I750" s="11"/>
      <c r="J750" s="11"/>
      <c r="K750" s="2"/>
      <c r="L750" s="2"/>
      <c r="M750" s="1"/>
    </row>
    <row r="751" spans="1:13" x14ac:dyDescent="0.2">
      <c r="A751" s="1"/>
      <c r="B751" s="1"/>
      <c r="C751" s="16"/>
      <c r="D751" s="1"/>
      <c r="E751" s="1"/>
      <c r="F751" s="1"/>
      <c r="G751" s="1"/>
      <c r="H751" s="11"/>
      <c r="I751" s="11"/>
      <c r="J751" s="11"/>
      <c r="K751" s="2"/>
      <c r="L751" s="2"/>
      <c r="M751" s="1"/>
    </row>
    <row r="752" spans="1:13" x14ac:dyDescent="0.2">
      <c r="A752" s="1"/>
      <c r="B752" s="1"/>
      <c r="C752" s="16"/>
      <c r="D752" s="1"/>
      <c r="E752" s="1"/>
      <c r="F752" s="1"/>
      <c r="G752" s="1"/>
      <c r="H752" s="11"/>
      <c r="I752" s="11"/>
      <c r="J752" s="11"/>
      <c r="K752" s="2"/>
      <c r="L752" s="2"/>
      <c r="M752" s="1"/>
    </row>
    <row r="753" spans="1:13" x14ac:dyDescent="0.2">
      <c r="A753" s="1"/>
      <c r="B753" s="1"/>
      <c r="C753" s="16"/>
      <c r="D753" s="1"/>
      <c r="E753" s="1"/>
      <c r="F753" s="1"/>
      <c r="G753" s="1"/>
      <c r="H753" s="11"/>
      <c r="I753" s="11"/>
      <c r="J753" s="11"/>
      <c r="K753" s="2"/>
      <c r="L753" s="2"/>
      <c r="M753" s="1"/>
    </row>
    <row r="754" spans="1:13" x14ac:dyDescent="0.2">
      <c r="A754" s="1"/>
      <c r="B754" s="1"/>
      <c r="C754" s="16"/>
      <c r="D754" s="1"/>
      <c r="E754" s="1"/>
      <c r="F754" s="1"/>
      <c r="G754" s="1"/>
      <c r="H754" s="11"/>
      <c r="I754" s="11"/>
      <c r="J754" s="11"/>
      <c r="K754" s="2"/>
      <c r="L754" s="2"/>
      <c r="M754" s="1"/>
    </row>
    <row r="755" spans="1:13" x14ac:dyDescent="0.2">
      <c r="A755" s="1"/>
      <c r="B755" s="1"/>
      <c r="C755" s="16"/>
      <c r="D755" s="1"/>
      <c r="E755" s="1"/>
      <c r="F755" s="1"/>
      <c r="G755" s="1"/>
      <c r="H755" s="11"/>
      <c r="I755" s="11"/>
      <c r="J755" s="11"/>
      <c r="K755" s="2"/>
      <c r="L755" s="2"/>
      <c r="M755" s="1"/>
    </row>
    <row r="756" spans="1:13" x14ac:dyDescent="0.2">
      <c r="A756" s="1"/>
      <c r="B756" s="1"/>
      <c r="C756" s="16"/>
      <c r="D756" s="1"/>
      <c r="E756" s="1"/>
      <c r="F756" s="1"/>
      <c r="G756" s="1"/>
      <c r="H756" s="11"/>
      <c r="I756" s="11"/>
      <c r="J756" s="11"/>
      <c r="K756" s="2"/>
      <c r="L756" s="2"/>
      <c r="M756" s="1"/>
    </row>
    <row r="757" spans="1:13" x14ac:dyDescent="0.2">
      <c r="A757" s="1"/>
      <c r="B757" s="1"/>
      <c r="C757" s="16"/>
      <c r="D757" s="1"/>
      <c r="E757" s="1"/>
      <c r="F757" s="1"/>
      <c r="G757" s="1"/>
      <c r="H757" s="11"/>
      <c r="I757" s="11"/>
      <c r="J757" s="11"/>
      <c r="K757" s="2"/>
      <c r="L757" s="2"/>
      <c r="M757" s="1"/>
    </row>
    <row r="758" spans="1:13" x14ac:dyDescent="0.2">
      <c r="A758" s="1"/>
      <c r="B758" s="1"/>
      <c r="C758" s="16"/>
      <c r="D758" s="1"/>
      <c r="E758" s="1"/>
      <c r="F758" s="1"/>
      <c r="G758" s="1"/>
      <c r="H758" s="11"/>
      <c r="I758" s="11"/>
      <c r="J758" s="11"/>
      <c r="K758" s="2"/>
      <c r="L758" s="2"/>
      <c r="M758" s="1"/>
    </row>
    <row r="759" spans="1:13" x14ac:dyDescent="0.2">
      <c r="A759" s="1"/>
      <c r="B759" s="1"/>
      <c r="C759" s="16"/>
      <c r="D759" s="1"/>
      <c r="E759" s="1"/>
      <c r="F759" s="1"/>
      <c r="G759" s="1"/>
      <c r="H759" s="11"/>
      <c r="I759" s="11"/>
      <c r="J759" s="11"/>
      <c r="K759" s="2"/>
      <c r="L759" s="2"/>
      <c r="M759" s="1"/>
    </row>
    <row r="760" spans="1:13" x14ac:dyDescent="0.2">
      <c r="A760" s="1"/>
      <c r="B760" s="1"/>
      <c r="C760" s="16"/>
      <c r="D760" s="1"/>
      <c r="E760" s="1"/>
      <c r="F760" s="1"/>
      <c r="G760" s="1"/>
      <c r="H760" s="11"/>
      <c r="I760" s="11"/>
      <c r="J760" s="11"/>
      <c r="K760" s="2"/>
      <c r="L760" s="2"/>
      <c r="M760" s="1"/>
    </row>
    <row r="761" spans="1:13" x14ac:dyDescent="0.2">
      <c r="A761" s="1"/>
      <c r="B761" s="1"/>
      <c r="C761" s="16"/>
      <c r="D761" s="1"/>
      <c r="E761" s="1"/>
      <c r="F761" s="1"/>
      <c r="G761" s="1"/>
      <c r="H761" s="11"/>
      <c r="I761" s="11"/>
      <c r="J761" s="11"/>
      <c r="K761" s="2"/>
      <c r="L761" s="2"/>
      <c r="M761" s="1"/>
    </row>
    <row r="762" spans="1:13" x14ac:dyDescent="0.2">
      <c r="A762" s="1"/>
      <c r="B762" s="1"/>
      <c r="C762" s="16"/>
      <c r="D762" s="1"/>
      <c r="E762" s="1"/>
      <c r="F762" s="1"/>
      <c r="G762" s="1"/>
      <c r="H762" s="11"/>
      <c r="I762" s="11"/>
      <c r="J762" s="11"/>
      <c r="K762" s="2"/>
      <c r="L762" s="2"/>
      <c r="M762" s="1"/>
    </row>
    <row r="763" spans="1:13" x14ac:dyDescent="0.2">
      <c r="A763" s="1"/>
      <c r="B763" s="1"/>
      <c r="C763" s="16"/>
      <c r="D763" s="1"/>
      <c r="E763" s="1"/>
      <c r="F763" s="1"/>
      <c r="G763" s="1"/>
      <c r="H763" s="11"/>
      <c r="I763" s="11"/>
      <c r="J763" s="11"/>
      <c r="K763" s="2"/>
      <c r="L763" s="2"/>
      <c r="M763" s="1"/>
    </row>
    <row r="764" spans="1:13" x14ac:dyDescent="0.2">
      <c r="A764" s="1"/>
      <c r="B764" s="1"/>
      <c r="C764" s="16"/>
      <c r="D764" s="1"/>
      <c r="E764" s="1"/>
      <c r="F764" s="1"/>
      <c r="G764" s="1"/>
      <c r="H764" s="11"/>
      <c r="I764" s="11"/>
      <c r="J764" s="11"/>
      <c r="K764" s="2"/>
      <c r="L764" s="2"/>
      <c r="M764" s="1"/>
    </row>
    <row r="765" spans="1:13" x14ac:dyDescent="0.2">
      <c r="A765" s="1"/>
      <c r="B765" s="1"/>
      <c r="C765" s="16"/>
      <c r="D765" s="1"/>
      <c r="E765" s="1"/>
      <c r="F765" s="1"/>
      <c r="G765" s="1"/>
      <c r="H765" s="11"/>
      <c r="I765" s="11"/>
      <c r="J765" s="11"/>
      <c r="K765" s="2"/>
      <c r="L765" s="2"/>
      <c r="M765" s="1"/>
    </row>
    <row r="766" spans="1:13" x14ac:dyDescent="0.2">
      <c r="A766" s="1"/>
      <c r="B766" s="1"/>
      <c r="C766" s="16"/>
      <c r="D766" s="1"/>
      <c r="E766" s="1"/>
      <c r="F766" s="1"/>
      <c r="G766" s="1"/>
      <c r="H766" s="11"/>
      <c r="I766" s="11"/>
      <c r="J766" s="11"/>
      <c r="K766" s="2"/>
      <c r="L766" s="2"/>
      <c r="M766" s="1"/>
    </row>
    <row r="767" spans="1:13" x14ac:dyDescent="0.2">
      <c r="A767" s="1"/>
      <c r="B767" s="1"/>
      <c r="C767" s="16"/>
      <c r="D767" s="1"/>
      <c r="E767" s="1"/>
      <c r="F767" s="1"/>
      <c r="G767" s="1"/>
      <c r="H767" s="11"/>
      <c r="I767" s="11"/>
      <c r="J767" s="11"/>
      <c r="K767" s="2"/>
      <c r="L767" s="2"/>
      <c r="M767" s="1"/>
    </row>
    <row r="768" spans="1:13" x14ac:dyDescent="0.2">
      <c r="A768" s="1"/>
      <c r="B768" s="1"/>
      <c r="C768" s="16"/>
      <c r="D768" s="1"/>
      <c r="E768" s="1"/>
      <c r="F768" s="1"/>
      <c r="G768" s="1"/>
      <c r="H768" s="11"/>
      <c r="I768" s="11"/>
      <c r="J768" s="11"/>
      <c r="K768" s="2"/>
      <c r="L768" s="2"/>
      <c r="M768" s="1"/>
    </row>
    <row r="769" spans="1:13" x14ac:dyDescent="0.2">
      <c r="A769" s="1"/>
      <c r="B769" s="1"/>
      <c r="C769" s="16"/>
      <c r="D769" s="1"/>
      <c r="E769" s="1"/>
      <c r="F769" s="1"/>
      <c r="G769" s="1"/>
      <c r="H769" s="11"/>
      <c r="I769" s="11"/>
      <c r="J769" s="11"/>
      <c r="K769" s="2"/>
      <c r="L769" s="2"/>
      <c r="M769" s="1"/>
    </row>
    <row r="770" spans="1:13" x14ac:dyDescent="0.2">
      <c r="A770" s="1"/>
      <c r="B770" s="1"/>
      <c r="C770" s="16"/>
      <c r="D770" s="1"/>
      <c r="E770" s="1"/>
      <c r="F770" s="1"/>
      <c r="G770" s="1"/>
      <c r="H770" s="11"/>
      <c r="I770" s="11"/>
      <c r="J770" s="11"/>
      <c r="K770" s="2"/>
      <c r="L770" s="2"/>
      <c r="M770" s="1"/>
    </row>
    <row r="771" spans="1:13" x14ac:dyDescent="0.2">
      <c r="A771" s="1"/>
      <c r="B771" s="1"/>
      <c r="C771" s="16"/>
      <c r="D771" s="1"/>
      <c r="E771" s="1"/>
      <c r="F771" s="1"/>
      <c r="G771" s="1"/>
      <c r="H771" s="11"/>
      <c r="I771" s="11"/>
      <c r="J771" s="11"/>
      <c r="K771" s="2"/>
      <c r="L771" s="2"/>
      <c r="M771" s="1"/>
    </row>
    <row r="772" spans="1:13" x14ac:dyDescent="0.2">
      <c r="A772" s="1"/>
      <c r="B772" s="1"/>
      <c r="C772" s="16"/>
      <c r="D772" s="1"/>
      <c r="E772" s="1"/>
      <c r="F772" s="1"/>
      <c r="G772" s="1"/>
      <c r="H772" s="11"/>
      <c r="I772" s="11"/>
      <c r="J772" s="11"/>
      <c r="K772" s="2"/>
      <c r="L772" s="2"/>
      <c r="M772" s="1"/>
    </row>
    <row r="773" spans="1:13" x14ac:dyDescent="0.2">
      <c r="A773" s="1"/>
      <c r="B773" s="1"/>
      <c r="C773" s="16"/>
      <c r="D773" s="1"/>
      <c r="E773" s="1"/>
      <c r="F773" s="1"/>
      <c r="G773" s="1"/>
      <c r="H773" s="11"/>
      <c r="I773" s="11"/>
      <c r="J773" s="11"/>
      <c r="K773" s="2"/>
      <c r="L773" s="2"/>
      <c r="M773" s="1"/>
    </row>
    <row r="774" spans="1:13" x14ac:dyDescent="0.2">
      <c r="A774" s="1"/>
      <c r="B774" s="1"/>
      <c r="C774" s="16"/>
      <c r="D774" s="1"/>
      <c r="E774" s="1"/>
      <c r="F774" s="1"/>
      <c r="G774" s="1"/>
      <c r="H774" s="11"/>
      <c r="I774" s="11"/>
      <c r="J774" s="11"/>
      <c r="K774" s="2"/>
      <c r="L774" s="2"/>
      <c r="M774" s="1"/>
    </row>
    <row r="775" spans="1:13" x14ac:dyDescent="0.2">
      <c r="A775" s="1"/>
      <c r="B775" s="1"/>
      <c r="C775" s="16"/>
      <c r="D775" s="1"/>
      <c r="E775" s="1"/>
      <c r="F775" s="1"/>
      <c r="G775" s="1"/>
      <c r="H775" s="11"/>
      <c r="I775" s="11"/>
      <c r="J775" s="11"/>
      <c r="K775" s="2"/>
      <c r="L775" s="2"/>
      <c r="M775" s="1"/>
    </row>
    <row r="776" spans="1:13" x14ac:dyDescent="0.2">
      <c r="A776" s="1"/>
      <c r="B776" s="1"/>
      <c r="C776" s="16"/>
      <c r="D776" s="1"/>
      <c r="E776" s="1"/>
      <c r="F776" s="1"/>
      <c r="G776" s="1"/>
      <c r="H776" s="11"/>
      <c r="I776" s="11"/>
      <c r="J776" s="11"/>
      <c r="K776" s="2"/>
      <c r="L776" s="2"/>
      <c r="M776" s="1"/>
    </row>
    <row r="777" spans="1:13" x14ac:dyDescent="0.2">
      <c r="A777" s="1"/>
      <c r="B777" s="1"/>
      <c r="C777" s="16"/>
      <c r="D777" s="1"/>
      <c r="E777" s="1"/>
      <c r="F777" s="1"/>
      <c r="G777" s="1"/>
      <c r="H777" s="11"/>
      <c r="I777" s="11"/>
      <c r="J777" s="11"/>
      <c r="K777" s="2"/>
      <c r="L777" s="2"/>
      <c r="M777" s="1"/>
    </row>
    <row r="778" spans="1:13" x14ac:dyDescent="0.2">
      <c r="A778" s="1"/>
      <c r="B778" s="1"/>
      <c r="C778" s="16"/>
      <c r="D778" s="1"/>
      <c r="E778" s="1"/>
      <c r="F778" s="1"/>
      <c r="G778" s="1"/>
      <c r="H778" s="11"/>
      <c r="I778" s="11"/>
      <c r="J778" s="11"/>
      <c r="K778" s="2"/>
      <c r="L778" s="2"/>
      <c r="M778" s="1"/>
    </row>
    <row r="779" spans="1:13" x14ac:dyDescent="0.2">
      <c r="A779" s="1"/>
      <c r="B779" s="1"/>
      <c r="C779" s="16"/>
      <c r="D779" s="1"/>
      <c r="E779" s="1"/>
      <c r="F779" s="1"/>
      <c r="G779" s="1"/>
      <c r="H779" s="11"/>
      <c r="I779" s="11"/>
      <c r="J779" s="11"/>
      <c r="K779" s="2"/>
      <c r="L779" s="2"/>
      <c r="M779" s="1"/>
    </row>
    <row r="780" spans="1:13" x14ac:dyDescent="0.2">
      <c r="A780" s="1"/>
      <c r="B780" s="1"/>
      <c r="C780" s="16"/>
      <c r="D780" s="1"/>
      <c r="E780" s="1"/>
      <c r="F780" s="1"/>
      <c r="G780" s="1"/>
      <c r="H780" s="11"/>
      <c r="I780" s="11"/>
      <c r="J780" s="11"/>
      <c r="K780" s="2"/>
      <c r="L780" s="2"/>
      <c r="M780" s="1"/>
    </row>
    <row r="781" spans="1:13" x14ac:dyDescent="0.2">
      <c r="A781" s="1"/>
      <c r="B781" s="1"/>
      <c r="C781" s="16"/>
      <c r="D781" s="1"/>
      <c r="E781" s="1"/>
      <c r="F781" s="1"/>
      <c r="G781" s="1"/>
      <c r="H781" s="11"/>
      <c r="I781" s="11"/>
      <c r="J781" s="11"/>
      <c r="K781" s="2"/>
      <c r="L781" s="2"/>
      <c r="M781" s="1"/>
    </row>
    <row r="782" spans="1:13" x14ac:dyDescent="0.2">
      <c r="A782" s="1"/>
      <c r="B782" s="1"/>
      <c r="C782" s="16"/>
      <c r="D782" s="1"/>
      <c r="E782" s="1"/>
      <c r="F782" s="1"/>
      <c r="G782" s="1"/>
      <c r="H782" s="11"/>
      <c r="I782" s="11"/>
      <c r="J782" s="11"/>
      <c r="K782" s="2"/>
      <c r="L782" s="2"/>
      <c r="M782" s="1"/>
    </row>
    <row r="783" spans="1:13" x14ac:dyDescent="0.2">
      <c r="A783" s="1"/>
      <c r="B783" s="1"/>
      <c r="C783" s="16"/>
      <c r="D783" s="1"/>
      <c r="E783" s="1"/>
      <c r="F783" s="1"/>
      <c r="G783" s="1"/>
      <c r="H783" s="11"/>
      <c r="I783" s="11"/>
      <c r="J783" s="11"/>
      <c r="K783" s="2"/>
      <c r="L783" s="2"/>
      <c r="M783" s="1"/>
    </row>
    <row r="784" spans="1:13" x14ac:dyDescent="0.2">
      <c r="A784" s="1"/>
      <c r="B784" s="1"/>
      <c r="C784" s="16"/>
      <c r="D784" s="1"/>
      <c r="E784" s="1"/>
      <c r="F784" s="1"/>
      <c r="G784" s="1"/>
      <c r="H784" s="11"/>
      <c r="I784" s="11"/>
      <c r="J784" s="11"/>
      <c r="K784" s="2"/>
      <c r="L784" s="2"/>
      <c r="M784" s="1"/>
    </row>
    <row r="785" spans="1:13" x14ac:dyDescent="0.2">
      <c r="A785" s="1"/>
      <c r="B785" s="1"/>
      <c r="C785" s="16"/>
      <c r="D785" s="1"/>
      <c r="E785" s="1"/>
      <c r="F785" s="1"/>
      <c r="G785" s="1"/>
      <c r="H785" s="11"/>
      <c r="I785" s="11"/>
      <c r="J785" s="11"/>
      <c r="K785" s="2"/>
      <c r="L785" s="2"/>
      <c r="M785" s="1"/>
    </row>
    <row r="786" spans="1:13" x14ac:dyDescent="0.2">
      <c r="A786" s="1"/>
      <c r="B786" s="1"/>
      <c r="C786" s="16"/>
      <c r="D786" s="1"/>
      <c r="E786" s="1"/>
      <c r="F786" s="1"/>
      <c r="G786" s="1"/>
      <c r="H786" s="11"/>
      <c r="I786" s="11"/>
      <c r="J786" s="11"/>
      <c r="K786" s="2"/>
      <c r="L786" s="2"/>
      <c r="M786" s="1"/>
    </row>
    <row r="787" spans="1:13" x14ac:dyDescent="0.2">
      <c r="A787" s="1"/>
      <c r="B787" s="1"/>
      <c r="C787" s="16"/>
      <c r="D787" s="1"/>
      <c r="E787" s="1"/>
      <c r="F787" s="1"/>
      <c r="G787" s="1"/>
      <c r="H787" s="11"/>
      <c r="I787" s="11"/>
      <c r="J787" s="11"/>
      <c r="K787" s="2"/>
      <c r="L787" s="2"/>
      <c r="M787" s="1"/>
    </row>
    <row r="788" spans="1:13" x14ac:dyDescent="0.2">
      <c r="A788" s="1"/>
      <c r="B788" s="1"/>
      <c r="C788" s="16"/>
      <c r="D788" s="1"/>
      <c r="E788" s="1"/>
      <c r="F788" s="1"/>
      <c r="G788" s="1"/>
      <c r="H788" s="11"/>
      <c r="I788" s="11"/>
      <c r="J788" s="11"/>
      <c r="K788" s="2"/>
      <c r="L788" s="2"/>
      <c r="M788" s="1"/>
    </row>
    <row r="789" spans="1:13" x14ac:dyDescent="0.2">
      <c r="A789" s="1"/>
      <c r="B789" s="1"/>
      <c r="C789" s="16"/>
      <c r="D789" s="1"/>
      <c r="E789" s="1"/>
      <c r="F789" s="1"/>
      <c r="G789" s="1"/>
      <c r="H789" s="11"/>
      <c r="I789" s="11"/>
      <c r="J789" s="11"/>
      <c r="K789" s="2"/>
      <c r="L789" s="2"/>
      <c r="M789" s="1"/>
    </row>
    <row r="790" spans="1:13" x14ac:dyDescent="0.2">
      <c r="A790" s="1"/>
      <c r="B790" s="1"/>
      <c r="C790" s="16"/>
      <c r="D790" s="1"/>
      <c r="E790" s="1"/>
      <c r="F790" s="1"/>
      <c r="G790" s="1"/>
      <c r="H790" s="11"/>
      <c r="I790" s="11"/>
      <c r="J790" s="11"/>
      <c r="K790" s="2"/>
      <c r="L790" s="2"/>
      <c r="M790" s="1"/>
    </row>
    <row r="791" spans="1:13" x14ac:dyDescent="0.2">
      <c r="A791" s="1"/>
      <c r="B791" s="1"/>
      <c r="C791" s="16"/>
      <c r="D791" s="1"/>
      <c r="E791" s="1"/>
      <c r="F791" s="1"/>
      <c r="G791" s="1"/>
      <c r="H791" s="11"/>
      <c r="I791" s="11"/>
      <c r="J791" s="11"/>
      <c r="K791" s="2"/>
      <c r="L791" s="2"/>
      <c r="M791" s="1"/>
    </row>
    <row r="792" spans="1:13" x14ac:dyDescent="0.2">
      <c r="A792" s="1"/>
      <c r="B792" s="1"/>
      <c r="C792" s="16"/>
      <c r="D792" s="1"/>
      <c r="E792" s="1"/>
      <c r="F792" s="1"/>
      <c r="G792" s="1"/>
      <c r="H792" s="11"/>
      <c r="I792" s="11"/>
      <c r="J792" s="11"/>
      <c r="K792" s="2"/>
      <c r="L792" s="2"/>
      <c r="M792" s="1"/>
    </row>
    <row r="793" spans="1:13" x14ac:dyDescent="0.2">
      <c r="A793" s="1"/>
      <c r="B793" s="1"/>
      <c r="C793" s="16"/>
      <c r="D793" s="1"/>
      <c r="E793" s="1"/>
      <c r="F793" s="1"/>
      <c r="G793" s="1"/>
      <c r="H793" s="11"/>
      <c r="I793" s="11"/>
      <c r="J793" s="11"/>
      <c r="K793" s="2"/>
      <c r="L793" s="2"/>
      <c r="M793" s="1"/>
    </row>
    <row r="794" spans="1:13" x14ac:dyDescent="0.2">
      <c r="A794" s="1"/>
      <c r="B794" s="1"/>
      <c r="C794" s="16"/>
      <c r="D794" s="1"/>
      <c r="E794" s="1"/>
      <c r="F794" s="1"/>
      <c r="G794" s="1"/>
      <c r="H794" s="11"/>
      <c r="I794" s="11"/>
      <c r="J794" s="11"/>
      <c r="K794" s="2"/>
      <c r="L794" s="2"/>
      <c r="M794" s="1"/>
    </row>
    <row r="795" spans="1:13" x14ac:dyDescent="0.2">
      <c r="A795" s="1"/>
      <c r="B795" s="1"/>
      <c r="C795" s="16"/>
      <c r="D795" s="1"/>
      <c r="E795" s="1"/>
      <c r="F795" s="1"/>
      <c r="G795" s="1"/>
      <c r="H795" s="11"/>
      <c r="I795" s="11"/>
      <c r="J795" s="11"/>
      <c r="K795" s="2"/>
      <c r="L795" s="2"/>
      <c r="M795" s="1"/>
    </row>
    <row r="796" spans="1:13" x14ac:dyDescent="0.2">
      <c r="A796" s="1"/>
      <c r="B796" s="1"/>
      <c r="C796" s="16"/>
      <c r="D796" s="1"/>
      <c r="E796" s="1"/>
      <c r="F796" s="1"/>
      <c r="G796" s="1"/>
      <c r="H796" s="11"/>
      <c r="I796" s="11"/>
      <c r="J796" s="11"/>
      <c r="K796" s="2"/>
      <c r="L796" s="2"/>
      <c r="M796" s="1"/>
    </row>
    <row r="797" spans="1:13" x14ac:dyDescent="0.2">
      <c r="A797" s="1"/>
      <c r="B797" s="1"/>
      <c r="C797" s="16"/>
      <c r="D797" s="1"/>
      <c r="E797" s="1"/>
      <c r="F797" s="1"/>
      <c r="G797" s="1"/>
      <c r="H797" s="11"/>
      <c r="I797" s="11"/>
      <c r="J797" s="11"/>
      <c r="K797" s="2"/>
      <c r="L797" s="2"/>
      <c r="M797" s="1"/>
    </row>
    <row r="798" spans="1:13" x14ac:dyDescent="0.2">
      <c r="A798" s="1"/>
      <c r="B798" s="1"/>
      <c r="C798" s="16"/>
      <c r="D798" s="1"/>
      <c r="E798" s="1"/>
      <c r="F798" s="1"/>
      <c r="G798" s="1"/>
      <c r="H798" s="11"/>
      <c r="I798" s="11"/>
      <c r="J798" s="11"/>
      <c r="K798" s="2"/>
      <c r="L798" s="2"/>
      <c r="M798" s="1"/>
    </row>
    <row r="799" spans="1:13" x14ac:dyDescent="0.2">
      <c r="A799" s="1"/>
      <c r="B799" s="1"/>
      <c r="C799" s="16"/>
      <c r="D799" s="1"/>
      <c r="E799" s="1"/>
      <c r="F799" s="1"/>
      <c r="G799" s="1"/>
      <c r="H799" s="11"/>
      <c r="I799" s="11"/>
      <c r="J799" s="11"/>
      <c r="K799" s="2"/>
      <c r="L799" s="2"/>
      <c r="M799" s="1"/>
    </row>
    <row r="800" spans="1:13" x14ac:dyDescent="0.2">
      <c r="A800" s="1"/>
      <c r="B800" s="1"/>
      <c r="C800" s="16"/>
      <c r="D800" s="1"/>
      <c r="E800" s="1"/>
      <c r="F800" s="1"/>
      <c r="G800" s="1"/>
      <c r="H800" s="11"/>
      <c r="I800" s="11"/>
      <c r="J800" s="11"/>
      <c r="K800" s="2"/>
      <c r="L800" s="2"/>
      <c r="M800" s="1"/>
    </row>
    <row r="801" spans="1:13" x14ac:dyDescent="0.2">
      <c r="A801" s="1"/>
      <c r="B801" s="1"/>
      <c r="C801" s="16"/>
      <c r="D801" s="1"/>
      <c r="E801" s="1"/>
      <c r="F801" s="1"/>
      <c r="G801" s="1"/>
      <c r="H801" s="11"/>
      <c r="I801" s="11"/>
      <c r="J801" s="11"/>
      <c r="K801" s="2"/>
      <c r="L801" s="2"/>
      <c r="M801" s="1"/>
    </row>
    <row r="802" spans="1:13" x14ac:dyDescent="0.2">
      <c r="A802" s="1"/>
      <c r="B802" s="1"/>
      <c r="C802" s="16"/>
      <c r="D802" s="1"/>
      <c r="E802" s="1"/>
      <c r="F802" s="1"/>
      <c r="G802" s="1"/>
      <c r="H802" s="11"/>
      <c r="I802" s="11"/>
      <c r="J802" s="11"/>
      <c r="K802" s="2"/>
      <c r="L802" s="2"/>
      <c r="M802" s="1"/>
    </row>
    <row r="803" spans="1:13" x14ac:dyDescent="0.2">
      <c r="A803" s="1"/>
      <c r="B803" s="1"/>
      <c r="C803" s="16"/>
      <c r="D803" s="1"/>
      <c r="E803" s="1"/>
      <c r="F803" s="1"/>
      <c r="G803" s="1"/>
      <c r="H803" s="11"/>
      <c r="I803" s="11"/>
      <c r="J803" s="11"/>
      <c r="K803" s="2"/>
      <c r="L803" s="2"/>
      <c r="M803" s="1"/>
    </row>
    <row r="804" spans="1:13" x14ac:dyDescent="0.2">
      <c r="A804" s="1"/>
      <c r="B804" s="1"/>
      <c r="C804" s="16"/>
      <c r="D804" s="1"/>
      <c r="E804" s="1"/>
      <c r="F804" s="1"/>
      <c r="G804" s="1"/>
      <c r="H804" s="11"/>
      <c r="I804" s="11"/>
      <c r="J804" s="11"/>
      <c r="K804" s="2"/>
      <c r="L804" s="2"/>
      <c r="M804" s="1"/>
    </row>
    <row r="805" spans="1:13" x14ac:dyDescent="0.2">
      <c r="A805" s="1"/>
      <c r="B805" s="1"/>
      <c r="C805" s="16"/>
      <c r="D805" s="1"/>
      <c r="E805" s="1"/>
      <c r="F805" s="1"/>
      <c r="G805" s="1"/>
      <c r="H805" s="11"/>
      <c r="I805" s="11"/>
      <c r="J805" s="11"/>
      <c r="K805" s="2"/>
      <c r="L805" s="2"/>
      <c r="M805" s="1"/>
    </row>
    <row r="806" spans="1:13" x14ac:dyDescent="0.2">
      <c r="A806" s="1"/>
      <c r="B806" s="1"/>
      <c r="C806" s="16"/>
      <c r="D806" s="1"/>
      <c r="E806" s="1"/>
      <c r="F806" s="1"/>
      <c r="G806" s="1"/>
      <c r="H806" s="11"/>
      <c r="I806" s="11"/>
      <c r="J806" s="11"/>
      <c r="K806" s="2"/>
      <c r="L806" s="2"/>
      <c r="M806" s="1"/>
    </row>
    <row r="807" spans="1:13" x14ac:dyDescent="0.2">
      <c r="A807" s="1"/>
      <c r="B807" s="1"/>
      <c r="C807" s="16"/>
      <c r="D807" s="1"/>
      <c r="E807" s="1"/>
      <c r="F807" s="1"/>
      <c r="G807" s="1"/>
      <c r="H807" s="11"/>
      <c r="I807" s="11"/>
      <c r="J807" s="11"/>
      <c r="K807" s="2"/>
      <c r="L807" s="2"/>
      <c r="M807" s="1"/>
    </row>
    <row r="808" spans="1:13" x14ac:dyDescent="0.2">
      <c r="A808" s="1"/>
      <c r="B808" s="1"/>
      <c r="C808" s="16"/>
      <c r="D808" s="1"/>
      <c r="E808" s="1"/>
      <c r="F808" s="1"/>
      <c r="G808" s="1"/>
      <c r="H808" s="11"/>
      <c r="I808" s="11"/>
      <c r="J808" s="11"/>
      <c r="K808" s="2"/>
      <c r="L808" s="2"/>
      <c r="M808" s="1"/>
    </row>
    <row r="809" spans="1:13" x14ac:dyDescent="0.2">
      <c r="A809" s="1"/>
      <c r="B809" s="1"/>
      <c r="C809" s="16"/>
      <c r="D809" s="1"/>
      <c r="E809" s="1"/>
      <c r="F809" s="1"/>
      <c r="G809" s="1"/>
      <c r="H809" s="11"/>
      <c r="I809" s="11"/>
      <c r="J809" s="11"/>
      <c r="K809" s="2"/>
      <c r="L809" s="2"/>
      <c r="M809" s="1"/>
    </row>
    <row r="810" spans="1:13" x14ac:dyDescent="0.2">
      <c r="A810" s="1"/>
      <c r="B810" s="1"/>
      <c r="C810" s="16"/>
      <c r="D810" s="1"/>
      <c r="E810" s="1"/>
      <c r="F810" s="1"/>
      <c r="G810" s="1"/>
      <c r="H810" s="11"/>
      <c r="I810" s="11"/>
      <c r="J810" s="11"/>
      <c r="K810" s="2"/>
      <c r="L810" s="2"/>
      <c r="M810" s="1"/>
    </row>
    <row r="811" spans="1:13" x14ac:dyDescent="0.2">
      <c r="A811" s="1"/>
      <c r="B811" s="1"/>
      <c r="C811" s="16"/>
      <c r="D811" s="1"/>
      <c r="E811" s="1"/>
      <c r="F811" s="1"/>
      <c r="G811" s="1"/>
      <c r="H811" s="11"/>
      <c r="I811" s="11"/>
      <c r="J811" s="11"/>
      <c r="K811" s="2"/>
      <c r="L811" s="2"/>
      <c r="M811" s="1"/>
    </row>
    <row r="812" spans="1:13" x14ac:dyDescent="0.2">
      <c r="A812" s="1"/>
      <c r="B812" s="1"/>
      <c r="C812" s="16"/>
      <c r="D812" s="1"/>
      <c r="E812" s="1"/>
      <c r="F812" s="1"/>
      <c r="G812" s="1"/>
      <c r="H812" s="11"/>
      <c r="I812" s="11"/>
      <c r="J812" s="11"/>
      <c r="K812" s="2"/>
      <c r="L812" s="2"/>
      <c r="M812" s="1"/>
    </row>
    <row r="813" spans="1:13" x14ac:dyDescent="0.2">
      <c r="A813" s="1"/>
      <c r="B813" s="1"/>
      <c r="C813" s="16"/>
      <c r="D813" s="1"/>
      <c r="E813" s="1"/>
      <c r="F813" s="1"/>
      <c r="G813" s="1"/>
      <c r="H813" s="11"/>
      <c r="I813" s="11"/>
      <c r="J813" s="11"/>
      <c r="K813" s="2"/>
      <c r="L813" s="2"/>
      <c r="M813" s="1"/>
    </row>
    <row r="814" spans="1:13" x14ac:dyDescent="0.2">
      <c r="A814" s="1"/>
      <c r="B814" s="1"/>
      <c r="C814" s="16"/>
      <c r="D814" s="1"/>
      <c r="E814" s="1"/>
      <c r="F814" s="1"/>
      <c r="G814" s="1"/>
      <c r="H814" s="11"/>
      <c r="I814" s="11"/>
      <c r="J814" s="11"/>
      <c r="K814" s="2"/>
      <c r="L814" s="2"/>
      <c r="M814" s="1"/>
    </row>
    <row r="815" spans="1:13" x14ac:dyDescent="0.2">
      <c r="A815" s="1"/>
      <c r="B815" s="1"/>
      <c r="C815" s="16"/>
      <c r="D815" s="1"/>
      <c r="E815" s="1"/>
      <c r="F815" s="1"/>
      <c r="G815" s="1"/>
      <c r="H815" s="11"/>
      <c r="I815" s="11"/>
      <c r="J815" s="11"/>
      <c r="K815" s="2"/>
      <c r="L815" s="2"/>
      <c r="M815" s="1"/>
    </row>
    <row r="816" spans="1:13" x14ac:dyDescent="0.2">
      <c r="A816" s="1"/>
      <c r="B816" s="1"/>
      <c r="C816" s="16"/>
      <c r="D816" s="1"/>
      <c r="E816" s="1"/>
      <c r="F816" s="1"/>
      <c r="G816" s="1"/>
      <c r="H816" s="11"/>
      <c r="I816" s="11"/>
      <c r="J816" s="11"/>
      <c r="K816" s="2"/>
      <c r="L816" s="2"/>
      <c r="M816" s="1"/>
    </row>
    <row r="817" spans="1:13" x14ac:dyDescent="0.2">
      <c r="A817" s="1"/>
      <c r="B817" s="1"/>
      <c r="C817" s="16"/>
      <c r="D817" s="1"/>
      <c r="E817" s="1"/>
      <c r="F817" s="1"/>
      <c r="G817" s="1"/>
      <c r="H817" s="11"/>
      <c r="I817" s="11"/>
      <c r="J817" s="11"/>
      <c r="K817" s="2"/>
      <c r="L817" s="2"/>
      <c r="M817" s="1"/>
    </row>
    <row r="818" spans="1:13" x14ac:dyDescent="0.2">
      <c r="A818" s="1"/>
      <c r="B818" s="1"/>
      <c r="C818" s="16"/>
      <c r="D818" s="1"/>
      <c r="E818" s="1"/>
      <c r="F818" s="1"/>
      <c r="G818" s="1"/>
      <c r="H818" s="11"/>
      <c r="I818" s="11"/>
      <c r="J818" s="11"/>
      <c r="K818" s="2"/>
      <c r="L818" s="2"/>
      <c r="M818" s="1"/>
    </row>
    <row r="819" spans="1:13" x14ac:dyDescent="0.2">
      <c r="A819" s="1"/>
      <c r="B819" s="1"/>
      <c r="C819" s="16"/>
      <c r="D819" s="1"/>
      <c r="E819" s="1"/>
      <c r="F819" s="1"/>
      <c r="G819" s="1"/>
      <c r="H819" s="11"/>
      <c r="I819" s="11"/>
      <c r="J819" s="11"/>
      <c r="K819" s="2"/>
      <c r="L819" s="2"/>
      <c r="M819" s="1"/>
    </row>
    <row r="820" spans="1:13" x14ac:dyDescent="0.2">
      <c r="A820" s="1"/>
      <c r="B820" s="1"/>
      <c r="C820" s="16"/>
      <c r="D820" s="1"/>
      <c r="E820" s="1"/>
      <c r="F820" s="1"/>
      <c r="G820" s="1"/>
      <c r="H820" s="11"/>
      <c r="I820" s="11"/>
      <c r="J820" s="11"/>
      <c r="K820" s="2"/>
      <c r="L820" s="2"/>
      <c r="M820" s="1"/>
    </row>
    <row r="821" spans="1:13" x14ac:dyDescent="0.2">
      <c r="A821" s="1"/>
      <c r="B821" s="1"/>
      <c r="C821" s="16"/>
      <c r="D821" s="1"/>
      <c r="E821" s="1"/>
      <c r="F821" s="1"/>
      <c r="G821" s="1"/>
      <c r="H821" s="11"/>
      <c r="I821" s="11"/>
      <c r="J821" s="11"/>
      <c r="K821" s="2"/>
      <c r="L821" s="2"/>
      <c r="M821" s="1"/>
    </row>
    <row r="822" spans="1:13" x14ac:dyDescent="0.2">
      <c r="A822" s="1"/>
      <c r="B822" s="1"/>
      <c r="C822" s="16"/>
      <c r="D822" s="1"/>
      <c r="E822" s="1"/>
      <c r="F822" s="1"/>
      <c r="G822" s="1"/>
      <c r="H822" s="11"/>
      <c r="I822" s="11"/>
      <c r="J822" s="11"/>
      <c r="K822" s="2"/>
      <c r="L822" s="2"/>
      <c r="M822" s="1"/>
    </row>
    <row r="823" spans="1:13" x14ac:dyDescent="0.2">
      <c r="A823" s="1"/>
      <c r="B823" s="1"/>
      <c r="C823" s="16"/>
      <c r="D823" s="1"/>
      <c r="E823" s="1"/>
      <c r="F823" s="1"/>
      <c r="G823" s="1"/>
      <c r="H823" s="11"/>
      <c r="I823" s="11"/>
      <c r="J823" s="11"/>
      <c r="K823" s="2"/>
      <c r="L823" s="2"/>
      <c r="M823" s="1"/>
    </row>
    <row r="824" spans="1:13" x14ac:dyDescent="0.2">
      <c r="A824" s="1"/>
      <c r="B824" s="1"/>
      <c r="C824" s="16"/>
      <c r="D824" s="1"/>
      <c r="E824" s="1"/>
      <c r="F824" s="1"/>
      <c r="G824" s="1"/>
      <c r="H824" s="11"/>
      <c r="I824" s="11"/>
      <c r="J824" s="11"/>
      <c r="K824" s="2"/>
      <c r="L824" s="2"/>
      <c r="M824" s="1"/>
    </row>
    <row r="825" spans="1:13" x14ac:dyDescent="0.2">
      <c r="A825" s="1"/>
      <c r="B825" s="1"/>
      <c r="C825" s="16"/>
      <c r="D825" s="1"/>
      <c r="E825" s="1"/>
      <c r="F825" s="1"/>
      <c r="G825" s="1"/>
      <c r="H825" s="11"/>
      <c r="I825" s="11"/>
      <c r="J825" s="11"/>
      <c r="K825" s="2"/>
      <c r="L825" s="2"/>
      <c r="M825" s="1"/>
    </row>
    <row r="826" spans="1:13" x14ac:dyDescent="0.2">
      <c r="A826" s="1"/>
      <c r="B826" s="1"/>
      <c r="C826" s="16"/>
      <c r="D826" s="1"/>
      <c r="E826" s="1"/>
      <c r="F826" s="1"/>
      <c r="G826" s="1"/>
      <c r="H826" s="11"/>
      <c r="I826" s="11"/>
      <c r="J826" s="11"/>
      <c r="K826" s="2"/>
      <c r="L826" s="2"/>
      <c r="M826" s="1"/>
    </row>
    <row r="827" spans="1:13" x14ac:dyDescent="0.2">
      <c r="A827" s="1"/>
      <c r="B827" s="1"/>
      <c r="C827" s="16"/>
      <c r="D827" s="1"/>
      <c r="E827" s="1"/>
      <c r="F827" s="1"/>
      <c r="G827" s="1"/>
      <c r="H827" s="11"/>
      <c r="I827" s="11"/>
      <c r="J827" s="11"/>
      <c r="K827" s="2"/>
      <c r="L827" s="2"/>
      <c r="M827" s="1"/>
    </row>
    <row r="828" spans="1:13" x14ac:dyDescent="0.2">
      <c r="A828" s="1"/>
      <c r="B828" s="1"/>
      <c r="C828" s="16"/>
      <c r="D828" s="1"/>
      <c r="E828" s="1"/>
      <c r="F828" s="1"/>
      <c r="G828" s="1"/>
      <c r="H828" s="11"/>
      <c r="I828" s="11"/>
      <c r="J828" s="11"/>
      <c r="K828" s="2"/>
      <c r="L828" s="2"/>
      <c r="M828" s="1"/>
    </row>
    <row r="829" spans="1:13" x14ac:dyDescent="0.2">
      <c r="A829" s="1"/>
      <c r="B829" s="1"/>
      <c r="C829" s="16"/>
      <c r="D829" s="1"/>
      <c r="E829" s="1"/>
      <c r="F829" s="1"/>
      <c r="G829" s="1"/>
      <c r="H829" s="11"/>
      <c r="I829" s="11"/>
      <c r="J829" s="11"/>
      <c r="K829" s="2"/>
      <c r="L829" s="2"/>
      <c r="M829" s="1"/>
    </row>
    <row r="830" spans="1:13" x14ac:dyDescent="0.2">
      <c r="A830" s="1"/>
      <c r="B830" s="1"/>
      <c r="C830" s="16"/>
      <c r="D830" s="1"/>
      <c r="E830" s="1"/>
      <c r="F830" s="1"/>
      <c r="G830" s="1"/>
      <c r="H830" s="11"/>
      <c r="I830" s="11"/>
      <c r="J830" s="11"/>
      <c r="K830" s="2"/>
      <c r="L830" s="2"/>
      <c r="M830" s="1"/>
    </row>
    <row r="831" spans="1:13" x14ac:dyDescent="0.2">
      <c r="A831" s="1"/>
      <c r="B831" s="1"/>
      <c r="C831" s="16"/>
      <c r="D831" s="1"/>
      <c r="E831" s="1"/>
      <c r="F831" s="1"/>
      <c r="G831" s="1"/>
      <c r="H831" s="11"/>
      <c r="I831" s="11"/>
      <c r="J831" s="11"/>
      <c r="K831" s="2"/>
      <c r="L831" s="2"/>
      <c r="M831" s="1"/>
    </row>
    <row r="832" spans="1:13" x14ac:dyDescent="0.2">
      <c r="A832" s="1"/>
      <c r="B832" s="1"/>
      <c r="C832" s="16"/>
      <c r="D832" s="1"/>
      <c r="E832" s="1"/>
      <c r="F832" s="1"/>
      <c r="G832" s="1"/>
      <c r="H832" s="11"/>
      <c r="I832" s="11"/>
      <c r="J832" s="11"/>
      <c r="K832" s="2"/>
      <c r="L832" s="2"/>
      <c r="M832" s="1"/>
    </row>
    <row r="833" spans="1:13" x14ac:dyDescent="0.2">
      <c r="A833" s="1"/>
      <c r="B833" s="1"/>
      <c r="C833" s="16"/>
      <c r="D833" s="1"/>
      <c r="E833" s="1"/>
      <c r="F833" s="1"/>
      <c r="G833" s="1"/>
      <c r="H833" s="11"/>
      <c r="I833" s="11"/>
      <c r="J833" s="11"/>
      <c r="K833" s="2"/>
      <c r="L833" s="2"/>
      <c r="M833" s="1"/>
    </row>
    <row r="834" spans="1:13" x14ac:dyDescent="0.2">
      <c r="A834" s="1"/>
      <c r="B834" s="1"/>
      <c r="C834" s="16"/>
      <c r="D834" s="1"/>
      <c r="E834" s="1"/>
      <c r="F834" s="1"/>
      <c r="G834" s="1"/>
      <c r="H834" s="11"/>
      <c r="I834" s="11"/>
      <c r="J834" s="11"/>
      <c r="K834" s="2"/>
      <c r="L834" s="2"/>
      <c r="M834" s="1"/>
    </row>
    <row r="835" spans="1:13" x14ac:dyDescent="0.2">
      <c r="A835" s="1"/>
      <c r="B835" s="1"/>
      <c r="C835" s="16"/>
      <c r="D835" s="1"/>
      <c r="E835" s="1"/>
      <c r="F835" s="1"/>
      <c r="G835" s="1"/>
      <c r="H835" s="11"/>
      <c r="I835" s="11"/>
      <c r="J835" s="11"/>
      <c r="K835" s="2"/>
      <c r="L835" s="2"/>
      <c r="M835" s="1"/>
    </row>
    <row r="836" spans="1:13" x14ac:dyDescent="0.2">
      <c r="A836" s="1"/>
      <c r="B836" s="1"/>
      <c r="C836" s="16"/>
      <c r="D836" s="1"/>
      <c r="E836" s="1"/>
      <c r="F836" s="1"/>
      <c r="G836" s="1"/>
      <c r="H836" s="11"/>
      <c r="I836" s="11"/>
      <c r="J836" s="11"/>
      <c r="K836" s="2"/>
      <c r="L836" s="2"/>
      <c r="M836" s="1"/>
    </row>
    <row r="837" spans="1:13" x14ac:dyDescent="0.2">
      <c r="A837" s="1"/>
      <c r="B837" s="1"/>
      <c r="C837" s="16"/>
      <c r="D837" s="1"/>
      <c r="E837" s="1"/>
      <c r="F837" s="1"/>
      <c r="G837" s="1"/>
      <c r="H837" s="11"/>
      <c r="I837" s="11"/>
      <c r="J837" s="11"/>
      <c r="K837" s="2"/>
      <c r="L837" s="2"/>
      <c r="M837" s="1"/>
    </row>
    <row r="838" spans="1:13" x14ac:dyDescent="0.2">
      <c r="A838" s="1"/>
      <c r="B838" s="1"/>
      <c r="C838" s="16"/>
      <c r="D838" s="1"/>
      <c r="E838" s="1"/>
      <c r="F838" s="1"/>
      <c r="G838" s="1"/>
      <c r="H838" s="11"/>
      <c r="I838" s="11"/>
      <c r="J838" s="11"/>
      <c r="K838" s="2"/>
      <c r="L838" s="2"/>
      <c r="M838" s="1"/>
    </row>
    <row r="839" spans="1:13" x14ac:dyDescent="0.2">
      <c r="A839" s="1"/>
      <c r="B839" s="1"/>
      <c r="C839" s="16"/>
      <c r="D839" s="1"/>
      <c r="E839" s="1"/>
      <c r="F839" s="1"/>
      <c r="G839" s="1"/>
      <c r="H839" s="11"/>
      <c r="I839" s="11"/>
      <c r="J839" s="11"/>
      <c r="K839" s="2"/>
      <c r="L839" s="2"/>
      <c r="M839" s="1"/>
    </row>
    <row r="840" spans="1:13" x14ac:dyDescent="0.2">
      <c r="A840" s="1"/>
      <c r="B840" s="1"/>
      <c r="C840" s="16"/>
      <c r="D840" s="1"/>
      <c r="E840" s="1"/>
      <c r="F840" s="1"/>
      <c r="G840" s="1"/>
      <c r="H840" s="11"/>
      <c r="I840" s="11"/>
      <c r="J840" s="11"/>
      <c r="K840" s="2"/>
      <c r="L840" s="2"/>
      <c r="M840" s="1"/>
    </row>
    <row r="841" spans="1:13" x14ac:dyDescent="0.2">
      <c r="A841" s="1"/>
      <c r="B841" s="1"/>
      <c r="C841" s="16"/>
      <c r="D841" s="1"/>
      <c r="E841" s="1"/>
      <c r="F841" s="1"/>
      <c r="G841" s="1"/>
      <c r="H841" s="11"/>
      <c r="I841" s="11"/>
      <c r="J841" s="11"/>
      <c r="K841" s="2"/>
      <c r="L841" s="2"/>
      <c r="M841" s="1"/>
    </row>
    <row r="842" spans="1:13" x14ac:dyDescent="0.2">
      <c r="A842" s="1"/>
      <c r="B842" s="1"/>
      <c r="C842" s="16"/>
      <c r="D842" s="1"/>
      <c r="E842" s="1"/>
      <c r="F842" s="1"/>
      <c r="G842" s="1"/>
      <c r="H842" s="11"/>
      <c r="I842" s="11"/>
      <c r="J842" s="11"/>
      <c r="K842" s="2"/>
      <c r="L842" s="2"/>
      <c r="M842" s="1"/>
    </row>
    <row r="843" spans="1:13" x14ac:dyDescent="0.2">
      <c r="A843" s="1"/>
      <c r="B843" s="1"/>
      <c r="C843" s="16"/>
      <c r="D843" s="1"/>
      <c r="E843" s="1"/>
      <c r="F843" s="1"/>
      <c r="G843" s="1"/>
      <c r="H843" s="11"/>
      <c r="I843" s="11"/>
      <c r="J843" s="11"/>
      <c r="K843" s="2"/>
      <c r="L843" s="2"/>
      <c r="M843" s="1"/>
    </row>
    <row r="844" spans="1:13" x14ac:dyDescent="0.2">
      <c r="A844" s="1"/>
      <c r="B844" s="1"/>
      <c r="C844" s="16"/>
      <c r="D844" s="1"/>
      <c r="E844" s="1"/>
      <c r="F844" s="1"/>
      <c r="G844" s="1"/>
      <c r="H844" s="11"/>
      <c r="I844" s="11"/>
      <c r="J844" s="11"/>
      <c r="K844" s="2"/>
      <c r="L844" s="2"/>
      <c r="M844" s="1"/>
    </row>
    <row r="845" spans="1:13" x14ac:dyDescent="0.2">
      <c r="A845" s="1"/>
      <c r="B845" s="1"/>
      <c r="C845" s="16"/>
      <c r="D845" s="1"/>
      <c r="E845" s="1"/>
      <c r="F845" s="1"/>
      <c r="G845" s="1"/>
      <c r="H845" s="11"/>
      <c r="I845" s="11"/>
      <c r="J845" s="11"/>
      <c r="K845" s="2"/>
      <c r="L845" s="2"/>
      <c r="M845" s="1"/>
    </row>
    <row r="846" spans="1:13" x14ac:dyDescent="0.2">
      <c r="A846" s="1"/>
      <c r="B846" s="1"/>
      <c r="C846" s="16"/>
      <c r="D846" s="1"/>
      <c r="E846" s="1"/>
      <c r="F846" s="1"/>
      <c r="G846" s="1"/>
      <c r="H846" s="11"/>
      <c r="I846" s="11"/>
      <c r="J846" s="11"/>
      <c r="K846" s="2"/>
      <c r="L846" s="2"/>
      <c r="M846" s="1"/>
    </row>
    <row r="847" spans="1:13" x14ac:dyDescent="0.2">
      <c r="A847" s="1"/>
      <c r="B847" s="1"/>
      <c r="C847" s="16"/>
      <c r="D847" s="1"/>
      <c r="E847" s="1"/>
      <c r="F847" s="1"/>
      <c r="G847" s="1"/>
      <c r="H847" s="11"/>
      <c r="I847" s="11"/>
      <c r="J847" s="11"/>
      <c r="K847" s="2"/>
      <c r="L847" s="2"/>
      <c r="M847" s="1"/>
    </row>
    <row r="848" spans="1:13" x14ac:dyDescent="0.2">
      <c r="A848" s="1"/>
      <c r="B848" s="1"/>
      <c r="C848" s="16"/>
      <c r="D848" s="1"/>
      <c r="E848" s="1"/>
      <c r="F848" s="1"/>
      <c r="G848" s="1"/>
      <c r="H848" s="11"/>
      <c r="I848" s="11"/>
      <c r="J848" s="11"/>
      <c r="K848" s="2"/>
      <c r="L848" s="2"/>
      <c r="M848" s="1"/>
    </row>
    <row r="849" spans="1:13" x14ac:dyDescent="0.2">
      <c r="A849" s="1"/>
      <c r="B849" s="1"/>
      <c r="C849" s="16"/>
      <c r="D849" s="1"/>
      <c r="E849" s="1"/>
      <c r="F849" s="1"/>
      <c r="G849" s="1"/>
      <c r="H849" s="11"/>
      <c r="I849" s="11"/>
      <c r="J849" s="11"/>
      <c r="K849" s="2"/>
      <c r="L849" s="2"/>
      <c r="M849" s="1"/>
    </row>
    <row r="850" spans="1:13" x14ac:dyDescent="0.2">
      <c r="A850" s="1"/>
      <c r="B850" s="1"/>
      <c r="C850" s="16"/>
      <c r="D850" s="1"/>
      <c r="E850" s="1"/>
      <c r="F850" s="1"/>
      <c r="G850" s="1"/>
      <c r="H850" s="11"/>
      <c r="I850" s="11"/>
      <c r="J850" s="11"/>
      <c r="K850" s="2"/>
      <c r="L850" s="2"/>
      <c r="M850" s="1"/>
    </row>
    <row r="851" spans="1:13" x14ac:dyDescent="0.2">
      <c r="A851" s="1"/>
      <c r="B851" s="1"/>
      <c r="C851" s="16"/>
      <c r="D851" s="1"/>
      <c r="E851" s="1"/>
      <c r="F851" s="1"/>
      <c r="G851" s="1"/>
      <c r="H851" s="11"/>
      <c r="I851" s="11"/>
      <c r="J851" s="11"/>
      <c r="K851" s="2"/>
      <c r="L851" s="2"/>
      <c r="M851" s="1"/>
    </row>
    <row r="852" spans="1:13" x14ac:dyDescent="0.2">
      <c r="A852" s="1"/>
      <c r="B852" s="1"/>
      <c r="C852" s="16"/>
      <c r="D852" s="1"/>
      <c r="E852" s="1"/>
      <c r="F852" s="1"/>
      <c r="G852" s="1"/>
      <c r="H852" s="11"/>
      <c r="I852" s="11"/>
      <c r="J852" s="11"/>
      <c r="K852" s="2"/>
      <c r="L852" s="2"/>
      <c r="M852" s="1"/>
    </row>
    <row r="853" spans="1:13" x14ac:dyDescent="0.2">
      <c r="A853" s="1"/>
      <c r="B853" s="1"/>
      <c r="C853" s="16"/>
      <c r="D853" s="1"/>
      <c r="E853" s="1"/>
      <c r="F853" s="1"/>
      <c r="G853" s="1"/>
      <c r="H853" s="11"/>
      <c r="I853" s="11"/>
      <c r="J853" s="11"/>
      <c r="K853" s="2"/>
      <c r="L853" s="2"/>
      <c r="M853" s="1"/>
    </row>
    <row r="854" spans="1:13" x14ac:dyDescent="0.2">
      <c r="A854" s="1"/>
      <c r="B854" s="1"/>
      <c r="C854" s="16"/>
      <c r="D854" s="1"/>
      <c r="E854" s="1"/>
      <c r="F854" s="1"/>
      <c r="G854" s="1"/>
      <c r="H854" s="11"/>
      <c r="I854" s="11"/>
      <c r="J854" s="11"/>
      <c r="K854" s="2"/>
      <c r="L854" s="2"/>
      <c r="M854" s="1"/>
    </row>
    <row r="855" spans="1:13" x14ac:dyDescent="0.2">
      <c r="A855" s="1"/>
      <c r="B855" s="1"/>
      <c r="C855" s="16"/>
      <c r="D855" s="1"/>
      <c r="E855" s="1"/>
      <c r="F855" s="1"/>
      <c r="G855" s="1"/>
      <c r="H855" s="11"/>
      <c r="I855" s="11"/>
      <c r="J855" s="11"/>
      <c r="K855" s="2"/>
      <c r="L855" s="2"/>
      <c r="M855" s="1"/>
    </row>
    <row r="856" spans="1:13" x14ac:dyDescent="0.2">
      <c r="A856" s="1"/>
      <c r="B856" s="1"/>
      <c r="C856" s="16"/>
      <c r="D856" s="1"/>
      <c r="E856" s="1"/>
      <c r="F856" s="1"/>
      <c r="G856" s="1"/>
      <c r="H856" s="11"/>
      <c r="I856" s="11"/>
      <c r="J856" s="11"/>
      <c r="K856" s="2"/>
      <c r="L856" s="2"/>
      <c r="M856" s="1"/>
    </row>
    <row r="857" spans="1:13" x14ac:dyDescent="0.2">
      <c r="A857" s="1"/>
      <c r="B857" s="1"/>
      <c r="C857" s="16"/>
      <c r="D857" s="1"/>
      <c r="E857" s="1"/>
      <c r="F857" s="1"/>
      <c r="G857" s="1"/>
      <c r="H857" s="11"/>
      <c r="I857" s="11"/>
      <c r="J857" s="11"/>
      <c r="K857" s="2"/>
      <c r="L857" s="2"/>
      <c r="M857" s="1"/>
    </row>
    <row r="858" spans="1:13" x14ac:dyDescent="0.2">
      <c r="A858" s="1"/>
      <c r="B858" s="1"/>
      <c r="C858" s="16"/>
      <c r="D858" s="1"/>
      <c r="E858" s="1"/>
      <c r="F858" s="1"/>
      <c r="G858" s="1"/>
      <c r="H858" s="11"/>
      <c r="I858" s="11"/>
      <c r="J858" s="11"/>
      <c r="K858" s="2"/>
      <c r="L858" s="2"/>
      <c r="M858" s="1"/>
    </row>
    <row r="859" spans="1:13" x14ac:dyDescent="0.2">
      <c r="A859" s="1"/>
      <c r="B859" s="1"/>
      <c r="C859" s="16"/>
      <c r="D859" s="1"/>
      <c r="E859" s="1"/>
      <c r="F859" s="1"/>
      <c r="G859" s="1"/>
      <c r="H859" s="11"/>
      <c r="I859" s="11"/>
      <c r="J859" s="11"/>
      <c r="K859" s="2"/>
      <c r="L859" s="2"/>
      <c r="M859" s="1"/>
    </row>
    <row r="860" spans="1:13" x14ac:dyDescent="0.2">
      <c r="A860" s="1"/>
      <c r="B860" s="1"/>
      <c r="C860" s="16"/>
      <c r="D860" s="1"/>
      <c r="E860" s="1"/>
      <c r="F860" s="1"/>
      <c r="G860" s="1"/>
      <c r="H860" s="11"/>
      <c r="I860" s="11"/>
      <c r="J860" s="11"/>
      <c r="K860" s="2"/>
      <c r="L860" s="2"/>
      <c r="M860" s="1"/>
    </row>
    <row r="861" spans="1:13" x14ac:dyDescent="0.2">
      <c r="A861" s="1"/>
      <c r="B861" s="1"/>
      <c r="C861" s="16"/>
      <c r="D861" s="1"/>
      <c r="E861" s="1"/>
      <c r="F861" s="1"/>
      <c r="G861" s="1"/>
      <c r="H861" s="11"/>
      <c r="I861" s="11"/>
      <c r="J861" s="11"/>
      <c r="K861" s="2"/>
      <c r="L861" s="2"/>
      <c r="M861" s="1"/>
    </row>
    <row r="862" spans="1:13" x14ac:dyDescent="0.2">
      <c r="A862" s="1"/>
      <c r="B862" s="1"/>
      <c r="C862" s="16"/>
      <c r="D862" s="1"/>
      <c r="E862" s="1"/>
      <c r="F862" s="1"/>
      <c r="G862" s="1"/>
      <c r="H862" s="11"/>
      <c r="I862" s="11"/>
      <c r="J862" s="11"/>
      <c r="K862" s="2"/>
      <c r="L862" s="2"/>
      <c r="M862" s="1"/>
    </row>
    <row r="863" spans="1:13" x14ac:dyDescent="0.2">
      <c r="A863" s="1"/>
      <c r="B863" s="1"/>
      <c r="C863" s="16"/>
      <c r="D863" s="1"/>
      <c r="E863" s="1"/>
      <c r="F863" s="1"/>
      <c r="G863" s="1"/>
      <c r="H863" s="11"/>
      <c r="I863" s="11"/>
      <c r="J863" s="11"/>
      <c r="K863" s="2"/>
      <c r="L863" s="2"/>
      <c r="M863" s="1"/>
    </row>
    <row r="864" spans="1:13" x14ac:dyDescent="0.2">
      <c r="A864" s="1"/>
      <c r="B864" s="1"/>
      <c r="C864" s="16"/>
      <c r="D864" s="1"/>
      <c r="E864" s="1"/>
      <c r="F864" s="1"/>
      <c r="G864" s="1"/>
      <c r="H864" s="11"/>
      <c r="I864" s="11"/>
      <c r="J864" s="11"/>
      <c r="K864" s="2"/>
      <c r="L864" s="2"/>
      <c r="M864" s="1"/>
    </row>
    <row r="865" spans="1:13" x14ac:dyDescent="0.2">
      <c r="A865" s="1"/>
      <c r="B865" s="1"/>
      <c r="C865" s="16"/>
      <c r="D865" s="1"/>
      <c r="E865" s="1"/>
      <c r="F865" s="1"/>
      <c r="G865" s="1"/>
      <c r="H865" s="11"/>
      <c r="I865" s="11"/>
      <c r="J865" s="11"/>
      <c r="K865" s="2"/>
      <c r="L865" s="2"/>
      <c r="M865" s="1"/>
    </row>
    <row r="866" spans="1:13" x14ac:dyDescent="0.2">
      <c r="A866" s="1"/>
      <c r="B866" s="1"/>
      <c r="C866" s="16"/>
      <c r="D866" s="1"/>
      <c r="E866" s="1"/>
      <c r="F866" s="1"/>
      <c r="G866" s="1"/>
      <c r="H866" s="11"/>
      <c r="I866" s="11"/>
      <c r="J866" s="11"/>
      <c r="K866" s="2"/>
      <c r="L866" s="2"/>
      <c r="M866" s="1"/>
    </row>
    <row r="867" spans="1:13" x14ac:dyDescent="0.2">
      <c r="A867" s="1"/>
      <c r="B867" s="1"/>
      <c r="C867" s="16"/>
      <c r="D867" s="1"/>
      <c r="E867" s="1"/>
      <c r="F867" s="1"/>
      <c r="G867" s="1"/>
      <c r="H867" s="11"/>
      <c r="I867" s="11"/>
      <c r="J867" s="11"/>
      <c r="K867" s="2"/>
      <c r="L867" s="2"/>
      <c r="M867" s="1"/>
    </row>
    <row r="868" spans="1:13" x14ac:dyDescent="0.2">
      <c r="A868" s="1"/>
      <c r="B868" s="1"/>
      <c r="C868" s="16"/>
      <c r="D868" s="1"/>
      <c r="E868" s="1"/>
      <c r="F868" s="1"/>
      <c r="G868" s="1"/>
      <c r="H868" s="11"/>
      <c r="I868" s="11"/>
      <c r="J868" s="11"/>
      <c r="K868" s="2"/>
      <c r="L868" s="2"/>
      <c r="M868" s="1"/>
    </row>
    <row r="869" spans="1:13" x14ac:dyDescent="0.2">
      <c r="A869" s="1"/>
      <c r="B869" s="1"/>
      <c r="C869" s="16"/>
      <c r="D869" s="1"/>
      <c r="E869" s="1"/>
      <c r="F869" s="1"/>
      <c r="G869" s="1"/>
      <c r="H869" s="11"/>
      <c r="I869" s="11"/>
      <c r="J869" s="11"/>
      <c r="K869" s="2"/>
      <c r="L869" s="2"/>
      <c r="M869" s="1"/>
    </row>
    <row r="870" spans="1:13" x14ac:dyDescent="0.2">
      <c r="A870" s="1"/>
      <c r="B870" s="1"/>
      <c r="C870" s="16"/>
      <c r="D870" s="1"/>
      <c r="E870" s="1"/>
      <c r="F870" s="1"/>
      <c r="G870" s="1"/>
      <c r="H870" s="11"/>
      <c r="I870" s="11"/>
      <c r="J870" s="11"/>
      <c r="K870" s="2"/>
      <c r="L870" s="2"/>
      <c r="M870" s="1"/>
    </row>
    <row r="871" spans="1:13" x14ac:dyDescent="0.2">
      <c r="A871" s="1"/>
      <c r="B871" s="1"/>
      <c r="C871" s="16"/>
      <c r="D871" s="1"/>
      <c r="E871" s="1"/>
      <c r="F871" s="1"/>
      <c r="G871" s="1"/>
      <c r="H871" s="11"/>
      <c r="I871" s="11"/>
      <c r="J871" s="11"/>
      <c r="K871" s="2"/>
      <c r="L871" s="2"/>
      <c r="M871" s="1"/>
    </row>
    <row r="872" spans="1:13" x14ac:dyDescent="0.2">
      <c r="A872" s="1"/>
      <c r="B872" s="1"/>
      <c r="C872" s="16"/>
      <c r="D872" s="1"/>
      <c r="E872" s="1"/>
      <c r="F872" s="1"/>
      <c r="G872" s="1"/>
      <c r="H872" s="11"/>
      <c r="I872" s="11"/>
      <c r="J872" s="11"/>
      <c r="K872" s="2"/>
      <c r="L872" s="2"/>
      <c r="M872" s="1"/>
    </row>
    <row r="873" spans="1:13" x14ac:dyDescent="0.2">
      <c r="A873" s="1"/>
      <c r="B873" s="1"/>
      <c r="C873" s="16"/>
      <c r="D873" s="1"/>
      <c r="E873" s="1"/>
      <c r="F873" s="1"/>
      <c r="G873" s="1"/>
      <c r="H873" s="11"/>
      <c r="I873" s="11"/>
      <c r="J873" s="11"/>
      <c r="K873" s="2"/>
      <c r="L873" s="2"/>
      <c r="M873" s="1"/>
    </row>
    <row r="874" spans="1:13" x14ac:dyDescent="0.2">
      <c r="A874" s="1"/>
      <c r="B874" s="1"/>
      <c r="C874" s="16"/>
      <c r="D874" s="1"/>
      <c r="E874" s="1"/>
      <c r="F874" s="1"/>
      <c r="G874" s="1"/>
      <c r="H874" s="11"/>
      <c r="I874" s="11"/>
      <c r="J874" s="11"/>
      <c r="K874" s="2"/>
      <c r="L874" s="2"/>
      <c r="M874" s="1"/>
    </row>
    <row r="875" spans="1:13" x14ac:dyDescent="0.2">
      <c r="A875" s="1"/>
      <c r="B875" s="1"/>
      <c r="C875" s="16"/>
      <c r="D875" s="1"/>
      <c r="E875" s="1"/>
      <c r="F875" s="1"/>
      <c r="G875" s="1"/>
      <c r="H875" s="11"/>
      <c r="I875" s="11"/>
      <c r="J875" s="11"/>
      <c r="K875" s="2"/>
      <c r="L875" s="2"/>
      <c r="M875" s="1"/>
    </row>
    <row r="876" spans="1:13" x14ac:dyDescent="0.2">
      <c r="A876" s="1"/>
      <c r="B876" s="1"/>
      <c r="C876" s="16"/>
      <c r="D876" s="1"/>
      <c r="E876" s="1"/>
      <c r="F876" s="1"/>
      <c r="G876" s="1"/>
      <c r="H876" s="11"/>
      <c r="I876" s="11"/>
      <c r="J876" s="11"/>
      <c r="K876" s="2"/>
      <c r="L876" s="2"/>
      <c r="M876" s="1"/>
    </row>
    <row r="877" spans="1:13" x14ac:dyDescent="0.2">
      <c r="A877" s="1"/>
      <c r="B877" s="1"/>
      <c r="C877" s="16"/>
      <c r="D877" s="1"/>
      <c r="E877" s="1"/>
      <c r="F877" s="1"/>
      <c r="G877" s="1"/>
      <c r="H877" s="11"/>
      <c r="I877" s="11"/>
      <c r="J877" s="11"/>
      <c r="K877" s="2"/>
      <c r="L877" s="2"/>
      <c r="M877" s="1"/>
    </row>
    <row r="878" spans="1:13" x14ac:dyDescent="0.2">
      <c r="A878" s="1"/>
      <c r="B878" s="1"/>
      <c r="C878" s="16"/>
      <c r="D878" s="1"/>
      <c r="E878" s="1"/>
      <c r="F878" s="1"/>
      <c r="G878" s="1"/>
      <c r="H878" s="11"/>
      <c r="I878" s="11"/>
      <c r="J878" s="11"/>
      <c r="K878" s="2"/>
      <c r="L878" s="2"/>
      <c r="M878" s="1"/>
    </row>
    <row r="879" spans="1:13" x14ac:dyDescent="0.2">
      <c r="A879" s="1"/>
      <c r="B879" s="1"/>
      <c r="C879" s="16"/>
      <c r="D879" s="1"/>
      <c r="E879" s="1"/>
      <c r="F879" s="1"/>
      <c r="G879" s="1"/>
      <c r="H879" s="11"/>
      <c r="I879" s="11"/>
      <c r="J879" s="11"/>
      <c r="K879" s="2"/>
      <c r="L879" s="2"/>
      <c r="M879" s="1"/>
    </row>
    <row r="880" spans="1:13" x14ac:dyDescent="0.2">
      <c r="A880" s="1"/>
      <c r="B880" s="1"/>
      <c r="C880" s="16"/>
      <c r="D880" s="1"/>
      <c r="E880" s="1"/>
      <c r="F880" s="1"/>
      <c r="G880" s="1"/>
      <c r="H880" s="11"/>
      <c r="I880" s="11"/>
      <c r="J880" s="11"/>
      <c r="K880" s="2"/>
      <c r="L880" s="2"/>
      <c r="M880" s="1"/>
    </row>
    <row r="881" spans="1:13" x14ac:dyDescent="0.2">
      <c r="A881" s="1"/>
      <c r="B881" s="1"/>
      <c r="C881" s="16"/>
      <c r="D881" s="1"/>
      <c r="E881" s="1"/>
      <c r="F881" s="1"/>
      <c r="G881" s="1"/>
      <c r="H881" s="11"/>
      <c r="I881" s="11"/>
      <c r="J881" s="11"/>
      <c r="K881" s="2"/>
      <c r="L881" s="2"/>
      <c r="M881" s="1"/>
    </row>
    <row r="882" spans="1:13" x14ac:dyDescent="0.2">
      <c r="A882" s="1"/>
      <c r="B882" s="1"/>
      <c r="C882" s="16"/>
      <c r="D882" s="1"/>
      <c r="E882" s="1"/>
      <c r="F882" s="1"/>
      <c r="G882" s="1"/>
      <c r="H882" s="11"/>
      <c r="I882" s="11"/>
      <c r="J882" s="11"/>
      <c r="K882" s="2"/>
      <c r="L882" s="2"/>
      <c r="M882" s="1"/>
    </row>
    <row r="883" spans="1:13" x14ac:dyDescent="0.2">
      <c r="A883" s="1"/>
      <c r="B883" s="1"/>
      <c r="C883" s="16"/>
      <c r="D883" s="1"/>
      <c r="E883" s="1"/>
      <c r="F883" s="1"/>
      <c r="G883" s="1"/>
      <c r="H883" s="11"/>
      <c r="I883" s="11"/>
      <c r="J883" s="11"/>
      <c r="K883" s="2"/>
      <c r="L883" s="2"/>
      <c r="M883" s="1"/>
    </row>
    <row r="884" spans="1:13" x14ac:dyDescent="0.2">
      <c r="A884" s="1"/>
      <c r="B884" s="1"/>
      <c r="C884" s="16"/>
      <c r="D884" s="1"/>
      <c r="E884" s="1"/>
      <c r="F884" s="1"/>
      <c r="G884" s="1"/>
      <c r="H884" s="11"/>
      <c r="I884" s="11"/>
      <c r="J884" s="11"/>
      <c r="K884" s="2"/>
      <c r="L884" s="2"/>
      <c r="M884" s="1"/>
    </row>
    <row r="885" spans="1:13" x14ac:dyDescent="0.2">
      <c r="A885" s="1"/>
      <c r="B885" s="1"/>
      <c r="C885" s="16"/>
      <c r="D885" s="1"/>
      <c r="E885" s="1"/>
      <c r="F885" s="1"/>
      <c r="G885" s="1"/>
      <c r="H885" s="11"/>
      <c r="I885" s="11"/>
      <c r="J885" s="11"/>
      <c r="K885" s="2"/>
      <c r="L885" s="2"/>
      <c r="M885" s="1"/>
    </row>
    <row r="886" spans="1:13" x14ac:dyDescent="0.2">
      <c r="A886" s="1"/>
      <c r="B886" s="1"/>
      <c r="C886" s="16"/>
      <c r="D886" s="1"/>
      <c r="E886" s="1"/>
      <c r="F886" s="1"/>
      <c r="G886" s="1"/>
      <c r="H886" s="11"/>
      <c r="I886" s="11"/>
      <c r="J886" s="11"/>
      <c r="K886" s="2"/>
      <c r="L886" s="2"/>
      <c r="M886" s="1"/>
    </row>
    <row r="887" spans="1:13" x14ac:dyDescent="0.2">
      <c r="A887" s="1"/>
      <c r="B887" s="1"/>
      <c r="C887" s="16"/>
      <c r="D887" s="1"/>
      <c r="E887" s="1"/>
      <c r="F887" s="1"/>
      <c r="G887" s="1"/>
      <c r="H887" s="11"/>
      <c r="I887" s="11"/>
      <c r="J887" s="11"/>
      <c r="K887" s="2"/>
      <c r="L887" s="2"/>
      <c r="M887" s="1"/>
    </row>
    <row r="888" spans="1:13" x14ac:dyDescent="0.2">
      <c r="A888" s="1"/>
      <c r="B888" s="1"/>
      <c r="C888" s="16"/>
      <c r="D888" s="1"/>
      <c r="E888" s="1"/>
      <c r="F888" s="1"/>
      <c r="G888" s="1"/>
      <c r="H888" s="11"/>
      <c r="I888" s="11"/>
      <c r="J888" s="11"/>
      <c r="K888" s="2"/>
      <c r="L888" s="2"/>
      <c r="M888" s="1"/>
    </row>
    <row r="889" spans="1:13" x14ac:dyDescent="0.2">
      <c r="A889" s="1"/>
      <c r="B889" s="1"/>
      <c r="C889" s="16"/>
      <c r="D889" s="1"/>
      <c r="E889" s="1"/>
      <c r="F889" s="1"/>
      <c r="G889" s="1"/>
      <c r="H889" s="11"/>
      <c r="I889" s="11"/>
      <c r="J889" s="11"/>
      <c r="K889" s="2"/>
      <c r="L889" s="2"/>
      <c r="M889" s="1"/>
    </row>
    <row r="890" spans="1:13" x14ac:dyDescent="0.2">
      <c r="A890" s="1"/>
      <c r="B890" s="1"/>
      <c r="C890" s="16"/>
      <c r="D890" s="1"/>
      <c r="E890" s="1"/>
      <c r="F890" s="1"/>
      <c r="G890" s="1"/>
      <c r="H890" s="11"/>
      <c r="I890" s="11"/>
      <c r="J890" s="11"/>
      <c r="K890" s="2"/>
      <c r="L890" s="2"/>
      <c r="M890" s="1"/>
    </row>
    <row r="891" spans="1:13" x14ac:dyDescent="0.2">
      <c r="A891" s="1"/>
      <c r="B891" s="1"/>
      <c r="C891" s="16"/>
      <c r="D891" s="1"/>
      <c r="E891" s="1"/>
      <c r="F891" s="1"/>
      <c r="G891" s="1"/>
      <c r="H891" s="11"/>
      <c r="I891" s="11"/>
      <c r="J891" s="11"/>
      <c r="K891" s="2"/>
      <c r="L891" s="2"/>
      <c r="M891" s="1"/>
    </row>
    <row r="892" spans="1:13" x14ac:dyDescent="0.2">
      <c r="A892" s="1"/>
      <c r="B892" s="1"/>
      <c r="C892" s="16"/>
      <c r="D892" s="1"/>
      <c r="E892" s="1"/>
      <c r="F892" s="1"/>
      <c r="G892" s="1"/>
      <c r="H892" s="11"/>
      <c r="I892" s="11"/>
      <c r="J892" s="11"/>
      <c r="K892" s="2"/>
      <c r="L892" s="2"/>
      <c r="M892" s="1"/>
    </row>
    <row r="893" spans="1:13" x14ac:dyDescent="0.2">
      <c r="A893" s="1"/>
      <c r="B893" s="1"/>
      <c r="C893" s="16"/>
      <c r="D893" s="1"/>
      <c r="E893" s="1"/>
      <c r="F893" s="1"/>
      <c r="G893" s="1"/>
      <c r="H893" s="11"/>
      <c r="I893" s="11"/>
      <c r="J893" s="11"/>
      <c r="K893" s="2"/>
      <c r="L893" s="2"/>
      <c r="M893" s="1"/>
    </row>
    <row r="894" spans="1:13" x14ac:dyDescent="0.2">
      <c r="A894" s="1"/>
      <c r="B894" s="1"/>
      <c r="C894" s="16"/>
      <c r="D894" s="1"/>
      <c r="E894" s="1"/>
      <c r="F894" s="1"/>
      <c r="G894" s="1"/>
      <c r="H894" s="11"/>
      <c r="I894" s="11"/>
      <c r="J894" s="11"/>
      <c r="K894" s="2"/>
      <c r="L894" s="2"/>
      <c r="M894" s="1"/>
    </row>
    <row r="895" spans="1:13" x14ac:dyDescent="0.2">
      <c r="A895" s="1"/>
      <c r="B895" s="1"/>
      <c r="C895" s="16"/>
      <c r="D895" s="1"/>
      <c r="E895" s="1"/>
      <c r="F895" s="1"/>
      <c r="G895" s="1"/>
      <c r="H895" s="11"/>
      <c r="I895" s="11"/>
      <c r="J895" s="11"/>
      <c r="K895" s="2"/>
      <c r="L895" s="2"/>
      <c r="M895" s="1"/>
    </row>
    <row r="896" spans="1:13" x14ac:dyDescent="0.2">
      <c r="A896" s="1"/>
      <c r="B896" s="1"/>
      <c r="C896" s="16"/>
      <c r="D896" s="1"/>
      <c r="E896" s="1"/>
      <c r="F896" s="1"/>
      <c r="G896" s="1"/>
      <c r="H896" s="11"/>
      <c r="I896" s="11"/>
      <c r="J896" s="11"/>
      <c r="K896" s="2"/>
      <c r="L896" s="2"/>
      <c r="M896" s="1"/>
    </row>
    <row r="897" spans="1:13" x14ac:dyDescent="0.2">
      <c r="A897" s="1"/>
      <c r="B897" s="1"/>
      <c r="C897" s="16"/>
      <c r="D897" s="1"/>
      <c r="E897" s="1"/>
      <c r="F897" s="1"/>
      <c r="G897" s="1"/>
      <c r="H897" s="11"/>
      <c r="I897" s="11"/>
      <c r="J897" s="11"/>
      <c r="K897" s="2"/>
      <c r="L897" s="2"/>
      <c r="M897" s="1"/>
    </row>
    <row r="898" spans="1:13" x14ac:dyDescent="0.2">
      <c r="A898" s="1"/>
      <c r="B898" s="1"/>
      <c r="C898" s="16"/>
      <c r="D898" s="1"/>
      <c r="E898" s="1"/>
      <c r="F898" s="1"/>
      <c r="G898" s="1"/>
      <c r="H898" s="11"/>
      <c r="I898" s="11"/>
      <c r="J898" s="11"/>
      <c r="K898" s="2"/>
      <c r="L898" s="2"/>
      <c r="M898" s="1"/>
    </row>
    <row r="899" spans="1:13" x14ac:dyDescent="0.2">
      <c r="A899" s="1"/>
      <c r="B899" s="1"/>
      <c r="C899" s="16"/>
      <c r="D899" s="1"/>
      <c r="E899" s="1"/>
      <c r="F899" s="1"/>
      <c r="G899" s="1"/>
      <c r="H899" s="11"/>
      <c r="I899" s="11"/>
      <c r="J899" s="11"/>
      <c r="K899" s="2"/>
      <c r="L899" s="2"/>
      <c r="M899" s="1"/>
    </row>
    <row r="900" spans="1:13" x14ac:dyDescent="0.2">
      <c r="A900" s="1"/>
      <c r="B900" s="1"/>
      <c r="C900" s="16"/>
      <c r="D900" s="1"/>
      <c r="E900" s="1"/>
      <c r="F900" s="1"/>
      <c r="G900" s="1"/>
      <c r="H900" s="11"/>
      <c r="I900" s="11"/>
      <c r="J900" s="11"/>
      <c r="K900" s="2"/>
      <c r="L900" s="2"/>
      <c r="M900" s="1"/>
    </row>
    <row r="901" spans="1:13" x14ac:dyDescent="0.2">
      <c r="A901" s="1"/>
      <c r="B901" s="1"/>
      <c r="C901" s="16"/>
      <c r="D901" s="1"/>
      <c r="E901" s="1"/>
      <c r="F901" s="1"/>
      <c r="G901" s="1"/>
      <c r="H901" s="11"/>
      <c r="I901" s="11"/>
      <c r="J901" s="11"/>
      <c r="K901" s="2"/>
      <c r="L901" s="2"/>
      <c r="M901" s="1"/>
    </row>
    <row r="902" spans="1:13" x14ac:dyDescent="0.2">
      <c r="A902" s="1"/>
      <c r="B902" s="1"/>
      <c r="C902" s="16"/>
      <c r="D902" s="1"/>
      <c r="E902" s="1"/>
      <c r="F902" s="1"/>
      <c r="G902" s="1"/>
      <c r="H902" s="11"/>
      <c r="I902" s="11"/>
      <c r="J902" s="11"/>
      <c r="K902" s="2"/>
      <c r="L902" s="2"/>
      <c r="M902" s="1"/>
    </row>
    <row r="903" spans="1:13" x14ac:dyDescent="0.2">
      <c r="A903" s="1"/>
      <c r="B903" s="1"/>
      <c r="C903" s="16"/>
      <c r="D903" s="1"/>
      <c r="E903" s="1"/>
      <c r="F903" s="1"/>
      <c r="G903" s="1"/>
      <c r="H903" s="11"/>
      <c r="I903" s="11"/>
      <c r="J903" s="11"/>
      <c r="K903" s="2"/>
      <c r="L903" s="2"/>
      <c r="M903" s="1"/>
    </row>
    <row r="904" spans="1:13" x14ac:dyDescent="0.2">
      <c r="A904" s="1"/>
      <c r="B904" s="1"/>
      <c r="C904" s="16"/>
      <c r="D904" s="1"/>
      <c r="E904" s="1"/>
      <c r="F904" s="1"/>
      <c r="G904" s="1"/>
      <c r="H904" s="11"/>
      <c r="I904" s="11"/>
      <c r="J904" s="11"/>
      <c r="K904" s="2"/>
      <c r="L904" s="2"/>
      <c r="M904" s="1"/>
    </row>
    <row r="905" spans="1:13" x14ac:dyDescent="0.2">
      <c r="A905" s="1"/>
      <c r="B905" s="1"/>
      <c r="C905" s="16"/>
      <c r="D905" s="1"/>
      <c r="E905" s="1"/>
      <c r="F905" s="1"/>
      <c r="G905" s="1"/>
      <c r="H905" s="11"/>
      <c r="I905" s="11"/>
      <c r="J905" s="11"/>
      <c r="K905" s="2"/>
      <c r="L905" s="2"/>
      <c r="M905" s="1"/>
    </row>
    <row r="906" spans="1:13" x14ac:dyDescent="0.2">
      <c r="A906" s="1"/>
      <c r="B906" s="1"/>
      <c r="C906" s="16"/>
      <c r="D906" s="1"/>
      <c r="E906" s="1"/>
      <c r="F906" s="1"/>
      <c r="G906" s="1"/>
      <c r="H906" s="11"/>
      <c r="I906" s="11"/>
      <c r="J906" s="11"/>
      <c r="K906" s="2"/>
      <c r="L906" s="2"/>
      <c r="M906" s="1"/>
    </row>
    <row r="907" spans="1:13" x14ac:dyDescent="0.2">
      <c r="A907" s="1"/>
      <c r="B907" s="1"/>
      <c r="C907" s="16"/>
      <c r="D907" s="1"/>
      <c r="E907" s="1"/>
      <c r="F907" s="1"/>
      <c r="G907" s="1"/>
      <c r="H907" s="11"/>
      <c r="I907" s="11"/>
      <c r="J907" s="11"/>
      <c r="K907" s="2"/>
      <c r="L907" s="2"/>
      <c r="M907" s="1"/>
    </row>
    <row r="908" spans="1:13" x14ac:dyDescent="0.2">
      <c r="A908" s="1"/>
      <c r="B908" s="1"/>
      <c r="C908" s="16"/>
      <c r="D908" s="1"/>
      <c r="E908" s="1"/>
      <c r="F908" s="1"/>
      <c r="G908" s="1"/>
      <c r="H908" s="11"/>
      <c r="I908" s="11"/>
      <c r="J908" s="11"/>
      <c r="K908" s="2"/>
      <c r="L908" s="2"/>
      <c r="M908" s="1"/>
    </row>
    <row r="909" spans="1:13" x14ac:dyDescent="0.2">
      <c r="A909" s="1"/>
      <c r="B909" s="1"/>
      <c r="C909" s="16"/>
      <c r="D909" s="1"/>
      <c r="E909" s="1"/>
      <c r="F909" s="1"/>
      <c r="G909" s="1"/>
      <c r="H909" s="11"/>
      <c r="I909" s="11"/>
      <c r="J909" s="11"/>
      <c r="K909" s="2"/>
      <c r="L909" s="2"/>
      <c r="M909" s="1"/>
    </row>
    <row r="910" spans="1:13" x14ac:dyDescent="0.2">
      <c r="A910" s="1"/>
      <c r="B910" s="1"/>
      <c r="C910" s="16"/>
      <c r="D910" s="1"/>
      <c r="E910" s="1"/>
      <c r="F910" s="1"/>
      <c r="G910" s="1"/>
      <c r="H910" s="11"/>
      <c r="I910" s="11"/>
      <c r="J910" s="11"/>
      <c r="K910" s="2"/>
      <c r="L910" s="2"/>
      <c r="M910" s="1"/>
    </row>
    <row r="911" spans="1:13" x14ac:dyDescent="0.2">
      <c r="A911" s="1"/>
      <c r="B911" s="1"/>
      <c r="C911" s="16"/>
      <c r="D911" s="1"/>
      <c r="E911" s="1"/>
      <c r="F911" s="1"/>
      <c r="G911" s="1"/>
      <c r="H911" s="11"/>
      <c r="I911" s="11"/>
      <c r="J911" s="11"/>
      <c r="K911" s="2"/>
      <c r="L911" s="2"/>
      <c r="M911" s="1"/>
    </row>
    <row r="912" spans="1:13" x14ac:dyDescent="0.2">
      <c r="A912" s="1"/>
      <c r="B912" s="1"/>
      <c r="C912" s="16"/>
      <c r="D912" s="1"/>
      <c r="E912" s="1"/>
      <c r="F912" s="1"/>
      <c r="G912" s="1"/>
      <c r="H912" s="11"/>
      <c r="I912" s="11"/>
      <c r="J912" s="11"/>
      <c r="K912" s="2"/>
      <c r="L912" s="2"/>
      <c r="M912" s="1"/>
    </row>
    <row r="913" spans="1:13" x14ac:dyDescent="0.2">
      <c r="A913" s="1"/>
      <c r="B913" s="1"/>
      <c r="C913" s="16"/>
      <c r="D913" s="1"/>
      <c r="E913" s="1"/>
      <c r="F913" s="1"/>
      <c r="G913" s="1"/>
      <c r="H913" s="11"/>
      <c r="I913" s="11"/>
      <c r="J913" s="11"/>
      <c r="K913" s="2"/>
      <c r="L913" s="2"/>
      <c r="M913" s="1"/>
    </row>
    <row r="914" spans="1:13" x14ac:dyDescent="0.2">
      <c r="A914" s="1"/>
      <c r="B914" s="1"/>
      <c r="C914" s="16"/>
      <c r="D914" s="1"/>
      <c r="E914" s="1"/>
      <c r="F914" s="1"/>
      <c r="G914" s="1"/>
      <c r="H914" s="11"/>
      <c r="I914" s="11"/>
      <c r="J914" s="11"/>
      <c r="K914" s="2"/>
      <c r="L914" s="2"/>
      <c r="M914" s="1"/>
    </row>
    <row r="915" spans="1:13" x14ac:dyDescent="0.2">
      <c r="A915" s="1"/>
      <c r="B915" s="1"/>
      <c r="C915" s="16"/>
      <c r="D915" s="1"/>
      <c r="E915" s="1"/>
      <c r="F915" s="1"/>
      <c r="G915" s="1"/>
      <c r="H915" s="11"/>
      <c r="I915" s="11"/>
      <c r="J915" s="11"/>
      <c r="K915" s="2"/>
      <c r="L915" s="2"/>
      <c r="M915" s="1"/>
    </row>
    <row r="916" spans="1:13" x14ac:dyDescent="0.2">
      <c r="A916" s="1"/>
      <c r="B916" s="1"/>
      <c r="C916" s="16"/>
      <c r="D916" s="1"/>
      <c r="E916" s="1"/>
      <c r="F916" s="1"/>
      <c r="G916" s="1"/>
      <c r="H916" s="11"/>
      <c r="I916" s="11"/>
      <c r="J916" s="11"/>
      <c r="K916" s="2"/>
      <c r="L916" s="2"/>
      <c r="M916" s="1"/>
    </row>
    <row r="917" spans="1:13" x14ac:dyDescent="0.2">
      <c r="A917" s="1"/>
      <c r="B917" s="1"/>
      <c r="C917" s="16"/>
      <c r="D917" s="1"/>
      <c r="E917" s="1"/>
      <c r="F917" s="1"/>
      <c r="G917" s="1"/>
      <c r="H917" s="11"/>
      <c r="I917" s="11"/>
      <c r="J917" s="11"/>
      <c r="K917" s="2"/>
      <c r="L917" s="2"/>
      <c r="M917" s="1"/>
    </row>
    <row r="918" spans="1:13" x14ac:dyDescent="0.2">
      <c r="A918" s="1"/>
      <c r="B918" s="1"/>
      <c r="C918" s="16"/>
      <c r="D918" s="1"/>
      <c r="E918" s="1"/>
      <c r="F918" s="1"/>
      <c r="G918" s="1"/>
      <c r="H918" s="11"/>
      <c r="I918" s="11"/>
      <c r="J918" s="11"/>
      <c r="K918" s="2"/>
      <c r="L918" s="2"/>
      <c r="M918" s="1"/>
    </row>
    <row r="919" spans="1:13" x14ac:dyDescent="0.2">
      <c r="A919" s="1"/>
      <c r="B919" s="1"/>
      <c r="C919" s="16"/>
      <c r="D919" s="1"/>
      <c r="E919" s="1"/>
      <c r="F919" s="1"/>
      <c r="G919" s="1"/>
      <c r="H919" s="11"/>
      <c r="I919" s="11"/>
      <c r="J919" s="11"/>
      <c r="K919" s="2"/>
      <c r="L919" s="2"/>
      <c r="M919" s="1"/>
    </row>
    <row r="920" spans="1:13" x14ac:dyDescent="0.2">
      <c r="A920" s="1"/>
      <c r="B920" s="1"/>
      <c r="C920" s="16"/>
      <c r="D920" s="1"/>
      <c r="E920" s="1"/>
      <c r="F920" s="1"/>
      <c r="G920" s="1"/>
      <c r="H920" s="11"/>
      <c r="I920" s="11"/>
      <c r="J920" s="11"/>
      <c r="K920" s="2"/>
      <c r="L920" s="2"/>
      <c r="M920" s="1"/>
    </row>
    <row r="921" spans="1:13" x14ac:dyDescent="0.2">
      <c r="A921" s="1"/>
      <c r="B921" s="1"/>
      <c r="C921" s="16"/>
      <c r="D921" s="1"/>
      <c r="E921" s="1"/>
      <c r="F921" s="1"/>
      <c r="G921" s="1"/>
      <c r="H921" s="11"/>
      <c r="I921" s="11"/>
      <c r="J921" s="11"/>
      <c r="K921" s="2"/>
      <c r="L921" s="2"/>
      <c r="M921" s="1"/>
    </row>
    <row r="922" spans="1:13" x14ac:dyDescent="0.2">
      <c r="A922" s="1"/>
      <c r="B922" s="1"/>
      <c r="C922" s="16"/>
      <c r="D922" s="1"/>
      <c r="E922" s="1"/>
      <c r="F922" s="1"/>
      <c r="G922" s="1"/>
      <c r="H922" s="11"/>
      <c r="I922" s="11"/>
      <c r="J922" s="11"/>
      <c r="K922" s="2"/>
      <c r="L922" s="2"/>
      <c r="M922" s="1"/>
    </row>
    <row r="923" spans="1:13" x14ac:dyDescent="0.2">
      <c r="A923" s="1"/>
      <c r="B923" s="1"/>
      <c r="C923" s="16"/>
      <c r="D923" s="1"/>
      <c r="E923" s="1"/>
      <c r="F923" s="1"/>
      <c r="G923" s="1"/>
      <c r="H923" s="11"/>
      <c r="I923" s="11"/>
      <c r="J923" s="11"/>
      <c r="K923" s="2"/>
      <c r="L923" s="2"/>
      <c r="M923" s="1"/>
    </row>
    <row r="924" spans="1:13" x14ac:dyDescent="0.2">
      <c r="A924" s="1"/>
      <c r="B924" s="1"/>
      <c r="C924" s="16"/>
      <c r="D924" s="1"/>
      <c r="E924" s="1"/>
      <c r="F924" s="1"/>
      <c r="G924" s="1"/>
      <c r="H924" s="11"/>
      <c r="I924" s="11"/>
      <c r="J924" s="11"/>
      <c r="K924" s="2"/>
      <c r="L924" s="2"/>
      <c r="M924" s="1"/>
    </row>
    <row r="925" spans="1:13" x14ac:dyDescent="0.2">
      <c r="A925" s="1"/>
      <c r="B925" s="1"/>
      <c r="C925" s="16"/>
      <c r="D925" s="1"/>
      <c r="E925" s="1"/>
      <c r="F925" s="1"/>
      <c r="G925" s="1"/>
      <c r="H925" s="11"/>
      <c r="I925" s="11"/>
      <c r="J925" s="11"/>
      <c r="K925" s="2"/>
      <c r="L925" s="2"/>
      <c r="M925" s="1"/>
    </row>
    <row r="926" spans="1:13" x14ac:dyDescent="0.2">
      <c r="A926" s="1"/>
      <c r="B926" s="1"/>
      <c r="C926" s="16"/>
      <c r="D926" s="1"/>
      <c r="E926" s="1"/>
      <c r="F926" s="1"/>
      <c r="G926" s="1"/>
      <c r="H926" s="11"/>
      <c r="I926" s="11"/>
      <c r="J926" s="11"/>
      <c r="K926" s="2"/>
      <c r="L926" s="2"/>
      <c r="M926" s="1"/>
    </row>
    <row r="927" spans="1:13" x14ac:dyDescent="0.2">
      <c r="A927" s="1"/>
      <c r="B927" s="1"/>
      <c r="C927" s="16"/>
      <c r="D927" s="1"/>
      <c r="E927" s="1"/>
      <c r="F927" s="1"/>
      <c r="G927" s="1"/>
      <c r="H927" s="11"/>
      <c r="I927" s="11"/>
      <c r="J927" s="11"/>
      <c r="K927" s="2"/>
      <c r="L927" s="2"/>
      <c r="M927" s="1"/>
    </row>
    <row r="928" spans="1:13" x14ac:dyDescent="0.2">
      <c r="A928" s="1"/>
      <c r="B928" s="1"/>
      <c r="C928" s="16"/>
      <c r="D928" s="1"/>
      <c r="E928" s="1"/>
      <c r="F928" s="1"/>
      <c r="G928" s="1"/>
      <c r="H928" s="11"/>
      <c r="I928" s="11"/>
      <c r="J928" s="11"/>
      <c r="K928" s="2"/>
      <c r="L928" s="2"/>
      <c r="M928" s="1"/>
    </row>
    <row r="929" spans="1:13" x14ac:dyDescent="0.2">
      <c r="A929" s="1"/>
      <c r="B929" s="1"/>
      <c r="C929" s="16"/>
      <c r="D929" s="1"/>
      <c r="E929" s="1"/>
      <c r="F929" s="1"/>
      <c r="G929" s="1"/>
      <c r="H929" s="11"/>
      <c r="I929" s="11"/>
      <c r="J929" s="11"/>
      <c r="K929" s="2"/>
      <c r="L929" s="2"/>
      <c r="M929" s="1"/>
    </row>
    <row r="930" spans="1:13" x14ac:dyDescent="0.2">
      <c r="A930" s="1"/>
      <c r="B930" s="1"/>
      <c r="C930" s="16"/>
      <c r="D930" s="1"/>
      <c r="E930" s="1"/>
      <c r="F930" s="1"/>
      <c r="G930" s="1"/>
      <c r="H930" s="11"/>
      <c r="I930" s="11"/>
      <c r="J930" s="11"/>
      <c r="K930" s="2"/>
      <c r="L930" s="2"/>
      <c r="M930" s="1"/>
    </row>
    <row r="931" spans="1:13" x14ac:dyDescent="0.2">
      <c r="A931" s="1"/>
      <c r="B931" s="1"/>
      <c r="C931" s="16"/>
      <c r="D931" s="1"/>
      <c r="E931" s="1"/>
      <c r="F931" s="1"/>
      <c r="G931" s="1"/>
      <c r="H931" s="11"/>
      <c r="I931" s="11"/>
      <c r="J931" s="11"/>
      <c r="K931" s="2"/>
      <c r="L931" s="2"/>
      <c r="M931" s="1"/>
    </row>
    <row r="932" spans="1:13" x14ac:dyDescent="0.2">
      <c r="A932" s="1"/>
      <c r="B932" s="1"/>
      <c r="C932" s="16"/>
      <c r="D932" s="1"/>
      <c r="E932" s="1"/>
      <c r="F932" s="1"/>
      <c r="G932" s="1"/>
      <c r="H932" s="11"/>
      <c r="I932" s="11"/>
      <c r="J932" s="11"/>
      <c r="K932" s="2"/>
      <c r="L932" s="2"/>
      <c r="M932" s="1"/>
    </row>
    <row r="933" spans="1:13" x14ac:dyDescent="0.2">
      <c r="A933" s="1"/>
      <c r="B933" s="1"/>
      <c r="C933" s="16"/>
      <c r="D933" s="1"/>
      <c r="E933" s="1"/>
      <c r="F933" s="1"/>
      <c r="G933" s="1"/>
      <c r="H933" s="11"/>
      <c r="I933" s="11"/>
      <c r="J933" s="11"/>
      <c r="K933" s="2"/>
      <c r="L933" s="2"/>
      <c r="M933" s="1"/>
    </row>
    <row r="934" spans="1:13" x14ac:dyDescent="0.2">
      <c r="A934" s="1"/>
      <c r="B934" s="1"/>
      <c r="C934" s="16"/>
      <c r="D934" s="1"/>
      <c r="E934" s="1"/>
      <c r="F934" s="1"/>
      <c r="G934" s="1"/>
      <c r="H934" s="11"/>
      <c r="I934" s="11"/>
      <c r="J934" s="11"/>
      <c r="K934" s="2"/>
      <c r="L934" s="2"/>
      <c r="M934" s="1"/>
    </row>
    <row r="935" spans="1:13" x14ac:dyDescent="0.2">
      <c r="A935" s="1"/>
      <c r="B935" s="1"/>
      <c r="C935" s="16"/>
      <c r="D935" s="1"/>
      <c r="E935" s="1"/>
      <c r="F935" s="1"/>
      <c r="G935" s="1"/>
      <c r="H935" s="11"/>
      <c r="I935" s="11"/>
      <c r="J935" s="11"/>
      <c r="K935" s="2"/>
      <c r="L935" s="2"/>
      <c r="M935" s="1"/>
    </row>
    <row r="936" spans="1:13" x14ac:dyDescent="0.2">
      <c r="A936" s="1"/>
      <c r="B936" s="1"/>
      <c r="C936" s="16"/>
      <c r="D936" s="1"/>
      <c r="E936" s="1"/>
      <c r="F936" s="1"/>
      <c r="G936" s="1"/>
      <c r="H936" s="11"/>
      <c r="I936" s="11"/>
      <c r="J936" s="11"/>
      <c r="K936" s="2"/>
      <c r="L936" s="2"/>
      <c r="M936" s="1"/>
    </row>
    <row r="937" spans="1:13" x14ac:dyDescent="0.2">
      <c r="A937" s="1"/>
      <c r="B937" s="1"/>
      <c r="C937" s="16"/>
      <c r="D937" s="1"/>
      <c r="E937" s="1"/>
      <c r="F937" s="1"/>
      <c r="G937" s="1"/>
      <c r="H937" s="11"/>
      <c r="I937" s="11"/>
      <c r="J937" s="11"/>
      <c r="K937" s="2"/>
      <c r="L937" s="2"/>
      <c r="M937" s="1"/>
    </row>
    <row r="938" spans="1:13" x14ac:dyDescent="0.2">
      <c r="A938" s="1"/>
      <c r="B938" s="1"/>
      <c r="C938" s="16"/>
      <c r="D938" s="1"/>
      <c r="E938" s="1"/>
      <c r="F938" s="1"/>
      <c r="G938" s="1"/>
      <c r="H938" s="11"/>
      <c r="I938" s="11"/>
      <c r="J938" s="11"/>
      <c r="K938" s="2"/>
      <c r="L938" s="2"/>
      <c r="M938" s="1"/>
    </row>
    <row r="939" spans="1:13" x14ac:dyDescent="0.2">
      <c r="A939" s="1"/>
      <c r="B939" s="1"/>
      <c r="C939" s="16"/>
      <c r="D939" s="1"/>
      <c r="E939" s="1"/>
      <c r="F939" s="1"/>
      <c r="G939" s="1"/>
      <c r="H939" s="11"/>
      <c r="I939" s="11"/>
      <c r="J939" s="11"/>
      <c r="K939" s="2"/>
      <c r="L939" s="2"/>
      <c r="M939" s="1"/>
    </row>
    <row r="940" spans="1:13" x14ac:dyDescent="0.2">
      <c r="A940" s="1"/>
      <c r="B940" s="1"/>
      <c r="C940" s="16"/>
      <c r="D940" s="1"/>
      <c r="E940" s="1"/>
      <c r="F940" s="1"/>
      <c r="G940" s="1"/>
      <c r="H940" s="11"/>
      <c r="I940" s="11"/>
      <c r="J940" s="11"/>
      <c r="K940" s="2"/>
      <c r="L940" s="2"/>
      <c r="M940" s="1"/>
    </row>
    <row r="941" spans="1:13" x14ac:dyDescent="0.2">
      <c r="A941" s="1"/>
      <c r="B941" s="1"/>
      <c r="C941" s="16"/>
      <c r="D941" s="1"/>
      <c r="E941" s="1"/>
      <c r="F941" s="1"/>
      <c r="G941" s="1"/>
      <c r="H941" s="11"/>
      <c r="I941" s="11"/>
      <c r="J941" s="11"/>
      <c r="K941" s="2"/>
      <c r="L941" s="2"/>
      <c r="M941" s="1"/>
    </row>
    <row r="942" spans="1:13" x14ac:dyDescent="0.2">
      <c r="A942" s="1"/>
      <c r="B942" s="1"/>
      <c r="C942" s="16"/>
      <c r="D942" s="1"/>
      <c r="E942" s="1"/>
      <c r="F942" s="1"/>
      <c r="G942" s="1"/>
      <c r="H942" s="11"/>
      <c r="I942" s="11"/>
      <c r="J942" s="11"/>
      <c r="K942" s="2"/>
      <c r="L942" s="2"/>
      <c r="M942" s="1"/>
    </row>
    <row r="943" spans="1:13" x14ac:dyDescent="0.2">
      <c r="A943" s="1"/>
      <c r="B943" s="1"/>
      <c r="C943" s="16"/>
      <c r="D943" s="1"/>
      <c r="E943" s="1"/>
      <c r="F943" s="1"/>
      <c r="G943" s="1"/>
      <c r="H943" s="11"/>
      <c r="I943" s="11"/>
      <c r="J943" s="11"/>
      <c r="K943" s="2"/>
      <c r="L943" s="2"/>
      <c r="M943" s="1"/>
    </row>
    <row r="944" spans="1:13" x14ac:dyDescent="0.2">
      <c r="A944" s="1"/>
      <c r="B944" s="1"/>
      <c r="C944" s="16"/>
      <c r="D944" s="1"/>
      <c r="E944" s="1"/>
      <c r="F944" s="1"/>
      <c r="G944" s="1"/>
      <c r="H944" s="11"/>
      <c r="I944" s="11"/>
      <c r="J944" s="11"/>
      <c r="K944" s="2"/>
      <c r="L944" s="2"/>
      <c r="M944" s="1"/>
    </row>
    <row r="945" spans="1:13" x14ac:dyDescent="0.2">
      <c r="A945" s="1"/>
      <c r="B945" s="1"/>
      <c r="C945" s="16"/>
      <c r="D945" s="1"/>
      <c r="E945" s="1"/>
      <c r="F945" s="1"/>
      <c r="G945" s="1"/>
      <c r="H945" s="11"/>
      <c r="I945" s="11"/>
      <c r="J945" s="11"/>
      <c r="K945" s="2"/>
      <c r="L945" s="2"/>
      <c r="M945" s="1"/>
    </row>
    <row r="946" spans="1:13" x14ac:dyDescent="0.2">
      <c r="A946" s="1"/>
      <c r="B946" s="1"/>
      <c r="C946" s="16"/>
      <c r="D946" s="1"/>
      <c r="E946" s="1"/>
      <c r="F946" s="1"/>
      <c r="G946" s="1"/>
      <c r="H946" s="11"/>
      <c r="I946" s="11"/>
      <c r="J946" s="11"/>
      <c r="K946" s="2"/>
      <c r="L946" s="2"/>
      <c r="M946" s="1"/>
    </row>
    <row r="947" spans="1:13" x14ac:dyDescent="0.2">
      <c r="A947" s="1"/>
      <c r="B947" s="1"/>
      <c r="C947" s="16"/>
      <c r="D947" s="1"/>
      <c r="E947" s="1"/>
      <c r="F947" s="1"/>
      <c r="G947" s="1"/>
      <c r="H947" s="11"/>
      <c r="I947" s="11"/>
      <c r="J947" s="11"/>
      <c r="K947" s="2"/>
      <c r="L947" s="2"/>
      <c r="M947" s="1"/>
    </row>
    <row r="948" spans="1:13" x14ac:dyDescent="0.2">
      <c r="A948" s="1"/>
      <c r="B948" s="1"/>
      <c r="C948" s="16"/>
      <c r="D948" s="1"/>
      <c r="E948" s="1"/>
      <c r="F948" s="1"/>
      <c r="G948" s="1"/>
      <c r="H948" s="11"/>
      <c r="I948" s="11"/>
      <c r="J948" s="11"/>
      <c r="K948" s="2"/>
      <c r="L948" s="2"/>
      <c r="M948" s="1"/>
    </row>
    <row r="949" spans="1:13" x14ac:dyDescent="0.2">
      <c r="A949" s="1"/>
      <c r="B949" s="1"/>
      <c r="C949" s="16"/>
      <c r="D949" s="1"/>
      <c r="E949" s="1"/>
      <c r="F949" s="1"/>
      <c r="G949" s="1"/>
      <c r="H949" s="11"/>
      <c r="I949" s="11"/>
      <c r="J949" s="11"/>
      <c r="K949" s="2"/>
      <c r="L949" s="2"/>
      <c r="M949" s="1"/>
    </row>
    <row r="950" spans="1:13" x14ac:dyDescent="0.2">
      <c r="A950" s="1"/>
      <c r="B950" s="1"/>
      <c r="C950" s="16"/>
      <c r="D950" s="1"/>
      <c r="E950" s="1"/>
      <c r="F950" s="1"/>
      <c r="G950" s="1"/>
      <c r="H950" s="11"/>
      <c r="I950" s="11"/>
      <c r="J950" s="11"/>
      <c r="K950" s="2"/>
      <c r="L950" s="2"/>
      <c r="M950" s="1"/>
    </row>
    <row r="951" spans="1:13" x14ac:dyDescent="0.2">
      <c r="A951" s="1"/>
      <c r="B951" s="1"/>
      <c r="C951" s="16"/>
      <c r="D951" s="1"/>
      <c r="E951" s="1"/>
      <c r="F951" s="1"/>
      <c r="G951" s="1"/>
      <c r="H951" s="11"/>
      <c r="I951" s="11"/>
      <c r="J951" s="11"/>
      <c r="K951" s="2"/>
      <c r="L951" s="2"/>
      <c r="M951" s="1"/>
    </row>
    <row r="952" spans="1:13" x14ac:dyDescent="0.2">
      <c r="A952" s="1"/>
      <c r="B952" s="1"/>
      <c r="C952" s="16"/>
      <c r="D952" s="1"/>
      <c r="E952" s="1"/>
      <c r="F952" s="1"/>
      <c r="G952" s="1"/>
      <c r="H952" s="11"/>
      <c r="I952" s="11"/>
      <c r="J952" s="11"/>
      <c r="K952" s="2"/>
      <c r="L952" s="2"/>
      <c r="M952" s="1"/>
    </row>
    <row r="953" spans="1:13" x14ac:dyDescent="0.2">
      <c r="A953" s="1"/>
      <c r="B953" s="1"/>
      <c r="C953" s="16"/>
      <c r="D953" s="1"/>
      <c r="E953" s="1"/>
      <c r="F953" s="1"/>
      <c r="G953" s="1"/>
      <c r="H953" s="11"/>
      <c r="I953" s="11"/>
      <c r="J953" s="11"/>
      <c r="K953" s="2"/>
      <c r="L953" s="2"/>
      <c r="M953" s="1"/>
    </row>
    <row r="954" spans="1:13" x14ac:dyDescent="0.2">
      <c r="A954" s="1"/>
      <c r="B954" s="1"/>
      <c r="C954" s="16"/>
      <c r="D954" s="1"/>
      <c r="E954" s="1"/>
      <c r="F954" s="1"/>
      <c r="G954" s="1"/>
      <c r="H954" s="11"/>
      <c r="I954" s="11"/>
      <c r="J954" s="11"/>
      <c r="K954" s="2"/>
      <c r="L954" s="2"/>
      <c r="M954" s="1"/>
    </row>
    <row r="955" spans="1:13" x14ac:dyDescent="0.2">
      <c r="A955" s="1"/>
      <c r="B955" s="1"/>
      <c r="C955" s="16"/>
      <c r="D955" s="1"/>
      <c r="E955" s="1"/>
      <c r="F955" s="1"/>
      <c r="G955" s="1"/>
      <c r="H955" s="11"/>
      <c r="I955" s="11"/>
      <c r="J955" s="11"/>
      <c r="K955" s="2"/>
      <c r="L955" s="2"/>
      <c r="M955" s="1"/>
    </row>
    <row r="956" spans="1:13" x14ac:dyDescent="0.2">
      <c r="A956" s="1"/>
      <c r="B956" s="1"/>
      <c r="C956" s="16"/>
      <c r="D956" s="1"/>
      <c r="E956" s="1"/>
      <c r="F956" s="1"/>
      <c r="G956" s="1"/>
      <c r="H956" s="11"/>
      <c r="I956" s="11"/>
      <c r="J956" s="11"/>
      <c r="K956" s="2"/>
      <c r="L956" s="2"/>
      <c r="M956" s="1"/>
    </row>
    <row r="957" spans="1:13" x14ac:dyDescent="0.2">
      <c r="A957" s="1"/>
      <c r="B957" s="1"/>
      <c r="C957" s="16"/>
      <c r="D957" s="1"/>
      <c r="E957" s="1"/>
      <c r="F957" s="1"/>
      <c r="G957" s="1"/>
      <c r="H957" s="11"/>
      <c r="I957" s="11"/>
      <c r="J957" s="11"/>
      <c r="K957" s="2"/>
      <c r="L957" s="2"/>
      <c r="M957" s="1"/>
    </row>
    <row r="958" spans="1:13" x14ac:dyDescent="0.2">
      <c r="A958" s="1"/>
      <c r="B958" s="1"/>
      <c r="C958" s="16"/>
      <c r="D958" s="1"/>
      <c r="E958" s="1"/>
      <c r="F958" s="1"/>
      <c r="G958" s="1"/>
      <c r="H958" s="11"/>
      <c r="I958" s="11"/>
      <c r="J958" s="11"/>
      <c r="K958" s="2"/>
      <c r="L958" s="2"/>
      <c r="M958" s="1"/>
    </row>
    <row r="959" spans="1:13" x14ac:dyDescent="0.2">
      <c r="A959" s="1"/>
      <c r="B959" s="1"/>
      <c r="C959" s="16"/>
      <c r="D959" s="1"/>
      <c r="E959" s="1"/>
      <c r="F959" s="1"/>
      <c r="G959" s="1"/>
      <c r="H959" s="11"/>
      <c r="I959" s="11"/>
      <c r="J959" s="11"/>
      <c r="K959" s="2"/>
      <c r="L959" s="2"/>
      <c r="M959" s="1"/>
    </row>
    <row r="960" spans="1:13" x14ac:dyDescent="0.2">
      <c r="A960" s="1"/>
      <c r="B960" s="1"/>
      <c r="C960" s="16"/>
      <c r="D960" s="1"/>
      <c r="E960" s="1"/>
      <c r="F960" s="1"/>
      <c r="G960" s="1"/>
      <c r="H960" s="11"/>
      <c r="I960" s="11"/>
      <c r="J960" s="11"/>
      <c r="K960" s="2"/>
      <c r="L960" s="2"/>
      <c r="M960" s="1"/>
    </row>
    <row r="961" spans="1:13" x14ac:dyDescent="0.2">
      <c r="A961" s="1"/>
      <c r="B961" s="1"/>
      <c r="C961" s="16"/>
      <c r="D961" s="1"/>
      <c r="E961" s="1"/>
      <c r="F961" s="1"/>
      <c r="G961" s="1"/>
      <c r="H961" s="11"/>
      <c r="I961" s="11"/>
      <c r="J961" s="11"/>
      <c r="K961" s="2"/>
      <c r="L961" s="2"/>
      <c r="M961" s="1"/>
    </row>
    <row r="962" spans="1:13" x14ac:dyDescent="0.2">
      <c r="A962" s="1"/>
      <c r="B962" s="1"/>
      <c r="C962" s="16"/>
      <c r="D962" s="1"/>
      <c r="E962" s="1"/>
      <c r="F962" s="1"/>
      <c r="G962" s="1"/>
      <c r="H962" s="11"/>
      <c r="I962" s="11"/>
      <c r="J962" s="11"/>
      <c r="K962" s="2"/>
      <c r="L962" s="2"/>
      <c r="M962" s="1"/>
    </row>
    <row r="963" spans="1:13" x14ac:dyDescent="0.2">
      <c r="A963" s="1"/>
      <c r="B963" s="1"/>
      <c r="C963" s="16"/>
      <c r="D963" s="1"/>
      <c r="E963" s="1"/>
      <c r="F963" s="1"/>
      <c r="G963" s="1"/>
      <c r="H963" s="11"/>
      <c r="I963" s="11"/>
      <c r="J963" s="11"/>
      <c r="K963" s="2"/>
      <c r="L963" s="2"/>
      <c r="M963" s="1"/>
    </row>
    <row r="964" spans="1:13" x14ac:dyDescent="0.2">
      <c r="A964" s="1"/>
      <c r="B964" s="1"/>
      <c r="C964" s="16"/>
      <c r="D964" s="1"/>
      <c r="E964" s="1"/>
      <c r="F964" s="1"/>
      <c r="G964" s="1"/>
      <c r="H964" s="11"/>
      <c r="I964" s="11"/>
      <c r="J964" s="11"/>
      <c r="K964" s="2"/>
      <c r="L964" s="2"/>
      <c r="M964" s="1"/>
    </row>
    <row r="965" spans="1:13" x14ac:dyDescent="0.2">
      <c r="A965" s="1"/>
      <c r="B965" s="1"/>
      <c r="C965" s="16"/>
      <c r="D965" s="1"/>
      <c r="E965" s="1"/>
      <c r="F965" s="1"/>
      <c r="G965" s="1"/>
      <c r="H965" s="11"/>
      <c r="I965" s="11"/>
      <c r="J965" s="11"/>
      <c r="K965" s="2"/>
      <c r="L965" s="2"/>
      <c r="M965" s="1"/>
    </row>
    <row r="966" spans="1:13" x14ac:dyDescent="0.2">
      <c r="A966" s="1"/>
      <c r="B966" s="1"/>
      <c r="C966" s="16"/>
      <c r="D966" s="1"/>
      <c r="E966" s="1"/>
      <c r="F966" s="1"/>
      <c r="G966" s="1"/>
      <c r="H966" s="11"/>
      <c r="I966" s="11"/>
      <c r="J966" s="11"/>
      <c r="K966" s="2"/>
      <c r="L966" s="2"/>
      <c r="M966" s="1"/>
    </row>
    <row r="967" spans="1:13" x14ac:dyDescent="0.2">
      <c r="A967" s="1"/>
      <c r="B967" s="1"/>
      <c r="C967" s="16"/>
      <c r="D967" s="1"/>
      <c r="E967" s="1"/>
      <c r="F967" s="1"/>
      <c r="G967" s="1"/>
      <c r="H967" s="11"/>
      <c r="I967" s="11"/>
      <c r="J967" s="11"/>
      <c r="K967" s="2"/>
      <c r="L967" s="2"/>
      <c r="M967" s="1"/>
    </row>
    <row r="968" spans="1:13" x14ac:dyDescent="0.2">
      <c r="A968" s="1"/>
      <c r="B968" s="1"/>
      <c r="C968" s="16"/>
      <c r="D968" s="1"/>
      <c r="E968" s="1"/>
      <c r="F968" s="1"/>
      <c r="G968" s="1"/>
      <c r="H968" s="11"/>
      <c r="I968" s="11"/>
      <c r="J968" s="11"/>
      <c r="K968" s="2"/>
      <c r="L968" s="2"/>
      <c r="M968" s="1"/>
    </row>
    <row r="969" spans="1:13" x14ac:dyDescent="0.2">
      <c r="A969" s="1"/>
      <c r="B969" s="1"/>
      <c r="C969" s="16"/>
      <c r="D969" s="1"/>
      <c r="E969" s="1"/>
      <c r="F969" s="1"/>
      <c r="G969" s="1"/>
      <c r="H969" s="11"/>
      <c r="I969" s="11"/>
      <c r="J969" s="11"/>
      <c r="K969" s="2"/>
      <c r="L969" s="2"/>
      <c r="M969" s="1"/>
    </row>
    <row r="970" spans="1:13" x14ac:dyDescent="0.2">
      <c r="A970" s="1"/>
      <c r="B970" s="1"/>
      <c r="C970" s="16"/>
      <c r="D970" s="1"/>
      <c r="E970" s="1"/>
      <c r="F970" s="1"/>
      <c r="G970" s="1"/>
      <c r="H970" s="11"/>
      <c r="I970" s="11"/>
      <c r="J970" s="11"/>
      <c r="K970" s="2"/>
      <c r="L970" s="2"/>
      <c r="M970" s="1"/>
    </row>
    <row r="971" spans="1:13" x14ac:dyDescent="0.2">
      <c r="A971" s="1"/>
      <c r="B971" s="1"/>
      <c r="C971" s="16"/>
      <c r="D971" s="1"/>
      <c r="E971" s="1"/>
      <c r="F971" s="1"/>
      <c r="G971" s="1"/>
      <c r="H971" s="11"/>
      <c r="I971" s="11"/>
      <c r="J971" s="11"/>
      <c r="K971" s="2"/>
      <c r="L971" s="2"/>
      <c r="M971" s="1"/>
    </row>
    <row r="972" spans="1:13" x14ac:dyDescent="0.2">
      <c r="A972" s="1"/>
      <c r="B972" s="1"/>
      <c r="C972" s="16"/>
      <c r="D972" s="1"/>
      <c r="E972" s="1"/>
      <c r="F972" s="1"/>
      <c r="G972" s="1"/>
      <c r="H972" s="11"/>
      <c r="I972" s="11"/>
      <c r="J972" s="11"/>
      <c r="K972" s="2"/>
      <c r="L972" s="2"/>
      <c r="M972" s="1"/>
    </row>
    <row r="973" spans="1:13" x14ac:dyDescent="0.2">
      <c r="A973" s="1"/>
      <c r="B973" s="1"/>
      <c r="C973" s="16"/>
      <c r="D973" s="1"/>
      <c r="E973" s="1"/>
      <c r="F973" s="1"/>
      <c r="G973" s="1"/>
      <c r="H973" s="11"/>
      <c r="I973" s="11"/>
      <c r="J973" s="11"/>
      <c r="K973" s="2"/>
      <c r="L973" s="2"/>
      <c r="M973" s="1"/>
    </row>
    <row r="974" spans="1:13" x14ac:dyDescent="0.2">
      <c r="A974" s="1"/>
      <c r="B974" s="1"/>
      <c r="C974" s="16"/>
      <c r="D974" s="1"/>
      <c r="E974" s="1"/>
      <c r="F974" s="1"/>
      <c r="G974" s="1"/>
      <c r="H974" s="11"/>
      <c r="I974" s="11"/>
      <c r="J974" s="11"/>
      <c r="K974" s="2"/>
      <c r="L974" s="2"/>
      <c r="M974" s="1"/>
    </row>
    <row r="975" spans="1:13" x14ac:dyDescent="0.2">
      <c r="A975" s="1"/>
      <c r="B975" s="1"/>
      <c r="C975" s="16"/>
      <c r="D975" s="1"/>
      <c r="E975" s="1"/>
      <c r="F975" s="1"/>
      <c r="G975" s="1"/>
      <c r="H975" s="11"/>
      <c r="I975" s="11"/>
      <c r="J975" s="11"/>
      <c r="K975" s="2"/>
      <c r="L975" s="2"/>
      <c r="M975" s="1"/>
    </row>
    <row r="976" spans="1:13" x14ac:dyDescent="0.2">
      <c r="A976" s="1"/>
      <c r="B976" s="1"/>
      <c r="C976" s="16"/>
      <c r="D976" s="1"/>
      <c r="E976" s="1"/>
      <c r="F976" s="1"/>
      <c r="G976" s="1"/>
      <c r="H976" s="11"/>
      <c r="I976" s="11"/>
      <c r="J976" s="11"/>
      <c r="K976" s="2"/>
      <c r="L976" s="2"/>
      <c r="M976" s="1"/>
    </row>
    <row r="977" spans="1:13" x14ac:dyDescent="0.2">
      <c r="A977" s="1"/>
      <c r="B977" s="1"/>
      <c r="C977" s="16"/>
      <c r="D977" s="1"/>
      <c r="E977" s="1"/>
      <c r="F977" s="1"/>
      <c r="G977" s="1"/>
      <c r="H977" s="11"/>
      <c r="I977" s="11"/>
      <c r="J977" s="11"/>
      <c r="K977" s="2"/>
      <c r="L977" s="2"/>
      <c r="M977" s="1"/>
    </row>
    <row r="978" spans="1:13" x14ac:dyDescent="0.2">
      <c r="A978" s="1"/>
      <c r="B978" s="1"/>
      <c r="C978" s="16"/>
      <c r="D978" s="1"/>
      <c r="E978" s="1"/>
      <c r="F978" s="1"/>
      <c r="G978" s="1"/>
      <c r="H978" s="11"/>
      <c r="I978" s="11"/>
      <c r="J978" s="11"/>
      <c r="K978" s="2"/>
      <c r="L978" s="2"/>
      <c r="M978" s="1"/>
    </row>
    <row r="979" spans="1:13" x14ac:dyDescent="0.2">
      <c r="A979" s="1"/>
      <c r="B979" s="1"/>
      <c r="C979" s="16"/>
      <c r="D979" s="1"/>
      <c r="E979" s="1"/>
      <c r="F979" s="1"/>
      <c r="G979" s="1"/>
      <c r="H979" s="11"/>
      <c r="I979" s="11"/>
      <c r="J979" s="11"/>
      <c r="K979" s="2"/>
      <c r="L979" s="2"/>
      <c r="M979" s="1"/>
    </row>
    <row r="980" spans="1:13" x14ac:dyDescent="0.2">
      <c r="A980" s="1"/>
      <c r="B980" s="1"/>
      <c r="C980" s="16"/>
      <c r="D980" s="1"/>
      <c r="E980" s="1"/>
      <c r="F980" s="1"/>
      <c r="G980" s="1"/>
      <c r="H980" s="11"/>
      <c r="I980" s="11"/>
      <c r="J980" s="11"/>
      <c r="K980" s="2"/>
      <c r="L980" s="2"/>
      <c r="M980" s="1"/>
    </row>
    <row r="981" spans="1:13" x14ac:dyDescent="0.2">
      <c r="A981" s="1"/>
      <c r="B981" s="1"/>
      <c r="C981" s="16"/>
      <c r="D981" s="1"/>
      <c r="E981" s="1"/>
      <c r="F981" s="1"/>
      <c r="G981" s="1"/>
      <c r="H981" s="11"/>
      <c r="I981" s="11"/>
      <c r="J981" s="11"/>
      <c r="K981" s="2"/>
      <c r="L981" s="2"/>
      <c r="M981" s="1"/>
    </row>
    <row r="982" spans="1:13" x14ac:dyDescent="0.2">
      <c r="A982" s="1"/>
      <c r="B982" s="1"/>
      <c r="C982" s="16"/>
      <c r="D982" s="1"/>
      <c r="E982" s="1"/>
      <c r="F982" s="1"/>
      <c r="G982" s="1"/>
      <c r="H982" s="11"/>
      <c r="I982" s="11"/>
      <c r="J982" s="11"/>
      <c r="K982" s="2"/>
      <c r="L982" s="2"/>
      <c r="M982" s="1"/>
    </row>
    <row r="983" spans="1:13" x14ac:dyDescent="0.2">
      <c r="A983" s="1"/>
      <c r="B983" s="1"/>
      <c r="C983" s="16"/>
      <c r="D983" s="1"/>
      <c r="E983" s="1"/>
      <c r="F983" s="1"/>
      <c r="G983" s="1"/>
      <c r="H983" s="11"/>
      <c r="I983" s="11"/>
      <c r="J983" s="11"/>
      <c r="K983" s="2"/>
      <c r="L983" s="2"/>
      <c r="M983" s="1"/>
    </row>
    <row r="984" spans="1:13" x14ac:dyDescent="0.2">
      <c r="A984" s="1"/>
      <c r="B984" s="1"/>
      <c r="C984" s="16"/>
      <c r="D984" s="1"/>
      <c r="E984" s="1"/>
      <c r="F984" s="1"/>
      <c r="G984" s="1"/>
      <c r="H984" s="11"/>
      <c r="I984" s="11"/>
      <c r="J984" s="11"/>
      <c r="K984" s="2"/>
      <c r="L984" s="2"/>
      <c r="M984" s="1"/>
    </row>
    <row r="985" spans="1:13" x14ac:dyDescent="0.2">
      <c r="A985" s="1"/>
      <c r="B985" s="1"/>
      <c r="C985" s="16"/>
      <c r="D985" s="1"/>
      <c r="E985" s="1"/>
      <c r="F985" s="1"/>
      <c r="G985" s="1"/>
      <c r="H985" s="11"/>
      <c r="I985" s="11"/>
      <c r="J985" s="11"/>
      <c r="K985" s="2"/>
      <c r="L985" s="2"/>
      <c r="M985" s="1"/>
    </row>
    <row r="986" spans="1:13" x14ac:dyDescent="0.2">
      <c r="A986" s="1"/>
      <c r="B986" s="1"/>
      <c r="C986" s="16"/>
      <c r="D986" s="1"/>
      <c r="E986" s="1"/>
      <c r="F986" s="1"/>
      <c r="G986" s="1"/>
      <c r="H986" s="11"/>
      <c r="I986" s="11"/>
      <c r="J986" s="11"/>
      <c r="K986" s="2"/>
      <c r="L986" s="2"/>
      <c r="M986" s="1"/>
    </row>
    <row r="987" spans="1:13" x14ac:dyDescent="0.2">
      <c r="A987" s="1"/>
      <c r="B987" s="1"/>
      <c r="C987" s="16"/>
      <c r="D987" s="1"/>
      <c r="E987" s="1"/>
      <c r="F987" s="1"/>
      <c r="G987" s="1"/>
      <c r="H987" s="11"/>
      <c r="I987" s="11"/>
      <c r="J987" s="11"/>
      <c r="K987" s="2"/>
      <c r="L987" s="2"/>
      <c r="M987" s="1"/>
    </row>
    <row r="988" spans="1:13" x14ac:dyDescent="0.2">
      <c r="A988" s="1"/>
      <c r="B988" s="1"/>
      <c r="C988" s="16"/>
      <c r="D988" s="1"/>
      <c r="E988" s="1"/>
      <c r="F988" s="1"/>
      <c r="G988" s="1"/>
      <c r="H988" s="11"/>
      <c r="I988" s="11"/>
      <c r="J988" s="11"/>
      <c r="K988" s="2"/>
      <c r="L988" s="2"/>
      <c r="M988" s="1"/>
    </row>
    <row r="989" spans="1:13" x14ac:dyDescent="0.2">
      <c r="A989" s="1"/>
      <c r="B989" s="1"/>
      <c r="C989" s="16"/>
      <c r="D989" s="1"/>
      <c r="E989" s="1"/>
      <c r="F989" s="1"/>
      <c r="G989" s="1"/>
      <c r="H989" s="11"/>
      <c r="I989" s="11"/>
      <c r="J989" s="11"/>
      <c r="K989" s="2"/>
      <c r="L989" s="2"/>
      <c r="M989" s="1"/>
    </row>
    <row r="990" spans="1:13" x14ac:dyDescent="0.2">
      <c r="A990" s="1"/>
      <c r="B990" s="1"/>
      <c r="C990" s="16"/>
      <c r="D990" s="1"/>
      <c r="E990" s="1"/>
      <c r="F990" s="1"/>
      <c r="G990" s="1"/>
      <c r="H990" s="11"/>
      <c r="I990" s="11"/>
      <c r="J990" s="11"/>
      <c r="K990" s="2"/>
      <c r="L990" s="2"/>
      <c r="M990" s="1"/>
    </row>
    <row r="991" spans="1:13" x14ac:dyDescent="0.2">
      <c r="A991" s="1"/>
      <c r="B991" s="1"/>
      <c r="C991" s="16"/>
      <c r="D991" s="1"/>
      <c r="E991" s="1"/>
      <c r="F991" s="1"/>
      <c r="G991" s="1"/>
      <c r="H991" s="11"/>
      <c r="I991" s="11"/>
      <c r="J991" s="11"/>
      <c r="K991" s="2"/>
      <c r="L991" s="2"/>
      <c r="M991" s="1"/>
    </row>
    <row r="992" spans="1:13" x14ac:dyDescent="0.2">
      <c r="A992" s="1"/>
      <c r="B992" s="1"/>
      <c r="C992" s="16"/>
      <c r="D992" s="1"/>
      <c r="E992" s="1"/>
      <c r="F992" s="1"/>
      <c r="G992" s="1"/>
      <c r="H992" s="11"/>
      <c r="I992" s="11"/>
      <c r="J992" s="11"/>
      <c r="K992" s="2"/>
      <c r="L992" s="2"/>
      <c r="M992" s="1"/>
    </row>
    <row r="993" spans="1:13" x14ac:dyDescent="0.2">
      <c r="A993" s="1"/>
      <c r="B993" s="1"/>
      <c r="C993" s="16"/>
      <c r="D993" s="1"/>
      <c r="E993" s="1"/>
      <c r="F993" s="1"/>
      <c r="G993" s="1"/>
      <c r="H993" s="11"/>
      <c r="I993" s="11"/>
      <c r="J993" s="11"/>
      <c r="K993" s="2"/>
      <c r="L993" s="2"/>
      <c r="M993" s="1"/>
    </row>
    <row r="994" spans="1:13" x14ac:dyDescent="0.2">
      <c r="A994" s="1"/>
      <c r="B994" s="1"/>
      <c r="C994" s="16"/>
      <c r="D994" s="1"/>
      <c r="E994" s="1"/>
      <c r="F994" s="1"/>
      <c r="G994" s="1"/>
      <c r="H994" s="11"/>
      <c r="I994" s="11"/>
      <c r="J994" s="11"/>
      <c r="K994" s="2"/>
      <c r="L994" s="2"/>
      <c r="M994" s="1"/>
    </row>
    <row r="995" spans="1:13" x14ac:dyDescent="0.2">
      <c r="A995" s="1"/>
      <c r="B995" s="1"/>
      <c r="C995" s="16"/>
      <c r="D995" s="1"/>
      <c r="E995" s="1"/>
      <c r="F995" s="1"/>
      <c r="G995" s="1"/>
      <c r="H995" s="11"/>
      <c r="I995" s="11"/>
      <c r="J995" s="11"/>
      <c r="K995" s="2"/>
      <c r="L995" s="2"/>
      <c r="M995" s="1"/>
    </row>
    <row r="996" spans="1:13" x14ac:dyDescent="0.2">
      <c r="A996" s="1"/>
      <c r="B996" s="1"/>
      <c r="C996" s="16"/>
      <c r="D996" s="1"/>
      <c r="E996" s="1"/>
      <c r="F996" s="1"/>
      <c r="G996" s="1"/>
      <c r="H996" s="11"/>
      <c r="I996" s="11"/>
      <c r="J996" s="11"/>
      <c r="K996" s="2"/>
      <c r="L996" s="2"/>
      <c r="M996" s="1"/>
    </row>
    <row r="997" spans="1:13" x14ac:dyDescent="0.2">
      <c r="A997" s="1"/>
      <c r="B997" s="1"/>
      <c r="C997" s="16"/>
      <c r="D997" s="1"/>
      <c r="E997" s="1"/>
      <c r="F997" s="1"/>
      <c r="G997" s="1"/>
      <c r="H997" s="11"/>
      <c r="I997" s="11"/>
      <c r="J997" s="11"/>
      <c r="K997" s="2"/>
      <c r="L997" s="2"/>
      <c r="M997" s="1"/>
    </row>
    <row r="998" spans="1:13" x14ac:dyDescent="0.2">
      <c r="A998" s="1"/>
      <c r="B998" s="1"/>
      <c r="C998" s="16"/>
      <c r="D998" s="1"/>
      <c r="E998" s="1"/>
      <c r="F998" s="1"/>
      <c r="G998" s="1"/>
      <c r="H998" s="11"/>
      <c r="I998" s="11"/>
      <c r="J998" s="11"/>
      <c r="K998" s="2"/>
      <c r="L998" s="2"/>
      <c r="M998" s="1"/>
    </row>
    <row r="999" spans="1:13" x14ac:dyDescent="0.2">
      <c r="A999" s="1"/>
      <c r="B999" s="1"/>
      <c r="C999" s="16"/>
      <c r="D999" s="1"/>
      <c r="E999" s="1"/>
      <c r="F999" s="1"/>
      <c r="G999" s="1"/>
      <c r="H999" s="11"/>
      <c r="I999" s="11"/>
      <c r="J999" s="11"/>
      <c r="K999" s="2"/>
      <c r="L999" s="2"/>
      <c r="M999" s="1"/>
    </row>
    <row r="1000" spans="1:13" x14ac:dyDescent="0.2">
      <c r="A1000" s="1"/>
      <c r="B1000" s="1"/>
      <c r="C1000" s="16"/>
      <c r="D1000" s="1"/>
      <c r="E1000" s="1"/>
      <c r="F1000" s="1"/>
      <c r="G1000" s="1"/>
      <c r="H1000" s="11"/>
      <c r="I1000" s="11"/>
      <c r="J1000" s="11"/>
      <c r="K1000" s="2"/>
      <c r="L1000" s="2"/>
      <c r="M1000" s="1"/>
    </row>
    <row r="1001" spans="1:13" x14ac:dyDescent="0.2">
      <c r="A1001" s="1"/>
      <c r="B1001" s="1"/>
      <c r="C1001" s="16"/>
      <c r="D1001" s="1"/>
      <c r="E1001" s="1"/>
      <c r="F1001" s="1"/>
      <c r="G1001" s="1"/>
      <c r="H1001" s="11"/>
      <c r="I1001" s="11"/>
      <c r="J1001" s="11"/>
      <c r="K1001" s="2"/>
      <c r="L1001" s="2"/>
      <c r="M1001" s="1"/>
    </row>
    <row r="1002" spans="1:13" x14ac:dyDescent="0.2">
      <c r="A1002" s="1"/>
      <c r="B1002" s="1"/>
      <c r="C1002" s="16"/>
      <c r="D1002" s="1"/>
      <c r="E1002" s="1"/>
      <c r="F1002" s="1"/>
      <c r="G1002" s="1"/>
      <c r="H1002" s="11"/>
      <c r="I1002" s="11"/>
      <c r="J1002" s="11"/>
      <c r="K1002" s="2"/>
      <c r="L1002" s="2"/>
      <c r="M1002" s="1"/>
    </row>
    <row r="1003" spans="1:13" x14ac:dyDescent="0.2">
      <c r="A1003" s="1"/>
      <c r="B1003" s="1"/>
      <c r="C1003" s="16"/>
      <c r="D1003" s="1"/>
      <c r="E1003" s="1"/>
      <c r="F1003" s="1"/>
      <c r="G1003" s="1"/>
      <c r="H1003" s="11"/>
      <c r="I1003" s="11"/>
      <c r="J1003" s="11"/>
      <c r="K1003" s="2"/>
      <c r="L1003" s="2"/>
      <c r="M1003" s="1"/>
    </row>
    <row r="1004" spans="1:13" x14ac:dyDescent="0.2">
      <c r="A1004" s="1"/>
      <c r="B1004" s="1"/>
      <c r="C1004" s="16"/>
      <c r="D1004" s="1"/>
      <c r="E1004" s="1"/>
      <c r="F1004" s="1"/>
      <c r="G1004" s="1"/>
      <c r="H1004" s="11"/>
      <c r="I1004" s="11"/>
      <c r="J1004" s="11"/>
      <c r="K1004" s="2"/>
      <c r="L1004" s="2"/>
      <c r="M1004" s="1"/>
    </row>
    <row r="1005" spans="1:13" x14ac:dyDescent="0.2">
      <c r="A1005" s="1"/>
      <c r="B1005" s="1"/>
      <c r="C1005" s="16"/>
      <c r="D1005" s="1"/>
      <c r="E1005" s="1"/>
      <c r="F1005" s="1"/>
      <c r="G1005" s="1"/>
      <c r="H1005" s="11"/>
      <c r="I1005" s="11"/>
      <c r="J1005" s="11"/>
      <c r="K1005" s="2"/>
      <c r="L1005" s="2"/>
      <c r="M1005" s="1"/>
    </row>
    <row r="1006" spans="1:13" x14ac:dyDescent="0.2">
      <c r="A1006" s="1"/>
      <c r="B1006" s="1"/>
      <c r="C1006" s="16"/>
      <c r="D1006" s="1"/>
      <c r="E1006" s="1"/>
      <c r="F1006" s="1"/>
      <c r="G1006" s="1"/>
      <c r="H1006" s="11"/>
      <c r="I1006" s="11"/>
      <c r="J1006" s="11"/>
      <c r="K1006" s="2"/>
      <c r="L1006" s="2"/>
      <c r="M1006" s="1"/>
    </row>
    <row r="1007" spans="1:13" x14ac:dyDescent="0.2">
      <c r="A1007" s="1"/>
      <c r="B1007" s="1"/>
      <c r="C1007" s="16"/>
      <c r="D1007" s="1"/>
      <c r="E1007" s="1"/>
      <c r="F1007" s="1"/>
      <c r="G1007" s="1"/>
      <c r="H1007" s="11"/>
      <c r="I1007" s="11"/>
      <c r="J1007" s="11"/>
      <c r="K1007" s="2"/>
      <c r="L1007" s="2"/>
      <c r="M1007" s="1"/>
    </row>
    <row r="1008" spans="1:13" x14ac:dyDescent="0.2">
      <c r="A1008" s="1"/>
      <c r="B1008" s="1"/>
      <c r="C1008" s="16"/>
      <c r="D1008" s="1"/>
      <c r="E1008" s="1"/>
      <c r="F1008" s="1"/>
      <c r="G1008" s="1"/>
      <c r="H1008" s="11"/>
      <c r="I1008" s="11"/>
      <c r="J1008" s="11"/>
      <c r="K1008" s="2"/>
      <c r="L1008" s="2"/>
      <c r="M1008" s="1"/>
    </row>
    <row r="1009" spans="1:13" x14ac:dyDescent="0.2">
      <c r="A1009" s="1"/>
      <c r="B1009" s="1"/>
      <c r="C1009" s="16"/>
      <c r="D1009" s="1"/>
      <c r="E1009" s="1"/>
      <c r="F1009" s="1"/>
      <c r="G1009" s="1"/>
      <c r="H1009" s="11"/>
      <c r="I1009" s="11"/>
      <c r="J1009" s="11"/>
      <c r="K1009" s="2"/>
      <c r="L1009" s="2"/>
      <c r="M1009" s="1"/>
    </row>
    <row r="1010" spans="1:13" x14ac:dyDescent="0.2">
      <c r="A1010" s="1"/>
      <c r="B1010" s="1"/>
      <c r="C1010" s="16"/>
      <c r="D1010" s="1"/>
      <c r="E1010" s="1"/>
      <c r="F1010" s="1"/>
      <c r="G1010" s="1"/>
      <c r="H1010" s="11"/>
      <c r="I1010" s="11"/>
      <c r="J1010" s="11"/>
      <c r="K1010" s="2"/>
      <c r="L1010" s="2"/>
      <c r="M1010" s="1"/>
    </row>
    <row r="1011" spans="1:13" x14ac:dyDescent="0.2">
      <c r="A1011" s="1"/>
      <c r="B1011" s="1"/>
      <c r="C1011" s="16"/>
      <c r="D1011" s="1"/>
      <c r="E1011" s="1"/>
      <c r="F1011" s="1"/>
      <c r="G1011" s="1"/>
      <c r="H1011" s="11"/>
      <c r="I1011" s="11"/>
      <c r="J1011" s="11"/>
      <c r="K1011" s="2"/>
      <c r="L1011" s="2"/>
      <c r="M1011" s="1"/>
    </row>
    <row r="1012" spans="1:13" x14ac:dyDescent="0.2">
      <c r="A1012" s="1"/>
      <c r="B1012" s="1"/>
      <c r="C1012" s="16"/>
      <c r="D1012" s="1"/>
      <c r="E1012" s="1"/>
      <c r="F1012" s="1"/>
      <c r="G1012" s="1"/>
      <c r="H1012" s="11"/>
      <c r="I1012" s="11"/>
      <c r="J1012" s="11"/>
      <c r="K1012" s="2"/>
      <c r="L1012" s="2"/>
      <c r="M1012" s="1"/>
    </row>
    <row r="1013" spans="1:13" x14ac:dyDescent="0.2">
      <c r="A1013" s="1"/>
      <c r="B1013" s="1"/>
      <c r="C1013" s="16"/>
      <c r="D1013" s="1"/>
      <c r="E1013" s="1"/>
      <c r="F1013" s="1"/>
      <c r="G1013" s="1"/>
      <c r="H1013" s="11"/>
      <c r="I1013" s="11"/>
      <c r="J1013" s="11"/>
      <c r="K1013" s="2"/>
      <c r="L1013" s="2"/>
      <c r="M1013" s="1"/>
    </row>
    <row r="1014" spans="1:13" x14ac:dyDescent="0.2">
      <c r="A1014" s="1"/>
      <c r="B1014" s="1"/>
      <c r="C1014" s="16"/>
      <c r="D1014" s="1"/>
      <c r="E1014" s="1"/>
      <c r="F1014" s="1"/>
      <c r="G1014" s="1"/>
      <c r="H1014" s="11"/>
      <c r="I1014" s="11"/>
      <c r="J1014" s="11"/>
      <c r="K1014" s="2"/>
      <c r="L1014" s="2"/>
      <c r="M1014" s="1"/>
    </row>
    <row r="1015" spans="1:13" x14ac:dyDescent="0.2">
      <c r="A1015" s="1"/>
      <c r="B1015" s="1"/>
      <c r="C1015" s="16"/>
      <c r="D1015" s="1"/>
      <c r="E1015" s="1"/>
      <c r="F1015" s="1"/>
      <c r="G1015" s="1"/>
      <c r="H1015" s="11"/>
      <c r="I1015" s="11"/>
      <c r="J1015" s="11"/>
      <c r="K1015" s="2"/>
      <c r="L1015" s="2"/>
      <c r="M1015" s="1"/>
    </row>
    <row r="1016" spans="1:13" x14ac:dyDescent="0.2">
      <c r="A1016" s="1"/>
      <c r="B1016" s="1"/>
      <c r="C1016" s="16"/>
      <c r="D1016" s="1"/>
      <c r="E1016" s="1"/>
      <c r="F1016" s="1"/>
      <c r="G1016" s="1"/>
      <c r="H1016" s="11"/>
      <c r="I1016" s="11"/>
      <c r="J1016" s="11"/>
      <c r="K1016" s="2"/>
      <c r="L1016" s="2"/>
      <c r="M1016" s="1"/>
    </row>
    <row r="1017" spans="1:13" x14ac:dyDescent="0.2">
      <c r="A1017" s="1"/>
      <c r="B1017" s="1"/>
      <c r="C1017" s="16"/>
      <c r="D1017" s="1"/>
      <c r="E1017" s="1"/>
      <c r="F1017" s="1"/>
      <c r="G1017" s="1"/>
      <c r="H1017" s="11"/>
      <c r="I1017" s="11"/>
      <c r="J1017" s="11"/>
      <c r="K1017" s="2"/>
      <c r="L1017" s="2"/>
      <c r="M1017" s="1"/>
    </row>
    <row r="1018" spans="1:13" x14ac:dyDescent="0.2">
      <c r="A1018" s="1"/>
      <c r="B1018" s="1"/>
      <c r="C1018" s="16"/>
      <c r="D1018" s="1"/>
      <c r="E1018" s="1"/>
      <c r="F1018" s="1"/>
      <c r="G1018" s="1"/>
      <c r="H1018" s="11"/>
      <c r="I1018" s="11"/>
      <c r="J1018" s="11"/>
      <c r="K1018" s="2"/>
      <c r="L1018" s="2"/>
      <c r="M1018" s="1"/>
    </row>
    <row r="1019" spans="1:13" x14ac:dyDescent="0.2">
      <c r="A1019" s="1"/>
      <c r="B1019" s="1"/>
      <c r="C1019" s="16"/>
      <c r="D1019" s="1"/>
      <c r="E1019" s="1"/>
      <c r="F1019" s="1"/>
      <c r="G1019" s="1"/>
      <c r="H1019" s="11"/>
      <c r="I1019" s="11"/>
      <c r="J1019" s="11"/>
      <c r="K1019" s="2"/>
      <c r="L1019" s="2"/>
      <c r="M1019" s="1"/>
    </row>
    <row r="1020" spans="1:13" x14ac:dyDescent="0.2">
      <c r="A1020" s="1"/>
      <c r="B1020" s="1"/>
      <c r="C1020" s="16"/>
      <c r="D1020" s="1"/>
      <c r="E1020" s="1"/>
      <c r="F1020" s="1"/>
      <c r="G1020" s="1"/>
      <c r="H1020" s="11"/>
      <c r="I1020" s="11"/>
      <c r="J1020" s="11"/>
      <c r="K1020" s="2"/>
      <c r="L1020" s="2"/>
      <c r="M1020" s="1"/>
    </row>
    <row r="1021" spans="1:13" x14ac:dyDescent="0.2">
      <c r="A1021" s="1"/>
      <c r="B1021" s="1"/>
      <c r="C1021" s="16"/>
      <c r="D1021" s="1"/>
      <c r="E1021" s="1"/>
      <c r="F1021" s="1"/>
      <c r="G1021" s="1"/>
      <c r="H1021" s="11"/>
      <c r="I1021" s="11"/>
      <c r="J1021" s="11"/>
      <c r="K1021" s="2"/>
      <c r="L1021" s="2"/>
      <c r="M1021" s="1"/>
    </row>
    <row r="1022" spans="1:13" x14ac:dyDescent="0.2">
      <c r="A1022" s="1"/>
      <c r="B1022" s="1"/>
      <c r="C1022" s="16"/>
      <c r="D1022" s="1"/>
      <c r="E1022" s="1"/>
      <c r="F1022" s="1"/>
      <c r="G1022" s="1"/>
      <c r="H1022" s="11"/>
      <c r="I1022" s="11"/>
      <c r="J1022" s="11"/>
      <c r="K1022" s="2"/>
      <c r="L1022" s="2"/>
      <c r="M1022" s="1"/>
    </row>
    <row r="1023" spans="1:13" x14ac:dyDescent="0.2">
      <c r="A1023" s="1"/>
      <c r="B1023" s="1"/>
      <c r="C1023" s="16"/>
      <c r="D1023" s="1"/>
      <c r="E1023" s="1"/>
      <c r="F1023" s="1"/>
      <c r="G1023" s="1"/>
      <c r="H1023" s="11"/>
      <c r="I1023" s="11"/>
      <c r="J1023" s="11"/>
      <c r="K1023" s="2"/>
      <c r="L1023" s="2"/>
      <c r="M1023" s="1"/>
    </row>
    <row r="1024" spans="1:13" x14ac:dyDescent="0.2">
      <c r="A1024" s="1"/>
      <c r="B1024" s="1"/>
      <c r="C1024" s="16"/>
      <c r="D1024" s="1"/>
      <c r="E1024" s="1"/>
      <c r="F1024" s="1"/>
      <c r="G1024" s="1"/>
      <c r="H1024" s="11"/>
      <c r="I1024" s="11"/>
      <c r="J1024" s="11"/>
      <c r="K1024" s="2"/>
      <c r="L1024" s="2"/>
      <c r="M1024" s="1"/>
    </row>
    <row r="1025" spans="1:13" x14ac:dyDescent="0.2">
      <c r="A1025" s="1"/>
      <c r="B1025" s="1"/>
      <c r="C1025" s="16"/>
      <c r="D1025" s="1"/>
      <c r="E1025" s="1"/>
      <c r="F1025" s="1"/>
      <c r="G1025" s="1"/>
      <c r="H1025" s="11"/>
      <c r="I1025" s="11"/>
      <c r="J1025" s="11"/>
      <c r="K1025" s="2"/>
      <c r="L1025" s="2"/>
      <c r="M1025" s="1"/>
    </row>
    <row r="1026" spans="1:13" x14ac:dyDescent="0.2">
      <c r="A1026" s="1"/>
      <c r="B1026" s="1"/>
      <c r="C1026" s="16"/>
      <c r="D1026" s="1"/>
      <c r="E1026" s="1"/>
      <c r="F1026" s="1"/>
      <c r="G1026" s="1"/>
      <c r="H1026" s="11"/>
      <c r="I1026" s="11"/>
      <c r="J1026" s="11"/>
      <c r="K1026" s="2"/>
      <c r="L1026" s="2"/>
      <c r="M1026" s="1"/>
    </row>
    <row r="1027" spans="1:13" x14ac:dyDescent="0.2">
      <c r="A1027" s="1"/>
      <c r="B1027" s="1"/>
      <c r="C1027" s="16"/>
      <c r="D1027" s="1"/>
      <c r="E1027" s="1"/>
      <c r="F1027" s="1"/>
      <c r="G1027" s="1"/>
      <c r="H1027" s="11"/>
      <c r="I1027" s="11"/>
      <c r="J1027" s="11"/>
      <c r="K1027" s="2"/>
      <c r="L1027" s="2"/>
      <c r="M1027" s="1"/>
    </row>
    <row r="1028" spans="1:13" x14ac:dyDescent="0.2">
      <c r="A1028" s="1"/>
      <c r="B1028" s="1"/>
      <c r="C1028" s="16"/>
      <c r="D1028" s="1"/>
      <c r="E1028" s="1"/>
      <c r="F1028" s="1"/>
      <c r="G1028" s="1"/>
      <c r="H1028" s="11"/>
      <c r="I1028" s="11"/>
      <c r="J1028" s="11"/>
      <c r="K1028" s="2"/>
      <c r="L1028" s="2"/>
      <c r="M1028" s="1"/>
    </row>
    <row r="1029" spans="1:13" x14ac:dyDescent="0.2">
      <c r="A1029" s="1"/>
      <c r="B1029" s="1"/>
      <c r="C1029" s="16"/>
      <c r="D1029" s="1"/>
      <c r="E1029" s="1"/>
      <c r="F1029" s="1"/>
      <c r="G1029" s="1"/>
      <c r="H1029" s="11"/>
      <c r="I1029" s="11"/>
      <c r="J1029" s="11"/>
      <c r="K1029" s="2"/>
      <c r="L1029" s="2"/>
      <c r="M1029" s="1"/>
    </row>
    <row r="1030" spans="1:13" x14ac:dyDescent="0.2">
      <c r="A1030" s="1"/>
      <c r="B1030" s="1"/>
      <c r="C1030" s="16"/>
      <c r="D1030" s="1"/>
      <c r="E1030" s="1"/>
      <c r="F1030" s="1"/>
      <c r="G1030" s="1"/>
      <c r="H1030" s="11"/>
      <c r="I1030" s="11"/>
      <c r="J1030" s="11"/>
      <c r="K1030" s="2"/>
      <c r="L1030" s="2"/>
      <c r="M1030" s="1"/>
    </row>
    <row r="1031" spans="1:13" x14ac:dyDescent="0.2">
      <c r="A1031" s="1"/>
      <c r="B1031" s="1"/>
      <c r="C1031" s="16"/>
      <c r="D1031" s="1"/>
      <c r="E1031" s="1"/>
      <c r="F1031" s="1"/>
      <c r="G1031" s="1"/>
      <c r="H1031" s="11"/>
      <c r="I1031" s="11"/>
      <c r="J1031" s="11"/>
      <c r="K1031" s="2"/>
      <c r="L1031" s="2"/>
      <c r="M1031" s="1"/>
    </row>
    <row r="1032" spans="1:13" x14ac:dyDescent="0.2">
      <c r="A1032" s="1"/>
      <c r="B1032" s="1"/>
      <c r="C1032" s="16"/>
      <c r="D1032" s="1"/>
      <c r="E1032" s="1"/>
      <c r="F1032" s="1"/>
      <c r="G1032" s="1"/>
      <c r="H1032" s="11"/>
      <c r="I1032" s="11"/>
      <c r="J1032" s="11"/>
      <c r="K1032" s="2"/>
      <c r="L1032" s="2"/>
      <c r="M1032" s="1"/>
    </row>
    <row r="1033" spans="1:13" x14ac:dyDescent="0.2">
      <c r="A1033" s="1"/>
      <c r="B1033" s="1"/>
      <c r="C1033" s="16"/>
      <c r="D1033" s="1"/>
      <c r="E1033" s="1"/>
      <c r="F1033" s="1"/>
      <c r="G1033" s="1"/>
      <c r="H1033" s="11"/>
      <c r="I1033" s="11"/>
      <c r="J1033" s="11"/>
      <c r="K1033" s="2"/>
      <c r="L1033" s="2"/>
      <c r="M1033" s="1"/>
    </row>
    <row r="1034" spans="1:13" x14ac:dyDescent="0.2">
      <c r="A1034" s="1"/>
      <c r="B1034" s="1"/>
      <c r="C1034" s="16"/>
      <c r="D1034" s="1"/>
      <c r="E1034" s="1"/>
      <c r="F1034" s="1"/>
      <c r="G1034" s="1"/>
      <c r="H1034" s="11"/>
      <c r="I1034" s="11"/>
      <c r="J1034" s="11"/>
      <c r="K1034" s="2"/>
      <c r="L1034" s="2"/>
      <c r="M1034" s="1"/>
    </row>
    <row r="1035" spans="1:13" x14ac:dyDescent="0.2">
      <c r="A1035" s="1"/>
      <c r="B1035" s="1"/>
      <c r="C1035" s="16"/>
      <c r="D1035" s="1"/>
      <c r="E1035" s="1"/>
      <c r="F1035" s="1"/>
      <c r="G1035" s="1"/>
      <c r="H1035" s="11"/>
      <c r="I1035" s="11"/>
      <c r="J1035" s="11"/>
      <c r="K1035" s="2"/>
      <c r="L1035" s="2"/>
      <c r="M1035" s="1"/>
    </row>
    <row r="1036" spans="1:13" x14ac:dyDescent="0.2">
      <c r="A1036" s="1"/>
      <c r="B1036" s="1"/>
      <c r="C1036" s="16"/>
      <c r="D1036" s="1"/>
      <c r="E1036" s="1"/>
      <c r="F1036" s="1"/>
      <c r="G1036" s="1"/>
      <c r="H1036" s="11"/>
      <c r="I1036" s="11"/>
      <c r="J1036" s="11"/>
      <c r="K1036" s="2"/>
      <c r="L1036" s="2"/>
      <c r="M1036" s="1"/>
    </row>
    <row r="1037" spans="1:13" x14ac:dyDescent="0.2">
      <c r="A1037" s="1"/>
      <c r="B1037" s="1"/>
      <c r="C1037" s="16"/>
      <c r="D1037" s="1"/>
      <c r="E1037" s="1"/>
      <c r="F1037" s="1"/>
      <c r="G1037" s="1"/>
      <c r="H1037" s="11"/>
      <c r="I1037" s="11"/>
      <c r="J1037" s="11"/>
      <c r="K1037" s="2"/>
      <c r="L1037" s="2"/>
      <c r="M1037" s="1"/>
    </row>
    <row r="1038" spans="1:13" x14ac:dyDescent="0.2">
      <c r="A1038" s="1"/>
      <c r="B1038" s="1"/>
      <c r="C1038" s="16"/>
      <c r="D1038" s="1"/>
      <c r="E1038" s="1"/>
      <c r="F1038" s="1"/>
      <c r="G1038" s="1"/>
      <c r="H1038" s="11"/>
      <c r="I1038" s="11"/>
      <c r="J1038" s="11"/>
      <c r="K1038" s="2"/>
      <c r="L1038" s="2"/>
      <c r="M1038" s="1"/>
    </row>
    <row r="1039" spans="1:13" x14ac:dyDescent="0.2">
      <c r="A1039" s="1"/>
      <c r="B1039" s="1"/>
      <c r="C1039" s="16"/>
      <c r="D1039" s="1"/>
      <c r="E1039" s="1"/>
      <c r="F1039" s="1"/>
      <c r="G1039" s="1"/>
      <c r="H1039" s="11"/>
      <c r="I1039" s="11"/>
      <c r="J1039" s="11"/>
      <c r="K1039" s="2"/>
      <c r="L1039" s="2"/>
      <c r="M1039" s="1"/>
    </row>
    <row r="1040" spans="1:13" x14ac:dyDescent="0.2">
      <c r="A1040" s="1"/>
      <c r="B1040" s="1"/>
      <c r="C1040" s="16"/>
      <c r="D1040" s="1"/>
      <c r="E1040" s="1"/>
      <c r="F1040" s="1"/>
      <c r="G1040" s="1"/>
      <c r="H1040" s="11"/>
      <c r="I1040" s="11"/>
      <c r="J1040" s="11"/>
      <c r="K1040" s="2"/>
      <c r="L1040" s="2"/>
      <c r="M1040" s="1"/>
    </row>
    <row r="1041" spans="1:13" x14ac:dyDescent="0.2">
      <c r="A1041" s="1"/>
      <c r="B1041" s="1"/>
      <c r="C1041" s="16"/>
      <c r="D1041" s="1"/>
      <c r="E1041" s="1"/>
      <c r="F1041" s="1"/>
      <c r="G1041" s="1"/>
      <c r="H1041" s="11"/>
      <c r="I1041" s="11"/>
      <c r="J1041" s="11"/>
      <c r="K1041" s="2"/>
      <c r="L1041" s="2"/>
      <c r="M1041" s="1"/>
    </row>
    <row r="1042" spans="1:13" x14ac:dyDescent="0.2">
      <c r="A1042" s="1"/>
      <c r="B1042" s="1"/>
      <c r="C1042" s="16"/>
      <c r="D1042" s="1"/>
      <c r="E1042" s="1"/>
      <c r="F1042" s="1"/>
      <c r="G1042" s="1"/>
      <c r="H1042" s="11"/>
      <c r="I1042" s="11"/>
      <c r="J1042" s="11"/>
      <c r="K1042" s="2"/>
      <c r="L1042" s="2"/>
      <c r="M1042" s="1"/>
    </row>
    <row r="1043" spans="1:13" x14ac:dyDescent="0.2">
      <c r="A1043" s="1"/>
      <c r="B1043" s="1"/>
      <c r="C1043" s="16"/>
      <c r="D1043" s="1"/>
      <c r="E1043" s="1"/>
      <c r="F1043" s="1"/>
      <c r="G1043" s="1"/>
      <c r="H1043" s="11"/>
      <c r="I1043" s="11"/>
      <c r="J1043" s="11"/>
      <c r="K1043" s="2"/>
      <c r="L1043" s="2"/>
      <c r="M1043" s="1"/>
    </row>
    <row r="1044" spans="1:13" x14ac:dyDescent="0.2">
      <c r="A1044" s="1"/>
      <c r="B1044" s="1"/>
      <c r="C1044" s="16"/>
      <c r="D1044" s="1"/>
      <c r="E1044" s="1"/>
      <c r="F1044" s="1"/>
      <c r="G1044" s="1"/>
      <c r="H1044" s="11"/>
      <c r="I1044" s="11"/>
      <c r="J1044" s="11"/>
      <c r="K1044" s="2"/>
      <c r="L1044" s="2"/>
      <c r="M1044" s="1"/>
    </row>
    <row r="1045" spans="1:13" x14ac:dyDescent="0.2">
      <c r="A1045" s="1"/>
      <c r="B1045" s="1"/>
      <c r="C1045" s="16"/>
      <c r="D1045" s="1"/>
      <c r="E1045" s="1"/>
      <c r="F1045" s="1"/>
      <c r="G1045" s="1"/>
      <c r="H1045" s="11"/>
      <c r="I1045" s="11"/>
      <c r="J1045" s="11"/>
      <c r="K1045" s="2"/>
      <c r="L1045" s="2"/>
      <c r="M1045" s="1"/>
    </row>
    <row r="1046" spans="1:13" x14ac:dyDescent="0.2">
      <c r="A1046" s="1"/>
      <c r="B1046" s="1"/>
      <c r="C1046" s="16"/>
      <c r="D1046" s="1"/>
      <c r="E1046" s="1"/>
      <c r="F1046" s="1"/>
      <c r="G1046" s="1"/>
      <c r="H1046" s="11"/>
      <c r="I1046" s="11"/>
      <c r="J1046" s="11"/>
      <c r="K1046" s="2"/>
      <c r="L1046" s="2"/>
      <c r="M1046" s="1"/>
    </row>
    <row r="1047" spans="1:13" x14ac:dyDescent="0.2">
      <c r="A1047" s="1"/>
      <c r="B1047" s="1"/>
      <c r="C1047" s="16"/>
      <c r="D1047" s="1"/>
      <c r="E1047" s="1"/>
      <c r="F1047" s="1"/>
      <c r="G1047" s="1"/>
      <c r="H1047" s="11"/>
      <c r="I1047" s="11"/>
      <c r="J1047" s="11"/>
      <c r="K1047" s="2"/>
      <c r="L1047" s="2"/>
      <c r="M1047" s="1"/>
    </row>
    <row r="1048" spans="1:13" x14ac:dyDescent="0.2">
      <c r="A1048" s="1"/>
      <c r="B1048" s="1"/>
      <c r="C1048" s="16"/>
      <c r="D1048" s="1"/>
      <c r="E1048" s="1"/>
      <c r="F1048" s="1"/>
      <c r="G1048" s="1"/>
      <c r="H1048" s="11"/>
      <c r="I1048" s="11"/>
      <c r="J1048" s="11"/>
      <c r="K1048" s="2"/>
      <c r="L1048" s="2"/>
      <c r="M1048" s="1"/>
    </row>
    <row r="1049" spans="1:13" x14ac:dyDescent="0.2">
      <c r="A1049" s="1"/>
      <c r="B1049" s="1"/>
      <c r="C1049" s="16"/>
      <c r="D1049" s="1"/>
      <c r="E1049" s="1"/>
      <c r="F1049" s="1"/>
      <c r="G1049" s="1"/>
      <c r="H1049" s="11"/>
      <c r="I1049" s="11"/>
      <c r="J1049" s="11"/>
      <c r="K1049" s="2"/>
      <c r="L1049" s="2"/>
      <c r="M1049" s="1"/>
    </row>
    <row r="1050" spans="1:13" x14ac:dyDescent="0.2">
      <c r="A1050" s="1"/>
      <c r="B1050" s="1"/>
      <c r="C1050" s="16"/>
      <c r="D1050" s="1"/>
      <c r="E1050" s="1"/>
      <c r="F1050" s="1"/>
      <c r="G1050" s="1"/>
      <c r="H1050" s="11"/>
      <c r="I1050" s="11"/>
      <c r="J1050" s="11"/>
      <c r="K1050" s="2"/>
      <c r="L1050" s="2"/>
      <c r="M1050" s="1"/>
    </row>
    <row r="1051" spans="1:13" x14ac:dyDescent="0.2">
      <c r="A1051" s="1"/>
      <c r="B1051" s="1"/>
      <c r="C1051" s="16"/>
      <c r="D1051" s="1"/>
      <c r="E1051" s="1"/>
      <c r="F1051" s="1"/>
      <c r="G1051" s="1"/>
      <c r="H1051" s="11"/>
      <c r="I1051" s="11"/>
      <c r="J1051" s="11"/>
      <c r="K1051" s="2"/>
      <c r="L1051" s="2"/>
      <c r="M1051" s="1"/>
    </row>
    <row r="1052" spans="1:13" x14ac:dyDescent="0.2">
      <c r="A1052" s="1"/>
      <c r="B1052" s="1"/>
      <c r="C1052" s="16"/>
      <c r="D1052" s="1"/>
      <c r="E1052" s="1"/>
      <c r="F1052" s="1"/>
      <c r="G1052" s="1"/>
      <c r="H1052" s="11"/>
      <c r="I1052" s="11"/>
      <c r="J1052" s="11"/>
      <c r="K1052" s="2"/>
      <c r="L1052" s="2"/>
      <c r="M1052" s="1"/>
    </row>
    <row r="1053" spans="1:13" x14ac:dyDescent="0.2">
      <c r="A1053" s="1"/>
      <c r="B1053" s="1"/>
      <c r="C1053" s="16"/>
      <c r="D1053" s="1"/>
      <c r="E1053" s="1"/>
      <c r="F1053" s="1"/>
      <c r="G1053" s="1"/>
      <c r="H1053" s="11"/>
      <c r="I1053" s="11"/>
      <c r="J1053" s="11"/>
      <c r="K1053" s="2"/>
      <c r="L1053" s="2"/>
      <c r="M1053" s="1"/>
    </row>
    <row r="1054" spans="1:13" x14ac:dyDescent="0.2">
      <c r="A1054" s="1"/>
      <c r="B1054" s="1"/>
      <c r="C1054" s="16"/>
      <c r="D1054" s="1"/>
      <c r="E1054" s="1"/>
      <c r="F1054" s="1"/>
      <c r="G1054" s="1"/>
      <c r="H1054" s="11"/>
      <c r="I1054" s="11"/>
      <c r="J1054" s="11"/>
      <c r="K1054" s="2"/>
      <c r="L1054" s="2"/>
      <c r="M1054" s="1"/>
    </row>
    <row r="1055" spans="1:13" x14ac:dyDescent="0.2">
      <c r="A1055" s="1"/>
      <c r="B1055" s="1"/>
      <c r="C1055" s="16"/>
      <c r="D1055" s="1"/>
      <c r="E1055" s="1"/>
      <c r="F1055" s="1"/>
      <c r="G1055" s="1"/>
      <c r="H1055" s="11"/>
      <c r="I1055" s="11"/>
      <c r="J1055" s="11"/>
      <c r="K1055" s="2"/>
      <c r="L1055" s="2"/>
      <c r="M1055" s="1"/>
    </row>
    <row r="1056" spans="1:13" x14ac:dyDescent="0.2">
      <c r="A1056" s="1"/>
      <c r="B1056" s="1"/>
      <c r="C1056" s="16"/>
      <c r="D1056" s="1"/>
      <c r="E1056" s="1"/>
      <c r="F1056" s="1"/>
      <c r="G1056" s="1"/>
      <c r="H1056" s="11"/>
      <c r="I1056" s="11"/>
      <c r="J1056" s="11"/>
      <c r="K1056" s="2"/>
      <c r="L1056" s="2"/>
      <c r="M1056" s="1"/>
    </row>
    <row r="1057" spans="1:13" x14ac:dyDescent="0.2">
      <c r="A1057" s="1"/>
      <c r="B1057" s="1"/>
      <c r="C1057" s="16"/>
      <c r="D1057" s="1"/>
      <c r="E1057" s="1"/>
      <c r="F1057" s="1"/>
      <c r="G1057" s="1"/>
      <c r="H1057" s="11"/>
      <c r="I1057" s="11"/>
      <c r="J1057" s="11"/>
      <c r="K1057" s="2"/>
      <c r="L1057" s="2"/>
      <c r="M1057" s="1"/>
    </row>
    <row r="1058" spans="1:13" x14ac:dyDescent="0.2">
      <c r="A1058" s="1"/>
      <c r="B1058" s="1"/>
      <c r="C1058" s="16"/>
      <c r="D1058" s="1"/>
      <c r="E1058" s="1"/>
      <c r="F1058" s="1"/>
      <c r="G1058" s="1"/>
      <c r="H1058" s="11"/>
      <c r="I1058" s="11"/>
      <c r="J1058" s="11"/>
      <c r="K1058" s="2"/>
      <c r="L1058" s="2"/>
      <c r="M1058" s="1"/>
    </row>
    <row r="1059" spans="1:13" x14ac:dyDescent="0.2">
      <c r="A1059" s="1"/>
      <c r="B1059" s="1"/>
      <c r="C1059" s="16"/>
      <c r="D1059" s="1"/>
      <c r="E1059" s="1"/>
      <c r="F1059" s="1"/>
      <c r="G1059" s="1"/>
      <c r="H1059" s="11"/>
      <c r="I1059" s="11"/>
      <c r="J1059" s="11"/>
      <c r="K1059" s="2"/>
      <c r="L1059" s="2"/>
      <c r="M1059" s="1"/>
    </row>
    <row r="1060" spans="1:13" x14ac:dyDescent="0.2">
      <c r="A1060" s="1"/>
      <c r="B1060" s="1"/>
      <c r="C1060" s="16"/>
      <c r="D1060" s="1"/>
      <c r="E1060" s="1"/>
      <c r="F1060" s="1"/>
      <c r="G1060" s="1"/>
      <c r="H1060" s="11"/>
      <c r="I1060" s="11"/>
      <c r="J1060" s="11"/>
      <c r="K1060" s="2"/>
      <c r="L1060" s="2"/>
      <c r="M1060" s="1"/>
    </row>
    <row r="1061" spans="1:13" x14ac:dyDescent="0.2">
      <c r="A1061" s="1"/>
      <c r="B1061" s="1"/>
      <c r="C1061" s="16"/>
      <c r="D1061" s="1"/>
      <c r="E1061" s="1"/>
      <c r="F1061" s="1"/>
      <c r="G1061" s="1"/>
      <c r="H1061" s="11"/>
      <c r="I1061" s="11"/>
      <c r="J1061" s="11"/>
      <c r="K1061" s="2"/>
      <c r="L1061" s="2"/>
      <c r="M1061" s="1"/>
    </row>
    <row r="1062" spans="1:13" x14ac:dyDescent="0.2">
      <c r="A1062" s="1"/>
      <c r="B1062" s="1"/>
      <c r="C1062" s="16"/>
      <c r="D1062" s="1"/>
      <c r="E1062" s="1"/>
      <c r="F1062" s="1"/>
      <c r="G1062" s="1"/>
      <c r="H1062" s="11"/>
      <c r="I1062" s="11"/>
      <c r="J1062" s="11"/>
      <c r="K1062" s="2"/>
      <c r="L1062" s="2"/>
      <c r="M1062" s="1"/>
    </row>
    <row r="1063" spans="1:13" x14ac:dyDescent="0.2">
      <c r="A1063" s="1"/>
      <c r="B1063" s="1"/>
      <c r="C1063" s="16"/>
      <c r="D1063" s="1"/>
      <c r="E1063" s="1"/>
      <c r="F1063" s="1"/>
      <c r="G1063" s="1"/>
      <c r="H1063" s="11"/>
      <c r="I1063" s="11"/>
      <c r="J1063" s="11"/>
      <c r="K1063" s="2"/>
      <c r="L1063" s="2"/>
      <c r="M1063" s="1"/>
    </row>
    <row r="1064" spans="1:13" x14ac:dyDescent="0.2">
      <c r="A1064" s="1"/>
      <c r="B1064" s="1"/>
      <c r="C1064" s="16"/>
      <c r="D1064" s="1"/>
      <c r="E1064" s="1"/>
      <c r="F1064" s="1"/>
      <c r="G1064" s="1"/>
      <c r="H1064" s="11"/>
      <c r="I1064" s="11"/>
      <c r="J1064" s="11"/>
      <c r="K1064" s="2"/>
      <c r="L1064" s="2"/>
      <c r="M1064" s="1"/>
    </row>
    <row r="1065" spans="1:13" x14ac:dyDescent="0.2">
      <c r="A1065" s="1"/>
      <c r="B1065" s="1"/>
      <c r="C1065" s="16"/>
      <c r="D1065" s="1"/>
      <c r="E1065" s="1"/>
      <c r="F1065" s="1"/>
      <c r="G1065" s="1"/>
      <c r="H1065" s="11"/>
      <c r="I1065" s="11"/>
      <c r="J1065" s="11"/>
      <c r="K1065" s="2"/>
      <c r="L1065" s="2"/>
      <c r="M1065" s="1"/>
    </row>
    <row r="1066" spans="1:13" x14ac:dyDescent="0.2">
      <c r="A1066" s="1"/>
      <c r="B1066" s="1"/>
      <c r="C1066" s="16"/>
      <c r="D1066" s="1"/>
      <c r="E1066" s="1"/>
      <c r="F1066" s="1"/>
      <c r="G1066" s="1"/>
      <c r="H1066" s="11"/>
      <c r="I1066" s="11"/>
      <c r="J1066" s="11"/>
      <c r="K1066" s="2"/>
      <c r="L1066" s="2"/>
      <c r="M1066" s="1"/>
    </row>
    <row r="1067" spans="1:13" x14ac:dyDescent="0.2">
      <c r="A1067" s="1"/>
      <c r="B1067" s="1"/>
      <c r="C1067" s="16"/>
      <c r="D1067" s="1"/>
      <c r="E1067" s="1"/>
      <c r="F1067" s="1"/>
      <c r="G1067" s="1"/>
      <c r="H1067" s="11"/>
      <c r="I1067" s="11"/>
      <c r="J1067" s="11"/>
      <c r="K1067" s="2"/>
      <c r="L1067" s="2"/>
      <c r="M1067" s="1"/>
    </row>
    <row r="1068" spans="1:13" x14ac:dyDescent="0.2">
      <c r="A1068" s="1"/>
      <c r="B1068" s="1"/>
      <c r="C1068" s="16"/>
      <c r="D1068" s="1"/>
      <c r="E1068" s="1"/>
      <c r="F1068" s="1"/>
      <c r="G1068" s="1"/>
      <c r="H1068" s="11"/>
      <c r="I1068" s="11"/>
      <c r="J1068" s="11"/>
      <c r="K1068" s="2"/>
      <c r="L1068" s="2"/>
      <c r="M1068" s="1"/>
    </row>
    <row r="1069" spans="1:13" x14ac:dyDescent="0.2">
      <c r="A1069" s="1"/>
      <c r="B1069" s="1"/>
      <c r="C1069" s="16"/>
      <c r="D1069" s="1"/>
      <c r="E1069" s="1"/>
      <c r="F1069" s="1"/>
      <c r="G1069" s="1"/>
      <c r="H1069" s="11"/>
      <c r="I1069" s="11"/>
      <c r="J1069" s="11"/>
      <c r="K1069" s="2"/>
      <c r="L1069" s="2"/>
      <c r="M1069" s="1"/>
    </row>
    <row r="1070" spans="1:13" x14ac:dyDescent="0.2">
      <c r="A1070" s="1"/>
      <c r="B1070" s="1"/>
      <c r="C1070" s="16"/>
      <c r="D1070" s="1"/>
      <c r="E1070" s="1"/>
      <c r="F1070" s="1"/>
      <c r="G1070" s="1"/>
      <c r="H1070" s="11"/>
      <c r="I1070" s="11"/>
      <c r="J1070" s="11"/>
      <c r="K1070" s="2"/>
      <c r="L1070" s="2"/>
      <c r="M1070" s="1"/>
    </row>
    <row r="1071" spans="1:13" x14ac:dyDescent="0.2">
      <c r="A1071" s="1"/>
      <c r="B1071" s="1"/>
      <c r="C1071" s="16"/>
      <c r="D1071" s="1"/>
      <c r="E1071" s="1"/>
      <c r="F1071" s="1"/>
      <c r="G1071" s="1"/>
      <c r="H1071" s="11"/>
      <c r="I1071" s="11"/>
      <c r="J1071" s="11"/>
      <c r="K1071" s="2"/>
      <c r="L1071" s="2"/>
      <c r="M1071" s="1"/>
    </row>
    <row r="1072" spans="1:13" x14ac:dyDescent="0.2">
      <c r="A1072" s="1"/>
      <c r="B1072" s="1"/>
      <c r="C1072" s="16"/>
      <c r="D1072" s="1"/>
      <c r="E1072" s="1"/>
      <c r="F1072" s="1"/>
      <c r="G1072" s="1"/>
      <c r="H1072" s="11"/>
      <c r="I1072" s="11"/>
      <c r="J1072" s="11"/>
      <c r="K1072" s="2"/>
      <c r="L1072" s="2"/>
      <c r="M1072" s="1"/>
    </row>
    <row r="1073" spans="1:13" x14ac:dyDescent="0.2">
      <c r="A1073" s="1"/>
      <c r="B1073" s="1"/>
      <c r="C1073" s="16"/>
      <c r="D1073" s="1"/>
      <c r="E1073" s="1"/>
      <c r="F1073" s="1"/>
      <c r="G1073" s="1"/>
      <c r="H1073" s="11"/>
      <c r="I1073" s="11"/>
      <c r="J1073" s="11"/>
      <c r="K1073" s="2"/>
      <c r="L1073" s="2"/>
      <c r="M1073" s="1"/>
    </row>
    <row r="1074" spans="1:13" x14ac:dyDescent="0.2">
      <c r="A1074" s="1"/>
      <c r="B1074" s="1"/>
      <c r="C1074" s="16"/>
      <c r="D1074" s="1"/>
      <c r="E1074" s="1"/>
      <c r="F1074" s="1"/>
      <c r="G1074" s="1"/>
      <c r="H1074" s="11"/>
      <c r="I1074" s="11"/>
      <c r="J1074" s="11"/>
      <c r="K1074" s="2"/>
      <c r="L1074" s="2"/>
      <c r="M1074" s="1"/>
    </row>
    <row r="1075" spans="1:13" x14ac:dyDescent="0.2">
      <c r="A1075" s="1"/>
      <c r="B1075" s="1"/>
      <c r="C1075" s="16"/>
      <c r="D1075" s="1"/>
      <c r="E1075" s="1"/>
      <c r="F1075" s="1"/>
      <c r="G1075" s="1"/>
      <c r="H1075" s="11"/>
      <c r="I1075" s="11"/>
      <c r="J1075" s="11"/>
      <c r="K1075" s="2"/>
      <c r="L1075" s="2"/>
      <c r="M1075" s="1"/>
    </row>
    <row r="1076" spans="1:13" x14ac:dyDescent="0.2">
      <c r="A1076" s="1"/>
      <c r="B1076" s="1"/>
      <c r="C1076" s="16"/>
      <c r="D1076" s="1"/>
      <c r="E1076" s="1"/>
      <c r="F1076" s="1"/>
      <c r="G1076" s="1"/>
      <c r="H1076" s="11"/>
      <c r="I1076" s="11"/>
      <c r="J1076" s="11"/>
      <c r="K1076" s="2"/>
      <c r="L1076" s="2"/>
      <c r="M1076" s="1"/>
    </row>
    <row r="1077" spans="1:13" x14ac:dyDescent="0.2">
      <c r="A1077" s="1"/>
      <c r="B1077" s="1"/>
      <c r="C1077" s="16"/>
      <c r="D1077" s="1"/>
      <c r="E1077" s="1"/>
      <c r="F1077" s="1"/>
      <c r="G1077" s="1"/>
      <c r="H1077" s="11"/>
      <c r="I1077" s="11"/>
      <c r="J1077" s="11"/>
      <c r="K1077" s="2"/>
      <c r="L1077" s="2"/>
      <c r="M1077" s="1"/>
    </row>
    <row r="1078" spans="1:13" x14ac:dyDescent="0.2">
      <c r="A1078" s="1"/>
      <c r="B1078" s="1"/>
      <c r="C1078" s="16"/>
      <c r="D1078" s="1"/>
      <c r="E1078" s="1"/>
      <c r="F1078" s="1"/>
      <c r="G1078" s="1"/>
      <c r="H1078" s="11"/>
      <c r="I1078" s="11"/>
      <c r="J1078" s="11"/>
      <c r="K1078" s="2"/>
      <c r="L1078" s="2"/>
      <c r="M1078" s="1"/>
    </row>
    <row r="1079" spans="1:13" x14ac:dyDescent="0.2">
      <c r="A1079" s="1"/>
      <c r="B1079" s="1"/>
      <c r="C1079" s="16"/>
      <c r="D1079" s="1"/>
      <c r="E1079" s="1"/>
      <c r="F1079" s="1"/>
      <c r="G1079" s="1"/>
      <c r="H1079" s="11"/>
      <c r="I1079" s="11"/>
      <c r="J1079" s="11"/>
      <c r="K1079" s="2"/>
      <c r="L1079" s="2"/>
      <c r="M1079" s="1"/>
    </row>
    <row r="1080" spans="1:13" x14ac:dyDescent="0.2">
      <c r="A1080" s="1"/>
      <c r="B1080" s="1"/>
      <c r="C1080" s="16"/>
      <c r="D1080" s="1"/>
      <c r="E1080" s="1"/>
      <c r="F1080" s="1"/>
      <c r="G1080" s="1"/>
      <c r="H1080" s="11"/>
      <c r="I1080" s="11"/>
      <c r="J1080" s="11"/>
      <c r="K1080" s="2"/>
      <c r="L1080" s="2"/>
      <c r="M1080" s="1"/>
    </row>
    <row r="1081" spans="1:13" x14ac:dyDescent="0.2">
      <c r="A1081" s="1"/>
      <c r="B1081" s="1"/>
      <c r="C1081" s="16"/>
      <c r="D1081" s="1"/>
      <c r="E1081" s="1"/>
      <c r="F1081" s="1"/>
      <c r="G1081" s="1"/>
      <c r="H1081" s="11"/>
      <c r="I1081" s="11"/>
      <c r="J1081" s="11"/>
      <c r="K1081" s="2"/>
      <c r="L1081" s="2"/>
      <c r="M1081" s="1"/>
    </row>
    <row r="1082" spans="1:13" x14ac:dyDescent="0.2">
      <c r="A1082" s="1"/>
      <c r="B1082" s="1"/>
      <c r="C1082" s="16"/>
      <c r="D1082" s="1"/>
      <c r="E1082" s="1"/>
      <c r="F1082" s="1"/>
      <c r="G1082" s="1"/>
      <c r="H1082" s="11"/>
      <c r="I1082" s="11"/>
      <c r="J1082" s="11"/>
      <c r="K1082" s="2"/>
      <c r="L1082" s="2"/>
      <c r="M1082" s="1"/>
    </row>
    <row r="1083" spans="1:13" x14ac:dyDescent="0.2">
      <c r="A1083" s="1"/>
      <c r="B1083" s="1"/>
      <c r="C1083" s="16"/>
      <c r="D1083" s="1"/>
      <c r="E1083" s="1"/>
      <c r="F1083" s="1"/>
      <c r="G1083" s="1"/>
      <c r="H1083" s="11"/>
      <c r="I1083" s="11"/>
      <c r="J1083" s="11"/>
      <c r="K1083" s="2"/>
      <c r="L1083" s="2"/>
      <c r="M1083" s="1"/>
    </row>
    <row r="1084" spans="1:13" x14ac:dyDescent="0.2">
      <c r="A1084" s="1"/>
      <c r="B1084" s="1"/>
      <c r="C1084" s="16"/>
      <c r="D1084" s="1"/>
      <c r="E1084" s="1"/>
      <c r="F1084" s="1"/>
      <c r="G1084" s="1"/>
      <c r="H1084" s="11"/>
      <c r="I1084" s="11"/>
      <c r="J1084" s="11"/>
      <c r="K1084" s="2"/>
      <c r="L1084" s="2"/>
      <c r="M1084" s="1"/>
    </row>
    <row r="1085" spans="1:13" x14ac:dyDescent="0.2">
      <c r="A1085" s="1"/>
      <c r="B1085" s="1"/>
      <c r="C1085" s="16"/>
      <c r="D1085" s="1"/>
      <c r="E1085" s="1"/>
      <c r="F1085" s="1"/>
      <c r="G1085" s="1"/>
      <c r="H1085" s="11"/>
      <c r="I1085" s="11"/>
      <c r="J1085" s="11"/>
      <c r="K1085" s="2"/>
      <c r="L1085" s="2"/>
      <c r="M1085" s="1"/>
    </row>
    <row r="1086" spans="1:13" x14ac:dyDescent="0.2">
      <c r="A1086" s="1"/>
      <c r="B1086" s="1"/>
      <c r="C1086" s="16"/>
      <c r="D1086" s="1"/>
      <c r="E1086" s="1"/>
      <c r="F1086" s="1"/>
      <c r="G1086" s="1"/>
      <c r="H1086" s="11"/>
      <c r="I1086" s="11"/>
      <c r="J1086" s="11"/>
      <c r="K1086" s="2"/>
      <c r="L1086" s="2"/>
      <c r="M1086" s="1"/>
    </row>
    <row r="1087" spans="1:13" x14ac:dyDescent="0.2">
      <c r="A1087" s="1"/>
      <c r="B1087" s="1"/>
      <c r="C1087" s="16"/>
      <c r="D1087" s="1"/>
      <c r="E1087" s="1"/>
      <c r="F1087" s="1"/>
      <c r="G1087" s="1"/>
      <c r="H1087" s="11"/>
      <c r="I1087" s="11"/>
      <c r="J1087" s="11"/>
      <c r="K1087" s="2"/>
      <c r="L1087" s="2"/>
      <c r="M1087" s="1"/>
    </row>
    <row r="1088" spans="1:13" x14ac:dyDescent="0.2">
      <c r="A1088" s="1"/>
      <c r="B1088" s="1"/>
      <c r="C1088" s="16"/>
      <c r="D1088" s="1"/>
      <c r="E1088" s="1"/>
      <c r="F1088" s="1"/>
      <c r="G1088" s="1"/>
      <c r="H1088" s="11"/>
      <c r="I1088" s="11"/>
      <c r="J1088" s="11"/>
      <c r="K1088" s="2"/>
      <c r="L1088" s="2"/>
      <c r="M1088" s="1"/>
    </row>
    <row r="1089" spans="1:13" x14ac:dyDescent="0.2">
      <c r="A1089" s="1"/>
      <c r="B1089" s="1"/>
      <c r="C1089" s="16"/>
      <c r="D1089" s="1"/>
      <c r="E1089" s="1"/>
      <c r="F1089" s="1"/>
      <c r="G1089" s="1"/>
      <c r="H1089" s="11"/>
      <c r="I1089" s="11"/>
      <c r="J1089" s="11"/>
      <c r="K1089" s="2"/>
      <c r="L1089" s="2"/>
      <c r="M1089" s="1"/>
    </row>
    <row r="1090" spans="1:13" x14ac:dyDescent="0.2">
      <c r="A1090" s="1"/>
      <c r="B1090" s="1"/>
      <c r="C1090" s="16"/>
      <c r="D1090" s="1"/>
      <c r="E1090" s="1"/>
      <c r="F1090" s="1"/>
      <c r="G1090" s="1"/>
      <c r="H1090" s="11"/>
      <c r="I1090" s="11"/>
      <c r="J1090" s="11"/>
      <c r="K1090" s="2"/>
      <c r="L1090" s="2"/>
      <c r="M1090" s="1"/>
    </row>
    <row r="1091" spans="1:13" x14ac:dyDescent="0.2">
      <c r="A1091" s="1"/>
      <c r="B1091" s="1"/>
      <c r="C1091" s="16"/>
      <c r="D1091" s="1"/>
      <c r="E1091" s="1"/>
      <c r="F1091" s="1"/>
      <c r="G1091" s="1"/>
      <c r="H1091" s="11"/>
      <c r="I1091" s="11"/>
      <c r="J1091" s="11"/>
      <c r="K1091" s="2"/>
      <c r="L1091" s="2"/>
      <c r="M1091" s="1"/>
    </row>
    <row r="1092" spans="1:13" x14ac:dyDescent="0.2">
      <c r="A1092" s="1"/>
      <c r="B1092" s="1"/>
      <c r="C1092" s="16"/>
      <c r="D1092" s="1"/>
      <c r="E1092" s="1"/>
      <c r="F1092" s="1"/>
      <c r="G1092" s="1"/>
      <c r="H1092" s="11"/>
      <c r="I1092" s="11"/>
      <c r="J1092" s="11"/>
      <c r="K1092" s="2"/>
      <c r="L1092" s="2"/>
      <c r="M1092" s="1"/>
    </row>
    <row r="1093" spans="1:13" x14ac:dyDescent="0.2">
      <c r="A1093" s="1"/>
      <c r="B1093" s="1"/>
      <c r="C1093" s="16"/>
      <c r="D1093" s="1"/>
      <c r="E1093" s="1"/>
      <c r="F1093" s="1"/>
      <c r="G1093" s="1"/>
      <c r="H1093" s="11"/>
      <c r="I1093" s="11"/>
      <c r="J1093" s="11"/>
      <c r="K1093" s="2"/>
      <c r="L1093" s="2"/>
      <c r="M1093" s="1"/>
    </row>
    <row r="1094" spans="1:13" x14ac:dyDescent="0.2">
      <c r="A1094" s="1"/>
      <c r="B1094" s="1"/>
      <c r="C1094" s="16"/>
      <c r="D1094" s="1"/>
      <c r="E1094" s="1"/>
      <c r="F1094" s="1"/>
      <c r="G1094" s="1"/>
      <c r="H1094" s="11"/>
      <c r="I1094" s="11"/>
      <c r="J1094" s="11"/>
      <c r="K1094" s="2"/>
      <c r="L1094" s="2"/>
      <c r="M1094" s="1"/>
    </row>
    <row r="1095" spans="1:13" x14ac:dyDescent="0.2">
      <c r="A1095" s="1"/>
      <c r="B1095" s="1"/>
      <c r="C1095" s="16"/>
      <c r="D1095" s="1"/>
      <c r="E1095" s="1"/>
      <c r="F1095" s="1"/>
      <c r="G1095" s="1"/>
      <c r="H1095" s="11"/>
      <c r="I1095" s="11"/>
      <c r="J1095" s="11"/>
      <c r="K1095" s="2"/>
      <c r="L1095" s="2"/>
      <c r="M1095" s="1"/>
    </row>
    <row r="1096" spans="1:13" x14ac:dyDescent="0.2">
      <c r="A1096" s="1"/>
      <c r="B1096" s="1"/>
      <c r="C1096" s="16"/>
      <c r="D1096" s="1"/>
      <c r="E1096" s="1"/>
      <c r="F1096" s="1"/>
      <c r="G1096" s="1"/>
      <c r="H1096" s="11"/>
      <c r="I1096" s="11"/>
      <c r="J1096" s="11"/>
      <c r="K1096" s="2"/>
      <c r="L1096" s="2"/>
      <c r="M1096" s="1"/>
    </row>
    <row r="1097" spans="1:13" x14ac:dyDescent="0.2">
      <c r="A1097" s="1"/>
      <c r="B1097" s="1"/>
      <c r="C1097" s="16"/>
      <c r="D1097" s="1"/>
      <c r="E1097" s="1"/>
      <c r="F1097" s="1"/>
      <c r="G1097" s="1"/>
      <c r="H1097" s="11"/>
      <c r="I1097" s="11"/>
      <c r="J1097" s="11"/>
      <c r="K1097" s="2"/>
      <c r="L1097" s="2"/>
      <c r="M1097" s="1"/>
    </row>
    <row r="1098" spans="1:13" x14ac:dyDescent="0.2">
      <c r="A1098" s="1"/>
      <c r="B1098" s="1"/>
      <c r="C1098" s="16"/>
      <c r="D1098" s="1"/>
      <c r="E1098" s="1"/>
      <c r="F1098" s="1"/>
      <c r="G1098" s="1"/>
      <c r="H1098" s="11"/>
      <c r="I1098" s="11"/>
      <c r="J1098" s="11"/>
      <c r="K1098" s="2"/>
      <c r="L1098" s="2"/>
      <c r="M1098" s="1"/>
    </row>
    <row r="1099" spans="1:13" x14ac:dyDescent="0.2">
      <c r="A1099" s="1"/>
      <c r="B1099" s="1"/>
      <c r="C1099" s="16"/>
      <c r="D1099" s="1"/>
      <c r="E1099" s="1"/>
      <c r="F1099" s="1"/>
      <c r="G1099" s="1"/>
      <c r="H1099" s="11"/>
      <c r="I1099" s="11"/>
      <c r="J1099" s="11"/>
      <c r="K1099" s="2"/>
      <c r="L1099" s="2"/>
      <c r="M1099" s="1"/>
    </row>
    <row r="1100" spans="1:13" x14ac:dyDescent="0.2">
      <c r="A1100" s="1"/>
      <c r="B1100" s="1"/>
      <c r="C1100" s="16"/>
      <c r="D1100" s="1"/>
      <c r="E1100" s="1"/>
      <c r="F1100" s="1"/>
      <c r="G1100" s="1"/>
      <c r="H1100" s="11"/>
      <c r="I1100" s="11"/>
      <c r="J1100" s="11"/>
      <c r="K1100" s="2"/>
      <c r="L1100" s="2"/>
      <c r="M1100" s="1"/>
    </row>
    <row r="1101" spans="1:13" x14ac:dyDescent="0.2">
      <c r="A1101" s="1"/>
      <c r="B1101" s="1"/>
      <c r="C1101" s="16"/>
      <c r="D1101" s="1"/>
      <c r="E1101" s="1"/>
      <c r="F1101" s="1"/>
      <c r="G1101" s="1"/>
      <c r="H1101" s="11"/>
      <c r="I1101" s="11"/>
      <c r="J1101" s="11"/>
      <c r="K1101" s="2"/>
      <c r="L1101" s="2"/>
      <c r="M1101" s="1"/>
    </row>
    <row r="1102" spans="1:13" x14ac:dyDescent="0.2">
      <c r="A1102" s="1"/>
      <c r="B1102" s="1"/>
      <c r="C1102" s="16"/>
      <c r="D1102" s="1"/>
      <c r="E1102" s="1"/>
      <c r="F1102" s="1"/>
      <c r="G1102" s="1"/>
      <c r="H1102" s="11"/>
      <c r="I1102" s="11"/>
      <c r="J1102" s="11"/>
      <c r="K1102" s="2"/>
      <c r="L1102" s="2"/>
      <c r="M1102" s="1"/>
    </row>
    <row r="1103" spans="1:13" x14ac:dyDescent="0.2">
      <c r="A1103" s="1"/>
      <c r="B1103" s="1"/>
      <c r="C1103" s="16"/>
      <c r="D1103" s="1"/>
      <c r="E1103" s="1"/>
      <c r="F1103" s="1"/>
      <c r="G1103" s="1"/>
      <c r="H1103" s="11"/>
      <c r="I1103" s="11"/>
      <c r="J1103" s="11"/>
      <c r="K1103" s="2"/>
      <c r="L1103" s="2"/>
      <c r="M1103" s="1"/>
    </row>
    <row r="1104" spans="1:13" x14ac:dyDescent="0.2">
      <c r="A1104" s="1"/>
      <c r="B1104" s="1"/>
      <c r="C1104" s="16"/>
      <c r="D1104" s="1"/>
      <c r="E1104" s="1"/>
      <c r="F1104" s="1"/>
      <c r="G1104" s="1"/>
      <c r="H1104" s="11"/>
      <c r="I1104" s="11"/>
      <c r="J1104" s="11"/>
      <c r="K1104" s="2"/>
      <c r="L1104" s="2"/>
      <c r="M1104" s="1"/>
    </row>
    <row r="1105" spans="1:13" x14ac:dyDescent="0.2">
      <c r="A1105" s="1"/>
      <c r="B1105" s="1"/>
      <c r="C1105" s="16"/>
      <c r="D1105" s="1"/>
      <c r="E1105" s="1"/>
      <c r="F1105" s="1"/>
      <c r="G1105" s="1"/>
      <c r="H1105" s="11"/>
      <c r="I1105" s="11"/>
      <c r="J1105" s="11"/>
      <c r="K1105" s="2"/>
      <c r="L1105" s="2"/>
      <c r="M1105" s="1"/>
    </row>
    <row r="1106" spans="1:13" x14ac:dyDescent="0.2">
      <c r="A1106" s="1"/>
      <c r="B1106" s="1"/>
      <c r="C1106" s="16"/>
      <c r="D1106" s="1"/>
      <c r="E1106" s="1"/>
      <c r="F1106" s="1"/>
      <c r="G1106" s="1"/>
      <c r="H1106" s="11"/>
      <c r="I1106" s="11"/>
      <c r="J1106" s="11"/>
      <c r="K1106" s="2"/>
      <c r="L1106" s="2"/>
      <c r="M1106" s="1"/>
    </row>
    <row r="1107" spans="1:13" x14ac:dyDescent="0.2">
      <c r="A1107" s="1"/>
      <c r="B1107" s="1"/>
      <c r="C1107" s="16"/>
      <c r="D1107" s="1"/>
      <c r="E1107" s="1"/>
      <c r="F1107" s="1"/>
      <c r="G1107" s="1"/>
      <c r="H1107" s="11"/>
      <c r="I1107" s="11"/>
      <c r="J1107" s="11"/>
      <c r="K1107" s="2"/>
      <c r="L1107" s="2"/>
      <c r="M1107" s="1"/>
    </row>
    <row r="1108" spans="1:13" x14ac:dyDescent="0.2">
      <c r="A1108" s="1"/>
      <c r="B1108" s="1"/>
      <c r="C1108" s="16"/>
      <c r="D1108" s="1"/>
      <c r="E1108" s="1"/>
      <c r="F1108" s="1"/>
      <c r="G1108" s="1"/>
      <c r="H1108" s="11"/>
      <c r="I1108" s="11"/>
      <c r="J1108" s="11"/>
      <c r="K1108" s="2"/>
      <c r="L1108" s="2"/>
      <c r="M1108" s="1"/>
    </row>
    <row r="1109" spans="1:13" x14ac:dyDescent="0.2">
      <c r="A1109" s="1"/>
      <c r="B1109" s="1"/>
      <c r="C1109" s="16"/>
      <c r="D1109" s="1"/>
      <c r="E1109" s="1"/>
      <c r="F1109" s="1"/>
      <c r="G1109" s="1"/>
      <c r="H1109" s="11"/>
      <c r="I1109" s="11"/>
      <c r="J1109" s="11"/>
      <c r="K1109" s="2"/>
      <c r="L1109" s="2"/>
      <c r="M1109" s="1"/>
    </row>
    <row r="1110" spans="1:13" x14ac:dyDescent="0.2">
      <c r="A1110" s="1"/>
      <c r="B1110" s="1"/>
      <c r="C1110" s="16"/>
      <c r="D1110" s="1"/>
      <c r="E1110" s="1"/>
      <c r="F1110" s="1"/>
      <c r="G1110" s="1"/>
      <c r="H1110" s="11"/>
      <c r="I1110" s="11"/>
      <c r="J1110" s="11"/>
      <c r="K1110" s="2"/>
      <c r="L1110" s="2"/>
      <c r="M1110" s="1"/>
    </row>
    <row r="1111" spans="1:13" x14ac:dyDescent="0.2">
      <c r="A1111" s="1"/>
      <c r="B1111" s="1"/>
      <c r="C1111" s="16"/>
      <c r="D1111" s="1"/>
      <c r="E1111" s="1"/>
      <c r="F1111" s="1"/>
      <c r="G1111" s="1"/>
      <c r="H1111" s="11"/>
      <c r="I1111" s="11"/>
      <c r="J1111" s="11"/>
      <c r="K1111" s="2"/>
      <c r="L1111" s="2"/>
      <c r="M1111" s="1"/>
    </row>
    <row r="1112" spans="1:13" x14ac:dyDescent="0.2">
      <c r="A1112" s="1"/>
      <c r="B1112" s="1"/>
      <c r="C1112" s="16"/>
      <c r="D1112" s="1"/>
      <c r="E1112" s="1"/>
      <c r="F1112" s="1"/>
      <c r="G1112" s="1"/>
      <c r="H1112" s="11"/>
      <c r="I1112" s="11"/>
      <c r="J1112" s="11"/>
      <c r="K1112" s="2"/>
      <c r="L1112" s="2"/>
      <c r="M1112" s="1"/>
    </row>
    <row r="1113" spans="1:13" x14ac:dyDescent="0.2">
      <c r="A1113" s="1"/>
      <c r="B1113" s="1"/>
      <c r="C1113" s="16"/>
      <c r="D1113" s="1"/>
      <c r="E1113" s="1"/>
      <c r="F1113" s="1"/>
      <c r="G1113" s="1"/>
      <c r="H1113" s="11"/>
      <c r="I1113" s="11"/>
      <c r="J1113" s="11"/>
      <c r="K1113" s="2"/>
      <c r="L1113" s="2"/>
      <c r="M1113" s="1"/>
    </row>
    <row r="1114" spans="1:13" x14ac:dyDescent="0.2">
      <c r="A1114" s="1"/>
      <c r="B1114" s="1"/>
      <c r="C1114" s="16"/>
      <c r="D1114" s="1"/>
      <c r="E1114" s="1"/>
      <c r="F1114" s="1"/>
      <c r="G1114" s="1"/>
      <c r="H1114" s="11"/>
      <c r="I1114" s="11"/>
      <c r="J1114" s="11"/>
      <c r="K1114" s="2"/>
      <c r="L1114" s="2"/>
      <c r="M1114" s="1"/>
    </row>
    <row r="1115" spans="1:13" x14ac:dyDescent="0.2">
      <c r="A1115" s="1"/>
      <c r="B1115" s="1"/>
      <c r="C1115" s="16"/>
      <c r="D1115" s="1"/>
      <c r="E1115" s="1"/>
      <c r="F1115" s="1"/>
      <c r="G1115" s="1"/>
      <c r="H1115" s="11"/>
      <c r="I1115" s="11"/>
      <c r="J1115" s="11"/>
      <c r="K1115" s="2"/>
      <c r="L1115" s="2"/>
      <c r="M1115" s="1"/>
    </row>
    <row r="1116" spans="1:13" x14ac:dyDescent="0.2">
      <c r="A1116" s="1"/>
      <c r="B1116" s="1"/>
      <c r="C1116" s="16"/>
      <c r="D1116" s="1"/>
      <c r="E1116" s="1"/>
      <c r="F1116" s="1"/>
      <c r="G1116" s="1"/>
      <c r="H1116" s="11"/>
      <c r="I1116" s="11"/>
      <c r="J1116" s="11"/>
      <c r="K1116" s="2"/>
      <c r="L1116" s="2"/>
      <c r="M1116" s="1"/>
    </row>
    <row r="1117" spans="1:13" x14ac:dyDescent="0.2">
      <c r="A1117" s="1"/>
      <c r="B1117" s="1"/>
      <c r="C1117" s="16"/>
      <c r="D1117" s="1"/>
      <c r="E1117" s="1"/>
      <c r="F1117" s="1"/>
      <c r="G1117" s="1"/>
      <c r="H1117" s="11"/>
      <c r="I1117" s="11"/>
      <c r="J1117" s="11"/>
      <c r="K1117" s="2"/>
      <c r="L1117" s="2"/>
      <c r="M1117" s="1"/>
    </row>
    <row r="1118" spans="1:13" x14ac:dyDescent="0.2">
      <c r="A1118" s="1"/>
      <c r="B1118" s="1"/>
      <c r="C1118" s="16"/>
      <c r="D1118" s="1"/>
      <c r="E1118" s="1"/>
      <c r="F1118" s="1"/>
      <c r="G1118" s="1"/>
      <c r="H1118" s="11"/>
      <c r="I1118" s="11"/>
      <c r="J1118" s="11"/>
      <c r="K1118" s="2"/>
      <c r="L1118" s="2"/>
      <c r="M1118" s="1"/>
    </row>
    <row r="1119" spans="1:13" x14ac:dyDescent="0.2">
      <c r="A1119" s="1"/>
      <c r="B1119" s="1"/>
      <c r="C1119" s="16"/>
      <c r="D1119" s="1"/>
      <c r="E1119" s="1"/>
      <c r="F1119" s="1"/>
      <c r="G1119" s="1"/>
      <c r="H1119" s="11"/>
      <c r="I1119" s="11"/>
      <c r="J1119" s="11"/>
      <c r="K1119" s="2"/>
      <c r="L1119" s="2"/>
      <c r="M1119" s="1"/>
    </row>
    <row r="1120" spans="1:13" x14ac:dyDescent="0.2">
      <c r="A1120" s="1"/>
      <c r="B1120" s="1"/>
      <c r="C1120" s="16"/>
      <c r="D1120" s="1"/>
      <c r="E1120" s="1"/>
      <c r="F1120" s="1"/>
      <c r="G1120" s="1"/>
      <c r="H1120" s="11"/>
      <c r="I1120" s="11"/>
      <c r="J1120" s="11"/>
      <c r="K1120" s="2"/>
      <c r="L1120" s="2"/>
      <c r="M1120" s="1"/>
    </row>
    <row r="1121" spans="1:13" x14ac:dyDescent="0.2">
      <c r="A1121" s="1"/>
      <c r="B1121" s="1"/>
      <c r="C1121" s="16"/>
      <c r="D1121" s="1"/>
      <c r="E1121" s="1"/>
      <c r="F1121" s="1"/>
      <c r="G1121" s="1"/>
      <c r="H1121" s="11"/>
      <c r="I1121" s="11"/>
      <c r="J1121" s="11"/>
      <c r="K1121" s="2"/>
      <c r="L1121" s="2"/>
      <c r="M1121" s="1"/>
    </row>
    <row r="1122" spans="1:13" x14ac:dyDescent="0.2">
      <c r="A1122" s="1"/>
      <c r="B1122" s="1"/>
      <c r="C1122" s="16"/>
      <c r="D1122" s="1"/>
      <c r="E1122" s="1"/>
      <c r="F1122" s="1"/>
      <c r="G1122" s="1"/>
      <c r="H1122" s="11"/>
      <c r="I1122" s="11"/>
      <c r="J1122" s="11"/>
      <c r="K1122" s="2"/>
      <c r="L1122" s="2"/>
      <c r="M1122" s="1"/>
    </row>
    <row r="1123" spans="1:13" x14ac:dyDescent="0.2">
      <c r="A1123" s="1"/>
      <c r="B1123" s="1"/>
      <c r="C1123" s="16"/>
      <c r="D1123" s="1"/>
      <c r="E1123" s="1"/>
      <c r="F1123" s="1"/>
      <c r="G1123" s="1"/>
      <c r="H1123" s="11"/>
      <c r="I1123" s="11"/>
      <c r="J1123" s="11"/>
      <c r="K1123" s="2"/>
      <c r="L1123" s="2"/>
      <c r="M1123" s="1"/>
    </row>
    <row r="1124" spans="1:13" x14ac:dyDescent="0.2">
      <c r="A1124" s="1"/>
      <c r="B1124" s="1"/>
      <c r="C1124" s="16"/>
      <c r="D1124" s="1"/>
      <c r="E1124" s="1"/>
      <c r="F1124" s="1"/>
      <c r="G1124" s="1"/>
      <c r="H1124" s="11"/>
      <c r="I1124" s="11"/>
      <c r="J1124" s="11"/>
      <c r="K1124" s="2"/>
      <c r="L1124" s="2"/>
      <c r="M1124" s="1"/>
    </row>
    <row r="1125" spans="1:13" x14ac:dyDescent="0.2">
      <c r="A1125" s="1"/>
      <c r="B1125" s="1"/>
      <c r="C1125" s="16"/>
      <c r="D1125" s="1"/>
      <c r="E1125" s="1"/>
      <c r="F1125" s="1"/>
      <c r="G1125" s="1"/>
      <c r="H1125" s="11"/>
      <c r="I1125" s="11"/>
      <c r="J1125" s="11"/>
      <c r="K1125" s="2"/>
      <c r="L1125" s="2"/>
      <c r="M1125" s="1"/>
    </row>
    <row r="1126" spans="1:13" x14ac:dyDescent="0.2">
      <c r="A1126" s="1"/>
      <c r="B1126" s="1"/>
      <c r="C1126" s="16"/>
      <c r="D1126" s="1"/>
      <c r="E1126" s="1"/>
      <c r="F1126" s="1"/>
      <c r="G1126" s="1"/>
      <c r="H1126" s="11"/>
      <c r="I1126" s="11"/>
      <c r="J1126" s="11"/>
      <c r="K1126" s="2"/>
      <c r="L1126" s="2"/>
      <c r="M1126" s="1"/>
    </row>
    <row r="1127" spans="1:13" x14ac:dyDescent="0.2">
      <c r="A1127" s="1"/>
      <c r="B1127" s="1"/>
      <c r="C1127" s="16"/>
      <c r="D1127" s="1"/>
      <c r="E1127" s="1"/>
      <c r="F1127" s="1"/>
      <c r="G1127" s="1"/>
      <c r="H1127" s="11"/>
      <c r="I1127" s="11"/>
      <c r="J1127" s="11"/>
      <c r="K1127" s="2"/>
      <c r="L1127" s="2"/>
      <c r="M1127" s="1"/>
    </row>
    <row r="1128" spans="1:13" x14ac:dyDescent="0.2">
      <c r="A1128" s="1"/>
      <c r="B1128" s="1"/>
      <c r="C1128" s="16"/>
      <c r="D1128" s="1"/>
      <c r="E1128" s="1"/>
      <c r="F1128" s="1"/>
      <c r="G1128" s="1"/>
      <c r="H1128" s="11"/>
      <c r="I1128" s="11"/>
      <c r="J1128" s="11"/>
      <c r="K1128" s="2"/>
      <c r="L1128" s="2"/>
      <c r="M1128" s="1"/>
    </row>
    <row r="1129" spans="1:13" x14ac:dyDescent="0.2">
      <c r="A1129" s="1"/>
      <c r="B1129" s="1"/>
      <c r="C1129" s="16"/>
      <c r="D1129" s="1"/>
      <c r="E1129" s="1"/>
      <c r="F1129" s="1"/>
      <c r="G1129" s="1"/>
      <c r="H1129" s="11"/>
      <c r="I1129" s="11"/>
      <c r="J1129" s="11"/>
      <c r="K1129" s="2"/>
      <c r="L1129" s="2"/>
      <c r="M1129" s="1"/>
    </row>
    <row r="1130" spans="1:13" x14ac:dyDescent="0.2">
      <c r="A1130" s="1"/>
      <c r="B1130" s="1"/>
      <c r="C1130" s="16"/>
      <c r="D1130" s="1"/>
      <c r="E1130" s="1"/>
      <c r="F1130" s="1"/>
      <c r="G1130" s="1"/>
      <c r="H1130" s="11"/>
      <c r="I1130" s="11"/>
      <c r="J1130" s="11"/>
      <c r="K1130" s="2"/>
      <c r="L1130" s="2"/>
      <c r="M1130" s="1"/>
    </row>
    <row r="1131" spans="1:13" x14ac:dyDescent="0.2">
      <c r="A1131" s="1"/>
      <c r="B1131" s="1"/>
      <c r="C1131" s="16"/>
      <c r="D1131" s="1"/>
      <c r="E1131" s="1"/>
      <c r="F1131" s="1"/>
      <c r="G1131" s="1"/>
      <c r="H1131" s="11"/>
      <c r="I1131" s="11"/>
      <c r="J1131" s="11"/>
      <c r="K1131" s="2"/>
      <c r="L1131" s="2"/>
      <c r="M1131" s="1"/>
    </row>
    <row r="1132" spans="1:13" x14ac:dyDescent="0.2">
      <c r="A1132" s="1"/>
      <c r="B1132" s="1"/>
      <c r="C1132" s="16"/>
      <c r="D1132" s="1"/>
      <c r="E1132" s="1"/>
      <c r="F1132" s="1"/>
      <c r="G1132" s="1"/>
      <c r="H1132" s="11"/>
      <c r="I1132" s="11"/>
      <c r="J1132" s="11"/>
      <c r="K1132" s="2"/>
      <c r="L1132" s="2"/>
      <c r="M1132" s="1"/>
    </row>
    <row r="1133" spans="1:13" x14ac:dyDescent="0.2">
      <c r="A1133" s="1"/>
      <c r="B1133" s="1"/>
      <c r="C1133" s="16"/>
      <c r="D1133" s="1"/>
      <c r="E1133" s="1"/>
      <c r="F1133" s="1"/>
      <c r="G1133" s="1"/>
      <c r="H1133" s="11"/>
      <c r="I1133" s="11"/>
      <c r="J1133" s="11"/>
      <c r="K1133" s="2"/>
      <c r="L1133" s="2"/>
      <c r="M1133" s="1"/>
    </row>
    <row r="1134" spans="1:13" x14ac:dyDescent="0.2">
      <c r="A1134" s="1"/>
      <c r="B1134" s="1"/>
      <c r="C1134" s="16"/>
      <c r="D1134" s="1"/>
      <c r="E1134" s="1"/>
      <c r="F1134" s="1"/>
      <c r="G1134" s="1"/>
      <c r="H1134" s="11"/>
      <c r="I1134" s="11"/>
      <c r="J1134" s="11"/>
      <c r="K1134" s="2"/>
      <c r="L1134" s="2"/>
      <c r="M1134" s="1"/>
    </row>
    <row r="1135" spans="1:13" x14ac:dyDescent="0.2">
      <c r="A1135" s="1"/>
      <c r="B1135" s="1"/>
      <c r="C1135" s="16"/>
      <c r="D1135" s="1"/>
      <c r="E1135" s="1"/>
      <c r="F1135" s="1"/>
      <c r="G1135" s="1"/>
      <c r="H1135" s="11"/>
      <c r="I1135" s="11"/>
      <c r="J1135" s="11"/>
      <c r="K1135" s="2"/>
      <c r="L1135" s="2"/>
      <c r="M1135" s="1"/>
    </row>
    <row r="1136" spans="1:13" x14ac:dyDescent="0.2">
      <c r="A1136" s="1"/>
      <c r="B1136" s="1"/>
      <c r="C1136" s="16"/>
      <c r="D1136" s="1"/>
      <c r="E1136" s="1"/>
      <c r="F1136" s="1"/>
      <c r="G1136" s="1"/>
      <c r="H1136" s="11"/>
      <c r="I1136" s="11"/>
      <c r="J1136" s="11"/>
      <c r="K1136" s="2"/>
      <c r="L1136" s="2"/>
      <c r="M1136" s="1"/>
    </row>
    <row r="1137" spans="1:13" x14ac:dyDescent="0.2">
      <c r="A1137" s="1"/>
      <c r="B1137" s="1"/>
      <c r="C1137" s="16"/>
      <c r="D1137" s="1"/>
      <c r="E1137" s="1"/>
      <c r="F1137" s="1"/>
      <c r="G1137" s="1"/>
      <c r="H1137" s="11"/>
      <c r="I1137" s="11"/>
      <c r="J1137" s="11"/>
      <c r="K1137" s="2"/>
      <c r="L1137" s="2"/>
      <c r="M1137" s="1"/>
    </row>
    <row r="1138" spans="1:13" x14ac:dyDescent="0.2">
      <c r="A1138" s="1"/>
      <c r="B1138" s="1"/>
      <c r="C1138" s="16"/>
      <c r="D1138" s="1"/>
      <c r="E1138" s="1"/>
      <c r="F1138" s="1"/>
      <c r="G1138" s="1"/>
      <c r="H1138" s="11"/>
      <c r="I1138" s="11"/>
      <c r="J1138" s="11"/>
      <c r="K1138" s="2"/>
      <c r="L1138" s="2"/>
      <c r="M1138" s="1"/>
    </row>
    <row r="1139" spans="1:13" x14ac:dyDescent="0.2">
      <c r="A1139" s="1"/>
      <c r="B1139" s="1"/>
      <c r="C1139" s="16"/>
      <c r="D1139" s="1"/>
      <c r="E1139" s="1"/>
      <c r="F1139" s="1"/>
      <c r="G1139" s="1"/>
      <c r="H1139" s="11"/>
      <c r="I1139" s="11"/>
      <c r="J1139" s="11"/>
      <c r="K1139" s="2"/>
      <c r="L1139" s="2"/>
      <c r="M1139" s="1"/>
    </row>
    <row r="1140" spans="1:13" x14ac:dyDescent="0.2">
      <c r="A1140" s="1"/>
      <c r="B1140" s="1"/>
      <c r="C1140" s="16"/>
      <c r="D1140" s="1"/>
      <c r="E1140" s="1"/>
      <c r="F1140" s="1"/>
      <c r="G1140" s="1"/>
      <c r="H1140" s="11"/>
      <c r="I1140" s="11"/>
      <c r="J1140" s="11"/>
      <c r="K1140" s="2"/>
      <c r="L1140" s="2"/>
      <c r="M1140" s="1"/>
    </row>
    <row r="1141" spans="1:13" x14ac:dyDescent="0.2">
      <c r="A1141" s="1"/>
      <c r="B1141" s="1"/>
      <c r="C1141" s="16"/>
      <c r="D1141" s="1"/>
      <c r="E1141" s="1"/>
      <c r="F1141" s="1"/>
      <c r="G1141" s="1"/>
      <c r="H1141" s="11"/>
      <c r="I1141" s="11"/>
      <c r="J1141" s="11"/>
      <c r="K1141" s="2"/>
      <c r="L1141" s="2"/>
      <c r="M1141" s="1"/>
    </row>
    <row r="1142" spans="1:13" x14ac:dyDescent="0.2">
      <c r="A1142" s="1"/>
      <c r="B1142" s="1"/>
      <c r="C1142" s="16"/>
      <c r="D1142" s="1"/>
      <c r="E1142" s="1"/>
      <c r="F1142" s="1"/>
      <c r="G1142" s="1"/>
      <c r="H1142" s="11"/>
      <c r="I1142" s="11"/>
      <c r="J1142" s="11"/>
      <c r="K1142" s="2"/>
      <c r="L1142" s="2"/>
      <c r="M1142" s="1"/>
    </row>
    <row r="1143" spans="1:13" x14ac:dyDescent="0.2">
      <c r="A1143" s="1"/>
      <c r="B1143" s="1"/>
      <c r="C1143" s="16"/>
      <c r="D1143" s="1"/>
      <c r="E1143" s="1"/>
      <c r="F1143" s="1"/>
      <c r="G1143" s="1"/>
      <c r="H1143" s="11"/>
      <c r="I1143" s="11"/>
      <c r="J1143" s="11"/>
      <c r="K1143" s="2"/>
      <c r="L1143" s="2"/>
      <c r="M1143" s="1"/>
    </row>
    <row r="1144" spans="1:13" x14ac:dyDescent="0.2">
      <c r="A1144" s="1"/>
      <c r="B1144" s="1"/>
      <c r="C1144" s="16"/>
      <c r="D1144" s="1"/>
      <c r="E1144" s="1"/>
      <c r="F1144" s="1"/>
      <c r="G1144" s="1"/>
      <c r="H1144" s="11"/>
      <c r="I1144" s="11"/>
      <c r="J1144" s="11"/>
      <c r="K1144" s="2"/>
      <c r="L1144" s="2"/>
      <c r="M1144" s="1"/>
    </row>
    <row r="1145" spans="1:13" x14ac:dyDescent="0.2">
      <c r="A1145" s="1"/>
      <c r="B1145" s="1"/>
      <c r="C1145" s="16"/>
      <c r="D1145" s="1"/>
      <c r="E1145" s="1"/>
      <c r="F1145" s="1"/>
      <c r="G1145" s="1"/>
      <c r="H1145" s="11"/>
      <c r="I1145" s="11"/>
      <c r="J1145" s="11"/>
      <c r="K1145" s="2"/>
      <c r="L1145" s="2"/>
      <c r="M1145" s="1"/>
    </row>
    <row r="1146" spans="1:13" x14ac:dyDescent="0.2">
      <c r="A1146" s="1"/>
      <c r="B1146" s="1"/>
      <c r="C1146" s="16"/>
      <c r="D1146" s="1"/>
      <c r="E1146" s="1"/>
      <c r="F1146" s="1"/>
      <c r="G1146" s="1"/>
      <c r="H1146" s="11"/>
      <c r="I1146" s="11"/>
      <c r="J1146" s="11"/>
      <c r="K1146" s="2"/>
      <c r="L1146" s="2"/>
      <c r="M1146" s="1"/>
    </row>
    <row r="1147" spans="1:13" x14ac:dyDescent="0.2">
      <c r="A1147" s="1"/>
      <c r="B1147" s="1"/>
      <c r="C1147" s="16"/>
      <c r="D1147" s="1"/>
      <c r="E1147" s="1"/>
      <c r="F1147" s="1"/>
      <c r="G1147" s="1"/>
      <c r="H1147" s="11"/>
      <c r="I1147" s="11"/>
      <c r="J1147" s="11"/>
      <c r="K1147" s="2"/>
      <c r="L1147" s="2"/>
      <c r="M1147" s="1"/>
    </row>
    <row r="1148" spans="1:13" x14ac:dyDescent="0.2">
      <c r="A1148" s="1"/>
      <c r="B1148" s="1"/>
      <c r="C1148" s="16"/>
      <c r="D1148" s="1"/>
      <c r="E1148" s="1"/>
      <c r="F1148" s="1"/>
      <c r="G1148" s="1"/>
      <c r="H1148" s="11"/>
      <c r="I1148" s="11"/>
      <c r="J1148" s="11"/>
      <c r="K1148" s="2"/>
      <c r="L1148" s="2"/>
      <c r="M1148" s="1"/>
    </row>
    <row r="1149" spans="1:13" x14ac:dyDescent="0.2">
      <c r="A1149" s="1"/>
      <c r="B1149" s="1"/>
      <c r="C1149" s="16"/>
      <c r="D1149" s="1"/>
      <c r="E1149" s="1"/>
      <c r="F1149" s="1"/>
      <c r="G1149" s="1"/>
      <c r="H1149" s="11"/>
      <c r="I1149" s="11"/>
      <c r="J1149" s="11"/>
      <c r="K1149" s="2"/>
      <c r="L1149" s="2"/>
      <c r="M1149" s="1"/>
    </row>
    <row r="1150" spans="1:13" x14ac:dyDescent="0.2">
      <c r="A1150" s="1"/>
      <c r="B1150" s="1"/>
      <c r="C1150" s="16"/>
      <c r="D1150" s="1"/>
      <c r="E1150" s="1"/>
      <c r="F1150" s="1"/>
      <c r="G1150" s="1"/>
      <c r="H1150" s="11"/>
      <c r="I1150" s="11"/>
      <c r="J1150" s="11"/>
      <c r="K1150" s="2"/>
      <c r="L1150" s="2"/>
      <c r="M1150" s="1"/>
    </row>
    <row r="1151" spans="1:13" x14ac:dyDescent="0.2">
      <c r="A1151" s="1"/>
      <c r="B1151" s="1"/>
      <c r="C1151" s="16"/>
      <c r="D1151" s="1"/>
      <c r="E1151" s="1"/>
      <c r="F1151" s="1"/>
      <c r="G1151" s="1"/>
      <c r="H1151" s="11"/>
      <c r="I1151" s="11"/>
      <c r="J1151" s="11"/>
      <c r="K1151" s="2"/>
      <c r="L1151" s="2"/>
      <c r="M1151" s="1"/>
    </row>
    <row r="1152" spans="1:13" x14ac:dyDescent="0.2">
      <c r="A1152" s="1"/>
      <c r="B1152" s="1"/>
      <c r="C1152" s="16"/>
      <c r="D1152" s="1"/>
      <c r="E1152" s="1"/>
      <c r="F1152" s="1"/>
      <c r="G1152" s="1"/>
      <c r="H1152" s="11"/>
      <c r="I1152" s="11"/>
      <c r="J1152" s="11"/>
      <c r="K1152" s="2"/>
      <c r="L1152" s="2"/>
      <c r="M1152" s="1"/>
    </row>
    <row r="1153" spans="1:13" x14ac:dyDescent="0.2">
      <c r="A1153" s="1"/>
      <c r="B1153" s="1"/>
      <c r="C1153" s="16"/>
      <c r="D1153" s="1"/>
      <c r="E1153" s="1"/>
      <c r="F1153" s="1"/>
      <c r="G1153" s="1"/>
      <c r="H1153" s="11"/>
      <c r="I1153" s="11"/>
      <c r="J1153" s="11"/>
      <c r="K1153" s="2"/>
      <c r="L1153" s="2"/>
      <c r="M1153" s="1"/>
    </row>
    <row r="1154" spans="1:13" x14ac:dyDescent="0.2">
      <c r="A1154" s="1"/>
      <c r="B1154" s="1"/>
      <c r="C1154" s="16"/>
      <c r="D1154" s="1"/>
      <c r="E1154" s="1"/>
      <c r="F1154" s="1"/>
      <c r="G1154" s="1"/>
      <c r="H1154" s="11"/>
      <c r="I1154" s="11"/>
      <c r="J1154" s="11"/>
      <c r="K1154" s="2"/>
      <c r="L1154" s="2"/>
      <c r="M1154" s="1"/>
    </row>
    <row r="1155" spans="1:13" x14ac:dyDescent="0.2">
      <c r="A1155" s="1"/>
      <c r="B1155" s="1"/>
      <c r="C1155" s="16"/>
      <c r="D1155" s="1"/>
      <c r="E1155" s="1"/>
      <c r="F1155" s="1"/>
      <c r="G1155" s="1"/>
      <c r="H1155" s="11"/>
      <c r="I1155" s="11"/>
      <c r="J1155" s="11"/>
      <c r="K1155" s="2"/>
      <c r="L1155" s="2"/>
      <c r="M1155" s="1"/>
    </row>
    <row r="1156" spans="1:13" x14ac:dyDescent="0.2">
      <c r="A1156" s="1"/>
      <c r="B1156" s="1"/>
      <c r="C1156" s="16"/>
      <c r="D1156" s="1"/>
      <c r="E1156" s="1"/>
      <c r="F1156" s="1"/>
      <c r="G1156" s="1"/>
      <c r="H1156" s="11"/>
      <c r="I1156" s="11"/>
      <c r="J1156" s="11"/>
      <c r="K1156" s="2"/>
      <c r="L1156" s="2"/>
      <c r="M1156" s="1"/>
    </row>
    <row r="1157" spans="1:13" x14ac:dyDescent="0.2">
      <c r="A1157" s="1"/>
      <c r="B1157" s="1"/>
      <c r="C1157" s="16"/>
      <c r="D1157" s="1"/>
      <c r="E1157" s="1"/>
      <c r="F1157" s="1"/>
      <c r="G1157" s="1"/>
      <c r="H1157" s="11"/>
      <c r="I1157" s="11"/>
      <c r="J1157" s="11"/>
      <c r="K1157" s="2"/>
      <c r="L1157" s="2"/>
      <c r="M1157" s="1"/>
    </row>
    <row r="1158" spans="1:13" x14ac:dyDescent="0.2">
      <c r="A1158" s="1"/>
      <c r="B1158" s="1"/>
      <c r="C1158" s="16"/>
      <c r="D1158" s="1"/>
      <c r="E1158" s="1"/>
      <c r="F1158" s="1"/>
      <c r="G1158" s="1"/>
      <c r="H1158" s="11"/>
      <c r="I1158" s="11"/>
      <c r="J1158" s="11"/>
      <c r="K1158" s="2"/>
      <c r="L1158" s="2"/>
      <c r="M1158" s="1"/>
    </row>
    <row r="1159" spans="1:13" x14ac:dyDescent="0.2">
      <c r="A1159" s="1"/>
      <c r="B1159" s="1"/>
      <c r="C1159" s="16"/>
      <c r="D1159" s="1"/>
      <c r="E1159" s="1"/>
      <c r="F1159" s="1"/>
      <c r="G1159" s="1"/>
      <c r="H1159" s="11"/>
      <c r="I1159" s="11"/>
      <c r="J1159" s="11"/>
      <c r="K1159" s="2"/>
      <c r="L1159" s="2"/>
      <c r="M1159" s="1"/>
    </row>
    <row r="1160" spans="1:13" x14ac:dyDescent="0.2">
      <c r="A1160" s="1"/>
      <c r="B1160" s="1"/>
      <c r="C1160" s="16"/>
      <c r="D1160" s="1"/>
      <c r="E1160" s="1"/>
      <c r="F1160" s="1"/>
      <c r="G1160" s="1"/>
      <c r="H1160" s="11"/>
      <c r="I1160" s="11"/>
      <c r="J1160" s="11"/>
      <c r="K1160" s="2"/>
      <c r="L1160" s="2"/>
      <c r="M1160" s="1"/>
    </row>
    <row r="1161" spans="1:13" x14ac:dyDescent="0.2">
      <c r="A1161" s="1"/>
      <c r="B1161" s="1"/>
      <c r="C1161" s="16"/>
      <c r="D1161" s="1"/>
      <c r="E1161" s="1"/>
      <c r="F1161" s="1"/>
      <c r="G1161" s="1"/>
      <c r="H1161" s="11"/>
      <c r="I1161" s="11"/>
      <c r="J1161" s="11"/>
      <c r="K1161" s="2"/>
      <c r="L1161" s="2"/>
      <c r="M1161" s="1"/>
    </row>
    <row r="1162" spans="1:13" x14ac:dyDescent="0.2">
      <c r="A1162" s="1"/>
      <c r="B1162" s="1"/>
      <c r="C1162" s="16"/>
      <c r="D1162" s="1"/>
      <c r="E1162" s="1"/>
      <c r="F1162" s="1"/>
      <c r="G1162" s="1"/>
      <c r="H1162" s="11"/>
      <c r="I1162" s="11"/>
      <c r="J1162" s="11"/>
      <c r="K1162" s="2"/>
      <c r="L1162" s="2"/>
      <c r="M1162" s="1"/>
    </row>
    <row r="1163" spans="1:13" x14ac:dyDescent="0.2">
      <c r="A1163" s="1"/>
      <c r="B1163" s="1"/>
      <c r="C1163" s="16"/>
      <c r="D1163" s="1"/>
      <c r="E1163" s="1"/>
      <c r="F1163" s="1"/>
      <c r="G1163" s="1"/>
      <c r="H1163" s="11"/>
      <c r="I1163" s="11"/>
      <c r="J1163" s="11"/>
      <c r="K1163" s="2"/>
      <c r="L1163" s="2"/>
      <c r="M1163" s="1"/>
    </row>
    <row r="1164" spans="1:13" x14ac:dyDescent="0.2">
      <c r="A1164" s="1"/>
      <c r="B1164" s="1"/>
      <c r="C1164" s="16"/>
      <c r="D1164" s="1"/>
      <c r="E1164" s="1"/>
      <c r="F1164" s="1"/>
      <c r="G1164" s="1"/>
      <c r="H1164" s="11"/>
      <c r="I1164" s="11"/>
      <c r="J1164" s="11"/>
      <c r="K1164" s="2"/>
      <c r="L1164" s="2"/>
      <c r="M1164" s="1"/>
    </row>
    <row r="1165" spans="1:13" x14ac:dyDescent="0.2">
      <c r="A1165" s="1"/>
      <c r="B1165" s="1"/>
      <c r="C1165" s="16"/>
      <c r="D1165" s="1"/>
      <c r="E1165" s="1"/>
      <c r="F1165" s="1"/>
      <c r="G1165" s="1"/>
      <c r="H1165" s="11"/>
      <c r="I1165" s="11"/>
      <c r="J1165" s="11"/>
      <c r="K1165" s="2"/>
      <c r="L1165" s="2"/>
      <c r="M1165" s="1"/>
    </row>
    <row r="1166" spans="1:13" x14ac:dyDescent="0.2">
      <c r="A1166" s="1"/>
      <c r="B1166" s="1"/>
      <c r="C1166" s="16"/>
      <c r="D1166" s="1"/>
      <c r="E1166" s="1"/>
      <c r="F1166" s="1"/>
      <c r="G1166" s="1"/>
      <c r="H1166" s="11"/>
      <c r="I1166" s="11"/>
      <c r="J1166" s="11"/>
      <c r="K1166" s="2"/>
      <c r="L1166" s="2"/>
      <c r="M1166" s="1"/>
    </row>
    <row r="1167" spans="1:13" x14ac:dyDescent="0.2">
      <c r="A1167" s="1"/>
      <c r="B1167" s="1"/>
      <c r="C1167" s="16"/>
      <c r="D1167" s="1"/>
      <c r="E1167" s="1"/>
      <c r="F1167" s="1"/>
      <c r="G1167" s="1"/>
      <c r="H1167" s="11"/>
      <c r="I1167" s="11"/>
      <c r="J1167" s="11"/>
      <c r="K1167" s="2"/>
      <c r="L1167" s="2"/>
      <c r="M1167" s="1"/>
    </row>
    <row r="1168" spans="1:13" x14ac:dyDescent="0.2">
      <c r="A1168" s="1"/>
      <c r="B1168" s="1"/>
      <c r="C1168" s="16"/>
      <c r="D1168" s="1"/>
      <c r="E1168" s="1"/>
      <c r="F1168" s="1"/>
      <c r="G1168" s="1"/>
      <c r="H1168" s="11"/>
      <c r="I1168" s="11"/>
      <c r="J1168" s="11"/>
      <c r="K1168" s="2"/>
      <c r="L1168" s="2"/>
      <c r="M1168" s="1"/>
    </row>
    <row r="1169" spans="1:13" x14ac:dyDescent="0.2">
      <c r="A1169" s="1"/>
      <c r="B1169" s="1"/>
      <c r="C1169" s="16"/>
      <c r="D1169" s="1"/>
      <c r="E1169" s="1"/>
      <c r="F1169" s="1"/>
      <c r="G1169" s="1"/>
      <c r="H1169" s="11"/>
      <c r="I1169" s="11"/>
      <c r="J1169" s="11"/>
      <c r="K1169" s="2"/>
      <c r="L1169" s="2"/>
      <c r="M1169" s="1"/>
    </row>
    <row r="1170" spans="1:13" x14ac:dyDescent="0.2">
      <c r="A1170" s="1"/>
      <c r="B1170" s="1"/>
      <c r="C1170" s="16"/>
      <c r="D1170" s="1"/>
      <c r="E1170" s="1"/>
      <c r="F1170" s="1"/>
      <c r="G1170" s="1"/>
      <c r="H1170" s="11"/>
      <c r="I1170" s="11"/>
      <c r="J1170" s="11"/>
      <c r="K1170" s="2"/>
      <c r="L1170" s="2"/>
      <c r="M1170" s="1"/>
    </row>
    <row r="1171" spans="1:13" x14ac:dyDescent="0.2">
      <c r="A1171" s="1"/>
      <c r="B1171" s="1"/>
      <c r="C1171" s="16"/>
      <c r="D1171" s="1"/>
      <c r="E1171" s="1"/>
      <c r="F1171" s="1"/>
      <c r="G1171" s="1"/>
      <c r="H1171" s="11"/>
      <c r="I1171" s="11"/>
      <c r="J1171" s="11"/>
      <c r="K1171" s="2"/>
      <c r="L1171" s="2"/>
      <c r="M1171" s="1"/>
    </row>
    <row r="1172" spans="1:13" x14ac:dyDescent="0.2">
      <c r="A1172" s="1"/>
      <c r="B1172" s="1"/>
      <c r="C1172" s="16"/>
      <c r="D1172" s="1"/>
      <c r="E1172" s="1"/>
      <c r="F1172" s="1"/>
      <c r="G1172" s="1"/>
      <c r="H1172" s="11"/>
      <c r="I1172" s="11"/>
      <c r="J1172" s="11"/>
      <c r="K1172" s="2"/>
      <c r="L1172" s="2"/>
      <c r="M1172" s="1"/>
    </row>
    <row r="1173" spans="1:13" x14ac:dyDescent="0.2">
      <c r="A1173" s="1"/>
      <c r="B1173" s="1"/>
      <c r="C1173" s="16"/>
      <c r="D1173" s="1"/>
      <c r="E1173" s="1"/>
      <c r="F1173" s="1"/>
      <c r="G1173" s="1"/>
      <c r="H1173" s="11"/>
      <c r="I1173" s="11"/>
      <c r="J1173" s="11"/>
      <c r="K1173" s="2"/>
      <c r="L1173" s="2"/>
      <c r="M1173" s="1"/>
    </row>
    <row r="1174" spans="1:13" x14ac:dyDescent="0.2">
      <c r="A1174" s="1"/>
      <c r="B1174" s="1"/>
      <c r="C1174" s="16"/>
      <c r="D1174" s="1"/>
      <c r="E1174" s="1"/>
      <c r="F1174" s="1"/>
      <c r="G1174" s="1"/>
      <c r="H1174" s="11"/>
      <c r="I1174" s="11"/>
      <c r="J1174" s="11"/>
      <c r="K1174" s="2"/>
      <c r="L1174" s="2"/>
      <c r="M1174" s="1"/>
    </row>
    <row r="1175" spans="1:13" x14ac:dyDescent="0.2">
      <c r="A1175" s="1"/>
      <c r="B1175" s="1"/>
      <c r="C1175" s="16"/>
      <c r="D1175" s="1"/>
      <c r="E1175" s="1"/>
      <c r="F1175" s="1"/>
      <c r="G1175" s="1"/>
      <c r="H1175" s="11"/>
      <c r="I1175" s="11"/>
      <c r="J1175" s="11"/>
      <c r="K1175" s="2"/>
      <c r="L1175" s="2"/>
      <c r="M1175" s="1"/>
    </row>
    <row r="1176" spans="1:13" x14ac:dyDescent="0.2">
      <c r="A1176" s="1"/>
      <c r="B1176" s="1"/>
      <c r="C1176" s="16"/>
      <c r="D1176" s="1"/>
      <c r="E1176" s="1"/>
      <c r="F1176" s="1"/>
      <c r="G1176" s="1"/>
      <c r="H1176" s="11"/>
      <c r="I1176" s="11"/>
      <c r="J1176" s="11"/>
      <c r="K1176" s="2"/>
      <c r="L1176" s="2"/>
      <c r="M1176" s="1"/>
    </row>
    <row r="1177" spans="1:13" x14ac:dyDescent="0.2">
      <c r="A1177" s="1"/>
      <c r="B1177" s="1"/>
      <c r="C1177" s="16"/>
      <c r="D1177" s="1"/>
      <c r="E1177" s="1"/>
      <c r="F1177" s="1"/>
      <c r="G1177" s="1"/>
      <c r="H1177" s="11"/>
      <c r="I1177" s="11"/>
      <c r="J1177" s="11"/>
      <c r="K1177" s="2"/>
      <c r="L1177" s="2"/>
      <c r="M1177" s="1"/>
    </row>
    <row r="1178" spans="1:13" x14ac:dyDescent="0.2">
      <c r="A1178" s="1"/>
      <c r="B1178" s="1"/>
      <c r="C1178" s="16"/>
      <c r="D1178" s="1"/>
      <c r="E1178" s="1"/>
      <c r="F1178" s="1"/>
      <c r="G1178" s="1"/>
      <c r="H1178" s="11"/>
      <c r="I1178" s="11"/>
      <c r="J1178" s="11"/>
      <c r="K1178" s="2"/>
      <c r="L1178" s="2"/>
      <c r="M1178" s="1"/>
    </row>
    <row r="1179" spans="1:13" x14ac:dyDescent="0.2">
      <c r="A1179" s="1"/>
      <c r="B1179" s="1"/>
      <c r="C1179" s="16"/>
      <c r="D1179" s="1"/>
      <c r="E1179" s="1"/>
      <c r="F1179" s="1"/>
      <c r="G1179" s="1"/>
      <c r="H1179" s="11"/>
      <c r="I1179" s="11"/>
      <c r="J1179" s="11"/>
      <c r="K1179" s="2"/>
      <c r="L1179" s="2"/>
      <c r="M1179" s="1"/>
    </row>
    <row r="1180" spans="1:13" x14ac:dyDescent="0.2">
      <c r="A1180" s="1"/>
      <c r="B1180" s="1"/>
      <c r="C1180" s="16"/>
      <c r="D1180" s="1"/>
      <c r="E1180" s="1"/>
      <c r="F1180" s="1"/>
      <c r="G1180" s="1"/>
      <c r="H1180" s="11"/>
      <c r="I1180" s="11"/>
      <c r="J1180" s="11"/>
      <c r="K1180" s="2"/>
      <c r="L1180" s="2"/>
      <c r="M1180" s="1"/>
    </row>
    <row r="1181" spans="1:13" x14ac:dyDescent="0.2">
      <c r="A1181" s="1"/>
      <c r="B1181" s="1"/>
      <c r="C1181" s="16"/>
      <c r="D1181" s="1"/>
      <c r="E1181" s="1"/>
      <c r="F1181" s="1"/>
      <c r="G1181" s="1"/>
      <c r="H1181" s="11"/>
      <c r="I1181" s="11"/>
      <c r="J1181" s="11"/>
      <c r="K1181" s="2"/>
      <c r="L1181" s="2"/>
      <c r="M1181" s="1"/>
    </row>
    <row r="1182" spans="1:13" x14ac:dyDescent="0.2">
      <c r="A1182" s="1"/>
      <c r="B1182" s="1"/>
      <c r="C1182" s="16"/>
      <c r="D1182" s="1"/>
      <c r="E1182" s="1"/>
      <c r="F1182" s="1"/>
      <c r="G1182" s="1"/>
      <c r="H1182" s="11"/>
      <c r="I1182" s="11"/>
      <c r="J1182" s="11"/>
      <c r="K1182" s="2"/>
      <c r="L1182" s="2"/>
      <c r="M1182" s="1"/>
    </row>
    <row r="1183" spans="1:13" x14ac:dyDescent="0.2">
      <c r="A1183" s="1"/>
      <c r="B1183" s="1"/>
      <c r="C1183" s="16"/>
      <c r="D1183" s="1"/>
      <c r="E1183" s="1"/>
      <c r="F1183" s="1"/>
      <c r="G1183" s="1"/>
      <c r="H1183" s="11"/>
      <c r="I1183" s="11"/>
      <c r="J1183" s="11"/>
      <c r="K1183" s="2"/>
      <c r="L1183" s="2"/>
      <c r="M1183" s="1"/>
    </row>
    <row r="1184" spans="1:13" x14ac:dyDescent="0.2">
      <c r="A1184" s="1"/>
      <c r="B1184" s="1"/>
      <c r="C1184" s="16"/>
      <c r="D1184" s="1"/>
      <c r="E1184" s="1"/>
      <c r="F1184" s="1"/>
      <c r="G1184" s="1"/>
      <c r="H1184" s="11"/>
      <c r="I1184" s="11"/>
      <c r="J1184" s="11"/>
      <c r="K1184" s="2"/>
      <c r="L1184" s="2"/>
      <c r="M1184" s="1"/>
    </row>
    <row r="1185" spans="1:13" x14ac:dyDescent="0.2">
      <c r="A1185" s="1"/>
      <c r="B1185" s="1"/>
      <c r="C1185" s="16"/>
      <c r="D1185" s="1"/>
      <c r="E1185" s="1"/>
      <c r="F1185" s="1"/>
      <c r="G1185" s="1"/>
      <c r="H1185" s="11"/>
      <c r="I1185" s="11"/>
      <c r="J1185" s="11"/>
      <c r="K1185" s="2"/>
      <c r="L1185" s="2"/>
      <c r="M1185" s="1"/>
    </row>
    <row r="1186" spans="1:13" x14ac:dyDescent="0.2">
      <c r="A1186" s="1"/>
      <c r="B1186" s="1"/>
      <c r="C1186" s="16"/>
      <c r="D1186" s="1"/>
      <c r="E1186" s="1"/>
      <c r="F1186" s="1"/>
      <c r="G1186" s="1"/>
      <c r="H1186" s="11"/>
      <c r="I1186" s="11"/>
      <c r="J1186" s="11"/>
      <c r="K1186" s="2"/>
      <c r="L1186" s="2"/>
      <c r="M1186" s="1"/>
    </row>
    <row r="1187" spans="1:13" x14ac:dyDescent="0.2">
      <c r="A1187" s="1"/>
      <c r="B1187" s="1"/>
      <c r="C1187" s="16"/>
      <c r="D1187" s="1"/>
      <c r="E1187" s="1"/>
      <c r="F1187" s="1"/>
      <c r="G1187" s="1"/>
      <c r="H1187" s="11"/>
      <c r="I1187" s="11"/>
      <c r="J1187" s="11"/>
      <c r="K1187" s="2"/>
      <c r="L1187" s="2"/>
      <c r="M1187" s="1"/>
    </row>
    <row r="1188" spans="1:13" x14ac:dyDescent="0.2">
      <c r="A1188" s="1"/>
      <c r="B1188" s="1"/>
      <c r="C1188" s="16"/>
      <c r="D1188" s="1"/>
      <c r="E1188" s="1"/>
      <c r="F1188" s="1"/>
      <c r="G1188" s="1"/>
      <c r="H1188" s="11"/>
      <c r="I1188" s="11"/>
      <c r="J1188" s="11"/>
      <c r="K1188" s="2"/>
      <c r="L1188" s="2"/>
      <c r="M1188" s="1"/>
    </row>
    <row r="1189" spans="1:13" x14ac:dyDescent="0.2">
      <c r="A1189" s="1"/>
      <c r="B1189" s="1"/>
      <c r="C1189" s="16"/>
      <c r="D1189" s="1"/>
      <c r="E1189" s="1"/>
      <c r="F1189" s="1"/>
      <c r="G1189" s="1"/>
      <c r="H1189" s="11"/>
      <c r="I1189" s="11"/>
      <c r="J1189" s="11"/>
      <c r="K1189" s="2"/>
      <c r="L1189" s="2"/>
      <c r="M1189" s="1"/>
    </row>
    <row r="1190" spans="1:13" x14ac:dyDescent="0.2">
      <c r="A1190" s="1"/>
      <c r="B1190" s="1"/>
      <c r="C1190" s="16"/>
      <c r="D1190" s="1"/>
      <c r="E1190" s="1"/>
      <c r="F1190" s="1"/>
      <c r="G1190" s="1"/>
      <c r="H1190" s="11"/>
      <c r="I1190" s="11"/>
      <c r="J1190" s="11"/>
      <c r="K1190" s="2"/>
      <c r="L1190" s="2"/>
      <c r="M1190" s="1"/>
    </row>
    <row r="1191" spans="1:13" x14ac:dyDescent="0.2">
      <c r="A1191" s="1"/>
      <c r="B1191" s="1"/>
      <c r="C1191" s="16"/>
      <c r="D1191" s="1"/>
      <c r="E1191" s="1"/>
      <c r="F1191" s="1"/>
      <c r="G1191" s="1"/>
      <c r="H1191" s="11"/>
      <c r="I1191" s="11"/>
      <c r="J1191" s="11"/>
      <c r="K1191" s="2"/>
      <c r="L1191" s="2"/>
      <c r="M1191" s="1"/>
    </row>
    <row r="1192" spans="1:13" x14ac:dyDescent="0.2">
      <c r="A1192" s="1"/>
      <c r="B1192" s="1"/>
      <c r="C1192" s="16"/>
      <c r="D1192" s="1"/>
      <c r="E1192" s="1"/>
      <c r="F1192" s="1"/>
      <c r="G1192" s="1"/>
      <c r="H1192" s="11"/>
      <c r="I1192" s="11"/>
      <c r="J1192" s="11"/>
      <c r="K1192" s="2"/>
      <c r="L1192" s="2"/>
      <c r="M1192" s="1"/>
    </row>
    <row r="1193" spans="1:13" x14ac:dyDescent="0.2">
      <c r="A1193" s="1"/>
      <c r="B1193" s="1"/>
      <c r="C1193" s="16"/>
      <c r="D1193" s="1"/>
      <c r="E1193" s="1"/>
      <c r="F1193" s="1"/>
      <c r="G1193" s="1"/>
      <c r="H1193" s="11"/>
      <c r="I1193" s="11"/>
      <c r="J1193" s="11"/>
      <c r="K1193" s="2"/>
      <c r="L1193" s="2"/>
      <c r="M1193" s="1"/>
    </row>
    <row r="1194" spans="1:13" x14ac:dyDescent="0.2">
      <c r="A1194" s="1"/>
      <c r="B1194" s="1"/>
      <c r="C1194" s="16"/>
      <c r="D1194" s="1"/>
      <c r="E1194" s="1"/>
      <c r="F1194" s="1"/>
      <c r="G1194" s="1"/>
      <c r="H1194" s="11"/>
      <c r="I1194" s="11"/>
      <c r="J1194" s="11"/>
      <c r="K1194" s="2"/>
      <c r="L1194" s="2"/>
      <c r="M1194" s="1"/>
    </row>
    <row r="1195" spans="1:13" x14ac:dyDescent="0.2">
      <c r="A1195" s="1"/>
      <c r="B1195" s="1"/>
      <c r="C1195" s="16"/>
      <c r="D1195" s="1"/>
      <c r="E1195" s="1"/>
      <c r="F1195" s="1"/>
      <c r="G1195" s="1"/>
      <c r="H1195" s="11"/>
      <c r="I1195" s="11"/>
      <c r="J1195" s="11"/>
      <c r="K1195" s="2"/>
      <c r="L1195" s="2"/>
      <c r="M1195" s="1"/>
    </row>
    <row r="1196" spans="1:13" x14ac:dyDescent="0.2">
      <c r="A1196" s="1"/>
      <c r="B1196" s="1"/>
      <c r="C1196" s="16"/>
      <c r="D1196" s="1"/>
      <c r="E1196" s="1"/>
      <c r="F1196" s="1"/>
      <c r="G1196" s="1"/>
      <c r="H1196" s="11"/>
      <c r="I1196" s="11"/>
      <c r="J1196" s="11"/>
      <c r="K1196" s="2"/>
      <c r="L1196" s="2"/>
      <c r="M1196" s="1"/>
    </row>
    <row r="1197" spans="1:13" x14ac:dyDescent="0.2">
      <c r="A1197" s="1"/>
      <c r="B1197" s="1"/>
      <c r="C1197" s="16"/>
      <c r="D1197" s="1"/>
      <c r="E1197" s="1"/>
      <c r="F1197" s="1"/>
      <c r="G1197" s="1"/>
      <c r="H1197" s="11"/>
      <c r="I1197" s="11"/>
      <c r="J1197" s="11"/>
      <c r="K1197" s="2"/>
      <c r="L1197" s="2"/>
      <c r="M1197" s="1"/>
    </row>
    <row r="1198" spans="1:13" x14ac:dyDescent="0.2">
      <c r="A1198" s="1"/>
      <c r="B1198" s="1"/>
      <c r="C1198" s="16"/>
      <c r="D1198" s="1"/>
      <c r="E1198" s="1"/>
      <c r="F1198" s="1"/>
      <c r="G1198" s="1"/>
      <c r="H1198" s="11"/>
      <c r="I1198" s="11"/>
      <c r="J1198" s="11"/>
      <c r="K1198" s="2"/>
      <c r="L1198" s="2"/>
      <c r="M1198" s="1"/>
    </row>
    <row r="1199" spans="1:13" x14ac:dyDescent="0.2">
      <c r="A1199" s="1"/>
      <c r="B1199" s="1"/>
      <c r="C1199" s="16"/>
      <c r="D1199" s="1"/>
      <c r="E1199" s="1"/>
      <c r="F1199" s="1"/>
      <c r="G1199" s="1"/>
      <c r="H1199" s="11"/>
      <c r="I1199" s="11"/>
      <c r="J1199" s="11"/>
      <c r="K1199" s="2"/>
      <c r="L1199" s="2"/>
      <c r="M1199" s="1"/>
    </row>
    <row r="1200" spans="1:13" x14ac:dyDescent="0.2">
      <c r="A1200" s="1"/>
      <c r="B1200" s="1"/>
      <c r="C1200" s="16"/>
      <c r="D1200" s="1"/>
      <c r="E1200" s="1"/>
      <c r="F1200" s="1"/>
      <c r="G1200" s="1"/>
      <c r="H1200" s="11"/>
      <c r="I1200" s="11"/>
      <c r="J1200" s="11"/>
      <c r="K1200" s="2"/>
      <c r="L1200" s="2"/>
      <c r="M1200" s="1"/>
    </row>
    <row r="1201" spans="1:13" x14ac:dyDescent="0.2">
      <c r="A1201" s="1"/>
      <c r="B1201" s="1"/>
      <c r="C1201" s="16"/>
      <c r="D1201" s="1"/>
      <c r="E1201" s="1"/>
      <c r="F1201" s="1"/>
      <c r="G1201" s="1"/>
      <c r="H1201" s="11"/>
      <c r="I1201" s="11"/>
      <c r="J1201" s="11"/>
      <c r="K1201" s="2"/>
      <c r="L1201" s="2"/>
      <c r="M1201" s="1"/>
    </row>
    <row r="1202" spans="1:13" x14ac:dyDescent="0.2">
      <c r="A1202" s="1"/>
      <c r="B1202" s="1"/>
      <c r="C1202" s="16"/>
      <c r="D1202" s="1"/>
      <c r="E1202" s="1"/>
      <c r="F1202" s="1"/>
      <c r="G1202" s="1"/>
      <c r="H1202" s="11"/>
      <c r="I1202" s="11"/>
      <c r="J1202" s="11"/>
      <c r="K1202" s="2"/>
      <c r="L1202" s="2"/>
      <c r="M1202" s="1"/>
    </row>
    <row r="1203" spans="1:13" x14ac:dyDescent="0.2">
      <c r="A1203" s="1"/>
      <c r="B1203" s="1"/>
      <c r="C1203" s="16"/>
      <c r="D1203" s="1"/>
      <c r="E1203" s="1"/>
      <c r="F1203" s="1"/>
      <c r="G1203" s="1"/>
      <c r="H1203" s="11"/>
      <c r="I1203" s="11"/>
      <c r="J1203" s="11"/>
      <c r="K1203" s="2"/>
      <c r="L1203" s="2"/>
      <c r="M1203" s="1"/>
    </row>
    <row r="1204" spans="1:13" x14ac:dyDescent="0.2">
      <c r="A1204" s="1"/>
      <c r="B1204" s="1"/>
      <c r="C1204" s="16"/>
      <c r="D1204" s="1"/>
      <c r="E1204" s="1"/>
      <c r="F1204" s="1"/>
      <c r="G1204" s="1"/>
      <c r="H1204" s="11"/>
      <c r="I1204" s="11"/>
      <c r="J1204" s="11"/>
      <c r="K1204" s="2"/>
      <c r="L1204" s="2"/>
      <c r="M1204" s="1"/>
    </row>
    <row r="1205" spans="1:13" x14ac:dyDescent="0.2">
      <c r="A1205" s="1"/>
      <c r="B1205" s="1"/>
      <c r="C1205" s="16"/>
      <c r="D1205" s="1"/>
      <c r="E1205" s="1"/>
      <c r="F1205" s="1"/>
      <c r="G1205" s="1"/>
      <c r="H1205" s="11"/>
      <c r="I1205" s="11"/>
      <c r="J1205" s="11"/>
      <c r="K1205" s="2"/>
      <c r="L1205" s="2"/>
      <c r="M1205" s="1"/>
    </row>
    <row r="1206" spans="1:13" x14ac:dyDescent="0.2">
      <c r="A1206" s="1"/>
      <c r="B1206" s="1"/>
      <c r="C1206" s="16"/>
      <c r="D1206" s="1"/>
      <c r="E1206" s="1"/>
      <c r="F1206" s="1"/>
      <c r="G1206" s="1"/>
      <c r="H1206" s="11"/>
      <c r="I1206" s="11"/>
      <c r="J1206" s="11"/>
      <c r="K1206" s="2"/>
      <c r="L1206" s="2"/>
      <c r="M1206" s="1"/>
    </row>
    <row r="1207" spans="1:13" x14ac:dyDescent="0.2">
      <c r="A1207" s="1"/>
      <c r="B1207" s="1"/>
      <c r="C1207" s="16"/>
      <c r="D1207" s="1"/>
      <c r="E1207" s="1"/>
      <c r="F1207" s="1"/>
      <c r="G1207" s="1"/>
      <c r="H1207" s="11"/>
      <c r="I1207" s="11"/>
      <c r="J1207" s="11"/>
      <c r="K1207" s="2"/>
      <c r="L1207" s="2"/>
      <c r="M1207" s="1"/>
    </row>
    <row r="1208" spans="1:13" x14ac:dyDescent="0.2">
      <c r="A1208" s="1"/>
      <c r="B1208" s="1"/>
      <c r="C1208" s="16"/>
      <c r="D1208" s="1"/>
      <c r="E1208" s="1"/>
      <c r="F1208" s="1"/>
      <c r="G1208" s="1"/>
      <c r="H1208" s="11"/>
      <c r="I1208" s="11"/>
      <c r="J1208" s="11"/>
      <c r="K1208" s="2"/>
      <c r="L1208" s="2"/>
      <c r="M1208" s="1"/>
    </row>
    <row r="1209" spans="1:13" x14ac:dyDescent="0.2">
      <c r="A1209" s="1"/>
      <c r="B1209" s="1"/>
      <c r="C1209" s="16"/>
      <c r="D1209" s="1"/>
      <c r="E1209" s="1"/>
      <c r="F1209" s="1"/>
      <c r="G1209" s="1"/>
      <c r="H1209" s="11"/>
      <c r="I1209" s="11"/>
      <c r="J1209" s="11"/>
      <c r="K1209" s="2"/>
      <c r="L1209" s="2"/>
      <c r="M1209" s="1"/>
    </row>
    <row r="1210" spans="1:13" x14ac:dyDescent="0.2">
      <c r="A1210" s="1"/>
      <c r="B1210" s="1"/>
      <c r="C1210" s="16"/>
      <c r="D1210" s="1"/>
      <c r="E1210" s="1"/>
      <c r="F1210" s="1"/>
      <c r="G1210" s="1"/>
      <c r="H1210" s="11"/>
      <c r="I1210" s="11"/>
      <c r="J1210" s="11"/>
      <c r="K1210" s="2"/>
      <c r="L1210" s="2"/>
      <c r="M1210" s="1"/>
    </row>
    <row r="1211" spans="1:13" x14ac:dyDescent="0.2">
      <c r="A1211" s="1"/>
      <c r="B1211" s="1"/>
      <c r="C1211" s="16"/>
      <c r="D1211" s="1"/>
      <c r="E1211" s="1"/>
      <c r="F1211" s="1"/>
      <c r="G1211" s="1"/>
      <c r="H1211" s="11"/>
      <c r="I1211" s="11"/>
      <c r="J1211" s="11"/>
      <c r="K1211" s="2"/>
      <c r="L1211" s="2"/>
      <c r="M1211" s="1"/>
    </row>
    <row r="1212" spans="1:13" x14ac:dyDescent="0.2">
      <c r="A1212" s="1"/>
      <c r="B1212" s="1"/>
      <c r="C1212" s="16"/>
      <c r="D1212" s="1"/>
      <c r="E1212" s="1"/>
      <c r="F1212" s="1"/>
      <c r="G1212" s="1"/>
      <c r="H1212" s="11"/>
      <c r="I1212" s="11"/>
      <c r="J1212" s="11"/>
      <c r="K1212" s="2"/>
      <c r="L1212" s="2"/>
      <c r="M1212" s="1"/>
    </row>
    <row r="1213" spans="1:13" x14ac:dyDescent="0.2">
      <c r="A1213" s="1"/>
      <c r="B1213" s="1"/>
      <c r="C1213" s="16"/>
      <c r="D1213" s="1"/>
      <c r="E1213" s="1"/>
      <c r="F1213" s="1"/>
      <c r="G1213" s="1"/>
      <c r="H1213" s="11"/>
      <c r="I1213" s="11"/>
      <c r="J1213" s="11"/>
      <c r="K1213" s="2"/>
      <c r="L1213" s="2"/>
      <c r="M1213" s="1"/>
    </row>
    <row r="1214" spans="1:13" x14ac:dyDescent="0.2">
      <c r="A1214" s="1"/>
      <c r="B1214" s="1"/>
      <c r="C1214" s="16"/>
      <c r="D1214" s="1"/>
      <c r="E1214" s="1"/>
      <c r="F1214" s="1"/>
      <c r="G1214" s="1"/>
      <c r="H1214" s="11"/>
      <c r="I1214" s="11"/>
      <c r="J1214" s="11"/>
      <c r="K1214" s="2"/>
      <c r="L1214" s="2"/>
      <c r="M1214" s="1"/>
    </row>
    <row r="1215" spans="1:13" x14ac:dyDescent="0.2">
      <c r="A1215" s="1"/>
      <c r="B1215" s="1"/>
      <c r="C1215" s="16"/>
      <c r="D1215" s="1"/>
      <c r="E1215" s="1"/>
      <c r="F1215" s="1"/>
      <c r="G1215" s="1"/>
      <c r="H1215" s="11"/>
      <c r="I1215" s="11"/>
      <c r="J1215" s="11"/>
      <c r="K1215" s="2"/>
      <c r="L1215" s="2"/>
      <c r="M1215" s="1"/>
    </row>
    <row r="1216" spans="1:13" x14ac:dyDescent="0.2">
      <c r="A1216" s="1"/>
      <c r="B1216" s="1"/>
      <c r="C1216" s="16"/>
      <c r="D1216" s="1"/>
      <c r="E1216" s="1"/>
      <c r="F1216" s="1"/>
      <c r="G1216" s="1"/>
      <c r="H1216" s="11"/>
      <c r="I1216" s="11"/>
      <c r="J1216" s="11"/>
      <c r="K1216" s="2"/>
      <c r="L1216" s="2"/>
      <c r="M1216" s="1"/>
    </row>
    <row r="1217" spans="1:13" x14ac:dyDescent="0.2">
      <c r="A1217" s="1"/>
      <c r="B1217" s="1"/>
      <c r="C1217" s="16"/>
      <c r="D1217" s="1"/>
      <c r="E1217" s="1"/>
      <c r="F1217" s="1"/>
      <c r="G1217" s="1"/>
      <c r="H1217" s="11"/>
      <c r="I1217" s="11"/>
      <c r="J1217" s="11"/>
      <c r="K1217" s="2"/>
      <c r="L1217" s="2"/>
      <c r="M1217" s="1"/>
    </row>
    <row r="1218" spans="1:13" x14ac:dyDescent="0.2">
      <c r="A1218" s="1"/>
      <c r="B1218" s="1"/>
      <c r="C1218" s="16"/>
      <c r="D1218" s="1"/>
      <c r="E1218" s="1"/>
      <c r="F1218" s="1"/>
      <c r="G1218" s="1"/>
      <c r="H1218" s="11"/>
      <c r="I1218" s="11"/>
      <c r="J1218" s="11"/>
      <c r="K1218" s="2"/>
      <c r="L1218" s="2"/>
      <c r="M1218" s="1"/>
    </row>
    <row r="1219" spans="1:13" x14ac:dyDescent="0.2">
      <c r="A1219" s="1"/>
      <c r="B1219" s="1"/>
      <c r="C1219" s="16"/>
      <c r="D1219" s="1"/>
      <c r="E1219" s="1"/>
      <c r="F1219" s="1"/>
      <c r="G1219" s="1"/>
      <c r="H1219" s="11"/>
      <c r="I1219" s="11"/>
      <c r="J1219" s="11"/>
      <c r="K1219" s="2"/>
      <c r="L1219" s="2"/>
      <c r="M1219" s="1"/>
    </row>
    <row r="1220" spans="1:13" x14ac:dyDescent="0.2">
      <c r="A1220" s="1"/>
      <c r="B1220" s="1"/>
      <c r="C1220" s="16"/>
      <c r="D1220" s="1"/>
      <c r="E1220" s="1"/>
      <c r="F1220" s="1"/>
      <c r="G1220" s="1"/>
      <c r="H1220" s="11"/>
      <c r="I1220" s="11"/>
      <c r="J1220" s="11"/>
      <c r="K1220" s="2"/>
      <c r="L1220" s="2"/>
      <c r="M1220" s="1"/>
    </row>
    <row r="1221" spans="1:13" x14ac:dyDescent="0.2">
      <c r="A1221" s="1"/>
      <c r="B1221" s="1"/>
      <c r="C1221" s="16"/>
      <c r="D1221" s="1"/>
      <c r="E1221" s="1"/>
      <c r="F1221" s="1"/>
      <c r="G1221" s="1"/>
      <c r="H1221" s="11"/>
      <c r="I1221" s="11"/>
      <c r="J1221" s="11"/>
      <c r="K1221" s="2"/>
      <c r="L1221" s="2"/>
      <c r="M1221" s="1"/>
    </row>
    <row r="1222" spans="1:13" x14ac:dyDescent="0.2">
      <c r="A1222" s="1"/>
      <c r="B1222" s="1"/>
      <c r="C1222" s="16"/>
      <c r="D1222" s="1"/>
      <c r="E1222" s="1"/>
      <c r="F1222" s="1"/>
      <c r="G1222" s="1"/>
      <c r="H1222" s="11"/>
      <c r="I1222" s="11"/>
      <c r="J1222" s="11"/>
      <c r="K1222" s="2"/>
      <c r="L1222" s="2"/>
      <c r="M1222" s="1"/>
    </row>
    <row r="1223" spans="1:13" x14ac:dyDescent="0.2">
      <c r="A1223" s="1"/>
      <c r="B1223" s="1"/>
      <c r="C1223" s="16"/>
      <c r="D1223" s="1"/>
      <c r="E1223" s="1"/>
      <c r="F1223" s="1"/>
      <c r="G1223" s="1"/>
      <c r="H1223" s="11"/>
      <c r="I1223" s="11"/>
      <c r="J1223" s="11"/>
      <c r="K1223" s="2"/>
      <c r="L1223" s="2"/>
      <c r="M1223" s="1"/>
    </row>
    <row r="1224" spans="1:13" x14ac:dyDescent="0.2">
      <c r="A1224" s="1"/>
      <c r="B1224" s="1"/>
      <c r="C1224" s="16"/>
      <c r="D1224" s="1"/>
      <c r="E1224" s="1"/>
      <c r="F1224" s="1"/>
      <c r="G1224" s="1"/>
      <c r="H1224" s="11"/>
      <c r="I1224" s="11"/>
      <c r="J1224" s="11"/>
      <c r="K1224" s="2"/>
      <c r="L1224" s="2"/>
      <c r="M1224" s="1"/>
    </row>
    <row r="1225" spans="1:13" x14ac:dyDescent="0.2">
      <c r="A1225" s="1"/>
      <c r="B1225" s="1"/>
      <c r="C1225" s="16"/>
      <c r="D1225" s="1"/>
      <c r="E1225" s="1"/>
      <c r="F1225" s="1"/>
      <c r="G1225" s="1"/>
      <c r="H1225" s="11"/>
      <c r="I1225" s="11"/>
      <c r="J1225" s="11"/>
      <c r="K1225" s="2"/>
      <c r="L1225" s="2"/>
      <c r="M1225" s="1"/>
    </row>
    <row r="1226" spans="1:13" x14ac:dyDescent="0.2">
      <c r="A1226" s="1"/>
      <c r="B1226" s="1"/>
      <c r="C1226" s="16"/>
      <c r="D1226" s="1"/>
      <c r="E1226" s="1"/>
      <c r="F1226" s="1"/>
      <c r="G1226" s="1"/>
      <c r="H1226" s="11"/>
      <c r="I1226" s="11"/>
      <c r="J1226" s="11"/>
      <c r="K1226" s="2"/>
      <c r="L1226" s="2"/>
      <c r="M1226" s="1"/>
    </row>
    <row r="1227" spans="1:13" x14ac:dyDescent="0.2">
      <c r="A1227" s="1"/>
      <c r="B1227" s="1"/>
      <c r="C1227" s="16"/>
      <c r="D1227" s="1"/>
      <c r="E1227" s="1"/>
      <c r="F1227" s="1"/>
      <c r="G1227" s="1"/>
      <c r="H1227" s="11"/>
      <c r="I1227" s="11"/>
      <c r="J1227" s="11"/>
      <c r="K1227" s="2"/>
      <c r="L1227" s="2"/>
      <c r="M1227" s="1"/>
    </row>
    <row r="1228" spans="1:13" x14ac:dyDescent="0.2">
      <c r="A1228" s="1"/>
      <c r="B1228" s="1"/>
      <c r="C1228" s="16"/>
      <c r="D1228" s="1"/>
      <c r="E1228" s="1"/>
      <c r="F1228" s="1"/>
      <c r="G1228" s="1"/>
      <c r="H1228" s="11"/>
      <c r="I1228" s="11"/>
      <c r="J1228" s="11"/>
      <c r="K1228" s="2"/>
      <c r="L1228" s="2"/>
      <c r="M1228" s="1"/>
    </row>
    <row r="1229" spans="1:13" x14ac:dyDescent="0.2">
      <c r="A1229" s="1"/>
      <c r="B1229" s="1"/>
      <c r="C1229" s="16"/>
      <c r="D1229" s="1"/>
      <c r="E1229" s="1"/>
      <c r="F1229" s="1"/>
      <c r="G1229" s="1"/>
      <c r="H1229" s="11"/>
      <c r="I1229" s="11"/>
      <c r="J1229" s="11"/>
      <c r="K1229" s="2"/>
      <c r="L1229" s="2"/>
      <c r="M1229" s="1"/>
    </row>
    <row r="1230" spans="1:13" x14ac:dyDescent="0.2">
      <c r="A1230" s="1"/>
      <c r="B1230" s="1"/>
      <c r="C1230" s="16"/>
      <c r="D1230" s="1"/>
      <c r="E1230" s="1"/>
      <c r="F1230" s="1"/>
      <c r="G1230" s="1"/>
      <c r="H1230" s="11"/>
      <c r="I1230" s="11"/>
      <c r="J1230" s="11"/>
      <c r="K1230" s="2"/>
      <c r="L1230" s="2"/>
      <c r="M1230" s="1"/>
    </row>
    <row r="1231" spans="1:13" x14ac:dyDescent="0.2">
      <c r="A1231" s="1"/>
      <c r="B1231" s="1"/>
      <c r="C1231" s="16"/>
      <c r="D1231" s="1"/>
      <c r="E1231" s="1"/>
      <c r="F1231" s="1"/>
      <c r="G1231" s="1"/>
      <c r="H1231" s="11"/>
      <c r="I1231" s="11"/>
      <c r="J1231" s="11"/>
      <c r="K1231" s="2"/>
      <c r="L1231" s="2"/>
      <c r="M1231" s="1"/>
    </row>
    <row r="1232" spans="1:13" x14ac:dyDescent="0.2">
      <c r="A1232" s="1"/>
      <c r="B1232" s="1"/>
      <c r="C1232" s="16"/>
      <c r="D1232" s="1"/>
      <c r="E1232" s="1"/>
      <c r="F1232" s="1"/>
      <c r="G1232" s="1"/>
      <c r="H1232" s="11"/>
      <c r="I1232" s="11"/>
      <c r="J1232" s="11"/>
      <c r="K1232" s="2"/>
      <c r="L1232" s="2"/>
      <c r="M1232" s="1"/>
    </row>
    <row r="1233" spans="1:13" x14ac:dyDescent="0.2">
      <c r="A1233" s="1"/>
      <c r="B1233" s="1"/>
      <c r="C1233" s="16"/>
      <c r="D1233" s="1"/>
      <c r="E1233" s="1"/>
      <c r="F1233" s="1"/>
      <c r="G1233" s="1"/>
      <c r="H1233" s="11"/>
      <c r="I1233" s="11"/>
      <c r="J1233" s="11"/>
      <c r="K1233" s="2"/>
      <c r="L1233" s="2"/>
      <c r="M1233" s="1"/>
    </row>
    <row r="1234" spans="1:13" x14ac:dyDescent="0.2">
      <c r="A1234" s="1"/>
      <c r="B1234" s="1"/>
      <c r="C1234" s="16"/>
      <c r="D1234" s="1"/>
      <c r="E1234" s="1"/>
      <c r="F1234" s="1"/>
      <c r="G1234" s="1"/>
      <c r="H1234" s="11"/>
      <c r="I1234" s="11"/>
      <c r="J1234" s="11"/>
      <c r="K1234" s="2"/>
      <c r="L1234" s="2"/>
      <c r="M1234" s="1"/>
    </row>
    <row r="1235" spans="1:13" x14ac:dyDescent="0.2">
      <c r="A1235" s="1"/>
      <c r="B1235" s="1"/>
      <c r="C1235" s="16"/>
      <c r="D1235" s="1"/>
      <c r="E1235" s="1"/>
      <c r="F1235" s="1"/>
      <c r="G1235" s="1"/>
      <c r="H1235" s="11"/>
      <c r="I1235" s="11"/>
      <c r="J1235" s="11"/>
      <c r="K1235" s="2"/>
      <c r="L1235" s="2"/>
      <c r="M1235" s="1"/>
    </row>
    <row r="1236" spans="1:13" x14ac:dyDescent="0.2">
      <c r="A1236" s="1"/>
      <c r="B1236" s="1"/>
      <c r="C1236" s="16"/>
      <c r="D1236" s="1"/>
      <c r="E1236" s="1"/>
      <c r="F1236" s="1"/>
      <c r="G1236" s="1"/>
      <c r="H1236" s="11"/>
      <c r="I1236" s="11"/>
      <c r="J1236" s="11"/>
      <c r="K1236" s="2"/>
      <c r="L1236" s="2"/>
      <c r="M1236" s="1"/>
    </row>
    <row r="1237" spans="1:13" x14ac:dyDescent="0.2">
      <c r="A1237" s="1"/>
      <c r="B1237" s="1"/>
      <c r="C1237" s="16"/>
      <c r="D1237" s="1"/>
      <c r="E1237" s="1"/>
      <c r="F1237" s="1"/>
      <c r="G1237" s="1"/>
      <c r="H1237" s="11"/>
      <c r="I1237" s="11"/>
      <c r="J1237" s="11"/>
      <c r="K1237" s="2"/>
      <c r="L1237" s="2"/>
      <c r="M1237" s="1"/>
    </row>
    <row r="1238" spans="1:13" x14ac:dyDescent="0.2">
      <c r="A1238" s="1"/>
      <c r="B1238" s="1"/>
      <c r="C1238" s="16"/>
      <c r="D1238" s="1"/>
      <c r="E1238" s="1"/>
      <c r="F1238" s="1"/>
      <c r="G1238" s="1"/>
      <c r="H1238" s="11"/>
      <c r="I1238" s="11"/>
      <c r="J1238" s="11"/>
      <c r="K1238" s="2"/>
      <c r="L1238" s="2"/>
      <c r="M1238" s="1"/>
    </row>
    <row r="1239" spans="1:13" x14ac:dyDescent="0.2">
      <c r="A1239" s="1"/>
      <c r="B1239" s="1"/>
      <c r="C1239" s="16"/>
      <c r="D1239" s="1"/>
      <c r="E1239" s="1"/>
      <c r="F1239" s="1"/>
      <c r="G1239" s="1"/>
      <c r="H1239" s="11"/>
      <c r="I1239" s="11"/>
      <c r="J1239" s="11"/>
      <c r="K1239" s="2"/>
      <c r="L1239" s="2"/>
      <c r="M1239" s="1"/>
    </row>
    <row r="1240" spans="1:13" x14ac:dyDescent="0.2">
      <c r="A1240" s="1"/>
      <c r="B1240" s="1"/>
      <c r="C1240" s="16"/>
      <c r="D1240" s="1"/>
      <c r="E1240" s="1"/>
      <c r="F1240" s="1"/>
      <c r="G1240" s="1"/>
      <c r="H1240" s="11"/>
      <c r="I1240" s="11"/>
      <c r="J1240" s="11"/>
      <c r="K1240" s="2"/>
      <c r="L1240" s="2"/>
      <c r="M1240" s="1"/>
    </row>
    <row r="1241" spans="1:13" x14ac:dyDescent="0.2">
      <c r="A1241" s="1"/>
      <c r="B1241" s="1"/>
      <c r="C1241" s="16"/>
      <c r="D1241" s="1"/>
      <c r="E1241" s="1"/>
      <c r="F1241" s="1"/>
      <c r="G1241" s="1"/>
      <c r="H1241" s="11"/>
      <c r="I1241" s="11"/>
      <c r="J1241" s="11"/>
      <c r="K1241" s="2"/>
      <c r="L1241" s="2"/>
      <c r="M1241" s="1"/>
    </row>
    <row r="1242" spans="1:13" x14ac:dyDescent="0.2">
      <c r="A1242" s="1"/>
      <c r="B1242" s="1"/>
      <c r="C1242" s="16"/>
      <c r="D1242" s="1"/>
      <c r="E1242" s="1"/>
      <c r="F1242" s="1"/>
      <c r="G1242" s="1"/>
      <c r="H1242" s="11"/>
      <c r="I1242" s="11"/>
      <c r="J1242" s="11"/>
      <c r="K1242" s="2"/>
      <c r="L1242" s="2"/>
      <c r="M1242" s="1"/>
    </row>
    <row r="1243" spans="1:13" x14ac:dyDescent="0.2">
      <c r="A1243" s="1"/>
      <c r="B1243" s="1"/>
      <c r="C1243" s="16"/>
      <c r="D1243" s="1"/>
      <c r="E1243" s="1"/>
      <c r="F1243" s="1"/>
      <c r="G1243" s="1"/>
      <c r="H1243" s="11"/>
      <c r="I1243" s="11"/>
      <c r="J1243" s="11"/>
      <c r="K1243" s="2"/>
      <c r="L1243" s="2"/>
      <c r="M1243" s="1"/>
    </row>
    <row r="1244" spans="1:13" x14ac:dyDescent="0.2">
      <c r="A1244" s="1"/>
      <c r="B1244" s="1"/>
      <c r="C1244" s="16"/>
      <c r="D1244" s="1"/>
      <c r="E1244" s="1"/>
      <c r="F1244" s="1"/>
      <c r="G1244" s="1"/>
      <c r="H1244" s="11"/>
      <c r="I1244" s="11"/>
      <c r="J1244" s="11"/>
      <c r="K1244" s="2"/>
      <c r="L1244" s="2"/>
      <c r="M1244" s="1"/>
    </row>
    <row r="1245" spans="1:13" x14ac:dyDescent="0.2">
      <c r="A1245" s="1"/>
      <c r="B1245" s="1"/>
      <c r="C1245" s="16"/>
      <c r="D1245" s="1"/>
      <c r="E1245" s="1"/>
      <c r="F1245" s="1"/>
      <c r="G1245" s="1"/>
      <c r="H1245" s="11"/>
      <c r="I1245" s="11"/>
      <c r="J1245" s="11"/>
      <c r="K1245" s="2"/>
      <c r="L1245" s="2"/>
      <c r="M1245" s="1"/>
    </row>
    <row r="1246" spans="1:13" x14ac:dyDescent="0.2">
      <c r="A1246" s="1"/>
      <c r="B1246" s="1"/>
      <c r="C1246" s="16"/>
      <c r="D1246" s="1"/>
      <c r="E1246" s="1"/>
      <c r="F1246" s="1"/>
      <c r="G1246" s="1"/>
      <c r="H1246" s="11"/>
      <c r="I1246" s="11"/>
      <c r="J1246" s="11"/>
      <c r="K1246" s="2"/>
      <c r="L1246" s="2"/>
      <c r="M1246" s="1"/>
    </row>
    <row r="1247" spans="1:13" x14ac:dyDescent="0.2">
      <c r="A1247" s="1"/>
      <c r="B1247" s="1"/>
      <c r="C1247" s="16"/>
      <c r="D1247" s="1"/>
      <c r="E1247" s="1"/>
      <c r="F1247" s="1"/>
      <c r="G1247" s="1"/>
      <c r="H1247" s="11"/>
      <c r="I1247" s="11"/>
      <c r="J1247" s="11"/>
      <c r="K1247" s="2"/>
      <c r="L1247" s="2"/>
      <c r="M1247" s="1"/>
    </row>
    <row r="1248" spans="1:13" x14ac:dyDescent="0.2">
      <c r="A1248" s="1"/>
      <c r="B1248" s="1"/>
      <c r="C1248" s="16"/>
      <c r="D1248" s="1"/>
      <c r="E1248" s="1"/>
      <c r="F1248" s="1"/>
      <c r="G1248" s="1"/>
      <c r="H1248" s="11"/>
      <c r="I1248" s="11"/>
      <c r="J1248" s="11"/>
      <c r="K1248" s="2"/>
      <c r="L1248" s="2"/>
      <c r="M1248" s="1"/>
    </row>
    <row r="1249" spans="1:13" x14ac:dyDescent="0.2">
      <c r="A1249" s="1"/>
      <c r="B1249" s="1"/>
      <c r="C1249" s="16"/>
      <c r="D1249" s="1"/>
      <c r="E1249" s="1"/>
      <c r="F1249" s="1"/>
      <c r="G1249" s="1"/>
      <c r="H1249" s="11"/>
      <c r="I1249" s="11"/>
      <c r="J1249" s="11"/>
      <c r="K1249" s="2"/>
      <c r="L1249" s="2"/>
      <c r="M1249" s="1"/>
    </row>
    <row r="1250" spans="1:13" x14ac:dyDescent="0.2">
      <c r="A1250" s="1"/>
      <c r="B1250" s="1"/>
      <c r="C1250" s="16"/>
      <c r="D1250" s="1"/>
      <c r="E1250" s="1"/>
      <c r="F1250" s="1"/>
      <c r="G1250" s="1"/>
      <c r="H1250" s="11"/>
      <c r="I1250" s="11"/>
      <c r="J1250" s="11"/>
      <c r="K1250" s="2"/>
      <c r="L1250" s="2"/>
      <c r="M1250" s="1"/>
    </row>
    <row r="1251" spans="1:13" x14ac:dyDescent="0.2">
      <c r="A1251" s="1"/>
      <c r="B1251" s="1"/>
      <c r="C1251" s="16"/>
      <c r="D1251" s="1"/>
      <c r="E1251" s="1"/>
      <c r="F1251" s="1"/>
      <c r="G1251" s="1"/>
      <c r="H1251" s="11"/>
      <c r="I1251" s="11"/>
      <c r="J1251" s="11"/>
      <c r="K1251" s="2"/>
      <c r="L1251" s="2"/>
      <c r="M1251" s="1"/>
    </row>
    <row r="1252" spans="1:13" x14ac:dyDescent="0.2">
      <c r="A1252" s="1"/>
      <c r="B1252" s="1"/>
      <c r="C1252" s="16"/>
      <c r="D1252" s="1"/>
      <c r="E1252" s="1"/>
      <c r="F1252" s="1"/>
      <c r="G1252" s="1"/>
      <c r="H1252" s="11"/>
      <c r="I1252" s="11"/>
      <c r="J1252" s="11"/>
      <c r="K1252" s="2"/>
      <c r="L1252" s="2"/>
      <c r="M1252" s="1"/>
    </row>
    <row r="1253" spans="1:13" x14ac:dyDescent="0.2">
      <c r="A1253" s="1"/>
      <c r="B1253" s="1"/>
      <c r="C1253" s="16"/>
      <c r="D1253" s="1"/>
      <c r="E1253" s="1"/>
      <c r="F1253" s="1"/>
      <c r="G1253" s="1"/>
      <c r="H1253" s="11"/>
      <c r="I1253" s="11"/>
      <c r="J1253" s="11"/>
      <c r="K1253" s="2"/>
      <c r="L1253" s="2"/>
      <c r="M1253" s="1"/>
    </row>
    <row r="1254" spans="1:13" x14ac:dyDescent="0.2">
      <c r="A1254" s="1"/>
      <c r="B1254" s="1"/>
      <c r="C1254" s="16"/>
      <c r="D1254" s="1"/>
      <c r="E1254" s="1"/>
      <c r="F1254" s="1"/>
      <c r="G1254" s="1"/>
      <c r="H1254" s="11"/>
      <c r="I1254" s="11"/>
      <c r="J1254" s="11"/>
      <c r="K1254" s="2"/>
      <c r="L1254" s="2"/>
      <c r="M1254" s="1"/>
    </row>
    <row r="1255" spans="1:13" x14ac:dyDescent="0.2">
      <c r="A1255" s="1"/>
      <c r="B1255" s="1"/>
      <c r="C1255" s="16"/>
      <c r="D1255" s="1"/>
      <c r="E1255" s="1"/>
      <c r="F1255" s="1"/>
      <c r="G1255" s="1"/>
      <c r="H1255" s="11"/>
      <c r="I1255" s="11"/>
      <c r="J1255" s="11"/>
      <c r="K1255" s="2"/>
      <c r="L1255" s="2"/>
      <c r="M1255" s="1"/>
    </row>
    <row r="1256" spans="1:13" x14ac:dyDescent="0.2">
      <c r="A1256" s="1"/>
      <c r="B1256" s="1"/>
      <c r="C1256" s="16"/>
      <c r="D1256" s="1"/>
      <c r="E1256" s="1"/>
      <c r="F1256" s="1"/>
      <c r="G1256" s="1"/>
      <c r="H1256" s="11"/>
      <c r="I1256" s="11"/>
      <c r="J1256" s="11"/>
      <c r="K1256" s="2"/>
      <c r="L1256" s="2"/>
      <c r="M1256" s="1"/>
    </row>
    <row r="1257" spans="1:13" x14ac:dyDescent="0.2">
      <c r="A1257" s="1"/>
      <c r="B1257" s="1"/>
      <c r="C1257" s="16"/>
      <c r="D1257" s="1"/>
      <c r="E1257" s="1"/>
      <c r="F1257" s="1"/>
      <c r="G1257" s="1"/>
      <c r="H1257" s="11"/>
      <c r="I1257" s="11"/>
      <c r="J1257" s="11"/>
      <c r="K1257" s="2"/>
      <c r="L1257" s="2"/>
      <c r="M1257" s="1"/>
    </row>
    <row r="1258" spans="1:13" x14ac:dyDescent="0.2">
      <c r="A1258" s="1"/>
      <c r="B1258" s="1"/>
      <c r="C1258" s="16"/>
      <c r="D1258" s="1"/>
      <c r="E1258" s="1"/>
      <c r="F1258" s="1"/>
      <c r="G1258" s="1"/>
      <c r="H1258" s="11"/>
      <c r="I1258" s="11"/>
      <c r="J1258" s="11"/>
      <c r="K1258" s="2"/>
      <c r="L1258" s="2"/>
      <c r="M1258" s="1"/>
    </row>
    <row r="1259" spans="1:13" x14ac:dyDescent="0.2">
      <c r="A1259" s="1"/>
      <c r="B1259" s="1"/>
      <c r="C1259" s="16"/>
      <c r="D1259" s="1"/>
      <c r="E1259" s="1"/>
      <c r="F1259" s="1"/>
      <c r="G1259" s="1"/>
      <c r="H1259" s="11"/>
      <c r="I1259" s="11"/>
      <c r="J1259" s="11"/>
      <c r="K1259" s="2"/>
      <c r="L1259" s="2"/>
      <c r="M1259" s="1"/>
    </row>
    <row r="1260" spans="1:13" x14ac:dyDescent="0.2">
      <c r="A1260" s="1"/>
      <c r="B1260" s="1"/>
      <c r="C1260" s="16"/>
      <c r="D1260" s="1"/>
      <c r="E1260" s="1"/>
      <c r="F1260" s="1"/>
      <c r="G1260" s="1"/>
      <c r="H1260" s="11"/>
      <c r="I1260" s="11"/>
      <c r="J1260" s="11"/>
      <c r="K1260" s="2"/>
      <c r="L1260" s="2"/>
      <c r="M1260" s="1"/>
    </row>
    <row r="1261" spans="1:13" x14ac:dyDescent="0.2">
      <c r="A1261" s="1"/>
      <c r="B1261" s="1"/>
      <c r="C1261" s="16"/>
      <c r="D1261" s="1"/>
      <c r="E1261" s="1"/>
      <c r="F1261" s="1"/>
      <c r="G1261" s="1"/>
      <c r="H1261" s="11"/>
      <c r="I1261" s="11"/>
      <c r="J1261" s="11"/>
      <c r="K1261" s="2"/>
      <c r="L1261" s="2"/>
      <c r="M1261" s="1"/>
    </row>
    <row r="1262" spans="1:13" x14ac:dyDescent="0.2">
      <c r="A1262" s="1"/>
      <c r="B1262" s="1"/>
      <c r="C1262" s="16"/>
      <c r="D1262" s="1"/>
      <c r="E1262" s="1"/>
      <c r="F1262" s="1"/>
      <c r="G1262" s="1"/>
      <c r="H1262" s="11"/>
      <c r="I1262" s="11"/>
      <c r="J1262" s="11"/>
      <c r="K1262" s="2"/>
      <c r="L1262" s="2"/>
      <c r="M1262" s="1"/>
    </row>
    <row r="1263" spans="1:13" x14ac:dyDescent="0.2">
      <c r="A1263" s="1"/>
      <c r="B1263" s="1"/>
      <c r="C1263" s="16"/>
      <c r="D1263" s="1"/>
      <c r="E1263" s="1"/>
      <c r="F1263" s="1"/>
      <c r="G1263" s="1"/>
      <c r="H1263" s="11"/>
      <c r="I1263" s="11"/>
      <c r="J1263" s="11"/>
      <c r="K1263" s="2"/>
      <c r="L1263" s="2"/>
      <c r="M1263" s="1"/>
    </row>
    <row r="1264" spans="1:13" x14ac:dyDescent="0.2">
      <c r="A1264" s="1"/>
      <c r="B1264" s="1"/>
      <c r="C1264" s="16"/>
      <c r="D1264" s="1"/>
      <c r="E1264" s="1"/>
      <c r="F1264" s="1"/>
      <c r="G1264" s="1"/>
      <c r="H1264" s="11"/>
      <c r="I1264" s="11"/>
      <c r="J1264" s="11"/>
      <c r="K1264" s="2"/>
      <c r="L1264" s="2"/>
      <c r="M1264" s="1"/>
    </row>
    <row r="1265" spans="1:13" x14ac:dyDescent="0.2">
      <c r="A1265" s="1"/>
      <c r="B1265" s="1"/>
      <c r="C1265" s="16"/>
      <c r="D1265" s="1"/>
      <c r="E1265" s="1"/>
      <c r="F1265" s="1"/>
      <c r="G1265" s="1"/>
      <c r="H1265" s="11"/>
      <c r="I1265" s="11"/>
      <c r="J1265" s="11"/>
      <c r="K1265" s="2"/>
      <c r="L1265" s="2"/>
      <c r="M1265" s="1"/>
    </row>
    <row r="1266" spans="1:13" x14ac:dyDescent="0.2">
      <c r="A1266" s="1"/>
      <c r="B1266" s="1"/>
      <c r="C1266" s="16"/>
      <c r="D1266" s="1"/>
      <c r="E1266" s="1"/>
      <c r="F1266" s="1"/>
      <c r="G1266" s="1"/>
      <c r="H1266" s="11"/>
      <c r="I1266" s="11"/>
      <c r="J1266" s="11"/>
      <c r="K1266" s="2"/>
      <c r="L1266" s="2"/>
      <c r="M1266" s="1"/>
    </row>
    <row r="1267" spans="1:13" x14ac:dyDescent="0.2">
      <c r="A1267" s="1"/>
      <c r="B1267" s="1"/>
      <c r="C1267" s="16"/>
      <c r="D1267" s="1"/>
      <c r="E1267" s="1"/>
      <c r="F1267" s="1"/>
      <c r="G1267" s="1"/>
      <c r="H1267" s="11"/>
      <c r="I1267" s="11"/>
      <c r="J1267" s="11"/>
      <c r="K1267" s="2"/>
      <c r="L1267" s="2"/>
      <c r="M1267" s="1"/>
    </row>
    <row r="1268" spans="1:13" x14ac:dyDescent="0.2">
      <c r="A1268" s="1"/>
      <c r="B1268" s="1"/>
      <c r="C1268" s="16"/>
      <c r="D1268" s="1"/>
      <c r="E1268" s="1"/>
      <c r="F1268" s="1"/>
      <c r="G1268" s="1"/>
      <c r="H1268" s="11"/>
      <c r="I1268" s="11"/>
      <c r="J1268" s="11"/>
      <c r="K1268" s="2"/>
      <c r="L1268" s="2"/>
      <c r="M1268" s="1"/>
    </row>
    <row r="1269" spans="1:13" x14ac:dyDescent="0.2">
      <c r="A1269" s="1"/>
      <c r="B1269" s="1"/>
      <c r="C1269" s="16"/>
      <c r="D1269" s="1"/>
      <c r="E1269" s="1"/>
      <c r="F1269" s="1"/>
      <c r="G1269" s="1"/>
      <c r="H1269" s="11"/>
      <c r="I1269" s="11"/>
      <c r="J1269" s="11"/>
      <c r="K1269" s="2"/>
      <c r="L1269" s="2"/>
      <c r="M1269" s="1"/>
    </row>
    <row r="1270" spans="1:13" x14ac:dyDescent="0.2">
      <c r="A1270" s="1"/>
      <c r="B1270" s="1"/>
      <c r="C1270" s="16"/>
      <c r="D1270" s="1"/>
      <c r="E1270" s="1"/>
      <c r="F1270" s="1"/>
      <c r="G1270" s="1"/>
      <c r="H1270" s="11"/>
      <c r="I1270" s="11"/>
      <c r="J1270" s="11"/>
      <c r="K1270" s="2"/>
      <c r="L1270" s="2"/>
      <c r="M1270" s="1"/>
    </row>
    <row r="1271" spans="1:13" x14ac:dyDescent="0.2">
      <c r="A1271" s="1"/>
      <c r="B1271" s="1"/>
      <c r="C1271" s="16"/>
      <c r="D1271" s="1"/>
      <c r="E1271" s="1"/>
      <c r="F1271" s="1"/>
      <c r="G1271" s="1"/>
      <c r="H1271" s="11"/>
      <c r="I1271" s="11"/>
      <c r="J1271" s="11"/>
      <c r="K1271" s="2"/>
      <c r="L1271" s="2"/>
      <c r="M1271" s="1"/>
    </row>
    <row r="1272" spans="1:13" x14ac:dyDescent="0.2">
      <c r="A1272" s="1"/>
      <c r="B1272" s="1"/>
      <c r="C1272" s="16"/>
      <c r="D1272" s="1"/>
      <c r="E1272" s="1"/>
      <c r="F1272" s="1"/>
      <c r="G1272" s="1"/>
      <c r="H1272" s="11"/>
      <c r="I1272" s="11"/>
      <c r="J1272" s="11"/>
      <c r="K1272" s="2"/>
      <c r="L1272" s="2"/>
      <c r="M1272" s="1"/>
    </row>
    <row r="1273" spans="1:13" x14ac:dyDescent="0.2">
      <c r="A1273" s="1"/>
      <c r="B1273" s="1"/>
      <c r="C1273" s="16"/>
      <c r="D1273" s="1"/>
      <c r="E1273" s="1"/>
      <c r="F1273" s="1"/>
      <c r="G1273" s="1"/>
      <c r="H1273" s="11"/>
      <c r="I1273" s="11"/>
      <c r="J1273" s="11"/>
      <c r="K1273" s="2"/>
      <c r="L1273" s="2"/>
      <c r="M1273" s="1"/>
    </row>
    <row r="1274" spans="1:13" x14ac:dyDescent="0.2">
      <c r="A1274" s="1"/>
      <c r="B1274" s="1"/>
      <c r="C1274" s="16"/>
      <c r="D1274" s="1"/>
      <c r="E1274" s="1"/>
      <c r="F1274" s="1"/>
      <c r="G1274" s="1"/>
      <c r="H1274" s="11"/>
      <c r="I1274" s="11"/>
      <c r="J1274" s="11"/>
      <c r="K1274" s="2"/>
      <c r="L1274" s="2"/>
      <c r="M1274" s="1"/>
    </row>
    <row r="1275" spans="1:13" x14ac:dyDescent="0.2">
      <c r="A1275" s="1"/>
      <c r="B1275" s="1"/>
      <c r="C1275" s="16"/>
      <c r="D1275" s="1"/>
      <c r="E1275" s="1"/>
      <c r="F1275" s="1"/>
      <c r="G1275" s="1"/>
      <c r="H1275" s="11"/>
      <c r="I1275" s="11"/>
      <c r="J1275" s="11"/>
      <c r="K1275" s="2"/>
      <c r="L1275" s="2"/>
      <c r="M1275" s="1"/>
    </row>
    <row r="1276" spans="1:13" x14ac:dyDescent="0.2">
      <c r="A1276" s="1"/>
      <c r="B1276" s="1"/>
      <c r="C1276" s="16"/>
      <c r="D1276" s="1"/>
      <c r="E1276" s="1"/>
      <c r="F1276" s="1"/>
      <c r="G1276" s="1"/>
      <c r="H1276" s="11"/>
      <c r="I1276" s="11"/>
      <c r="J1276" s="11"/>
      <c r="K1276" s="2"/>
      <c r="L1276" s="2"/>
      <c r="M1276" s="1"/>
    </row>
    <row r="1277" spans="1:13" x14ac:dyDescent="0.2">
      <c r="A1277" s="1"/>
      <c r="B1277" s="1"/>
      <c r="C1277" s="16"/>
      <c r="D1277" s="1"/>
      <c r="E1277" s="1"/>
      <c r="F1277" s="1"/>
      <c r="G1277" s="1"/>
      <c r="H1277" s="11"/>
      <c r="I1277" s="11"/>
      <c r="J1277" s="11"/>
      <c r="K1277" s="2"/>
      <c r="L1277" s="2"/>
      <c r="M1277" s="1"/>
    </row>
    <row r="1278" spans="1:13" x14ac:dyDescent="0.2">
      <c r="A1278" s="1"/>
      <c r="B1278" s="1"/>
      <c r="C1278" s="16"/>
      <c r="D1278" s="1"/>
      <c r="E1278" s="1"/>
      <c r="F1278" s="1"/>
      <c r="G1278" s="1"/>
      <c r="H1278" s="11"/>
      <c r="I1278" s="11"/>
      <c r="J1278" s="11"/>
      <c r="K1278" s="2"/>
      <c r="L1278" s="2"/>
      <c r="M1278" s="1"/>
    </row>
    <row r="1279" spans="1:13" x14ac:dyDescent="0.2">
      <c r="A1279" s="1"/>
      <c r="B1279" s="1"/>
      <c r="C1279" s="16"/>
      <c r="D1279" s="1"/>
      <c r="E1279" s="1"/>
      <c r="F1279" s="1"/>
      <c r="G1279" s="1"/>
      <c r="H1279" s="11"/>
      <c r="I1279" s="11"/>
      <c r="J1279" s="11"/>
      <c r="K1279" s="2"/>
      <c r="L1279" s="2"/>
      <c r="M1279" s="1"/>
    </row>
    <row r="1280" spans="1:13" x14ac:dyDescent="0.2">
      <c r="A1280" s="1"/>
      <c r="B1280" s="1"/>
      <c r="C1280" s="16"/>
      <c r="D1280" s="1"/>
      <c r="E1280" s="1"/>
      <c r="F1280" s="1"/>
      <c r="G1280" s="1"/>
      <c r="H1280" s="11"/>
      <c r="I1280" s="11"/>
      <c r="J1280" s="11"/>
      <c r="K1280" s="2"/>
      <c r="L1280" s="2"/>
      <c r="M1280" s="1"/>
    </row>
    <row r="1281" spans="1:13" x14ac:dyDescent="0.2">
      <c r="A1281" s="1"/>
      <c r="B1281" s="1"/>
      <c r="C1281" s="16"/>
      <c r="D1281" s="1"/>
      <c r="E1281" s="1"/>
      <c r="F1281" s="1"/>
      <c r="G1281" s="1"/>
      <c r="H1281" s="11"/>
      <c r="I1281" s="11"/>
      <c r="J1281" s="11"/>
      <c r="K1281" s="2"/>
      <c r="L1281" s="2"/>
      <c r="M1281" s="1"/>
    </row>
    <row r="1282" spans="1:13" x14ac:dyDescent="0.2">
      <c r="A1282" s="1"/>
      <c r="B1282" s="1"/>
      <c r="C1282" s="16"/>
      <c r="D1282" s="1"/>
      <c r="E1282" s="1"/>
      <c r="F1282" s="1"/>
      <c r="G1282" s="1"/>
      <c r="H1282" s="11"/>
      <c r="I1282" s="11"/>
      <c r="J1282" s="11"/>
      <c r="K1282" s="2"/>
      <c r="L1282" s="2"/>
      <c r="M1282" s="1"/>
    </row>
    <row r="1283" spans="1:13" x14ac:dyDescent="0.2">
      <c r="A1283" s="1"/>
      <c r="B1283" s="1"/>
      <c r="C1283" s="16"/>
      <c r="D1283" s="1"/>
      <c r="E1283" s="1"/>
      <c r="F1283" s="1"/>
      <c r="G1283" s="1"/>
      <c r="H1283" s="11"/>
      <c r="I1283" s="11"/>
      <c r="J1283" s="11"/>
      <c r="K1283" s="2"/>
      <c r="L1283" s="2"/>
      <c r="M1283" s="1"/>
    </row>
    <row r="1284" spans="1:13" x14ac:dyDescent="0.2">
      <c r="A1284" s="1"/>
      <c r="B1284" s="1"/>
      <c r="C1284" s="16"/>
      <c r="D1284" s="1"/>
      <c r="E1284" s="1"/>
      <c r="F1284" s="1"/>
      <c r="G1284" s="1"/>
      <c r="H1284" s="11"/>
      <c r="I1284" s="11"/>
      <c r="J1284" s="11"/>
      <c r="K1284" s="2"/>
      <c r="L1284" s="2"/>
      <c r="M1284" s="1"/>
    </row>
    <row r="1285" spans="1:13" x14ac:dyDescent="0.2">
      <c r="A1285" s="1"/>
      <c r="B1285" s="1"/>
      <c r="C1285" s="16"/>
      <c r="D1285" s="1"/>
      <c r="E1285" s="1"/>
      <c r="F1285" s="1"/>
      <c r="G1285" s="1"/>
      <c r="H1285" s="11"/>
      <c r="I1285" s="11"/>
      <c r="J1285" s="11"/>
      <c r="K1285" s="2"/>
      <c r="L1285" s="2"/>
      <c r="M1285" s="1"/>
    </row>
    <row r="1286" spans="1:13" x14ac:dyDescent="0.2">
      <c r="A1286" s="1"/>
      <c r="B1286" s="1"/>
      <c r="C1286" s="16"/>
      <c r="D1286" s="1"/>
      <c r="E1286" s="1"/>
      <c r="F1286" s="1"/>
      <c r="G1286" s="1"/>
      <c r="H1286" s="11"/>
      <c r="I1286" s="11"/>
      <c r="J1286" s="11"/>
      <c r="K1286" s="2"/>
      <c r="L1286" s="2"/>
      <c r="M1286" s="1"/>
    </row>
    <row r="1287" spans="1:13" x14ac:dyDescent="0.2">
      <c r="A1287" s="1"/>
      <c r="B1287" s="1"/>
      <c r="C1287" s="16"/>
      <c r="D1287" s="1"/>
      <c r="E1287" s="1"/>
      <c r="F1287" s="1"/>
      <c r="G1287" s="1"/>
      <c r="H1287" s="11"/>
      <c r="I1287" s="11"/>
      <c r="J1287" s="11"/>
      <c r="K1287" s="2"/>
      <c r="L1287" s="2"/>
      <c r="M1287" s="1"/>
    </row>
    <row r="1288" spans="1:13" x14ac:dyDescent="0.2">
      <c r="A1288" s="1"/>
      <c r="B1288" s="1"/>
      <c r="C1288" s="16"/>
      <c r="D1288" s="1"/>
      <c r="E1288" s="1"/>
      <c r="F1288" s="1"/>
      <c r="G1288" s="1"/>
      <c r="H1288" s="11"/>
      <c r="I1288" s="11"/>
      <c r="J1288" s="11"/>
      <c r="K1288" s="2"/>
      <c r="L1288" s="2"/>
      <c r="M1288" s="1"/>
    </row>
    <row r="1289" spans="1:13" x14ac:dyDescent="0.2">
      <c r="A1289" s="1"/>
      <c r="B1289" s="1"/>
      <c r="C1289" s="16"/>
      <c r="D1289" s="1"/>
      <c r="E1289" s="1"/>
      <c r="F1289" s="1"/>
      <c r="G1289" s="1"/>
      <c r="H1289" s="11"/>
      <c r="I1289" s="11"/>
      <c r="J1289" s="11"/>
      <c r="K1289" s="2"/>
      <c r="L1289" s="2"/>
      <c r="M1289" s="1"/>
    </row>
    <row r="1290" spans="1:13" x14ac:dyDescent="0.2">
      <c r="A1290" s="1"/>
      <c r="B1290" s="1"/>
      <c r="C1290" s="16"/>
      <c r="D1290" s="1"/>
      <c r="E1290" s="1"/>
      <c r="F1290" s="1"/>
      <c r="G1290" s="1"/>
      <c r="H1290" s="11"/>
      <c r="I1290" s="11"/>
      <c r="J1290" s="11"/>
      <c r="K1290" s="2"/>
      <c r="L1290" s="2"/>
      <c r="M1290" s="1"/>
    </row>
    <row r="1291" spans="1:13" x14ac:dyDescent="0.2">
      <c r="A1291" s="1"/>
      <c r="B1291" s="1"/>
      <c r="C1291" s="16"/>
      <c r="D1291" s="1"/>
      <c r="E1291" s="1"/>
      <c r="F1291" s="1"/>
      <c r="G1291" s="1"/>
      <c r="H1291" s="11"/>
      <c r="I1291" s="11"/>
      <c r="J1291" s="11"/>
      <c r="K1291" s="2"/>
      <c r="L1291" s="2"/>
      <c r="M1291" s="1"/>
    </row>
    <row r="1292" spans="1:13" x14ac:dyDescent="0.2">
      <c r="A1292" s="1"/>
      <c r="B1292" s="1"/>
      <c r="C1292" s="16"/>
      <c r="D1292" s="1"/>
      <c r="E1292" s="1"/>
      <c r="F1292" s="1"/>
      <c r="G1292" s="1"/>
      <c r="H1292" s="11"/>
      <c r="I1292" s="11"/>
      <c r="J1292" s="11"/>
      <c r="K1292" s="2"/>
      <c r="L1292" s="2"/>
      <c r="M1292" s="1"/>
    </row>
    <row r="1293" spans="1:13" x14ac:dyDescent="0.2">
      <c r="A1293" s="1"/>
      <c r="B1293" s="1"/>
      <c r="C1293" s="16"/>
      <c r="D1293" s="1"/>
      <c r="E1293" s="1"/>
      <c r="F1293" s="1"/>
      <c r="G1293" s="1"/>
      <c r="H1293" s="11"/>
      <c r="I1293" s="11"/>
      <c r="J1293" s="11"/>
      <c r="K1293" s="2"/>
      <c r="L1293" s="2"/>
      <c r="M1293" s="1"/>
    </row>
    <row r="1294" spans="1:13" x14ac:dyDescent="0.2">
      <c r="A1294" s="1"/>
      <c r="B1294" s="1"/>
      <c r="C1294" s="16"/>
      <c r="D1294" s="1"/>
      <c r="E1294" s="1"/>
      <c r="F1294" s="1"/>
      <c r="G1294" s="1"/>
      <c r="H1294" s="11"/>
      <c r="I1294" s="11"/>
      <c r="J1294" s="11"/>
      <c r="K1294" s="2"/>
      <c r="L1294" s="2"/>
      <c r="M1294" s="1"/>
    </row>
    <row r="1295" spans="1:13" x14ac:dyDescent="0.2">
      <c r="A1295" s="1"/>
      <c r="B1295" s="1"/>
      <c r="C1295" s="16"/>
      <c r="D1295" s="1"/>
      <c r="E1295" s="1"/>
      <c r="F1295" s="1"/>
      <c r="G1295" s="1"/>
      <c r="H1295" s="11"/>
      <c r="I1295" s="11"/>
      <c r="J1295" s="11"/>
      <c r="K1295" s="2"/>
      <c r="L1295" s="2"/>
      <c r="M1295" s="1"/>
    </row>
    <row r="1296" spans="1:13" x14ac:dyDescent="0.2">
      <c r="A1296" s="1"/>
      <c r="B1296" s="1"/>
      <c r="C1296" s="16"/>
      <c r="D1296" s="1"/>
      <c r="E1296" s="1"/>
      <c r="F1296" s="1"/>
      <c r="G1296" s="1"/>
      <c r="H1296" s="11"/>
      <c r="I1296" s="11"/>
      <c r="J1296" s="11"/>
      <c r="K1296" s="2"/>
      <c r="L1296" s="2"/>
      <c r="M1296" s="1"/>
    </row>
    <row r="1297" spans="1:13" x14ac:dyDescent="0.2">
      <c r="A1297" s="1"/>
      <c r="B1297" s="1"/>
      <c r="C1297" s="16"/>
      <c r="D1297" s="1"/>
      <c r="E1297" s="1"/>
      <c r="F1297" s="1"/>
      <c r="G1297" s="1"/>
      <c r="H1297" s="11"/>
      <c r="I1297" s="11"/>
      <c r="J1297" s="11"/>
      <c r="K1297" s="2"/>
      <c r="L1297" s="2"/>
      <c r="M1297" s="1"/>
    </row>
    <row r="1298" spans="1:13" x14ac:dyDescent="0.2">
      <c r="A1298" s="1"/>
      <c r="B1298" s="1"/>
      <c r="C1298" s="16"/>
      <c r="D1298" s="1"/>
      <c r="E1298" s="1"/>
      <c r="F1298" s="1"/>
      <c r="G1298" s="1"/>
      <c r="H1298" s="11"/>
      <c r="I1298" s="11"/>
      <c r="J1298" s="11"/>
      <c r="K1298" s="2"/>
      <c r="L1298" s="2"/>
      <c r="M1298" s="1"/>
    </row>
    <row r="1299" spans="1:13" x14ac:dyDescent="0.2">
      <c r="A1299" s="1"/>
      <c r="B1299" s="1"/>
      <c r="C1299" s="16"/>
      <c r="D1299" s="1"/>
      <c r="E1299" s="1"/>
      <c r="F1299" s="1"/>
      <c r="G1299" s="1"/>
      <c r="H1299" s="11"/>
      <c r="I1299" s="11"/>
      <c r="J1299" s="11"/>
      <c r="K1299" s="2"/>
      <c r="L1299" s="2"/>
      <c r="M1299" s="1"/>
    </row>
    <row r="1300" spans="1:13" x14ac:dyDescent="0.2">
      <c r="A1300" s="1"/>
      <c r="B1300" s="1"/>
      <c r="C1300" s="16"/>
      <c r="D1300" s="1"/>
      <c r="E1300" s="1"/>
      <c r="F1300" s="1"/>
      <c r="G1300" s="1"/>
      <c r="H1300" s="11"/>
      <c r="I1300" s="11"/>
      <c r="J1300" s="11"/>
      <c r="K1300" s="2"/>
      <c r="L1300" s="2"/>
      <c r="M1300" s="1"/>
    </row>
    <row r="1301" spans="1:13" x14ac:dyDescent="0.2">
      <c r="A1301" s="1"/>
      <c r="B1301" s="1"/>
      <c r="C1301" s="16"/>
      <c r="D1301" s="1"/>
      <c r="E1301" s="1"/>
      <c r="F1301" s="1"/>
      <c r="G1301" s="1"/>
      <c r="H1301" s="11"/>
      <c r="I1301" s="11"/>
      <c r="J1301" s="11"/>
      <c r="K1301" s="2"/>
      <c r="L1301" s="2"/>
      <c r="M1301" s="1"/>
    </row>
    <row r="1302" spans="1:13" x14ac:dyDescent="0.2">
      <c r="A1302" s="1"/>
      <c r="B1302" s="1"/>
      <c r="C1302" s="16"/>
      <c r="D1302" s="1"/>
      <c r="E1302" s="1"/>
      <c r="F1302" s="1"/>
      <c r="G1302" s="1"/>
      <c r="H1302" s="11"/>
      <c r="I1302" s="11"/>
      <c r="J1302" s="11"/>
      <c r="K1302" s="2"/>
      <c r="L1302" s="2"/>
      <c r="M1302" s="1"/>
    </row>
    <row r="1303" spans="1:13" x14ac:dyDescent="0.2">
      <c r="A1303" s="1"/>
      <c r="B1303" s="1"/>
      <c r="C1303" s="16"/>
      <c r="D1303" s="1"/>
      <c r="E1303" s="1"/>
      <c r="F1303" s="1"/>
      <c r="G1303" s="1"/>
      <c r="H1303" s="11"/>
      <c r="I1303" s="11"/>
      <c r="J1303" s="11"/>
      <c r="K1303" s="2"/>
      <c r="L1303" s="2"/>
      <c r="M1303" s="1"/>
    </row>
    <row r="1304" spans="1:13" x14ac:dyDescent="0.2">
      <c r="A1304" s="1"/>
      <c r="B1304" s="1"/>
      <c r="C1304" s="16"/>
      <c r="D1304" s="1"/>
      <c r="E1304" s="1"/>
      <c r="F1304" s="1"/>
      <c r="G1304" s="1"/>
      <c r="H1304" s="11"/>
      <c r="I1304" s="11"/>
      <c r="J1304" s="11"/>
      <c r="K1304" s="2"/>
      <c r="L1304" s="2"/>
      <c r="M1304" s="1"/>
    </row>
    <row r="1305" spans="1:13" x14ac:dyDescent="0.2">
      <c r="A1305" s="1"/>
      <c r="B1305" s="1"/>
      <c r="C1305" s="16"/>
      <c r="D1305" s="1"/>
      <c r="E1305" s="1"/>
      <c r="F1305" s="1"/>
      <c r="G1305" s="1"/>
      <c r="H1305" s="11"/>
      <c r="I1305" s="11"/>
      <c r="J1305" s="11"/>
      <c r="K1305" s="2"/>
      <c r="L1305" s="2"/>
      <c r="M1305" s="1"/>
    </row>
    <row r="1306" spans="1:13" x14ac:dyDescent="0.2">
      <c r="A1306" s="1"/>
      <c r="B1306" s="1"/>
      <c r="C1306" s="16"/>
      <c r="D1306" s="1"/>
      <c r="E1306" s="1"/>
      <c r="F1306" s="1"/>
      <c r="G1306" s="1"/>
      <c r="H1306" s="11"/>
      <c r="I1306" s="11"/>
      <c r="J1306" s="11"/>
      <c r="K1306" s="2"/>
      <c r="L1306" s="2"/>
      <c r="M1306" s="1"/>
    </row>
    <row r="1307" spans="1:13" x14ac:dyDescent="0.2">
      <c r="A1307" s="1"/>
      <c r="B1307" s="1"/>
      <c r="C1307" s="16"/>
      <c r="D1307" s="1"/>
      <c r="E1307" s="1"/>
      <c r="F1307" s="1"/>
      <c r="G1307" s="1"/>
      <c r="H1307" s="11"/>
      <c r="I1307" s="11"/>
      <c r="J1307" s="11"/>
      <c r="K1307" s="2"/>
      <c r="L1307" s="2"/>
      <c r="M1307" s="1"/>
    </row>
    <row r="1308" spans="1:13" x14ac:dyDescent="0.2">
      <c r="A1308" s="1"/>
      <c r="B1308" s="1"/>
      <c r="C1308" s="16"/>
      <c r="D1308" s="1"/>
      <c r="E1308" s="1"/>
      <c r="F1308" s="1"/>
      <c r="G1308" s="1"/>
      <c r="H1308" s="11"/>
      <c r="I1308" s="11"/>
      <c r="J1308" s="11"/>
      <c r="K1308" s="2"/>
      <c r="L1308" s="2"/>
      <c r="M1308" s="1"/>
    </row>
    <row r="1309" spans="1:13" x14ac:dyDescent="0.2">
      <c r="A1309" s="1"/>
      <c r="B1309" s="1"/>
      <c r="C1309" s="16"/>
      <c r="D1309" s="1"/>
      <c r="E1309" s="1"/>
      <c r="F1309" s="1"/>
      <c r="G1309" s="1"/>
      <c r="H1309" s="11"/>
      <c r="I1309" s="11"/>
      <c r="J1309" s="11"/>
      <c r="K1309" s="2"/>
      <c r="L1309" s="2"/>
      <c r="M1309" s="1"/>
    </row>
    <row r="1310" spans="1:13" x14ac:dyDescent="0.2">
      <c r="A1310" s="1"/>
      <c r="B1310" s="1"/>
      <c r="C1310" s="16"/>
      <c r="D1310" s="1"/>
      <c r="E1310" s="1"/>
      <c r="F1310" s="1"/>
      <c r="G1310" s="1"/>
      <c r="H1310" s="11"/>
      <c r="I1310" s="11"/>
      <c r="J1310" s="11"/>
      <c r="K1310" s="2"/>
      <c r="L1310" s="2"/>
      <c r="M1310" s="1"/>
    </row>
    <row r="1311" spans="1:13" x14ac:dyDescent="0.2">
      <c r="A1311" s="1"/>
      <c r="B1311" s="1"/>
      <c r="C1311" s="16"/>
      <c r="D1311" s="1"/>
      <c r="E1311" s="1"/>
      <c r="F1311" s="1"/>
      <c r="G1311" s="1"/>
      <c r="H1311" s="11"/>
      <c r="I1311" s="11"/>
      <c r="J1311" s="11"/>
      <c r="K1311" s="2"/>
      <c r="L1311" s="2"/>
      <c r="M1311" s="1"/>
    </row>
    <row r="1312" spans="1:13" x14ac:dyDescent="0.2">
      <c r="A1312" s="1"/>
      <c r="B1312" s="1"/>
      <c r="C1312" s="16"/>
      <c r="D1312" s="1"/>
      <c r="E1312" s="1"/>
      <c r="F1312" s="1"/>
      <c r="G1312" s="1"/>
      <c r="H1312" s="11"/>
      <c r="I1312" s="11"/>
      <c r="J1312" s="11"/>
      <c r="K1312" s="2"/>
      <c r="L1312" s="2"/>
      <c r="M1312" s="1"/>
    </row>
    <row r="1313" spans="1:13" x14ac:dyDescent="0.2">
      <c r="A1313" s="1"/>
      <c r="B1313" s="1"/>
      <c r="C1313" s="16"/>
      <c r="D1313" s="1"/>
      <c r="E1313" s="1"/>
      <c r="F1313" s="1"/>
      <c r="G1313" s="1"/>
      <c r="H1313" s="11"/>
      <c r="I1313" s="11"/>
      <c r="J1313" s="11"/>
      <c r="K1313" s="2"/>
      <c r="L1313" s="2"/>
      <c r="M1313" s="1"/>
    </row>
    <row r="1314" spans="1:13" x14ac:dyDescent="0.2">
      <c r="A1314" s="1"/>
      <c r="B1314" s="1"/>
      <c r="C1314" s="16"/>
      <c r="D1314" s="1"/>
      <c r="E1314" s="1"/>
      <c r="F1314" s="1"/>
      <c r="G1314" s="1"/>
      <c r="H1314" s="11"/>
      <c r="I1314" s="11"/>
      <c r="J1314" s="11"/>
      <c r="K1314" s="2"/>
      <c r="L1314" s="2"/>
      <c r="M1314" s="1"/>
    </row>
    <row r="1315" spans="1:13" x14ac:dyDescent="0.2">
      <c r="A1315" s="1"/>
      <c r="B1315" s="1"/>
      <c r="C1315" s="16"/>
      <c r="D1315" s="1"/>
      <c r="E1315" s="1"/>
      <c r="F1315" s="1"/>
      <c r="G1315" s="1"/>
      <c r="H1315" s="11"/>
      <c r="I1315" s="11"/>
      <c r="J1315" s="11"/>
      <c r="K1315" s="2"/>
      <c r="L1315" s="2"/>
      <c r="M1315" s="1"/>
    </row>
    <row r="1316" spans="1:13" x14ac:dyDescent="0.2">
      <c r="A1316" s="1"/>
      <c r="B1316" s="1"/>
      <c r="C1316" s="16"/>
      <c r="D1316" s="1"/>
      <c r="E1316" s="1"/>
      <c r="F1316" s="1"/>
      <c r="G1316" s="1"/>
      <c r="H1316" s="11"/>
      <c r="I1316" s="11"/>
      <c r="J1316" s="11"/>
      <c r="K1316" s="2"/>
      <c r="L1316" s="2"/>
      <c r="M1316" s="1"/>
    </row>
    <row r="1317" spans="1:13" x14ac:dyDescent="0.2">
      <c r="A1317" s="1"/>
      <c r="B1317" s="1"/>
      <c r="C1317" s="16"/>
      <c r="D1317" s="1"/>
      <c r="E1317" s="1"/>
      <c r="F1317" s="1"/>
      <c r="G1317" s="1"/>
      <c r="H1317" s="11"/>
      <c r="I1317" s="11"/>
      <c r="J1317" s="11"/>
      <c r="K1317" s="2"/>
      <c r="L1317" s="2"/>
      <c r="M1317" s="1"/>
    </row>
    <row r="1318" spans="1:13" x14ac:dyDescent="0.2">
      <c r="A1318" s="1"/>
      <c r="B1318" s="1"/>
      <c r="C1318" s="16"/>
      <c r="D1318" s="1"/>
      <c r="E1318" s="1"/>
      <c r="F1318" s="1"/>
      <c r="G1318" s="1"/>
      <c r="H1318" s="11"/>
      <c r="I1318" s="11"/>
      <c r="J1318" s="11"/>
      <c r="K1318" s="2"/>
      <c r="L1318" s="2"/>
      <c r="M1318" s="1"/>
    </row>
    <row r="1319" spans="1:13" x14ac:dyDescent="0.2">
      <c r="A1319" s="1"/>
      <c r="B1319" s="1"/>
      <c r="C1319" s="16"/>
      <c r="D1319" s="1"/>
      <c r="E1319" s="1"/>
      <c r="F1319" s="1"/>
      <c r="G1319" s="1"/>
      <c r="H1319" s="11"/>
      <c r="I1319" s="11"/>
      <c r="J1319" s="11"/>
      <c r="K1319" s="2"/>
      <c r="L1319" s="2"/>
      <c r="M1319" s="1"/>
    </row>
    <row r="1320" spans="1:13" x14ac:dyDescent="0.2">
      <c r="A1320" s="1"/>
      <c r="B1320" s="1"/>
      <c r="C1320" s="16"/>
      <c r="D1320" s="1"/>
      <c r="E1320" s="1"/>
      <c r="F1320" s="1"/>
      <c r="G1320" s="1"/>
      <c r="H1320" s="11"/>
      <c r="I1320" s="11"/>
      <c r="J1320" s="11"/>
      <c r="K1320" s="2"/>
      <c r="L1320" s="2"/>
      <c r="M1320" s="1"/>
    </row>
    <row r="1321" spans="1:13" x14ac:dyDescent="0.2">
      <c r="A1321" s="1"/>
      <c r="B1321" s="1"/>
      <c r="C1321" s="16"/>
      <c r="D1321" s="1"/>
      <c r="E1321" s="1"/>
      <c r="F1321" s="1"/>
      <c r="G1321" s="1"/>
      <c r="H1321" s="11"/>
      <c r="I1321" s="11"/>
      <c r="J1321" s="11"/>
      <c r="K1321" s="2"/>
      <c r="L1321" s="2"/>
      <c r="M1321" s="1"/>
    </row>
    <row r="1322" spans="1:13" x14ac:dyDescent="0.2">
      <c r="A1322" s="1"/>
      <c r="B1322" s="1"/>
      <c r="C1322" s="16"/>
      <c r="D1322" s="1"/>
      <c r="E1322" s="1"/>
      <c r="F1322" s="1"/>
      <c r="G1322" s="1"/>
      <c r="H1322" s="11"/>
      <c r="I1322" s="11"/>
      <c r="J1322" s="11"/>
      <c r="K1322" s="2"/>
      <c r="L1322" s="2"/>
      <c r="M1322" s="1"/>
    </row>
    <row r="1323" spans="1:13" x14ac:dyDescent="0.2">
      <c r="A1323" s="1"/>
      <c r="B1323" s="1"/>
      <c r="C1323" s="16"/>
      <c r="D1323" s="1"/>
      <c r="E1323" s="1"/>
      <c r="F1323" s="1"/>
      <c r="G1323" s="1"/>
      <c r="H1323" s="11"/>
      <c r="I1323" s="11"/>
      <c r="J1323" s="11"/>
      <c r="K1323" s="2"/>
      <c r="L1323" s="2"/>
      <c r="M1323" s="1"/>
    </row>
    <row r="1324" spans="1:13" x14ac:dyDescent="0.2">
      <c r="A1324" s="1"/>
      <c r="B1324" s="1"/>
      <c r="C1324" s="16"/>
      <c r="D1324" s="1"/>
      <c r="E1324" s="1"/>
      <c r="F1324" s="1"/>
      <c r="G1324" s="1"/>
      <c r="H1324" s="11"/>
      <c r="I1324" s="11"/>
      <c r="J1324" s="11"/>
      <c r="K1324" s="2"/>
      <c r="L1324" s="2"/>
      <c r="M1324" s="1"/>
    </row>
    <row r="1325" spans="1:13" x14ac:dyDescent="0.2">
      <c r="A1325" s="1"/>
      <c r="B1325" s="1"/>
      <c r="C1325" s="16"/>
      <c r="D1325" s="1"/>
      <c r="E1325" s="1"/>
      <c r="F1325" s="1"/>
      <c r="G1325" s="1"/>
      <c r="H1325" s="11"/>
      <c r="I1325" s="11"/>
      <c r="J1325" s="11"/>
      <c r="K1325" s="2"/>
      <c r="L1325" s="2"/>
      <c r="M1325" s="1"/>
    </row>
    <row r="1326" spans="1:13" x14ac:dyDescent="0.2">
      <c r="A1326" s="1"/>
      <c r="B1326" s="1"/>
      <c r="C1326" s="16"/>
      <c r="D1326" s="1"/>
      <c r="E1326" s="1"/>
      <c r="F1326" s="1"/>
      <c r="G1326" s="1"/>
      <c r="H1326" s="11"/>
      <c r="I1326" s="11"/>
      <c r="J1326" s="11"/>
      <c r="K1326" s="2"/>
      <c r="L1326" s="2"/>
      <c r="M1326" s="1"/>
    </row>
    <row r="1327" spans="1:13" x14ac:dyDescent="0.2">
      <c r="A1327" s="1"/>
      <c r="B1327" s="1"/>
      <c r="C1327" s="16"/>
      <c r="D1327" s="1"/>
      <c r="E1327" s="1"/>
      <c r="F1327" s="1"/>
      <c r="G1327" s="1"/>
      <c r="H1327" s="11"/>
      <c r="I1327" s="11"/>
      <c r="J1327" s="11"/>
      <c r="K1327" s="2"/>
      <c r="L1327" s="2"/>
      <c r="M1327" s="1"/>
    </row>
    <row r="1328" spans="1:13" x14ac:dyDescent="0.2">
      <c r="A1328" s="1"/>
      <c r="B1328" s="1"/>
      <c r="C1328" s="16"/>
      <c r="D1328" s="1"/>
      <c r="E1328" s="1"/>
      <c r="F1328" s="1"/>
      <c r="G1328" s="1"/>
      <c r="H1328" s="11"/>
      <c r="I1328" s="11"/>
      <c r="J1328" s="11"/>
      <c r="K1328" s="2"/>
      <c r="L1328" s="2"/>
      <c r="M1328" s="1"/>
    </row>
    <row r="1329" spans="1:13" x14ac:dyDescent="0.2">
      <c r="A1329" s="1"/>
      <c r="B1329" s="1"/>
      <c r="C1329" s="16"/>
      <c r="D1329" s="1"/>
      <c r="E1329" s="1"/>
      <c r="F1329" s="1"/>
      <c r="G1329" s="1"/>
      <c r="H1329" s="11"/>
      <c r="I1329" s="11"/>
      <c r="J1329" s="11"/>
      <c r="K1329" s="2"/>
      <c r="L1329" s="2"/>
      <c r="M1329" s="1"/>
    </row>
    <row r="1330" spans="1:13" x14ac:dyDescent="0.2">
      <c r="A1330" s="1"/>
      <c r="B1330" s="1"/>
      <c r="C1330" s="16"/>
      <c r="D1330" s="1"/>
      <c r="E1330" s="1"/>
      <c r="F1330" s="1"/>
      <c r="G1330" s="1"/>
      <c r="H1330" s="11"/>
      <c r="I1330" s="11"/>
      <c r="J1330" s="11"/>
      <c r="K1330" s="2"/>
      <c r="L1330" s="2"/>
      <c r="M1330" s="1"/>
    </row>
    <row r="1331" spans="1:13" x14ac:dyDescent="0.2">
      <c r="A1331" s="1"/>
      <c r="B1331" s="1"/>
      <c r="C1331" s="16"/>
      <c r="D1331" s="1"/>
      <c r="E1331" s="1"/>
      <c r="F1331" s="1"/>
      <c r="G1331" s="1"/>
      <c r="H1331" s="11"/>
      <c r="I1331" s="11"/>
      <c r="J1331" s="11"/>
      <c r="K1331" s="2"/>
      <c r="L1331" s="2"/>
      <c r="M1331" s="1"/>
    </row>
    <row r="1332" spans="1:13" x14ac:dyDescent="0.2">
      <c r="A1332" s="1"/>
      <c r="B1332" s="1"/>
      <c r="C1332" s="16"/>
      <c r="D1332" s="1"/>
      <c r="E1332" s="1"/>
      <c r="F1332" s="1"/>
      <c r="G1332" s="1"/>
      <c r="H1332" s="11"/>
      <c r="I1332" s="11"/>
      <c r="J1332" s="11"/>
      <c r="K1332" s="2"/>
      <c r="L1332" s="2"/>
      <c r="M1332" s="1"/>
    </row>
    <row r="1333" spans="1:13" x14ac:dyDescent="0.2">
      <c r="A1333" s="1"/>
      <c r="B1333" s="1"/>
      <c r="C1333" s="16"/>
      <c r="D1333" s="1"/>
      <c r="E1333" s="1"/>
      <c r="F1333" s="1"/>
      <c r="G1333" s="1"/>
      <c r="H1333" s="11"/>
      <c r="I1333" s="11"/>
      <c r="J1333" s="11"/>
      <c r="K1333" s="2"/>
      <c r="L1333" s="2"/>
      <c r="M1333" s="1"/>
    </row>
    <row r="1334" spans="1:13" x14ac:dyDescent="0.2">
      <c r="A1334" s="1"/>
      <c r="B1334" s="1"/>
      <c r="C1334" s="16"/>
      <c r="D1334" s="1"/>
      <c r="E1334" s="1"/>
      <c r="F1334" s="1"/>
      <c r="G1334" s="1"/>
      <c r="H1334" s="11"/>
      <c r="I1334" s="11"/>
      <c r="J1334" s="11"/>
      <c r="K1334" s="2"/>
      <c r="L1334" s="2"/>
      <c r="M1334" s="1"/>
    </row>
    <row r="1335" spans="1:13" x14ac:dyDescent="0.2">
      <c r="A1335" s="1"/>
      <c r="B1335" s="1"/>
      <c r="C1335" s="16"/>
      <c r="D1335" s="1"/>
      <c r="E1335" s="1"/>
      <c r="F1335" s="1"/>
      <c r="G1335" s="1"/>
      <c r="H1335" s="11"/>
      <c r="I1335" s="11"/>
      <c r="J1335" s="11"/>
      <c r="K1335" s="2"/>
      <c r="L1335" s="2"/>
      <c r="M1335" s="1"/>
    </row>
    <row r="1336" spans="1:13" x14ac:dyDescent="0.2">
      <c r="A1336" s="1"/>
      <c r="B1336" s="1"/>
      <c r="C1336" s="16"/>
      <c r="D1336" s="1"/>
      <c r="E1336" s="1"/>
      <c r="F1336" s="1"/>
      <c r="G1336" s="1"/>
      <c r="H1336" s="11"/>
      <c r="I1336" s="11"/>
      <c r="J1336" s="11"/>
      <c r="K1336" s="2"/>
      <c r="L1336" s="2"/>
      <c r="M1336" s="1"/>
    </row>
    <row r="1337" spans="1:13" x14ac:dyDescent="0.2">
      <c r="A1337" s="1"/>
      <c r="B1337" s="1"/>
      <c r="C1337" s="16"/>
      <c r="D1337" s="1"/>
      <c r="E1337" s="1"/>
      <c r="F1337" s="1"/>
      <c r="G1337" s="1"/>
      <c r="H1337" s="11"/>
      <c r="I1337" s="11"/>
      <c r="J1337" s="11"/>
      <c r="K1337" s="2"/>
      <c r="L1337" s="2"/>
      <c r="M1337" s="1"/>
    </row>
    <row r="1338" spans="1:13" x14ac:dyDescent="0.2">
      <c r="A1338" s="1"/>
      <c r="B1338" s="1"/>
      <c r="C1338" s="16"/>
      <c r="D1338" s="1"/>
      <c r="E1338" s="1"/>
      <c r="F1338" s="1"/>
      <c r="G1338" s="1"/>
      <c r="H1338" s="11"/>
      <c r="I1338" s="11"/>
      <c r="J1338" s="11"/>
      <c r="K1338" s="2"/>
      <c r="L1338" s="2"/>
      <c r="M1338" s="1"/>
    </row>
    <row r="1339" spans="1:13" x14ac:dyDescent="0.2">
      <c r="A1339" s="1"/>
      <c r="B1339" s="1"/>
      <c r="C1339" s="16"/>
      <c r="D1339" s="1"/>
      <c r="E1339" s="1"/>
      <c r="F1339" s="1"/>
      <c r="G1339" s="1"/>
      <c r="H1339" s="11"/>
      <c r="I1339" s="11"/>
      <c r="J1339" s="11"/>
      <c r="K1339" s="2"/>
      <c r="L1339" s="2"/>
      <c r="M1339" s="1"/>
    </row>
    <row r="1340" spans="1:13" x14ac:dyDescent="0.2">
      <c r="A1340" s="1"/>
      <c r="B1340" s="1"/>
      <c r="C1340" s="16"/>
      <c r="D1340" s="1"/>
      <c r="E1340" s="1"/>
      <c r="F1340" s="1"/>
      <c r="G1340" s="1"/>
      <c r="H1340" s="11"/>
      <c r="I1340" s="11"/>
      <c r="J1340" s="11"/>
      <c r="K1340" s="2"/>
      <c r="L1340" s="2"/>
      <c r="M1340" s="1"/>
    </row>
    <row r="1341" spans="1:13" x14ac:dyDescent="0.2">
      <c r="A1341" s="1"/>
      <c r="B1341" s="1"/>
      <c r="C1341" s="16"/>
      <c r="D1341" s="1"/>
      <c r="E1341" s="1"/>
      <c r="F1341" s="1"/>
      <c r="G1341" s="1"/>
      <c r="H1341" s="11"/>
      <c r="I1341" s="11"/>
      <c r="J1341" s="11"/>
      <c r="K1341" s="2"/>
      <c r="L1341" s="2"/>
      <c r="M1341" s="1"/>
    </row>
    <row r="1342" spans="1:13" x14ac:dyDescent="0.2">
      <c r="A1342" s="1"/>
      <c r="B1342" s="1"/>
      <c r="C1342" s="16"/>
      <c r="D1342" s="1"/>
      <c r="E1342" s="1"/>
      <c r="F1342" s="1"/>
      <c r="G1342" s="1"/>
      <c r="H1342" s="11"/>
      <c r="I1342" s="11"/>
      <c r="J1342" s="11"/>
      <c r="K1342" s="2"/>
      <c r="L1342" s="2"/>
      <c r="M1342" s="1"/>
    </row>
    <row r="1343" spans="1:13" x14ac:dyDescent="0.2">
      <c r="A1343" s="1"/>
      <c r="B1343" s="1"/>
      <c r="C1343" s="16"/>
      <c r="D1343" s="1"/>
      <c r="E1343" s="1"/>
      <c r="F1343" s="1"/>
      <c r="G1343" s="1"/>
      <c r="H1343" s="11"/>
      <c r="I1343" s="11"/>
      <c r="J1343" s="11"/>
      <c r="K1343" s="2"/>
      <c r="L1343" s="2"/>
      <c r="M1343" s="1"/>
    </row>
    <row r="1344" spans="1:13" x14ac:dyDescent="0.2">
      <c r="A1344" s="1"/>
      <c r="B1344" s="1"/>
      <c r="C1344" s="16"/>
      <c r="D1344" s="1"/>
      <c r="E1344" s="1"/>
      <c r="F1344" s="1"/>
      <c r="G1344" s="1"/>
      <c r="H1344" s="11"/>
      <c r="I1344" s="11"/>
      <c r="J1344" s="11"/>
      <c r="K1344" s="2"/>
      <c r="L1344" s="2"/>
      <c r="M1344" s="1"/>
    </row>
    <row r="1345" spans="1:13" x14ac:dyDescent="0.2">
      <c r="A1345" s="1"/>
      <c r="B1345" s="1"/>
      <c r="C1345" s="16"/>
      <c r="D1345" s="1"/>
      <c r="E1345" s="1"/>
      <c r="F1345" s="1"/>
      <c r="G1345" s="1"/>
      <c r="H1345" s="11"/>
      <c r="I1345" s="11"/>
      <c r="J1345" s="11"/>
      <c r="K1345" s="2"/>
      <c r="L1345" s="2"/>
      <c r="M1345" s="1"/>
    </row>
    <row r="1346" spans="1:13" x14ac:dyDescent="0.2">
      <c r="A1346" s="1"/>
      <c r="B1346" s="1"/>
      <c r="C1346" s="16"/>
      <c r="D1346" s="1"/>
      <c r="E1346" s="1"/>
      <c r="F1346" s="1"/>
      <c r="G1346" s="1"/>
      <c r="H1346" s="11"/>
      <c r="I1346" s="11"/>
      <c r="J1346" s="11"/>
      <c r="K1346" s="2"/>
      <c r="L1346" s="2"/>
      <c r="M1346" s="1"/>
    </row>
    <row r="1347" spans="1:13" x14ac:dyDescent="0.2">
      <c r="A1347" s="1"/>
      <c r="B1347" s="1"/>
      <c r="C1347" s="16"/>
      <c r="D1347" s="1"/>
      <c r="E1347" s="1"/>
      <c r="F1347" s="1"/>
      <c r="G1347" s="1"/>
      <c r="H1347" s="11"/>
      <c r="I1347" s="11"/>
      <c r="J1347" s="11"/>
      <c r="K1347" s="2"/>
      <c r="L1347" s="2"/>
      <c r="M1347" s="1"/>
    </row>
    <row r="1348" spans="1:13" x14ac:dyDescent="0.2">
      <c r="A1348" s="1"/>
      <c r="B1348" s="1"/>
      <c r="C1348" s="16"/>
      <c r="D1348" s="1"/>
      <c r="E1348" s="1"/>
      <c r="F1348" s="1"/>
      <c r="G1348" s="1"/>
      <c r="H1348" s="11"/>
      <c r="I1348" s="11"/>
      <c r="J1348" s="11"/>
      <c r="K1348" s="2"/>
      <c r="L1348" s="2"/>
      <c r="M1348" s="1"/>
    </row>
    <row r="1349" spans="1:13" x14ac:dyDescent="0.2">
      <c r="A1349" s="1"/>
      <c r="B1349" s="1"/>
      <c r="C1349" s="16"/>
      <c r="D1349" s="1"/>
      <c r="E1349" s="1"/>
      <c r="F1349" s="1"/>
      <c r="G1349" s="1"/>
      <c r="H1349" s="11"/>
      <c r="I1349" s="11"/>
      <c r="J1349" s="11"/>
      <c r="K1349" s="2"/>
      <c r="L1349" s="2"/>
      <c r="M1349" s="1"/>
    </row>
    <row r="1350" spans="1:13" x14ac:dyDescent="0.2">
      <c r="A1350" s="1"/>
      <c r="B1350" s="1"/>
      <c r="C1350" s="16"/>
      <c r="D1350" s="1"/>
      <c r="E1350" s="1"/>
      <c r="F1350" s="1"/>
      <c r="G1350" s="1"/>
      <c r="H1350" s="11"/>
      <c r="I1350" s="11"/>
      <c r="J1350" s="11"/>
      <c r="K1350" s="2"/>
      <c r="L1350" s="2"/>
      <c r="M1350" s="1"/>
    </row>
    <row r="1351" spans="1:13" x14ac:dyDescent="0.2">
      <c r="A1351" s="1"/>
      <c r="B1351" s="1"/>
      <c r="C1351" s="16"/>
      <c r="D1351" s="1"/>
      <c r="E1351" s="1"/>
      <c r="F1351" s="1"/>
      <c r="G1351" s="1"/>
      <c r="H1351" s="11"/>
      <c r="I1351" s="11"/>
      <c r="J1351" s="11"/>
      <c r="K1351" s="2"/>
      <c r="L1351" s="2"/>
      <c r="M1351" s="1"/>
    </row>
    <row r="1352" spans="1:13" x14ac:dyDescent="0.2">
      <c r="A1352" s="1"/>
      <c r="B1352" s="1"/>
      <c r="C1352" s="16"/>
      <c r="D1352" s="1"/>
      <c r="E1352" s="1"/>
      <c r="F1352" s="1"/>
      <c r="G1352" s="1"/>
      <c r="H1352" s="11"/>
      <c r="I1352" s="11"/>
      <c r="J1352" s="11"/>
      <c r="K1352" s="2"/>
      <c r="L1352" s="2"/>
      <c r="M1352" s="1"/>
    </row>
    <row r="1353" spans="1:13" x14ac:dyDescent="0.2">
      <c r="A1353" s="1"/>
      <c r="B1353" s="1"/>
      <c r="C1353" s="16"/>
      <c r="D1353" s="1"/>
      <c r="E1353" s="1"/>
      <c r="F1353" s="1"/>
      <c r="G1353" s="1"/>
      <c r="H1353" s="11"/>
      <c r="I1353" s="11"/>
      <c r="J1353" s="11"/>
      <c r="K1353" s="2"/>
      <c r="L1353" s="2"/>
      <c r="M1353" s="1"/>
    </row>
    <row r="1354" spans="1:13" x14ac:dyDescent="0.2">
      <c r="A1354" s="1"/>
      <c r="B1354" s="1"/>
      <c r="C1354" s="16"/>
      <c r="D1354" s="1"/>
      <c r="E1354" s="1"/>
      <c r="F1354" s="1"/>
      <c r="G1354" s="1"/>
      <c r="H1354" s="11"/>
      <c r="I1354" s="11"/>
      <c r="J1354" s="11"/>
      <c r="K1354" s="2"/>
      <c r="L1354" s="2"/>
      <c r="M1354" s="1"/>
    </row>
    <row r="1355" spans="1:13" x14ac:dyDescent="0.2">
      <c r="A1355" s="1"/>
      <c r="B1355" s="1"/>
      <c r="C1355" s="16"/>
      <c r="D1355" s="1"/>
      <c r="E1355" s="1"/>
      <c r="F1355" s="1"/>
      <c r="G1355" s="1"/>
      <c r="H1355" s="11"/>
      <c r="I1355" s="11"/>
      <c r="J1355" s="11"/>
      <c r="K1355" s="2"/>
      <c r="L1355" s="2"/>
      <c r="M1355" s="1"/>
    </row>
    <row r="1356" spans="1:13" x14ac:dyDescent="0.2">
      <c r="A1356" s="1"/>
      <c r="B1356" s="1"/>
      <c r="C1356" s="16"/>
      <c r="D1356" s="1"/>
      <c r="E1356" s="1"/>
      <c r="F1356" s="1"/>
      <c r="G1356" s="1"/>
      <c r="H1356" s="11"/>
      <c r="I1356" s="11"/>
      <c r="J1356" s="11"/>
      <c r="K1356" s="2"/>
      <c r="L1356" s="2"/>
      <c r="M1356" s="1"/>
    </row>
    <row r="1357" spans="1:13" x14ac:dyDescent="0.2">
      <c r="A1357" s="1"/>
      <c r="B1357" s="1"/>
      <c r="C1357" s="16"/>
      <c r="D1357" s="1"/>
      <c r="E1357" s="1"/>
      <c r="F1357" s="1"/>
      <c r="G1357" s="1"/>
      <c r="H1357" s="11"/>
      <c r="I1357" s="11"/>
      <c r="J1357" s="11"/>
      <c r="K1357" s="2"/>
      <c r="L1357" s="2"/>
      <c r="M1357" s="1"/>
    </row>
    <row r="1358" spans="1:13" x14ac:dyDescent="0.2">
      <c r="A1358" s="1"/>
      <c r="B1358" s="1"/>
      <c r="C1358" s="16"/>
      <c r="D1358" s="1"/>
      <c r="E1358" s="1"/>
      <c r="F1358" s="1"/>
      <c r="G1358" s="1"/>
      <c r="H1358" s="11"/>
      <c r="I1358" s="11"/>
      <c r="J1358" s="11"/>
      <c r="K1358" s="2"/>
      <c r="L1358" s="2"/>
      <c r="M1358" s="1"/>
    </row>
    <row r="1359" spans="1:13" x14ac:dyDescent="0.2">
      <c r="A1359" s="1"/>
      <c r="B1359" s="1"/>
      <c r="C1359" s="16"/>
      <c r="D1359" s="1"/>
      <c r="E1359" s="1"/>
      <c r="F1359" s="1"/>
      <c r="G1359" s="1"/>
      <c r="H1359" s="11"/>
      <c r="I1359" s="11"/>
      <c r="J1359" s="11"/>
      <c r="K1359" s="2"/>
      <c r="L1359" s="2"/>
      <c r="M1359" s="1"/>
    </row>
    <row r="1360" spans="1:13" x14ac:dyDescent="0.2">
      <c r="A1360" s="1"/>
      <c r="B1360" s="1"/>
      <c r="C1360" s="16"/>
      <c r="D1360" s="1"/>
      <c r="E1360" s="1"/>
      <c r="F1360" s="1"/>
      <c r="G1360" s="1"/>
      <c r="H1360" s="11"/>
      <c r="I1360" s="11"/>
      <c r="J1360" s="11"/>
      <c r="K1360" s="2"/>
      <c r="L1360" s="2"/>
      <c r="M1360" s="1"/>
    </row>
    <row r="1361" spans="1:13" x14ac:dyDescent="0.2">
      <c r="A1361" s="1"/>
      <c r="B1361" s="1"/>
      <c r="C1361" s="16"/>
      <c r="D1361" s="1"/>
      <c r="E1361" s="1"/>
      <c r="F1361" s="1"/>
      <c r="G1361" s="1"/>
      <c r="H1361" s="11"/>
      <c r="I1361" s="11"/>
      <c r="J1361" s="11"/>
      <c r="K1361" s="2"/>
      <c r="L1361" s="2"/>
      <c r="M1361" s="1"/>
    </row>
    <row r="1362" spans="1:13" x14ac:dyDescent="0.2">
      <c r="A1362" s="1"/>
      <c r="B1362" s="1"/>
      <c r="C1362" s="16"/>
      <c r="D1362" s="1"/>
      <c r="E1362" s="1"/>
      <c r="F1362" s="1"/>
      <c r="G1362" s="1"/>
      <c r="H1362" s="11"/>
      <c r="I1362" s="11"/>
      <c r="J1362" s="11"/>
      <c r="K1362" s="2"/>
      <c r="L1362" s="2"/>
      <c r="M1362" s="1"/>
    </row>
    <row r="1363" spans="1:13" x14ac:dyDescent="0.2">
      <c r="A1363" s="1"/>
      <c r="B1363" s="1"/>
      <c r="C1363" s="16"/>
      <c r="D1363" s="1"/>
      <c r="E1363" s="1"/>
      <c r="F1363" s="1"/>
      <c r="G1363" s="1"/>
      <c r="H1363" s="11"/>
      <c r="I1363" s="11"/>
      <c r="J1363" s="11"/>
      <c r="K1363" s="2"/>
      <c r="L1363" s="2"/>
      <c r="M1363" s="1"/>
    </row>
    <row r="1364" spans="1:13" x14ac:dyDescent="0.2">
      <c r="A1364" s="1"/>
      <c r="B1364" s="1"/>
      <c r="C1364" s="16"/>
      <c r="D1364" s="1"/>
      <c r="E1364" s="1"/>
      <c r="F1364" s="1"/>
      <c r="G1364" s="1"/>
      <c r="H1364" s="11"/>
      <c r="I1364" s="11"/>
      <c r="J1364" s="11"/>
      <c r="K1364" s="2"/>
      <c r="L1364" s="2"/>
      <c r="M1364" s="1"/>
    </row>
    <row r="1365" spans="1:13" x14ac:dyDescent="0.2">
      <c r="A1365" s="1"/>
      <c r="B1365" s="1"/>
      <c r="C1365" s="16"/>
      <c r="D1365" s="1"/>
      <c r="E1365" s="1"/>
      <c r="F1365" s="1"/>
      <c r="G1365" s="1"/>
      <c r="H1365" s="11"/>
      <c r="I1365" s="11"/>
      <c r="J1365" s="11"/>
      <c r="K1365" s="2"/>
      <c r="L1365" s="2"/>
      <c r="M1365" s="1"/>
    </row>
    <row r="1366" spans="1:13" x14ac:dyDescent="0.2">
      <c r="A1366" s="1"/>
      <c r="B1366" s="1"/>
      <c r="C1366" s="16"/>
      <c r="D1366" s="1"/>
      <c r="E1366" s="1"/>
      <c r="F1366" s="1"/>
      <c r="G1366" s="1"/>
      <c r="H1366" s="11"/>
      <c r="I1366" s="11"/>
      <c r="J1366" s="11"/>
      <c r="K1366" s="2"/>
      <c r="L1366" s="2"/>
      <c r="M1366" s="1"/>
    </row>
    <row r="1367" spans="1:13" x14ac:dyDescent="0.2">
      <c r="A1367" s="1"/>
      <c r="B1367" s="1"/>
      <c r="C1367" s="16"/>
      <c r="D1367" s="1"/>
      <c r="E1367" s="1"/>
      <c r="F1367" s="1"/>
      <c r="G1367" s="1"/>
      <c r="H1367" s="11"/>
      <c r="I1367" s="11"/>
      <c r="J1367" s="11"/>
      <c r="K1367" s="2"/>
      <c r="L1367" s="2"/>
      <c r="M1367" s="1"/>
    </row>
    <row r="1368" spans="1:13" x14ac:dyDescent="0.2">
      <c r="A1368" s="1"/>
      <c r="B1368" s="1"/>
      <c r="C1368" s="16"/>
      <c r="D1368" s="1"/>
      <c r="E1368" s="1"/>
      <c r="F1368" s="1"/>
      <c r="G1368" s="1"/>
      <c r="H1368" s="11"/>
      <c r="I1368" s="11"/>
      <c r="J1368" s="11"/>
      <c r="K1368" s="2"/>
      <c r="L1368" s="2"/>
      <c r="M1368" s="1"/>
    </row>
    <row r="1369" spans="1:13" x14ac:dyDescent="0.2">
      <c r="A1369" s="1"/>
      <c r="B1369" s="1"/>
      <c r="C1369" s="16"/>
      <c r="D1369" s="1"/>
      <c r="E1369" s="1"/>
      <c r="F1369" s="1"/>
      <c r="G1369" s="1"/>
      <c r="H1369" s="11"/>
      <c r="I1369" s="11"/>
      <c r="J1369" s="11"/>
      <c r="K1369" s="2"/>
      <c r="L1369" s="2"/>
      <c r="M1369" s="1"/>
    </row>
    <row r="1370" spans="1:13" x14ac:dyDescent="0.2">
      <c r="A1370" s="1"/>
      <c r="B1370" s="1"/>
      <c r="C1370" s="16"/>
      <c r="D1370" s="1"/>
      <c r="E1370" s="1"/>
      <c r="F1370" s="1"/>
      <c r="G1370" s="1"/>
      <c r="H1370" s="11"/>
      <c r="I1370" s="11"/>
      <c r="J1370" s="11"/>
      <c r="K1370" s="2"/>
      <c r="L1370" s="2"/>
      <c r="M1370" s="1"/>
    </row>
    <row r="1371" spans="1:13" x14ac:dyDescent="0.2">
      <c r="A1371" s="1"/>
      <c r="B1371" s="1"/>
      <c r="C1371" s="16"/>
      <c r="D1371" s="1"/>
      <c r="E1371" s="1"/>
      <c r="F1371" s="1"/>
      <c r="G1371" s="1"/>
      <c r="H1371" s="11"/>
      <c r="I1371" s="11"/>
      <c r="J1371" s="11"/>
      <c r="K1371" s="2"/>
      <c r="L1371" s="2"/>
      <c r="M1371" s="1"/>
    </row>
    <row r="1372" spans="1:13" x14ac:dyDescent="0.2">
      <c r="A1372" s="1"/>
      <c r="B1372" s="1"/>
      <c r="C1372" s="16"/>
      <c r="D1372" s="1"/>
      <c r="E1372" s="1"/>
      <c r="F1372" s="1"/>
      <c r="G1372" s="1"/>
      <c r="H1372" s="11"/>
      <c r="I1372" s="11"/>
      <c r="J1372" s="11"/>
      <c r="K1372" s="2"/>
      <c r="L1372" s="2"/>
      <c r="M1372" s="1"/>
    </row>
    <row r="1373" spans="1:13" x14ac:dyDescent="0.2">
      <c r="A1373" s="1"/>
      <c r="B1373" s="1"/>
      <c r="C1373" s="16"/>
      <c r="D1373" s="1"/>
      <c r="E1373" s="1"/>
      <c r="F1373" s="1"/>
      <c r="G1373" s="1"/>
      <c r="H1373" s="11"/>
      <c r="I1373" s="11"/>
      <c r="J1373" s="11"/>
      <c r="K1373" s="2"/>
      <c r="L1373" s="2"/>
      <c r="M1373" s="1"/>
    </row>
    <row r="1374" spans="1:13" x14ac:dyDescent="0.2">
      <c r="A1374" s="1"/>
      <c r="B1374" s="1"/>
      <c r="C1374" s="16"/>
      <c r="D1374" s="1"/>
      <c r="E1374" s="1"/>
      <c r="F1374" s="1"/>
      <c r="G1374" s="1"/>
      <c r="H1374" s="11"/>
      <c r="I1374" s="11"/>
      <c r="J1374" s="11"/>
      <c r="K1374" s="2"/>
      <c r="L1374" s="2"/>
      <c r="M1374" s="1"/>
    </row>
    <row r="1375" spans="1:13" x14ac:dyDescent="0.2">
      <c r="A1375" s="1"/>
      <c r="B1375" s="1"/>
      <c r="C1375" s="16"/>
      <c r="D1375" s="1"/>
      <c r="E1375" s="1"/>
      <c r="F1375" s="1"/>
      <c r="G1375" s="1"/>
      <c r="H1375" s="11"/>
      <c r="I1375" s="11"/>
      <c r="J1375" s="11"/>
      <c r="K1375" s="2"/>
      <c r="L1375" s="2"/>
      <c r="M1375" s="1"/>
    </row>
    <row r="1376" spans="1:13" x14ac:dyDescent="0.2">
      <c r="A1376" s="1"/>
      <c r="B1376" s="1"/>
      <c r="C1376" s="16"/>
      <c r="D1376" s="1"/>
      <c r="E1376" s="1"/>
      <c r="F1376" s="1"/>
      <c r="G1376" s="1"/>
      <c r="H1376" s="11"/>
      <c r="I1376" s="11"/>
      <c r="J1376" s="11"/>
      <c r="K1376" s="2"/>
      <c r="L1376" s="2"/>
      <c r="M1376" s="1"/>
    </row>
    <row r="1377" spans="1:13" x14ac:dyDescent="0.2">
      <c r="A1377" s="1"/>
      <c r="B1377" s="1"/>
      <c r="C1377" s="16"/>
      <c r="D1377" s="1"/>
      <c r="E1377" s="1"/>
      <c r="F1377" s="1"/>
      <c r="G1377" s="1"/>
      <c r="H1377" s="11"/>
      <c r="I1377" s="11"/>
      <c r="J1377" s="11"/>
      <c r="K1377" s="2"/>
      <c r="L1377" s="2"/>
      <c r="M1377" s="1"/>
    </row>
    <row r="1378" spans="1:13" x14ac:dyDescent="0.2">
      <c r="A1378" s="1"/>
      <c r="B1378" s="1"/>
      <c r="C1378" s="16"/>
      <c r="D1378" s="1"/>
      <c r="E1378" s="1"/>
      <c r="F1378" s="1"/>
      <c r="G1378" s="1"/>
      <c r="H1378" s="11"/>
      <c r="I1378" s="11"/>
      <c r="J1378" s="11"/>
      <c r="K1378" s="2"/>
      <c r="L1378" s="2"/>
      <c r="M1378" s="1"/>
    </row>
    <row r="1379" spans="1:13" x14ac:dyDescent="0.2">
      <c r="A1379" s="1"/>
      <c r="B1379" s="1"/>
      <c r="C1379" s="16"/>
      <c r="D1379" s="1"/>
      <c r="E1379" s="1"/>
      <c r="F1379" s="1"/>
      <c r="G1379" s="1"/>
      <c r="H1379" s="11"/>
      <c r="I1379" s="11"/>
      <c r="J1379" s="11"/>
      <c r="K1379" s="2"/>
      <c r="L1379" s="2"/>
      <c r="M1379" s="1"/>
    </row>
    <row r="1380" spans="1:13" x14ac:dyDescent="0.2">
      <c r="A1380" s="1"/>
      <c r="B1380" s="1"/>
      <c r="C1380" s="16"/>
      <c r="D1380" s="1"/>
      <c r="E1380" s="1"/>
      <c r="F1380" s="1"/>
      <c r="G1380" s="1"/>
      <c r="H1380" s="11"/>
      <c r="I1380" s="11"/>
      <c r="J1380" s="11"/>
      <c r="K1380" s="2"/>
      <c r="L1380" s="2"/>
      <c r="M1380" s="1"/>
    </row>
    <row r="1381" spans="1:13" x14ac:dyDescent="0.2">
      <c r="A1381" s="1"/>
      <c r="B1381" s="1"/>
      <c r="C1381" s="16"/>
      <c r="D1381" s="1"/>
      <c r="E1381" s="1"/>
      <c r="F1381" s="1"/>
      <c r="G1381" s="1"/>
      <c r="H1381" s="11"/>
      <c r="I1381" s="11"/>
      <c r="J1381" s="11"/>
      <c r="K1381" s="2"/>
      <c r="L1381" s="2"/>
      <c r="M1381" s="1"/>
    </row>
    <row r="1382" spans="1:13" x14ac:dyDescent="0.2">
      <c r="A1382" s="1"/>
      <c r="B1382" s="1"/>
      <c r="C1382" s="16"/>
      <c r="D1382" s="1"/>
      <c r="E1382" s="1"/>
      <c r="F1382" s="1"/>
      <c r="G1382" s="1"/>
      <c r="H1382" s="11"/>
      <c r="I1382" s="11"/>
      <c r="J1382" s="11"/>
      <c r="K1382" s="2"/>
      <c r="L1382" s="2"/>
      <c r="M1382" s="1"/>
    </row>
    <row r="1383" spans="1:13" x14ac:dyDescent="0.2">
      <c r="A1383" s="1"/>
      <c r="B1383" s="1"/>
      <c r="C1383" s="16"/>
      <c r="D1383" s="1"/>
      <c r="E1383" s="1"/>
      <c r="F1383" s="1"/>
      <c r="G1383" s="1"/>
      <c r="H1383" s="11"/>
      <c r="I1383" s="11"/>
      <c r="J1383" s="11"/>
      <c r="K1383" s="2"/>
      <c r="L1383" s="2"/>
      <c r="M1383" s="1"/>
    </row>
    <row r="1384" spans="1:13" x14ac:dyDescent="0.2">
      <c r="A1384" s="1"/>
      <c r="B1384" s="1"/>
      <c r="C1384" s="16"/>
      <c r="D1384" s="1"/>
      <c r="E1384" s="1"/>
      <c r="F1384" s="1"/>
      <c r="G1384" s="1"/>
      <c r="H1384" s="11"/>
      <c r="I1384" s="11"/>
      <c r="J1384" s="11"/>
      <c r="K1384" s="2"/>
      <c r="L1384" s="2"/>
      <c r="M1384" s="1"/>
    </row>
    <row r="1385" spans="1:13" x14ac:dyDescent="0.2">
      <c r="A1385" s="1"/>
      <c r="B1385" s="1"/>
      <c r="C1385" s="16"/>
      <c r="D1385" s="1"/>
      <c r="E1385" s="1"/>
      <c r="F1385" s="1"/>
      <c r="G1385" s="1"/>
      <c r="H1385" s="11"/>
      <c r="I1385" s="11"/>
      <c r="J1385" s="11"/>
      <c r="K1385" s="2"/>
      <c r="L1385" s="2"/>
      <c r="M1385" s="1"/>
    </row>
    <row r="1386" spans="1:13" x14ac:dyDescent="0.2">
      <c r="A1386" s="1"/>
      <c r="B1386" s="1"/>
      <c r="C1386" s="16"/>
      <c r="D1386" s="1"/>
      <c r="E1386" s="1"/>
      <c r="F1386" s="1"/>
      <c r="G1386" s="1"/>
      <c r="H1386" s="11"/>
      <c r="I1386" s="11"/>
      <c r="J1386" s="11"/>
      <c r="K1386" s="2"/>
      <c r="L1386" s="2"/>
      <c r="M1386" s="1"/>
    </row>
    <row r="1387" spans="1:13" x14ac:dyDescent="0.2">
      <c r="A1387" s="1"/>
      <c r="B1387" s="1"/>
      <c r="C1387" s="16"/>
      <c r="D1387" s="1"/>
      <c r="E1387" s="1"/>
      <c r="F1387" s="1"/>
      <c r="G1387" s="1"/>
      <c r="H1387" s="11"/>
      <c r="I1387" s="11"/>
      <c r="J1387" s="11"/>
      <c r="K1387" s="2"/>
      <c r="L1387" s="2"/>
      <c r="M1387" s="1"/>
    </row>
    <row r="1388" spans="1:13" x14ac:dyDescent="0.2">
      <c r="A1388" s="1"/>
      <c r="B1388" s="1"/>
      <c r="C1388" s="16"/>
      <c r="D1388" s="1"/>
      <c r="E1388" s="1"/>
      <c r="F1388" s="1"/>
      <c r="G1388" s="1"/>
      <c r="H1388" s="11"/>
      <c r="I1388" s="11"/>
      <c r="J1388" s="11"/>
      <c r="K1388" s="2"/>
      <c r="L1388" s="2"/>
      <c r="M1388" s="1"/>
    </row>
    <row r="1389" spans="1:13" x14ac:dyDescent="0.2">
      <c r="A1389" s="1"/>
      <c r="B1389" s="1"/>
      <c r="C1389" s="16"/>
      <c r="D1389" s="1"/>
      <c r="E1389" s="1"/>
      <c r="F1389" s="1"/>
      <c r="G1389" s="1"/>
      <c r="H1389" s="11"/>
      <c r="I1389" s="11"/>
      <c r="J1389" s="11"/>
      <c r="K1389" s="2"/>
      <c r="L1389" s="2"/>
      <c r="M1389" s="1"/>
    </row>
    <row r="1390" spans="1:13" x14ac:dyDescent="0.2">
      <c r="A1390" s="1"/>
      <c r="B1390" s="1"/>
      <c r="C1390" s="16"/>
      <c r="D1390" s="1"/>
      <c r="E1390" s="1"/>
      <c r="F1390" s="1"/>
      <c r="G1390" s="1"/>
      <c r="H1390" s="11"/>
      <c r="I1390" s="11"/>
      <c r="J1390" s="11"/>
      <c r="K1390" s="2"/>
      <c r="L1390" s="2"/>
      <c r="M1390" s="1"/>
    </row>
    <row r="1391" spans="1:13" x14ac:dyDescent="0.2">
      <c r="A1391" s="1"/>
      <c r="B1391" s="1"/>
      <c r="C1391" s="16"/>
      <c r="D1391" s="1"/>
      <c r="E1391" s="1"/>
      <c r="F1391" s="1"/>
      <c r="G1391" s="1"/>
      <c r="H1391" s="11"/>
      <c r="I1391" s="11"/>
      <c r="J1391" s="11"/>
      <c r="K1391" s="2"/>
      <c r="L1391" s="2"/>
      <c r="M1391" s="1"/>
    </row>
    <row r="1392" spans="1:13" x14ac:dyDescent="0.2">
      <c r="A1392" s="1"/>
      <c r="B1392" s="1"/>
      <c r="C1392" s="16"/>
      <c r="D1392" s="1"/>
      <c r="E1392" s="1"/>
      <c r="F1392" s="1"/>
      <c r="G1392" s="1"/>
      <c r="H1392" s="11"/>
      <c r="I1392" s="11"/>
      <c r="J1392" s="11"/>
      <c r="K1392" s="2"/>
      <c r="L1392" s="2"/>
      <c r="M1392" s="1"/>
    </row>
    <row r="1393" spans="1:13" x14ac:dyDescent="0.2">
      <c r="A1393" s="1"/>
      <c r="B1393" s="1"/>
      <c r="C1393" s="16"/>
      <c r="D1393" s="1"/>
      <c r="E1393" s="1"/>
      <c r="F1393" s="1"/>
      <c r="G1393" s="1"/>
      <c r="H1393" s="11"/>
      <c r="I1393" s="11"/>
      <c r="J1393" s="11"/>
      <c r="K1393" s="2"/>
      <c r="L1393" s="2"/>
      <c r="M1393" s="1"/>
    </row>
    <row r="1394" spans="1:13" x14ac:dyDescent="0.2">
      <c r="A1394" s="1"/>
      <c r="B1394" s="1"/>
      <c r="C1394" s="16"/>
      <c r="D1394" s="1"/>
      <c r="E1394" s="1"/>
      <c r="F1394" s="1"/>
      <c r="G1394" s="1"/>
      <c r="H1394" s="11"/>
      <c r="I1394" s="11"/>
      <c r="J1394" s="11"/>
      <c r="K1394" s="2"/>
      <c r="L1394" s="2"/>
      <c r="M1394" s="1"/>
    </row>
    <row r="1395" spans="1:13" x14ac:dyDescent="0.2">
      <c r="A1395" s="1"/>
      <c r="B1395" s="1"/>
      <c r="C1395" s="16"/>
      <c r="D1395" s="1"/>
      <c r="E1395" s="1"/>
      <c r="F1395" s="1"/>
      <c r="G1395" s="1"/>
      <c r="H1395" s="11"/>
      <c r="I1395" s="11"/>
      <c r="J1395" s="11"/>
      <c r="K1395" s="2"/>
      <c r="L1395" s="2"/>
      <c r="M1395" s="1"/>
    </row>
    <row r="1396" spans="1:13" x14ac:dyDescent="0.2">
      <c r="A1396" s="1"/>
      <c r="B1396" s="1"/>
      <c r="C1396" s="16"/>
      <c r="D1396" s="1"/>
      <c r="E1396" s="1"/>
      <c r="F1396" s="1"/>
      <c r="G1396" s="1"/>
      <c r="H1396" s="11"/>
      <c r="I1396" s="11"/>
      <c r="J1396" s="11"/>
      <c r="K1396" s="2"/>
      <c r="L1396" s="2"/>
      <c r="M1396" s="1"/>
    </row>
    <row r="1397" spans="1:13" x14ac:dyDescent="0.2">
      <c r="A1397" s="1"/>
      <c r="B1397" s="1"/>
      <c r="C1397" s="16"/>
      <c r="D1397" s="1"/>
      <c r="E1397" s="1"/>
      <c r="F1397" s="1"/>
      <c r="G1397" s="1"/>
      <c r="H1397" s="11"/>
      <c r="I1397" s="11"/>
      <c r="J1397" s="11"/>
      <c r="K1397" s="2"/>
      <c r="L1397" s="2"/>
      <c r="M1397" s="1"/>
    </row>
    <row r="1398" spans="1:13" x14ac:dyDescent="0.2">
      <c r="A1398" s="1"/>
      <c r="B1398" s="1"/>
      <c r="C1398" s="16"/>
      <c r="D1398" s="1"/>
      <c r="E1398" s="1"/>
      <c r="F1398" s="1"/>
      <c r="G1398" s="1"/>
      <c r="H1398" s="11"/>
      <c r="I1398" s="11"/>
      <c r="J1398" s="11"/>
      <c r="K1398" s="2"/>
      <c r="L1398" s="2"/>
      <c r="M1398" s="1"/>
    </row>
    <row r="1399" spans="1:13" x14ac:dyDescent="0.2">
      <c r="A1399" s="1"/>
      <c r="B1399" s="1"/>
      <c r="C1399" s="16"/>
      <c r="D1399" s="1"/>
      <c r="E1399" s="1"/>
      <c r="F1399" s="1"/>
      <c r="G1399" s="1"/>
      <c r="H1399" s="11"/>
      <c r="I1399" s="11"/>
      <c r="J1399" s="11"/>
      <c r="K1399" s="2"/>
      <c r="L1399" s="2"/>
      <c r="M1399" s="1"/>
    </row>
    <row r="1400" spans="1:13" x14ac:dyDescent="0.2">
      <c r="A1400" s="1"/>
      <c r="B1400" s="1"/>
      <c r="C1400" s="16"/>
      <c r="D1400" s="1"/>
      <c r="E1400" s="1"/>
      <c r="F1400" s="1"/>
      <c r="G1400" s="1"/>
      <c r="H1400" s="11"/>
      <c r="I1400" s="11"/>
      <c r="J1400" s="11"/>
      <c r="K1400" s="2"/>
      <c r="L1400" s="2"/>
      <c r="M1400" s="1"/>
    </row>
    <row r="1401" spans="1:13" x14ac:dyDescent="0.2">
      <c r="A1401" s="1"/>
      <c r="B1401" s="1"/>
      <c r="C1401" s="16"/>
      <c r="D1401" s="1"/>
      <c r="E1401" s="1"/>
      <c r="F1401" s="1"/>
      <c r="G1401" s="1"/>
      <c r="H1401" s="11"/>
      <c r="I1401" s="11"/>
      <c r="J1401" s="11"/>
      <c r="K1401" s="2"/>
      <c r="L1401" s="2"/>
      <c r="M1401" s="1"/>
    </row>
    <row r="1402" spans="1:13" x14ac:dyDescent="0.2">
      <c r="A1402" s="1"/>
      <c r="B1402" s="1"/>
      <c r="C1402" s="16"/>
      <c r="D1402" s="1"/>
      <c r="E1402" s="1"/>
      <c r="F1402" s="1"/>
      <c r="G1402" s="1"/>
      <c r="H1402" s="11"/>
      <c r="I1402" s="11"/>
      <c r="J1402" s="11"/>
      <c r="K1402" s="2"/>
      <c r="L1402" s="2"/>
      <c r="M1402" s="1"/>
    </row>
    <row r="1403" spans="1:13" x14ac:dyDescent="0.2">
      <c r="A1403" s="1"/>
      <c r="B1403" s="1"/>
      <c r="C1403" s="16"/>
      <c r="D1403" s="1"/>
      <c r="E1403" s="1"/>
      <c r="F1403" s="1"/>
      <c r="G1403" s="1"/>
      <c r="H1403" s="11"/>
      <c r="I1403" s="11"/>
      <c r="J1403" s="11"/>
      <c r="K1403" s="2"/>
      <c r="L1403" s="2"/>
      <c r="M1403" s="1"/>
    </row>
    <row r="1404" spans="1:13" x14ac:dyDescent="0.2">
      <c r="A1404" s="1"/>
      <c r="B1404" s="1"/>
      <c r="C1404" s="16"/>
      <c r="D1404" s="1"/>
      <c r="E1404" s="1"/>
      <c r="F1404" s="1"/>
      <c r="G1404" s="1"/>
      <c r="H1404" s="11"/>
      <c r="I1404" s="11"/>
      <c r="J1404" s="11"/>
      <c r="K1404" s="2"/>
      <c r="L1404" s="2"/>
      <c r="M1404" s="1"/>
    </row>
    <row r="1405" spans="1:13" x14ac:dyDescent="0.2">
      <c r="A1405" s="1"/>
      <c r="B1405" s="1"/>
      <c r="C1405" s="16"/>
      <c r="D1405" s="1"/>
      <c r="E1405" s="1"/>
      <c r="F1405" s="1"/>
      <c r="G1405" s="1"/>
      <c r="H1405" s="11"/>
      <c r="I1405" s="11"/>
      <c r="J1405" s="11"/>
      <c r="K1405" s="2"/>
      <c r="L1405" s="2"/>
      <c r="M1405" s="1"/>
    </row>
    <row r="1406" spans="1:13" x14ac:dyDescent="0.2">
      <c r="A1406" s="1"/>
      <c r="B1406" s="1"/>
      <c r="C1406" s="16"/>
      <c r="D1406" s="1"/>
      <c r="E1406" s="1"/>
      <c r="F1406" s="1"/>
      <c r="G1406" s="1"/>
      <c r="H1406" s="11"/>
      <c r="I1406" s="11"/>
      <c r="J1406" s="11"/>
      <c r="K1406" s="2"/>
      <c r="L1406" s="2"/>
      <c r="M1406" s="1"/>
    </row>
    <row r="1407" spans="1:13" x14ac:dyDescent="0.2">
      <c r="A1407" s="1"/>
      <c r="B1407" s="1"/>
      <c r="C1407" s="16"/>
      <c r="D1407" s="1"/>
      <c r="E1407" s="1"/>
      <c r="F1407" s="1"/>
      <c r="G1407" s="1"/>
      <c r="H1407" s="11"/>
      <c r="I1407" s="11"/>
      <c r="J1407" s="11"/>
      <c r="K1407" s="2"/>
      <c r="L1407" s="2"/>
      <c r="M1407" s="1"/>
    </row>
    <row r="1408" spans="1:13" x14ac:dyDescent="0.2">
      <c r="A1408" s="1"/>
      <c r="B1408" s="1"/>
      <c r="C1408" s="16"/>
      <c r="D1408" s="1"/>
      <c r="E1408" s="1"/>
      <c r="F1408" s="1"/>
      <c r="G1408" s="1"/>
      <c r="H1408" s="11"/>
      <c r="I1408" s="11"/>
      <c r="J1408" s="11"/>
      <c r="K1408" s="2"/>
      <c r="L1408" s="2"/>
      <c r="M1408" s="1"/>
    </row>
    <row r="1409" spans="1:13" x14ac:dyDescent="0.2">
      <c r="A1409" s="1"/>
      <c r="B1409" s="1"/>
      <c r="C1409" s="16"/>
      <c r="D1409" s="1"/>
      <c r="E1409" s="1"/>
      <c r="F1409" s="1"/>
      <c r="G1409" s="1"/>
      <c r="H1409" s="11"/>
      <c r="I1409" s="11"/>
      <c r="J1409" s="11"/>
      <c r="K1409" s="2"/>
      <c r="L1409" s="2"/>
      <c r="M1409" s="1"/>
    </row>
    <row r="1410" spans="1:13" x14ac:dyDescent="0.2">
      <c r="A1410" s="1"/>
      <c r="B1410" s="1"/>
      <c r="C1410" s="16"/>
      <c r="D1410" s="1"/>
      <c r="E1410" s="1"/>
      <c r="F1410" s="1"/>
      <c r="G1410" s="1"/>
      <c r="H1410" s="11"/>
      <c r="I1410" s="11"/>
      <c r="J1410" s="11"/>
      <c r="K1410" s="2"/>
      <c r="L1410" s="2"/>
      <c r="M1410" s="1"/>
    </row>
    <row r="1411" spans="1:13" x14ac:dyDescent="0.2">
      <c r="A1411" s="1"/>
      <c r="B1411" s="1"/>
      <c r="C1411" s="16"/>
      <c r="D1411" s="1"/>
      <c r="E1411" s="1"/>
      <c r="F1411" s="1"/>
      <c r="G1411" s="1"/>
      <c r="H1411" s="11"/>
      <c r="I1411" s="11"/>
      <c r="J1411" s="11"/>
      <c r="K1411" s="2"/>
      <c r="L1411" s="2"/>
      <c r="M1411" s="1"/>
    </row>
    <row r="1412" spans="1:13" x14ac:dyDescent="0.2">
      <c r="A1412" s="1"/>
      <c r="B1412" s="1"/>
      <c r="C1412" s="16"/>
      <c r="D1412" s="1"/>
      <c r="E1412" s="1"/>
      <c r="F1412" s="1"/>
      <c r="G1412" s="1"/>
      <c r="H1412" s="11"/>
      <c r="I1412" s="11"/>
      <c r="J1412" s="11"/>
      <c r="K1412" s="2"/>
      <c r="L1412" s="2"/>
      <c r="M1412" s="1"/>
    </row>
    <row r="1413" spans="1:13" x14ac:dyDescent="0.2">
      <c r="A1413" s="1"/>
      <c r="B1413" s="1"/>
      <c r="C1413" s="16"/>
      <c r="D1413" s="1"/>
      <c r="E1413" s="1"/>
      <c r="F1413" s="1"/>
      <c r="G1413" s="1"/>
      <c r="H1413" s="11"/>
      <c r="I1413" s="11"/>
      <c r="J1413" s="11"/>
      <c r="K1413" s="2"/>
      <c r="L1413" s="2"/>
      <c r="M1413" s="1"/>
    </row>
    <row r="1414" spans="1:13" x14ac:dyDescent="0.2">
      <c r="A1414" s="1"/>
      <c r="B1414" s="1"/>
      <c r="C1414" s="16"/>
      <c r="D1414" s="1"/>
      <c r="E1414" s="1"/>
      <c r="F1414" s="1"/>
      <c r="G1414" s="1"/>
      <c r="H1414" s="11"/>
      <c r="I1414" s="11"/>
      <c r="J1414" s="11"/>
      <c r="K1414" s="2"/>
      <c r="L1414" s="2"/>
      <c r="M1414" s="1"/>
    </row>
    <row r="1415" spans="1:13" x14ac:dyDescent="0.2">
      <c r="A1415" s="1"/>
      <c r="B1415" s="1"/>
      <c r="C1415" s="16"/>
      <c r="D1415" s="1"/>
      <c r="E1415" s="1"/>
      <c r="F1415" s="1"/>
      <c r="G1415" s="1"/>
      <c r="H1415" s="11"/>
      <c r="I1415" s="11"/>
      <c r="J1415" s="11"/>
      <c r="K1415" s="2"/>
      <c r="L1415" s="2"/>
      <c r="M1415" s="1"/>
    </row>
    <row r="1416" spans="1:13" x14ac:dyDescent="0.2">
      <c r="A1416" s="1"/>
      <c r="B1416" s="1"/>
      <c r="C1416" s="16"/>
      <c r="D1416" s="1"/>
      <c r="E1416" s="1"/>
      <c r="F1416" s="1"/>
      <c r="G1416" s="1"/>
      <c r="H1416" s="11"/>
      <c r="I1416" s="11"/>
      <c r="J1416" s="11"/>
      <c r="K1416" s="2"/>
      <c r="L1416" s="2"/>
      <c r="M1416" s="1"/>
    </row>
    <row r="1417" spans="1:13" x14ac:dyDescent="0.2">
      <c r="A1417" s="1"/>
      <c r="B1417" s="1"/>
      <c r="C1417" s="16"/>
      <c r="D1417" s="1"/>
      <c r="E1417" s="1"/>
      <c r="F1417" s="1"/>
      <c r="G1417" s="1"/>
      <c r="H1417" s="11"/>
      <c r="I1417" s="11"/>
      <c r="J1417" s="11"/>
      <c r="K1417" s="2"/>
      <c r="L1417" s="2"/>
      <c r="M1417" s="1"/>
    </row>
    <row r="1418" spans="1:13" x14ac:dyDescent="0.2">
      <c r="A1418" s="1"/>
      <c r="B1418" s="1"/>
      <c r="C1418" s="16"/>
      <c r="D1418" s="1"/>
      <c r="E1418" s="1"/>
      <c r="F1418" s="1"/>
      <c r="G1418" s="1"/>
      <c r="H1418" s="11"/>
      <c r="I1418" s="11"/>
      <c r="J1418" s="11"/>
      <c r="K1418" s="2"/>
      <c r="L1418" s="2"/>
      <c r="M1418" s="1"/>
    </row>
    <row r="1419" spans="1:13" x14ac:dyDescent="0.2">
      <c r="A1419" s="1"/>
      <c r="B1419" s="1"/>
      <c r="C1419" s="16"/>
      <c r="D1419" s="1"/>
      <c r="E1419" s="1"/>
      <c r="F1419" s="1"/>
      <c r="G1419" s="1"/>
      <c r="H1419" s="11"/>
      <c r="I1419" s="11"/>
      <c r="J1419" s="11"/>
      <c r="K1419" s="2"/>
      <c r="L1419" s="2"/>
      <c r="M1419" s="1"/>
    </row>
    <row r="1420" spans="1:13" x14ac:dyDescent="0.2">
      <c r="A1420" s="1"/>
      <c r="B1420" s="1"/>
      <c r="C1420" s="16"/>
      <c r="D1420" s="1"/>
      <c r="E1420" s="1"/>
      <c r="F1420" s="1"/>
      <c r="G1420" s="1"/>
      <c r="H1420" s="11"/>
      <c r="I1420" s="11"/>
      <c r="J1420" s="11"/>
      <c r="K1420" s="2"/>
      <c r="L1420" s="2"/>
      <c r="M1420" s="1"/>
    </row>
    <row r="1421" spans="1:13" x14ac:dyDescent="0.2">
      <c r="A1421" s="1"/>
      <c r="B1421" s="1"/>
      <c r="C1421" s="16"/>
      <c r="D1421" s="1"/>
      <c r="E1421" s="1"/>
      <c r="F1421" s="1"/>
      <c r="G1421" s="1"/>
      <c r="H1421" s="11"/>
      <c r="I1421" s="11"/>
      <c r="J1421" s="11"/>
      <c r="K1421" s="2"/>
      <c r="L1421" s="2"/>
      <c r="M1421" s="1"/>
    </row>
    <row r="1422" spans="1:13" x14ac:dyDescent="0.2">
      <c r="A1422" s="1"/>
      <c r="B1422" s="1"/>
      <c r="C1422" s="16"/>
      <c r="D1422" s="1"/>
      <c r="E1422" s="1"/>
      <c r="F1422" s="1"/>
      <c r="G1422" s="1"/>
      <c r="H1422" s="11"/>
      <c r="I1422" s="11"/>
      <c r="J1422" s="11"/>
      <c r="K1422" s="2"/>
      <c r="L1422" s="2"/>
      <c r="M1422" s="1"/>
    </row>
    <row r="1423" spans="1:13" x14ac:dyDescent="0.2">
      <c r="A1423" s="1"/>
      <c r="B1423" s="1"/>
      <c r="C1423" s="16"/>
      <c r="D1423" s="1"/>
      <c r="E1423" s="1"/>
      <c r="F1423" s="1"/>
      <c r="G1423" s="1"/>
      <c r="H1423" s="11"/>
      <c r="I1423" s="11"/>
      <c r="J1423" s="11"/>
      <c r="K1423" s="2"/>
      <c r="L1423" s="2"/>
      <c r="M1423" s="1"/>
    </row>
    <row r="1424" spans="1:13" x14ac:dyDescent="0.2">
      <c r="A1424" s="1"/>
      <c r="B1424" s="1"/>
      <c r="C1424" s="16"/>
      <c r="D1424" s="1"/>
      <c r="E1424" s="1"/>
      <c r="F1424" s="1"/>
      <c r="G1424" s="1"/>
      <c r="H1424" s="11"/>
      <c r="I1424" s="11"/>
      <c r="J1424" s="11"/>
      <c r="K1424" s="2"/>
      <c r="L1424" s="2"/>
      <c r="M1424" s="1"/>
    </row>
    <row r="1425" spans="1:13" x14ac:dyDescent="0.2">
      <c r="A1425" s="1"/>
      <c r="B1425" s="1"/>
      <c r="C1425" s="16"/>
      <c r="D1425" s="1"/>
      <c r="E1425" s="1"/>
      <c r="F1425" s="1"/>
      <c r="G1425" s="1"/>
      <c r="H1425" s="11"/>
      <c r="I1425" s="11"/>
      <c r="J1425" s="11"/>
      <c r="K1425" s="2"/>
      <c r="L1425" s="2"/>
      <c r="M1425" s="1"/>
    </row>
    <row r="1426" spans="1:13" x14ac:dyDescent="0.2">
      <c r="A1426" s="1"/>
      <c r="B1426" s="1"/>
      <c r="C1426" s="16"/>
      <c r="D1426" s="1"/>
      <c r="E1426" s="1"/>
      <c r="F1426" s="1"/>
      <c r="G1426" s="1"/>
      <c r="H1426" s="11"/>
      <c r="I1426" s="11"/>
      <c r="J1426" s="11"/>
      <c r="K1426" s="2"/>
      <c r="L1426" s="2"/>
      <c r="M1426" s="1"/>
    </row>
    <row r="1427" spans="1:13" x14ac:dyDescent="0.2">
      <c r="A1427" s="1"/>
      <c r="B1427" s="1"/>
      <c r="C1427" s="16"/>
      <c r="D1427" s="1"/>
      <c r="E1427" s="1"/>
      <c r="F1427" s="1"/>
      <c r="G1427" s="1"/>
      <c r="H1427" s="11"/>
      <c r="I1427" s="11"/>
      <c r="J1427" s="11"/>
      <c r="K1427" s="2"/>
      <c r="L1427" s="2"/>
      <c r="M1427" s="1"/>
    </row>
    <row r="1428" spans="1:13" x14ac:dyDescent="0.2">
      <c r="A1428" s="1"/>
      <c r="B1428" s="1"/>
      <c r="C1428" s="16"/>
      <c r="D1428" s="1"/>
      <c r="E1428" s="1"/>
      <c r="F1428" s="1"/>
      <c r="G1428" s="1"/>
      <c r="H1428" s="11"/>
      <c r="I1428" s="11"/>
      <c r="J1428" s="11"/>
      <c r="K1428" s="2"/>
      <c r="L1428" s="2"/>
      <c r="M1428" s="1"/>
    </row>
    <row r="1429" spans="1:13" x14ac:dyDescent="0.2">
      <c r="A1429" s="1"/>
      <c r="B1429" s="1"/>
      <c r="C1429" s="16"/>
      <c r="D1429" s="1"/>
      <c r="E1429" s="1"/>
      <c r="F1429" s="1"/>
      <c r="G1429" s="1"/>
      <c r="H1429" s="11"/>
      <c r="I1429" s="11"/>
      <c r="J1429" s="11"/>
      <c r="K1429" s="2"/>
      <c r="L1429" s="2"/>
      <c r="M1429" s="1"/>
    </row>
    <row r="1430" spans="1:13" x14ac:dyDescent="0.2">
      <c r="A1430" s="1"/>
      <c r="B1430" s="1"/>
      <c r="C1430" s="16"/>
      <c r="D1430" s="1"/>
      <c r="E1430" s="1"/>
      <c r="F1430" s="1"/>
      <c r="G1430" s="1"/>
      <c r="H1430" s="11"/>
      <c r="I1430" s="11"/>
      <c r="J1430" s="11"/>
      <c r="K1430" s="2"/>
      <c r="L1430" s="2"/>
      <c r="M1430" s="1"/>
    </row>
    <row r="1431" spans="1:13" x14ac:dyDescent="0.2">
      <c r="A1431" s="1"/>
      <c r="B1431" s="1"/>
      <c r="C1431" s="16"/>
      <c r="D1431" s="1"/>
      <c r="E1431" s="1"/>
      <c r="F1431" s="1"/>
      <c r="G1431" s="1"/>
      <c r="H1431" s="11"/>
      <c r="I1431" s="11"/>
      <c r="J1431" s="11"/>
      <c r="K1431" s="2"/>
      <c r="L1431" s="2"/>
      <c r="M1431" s="1"/>
    </row>
    <row r="1432" spans="1:13" x14ac:dyDescent="0.2">
      <c r="A1432" s="1"/>
      <c r="B1432" s="1"/>
      <c r="C1432" s="16"/>
      <c r="D1432" s="1"/>
      <c r="E1432" s="1"/>
      <c r="F1432" s="1"/>
      <c r="G1432" s="1"/>
      <c r="H1432" s="11"/>
      <c r="I1432" s="11"/>
      <c r="J1432" s="11"/>
      <c r="K1432" s="2"/>
      <c r="L1432" s="2"/>
      <c r="M1432" s="1"/>
    </row>
    <row r="1433" spans="1:13" x14ac:dyDescent="0.2">
      <c r="A1433" s="1"/>
      <c r="B1433" s="1"/>
      <c r="C1433" s="16"/>
      <c r="D1433" s="1"/>
      <c r="E1433" s="1"/>
      <c r="F1433" s="1"/>
      <c r="G1433" s="1"/>
      <c r="H1433" s="11"/>
      <c r="I1433" s="11"/>
      <c r="J1433" s="11"/>
      <c r="K1433" s="2"/>
      <c r="L1433" s="2"/>
      <c r="M1433" s="1"/>
    </row>
    <row r="1434" spans="1:13" x14ac:dyDescent="0.2">
      <c r="A1434" s="1"/>
      <c r="B1434" s="1"/>
      <c r="C1434" s="16"/>
      <c r="D1434" s="1"/>
      <c r="E1434" s="1"/>
      <c r="F1434" s="1"/>
      <c r="G1434" s="1"/>
      <c r="H1434" s="11"/>
      <c r="I1434" s="11"/>
      <c r="J1434" s="11"/>
      <c r="K1434" s="2"/>
      <c r="L1434" s="2"/>
      <c r="M1434" s="1"/>
    </row>
    <row r="1435" spans="1:13" x14ac:dyDescent="0.2">
      <c r="A1435" s="1"/>
      <c r="B1435" s="1"/>
      <c r="C1435" s="16"/>
      <c r="D1435" s="1"/>
      <c r="E1435" s="1"/>
      <c r="F1435" s="1"/>
      <c r="G1435" s="1"/>
      <c r="H1435" s="11"/>
      <c r="I1435" s="11"/>
      <c r="J1435" s="11"/>
      <c r="K1435" s="2"/>
      <c r="L1435" s="2"/>
      <c r="M1435" s="1"/>
    </row>
    <row r="1436" spans="1:13" x14ac:dyDescent="0.2">
      <c r="A1436" s="1"/>
      <c r="B1436" s="1"/>
      <c r="C1436" s="16"/>
      <c r="D1436" s="1"/>
      <c r="E1436" s="1"/>
      <c r="F1436" s="1"/>
      <c r="G1436" s="1"/>
      <c r="H1436" s="11"/>
      <c r="I1436" s="11"/>
      <c r="J1436" s="11"/>
      <c r="K1436" s="2"/>
      <c r="L1436" s="2"/>
      <c r="M1436" s="1"/>
    </row>
    <row r="1437" spans="1:13" x14ac:dyDescent="0.2">
      <c r="A1437" s="1"/>
      <c r="B1437" s="1"/>
      <c r="C1437" s="16"/>
      <c r="D1437" s="1"/>
      <c r="E1437" s="1"/>
      <c r="F1437" s="1"/>
      <c r="G1437" s="1"/>
      <c r="H1437" s="11"/>
      <c r="I1437" s="11"/>
      <c r="J1437" s="11"/>
      <c r="K1437" s="2"/>
      <c r="L1437" s="2"/>
      <c r="M1437" s="1"/>
    </row>
    <row r="1438" spans="1:13" x14ac:dyDescent="0.2">
      <c r="A1438" s="1"/>
      <c r="B1438" s="1"/>
      <c r="C1438" s="16"/>
      <c r="D1438" s="1"/>
      <c r="E1438" s="1"/>
      <c r="F1438" s="1"/>
      <c r="G1438" s="1"/>
      <c r="H1438" s="11"/>
      <c r="I1438" s="11"/>
      <c r="J1438" s="11"/>
      <c r="K1438" s="2"/>
      <c r="L1438" s="2"/>
      <c r="M1438" s="1"/>
    </row>
    <row r="1439" spans="1:13" x14ac:dyDescent="0.2">
      <c r="A1439" s="1"/>
      <c r="B1439" s="1"/>
      <c r="C1439" s="16"/>
      <c r="D1439" s="1"/>
      <c r="E1439" s="1"/>
      <c r="F1439" s="1"/>
      <c r="G1439" s="1"/>
      <c r="H1439" s="11"/>
      <c r="I1439" s="11"/>
      <c r="J1439" s="11"/>
      <c r="K1439" s="2"/>
      <c r="L1439" s="2"/>
      <c r="M1439" s="1"/>
    </row>
    <row r="1440" spans="1:13" x14ac:dyDescent="0.2">
      <c r="A1440" s="1"/>
      <c r="B1440" s="1"/>
      <c r="C1440" s="16"/>
      <c r="D1440" s="1"/>
      <c r="E1440" s="1"/>
      <c r="F1440" s="1"/>
      <c r="G1440" s="1"/>
      <c r="H1440" s="11"/>
      <c r="I1440" s="11"/>
      <c r="J1440" s="11"/>
      <c r="K1440" s="2"/>
      <c r="L1440" s="2"/>
      <c r="M1440" s="1"/>
    </row>
    <row r="1441" spans="1:13" x14ac:dyDescent="0.2">
      <c r="A1441" s="1"/>
      <c r="B1441" s="1"/>
      <c r="C1441" s="16"/>
      <c r="D1441" s="1"/>
      <c r="E1441" s="1"/>
      <c r="F1441" s="1"/>
      <c r="G1441" s="1"/>
      <c r="H1441" s="11"/>
      <c r="I1441" s="11"/>
      <c r="J1441" s="11"/>
      <c r="K1441" s="2"/>
      <c r="L1441" s="2"/>
      <c r="M1441" s="1"/>
    </row>
    <row r="1442" spans="1:13" x14ac:dyDescent="0.2">
      <c r="A1442" s="1"/>
      <c r="B1442" s="1"/>
      <c r="C1442" s="16"/>
      <c r="D1442" s="1"/>
      <c r="E1442" s="1"/>
      <c r="F1442" s="1"/>
      <c r="G1442" s="1"/>
      <c r="H1442" s="11"/>
      <c r="I1442" s="11"/>
      <c r="J1442" s="11"/>
      <c r="K1442" s="2"/>
      <c r="L1442" s="2"/>
      <c r="M1442" s="1"/>
    </row>
    <row r="1443" spans="1:13" x14ac:dyDescent="0.2">
      <c r="A1443" s="1"/>
      <c r="B1443" s="1"/>
      <c r="C1443" s="16"/>
      <c r="D1443" s="1"/>
      <c r="E1443" s="1"/>
      <c r="F1443" s="1"/>
      <c r="G1443" s="1"/>
      <c r="H1443" s="11"/>
      <c r="I1443" s="11"/>
      <c r="J1443" s="11"/>
      <c r="K1443" s="2"/>
      <c r="L1443" s="2"/>
      <c r="M1443" s="1"/>
    </row>
    <row r="1444" spans="1:13" x14ac:dyDescent="0.2">
      <c r="A1444" s="1"/>
      <c r="B1444" s="1"/>
      <c r="C1444" s="16"/>
      <c r="D1444" s="1"/>
      <c r="E1444" s="1"/>
      <c r="F1444" s="1"/>
      <c r="G1444" s="1"/>
      <c r="H1444" s="11"/>
      <c r="I1444" s="11"/>
      <c r="J1444" s="11"/>
      <c r="K1444" s="2"/>
      <c r="L1444" s="2"/>
      <c r="M1444" s="1"/>
    </row>
    <row r="1445" spans="1:13" x14ac:dyDescent="0.2">
      <c r="A1445" s="1"/>
      <c r="B1445" s="1"/>
      <c r="C1445" s="16"/>
      <c r="D1445" s="1"/>
      <c r="E1445" s="1"/>
      <c r="F1445" s="1"/>
      <c r="G1445" s="1"/>
      <c r="H1445" s="11"/>
      <c r="I1445" s="11"/>
      <c r="J1445" s="11"/>
      <c r="K1445" s="2"/>
      <c r="L1445" s="2"/>
      <c r="M1445" s="1"/>
    </row>
    <row r="1446" spans="1:13" x14ac:dyDescent="0.2">
      <c r="A1446" s="1"/>
      <c r="B1446" s="1"/>
      <c r="C1446" s="16"/>
      <c r="D1446" s="1"/>
      <c r="E1446" s="1"/>
      <c r="F1446" s="1"/>
      <c r="G1446" s="1"/>
      <c r="H1446" s="11"/>
      <c r="I1446" s="11"/>
      <c r="J1446" s="11"/>
      <c r="K1446" s="2"/>
      <c r="L1446" s="2"/>
      <c r="M1446" s="1"/>
    </row>
    <row r="1447" spans="1:13" x14ac:dyDescent="0.2">
      <c r="A1447" s="1"/>
      <c r="B1447" s="1"/>
      <c r="C1447" s="16"/>
      <c r="D1447" s="1"/>
      <c r="E1447" s="1"/>
      <c r="F1447" s="1"/>
      <c r="G1447" s="1"/>
      <c r="H1447" s="11"/>
      <c r="I1447" s="11"/>
      <c r="J1447" s="11"/>
      <c r="K1447" s="2"/>
      <c r="L1447" s="2"/>
      <c r="M1447" s="1"/>
    </row>
    <row r="1448" spans="1:13" x14ac:dyDescent="0.2">
      <c r="A1448" s="1"/>
      <c r="B1448" s="1"/>
      <c r="C1448" s="16"/>
      <c r="D1448" s="1"/>
      <c r="E1448" s="1"/>
      <c r="F1448" s="1"/>
      <c r="G1448" s="1"/>
      <c r="H1448" s="11"/>
      <c r="I1448" s="11"/>
      <c r="J1448" s="11"/>
      <c r="K1448" s="2"/>
      <c r="L1448" s="2"/>
      <c r="M1448" s="1"/>
    </row>
    <row r="1449" spans="1:13" x14ac:dyDescent="0.2">
      <c r="A1449" s="1"/>
      <c r="B1449" s="1"/>
      <c r="C1449" s="16"/>
      <c r="D1449" s="1"/>
      <c r="E1449" s="1"/>
      <c r="F1449" s="1"/>
      <c r="G1449" s="1"/>
      <c r="H1449" s="11"/>
      <c r="I1449" s="11"/>
      <c r="J1449" s="11"/>
      <c r="K1449" s="2"/>
      <c r="L1449" s="2"/>
      <c r="M1449" s="1"/>
    </row>
    <row r="1450" spans="1:13" x14ac:dyDescent="0.2">
      <c r="A1450" s="1"/>
      <c r="B1450" s="1"/>
      <c r="C1450" s="16"/>
      <c r="D1450" s="1"/>
      <c r="E1450" s="1"/>
      <c r="F1450" s="1"/>
      <c r="G1450" s="1"/>
      <c r="H1450" s="11"/>
      <c r="I1450" s="11"/>
      <c r="J1450" s="11"/>
      <c r="K1450" s="2"/>
      <c r="L1450" s="2"/>
      <c r="M1450" s="1"/>
    </row>
    <row r="1451" spans="1:13" x14ac:dyDescent="0.2">
      <c r="A1451" s="1"/>
      <c r="B1451" s="1"/>
      <c r="C1451" s="16"/>
      <c r="D1451" s="1"/>
      <c r="E1451" s="1"/>
      <c r="F1451" s="1"/>
      <c r="G1451" s="1"/>
      <c r="H1451" s="11"/>
      <c r="I1451" s="11"/>
      <c r="J1451" s="11"/>
      <c r="K1451" s="2"/>
      <c r="L1451" s="2"/>
      <c r="M1451" s="1"/>
    </row>
    <row r="1452" spans="1:13" x14ac:dyDescent="0.2">
      <c r="A1452" s="1"/>
      <c r="B1452" s="1"/>
      <c r="C1452" s="16"/>
      <c r="D1452" s="1"/>
      <c r="E1452" s="1"/>
      <c r="F1452" s="1"/>
      <c r="G1452" s="1"/>
      <c r="H1452" s="11"/>
      <c r="I1452" s="11"/>
      <c r="J1452" s="11"/>
      <c r="K1452" s="2"/>
      <c r="L1452" s="2"/>
      <c r="M1452" s="1"/>
    </row>
    <row r="1453" spans="1:13" x14ac:dyDescent="0.2">
      <c r="A1453" s="1"/>
      <c r="B1453" s="1"/>
      <c r="C1453" s="16"/>
      <c r="D1453" s="1"/>
      <c r="E1453" s="1"/>
      <c r="F1453" s="1"/>
      <c r="G1453" s="1"/>
      <c r="H1453" s="11"/>
      <c r="I1453" s="11"/>
      <c r="J1453" s="11"/>
      <c r="K1453" s="2"/>
      <c r="L1453" s="2"/>
      <c r="M1453" s="1"/>
    </row>
    <row r="1454" spans="1:13" x14ac:dyDescent="0.2">
      <c r="A1454" s="1"/>
      <c r="B1454" s="1"/>
      <c r="C1454" s="16"/>
      <c r="D1454" s="1"/>
      <c r="E1454" s="1"/>
      <c r="F1454" s="1"/>
      <c r="G1454" s="1"/>
      <c r="H1454" s="11"/>
      <c r="I1454" s="11"/>
      <c r="J1454" s="11"/>
      <c r="K1454" s="2"/>
      <c r="L1454" s="2"/>
      <c r="M1454" s="1"/>
    </row>
    <row r="1455" spans="1:13" x14ac:dyDescent="0.2">
      <c r="A1455" s="1"/>
      <c r="B1455" s="1"/>
      <c r="C1455" s="16"/>
      <c r="D1455" s="1"/>
      <c r="E1455" s="1"/>
      <c r="F1455" s="1"/>
      <c r="G1455" s="1"/>
      <c r="H1455" s="11"/>
      <c r="I1455" s="11"/>
      <c r="J1455" s="11"/>
      <c r="K1455" s="2"/>
      <c r="L1455" s="2"/>
      <c r="M1455" s="1"/>
    </row>
    <row r="1456" spans="1:13" x14ac:dyDescent="0.2">
      <c r="A1456" s="1"/>
      <c r="B1456" s="1"/>
      <c r="C1456" s="16"/>
      <c r="D1456" s="1"/>
      <c r="E1456" s="1"/>
      <c r="F1456" s="1"/>
      <c r="G1456" s="1"/>
      <c r="H1456" s="11"/>
      <c r="I1456" s="11"/>
      <c r="J1456" s="11"/>
      <c r="K1456" s="2"/>
      <c r="L1456" s="2"/>
      <c r="M1456" s="1"/>
    </row>
    <row r="1457" spans="1:13" x14ac:dyDescent="0.2">
      <c r="A1457" s="1"/>
      <c r="B1457" s="1"/>
      <c r="C1457" s="16"/>
      <c r="D1457" s="1"/>
      <c r="E1457" s="1"/>
      <c r="F1457" s="1"/>
      <c r="G1457" s="1"/>
      <c r="H1457" s="11"/>
      <c r="I1457" s="11"/>
      <c r="J1457" s="11"/>
      <c r="K1457" s="2"/>
      <c r="L1457" s="2"/>
      <c r="M1457" s="1"/>
    </row>
    <row r="1458" spans="1:13" x14ac:dyDescent="0.2">
      <c r="A1458" s="1"/>
      <c r="B1458" s="1"/>
      <c r="C1458" s="16"/>
      <c r="D1458" s="1"/>
      <c r="E1458" s="1"/>
      <c r="F1458" s="1"/>
      <c r="G1458" s="1"/>
      <c r="H1458" s="11"/>
      <c r="I1458" s="11"/>
      <c r="J1458" s="11"/>
      <c r="K1458" s="2"/>
      <c r="L1458" s="2"/>
      <c r="M1458" s="1"/>
    </row>
    <row r="1459" spans="1:13" x14ac:dyDescent="0.2">
      <c r="A1459" s="1"/>
      <c r="B1459" s="1"/>
      <c r="C1459" s="16"/>
      <c r="D1459" s="1"/>
      <c r="E1459" s="1"/>
      <c r="F1459" s="1"/>
      <c r="G1459" s="1"/>
      <c r="H1459" s="11"/>
      <c r="I1459" s="11"/>
      <c r="J1459" s="11"/>
      <c r="K1459" s="2"/>
      <c r="L1459" s="2"/>
      <c r="M1459" s="1"/>
    </row>
    <row r="1460" spans="1:13" x14ac:dyDescent="0.2">
      <c r="A1460" s="1"/>
      <c r="B1460" s="1"/>
      <c r="C1460" s="16"/>
      <c r="D1460" s="1"/>
      <c r="E1460" s="1"/>
      <c r="F1460" s="1"/>
      <c r="G1460" s="1"/>
      <c r="H1460" s="11"/>
      <c r="I1460" s="11"/>
      <c r="J1460" s="11"/>
      <c r="K1460" s="2"/>
      <c r="L1460" s="2"/>
      <c r="M1460" s="1"/>
    </row>
    <row r="1461" spans="1:13" x14ac:dyDescent="0.2">
      <c r="A1461" s="1"/>
      <c r="B1461" s="1"/>
      <c r="C1461" s="16"/>
      <c r="D1461" s="1"/>
      <c r="E1461" s="1"/>
      <c r="F1461" s="1"/>
      <c r="G1461" s="1"/>
      <c r="H1461" s="11"/>
      <c r="I1461" s="11"/>
      <c r="J1461" s="11"/>
      <c r="K1461" s="2"/>
      <c r="L1461" s="2"/>
      <c r="M1461" s="1"/>
    </row>
    <row r="1462" spans="1:13" x14ac:dyDescent="0.2">
      <c r="A1462" s="1"/>
      <c r="B1462" s="1"/>
      <c r="C1462" s="16"/>
      <c r="D1462" s="1"/>
      <c r="E1462" s="1"/>
      <c r="F1462" s="1"/>
      <c r="G1462" s="1"/>
      <c r="H1462" s="11"/>
      <c r="I1462" s="11"/>
      <c r="J1462" s="11"/>
      <c r="K1462" s="2"/>
      <c r="L1462" s="2"/>
      <c r="M1462" s="1"/>
    </row>
    <row r="1463" spans="1:13" x14ac:dyDescent="0.2">
      <c r="A1463" s="1"/>
      <c r="B1463" s="1"/>
      <c r="C1463" s="16"/>
      <c r="D1463" s="1"/>
      <c r="E1463" s="1"/>
      <c r="F1463" s="1"/>
      <c r="G1463" s="1"/>
      <c r="H1463" s="11"/>
      <c r="I1463" s="11"/>
      <c r="J1463" s="11"/>
      <c r="K1463" s="2"/>
      <c r="L1463" s="2"/>
      <c r="M1463" s="1"/>
    </row>
    <row r="1464" spans="1:13" x14ac:dyDescent="0.2">
      <c r="A1464" s="1"/>
      <c r="B1464" s="1"/>
      <c r="C1464" s="16"/>
      <c r="D1464" s="1"/>
      <c r="E1464" s="1"/>
      <c r="F1464" s="1"/>
      <c r="G1464" s="1"/>
      <c r="H1464" s="11"/>
      <c r="I1464" s="11"/>
      <c r="J1464" s="11"/>
      <c r="K1464" s="2"/>
      <c r="L1464" s="2"/>
      <c r="M1464" s="1"/>
    </row>
    <row r="1465" spans="1:13" x14ac:dyDescent="0.2">
      <c r="A1465" s="1"/>
      <c r="B1465" s="1"/>
      <c r="C1465" s="16"/>
      <c r="D1465" s="1"/>
      <c r="E1465" s="1"/>
      <c r="F1465" s="1"/>
      <c r="G1465" s="1"/>
      <c r="H1465" s="11"/>
      <c r="I1465" s="11"/>
      <c r="J1465" s="11"/>
      <c r="K1465" s="2"/>
      <c r="L1465" s="2"/>
      <c r="M1465" s="1"/>
    </row>
    <row r="1466" spans="1:13" x14ac:dyDescent="0.2">
      <c r="A1466" s="1"/>
      <c r="B1466" s="1"/>
      <c r="C1466" s="16"/>
      <c r="D1466" s="1"/>
      <c r="E1466" s="1"/>
      <c r="F1466" s="1"/>
      <c r="G1466" s="1"/>
      <c r="H1466" s="11"/>
      <c r="I1466" s="11"/>
      <c r="J1466" s="11"/>
      <c r="K1466" s="2"/>
      <c r="L1466" s="2"/>
      <c r="M1466" s="1"/>
    </row>
    <row r="1467" spans="1:13" x14ac:dyDescent="0.2">
      <c r="A1467" s="1"/>
      <c r="B1467" s="1"/>
      <c r="C1467" s="16"/>
      <c r="D1467" s="1"/>
      <c r="E1467" s="1"/>
      <c r="F1467" s="1"/>
      <c r="G1467" s="1"/>
      <c r="H1467" s="11"/>
      <c r="I1467" s="11"/>
      <c r="J1467" s="11"/>
      <c r="K1467" s="2"/>
      <c r="L1467" s="2"/>
      <c r="M1467" s="1"/>
    </row>
    <row r="1468" spans="1:13" x14ac:dyDescent="0.2">
      <c r="A1468" s="1"/>
      <c r="B1468" s="1"/>
      <c r="C1468" s="16"/>
      <c r="D1468" s="1"/>
      <c r="E1468" s="1"/>
      <c r="F1468" s="1"/>
      <c r="G1468" s="1"/>
      <c r="H1468" s="11"/>
      <c r="I1468" s="11"/>
      <c r="J1468" s="11"/>
      <c r="K1468" s="2"/>
      <c r="L1468" s="2"/>
      <c r="M1468" s="1"/>
    </row>
    <row r="1469" spans="1:13" x14ac:dyDescent="0.2">
      <c r="A1469" s="1"/>
      <c r="B1469" s="1"/>
      <c r="C1469" s="16"/>
      <c r="D1469" s="1"/>
      <c r="E1469" s="1"/>
      <c r="F1469" s="1"/>
      <c r="G1469" s="1"/>
      <c r="H1469" s="11"/>
      <c r="I1469" s="11"/>
      <c r="J1469" s="11"/>
      <c r="K1469" s="2"/>
      <c r="L1469" s="2"/>
      <c r="M1469" s="1"/>
    </row>
    <row r="1470" spans="1:13" x14ac:dyDescent="0.2">
      <c r="A1470" s="1"/>
      <c r="B1470" s="1"/>
      <c r="C1470" s="16"/>
      <c r="D1470" s="1"/>
      <c r="E1470" s="1"/>
      <c r="F1470" s="1"/>
      <c r="G1470" s="1"/>
      <c r="H1470" s="11"/>
      <c r="I1470" s="11"/>
      <c r="J1470" s="11"/>
      <c r="K1470" s="2"/>
      <c r="L1470" s="2"/>
      <c r="M1470" s="1"/>
    </row>
    <row r="1471" spans="1:13" x14ac:dyDescent="0.2">
      <c r="A1471" s="1"/>
      <c r="B1471" s="1"/>
      <c r="C1471" s="16"/>
      <c r="D1471" s="1"/>
      <c r="E1471" s="1"/>
      <c r="F1471" s="1"/>
      <c r="G1471" s="1"/>
      <c r="H1471" s="11"/>
      <c r="I1471" s="11"/>
      <c r="J1471" s="11"/>
      <c r="K1471" s="2"/>
      <c r="L1471" s="2"/>
      <c r="M1471" s="1"/>
    </row>
    <row r="1472" spans="1:13" x14ac:dyDescent="0.2">
      <c r="A1472" s="1"/>
      <c r="B1472" s="1"/>
      <c r="C1472" s="16"/>
      <c r="D1472" s="1"/>
      <c r="E1472" s="1"/>
      <c r="F1472" s="1"/>
      <c r="G1472" s="1"/>
      <c r="H1472" s="11"/>
      <c r="I1472" s="11"/>
      <c r="J1472" s="11"/>
      <c r="K1472" s="2"/>
      <c r="L1472" s="2"/>
      <c r="M1472" s="1"/>
    </row>
    <row r="1473" spans="1:13" x14ac:dyDescent="0.2">
      <c r="A1473" s="1"/>
      <c r="B1473" s="1"/>
      <c r="C1473" s="16"/>
      <c r="D1473" s="1"/>
      <c r="E1473" s="1"/>
      <c r="F1473" s="1"/>
      <c r="G1473" s="1"/>
      <c r="H1473" s="11"/>
      <c r="I1473" s="11"/>
      <c r="J1473" s="11"/>
      <c r="K1473" s="2"/>
      <c r="L1473" s="2"/>
      <c r="M1473" s="1"/>
    </row>
    <row r="1474" spans="1:13" x14ac:dyDescent="0.2">
      <c r="A1474" s="1"/>
      <c r="B1474" s="1"/>
      <c r="C1474" s="16"/>
      <c r="D1474" s="1"/>
      <c r="E1474" s="1"/>
      <c r="F1474" s="1"/>
      <c r="G1474" s="1"/>
      <c r="H1474" s="11"/>
      <c r="I1474" s="11"/>
      <c r="J1474" s="11"/>
      <c r="K1474" s="2"/>
      <c r="L1474" s="2"/>
      <c r="M1474" s="1"/>
    </row>
    <row r="1475" spans="1:13" x14ac:dyDescent="0.2">
      <c r="A1475" s="1"/>
      <c r="B1475" s="1"/>
      <c r="C1475" s="16"/>
      <c r="D1475" s="1"/>
      <c r="E1475" s="1"/>
      <c r="F1475" s="1"/>
      <c r="G1475" s="1"/>
      <c r="H1475" s="11"/>
      <c r="I1475" s="11"/>
      <c r="J1475" s="11"/>
      <c r="K1475" s="2"/>
      <c r="L1475" s="2"/>
      <c r="M1475" s="1"/>
    </row>
    <row r="1476" spans="1:13" x14ac:dyDescent="0.2">
      <c r="A1476" s="1"/>
      <c r="B1476" s="1"/>
      <c r="C1476" s="16"/>
      <c r="D1476" s="1"/>
      <c r="E1476" s="1"/>
      <c r="F1476" s="1"/>
      <c r="G1476" s="1"/>
      <c r="H1476" s="11"/>
      <c r="I1476" s="11"/>
      <c r="J1476" s="11"/>
      <c r="K1476" s="2"/>
      <c r="L1476" s="2"/>
      <c r="M1476" s="1"/>
    </row>
    <row r="1477" spans="1:13" x14ac:dyDescent="0.2">
      <c r="A1477" s="1"/>
      <c r="B1477" s="1"/>
      <c r="C1477" s="16"/>
      <c r="D1477" s="1"/>
      <c r="E1477" s="1"/>
      <c r="F1477" s="1"/>
      <c r="G1477" s="1"/>
      <c r="H1477" s="11"/>
      <c r="I1477" s="11"/>
      <c r="J1477" s="11"/>
      <c r="K1477" s="2"/>
      <c r="L1477" s="2"/>
      <c r="M1477" s="1"/>
    </row>
    <row r="1478" spans="1:13" x14ac:dyDescent="0.2">
      <c r="A1478" s="1"/>
      <c r="B1478" s="1"/>
      <c r="C1478" s="16"/>
      <c r="D1478" s="1"/>
      <c r="E1478" s="1"/>
      <c r="F1478" s="1"/>
      <c r="G1478" s="1"/>
      <c r="H1478" s="11"/>
      <c r="I1478" s="11"/>
      <c r="J1478" s="11"/>
      <c r="K1478" s="2"/>
      <c r="L1478" s="2"/>
      <c r="M1478" s="1"/>
    </row>
    <row r="1479" spans="1:13" x14ac:dyDescent="0.2">
      <c r="A1479" s="1"/>
      <c r="B1479" s="1"/>
      <c r="C1479" s="16"/>
      <c r="D1479" s="1"/>
      <c r="E1479" s="1"/>
      <c r="F1479" s="1"/>
      <c r="G1479" s="1"/>
      <c r="H1479" s="11"/>
      <c r="I1479" s="11"/>
      <c r="J1479" s="11"/>
      <c r="K1479" s="2"/>
      <c r="L1479" s="2"/>
      <c r="M1479" s="1"/>
    </row>
    <row r="1480" spans="1:13" x14ac:dyDescent="0.2">
      <c r="A1480" s="1"/>
      <c r="B1480" s="1"/>
      <c r="C1480" s="16"/>
      <c r="D1480" s="1"/>
      <c r="E1480" s="1"/>
      <c r="F1480" s="1"/>
      <c r="G1480" s="1"/>
      <c r="H1480" s="11"/>
      <c r="I1480" s="11"/>
      <c r="J1480" s="11"/>
      <c r="K1480" s="2"/>
      <c r="L1480" s="2"/>
      <c r="M1480" s="1"/>
    </row>
    <row r="1481" spans="1:13" x14ac:dyDescent="0.2">
      <c r="A1481" s="1"/>
      <c r="B1481" s="1"/>
      <c r="C1481" s="16"/>
      <c r="D1481" s="1"/>
      <c r="E1481" s="1"/>
      <c r="F1481" s="1"/>
      <c r="G1481" s="1"/>
      <c r="H1481" s="11"/>
      <c r="I1481" s="11"/>
      <c r="J1481" s="11"/>
      <c r="K1481" s="2"/>
      <c r="L1481" s="2"/>
      <c r="M1481" s="1"/>
    </row>
    <row r="1482" spans="1:13" x14ac:dyDescent="0.2">
      <c r="A1482" s="1"/>
      <c r="B1482" s="1"/>
      <c r="C1482" s="16"/>
      <c r="D1482" s="1"/>
      <c r="E1482" s="1"/>
      <c r="F1482" s="1"/>
      <c r="G1482" s="1"/>
      <c r="H1482" s="11"/>
      <c r="I1482" s="11"/>
      <c r="J1482" s="11"/>
      <c r="K1482" s="2"/>
      <c r="L1482" s="2"/>
      <c r="M1482" s="1"/>
    </row>
    <row r="1483" spans="1:13" x14ac:dyDescent="0.2">
      <c r="A1483" s="1"/>
      <c r="B1483" s="1"/>
      <c r="C1483" s="16"/>
      <c r="D1483" s="1"/>
      <c r="E1483" s="1"/>
      <c r="F1483" s="1"/>
      <c r="G1483" s="1"/>
      <c r="H1483" s="11"/>
      <c r="I1483" s="11"/>
      <c r="J1483" s="11"/>
      <c r="K1483" s="2"/>
      <c r="L1483" s="2"/>
      <c r="M1483" s="1"/>
    </row>
    <row r="1484" spans="1:13" x14ac:dyDescent="0.2">
      <c r="A1484" s="1"/>
      <c r="B1484" s="1"/>
      <c r="C1484" s="16"/>
      <c r="D1484" s="1"/>
      <c r="E1484" s="1"/>
      <c r="F1484" s="1"/>
      <c r="G1484" s="1"/>
      <c r="H1484" s="11"/>
      <c r="I1484" s="11"/>
      <c r="J1484" s="11"/>
      <c r="K1484" s="2"/>
      <c r="L1484" s="2"/>
      <c r="M1484" s="1"/>
    </row>
    <row r="1485" spans="1:13" x14ac:dyDescent="0.2">
      <c r="A1485" s="1"/>
      <c r="B1485" s="1"/>
      <c r="C1485" s="16"/>
      <c r="D1485" s="1"/>
      <c r="E1485" s="1"/>
      <c r="F1485" s="1"/>
      <c r="G1485" s="1"/>
      <c r="H1485" s="11"/>
      <c r="I1485" s="11"/>
      <c r="J1485" s="11"/>
      <c r="K1485" s="2"/>
      <c r="L1485" s="2"/>
      <c r="M1485" s="1"/>
    </row>
    <row r="1486" spans="1:13" x14ac:dyDescent="0.2">
      <c r="A1486" s="1"/>
      <c r="B1486" s="1"/>
      <c r="C1486" s="16"/>
      <c r="D1486" s="1"/>
      <c r="E1486" s="1"/>
      <c r="F1486" s="1"/>
      <c r="G1486" s="1"/>
      <c r="H1486" s="11"/>
      <c r="I1486" s="11"/>
      <c r="J1486" s="11"/>
      <c r="K1486" s="2"/>
      <c r="L1486" s="2"/>
      <c r="M1486" s="1"/>
    </row>
    <row r="1487" spans="1:13" x14ac:dyDescent="0.2">
      <c r="A1487" s="1"/>
      <c r="B1487" s="1"/>
      <c r="C1487" s="16"/>
      <c r="D1487" s="1"/>
      <c r="E1487" s="1"/>
      <c r="F1487" s="1"/>
      <c r="G1487" s="1"/>
      <c r="H1487" s="11"/>
      <c r="I1487" s="11"/>
      <c r="J1487" s="11"/>
      <c r="K1487" s="2"/>
      <c r="L1487" s="2"/>
      <c r="M1487" s="1"/>
    </row>
    <row r="1488" spans="1:13" x14ac:dyDescent="0.2">
      <c r="A1488" s="1"/>
      <c r="B1488" s="1"/>
      <c r="C1488" s="16"/>
      <c r="D1488" s="1"/>
      <c r="E1488" s="1"/>
      <c r="F1488" s="1"/>
      <c r="G1488" s="1"/>
      <c r="H1488" s="11"/>
      <c r="I1488" s="11"/>
      <c r="J1488" s="11"/>
      <c r="K1488" s="2"/>
      <c r="L1488" s="2"/>
      <c r="M1488" s="1"/>
    </row>
    <row r="1489" spans="1:13" x14ac:dyDescent="0.2">
      <c r="A1489" s="1"/>
      <c r="B1489" s="1"/>
      <c r="C1489" s="16"/>
      <c r="D1489" s="1"/>
      <c r="E1489" s="1"/>
      <c r="F1489" s="1"/>
      <c r="G1489" s="1"/>
      <c r="H1489" s="11"/>
      <c r="I1489" s="11"/>
      <c r="J1489" s="11"/>
      <c r="K1489" s="2"/>
      <c r="L1489" s="2"/>
      <c r="M1489" s="1"/>
    </row>
    <row r="1490" spans="1:13" x14ac:dyDescent="0.2">
      <c r="A1490" s="1"/>
      <c r="B1490" s="1"/>
      <c r="C1490" s="16"/>
      <c r="D1490" s="1"/>
      <c r="E1490" s="1"/>
      <c r="F1490" s="1"/>
      <c r="G1490" s="1"/>
      <c r="H1490" s="11"/>
      <c r="I1490" s="11"/>
      <c r="J1490" s="11"/>
      <c r="K1490" s="2"/>
      <c r="L1490" s="2"/>
      <c r="M1490" s="1"/>
    </row>
    <row r="1491" spans="1:13" x14ac:dyDescent="0.2">
      <c r="A1491" s="1"/>
      <c r="B1491" s="1"/>
      <c r="C1491" s="16"/>
      <c r="D1491" s="1"/>
      <c r="E1491" s="1"/>
      <c r="F1491" s="1"/>
      <c r="G1491" s="1"/>
      <c r="H1491" s="11"/>
      <c r="I1491" s="11"/>
      <c r="J1491" s="11"/>
      <c r="K1491" s="2"/>
      <c r="L1491" s="2"/>
      <c r="M1491" s="1"/>
    </row>
    <row r="1492" spans="1:13" x14ac:dyDescent="0.2">
      <c r="A1492" s="1"/>
      <c r="B1492" s="1"/>
      <c r="C1492" s="16"/>
      <c r="D1492" s="1"/>
      <c r="E1492" s="1"/>
      <c r="F1492" s="1"/>
      <c r="G1492" s="1"/>
      <c r="H1492" s="11"/>
      <c r="I1492" s="11"/>
      <c r="J1492" s="11"/>
      <c r="K1492" s="2"/>
      <c r="L1492" s="2"/>
      <c r="M1492" s="1"/>
    </row>
    <row r="1493" spans="1:13" x14ac:dyDescent="0.2">
      <c r="A1493" s="1"/>
      <c r="B1493" s="1"/>
      <c r="C1493" s="16"/>
      <c r="D1493" s="1"/>
      <c r="E1493" s="1"/>
      <c r="F1493" s="1"/>
      <c r="G1493" s="1"/>
      <c r="H1493" s="11"/>
      <c r="I1493" s="11"/>
      <c r="J1493" s="11"/>
      <c r="K1493" s="2"/>
      <c r="L1493" s="2"/>
      <c r="M1493" s="1"/>
    </row>
    <row r="1494" spans="1:13" x14ac:dyDescent="0.2">
      <c r="A1494" s="1"/>
      <c r="B1494" s="1"/>
      <c r="C1494" s="16"/>
      <c r="D1494" s="1"/>
      <c r="E1494" s="1"/>
      <c r="F1494" s="1"/>
      <c r="G1494" s="1"/>
      <c r="H1494" s="11"/>
      <c r="I1494" s="11"/>
      <c r="J1494" s="11"/>
      <c r="K1494" s="2"/>
      <c r="L1494" s="2"/>
      <c r="M1494" s="1"/>
    </row>
    <row r="1495" spans="1:13" x14ac:dyDescent="0.2">
      <c r="A1495" s="1"/>
      <c r="B1495" s="1"/>
      <c r="C1495" s="16"/>
      <c r="D1495" s="1"/>
      <c r="E1495" s="1"/>
      <c r="F1495" s="1"/>
      <c r="G1495" s="1"/>
      <c r="H1495" s="11"/>
      <c r="I1495" s="11"/>
      <c r="J1495" s="11"/>
      <c r="K1495" s="2"/>
      <c r="L1495" s="2"/>
      <c r="M1495" s="1"/>
    </row>
    <row r="1496" spans="1:13" x14ac:dyDescent="0.2">
      <c r="A1496" s="1"/>
      <c r="B1496" s="1"/>
      <c r="C1496" s="16"/>
      <c r="D1496" s="1"/>
      <c r="E1496" s="1"/>
      <c r="F1496" s="1"/>
      <c r="G1496" s="1"/>
      <c r="H1496" s="11"/>
      <c r="I1496" s="11"/>
      <c r="J1496" s="11"/>
      <c r="K1496" s="2"/>
      <c r="L1496" s="2"/>
      <c r="M1496" s="1"/>
    </row>
    <row r="1497" spans="1:13" x14ac:dyDescent="0.2">
      <c r="A1497" s="1"/>
      <c r="B1497" s="1"/>
      <c r="C1497" s="16"/>
      <c r="D1497" s="1"/>
      <c r="E1497" s="1"/>
      <c r="F1497" s="1"/>
      <c r="G1497" s="1"/>
      <c r="H1497" s="11"/>
      <c r="I1497" s="11"/>
      <c r="J1497" s="11"/>
      <c r="K1497" s="2"/>
      <c r="L1497" s="2"/>
      <c r="M1497" s="1"/>
    </row>
    <row r="1498" spans="1:13" x14ac:dyDescent="0.2">
      <c r="A1498" s="1"/>
      <c r="B1498" s="1"/>
      <c r="C1498" s="16"/>
      <c r="D1498" s="1"/>
      <c r="E1498" s="1"/>
      <c r="F1498" s="1"/>
      <c r="G1498" s="1"/>
      <c r="H1498" s="11"/>
      <c r="I1498" s="11"/>
      <c r="J1498" s="11"/>
      <c r="K1498" s="2"/>
      <c r="L1498" s="2"/>
      <c r="M1498" s="1"/>
    </row>
    <row r="1499" spans="1:13" x14ac:dyDescent="0.2">
      <c r="A1499" s="1"/>
      <c r="B1499" s="1"/>
      <c r="C1499" s="16"/>
      <c r="D1499" s="1"/>
      <c r="E1499" s="1"/>
      <c r="F1499" s="1"/>
      <c r="G1499" s="1"/>
      <c r="H1499" s="11"/>
      <c r="I1499" s="11"/>
      <c r="J1499" s="11"/>
      <c r="K1499" s="2"/>
      <c r="L1499" s="2"/>
      <c r="M1499" s="1"/>
    </row>
    <row r="1500" spans="1:13" x14ac:dyDescent="0.2">
      <c r="A1500" s="1"/>
      <c r="B1500" s="1"/>
      <c r="C1500" s="16"/>
      <c r="D1500" s="1"/>
      <c r="E1500" s="1"/>
      <c r="F1500" s="1"/>
      <c r="G1500" s="1"/>
      <c r="H1500" s="11"/>
      <c r="I1500" s="11"/>
      <c r="J1500" s="11"/>
      <c r="K1500" s="2"/>
      <c r="L1500" s="2"/>
      <c r="M1500" s="1"/>
    </row>
    <row r="1501" spans="1:13" x14ac:dyDescent="0.2">
      <c r="A1501" s="1"/>
      <c r="B1501" s="1"/>
      <c r="C1501" s="16"/>
      <c r="D1501" s="1"/>
      <c r="E1501" s="1"/>
      <c r="F1501" s="1"/>
      <c r="G1501" s="1"/>
      <c r="H1501" s="11"/>
      <c r="I1501" s="11"/>
      <c r="J1501" s="11"/>
      <c r="K1501" s="2"/>
      <c r="L1501" s="2"/>
      <c r="M1501" s="1"/>
    </row>
    <row r="1502" spans="1:13" x14ac:dyDescent="0.2">
      <c r="A1502" s="1"/>
      <c r="B1502" s="1"/>
      <c r="C1502" s="16"/>
      <c r="D1502" s="1"/>
      <c r="E1502" s="1"/>
      <c r="F1502" s="1"/>
      <c r="G1502" s="1"/>
      <c r="H1502" s="11"/>
      <c r="I1502" s="11"/>
      <c r="J1502" s="11"/>
      <c r="K1502" s="2"/>
      <c r="L1502" s="2"/>
      <c r="M1502" s="1"/>
    </row>
    <row r="1503" spans="1:13" x14ac:dyDescent="0.2">
      <c r="A1503" s="1"/>
      <c r="B1503" s="1"/>
      <c r="C1503" s="16"/>
      <c r="D1503" s="1"/>
      <c r="E1503" s="1"/>
      <c r="F1503" s="1"/>
      <c r="G1503" s="1"/>
      <c r="H1503" s="11"/>
      <c r="I1503" s="11"/>
      <c r="J1503" s="11"/>
      <c r="K1503" s="2"/>
      <c r="L1503" s="2"/>
      <c r="M1503" s="1"/>
    </row>
    <row r="1504" spans="1:13" x14ac:dyDescent="0.2">
      <c r="A1504" s="1"/>
      <c r="B1504" s="1"/>
      <c r="C1504" s="16"/>
      <c r="D1504" s="1"/>
      <c r="E1504" s="1"/>
      <c r="F1504" s="1"/>
      <c r="G1504" s="1"/>
      <c r="H1504" s="11"/>
      <c r="I1504" s="11"/>
      <c r="J1504" s="11"/>
      <c r="K1504" s="2"/>
      <c r="L1504" s="2"/>
      <c r="M1504" s="1"/>
    </row>
    <row r="1505" spans="1:13" x14ac:dyDescent="0.2">
      <c r="A1505" s="1"/>
      <c r="B1505" s="1"/>
      <c r="C1505" s="16"/>
      <c r="D1505" s="1"/>
      <c r="E1505" s="1"/>
      <c r="F1505" s="1"/>
      <c r="G1505" s="1"/>
      <c r="H1505" s="11"/>
      <c r="I1505" s="11"/>
      <c r="J1505" s="11"/>
      <c r="K1505" s="2"/>
      <c r="L1505" s="2"/>
      <c r="M1505" s="1"/>
    </row>
    <row r="1506" spans="1:13" x14ac:dyDescent="0.2">
      <c r="A1506" s="1"/>
      <c r="B1506" s="1"/>
      <c r="C1506" s="16"/>
      <c r="D1506" s="1"/>
      <c r="E1506" s="1"/>
      <c r="F1506" s="1"/>
      <c r="G1506" s="1"/>
      <c r="H1506" s="11"/>
      <c r="I1506" s="11"/>
      <c r="J1506" s="11"/>
      <c r="K1506" s="2"/>
      <c r="L1506" s="2"/>
      <c r="M1506" s="1"/>
    </row>
    <row r="1507" spans="1:13" x14ac:dyDescent="0.2">
      <c r="A1507" s="1"/>
      <c r="B1507" s="1"/>
      <c r="C1507" s="16"/>
      <c r="D1507" s="1"/>
      <c r="E1507" s="1"/>
      <c r="F1507" s="1"/>
      <c r="G1507" s="1"/>
      <c r="H1507" s="11"/>
      <c r="I1507" s="11"/>
      <c r="J1507" s="11"/>
      <c r="K1507" s="2"/>
      <c r="L1507" s="2"/>
      <c r="M1507" s="1"/>
    </row>
    <row r="1508" spans="1:13" x14ac:dyDescent="0.2">
      <c r="A1508" s="1"/>
      <c r="B1508" s="1"/>
      <c r="C1508" s="16"/>
      <c r="D1508" s="1"/>
      <c r="E1508" s="1"/>
      <c r="F1508" s="1"/>
      <c r="G1508" s="1"/>
      <c r="H1508" s="11"/>
      <c r="I1508" s="11"/>
      <c r="J1508" s="11"/>
      <c r="K1508" s="2"/>
      <c r="L1508" s="2"/>
      <c r="M1508" s="1"/>
    </row>
    <row r="1509" spans="1:13" x14ac:dyDescent="0.2">
      <c r="A1509" s="1"/>
      <c r="B1509" s="1"/>
      <c r="C1509" s="16"/>
      <c r="D1509" s="1"/>
      <c r="E1509" s="1"/>
      <c r="F1509" s="1"/>
      <c r="G1509" s="1"/>
      <c r="H1509" s="11"/>
      <c r="I1509" s="11"/>
      <c r="J1509" s="11"/>
      <c r="K1509" s="2"/>
      <c r="L1509" s="2"/>
      <c r="M1509" s="1"/>
    </row>
    <row r="1510" spans="1:13" x14ac:dyDescent="0.2">
      <c r="A1510" s="1"/>
      <c r="B1510" s="1"/>
      <c r="C1510" s="16"/>
      <c r="D1510" s="1"/>
      <c r="E1510" s="1"/>
      <c r="F1510" s="1"/>
      <c r="G1510" s="1"/>
      <c r="H1510" s="11"/>
      <c r="I1510" s="11"/>
      <c r="J1510" s="11"/>
      <c r="K1510" s="2"/>
      <c r="L1510" s="2"/>
      <c r="M1510" s="1"/>
    </row>
    <row r="1511" spans="1:13" x14ac:dyDescent="0.2">
      <c r="A1511" s="1"/>
      <c r="B1511" s="1"/>
      <c r="C1511" s="16"/>
      <c r="D1511" s="1"/>
      <c r="E1511" s="1"/>
      <c r="F1511" s="1"/>
      <c r="G1511" s="1"/>
      <c r="H1511" s="11"/>
      <c r="I1511" s="11"/>
      <c r="J1511" s="11"/>
      <c r="K1511" s="2"/>
      <c r="L1511" s="2"/>
      <c r="M1511" s="1"/>
    </row>
    <row r="1512" spans="1:13" x14ac:dyDescent="0.2">
      <c r="A1512" s="1"/>
      <c r="B1512" s="1"/>
      <c r="C1512" s="16"/>
      <c r="D1512" s="1"/>
      <c r="E1512" s="1"/>
      <c r="F1512" s="1"/>
      <c r="G1512" s="1"/>
      <c r="H1512" s="11"/>
      <c r="I1512" s="11"/>
      <c r="J1512" s="11"/>
      <c r="K1512" s="2"/>
      <c r="L1512" s="2"/>
      <c r="M1512" s="1"/>
    </row>
    <row r="1513" spans="1:13" x14ac:dyDescent="0.2">
      <c r="A1513" s="1"/>
      <c r="B1513" s="1"/>
      <c r="C1513" s="16"/>
      <c r="D1513" s="1"/>
      <c r="E1513" s="1"/>
      <c r="F1513" s="1"/>
      <c r="G1513" s="1"/>
      <c r="H1513" s="11"/>
      <c r="I1513" s="11"/>
      <c r="J1513" s="11"/>
      <c r="K1513" s="2"/>
      <c r="L1513" s="2"/>
      <c r="M1513" s="1"/>
    </row>
    <row r="1514" spans="1:13" x14ac:dyDescent="0.2">
      <c r="A1514" s="1"/>
      <c r="B1514" s="1"/>
      <c r="C1514" s="16"/>
      <c r="D1514" s="1"/>
      <c r="E1514" s="1"/>
      <c r="F1514" s="1"/>
      <c r="G1514" s="1"/>
      <c r="H1514" s="11"/>
      <c r="I1514" s="11"/>
      <c r="J1514" s="11"/>
      <c r="K1514" s="2"/>
      <c r="L1514" s="2"/>
      <c r="M1514" s="1"/>
    </row>
    <row r="1515" spans="1:13" x14ac:dyDescent="0.2">
      <c r="A1515" s="1"/>
      <c r="B1515" s="1"/>
      <c r="C1515" s="16"/>
      <c r="D1515" s="1"/>
      <c r="E1515" s="1"/>
      <c r="F1515" s="1"/>
      <c r="G1515" s="1"/>
      <c r="H1515" s="11"/>
      <c r="I1515" s="11"/>
      <c r="J1515" s="11"/>
      <c r="K1515" s="2"/>
      <c r="L1515" s="2"/>
      <c r="M1515" s="1"/>
    </row>
    <row r="1516" spans="1:13" x14ac:dyDescent="0.2">
      <c r="A1516" s="1"/>
      <c r="B1516" s="1"/>
      <c r="C1516" s="16"/>
      <c r="D1516" s="1"/>
      <c r="E1516" s="1"/>
      <c r="F1516" s="1"/>
      <c r="G1516" s="1"/>
      <c r="H1516" s="11"/>
      <c r="I1516" s="11"/>
      <c r="J1516" s="11"/>
      <c r="K1516" s="2"/>
      <c r="L1516" s="2"/>
      <c r="M1516" s="1"/>
    </row>
    <row r="1517" spans="1:13" x14ac:dyDescent="0.2">
      <c r="A1517" s="1"/>
      <c r="B1517" s="1"/>
      <c r="C1517" s="16"/>
      <c r="D1517" s="1"/>
      <c r="E1517" s="1"/>
      <c r="F1517" s="1"/>
      <c r="G1517" s="1"/>
      <c r="H1517" s="11"/>
      <c r="I1517" s="11"/>
      <c r="J1517" s="11"/>
      <c r="K1517" s="2"/>
      <c r="L1517" s="2"/>
      <c r="M1517" s="1"/>
    </row>
    <row r="1518" spans="1:13" x14ac:dyDescent="0.2">
      <c r="A1518" s="1"/>
      <c r="B1518" s="1"/>
      <c r="C1518" s="16"/>
      <c r="D1518" s="1"/>
      <c r="E1518" s="1"/>
      <c r="F1518" s="1"/>
      <c r="G1518" s="1"/>
      <c r="H1518" s="11"/>
      <c r="I1518" s="11"/>
      <c r="J1518" s="11"/>
      <c r="K1518" s="2"/>
      <c r="L1518" s="2"/>
      <c r="M1518" s="1"/>
    </row>
    <row r="1519" spans="1:13" x14ac:dyDescent="0.2">
      <c r="A1519" s="1"/>
      <c r="B1519" s="1"/>
      <c r="C1519" s="16"/>
      <c r="D1519" s="1"/>
      <c r="E1519" s="1"/>
      <c r="F1519" s="1"/>
      <c r="G1519" s="1"/>
      <c r="H1519" s="11"/>
      <c r="I1519" s="11"/>
      <c r="J1519" s="11"/>
      <c r="K1519" s="2"/>
      <c r="L1519" s="2"/>
      <c r="M1519" s="1"/>
    </row>
    <row r="1520" spans="1:13" x14ac:dyDescent="0.2">
      <c r="A1520" s="1"/>
      <c r="B1520" s="1"/>
      <c r="C1520" s="16"/>
      <c r="D1520" s="1"/>
      <c r="E1520" s="1"/>
      <c r="F1520" s="1"/>
      <c r="G1520" s="1"/>
      <c r="H1520" s="11"/>
      <c r="I1520" s="11"/>
      <c r="J1520" s="11"/>
      <c r="K1520" s="2"/>
      <c r="L1520" s="2"/>
      <c r="M1520" s="1"/>
    </row>
    <row r="1521" spans="1:13" x14ac:dyDescent="0.2">
      <c r="A1521" s="1"/>
      <c r="B1521" s="1"/>
      <c r="C1521" s="16"/>
      <c r="D1521" s="1"/>
      <c r="E1521" s="1"/>
      <c r="F1521" s="1"/>
      <c r="G1521" s="1"/>
      <c r="H1521" s="11"/>
      <c r="I1521" s="11"/>
      <c r="J1521" s="11"/>
      <c r="K1521" s="2"/>
      <c r="L1521" s="2"/>
      <c r="M1521" s="1"/>
    </row>
    <row r="1522" spans="1:13" x14ac:dyDescent="0.2">
      <c r="A1522" s="1"/>
      <c r="B1522" s="1"/>
      <c r="C1522" s="16"/>
      <c r="D1522" s="1"/>
      <c r="E1522" s="1"/>
      <c r="F1522" s="1"/>
      <c r="G1522" s="1"/>
      <c r="H1522" s="11"/>
      <c r="I1522" s="11"/>
      <c r="J1522" s="11"/>
      <c r="K1522" s="2"/>
      <c r="L1522" s="2"/>
      <c r="M1522" s="1"/>
    </row>
    <row r="1523" spans="1:13" x14ac:dyDescent="0.2">
      <c r="A1523" s="1"/>
      <c r="B1523" s="1"/>
      <c r="C1523" s="16"/>
      <c r="D1523" s="1"/>
      <c r="E1523" s="1"/>
      <c r="F1523" s="1"/>
      <c r="G1523" s="1"/>
      <c r="H1523" s="11"/>
      <c r="I1523" s="11"/>
      <c r="J1523" s="11"/>
      <c r="K1523" s="2"/>
      <c r="L1523" s="2"/>
      <c r="M1523" s="1"/>
    </row>
    <row r="1524" spans="1:13" x14ac:dyDescent="0.2">
      <c r="A1524" s="1"/>
      <c r="B1524" s="1"/>
      <c r="C1524" s="16"/>
      <c r="D1524" s="1"/>
      <c r="E1524" s="1"/>
      <c r="F1524" s="1"/>
      <c r="G1524" s="1"/>
      <c r="H1524" s="11"/>
      <c r="I1524" s="11"/>
      <c r="J1524" s="11"/>
      <c r="K1524" s="2"/>
      <c r="L1524" s="2"/>
      <c r="M1524" s="1"/>
    </row>
    <row r="1525" spans="1:13" x14ac:dyDescent="0.2">
      <c r="A1525" s="1"/>
      <c r="B1525" s="1"/>
      <c r="C1525" s="16"/>
      <c r="D1525" s="1"/>
      <c r="E1525" s="1"/>
      <c r="F1525" s="1"/>
      <c r="G1525" s="1"/>
      <c r="H1525" s="11"/>
      <c r="I1525" s="11"/>
      <c r="J1525" s="11"/>
      <c r="K1525" s="2"/>
      <c r="L1525" s="2"/>
      <c r="M1525" s="1"/>
    </row>
    <row r="1526" spans="1:13" x14ac:dyDescent="0.2">
      <c r="A1526" s="1"/>
      <c r="B1526" s="1"/>
      <c r="C1526" s="16"/>
      <c r="D1526" s="1"/>
      <c r="E1526" s="1"/>
      <c r="F1526" s="1"/>
      <c r="G1526" s="1"/>
      <c r="H1526" s="11"/>
      <c r="I1526" s="11"/>
      <c r="J1526" s="11"/>
      <c r="K1526" s="2"/>
      <c r="L1526" s="2"/>
      <c r="M1526" s="1"/>
    </row>
    <row r="1527" spans="1:13" x14ac:dyDescent="0.2">
      <c r="A1527" s="1"/>
      <c r="B1527" s="1"/>
      <c r="C1527" s="16"/>
      <c r="D1527" s="1"/>
      <c r="E1527" s="1"/>
      <c r="F1527" s="1"/>
      <c r="G1527" s="1"/>
      <c r="H1527" s="11"/>
      <c r="I1527" s="11"/>
      <c r="J1527" s="11"/>
      <c r="K1527" s="2"/>
      <c r="L1527" s="2"/>
      <c r="M1527" s="1"/>
    </row>
    <row r="1528" spans="1:13" x14ac:dyDescent="0.2">
      <c r="A1528" s="1"/>
      <c r="B1528" s="1"/>
      <c r="C1528" s="16"/>
      <c r="D1528" s="1"/>
      <c r="E1528" s="1"/>
      <c r="F1528" s="1"/>
      <c r="G1528" s="1"/>
      <c r="H1528" s="11"/>
      <c r="I1528" s="11"/>
      <c r="J1528" s="11"/>
      <c r="K1528" s="2"/>
      <c r="L1528" s="2"/>
      <c r="M1528" s="1"/>
    </row>
    <row r="1529" spans="1:13" x14ac:dyDescent="0.2">
      <c r="A1529" s="1"/>
      <c r="B1529" s="1"/>
      <c r="C1529" s="16"/>
      <c r="D1529" s="1"/>
      <c r="E1529" s="1"/>
      <c r="F1529" s="1"/>
      <c r="G1529" s="1"/>
      <c r="H1529" s="11"/>
      <c r="I1529" s="11"/>
      <c r="J1529" s="11"/>
      <c r="K1529" s="2"/>
      <c r="L1529" s="2"/>
      <c r="M1529" s="1"/>
    </row>
    <row r="1530" spans="1:13" x14ac:dyDescent="0.2">
      <c r="A1530" s="1"/>
      <c r="B1530" s="1"/>
      <c r="C1530" s="16"/>
      <c r="D1530" s="1"/>
      <c r="E1530" s="1"/>
      <c r="F1530" s="1"/>
      <c r="G1530" s="1"/>
      <c r="H1530" s="11"/>
      <c r="I1530" s="11"/>
      <c r="J1530" s="11"/>
      <c r="K1530" s="2"/>
      <c r="L1530" s="2"/>
      <c r="M1530" s="1"/>
    </row>
    <row r="1531" spans="1:13" x14ac:dyDescent="0.2">
      <c r="A1531" s="1"/>
      <c r="B1531" s="1"/>
      <c r="C1531" s="16"/>
      <c r="D1531" s="1"/>
      <c r="E1531" s="1"/>
      <c r="F1531" s="1"/>
      <c r="G1531" s="1"/>
      <c r="H1531" s="11"/>
      <c r="I1531" s="11"/>
      <c r="J1531" s="11"/>
      <c r="K1531" s="2"/>
      <c r="L1531" s="2"/>
      <c r="M1531" s="1"/>
    </row>
    <row r="1532" spans="1:13" x14ac:dyDescent="0.2">
      <c r="A1532" s="1"/>
      <c r="B1532" s="1"/>
      <c r="C1532" s="16"/>
      <c r="D1532" s="1"/>
      <c r="E1532" s="1"/>
      <c r="F1532" s="1"/>
      <c r="G1532" s="1"/>
      <c r="H1532" s="11"/>
      <c r="I1532" s="11"/>
      <c r="J1532" s="11"/>
      <c r="K1532" s="2"/>
      <c r="L1532" s="2"/>
      <c r="M1532" s="1"/>
    </row>
    <row r="1533" spans="1:13" x14ac:dyDescent="0.2">
      <c r="A1533" s="1"/>
      <c r="B1533" s="1"/>
      <c r="C1533" s="16"/>
      <c r="D1533" s="1"/>
      <c r="E1533" s="1"/>
      <c r="F1533" s="1"/>
      <c r="G1533" s="1"/>
      <c r="H1533" s="11"/>
      <c r="I1533" s="11"/>
      <c r="J1533" s="11"/>
      <c r="K1533" s="2"/>
      <c r="L1533" s="2"/>
      <c r="M1533" s="1"/>
    </row>
    <row r="1534" spans="1:13" x14ac:dyDescent="0.2">
      <c r="A1534" s="1"/>
      <c r="B1534" s="1"/>
      <c r="C1534" s="16"/>
      <c r="D1534" s="1"/>
      <c r="E1534" s="1"/>
      <c r="F1534" s="1"/>
      <c r="G1534" s="1"/>
      <c r="H1534" s="11"/>
      <c r="I1534" s="11"/>
      <c r="J1534" s="11"/>
      <c r="K1534" s="2"/>
      <c r="L1534" s="2"/>
      <c r="M1534" s="1"/>
    </row>
    <row r="1535" spans="1:13" x14ac:dyDescent="0.2">
      <c r="A1535" s="1"/>
      <c r="B1535" s="1"/>
      <c r="C1535" s="16"/>
      <c r="D1535" s="1"/>
      <c r="E1535" s="1"/>
      <c r="F1535" s="1"/>
      <c r="G1535" s="1"/>
      <c r="H1535" s="11"/>
      <c r="I1535" s="11"/>
      <c r="J1535" s="11"/>
      <c r="K1535" s="2"/>
      <c r="L1535" s="2"/>
      <c r="M1535" s="1"/>
    </row>
    <row r="1536" spans="1:13" x14ac:dyDescent="0.2">
      <c r="A1536" s="1"/>
      <c r="B1536" s="1"/>
      <c r="C1536" s="16"/>
      <c r="D1536" s="1"/>
      <c r="E1536" s="1"/>
      <c r="F1536" s="1"/>
      <c r="G1536" s="1"/>
      <c r="H1536" s="11"/>
      <c r="I1536" s="11"/>
      <c r="J1536" s="11"/>
      <c r="K1536" s="2"/>
      <c r="L1536" s="2"/>
      <c r="M1536" s="1"/>
    </row>
    <row r="1537" spans="1:13" x14ac:dyDescent="0.2">
      <c r="A1537" s="1"/>
      <c r="B1537" s="1"/>
      <c r="C1537" s="16"/>
      <c r="D1537" s="1"/>
      <c r="E1537" s="1"/>
      <c r="F1537" s="1"/>
      <c r="G1537" s="1"/>
      <c r="H1537" s="11"/>
      <c r="I1537" s="11"/>
      <c r="J1537" s="11"/>
      <c r="K1537" s="2"/>
      <c r="L1537" s="2"/>
      <c r="M1537" s="1"/>
    </row>
    <row r="1538" spans="1:13" x14ac:dyDescent="0.2">
      <c r="A1538" s="1"/>
      <c r="B1538" s="1"/>
      <c r="C1538" s="16"/>
      <c r="D1538" s="1"/>
      <c r="E1538" s="1"/>
      <c r="F1538" s="1"/>
      <c r="G1538" s="1"/>
      <c r="H1538" s="11"/>
      <c r="I1538" s="11"/>
      <c r="J1538" s="11"/>
      <c r="K1538" s="2"/>
      <c r="L1538" s="2"/>
      <c r="M1538" s="1"/>
    </row>
    <row r="1539" spans="1:13" x14ac:dyDescent="0.2">
      <c r="A1539" s="1"/>
      <c r="B1539" s="1"/>
      <c r="C1539" s="16"/>
      <c r="D1539" s="1"/>
      <c r="E1539" s="1"/>
      <c r="F1539" s="1"/>
      <c r="G1539" s="1"/>
      <c r="H1539" s="11"/>
      <c r="I1539" s="11"/>
      <c r="J1539" s="11"/>
      <c r="K1539" s="2"/>
      <c r="L1539" s="2"/>
      <c r="M1539" s="1"/>
    </row>
    <row r="1540" spans="1:13" x14ac:dyDescent="0.2">
      <c r="A1540" s="1"/>
      <c r="B1540" s="1"/>
      <c r="C1540" s="16"/>
      <c r="D1540" s="1"/>
      <c r="E1540" s="1"/>
      <c r="F1540" s="1"/>
      <c r="G1540" s="1"/>
      <c r="H1540" s="11"/>
      <c r="I1540" s="11"/>
      <c r="J1540" s="11"/>
      <c r="K1540" s="2"/>
      <c r="L1540" s="2"/>
      <c r="M1540" s="1"/>
    </row>
    <row r="1541" spans="1:13" x14ac:dyDescent="0.2">
      <c r="A1541" s="1"/>
      <c r="B1541" s="1"/>
      <c r="C1541" s="16"/>
      <c r="D1541" s="1"/>
      <c r="E1541" s="1"/>
      <c r="F1541" s="1"/>
      <c r="G1541" s="1"/>
      <c r="H1541" s="11"/>
      <c r="I1541" s="11"/>
      <c r="J1541" s="11"/>
      <c r="K1541" s="2"/>
      <c r="L1541" s="2"/>
      <c r="M1541" s="1"/>
    </row>
    <row r="1542" spans="1:13" x14ac:dyDescent="0.2">
      <c r="A1542" s="1"/>
      <c r="B1542" s="1"/>
      <c r="C1542" s="16"/>
      <c r="D1542" s="1"/>
      <c r="E1542" s="1"/>
      <c r="F1542" s="1"/>
      <c r="G1542" s="1"/>
      <c r="H1542" s="11"/>
      <c r="I1542" s="11"/>
      <c r="J1542" s="11"/>
      <c r="K1542" s="2"/>
      <c r="L1542" s="2"/>
      <c r="M1542" s="1"/>
    </row>
    <row r="1543" spans="1:13" x14ac:dyDescent="0.2">
      <c r="A1543" s="1"/>
      <c r="B1543" s="1"/>
      <c r="C1543" s="16"/>
      <c r="D1543" s="1"/>
      <c r="E1543" s="1"/>
      <c r="F1543" s="1"/>
      <c r="G1543" s="1"/>
      <c r="H1543" s="11"/>
      <c r="I1543" s="11"/>
      <c r="J1543" s="11"/>
      <c r="K1543" s="2"/>
      <c r="L1543" s="2"/>
      <c r="M1543" s="1"/>
    </row>
    <row r="1544" spans="1:13" x14ac:dyDescent="0.2">
      <c r="A1544" s="1"/>
      <c r="B1544" s="1"/>
      <c r="C1544" s="16"/>
      <c r="D1544" s="1"/>
      <c r="E1544" s="1"/>
      <c r="F1544" s="1"/>
      <c r="G1544" s="1"/>
      <c r="H1544" s="11"/>
      <c r="I1544" s="11"/>
      <c r="J1544" s="11"/>
      <c r="K1544" s="2"/>
      <c r="L1544" s="2"/>
      <c r="M1544" s="1"/>
    </row>
    <row r="1545" spans="1:13" x14ac:dyDescent="0.2">
      <c r="A1545" s="1"/>
      <c r="B1545" s="1"/>
      <c r="C1545" s="16"/>
      <c r="D1545" s="1"/>
      <c r="E1545" s="1"/>
      <c r="F1545" s="1"/>
      <c r="G1545" s="1"/>
      <c r="H1545" s="11"/>
      <c r="I1545" s="11"/>
      <c r="J1545" s="11"/>
      <c r="K1545" s="2"/>
      <c r="L1545" s="2"/>
      <c r="M1545" s="1"/>
    </row>
    <row r="1546" spans="1:13" x14ac:dyDescent="0.2">
      <c r="A1546" s="1"/>
      <c r="B1546" s="1"/>
      <c r="C1546" s="16"/>
      <c r="D1546" s="1"/>
      <c r="E1546" s="1"/>
      <c r="F1546" s="1"/>
      <c r="G1546" s="1"/>
      <c r="H1546" s="11"/>
      <c r="I1546" s="11"/>
      <c r="J1546" s="11"/>
      <c r="K1546" s="2"/>
      <c r="L1546" s="2"/>
      <c r="M1546" s="1"/>
    </row>
    <row r="1547" spans="1:13" x14ac:dyDescent="0.2">
      <c r="A1547" s="1"/>
      <c r="B1547" s="1"/>
      <c r="C1547" s="16"/>
      <c r="D1547" s="1"/>
      <c r="E1547" s="1"/>
      <c r="F1547" s="1"/>
      <c r="G1547" s="1"/>
      <c r="H1547" s="11"/>
      <c r="I1547" s="11"/>
      <c r="J1547" s="11"/>
      <c r="K1547" s="2"/>
      <c r="L1547" s="2"/>
      <c r="M1547" s="1"/>
    </row>
    <row r="1548" spans="1:13" x14ac:dyDescent="0.2">
      <c r="A1548" s="1"/>
      <c r="B1548" s="1"/>
      <c r="C1548" s="16"/>
      <c r="D1548" s="1"/>
      <c r="E1548" s="1"/>
      <c r="F1548" s="1"/>
      <c r="G1548" s="1"/>
      <c r="H1548" s="11"/>
      <c r="I1548" s="11"/>
      <c r="J1548" s="11"/>
      <c r="K1548" s="2"/>
      <c r="L1548" s="2"/>
      <c r="M1548" s="1"/>
    </row>
    <row r="1549" spans="1:13" x14ac:dyDescent="0.2">
      <c r="A1549" s="1"/>
      <c r="B1549" s="1"/>
      <c r="C1549" s="16"/>
      <c r="D1549" s="1"/>
      <c r="E1549" s="1"/>
      <c r="F1549" s="1"/>
      <c r="G1549" s="1"/>
      <c r="H1549" s="11"/>
      <c r="I1549" s="11"/>
      <c r="J1549" s="11"/>
      <c r="K1549" s="2"/>
      <c r="L1549" s="2"/>
      <c r="M1549" s="1"/>
    </row>
    <row r="1550" spans="1:13" x14ac:dyDescent="0.2">
      <c r="A1550" s="1"/>
      <c r="B1550" s="1"/>
      <c r="C1550" s="16"/>
      <c r="D1550" s="1"/>
      <c r="E1550" s="1"/>
      <c r="F1550" s="1"/>
      <c r="G1550" s="1"/>
      <c r="H1550" s="11"/>
      <c r="I1550" s="11"/>
      <c r="J1550" s="11"/>
      <c r="K1550" s="2"/>
      <c r="L1550" s="2"/>
      <c r="M1550" s="1"/>
    </row>
    <row r="1551" spans="1:13" x14ac:dyDescent="0.2">
      <c r="A1551" s="1"/>
      <c r="B1551" s="1"/>
      <c r="C1551" s="16"/>
      <c r="D1551" s="1"/>
      <c r="E1551" s="1"/>
      <c r="F1551" s="1"/>
      <c r="G1551" s="1"/>
      <c r="H1551" s="11"/>
      <c r="I1551" s="11"/>
      <c r="J1551" s="11"/>
      <c r="K1551" s="2"/>
      <c r="L1551" s="2"/>
      <c r="M1551" s="1"/>
    </row>
    <row r="1552" spans="1:13" x14ac:dyDescent="0.2">
      <c r="A1552" s="1"/>
      <c r="B1552" s="1"/>
      <c r="C1552" s="16"/>
      <c r="D1552" s="1"/>
      <c r="E1552" s="1"/>
      <c r="F1552" s="1"/>
      <c r="G1552" s="1"/>
      <c r="H1552" s="11"/>
      <c r="I1552" s="11"/>
      <c r="J1552" s="11"/>
      <c r="K1552" s="2"/>
      <c r="L1552" s="2"/>
      <c r="M1552" s="1"/>
    </row>
    <row r="1553" spans="1:13" x14ac:dyDescent="0.2">
      <c r="A1553" s="1"/>
      <c r="B1553" s="1"/>
      <c r="C1553" s="16"/>
      <c r="D1553" s="1"/>
      <c r="E1553" s="1"/>
      <c r="F1553" s="1"/>
      <c r="G1553" s="1"/>
      <c r="H1553" s="11"/>
      <c r="I1553" s="11"/>
      <c r="J1553" s="11"/>
      <c r="K1553" s="2"/>
      <c r="L1553" s="2"/>
      <c r="M1553" s="1"/>
    </row>
    <row r="1554" spans="1:13" x14ac:dyDescent="0.2">
      <c r="A1554" s="1"/>
      <c r="B1554" s="1"/>
      <c r="C1554" s="16"/>
      <c r="D1554" s="1"/>
      <c r="E1554" s="1"/>
      <c r="F1554" s="1"/>
      <c r="G1554" s="1"/>
      <c r="H1554" s="11"/>
      <c r="I1554" s="11"/>
      <c r="J1554" s="11"/>
      <c r="K1554" s="2"/>
      <c r="L1554" s="2"/>
      <c r="M1554" s="1"/>
    </row>
    <row r="1555" spans="1:13" x14ac:dyDescent="0.2">
      <c r="A1555" s="1"/>
      <c r="B1555" s="1"/>
      <c r="C1555" s="16"/>
      <c r="D1555" s="1"/>
      <c r="E1555" s="1"/>
      <c r="F1555" s="1"/>
      <c r="G1555" s="1"/>
      <c r="H1555" s="11"/>
      <c r="I1555" s="11"/>
      <c r="J1555" s="11"/>
      <c r="K1555" s="2"/>
      <c r="L1555" s="2"/>
      <c r="M1555" s="1"/>
    </row>
    <row r="1556" spans="1:13" x14ac:dyDescent="0.2">
      <c r="A1556" s="1"/>
      <c r="B1556" s="1"/>
      <c r="C1556" s="16"/>
      <c r="D1556" s="1"/>
      <c r="E1556" s="1"/>
      <c r="F1556" s="1"/>
      <c r="G1556" s="1"/>
      <c r="H1556" s="11"/>
      <c r="I1556" s="11"/>
      <c r="J1556" s="11"/>
      <c r="K1556" s="2"/>
      <c r="L1556" s="2"/>
      <c r="M1556" s="1"/>
    </row>
    <row r="1557" spans="1:13" x14ac:dyDescent="0.2">
      <c r="A1557" s="1"/>
      <c r="B1557" s="1"/>
      <c r="C1557" s="16"/>
      <c r="D1557" s="1"/>
      <c r="E1557" s="1"/>
      <c r="F1557" s="1"/>
      <c r="G1557" s="1"/>
      <c r="H1557" s="11"/>
      <c r="I1557" s="11"/>
      <c r="J1557" s="11"/>
      <c r="K1557" s="2"/>
      <c r="L1557" s="2"/>
      <c r="M1557" s="1"/>
    </row>
    <row r="1558" spans="1:13" x14ac:dyDescent="0.2">
      <c r="A1558" s="1"/>
      <c r="B1558" s="1"/>
      <c r="C1558" s="16"/>
      <c r="D1558" s="1"/>
      <c r="E1558" s="1"/>
      <c r="F1558" s="1"/>
      <c r="G1558" s="1"/>
      <c r="H1558" s="11"/>
      <c r="I1558" s="11"/>
      <c r="J1558" s="11"/>
      <c r="K1558" s="2"/>
      <c r="L1558" s="2"/>
      <c r="M1558" s="1"/>
    </row>
    <row r="1559" spans="1:13" x14ac:dyDescent="0.2">
      <c r="A1559" s="1"/>
      <c r="B1559" s="1"/>
      <c r="C1559" s="16"/>
      <c r="D1559" s="1"/>
      <c r="E1559" s="1"/>
      <c r="F1559" s="1"/>
      <c r="G1559" s="1"/>
      <c r="H1559" s="11"/>
      <c r="I1559" s="11"/>
      <c r="J1559" s="11"/>
      <c r="K1559" s="2"/>
      <c r="L1559" s="2"/>
      <c r="M1559" s="1"/>
    </row>
    <row r="1560" spans="1:13" x14ac:dyDescent="0.2">
      <c r="A1560" s="1"/>
      <c r="B1560" s="1"/>
      <c r="C1560" s="16"/>
      <c r="D1560" s="1"/>
      <c r="E1560" s="1"/>
      <c r="F1560" s="1"/>
      <c r="G1560" s="1"/>
      <c r="H1560" s="11"/>
      <c r="I1560" s="11"/>
      <c r="J1560" s="11"/>
      <c r="K1560" s="2"/>
      <c r="L1560" s="2"/>
      <c r="M1560" s="1"/>
    </row>
    <row r="1561" spans="1:13" x14ac:dyDescent="0.2">
      <c r="A1561" s="1"/>
      <c r="B1561" s="1"/>
      <c r="C1561" s="16"/>
      <c r="D1561" s="1"/>
      <c r="E1561" s="1"/>
      <c r="F1561" s="1"/>
      <c r="G1561" s="1"/>
      <c r="H1561" s="11"/>
      <c r="I1561" s="11"/>
      <c r="J1561" s="11"/>
      <c r="K1561" s="2"/>
      <c r="L1561" s="2"/>
      <c r="M1561" s="1"/>
    </row>
    <row r="1562" spans="1:13" x14ac:dyDescent="0.2">
      <c r="A1562" s="1"/>
      <c r="B1562" s="1"/>
      <c r="C1562" s="16"/>
      <c r="D1562" s="1"/>
      <c r="E1562" s="1"/>
      <c r="F1562" s="1"/>
      <c r="G1562" s="1"/>
      <c r="H1562" s="11"/>
      <c r="I1562" s="11"/>
      <c r="J1562" s="11"/>
      <c r="K1562" s="2"/>
      <c r="L1562" s="2"/>
      <c r="M1562" s="1"/>
    </row>
    <row r="1563" spans="1:13" x14ac:dyDescent="0.2">
      <c r="A1563" s="1"/>
      <c r="B1563" s="1"/>
      <c r="C1563" s="16"/>
      <c r="D1563" s="1"/>
      <c r="E1563" s="1"/>
      <c r="F1563" s="1"/>
      <c r="G1563" s="1"/>
      <c r="H1563" s="11"/>
      <c r="I1563" s="11"/>
      <c r="J1563" s="11"/>
      <c r="K1563" s="2"/>
      <c r="L1563" s="2"/>
      <c r="M1563" s="1"/>
    </row>
    <row r="1564" spans="1:13" x14ac:dyDescent="0.2">
      <c r="A1564" s="1"/>
      <c r="B1564" s="1"/>
      <c r="C1564" s="16"/>
      <c r="D1564" s="1"/>
      <c r="E1564" s="1"/>
      <c r="F1564" s="1"/>
      <c r="G1564" s="1"/>
      <c r="H1564" s="11"/>
      <c r="I1564" s="11"/>
      <c r="J1564" s="11"/>
      <c r="K1564" s="2"/>
      <c r="L1564" s="2"/>
      <c r="M1564" s="1"/>
    </row>
    <row r="1565" spans="1:13" x14ac:dyDescent="0.2">
      <c r="A1565" s="1"/>
      <c r="B1565" s="1"/>
      <c r="C1565" s="16"/>
      <c r="D1565" s="1"/>
      <c r="E1565" s="1"/>
      <c r="F1565" s="1"/>
      <c r="G1565" s="1"/>
      <c r="H1565" s="11"/>
      <c r="I1565" s="11"/>
      <c r="J1565" s="11"/>
      <c r="K1565" s="2"/>
      <c r="L1565" s="2"/>
      <c r="M1565" s="1"/>
    </row>
    <row r="1566" spans="1:13" x14ac:dyDescent="0.2">
      <c r="A1566" s="1"/>
      <c r="B1566" s="1"/>
      <c r="C1566" s="16"/>
      <c r="D1566" s="1"/>
      <c r="E1566" s="1"/>
      <c r="F1566" s="1"/>
      <c r="G1566" s="1"/>
      <c r="H1566" s="11"/>
      <c r="I1566" s="11"/>
      <c r="J1566" s="11"/>
      <c r="K1566" s="2"/>
      <c r="L1566" s="2"/>
      <c r="M1566" s="1"/>
    </row>
    <row r="1567" spans="1:13" x14ac:dyDescent="0.2">
      <c r="A1567" s="1"/>
      <c r="B1567" s="1"/>
      <c r="C1567" s="16"/>
      <c r="D1567" s="1"/>
      <c r="E1567" s="1"/>
      <c r="F1567" s="1"/>
      <c r="G1567" s="1"/>
      <c r="H1567" s="11"/>
      <c r="I1567" s="11"/>
      <c r="J1567" s="11"/>
      <c r="K1567" s="2"/>
      <c r="L1567" s="2"/>
      <c r="M1567" s="1"/>
    </row>
    <row r="1568" spans="1:13" x14ac:dyDescent="0.2">
      <c r="A1568" s="1"/>
      <c r="B1568" s="1"/>
      <c r="C1568" s="16"/>
      <c r="D1568" s="1"/>
      <c r="E1568" s="1"/>
      <c r="F1568" s="1"/>
      <c r="G1568" s="1"/>
      <c r="H1568" s="11"/>
      <c r="I1568" s="11"/>
      <c r="J1568" s="11"/>
      <c r="K1568" s="2"/>
      <c r="L1568" s="2"/>
      <c r="M1568" s="1"/>
    </row>
    <row r="1569" spans="1:13" x14ac:dyDescent="0.2">
      <c r="A1569" s="1"/>
      <c r="B1569" s="1"/>
      <c r="C1569" s="16"/>
      <c r="D1569" s="1"/>
      <c r="E1569" s="1"/>
      <c r="F1569" s="1"/>
      <c r="G1569" s="1"/>
      <c r="H1569" s="11"/>
      <c r="I1569" s="11"/>
      <c r="J1569" s="11"/>
      <c r="K1569" s="2"/>
      <c r="L1569" s="2"/>
      <c r="M1569" s="1"/>
    </row>
    <row r="1570" spans="1:13" x14ac:dyDescent="0.2">
      <c r="A1570" s="1"/>
      <c r="B1570" s="1"/>
      <c r="C1570" s="16"/>
      <c r="D1570" s="1"/>
      <c r="E1570" s="1"/>
      <c r="F1570" s="1"/>
      <c r="G1570" s="1"/>
      <c r="H1570" s="11"/>
      <c r="I1570" s="11"/>
      <c r="J1570" s="11"/>
      <c r="K1570" s="2"/>
      <c r="L1570" s="2"/>
      <c r="M1570" s="1"/>
    </row>
    <row r="1571" spans="1:13" x14ac:dyDescent="0.2">
      <c r="A1571" s="1"/>
      <c r="B1571" s="1"/>
      <c r="C1571" s="16"/>
      <c r="D1571" s="1"/>
      <c r="E1571" s="1"/>
      <c r="F1571" s="1"/>
      <c r="G1571" s="1"/>
      <c r="H1571" s="11"/>
      <c r="I1571" s="11"/>
      <c r="J1571" s="11"/>
      <c r="K1571" s="2"/>
      <c r="L1571" s="2"/>
      <c r="M1571" s="1"/>
    </row>
    <row r="1572" spans="1:13" x14ac:dyDescent="0.2">
      <c r="A1572" s="1"/>
      <c r="B1572" s="1"/>
      <c r="C1572" s="16"/>
      <c r="D1572" s="1"/>
      <c r="E1572" s="1"/>
      <c r="F1572" s="1"/>
      <c r="G1572" s="1"/>
      <c r="H1572" s="11"/>
      <c r="I1572" s="11"/>
      <c r="J1572" s="11"/>
      <c r="K1572" s="2"/>
      <c r="L1572" s="2"/>
      <c r="M1572" s="1"/>
    </row>
    <row r="1573" spans="1:13" x14ac:dyDescent="0.2">
      <c r="A1573" s="1"/>
      <c r="B1573" s="1"/>
      <c r="C1573" s="16"/>
      <c r="D1573" s="1"/>
      <c r="E1573" s="1"/>
      <c r="F1573" s="1"/>
      <c r="G1573" s="1"/>
      <c r="H1573" s="11"/>
      <c r="I1573" s="11"/>
      <c r="J1573" s="11"/>
      <c r="K1573" s="2"/>
      <c r="L1573" s="2"/>
      <c r="M1573" s="1"/>
    </row>
    <row r="1574" spans="1:13" x14ac:dyDescent="0.2">
      <c r="A1574" s="1"/>
      <c r="B1574" s="1"/>
      <c r="C1574" s="16"/>
      <c r="D1574" s="1"/>
      <c r="E1574" s="1"/>
      <c r="F1574" s="1"/>
      <c r="G1574" s="1"/>
      <c r="H1574" s="11"/>
      <c r="I1574" s="11"/>
      <c r="J1574" s="11"/>
      <c r="K1574" s="2"/>
      <c r="L1574" s="2"/>
      <c r="M1574" s="1"/>
    </row>
    <row r="1575" spans="1:13" x14ac:dyDescent="0.2">
      <c r="A1575" s="1"/>
      <c r="B1575" s="1"/>
      <c r="C1575" s="16"/>
      <c r="D1575" s="1"/>
      <c r="E1575" s="1"/>
      <c r="F1575" s="1"/>
      <c r="G1575" s="1"/>
      <c r="H1575" s="11"/>
      <c r="I1575" s="11"/>
      <c r="J1575" s="11"/>
      <c r="K1575" s="2"/>
      <c r="L1575" s="2"/>
      <c r="M1575" s="1"/>
    </row>
    <row r="1576" spans="1:13" x14ac:dyDescent="0.2">
      <c r="A1576" s="1"/>
      <c r="B1576" s="1"/>
      <c r="C1576" s="16"/>
      <c r="D1576" s="1"/>
      <c r="E1576" s="1"/>
      <c r="F1576" s="1"/>
      <c r="G1576" s="1"/>
      <c r="H1576" s="11"/>
      <c r="I1576" s="11"/>
      <c r="J1576" s="11"/>
      <c r="K1576" s="2"/>
      <c r="L1576" s="2"/>
      <c r="M1576" s="1"/>
    </row>
    <row r="1577" spans="1:13" x14ac:dyDescent="0.2">
      <c r="A1577" s="1"/>
      <c r="B1577" s="1"/>
      <c r="C1577" s="16"/>
      <c r="D1577" s="1"/>
      <c r="E1577" s="1"/>
      <c r="F1577" s="1"/>
      <c r="G1577" s="1"/>
      <c r="H1577" s="11"/>
      <c r="I1577" s="11"/>
      <c r="J1577" s="11"/>
      <c r="K1577" s="2"/>
      <c r="L1577" s="2"/>
      <c r="M1577" s="1"/>
    </row>
    <row r="1578" spans="1:13" x14ac:dyDescent="0.2">
      <c r="A1578" s="1"/>
      <c r="B1578" s="1"/>
      <c r="C1578" s="16"/>
      <c r="D1578" s="1"/>
      <c r="E1578" s="1"/>
      <c r="F1578" s="1"/>
      <c r="G1578" s="1"/>
      <c r="H1578" s="11"/>
      <c r="I1578" s="11"/>
      <c r="J1578" s="11"/>
      <c r="K1578" s="2"/>
      <c r="L1578" s="2"/>
      <c r="M1578" s="1"/>
    </row>
    <row r="1579" spans="1:13" x14ac:dyDescent="0.2">
      <c r="A1579" s="1"/>
      <c r="B1579" s="1"/>
      <c r="C1579" s="16"/>
      <c r="D1579" s="1"/>
      <c r="E1579" s="1"/>
      <c r="F1579" s="1"/>
      <c r="G1579" s="1"/>
      <c r="H1579" s="11"/>
      <c r="I1579" s="11"/>
      <c r="J1579" s="11"/>
      <c r="K1579" s="2"/>
      <c r="L1579" s="2"/>
      <c r="M1579" s="1"/>
    </row>
    <row r="1580" spans="1:13" x14ac:dyDescent="0.2">
      <c r="A1580" s="1"/>
      <c r="B1580" s="1"/>
      <c r="C1580" s="16"/>
      <c r="D1580" s="1"/>
      <c r="E1580" s="1"/>
      <c r="F1580" s="1"/>
      <c r="G1580" s="1"/>
      <c r="H1580" s="11"/>
      <c r="I1580" s="11"/>
      <c r="J1580" s="11"/>
      <c r="K1580" s="2"/>
      <c r="L1580" s="2"/>
      <c r="M1580" s="1"/>
    </row>
    <row r="1581" spans="1:13" x14ac:dyDescent="0.2">
      <c r="A1581" s="1"/>
      <c r="B1581" s="1"/>
      <c r="C1581" s="16"/>
      <c r="D1581" s="1"/>
      <c r="E1581" s="1"/>
      <c r="F1581" s="1"/>
      <c r="G1581" s="1"/>
      <c r="H1581" s="11"/>
      <c r="I1581" s="11"/>
      <c r="J1581" s="11"/>
      <c r="K1581" s="2"/>
      <c r="L1581" s="2"/>
      <c r="M1581" s="1"/>
    </row>
    <row r="1582" spans="1:13" x14ac:dyDescent="0.2">
      <c r="A1582" s="1"/>
      <c r="B1582" s="1"/>
      <c r="C1582" s="16"/>
      <c r="D1582" s="1"/>
      <c r="E1582" s="1"/>
      <c r="F1582" s="1"/>
      <c r="G1582" s="1"/>
      <c r="H1582" s="11"/>
      <c r="I1582" s="11"/>
      <c r="J1582" s="11"/>
      <c r="K1582" s="2"/>
      <c r="L1582" s="2"/>
      <c r="M1582" s="1"/>
    </row>
    <row r="1583" spans="1:13" x14ac:dyDescent="0.2">
      <c r="A1583" s="1"/>
      <c r="B1583" s="1"/>
      <c r="C1583" s="16"/>
      <c r="D1583" s="1"/>
      <c r="E1583" s="1"/>
      <c r="F1583" s="1"/>
      <c r="G1583" s="1"/>
      <c r="H1583" s="11"/>
      <c r="I1583" s="11"/>
      <c r="J1583" s="11"/>
      <c r="K1583" s="2"/>
      <c r="L1583" s="2"/>
      <c r="M1583" s="1"/>
    </row>
    <row r="1584" spans="1:13" x14ac:dyDescent="0.2">
      <c r="A1584" s="1"/>
      <c r="B1584" s="1"/>
      <c r="C1584" s="16"/>
      <c r="D1584" s="1"/>
      <c r="E1584" s="1"/>
      <c r="F1584" s="1"/>
      <c r="G1584" s="1"/>
      <c r="H1584" s="11"/>
      <c r="I1584" s="11"/>
      <c r="J1584" s="11"/>
      <c r="K1584" s="2"/>
      <c r="L1584" s="2"/>
      <c r="M1584" s="1"/>
    </row>
    <row r="1585" spans="1:13" x14ac:dyDescent="0.2">
      <c r="A1585" s="1"/>
      <c r="B1585" s="1"/>
      <c r="C1585" s="16"/>
      <c r="D1585" s="1"/>
      <c r="E1585" s="1"/>
      <c r="F1585" s="1"/>
      <c r="G1585" s="1"/>
      <c r="H1585" s="11"/>
      <c r="I1585" s="11"/>
      <c r="J1585" s="11"/>
      <c r="K1585" s="2"/>
      <c r="L1585" s="2"/>
      <c r="M1585" s="1"/>
    </row>
    <row r="1586" spans="1:13" x14ac:dyDescent="0.2">
      <c r="A1586" s="1"/>
      <c r="B1586" s="1"/>
      <c r="C1586" s="16"/>
      <c r="D1586" s="1"/>
      <c r="E1586" s="1"/>
      <c r="F1586" s="1"/>
      <c r="G1586" s="1"/>
      <c r="H1586" s="11"/>
      <c r="I1586" s="11"/>
      <c r="J1586" s="11"/>
      <c r="K1586" s="2"/>
      <c r="L1586" s="2"/>
      <c r="M1586" s="1"/>
    </row>
    <row r="1587" spans="1:13" x14ac:dyDescent="0.2">
      <c r="A1587" s="1"/>
      <c r="B1587" s="1"/>
      <c r="C1587" s="16"/>
      <c r="D1587" s="1"/>
      <c r="E1587" s="1"/>
      <c r="F1587" s="1"/>
      <c r="G1587" s="1"/>
      <c r="H1587" s="11"/>
      <c r="I1587" s="11"/>
      <c r="J1587" s="11"/>
      <c r="K1587" s="2"/>
      <c r="L1587" s="2"/>
      <c r="M1587" s="1"/>
    </row>
    <row r="1588" spans="1:13" x14ac:dyDescent="0.2">
      <c r="A1588" s="1"/>
      <c r="B1588" s="1"/>
      <c r="C1588" s="16"/>
      <c r="D1588" s="1"/>
      <c r="E1588" s="1"/>
      <c r="F1588" s="1"/>
      <c r="G1588" s="1"/>
      <c r="H1588" s="11"/>
      <c r="I1588" s="11"/>
      <c r="J1588" s="11"/>
      <c r="K1588" s="2"/>
      <c r="L1588" s="2"/>
      <c r="M1588" s="1"/>
    </row>
    <row r="1589" spans="1:13" x14ac:dyDescent="0.2">
      <c r="A1589" s="1"/>
      <c r="B1589" s="1"/>
      <c r="C1589" s="16"/>
      <c r="D1589" s="1"/>
      <c r="E1589" s="1"/>
      <c r="F1589" s="1"/>
      <c r="G1589" s="1"/>
      <c r="H1589" s="11"/>
      <c r="I1589" s="11"/>
      <c r="J1589" s="11"/>
      <c r="K1589" s="2"/>
      <c r="L1589" s="2"/>
      <c r="M1589" s="1"/>
    </row>
    <row r="1590" spans="1:13" x14ac:dyDescent="0.2">
      <c r="A1590" s="1"/>
      <c r="B1590" s="1"/>
      <c r="C1590" s="16"/>
      <c r="D1590" s="1"/>
      <c r="E1590" s="1"/>
      <c r="F1590" s="1"/>
      <c r="G1590" s="1"/>
      <c r="H1590" s="11"/>
      <c r="I1590" s="11"/>
      <c r="J1590" s="11"/>
      <c r="K1590" s="2"/>
      <c r="L1590" s="2"/>
      <c r="M1590" s="1"/>
    </row>
    <row r="1591" spans="1:13" x14ac:dyDescent="0.2">
      <c r="A1591" s="1"/>
      <c r="B1591" s="1"/>
      <c r="C1591" s="16"/>
      <c r="D1591" s="1"/>
      <c r="E1591" s="1"/>
      <c r="F1591" s="1"/>
      <c r="G1591" s="1"/>
      <c r="H1591" s="11"/>
      <c r="I1591" s="11"/>
      <c r="J1591" s="11"/>
      <c r="K1591" s="2"/>
      <c r="L1591" s="2"/>
      <c r="M1591" s="1"/>
    </row>
    <row r="1592" spans="1:13" x14ac:dyDescent="0.2">
      <c r="A1592" s="1"/>
      <c r="B1592" s="1"/>
      <c r="C1592" s="16"/>
      <c r="D1592" s="1"/>
      <c r="E1592" s="1"/>
      <c r="F1592" s="1"/>
      <c r="G1592" s="1"/>
      <c r="H1592" s="11"/>
      <c r="I1592" s="11"/>
      <c r="J1592" s="11"/>
      <c r="K1592" s="2"/>
      <c r="L1592" s="2"/>
      <c r="M1592" s="1"/>
    </row>
    <row r="1593" spans="1:13" x14ac:dyDescent="0.2">
      <c r="A1593" s="1"/>
      <c r="B1593" s="1"/>
      <c r="C1593" s="16"/>
      <c r="D1593" s="1"/>
      <c r="E1593" s="1"/>
      <c r="F1593" s="1"/>
      <c r="G1593" s="1"/>
      <c r="H1593" s="11"/>
      <c r="I1593" s="11"/>
      <c r="J1593" s="11"/>
      <c r="K1593" s="2"/>
      <c r="L1593" s="2"/>
      <c r="M1593" s="1"/>
    </row>
    <row r="1594" spans="1:13" x14ac:dyDescent="0.2">
      <c r="A1594" s="1"/>
      <c r="B1594" s="1"/>
      <c r="C1594" s="16"/>
      <c r="D1594" s="1"/>
      <c r="E1594" s="1"/>
      <c r="F1594" s="1"/>
      <c r="G1594" s="1"/>
      <c r="H1594" s="11"/>
      <c r="I1594" s="11"/>
      <c r="J1594" s="11"/>
      <c r="K1594" s="2"/>
      <c r="L1594" s="2"/>
      <c r="M1594" s="1"/>
    </row>
    <row r="1595" spans="1:13" x14ac:dyDescent="0.2">
      <c r="A1595" s="1"/>
      <c r="B1595" s="1"/>
      <c r="C1595" s="16"/>
      <c r="D1595" s="1"/>
      <c r="E1595" s="1"/>
      <c r="F1595" s="1"/>
      <c r="G1595" s="1"/>
      <c r="H1595" s="11"/>
      <c r="I1595" s="11"/>
      <c r="J1595" s="11"/>
      <c r="K1595" s="2"/>
      <c r="L1595" s="2"/>
      <c r="M1595" s="1"/>
    </row>
    <row r="1596" spans="1:13" x14ac:dyDescent="0.2">
      <c r="A1596" s="1"/>
      <c r="B1596" s="1"/>
      <c r="C1596" s="16"/>
      <c r="D1596" s="1"/>
      <c r="E1596" s="1"/>
      <c r="F1596" s="1"/>
      <c r="G1596" s="1"/>
      <c r="H1596" s="11"/>
      <c r="I1596" s="11"/>
      <c r="J1596" s="11"/>
      <c r="K1596" s="2"/>
      <c r="L1596" s="2"/>
      <c r="M1596" s="1"/>
    </row>
    <row r="1597" spans="1:13" x14ac:dyDescent="0.2">
      <c r="A1597" s="1"/>
      <c r="B1597" s="1"/>
      <c r="C1597" s="16"/>
      <c r="D1597" s="1"/>
      <c r="E1597" s="1"/>
      <c r="F1597" s="1"/>
      <c r="G1597" s="1"/>
      <c r="H1597" s="11"/>
      <c r="I1597" s="11"/>
      <c r="J1597" s="11"/>
      <c r="K1597" s="2"/>
      <c r="L1597" s="2"/>
      <c r="M1597" s="1"/>
    </row>
    <row r="1598" spans="1:13" x14ac:dyDescent="0.2">
      <c r="A1598" s="1"/>
      <c r="B1598" s="1"/>
      <c r="C1598" s="16"/>
      <c r="D1598" s="1"/>
      <c r="E1598" s="1"/>
      <c r="F1598" s="1"/>
      <c r="G1598" s="1"/>
      <c r="H1598" s="11"/>
      <c r="I1598" s="11"/>
      <c r="J1598" s="11"/>
      <c r="K1598" s="2"/>
      <c r="L1598" s="2"/>
      <c r="M1598" s="1"/>
    </row>
    <row r="1599" spans="1:13" x14ac:dyDescent="0.2">
      <c r="A1599" s="1"/>
      <c r="B1599" s="1"/>
      <c r="C1599" s="16"/>
      <c r="D1599" s="1"/>
      <c r="E1599" s="1"/>
      <c r="F1599" s="1"/>
      <c r="G1599" s="1"/>
      <c r="H1599" s="11"/>
      <c r="I1599" s="11"/>
      <c r="J1599" s="11"/>
      <c r="K1599" s="2"/>
      <c r="L1599" s="2"/>
      <c r="M1599" s="1"/>
    </row>
    <row r="1600" spans="1:13" x14ac:dyDescent="0.2">
      <c r="A1600" s="1"/>
      <c r="B1600" s="1"/>
      <c r="C1600" s="16"/>
      <c r="D1600" s="1"/>
      <c r="E1600" s="1"/>
      <c r="F1600" s="1"/>
      <c r="G1600" s="1"/>
      <c r="H1600" s="11"/>
      <c r="I1600" s="11"/>
      <c r="J1600" s="11"/>
      <c r="K1600" s="2"/>
      <c r="L1600" s="2"/>
      <c r="M1600" s="1"/>
    </row>
    <row r="1601" spans="1:13" x14ac:dyDescent="0.2">
      <c r="A1601" s="1"/>
      <c r="B1601" s="1"/>
      <c r="C1601" s="16"/>
      <c r="D1601" s="1"/>
      <c r="E1601" s="1"/>
      <c r="F1601" s="1"/>
      <c r="G1601" s="1"/>
      <c r="H1601" s="11"/>
      <c r="I1601" s="11"/>
      <c r="J1601" s="11"/>
      <c r="K1601" s="2"/>
      <c r="L1601" s="2"/>
      <c r="M1601" s="1"/>
    </row>
    <row r="1602" spans="1:13" x14ac:dyDescent="0.2">
      <c r="A1602" s="1"/>
      <c r="B1602" s="1"/>
      <c r="C1602" s="16"/>
      <c r="D1602" s="1"/>
      <c r="E1602" s="1"/>
      <c r="F1602" s="1"/>
      <c r="G1602" s="1"/>
      <c r="H1602" s="11"/>
      <c r="I1602" s="11"/>
      <c r="J1602" s="11"/>
      <c r="K1602" s="2"/>
      <c r="L1602" s="2"/>
      <c r="M1602" s="1"/>
    </row>
    <row r="1603" spans="1:13" x14ac:dyDescent="0.2">
      <c r="A1603" s="1"/>
      <c r="B1603" s="1"/>
      <c r="C1603" s="16"/>
      <c r="D1603" s="1"/>
      <c r="E1603" s="1"/>
      <c r="F1603" s="1"/>
      <c r="G1603" s="1"/>
      <c r="H1603" s="11"/>
      <c r="I1603" s="11"/>
      <c r="J1603" s="11"/>
      <c r="K1603" s="2"/>
      <c r="L1603" s="2"/>
      <c r="M1603" s="1"/>
    </row>
    <row r="1604" spans="1:13" x14ac:dyDescent="0.2">
      <c r="A1604" s="1"/>
      <c r="B1604" s="1"/>
      <c r="C1604" s="16"/>
      <c r="D1604" s="1"/>
      <c r="E1604" s="1"/>
      <c r="F1604" s="1"/>
      <c r="G1604" s="1"/>
      <c r="H1604" s="11"/>
      <c r="I1604" s="11"/>
      <c r="J1604" s="11"/>
      <c r="K1604" s="2"/>
      <c r="L1604" s="2"/>
      <c r="M1604" s="1"/>
    </row>
    <row r="1605" spans="1:13" x14ac:dyDescent="0.2">
      <c r="A1605" s="1"/>
      <c r="B1605" s="1"/>
      <c r="C1605" s="16"/>
      <c r="D1605" s="1"/>
      <c r="E1605" s="1"/>
      <c r="F1605" s="1"/>
      <c r="G1605" s="1"/>
      <c r="H1605" s="11"/>
      <c r="I1605" s="11"/>
      <c r="J1605" s="11"/>
      <c r="K1605" s="2"/>
      <c r="L1605" s="2"/>
      <c r="M1605" s="1"/>
    </row>
    <row r="1606" spans="1:13" x14ac:dyDescent="0.2">
      <c r="A1606" s="1"/>
      <c r="B1606" s="1"/>
      <c r="C1606" s="16"/>
      <c r="D1606" s="1"/>
      <c r="E1606" s="1"/>
      <c r="F1606" s="1"/>
      <c r="G1606" s="1"/>
      <c r="H1606" s="11"/>
      <c r="I1606" s="11"/>
      <c r="J1606" s="11"/>
      <c r="K1606" s="2"/>
      <c r="L1606" s="2"/>
      <c r="M1606" s="1"/>
    </row>
    <row r="1607" spans="1:13" x14ac:dyDescent="0.2">
      <c r="A1607" s="1"/>
      <c r="B1607" s="1"/>
      <c r="C1607" s="16"/>
      <c r="D1607" s="1"/>
      <c r="E1607" s="1"/>
      <c r="F1607" s="1"/>
      <c r="G1607" s="1"/>
      <c r="H1607" s="11"/>
      <c r="I1607" s="11"/>
      <c r="J1607" s="11"/>
      <c r="K1607" s="2"/>
      <c r="L1607" s="2"/>
      <c r="M1607" s="1"/>
    </row>
    <row r="1608" spans="1:13" x14ac:dyDescent="0.2">
      <c r="A1608" s="1"/>
      <c r="B1608" s="1"/>
      <c r="C1608" s="16"/>
      <c r="D1608" s="1"/>
      <c r="E1608" s="1"/>
      <c r="F1608" s="1"/>
      <c r="G1608" s="1"/>
      <c r="H1608" s="11"/>
      <c r="I1608" s="11"/>
      <c r="J1608" s="11"/>
      <c r="K1608" s="2"/>
      <c r="L1608" s="2"/>
      <c r="M1608" s="1"/>
    </row>
    <row r="1609" spans="1:13" x14ac:dyDescent="0.2">
      <c r="A1609" s="1"/>
      <c r="B1609" s="1"/>
      <c r="C1609" s="16"/>
      <c r="D1609" s="1"/>
      <c r="E1609" s="1"/>
      <c r="F1609" s="1"/>
      <c r="G1609" s="1"/>
      <c r="H1609" s="11"/>
      <c r="I1609" s="11"/>
      <c r="J1609" s="11"/>
      <c r="K1609" s="2"/>
      <c r="L1609" s="2"/>
      <c r="M1609" s="1"/>
    </row>
    <row r="1610" spans="1:13" x14ac:dyDescent="0.2">
      <c r="A1610" s="1"/>
      <c r="B1610" s="1"/>
      <c r="C1610" s="16"/>
      <c r="D1610" s="1"/>
      <c r="E1610" s="1"/>
      <c r="F1610" s="1"/>
      <c r="G1610" s="1"/>
      <c r="H1610" s="11"/>
      <c r="I1610" s="11"/>
      <c r="J1610" s="11"/>
      <c r="K1610" s="2"/>
      <c r="L1610" s="2"/>
      <c r="M1610" s="1"/>
    </row>
    <row r="1611" spans="1:13" x14ac:dyDescent="0.2">
      <c r="A1611" s="1"/>
      <c r="B1611" s="1"/>
      <c r="C1611" s="16"/>
      <c r="D1611" s="1"/>
      <c r="E1611" s="1"/>
      <c r="F1611" s="1"/>
      <c r="G1611" s="1"/>
      <c r="H1611" s="11"/>
      <c r="I1611" s="11"/>
      <c r="J1611" s="11"/>
      <c r="K1611" s="2"/>
      <c r="L1611" s="2"/>
      <c r="M1611" s="1"/>
    </row>
    <row r="1612" spans="1:13" x14ac:dyDescent="0.2">
      <c r="A1612" s="1"/>
      <c r="B1612" s="1"/>
      <c r="C1612" s="16"/>
      <c r="D1612" s="1"/>
      <c r="E1612" s="1"/>
      <c r="F1612" s="1"/>
      <c r="G1612" s="1"/>
      <c r="H1612" s="11"/>
      <c r="I1612" s="11"/>
      <c r="J1612" s="11"/>
      <c r="K1612" s="2"/>
      <c r="L1612" s="2"/>
      <c r="M1612" s="1"/>
    </row>
    <row r="1613" spans="1:13" x14ac:dyDescent="0.2">
      <c r="A1613" s="1"/>
      <c r="B1613" s="1"/>
      <c r="C1613" s="16"/>
      <c r="D1613" s="1"/>
      <c r="E1613" s="1"/>
      <c r="F1613" s="1"/>
      <c r="G1613" s="1"/>
      <c r="H1613" s="11"/>
      <c r="I1613" s="11"/>
      <c r="J1613" s="11"/>
      <c r="K1613" s="2"/>
      <c r="L1613" s="2"/>
      <c r="M1613" s="1"/>
    </row>
    <row r="1614" spans="1:13" x14ac:dyDescent="0.2">
      <c r="A1614" s="1"/>
      <c r="B1614" s="1"/>
      <c r="C1614" s="16"/>
      <c r="D1614" s="1"/>
      <c r="E1614" s="1"/>
      <c r="F1614" s="1"/>
      <c r="G1614" s="1"/>
      <c r="H1614" s="11"/>
      <c r="I1614" s="11"/>
      <c r="J1614" s="11"/>
      <c r="K1614" s="2"/>
      <c r="L1614" s="2"/>
      <c r="M1614" s="1"/>
    </row>
    <row r="1615" spans="1:13" x14ac:dyDescent="0.2">
      <c r="A1615" s="1"/>
      <c r="B1615" s="1"/>
      <c r="C1615" s="16"/>
      <c r="D1615" s="1"/>
      <c r="E1615" s="1"/>
      <c r="F1615" s="1"/>
      <c r="G1615" s="1"/>
      <c r="H1615" s="11"/>
      <c r="I1615" s="11"/>
      <c r="J1615" s="11"/>
      <c r="K1615" s="2"/>
      <c r="L1615" s="2"/>
      <c r="M1615" s="1"/>
    </row>
    <row r="1616" spans="1:13" x14ac:dyDescent="0.2">
      <c r="A1616" s="1"/>
      <c r="B1616" s="1"/>
      <c r="C1616" s="16"/>
      <c r="D1616" s="1"/>
      <c r="E1616" s="1"/>
      <c r="F1616" s="1"/>
      <c r="G1616" s="1"/>
      <c r="H1616" s="11"/>
      <c r="I1616" s="11"/>
      <c r="J1616" s="11"/>
      <c r="K1616" s="2"/>
      <c r="L1616" s="2"/>
      <c r="M1616" s="1"/>
    </row>
    <row r="1617" spans="1:13" x14ac:dyDescent="0.2">
      <c r="A1617" s="1"/>
      <c r="B1617" s="1"/>
      <c r="C1617" s="16"/>
      <c r="D1617" s="1"/>
      <c r="E1617" s="1"/>
      <c r="F1617" s="1"/>
      <c r="G1617" s="1"/>
      <c r="H1617" s="11"/>
      <c r="I1617" s="11"/>
      <c r="J1617" s="11"/>
      <c r="K1617" s="2"/>
      <c r="L1617" s="2"/>
      <c r="M1617" s="1"/>
    </row>
    <row r="1618" spans="1:13" x14ac:dyDescent="0.2">
      <c r="A1618" s="1"/>
      <c r="B1618" s="1"/>
      <c r="C1618" s="16"/>
      <c r="D1618" s="1"/>
      <c r="E1618" s="1"/>
      <c r="F1618" s="1"/>
      <c r="G1618" s="1"/>
      <c r="H1618" s="11"/>
      <c r="I1618" s="11"/>
      <c r="J1618" s="11"/>
      <c r="K1618" s="2"/>
      <c r="L1618" s="2"/>
      <c r="M1618" s="1"/>
    </row>
    <row r="1619" spans="1:13" x14ac:dyDescent="0.2">
      <c r="A1619" s="1"/>
      <c r="B1619" s="1"/>
      <c r="C1619" s="16"/>
      <c r="D1619" s="1"/>
      <c r="E1619" s="1"/>
      <c r="F1619" s="1"/>
      <c r="G1619" s="1"/>
      <c r="H1619" s="11"/>
      <c r="I1619" s="11"/>
      <c r="J1619" s="11"/>
      <c r="K1619" s="2"/>
      <c r="L1619" s="2"/>
      <c r="M1619" s="1"/>
    </row>
    <row r="1620" spans="1:13" x14ac:dyDescent="0.2">
      <c r="A1620" s="1"/>
      <c r="B1620" s="1"/>
      <c r="C1620" s="16"/>
      <c r="D1620" s="1"/>
      <c r="E1620" s="1"/>
      <c r="F1620" s="1"/>
      <c r="G1620" s="1"/>
      <c r="H1620" s="11"/>
      <c r="I1620" s="11"/>
      <c r="J1620" s="11"/>
      <c r="K1620" s="2"/>
      <c r="L1620" s="2"/>
      <c r="M1620" s="1"/>
    </row>
    <row r="1621" spans="1:13" x14ac:dyDescent="0.2">
      <c r="A1621" s="1"/>
      <c r="B1621" s="1"/>
      <c r="C1621" s="16"/>
      <c r="D1621" s="1"/>
      <c r="E1621" s="1"/>
      <c r="F1621" s="1"/>
      <c r="G1621" s="1"/>
      <c r="H1621" s="11"/>
      <c r="I1621" s="11"/>
      <c r="J1621" s="11"/>
      <c r="K1621" s="2"/>
      <c r="L1621" s="2"/>
      <c r="M1621" s="1"/>
    </row>
    <row r="1622" spans="1:13" x14ac:dyDescent="0.2">
      <c r="A1622" s="1"/>
      <c r="B1622" s="1"/>
      <c r="C1622" s="16"/>
      <c r="D1622" s="1"/>
      <c r="E1622" s="1"/>
      <c r="F1622" s="1"/>
      <c r="G1622" s="1"/>
      <c r="H1622" s="11"/>
      <c r="I1622" s="11"/>
      <c r="J1622" s="11"/>
      <c r="K1622" s="2"/>
      <c r="L1622" s="2"/>
      <c r="M1622" s="1"/>
    </row>
    <row r="1623" spans="1:13" x14ac:dyDescent="0.2">
      <c r="A1623" s="1"/>
      <c r="B1623" s="1"/>
      <c r="C1623" s="16"/>
      <c r="D1623" s="1"/>
      <c r="E1623" s="1"/>
      <c r="F1623" s="1"/>
      <c r="G1623" s="1"/>
      <c r="H1623" s="11"/>
      <c r="I1623" s="11"/>
      <c r="J1623" s="11"/>
      <c r="K1623" s="2"/>
      <c r="L1623" s="2"/>
      <c r="M1623" s="1"/>
    </row>
    <row r="1624" spans="1:13" x14ac:dyDescent="0.2">
      <c r="A1624" s="1"/>
      <c r="B1624" s="1"/>
      <c r="C1624" s="16"/>
      <c r="D1624" s="1"/>
      <c r="E1624" s="1"/>
      <c r="F1624" s="1"/>
      <c r="G1624" s="1"/>
      <c r="H1624" s="11"/>
      <c r="I1624" s="11"/>
      <c r="J1624" s="11"/>
      <c r="K1624" s="2"/>
      <c r="L1624" s="2"/>
      <c r="M1624" s="1"/>
    </row>
    <row r="1625" spans="1:13" x14ac:dyDescent="0.2">
      <c r="A1625" s="1"/>
      <c r="B1625" s="1"/>
      <c r="C1625" s="16"/>
      <c r="D1625" s="1"/>
      <c r="E1625" s="1"/>
      <c r="F1625" s="1"/>
      <c r="G1625" s="1"/>
      <c r="H1625" s="11"/>
      <c r="I1625" s="11"/>
      <c r="J1625" s="11"/>
      <c r="K1625" s="2"/>
      <c r="L1625" s="2"/>
      <c r="M1625" s="1"/>
    </row>
    <row r="1626" spans="1:13" x14ac:dyDescent="0.2">
      <c r="A1626" s="1"/>
      <c r="B1626" s="1"/>
      <c r="C1626" s="16"/>
      <c r="D1626" s="1"/>
      <c r="E1626" s="1"/>
      <c r="F1626" s="1"/>
      <c r="G1626" s="1"/>
      <c r="H1626" s="11"/>
      <c r="I1626" s="11"/>
      <c r="J1626" s="11"/>
      <c r="K1626" s="2"/>
      <c r="L1626" s="2"/>
      <c r="M1626" s="1"/>
    </row>
    <row r="1627" spans="1:13" x14ac:dyDescent="0.2">
      <c r="A1627" s="1"/>
      <c r="B1627" s="1"/>
      <c r="C1627" s="16"/>
      <c r="D1627" s="1"/>
      <c r="E1627" s="1"/>
      <c r="F1627" s="1"/>
      <c r="G1627" s="1"/>
      <c r="H1627" s="11"/>
      <c r="I1627" s="11"/>
      <c r="J1627" s="11"/>
      <c r="K1627" s="2"/>
      <c r="L1627" s="2"/>
      <c r="M1627" s="1"/>
    </row>
    <row r="1628" spans="1:13" x14ac:dyDescent="0.2">
      <c r="A1628" s="1"/>
      <c r="B1628" s="1"/>
      <c r="C1628" s="16"/>
      <c r="D1628" s="1"/>
      <c r="E1628" s="1"/>
      <c r="F1628" s="1"/>
      <c r="G1628" s="1"/>
      <c r="H1628" s="11"/>
      <c r="I1628" s="11"/>
      <c r="J1628" s="11"/>
      <c r="K1628" s="2"/>
      <c r="L1628" s="2"/>
      <c r="M1628" s="1"/>
    </row>
    <row r="1629" spans="1:13" x14ac:dyDescent="0.2">
      <c r="A1629" s="1"/>
      <c r="B1629" s="1"/>
      <c r="C1629" s="16"/>
      <c r="D1629" s="1"/>
      <c r="E1629" s="1"/>
      <c r="F1629" s="1"/>
      <c r="G1629" s="1"/>
      <c r="H1629" s="11"/>
      <c r="I1629" s="11"/>
      <c r="J1629" s="11"/>
      <c r="K1629" s="2"/>
      <c r="L1629" s="2"/>
      <c r="M1629" s="1"/>
    </row>
    <row r="1630" spans="1:13" x14ac:dyDescent="0.2">
      <c r="A1630" s="1"/>
      <c r="B1630" s="1"/>
      <c r="C1630" s="16"/>
      <c r="D1630" s="1"/>
      <c r="E1630" s="1"/>
      <c r="F1630" s="1"/>
      <c r="G1630" s="1"/>
      <c r="H1630" s="11"/>
      <c r="I1630" s="11"/>
      <c r="J1630" s="11"/>
      <c r="K1630" s="2"/>
      <c r="L1630" s="2"/>
      <c r="M1630" s="1"/>
    </row>
    <row r="1631" spans="1:13" x14ac:dyDescent="0.2">
      <c r="A1631" s="1"/>
      <c r="B1631" s="1"/>
      <c r="C1631" s="16"/>
      <c r="D1631" s="1"/>
      <c r="E1631" s="1"/>
      <c r="F1631" s="1"/>
      <c r="G1631" s="1"/>
      <c r="H1631" s="11"/>
      <c r="I1631" s="11"/>
      <c r="J1631" s="11"/>
      <c r="K1631" s="2"/>
      <c r="L1631" s="2"/>
      <c r="M1631" s="1"/>
    </row>
    <row r="1632" spans="1:13" x14ac:dyDescent="0.2">
      <c r="A1632" s="1"/>
      <c r="B1632" s="1"/>
      <c r="C1632" s="16"/>
      <c r="D1632" s="1"/>
      <c r="E1632" s="1"/>
      <c r="F1632" s="1"/>
      <c r="G1632" s="1"/>
      <c r="H1632" s="11"/>
      <c r="I1632" s="11"/>
      <c r="J1632" s="11"/>
      <c r="K1632" s="2"/>
      <c r="L1632" s="2"/>
      <c r="M1632" s="1"/>
    </row>
    <row r="1633" spans="1:13" x14ac:dyDescent="0.2">
      <c r="A1633" s="1"/>
      <c r="B1633" s="1"/>
      <c r="C1633" s="16"/>
      <c r="D1633" s="1"/>
      <c r="E1633" s="1"/>
      <c r="F1633" s="1"/>
      <c r="G1633" s="1"/>
      <c r="H1633" s="11"/>
      <c r="I1633" s="11"/>
      <c r="J1633" s="11"/>
      <c r="K1633" s="2"/>
      <c r="L1633" s="2"/>
      <c r="M1633" s="1"/>
    </row>
    <row r="1634" spans="1:13" x14ac:dyDescent="0.2">
      <c r="A1634" s="1"/>
      <c r="B1634" s="1"/>
      <c r="C1634" s="16"/>
      <c r="D1634" s="1"/>
      <c r="E1634" s="1"/>
      <c r="F1634" s="1"/>
      <c r="G1634" s="1"/>
      <c r="H1634" s="11"/>
      <c r="I1634" s="11"/>
      <c r="J1634" s="11"/>
      <c r="K1634" s="2"/>
      <c r="L1634" s="2"/>
      <c r="M1634" s="1"/>
    </row>
    <row r="1635" spans="1:13" x14ac:dyDescent="0.2">
      <c r="A1635" s="1"/>
      <c r="B1635" s="1"/>
      <c r="C1635" s="16"/>
      <c r="D1635" s="1"/>
      <c r="E1635" s="1"/>
      <c r="F1635" s="1"/>
      <c r="G1635" s="1"/>
      <c r="H1635" s="11"/>
      <c r="I1635" s="11"/>
      <c r="J1635" s="11"/>
      <c r="K1635" s="2"/>
      <c r="L1635" s="2"/>
      <c r="M1635" s="1"/>
    </row>
    <row r="1636" spans="1:13" x14ac:dyDescent="0.2">
      <c r="A1636" s="1"/>
      <c r="B1636" s="1"/>
      <c r="C1636" s="16"/>
      <c r="D1636" s="1"/>
      <c r="E1636" s="1"/>
      <c r="F1636" s="1"/>
      <c r="G1636" s="1"/>
      <c r="H1636" s="11"/>
      <c r="I1636" s="11"/>
      <c r="J1636" s="11"/>
      <c r="K1636" s="2"/>
      <c r="L1636" s="2"/>
      <c r="M1636" s="1"/>
    </row>
    <row r="1637" spans="1:13" x14ac:dyDescent="0.2">
      <c r="A1637" s="1"/>
      <c r="B1637" s="1"/>
      <c r="C1637" s="16"/>
      <c r="D1637" s="1"/>
      <c r="E1637" s="1"/>
      <c r="F1637" s="1"/>
      <c r="G1637" s="1"/>
      <c r="H1637" s="11"/>
      <c r="I1637" s="11"/>
      <c r="J1637" s="11"/>
      <c r="K1637" s="2"/>
      <c r="L1637" s="2"/>
      <c r="M1637" s="1"/>
    </row>
    <row r="1638" spans="1:13" x14ac:dyDescent="0.2">
      <c r="A1638" s="1"/>
      <c r="B1638" s="1"/>
      <c r="C1638" s="16"/>
      <c r="D1638" s="1"/>
      <c r="E1638" s="1"/>
      <c r="F1638" s="1"/>
      <c r="G1638" s="1"/>
      <c r="H1638" s="11"/>
      <c r="I1638" s="11"/>
      <c r="J1638" s="11"/>
      <c r="K1638" s="2"/>
      <c r="L1638" s="2"/>
      <c r="M1638" s="1"/>
    </row>
    <row r="1639" spans="1:13" x14ac:dyDescent="0.2">
      <c r="A1639" s="1"/>
      <c r="B1639" s="1"/>
      <c r="C1639" s="16"/>
      <c r="D1639" s="1"/>
      <c r="E1639" s="1"/>
      <c r="F1639" s="1"/>
      <c r="G1639" s="1"/>
      <c r="H1639" s="11"/>
      <c r="I1639" s="11"/>
      <c r="J1639" s="11"/>
      <c r="K1639" s="2"/>
      <c r="L1639" s="2"/>
      <c r="M1639" s="1"/>
    </row>
    <row r="1640" spans="1:13" x14ac:dyDescent="0.2">
      <c r="A1640" s="1"/>
      <c r="B1640" s="1"/>
      <c r="C1640" s="16"/>
      <c r="D1640" s="1"/>
      <c r="E1640" s="1"/>
      <c r="F1640" s="1"/>
      <c r="G1640" s="1"/>
      <c r="H1640" s="11"/>
      <c r="I1640" s="11"/>
      <c r="J1640" s="11"/>
      <c r="K1640" s="2"/>
      <c r="L1640" s="2"/>
      <c r="M1640" s="1"/>
    </row>
    <row r="1641" spans="1:13" x14ac:dyDescent="0.2">
      <c r="A1641" s="1"/>
      <c r="B1641" s="1"/>
      <c r="C1641" s="16"/>
      <c r="D1641" s="1"/>
      <c r="E1641" s="1"/>
      <c r="F1641" s="1"/>
      <c r="G1641" s="1"/>
      <c r="H1641" s="11"/>
      <c r="I1641" s="11"/>
      <c r="J1641" s="11"/>
      <c r="K1641" s="2"/>
      <c r="L1641" s="2"/>
      <c r="M1641" s="1"/>
    </row>
    <row r="1642" spans="1:13" x14ac:dyDescent="0.2">
      <c r="A1642" s="1"/>
      <c r="B1642" s="1"/>
      <c r="C1642" s="16"/>
      <c r="D1642" s="1"/>
      <c r="E1642" s="1"/>
      <c r="F1642" s="1"/>
      <c r="G1642" s="1"/>
      <c r="H1642" s="11"/>
      <c r="I1642" s="11"/>
      <c r="J1642" s="11"/>
      <c r="K1642" s="2"/>
      <c r="L1642" s="2"/>
      <c r="M1642" s="1"/>
    </row>
    <row r="1643" spans="1:13" x14ac:dyDescent="0.2">
      <c r="A1643" s="1"/>
      <c r="B1643" s="1"/>
      <c r="C1643" s="16"/>
      <c r="D1643" s="1"/>
      <c r="E1643" s="1"/>
      <c r="F1643" s="1"/>
      <c r="G1643" s="1"/>
      <c r="H1643" s="11"/>
      <c r="I1643" s="11"/>
      <c r="J1643" s="11"/>
      <c r="K1643" s="2"/>
      <c r="L1643" s="2"/>
      <c r="M1643" s="1"/>
    </row>
    <row r="1644" spans="1:13" x14ac:dyDescent="0.2">
      <c r="A1644" s="1"/>
      <c r="B1644" s="1"/>
      <c r="C1644" s="16"/>
      <c r="D1644" s="1"/>
      <c r="E1644" s="1"/>
      <c r="F1644" s="1"/>
      <c r="G1644" s="1"/>
      <c r="H1644" s="11"/>
      <c r="I1644" s="11"/>
      <c r="J1644" s="11"/>
      <c r="K1644" s="2"/>
      <c r="L1644" s="2"/>
      <c r="M1644" s="1"/>
    </row>
    <row r="1645" spans="1:13" x14ac:dyDescent="0.2">
      <c r="A1645" s="1"/>
      <c r="B1645" s="1"/>
      <c r="C1645" s="16"/>
      <c r="D1645" s="1"/>
      <c r="E1645" s="1"/>
      <c r="F1645" s="1"/>
      <c r="G1645" s="1"/>
      <c r="H1645" s="11"/>
      <c r="I1645" s="11"/>
      <c r="J1645" s="11"/>
      <c r="K1645" s="2"/>
      <c r="L1645" s="2"/>
      <c r="M1645" s="1"/>
    </row>
    <row r="1646" spans="1:13" x14ac:dyDescent="0.2">
      <c r="A1646" s="1"/>
      <c r="B1646" s="1"/>
      <c r="C1646" s="16"/>
      <c r="D1646" s="1"/>
      <c r="E1646" s="1"/>
      <c r="F1646" s="1"/>
      <c r="G1646" s="1"/>
      <c r="H1646" s="11"/>
      <c r="I1646" s="11"/>
      <c r="J1646" s="11"/>
      <c r="K1646" s="2"/>
      <c r="L1646" s="2"/>
      <c r="M1646" s="1"/>
    </row>
    <row r="1647" spans="1:13" x14ac:dyDescent="0.2">
      <c r="A1647" s="1"/>
      <c r="B1647" s="1"/>
      <c r="C1647" s="16"/>
      <c r="D1647" s="1"/>
      <c r="E1647" s="1"/>
      <c r="F1647" s="1"/>
      <c r="G1647" s="1"/>
      <c r="H1647" s="11"/>
      <c r="I1647" s="11"/>
      <c r="J1647" s="11"/>
      <c r="K1647" s="2"/>
      <c r="L1647" s="2"/>
      <c r="M1647" s="1"/>
    </row>
    <row r="1648" spans="1:13" x14ac:dyDescent="0.2">
      <c r="A1648" s="1"/>
      <c r="B1648" s="1"/>
      <c r="C1648" s="16"/>
      <c r="D1648" s="1"/>
      <c r="E1648" s="1"/>
      <c r="F1648" s="1"/>
      <c r="G1648" s="1"/>
      <c r="H1648" s="11"/>
      <c r="I1648" s="11"/>
      <c r="J1648" s="11"/>
      <c r="K1648" s="2"/>
      <c r="L1648" s="2"/>
      <c r="M1648" s="1"/>
    </row>
    <row r="1649" spans="1:13" x14ac:dyDescent="0.2">
      <c r="A1649" s="1"/>
      <c r="B1649" s="1"/>
      <c r="C1649" s="16"/>
      <c r="D1649" s="1"/>
      <c r="E1649" s="1"/>
      <c r="F1649" s="1"/>
      <c r="G1649" s="1"/>
      <c r="H1649" s="11"/>
      <c r="I1649" s="11"/>
      <c r="J1649" s="11"/>
      <c r="K1649" s="2"/>
      <c r="L1649" s="2"/>
      <c r="M1649" s="1"/>
    </row>
    <row r="1650" spans="1:13" x14ac:dyDescent="0.2">
      <c r="A1650" s="1"/>
      <c r="B1650" s="1"/>
      <c r="C1650" s="16"/>
      <c r="D1650" s="1"/>
      <c r="E1650" s="1"/>
      <c r="F1650" s="1"/>
      <c r="G1650" s="1"/>
      <c r="H1650" s="11"/>
      <c r="I1650" s="11"/>
      <c r="J1650" s="11"/>
      <c r="K1650" s="2"/>
      <c r="L1650" s="2"/>
      <c r="M1650" s="1"/>
    </row>
    <row r="1651" spans="1:13" x14ac:dyDescent="0.2">
      <c r="A1651" s="1"/>
      <c r="B1651" s="1"/>
      <c r="C1651" s="16"/>
      <c r="D1651" s="1"/>
      <c r="E1651" s="1"/>
      <c r="F1651" s="1"/>
      <c r="G1651" s="1"/>
      <c r="H1651" s="11"/>
      <c r="I1651" s="11"/>
      <c r="J1651" s="11"/>
      <c r="K1651" s="2"/>
      <c r="L1651" s="2"/>
      <c r="M1651" s="1"/>
    </row>
    <row r="1652" spans="1:13" x14ac:dyDescent="0.2">
      <c r="A1652" s="1"/>
      <c r="B1652" s="1"/>
      <c r="C1652" s="16"/>
      <c r="D1652" s="1"/>
      <c r="E1652" s="1"/>
      <c r="F1652" s="1"/>
      <c r="G1652" s="1"/>
      <c r="H1652" s="11"/>
      <c r="I1652" s="11"/>
      <c r="J1652" s="11"/>
      <c r="K1652" s="2"/>
      <c r="L1652" s="2"/>
      <c r="M1652" s="1"/>
    </row>
    <row r="1653" spans="1:13" x14ac:dyDescent="0.2">
      <c r="A1653" s="1"/>
      <c r="B1653" s="1"/>
      <c r="C1653" s="16"/>
      <c r="D1653" s="1"/>
      <c r="E1653" s="1"/>
      <c r="F1653" s="1"/>
      <c r="G1653" s="1"/>
      <c r="H1653" s="11"/>
      <c r="I1653" s="11"/>
      <c r="J1653" s="11"/>
      <c r="K1653" s="2"/>
      <c r="L1653" s="2"/>
      <c r="M1653" s="1"/>
    </row>
    <row r="1654" spans="1:13" x14ac:dyDescent="0.2">
      <c r="A1654" s="1"/>
      <c r="B1654" s="1"/>
      <c r="C1654" s="16"/>
      <c r="D1654" s="1"/>
      <c r="E1654" s="1"/>
      <c r="F1654" s="1"/>
      <c r="G1654" s="1"/>
      <c r="H1654" s="11"/>
      <c r="I1654" s="11"/>
      <c r="J1654" s="11"/>
      <c r="K1654" s="2"/>
      <c r="L1654" s="2"/>
      <c r="M1654" s="1"/>
    </row>
    <row r="1655" spans="1:13" x14ac:dyDescent="0.2">
      <c r="A1655" s="1"/>
      <c r="B1655" s="1"/>
      <c r="C1655" s="16"/>
      <c r="D1655" s="1"/>
      <c r="E1655" s="1"/>
      <c r="F1655" s="1"/>
      <c r="G1655" s="1"/>
      <c r="H1655" s="11"/>
      <c r="I1655" s="11"/>
      <c r="J1655" s="11"/>
      <c r="K1655" s="2"/>
      <c r="L1655" s="2"/>
      <c r="M1655" s="1"/>
    </row>
    <row r="1656" spans="1:13" x14ac:dyDescent="0.2">
      <c r="A1656" s="1"/>
      <c r="B1656" s="1"/>
      <c r="C1656" s="16"/>
      <c r="D1656" s="1"/>
      <c r="E1656" s="1"/>
      <c r="F1656" s="1"/>
      <c r="G1656" s="1"/>
      <c r="H1656" s="11"/>
      <c r="I1656" s="11"/>
      <c r="J1656" s="11"/>
      <c r="K1656" s="2"/>
      <c r="L1656" s="2"/>
      <c r="M1656" s="1"/>
    </row>
    <row r="1657" spans="1:13" x14ac:dyDescent="0.2">
      <c r="A1657" s="1"/>
      <c r="B1657" s="1"/>
      <c r="C1657" s="16"/>
      <c r="D1657" s="1"/>
      <c r="E1657" s="1"/>
      <c r="F1657" s="1"/>
      <c r="G1657" s="1"/>
      <c r="H1657" s="11"/>
      <c r="I1657" s="11"/>
      <c r="J1657" s="11"/>
      <c r="K1657" s="2"/>
      <c r="L1657" s="2"/>
      <c r="M1657" s="1"/>
    </row>
    <row r="1658" spans="1:13" x14ac:dyDescent="0.2">
      <c r="A1658" s="1"/>
      <c r="B1658" s="1"/>
      <c r="C1658" s="16"/>
      <c r="D1658" s="1"/>
      <c r="E1658" s="1"/>
      <c r="F1658" s="1"/>
      <c r="G1658" s="1"/>
      <c r="H1658" s="11"/>
      <c r="I1658" s="11"/>
      <c r="J1658" s="11"/>
      <c r="K1658" s="2"/>
      <c r="L1658" s="2"/>
      <c r="M1658" s="1"/>
    </row>
    <row r="1659" spans="1:13" x14ac:dyDescent="0.2">
      <c r="A1659" s="1"/>
      <c r="B1659" s="1"/>
      <c r="C1659" s="16"/>
      <c r="D1659" s="1"/>
      <c r="E1659" s="1"/>
      <c r="F1659" s="1"/>
      <c r="G1659" s="1"/>
      <c r="H1659" s="11"/>
      <c r="I1659" s="11"/>
      <c r="J1659" s="11"/>
      <c r="K1659" s="2"/>
      <c r="L1659" s="2"/>
      <c r="M1659" s="1"/>
    </row>
    <row r="1660" spans="1:13" x14ac:dyDescent="0.2">
      <c r="A1660" s="1"/>
      <c r="B1660" s="1"/>
      <c r="C1660" s="16"/>
      <c r="D1660" s="1"/>
      <c r="E1660" s="1"/>
      <c r="F1660" s="1"/>
      <c r="G1660" s="1"/>
      <c r="H1660" s="11"/>
      <c r="I1660" s="11"/>
      <c r="J1660" s="11"/>
      <c r="K1660" s="2"/>
      <c r="L1660" s="2"/>
      <c r="M1660" s="1"/>
    </row>
    <row r="1661" spans="1:13" x14ac:dyDescent="0.2">
      <c r="A1661" s="1"/>
      <c r="B1661" s="1"/>
      <c r="C1661" s="16"/>
      <c r="D1661" s="1"/>
      <c r="E1661" s="1"/>
      <c r="F1661" s="1"/>
      <c r="G1661" s="1"/>
      <c r="H1661" s="11"/>
      <c r="I1661" s="11"/>
      <c r="J1661" s="11"/>
      <c r="K1661" s="2"/>
      <c r="L1661" s="2"/>
      <c r="M1661" s="1"/>
    </row>
    <row r="1662" spans="1:13" x14ac:dyDescent="0.2">
      <c r="A1662" s="1"/>
      <c r="B1662" s="1"/>
      <c r="C1662" s="16"/>
      <c r="D1662" s="1"/>
      <c r="E1662" s="1"/>
      <c r="F1662" s="1"/>
      <c r="G1662" s="1"/>
      <c r="H1662" s="11"/>
      <c r="I1662" s="11"/>
      <c r="J1662" s="11"/>
      <c r="K1662" s="2"/>
      <c r="L1662" s="2"/>
      <c r="M1662" s="1"/>
    </row>
    <row r="1663" spans="1:13" x14ac:dyDescent="0.2">
      <c r="A1663" s="1"/>
      <c r="B1663" s="1"/>
      <c r="C1663" s="16"/>
      <c r="D1663" s="1"/>
      <c r="E1663" s="1"/>
      <c r="F1663" s="1"/>
      <c r="G1663" s="1"/>
      <c r="H1663" s="11"/>
      <c r="I1663" s="11"/>
      <c r="J1663" s="11"/>
      <c r="K1663" s="2"/>
      <c r="L1663" s="2"/>
      <c r="M1663" s="1"/>
    </row>
    <row r="1664" spans="1:13" x14ac:dyDescent="0.2">
      <c r="A1664" s="1"/>
      <c r="B1664" s="1"/>
      <c r="C1664" s="16"/>
      <c r="D1664" s="1"/>
      <c r="E1664" s="1"/>
      <c r="F1664" s="1"/>
      <c r="G1664" s="1"/>
      <c r="H1664" s="11"/>
      <c r="I1664" s="11"/>
      <c r="J1664" s="11"/>
      <c r="K1664" s="2"/>
      <c r="L1664" s="2"/>
      <c r="M1664" s="1"/>
    </row>
    <row r="1665" spans="1:13" x14ac:dyDescent="0.2">
      <c r="A1665" s="1"/>
      <c r="B1665" s="1"/>
      <c r="C1665" s="16"/>
      <c r="D1665" s="1"/>
      <c r="E1665" s="1"/>
      <c r="F1665" s="1"/>
      <c r="G1665" s="1"/>
      <c r="H1665" s="11"/>
      <c r="I1665" s="11"/>
      <c r="J1665" s="11"/>
      <c r="K1665" s="2"/>
      <c r="L1665" s="2"/>
      <c r="M1665" s="1"/>
    </row>
    <row r="1666" spans="1:13" x14ac:dyDescent="0.2">
      <c r="A1666" s="1"/>
      <c r="B1666" s="1"/>
      <c r="C1666" s="16"/>
      <c r="D1666" s="1"/>
      <c r="E1666" s="1"/>
      <c r="F1666" s="1"/>
      <c r="G1666" s="1"/>
      <c r="H1666" s="11"/>
      <c r="I1666" s="11"/>
      <c r="J1666" s="11"/>
      <c r="K1666" s="2"/>
      <c r="L1666" s="2"/>
      <c r="M1666" s="1"/>
    </row>
    <row r="1667" spans="1:13" x14ac:dyDescent="0.2">
      <c r="A1667" s="1"/>
      <c r="B1667" s="1"/>
      <c r="C1667" s="16"/>
      <c r="D1667" s="1"/>
      <c r="E1667" s="1"/>
      <c r="F1667" s="1"/>
      <c r="G1667" s="1"/>
      <c r="H1667" s="11"/>
      <c r="I1667" s="11"/>
      <c r="J1667" s="11"/>
      <c r="K1667" s="2"/>
      <c r="L1667" s="2"/>
      <c r="M1667" s="1"/>
    </row>
    <row r="1668" spans="1:13" x14ac:dyDescent="0.2">
      <c r="A1668" s="1"/>
      <c r="B1668" s="1"/>
      <c r="C1668" s="16"/>
      <c r="D1668" s="1"/>
      <c r="E1668" s="1"/>
      <c r="F1668" s="1"/>
      <c r="G1668" s="1"/>
      <c r="H1668" s="11"/>
      <c r="I1668" s="11"/>
      <c r="J1668" s="11"/>
      <c r="K1668" s="2"/>
      <c r="L1668" s="2"/>
      <c r="M1668" s="1"/>
    </row>
    <row r="1669" spans="1:13" x14ac:dyDescent="0.2">
      <c r="A1669" s="1"/>
      <c r="B1669" s="1"/>
      <c r="C1669" s="16"/>
      <c r="D1669" s="1"/>
      <c r="E1669" s="1"/>
      <c r="F1669" s="1"/>
      <c r="G1669" s="1"/>
      <c r="H1669" s="11"/>
      <c r="I1669" s="11"/>
      <c r="J1669" s="11"/>
      <c r="K1669" s="2"/>
      <c r="L1669" s="2"/>
      <c r="M1669" s="1"/>
    </row>
    <row r="1670" spans="1:13" x14ac:dyDescent="0.2">
      <c r="A1670" s="1"/>
      <c r="B1670" s="1"/>
      <c r="C1670" s="16"/>
      <c r="D1670" s="1"/>
      <c r="E1670" s="1"/>
      <c r="F1670" s="1"/>
      <c r="G1670" s="1"/>
      <c r="H1670" s="11"/>
      <c r="I1670" s="11"/>
      <c r="J1670" s="11"/>
      <c r="K1670" s="2"/>
      <c r="L1670" s="2"/>
      <c r="M1670" s="1"/>
    </row>
    <row r="1671" spans="1:13" x14ac:dyDescent="0.2">
      <c r="A1671" s="1"/>
      <c r="B1671" s="1"/>
      <c r="C1671" s="16"/>
      <c r="D1671" s="1"/>
      <c r="E1671" s="1"/>
      <c r="F1671" s="1"/>
      <c r="G1671" s="1"/>
      <c r="H1671" s="11"/>
      <c r="I1671" s="11"/>
      <c r="J1671" s="11"/>
      <c r="K1671" s="2"/>
      <c r="L1671" s="2"/>
      <c r="M1671" s="1"/>
    </row>
    <row r="1672" spans="1:13" x14ac:dyDescent="0.2">
      <c r="A1672" s="1"/>
      <c r="B1672" s="1"/>
      <c r="C1672" s="16"/>
      <c r="D1672" s="1"/>
      <c r="E1672" s="1"/>
      <c r="F1672" s="1"/>
      <c r="G1672" s="1"/>
      <c r="H1672" s="11"/>
      <c r="I1672" s="11"/>
      <c r="J1672" s="11"/>
      <c r="K1672" s="2"/>
      <c r="L1672" s="2"/>
      <c r="M1672" s="1"/>
    </row>
    <row r="1673" spans="1:13" x14ac:dyDescent="0.2">
      <c r="A1673" s="1"/>
      <c r="B1673" s="1"/>
      <c r="C1673" s="16"/>
      <c r="D1673" s="1"/>
      <c r="E1673" s="1"/>
      <c r="F1673" s="1"/>
      <c r="G1673" s="1"/>
      <c r="H1673" s="11"/>
      <c r="I1673" s="11"/>
      <c r="J1673" s="11"/>
      <c r="K1673" s="2"/>
      <c r="L1673" s="2"/>
      <c r="M1673" s="1"/>
    </row>
    <row r="1674" spans="1:13" x14ac:dyDescent="0.2">
      <c r="A1674" s="1"/>
      <c r="B1674" s="1"/>
      <c r="C1674" s="16"/>
      <c r="D1674" s="1"/>
      <c r="E1674" s="1"/>
      <c r="F1674" s="1"/>
      <c r="G1674" s="1"/>
      <c r="H1674" s="11"/>
      <c r="I1674" s="11"/>
      <c r="J1674" s="11"/>
      <c r="K1674" s="2"/>
      <c r="L1674" s="2"/>
      <c r="M1674" s="1"/>
    </row>
    <row r="1675" spans="1:13" x14ac:dyDescent="0.2">
      <c r="A1675" s="1"/>
      <c r="B1675" s="1"/>
      <c r="C1675" s="16"/>
      <c r="D1675" s="1"/>
      <c r="E1675" s="1"/>
      <c r="F1675" s="1"/>
      <c r="G1675" s="1"/>
      <c r="H1675" s="11"/>
      <c r="I1675" s="11"/>
      <c r="J1675" s="11"/>
      <c r="K1675" s="2"/>
      <c r="L1675" s="2"/>
      <c r="M1675" s="1"/>
    </row>
    <row r="1676" spans="1:13" x14ac:dyDescent="0.2">
      <c r="A1676" s="1"/>
      <c r="B1676" s="1"/>
      <c r="C1676" s="16"/>
      <c r="D1676" s="1"/>
      <c r="E1676" s="1"/>
      <c r="F1676" s="1"/>
      <c r="G1676" s="1"/>
      <c r="H1676" s="11"/>
      <c r="I1676" s="11"/>
      <c r="J1676" s="11"/>
      <c r="K1676" s="2"/>
      <c r="L1676" s="2"/>
      <c r="M1676" s="1"/>
    </row>
    <row r="1677" spans="1:13" x14ac:dyDescent="0.2">
      <c r="A1677" s="1"/>
      <c r="B1677" s="1"/>
      <c r="C1677" s="16"/>
      <c r="D1677" s="1"/>
      <c r="E1677" s="1"/>
      <c r="F1677" s="1"/>
      <c r="G1677" s="1"/>
      <c r="H1677" s="11"/>
      <c r="I1677" s="11"/>
      <c r="J1677" s="11"/>
      <c r="K1677" s="2"/>
      <c r="L1677" s="2"/>
      <c r="M1677" s="1"/>
    </row>
    <row r="1678" spans="1:13" x14ac:dyDescent="0.2">
      <c r="A1678" s="1"/>
      <c r="B1678" s="1"/>
      <c r="C1678" s="16"/>
      <c r="D1678" s="1"/>
      <c r="E1678" s="1"/>
      <c r="F1678" s="1"/>
      <c r="G1678" s="1"/>
      <c r="H1678" s="11"/>
      <c r="I1678" s="11"/>
      <c r="J1678" s="11"/>
      <c r="K1678" s="2"/>
      <c r="L1678" s="2"/>
      <c r="M1678" s="1"/>
    </row>
    <row r="1679" spans="1:13" x14ac:dyDescent="0.2">
      <c r="A1679" s="1"/>
      <c r="B1679" s="1"/>
      <c r="C1679" s="16"/>
      <c r="D1679" s="1"/>
      <c r="E1679" s="1"/>
      <c r="F1679" s="1"/>
      <c r="G1679" s="1"/>
      <c r="H1679" s="11"/>
      <c r="I1679" s="11"/>
      <c r="J1679" s="11"/>
      <c r="K1679" s="2"/>
      <c r="L1679" s="2"/>
      <c r="M1679" s="1"/>
    </row>
    <row r="1680" spans="1:13" x14ac:dyDescent="0.2">
      <c r="A1680" s="1"/>
      <c r="B1680" s="1"/>
      <c r="C1680" s="16"/>
      <c r="D1680" s="1"/>
      <c r="E1680" s="1"/>
      <c r="F1680" s="1"/>
      <c r="G1680" s="1"/>
      <c r="H1680" s="11"/>
      <c r="I1680" s="11"/>
      <c r="J1680" s="11"/>
      <c r="K1680" s="2"/>
      <c r="L1680" s="2"/>
      <c r="M1680" s="1"/>
    </row>
    <row r="1681" spans="1:13" x14ac:dyDescent="0.2">
      <c r="A1681" s="1"/>
      <c r="B1681" s="1"/>
      <c r="C1681" s="16"/>
      <c r="D1681" s="1"/>
      <c r="E1681" s="1"/>
      <c r="F1681" s="1"/>
      <c r="G1681" s="1"/>
      <c r="H1681" s="11"/>
      <c r="I1681" s="11"/>
      <c r="J1681" s="11"/>
      <c r="K1681" s="2"/>
      <c r="L1681" s="2"/>
      <c r="M1681" s="1"/>
    </row>
    <row r="1682" spans="1:13" x14ac:dyDescent="0.2">
      <c r="A1682" s="1"/>
      <c r="B1682" s="1"/>
      <c r="C1682" s="16"/>
      <c r="D1682" s="1"/>
      <c r="E1682" s="1"/>
      <c r="F1682" s="1"/>
      <c r="G1682" s="1"/>
      <c r="H1682" s="11"/>
      <c r="I1682" s="11"/>
      <c r="J1682" s="11"/>
      <c r="K1682" s="2"/>
      <c r="L1682" s="2"/>
      <c r="M1682" s="1"/>
    </row>
    <row r="1683" spans="1:13" x14ac:dyDescent="0.2">
      <c r="A1683" s="1"/>
      <c r="B1683" s="1"/>
      <c r="C1683" s="16"/>
      <c r="D1683" s="1"/>
      <c r="E1683" s="1"/>
      <c r="F1683" s="1"/>
      <c r="G1683" s="1"/>
      <c r="H1683" s="11"/>
      <c r="I1683" s="11"/>
      <c r="J1683" s="11"/>
      <c r="K1683" s="2"/>
      <c r="L1683" s="2"/>
      <c r="M1683" s="1"/>
    </row>
    <row r="1684" spans="1:13" x14ac:dyDescent="0.2">
      <c r="A1684" s="1"/>
      <c r="B1684" s="1"/>
      <c r="C1684" s="16"/>
      <c r="D1684" s="1"/>
      <c r="E1684" s="1"/>
      <c r="F1684" s="1"/>
      <c r="G1684" s="1"/>
      <c r="H1684" s="11"/>
      <c r="I1684" s="11"/>
      <c r="J1684" s="11"/>
      <c r="K1684" s="2"/>
      <c r="L1684" s="2"/>
      <c r="M1684" s="1"/>
    </row>
    <row r="1685" spans="1:13" x14ac:dyDescent="0.2">
      <c r="A1685" s="1"/>
      <c r="B1685" s="1"/>
      <c r="C1685" s="16"/>
      <c r="D1685" s="1"/>
      <c r="E1685" s="1"/>
      <c r="F1685" s="1"/>
      <c r="G1685" s="1"/>
      <c r="H1685" s="11"/>
      <c r="I1685" s="11"/>
      <c r="J1685" s="11"/>
      <c r="K1685" s="2"/>
      <c r="L1685" s="2"/>
      <c r="M1685" s="1"/>
    </row>
    <row r="1686" spans="1:13" x14ac:dyDescent="0.2">
      <c r="A1686" s="1"/>
      <c r="B1686" s="1"/>
      <c r="C1686" s="16"/>
      <c r="D1686" s="1"/>
      <c r="E1686" s="1"/>
      <c r="F1686" s="1"/>
      <c r="G1686" s="1"/>
      <c r="H1686" s="11"/>
      <c r="I1686" s="11"/>
      <c r="J1686" s="11"/>
      <c r="K1686" s="2"/>
      <c r="L1686" s="2"/>
      <c r="M1686" s="1"/>
    </row>
    <row r="1687" spans="1:13" x14ac:dyDescent="0.2">
      <c r="A1687" s="1"/>
      <c r="B1687" s="1"/>
      <c r="C1687" s="16"/>
      <c r="D1687" s="1"/>
      <c r="E1687" s="1"/>
      <c r="F1687" s="1"/>
      <c r="G1687" s="1"/>
      <c r="H1687" s="11"/>
      <c r="I1687" s="11"/>
      <c r="J1687" s="11"/>
      <c r="K1687" s="2"/>
      <c r="L1687" s="2"/>
      <c r="M1687" s="1"/>
    </row>
    <row r="1688" spans="1:13" x14ac:dyDescent="0.2">
      <c r="A1688" s="1"/>
      <c r="B1688" s="1"/>
      <c r="C1688" s="16"/>
      <c r="D1688" s="1"/>
      <c r="E1688" s="1"/>
      <c r="F1688" s="1"/>
      <c r="G1688" s="1"/>
      <c r="H1688" s="11"/>
      <c r="I1688" s="11"/>
      <c r="J1688" s="11"/>
      <c r="K1688" s="2"/>
      <c r="L1688" s="2"/>
      <c r="M1688" s="1"/>
    </row>
    <row r="1689" spans="1:13" x14ac:dyDescent="0.2">
      <c r="A1689" s="1"/>
      <c r="B1689" s="1"/>
      <c r="C1689" s="16"/>
      <c r="D1689" s="1"/>
      <c r="E1689" s="1"/>
      <c r="F1689" s="1"/>
      <c r="G1689" s="1"/>
      <c r="H1689" s="11"/>
      <c r="I1689" s="11"/>
      <c r="J1689" s="11"/>
      <c r="K1689" s="2"/>
      <c r="L1689" s="2"/>
      <c r="M1689" s="1"/>
    </row>
    <row r="1690" spans="1:13" x14ac:dyDescent="0.2">
      <c r="A1690" s="1"/>
      <c r="B1690" s="1"/>
      <c r="C1690" s="16"/>
      <c r="D1690" s="1"/>
      <c r="E1690" s="1"/>
      <c r="F1690" s="1"/>
      <c r="G1690" s="1"/>
      <c r="H1690" s="11"/>
      <c r="I1690" s="11"/>
      <c r="J1690" s="11"/>
      <c r="K1690" s="2"/>
      <c r="L1690" s="2"/>
      <c r="M1690" s="1"/>
    </row>
    <row r="1691" spans="1:13" x14ac:dyDescent="0.2">
      <c r="A1691" s="1"/>
      <c r="B1691" s="1"/>
      <c r="C1691" s="16"/>
      <c r="D1691" s="1"/>
      <c r="E1691" s="1"/>
      <c r="F1691" s="1"/>
      <c r="G1691" s="1"/>
      <c r="H1691" s="11"/>
      <c r="I1691" s="11"/>
      <c r="J1691" s="11"/>
      <c r="K1691" s="2"/>
      <c r="L1691" s="2"/>
      <c r="M1691" s="1"/>
    </row>
    <row r="1692" spans="1:13" x14ac:dyDescent="0.2">
      <c r="A1692" s="1"/>
      <c r="B1692" s="1"/>
      <c r="C1692" s="16"/>
      <c r="D1692" s="1"/>
      <c r="E1692" s="1"/>
      <c r="F1692" s="1"/>
      <c r="G1692" s="1"/>
      <c r="H1692" s="11"/>
      <c r="I1692" s="11"/>
      <c r="J1692" s="11"/>
      <c r="K1692" s="2"/>
      <c r="L1692" s="2"/>
      <c r="M1692" s="1"/>
    </row>
    <row r="1693" spans="1:13" x14ac:dyDescent="0.2">
      <c r="A1693" s="1"/>
      <c r="B1693" s="1"/>
      <c r="C1693" s="16"/>
      <c r="D1693" s="1"/>
      <c r="E1693" s="1"/>
      <c r="F1693" s="1"/>
      <c r="G1693" s="1"/>
      <c r="H1693" s="11"/>
      <c r="I1693" s="11"/>
      <c r="J1693" s="11"/>
      <c r="K1693" s="2"/>
      <c r="L1693" s="2"/>
      <c r="M1693" s="1"/>
    </row>
    <row r="1694" spans="1:13" x14ac:dyDescent="0.2">
      <c r="A1694" s="1"/>
      <c r="B1694" s="1"/>
      <c r="C1694" s="16"/>
      <c r="D1694" s="1"/>
      <c r="E1694" s="1"/>
      <c r="F1694" s="1"/>
      <c r="G1694" s="1"/>
      <c r="H1694" s="11"/>
      <c r="I1694" s="11"/>
      <c r="J1694" s="11"/>
      <c r="K1694" s="2"/>
      <c r="L1694" s="2"/>
      <c r="M1694" s="1"/>
    </row>
    <row r="1695" spans="1:13" x14ac:dyDescent="0.2">
      <c r="A1695" s="1"/>
      <c r="B1695" s="1"/>
      <c r="C1695" s="16"/>
      <c r="D1695" s="1"/>
      <c r="E1695" s="1"/>
      <c r="F1695" s="1"/>
      <c r="G1695" s="1"/>
      <c r="H1695" s="11"/>
      <c r="I1695" s="11"/>
      <c r="J1695" s="11"/>
      <c r="K1695" s="2"/>
      <c r="L1695" s="2"/>
      <c r="M1695" s="1"/>
    </row>
    <row r="1696" spans="1:13" x14ac:dyDescent="0.2">
      <c r="A1696" s="1"/>
      <c r="B1696" s="1"/>
      <c r="C1696" s="16"/>
      <c r="D1696" s="1"/>
      <c r="E1696" s="1"/>
      <c r="F1696" s="1"/>
      <c r="G1696" s="1"/>
      <c r="H1696" s="11"/>
      <c r="I1696" s="11"/>
      <c r="J1696" s="11"/>
      <c r="K1696" s="2"/>
      <c r="L1696" s="2"/>
      <c r="M1696" s="1"/>
    </row>
    <row r="1697" spans="1:13" x14ac:dyDescent="0.2">
      <c r="A1697" s="1"/>
      <c r="B1697" s="1"/>
      <c r="C1697" s="16"/>
      <c r="D1697" s="1"/>
      <c r="E1697" s="1"/>
      <c r="F1697" s="1"/>
      <c r="G1697" s="1"/>
      <c r="H1697" s="11"/>
      <c r="I1697" s="11"/>
      <c r="J1697" s="11"/>
      <c r="K1697" s="2"/>
      <c r="L1697" s="2"/>
      <c r="M1697" s="1"/>
    </row>
    <row r="1698" spans="1:13" x14ac:dyDescent="0.2">
      <c r="A1698" s="1"/>
      <c r="B1698" s="1"/>
      <c r="C1698" s="16"/>
      <c r="D1698" s="1"/>
      <c r="E1698" s="1"/>
      <c r="F1698" s="1"/>
      <c r="G1698" s="1"/>
      <c r="H1698" s="11"/>
      <c r="I1698" s="11"/>
      <c r="J1698" s="11"/>
      <c r="K1698" s="2"/>
      <c r="L1698" s="2"/>
      <c r="M1698" s="1"/>
    </row>
    <row r="1699" spans="1:13" x14ac:dyDescent="0.2">
      <c r="A1699" s="1"/>
      <c r="B1699" s="1"/>
      <c r="C1699" s="16"/>
      <c r="D1699" s="1"/>
      <c r="E1699" s="1"/>
      <c r="F1699" s="1"/>
      <c r="G1699" s="1"/>
      <c r="H1699" s="11"/>
      <c r="I1699" s="11"/>
      <c r="J1699" s="11"/>
      <c r="K1699" s="2"/>
      <c r="L1699" s="2"/>
      <c r="M1699" s="1"/>
    </row>
    <row r="1700" spans="1:13" x14ac:dyDescent="0.2">
      <c r="A1700" s="1"/>
      <c r="B1700" s="1"/>
      <c r="C1700" s="16"/>
      <c r="D1700" s="1"/>
      <c r="E1700" s="1"/>
      <c r="F1700" s="1"/>
      <c r="G1700" s="1"/>
      <c r="H1700" s="11"/>
      <c r="I1700" s="11"/>
      <c r="J1700" s="11"/>
      <c r="K1700" s="2"/>
      <c r="L1700" s="2"/>
      <c r="M1700" s="1"/>
    </row>
    <row r="1701" spans="1:13" x14ac:dyDescent="0.2">
      <c r="A1701" s="1"/>
      <c r="B1701" s="1"/>
      <c r="C1701" s="16"/>
      <c r="D1701" s="1"/>
      <c r="E1701" s="1"/>
      <c r="F1701" s="1"/>
      <c r="G1701" s="1"/>
      <c r="H1701" s="11"/>
      <c r="I1701" s="11"/>
      <c r="J1701" s="11"/>
      <c r="K1701" s="2"/>
      <c r="L1701" s="2"/>
      <c r="M1701" s="1"/>
    </row>
    <row r="1702" spans="1:13" x14ac:dyDescent="0.2">
      <c r="A1702" s="1"/>
      <c r="B1702" s="1"/>
      <c r="C1702" s="16"/>
      <c r="D1702" s="1"/>
      <c r="E1702" s="1"/>
      <c r="F1702" s="1"/>
      <c r="G1702" s="1"/>
      <c r="H1702" s="11"/>
      <c r="I1702" s="11"/>
      <c r="J1702" s="11"/>
      <c r="K1702" s="2"/>
      <c r="L1702" s="2"/>
      <c r="M1702" s="1"/>
    </row>
    <row r="1703" spans="1:13" x14ac:dyDescent="0.2">
      <c r="A1703" s="1"/>
      <c r="B1703" s="1"/>
      <c r="C1703" s="16"/>
      <c r="D1703" s="1"/>
      <c r="E1703" s="1"/>
      <c r="F1703" s="1"/>
      <c r="G1703" s="1"/>
      <c r="H1703" s="11"/>
      <c r="I1703" s="11"/>
      <c r="J1703" s="11"/>
      <c r="K1703" s="2"/>
      <c r="L1703" s="2"/>
      <c r="M1703" s="1"/>
    </row>
    <row r="1704" spans="1:13" x14ac:dyDescent="0.2">
      <c r="A1704" s="1"/>
      <c r="B1704" s="1"/>
      <c r="C1704" s="16"/>
      <c r="D1704" s="1"/>
      <c r="E1704" s="1"/>
      <c r="F1704" s="1"/>
      <c r="G1704" s="1"/>
      <c r="H1704" s="11"/>
      <c r="I1704" s="11"/>
      <c r="J1704" s="11"/>
      <c r="K1704" s="2"/>
      <c r="L1704" s="2"/>
      <c r="M1704" s="1"/>
    </row>
    <row r="1705" spans="1:13" x14ac:dyDescent="0.2">
      <c r="A1705" s="1"/>
      <c r="B1705" s="1"/>
      <c r="C1705" s="16"/>
      <c r="D1705" s="1"/>
      <c r="E1705" s="1"/>
      <c r="F1705" s="1"/>
      <c r="G1705" s="1"/>
      <c r="H1705" s="11"/>
      <c r="I1705" s="11"/>
      <c r="J1705" s="11"/>
      <c r="K1705" s="2"/>
      <c r="L1705" s="2"/>
      <c r="M1705" s="1"/>
    </row>
    <row r="1706" spans="1:13" x14ac:dyDescent="0.2">
      <c r="A1706" s="1"/>
      <c r="B1706" s="1"/>
      <c r="C1706" s="16"/>
      <c r="D1706" s="1"/>
      <c r="E1706" s="1"/>
      <c r="F1706" s="1"/>
      <c r="G1706" s="1"/>
      <c r="H1706" s="11"/>
      <c r="I1706" s="11"/>
      <c r="J1706" s="11"/>
      <c r="K1706" s="2"/>
      <c r="L1706" s="2"/>
      <c r="M1706" s="1"/>
    </row>
    <row r="1707" spans="1:13" x14ac:dyDescent="0.2">
      <c r="A1707" s="1"/>
      <c r="B1707" s="1"/>
      <c r="C1707" s="16"/>
      <c r="D1707" s="1"/>
      <c r="E1707" s="1"/>
      <c r="F1707" s="1"/>
      <c r="G1707" s="1"/>
      <c r="H1707" s="11"/>
      <c r="I1707" s="11"/>
      <c r="J1707" s="11"/>
      <c r="K1707" s="2"/>
      <c r="L1707" s="2"/>
      <c r="M1707" s="1"/>
    </row>
    <row r="1708" spans="1:13" x14ac:dyDescent="0.2">
      <c r="A1708" s="1"/>
      <c r="B1708" s="1"/>
      <c r="C1708" s="16"/>
      <c r="D1708" s="1"/>
      <c r="E1708" s="1"/>
      <c r="F1708" s="1"/>
      <c r="G1708" s="1"/>
      <c r="H1708" s="11"/>
      <c r="I1708" s="11"/>
      <c r="J1708" s="11"/>
      <c r="K1708" s="2"/>
      <c r="L1708" s="2"/>
      <c r="M1708" s="1"/>
    </row>
    <row r="1709" spans="1:13" x14ac:dyDescent="0.2">
      <c r="A1709" s="1"/>
      <c r="B1709" s="1"/>
      <c r="C1709" s="16"/>
      <c r="D1709" s="1"/>
      <c r="E1709" s="1"/>
      <c r="F1709" s="1"/>
      <c r="G1709" s="1"/>
      <c r="H1709" s="11"/>
      <c r="I1709" s="11"/>
      <c r="J1709" s="11"/>
      <c r="K1709" s="2"/>
      <c r="L1709" s="2"/>
      <c r="M1709" s="1"/>
    </row>
    <row r="1710" spans="1:13" x14ac:dyDescent="0.2">
      <c r="A1710" s="1"/>
      <c r="B1710" s="1"/>
      <c r="C1710" s="16"/>
      <c r="D1710" s="1"/>
      <c r="E1710" s="1"/>
      <c r="F1710" s="1"/>
      <c r="G1710" s="1"/>
      <c r="H1710" s="11"/>
      <c r="I1710" s="11"/>
      <c r="J1710" s="11"/>
      <c r="K1710" s="2"/>
      <c r="L1710" s="2"/>
      <c r="M1710" s="1"/>
    </row>
    <row r="1711" spans="1:13" x14ac:dyDescent="0.2">
      <c r="A1711" s="1"/>
      <c r="B1711" s="1"/>
      <c r="C1711" s="16"/>
      <c r="D1711" s="1"/>
      <c r="E1711" s="1"/>
      <c r="F1711" s="1"/>
      <c r="G1711" s="1"/>
      <c r="H1711" s="11"/>
      <c r="I1711" s="11"/>
      <c r="J1711" s="11"/>
      <c r="K1711" s="2"/>
      <c r="L1711" s="2"/>
      <c r="M1711" s="1"/>
    </row>
    <row r="1712" spans="1:13" x14ac:dyDescent="0.2">
      <c r="A1712" s="1"/>
      <c r="B1712" s="1"/>
      <c r="C1712" s="16"/>
      <c r="D1712" s="1"/>
      <c r="E1712" s="1"/>
      <c r="F1712" s="1"/>
      <c r="G1712" s="1"/>
      <c r="H1712" s="11"/>
      <c r="I1712" s="11"/>
      <c r="J1712" s="11"/>
      <c r="K1712" s="2"/>
      <c r="L1712" s="2"/>
      <c r="M1712" s="1"/>
    </row>
    <row r="1713" spans="1:13" x14ac:dyDescent="0.2">
      <c r="A1713" s="1"/>
      <c r="B1713" s="1"/>
      <c r="C1713" s="16"/>
      <c r="D1713" s="1"/>
      <c r="E1713" s="1"/>
      <c r="F1713" s="1"/>
      <c r="G1713" s="1"/>
      <c r="H1713" s="11"/>
      <c r="I1713" s="11"/>
      <c r="J1713" s="11"/>
      <c r="K1713" s="2"/>
      <c r="L1713" s="2"/>
      <c r="M1713" s="1"/>
    </row>
    <row r="1714" spans="1:13" x14ac:dyDescent="0.2">
      <c r="A1714" s="1"/>
      <c r="B1714" s="1"/>
      <c r="C1714" s="16"/>
      <c r="D1714" s="1"/>
      <c r="E1714" s="1"/>
      <c r="F1714" s="1"/>
      <c r="G1714" s="1"/>
      <c r="H1714" s="11"/>
      <c r="I1714" s="11"/>
      <c r="J1714" s="11"/>
      <c r="K1714" s="2"/>
      <c r="L1714" s="2"/>
      <c r="M1714" s="1"/>
    </row>
    <row r="1715" spans="1:13" x14ac:dyDescent="0.2">
      <c r="A1715" s="1"/>
      <c r="B1715" s="1"/>
      <c r="C1715" s="16"/>
      <c r="D1715" s="1"/>
      <c r="E1715" s="1"/>
      <c r="F1715" s="1"/>
      <c r="G1715" s="1"/>
      <c r="H1715" s="11"/>
      <c r="I1715" s="11"/>
      <c r="J1715" s="11"/>
      <c r="K1715" s="2"/>
      <c r="L1715" s="2"/>
      <c r="M1715" s="1"/>
    </row>
    <row r="1716" spans="1:13" x14ac:dyDescent="0.2">
      <c r="A1716" s="1"/>
      <c r="B1716" s="1"/>
      <c r="C1716" s="16"/>
      <c r="D1716" s="1"/>
      <c r="E1716" s="1"/>
      <c r="F1716" s="1"/>
      <c r="G1716" s="1"/>
      <c r="H1716" s="11"/>
      <c r="I1716" s="11"/>
      <c r="J1716" s="11"/>
      <c r="K1716" s="2"/>
      <c r="L1716" s="2"/>
      <c r="M1716" s="1"/>
    </row>
    <row r="1717" spans="1:13" x14ac:dyDescent="0.2">
      <c r="A1717" s="1"/>
      <c r="B1717" s="1"/>
      <c r="C1717" s="16"/>
      <c r="D1717" s="1"/>
      <c r="E1717" s="1"/>
      <c r="F1717" s="1"/>
      <c r="G1717" s="1"/>
      <c r="H1717" s="11"/>
      <c r="I1717" s="11"/>
      <c r="J1717" s="11"/>
      <c r="K1717" s="2"/>
      <c r="L1717" s="2"/>
      <c r="M1717" s="1"/>
    </row>
    <row r="1718" spans="1:13" x14ac:dyDescent="0.2">
      <c r="A1718" s="1"/>
      <c r="B1718" s="1"/>
      <c r="C1718" s="16"/>
      <c r="D1718" s="1"/>
      <c r="E1718" s="1"/>
      <c r="F1718" s="1"/>
      <c r="G1718" s="1"/>
      <c r="H1718" s="11"/>
      <c r="I1718" s="11"/>
      <c r="J1718" s="11"/>
      <c r="K1718" s="2"/>
      <c r="L1718" s="2"/>
      <c r="M1718" s="1"/>
    </row>
    <row r="1719" spans="1:13" x14ac:dyDescent="0.2">
      <c r="A1719" s="1"/>
      <c r="B1719" s="1"/>
      <c r="C1719" s="16"/>
      <c r="D1719" s="1"/>
      <c r="E1719" s="1"/>
      <c r="F1719" s="1"/>
      <c r="G1719" s="1"/>
      <c r="H1719" s="11"/>
      <c r="I1719" s="11"/>
      <c r="J1719" s="11"/>
      <c r="K1719" s="2"/>
      <c r="L1719" s="2"/>
      <c r="M1719" s="1"/>
    </row>
    <row r="1720" spans="1:13" x14ac:dyDescent="0.2">
      <c r="A1720" s="1"/>
      <c r="B1720" s="1"/>
      <c r="C1720" s="16"/>
      <c r="D1720" s="1"/>
      <c r="E1720" s="1"/>
      <c r="F1720" s="1"/>
      <c r="G1720" s="1"/>
      <c r="H1720" s="11"/>
      <c r="I1720" s="11"/>
      <c r="J1720" s="11"/>
      <c r="K1720" s="2"/>
      <c r="L1720" s="2"/>
      <c r="M1720" s="1"/>
    </row>
    <row r="1721" spans="1:13" x14ac:dyDescent="0.2">
      <c r="A1721" s="1"/>
      <c r="B1721" s="1"/>
      <c r="C1721" s="16"/>
      <c r="D1721" s="1"/>
      <c r="E1721" s="1"/>
      <c r="F1721" s="1"/>
      <c r="G1721" s="1"/>
      <c r="H1721" s="11"/>
      <c r="I1721" s="11"/>
      <c r="J1721" s="11"/>
      <c r="K1721" s="2"/>
      <c r="L1721" s="2"/>
      <c r="M1721" s="1"/>
    </row>
    <row r="1722" spans="1:13" x14ac:dyDescent="0.2">
      <c r="A1722" s="1"/>
      <c r="B1722" s="1"/>
      <c r="C1722" s="16"/>
      <c r="D1722" s="1"/>
      <c r="E1722" s="1"/>
      <c r="F1722" s="1"/>
      <c r="G1722" s="1"/>
      <c r="H1722" s="11"/>
      <c r="I1722" s="11"/>
      <c r="J1722" s="11"/>
      <c r="K1722" s="2"/>
      <c r="L1722" s="2"/>
      <c r="M1722" s="1"/>
    </row>
    <row r="1723" spans="1:13" x14ac:dyDescent="0.2">
      <c r="A1723" s="1"/>
      <c r="B1723" s="1"/>
      <c r="C1723" s="16"/>
      <c r="D1723" s="1"/>
      <c r="E1723" s="1"/>
      <c r="F1723" s="1"/>
      <c r="G1723" s="1"/>
      <c r="H1723" s="11"/>
      <c r="I1723" s="11"/>
      <c r="J1723" s="11"/>
      <c r="K1723" s="2"/>
      <c r="L1723" s="2"/>
      <c r="M1723" s="1"/>
    </row>
    <row r="1724" spans="1:13" x14ac:dyDescent="0.2">
      <c r="A1724" s="1"/>
      <c r="B1724" s="1"/>
      <c r="C1724" s="16"/>
      <c r="D1724" s="1"/>
      <c r="E1724" s="1"/>
      <c r="F1724" s="1"/>
      <c r="G1724" s="1"/>
      <c r="H1724" s="11"/>
      <c r="I1724" s="11"/>
      <c r="J1724" s="11"/>
      <c r="K1724" s="2"/>
      <c r="L1724" s="2"/>
      <c r="M1724" s="1"/>
    </row>
    <row r="1725" spans="1:13" x14ac:dyDescent="0.2">
      <c r="A1725" s="1"/>
      <c r="B1725" s="1"/>
      <c r="C1725" s="16"/>
      <c r="D1725" s="1"/>
      <c r="E1725" s="1"/>
      <c r="F1725" s="1"/>
      <c r="G1725" s="1"/>
      <c r="H1725" s="11"/>
      <c r="I1725" s="11"/>
      <c r="J1725" s="11"/>
      <c r="K1725" s="2"/>
      <c r="L1725" s="2"/>
      <c r="M1725" s="1"/>
    </row>
    <row r="1726" spans="1:13" x14ac:dyDescent="0.2">
      <c r="A1726" s="1"/>
      <c r="B1726" s="1"/>
      <c r="C1726" s="16"/>
      <c r="D1726" s="1"/>
      <c r="E1726" s="1"/>
      <c r="F1726" s="1"/>
      <c r="G1726" s="1"/>
      <c r="H1726" s="11"/>
      <c r="I1726" s="11"/>
      <c r="J1726" s="11"/>
      <c r="K1726" s="2"/>
      <c r="L1726" s="2"/>
      <c r="M1726" s="1"/>
    </row>
    <row r="1727" spans="1:13" x14ac:dyDescent="0.2">
      <c r="A1727" s="1"/>
      <c r="B1727" s="1"/>
      <c r="C1727" s="16"/>
      <c r="D1727" s="1"/>
      <c r="E1727" s="1"/>
      <c r="F1727" s="1"/>
      <c r="G1727" s="1"/>
      <c r="H1727" s="11"/>
      <c r="I1727" s="11"/>
      <c r="J1727" s="11"/>
      <c r="K1727" s="2"/>
      <c r="L1727" s="2"/>
      <c r="M1727" s="1"/>
    </row>
    <row r="1728" spans="1:13" x14ac:dyDescent="0.2">
      <c r="A1728" s="1"/>
      <c r="B1728" s="1"/>
      <c r="C1728" s="16"/>
      <c r="D1728" s="1"/>
      <c r="E1728" s="1"/>
      <c r="F1728" s="1"/>
      <c r="G1728" s="1"/>
      <c r="H1728" s="11"/>
      <c r="I1728" s="11"/>
      <c r="J1728" s="11"/>
      <c r="K1728" s="2"/>
      <c r="L1728" s="2"/>
      <c r="M1728" s="1"/>
    </row>
    <row r="1729" spans="1:13" x14ac:dyDescent="0.2">
      <c r="A1729" s="1"/>
      <c r="B1729" s="1"/>
      <c r="C1729" s="16"/>
      <c r="D1729" s="1"/>
      <c r="E1729" s="1"/>
      <c r="F1729" s="1"/>
      <c r="G1729" s="1"/>
      <c r="H1729" s="11"/>
      <c r="I1729" s="11"/>
      <c r="J1729" s="11"/>
      <c r="K1729" s="2"/>
      <c r="L1729" s="2"/>
      <c r="M1729" s="1"/>
    </row>
    <row r="1730" spans="1:13" x14ac:dyDescent="0.2">
      <c r="A1730" s="1"/>
      <c r="B1730" s="1"/>
      <c r="C1730" s="16"/>
      <c r="D1730" s="1"/>
      <c r="E1730" s="1"/>
      <c r="F1730" s="1"/>
      <c r="G1730" s="1"/>
      <c r="H1730" s="11"/>
      <c r="I1730" s="11"/>
      <c r="J1730" s="11"/>
      <c r="K1730" s="2"/>
      <c r="L1730" s="2"/>
      <c r="M1730" s="1"/>
    </row>
    <row r="1731" spans="1:13" x14ac:dyDescent="0.2">
      <c r="A1731" s="1"/>
      <c r="B1731" s="1"/>
      <c r="C1731" s="16"/>
      <c r="D1731" s="1"/>
      <c r="E1731" s="1"/>
      <c r="F1731" s="1"/>
      <c r="G1731" s="1"/>
      <c r="H1731" s="11"/>
      <c r="I1731" s="11"/>
      <c r="J1731" s="11"/>
      <c r="K1731" s="2"/>
      <c r="L1731" s="2"/>
      <c r="M1731" s="1"/>
    </row>
    <row r="1732" spans="1:13" x14ac:dyDescent="0.2">
      <c r="A1732" s="1"/>
      <c r="B1732" s="1"/>
      <c r="C1732" s="16"/>
      <c r="D1732" s="1"/>
      <c r="E1732" s="1"/>
      <c r="F1732" s="1"/>
      <c r="G1732" s="1"/>
      <c r="H1732" s="11"/>
      <c r="I1732" s="11"/>
      <c r="J1732" s="11"/>
      <c r="K1732" s="2"/>
      <c r="L1732" s="2"/>
      <c r="M1732" s="1"/>
    </row>
    <row r="1733" spans="1:13" x14ac:dyDescent="0.2">
      <c r="A1733" s="1"/>
      <c r="B1733" s="1"/>
      <c r="C1733" s="16"/>
      <c r="D1733" s="1"/>
      <c r="E1733" s="1"/>
      <c r="F1733" s="1"/>
      <c r="G1733" s="1"/>
      <c r="H1733" s="11"/>
      <c r="I1733" s="11"/>
      <c r="J1733" s="11"/>
      <c r="K1733" s="2"/>
      <c r="L1733" s="2"/>
      <c r="M1733" s="1"/>
    </row>
    <row r="1734" spans="1:13" x14ac:dyDescent="0.2">
      <c r="A1734" s="1"/>
      <c r="B1734" s="1"/>
      <c r="C1734" s="16"/>
      <c r="D1734" s="1"/>
      <c r="E1734" s="1"/>
      <c r="F1734" s="1"/>
      <c r="G1734" s="1"/>
      <c r="H1734" s="11"/>
      <c r="I1734" s="11"/>
      <c r="J1734" s="11"/>
      <c r="K1734" s="2"/>
      <c r="L1734" s="2"/>
      <c r="M1734" s="1"/>
    </row>
    <row r="1735" spans="1:13" x14ac:dyDescent="0.2">
      <c r="A1735" s="1"/>
      <c r="B1735" s="1"/>
      <c r="C1735" s="16"/>
      <c r="D1735" s="1"/>
      <c r="E1735" s="1"/>
      <c r="F1735" s="1"/>
      <c r="G1735" s="1"/>
      <c r="H1735" s="11"/>
      <c r="I1735" s="11"/>
      <c r="J1735" s="11"/>
      <c r="K1735" s="2"/>
      <c r="L1735" s="2"/>
      <c r="M1735" s="1"/>
    </row>
    <row r="1736" spans="1:13" x14ac:dyDescent="0.2">
      <c r="A1736" s="1"/>
      <c r="B1736" s="1"/>
      <c r="C1736" s="16"/>
      <c r="D1736" s="1"/>
      <c r="E1736" s="1"/>
      <c r="F1736" s="1"/>
      <c r="G1736" s="1"/>
      <c r="H1736" s="11"/>
      <c r="I1736" s="11"/>
      <c r="J1736" s="11"/>
      <c r="K1736" s="2"/>
      <c r="L1736" s="2"/>
      <c r="M1736" s="1"/>
    </row>
    <row r="1737" spans="1:13" x14ac:dyDescent="0.2">
      <c r="A1737" s="1"/>
      <c r="B1737" s="1"/>
      <c r="C1737" s="16"/>
      <c r="D1737" s="1"/>
      <c r="E1737" s="1"/>
      <c r="F1737" s="1"/>
      <c r="G1737" s="1"/>
      <c r="H1737" s="11"/>
      <c r="I1737" s="11"/>
      <c r="J1737" s="11"/>
      <c r="K1737" s="2"/>
      <c r="L1737" s="2"/>
      <c r="M1737" s="1"/>
    </row>
    <row r="1738" spans="1:13" x14ac:dyDescent="0.2">
      <c r="A1738" s="1"/>
      <c r="B1738" s="1"/>
      <c r="C1738" s="16"/>
      <c r="D1738" s="1"/>
      <c r="E1738" s="1"/>
      <c r="F1738" s="1"/>
      <c r="G1738" s="1"/>
      <c r="H1738" s="11"/>
      <c r="I1738" s="11"/>
      <c r="J1738" s="11"/>
      <c r="K1738" s="2"/>
      <c r="L1738" s="2"/>
      <c r="M1738" s="1"/>
    </row>
    <row r="1739" spans="1:13" x14ac:dyDescent="0.2">
      <c r="A1739" s="1"/>
      <c r="B1739" s="1"/>
      <c r="C1739" s="16"/>
      <c r="D1739" s="1"/>
      <c r="E1739" s="1"/>
      <c r="F1739" s="1"/>
      <c r="G1739" s="1"/>
      <c r="H1739" s="11"/>
      <c r="I1739" s="11"/>
      <c r="J1739" s="11"/>
      <c r="K1739" s="2"/>
      <c r="L1739" s="2"/>
      <c r="M1739" s="1"/>
    </row>
    <row r="1740" spans="1:13" x14ac:dyDescent="0.2">
      <c r="A1740" s="1"/>
      <c r="B1740" s="1"/>
      <c r="C1740" s="16"/>
      <c r="D1740" s="1"/>
      <c r="E1740" s="1"/>
      <c r="F1740" s="1"/>
      <c r="G1740" s="1"/>
      <c r="H1740" s="11"/>
      <c r="I1740" s="11"/>
      <c r="J1740" s="11"/>
      <c r="K1740" s="2"/>
      <c r="L1740" s="2"/>
      <c r="M1740" s="1"/>
    </row>
    <row r="1741" spans="1:13" x14ac:dyDescent="0.2">
      <c r="A1741" s="1"/>
      <c r="B1741" s="1"/>
      <c r="C1741" s="16"/>
      <c r="D1741" s="1"/>
      <c r="E1741" s="1"/>
      <c r="F1741" s="1"/>
      <c r="G1741" s="1"/>
      <c r="H1741" s="11"/>
      <c r="I1741" s="11"/>
      <c r="J1741" s="11"/>
      <c r="K1741" s="2"/>
      <c r="L1741" s="2"/>
      <c r="M1741" s="1"/>
    </row>
    <row r="1742" spans="1:13" x14ac:dyDescent="0.2">
      <c r="A1742" s="1"/>
      <c r="B1742" s="1"/>
      <c r="C1742" s="16"/>
      <c r="D1742" s="1"/>
      <c r="E1742" s="1"/>
      <c r="F1742" s="1"/>
      <c r="G1742" s="1"/>
      <c r="H1742" s="11"/>
      <c r="I1742" s="11"/>
      <c r="J1742" s="11"/>
      <c r="K1742" s="2"/>
      <c r="L1742" s="2"/>
      <c r="M1742" s="1"/>
    </row>
    <row r="1743" spans="1:13" x14ac:dyDescent="0.2">
      <c r="A1743" s="1"/>
      <c r="B1743" s="1"/>
      <c r="C1743" s="16"/>
      <c r="D1743" s="1"/>
      <c r="E1743" s="1"/>
      <c r="F1743" s="1"/>
      <c r="G1743" s="1"/>
      <c r="H1743" s="11"/>
      <c r="I1743" s="11"/>
      <c r="J1743" s="11"/>
      <c r="K1743" s="2"/>
      <c r="L1743" s="2"/>
      <c r="M1743" s="1"/>
    </row>
    <row r="1744" spans="1:13" x14ac:dyDescent="0.2">
      <c r="A1744" s="1"/>
      <c r="B1744" s="1"/>
      <c r="C1744" s="16"/>
      <c r="D1744" s="1"/>
      <c r="E1744" s="1"/>
      <c r="F1744" s="1"/>
      <c r="G1744" s="1"/>
      <c r="H1744" s="11"/>
      <c r="I1744" s="11"/>
      <c r="J1744" s="11"/>
      <c r="K1744" s="2"/>
      <c r="L1744" s="2"/>
      <c r="M1744" s="1"/>
    </row>
    <row r="1745" spans="1:13" x14ac:dyDescent="0.2">
      <c r="A1745" s="1"/>
      <c r="B1745" s="1"/>
      <c r="C1745" s="16"/>
      <c r="D1745" s="1"/>
      <c r="E1745" s="1"/>
      <c r="F1745" s="1"/>
      <c r="G1745" s="1"/>
      <c r="H1745" s="11"/>
      <c r="I1745" s="11"/>
      <c r="J1745" s="11"/>
      <c r="K1745" s="2"/>
      <c r="L1745" s="2"/>
      <c r="M1745" s="1"/>
    </row>
    <row r="1746" spans="1:13" x14ac:dyDescent="0.2">
      <c r="A1746" s="1"/>
      <c r="B1746" s="1"/>
      <c r="C1746" s="16"/>
      <c r="D1746" s="1"/>
      <c r="E1746" s="1"/>
      <c r="F1746" s="1"/>
      <c r="G1746" s="1"/>
      <c r="H1746" s="11"/>
      <c r="I1746" s="11"/>
      <c r="J1746" s="11"/>
      <c r="K1746" s="2"/>
      <c r="L1746" s="2"/>
      <c r="M1746" s="1"/>
    </row>
    <row r="1747" spans="1:13" x14ac:dyDescent="0.2">
      <c r="A1747" s="1"/>
      <c r="B1747" s="1"/>
      <c r="C1747" s="16"/>
      <c r="D1747" s="1"/>
      <c r="E1747" s="1"/>
      <c r="F1747" s="1"/>
      <c r="G1747" s="1"/>
      <c r="H1747" s="11"/>
      <c r="I1747" s="11"/>
      <c r="J1747" s="11"/>
      <c r="K1747" s="2"/>
      <c r="L1747" s="2"/>
      <c r="M1747" s="1"/>
    </row>
    <row r="1748" spans="1:13" x14ac:dyDescent="0.2">
      <c r="A1748" s="1"/>
      <c r="B1748" s="1"/>
      <c r="C1748" s="16"/>
      <c r="D1748" s="1"/>
      <c r="E1748" s="1"/>
      <c r="F1748" s="1"/>
      <c r="G1748" s="1"/>
      <c r="H1748" s="11"/>
      <c r="I1748" s="11"/>
      <c r="J1748" s="11"/>
      <c r="K1748" s="2"/>
      <c r="L1748" s="2"/>
      <c r="M1748" s="1"/>
    </row>
    <row r="1749" spans="1:13" x14ac:dyDescent="0.2">
      <c r="A1749" s="1"/>
      <c r="B1749" s="1"/>
      <c r="C1749" s="16"/>
      <c r="D1749" s="1"/>
      <c r="E1749" s="1"/>
      <c r="F1749" s="1"/>
      <c r="G1749" s="1"/>
      <c r="H1749" s="11"/>
      <c r="I1749" s="11"/>
      <c r="J1749" s="11"/>
      <c r="K1749" s="2"/>
      <c r="L1749" s="2"/>
      <c r="M1749" s="1"/>
    </row>
    <row r="1750" spans="1:13" x14ac:dyDescent="0.2">
      <c r="A1750" s="1"/>
      <c r="B1750" s="1"/>
      <c r="C1750" s="16"/>
      <c r="D1750" s="1"/>
      <c r="E1750" s="1"/>
      <c r="F1750" s="1"/>
      <c r="G1750" s="1"/>
      <c r="H1750" s="11"/>
      <c r="I1750" s="11"/>
      <c r="J1750" s="11"/>
      <c r="K1750" s="2"/>
      <c r="L1750" s="2"/>
      <c r="M1750" s="1"/>
    </row>
    <row r="1751" spans="1:13" x14ac:dyDescent="0.2">
      <c r="A1751" s="1"/>
      <c r="B1751" s="1"/>
      <c r="C1751" s="16"/>
      <c r="D1751" s="1"/>
      <c r="E1751" s="1"/>
      <c r="F1751" s="1"/>
      <c r="G1751" s="1"/>
      <c r="H1751" s="11"/>
      <c r="I1751" s="11"/>
      <c r="J1751" s="11"/>
      <c r="K1751" s="2"/>
      <c r="L1751" s="2"/>
      <c r="M1751" s="1"/>
    </row>
    <row r="1752" spans="1:13" x14ac:dyDescent="0.2">
      <c r="A1752" s="1"/>
      <c r="B1752" s="1"/>
      <c r="C1752" s="16"/>
      <c r="D1752" s="1"/>
      <c r="E1752" s="1"/>
      <c r="F1752" s="1"/>
      <c r="G1752" s="1"/>
      <c r="H1752" s="11"/>
      <c r="I1752" s="11"/>
      <c r="J1752" s="11"/>
      <c r="K1752" s="2"/>
      <c r="L1752" s="2"/>
      <c r="M1752" s="1"/>
    </row>
    <row r="1753" spans="1:13" x14ac:dyDescent="0.2">
      <c r="A1753" s="1"/>
      <c r="B1753" s="1"/>
      <c r="C1753" s="16"/>
      <c r="D1753" s="1"/>
      <c r="E1753" s="1"/>
      <c r="F1753" s="1"/>
      <c r="G1753" s="1"/>
      <c r="H1753" s="11"/>
      <c r="I1753" s="11"/>
      <c r="J1753" s="11"/>
      <c r="K1753" s="2"/>
      <c r="L1753" s="2"/>
      <c r="M1753" s="1"/>
    </row>
    <row r="1754" spans="1:13" x14ac:dyDescent="0.2">
      <c r="A1754" s="1"/>
      <c r="B1754" s="1"/>
      <c r="C1754" s="16"/>
      <c r="D1754" s="1"/>
      <c r="E1754" s="1"/>
      <c r="F1754" s="1"/>
      <c r="G1754" s="1"/>
      <c r="H1754" s="11"/>
      <c r="I1754" s="11"/>
      <c r="J1754" s="11"/>
      <c r="K1754" s="2"/>
      <c r="L1754" s="2"/>
      <c r="M1754" s="1"/>
    </row>
    <row r="1755" spans="1:13" x14ac:dyDescent="0.2">
      <c r="A1755" s="1"/>
      <c r="B1755" s="1"/>
      <c r="C1755" s="16"/>
      <c r="D1755" s="1"/>
      <c r="E1755" s="1"/>
      <c r="F1755" s="1"/>
      <c r="G1755" s="1"/>
      <c r="H1755" s="11"/>
      <c r="I1755" s="11"/>
      <c r="J1755" s="11"/>
      <c r="K1755" s="2"/>
      <c r="L1755" s="2"/>
      <c r="M1755" s="1"/>
    </row>
    <row r="1756" spans="1:13" x14ac:dyDescent="0.2">
      <c r="A1756" s="1"/>
      <c r="B1756" s="1"/>
      <c r="C1756" s="16"/>
      <c r="D1756" s="1"/>
      <c r="E1756" s="1"/>
      <c r="F1756" s="1"/>
      <c r="G1756" s="1"/>
      <c r="H1756" s="11"/>
      <c r="I1756" s="11"/>
      <c r="J1756" s="11"/>
      <c r="K1756" s="2"/>
      <c r="L1756" s="2"/>
      <c r="M1756" s="1"/>
    </row>
    <row r="1757" spans="1:13" x14ac:dyDescent="0.2">
      <c r="A1757" s="1"/>
      <c r="B1757" s="1"/>
      <c r="C1757" s="16"/>
      <c r="D1757" s="1"/>
      <c r="E1757" s="1"/>
      <c r="F1757" s="1"/>
      <c r="G1757" s="1"/>
      <c r="H1757" s="11"/>
      <c r="I1757" s="11"/>
      <c r="J1757" s="11"/>
      <c r="K1757" s="2"/>
      <c r="L1757" s="2"/>
      <c r="M1757" s="1"/>
    </row>
    <row r="1758" spans="1:13" x14ac:dyDescent="0.2">
      <c r="A1758" s="1"/>
      <c r="B1758" s="1"/>
      <c r="C1758" s="16"/>
      <c r="D1758" s="1"/>
      <c r="E1758" s="1"/>
      <c r="F1758" s="1"/>
      <c r="G1758" s="1"/>
      <c r="H1758" s="11"/>
      <c r="I1758" s="11"/>
      <c r="J1758" s="11"/>
      <c r="K1758" s="2"/>
      <c r="L1758" s="2"/>
      <c r="M1758" s="1"/>
    </row>
    <row r="1759" spans="1:13" x14ac:dyDescent="0.2">
      <c r="A1759" s="1"/>
      <c r="B1759" s="1"/>
      <c r="C1759" s="16"/>
      <c r="D1759" s="1"/>
      <c r="E1759" s="1"/>
      <c r="F1759" s="1"/>
      <c r="G1759" s="1"/>
      <c r="H1759" s="11"/>
      <c r="I1759" s="11"/>
      <c r="J1759" s="11"/>
      <c r="K1759" s="2"/>
      <c r="L1759" s="2"/>
      <c r="M1759" s="1"/>
    </row>
    <row r="1760" spans="1:13" x14ac:dyDescent="0.2">
      <c r="A1760" s="1"/>
      <c r="B1760" s="1"/>
      <c r="C1760" s="16"/>
      <c r="D1760" s="1"/>
      <c r="E1760" s="1"/>
      <c r="F1760" s="1"/>
      <c r="G1760" s="1"/>
      <c r="H1760" s="11"/>
      <c r="I1760" s="11"/>
      <c r="J1760" s="11"/>
      <c r="K1760" s="2"/>
      <c r="L1760" s="2"/>
      <c r="M1760" s="1"/>
    </row>
    <row r="1761" spans="1:13" x14ac:dyDescent="0.2">
      <c r="A1761" s="1"/>
      <c r="B1761" s="1"/>
      <c r="C1761" s="16"/>
      <c r="D1761" s="1"/>
      <c r="E1761" s="1"/>
      <c r="F1761" s="1"/>
      <c r="G1761" s="1"/>
      <c r="H1761" s="11"/>
      <c r="I1761" s="11"/>
      <c r="J1761" s="11"/>
      <c r="K1761" s="2"/>
      <c r="L1761" s="2"/>
      <c r="M1761" s="1"/>
    </row>
    <row r="1762" spans="1:13" x14ac:dyDescent="0.2">
      <c r="A1762" s="1"/>
      <c r="B1762" s="1"/>
      <c r="C1762" s="16"/>
      <c r="D1762" s="1"/>
      <c r="E1762" s="1"/>
      <c r="F1762" s="1"/>
      <c r="G1762" s="1"/>
      <c r="H1762" s="11"/>
      <c r="I1762" s="11"/>
      <c r="J1762" s="11"/>
      <c r="K1762" s="2"/>
      <c r="L1762" s="2"/>
      <c r="M1762" s="1"/>
    </row>
    <row r="1763" spans="1:13" x14ac:dyDescent="0.2">
      <c r="A1763" s="1"/>
      <c r="B1763" s="1"/>
      <c r="C1763" s="16"/>
      <c r="D1763" s="1"/>
      <c r="E1763" s="1"/>
      <c r="F1763" s="1"/>
      <c r="G1763" s="1"/>
      <c r="H1763" s="11"/>
      <c r="I1763" s="11"/>
      <c r="J1763" s="11"/>
      <c r="K1763" s="2"/>
      <c r="L1763" s="2"/>
      <c r="M1763" s="1"/>
    </row>
    <row r="1764" spans="1:13" x14ac:dyDescent="0.2">
      <c r="A1764" s="1"/>
      <c r="B1764" s="1"/>
      <c r="C1764" s="16"/>
      <c r="D1764" s="1"/>
      <c r="E1764" s="1"/>
      <c r="F1764" s="1"/>
      <c r="G1764" s="1"/>
      <c r="H1764" s="11"/>
      <c r="I1764" s="11"/>
      <c r="J1764" s="11"/>
      <c r="K1764" s="2"/>
      <c r="L1764" s="2"/>
      <c r="M1764" s="1"/>
    </row>
    <row r="1765" spans="1:13" x14ac:dyDescent="0.2">
      <c r="A1765" s="1"/>
      <c r="B1765" s="1"/>
      <c r="C1765" s="16"/>
      <c r="D1765" s="1"/>
      <c r="E1765" s="1"/>
      <c r="F1765" s="1"/>
      <c r="G1765" s="1"/>
      <c r="H1765" s="11"/>
      <c r="I1765" s="11"/>
      <c r="J1765" s="11"/>
      <c r="K1765" s="2"/>
      <c r="L1765" s="2"/>
      <c r="M1765" s="1"/>
    </row>
    <row r="1766" spans="1:13" x14ac:dyDescent="0.2">
      <c r="A1766" s="1"/>
      <c r="B1766" s="1"/>
      <c r="C1766" s="16"/>
      <c r="D1766" s="1"/>
      <c r="E1766" s="1"/>
      <c r="F1766" s="1"/>
      <c r="G1766" s="1"/>
      <c r="H1766" s="11"/>
      <c r="I1766" s="11"/>
      <c r="J1766" s="11"/>
      <c r="K1766" s="2"/>
      <c r="L1766" s="2"/>
      <c r="M1766" s="1"/>
    </row>
    <row r="1767" spans="1:13" x14ac:dyDescent="0.2">
      <c r="A1767" s="1"/>
      <c r="B1767" s="1"/>
      <c r="C1767" s="16"/>
      <c r="D1767" s="1"/>
      <c r="E1767" s="1"/>
      <c r="F1767" s="1"/>
      <c r="G1767" s="1"/>
      <c r="H1767" s="11"/>
      <c r="I1767" s="11"/>
      <c r="J1767" s="11"/>
      <c r="K1767" s="2"/>
      <c r="L1767" s="2"/>
      <c r="M1767" s="1"/>
    </row>
    <row r="1768" spans="1:13" x14ac:dyDescent="0.2">
      <c r="A1768" s="1"/>
      <c r="B1768" s="1"/>
      <c r="C1768" s="16"/>
      <c r="D1768" s="1"/>
      <c r="E1768" s="1"/>
      <c r="F1768" s="1"/>
      <c r="G1768" s="1"/>
      <c r="H1768" s="11"/>
      <c r="I1768" s="11"/>
      <c r="J1768" s="11"/>
      <c r="K1768" s="2"/>
      <c r="L1768" s="2"/>
      <c r="M1768" s="1"/>
    </row>
    <row r="1769" spans="1:13" x14ac:dyDescent="0.2">
      <c r="A1769" s="1"/>
      <c r="B1769" s="1"/>
      <c r="C1769" s="16"/>
      <c r="D1769" s="1"/>
      <c r="E1769" s="1"/>
      <c r="F1769" s="1"/>
      <c r="G1769" s="1"/>
      <c r="H1769" s="11"/>
      <c r="I1769" s="11"/>
      <c r="J1769" s="11"/>
      <c r="K1769" s="2"/>
      <c r="L1769" s="2"/>
      <c r="M1769" s="1"/>
    </row>
    <row r="1770" spans="1:13" x14ac:dyDescent="0.2">
      <c r="A1770" s="1"/>
      <c r="B1770" s="1"/>
      <c r="C1770" s="16"/>
      <c r="D1770" s="1"/>
      <c r="E1770" s="1"/>
      <c r="F1770" s="1"/>
      <c r="G1770" s="1"/>
      <c r="H1770" s="11"/>
      <c r="I1770" s="11"/>
      <c r="J1770" s="11"/>
      <c r="K1770" s="2"/>
      <c r="L1770" s="2"/>
      <c r="M1770" s="1"/>
    </row>
    <row r="1771" spans="1:13" x14ac:dyDescent="0.2">
      <c r="A1771" s="1"/>
      <c r="B1771" s="1"/>
      <c r="C1771" s="16"/>
      <c r="D1771" s="1"/>
      <c r="E1771" s="1"/>
      <c r="F1771" s="1"/>
      <c r="G1771" s="1"/>
      <c r="H1771" s="11"/>
      <c r="I1771" s="11"/>
      <c r="J1771" s="11"/>
      <c r="K1771" s="2"/>
      <c r="L1771" s="2"/>
      <c r="M1771" s="1"/>
    </row>
    <row r="1772" spans="1:13" x14ac:dyDescent="0.2">
      <c r="A1772" s="1"/>
      <c r="B1772" s="1"/>
      <c r="C1772" s="16"/>
      <c r="D1772" s="1"/>
      <c r="E1772" s="1"/>
      <c r="F1772" s="1"/>
      <c r="G1772" s="1"/>
      <c r="H1772" s="11"/>
      <c r="I1772" s="11"/>
      <c r="J1772" s="11"/>
      <c r="K1772" s="2"/>
      <c r="L1772" s="2"/>
      <c r="M1772" s="1"/>
    </row>
    <row r="1773" spans="1:13" x14ac:dyDescent="0.2">
      <c r="A1773" s="1"/>
      <c r="B1773" s="1"/>
      <c r="C1773" s="16"/>
      <c r="D1773" s="1"/>
      <c r="E1773" s="1"/>
      <c r="F1773" s="1"/>
      <c r="G1773" s="1"/>
      <c r="H1773" s="11"/>
      <c r="I1773" s="11"/>
      <c r="J1773" s="11"/>
      <c r="K1773" s="2"/>
      <c r="L1773" s="2"/>
      <c r="M1773" s="1"/>
    </row>
    <row r="1774" spans="1:13" x14ac:dyDescent="0.2">
      <c r="A1774" s="1"/>
      <c r="B1774" s="1"/>
      <c r="C1774" s="16"/>
      <c r="D1774" s="1"/>
      <c r="E1774" s="1"/>
      <c r="F1774" s="1"/>
      <c r="G1774" s="1"/>
      <c r="H1774" s="11"/>
      <c r="I1774" s="11"/>
      <c r="J1774" s="11"/>
      <c r="K1774" s="2"/>
      <c r="L1774" s="2"/>
      <c r="M1774" s="1"/>
    </row>
    <row r="1775" spans="1:13" x14ac:dyDescent="0.2">
      <c r="A1775" s="1"/>
      <c r="B1775" s="1"/>
      <c r="C1775" s="16"/>
      <c r="D1775" s="1"/>
      <c r="E1775" s="1"/>
      <c r="F1775" s="1"/>
      <c r="G1775" s="1"/>
      <c r="H1775" s="11"/>
      <c r="I1775" s="11"/>
      <c r="J1775" s="11"/>
      <c r="K1775" s="2"/>
      <c r="L1775" s="2"/>
      <c r="M1775" s="1"/>
    </row>
    <row r="1776" spans="1:13" x14ac:dyDescent="0.2">
      <c r="A1776" s="1"/>
      <c r="B1776" s="1"/>
      <c r="C1776" s="16"/>
      <c r="D1776" s="1"/>
      <c r="E1776" s="1"/>
      <c r="F1776" s="1"/>
      <c r="G1776" s="1"/>
      <c r="H1776" s="11"/>
      <c r="I1776" s="11"/>
      <c r="J1776" s="11"/>
      <c r="K1776" s="2"/>
      <c r="L1776" s="2"/>
      <c r="M1776" s="1"/>
    </row>
    <row r="1777" spans="1:13" x14ac:dyDescent="0.2">
      <c r="A1777" s="1"/>
      <c r="B1777" s="1"/>
      <c r="C1777" s="16"/>
      <c r="D1777" s="1"/>
      <c r="E1777" s="1"/>
      <c r="F1777" s="1"/>
      <c r="G1777" s="1"/>
      <c r="H1777" s="11"/>
      <c r="I1777" s="11"/>
      <c r="J1777" s="11"/>
      <c r="K1777" s="2"/>
      <c r="L1777" s="2"/>
      <c r="M1777" s="1"/>
    </row>
    <row r="1778" spans="1:13" x14ac:dyDescent="0.2">
      <c r="A1778" s="1"/>
      <c r="B1778" s="1"/>
      <c r="C1778" s="16"/>
      <c r="D1778" s="1"/>
      <c r="E1778" s="1"/>
      <c r="F1778" s="1"/>
      <c r="G1778" s="1"/>
      <c r="H1778" s="11"/>
      <c r="I1778" s="11"/>
      <c r="J1778" s="11"/>
      <c r="K1778" s="2"/>
      <c r="L1778" s="2"/>
      <c r="M1778" s="1"/>
    </row>
    <row r="1779" spans="1:13" x14ac:dyDescent="0.2">
      <c r="A1779" s="1"/>
      <c r="B1779" s="1"/>
      <c r="C1779" s="16"/>
      <c r="D1779" s="1"/>
      <c r="E1779" s="1"/>
      <c r="F1779" s="1"/>
      <c r="G1779" s="1"/>
      <c r="H1779" s="11"/>
      <c r="I1779" s="11"/>
      <c r="J1779" s="11"/>
      <c r="K1779" s="2"/>
      <c r="L1779" s="2"/>
      <c r="M1779" s="1"/>
    </row>
    <row r="1780" spans="1:13" x14ac:dyDescent="0.2">
      <c r="A1780" s="1"/>
      <c r="B1780" s="1"/>
      <c r="C1780" s="16"/>
      <c r="D1780" s="1"/>
      <c r="E1780" s="1"/>
      <c r="F1780" s="1"/>
      <c r="G1780" s="1"/>
      <c r="H1780" s="11"/>
      <c r="I1780" s="11"/>
      <c r="J1780" s="11"/>
      <c r="K1780" s="2"/>
      <c r="L1780" s="2"/>
      <c r="M1780" s="1"/>
    </row>
    <row r="1781" spans="1:13" x14ac:dyDescent="0.2">
      <c r="A1781" s="1"/>
      <c r="B1781" s="1"/>
      <c r="C1781" s="16"/>
      <c r="D1781" s="1"/>
      <c r="E1781" s="1"/>
      <c r="F1781" s="1"/>
      <c r="G1781" s="1"/>
      <c r="H1781" s="11"/>
      <c r="I1781" s="11"/>
      <c r="J1781" s="11"/>
      <c r="K1781" s="2"/>
      <c r="L1781" s="2"/>
      <c r="M1781" s="1"/>
    </row>
    <row r="1782" spans="1:13" x14ac:dyDescent="0.2">
      <c r="A1782" s="1"/>
      <c r="B1782" s="1"/>
      <c r="C1782" s="16"/>
      <c r="D1782" s="1"/>
      <c r="E1782" s="1"/>
      <c r="F1782" s="1"/>
      <c r="G1782" s="1"/>
      <c r="H1782" s="11"/>
      <c r="I1782" s="11"/>
      <c r="J1782" s="11"/>
      <c r="K1782" s="2"/>
      <c r="L1782" s="2"/>
      <c r="M1782" s="1"/>
    </row>
    <row r="1783" spans="1:13" x14ac:dyDescent="0.2">
      <c r="A1783" s="1"/>
      <c r="B1783" s="1"/>
      <c r="C1783" s="16"/>
      <c r="D1783" s="1"/>
      <c r="E1783" s="1"/>
      <c r="F1783" s="1"/>
      <c r="G1783" s="1"/>
      <c r="H1783" s="11"/>
      <c r="I1783" s="11"/>
      <c r="J1783" s="11"/>
      <c r="K1783" s="2"/>
      <c r="L1783" s="2"/>
      <c r="M1783" s="1"/>
    </row>
    <row r="1784" spans="1:13" x14ac:dyDescent="0.2">
      <c r="A1784" s="1"/>
      <c r="B1784" s="1"/>
      <c r="C1784" s="16"/>
      <c r="D1784" s="1"/>
      <c r="E1784" s="1"/>
      <c r="F1784" s="1"/>
      <c r="G1784" s="1"/>
      <c r="H1784" s="11"/>
      <c r="I1784" s="11"/>
      <c r="J1784" s="11"/>
      <c r="K1784" s="2"/>
      <c r="L1784" s="2"/>
      <c r="M1784" s="1"/>
    </row>
    <row r="1785" spans="1:13" x14ac:dyDescent="0.2">
      <c r="A1785" s="1"/>
      <c r="B1785" s="1"/>
      <c r="C1785" s="16"/>
      <c r="D1785" s="1"/>
      <c r="E1785" s="1"/>
      <c r="F1785" s="1"/>
      <c r="G1785" s="1"/>
      <c r="H1785" s="11"/>
      <c r="I1785" s="11"/>
      <c r="J1785" s="11"/>
      <c r="K1785" s="2"/>
      <c r="L1785" s="2"/>
      <c r="M1785" s="1"/>
    </row>
    <row r="1786" spans="1:13" x14ac:dyDescent="0.2">
      <c r="A1786" s="1"/>
      <c r="B1786" s="1"/>
      <c r="C1786" s="16"/>
      <c r="D1786" s="1"/>
      <c r="E1786" s="1"/>
      <c r="F1786" s="1"/>
      <c r="G1786" s="1"/>
      <c r="H1786" s="11"/>
      <c r="I1786" s="11"/>
      <c r="J1786" s="11"/>
      <c r="K1786" s="2"/>
      <c r="L1786" s="2"/>
      <c r="M1786" s="1"/>
    </row>
    <row r="1787" spans="1:13" x14ac:dyDescent="0.2">
      <c r="A1787" s="1"/>
      <c r="B1787" s="1"/>
      <c r="C1787" s="16"/>
      <c r="D1787" s="1"/>
      <c r="E1787" s="1"/>
      <c r="F1787" s="1"/>
      <c r="G1787" s="1"/>
      <c r="H1787" s="11"/>
      <c r="I1787" s="11"/>
      <c r="J1787" s="11"/>
      <c r="K1787" s="2"/>
      <c r="L1787" s="2"/>
      <c r="M1787" s="1"/>
    </row>
    <row r="1788" spans="1:13" x14ac:dyDescent="0.2">
      <c r="A1788" s="1"/>
      <c r="B1788" s="1"/>
      <c r="C1788" s="16"/>
      <c r="D1788" s="1"/>
      <c r="E1788" s="1"/>
      <c r="F1788" s="1"/>
      <c r="G1788" s="1"/>
      <c r="H1788" s="11"/>
      <c r="I1788" s="11"/>
      <c r="J1788" s="11"/>
      <c r="K1788" s="2"/>
      <c r="L1788" s="2"/>
      <c r="M1788" s="1"/>
    </row>
    <row r="1789" spans="1:13" x14ac:dyDescent="0.2">
      <c r="A1789" s="1"/>
      <c r="B1789" s="1"/>
      <c r="C1789" s="16"/>
      <c r="D1789" s="1"/>
      <c r="E1789" s="1"/>
      <c r="F1789" s="1"/>
      <c r="G1789" s="1"/>
      <c r="H1789" s="11"/>
      <c r="I1789" s="11"/>
      <c r="J1789" s="11"/>
      <c r="K1789" s="2"/>
      <c r="L1789" s="2"/>
      <c r="M1789" s="1"/>
    </row>
    <row r="1790" spans="1:13" x14ac:dyDescent="0.2">
      <c r="A1790" s="1"/>
      <c r="B1790" s="1"/>
      <c r="C1790" s="16"/>
      <c r="D1790" s="1"/>
      <c r="E1790" s="1"/>
      <c r="F1790" s="1"/>
      <c r="G1790" s="1"/>
      <c r="H1790" s="11"/>
      <c r="I1790" s="11"/>
      <c r="J1790" s="11"/>
      <c r="K1790" s="2"/>
      <c r="L1790" s="2"/>
      <c r="M1790" s="1"/>
    </row>
    <row r="1791" spans="1:13" x14ac:dyDescent="0.2">
      <c r="A1791" s="1"/>
      <c r="B1791" s="1"/>
      <c r="C1791" s="16"/>
      <c r="D1791" s="1"/>
      <c r="E1791" s="1"/>
      <c r="F1791" s="1"/>
      <c r="G1791" s="1"/>
      <c r="H1791" s="11"/>
      <c r="I1791" s="11"/>
      <c r="J1791" s="11"/>
      <c r="K1791" s="2"/>
      <c r="L1791" s="2"/>
      <c r="M1791" s="1"/>
    </row>
    <row r="1792" spans="1:13" x14ac:dyDescent="0.2">
      <c r="A1792" s="1"/>
      <c r="B1792" s="1"/>
      <c r="C1792" s="16"/>
      <c r="D1792" s="1"/>
      <c r="E1792" s="1"/>
      <c r="F1792" s="1"/>
      <c r="G1792" s="1"/>
      <c r="H1792" s="11"/>
      <c r="I1792" s="11"/>
      <c r="J1792" s="11"/>
      <c r="K1792" s="2"/>
      <c r="L1792" s="2"/>
      <c r="M1792" s="1"/>
    </row>
    <row r="1793" spans="1:13" x14ac:dyDescent="0.2">
      <c r="A1793" s="1"/>
      <c r="B1793" s="1"/>
      <c r="C1793" s="16"/>
      <c r="D1793" s="1"/>
      <c r="E1793" s="1"/>
      <c r="F1793" s="1"/>
      <c r="G1793" s="1"/>
      <c r="H1793" s="11"/>
      <c r="I1793" s="11"/>
      <c r="J1793" s="11"/>
      <c r="K1793" s="2"/>
      <c r="L1793" s="2"/>
      <c r="M1793" s="1"/>
    </row>
    <row r="1794" spans="1:13" x14ac:dyDescent="0.2">
      <c r="A1794" s="1"/>
      <c r="B1794" s="1"/>
      <c r="C1794" s="16"/>
      <c r="D1794" s="1"/>
      <c r="E1794" s="1"/>
      <c r="F1794" s="1"/>
      <c r="G1794" s="1"/>
      <c r="H1794" s="11"/>
      <c r="I1794" s="11"/>
      <c r="J1794" s="11"/>
      <c r="K1794" s="2"/>
      <c r="L1794" s="2"/>
      <c r="M1794" s="1"/>
    </row>
    <row r="1795" spans="1:13" x14ac:dyDescent="0.2">
      <c r="A1795" s="1"/>
      <c r="B1795" s="1"/>
      <c r="C1795" s="16"/>
      <c r="D1795" s="1"/>
      <c r="E1795" s="1"/>
      <c r="F1795" s="1"/>
      <c r="G1795" s="1"/>
      <c r="H1795" s="11"/>
      <c r="I1795" s="11"/>
      <c r="J1795" s="11"/>
      <c r="K1795" s="2"/>
      <c r="L1795" s="2"/>
      <c r="M1795" s="1"/>
    </row>
    <row r="1796" spans="1:13" x14ac:dyDescent="0.2">
      <c r="A1796" s="1"/>
      <c r="B1796" s="1"/>
      <c r="C1796" s="16"/>
      <c r="D1796" s="1"/>
      <c r="E1796" s="1"/>
      <c r="F1796" s="1"/>
      <c r="G1796" s="1"/>
      <c r="H1796" s="11"/>
      <c r="I1796" s="11"/>
      <c r="J1796" s="11"/>
      <c r="K1796" s="2"/>
      <c r="L1796" s="2"/>
      <c r="M1796" s="1"/>
    </row>
    <row r="1797" spans="1:13" x14ac:dyDescent="0.2">
      <c r="A1797" s="1"/>
      <c r="B1797" s="1"/>
      <c r="C1797" s="16"/>
      <c r="D1797" s="1"/>
      <c r="E1797" s="1"/>
      <c r="F1797" s="1"/>
      <c r="G1797" s="1"/>
      <c r="H1797" s="11"/>
      <c r="I1797" s="11"/>
      <c r="J1797" s="11"/>
      <c r="K1797" s="2"/>
      <c r="L1797" s="2"/>
      <c r="M1797" s="1"/>
    </row>
    <row r="1798" spans="1:13" x14ac:dyDescent="0.2">
      <c r="A1798" s="1"/>
      <c r="B1798" s="1"/>
      <c r="C1798" s="16"/>
      <c r="D1798" s="1"/>
      <c r="E1798" s="1"/>
      <c r="F1798" s="1"/>
      <c r="G1798" s="1"/>
      <c r="H1798" s="11"/>
      <c r="I1798" s="11"/>
      <c r="J1798" s="11"/>
      <c r="K1798" s="2"/>
      <c r="L1798" s="2"/>
      <c r="M1798" s="1"/>
    </row>
    <row r="1799" spans="1:13" x14ac:dyDescent="0.2">
      <c r="A1799" s="1"/>
      <c r="B1799" s="1"/>
      <c r="C1799" s="16"/>
      <c r="D1799" s="1"/>
      <c r="E1799" s="1"/>
      <c r="F1799" s="1"/>
      <c r="G1799" s="1"/>
      <c r="H1799" s="11"/>
      <c r="I1799" s="11"/>
      <c r="J1799" s="11"/>
      <c r="K1799" s="2"/>
      <c r="L1799" s="2"/>
      <c r="M1799" s="1"/>
    </row>
    <row r="1800" spans="1:13" x14ac:dyDescent="0.2">
      <c r="A1800" s="1"/>
      <c r="B1800" s="1"/>
      <c r="C1800" s="16"/>
      <c r="D1800" s="1"/>
      <c r="E1800" s="1"/>
      <c r="F1800" s="1"/>
      <c r="G1800" s="1"/>
      <c r="H1800" s="11"/>
      <c r="I1800" s="11"/>
      <c r="J1800" s="11"/>
      <c r="K1800" s="2"/>
      <c r="L1800" s="2"/>
      <c r="M1800" s="1"/>
    </row>
    <row r="1801" spans="1:13" x14ac:dyDescent="0.2">
      <c r="A1801" s="1"/>
      <c r="B1801" s="1"/>
      <c r="C1801" s="16"/>
      <c r="D1801" s="1"/>
      <c r="E1801" s="1"/>
      <c r="F1801" s="1"/>
      <c r="G1801" s="1"/>
      <c r="H1801" s="11"/>
      <c r="I1801" s="11"/>
      <c r="J1801" s="11"/>
      <c r="K1801" s="2"/>
      <c r="L1801" s="2"/>
      <c r="M1801" s="1"/>
    </row>
    <row r="1802" spans="1:13" x14ac:dyDescent="0.2">
      <c r="A1802" s="1"/>
      <c r="B1802" s="1"/>
      <c r="C1802" s="16"/>
      <c r="D1802" s="1"/>
      <c r="E1802" s="1"/>
      <c r="F1802" s="1"/>
      <c r="G1802" s="1"/>
      <c r="H1802" s="11"/>
      <c r="I1802" s="11"/>
      <c r="J1802" s="11"/>
      <c r="K1802" s="2"/>
      <c r="L1802" s="2"/>
      <c r="M1802" s="1"/>
    </row>
    <row r="1803" spans="1:13" x14ac:dyDescent="0.2">
      <c r="A1803" s="1"/>
      <c r="B1803" s="1"/>
      <c r="C1803" s="16"/>
      <c r="D1803" s="1"/>
      <c r="E1803" s="1"/>
      <c r="F1803" s="1"/>
      <c r="G1803" s="1"/>
      <c r="H1803" s="11"/>
      <c r="I1803" s="11"/>
      <c r="J1803" s="11"/>
      <c r="K1803" s="2"/>
      <c r="L1803" s="2"/>
      <c r="M1803" s="1"/>
    </row>
    <row r="1804" spans="1:13" x14ac:dyDescent="0.2">
      <c r="A1804" s="1"/>
      <c r="B1804" s="1"/>
      <c r="C1804" s="16"/>
      <c r="D1804" s="1"/>
      <c r="E1804" s="1"/>
      <c r="F1804" s="1"/>
      <c r="G1804" s="1"/>
      <c r="H1804" s="11"/>
      <c r="I1804" s="11"/>
      <c r="J1804" s="11"/>
      <c r="K1804" s="2"/>
      <c r="L1804" s="2"/>
      <c r="M1804" s="1"/>
    </row>
    <row r="1805" spans="1:13" x14ac:dyDescent="0.2">
      <c r="A1805" s="1"/>
      <c r="B1805" s="1"/>
      <c r="C1805" s="16"/>
      <c r="D1805" s="1"/>
      <c r="E1805" s="1"/>
      <c r="F1805" s="1"/>
      <c r="G1805" s="1"/>
      <c r="H1805" s="11"/>
      <c r="I1805" s="11"/>
      <c r="J1805" s="11"/>
      <c r="K1805" s="2"/>
      <c r="L1805" s="2"/>
      <c r="M1805" s="1"/>
    </row>
    <row r="1806" spans="1:13" x14ac:dyDescent="0.2">
      <c r="A1806" s="1"/>
      <c r="B1806" s="1"/>
      <c r="C1806" s="16"/>
      <c r="D1806" s="1"/>
      <c r="E1806" s="1"/>
      <c r="F1806" s="1"/>
      <c r="G1806" s="1"/>
      <c r="H1806" s="11"/>
      <c r="I1806" s="11"/>
      <c r="J1806" s="11"/>
      <c r="K1806" s="2"/>
      <c r="L1806" s="2"/>
      <c r="M1806" s="1"/>
    </row>
    <row r="1807" spans="1:13" x14ac:dyDescent="0.2">
      <c r="A1807" s="1"/>
      <c r="B1807" s="1"/>
      <c r="C1807" s="16"/>
      <c r="D1807" s="1"/>
      <c r="E1807" s="1"/>
      <c r="F1807" s="1"/>
      <c r="G1807" s="1"/>
      <c r="H1807" s="11"/>
      <c r="I1807" s="11"/>
      <c r="J1807" s="11"/>
      <c r="K1807" s="2"/>
      <c r="L1807" s="2"/>
      <c r="M1807" s="1"/>
    </row>
    <row r="1808" spans="1:13" x14ac:dyDescent="0.2">
      <c r="A1808" s="1"/>
      <c r="B1808" s="1"/>
      <c r="C1808" s="16"/>
      <c r="D1808" s="1"/>
      <c r="E1808" s="1"/>
      <c r="F1808" s="1"/>
      <c r="G1808" s="1"/>
      <c r="H1808" s="11"/>
      <c r="I1808" s="11"/>
      <c r="J1808" s="11"/>
      <c r="K1808" s="2"/>
      <c r="L1808" s="2"/>
      <c r="M1808" s="1"/>
    </row>
    <row r="1809" spans="1:13" x14ac:dyDescent="0.2">
      <c r="A1809" s="1"/>
      <c r="B1809" s="1"/>
      <c r="C1809" s="16"/>
      <c r="D1809" s="1"/>
      <c r="E1809" s="1"/>
      <c r="F1809" s="1"/>
      <c r="G1809" s="1"/>
      <c r="H1809" s="11"/>
      <c r="I1809" s="11"/>
      <c r="J1809" s="11"/>
      <c r="K1809" s="2"/>
      <c r="L1809" s="2"/>
      <c r="M1809" s="1"/>
    </row>
    <row r="1810" spans="1:13" x14ac:dyDescent="0.2">
      <c r="A1810" s="1"/>
      <c r="B1810" s="1"/>
      <c r="C1810" s="16"/>
      <c r="D1810" s="1"/>
      <c r="E1810" s="1"/>
      <c r="F1810" s="1"/>
      <c r="G1810" s="1"/>
      <c r="H1810" s="11"/>
      <c r="I1810" s="11"/>
      <c r="J1810" s="11"/>
      <c r="K1810" s="2"/>
      <c r="L1810" s="2"/>
      <c r="M1810" s="1"/>
    </row>
    <row r="1811" spans="1:13" x14ac:dyDescent="0.2">
      <c r="A1811" s="1"/>
      <c r="B1811" s="1"/>
      <c r="C1811" s="16"/>
      <c r="D1811" s="1"/>
      <c r="E1811" s="1"/>
      <c r="F1811" s="1"/>
      <c r="G1811" s="1"/>
      <c r="H1811" s="11"/>
      <c r="I1811" s="11"/>
      <c r="J1811" s="11"/>
      <c r="K1811" s="2"/>
      <c r="L1811" s="2"/>
      <c r="M1811" s="1"/>
    </row>
    <row r="1812" spans="1:13" x14ac:dyDescent="0.2">
      <c r="A1812" s="1"/>
      <c r="B1812" s="1"/>
      <c r="C1812" s="16"/>
      <c r="D1812" s="1"/>
      <c r="E1812" s="1"/>
      <c r="F1812" s="1"/>
      <c r="G1812" s="1"/>
      <c r="H1812" s="11"/>
      <c r="I1812" s="11"/>
      <c r="J1812" s="11"/>
      <c r="K1812" s="2"/>
      <c r="L1812" s="2"/>
      <c r="M1812" s="1"/>
    </row>
    <row r="1813" spans="1:13" x14ac:dyDescent="0.2">
      <c r="A1813" s="1"/>
      <c r="B1813" s="1"/>
      <c r="C1813" s="16"/>
      <c r="D1813" s="1"/>
      <c r="E1813" s="1"/>
      <c r="F1813" s="1"/>
      <c r="G1813" s="1"/>
      <c r="H1813" s="11"/>
      <c r="I1813" s="11"/>
      <c r="J1813" s="11"/>
      <c r="K1813" s="2"/>
      <c r="L1813" s="2"/>
      <c r="M1813" s="1"/>
    </row>
    <row r="1814" spans="1:13" x14ac:dyDescent="0.2">
      <c r="A1814" s="1"/>
      <c r="B1814" s="1"/>
      <c r="C1814" s="16"/>
      <c r="D1814" s="1"/>
      <c r="E1814" s="1"/>
      <c r="F1814" s="1"/>
      <c r="G1814" s="1"/>
      <c r="H1814" s="11"/>
      <c r="I1814" s="11"/>
      <c r="J1814" s="11"/>
      <c r="K1814" s="2"/>
      <c r="L1814" s="2"/>
      <c r="M1814" s="1"/>
    </row>
    <row r="1815" spans="1:13" x14ac:dyDescent="0.2">
      <c r="A1815" s="1"/>
      <c r="B1815" s="1"/>
      <c r="C1815" s="16"/>
      <c r="D1815" s="1"/>
      <c r="E1815" s="1"/>
      <c r="F1815" s="1"/>
      <c r="G1815" s="1"/>
      <c r="H1815" s="11"/>
      <c r="I1815" s="11"/>
      <c r="J1815" s="11"/>
      <c r="K1815" s="2"/>
      <c r="L1815" s="2"/>
      <c r="M1815" s="1"/>
    </row>
    <row r="1816" spans="1:13" x14ac:dyDescent="0.2">
      <c r="A1816" s="1"/>
      <c r="B1816" s="1"/>
      <c r="C1816" s="16"/>
      <c r="D1816" s="1"/>
      <c r="E1816" s="1"/>
      <c r="F1816" s="1"/>
      <c r="G1816" s="1"/>
      <c r="H1816" s="11"/>
      <c r="I1816" s="11"/>
      <c r="J1816" s="11"/>
      <c r="K1816" s="2"/>
      <c r="L1816" s="2"/>
      <c r="M1816" s="1"/>
    </row>
    <row r="1817" spans="1:13" x14ac:dyDescent="0.2">
      <c r="A1817" s="1"/>
      <c r="B1817" s="1"/>
      <c r="C1817" s="16"/>
      <c r="D1817" s="1"/>
      <c r="E1817" s="1"/>
      <c r="F1817" s="1"/>
      <c r="G1817" s="1"/>
      <c r="H1817" s="11"/>
      <c r="I1817" s="11"/>
      <c r="J1817" s="11"/>
      <c r="K1817" s="2"/>
      <c r="L1817" s="2"/>
      <c r="M1817" s="1"/>
    </row>
    <row r="1818" spans="1:13" x14ac:dyDescent="0.2">
      <c r="A1818" s="1"/>
      <c r="B1818" s="1"/>
      <c r="C1818" s="16"/>
      <c r="D1818" s="1"/>
      <c r="E1818" s="1"/>
      <c r="F1818" s="1"/>
      <c r="G1818" s="1"/>
      <c r="H1818" s="11"/>
      <c r="I1818" s="11"/>
      <c r="J1818" s="11"/>
      <c r="K1818" s="2"/>
      <c r="L1818" s="2"/>
      <c r="M1818" s="1"/>
    </row>
    <row r="1819" spans="1:13" x14ac:dyDescent="0.2">
      <c r="A1819" s="1"/>
      <c r="B1819" s="1"/>
      <c r="C1819" s="16"/>
      <c r="D1819" s="1"/>
      <c r="E1819" s="1"/>
      <c r="F1819" s="1"/>
      <c r="G1819" s="1"/>
      <c r="H1819" s="11"/>
      <c r="I1819" s="11"/>
      <c r="J1819" s="11"/>
      <c r="K1819" s="2"/>
      <c r="L1819" s="2"/>
      <c r="M1819" s="1"/>
    </row>
    <row r="1820" spans="1:13" x14ac:dyDescent="0.2">
      <c r="A1820" s="1"/>
      <c r="B1820" s="1"/>
      <c r="C1820" s="16"/>
      <c r="D1820" s="1"/>
      <c r="E1820" s="1"/>
      <c r="F1820" s="1"/>
      <c r="G1820" s="1"/>
      <c r="H1820" s="11"/>
      <c r="I1820" s="11"/>
      <c r="J1820" s="11"/>
      <c r="K1820" s="2"/>
      <c r="L1820" s="2"/>
      <c r="M1820" s="1"/>
    </row>
    <row r="1821" spans="1:13" x14ac:dyDescent="0.2">
      <c r="A1821" s="1"/>
      <c r="B1821" s="1"/>
      <c r="C1821" s="16"/>
      <c r="D1821" s="1"/>
      <c r="E1821" s="1"/>
      <c r="F1821" s="1"/>
      <c r="G1821" s="1"/>
      <c r="H1821" s="11"/>
      <c r="I1821" s="11"/>
      <c r="J1821" s="11"/>
      <c r="K1821" s="2"/>
      <c r="L1821" s="2"/>
      <c r="M1821" s="1"/>
    </row>
    <row r="1822" spans="1:13" x14ac:dyDescent="0.2">
      <c r="A1822" s="1"/>
      <c r="B1822" s="1"/>
      <c r="C1822" s="16"/>
      <c r="D1822" s="1"/>
      <c r="E1822" s="1"/>
      <c r="F1822" s="1"/>
      <c r="G1822" s="1"/>
      <c r="H1822" s="11"/>
      <c r="I1822" s="11"/>
      <c r="J1822" s="11"/>
      <c r="K1822" s="2"/>
      <c r="L1822" s="2"/>
      <c r="M1822" s="1"/>
    </row>
    <row r="1823" spans="1:13" x14ac:dyDescent="0.2">
      <c r="A1823" s="1"/>
      <c r="B1823" s="1"/>
      <c r="C1823" s="16"/>
      <c r="D1823" s="1"/>
      <c r="E1823" s="1"/>
      <c r="F1823" s="1"/>
      <c r="G1823" s="1"/>
      <c r="H1823" s="11"/>
      <c r="I1823" s="11"/>
      <c r="J1823" s="11"/>
      <c r="K1823" s="2"/>
      <c r="L1823" s="2"/>
      <c r="M1823" s="1"/>
    </row>
    <row r="1824" spans="1:13" x14ac:dyDescent="0.2">
      <c r="A1824" s="1"/>
      <c r="B1824" s="1"/>
      <c r="C1824" s="16"/>
      <c r="D1824" s="1"/>
      <c r="E1824" s="1"/>
      <c r="F1824" s="1"/>
      <c r="G1824" s="1"/>
      <c r="H1824" s="11"/>
      <c r="I1824" s="11"/>
      <c r="J1824" s="11"/>
      <c r="K1824" s="2"/>
      <c r="L1824" s="2"/>
      <c r="M1824" s="1"/>
    </row>
    <row r="1825" spans="1:13" x14ac:dyDescent="0.2">
      <c r="A1825" s="1"/>
      <c r="B1825" s="1"/>
      <c r="C1825" s="16"/>
      <c r="D1825" s="1"/>
      <c r="E1825" s="1"/>
      <c r="F1825" s="1"/>
      <c r="G1825" s="1"/>
      <c r="H1825" s="11"/>
      <c r="I1825" s="11"/>
      <c r="J1825" s="11"/>
      <c r="K1825" s="2"/>
      <c r="L1825" s="2"/>
      <c r="M1825" s="1"/>
    </row>
    <row r="1826" spans="1:13" x14ac:dyDescent="0.2">
      <c r="A1826" s="1"/>
      <c r="B1826" s="1"/>
      <c r="C1826" s="16"/>
      <c r="D1826" s="1"/>
      <c r="E1826" s="1"/>
      <c r="F1826" s="1"/>
      <c r="G1826" s="1"/>
      <c r="H1826" s="11"/>
      <c r="I1826" s="11"/>
      <c r="J1826" s="11"/>
      <c r="K1826" s="2"/>
      <c r="L1826" s="2"/>
      <c r="M1826" s="1"/>
    </row>
    <row r="1827" spans="1:13" x14ac:dyDescent="0.2">
      <c r="A1827" s="1"/>
      <c r="B1827" s="1"/>
      <c r="C1827" s="16"/>
      <c r="D1827" s="1"/>
      <c r="E1827" s="1"/>
      <c r="F1827" s="1"/>
      <c r="G1827" s="1"/>
      <c r="H1827" s="11"/>
      <c r="I1827" s="11"/>
      <c r="J1827" s="11"/>
      <c r="K1827" s="2"/>
      <c r="L1827" s="2"/>
      <c r="M1827" s="1"/>
    </row>
    <row r="1828" spans="1:13" x14ac:dyDescent="0.2">
      <c r="A1828" s="1"/>
      <c r="B1828" s="1"/>
      <c r="C1828" s="16"/>
      <c r="D1828" s="1"/>
      <c r="E1828" s="1"/>
      <c r="F1828" s="1"/>
      <c r="G1828" s="1"/>
      <c r="H1828" s="11"/>
      <c r="I1828" s="11"/>
      <c r="J1828" s="11"/>
      <c r="K1828" s="2"/>
      <c r="L1828" s="2"/>
      <c r="M1828" s="1"/>
    </row>
    <row r="1829" spans="1:13" x14ac:dyDescent="0.2">
      <c r="A1829" s="1"/>
      <c r="B1829" s="1"/>
      <c r="C1829" s="16"/>
      <c r="D1829" s="1"/>
      <c r="E1829" s="1"/>
      <c r="F1829" s="1"/>
      <c r="G1829" s="1"/>
      <c r="H1829" s="11"/>
      <c r="I1829" s="11"/>
      <c r="J1829" s="11"/>
      <c r="K1829" s="2"/>
      <c r="L1829" s="2"/>
      <c r="M1829" s="1"/>
    </row>
    <row r="1830" spans="1:13" x14ac:dyDescent="0.2">
      <c r="A1830" s="1"/>
      <c r="B1830" s="1"/>
      <c r="C1830" s="16"/>
      <c r="D1830" s="1"/>
      <c r="E1830" s="1"/>
      <c r="F1830" s="1"/>
      <c r="G1830" s="1"/>
      <c r="H1830" s="11"/>
      <c r="I1830" s="11"/>
      <c r="J1830" s="11"/>
      <c r="K1830" s="2"/>
      <c r="L1830" s="2"/>
      <c r="M1830" s="1"/>
    </row>
    <row r="1831" spans="1:13" x14ac:dyDescent="0.2">
      <c r="A1831" s="1"/>
      <c r="B1831" s="1"/>
      <c r="C1831" s="16"/>
      <c r="D1831" s="1"/>
      <c r="E1831" s="1"/>
      <c r="F1831" s="1"/>
      <c r="G1831" s="1"/>
      <c r="H1831" s="11"/>
      <c r="I1831" s="11"/>
      <c r="J1831" s="11"/>
      <c r="K1831" s="2"/>
      <c r="L1831" s="2"/>
      <c r="M1831" s="1"/>
    </row>
    <row r="1832" spans="1:13" x14ac:dyDescent="0.2">
      <c r="A1832" s="1"/>
      <c r="B1832" s="1"/>
      <c r="C1832" s="16"/>
      <c r="D1832" s="1"/>
      <c r="E1832" s="1"/>
      <c r="F1832" s="1"/>
      <c r="G1832" s="1"/>
      <c r="H1832" s="11"/>
      <c r="I1832" s="11"/>
      <c r="J1832" s="11"/>
      <c r="K1832" s="2"/>
      <c r="L1832" s="2"/>
      <c r="M1832" s="1"/>
    </row>
    <row r="1833" spans="1:13" x14ac:dyDescent="0.2">
      <c r="A1833" s="1"/>
      <c r="B1833" s="1"/>
      <c r="C1833" s="16"/>
      <c r="D1833" s="1"/>
      <c r="E1833" s="1"/>
      <c r="F1833" s="1"/>
      <c r="G1833" s="1"/>
      <c r="H1833" s="11"/>
      <c r="I1833" s="11"/>
      <c r="J1833" s="11"/>
      <c r="K1833" s="2"/>
      <c r="L1833" s="2"/>
      <c r="M1833" s="1"/>
    </row>
    <row r="1834" spans="1:13" x14ac:dyDescent="0.2">
      <c r="A1834" s="1"/>
      <c r="B1834" s="1"/>
      <c r="C1834" s="16"/>
      <c r="D1834" s="1"/>
      <c r="E1834" s="1"/>
      <c r="F1834" s="1"/>
      <c r="G1834" s="1"/>
      <c r="H1834" s="11"/>
      <c r="I1834" s="11"/>
      <c r="J1834" s="11"/>
      <c r="K1834" s="2"/>
      <c r="L1834" s="2"/>
      <c r="M1834" s="1"/>
    </row>
    <row r="1835" spans="1:13" x14ac:dyDescent="0.2">
      <c r="A1835" s="1"/>
      <c r="B1835" s="1"/>
      <c r="C1835" s="16"/>
      <c r="D1835" s="1"/>
      <c r="E1835" s="1"/>
      <c r="F1835" s="1"/>
      <c r="G1835" s="1"/>
      <c r="H1835" s="11"/>
      <c r="I1835" s="11"/>
      <c r="J1835" s="11"/>
      <c r="K1835" s="2"/>
      <c r="L1835" s="2"/>
      <c r="M1835" s="1"/>
    </row>
    <row r="1836" spans="1:13" x14ac:dyDescent="0.2">
      <c r="A1836" s="1"/>
      <c r="B1836" s="1"/>
      <c r="C1836" s="16"/>
      <c r="D1836" s="1"/>
      <c r="E1836" s="1"/>
      <c r="F1836" s="1"/>
      <c r="G1836" s="1"/>
      <c r="H1836" s="11"/>
      <c r="I1836" s="11"/>
      <c r="J1836" s="11"/>
      <c r="K1836" s="2"/>
      <c r="L1836" s="2"/>
      <c r="M1836" s="1"/>
    </row>
    <row r="1837" spans="1:13" x14ac:dyDescent="0.2">
      <c r="A1837" s="1"/>
      <c r="B1837" s="1"/>
      <c r="C1837" s="16"/>
      <c r="D1837" s="1"/>
      <c r="E1837" s="1"/>
      <c r="F1837" s="1"/>
      <c r="G1837" s="1"/>
      <c r="H1837" s="11"/>
      <c r="I1837" s="11"/>
      <c r="J1837" s="11"/>
      <c r="K1837" s="2"/>
      <c r="L1837" s="2"/>
      <c r="M1837" s="1"/>
    </row>
    <row r="1838" spans="1:13" x14ac:dyDescent="0.2">
      <c r="A1838" s="1"/>
      <c r="B1838" s="1"/>
      <c r="C1838" s="16"/>
      <c r="D1838" s="1"/>
      <c r="E1838" s="1"/>
      <c r="F1838" s="1"/>
      <c r="G1838" s="1"/>
      <c r="H1838" s="11"/>
      <c r="I1838" s="11"/>
      <c r="J1838" s="11"/>
      <c r="K1838" s="2"/>
      <c r="L1838" s="2"/>
      <c r="M1838" s="1"/>
    </row>
    <row r="1839" spans="1:13" x14ac:dyDescent="0.2">
      <c r="A1839" s="1"/>
      <c r="B1839" s="1"/>
      <c r="C1839" s="16"/>
      <c r="D1839" s="1"/>
      <c r="E1839" s="1"/>
      <c r="F1839" s="1"/>
      <c r="G1839" s="1"/>
      <c r="H1839" s="11"/>
      <c r="I1839" s="11"/>
      <c r="J1839" s="11"/>
      <c r="K1839" s="2"/>
      <c r="L1839" s="2"/>
      <c r="M1839" s="1"/>
    </row>
    <row r="1840" spans="1:13" x14ac:dyDescent="0.2">
      <c r="A1840" s="1"/>
      <c r="B1840" s="1"/>
      <c r="C1840" s="16"/>
      <c r="D1840" s="1"/>
      <c r="E1840" s="1"/>
      <c r="F1840" s="1"/>
      <c r="G1840" s="1"/>
      <c r="H1840" s="11"/>
      <c r="I1840" s="11"/>
      <c r="J1840" s="11"/>
      <c r="K1840" s="2"/>
      <c r="L1840" s="2"/>
      <c r="M1840" s="1"/>
    </row>
    <row r="1841" spans="1:13" x14ac:dyDescent="0.2">
      <c r="A1841" s="1"/>
      <c r="B1841" s="1"/>
      <c r="C1841" s="16"/>
      <c r="D1841" s="1"/>
      <c r="E1841" s="1"/>
      <c r="F1841" s="1"/>
      <c r="G1841" s="1"/>
      <c r="H1841" s="11"/>
      <c r="I1841" s="11"/>
      <c r="J1841" s="11"/>
      <c r="K1841" s="2"/>
      <c r="L1841" s="2"/>
      <c r="M1841" s="1"/>
    </row>
    <row r="1842" spans="1:13" x14ac:dyDescent="0.2">
      <c r="A1842" s="1"/>
      <c r="B1842" s="1"/>
      <c r="C1842" s="16"/>
      <c r="D1842" s="1"/>
      <c r="E1842" s="1"/>
      <c r="F1842" s="1"/>
      <c r="G1842" s="1"/>
      <c r="H1842" s="11"/>
      <c r="I1842" s="11"/>
      <c r="J1842" s="11"/>
      <c r="K1842" s="2"/>
      <c r="L1842" s="2"/>
      <c r="M1842" s="1"/>
    </row>
    <row r="1843" spans="1:13" x14ac:dyDescent="0.2">
      <c r="A1843" s="1"/>
      <c r="B1843" s="1"/>
      <c r="C1843" s="16"/>
      <c r="D1843" s="1"/>
      <c r="E1843" s="1"/>
      <c r="F1843" s="1"/>
      <c r="G1843" s="1"/>
      <c r="H1843" s="11"/>
      <c r="I1843" s="11"/>
      <c r="J1843" s="11"/>
      <c r="K1843" s="2"/>
      <c r="L1843" s="2"/>
      <c r="M1843" s="1"/>
    </row>
    <row r="1844" spans="1:13" x14ac:dyDescent="0.2">
      <c r="A1844" s="1"/>
      <c r="B1844" s="1"/>
      <c r="C1844" s="16"/>
      <c r="D1844" s="1"/>
      <c r="E1844" s="1"/>
      <c r="F1844" s="1"/>
      <c r="G1844" s="1"/>
      <c r="H1844" s="11"/>
      <c r="I1844" s="11"/>
      <c r="J1844" s="11"/>
      <c r="K1844" s="2"/>
      <c r="L1844" s="2"/>
      <c r="M1844" s="1"/>
    </row>
    <row r="1845" spans="1:13" x14ac:dyDescent="0.2">
      <c r="A1845" s="1"/>
      <c r="B1845" s="1"/>
      <c r="C1845" s="16"/>
      <c r="D1845" s="1"/>
      <c r="E1845" s="1"/>
      <c r="F1845" s="1"/>
      <c r="G1845" s="1"/>
      <c r="H1845" s="11"/>
      <c r="I1845" s="11"/>
      <c r="J1845" s="11"/>
      <c r="K1845" s="2"/>
      <c r="L1845" s="2"/>
      <c r="M1845" s="1"/>
    </row>
    <row r="1846" spans="1:13" x14ac:dyDescent="0.2">
      <c r="A1846" s="1"/>
      <c r="B1846" s="1"/>
      <c r="C1846" s="16"/>
      <c r="D1846" s="1"/>
      <c r="E1846" s="1"/>
      <c r="F1846" s="1"/>
      <c r="G1846" s="1"/>
      <c r="H1846" s="11"/>
      <c r="I1846" s="11"/>
      <c r="J1846" s="11"/>
      <c r="K1846" s="2"/>
      <c r="L1846" s="2"/>
      <c r="M1846" s="1"/>
    </row>
    <row r="1847" spans="1:13" x14ac:dyDescent="0.2">
      <c r="A1847" s="1"/>
      <c r="B1847" s="1"/>
      <c r="C1847" s="16"/>
      <c r="D1847" s="1"/>
      <c r="E1847" s="1"/>
      <c r="F1847" s="1"/>
      <c r="G1847" s="1"/>
      <c r="H1847" s="11"/>
      <c r="I1847" s="11"/>
      <c r="J1847" s="11"/>
      <c r="K1847" s="2"/>
      <c r="L1847" s="2"/>
      <c r="M1847" s="1"/>
    </row>
    <row r="1848" spans="1:13" x14ac:dyDescent="0.2">
      <c r="A1848" s="1"/>
      <c r="B1848" s="1"/>
      <c r="C1848" s="16"/>
      <c r="D1848" s="1"/>
      <c r="E1848" s="1"/>
      <c r="F1848" s="1"/>
      <c r="G1848" s="1"/>
      <c r="H1848" s="11"/>
      <c r="I1848" s="11"/>
      <c r="J1848" s="11"/>
      <c r="K1848" s="2"/>
      <c r="L1848" s="2"/>
      <c r="M1848" s="1"/>
    </row>
    <row r="1849" spans="1:13" x14ac:dyDescent="0.2">
      <c r="A1849" s="1"/>
      <c r="B1849" s="1"/>
      <c r="C1849" s="16"/>
      <c r="D1849" s="1"/>
      <c r="E1849" s="1"/>
      <c r="F1849" s="1"/>
      <c r="G1849" s="1"/>
      <c r="H1849" s="11"/>
      <c r="I1849" s="11"/>
      <c r="J1849" s="11"/>
      <c r="K1849" s="2"/>
      <c r="L1849" s="2"/>
      <c r="M1849" s="1"/>
    </row>
    <row r="1850" spans="1:13" x14ac:dyDescent="0.2">
      <c r="A1850" s="1"/>
      <c r="B1850" s="1"/>
      <c r="C1850" s="16"/>
      <c r="D1850" s="1"/>
      <c r="E1850" s="1"/>
      <c r="F1850" s="1"/>
      <c r="G1850" s="1"/>
      <c r="H1850" s="11"/>
      <c r="I1850" s="11"/>
      <c r="J1850" s="11"/>
      <c r="K1850" s="2"/>
      <c r="L1850" s="2"/>
      <c r="M1850" s="1"/>
    </row>
    <row r="1851" spans="1:13" x14ac:dyDescent="0.2">
      <c r="A1851" s="1"/>
      <c r="B1851" s="1"/>
      <c r="C1851" s="16"/>
      <c r="D1851" s="1"/>
      <c r="E1851" s="1"/>
      <c r="F1851" s="1"/>
      <c r="G1851" s="1"/>
      <c r="H1851" s="11"/>
      <c r="I1851" s="11"/>
      <c r="J1851" s="11"/>
      <c r="K1851" s="2"/>
      <c r="L1851" s="2"/>
      <c r="M1851" s="1"/>
    </row>
    <row r="1852" spans="1:13" x14ac:dyDescent="0.2">
      <c r="A1852" s="1"/>
      <c r="B1852" s="1"/>
      <c r="C1852" s="16"/>
      <c r="D1852" s="1"/>
      <c r="E1852" s="1"/>
      <c r="F1852" s="1"/>
      <c r="G1852" s="1"/>
      <c r="H1852" s="11"/>
      <c r="I1852" s="11"/>
      <c r="J1852" s="11"/>
      <c r="K1852" s="2"/>
      <c r="L1852" s="2"/>
      <c r="M1852" s="1"/>
    </row>
    <row r="1853" spans="1:13" x14ac:dyDescent="0.2">
      <c r="A1853" s="1"/>
      <c r="B1853" s="1"/>
      <c r="C1853" s="16"/>
      <c r="D1853" s="1"/>
      <c r="E1853" s="1"/>
      <c r="F1853" s="1"/>
      <c r="G1853" s="1"/>
      <c r="H1853" s="11"/>
      <c r="I1853" s="11"/>
      <c r="J1853" s="11"/>
      <c r="K1853" s="2"/>
      <c r="L1853" s="2"/>
      <c r="M1853" s="1"/>
    </row>
    <row r="1854" spans="1:13" x14ac:dyDescent="0.2">
      <c r="A1854" s="1"/>
      <c r="B1854" s="1"/>
      <c r="C1854" s="16"/>
      <c r="D1854" s="1"/>
      <c r="E1854" s="1"/>
      <c r="F1854" s="1"/>
      <c r="G1854" s="1"/>
      <c r="H1854" s="11"/>
      <c r="I1854" s="11"/>
      <c r="J1854" s="11"/>
      <c r="K1854" s="2"/>
      <c r="L1854" s="2"/>
      <c r="M1854" s="1"/>
    </row>
    <row r="1855" spans="1:13" x14ac:dyDescent="0.2">
      <c r="A1855" s="1"/>
      <c r="B1855" s="1"/>
      <c r="C1855" s="16"/>
      <c r="D1855" s="1"/>
      <c r="E1855" s="1"/>
      <c r="F1855" s="1"/>
      <c r="G1855" s="1"/>
      <c r="H1855" s="11"/>
      <c r="I1855" s="11"/>
      <c r="J1855" s="11"/>
      <c r="K1855" s="2"/>
      <c r="L1855" s="2"/>
      <c r="M1855" s="1"/>
    </row>
    <row r="1856" spans="1:13" x14ac:dyDescent="0.2">
      <c r="A1856" s="1"/>
      <c r="B1856" s="1"/>
      <c r="C1856" s="16"/>
      <c r="D1856" s="1"/>
      <c r="E1856" s="1"/>
      <c r="F1856" s="1"/>
      <c r="G1856" s="1"/>
      <c r="H1856" s="11"/>
      <c r="I1856" s="11"/>
      <c r="J1856" s="11"/>
      <c r="K1856" s="2"/>
      <c r="L1856" s="2"/>
      <c r="M1856" s="1"/>
    </row>
    <row r="1857" spans="1:13" x14ac:dyDescent="0.2">
      <c r="A1857" s="1"/>
      <c r="B1857" s="1"/>
      <c r="C1857" s="16"/>
      <c r="D1857" s="1"/>
      <c r="E1857" s="1"/>
      <c r="F1857" s="1"/>
      <c r="G1857" s="1"/>
      <c r="H1857" s="11"/>
      <c r="I1857" s="11"/>
      <c r="J1857" s="11"/>
      <c r="K1857" s="2"/>
      <c r="L1857" s="2"/>
      <c r="M1857" s="1"/>
    </row>
    <row r="1858" spans="1:13" x14ac:dyDescent="0.2">
      <c r="A1858" s="1"/>
      <c r="B1858" s="1"/>
      <c r="C1858" s="16"/>
      <c r="D1858" s="1"/>
      <c r="E1858" s="1"/>
      <c r="F1858" s="1"/>
      <c r="G1858" s="1"/>
      <c r="H1858" s="11"/>
      <c r="I1858" s="11"/>
      <c r="J1858" s="11"/>
      <c r="K1858" s="2"/>
      <c r="L1858" s="2"/>
      <c r="M1858" s="1"/>
    </row>
    <row r="1859" spans="1:13" x14ac:dyDescent="0.2">
      <c r="A1859" s="1"/>
      <c r="B1859" s="1"/>
      <c r="C1859" s="16"/>
      <c r="D1859" s="1"/>
      <c r="E1859" s="1"/>
      <c r="F1859" s="1"/>
      <c r="G1859" s="1"/>
      <c r="H1859" s="11"/>
      <c r="I1859" s="11"/>
      <c r="J1859" s="11"/>
      <c r="K1859" s="2"/>
      <c r="L1859" s="2"/>
      <c r="M1859" s="1"/>
    </row>
    <row r="1860" spans="1:13" x14ac:dyDescent="0.2">
      <c r="A1860" s="1"/>
      <c r="B1860" s="1"/>
      <c r="C1860" s="16"/>
      <c r="D1860" s="1"/>
      <c r="E1860" s="1"/>
      <c r="F1860" s="1"/>
      <c r="G1860" s="1"/>
      <c r="H1860" s="11"/>
      <c r="I1860" s="11"/>
      <c r="J1860" s="11"/>
      <c r="K1860" s="2"/>
      <c r="L1860" s="2"/>
      <c r="M1860" s="1"/>
    </row>
    <row r="1861" spans="1:13" x14ac:dyDescent="0.2">
      <c r="A1861" s="1"/>
      <c r="B1861" s="1"/>
      <c r="C1861" s="16"/>
      <c r="D1861" s="1"/>
      <c r="E1861" s="1"/>
      <c r="F1861" s="1"/>
      <c r="G1861" s="1"/>
      <c r="H1861" s="11"/>
      <c r="I1861" s="11"/>
      <c r="J1861" s="11"/>
      <c r="K1861" s="2"/>
      <c r="L1861" s="2"/>
      <c r="M1861" s="1"/>
    </row>
    <row r="1862" spans="1:13" x14ac:dyDescent="0.2">
      <c r="A1862" s="1"/>
      <c r="B1862" s="1"/>
      <c r="C1862" s="16"/>
      <c r="D1862" s="1"/>
      <c r="E1862" s="1"/>
      <c r="F1862" s="1"/>
      <c r="G1862" s="1"/>
      <c r="H1862" s="11"/>
      <c r="I1862" s="11"/>
      <c r="J1862" s="11"/>
      <c r="K1862" s="2"/>
      <c r="L1862" s="2"/>
      <c r="M1862" s="1"/>
    </row>
    <row r="1863" spans="1:13" x14ac:dyDescent="0.2">
      <c r="A1863" s="1"/>
      <c r="B1863" s="1"/>
      <c r="C1863" s="16"/>
      <c r="D1863" s="1"/>
      <c r="E1863" s="1"/>
      <c r="F1863" s="1"/>
      <c r="G1863" s="1"/>
      <c r="H1863" s="11"/>
      <c r="I1863" s="11"/>
      <c r="J1863" s="11"/>
      <c r="K1863" s="2"/>
      <c r="L1863" s="2"/>
      <c r="M1863" s="1"/>
    </row>
    <row r="1864" spans="1:13" x14ac:dyDescent="0.2">
      <c r="A1864" s="1"/>
      <c r="B1864" s="1"/>
      <c r="C1864" s="16"/>
      <c r="D1864" s="1"/>
      <c r="E1864" s="1"/>
      <c r="F1864" s="1"/>
      <c r="G1864" s="1"/>
      <c r="H1864" s="11"/>
      <c r="I1864" s="11"/>
      <c r="J1864" s="11"/>
      <c r="K1864" s="2"/>
      <c r="L1864" s="2"/>
      <c r="M1864" s="1"/>
    </row>
    <row r="1865" spans="1:13" x14ac:dyDescent="0.2">
      <c r="A1865" s="1"/>
      <c r="B1865" s="1"/>
      <c r="C1865" s="16"/>
      <c r="D1865" s="1"/>
      <c r="E1865" s="1"/>
      <c r="F1865" s="1"/>
      <c r="G1865" s="1"/>
      <c r="H1865" s="11"/>
      <c r="I1865" s="11"/>
      <c r="J1865" s="11"/>
      <c r="K1865" s="2"/>
      <c r="L1865" s="2"/>
      <c r="M1865" s="1"/>
    </row>
    <row r="1866" spans="1:13" x14ac:dyDescent="0.2">
      <c r="A1866" s="1"/>
      <c r="B1866" s="1"/>
      <c r="C1866" s="16"/>
      <c r="D1866" s="1"/>
      <c r="E1866" s="1"/>
      <c r="F1866" s="1"/>
      <c r="G1866" s="1"/>
      <c r="H1866" s="11"/>
      <c r="I1866" s="11"/>
      <c r="J1866" s="11"/>
      <c r="K1866" s="2"/>
      <c r="L1866" s="2"/>
      <c r="M1866" s="1"/>
    </row>
    <row r="1867" spans="1:13" x14ac:dyDescent="0.2">
      <c r="A1867" s="1"/>
      <c r="B1867" s="1"/>
      <c r="C1867" s="16"/>
      <c r="D1867" s="1"/>
      <c r="E1867" s="1"/>
      <c r="F1867" s="1"/>
      <c r="G1867" s="1"/>
      <c r="H1867" s="11"/>
      <c r="I1867" s="11"/>
      <c r="J1867" s="11"/>
      <c r="K1867" s="2"/>
      <c r="L1867" s="2"/>
      <c r="M1867" s="1"/>
    </row>
    <row r="1868" spans="1:13" x14ac:dyDescent="0.2">
      <c r="A1868" s="1"/>
      <c r="B1868" s="1"/>
      <c r="C1868" s="16"/>
      <c r="D1868" s="1"/>
      <c r="E1868" s="1"/>
      <c r="F1868" s="1"/>
      <c r="G1868" s="1"/>
      <c r="H1868" s="11"/>
      <c r="I1868" s="11"/>
      <c r="J1868" s="11"/>
      <c r="K1868" s="2"/>
      <c r="L1868" s="2"/>
      <c r="M1868" s="1"/>
    </row>
    <row r="1869" spans="1:13" x14ac:dyDescent="0.2">
      <c r="A1869" s="1"/>
      <c r="B1869" s="1"/>
      <c r="C1869" s="16"/>
      <c r="D1869" s="1"/>
      <c r="E1869" s="1"/>
      <c r="F1869" s="1"/>
      <c r="G1869" s="1"/>
      <c r="H1869" s="11"/>
      <c r="I1869" s="11"/>
      <c r="J1869" s="11"/>
      <c r="K1869" s="2"/>
      <c r="L1869" s="2"/>
      <c r="M1869" s="1"/>
    </row>
    <row r="1870" spans="1:13" x14ac:dyDescent="0.2">
      <c r="A1870" s="1"/>
      <c r="B1870" s="1"/>
      <c r="C1870" s="16"/>
      <c r="D1870" s="1"/>
      <c r="E1870" s="1"/>
      <c r="F1870" s="1"/>
      <c r="G1870" s="1"/>
      <c r="H1870" s="11"/>
      <c r="I1870" s="11"/>
      <c r="J1870" s="11"/>
      <c r="K1870" s="2"/>
      <c r="L1870" s="2"/>
      <c r="M1870" s="1"/>
    </row>
    <row r="1871" spans="1:13" x14ac:dyDescent="0.2">
      <c r="A1871" s="1"/>
      <c r="B1871" s="1"/>
      <c r="C1871" s="16"/>
      <c r="D1871" s="1"/>
      <c r="E1871" s="1"/>
      <c r="F1871" s="1"/>
      <c r="G1871" s="1"/>
      <c r="H1871" s="11"/>
      <c r="I1871" s="11"/>
      <c r="J1871" s="11"/>
      <c r="K1871" s="2"/>
      <c r="L1871" s="2"/>
      <c r="M1871" s="1"/>
    </row>
    <row r="1872" spans="1:13" x14ac:dyDescent="0.2">
      <c r="A1872" s="1"/>
      <c r="B1872" s="1"/>
      <c r="C1872" s="16"/>
      <c r="D1872" s="1"/>
      <c r="E1872" s="1"/>
      <c r="F1872" s="1"/>
      <c r="G1872" s="1"/>
      <c r="H1872" s="11"/>
      <c r="I1872" s="11"/>
      <c r="J1872" s="11"/>
      <c r="K1872" s="2"/>
      <c r="L1872" s="2"/>
      <c r="M1872" s="1"/>
    </row>
    <row r="1873" spans="1:13" x14ac:dyDescent="0.2">
      <c r="A1873" s="1"/>
      <c r="B1873" s="1"/>
      <c r="C1873" s="16"/>
      <c r="D1873" s="1"/>
      <c r="E1873" s="1"/>
      <c r="F1873" s="1"/>
      <c r="G1873" s="1"/>
      <c r="H1873" s="11"/>
      <c r="I1873" s="11"/>
      <c r="J1873" s="11"/>
      <c r="K1873" s="2"/>
      <c r="L1873" s="2"/>
      <c r="M1873" s="1"/>
    </row>
    <row r="1874" spans="1:13" x14ac:dyDescent="0.2">
      <c r="A1874" s="1"/>
      <c r="B1874" s="1"/>
      <c r="C1874" s="16"/>
      <c r="D1874" s="1"/>
      <c r="E1874" s="1"/>
      <c r="F1874" s="1"/>
      <c r="G1874" s="1"/>
      <c r="H1874" s="11"/>
      <c r="I1874" s="11"/>
      <c r="J1874" s="11"/>
      <c r="K1874" s="2"/>
      <c r="L1874" s="2"/>
      <c r="M1874" s="1"/>
    </row>
    <row r="1875" spans="1:13" x14ac:dyDescent="0.2">
      <c r="A1875" s="1"/>
      <c r="B1875" s="1"/>
      <c r="C1875" s="16"/>
      <c r="D1875" s="1"/>
      <c r="E1875" s="1"/>
      <c r="F1875" s="1"/>
      <c r="G1875" s="1"/>
      <c r="H1875" s="11"/>
      <c r="I1875" s="11"/>
      <c r="J1875" s="11"/>
      <c r="K1875" s="2"/>
      <c r="L1875" s="2"/>
      <c r="M1875" s="1"/>
    </row>
    <row r="1876" spans="1:13" x14ac:dyDescent="0.2">
      <c r="A1876" s="1"/>
      <c r="B1876" s="1"/>
      <c r="C1876" s="16"/>
      <c r="D1876" s="1"/>
      <c r="E1876" s="1"/>
      <c r="F1876" s="1"/>
      <c r="G1876" s="1"/>
      <c r="H1876" s="11"/>
      <c r="I1876" s="11"/>
      <c r="J1876" s="11"/>
      <c r="K1876" s="2"/>
      <c r="L1876" s="2"/>
      <c r="M1876" s="1"/>
    </row>
    <row r="1877" spans="1:13" x14ac:dyDescent="0.2">
      <c r="A1877" s="1"/>
      <c r="B1877" s="1"/>
      <c r="C1877" s="16"/>
      <c r="D1877" s="1"/>
      <c r="E1877" s="1"/>
      <c r="F1877" s="1"/>
      <c r="G1877" s="1"/>
      <c r="H1877" s="11"/>
      <c r="I1877" s="11"/>
      <c r="J1877" s="11"/>
      <c r="K1877" s="2"/>
      <c r="L1877" s="2"/>
      <c r="M1877" s="1"/>
    </row>
    <row r="1878" spans="1:13" x14ac:dyDescent="0.2">
      <c r="A1878" s="1"/>
      <c r="B1878" s="1"/>
      <c r="C1878" s="16"/>
      <c r="D1878" s="1"/>
      <c r="E1878" s="1"/>
      <c r="F1878" s="1"/>
      <c r="G1878" s="1"/>
      <c r="H1878" s="11"/>
      <c r="I1878" s="11"/>
      <c r="J1878" s="11"/>
      <c r="K1878" s="2"/>
      <c r="L1878" s="2"/>
      <c r="M1878" s="1"/>
    </row>
    <row r="1879" spans="1:13" x14ac:dyDescent="0.2">
      <c r="A1879" s="1"/>
      <c r="B1879" s="1"/>
      <c r="C1879" s="16"/>
      <c r="D1879" s="1"/>
      <c r="E1879" s="1"/>
      <c r="F1879" s="1"/>
      <c r="G1879" s="1"/>
      <c r="H1879" s="11"/>
      <c r="I1879" s="11"/>
      <c r="J1879" s="11"/>
      <c r="K1879" s="2"/>
      <c r="L1879" s="2"/>
      <c r="M1879" s="1"/>
    </row>
    <row r="1880" spans="1:13" x14ac:dyDescent="0.2">
      <c r="A1880" s="1"/>
      <c r="B1880" s="1"/>
      <c r="C1880" s="16"/>
      <c r="D1880" s="1"/>
      <c r="E1880" s="1"/>
      <c r="F1880" s="1"/>
      <c r="G1880" s="1"/>
      <c r="H1880" s="11"/>
      <c r="I1880" s="11"/>
      <c r="J1880" s="11"/>
      <c r="K1880" s="2"/>
      <c r="L1880" s="2"/>
      <c r="M1880" s="1"/>
    </row>
    <row r="1881" spans="1:13" x14ac:dyDescent="0.2">
      <c r="A1881" s="1"/>
      <c r="B1881" s="1"/>
      <c r="C1881" s="16"/>
      <c r="D1881" s="1"/>
      <c r="E1881" s="1"/>
      <c r="F1881" s="1"/>
      <c r="G1881" s="1"/>
      <c r="H1881" s="11"/>
      <c r="I1881" s="11"/>
      <c r="J1881" s="11"/>
      <c r="K1881" s="2"/>
      <c r="L1881" s="2"/>
      <c r="M1881" s="1"/>
    </row>
    <row r="1882" spans="1:13" x14ac:dyDescent="0.2">
      <c r="A1882" s="1"/>
      <c r="B1882" s="1"/>
      <c r="C1882" s="16"/>
      <c r="D1882" s="1"/>
      <c r="E1882" s="1"/>
      <c r="F1882" s="1"/>
      <c r="G1882" s="1"/>
      <c r="H1882" s="11"/>
      <c r="I1882" s="11"/>
      <c r="J1882" s="11"/>
      <c r="K1882" s="2"/>
      <c r="L1882" s="2"/>
      <c r="M1882" s="1"/>
    </row>
    <row r="1883" spans="1:13" x14ac:dyDescent="0.2">
      <c r="A1883" s="1"/>
      <c r="B1883" s="1"/>
      <c r="C1883" s="16"/>
      <c r="D1883" s="1"/>
      <c r="E1883" s="1"/>
      <c r="F1883" s="1"/>
      <c r="G1883" s="1"/>
      <c r="H1883" s="11"/>
      <c r="I1883" s="11"/>
      <c r="J1883" s="11"/>
      <c r="K1883" s="2"/>
      <c r="L1883" s="2"/>
      <c r="M1883" s="1"/>
    </row>
    <row r="1884" spans="1:13" x14ac:dyDescent="0.2">
      <c r="A1884" s="1"/>
      <c r="B1884" s="1"/>
      <c r="C1884" s="16"/>
      <c r="D1884" s="1"/>
      <c r="E1884" s="1"/>
      <c r="F1884" s="1"/>
      <c r="G1884" s="1"/>
      <c r="H1884" s="11"/>
      <c r="I1884" s="11"/>
      <c r="J1884" s="11"/>
      <c r="K1884" s="2"/>
      <c r="L1884" s="2"/>
      <c r="M1884" s="1"/>
    </row>
    <row r="1885" spans="1:13" x14ac:dyDescent="0.2">
      <c r="A1885" s="1"/>
      <c r="B1885" s="1"/>
      <c r="C1885" s="16"/>
      <c r="D1885" s="1"/>
      <c r="E1885" s="1"/>
      <c r="F1885" s="1"/>
      <c r="G1885" s="1"/>
      <c r="H1885" s="11"/>
      <c r="I1885" s="11"/>
      <c r="J1885" s="11"/>
      <c r="K1885" s="2"/>
      <c r="L1885" s="2"/>
      <c r="M1885" s="1"/>
    </row>
    <row r="1886" spans="1:13" x14ac:dyDescent="0.2">
      <c r="A1886" s="1"/>
      <c r="B1886" s="1"/>
      <c r="C1886" s="16"/>
      <c r="D1886" s="1"/>
      <c r="E1886" s="1"/>
      <c r="F1886" s="1"/>
      <c r="G1886" s="1"/>
      <c r="H1886" s="11"/>
      <c r="I1886" s="11"/>
      <c r="J1886" s="11"/>
      <c r="K1886" s="2"/>
      <c r="L1886" s="2"/>
      <c r="M1886" s="1"/>
    </row>
    <row r="1887" spans="1:13" x14ac:dyDescent="0.2">
      <c r="A1887" s="1"/>
      <c r="B1887" s="1"/>
      <c r="C1887" s="16"/>
      <c r="D1887" s="1"/>
      <c r="E1887" s="1"/>
      <c r="F1887" s="1"/>
      <c r="G1887" s="1"/>
      <c r="H1887" s="11"/>
      <c r="I1887" s="11"/>
      <c r="J1887" s="11"/>
      <c r="K1887" s="2"/>
      <c r="L1887" s="2"/>
      <c r="M1887" s="1"/>
    </row>
    <row r="1888" spans="1:13" x14ac:dyDescent="0.2">
      <c r="A1888" s="1"/>
      <c r="B1888" s="1"/>
      <c r="C1888" s="16"/>
      <c r="D1888" s="1"/>
      <c r="E1888" s="1"/>
      <c r="F1888" s="1"/>
      <c r="G1888" s="1"/>
      <c r="H1888" s="11"/>
      <c r="I1888" s="11"/>
      <c r="J1888" s="11"/>
      <c r="K1888" s="2"/>
      <c r="L1888" s="2"/>
      <c r="M1888" s="1"/>
    </row>
    <row r="1889" spans="1:13" x14ac:dyDescent="0.2">
      <c r="A1889" s="1"/>
      <c r="B1889" s="1"/>
      <c r="C1889" s="16"/>
      <c r="D1889" s="1"/>
      <c r="E1889" s="1"/>
      <c r="F1889" s="1"/>
      <c r="G1889" s="1"/>
      <c r="H1889" s="11"/>
      <c r="I1889" s="11"/>
      <c r="J1889" s="11"/>
      <c r="K1889" s="2"/>
      <c r="L1889" s="2"/>
      <c r="M1889" s="1"/>
    </row>
    <row r="1890" spans="1:13" x14ac:dyDescent="0.2">
      <c r="A1890" s="1"/>
      <c r="B1890" s="1"/>
      <c r="C1890" s="16"/>
      <c r="D1890" s="1"/>
      <c r="E1890" s="1"/>
      <c r="F1890" s="1"/>
      <c r="G1890" s="1"/>
      <c r="H1890" s="11"/>
      <c r="I1890" s="11"/>
      <c r="J1890" s="11"/>
      <c r="K1890" s="2"/>
      <c r="L1890" s="2"/>
      <c r="M1890" s="1"/>
    </row>
    <row r="1891" spans="1:13" x14ac:dyDescent="0.2">
      <c r="A1891" s="1"/>
      <c r="B1891" s="1"/>
      <c r="C1891" s="16"/>
      <c r="D1891" s="1"/>
      <c r="E1891" s="1"/>
      <c r="F1891" s="1"/>
      <c r="G1891" s="1"/>
      <c r="H1891" s="11"/>
      <c r="I1891" s="11"/>
      <c r="J1891" s="11"/>
      <c r="K1891" s="2"/>
      <c r="L1891" s="2"/>
      <c r="M1891" s="1"/>
    </row>
    <row r="1892" spans="1:13" x14ac:dyDescent="0.2">
      <c r="A1892" s="1"/>
      <c r="B1892" s="1"/>
      <c r="C1892" s="16"/>
      <c r="D1892" s="1"/>
      <c r="E1892" s="1"/>
      <c r="F1892" s="1"/>
      <c r="G1892" s="1"/>
      <c r="H1892" s="11"/>
      <c r="I1892" s="11"/>
      <c r="J1892" s="11"/>
      <c r="K1892" s="2"/>
      <c r="L1892" s="2"/>
      <c r="M1892" s="1"/>
    </row>
    <row r="1893" spans="1:13" x14ac:dyDescent="0.2">
      <c r="A1893" s="1"/>
      <c r="B1893" s="1"/>
      <c r="C1893" s="16"/>
      <c r="D1893" s="1"/>
      <c r="E1893" s="1"/>
      <c r="F1893" s="1"/>
      <c r="G1893" s="1"/>
      <c r="H1893" s="11"/>
      <c r="I1893" s="11"/>
      <c r="J1893" s="11"/>
      <c r="K1893" s="2"/>
      <c r="L1893" s="2"/>
      <c r="M1893" s="1"/>
    </row>
    <row r="1894" spans="1:13" x14ac:dyDescent="0.2">
      <c r="A1894" s="1"/>
      <c r="B1894" s="1"/>
      <c r="C1894" s="16"/>
      <c r="D1894" s="1"/>
      <c r="E1894" s="1"/>
      <c r="F1894" s="1"/>
      <c r="G1894" s="1"/>
      <c r="H1894" s="11"/>
      <c r="I1894" s="11"/>
      <c r="J1894" s="11"/>
      <c r="K1894" s="2"/>
      <c r="L1894" s="2"/>
      <c r="M1894" s="1"/>
    </row>
    <row r="1895" spans="1:13" x14ac:dyDescent="0.2">
      <c r="A1895" s="1"/>
      <c r="B1895" s="1"/>
      <c r="C1895" s="16"/>
      <c r="D1895" s="1"/>
      <c r="E1895" s="1"/>
      <c r="F1895" s="1"/>
      <c r="G1895" s="1"/>
      <c r="H1895" s="11"/>
      <c r="I1895" s="11"/>
      <c r="J1895" s="11"/>
      <c r="K1895" s="2"/>
      <c r="L1895" s="2"/>
      <c r="M1895" s="1"/>
    </row>
    <row r="1896" spans="1:13" x14ac:dyDescent="0.2">
      <c r="A1896" s="1"/>
      <c r="B1896" s="1"/>
      <c r="C1896" s="16"/>
      <c r="D1896" s="1"/>
      <c r="E1896" s="1"/>
      <c r="F1896" s="1"/>
      <c r="G1896" s="1"/>
      <c r="H1896" s="11"/>
      <c r="I1896" s="11"/>
      <c r="J1896" s="11"/>
      <c r="K1896" s="2"/>
      <c r="L1896" s="2"/>
      <c r="M1896" s="1"/>
    </row>
    <row r="1897" spans="1:13" x14ac:dyDescent="0.2">
      <c r="A1897" s="1"/>
      <c r="B1897" s="1"/>
      <c r="C1897" s="16"/>
      <c r="D1897" s="1"/>
      <c r="E1897" s="1"/>
      <c r="F1897" s="1"/>
      <c r="G1897" s="1"/>
      <c r="H1897" s="11"/>
      <c r="I1897" s="11"/>
      <c r="J1897" s="11"/>
      <c r="K1897" s="2"/>
      <c r="L1897" s="2"/>
      <c r="M1897" s="1"/>
    </row>
    <row r="1898" spans="1:13" x14ac:dyDescent="0.2">
      <c r="A1898" s="1"/>
      <c r="B1898" s="1"/>
      <c r="C1898" s="16"/>
      <c r="D1898" s="1"/>
      <c r="E1898" s="1"/>
      <c r="F1898" s="1"/>
      <c r="G1898" s="1"/>
      <c r="H1898" s="11"/>
      <c r="I1898" s="11"/>
      <c r="J1898" s="11"/>
      <c r="K1898" s="2"/>
      <c r="L1898" s="2"/>
      <c r="M1898" s="1"/>
    </row>
    <row r="1899" spans="1:13" x14ac:dyDescent="0.2">
      <c r="A1899" s="1"/>
      <c r="B1899" s="1"/>
      <c r="C1899" s="16"/>
      <c r="D1899" s="1"/>
      <c r="E1899" s="1"/>
      <c r="F1899" s="1"/>
      <c r="G1899" s="1"/>
      <c r="H1899" s="11"/>
      <c r="I1899" s="11"/>
      <c r="J1899" s="11"/>
      <c r="K1899" s="2"/>
      <c r="L1899" s="2"/>
      <c r="M1899" s="1"/>
    </row>
    <row r="1900" spans="1:13" x14ac:dyDescent="0.2">
      <c r="A1900" s="1"/>
      <c r="B1900" s="1"/>
      <c r="C1900" s="16"/>
      <c r="D1900" s="1"/>
      <c r="E1900" s="1"/>
      <c r="F1900" s="1"/>
      <c r="G1900" s="1"/>
      <c r="H1900" s="11"/>
      <c r="I1900" s="11"/>
      <c r="J1900" s="11"/>
      <c r="K1900" s="2"/>
      <c r="L1900" s="2"/>
      <c r="M1900" s="1"/>
    </row>
    <row r="1901" spans="1:13" x14ac:dyDescent="0.2">
      <c r="A1901" s="1"/>
      <c r="B1901" s="1"/>
      <c r="C1901" s="16"/>
      <c r="D1901" s="1"/>
      <c r="E1901" s="1"/>
      <c r="F1901" s="1"/>
      <c r="G1901" s="1"/>
      <c r="H1901" s="11"/>
      <c r="I1901" s="11"/>
      <c r="J1901" s="11"/>
      <c r="K1901" s="2"/>
      <c r="L1901" s="2"/>
      <c r="M1901" s="1"/>
    </row>
    <row r="1902" spans="1:13" x14ac:dyDescent="0.2">
      <c r="A1902" s="1"/>
      <c r="B1902" s="1"/>
      <c r="C1902" s="16"/>
      <c r="D1902" s="1"/>
      <c r="E1902" s="1"/>
      <c r="F1902" s="1"/>
      <c r="G1902" s="1"/>
      <c r="H1902" s="11"/>
      <c r="I1902" s="11"/>
      <c r="J1902" s="11"/>
      <c r="K1902" s="2"/>
      <c r="L1902" s="2"/>
      <c r="M1902" s="1"/>
    </row>
    <row r="1903" spans="1:13" x14ac:dyDescent="0.2">
      <c r="A1903" s="1"/>
      <c r="B1903" s="1"/>
      <c r="C1903" s="16"/>
      <c r="D1903" s="1"/>
      <c r="E1903" s="1"/>
      <c r="F1903" s="1"/>
      <c r="G1903" s="1"/>
      <c r="H1903" s="11"/>
      <c r="I1903" s="11"/>
      <c r="J1903" s="11"/>
      <c r="K1903" s="2"/>
      <c r="L1903" s="2"/>
      <c r="M1903" s="1"/>
    </row>
    <row r="1904" spans="1:13" x14ac:dyDescent="0.2">
      <c r="A1904" s="1"/>
      <c r="B1904" s="1"/>
      <c r="C1904" s="16"/>
      <c r="D1904" s="1"/>
      <c r="E1904" s="1"/>
      <c r="F1904" s="1"/>
      <c r="G1904" s="1"/>
      <c r="H1904" s="11"/>
      <c r="I1904" s="11"/>
      <c r="J1904" s="11"/>
      <c r="K1904" s="2"/>
      <c r="L1904" s="2"/>
      <c r="M1904" s="1"/>
    </row>
    <row r="1905" spans="1:13" x14ac:dyDescent="0.2">
      <c r="A1905" s="1"/>
      <c r="B1905" s="1"/>
      <c r="C1905" s="16"/>
      <c r="D1905" s="1"/>
      <c r="E1905" s="1"/>
      <c r="F1905" s="1"/>
      <c r="G1905" s="1"/>
      <c r="H1905" s="11"/>
      <c r="I1905" s="11"/>
      <c r="J1905" s="11"/>
      <c r="K1905" s="2"/>
      <c r="L1905" s="2"/>
      <c r="M1905" s="1"/>
    </row>
    <row r="1906" spans="1:13" x14ac:dyDescent="0.2">
      <c r="A1906" s="1"/>
      <c r="B1906" s="1"/>
      <c r="C1906" s="16"/>
      <c r="D1906" s="1"/>
      <c r="E1906" s="1"/>
      <c r="F1906" s="1"/>
      <c r="G1906" s="1"/>
      <c r="H1906" s="11"/>
      <c r="I1906" s="11"/>
      <c r="J1906" s="11"/>
      <c r="K1906" s="2"/>
      <c r="L1906" s="2"/>
      <c r="M1906" s="1"/>
    </row>
    <row r="1907" spans="1:13" x14ac:dyDescent="0.2">
      <c r="A1907" s="1"/>
      <c r="B1907" s="1"/>
      <c r="C1907" s="16"/>
      <c r="D1907" s="1"/>
      <c r="E1907" s="1"/>
      <c r="F1907" s="1"/>
      <c r="G1907" s="1"/>
      <c r="H1907" s="11"/>
      <c r="I1907" s="11"/>
      <c r="J1907" s="11"/>
      <c r="K1907" s="2"/>
      <c r="L1907" s="2"/>
      <c r="M1907" s="1"/>
    </row>
    <row r="1908" spans="1:13" x14ac:dyDescent="0.2">
      <c r="A1908" s="1"/>
      <c r="B1908" s="1"/>
      <c r="C1908" s="16"/>
      <c r="D1908" s="1"/>
      <c r="E1908" s="1"/>
      <c r="F1908" s="1"/>
      <c r="G1908" s="1"/>
      <c r="H1908" s="11"/>
      <c r="I1908" s="11"/>
      <c r="J1908" s="11"/>
      <c r="K1908" s="2"/>
      <c r="L1908" s="2"/>
      <c r="M1908" s="1"/>
    </row>
    <row r="1909" spans="1:13" x14ac:dyDescent="0.2">
      <c r="A1909" s="1"/>
      <c r="B1909" s="1"/>
      <c r="C1909" s="16"/>
      <c r="D1909" s="1"/>
      <c r="E1909" s="1"/>
      <c r="F1909" s="1"/>
      <c r="G1909" s="1"/>
      <c r="H1909" s="11"/>
      <c r="I1909" s="11"/>
      <c r="J1909" s="11"/>
      <c r="K1909" s="2"/>
      <c r="L1909" s="2"/>
      <c r="M1909" s="1"/>
    </row>
    <row r="1910" spans="1:13" x14ac:dyDescent="0.2">
      <c r="A1910" s="1"/>
      <c r="B1910" s="1"/>
      <c r="C1910" s="16"/>
      <c r="D1910" s="1"/>
      <c r="E1910" s="1"/>
      <c r="F1910" s="1"/>
      <c r="G1910" s="1"/>
      <c r="H1910" s="11"/>
      <c r="I1910" s="11"/>
      <c r="J1910" s="11"/>
      <c r="K1910" s="2"/>
      <c r="L1910" s="2"/>
      <c r="M1910" s="1"/>
    </row>
    <row r="1911" spans="1:13" x14ac:dyDescent="0.2">
      <c r="A1911" s="1"/>
      <c r="B1911" s="1"/>
      <c r="C1911" s="16"/>
      <c r="D1911" s="1"/>
      <c r="E1911" s="1"/>
      <c r="F1911" s="1"/>
      <c r="G1911" s="1"/>
      <c r="H1911" s="11"/>
      <c r="I1911" s="11"/>
      <c r="J1911" s="11"/>
      <c r="K1911" s="2"/>
      <c r="L1911" s="2"/>
      <c r="M1911" s="1"/>
    </row>
    <row r="1912" spans="1:13" x14ac:dyDescent="0.2">
      <c r="A1912" s="1"/>
      <c r="B1912" s="1"/>
      <c r="C1912" s="16"/>
      <c r="D1912" s="1"/>
      <c r="E1912" s="1"/>
      <c r="F1912" s="1"/>
      <c r="G1912" s="1"/>
      <c r="H1912" s="11"/>
      <c r="I1912" s="11"/>
      <c r="J1912" s="11"/>
      <c r="K1912" s="2"/>
      <c r="L1912" s="2"/>
      <c r="M1912" s="1"/>
    </row>
    <row r="1913" spans="1:13" x14ac:dyDescent="0.2">
      <c r="A1913" s="1"/>
      <c r="B1913" s="1"/>
      <c r="C1913" s="16"/>
      <c r="D1913" s="1"/>
      <c r="E1913" s="1"/>
      <c r="F1913" s="1"/>
      <c r="G1913" s="1"/>
      <c r="H1913" s="11"/>
      <c r="I1913" s="11"/>
      <c r="J1913" s="11"/>
      <c r="K1913" s="2"/>
      <c r="L1913" s="2"/>
      <c r="M1913" s="1"/>
    </row>
    <row r="1914" spans="1:13" x14ac:dyDescent="0.2">
      <c r="A1914" s="1"/>
      <c r="B1914" s="1"/>
      <c r="C1914" s="16"/>
      <c r="D1914" s="1"/>
      <c r="E1914" s="1"/>
      <c r="F1914" s="1"/>
      <c r="G1914" s="1"/>
      <c r="H1914" s="11"/>
      <c r="I1914" s="11"/>
      <c r="J1914" s="11"/>
      <c r="K1914" s="2"/>
      <c r="L1914" s="2"/>
      <c r="M1914" s="1"/>
    </row>
    <row r="1915" spans="1:13" x14ac:dyDescent="0.2">
      <c r="A1915" s="1"/>
      <c r="B1915" s="1"/>
      <c r="C1915" s="16"/>
      <c r="D1915" s="1"/>
      <c r="E1915" s="1"/>
      <c r="F1915" s="1"/>
      <c r="G1915" s="1"/>
      <c r="H1915" s="11"/>
      <c r="I1915" s="11"/>
      <c r="J1915" s="11"/>
      <c r="K1915" s="2"/>
      <c r="L1915" s="2"/>
      <c r="M1915" s="1"/>
    </row>
    <row r="1916" spans="1:13" x14ac:dyDescent="0.2">
      <c r="A1916" s="1"/>
      <c r="B1916" s="1"/>
      <c r="C1916" s="16"/>
      <c r="D1916" s="1"/>
      <c r="E1916" s="1"/>
      <c r="F1916" s="1"/>
      <c r="G1916" s="1"/>
      <c r="H1916" s="11"/>
      <c r="I1916" s="11"/>
      <c r="J1916" s="11"/>
      <c r="K1916" s="2"/>
      <c r="L1916" s="2"/>
      <c r="M1916" s="1"/>
    </row>
    <row r="1917" spans="1:13" x14ac:dyDescent="0.2">
      <c r="A1917" s="1"/>
      <c r="B1917" s="1"/>
      <c r="C1917" s="16"/>
      <c r="D1917" s="1"/>
      <c r="E1917" s="1"/>
      <c r="F1917" s="1"/>
      <c r="G1917" s="1"/>
      <c r="H1917" s="11"/>
      <c r="I1917" s="11"/>
      <c r="J1917" s="11"/>
      <c r="K1917" s="2"/>
      <c r="L1917" s="2"/>
      <c r="M1917" s="1"/>
    </row>
    <row r="1918" spans="1:13" x14ac:dyDescent="0.2">
      <c r="A1918" s="1"/>
      <c r="B1918" s="1"/>
      <c r="C1918" s="16"/>
      <c r="D1918" s="1"/>
      <c r="E1918" s="1"/>
      <c r="F1918" s="1"/>
      <c r="G1918" s="1"/>
      <c r="H1918" s="11"/>
      <c r="I1918" s="11"/>
      <c r="J1918" s="11"/>
      <c r="K1918" s="2"/>
      <c r="L1918" s="2"/>
      <c r="M1918" s="1"/>
    </row>
    <row r="1919" spans="1:13" x14ac:dyDescent="0.2">
      <c r="A1919" s="1"/>
      <c r="B1919" s="1"/>
      <c r="C1919" s="16"/>
      <c r="D1919" s="1"/>
      <c r="E1919" s="1"/>
      <c r="F1919" s="1"/>
      <c r="G1919" s="1"/>
      <c r="H1919" s="11"/>
      <c r="I1919" s="11"/>
      <c r="J1919" s="11"/>
      <c r="K1919" s="2"/>
      <c r="L1919" s="2"/>
      <c r="M1919" s="1"/>
    </row>
    <row r="1920" spans="1:13" x14ac:dyDescent="0.2">
      <c r="A1920" s="1"/>
      <c r="B1920" s="1"/>
      <c r="C1920" s="16"/>
      <c r="D1920" s="1"/>
      <c r="E1920" s="1"/>
      <c r="F1920" s="1"/>
      <c r="G1920" s="1"/>
      <c r="H1920" s="11"/>
      <c r="I1920" s="11"/>
      <c r="J1920" s="11"/>
      <c r="K1920" s="2"/>
      <c r="L1920" s="2"/>
      <c r="M1920" s="1"/>
    </row>
    <row r="1921" spans="1:13" x14ac:dyDescent="0.2">
      <c r="A1921" s="1"/>
      <c r="B1921" s="1"/>
      <c r="C1921" s="16"/>
      <c r="D1921" s="1"/>
      <c r="E1921" s="1"/>
      <c r="F1921" s="1"/>
      <c r="G1921" s="1"/>
      <c r="H1921" s="11"/>
      <c r="I1921" s="11"/>
      <c r="J1921" s="11"/>
      <c r="K1921" s="2"/>
      <c r="L1921" s="2"/>
      <c r="M1921" s="1"/>
    </row>
    <row r="1922" spans="1:13" x14ac:dyDescent="0.2">
      <c r="A1922" s="1"/>
      <c r="B1922" s="1"/>
      <c r="C1922" s="16"/>
      <c r="D1922" s="1"/>
      <c r="E1922" s="1"/>
      <c r="F1922" s="1"/>
      <c r="G1922" s="1"/>
      <c r="H1922" s="11"/>
      <c r="I1922" s="11"/>
      <c r="J1922" s="11"/>
      <c r="K1922" s="2"/>
      <c r="L1922" s="2"/>
      <c r="M1922" s="1"/>
    </row>
    <row r="1923" spans="1:13" x14ac:dyDescent="0.2">
      <c r="A1923" s="1"/>
      <c r="B1923" s="1"/>
      <c r="C1923" s="16"/>
      <c r="D1923" s="1"/>
      <c r="E1923" s="1"/>
      <c r="F1923" s="1"/>
      <c r="G1923" s="1"/>
      <c r="H1923" s="11"/>
      <c r="I1923" s="11"/>
      <c r="J1923" s="11"/>
      <c r="K1923" s="2"/>
      <c r="L1923" s="2"/>
      <c r="M1923" s="1"/>
    </row>
    <row r="1924" spans="1:13" x14ac:dyDescent="0.2">
      <c r="A1924" s="1"/>
      <c r="B1924" s="1"/>
      <c r="C1924" s="16"/>
      <c r="D1924" s="1"/>
      <c r="E1924" s="1"/>
      <c r="F1924" s="1"/>
      <c r="G1924" s="1"/>
      <c r="H1924" s="11"/>
      <c r="I1924" s="11"/>
      <c r="J1924" s="11"/>
      <c r="K1924" s="2"/>
      <c r="L1924" s="2"/>
      <c r="M1924" s="1"/>
    </row>
    <row r="1925" spans="1:13" x14ac:dyDescent="0.2">
      <c r="A1925" s="1"/>
      <c r="B1925" s="1"/>
      <c r="C1925" s="16"/>
      <c r="D1925" s="1"/>
      <c r="E1925" s="1"/>
      <c r="F1925" s="1"/>
      <c r="G1925" s="1"/>
      <c r="H1925" s="11"/>
      <c r="I1925" s="11"/>
      <c r="J1925" s="11"/>
      <c r="K1925" s="2"/>
      <c r="L1925" s="2"/>
      <c r="M1925" s="1"/>
    </row>
    <row r="1926" spans="1:13" x14ac:dyDescent="0.2">
      <c r="A1926" s="1"/>
      <c r="B1926" s="1"/>
      <c r="C1926" s="16"/>
      <c r="D1926" s="1"/>
      <c r="E1926" s="1"/>
      <c r="F1926" s="1"/>
      <c r="G1926" s="1"/>
      <c r="H1926" s="11"/>
      <c r="I1926" s="11"/>
      <c r="J1926" s="11"/>
      <c r="K1926" s="2"/>
      <c r="L1926" s="2"/>
      <c r="M1926" s="1"/>
    </row>
    <row r="1927" spans="1:13" x14ac:dyDescent="0.2">
      <c r="A1927" s="1"/>
      <c r="B1927" s="1"/>
      <c r="C1927" s="16"/>
      <c r="D1927" s="1"/>
      <c r="E1927" s="1"/>
      <c r="F1927" s="1"/>
      <c r="G1927" s="1"/>
      <c r="H1927" s="11"/>
      <c r="I1927" s="11"/>
      <c r="J1927" s="11"/>
      <c r="K1927" s="2"/>
      <c r="L1927" s="2"/>
      <c r="M1927" s="1"/>
    </row>
    <row r="1928" spans="1:13" x14ac:dyDescent="0.2">
      <c r="A1928" s="1"/>
      <c r="B1928" s="1"/>
      <c r="C1928" s="16"/>
      <c r="D1928" s="1"/>
      <c r="E1928" s="1"/>
      <c r="F1928" s="1"/>
      <c r="G1928" s="1"/>
      <c r="H1928" s="11"/>
      <c r="I1928" s="11"/>
      <c r="J1928" s="11"/>
      <c r="K1928" s="2"/>
      <c r="L1928" s="2"/>
      <c r="M1928" s="1"/>
    </row>
    <row r="1929" spans="1:13" x14ac:dyDescent="0.2">
      <c r="A1929" s="1"/>
      <c r="B1929" s="1"/>
      <c r="C1929" s="16"/>
      <c r="D1929" s="1"/>
      <c r="E1929" s="1"/>
      <c r="F1929" s="1"/>
      <c r="G1929" s="1"/>
      <c r="H1929" s="11"/>
      <c r="I1929" s="11"/>
      <c r="J1929" s="11"/>
      <c r="K1929" s="2"/>
      <c r="L1929" s="2"/>
      <c r="M1929" s="1"/>
    </row>
    <row r="1930" spans="1:13" x14ac:dyDescent="0.2">
      <c r="A1930" s="1"/>
      <c r="B1930" s="1"/>
      <c r="C1930" s="16"/>
      <c r="D1930" s="1"/>
      <c r="E1930" s="1"/>
      <c r="F1930" s="1"/>
      <c r="G1930" s="1"/>
      <c r="H1930" s="11"/>
      <c r="I1930" s="11"/>
      <c r="J1930" s="11"/>
      <c r="K1930" s="2"/>
      <c r="L1930" s="2"/>
      <c r="M1930" s="1"/>
    </row>
    <row r="1931" spans="1:13" x14ac:dyDescent="0.2">
      <c r="A1931" s="1"/>
      <c r="B1931" s="1"/>
      <c r="C1931" s="16"/>
      <c r="D1931" s="1"/>
      <c r="E1931" s="1"/>
      <c r="F1931" s="1"/>
      <c r="G1931" s="1"/>
      <c r="H1931" s="11"/>
      <c r="I1931" s="11"/>
      <c r="J1931" s="11"/>
      <c r="K1931" s="2"/>
      <c r="L1931" s="2"/>
      <c r="M1931" s="1"/>
    </row>
    <row r="1932" spans="1:13" x14ac:dyDescent="0.2">
      <c r="A1932" s="1"/>
      <c r="B1932" s="1"/>
      <c r="C1932" s="16"/>
      <c r="D1932" s="1"/>
      <c r="E1932" s="1"/>
      <c r="F1932" s="1"/>
      <c r="G1932" s="1"/>
      <c r="H1932" s="11"/>
      <c r="I1932" s="11"/>
      <c r="J1932" s="11"/>
      <c r="K1932" s="2"/>
      <c r="L1932" s="2"/>
      <c r="M1932" s="1"/>
    </row>
    <row r="1933" spans="1:13" x14ac:dyDescent="0.2">
      <c r="A1933" s="1"/>
      <c r="B1933" s="1"/>
      <c r="C1933" s="16"/>
      <c r="D1933" s="1"/>
      <c r="E1933" s="1"/>
      <c r="F1933" s="1"/>
      <c r="G1933" s="1"/>
      <c r="H1933" s="11"/>
      <c r="I1933" s="11"/>
      <c r="J1933" s="11"/>
      <c r="K1933" s="2"/>
      <c r="L1933" s="2"/>
      <c r="M1933" s="1"/>
    </row>
    <row r="1934" spans="1:13" x14ac:dyDescent="0.2">
      <c r="A1934" s="1"/>
      <c r="B1934" s="1"/>
      <c r="C1934" s="16"/>
      <c r="D1934" s="1"/>
      <c r="E1934" s="1"/>
      <c r="F1934" s="1"/>
      <c r="G1934" s="1"/>
      <c r="H1934" s="11"/>
      <c r="I1934" s="11"/>
      <c r="J1934" s="11"/>
      <c r="K1934" s="2"/>
      <c r="L1934" s="2"/>
      <c r="M1934" s="1"/>
    </row>
    <row r="1935" spans="1:13" x14ac:dyDescent="0.2">
      <c r="A1935" s="1"/>
      <c r="B1935" s="1"/>
      <c r="C1935" s="16"/>
      <c r="D1935" s="1"/>
      <c r="E1935" s="1"/>
      <c r="F1935" s="1"/>
      <c r="G1935" s="1"/>
      <c r="H1935" s="11"/>
      <c r="I1935" s="11"/>
      <c r="J1935" s="11"/>
      <c r="K1935" s="2"/>
      <c r="L1935" s="2"/>
      <c r="M1935" s="1"/>
    </row>
    <row r="1936" spans="1:13" x14ac:dyDescent="0.2">
      <c r="A1936" s="1"/>
      <c r="B1936" s="1"/>
      <c r="C1936" s="16"/>
      <c r="D1936" s="1"/>
      <c r="E1936" s="1"/>
      <c r="F1936" s="1"/>
      <c r="G1936" s="1"/>
      <c r="H1936" s="11"/>
      <c r="I1936" s="11"/>
      <c r="J1936" s="11"/>
      <c r="K1936" s="2"/>
      <c r="L1936" s="2"/>
      <c r="M1936" s="1"/>
    </row>
    <row r="1937" spans="1:13" x14ac:dyDescent="0.2">
      <c r="A1937" s="1"/>
      <c r="B1937" s="1"/>
      <c r="C1937" s="16"/>
      <c r="D1937" s="1"/>
      <c r="E1937" s="1"/>
      <c r="F1937" s="1"/>
      <c r="G1937" s="1"/>
      <c r="H1937" s="11"/>
      <c r="I1937" s="11"/>
      <c r="J1937" s="11"/>
      <c r="K1937" s="2"/>
      <c r="L1937" s="2"/>
      <c r="M1937" s="1"/>
    </row>
    <row r="1938" spans="1:13" x14ac:dyDescent="0.2">
      <c r="A1938" s="1"/>
      <c r="B1938" s="1"/>
      <c r="C1938" s="16"/>
      <c r="D1938" s="1"/>
      <c r="E1938" s="1"/>
      <c r="F1938" s="1"/>
      <c r="G1938" s="1"/>
      <c r="H1938" s="11"/>
      <c r="I1938" s="11"/>
      <c r="J1938" s="11"/>
      <c r="K1938" s="2"/>
      <c r="L1938" s="2"/>
      <c r="M1938" s="1"/>
    </row>
    <row r="1939" spans="1:13" x14ac:dyDescent="0.2">
      <c r="A1939" s="1"/>
      <c r="B1939" s="1"/>
      <c r="C1939" s="16"/>
      <c r="D1939" s="1"/>
      <c r="E1939" s="1"/>
      <c r="F1939" s="1"/>
      <c r="G1939" s="1"/>
      <c r="H1939" s="11"/>
      <c r="I1939" s="11"/>
      <c r="J1939" s="11"/>
      <c r="K1939" s="2"/>
      <c r="L1939" s="2"/>
      <c r="M1939" s="1"/>
    </row>
    <row r="1940" spans="1:13" x14ac:dyDescent="0.2">
      <c r="A1940" s="1"/>
      <c r="B1940" s="1"/>
      <c r="C1940" s="16"/>
      <c r="D1940" s="1"/>
      <c r="E1940" s="1"/>
      <c r="F1940" s="1"/>
      <c r="G1940" s="1"/>
      <c r="H1940" s="11"/>
      <c r="I1940" s="11"/>
      <c r="J1940" s="11"/>
      <c r="K1940" s="2"/>
      <c r="L1940" s="2"/>
      <c r="M1940" s="1"/>
    </row>
    <row r="1941" spans="1:13" x14ac:dyDescent="0.2">
      <c r="A1941" s="1"/>
      <c r="B1941" s="1"/>
      <c r="C1941" s="16"/>
      <c r="D1941" s="1"/>
      <c r="E1941" s="1"/>
      <c r="F1941" s="1"/>
      <c r="G1941" s="1"/>
      <c r="H1941" s="11"/>
      <c r="I1941" s="11"/>
      <c r="J1941" s="11"/>
      <c r="K1941" s="2"/>
      <c r="L1941" s="2"/>
      <c r="M1941" s="1"/>
    </row>
    <row r="1942" spans="1:13" x14ac:dyDescent="0.2">
      <c r="A1942" s="1"/>
      <c r="B1942" s="1"/>
      <c r="C1942" s="16"/>
      <c r="D1942" s="1"/>
      <c r="E1942" s="1"/>
      <c r="F1942" s="1"/>
      <c r="G1942" s="1"/>
      <c r="H1942" s="11"/>
      <c r="I1942" s="11"/>
      <c r="J1942" s="11"/>
      <c r="K1942" s="2"/>
      <c r="L1942" s="2"/>
      <c r="M1942" s="1"/>
    </row>
    <row r="1943" spans="1:13" x14ac:dyDescent="0.2">
      <c r="A1943" s="1"/>
      <c r="B1943" s="1"/>
      <c r="C1943" s="16"/>
      <c r="D1943" s="1"/>
      <c r="E1943" s="1"/>
      <c r="F1943" s="1"/>
      <c r="G1943" s="1"/>
      <c r="H1943" s="11"/>
      <c r="I1943" s="11"/>
      <c r="J1943" s="11"/>
      <c r="K1943" s="2"/>
      <c r="L1943" s="2"/>
      <c r="M1943" s="1"/>
    </row>
    <row r="1944" spans="1:13" x14ac:dyDescent="0.2">
      <c r="A1944" s="1"/>
      <c r="B1944" s="1"/>
      <c r="C1944" s="16"/>
      <c r="D1944" s="1"/>
      <c r="E1944" s="1"/>
      <c r="F1944" s="1"/>
      <c r="G1944" s="1"/>
      <c r="H1944" s="11"/>
      <c r="I1944" s="11"/>
      <c r="J1944" s="11"/>
      <c r="K1944" s="2"/>
      <c r="L1944" s="2"/>
      <c r="M1944" s="1"/>
    </row>
    <row r="1945" spans="1:13" x14ac:dyDescent="0.2">
      <c r="A1945" s="1"/>
      <c r="B1945" s="1"/>
      <c r="C1945" s="16"/>
      <c r="D1945" s="1"/>
      <c r="E1945" s="1"/>
      <c r="F1945" s="1"/>
      <c r="G1945" s="1"/>
      <c r="H1945" s="11"/>
      <c r="I1945" s="11"/>
      <c r="J1945" s="11"/>
      <c r="K1945" s="2"/>
      <c r="L1945" s="2"/>
      <c r="M1945" s="1"/>
    </row>
    <row r="1946" spans="1:13" x14ac:dyDescent="0.2">
      <c r="A1946" s="1"/>
      <c r="B1946" s="1"/>
      <c r="C1946" s="16"/>
      <c r="D1946" s="1"/>
      <c r="E1946" s="1"/>
      <c r="F1946" s="1"/>
      <c r="G1946" s="1"/>
      <c r="H1946" s="11"/>
      <c r="I1946" s="11"/>
      <c r="J1946" s="11"/>
      <c r="K1946" s="2"/>
      <c r="L1946" s="2"/>
      <c r="M1946" s="1"/>
    </row>
    <row r="1947" spans="1:13" x14ac:dyDescent="0.2">
      <c r="A1947" s="1"/>
      <c r="B1947" s="1"/>
      <c r="C1947" s="16"/>
      <c r="D1947" s="1"/>
      <c r="E1947" s="1"/>
      <c r="F1947" s="1"/>
      <c r="G1947" s="1"/>
      <c r="H1947" s="11"/>
      <c r="I1947" s="11"/>
      <c r="J1947" s="11"/>
      <c r="K1947" s="2"/>
      <c r="L1947" s="2"/>
      <c r="M1947" s="1"/>
    </row>
    <row r="1948" spans="1:13" x14ac:dyDescent="0.2">
      <c r="A1948" s="1"/>
      <c r="B1948" s="1"/>
      <c r="C1948" s="16"/>
      <c r="D1948" s="1"/>
      <c r="E1948" s="1"/>
      <c r="F1948" s="1"/>
      <c r="G1948" s="1"/>
      <c r="H1948" s="11"/>
      <c r="I1948" s="11"/>
      <c r="J1948" s="11"/>
      <c r="K1948" s="2"/>
      <c r="L1948" s="2"/>
      <c r="M1948" s="1"/>
    </row>
    <row r="1949" spans="1:13" x14ac:dyDescent="0.2">
      <c r="A1949" s="1"/>
      <c r="B1949" s="1"/>
      <c r="C1949" s="16"/>
      <c r="D1949" s="1"/>
      <c r="E1949" s="1"/>
      <c r="F1949" s="1"/>
      <c r="G1949" s="1"/>
      <c r="H1949" s="11"/>
      <c r="I1949" s="11"/>
      <c r="J1949" s="11"/>
      <c r="K1949" s="2"/>
      <c r="L1949" s="2"/>
      <c r="M1949" s="1"/>
    </row>
    <row r="1950" spans="1:13" x14ac:dyDescent="0.2">
      <c r="A1950" s="1"/>
      <c r="B1950" s="1"/>
      <c r="C1950" s="16"/>
      <c r="D1950" s="1"/>
      <c r="E1950" s="1"/>
      <c r="F1950" s="1"/>
      <c r="G1950" s="1"/>
      <c r="H1950" s="11"/>
      <c r="I1950" s="11"/>
      <c r="J1950" s="11"/>
      <c r="K1950" s="2"/>
      <c r="L1950" s="2"/>
      <c r="M1950" s="1"/>
    </row>
    <row r="1951" spans="1:13" x14ac:dyDescent="0.2">
      <c r="A1951" s="1"/>
      <c r="B1951" s="1"/>
      <c r="C1951" s="16"/>
      <c r="D1951" s="1"/>
      <c r="E1951" s="1"/>
      <c r="F1951" s="1"/>
      <c r="G1951" s="1"/>
      <c r="H1951" s="11"/>
      <c r="I1951" s="11"/>
      <c r="J1951" s="11"/>
      <c r="K1951" s="2"/>
      <c r="L1951" s="2"/>
      <c r="M1951" s="1"/>
    </row>
    <row r="1952" spans="1:13" x14ac:dyDescent="0.2">
      <c r="A1952" s="1"/>
      <c r="B1952" s="1"/>
      <c r="C1952" s="16"/>
      <c r="D1952" s="1"/>
      <c r="E1952" s="1"/>
      <c r="F1952" s="1"/>
      <c r="G1952" s="1"/>
      <c r="H1952" s="11"/>
      <c r="I1952" s="11"/>
      <c r="J1952" s="11"/>
      <c r="K1952" s="2"/>
      <c r="L1952" s="2"/>
      <c r="M1952" s="1"/>
    </row>
    <row r="1953" spans="1:13" x14ac:dyDescent="0.2">
      <c r="A1953" s="1"/>
      <c r="B1953" s="1"/>
      <c r="C1953" s="16"/>
      <c r="D1953" s="1"/>
      <c r="E1953" s="1"/>
      <c r="F1953" s="1"/>
      <c r="G1953" s="1"/>
      <c r="H1953" s="11"/>
      <c r="I1953" s="11"/>
      <c r="J1953" s="11"/>
      <c r="K1953" s="2"/>
      <c r="L1953" s="2"/>
      <c r="M1953" s="1"/>
    </row>
    <row r="1954" spans="1:13" x14ac:dyDescent="0.2">
      <c r="A1954" s="1"/>
      <c r="B1954" s="1"/>
      <c r="C1954" s="16"/>
      <c r="D1954" s="1"/>
      <c r="E1954" s="1"/>
      <c r="F1954" s="1"/>
      <c r="G1954" s="1"/>
      <c r="H1954" s="11"/>
      <c r="I1954" s="11"/>
      <c r="J1954" s="11"/>
      <c r="K1954" s="2"/>
      <c r="L1954" s="2"/>
      <c r="M1954" s="1"/>
    </row>
    <row r="1955" spans="1:13" x14ac:dyDescent="0.2">
      <c r="A1955" s="1"/>
      <c r="B1955" s="1"/>
      <c r="C1955" s="16"/>
      <c r="D1955" s="1"/>
      <c r="E1955" s="1"/>
      <c r="F1955" s="1"/>
      <c r="G1955" s="1"/>
      <c r="H1955" s="11"/>
      <c r="I1955" s="11"/>
      <c r="J1955" s="11"/>
      <c r="K1955" s="2"/>
      <c r="L1955" s="2"/>
      <c r="M1955" s="1"/>
    </row>
    <row r="1956" spans="1:13" x14ac:dyDescent="0.2">
      <c r="A1956" s="1"/>
      <c r="B1956" s="1"/>
      <c r="C1956" s="16"/>
      <c r="D1956" s="1"/>
      <c r="E1956" s="1"/>
      <c r="F1956" s="1"/>
      <c r="G1956" s="1"/>
      <c r="H1956" s="11"/>
      <c r="I1956" s="11"/>
      <c r="J1956" s="11"/>
      <c r="K1956" s="2"/>
      <c r="L1956" s="2"/>
      <c r="M1956" s="1"/>
    </row>
    <row r="1957" spans="1:13" x14ac:dyDescent="0.2">
      <c r="A1957" s="1"/>
      <c r="B1957" s="1"/>
      <c r="C1957" s="16"/>
      <c r="D1957" s="1"/>
      <c r="E1957" s="1"/>
      <c r="F1957" s="1"/>
      <c r="G1957" s="1"/>
      <c r="H1957" s="11"/>
      <c r="I1957" s="11"/>
      <c r="J1957" s="11"/>
      <c r="K1957" s="2"/>
      <c r="L1957" s="2"/>
      <c r="M1957" s="1"/>
    </row>
    <row r="1958" spans="1:13" x14ac:dyDescent="0.2">
      <c r="A1958" s="1"/>
      <c r="B1958" s="1"/>
      <c r="C1958" s="16"/>
      <c r="D1958" s="1"/>
      <c r="E1958" s="1"/>
      <c r="F1958" s="1"/>
      <c r="G1958" s="1"/>
      <c r="H1958" s="11"/>
      <c r="I1958" s="11"/>
      <c r="J1958" s="11"/>
      <c r="K1958" s="2"/>
      <c r="L1958" s="2"/>
      <c r="M1958" s="1"/>
    </row>
    <row r="1959" spans="1:13" x14ac:dyDescent="0.2">
      <c r="A1959" s="1"/>
      <c r="B1959" s="1"/>
      <c r="C1959" s="16"/>
      <c r="D1959" s="1"/>
      <c r="E1959" s="1"/>
      <c r="F1959" s="1"/>
      <c r="G1959" s="1"/>
      <c r="H1959" s="11"/>
      <c r="I1959" s="11"/>
      <c r="J1959" s="11"/>
      <c r="K1959" s="2"/>
      <c r="L1959" s="2"/>
      <c r="M1959" s="1"/>
    </row>
    <row r="1960" spans="1:13" x14ac:dyDescent="0.2">
      <c r="A1960" s="1"/>
      <c r="B1960" s="1"/>
      <c r="C1960" s="16"/>
      <c r="D1960" s="1"/>
      <c r="E1960" s="1"/>
      <c r="F1960" s="1"/>
      <c r="G1960" s="1"/>
      <c r="H1960" s="11"/>
      <c r="I1960" s="11"/>
      <c r="J1960" s="11"/>
      <c r="K1960" s="2"/>
      <c r="L1960" s="2"/>
      <c r="M1960" s="1"/>
    </row>
    <row r="1961" spans="1:13" x14ac:dyDescent="0.2">
      <c r="A1961" s="1"/>
      <c r="B1961" s="1"/>
      <c r="C1961" s="16"/>
      <c r="D1961" s="1"/>
      <c r="E1961" s="1"/>
      <c r="F1961" s="1"/>
      <c r="G1961" s="1"/>
      <c r="H1961" s="11"/>
      <c r="I1961" s="11"/>
      <c r="J1961" s="11"/>
      <c r="K1961" s="2"/>
      <c r="L1961" s="2"/>
      <c r="M1961" s="1"/>
    </row>
    <row r="1962" spans="1:13" x14ac:dyDescent="0.2">
      <c r="A1962" s="1"/>
      <c r="B1962" s="1"/>
      <c r="C1962" s="16"/>
      <c r="D1962" s="1"/>
      <c r="E1962" s="1"/>
      <c r="F1962" s="1"/>
      <c r="G1962" s="1"/>
      <c r="H1962" s="11"/>
      <c r="I1962" s="11"/>
      <c r="J1962" s="11"/>
      <c r="K1962" s="2"/>
      <c r="L1962" s="2"/>
      <c r="M1962" s="1"/>
    </row>
    <row r="1963" spans="1:13" x14ac:dyDescent="0.2">
      <c r="A1963" s="1"/>
      <c r="B1963" s="1"/>
      <c r="C1963" s="16"/>
      <c r="D1963" s="1"/>
      <c r="E1963" s="1"/>
      <c r="F1963" s="1"/>
      <c r="G1963" s="1"/>
      <c r="H1963" s="11"/>
      <c r="I1963" s="11"/>
      <c r="J1963" s="11"/>
      <c r="K1963" s="2"/>
      <c r="L1963" s="2"/>
      <c r="M1963" s="1"/>
    </row>
    <row r="1964" spans="1:13" x14ac:dyDescent="0.2">
      <c r="A1964" s="1"/>
      <c r="B1964" s="1"/>
      <c r="C1964" s="16"/>
      <c r="D1964" s="1"/>
      <c r="E1964" s="1"/>
      <c r="F1964" s="1"/>
      <c r="G1964" s="1"/>
      <c r="H1964" s="11"/>
      <c r="I1964" s="11"/>
      <c r="J1964" s="11"/>
      <c r="K1964" s="2"/>
      <c r="L1964" s="2"/>
      <c r="M1964" s="1"/>
    </row>
    <row r="1965" spans="1:13" x14ac:dyDescent="0.2">
      <c r="A1965" s="1"/>
      <c r="B1965" s="1"/>
      <c r="C1965" s="16"/>
      <c r="D1965" s="1"/>
      <c r="E1965" s="1"/>
      <c r="F1965" s="1"/>
      <c r="G1965" s="1"/>
      <c r="H1965" s="11"/>
      <c r="I1965" s="11"/>
      <c r="J1965" s="11"/>
      <c r="K1965" s="2"/>
      <c r="L1965" s="2"/>
      <c r="M1965" s="1"/>
    </row>
    <row r="1966" spans="1:13" x14ac:dyDescent="0.2">
      <c r="A1966" s="1"/>
      <c r="B1966" s="1"/>
      <c r="C1966" s="16"/>
      <c r="D1966" s="1"/>
      <c r="E1966" s="1"/>
      <c r="F1966" s="1"/>
      <c r="G1966" s="1"/>
      <c r="H1966" s="11"/>
      <c r="I1966" s="11"/>
      <c r="J1966" s="11"/>
      <c r="K1966" s="2"/>
      <c r="L1966" s="2"/>
      <c r="M1966" s="1"/>
    </row>
    <row r="1967" spans="1:13" x14ac:dyDescent="0.2">
      <c r="A1967" s="1"/>
      <c r="B1967" s="1"/>
      <c r="C1967" s="16"/>
      <c r="D1967" s="1"/>
      <c r="E1967" s="1"/>
      <c r="F1967" s="1"/>
      <c r="G1967" s="1"/>
      <c r="H1967" s="11"/>
      <c r="I1967" s="11"/>
      <c r="J1967" s="11"/>
      <c r="K1967" s="2"/>
      <c r="L1967" s="2"/>
      <c r="M1967" s="1"/>
    </row>
    <row r="1968" spans="1:13" x14ac:dyDescent="0.2">
      <c r="A1968" s="1"/>
      <c r="B1968" s="1"/>
      <c r="C1968" s="16"/>
      <c r="D1968" s="1"/>
      <c r="E1968" s="1"/>
      <c r="F1968" s="1"/>
      <c r="G1968" s="1"/>
      <c r="H1968" s="11"/>
      <c r="I1968" s="11"/>
      <c r="J1968" s="11"/>
      <c r="K1968" s="2"/>
      <c r="L1968" s="2"/>
      <c r="M1968" s="1"/>
    </row>
    <row r="1969" spans="1:13" x14ac:dyDescent="0.2">
      <c r="A1969" s="1"/>
      <c r="B1969" s="1"/>
      <c r="C1969" s="16"/>
      <c r="D1969" s="1"/>
      <c r="E1969" s="1"/>
      <c r="F1969" s="1"/>
      <c r="G1969" s="1"/>
      <c r="H1969" s="11"/>
      <c r="I1969" s="11"/>
      <c r="J1969" s="11"/>
      <c r="K1969" s="2"/>
      <c r="L1969" s="2"/>
      <c r="M1969" s="1"/>
    </row>
    <row r="1970" spans="1:13" x14ac:dyDescent="0.2">
      <c r="A1970" s="1"/>
      <c r="B1970" s="1"/>
      <c r="C1970" s="16"/>
      <c r="D1970" s="1"/>
      <c r="E1970" s="1"/>
      <c r="F1970" s="1"/>
      <c r="G1970" s="1"/>
      <c r="H1970" s="11"/>
      <c r="I1970" s="11"/>
      <c r="J1970" s="11"/>
      <c r="K1970" s="2"/>
      <c r="L1970" s="2"/>
      <c r="M1970" s="1"/>
    </row>
    <row r="1971" spans="1:13" x14ac:dyDescent="0.2">
      <c r="A1971" s="1"/>
      <c r="B1971" s="1"/>
      <c r="C1971" s="16"/>
      <c r="D1971" s="1"/>
      <c r="E1971" s="1"/>
      <c r="F1971" s="1"/>
      <c r="G1971" s="1"/>
      <c r="H1971" s="11"/>
      <c r="I1971" s="11"/>
      <c r="J1971" s="11"/>
      <c r="K1971" s="2"/>
      <c r="L1971" s="2"/>
      <c r="M1971" s="1"/>
    </row>
    <row r="1972" spans="1:13" x14ac:dyDescent="0.2">
      <c r="A1972" s="1"/>
      <c r="B1972" s="1"/>
      <c r="C1972" s="16"/>
      <c r="D1972" s="1"/>
      <c r="E1972" s="1"/>
      <c r="F1972" s="1"/>
      <c r="G1972" s="1"/>
      <c r="H1972" s="11"/>
      <c r="I1972" s="11"/>
      <c r="J1972" s="11"/>
      <c r="K1972" s="2"/>
      <c r="L1972" s="2"/>
      <c r="M1972" s="1"/>
    </row>
    <row r="1973" spans="1:13" x14ac:dyDescent="0.2">
      <c r="A1973" s="1"/>
      <c r="B1973" s="1"/>
      <c r="C1973" s="16"/>
      <c r="D1973" s="1"/>
      <c r="E1973" s="1"/>
      <c r="F1973" s="1"/>
      <c r="G1973" s="1"/>
      <c r="H1973" s="11"/>
      <c r="I1973" s="11"/>
      <c r="J1973" s="11"/>
      <c r="K1973" s="2"/>
      <c r="L1973" s="2"/>
      <c r="M1973" s="1"/>
    </row>
    <row r="1974" spans="1:13" x14ac:dyDescent="0.2">
      <c r="A1974" s="1"/>
      <c r="B1974" s="1"/>
      <c r="C1974" s="16"/>
      <c r="D1974" s="1"/>
      <c r="E1974" s="1"/>
      <c r="F1974" s="1"/>
      <c r="G1974" s="1"/>
      <c r="H1974" s="11"/>
      <c r="I1974" s="11"/>
      <c r="J1974" s="11"/>
      <c r="K1974" s="2"/>
      <c r="L1974" s="2"/>
      <c r="M1974" s="1"/>
    </row>
    <row r="1975" spans="1:13" x14ac:dyDescent="0.2">
      <c r="A1975" s="1"/>
      <c r="B1975" s="1"/>
      <c r="C1975" s="16"/>
      <c r="D1975" s="1"/>
      <c r="E1975" s="1"/>
      <c r="F1975" s="1"/>
      <c r="G1975" s="1"/>
      <c r="H1975" s="11"/>
      <c r="I1975" s="11"/>
      <c r="J1975" s="11"/>
      <c r="K1975" s="2"/>
      <c r="L1975" s="2"/>
      <c r="M1975" s="1"/>
    </row>
    <row r="1976" spans="1:13" x14ac:dyDescent="0.2">
      <c r="A1976" s="1"/>
      <c r="B1976" s="1"/>
      <c r="C1976" s="16"/>
      <c r="D1976" s="1"/>
      <c r="E1976" s="1"/>
      <c r="F1976" s="1"/>
      <c r="G1976" s="1"/>
      <c r="H1976" s="11"/>
      <c r="I1976" s="11"/>
      <c r="J1976" s="11"/>
      <c r="K1976" s="2"/>
      <c r="L1976" s="2"/>
      <c r="M1976" s="1"/>
    </row>
    <row r="1977" spans="1:13" x14ac:dyDescent="0.2">
      <c r="A1977" s="1"/>
      <c r="B1977" s="1"/>
      <c r="C1977" s="16"/>
      <c r="D1977" s="1"/>
      <c r="E1977" s="1"/>
      <c r="F1977" s="1"/>
      <c r="G1977" s="1"/>
      <c r="H1977" s="11"/>
      <c r="I1977" s="11"/>
      <c r="J1977" s="11"/>
      <c r="K1977" s="2"/>
      <c r="L1977" s="2"/>
      <c r="M1977" s="1"/>
    </row>
    <row r="1978" spans="1:13" x14ac:dyDescent="0.2">
      <c r="A1978" s="1"/>
      <c r="B1978" s="1"/>
      <c r="C1978" s="16"/>
      <c r="D1978" s="1"/>
      <c r="E1978" s="1"/>
      <c r="F1978" s="1"/>
      <c r="G1978" s="1"/>
      <c r="H1978" s="11"/>
      <c r="I1978" s="11"/>
      <c r="J1978" s="11"/>
      <c r="K1978" s="2"/>
      <c r="L1978" s="2"/>
      <c r="M1978" s="1"/>
    </row>
    <row r="1979" spans="1:13" x14ac:dyDescent="0.2">
      <c r="A1979" s="1"/>
      <c r="B1979" s="1"/>
      <c r="C1979" s="16"/>
      <c r="D1979" s="1"/>
      <c r="E1979" s="1"/>
      <c r="F1979" s="1"/>
      <c r="G1979" s="1"/>
      <c r="H1979" s="11"/>
      <c r="I1979" s="11"/>
      <c r="J1979" s="11"/>
      <c r="K1979" s="2"/>
      <c r="L1979" s="2"/>
      <c r="M1979" s="1"/>
    </row>
    <row r="1980" spans="1:13" x14ac:dyDescent="0.2">
      <c r="A1980" s="1"/>
      <c r="B1980" s="1"/>
      <c r="C1980" s="16"/>
      <c r="D1980" s="1"/>
      <c r="E1980" s="1"/>
      <c r="F1980" s="1"/>
      <c r="G1980" s="1"/>
      <c r="H1980" s="11"/>
      <c r="I1980" s="11"/>
      <c r="J1980" s="11"/>
      <c r="K1980" s="2"/>
      <c r="L1980" s="2"/>
      <c r="M1980" s="1"/>
    </row>
    <row r="1981" spans="1:13" x14ac:dyDescent="0.2">
      <c r="A1981" s="1"/>
      <c r="B1981" s="1"/>
      <c r="C1981" s="16"/>
      <c r="D1981" s="1"/>
      <c r="E1981" s="1"/>
      <c r="F1981" s="1"/>
      <c r="G1981" s="1"/>
      <c r="H1981" s="11"/>
      <c r="I1981" s="11"/>
      <c r="J1981" s="11"/>
      <c r="K1981" s="2"/>
      <c r="L1981" s="2"/>
      <c r="M1981" s="1"/>
    </row>
    <row r="1982" spans="1:13" x14ac:dyDescent="0.2">
      <c r="A1982" s="1"/>
      <c r="B1982" s="1"/>
      <c r="C1982" s="16"/>
      <c r="D1982" s="1"/>
      <c r="E1982" s="1"/>
      <c r="F1982" s="1"/>
      <c r="G1982" s="1"/>
      <c r="H1982" s="11"/>
      <c r="I1982" s="11"/>
      <c r="J1982" s="11"/>
      <c r="K1982" s="2"/>
      <c r="L1982" s="2"/>
      <c r="M1982" s="1"/>
    </row>
    <row r="1983" spans="1:13" x14ac:dyDescent="0.2">
      <c r="A1983" s="1"/>
      <c r="B1983" s="1"/>
      <c r="C1983" s="16"/>
      <c r="D1983" s="1"/>
      <c r="E1983" s="1"/>
      <c r="F1983" s="1"/>
      <c r="G1983" s="1"/>
      <c r="H1983" s="11"/>
      <c r="I1983" s="11"/>
      <c r="J1983" s="11"/>
      <c r="K1983" s="2"/>
      <c r="L1983" s="2"/>
      <c r="M1983" s="1"/>
    </row>
    <row r="1984" spans="1:13" x14ac:dyDescent="0.2">
      <c r="A1984" s="1"/>
      <c r="B1984" s="1"/>
      <c r="C1984" s="16"/>
      <c r="D1984" s="1"/>
      <c r="E1984" s="1"/>
      <c r="F1984" s="1"/>
      <c r="G1984" s="1"/>
      <c r="H1984" s="11"/>
      <c r="I1984" s="11"/>
      <c r="J1984" s="11"/>
      <c r="K1984" s="2"/>
      <c r="L1984" s="2"/>
      <c r="M1984" s="1"/>
    </row>
    <row r="1985" spans="1:13" x14ac:dyDescent="0.2">
      <c r="A1985" s="1"/>
      <c r="B1985" s="1"/>
      <c r="C1985" s="16"/>
      <c r="D1985" s="1"/>
      <c r="E1985" s="1"/>
      <c r="F1985" s="1"/>
      <c r="G1985" s="1"/>
      <c r="H1985" s="11"/>
      <c r="I1985" s="11"/>
      <c r="J1985" s="11"/>
      <c r="K1985" s="2"/>
      <c r="L1985" s="2"/>
      <c r="M1985" s="1"/>
    </row>
    <row r="1986" spans="1:13" x14ac:dyDescent="0.2">
      <c r="A1986" s="1"/>
      <c r="B1986" s="1"/>
      <c r="C1986" s="16"/>
      <c r="D1986" s="1"/>
      <c r="E1986" s="1"/>
      <c r="F1986" s="1"/>
      <c r="G1986" s="1"/>
      <c r="H1986" s="11"/>
      <c r="I1986" s="11"/>
      <c r="J1986" s="11"/>
      <c r="K1986" s="2"/>
      <c r="L1986" s="2"/>
      <c r="M1986" s="1"/>
    </row>
    <row r="1987" spans="1:13" x14ac:dyDescent="0.2">
      <c r="A1987" s="1"/>
      <c r="B1987" s="1"/>
      <c r="C1987" s="16"/>
      <c r="D1987" s="1"/>
      <c r="E1987" s="1"/>
      <c r="F1987" s="1"/>
      <c r="G1987" s="1"/>
      <c r="H1987" s="11"/>
      <c r="I1987" s="11"/>
      <c r="J1987" s="11"/>
      <c r="K1987" s="2"/>
      <c r="L1987" s="2"/>
      <c r="M1987" s="1"/>
    </row>
    <row r="1988" spans="1:13" x14ac:dyDescent="0.2">
      <c r="A1988" s="1"/>
      <c r="B1988" s="1"/>
      <c r="C1988" s="16"/>
      <c r="D1988" s="1"/>
      <c r="E1988" s="1"/>
      <c r="F1988" s="1"/>
      <c r="G1988" s="1"/>
      <c r="H1988" s="11"/>
      <c r="I1988" s="11"/>
      <c r="J1988" s="11"/>
      <c r="K1988" s="2"/>
      <c r="L1988" s="2"/>
      <c r="M1988" s="1"/>
    </row>
    <row r="1989" spans="1:13" x14ac:dyDescent="0.2">
      <c r="A1989" s="1"/>
      <c r="B1989" s="1"/>
      <c r="C1989" s="16"/>
      <c r="D1989" s="1"/>
      <c r="E1989" s="1"/>
      <c r="F1989" s="1"/>
      <c r="G1989" s="1"/>
      <c r="H1989" s="11"/>
      <c r="I1989" s="11"/>
      <c r="J1989" s="11"/>
      <c r="K1989" s="2"/>
      <c r="L1989" s="2"/>
      <c r="M1989" s="1"/>
    </row>
    <row r="1990" spans="1:13" x14ac:dyDescent="0.2">
      <c r="A1990" s="1"/>
      <c r="B1990" s="1"/>
      <c r="C1990" s="16"/>
      <c r="D1990" s="1"/>
      <c r="E1990" s="1"/>
      <c r="F1990" s="1"/>
      <c r="G1990" s="1"/>
      <c r="H1990" s="11"/>
      <c r="I1990" s="11"/>
      <c r="J1990" s="11"/>
      <c r="K1990" s="2"/>
      <c r="L1990" s="2"/>
      <c r="M1990" s="1"/>
    </row>
    <row r="1991" spans="1:13" x14ac:dyDescent="0.2">
      <c r="A1991" s="1"/>
      <c r="B1991" s="1"/>
      <c r="C1991" s="16"/>
      <c r="D1991" s="1"/>
      <c r="E1991" s="1"/>
      <c r="F1991" s="1"/>
      <c r="G1991" s="1"/>
      <c r="H1991" s="11"/>
      <c r="I1991" s="11"/>
      <c r="J1991" s="11"/>
      <c r="K1991" s="2"/>
      <c r="L1991" s="2"/>
      <c r="M1991" s="1"/>
    </row>
    <row r="1992" spans="1:13" x14ac:dyDescent="0.2">
      <c r="A1992" s="1"/>
      <c r="B1992" s="1"/>
      <c r="C1992" s="16"/>
      <c r="D1992" s="1"/>
      <c r="E1992" s="1"/>
      <c r="F1992" s="1"/>
      <c r="G1992" s="1"/>
      <c r="H1992" s="11"/>
      <c r="I1992" s="11"/>
      <c r="J1992" s="11"/>
      <c r="K1992" s="2"/>
      <c r="L1992" s="2"/>
      <c r="M1992" s="1"/>
    </row>
    <row r="1993" spans="1:13" x14ac:dyDescent="0.2">
      <c r="A1993" s="1"/>
      <c r="B1993" s="1"/>
      <c r="C1993" s="16"/>
      <c r="D1993" s="1"/>
      <c r="E1993" s="1"/>
      <c r="F1993" s="1"/>
      <c r="G1993" s="1"/>
      <c r="H1993" s="11"/>
      <c r="I1993" s="11"/>
      <c r="J1993" s="11"/>
      <c r="K1993" s="2"/>
      <c r="L1993" s="2"/>
      <c r="M1993" s="1"/>
    </row>
    <row r="1994" spans="1:13" x14ac:dyDescent="0.2">
      <c r="A1994" s="1"/>
      <c r="B1994" s="1"/>
      <c r="C1994" s="16"/>
      <c r="D1994" s="1"/>
      <c r="E1994" s="1"/>
      <c r="F1994" s="1"/>
      <c r="G1994" s="1"/>
      <c r="H1994" s="11"/>
      <c r="I1994" s="11"/>
      <c r="J1994" s="11"/>
      <c r="K1994" s="2"/>
      <c r="L1994" s="2"/>
      <c r="M1994" s="1"/>
    </row>
    <row r="1995" spans="1:13" x14ac:dyDescent="0.2">
      <c r="A1995" s="1"/>
      <c r="B1995" s="1"/>
      <c r="C1995" s="16"/>
      <c r="D1995" s="1"/>
      <c r="E1995" s="1"/>
      <c r="F1995" s="1"/>
      <c r="G1995" s="1"/>
      <c r="H1995" s="11"/>
      <c r="I1995" s="11"/>
      <c r="J1995" s="11"/>
      <c r="K1995" s="2"/>
      <c r="L1995" s="2"/>
      <c r="M1995" s="1"/>
    </row>
    <row r="1996" spans="1:13" x14ac:dyDescent="0.2">
      <c r="A1996" s="1"/>
      <c r="B1996" s="1"/>
      <c r="C1996" s="16"/>
      <c r="D1996" s="1"/>
      <c r="E1996" s="1"/>
      <c r="F1996" s="1"/>
      <c r="G1996" s="1"/>
      <c r="H1996" s="11"/>
      <c r="I1996" s="11"/>
      <c r="J1996" s="11"/>
      <c r="K1996" s="2"/>
      <c r="L1996" s="2"/>
      <c r="M1996" s="1"/>
    </row>
    <row r="1997" spans="1:13" x14ac:dyDescent="0.2">
      <c r="A1997" s="1"/>
      <c r="B1997" s="1"/>
      <c r="C1997" s="16"/>
      <c r="D1997" s="1"/>
      <c r="E1997" s="1"/>
      <c r="F1997" s="1"/>
      <c r="G1997" s="1"/>
      <c r="H1997" s="11"/>
      <c r="I1997" s="11"/>
      <c r="J1997" s="11"/>
      <c r="K1997" s="2"/>
      <c r="L1997" s="2"/>
      <c r="M1997" s="1"/>
    </row>
    <row r="1998" spans="1:13" x14ac:dyDescent="0.2">
      <c r="A1998" s="1"/>
      <c r="B1998" s="1"/>
      <c r="C1998" s="16"/>
      <c r="D1998" s="1"/>
      <c r="E1998" s="1"/>
      <c r="F1998" s="1"/>
      <c r="G1998" s="1"/>
      <c r="H1998" s="11"/>
      <c r="I1998" s="11"/>
      <c r="J1998" s="11"/>
      <c r="K1998" s="2"/>
      <c r="L1998" s="2"/>
      <c r="M1998" s="1"/>
    </row>
    <row r="1999" spans="1:13" x14ac:dyDescent="0.2">
      <c r="A1999" s="1"/>
      <c r="B1999" s="1"/>
      <c r="C1999" s="16"/>
      <c r="D1999" s="1"/>
      <c r="E1999" s="1"/>
      <c r="F1999" s="1"/>
      <c r="G1999" s="1"/>
      <c r="H1999" s="11"/>
      <c r="I1999" s="11"/>
      <c r="J1999" s="11"/>
      <c r="K1999" s="2"/>
      <c r="L1999" s="2"/>
      <c r="M1999" s="1"/>
    </row>
    <row r="2000" spans="1:13" x14ac:dyDescent="0.2">
      <c r="A2000" s="1"/>
      <c r="B2000" s="1"/>
      <c r="C2000" s="16"/>
      <c r="D2000" s="1"/>
      <c r="E2000" s="1"/>
      <c r="F2000" s="1"/>
      <c r="G2000" s="1"/>
      <c r="H2000" s="11"/>
      <c r="I2000" s="11"/>
      <c r="J2000" s="11"/>
      <c r="K2000" s="2"/>
      <c r="L2000" s="2"/>
      <c r="M2000" s="1"/>
    </row>
    <row r="2001" spans="1:13" x14ac:dyDescent="0.2">
      <c r="A2001" s="1"/>
      <c r="B2001" s="1"/>
      <c r="C2001" s="16"/>
      <c r="D2001" s="1"/>
      <c r="E2001" s="1"/>
      <c r="F2001" s="1"/>
      <c r="G2001" s="1"/>
      <c r="H2001" s="11"/>
      <c r="I2001" s="11"/>
      <c r="J2001" s="11"/>
      <c r="K2001" s="2"/>
      <c r="L2001" s="2"/>
      <c r="M2001" s="1"/>
    </row>
    <row r="2002" spans="1:13" x14ac:dyDescent="0.2">
      <c r="A2002" s="1"/>
      <c r="B2002" s="1"/>
      <c r="C2002" s="16"/>
      <c r="D2002" s="1"/>
      <c r="E2002" s="1"/>
      <c r="F2002" s="1"/>
      <c r="G2002" s="1"/>
      <c r="H2002" s="11"/>
      <c r="I2002" s="11"/>
      <c r="J2002" s="11"/>
      <c r="K2002" s="2"/>
      <c r="L2002" s="2"/>
      <c r="M2002" s="1"/>
    </row>
    <row r="2003" spans="1:13" x14ac:dyDescent="0.2">
      <c r="A2003" s="1"/>
      <c r="B2003" s="1"/>
      <c r="C2003" s="16"/>
      <c r="D2003" s="1"/>
      <c r="E2003" s="1"/>
      <c r="F2003" s="1"/>
      <c r="G2003" s="1"/>
      <c r="H2003" s="11"/>
      <c r="I2003" s="11"/>
      <c r="J2003" s="11"/>
      <c r="K2003" s="2"/>
      <c r="L2003" s="2"/>
      <c r="M2003" s="1"/>
    </row>
    <row r="2004" spans="1:13" x14ac:dyDescent="0.2">
      <c r="A2004" s="1"/>
      <c r="B2004" s="1"/>
      <c r="C2004" s="16"/>
      <c r="D2004" s="1"/>
      <c r="E2004" s="1"/>
      <c r="F2004" s="1"/>
      <c r="G2004" s="1"/>
      <c r="H2004" s="11"/>
      <c r="I2004" s="11"/>
      <c r="J2004" s="11"/>
      <c r="K2004" s="2"/>
      <c r="L2004" s="2"/>
      <c r="M2004" s="1"/>
    </row>
    <row r="2005" spans="1:13" x14ac:dyDescent="0.2">
      <c r="A2005" s="1"/>
      <c r="B2005" s="1"/>
      <c r="C2005" s="16"/>
      <c r="D2005" s="1"/>
      <c r="E2005" s="1"/>
      <c r="F2005" s="1"/>
      <c r="G2005" s="1"/>
      <c r="H2005" s="11"/>
      <c r="I2005" s="11"/>
      <c r="J2005" s="11"/>
      <c r="K2005" s="2"/>
      <c r="L2005" s="2"/>
      <c r="M2005" s="1"/>
    </row>
    <row r="2006" spans="1:13" x14ac:dyDescent="0.2">
      <c r="A2006" s="1"/>
      <c r="B2006" s="1"/>
      <c r="C2006" s="16"/>
      <c r="D2006" s="1"/>
      <c r="E2006" s="1"/>
      <c r="F2006" s="1"/>
      <c r="G2006" s="1"/>
      <c r="H2006" s="11"/>
      <c r="I2006" s="11"/>
      <c r="J2006" s="11"/>
      <c r="K2006" s="2"/>
      <c r="L2006" s="2"/>
      <c r="M2006" s="1"/>
    </row>
    <row r="2007" spans="1:13" x14ac:dyDescent="0.2">
      <c r="A2007" s="1"/>
      <c r="B2007" s="1"/>
      <c r="C2007" s="16"/>
      <c r="D2007" s="1"/>
      <c r="E2007" s="1"/>
      <c r="F2007" s="1"/>
      <c r="G2007" s="1"/>
      <c r="H2007" s="11"/>
      <c r="I2007" s="11"/>
      <c r="J2007" s="11"/>
      <c r="K2007" s="2"/>
      <c r="L2007" s="2"/>
      <c r="M2007" s="1"/>
    </row>
    <row r="2008" spans="1:13" x14ac:dyDescent="0.2">
      <c r="A2008" s="1"/>
      <c r="B2008" s="1"/>
      <c r="C2008" s="16"/>
      <c r="D2008" s="1"/>
      <c r="E2008" s="1"/>
      <c r="F2008" s="1"/>
      <c r="G2008" s="1"/>
      <c r="H2008" s="11"/>
      <c r="I2008" s="11"/>
      <c r="J2008" s="11"/>
      <c r="K2008" s="2"/>
      <c r="L2008" s="2"/>
      <c r="M2008" s="1"/>
    </row>
    <row r="2009" spans="1:13" x14ac:dyDescent="0.2">
      <c r="A2009" s="1"/>
      <c r="B2009" s="1"/>
      <c r="C2009" s="16"/>
      <c r="D2009" s="1"/>
      <c r="E2009" s="1"/>
      <c r="F2009" s="1"/>
      <c r="G2009" s="1"/>
      <c r="H2009" s="11"/>
      <c r="I2009" s="11"/>
      <c r="J2009" s="11"/>
      <c r="K2009" s="2"/>
      <c r="L2009" s="2"/>
      <c r="M2009" s="1"/>
    </row>
    <row r="2010" spans="1:13" x14ac:dyDescent="0.2">
      <c r="A2010" s="1"/>
      <c r="B2010" s="1"/>
      <c r="C2010" s="16"/>
      <c r="D2010" s="1"/>
      <c r="E2010" s="1"/>
      <c r="F2010" s="1"/>
      <c r="G2010" s="1"/>
      <c r="H2010" s="11"/>
      <c r="I2010" s="11"/>
      <c r="J2010" s="11"/>
      <c r="K2010" s="2"/>
      <c r="L2010" s="2"/>
      <c r="M2010" s="1"/>
    </row>
    <row r="2011" spans="1:13" x14ac:dyDescent="0.2">
      <c r="A2011" s="1"/>
      <c r="B2011" s="1"/>
      <c r="C2011" s="16"/>
      <c r="D2011" s="1"/>
      <c r="E2011" s="1"/>
      <c r="F2011" s="1"/>
      <c r="G2011" s="1"/>
      <c r="H2011" s="11"/>
      <c r="I2011" s="11"/>
      <c r="J2011" s="11"/>
      <c r="K2011" s="2"/>
      <c r="L2011" s="2"/>
      <c r="M2011" s="1"/>
    </row>
    <row r="2012" spans="1:13" x14ac:dyDescent="0.2">
      <c r="A2012" s="1"/>
      <c r="B2012" s="1"/>
      <c r="C2012" s="16"/>
      <c r="D2012" s="1"/>
      <c r="E2012" s="1"/>
      <c r="F2012" s="1"/>
      <c r="G2012" s="1"/>
      <c r="H2012" s="11"/>
      <c r="I2012" s="11"/>
      <c r="J2012" s="11"/>
      <c r="K2012" s="2"/>
      <c r="L2012" s="2"/>
      <c r="M2012" s="1"/>
    </row>
    <row r="2013" spans="1:13" x14ac:dyDescent="0.2">
      <c r="A2013" s="1"/>
      <c r="B2013" s="1"/>
      <c r="C2013" s="16"/>
      <c r="D2013" s="1"/>
      <c r="E2013" s="1"/>
      <c r="F2013" s="1"/>
      <c r="G2013" s="1"/>
      <c r="H2013" s="11"/>
      <c r="I2013" s="11"/>
      <c r="J2013" s="11"/>
      <c r="K2013" s="2"/>
      <c r="L2013" s="2"/>
      <c r="M2013" s="1"/>
    </row>
    <row r="2014" spans="1:13" x14ac:dyDescent="0.2">
      <c r="A2014" s="1"/>
      <c r="B2014" s="1"/>
      <c r="C2014" s="16"/>
      <c r="D2014" s="1"/>
      <c r="E2014" s="1"/>
      <c r="F2014" s="1"/>
      <c r="G2014" s="1"/>
      <c r="H2014" s="11"/>
      <c r="I2014" s="11"/>
      <c r="J2014" s="11"/>
      <c r="K2014" s="2"/>
      <c r="L2014" s="2"/>
      <c r="M2014" s="1"/>
    </row>
    <row r="2015" spans="1:13" x14ac:dyDescent="0.2">
      <c r="A2015" s="1"/>
      <c r="B2015" s="1"/>
      <c r="C2015" s="16"/>
      <c r="D2015" s="1"/>
      <c r="E2015" s="1"/>
      <c r="F2015" s="1"/>
      <c r="G2015" s="1"/>
      <c r="H2015" s="11"/>
      <c r="I2015" s="11"/>
      <c r="J2015" s="11"/>
      <c r="K2015" s="2"/>
      <c r="L2015" s="2"/>
      <c r="M2015" s="1"/>
    </row>
    <row r="2016" spans="1:13" x14ac:dyDescent="0.2">
      <c r="A2016" s="1"/>
      <c r="B2016" s="1"/>
      <c r="C2016" s="16"/>
      <c r="D2016" s="1"/>
      <c r="E2016" s="1"/>
      <c r="F2016" s="1"/>
      <c r="G2016" s="1"/>
      <c r="H2016" s="11"/>
      <c r="I2016" s="11"/>
      <c r="J2016" s="11"/>
      <c r="K2016" s="2"/>
      <c r="L2016" s="2"/>
      <c r="M2016" s="1"/>
    </row>
    <row r="2017" spans="1:13" x14ac:dyDescent="0.2">
      <c r="A2017" s="1"/>
      <c r="B2017" s="1"/>
      <c r="C2017" s="16"/>
      <c r="D2017" s="1"/>
      <c r="E2017" s="1"/>
      <c r="F2017" s="1"/>
      <c r="G2017" s="1"/>
      <c r="H2017" s="11"/>
      <c r="I2017" s="11"/>
      <c r="J2017" s="11"/>
      <c r="K2017" s="2"/>
      <c r="L2017" s="2"/>
      <c r="M2017" s="1"/>
    </row>
    <row r="2018" spans="1:13" x14ac:dyDescent="0.2">
      <c r="A2018" s="1"/>
      <c r="B2018" s="1"/>
      <c r="C2018" s="16"/>
      <c r="D2018" s="1"/>
      <c r="E2018" s="1"/>
      <c r="F2018" s="1"/>
      <c r="G2018" s="1"/>
      <c r="H2018" s="11"/>
      <c r="I2018" s="11"/>
      <c r="J2018" s="11"/>
      <c r="K2018" s="2"/>
      <c r="L2018" s="2"/>
      <c r="M2018" s="1"/>
    </row>
    <row r="2019" spans="1:13" x14ac:dyDescent="0.2">
      <c r="A2019" s="1"/>
      <c r="B2019" s="1"/>
      <c r="C2019" s="16"/>
      <c r="D2019" s="1"/>
      <c r="E2019" s="1"/>
      <c r="F2019" s="1"/>
      <c r="G2019" s="1"/>
      <c r="H2019" s="11"/>
      <c r="I2019" s="11"/>
      <c r="J2019" s="11"/>
      <c r="K2019" s="2"/>
      <c r="L2019" s="2"/>
      <c r="M2019" s="1"/>
    </row>
    <row r="2020" spans="1:13" x14ac:dyDescent="0.2">
      <c r="A2020" s="1"/>
      <c r="B2020" s="1"/>
      <c r="C2020" s="16"/>
      <c r="D2020" s="1"/>
      <c r="E2020" s="1"/>
      <c r="F2020" s="1"/>
      <c r="G2020" s="1"/>
      <c r="H2020" s="11"/>
      <c r="I2020" s="11"/>
      <c r="J2020" s="11"/>
      <c r="K2020" s="2"/>
      <c r="L2020" s="2"/>
      <c r="M2020" s="1"/>
    </row>
    <row r="2021" spans="1:13" x14ac:dyDescent="0.2">
      <c r="A2021" s="1"/>
      <c r="B2021" s="1"/>
      <c r="C2021" s="16"/>
      <c r="D2021" s="1"/>
      <c r="E2021" s="1"/>
      <c r="F2021" s="1"/>
      <c r="G2021" s="1"/>
      <c r="H2021" s="11"/>
      <c r="I2021" s="11"/>
      <c r="J2021" s="11"/>
      <c r="K2021" s="2"/>
      <c r="L2021" s="2"/>
      <c r="M2021" s="1"/>
    </row>
    <row r="2022" spans="1:13" x14ac:dyDescent="0.2">
      <c r="A2022" s="1"/>
      <c r="B2022" s="1"/>
      <c r="C2022" s="16"/>
      <c r="D2022" s="1"/>
      <c r="E2022" s="1"/>
      <c r="F2022" s="1"/>
      <c r="G2022" s="1"/>
      <c r="H2022" s="11"/>
      <c r="I2022" s="11"/>
      <c r="J2022" s="11"/>
      <c r="K2022" s="2"/>
      <c r="L2022" s="2"/>
      <c r="M2022" s="1"/>
    </row>
    <row r="2023" spans="1:13" x14ac:dyDescent="0.2">
      <c r="A2023" s="1"/>
      <c r="B2023" s="1"/>
      <c r="C2023" s="16"/>
      <c r="D2023" s="1"/>
      <c r="E2023" s="1"/>
      <c r="F2023" s="1"/>
      <c r="G2023" s="1"/>
      <c r="H2023" s="11"/>
      <c r="I2023" s="11"/>
      <c r="J2023" s="11"/>
      <c r="K2023" s="2"/>
      <c r="L2023" s="2"/>
      <c r="M2023" s="1"/>
    </row>
    <row r="2024" spans="1:13" x14ac:dyDescent="0.2">
      <c r="A2024" s="1"/>
      <c r="B2024" s="1"/>
      <c r="C2024" s="16"/>
      <c r="D2024" s="1"/>
      <c r="E2024" s="1"/>
      <c r="F2024" s="1"/>
      <c r="G2024" s="1"/>
      <c r="H2024" s="11"/>
      <c r="I2024" s="11"/>
      <c r="J2024" s="11"/>
      <c r="K2024" s="2"/>
      <c r="L2024" s="2"/>
      <c r="M2024" s="1"/>
    </row>
    <row r="2025" spans="1:13" x14ac:dyDescent="0.2">
      <c r="A2025" s="1"/>
      <c r="B2025" s="1"/>
      <c r="C2025" s="16"/>
      <c r="D2025" s="1"/>
      <c r="E2025" s="1"/>
      <c r="F2025" s="1"/>
      <c r="G2025" s="1"/>
      <c r="H2025" s="11"/>
      <c r="I2025" s="11"/>
      <c r="J2025" s="11"/>
      <c r="K2025" s="2"/>
      <c r="L2025" s="2"/>
      <c r="M2025" s="1"/>
    </row>
    <row r="2026" spans="1:13" x14ac:dyDescent="0.2">
      <c r="A2026" s="1"/>
      <c r="B2026" s="1"/>
      <c r="C2026" s="16"/>
      <c r="D2026" s="1"/>
      <c r="E2026" s="1"/>
      <c r="F2026" s="1"/>
      <c r="G2026" s="1"/>
      <c r="H2026" s="11"/>
      <c r="I2026" s="11"/>
      <c r="J2026" s="11"/>
      <c r="K2026" s="2"/>
      <c r="L2026" s="2"/>
      <c r="M2026" s="1"/>
    </row>
    <row r="2027" spans="1:13" x14ac:dyDescent="0.2">
      <c r="A2027" s="1"/>
      <c r="B2027" s="1"/>
      <c r="C2027" s="16"/>
      <c r="D2027" s="1"/>
      <c r="E2027" s="1"/>
      <c r="F2027" s="1"/>
      <c r="G2027" s="1"/>
      <c r="H2027" s="11"/>
      <c r="I2027" s="11"/>
      <c r="J2027" s="11"/>
      <c r="K2027" s="2"/>
      <c r="L2027" s="2"/>
      <c r="M2027" s="1"/>
    </row>
    <row r="2028" spans="1:13" x14ac:dyDescent="0.2">
      <c r="A2028" s="1"/>
      <c r="B2028" s="1"/>
      <c r="C2028" s="16"/>
      <c r="D2028" s="1"/>
      <c r="E2028" s="1"/>
      <c r="F2028" s="1"/>
      <c r="G2028" s="1"/>
      <c r="H2028" s="11"/>
      <c r="I2028" s="11"/>
      <c r="J2028" s="11"/>
      <c r="K2028" s="2"/>
      <c r="L2028" s="2"/>
      <c r="M2028" s="1"/>
    </row>
    <row r="2029" spans="1:13" x14ac:dyDescent="0.2">
      <c r="A2029" s="1"/>
      <c r="B2029" s="1"/>
      <c r="C2029" s="16"/>
      <c r="D2029" s="1"/>
      <c r="E2029" s="1"/>
      <c r="F2029" s="1"/>
      <c r="G2029" s="1"/>
      <c r="H2029" s="11"/>
      <c r="I2029" s="11"/>
      <c r="J2029" s="11"/>
      <c r="K2029" s="2"/>
      <c r="L2029" s="2"/>
      <c r="M2029" s="1"/>
    </row>
    <row r="2030" spans="1:13" x14ac:dyDescent="0.2">
      <c r="A2030" s="1"/>
      <c r="B2030" s="1"/>
      <c r="C2030" s="16"/>
      <c r="D2030" s="1"/>
      <c r="E2030" s="1"/>
      <c r="F2030" s="1"/>
      <c r="G2030" s="1"/>
      <c r="H2030" s="11"/>
      <c r="I2030" s="11"/>
      <c r="J2030" s="11"/>
      <c r="K2030" s="2"/>
      <c r="L2030" s="2"/>
      <c r="M2030" s="1"/>
    </row>
    <row r="2031" spans="1:13" x14ac:dyDescent="0.2">
      <c r="A2031" s="1"/>
      <c r="B2031" s="1"/>
      <c r="C2031" s="16"/>
      <c r="D2031" s="1"/>
      <c r="E2031" s="1"/>
      <c r="F2031" s="1"/>
      <c r="G2031" s="1"/>
      <c r="H2031" s="11"/>
      <c r="I2031" s="11"/>
      <c r="J2031" s="11"/>
      <c r="K2031" s="2"/>
      <c r="L2031" s="2"/>
      <c r="M2031" s="1"/>
    </row>
    <row r="2032" spans="1:13" x14ac:dyDescent="0.2">
      <c r="A2032" s="1"/>
      <c r="B2032" s="1"/>
      <c r="C2032" s="16"/>
      <c r="D2032" s="1"/>
      <c r="E2032" s="1"/>
      <c r="F2032" s="1"/>
      <c r="G2032" s="1"/>
      <c r="H2032" s="11"/>
      <c r="I2032" s="11"/>
      <c r="J2032" s="11"/>
      <c r="K2032" s="2"/>
      <c r="L2032" s="2"/>
      <c r="M2032" s="1"/>
    </row>
    <row r="2033" spans="1:13" x14ac:dyDescent="0.2">
      <c r="A2033" s="1"/>
      <c r="B2033" s="1"/>
      <c r="C2033" s="16"/>
      <c r="D2033" s="1"/>
      <c r="E2033" s="1"/>
      <c r="F2033" s="1"/>
      <c r="G2033" s="1"/>
      <c r="H2033" s="11"/>
      <c r="I2033" s="11"/>
      <c r="J2033" s="11"/>
      <c r="K2033" s="2"/>
      <c r="L2033" s="2"/>
      <c r="M2033" s="1"/>
    </row>
    <row r="2034" spans="1:13" x14ac:dyDescent="0.2">
      <c r="A2034" s="1"/>
      <c r="B2034" s="1"/>
      <c r="C2034" s="16"/>
      <c r="D2034" s="1"/>
      <c r="E2034" s="1"/>
      <c r="F2034" s="1"/>
      <c r="G2034" s="1"/>
      <c r="H2034" s="11"/>
      <c r="I2034" s="11"/>
      <c r="J2034" s="11"/>
      <c r="K2034" s="2"/>
      <c r="L2034" s="2"/>
      <c r="M2034" s="1"/>
    </row>
    <row r="2035" spans="1:13" x14ac:dyDescent="0.2">
      <c r="A2035" s="1"/>
      <c r="B2035" s="1"/>
      <c r="C2035" s="16"/>
      <c r="D2035" s="1"/>
      <c r="E2035" s="1"/>
      <c r="F2035" s="1"/>
      <c r="G2035" s="1"/>
      <c r="H2035" s="11"/>
      <c r="I2035" s="11"/>
      <c r="J2035" s="11"/>
      <c r="K2035" s="2"/>
      <c r="L2035" s="2"/>
      <c r="M2035" s="1"/>
    </row>
    <row r="2036" spans="1:13" x14ac:dyDescent="0.2">
      <c r="A2036" s="1"/>
      <c r="B2036" s="1"/>
      <c r="C2036" s="16"/>
      <c r="D2036" s="1"/>
      <c r="E2036" s="1"/>
      <c r="F2036" s="1"/>
      <c r="G2036" s="1"/>
      <c r="H2036" s="11"/>
      <c r="I2036" s="11"/>
      <c r="J2036" s="11"/>
      <c r="K2036" s="2"/>
      <c r="L2036" s="2"/>
      <c r="M2036" s="1"/>
    </row>
    <row r="2037" spans="1:13" x14ac:dyDescent="0.2">
      <c r="A2037" s="1"/>
      <c r="B2037" s="1"/>
      <c r="C2037" s="16"/>
      <c r="D2037" s="1"/>
      <c r="E2037" s="1"/>
      <c r="F2037" s="1"/>
      <c r="G2037" s="1"/>
      <c r="H2037" s="11"/>
      <c r="I2037" s="11"/>
      <c r="J2037" s="11"/>
      <c r="K2037" s="2"/>
      <c r="L2037" s="2"/>
      <c r="M2037" s="1"/>
    </row>
    <row r="2038" spans="1:13" x14ac:dyDescent="0.2">
      <c r="A2038" s="1"/>
      <c r="B2038" s="1"/>
      <c r="C2038" s="16"/>
      <c r="D2038" s="1"/>
      <c r="E2038" s="1"/>
      <c r="F2038" s="1"/>
      <c r="G2038" s="1"/>
      <c r="H2038" s="11"/>
      <c r="I2038" s="11"/>
      <c r="J2038" s="11"/>
      <c r="K2038" s="2"/>
      <c r="L2038" s="2"/>
      <c r="M2038" s="1"/>
    </row>
    <row r="2039" spans="1:13" x14ac:dyDescent="0.2">
      <c r="A2039" s="1"/>
      <c r="B2039" s="1"/>
      <c r="C2039" s="16"/>
      <c r="D2039" s="1"/>
      <c r="E2039" s="1"/>
      <c r="F2039" s="1"/>
      <c r="G2039" s="1"/>
      <c r="H2039" s="11"/>
      <c r="I2039" s="11"/>
      <c r="J2039" s="11"/>
      <c r="K2039" s="2"/>
      <c r="L2039" s="2"/>
      <c r="M2039" s="1"/>
    </row>
    <row r="2040" spans="1:13" x14ac:dyDescent="0.2">
      <c r="A2040" s="1"/>
      <c r="B2040" s="1"/>
      <c r="C2040" s="16"/>
      <c r="D2040" s="1"/>
      <c r="E2040" s="1"/>
      <c r="F2040" s="1"/>
      <c r="G2040" s="1"/>
      <c r="H2040" s="11"/>
      <c r="I2040" s="11"/>
      <c r="J2040" s="11"/>
      <c r="K2040" s="2"/>
      <c r="L2040" s="2"/>
      <c r="M2040" s="1"/>
    </row>
    <row r="2041" spans="1:13" x14ac:dyDescent="0.2">
      <c r="A2041" s="1"/>
      <c r="B2041" s="1"/>
      <c r="C2041" s="16"/>
      <c r="D2041" s="1"/>
      <c r="E2041" s="1"/>
      <c r="F2041" s="1"/>
      <c r="G2041" s="1"/>
      <c r="H2041" s="11"/>
      <c r="I2041" s="11"/>
      <c r="J2041" s="11"/>
      <c r="K2041" s="2"/>
      <c r="L2041" s="2"/>
      <c r="M2041" s="1"/>
    </row>
    <row r="2042" spans="1:13" x14ac:dyDescent="0.2">
      <c r="A2042" s="1"/>
      <c r="B2042" s="1"/>
      <c r="C2042" s="16"/>
      <c r="D2042" s="1"/>
      <c r="E2042" s="1"/>
      <c r="F2042" s="1"/>
      <c r="G2042" s="1"/>
      <c r="H2042" s="11"/>
      <c r="I2042" s="11"/>
      <c r="J2042" s="11"/>
      <c r="K2042" s="2"/>
      <c r="L2042" s="2"/>
      <c r="M2042" s="1"/>
    </row>
    <row r="2043" spans="1:13" x14ac:dyDescent="0.2">
      <c r="A2043" s="1"/>
      <c r="B2043" s="1"/>
      <c r="C2043" s="16"/>
      <c r="D2043" s="1"/>
      <c r="E2043" s="1"/>
      <c r="F2043" s="1"/>
      <c r="G2043" s="1"/>
      <c r="H2043" s="11"/>
      <c r="I2043" s="11"/>
      <c r="J2043" s="11"/>
      <c r="K2043" s="2"/>
      <c r="L2043" s="2"/>
      <c r="M2043" s="1"/>
    </row>
    <row r="2044" spans="1:13" x14ac:dyDescent="0.2">
      <c r="A2044" s="1"/>
      <c r="B2044" s="1"/>
      <c r="C2044" s="16"/>
      <c r="D2044" s="1"/>
      <c r="E2044" s="1"/>
      <c r="F2044" s="1"/>
      <c r="G2044" s="1"/>
      <c r="H2044" s="11"/>
      <c r="I2044" s="11"/>
      <c r="J2044" s="11"/>
      <c r="K2044" s="2"/>
      <c r="L2044" s="2"/>
      <c r="M2044" s="1"/>
    </row>
    <row r="2045" spans="1:13" x14ac:dyDescent="0.2">
      <c r="A2045" s="1"/>
      <c r="B2045" s="1"/>
      <c r="C2045" s="16"/>
      <c r="D2045" s="1"/>
      <c r="E2045" s="1"/>
      <c r="F2045" s="1"/>
      <c r="G2045" s="1"/>
      <c r="H2045" s="11"/>
      <c r="I2045" s="11"/>
      <c r="J2045" s="11"/>
      <c r="K2045" s="2"/>
      <c r="L2045" s="2"/>
      <c r="M2045" s="1"/>
    </row>
    <row r="2046" spans="1:13" x14ac:dyDescent="0.2">
      <c r="A2046" s="1"/>
      <c r="B2046" s="1"/>
      <c r="C2046" s="16"/>
      <c r="D2046" s="1"/>
      <c r="E2046" s="1"/>
      <c r="F2046" s="1"/>
      <c r="G2046" s="1"/>
      <c r="H2046" s="11"/>
      <c r="I2046" s="11"/>
      <c r="J2046" s="11"/>
      <c r="K2046" s="2"/>
      <c r="L2046" s="2"/>
      <c r="M2046" s="1"/>
    </row>
    <row r="2047" spans="1:13" x14ac:dyDescent="0.2">
      <c r="A2047" s="1"/>
      <c r="B2047" s="1"/>
      <c r="C2047" s="16"/>
      <c r="D2047" s="1"/>
      <c r="E2047" s="1"/>
      <c r="F2047" s="1"/>
      <c r="G2047" s="1"/>
      <c r="H2047" s="11"/>
      <c r="I2047" s="11"/>
      <c r="J2047" s="11"/>
      <c r="K2047" s="2"/>
      <c r="L2047" s="2"/>
      <c r="M2047" s="1"/>
    </row>
    <row r="2048" spans="1:13" x14ac:dyDescent="0.2">
      <c r="A2048" s="1"/>
      <c r="B2048" s="1"/>
      <c r="C2048" s="16"/>
      <c r="D2048" s="1"/>
      <c r="E2048" s="1"/>
      <c r="F2048" s="1"/>
      <c r="G2048" s="1"/>
      <c r="H2048" s="11"/>
      <c r="I2048" s="11"/>
      <c r="J2048" s="11"/>
      <c r="K2048" s="2"/>
      <c r="L2048" s="2"/>
      <c r="M2048" s="1"/>
    </row>
    <row r="2049" spans="1:13" x14ac:dyDescent="0.2">
      <c r="A2049" s="1"/>
      <c r="B2049" s="1"/>
      <c r="C2049" s="16"/>
      <c r="D2049" s="1"/>
      <c r="E2049" s="1"/>
      <c r="F2049" s="1"/>
      <c r="G2049" s="1"/>
      <c r="H2049" s="11"/>
      <c r="I2049" s="11"/>
      <c r="J2049" s="11"/>
      <c r="K2049" s="2"/>
      <c r="L2049" s="2"/>
      <c r="M2049" s="1"/>
    </row>
    <row r="2050" spans="1:13" x14ac:dyDescent="0.2">
      <c r="A2050" s="1"/>
      <c r="B2050" s="1"/>
      <c r="C2050" s="16"/>
      <c r="D2050" s="1"/>
      <c r="E2050" s="1"/>
      <c r="F2050" s="1"/>
      <c r="G2050" s="1"/>
      <c r="H2050" s="11"/>
      <c r="I2050" s="11"/>
      <c r="J2050" s="11"/>
      <c r="K2050" s="2"/>
      <c r="L2050" s="2"/>
      <c r="M2050" s="1"/>
    </row>
    <row r="2051" spans="1:13" x14ac:dyDescent="0.2">
      <c r="A2051" s="1"/>
      <c r="B2051" s="1"/>
      <c r="C2051" s="16"/>
      <c r="D2051" s="1"/>
      <c r="E2051" s="1"/>
      <c r="F2051" s="1"/>
      <c r="G2051" s="1"/>
      <c r="H2051" s="11"/>
      <c r="I2051" s="11"/>
      <c r="J2051" s="11"/>
      <c r="K2051" s="2"/>
      <c r="L2051" s="2"/>
      <c r="M2051" s="1"/>
    </row>
    <row r="2052" spans="1:13" x14ac:dyDescent="0.2">
      <c r="A2052" s="1"/>
      <c r="B2052" s="1"/>
      <c r="C2052" s="16"/>
      <c r="D2052" s="1"/>
      <c r="E2052" s="1"/>
      <c r="F2052" s="1"/>
      <c r="G2052" s="1"/>
      <c r="H2052" s="11"/>
      <c r="I2052" s="11"/>
      <c r="J2052" s="11"/>
      <c r="K2052" s="2"/>
      <c r="L2052" s="2"/>
      <c r="M2052" s="1"/>
    </row>
    <row r="2053" spans="1:13" x14ac:dyDescent="0.2">
      <c r="A2053" s="1"/>
      <c r="B2053" s="1"/>
      <c r="C2053" s="16"/>
      <c r="D2053" s="1"/>
      <c r="E2053" s="1"/>
      <c r="F2053" s="1"/>
      <c r="G2053" s="1"/>
      <c r="H2053" s="11"/>
      <c r="I2053" s="11"/>
      <c r="J2053" s="11"/>
      <c r="K2053" s="2"/>
      <c r="L2053" s="2"/>
      <c r="M2053" s="1"/>
    </row>
    <row r="2054" spans="1:13" x14ac:dyDescent="0.2">
      <c r="A2054" s="1"/>
      <c r="B2054" s="1"/>
      <c r="C2054" s="16"/>
      <c r="D2054" s="1"/>
      <c r="E2054" s="1"/>
      <c r="F2054" s="1"/>
      <c r="G2054" s="1"/>
      <c r="H2054" s="11"/>
      <c r="I2054" s="11"/>
      <c r="J2054" s="11"/>
      <c r="K2054" s="2"/>
      <c r="L2054" s="2"/>
      <c r="M2054" s="1"/>
    </row>
    <row r="2055" spans="1:13" x14ac:dyDescent="0.2">
      <c r="A2055" s="1"/>
      <c r="B2055" s="1"/>
      <c r="C2055" s="16"/>
      <c r="D2055" s="1"/>
      <c r="E2055" s="1"/>
      <c r="F2055" s="1"/>
      <c r="G2055" s="1"/>
      <c r="H2055" s="11"/>
      <c r="I2055" s="11"/>
      <c r="J2055" s="11"/>
      <c r="K2055" s="2"/>
      <c r="L2055" s="2"/>
      <c r="M2055" s="1"/>
    </row>
    <row r="2056" spans="1:13" x14ac:dyDescent="0.2">
      <c r="A2056" s="1"/>
      <c r="B2056" s="1"/>
      <c r="C2056" s="16"/>
      <c r="D2056" s="1"/>
      <c r="E2056" s="1"/>
      <c r="F2056" s="1"/>
      <c r="G2056" s="1"/>
      <c r="H2056" s="11"/>
      <c r="I2056" s="11"/>
      <c r="J2056" s="11"/>
      <c r="K2056" s="2"/>
      <c r="L2056" s="2"/>
      <c r="M2056" s="1"/>
    </row>
    <row r="2057" spans="1:13" x14ac:dyDescent="0.2">
      <c r="A2057" s="1"/>
      <c r="B2057" s="1"/>
      <c r="C2057" s="16"/>
      <c r="D2057" s="1"/>
      <c r="E2057" s="1"/>
      <c r="F2057" s="1"/>
      <c r="G2057" s="1"/>
      <c r="H2057" s="11"/>
      <c r="I2057" s="11"/>
      <c r="J2057" s="11"/>
      <c r="K2057" s="2"/>
      <c r="L2057" s="2"/>
      <c r="M2057" s="1"/>
    </row>
    <row r="2058" spans="1:13" x14ac:dyDescent="0.2">
      <c r="A2058" s="1"/>
      <c r="B2058" s="1"/>
      <c r="C2058" s="16"/>
      <c r="D2058" s="1"/>
      <c r="E2058" s="1"/>
      <c r="F2058" s="1"/>
      <c r="G2058" s="1"/>
      <c r="H2058" s="11"/>
      <c r="I2058" s="11"/>
      <c r="J2058" s="11"/>
      <c r="K2058" s="2"/>
      <c r="L2058" s="2"/>
      <c r="M2058" s="1"/>
    </row>
    <row r="2059" spans="1:13" x14ac:dyDescent="0.2">
      <c r="A2059" s="1"/>
      <c r="B2059" s="1"/>
      <c r="C2059" s="16"/>
      <c r="D2059" s="1"/>
      <c r="E2059" s="1"/>
      <c r="F2059" s="1"/>
      <c r="G2059" s="1"/>
      <c r="H2059" s="11"/>
      <c r="I2059" s="11"/>
      <c r="J2059" s="11"/>
      <c r="K2059" s="2"/>
      <c r="L2059" s="2"/>
      <c r="M2059" s="1"/>
    </row>
    <row r="2060" spans="1:13" x14ac:dyDescent="0.2">
      <c r="A2060" s="1"/>
      <c r="B2060" s="1"/>
      <c r="C2060" s="16"/>
      <c r="D2060" s="1"/>
      <c r="E2060" s="1"/>
      <c r="F2060" s="1"/>
      <c r="G2060" s="1"/>
      <c r="H2060" s="11"/>
      <c r="I2060" s="11"/>
      <c r="J2060" s="11"/>
      <c r="K2060" s="2"/>
      <c r="L2060" s="2"/>
      <c r="M2060" s="1"/>
    </row>
    <row r="2061" spans="1:13" x14ac:dyDescent="0.2">
      <c r="A2061" s="1"/>
      <c r="B2061" s="1"/>
      <c r="C2061" s="16"/>
      <c r="D2061" s="1"/>
      <c r="E2061" s="1"/>
      <c r="F2061" s="1"/>
      <c r="G2061" s="1"/>
      <c r="H2061" s="11"/>
      <c r="I2061" s="11"/>
      <c r="J2061" s="11"/>
      <c r="K2061" s="2"/>
      <c r="L2061" s="2"/>
      <c r="M2061" s="1"/>
    </row>
    <row r="2062" spans="1:13" x14ac:dyDescent="0.2">
      <c r="A2062" s="1"/>
      <c r="B2062" s="1"/>
      <c r="C2062" s="16"/>
      <c r="D2062" s="1"/>
      <c r="E2062" s="1"/>
      <c r="F2062" s="1"/>
      <c r="G2062" s="1"/>
      <c r="H2062" s="11"/>
      <c r="I2062" s="11"/>
      <c r="J2062" s="11"/>
      <c r="K2062" s="2"/>
      <c r="L2062" s="2"/>
      <c r="M2062" s="1"/>
    </row>
    <row r="2063" spans="1:13" x14ac:dyDescent="0.2">
      <c r="A2063" s="1"/>
      <c r="B2063" s="1"/>
      <c r="C2063" s="16"/>
      <c r="D2063" s="1"/>
      <c r="E2063" s="1"/>
      <c r="F2063" s="1"/>
      <c r="G2063" s="1"/>
      <c r="H2063" s="11"/>
      <c r="I2063" s="11"/>
      <c r="J2063" s="11"/>
      <c r="K2063" s="2"/>
      <c r="L2063" s="2"/>
      <c r="M2063" s="1"/>
    </row>
    <row r="2064" spans="1:13" x14ac:dyDescent="0.2">
      <c r="A2064" s="1"/>
      <c r="B2064" s="1"/>
      <c r="C2064" s="16"/>
      <c r="D2064" s="1"/>
      <c r="E2064" s="1"/>
      <c r="F2064" s="1"/>
      <c r="G2064" s="1"/>
      <c r="H2064" s="11"/>
      <c r="I2064" s="11"/>
      <c r="J2064" s="11"/>
      <c r="K2064" s="2"/>
      <c r="L2064" s="2"/>
      <c r="M2064" s="1"/>
    </row>
    <row r="2065" spans="1:13" x14ac:dyDescent="0.2">
      <c r="A2065" s="1"/>
      <c r="B2065" s="1"/>
      <c r="C2065" s="16"/>
      <c r="D2065" s="1"/>
      <c r="E2065" s="1"/>
      <c r="F2065" s="1"/>
      <c r="G2065" s="1"/>
      <c r="H2065" s="11"/>
      <c r="I2065" s="11"/>
      <c r="J2065" s="11"/>
      <c r="K2065" s="2"/>
      <c r="L2065" s="2"/>
      <c r="M2065" s="1"/>
    </row>
    <row r="2066" spans="1:13" x14ac:dyDescent="0.2">
      <c r="A2066" s="1"/>
      <c r="B2066" s="1"/>
      <c r="C2066" s="16"/>
      <c r="D2066" s="1"/>
      <c r="E2066" s="1"/>
      <c r="F2066" s="1"/>
      <c r="G2066" s="1"/>
      <c r="H2066" s="11"/>
      <c r="I2066" s="11"/>
      <c r="J2066" s="11"/>
      <c r="K2066" s="2"/>
      <c r="L2066" s="2"/>
      <c r="M2066" s="1"/>
    </row>
    <row r="2067" spans="1:13" x14ac:dyDescent="0.2">
      <c r="A2067" s="1"/>
      <c r="B2067" s="1"/>
      <c r="C2067" s="16"/>
      <c r="D2067" s="1"/>
      <c r="E2067" s="1"/>
      <c r="F2067" s="1"/>
      <c r="G2067" s="1"/>
      <c r="H2067" s="11"/>
      <c r="I2067" s="11"/>
      <c r="J2067" s="11"/>
      <c r="K2067" s="2"/>
      <c r="L2067" s="2"/>
      <c r="M2067" s="1"/>
    </row>
    <row r="2068" spans="1:13" x14ac:dyDescent="0.2">
      <c r="A2068" s="1"/>
      <c r="B2068" s="1"/>
      <c r="C2068" s="16"/>
      <c r="D2068" s="1"/>
      <c r="E2068" s="1"/>
      <c r="F2068" s="1"/>
      <c r="G2068" s="1"/>
      <c r="H2068" s="11"/>
      <c r="I2068" s="11"/>
      <c r="J2068" s="11"/>
      <c r="K2068" s="2"/>
      <c r="L2068" s="2"/>
      <c r="M2068" s="1"/>
    </row>
    <row r="2069" spans="1:13" x14ac:dyDescent="0.2">
      <c r="A2069" s="1"/>
      <c r="B2069" s="1"/>
      <c r="C2069" s="16"/>
      <c r="D2069" s="1"/>
      <c r="E2069" s="1"/>
      <c r="F2069" s="1"/>
      <c r="G2069" s="1"/>
      <c r="H2069" s="11"/>
      <c r="I2069" s="11"/>
      <c r="J2069" s="11"/>
      <c r="K2069" s="2"/>
      <c r="L2069" s="2"/>
      <c r="M2069" s="1"/>
    </row>
    <row r="2070" spans="1:13" x14ac:dyDescent="0.2">
      <c r="A2070" s="1"/>
      <c r="B2070" s="1"/>
      <c r="C2070" s="16"/>
      <c r="D2070" s="1"/>
      <c r="E2070" s="1"/>
      <c r="F2070" s="1"/>
      <c r="G2070" s="1"/>
      <c r="H2070" s="11"/>
      <c r="I2070" s="11"/>
      <c r="J2070" s="11"/>
      <c r="K2070" s="2"/>
      <c r="L2070" s="2"/>
      <c r="M2070" s="1"/>
    </row>
    <row r="2071" spans="1:13" x14ac:dyDescent="0.2">
      <c r="A2071" s="1"/>
      <c r="B2071" s="1"/>
      <c r="C2071" s="16"/>
      <c r="D2071" s="1"/>
      <c r="E2071" s="1"/>
      <c r="F2071" s="1"/>
      <c r="G2071" s="1"/>
      <c r="H2071" s="11"/>
      <c r="I2071" s="11"/>
      <c r="J2071" s="11"/>
      <c r="K2071" s="2"/>
      <c r="L2071" s="2"/>
      <c r="M2071" s="1"/>
    </row>
    <row r="2072" spans="1:13" x14ac:dyDescent="0.2">
      <c r="A2072" s="1"/>
      <c r="B2072" s="1"/>
      <c r="C2072" s="16"/>
      <c r="D2072" s="1"/>
      <c r="E2072" s="1"/>
      <c r="F2072" s="1"/>
      <c r="G2072" s="1"/>
      <c r="H2072" s="11"/>
      <c r="I2072" s="11"/>
      <c r="J2072" s="11"/>
      <c r="K2072" s="2"/>
      <c r="L2072" s="2"/>
      <c r="M2072" s="1"/>
    </row>
    <row r="2073" spans="1:13" x14ac:dyDescent="0.2">
      <c r="A2073" s="1"/>
      <c r="B2073" s="1"/>
      <c r="C2073" s="16"/>
      <c r="D2073" s="1"/>
      <c r="E2073" s="1"/>
      <c r="F2073" s="1"/>
      <c r="G2073" s="1"/>
      <c r="H2073" s="11"/>
      <c r="I2073" s="11"/>
      <c r="J2073" s="11"/>
      <c r="K2073" s="2"/>
      <c r="L2073" s="2"/>
      <c r="M2073" s="1"/>
    </row>
    <row r="2074" spans="1:13" x14ac:dyDescent="0.2">
      <c r="A2074" s="1"/>
      <c r="B2074" s="1"/>
      <c r="C2074" s="16"/>
      <c r="D2074" s="1"/>
      <c r="E2074" s="1"/>
      <c r="F2074" s="1"/>
      <c r="G2074" s="1"/>
      <c r="H2074" s="11"/>
      <c r="I2074" s="11"/>
      <c r="J2074" s="11"/>
      <c r="K2074" s="2"/>
      <c r="L2074" s="2"/>
      <c r="M2074" s="1"/>
    </row>
    <row r="2075" spans="1:13" x14ac:dyDescent="0.2">
      <c r="A2075" s="1"/>
      <c r="B2075" s="1"/>
      <c r="C2075" s="16"/>
      <c r="D2075" s="1"/>
      <c r="E2075" s="1"/>
      <c r="F2075" s="1"/>
      <c r="G2075" s="1"/>
      <c r="H2075" s="11"/>
      <c r="I2075" s="11"/>
      <c r="J2075" s="11"/>
      <c r="K2075" s="2"/>
      <c r="L2075" s="2"/>
      <c r="M2075" s="1"/>
    </row>
    <row r="2076" spans="1:13" x14ac:dyDescent="0.2">
      <c r="A2076" s="1"/>
      <c r="B2076" s="1"/>
      <c r="C2076" s="16"/>
      <c r="D2076" s="1"/>
      <c r="E2076" s="1"/>
      <c r="F2076" s="1"/>
      <c r="G2076" s="1"/>
      <c r="H2076" s="11"/>
      <c r="I2076" s="11"/>
      <c r="J2076" s="11"/>
      <c r="K2076" s="2"/>
      <c r="L2076" s="2"/>
      <c r="M2076" s="1"/>
    </row>
    <row r="2077" spans="1:13" x14ac:dyDescent="0.2">
      <c r="A2077" s="1"/>
      <c r="B2077" s="1"/>
      <c r="C2077" s="16"/>
      <c r="D2077" s="1"/>
      <c r="E2077" s="1"/>
      <c r="F2077" s="1"/>
      <c r="G2077" s="1"/>
      <c r="H2077" s="11"/>
      <c r="I2077" s="11"/>
      <c r="J2077" s="11"/>
      <c r="K2077" s="2"/>
      <c r="L2077" s="2"/>
      <c r="M2077" s="1"/>
    </row>
    <row r="2078" spans="1:13" x14ac:dyDescent="0.2">
      <c r="A2078" s="1"/>
      <c r="B2078" s="1"/>
      <c r="C2078" s="16"/>
      <c r="D2078" s="1"/>
      <c r="E2078" s="1"/>
      <c r="F2078" s="1"/>
      <c r="G2078" s="1"/>
      <c r="H2078" s="11"/>
      <c r="I2078" s="11"/>
      <c r="J2078" s="11"/>
      <c r="K2078" s="2"/>
      <c r="L2078" s="2"/>
      <c r="M2078" s="1"/>
    </row>
    <row r="2079" spans="1:13" x14ac:dyDescent="0.2">
      <c r="A2079" s="1"/>
      <c r="B2079" s="1"/>
      <c r="C2079" s="16"/>
      <c r="D2079" s="1"/>
      <c r="E2079" s="1"/>
      <c r="F2079" s="1"/>
      <c r="G2079" s="1"/>
      <c r="H2079" s="11"/>
      <c r="I2079" s="11"/>
      <c r="J2079" s="11"/>
      <c r="K2079" s="2"/>
      <c r="L2079" s="2"/>
      <c r="M2079" s="1"/>
    </row>
    <row r="2080" spans="1:13" x14ac:dyDescent="0.2">
      <c r="A2080" s="1"/>
      <c r="B2080" s="1"/>
      <c r="C2080" s="16"/>
      <c r="D2080" s="1"/>
      <c r="E2080" s="1"/>
      <c r="F2080" s="1"/>
      <c r="G2080" s="1"/>
      <c r="H2080" s="11"/>
      <c r="I2080" s="11"/>
      <c r="J2080" s="11"/>
      <c r="K2080" s="2"/>
      <c r="L2080" s="2"/>
      <c r="M2080" s="1"/>
    </row>
    <row r="2081" spans="1:13" x14ac:dyDescent="0.2">
      <c r="A2081" s="1"/>
      <c r="B2081" s="1"/>
      <c r="C2081" s="16"/>
      <c r="D2081" s="1"/>
      <c r="E2081" s="1"/>
      <c r="F2081" s="1"/>
      <c r="G2081" s="1"/>
      <c r="H2081" s="11"/>
      <c r="I2081" s="11"/>
      <c r="J2081" s="11"/>
      <c r="K2081" s="2"/>
      <c r="L2081" s="2"/>
      <c r="M2081" s="1"/>
    </row>
    <row r="2082" spans="1:13" x14ac:dyDescent="0.2">
      <c r="A2082" s="1"/>
      <c r="B2082" s="1"/>
      <c r="C2082" s="16"/>
      <c r="D2082" s="1"/>
      <c r="E2082" s="1"/>
      <c r="F2082" s="1"/>
      <c r="G2082" s="1"/>
      <c r="H2082" s="11"/>
      <c r="I2082" s="11"/>
      <c r="J2082" s="11"/>
      <c r="K2082" s="2"/>
      <c r="L2082" s="2"/>
      <c r="M2082" s="1"/>
    </row>
    <row r="2083" spans="1:13" x14ac:dyDescent="0.2">
      <c r="A2083" s="1"/>
      <c r="B2083" s="1"/>
      <c r="C2083" s="16"/>
      <c r="D2083" s="1"/>
      <c r="E2083" s="1"/>
      <c r="F2083" s="1"/>
      <c r="G2083" s="1"/>
      <c r="H2083" s="11"/>
      <c r="I2083" s="11"/>
      <c r="J2083" s="11"/>
      <c r="K2083" s="2"/>
      <c r="L2083" s="2"/>
      <c r="M2083" s="1"/>
    </row>
    <row r="2084" spans="1:13" x14ac:dyDescent="0.2">
      <c r="A2084" s="1"/>
      <c r="B2084" s="1"/>
      <c r="C2084" s="16"/>
      <c r="D2084" s="1"/>
      <c r="E2084" s="1"/>
      <c r="F2084" s="1"/>
      <c r="G2084" s="1"/>
      <c r="H2084" s="11"/>
      <c r="I2084" s="11"/>
      <c r="J2084" s="11"/>
      <c r="K2084" s="2"/>
      <c r="L2084" s="2"/>
      <c r="M2084" s="1"/>
    </row>
    <row r="2085" spans="1:13" x14ac:dyDescent="0.2">
      <c r="A2085" s="1"/>
      <c r="B2085" s="1"/>
      <c r="C2085" s="16"/>
      <c r="D2085" s="1"/>
      <c r="E2085" s="1"/>
      <c r="F2085" s="1"/>
      <c r="G2085" s="1"/>
      <c r="H2085" s="11"/>
      <c r="I2085" s="11"/>
      <c r="J2085" s="11"/>
      <c r="K2085" s="2"/>
      <c r="L2085" s="2"/>
      <c r="M2085" s="1"/>
    </row>
    <row r="2086" spans="1:13" x14ac:dyDescent="0.2">
      <c r="A2086" s="1"/>
      <c r="B2086" s="1"/>
      <c r="C2086" s="16"/>
      <c r="D2086" s="1"/>
      <c r="E2086" s="1"/>
      <c r="F2086" s="1"/>
      <c r="G2086" s="1"/>
      <c r="H2086" s="11"/>
      <c r="I2086" s="11"/>
      <c r="J2086" s="11"/>
      <c r="K2086" s="2"/>
      <c r="L2086" s="2"/>
      <c r="M2086" s="1"/>
    </row>
    <row r="2087" spans="1:13" x14ac:dyDescent="0.2">
      <c r="A2087" s="1"/>
      <c r="B2087" s="1"/>
      <c r="C2087" s="16"/>
      <c r="D2087" s="1"/>
      <c r="E2087" s="1"/>
      <c r="F2087" s="1"/>
      <c r="G2087" s="1"/>
      <c r="H2087" s="11"/>
      <c r="I2087" s="11"/>
      <c r="J2087" s="11"/>
      <c r="K2087" s="2"/>
      <c r="L2087" s="2"/>
      <c r="M2087" s="1"/>
    </row>
    <row r="2088" spans="1:13" x14ac:dyDescent="0.2">
      <c r="A2088" s="1"/>
      <c r="B2088" s="1"/>
      <c r="C2088" s="16"/>
      <c r="D2088" s="1"/>
      <c r="E2088" s="1"/>
      <c r="F2088" s="1"/>
      <c r="G2088" s="1"/>
      <c r="H2088" s="11"/>
      <c r="I2088" s="11"/>
      <c r="J2088" s="11"/>
      <c r="K2088" s="2"/>
      <c r="L2088" s="2"/>
      <c r="M2088" s="1"/>
    </row>
    <row r="2089" spans="1:13" x14ac:dyDescent="0.2">
      <c r="A2089" s="1"/>
      <c r="B2089" s="1"/>
      <c r="C2089" s="16"/>
      <c r="D2089" s="1"/>
      <c r="E2089" s="1"/>
      <c r="F2089" s="1"/>
      <c r="G2089" s="1"/>
      <c r="H2089" s="11"/>
      <c r="I2089" s="11"/>
      <c r="J2089" s="11"/>
      <c r="K2089" s="2"/>
      <c r="L2089" s="2"/>
      <c r="M2089" s="1"/>
    </row>
    <row r="2090" spans="1:13" x14ac:dyDescent="0.2">
      <c r="A2090" s="1"/>
      <c r="B2090" s="1"/>
      <c r="C2090" s="16"/>
      <c r="D2090" s="1"/>
      <c r="E2090" s="1"/>
      <c r="F2090" s="1"/>
      <c r="G2090" s="1"/>
      <c r="H2090" s="11"/>
      <c r="I2090" s="11"/>
      <c r="J2090" s="11"/>
      <c r="K2090" s="2"/>
      <c r="L2090" s="2"/>
      <c r="M2090" s="1"/>
    </row>
    <row r="2091" spans="1:13" x14ac:dyDescent="0.2">
      <c r="A2091" s="1"/>
      <c r="B2091" s="1"/>
      <c r="C2091" s="16"/>
      <c r="D2091" s="1"/>
      <c r="E2091" s="1"/>
      <c r="F2091" s="1"/>
      <c r="G2091" s="1"/>
      <c r="H2091" s="11"/>
      <c r="I2091" s="11"/>
      <c r="J2091" s="11"/>
      <c r="K2091" s="2"/>
      <c r="L2091" s="2"/>
      <c r="M2091" s="1"/>
    </row>
    <row r="2092" spans="1:13" x14ac:dyDescent="0.2">
      <c r="A2092" s="1"/>
      <c r="B2092" s="1"/>
      <c r="C2092" s="16"/>
      <c r="D2092" s="1"/>
      <c r="E2092" s="1"/>
      <c r="F2092" s="1"/>
      <c r="G2092" s="1"/>
      <c r="H2092" s="11"/>
      <c r="I2092" s="11"/>
      <c r="J2092" s="11"/>
      <c r="K2092" s="2"/>
      <c r="L2092" s="2"/>
      <c r="M2092" s="1"/>
    </row>
    <row r="2093" spans="1:13" x14ac:dyDescent="0.2">
      <c r="A2093" s="1"/>
      <c r="B2093" s="1"/>
      <c r="C2093" s="16"/>
      <c r="D2093" s="1"/>
      <c r="E2093" s="1"/>
      <c r="F2093" s="1"/>
      <c r="G2093" s="1"/>
      <c r="H2093" s="11"/>
      <c r="I2093" s="11"/>
      <c r="J2093" s="11"/>
      <c r="K2093" s="2"/>
      <c r="L2093" s="2"/>
      <c r="M2093" s="1"/>
    </row>
    <row r="2094" spans="1:13" x14ac:dyDescent="0.2">
      <c r="A2094" s="1"/>
      <c r="B2094" s="1"/>
      <c r="C2094" s="16"/>
      <c r="D2094" s="1"/>
      <c r="E2094" s="1"/>
      <c r="F2094" s="1"/>
      <c r="G2094" s="1"/>
      <c r="H2094" s="11"/>
      <c r="I2094" s="11"/>
      <c r="J2094" s="11"/>
      <c r="K2094" s="2"/>
      <c r="L2094" s="2"/>
      <c r="M2094" s="1"/>
    </row>
    <row r="2095" spans="1:13" x14ac:dyDescent="0.2">
      <c r="A2095" s="1"/>
      <c r="B2095" s="1"/>
      <c r="C2095" s="16"/>
      <c r="D2095" s="1"/>
      <c r="E2095" s="1"/>
      <c r="F2095" s="1"/>
      <c r="G2095" s="1"/>
      <c r="H2095" s="11"/>
      <c r="I2095" s="11"/>
      <c r="J2095" s="11"/>
      <c r="K2095" s="2"/>
      <c r="L2095" s="2"/>
      <c r="M2095" s="1"/>
    </row>
    <row r="2096" spans="1:13" x14ac:dyDescent="0.2">
      <c r="A2096" s="1"/>
      <c r="B2096" s="1"/>
      <c r="C2096" s="16"/>
      <c r="D2096" s="1"/>
      <c r="E2096" s="1"/>
      <c r="F2096" s="1"/>
      <c r="G2096" s="1"/>
      <c r="H2096" s="11"/>
      <c r="I2096" s="11"/>
      <c r="J2096" s="11"/>
      <c r="K2096" s="2"/>
      <c r="L2096" s="2"/>
      <c r="M2096" s="1"/>
    </row>
    <row r="2097" spans="1:13" x14ac:dyDescent="0.2">
      <c r="A2097" s="1"/>
      <c r="B2097" s="1"/>
      <c r="C2097" s="16"/>
      <c r="D2097" s="1"/>
      <c r="E2097" s="1"/>
      <c r="F2097" s="1"/>
      <c r="G2097" s="1"/>
      <c r="H2097" s="11"/>
      <c r="I2097" s="11"/>
      <c r="J2097" s="11"/>
      <c r="K2097" s="2"/>
      <c r="L2097" s="2"/>
      <c r="M2097" s="1"/>
    </row>
    <row r="2098" spans="1:13" x14ac:dyDescent="0.2">
      <c r="A2098" s="1"/>
      <c r="B2098" s="1"/>
      <c r="C2098" s="16"/>
      <c r="D2098" s="1"/>
      <c r="E2098" s="1"/>
      <c r="F2098" s="1"/>
      <c r="G2098" s="1"/>
      <c r="H2098" s="11"/>
      <c r="I2098" s="11"/>
      <c r="J2098" s="11"/>
      <c r="K2098" s="2"/>
      <c r="L2098" s="2"/>
      <c r="M2098" s="1"/>
    </row>
    <row r="2099" spans="1:13" x14ac:dyDescent="0.2">
      <c r="A2099" s="1"/>
      <c r="B2099" s="1"/>
      <c r="C2099" s="16"/>
      <c r="D2099" s="1"/>
      <c r="E2099" s="1"/>
      <c r="F2099" s="1"/>
      <c r="G2099" s="1"/>
      <c r="H2099" s="11"/>
      <c r="I2099" s="11"/>
      <c r="J2099" s="11"/>
      <c r="K2099" s="2"/>
      <c r="L2099" s="2"/>
      <c r="M2099" s="1"/>
    </row>
    <row r="2100" spans="1:13" x14ac:dyDescent="0.2">
      <c r="A2100" s="1"/>
      <c r="B2100" s="1"/>
      <c r="C2100" s="16"/>
      <c r="D2100" s="1"/>
      <c r="E2100" s="1"/>
      <c r="F2100" s="1"/>
      <c r="G2100" s="1"/>
      <c r="H2100" s="11"/>
      <c r="I2100" s="11"/>
      <c r="J2100" s="11"/>
      <c r="K2100" s="2"/>
      <c r="L2100" s="2"/>
      <c r="M2100" s="1"/>
    </row>
    <row r="2101" spans="1:13" x14ac:dyDescent="0.2">
      <c r="A2101" s="1"/>
      <c r="B2101" s="1"/>
      <c r="C2101" s="16"/>
      <c r="D2101" s="1"/>
      <c r="E2101" s="1"/>
      <c r="F2101" s="1"/>
      <c r="G2101" s="1"/>
      <c r="H2101" s="11"/>
      <c r="I2101" s="11"/>
      <c r="J2101" s="11"/>
      <c r="K2101" s="2"/>
      <c r="L2101" s="2"/>
      <c r="M2101" s="1"/>
    </row>
    <row r="2102" spans="1:13" x14ac:dyDescent="0.2">
      <c r="A2102" s="1"/>
      <c r="B2102" s="1"/>
      <c r="C2102" s="16"/>
      <c r="D2102" s="1"/>
      <c r="E2102" s="1"/>
      <c r="F2102" s="1"/>
      <c r="G2102" s="1"/>
      <c r="H2102" s="11"/>
      <c r="I2102" s="11"/>
      <c r="J2102" s="11"/>
      <c r="K2102" s="2"/>
      <c r="L2102" s="2"/>
      <c r="M2102" s="1"/>
    </row>
    <row r="2103" spans="1:13" x14ac:dyDescent="0.2">
      <c r="A2103" s="1"/>
      <c r="B2103" s="1"/>
      <c r="C2103" s="16"/>
      <c r="D2103" s="1"/>
      <c r="E2103" s="1"/>
      <c r="F2103" s="1"/>
      <c r="G2103" s="1"/>
      <c r="H2103" s="11"/>
      <c r="I2103" s="11"/>
      <c r="J2103" s="11"/>
      <c r="K2103" s="2"/>
      <c r="L2103" s="2"/>
      <c r="M2103" s="1"/>
    </row>
    <row r="2104" spans="1:13" x14ac:dyDescent="0.2">
      <c r="A2104" s="1"/>
      <c r="B2104" s="1"/>
      <c r="C2104" s="16"/>
      <c r="D2104" s="1"/>
      <c r="E2104" s="1"/>
      <c r="F2104" s="1"/>
      <c r="G2104" s="1"/>
      <c r="H2104" s="11"/>
      <c r="I2104" s="11"/>
      <c r="J2104" s="11"/>
      <c r="K2104" s="2"/>
      <c r="L2104" s="2"/>
      <c r="M2104" s="1"/>
    </row>
    <row r="2105" spans="1:13" x14ac:dyDescent="0.2">
      <c r="A2105" s="1"/>
      <c r="B2105" s="1"/>
      <c r="C2105" s="16"/>
      <c r="D2105" s="1"/>
      <c r="E2105" s="1"/>
      <c r="F2105" s="1"/>
      <c r="G2105" s="1"/>
      <c r="H2105" s="11"/>
      <c r="I2105" s="11"/>
      <c r="J2105" s="11"/>
      <c r="K2105" s="2"/>
      <c r="L2105" s="2"/>
      <c r="M2105" s="1"/>
    </row>
    <row r="2106" spans="1:13" x14ac:dyDescent="0.2">
      <c r="A2106" s="1"/>
      <c r="B2106" s="1"/>
      <c r="C2106" s="16"/>
      <c r="D2106" s="1"/>
      <c r="E2106" s="1"/>
      <c r="F2106" s="1"/>
      <c r="G2106" s="1"/>
      <c r="H2106" s="11"/>
      <c r="I2106" s="11"/>
      <c r="J2106" s="11"/>
      <c r="K2106" s="2"/>
      <c r="L2106" s="2"/>
      <c r="M2106" s="1"/>
    </row>
    <row r="2107" spans="1:13" x14ac:dyDescent="0.2">
      <c r="A2107" s="1"/>
      <c r="B2107" s="1"/>
      <c r="C2107" s="16"/>
      <c r="D2107" s="1"/>
      <c r="E2107" s="1"/>
      <c r="F2107" s="1"/>
      <c r="G2107" s="1"/>
      <c r="H2107" s="11"/>
      <c r="I2107" s="11"/>
      <c r="J2107" s="11"/>
      <c r="K2107" s="2"/>
      <c r="L2107" s="2"/>
      <c r="M2107" s="1"/>
    </row>
    <row r="2108" spans="1:13" x14ac:dyDescent="0.2">
      <c r="A2108" s="1"/>
      <c r="B2108" s="1"/>
      <c r="C2108" s="16"/>
      <c r="D2108" s="1"/>
      <c r="E2108" s="1"/>
      <c r="F2108" s="1"/>
      <c r="G2108" s="1"/>
      <c r="H2108" s="11"/>
      <c r="I2108" s="11"/>
      <c r="J2108" s="11"/>
      <c r="K2108" s="2"/>
      <c r="L2108" s="2"/>
      <c r="M2108" s="1"/>
    </row>
    <row r="2109" spans="1:13" x14ac:dyDescent="0.2">
      <c r="A2109" s="1"/>
      <c r="B2109" s="1"/>
      <c r="C2109" s="16"/>
      <c r="D2109" s="1"/>
      <c r="E2109" s="1"/>
      <c r="F2109" s="1"/>
      <c r="G2109" s="1"/>
      <c r="H2109" s="11"/>
      <c r="I2109" s="11"/>
      <c r="J2109" s="11"/>
      <c r="K2109" s="2"/>
      <c r="L2109" s="2"/>
      <c r="M2109" s="1"/>
    </row>
    <row r="2110" spans="1:13" x14ac:dyDescent="0.2">
      <c r="A2110" s="1"/>
      <c r="B2110" s="1"/>
      <c r="C2110" s="16"/>
      <c r="D2110" s="1"/>
      <c r="E2110" s="1"/>
      <c r="F2110" s="1"/>
      <c r="G2110" s="1"/>
      <c r="H2110" s="11"/>
      <c r="I2110" s="11"/>
      <c r="J2110" s="11"/>
      <c r="K2110" s="2"/>
      <c r="L2110" s="2"/>
      <c r="M2110" s="1"/>
    </row>
    <row r="2111" spans="1:13" x14ac:dyDescent="0.2">
      <c r="A2111" s="1"/>
      <c r="B2111" s="1"/>
      <c r="C2111" s="16"/>
      <c r="D2111" s="1"/>
      <c r="E2111" s="1"/>
      <c r="F2111" s="1"/>
      <c r="G2111" s="1"/>
      <c r="H2111" s="11"/>
      <c r="I2111" s="11"/>
      <c r="J2111" s="11"/>
      <c r="K2111" s="2"/>
      <c r="L2111" s="2"/>
      <c r="M2111" s="1"/>
    </row>
    <row r="2112" spans="1:13" x14ac:dyDescent="0.2">
      <c r="A2112" s="1"/>
      <c r="B2112" s="1"/>
      <c r="C2112" s="16"/>
      <c r="D2112" s="1"/>
      <c r="E2112" s="1"/>
      <c r="F2112" s="1"/>
      <c r="G2112" s="1"/>
      <c r="H2112" s="11"/>
      <c r="I2112" s="11"/>
      <c r="J2112" s="11"/>
      <c r="K2112" s="2"/>
      <c r="L2112" s="2"/>
      <c r="M2112" s="1"/>
    </row>
    <row r="2113" spans="1:13" x14ac:dyDescent="0.2">
      <c r="A2113" s="1"/>
      <c r="B2113" s="1"/>
      <c r="C2113" s="16"/>
      <c r="D2113" s="1"/>
      <c r="E2113" s="1"/>
      <c r="F2113" s="1"/>
      <c r="G2113" s="1"/>
      <c r="H2113" s="11"/>
      <c r="I2113" s="11"/>
      <c r="J2113" s="11"/>
      <c r="K2113" s="2"/>
      <c r="L2113" s="2"/>
      <c r="M2113" s="1"/>
    </row>
    <row r="2114" spans="1:13" x14ac:dyDescent="0.2">
      <c r="A2114" s="1"/>
      <c r="B2114" s="1"/>
      <c r="C2114" s="16"/>
      <c r="D2114" s="1"/>
      <c r="E2114" s="1"/>
      <c r="F2114" s="1"/>
      <c r="G2114" s="1"/>
      <c r="H2114" s="11"/>
      <c r="I2114" s="11"/>
      <c r="J2114" s="11"/>
      <c r="K2114" s="2"/>
      <c r="L2114" s="2"/>
      <c r="M2114" s="1"/>
    </row>
    <row r="2115" spans="1:13" x14ac:dyDescent="0.2">
      <c r="A2115" s="1"/>
      <c r="B2115" s="1"/>
      <c r="C2115" s="16"/>
      <c r="D2115" s="1"/>
      <c r="E2115" s="1"/>
      <c r="F2115" s="1"/>
      <c r="G2115" s="1"/>
      <c r="H2115" s="11"/>
      <c r="I2115" s="11"/>
      <c r="J2115" s="11"/>
      <c r="K2115" s="2"/>
      <c r="L2115" s="2"/>
      <c r="M2115" s="1"/>
    </row>
    <row r="2116" spans="1:13" x14ac:dyDescent="0.2">
      <c r="A2116" s="1"/>
      <c r="B2116" s="1"/>
      <c r="C2116" s="16"/>
      <c r="D2116" s="1"/>
      <c r="E2116" s="1"/>
      <c r="F2116" s="1"/>
      <c r="G2116" s="1"/>
      <c r="H2116" s="11"/>
      <c r="I2116" s="11"/>
      <c r="J2116" s="11"/>
      <c r="K2116" s="2"/>
      <c r="L2116" s="2"/>
      <c r="M2116" s="1"/>
    </row>
    <row r="2117" spans="1:13" x14ac:dyDescent="0.2">
      <c r="A2117" s="1"/>
      <c r="B2117" s="1"/>
      <c r="C2117" s="16"/>
      <c r="D2117" s="1"/>
      <c r="E2117" s="1"/>
      <c r="F2117" s="1"/>
      <c r="G2117" s="1"/>
      <c r="H2117" s="11"/>
      <c r="I2117" s="11"/>
      <c r="J2117" s="11"/>
      <c r="K2117" s="2"/>
      <c r="L2117" s="2"/>
      <c r="M2117" s="1"/>
    </row>
    <row r="2118" spans="1:13" x14ac:dyDescent="0.2">
      <c r="A2118" s="1"/>
      <c r="B2118" s="1"/>
      <c r="C2118" s="16"/>
      <c r="D2118" s="1"/>
      <c r="E2118" s="1"/>
      <c r="F2118" s="1"/>
      <c r="G2118" s="1"/>
      <c r="H2118" s="11"/>
      <c r="I2118" s="11"/>
      <c r="J2118" s="11"/>
      <c r="K2118" s="2"/>
      <c r="L2118" s="2"/>
      <c r="M2118" s="1"/>
    </row>
    <row r="2119" spans="1:13" x14ac:dyDescent="0.2">
      <c r="A2119" s="1"/>
      <c r="B2119" s="1"/>
      <c r="C2119" s="16"/>
      <c r="D2119" s="1"/>
      <c r="E2119" s="1"/>
      <c r="F2119" s="1"/>
      <c r="G2119" s="1"/>
      <c r="H2119" s="11"/>
      <c r="I2119" s="11"/>
      <c r="J2119" s="11"/>
      <c r="K2119" s="2"/>
      <c r="L2119" s="2"/>
      <c r="M2119" s="1"/>
    </row>
    <row r="2120" spans="1:13" x14ac:dyDescent="0.2">
      <c r="A2120" s="1"/>
      <c r="B2120" s="1"/>
      <c r="C2120" s="16"/>
      <c r="D2120" s="1"/>
      <c r="E2120" s="1"/>
      <c r="F2120" s="1"/>
      <c r="G2120" s="1"/>
      <c r="H2120" s="11"/>
      <c r="I2120" s="11"/>
      <c r="J2120" s="11"/>
      <c r="K2120" s="2"/>
      <c r="L2120" s="2"/>
      <c r="M2120" s="1"/>
    </row>
    <row r="2121" spans="1:13" x14ac:dyDescent="0.2">
      <c r="A2121" s="1"/>
      <c r="B2121" s="1"/>
      <c r="C2121" s="16"/>
      <c r="D2121" s="1"/>
      <c r="E2121" s="1"/>
      <c r="F2121" s="1"/>
      <c r="G2121" s="1"/>
      <c r="H2121" s="11"/>
      <c r="I2121" s="11"/>
      <c r="J2121" s="11"/>
      <c r="K2121" s="2"/>
      <c r="L2121" s="2"/>
      <c r="M2121" s="1"/>
    </row>
    <row r="2122" spans="1:13" x14ac:dyDescent="0.2">
      <c r="A2122" s="1"/>
      <c r="B2122" s="1"/>
      <c r="C2122" s="16"/>
      <c r="D2122" s="1"/>
      <c r="E2122" s="1"/>
      <c r="F2122" s="1"/>
      <c r="G2122" s="1"/>
      <c r="H2122" s="11"/>
      <c r="I2122" s="11"/>
      <c r="J2122" s="11"/>
      <c r="K2122" s="2"/>
      <c r="L2122" s="2"/>
      <c r="M2122" s="1"/>
    </row>
    <row r="2123" spans="1:13" x14ac:dyDescent="0.2">
      <c r="A2123" s="1"/>
      <c r="B2123" s="1"/>
      <c r="C2123" s="16"/>
      <c r="D2123" s="1"/>
      <c r="E2123" s="1"/>
      <c r="F2123" s="1"/>
      <c r="G2123" s="1"/>
      <c r="H2123" s="11"/>
      <c r="I2123" s="11"/>
      <c r="J2123" s="11"/>
      <c r="K2123" s="2"/>
      <c r="L2123" s="2"/>
      <c r="M2123" s="1"/>
    </row>
    <row r="2124" spans="1:13" x14ac:dyDescent="0.2">
      <c r="A2124" s="1"/>
      <c r="B2124" s="1"/>
      <c r="C2124" s="16"/>
      <c r="D2124" s="1"/>
      <c r="E2124" s="1"/>
      <c r="F2124" s="1"/>
      <c r="G2124" s="1"/>
      <c r="H2124" s="11"/>
      <c r="I2124" s="11"/>
      <c r="J2124" s="11"/>
      <c r="K2124" s="2"/>
      <c r="L2124" s="2"/>
      <c r="M2124" s="1"/>
    </row>
    <row r="2125" spans="1:13" x14ac:dyDescent="0.2">
      <c r="A2125" s="1"/>
      <c r="B2125" s="1"/>
      <c r="C2125" s="16"/>
      <c r="D2125" s="1"/>
      <c r="E2125" s="1"/>
      <c r="F2125" s="1"/>
      <c r="G2125" s="1"/>
      <c r="H2125" s="11"/>
      <c r="I2125" s="11"/>
      <c r="J2125" s="11"/>
      <c r="K2125" s="2"/>
      <c r="L2125" s="2"/>
      <c r="M2125" s="1"/>
    </row>
    <row r="2126" spans="1:13" x14ac:dyDescent="0.2">
      <c r="A2126" s="1"/>
      <c r="B2126" s="1"/>
      <c r="C2126" s="16"/>
      <c r="D2126" s="1"/>
      <c r="E2126" s="1"/>
      <c r="F2126" s="1"/>
      <c r="G2126" s="1"/>
      <c r="H2126" s="11"/>
      <c r="I2126" s="11"/>
      <c r="J2126" s="11"/>
      <c r="K2126" s="2"/>
      <c r="L2126" s="2"/>
      <c r="M2126" s="1"/>
    </row>
    <row r="2127" spans="1:13" x14ac:dyDescent="0.2">
      <c r="A2127" s="1"/>
      <c r="B2127" s="1"/>
      <c r="C2127" s="16"/>
      <c r="D2127" s="1"/>
      <c r="E2127" s="1"/>
      <c r="F2127" s="1"/>
      <c r="G2127" s="1"/>
      <c r="H2127" s="11"/>
      <c r="I2127" s="11"/>
      <c r="J2127" s="11"/>
      <c r="K2127" s="2"/>
      <c r="L2127" s="2"/>
      <c r="M2127" s="1"/>
    </row>
    <row r="2128" spans="1:13" x14ac:dyDescent="0.2">
      <c r="A2128" s="1"/>
      <c r="B2128" s="1"/>
      <c r="C2128" s="16"/>
      <c r="D2128" s="1"/>
      <c r="E2128" s="1"/>
      <c r="F2128" s="1"/>
      <c r="G2128" s="1"/>
      <c r="H2128" s="11"/>
      <c r="I2128" s="11"/>
      <c r="J2128" s="11"/>
      <c r="K2128" s="2"/>
      <c r="L2128" s="2"/>
      <c r="M2128" s="1"/>
    </row>
    <row r="2129" spans="1:13" x14ac:dyDescent="0.2">
      <c r="A2129" s="1"/>
      <c r="B2129" s="1"/>
      <c r="C2129" s="16"/>
      <c r="D2129" s="1"/>
      <c r="E2129" s="1"/>
      <c r="F2129" s="1"/>
      <c r="G2129" s="1"/>
      <c r="H2129" s="11"/>
      <c r="I2129" s="11"/>
      <c r="J2129" s="11"/>
      <c r="K2129" s="2"/>
      <c r="L2129" s="2"/>
      <c r="M2129" s="1"/>
    </row>
    <row r="2130" spans="1:13" x14ac:dyDescent="0.2">
      <c r="A2130" s="1"/>
      <c r="B2130" s="1"/>
      <c r="C2130" s="16"/>
      <c r="D2130" s="1"/>
      <c r="E2130" s="1"/>
      <c r="F2130" s="1"/>
      <c r="G2130" s="1"/>
      <c r="H2130" s="11"/>
      <c r="I2130" s="11"/>
      <c r="J2130" s="11"/>
      <c r="K2130" s="2"/>
      <c r="L2130" s="2"/>
      <c r="M2130" s="1"/>
    </row>
    <row r="2131" spans="1:13" x14ac:dyDescent="0.2">
      <c r="A2131" s="1"/>
      <c r="B2131" s="1"/>
      <c r="C2131" s="16"/>
      <c r="D2131" s="1"/>
      <c r="E2131" s="1"/>
      <c r="F2131" s="1"/>
      <c r="G2131" s="1"/>
      <c r="H2131" s="11"/>
      <c r="I2131" s="11"/>
      <c r="J2131" s="11"/>
      <c r="K2131" s="2"/>
      <c r="L2131" s="2"/>
      <c r="M2131" s="1"/>
    </row>
    <row r="2132" spans="1:13" x14ac:dyDescent="0.2">
      <c r="A2132" s="1"/>
      <c r="B2132" s="1"/>
      <c r="C2132" s="16"/>
      <c r="D2132" s="1"/>
      <c r="E2132" s="1"/>
      <c r="F2132" s="1"/>
      <c r="G2132" s="1"/>
      <c r="H2132" s="11"/>
      <c r="I2132" s="11"/>
      <c r="J2132" s="11"/>
      <c r="K2132" s="2"/>
      <c r="L2132" s="2"/>
      <c r="M2132" s="1"/>
    </row>
    <row r="2133" spans="1:13" x14ac:dyDescent="0.2">
      <c r="A2133" s="1"/>
      <c r="B2133" s="1"/>
      <c r="C2133" s="16"/>
      <c r="D2133" s="1"/>
      <c r="E2133" s="1"/>
      <c r="F2133" s="1"/>
      <c r="G2133" s="1"/>
      <c r="H2133" s="11"/>
      <c r="I2133" s="11"/>
      <c r="J2133" s="11"/>
      <c r="K2133" s="2"/>
      <c r="L2133" s="2"/>
      <c r="M2133" s="1"/>
    </row>
    <row r="2134" spans="1:13" x14ac:dyDescent="0.2">
      <c r="A2134" s="1"/>
      <c r="B2134" s="1"/>
      <c r="C2134" s="16"/>
      <c r="D2134" s="1"/>
      <c r="E2134" s="1"/>
      <c r="F2134" s="1"/>
      <c r="G2134" s="1"/>
      <c r="H2134" s="11"/>
      <c r="I2134" s="11"/>
      <c r="J2134" s="11"/>
      <c r="K2134" s="2"/>
      <c r="L2134" s="2"/>
      <c r="M2134" s="1"/>
    </row>
    <row r="2135" spans="1:13" x14ac:dyDescent="0.2">
      <c r="A2135" s="1"/>
      <c r="B2135" s="1"/>
      <c r="C2135" s="16"/>
      <c r="D2135" s="1"/>
      <c r="E2135" s="1"/>
      <c r="F2135" s="1"/>
      <c r="G2135" s="1"/>
      <c r="H2135" s="11"/>
      <c r="I2135" s="11"/>
      <c r="J2135" s="11"/>
      <c r="K2135" s="2"/>
      <c r="L2135" s="2"/>
      <c r="M2135" s="1"/>
    </row>
    <row r="2136" spans="1:13" x14ac:dyDescent="0.2">
      <c r="A2136" s="1"/>
      <c r="B2136" s="1"/>
      <c r="C2136" s="16"/>
      <c r="D2136" s="1"/>
      <c r="E2136" s="1"/>
      <c r="F2136" s="1"/>
      <c r="G2136" s="1"/>
      <c r="H2136" s="11"/>
      <c r="I2136" s="11"/>
      <c r="J2136" s="11"/>
      <c r="K2136" s="2"/>
      <c r="L2136" s="2"/>
      <c r="M2136" s="1"/>
    </row>
    <row r="2137" spans="1:13" x14ac:dyDescent="0.2">
      <c r="A2137" s="1"/>
      <c r="B2137" s="1"/>
      <c r="C2137" s="16"/>
      <c r="D2137" s="1"/>
      <c r="E2137" s="1"/>
      <c r="F2137" s="1"/>
      <c r="G2137" s="1"/>
      <c r="H2137" s="11"/>
      <c r="I2137" s="11"/>
      <c r="J2137" s="11"/>
      <c r="K2137" s="2"/>
      <c r="L2137" s="2"/>
      <c r="M2137" s="1"/>
    </row>
    <row r="2138" spans="1:13" x14ac:dyDescent="0.2">
      <c r="A2138" s="1"/>
      <c r="B2138" s="1"/>
      <c r="C2138" s="16"/>
      <c r="D2138" s="1"/>
      <c r="E2138" s="1"/>
      <c r="F2138" s="1"/>
      <c r="G2138" s="1"/>
      <c r="H2138" s="11"/>
      <c r="I2138" s="11"/>
      <c r="J2138" s="11"/>
      <c r="K2138" s="2"/>
      <c r="L2138" s="2"/>
      <c r="M2138" s="1"/>
    </row>
    <row r="2139" spans="1:13" x14ac:dyDescent="0.2">
      <c r="A2139" s="1"/>
      <c r="B2139" s="1"/>
      <c r="C2139" s="16"/>
      <c r="D2139" s="1"/>
      <c r="E2139" s="1"/>
      <c r="F2139" s="1"/>
      <c r="G2139" s="1"/>
      <c r="H2139" s="11"/>
      <c r="I2139" s="11"/>
      <c r="J2139" s="11"/>
      <c r="K2139" s="2"/>
      <c r="L2139" s="2"/>
      <c r="M2139" s="1"/>
    </row>
    <row r="2140" spans="1:13" x14ac:dyDescent="0.2">
      <c r="A2140" s="1"/>
      <c r="B2140" s="1"/>
      <c r="C2140" s="16"/>
      <c r="D2140" s="1"/>
      <c r="E2140" s="1"/>
      <c r="F2140" s="1"/>
      <c r="G2140" s="1"/>
      <c r="H2140" s="11"/>
      <c r="I2140" s="11"/>
      <c r="J2140" s="11"/>
      <c r="K2140" s="2"/>
      <c r="L2140" s="2"/>
      <c r="M2140" s="1"/>
    </row>
    <row r="2141" spans="1:13" x14ac:dyDescent="0.2">
      <c r="A2141" s="1"/>
      <c r="B2141" s="1"/>
      <c r="C2141" s="16"/>
      <c r="D2141" s="1"/>
      <c r="E2141" s="1"/>
      <c r="F2141" s="1"/>
      <c r="G2141" s="1"/>
      <c r="H2141" s="11"/>
      <c r="I2141" s="11"/>
      <c r="J2141" s="11"/>
      <c r="K2141" s="2"/>
      <c r="L2141" s="2"/>
      <c r="M2141" s="1"/>
    </row>
    <row r="2142" spans="1:13" x14ac:dyDescent="0.2">
      <c r="A2142" s="1"/>
      <c r="B2142" s="1"/>
      <c r="C2142" s="16"/>
      <c r="D2142" s="1"/>
      <c r="E2142" s="1"/>
      <c r="F2142" s="1"/>
      <c r="G2142" s="1"/>
      <c r="H2142" s="11"/>
      <c r="I2142" s="11"/>
      <c r="J2142" s="11"/>
      <c r="K2142" s="2"/>
      <c r="L2142" s="2"/>
      <c r="M2142" s="1"/>
    </row>
    <row r="2143" spans="1:13" x14ac:dyDescent="0.2">
      <c r="A2143" s="1"/>
      <c r="B2143" s="1"/>
      <c r="C2143" s="16"/>
      <c r="D2143" s="1"/>
      <c r="E2143" s="1"/>
      <c r="F2143" s="1"/>
      <c r="G2143" s="1"/>
      <c r="H2143" s="11"/>
      <c r="I2143" s="11"/>
      <c r="J2143" s="11"/>
      <c r="K2143" s="2"/>
      <c r="L2143" s="2"/>
      <c r="M2143" s="1"/>
    </row>
    <row r="2144" spans="1:13" x14ac:dyDescent="0.2">
      <c r="A2144" s="1"/>
      <c r="B2144" s="1"/>
      <c r="C2144" s="16"/>
      <c r="D2144" s="1"/>
      <c r="E2144" s="1"/>
      <c r="F2144" s="1"/>
      <c r="G2144" s="1"/>
      <c r="H2144" s="11"/>
      <c r="I2144" s="11"/>
      <c r="J2144" s="11"/>
      <c r="K2144" s="2"/>
      <c r="L2144" s="2"/>
      <c r="M2144" s="1"/>
    </row>
    <row r="2145" spans="1:13" x14ac:dyDescent="0.2">
      <c r="A2145" s="1"/>
      <c r="B2145" s="1"/>
      <c r="C2145" s="16"/>
      <c r="D2145" s="1"/>
      <c r="E2145" s="1"/>
      <c r="F2145" s="1"/>
      <c r="G2145" s="1"/>
      <c r="H2145" s="11"/>
      <c r="I2145" s="11"/>
      <c r="J2145" s="11"/>
      <c r="K2145" s="2"/>
      <c r="L2145" s="2"/>
      <c r="M2145" s="1"/>
    </row>
    <row r="2146" spans="1:13" x14ac:dyDescent="0.2">
      <c r="A2146" s="1"/>
      <c r="B2146" s="1"/>
      <c r="C2146" s="16"/>
      <c r="D2146" s="1"/>
      <c r="E2146" s="1"/>
      <c r="F2146" s="1"/>
      <c r="G2146" s="1"/>
      <c r="H2146" s="11"/>
      <c r="I2146" s="11"/>
      <c r="J2146" s="11"/>
      <c r="K2146" s="2"/>
      <c r="L2146" s="2"/>
      <c r="M2146" s="1"/>
    </row>
    <row r="2147" spans="1:13" x14ac:dyDescent="0.2">
      <c r="A2147" s="1"/>
      <c r="B2147" s="1"/>
      <c r="C2147" s="16"/>
      <c r="D2147" s="1"/>
      <c r="E2147" s="1"/>
      <c r="F2147" s="1"/>
      <c r="G2147" s="1"/>
      <c r="H2147" s="11"/>
      <c r="I2147" s="11"/>
      <c r="J2147" s="11"/>
      <c r="K2147" s="2"/>
      <c r="L2147" s="2"/>
      <c r="M2147" s="1"/>
    </row>
    <row r="2148" spans="1:13" x14ac:dyDescent="0.2">
      <c r="A2148" s="1"/>
      <c r="B2148" s="1"/>
      <c r="C2148" s="16"/>
      <c r="D2148" s="1"/>
      <c r="E2148" s="1"/>
      <c r="F2148" s="1"/>
      <c r="G2148" s="1"/>
      <c r="H2148" s="11"/>
      <c r="I2148" s="11"/>
      <c r="J2148" s="11"/>
      <c r="K2148" s="2"/>
      <c r="L2148" s="2"/>
      <c r="M2148" s="1"/>
    </row>
    <row r="2149" spans="1:13" x14ac:dyDescent="0.2">
      <c r="A2149" s="1"/>
      <c r="B2149" s="1"/>
      <c r="C2149" s="16"/>
      <c r="D2149" s="1"/>
      <c r="E2149" s="1"/>
      <c r="F2149" s="1"/>
      <c r="G2149" s="1"/>
      <c r="H2149" s="11"/>
      <c r="I2149" s="11"/>
      <c r="J2149" s="11"/>
      <c r="K2149" s="2"/>
      <c r="L2149" s="2"/>
      <c r="M2149" s="1"/>
    </row>
    <row r="2150" spans="1:13" x14ac:dyDescent="0.2">
      <c r="A2150" s="1"/>
      <c r="B2150" s="1"/>
      <c r="C2150" s="16"/>
      <c r="D2150" s="1"/>
      <c r="E2150" s="1"/>
      <c r="F2150" s="1"/>
      <c r="G2150" s="1"/>
      <c r="H2150" s="11"/>
      <c r="I2150" s="11"/>
      <c r="J2150" s="11"/>
      <c r="K2150" s="2"/>
      <c r="L2150" s="2"/>
      <c r="M2150" s="1"/>
    </row>
    <row r="2151" spans="1:13" x14ac:dyDescent="0.2">
      <c r="A2151" s="1"/>
      <c r="B2151" s="1"/>
      <c r="C2151" s="16"/>
      <c r="D2151" s="1"/>
      <c r="E2151" s="1"/>
      <c r="F2151" s="1"/>
      <c r="G2151" s="1"/>
      <c r="H2151" s="11"/>
      <c r="I2151" s="11"/>
      <c r="J2151" s="11"/>
      <c r="K2151" s="2"/>
      <c r="L2151" s="2"/>
      <c r="M2151" s="1"/>
    </row>
    <row r="2152" spans="1:13" x14ac:dyDescent="0.2">
      <c r="A2152" s="1"/>
      <c r="B2152" s="1"/>
      <c r="C2152" s="16"/>
      <c r="D2152" s="1"/>
      <c r="E2152" s="1"/>
      <c r="F2152" s="1"/>
      <c r="G2152" s="1"/>
      <c r="H2152" s="11"/>
      <c r="I2152" s="11"/>
      <c r="J2152" s="11"/>
      <c r="K2152" s="2"/>
      <c r="L2152" s="2"/>
      <c r="M2152" s="1"/>
    </row>
    <row r="2153" spans="1:13" x14ac:dyDescent="0.2">
      <c r="A2153" s="1"/>
      <c r="B2153" s="1"/>
      <c r="C2153" s="16"/>
      <c r="D2153" s="1"/>
      <c r="E2153" s="1"/>
      <c r="F2153" s="1"/>
      <c r="G2153" s="1"/>
      <c r="H2153" s="11"/>
      <c r="I2153" s="11"/>
      <c r="J2153" s="11"/>
      <c r="K2153" s="2"/>
      <c r="L2153" s="2"/>
      <c r="M2153" s="1"/>
    </row>
    <row r="2154" spans="1:13" x14ac:dyDescent="0.2">
      <c r="A2154" s="1"/>
      <c r="B2154" s="1"/>
      <c r="C2154" s="16"/>
      <c r="D2154" s="1"/>
      <c r="E2154" s="1"/>
      <c r="F2154" s="1"/>
      <c r="G2154" s="1"/>
      <c r="H2154" s="11"/>
      <c r="I2154" s="11"/>
      <c r="J2154" s="11"/>
      <c r="K2154" s="2"/>
      <c r="L2154" s="2"/>
      <c r="M2154" s="1"/>
    </row>
    <row r="2155" spans="1:13" x14ac:dyDescent="0.2">
      <c r="A2155" s="1"/>
      <c r="B2155" s="1"/>
      <c r="C2155" s="16"/>
      <c r="D2155" s="1"/>
      <c r="E2155" s="1"/>
      <c r="F2155" s="1"/>
      <c r="G2155" s="1"/>
      <c r="H2155" s="11"/>
      <c r="I2155" s="11"/>
      <c r="J2155" s="11"/>
      <c r="K2155" s="2"/>
      <c r="L2155" s="2"/>
      <c r="M2155" s="1"/>
    </row>
    <row r="2156" spans="1:13" x14ac:dyDescent="0.2">
      <c r="A2156" s="1"/>
      <c r="B2156" s="1"/>
      <c r="C2156" s="16"/>
      <c r="D2156" s="1"/>
      <c r="E2156" s="1"/>
      <c r="F2156" s="1"/>
      <c r="G2156" s="1"/>
      <c r="H2156" s="11"/>
      <c r="I2156" s="11"/>
      <c r="J2156" s="11"/>
      <c r="K2156" s="2"/>
      <c r="L2156" s="2"/>
      <c r="M2156" s="1"/>
    </row>
    <row r="2157" spans="1:13" x14ac:dyDescent="0.2">
      <c r="A2157" s="1"/>
      <c r="B2157" s="1"/>
      <c r="C2157" s="16"/>
      <c r="D2157" s="1"/>
      <c r="E2157" s="1"/>
      <c r="F2157" s="1"/>
      <c r="G2157" s="1"/>
      <c r="H2157" s="11"/>
      <c r="I2157" s="11"/>
      <c r="J2157" s="11"/>
      <c r="K2157" s="2"/>
      <c r="L2157" s="2"/>
      <c r="M2157" s="1"/>
    </row>
    <row r="2158" spans="1:13" x14ac:dyDescent="0.2">
      <c r="A2158" s="1"/>
      <c r="B2158" s="1"/>
      <c r="C2158" s="16"/>
      <c r="D2158" s="1"/>
      <c r="E2158" s="1"/>
      <c r="F2158" s="1"/>
      <c r="G2158" s="1"/>
      <c r="H2158" s="11"/>
      <c r="I2158" s="11"/>
      <c r="J2158" s="11"/>
      <c r="K2158" s="2"/>
      <c r="L2158" s="2"/>
      <c r="M2158" s="1"/>
    </row>
    <row r="2159" spans="1:13" x14ac:dyDescent="0.2">
      <c r="A2159" s="1"/>
      <c r="B2159" s="1"/>
      <c r="C2159" s="16"/>
      <c r="D2159" s="1"/>
      <c r="E2159" s="1"/>
      <c r="F2159" s="1"/>
      <c r="G2159" s="1"/>
      <c r="H2159" s="11"/>
      <c r="I2159" s="11"/>
      <c r="J2159" s="11"/>
      <c r="K2159" s="2"/>
      <c r="L2159" s="2"/>
      <c r="M2159" s="1"/>
    </row>
    <row r="2160" spans="1:13" x14ac:dyDescent="0.2">
      <c r="A2160" s="1"/>
      <c r="B2160" s="1"/>
      <c r="C2160" s="16"/>
      <c r="D2160" s="1"/>
      <c r="E2160" s="1"/>
      <c r="F2160" s="1"/>
      <c r="G2160" s="1"/>
      <c r="H2160" s="11"/>
      <c r="I2160" s="11"/>
      <c r="J2160" s="11"/>
      <c r="K2160" s="2"/>
      <c r="L2160" s="2"/>
      <c r="M2160" s="1"/>
    </row>
    <row r="2161" spans="1:13" x14ac:dyDescent="0.2">
      <c r="A2161" s="1"/>
      <c r="B2161" s="1"/>
      <c r="C2161" s="16"/>
      <c r="D2161" s="1"/>
      <c r="E2161" s="1"/>
      <c r="F2161" s="1"/>
      <c r="G2161" s="1"/>
      <c r="H2161" s="11"/>
      <c r="I2161" s="11"/>
      <c r="J2161" s="11"/>
      <c r="K2161" s="2"/>
      <c r="L2161" s="2"/>
      <c r="M2161" s="1"/>
    </row>
    <row r="2162" spans="1:13" x14ac:dyDescent="0.2">
      <c r="A2162" s="1"/>
      <c r="B2162" s="1"/>
      <c r="C2162" s="16"/>
      <c r="D2162" s="1"/>
      <c r="E2162" s="1"/>
      <c r="F2162" s="1"/>
      <c r="G2162" s="1"/>
      <c r="H2162" s="11"/>
      <c r="I2162" s="11"/>
      <c r="J2162" s="11"/>
      <c r="K2162" s="2"/>
      <c r="L2162" s="2"/>
      <c r="M2162" s="1"/>
    </row>
    <row r="2163" spans="1:13" x14ac:dyDescent="0.2">
      <c r="A2163" s="1"/>
      <c r="B2163" s="1"/>
      <c r="C2163" s="16"/>
      <c r="D2163" s="1"/>
      <c r="E2163" s="1"/>
      <c r="F2163" s="1"/>
      <c r="G2163" s="1"/>
      <c r="H2163" s="11"/>
      <c r="I2163" s="11"/>
      <c r="J2163" s="11"/>
      <c r="K2163" s="2"/>
      <c r="L2163" s="2"/>
      <c r="M2163" s="1"/>
    </row>
    <row r="2164" spans="1:13" x14ac:dyDescent="0.2">
      <c r="A2164" s="1"/>
      <c r="B2164" s="1"/>
      <c r="C2164" s="16"/>
      <c r="D2164" s="1"/>
      <c r="E2164" s="1"/>
      <c r="F2164" s="1"/>
      <c r="G2164" s="1"/>
      <c r="H2164" s="11"/>
      <c r="I2164" s="11"/>
      <c r="J2164" s="11"/>
      <c r="K2164" s="2"/>
      <c r="L2164" s="2"/>
      <c r="M2164" s="1"/>
    </row>
    <row r="2165" spans="1:13" x14ac:dyDescent="0.2">
      <c r="A2165" s="1"/>
      <c r="B2165" s="1"/>
      <c r="C2165" s="16"/>
      <c r="D2165" s="1"/>
      <c r="E2165" s="1"/>
      <c r="F2165" s="1"/>
      <c r="G2165" s="1"/>
      <c r="H2165" s="11"/>
      <c r="I2165" s="11"/>
      <c r="J2165" s="11"/>
      <c r="K2165" s="2"/>
      <c r="L2165" s="2"/>
      <c r="M2165" s="1"/>
    </row>
    <row r="2166" spans="1:13" x14ac:dyDescent="0.2">
      <c r="A2166" s="1"/>
      <c r="B2166" s="1"/>
      <c r="C2166" s="16"/>
      <c r="D2166" s="1"/>
      <c r="E2166" s="1"/>
      <c r="F2166" s="1"/>
      <c r="G2166" s="1"/>
      <c r="H2166" s="11"/>
      <c r="I2166" s="11"/>
      <c r="J2166" s="11"/>
      <c r="K2166" s="2"/>
      <c r="L2166" s="2"/>
      <c r="M2166" s="1"/>
    </row>
    <row r="2167" spans="1:13" x14ac:dyDescent="0.2">
      <c r="A2167" s="1"/>
      <c r="B2167" s="1"/>
      <c r="C2167" s="16"/>
      <c r="D2167" s="1"/>
      <c r="E2167" s="1"/>
      <c r="F2167" s="1"/>
      <c r="G2167" s="1"/>
      <c r="H2167" s="11"/>
      <c r="I2167" s="11"/>
      <c r="J2167" s="11"/>
      <c r="K2167" s="2"/>
      <c r="L2167" s="2"/>
      <c r="M2167" s="1"/>
    </row>
    <row r="2168" spans="1:13" x14ac:dyDescent="0.2">
      <c r="A2168" s="1"/>
      <c r="B2168" s="1"/>
      <c r="C2168" s="16"/>
      <c r="D2168" s="1"/>
      <c r="E2168" s="1"/>
      <c r="F2168" s="1"/>
      <c r="G2168" s="1"/>
      <c r="H2168" s="11"/>
      <c r="I2168" s="11"/>
      <c r="J2168" s="11"/>
      <c r="K2168" s="2"/>
      <c r="L2168" s="2"/>
      <c r="M2168" s="1"/>
    </row>
    <row r="2169" spans="1:13" x14ac:dyDescent="0.2">
      <c r="A2169" s="1"/>
      <c r="B2169" s="1"/>
      <c r="C2169" s="16"/>
      <c r="D2169" s="1"/>
      <c r="E2169" s="1"/>
      <c r="F2169" s="1"/>
      <c r="G2169" s="1"/>
      <c r="H2169" s="11"/>
      <c r="I2169" s="11"/>
      <c r="J2169" s="11"/>
      <c r="K2169" s="2"/>
      <c r="L2169" s="2"/>
      <c r="M2169" s="1"/>
    </row>
    <row r="2170" spans="1:13" x14ac:dyDescent="0.2">
      <c r="A2170" s="1"/>
      <c r="B2170" s="1"/>
      <c r="C2170" s="16"/>
      <c r="D2170" s="1"/>
      <c r="E2170" s="1"/>
      <c r="F2170" s="1"/>
      <c r="G2170" s="1"/>
      <c r="H2170" s="11"/>
      <c r="I2170" s="11"/>
      <c r="J2170" s="11"/>
      <c r="K2170" s="2"/>
      <c r="L2170" s="2"/>
      <c r="M2170" s="1"/>
    </row>
    <row r="2171" spans="1:13" x14ac:dyDescent="0.2">
      <c r="A2171" s="1"/>
      <c r="B2171" s="1"/>
      <c r="C2171" s="16"/>
      <c r="D2171" s="1"/>
      <c r="E2171" s="1"/>
      <c r="F2171" s="1"/>
      <c r="G2171" s="1"/>
      <c r="H2171" s="11"/>
      <c r="I2171" s="11"/>
      <c r="J2171" s="11"/>
      <c r="K2171" s="2"/>
      <c r="L2171" s="2"/>
      <c r="M2171" s="1"/>
    </row>
    <row r="2172" spans="1:13" x14ac:dyDescent="0.2">
      <c r="A2172" s="1"/>
      <c r="B2172" s="1"/>
      <c r="C2172" s="16"/>
      <c r="D2172" s="1"/>
      <c r="E2172" s="1"/>
      <c r="F2172" s="1"/>
      <c r="G2172" s="1"/>
      <c r="H2172" s="11"/>
      <c r="I2172" s="11"/>
      <c r="J2172" s="11"/>
      <c r="K2172" s="2"/>
      <c r="L2172" s="2"/>
      <c r="M2172" s="1"/>
    </row>
    <row r="2173" spans="1:13" x14ac:dyDescent="0.2">
      <c r="A2173" s="1"/>
      <c r="B2173" s="1"/>
      <c r="C2173" s="16"/>
      <c r="D2173" s="1"/>
      <c r="E2173" s="1"/>
      <c r="F2173" s="1"/>
      <c r="G2173" s="1"/>
      <c r="H2173" s="11"/>
      <c r="I2173" s="11"/>
      <c r="J2173" s="11"/>
      <c r="K2173" s="2"/>
      <c r="L2173" s="2"/>
      <c r="M2173" s="1"/>
    </row>
    <row r="2174" spans="1:13" x14ac:dyDescent="0.2">
      <c r="A2174" s="1"/>
      <c r="B2174" s="1"/>
      <c r="C2174" s="16"/>
      <c r="D2174" s="1"/>
      <c r="E2174" s="1"/>
      <c r="F2174" s="1"/>
      <c r="G2174" s="1"/>
      <c r="H2174" s="11"/>
      <c r="I2174" s="11"/>
      <c r="J2174" s="11"/>
      <c r="K2174" s="2"/>
      <c r="L2174" s="2"/>
      <c r="M2174" s="1"/>
    </row>
    <row r="2175" spans="1:13" x14ac:dyDescent="0.2">
      <c r="A2175" s="1"/>
      <c r="B2175" s="1"/>
      <c r="C2175" s="16"/>
      <c r="D2175" s="1"/>
      <c r="E2175" s="1"/>
      <c r="F2175" s="1"/>
      <c r="G2175" s="1"/>
      <c r="H2175" s="11"/>
      <c r="I2175" s="11"/>
      <c r="J2175" s="11"/>
      <c r="K2175" s="2"/>
      <c r="L2175" s="2"/>
      <c r="M2175" s="1"/>
    </row>
    <row r="2176" spans="1:13" x14ac:dyDescent="0.2">
      <c r="A2176" s="1"/>
      <c r="B2176" s="1"/>
      <c r="C2176" s="16"/>
      <c r="D2176" s="1"/>
      <c r="E2176" s="1"/>
      <c r="F2176" s="1"/>
      <c r="G2176" s="1"/>
      <c r="H2176" s="11"/>
      <c r="I2176" s="11"/>
      <c r="J2176" s="11"/>
      <c r="K2176" s="2"/>
      <c r="L2176" s="2"/>
      <c r="M2176" s="1"/>
    </row>
    <row r="2177" spans="1:13" x14ac:dyDescent="0.2">
      <c r="A2177" s="1"/>
      <c r="B2177" s="1"/>
      <c r="C2177" s="16"/>
      <c r="D2177" s="1"/>
      <c r="E2177" s="1"/>
      <c r="F2177" s="1"/>
      <c r="G2177" s="1"/>
      <c r="H2177" s="11"/>
      <c r="I2177" s="11"/>
      <c r="J2177" s="11"/>
      <c r="K2177" s="2"/>
      <c r="L2177" s="2"/>
      <c r="M2177" s="1"/>
    </row>
    <row r="2178" spans="1:13" x14ac:dyDescent="0.2">
      <c r="A2178" s="1"/>
      <c r="B2178" s="1"/>
      <c r="C2178" s="16"/>
      <c r="D2178" s="1"/>
      <c r="E2178" s="1"/>
      <c r="F2178" s="1"/>
      <c r="G2178" s="1"/>
      <c r="H2178" s="11"/>
      <c r="I2178" s="11"/>
      <c r="J2178" s="11"/>
      <c r="K2178" s="2"/>
      <c r="L2178" s="2"/>
      <c r="M2178" s="1"/>
    </row>
    <row r="2179" spans="1:13" x14ac:dyDescent="0.2">
      <c r="A2179" s="1"/>
      <c r="B2179" s="1"/>
      <c r="C2179" s="16"/>
      <c r="D2179" s="1"/>
      <c r="E2179" s="1"/>
      <c r="F2179" s="1"/>
      <c r="G2179" s="1"/>
      <c r="H2179" s="11"/>
      <c r="I2179" s="11"/>
      <c r="J2179" s="11"/>
      <c r="K2179" s="2"/>
      <c r="L2179" s="2"/>
      <c r="M2179" s="1"/>
    </row>
    <row r="2180" spans="1:13" x14ac:dyDescent="0.2">
      <c r="A2180" s="1"/>
      <c r="B2180" s="1"/>
      <c r="C2180" s="16"/>
      <c r="D2180" s="1"/>
      <c r="E2180" s="1"/>
      <c r="F2180" s="1"/>
      <c r="G2180" s="1"/>
      <c r="H2180" s="11"/>
      <c r="I2180" s="11"/>
      <c r="J2180" s="11"/>
      <c r="K2180" s="2"/>
      <c r="L2180" s="2"/>
      <c r="M2180" s="1"/>
    </row>
    <row r="2181" spans="1:13" x14ac:dyDescent="0.2">
      <c r="A2181" s="1"/>
      <c r="B2181" s="1"/>
      <c r="C2181" s="16"/>
      <c r="D2181" s="1"/>
      <c r="E2181" s="1"/>
      <c r="F2181" s="1"/>
      <c r="G2181" s="1"/>
      <c r="H2181" s="11"/>
      <c r="I2181" s="11"/>
      <c r="J2181" s="11"/>
      <c r="K2181" s="2"/>
      <c r="L2181" s="2"/>
      <c r="M2181" s="1"/>
    </row>
    <row r="2182" spans="1:13" x14ac:dyDescent="0.2">
      <c r="A2182" s="1"/>
      <c r="B2182" s="1"/>
      <c r="C2182" s="16"/>
      <c r="D2182" s="1"/>
      <c r="E2182" s="1"/>
      <c r="F2182" s="1"/>
      <c r="G2182" s="1"/>
      <c r="H2182" s="11"/>
      <c r="I2182" s="11"/>
      <c r="J2182" s="11"/>
      <c r="K2182" s="2"/>
      <c r="L2182" s="2"/>
      <c r="M2182" s="1"/>
    </row>
    <row r="2183" spans="1:13" x14ac:dyDescent="0.2">
      <c r="A2183" s="1"/>
      <c r="B2183" s="1"/>
      <c r="C2183" s="16"/>
      <c r="D2183" s="1"/>
      <c r="E2183" s="1"/>
      <c r="F2183" s="1"/>
      <c r="G2183" s="1"/>
      <c r="H2183" s="11"/>
      <c r="I2183" s="11"/>
      <c r="J2183" s="11"/>
      <c r="K2183" s="2"/>
      <c r="L2183" s="2"/>
      <c r="M2183" s="1"/>
    </row>
    <row r="2184" spans="1:13" x14ac:dyDescent="0.2">
      <c r="A2184" s="1"/>
      <c r="B2184" s="1"/>
      <c r="C2184" s="16"/>
      <c r="D2184" s="1"/>
      <c r="E2184" s="1"/>
      <c r="F2184" s="1"/>
      <c r="G2184" s="1"/>
      <c r="H2184" s="11"/>
      <c r="I2184" s="11"/>
      <c r="J2184" s="11"/>
      <c r="K2184" s="2"/>
      <c r="L2184" s="2"/>
      <c r="M2184" s="1"/>
    </row>
    <row r="2185" spans="1:13" x14ac:dyDescent="0.2">
      <c r="A2185" s="1"/>
      <c r="B2185" s="1"/>
      <c r="C2185" s="16"/>
      <c r="D2185" s="1"/>
      <c r="E2185" s="1"/>
      <c r="F2185" s="1"/>
      <c r="G2185" s="1"/>
      <c r="H2185" s="11"/>
      <c r="I2185" s="11"/>
      <c r="J2185" s="11"/>
      <c r="K2185" s="2"/>
      <c r="L2185" s="2"/>
      <c r="M2185" s="1"/>
    </row>
    <row r="2186" spans="1:13" x14ac:dyDescent="0.2">
      <c r="A2186" s="1"/>
      <c r="B2186" s="1"/>
      <c r="C2186" s="16"/>
      <c r="D2186" s="1"/>
      <c r="E2186" s="1"/>
      <c r="F2186" s="1"/>
      <c r="G2186" s="1"/>
      <c r="H2186" s="11"/>
      <c r="I2186" s="11"/>
      <c r="J2186" s="11"/>
      <c r="K2186" s="2"/>
      <c r="L2186" s="2"/>
      <c r="M2186" s="1"/>
    </row>
    <row r="2187" spans="1:13" x14ac:dyDescent="0.2">
      <c r="A2187" s="1"/>
      <c r="B2187" s="1"/>
      <c r="C2187" s="16"/>
      <c r="D2187" s="1"/>
      <c r="E2187" s="1"/>
      <c r="F2187" s="1"/>
      <c r="G2187" s="1"/>
      <c r="H2187" s="11"/>
      <c r="I2187" s="11"/>
      <c r="J2187" s="11"/>
      <c r="K2187" s="2"/>
      <c r="L2187" s="2"/>
      <c r="M2187" s="1"/>
    </row>
    <row r="2188" spans="1:13" x14ac:dyDescent="0.2">
      <c r="A2188" s="1"/>
      <c r="B2188" s="1"/>
      <c r="C2188" s="16"/>
      <c r="D2188" s="1"/>
      <c r="E2188" s="1"/>
      <c r="F2188" s="1"/>
      <c r="G2188" s="1"/>
      <c r="H2188" s="11"/>
      <c r="I2188" s="11"/>
      <c r="J2188" s="11"/>
      <c r="K2188" s="2"/>
      <c r="L2188" s="2"/>
      <c r="M2188" s="1"/>
    </row>
    <row r="2189" spans="1:13" x14ac:dyDescent="0.2">
      <c r="A2189" s="1"/>
      <c r="B2189" s="1"/>
      <c r="C2189" s="16"/>
      <c r="D2189" s="1"/>
      <c r="E2189" s="1"/>
      <c r="F2189" s="1"/>
      <c r="G2189" s="1"/>
      <c r="H2189" s="11"/>
      <c r="I2189" s="11"/>
      <c r="J2189" s="11"/>
      <c r="K2189" s="2"/>
      <c r="L2189" s="2"/>
      <c r="M2189" s="1"/>
    </row>
    <row r="2190" spans="1:13" x14ac:dyDescent="0.2">
      <c r="A2190" s="1"/>
      <c r="B2190" s="1"/>
      <c r="C2190" s="16"/>
      <c r="D2190" s="1"/>
      <c r="E2190" s="1"/>
      <c r="F2190" s="1"/>
      <c r="G2190" s="1"/>
      <c r="H2190" s="11"/>
      <c r="I2190" s="11"/>
      <c r="J2190" s="11"/>
      <c r="K2190" s="2"/>
      <c r="L2190" s="2"/>
      <c r="M2190" s="1"/>
    </row>
    <row r="2191" spans="1:13" x14ac:dyDescent="0.2">
      <c r="A2191" s="1"/>
      <c r="B2191" s="1"/>
      <c r="C2191" s="16"/>
      <c r="D2191" s="1"/>
      <c r="E2191" s="1"/>
      <c r="F2191" s="1"/>
      <c r="G2191" s="1"/>
      <c r="H2191" s="11"/>
      <c r="I2191" s="11"/>
      <c r="J2191" s="11"/>
      <c r="K2191" s="2"/>
      <c r="L2191" s="2"/>
      <c r="M2191" s="1"/>
    </row>
    <row r="2192" spans="1:13" x14ac:dyDescent="0.2">
      <c r="A2192" s="1"/>
      <c r="B2192" s="1"/>
      <c r="C2192" s="16"/>
      <c r="D2192" s="1"/>
      <c r="E2192" s="1"/>
      <c r="F2192" s="1"/>
      <c r="G2192" s="1"/>
      <c r="H2192" s="11"/>
      <c r="I2192" s="11"/>
      <c r="J2192" s="11"/>
      <c r="K2192" s="2"/>
      <c r="L2192" s="2"/>
      <c r="M2192" s="1"/>
    </row>
    <row r="2193" spans="1:13" x14ac:dyDescent="0.2">
      <c r="A2193" s="1"/>
      <c r="B2193" s="1"/>
      <c r="C2193" s="16"/>
      <c r="D2193" s="1"/>
      <c r="E2193" s="1"/>
      <c r="F2193" s="1"/>
      <c r="G2193" s="1"/>
      <c r="H2193" s="11"/>
      <c r="I2193" s="11"/>
      <c r="J2193" s="11"/>
      <c r="K2193" s="2"/>
      <c r="L2193" s="2"/>
      <c r="M2193" s="1"/>
    </row>
    <row r="2194" spans="1:13" x14ac:dyDescent="0.2">
      <c r="A2194" s="1"/>
      <c r="B2194" s="1"/>
      <c r="C2194" s="16"/>
      <c r="D2194" s="1"/>
      <c r="E2194" s="1"/>
      <c r="F2194" s="1"/>
      <c r="G2194" s="1"/>
      <c r="H2194" s="11"/>
      <c r="I2194" s="11"/>
      <c r="J2194" s="11"/>
      <c r="K2194" s="2"/>
      <c r="L2194" s="2"/>
      <c r="M2194" s="1"/>
    </row>
    <row r="2195" spans="1:13" x14ac:dyDescent="0.2">
      <c r="A2195" s="1"/>
      <c r="B2195" s="1"/>
      <c r="C2195" s="16"/>
      <c r="D2195" s="1"/>
      <c r="E2195" s="1"/>
      <c r="F2195" s="1"/>
      <c r="G2195" s="1"/>
      <c r="H2195" s="11"/>
      <c r="I2195" s="11"/>
      <c r="J2195" s="11"/>
      <c r="K2195" s="2"/>
      <c r="L2195" s="2"/>
      <c r="M2195" s="1"/>
    </row>
    <row r="2196" spans="1:13" x14ac:dyDescent="0.2">
      <c r="A2196" s="1"/>
      <c r="B2196" s="1"/>
      <c r="C2196" s="16"/>
      <c r="D2196" s="1"/>
      <c r="E2196" s="1"/>
      <c r="F2196" s="1"/>
      <c r="G2196" s="1"/>
      <c r="H2196" s="11"/>
      <c r="I2196" s="11"/>
      <c r="J2196" s="11"/>
      <c r="K2196" s="2"/>
      <c r="L2196" s="2"/>
      <c r="M2196" s="1"/>
    </row>
    <row r="2197" spans="1:13" x14ac:dyDescent="0.2">
      <c r="A2197" s="1"/>
      <c r="B2197" s="1"/>
      <c r="C2197" s="16"/>
      <c r="D2197" s="1"/>
      <c r="E2197" s="1"/>
      <c r="F2197" s="1"/>
      <c r="G2197" s="1"/>
      <c r="H2197" s="11"/>
      <c r="I2197" s="11"/>
      <c r="J2197" s="11"/>
      <c r="K2197" s="2"/>
      <c r="L2197" s="2"/>
      <c r="M2197" s="1"/>
    </row>
    <row r="2198" spans="1:13" x14ac:dyDescent="0.2">
      <c r="A2198" s="1"/>
      <c r="B2198" s="1"/>
      <c r="C2198" s="16"/>
      <c r="D2198" s="1"/>
      <c r="E2198" s="1"/>
      <c r="F2198" s="1"/>
      <c r="G2198" s="1"/>
      <c r="H2198" s="11"/>
      <c r="I2198" s="11"/>
      <c r="J2198" s="11"/>
      <c r="K2198" s="2"/>
      <c r="L2198" s="2"/>
      <c r="M2198" s="1"/>
    </row>
    <row r="2199" spans="1:13" x14ac:dyDescent="0.2">
      <c r="A2199" s="1"/>
      <c r="B2199" s="1"/>
      <c r="C2199" s="16"/>
      <c r="D2199" s="1"/>
      <c r="E2199" s="1"/>
      <c r="F2199" s="1"/>
      <c r="G2199" s="1"/>
      <c r="H2199" s="11"/>
      <c r="I2199" s="11"/>
      <c r="J2199" s="11"/>
      <c r="K2199" s="2"/>
      <c r="L2199" s="2"/>
      <c r="M2199" s="1"/>
    </row>
    <row r="2200" spans="1:13" x14ac:dyDescent="0.2">
      <c r="A2200" s="1"/>
      <c r="B2200" s="1"/>
      <c r="C2200" s="16"/>
      <c r="D2200" s="1"/>
      <c r="E2200" s="1"/>
      <c r="F2200" s="1"/>
      <c r="G2200" s="1"/>
      <c r="H2200" s="11"/>
      <c r="I2200" s="11"/>
      <c r="J2200" s="11"/>
      <c r="K2200" s="2"/>
      <c r="L2200" s="2"/>
      <c r="M2200" s="1"/>
    </row>
    <row r="2201" spans="1:13" x14ac:dyDescent="0.2">
      <c r="A2201" s="1"/>
      <c r="B2201" s="1"/>
      <c r="C2201" s="16"/>
      <c r="D2201" s="1"/>
      <c r="E2201" s="1"/>
      <c r="F2201" s="1"/>
      <c r="G2201" s="1"/>
      <c r="H2201" s="11"/>
      <c r="I2201" s="11"/>
      <c r="J2201" s="11"/>
      <c r="K2201" s="2"/>
      <c r="L2201" s="2"/>
      <c r="M2201" s="1"/>
    </row>
    <row r="2202" spans="1:13" x14ac:dyDescent="0.2">
      <c r="A2202" s="1"/>
      <c r="B2202" s="1"/>
      <c r="C2202" s="16"/>
      <c r="D2202" s="1"/>
      <c r="E2202" s="1"/>
      <c r="F2202" s="1"/>
      <c r="G2202" s="1"/>
      <c r="H2202" s="11"/>
      <c r="I2202" s="11"/>
      <c r="J2202" s="11"/>
      <c r="K2202" s="2"/>
      <c r="L2202" s="2"/>
      <c r="M2202" s="1"/>
    </row>
    <row r="2203" spans="1:13" x14ac:dyDescent="0.2">
      <c r="A2203" s="1"/>
      <c r="B2203" s="1"/>
      <c r="C2203" s="16"/>
      <c r="D2203" s="1"/>
      <c r="E2203" s="1"/>
      <c r="F2203" s="1"/>
      <c r="G2203" s="1"/>
      <c r="H2203" s="11"/>
      <c r="I2203" s="11"/>
      <c r="J2203" s="11"/>
      <c r="K2203" s="2"/>
      <c r="L2203" s="2"/>
      <c r="M2203" s="1"/>
    </row>
    <row r="2204" spans="1:13" x14ac:dyDescent="0.2">
      <c r="A2204" s="1"/>
      <c r="B2204" s="1"/>
      <c r="C2204" s="16"/>
      <c r="D2204" s="1"/>
      <c r="E2204" s="1"/>
      <c r="F2204" s="1"/>
      <c r="G2204" s="1"/>
      <c r="H2204" s="11"/>
      <c r="I2204" s="11"/>
      <c r="J2204" s="11"/>
      <c r="K2204" s="2"/>
      <c r="L2204" s="2"/>
      <c r="M2204" s="1"/>
    </row>
    <row r="2205" spans="1:13" x14ac:dyDescent="0.2">
      <c r="A2205" s="1"/>
      <c r="B2205" s="1"/>
      <c r="C2205" s="16"/>
      <c r="D2205" s="1"/>
      <c r="E2205" s="1"/>
      <c r="F2205" s="1"/>
      <c r="G2205" s="1"/>
      <c r="H2205" s="11"/>
      <c r="I2205" s="11"/>
      <c r="J2205" s="11"/>
      <c r="K2205" s="2"/>
      <c r="L2205" s="2"/>
      <c r="M2205" s="1"/>
    </row>
    <row r="2206" spans="1:13" x14ac:dyDescent="0.2">
      <c r="A2206" s="1"/>
      <c r="B2206" s="1"/>
      <c r="C2206" s="16"/>
      <c r="D2206" s="1"/>
      <c r="E2206" s="1"/>
      <c r="F2206" s="1"/>
      <c r="G2206" s="1"/>
      <c r="H2206" s="11"/>
      <c r="I2206" s="11"/>
      <c r="J2206" s="11"/>
      <c r="K2206" s="2"/>
      <c r="L2206" s="2"/>
      <c r="M2206" s="1"/>
    </row>
    <row r="2207" spans="1:13" x14ac:dyDescent="0.2">
      <c r="A2207" s="1"/>
      <c r="B2207" s="1"/>
      <c r="C2207" s="16"/>
      <c r="D2207" s="1"/>
      <c r="E2207" s="1"/>
      <c r="F2207" s="1"/>
      <c r="G2207" s="1"/>
      <c r="H2207" s="11"/>
      <c r="I2207" s="11"/>
      <c r="J2207" s="11"/>
      <c r="K2207" s="2"/>
      <c r="L2207" s="2"/>
      <c r="M2207" s="1"/>
    </row>
    <row r="2208" spans="1:13" x14ac:dyDescent="0.2">
      <c r="A2208" s="1"/>
      <c r="B2208" s="1"/>
      <c r="C2208" s="16"/>
      <c r="D2208" s="1"/>
      <c r="E2208" s="1"/>
      <c r="F2208" s="1"/>
      <c r="G2208" s="1"/>
      <c r="H2208" s="11"/>
      <c r="I2208" s="11"/>
      <c r="J2208" s="11"/>
      <c r="K2208" s="2"/>
      <c r="L2208" s="2"/>
      <c r="M2208" s="1"/>
    </row>
    <row r="2209" spans="1:13" x14ac:dyDescent="0.2">
      <c r="A2209" s="1"/>
      <c r="B2209" s="1"/>
      <c r="C2209" s="16"/>
      <c r="D2209" s="1"/>
      <c r="E2209" s="1"/>
      <c r="F2209" s="1"/>
      <c r="G2209" s="1"/>
      <c r="H2209" s="11"/>
      <c r="I2209" s="11"/>
      <c r="J2209" s="11"/>
      <c r="K2209" s="2"/>
      <c r="L2209" s="2"/>
      <c r="M2209" s="1"/>
    </row>
    <row r="2210" spans="1:13" x14ac:dyDescent="0.2">
      <c r="A2210" s="1"/>
      <c r="B2210" s="1"/>
      <c r="C2210" s="16"/>
      <c r="D2210" s="1"/>
      <c r="E2210" s="1"/>
      <c r="F2210" s="1"/>
      <c r="G2210" s="1"/>
      <c r="H2210" s="11"/>
      <c r="I2210" s="11"/>
      <c r="J2210" s="11"/>
      <c r="K2210" s="2"/>
      <c r="L2210" s="2"/>
      <c r="M2210" s="1"/>
    </row>
    <row r="2211" spans="1:13" x14ac:dyDescent="0.2">
      <c r="A2211" s="1"/>
      <c r="B2211" s="1"/>
      <c r="C2211" s="16"/>
      <c r="D2211" s="1"/>
      <c r="E2211" s="1"/>
      <c r="F2211" s="1"/>
      <c r="G2211" s="1"/>
      <c r="H2211" s="11"/>
      <c r="I2211" s="11"/>
      <c r="J2211" s="11"/>
      <c r="K2211" s="2"/>
      <c r="L2211" s="2"/>
      <c r="M2211" s="1"/>
    </row>
    <row r="2212" spans="1:13" x14ac:dyDescent="0.2">
      <c r="A2212" s="1"/>
      <c r="B2212" s="1"/>
      <c r="C2212" s="16"/>
      <c r="D2212" s="1"/>
      <c r="E2212" s="1"/>
      <c r="F2212" s="1"/>
      <c r="G2212" s="1"/>
      <c r="H2212" s="11"/>
      <c r="I2212" s="11"/>
      <c r="J2212" s="11"/>
      <c r="K2212" s="2"/>
      <c r="L2212" s="2"/>
      <c r="M2212" s="1"/>
    </row>
    <row r="2213" spans="1:13" x14ac:dyDescent="0.2">
      <c r="A2213" s="1"/>
      <c r="B2213" s="1"/>
      <c r="C2213" s="16"/>
      <c r="D2213" s="1"/>
      <c r="E2213" s="1"/>
      <c r="F2213" s="1"/>
      <c r="G2213" s="1"/>
      <c r="H2213" s="11"/>
      <c r="I2213" s="11"/>
      <c r="J2213" s="11"/>
      <c r="K2213" s="2"/>
      <c r="L2213" s="2"/>
      <c r="M2213" s="1"/>
    </row>
    <row r="2214" spans="1:13" x14ac:dyDescent="0.2">
      <c r="A2214" s="1"/>
      <c r="B2214" s="1"/>
      <c r="C2214" s="16"/>
      <c r="D2214" s="1"/>
      <c r="E2214" s="1"/>
      <c r="F2214" s="1"/>
      <c r="G2214" s="1"/>
      <c r="H2214" s="11"/>
      <c r="I2214" s="11"/>
      <c r="J2214" s="11"/>
      <c r="K2214" s="2"/>
      <c r="L2214" s="2"/>
      <c r="M2214" s="1"/>
    </row>
    <row r="2215" spans="1:13" x14ac:dyDescent="0.2">
      <c r="A2215" s="1"/>
      <c r="B2215" s="1"/>
      <c r="C2215" s="16"/>
      <c r="D2215" s="1"/>
      <c r="E2215" s="1"/>
      <c r="F2215" s="1"/>
      <c r="G2215" s="1"/>
      <c r="H2215" s="11"/>
      <c r="I2215" s="11"/>
      <c r="J2215" s="11"/>
      <c r="K2215" s="2"/>
      <c r="L2215" s="2"/>
      <c r="M2215" s="1"/>
    </row>
    <row r="2216" spans="1:13" x14ac:dyDescent="0.2">
      <c r="A2216" s="1"/>
      <c r="B2216" s="1"/>
      <c r="C2216" s="16"/>
      <c r="D2216" s="1"/>
      <c r="E2216" s="1"/>
      <c r="F2216" s="1"/>
      <c r="G2216" s="1"/>
      <c r="H2216" s="11"/>
      <c r="I2216" s="11"/>
      <c r="J2216" s="11"/>
      <c r="K2216" s="2"/>
      <c r="L2216" s="2"/>
      <c r="M2216" s="1"/>
    </row>
    <row r="2217" spans="1:13" x14ac:dyDescent="0.2">
      <c r="A2217" s="1"/>
      <c r="B2217" s="1"/>
      <c r="C2217" s="16"/>
      <c r="D2217" s="1"/>
      <c r="E2217" s="1"/>
      <c r="F2217" s="1"/>
      <c r="G2217" s="1"/>
      <c r="H2217" s="11"/>
      <c r="I2217" s="11"/>
      <c r="J2217" s="11"/>
      <c r="K2217" s="2"/>
      <c r="L2217" s="2"/>
      <c r="M2217" s="1"/>
    </row>
    <row r="2218" spans="1:13" x14ac:dyDescent="0.2">
      <c r="A2218" s="1"/>
      <c r="B2218" s="1"/>
      <c r="C2218" s="16"/>
      <c r="D2218" s="1"/>
      <c r="E2218" s="1"/>
      <c r="F2218" s="1"/>
      <c r="G2218" s="1"/>
      <c r="H2218" s="11"/>
      <c r="I2218" s="11"/>
      <c r="J2218" s="11"/>
      <c r="K2218" s="2"/>
      <c r="L2218" s="2"/>
      <c r="M2218" s="1"/>
    </row>
    <row r="2219" spans="1:13" x14ac:dyDescent="0.2">
      <c r="A2219" s="1"/>
      <c r="B2219" s="1"/>
      <c r="C2219" s="16"/>
      <c r="D2219" s="1"/>
      <c r="E2219" s="1"/>
      <c r="F2219" s="1"/>
      <c r="G2219" s="1"/>
      <c r="H2219" s="11"/>
      <c r="I2219" s="11"/>
      <c r="J2219" s="11"/>
      <c r="K2219" s="2"/>
      <c r="L2219" s="2"/>
      <c r="M2219" s="1"/>
    </row>
    <row r="2220" spans="1:13" x14ac:dyDescent="0.2">
      <c r="A2220" s="1"/>
      <c r="B2220" s="1"/>
      <c r="C2220" s="16"/>
      <c r="D2220" s="1"/>
      <c r="E2220" s="1"/>
      <c r="F2220" s="1"/>
      <c r="G2220" s="1"/>
      <c r="H2220" s="11"/>
      <c r="I2220" s="11"/>
      <c r="J2220" s="11"/>
      <c r="K2220" s="2"/>
      <c r="L2220" s="2"/>
      <c r="M2220" s="1"/>
    </row>
    <row r="2221" spans="1:13" x14ac:dyDescent="0.2">
      <c r="A2221" s="1"/>
      <c r="B2221" s="1"/>
      <c r="C2221" s="16"/>
      <c r="D2221" s="1"/>
      <c r="E2221" s="1"/>
      <c r="F2221" s="1"/>
      <c r="G2221" s="1"/>
      <c r="H2221" s="11"/>
      <c r="I2221" s="11"/>
      <c r="J2221" s="11"/>
      <c r="K2221" s="2"/>
      <c r="L2221" s="2"/>
      <c r="M2221" s="1"/>
    </row>
    <row r="2222" spans="1:13" x14ac:dyDescent="0.2">
      <c r="A2222" s="1"/>
      <c r="B2222" s="1"/>
      <c r="C2222" s="16"/>
      <c r="D2222" s="1"/>
      <c r="E2222" s="1"/>
      <c r="F2222" s="1"/>
      <c r="G2222" s="1"/>
      <c r="H2222" s="11"/>
      <c r="I2222" s="11"/>
      <c r="J2222" s="11"/>
      <c r="K2222" s="2"/>
      <c r="L2222" s="2"/>
      <c r="M2222" s="1"/>
    </row>
    <row r="2223" spans="1:13" x14ac:dyDescent="0.2">
      <c r="A2223" s="1"/>
      <c r="B2223" s="1"/>
      <c r="C2223" s="16"/>
      <c r="D2223" s="1"/>
      <c r="E2223" s="1"/>
      <c r="F2223" s="1"/>
      <c r="G2223" s="1"/>
      <c r="H2223" s="11"/>
      <c r="I2223" s="11"/>
      <c r="J2223" s="11"/>
      <c r="K2223" s="2"/>
      <c r="L2223" s="2"/>
      <c r="M2223" s="1"/>
    </row>
    <row r="2224" spans="1:13" x14ac:dyDescent="0.2">
      <c r="A2224" s="1"/>
      <c r="B2224" s="1"/>
      <c r="C2224" s="16"/>
      <c r="D2224" s="1"/>
      <c r="E2224" s="1"/>
      <c r="F2224" s="1"/>
      <c r="G2224" s="1"/>
      <c r="H2224" s="11"/>
      <c r="I2224" s="11"/>
      <c r="J2224" s="11"/>
      <c r="K2224" s="2"/>
      <c r="L2224" s="2"/>
      <c r="M2224" s="1"/>
    </row>
    <row r="2225" spans="1:13" x14ac:dyDescent="0.2">
      <c r="A2225" s="1"/>
      <c r="B2225" s="1"/>
      <c r="C2225" s="16"/>
      <c r="D2225" s="1"/>
      <c r="E2225" s="1"/>
      <c r="F2225" s="1"/>
      <c r="G2225" s="1"/>
      <c r="H2225" s="11"/>
      <c r="I2225" s="11"/>
      <c r="J2225" s="11"/>
      <c r="K2225" s="2"/>
      <c r="L2225" s="2"/>
      <c r="M2225" s="1"/>
    </row>
    <row r="2226" spans="1:13" x14ac:dyDescent="0.2">
      <c r="A2226" s="1"/>
      <c r="B2226" s="1"/>
      <c r="C2226" s="16"/>
      <c r="D2226" s="1"/>
      <c r="E2226" s="1"/>
      <c r="F2226" s="1"/>
      <c r="G2226" s="1"/>
      <c r="H2226" s="11"/>
      <c r="I2226" s="11"/>
      <c r="J2226" s="11"/>
      <c r="K2226" s="2"/>
      <c r="L2226" s="2"/>
      <c r="M2226" s="1"/>
    </row>
    <row r="2227" spans="1:13" x14ac:dyDescent="0.2">
      <c r="A2227" s="1"/>
      <c r="B2227" s="1"/>
      <c r="C2227" s="16"/>
      <c r="D2227" s="1"/>
      <c r="E2227" s="1"/>
      <c r="F2227" s="1"/>
      <c r="G2227" s="1"/>
      <c r="H2227" s="11"/>
      <c r="I2227" s="11"/>
      <c r="J2227" s="11"/>
      <c r="K2227" s="2"/>
      <c r="L2227" s="2"/>
      <c r="M2227" s="1"/>
    </row>
    <row r="2228" spans="1:13" x14ac:dyDescent="0.2">
      <c r="A2228" s="1"/>
      <c r="B2228" s="1"/>
      <c r="C2228" s="16"/>
      <c r="D2228" s="1"/>
      <c r="E2228" s="1"/>
      <c r="F2228" s="1"/>
      <c r="G2228" s="1"/>
      <c r="H2228" s="11"/>
      <c r="I2228" s="11"/>
      <c r="J2228" s="11"/>
      <c r="K2228" s="2"/>
      <c r="L2228" s="2"/>
      <c r="M2228" s="1"/>
    </row>
    <row r="2229" spans="1:13" x14ac:dyDescent="0.2">
      <c r="A2229" s="1"/>
      <c r="B2229" s="1"/>
      <c r="C2229" s="16"/>
      <c r="D2229" s="1"/>
      <c r="E2229" s="1"/>
      <c r="F2229" s="1"/>
      <c r="G2229" s="1"/>
      <c r="H2229" s="11"/>
      <c r="I2229" s="11"/>
      <c r="J2229" s="11"/>
      <c r="K2229" s="2"/>
      <c r="L2229" s="2"/>
      <c r="M2229" s="1"/>
    </row>
    <row r="2230" spans="1:13" x14ac:dyDescent="0.2">
      <c r="A2230" s="1"/>
      <c r="B2230" s="1"/>
      <c r="C2230" s="16"/>
      <c r="D2230" s="1"/>
      <c r="E2230" s="1"/>
      <c r="F2230" s="1"/>
      <c r="G2230" s="1"/>
      <c r="H2230" s="11"/>
      <c r="I2230" s="11"/>
      <c r="J2230" s="11"/>
      <c r="K2230" s="2"/>
      <c r="L2230" s="2"/>
      <c r="M2230" s="1"/>
    </row>
    <row r="2231" spans="1:13" x14ac:dyDescent="0.2">
      <c r="A2231" s="1"/>
      <c r="B2231" s="1"/>
      <c r="C2231" s="16"/>
      <c r="D2231" s="1"/>
      <c r="E2231" s="1"/>
      <c r="F2231" s="1"/>
      <c r="G2231" s="1"/>
      <c r="H2231" s="11"/>
      <c r="I2231" s="11"/>
      <c r="J2231" s="11"/>
      <c r="K2231" s="2"/>
      <c r="L2231" s="2"/>
      <c r="M2231" s="1"/>
    </row>
    <row r="2232" spans="1:13" x14ac:dyDescent="0.2">
      <c r="A2232" s="1"/>
      <c r="B2232" s="1"/>
      <c r="C2232" s="16"/>
      <c r="D2232" s="1"/>
      <c r="E2232" s="1"/>
      <c r="F2232" s="1"/>
      <c r="G2232" s="1"/>
      <c r="H2232" s="11"/>
      <c r="I2232" s="11"/>
      <c r="J2232" s="11"/>
      <c r="K2232" s="2"/>
      <c r="L2232" s="2"/>
      <c r="M2232" s="1"/>
    </row>
    <row r="2233" spans="1:13" x14ac:dyDescent="0.2">
      <c r="A2233" s="1"/>
      <c r="B2233" s="1"/>
      <c r="C2233" s="16"/>
      <c r="D2233" s="1"/>
      <c r="E2233" s="1"/>
      <c r="F2233" s="1"/>
      <c r="G2233" s="1"/>
      <c r="H2233" s="11"/>
      <c r="I2233" s="11"/>
      <c r="J2233" s="11"/>
      <c r="K2233" s="2"/>
      <c r="L2233" s="2"/>
      <c r="M2233" s="1"/>
    </row>
    <row r="2234" spans="1:13" x14ac:dyDescent="0.2">
      <c r="A2234" s="1"/>
      <c r="B2234" s="1"/>
      <c r="C2234" s="16"/>
      <c r="D2234" s="1"/>
      <c r="E2234" s="1"/>
      <c r="F2234" s="1"/>
      <c r="G2234" s="1"/>
      <c r="H2234" s="11"/>
      <c r="I2234" s="11"/>
      <c r="J2234" s="11"/>
      <c r="K2234" s="2"/>
      <c r="L2234" s="2"/>
      <c r="M2234" s="1"/>
    </row>
    <row r="2235" spans="1:13" x14ac:dyDescent="0.2">
      <c r="A2235" s="1"/>
      <c r="B2235" s="1"/>
      <c r="C2235" s="16"/>
      <c r="D2235" s="1"/>
      <c r="E2235" s="1"/>
      <c r="F2235" s="1"/>
      <c r="G2235" s="1"/>
      <c r="H2235" s="11"/>
      <c r="I2235" s="11"/>
      <c r="J2235" s="11"/>
      <c r="K2235" s="2"/>
      <c r="L2235" s="2"/>
      <c r="M2235" s="1"/>
    </row>
    <row r="2236" spans="1:13" x14ac:dyDescent="0.2">
      <c r="A2236" s="1"/>
      <c r="B2236" s="1"/>
      <c r="C2236" s="16"/>
      <c r="D2236" s="1"/>
      <c r="E2236" s="1"/>
      <c r="F2236" s="1"/>
      <c r="G2236" s="1"/>
      <c r="H2236" s="11"/>
      <c r="I2236" s="11"/>
      <c r="J2236" s="11"/>
      <c r="K2236" s="2"/>
      <c r="L2236" s="2"/>
      <c r="M2236" s="1"/>
    </row>
    <row r="2237" spans="1:13" x14ac:dyDescent="0.2">
      <c r="A2237" s="1"/>
      <c r="B2237" s="1"/>
      <c r="C2237" s="16"/>
      <c r="D2237" s="1"/>
      <c r="E2237" s="1"/>
      <c r="F2237" s="1"/>
      <c r="G2237" s="1"/>
      <c r="H2237" s="11"/>
      <c r="I2237" s="11"/>
      <c r="J2237" s="11"/>
      <c r="K2237" s="2"/>
      <c r="L2237" s="2"/>
      <c r="M2237" s="1"/>
    </row>
    <row r="2238" spans="1:13" x14ac:dyDescent="0.2">
      <c r="A2238" s="1"/>
      <c r="B2238" s="1"/>
      <c r="C2238" s="16"/>
      <c r="D2238" s="1"/>
      <c r="E2238" s="1"/>
      <c r="F2238" s="1"/>
      <c r="G2238" s="1"/>
      <c r="H2238" s="11"/>
      <c r="I2238" s="11"/>
      <c r="J2238" s="11"/>
      <c r="K2238" s="2"/>
      <c r="L2238" s="2"/>
      <c r="M2238" s="1"/>
    </row>
    <row r="2239" spans="1:13" x14ac:dyDescent="0.2">
      <c r="A2239" s="1"/>
      <c r="B2239" s="1"/>
      <c r="C2239" s="16"/>
      <c r="D2239" s="1"/>
      <c r="E2239" s="1"/>
      <c r="F2239" s="1"/>
      <c r="G2239" s="1"/>
      <c r="H2239" s="11"/>
      <c r="I2239" s="11"/>
      <c r="J2239" s="11"/>
      <c r="K2239" s="2"/>
      <c r="L2239" s="2"/>
      <c r="M2239" s="1"/>
    </row>
    <row r="2240" spans="1:13" x14ac:dyDescent="0.2">
      <c r="A2240" s="1"/>
      <c r="B2240" s="1"/>
      <c r="C2240" s="16"/>
      <c r="D2240" s="1"/>
      <c r="E2240" s="1"/>
      <c r="F2240" s="1"/>
      <c r="G2240" s="1"/>
      <c r="H2240" s="11"/>
      <c r="I2240" s="11"/>
      <c r="J2240" s="11"/>
      <c r="K2240" s="2"/>
      <c r="L2240" s="2"/>
      <c r="M2240" s="1"/>
    </row>
    <row r="2241" spans="1:13" x14ac:dyDescent="0.2">
      <c r="A2241" s="1"/>
      <c r="B2241" s="1"/>
      <c r="C2241" s="16"/>
      <c r="D2241" s="1"/>
      <c r="E2241" s="1"/>
      <c r="F2241" s="1"/>
      <c r="G2241" s="1"/>
      <c r="H2241" s="11"/>
      <c r="I2241" s="11"/>
      <c r="J2241" s="11"/>
      <c r="K2241" s="2"/>
      <c r="L2241" s="2"/>
      <c r="M2241" s="1"/>
    </row>
    <row r="2242" spans="1:13" x14ac:dyDescent="0.2">
      <c r="A2242" s="1"/>
      <c r="B2242" s="1"/>
      <c r="C2242" s="16"/>
      <c r="D2242" s="1"/>
      <c r="E2242" s="1"/>
      <c r="F2242" s="1"/>
      <c r="G2242" s="1"/>
      <c r="H2242" s="11"/>
      <c r="I2242" s="11"/>
      <c r="J2242" s="11"/>
      <c r="K2242" s="2"/>
      <c r="L2242" s="2"/>
      <c r="M2242" s="1"/>
    </row>
    <row r="2243" spans="1:13" x14ac:dyDescent="0.2">
      <c r="A2243" s="1"/>
      <c r="B2243" s="1"/>
      <c r="C2243" s="16"/>
      <c r="D2243" s="1"/>
      <c r="E2243" s="1"/>
      <c r="F2243" s="1"/>
      <c r="G2243" s="1"/>
      <c r="H2243" s="11"/>
      <c r="I2243" s="11"/>
      <c r="J2243" s="11"/>
      <c r="K2243" s="2"/>
      <c r="L2243" s="2"/>
      <c r="M2243" s="1"/>
    </row>
    <row r="2244" spans="1:13" x14ac:dyDescent="0.2">
      <c r="A2244" s="1"/>
      <c r="B2244" s="1"/>
      <c r="C2244" s="16"/>
      <c r="D2244" s="1"/>
      <c r="E2244" s="1"/>
      <c r="F2244" s="1"/>
      <c r="G2244" s="1"/>
      <c r="H2244" s="11"/>
      <c r="I2244" s="11"/>
      <c r="J2244" s="11"/>
      <c r="K2244" s="2"/>
      <c r="L2244" s="2"/>
      <c r="M2244" s="1"/>
    </row>
    <row r="2245" spans="1:13" x14ac:dyDescent="0.2">
      <c r="A2245" s="1"/>
      <c r="B2245" s="1"/>
      <c r="C2245" s="16"/>
      <c r="D2245" s="1"/>
      <c r="E2245" s="1"/>
      <c r="F2245" s="1"/>
      <c r="G2245" s="1"/>
      <c r="H2245" s="11"/>
      <c r="I2245" s="11"/>
      <c r="J2245" s="11"/>
      <c r="K2245" s="2"/>
      <c r="L2245" s="2"/>
      <c r="M2245" s="1"/>
    </row>
    <row r="2246" spans="1:13" x14ac:dyDescent="0.2">
      <c r="A2246" s="1"/>
      <c r="B2246" s="1"/>
      <c r="C2246" s="16"/>
      <c r="D2246" s="1"/>
      <c r="E2246" s="1"/>
      <c r="F2246" s="1"/>
      <c r="G2246" s="1"/>
      <c r="H2246" s="11"/>
      <c r="I2246" s="11"/>
      <c r="J2246" s="11"/>
      <c r="K2246" s="2"/>
      <c r="L2246" s="2"/>
      <c r="M2246" s="1"/>
    </row>
    <row r="2247" spans="1:13" x14ac:dyDescent="0.2">
      <c r="A2247" s="1"/>
      <c r="B2247" s="1"/>
      <c r="C2247" s="16"/>
      <c r="D2247" s="1"/>
      <c r="E2247" s="1"/>
      <c r="F2247" s="1"/>
      <c r="G2247" s="1"/>
      <c r="H2247" s="11"/>
      <c r="I2247" s="11"/>
      <c r="J2247" s="11"/>
      <c r="K2247" s="2"/>
      <c r="L2247" s="2"/>
      <c r="M2247" s="1"/>
    </row>
    <row r="2248" spans="1:13" x14ac:dyDescent="0.2">
      <c r="A2248" s="1"/>
      <c r="B2248" s="1"/>
      <c r="C2248" s="16"/>
      <c r="D2248" s="1"/>
      <c r="E2248" s="1"/>
      <c r="F2248" s="1"/>
      <c r="G2248" s="1"/>
      <c r="H2248" s="11"/>
      <c r="I2248" s="11"/>
      <c r="J2248" s="11"/>
      <c r="K2248" s="2"/>
      <c r="L2248" s="2"/>
      <c r="M2248" s="1"/>
    </row>
    <row r="2249" spans="1:13" x14ac:dyDescent="0.2">
      <c r="A2249" s="1"/>
      <c r="B2249" s="1"/>
      <c r="C2249" s="16"/>
      <c r="D2249" s="1"/>
      <c r="E2249" s="1"/>
      <c r="F2249" s="1"/>
      <c r="G2249" s="1"/>
      <c r="H2249" s="11"/>
      <c r="I2249" s="11"/>
      <c r="J2249" s="11"/>
      <c r="K2249" s="2"/>
      <c r="L2249" s="2"/>
      <c r="M2249" s="1"/>
    </row>
    <row r="2250" spans="1:13" x14ac:dyDescent="0.2">
      <c r="A2250" s="1"/>
      <c r="B2250" s="1"/>
      <c r="C2250" s="16"/>
      <c r="D2250" s="1"/>
      <c r="E2250" s="1"/>
      <c r="F2250" s="1"/>
      <c r="G2250" s="1"/>
      <c r="H2250" s="11"/>
      <c r="I2250" s="11"/>
      <c r="J2250" s="11"/>
      <c r="K2250" s="2"/>
      <c r="L2250" s="2"/>
      <c r="M2250" s="1"/>
    </row>
    <row r="2251" spans="1:13" x14ac:dyDescent="0.2">
      <c r="A2251" s="1"/>
      <c r="B2251" s="1"/>
      <c r="C2251" s="16"/>
      <c r="D2251" s="1"/>
      <c r="E2251" s="1"/>
      <c r="F2251" s="1"/>
      <c r="G2251" s="1"/>
      <c r="H2251" s="11"/>
      <c r="I2251" s="11"/>
      <c r="J2251" s="11"/>
      <c r="K2251" s="2"/>
      <c r="L2251" s="2"/>
      <c r="M2251" s="1"/>
    </row>
    <row r="2252" spans="1:13" x14ac:dyDescent="0.2">
      <c r="A2252" s="1"/>
      <c r="B2252" s="1"/>
      <c r="C2252" s="16"/>
      <c r="D2252" s="1"/>
      <c r="E2252" s="1"/>
      <c r="F2252" s="1"/>
      <c r="G2252" s="1"/>
      <c r="H2252" s="11"/>
      <c r="I2252" s="11"/>
      <c r="J2252" s="11"/>
      <c r="K2252" s="2"/>
      <c r="L2252" s="2"/>
      <c r="M2252" s="1"/>
    </row>
    <row r="2253" spans="1:13" x14ac:dyDescent="0.2">
      <c r="A2253" s="1"/>
      <c r="B2253" s="1"/>
      <c r="C2253" s="16"/>
      <c r="D2253" s="1"/>
      <c r="E2253" s="1"/>
      <c r="F2253" s="1"/>
      <c r="G2253" s="1"/>
      <c r="H2253" s="11"/>
      <c r="I2253" s="11"/>
      <c r="J2253" s="11"/>
      <c r="K2253" s="2"/>
      <c r="L2253" s="2"/>
      <c r="M2253" s="1"/>
    </row>
    <row r="2254" spans="1:13" x14ac:dyDescent="0.2">
      <c r="A2254" s="1"/>
      <c r="B2254" s="1"/>
      <c r="C2254" s="16"/>
      <c r="D2254" s="1"/>
      <c r="E2254" s="1"/>
      <c r="F2254" s="1"/>
      <c r="G2254" s="1"/>
      <c r="H2254" s="11"/>
      <c r="I2254" s="11"/>
      <c r="J2254" s="11"/>
      <c r="K2254" s="2"/>
      <c r="L2254" s="2"/>
      <c r="M2254" s="1"/>
    </row>
    <row r="2255" spans="1:13" x14ac:dyDescent="0.2">
      <c r="A2255" s="1"/>
      <c r="B2255" s="1"/>
      <c r="C2255" s="16"/>
      <c r="D2255" s="1"/>
      <c r="E2255" s="1"/>
      <c r="F2255" s="1"/>
      <c r="G2255" s="1"/>
      <c r="H2255" s="11"/>
      <c r="I2255" s="11"/>
      <c r="J2255" s="11"/>
      <c r="K2255" s="2"/>
      <c r="L2255" s="2"/>
      <c r="M2255" s="1"/>
    </row>
    <row r="2256" spans="1:13" x14ac:dyDescent="0.2">
      <c r="A2256" s="1"/>
      <c r="B2256" s="1"/>
      <c r="C2256" s="16"/>
      <c r="D2256" s="1"/>
      <c r="E2256" s="1"/>
      <c r="F2256" s="1"/>
      <c r="G2256" s="1"/>
      <c r="H2256" s="11"/>
      <c r="I2256" s="11"/>
      <c r="J2256" s="11"/>
      <c r="K2256" s="2"/>
      <c r="L2256" s="2"/>
      <c r="M2256" s="1"/>
    </row>
    <row r="2257" spans="1:13" x14ac:dyDescent="0.2">
      <c r="A2257" s="1"/>
      <c r="B2257" s="1"/>
      <c r="C2257" s="16"/>
      <c r="D2257" s="1"/>
      <c r="E2257" s="1"/>
      <c r="F2257" s="1"/>
      <c r="G2257" s="1"/>
      <c r="H2257" s="11"/>
      <c r="I2257" s="11"/>
      <c r="J2257" s="11"/>
      <c r="K2257" s="2"/>
      <c r="L2257" s="2"/>
      <c r="M2257" s="1"/>
    </row>
    <row r="2258" spans="1:13" x14ac:dyDescent="0.2">
      <c r="A2258" s="1"/>
      <c r="B2258" s="1"/>
      <c r="C2258" s="16"/>
      <c r="D2258" s="1"/>
      <c r="E2258" s="1"/>
      <c r="F2258" s="1"/>
      <c r="G2258" s="1"/>
      <c r="H2258" s="11"/>
      <c r="I2258" s="11"/>
      <c r="J2258" s="11"/>
      <c r="K2258" s="2"/>
      <c r="L2258" s="2"/>
      <c r="M2258" s="1"/>
    </row>
    <row r="2259" spans="1:13" x14ac:dyDescent="0.2">
      <c r="A2259" s="1"/>
      <c r="B2259" s="1"/>
      <c r="C2259" s="16"/>
      <c r="D2259" s="1"/>
      <c r="E2259" s="1"/>
      <c r="F2259" s="1"/>
      <c r="G2259" s="1"/>
      <c r="H2259" s="11"/>
      <c r="I2259" s="11"/>
      <c r="J2259" s="11"/>
      <c r="K2259" s="2"/>
      <c r="L2259" s="2"/>
      <c r="M2259" s="1"/>
    </row>
    <row r="2260" spans="1:13" x14ac:dyDescent="0.2">
      <c r="A2260" s="1"/>
      <c r="B2260" s="1"/>
      <c r="C2260" s="16"/>
      <c r="D2260" s="1"/>
      <c r="E2260" s="1"/>
      <c r="F2260" s="1"/>
      <c r="G2260" s="1"/>
      <c r="H2260" s="11"/>
      <c r="I2260" s="11"/>
      <c r="J2260" s="11"/>
      <c r="K2260" s="2"/>
      <c r="L2260" s="2"/>
      <c r="M2260" s="1"/>
    </row>
    <row r="2261" spans="1:13" x14ac:dyDescent="0.2">
      <c r="A2261" s="1"/>
      <c r="B2261" s="1"/>
      <c r="C2261" s="16"/>
      <c r="D2261" s="1"/>
      <c r="E2261" s="1"/>
      <c r="F2261" s="1"/>
      <c r="G2261" s="1"/>
      <c r="H2261" s="11"/>
      <c r="I2261" s="11"/>
      <c r="J2261" s="11"/>
      <c r="K2261" s="2"/>
      <c r="L2261" s="2"/>
      <c r="M2261" s="1"/>
    </row>
    <row r="2262" spans="1:13" x14ac:dyDescent="0.2">
      <c r="A2262" s="1"/>
      <c r="B2262" s="1"/>
      <c r="C2262" s="16"/>
      <c r="D2262" s="1"/>
      <c r="E2262" s="1"/>
      <c r="F2262" s="1"/>
      <c r="G2262" s="1"/>
      <c r="H2262" s="11"/>
      <c r="I2262" s="11"/>
      <c r="J2262" s="11"/>
      <c r="K2262" s="2"/>
      <c r="L2262" s="2"/>
      <c r="M2262" s="1"/>
    </row>
    <row r="2263" spans="1:13" x14ac:dyDescent="0.2">
      <c r="A2263" s="1"/>
      <c r="B2263" s="1"/>
      <c r="C2263" s="16"/>
      <c r="D2263" s="1"/>
      <c r="E2263" s="1"/>
      <c r="F2263" s="1"/>
      <c r="G2263" s="1"/>
      <c r="H2263" s="11"/>
      <c r="I2263" s="11"/>
      <c r="J2263" s="11"/>
      <c r="K2263" s="2"/>
      <c r="L2263" s="2"/>
      <c r="M2263" s="1"/>
    </row>
    <row r="2264" spans="1:13" x14ac:dyDescent="0.2">
      <c r="A2264" s="1"/>
      <c r="B2264" s="1"/>
      <c r="C2264" s="16"/>
      <c r="D2264" s="1"/>
      <c r="E2264" s="1"/>
      <c r="F2264" s="1"/>
      <c r="G2264" s="1"/>
      <c r="H2264" s="11"/>
      <c r="I2264" s="11"/>
      <c r="J2264" s="11"/>
      <c r="K2264" s="2"/>
      <c r="L2264" s="2"/>
      <c r="M2264" s="1"/>
    </row>
    <row r="2265" spans="1:13" x14ac:dyDescent="0.2">
      <c r="A2265" s="1"/>
      <c r="B2265" s="1"/>
      <c r="C2265" s="16"/>
      <c r="D2265" s="1"/>
      <c r="E2265" s="1"/>
      <c r="F2265" s="1"/>
      <c r="G2265" s="1"/>
      <c r="H2265" s="11"/>
      <c r="I2265" s="11"/>
      <c r="J2265" s="11"/>
      <c r="K2265" s="2"/>
      <c r="L2265" s="2"/>
      <c r="M2265" s="1"/>
    </row>
    <row r="2266" spans="1:13" x14ac:dyDescent="0.2">
      <c r="A2266" s="1"/>
      <c r="B2266" s="1"/>
      <c r="C2266" s="16"/>
      <c r="D2266" s="1"/>
      <c r="E2266" s="1"/>
      <c r="F2266" s="1"/>
      <c r="G2266" s="1"/>
      <c r="H2266" s="11"/>
      <c r="I2266" s="11"/>
      <c r="J2266" s="11"/>
      <c r="K2266" s="2"/>
      <c r="L2266" s="2"/>
      <c r="M2266" s="1"/>
    </row>
    <row r="2267" spans="1:13" x14ac:dyDescent="0.2">
      <c r="A2267" s="1"/>
      <c r="B2267" s="1"/>
      <c r="C2267" s="16"/>
      <c r="D2267" s="1"/>
      <c r="E2267" s="1"/>
      <c r="F2267" s="1"/>
      <c r="G2267" s="1"/>
      <c r="H2267" s="11"/>
      <c r="I2267" s="11"/>
      <c r="J2267" s="11"/>
      <c r="K2267" s="2"/>
      <c r="L2267" s="2"/>
      <c r="M2267" s="1"/>
    </row>
    <row r="2268" spans="1:13" x14ac:dyDescent="0.2">
      <c r="A2268" s="1"/>
      <c r="B2268" s="1"/>
      <c r="C2268" s="16"/>
      <c r="D2268" s="1"/>
      <c r="E2268" s="1"/>
      <c r="F2268" s="1"/>
      <c r="G2268" s="1"/>
      <c r="H2268" s="11"/>
      <c r="I2268" s="11"/>
      <c r="J2268" s="11"/>
      <c r="K2268" s="2"/>
      <c r="L2268" s="2"/>
      <c r="M2268" s="1"/>
    </row>
    <row r="2269" spans="1:13" x14ac:dyDescent="0.2">
      <c r="A2269" s="1"/>
      <c r="B2269" s="1"/>
      <c r="C2269" s="16"/>
      <c r="D2269" s="1"/>
      <c r="E2269" s="1"/>
      <c r="F2269" s="1"/>
      <c r="G2269" s="1"/>
      <c r="H2269" s="11"/>
      <c r="I2269" s="11"/>
      <c r="J2269" s="11"/>
      <c r="K2269" s="2"/>
      <c r="L2269" s="2"/>
      <c r="M2269" s="1"/>
    </row>
    <row r="2270" spans="1:13" x14ac:dyDescent="0.2">
      <c r="A2270" s="1"/>
      <c r="B2270" s="1"/>
      <c r="C2270" s="16"/>
      <c r="D2270" s="1"/>
      <c r="E2270" s="1"/>
      <c r="F2270" s="1"/>
      <c r="G2270" s="1"/>
      <c r="H2270" s="11"/>
      <c r="I2270" s="11"/>
      <c r="J2270" s="11"/>
      <c r="K2270" s="2"/>
      <c r="L2270" s="2"/>
      <c r="M2270" s="1"/>
    </row>
    <row r="2271" spans="1:13" x14ac:dyDescent="0.2">
      <c r="A2271" s="1"/>
      <c r="B2271" s="1"/>
      <c r="C2271" s="16"/>
      <c r="D2271" s="1"/>
      <c r="E2271" s="1"/>
      <c r="F2271" s="1"/>
      <c r="G2271" s="1"/>
      <c r="H2271" s="11"/>
      <c r="I2271" s="11"/>
      <c r="J2271" s="11"/>
      <c r="K2271" s="2"/>
      <c r="L2271" s="2"/>
      <c r="M2271" s="1"/>
    </row>
    <row r="2272" spans="1:13" x14ac:dyDescent="0.2">
      <c r="A2272" s="1"/>
      <c r="B2272" s="1"/>
      <c r="C2272" s="16"/>
      <c r="D2272" s="1"/>
      <c r="E2272" s="1"/>
      <c r="F2272" s="1"/>
      <c r="G2272" s="1"/>
      <c r="H2272" s="11"/>
      <c r="I2272" s="11"/>
      <c r="J2272" s="11"/>
      <c r="K2272" s="2"/>
      <c r="L2272" s="2"/>
      <c r="M2272" s="1"/>
    </row>
    <row r="2273" spans="1:13" x14ac:dyDescent="0.2">
      <c r="A2273" s="1"/>
      <c r="B2273" s="1"/>
      <c r="C2273" s="16"/>
      <c r="D2273" s="1"/>
      <c r="E2273" s="1"/>
      <c r="F2273" s="1"/>
      <c r="G2273" s="1"/>
      <c r="H2273" s="11"/>
      <c r="I2273" s="11"/>
      <c r="J2273" s="11"/>
      <c r="K2273" s="2"/>
      <c r="L2273" s="2"/>
      <c r="M2273" s="1"/>
    </row>
    <row r="2274" spans="1:13" x14ac:dyDescent="0.2">
      <c r="A2274" s="1"/>
      <c r="B2274" s="1"/>
      <c r="C2274" s="16"/>
      <c r="D2274" s="1"/>
      <c r="E2274" s="1"/>
      <c r="F2274" s="1"/>
      <c r="G2274" s="1"/>
      <c r="H2274" s="11"/>
      <c r="I2274" s="11"/>
      <c r="J2274" s="11"/>
      <c r="K2274" s="2"/>
      <c r="L2274" s="2"/>
      <c r="M2274" s="1"/>
    </row>
    <row r="2275" spans="1:13" x14ac:dyDescent="0.2">
      <c r="A2275" s="1"/>
      <c r="B2275" s="1"/>
      <c r="C2275" s="16"/>
      <c r="D2275" s="1"/>
      <c r="E2275" s="1"/>
      <c r="F2275" s="1"/>
      <c r="G2275" s="1"/>
      <c r="H2275" s="11"/>
      <c r="I2275" s="11"/>
      <c r="J2275" s="11"/>
      <c r="K2275" s="2"/>
      <c r="L2275" s="2"/>
      <c r="M2275" s="1"/>
    </row>
    <row r="2276" spans="1:13" x14ac:dyDescent="0.2">
      <c r="A2276" s="1"/>
      <c r="B2276" s="1"/>
      <c r="C2276" s="16"/>
      <c r="D2276" s="1"/>
      <c r="E2276" s="1"/>
      <c r="F2276" s="1"/>
      <c r="G2276" s="1"/>
      <c r="H2276" s="11"/>
      <c r="I2276" s="11"/>
      <c r="J2276" s="11"/>
      <c r="K2276" s="2"/>
      <c r="L2276" s="2"/>
      <c r="M2276" s="1"/>
    </row>
    <row r="2277" spans="1:13" x14ac:dyDescent="0.2">
      <c r="A2277" s="1"/>
      <c r="B2277" s="1"/>
      <c r="C2277" s="16"/>
      <c r="D2277" s="1"/>
      <c r="E2277" s="1"/>
      <c r="F2277" s="1"/>
      <c r="G2277" s="1"/>
      <c r="H2277" s="11"/>
      <c r="I2277" s="11"/>
      <c r="J2277" s="11"/>
      <c r="K2277" s="2"/>
      <c r="L2277" s="2"/>
      <c r="M2277" s="1"/>
    </row>
    <row r="2278" spans="1:13" x14ac:dyDescent="0.2">
      <c r="A2278" s="1"/>
      <c r="B2278" s="1"/>
      <c r="C2278" s="16"/>
      <c r="D2278" s="1"/>
      <c r="E2278" s="1"/>
      <c r="F2278" s="1"/>
      <c r="G2278" s="1"/>
      <c r="H2278" s="11"/>
      <c r="I2278" s="11"/>
      <c r="J2278" s="11"/>
      <c r="K2278" s="2"/>
      <c r="L2278" s="2"/>
      <c r="M2278" s="1"/>
    </row>
    <row r="2279" spans="1:13" x14ac:dyDescent="0.2">
      <c r="A2279" s="1"/>
      <c r="B2279" s="1"/>
      <c r="C2279" s="16"/>
      <c r="D2279" s="1"/>
      <c r="E2279" s="1"/>
      <c r="F2279" s="1"/>
      <c r="G2279" s="1"/>
      <c r="H2279" s="11"/>
      <c r="I2279" s="11"/>
      <c r="J2279" s="11"/>
      <c r="K2279" s="2"/>
      <c r="L2279" s="2"/>
      <c r="M2279" s="1"/>
    </row>
    <row r="2280" spans="1:13" x14ac:dyDescent="0.2">
      <c r="A2280" s="1"/>
      <c r="B2280" s="1"/>
      <c r="C2280" s="16"/>
      <c r="D2280" s="1"/>
      <c r="E2280" s="1"/>
      <c r="F2280" s="1"/>
      <c r="G2280" s="1"/>
      <c r="H2280" s="11"/>
      <c r="I2280" s="11"/>
      <c r="J2280" s="11"/>
      <c r="K2280" s="2"/>
      <c r="L2280" s="2"/>
      <c r="M2280" s="1"/>
    </row>
    <row r="2281" spans="1:13" x14ac:dyDescent="0.2">
      <c r="A2281" s="1"/>
      <c r="B2281" s="1"/>
      <c r="C2281" s="16"/>
      <c r="D2281" s="1"/>
      <c r="E2281" s="1"/>
      <c r="F2281" s="1"/>
      <c r="G2281" s="1"/>
      <c r="H2281" s="11"/>
      <c r="I2281" s="11"/>
      <c r="J2281" s="11"/>
      <c r="K2281" s="2"/>
      <c r="L2281" s="2"/>
      <c r="M2281" s="1"/>
    </row>
    <row r="2282" spans="1:13" x14ac:dyDescent="0.2">
      <c r="A2282" s="1"/>
      <c r="B2282" s="1"/>
      <c r="C2282" s="16"/>
      <c r="D2282" s="1"/>
      <c r="E2282" s="1"/>
      <c r="F2282" s="1"/>
      <c r="G2282" s="1"/>
      <c r="H2282" s="11"/>
      <c r="I2282" s="11"/>
      <c r="J2282" s="11"/>
      <c r="K2282" s="2"/>
      <c r="L2282" s="2"/>
      <c r="M2282" s="1"/>
    </row>
    <row r="2283" spans="1:13" x14ac:dyDescent="0.2">
      <c r="A2283" s="1"/>
      <c r="B2283" s="1"/>
      <c r="C2283" s="16"/>
      <c r="D2283" s="1"/>
      <c r="E2283" s="1"/>
      <c r="F2283" s="1"/>
      <c r="G2283" s="1"/>
      <c r="H2283" s="11"/>
      <c r="I2283" s="11"/>
      <c r="J2283" s="11"/>
      <c r="K2283" s="2"/>
      <c r="L2283" s="2"/>
      <c r="M2283" s="1"/>
    </row>
    <row r="2284" spans="1:13" x14ac:dyDescent="0.2">
      <c r="A2284" s="1"/>
      <c r="B2284" s="1"/>
      <c r="C2284" s="16"/>
      <c r="D2284" s="1"/>
      <c r="E2284" s="1"/>
      <c r="F2284" s="1"/>
      <c r="G2284" s="1"/>
      <c r="H2284" s="11"/>
      <c r="I2284" s="11"/>
      <c r="J2284" s="11"/>
      <c r="K2284" s="2"/>
      <c r="L2284" s="2"/>
      <c r="M2284" s="1"/>
    </row>
    <row r="2285" spans="1:13" x14ac:dyDescent="0.2">
      <c r="A2285" s="1"/>
      <c r="B2285" s="1"/>
      <c r="C2285" s="16"/>
      <c r="D2285" s="1"/>
      <c r="E2285" s="1"/>
      <c r="F2285" s="1"/>
      <c r="G2285" s="1"/>
      <c r="H2285" s="11"/>
      <c r="I2285" s="11"/>
      <c r="J2285" s="11"/>
      <c r="K2285" s="2"/>
      <c r="L2285" s="2"/>
      <c r="M2285" s="1"/>
    </row>
    <row r="2286" spans="1:13" x14ac:dyDescent="0.2">
      <c r="A2286" s="1"/>
      <c r="B2286" s="1"/>
      <c r="C2286" s="16"/>
      <c r="D2286" s="1"/>
      <c r="E2286" s="1"/>
      <c r="F2286" s="1"/>
      <c r="G2286" s="1"/>
      <c r="H2286" s="11"/>
      <c r="I2286" s="11"/>
      <c r="J2286" s="11"/>
      <c r="K2286" s="2"/>
      <c r="L2286" s="2"/>
      <c r="M2286" s="1"/>
    </row>
    <row r="2287" spans="1:13" x14ac:dyDescent="0.2">
      <c r="A2287" s="1"/>
      <c r="B2287" s="1"/>
      <c r="C2287" s="16"/>
      <c r="D2287" s="1"/>
      <c r="E2287" s="1"/>
      <c r="F2287" s="1"/>
      <c r="G2287" s="1"/>
      <c r="H2287" s="11"/>
      <c r="I2287" s="11"/>
      <c r="J2287" s="11"/>
      <c r="K2287" s="2"/>
      <c r="L2287" s="2"/>
      <c r="M2287" s="1"/>
    </row>
    <row r="2288" spans="1:13" x14ac:dyDescent="0.2">
      <c r="A2288" s="1"/>
      <c r="B2288" s="1"/>
      <c r="C2288" s="16"/>
      <c r="D2288" s="1"/>
      <c r="E2288" s="1"/>
      <c r="F2288" s="1"/>
      <c r="G2288" s="1"/>
      <c r="H2288" s="11"/>
      <c r="I2288" s="11"/>
      <c r="J2288" s="11"/>
      <c r="K2288" s="2"/>
      <c r="L2288" s="2"/>
      <c r="M2288" s="1"/>
    </row>
    <row r="2289" spans="1:13" x14ac:dyDescent="0.2">
      <c r="A2289" s="1"/>
      <c r="B2289" s="1"/>
      <c r="C2289" s="16"/>
      <c r="D2289" s="1"/>
      <c r="E2289" s="1"/>
      <c r="F2289" s="1"/>
      <c r="G2289" s="1"/>
      <c r="H2289" s="11"/>
      <c r="I2289" s="11"/>
      <c r="J2289" s="11"/>
      <c r="K2289" s="2"/>
      <c r="L2289" s="2"/>
      <c r="M2289" s="1"/>
    </row>
    <row r="2290" spans="1:13" x14ac:dyDescent="0.2">
      <c r="A2290" s="1"/>
      <c r="B2290" s="1"/>
      <c r="C2290" s="16"/>
      <c r="D2290" s="1"/>
      <c r="E2290" s="1"/>
      <c r="F2290" s="1"/>
      <c r="G2290" s="1"/>
      <c r="H2290" s="11"/>
      <c r="I2290" s="11"/>
      <c r="J2290" s="11"/>
      <c r="K2290" s="2"/>
      <c r="L2290" s="2"/>
      <c r="M2290" s="1"/>
    </row>
    <row r="2291" spans="1:13" x14ac:dyDescent="0.2">
      <c r="A2291" s="1"/>
      <c r="B2291" s="1"/>
      <c r="C2291" s="16"/>
      <c r="D2291" s="1"/>
      <c r="E2291" s="1"/>
      <c r="F2291" s="1"/>
      <c r="G2291" s="1"/>
      <c r="H2291" s="11"/>
      <c r="I2291" s="11"/>
      <c r="J2291" s="11"/>
      <c r="K2291" s="2"/>
      <c r="L2291" s="2"/>
      <c r="M2291" s="1"/>
    </row>
    <row r="2292" spans="1:13" x14ac:dyDescent="0.2">
      <c r="A2292" s="1"/>
      <c r="B2292" s="1"/>
      <c r="C2292" s="16"/>
      <c r="D2292" s="1"/>
      <c r="E2292" s="1"/>
      <c r="F2292" s="1"/>
      <c r="G2292" s="1"/>
      <c r="H2292" s="11"/>
      <c r="I2292" s="11"/>
      <c r="J2292" s="11"/>
      <c r="K2292" s="2"/>
      <c r="L2292" s="2"/>
      <c r="M2292" s="1"/>
    </row>
    <row r="2293" spans="1:13" x14ac:dyDescent="0.2">
      <c r="A2293" s="1"/>
      <c r="B2293" s="1"/>
      <c r="C2293" s="16"/>
      <c r="D2293" s="1"/>
      <c r="E2293" s="1"/>
      <c r="F2293" s="1"/>
      <c r="G2293" s="1"/>
      <c r="H2293" s="11"/>
      <c r="I2293" s="11"/>
      <c r="J2293" s="11"/>
      <c r="K2293" s="2"/>
      <c r="L2293" s="2"/>
      <c r="M2293" s="1"/>
    </row>
    <row r="2294" spans="1:13" x14ac:dyDescent="0.2">
      <c r="A2294" s="1"/>
      <c r="B2294" s="1"/>
      <c r="C2294" s="16"/>
      <c r="D2294" s="1"/>
      <c r="E2294" s="1"/>
      <c r="F2294" s="1"/>
      <c r="G2294" s="1"/>
      <c r="H2294" s="11"/>
      <c r="I2294" s="11"/>
      <c r="J2294" s="11"/>
      <c r="K2294" s="2"/>
      <c r="L2294" s="2"/>
      <c r="M2294" s="1"/>
    </row>
    <row r="2295" spans="1:13" x14ac:dyDescent="0.2">
      <c r="A2295" s="1"/>
      <c r="B2295" s="1"/>
      <c r="C2295" s="16"/>
      <c r="D2295" s="1"/>
      <c r="E2295" s="1"/>
      <c r="F2295" s="1"/>
      <c r="G2295" s="1"/>
      <c r="H2295" s="11"/>
      <c r="I2295" s="11"/>
      <c r="J2295" s="11"/>
      <c r="K2295" s="2"/>
      <c r="L2295" s="2"/>
      <c r="M2295" s="1"/>
    </row>
    <row r="2296" spans="1:13" x14ac:dyDescent="0.2">
      <c r="A2296" s="1"/>
      <c r="B2296" s="1"/>
      <c r="C2296" s="16"/>
      <c r="D2296" s="1"/>
      <c r="E2296" s="1"/>
      <c r="F2296" s="1"/>
      <c r="G2296" s="1"/>
      <c r="H2296" s="11"/>
      <c r="I2296" s="11"/>
      <c r="J2296" s="11"/>
      <c r="K2296" s="2"/>
      <c r="L2296" s="2"/>
      <c r="M2296" s="1"/>
    </row>
    <row r="2297" spans="1:13" x14ac:dyDescent="0.2">
      <c r="A2297" s="1"/>
      <c r="B2297" s="1"/>
      <c r="C2297" s="16"/>
      <c r="D2297" s="1"/>
      <c r="E2297" s="1"/>
      <c r="F2297" s="1"/>
      <c r="G2297" s="1"/>
      <c r="H2297" s="11"/>
      <c r="I2297" s="11"/>
      <c r="J2297" s="11"/>
      <c r="K2297" s="2"/>
      <c r="L2297" s="2"/>
      <c r="M2297" s="1"/>
    </row>
    <row r="2298" spans="1:13" x14ac:dyDescent="0.2">
      <c r="A2298" s="1"/>
      <c r="B2298" s="1"/>
      <c r="C2298" s="16"/>
      <c r="D2298" s="1"/>
      <c r="E2298" s="1"/>
      <c r="F2298" s="1"/>
      <c r="G2298" s="1"/>
      <c r="H2298" s="11"/>
      <c r="I2298" s="11"/>
      <c r="J2298" s="11"/>
      <c r="K2298" s="2"/>
      <c r="L2298" s="2"/>
      <c r="M2298" s="1"/>
    </row>
    <row r="2299" spans="1:13" x14ac:dyDescent="0.2">
      <c r="A2299" s="1"/>
      <c r="B2299" s="1"/>
      <c r="C2299" s="16"/>
      <c r="D2299" s="1"/>
      <c r="E2299" s="1"/>
      <c r="F2299" s="1"/>
      <c r="G2299" s="1"/>
      <c r="H2299" s="11"/>
      <c r="I2299" s="11"/>
      <c r="J2299" s="11"/>
      <c r="K2299" s="2"/>
      <c r="L2299" s="2"/>
      <c r="M2299" s="1"/>
    </row>
    <row r="2300" spans="1:13" x14ac:dyDescent="0.2">
      <c r="A2300" s="1"/>
      <c r="B2300" s="1"/>
      <c r="C2300" s="16"/>
      <c r="D2300" s="1"/>
      <c r="E2300" s="1"/>
      <c r="F2300" s="1"/>
      <c r="G2300" s="1"/>
      <c r="H2300" s="11"/>
      <c r="I2300" s="11"/>
      <c r="J2300" s="11"/>
      <c r="K2300" s="2"/>
      <c r="L2300" s="2"/>
      <c r="M2300" s="1"/>
    </row>
    <row r="2301" spans="1:13" x14ac:dyDescent="0.2">
      <c r="A2301" s="1"/>
      <c r="B2301" s="1"/>
      <c r="C2301" s="16"/>
      <c r="D2301" s="1"/>
      <c r="E2301" s="1"/>
      <c r="F2301" s="1"/>
      <c r="G2301" s="1"/>
      <c r="H2301" s="11"/>
      <c r="I2301" s="11"/>
      <c r="J2301" s="11"/>
      <c r="K2301" s="2"/>
      <c r="L2301" s="2"/>
      <c r="M2301" s="1"/>
    </row>
    <row r="2302" spans="1:13" x14ac:dyDescent="0.2">
      <c r="A2302" s="1"/>
      <c r="B2302" s="1"/>
      <c r="C2302" s="16"/>
      <c r="D2302" s="1"/>
      <c r="E2302" s="1"/>
      <c r="F2302" s="1"/>
      <c r="G2302" s="1"/>
      <c r="H2302" s="11"/>
      <c r="I2302" s="11"/>
      <c r="J2302" s="11"/>
      <c r="K2302" s="2"/>
      <c r="L2302" s="2"/>
      <c r="M2302" s="1"/>
    </row>
    <row r="2303" spans="1:13" x14ac:dyDescent="0.2">
      <c r="A2303" s="1"/>
      <c r="B2303" s="1"/>
      <c r="C2303" s="16"/>
      <c r="D2303" s="1"/>
      <c r="E2303" s="1"/>
      <c r="F2303" s="1"/>
      <c r="G2303" s="1"/>
      <c r="H2303" s="11"/>
      <c r="I2303" s="11"/>
      <c r="J2303" s="11"/>
      <c r="K2303" s="2"/>
      <c r="L2303" s="2"/>
      <c r="M2303" s="1"/>
    </row>
    <row r="2304" spans="1:13" x14ac:dyDescent="0.2">
      <c r="A2304" s="1"/>
      <c r="B2304" s="1"/>
      <c r="C2304" s="16"/>
      <c r="D2304" s="1"/>
      <c r="E2304" s="1"/>
      <c r="F2304" s="1"/>
      <c r="G2304" s="1"/>
      <c r="H2304" s="11"/>
      <c r="I2304" s="11"/>
      <c r="J2304" s="11"/>
      <c r="K2304" s="2"/>
      <c r="L2304" s="2"/>
      <c r="M2304" s="1"/>
    </row>
    <row r="2305" spans="1:13" x14ac:dyDescent="0.2">
      <c r="A2305" s="1"/>
      <c r="B2305" s="1"/>
      <c r="C2305" s="16"/>
      <c r="D2305" s="1"/>
      <c r="E2305" s="1"/>
      <c r="F2305" s="1"/>
      <c r="G2305" s="1"/>
      <c r="H2305" s="11"/>
      <c r="I2305" s="11"/>
      <c r="J2305" s="11"/>
      <c r="K2305" s="2"/>
      <c r="L2305" s="2"/>
      <c r="M2305" s="1"/>
    </row>
    <row r="2306" spans="1:13" x14ac:dyDescent="0.2">
      <c r="A2306" s="1"/>
      <c r="B2306" s="1"/>
      <c r="C2306" s="16"/>
      <c r="D2306" s="1"/>
      <c r="E2306" s="1"/>
      <c r="F2306" s="1"/>
      <c r="G2306" s="1"/>
      <c r="H2306" s="11"/>
      <c r="I2306" s="11"/>
      <c r="J2306" s="11"/>
      <c r="K2306" s="2"/>
      <c r="L2306" s="2"/>
      <c r="M2306" s="1"/>
    </row>
    <row r="2307" spans="1:13" x14ac:dyDescent="0.2">
      <c r="A2307" s="1"/>
      <c r="B2307" s="1"/>
      <c r="C2307" s="16"/>
      <c r="D2307" s="1"/>
      <c r="E2307" s="1"/>
      <c r="F2307" s="1"/>
      <c r="G2307" s="1"/>
      <c r="H2307" s="11"/>
      <c r="I2307" s="11"/>
      <c r="J2307" s="11"/>
      <c r="K2307" s="2"/>
      <c r="L2307" s="2"/>
      <c r="M2307" s="1"/>
    </row>
    <row r="2308" spans="1:13" x14ac:dyDescent="0.2">
      <c r="A2308" s="1"/>
      <c r="B2308" s="1"/>
      <c r="C2308" s="16"/>
      <c r="D2308" s="1"/>
      <c r="E2308" s="1"/>
      <c r="F2308" s="1"/>
      <c r="G2308" s="1"/>
      <c r="H2308" s="11"/>
      <c r="I2308" s="11"/>
      <c r="J2308" s="11"/>
      <c r="K2308" s="2"/>
      <c r="L2308" s="2"/>
      <c r="M2308" s="1"/>
    </row>
    <row r="2309" spans="1:13" x14ac:dyDescent="0.2">
      <c r="A2309" s="1"/>
      <c r="B2309" s="1"/>
      <c r="C2309" s="16"/>
      <c r="D2309" s="1"/>
      <c r="E2309" s="1"/>
      <c r="F2309" s="1"/>
      <c r="G2309" s="1"/>
      <c r="H2309" s="11"/>
      <c r="I2309" s="11"/>
      <c r="J2309" s="11"/>
      <c r="K2309" s="2"/>
      <c r="L2309" s="2"/>
      <c r="M2309" s="1"/>
    </row>
    <row r="2310" spans="1:13" x14ac:dyDescent="0.2">
      <c r="A2310" s="1"/>
      <c r="B2310" s="1"/>
      <c r="C2310" s="16"/>
      <c r="D2310" s="1"/>
      <c r="E2310" s="1"/>
      <c r="F2310" s="1"/>
      <c r="G2310" s="1"/>
      <c r="H2310" s="11"/>
      <c r="I2310" s="11"/>
      <c r="J2310" s="11"/>
      <c r="K2310" s="2"/>
      <c r="L2310" s="2"/>
      <c r="M2310" s="1"/>
    </row>
    <row r="2311" spans="1:13" x14ac:dyDescent="0.2">
      <c r="A2311" s="1"/>
      <c r="B2311" s="1"/>
      <c r="C2311" s="16"/>
      <c r="D2311" s="1"/>
      <c r="E2311" s="1"/>
      <c r="F2311" s="1"/>
      <c r="G2311" s="1"/>
      <c r="H2311" s="11"/>
      <c r="I2311" s="11"/>
      <c r="J2311" s="11"/>
      <c r="K2311" s="2"/>
      <c r="L2311" s="2"/>
      <c r="M2311" s="1"/>
    </row>
    <row r="2312" spans="1:13" x14ac:dyDescent="0.2">
      <c r="A2312" s="1"/>
      <c r="B2312" s="1"/>
      <c r="C2312" s="16"/>
      <c r="D2312" s="1"/>
      <c r="E2312" s="1"/>
      <c r="F2312" s="1"/>
      <c r="G2312" s="1"/>
      <c r="H2312" s="11"/>
      <c r="I2312" s="11"/>
      <c r="J2312" s="11"/>
      <c r="K2312" s="2"/>
      <c r="L2312" s="2"/>
      <c r="M2312" s="1"/>
    </row>
    <row r="2313" spans="1:13" x14ac:dyDescent="0.2">
      <c r="A2313" s="1"/>
      <c r="B2313" s="1"/>
      <c r="C2313" s="16"/>
      <c r="D2313" s="1"/>
      <c r="E2313" s="1"/>
      <c r="F2313" s="1"/>
      <c r="G2313" s="1"/>
      <c r="H2313" s="11"/>
      <c r="I2313" s="11"/>
      <c r="J2313" s="11"/>
      <c r="K2313" s="2"/>
      <c r="L2313" s="2"/>
      <c r="M2313" s="1"/>
    </row>
    <row r="2314" spans="1:13" x14ac:dyDescent="0.2">
      <c r="A2314" s="1"/>
      <c r="B2314" s="1"/>
      <c r="C2314" s="16"/>
      <c r="D2314" s="1"/>
      <c r="E2314" s="1"/>
      <c r="F2314" s="1"/>
      <c r="G2314" s="1"/>
      <c r="H2314" s="11"/>
      <c r="I2314" s="11"/>
      <c r="J2314" s="11"/>
      <c r="K2314" s="2"/>
      <c r="L2314" s="2"/>
      <c r="M2314" s="1"/>
    </row>
    <row r="2315" spans="1:13" x14ac:dyDescent="0.2">
      <c r="A2315" s="1"/>
      <c r="B2315" s="1"/>
      <c r="C2315" s="16"/>
      <c r="D2315" s="1"/>
      <c r="E2315" s="1"/>
      <c r="F2315" s="1"/>
      <c r="G2315" s="1"/>
      <c r="H2315" s="11"/>
      <c r="I2315" s="11"/>
      <c r="J2315" s="11"/>
      <c r="K2315" s="2"/>
      <c r="L2315" s="2"/>
      <c r="M2315" s="1"/>
    </row>
    <row r="2316" spans="1:13" x14ac:dyDescent="0.2">
      <c r="A2316" s="1"/>
      <c r="B2316" s="1"/>
      <c r="C2316" s="16"/>
      <c r="D2316" s="1"/>
      <c r="E2316" s="1"/>
      <c r="F2316" s="1"/>
      <c r="G2316" s="1"/>
      <c r="H2316" s="11"/>
      <c r="I2316" s="11"/>
      <c r="J2316" s="11"/>
      <c r="K2316" s="2"/>
      <c r="L2316" s="2"/>
      <c r="M2316" s="1"/>
    </row>
    <row r="2317" spans="1:13" x14ac:dyDescent="0.2">
      <c r="A2317" s="1"/>
      <c r="B2317" s="1"/>
      <c r="C2317" s="16"/>
      <c r="D2317" s="1"/>
      <c r="E2317" s="1"/>
      <c r="F2317" s="1"/>
      <c r="G2317" s="1"/>
      <c r="H2317" s="11"/>
      <c r="I2317" s="11"/>
      <c r="J2317" s="11"/>
      <c r="K2317" s="2"/>
      <c r="L2317" s="2"/>
      <c r="M2317" s="1"/>
    </row>
    <row r="2318" spans="1:13" x14ac:dyDescent="0.2">
      <c r="A2318" s="1"/>
      <c r="B2318" s="1"/>
      <c r="C2318" s="16"/>
      <c r="D2318" s="1"/>
      <c r="E2318" s="1"/>
      <c r="F2318" s="1"/>
      <c r="G2318" s="1"/>
      <c r="H2318" s="11"/>
      <c r="I2318" s="11"/>
      <c r="J2318" s="11"/>
      <c r="K2318" s="2"/>
      <c r="L2318" s="2"/>
      <c r="M2318" s="1"/>
    </row>
    <row r="2319" spans="1:13" x14ac:dyDescent="0.2">
      <c r="A2319" s="1"/>
      <c r="B2319" s="1"/>
      <c r="C2319" s="16"/>
      <c r="D2319" s="1"/>
      <c r="E2319" s="1"/>
      <c r="F2319" s="1"/>
      <c r="G2319" s="1"/>
      <c r="H2319" s="11"/>
      <c r="I2319" s="11"/>
      <c r="J2319" s="11"/>
      <c r="K2319" s="2"/>
      <c r="L2319" s="2"/>
      <c r="M2319" s="1"/>
    </row>
    <row r="2320" spans="1:13" x14ac:dyDescent="0.2">
      <c r="A2320" s="1"/>
      <c r="B2320" s="1"/>
      <c r="C2320" s="16"/>
      <c r="D2320" s="1"/>
      <c r="E2320" s="1"/>
      <c r="F2320" s="1"/>
      <c r="G2320" s="1"/>
      <c r="H2320" s="11"/>
      <c r="I2320" s="11"/>
      <c r="J2320" s="11"/>
      <c r="K2320" s="2"/>
      <c r="L2320" s="2"/>
      <c r="M2320" s="1"/>
    </row>
    <row r="2321" spans="1:13" x14ac:dyDescent="0.2">
      <c r="A2321" s="1"/>
      <c r="B2321" s="1"/>
      <c r="C2321" s="16"/>
      <c r="D2321" s="1"/>
      <c r="E2321" s="1"/>
      <c r="F2321" s="1"/>
      <c r="G2321" s="1"/>
      <c r="H2321" s="11"/>
      <c r="I2321" s="11"/>
      <c r="J2321" s="11"/>
      <c r="K2321" s="2"/>
      <c r="L2321" s="2"/>
      <c r="M2321" s="1"/>
    </row>
    <row r="2322" spans="1:13" x14ac:dyDescent="0.2">
      <c r="A2322" s="1"/>
      <c r="B2322" s="1"/>
      <c r="C2322" s="16"/>
      <c r="D2322" s="1"/>
      <c r="E2322" s="1"/>
      <c r="F2322" s="1"/>
      <c r="G2322" s="1"/>
      <c r="H2322" s="11"/>
      <c r="I2322" s="11"/>
      <c r="J2322" s="11"/>
      <c r="K2322" s="2"/>
      <c r="L2322" s="2"/>
      <c r="M2322" s="1"/>
    </row>
    <row r="2323" spans="1:13" x14ac:dyDescent="0.2">
      <c r="A2323" s="1"/>
      <c r="B2323" s="1"/>
      <c r="C2323" s="16"/>
      <c r="D2323" s="1"/>
      <c r="E2323" s="1"/>
      <c r="F2323" s="1"/>
      <c r="G2323" s="1"/>
      <c r="H2323" s="11"/>
      <c r="I2323" s="11"/>
      <c r="J2323" s="11"/>
      <c r="K2323" s="2"/>
      <c r="L2323" s="2"/>
      <c r="M2323" s="1"/>
    </row>
    <row r="2324" spans="1:13" x14ac:dyDescent="0.2">
      <c r="A2324" s="1"/>
      <c r="B2324" s="1"/>
      <c r="C2324" s="16"/>
      <c r="D2324" s="1"/>
      <c r="E2324" s="1"/>
      <c r="F2324" s="1"/>
      <c r="G2324" s="1"/>
      <c r="H2324" s="11"/>
      <c r="I2324" s="11"/>
      <c r="J2324" s="11"/>
      <c r="K2324" s="2"/>
      <c r="L2324" s="2"/>
      <c r="M2324" s="1"/>
    </row>
    <row r="2325" spans="1:13" x14ac:dyDescent="0.2">
      <c r="A2325" s="1"/>
      <c r="B2325" s="1"/>
      <c r="C2325" s="16"/>
      <c r="D2325" s="1"/>
      <c r="E2325" s="1"/>
      <c r="F2325" s="1"/>
      <c r="G2325" s="1"/>
      <c r="H2325" s="11"/>
      <c r="I2325" s="11"/>
      <c r="J2325" s="11"/>
      <c r="K2325" s="2"/>
      <c r="L2325" s="2"/>
      <c r="M2325" s="1"/>
    </row>
    <row r="2326" spans="1:13" x14ac:dyDescent="0.2">
      <c r="A2326" s="1"/>
      <c r="B2326" s="1"/>
      <c r="C2326" s="16"/>
      <c r="D2326" s="1"/>
      <c r="E2326" s="1"/>
      <c r="F2326" s="1"/>
      <c r="G2326" s="1"/>
      <c r="H2326" s="11"/>
      <c r="I2326" s="11"/>
      <c r="J2326" s="11"/>
      <c r="K2326" s="2"/>
      <c r="L2326" s="2"/>
      <c r="M2326" s="1"/>
    </row>
    <row r="2327" spans="1:13" x14ac:dyDescent="0.2">
      <c r="A2327" s="1"/>
      <c r="B2327" s="1"/>
      <c r="C2327" s="16"/>
      <c r="D2327" s="1"/>
      <c r="E2327" s="1"/>
      <c r="F2327" s="1"/>
      <c r="G2327" s="1"/>
      <c r="H2327" s="11"/>
      <c r="I2327" s="11"/>
      <c r="J2327" s="11"/>
      <c r="K2327" s="2"/>
      <c r="L2327" s="2"/>
      <c r="M2327" s="1"/>
    </row>
    <row r="2328" spans="1:13" x14ac:dyDescent="0.2">
      <c r="A2328" s="1"/>
      <c r="B2328" s="1"/>
      <c r="C2328" s="16"/>
      <c r="D2328" s="1"/>
      <c r="E2328" s="1"/>
      <c r="F2328" s="1"/>
      <c r="G2328" s="1"/>
      <c r="H2328" s="11"/>
      <c r="I2328" s="11"/>
      <c r="J2328" s="11"/>
      <c r="K2328" s="2"/>
      <c r="L2328" s="2"/>
      <c r="M2328" s="1"/>
    </row>
    <row r="2329" spans="1:13" x14ac:dyDescent="0.2">
      <c r="A2329" s="1"/>
      <c r="B2329" s="1"/>
      <c r="C2329" s="16"/>
      <c r="D2329" s="1"/>
      <c r="E2329" s="1"/>
      <c r="F2329" s="1"/>
      <c r="G2329" s="1"/>
      <c r="H2329" s="11"/>
      <c r="I2329" s="11"/>
      <c r="J2329" s="11"/>
      <c r="K2329" s="2"/>
      <c r="L2329" s="2"/>
      <c r="M2329" s="1"/>
    </row>
    <row r="2330" spans="1:13" x14ac:dyDescent="0.2">
      <c r="A2330" s="1"/>
      <c r="B2330" s="1"/>
      <c r="C2330" s="16"/>
      <c r="D2330" s="1"/>
      <c r="E2330" s="1"/>
      <c r="F2330" s="1"/>
      <c r="G2330" s="1"/>
      <c r="H2330" s="11"/>
      <c r="I2330" s="11"/>
      <c r="J2330" s="11"/>
      <c r="K2330" s="2"/>
      <c r="L2330" s="2"/>
      <c r="M2330" s="1"/>
    </row>
    <row r="2331" spans="1:13" x14ac:dyDescent="0.2">
      <c r="A2331" s="1"/>
      <c r="B2331" s="1"/>
      <c r="C2331" s="16"/>
      <c r="D2331" s="1"/>
      <c r="E2331" s="1"/>
      <c r="F2331" s="1"/>
      <c r="G2331" s="1"/>
      <c r="H2331" s="11"/>
      <c r="I2331" s="11"/>
      <c r="J2331" s="11"/>
      <c r="K2331" s="2"/>
      <c r="L2331" s="2"/>
      <c r="M2331" s="1"/>
    </row>
    <row r="2332" spans="1:13" x14ac:dyDescent="0.2">
      <c r="A2332" s="1"/>
      <c r="B2332" s="1"/>
      <c r="C2332" s="16"/>
      <c r="D2332" s="1"/>
      <c r="E2332" s="1"/>
      <c r="F2332" s="1"/>
      <c r="G2332" s="1"/>
      <c r="H2332" s="11"/>
      <c r="I2332" s="11"/>
      <c r="J2332" s="11"/>
      <c r="K2332" s="2"/>
      <c r="L2332" s="2"/>
      <c r="M2332" s="1"/>
    </row>
    <row r="2333" spans="1:13" x14ac:dyDescent="0.2">
      <c r="A2333" s="1"/>
      <c r="B2333" s="1"/>
      <c r="C2333" s="16"/>
      <c r="D2333" s="1"/>
      <c r="E2333" s="1"/>
      <c r="F2333" s="1"/>
      <c r="G2333" s="1"/>
      <c r="H2333" s="11"/>
      <c r="I2333" s="11"/>
      <c r="J2333" s="11"/>
      <c r="K2333" s="2"/>
      <c r="L2333" s="2"/>
      <c r="M2333" s="1"/>
    </row>
    <row r="2334" spans="1:13" x14ac:dyDescent="0.2">
      <c r="A2334" s="1"/>
      <c r="B2334" s="1"/>
      <c r="C2334" s="16"/>
      <c r="D2334" s="1"/>
      <c r="E2334" s="1"/>
      <c r="F2334" s="1"/>
      <c r="G2334" s="1"/>
      <c r="H2334" s="11"/>
      <c r="I2334" s="11"/>
      <c r="J2334" s="11"/>
      <c r="K2334" s="2"/>
      <c r="L2334" s="2"/>
      <c r="M2334" s="1"/>
    </row>
    <row r="2335" spans="1:13" x14ac:dyDescent="0.2">
      <c r="A2335" s="1"/>
      <c r="B2335" s="1"/>
      <c r="C2335" s="16"/>
      <c r="D2335" s="1"/>
      <c r="E2335" s="1"/>
      <c r="F2335" s="1"/>
      <c r="G2335" s="1"/>
      <c r="H2335" s="11"/>
      <c r="I2335" s="11"/>
      <c r="J2335" s="11"/>
      <c r="K2335" s="2"/>
      <c r="L2335" s="2"/>
      <c r="M2335" s="1"/>
    </row>
    <row r="2336" spans="1:13" x14ac:dyDescent="0.2">
      <c r="A2336" s="1"/>
      <c r="B2336" s="1"/>
      <c r="C2336" s="16"/>
      <c r="D2336" s="1"/>
      <c r="E2336" s="1"/>
      <c r="F2336" s="1"/>
      <c r="G2336" s="1"/>
      <c r="H2336" s="11"/>
      <c r="I2336" s="11"/>
      <c r="J2336" s="11"/>
      <c r="K2336" s="2"/>
      <c r="L2336" s="2"/>
      <c r="M2336" s="1"/>
    </row>
    <row r="2337" spans="1:13" x14ac:dyDescent="0.2">
      <c r="A2337" s="1"/>
      <c r="B2337" s="1"/>
      <c r="C2337" s="16"/>
      <c r="D2337" s="1"/>
      <c r="E2337" s="1"/>
      <c r="F2337" s="1"/>
      <c r="G2337" s="1"/>
      <c r="H2337" s="11"/>
      <c r="I2337" s="11"/>
      <c r="J2337" s="11"/>
      <c r="K2337" s="2"/>
      <c r="L2337" s="2"/>
      <c r="M2337" s="1"/>
    </row>
    <row r="2338" spans="1:13" x14ac:dyDescent="0.2">
      <c r="A2338" s="1"/>
      <c r="B2338" s="1"/>
      <c r="C2338" s="16"/>
      <c r="D2338" s="1"/>
      <c r="E2338" s="1"/>
      <c r="F2338" s="1"/>
      <c r="G2338" s="1"/>
      <c r="H2338" s="11"/>
      <c r="I2338" s="11"/>
      <c r="J2338" s="11"/>
      <c r="K2338" s="2"/>
      <c r="L2338" s="2"/>
      <c r="M2338" s="1"/>
    </row>
    <row r="2339" spans="1:13" x14ac:dyDescent="0.2">
      <c r="A2339" s="1"/>
      <c r="B2339" s="1"/>
      <c r="C2339" s="16"/>
      <c r="D2339" s="1"/>
      <c r="E2339" s="1"/>
      <c r="F2339" s="1"/>
      <c r="G2339" s="1"/>
      <c r="H2339" s="11"/>
      <c r="I2339" s="11"/>
      <c r="J2339" s="11"/>
      <c r="K2339" s="2"/>
      <c r="L2339" s="2"/>
      <c r="M2339" s="1"/>
    </row>
    <row r="2340" spans="1:13" x14ac:dyDescent="0.2">
      <c r="A2340" s="1"/>
      <c r="B2340" s="1"/>
      <c r="C2340" s="16"/>
      <c r="D2340" s="1"/>
      <c r="E2340" s="1"/>
      <c r="F2340" s="1"/>
      <c r="G2340" s="1"/>
      <c r="H2340" s="11"/>
      <c r="I2340" s="11"/>
      <c r="J2340" s="11"/>
      <c r="K2340" s="2"/>
      <c r="L2340" s="2"/>
      <c r="M2340" s="1"/>
    </row>
    <row r="2341" spans="1:13" x14ac:dyDescent="0.2">
      <c r="A2341" s="1"/>
      <c r="B2341" s="1"/>
      <c r="C2341" s="16"/>
      <c r="D2341" s="1"/>
      <c r="E2341" s="1"/>
      <c r="F2341" s="1"/>
      <c r="G2341" s="1"/>
      <c r="H2341" s="11"/>
      <c r="I2341" s="11"/>
      <c r="J2341" s="11"/>
      <c r="K2341" s="2"/>
      <c r="L2341" s="2"/>
      <c r="M2341" s="1"/>
    </row>
    <row r="2342" spans="1:13" x14ac:dyDescent="0.2">
      <c r="A2342" s="1"/>
      <c r="B2342" s="1"/>
      <c r="C2342" s="16"/>
      <c r="D2342" s="1"/>
      <c r="E2342" s="1"/>
      <c r="F2342" s="1"/>
      <c r="G2342" s="1"/>
      <c r="H2342" s="11"/>
      <c r="I2342" s="11"/>
      <c r="J2342" s="11"/>
      <c r="K2342" s="2"/>
      <c r="L2342" s="2"/>
      <c r="M2342" s="1"/>
    </row>
    <row r="2343" spans="1:13" x14ac:dyDescent="0.2">
      <c r="A2343" s="1"/>
      <c r="B2343" s="1"/>
      <c r="C2343" s="16"/>
      <c r="D2343" s="1"/>
      <c r="E2343" s="1"/>
      <c r="F2343" s="1"/>
      <c r="G2343" s="1"/>
      <c r="H2343" s="11"/>
      <c r="I2343" s="11"/>
      <c r="J2343" s="11"/>
      <c r="K2343" s="2"/>
      <c r="L2343" s="2"/>
      <c r="M2343" s="1"/>
    </row>
    <row r="2344" spans="1:13" x14ac:dyDescent="0.2">
      <c r="A2344" s="1"/>
      <c r="B2344" s="1"/>
      <c r="C2344" s="16"/>
      <c r="D2344" s="1"/>
      <c r="E2344" s="1"/>
      <c r="F2344" s="1"/>
      <c r="G2344" s="1"/>
      <c r="H2344" s="11"/>
      <c r="I2344" s="11"/>
      <c r="J2344" s="11"/>
      <c r="K2344" s="2"/>
      <c r="L2344" s="2"/>
      <c r="M2344" s="1"/>
    </row>
    <row r="2345" spans="1:13" x14ac:dyDescent="0.2">
      <c r="A2345" s="1"/>
      <c r="B2345" s="1"/>
      <c r="C2345" s="16"/>
      <c r="D2345" s="1"/>
      <c r="E2345" s="1"/>
      <c r="F2345" s="1"/>
      <c r="G2345" s="1"/>
      <c r="H2345" s="11"/>
      <c r="I2345" s="11"/>
      <c r="J2345" s="11"/>
      <c r="K2345" s="2"/>
      <c r="L2345" s="2"/>
      <c r="M2345" s="1"/>
    </row>
    <row r="2346" spans="1:13" x14ac:dyDescent="0.2">
      <c r="A2346" s="1"/>
      <c r="B2346" s="1"/>
      <c r="C2346" s="16"/>
      <c r="D2346" s="1"/>
      <c r="E2346" s="1"/>
      <c r="F2346" s="1"/>
      <c r="G2346" s="1"/>
      <c r="H2346" s="11"/>
      <c r="I2346" s="11"/>
      <c r="J2346" s="11"/>
      <c r="K2346" s="2"/>
      <c r="L2346" s="2"/>
      <c r="M2346" s="1"/>
    </row>
    <row r="2347" spans="1:13" x14ac:dyDescent="0.2">
      <c r="A2347" s="1"/>
      <c r="B2347" s="1"/>
      <c r="C2347" s="16"/>
      <c r="D2347" s="1"/>
      <c r="E2347" s="1"/>
      <c r="F2347" s="1"/>
      <c r="G2347" s="1"/>
      <c r="H2347" s="11"/>
      <c r="I2347" s="11"/>
      <c r="J2347" s="11"/>
      <c r="K2347" s="2"/>
      <c r="L2347" s="2"/>
      <c r="M2347" s="1"/>
    </row>
    <row r="2348" spans="1:13" x14ac:dyDescent="0.2">
      <c r="A2348" s="1"/>
      <c r="B2348" s="1"/>
      <c r="C2348" s="16"/>
      <c r="D2348" s="1"/>
      <c r="E2348" s="1"/>
      <c r="F2348" s="1"/>
      <c r="G2348" s="1"/>
      <c r="H2348" s="11"/>
      <c r="I2348" s="11"/>
      <c r="J2348" s="11"/>
      <c r="K2348" s="2"/>
      <c r="L2348" s="2"/>
      <c r="M2348" s="1"/>
    </row>
    <row r="2349" spans="1:13" x14ac:dyDescent="0.2">
      <c r="A2349" s="1"/>
      <c r="B2349" s="1"/>
      <c r="C2349" s="16"/>
      <c r="D2349" s="1"/>
      <c r="E2349" s="1"/>
      <c r="F2349" s="1"/>
      <c r="G2349" s="1"/>
      <c r="H2349" s="11"/>
      <c r="I2349" s="11"/>
      <c r="J2349" s="11"/>
      <c r="K2349" s="2"/>
      <c r="L2349" s="2"/>
      <c r="M2349" s="1"/>
    </row>
    <row r="2350" spans="1:13" x14ac:dyDescent="0.2">
      <c r="A2350" s="1"/>
      <c r="B2350" s="1"/>
      <c r="C2350" s="16"/>
      <c r="D2350" s="1"/>
      <c r="E2350" s="1"/>
      <c r="F2350" s="1"/>
      <c r="G2350" s="1"/>
      <c r="H2350" s="11"/>
      <c r="I2350" s="11"/>
      <c r="J2350" s="11"/>
      <c r="K2350" s="2"/>
      <c r="L2350" s="2"/>
      <c r="M2350" s="1"/>
    </row>
    <row r="2351" spans="1:13" x14ac:dyDescent="0.2">
      <c r="A2351" s="1"/>
      <c r="B2351" s="1"/>
      <c r="C2351" s="16"/>
      <c r="D2351" s="1"/>
      <c r="E2351" s="1"/>
      <c r="F2351" s="1"/>
      <c r="G2351" s="1"/>
      <c r="H2351" s="11"/>
      <c r="I2351" s="11"/>
      <c r="J2351" s="11"/>
      <c r="K2351" s="2"/>
      <c r="L2351" s="2"/>
      <c r="M2351" s="1"/>
    </row>
    <row r="2352" spans="1:13" x14ac:dyDescent="0.2">
      <c r="A2352" s="1"/>
      <c r="B2352" s="1"/>
      <c r="C2352" s="16"/>
      <c r="D2352" s="1"/>
      <c r="E2352" s="1"/>
      <c r="F2352" s="1"/>
      <c r="G2352" s="1"/>
      <c r="H2352" s="11"/>
      <c r="I2352" s="11"/>
      <c r="J2352" s="11"/>
      <c r="K2352" s="2"/>
      <c r="L2352" s="2"/>
      <c r="M2352" s="1"/>
    </row>
    <row r="2353" spans="1:13" x14ac:dyDescent="0.2">
      <c r="A2353" s="1"/>
      <c r="B2353" s="1"/>
      <c r="C2353" s="16"/>
      <c r="D2353" s="1"/>
      <c r="E2353" s="1"/>
      <c r="F2353" s="1"/>
      <c r="G2353" s="1"/>
      <c r="H2353" s="11"/>
      <c r="I2353" s="11"/>
      <c r="J2353" s="11"/>
      <c r="K2353" s="2"/>
      <c r="L2353" s="2"/>
      <c r="M2353" s="1"/>
    </row>
    <row r="2354" spans="1:13" x14ac:dyDescent="0.2">
      <c r="A2354" s="1"/>
      <c r="B2354" s="1"/>
      <c r="C2354" s="16"/>
      <c r="D2354" s="1"/>
      <c r="E2354" s="1"/>
      <c r="F2354" s="1"/>
      <c r="G2354" s="1"/>
      <c r="H2354" s="11"/>
      <c r="I2354" s="11"/>
      <c r="J2354" s="11"/>
      <c r="K2354" s="2"/>
      <c r="L2354" s="2"/>
      <c r="M2354" s="1"/>
    </row>
    <row r="2355" spans="1:13" x14ac:dyDescent="0.2">
      <c r="A2355" s="1"/>
      <c r="B2355" s="1"/>
      <c r="C2355" s="16"/>
      <c r="D2355" s="1"/>
      <c r="E2355" s="1"/>
      <c r="F2355" s="1"/>
      <c r="G2355" s="1"/>
      <c r="H2355" s="11"/>
      <c r="I2355" s="11"/>
      <c r="J2355" s="11"/>
      <c r="K2355" s="2"/>
      <c r="L2355" s="2"/>
      <c r="M2355" s="1"/>
    </row>
    <row r="2356" spans="1:13" x14ac:dyDescent="0.2">
      <c r="A2356" s="1"/>
      <c r="B2356" s="1"/>
      <c r="C2356" s="16"/>
      <c r="D2356" s="1"/>
      <c r="E2356" s="1"/>
      <c r="F2356" s="1"/>
      <c r="G2356" s="1"/>
      <c r="H2356" s="11"/>
      <c r="I2356" s="11"/>
      <c r="J2356" s="11"/>
      <c r="K2356" s="2"/>
      <c r="L2356" s="2"/>
      <c r="M2356" s="1"/>
    </row>
    <row r="2357" spans="1:13" x14ac:dyDescent="0.2">
      <c r="A2357" s="1"/>
      <c r="B2357" s="1"/>
      <c r="C2357" s="16"/>
      <c r="D2357" s="1"/>
      <c r="E2357" s="1"/>
      <c r="F2357" s="1"/>
      <c r="G2357" s="1"/>
      <c r="H2357" s="11"/>
      <c r="I2357" s="11"/>
      <c r="J2357" s="11"/>
      <c r="K2357" s="2"/>
      <c r="L2357" s="2"/>
      <c r="M2357" s="1"/>
    </row>
    <row r="2358" spans="1:13" x14ac:dyDescent="0.2">
      <c r="A2358" s="1"/>
      <c r="B2358" s="1"/>
      <c r="C2358" s="16"/>
      <c r="D2358" s="1"/>
      <c r="E2358" s="1"/>
      <c r="F2358" s="1"/>
      <c r="G2358" s="1"/>
      <c r="H2358" s="11"/>
      <c r="I2358" s="11"/>
      <c r="J2358" s="11"/>
      <c r="K2358" s="2"/>
      <c r="L2358" s="2"/>
      <c r="M2358" s="1"/>
    </row>
    <row r="2359" spans="1:13" x14ac:dyDescent="0.2">
      <c r="A2359" s="1"/>
      <c r="B2359" s="1"/>
      <c r="C2359" s="16"/>
      <c r="D2359" s="1"/>
      <c r="E2359" s="1"/>
      <c r="F2359" s="1"/>
      <c r="G2359" s="1"/>
      <c r="H2359" s="11"/>
      <c r="I2359" s="11"/>
      <c r="J2359" s="11"/>
      <c r="K2359" s="2"/>
      <c r="L2359" s="2"/>
      <c r="M2359" s="1"/>
    </row>
    <row r="2360" spans="1:13" x14ac:dyDescent="0.2">
      <c r="A2360" s="1"/>
      <c r="B2360" s="1"/>
      <c r="C2360" s="16"/>
      <c r="D2360" s="1"/>
      <c r="E2360" s="1"/>
      <c r="F2360" s="1"/>
      <c r="G2360" s="1"/>
      <c r="H2360" s="11"/>
      <c r="I2360" s="11"/>
      <c r="J2360" s="11"/>
      <c r="K2360" s="2"/>
      <c r="L2360" s="2"/>
      <c r="M2360" s="1"/>
    </row>
    <row r="2361" spans="1:13" x14ac:dyDescent="0.2">
      <c r="A2361" s="1"/>
      <c r="B2361" s="1"/>
      <c r="C2361" s="16"/>
      <c r="D2361" s="1"/>
      <c r="E2361" s="1"/>
      <c r="F2361" s="1"/>
      <c r="G2361" s="1"/>
      <c r="H2361" s="11"/>
      <c r="I2361" s="11"/>
      <c r="J2361" s="11"/>
      <c r="K2361" s="2"/>
      <c r="L2361" s="2"/>
      <c r="M2361" s="1"/>
    </row>
    <row r="2362" spans="1:13" x14ac:dyDescent="0.2">
      <c r="A2362" s="1"/>
      <c r="B2362" s="1"/>
      <c r="C2362" s="16"/>
      <c r="D2362" s="1"/>
      <c r="E2362" s="1"/>
      <c r="F2362" s="1"/>
      <c r="G2362" s="1"/>
      <c r="H2362" s="11"/>
      <c r="I2362" s="11"/>
      <c r="J2362" s="11"/>
      <c r="K2362" s="2"/>
      <c r="L2362" s="2"/>
      <c r="M2362" s="1"/>
    </row>
    <row r="2363" spans="1:13" x14ac:dyDescent="0.2">
      <c r="A2363" s="1"/>
      <c r="B2363" s="1"/>
      <c r="C2363" s="16"/>
      <c r="D2363" s="1"/>
      <c r="E2363" s="1"/>
      <c r="F2363" s="1"/>
      <c r="G2363" s="1"/>
      <c r="H2363" s="11"/>
      <c r="I2363" s="11"/>
      <c r="J2363" s="11"/>
      <c r="K2363" s="2"/>
      <c r="L2363" s="2"/>
      <c r="M2363" s="1"/>
    </row>
    <row r="2364" spans="1:13" x14ac:dyDescent="0.2">
      <c r="A2364" s="1"/>
      <c r="B2364" s="1"/>
      <c r="C2364" s="16"/>
      <c r="D2364" s="1"/>
      <c r="E2364" s="1"/>
      <c r="F2364" s="1"/>
      <c r="G2364" s="1"/>
      <c r="H2364" s="11"/>
      <c r="I2364" s="11"/>
      <c r="J2364" s="11"/>
      <c r="K2364" s="2"/>
      <c r="L2364" s="2"/>
      <c r="M2364" s="1"/>
    </row>
    <row r="2365" spans="1:13" x14ac:dyDescent="0.2">
      <c r="A2365" s="1"/>
      <c r="B2365" s="1"/>
      <c r="C2365" s="16"/>
      <c r="D2365" s="1"/>
      <c r="E2365" s="1"/>
      <c r="F2365" s="1"/>
      <c r="G2365" s="1"/>
      <c r="H2365" s="11"/>
      <c r="I2365" s="11"/>
      <c r="J2365" s="11"/>
      <c r="K2365" s="2"/>
      <c r="L2365" s="2"/>
      <c r="M2365" s="1"/>
    </row>
    <row r="2366" spans="1:13" x14ac:dyDescent="0.2">
      <c r="A2366" s="1"/>
      <c r="B2366" s="1"/>
      <c r="C2366" s="16"/>
      <c r="D2366" s="1"/>
      <c r="E2366" s="1"/>
      <c r="F2366" s="1"/>
      <c r="G2366" s="1"/>
      <c r="H2366" s="11"/>
      <c r="I2366" s="11"/>
      <c r="J2366" s="11"/>
      <c r="K2366" s="2"/>
      <c r="L2366" s="2"/>
      <c r="M2366" s="1"/>
    </row>
    <row r="2367" spans="1:13" x14ac:dyDescent="0.2">
      <c r="A2367" s="1"/>
      <c r="B2367" s="1"/>
      <c r="C2367" s="16"/>
      <c r="D2367" s="1"/>
      <c r="E2367" s="1"/>
      <c r="F2367" s="1"/>
      <c r="G2367" s="1"/>
      <c r="H2367" s="11"/>
      <c r="I2367" s="11"/>
      <c r="J2367" s="11"/>
      <c r="K2367" s="2"/>
      <c r="L2367" s="2"/>
      <c r="M2367" s="1"/>
    </row>
    <row r="2368" spans="1:13" x14ac:dyDescent="0.2">
      <c r="A2368" s="1"/>
      <c r="B2368" s="1"/>
      <c r="C2368" s="16"/>
      <c r="D2368" s="1"/>
      <c r="E2368" s="1"/>
      <c r="F2368" s="1"/>
      <c r="G2368" s="1"/>
      <c r="H2368" s="11"/>
      <c r="I2368" s="11"/>
      <c r="J2368" s="11"/>
      <c r="K2368" s="2"/>
      <c r="L2368" s="2"/>
      <c r="M2368" s="1"/>
    </row>
    <row r="2369" spans="1:13" x14ac:dyDescent="0.2">
      <c r="A2369" s="1"/>
      <c r="B2369" s="1"/>
      <c r="C2369" s="16"/>
      <c r="D2369" s="1"/>
      <c r="E2369" s="1"/>
      <c r="F2369" s="1"/>
      <c r="G2369" s="1"/>
      <c r="H2369" s="11"/>
      <c r="I2369" s="11"/>
      <c r="J2369" s="11"/>
      <c r="K2369" s="2"/>
      <c r="L2369" s="2"/>
      <c r="M2369" s="1"/>
    </row>
    <row r="2370" spans="1:13" x14ac:dyDescent="0.2">
      <c r="A2370" s="1"/>
      <c r="B2370" s="1"/>
      <c r="C2370" s="16"/>
      <c r="D2370" s="1"/>
      <c r="E2370" s="1"/>
      <c r="F2370" s="1"/>
      <c r="G2370" s="1"/>
      <c r="H2370" s="11"/>
      <c r="I2370" s="11"/>
      <c r="J2370" s="11"/>
      <c r="K2370" s="2"/>
      <c r="L2370" s="2"/>
      <c r="M2370" s="1"/>
    </row>
    <row r="2371" spans="1:13" x14ac:dyDescent="0.2">
      <c r="A2371" s="1"/>
      <c r="B2371" s="1"/>
      <c r="C2371" s="16"/>
      <c r="D2371" s="1"/>
      <c r="E2371" s="1"/>
      <c r="F2371" s="1"/>
      <c r="G2371" s="1"/>
      <c r="H2371" s="11"/>
      <c r="I2371" s="11"/>
      <c r="J2371" s="11"/>
      <c r="K2371" s="2"/>
      <c r="L2371" s="2"/>
      <c r="M2371" s="1"/>
    </row>
    <row r="2372" spans="1:13" x14ac:dyDescent="0.2">
      <c r="A2372" s="1"/>
      <c r="B2372" s="1"/>
      <c r="C2372" s="16"/>
      <c r="D2372" s="1"/>
      <c r="E2372" s="1"/>
      <c r="F2372" s="1"/>
      <c r="G2372" s="1"/>
      <c r="H2372" s="11"/>
      <c r="I2372" s="11"/>
      <c r="J2372" s="11"/>
      <c r="K2372" s="2"/>
      <c r="L2372" s="2"/>
      <c r="M2372" s="1"/>
    </row>
    <row r="2373" spans="1:13" x14ac:dyDescent="0.2">
      <c r="A2373" s="1"/>
      <c r="B2373" s="1"/>
      <c r="C2373" s="16"/>
      <c r="D2373" s="1"/>
      <c r="E2373" s="1"/>
      <c r="F2373" s="1"/>
      <c r="G2373" s="1"/>
      <c r="H2373" s="11"/>
      <c r="I2373" s="11"/>
      <c r="J2373" s="11"/>
      <c r="K2373" s="2"/>
      <c r="L2373" s="2"/>
      <c r="M2373" s="1"/>
    </row>
    <row r="2374" spans="1:13" x14ac:dyDescent="0.2">
      <c r="A2374" s="1"/>
      <c r="B2374" s="1"/>
      <c r="C2374" s="16"/>
      <c r="D2374" s="1"/>
      <c r="E2374" s="1"/>
      <c r="F2374" s="1"/>
      <c r="G2374" s="1"/>
      <c r="H2374" s="11"/>
      <c r="I2374" s="11"/>
      <c r="J2374" s="11"/>
      <c r="K2374" s="2"/>
      <c r="L2374" s="2"/>
      <c r="M2374" s="1"/>
    </row>
    <row r="2375" spans="1:13" x14ac:dyDescent="0.2">
      <c r="A2375" s="1"/>
      <c r="B2375" s="1"/>
      <c r="C2375" s="16"/>
      <c r="D2375" s="1"/>
      <c r="E2375" s="1"/>
      <c r="F2375" s="1"/>
      <c r="G2375" s="1"/>
      <c r="H2375" s="11"/>
      <c r="I2375" s="11"/>
      <c r="J2375" s="11"/>
      <c r="K2375" s="2"/>
      <c r="L2375" s="2"/>
      <c r="M2375" s="1"/>
    </row>
    <row r="2376" spans="1:13" x14ac:dyDescent="0.2">
      <c r="A2376" s="1"/>
      <c r="B2376" s="1"/>
      <c r="C2376" s="16"/>
      <c r="D2376" s="1"/>
      <c r="E2376" s="1"/>
      <c r="F2376" s="1"/>
      <c r="G2376" s="1"/>
      <c r="H2376" s="11"/>
      <c r="I2376" s="11"/>
      <c r="J2376" s="11"/>
      <c r="K2376" s="2"/>
      <c r="L2376" s="2"/>
      <c r="M2376" s="1"/>
    </row>
    <row r="2377" spans="1:13" x14ac:dyDescent="0.2">
      <c r="A2377" s="1"/>
      <c r="B2377" s="1"/>
      <c r="C2377" s="16"/>
      <c r="D2377" s="1"/>
      <c r="E2377" s="1"/>
      <c r="F2377" s="1"/>
      <c r="G2377" s="1"/>
      <c r="H2377" s="11"/>
      <c r="I2377" s="11"/>
      <c r="J2377" s="11"/>
      <c r="K2377" s="2"/>
      <c r="L2377" s="2"/>
      <c r="M2377" s="1"/>
    </row>
    <row r="2378" spans="1:13" x14ac:dyDescent="0.2">
      <c r="A2378" s="1"/>
      <c r="B2378" s="1"/>
      <c r="C2378" s="16"/>
      <c r="D2378" s="1"/>
      <c r="E2378" s="1"/>
      <c r="F2378" s="1"/>
      <c r="G2378" s="1"/>
      <c r="H2378" s="11"/>
      <c r="I2378" s="11"/>
      <c r="J2378" s="11"/>
      <c r="K2378" s="2"/>
      <c r="L2378" s="2"/>
      <c r="M2378" s="1"/>
    </row>
    <row r="2379" spans="1:13" x14ac:dyDescent="0.2">
      <c r="A2379" s="1"/>
      <c r="B2379" s="1"/>
      <c r="C2379" s="16"/>
      <c r="D2379" s="1"/>
      <c r="E2379" s="1"/>
      <c r="F2379" s="1"/>
      <c r="G2379" s="1"/>
      <c r="H2379" s="11"/>
      <c r="I2379" s="11"/>
      <c r="J2379" s="11"/>
      <c r="K2379" s="2"/>
      <c r="L2379" s="2"/>
      <c r="M2379" s="1"/>
    </row>
    <row r="2380" spans="1:13" x14ac:dyDescent="0.2">
      <c r="A2380" s="1"/>
      <c r="B2380" s="1"/>
      <c r="C2380" s="16"/>
      <c r="D2380" s="1"/>
      <c r="E2380" s="1"/>
      <c r="F2380" s="1"/>
      <c r="G2380" s="1"/>
      <c r="H2380" s="11"/>
      <c r="I2380" s="11"/>
      <c r="J2380" s="11"/>
      <c r="K2380" s="2"/>
      <c r="L2380" s="2"/>
      <c r="M2380" s="1"/>
    </row>
    <row r="2381" spans="1:13" x14ac:dyDescent="0.2">
      <c r="A2381" s="1"/>
      <c r="B2381" s="1"/>
      <c r="C2381" s="16"/>
      <c r="D2381" s="1"/>
      <c r="E2381" s="1"/>
      <c r="F2381" s="1"/>
      <c r="G2381" s="1"/>
      <c r="H2381" s="11"/>
      <c r="I2381" s="11"/>
      <c r="J2381" s="11"/>
      <c r="K2381" s="2"/>
      <c r="L2381" s="2"/>
      <c r="M2381" s="1"/>
    </row>
    <row r="2382" spans="1:13" x14ac:dyDescent="0.2">
      <c r="A2382" s="1"/>
      <c r="B2382" s="1"/>
      <c r="C2382" s="16"/>
      <c r="D2382" s="1"/>
      <c r="E2382" s="1"/>
      <c r="F2382" s="1"/>
      <c r="G2382" s="1"/>
      <c r="H2382" s="11"/>
      <c r="I2382" s="11"/>
      <c r="J2382" s="11"/>
      <c r="K2382" s="2"/>
      <c r="L2382" s="2"/>
      <c r="M2382" s="1"/>
    </row>
    <row r="2383" spans="1:13" x14ac:dyDescent="0.2">
      <c r="A2383" s="1"/>
      <c r="B2383" s="1"/>
      <c r="C2383" s="16"/>
      <c r="D2383" s="1"/>
      <c r="E2383" s="1"/>
      <c r="F2383" s="1"/>
      <c r="G2383" s="1"/>
      <c r="H2383" s="11"/>
      <c r="I2383" s="11"/>
      <c r="J2383" s="11"/>
      <c r="K2383" s="2"/>
      <c r="L2383" s="2"/>
      <c r="M2383" s="1"/>
    </row>
    <row r="2384" spans="1:13" x14ac:dyDescent="0.2">
      <c r="A2384" s="1"/>
      <c r="B2384" s="1"/>
      <c r="C2384" s="16"/>
      <c r="D2384" s="1"/>
      <c r="E2384" s="1"/>
      <c r="F2384" s="1"/>
      <c r="G2384" s="1"/>
      <c r="H2384" s="11"/>
      <c r="I2384" s="11"/>
      <c r="J2384" s="11"/>
      <c r="K2384" s="2"/>
      <c r="L2384" s="2"/>
      <c r="M2384" s="1"/>
    </row>
    <row r="2385" spans="1:13" x14ac:dyDescent="0.2">
      <c r="A2385" s="1"/>
      <c r="B2385" s="1"/>
      <c r="C2385" s="16"/>
      <c r="D2385" s="1"/>
      <c r="E2385" s="1"/>
      <c r="F2385" s="1"/>
      <c r="G2385" s="1"/>
      <c r="H2385" s="11"/>
      <c r="I2385" s="11"/>
      <c r="J2385" s="11"/>
      <c r="K2385" s="2"/>
      <c r="L2385" s="2"/>
      <c r="M2385" s="1"/>
    </row>
    <row r="2386" spans="1:13" x14ac:dyDescent="0.2">
      <c r="A2386" s="1"/>
      <c r="B2386" s="1"/>
      <c r="C2386" s="16"/>
      <c r="D2386" s="1"/>
      <c r="E2386" s="1"/>
      <c r="F2386" s="1"/>
      <c r="G2386" s="1"/>
      <c r="H2386" s="11"/>
      <c r="I2386" s="11"/>
      <c r="J2386" s="11"/>
      <c r="K2386" s="2"/>
      <c r="L2386" s="2"/>
      <c r="M2386" s="1"/>
    </row>
    <row r="2387" spans="1:13" x14ac:dyDescent="0.2">
      <c r="A2387" s="1"/>
      <c r="B2387" s="1"/>
      <c r="C2387" s="16"/>
      <c r="D2387" s="1"/>
      <c r="E2387" s="1"/>
      <c r="F2387" s="1"/>
      <c r="G2387" s="1"/>
      <c r="H2387" s="11"/>
      <c r="I2387" s="11"/>
      <c r="J2387" s="11"/>
      <c r="K2387" s="2"/>
      <c r="L2387" s="2"/>
      <c r="M2387" s="1"/>
    </row>
    <row r="2388" spans="1:13" x14ac:dyDescent="0.2">
      <c r="A2388" s="1"/>
      <c r="B2388" s="1"/>
      <c r="C2388" s="16"/>
      <c r="D2388" s="1"/>
      <c r="E2388" s="1"/>
      <c r="F2388" s="1"/>
      <c r="G2388" s="1"/>
      <c r="H2388" s="11"/>
      <c r="I2388" s="11"/>
      <c r="J2388" s="11"/>
      <c r="K2388" s="2"/>
      <c r="L2388" s="2"/>
      <c r="M2388" s="1"/>
    </row>
    <row r="2389" spans="1:13" x14ac:dyDescent="0.2">
      <c r="A2389" s="1"/>
      <c r="B2389" s="1"/>
      <c r="C2389" s="16"/>
      <c r="D2389" s="1"/>
      <c r="E2389" s="1"/>
      <c r="F2389" s="1"/>
      <c r="G2389" s="1"/>
      <c r="H2389" s="11"/>
      <c r="I2389" s="11"/>
      <c r="J2389" s="11"/>
      <c r="K2389" s="2"/>
      <c r="L2389" s="2"/>
      <c r="M2389" s="1"/>
    </row>
    <row r="2390" spans="1:13" x14ac:dyDescent="0.2">
      <c r="A2390" s="1"/>
      <c r="B2390" s="1"/>
      <c r="C2390" s="16"/>
      <c r="D2390" s="1"/>
      <c r="E2390" s="1"/>
      <c r="F2390" s="1"/>
      <c r="G2390" s="1"/>
      <c r="H2390" s="11"/>
      <c r="I2390" s="11"/>
      <c r="J2390" s="11"/>
      <c r="K2390" s="2"/>
      <c r="L2390" s="2"/>
      <c r="M2390" s="1"/>
    </row>
    <row r="2391" spans="1:13" x14ac:dyDescent="0.2">
      <c r="A2391" s="1"/>
      <c r="B2391" s="1"/>
      <c r="C2391" s="16"/>
      <c r="D2391" s="1"/>
      <c r="E2391" s="1"/>
      <c r="F2391" s="1"/>
      <c r="G2391" s="1"/>
      <c r="H2391" s="11"/>
      <c r="I2391" s="11"/>
      <c r="J2391" s="11"/>
      <c r="K2391" s="2"/>
      <c r="L2391" s="2"/>
      <c r="M2391" s="1"/>
    </row>
    <row r="2392" spans="1:13" x14ac:dyDescent="0.2">
      <c r="A2392" s="1"/>
      <c r="B2392" s="1"/>
      <c r="C2392" s="16"/>
      <c r="D2392" s="1"/>
      <c r="E2392" s="1"/>
      <c r="F2392" s="1"/>
      <c r="G2392" s="1"/>
      <c r="H2392" s="11"/>
      <c r="I2392" s="11"/>
      <c r="J2392" s="11"/>
      <c r="K2392" s="2"/>
      <c r="L2392" s="2"/>
      <c r="M2392" s="1"/>
    </row>
    <row r="2393" spans="1:13" x14ac:dyDescent="0.2">
      <c r="A2393" s="1"/>
      <c r="B2393" s="1"/>
      <c r="C2393" s="16"/>
      <c r="D2393" s="1"/>
      <c r="E2393" s="1"/>
      <c r="F2393" s="1"/>
      <c r="G2393" s="1"/>
      <c r="H2393" s="11"/>
      <c r="I2393" s="11"/>
      <c r="J2393" s="11"/>
      <c r="K2393" s="2"/>
      <c r="L2393" s="2"/>
      <c r="M2393" s="1"/>
    </row>
    <row r="2394" spans="1:13" x14ac:dyDescent="0.2">
      <c r="A2394" s="1"/>
      <c r="B2394" s="1"/>
      <c r="C2394" s="16"/>
      <c r="D2394" s="1"/>
      <c r="E2394" s="1"/>
      <c r="F2394" s="1"/>
      <c r="G2394" s="1"/>
      <c r="H2394" s="11"/>
      <c r="I2394" s="11"/>
      <c r="J2394" s="11"/>
      <c r="K2394" s="2"/>
      <c r="L2394" s="2"/>
      <c r="M2394" s="1"/>
    </row>
    <row r="2395" spans="1:13" x14ac:dyDescent="0.2">
      <c r="A2395" s="1"/>
      <c r="B2395" s="1"/>
      <c r="C2395" s="16"/>
      <c r="D2395" s="1"/>
      <c r="E2395" s="1"/>
      <c r="F2395" s="1"/>
      <c r="G2395" s="1"/>
      <c r="H2395" s="11"/>
      <c r="I2395" s="11"/>
      <c r="J2395" s="11"/>
      <c r="K2395" s="2"/>
      <c r="L2395" s="2"/>
      <c r="M2395" s="1"/>
    </row>
    <row r="2396" spans="1:13" x14ac:dyDescent="0.2">
      <c r="A2396" s="1"/>
      <c r="B2396" s="1"/>
      <c r="C2396" s="16"/>
      <c r="D2396" s="1"/>
      <c r="E2396" s="1"/>
      <c r="F2396" s="1"/>
      <c r="G2396" s="1"/>
      <c r="H2396" s="11"/>
      <c r="I2396" s="11"/>
      <c r="J2396" s="11"/>
      <c r="K2396" s="2"/>
      <c r="L2396" s="2"/>
      <c r="M2396" s="1"/>
    </row>
    <row r="2397" spans="1:13" x14ac:dyDescent="0.2">
      <c r="A2397" s="1"/>
      <c r="B2397" s="1"/>
      <c r="C2397" s="16"/>
      <c r="D2397" s="1"/>
      <c r="E2397" s="1"/>
      <c r="F2397" s="1"/>
      <c r="G2397" s="1"/>
      <c r="H2397" s="11"/>
      <c r="I2397" s="11"/>
      <c r="J2397" s="11"/>
      <c r="K2397" s="2"/>
      <c r="L2397" s="2"/>
      <c r="M2397" s="1"/>
    </row>
    <row r="2398" spans="1:13" x14ac:dyDescent="0.2">
      <c r="A2398" s="1"/>
      <c r="B2398" s="1"/>
      <c r="C2398" s="16"/>
      <c r="D2398" s="1"/>
      <c r="E2398" s="1"/>
      <c r="F2398" s="1"/>
      <c r="G2398" s="1"/>
      <c r="H2398" s="11"/>
      <c r="I2398" s="11"/>
      <c r="J2398" s="11"/>
      <c r="K2398" s="2"/>
      <c r="L2398" s="2"/>
      <c r="M2398" s="1"/>
    </row>
    <row r="2399" spans="1:13" x14ac:dyDescent="0.2">
      <c r="A2399" s="1"/>
      <c r="B2399" s="1"/>
      <c r="C2399" s="16"/>
      <c r="D2399" s="1"/>
      <c r="E2399" s="1"/>
      <c r="F2399" s="1"/>
      <c r="G2399" s="1"/>
      <c r="H2399" s="11"/>
      <c r="I2399" s="11"/>
      <c r="J2399" s="11"/>
      <c r="K2399" s="2"/>
      <c r="L2399" s="2"/>
      <c r="M2399" s="1"/>
    </row>
    <row r="2400" spans="1:13" x14ac:dyDescent="0.2">
      <c r="A2400" s="1"/>
      <c r="B2400" s="1"/>
      <c r="C2400" s="16"/>
      <c r="D2400" s="1"/>
      <c r="E2400" s="1"/>
      <c r="F2400" s="1"/>
      <c r="G2400" s="1"/>
      <c r="H2400" s="11"/>
      <c r="I2400" s="11"/>
      <c r="J2400" s="11"/>
      <c r="K2400" s="2"/>
      <c r="L2400" s="2"/>
      <c r="M2400" s="1"/>
    </row>
    <row r="2401" spans="1:13" x14ac:dyDescent="0.2">
      <c r="A2401" s="1"/>
      <c r="B2401" s="1"/>
      <c r="C2401" s="16"/>
      <c r="D2401" s="1"/>
      <c r="E2401" s="1"/>
      <c r="F2401" s="1"/>
      <c r="G2401" s="1"/>
      <c r="H2401" s="11"/>
      <c r="I2401" s="11"/>
      <c r="J2401" s="11"/>
      <c r="K2401" s="2"/>
      <c r="L2401" s="2"/>
      <c r="M2401" s="1"/>
    </row>
    <row r="2402" spans="1:13" x14ac:dyDescent="0.2">
      <c r="A2402" s="1"/>
      <c r="B2402" s="1"/>
      <c r="C2402" s="16"/>
      <c r="D2402" s="1"/>
      <c r="E2402" s="1"/>
      <c r="F2402" s="1"/>
      <c r="G2402" s="1"/>
      <c r="H2402" s="11"/>
      <c r="I2402" s="11"/>
      <c r="J2402" s="11"/>
      <c r="K2402" s="2"/>
      <c r="L2402" s="2"/>
      <c r="M2402" s="1"/>
    </row>
    <row r="2403" spans="1:13" x14ac:dyDescent="0.2">
      <c r="A2403" s="1"/>
      <c r="B2403" s="1"/>
      <c r="C2403" s="16"/>
      <c r="D2403" s="1"/>
      <c r="E2403" s="1"/>
      <c r="F2403" s="1"/>
      <c r="G2403" s="1"/>
      <c r="H2403" s="11"/>
      <c r="I2403" s="11"/>
      <c r="J2403" s="11"/>
      <c r="K2403" s="2"/>
      <c r="L2403" s="2"/>
      <c r="M2403" s="1"/>
    </row>
    <row r="2404" spans="1:13" x14ac:dyDescent="0.2">
      <c r="A2404" s="1"/>
      <c r="B2404" s="1"/>
      <c r="C2404" s="16"/>
      <c r="D2404" s="1"/>
      <c r="E2404" s="1"/>
      <c r="F2404" s="1"/>
      <c r="G2404" s="1"/>
      <c r="H2404" s="11"/>
      <c r="I2404" s="11"/>
      <c r="J2404" s="11"/>
      <c r="K2404" s="2"/>
      <c r="L2404" s="2"/>
      <c r="M2404" s="1"/>
    </row>
    <row r="2405" spans="1:13" x14ac:dyDescent="0.2">
      <c r="A2405" s="1"/>
      <c r="B2405" s="1"/>
      <c r="C2405" s="16"/>
      <c r="D2405" s="1"/>
      <c r="E2405" s="1"/>
      <c r="F2405" s="1"/>
      <c r="G2405" s="1"/>
      <c r="H2405" s="11"/>
      <c r="I2405" s="11"/>
      <c r="J2405" s="11"/>
      <c r="K2405" s="2"/>
      <c r="L2405" s="2"/>
      <c r="M2405" s="1"/>
    </row>
    <row r="2406" spans="1:13" x14ac:dyDescent="0.2">
      <c r="A2406" s="1"/>
      <c r="B2406" s="1"/>
      <c r="C2406" s="16"/>
      <c r="D2406" s="1"/>
      <c r="E2406" s="1"/>
      <c r="F2406" s="1"/>
      <c r="G2406" s="1"/>
      <c r="H2406" s="11"/>
      <c r="I2406" s="11"/>
      <c r="J2406" s="11"/>
      <c r="K2406" s="2"/>
      <c r="L2406" s="2"/>
      <c r="M2406" s="1"/>
    </row>
    <row r="2407" spans="1:13" x14ac:dyDescent="0.2">
      <c r="A2407" s="1"/>
      <c r="B2407" s="1"/>
      <c r="C2407" s="16"/>
      <c r="D2407" s="1"/>
      <c r="E2407" s="1"/>
      <c r="F2407" s="1"/>
      <c r="G2407" s="1"/>
      <c r="H2407" s="11"/>
      <c r="I2407" s="11"/>
      <c r="J2407" s="11"/>
      <c r="K2407" s="2"/>
      <c r="L2407" s="2"/>
      <c r="M2407" s="1"/>
    </row>
    <row r="2408" spans="1:13" x14ac:dyDescent="0.2">
      <c r="A2408" s="1"/>
      <c r="B2408" s="1"/>
      <c r="C2408" s="16"/>
      <c r="D2408" s="1"/>
      <c r="E2408" s="1"/>
      <c r="F2408" s="1"/>
      <c r="G2408" s="1"/>
      <c r="H2408" s="11"/>
      <c r="I2408" s="11"/>
      <c r="J2408" s="11"/>
      <c r="K2408" s="2"/>
      <c r="L2408" s="2"/>
      <c r="M2408" s="1"/>
    </row>
    <row r="2409" spans="1:13" x14ac:dyDescent="0.2">
      <c r="A2409" s="1"/>
      <c r="B2409" s="1"/>
      <c r="C2409" s="16"/>
      <c r="D2409" s="1"/>
      <c r="E2409" s="1"/>
      <c r="F2409" s="1"/>
      <c r="G2409" s="1"/>
      <c r="H2409" s="11"/>
      <c r="I2409" s="11"/>
      <c r="J2409" s="11"/>
      <c r="K2409" s="2"/>
      <c r="L2409" s="2"/>
      <c r="M2409" s="1"/>
    </row>
    <row r="2410" spans="1:13" x14ac:dyDescent="0.2">
      <c r="A2410" s="1"/>
      <c r="B2410" s="1"/>
      <c r="C2410" s="16"/>
      <c r="D2410" s="1"/>
      <c r="E2410" s="1"/>
      <c r="F2410" s="1"/>
      <c r="G2410" s="1"/>
      <c r="H2410" s="11"/>
      <c r="I2410" s="11"/>
      <c r="J2410" s="11"/>
      <c r="K2410" s="2"/>
      <c r="L2410" s="2"/>
      <c r="M2410" s="1"/>
    </row>
    <row r="2411" spans="1:13" x14ac:dyDescent="0.2">
      <c r="A2411" s="1"/>
      <c r="B2411" s="1"/>
      <c r="C2411" s="16"/>
      <c r="D2411" s="1"/>
      <c r="E2411" s="1"/>
      <c r="F2411" s="1"/>
      <c r="G2411" s="1"/>
      <c r="H2411" s="11"/>
      <c r="I2411" s="11"/>
      <c r="J2411" s="11"/>
      <c r="K2411" s="2"/>
      <c r="L2411" s="2"/>
      <c r="M2411" s="1"/>
    </row>
    <row r="2412" spans="1:13" x14ac:dyDescent="0.2">
      <c r="A2412" s="1"/>
      <c r="B2412" s="1"/>
      <c r="C2412" s="16"/>
      <c r="D2412" s="1"/>
      <c r="E2412" s="1"/>
      <c r="F2412" s="1"/>
      <c r="G2412" s="1"/>
      <c r="H2412" s="11"/>
      <c r="I2412" s="11"/>
      <c r="J2412" s="11"/>
      <c r="K2412" s="2"/>
      <c r="L2412" s="2"/>
      <c r="M2412" s="1"/>
    </row>
    <row r="2413" spans="1:13" x14ac:dyDescent="0.2">
      <c r="A2413" s="1"/>
      <c r="B2413" s="1"/>
      <c r="C2413" s="16"/>
      <c r="D2413" s="1"/>
      <c r="E2413" s="1"/>
      <c r="F2413" s="1"/>
      <c r="G2413" s="1"/>
      <c r="H2413" s="11"/>
      <c r="I2413" s="11"/>
      <c r="J2413" s="11"/>
      <c r="K2413" s="2"/>
      <c r="L2413" s="2"/>
      <c r="M2413" s="1"/>
    </row>
    <row r="2414" spans="1:13" x14ac:dyDescent="0.2">
      <c r="A2414" s="1"/>
      <c r="B2414" s="1"/>
      <c r="C2414" s="16"/>
      <c r="D2414" s="1"/>
      <c r="E2414" s="1"/>
      <c r="F2414" s="1"/>
      <c r="G2414" s="1"/>
      <c r="H2414" s="11"/>
      <c r="I2414" s="11"/>
      <c r="J2414" s="11"/>
      <c r="K2414" s="2"/>
      <c r="L2414" s="2"/>
      <c r="M2414" s="1"/>
    </row>
    <row r="2415" spans="1:13" x14ac:dyDescent="0.2">
      <c r="A2415" s="1"/>
      <c r="B2415" s="1"/>
      <c r="C2415" s="16"/>
      <c r="D2415" s="1"/>
      <c r="E2415" s="1"/>
      <c r="F2415" s="1"/>
      <c r="G2415" s="1"/>
      <c r="H2415" s="11"/>
      <c r="I2415" s="11"/>
      <c r="J2415" s="11"/>
      <c r="K2415" s="2"/>
      <c r="L2415" s="2"/>
      <c r="M2415" s="1"/>
    </row>
    <row r="2416" spans="1:13" x14ac:dyDescent="0.2">
      <c r="A2416" s="1"/>
      <c r="B2416" s="1"/>
      <c r="C2416" s="16"/>
      <c r="D2416" s="1"/>
      <c r="E2416" s="1"/>
      <c r="F2416" s="1"/>
      <c r="G2416" s="1"/>
      <c r="H2416" s="11"/>
      <c r="I2416" s="11"/>
      <c r="J2416" s="11"/>
      <c r="K2416" s="2"/>
      <c r="L2416" s="2"/>
      <c r="M2416" s="1"/>
    </row>
    <row r="2417" spans="1:13" x14ac:dyDescent="0.2">
      <c r="A2417" s="1"/>
      <c r="B2417" s="1"/>
      <c r="C2417" s="16"/>
      <c r="D2417" s="1"/>
      <c r="E2417" s="1"/>
      <c r="F2417" s="1"/>
      <c r="G2417" s="1"/>
      <c r="H2417" s="11"/>
      <c r="I2417" s="11"/>
      <c r="J2417" s="11"/>
      <c r="K2417" s="2"/>
      <c r="L2417" s="2"/>
      <c r="M2417" s="1"/>
    </row>
    <row r="2418" spans="1:13" x14ac:dyDescent="0.2">
      <c r="A2418" s="1"/>
      <c r="B2418" s="1"/>
      <c r="C2418" s="16"/>
      <c r="D2418" s="1"/>
      <c r="E2418" s="1"/>
      <c r="F2418" s="1"/>
      <c r="G2418" s="1"/>
      <c r="H2418" s="11"/>
      <c r="I2418" s="11"/>
      <c r="J2418" s="11"/>
      <c r="K2418" s="2"/>
      <c r="L2418" s="2"/>
      <c r="M2418" s="1"/>
    </row>
    <row r="2419" spans="1:13" x14ac:dyDescent="0.2">
      <c r="A2419" s="1"/>
      <c r="B2419" s="1"/>
      <c r="C2419" s="16"/>
      <c r="D2419" s="1"/>
      <c r="E2419" s="1"/>
      <c r="F2419" s="1"/>
      <c r="G2419" s="1"/>
      <c r="H2419" s="11"/>
      <c r="I2419" s="11"/>
      <c r="J2419" s="11"/>
      <c r="K2419" s="2"/>
      <c r="L2419" s="2"/>
      <c r="M2419" s="1"/>
    </row>
    <row r="2420" spans="1:13" x14ac:dyDescent="0.2">
      <c r="A2420" s="1"/>
      <c r="B2420" s="1"/>
      <c r="C2420" s="16"/>
      <c r="D2420" s="1"/>
      <c r="E2420" s="1"/>
      <c r="F2420" s="1"/>
      <c r="G2420" s="1"/>
      <c r="H2420" s="11"/>
      <c r="I2420" s="11"/>
      <c r="J2420" s="11"/>
      <c r="K2420" s="2"/>
      <c r="L2420" s="2"/>
      <c r="M2420" s="1"/>
    </row>
    <row r="2421" spans="1:13" x14ac:dyDescent="0.2">
      <c r="A2421" s="1"/>
      <c r="B2421" s="1"/>
      <c r="C2421" s="16"/>
      <c r="D2421" s="1"/>
      <c r="E2421" s="1"/>
      <c r="F2421" s="1"/>
      <c r="G2421" s="1"/>
      <c r="H2421" s="11"/>
      <c r="I2421" s="11"/>
      <c r="J2421" s="11"/>
      <c r="K2421" s="2"/>
      <c r="L2421" s="2"/>
      <c r="M2421" s="1"/>
    </row>
    <row r="2422" spans="1:13" x14ac:dyDescent="0.2">
      <c r="A2422" s="1"/>
      <c r="B2422" s="1"/>
      <c r="C2422" s="16"/>
      <c r="D2422" s="1"/>
      <c r="E2422" s="1"/>
      <c r="F2422" s="1"/>
      <c r="G2422" s="1"/>
      <c r="H2422" s="11"/>
      <c r="I2422" s="11"/>
      <c r="J2422" s="11"/>
      <c r="K2422" s="2"/>
      <c r="L2422" s="2"/>
      <c r="M2422" s="1"/>
    </row>
    <row r="2423" spans="1:13" x14ac:dyDescent="0.2">
      <c r="A2423" s="1"/>
      <c r="B2423" s="1"/>
      <c r="C2423" s="16"/>
      <c r="D2423" s="1"/>
      <c r="E2423" s="1"/>
      <c r="F2423" s="1"/>
      <c r="G2423" s="1"/>
      <c r="H2423" s="11"/>
      <c r="I2423" s="11"/>
      <c r="J2423" s="11"/>
      <c r="K2423" s="2"/>
      <c r="L2423" s="2"/>
      <c r="M2423" s="1"/>
    </row>
    <row r="2424" spans="1:13" x14ac:dyDescent="0.2">
      <c r="A2424" s="1"/>
      <c r="B2424" s="1"/>
      <c r="C2424" s="16"/>
      <c r="D2424" s="1"/>
      <c r="E2424" s="1"/>
      <c r="F2424" s="1"/>
      <c r="G2424" s="1"/>
      <c r="H2424" s="11"/>
      <c r="I2424" s="11"/>
      <c r="J2424" s="11"/>
      <c r="K2424" s="2"/>
      <c r="L2424" s="2"/>
      <c r="M2424" s="1"/>
    </row>
    <row r="2425" spans="1:13" x14ac:dyDescent="0.2">
      <c r="A2425" s="1"/>
      <c r="B2425" s="1"/>
      <c r="C2425" s="16"/>
      <c r="D2425" s="1"/>
      <c r="E2425" s="1"/>
      <c r="F2425" s="1"/>
      <c r="G2425" s="1"/>
      <c r="H2425" s="11"/>
      <c r="I2425" s="11"/>
      <c r="J2425" s="11"/>
      <c r="K2425" s="2"/>
      <c r="L2425" s="2"/>
      <c r="M2425" s="1"/>
    </row>
    <row r="2426" spans="1:13" x14ac:dyDescent="0.2">
      <c r="A2426" s="1"/>
      <c r="B2426" s="1"/>
      <c r="C2426" s="16"/>
      <c r="D2426" s="1"/>
      <c r="E2426" s="1"/>
      <c r="F2426" s="1"/>
      <c r="G2426" s="1"/>
      <c r="H2426" s="11"/>
      <c r="I2426" s="11"/>
      <c r="J2426" s="11"/>
      <c r="K2426" s="2"/>
      <c r="L2426" s="2"/>
      <c r="M2426" s="1"/>
    </row>
    <row r="2427" spans="1:13" x14ac:dyDescent="0.2">
      <c r="A2427" s="1"/>
      <c r="B2427" s="1"/>
      <c r="C2427" s="16"/>
      <c r="D2427" s="1"/>
      <c r="E2427" s="1"/>
      <c r="F2427" s="1"/>
      <c r="G2427" s="1"/>
      <c r="H2427" s="11"/>
      <c r="I2427" s="11"/>
      <c r="J2427" s="11"/>
      <c r="K2427" s="2"/>
      <c r="L2427" s="2"/>
      <c r="M2427" s="1"/>
    </row>
    <row r="2428" spans="1:13" x14ac:dyDescent="0.2">
      <c r="A2428" s="1"/>
      <c r="B2428" s="1"/>
      <c r="C2428" s="16"/>
      <c r="D2428" s="1"/>
      <c r="E2428" s="1"/>
      <c r="F2428" s="1"/>
      <c r="G2428" s="1"/>
      <c r="H2428" s="11"/>
      <c r="I2428" s="11"/>
      <c r="J2428" s="11"/>
      <c r="K2428" s="2"/>
      <c r="L2428" s="2"/>
      <c r="M2428" s="1"/>
    </row>
    <row r="2429" spans="1:13" x14ac:dyDescent="0.2">
      <c r="A2429" s="1"/>
      <c r="B2429" s="1"/>
      <c r="C2429" s="16"/>
      <c r="D2429" s="1"/>
      <c r="E2429" s="1"/>
      <c r="F2429" s="1"/>
      <c r="G2429" s="1"/>
      <c r="H2429" s="11"/>
      <c r="I2429" s="11"/>
      <c r="J2429" s="11"/>
      <c r="K2429" s="2"/>
      <c r="L2429" s="2"/>
      <c r="M2429" s="1"/>
    </row>
    <row r="2430" spans="1:13" x14ac:dyDescent="0.2">
      <c r="A2430" s="1"/>
      <c r="B2430" s="1"/>
      <c r="C2430" s="16"/>
      <c r="D2430" s="1"/>
      <c r="E2430" s="1"/>
      <c r="F2430" s="1"/>
      <c r="G2430" s="1"/>
      <c r="H2430" s="11"/>
      <c r="I2430" s="11"/>
      <c r="J2430" s="11"/>
      <c r="K2430" s="2"/>
      <c r="L2430" s="2"/>
      <c r="M2430" s="1"/>
    </row>
    <row r="2431" spans="1:13" x14ac:dyDescent="0.2">
      <c r="A2431" s="1"/>
      <c r="B2431" s="1"/>
      <c r="C2431" s="16"/>
      <c r="D2431" s="1"/>
      <c r="E2431" s="1"/>
      <c r="F2431" s="1"/>
      <c r="G2431" s="1"/>
      <c r="H2431" s="11"/>
      <c r="I2431" s="11"/>
      <c r="J2431" s="11"/>
      <c r="K2431" s="2"/>
      <c r="L2431" s="2"/>
      <c r="M2431" s="1"/>
    </row>
    <row r="2432" spans="1:13" x14ac:dyDescent="0.2">
      <c r="A2432" s="1"/>
      <c r="B2432" s="1"/>
      <c r="C2432" s="16"/>
      <c r="D2432" s="1"/>
      <c r="E2432" s="1"/>
      <c r="F2432" s="1"/>
      <c r="G2432" s="1"/>
      <c r="H2432" s="11"/>
      <c r="I2432" s="11"/>
      <c r="J2432" s="11"/>
      <c r="K2432" s="2"/>
      <c r="L2432" s="2"/>
      <c r="M2432" s="1"/>
    </row>
    <row r="2433" spans="1:13" x14ac:dyDescent="0.2">
      <c r="A2433" s="1"/>
      <c r="B2433" s="1"/>
      <c r="C2433" s="16"/>
      <c r="D2433" s="1"/>
      <c r="E2433" s="1"/>
      <c r="F2433" s="1"/>
      <c r="G2433" s="1"/>
      <c r="H2433" s="11"/>
      <c r="I2433" s="11"/>
      <c r="J2433" s="11"/>
      <c r="K2433" s="2"/>
      <c r="L2433" s="2"/>
      <c r="M2433" s="1"/>
    </row>
    <row r="2434" spans="1:13" x14ac:dyDescent="0.2">
      <c r="A2434" s="1"/>
      <c r="B2434" s="1"/>
      <c r="C2434" s="16"/>
      <c r="D2434" s="1"/>
      <c r="E2434" s="1"/>
      <c r="F2434" s="1"/>
      <c r="G2434" s="1"/>
      <c r="H2434" s="11"/>
      <c r="I2434" s="11"/>
      <c r="J2434" s="11"/>
      <c r="K2434" s="2"/>
      <c r="L2434" s="2"/>
      <c r="M2434" s="1"/>
    </row>
    <row r="2435" spans="1:13" x14ac:dyDescent="0.2">
      <c r="A2435" s="1"/>
      <c r="B2435" s="1"/>
      <c r="C2435" s="16"/>
      <c r="D2435" s="1"/>
      <c r="E2435" s="1"/>
      <c r="F2435" s="1"/>
      <c r="G2435" s="1"/>
      <c r="H2435" s="11"/>
      <c r="I2435" s="11"/>
      <c r="J2435" s="11"/>
      <c r="K2435" s="2"/>
      <c r="L2435" s="2"/>
      <c r="M2435" s="1"/>
    </row>
    <row r="2436" spans="1:13" x14ac:dyDescent="0.2">
      <c r="A2436" s="1"/>
      <c r="B2436" s="1"/>
      <c r="C2436" s="16"/>
      <c r="D2436" s="1"/>
      <c r="E2436" s="1"/>
      <c r="F2436" s="1"/>
      <c r="G2436" s="1"/>
      <c r="H2436" s="11"/>
      <c r="I2436" s="11"/>
      <c r="J2436" s="11"/>
      <c r="K2436" s="2"/>
      <c r="L2436" s="2"/>
      <c r="M2436" s="1"/>
    </row>
    <row r="2437" spans="1:13" x14ac:dyDescent="0.2">
      <c r="A2437" s="1"/>
      <c r="B2437" s="1"/>
      <c r="C2437" s="16"/>
      <c r="D2437" s="1"/>
      <c r="E2437" s="1"/>
      <c r="F2437" s="1"/>
      <c r="G2437" s="1"/>
      <c r="H2437" s="11"/>
      <c r="I2437" s="11"/>
      <c r="J2437" s="11"/>
      <c r="K2437" s="2"/>
      <c r="L2437" s="2"/>
      <c r="M2437" s="1"/>
    </row>
    <row r="2438" spans="1:13" x14ac:dyDescent="0.2">
      <c r="A2438" s="1"/>
      <c r="B2438" s="1"/>
      <c r="C2438" s="16"/>
      <c r="D2438" s="1"/>
      <c r="E2438" s="1"/>
      <c r="F2438" s="1"/>
      <c r="G2438" s="1"/>
      <c r="H2438" s="11"/>
      <c r="I2438" s="11"/>
      <c r="J2438" s="11"/>
      <c r="K2438" s="2"/>
      <c r="L2438" s="2"/>
      <c r="M2438" s="1"/>
    </row>
    <row r="2439" spans="1:13" x14ac:dyDescent="0.2">
      <c r="A2439" s="1"/>
      <c r="B2439" s="1"/>
      <c r="C2439" s="16"/>
      <c r="D2439" s="1"/>
      <c r="E2439" s="1"/>
      <c r="F2439" s="1"/>
      <c r="G2439" s="1"/>
      <c r="H2439" s="11"/>
      <c r="I2439" s="11"/>
      <c r="J2439" s="11"/>
      <c r="K2439" s="2"/>
      <c r="L2439" s="2"/>
      <c r="M2439" s="1"/>
    </row>
    <row r="2440" spans="1:13" x14ac:dyDescent="0.2">
      <c r="A2440" s="1"/>
      <c r="B2440" s="1"/>
      <c r="C2440" s="16"/>
      <c r="D2440" s="1"/>
      <c r="E2440" s="1"/>
      <c r="F2440" s="1"/>
      <c r="G2440" s="1"/>
      <c r="H2440" s="11"/>
      <c r="I2440" s="11"/>
      <c r="J2440" s="11"/>
      <c r="K2440" s="2"/>
      <c r="L2440" s="2"/>
      <c r="M2440" s="1"/>
    </row>
    <row r="2441" spans="1:13" x14ac:dyDescent="0.2">
      <c r="A2441" s="1"/>
      <c r="B2441" s="1"/>
      <c r="C2441" s="16"/>
      <c r="D2441" s="1"/>
      <c r="E2441" s="1"/>
      <c r="F2441" s="1"/>
      <c r="G2441" s="1"/>
      <c r="H2441" s="11"/>
      <c r="I2441" s="11"/>
      <c r="J2441" s="11"/>
      <c r="K2441" s="2"/>
      <c r="L2441" s="2"/>
      <c r="M2441" s="1"/>
    </row>
    <row r="2442" spans="1:13" x14ac:dyDescent="0.2">
      <c r="A2442" s="1"/>
      <c r="B2442" s="1"/>
      <c r="C2442" s="16"/>
      <c r="D2442" s="1"/>
      <c r="E2442" s="1"/>
      <c r="F2442" s="1"/>
      <c r="G2442" s="1"/>
      <c r="H2442" s="11"/>
      <c r="I2442" s="11"/>
      <c r="J2442" s="11"/>
      <c r="K2442" s="2"/>
      <c r="L2442" s="2"/>
      <c r="M2442" s="1"/>
    </row>
    <row r="2443" spans="1:13" x14ac:dyDescent="0.2">
      <c r="A2443" s="1"/>
      <c r="B2443" s="1"/>
      <c r="C2443" s="16"/>
      <c r="D2443" s="1"/>
      <c r="E2443" s="1"/>
      <c r="F2443" s="1"/>
      <c r="G2443" s="1"/>
      <c r="H2443" s="11"/>
      <c r="I2443" s="11"/>
      <c r="J2443" s="11"/>
      <c r="K2443" s="2"/>
      <c r="L2443" s="2"/>
      <c r="M2443" s="1"/>
    </row>
    <row r="2444" spans="1:13" x14ac:dyDescent="0.2">
      <c r="A2444" s="1"/>
      <c r="B2444" s="1"/>
      <c r="C2444" s="16"/>
      <c r="D2444" s="1"/>
      <c r="E2444" s="1"/>
      <c r="F2444" s="1"/>
      <c r="G2444" s="1"/>
      <c r="H2444" s="11"/>
      <c r="I2444" s="11"/>
      <c r="J2444" s="11"/>
      <c r="K2444" s="2"/>
      <c r="L2444" s="2"/>
      <c r="M2444" s="1"/>
    </row>
    <row r="2445" spans="1:13" x14ac:dyDescent="0.2">
      <c r="A2445" s="1"/>
      <c r="B2445" s="1"/>
      <c r="C2445" s="16"/>
      <c r="D2445" s="1"/>
      <c r="E2445" s="1"/>
      <c r="F2445" s="1"/>
      <c r="G2445" s="1"/>
      <c r="H2445" s="11"/>
      <c r="I2445" s="11"/>
      <c r="J2445" s="11"/>
      <c r="K2445" s="2"/>
      <c r="L2445" s="2"/>
      <c r="M2445" s="1"/>
    </row>
    <row r="2446" spans="1:13" x14ac:dyDescent="0.2">
      <c r="A2446" s="1"/>
      <c r="B2446" s="1"/>
      <c r="C2446" s="16"/>
      <c r="D2446" s="1"/>
      <c r="E2446" s="1"/>
      <c r="F2446" s="1"/>
      <c r="G2446" s="1"/>
      <c r="H2446" s="11"/>
      <c r="I2446" s="11"/>
      <c r="J2446" s="11"/>
      <c r="K2446" s="2"/>
      <c r="L2446" s="2"/>
      <c r="M2446" s="1"/>
    </row>
    <row r="2447" spans="1:13" x14ac:dyDescent="0.2">
      <c r="A2447" s="1"/>
      <c r="B2447" s="1"/>
      <c r="C2447" s="16"/>
      <c r="D2447" s="1"/>
      <c r="E2447" s="1"/>
      <c r="F2447" s="1"/>
      <c r="G2447" s="1"/>
      <c r="H2447" s="11"/>
      <c r="I2447" s="11"/>
      <c r="J2447" s="11"/>
      <c r="K2447" s="2"/>
      <c r="L2447" s="2"/>
      <c r="M2447" s="1"/>
    </row>
    <row r="2448" spans="1:13" x14ac:dyDescent="0.2">
      <c r="A2448" s="1"/>
      <c r="B2448" s="1"/>
      <c r="C2448" s="16"/>
      <c r="D2448" s="1"/>
      <c r="E2448" s="1"/>
      <c r="F2448" s="1"/>
      <c r="G2448" s="1"/>
      <c r="H2448" s="11"/>
      <c r="I2448" s="11"/>
      <c r="J2448" s="11"/>
      <c r="K2448" s="2"/>
      <c r="L2448" s="2"/>
      <c r="M2448" s="1"/>
    </row>
    <row r="2449" spans="1:13" x14ac:dyDescent="0.2">
      <c r="A2449" s="1"/>
      <c r="B2449" s="1"/>
      <c r="C2449" s="16"/>
      <c r="D2449" s="1"/>
      <c r="E2449" s="1"/>
      <c r="F2449" s="1"/>
      <c r="G2449" s="1"/>
      <c r="H2449" s="11"/>
      <c r="I2449" s="11"/>
      <c r="J2449" s="11"/>
      <c r="K2449" s="2"/>
      <c r="L2449" s="2"/>
      <c r="M2449" s="1"/>
    </row>
    <row r="2450" spans="1:13" x14ac:dyDescent="0.2">
      <c r="A2450" s="1"/>
      <c r="B2450" s="1"/>
      <c r="C2450" s="16"/>
      <c r="D2450" s="1"/>
      <c r="E2450" s="1"/>
      <c r="F2450" s="1"/>
      <c r="G2450" s="1"/>
      <c r="H2450" s="11"/>
      <c r="I2450" s="11"/>
      <c r="J2450" s="11"/>
      <c r="K2450" s="2"/>
      <c r="L2450" s="2"/>
      <c r="M2450" s="1"/>
    </row>
    <row r="2451" spans="1:13" x14ac:dyDescent="0.2">
      <c r="A2451" s="1"/>
      <c r="B2451" s="1"/>
      <c r="C2451" s="16"/>
      <c r="D2451" s="1"/>
      <c r="E2451" s="1"/>
      <c r="F2451" s="1"/>
      <c r="G2451" s="1"/>
      <c r="H2451" s="11"/>
      <c r="I2451" s="11"/>
      <c r="J2451" s="11"/>
      <c r="K2451" s="2"/>
      <c r="L2451" s="2"/>
      <c r="M2451" s="1"/>
    </row>
    <row r="2452" spans="1:13" x14ac:dyDescent="0.2">
      <c r="A2452" s="1"/>
      <c r="B2452" s="1"/>
      <c r="C2452" s="16"/>
      <c r="D2452" s="1"/>
      <c r="E2452" s="1"/>
      <c r="F2452" s="1"/>
      <c r="G2452" s="1"/>
      <c r="H2452" s="11"/>
      <c r="I2452" s="11"/>
      <c r="J2452" s="11"/>
      <c r="K2452" s="2"/>
      <c r="L2452" s="2"/>
      <c r="M2452" s="1"/>
    </row>
    <row r="2453" spans="1:13" x14ac:dyDescent="0.2">
      <c r="A2453" s="1"/>
      <c r="B2453" s="1"/>
      <c r="C2453" s="16"/>
      <c r="D2453" s="1"/>
      <c r="E2453" s="1"/>
      <c r="F2453" s="1"/>
      <c r="G2453" s="1"/>
      <c r="H2453" s="11"/>
      <c r="I2453" s="11"/>
      <c r="J2453" s="11"/>
      <c r="K2453" s="2"/>
      <c r="L2453" s="2"/>
      <c r="M2453" s="1"/>
    </row>
    <row r="2454" spans="1:13" x14ac:dyDescent="0.2">
      <c r="A2454" s="1"/>
      <c r="B2454" s="1"/>
      <c r="C2454" s="16"/>
      <c r="D2454" s="1"/>
      <c r="E2454" s="1"/>
      <c r="F2454" s="1"/>
      <c r="G2454" s="1"/>
      <c r="H2454" s="11"/>
      <c r="I2454" s="11"/>
      <c r="J2454" s="11"/>
      <c r="K2454" s="2"/>
      <c r="L2454" s="2"/>
      <c r="M2454" s="1"/>
    </row>
    <row r="2455" spans="1:13" x14ac:dyDescent="0.2">
      <c r="A2455" s="1"/>
      <c r="B2455" s="1"/>
      <c r="C2455" s="16"/>
      <c r="D2455" s="1"/>
      <c r="E2455" s="1"/>
      <c r="F2455" s="1"/>
      <c r="G2455" s="1"/>
      <c r="H2455" s="11"/>
      <c r="I2455" s="11"/>
      <c r="J2455" s="11"/>
      <c r="K2455" s="2"/>
      <c r="L2455" s="2"/>
      <c r="M2455" s="1"/>
    </row>
    <row r="2456" spans="1:13" x14ac:dyDescent="0.2">
      <c r="A2456" s="1"/>
      <c r="B2456" s="1"/>
      <c r="C2456" s="16"/>
      <c r="D2456" s="1"/>
      <c r="E2456" s="1"/>
      <c r="F2456" s="1"/>
      <c r="G2456" s="1"/>
      <c r="H2456" s="11"/>
      <c r="I2456" s="11"/>
      <c r="J2456" s="11"/>
      <c r="K2456" s="2"/>
      <c r="L2456" s="2"/>
      <c r="M2456" s="1"/>
    </row>
    <row r="2457" spans="1:13" x14ac:dyDescent="0.2">
      <c r="A2457" s="1"/>
      <c r="B2457" s="1"/>
      <c r="C2457" s="16"/>
      <c r="D2457" s="1"/>
      <c r="E2457" s="1"/>
      <c r="F2457" s="1"/>
      <c r="G2457" s="1"/>
      <c r="H2457" s="11"/>
      <c r="I2457" s="11"/>
      <c r="J2457" s="11"/>
      <c r="K2457" s="2"/>
      <c r="L2457" s="2"/>
      <c r="M2457" s="1"/>
    </row>
    <row r="2458" spans="1:13" x14ac:dyDescent="0.2">
      <c r="A2458" s="1"/>
      <c r="B2458" s="1"/>
      <c r="C2458" s="16"/>
      <c r="D2458" s="1"/>
      <c r="E2458" s="1"/>
      <c r="F2458" s="1"/>
      <c r="G2458" s="1"/>
      <c r="H2458" s="11"/>
      <c r="I2458" s="11"/>
      <c r="J2458" s="11"/>
      <c r="K2458" s="2"/>
      <c r="L2458" s="2"/>
      <c r="M2458" s="1"/>
    </row>
    <row r="2459" spans="1:13" x14ac:dyDescent="0.2">
      <c r="A2459" s="1"/>
      <c r="B2459" s="1"/>
      <c r="C2459" s="16"/>
      <c r="D2459" s="1"/>
      <c r="E2459" s="1"/>
      <c r="F2459" s="1"/>
      <c r="G2459" s="1"/>
      <c r="H2459" s="11"/>
      <c r="I2459" s="11"/>
      <c r="J2459" s="11"/>
      <c r="K2459" s="2"/>
      <c r="L2459" s="2"/>
      <c r="M2459" s="1"/>
    </row>
    <row r="2460" spans="1:13" x14ac:dyDescent="0.2">
      <c r="A2460" s="1"/>
      <c r="B2460" s="1"/>
      <c r="C2460" s="16"/>
      <c r="D2460" s="1"/>
      <c r="E2460" s="1"/>
      <c r="F2460" s="1"/>
      <c r="G2460" s="1"/>
      <c r="H2460" s="11"/>
      <c r="I2460" s="11"/>
      <c r="J2460" s="11"/>
      <c r="K2460" s="2"/>
      <c r="L2460" s="2"/>
      <c r="M2460" s="1"/>
    </row>
    <row r="2461" spans="1:13" x14ac:dyDescent="0.2">
      <c r="A2461" s="1"/>
      <c r="B2461" s="1"/>
      <c r="C2461" s="16"/>
      <c r="D2461" s="1"/>
      <c r="E2461" s="1"/>
      <c r="F2461" s="1"/>
      <c r="G2461" s="1"/>
      <c r="H2461" s="11"/>
      <c r="I2461" s="11"/>
      <c r="J2461" s="11"/>
      <c r="K2461" s="2"/>
      <c r="L2461" s="2"/>
      <c r="M2461" s="1"/>
    </row>
    <row r="2462" spans="1:13" x14ac:dyDescent="0.2">
      <c r="A2462" s="1"/>
      <c r="B2462" s="1"/>
      <c r="C2462" s="16"/>
      <c r="D2462" s="1"/>
      <c r="E2462" s="1"/>
      <c r="F2462" s="1"/>
      <c r="G2462" s="1"/>
      <c r="H2462" s="11"/>
      <c r="I2462" s="11"/>
      <c r="J2462" s="11"/>
      <c r="K2462" s="2"/>
      <c r="L2462" s="2"/>
      <c r="M2462" s="1"/>
    </row>
    <row r="2463" spans="1:13" x14ac:dyDescent="0.2">
      <c r="A2463" s="1"/>
      <c r="B2463" s="1"/>
      <c r="C2463" s="16"/>
      <c r="D2463" s="1"/>
      <c r="E2463" s="1"/>
      <c r="F2463" s="1"/>
      <c r="G2463" s="1"/>
      <c r="H2463" s="11"/>
      <c r="I2463" s="11"/>
      <c r="J2463" s="11"/>
      <c r="K2463" s="2"/>
      <c r="L2463" s="2"/>
      <c r="M2463" s="1"/>
    </row>
    <row r="2464" spans="1:13" x14ac:dyDescent="0.2">
      <c r="A2464" s="1"/>
      <c r="B2464" s="1"/>
      <c r="C2464" s="16"/>
      <c r="D2464" s="1"/>
      <c r="E2464" s="1"/>
      <c r="F2464" s="1"/>
      <c r="G2464" s="1"/>
      <c r="H2464" s="11"/>
      <c r="I2464" s="11"/>
      <c r="J2464" s="11"/>
      <c r="K2464" s="2"/>
      <c r="L2464" s="2"/>
      <c r="M2464" s="1"/>
    </row>
    <row r="2465" spans="1:13" x14ac:dyDescent="0.2">
      <c r="A2465" s="1"/>
      <c r="B2465" s="1"/>
      <c r="C2465" s="16"/>
      <c r="D2465" s="1"/>
      <c r="E2465" s="1"/>
      <c r="F2465" s="1"/>
      <c r="G2465" s="1"/>
      <c r="H2465" s="11"/>
      <c r="I2465" s="11"/>
      <c r="J2465" s="11"/>
      <c r="K2465" s="2"/>
      <c r="L2465" s="2"/>
      <c r="M2465" s="1"/>
    </row>
    <row r="2466" spans="1:13" x14ac:dyDescent="0.2">
      <c r="A2466" s="1"/>
      <c r="B2466" s="1"/>
      <c r="C2466" s="16"/>
      <c r="D2466" s="1"/>
      <c r="E2466" s="1"/>
      <c r="F2466" s="1"/>
      <c r="G2466" s="1"/>
      <c r="H2466" s="11"/>
      <c r="I2466" s="11"/>
      <c r="J2466" s="11"/>
      <c r="K2466" s="2"/>
      <c r="L2466" s="2"/>
      <c r="M2466" s="1"/>
    </row>
    <row r="2467" spans="1:13" x14ac:dyDescent="0.2">
      <c r="A2467" s="1"/>
      <c r="B2467" s="1"/>
      <c r="C2467" s="16"/>
      <c r="D2467" s="1"/>
      <c r="E2467" s="1"/>
      <c r="F2467" s="1"/>
      <c r="G2467" s="1"/>
      <c r="H2467" s="11"/>
      <c r="I2467" s="11"/>
      <c r="J2467" s="11"/>
      <c r="K2467" s="2"/>
      <c r="L2467" s="2"/>
      <c r="M2467" s="1"/>
    </row>
    <row r="2468" spans="1:13" x14ac:dyDescent="0.2">
      <c r="A2468" s="1"/>
      <c r="B2468" s="1"/>
      <c r="C2468" s="16"/>
      <c r="D2468" s="1"/>
      <c r="E2468" s="1"/>
      <c r="F2468" s="1"/>
      <c r="G2468" s="1"/>
      <c r="H2468" s="11"/>
      <c r="I2468" s="11"/>
      <c r="J2468" s="11"/>
      <c r="K2468" s="2"/>
      <c r="L2468" s="2"/>
      <c r="M2468" s="1"/>
    </row>
    <row r="2469" spans="1:13" x14ac:dyDescent="0.2">
      <c r="A2469" s="1"/>
      <c r="B2469" s="1"/>
      <c r="C2469" s="16"/>
      <c r="D2469" s="1"/>
      <c r="E2469" s="1"/>
      <c r="F2469" s="1"/>
      <c r="G2469" s="1"/>
      <c r="H2469" s="11"/>
      <c r="I2469" s="11"/>
      <c r="J2469" s="11"/>
      <c r="K2469" s="2"/>
      <c r="L2469" s="2"/>
      <c r="M2469" s="1"/>
    </row>
    <row r="2470" spans="1:13" x14ac:dyDescent="0.2">
      <c r="A2470" s="1"/>
      <c r="B2470" s="1"/>
      <c r="C2470" s="16"/>
      <c r="D2470" s="1"/>
      <c r="E2470" s="1"/>
      <c r="F2470" s="1"/>
      <c r="G2470" s="1"/>
      <c r="H2470" s="11"/>
      <c r="I2470" s="11"/>
      <c r="J2470" s="11"/>
      <c r="K2470" s="2"/>
      <c r="L2470" s="2"/>
      <c r="M2470" s="1"/>
    </row>
    <row r="2471" spans="1:13" x14ac:dyDescent="0.2">
      <c r="A2471" s="1"/>
      <c r="B2471" s="1"/>
      <c r="C2471" s="16"/>
      <c r="D2471" s="1"/>
      <c r="E2471" s="1"/>
      <c r="F2471" s="1"/>
      <c r="G2471" s="1"/>
      <c r="H2471" s="11"/>
      <c r="I2471" s="11"/>
      <c r="J2471" s="11"/>
      <c r="K2471" s="2"/>
      <c r="L2471" s="2"/>
      <c r="M2471" s="1"/>
    </row>
    <row r="2472" spans="1:13" x14ac:dyDescent="0.2">
      <c r="A2472" s="1"/>
      <c r="B2472" s="1"/>
      <c r="C2472" s="16"/>
      <c r="D2472" s="1"/>
      <c r="E2472" s="1"/>
      <c r="F2472" s="1"/>
      <c r="G2472" s="1"/>
      <c r="H2472" s="11"/>
      <c r="I2472" s="11"/>
      <c r="J2472" s="11"/>
      <c r="K2472" s="2"/>
      <c r="L2472" s="2"/>
      <c r="M2472" s="1"/>
    </row>
    <row r="2473" spans="1:13" x14ac:dyDescent="0.2">
      <c r="A2473" s="1"/>
      <c r="B2473" s="1"/>
      <c r="C2473" s="16"/>
      <c r="D2473" s="1"/>
      <c r="E2473" s="1"/>
      <c r="F2473" s="1"/>
      <c r="G2473" s="1"/>
      <c r="H2473" s="11"/>
      <c r="I2473" s="11"/>
      <c r="J2473" s="11"/>
      <c r="K2473" s="2"/>
      <c r="L2473" s="2"/>
      <c r="M2473" s="1"/>
    </row>
    <row r="2474" spans="1:13" x14ac:dyDescent="0.2">
      <c r="A2474" s="1"/>
      <c r="B2474" s="1"/>
      <c r="C2474" s="16"/>
      <c r="D2474" s="1"/>
      <c r="E2474" s="1"/>
      <c r="F2474" s="1"/>
      <c r="G2474" s="1"/>
      <c r="H2474" s="11"/>
      <c r="I2474" s="11"/>
      <c r="J2474" s="11"/>
      <c r="K2474" s="2"/>
      <c r="L2474" s="2"/>
      <c r="M2474" s="1"/>
    </row>
    <row r="2475" spans="1:13" x14ac:dyDescent="0.2">
      <c r="A2475" s="1"/>
      <c r="B2475" s="1"/>
      <c r="C2475" s="16"/>
      <c r="D2475" s="1"/>
      <c r="E2475" s="1"/>
      <c r="F2475" s="1"/>
      <c r="G2475" s="1"/>
      <c r="H2475" s="11"/>
      <c r="I2475" s="11"/>
      <c r="J2475" s="11"/>
      <c r="K2475" s="2"/>
      <c r="L2475" s="2"/>
      <c r="M2475" s="1"/>
    </row>
    <row r="2476" spans="1:13" x14ac:dyDescent="0.2">
      <c r="A2476" s="1"/>
      <c r="B2476" s="1"/>
      <c r="C2476" s="16"/>
      <c r="D2476" s="1"/>
      <c r="E2476" s="1"/>
      <c r="F2476" s="1"/>
      <c r="G2476" s="1"/>
      <c r="H2476" s="11"/>
      <c r="I2476" s="11"/>
      <c r="J2476" s="11"/>
      <c r="K2476" s="2"/>
      <c r="L2476" s="2"/>
      <c r="M2476" s="1"/>
    </row>
    <row r="2477" spans="1:13" x14ac:dyDescent="0.2">
      <c r="A2477" s="1"/>
      <c r="B2477" s="1"/>
      <c r="C2477" s="16"/>
      <c r="D2477" s="1"/>
      <c r="E2477" s="1"/>
      <c r="F2477" s="1"/>
      <c r="G2477" s="1"/>
      <c r="H2477" s="11"/>
      <c r="I2477" s="11"/>
      <c r="J2477" s="11"/>
      <c r="K2477" s="2"/>
      <c r="L2477" s="2"/>
      <c r="M2477" s="1"/>
    </row>
    <row r="2478" spans="1:13" x14ac:dyDescent="0.2">
      <c r="A2478" s="1"/>
      <c r="B2478" s="1"/>
      <c r="C2478" s="16"/>
      <c r="D2478" s="1"/>
      <c r="E2478" s="1"/>
      <c r="F2478" s="1"/>
      <c r="G2478" s="1"/>
      <c r="H2478" s="11"/>
      <c r="I2478" s="11"/>
      <c r="J2478" s="11"/>
      <c r="K2478" s="2"/>
      <c r="L2478" s="2"/>
      <c r="M2478" s="1"/>
    </row>
    <row r="2479" spans="1:13" x14ac:dyDescent="0.2">
      <c r="A2479" s="1"/>
      <c r="B2479" s="1"/>
      <c r="C2479" s="16"/>
      <c r="D2479" s="1"/>
      <c r="E2479" s="1"/>
      <c r="F2479" s="1"/>
      <c r="G2479" s="1"/>
      <c r="H2479" s="11"/>
      <c r="I2479" s="11"/>
      <c r="J2479" s="11"/>
      <c r="K2479" s="2"/>
      <c r="L2479" s="2"/>
      <c r="M2479" s="1"/>
    </row>
    <row r="2480" spans="1:13" x14ac:dyDescent="0.2">
      <c r="A2480" s="1"/>
      <c r="B2480" s="1"/>
      <c r="C2480" s="16"/>
      <c r="D2480" s="1"/>
      <c r="E2480" s="1"/>
      <c r="F2480" s="1"/>
      <c r="G2480" s="1"/>
      <c r="H2480" s="11"/>
      <c r="I2480" s="11"/>
      <c r="J2480" s="11"/>
      <c r="K2480" s="2"/>
      <c r="L2480" s="2"/>
      <c r="M2480" s="1"/>
    </row>
    <row r="2481" spans="1:13" x14ac:dyDescent="0.2">
      <c r="A2481" s="1"/>
      <c r="B2481" s="1"/>
      <c r="C2481" s="16"/>
      <c r="D2481" s="1"/>
      <c r="E2481" s="1"/>
      <c r="F2481" s="1"/>
      <c r="G2481" s="1"/>
      <c r="H2481" s="11"/>
      <c r="I2481" s="11"/>
      <c r="J2481" s="11"/>
      <c r="K2481" s="2"/>
      <c r="L2481" s="2"/>
      <c r="M2481" s="1"/>
    </row>
    <row r="2482" spans="1:13" x14ac:dyDescent="0.2">
      <c r="A2482" s="1"/>
      <c r="B2482" s="1"/>
      <c r="C2482" s="16"/>
      <c r="D2482" s="1"/>
      <c r="E2482" s="1"/>
      <c r="F2482" s="1"/>
      <c r="G2482" s="1"/>
      <c r="H2482" s="11"/>
      <c r="I2482" s="11"/>
      <c r="J2482" s="11"/>
      <c r="K2482" s="2"/>
      <c r="L2482" s="2"/>
      <c r="M2482" s="1"/>
    </row>
    <row r="2483" spans="1:13" x14ac:dyDescent="0.2">
      <c r="A2483" s="1"/>
      <c r="B2483" s="1"/>
      <c r="C2483" s="16"/>
      <c r="D2483" s="1"/>
      <c r="E2483" s="1"/>
      <c r="F2483" s="1"/>
      <c r="G2483" s="1"/>
      <c r="H2483" s="11"/>
      <c r="I2483" s="11"/>
      <c r="J2483" s="11"/>
      <c r="K2483" s="2"/>
      <c r="L2483" s="2"/>
      <c r="M2483" s="1"/>
    </row>
    <row r="2484" spans="1:13" x14ac:dyDescent="0.2">
      <c r="A2484" s="1"/>
      <c r="B2484" s="1"/>
      <c r="C2484" s="16"/>
      <c r="D2484" s="1"/>
      <c r="E2484" s="1"/>
      <c r="F2484" s="1"/>
      <c r="G2484" s="1"/>
      <c r="H2484" s="11"/>
      <c r="I2484" s="11"/>
      <c r="J2484" s="11"/>
      <c r="K2484" s="2"/>
      <c r="L2484" s="2"/>
      <c r="M2484" s="1"/>
    </row>
    <row r="2485" spans="1:13" x14ac:dyDescent="0.2">
      <c r="A2485" s="1"/>
      <c r="B2485" s="1"/>
      <c r="C2485" s="16"/>
      <c r="D2485" s="1"/>
      <c r="E2485" s="1"/>
      <c r="F2485" s="1"/>
      <c r="G2485" s="1"/>
      <c r="H2485" s="11"/>
      <c r="I2485" s="11"/>
      <c r="J2485" s="11"/>
      <c r="K2485" s="2"/>
      <c r="L2485" s="2"/>
      <c r="M2485" s="1"/>
    </row>
    <row r="2486" spans="1:13" x14ac:dyDescent="0.2">
      <c r="A2486" s="1"/>
      <c r="B2486" s="1"/>
      <c r="C2486" s="16"/>
      <c r="D2486" s="1"/>
      <c r="E2486" s="1"/>
      <c r="F2486" s="1"/>
      <c r="G2486" s="1"/>
      <c r="H2486" s="11"/>
      <c r="I2486" s="11"/>
      <c r="J2486" s="11"/>
      <c r="K2486" s="2"/>
      <c r="L2486" s="2"/>
      <c r="M2486" s="1"/>
    </row>
    <row r="2487" spans="1:13" x14ac:dyDescent="0.2">
      <c r="A2487" s="1"/>
      <c r="B2487" s="1"/>
      <c r="C2487" s="16"/>
      <c r="D2487" s="1"/>
      <c r="E2487" s="1"/>
      <c r="F2487" s="1"/>
      <c r="G2487" s="1"/>
      <c r="H2487" s="11"/>
      <c r="I2487" s="11"/>
      <c r="J2487" s="11"/>
      <c r="K2487" s="2"/>
      <c r="L2487" s="2"/>
      <c r="M2487" s="1"/>
    </row>
    <row r="2488" spans="1:13" x14ac:dyDescent="0.2">
      <c r="A2488" s="1"/>
      <c r="B2488" s="1"/>
      <c r="C2488" s="16"/>
      <c r="D2488" s="1"/>
      <c r="E2488" s="1"/>
      <c r="F2488" s="1"/>
      <c r="G2488" s="1"/>
      <c r="H2488" s="11"/>
      <c r="I2488" s="11"/>
      <c r="J2488" s="11"/>
      <c r="K2488" s="2"/>
      <c r="L2488" s="2"/>
      <c r="M2488" s="1"/>
    </row>
    <row r="2489" spans="1:13" x14ac:dyDescent="0.2">
      <c r="A2489" s="1"/>
      <c r="B2489" s="1"/>
      <c r="C2489" s="16"/>
      <c r="D2489" s="1"/>
      <c r="E2489" s="1"/>
      <c r="F2489" s="1"/>
      <c r="G2489" s="1"/>
      <c r="H2489" s="11"/>
      <c r="I2489" s="11"/>
      <c r="J2489" s="11"/>
      <c r="K2489" s="2"/>
      <c r="L2489" s="2"/>
      <c r="M2489" s="1"/>
    </row>
    <row r="2490" spans="1:13" x14ac:dyDescent="0.2">
      <c r="A2490" s="1"/>
      <c r="B2490" s="1"/>
      <c r="C2490" s="16"/>
      <c r="D2490" s="1"/>
      <c r="E2490" s="1"/>
      <c r="F2490" s="1"/>
      <c r="G2490" s="1"/>
      <c r="H2490" s="11"/>
      <c r="I2490" s="11"/>
      <c r="J2490" s="11"/>
      <c r="K2490" s="2"/>
      <c r="L2490" s="2"/>
      <c r="M2490" s="1"/>
    </row>
    <row r="2491" spans="1:13" x14ac:dyDescent="0.2">
      <c r="A2491" s="1"/>
      <c r="B2491" s="1"/>
      <c r="C2491" s="16"/>
      <c r="D2491" s="1"/>
      <c r="E2491" s="1"/>
      <c r="F2491" s="1"/>
      <c r="G2491" s="1"/>
      <c r="H2491" s="11"/>
      <c r="I2491" s="11"/>
      <c r="J2491" s="11"/>
      <c r="K2491" s="2"/>
      <c r="L2491" s="2"/>
      <c r="M2491" s="1"/>
    </row>
    <row r="2492" spans="1:13" x14ac:dyDescent="0.2">
      <c r="A2492" s="1"/>
      <c r="B2492" s="1"/>
      <c r="C2492" s="16"/>
      <c r="D2492" s="1"/>
      <c r="E2492" s="1"/>
      <c r="F2492" s="1"/>
      <c r="G2492" s="1"/>
      <c r="H2492" s="11"/>
      <c r="I2492" s="11"/>
      <c r="J2492" s="11"/>
      <c r="K2492" s="2"/>
      <c r="L2492" s="2"/>
      <c r="M2492" s="1"/>
    </row>
    <row r="2493" spans="1:13" x14ac:dyDescent="0.2">
      <c r="A2493" s="1"/>
      <c r="B2493" s="1"/>
      <c r="C2493" s="16"/>
      <c r="D2493" s="1"/>
      <c r="E2493" s="1"/>
      <c r="F2493" s="1"/>
      <c r="G2493" s="1"/>
      <c r="H2493" s="11"/>
      <c r="I2493" s="11"/>
      <c r="J2493" s="11"/>
      <c r="K2493" s="2"/>
      <c r="L2493" s="2"/>
      <c r="M2493" s="1"/>
    </row>
    <row r="2494" spans="1:13" x14ac:dyDescent="0.2">
      <c r="A2494" s="1"/>
      <c r="B2494" s="1"/>
      <c r="C2494" s="16"/>
      <c r="D2494" s="1"/>
      <c r="E2494" s="1"/>
      <c r="F2494" s="1"/>
      <c r="G2494" s="1"/>
      <c r="H2494" s="11"/>
      <c r="I2494" s="11"/>
      <c r="J2494" s="11"/>
      <c r="K2494" s="2"/>
      <c r="L2494" s="2"/>
      <c r="M2494" s="1"/>
    </row>
    <row r="2495" spans="1:13" x14ac:dyDescent="0.2">
      <c r="A2495" s="1"/>
      <c r="B2495" s="1"/>
      <c r="C2495" s="16"/>
      <c r="D2495" s="1"/>
      <c r="E2495" s="1"/>
      <c r="F2495" s="1"/>
      <c r="G2495" s="1"/>
      <c r="H2495" s="11"/>
      <c r="I2495" s="11"/>
      <c r="J2495" s="11"/>
      <c r="K2495" s="2"/>
      <c r="L2495" s="2"/>
      <c r="M2495" s="1"/>
    </row>
    <row r="2496" spans="1:13" x14ac:dyDescent="0.2">
      <c r="A2496" s="1"/>
      <c r="B2496" s="1"/>
      <c r="C2496" s="16"/>
      <c r="D2496" s="1"/>
      <c r="E2496" s="1"/>
      <c r="F2496" s="1"/>
      <c r="G2496" s="1"/>
      <c r="H2496" s="11"/>
      <c r="I2496" s="11"/>
      <c r="J2496" s="11"/>
      <c r="K2496" s="2"/>
      <c r="L2496" s="2"/>
      <c r="M2496" s="1"/>
    </row>
    <row r="2497" spans="1:13" x14ac:dyDescent="0.2">
      <c r="A2497" s="1"/>
      <c r="B2497" s="1"/>
      <c r="C2497" s="16"/>
      <c r="D2497" s="1"/>
      <c r="E2497" s="1"/>
      <c r="F2497" s="1"/>
      <c r="G2497" s="1"/>
      <c r="H2497" s="11"/>
      <c r="I2497" s="11"/>
      <c r="J2497" s="11"/>
      <c r="K2497" s="2"/>
      <c r="L2497" s="2"/>
      <c r="M2497" s="1"/>
    </row>
    <row r="2498" spans="1:13" x14ac:dyDescent="0.2">
      <c r="A2498" s="1"/>
      <c r="B2498" s="1"/>
      <c r="C2498" s="16"/>
      <c r="D2498" s="1"/>
      <c r="E2498" s="1"/>
      <c r="F2498" s="1"/>
      <c r="G2498" s="1"/>
      <c r="H2498" s="11"/>
      <c r="I2498" s="11"/>
      <c r="J2498" s="11"/>
      <c r="K2498" s="2"/>
      <c r="L2498" s="2"/>
      <c r="M2498" s="1"/>
    </row>
    <row r="2499" spans="1:13" x14ac:dyDescent="0.2">
      <c r="A2499" s="1"/>
      <c r="B2499" s="1"/>
      <c r="C2499" s="16"/>
      <c r="D2499" s="1"/>
      <c r="E2499" s="1"/>
      <c r="F2499" s="1"/>
      <c r="G2499" s="1"/>
      <c r="H2499" s="11"/>
      <c r="I2499" s="11"/>
      <c r="J2499" s="11"/>
      <c r="K2499" s="2"/>
      <c r="L2499" s="2"/>
      <c r="M2499" s="1"/>
    </row>
    <row r="2500" spans="1:13" x14ac:dyDescent="0.2">
      <c r="A2500" s="1"/>
      <c r="B2500" s="1"/>
      <c r="C2500" s="16"/>
      <c r="D2500" s="1"/>
      <c r="E2500" s="1"/>
      <c r="F2500" s="1"/>
      <c r="G2500" s="1"/>
      <c r="H2500" s="11"/>
      <c r="I2500" s="11"/>
      <c r="J2500" s="11"/>
      <c r="K2500" s="2"/>
      <c r="L2500" s="2"/>
      <c r="M2500" s="1"/>
    </row>
    <row r="2501" spans="1:13" x14ac:dyDescent="0.2">
      <c r="A2501" s="1"/>
      <c r="B2501" s="1"/>
      <c r="C2501" s="16"/>
      <c r="D2501" s="1"/>
      <c r="E2501" s="1"/>
      <c r="F2501" s="1"/>
      <c r="G2501" s="1"/>
      <c r="H2501" s="11"/>
      <c r="I2501" s="11"/>
      <c r="J2501" s="11"/>
      <c r="K2501" s="2"/>
      <c r="L2501" s="2"/>
      <c r="M2501" s="1"/>
    </row>
    <row r="2502" spans="1:13" x14ac:dyDescent="0.2">
      <c r="A2502" s="1"/>
      <c r="B2502" s="1"/>
      <c r="C2502" s="16"/>
      <c r="D2502" s="1"/>
      <c r="E2502" s="1"/>
      <c r="F2502" s="1"/>
      <c r="G2502" s="1"/>
      <c r="H2502" s="11"/>
      <c r="I2502" s="11"/>
      <c r="J2502" s="11"/>
      <c r="K2502" s="2"/>
      <c r="L2502" s="2"/>
      <c r="M2502" s="1"/>
    </row>
    <row r="2503" spans="1:13" x14ac:dyDescent="0.2">
      <c r="A2503" s="1"/>
      <c r="B2503" s="1"/>
      <c r="C2503" s="16"/>
      <c r="D2503" s="1"/>
      <c r="E2503" s="1"/>
      <c r="F2503" s="1"/>
      <c r="G2503" s="1"/>
      <c r="H2503" s="11"/>
      <c r="I2503" s="11"/>
      <c r="J2503" s="11"/>
      <c r="K2503" s="2"/>
      <c r="L2503" s="2"/>
      <c r="M2503" s="1"/>
    </row>
    <row r="2504" spans="1:13" x14ac:dyDescent="0.2">
      <c r="A2504" s="1"/>
      <c r="B2504" s="1"/>
      <c r="C2504" s="16"/>
      <c r="D2504" s="1"/>
      <c r="E2504" s="1"/>
      <c r="F2504" s="1"/>
      <c r="G2504" s="1"/>
      <c r="H2504" s="11"/>
      <c r="I2504" s="11"/>
      <c r="J2504" s="11"/>
      <c r="K2504" s="2"/>
      <c r="L2504" s="2"/>
      <c r="M2504" s="1"/>
    </row>
    <row r="2505" spans="1:13" x14ac:dyDescent="0.2">
      <c r="A2505" s="1"/>
      <c r="B2505" s="1"/>
      <c r="C2505" s="16"/>
      <c r="D2505" s="1"/>
      <c r="E2505" s="1"/>
      <c r="F2505" s="1"/>
      <c r="G2505" s="1"/>
      <c r="H2505" s="11"/>
      <c r="I2505" s="11"/>
      <c r="J2505" s="11"/>
      <c r="K2505" s="2"/>
      <c r="L2505" s="2"/>
      <c r="M2505" s="1"/>
    </row>
    <row r="2506" spans="1:13" x14ac:dyDescent="0.2">
      <c r="A2506" s="1"/>
      <c r="B2506" s="1"/>
      <c r="C2506" s="16"/>
      <c r="D2506" s="1"/>
      <c r="E2506" s="1"/>
      <c r="F2506" s="1"/>
      <c r="G2506" s="1"/>
      <c r="H2506" s="11"/>
      <c r="I2506" s="11"/>
      <c r="J2506" s="11"/>
      <c r="K2506" s="2"/>
      <c r="L2506" s="2"/>
      <c r="M2506" s="1"/>
    </row>
    <row r="2507" spans="1:13" x14ac:dyDescent="0.2">
      <c r="A2507" s="1"/>
      <c r="B2507" s="1"/>
      <c r="C2507" s="16"/>
      <c r="D2507" s="1"/>
      <c r="E2507" s="1"/>
      <c r="F2507" s="1"/>
      <c r="G2507" s="1"/>
      <c r="H2507" s="11"/>
      <c r="I2507" s="11"/>
      <c r="J2507" s="11"/>
      <c r="K2507" s="2"/>
      <c r="L2507" s="2"/>
      <c r="M2507" s="1"/>
    </row>
    <row r="2508" spans="1:13" x14ac:dyDescent="0.2">
      <c r="A2508" s="1"/>
      <c r="B2508" s="1"/>
      <c r="C2508" s="16"/>
      <c r="D2508" s="1"/>
      <c r="E2508" s="1"/>
      <c r="F2508" s="1"/>
      <c r="G2508" s="1"/>
      <c r="H2508" s="11"/>
      <c r="I2508" s="11"/>
      <c r="J2508" s="11"/>
      <c r="K2508" s="2"/>
      <c r="L2508" s="2"/>
      <c r="M2508" s="1"/>
    </row>
    <row r="2509" spans="1:13" x14ac:dyDescent="0.2">
      <c r="A2509" s="1"/>
      <c r="B2509" s="1"/>
      <c r="C2509" s="16"/>
      <c r="D2509" s="1"/>
      <c r="E2509" s="1"/>
      <c r="F2509" s="1"/>
      <c r="G2509" s="1"/>
      <c r="H2509" s="11"/>
      <c r="I2509" s="11"/>
      <c r="J2509" s="11"/>
      <c r="K2509" s="2"/>
      <c r="L2509" s="2"/>
      <c r="M2509" s="1"/>
    </row>
    <row r="2510" spans="1:13" x14ac:dyDescent="0.2">
      <c r="A2510" s="1"/>
      <c r="B2510" s="1"/>
      <c r="C2510" s="16"/>
      <c r="D2510" s="1"/>
      <c r="E2510" s="1"/>
      <c r="F2510" s="1"/>
      <c r="G2510" s="1"/>
      <c r="H2510" s="11"/>
      <c r="I2510" s="11"/>
      <c r="J2510" s="11"/>
      <c r="K2510" s="2"/>
      <c r="L2510" s="2"/>
      <c r="M2510" s="1"/>
    </row>
    <row r="2511" spans="1:13" x14ac:dyDescent="0.2">
      <c r="A2511" s="1"/>
      <c r="B2511" s="1"/>
      <c r="C2511" s="16"/>
      <c r="D2511" s="1"/>
      <c r="E2511" s="1"/>
      <c r="F2511" s="1"/>
      <c r="G2511" s="1"/>
      <c r="H2511" s="11"/>
      <c r="I2511" s="11"/>
      <c r="J2511" s="11"/>
      <c r="K2511" s="2"/>
      <c r="L2511" s="2"/>
      <c r="M2511" s="1"/>
    </row>
    <row r="2512" spans="1:13" x14ac:dyDescent="0.2">
      <c r="A2512" s="1"/>
      <c r="B2512" s="1"/>
      <c r="C2512" s="16"/>
      <c r="D2512" s="1"/>
      <c r="E2512" s="1"/>
      <c r="F2512" s="1"/>
      <c r="G2512" s="1"/>
      <c r="H2512" s="11"/>
      <c r="I2512" s="11"/>
      <c r="J2512" s="11"/>
      <c r="K2512" s="2"/>
      <c r="L2512" s="2"/>
      <c r="M2512" s="1"/>
    </row>
    <row r="2513" spans="1:13" x14ac:dyDescent="0.2">
      <c r="A2513" s="1"/>
      <c r="B2513" s="1"/>
      <c r="C2513" s="16"/>
      <c r="D2513" s="1"/>
      <c r="E2513" s="1"/>
      <c r="F2513" s="1"/>
      <c r="G2513" s="1"/>
      <c r="H2513" s="11"/>
      <c r="I2513" s="11"/>
      <c r="J2513" s="11"/>
      <c r="K2513" s="2"/>
      <c r="L2513" s="2"/>
      <c r="M2513" s="1"/>
    </row>
    <row r="2514" spans="1:13" x14ac:dyDescent="0.2">
      <c r="A2514" s="1"/>
      <c r="B2514" s="1"/>
      <c r="C2514" s="16"/>
      <c r="D2514" s="1"/>
      <c r="E2514" s="1"/>
      <c r="F2514" s="1"/>
      <c r="G2514" s="1"/>
      <c r="H2514" s="11"/>
      <c r="I2514" s="11"/>
      <c r="J2514" s="11"/>
      <c r="K2514" s="2"/>
      <c r="L2514" s="2"/>
      <c r="M2514" s="1"/>
    </row>
    <row r="2515" spans="1:13" x14ac:dyDescent="0.2">
      <c r="A2515" s="1"/>
      <c r="B2515" s="1"/>
      <c r="C2515" s="16"/>
      <c r="D2515" s="1"/>
      <c r="E2515" s="1"/>
      <c r="F2515" s="1"/>
      <c r="G2515" s="1"/>
      <c r="H2515" s="11"/>
      <c r="I2515" s="11"/>
      <c r="J2515" s="11"/>
      <c r="K2515" s="2"/>
      <c r="L2515" s="2"/>
      <c r="M2515" s="1"/>
    </row>
    <row r="2516" spans="1:13" x14ac:dyDescent="0.2">
      <c r="A2516" s="1"/>
      <c r="B2516" s="1"/>
      <c r="C2516" s="16"/>
      <c r="D2516" s="1"/>
      <c r="E2516" s="1"/>
      <c r="F2516" s="1"/>
      <c r="G2516" s="1"/>
      <c r="H2516" s="11"/>
      <c r="I2516" s="11"/>
      <c r="J2516" s="11"/>
      <c r="K2516" s="2"/>
      <c r="L2516" s="2"/>
      <c r="M2516" s="1"/>
    </row>
    <row r="2517" spans="1:13" x14ac:dyDescent="0.2">
      <c r="A2517" s="1"/>
      <c r="B2517" s="1"/>
      <c r="C2517" s="16"/>
      <c r="D2517" s="1"/>
      <c r="E2517" s="1"/>
      <c r="F2517" s="1"/>
      <c r="G2517" s="1"/>
      <c r="H2517" s="11"/>
      <c r="I2517" s="11"/>
      <c r="J2517" s="11"/>
      <c r="K2517" s="2"/>
      <c r="L2517" s="2"/>
      <c r="M2517" s="1"/>
    </row>
    <row r="2518" spans="1:13" x14ac:dyDescent="0.2">
      <c r="A2518" s="1"/>
      <c r="B2518" s="1"/>
      <c r="C2518" s="16"/>
      <c r="D2518" s="1"/>
      <c r="E2518" s="1"/>
      <c r="F2518" s="1"/>
      <c r="G2518" s="1"/>
      <c r="H2518" s="11"/>
      <c r="I2518" s="11"/>
      <c r="J2518" s="11"/>
      <c r="K2518" s="2"/>
      <c r="L2518" s="2"/>
      <c r="M2518" s="1"/>
    </row>
    <row r="2519" spans="1:13" x14ac:dyDescent="0.2">
      <c r="A2519" s="1"/>
      <c r="B2519" s="1"/>
      <c r="C2519" s="16"/>
      <c r="D2519" s="1"/>
      <c r="E2519" s="1"/>
      <c r="F2519" s="1"/>
      <c r="G2519" s="1"/>
      <c r="H2519" s="11"/>
      <c r="I2519" s="11"/>
      <c r="J2519" s="11"/>
      <c r="K2519" s="2"/>
      <c r="L2519" s="2"/>
      <c r="M2519" s="1"/>
    </row>
    <row r="2520" spans="1:13" x14ac:dyDescent="0.2">
      <c r="A2520" s="1"/>
      <c r="B2520" s="1"/>
      <c r="C2520" s="16"/>
      <c r="D2520" s="1"/>
      <c r="E2520" s="1"/>
      <c r="F2520" s="1"/>
      <c r="G2520" s="1"/>
      <c r="H2520" s="11"/>
      <c r="I2520" s="11"/>
      <c r="J2520" s="11"/>
      <c r="K2520" s="2"/>
      <c r="L2520" s="2"/>
      <c r="M2520" s="1"/>
    </row>
    <row r="2521" spans="1:13" x14ac:dyDescent="0.2">
      <c r="A2521" s="1"/>
      <c r="B2521" s="1"/>
      <c r="C2521" s="16"/>
      <c r="D2521" s="1"/>
      <c r="E2521" s="1"/>
      <c r="F2521" s="1"/>
      <c r="G2521" s="1"/>
      <c r="H2521" s="11"/>
      <c r="I2521" s="11"/>
      <c r="J2521" s="11"/>
      <c r="K2521" s="2"/>
      <c r="L2521" s="2"/>
      <c r="M2521" s="1"/>
    </row>
    <row r="2522" spans="1:13" x14ac:dyDescent="0.2">
      <c r="A2522" s="1"/>
      <c r="B2522" s="1"/>
      <c r="C2522" s="16"/>
      <c r="D2522" s="1"/>
      <c r="E2522" s="1"/>
      <c r="F2522" s="1"/>
      <c r="G2522" s="1"/>
      <c r="H2522" s="11"/>
      <c r="I2522" s="11"/>
      <c r="J2522" s="11"/>
      <c r="K2522" s="2"/>
      <c r="L2522" s="2"/>
      <c r="M2522" s="1"/>
    </row>
    <row r="2523" spans="1:13" x14ac:dyDescent="0.2">
      <c r="A2523" s="1"/>
      <c r="B2523" s="1"/>
      <c r="C2523" s="16"/>
      <c r="D2523" s="1"/>
      <c r="E2523" s="1"/>
      <c r="F2523" s="1"/>
      <c r="G2523" s="1"/>
      <c r="H2523" s="11"/>
      <c r="I2523" s="11"/>
      <c r="J2523" s="11"/>
      <c r="K2523" s="2"/>
      <c r="L2523" s="2"/>
      <c r="M2523" s="1"/>
    </row>
    <row r="2524" spans="1:13" x14ac:dyDescent="0.2">
      <c r="A2524" s="1"/>
      <c r="B2524" s="1"/>
      <c r="C2524" s="16"/>
      <c r="D2524" s="1"/>
      <c r="E2524" s="1"/>
      <c r="F2524" s="1"/>
      <c r="G2524" s="1"/>
      <c r="H2524" s="11"/>
      <c r="I2524" s="11"/>
      <c r="J2524" s="11"/>
      <c r="K2524" s="2"/>
      <c r="L2524" s="2"/>
      <c r="M2524" s="1"/>
    </row>
    <row r="2525" spans="1:13" x14ac:dyDescent="0.2">
      <c r="A2525" s="1"/>
      <c r="B2525" s="1"/>
      <c r="C2525" s="16"/>
      <c r="D2525" s="1"/>
      <c r="E2525" s="1"/>
      <c r="F2525" s="1"/>
      <c r="G2525" s="1"/>
      <c r="H2525" s="11"/>
      <c r="I2525" s="11"/>
      <c r="J2525" s="11"/>
      <c r="K2525" s="2"/>
      <c r="L2525" s="2"/>
      <c r="M2525" s="1"/>
    </row>
    <row r="2526" spans="1:13" x14ac:dyDescent="0.2">
      <c r="A2526" s="1"/>
      <c r="B2526" s="1"/>
      <c r="C2526" s="16"/>
      <c r="D2526" s="1"/>
      <c r="E2526" s="1"/>
      <c r="F2526" s="1"/>
      <c r="G2526" s="1"/>
      <c r="H2526" s="11"/>
      <c r="I2526" s="11"/>
      <c r="J2526" s="11"/>
      <c r="K2526" s="2"/>
      <c r="L2526" s="2"/>
      <c r="M2526" s="1"/>
    </row>
    <row r="2527" spans="1:13" x14ac:dyDescent="0.2">
      <c r="A2527" s="1"/>
      <c r="B2527" s="1"/>
      <c r="C2527" s="16"/>
      <c r="D2527" s="1"/>
      <c r="E2527" s="1"/>
      <c r="F2527" s="1"/>
      <c r="G2527" s="1"/>
      <c r="H2527" s="11"/>
      <c r="I2527" s="11"/>
      <c r="J2527" s="11"/>
      <c r="K2527" s="2"/>
      <c r="L2527" s="2"/>
      <c r="M2527" s="1"/>
    </row>
    <row r="2528" spans="1:13" x14ac:dyDescent="0.2">
      <c r="A2528" s="1"/>
      <c r="B2528" s="1"/>
      <c r="C2528" s="16"/>
      <c r="D2528" s="1"/>
      <c r="E2528" s="1"/>
      <c r="F2528" s="1"/>
      <c r="G2528" s="1"/>
      <c r="H2528" s="11"/>
      <c r="I2528" s="11"/>
      <c r="J2528" s="11"/>
      <c r="K2528" s="2"/>
      <c r="L2528" s="2"/>
      <c r="M2528" s="1"/>
    </row>
    <row r="2529" spans="1:13" x14ac:dyDescent="0.2">
      <c r="A2529" s="1"/>
      <c r="B2529" s="1"/>
      <c r="C2529" s="16"/>
      <c r="D2529" s="1"/>
      <c r="E2529" s="1"/>
      <c r="F2529" s="1"/>
      <c r="G2529" s="1"/>
      <c r="H2529" s="11"/>
      <c r="I2529" s="11"/>
      <c r="J2529" s="11"/>
      <c r="K2529" s="2"/>
      <c r="L2529" s="2"/>
      <c r="M2529" s="1"/>
    </row>
    <row r="2530" spans="1:13" x14ac:dyDescent="0.2">
      <c r="A2530" s="1"/>
      <c r="B2530" s="1"/>
      <c r="C2530" s="16"/>
      <c r="D2530" s="1"/>
      <c r="E2530" s="1"/>
      <c r="F2530" s="1"/>
      <c r="G2530" s="1"/>
      <c r="H2530" s="11"/>
      <c r="I2530" s="11"/>
      <c r="J2530" s="11"/>
      <c r="K2530" s="2"/>
      <c r="L2530" s="2"/>
      <c r="M2530" s="1"/>
    </row>
    <row r="2531" spans="1:13" x14ac:dyDescent="0.2">
      <c r="A2531" s="1"/>
      <c r="B2531" s="1"/>
      <c r="C2531" s="16"/>
      <c r="D2531" s="1"/>
      <c r="E2531" s="1"/>
      <c r="F2531" s="1"/>
      <c r="G2531" s="1"/>
      <c r="H2531" s="11"/>
      <c r="I2531" s="11"/>
      <c r="J2531" s="11"/>
      <c r="K2531" s="2"/>
      <c r="L2531" s="2"/>
      <c r="M2531" s="1"/>
    </row>
    <row r="2532" spans="1:13" x14ac:dyDescent="0.2">
      <c r="A2532" s="1"/>
      <c r="B2532" s="1"/>
      <c r="C2532" s="16"/>
      <c r="D2532" s="1"/>
      <c r="E2532" s="1"/>
      <c r="F2532" s="1"/>
      <c r="G2532" s="1"/>
      <c r="H2532" s="11"/>
      <c r="I2532" s="11"/>
      <c r="J2532" s="11"/>
      <c r="K2532" s="2"/>
      <c r="L2532" s="2"/>
      <c r="M2532" s="1"/>
    </row>
    <row r="2533" spans="1:13" x14ac:dyDescent="0.2">
      <c r="A2533" s="1"/>
      <c r="B2533" s="1"/>
      <c r="C2533" s="16"/>
      <c r="D2533" s="1"/>
      <c r="E2533" s="1"/>
      <c r="F2533" s="1"/>
      <c r="G2533" s="1"/>
      <c r="H2533" s="11"/>
      <c r="I2533" s="11"/>
      <c r="J2533" s="11"/>
      <c r="K2533" s="2"/>
      <c r="L2533" s="2"/>
      <c r="M2533" s="1"/>
    </row>
    <row r="2534" spans="1:13" x14ac:dyDescent="0.2">
      <c r="A2534" s="1"/>
      <c r="B2534" s="1"/>
      <c r="C2534" s="16"/>
      <c r="D2534" s="1"/>
      <c r="E2534" s="1"/>
      <c r="F2534" s="1"/>
      <c r="G2534" s="1"/>
      <c r="H2534" s="11"/>
      <c r="I2534" s="11"/>
      <c r="J2534" s="11"/>
      <c r="K2534" s="2"/>
      <c r="L2534" s="2"/>
      <c r="M2534" s="1"/>
    </row>
    <row r="2535" spans="1:13" x14ac:dyDescent="0.2">
      <c r="A2535" s="1"/>
      <c r="B2535" s="1"/>
      <c r="C2535" s="16"/>
      <c r="D2535" s="1"/>
      <c r="E2535" s="1"/>
      <c r="F2535" s="1"/>
      <c r="G2535" s="1"/>
      <c r="H2535" s="11"/>
      <c r="I2535" s="11"/>
      <c r="J2535" s="11"/>
      <c r="K2535" s="2"/>
      <c r="L2535" s="2"/>
      <c r="M2535" s="1"/>
    </row>
    <row r="2536" spans="1:13" x14ac:dyDescent="0.2">
      <c r="A2536" s="1"/>
      <c r="B2536" s="1"/>
      <c r="C2536" s="16"/>
      <c r="D2536" s="1"/>
      <c r="E2536" s="1"/>
      <c r="F2536" s="1"/>
      <c r="G2536" s="1"/>
      <c r="H2536" s="11"/>
      <c r="I2536" s="11"/>
      <c r="J2536" s="11"/>
      <c r="K2536" s="2"/>
      <c r="L2536" s="2"/>
      <c r="M2536" s="1"/>
    </row>
    <row r="2537" spans="1:13" x14ac:dyDescent="0.2">
      <c r="A2537" s="1"/>
      <c r="B2537" s="1"/>
      <c r="C2537" s="16"/>
      <c r="D2537" s="1"/>
      <c r="E2537" s="1"/>
      <c r="F2537" s="1"/>
      <c r="G2537" s="1"/>
      <c r="H2537" s="11"/>
      <c r="I2537" s="11"/>
      <c r="J2537" s="11"/>
      <c r="K2537" s="2"/>
      <c r="L2537" s="2"/>
      <c r="M2537" s="1"/>
    </row>
    <row r="2538" spans="1:13" x14ac:dyDescent="0.2">
      <c r="A2538" s="1"/>
      <c r="B2538" s="1"/>
      <c r="C2538" s="16"/>
      <c r="D2538" s="1"/>
      <c r="E2538" s="1"/>
      <c r="F2538" s="1"/>
      <c r="G2538" s="1"/>
      <c r="H2538" s="11"/>
      <c r="I2538" s="11"/>
      <c r="J2538" s="11"/>
      <c r="K2538" s="2"/>
      <c r="L2538" s="2"/>
      <c r="M2538" s="1"/>
    </row>
    <row r="2539" spans="1:13" x14ac:dyDescent="0.2">
      <c r="A2539" s="1"/>
      <c r="B2539" s="1"/>
      <c r="C2539" s="16"/>
      <c r="D2539" s="1"/>
      <c r="E2539" s="1"/>
      <c r="F2539" s="1"/>
      <c r="G2539" s="1"/>
      <c r="H2539" s="11"/>
      <c r="I2539" s="11"/>
      <c r="J2539" s="11"/>
      <c r="K2539" s="2"/>
      <c r="L2539" s="2"/>
      <c r="M2539" s="1"/>
    </row>
    <row r="2540" spans="1:13" x14ac:dyDescent="0.2">
      <c r="A2540" s="1"/>
      <c r="B2540" s="1"/>
      <c r="C2540" s="16"/>
      <c r="D2540" s="1"/>
      <c r="E2540" s="1"/>
      <c r="F2540" s="1"/>
      <c r="G2540" s="1"/>
      <c r="H2540" s="11"/>
      <c r="I2540" s="11"/>
      <c r="J2540" s="11"/>
      <c r="K2540" s="2"/>
      <c r="L2540" s="2"/>
      <c r="M2540" s="1"/>
    </row>
    <row r="2541" spans="1:13" x14ac:dyDescent="0.2">
      <c r="A2541" s="1"/>
      <c r="B2541" s="1"/>
      <c r="C2541" s="16"/>
      <c r="D2541" s="1"/>
      <c r="E2541" s="1"/>
      <c r="F2541" s="1"/>
      <c r="G2541" s="1"/>
      <c r="H2541" s="11"/>
      <c r="I2541" s="11"/>
      <c r="J2541" s="11"/>
      <c r="K2541" s="2"/>
      <c r="L2541" s="2"/>
      <c r="M2541" s="1"/>
    </row>
    <row r="2542" spans="1:13" x14ac:dyDescent="0.2">
      <c r="A2542" s="1"/>
      <c r="B2542" s="1"/>
      <c r="C2542" s="16"/>
      <c r="D2542" s="1"/>
      <c r="E2542" s="1"/>
      <c r="F2542" s="1"/>
      <c r="G2542" s="1"/>
      <c r="H2542" s="11"/>
      <c r="I2542" s="11"/>
      <c r="J2542" s="11"/>
      <c r="K2542" s="2"/>
      <c r="L2542" s="2"/>
      <c r="M2542" s="1"/>
    </row>
    <row r="2543" spans="1:13" x14ac:dyDescent="0.2">
      <c r="A2543" s="1"/>
      <c r="B2543" s="1"/>
      <c r="C2543" s="16"/>
      <c r="D2543" s="1"/>
      <c r="E2543" s="1"/>
      <c r="F2543" s="1"/>
      <c r="G2543" s="1"/>
      <c r="H2543" s="11"/>
      <c r="I2543" s="11"/>
      <c r="J2543" s="11"/>
      <c r="K2543" s="2"/>
      <c r="L2543" s="2"/>
      <c r="M2543" s="1"/>
    </row>
    <row r="2544" spans="1:13" x14ac:dyDescent="0.2">
      <c r="A2544" s="1"/>
      <c r="B2544" s="1"/>
      <c r="C2544" s="16"/>
      <c r="D2544" s="1"/>
      <c r="E2544" s="1"/>
      <c r="F2544" s="1"/>
      <c r="G2544" s="1"/>
      <c r="H2544" s="11"/>
      <c r="I2544" s="11"/>
      <c r="J2544" s="11"/>
      <c r="K2544" s="2"/>
      <c r="L2544" s="2"/>
      <c r="M2544" s="1"/>
    </row>
    <row r="2545" spans="1:13" x14ac:dyDescent="0.2">
      <c r="A2545" s="1"/>
      <c r="B2545" s="1"/>
      <c r="C2545" s="16"/>
      <c r="D2545" s="1"/>
      <c r="E2545" s="1"/>
      <c r="F2545" s="1"/>
      <c r="G2545" s="1"/>
      <c r="H2545" s="11"/>
      <c r="I2545" s="11"/>
      <c r="J2545" s="11"/>
      <c r="K2545" s="2"/>
      <c r="L2545" s="2"/>
      <c r="M2545" s="1"/>
    </row>
    <row r="2546" spans="1:13" x14ac:dyDescent="0.2">
      <c r="A2546" s="1"/>
      <c r="B2546" s="1"/>
      <c r="C2546" s="16"/>
      <c r="D2546" s="1"/>
      <c r="E2546" s="1"/>
      <c r="F2546" s="1"/>
      <c r="G2546" s="1"/>
      <c r="H2546" s="11"/>
      <c r="I2546" s="11"/>
      <c r="J2546" s="11"/>
      <c r="K2546" s="2"/>
      <c r="L2546" s="2"/>
      <c r="M2546" s="1"/>
    </row>
    <row r="2547" spans="1:13" x14ac:dyDescent="0.2">
      <c r="A2547" s="1"/>
      <c r="B2547" s="1"/>
      <c r="C2547" s="16"/>
      <c r="D2547" s="1"/>
      <c r="E2547" s="1"/>
      <c r="F2547" s="1"/>
      <c r="G2547" s="1"/>
      <c r="H2547" s="11"/>
      <c r="I2547" s="11"/>
      <c r="J2547" s="11"/>
      <c r="K2547" s="2"/>
      <c r="L2547" s="2"/>
      <c r="M2547" s="1"/>
    </row>
    <row r="2548" spans="1:13" x14ac:dyDescent="0.2">
      <c r="A2548" s="1"/>
      <c r="B2548" s="1"/>
      <c r="C2548" s="16"/>
      <c r="D2548" s="1"/>
      <c r="E2548" s="1"/>
      <c r="F2548" s="1"/>
      <c r="G2548" s="1"/>
      <c r="H2548" s="11"/>
      <c r="I2548" s="11"/>
      <c r="J2548" s="11"/>
      <c r="K2548" s="2"/>
      <c r="L2548" s="2"/>
      <c r="M2548" s="1"/>
    </row>
    <row r="2549" spans="1:13" x14ac:dyDescent="0.2">
      <c r="A2549" s="1"/>
      <c r="B2549" s="1"/>
      <c r="C2549" s="16"/>
      <c r="D2549" s="1"/>
      <c r="E2549" s="1"/>
      <c r="F2549" s="1"/>
      <c r="G2549" s="1"/>
      <c r="H2549" s="11"/>
      <c r="I2549" s="11"/>
      <c r="J2549" s="11"/>
      <c r="K2549" s="2"/>
      <c r="L2549" s="2"/>
      <c r="M2549" s="1"/>
    </row>
    <row r="2550" spans="1:13" x14ac:dyDescent="0.2">
      <c r="A2550" s="1"/>
      <c r="B2550" s="1"/>
      <c r="C2550" s="16"/>
      <c r="D2550" s="1"/>
      <c r="E2550" s="1"/>
      <c r="F2550" s="1"/>
      <c r="G2550" s="1"/>
      <c r="H2550" s="11"/>
      <c r="I2550" s="11"/>
      <c r="J2550" s="11"/>
      <c r="K2550" s="2"/>
      <c r="L2550" s="2"/>
      <c r="M2550" s="1"/>
    </row>
    <row r="2551" spans="1:13" x14ac:dyDescent="0.2">
      <c r="A2551" s="1"/>
      <c r="B2551" s="1"/>
      <c r="C2551" s="16"/>
      <c r="D2551" s="1"/>
      <c r="E2551" s="1"/>
      <c r="F2551" s="1"/>
      <c r="G2551" s="1"/>
      <c r="H2551" s="11"/>
      <c r="I2551" s="11"/>
      <c r="J2551" s="11"/>
      <c r="K2551" s="2"/>
      <c r="L2551" s="2"/>
      <c r="M2551" s="1"/>
    </row>
    <row r="2552" spans="1:13" x14ac:dyDescent="0.2">
      <c r="A2552" s="1"/>
      <c r="B2552" s="1"/>
      <c r="C2552" s="16"/>
      <c r="D2552" s="1"/>
      <c r="E2552" s="1"/>
      <c r="F2552" s="1"/>
      <c r="G2552" s="1"/>
      <c r="H2552" s="11"/>
      <c r="I2552" s="11"/>
      <c r="J2552" s="11"/>
      <c r="K2552" s="2"/>
      <c r="L2552" s="2"/>
      <c r="M2552" s="1"/>
    </row>
    <row r="2553" spans="1:13" x14ac:dyDescent="0.2">
      <c r="A2553" s="1"/>
      <c r="B2553" s="1"/>
      <c r="C2553" s="16"/>
      <c r="D2553" s="1"/>
      <c r="E2553" s="1"/>
      <c r="F2553" s="1"/>
      <c r="G2553" s="1"/>
      <c r="H2553" s="11"/>
      <c r="I2553" s="11"/>
      <c r="J2553" s="11"/>
      <c r="K2553" s="2"/>
      <c r="L2553" s="2"/>
      <c r="M2553" s="1"/>
    </row>
    <row r="2554" spans="1:13" x14ac:dyDescent="0.2">
      <c r="A2554" s="1"/>
      <c r="B2554" s="1"/>
      <c r="C2554" s="16"/>
      <c r="D2554" s="1"/>
      <c r="E2554" s="1"/>
      <c r="F2554" s="1"/>
      <c r="G2554" s="1"/>
      <c r="H2554" s="11"/>
      <c r="I2554" s="11"/>
      <c r="J2554" s="11"/>
      <c r="K2554" s="2"/>
      <c r="L2554" s="2"/>
      <c r="M2554" s="1"/>
    </row>
    <row r="2555" spans="1:13" x14ac:dyDescent="0.2">
      <c r="A2555" s="1"/>
      <c r="B2555" s="1"/>
      <c r="C2555" s="16"/>
      <c r="D2555" s="1"/>
      <c r="E2555" s="1"/>
      <c r="F2555" s="1"/>
      <c r="G2555" s="1"/>
      <c r="H2555" s="11"/>
      <c r="I2555" s="11"/>
      <c r="J2555" s="11"/>
      <c r="K2555" s="2"/>
      <c r="L2555" s="2"/>
      <c r="M2555" s="1"/>
    </row>
    <row r="2556" spans="1:13" x14ac:dyDescent="0.2">
      <c r="A2556" s="1"/>
      <c r="B2556" s="1"/>
      <c r="C2556" s="16"/>
      <c r="D2556" s="1"/>
      <c r="E2556" s="1"/>
      <c r="F2556" s="1"/>
      <c r="G2556" s="1"/>
      <c r="H2556" s="11"/>
      <c r="I2556" s="11"/>
      <c r="J2556" s="11"/>
      <c r="K2556" s="2"/>
      <c r="L2556" s="2"/>
      <c r="M2556" s="1"/>
    </row>
    <row r="2557" spans="1:13" x14ac:dyDescent="0.2">
      <c r="A2557" s="1"/>
      <c r="B2557" s="1"/>
      <c r="C2557" s="16"/>
      <c r="D2557" s="1"/>
      <c r="E2557" s="1"/>
      <c r="F2557" s="1"/>
      <c r="G2557" s="1"/>
      <c r="H2557" s="11"/>
      <c r="I2557" s="11"/>
      <c r="J2557" s="11"/>
      <c r="K2557" s="2"/>
      <c r="L2557" s="2"/>
      <c r="M2557" s="1"/>
    </row>
    <row r="2558" spans="1:13" x14ac:dyDescent="0.2">
      <c r="A2558" s="1"/>
      <c r="B2558" s="1"/>
      <c r="C2558" s="16"/>
      <c r="D2558" s="1"/>
      <c r="E2558" s="1"/>
      <c r="F2558" s="1"/>
      <c r="G2558" s="1"/>
      <c r="H2558" s="11"/>
      <c r="I2558" s="11"/>
      <c r="J2558" s="11"/>
      <c r="K2558" s="2"/>
      <c r="L2558" s="2"/>
      <c r="M2558" s="1"/>
    </row>
    <row r="2559" spans="1:13" x14ac:dyDescent="0.2">
      <c r="A2559" s="1"/>
      <c r="B2559" s="1"/>
      <c r="C2559" s="16"/>
      <c r="D2559" s="1"/>
      <c r="E2559" s="1"/>
      <c r="F2559" s="1"/>
      <c r="G2559" s="1"/>
      <c r="H2559" s="11"/>
      <c r="I2559" s="11"/>
      <c r="J2559" s="11"/>
      <c r="K2559" s="2"/>
      <c r="L2559" s="2"/>
      <c r="M2559" s="1"/>
    </row>
    <row r="2560" spans="1:13" x14ac:dyDescent="0.2">
      <c r="A2560" s="1"/>
      <c r="B2560" s="1"/>
      <c r="C2560" s="16"/>
      <c r="D2560" s="1"/>
      <c r="E2560" s="1"/>
      <c r="F2560" s="1"/>
      <c r="G2560" s="1"/>
      <c r="H2560" s="11"/>
      <c r="I2560" s="11"/>
      <c r="J2560" s="11"/>
      <c r="K2560" s="2"/>
      <c r="L2560" s="2"/>
      <c r="M2560" s="1"/>
    </row>
    <row r="2561" spans="1:13" x14ac:dyDescent="0.2">
      <c r="A2561" s="1"/>
      <c r="B2561" s="1"/>
      <c r="C2561" s="16"/>
      <c r="D2561" s="1"/>
      <c r="E2561" s="1"/>
      <c r="F2561" s="1"/>
      <c r="G2561" s="1"/>
      <c r="H2561" s="11"/>
      <c r="I2561" s="11"/>
      <c r="J2561" s="11"/>
      <c r="K2561" s="2"/>
      <c r="L2561" s="2"/>
      <c r="M2561" s="1"/>
    </row>
    <row r="2562" spans="1:13" x14ac:dyDescent="0.2">
      <c r="A2562" s="1"/>
      <c r="B2562" s="1"/>
      <c r="C2562" s="16"/>
      <c r="D2562" s="1"/>
      <c r="E2562" s="1"/>
      <c r="F2562" s="1"/>
      <c r="G2562" s="1"/>
      <c r="H2562" s="11"/>
      <c r="I2562" s="11"/>
      <c r="J2562" s="11"/>
      <c r="K2562" s="2"/>
      <c r="L2562" s="2"/>
      <c r="M2562" s="1"/>
    </row>
    <row r="2563" spans="1:13" x14ac:dyDescent="0.2">
      <c r="A2563" s="1"/>
      <c r="B2563" s="1"/>
      <c r="C2563" s="16"/>
      <c r="D2563" s="1"/>
      <c r="E2563" s="1"/>
      <c r="F2563" s="1"/>
      <c r="G2563" s="1"/>
      <c r="H2563" s="11"/>
      <c r="I2563" s="11"/>
      <c r="J2563" s="11"/>
      <c r="K2563" s="2"/>
      <c r="L2563" s="2"/>
      <c r="M2563" s="1"/>
    </row>
    <row r="2564" spans="1:13" x14ac:dyDescent="0.2">
      <c r="A2564" s="1"/>
      <c r="B2564" s="1"/>
      <c r="C2564" s="16"/>
      <c r="D2564" s="1"/>
      <c r="E2564" s="1"/>
      <c r="F2564" s="1"/>
      <c r="G2564" s="1"/>
      <c r="H2564" s="11"/>
      <c r="I2564" s="11"/>
      <c r="J2564" s="11"/>
      <c r="K2564" s="2"/>
      <c r="L2564" s="2"/>
      <c r="M2564" s="1"/>
    </row>
    <row r="2565" spans="1:13" x14ac:dyDescent="0.2">
      <c r="A2565" s="1"/>
      <c r="B2565" s="1"/>
      <c r="C2565" s="16"/>
      <c r="D2565" s="1"/>
      <c r="E2565" s="1"/>
      <c r="F2565" s="1"/>
      <c r="G2565" s="1"/>
      <c r="H2565" s="11"/>
      <c r="I2565" s="11"/>
      <c r="J2565" s="11"/>
      <c r="K2565" s="2"/>
      <c r="L2565" s="2"/>
      <c r="M2565" s="1"/>
    </row>
    <row r="2566" spans="1:13" x14ac:dyDescent="0.2">
      <c r="A2566" s="1"/>
      <c r="B2566" s="1"/>
      <c r="C2566" s="16"/>
      <c r="D2566" s="1"/>
      <c r="E2566" s="1"/>
      <c r="F2566" s="1"/>
      <c r="G2566" s="1"/>
      <c r="H2566" s="11"/>
      <c r="I2566" s="11"/>
      <c r="J2566" s="11"/>
      <c r="K2566" s="2"/>
      <c r="L2566" s="2"/>
      <c r="M2566" s="1"/>
    </row>
    <row r="2567" spans="1:13" x14ac:dyDescent="0.2">
      <c r="A2567" s="1"/>
      <c r="B2567" s="1"/>
      <c r="C2567" s="16"/>
      <c r="D2567" s="1"/>
      <c r="E2567" s="1"/>
      <c r="F2567" s="1"/>
      <c r="G2567" s="1"/>
      <c r="H2567" s="11"/>
      <c r="I2567" s="11"/>
      <c r="J2567" s="11"/>
      <c r="K2567" s="2"/>
      <c r="L2567" s="2"/>
      <c r="M2567" s="1"/>
    </row>
    <row r="2568" spans="1:13" x14ac:dyDescent="0.2">
      <c r="A2568" s="1"/>
      <c r="B2568" s="1"/>
      <c r="C2568" s="16"/>
      <c r="D2568" s="1"/>
      <c r="E2568" s="1"/>
      <c r="F2568" s="1"/>
      <c r="G2568" s="1"/>
      <c r="H2568" s="11"/>
      <c r="I2568" s="11"/>
      <c r="J2568" s="11"/>
      <c r="K2568" s="2"/>
      <c r="L2568" s="2"/>
      <c r="M2568" s="1"/>
    </row>
    <row r="2569" spans="1:13" x14ac:dyDescent="0.2">
      <c r="A2569" s="1"/>
      <c r="B2569" s="1"/>
      <c r="C2569" s="16"/>
      <c r="D2569" s="1"/>
      <c r="E2569" s="1"/>
      <c r="F2569" s="1"/>
      <c r="G2569" s="1"/>
      <c r="H2569" s="11"/>
      <c r="I2569" s="11"/>
      <c r="J2569" s="11"/>
      <c r="K2569" s="2"/>
      <c r="L2569" s="2"/>
      <c r="M2569" s="1"/>
    </row>
    <row r="2570" spans="1:13" x14ac:dyDescent="0.2">
      <c r="A2570" s="1"/>
      <c r="B2570" s="1"/>
      <c r="C2570" s="16"/>
      <c r="D2570" s="1"/>
      <c r="E2570" s="1"/>
      <c r="F2570" s="1"/>
      <c r="G2570" s="1"/>
      <c r="H2570" s="11"/>
      <c r="I2570" s="11"/>
      <c r="J2570" s="11"/>
      <c r="K2570" s="2"/>
      <c r="L2570" s="2"/>
      <c r="M2570" s="1"/>
    </row>
    <row r="2571" spans="1:13" x14ac:dyDescent="0.2">
      <c r="A2571" s="1"/>
      <c r="B2571" s="1"/>
      <c r="C2571" s="16"/>
      <c r="D2571" s="1"/>
      <c r="E2571" s="1"/>
      <c r="F2571" s="1"/>
      <c r="G2571" s="1"/>
      <c r="H2571" s="11"/>
      <c r="I2571" s="11"/>
      <c r="J2571" s="11"/>
      <c r="K2571" s="2"/>
      <c r="L2571" s="2"/>
      <c r="M2571" s="1"/>
    </row>
    <row r="2572" spans="1:13" x14ac:dyDescent="0.2">
      <c r="A2572" s="1"/>
      <c r="B2572" s="1"/>
      <c r="C2572" s="16"/>
      <c r="D2572" s="1"/>
      <c r="E2572" s="1"/>
      <c r="F2572" s="1"/>
      <c r="G2572" s="1"/>
      <c r="H2572" s="11"/>
      <c r="I2572" s="11"/>
      <c r="J2572" s="11"/>
      <c r="K2572" s="2"/>
      <c r="L2572" s="2"/>
      <c r="M2572" s="1"/>
    </row>
    <row r="2573" spans="1:13" x14ac:dyDescent="0.2">
      <c r="A2573" s="1"/>
      <c r="B2573" s="1"/>
      <c r="C2573" s="16"/>
      <c r="D2573" s="1"/>
      <c r="E2573" s="1"/>
      <c r="F2573" s="1"/>
      <c r="G2573" s="1"/>
      <c r="H2573" s="11"/>
      <c r="I2573" s="11"/>
      <c r="J2573" s="11"/>
      <c r="K2573" s="2"/>
      <c r="L2573" s="2"/>
      <c r="M2573" s="1"/>
    </row>
    <row r="2574" spans="1:13" x14ac:dyDescent="0.2">
      <c r="A2574" s="1"/>
      <c r="B2574" s="1"/>
      <c r="C2574" s="16"/>
      <c r="D2574" s="1"/>
      <c r="E2574" s="1"/>
      <c r="F2574" s="1"/>
      <c r="G2574" s="1"/>
      <c r="H2574" s="11"/>
      <c r="I2574" s="11"/>
      <c r="J2574" s="11"/>
      <c r="K2574" s="2"/>
      <c r="L2574" s="2"/>
      <c r="M2574" s="1"/>
    </row>
    <row r="2575" spans="1:13" x14ac:dyDescent="0.2">
      <c r="A2575" s="1"/>
      <c r="B2575" s="1"/>
      <c r="C2575" s="16"/>
      <c r="D2575" s="1"/>
      <c r="E2575" s="1"/>
      <c r="F2575" s="1"/>
      <c r="G2575" s="1"/>
      <c r="H2575" s="11"/>
      <c r="I2575" s="11"/>
      <c r="J2575" s="11"/>
      <c r="K2575" s="2"/>
      <c r="L2575" s="2"/>
      <c r="M2575" s="1"/>
    </row>
    <row r="2576" spans="1:13" x14ac:dyDescent="0.2">
      <c r="A2576" s="1"/>
      <c r="B2576" s="1"/>
      <c r="C2576" s="16"/>
      <c r="D2576" s="1"/>
      <c r="E2576" s="1"/>
      <c r="F2576" s="1"/>
      <c r="G2576" s="1"/>
      <c r="H2576" s="11"/>
      <c r="I2576" s="11"/>
      <c r="J2576" s="11"/>
      <c r="K2576" s="2"/>
      <c r="L2576" s="2"/>
      <c r="M2576" s="1"/>
    </row>
    <row r="2577" spans="1:13" x14ac:dyDescent="0.2">
      <c r="A2577" s="1"/>
      <c r="B2577" s="1"/>
      <c r="C2577" s="16"/>
      <c r="D2577" s="1"/>
      <c r="E2577" s="1"/>
      <c r="F2577" s="1"/>
      <c r="G2577" s="1"/>
      <c r="H2577" s="11"/>
      <c r="I2577" s="11"/>
      <c r="J2577" s="11"/>
      <c r="K2577" s="2"/>
      <c r="L2577" s="2"/>
      <c r="M2577" s="1"/>
    </row>
    <row r="2578" spans="1:13" x14ac:dyDescent="0.2">
      <c r="A2578" s="1"/>
      <c r="B2578" s="1"/>
      <c r="C2578" s="16"/>
      <c r="D2578" s="1"/>
      <c r="E2578" s="1"/>
      <c r="F2578" s="1"/>
      <c r="G2578" s="1"/>
      <c r="H2578" s="11"/>
      <c r="I2578" s="11"/>
      <c r="J2578" s="11"/>
      <c r="K2578" s="2"/>
      <c r="L2578" s="2"/>
      <c r="M2578" s="1"/>
    </row>
    <row r="2579" spans="1:13" x14ac:dyDescent="0.2">
      <c r="A2579" s="1"/>
      <c r="B2579" s="1"/>
      <c r="C2579" s="16"/>
      <c r="D2579" s="1"/>
      <c r="E2579" s="1"/>
      <c r="F2579" s="1"/>
      <c r="G2579" s="1"/>
      <c r="H2579" s="11"/>
      <c r="I2579" s="11"/>
      <c r="J2579" s="11"/>
      <c r="K2579" s="2"/>
      <c r="L2579" s="2"/>
      <c r="M2579" s="1"/>
    </row>
    <row r="2580" spans="1:13" x14ac:dyDescent="0.2">
      <c r="A2580" s="1"/>
      <c r="B2580" s="1"/>
      <c r="C2580" s="16"/>
      <c r="D2580" s="1"/>
      <c r="E2580" s="1"/>
      <c r="F2580" s="1"/>
      <c r="G2580" s="1"/>
      <c r="H2580" s="11"/>
      <c r="I2580" s="11"/>
      <c r="J2580" s="11"/>
      <c r="K2580" s="2"/>
      <c r="L2580" s="2"/>
      <c r="M2580" s="1"/>
    </row>
    <row r="2581" spans="1:13" x14ac:dyDescent="0.2">
      <c r="A2581" s="1"/>
      <c r="B2581" s="1"/>
      <c r="C2581" s="16"/>
      <c r="D2581" s="1"/>
      <c r="E2581" s="1"/>
      <c r="F2581" s="1"/>
      <c r="G2581" s="1"/>
      <c r="H2581" s="11"/>
      <c r="I2581" s="11"/>
      <c r="J2581" s="11"/>
      <c r="K2581" s="2"/>
      <c r="L2581" s="2"/>
      <c r="M2581" s="1"/>
    </row>
    <row r="2582" spans="1:13" x14ac:dyDescent="0.2">
      <c r="A2582" s="1"/>
      <c r="B2582" s="1"/>
      <c r="C2582" s="16"/>
      <c r="D2582" s="1"/>
      <c r="E2582" s="1"/>
      <c r="F2582" s="1"/>
      <c r="G2582" s="1"/>
      <c r="H2582" s="11"/>
      <c r="I2582" s="11"/>
      <c r="J2582" s="11"/>
      <c r="K2582" s="2"/>
      <c r="L2582" s="2"/>
      <c r="M2582" s="1"/>
    </row>
    <row r="2583" spans="1:13" x14ac:dyDescent="0.2">
      <c r="A2583" s="1"/>
      <c r="B2583" s="1"/>
      <c r="C2583" s="16"/>
      <c r="D2583" s="1"/>
      <c r="E2583" s="1"/>
      <c r="F2583" s="1"/>
      <c r="G2583" s="1"/>
      <c r="H2583" s="11"/>
      <c r="I2583" s="11"/>
      <c r="J2583" s="11"/>
      <c r="K2583" s="2"/>
      <c r="L2583" s="2"/>
      <c r="M2583" s="1"/>
    </row>
    <row r="2584" spans="1:13" x14ac:dyDescent="0.2">
      <c r="A2584" s="1"/>
      <c r="B2584" s="1"/>
      <c r="C2584" s="16"/>
      <c r="D2584" s="1"/>
      <c r="E2584" s="1"/>
      <c r="F2584" s="1"/>
      <c r="G2584" s="1"/>
      <c r="H2584" s="11"/>
      <c r="I2584" s="11"/>
      <c r="J2584" s="11"/>
      <c r="K2584" s="2"/>
      <c r="L2584" s="2"/>
      <c r="M2584" s="1"/>
    </row>
    <row r="2585" spans="1:13" x14ac:dyDescent="0.2">
      <c r="A2585" s="1"/>
      <c r="B2585" s="1"/>
      <c r="C2585" s="16"/>
      <c r="D2585" s="1"/>
      <c r="E2585" s="1"/>
      <c r="F2585" s="1"/>
      <c r="G2585" s="1"/>
      <c r="H2585" s="11"/>
      <c r="I2585" s="11"/>
      <c r="J2585" s="11"/>
      <c r="K2585" s="2"/>
      <c r="L2585" s="2"/>
      <c r="M2585" s="1"/>
    </row>
    <row r="2586" spans="1:13" x14ac:dyDescent="0.2">
      <c r="A2586" s="1"/>
      <c r="B2586" s="1"/>
      <c r="C2586" s="16"/>
      <c r="D2586" s="1"/>
      <c r="E2586" s="1"/>
      <c r="F2586" s="1"/>
      <c r="G2586" s="1"/>
      <c r="H2586" s="11"/>
      <c r="I2586" s="11"/>
      <c r="J2586" s="11"/>
      <c r="K2586" s="2"/>
      <c r="L2586" s="2"/>
      <c r="M2586" s="1"/>
    </row>
    <row r="2587" spans="1:13" x14ac:dyDescent="0.2">
      <c r="A2587" s="1"/>
      <c r="B2587" s="1"/>
      <c r="C2587" s="16"/>
      <c r="D2587" s="1"/>
      <c r="E2587" s="1"/>
      <c r="F2587" s="1"/>
      <c r="G2587" s="1"/>
      <c r="H2587" s="11"/>
      <c r="I2587" s="11"/>
      <c r="J2587" s="11"/>
      <c r="K2587" s="2"/>
      <c r="L2587" s="2"/>
      <c r="M2587" s="1"/>
    </row>
    <row r="2588" spans="1:13" x14ac:dyDescent="0.2">
      <c r="A2588" s="1"/>
      <c r="B2588" s="1"/>
      <c r="C2588" s="16"/>
      <c r="D2588" s="1"/>
      <c r="E2588" s="1"/>
      <c r="F2588" s="1"/>
      <c r="G2588" s="1"/>
      <c r="H2588" s="11"/>
      <c r="I2588" s="11"/>
      <c r="J2588" s="11"/>
      <c r="K2588" s="2"/>
      <c r="L2588" s="2"/>
      <c r="M2588" s="1"/>
    </row>
    <row r="2589" spans="1:13" x14ac:dyDescent="0.2">
      <c r="A2589" s="1"/>
      <c r="B2589" s="1"/>
      <c r="C2589" s="16"/>
      <c r="D2589" s="1"/>
      <c r="E2589" s="1"/>
      <c r="F2589" s="1"/>
      <c r="G2589" s="1"/>
      <c r="H2589" s="11"/>
      <c r="I2589" s="11"/>
      <c r="J2589" s="11"/>
      <c r="K2589" s="2"/>
      <c r="L2589" s="2"/>
      <c r="M2589" s="1"/>
    </row>
    <row r="2590" spans="1:13" x14ac:dyDescent="0.2">
      <c r="A2590" s="1"/>
      <c r="B2590" s="1"/>
      <c r="C2590" s="16"/>
      <c r="D2590" s="1"/>
      <c r="E2590" s="1"/>
      <c r="F2590" s="1"/>
      <c r="G2590" s="1"/>
      <c r="H2590" s="11"/>
      <c r="I2590" s="11"/>
      <c r="J2590" s="11"/>
      <c r="K2590" s="2"/>
      <c r="L2590" s="2"/>
      <c r="M2590" s="1"/>
    </row>
    <row r="2591" spans="1:13" x14ac:dyDescent="0.2">
      <c r="A2591" s="1"/>
      <c r="B2591" s="1"/>
      <c r="C2591" s="16"/>
      <c r="D2591" s="1"/>
      <c r="E2591" s="1"/>
      <c r="F2591" s="1"/>
      <c r="G2591" s="1"/>
      <c r="H2591" s="11"/>
      <c r="I2591" s="11"/>
      <c r="J2591" s="11"/>
      <c r="K2591" s="2"/>
      <c r="L2591" s="2"/>
      <c r="M2591" s="1"/>
    </row>
    <row r="2592" spans="1:13" x14ac:dyDescent="0.2">
      <c r="A2592" s="1"/>
      <c r="B2592" s="1"/>
      <c r="C2592" s="16"/>
      <c r="D2592" s="1"/>
      <c r="E2592" s="1"/>
      <c r="F2592" s="1"/>
      <c r="G2592" s="1"/>
      <c r="H2592" s="11"/>
      <c r="I2592" s="11"/>
      <c r="J2592" s="11"/>
      <c r="K2592" s="2"/>
      <c r="L2592" s="2"/>
      <c r="M2592" s="1"/>
    </row>
    <row r="2593" spans="1:13" x14ac:dyDescent="0.2">
      <c r="A2593" s="1"/>
      <c r="B2593" s="1"/>
      <c r="C2593" s="16"/>
      <c r="D2593" s="1"/>
      <c r="E2593" s="1"/>
      <c r="F2593" s="1"/>
      <c r="G2593" s="1"/>
      <c r="H2593" s="11"/>
      <c r="I2593" s="11"/>
      <c r="J2593" s="11"/>
      <c r="K2593" s="2"/>
      <c r="L2593" s="2"/>
      <c r="M2593" s="1"/>
    </row>
    <row r="2594" spans="1:13" x14ac:dyDescent="0.2">
      <c r="A2594" s="1"/>
      <c r="B2594" s="1"/>
      <c r="C2594" s="16"/>
      <c r="D2594" s="1"/>
      <c r="E2594" s="1"/>
      <c r="F2594" s="1"/>
      <c r="G2594" s="1"/>
      <c r="H2594" s="11"/>
      <c r="I2594" s="11"/>
      <c r="J2594" s="11"/>
      <c r="K2594" s="2"/>
      <c r="L2594" s="2"/>
      <c r="M2594" s="1"/>
    </row>
    <row r="2595" spans="1:13" x14ac:dyDescent="0.2">
      <c r="A2595" s="1"/>
      <c r="B2595" s="1"/>
      <c r="C2595" s="16"/>
      <c r="D2595" s="1"/>
      <c r="E2595" s="1"/>
      <c r="F2595" s="1"/>
      <c r="G2595" s="1"/>
      <c r="H2595" s="11"/>
      <c r="I2595" s="11"/>
      <c r="J2595" s="11"/>
      <c r="K2595" s="2"/>
      <c r="L2595" s="2"/>
      <c r="M2595" s="1"/>
    </row>
    <row r="2596" spans="1:13" x14ac:dyDescent="0.2">
      <c r="A2596" s="1"/>
      <c r="B2596" s="1"/>
      <c r="C2596" s="16"/>
      <c r="D2596" s="1"/>
      <c r="E2596" s="1"/>
      <c r="F2596" s="1"/>
      <c r="G2596" s="1"/>
      <c r="H2596" s="11"/>
      <c r="I2596" s="11"/>
      <c r="J2596" s="11"/>
      <c r="K2596" s="2"/>
      <c r="L2596" s="2"/>
      <c r="M2596" s="1"/>
    </row>
    <row r="2597" spans="1:13" x14ac:dyDescent="0.2">
      <c r="A2597" s="1"/>
      <c r="B2597" s="1"/>
      <c r="C2597" s="16"/>
      <c r="D2597" s="1"/>
      <c r="E2597" s="1"/>
      <c r="F2597" s="1"/>
      <c r="G2597" s="1"/>
      <c r="H2597" s="11"/>
      <c r="I2597" s="11"/>
      <c r="J2597" s="11"/>
      <c r="K2597" s="2"/>
      <c r="L2597" s="2"/>
      <c r="M2597" s="1"/>
    </row>
    <row r="2598" spans="1:13" x14ac:dyDescent="0.2">
      <c r="A2598" s="1"/>
      <c r="B2598" s="1"/>
      <c r="C2598" s="16"/>
      <c r="D2598" s="1"/>
      <c r="E2598" s="1"/>
      <c r="F2598" s="1"/>
      <c r="G2598" s="1"/>
      <c r="H2598" s="11"/>
      <c r="I2598" s="11"/>
      <c r="J2598" s="11"/>
      <c r="K2598" s="2"/>
      <c r="L2598" s="2"/>
      <c r="M2598" s="1"/>
    </row>
    <row r="2599" spans="1:13" x14ac:dyDescent="0.2">
      <c r="A2599" s="1"/>
      <c r="B2599" s="1"/>
      <c r="C2599" s="16"/>
      <c r="D2599" s="1"/>
      <c r="E2599" s="1"/>
      <c r="F2599" s="1"/>
      <c r="G2599" s="1"/>
      <c r="H2599" s="11"/>
      <c r="I2599" s="11"/>
      <c r="J2599" s="11"/>
      <c r="K2599" s="2"/>
      <c r="L2599" s="2"/>
      <c r="M2599" s="1"/>
    </row>
    <row r="2600" spans="1:13" x14ac:dyDescent="0.2">
      <c r="A2600" s="1"/>
      <c r="B2600" s="1"/>
      <c r="C2600" s="16"/>
      <c r="D2600" s="1"/>
      <c r="E2600" s="1"/>
      <c r="F2600" s="1"/>
      <c r="G2600" s="1"/>
      <c r="H2600" s="11"/>
      <c r="I2600" s="11"/>
      <c r="J2600" s="11"/>
      <c r="K2600" s="2"/>
      <c r="L2600" s="2"/>
      <c r="M2600" s="1"/>
    </row>
    <row r="2601" spans="1:13" x14ac:dyDescent="0.2">
      <c r="A2601" s="1"/>
      <c r="B2601" s="1"/>
      <c r="C2601" s="16"/>
      <c r="D2601" s="1"/>
      <c r="E2601" s="1"/>
      <c r="F2601" s="1"/>
      <c r="G2601" s="1"/>
      <c r="H2601" s="11"/>
      <c r="I2601" s="11"/>
      <c r="J2601" s="11"/>
      <c r="K2601" s="2"/>
      <c r="L2601" s="2"/>
      <c r="M2601" s="1"/>
    </row>
    <row r="2602" spans="1:13" x14ac:dyDescent="0.2">
      <c r="A2602" s="1"/>
      <c r="B2602" s="1"/>
      <c r="C2602" s="16"/>
      <c r="D2602" s="1"/>
      <c r="E2602" s="1"/>
      <c r="F2602" s="1"/>
      <c r="G2602" s="1"/>
      <c r="H2602" s="11"/>
      <c r="I2602" s="11"/>
      <c r="J2602" s="11"/>
      <c r="K2602" s="2"/>
      <c r="L2602" s="2"/>
      <c r="M2602" s="1"/>
    </row>
    <row r="2603" spans="1:13" x14ac:dyDescent="0.2">
      <c r="A2603" s="1"/>
      <c r="B2603" s="1"/>
      <c r="C2603" s="16"/>
      <c r="D2603" s="1"/>
      <c r="E2603" s="1"/>
      <c r="F2603" s="1"/>
      <c r="G2603" s="1"/>
      <c r="H2603" s="11"/>
      <c r="I2603" s="11"/>
      <c r="J2603" s="11"/>
      <c r="K2603" s="2"/>
      <c r="L2603" s="2"/>
      <c r="M2603" s="1"/>
    </row>
    <row r="2604" spans="1:13" x14ac:dyDescent="0.2">
      <c r="A2604" s="1"/>
      <c r="B2604" s="1"/>
      <c r="C2604" s="16"/>
      <c r="D2604" s="1"/>
      <c r="E2604" s="1"/>
      <c r="F2604" s="1"/>
      <c r="G2604" s="1"/>
      <c r="H2604" s="11"/>
      <c r="I2604" s="11"/>
      <c r="J2604" s="11"/>
      <c r="K2604" s="2"/>
      <c r="L2604" s="2"/>
      <c r="M2604" s="1"/>
    </row>
    <row r="2605" spans="1:13" x14ac:dyDescent="0.2">
      <c r="A2605" s="1"/>
      <c r="B2605" s="1"/>
      <c r="C2605" s="16"/>
      <c r="D2605" s="1"/>
      <c r="E2605" s="1"/>
      <c r="F2605" s="1"/>
      <c r="G2605" s="1"/>
      <c r="H2605" s="11"/>
      <c r="I2605" s="11"/>
      <c r="J2605" s="11"/>
      <c r="K2605" s="2"/>
      <c r="L2605" s="2"/>
      <c r="M2605" s="1"/>
    </row>
    <row r="2606" spans="1:13" x14ac:dyDescent="0.2">
      <c r="A2606" s="1"/>
      <c r="B2606" s="1"/>
      <c r="C2606" s="16"/>
      <c r="D2606" s="1"/>
      <c r="E2606" s="1"/>
      <c r="F2606" s="1"/>
      <c r="G2606" s="1"/>
      <c r="H2606" s="11"/>
      <c r="I2606" s="11"/>
      <c r="J2606" s="11"/>
      <c r="K2606" s="2"/>
      <c r="L2606" s="2"/>
      <c r="M2606" s="1"/>
    </row>
    <row r="2607" spans="1:13" x14ac:dyDescent="0.2">
      <c r="A2607" s="1"/>
      <c r="B2607" s="1"/>
      <c r="C2607" s="16"/>
      <c r="D2607" s="1"/>
      <c r="E2607" s="1"/>
      <c r="F2607" s="1"/>
      <c r="G2607" s="1"/>
      <c r="H2607" s="11"/>
      <c r="I2607" s="11"/>
      <c r="J2607" s="11"/>
      <c r="K2607" s="2"/>
      <c r="L2607" s="2"/>
      <c r="M2607" s="1"/>
    </row>
    <row r="2608" spans="1:13" x14ac:dyDescent="0.2">
      <c r="A2608" s="1"/>
      <c r="B2608" s="1"/>
      <c r="C2608" s="16"/>
      <c r="D2608" s="1"/>
      <c r="E2608" s="1"/>
      <c r="F2608" s="1"/>
      <c r="G2608" s="1"/>
      <c r="H2608" s="11"/>
      <c r="I2608" s="11"/>
      <c r="J2608" s="11"/>
      <c r="K2608" s="2"/>
      <c r="L2608" s="2"/>
      <c r="M2608" s="1"/>
    </row>
    <row r="2609" spans="1:13" x14ac:dyDescent="0.2">
      <c r="A2609" s="1"/>
      <c r="B2609" s="1"/>
      <c r="C2609" s="16"/>
      <c r="D2609" s="1"/>
      <c r="E2609" s="1"/>
      <c r="F2609" s="1"/>
      <c r="G2609" s="1"/>
      <c r="H2609" s="11"/>
      <c r="I2609" s="11"/>
      <c r="J2609" s="11"/>
      <c r="K2609" s="2"/>
      <c r="L2609" s="2"/>
      <c r="M2609" s="1"/>
    </row>
    <row r="2610" spans="1:13" x14ac:dyDescent="0.2">
      <c r="A2610" s="1"/>
      <c r="B2610" s="1"/>
      <c r="C2610" s="16"/>
      <c r="D2610" s="1"/>
      <c r="E2610" s="1"/>
      <c r="F2610" s="1"/>
      <c r="G2610" s="1"/>
      <c r="H2610" s="11"/>
      <c r="I2610" s="11"/>
      <c r="J2610" s="11"/>
      <c r="K2610" s="2"/>
      <c r="L2610" s="2"/>
      <c r="M2610" s="1"/>
    </row>
    <row r="2611" spans="1:13" x14ac:dyDescent="0.2">
      <c r="A2611" s="1"/>
      <c r="B2611" s="1"/>
      <c r="C2611" s="16"/>
      <c r="D2611" s="1"/>
      <c r="E2611" s="1"/>
      <c r="F2611" s="1"/>
      <c r="G2611" s="1"/>
      <c r="H2611" s="11"/>
      <c r="I2611" s="11"/>
      <c r="J2611" s="11"/>
      <c r="K2611" s="2"/>
      <c r="L2611" s="2"/>
      <c r="M2611" s="1"/>
    </row>
    <row r="2612" spans="1:13" x14ac:dyDescent="0.2">
      <c r="A2612" s="1"/>
      <c r="B2612" s="1"/>
      <c r="C2612" s="16"/>
      <c r="D2612" s="1"/>
      <c r="E2612" s="1"/>
      <c r="F2612" s="1"/>
      <c r="G2612" s="1"/>
      <c r="H2612" s="11"/>
      <c r="I2612" s="11"/>
      <c r="J2612" s="11"/>
      <c r="K2612" s="2"/>
      <c r="L2612" s="2"/>
      <c r="M2612" s="1"/>
    </row>
    <row r="2613" spans="1:13" x14ac:dyDescent="0.2">
      <c r="A2613" s="1"/>
      <c r="B2613" s="1"/>
      <c r="C2613" s="16"/>
      <c r="D2613" s="1"/>
      <c r="E2613" s="1"/>
      <c r="F2613" s="1"/>
      <c r="G2613" s="1"/>
      <c r="H2613" s="11"/>
      <c r="I2613" s="11"/>
      <c r="J2613" s="11"/>
      <c r="K2613" s="2"/>
      <c r="L2613" s="2"/>
      <c r="M2613" s="1"/>
    </row>
    <row r="2614" spans="1:13" x14ac:dyDescent="0.2">
      <c r="A2614" s="1"/>
      <c r="B2614" s="1"/>
      <c r="C2614" s="16"/>
      <c r="D2614" s="1"/>
      <c r="E2614" s="1"/>
      <c r="F2614" s="1"/>
      <c r="G2614" s="1"/>
      <c r="H2614" s="11"/>
      <c r="I2614" s="11"/>
      <c r="J2614" s="11"/>
      <c r="K2614" s="2"/>
      <c r="L2614" s="2"/>
      <c r="M2614" s="1"/>
    </row>
    <row r="2615" spans="1:13" x14ac:dyDescent="0.2">
      <c r="A2615" s="1"/>
      <c r="B2615" s="1"/>
      <c r="C2615" s="16"/>
      <c r="D2615" s="1"/>
      <c r="E2615" s="1"/>
      <c r="F2615" s="1"/>
      <c r="G2615" s="1"/>
      <c r="H2615" s="11"/>
      <c r="I2615" s="11"/>
      <c r="J2615" s="11"/>
      <c r="K2615" s="2"/>
      <c r="L2615" s="2"/>
      <c r="M2615" s="1"/>
    </row>
    <row r="2616" spans="1:13" x14ac:dyDescent="0.2">
      <c r="A2616" s="1"/>
      <c r="B2616" s="1"/>
      <c r="C2616" s="16"/>
      <c r="D2616" s="1"/>
      <c r="E2616" s="1"/>
      <c r="F2616" s="1"/>
      <c r="G2616" s="1"/>
      <c r="H2616" s="11"/>
      <c r="I2616" s="11"/>
      <c r="J2616" s="11"/>
      <c r="K2616" s="2"/>
      <c r="L2616" s="2"/>
      <c r="M2616" s="1"/>
    </row>
    <row r="2617" spans="1:13" x14ac:dyDescent="0.2">
      <c r="A2617" s="1"/>
      <c r="B2617" s="1"/>
      <c r="C2617" s="16"/>
      <c r="D2617" s="1"/>
      <c r="E2617" s="1"/>
      <c r="F2617" s="1"/>
      <c r="G2617" s="1"/>
      <c r="H2617" s="11"/>
      <c r="I2617" s="11"/>
      <c r="J2617" s="11"/>
      <c r="K2617" s="2"/>
      <c r="L2617" s="2"/>
      <c r="M2617" s="1"/>
    </row>
    <row r="2618" spans="1:13" x14ac:dyDescent="0.2">
      <c r="A2618" s="1"/>
      <c r="B2618" s="1"/>
      <c r="C2618" s="16"/>
      <c r="D2618" s="1"/>
      <c r="E2618" s="1"/>
      <c r="F2618" s="1"/>
      <c r="G2618" s="1"/>
      <c r="H2618" s="11"/>
      <c r="I2618" s="11"/>
      <c r="J2618" s="11"/>
      <c r="K2618" s="2"/>
      <c r="L2618" s="2"/>
      <c r="M2618" s="1"/>
    </row>
    <row r="2619" spans="1:13" x14ac:dyDescent="0.2">
      <c r="A2619" s="1"/>
      <c r="B2619" s="1"/>
      <c r="C2619" s="16"/>
      <c r="D2619" s="1"/>
      <c r="E2619" s="1"/>
      <c r="F2619" s="1"/>
      <c r="G2619" s="1"/>
      <c r="H2619" s="11"/>
      <c r="I2619" s="11"/>
      <c r="J2619" s="11"/>
      <c r="K2619" s="2"/>
      <c r="L2619" s="2"/>
      <c r="M2619" s="1"/>
    </row>
    <row r="2620" spans="1:13" x14ac:dyDescent="0.2">
      <c r="A2620" s="1"/>
      <c r="B2620" s="1"/>
      <c r="C2620" s="16"/>
      <c r="D2620" s="1"/>
      <c r="E2620" s="1"/>
      <c r="F2620" s="1"/>
      <c r="G2620" s="1"/>
      <c r="H2620" s="11"/>
      <c r="I2620" s="11"/>
      <c r="J2620" s="11"/>
      <c r="K2620" s="2"/>
      <c r="L2620" s="2"/>
      <c r="M2620" s="1"/>
    </row>
    <row r="2621" spans="1:13" x14ac:dyDescent="0.2">
      <c r="A2621" s="1"/>
      <c r="B2621" s="1"/>
      <c r="C2621" s="16"/>
      <c r="D2621" s="1"/>
      <c r="E2621" s="1"/>
      <c r="F2621" s="1"/>
      <c r="G2621" s="1"/>
      <c r="H2621" s="11"/>
      <c r="I2621" s="11"/>
      <c r="J2621" s="11"/>
      <c r="K2621" s="2"/>
      <c r="L2621" s="2"/>
      <c r="M2621" s="1"/>
    </row>
    <row r="2622" spans="1:13" x14ac:dyDescent="0.2">
      <c r="A2622" s="1"/>
      <c r="B2622" s="1"/>
      <c r="C2622" s="16"/>
      <c r="D2622" s="1"/>
      <c r="E2622" s="1"/>
      <c r="F2622" s="1"/>
      <c r="G2622" s="1"/>
      <c r="H2622" s="11"/>
      <c r="I2622" s="11"/>
      <c r="J2622" s="11"/>
      <c r="K2622" s="2"/>
      <c r="L2622" s="2"/>
      <c r="M2622" s="1"/>
    </row>
    <row r="2623" spans="1:13" x14ac:dyDescent="0.2">
      <c r="A2623" s="1"/>
      <c r="B2623" s="1"/>
      <c r="C2623" s="16"/>
      <c r="D2623" s="1"/>
      <c r="E2623" s="1"/>
      <c r="F2623" s="1"/>
      <c r="G2623" s="1"/>
      <c r="H2623" s="11"/>
      <c r="I2623" s="11"/>
      <c r="J2623" s="11"/>
      <c r="K2623" s="2"/>
      <c r="L2623" s="2"/>
      <c r="M2623" s="1"/>
    </row>
    <row r="2624" spans="1:13" x14ac:dyDescent="0.2">
      <c r="A2624" s="1"/>
      <c r="B2624" s="1"/>
      <c r="C2624" s="16"/>
      <c r="D2624" s="1"/>
      <c r="E2624" s="1"/>
      <c r="F2624" s="1"/>
      <c r="G2624" s="1"/>
      <c r="H2624" s="11"/>
      <c r="I2624" s="11"/>
      <c r="J2624" s="11"/>
      <c r="K2624" s="2"/>
      <c r="L2624" s="2"/>
      <c r="M2624" s="1"/>
    </row>
    <row r="2625" spans="1:13" x14ac:dyDescent="0.2">
      <c r="A2625" s="1"/>
      <c r="B2625" s="1"/>
      <c r="C2625" s="16"/>
      <c r="D2625" s="1"/>
      <c r="E2625" s="1"/>
      <c r="F2625" s="1"/>
      <c r="G2625" s="1"/>
      <c r="H2625" s="11"/>
      <c r="I2625" s="11"/>
      <c r="J2625" s="11"/>
      <c r="K2625" s="2"/>
      <c r="L2625" s="2"/>
      <c r="M2625" s="1"/>
    </row>
    <row r="2626" spans="1:13" x14ac:dyDescent="0.2">
      <c r="A2626" s="1"/>
      <c r="B2626" s="1"/>
      <c r="C2626" s="16"/>
      <c r="D2626" s="1"/>
      <c r="E2626" s="1"/>
      <c r="F2626" s="1"/>
      <c r="G2626" s="1"/>
      <c r="H2626" s="11"/>
      <c r="I2626" s="11"/>
      <c r="J2626" s="11"/>
      <c r="K2626" s="2"/>
      <c r="L2626" s="2"/>
      <c r="M2626" s="1"/>
    </row>
    <row r="2627" spans="1:13" x14ac:dyDescent="0.2">
      <c r="A2627" s="1"/>
      <c r="B2627" s="1"/>
      <c r="C2627" s="16"/>
      <c r="D2627" s="1"/>
      <c r="E2627" s="1"/>
      <c r="F2627" s="1"/>
      <c r="G2627" s="1"/>
      <c r="H2627" s="11"/>
      <c r="I2627" s="11"/>
      <c r="J2627" s="11"/>
      <c r="K2627" s="2"/>
      <c r="L2627" s="2"/>
      <c r="M2627" s="1"/>
    </row>
    <row r="2628" spans="1:13" x14ac:dyDescent="0.2">
      <c r="A2628" s="1"/>
      <c r="B2628" s="1"/>
      <c r="C2628" s="16"/>
      <c r="D2628" s="1"/>
      <c r="E2628" s="1"/>
      <c r="F2628" s="1"/>
      <c r="G2628" s="1"/>
      <c r="H2628" s="11"/>
      <c r="I2628" s="11"/>
      <c r="J2628" s="11"/>
      <c r="K2628" s="2"/>
      <c r="L2628" s="2"/>
      <c r="M2628" s="1"/>
    </row>
    <row r="2629" spans="1:13" x14ac:dyDescent="0.2">
      <c r="A2629" s="1"/>
      <c r="B2629" s="1"/>
      <c r="C2629" s="16"/>
      <c r="D2629" s="1"/>
      <c r="E2629" s="1"/>
      <c r="F2629" s="1"/>
      <c r="G2629" s="1"/>
      <c r="H2629" s="11"/>
      <c r="I2629" s="11"/>
      <c r="J2629" s="11"/>
      <c r="K2629" s="2"/>
      <c r="L2629" s="2"/>
      <c r="M2629" s="1"/>
    </row>
    <row r="2630" spans="1:13" x14ac:dyDescent="0.2">
      <c r="A2630" s="1"/>
      <c r="B2630" s="1"/>
      <c r="C2630" s="16"/>
      <c r="D2630" s="1"/>
      <c r="E2630" s="1"/>
      <c r="F2630" s="1"/>
      <c r="G2630" s="1"/>
      <c r="H2630" s="11"/>
      <c r="I2630" s="11"/>
      <c r="J2630" s="11"/>
      <c r="K2630" s="2"/>
      <c r="L2630" s="2"/>
      <c r="M2630" s="1"/>
    </row>
    <row r="2631" spans="1:13" x14ac:dyDescent="0.2">
      <c r="A2631" s="1"/>
      <c r="B2631" s="1"/>
      <c r="C2631" s="16"/>
      <c r="D2631" s="1"/>
      <c r="E2631" s="1"/>
      <c r="F2631" s="1"/>
      <c r="G2631" s="1"/>
      <c r="H2631" s="11"/>
      <c r="I2631" s="11"/>
      <c r="J2631" s="11"/>
      <c r="K2631" s="2"/>
      <c r="L2631" s="2"/>
      <c r="M2631" s="1"/>
    </row>
    <row r="2632" spans="1:13" x14ac:dyDescent="0.2">
      <c r="A2632" s="1"/>
      <c r="B2632" s="1"/>
      <c r="C2632" s="16"/>
      <c r="D2632" s="1"/>
      <c r="E2632" s="1"/>
      <c r="F2632" s="1"/>
      <c r="G2632" s="1"/>
      <c r="H2632" s="11"/>
      <c r="I2632" s="11"/>
      <c r="J2632" s="11"/>
      <c r="K2632" s="2"/>
      <c r="L2632" s="2"/>
      <c r="M2632" s="1"/>
    </row>
    <row r="2633" spans="1:13" x14ac:dyDescent="0.2">
      <c r="A2633" s="1"/>
      <c r="B2633" s="1"/>
      <c r="C2633" s="16"/>
      <c r="D2633" s="1"/>
      <c r="E2633" s="1"/>
      <c r="F2633" s="1"/>
      <c r="G2633" s="1"/>
      <c r="H2633" s="11"/>
      <c r="I2633" s="11"/>
      <c r="J2633" s="11"/>
      <c r="K2633" s="2"/>
      <c r="L2633" s="2"/>
      <c r="M2633" s="1"/>
    </row>
    <row r="2634" spans="1:13" x14ac:dyDescent="0.2">
      <c r="A2634" s="1"/>
      <c r="B2634" s="1"/>
      <c r="C2634" s="16"/>
      <c r="D2634" s="1"/>
      <c r="E2634" s="1"/>
      <c r="F2634" s="1"/>
      <c r="G2634" s="1"/>
      <c r="H2634" s="11"/>
      <c r="I2634" s="11"/>
      <c r="J2634" s="11"/>
      <c r="K2634" s="2"/>
      <c r="L2634" s="2"/>
      <c r="M2634" s="1"/>
    </row>
    <row r="2635" spans="1:13" x14ac:dyDescent="0.2">
      <c r="A2635" s="1"/>
      <c r="B2635" s="1"/>
      <c r="C2635" s="16"/>
      <c r="D2635" s="1"/>
      <c r="E2635" s="1"/>
      <c r="F2635" s="1"/>
      <c r="G2635" s="1"/>
      <c r="H2635" s="11"/>
      <c r="I2635" s="11"/>
      <c r="J2635" s="11"/>
      <c r="K2635" s="2"/>
      <c r="L2635" s="2"/>
      <c r="M2635" s="1"/>
    </row>
    <row r="2636" spans="1:13" x14ac:dyDescent="0.2">
      <c r="A2636" s="1"/>
      <c r="B2636" s="1"/>
      <c r="C2636" s="16"/>
      <c r="D2636" s="1"/>
      <c r="E2636" s="1"/>
      <c r="F2636" s="1"/>
      <c r="G2636" s="1"/>
      <c r="H2636" s="11"/>
      <c r="I2636" s="11"/>
      <c r="J2636" s="11"/>
      <c r="K2636" s="2"/>
      <c r="L2636" s="2"/>
      <c r="M2636" s="1"/>
    </row>
    <row r="2637" spans="1:13" x14ac:dyDescent="0.2">
      <c r="A2637" s="1"/>
      <c r="B2637" s="1"/>
      <c r="C2637" s="16"/>
      <c r="D2637" s="1"/>
      <c r="E2637" s="1"/>
      <c r="F2637" s="1"/>
      <c r="G2637" s="1"/>
      <c r="H2637" s="11"/>
      <c r="I2637" s="11"/>
      <c r="J2637" s="11"/>
      <c r="K2637" s="2"/>
      <c r="L2637" s="2"/>
      <c r="M2637" s="1"/>
    </row>
    <row r="2638" spans="1:13" x14ac:dyDescent="0.2">
      <c r="A2638" s="1"/>
      <c r="B2638" s="1"/>
      <c r="C2638" s="16"/>
      <c r="D2638" s="1"/>
      <c r="E2638" s="1"/>
      <c r="F2638" s="1"/>
      <c r="G2638" s="1"/>
      <c r="H2638" s="11"/>
      <c r="I2638" s="11"/>
      <c r="J2638" s="11"/>
      <c r="K2638" s="2"/>
      <c r="L2638" s="2"/>
      <c r="M2638" s="1"/>
    </row>
    <row r="2639" spans="1:13" x14ac:dyDescent="0.2">
      <c r="A2639" s="1"/>
      <c r="B2639" s="1"/>
      <c r="C2639" s="16"/>
      <c r="D2639" s="1"/>
      <c r="E2639" s="1"/>
      <c r="F2639" s="1"/>
      <c r="G2639" s="1"/>
      <c r="H2639" s="11"/>
      <c r="I2639" s="11"/>
      <c r="J2639" s="11"/>
      <c r="K2639" s="2"/>
      <c r="L2639" s="2"/>
      <c r="M2639" s="1"/>
    </row>
    <row r="2640" spans="1:13" x14ac:dyDescent="0.2">
      <c r="A2640" s="1"/>
      <c r="B2640" s="1"/>
      <c r="C2640" s="16"/>
      <c r="D2640" s="1"/>
      <c r="E2640" s="1"/>
      <c r="F2640" s="1"/>
      <c r="G2640" s="1"/>
      <c r="H2640" s="11"/>
      <c r="I2640" s="11"/>
      <c r="J2640" s="11"/>
      <c r="K2640" s="2"/>
      <c r="L2640" s="2"/>
      <c r="M2640" s="1"/>
    </row>
    <row r="2641" spans="1:13" x14ac:dyDescent="0.2">
      <c r="A2641" s="1"/>
      <c r="B2641" s="1"/>
      <c r="C2641" s="16"/>
      <c r="D2641" s="1"/>
      <c r="E2641" s="1"/>
      <c r="F2641" s="1"/>
      <c r="G2641" s="1"/>
      <c r="H2641" s="11"/>
      <c r="I2641" s="11"/>
      <c r="J2641" s="11"/>
      <c r="K2641" s="2"/>
      <c r="L2641" s="2"/>
      <c r="M2641" s="1"/>
    </row>
    <row r="2642" spans="1:13" x14ac:dyDescent="0.2">
      <c r="A2642" s="1"/>
      <c r="B2642" s="1"/>
      <c r="C2642" s="16"/>
      <c r="D2642" s="1"/>
      <c r="E2642" s="1"/>
      <c r="F2642" s="1"/>
      <c r="G2642" s="1"/>
      <c r="H2642" s="11"/>
      <c r="I2642" s="11"/>
      <c r="J2642" s="11"/>
      <c r="K2642" s="2"/>
      <c r="L2642" s="2"/>
      <c r="M2642" s="1"/>
    </row>
    <row r="2643" spans="1:13" x14ac:dyDescent="0.2">
      <c r="A2643" s="1"/>
      <c r="B2643" s="1"/>
      <c r="C2643" s="16"/>
      <c r="D2643" s="1"/>
      <c r="E2643" s="1"/>
      <c r="F2643" s="1"/>
      <c r="G2643" s="1"/>
      <c r="H2643" s="11"/>
      <c r="I2643" s="11"/>
      <c r="J2643" s="11"/>
      <c r="K2643" s="2"/>
      <c r="L2643" s="2"/>
      <c r="M2643" s="1"/>
    </row>
    <row r="2644" spans="1:13" x14ac:dyDescent="0.2">
      <c r="A2644" s="1"/>
      <c r="B2644" s="1"/>
      <c r="C2644" s="16"/>
      <c r="D2644" s="1"/>
      <c r="E2644" s="1"/>
      <c r="F2644" s="1"/>
      <c r="G2644" s="1"/>
      <c r="H2644" s="11"/>
      <c r="I2644" s="11"/>
      <c r="J2644" s="11"/>
      <c r="K2644" s="2"/>
      <c r="L2644" s="2"/>
      <c r="M2644" s="1"/>
    </row>
    <row r="2645" spans="1:13" x14ac:dyDescent="0.2">
      <c r="A2645" s="1"/>
      <c r="B2645" s="1"/>
      <c r="C2645" s="16"/>
      <c r="D2645" s="1"/>
      <c r="E2645" s="1"/>
      <c r="F2645" s="1"/>
      <c r="G2645" s="1"/>
      <c r="H2645" s="11"/>
      <c r="I2645" s="11"/>
      <c r="J2645" s="11"/>
      <c r="K2645" s="2"/>
      <c r="L2645" s="2"/>
      <c r="M2645" s="1"/>
    </row>
    <row r="2646" spans="1:13" x14ac:dyDescent="0.2">
      <c r="A2646" s="1"/>
      <c r="B2646" s="1"/>
      <c r="C2646" s="16"/>
      <c r="D2646" s="1"/>
      <c r="E2646" s="1"/>
      <c r="F2646" s="1"/>
      <c r="G2646" s="1"/>
      <c r="H2646" s="11"/>
      <c r="I2646" s="11"/>
      <c r="J2646" s="11"/>
      <c r="K2646" s="2"/>
      <c r="L2646" s="2"/>
      <c r="M2646" s="1"/>
    </row>
    <row r="2647" spans="1:13" x14ac:dyDescent="0.2">
      <c r="A2647" s="1"/>
      <c r="B2647" s="1"/>
      <c r="C2647" s="16"/>
      <c r="D2647" s="1"/>
      <c r="E2647" s="1"/>
      <c r="F2647" s="1"/>
      <c r="G2647" s="1"/>
      <c r="H2647" s="11"/>
      <c r="I2647" s="11"/>
      <c r="J2647" s="11"/>
      <c r="K2647" s="2"/>
      <c r="L2647" s="2"/>
      <c r="M2647" s="1"/>
    </row>
    <row r="2648" spans="1:13" x14ac:dyDescent="0.2">
      <c r="A2648" s="1"/>
      <c r="B2648" s="1"/>
      <c r="C2648" s="16"/>
      <c r="D2648" s="1"/>
      <c r="E2648" s="1"/>
      <c r="F2648" s="1"/>
      <c r="G2648" s="1"/>
      <c r="H2648" s="11"/>
      <c r="I2648" s="11"/>
      <c r="J2648" s="11"/>
      <c r="K2648" s="2"/>
      <c r="L2648" s="2"/>
      <c r="M2648" s="1"/>
    </row>
    <row r="2649" spans="1:13" x14ac:dyDescent="0.2">
      <c r="A2649" s="1"/>
      <c r="B2649" s="1"/>
      <c r="C2649" s="16"/>
      <c r="D2649" s="1"/>
      <c r="E2649" s="1"/>
      <c r="F2649" s="1"/>
      <c r="G2649" s="1"/>
      <c r="H2649" s="11"/>
      <c r="I2649" s="11"/>
      <c r="J2649" s="11"/>
      <c r="K2649" s="2"/>
      <c r="L2649" s="2"/>
      <c r="M2649" s="1"/>
    </row>
    <row r="2650" spans="1:13" x14ac:dyDescent="0.2">
      <c r="A2650" s="1"/>
      <c r="B2650" s="1"/>
      <c r="C2650" s="16"/>
      <c r="D2650" s="1"/>
      <c r="E2650" s="1"/>
      <c r="F2650" s="1"/>
      <c r="G2650" s="1"/>
      <c r="H2650" s="11"/>
      <c r="I2650" s="11"/>
      <c r="J2650" s="11"/>
      <c r="K2650" s="2"/>
      <c r="L2650" s="2"/>
      <c r="M2650" s="1"/>
    </row>
    <row r="2651" spans="1:13" x14ac:dyDescent="0.2">
      <c r="A2651" s="1"/>
      <c r="B2651" s="1"/>
      <c r="C2651" s="16"/>
      <c r="D2651" s="1"/>
      <c r="E2651" s="1"/>
      <c r="F2651" s="1"/>
      <c r="G2651" s="1"/>
      <c r="H2651" s="11"/>
      <c r="I2651" s="11"/>
      <c r="J2651" s="11"/>
      <c r="K2651" s="2"/>
      <c r="L2651" s="2"/>
      <c r="M2651" s="1"/>
    </row>
    <row r="2652" spans="1:13" x14ac:dyDescent="0.2">
      <c r="A2652" s="1"/>
      <c r="B2652" s="1"/>
      <c r="C2652" s="16"/>
      <c r="D2652" s="1"/>
      <c r="E2652" s="1"/>
      <c r="F2652" s="1"/>
      <c r="G2652" s="1"/>
      <c r="H2652" s="11"/>
      <c r="I2652" s="11"/>
      <c r="J2652" s="11"/>
      <c r="K2652" s="2"/>
      <c r="L2652" s="2"/>
      <c r="M2652" s="1"/>
    </row>
    <row r="2653" spans="1:13" x14ac:dyDescent="0.2">
      <c r="A2653" s="1"/>
      <c r="B2653" s="1"/>
      <c r="C2653" s="16"/>
      <c r="D2653" s="1"/>
      <c r="E2653" s="1"/>
      <c r="F2653" s="1"/>
      <c r="G2653" s="1"/>
      <c r="H2653" s="11"/>
      <c r="I2653" s="11"/>
      <c r="J2653" s="11"/>
      <c r="K2653" s="2"/>
      <c r="L2653" s="2"/>
      <c r="M2653" s="1"/>
    </row>
    <row r="2654" spans="1:13" x14ac:dyDescent="0.2">
      <c r="A2654" s="1"/>
      <c r="B2654" s="1"/>
      <c r="C2654" s="16"/>
      <c r="D2654" s="1"/>
      <c r="E2654" s="1"/>
      <c r="F2654" s="1"/>
      <c r="G2654" s="1"/>
      <c r="H2654" s="11"/>
      <c r="I2654" s="11"/>
      <c r="J2654" s="11"/>
      <c r="K2654" s="2"/>
      <c r="L2654" s="2"/>
      <c r="M2654" s="1"/>
    </row>
    <row r="2655" spans="1:13" x14ac:dyDescent="0.2">
      <c r="A2655" s="1"/>
      <c r="B2655" s="1"/>
      <c r="C2655" s="16"/>
      <c r="D2655" s="1"/>
      <c r="E2655" s="1"/>
      <c r="F2655" s="1"/>
      <c r="G2655" s="1"/>
      <c r="H2655" s="11"/>
      <c r="I2655" s="11"/>
      <c r="J2655" s="11"/>
      <c r="K2655" s="2"/>
      <c r="L2655" s="2"/>
      <c r="M2655" s="1"/>
    </row>
    <row r="2656" spans="1:13" x14ac:dyDescent="0.2">
      <c r="A2656" s="1"/>
      <c r="B2656" s="1"/>
      <c r="C2656" s="16"/>
      <c r="D2656" s="1"/>
      <c r="E2656" s="1"/>
      <c r="F2656" s="1"/>
      <c r="G2656" s="1"/>
      <c r="H2656" s="11"/>
      <c r="I2656" s="11"/>
      <c r="J2656" s="11"/>
      <c r="K2656" s="2"/>
      <c r="L2656" s="2"/>
      <c r="M2656" s="1"/>
    </row>
    <row r="2657" spans="1:13" x14ac:dyDescent="0.2">
      <c r="A2657" s="1"/>
      <c r="B2657" s="1"/>
      <c r="C2657" s="16"/>
      <c r="D2657" s="1"/>
      <c r="E2657" s="1"/>
      <c r="F2657" s="1"/>
      <c r="G2657" s="1"/>
      <c r="H2657" s="11"/>
      <c r="I2657" s="11"/>
      <c r="J2657" s="11"/>
      <c r="K2657" s="2"/>
      <c r="L2657" s="2"/>
      <c r="M2657" s="1"/>
    </row>
    <row r="2658" spans="1:13" x14ac:dyDescent="0.2">
      <c r="A2658" s="1"/>
      <c r="B2658" s="1"/>
      <c r="C2658" s="16"/>
      <c r="D2658" s="1"/>
      <c r="E2658" s="1"/>
      <c r="F2658" s="1"/>
      <c r="G2658" s="1"/>
      <c r="H2658" s="11"/>
      <c r="I2658" s="11"/>
      <c r="J2658" s="11"/>
      <c r="K2658" s="2"/>
      <c r="L2658" s="2"/>
      <c r="M2658" s="1"/>
    </row>
    <row r="2659" spans="1:13" x14ac:dyDescent="0.2">
      <c r="A2659" s="1"/>
      <c r="B2659" s="1"/>
      <c r="C2659" s="16"/>
      <c r="D2659" s="1"/>
      <c r="E2659" s="1"/>
      <c r="F2659" s="1"/>
      <c r="G2659" s="1"/>
      <c r="H2659" s="11"/>
      <c r="I2659" s="11"/>
      <c r="J2659" s="11"/>
      <c r="K2659" s="2"/>
      <c r="L2659" s="2"/>
      <c r="M2659" s="1"/>
    </row>
    <row r="2660" spans="1:13" x14ac:dyDescent="0.2">
      <c r="A2660" s="1"/>
      <c r="B2660" s="1"/>
      <c r="C2660" s="16"/>
      <c r="D2660" s="1"/>
      <c r="E2660" s="1"/>
      <c r="F2660" s="1"/>
      <c r="G2660" s="1"/>
      <c r="H2660" s="11"/>
      <c r="I2660" s="11"/>
      <c r="J2660" s="11"/>
      <c r="K2660" s="2"/>
      <c r="L2660" s="2"/>
      <c r="M2660" s="1"/>
    </row>
    <row r="2661" spans="1:13" x14ac:dyDescent="0.2">
      <c r="A2661" s="1"/>
      <c r="B2661" s="1"/>
      <c r="C2661" s="16"/>
      <c r="D2661" s="1"/>
      <c r="E2661" s="1"/>
      <c r="F2661" s="1"/>
      <c r="G2661" s="1"/>
      <c r="H2661" s="11"/>
      <c r="I2661" s="11"/>
      <c r="J2661" s="11"/>
      <c r="K2661" s="2"/>
      <c r="L2661" s="2"/>
      <c r="M2661" s="1"/>
    </row>
    <row r="2662" spans="1:13" x14ac:dyDescent="0.2">
      <c r="A2662" s="1"/>
      <c r="B2662" s="1"/>
      <c r="C2662" s="16"/>
      <c r="D2662" s="1"/>
      <c r="E2662" s="1"/>
      <c r="F2662" s="1"/>
      <c r="G2662" s="1"/>
      <c r="H2662" s="11"/>
      <c r="I2662" s="11"/>
      <c r="J2662" s="11"/>
      <c r="K2662" s="2"/>
      <c r="L2662" s="2"/>
      <c r="M2662" s="1"/>
    </row>
    <row r="2663" spans="1:13" x14ac:dyDescent="0.2">
      <c r="A2663" s="1"/>
      <c r="B2663" s="1"/>
      <c r="C2663" s="16"/>
      <c r="D2663" s="1"/>
      <c r="E2663" s="1"/>
      <c r="F2663" s="1"/>
      <c r="G2663" s="1"/>
      <c r="H2663" s="11"/>
      <c r="I2663" s="11"/>
      <c r="J2663" s="11"/>
      <c r="K2663" s="2"/>
      <c r="L2663" s="2"/>
      <c r="M2663" s="1"/>
    </row>
    <row r="2664" spans="1:13" x14ac:dyDescent="0.2">
      <c r="A2664" s="1"/>
      <c r="B2664" s="1"/>
      <c r="C2664" s="16"/>
      <c r="D2664" s="1"/>
      <c r="E2664" s="1"/>
      <c r="F2664" s="1"/>
      <c r="G2664" s="1"/>
      <c r="H2664" s="11"/>
      <c r="I2664" s="11"/>
      <c r="J2664" s="11"/>
      <c r="K2664" s="2"/>
      <c r="L2664" s="2"/>
      <c r="M2664" s="1"/>
    </row>
    <row r="2665" spans="1:13" x14ac:dyDescent="0.2">
      <c r="A2665" s="1"/>
      <c r="B2665" s="1"/>
      <c r="C2665" s="16"/>
      <c r="D2665" s="1"/>
      <c r="E2665" s="1"/>
      <c r="F2665" s="1"/>
      <c r="G2665" s="1"/>
      <c r="H2665" s="11"/>
      <c r="I2665" s="11"/>
      <c r="J2665" s="11"/>
      <c r="K2665" s="2"/>
      <c r="L2665" s="2"/>
      <c r="M2665" s="1"/>
    </row>
    <row r="2666" spans="1:13" x14ac:dyDescent="0.2">
      <c r="A2666" s="1"/>
      <c r="B2666" s="1"/>
      <c r="C2666" s="16"/>
      <c r="D2666" s="1"/>
      <c r="E2666" s="1"/>
      <c r="F2666" s="1"/>
      <c r="G2666" s="1"/>
      <c r="H2666" s="11"/>
      <c r="I2666" s="11"/>
      <c r="J2666" s="11"/>
      <c r="K2666" s="2"/>
      <c r="L2666" s="2"/>
      <c r="M2666" s="1"/>
    </row>
    <row r="2667" spans="1:13" x14ac:dyDescent="0.2">
      <c r="A2667" s="1"/>
      <c r="B2667" s="1"/>
      <c r="C2667" s="16"/>
      <c r="D2667" s="1"/>
      <c r="E2667" s="1"/>
      <c r="F2667" s="1"/>
      <c r="G2667" s="1"/>
      <c r="H2667" s="11"/>
      <c r="I2667" s="11"/>
      <c r="J2667" s="11"/>
      <c r="K2667" s="2"/>
      <c r="L2667" s="2"/>
      <c r="M2667" s="1"/>
    </row>
    <row r="2668" spans="1:13" x14ac:dyDescent="0.2">
      <c r="A2668" s="1"/>
      <c r="B2668" s="1"/>
      <c r="C2668" s="16"/>
      <c r="D2668" s="1"/>
      <c r="E2668" s="1"/>
      <c r="F2668" s="1"/>
      <c r="G2668" s="1"/>
      <c r="H2668" s="11"/>
      <c r="I2668" s="11"/>
      <c r="J2668" s="11"/>
      <c r="K2668" s="2"/>
      <c r="L2668" s="2"/>
      <c r="M2668" s="1"/>
    </row>
    <row r="2669" spans="1:13" x14ac:dyDescent="0.2">
      <c r="A2669" s="1"/>
      <c r="B2669" s="1"/>
      <c r="C2669" s="16"/>
      <c r="D2669" s="1"/>
      <c r="E2669" s="1"/>
      <c r="F2669" s="1"/>
      <c r="G2669" s="1"/>
      <c r="H2669" s="11"/>
      <c r="I2669" s="11"/>
      <c r="J2669" s="11"/>
      <c r="K2669" s="2"/>
      <c r="L2669" s="2"/>
      <c r="M2669" s="1"/>
    </row>
    <row r="2670" spans="1:13" x14ac:dyDescent="0.2">
      <c r="A2670" s="1"/>
      <c r="B2670" s="1"/>
      <c r="C2670" s="16"/>
      <c r="D2670" s="1"/>
      <c r="E2670" s="1"/>
      <c r="F2670" s="1"/>
      <c r="G2670" s="1"/>
      <c r="H2670" s="11"/>
      <c r="I2670" s="11"/>
      <c r="J2670" s="11"/>
      <c r="K2670" s="2"/>
      <c r="L2670" s="2"/>
      <c r="M2670" s="1"/>
    </row>
    <row r="2671" spans="1:13" x14ac:dyDescent="0.2">
      <c r="A2671" s="1"/>
      <c r="B2671" s="1"/>
      <c r="C2671" s="16"/>
      <c r="D2671" s="1"/>
      <c r="E2671" s="1"/>
      <c r="F2671" s="1"/>
      <c r="G2671" s="1"/>
      <c r="H2671" s="11"/>
      <c r="I2671" s="11"/>
      <c r="J2671" s="11"/>
      <c r="K2671" s="2"/>
      <c r="L2671" s="2"/>
      <c r="M2671" s="1"/>
    </row>
    <row r="2672" spans="1:13" x14ac:dyDescent="0.2">
      <c r="A2672" s="1"/>
      <c r="B2672" s="1"/>
      <c r="C2672" s="16"/>
      <c r="D2672" s="1"/>
      <c r="E2672" s="1"/>
      <c r="F2672" s="1"/>
      <c r="G2672" s="1"/>
      <c r="H2672" s="11"/>
      <c r="I2672" s="11"/>
      <c r="J2672" s="11"/>
      <c r="K2672" s="2"/>
      <c r="L2672" s="2"/>
      <c r="M2672" s="1"/>
    </row>
    <row r="2673" spans="1:13" x14ac:dyDescent="0.2">
      <c r="A2673" s="1"/>
      <c r="B2673" s="1"/>
      <c r="C2673" s="16"/>
      <c r="D2673" s="1"/>
      <c r="E2673" s="1"/>
      <c r="F2673" s="1"/>
      <c r="G2673" s="1"/>
      <c r="H2673" s="11"/>
      <c r="I2673" s="11"/>
      <c r="J2673" s="11"/>
      <c r="K2673" s="2"/>
      <c r="L2673" s="2"/>
      <c r="M2673" s="1"/>
    </row>
    <row r="2674" spans="1:13" x14ac:dyDescent="0.2">
      <c r="A2674" s="1"/>
      <c r="B2674" s="1"/>
      <c r="C2674" s="16"/>
      <c r="D2674" s="1"/>
      <c r="E2674" s="1"/>
      <c r="F2674" s="1"/>
      <c r="G2674" s="1"/>
      <c r="H2674" s="11"/>
      <c r="I2674" s="11"/>
      <c r="J2674" s="11"/>
      <c r="K2674" s="2"/>
      <c r="L2674" s="2"/>
      <c r="M2674" s="1"/>
    </row>
    <row r="2675" spans="1:13" x14ac:dyDescent="0.2">
      <c r="A2675" s="1"/>
      <c r="B2675" s="1"/>
      <c r="C2675" s="16"/>
      <c r="D2675" s="1"/>
      <c r="E2675" s="1"/>
      <c r="F2675" s="1"/>
      <c r="G2675" s="1"/>
      <c r="H2675" s="11"/>
      <c r="I2675" s="11"/>
      <c r="J2675" s="11"/>
      <c r="K2675" s="2"/>
      <c r="L2675" s="2"/>
      <c r="M2675" s="1"/>
    </row>
    <row r="2676" spans="1:13" x14ac:dyDescent="0.2">
      <c r="A2676" s="1"/>
      <c r="B2676" s="1"/>
      <c r="C2676" s="16"/>
      <c r="D2676" s="1"/>
      <c r="E2676" s="1"/>
      <c r="F2676" s="1"/>
      <c r="G2676" s="1"/>
      <c r="H2676" s="11"/>
      <c r="I2676" s="11"/>
      <c r="J2676" s="11"/>
      <c r="K2676" s="2"/>
      <c r="L2676" s="2"/>
      <c r="M2676" s="1"/>
    </row>
    <row r="2677" spans="1:13" x14ac:dyDescent="0.2">
      <c r="A2677" s="1"/>
      <c r="B2677" s="1"/>
      <c r="C2677" s="16"/>
      <c r="D2677" s="1"/>
      <c r="E2677" s="1"/>
      <c r="F2677" s="1"/>
      <c r="G2677" s="1"/>
      <c r="H2677" s="11"/>
      <c r="I2677" s="11"/>
      <c r="J2677" s="11"/>
      <c r="K2677" s="2"/>
      <c r="L2677" s="2"/>
      <c r="M2677" s="1"/>
    </row>
    <row r="2678" spans="1:13" x14ac:dyDescent="0.2">
      <c r="A2678" s="1"/>
      <c r="B2678" s="1"/>
      <c r="C2678" s="16"/>
      <c r="D2678" s="1"/>
      <c r="E2678" s="1"/>
      <c r="F2678" s="1"/>
      <c r="G2678" s="1"/>
      <c r="H2678" s="11"/>
      <c r="I2678" s="11"/>
      <c r="J2678" s="11"/>
      <c r="K2678" s="2"/>
      <c r="L2678" s="2"/>
      <c r="M2678" s="1"/>
    </row>
    <row r="2679" spans="1:13" x14ac:dyDescent="0.2">
      <c r="A2679" s="1"/>
      <c r="B2679" s="1"/>
      <c r="C2679" s="16"/>
      <c r="D2679" s="1"/>
      <c r="E2679" s="1"/>
      <c r="F2679" s="1"/>
      <c r="G2679" s="1"/>
      <c r="H2679" s="11"/>
      <c r="I2679" s="11"/>
      <c r="J2679" s="11"/>
      <c r="K2679" s="2"/>
      <c r="L2679" s="2"/>
      <c r="M2679" s="1"/>
    </row>
    <row r="2680" spans="1:13" x14ac:dyDescent="0.2">
      <c r="A2680" s="1"/>
      <c r="B2680" s="1"/>
      <c r="C2680" s="16"/>
      <c r="D2680" s="1"/>
      <c r="E2680" s="1"/>
      <c r="F2680" s="1"/>
      <c r="G2680" s="1"/>
      <c r="H2680" s="11"/>
      <c r="I2680" s="11"/>
      <c r="J2680" s="11"/>
      <c r="K2680" s="2"/>
      <c r="L2680" s="2"/>
      <c r="M2680" s="1"/>
    </row>
    <row r="2681" spans="1:13" x14ac:dyDescent="0.2">
      <c r="A2681" s="1"/>
      <c r="B2681" s="1"/>
      <c r="C2681" s="16"/>
      <c r="D2681" s="1"/>
      <c r="E2681" s="1"/>
      <c r="F2681" s="1"/>
      <c r="G2681" s="1"/>
      <c r="H2681" s="11"/>
      <c r="I2681" s="11"/>
      <c r="J2681" s="11"/>
      <c r="K2681" s="2"/>
      <c r="L2681" s="2"/>
      <c r="M2681" s="1"/>
    </row>
    <row r="2682" spans="1:13" x14ac:dyDescent="0.2">
      <c r="A2682" s="1"/>
      <c r="B2682" s="1"/>
      <c r="C2682" s="16"/>
      <c r="D2682" s="1"/>
      <c r="E2682" s="1"/>
      <c r="F2682" s="1"/>
      <c r="G2682" s="1"/>
      <c r="H2682" s="11"/>
      <c r="I2682" s="11"/>
      <c r="J2682" s="11"/>
      <c r="K2682" s="2"/>
      <c r="L2682" s="2"/>
      <c r="M2682" s="1"/>
    </row>
    <row r="2683" spans="1:13" x14ac:dyDescent="0.2">
      <c r="A2683" s="1"/>
      <c r="B2683" s="1"/>
      <c r="C2683" s="16"/>
      <c r="D2683" s="1"/>
      <c r="E2683" s="1"/>
      <c r="F2683" s="1"/>
      <c r="G2683" s="1"/>
      <c r="H2683" s="11"/>
      <c r="I2683" s="11"/>
      <c r="J2683" s="11"/>
      <c r="K2683" s="2"/>
      <c r="L2683" s="2"/>
      <c r="M2683" s="1"/>
    </row>
    <row r="2684" spans="1:13" x14ac:dyDescent="0.2">
      <c r="A2684" s="1"/>
      <c r="B2684" s="1"/>
      <c r="C2684" s="16"/>
      <c r="D2684" s="1"/>
      <c r="E2684" s="1"/>
      <c r="F2684" s="1"/>
      <c r="G2684" s="1"/>
      <c r="H2684" s="11"/>
      <c r="I2684" s="11"/>
      <c r="J2684" s="11"/>
      <c r="K2684" s="2"/>
      <c r="L2684" s="2"/>
      <c r="M2684" s="1"/>
    </row>
    <row r="2685" spans="1:13" x14ac:dyDescent="0.2">
      <c r="A2685" s="1"/>
      <c r="B2685" s="1"/>
      <c r="C2685" s="16"/>
      <c r="D2685" s="1"/>
      <c r="E2685" s="1"/>
      <c r="F2685" s="1"/>
      <c r="G2685" s="1"/>
      <c r="H2685" s="11"/>
      <c r="I2685" s="11"/>
      <c r="J2685" s="11"/>
      <c r="K2685" s="2"/>
      <c r="L2685" s="2"/>
      <c r="M2685" s="1"/>
    </row>
    <row r="2686" spans="1:13" x14ac:dyDescent="0.2">
      <c r="A2686" s="1"/>
      <c r="B2686" s="1"/>
      <c r="C2686" s="16"/>
      <c r="D2686" s="1"/>
      <c r="E2686" s="1"/>
      <c r="F2686" s="1"/>
      <c r="G2686" s="1"/>
      <c r="H2686" s="11"/>
      <c r="I2686" s="11"/>
      <c r="J2686" s="11"/>
      <c r="K2686" s="2"/>
      <c r="L2686" s="2"/>
      <c r="M2686" s="1"/>
    </row>
    <row r="2687" spans="1:13" x14ac:dyDescent="0.2">
      <c r="A2687" s="1"/>
      <c r="B2687" s="1"/>
      <c r="C2687" s="16"/>
      <c r="D2687" s="1"/>
      <c r="E2687" s="1"/>
      <c r="F2687" s="1"/>
      <c r="G2687" s="1"/>
      <c r="H2687" s="11"/>
      <c r="I2687" s="11"/>
      <c r="J2687" s="11"/>
      <c r="K2687" s="2"/>
      <c r="L2687" s="2"/>
      <c r="M2687" s="1"/>
    </row>
    <row r="2688" spans="1:13" x14ac:dyDescent="0.2">
      <c r="A2688" s="1"/>
      <c r="B2688" s="1"/>
      <c r="C2688" s="16"/>
      <c r="D2688" s="1"/>
      <c r="E2688" s="1"/>
      <c r="F2688" s="1"/>
      <c r="G2688" s="1"/>
      <c r="H2688" s="11"/>
      <c r="I2688" s="11"/>
      <c r="J2688" s="11"/>
      <c r="K2688" s="2"/>
      <c r="L2688" s="2"/>
      <c r="M2688" s="1"/>
    </row>
    <row r="2689" spans="1:13" x14ac:dyDescent="0.2">
      <c r="A2689" s="1"/>
      <c r="B2689" s="1"/>
      <c r="C2689" s="16"/>
      <c r="D2689" s="1"/>
      <c r="E2689" s="1"/>
      <c r="F2689" s="1"/>
      <c r="G2689" s="1"/>
      <c r="H2689" s="11"/>
      <c r="I2689" s="11"/>
      <c r="J2689" s="11"/>
      <c r="K2689" s="2"/>
      <c r="L2689" s="2"/>
      <c r="M2689" s="1"/>
    </row>
    <row r="2690" spans="1:13" x14ac:dyDescent="0.2">
      <c r="A2690" s="1"/>
      <c r="B2690" s="1"/>
      <c r="C2690" s="16"/>
      <c r="D2690" s="1"/>
      <c r="E2690" s="1"/>
      <c r="F2690" s="1"/>
      <c r="G2690" s="1"/>
      <c r="H2690" s="11"/>
      <c r="I2690" s="11"/>
      <c r="J2690" s="11"/>
      <c r="K2690" s="2"/>
      <c r="L2690" s="2"/>
      <c r="M2690" s="1"/>
    </row>
    <row r="2691" spans="1:13" x14ac:dyDescent="0.2">
      <c r="A2691" s="1"/>
      <c r="B2691" s="1"/>
      <c r="C2691" s="16"/>
      <c r="D2691" s="1"/>
      <c r="E2691" s="1"/>
      <c r="F2691" s="1"/>
      <c r="G2691" s="1"/>
      <c r="H2691" s="11"/>
      <c r="I2691" s="11"/>
      <c r="J2691" s="11"/>
      <c r="K2691" s="2"/>
      <c r="L2691" s="2"/>
      <c r="M2691" s="1"/>
    </row>
    <row r="2692" spans="1:13" x14ac:dyDescent="0.2">
      <c r="A2692" s="1"/>
      <c r="B2692" s="1"/>
      <c r="C2692" s="16"/>
      <c r="D2692" s="1"/>
      <c r="E2692" s="1"/>
      <c r="F2692" s="1"/>
      <c r="G2692" s="1"/>
      <c r="H2692" s="11"/>
      <c r="I2692" s="11"/>
      <c r="J2692" s="11"/>
      <c r="K2692" s="2"/>
      <c r="L2692" s="2"/>
      <c r="M2692" s="1"/>
    </row>
    <row r="2693" spans="1:13" x14ac:dyDescent="0.2">
      <c r="A2693" s="1"/>
      <c r="B2693" s="1"/>
      <c r="C2693" s="16"/>
      <c r="D2693" s="1"/>
      <c r="E2693" s="1"/>
      <c r="F2693" s="1"/>
      <c r="G2693" s="1"/>
      <c r="H2693" s="11"/>
      <c r="I2693" s="11"/>
      <c r="J2693" s="11"/>
      <c r="K2693" s="2"/>
      <c r="L2693" s="2"/>
      <c r="M2693" s="1"/>
    </row>
    <row r="2694" spans="1:13" x14ac:dyDescent="0.2">
      <c r="A2694" s="1"/>
      <c r="B2694" s="1"/>
      <c r="C2694" s="16"/>
      <c r="D2694" s="1"/>
      <c r="E2694" s="1"/>
      <c r="F2694" s="1"/>
      <c r="G2694" s="1"/>
      <c r="H2694" s="11"/>
      <c r="I2694" s="11"/>
      <c r="J2694" s="11"/>
      <c r="K2694" s="2"/>
      <c r="L2694" s="2"/>
      <c r="M2694" s="1"/>
    </row>
    <row r="2695" spans="1:13" x14ac:dyDescent="0.2">
      <c r="A2695" s="1"/>
      <c r="B2695" s="1"/>
      <c r="C2695" s="16"/>
      <c r="D2695" s="1"/>
      <c r="E2695" s="1"/>
      <c r="F2695" s="1"/>
      <c r="G2695" s="1"/>
      <c r="H2695" s="11"/>
      <c r="I2695" s="11"/>
      <c r="J2695" s="11"/>
      <c r="K2695" s="2"/>
      <c r="L2695" s="2"/>
      <c r="M2695" s="1"/>
    </row>
    <row r="2696" spans="1:13" x14ac:dyDescent="0.2">
      <c r="A2696" s="1"/>
      <c r="B2696" s="1"/>
      <c r="C2696" s="16"/>
      <c r="D2696" s="1"/>
      <c r="E2696" s="1"/>
      <c r="F2696" s="1"/>
      <c r="G2696" s="1"/>
      <c r="H2696" s="11"/>
      <c r="I2696" s="11"/>
      <c r="J2696" s="11"/>
      <c r="K2696" s="2"/>
      <c r="L2696" s="2"/>
      <c r="M2696" s="1"/>
    </row>
    <row r="2697" spans="1:13" x14ac:dyDescent="0.2">
      <c r="A2697" s="1"/>
      <c r="B2697" s="1"/>
      <c r="C2697" s="16"/>
      <c r="D2697" s="1"/>
      <c r="E2697" s="1"/>
      <c r="F2697" s="1"/>
      <c r="G2697" s="1"/>
      <c r="H2697" s="11"/>
      <c r="I2697" s="11"/>
      <c r="J2697" s="11"/>
      <c r="K2697" s="2"/>
      <c r="L2697" s="2"/>
      <c r="M2697" s="1"/>
    </row>
    <row r="2698" spans="1:13" x14ac:dyDescent="0.2">
      <c r="A2698" s="1"/>
      <c r="B2698" s="1"/>
      <c r="C2698" s="16"/>
      <c r="D2698" s="1"/>
      <c r="E2698" s="1"/>
      <c r="F2698" s="1"/>
      <c r="G2698" s="1"/>
      <c r="H2698" s="11"/>
      <c r="I2698" s="11"/>
      <c r="J2698" s="11"/>
      <c r="K2698" s="2"/>
      <c r="L2698" s="2"/>
      <c r="M2698" s="1"/>
    </row>
    <row r="2699" spans="1:13" x14ac:dyDescent="0.2">
      <c r="A2699" s="1"/>
      <c r="B2699" s="1"/>
      <c r="C2699" s="16"/>
      <c r="D2699" s="1"/>
      <c r="E2699" s="1"/>
      <c r="F2699" s="1"/>
      <c r="G2699" s="1"/>
      <c r="H2699" s="11"/>
      <c r="I2699" s="11"/>
      <c r="J2699" s="11"/>
      <c r="K2699" s="2"/>
      <c r="L2699" s="2"/>
      <c r="M2699" s="1"/>
    </row>
    <row r="2700" spans="1:13" x14ac:dyDescent="0.2">
      <c r="A2700" s="1"/>
      <c r="B2700" s="1"/>
      <c r="C2700" s="16"/>
      <c r="D2700" s="1"/>
      <c r="E2700" s="1"/>
      <c r="F2700" s="1"/>
      <c r="G2700" s="1"/>
      <c r="H2700" s="11"/>
      <c r="I2700" s="11"/>
      <c r="J2700" s="11"/>
      <c r="K2700" s="2"/>
      <c r="L2700" s="2"/>
      <c r="M2700" s="1"/>
    </row>
    <row r="2701" spans="1:13" x14ac:dyDescent="0.2">
      <c r="A2701" s="1"/>
      <c r="B2701" s="1"/>
      <c r="C2701" s="16"/>
      <c r="D2701" s="1"/>
      <c r="E2701" s="1"/>
      <c r="F2701" s="1"/>
      <c r="G2701" s="1"/>
      <c r="H2701" s="11"/>
      <c r="I2701" s="11"/>
      <c r="J2701" s="11"/>
      <c r="K2701" s="2"/>
      <c r="L2701" s="2"/>
      <c r="M2701" s="1"/>
    </row>
    <row r="2702" spans="1:13" x14ac:dyDescent="0.2">
      <c r="A2702" s="1"/>
      <c r="B2702" s="1"/>
      <c r="C2702" s="16"/>
      <c r="D2702" s="1"/>
      <c r="E2702" s="1"/>
      <c r="F2702" s="1"/>
      <c r="G2702" s="1"/>
      <c r="H2702" s="11"/>
      <c r="I2702" s="11"/>
      <c r="J2702" s="11"/>
      <c r="K2702" s="2"/>
      <c r="L2702" s="2"/>
      <c r="M2702" s="1"/>
    </row>
    <row r="2703" spans="1:13" x14ac:dyDescent="0.2">
      <c r="A2703" s="1"/>
      <c r="B2703" s="1"/>
      <c r="C2703" s="16"/>
      <c r="D2703" s="1"/>
      <c r="E2703" s="1"/>
      <c r="F2703" s="1"/>
      <c r="G2703" s="1"/>
      <c r="H2703" s="11"/>
      <c r="I2703" s="11"/>
      <c r="J2703" s="11"/>
      <c r="K2703" s="2"/>
      <c r="L2703" s="2"/>
      <c r="M2703" s="1"/>
    </row>
    <row r="2704" spans="1:13" x14ac:dyDescent="0.2">
      <c r="A2704" s="1"/>
      <c r="B2704" s="1"/>
      <c r="C2704" s="16"/>
      <c r="D2704" s="1"/>
      <c r="E2704" s="1"/>
      <c r="F2704" s="1"/>
      <c r="G2704" s="1"/>
      <c r="H2704" s="11"/>
      <c r="I2704" s="11"/>
      <c r="J2704" s="11"/>
      <c r="K2704" s="2"/>
      <c r="L2704" s="2"/>
      <c r="M2704" s="1"/>
    </row>
    <row r="2705" spans="1:13" x14ac:dyDescent="0.2">
      <c r="A2705" s="1"/>
      <c r="B2705" s="1"/>
      <c r="C2705" s="16"/>
      <c r="D2705" s="1"/>
      <c r="E2705" s="1"/>
      <c r="F2705" s="1"/>
      <c r="G2705" s="1"/>
      <c r="H2705" s="11"/>
      <c r="I2705" s="11"/>
      <c r="J2705" s="11"/>
      <c r="K2705" s="2"/>
      <c r="L2705" s="2"/>
      <c r="M2705" s="1"/>
    </row>
    <row r="2706" spans="1:13" x14ac:dyDescent="0.2">
      <c r="A2706" s="1"/>
      <c r="B2706" s="1"/>
      <c r="C2706" s="16"/>
      <c r="D2706" s="1"/>
      <c r="E2706" s="1"/>
      <c r="F2706" s="1"/>
      <c r="G2706" s="1"/>
      <c r="H2706" s="11"/>
      <c r="I2706" s="11"/>
      <c r="J2706" s="11"/>
      <c r="K2706" s="2"/>
      <c r="L2706" s="2"/>
      <c r="M2706" s="1"/>
    </row>
    <row r="2707" spans="1:13" x14ac:dyDescent="0.2">
      <c r="A2707" s="1"/>
      <c r="B2707" s="1"/>
      <c r="C2707" s="16"/>
      <c r="D2707" s="1"/>
      <c r="E2707" s="1"/>
      <c r="F2707" s="1"/>
      <c r="G2707" s="1"/>
      <c r="H2707" s="11"/>
      <c r="I2707" s="11"/>
      <c r="J2707" s="11"/>
      <c r="K2707" s="2"/>
      <c r="L2707" s="2"/>
      <c r="M2707" s="1"/>
    </row>
    <row r="2708" spans="1:13" x14ac:dyDescent="0.2">
      <c r="A2708" s="1"/>
      <c r="B2708" s="1"/>
      <c r="C2708" s="16"/>
      <c r="D2708" s="1"/>
      <c r="E2708" s="1"/>
      <c r="F2708" s="1"/>
      <c r="G2708" s="1"/>
      <c r="H2708" s="11"/>
      <c r="I2708" s="11"/>
      <c r="J2708" s="11"/>
      <c r="K2708" s="2"/>
      <c r="L2708" s="2"/>
      <c r="M2708" s="1"/>
    </row>
    <row r="2709" spans="1:13" x14ac:dyDescent="0.2">
      <c r="A2709" s="1"/>
      <c r="B2709" s="1"/>
      <c r="C2709" s="16"/>
      <c r="D2709" s="1"/>
      <c r="E2709" s="1"/>
      <c r="F2709" s="1"/>
      <c r="G2709" s="1"/>
      <c r="H2709" s="11"/>
      <c r="I2709" s="11"/>
      <c r="J2709" s="11"/>
      <c r="K2709" s="2"/>
      <c r="L2709" s="2"/>
      <c r="M2709" s="1"/>
    </row>
    <row r="2710" spans="1:13" x14ac:dyDescent="0.2">
      <c r="A2710" s="1"/>
      <c r="B2710" s="1"/>
      <c r="C2710" s="16"/>
      <c r="D2710" s="1"/>
      <c r="E2710" s="1"/>
      <c r="F2710" s="1"/>
      <c r="G2710" s="1"/>
      <c r="H2710" s="11"/>
      <c r="I2710" s="11"/>
      <c r="J2710" s="11"/>
      <c r="K2710" s="2"/>
      <c r="L2710" s="2"/>
      <c r="M2710" s="1"/>
    </row>
    <row r="2711" spans="1:13" x14ac:dyDescent="0.2">
      <c r="A2711" s="1"/>
      <c r="B2711" s="1"/>
      <c r="C2711" s="16"/>
      <c r="D2711" s="1"/>
      <c r="E2711" s="1"/>
      <c r="F2711" s="1"/>
      <c r="G2711" s="1"/>
      <c r="H2711" s="11"/>
      <c r="I2711" s="11"/>
      <c r="J2711" s="11"/>
      <c r="K2711" s="2"/>
      <c r="L2711" s="2"/>
      <c r="M2711" s="1"/>
    </row>
    <row r="2712" spans="1:13" x14ac:dyDescent="0.2">
      <c r="A2712" s="1"/>
      <c r="B2712" s="1"/>
      <c r="C2712" s="16"/>
      <c r="D2712" s="1"/>
      <c r="E2712" s="1"/>
      <c r="F2712" s="1"/>
      <c r="G2712" s="1"/>
      <c r="H2712" s="11"/>
      <c r="I2712" s="11"/>
      <c r="J2712" s="11"/>
      <c r="K2712" s="2"/>
      <c r="L2712" s="2"/>
      <c r="M2712" s="1"/>
    </row>
    <row r="2713" spans="1:13" x14ac:dyDescent="0.2">
      <c r="A2713" s="1"/>
      <c r="B2713" s="1"/>
      <c r="C2713" s="16"/>
      <c r="D2713" s="1"/>
      <c r="E2713" s="1"/>
      <c r="F2713" s="1"/>
      <c r="G2713" s="1"/>
      <c r="H2713" s="11"/>
      <c r="I2713" s="11"/>
      <c r="J2713" s="11"/>
      <c r="K2713" s="2"/>
      <c r="L2713" s="2"/>
      <c r="M2713" s="1"/>
    </row>
    <row r="2714" spans="1:13" x14ac:dyDescent="0.2">
      <c r="A2714" s="1"/>
      <c r="B2714" s="1"/>
      <c r="C2714" s="16"/>
      <c r="D2714" s="1"/>
      <c r="E2714" s="1"/>
      <c r="F2714" s="1"/>
      <c r="G2714" s="1"/>
      <c r="H2714" s="11"/>
      <c r="I2714" s="11"/>
      <c r="J2714" s="11"/>
      <c r="K2714" s="2"/>
      <c r="L2714" s="2"/>
      <c r="M2714" s="1"/>
    </row>
    <row r="2715" spans="1:13" x14ac:dyDescent="0.2">
      <c r="A2715" s="1"/>
      <c r="B2715" s="1"/>
      <c r="C2715" s="16"/>
      <c r="D2715" s="1"/>
      <c r="E2715" s="1"/>
      <c r="F2715" s="1"/>
      <c r="G2715" s="1"/>
      <c r="H2715" s="11"/>
      <c r="I2715" s="11"/>
      <c r="J2715" s="11"/>
      <c r="K2715" s="2"/>
      <c r="L2715" s="2"/>
      <c r="M2715" s="1"/>
    </row>
    <row r="2716" spans="1:13" x14ac:dyDescent="0.2">
      <c r="A2716" s="1"/>
      <c r="B2716" s="1"/>
      <c r="C2716" s="16"/>
      <c r="D2716" s="1"/>
      <c r="E2716" s="1"/>
      <c r="F2716" s="1"/>
      <c r="G2716" s="1"/>
      <c r="H2716" s="11"/>
      <c r="I2716" s="11"/>
      <c r="J2716" s="11"/>
      <c r="K2716" s="2"/>
      <c r="L2716" s="2"/>
      <c r="M2716" s="1"/>
    </row>
    <row r="2717" spans="1:13" x14ac:dyDescent="0.2">
      <c r="A2717" s="1"/>
      <c r="B2717" s="1"/>
      <c r="C2717" s="16"/>
      <c r="D2717" s="1"/>
      <c r="E2717" s="1"/>
      <c r="F2717" s="1"/>
      <c r="G2717" s="1"/>
      <c r="H2717" s="11"/>
      <c r="I2717" s="11"/>
      <c r="J2717" s="11"/>
      <c r="K2717" s="2"/>
      <c r="L2717" s="2"/>
      <c r="M2717" s="1"/>
    </row>
    <row r="2718" spans="1:13" x14ac:dyDescent="0.2">
      <c r="A2718" s="1"/>
      <c r="B2718" s="1"/>
      <c r="C2718" s="16"/>
      <c r="D2718" s="1"/>
      <c r="E2718" s="1"/>
      <c r="F2718" s="1"/>
      <c r="G2718" s="1"/>
      <c r="H2718" s="11"/>
      <c r="I2718" s="11"/>
      <c r="J2718" s="11"/>
      <c r="K2718" s="2"/>
      <c r="L2718" s="2"/>
      <c r="M2718" s="1"/>
    </row>
    <row r="2719" spans="1:13" x14ac:dyDescent="0.2">
      <c r="A2719" s="1"/>
      <c r="B2719" s="1"/>
      <c r="C2719" s="16"/>
      <c r="D2719" s="1"/>
      <c r="E2719" s="1"/>
      <c r="F2719" s="1"/>
      <c r="G2719" s="1"/>
      <c r="H2719" s="11"/>
      <c r="I2719" s="11"/>
      <c r="J2719" s="11"/>
      <c r="K2719" s="2"/>
      <c r="L2719" s="2"/>
      <c r="M2719" s="1"/>
    </row>
    <row r="2720" spans="1:13" x14ac:dyDescent="0.2">
      <c r="A2720" s="1"/>
      <c r="B2720" s="1"/>
      <c r="C2720" s="16"/>
      <c r="D2720" s="1"/>
      <c r="E2720" s="1"/>
      <c r="F2720" s="1"/>
      <c r="G2720" s="1"/>
      <c r="H2720" s="11"/>
      <c r="I2720" s="11"/>
      <c r="J2720" s="11"/>
      <c r="K2720" s="2"/>
      <c r="L2720" s="2"/>
      <c r="M2720" s="1"/>
    </row>
    <row r="2721" spans="1:13" x14ac:dyDescent="0.2">
      <c r="A2721" s="1"/>
      <c r="B2721" s="1"/>
      <c r="C2721" s="16"/>
      <c r="D2721" s="1"/>
      <c r="E2721" s="1"/>
      <c r="F2721" s="1"/>
      <c r="G2721" s="1"/>
      <c r="H2721" s="11"/>
      <c r="I2721" s="11"/>
      <c r="J2721" s="11"/>
      <c r="K2721" s="2"/>
      <c r="L2721" s="2"/>
      <c r="M2721" s="1"/>
    </row>
    <row r="2722" spans="1:13" x14ac:dyDescent="0.2">
      <c r="A2722" s="1"/>
      <c r="B2722" s="1"/>
      <c r="C2722" s="16"/>
      <c r="D2722" s="1"/>
      <c r="E2722" s="1"/>
      <c r="F2722" s="1"/>
      <c r="G2722" s="1"/>
      <c r="H2722" s="11"/>
      <c r="I2722" s="11"/>
      <c r="J2722" s="11"/>
      <c r="K2722" s="2"/>
      <c r="L2722" s="2"/>
      <c r="M2722" s="1"/>
    </row>
    <row r="2723" spans="1:13" x14ac:dyDescent="0.2">
      <c r="A2723" s="1"/>
      <c r="B2723" s="1"/>
      <c r="C2723" s="16"/>
      <c r="D2723" s="1"/>
      <c r="E2723" s="1"/>
      <c r="F2723" s="1"/>
      <c r="G2723" s="1"/>
      <c r="H2723" s="11"/>
      <c r="I2723" s="11"/>
      <c r="J2723" s="11"/>
      <c r="K2723" s="2"/>
      <c r="L2723" s="2"/>
      <c r="M2723" s="1"/>
    </row>
    <row r="2724" spans="1:13" x14ac:dyDescent="0.2">
      <c r="A2724" s="1"/>
      <c r="B2724" s="1"/>
      <c r="C2724" s="16"/>
      <c r="D2724" s="1"/>
      <c r="E2724" s="1"/>
      <c r="F2724" s="1"/>
      <c r="G2724" s="1"/>
      <c r="H2724" s="11"/>
      <c r="I2724" s="11"/>
      <c r="J2724" s="11"/>
      <c r="K2724" s="2"/>
      <c r="L2724" s="2"/>
      <c r="M2724" s="1"/>
    </row>
    <row r="2725" spans="1:13" x14ac:dyDescent="0.2">
      <c r="A2725" s="1"/>
      <c r="B2725" s="1"/>
      <c r="C2725" s="16"/>
      <c r="D2725" s="1"/>
      <c r="E2725" s="1"/>
      <c r="F2725" s="1"/>
      <c r="G2725" s="1"/>
      <c r="H2725" s="11"/>
      <c r="I2725" s="11"/>
      <c r="J2725" s="11"/>
      <c r="K2725" s="2"/>
      <c r="L2725" s="2"/>
      <c r="M2725" s="1"/>
    </row>
    <row r="2726" spans="1:13" x14ac:dyDescent="0.2">
      <c r="A2726" s="1"/>
      <c r="B2726" s="1"/>
      <c r="C2726" s="16"/>
      <c r="D2726" s="1"/>
      <c r="E2726" s="1"/>
      <c r="F2726" s="1"/>
      <c r="G2726" s="1"/>
      <c r="H2726" s="11"/>
      <c r="I2726" s="11"/>
      <c r="J2726" s="11"/>
      <c r="K2726" s="2"/>
      <c r="L2726" s="2"/>
      <c r="M2726" s="1"/>
    </row>
    <row r="2727" spans="1:13" x14ac:dyDescent="0.2">
      <c r="A2727" s="1"/>
      <c r="B2727" s="1"/>
      <c r="C2727" s="16"/>
      <c r="D2727" s="1"/>
      <c r="E2727" s="1"/>
      <c r="F2727" s="1"/>
      <c r="G2727" s="1"/>
      <c r="H2727" s="11"/>
      <c r="I2727" s="11"/>
      <c r="J2727" s="11"/>
      <c r="K2727" s="2"/>
      <c r="L2727" s="2"/>
      <c r="M2727" s="1"/>
    </row>
    <row r="2728" spans="1:13" x14ac:dyDescent="0.2">
      <c r="A2728" s="1"/>
      <c r="B2728" s="1"/>
      <c r="C2728" s="16"/>
      <c r="D2728" s="1"/>
      <c r="E2728" s="1"/>
      <c r="F2728" s="1"/>
      <c r="G2728" s="1"/>
      <c r="H2728" s="11"/>
      <c r="I2728" s="11"/>
      <c r="J2728" s="11"/>
      <c r="K2728" s="2"/>
      <c r="L2728" s="2"/>
      <c r="M2728" s="1"/>
    </row>
    <row r="2729" spans="1:13" x14ac:dyDescent="0.2">
      <c r="A2729" s="1"/>
      <c r="B2729" s="1"/>
      <c r="C2729" s="16"/>
      <c r="D2729" s="1"/>
      <c r="E2729" s="1"/>
      <c r="F2729" s="1"/>
      <c r="G2729" s="1"/>
      <c r="H2729" s="11"/>
      <c r="I2729" s="11"/>
      <c r="J2729" s="11"/>
      <c r="K2729" s="2"/>
      <c r="L2729" s="2"/>
      <c r="M2729" s="1"/>
    </row>
    <row r="2730" spans="1:13" x14ac:dyDescent="0.2">
      <c r="A2730" s="1"/>
      <c r="B2730" s="1"/>
      <c r="C2730" s="16"/>
      <c r="D2730" s="1"/>
      <c r="E2730" s="1"/>
      <c r="F2730" s="1"/>
      <c r="G2730" s="1"/>
      <c r="H2730" s="11"/>
      <c r="I2730" s="11"/>
      <c r="J2730" s="11"/>
      <c r="K2730" s="2"/>
      <c r="L2730" s="2"/>
      <c r="M2730" s="1"/>
    </row>
    <row r="2731" spans="1:13" x14ac:dyDescent="0.2">
      <c r="A2731" s="1"/>
      <c r="B2731" s="1"/>
      <c r="C2731" s="16"/>
      <c r="D2731" s="1"/>
      <c r="E2731" s="1"/>
      <c r="F2731" s="1"/>
      <c r="G2731" s="1"/>
      <c r="H2731" s="11"/>
      <c r="I2731" s="11"/>
      <c r="J2731" s="11"/>
      <c r="K2731" s="2"/>
      <c r="L2731" s="2"/>
      <c r="M2731" s="1"/>
    </row>
    <row r="2732" spans="1:13" x14ac:dyDescent="0.2">
      <c r="A2732" s="1"/>
      <c r="B2732" s="1"/>
      <c r="C2732" s="16"/>
      <c r="D2732" s="1"/>
      <c r="E2732" s="1"/>
      <c r="F2732" s="1"/>
      <c r="G2732" s="1"/>
      <c r="H2732" s="11"/>
      <c r="I2732" s="11"/>
      <c r="J2732" s="11"/>
      <c r="K2732" s="2"/>
      <c r="L2732" s="2"/>
      <c r="M2732" s="1"/>
    </row>
    <row r="2733" spans="1:13" x14ac:dyDescent="0.2">
      <c r="A2733" s="1"/>
      <c r="B2733" s="1"/>
      <c r="C2733" s="16"/>
      <c r="D2733" s="1"/>
      <c r="E2733" s="1"/>
      <c r="F2733" s="1"/>
      <c r="G2733" s="1"/>
      <c r="H2733" s="11"/>
      <c r="I2733" s="11"/>
      <c r="J2733" s="11"/>
      <c r="K2733" s="2"/>
      <c r="L2733" s="2"/>
      <c r="M2733" s="1"/>
    </row>
    <row r="2734" spans="1:13" x14ac:dyDescent="0.2">
      <c r="A2734" s="1"/>
      <c r="B2734" s="1"/>
      <c r="C2734" s="16"/>
      <c r="D2734" s="1"/>
      <c r="E2734" s="1"/>
      <c r="F2734" s="1"/>
      <c r="G2734" s="1"/>
      <c r="H2734" s="11"/>
      <c r="I2734" s="11"/>
      <c r="J2734" s="11"/>
      <c r="K2734" s="2"/>
      <c r="L2734" s="2"/>
      <c r="M2734" s="1"/>
    </row>
    <row r="2735" spans="1:13" x14ac:dyDescent="0.2">
      <c r="A2735" s="1"/>
      <c r="B2735" s="1"/>
      <c r="C2735" s="16"/>
      <c r="D2735" s="1"/>
      <c r="E2735" s="1"/>
      <c r="F2735" s="1"/>
      <c r="G2735" s="1"/>
      <c r="H2735" s="11"/>
      <c r="I2735" s="11"/>
      <c r="J2735" s="11"/>
      <c r="K2735" s="2"/>
      <c r="L2735" s="2"/>
      <c r="M2735" s="1"/>
    </row>
    <row r="2736" spans="1:13" x14ac:dyDescent="0.2">
      <c r="A2736" s="1"/>
      <c r="B2736" s="1"/>
      <c r="C2736" s="16"/>
      <c r="D2736" s="1"/>
      <c r="E2736" s="1"/>
      <c r="F2736" s="1"/>
      <c r="G2736" s="1"/>
      <c r="H2736" s="11"/>
      <c r="I2736" s="11"/>
      <c r="J2736" s="11"/>
      <c r="K2736" s="2"/>
      <c r="L2736" s="2"/>
      <c r="M2736" s="1"/>
    </row>
    <row r="2737" spans="1:13" x14ac:dyDescent="0.2">
      <c r="A2737" s="1"/>
      <c r="B2737" s="1"/>
      <c r="C2737" s="16"/>
      <c r="D2737" s="1"/>
      <c r="E2737" s="1"/>
      <c r="F2737" s="1"/>
      <c r="G2737" s="1"/>
      <c r="H2737" s="11"/>
      <c r="I2737" s="11"/>
      <c r="J2737" s="11"/>
      <c r="K2737" s="2"/>
      <c r="L2737" s="2"/>
      <c r="M2737" s="1"/>
    </row>
    <row r="2738" spans="1:13" x14ac:dyDescent="0.2">
      <c r="A2738" s="1"/>
      <c r="B2738" s="1"/>
      <c r="C2738" s="16"/>
      <c r="D2738" s="1"/>
      <c r="E2738" s="1"/>
      <c r="F2738" s="1"/>
      <c r="G2738" s="1"/>
      <c r="H2738" s="11"/>
      <c r="I2738" s="11"/>
      <c r="J2738" s="11"/>
      <c r="K2738" s="2"/>
      <c r="L2738" s="2"/>
      <c r="M2738" s="1"/>
    </row>
    <row r="2739" spans="1:13" x14ac:dyDescent="0.2">
      <c r="A2739" s="1"/>
      <c r="B2739" s="1"/>
      <c r="C2739" s="16"/>
      <c r="D2739" s="1"/>
      <c r="E2739" s="1"/>
      <c r="F2739" s="1"/>
      <c r="G2739" s="1"/>
      <c r="H2739" s="11"/>
      <c r="I2739" s="11"/>
      <c r="J2739" s="11"/>
      <c r="K2739" s="2"/>
      <c r="L2739" s="2"/>
      <c r="M2739" s="1"/>
    </row>
    <row r="2740" spans="1:13" x14ac:dyDescent="0.2">
      <c r="A2740" s="1"/>
      <c r="B2740" s="1"/>
      <c r="C2740" s="16"/>
      <c r="D2740" s="1"/>
      <c r="E2740" s="1"/>
      <c r="F2740" s="1"/>
      <c r="G2740" s="1"/>
      <c r="H2740" s="11"/>
      <c r="I2740" s="11"/>
      <c r="J2740" s="11"/>
      <c r="K2740" s="2"/>
      <c r="L2740" s="2"/>
      <c r="M2740" s="1"/>
    </row>
    <row r="2741" spans="1:13" x14ac:dyDescent="0.2">
      <c r="A2741" s="1"/>
      <c r="B2741" s="1"/>
      <c r="C2741" s="16"/>
      <c r="D2741" s="1"/>
      <c r="E2741" s="1"/>
      <c r="F2741" s="1"/>
      <c r="G2741" s="1"/>
      <c r="H2741" s="11"/>
      <c r="I2741" s="11"/>
      <c r="J2741" s="11"/>
      <c r="K2741" s="2"/>
      <c r="L2741" s="2"/>
      <c r="M2741" s="1"/>
    </row>
    <row r="2742" spans="1:13" x14ac:dyDescent="0.2">
      <c r="A2742" s="1"/>
      <c r="B2742" s="1"/>
      <c r="C2742" s="16"/>
      <c r="D2742" s="1"/>
      <c r="E2742" s="1"/>
      <c r="F2742" s="1"/>
      <c r="G2742" s="1"/>
      <c r="H2742" s="11"/>
      <c r="I2742" s="11"/>
      <c r="J2742" s="11"/>
      <c r="K2742" s="2"/>
      <c r="L2742" s="2"/>
      <c r="M2742" s="1"/>
    </row>
    <row r="2743" spans="1:13" x14ac:dyDescent="0.2">
      <c r="A2743" s="1"/>
      <c r="B2743" s="1"/>
      <c r="C2743" s="16"/>
      <c r="D2743" s="1"/>
      <c r="E2743" s="1"/>
      <c r="F2743" s="1"/>
      <c r="G2743" s="1"/>
      <c r="H2743" s="11"/>
      <c r="I2743" s="11"/>
      <c r="J2743" s="11"/>
      <c r="K2743" s="2"/>
      <c r="L2743" s="2"/>
      <c r="M2743" s="1"/>
    </row>
    <row r="2744" spans="1:13" x14ac:dyDescent="0.2">
      <c r="A2744" s="1"/>
      <c r="B2744" s="1"/>
      <c r="C2744" s="16"/>
      <c r="D2744" s="1"/>
      <c r="E2744" s="1"/>
      <c r="F2744" s="1"/>
      <c r="G2744" s="1"/>
      <c r="H2744" s="11"/>
      <c r="I2744" s="11"/>
      <c r="J2744" s="11"/>
      <c r="K2744" s="2"/>
      <c r="L2744" s="2"/>
      <c r="M2744" s="1"/>
    </row>
    <row r="2745" spans="1:13" x14ac:dyDescent="0.2">
      <c r="A2745" s="1"/>
      <c r="B2745" s="1"/>
      <c r="C2745" s="16"/>
      <c r="D2745" s="1"/>
      <c r="E2745" s="1"/>
      <c r="F2745" s="1"/>
      <c r="G2745" s="1"/>
      <c r="H2745" s="11"/>
      <c r="I2745" s="11"/>
      <c r="J2745" s="11"/>
      <c r="K2745" s="2"/>
      <c r="L2745" s="2"/>
      <c r="M2745" s="1"/>
    </row>
    <row r="2746" spans="1:13" x14ac:dyDescent="0.2">
      <c r="A2746" s="1"/>
      <c r="B2746" s="1"/>
      <c r="C2746" s="16"/>
      <c r="D2746" s="1"/>
      <c r="E2746" s="1"/>
      <c r="F2746" s="1"/>
      <c r="G2746" s="1"/>
      <c r="H2746" s="11"/>
      <c r="I2746" s="11"/>
      <c r="J2746" s="11"/>
      <c r="K2746" s="2"/>
      <c r="L2746" s="2"/>
      <c r="M2746" s="1"/>
    </row>
    <row r="2747" spans="1:13" x14ac:dyDescent="0.2">
      <c r="A2747" s="1"/>
      <c r="B2747" s="1"/>
      <c r="C2747" s="16"/>
      <c r="D2747" s="1"/>
      <c r="E2747" s="1"/>
      <c r="F2747" s="1"/>
      <c r="G2747" s="1"/>
      <c r="H2747" s="11"/>
      <c r="I2747" s="11"/>
      <c r="J2747" s="11"/>
      <c r="K2747" s="2"/>
      <c r="L2747" s="2"/>
      <c r="M2747" s="1"/>
    </row>
    <row r="2748" spans="1:13" x14ac:dyDescent="0.2">
      <c r="A2748" s="1"/>
      <c r="B2748" s="1"/>
      <c r="C2748" s="16"/>
      <c r="D2748" s="1"/>
      <c r="E2748" s="1"/>
      <c r="F2748" s="1"/>
      <c r="G2748" s="1"/>
      <c r="H2748" s="11"/>
      <c r="I2748" s="11"/>
      <c r="J2748" s="11"/>
      <c r="K2748" s="2"/>
      <c r="L2748" s="2"/>
      <c r="M2748" s="1"/>
    </row>
    <row r="2749" spans="1:13" x14ac:dyDescent="0.2">
      <c r="A2749" s="1"/>
      <c r="B2749" s="1"/>
      <c r="C2749" s="16"/>
      <c r="D2749" s="1"/>
      <c r="E2749" s="1"/>
      <c r="F2749" s="1"/>
      <c r="G2749" s="1"/>
      <c r="H2749" s="11"/>
      <c r="I2749" s="11"/>
      <c r="J2749" s="11"/>
      <c r="K2749" s="2"/>
      <c r="L2749" s="2"/>
      <c r="M2749" s="1"/>
    </row>
    <row r="2750" spans="1:13" x14ac:dyDescent="0.2">
      <c r="A2750" s="1"/>
      <c r="B2750" s="1"/>
      <c r="C2750" s="16"/>
      <c r="D2750" s="1"/>
      <c r="E2750" s="1"/>
      <c r="F2750" s="1"/>
      <c r="G2750" s="1"/>
      <c r="H2750" s="11"/>
      <c r="I2750" s="11"/>
      <c r="J2750" s="11"/>
      <c r="K2750" s="2"/>
      <c r="L2750" s="2"/>
      <c r="M2750" s="1"/>
    </row>
    <row r="2751" spans="1:13" x14ac:dyDescent="0.2">
      <c r="A2751" s="1"/>
      <c r="B2751" s="1"/>
      <c r="C2751" s="16"/>
      <c r="D2751" s="1"/>
      <c r="E2751" s="1"/>
      <c r="F2751" s="1"/>
      <c r="G2751" s="1"/>
      <c r="H2751" s="11"/>
      <c r="I2751" s="11"/>
      <c r="J2751" s="11"/>
      <c r="K2751" s="2"/>
      <c r="L2751" s="2"/>
      <c r="M2751" s="1"/>
    </row>
    <row r="2752" spans="1:13" x14ac:dyDescent="0.2">
      <c r="A2752" s="1"/>
      <c r="B2752" s="1"/>
      <c r="C2752" s="16"/>
      <c r="D2752" s="1"/>
      <c r="E2752" s="1"/>
      <c r="F2752" s="1"/>
      <c r="G2752" s="1"/>
      <c r="H2752" s="11"/>
      <c r="I2752" s="11"/>
      <c r="J2752" s="11"/>
      <c r="K2752" s="2"/>
      <c r="L2752" s="2"/>
      <c r="M2752" s="1"/>
    </row>
    <row r="2753" spans="1:13" x14ac:dyDescent="0.2">
      <c r="A2753" s="1"/>
      <c r="B2753" s="1"/>
      <c r="C2753" s="16"/>
      <c r="D2753" s="1"/>
      <c r="E2753" s="1"/>
      <c r="F2753" s="1"/>
      <c r="G2753" s="1"/>
      <c r="H2753" s="11"/>
      <c r="I2753" s="11"/>
      <c r="J2753" s="11"/>
      <c r="K2753" s="2"/>
      <c r="L2753" s="2"/>
      <c r="M2753" s="1"/>
    </row>
    <row r="2754" spans="1:13" x14ac:dyDescent="0.2">
      <c r="A2754" s="1"/>
      <c r="B2754" s="1"/>
      <c r="C2754" s="16"/>
      <c r="D2754" s="1"/>
      <c r="E2754" s="1"/>
      <c r="F2754" s="1"/>
      <c r="G2754" s="1"/>
      <c r="H2754" s="11"/>
      <c r="I2754" s="11"/>
      <c r="J2754" s="11"/>
      <c r="K2754" s="2"/>
      <c r="L2754" s="2"/>
      <c r="M2754" s="1"/>
    </row>
    <row r="2755" spans="1:13" x14ac:dyDescent="0.2">
      <c r="A2755" s="1"/>
      <c r="B2755" s="1"/>
      <c r="C2755" s="16"/>
      <c r="D2755" s="1"/>
      <c r="E2755" s="1"/>
      <c r="F2755" s="1"/>
      <c r="G2755" s="1"/>
      <c r="H2755" s="11"/>
      <c r="I2755" s="11"/>
      <c r="J2755" s="11"/>
      <c r="K2755" s="2"/>
      <c r="L2755" s="2"/>
      <c r="M2755" s="1"/>
    </row>
    <row r="2756" spans="1:13" x14ac:dyDescent="0.2">
      <c r="A2756" s="1"/>
      <c r="B2756" s="1"/>
      <c r="C2756" s="16"/>
      <c r="D2756" s="1"/>
      <c r="E2756" s="1"/>
      <c r="F2756" s="1"/>
      <c r="G2756" s="1"/>
      <c r="H2756" s="11"/>
      <c r="I2756" s="11"/>
      <c r="J2756" s="11"/>
      <c r="K2756" s="2"/>
      <c r="L2756" s="2"/>
      <c r="M2756" s="1"/>
    </row>
    <row r="2757" spans="1:13" x14ac:dyDescent="0.2">
      <c r="A2757" s="1"/>
      <c r="B2757" s="1"/>
      <c r="C2757" s="16"/>
      <c r="D2757" s="1"/>
      <c r="E2757" s="1"/>
      <c r="F2757" s="1"/>
      <c r="G2757" s="1"/>
      <c r="H2757" s="11"/>
      <c r="I2757" s="11"/>
      <c r="J2757" s="11"/>
      <c r="K2757" s="2"/>
      <c r="L2757" s="2"/>
      <c r="M2757" s="1"/>
    </row>
    <row r="2758" spans="1:13" x14ac:dyDescent="0.2">
      <c r="A2758" s="1"/>
      <c r="B2758" s="1"/>
      <c r="C2758" s="16"/>
      <c r="D2758" s="1"/>
      <c r="E2758" s="1"/>
      <c r="F2758" s="1"/>
      <c r="G2758" s="1"/>
      <c r="H2758" s="11"/>
      <c r="I2758" s="11"/>
      <c r="J2758" s="11"/>
      <c r="K2758" s="2"/>
      <c r="L2758" s="2"/>
      <c r="M2758" s="1"/>
    </row>
    <row r="2759" spans="1:13" x14ac:dyDescent="0.2">
      <c r="A2759" s="1"/>
      <c r="B2759" s="1"/>
      <c r="C2759" s="16"/>
      <c r="D2759" s="1"/>
      <c r="E2759" s="1"/>
      <c r="F2759" s="1"/>
      <c r="G2759" s="1"/>
      <c r="H2759" s="11"/>
      <c r="I2759" s="11"/>
      <c r="J2759" s="11"/>
      <c r="K2759" s="2"/>
      <c r="L2759" s="2"/>
      <c r="M2759" s="1"/>
    </row>
    <row r="2760" spans="1:13" x14ac:dyDescent="0.2">
      <c r="A2760" s="1"/>
      <c r="B2760" s="1"/>
      <c r="C2760" s="16"/>
      <c r="D2760" s="1"/>
      <c r="E2760" s="1"/>
      <c r="F2760" s="1"/>
      <c r="G2760" s="1"/>
      <c r="H2760" s="11"/>
      <c r="I2760" s="11"/>
      <c r="J2760" s="11"/>
      <c r="K2760" s="2"/>
      <c r="L2760" s="2"/>
      <c r="M2760" s="1"/>
    </row>
    <row r="2761" spans="1:13" x14ac:dyDescent="0.2">
      <c r="A2761" s="1"/>
      <c r="B2761" s="1"/>
      <c r="C2761" s="16"/>
      <c r="D2761" s="1"/>
      <c r="E2761" s="1"/>
      <c r="F2761" s="1"/>
      <c r="G2761" s="1"/>
      <c r="H2761" s="11"/>
      <c r="I2761" s="11"/>
      <c r="J2761" s="11"/>
      <c r="K2761" s="2"/>
      <c r="L2761" s="2"/>
      <c r="M2761" s="1"/>
    </row>
    <row r="2762" spans="1:13" x14ac:dyDescent="0.2">
      <c r="A2762" s="1"/>
      <c r="B2762" s="1"/>
      <c r="C2762" s="16"/>
      <c r="D2762" s="1"/>
      <c r="E2762" s="1"/>
      <c r="F2762" s="1"/>
      <c r="G2762" s="1"/>
      <c r="H2762" s="11"/>
      <c r="I2762" s="11"/>
      <c r="J2762" s="11"/>
      <c r="K2762" s="2"/>
      <c r="L2762" s="2"/>
      <c r="M2762" s="1"/>
    </row>
    <row r="2763" spans="1:13" x14ac:dyDescent="0.2">
      <c r="A2763" s="1"/>
      <c r="B2763" s="1"/>
      <c r="C2763" s="16"/>
      <c r="D2763" s="1"/>
      <c r="E2763" s="1"/>
      <c r="F2763" s="1"/>
      <c r="G2763" s="1"/>
      <c r="H2763" s="11"/>
      <c r="I2763" s="11"/>
      <c r="J2763" s="11"/>
      <c r="K2763" s="2"/>
      <c r="L2763" s="2"/>
      <c r="M2763" s="1"/>
    </row>
    <row r="2764" spans="1:13" x14ac:dyDescent="0.2">
      <c r="A2764" s="1"/>
      <c r="B2764" s="1"/>
      <c r="C2764" s="16"/>
      <c r="D2764" s="1"/>
      <c r="E2764" s="1"/>
      <c r="F2764" s="1"/>
      <c r="G2764" s="1"/>
      <c r="H2764" s="11"/>
      <c r="I2764" s="11"/>
      <c r="J2764" s="11"/>
      <c r="K2764" s="2"/>
      <c r="L2764" s="2"/>
      <c r="M2764" s="1"/>
    </row>
    <row r="2765" spans="1:13" x14ac:dyDescent="0.2">
      <c r="A2765" s="1"/>
      <c r="B2765" s="1"/>
      <c r="C2765" s="16"/>
      <c r="D2765" s="1"/>
      <c r="E2765" s="1"/>
      <c r="F2765" s="1"/>
      <c r="G2765" s="1"/>
      <c r="H2765" s="11"/>
      <c r="I2765" s="11"/>
      <c r="J2765" s="11"/>
      <c r="K2765" s="2"/>
      <c r="L2765" s="2"/>
      <c r="M2765" s="1"/>
    </row>
    <row r="2766" spans="1:13" x14ac:dyDescent="0.2">
      <c r="A2766" s="1"/>
      <c r="B2766" s="1"/>
      <c r="C2766" s="16"/>
      <c r="D2766" s="1"/>
      <c r="E2766" s="1"/>
      <c r="F2766" s="1"/>
      <c r="G2766" s="1"/>
      <c r="H2766" s="11"/>
      <c r="I2766" s="11"/>
      <c r="J2766" s="11"/>
      <c r="K2766" s="2"/>
      <c r="L2766" s="2"/>
      <c r="M2766" s="1"/>
    </row>
    <row r="2767" spans="1:13" x14ac:dyDescent="0.2">
      <c r="A2767" s="1"/>
      <c r="B2767" s="1"/>
      <c r="C2767" s="16"/>
      <c r="D2767" s="1"/>
      <c r="E2767" s="1"/>
      <c r="F2767" s="1"/>
      <c r="G2767" s="1"/>
      <c r="H2767" s="11"/>
      <c r="I2767" s="11"/>
      <c r="J2767" s="11"/>
      <c r="K2767" s="2"/>
      <c r="L2767" s="2"/>
      <c r="M2767" s="1"/>
    </row>
    <row r="2768" spans="1:13" x14ac:dyDescent="0.2">
      <c r="A2768" s="1"/>
      <c r="B2768" s="1"/>
      <c r="C2768" s="16"/>
      <c r="D2768" s="1"/>
      <c r="E2768" s="1"/>
      <c r="F2768" s="1"/>
      <c r="G2768" s="1"/>
      <c r="H2768" s="11"/>
      <c r="I2768" s="11"/>
      <c r="J2768" s="11"/>
      <c r="K2768" s="2"/>
      <c r="L2768" s="2"/>
      <c r="M2768" s="1"/>
    </row>
    <row r="2769" spans="1:13" x14ac:dyDescent="0.2">
      <c r="A2769" s="1"/>
      <c r="B2769" s="1"/>
      <c r="C2769" s="16"/>
      <c r="D2769" s="1"/>
      <c r="E2769" s="1"/>
      <c r="F2769" s="1"/>
      <c r="G2769" s="1"/>
      <c r="H2769" s="11"/>
      <c r="I2769" s="11"/>
      <c r="J2769" s="11"/>
      <c r="K2769" s="2"/>
      <c r="L2769" s="2"/>
      <c r="M2769" s="1"/>
    </row>
    <row r="2770" spans="1:13" x14ac:dyDescent="0.2">
      <c r="A2770" s="1"/>
      <c r="B2770" s="1"/>
      <c r="C2770" s="16"/>
      <c r="D2770" s="1"/>
      <c r="E2770" s="1"/>
      <c r="F2770" s="1"/>
      <c r="G2770" s="1"/>
      <c r="H2770" s="11"/>
      <c r="I2770" s="11"/>
      <c r="J2770" s="11"/>
      <c r="K2770" s="2"/>
      <c r="L2770" s="2"/>
      <c r="M2770" s="1"/>
    </row>
    <row r="2771" spans="1:13" x14ac:dyDescent="0.2">
      <c r="A2771" s="1"/>
      <c r="B2771" s="1"/>
      <c r="C2771" s="16"/>
      <c r="D2771" s="1"/>
      <c r="E2771" s="1"/>
      <c r="F2771" s="1"/>
      <c r="G2771" s="1"/>
      <c r="H2771" s="11"/>
      <c r="I2771" s="11"/>
      <c r="J2771" s="11"/>
      <c r="K2771" s="2"/>
      <c r="L2771" s="2"/>
      <c r="M2771" s="1"/>
    </row>
    <row r="2772" spans="1:13" x14ac:dyDescent="0.2">
      <c r="A2772" s="1"/>
      <c r="B2772" s="1"/>
      <c r="C2772" s="16"/>
      <c r="D2772" s="1"/>
      <c r="E2772" s="1"/>
      <c r="F2772" s="1"/>
      <c r="G2772" s="1"/>
      <c r="H2772" s="11"/>
      <c r="I2772" s="11"/>
      <c r="J2772" s="11"/>
      <c r="K2772" s="2"/>
      <c r="L2772" s="2"/>
      <c r="M2772" s="1"/>
    </row>
    <row r="2773" spans="1:13" x14ac:dyDescent="0.2">
      <c r="A2773" s="1"/>
      <c r="B2773" s="1"/>
      <c r="C2773" s="16"/>
      <c r="D2773" s="1"/>
      <c r="E2773" s="1"/>
      <c r="F2773" s="1"/>
      <c r="G2773" s="1"/>
      <c r="H2773" s="11"/>
      <c r="I2773" s="11"/>
      <c r="J2773" s="11"/>
      <c r="K2773" s="2"/>
      <c r="L2773" s="2"/>
      <c r="M2773" s="1"/>
    </row>
    <row r="2774" spans="1:13" x14ac:dyDescent="0.2">
      <c r="A2774" s="1"/>
      <c r="B2774" s="1"/>
      <c r="C2774" s="16"/>
      <c r="D2774" s="1"/>
      <c r="E2774" s="1"/>
      <c r="F2774" s="1"/>
      <c r="G2774" s="1"/>
      <c r="H2774" s="11"/>
      <c r="I2774" s="11"/>
      <c r="J2774" s="11"/>
      <c r="K2774" s="2"/>
      <c r="L2774" s="2"/>
      <c r="M2774" s="1"/>
    </row>
    <row r="2775" spans="1:13" x14ac:dyDescent="0.2">
      <c r="A2775" s="1"/>
      <c r="B2775" s="1"/>
      <c r="C2775" s="16"/>
      <c r="D2775" s="1"/>
      <c r="E2775" s="1"/>
      <c r="F2775" s="1"/>
      <c r="G2775" s="1"/>
      <c r="H2775" s="11"/>
      <c r="I2775" s="11"/>
      <c r="J2775" s="11"/>
      <c r="K2775" s="2"/>
      <c r="L2775" s="2"/>
      <c r="M2775" s="1"/>
    </row>
    <row r="2776" spans="1:13" x14ac:dyDescent="0.2">
      <c r="A2776" s="1"/>
      <c r="B2776" s="1"/>
      <c r="C2776" s="16"/>
      <c r="D2776" s="1"/>
      <c r="E2776" s="1"/>
      <c r="F2776" s="1"/>
      <c r="G2776" s="1"/>
      <c r="H2776" s="11"/>
      <c r="I2776" s="11"/>
      <c r="J2776" s="11"/>
      <c r="K2776" s="2"/>
      <c r="L2776" s="2"/>
      <c r="M2776" s="1"/>
    </row>
    <row r="2777" spans="1:13" x14ac:dyDescent="0.2">
      <c r="A2777" s="1"/>
      <c r="B2777" s="1"/>
      <c r="C2777" s="16"/>
      <c r="D2777" s="1"/>
      <c r="E2777" s="1"/>
      <c r="F2777" s="1"/>
      <c r="G2777" s="1"/>
      <c r="H2777" s="11"/>
      <c r="I2777" s="11"/>
      <c r="J2777" s="11"/>
      <c r="K2777" s="2"/>
      <c r="L2777" s="2"/>
      <c r="M2777" s="1"/>
    </row>
    <row r="2778" spans="1:13" x14ac:dyDescent="0.2">
      <c r="A2778" s="1"/>
      <c r="B2778" s="1"/>
      <c r="C2778" s="16"/>
      <c r="D2778" s="1"/>
      <c r="E2778" s="1"/>
      <c r="F2778" s="1"/>
      <c r="G2778" s="1"/>
      <c r="H2778" s="11"/>
      <c r="I2778" s="11"/>
      <c r="J2778" s="11"/>
      <c r="K2778" s="2"/>
      <c r="L2778" s="2"/>
      <c r="M2778" s="1"/>
    </row>
    <row r="2779" spans="1:13" x14ac:dyDescent="0.2">
      <c r="A2779" s="1"/>
      <c r="B2779" s="1"/>
      <c r="C2779" s="16"/>
      <c r="D2779" s="1"/>
      <c r="E2779" s="1"/>
      <c r="F2779" s="1"/>
      <c r="G2779" s="1"/>
      <c r="H2779" s="11"/>
      <c r="I2779" s="11"/>
      <c r="J2779" s="11"/>
      <c r="K2779" s="2"/>
      <c r="L2779" s="2"/>
      <c r="M2779" s="1"/>
    </row>
    <row r="2780" spans="1:13" x14ac:dyDescent="0.2">
      <c r="A2780" s="1"/>
      <c r="B2780" s="1"/>
      <c r="C2780" s="16"/>
      <c r="D2780" s="1"/>
      <c r="E2780" s="1"/>
      <c r="F2780" s="1"/>
      <c r="G2780" s="1"/>
      <c r="H2780" s="11"/>
      <c r="I2780" s="11"/>
      <c r="J2780" s="11"/>
      <c r="K2780" s="2"/>
      <c r="L2780" s="2"/>
      <c r="M2780" s="1"/>
    </row>
    <row r="2781" spans="1:13" x14ac:dyDescent="0.2">
      <c r="A2781" s="1"/>
      <c r="B2781" s="1"/>
      <c r="C2781" s="16"/>
      <c r="D2781" s="1"/>
      <c r="E2781" s="1"/>
      <c r="F2781" s="1"/>
      <c r="G2781" s="1"/>
      <c r="H2781" s="11"/>
      <c r="I2781" s="11"/>
      <c r="J2781" s="11"/>
      <c r="K2781" s="2"/>
      <c r="L2781" s="2"/>
      <c r="M2781" s="1"/>
    </row>
    <row r="2782" spans="1:13" x14ac:dyDescent="0.2">
      <c r="A2782" s="1"/>
      <c r="B2782" s="1"/>
      <c r="C2782" s="16"/>
      <c r="D2782" s="1"/>
      <c r="E2782" s="1"/>
      <c r="F2782" s="1"/>
      <c r="G2782" s="1"/>
      <c r="H2782" s="11"/>
      <c r="I2782" s="11"/>
      <c r="J2782" s="11"/>
      <c r="K2782" s="2"/>
      <c r="L2782" s="2"/>
      <c r="M2782" s="1"/>
    </row>
    <row r="2783" spans="1:13" x14ac:dyDescent="0.2">
      <c r="A2783" s="1"/>
      <c r="B2783" s="1"/>
      <c r="C2783" s="16"/>
      <c r="D2783" s="1"/>
      <c r="E2783" s="1"/>
      <c r="F2783" s="1"/>
      <c r="G2783" s="1"/>
      <c r="H2783" s="11"/>
      <c r="I2783" s="11"/>
      <c r="J2783" s="11"/>
      <c r="K2783" s="2"/>
      <c r="L2783" s="2"/>
      <c r="M2783" s="1"/>
    </row>
    <row r="2784" spans="1:13" x14ac:dyDescent="0.2">
      <c r="A2784" s="1"/>
      <c r="B2784" s="1"/>
      <c r="C2784" s="16"/>
      <c r="D2784" s="1"/>
      <c r="E2784" s="1"/>
      <c r="F2784" s="1"/>
      <c r="G2784" s="1"/>
      <c r="H2784" s="11"/>
      <c r="I2784" s="11"/>
      <c r="J2784" s="11"/>
      <c r="K2784" s="2"/>
      <c r="L2784" s="2"/>
      <c r="M2784" s="1"/>
    </row>
    <row r="2785" spans="1:13" x14ac:dyDescent="0.2">
      <c r="A2785" s="1"/>
      <c r="B2785" s="1"/>
      <c r="C2785" s="16"/>
      <c r="D2785" s="1"/>
      <c r="E2785" s="1"/>
      <c r="F2785" s="1"/>
      <c r="G2785" s="1"/>
      <c r="H2785" s="11"/>
      <c r="I2785" s="11"/>
      <c r="J2785" s="11"/>
      <c r="K2785" s="2"/>
      <c r="L2785" s="2"/>
      <c r="M2785" s="1"/>
    </row>
    <row r="2786" spans="1:13" x14ac:dyDescent="0.2">
      <c r="A2786" s="1"/>
      <c r="B2786" s="1"/>
      <c r="C2786" s="16"/>
      <c r="D2786" s="1"/>
      <c r="E2786" s="1"/>
      <c r="F2786" s="1"/>
      <c r="G2786" s="1"/>
      <c r="H2786" s="11"/>
      <c r="I2786" s="11"/>
      <c r="J2786" s="11"/>
      <c r="K2786" s="2"/>
      <c r="L2786" s="2"/>
      <c r="M2786" s="1"/>
    </row>
    <row r="2787" spans="1:13" x14ac:dyDescent="0.2">
      <c r="A2787" s="1"/>
      <c r="B2787" s="1"/>
      <c r="C2787" s="16"/>
      <c r="D2787" s="1"/>
      <c r="E2787" s="1"/>
      <c r="F2787" s="1"/>
      <c r="G2787" s="1"/>
      <c r="H2787" s="11"/>
      <c r="I2787" s="11"/>
      <c r="J2787" s="11"/>
      <c r="K2787" s="2"/>
      <c r="L2787" s="2"/>
      <c r="M2787" s="1"/>
    </row>
    <row r="2788" spans="1:13" x14ac:dyDescent="0.2">
      <c r="A2788" s="1"/>
      <c r="B2788" s="1"/>
      <c r="C2788" s="16"/>
      <c r="D2788" s="1"/>
      <c r="E2788" s="1"/>
      <c r="F2788" s="1"/>
      <c r="G2788" s="1"/>
      <c r="H2788" s="11"/>
      <c r="I2788" s="11"/>
      <c r="J2788" s="11"/>
      <c r="K2788" s="2"/>
      <c r="L2788" s="2"/>
      <c r="M2788" s="1"/>
    </row>
    <row r="2789" spans="1:13" x14ac:dyDescent="0.2">
      <c r="A2789" s="1"/>
      <c r="B2789" s="1"/>
      <c r="C2789" s="16"/>
      <c r="D2789" s="1"/>
      <c r="E2789" s="1"/>
      <c r="F2789" s="1"/>
      <c r="G2789" s="1"/>
      <c r="H2789" s="11"/>
      <c r="I2789" s="11"/>
      <c r="J2789" s="11"/>
      <c r="K2789" s="2"/>
      <c r="L2789" s="2"/>
      <c r="M2789" s="1"/>
    </row>
    <row r="2790" spans="1:13" x14ac:dyDescent="0.2">
      <c r="A2790" s="1"/>
      <c r="B2790" s="1"/>
      <c r="C2790" s="16"/>
      <c r="D2790" s="1"/>
      <c r="E2790" s="1"/>
      <c r="F2790" s="1"/>
      <c r="G2790" s="1"/>
      <c r="H2790" s="11"/>
      <c r="I2790" s="11"/>
      <c r="J2790" s="11"/>
      <c r="K2790" s="2"/>
      <c r="L2790" s="2"/>
      <c r="M2790" s="1"/>
    </row>
    <row r="2791" spans="1:13" x14ac:dyDescent="0.2">
      <c r="A2791" s="1"/>
      <c r="B2791" s="1"/>
      <c r="C2791" s="16"/>
      <c r="D2791" s="1"/>
      <c r="E2791" s="1"/>
      <c r="F2791" s="1"/>
      <c r="G2791" s="1"/>
      <c r="H2791" s="11"/>
      <c r="I2791" s="11"/>
      <c r="J2791" s="11"/>
      <c r="K2791" s="2"/>
      <c r="L2791" s="2"/>
      <c r="M2791" s="1"/>
    </row>
    <row r="2792" spans="1:13" x14ac:dyDescent="0.2">
      <c r="A2792" s="1"/>
      <c r="B2792" s="1"/>
      <c r="C2792" s="16"/>
      <c r="D2792" s="1"/>
      <c r="E2792" s="1"/>
      <c r="F2792" s="1"/>
      <c r="G2792" s="1"/>
      <c r="H2792" s="11"/>
      <c r="I2792" s="11"/>
      <c r="J2792" s="11"/>
      <c r="K2792" s="2"/>
      <c r="L2792" s="2"/>
      <c r="M2792" s="1"/>
    </row>
    <row r="2793" spans="1:13" x14ac:dyDescent="0.2">
      <c r="A2793" s="1"/>
      <c r="B2793" s="1"/>
      <c r="C2793" s="16"/>
      <c r="D2793" s="1"/>
      <c r="E2793" s="1"/>
      <c r="F2793" s="1"/>
      <c r="G2793" s="1"/>
      <c r="H2793" s="11"/>
      <c r="I2793" s="11"/>
      <c r="J2793" s="11"/>
      <c r="K2793" s="2"/>
      <c r="L2793" s="2"/>
      <c r="M2793" s="1"/>
    </row>
    <row r="2794" spans="1:13" x14ac:dyDescent="0.2">
      <c r="A2794" s="1"/>
      <c r="B2794" s="1"/>
      <c r="C2794" s="16"/>
      <c r="D2794" s="1"/>
      <c r="E2794" s="1"/>
      <c r="F2794" s="1"/>
      <c r="G2794" s="1"/>
      <c r="H2794" s="11"/>
      <c r="I2794" s="11"/>
      <c r="J2794" s="11"/>
      <c r="K2794" s="2"/>
      <c r="L2794" s="2"/>
      <c r="M2794" s="1"/>
    </row>
    <row r="2795" spans="1:13" x14ac:dyDescent="0.2">
      <c r="A2795" s="1"/>
      <c r="B2795" s="1"/>
      <c r="C2795" s="16"/>
      <c r="D2795" s="1"/>
      <c r="E2795" s="1"/>
      <c r="F2795" s="1"/>
      <c r="G2795" s="1"/>
      <c r="H2795" s="11"/>
      <c r="I2795" s="11"/>
      <c r="J2795" s="11"/>
      <c r="K2795" s="2"/>
      <c r="L2795" s="2"/>
      <c r="M2795" s="1"/>
    </row>
    <row r="2796" spans="1:13" x14ac:dyDescent="0.2">
      <c r="A2796" s="1"/>
      <c r="B2796" s="1"/>
      <c r="C2796" s="16"/>
      <c r="D2796" s="1"/>
      <c r="E2796" s="1"/>
      <c r="F2796" s="1"/>
      <c r="G2796" s="1"/>
      <c r="H2796" s="11"/>
      <c r="I2796" s="11"/>
      <c r="J2796" s="11"/>
      <c r="K2796" s="2"/>
      <c r="L2796" s="2"/>
      <c r="M2796" s="1"/>
    </row>
    <row r="2797" spans="1:13" x14ac:dyDescent="0.2">
      <c r="A2797" s="1"/>
      <c r="B2797" s="1"/>
      <c r="C2797" s="16"/>
      <c r="D2797" s="1"/>
      <c r="E2797" s="1"/>
      <c r="F2797" s="1"/>
      <c r="G2797" s="1"/>
      <c r="H2797" s="11"/>
      <c r="I2797" s="11"/>
      <c r="J2797" s="11"/>
      <c r="K2797" s="2"/>
      <c r="L2797" s="2"/>
      <c r="M2797" s="1"/>
    </row>
    <row r="2798" spans="1:13" x14ac:dyDescent="0.2">
      <c r="A2798" s="1"/>
      <c r="B2798" s="1"/>
      <c r="C2798" s="16"/>
      <c r="D2798" s="1"/>
      <c r="E2798" s="1"/>
      <c r="F2798" s="1"/>
      <c r="G2798" s="1"/>
      <c r="H2798" s="11"/>
      <c r="I2798" s="11"/>
      <c r="J2798" s="11"/>
      <c r="K2798" s="2"/>
      <c r="L2798" s="2"/>
      <c r="M2798" s="1"/>
    </row>
    <row r="2799" spans="1:13" x14ac:dyDescent="0.2">
      <c r="A2799" s="1"/>
      <c r="B2799" s="1"/>
      <c r="C2799" s="16"/>
      <c r="D2799" s="1"/>
      <c r="E2799" s="1"/>
      <c r="F2799" s="1"/>
      <c r="G2799" s="1"/>
      <c r="H2799" s="11"/>
      <c r="I2799" s="11"/>
      <c r="J2799" s="11"/>
      <c r="K2799" s="2"/>
      <c r="L2799" s="2"/>
      <c r="M2799" s="1"/>
    </row>
    <row r="2800" spans="1:13" x14ac:dyDescent="0.2">
      <c r="A2800" s="1"/>
      <c r="B2800" s="1"/>
      <c r="C2800" s="16"/>
      <c r="D2800" s="1"/>
      <c r="E2800" s="1"/>
      <c r="F2800" s="1"/>
      <c r="G2800" s="1"/>
      <c r="H2800" s="11"/>
      <c r="I2800" s="11"/>
      <c r="J2800" s="11"/>
      <c r="K2800" s="2"/>
      <c r="L2800" s="2"/>
      <c r="M2800" s="1"/>
    </row>
    <row r="2801" spans="1:13" x14ac:dyDescent="0.2">
      <c r="A2801" s="1"/>
      <c r="B2801" s="1"/>
      <c r="C2801" s="16"/>
      <c r="D2801" s="1"/>
      <c r="E2801" s="1"/>
      <c r="F2801" s="1"/>
      <c r="G2801" s="1"/>
      <c r="H2801" s="11"/>
      <c r="I2801" s="11"/>
      <c r="J2801" s="11"/>
      <c r="K2801" s="2"/>
      <c r="L2801" s="2"/>
      <c r="M2801" s="1"/>
    </row>
    <row r="2802" spans="1:13" x14ac:dyDescent="0.2">
      <c r="A2802" s="1"/>
      <c r="B2802" s="1"/>
      <c r="C2802" s="16"/>
      <c r="D2802" s="1"/>
      <c r="E2802" s="1"/>
      <c r="F2802" s="1"/>
      <c r="G2802" s="1"/>
      <c r="H2802" s="11"/>
      <c r="I2802" s="11"/>
      <c r="J2802" s="11"/>
      <c r="K2802" s="2"/>
      <c r="L2802" s="2"/>
      <c r="M2802" s="1"/>
    </row>
    <row r="2803" spans="1:13" x14ac:dyDescent="0.2">
      <c r="A2803" s="1"/>
      <c r="B2803" s="1"/>
      <c r="C2803" s="16"/>
      <c r="D2803" s="1"/>
      <c r="E2803" s="1"/>
      <c r="F2803" s="1"/>
      <c r="G2803" s="1"/>
      <c r="H2803" s="11"/>
      <c r="I2803" s="11"/>
      <c r="J2803" s="11"/>
      <c r="K2803" s="2"/>
      <c r="L2803" s="2"/>
      <c r="M2803" s="1"/>
    </row>
    <row r="2804" spans="1:13" x14ac:dyDescent="0.2">
      <c r="A2804" s="1"/>
      <c r="B2804" s="1"/>
      <c r="C2804" s="16"/>
      <c r="D2804" s="1"/>
      <c r="E2804" s="1"/>
      <c r="F2804" s="1"/>
      <c r="G2804" s="1"/>
      <c r="H2804" s="11"/>
      <c r="I2804" s="11"/>
      <c r="J2804" s="11"/>
      <c r="K2804" s="2"/>
      <c r="L2804" s="2"/>
      <c r="M2804" s="1"/>
    </row>
    <row r="2805" spans="1:13" x14ac:dyDescent="0.2">
      <c r="A2805" s="1"/>
      <c r="B2805" s="1"/>
      <c r="C2805" s="16"/>
      <c r="D2805" s="1"/>
      <c r="E2805" s="1"/>
      <c r="F2805" s="1"/>
      <c r="G2805" s="1"/>
      <c r="H2805" s="11"/>
      <c r="I2805" s="11"/>
      <c r="J2805" s="11"/>
      <c r="K2805" s="2"/>
      <c r="L2805" s="2"/>
      <c r="M2805" s="1"/>
    </row>
    <row r="2806" spans="1:13" x14ac:dyDescent="0.2">
      <c r="A2806" s="1"/>
      <c r="B2806" s="1"/>
      <c r="C2806" s="16"/>
      <c r="D2806" s="1"/>
      <c r="E2806" s="1"/>
      <c r="F2806" s="1"/>
      <c r="G2806" s="1"/>
      <c r="H2806" s="11"/>
      <c r="I2806" s="11"/>
      <c r="J2806" s="11"/>
      <c r="K2806" s="2"/>
      <c r="L2806" s="2"/>
      <c r="M2806" s="1"/>
    </row>
    <row r="2807" spans="1:13" x14ac:dyDescent="0.2">
      <c r="A2807" s="1"/>
      <c r="B2807" s="1"/>
      <c r="C2807" s="16"/>
      <c r="D2807" s="1"/>
      <c r="E2807" s="1"/>
      <c r="F2807" s="1"/>
      <c r="G2807" s="1"/>
      <c r="H2807" s="11"/>
      <c r="I2807" s="11"/>
      <c r="J2807" s="11"/>
      <c r="K2807" s="2"/>
      <c r="L2807" s="2"/>
      <c r="M2807" s="1"/>
    </row>
    <row r="2808" spans="1:13" x14ac:dyDescent="0.2">
      <c r="A2808" s="1"/>
      <c r="B2808" s="1"/>
      <c r="C2808" s="16"/>
      <c r="D2808" s="1"/>
      <c r="E2808" s="1"/>
      <c r="F2808" s="1"/>
      <c r="G2808" s="1"/>
      <c r="H2808" s="11"/>
      <c r="I2808" s="11"/>
      <c r="J2808" s="11"/>
      <c r="K2808" s="2"/>
      <c r="L2808" s="2"/>
      <c r="M2808" s="1"/>
    </row>
    <row r="2809" spans="1:13" x14ac:dyDescent="0.2">
      <c r="A2809" s="1"/>
      <c r="B2809" s="1"/>
      <c r="C2809" s="16"/>
      <c r="D2809" s="1"/>
      <c r="E2809" s="1"/>
      <c r="F2809" s="1"/>
      <c r="G2809" s="1"/>
      <c r="H2809" s="11"/>
      <c r="I2809" s="11"/>
      <c r="J2809" s="11"/>
      <c r="K2809" s="2"/>
      <c r="L2809" s="2"/>
      <c r="M2809" s="1"/>
    </row>
    <row r="2810" spans="1:13" x14ac:dyDescent="0.2">
      <c r="A2810" s="1"/>
      <c r="B2810" s="1"/>
      <c r="C2810" s="16"/>
      <c r="D2810" s="1"/>
      <c r="E2810" s="1"/>
      <c r="F2810" s="1"/>
      <c r="G2810" s="1"/>
      <c r="H2810" s="11"/>
      <c r="I2810" s="11"/>
      <c r="J2810" s="11"/>
      <c r="K2810" s="2"/>
      <c r="L2810" s="2"/>
      <c r="M2810" s="1"/>
    </row>
    <row r="2811" spans="1:13" x14ac:dyDescent="0.2">
      <c r="A2811" s="1"/>
      <c r="B2811" s="1"/>
      <c r="C2811" s="16"/>
      <c r="D2811" s="1"/>
      <c r="E2811" s="1"/>
      <c r="F2811" s="1"/>
      <c r="G2811" s="1"/>
      <c r="H2811" s="11"/>
      <c r="I2811" s="11"/>
      <c r="J2811" s="11"/>
      <c r="K2811" s="2"/>
      <c r="L2811" s="2"/>
      <c r="M2811" s="1"/>
    </row>
    <row r="2812" spans="1:13" x14ac:dyDescent="0.2">
      <c r="A2812" s="1"/>
      <c r="B2812" s="1"/>
      <c r="C2812" s="16"/>
      <c r="D2812" s="1"/>
      <c r="E2812" s="1"/>
      <c r="F2812" s="1"/>
      <c r="G2812" s="1"/>
      <c r="H2812" s="11"/>
      <c r="I2812" s="11"/>
      <c r="J2812" s="11"/>
      <c r="K2812" s="2"/>
      <c r="L2812" s="2"/>
      <c r="M2812" s="1"/>
    </row>
    <row r="2813" spans="1:13" x14ac:dyDescent="0.2">
      <c r="A2813" s="1"/>
      <c r="B2813" s="1"/>
      <c r="C2813" s="16"/>
      <c r="D2813" s="1"/>
      <c r="E2813" s="1"/>
      <c r="F2813" s="1"/>
      <c r="G2813" s="1"/>
      <c r="H2813" s="11"/>
      <c r="I2813" s="11"/>
      <c r="J2813" s="11"/>
      <c r="K2813" s="2"/>
      <c r="L2813" s="2"/>
      <c r="M2813" s="1"/>
    </row>
    <row r="2814" spans="1:13" x14ac:dyDescent="0.2">
      <c r="A2814" s="1"/>
      <c r="B2814" s="1"/>
      <c r="C2814" s="16"/>
      <c r="D2814" s="1"/>
      <c r="E2814" s="1"/>
      <c r="F2814" s="1"/>
      <c r="G2814" s="1"/>
      <c r="H2814" s="11"/>
      <c r="I2814" s="11"/>
      <c r="J2814" s="11"/>
      <c r="K2814" s="2"/>
      <c r="L2814" s="2"/>
      <c r="M2814" s="1"/>
    </row>
    <row r="2815" spans="1:13" x14ac:dyDescent="0.2">
      <c r="A2815" s="1"/>
      <c r="B2815" s="1"/>
      <c r="C2815" s="16"/>
      <c r="D2815" s="1"/>
      <c r="E2815" s="1"/>
      <c r="F2815" s="1"/>
      <c r="G2815" s="1"/>
      <c r="H2815" s="11"/>
      <c r="I2815" s="11"/>
      <c r="J2815" s="11"/>
      <c r="K2815" s="2"/>
      <c r="L2815" s="2"/>
      <c r="M2815" s="1"/>
    </row>
    <row r="2816" spans="1:13" x14ac:dyDescent="0.2">
      <c r="A2816" s="1"/>
      <c r="B2816" s="1"/>
      <c r="C2816" s="16"/>
      <c r="D2816" s="1"/>
      <c r="E2816" s="1"/>
      <c r="F2816" s="1"/>
      <c r="G2816" s="1"/>
      <c r="H2816" s="11"/>
      <c r="I2816" s="11"/>
      <c r="J2816" s="11"/>
      <c r="K2816" s="2"/>
      <c r="L2816" s="2"/>
      <c r="M2816" s="1"/>
    </row>
    <row r="2817" spans="1:13" x14ac:dyDescent="0.2">
      <c r="A2817" s="1"/>
      <c r="B2817" s="1"/>
      <c r="C2817" s="16"/>
      <c r="D2817" s="1"/>
      <c r="E2817" s="1"/>
      <c r="F2817" s="1"/>
      <c r="G2817" s="1"/>
      <c r="H2817" s="11"/>
      <c r="I2817" s="11"/>
      <c r="J2817" s="11"/>
      <c r="K2817" s="2"/>
      <c r="L2817" s="2"/>
      <c r="M2817" s="1"/>
    </row>
    <row r="2818" spans="1:13" x14ac:dyDescent="0.2">
      <c r="A2818" s="1"/>
      <c r="B2818" s="1"/>
      <c r="C2818" s="16"/>
      <c r="D2818" s="1"/>
      <c r="E2818" s="1"/>
      <c r="F2818" s="1"/>
      <c r="G2818" s="1"/>
      <c r="H2818" s="11"/>
      <c r="I2818" s="11"/>
      <c r="J2818" s="11"/>
      <c r="K2818" s="2"/>
      <c r="L2818" s="2"/>
      <c r="M2818" s="1"/>
    </row>
    <row r="2819" spans="1:13" x14ac:dyDescent="0.2">
      <c r="A2819" s="1"/>
      <c r="B2819" s="1"/>
      <c r="C2819" s="16"/>
      <c r="D2819" s="1"/>
      <c r="E2819" s="1"/>
      <c r="F2819" s="1"/>
      <c r="G2819" s="1"/>
      <c r="H2819" s="11"/>
      <c r="I2819" s="11"/>
      <c r="J2819" s="11"/>
      <c r="K2819" s="2"/>
      <c r="L2819" s="2"/>
      <c r="M2819" s="1"/>
    </row>
    <row r="2820" spans="1:13" x14ac:dyDescent="0.2">
      <c r="A2820" s="1"/>
      <c r="B2820" s="1"/>
      <c r="C2820" s="16"/>
      <c r="D2820" s="1"/>
      <c r="E2820" s="1"/>
      <c r="F2820" s="1"/>
      <c r="G2820" s="1"/>
      <c r="H2820" s="11"/>
      <c r="I2820" s="11"/>
      <c r="J2820" s="11"/>
      <c r="K2820" s="2"/>
      <c r="L2820" s="2"/>
      <c r="M2820" s="1"/>
    </row>
    <row r="2821" spans="1:13" x14ac:dyDescent="0.2">
      <c r="A2821" s="1"/>
      <c r="B2821" s="1"/>
      <c r="C2821" s="16"/>
      <c r="D2821" s="1"/>
      <c r="E2821" s="1"/>
      <c r="F2821" s="1"/>
      <c r="G2821" s="1"/>
      <c r="H2821" s="11"/>
      <c r="I2821" s="11"/>
      <c r="J2821" s="11"/>
      <c r="K2821" s="2"/>
      <c r="L2821" s="2"/>
      <c r="M2821" s="1"/>
    </row>
    <row r="2822" spans="1:13" x14ac:dyDescent="0.2">
      <c r="A2822" s="1"/>
      <c r="B2822" s="1"/>
      <c r="C2822" s="16"/>
      <c r="D2822" s="1"/>
      <c r="E2822" s="1"/>
      <c r="F2822" s="1"/>
      <c r="G2822" s="1"/>
      <c r="H2822" s="11"/>
      <c r="I2822" s="11"/>
      <c r="J2822" s="11"/>
      <c r="K2822" s="2"/>
      <c r="L2822" s="2"/>
      <c r="M2822" s="1"/>
    </row>
    <row r="2823" spans="1:13" x14ac:dyDescent="0.2">
      <c r="A2823" s="1"/>
      <c r="B2823" s="1"/>
      <c r="C2823" s="16"/>
      <c r="D2823" s="1"/>
      <c r="E2823" s="1"/>
      <c r="F2823" s="1"/>
      <c r="G2823" s="1"/>
      <c r="H2823" s="11"/>
      <c r="I2823" s="11"/>
      <c r="J2823" s="11"/>
      <c r="K2823" s="2"/>
      <c r="L2823" s="2"/>
      <c r="M2823" s="1"/>
    </row>
    <row r="2824" spans="1:13" x14ac:dyDescent="0.2">
      <c r="A2824" s="1"/>
      <c r="B2824" s="1"/>
      <c r="C2824" s="16"/>
      <c r="D2824" s="1"/>
      <c r="E2824" s="1"/>
      <c r="F2824" s="1"/>
      <c r="G2824" s="1"/>
      <c r="H2824" s="11"/>
      <c r="I2824" s="11"/>
      <c r="J2824" s="11"/>
      <c r="K2824" s="2"/>
      <c r="L2824" s="2"/>
      <c r="M2824" s="1"/>
    </row>
    <row r="2825" spans="1:13" x14ac:dyDescent="0.2">
      <c r="A2825" s="1"/>
      <c r="B2825" s="1"/>
      <c r="C2825" s="16"/>
      <c r="D2825" s="1"/>
      <c r="E2825" s="1"/>
      <c r="F2825" s="1"/>
      <c r="G2825" s="1"/>
      <c r="H2825" s="11"/>
      <c r="I2825" s="11"/>
      <c r="J2825" s="11"/>
      <c r="K2825" s="2"/>
      <c r="L2825" s="2"/>
      <c r="M2825" s="1"/>
    </row>
    <row r="2826" spans="1:13" x14ac:dyDescent="0.2">
      <c r="A2826" s="1"/>
      <c r="B2826" s="1"/>
      <c r="C2826" s="16"/>
      <c r="D2826" s="1"/>
      <c r="E2826" s="1"/>
      <c r="F2826" s="1"/>
      <c r="G2826" s="1"/>
      <c r="H2826" s="11"/>
      <c r="I2826" s="11"/>
      <c r="J2826" s="11"/>
      <c r="K2826" s="2"/>
      <c r="L2826" s="2"/>
      <c r="M2826" s="1"/>
    </row>
    <row r="2827" spans="1:13" x14ac:dyDescent="0.2">
      <c r="A2827" s="1"/>
      <c r="B2827" s="1"/>
      <c r="C2827" s="16"/>
      <c r="D2827" s="1"/>
      <c r="E2827" s="1"/>
      <c r="F2827" s="1"/>
      <c r="G2827" s="1"/>
      <c r="H2827" s="11"/>
      <c r="I2827" s="11"/>
      <c r="J2827" s="11"/>
      <c r="K2827" s="2"/>
      <c r="L2827" s="2"/>
      <c r="M2827" s="1"/>
    </row>
    <row r="2828" spans="1:13" x14ac:dyDescent="0.2">
      <c r="A2828" s="1"/>
      <c r="B2828" s="1"/>
      <c r="C2828" s="16"/>
      <c r="D2828" s="1"/>
      <c r="E2828" s="1"/>
      <c r="F2828" s="1"/>
      <c r="G2828" s="1"/>
      <c r="H2828" s="11"/>
      <c r="I2828" s="11"/>
      <c r="J2828" s="11"/>
      <c r="K2828" s="2"/>
      <c r="L2828" s="2"/>
      <c r="M2828" s="1"/>
    </row>
    <row r="2829" spans="1:13" x14ac:dyDescent="0.2">
      <c r="A2829" s="1"/>
      <c r="B2829" s="1"/>
      <c r="C2829" s="16"/>
      <c r="D2829" s="1"/>
      <c r="E2829" s="1"/>
      <c r="F2829" s="1"/>
      <c r="G2829" s="1"/>
      <c r="H2829" s="11"/>
      <c r="I2829" s="11"/>
      <c r="J2829" s="11"/>
      <c r="K2829" s="2"/>
      <c r="L2829" s="2"/>
      <c r="M2829" s="1"/>
    </row>
    <row r="2830" spans="1:13" x14ac:dyDescent="0.2">
      <c r="A2830" s="1"/>
      <c r="B2830" s="1"/>
      <c r="C2830" s="16"/>
      <c r="D2830" s="1"/>
      <c r="E2830" s="1"/>
      <c r="F2830" s="1"/>
      <c r="G2830" s="1"/>
      <c r="H2830" s="11"/>
      <c r="I2830" s="11"/>
      <c r="J2830" s="11"/>
      <c r="K2830" s="2"/>
      <c r="L2830" s="2"/>
      <c r="M2830" s="1"/>
    </row>
    <row r="2831" spans="1:13" x14ac:dyDescent="0.2">
      <c r="A2831" s="1"/>
      <c r="B2831" s="1"/>
      <c r="C2831" s="16"/>
      <c r="D2831" s="1"/>
      <c r="E2831" s="1"/>
      <c r="F2831" s="1"/>
      <c r="G2831" s="1"/>
      <c r="H2831" s="11"/>
      <c r="I2831" s="11"/>
      <c r="J2831" s="11"/>
      <c r="K2831" s="2"/>
      <c r="L2831" s="2"/>
      <c r="M2831" s="1"/>
    </row>
    <row r="2832" spans="1:13" x14ac:dyDescent="0.2">
      <c r="A2832" s="1"/>
      <c r="B2832" s="1"/>
      <c r="C2832" s="16"/>
      <c r="D2832" s="1"/>
      <c r="E2832" s="1"/>
      <c r="F2832" s="1"/>
      <c r="G2832" s="1"/>
      <c r="H2832" s="11"/>
      <c r="I2832" s="11"/>
      <c r="J2832" s="11"/>
      <c r="K2832" s="2"/>
      <c r="L2832" s="2"/>
      <c r="M2832" s="1"/>
    </row>
    <row r="2833" spans="1:13" x14ac:dyDescent="0.2">
      <c r="A2833" s="1"/>
      <c r="B2833" s="1"/>
      <c r="C2833" s="16"/>
      <c r="D2833" s="1"/>
      <c r="E2833" s="1"/>
      <c r="F2833" s="1"/>
      <c r="G2833" s="1"/>
      <c r="H2833" s="11"/>
      <c r="I2833" s="11"/>
      <c r="J2833" s="11"/>
      <c r="K2833" s="2"/>
      <c r="L2833" s="2"/>
      <c r="M2833" s="1"/>
    </row>
    <row r="2834" spans="1:13" x14ac:dyDescent="0.2">
      <c r="A2834" s="1"/>
      <c r="B2834" s="1"/>
      <c r="C2834" s="16"/>
      <c r="D2834" s="1"/>
      <c r="E2834" s="1"/>
      <c r="F2834" s="1"/>
      <c r="G2834" s="1"/>
      <c r="H2834" s="11"/>
      <c r="I2834" s="11"/>
      <c r="J2834" s="11"/>
      <c r="K2834" s="2"/>
      <c r="L2834" s="2"/>
      <c r="M2834" s="1"/>
    </row>
    <row r="2835" spans="1:13" x14ac:dyDescent="0.2">
      <c r="A2835" s="1"/>
      <c r="B2835" s="1"/>
      <c r="C2835" s="16"/>
      <c r="D2835" s="1"/>
      <c r="E2835" s="1"/>
      <c r="F2835" s="1"/>
      <c r="G2835" s="1"/>
      <c r="H2835" s="11"/>
      <c r="I2835" s="11"/>
      <c r="J2835" s="11"/>
      <c r="K2835" s="2"/>
      <c r="L2835" s="2"/>
      <c r="M2835" s="1"/>
    </row>
    <row r="2836" spans="1:13" x14ac:dyDescent="0.2">
      <c r="A2836" s="1"/>
      <c r="B2836" s="1"/>
      <c r="C2836" s="16"/>
      <c r="D2836" s="1"/>
      <c r="E2836" s="1"/>
      <c r="F2836" s="1"/>
      <c r="G2836" s="1"/>
      <c r="H2836" s="11"/>
      <c r="I2836" s="11"/>
      <c r="J2836" s="11"/>
      <c r="K2836" s="2"/>
      <c r="L2836" s="2"/>
      <c r="M2836" s="1"/>
    </row>
    <row r="2837" spans="1:13" x14ac:dyDescent="0.2">
      <c r="A2837" s="1"/>
      <c r="B2837" s="1"/>
      <c r="C2837" s="16"/>
      <c r="D2837" s="1"/>
      <c r="E2837" s="1"/>
      <c r="F2837" s="1"/>
      <c r="G2837" s="1"/>
      <c r="H2837" s="11"/>
      <c r="I2837" s="11"/>
      <c r="J2837" s="11"/>
      <c r="K2837" s="2"/>
      <c r="L2837" s="2"/>
      <c r="M2837" s="1"/>
    </row>
    <row r="2838" spans="1:13" x14ac:dyDescent="0.2">
      <c r="A2838" s="1"/>
      <c r="B2838" s="1"/>
      <c r="C2838" s="16"/>
      <c r="D2838" s="1"/>
      <c r="E2838" s="1"/>
      <c r="F2838" s="1"/>
      <c r="G2838" s="1"/>
      <c r="H2838" s="11"/>
      <c r="I2838" s="11"/>
      <c r="J2838" s="11"/>
      <c r="K2838" s="2"/>
      <c r="L2838" s="2"/>
      <c r="M2838" s="1"/>
    </row>
    <row r="2839" spans="1:13" x14ac:dyDescent="0.2">
      <c r="A2839" s="1"/>
      <c r="B2839" s="1"/>
      <c r="C2839" s="16"/>
      <c r="D2839" s="1"/>
      <c r="E2839" s="1"/>
      <c r="F2839" s="1"/>
      <c r="G2839" s="1"/>
      <c r="H2839" s="11"/>
      <c r="I2839" s="11"/>
      <c r="J2839" s="11"/>
      <c r="K2839" s="2"/>
      <c r="L2839" s="2"/>
      <c r="M2839" s="1"/>
    </row>
    <row r="2840" spans="1:13" x14ac:dyDescent="0.2">
      <c r="A2840" s="1"/>
      <c r="B2840" s="1"/>
      <c r="C2840" s="16"/>
      <c r="D2840" s="1"/>
      <c r="E2840" s="1"/>
      <c r="F2840" s="1"/>
      <c r="G2840" s="1"/>
      <c r="H2840" s="11"/>
      <c r="I2840" s="11"/>
      <c r="J2840" s="11"/>
      <c r="K2840" s="2"/>
      <c r="L2840" s="2"/>
      <c r="M2840" s="1"/>
    </row>
    <row r="2841" spans="1:13" x14ac:dyDescent="0.2">
      <c r="A2841" s="1"/>
      <c r="B2841" s="1"/>
      <c r="C2841" s="16"/>
      <c r="D2841" s="1"/>
      <c r="E2841" s="1"/>
      <c r="F2841" s="1"/>
      <c r="G2841" s="1"/>
      <c r="H2841" s="11"/>
      <c r="I2841" s="11"/>
      <c r="J2841" s="11"/>
      <c r="K2841" s="2"/>
      <c r="L2841" s="2"/>
      <c r="M2841" s="1"/>
    </row>
    <row r="2842" spans="1:13" x14ac:dyDescent="0.2">
      <c r="A2842" s="1"/>
      <c r="B2842" s="1"/>
      <c r="C2842" s="16"/>
      <c r="D2842" s="1"/>
      <c r="E2842" s="1"/>
      <c r="F2842" s="1"/>
      <c r="G2842" s="1"/>
      <c r="H2842" s="11"/>
      <c r="I2842" s="11"/>
      <c r="J2842" s="11"/>
      <c r="K2842" s="2"/>
      <c r="L2842" s="2"/>
      <c r="M2842" s="1"/>
    </row>
    <row r="2843" spans="1:13" x14ac:dyDescent="0.2">
      <c r="A2843" s="1"/>
      <c r="B2843" s="1"/>
      <c r="C2843" s="16"/>
      <c r="D2843" s="1"/>
      <c r="E2843" s="1"/>
      <c r="F2843" s="1"/>
      <c r="G2843" s="1"/>
      <c r="H2843" s="11"/>
      <c r="I2843" s="11"/>
      <c r="J2843" s="11"/>
      <c r="K2843" s="2"/>
      <c r="L2843" s="2"/>
      <c r="M2843" s="1"/>
    </row>
    <row r="2844" spans="1:13" x14ac:dyDescent="0.2">
      <c r="A2844" s="1"/>
      <c r="B2844" s="1"/>
      <c r="C2844" s="16"/>
      <c r="D2844" s="1"/>
      <c r="E2844" s="1"/>
      <c r="F2844" s="1"/>
      <c r="G2844" s="1"/>
      <c r="H2844" s="11"/>
      <c r="I2844" s="11"/>
      <c r="J2844" s="11"/>
      <c r="K2844" s="2"/>
      <c r="L2844" s="2"/>
      <c r="M2844" s="1"/>
    </row>
    <row r="2845" spans="1:13" x14ac:dyDescent="0.2">
      <c r="A2845" s="1"/>
      <c r="B2845" s="1"/>
      <c r="C2845" s="16"/>
      <c r="D2845" s="1"/>
      <c r="E2845" s="1"/>
      <c r="F2845" s="1"/>
      <c r="G2845" s="1"/>
      <c r="H2845" s="11"/>
      <c r="I2845" s="11"/>
      <c r="J2845" s="11"/>
      <c r="K2845" s="2"/>
      <c r="L2845" s="2"/>
      <c r="M2845" s="1"/>
    </row>
    <row r="2846" spans="1:13" x14ac:dyDescent="0.2">
      <c r="A2846" s="1"/>
      <c r="B2846" s="1"/>
      <c r="C2846" s="16"/>
      <c r="D2846" s="1"/>
      <c r="E2846" s="1"/>
      <c r="F2846" s="1"/>
      <c r="G2846" s="1"/>
      <c r="H2846" s="11"/>
      <c r="I2846" s="11"/>
      <c r="J2846" s="11"/>
      <c r="K2846" s="2"/>
      <c r="L2846" s="2"/>
      <c r="M2846" s="1"/>
    </row>
    <row r="2847" spans="1:13" x14ac:dyDescent="0.2">
      <c r="A2847" s="1"/>
      <c r="B2847" s="1"/>
      <c r="C2847" s="16"/>
      <c r="D2847" s="1"/>
      <c r="E2847" s="1"/>
      <c r="F2847" s="1"/>
      <c r="G2847" s="1"/>
      <c r="H2847" s="11"/>
      <c r="I2847" s="11"/>
      <c r="J2847" s="11"/>
      <c r="K2847" s="2"/>
      <c r="L2847" s="2"/>
      <c r="M2847" s="1"/>
    </row>
    <row r="2848" spans="1:13" x14ac:dyDescent="0.2">
      <c r="A2848" s="1"/>
      <c r="B2848" s="1"/>
      <c r="C2848" s="16"/>
      <c r="D2848" s="1"/>
      <c r="E2848" s="1"/>
      <c r="F2848" s="1"/>
      <c r="G2848" s="1"/>
      <c r="H2848" s="11"/>
      <c r="I2848" s="11"/>
      <c r="J2848" s="11"/>
      <c r="K2848" s="2"/>
      <c r="L2848" s="2"/>
      <c r="M2848" s="1"/>
    </row>
    <row r="2849" spans="1:13" x14ac:dyDescent="0.2">
      <c r="A2849" s="1"/>
      <c r="B2849" s="1"/>
      <c r="C2849" s="16"/>
      <c r="D2849" s="1"/>
      <c r="E2849" s="1"/>
      <c r="F2849" s="1"/>
      <c r="G2849" s="1"/>
      <c r="H2849" s="11"/>
      <c r="I2849" s="11"/>
      <c r="J2849" s="11"/>
      <c r="K2849" s="2"/>
      <c r="L2849" s="2"/>
      <c r="M2849" s="1"/>
    </row>
    <row r="2850" spans="1:13" x14ac:dyDescent="0.2">
      <c r="A2850" s="1"/>
      <c r="B2850" s="1"/>
      <c r="C2850" s="16"/>
      <c r="D2850" s="1"/>
      <c r="E2850" s="1"/>
      <c r="F2850" s="1"/>
      <c r="G2850" s="1"/>
      <c r="H2850" s="11"/>
      <c r="I2850" s="11"/>
      <c r="J2850" s="11"/>
      <c r="K2850" s="2"/>
      <c r="L2850" s="2"/>
      <c r="M2850" s="1"/>
    </row>
    <row r="2851" spans="1:13" x14ac:dyDescent="0.2">
      <c r="A2851" s="1"/>
      <c r="B2851" s="1"/>
      <c r="C2851" s="16"/>
      <c r="D2851" s="1"/>
      <c r="E2851" s="1"/>
      <c r="F2851" s="1"/>
      <c r="G2851" s="1"/>
      <c r="H2851" s="11"/>
      <c r="I2851" s="11"/>
      <c r="J2851" s="11"/>
      <c r="K2851" s="2"/>
      <c r="L2851" s="2"/>
      <c r="M2851" s="1"/>
    </row>
    <row r="2852" spans="1:13" x14ac:dyDescent="0.2">
      <c r="A2852" s="1"/>
      <c r="B2852" s="1"/>
      <c r="C2852" s="16"/>
      <c r="D2852" s="1"/>
      <c r="E2852" s="1"/>
      <c r="F2852" s="1"/>
      <c r="G2852" s="1"/>
      <c r="H2852" s="11"/>
      <c r="I2852" s="11"/>
      <c r="J2852" s="11"/>
      <c r="K2852" s="2"/>
      <c r="L2852" s="2"/>
      <c r="M2852" s="1"/>
    </row>
    <row r="2853" spans="1:13" x14ac:dyDescent="0.2">
      <c r="A2853" s="1"/>
      <c r="B2853" s="1"/>
      <c r="C2853" s="16"/>
      <c r="D2853" s="1"/>
      <c r="E2853" s="1"/>
      <c r="F2853" s="1"/>
      <c r="G2853" s="1"/>
      <c r="H2853" s="11"/>
      <c r="I2853" s="11"/>
      <c r="J2853" s="11"/>
      <c r="K2853" s="2"/>
      <c r="L2853" s="2"/>
      <c r="M2853" s="1"/>
    </row>
    <row r="2854" spans="1:13" x14ac:dyDescent="0.2">
      <c r="A2854" s="1"/>
      <c r="B2854" s="1"/>
      <c r="C2854" s="16"/>
      <c r="D2854" s="1"/>
      <c r="E2854" s="1"/>
      <c r="F2854" s="1"/>
      <c r="G2854" s="1"/>
      <c r="H2854" s="11"/>
      <c r="I2854" s="11"/>
      <c r="J2854" s="11"/>
      <c r="K2854" s="2"/>
      <c r="L2854" s="2"/>
      <c r="M2854" s="1"/>
    </row>
    <row r="2855" spans="1:13" x14ac:dyDescent="0.2">
      <c r="A2855" s="1"/>
      <c r="B2855" s="1"/>
      <c r="C2855" s="16"/>
      <c r="D2855" s="1"/>
      <c r="E2855" s="1"/>
      <c r="F2855" s="1"/>
      <c r="G2855" s="1"/>
      <c r="H2855" s="11"/>
      <c r="I2855" s="11"/>
      <c r="J2855" s="11"/>
      <c r="K2855" s="2"/>
      <c r="L2855" s="2"/>
      <c r="M2855" s="1"/>
    </row>
    <row r="2856" spans="1:13" x14ac:dyDescent="0.2">
      <c r="A2856" s="1"/>
      <c r="B2856" s="1"/>
      <c r="C2856" s="16"/>
      <c r="D2856" s="1"/>
      <c r="E2856" s="1"/>
      <c r="F2856" s="1"/>
      <c r="G2856" s="1"/>
      <c r="H2856" s="11"/>
      <c r="I2856" s="11"/>
      <c r="J2856" s="11"/>
      <c r="K2856" s="2"/>
      <c r="L2856" s="2"/>
      <c r="M2856" s="1"/>
    </row>
    <row r="2857" spans="1:13" x14ac:dyDescent="0.2">
      <c r="A2857" s="1"/>
      <c r="B2857" s="1"/>
      <c r="C2857" s="16"/>
      <c r="D2857" s="1"/>
      <c r="E2857" s="1"/>
      <c r="F2857" s="1"/>
      <c r="G2857" s="1"/>
      <c r="H2857" s="11"/>
      <c r="I2857" s="11"/>
      <c r="J2857" s="11"/>
      <c r="K2857" s="2"/>
      <c r="L2857" s="2"/>
      <c r="M2857" s="1"/>
    </row>
    <row r="2858" spans="1:13" x14ac:dyDescent="0.2">
      <c r="A2858" s="1"/>
      <c r="B2858" s="1"/>
      <c r="C2858" s="16"/>
      <c r="D2858" s="1"/>
      <c r="E2858" s="1"/>
      <c r="F2858" s="1"/>
      <c r="G2858" s="1"/>
      <c r="H2858" s="11"/>
      <c r="I2858" s="11"/>
      <c r="J2858" s="11"/>
      <c r="K2858" s="2"/>
      <c r="L2858" s="2"/>
      <c r="M2858" s="1"/>
    </row>
    <row r="2859" spans="1:13" x14ac:dyDescent="0.2">
      <c r="A2859" s="1"/>
      <c r="B2859" s="1"/>
      <c r="C2859" s="16"/>
      <c r="D2859" s="1"/>
      <c r="E2859" s="1"/>
      <c r="F2859" s="1"/>
      <c r="G2859" s="1"/>
      <c r="H2859" s="11"/>
      <c r="I2859" s="11"/>
      <c r="J2859" s="11"/>
      <c r="K2859" s="2"/>
      <c r="L2859" s="2"/>
      <c r="M2859" s="1"/>
    </row>
    <row r="2860" spans="1:13" x14ac:dyDescent="0.2">
      <c r="A2860" s="1"/>
      <c r="B2860" s="1"/>
      <c r="C2860" s="16"/>
      <c r="D2860" s="1"/>
      <c r="E2860" s="1"/>
      <c r="F2860" s="1"/>
      <c r="G2860" s="1"/>
      <c r="H2860" s="11"/>
      <c r="I2860" s="11"/>
      <c r="J2860" s="11"/>
      <c r="K2860" s="2"/>
      <c r="L2860" s="2"/>
      <c r="M2860" s="1"/>
    </row>
    <row r="2861" spans="1:13" x14ac:dyDescent="0.2">
      <c r="A2861" s="1"/>
      <c r="B2861" s="1"/>
      <c r="C2861" s="16"/>
      <c r="D2861" s="1"/>
      <c r="E2861" s="1"/>
      <c r="F2861" s="1"/>
      <c r="G2861" s="1"/>
      <c r="H2861" s="11"/>
      <c r="I2861" s="11"/>
      <c r="J2861" s="11"/>
      <c r="K2861" s="2"/>
      <c r="L2861" s="2"/>
      <c r="M2861" s="1"/>
    </row>
    <row r="2862" spans="1:13" x14ac:dyDescent="0.2">
      <c r="A2862" s="1"/>
      <c r="B2862" s="1"/>
      <c r="C2862" s="16"/>
      <c r="D2862" s="1"/>
      <c r="E2862" s="1"/>
      <c r="F2862" s="1"/>
      <c r="G2862" s="1"/>
      <c r="H2862" s="11"/>
      <c r="I2862" s="11"/>
      <c r="J2862" s="11"/>
      <c r="K2862" s="2"/>
      <c r="L2862" s="2"/>
      <c r="M2862" s="1"/>
    </row>
    <row r="2863" spans="1:13" x14ac:dyDescent="0.2">
      <c r="A2863" s="1"/>
      <c r="B2863" s="1"/>
      <c r="C2863" s="16"/>
      <c r="D2863" s="1"/>
      <c r="E2863" s="1"/>
      <c r="F2863" s="1"/>
      <c r="G2863" s="1"/>
      <c r="H2863" s="11"/>
      <c r="I2863" s="11"/>
      <c r="J2863" s="11"/>
      <c r="K2863" s="2"/>
      <c r="L2863" s="2"/>
      <c r="M2863" s="1"/>
    </row>
    <row r="2864" spans="1:13" x14ac:dyDescent="0.2">
      <c r="A2864" s="1"/>
      <c r="B2864" s="1"/>
      <c r="C2864" s="16"/>
      <c r="D2864" s="1"/>
      <c r="E2864" s="1"/>
      <c r="F2864" s="1"/>
      <c r="G2864" s="1"/>
      <c r="H2864" s="11"/>
      <c r="I2864" s="11"/>
      <c r="J2864" s="11"/>
      <c r="K2864" s="2"/>
      <c r="L2864" s="2"/>
      <c r="M2864" s="1"/>
    </row>
    <row r="2865" spans="1:13" x14ac:dyDescent="0.2">
      <c r="A2865" s="1"/>
      <c r="B2865" s="1"/>
      <c r="C2865" s="16"/>
      <c r="D2865" s="1"/>
      <c r="E2865" s="1"/>
      <c r="F2865" s="1"/>
      <c r="G2865" s="1"/>
      <c r="H2865" s="11"/>
      <c r="I2865" s="11"/>
      <c r="J2865" s="11"/>
      <c r="K2865" s="2"/>
      <c r="L2865" s="2"/>
      <c r="M2865" s="1"/>
    </row>
    <row r="2866" spans="1:13" x14ac:dyDescent="0.2">
      <c r="A2866" s="1"/>
      <c r="B2866" s="1"/>
      <c r="C2866" s="16"/>
      <c r="D2866" s="1"/>
      <c r="E2866" s="1"/>
      <c r="F2866" s="1"/>
      <c r="G2866" s="1"/>
      <c r="H2866" s="11"/>
      <c r="I2866" s="11"/>
      <c r="J2866" s="11"/>
      <c r="K2866" s="2"/>
      <c r="L2866" s="2"/>
      <c r="M2866" s="1"/>
    </row>
    <row r="2867" spans="1:13" x14ac:dyDescent="0.2">
      <c r="A2867" s="1"/>
      <c r="B2867" s="1"/>
      <c r="C2867" s="16"/>
      <c r="D2867" s="1"/>
      <c r="E2867" s="1"/>
      <c r="F2867" s="1"/>
      <c r="G2867" s="1"/>
      <c r="H2867" s="11"/>
      <c r="I2867" s="11"/>
      <c r="J2867" s="11"/>
      <c r="K2867" s="2"/>
      <c r="L2867" s="2"/>
      <c r="M2867" s="1"/>
    </row>
    <row r="2868" spans="1:13" x14ac:dyDescent="0.2">
      <c r="A2868" s="1"/>
      <c r="B2868" s="1"/>
      <c r="C2868" s="16"/>
      <c r="D2868" s="1"/>
      <c r="E2868" s="1"/>
      <c r="F2868" s="1"/>
      <c r="G2868" s="1"/>
      <c r="H2868" s="11"/>
      <c r="I2868" s="11"/>
      <c r="J2868" s="11"/>
      <c r="K2868" s="2"/>
      <c r="L2868" s="2"/>
      <c r="M2868" s="1"/>
    </row>
    <row r="2869" spans="1:13" x14ac:dyDescent="0.2">
      <c r="A2869" s="1"/>
      <c r="B2869" s="1"/>
      <c r="C2869" s="16"/>
      <c r="D2869" s="1"/>
      <c r="E2869" s="1"/>
      <c r="F2869" s="1"/>
      <c r="G2869" s="1"/>
      <c r="H2869" s="11"/>
      <c r="I2869" s="11"/>
      <c r="J2869" s="11"/>
      <c r="K2869" s="2"/>
      <c r="L2869" s="2"/>
      <c r="M2869" s="1"/>
    </row>
    <row r="2870" spans="1:13" x14ac:dyDescent="0.2">
      <c r="A2870" s="1"/>
      <c r="B2870" s="1"/>
      <c r="C2870" s="16"/>
      <c r="D2870" s="1"/>
      <c r="E2870" s="1"/>
      <c r="F2870" s="1"/>
      <c r="G2870" s="1"/>
      <c r="H2870" s="11"/>
      <c r="I2870" s="11"/>
      <c r="J2870" s="11"/>
      <c r="K2870" s="2"/>
      <c r="L2870" s="2"/>
      <c r="M2870" s="1"/>
    </row>
    <row r="2871" spans="1:13" x14ac:dyDescent="0.2">
      <c r="A2871" s="1"/>
      <c r="B2871" s="1"/>
      <c r="C2871" s="16"/>
      <c r="D2871" s="1"/>
      <c r="E2871" s="1"/>
      <c r="F2871" s="1"/>
      <c r="G2871" s="1"/>
      <c r="H2871" s="11"/>
      <c r="I2871" s="11"/>
      <c r="J2871" s="11"/>
      <c r="K2871" s="2"/>
      <c r="L2871" s="2"/>
      <c r="M2871" s="1"/>
    </row>
    <row r="2872" spans="1:13" x14ac:dyDescent="0.2">
      <c r="A2872" s="1"/>
      <c r="B2872" s="1"/>
      <c r="C2872" s="16"/>
      <c r="D2872" s="1"/>
      <c r="E2872" s="1"/>
      <c r="F2872" s="1"/>
      <c r="G2872" s="1"/>
      <c r="H2872" s="11"/>
      <c r="I2872" s="11"/>
      <c r="J2872" s="11"/>
      <c r="K2872" s="2"/>
      <c r="L2872" s="2"/>
      <c r="M2872" s="1"/>
    </row>
    <row r="2873" spans="1:13" x14ac:dyDescent="0.2">
      <c r="A2873" s="1"/>
      <c r="B2873" s="1"/>
      <c r="C2873" s="16"/>
      <c r="D2873" s="1"/>
      <c r="E2873" s="1"/>
      <c r="F2873" s="1"/>
      <c r="G2873" s="1"/>
      <c r="H2873" s="11"/>
      <c r="I2873" s="11"/>
      <c r="J2873" s="11"/>
      <c r="K2873" s="2"/>
      <c r="L2873" s="2"/>
      <c r="M2873" s="1"/>
    </row>
    <row r="2874" spans="1:13" x14ac:dyDescent="0.2">
      <c r="A2874" s="1"/>
      <c r="B2874" s="1"/>
      <c r="C2874" s="16"/>
      <c r="D2874" s="1"/>
      <c r="E2874" s="1"/>
      <c r="F2874" s="1"/>
      <c r="G2874" s="1"/>
      <c r="H2874" s="11"/>
      <c r="I2874" s="11"/>
      <c r="J2874" s="11"/>
      <c r="K2874" s="2"/>
      <c r="L2874" s="2"/>
      <c r="M2874" s="1"/>
    </row>
    <row r="2875" spans="1:13" x14ac:dyDescent="0.2">
      <c r="A2875" s="1"/>
      <c r="B2875" s="1"/>
      <c r="C2875" s="16"/>
      <c r="D2875" s="1"/>
      <c r="E2875" s="1"/>
      <c r="F2875" s="1"/>
      <c r="G2875" s="1"/>
      <c r="H2875" s="11"/>
      <c r="I2875" s="11"/>
      <c r="J2875" s="11"/>
      <c r="K2875" s="2"/>
      <c r="L2875" s="2"/>
      <c r="M2875" s="1"/>
    </row>
    <row r="2876" spans="1:13" x14ac:dyDescent="0.2">
      <c r="A2876" s="1"/>
      <c r="B2876" s="1"/>
      <c r="C2876" s="16"/>
      <c r="D2876" s="1"/>
      <c r="E2876" s="1"/>
      <c r="F2876" s="1"/>
      <c r="G2876" s="1"/>
      <c r="H2876" s="11"/>
      <c r="I2876" s="11"/>
      <c r="J2876" s="11"/>
      <c r="K2876" s="2"/>
      <c r="L2876" s="2"/>
      <c r="M2876" s="1"/>
    </row>
    <row r="2877" spans="1:13" x14ac:dyDescent="0.2">
      <c r="A2877" s="1"/>
      <c r="B2877" s="1"/>
      <c r="C2877" s="16"/>
      <c r="D2877" s="1"/>
      <c r="E2877" s="1"/>
      <c r="F2877" s="1"/>
      <c r="G2877" s="1"/>
      <c r="H2877" s="11"/>
      <c r="I2877" s="11"/>
      <c r="J2877" s="11"/>
      <c r="K2877" s="2"/>
      <c r="L2877" s="2"/>
      <c r="M2877" s="1"/>
    </row>
    <row r="2878" spans="1:13" x14ac:dyDescent="0.2">
      <c r="A2878" s="1"/>
      <c r="B2878" s="1"/>
      <c r="C2878" s="16"/>
      <c r="D2878" s="1"/>
      <c r="E2878" s="1"/>
      <c r="F2878" s="1"/>
      <c r="G2878" s="1"/>
      <c r="H2878" s="11"/>
      <c r="I2878" s="11"/>
      <c r="J2878" s="11"/>
      <c r="K2878" s="2"/>
      <c r="L2878" s="2"/>
      <c r="M2878" s="1"/>
    </row>
    <row r="2879" spans="1:13" x14ac:dyDescent="0.2">
      <c r="A2879" s="1"/>
      <c r="B2879" s="1"/>
      <c r="C2879" s="16"/>
      <c r="D2879" s="1"/>
      <c r="E2879" s="1"/>
      <c r="F2879" s="1"/>
      <c r="G2879" s="1"/>
      <c r="H2879" s="11"/>
      <c r="I2879" s="11"/>
      <c r="J2879" s="11"/>
      <c r="K2879" s="2"/>
      <c r="L2879" s="2"/>
      <c r="M2879" s="1"/>
    </row>
    <row r="2880" spans="1:13" x14ac:dyDescent="0.2">
      <c r="A2880" s="1"/>
      <c r="B2880" s="1"/>
      <c r="C2880" s="16"/>
      <c r="D2880" s="1"/>
      <c r="E2880" s="1"/>
      <c r="F2880" s="1"/>
      <c r="G2880" s="1"/>
      <c r="H2880" s="11"/>
      <c r="I2880" s="11"/>
      <c r="J2880" s="11"/>
      <c r="K2880" s="2"/>
      <c r="L2880" s="2"/>
      <c r="M2880" s="1"/>
    </row>
    <row r="2881" spans="1:13" x14ac:dyDescent="0.2">
      <c r="A2881" s="1"/>
      <c r="B2881" s="1"/>
      <c r="C2881" s="16"/>
      <c r="D2881" s="1"/>
      <c r="E2881" s="1"/>
      <c r="F2881" s="1"/>
      <c r="G2881" s="1"/>
      <c r="H2881" s="11"/>
      <c r="I2881" s="11"/>
      <c r="J2881" s="11"/>
      <c r="K2881" s="2"/>
      <c r="L2881" s="2"/>
      <c r="M2881" s="1"/>
    </row>
    <row r="2882" spans="1:13" x14ac:dyDescent="0.2">
      <c r="A2882" s="1"/>
      <c r="B2882" s="1"/>
      <c r="C2882" s="16"/>
      <c r="D2882" s="1"/>
      <c r="E2882" s="1"/>
      <c r="F2882" s="1"/>
      <c r="G2882" s="1"/>
      <c r="H2882" s="11"/>
      <c r="I2882" s="11"/>
      <c r="J2882" s="11"/>
      <c r="K2882" s="2"/>
      <c r="L2882" s="2"/>
      <c r="M2882" s="1"/>
    </row>
    <row r="2883" spans="1:13" x14ac:dyDescent="0.2">
      <c r="A2883" s="1"/>
      <c r="B2883" s="1"/>
      <c r="C2883" s="16"/>
      <c r="D2883" s="1"/>
      <c r="E2883" s="1"/>
      <c r="F2883" s="1"/>
      <c r="G2883" s="1"/>
      <c r="H2883" s="11"/>
      <c r="I2883" s="11"/>
      <c r="J2883" s="11"/>
      <c r="K2883" s="2"/>
      <c r="L2883" s="2"/>
      <c r="M2883" s="1"/>
    </row>
    <row r="2884" spans="1:13" x14ac:dyDescent="0.2">
      <c r="A2884" s="1"/>
      <c r="B2884" s="1"/>
      <c r="C2884" s="16"/>
      <c r="D2884" s="1"/>
      <c r="E2884" s="1"/>
      <c r="F2884" s="1"/>
      <c r="G2884" s="1"/>
      <c r="H2884" s="11"/>
      <c r="I2884" s="11"/>
      <c r="J2884" s="11"/>
      <c r="K2884" s="2"/>
      <c r="L2884" s="2"/>
      <c r="M2884" s="1"/>
    </row>
    <row r="2885" spans="1:13" x14ac:dyDescent="0.2">
      <c r="A2885" s="1"/>
      <c r="B2885" s="1"/>
      <c r="C2885" s="16"/>
      <c r="D2885" s="1"/>
      <c r="E2885" s="1"/>
      <c r="F2885" s="1"/>
      <c r="G2885" s="1"/>
      <c r="H2885" s="11"/>
      <c r="I2885" s="11"/>
      <c r="J2885" s="11"/>
      <c r="K2885" s="2"/>
      <c r="L2885" s="2"/>
      <c r="M2885" s="1"/>
    </row>
    <row r="2886" spans="1:13" x14ac:dyDescent="0.2">
      <c r="A2886" s="1"/>
      <c r="B2886" s="1"/>
      <c r="C2886" s="16"/>
      <c r="D2886" s="1"/>
      <c r="E2886" s="1"/>
      <c r="F2886" s="1"/>
      <c r="G2886" s="1"/>
      <c r="H2886" s="11"/>
      <c r="I2886" s="11"/>
      <c r="J2886" s="11"/>
      <c r="K2886" s="2"/>
      <c r="L2886" s="2"/>
      <c r="M2886" s="1"/>
    </row>
    <row r="2887" spans="1:13" x14ac:dyDescent="0.2">
      <c r="A2887" s="1"/>
      <c r="B2887" s="1"/>
      <c r="C2887" s="16"/>
      <c r="D2887" s="1"/>
      <c r="E2887" s="1"/>
      <c r="F2887" s="1"/>
      <c r="G2887" s="1"/>
      <c r="H2887" s="11"/>
      <c r="I2887" s="11"/>
      <c r="J2887" s="11"/>
      <c r="K2887" s="2"/>
      <c r="L2887" s="2"/>
      <c r="M2887" s="1"/>
    </row>
    <row r="2888" spans="1:13" x14ac:dyDescent="0.2">
      <c r="A2888" s="1"/>
      <c r="B2888" s="1"/>
      <c r="C2888" s="16"/>
      <c r="D2888" s="1"/>
      <c r="E2888" s="1"/>
      <c r="F2888" s="1"/>
      <c r="G2888" s="1"/>
      <c r="H2888" s="11"/>
      <c r="I2888" s="11"/>
      <c r="J2888" s="11"/>
      <c r="K2888" s="2"/>
      <c r="L2888" s="2"/>
      <c r="M2888" s="1"/>
    </row>
    <row r="2889" spans="1:13" x14ac:dyDescent="0.2">
      <c r="A2889" s="1"/>
      <c r="B2889" s="1"/>
      <c r="C2889" s="16"/>
      <c r="D2889" s="1"/>
      <c r="E2889" s="1"/>
      <c r="F2889" s="1"/>
      <c r="G2889" s="1"/>
      <c r="H2889" s="11"/>
      <c r="I2889" s="11"/>
      <c r="J2889" s="11"/>
      <c r="K2889" s="2"/>
      <c r="L2889" s="2"/>
      <c r="M2889" s="1"/>
    </row>
    <row r="2890" spans="1:13" x14ac:dyDescent="0.2">
      <c r="A2890" s="1"/>
      <c r="B2890" s="1"/>
      <c r="C2890" s="16"/>
      <c r="D2890" s="1"/>
      <c r="E2890" s="1"/>
      <c r="F2890" s="1"/>
      <c r="G2890" s="1"/>
      <c r="H2890" s="11"/>
      <c r="I2890" s="11"/>
      <c r="J2890" s="11"/>
      <c r="K2890" s="2"/>
      <c r="L2890" s="2"/>
      <c r="M2890" s="1"/>
    </row>
    <row r="2891" spans="1:13" x14ac:dyDescent="0.2">
      <c r="A2891" s="1"/>
      <c r="B2891" s="1"/>
      <c r="C2891" s="16"/>
      <c r="D2891" s="1"/>
      <c r="E2891" s="1"/>
      <c r="F2891" s="1"/>
      <c r="G2891" s="1"/>
      <c r="H2891" s="11"/>
      <c r="I2891" s="11"/>
      <c r="J2891" s="11"/>
      <c r="K2891" s="2"/>
      <c r="L2891" s="2"/>
      <c r="M2891" s="1"/>
    </row>
    <row r="2892" spans="1:13" x14ac:dyDescent="0.2">
      <c r="A2892" s="1"/>
      <c r="B2892" s="1"/>
      <c r="C2892" s="16"/>
      <c r="D2892" s="1"/>
      <c r="E2892" s="1"/>
      <c r="F2892" s="1"/>
      <c r="G2892" s="1"/>
      <c r="H2892" s="11"/>
      <c r="I2892" s="11"/>
      <c r="J2892" s="11"/>
      <c r="K2892" s="2"/>
      <c r="L2892" s="2"/>
      <c r="M2892" s="1"/>
    </row>
    <row r="2893" spans="1:13" x14ac:dyDescent="0.2">
      <c r="A2893" s="1"/>
      <c r="B2893" s="1"/>
      <c r="C2893" s="16"/>
      <c r="D2893" s="1"/>
      <c r="E2893" s="1"/>
      <c r="F2893" s="1"/>
      <c r="G2893" s="1"/>
      <c r="H2893" s="11"/>
      <c r="I2893" s="11"/>
      <c r="J2893" s="11"/>
      <c r="K2893" s="2"/>
      <c r="L2893" s="2"/>
      <c r="M2893" s="1"/>
    </row>
    <row r="2894" spans="1:13" x14ac:dyDescent="0.2">
      <c r="A2894" s="1"/>
      <c r="B2894" s="1"/>
      <c r="C2894" s="16"/>
      <c r="D2894" s="1"/>
      <c r="E2894" s="1"/>
      <c r="F2894" s="1"/>
      <c r="G2894" s="1"/>
      <c r="H2894" s="11"/>
      <c r="I2894" s="11"/>
      <c r="J2894" s="11"/>
      <c r="K2894" s="2"/>
      <c r="L2894" s="2"/>
      <c r="M2894" s="1"/>
    </row>
    <row r="2895" spans="1:13" x14ac:dyDescent="0.2">
      <c r="A2895" s="1"/>
      <c r="B2895" s="1"/>
      <c r="C2895" s="16"/>
      <c r="D2895" s="1"/>
      <c r="E2895" s="1"/>
      <c r="F2895" s="1"/>
      <c r="G2895" s="1"/>
      <c r="H2895" s="11"/>
      <c r="I2895" s="11"/>
      <c r="J2895" s="11"/>
      <c r="K2895" s="2"/>
      <c r="L2895" s="2"/>
      <c r="M2895" s="1"/>
    </row>
    <row r="2896" spans="1:13" x14ac:dyDescent="0.2">
      <c r="A2896" s="1"/>
      <c r="B2896" s="1"/>
      <c r="C2896" s="16"/>
      <c r="D2896" s="1"/>
      <c r="E2896" s="1"/>
      <c r="F2896" s="1"/>
      <c r="G2896" s="1"/>
      <c r="H2896" s="11"/>
      <c r="I2896" s="11"/>
      <c r="J2896" s="11"/>
      <c r="K2896" s="2"/>
      <c r="L2896" s="2"/>
      <c r="M2896" s="1"/>
    </row>
    <row r="2897" spans="1:13" x14ac:dyDescent="0.2">
      <c r="A2897" s="1"/>
      <c r="B2897" s="1"/>
      <c r="C2897" s="16"/>
      <c r="D2897" s="1"/>
      <c r="E2897" s="1"/>
      <c r="F2897" s="1"/>
      <c r="G2897" s="1"/>
      <c r="H2897" s="11"/>
      <c r="I2897" s="11"/>
      <c r="J2897" s="11"/>
      <c r="K2897" s="2"/>
      <c r="L2897" s="2"/>
      <c r="M2897" s="1"/>
    </row>
    <row r="2898" spans="1:13" x14ac:dyDescent="0.2">
      <c r="A2898" s="1"/>
      <c r="B2898" s="1"/>
      <c r="C2898" s="16"/>
      <c r="D2898" s="1"/>
      <c r="E2898" s="1"/>
      <c r="F2898" s="1"/>
      <c r="G2898" s="1"/>
      <c r="H2898" s="11"/>
      <c r="I2898" s="11"/>
      <c r="J2898" s="11"/>
      <c r="K2898" s="2"/>
      <c r="L2898" s="2"/>
      <c r="M2898" s="1"/>
    </row>
    <row r="2899" spans="1:13" x14ac:dyDescent="0.2">
      <c r="A2899" s="1"/>
      <c r="B2899" s="1"/>
      <c r="C2899" s="16"/>
      <c r="D2899" s="1"/>
      <c r="E2899" s="1"/>
      <c r="F2899" s="1"/>
      <c r="G2899" s="1"/>
      <c r="H2899" s="11"/>
      <c r="I2899" s="11"/>
      <c r="J2899" s="11"/>
      <c r="K2899" s="2"/>
      <c r="L2899" s="2"/>
      <c r="M2899" s="1"/>
    </row>
    <row r="2900" spans="1:13" x14ac:dyDescent="0.2">
      <c r="A2900" s="1"/>
      <c r="B2900" s="1"/>
      <c r="C2900" s="16"/>
      <c r="D2900" s="1"/>
      <c r="E2900" s="1"/>
      <c r="F2900" s="1"/>
      <c r="G2900" s="1"/>
      <c r="H2900" s="11"/>
      <c r="I2900" s="11"/>
      <c r="J2900" s="11"/>
      <c r="K2900" s="2"/>
      <c r="L2900" s="2"/>
      <c r="M2900" s="1"/>
    </row>
    <row r="2901" spans="1:13" x14ac:dyDescent="0.2">
      <c r="A2901" s="1"/>
      <c r="B2901" s="1"/>
      <c r="C2901" s="16"/>
      <c r="D2901" s="1"/>
      <c r="E2901" s="1"/>
      <c r="F2901" s="1"/>
      <c r="G2901" s="1"/>
      <c r="H2901" s="11"/>
      <c r="I2901" s="11"/>
      <c r="J2901" s="11"/>
      <c r="K2901" s="2"/>
      <c r="L2901" s="2"/>
      <c r="M2901" s="1"/>
    </row>
    <row r="2902" spans="1:13" x14ac:dyDescent="0.2">
      <c r="A2902" s="1"/>
      <c r="B2902" s="1"/>
      <c r="C2902" s="16"/>
      <c r="D2902" s="1"/>
      <c r="E2902" s="1"/>
      <c r="F2902" s="1"/>
      <c r="G2902" s="1"/>
      <c r="H2902" s="11"/>
      <c r="I2902" s="11"/>
      <c r="J2902" s="11"/>
      <c r="K2902" s="2"/>
      <c r="L2902" s="2"/>
      <c r="M2902" s="1"/>
    </row>
    <row r="2903" spans="1:13" x14ac:dyDescent="0.2">
      <c r="A2903" s="1"/>
      <c r="B2903" s="1"/>
      <c r="C2903" s="16"/>
      <c r="D2903" s="1"/>
      <c r="E2903" s="1"/>
      <c r="F2903" s="1"/>
      <c r="G2903" s="1"/>
      <c r="H2903" s="11"/>
      <c r="I2903" s="11"/>
      <c r="J2903" s="11"/>
      <c r="K2903" s="2"/>
      <c r="L2903" s="2"/>
      <c r="M2903" s="1"/>
    </row>
    <row r="2904" spans="1:13" x14ac:dyDescent="0.2">
      <c r="A2904" s="1"/>
      <c r="B2904" s="1"/>
      <c r="C2904" s="16"/>
      <c r="D2904" s="1"/>
      <c r="E2904" s="1"/>
      <c r="F2904" s="1"/>
      <c r="G2904" s="1"/>
      <c r="H2904" s="11"/>
      <c r="I2904" s="11"/>
      <c r="J2904" s="11"/>
      <c r="K2904" s="2"/>
      <c r="L2904" s="2"/>
      <c r="M2904" s="1"/>
    </row>
    <row r="2905" spans="1:13" x14ac:dyDescent="0.2">
      <c r="A2905" s="1"/>
      <c r="B2905" s="1"/>
      <c r="C2905" s="16"/>
      <c r="D2905" s="1"/>
      <c r="E2905" s="1"/>
      <c r="F2905" s="1"/>
      <c r="G2905" s="1"/>
      <c r="H2905" s="11"/>
      <c r="I2905" s="11"/>
      <c r="J2905" s="11"/>
      <c r="K2905" s="2"/>
      <c r="L2905" s="2"/>
      <c r="M2905" s="1"/>
    </row>
    <row r="2906" spans="1:13" x14ac:dyDescent="0.2">
      <c r="A2906" s="1"/>
      <c r="B2906" s="1"/>
      <c r="C2906" s="16"/>
      <c r="D2906" s="1"/>
      <c r="E2906" s="1"/>
      <c r="F2906" s="1"/>
      <c r="G2906" s="1"/>
      <c r="H2906" s="11"/>
      <c r="I2906" s="11"/>
      <c r="J2906" s="11"/>
      <c r="K2906" s="2"/>
      <c r="L2906" s="2"/>
      <c r="M2906" s="1"/>
    </row>
    <row r="2907" spans="1:13" x14ac:dyDescent="0.2">
      <c r="A2907" s="1"/>
      <c r="B2907" s="1"/>
      <c r="C2907" s="16"/>
      <c r="D2907" s="1"/>
      <c r="E2907" s="1"/>
      <c r="F2907" s="1"/>
      <c r="G2907" s="1"/>
      <c r="H2907" s="11"/>
      <c r="I2907" s="11"/>
      <c r="J2907" s="11"/>
      <c r="K2907" s="2"/>
      <c r="L2907" s="2"/>
      <c r="M2907" s="1"/>
    </row>
    <row r="2908" spans="1:13" x14ac:dyDescent="0.2">
      <c r="A2908" s="1"/>
      <c r="B2908" s="1"/>
      <c r="C2908" s="16"/>
      <c r="D2908" s="1"/>
      <c r="E2908" s="1"/>
      <c r="F2908" s="1"/>
      <c r="G2908" s="1"/>
      <c r="H2908" s="11"/>
      <c r="I2908" s="11"/>
      <c r="J2908" s="11"/>
      <c r="K2908" s="2"/>
      <c r="L2908" s="2"/>
      <c r="M2908" s="1"/>
    </row>
    <row r="2909" spans="1:13" x14ac:dyDescent="0.2">
      <c r="A2909" s="1"/>
      <c r="B2909" s="1"/>
      <c r="C2909" s="16"/>
      <c r="D2909" s="1"/>
      <c r="E2909" s="1"/>
      <c r="F2909" s="1"/>
      <c r="G2909" s="1"/>
      <c r="H2909" s="11"/>
      <c r="I2909" s="11"/>
      <c r="J2909" s="11"/>
      <c r="K2909" s="2"/>
      <c r="L2909" s="2"/>
      <c r="M2909" s="1"/>
    </row>
    <row r="2910" spans="1:13" x14ac:dyDescent="0.2">
      <c r="A2910" s="1"/>
      <c r="B2910" s="1"/>
      <c r="C2910" s="16"/>
      <c r="D2910" s="1"/>
      <c r="E2910" s="1"/>
      <c r="F2910" s="1"/>
      <c r="G2910" s="1"/>
      <c r="H2910" s="11"/>
      <c r="I2910" s="11"/>
      <c r="J2910" s="11"/>
      <c r="K2910" s="2"/>
      <c r="L2910" s="2"/>
      <c r="M2910" s="1"/>
    </row>
    <row r="2911" spans="1:13" x14ac:dyDescent="0.2">
      <c r="A2911" s="1"/>
      <c r="B2911" s="1"/>
      <c r="C2911" s="16"/>
      <c r="D2911" s="1"/>
      <c r="E2911" s="1"/>
      <c r="F2911" s="1"/>
      <c r="G2911" s="1"/>
      <c r="H2911" s="11"/>
      <c r="I2911" s="11"/>
      <c r="J2911" s="11"/>
      <c r="K2911" s="2"/>
      <c r="L2911" s="2"/>
      <c r="M2911" s="1"/>
    </row>
    <row r="2912" spans="1:13" x14ac:dyDescent="0.2">
      <c r="A2912" s="1"/>
      <c r="B2912" s="1"/>
      <c r="C2912" s="16"/>
      <c r="D2912" s="1"/>
      <c r="E2912" s="1"/>
      <c r="F2912" s="1"/>
      <c r="G2912" s="1"/>
      <c r="H2912" s="11"/>
      <c r="I2912" s="11"/>
      <c r="J2912" s="11"/>
      <c r="K2912" s="2"/>
      <c r="L2912" s="2"/>
      <c r="M2912" s="1"/>
    </row>
    <row r="2913" spans="1:13" x14ac:dyDescent="0.2">
      <c r="A2913" s="1"/>
      <c r="B2913" s="1"/>
      <c r="C2913" s="16"/>
      <c r="D2913" s="1"/>
      <c r="E2913" s="1"/>
      <c r="F2913" s="1"/>
      <c r="G2913" s="1"/>
      <c r="H2913" s="11"/>
      <c r="I2913" s="11"/>
      <c r="J2913" s="11"/>
      <c r="K2913" s="2"/>
      <c r="L2913" s="2"/>
      <c r="M2913" s="1"/>
    </row>
    <row r="2914" spans="1:13" x14ac:dyDescent="0.2">
      <c r="A2914" s="1"/>
      <c r="B2914" s="1"/>
      <c r="C2914" s="16"/>
      <c r="D2914" s="1"/>
      <c r="E2914" s="1"/>
      <c r="F2914" s="1"/>
      <c r="G2914" s="1"/>
      <c r="H2914" s="11"/>
      <c r="I2914" s="11"/>
      <c r="J2914" s="11"/>
      <c r="K2914" s="2"/>
      <c r="L2914" s="2"/>
      <c r="M2914" s="1"/>
    </row>
    <row r="2915" spans="1:13" x14ac:dyDescent="0.2">
      <c r="A2915" s="1"/>
      <c r="B2915" s="1"/>
      <c r="C2915" s="16"/>
      <c r="D2915" s="1"/>
      <c r="E2915" s="1"/>
      <c r="F2915" s="1"/>
      <c r="G2915" s="1"/>
      <c r="H2915" s="11"/>
      <c r="I2915" s="11"/>
      <c r="J2915" s="11"/>
      <c r="K2915" s="2"/>
      <c r="L2915" s="2"/>
      <c r="M2915" s="1"/>
    </row>
    <row r="2916" spans="1:13" x14ac:dyDescent="0.2">
      <c r="A2916" s="1"/>
      <c r="B2916" s="1"/>
      <c r="C2916" s="16"/>
      <c r="D2916" s="1"/>
      <c r="E2916" s="1"/>
      <c r="F2916" s="1"/>
      <c r="G2916" s="1"/>
      <c r="H2916" s="11"/>
      <c r="I2916" s="11"/>
      <c r="J2916" s="11"/>
      <c r="K2916" s="2"/>
      <c r="L2916" s="2"/>
      <c r="M2916" s="1"/>
    </row>
    <row r="2917" spans="1:13" x14ac:dyDescent="0.2">
      <c r="A2917" s="1"/>
      <c r="B2917" s="1"/>
      <c r="C2917" s="16"/>
      <c r="D2917" s="1"/>
      <c r="E2917" s="1"/>
      <c r="F2917" s="1"/>
      <c r="G2917" s="1"/>
      <c r="H2917" s="11"/>
      <c r="I2917" s="11"/>
      <c r="J2917" s="11"/>
      <c r="K2917" s="2"/>
      <c r="L2917" s="2"/>
      <c r="M2917" s="1"/>
    </row>
    <row r="2918" spans="1:13" x14ac:dyDescent="0.2">
      <c r="A2918" s="1"/>
      <c r="B2918" s="1"/>
      <c r="C2918" s="16"/>
      <c r="D2918" s="1"/>
      <c r="E2918" s="1"/>
      <c r="F2918" s="1"/>
      <c r="G2918" s="1"/>
      <c r="H2918" s="11"/>
      <c r="I2918" s="11"/>
      <c r="J2918" s="11"/>
      <c r="K2918" s="2"/>
      <c r="L2918" s="2"/>
      <c r="M2918" s="1"/>
    </row>
    <row r="2919" spans="1:13" x14ac:dyDescent="0.2">
      <c r="A2919" s="1"/>
      <c r="B2919" s="1"/>
      <c r="C2919" s="16"/>
      <c r="D2919" s="1"/>
      <c r="E2919" s="1"/>
      <c r="F2919" s="1"/>
      <c r="G2919" s="1"/>
      <c r="H2919" s="11"/>
      <c r="I2919" s="11"/>
      <c r="J2919" s="11"/>
      <c r="K2919" s="2"/>
      <c r="L2919" s="2"/>
      <c r="M2919" s="1"/>
    </row>
    <row r="2920" spans="1:13" x14ac:dyDescent="0.2">
      <c r="A2920" s="1"/>
      <c r="B2920" s="1"/>
      <c r="C2920" s="16"/>
      <c r="D2920" s="1"/>
      <c r="E2920" s="1"/>
      <c r="F2920" s="1"/>
      <c r="G2920" s="1"/>
      <c r="H2920" s="11"/>
      <c r="I2920" s="11"/>
      <c r="J2920" s="11"/>
      <c r="K2920" s="2"/>
      <c r="L2920" s="2"/>
      <c r="M2920" s="1"/>
    </row>
    <row r="2921" spans="1:13" x14ac:dyDescent="0.2">
      <c r="A2921" s="1"/>
      <c r="B2921" s="1"/>
      <c r="C2921" s="16"/>
      <c r="D2921" s="1"/>
      <c r="E2921" s="1"/>
      <c r="F2921" s="1"/>
      <c r="G2921" s="1"/>
      <c r="H2921" s="11"/>
      <c r="I2921" s="11"/>
      <c r="J2921" s="11"/>
      <c r="K2921" s="2"/>
      <c r="L2921" s="2"/>
      <c r="M2921" s="1"/>
    </row>
    <row r="2922" spans="1:13" x14ac:dyDescent="0.2">
      <c r="A2922" s="1"/>
      <c r="B2922" s="1"/>
      <c r="C2922" s="16"/>
      <c r="D2922" s="1"/>
      <c r="E2922" s="1"/>
      <c r="F2922" s="1"/>
      <c r="G2922" s="1"/>
      <c r="H2922" s="11"/>
      <c r="I2922" s="11"/>
      <c r="J2922" s="11"/>
      <c r="K2922" s="2"/>
      <c r="L2922" s="2"/>
      <c r="M2922" s="1"/>
    </row>
    <row r="2923" spans="1:13" x14ac:dyDescent="0.2">
      <c r="A2923" s="1"/>
      <c r="B2923" s="1"/>
      <c r="C2923" s="16"/>
      <c r="D2923" s="1"/>
      <c r="E2923" s="1"/>
      <c r="F2923" s="1"/>
      <c r="G2923" s="1"/>
      <c r="H2923" s="11"/>
      <c r="I2923" s="11"/>
      <c r="J2923" s="11"/>
      <c r="K2923" s="2"/>
      <c r="L2923" s="2"/>
      <c r="M2923" s="1"/>
    </row>
    <row r="2924" spans="1:13" x14ac:dyDescent="0.2">
      <c r="A2924" s="1"/>
      <c r="B2924" s="1"/>
      <c r="C2924" s="16"/>
      <c r="D2924" s="1"/>
      <c r="E2924" s="1"/>
      <c r="F2924" s="1"/>
      <c r="G2924" s="1"/>
      <c r="H2924" s="11"/>
      <c r="I2924" s="11"/>
      <c r="J2924" s="11"/>
      <c r="K2924" s="2"/>
      <c r="L2924" s="2"/>
      <c r="M2924" s="1"/>
    </row>
    <row r="2925" spans="1:13" x14ac:dyDescent="0.2">
      <c r="A2925" s="1"/>
      <c r="B2925" s="1"/>
      <c r="C2925" s="16"/>
      <c r="D2925" s="1"/>
      <c r="E2925" s="1"/>
      <c r="F2925" s="1"/>
      <c r="G2925" s="1"/>
      <c r="H2925" s="11"/>
      <c r="I2925" s="11"/>
      <c r="J2925" s="11"/>
      <c r="K2925" s="2"/>
      <c r="L2925" s="2"/>
      <c r="M2925" s="1"/>
    </row>
    <row r="2926" spans="1:13" x14ac:dyDescent="0.2">
      <c r="A2926" s="1"/>
      <c r="B2926" s="1"/>
      <c r="C2926" s="16"/>
      <c r="D2926" s="1"/>
      <c r="E2926" s="1"/>
      <c r="F2926" s="1"/>
      <c r="G2926" s="1"/>
      <c r="H2926" s="11"/>
      <c r="I2926" s="11"/>
      <c r="J2926" s="11"/>
      <c r="K2926" s="2"/>
      <c r="L2926" s="2"/>
      <c r="M2926" s="1"/>
    </row>
    <row r="2927" spans="1:13" x14ac:dyDescent="0.2">
      <c r="A2927" s="1"/>
      <c r="B2927" s="1"/>
      <c r="C2927" s="16"/>
      <c r="D2927" s="1"/>
      <c r="E2927" s="1"/>
      <c r="F2927" s="1"/>
      <c r="G2927" s="1"/>
      <c r="H2927" s="11"/>
      <c r="I2927" s="11"/>
      <c r="J2927" s="11"/>
      <c r="K2927" s="2"/>
      <c r="L2927" s="2"/>
      <c r="M2927" s="1"/>
    </row>
    <row r="2928" spans="1:13" x14ac:dyDescent="0.2">
      <c r="A2928" s="1"/>
      <c r="B2928" s="1"/>
      <c r="C2928" s="16"/>
      <c r="D2928" s="1"/>
      <c r="E2928" s="1"/>
      <c r="F2928" s="1"/>
      <c r="G2928" s="1"/>
      <c r="H2928" s="11"/>
      <c r="I2928" s="11"/>
      <c r="J2928" s="11"/>
      <c r="K2928" s="2"/>
      <c r="L2928" s="2"/>
      <c r="M2928" s="1"/>
    </row>
    <row r="2929" spans="1:13" x14ac:dyDescent="0.2">
      <c r="A2929" s="1"/>
      <c r="B2929" s="1"/>
      <c r="C2929" s="16"/>
      <c r="D2929" s="1"/>
      <c r="E2929" s="1"/>
      <c r="F2929" s="1"/>
      <c r="G2929" s="1"/>
      <c r="H2929" s="11"/>
      <c r="I2929" s="11"/>
      <c r="J2929" s="11"/>
      <c r="K2929" s="2"/>
      <c r="L2929" s="2"/>
      <c r="M2929" s="1"/>
    </row>
    <row r="2930" spans="1:13" x14ac:dyDescent="0.2">
      <c r="A2930" s="1"/>
      <c r="B2930" s="1"/>
      <c r="C2930" s="16"/>
      <c r="D2930" s="1"/>
      <c r="E2930" s="1"/>
      <c r="F2930" s="1"/>
      <c r="G2930" s="1"/>
      <c r="H2930" s="11"/>
      <c r="I2930" s="11"/>
      <c r="J2930" s="11"/>
      <c r="K2930" s="2"/>
      <c r="L2930" s="2"/>
      <c r="M2930" s="1"/>
    </row>
    <row r="2931" spans="1:13" x14ac:dyDescent="0.2">
      <c r="A2931" s="1"/>
      <c r="B2931" s="1"/>
      <c r="C2931" s="16"/>
      <c r="D2931" s="1"/>
      <c r="E2931" s="1"/>
      <c r="F2931" s="1"/>
      <c r="G2931" s="1"/>
      <c r="H2931" s="11"/>
      <c r="I2931" s="11"/>
      <c r="J2931" s="11"/>
      <c r="K2931" s="2"/>
      <c r="L2931" s="2"/>
      <c r="M2931" s="1"/>
    </row>
    <row r="2932" spans="1:13" x14ac:dyDescent="0.2">
      <c r="A2932" s="1"/>
      <c r="B2932" s="1"/>
      <c r="C2932" s="16"/>
      <c r="D2932" s="1"/>
      <c r="E2932" s="1"/>
      <c r="F2932" s="1"/>
      <c r="G2932" s="1"/>
      <c r="H2932" s="11"/>
      <c r="I2932" s="11"/>
      <c r="J2932" s="11"/>
      <c r="K2932" s="2"/>
      <c r="L2932" s="2"/>
      <c r="M2932" s="1"/>
    </row>
    <row r="2933" spans="1:13" x14ac:dyDescent="0.2">
      <c r="A2933" s="1"/>
      <c r="B2933" s="1"/>
      <c r="C2933" s="16"/>
      <c r="D2933" s="1"/>
      <c r="E2933" s="1"/>
      <c r="F2933" s="1"/>
      <c r="G2933" s="1"/>
      <c r="H2933" s="11"/>
      <c r="I2933" s="11"/>
      <c r="J2933" s="11"/>
      <c r="K2933" s="2"/>
      <c r="L2933" s="2"/>
      <c r="M2933" s="1"/>
    </row>
    <row r="2934" spans="1:13" x14ac:dyDescent="0.2">
      <c r="A2934" s="1"/>
      <c r="B2934" s="1"/>
      <c r="C2934" s="16"/>
      <c r="D2934" s="1"/>
      <c r="E2934" s="1"/>
      <c r="F2934" s="1"/>
      <c r="G2934" s="1"/>
      <c r="H2934" s="11"/>
      <c r="I2934" s="11"/>
      <c r="J2934" s="11"/>
      <c r="K2934" s="2"/>
      <c r="L2934" s="2"/>
      <c r="M2934" s="1"/>
    </row>
    <row r="2935" spans="1:13" x14ac:dyDescent="0.2">
      <c r="A2935" s="1"/>
      <c r="B2935" s="1"/>
      <c r="C2935" s="16"/>
      <c r="D2935" s="1"/>
      <c r="E2935" s="1"/>
      <c r="F2935" s="1"/>
      <c r="G2935" s="1"/>
      <c r="H2935" s="11"/>
      <c r="I2935" s="11"/>
      <c r="J2935" s="11"/>
      <c r="K2935" s="2"/>
      <c r="L2935" s="2"/>
      <c r="M2935" s="1"/>
    </row>
    <row r="2936" spans="1:13" x14ac:dyDescent="0.2">
      <c r="A2936" s="1"/>
      <c r="B2936" s="1"/>
      <c r="C2936" s="16"/>
      <c r="D2936" s="1"/>
      <c r="E2936" s="1"/>
      <c r="F2936" s="1"/>
      <c r="G2936" s="1"/>
      <c r="H2936" s="11"/>
      <c r="I2936" s="11"/>
      <c r="J2936" s="11"/>
      <c r="K2936" s="2"/>
      <c r="L2936" s="2"/>
      <c r="M2936" s="1"/>
    </row>
    <row r="2937" spans="1:13" x14ac:dyDescent="0.2">
      <c r="A2937" s="1"/>
      <c r="B2937" s="1"/>
      <c r="C2937" s="16"/>
      <c r="D2937" s="1"/>
      <c r="E2937" s="1"/>
      <c r="F2937" s="1"/>
      <c r="G2937" s="1"/>
      <c r="H2937" s="11"/>
      <c r="I2937" s="11"/>
      <c r="J2937" s="11"/>
      <c r="K2937" s="2"/>
      <c r="L2937" s="2"/>
      <c r="M2937" s="1"/>
    </row>
    <row r="2938" spans="1:13" x14ac:dyDescent="0.2">
      <c r="A2938" s="1"/>
      <c r="B2938" s="1"/>
      <c r="C2938" s="16"/>
      <c r="D2938" s="1"/>
      <c r="E2938" s="1"/>
      <c r="F2938" s="1"/>
      <c r="G2938" s="1"/>
      <c r="H2938" s="11"/>
      <c r="I2938" s="11"/>
      <c r="J2938" s="11"/>
      <c r="K2938" s="2"/>
      <c r="L2938" s="2"/>
      <c r="M2938" s="1"/>
    </row>
    <row r="2939" spans="1:13" x14ac:dyDescent="0.2">
      <c r="A2939" s="1"/>
      <c r="B2939" s="1"/>
      <c r="C2939" s="16"/>
      <c r="D2939" s="1"/>
      <c r="E2939" s="1"/>
      <c r="F2939" s="1"/>
      <c r="G2939" s="1"/>
      <c r="H2939" s="11"/>
      <c r="I2939" s="11"/>
      <c r="J2939" s="11"/>
      <c r="K2939" s="2"/>
      <c r="L2939" s="2"/>
      <c r="M2939" s="1"/>
    </row>
    <row r="2940" spans="1:13" x14ac:dyDescent="0.2">
      <c r="A2940" s="1"/>
      <c r="B2940" s="1"/>
      <c r="C2940" s="16"/>
      <c r="D2940" s="1"/>
      <c r="E2940" s="1"/>
      <c r="F2940" s="1"/>
      <c r="G2940" s="1"/>
      <c r="H2940" s="11"/>
      <c r="I2940" s="11"/>
      <c r="J2940" s="11"/>
      <c r="K2940" s="2"/>
      <c r="L2940" s="2"/>
      <c r="M2940" s="1"/>
    </row>
    <row r="2941" spans="1:13" x14ac:dyDescent="0.2">
      <c r="A2941" s="1"/>
      <c r="B2941" s="1"/>
      <c r="C2941" s="16"/>
      <c r="D2941" s="1"/>
      <c r="E2941" s="1"/>
      <c r="F2941" s="1"/>
      <c r="G2941" s="1"/>
      <c r="H2941" s="11"/>
      <c r="I2941" s="11"/>
      <c r="J2941" s="11"/>
      <c r="K2941" s="2"/>
      <c r="L2941" s="2"/>
      <c r="M2941" s="1"/>
    </row>
    <row r="2942" spans="1:13" x14ac:dyDescent="0.2">
      <c r="A2942" s="1"/>
      <c r="B2942" s="1"/>
      <c r="C2942" s="16"/>
      <c r="D2942" s="1"/>
      <c r="E2942" s="1"/>
      <c r="F2942" s="1"/>
      <c r="G2942" s="1"/>
      <c r="H2942" s="11"/>
      <c r="I2942" s="11"/>
      <c r="J2942" s="11"/>
      <c r="K2942" s="2"/>
      <c r="L2942" s="2"/>
      <c r="M2942" s="1"/>
    </row>
    <row r="2943" spans="1:13" x14ac:dyDescent="0.2">
      <c r="A2943" s="1"/>
      <c r="B2943" s="1"/>
      <c r="C2943" s="16"/>
      <c r="D2943" s="1"/>
      <c r="E2943" s="1"/>
      <c r="F2943" s="1"/>
      <c r="G2943" s="1"/>
      <c r="H2943" s="11"/>
      <c r="I2943" s="11"/>
      <c r="J2943" s="11"/>
      <c r="K2943" s="2"/>
      <c r="L2943" s="2"/>
      <c r="M2943" s="1"/>
    </row>
    <row r="2944" spans="1:13" x14ac:dyDescent="0.2">
      <c r="A2944" s="1"/>
      <c r="B2944" s="1"/>
      <c r="C2944" s="16"/>
      <c r="D2944" s="1"/>
      <c r="E2944" s="1"/>
      <c r="F2944" s="1"/>
      <c r="G2944" s="1"/>
      <c r="H2944" s="11"/>
      <c r="I2944" s="11"/>
      <c r="J2944" s="11"/>
      <c r="K2944" s="2"/>
      <c r="L2944" s="2"/>
      <c r="M2944" s="1"/>
    </row>
    <row r="2945" spans="1:13" x14ac:dyDescent="0.2">
      <c r="A2945" s="1"/>
      <c r="B2945" s="1"/>
      <c r="C2945" s="16"/>
      <c r="D2945" s="1"/>
      <c r="E2945" s="1"/>
      <c r="F2945" s="1"/>
      <c r="G2945" s="1"/>
      <c r="H2945" s="11"/>
      <c r="I2945" s="11"/>
      <c r="J2945" s="11"/>
      <c r="K2945" s="2"/>
      <c r="L2945" s="2"/>
      <c r="M2945" s="1"/>
    </row>
    <row r="2946" spans="1:13" x14ac:dyDescent="0.2">
      <c r="A2946" s="1"/>
      <c r="B2946" s="1"/>
      <c r="C2946" s="16"/>
      <c r="D2946" s="1"/>
      <c r="E2946" s="1"/>
      <c r="F2946" s="1"/>
      <c r="G2946" s="1"/>
      <c r="H2946" s="11"/>
      <c r="I2946" s="11"/>
      <c r="J2946" s="11"/>
      <c r="K2946" s="2"/>
      <c r="L2946" s="2"/>
      <c r="M2946" s="1"/>
    </row>
    <row r="2947" spans="1:13" x14ac:dyDescent="0.2">
      <c r="A2947" s="1"/>
      <c r="B2947" s="1"/>
      <c r="C2947" s="16"/>
      <c r="D2947" s="1"/>
      <c r="E2947" s="1"/>
      <c r="F2947" s="1"/>
      <c r="G2947" s="1"/>
      <c r="H2947" s="11"/>
      <c r="I2947" s="11"/>
      <c r="J2947" s="11"/>
      <c r="K2947" s="2"/>
      <c r="L2947" s="2"/>
      <c r="M2947" s="1"/>
    </row>
    <row r="2948" spans="1:13" x14ac:dyDescent="0.2">
      <c r="A2948" s="1"/>
      <c r="B2948" s="1"/>
      <c r="C2948" s="16"/>
      <c r="D2948" s="1"/>
      <c r="E2948" s="1"/>
      <c r="F2948" s="1"/>
      <c r="G2948" s="1"/>
      <c r="H2948" s="11"/>
      <c r="I2948" s="11"/>
      <c r="J2948" s="11"/>
      <c r="K2948" s="2"/>
      <c r="L2948" s="2"/>
      <c r="M2948" s="1"/>
    </row>
    <row r="2949" spans="1:13" x14ac:dyDescent="0.2">
      <c r="A2949" s="1"/>
      <c r="B2949" s="1"/>
      <c r="C2949" s="16"/>
      <c r="D2949" s="1"/>
      <c r="E2949" s="1"/>
      <c r="F2949" s="1"/>
      <c r="G2949" s="1"/>
      <c r="H2949" s="11"/>
      <c r="I2949" s="11"/>
      <c r="J2949" s="11"/>
      <c r="K2949" s="2"/>
      <c r="L2949" s="2"/>
      <c r="M2949" s="1"/>
    </row>
    <row r="2950" spans="1:13" x14ac:dyDescent="0.2">
      <c r="A2950" s="1"/>
      <c r="B2950" s="1"/>
      <c r="C2950" s="16"/>
      <c r="D2950" s="1"/>
      <c r="E2950" s="1"/>
      <c r="F2950" s="1"/>
      <c r="G2950" s="1"/>
      <c r="H2950" s="11"/>
      <c r="I2950" s="11"/>
      <c r="J2950" s="11"/>
      <c r="K2950" s="2"/>
      <c r="L2950" s="2"/>
      <c r="M2950" s="1"/>
    </row>
    <row r="2951" spans="1:13" x14ac:dyDescent="0.2">
      <c r="A2951" s="1"/>
      <c r="B2951" s="1"/>
      <c r="C2951" s="16"/>
      <c r="D2951" s="1"/>
      <c r="E2951" s="1"/>
      <c r="F2951" s="1"/>
      <c r="G2951" s="1"/>
      <c r="H2951" s="11"/>
      <c r="I2951" s="11"/>
      <c r="J2951" s="11"/>
      <c r="K2951" s="2"/>
      <c r="L2951" s="2"/>
      <c r="M2951" s="1"/>
    </row>
    <row r="2952" spans="1:13" x14ac:dyDescent="0.2">
      <c r="A2952" s="1"/>
      <c r="B2952" s="1"/>
      <c r="C2952" s="16"/>
      <c r="D2952" s="1"/>
      <c r="E2952" s="1"/>
      <c r="F2952" s="1"/>
      <c r="G2952" s="1"/>
      <c r="H2952" s="11"/>
      <c r="I2952" s="11"/>
      <c r="J2952" s="11"/>
      <c r="K2952" s="2"/>
      <c r="L2952" s="2"/>
      <c r="M2952" s="1"/>
    </row>
    <row r="2953" spans="1:13" x14ac:dyDescent="0.2">
      <c r="A2953" s="1"/>
      <c r="B2953" s="1"/>
      <c r="C2953" s="16"/>
      <c r="D2953" s="1"/>
      <c r="E2953" s="1"/>
      <c r="F2953" s="1"/>
      <c r="G2953" s="1"/>
      <c r="H2953" s="11"/>
      <c r="I2953" s="11"/>
      <c r="J2953" s="11"/>
      <c r="K2953" s="2"/>
      <c r="L2953" s="2"/>
      <c r="M2953" s="1"/>
    </row>
    <row r="2954" spans="1:13" x14ac:dyDescent="0.2">
      <c r="A2954" s="1"/>
      <c r="B2954" s="1"/>
      <c r="C2954" s="16"/>
      <c r="D2954" s="1"/>
      <c r="E2954" s="1"/>
      <c r="F2954" s="1"/>
      <c r="G2954" s="1"/>
      <c r="H2954" s="11"/>
      <c r="I2954" s="11"/>
      <c r="J2954" s="11"/>
      <c r="K2954" s="2"/>
      <c r="L2954" s="2"/>
      <c r="M2954" s="1"/>
    </row>
    <row r="2955" spans="1:13" x14ac:dyDescent="0.2">
      <c r="A2955" s="1"/>
      <c r="B2955" s="1"/>
      <c r="C2955" s="16"/>
      <c r="D2955" s="1"/>
      <c r="E2955" s="1"/>
      <c r="F2955" s="1"/>
      <c r="G2955" s="1"/>
      <c r="H2955" s="11"/>
      <c r="I2955" s="11"/>
      <c r="J2955" s="11"/>
      <c r="K2955" s="2"/>
      <c r="L2955" s="2"/>
      <c r="M2955" s="1"/>
    </row>
    <row r="2956" spans="1:13" x14ac:dyDescent="0.2">
      <c r="A2956" s="1"/>
      <c r="B2956" s="1"/>
      <c r="C2956" s="16"/>
      <c r="D2956" s="1"/>
      <c r="E2956" s="1"/>
      <c r="F2956" s="1"/>
      <c r="G2956" s="1"/>
      <c r="H2956" s="11"/>
      <c r="I2956" s="11"/>
      <c r="J2956" s="11"/>
      <c r="K2956" s="2"/>
      <c r="L2956" s="2"/>
      <c r="M2956" s="1"/>
    </row>
    <row r="2957" spans="1:13" x14ac:dyDescent="0.2">
      <c r="A2957" s="1"/>
      <c r="B2957" s="1"/>
      <c r="C2957" s="16"/>
      <c r="D2957" s="1"/>
      <c r="E2957" s="1"/>
      <c r="F2957" s="1"/>
      <c r="G2957" s="1"/>
      <c r="H2957" s="11"/>
      <c r="I2957" s="11"/>
      <c r="J2957" s="11"/>
      <c r="K2957" s="2"/>
      <c r="L2957" s="2"/>
      <c r="M2957" s="1"/>
    </row>
    <row r="2958" spans="1:13" x14ac:dyDescent="0.2">
      <c r="A2958" s="1"/>
      <c r="B2958" s="1"/>
      <c r="C2958" s="16"/>
      <c r="D2958" s="1"/>
      <c r="E2958" s="1"/>
      <c r="F2958" s="1"/>
      <c r="G2958" s="1"/>
      <c r="H2958" s="11"/>
      <c r="I2958" s="11"/>
      <c r="J2958" s="11"/>
      <c r="K2958" s="2"/>
      <c r="L2958" s="2"/>
      <c r="M2958" s="1"/>
    </row>
    <row r="2959" spans="1:13" x14ac:dyDescent="0.2">
      <c r="A2959" s="1"/>
      <c r="B2959" s="1"/>
      <c r="C2959" s="16"/>
      <c r="D2959" s="1"/>
      <c r="E2959" s="1"/>
      <c r="F2959" s="1"/>
      <c r="G2959" s="1"/>
      <c r="H2959" s="11"/>
      <c r="I2959" s="11"/>
      <c r="J2959" s="11"/>
      <c r="K2959" s="2"/>
      <c r="L2959" s="2"/>
      <c r="M2959" s="1"/>
    </row>
    <row r="2960" spans="1:13" x14ac:dyDescent="0.2">
      <c r="A2960" s="1"/>
      <c r="B2960" s="1"/>
      <c r="C2960" s="16"/>
      <c r="D2960" s="1"/>
      <c r="E2960" s="1"/>
      <c r="F2960" s="1"/>
      <c r="G2960" s="1"/>
      <c r="H2960" s="11"/>
      <c r="I2960" s="11"/>
      <c r="J2960" s="11"/>
      <c r="K2960" s="2"/>
      <c r="L2960" s="2"/>
      <c r="M2960" s="1"/>
    </row>
    <row r="2961" spans="1:13" x14ac:dyDescent="0.2">
      <c r="A2961" s="1"/>
      <c r="B2961" s="1"/>
      <c r="C2961" s="16"/>
      <c r="D2961" s="1"/>
      <c r="E2961" s="1"/>
      <c r="F2961" s="1"/>
      <c r="G2961" s="1"/>
      <c r="H2961" s="11"/>
      <c r="I2961" s="11"/>
      <c r="J2961" s="11"/>
      <c r="K2961" s="2"/>
      <c r="L2961" s="2"/>
      <c r="M2961" s="1"/>
    </row>
    <row r="2962" spans="1:13" x14ac:dyDescent="0.2">
      <c r="A2962" s="1"/>
      <c r="B2962" s="1"/>
      <c r="C2962" s="16"/>
      <c r="D2962" s="1"/>
      <c r="E2962" s="1"/>
      <c r="F2962" s="1"/>
      <c r="G2962" s="1"/>
      <c r="H2962" s="11"/>
      <c r="I2962" s="11"/>
      <c r="J2962" s="11"/>
      <c r="K2962" s="2"/>
      <c r="L2962" s="2"/>
      <c r="M2962" s="1"/>
    </row>
    <row r="2963" spans="1:13" x14ac:dyDescent="0.2">
      <c r="A2963" s="1"/>
      <c r="B2963" s="1"/>
      <c r="C2963" s="16"/>
      <c r="D2963" s="1"/>
      <c r="E2963" s="1"/>
      <c r="F2963" s="1"/>
      <c r="G2963" s="1"/>
      <c r="H2963" s="11"/>
      <c r="I2963" s="11"/>
      <c r="J2963" s="11"/>
      <c r="K2963" s="2"/>
      <c r="L2963" s="2"/>
      <c r="M2963" s="1"/>
    </row>
    <row r="2964" spans="1:13" x14ac:dyDescent="0.2">
      <c r="A2964" s="1"/>
      <c r="B2964" s="1"/>
      <c r="C2964" s="16"/>
      <c r="D2964" s="1"/>
      <c r="E2964" s="1"/>
      <c r="F2964" s="1"/>
      <c r="G2964" s="1"/>
      <c r="H2964" s="11"/>
      <c r="I2964" s="11"/>
      <c r="J2964" s="11"/>
      <c r="K2964" s="2"/>
      <c r="L2964" s="2"/>
      <c r="M2964" s="1"/>
    </row>
    <row r="2965" spans="1:13" x14ac:dyDescent="0.2">
      <c r="A2965" s="1"/>
      <c r="B2965" s="1"/>
      <c r="C2965" s="16"/>
      <c r="D2965" s="1"/>
      <c r="E2965" s="1"/>
      <c r="F2965" s="1"/>
      <c r="G2965" s="1"/>
      <c r="H2965" s="11"/>
      <c r="I2965" s="11"/>
      <c r="J2965" s="11"/>
      <c r="K2965" s="2"/>
      <c r="L2965" s="2"/>
      <c r="M2965" s="1"/>
    </row>
    <row r="2966" spans="1:13" x14ac:dyDescent="0.2">
      <c r="A2966" s="1"/>
      <c r="B2966" s="1"/>
      <c r="C2966" s="16"/>
      <c r="D2966" s="1"/>
      <c r="E2966" s="1"/>
      <c r="F2966" s="1"/>
      <c r="G2966" s="1"/>
      <c r="H2966" s="11"/>
      <c r="I2966" s="11"/>
      <c r="J2966" s="11"/>
      <c r="K2966" s="2"/>
      <c r="L2966" s="2"/>
      <c r="M2966" s="1"/>
    </row>
    <row r="2967" spans="1:13" x14ac:dyDescent="0.2">
      <c r="A2967" s="1"/>
      <c r="B2967" s="1"/>
      <c r="C2967" s="16"/>
      <c r="D2967" s="1"/>
      <c r="E2967" s="1"/>
      <c r="F2967" s="1"/>
      <c r="G2967" s="1"/>
      <c r="H2967" s="11"/>
      <c r="I2967" s="11"/>
      <c r="J2967" s="11"/>
      <c r="K2967" s="2"/>
      <c r="L2967" s="2"/>
      <c r="M2967" s="1"/>
    </row>
    <row r="2968" spans="1:13" x14ac:dyDescent="0.2">
      <c r="A2968" s="1"/>
      <c r="B2968" s="1"/>
      <c r="C2968" s="16"/>
      <c r="D2968" s="1"/>
      <c r="E2968" s="1"/>
      <c r="F2968" s="1"/>
      <c r="G2968" s="1"/>
      <c r="H2968" s="11"/>
      <c r="I2968" s="11"/>
      <c r="J2968" s="11"/>
      <c r="K2968" s="2"/>
      <c r="L2968" s="2"/>
      <c r="M2968" s="1"/>
    </row>
    <row r="2969" spans="1:13" x14ac:dyDescent="0.2">
      <c r="A2969" s="1"/>
      <c r="B2969" s="1"/>
      <c r="C2969" s="16"/>
      <c r="D2969" s="1"/>
      <c r="E2969" s="1"/>
      <c r="F2969" s="1"/>
      <c r="G2969" s="1"/>
      <c r="H2969" s="11"/>
      <c r="I2969" s="11"/>
      <c r="J2969" s="11"/>
      <c r="K2969" s="2"/>
      <c r="L2969" s="2"/>
      <c r="M2969" s="1"/>
    </row>
    <row r="2970" spans="1:13" x14ac:dyDescent="0.2">
      <c r="A2970" s="1"/>
      <c r="B2970" s="1"/>
      <c r="C2970" s="16"/>
      <c r="D2970" s="1"/>
      <c r="E2970" s="1"/>
      <c r="F2970" s="1"/>
      <c r="G2970" s="1"/>
      <c r="H2970" s="11"/>
      <c r="I2970" s="11"/>
      <c r="J2970" s="11"/>
      <c r="K2970" s="2"/>
      <c r="L2970" s="2"/>
      <c r="M2970" s="1"/>
    </row>
    <row r="2971" spans="1:13" x14ac:dyDescent="0.2">
      <c r="A2971" s="1"/>
      <c r="B2971" s="1"/>
      <c r="C2971" s="16"/>
      <c r="D2971" s="1"/>
      <c r="E2971" s="1"/>
      <c r="F2971" s="1"/>
      <c r="G2971" s="1"/>
      <c r="H2971" s="11"/>
      <c r="I2971" s="11"/>
      <c r="J2971" s="11"/>
      <c r="K2971" s="2"/>
      <c r="L2971" s="2"/>
      <c r="M2971" s="1"/>
    </row>
    <row r="2972" spans="1:13" x14ac:dyDescent="0.2">
      <c r="A2972" s="1"/>
      <c r="B2972" s="1"/>
      <c r="C2972" s="16"/>
      <c r="D2972" s="1"/>
      <c r="E2972" s="1"/>
      <c r="F2972" s="1"/>
      <c r="G2972" s="1"/>
      <c r="H2972" s="11"/>
      <c r="I2972" s="11"/>
      <c r="J2972" s="11"/>
      <c r="K2972" s="2"/>
      <c r="L2972" s="2"/>
      <c r="M2972" s="1"/>
    </row>
    <row r="2973" spans="1:13" x14ac:dyDescent="0.2">
      <c r="A2973" s="1"/>
      <c r="B2973" s="1"/>
      <c r="C2973" s="16"/>
      <c r="D2973" s="1"/>
      <c r="E2973" s="1"/>
      <c r="F2973" s="1"/>
      <c r="G2973" s="1"/>
      <c r="H2973" s="11"/>
      <c r="I2973" s="11"/>
      <c r="J2973" s="11"/>
      <c r="K2973" s="2"/>
      <c r="L2973" s="2"/>
      <c r="M2973" s="1"/>
    </row>
    <row r="2974" spans="1:13" x14ac:dyDescent="0.2">
      <c r="A2974" s="1"/>
      <c r="B2974" s="1"/>
      <c r="C2974" s="16"/>
      <c r="D2974" s="1"/>
      <c r="E2974" s="1"/>
      <c r="F2974" s="1"/>
      <c r="G2974" s="1"/>
      <c r="H2974" s="11"/>
      <c r="I2974" s="11"/>
      <c r="J2974" s="11"/>
      <c r="K2974" s="2"/>
      <c r="L2974" s="2"/>
      <c r="M2974" s="1"/>
    </row>
    <row r="2975" spans="1:13" x14ac:dyDescent="0.2">
      <c r="A2975" s="1"/>
      <c r="B2975" s="1"/>
      <c r="C2975" s="16"/>
      <c r="D2975" s="1"/>
      <c r="E2975" s="1"/>
      <c r="F2975" s="1"/>
      <c r="G2975" s="1"/>
      <c r="H2975" s="11"/>
      <c r="I2975" s="11"/>
      <c r="J2975" s="11"/>
      <c r="K2975" s="2"/>
      <c r="L2975" s="2"/>
      <c r="M2975" s="1"/>
    </row>
    <row r="2976" spans="1:13" x14ac:dyDescent="0.2">
      <c r="A2976" s="1"/>
      <c r="B2976" s="1"/>
      <c r="C2976" s="16"/>
      <c r="D2976" s="1"/>
      <c r="E2976" s="1"/>
      <c r="F2976" s="1"/>
      <c r="G2976" s="1"/>
      <c r="H2976" s="11"/>
      <c r="I2976" s="11"/>
      <c r="J2976" s="11"/>
      <c r="K2976" s="2"/>
      <c r="L2976" s="2"/>
      <c r="M2976" s="1"/>
    </row>
    <row r="2977" spans="1:13" x14ac:dyDescent="0.2">
      <c r="A2977" s="1"/>
      <c r="B2977" s="1"/>
      <c r="C2977" s="16"/>
      <c r="D2977" s="1"/>
      <c r="E2977" s="1"/>
      <c r="F2977" s="1"/>
      <c r="G2977" s="1"/>
      <c r="H2977" s="11"/>
      <c r="I2977" s="11"/>
      <c r="J2977" s="11"/>
      <c r="K2977" s="2"/>
      <c r="L2977" s="2"/>
      <c r="M2977" s="1"/>
    </row>
    <row r="2978" spans="1:13" x14ac:dyDescent="0.2">
      <c r="A2978" s="1"/>
      <c r="B2978" s="1"/>
      <c r="C2978" s="16"/>
      <c r="D2978" s="1"/>
      <c r="E2978" s="1"/>
      <c r="F2978" s="1"/>
      <c r="G2978" s="1"/>
      <c r="H2978" s="11"/>
      <c r="I2978" s="11"/>
      <c r="J2978" s="11"/>
      <c r="K2978" s="2"/>
      <c r="L2978" s="2"/>
      <c r="M2978" s="1"/>
    </row>
    <row r="2979" spans="1:13" x14ac:dyDescent="0.2">
      <c r="A2979" s="1"/>
      <c r="B2979" s="1"/>
      <c r="C2979" s="16"/>
      <c r="D2979" s="1"/>
      <c r="E2979" s="1"/>
      <c r="F2979" s="1"/>
      <c r="G2979" s="1"/>
      <c r="H2979" s="11"/>
      <c r="I2979" s="11"/>
      <c r="J2979" s="11"/>
      <c r="K2979" s="2"/>
      <c r="L2979" s="2"/>
      <c r="M2979" s="1"/>
    </row>
    <row r="2980" spans="1:13" x14ac:dyDescent="0.2">
      <c r="A2980" s="1"/>
      <c r="B2980" s="1"/>
      <c r="C2980" s="16"/>
      <c r="D2980" s="1"/>
      <c r="E2980" s="1"/>
      <c r="F2980" s="1"/>
      <c r="G2980" s="1"/>
      <c r="H2980" s="11"/>
      <c r="I2980" s="11"/>
      <c r="J2980" s="11"/>
      <c r="K2980" s="2"/>
      <c r="L2980" s="2"/>
      <c r="M2980" s="1"/>
    </row>
    <row r="2981" spans="1:13" x14ac:dyDescent="0.2">
      <c r="A2981" s="1"/>
      <c r="B2981" s="1"/>
      <c r="C2981" s="16"/>
      <c r="D2981" s="1"/>
      <c r="E2981" s="1"/>
      <c r="F2981" s="1"/>
      <c r="G2981" s="1"/>
      <c r="H2981" s="11"/>
      <c r="I2981" s="11"/>
      <c r="J2981" s="11"/>
      <c r="K2981" s="2"/>
      <c r="L2981" s="2"/>
      <c r="M2981" s="1"/>
    </row>
    <row r="2982" spans="1:13" x14ac:dyDescent="0.2">
      <c r="A2982" s="1"/>
      <c r="B2982" s="1"/>
      <c r="C2982" s="16"/>
      <c r="D2982" s="1"/>
      <c r="E2982" s="1"/>
      <c r="F2982" s="1"/>
      <c r="G2982" s="1"/>
      <c r="H2982" s="11"/>
      <c r="I2982" s="11"/>
      <c r="J2982" s="11"/>
      <c r="K2982" s="2"/>
      <c r="L2982" s="2"/>
      <c r="M2982" s="1"/>
    </row>
    <row r="2983" spans="1:13" x14ac:dyDescent="0.2">
      <c r="A2983" s="1"/>
      <c r="B2983" s="1"/>
      <c r="C2983" s="16"/>
      <c r="D2983" s="1"/>
      <c r="E2983" s="1"/>
      <c r="F2983" s="1"/>
      <c r="G2983" s="1"/>
      <c r="H2983" s="11"/>
      <c r="I2983" s="11"/>
      <c r="J2983" s="11"/>
      <c r="K2983" s="2"/>
      <c r="L2983" s="2"/>
      <c r="M2983" s="1"/>
    </row>
    <row r="2984" spans="1:13" x14ac:dyDescent="0.2">
      <c r="A2984" s="1"/>
      <c r="B2984" s="1"/>
      <c r="C2984" s="16"/>
      <c r="D2984" s="1"/>
      <c r="E2984" s="1"/>
      <c r="F2984" s="1"/>
      <c r="G2984" s="1"/>
      <c r="H2984" s="11"/>
      <c r="I2984" s="11"/>
      <c r="J2984" s="11"/>
      <c r="K2984" s="2"/>
      <c r="L2984" s="2"/>
      <c r="M2984" s="1"/>
    </row>
    <row r="2985" spans="1:13" x14ac:dyDescent="0.2">
      <c r="A2985" s="1"/>
      <c r="B2985" s="1"/>
      <c r="C2985" s="16"/>
      <c r="D2985" s="1"/>
      <c r="E2985" s="1"/>
      <c r="F2985" s="1"/>
      <c r="G2985" s="1"/>
      <c r="H2985" s="11"/>
      <c r="I2985" s="11"/>
      <c r="J2985" s="11"/>
      <c r="K2985" s="2"/>
      <c r="L2985" s="2"/>
      <c r="M2985" s="1"/>
    </row>
    <row r="2986" spans="1:13" x14ac:dyDescent="0.2">
      <c r="A2986" s="1"/>
      <c r="B2986" s="1"/>
      <c r="C2986" s="16"/>
      <c r="D2986" s="1"/>
      <c r="E2986" s="1"/>
      <c r="F2986" s="1"/>
      <c r="G2986" s="1"/>
      <c r="H2986" s="11"/>
      <c r="I2986" s="11"/>
      <c r="J2986" s="11"/>
      <c r="K2986" s="2"/>
      <c r="L2986" s="2"/>
      <c r="M2986" s="1"/>
    </row>
    <row r="2987" spans="1:13" x14ac:dyDescent="0.2">
      <c r="A2987" s="1"/>
      <c r="B2987" s="1"/>
      <c r="C2987" s="16"/>
      <c r="D2987" s="1"/>
      <c r="E2987" s="1"/>
      <c r="F2987" s="1"/>
      <c r="G2987" s="1"/>
      <c r="H2987" s="11"/>
      <c r="I2987" s="11"/>
      <c r="J2987" s="11"/>
      <c r="K2987" s="2"/>
      <c r="L2987" s="2"/>
      <c r="M2987" s="1"/>
    </row>
    <row r="2988" spans="1:13" x14ac:dyDescent="0.2">
      <c r="A2988" s="1"/>
      <c r="B2988" s="1"/>
      <c r="C2988" s="16"/>
      <c r="D2988" s="1"/>
      <c r="E2988" s="1"/>
      <c r="F2988" s="1"/>
      <c r="G2988" s="1"/>
      <c r="H2988" s="11"/>
      <c r="I2988" s="11"/>
      <c r="J2988" s="11"/>
      <c r="K2988" s="2"/>
      <c r="L2988" s="2"/>
      <c r="M2988" s="1"/>
    </row>
    <row r="2989" spans="1:13" x14ac:dyDescent="0.2">
      <c r="A2989" s="1"/>
      <c r="B2989" s="1"/>
      <c r="C2989" s="16"/>
      <c r="D2989" s="1"/>
      <c r="E2989" s="1"/>
      <c r="F2989" s="1"/>
      <c r="G2989" s="1"/>
      <c r="H2989" s="11"/>
      <c r="I2989" s="11"/>
      <c r="J2989" s="11"/>
      <c r="K2989" s="2"/>
      <c r="L2989" s="2"/>
      <c r="M2989" s="1"/>
    </row>
    <row r="2990" spans="1:13" x14ac:dyDescent="0.2">
      <c r="A2990" s="1"/>
      <c r="B2990" s="1"/>
      <c r="C2990" s="16"/>
      <c r="D2990" s="1"/>
      <c r="E2990" s="1"/>
      <c r="F2990" s="1"/>
      <c r="G2990" s="1"/>
      <c r="H2990" s="11"/>
      <c r="I2990" s="11"/>
      <c r="J2990" s="11"/>
      <c r="K2990" s="2"/>
      <c r="L2990" s="2"/>
      <c r="M2990" s="1"/>
    </row>
    <row r="2991" spans="1:13" x14ac:dyDescent="0.2">
      <c r="A2991" s="1"/>
      <c r="B2991" s="1"/>
      <c r="C2991" s="16"/>
      <c r="D2991" s="1"/>
      <c r="E2991" s="1"/>
      <c r="F2991" s="1"/>
      <c r="G2991" s="1"/>
      <c r="H2991" s="11"/>
      <c r="I2991" s="11"/>
      <c r="J2991" s="11"/>
      <c r="K2991" s="2"/>
      <c r="L2991" s="2"/>
      <c r="M2991" s="1"/>
    </row>
    <row r="2992" spans="1:13" x14ac:dyDescent="0.2">
      <c r="A2992" s="1"/>
      <c r="B2992" s="1"/>
      <c r="C2992" s="16"/>
      <c r="D2992" s="1"/>
      <c r="E2992" s="1"/>
      <c r="F2992" s="1"/>
      <c r="G2992" s="1"/>
      <c r="H2992" s="11"/>
      <c r="I2992" s="11"/>
      <c r="J2992" s="11"/>
      <c r="K2992" s="2"/>
      <c r="L2992" s="2"/>
      <c r="M2992" s="1"/>
    </row>
    <row r="2993" spans="1:13" x14ac:dyDescent="0.2">
      <c r="A2993" s="1"/>
      <c r="B2993" s="1"/>
      <c r="C2993" s="16"/>
      <c r="D2993" s="1"/>
      <c r="E2993" s="1"/>
      <c r="F2993" s="1"/>
      <c r="G2993" s="1"/>
      <c r="H2993" s="11"/>
      <c r="I2993" s="11"/>
      <c r="J2993" s="11"/>
      <c r="K2993" s="2"/>
      <c r="L2993" s="2"/>
      <c r="M2993" s="1"/>
    </row>
    <row r="2994" spans="1:13" x14ac:dyDescent="0.2">
      <c r="A2994" s="1"/>
      <c r="B2994" s="1"/>
      <c r="C2994" s="16"/>
      <c r="D2994" s="1"/>
      <c r="E2994" s="1"/>
      <c r="F2994" s="1"/>
      <c r="G2994" s="1"/>
      <c r="H2994" s="11"/>
      <c r="I2994" s="11"/>
      <c r="J2994" s="11"/>
      <c r="K2994" s="2"/>
      <c r="L2994" s="2"/>
      <c r="M2994" s="1"/>
    </row>
    <row r="2995" spans="1:13" x14ac:dyDescent="0.2">
      <c r="A2995" s="1"/>
      <c r="B2995" s="1"/>
      <c r="C2995" s="16"/>
      <c r="D2995" s="1"/>
      <c r="E2995" s="1"/>
      <c r="F2995" s="1"/>
      <c r="G2995" s="1"/>
      <c r="H2995" s="11"/>
      <c r="I2995" s="11"/>
      <c r="J2995" s="11"/>
      <c r="K2995" s="2"/>
      <c r="L2995" s="2"/>
      <c r="M2995" s="1"/>
    </row>
    <row r="2996" spans="1:13" x14ac:dyDescent="0.2">
      <c r="A2996" s="1"/>
      <c r="B2996" s="1"/>
      <c r="C2996" s="16"/>
      <c r="D2996" s="1"/>
      <c r="E2996" s="1"/>
      <c r="F2996" s="1"/>
      <c r="G2996" s="1"/>
      <c r="H2996" s="11"/>
      <c r="I2996" s="11"/>
      <c r="J2996" s="11"/>
      <c r="K2996" s="2"/>
      <c r="L2996" s="2"/>
      <c r="M2996" s="1"/>
    </row>
    <row r="2997" spans="1:13" x14ac:dyDescent="0.2">
      <c r="A2997" s="1"/>
      <c r="B2997" s="1"/>
      <c r="C2997" s="16"/>
      <c r="D2997" s="1"/>
      <c r="E2997" s="1"/>
      <c r="F2997" s="1"/>
      <c r="G2997" s="1"/>
      <c r="H2997" s="11"/>
      <c r="I2997" s="11"/>
      <c r="J2997" s="11"/>
      <c r="K2997" s="2"/>
      <c r="L2997" s="2"/>
      <c r="M2997" s="1"/>
    </row>
    <row r="2998" spans="1:13" x14ac:dyDescent="0.2">
      <c r="A2998" s="1"/>
      <c r="B2998" s="1"/>
      <c r="C2998" s="16"/>
      <c r="D2998" s="1"/>
      <c r="E2998" s="1"/>
      <c r="F2998" s="1"/>
      <c r="G2998" s="1"/>
      <c r="H2998" s="11"/>
      <c r="I2998" s="11"/>
      <c r="J2998" s="11"/>
      <c r="K2998" s="2"/>
      <c r="L2998" s="2"/>
      <c r="M2998" s="1"/>
    </row>
    <row r="2999" spans="1:13" x14ac:dyDescent="0.2">
      <c r="A2999" s="1"/>
      <c r="B2999" s="1"/>
      <c r="C2999" s="16"/>
      <c r="D2999" s="1"/>
      <c r="E2999" s="1"/>
      <c r="F2999" s="1"/>
      <c r="G2999" s="1"/>
      <c r="H2999" s="11"/>
      <c r="I2999" s="11"/>
      <c r="J2999" s="11"/>
      <c r="K2999" s="2"/>
      <c r="L2999" s="2"/>
      <c r="M2999" s="1"/>
    </row>
    <row r="3000" spans="1:13" x14ac:dyDescent="0.2">
      <c r="A3000" s="1"/>
      <c r="B3000" s="1"/>
      <c r="C3000" s="16"/>
      <c r="D3000" s="1"/>
      <c r="E3000" s="1"/>
      <c r="F3000" s="1"/>
      <c r="G3000" s="1"/>
      <c r="H3000" s="11"/>
      <c r="I3000" s="11"/>
      <c r="J3000" s="11"/>
      <c r="K3000" s="2"/>
      <c r="L3000" s="2"/>
      <c r="M3000" s="1"/>
    </row>
    <row r="3001" spans="1:13" x14ac:dyDescent="0.2">
      <c r="A3001" s="1"/>
      <c r="B3001" s="1"/>
      <c r="C3001" s="16"/>
      <c r="D3001" s="1"/>
      <c r="E3001" s="1"/>
      <c r="F3001" s="1"/>
      <c r="G3001" s="1"/>
      <c r="H3001" s="11"/>
      <c r="I3001" s="11"/>
      <c r="J3001" s="11"/>
      <c r="K3001" s="2"/>
      <c r="L3001" s="2"/>
      <c r="M3001" s="1"/>
    </row>
    <row r="3002" spans="1:13" x14ac:dyDescent="0.2">
      <c r="A3002" s="1"/>
      <c r="B3002" s="1"/>
      <c r="C3002" s="16"/>
      <c r="D3002" s="1"/>
      <c r="E3002" s="1"/>
      <c r="F3002" s="1"/>
      <c r="G3002" s="1"/>
      <c r="H3002" s="11"/>
      <c r="I3002" s="11"/>
      <c r="J3002" s="11"/>
      <c r="K3002" s="2"/>
      <c r="L3002" s="2"/>
      <c r="M3002" s="1"/>
    </row>
    <row r="3003" spans="1:13" x14ac:dyDescent="0.2">
      <c r="A3003" s="1"/>
      <c r="B3003" s="1"/>
      <c r="C3003" s="16"/>
      <c r="D3003" s="1"/>
      <c r="E3003" s="1"/>
      <c r="F3003" s="1"/>
      <c r="G3003" s="1"/>
      <c r="H3003" s="11"/>
      <c r="I3003" s="11"/>
      <c r="J3003" s="11"/>
      <c r="K3003" s="2"/>
      <c r="L3003" s="2"/>
      <c r="M3003" s="1"/>
    </row>
    <row r="3004" spans="1:13" x14ac:dyDescent="0.2">
      <c r="A3004" s="1"/>
      <c r="B3004" s="1"/>
      <c r="C3004" s="16"/>
      <c r="D3004" s="1"/>
      <c r="E3004" s="1"/>
      <c r="F3004" s="1"/>
      <c r="G3004" s="1"/>
      <c r="H3004" s="11"/>
      <c r="I3004" s="11"/>
      <c r="J3004" s="11"/>
      <c r="K3004" s="2"/>
      <c r="L3004" s="2"/>
      <c r="M3004" s="1"/>
    </row>
    <row r="3005" spans="1:13" x14ac:dyDescent="0.2">
      <c r="A3005" s="1"/>
      <c r="B3005" s="1"/>
      <c r="C3005" s="16"/>
      <c r="D3005" s="1"/>
      <c r="E3005" s="1"/>
      <c r="F3005" s="1"/>
      <c r="G3005" s="1"/>
      <c r="H3005" s="11"/>
      <c r="I3005" s="11"/>
      <c r="J3005" s="11"/>
      <c r="K3005" s="2"/>
      <c r="L3005" s="2"/>
      <c r="M3005" s="1"/>
    </row>
    <row r="3006" spans="1:13" x14ac:dyDescent="0.2">
      <c r="A3006" s="1"/>
      <c r="B3006" s="1"/>
      <c r="C3006" s="16"/>
      <c r="D3006" s="1"/>
      <c r="E3006" s="1"/>
      <c r="F3006" s="1"/>
      <c r="G3006" s="1"/>
      <c r="H3006" s="11"/>
      <c r="I3006" s="11"/>
      <c r="J3006" s="11"/>
      <c r="K3006" s="2"/>
      <c r="L3006" s="2"/>
      <c r="M3006" s="1"/>
    </row>
    <row r="3007" spans="1:13" x14ac:dyDescent="0.2">
      <c r="A3007" s="1"/>
      <c r="B3007" s="1"/>
      <c r="C3007" s="16"/>
      <c r="D3007" s="1"/>
      <c r="E3007" s="1"/>
      <c r="F3007" s="1"/>
      <c r="G3007" s="1"/>
      <c r="H3007" s="11"/>
      <c r="I3007" s="11"/>
      <c r="J3007" s="11"/>
      <c r="K3007" s="2"/>
      <c r="L3007" s="2"/>
      <c r="M3007" s="1"/>
    </row>
    <row r="3008" spans="1:13" x14ac:dyDescent="0.2">
      <c r="A3008" s="1"/>
      <c r="B3008" s="1"/>
      <c r="C3008" s="16"/>
      <c r="D3008" s="1"/>
      <c r="E3008" s="1"/>
      <c r="F3008" s="1"/>
      <c r="G3008" s="1"/>
      <c r="H3008" s="11"/>
      <c r="I3008" s="11"/>
      <c r="J3008" s="11"/>
      <c r="K3008" s="2"/>
      <c r="L3008" s="2"/>
      <c r="M3008" s="1"/>
    </row>
    <row r="3009" spans="1:13" x14ac:dyDescent="0.2">
      <c r="A3009" s="1"/>
      <c r="B3009" s="1"/>
      <c r="C3009" s="16"/>
      <c r="D3009" s="1"/>
      <c r="E3009" s="1"/>
      <c r="F3009" s="1"/>
      <c r="G3009" s="1"/>
      <c r="H3009" s="11"/>
      <c r="I3009" s="11"/>
      <c r="J3009" s="11"/>
      <c r="K3009" s="2"/>
      <c r="L3009" s="2"/>
      <c r="M3009" s="1"/>
    </row>
    <row r="3010" spans="1:13" x14ac:dyDescent="0.2">
      <c r="A3010" s="1"/>
      <c r="B3010" s="1"/>
      <c r="C3010" s="16"/>
      <c r="D3010" s="1"/>
      <c r="E3010" s="1"/>
      <c r="F3010" s="1"/>
      <c r="G3010" s="1"/>
      <c r="H3010" s="11"/>
      <c r="I3010" s="11"/>
      <c r="J3010" s="11"/>
      <c r="K3010" s="2"/>
      <c r="L3010" s="2"/>
      <c r="M3010" s="1"/>
    </row>
    <row r="3011" spans="1:13" x14ac:dyDescent="0.2">
      <c r="A3011" s="1"/>
      <c r="B3011" s="1"/>
      <c r="C3011" s="16"/>
      <c r="D3011" s="1"/>
      <c r="E3011" s="1"/>
      <c r="F3011" s="1"/>
      <c r="G3011" s="1"/>
      <c r="H3011" s="11"/>
      <c r="I3011" s="11"/>
      <c r="J3011" s="11"/>
      <c r="K3011" s="2"/>
      <c r="L3011" s="2"/>
      <c r="M3011" s="1"/>
    </row>
    <row r="3012" spans="1:13" x14ac:dyDescent="0.2">
      <c r="A3012" s="1"/>
      <c r="B3012" s="1"/>
      <c r="C3012" s="16"/>
      <c r="D3012" s="1"/>
      <c r="E3012" s="1"/>
      <c r="F3012" s="1"/>
      <c r="G3012" s="1"/>
      <c r="H3012" s="11"/>
      <c r="I3012" s="11"/>
      <c r="J3012" s="11"/>
      <c r="K3012" s="2"/>
      <c r="L3012" s="2"/>
      <c r="M3012" s="1"/>
    </row>
    <row r="3013" spans="1:13" x14ac:dyDescent="0.2">
      <c r="A3013" s="1"/>
      <c r="B3013" s="1"/>
      <c r="C3013" s="16"/>
      <c r="D3013" s="1"/>
      <c r="E3013" s="1"/>
      <c r="F3013" s="1"/>
      <c r="G3013" s="1"/>
      <c r="H3013" s="11"/>
      <c r="I3013" s="11"/>
      <c r="J3013" s="11"/>
      <c r="K3013" s="2"/>
      <c r="L3013" s="2"/>
      <c r="M3013" s="1"/>
    </row>
    <row r="3014" spans="1:13" x14ac:dyDescent="0.2">
      <c r="A3014" s="1"/>
      <c r="B3014" s="1"/>
      <c r="C3014" s="16"/>
      <c r="D3014" s="1"/>
      <c r="E3014" s="1"/>
      <c r="F3014" s="1"/>
      <c r="G3014" s="1"/>
      <c r="H3014" s="11"/>
      <c r="I3014" s="11"/>
      <c r="J3014" s="11"/>
      <c r="K3014" s="2"/>
      <c r="L3014" s="2"/>
      <c r="M3014" s="1"/>
    </row>
    <row r="3015" spans="1:13" x14ac:dyDescent="0.2">
      <c r="A3015" s="1"/>
      <c r="B3015" s="1"/>
      <c r="C3015" s="16"/>
      <c r="D3015" s="1"/>
      <c r="E3015" s="1"/>
      <c r="F3015" s="1"/>
      <c r="G3015" s="1"/>
      <c r="H3015" s="11"/>
      <c r="I3015" s="11"/>
      <c r="J3015" s="11"/>
      <c r="K3015" s="2"/>
      <c r="L3015" s="2"/>
      <c r="M3015" s="1"/>
    </row>
    <row r="3016" spans="1:13" x14ac:dyDescent="0.2">
      <c r="A3016" s="1"/>
      <c r="B3016" s="1"/>
      <c r="C3016" s="16"/>
      <c r="D3016" s="1"/>
      <c r="E3016" s="1"/>
      <c r="F3016" s="1"/>
      <c r="G3016" s="1"/>
      <c r="H3016" s="11"/>
      <c r="I3016" s="11"/>
      <c r="J3016" s="11"/>
      <c r="K3016" s="2"/>
      <c r="L3016" s="2"/>
      <c r="M3016" s="1"/>
    </row>
    <row r="3017" spans="1:13" x14ac:dyDescent="0.2">
      <c r="A3017" s="1"/>
      <c r="B3017" s="1"/>
      <c r="C3017" s="16"/>
      <c r="D3017" s="1"/>
      <c r="E3017" s="1"/>
      <c r="F3017" s="1"/>
      <c r="G3017" s="1"/>
      <c r="H3017" s="11"/>
      <c r="I3017" s="11"/>
      <c r="J3017" s="11"/>
      <c r="K3017" s="2"/>
      <c r="L3017" s="2"/>
      <c r="M3017" s="1"/>
    </row>
    <row r="3018" spans="1:13" x14ac:dyDescent="0.2">
      <c r="A3018" s="1"/>
      <c r="B3018" s="1"/>
      <c r="C3018" s="16"/>
      <c r="D3018" s="1"/>
      <c r="E3018" s="1"/>
      <c r="F3018" s="1"/>
      <c r="G3018" s="1"/>
      <c r="H3018" s="11"/>
      <c r="I3018" s="11"/>
      <c r="J3018" s="11"/>
      <c r="K3018" s="2"/>
      <c r="L3018" s="2"/>
      <c r="M3018" s="1"/>
    </row>
    <row r="3019" spans="1:13" x14ac:dyDescent="0.2">
      <c r="A3019" s="1"/>
      <c r="B3019" s="1"/>
      <c r="C3019" s="16"/>
      <c r="D3019" s="1"/>
      <c r="E3019" s="1"/>
      <c r="F3019" s="1"/>
      <c r="G3019" s="1"/>
      <c r="H3019" s="11"/>
      <c r="I3019" s="11"/>
      <c r="J3019" s="11"/>
      <c r="K3019" s="2"/>
      <c r="L3019" s="2"/>
      <c r="M3019" s="1"/>
    </row>
    <row r="3020" spans="1:13" x14ac:dyDescent="0.2">
      <c r="A3020" s="1"/>
      <c r="B3020" s="1"/>
      <c r="C3020" s="16"/>
      <c r="D3020" s="1"/>
      <c r="E3020" s="1"/>
      <c r="F3020" s="1"/>
      <c r="G3020" s="1"/>
      <c r="H3020" s="11"/>
      <c r="I3020" s="11"/>
      <c r="J3020" s="11"/>
      <c r="K3020" s="2"/>
      <c r="L3020" s="2"/>
      <c r="M3020" s="1"/>
    </row>
    <row r="3021" spans="1:13" x14ac:dyDescent="0.2">
      <c r="A3021" s="1"/>
      <c r="B3021" s="1"/>
      <c r="C3021" s="16"/>
      <c r="D3021" s="1"/>
      <c r="E3021" s="1"/>
      <c r="F3021" s="1"/>
      <c r="G3021" s="1"/>
      <c r="H3021" s="11"/>
      <c r="I3021" s="11"/>
      <c r="J3021" s="11"/>
      <c r="K3021" s="2"/>
      <c r="L3021" s="2"/>
      <c r="M3021" s="1"/>
    </row>
    <row r="3022" spans="1:13" x14ac:dyDescent="0.2">
      <c r="A3022" s="1"/>
      <c r="B3022" s="1"/>
      <c r="C3022" s="16"/>
      <c r="D3022" s="1"/>
      <c r="E3022" s="1"/>
      <c r="F3022" s="1"/>
      <c r="G3022" s="1"/>
      <c r="H3022" s="11"/>
      <c r="I3022" s="11"/>
      <c r="J3022" s="11"/>
      <c r="K3022" s="2"/>
      <c r="L3022" s="2"/>
      <c r="M3022" s="1"/>
    </row>
    <row r="3023" spans="1:13" x14ac:dyDescent="0.2">
      <c r="A3023" s="1"/>
      <c r="B3023" s="1"/>
      <c r="C3023" s="16"/>
      <c r="D3023" s="1"/>
      <c r="E3023" s="1"/>
      <c r="F3023" s="1"/>
      <c r="G3023" s="1"/>
      <c r="H3023" s="11"/>
      <c r="I3023" s="11"/>
      <c r="J3023" s="11"/>
      <c r="K3023" s="2"/>
      <c r="L3023" s="2"/>
      <c r="M3023" s="1"/>
    </row>
    <row r="3024" spans="1:13" x14ac:dyDescent="0.2">
      <c r="A3024" s="1"/>
      <c r="B3024" s="1"/>
      <c r="C3024" s="16"/>
      <c r="D3024" s="1"/>
      <c r="E3024" s="1"/>
      <c r="F3024" s="1"/>
      <c r="G3024" s="1"/>
      <c r="H3024" s="11"/>
      <c r="I3024" s="11"/>
      <c r="J3024" s="11"/>
      <c r="K3024" s="2"/>
      <c r="L3024" s="2"/>
      <c r="M3024" s="1"/>
    </row>
    <row r="3025" spans="1:13" x14ac:dyDescent="0.2">
      <c r="A3025" s="1"/>
      <c r="B3025" s="1"/>
      <c r="C3025" s="16"/>
      <c r="D3025" s="1"/>
      <c r="E3025" s="1"/>
      <c r="F3025" s="1"/>
      <c r="G3025" s="1"/>
      <c r="H3025" s="11"/>
      <c r="I3025" s="11"/>
      <c r="J3025" s="11"/>
      <c r="K3025" s="2"/>
      <c r="L3025" s="2"/>
      <c r="M3025" s="1"/>
    </row>
    <row r="3026" spans="1:13" x14ac:dyDescent="0.2">
      <c r="A3026" s="1"/>
      <c r="B3026" s="1"/>
      <c r="C3026" s="16"/>
      <c r="D3026" s="1"/>
      <c r="E3026" s="1"/>
      <c r="F3026" s="1"/>
      <c r="G3026" s="1"/>
      <c r="H3026" s="11"/>
      <c r="I3026" s="11"/>
      <c r="J3026" s="11"/>
      <c r="K3026" s="2"/>
      <c r="L3026" s="2"/>
      <c r="M3026" s="1"/>
    </row>
    <row r="3027" spans="1:13" x14ac:dyDescent="0.2">
      <c r="A3027" s="1"/>
      <c r="B3027" s="1"/>
      <c r="C3027" s="16"/>
      <c r="D3027" s="1"/>
      <c r="E3027" s="1"/>
      <c r="F3027" s="1"/>
      <c r="G3027" s="1"/>
      <c r="H3027" s="11"/>
      <c r="I3027" s="11"/>
      <c r="J3027" s="11"/>
      <c r="K3027" s="2"/>
      <c r="L3027" s="2"/>
      <c r="M3027" s="1"/>
    </row>
    <row r="3028" spans="1:13" x14ac:dyDescent="0.2">
      <c r="A3028" s="1"/>
      <c r="B3028" s="1"/>
      <c r="C3028" s="16"/>
      <c r="D3028" s="1"/>
      <c r="E3028" s="1"/>
      <c r="F3028" s="1"/>
      <c r="G3028" s="1"/>
      <c r="H3028" s="11"/>
      <c r="I3028" s="11"/>
      <c r="J3028" s="11"/>
      <c r="K3028" s="2"/>
      <c r="L3028" s="2"/>
      <c r="M3028" s="1"/>
    </row>
    <row r="3029" spans="1:13" x14ac:dyDescent="0.2">
      <c r="A3029" s="1"/>
      <c r="B3029" s="1"/>
      <c r="C3029" s="16"/>
      <c r="D3029" s="1"/>
      <c r="E3029" s="1"/>
      <c r="F3029" s="1"/>
      <c r="G3029" s="1"/>
      <c r="H3029" s="11"/>
      <c r="I3029" s="11"/>
      <c r="J3029" s="11"/>
      <c r="K3029" s="2"/>
      <c r="L3029" s="2"/>
      <c r="M3029" s="1"/>
    </row>
    <row r="3030" spans="1:13" x14ac:dyDescent="0.2">
      <c r="A3030" s="1"/>
      <c r="B3030" s="1"/>
      <c r="C3030" s="16"/>
      <c r="D3030" s="1"/>
      <c r="E3030" s="1"/>
      <c r="F3030" s="1"/>
      <c r="G3030" s="1"/>
      <c r="H3030" s="11"/>
      <c r="I3030" s="11"/>
      <c r="J3030" s="11"/>
      <c r="K3030" s="2"/>
      <c r="L3030" s="2"/>
      <c r="M3030" s="1"/>
    </row>
    <row r="3031" spans="1:13" x14ac:dyDescent="0.2">
      <c r="A3031" s="1"/>
      <c r="B3031" s="1"/>
      <c r="C3031" s="16"/>
      <c r="D3031" s="1"/>
      <c r="E3031" s="1"/>
      <c r="F3031" s="1"/>
      <c r="G3031" s="1"/>
      <c r="H3031" s="11"/>
      <c r="I3031" s="11"/>
      <c r="J3031" s="11"/>
      <c r="K3031" s="2"/>
      <c r="L3031" s="2"/>
      <c r="M3031" s="1"/>
    </row>
    <row r="3032" spans="1:13" x14ac:dyDescent="0.2">
      <c r="A3032" s="1"/>
      <c r="B3032" s="1"/>
      <c r="C3032" s="16"/>
      <c r="D3032" s="1"/>
      <c r="E3032" s="1"/>
      <c r="F3032" s="1"/>
      <c r="G3032" s="1"/>
      <c r="H3032" s="11"/>
      <c r="I3032" s="11"/>
      <c r="J3032" s="11"/>
      <c r="K3032" s="2"/>
      <c r="L3032" s="2"/>
      <c r="M3032" s="1"/>
    </row>
    <row r="3033" spans="1:13" x14ac:dyDescent="0.2">
      <c r="A3033" s="1"/>
      <c r="B3033" s="1"/>
      <c r="C3033" s="16"/>
      <c r="D3033" s="1"/>
      <c r="E3033" s="1"/>
      <c r="F3033" s="1"/>
      <c r="G3033" s="1"/>
      <c r="H3033" s="11"/>
      <c r="I3033" s="11"/>
      <c r="J3033" s="11"/>
      <c r="K3033" s="2"/>
      <c r="L3033" s="2"/>
      <c r="M3033" s="1"/>
    </row>
    <row r="3034" spans="1:13" x14ac:dyDescent="0.2">
      <c r="A3034" s="1"/>
      <c r="B3034" s="1"/>
      <c r="C3034" s="16"/>
      <c r="D3034" s="1"/>
      <c r="E3034" s="1"/>
      <c r="F3034" s="1"/>
      <c r="G3034" s="1"/>
      <c r="H3034" s="11"/>
      <c r="I3034" s="11"/>
      <c r="J3034" s="11"/>
      <c r="K3034" s="2"/>
      <c r="L3034" s="2"/>
      <c r="M3034" s="1"/>
    </row>
    <row r="3035" spans="1:13" x14ac:dyDescent="0.2">
      <c r="A3035" s="1"/>
      <c r="B3035" s="1"/>
      <c r="C3035" s="16"/>
      <c r="D3035" s="1"/>
      <c r="E3035" s="1"/>
      <c r="F3035" s="1"/>
      <c r="G3035" s="1"/>
      <c r="H3035" s="11"/>
      <c r="I3035" s="11"/>
      <c r="J3035" s="11"/>
      <c r="K3035" s="2"/>
      <c r="L3035" s="2"/>
      <c r="M3035" s="1"/>
    </row>
    <row r="3036" spans="1:13" x14ac:dyDescent="0.2">
      <c r="A3036" s="1"/>
      <c r="B3036" s="1"/>
      <c r="C3036" s="16"/>
      <c r="D3036" s="1"/>
      <c r="E3036" s="1"/>
      <c r="F3036" s="1"/>
      <c r="G3036" s="1"/>
      <c r="H3036" s="11"/>
      <c r="I3036" s="11"/>
      <c r="J3036" s="11"/>
      <c r="K3036" s="2"/>
      <c r="L3036" s="2"/>
      <c r="M3036" s="1"/>
    </row>
    <row r="3037" spans="1:13" x14ac:dyDescent="0.2">
      <c r="A3037" s="1"/>
      <c r="B3037" s="1"/>
      <c r="C3037" s="16"/>
      <c r="D3037" s="1"/>
      <c r="E3037" s="1"/>
      <c r="F3037" s="1"/>
      <c r="G3037" s="1"/>
      <c r="H3037" s="11"/>
      <c r="I3037" s="11"/>
      <c r="J3037" s="11"/>
      <c r="K3037" s="2"/>
      <c r="L3037" s="2"/>
      <c r="M3037" s="1"/>
    </row>
    <row r="3038" spans="1:13" x14ac:dyDescent="0.2">
      <c r="A3038" s="1"/>
      <c r="B3038" s="1"/>
      <c r="C3038" s="16"/>
      <c r="D3038" s="1"/>
      <c r="E3038" s="1"/>
      <c r="F3038" s="1"/>
      <c r="G3038" s="1"/>
      <c r="H3038" s="11"/>
      <c r="I3038" s="11"/>
      <c r="J3038" s="11"/>
      <c r="K3038" s="2"/>
      <c r="L3038" s="2"/>
      <c r="M3038" s="1"/>
    </row>
    <row r="3039" spans="1:13" x14ac:dyDescent="0.2">
      <c r="A3039" s="1"/>
      <c r="B3039" s="1"/>
      <c r="C3039" s="16"/>
      <c r="D3039" s="1"/>
      <c r="E3039" s="1"/>
      <c r="F3039" s="1"/>
      <c r="G3039" s="1"/>
      <c r="H3039" s="11"/>
      <c r="I3039" s="11"/>
      <c r="J3039" s="11"/>
      <c r="K3039" s="2"/>
      <c r="L3039" s="2"/>
      <c r="M3039" s="1"/>
    </row>
    <row r="3040" spans="1:13" x14ac:dyDescent="0.2">
      <c r="A3040" s="1"/>
      <c r="B3040" s="1"/>
      <c r="C3040" s="16"/>
      <c r="D3040" s="1"/>
      <c r="E3040" s="1"/>
      <c r="F3040" s="1"/>
      <c r="G3040" s="1"/>
      <c r="H3040" s="11"/>
      <c r="I3040" s="11"/>
      <c r="J3040" s="11"/>
      <c r="K3040" s="2"/>
      <c r="L3040" s="2"/>
      <c r="M3040" s="1"/>
    </row>
    <row r="3041" spans="1:13" x14ac:dyDescent="0.2">
      <c r="A3041" s="1"/>
      <c r="B3041" s="1"/>
      <c r="C3041" s="16"/>
      <c r="D3041" s="1"/>
      <c r="E3041" s="1"/>
      <c r="F3041" s="1"/>
      <c r="G3041" s="1"/>
      <c r="H3041" s="11"/>
      <c r="I3041" s="11"/>
      <c r="J3041" s="11"/>
      <c r="K3041" s="2"/>
      <c r="L3041" s="2"/>
      <c r="M3041" s="1"/>
    </row>
    <row r="3042" spans="1:13" x14ac:dyDescent="0.2">
      <c r="A3042" s="1"/>
      <c r="B3042" s="1"/>
      <c r="C3042" s="16"/>
      <c r="D3042" s="1"/>
      <c r="E3042" s="1"/>
      <c r="F3042" s="1"/>
      <c r="G3042" s="1"/>
      <c r="H3042" s="11"/>
      <c r="I3042" s="11"/>
      <c r="J3042" s="11"/>
      <c r="K3042" s="2"/>
      <c r="L3042" s="2"/>
      <c r="M3042" s="1"/>
    </row>
    <row r="3043" spans="1:13" x14ac:dyDescent="0.2">
      <c r="A3043" s="1"/>
      <c r="B3043" s="1"/>
      <c r="C3043" s="16"/>
      <c r="D3043" s="1"/>
      <c r="E3043" s="1"/>
      <c r="F3043" s="1"/>
      <c r="G3043" s="1"/>
      <c r="H3043" s="11"/>
      <c r="I3043" s="11"/>
      <c r="J3043" s="11"/>
      <c r="K3043" s="2"/>
      <c r="L3043" s="2"/>
      <c r="M3043" s="1"/>
    </row>
    <row r="3044" spans="1:13" x14ac:dyDescent="0.2">
      <c r="A3044" s="1"/>
      <c r="B3044" s="1"/>
      <c r="C3044" s="16"/>
      <c r="D3044" s="1"/>
      <c r="E3044" s="1"/>
      <c r="F3044" s="1"/>
      <c r="G3044" s="1"/>
      <c r="H3044" s="11"/>
      <c r="I3044" s="11"/>
      <c r="J3044" s="11"/>
      <c r="K3044" s="2"/>
      <c r="L3044" s="2"/>
      <c r="M3044" s="1"/>
    </row>
    <row r="3045" spans="1:13" x14ac:dyDescent="0.2">
      <c r="A3045" s="1"/>
      <c r="B3045" s="1"/>
      <c r="C3045" s="16"/>
      <c r="D3045" s="1"/>
      <c r="E3045" s="1"/>
      <c r="F3045" s="1"/>
      <c r="G3045" s="1"/>
      <c r="H3045" s="11"/>
      <c r="I3045" s="11"/>
      <c r="J3045" s="11"/>
      <c r="K3045" s="2"/>
      <c r="L3045" s="2"/>
      <c r="M3045" s="1"/>
    </row>
    <row r="3046" spans="1:13" x14ac:dyDescent="0.2">
      <c r="A3046" s="1"/>
      <c r="B3046" s="1"/>
      <c r="C3046" s="16"/>
      <c r="D3046" s="1"/>
      <c r="E3046" s="1"/>
      <c r="F3046" s="1"/>
      <c r="G3046" s="1"/>
      <c r="H3046" s="11"/>
      <c r="I3046" s="11"/>
      <c r="J3046" s="11"/>
      <c r="K3046" s="2"/>
      <c r="L3046" s="2"/>
      <c r="M3046" s="1"/>
    </row>
    <row r="3047" spans="1:13" x14ac:dyDescent="0.2">
      <c r="A3047" s="1"/>
      <c r="B3047" s="1"/>
      <c r="C3047" s="16"/>
      <c r="D3047" s="1"/>
      <c r="E3047" s="1"/>
      <c r="F3047" s="1"/>
      <c r="G3047" s="1"/>
      <c r="H3047" s="11"/>
      <c r="I3047" s="11"/>
      <c r="J3047" s="11"/>
      <c r="K3047" s="2"/>
      <c r="L3047" s="2"/>
      <c r="M3047" s="1"/>
    </row>
    <row r="3048" spans="1:13" x14ac:dyDescent="0.2">
      <c r="A3048" s="1"/>
      <c r="B3048" s="1"/>
      <c r="C3048" s="16"/>
      <c r="D3048" s="1"/>
      <c r="E3048" s="1"/>
      <c r="F3048" s="1"/>
      <c r="G3048" s="1"/>
      <c r="H3048" s="11"/>
      <c r="I3048" s="11"/>
      <c r="J3048" s="11"/>
      <c r="K3048" s="2"/>
      <c r="L3048" s="2"/>
      <c r="M3048" s="1"/>
    </row>
    <row r="3049" spans="1:13" x14ac:dyDescent="0.2">
      <c r="A3049" s="1"/>
      <c r="B3049" s="1"/>
      <c r="C3049" s="16"/>
      <c r="D3049" s="1"/>
      <c r="E3049" s="1"/>
      <c r="F3049" s="1"/>
      <c r="G3049" s="1"/>
      <c r="H3049" s="11"/>
      <c r="I3049" s="11"/>
      <c r="J3049" s="11"/>
      <c r="K3049" s="2"/>
      <c r="L3049" s="2"/>
      <c r="M3049" s="1"/>
    </row>
    <row r="3050" spans="1:13" x14ac:dyDescent="0.2">
      <c r="A3050" s="1"/>
      <c r="B3050" s="1"/>
      <c r="C3050" s="16"/>
      <c r="D3050" s="1"/>
      <c r="E3050" s="1"/>
      <c r="F3050" s="1"/>
      <c r="G3050" s="1"/>
      <c r="H3050" s="11"/>
      <c r="I3050" s="11"/>
      <c r="J3050" s="11"/>
      <c r="K3050" s="2"/>
      <c r="L3050" s="2"/>
      <c r="M3050" s="1"/>
    </row>
    <row r="3051" spans="1:13" x14ac:dyDescent="0.2">
      <c r="A3051" s="1"/>
      <c r="B3051" s="1"/>
      <c r="C3051" s="16"/>
      <c r="D3051" s="1"/>
      <c r="E3051" s="1"/>
      <c r="F3051" s="1"/>
      <c r="G3051" s="1"/>
      <c r="H3051" s="11"/>
      <c r="I3051" s="11"/>
      <c r="J3051" s="11"/>
      <c r="K3051" s="2"/>
      <c r="L3051" s="2"/>
      <c r="M3051" s="1"/>
    </row>
    <row r="3052" spans="1:13" x14ac:dyDescent="0.2">
      <c r="A3052" s="1"/>
      <c r="B3052" s="1"/>
      <c r="C3052" s="16"/>
      <c r="D3052" s="1"/>
      <c r="E3052" s="1"/>
      <c r="F3052" s="1"/>
      <c r="G3052" s="1"/>
      <c r="H3052" s="11"/>
      <c r="I3052" s="11"/>
      <c r="J3052" s="11"/>
      <c r="K3052" s="2"/>
      <c r="L3052" s="2"/>
      <c r="M3052" s="1"/>
    </row>
    <row r="3053" spans="1:13" x14ac:dyDescent="0.2">
      <c r="A3053" s="1"/>
      <c r="B3053" s="1"/>
      <c r="C3053" s="16"/>
      <c r="D3053" s="1"/>
      <c r="E3053" s="1"/>
      <c r="F3053" s="1"/>
      <c r="G3053" s="1"/>
      <c r="H3053" s="11"/>
      <c r="I3053" s="11"/>
      <c r="J3053" s="11"/>
      <c r="K3053" s="2"/>
      <c r="L3053" s="2"/>
      <c r="M3053" s="1"/>
    </row>
    <row r="3054" spans="1:13" x14ac:dyDescent="0.2">
      <c r="A3054" s="1"/>
      <c r="B3054" s="1"/>
      <c r="C3054" s="16"/>
      <c r="D3054" s="1"/>
      <c r="E3054" s="1"/>
      <c r="F3054" s="1"/>
      <c r="G3054" s="1"/>
      <c r="H3054" s="11"/>
      <c r="I3054" s="11"/>
      <c r="J3054" s="11"/>
      <c r="K3054" s="2"/>
      <c r="L3054" s="2"/>
      <c r="M3054" s="1"/>
    </row>
    <row r="3055" spans="1:13" x14ac:dyDescent="0.2">
      <c r="A3055" s="1"/>
      <c r="B3055" s="1"/>
      <c r="C3055" s="16"/>
      <c r="D3055" s="1"/>
      <c r="E3055" s="1"/>
      <c r="F3055" s="1"/>
      <c r="G3055" s="1"/>
      <c r="H3055" s="11"/>
      <c r="I3055" s="11"/>
      <c r="J3055" s="11"/>
      <c r="K3055" s="2"/>
      <c r="L3055" s="2"/>
      <c r="M3055" s="1"/>
    </row>
    <row r="3056" spans="1:13" x14ac:dyDescent="0.2">
      <c r="A3056" s="1"/>
      <c r="B3056" s="1"/>
      <c r="C3056" s="16"/>
      <c r="D3056" s="1"/>
      <c r="E3056" s="1"/>
      <c r="F3056" s="1"/>
      <c r="G3056" s="1"/>
      <c r="H3056" s="11"/>
      <c r="I3056" s="11"/>
      <c r="J3056" s="11"/>
      <c r="K3056" s="2"/>
      <c r="L3056" s="2"/>
      <c r="M3056" s="1"/>
    </row>
    <row r="3057" spans="1:13" x14ac:dyDescent="0.2">
      <c r="A3057" s="1"/>
      <c r="B3057" s="1"/>
      <c r="C3057" s="16"/>
      <c r="D3057" s="1"/>
      <c r="E3057" s="1"/>
      <c r="F3057" s="1"/>
      <c r="G3057" s="1"/>
      <c r="H3057" s="11"/>
      <c r="I3057" s="11"/>
      <c r="J3057" s="11"/>
      <c r="K3057" s="2"/>
      <c r="L3057" s="2"/>
      <c r="M3057" s="1"/>
    </row>
    <row r="3058" spans="1:13" x14ac:dyDescent="0.2">
      <c r="A3058" s="1"/>
      <c r="B3058" s="1"/>
      <c r="C3058" s="16"/>
      <c r="D3058" s="1"/>
      <c r="E3058" s="1"/>
      <c r="F3058" s="1"/>
      <c r="G3058" s="1"/>
      <c r="H3058" s="11"/>
      <c r="I3058" s="11"/>
      <c r="J3058" s="11"/>
      <c r="K3058" s="2"/>
      <c r="L3058" s="2"/>
      <c r="M3058" s="1"/>
    </row>
    <row r="3059" spans="1:13" x14ac:dyDescent="0.2">
      <c r="A3059" s="1"/>
      <c r="B3059" s="1"/>
      <c r="C3059" s="16"/>
      <c r="D3059" s="1"/>
      <c r="E3059" s="1"/>
      <c r="F3059" s="1"/>
      <c r="G3059" s="1"/>
      <c r="H3059" s="11"/>
      <c r="I3059" s="11"/>
      <c r="J3059" s="11"/>
      <c r="K3059" s="2"/>
      <c r="L3059" s="2"/>
      <c r="M3059" s="1"/>
    </row>
    <row r="3060" spans="1:13" x14ac:dyDescent="0.2">
      <c r="A3060" s="1"/>
      <c r="B3060" s="1"/>
      <c r="C3060" s="16"/>
      <c r="D3060" s="1"/>
      <c r="E3060" s="1"/>
      <c r="F3060" s="1"/>
      <c r="G3060" s="1"/>
      <c r="H3060" s="11"/>
      <c r="I3060" s="11"/>
      <c r="J3060" s="11"/>
      <c r="K3060" s="2"/>
      <c r="L3060" s="2"/>
      <c r="M3060" s="1"/>
    </row>
    <row r="3061" spans="1:13" x14ac:dyDescent="0.2">
      <c r="A3061" s="1"/>
      <c r="B3061" s="1"/>
      <c r="C3061" s="16"/>
      <c r="D3061" s="1"/>
      <c r="E3061" s="1"/>
      <c r="F3061" s="1"/>
      <c r="G3061" s="1"/>
      <c r="H3061" s="11"/>
      <c r="I3061" s="11"/>
      <c r="J3061" s="11"/>
      <c r="K3061" s="2"/>
      <c r="L3061" s="2"/>
      <c r="M3061" s="1"/>
    </row>
    <row r="3062" spans="1:13" x14ac:dyDescent="0.2">
      <c r="A3062" s="1"/>
      <c r="B3062" s="1"/>
      <c r="C3062" s="16"/>
      <c r="D3062" s="1"/>
      <c r="E3062" s="1"/>
      <c r="F3062" s="1"/>
      <c r="G3062" s="1"/>
      <c r="H3062" s="11"/>
      <c r="I3062" s="11"/>
      <c r="J3062" s="11"/>
      <c r="K3062" s="2"/>
      <c r="L3062" s="2"/>
      <c r="M3062" s="1"/>
    </row>
    <row r="3063" spans="1:13" x14ac:dyDescent="0.2">
      <c r="A3063" s="1"/>
      <c r="B3063" s="1"/>
      <c r="C3063" s="16"/>
      <c r="D3063" s="1"/>
      <c r="E3063" s="1"/>
      <c r="F3063" s="1"/>
      <c r="G3063" s="1"/>
      <c r="H3063" s="11"/>
      <c r="I3063" s="11"/>
      <c r="J3063" s="11"/>
      <c r="K3063" s="2"/>
      <c r="L3063" s="2"/>
      <c r="M3063" s="1"/>
    </row>
    <row r="3064" spans="1:13" x14ac:dyDescent="0.2">
      <c r="A3064" s="1"/>
      <c r="B3064" s="1"/>
      <c r="C3064" s="16"/>
      <c r="D3064" s="1"/>
      <c r="E3064" s="1"/>
      <c r="F3064" s="1"/>
      <c r="G3064" s="1"/>
      <c r="H3064" s="11"/>
      <c r="I3064" s="11"/>
      <c r="J3064" s="11"/>
      <c r="K3064" s="2"/>
      <c r="L3064" s="2"/>
      <c r="M3064" s="1"/>
    </row>
    <row r="3065" spans="1:13" x14ac:dyDescent="0.2">
      <c r="A3065" s="1"/>
      <c r="B3065" s="1"/>
      <c r="C3065" s="16"/>
      <c r="D3065" s="1"/>
      <c r="E3065" s="1"/>
      <c r="F3065" s="1"/>
      <c r="G3065" s="1"/>
      <c r="H3065" s="11"/>
      <c r="I3065" s="11"/>
      <c r="J3065" s="11"/>
      <c r="K3065" s="2"/>
      <c r="L3065" s="2"/>
      <c r="M3065" s="1"/>
    </row>
    <row r="3066" spans="1:13" x14ac:dyDescent="0.2">
      <c r="A3066" s="1"/>
      <c r="B3066" s="1"/>
      <c r="C3066" s="16"/>
      <c r="D3066" s="1"/>
      <c r="E3066" s="1"/>
      <c r="F3066" s="1"/>
      <c r="G3066" s="1"/>
      <c r="H3066" s="11"/>
      <c r="I3066" s="11"/>
      <c r="J3066" s="11"/>
      <c r="K3066" s="2"/>
      <c r="L3066" s="2"/>
      <c r="M3066" s="1"/>
    </row>
    <row r="3067" spans="1:13" x14ac:dyDescent="0.2">
      <c r="A3067" s="1"/>
      <c r="B3067" s="1"/>
      <c r="C3067" s="16"/>
      <c r="D3067" s="1"/>
      <c r="E3067" s="1"/>
      <c r="F3067" s="1"/>
      <c r="G3067" s="1"/>
      <c r="H3067" s="11"/>
      <c r="I3067" s="11"/>
      <c r="J3067" s="11"/>
      <c r="K3067" s="2"/>
      <c r="L3067" s="2"/>
      <c r="M3067" s="1"/>
    </row>
    <row r="3068" spans="1:13" x14ac:dyDescent="0.2">
      <c r="A3068" s="1"/>
      <c r="B3068" s="1"/>
      <c r="C3068" s="16"/>
      <c r="D3068" s="1"/>
      <c r="E3068" s="1"/>
      <c r="F3068" s="1"/>
      <c r="G3068" s="1"/>
      <c r="H3068" s="11"/>
      <c r="I3068" s="11"/>
      <c r="J3068" s="11"/>
      <c r="K3068" s="2"/>
      <c r="L3068" s="2"/>
      <c r="M3068" s="1"/>
    </row>
    <row r="3069" spans="1:13" x14ac:dyDescent="0.2">
      <c r="A3069" s="1"/>
      <c r="B3069" s="1"/>
      <c r="C3069" s="16"/>
      <c r="D3069" s="1"/>
      <c r="E3069" s="1"/>
      <c r="F3069" s="1"/>
      <c r="G3069" s="1"/>
      <c r="H3069" s="11"/>
      <c r="I3069" s="11"/>
      <c r="J3069" s="11"/>
      <c r="K3069" s="2"/>
      <c r="L3069" s="2"/>
      <c r="M3069" s="1"/>
    </row>
    <row r="3070" spans="1:13" x14ac:dyDescent="0.2">
      <c r="A3070" s="1"/>
      <c r="B3070" s="1"/>
      <c r="C3070" s="16"/>
      <c r="D3070" s="1"/>
      <c r="E3070" s="1"/>
      <c r="F3070" s="1"/>
      <c r="G3070" s="1"/>
      <c r="H3070" s="11"/>
      <c r="I3070" s="11"/>
      <c r="J3070" s="11"/>
      <c r="K3070" s="2"/>
      <c r="L3070" s="2"/>
      <c r="M3070" s="1"/>
    </row>
    <row r="3071" spans="1:13" x14ac:dyDescent="0.2">
      <c r="A3071" s="1"/>
      <c r="B3071" s="1"/>
      <c r="C3071" s="16"/>
      <c r="D3071" s="1"/>
      <c r="E3071" s="1"/>
      <c r="F3071" s="1"/>
      <c r="G3071" s="1"/>
      <c r="H3071" s="11"/>
      <c r="I3071" s="11"/>
      <c r="J3071" s="11"/>
      <c r="K3071" s="2"/>
      <c r="L3071" s="2"/>
      <c r="M3071" s="1"/>
    </row>
    <row r="3072" spans="1:13" x14ac:dyDescent="0.2">
      <c r="A3072" s="1"/>
      <c r="B3072" s="1"/>
      <c r="C3072" s="16"/>
      <c r="D3072" s="1"/>
      <c r="E3072" s="1"/>
      <c r="F3072" s="1"/>
      <c r="G3072" s="1"/>
      <c r="H3072" s="11"/>
      <c r="I3072" s="11"/>
      <c r="J3072" s="11"/>
      <c r="K3072" s="2"/>
      <c r="L3072" s="2"/>
      <c r="M3072" s="1"/>
    </row>
    <row r="3073" spans="1:13" x14ac:dyDescent="0.2">
      <c r="A3073" s="1"/>
      <c r="B3073" s="1"/>
      <c r="C3073" s="16"/>
      <c r="D3073" s="1"/>
      <c r="E3073" s="1"/>
      <c r="F3073" s="1"/>
      <c r="G3073" s="1"/>
      <c r="H3073" s="11"/>
      <c r="I3073" s="11"/>
      <c r="J3073" s="11"/>
      <c r="K3073" s="2"/>
      <c r="L3073" s="2"/>
      <c r="M3073" s="1"/>
    </row>
    <row r="3074" spans="1:13" x14ac:dyDescent="0.2">
      <c r="A3074" s="1"/>
      <c r="B3074" s="1"/>
      <c r="C3074" s="16"/>
      <c r="D3074" s="1"/>
      <c r="E3074" s="1"/>
      <c r="F3074" s="1"/>
      <c r="G3074" s="1"/>
      <c r="H3074" s="11"/>
      <c r="I3074" s="11"/>
      <c r="J3074" s="11"/>
      <c r="K3074" s="2"/>
      <c r="L3074" s="2"/>
      <c r="M3074" s="1"/>
    </row>
    <row r="3075" spans="1:13" x14ac:dyDescent="0.2">
      <c r="A3075" s="1"/>
      <c r="B3075" s="1"/>
      <c r="C3075" s="16"/>
      <c r="D3075" s="1"/>
      <c r="E3075" s="1"/>
      <c r="F3075" s="1"/>
      <c r="G3075" s="1"/>
      <c r="H3075" s="11"/>
      <c r="I3075" s="11"/>
      <c r="J3075" s="11"/>
      <c r="K3075" s="2"/>
      <c r="L3075" s="2"/>
      <c r="M3075" s="1"/>
    </row>
    <row r="3076" spans="1:13" x14ac:dyDescent="0.2">
      <c r="A3076" s="1"/>
      <c r="B3076" s="1"/>
      <c r="C3076" s="16"/>
      <c r="D3076" s="1"/>
      <c r="E3076" s="1"/>
      <c r="F3076" s="1"/>
      <c r="G3076" s="1"/>
      <c r="H3076" s="11"/>
      <c r="I3076" s="11"/>
      <c r="J3076" s="11"/>
      <c r="K3076" s="2"/>
      <c r="L3076" s="2"/>
      <c r="M3076" s="1"/>
    </row>
    <row r="3077" spans="1:13" x14ac:dyDescent="0.2">
      <c r="A3077" s="1"/>
      <c r="B3077" s="1"/>
      <c r="C3077" s="16"/>
      <c r="D3077" s="1"/>
      <c r="E3077" s="1"/>
      <c r="F3077" s="1"/>
      <c r="G3077" s="1"/>
      <c r="H3077" s="11"/>
      <c r="I3077" s="11"/>
      <c r="J3077" s="11"/>
      <c r="K3077" s="2"/>
      <c r="L3077" s="2"/>
      <c r="M3077" s="1"/>
    </row>
    <row r="3078" spans="1:13" x14ac:dyDescent="0.2">
      <c r="A3078" s="1"/>
      <c r="B3078" s="1"/>
      <c r="C3078" s="16"/>
      <c r="D3078" s="1"/>
      <c r="E3078" s="1"/>
      <c r="F3078" s="1"/>
      <c r="G3078" s="1"/>
      <c r="H3078" s="11"/>
      <c r="I3078" s="11"/>
      <c r="J3078" s="11"/>
      <c r="K3078" s="2"/>
      <c r="L3078" s="2"/>
      <c r="M3078" s="1"/>
    </row>
    <row r="3079" spans="1:13" x14ac:dyDescent="0.2">
      <c r="A3079" s="1"/>
      <c r="B3079" s="1"/>
      <c r="C3079" s="16"/>
      <c r="D3079" s="1"/>
      <c r="E3079" s="1"/>
      <c r="F3079" s="1"/>
      <c r="G3079" s="1"/>
      <c r="H3079" s="11"/>
      <c r="I3079" s="11"/>
      <c r="J3079" s="11"/>
      <c r="K3079" s="2"/>
      <c r="L3079" s="2"/>
      <c r="M3079" s="1"/>
    </row>
    <row r="3080" spans="1:13" x14ac:dyDescent="0.2">
      <c r="A3080" s="1"/>
      <c r="B3080" s="1"/>
      <c r="C3080" s="16"/>
      <c r="D3080" s="1"/>
      <c r="E3080" s="1"/>
      <c r="F3080" s="1"/>
      <c r="G3080" s="1"/>
      <c r="H3080" s="11"/>
      <c r="I3080" s="11"/>
      <c r="J3080" s="11"/>
      <c r="K3080" s="2"/>
      <c r="L3080" s="2"/>
      <c r="M3080" s="1"/>
    </row>
    <row r="3081" spans="1:13" x14ac:dyDescent="0.2">
      <c r="A3081" s="1"/>
      <c r="B3081" s="1"/>
      <c r="C3081" s="16"/>
      <c r="D3081" s="1"/>
      <c r="E3081" s="1"/>
      <c r="F3081" s="1"/>
      <c r="G3081" s="1"/>
      <c r="H3081" s="11"/>
      <c r="I3081" s="11"/>
      <c r="J3081" s="11"/>
      <c r="K3081" s="2"/>
      <c r="L3081" s="2"/>
      <c r="M3081" s="1"/>
    </row>
    <row r="3082" spans="1:13" x14ac:dyDescent="0.2">
      <c r="A3082" s="1"/>
      <c r="B3082" s="1"/>
      <c r="C3082" s="16"/>
      <c r="D3082" s="1"/>
      <c r="E3082" s="1"/>
      <c r="F3082" s="1"/>
      <c r="G3082" s="1"/>
      <c r="H3082" s="11"/>
      <c r="I3082" s="11"/>
      <c r="J3082" s="11"/>
      <c r="K3082" s="2"/>
      <c r="L3082" s="2"/>
      <c r="M3082" s="1"/>
    </row>
    <row r="3083" spans="1:13" x14ac:dyDescent="0.2">
      <c r="A3083" s="1"/>
      <c r="B3083" s="1"/>
      <c r="C3083" s="16"/>
      <c r="D3083" s="1"/>
      <c r="E3083" s="1"/>
      <c r="F3083" s="1"/>
      <c r="G3083" s="1"/>
      <c r="H3083" s="11"/>
      <c r="I3083" s="11"/>
      <c r="J3083" s="11"/>
      <c r="K3083" s="2"/>
      <c r="L3083" s="2"/>
      <c r="M3083" s="1"/>
    </row>
    <row r="3084" spans="1:13" x14ac:dyDescent="0.2">
      <c r="A3084" s="1"/>
      <c r="B3084" s="1"/>
      <c r="C3084" s="16"/>
      <c r="D3084" s="1"/>
      <c r="E3084" s="1"/>
      <c r="F3084" s="1"/>
      <c r="G3084" s="1"/>
      <c r="H3084" s="11"/>
      <c r="I3084" s="11"/>
      <c r="J3084" s="11"/>
      <c r="K3084" s="2"/>
      <c r="L3084" s="2"/>
      <c r="M3084" s="1"/>
    </row>
    <row r="3085" spans="1:13" x14ac:dyDescent="0.2">
      <c r="A3085" s="1"/>
      <c r="B3085" s="1"/>
      <c r="C3085" s="16"/>
      <c r="D3085" s="1"/>
      <c r="E3085" s="1"/>
      <c r="F3085" s="1"/>
      <c r="G3085" s="1"/>
      <c r="H3085" s="11"/>
      <c r="I3085" s="11"/>
      <c r="J3085" s="11"/>
      <c r="K3085" s="2"/>
      <c r="L3085" s="2"/>
      <c r="M3085" s="1"/>
    </row>
    <row r="3086" spans="1:13" x14ac:dyDescent="0.2">
      <c r="A3086" s="1"/>
      <c r="B3086" s="1"/>
      <c r="C3086" s="16"/>
      <c r="D3086" s="1"/>
      <c r="E3086" s="1"/>
      <c r="F3086" s="1"/>
      <c r="G3086" s="1"/>
      <c r="H3086" s="11"/>
      <c r="I3086" s="11"/>
      <c r="J3086" s="11"/>
      <c r="K3086" s="2"/>
      <c r="L3086" s="2"/>
      <c r="M3086" s="1"/>
    </row>
    <row r="3087" spans="1:13" x14ac:dyDescent="0.2">
      <c r="A3087" s="1"/>
      <c r="B3087" s="1"/>
      <c r="C3087" s="16"/>
      <c r="D3087" s="1"/>
      <c r="E3087" s="1"/>
      <c r="F3087" s="1"/>
      <c r="G3087" s="1"/>
      <c r="H3087" s="11"/>
      <c r="I3087" s="11"/>
      <c r="J3087" s="11"/>
      <c r="K3087" s="2"/>
      <c r="L3087" s="2"/>
      <c r="M3087" s="1"/>
    </row>
    <row r="3088" spans="1:13" x14ac:dyDescent="0.2">
      <c r="A3088" s="1"/>
      <c r="B3088" s="1"/>
      <c r="C3088" s="16"/>
      <c r="D3088" s="1"/>
      <c r="E3088" s="1"/>
      <c r="F3088" s="1"/>
      <c r="G3088" s="1"/>
      <c r="H3088" s="11"/>
      <c r="I3088" s="11"/>
      <c r="J3088" s="11"/>
      <c r="K3088" s="2"/>
      <c r="L3088" s="2"/>
      <c r="M3088" s="1"/>
    </row>
    <row r="3089" spans="1:13" x14ac:dyDescent="0.2">
      <c r="A3089" s="1"/>
      <c r="B3089" s="1"/>
      <c r="C3089" s="16"/>
      <c r="D3089" s="1"/>
      <c r="E3089" s="1"/>
      <c r="F3089" s="1"/>
      <c r="G3089" s="1"/>
      <c r="H3089" s="11"/>
      <c r="I3089" s="11"/>
      <c r="J3089" s="11"/>
      <c r="K3089" s="2"/>
      <c r="L3089" s="2"/>
      <c r="M3089" s="1"/>
    </row>
    <row r="3090" spans="1:13" x14ac:dyDescent="0.2">
      <c r="A3090" s="1"/>
      <c r="B3090" s="1"/>
      <c r="C3090" s="16"/>
      <c r="D3090" s="1"/>
      <c r="E3090" s="1"/>
      <c r="F3090" s="1"/>
      <c r="G3090" s="1"/>
      <c r="H3090" s="11"/>
      <c r="I3090" s="11"/>
      <c r="J3090" s="11"/>
      <c r="K3090" s="2"/>
      <c r="L3090" s="2"/>
      <c r="M3090" s="1"/>
    </row>
    <row r="3091" spans="1:13" x14ac:dyDescent="0.2">
      <c r="A3091" s="1"/>
      <c r="B3091" s="1"/>
      <c r="C3091" s="16"/>
      <c r="D3091" s="1"/>
      <c r="E3091" s="1"/>
      <c r="F3091" s="1"/>
      <c r="G3091" s="1"/>
      <c r="H3091" s="11"/>
      <c r="I3091" s="11"/>
      <c r="J3091" s="11"/>
      <c r="K3091" s="2"/>
      <c r="L3091" s="2"/>
      <c r="M3091" s="1"/>
    </row>
    <row r="3092" spans="1:13" x14ac:dyDescent="0.2">
      <c r="A3092" s="1"/>
      <c r="B3092" s="1"/>
      <c r="C3092" s="16"/>
      <c r="D3092" s="1"/>
      <c r="E3092" s="1"/>
      <c r="F3092" s="1"/>
      <c r="G3092" s="1"/>
      <c r="H3092" s="11"/>
      <c r="I3092" s="11"/>
      <c r="J3092" s="11"/>
      <c r="K3092" s="2"/>
      <c r="L3092" s="2"/>
      <c r="M3092" s="1"/>
    </row>
    <row r="3093" spans="1:13" x14ac:dyDescent="0.2">
      <c r="A3093" s="1"/>
      <c r="B3093" s="1"/>
      <c r="C3093" s="16"/>
      <c r="D3093" s="1"/>
      <c r="E3093" s="1"/>
      <c r="F3093" s="1"/>
      <c r="G3093" s="1"/>
      <c r="H3093" s="11"/>
      <c r="I3093" s="11"/>
      <c r="J3093" s="11"/>
      <c r="K3093" s="2"/>
      <c r="L3093" s="2"/>
      <c r="M3093" s="1"/>
    </row>
    <row r="3094" spans="1:13" x14ac:dyDescent="0.2">
      <c r="A3094" s="1"/>
      <c r="B3094" s="1"/>
      <c r="C3094" s="16"/>
      <c r="D3094" s="1"/>
      <c r="E3094" s="1"/>
      <c r="F3094" s="1"/>
      <c r="G3094" s="1"/>
      <c r="H3094" s="11"/>
      <c r="I3094" s="11"/>
      <c r="J3094" s="11"/>
      <c r="K3094" s="2"/>
      <c r="L3094" s="2"/>
      <c r="M3094" s="1"/>
    </row>
    <row r="3095" spans="1:13" x14ac:dyDescent="0.2">
      <c r="A3095" s="1"/>
      <c r="B3095" s="1"/>
      <c r="C3095" s="16"/>
      <c r="D3095" s="1"/>
      <c r="E3095" s="1"/>
      <c r="F3095" s="1"/>
      <c r="G3095" s="1"/>
      <c r="H3095" s="11"/>
      <c r="I3095" s="11"/>
      <c r="J3095" s="11"/>
      <c r="K3095" s="2"/>
      <c r="L3095" s="2"/>
      <c r="M3095" s="1"/>
    </row>
    <row r="3096" spans="1:13" x14ac:dyDescent="0.2">
      <c r="A3096" s="1"/>
      <c r="B3096" s="1"/>
      <c r="C3096" s="16"/>
      <c r="D3096" s="1"/>
      <c r="E3096" s="1"/>
      <c r="F3096" s="1"/>
      <c r="G3096" s="1"/>
      <c r="H3096" s="11"/>
      <c r="I3096" s="11"/>
      <c r="J3096" s="11"/>
      <c r="K3096" s="2"/>
      <c r="L3096" s="2"/>
      <c r="M3096" s="1"/>
    </row>
    <row r="3097" spans="1:13" x14ac:dyDescent="0.2">
      <c r="A3097" s="1"/>
      <c r="B3097" s="1"/>
      <c r="C3097" s="16"/>
      <c r="D3097" s="1"/>
      <c r="E3097" s="1"/>
      <c r="F3097" s="1"/>
      <c r="G3097" s="1"/>
      <c r="H3097" s="11"/>
      <c r="I3097" s="11"/>
      <c r="J3097" s="11"/>
      <c r="K3097" s="2"/>
      <c r="L3097" s="2"/>
      <c r="M3097" s="1"/>
    </row>
    <row r="3098" spans="1:13" x14ac:dyDescent="0.2">
      <c r="A3098" s="1"/>
      <c r="B3098" s="1"/>
      <c r="C3098" s="16"/>
      <c r="D3098" s="1"/>
      <c r="E3098" s="1"/>
      <c r="F3098" s="1"/>
      <c r="G3098" s="1"/>
      <c r="H3098" s="11"/>
      <c r="I3098" s="11"/>
      <c r="J3098" s="11"/>
      <c r="K3098" s="2"/>
      <c r="L3098" s="2"/>
      <c r="M3098" s="1"/>
    </row>
    <row r="3099" spans="1:13" x14ac:dyDescent="0.2">
      <c r="A3099" s="1"/>
      <c r="B3099" s="1"/>
      <c r="C3099" s="16"/>
      <c r="D3099" s="1"/>
      <c r="E3099" s="1"/>
      <c r="F3099" s="1"/>
      <c r="G3099" s="1"/>
      <c r="H3099" s="11"/>
      <c r="I3099" s="11"/>
      <c r="J3099" s="11"/>
      <c r="K3099" s="2"/>
      <c r="L3099" s="2"/>
      <c r="M3099" s="1"/>
    </row>
    <row r="3100" spans="1:13" x14ac:dyDescent="0.2">
      <c r="A3100" s="1"/>
      <c r="B3100" s="1"/>
      <c r="C3100" s="16"/>
      <c r="D3100" s="1"/>
      <c r="E3100" s="1"/>
      <c r="F3100" s="1"/>
      <c r="G3100" s="1"/>
      <c r="H3100" s="11"/>
      <c r="I3100" s="11"/>
      <c r="J3100" s="11"/>
      <c r="K3100" s="2"/>
      <c r="L3100" s="2"/>
      <c r="M3100" s="1"/>
    </row>
    <row r="3101" spans="1:13" x14ac:dyDescent="0.2">
      <c r="A3101" s="1"/>
      <c r="B3101" s="1"/>
      <c r="C3101" s="16"/>
      <c r="D3101" s="1"/>
      <c r="E3101" s="1"/>
      <c r="F3101" s="1"/>
      <c r="G3101" s="1"/>
      <c r="H3101" s="11"/>
      <c r="I3101" s="11"/>
      <c r="J3101" s="11"/>
      <c r="K3101" s="2"/>
      <c r="L3101" s="2"/>
      <c r="M3101" s="1"/>
    </row>
    <row r="3102" spans="1:13" x14ac:dyDescent="0.2">
      <c r="A3102" s="1"/>
      <c r="B3102" s="1"/>
      <c r="C3102" s="16"/>
      <c r="D3102" s="1"/>
      <c r="E3102" s="1"/>
      <c r="F3102" s="1"/>
      <c r="G3102" s="1"/>
      <c r="H3102" s="11"/>
      <c r="I3102" s="11"/>
      <c r="J3102" s="11"/>
      <c r="K3102" s="2"/>
      <c r="L3102" s="2"/>
      <c r="M3102" s="1"/>
    </row>
    <row r="3103" spans="1:13" x14ac:dyDescent="0.2">
      <c r="A3103" s="1"/>
      <c r="B3103" s="1"/>
      <c r="C3103" s="16"/>
      <c r="D3103" s="1"/>
      <c r="E3103" s="1"/>
      <c r="F3103" s="1"/>
      <c r="G3103" s="1"/>
      <c r="H3103" s="11"/>
      <c r="I3103" s="11"/>
      <c r="J3103" s="11"/>
      <c r="K3103" s="2"/>
      <c r="L3103" s="2"/>
      <c r="M3103" s="1"/>
    </row>
    <row r="3104" spans="1:13" x14ac:dyDescent="0.2">
      <c r="A3104" s="1"/>
      <c r="B3104" s="1"/>
      <c r="C3104" s="16"/>
      <c r="D3104" s="1"/>
      <c r="E3104" s="1"/>
      <c r="F3104" s="1"/>
      <c r="G3104" s="1"/>
      <c r="H3104" s="11"/>
      <c r="I3104" s="11"/>
      <c r="J3104" s="11"/>
      <c r="K3104" s="2"/>
      <c r="L3104" s="2"/>
      <c r="M3104" s="1"/>
    </row>
    <row r="3105" spans="1:13" x14ac:dyDescent="0.2">
      <c r="A3105" s="1"/>
      <c r="B3105" s="1"/>
      <c r="C3105" s="16"/>
      <c r="D3105" s="1"/>
      <c r="E3105" s="1"/>
      <c r="F3105" s="1"/>
      <c r="G3105" s="1"/>
      <c r="H3105" s="11"/>
      <c r="I3105" s="11"/>
      <c r="J3105" s="11"/>
      <c r="K3105" s="2"/>
      <c r="L3105" s="2"/>
      <c r="M3105" s="1"/>
    </row>
    <row r="3106" spans="1:13" x14ac:dyDescent="0.2">
      <c r="A3106" s="1"/>
      <c r="B3106" s="1"/>
      <c r="C3106" s="16"/>
      <c r="D3106" s="1"/>
      <c r="E3106" s="1"/>
      <c r="F3106" s="1"/>
      <c r="G3106" s="1"/>
      <c r="H3106" s="11"/>
      <c r="I3106" s="11"/>
      <c r="J3106" s="11"/>
      <c r="K3106" s="2"/>
      <c r="L3106" s="2"/>
      <c r="M3106" s="1"/>
    </row>
    <row r="3107" spans="1:13" x14ac:dyDescent="0.2">
      <c r="A3107" s="1"/>
      <c r="B3107" s="1"/>
      <c r="C3107" s="16"/>
      <c r="D3107" s="1"/>
      <c r="E3107" s="1"/>
      <c r="F3107" s="1"/>
      <c r="G3107" s="1"/>
      <c r="H3107" s="11"/>
      <c r="I3107" s="11"/>
      <c r="J3107" s="11"/>
      <c r="K3107" s="2"/>
      <c r="L3107" s="2"/>
      <c r="M3107" s="1"/>
    </row>
    <row r="3108" spans="1:13" x14ac:dyDescent="0.2">
      <c r="A3108" s="1"/>
      <c r="B3108" s="1"/>
      <c r="C3108" s="16"/>
      <c r="D3108" s="1"/>
      <c r="E3108" s="1"/>
      <c r="F3108" s="1"/>
      <c r="G3108" s="1"/>
      <c r="H3108" s="11"/>
      <c r="I3108" s="11"/>
      <c r="J3108" s="11"/>
      <c r="K3108" s="2"/>
      <c r="L3108" s="2"/>
      <c r="M3108" s="1"/>
    </row>
    <row r="3109" spans="1:13" x14ac:dyDescent="0.2">
      <c r="A3109" s="1"/>
      <c r="B3109" s="1"/>
      <c r="C3109" s="16"/>
      <c r="D3109" s="1"/>
      <c r="E3109" s="1"/>
      <c r="F3109" s="1"/>
      <c r="G3109" s="1"/>
      <c r="H3109" s="11"/>
      <c r="I3109" s="11"/>
      <c r="J3109" s="11"/>
      <c r="K3109" s="2"/>
      <c r="L3109" s="2"/>
      <c r="M3109" s="1"/>
    </row>
    <row r="3110" spans="1:13" x14ac:dyDescent="0.2">
      <c r="A3110" s="1"/>
      <c r="B3110" s="1"/>
      <c r="C3110" s="16"/>
      <c r="D3110" s="1"/>
      <c r="E3110" s="1"/>
      <c r="F3110" s="1"/>
      <c r="G3110" s="1"/>
      <c r="H3110" s="11"/>
      <c r="I3110" s="11"/>
      <c r="J3110" s="11"/>
      <c r="K3110" s="2"/>
      <c r="L3110" s="2"/>
      <c r="M3110" s="1"/>
    </row>
    <row r="3111" spans="1:13" x14ac:dyDescent="0.2">
      <c r="A3111" s="1"/>
      <c r="B3111" s="1"/>
      <c r="C3111" s="16"/>
      <c r="D3111" s="1"/>
      <c r="E3111" s="1"/>
      <c r="F3111" s="1"/>
      <c r="G3111" s="1"/>
      <c r="H3111" s="11"/>
      <c r="I3111" s="11"/>
      <c r="J3111" s="11"/>
      <c r="K3111" s="2"/>
      <c r="L3111" s="2"/>
      <c r="M3111" s="1"/>
    </row>
    <row r="3112" spans="1:13" x14ac:dyDescent="0.2">
      <c r="A3112" s="1"/>
      <c r="B3112" s="1"/>
      <c r="C3112" s="16"/>
      <c r="D3112" s="1"/>
      <c r="E3112" s="1"/>
      <c r="F3112" s="1"/>
      <c r="G3112" s="1"/>
      <c r="H3112" s="11"/>
      <c r="I3112" s="11"/>
      <c r="J3112" s="11"/>
      <c r="K3112" s="2"/>
      <c r="L3112" s="2"/>
      <c r="M3112" s="1"/>
    </row>
    <row r="3113" spans="1:13" x14ac:dyDescent="0.2">
      <c r="A3113" s="1"/>
      <c r="B3113" s="1"/>
      <c r="C3113" s="16"/>
      <c r="D3113" s="1"/>
      <c r="E3113" s="1"/>
      <c r="F3113" s="1"/>
      <c r="G3113" s="1"/>
      <c r="H3113" s="11"/>
      <c r="I3113" s="11"/>
      <c r="J3113" s="11"/>
      <c r="K3113" s="2"/>
      <c r="L3113" s="2"/>
      <c r="M3113" s="1"/>
    </row>
    <row r="3114" spans="1:13" x14ac:dyDescent="0.2">
      <c r="A3114" s="1"/>
      <c r="B3114" s="1"/>
      <c r="C3114" s="16"/>
      <c r="D3114" s="1"/>
      <c r="E3114" s="1"/>
      <c r="F3114" s="1"/>
      <c r="G3114" s="1"/>
      <c r="H3114" s="11"/>
      <c r="I3114" s="11"/>
      <c r="J3114" s="11"/>
      <c r="K3114" s="2"/>
      <c r="L3114" s="2"/>
      <c r="M3114" s="1"/>
    </row>
    <row r="3115" spans="1:13" x14ac:dyDescent="0.2">
      <c r="A3115" s="1"/>
      <c r="B3115" s="1"/>
      <c r="C3115" s="16"/>
      <c r="D3115" s="1"/>
      <c r="E3115" s="1"/>
      <c r="F3115" s="1"/>
      <c r="G3115" s="1"/>
      <c r="H3115" s="11"/>
      <c r="I3115" s="11"/>
      <c r="J3115" s="11"/>
      <c r="K3115" s="2"/>
      <c r="L3115" s="2"/>
      <c r="M3115" s="1"/>
    </row>
    <row r="3116" spans="1:13" x14ac:dyDescent="0.2">
      <c r="A3116" s="1"/>
      <c r="B3116" s="1"/>
      <c r="C3116" s="16"/>
      <c r="D3116" s="1"/>
      <c r="E3116" s="1"/>
      <c r="F3116" s="1"/>
      <c r="G3116" s="1"/>
      <c r="H3116" s="11"/>
      <c r="I3116" s="11"/>
      <c r="J3116" s="11"/>
      <c r="K3116" s="2"/>
      <c r="L3116" s="2"/>
      <c r="M3116" s="1"/>
    </row>
    <row r="3117" spans="1:13" x14ac:dyDescent="0.2">
      <c r="A3117" s="1"/>
      <c r="B3117" s="1"/>
      <c r="C3117" s="16"/>
      <c r="D3117" s="1"/>
      <c r="E3117" s="1"/>
      <c r="F3117" s="1"/>
      <c r="G3117" s="1"/>
      <c r="H3117" s="11"/>
      <c r="I3117" s="11"/>
      <c r="J3117" s="11"/>
      <c r="K3117" s="2"/>
      <c r="L3117" s="2"/>
      <c r="M3117" s="1"/>
    </row>
    <row r="3118" spans="1:13" x14ac:dyDescent="0.2">
      <c r="A3118" s="1"/>
      <c r="B3118" s="1"/>
      <c r="C3118" s="16"/>
      <c r="D3118" s="1"/>
      <c r="E3118" s="1"/>
      <c r="F3118" s="1"/>
      <c r="G3118" s="1"/>
      <c r="H3118" s="11"/>
      <c r="I3118" s="11"/>
      <c r="J3118" s="11"/>
      <c r="K3118" s="2"/>
      <c r="L3118" s="2"/>
      <c r="M3118" s="1"/>
    </row>
    <row r="3119" spans="1:13" x14ac:dyDescent="0.2">
      <c r="A3119" s="1"/>
      <c r="B3119" s="1"/>
      <c r="C3119" s="16"/>
      <c r="D3119" s="1"/>
      <c r="E3119" s="1"/>
      <c r="F3119" s="1"/>
      <c r="G3119" s="1"/>
      <c r="H3119" s="11"/>
      <c r="I3119" s="11"/>
      <c r="J3119" s="11"/>
      <c r="K3119" s="2"/>
      <c r="L3119" s="2"/>
      <c r="M3119" s="1"/>
    </row>
    <row r="3120" spans="1:13" x14ac:dyDescent="0.2">
      <c r="A3120" s="1"/>
      <c r="B3120" s="1"/>
      <c r="C3120" s="16"/>
      <c r="D3120" s="1"/>
      <c r="E3120" s="1"/>
      <c r="F3120" s="1"/>
      <c r="G3120" s="1"/>
      <c r="H3120" s="11"/>
      <c r="I3120" s="11"/>
      <c r="J3120" s="11"/>
      <c r="K3120" s="2"/>
      <c r="L3120" s="2"/>
      <c r="M3120" s="1"/>
    </row>
    <row r="3121" spans="1:13" x14ac:dyDescent="0.2">
      <c r="A3121" s="1"/>
      <c r="B3121" s="1"/>
      <c r="C3121" s="16"/>
      <c r="D3121" s="1"/>
      <c r="E3121" s="1"/>
      <c r="F3121" s="1"/>
      <c r="G3121" s="1"/>
      <c r="H3121" s="11"/>
      <c r="I3121" s="11"/>
      <c r="J3121" s="11"/>
      <c r="K3121" s="2"/>
      <c r="L3121" s="2"/>
      <c r="M3121" s="1"/>
    </row>
    <row r="3122" spans="1:13" x14ac:dyDescent="0.2">
      <c r="A3122" s="1"/>
      <c r="B3122" s="1"/>
      <c r="C3122" s="16"/>
      <c r="D3122" s="1"/>
      <c r="E3122" s="1"/>
      <c r="F3122" s="1"/>
      <c r="G3122" s="1"/>
      <c r="H3122" s="11"/>
      <c r="I3122" s="11"/>
      <c r="J3122" s="11"/>
      <c r="K3122" s="2"/>
      <c r="L3122" s="2"/>
      <c r="M3122" s="1"/>
    </row>
    <row r="3123" spans="1:13" x14ac:dyDescent="0.2">
      <c r="A3123" s="1"/>
      <c r="B3123" s="1"/>
      <c r="C3123" s="16"/>
      <c r="D3123" s="1"/>
      <c r="E3123" s="1"/>
      <c r="F3123" s="1"/>
      <c r="G3123" s="1"/>
      <c r="H3123" s="11"/>
      <c r="I3123" s="11"/>
      <c r="J3123" s="11"/>
      <c r="K3123" s="2"/>
      <c r="L3123" s="2"/>
      <c r="M3123" s="1"/>
    </row>
    <row r="3124" spans="1:13" x14ac:dyDescent="0.2">
      <c r="A3124" s="1"/>
      <c r="B3124" s="1"/>
      <c r="C3124" s="16"/>
      <c r="D3124" s="1"/>
      <c r="E3124" s="1"/>
      <c r="F3124" s="1"/>
      <c r="G3124" s="1"/>
      <c r="H3124" s="11"/>
      <c r="I3124" s="11"/>
      <c r="J3124" s="11"/>
      <c r="K3124" s="2"/>
      <c r="L3124" s="2"/>
      <c r="M3124" s="1"/>
    </row>
    <row r="3125" spans="1:13" x14ac:dyDescent="0.2">
      <c r="A3125" s="1"/>
      <c r="B3125" s="1"/>
      <c r="C3125" s="16"/>
      <c r="D3125" s="1"/>
      <c r="E3125" s="1"/>
      <c r="F3125" s="1"/>
      <c r="G3125" s="1"/>
      <c r="H3125" s="11"/>
      <c r="I3125" s="11"/>
      <c r="J3125" s="11"/>
      <c r="K3125" s="2"/>
      <c r="L3125" s="2"/>
      <c r="M3125" s="1"/>
    </row>
    <row r="3126" spans="1:13" x14ac:dyDescent="0.2">
      <c r="A3126" s="1"/>
      <c r="B3126" s="1"/>
      <c r="C3126" s="16"/>
      <c r="D3126" s="1"/>
      <c r="E3126" s="1"/>
      <c r="F3126" s="1"/>
      <c r="G3126" s="1"/>
      <c r="H3126" s="11"/>
      <c r="I3126" s="11"/>
      <c r="J3126" s="11"/>
      <c r="K3126" s="2"/>
      <c r="L3126" s="2"/>
      <c r="M3126" s="1"/>
    </row>
    <row r="3127" spans="1:13" x14ac:dyDescent="0.2">
      <c r="A3127" s="1"/>
      <c r="B3127" s="1"/>
      <c r="C3127" s="16"/>
      <c r="D3127" s="1"/>
      <c r="E3127" s="1"/>
      <c r="F3127" s="1"/>
      <c r="G3127" s="1"/>
      <c r="H3127" s="11"/>
      <c r="I3127" s="11"/>
      <c r="J3127" s="11"/>
      <c r="K3127" s="2"/>
      <c r="L3127" s="2"/>
      <c r="M3127" s="1"/>
    </row>
    <row r="3128" spans="1:13" x14ac:dyDescent="0.2">
      <c r="A3128" s="1"/>
      <c r="B3128" s="1"/>
      <c r="C3128" s="16"/>
      <c r="D3128" s="1"/>
      <c r="E3128" s="1"/>
      <c r="F3128" s="1"/>
      <c r="G3128" s="1"/>
      <c r="H3128" s="11"/>
      <c r="I3128" s="11"/>
      <c r="J3128" s="11"/>
      <c r="K3128" s="2"/>
      <c r="L3128" s="2"/>
      <c r="M3128" s="1"/>
    </row>
    <row r="3129" spans="1:13" x14ac:dyDescent="0.2">
      <c r="A3129" s="1"/>
      <c r="B3129" s="1"/>
      <c r="C3129" s="16"/>
      <c r="D3129" s="1"/>
      <c r="E3129" s="1"/>
      <c r="F3129" s="1"/>
      <c r="G3129" s="1"/>
      <c r="H3129" s="11"/>
      <c r="I3129" s="11"/>
      <c r="J3129" s="11"/>
      <c r="K3129" s="2"/>
      <c r="L3129" s="2"/>
      <c r="M3129" s="1"/>
    </row>
    <row r="3130" spans="1:13" x14ac:dyDescent="0.2">
      <c r="A3130" s="1"/>
      <c r="B3130" s="1"/>
      <c r="C3130" s="16"/>
      <c r="D3130" s="1"/>
      <c r="E3130" s="1"/>
      <c r="F3130" s="1"/>
      <c r="G3130" s="1"/>
      <c r="H3130" s="11"/>
      <c r="I3130" s="11"/>
      <c r="J3130" s="11"/>
      <c r="K3130" s="2"/>
      <c r="L3130" s="2"/>
      <c r="M3130" s="1"/>
    </row>
    <row r="3131" spans="1:13" x14ac:dyDescent="0.2">
      <c r="A3131" s="1"/>
      <c r="B3131" s="1"/>
      <c r="C3131" s="16"/>
      <c r="D3131" s="1"/>
      <c r="E3131" s="1"/>
      <c r="F3131" s="1"/>
      <c r="G3131" s="1"/>
      <c r="H3131" s="11"/>
      <c r="I3131" s="11"/>
      <c r="J3131" s="11"/>
      <c r="K3131" s="2"/>
      <c r="L3131" s="2"/>
      <c r="M3131" s="1"/>
    </row>
    <row r="3132" spans="1:13" x14ac:dyDescent="0.2">
      <c r="A3132" s="1"/>
      <c r="B3132" s="1"/>
      <c r="C3132" s="16"/>
      <c r="D3132" s="1"/>
      <c r="E3132" s="1"/>
      <c r="F3132" s="1"/>
      <c r="G3132" s="1"/>
      <c r="H3132" s="11"/>
      <c r="I3132" s="11"/>
      <c r="J3132" s="11"/>
      <c r="K3132" s="2"/>
      <c r="L3132" s="2"/>
      <c r="M3132" s="1"/>
    </row>
    <row r="3133" spans="1:13" x14ac:dyDescent="0.2">
      <c r="A3133" s="1"/>
      <c r="B3133" s="1"/>
      <c r="C3133" s="16"/>
      <c r="D3133" s="1"/>
      <c r="E3133" s="1"/>
      <c r="F3133" s="1"/>
      <c r="G3133" s="1"/>
      <c r="H3133" s="11"/>
      <c r="I3133" s="11"/>
      <c r="J3133" s="11"/>
      <c r="K3133" s="2"/>
      <c r="L3133" s="2"/>
      <c r="M3133" s="1"/>
    </row>
    <row r="3134" spans="1:13" x14ac:dyDescent="0.2">
      <c r="A3134" s="1"/>
      <c r="B3134" s="1"/>
      <c r="C3134" s="16"/>
      <c r="D3134" s="1"/>
      <c r="E3134" s="1"/>
      <c r="F3134" s="1"/>
      <c r="G3134" s="1"/>
      <c r="H3134" s="11"/>
      <c r="I3134" s="11"/>
      <c r="J3134" s="11"/>
      <c r="K3134" s="2"/>
      <c r="L3134" s="2"/>
      <c r="M3134" s="1"/>
    </row>
    <row r="3135" spans="1:13" x14ac:dyDescent="0.2">
      <c r="A3135" s="1"/>
      <c r="B3135" s="1"/>
      <c r="C3135" s="16"/>
      <c r="D3135" s="1"/>
      <c r="E3135" s="1"/>
      <c r="F3135" s="1"/>
      <c r="G3135" s="1"/>
      <c r="H3135" s="11"/>
      <c r="I3135" s="11"/>
      <c r="J3135" s="11"/>
      <c r="K3135" s="2"/>
      <c r="L3135" s="2"/>
      <c r="M3135" s="1"/>
    </row>
    <row r="3136" spans="1:13" x14ac:dyDescent="0.2">
      <c r="A3136" s="1"/>
      <c r="B3136" s="1"/>
      <c r="C3136" s="16"/>
      <c r="D3136" s="1"/>
      <c r="E3136" s="1"/>
      <c r="F3136" s="1"/>
      <c r="G3136" s="1"/>
      <c r="H3136" s="11"/>
      <c r="I3136" s="11"/>
      <c r="J3136" s="11"/>
      <c r="K3136" s="2"/>
      <c r="L3136" s="2"/>
      <c r="M3136" s="1"/>
    </row>
    <row r="3137" spans="1:13" x14ac:dyDescent="0.2">
      <c r="A3137" s="1"/>
      <c r="B3137" s="1"/>
      <c r="C3137" s="16"/>
      <c r="D3137" s="1"/>
      <c r="E3137" s="1"/>
      <c r="F3137" s="1"/>
      <c r="G3137" s="1"/>
      <c r="H3137" s="11"/>
      <c r="I3137" s="11"/>
      <c r="J3137" s="11"/>
      <c r="K3137" s="2"/>
      <c r="L3137" s="2"/>
      <c r="M3137" s="1"/>
    </row>
    <row r="3138" spans="1:13" x14ac:dyDescent="0.2">
      <c r="A3138" s="1"/>
      <c r="B3138" s="1"/>
      <c r="C3138" s="16"/>
      <c r="D3138" s="1"/>
      <c r="E3138" s="1"/>
      <c r="F3138" s="1"/>
      <c r="G3138" s="1"/>
      <c r="H3138" s="11"/>
      <c r="I3138" s="11"/>
      <c r="J3138" s="11"/>
      <c r="K3138" s="2"/>
      <c r="L3138" s="2"/>
      <c r="M3138" s="1"/>
    </row>
    <row r="3139" spans="1:13" x14ac:dyDescent="0.2">
      <c r="A3139" s="1"/>
      <c r="B3139" s="1"/>
      <c r="C3139" s="16"/>
      <c r="D3139" s="1"/>
      <c r="E3139" s="1"/>
      <c r="F3139" s="1"/>
      <c r="G3139" s="1"/>
      <c r="H3139" s="11"/>
      <c r="I3139" s="11"/>
      <c r="J3139" s="11"/>
      <c r="K3139" s="2"/>
      <c r="L3139" s="2"/>
      <c r="M3139" s="1"/>
    </row>
    <row r="3140" spans="1:13" x14ac:dyDescent="0.2">
      <c r="A3140" s="1"/>
      <c r="B3140" s="1"/>
      <c r="C3140" s="16"/>
      <c r="D3140" s="1"/>
      <c r="E3140" s="1"/>
      <c r="F3140" s="1"/>
      <c r="G3140" s="1"/>
      <c r="H3140" s="11"/>
      <c r="I3140" s="11"/>
      <c r="J3140" s="11"/>
      <c r="K3140" s="2"/>
      <c r="L3140" s="2"/>
      <c r="M3140" s="1"/>
    </row>
    <row r="3141" spans="1:13" x14ac:dyDescent="0.2">
      <c r="A3141" s="1"/>
      <c r="B3141" s="1"/>
      <c r="C3141" s="16"/>
      <c r="D3141" s="1"/>
      <c r="E3141" s="1"/>
      <c r="F3141" s="1"/>
      <c r="G3141" s="1"/>
      <c r="H3141" s="11"/>
      <c r="I3141" s="11"/>
      <c r="J3141" s="11"/>
      <c r="K3141" s="2"/>
      <c r="L3141" s="2"/>
      <c r="M3141" s="1"/>
    </row>
    <row r="3142" spans="1:13" x14ac:dyDescent="0.2">
      <c r="A3142" s="1"/>
      <c r="B3142" s="1"/>
      <c r="C3142" s="16"/>
      <c r="D3142" s="1"/>
      <c r="E3142" s="1"/>
      <c r="F3142" s="1"/>
      <c r="G3142" s="1"/>
      <c r="H3142" s="11"/>
      <c r="I3142" s="11"/>
      <c r="J3142" s="11"/>
      <c r="K3142" s="2"/>
      <c r="L3142" s="2"/>
      <c r="M3142" s="1"/>
    </row>
    <row r="3143" spans="1:13" x14ac:dyDescent="0.2">
      <c r="A3143" s="1"/>
      <c r="B3143" s="1"/>
      <c r="C3143" s="16"/>
      <c r="D3143" s="1"/>
      <c r="E3143" s="1"/>
      <c r="F3143" s="1"/>
      <c r="G3143" s="1"/>
      <c r="H3143" s="11"/>
      <c r="I3143" s="11"/>
      <c r="J3143" s="11"/>
      <c r="K3143" s="2"/>
      <c r="L3143" s="2"/>
      <c r="M3143" s="1"/>
    </row>
    <row r="3144" spans="1:13" x14ac:dyDescent="0.2">
      <c r="A3144" s="1"/>
      <c r="B3144" s="1"/>
      <c r="C3144" s="16"/>
      <c r="D3144" s="1"/>
      <c r="E3144" s="1"/>
      <c r="F3144" s="1"/>
      <c r="G3144" s="1"/>
      <c r="H3144" s="11"/>
      <c r="I3144" s="11"/>
      <c r="J3144" s="11"/>
      <c r="K3144" s="2"/>
      <c r="L3144" s="2"/>
      <c r="M3144" s="1"/>
    </row>
    <row r="3145" spans="1:13" x14ac:dyDescent="0.2">
      <c r="A3145" s="1"/>
      <c r="B3145" s="1"/>
      <c r="C3145" s="16"/>
      <c r="D3145" s="1"/>
      <c r="E3145" s="1"/>
      <c r="F3145" s="1"/>
      <c r="G3145" s="1"/>
      <c r="H3145" s="11"/>
      <c r="I3145" s="11"/>
      <c r="J3145" s="11"/>
      <c r="K3145" s="2"/>
      <c r="L3145" s="2"/>
      <c r="M3145" s="1"/>
    </row>
    <row r="3146" spans="1:13" x14ac:dyDescent="0.2">
      <c r="A3146" s="1"/>
      <c r="B3146" s="1"/>
      <c r="C3146" s="16"/>
      <c r="D3146" s="1"/>
      <c r="E3146" s="1"/>
      <c r="F3146" s="1"/>
      <c r="G3146" s="1"/>
      <c r="H3146" s="11"/>
      <c r="I3146" s="11"/>
      <c r="J3146" s="11"/>
      <c r="K3146" s="2"/>
      <c r="L3146" s="2"/>
      <c r="M3146" s="1"/>
    </row>
    <row r="3147" spans="1:13" x14ac:dyDescent="0.2">
      <c r="A3147" s="1"/>
      <c r="B3147" s="1"/>
      <c r="C3147" s="16"/>
      <c r="D3147" s="1"/>
      <c r="E3147" s="1"/>
      <c r="F3147" s="1"/>
      <c r="G3147" s="1"/>
      <c r="H3147" s="11"/>
      <c r="I3147" s="11"/>
      <c r="J3147" s="11"/>
      <c r="K3147" s="2"/>
      <c r="L3147" s="2"/>
      <c r="M3147" s="1"/>
    </row>
    <row r="3148" spans="1:13" x14ac:dyDescent="0.2">
      <c r="A3148" s="1"/>
      <c r="B3148" s="1"/>
      <c r="C3148" s="16"/>
      <c r="D3148" s="1"/>
      <c r="E3148" s="1"/>
      <c r="F3148" s="1"/>
      <c r="G3148" s="1"/>
      <c r="H3148" s="11"/>
      <c r="I3148" s="11"/>
      <c r="J3148" s="11"/>
      <c r="K3148" s="2"/>
      <c r="L3148" s="2"/>
      <c r="M3148" s="1"/>
    </row>
    <row r="3149" spans="1:13" x14ac:dyDescent="0.2">
      <c r="A3149" s="1"/>
      <c r="B3149" s="1"/>
      <c r="C3149" s="16"/>
      <c r="D3149" s="1"/>
      <c r="E3149" s="1"/>
      <c r="F3149" s="1"/>
      <c r="G3149" s="1"/>
      <c r="H3149" s="11"/>
      <c r="I3149" s="11"/>
      <c r="J3149" s="11"/>
      <c r="K3149" s="2"/>
      <c r="L3149" s="2"/>
      <c r="M3149" s="1"/>
    </row>
    <row r="3150" spans="1:13" x14ac:dyDescent="0.2">
      <c r="A3150" s="1"/>
      <c r="B3150" s="1"/>
      <c r="C3150" s="16"/>
      <c r="D3150" s="1"/>
      <c r="E3150" s="1"/>
      <c r="F3150" s="1"/>
      <c r="G3150" s="1"/>
      <c r="H3150" s="11"/>
      <c r="I3150" s="11"/>
      <c r="J3150" s="11"/>
      <c r="K3150" s="2"/>
      <c r="L3150" s="2"/>
      <c r="M3150" s="1"/>
    </row>
    <row r="3151" spans="1:13" x14ac:dyDescent="0.2">
      <c r="A3151" s="1"/>
      <c r="B3151" s="1"/>
      <c r="C3151" s="16"/>
      <c r="D3151" s="1"/>
      <c r="E3151" s="1"/>
      <c r="F3151" s="1"/>
      <c r="G3151" s="1"/>
      <c r="H3151" s="11"/>
      <c r="I3151" s="11"/>
      <c r="J3151" s="11"/>
      <c r="K3151" s="2"/>
      <c r="L3151" s="2"/>
      <c r="M3151" s="1"/>
    </row>
    <row r="3152" spans="1:13" x14ac:dyDescent="0.2">
      <c r="A3152" s="1"/>
      <c r="B3152" s="1"/>
      <c r="C3152" s="16"/>
      <c r="D3152" s="1"/>
      <c r="E3152" s="1"/>
      <c r="F3152" s="1"/>
      <c r="G3152" s="1"/>
      <c r="H3152" s="11"/>
      <c r="I3152" s="11"/>
      <c r="J3152" s="11"/>
      <c r="K3152" s="2"/>
      <c r="L3152" s="2"/>
      <c r="M3152" s="1"/>
    </row>
    <row r="3153" spans="1:13" x14ac:dyDescent="0.2">
      <c r="A3153" s="1"/>
      <c r="B3153" s="1"/>
      <c r="C3153" s="16"/>
      <c r="D3153" s="1"/>
      <c r="E3153" s="1"/>
      <c r="F3153" s="1"/>
      <c r="G3153" s="1"/>
      <c r="H3153" s="11"/>
      <c r="I3153" s="11"/>
      <c r="J3153" s="11"/>
      <c r="K3153" s="2"/>
      <c r="L3153" s="2"/>
      <c r="M3153" s="1"/>
    </row>
    <row r="3154" spans="1:13" x14ac:dyDescent="0.2">
      <c r="A3154" s="1"/>
      <c r="B3154" s="1"/>
      <c r="C3154" s="16"/>
      <c r="D3154" s="1"/>
      <c r="E3154" s="1"/>
      <c r="F3154" s="1"/>
      <c r="G3154" s="1"/>
      <c r="H3154" s="11"/>
      <c r="I3154" s="11"/>
      <c r="J3154" s="11"/>
      <c r="K3154" s="2"/>
      <c r="L3154" s="2"/>
      <c r="M3154" s="1"/>
    </row>
    <row r="3155" spans="1:13" x14ac:dyDescent="0.2">
      <c r="A3155" s="1"/>
      <c r="B3155" s="1"/>
      <c r="C3155" s="16"/>
      <c r="D3155" s="1"/>
      <c r="E3155" s="1"/>
      <c r="F3155" s="1"/>
      <c r="G3155" s="1"/>
      <c r="H3155" s="11"/>
      <c r="I3155" s="11"/>
      <c r="J3155" s="11"/>
      <c r="K3155" s="2"/>
      <c r="L3155" s="2"/>
      <c r="M3155" s="1"/>
    </row>
    <row r="3156" spans="1:13" x14ac:dyDescent="0.2">
      <c r="A3156" s="1"/>
      <c r="B3156" s="1"/>
      <c r="C3156" s="16"/>
      <c r="D3156" s="1"/>
      <c r="E3156" s="1"/>
      <c r="F3156" s="1"/>
      <c r="G3156" s="1"/>
      <c r="H3156" s="11"/>
      <c r="I3156" s="11"/>
      <c r="J3156" s="11"/>
      <c r="K3156" s="2"/>
      <c r="L3156" s="2"/>
      <c r="M3156" s="1"/>
    </row>
    <row r="3157" spans="1:13" x14ac:dyDescent="0.2">
      <c r="A3157" s="1"/>
      <c r="B3157" s="1"/>
      <c r="C3157" s="16"/>
      <c r="D3157" s="1"/>
      <c r="E3157" s="1"/>
      <c r="F3157" s="1"/>
      <c r="G3157" s="1"/>
      <c r="H3157" s="11"/>
      <c r="I3157" s="11"/>
      <c r="J3157" s="11"/>
      <c r="K3157" s="2"/>
      <c r="L3157" s="2"/>
      <c r="M3157" s="1"/>
    </row>
    <row r="3158" spans="1:13" x14ac:dyDescent="0.2">
      <c r="A3158" s="1"/>
      <c r="B3158" s="1"/>
      <c r="C3158" s="16"/>
      <c r="D3158" s="1"/>
      <c r="E3158" s="1"/>
      <c r="F3158" s="1"/>
      <c r="G3158" s="1"/>
      <c r="H3158" s="11"/>
      <c r="I3158" s="11"/>
      <c r="J3158" s="11"/>
      <c r="K3158" s="2"/>
      <c r="L3158" s="2"/>
      <c r="M3158" s="1"/>
    </row>
    <row r="3159" spans="1:13" x14ac:dyDescent="0.2">
      <c r="A3159" s="1"/>
      <c r="B3159" s="1"/>
      <c r="C3159" s="16"/>
      <c r="D3159" s="1"/>
      <c r="E3159" s="1"/>
      <c r="F3159" s="1"/>
      <c r="G3159" s="1"/>
      <c r="H3159" s="11"/>
      <c r="I3159" s="11"/>
      <c r="J3159" s="11"/>
      <c r="K3159" s="2"/>
      <c r="L3159" s="2"/>
      <c r="M3159" s="1"/>
    </row>
    <row r="3160" spans="1:13" x14ac:dyDescent="0.2">
      <c r="A3160" s="1"/>
      <c r="B3160" s="1"/>
      <c r="C3160" s="16"/>
      <c r="D3160" s="1"/>
      <c r="E3160" s="1"/>
      <c r="F3160" s="1"/>
      <c r="G3160" s="1"/>
      <c r="H3160" s="11"/>
      <c r="I3160" s="11"/>
      <c r="J3160" s="11"/>
      <c r="K3160" s="2"/>
      <c r="L3160" s="2"/>
      <c r="M3160" s="1"/>
    </row>
    <row r="3161" spans="1:13" x14ac:dyDescent="0.2">
      <c r="A3161" s="1"/>
      <c r="B3161" s="1"/>
      <c r="C3161" s="16"/>
      <c r="D3161" s="1"/>
      <c r="E3161" s="1"/>
      <c r="F3161" s="1"/>
      <c r="G3161" s="1"/>
      <c r="H3161" s="11"/>
      <c r="I3161" s="11"/>
      <c r="J3161" s="11"/>
      <c r="K3161" s="2"/>
      <c r="L3161" s="2"/>
      <c r="M3161" s="1"/>
    </row>
    <row r="3162" spans="1:13" x14ac:dyDescent="0.2">
      <c r="A3162" s="1"/>
      <c r="B3162" s="1"/>
      <c r="C3162" s="16"/>
      <c r="D3162" s="1"/>
      <c r="E3162" s="1"/>
      <c r="F3162" s="1"/>
      <c r="G3162" s="1"/>
      <c r="H3162" s="11"/>
      <c r="I3162" s="11"/>
      <c r="J3162" s="11"/>
      <c r="K3162" s="2"/>
      <c r="L3162" s="2"/>
      <c r="M3162" s="1"/>
    </row>
    <row r="3163" spans="1:13" x14ac:dyDescent="0.2">
      <c r="A3163" s="1"/>
      <c r="B3163" s="1"/>
      <c r="C3163" s="16"/>
      <c r="D3163" s="1"/>
      <c r="E3163" s="1"/>
      <c r="F3163" s="1"/>
      <c r="G3163" s="1"/>
      <c r="H3163" s="11"/>
      <c r="I3163" s="11"/>
      <c r="J3163" s="11"/>
      <c r="K3163" s="2"/>
      <c r="L3163" s="2"/>
      <c r="M3163" s="1"/>
    </row>
    <row r="3164" spans="1:13" x14ac:dyDescent="0.2">
      <c r="A3164" s="1"/>
      <c r="B3164" s="1"/>
      <c r="C3164" s="16"/>
      <c r="D3164" s="1"/>
      <c r="E3164" s="1"/>
      <c r="F3164" s="1"/>
      <c r="G3164" s="1"/>
      <c r="H3164" s="11"/>
      <c r="I3164" s="11"/>
      <c r="J3164" s="11"/>
      <c r="K3164" s="2"/>
      <c r="L3164" s="2"/>
      <c r="M3164" s="1"/>
    </row>
    <row r="3165" spans="1:13" x14ac:dyDescent="0.2">
      <c r="A3165" s="1"/>
      <c r="B3165" s="1"/>
      <c r="C3165" s="16"/>
      <c r="D3165" s="1"/>
      <c r="E3165" s="1"/>
      <c r="F3165" s="1"/>
      <c r="G3165" s="1"/>
      <c r="H3165" s="11"/>
      <c r="I3165" s="11"/>
      <c r="J3165" s="11"/>
      <c r="K3165" s="2"/>
      <c r="L3165" s="2"/>
      <c r="M3165" s="1"/>
    </row>
    <row r="3166" spans="1:13" x14ac:dyDescent="0.2">
      <c r="A3166" s="1"/>
      <c r="B3166" s="1"/>
      <c r="C3166" s="16"/>
      <c r="D3166" s="1"/>
      <c r="E3166" s="1"/>
      <c r="F3166" s="1"/>
      <c r="G3166" s="1"/>
      <c r="H3166" s="11"/>
      <c r="I3166" s="11"/>
      <c r="J3166" s="11"/>
      <c r="K3166" s="2"/>
      <c r="L3166" s="2"/>
      <c r="M3166" s="1"/>
    </row>
    <row r="3167" spans="1:13" x14ac:dyDescent="0.2">
      <c r="A3167" s="1"/>
      <c r="B3167" s="1"/>
      <c r="C3167" s="16"/>
      <c r="D3167" s="1"/>
      <c r="E3167" s="1"/>
      <c r="F3167" s="1"/>
      <c r="G3167" s="1"/>
      <c r="H3167" s="11"/>
      <c r="I3167" s="11"/>
      <c r="J3167" s="11"/>
      <c r="K3167" s="2"/>
      <c r="L3167" s="2"/>
      <c r="M3167" s="1"/>
    </row>
    <row r="3168" spans="1:13" x14ac:dyDescent="0.2">
      <c r="A3168" s="1"/>
      <c r="B3168" s="1"/>
      <c r="C3168" s="16"/>
      <c r="D3168" s="1"/>
      <c r="E3168" s="1"/>
      <c r="F3168" s="1"/>
      <c r="G3168" s="1"/>
      <c r="H3168" s="11"/>
      <c r="I3168" s="11"/>
      <c r="J3168" s="11"/>
      <c r="K3168" s="2"/>
      <c r="L3168" s="2"/>
      <c r="M3168" s="1"/>
    </row>
    <row r="3169" spans="1:13" x14ac:dyDescent="0.2">
      <c r="A3169" s="1"/>
      <c r="B3169" s="1"/>
      <c r="C3169" s="16"/>
      <c r="D3169" s="1"/>
      <c r="E3169" s="1"/>
      <c r="F3169" s="1"/>
      <c r="G3169" s="1"/>
      <c r="H3169" s="11"/>
      <c r="I3169" s="11"/>
      <c r="J3169" s="11"/>
      <c r="K3169" s="2"/>
      <c r="L3169" s="2"/>
      <c r="M3169" s="1"/>
    </row>
    <row r="3170" spans="1:13" x14ac:dyDescent="0.2">
      <c r="A3170" s="1"/>
      <c r="B3170" s="1"/>
      <c r="C3170" s="16"/>
      <c r="D3170" s="1"/>
      <c r="E3170" s="1"/>
      <c r="F3170" s="1"/>
      <c r="G3170" s="1"/>
      <c r="H3170" s="11"/>
      <c r="I3170" s="11"/>
      <c r="J3170" s="11"/>
      <c r="K3170" s="2"/>
      <c r="L3170" s="2"/>
      <c r="M3170" s="1"/>
    </row>
    <row r="3171" spans="1:13" x14ac:dyDescent="0.2">
      <c r="A3171" s="1"/>
      <c r="B3171" s="1"/>
      <c r="C3171" s="16"/>
      <c r="D3171" s="1"/>
      <c r="E3171" s="1"/>
      <c r="F3171" s="1"/>
      <c r="G3171" s="1"/>
      <c r="H3171" s="11"/>
      <c r="I3171" s="11"/>
      <c r="J3171" s="11"/>
      <c r="K3171" s="2"/>
      <c r="L3171" s="2"/>
      <c r="M3171" s="1"/>
    </row>
    <row r="3172" spans="1:13" x14ac:dyDescent="0.2">
      <c r="A3172" s="1"/>
      <c r="B3172" s="1"/>
      <c r="C3172" s="16"/>
      <c r="D3172" s="1"/>
      <c r="E3172" s="1"/>
      <c r="F3172" s="1"/>
      <c r="G3172" s="1"/>
      <c r="H3172" s="11"/>
      <c r="I3172" s="11"/>
      <c r="J3172" s="11"/>
      <c r="K3172" s="2"/>
      <c r="L3172" s="2"/>
      <c r="M3172" s="1"/>
    </row>
    <row r="3173" spans="1:13" x14ac:dyDescent="0.2">
      <c r="A3173" s="1"/>
      <c r="B3173" s="1"/>
      <c r="C3173" s="16"/>
      <c r="D3173" s="1"/>
      <c r="E3173" s="1"/>
      <c r="F3173" s="1"/>
      <c r="G3173" s="1"/>
      <c r="H3173" s="11"/>
      <c r="I3173" s="11"/>
      <c r="J3173" s="11"/>
      <c r="K3173" s="2"/>
      <c r="L3173" s="2"/>
      <c r="M3173" s="1"/>
    </row>
    <row r="3174" spans="1:13" x14ac:dyDescent="0.2">
      <c r="A3174" s="1"/>
      <c r="B3174" s="1"/>
      <c r="C3174" s="16"/>
      <c r="D3174" s="1"/>
      <c r="E3174" s="1"/>
      <c r="F3174" s="1"/>
      <c r="G3174" s="1"/>
      <c r="H3174" s="11"/>
      <c r="I3174" s="11"/>
      <c r="J3174" s="11"/>
      <c r="K3174" s="2"/>
      <c r="L3174" s="2"/>
      <c r="M3174" s="1"/>
    </row>
    <row r="3175" spans="1:13" x14ac:dyDescent="0.2">
      <c r="A3175" s="1"/>
      <c r="B3175" s="1"/>
      <c r="C3175" s="16"/>
      <c r="D3175" s="1"/>
      <c r="E3175" s="1"/>
      <c r="F3175" s="1"/>
      <c r="G3175" s="1"/>
      <c r="H3175" s="11"/>
      <c r="I3175" s="11"/>
      <c r="J3175" s="11"/>
      <c r="K3175" s="2"/>
      <c r="L3175" s="2"/>
      <c r="M3175" s="1"/>
    </row>
    <row r="3176" spans="1:13" x14ac:dyDescent="0.2">
      <c r="A3176" s="1"/>
      <c r="B3176" s="1"/>
      <c r="C3176" s="16"/>
      <c r="D3176" s="1"/>
      <c r="E3176" s="1"/>
      <c r="F3176" s="1"/>
      <c r="G3176" s="1"/>
      <c r="H3176" s="11"/>
      <c r="I3176" s="11"/>
      <c r="J3176" s="11"/>
      <c r="K3176" s="2"/>
      <c r="L3176" s="2"/>
      <c r="M3176" s="1"/>
    </row>
    <row r="3177" spans="1:13" x14ac:dyDescent="0.2">
      <c r="A3177" s="1"/>
      <c r="B3177" s="1"/>
      <c r="C3177" s="16"/>
      <c r="D3177" s="1"/>
      <c r="E3177" s="1"/>
      <c r="F3177" s="1"/>
      <c r="G3177" s="1"/>
      <c r="H3177" s="11"/>
      <c r="I3177" s="11"/>
      <c r="J3177" s="11"/>
      <c r="K3177" s="2"/>
      <c r="L3177" s="2"/>
      <c r="M3177" s="1"/>
    </row>
    <row r="3178" spans="1:13" x14ac:dyDescent="0.2">
      <c r="A3178" s="1"/>
      <c r="B3178" s="1"/>
      <c r="C3178" s="16"/>
      <c r="D3178" s="1"/>
      <c r="E3178" s="1"/>
      <c r="F3178" s="1"/>
      <c r="G3178" s="1"/>
      <c r="H3178" s="11"/>
      <c r="I3178" s="11"/>
      <c r="J3178" s="11"/>
      <c r="K3178" s="2"/>
      <c r="L3178" s="2"/>
      <c r="M3178" s="1"/>
    </row>
    <row r="3179" spans="1:13" x14ac:dyDescent="0.2">
      <c r="A3179" s="1"/>
      <c r="B3179" s="1"/>
      <c r="C3179" s="16"/>
      <c r="D3179" s="1"/>
      <c r="E3179" s="1"/>
      <c r="F3179" s="1"/>
      <c r="G3179" s="1"/>
      <c r="H3179" s="11"/>
      <c r="I3179" s="11"/>
      <c r="J3179" s="11"/>
      <c r="K3179" s="2"/>
      <c r="L3179" s="2"/>
      <c r="M3179" s="1"/>
    </row>
    <row r="3180" spans="1:13" x14ac:dyDescent="0.2">
      <c r="A3180" s="1"/>
      <c r="B3180" s="1"/>
      <c r="C3180" s="16"/>
      <c r="D3180" s="1"/>
      <c r="E3180" s="1"/>
      <c r="F3180" s="1"/>
      <c r="G3180" s="1"/>
      <c r="H3180" s="11"/>
      <c r="I3180" s="11"/>
      <c r="J3180" s="11"/>
      <c r="K3180" s="2"/>
      <c r="L3180" s="2"/>
      <c r="M3180" s="1"/>
    </row>
    <row r="3181" spans="1:13" x14ac:dyDescent="0.2">
      <c r="A3181" s="1"/>
      <c r="B3181" s="1"/>
      <c r="C3181" s="16"/>
      <c r="D3181" s="1"/>
      <c r="E3181" s="1"/>
      <c r="F3181" s="1"/>
      <c r="G3181" s="1"/>
      <c r="H3181" s="11"/>
      <c r="I3181" s="11"/>
      <c r="J3181" s="11"/>
      <c r="K3181" s="2"/>
      <c r="L3181" s="2"/>
      <c r="M3181" s="1"/>
    </row>
    <row r="3182" spans="1:13" x14ac:dyDescent="0.2">
      <c r="A3182" s="1"/>
      <c r="B3182" s="1"/>
      <c r="C3182" s="16"/>
      <c r="D3182" s="1"/>
      <c r="E3182" s="1"/>
      <c r="F3182" s="1"/>
      <c r="G3182" s="1"/>
      <c r="H3182" s="11"/>
      <c r="I3182" s="11"/>
      <c r="J3182" s="11"/>
      <c r="K3182" s="2"/>
      <c r="L3182" s="2"/>
      <c r="M3182" s="1"/>
    </row>
    <row r="3183" spans="1:13" x14ac:dyDescent="0.2">
      <c r="A3183" s="1"/>
      <c r="B3183" s="1"/>
      <c r="C3183" s="16"/>
      <c r="D3183" s="1"/>
      <c r="E3183" s="1"/>
      <c r="F3183" s="1"/>
      <c r="G3183" s="1"/>
      <c r="H3183" s="11"/>
      <c r="I3183" s="11"/>
      <c r="J3183" s="11"/>
      <c r="K3183" s="2"/>
      <c r="L3183" s="2"/>
      <c r="M3183" s="1"/>
    </row>
    <row r="3184" spans="1:13" x14ac:dyDescent="0.2">
      <c r="A3184" s="1"/>
      <c r="B3184" s="1"/>
      <c r="C3184" s="16"/>
      <c r="D3184" s="1"/>
      <c r="E3184" s="1"/>
      <c r="F3184" s="1"/>
      <c r="G3184" s="1"/>
      <c r="H3184" s="11"/>
      <c r="I3184" s="11"/>
      <c r="J3184" s="11"/>
      <c r="K3184" s="2"/>
      <c r="L3184" s="2"/>
      <c r="M3184" s="1"/>
    </row>
    <row r="3185" spans="1:13" x14ac:dyDescent="0.2">
      <c r="A3185" s="1"/>
      <c r="B3185" s="1"/>
      <c r="C3185" s="16"/>
      <c r="D3185" s="1"/>
      <c r="E3185" s="1"/>
      <c r="F3185" s="1"/>
      <c r="G3185" s="1"/>
      <c r="H3185" s="11"/>
      <c r="I3185" s="11"/>
      <c r="J3185" s="11"/>
      <c r="K3185" s="2"/>
      <c r="L3185" s="2"/>
      <c r="M3185" s="1"/>
    </row>
    <row r="3186" spans="1:13" x14ac:dyDescent="0.2">
      <c r="A3186" s="1"/>
      <c r="B3186" s="1"/>
      <c r="C3186" s="16"/>
      <c r="D3186" s="1"/>
      <c r="E3186" s="1"/>
      <c r="F3186" s="1"/>
      <c r="G3186" s="1"/>
      <c r="H3186" s="11"/>
      <c r="I3186" s="11"/>
      <c r="J3186" s="11"/>
      <c r="K3186" s="2"/>
      <c r="L3186" s="2"/>
      <c r="M3186" s="1"/>
    </row>
    <row r="3187" spans="1:13" x14ac:dyDescent="0.2">
      <c r="A3187" s="1"/>
      <c r="B3187" s="1"/>
      <c r="C3187" s="16"/>
      <c r="D3187" s="1"/>
      <c r="E3187" s="1"/>
      <c r="F3187" s="1"/>
      <c r="G3187" s="1"/>
      <c r="H3187" s="11"/>
      <c r="I3187" s="11"/>
      <c r="J3187" s="11"/>
      <c r="K3187" s="2"/>
      <c r="L3187" s="2"/>
      <c r="M3187" s="1"/>
    </row>
    <row r="3188" spans="1:13" x14ac:dyDescent="0.2">
      <c r="A3188" s="1"/>
      <c r="B3188" s="1"/>
      <c r="C3188" s="16"/>
      <c r="D3188" s="1"/>
      <c r="E3188" s="1"/>
      <c r="F3188" s="1"/>
      <c r="G3188" s="1"/>
      <c r="H3188" s="11"/>
      <c r="I3188" s="11"/>
      <c r="J3188" s="11"/>
      <c r="K3188" s="2"/>
      <c r="L3188" s="2"/>
      <c r="M3188" s="1"/>
    </row>
    <row r="3189" spans="1:13" x14ac:dyDescent="0.2">
      <c r="A3189" s="1"/>
      <c r="B3189" s="1"/>
      <c r="C3189" s="16"/>
      <c r="D3189" s="1"/>
      <c r="E3189" s="1"/>
      <c r="F3189" s="1"/>
      <c r="G3189" s="1"/>
      <c r="H3189" s="11"/>
      <c r="I3189" s="11"/>
      <c r="J3189" s="11"/>
      <c r="K3189" s="2"/>
      <c r="L3189" s="2"/>
      <c r="M3189" s="1"/>
    </row>
    <row r="3190" spans="1:13" x14ac:dyDescent="0.2">
      <c r="A3190" s="1"/>
      <c r="B3190" s="1"/>
      <c r="C3190" s="16"/>
      <c r="D3190" s="1"/>
      <c r="E3190" s="1"/>
      <c r="F3190" s="1"/>
      <c r="G3190" s="1"/>
      <c r="H3190" s="11"/>
      <c r="I3190" s="11"/>
      <c r="J3190" s="11"/>
      <c r="K3190" s="2"/>
      <c r="L3190" s="2"/>
      <c r="M3190" s="1"/>
    </row>
    <row r="3191" spans="1:13" x14ac:dyDescent="0.2">
      <c r="A3191" s="1"/>
      <c r="B3191" s="1"/>
      <c r="C3191" s="16"/>
      <c r="D3191" s="1"/>
      <c r="E3191" s="1"/>
      <c r="F3191" s="1"/>
      <c r="G3191" s="1"/>
      <c r="H3191" s="11"/>
      <c r="I3191" s="11"/>
      <c r="J3191" s="11"/>
      <c r="K3191" s="2"/>
      <c r="L3191" s="2"/>
      <c r="M3191" s="1"/>
    </row>
    <row r="3192" spans="1:13" x14ac:dyDescent="0.2">
      <c r="A3192" s="1"/>
      <c r="B3192" s="1"/>
      <c r="C3192" s="16"/>
      <c r="D3192" s="1"/>
      <c r="E3192" s="1"/>
      <c r="F3192" s="1"/>
      <c r="G3192" s="1"/>
      <c r="H3192" s="11"/>
      <c r="I3192" s="11"/>
      <c r="J3192" s="11"/>
      <c r="K3192" s="2"/>
      <c r="L3192" s="2"/>
      <c r="M3192" s="1"/>
    </row>
    <row r="3193" spans="1:13" x14ac:dyDescent="0.2">
      <c r="A3193" s="1"/>
      <c r="B3193" s="1"/>
      <c r="C3193" s="16"/>
      <c r="D3193" s="1"/>
      <c r="E3193" s="1"/>
      <c r="F3193" s="1"/>
      <c r="G3193" s="1"/>
      <c r="H3193" s="11"/>
      <c r="I3193" s="11"/>
      <c r="J3193" s="11"/>
      <c r="K3193" s="2"/>
      <c r="L3193" s="2"/>
      <c r="M3193" s="1"/>
    </row>
    <row r="3194" spans="1:13" x14ac:dyDescent="0.2">
      <c r="A3194" s="1"/>
      <c r="B3194" s="1"/>
      <c r="C3194" s="16"/>
      <c r="D3194" s="1"/>
      <c r="E3194" s="1"/>
      <c r="F3194" s="1"/>
      <c r="G3194" s="1"/>
      <c r="H3194" s="11"/>
      <c r="I3194" s="11"/>
      <c r="J3194" s="11"/>
      <c r="K3194" s="2"/>
      <c r="L3194" s="2"/>
      <c r="M3194" s="1"/>
    </row>
    <row r="3195" spans="1:13" x14ac:dyDescent="0.2">
      <c r="A3195" s="1"/>
      <c r="B3195" s="1"/>
      <c r="C3195" s="16"/>
      <c r="D3195" s="1"/>
      <c r="E3195" s="1"/>
      <c r="F3195" s="1"/>
      <c r="G3195" s="1"/>
      <c r="H3195" s="11"/>
      <c r="I3195" s="11"/>
      <c r="J3195" s="11"/>
      <c r="K3195" s="2"/>
      <c r="L3195" s="2"/>
      <c r="M3195" s="1"/>
    </row>
    <row r="3196" spans="1:13" x14ac:dyDescent="0.2">
      <c r="A3196" s="1"/>
      <c r="B3196" s="1"/>
      <c r="C3196" s="16"/>
      <c r="D3196" s="1"/>
      <c r="E3196" s="1"/>
      <c r="F3196" s="1"/>
      <c r="G3196" s="1"/>
      <c r="H3196" s="11"/>
      <c r="I3196" s="11"/>
      <c r="J3196" s="11"/>
      <c r="K3196" s="2"/>
      <c r="L3196" s="2"/>
      <c r="M3196" s="1"/>
    </row>
    <row r="3197" spans="1:13" x14ac:dyDescent="0.2">
      <c r="A3197" s="1"/>
      <c r="B3197" s="1"/>
      <c r="C3197" s="16"/>
      <c r="D3197" s="1"/>
      <c r="E3197" s="1"/>
      <c r="F3197" s="1"/>
      <c r="G3197" s="1"/>
      <c r="H3197" s="11"/>
      <c r="I3197" s="11"/>
      <c r="J3197" s="11"/>
      <c r="K3197" s="2"/>
      <c r="L3197" s="2"/>
      <c r="M3197" s="1"/>
    </row>
    <row r="3198" spans="1:13" x14ac:dyDescent="0.2">
      <c r="A3198" s="1"/>
      <c r="B3198" s="1"/>
      <c r="C3198" s="16"/>
      <c r="D3198" s="1"/>
      <c r="E3198" s="1"/>
      <c r="F3198" s="1"/>
      <c r="G3198" s="1"/>
      <c r="H3198" s="11"/>
      <c r="I3198" s="11"/>
      <c r="J3198" s="11"/>
      <c r="K3198" s="2"/>
      <c r="L3198" s="2"/>
      <c r="M3198" s="1"/>
    </row>
    <row r="3199" spans="1:13" x14ac:dyDescent="0.2">
      <c r="A3199" s="1"/>
      <c r="B3199" s="1"/>
      <c r="C3199" s="16"/>
      <c r="D3199" s="1"/>
      <c r="E3199" s="1"/>
      <c r="F3199" s="1"/>
      <c r="G3199" s="1"/>
      <c r="H3199" s="11"/>
      <c r="I3199" s="11"/>
      <c r="J3199" s="11"/>
      <c r="K3199" s="2"/>
      <c r="L3199" s="2"/>
      <c r="M3199" s="1"/>
    </row>
    <row r="3200" spans="1:13" x14ac:dyDescent="0.2">
      <c r="A3200" s="1"/>
      <c r="B3200" s="1"/>
      <c r="C3200" s="16"/>
      <c r="D3200" s="1"/>
      <c r="E3200" s="1"/>
      <c r="F3200" s="1"/>
      <c r="G3200" s="1"/>
      <c r="H3200" s="11"/>
      <c r="I3200" s="11"/>
      <c r="J3200" s="11"/>
      <c r="K3200" s="2"/>
      <c r="L3200" s="2"/>
      <c r="M3200" s="1"/>
    </row>
    <row r="3201" spans="1:13" x14ac:dyDescent="0.2">
      <c r="A3201" s="1"/>
      <c r="B3201" s="1"/>
      <c r="C3201" s="16"/>
      <c r="D3201" s="1"/>
      <c r="E3201" s="1"/>
      <c r="F3201" s="1"/>
      <c r="G3201" s="1"/>
      <c r="H3201" s="11"/>
      <c r="I3201" s="11"/>
      <c r="J3201" s="11"/>
      <c r="K3201" s="2"/>
      <c r="L3201" s="2"/>
      <c r="M3201" s="1"/>
    </row>
    <row r="3202" spans="1:13" x14ac:dyDescent="0.2">
      <c r="A3202" s="1"/>
      <c r="B3202" s="1"/>
      <c r="C3202" s="16"/>
      <c r="D3202" s="1"/>
      <c r="E3202" s="1"/>
      <c r="F3202" s="1"/>
      <c r="G3202" s="1"/>
      <c r="H3202" s="11"/>
      <c r="I3202" s="11"/>
      <c r="J3202" s="11"/>
      <c r="K3202" s="2"/>
      <c r="L3202" s="2"/>
      <c r="M3202" s="1"/>
    </row>
    <row r="3203" spans="1:13" x14ac:dyDescent="0.2">
      <c r="A3203" s="1"/>
      <c r="B3203" s="1"/>
      <c r="C3203" s="16"/>
      <c r="D3203" s="1"/>
      <c r="E3203" s="1"/>
      <c r="F3203" s="1"/>
      <c r="G3203" s="1"/>
      <c r="H3203" s="11"/>
      <c r="I3203" s="11"/>
      <c r="J3203" s="11"/>
      <c r="K3203" s="2"/>
      <c r="L3203" s="2"/>
      <c r="M3203" s="1"/>
    </row>
    <row r="3204" spans="1:13" x14ac:dyDescent="0.2">
      <c r="A3204" s="1"/>
      <c r="B3204" s="1"/>
      <c r="C3204" s="16"/>
      <c r="D3204" s="1"/>
      <c r="E3204" s="1"/>
      <c r="F3204" s="1"/>
      <c r="G3204" s="1"/>
      <c r="H3204" s="11"/>
      <c r="I3204" s="11"/>
      <c r="J3204" s="11"/>
      <c r="K3204" s="2"/>
      <c r="L3204" s="2"/>
      <c r="M3204" s="1"/>
    </row>
    <row r="3205" spans="1:13" x14ac:dyDescent="0.2">
      <c r="A3205" s="1"/>
      <c r="B3205" s="1"/>
      <c r="C3205" s="16"/>
      <c r="D3205" s="1"/>
      <c r="E3205" s="1"/>
      <c r="F3205" s="1"/>
      <c r="G3205" s="1"/>
      <c r="H3205" s="11"/>
      <c r="I3205" s="11"/>
      <c r="J3205" s="11"/>
      <c r="K3205" s="2"/>
      <c r="L3205" s="2"/>
      <c r="M3205" s="1"/>
    </row>
    <row r="3206" spans="1:13" x14ac:dyDescent="0.2">
      <c r="A3206" s="1"/>
      <c r="B3206" s="1"/>
      <c r="C3206" s="16"/>
      <c r="D3206" s="1"/>
      <c r="E3206" s="1"/>
      <c r="F3206" s="1"/>
      <c r="G3206" s="1"/>
      <c r="H3206" s="11"/>
      <c r="I3206" s="11"/>
      <c r="J3206" s="11"/>
      <c r="K3206" s="2"/>
      <c r="L3206" s="2"/>
      <c r="M3206" s="1"/>
    </row>
    <row r="3207" spans="1:13" x14ac:dyDescent="0.2">
      <c r="A3207" s="1"/>
      <c r="B3207" s="1"/>
      <c r="C3207" s="16"/>
      <c r="D3207" s="1"/>
      <c r="E3207" s="1"/>
      <c r="F3207" s="1"/>
      <c r="G3207" s="1"/>
      <c r="H3207" s="11"/>
      <c r="I3207" s="11"/>
      <c r="J3207" s="11"/>
      <c r="K3207" s="2"/>
      <c r="L3207" s="2"/>
      <c r="M3207" s="1"/>
    </row>
    <row r="3208" spans="1:13" x14ac:dyDescent="0.2">
      <c r="A3208" s="1"/>
      <c r="B3208" s="1"/>
      <c r="C3208" s="16"/>
      <c r="D3208" s="1"/>
      <c r="E3208" s="1"/>
      <c r="F3208" s="1"/>
      <c r="G3208" s="1"/>
      <c r="H3208" s="11"/>
      <c r="I3208" s="11"/>
      <c r="J3208" s="11"/>
      <c r="K3208" s="2"/>
      <c r="L3208" s="2"/>
      <c r="M3208" s="1"/>
    </row>
    <row r="3209" spans="1:13" x14ac:dyDescent="0.2">
      <c r="A3209" s="1"/>
      <c r="B3209" s="1"/>
      <c r="C3209" s="16"/>
      <c r="D3209" s="1"/>
      <c r="E3209" s="1"/>
      <c r="F3209" s="1"/>
      <c r="G3209" s="1"/>
      <c r="H3209" s="11"/>
      <c r="I3209" s="11"/>
      <c r="J3209" s="11"/>
      <c r="K3209" s="2"/>
      <c r="L3209" s="2"/>
      <c r="M3209" s="1"/>
    </row>
    <row r="3210" spans="1:13" x14ac:dyDescent="0.2">
      <c r="A3210" s="1"/>
      <c r="B3210" s="1"/>
      <c r="C3210" s="16"/>
      <c r="D3210" s="1"/>
      <c r="E3210" s="1"/>
      <c r="F3210" s="1"/>
      <c r="G3210" s="1"/>
      <c r="H3210" s="11"/>
      <c r="I3210" s="11"/>
      <c r="J3210" s="11"/>
      <c r="K3210" s="2"/>
      <c r="L3210" s="2"/>
      <c r="M3210" s="1"/>
    </row>
    <row r="3211" spans="1:13" x14ac:dyDescent="0.2">
      <c r="A3211" s="1"/>
      <c r="B3211" s="1"/>
      <c r="C3211" s="16"/>
      <c r="D3211" s="1"/>
      <c r="E3211" s="1"/>
      <c r="F3211" s="1"/>
      <c r="G3211" s="1"/>
      <c r="H3211" s="11"/>
      <c r="I3211" s="11"/>
      <c r="J3211" s="11"/>
      <c r="K3211" s="2"/>
      <c r="L3211" s="2"/>
      <c r="M3211" s="1"/>
    </row>
    <row r="3212" spans="1:13" x14ac:dyDescent="0.2">
      <c r="A3212" s="1"/>
      <c r="B3212" s="1"/>
      <c r="C3212" s="16"/>
      <c r="D3212" s="1"/>
      <c r="E3212" s="1"/>
      <c r="F3212" s="1"/>
      <c r="G3212" s="1"/>
      <c r="H3212" s="11"/>
      <c r="I3212" s="11"/>
      <c r="J3212" s="11"/>
      <c r="K3212" s="2"/>
      <c r="L3212" s="2"/>
      <c r="M3212" s="1"/>
    </row>
    <row r="3213" spans="1:13" x14ac:dyDescent="0.2">
      <c r="A3213" s="1"/>
      <c r="B3213" s="1"/>
      <c r="C3213" s="16"/>
      <c r="D3213" s="1"/>
      <c r="E3213" s="1"/>
      <c r="F3213" s="1"/>
      <c r="G3213" s="1"/>
      <c r="H3213" s="11"/>
      <c r="I3213" s="11"/>
      <c r="J3213" s="11"/>
      <c r="K3213" s="2"/>
      <c r="L3213" s="2"/>
      <c r="M3213" s="1"/>
    </row>
    <row r="3214" spans="1:13" x14ac:dyDescent="0.2">
      <c r="A3214" s="1"/>
      <c r="B3214" s="1"/>
      <c r="C3214" s="16"/>
      <c r="D3214" s="1"/>
      <c r="E3214" s="1"/>
      <c r="F3214" s="1"/>
      <c r="G3214" s="1"/>
      <c r="H3214" s="11"/>
      <c r="I3214" s="11"/>
      <c r="J3214" s="11"/>
      <c r="K3214" s="2"/>
      <c r="L3214" s="2"/>
      <c r="M3214" s="1"/>
    </row>
    <row r="3215" spans="1:13" x14ac:dyDescent="0.2">
      <c r="A3215" s="1"/>
      <c r="B3215" s="1"/>
      <c r="C3215" s="16"/>
      <c r="D3215" s="1"/>
      <c r="E3215" s="1"/>
      <c r="F3215" s="1"/>
      <c r="G3215" s="1"/>
      <c r="H3215" s="11"/>
      <c r="I3215" s="11"/>
      <c r="J3215" s="11"/>
      <c r="K3215" s="2"/>
      <c r="L3215" s="2"/>
      <c r="M3215" s="1"/>
    </row>
    <row r="3216" spans="1:13" x14ac:dyDescent="0.2">
      <c r="A3216" s="1"/>
      <c r="B3216" s="1"/>
      <c r="C3216" s="16"/>
      <c r="D3216" s="1"/>
      <c r="E3216" s="1"/>
      <c r="F3216" s="1"/>
      <c r="G3216" s="1"/>
      <c r="H3216" s="11"/>
      <c r="I3216" s="11"/>
      <c r="J3216" s="11"/>
      <c r="K3216" s="2"/>
      <c r="L3216" s="2"/>
      <c r="M3216" s="1"/>
    </row>
    <row r="3217" spans="1:13" x14ac:dyDescent="0.2">
      <c r="A3217" s="1"/>
      <c r="B3217" s="1"/>
      <c r="C3217" s="16"/>
      <c r="D3217" s="1"/>
      <c r="E3217" s="1"/>
      <c r="F3217" s="1"/>
      <c r="G3217" s="1"/>
      <c r="H3217" s="11"/>
      <c r="I3217" s="11"/>
      <c r="J3217" s="11"/>
      <c r="K3217" s="2"/>
      <c r="L3217" s="2"/>
      <c r="M3217" s="1"/>
    </row>
    <row r="3218" spans="1:13" x14ac:dyDescent="0.2">
      <c r="A3218" s="1"/>
      <c r="B3218" s="1"/>
      <c r="C3218" s="16"/>
      <c r="D3218" s="1"/>
      <c r="E3218" s="1"/>
      <c r="F3218" s="1"/>
      <c r="G3218" s="1"/>
      <c r="H3218" s="11"/>
      <c r="I3218" s="11"/>
      <c r="J3218" s="11"/>
      <c r="K3218" s="2"/>
      <c r="L3218" s="2"/>
      <c r="M3218" s="1"/>
    </row>
    <row r="3219" spans="1:13" x14ac:dyDescent="0.2">
      <c r="A3219" s="1"/>
      <c r="B3219" s="1"/>
      <c r="C3219" s="16"/>
      <c r="D3219" s="1"/>
      <c r="E3219" s="1"/>
      <c r="F3219" s="1"/>
      <c r="G3219" s="1"/>
      <c r="H3219" s="11"/>
      <c r="I3219" s="11"/>
      <c r="J3219" s="11"/>
      <c r="K3219" s="2"/>
      <c r="L3219" s="2"/>
      <c r="M3219" s="1"/>
    </row>
    <row r="3220" spans="1:13" x14ac:dyDescent="0.2">
      <c r="A3220" s="1"/>
      <c r="B3220" s="1"/>
      <c r="C3220" s="16"/>
      <c r="D3220" s="1"/>
      <c r="E3220" s="1"/>
      <c r="F3220" s="1"/>
      <c r="G3220" s="1"/>
      <c r="H3220" s="11"/>
      <c r="I3220" s="11"/>
      <c r="J3220" s="11"/>
      <c r="K3220" s="2"/>
      <c r="L3220" s="2"/>
      <c r="M3220" s="1"/>
    </row>
    <row r="3221" spans="1:13" x14ac:dyDescent="0.2">
      <c r="A3221" s="1"/>
      <c r="B3221" s="1"/>
      <c r="C3221" s="16"/>
      <c r="D3221" s="1"/>
      <c r="E3221" s="1"/>
      <c r="F3221" s="1"/>
      <c r="G3221" s="1"/>
      <c r="H3221" s="11"/>
      <c r="I3221" s="11"/>
      <c r="J3221" s="11"/>
      <c r="K3221" s="2"/>
      <c r="L3221" s="2"/>
      <c r="M3221" s="1"/>
    </row>
    <row r="3222" spans="1:13" x14ac:dyDescent="0.2">
      <c r="A3222" s="1"/>
      <c r="B3222" s="1"/>
      <c r="C3222" s="16"/>
      <c r="D3222" s="1"/>
      <c r="E3222" s="1"/>
      <c r="F3222" s="1"/>
      <c r="G3222" s="1"/>
      <c r="H3222" s="11"/>
      <c r="I3222" s="11"/>
      <c r="J3222" s="11"/>
      <c r="K3222" s="2"/>
      <c r="L3222" s="2"/>
      <c r="M3222" s="1"/>
    </row>
    <row r="3223" spans="1:13" x14ac:dyDescent="0.2">
      <c r="A3223" s="1"/>
      <c r="B3223" s="1"/>
      <c r="C3223" s="16"/>
      <c r="D3223" s="1"/>
      <c r="E3223" s="1"/>
      <c r="F3223" s="1"/>
      <c r="G3223" s="1"/>
      <c r="H3223" s="11"/>
      <c r="I3223" s="11"/>
      <c r="J3223" s="11"/>
      <c r="K3223" s="2"/>
      <c r="L3223" s="2"/>
      <c r="M3223" s="1"/>
    </row>
    <row r="3224" spans="1:13" x14ac:dyDescent="0.2">
      <c r="A3224" s="1"/>
      <c r="B3224" s="1"/>
      <c r="C3224" s="16"/>
      <c r="D3224" s="1"/>
      <c r="E3224" s="1"/>
      <c r="F3224" s="1"/>
      <c r="G3224" s="1"/>
      <c r="H3224" s="11"/>
      <c r="I3224" s="11"/>
      <c r="J3224" s="11"/>
      <c r="K3224" s="2"/>
      <c r="L3224" s="2"/>
      <c r="M3224" s="1"/>
    </row>
    <row r="3225" spans="1:13" x14ac:dyDescent="0.2">
      <c r="A3225" s="1"/>
      <c r="B3225" s="1"/>
      <c r="C3225" s="16"/>
      <c r="D3225" s="1"/>
      <c r="E3225" s="1"/>
      <c r="F3225" s="1"/>
      <c r="G3225" s="1"/>
      <c r="H3225" s="11"/>
      <c r="I3225" s="11"/>
      <c r="J3225" s="11"/>
      <c r="K3225" s="2"/>
      <c r="L3225" s="2"/>
      <c r="M3225" s="1"/>
    </row>
    <row r="3226" spans="1:13" x14ac:dyDescent="0.2">
      <c r="A3226" s="1"/>
      <c r="B3226" s="1"/>
      <c r="C3226" s="16"/>
      <c r="D3226" s="1"/>
      <c r="E3226" s="1"/>
      <c r="F3226" s="1"/>
      <c r="G3226" s="1"/>
      <c r="H3226" s="11"/>
      <c r="I3226" s="11"/>
      <c r="J3226" s="11"/>
      <c r="K3226" s="2"/>
      <c r="L3226" s="2"/>
      <c r="M3226" s="1"/>
    </row>
    <row r="3227" spans="1:13" x14ac:dyDescent="0.2">
      <c r="A3227" s="1"/>
      <c r="B3227" s="1"/>
      <c r="C3227" s="16"/>
      <c r="D3227" s="1"/>
      <c r="E3227" s="1"/>
      <c r="F3227" s="1"/>
      <c r="G3227" s="1"/>
      <c r="H3227" s="11"/>
      <c r="I3227" s="11"/>
      <c r="J3227" s="11"/>
      <c r="K3227" s="2"/>
      <c r="L3227" s="2"/>
      <c r="M3227" s="1"/>
    </row>
    <row r="3228" spans="1:13" x14ac:dyDescent="0.2">
      <c r="A3228" s="1"/>
      <c r="B3228" s="1"/>
      <c r="C3228" s="16"/>
      <c r="D3228" s="1"/>
      <c r="E3228" s="1"/>
      <c r="F3228" s="1"/>
      <c r="G3228" s="1"/>
      <c r="H3228" s="11"/>
      <c r="I3228" s="11"/>
      <c r="J3228" s="11"/>
      <c r="K3228" s="2"/>
      <c r="L3228" s="2"/>
      <c r="M3228" s="1"/>
    </row>
    <row r="3229" spans="1:13" x14ac:dyDescent="0.2">
      <c r="A3229" s="1"/>
      <c r="B3229" s="1"/>
      <c r="C3229" s="16"/>
      <c r="D3229" s="1"/>
      <c r="E3229" s="1"/>
      <c r="F3229" s="1"/>
      <c r="G3229" s="1"/>
      <c r="H3229" s="11"/>
      <c r="I3229" s="11"/>
      <c r="J3229" s="11"/>
      <c r="K3229" s="2"/>
      <c r="L3229" s="2"/>
      <c r="M3229" s="1"/>
    </row>
    <row r="3230" spans="1:13" x14ac:dyDescent="0.2">
      <c r="A3230" s="1"/>
      <c r="B3230" s="1"/>
      <c r="C3230" s="16"/>
      <c r="D3230" s="1"/>
      <c r="E3230" s="1"/>
      <c r="F3230" s="1"/>
      <c r="G3230" s="1"/>
      <c r="H3230" s="11"/>
      <c r="I3230" s="11"/>
      <c r="J3230" s="11"/>
      <c r="K3230" s="2"/>
      <c r="L3230" s="2"/>
      <c r="M3230" s="1"/>
    </row>
    <row r="3231" spans="1:13" x14ac:dyDescent="0.2">
      <c r="A3231" s="1"/>
      <c r="B3231" s="1"/>
      <c r="C3231" s="16"/>
      <c r="D3231" s="1"/>
      <c r="E3231" s="1"/>
      <c r="F3231" s="1"/>
      <c r="G3231" s="1"/>
      <c r="H3231" s="11"/>
      <c r="I3231" s="11"/>
      <c r="J3231" s="11"/>
      <c r="K3231" s="2"/>
      <c r="L3231" s="2"/>
      <c r="M3231" s="1"/>
    </row>
    <row r="3232" spans="1:13" x14ac:dyDescent="0.2">
      <c r="A3232" s="1"/>
      <c r="B3232" s="1"/>
      <c r="C3232" s="16"/>
      <c r="D3232" s="1"/>
      <c r="E3232" s="1"/>
      <c r="F3232" s="1"/>
      <c r="G3232" s="1"/>
      <c r="H3232" s="11"/>
      <c r="I3232" s="11"/>
      <c r="J3232" s="11"/>
      <c r="K3232" s="2"/>
      <c r="L3232" s="2"/>
      <c r="M3232" s="1"/>
    </row>
    <row r="3233" spans="1:13" x14ac:dyDescent="0.2">
      <c r="A3233" s="1"/>
      <c r="B3233" s="1"/>
      <c r="C3233" s="16"/>
      <c r="D3233" s="1"/>
      <c r="E3233" s="1"/>
      <c r="F3233" s="1"/>
      <c r="G3233" s="1"/>
      <c r="H3233" s="11"/>
      <c r="I3233" s="11"/>
      <c r="J3233" s="11"/>
      <c r="K3233" s="2"/>
      <c r="L3233" s="2"/>
      <c r="M3233" s="1"/>
    </row>
    <row r="3234" spans="1:13" x14ac:dyDescent="0.2">
      <c r="A3234" s="1"/>
      <c r="B3234" s="1"/>
      <c r="C3234" s="16"/>
      <c r="D3234" s="1"/>
      <c r="E3234" s="1"/>
      <c r="F3234" s="1"/>
      <c r="G3234" s="1"/>
      <c r="H3234" s="11"/>
      <c r="I3234" s="11"/>
      <c r="J3234" s="11"/>
      <c r="K3234" s="2"/>
      <c r="L3234" s="2"/>
      <c r="M3234" s="1"/>
    </row>
    <row r="3235" spans="1:13" x14ac:dyDescent="0.2">
      <c r="A3235" s="1"/>
      <c r="B3235" s="1"/>
      <c r="C3235" s="16"/>
      <c r="D3235" s="1"/>
      <c r="E3235" s="1"/>
      <c r="F3235" s="1"/>
      <c r="G3235" s="1"/>
      <c r="H3235" s="11"/>
      <c r="I3235" s="11"/>
      <c r="J3235" s="11"/>
      <c r="K3235" s="2"/>
      <c r="L3235" s="2"/>
      <c r="M3235" s="1"/>
    </row>
    <row r="3236" spans="1:13" x14ac:dyDescent="0.2">
      <c r="A3236" s="1"/>
      <c r="B3236" s="1"/>
      <c r="C3236" s="16"/>
      <c r="D3236" s="1"/>
      <c r="E3236" s="1"/>
      <c r="F3236" s="1"/>
      <c r="G3236" s="1"/>
      <c r="H3236" s="11"/>
      <c r="I3236" s="11"/>
      <c r="J3236" s="11"/>
      <c r="K3236" s="2"/>
      <c r="L3236" s="2"/>
      <c r="M3236" s="1"/>
    </row>
    <row r="3237" spans="1:13" x14ac:dyDescent="0.2">
      <c r="A3237" s="1"/>
      <c r="B3237" s="1"/>
      <c r="C3237" s="16"/>
      <c r="D3237" s="1"/>
      <c r="E3237" s="1"/>
      <c r="F3237" s="1"/>
      <c r="G3237" s="1"/>
      <c r="H3237" s="11"/>
      <c r="I3237" s="11"/>
      <c r="J3237" s="11"/>
      <c r="K3237" s="2"/>
      <c r="L3237" s="2"/>
      <c r="M3237" s="1"/>
    </row>
    <row r="3238" spans="1:13" x14ac:dyDescent="0.2">
      <c r="A3238" s="1"/>
      <c r="B3238" s="1"/>
      <c r="C3238" s="16"/>
      <c r="D3238" s="1"/>
      <c r="E3238" s="1"/>
      <c r="F3238" s="1"/>
      <c r="G3238" s="1"/>
      <c r="H3238" s="11"/>
      <c r="I3238" s="11"/>
      <c r="J3238" s="11"/>
      <c r="K3238" s="2"/>
      <c r="L3238" s="2"/>
      <c r="M3238" s="1"/>
    </row>
    <row r="3239" spans="1:13" x14ac:dyDescent="0.2">
      <c r="A3239" s="1"/>
      <c r="B3239" s="1"/>
      <c r="C3239" s="16"/>
      <c r="D3239" s="1"/>
      <c r="E3239" s="1"/>
      <c r="F3239" s="1"/>
      <c r="G3239" s="1"/>
      <c r="H3239" s="11"/>
      <c r="I3239" s="11"/>
      <c r="J3239" s="11"/>
      <c r="K3239" s="2"/>
      <c r="L3239" s="2"/>
      <c r="M3239" s="1"/>
    </row>
    <row r="3240" spans="1:13" x14ac:dyDescent="0.2">
      <c r="A3240" s="1"/>
      <c r="B3240" s="1"/>
      <c r="C3240" s="16"/>
      <c r="D3240" s="1"/>
      <c r="E3240" s="1"/>
      <c r="F3240" s="1"/>
      <c r="G3240" s="1"/>
      <c r="H3240" s="11"/>
      <c r="I3240" s="11"/>
      <c r="J3240" s="11"/>
      <c r="K3240" s="2"/>
      <c r="L3240" s="2"/>
      <c r="M3240" s="1"/>
    </row>
    <row r="3241" spans="1:13" x14ac:dyDescent="0.2">
      <c r="A3241" s="1"/>
      <c r="B3241" s="1"/>
      <c r="C3241" s="16"/>
      <c r="D3241" s="1"/>
      <c r="E3241" s="1"/>
      <c r="F3241" s="1"/>
      <c r="G3241" s="1"/>
      <c r="H3241" s="11"/>
      <c r="I3241" s="11"/>
      <c r="J3241" s="11"/>
      <c r="K3241" s="2"/>
      <c r="L3241" s="2"/>
      <c r="M3241" s="1"/>
    </row>
    <row r="3242" spans="1:13" x14ac:dyDescent="0.2">
      <c r="A3242" s="1"/>
      <c r="B3242" s="1"/>
      <c r="C3242" s="16"/>
      <c r="D3242" s="1"/>
      <c r="E3242" s="1"/>
      <c r="F3242" s="1"/>
      <c r="G3242" s="1"/>
      <c r="H3242" s="11"/>
      <c r="I3242" s="11"/>
      <c r="J3242" s="11"/>
      <c r="K3242" s="2"/>
      <c r="L3242" s="2"/>
      <c r="M3242" s="1"/>
    </row>
    <row r="3243" spans="1:13" x14ac:dyDescent="0.2">
      <c r="A3243" s="1"/>
      <c r="B3243" s="1"/>
      <c r="C3243" s="16"/>
      <c r="D3243" s="1"/>
      <c r="E3243" s="1"/>
      <c r="F3243" s="1"/>
      <c r="G3243" s="1"/>
      <c r="H3243" s="11"/>
      <c r="I3243" s="11"/>
      <c r="J3243" s="11"/>
      <c r="K3243" s="2"/>
      <c r="L3243" s="2"/>
      <c r="M3243" s="1"/>
    </row>
    <row r="3244" spans="1:13" x14ac:dyDescent="0.2">
      <c r="A3244" s="1"/>
      <c r="B3244" s="1"/>
      <c r="C3244" s="16"/>
      <c r="D3244" s="1"/>
      <c r="E3244" s="1"/>
      <c r="F3244" s="1"/>
      <c r="G3244" s="1"/>
      <c r="H3244" s="11"/>
      <c r="I3244" s="11"/>
      <c r="J3244" s="11"/>
      <c r="K3244" s="2"/>
      <c r="L3244" s="2"/>
      <c r="M3244" s="1"/>
    </row>
    <row r="3245" spans="1:13" x14ac:dyDescent="0.2">
      <c r="A3245" s="1"/>
      <c r="B3245" s="1"/>
      <c r="C3245" s="16"/>
      <c r="D3245" s="1"/>
      <c r="E3245" s="1"/>
      <c r="F3245" s="1"/>
      <c r="G3245" s="1"/>
      <c r="H3245" s="11"/>
      <c r="I3245" s="11"/>
      <c r="J3245" s="11"/>
      <c r="K3245" s="2"/>
      <c r="L3245" s="2"/>
      <c r="M3245" s="1"/>
    </row>
    <row r="3246" spans="1:13" x14ac:dyDescent="0.2">
      <c r="A3246" s="1"/>
      <c r="B3246" s="1"/>
      <c r="C3246" s="16"/>
      <c r="D3246" s="1"/>
      <c r="E3246" s="1"/>
      <c r="F3246" s="1"/>
      <c r="G3246" s="1"/>
      <c r="H3246" s="11"/>
      <c r="I3246" s="11"/>
      <c r="J3246" s="11"/>
      <c r="K3246" s="2"/>
      <c r="L3246" s="2"/>
      <c r="M3246" s="1"/>
    </row>
    <row r="3247" spans="1:13" x14ac:dyDescent="0.2">
      <c r="A3247" s="1"/>
      <c r="B3247" s="1"/>
      <c r="C3247" s="16"/>
      <c r="D3247" s="1"/>
      <c r="E3247" s="1"/>
      <c r="F3247" s="1"/>
      <c r="G3247" s="1"/>
      <c r="H3247" s="11"/>
      <c r="I3247" s="11"/>
      <c r="J3247" s="11"/>
      <c r="K3247" s="2"/>
      <c r="L3247" s="2"/>
      <c r="M3247" s="1"/>
    </row>
    <row r="3248" spans="1:13" x14ac:dyDescent="0.2">
      <c r="A3248" s="1"/>
      <c r="B3248" s="1"/>
      <c r="C3248" s="16"/>
      <c r="D3248" s="1"/>
      <c r="E3248" s="1"/>
      <c r="F3248" s="1"/>
      <c r="G3248" s="1"/>
      <c r="H3248" s="11"/>
      <c r="I3248" s="11"/>
      <c r="J3248" s="11"/>
      <c r="K3248" s="2"/>
      <c r="L3248" s="2"/>
      <c r="M3248" s="1"/>
    </row>
    <row r="3249" spans="1:13" x14ac:dyDescent="0.2">
      <c r="A3249" s="1"/>
      <c r="B3249" s="1"/>
      <c r="C3249" s="16"/>
      <c r="D3249" s="1"/>
      <c r="E3249" s="1"/>
      <c r="F3249" s="1"/>
      <c r="G3249" s="1"/>
      <c r="H3249" s="11"/>
      <c r="I3249" s="11"/>
      <c r="J3249" s="11"/>
      <c r="K3249" s="2"/>
      <c r="L3249" s="2"/>
      <c r="M3249" s="1"/>
    </row>
    <row r="3250" spans="1:13" x14ac:dyDescent="0.2">
      <c r="A3250" s="1"/>
      <c r="B3250" s="1"/>
      <c r="C3250" s="16"/>
      <c r="D3250" s="1"/>
      <c r="E3250" s="1"/>
      <c r="F3250" s="1"/>
      <c r="G3250" s="1"/>
      <c r="H3250" s="11"/>
      <c r="I3250" s="11"/>
      <c r="J3250" s="11"/>
      <c r="K3250" s="2"/>
      <c r="L3250" s="2"/>
      <c r="M3250" s="1"/>
    </row>
    <row r="3251" spans="1:13" x14ac:dyDescent="0.2">
      <c r="A3251" s="1"/>
      <c r="B3251" s="1"/>
      <c r="C3251" s="16"/>
      <c r="D3251" s="1"/>
      <c r="E3251" s="1"/>
      <c r="F3251" s="1"/>
      <c r="G3251" s="1"/>
      <c r="H3251" s="11"/>
      <c r="I3251" s="11"/>
      <c r="J3251" s="11"/>
      <c r="K3251" s="2"/>
      <c r="L3251" s="2"/>
      <c r="M3251" s="1"/>
    </row>
    <row r="3252" spans="1:13" x14ac:dyDescent="0.2">
      <c r="A3252" s="1"/>
      <c r="B3252" s="1"/>
      <c r="C3252" s="16"/>
      <c r="D3252" s="1"/>
      <c r="E3252" s="1"/>
      <c r="F3252" s="1"/>
      <c r="G3252" s="1"/>
      <c r="H3252" s="11"/>
      <c r="I3252" s="11"/>
      <c r="J3252" s="11"/>
      <c r="K3252" s="2"/>
      <c r="L3252" s="2"/>
      <c r="M3252" s="1"/>
    </row>
    <row r="3253" spans="1:13" x14ac:dyDescent="0.2">
      <c r="A3253" s="1"/>
      <c r="B3253" s="1"/>
      <c r="C3253" s="16"/>
      <c r="D3253" s="1"/>
      <c r="E3253" s="1"/>
      <c r="F3253" s="1"/>
      <c r="G3253" s="1"/>
      <c r="H3253" s="11"/>
      <c r="I3253" s="11"/>
      <c r="J3253" s="11"/>
      <c r="K3253" s="2"/>
      <c r="L3253" s="2"/>
      <c r="M3253" s="1"/>
    </row>
    <row r="3254" spans="1:13" x14ac:dyDescent="0.2">
      <c r="A3254" s="1"/>
      <c r="B3254" s="1"/>
      <c r="C3254" s="16"/>
      <c r="D3254" s="1"/>
      <c r="E3254" s="1"/>
      <c r="F3254" s="1"/>
      <c r="G3254" s="1"/>
      <c r="H3254" s="11"/>
      <c r="I3254" s="11"/>
      <c r="J3254" s="11"/>
      <c r="K3254" s="2"/>
      <c r="L3254" s="2"/>
      <c r="M3254" s="1"/>
    </row>
    <row r="3255" spans="1:13" x14ac:dyDescent="0.2">
      <c r="A3255" s="1"/>
      <c r="B3255" s="1"/>
      <c r="C3255" s="16"/>
      <c r="D3255" s="1"/>
      <c r="E3255" s="1"/>
      <c r="F3255" s="1"/>
      <c r="G3255" s="1"/>
      <c r="H3255" s="11"/>
      <c r="I3255" s="11"/>
      <c r="J3255" s="11"/>
      <c r="K3255" s="2"/>
      <c r="L3255" s="2"/>
      <c r="M3255" s="1"/>
    </row>
    <row r="3256" spans="1:13" x14ac:dyDescent="0.2">
      <c r="A3256" s="1"/>
      <c r="B3256" s="1"/>
      <c r="C3256" s="16"/>
      <c r="D3256" s="1"/>
      <c r="E3256" s="1"/>
      <c r="F3256" s="1"/>
      <c r="G3256" s="1"/>
      <c r="H3256" s="11"/>
      <c r="I3256" s="11"/>
      <c r="J3256" s="11"/>
      <c r="K3256" s="2"/>
      <c r="L3256" s="2"/>
      <c r="M3256" s="1"/>
    </row>
    <row r="3257" spans="1:13" x14ac:dyDescent="0.2">
      <c r="A3257" s="1"/>
      <c r="B3257" s="1"/>
      <c r="C3257" s="16"/>
      <c r="D3257" s="1"/>
      <c r="E3257" s="1"/>
      <c r="F3257" s="1"/>
      <c r="G3257" s="1"/>
      <c r="H3257" s="11"/>
      <c r="I3257" s="11"/>
      <c r="J3257" s="11"/>
      <c r="K3257" s="2"/>
      <c r="L3257" s="2"/>
      <c r="M3257" s="1"/>
    </row>
    <row r="3258" spans="1:13" x14ac:dyDescent="0.2">
      <c r="A3258" s="1"/>
      <c r="B3258" s="1"/>
      <c r="C3258" s="16"/>
      <c r="D3258" s="1"/>
      <c r="E3258" s="1"/>
      <c r="F3258" s="1"/>
      <c r="G3258" s="1"/>
      <c r="H3258" s="11"/>
      <c r="I3258" s="11"/>
      <c r="J3258" s="11"/>
      <c r="K3258" s="2"/>
      <c r="L3258" s="2"/>
      <c r="M3258" s="1"/>
    </row>
    <row r="3259" spans="1:13" x14ac:dyDescent="0.2">
      <c r="A3259" s="1"/>
      <c r="B3259" s="1"/>
      <c r="C3259" s="16"/>
      <c r="D3259" s="1"/>
      <c r="E3259" s="1"/>
      <c r="F3259" s="1"/>
      <c r="G3259" s="1"/>
      <c r="H3259" s="11"/>
      <c r="I3259" s="11"/>
      <c r="J3259" s="11"/>
      <c r="K3259" s="2"/>
      <c r="L3259" s="2"/>
      <c r="M3259" s="1"/>
    </row>
    <row r="3260" spans="1:13" x14ac:dyDescent="0.2">
      <c r="A3260" s="1"/>
      <c r="B3260" s="1"/>
      <c r="C3260" s="16"/>
      <c r="D3260" s="1"/>
      <c r="E3260" s="1"/>
      <c r="F3260" s="1"/>
      <c r="G3260" s="1"/>
      <c r="H3260" s="11"/>
      <c r="I3260" s="11"/>
      <c r="J3260" s="11"/>
      <c r="K3260" s="2"/>
      <c r="L3260" s="2"/>
      <c r="M3260" s="1"/>
    </row>
    <row r="3261" spans="1:13" x14ac:dyDescent="0.2">
      <c r="A3261" s="1"/>
      <c r="B3261" s="1"/>
      <c r="C3261" s="16"/>
      <c r="D3261" s="1"/>
      <c r="E3261" s="1"/>
      <c r="F3261" s="1"/>
      <c r="G3261" s="1"/>
      <c r="H3261" s="11"/>
      <c r="I3261" s="11"/>
      <c r="J3261" s="11"/>
      <c r="K3261" s="2"/>
      <c r="L3261" s="2"/>
      <c r="M3261" s="1"/>
    </row>
    <row r="3262" spans="1:13" x14ac:dyDescent="0.2">
      <c r="A3262" s="1"/>
      <c r="B3262" s="1"/>
      <c r="C3262" s="16"/>
      <c r="D3262" s="1"/>
      <c r="E3262" s="1"/>
      <c r="F3262" s="1"/>
      <c r="G3262" s="1"/>
      <c r="H3262" s="11"/>
      <c r="I3262" s="11"/>
      <c r="J3262" s="11"/>
      <c r="K3262" s="2"/>
      <c r="L3262" s="2"/>
      <c r="M3262" s="1"/>
    </row>
    <row r="3263" spans="1:13" x14ac:dyDescent="0.2">
      <c r="A3263" s="1"/>
      <c r="B3263" s="1"/>
      <c r="C3263" s="16"/>
      <c r="D3263" s="1"/>
      <c r="E3263" s="1"/>
      <c r="F3263" s="1"/>
      <c r="G3263" s="1"/>
      <c r="H3263" s="11"/>
      <c r="I3263" s="11"/>
      <c r="J3263" s="11"/>
      <c r="K3263" s="2"/>
      <c r="L3263" s="2"/>
      <c r="M3263" s="1"/>
    </row>
    <row r="3264" spans="1:13" x14ac:dyDescent="0.2">
      <c r="A3264" s="1"/>
      <c r="B3264" s="1"/>
      <c r="C3264" s="16"/>
      <c r="D3264" s="1"/>
      <c r="E3264" s="1"/>
      <c r="F3264" s="1"/>
      <c r="G3264" s="1"/>
      <c r="H3264" s="11"/>
      <c r="I3264" s="11"/>
      <c r="J3264" s="11"/>
      <c r="K3264" s="2"/>
      <c r="L3264" s="2"/>
      <c r="M3264" s="1"/>
    </row>
    <row r="3265" spans="1:13" x14ac:dyDescent="0.2">
      <c r="A3265" s="1"/>
      <c r="B3265" s="1"/>
      <c r="C3265" s="16"/>
      <c r="D3265" s="1"/>
      <c r="E3265" s="1"/>
      <c r="F3265" s="1"/>
      <c r="G3265" s="1"/>
      <c r="H3265" s="11"/>
      <c r="I3265" s="11"/>
      <c r="J3265" s="11"/>
      <c r="K3265" s="2"/>
      <c r="L3265" s="2"/>
      <c r="M3265" s="1"/>
    </row>
    <row r="3266" spans="1:13" x14ac:dyDescent="0.2">
      <c r="A3266" s="1"/>
      <c r="B3266" s="1"/>
      <c r="C3266" s="16"/>
      <c r="D3266" s="1"/>
      <c r="E3266" s="1"/>
      <c r="F3266" s="1"/>
      <c r="G3266" s="1"/>
      <c r="H3266" s="11"/>
      <c r="I3266" s="11"/>
      <c r="J3266" s="11"/>
      <c r="K3266" s="2"/>
      <c r="L3266" s="2"/>
      <c r="M3266" s="1"/>
    </row>
    <row r="3267" spans="1:13" x14ac:dyDescent="0.2">
      <c r="A3267" s="1"/>
      <c r="B3267" s="1"/>
      <c r="C3267" s="16"/>
      <c r="D3267" s="1"/>
      <c r="E3267" s="1"/>
      <c r="F3267" s="1"/>
      <c r="G3267" s="1"/>
      <c r="H3267" s="11"/>
      <c r="I3267" s="11"/>
      <c r="J3267" s="11"/>
      <c r="K3267" s="2"/>
      <c r="L3267" s="2"/>
      <c r="M3267" s="1"/>
    </row>
    <row r="3268" spans="1:13" x14ac:dyDescent="0.2">
      <c r="A3268" s="1"/>
      <c r="B3268" s="1"/>
      <c r="C3268" s="16"/>
      <c r="D3268" s="1"/>
      <c r="E3268" s="1"/>
      <c r="F3268" s="1"/>
      <c r="G3268" s="1"/>
      <c r="H3268" s="11"/>
      <c r="I3268" s="11"/>
      <c r="J3268" s="11"/>
      <c r="K3268" s="2"/>
      <c r="L3268" s="2"/>
      <c r="M3268" s="1"/>
    </row>
    <row r="3269" spans="1:13" x14ac:dyDescent="0.2">
      <c r="A3269" s="1"/>
      <c r="B3269" s="1"/>
      <c r="C3269" s="16"/>
      <c r="D3269" s="1"/>
      <c r="E3269" s="1"/>
      <c r="F3269" s="1"/>
      <c r="G3269" s="1"/>
      <c r="H3269" s="11"/>
      <c r="I3269" s="11"/>
      <c r="J3269" s="11"/>
      <c r="K3269" s="2"/>
      <c r="L3269" s="2"/>
      <c r="M3269" s="1"/>
    </row>
    <row r="3270" spans="1:13" x14ac:dyDescent="0.2">
      <c r="A3270" s="1"/>
      <c r="B3270" s="1"/>
      <c r="C3270" s="16"/>
      <c r="D3270" s="1"/>
      <c r="E3270" s="1"/>
      <c r="F3270" s="1"/>
      <c r="G3270" s="1"/>
      <c r="H3270" s="11"/>
      <c r="I3270" s="11"/>
      <c r="J3270" s="11"/>
      <c r="K3270" s="2"/>
      <c r="L3270" s="2"/>
      <c r="M3270" s="1"/>
    </row>
    <row r="3271" spans="1:13" x14ac:dyDescent="0.2">
      <c r="A3271" s="1"/>
      <c r="B3271" s="1"/>
      <c r="C3271" s="16"/>
      <c r="D3271" s="1"/>
      <c r="E3271" s="1"/>
      <c r="F3271" s="1"/>
      <c r="G3271" s="1"/>
      <c r="H3271" s="11"/>
      <c r="I3271" s="11"/>
      <c r="J3271" s="11"/>
      <c r="K3271" s="2"/>
      <c r="L3271" s="2"/>
      <c r="M3271" s="1"/>
    </row>
    <row r="3272" spans="1:13" x14ac:dyDescent="0.2">
      <c r="A3272" s="1"/>
      <c r="B3272" s="1"/>
      <c r="C3272" s="16"/>
      <c r="D3272" s="1"/>
      <c r="E3272" s="1"/>
      <c r="F3272" s="1"/>
      <c r="G3272" s="1"/>
      <c r="H3272" s="11"/>
      <c r="I3272" s="11"/>
      <c r="J3272" s="11"/>
      <c r="K3272" s="2"/>
      <c r="L3272" s="2"/>
      <c r="M3272" s="1"/>
    </row>
    <row r="3273" spans="1:13" x14ac:dyDescent="0.2">
      <c r="A3273" s="1"/>
      <c r="B3273" s="1"/>
      <c r="C3273" s="16"/>
      <c r="D3273" s="1"/>
      <c r="E3273" s="1"/>
      <c r="F3273" s="1"/>
      <c r="G3273" s="1"/>
      <c r="H3273" s="11"/>
      <c r="I3273" s="11"/>
      <c r="J3273" s="11"/>
      <c r="K3273" s="2"/>
      <c r="L3273" s="2"/>
      <c r="M3273" s="1"/>
    </row>
    <row r="3274" spans="1:13" x14ac:dyDescent="0.2">
      <c r="A3274" s="1"/>
      <c r="B3274" s="1"/>
      <c r="C3274" s="16"/>
      <c r="D3274" s="1"/>
      <c r="E3274" s="1"/>
      <c r="F3274" s="1"/>
      <c r="G3274" s="1"/>
      <c r="H3274" s="11"/>
      <c r="I3274" s="11"/>
      <c r="J3274" s="11"/>
      <c r="K3274" s="2"/>
      <c r="L3274" s="2"/>
      <c r="M3274" s="1"/>
    </row>
    <row r="3275" spans="1:13" x14ac:dyDescent="0.2">
      <c r="A3275" s="1"/>
      <c r="B3275" s="1"/>
      <c r="C3275" s="16"/>
      <c r="D3275" s="1"/>
      <c r="E3275" s="1"/>
      <c r="F3275" s="1"/>
      <c r="G3275" s="1"/>
      <c r="H3275" s="11"/>
      <c r="I3275" s="11"/>
      <c r="J3275" s="11"/>
      <c r="K3275" s="2"/>
      <c r="L3275" s="2"/>
      <c r="M3275" s="1"/>
    </row>
    <row r="3276" spans="1:13" x14ac:dyDescent="0.2">
      <c r="A3276" s="1"/>
      <c r="B3276" s="1"/>
      <c r="C3276" s="16"/>
      <c r="D3276" s="1"/>
      <c r="E3276" s="1"/>
      <c r="F3276" s="1"/>
      <c r="G3276" s="1"/>
      <c r="H3276" s="11"/>
      <c r="I3276" s="11"/>
      <c r="J3276" s="11"/>
      <c r="K3276" s="2"/>
      <c r="L3276" s="2"/>
      <c r="M3276" s="1"/>
    </row>
    <row r="3277" spans="1:13" x14ac:dyDescent="0.2">
      <c r="A3277" s="1"/>
      <c r="B3277" s="1"/>
      <c r="C3277" s="16"/>
      <c r="D3277" s="1"/>
      <c r="E3277" s="1"/>
      <c r="F3277" s="1"/>
      <c r="G3277" s="1"/>
      <c r="H3277" s="11"/>
      <c r="I3277" s="11"/>
      <c r="J3277" s="11"/>
      <c r="K3277" s="2"/>
      <c r="L3277" s="2"/>
      <c r="M3277" s="1"/>
    </row>
    <row r="3278" spans="1:13" x14ac:dyDescent="0.2">
      <c r="A3278" s="1"/>
      <c r="B3278" s="1"/>
      <c r="C3278" s="16"/>
      <c r="D3278" s="1"/>
      <c r="E3278" s="1"/>
      <c r="F3278" s="1"/>
      <c r="G3278" s="1"/>
      <c r="H3278" s="11"/>
      <c r="I3278" s="11"/>
      <c r="J3278" s="11"/>
      <c r="K3278" s="2"/>
      <c r="L3278" s="2"/>
      <c r="M3278" s="1"/>
    </row>
    <row r="3279" spans="1:13" x14ac:dyDescent="0.2">
      <c r="A3279" s="1"/>
      <c r="B3279" s="1"/>
      <c r="C3279" s="16"/>
      <c r="D3279" s="1"/>
      <c r="E3279" s="1"/>
      <c r="F3279" s="1"/>
      <c r="G3279" s="1"/>
      <c r="H3279" s="11"/>
      <c r="I3279" s="11"/>
      <c r="J3279" s="11"/>
      <c r="K3279" s="2"/>
      <c r="L3279" s="2"/>
      <c r="M3279" s="1"/>
    </row>
    <row r="3280" spans="1:13" x14ac:dyDescent="0.2">
      <c r="A3280" s="1"/>
      <c r="B3280" s="1"/>
      <c r="C3280" s="16"/>
      <c r="D3280" s="1"/>
      <c r="E3280" s="1"/>
      <c r="F3280" s="1"/>
      <c r="G3280" s="1"/>
      <c r="H3280" s="11"/>
      <c r="I3280" s="11"/>
      <c r="J3280" s="11"/>
      <c r="K3280" s="2"/>
      <c r="L3280" s="2"/>
      <c r="M3280" s="1"/>
    </row>
    <row r="3281" spans="1:13" x14ac:dyDescent="0.2">
      <c r="A3281" s="1"/>
      <c r="B3281" s="1"/>
      <c r="C3281" s="16"/>
      <c r="D3281" s="1"/>
      <c r="E3281" s="1"/>
      <c r="F3281" s="1"/>
      <c r="G3281" s="1"/>
      <c r="H3281" s="11"/>
      <c r="I3281" s="11"/>
      <c r="J3281" s="11"/>
      <c r="K3281" s="2"/>
      <c r="L3281" s="2"/>
      <c r="M3281" s="1"/>
    </row>
    <row r="3282" spans="1:13" x14ac:dyDescent="0.2">
      <c r="A3282" s="1"/>
      <c r="B3282" s="1"/>
      <c r="C3282" s="16"/>
      <c r="D3282" s="1"/>
      <c r="E3282" s="1"/>
      <c r="F3282" s="1"/>
      <c r="G3282" s="1"/>
      <c r="H3282" s="11"/>
      <c r="I3282" s="11"/>
      <c r="J3282" s="11"/>
      <c r="K3282" s="2"/>
      <c r="L3282" s="2"/>
      <c r="M3282" s="1"/>
    </row>
    <row r="3283" spans="1:13" x14ac:dyDescent="0.2">
      <c r="A3283" s="1"/>
      <c r="B3283" s="1"/>
      <c r="C3283" s="16"/>
      <c r="D3283" s="1"/>
      <c r="E3283" s="1"/>
      <c r="F3283" s="1"/>
      <c r="G3283" s="1"/>
      <c r="H3283" s="11"/>
      <c r="I3283" s="11"/>
      <c r="J3283" s="11"/>
      <c r="K3283" s="2"/>
      <c r="L3283" s="2"/>
      <c r="M3283" s="1"/>
    </row>
    <row r="3284" spans="1:13" x14ac:dyDescent="0.2">
      <c r="A3284" s="1"/>
      <c r="B3284" s="1"/>
      <c r="C3284" s="16"/>
      <c r="D3284" s="1"/>
      <c r="E3284" s="1"/>
      <c r="F3284" s="1"/>
      <c r="G3284" s="1"/>
      <c r="H3284" s="11"/>
      <c r="I3284" s="11"/>
      <c r="J3284" s="11"/>
      <c r="K3284" s="2"/>
      <c r="L3284" s="2"/>
      <c r="M3284" s="1"/>
    </row>
    <row r="3285" spans="1:13" x14ac:dyDescent="0.2">
      <c r="A3285" s="1"/>
      <c r="B3285" s="1"/>
      <c r="C3285" s="16"/>
      <c r="D3285" s="1"/>
      <c r="E3285" s="1"/>
      <c r="F3285" s="1"/>
      <c r="G3285" s="1"/>
      <c r="H3285" s="11"/>
      <c r="I3285" s="11"/>
      <c r="J3285" s="11"/>
      <c r="K3285" s="2"/>
      <c r="L3285" s="2"/>
      <c r="M3285" s="1"/>
    </row>
    <row r="3286" spans="1:13" x14ac:dyDescent="0.2">
      <c r="A3286" s="1"/>
      <c r="B3286" s="1"/>
      <c r="C3286" s="16"/>
      <c r="D3286" s="1"/>
      <c r="E3286" s="1"/>
      <c r="F3286" s="1"/>
      <c r="G3286" s="1"/>
      <c r="H3286" s="11"/>
      <c r="I3286" s="11"/>
      <c r="J3286" s="11"/>
      <c r="K3286" s="2"/>
      <c r="L3286" s="2"/>
      <c r="M3286" s="1"/>
    </row>
    <row r="3287" spans="1:13" x14ac:dyDescent="0.2">
      <c r="A3287" s="1"/>
      <c r="B3287" s="1"/>
      <c r="C3287" s="16"/>
      <c r="D3287" s="1"/>
      <c r="E3287" s="1"/>
      <c r="F3287" s="1"/>
      <c r="G3287" s="1"/>
      <c r="H3287" s="11"/>
      <c r="I3287" s="11"/>
      <c r="J3287" s="11"/>
      <c r="K3287" s="2"/>
      <c r="L3287" s="2"/>
      <c r="M3287" s="1"/>
    </row>
    <row r="3288" spans="1:13" x14ac:dyDescent="0.2">
      <c r="A3288" s="1"/>
      <c r="B3288" s="1"/>
      <c r="C3288" s="16"/>
      <c r="D3288" s="1"/>
      <c r="E3288" s="1"/>
      <c r="F3288" s="1"/>
      <c r="G3288" s="1"/>
      <c r="H3288" s="11"/>
      <c r="I3288" s="11"/>
      <c r="J3288" s="11"/>
      <c r="K3288" s="2"/>
      <c r="L3288" s="2"/>
      <c r="M3288" s="1"/>
    </row>
    <row r="3289" spans="1:13" x14ac:dyDescent="0.2">
      <c r="A3289" s="1"/>
      <c r="B3289" s="1"/>
      <c r="C3289" s="16"/>
      <c r="D3289" s="1"/>
      <c r="E3289" s="1"/>
      <c r="F3289" s="1"/>
      <c r="G3289" s="1"/>
      <c r="H3289" s="11"/>
      <c r="I3289" s="11"/>
      <c r="J3289" s="11"/>
      <c r="K3289" s="2"/>
      <c r="L3289" s="2"/>
      <c r="M3289" s="1"/>
    </row>
    <row r="3290" spans="1:13" x14ac:dyDescent="0.2">
      <c r="A3290" s="1"/>
      <c r="B3290" s="1"/>
      <c r="C3290" s="16"/>
      <c r="D3290" s="1"/>
      <c r="E3290" s="1"/>
      <c r="F3290" s="1"/>
      <c r="G3290" s="1"/>
      <c r="H3290" s="11"/>
      <c r="I3290" s="11"/>
      <c r="J3290" s="11"/>
      <c r="K3290" s="2"/>
      <c r="L3290" s="2"/>
      <c r="M3290" s="1"/>
    </row>
    <row r="3291" spans="1:13" x14ac:dyDescent="0.2">
      <c r="A3291" s="1"/>
      <c r="B3291" s="1"/>
      <c r="C3291" s="16"/>
      <c r="D3291" s="1"/>
      <c r="E3291" s="1"/>
      <c r="F3291" s="1"/>
      <c r="G3291" s="1"/>
      <c r="H3291" s="11"/>
      <c r="I3291" s="11"/>
      <c r="J3291" s="11"/>
      <c r="K3291" s="2"/>
      <c r="L3291" s="2"/>
      <c r="M3291" s="1"/>
    </row>
    <row r="3292" spans="1:13" x14ac:dyDescent="0.2">
      <c r="A3292" s="1"/>
      <c r="B3292" s="1"/>
      <c r="C3292" s="16"/>
      <c r="D3292" s="1"/>
      <c r="E3292" s="1"/>
      <c r="F3292" s="1"/>
      <c r="G3292" s="1"/>
      <c r="H3292" s="11"/>
      <c r="I3292" s="11"/>
      <c r="J3292" s="11"/>
      <c r="K3292" s="2"/>
      <c r="L3292" s="2"/>
      <c r="M3292" s="1"/>
    </row>
    <row r="3293" spans="1:13" x14ac:dyDescent="0.2">
      <c r="A3293" s="1"/>
      <c r="B3293" s="1"/>
      <c r="C3293" s="16"/>
      <c r="D3293" s="1"/>
      <c r="E3293" s="1"/>
      <c r="F3293" s="1"/>
      <c r="G3293" s="1"/>
      <c r="H3293" s="11"/>
      <c r="I3293" s="11"/>
      <c r="J3293" s="11"/>
      <c r="K3293" s="2"/>
      <c r="L3293" s="2"/>
      <c r="M3293" s="1"/>
    </row>
    <row r="3294" spans="1:13" x14ac:dyDescent="0.2">
      <c r="A3294" s="1"/>
      <c r="B3294" s="1"/>
      <c r="C3294" s="16"/>
      <c r="D3294" s="1"/>
      <c r="E3294" s="1"/>
      <c r="F3294" s="1"/>
      <c r="G3294" s="1"/>
      <c r="H3294" s="11"/>
      <c r="I3294" s="11"/>
      <c r="J3294" s="11"/>
      <c r="K3294" s="2"/>
      <c r="L3294" s="2"/>
      <c r="M3294" s="1"/>
    </row>
    <row r="3295" spans="1:13" x14ac:dyDescent="0.2">
      <c r="A3295" s="1"/>
      <c r="B3295" s="1"/>
      <c r="C3295" s="16"/>
      <c r="D3295" s="1"/>
      <c r="E3295" s="1"/>
      <c r="F3295" s="1"/>
      <c r="G3295" s="1"/>
      <c r="H3295" s="11"/>
      <c r="I3295" s="11"/>
      <c r="J3295" s="11"/>
      <c r="K3295" s="2"/>
      <c r="L3295" s="2"/>
      <c r="M3295" s="1"/>
    </row>
    <row r="3296" spans="1:13" x14ac:dyDescent="0.2">
      <c r="A3296" s="1"/>
      <c r="B3296" s="1"/>
      <c r="C3296" s="16"/>
      <c r="D3296" s="1"/>
      <c r="E3296" s="1"/>
      <c r="F3296" s="1"/>
      <c r="G3296" s="1"/>
      <c r="H3296" s="11"/>
      <c r="I3296" s="11"/>
      <c r="J3296" s="11"/>
      <c r="K3296" s="2"/>
      <c r="L3296" s="2"/>
      <c r="M3296" s="1"/>
    </row>
    <row r="3297" spans="1:13" x14ac:dyDescent="0.2">
      <c r="A3297" s="1"/>
      <c r="B3297" s="1"/>
      <c r="C3297" s="16"/>
      <c r="D3297" s="1"/>
      <c r="E3297" s="1"/>
      <c r="F3297" s="1"/>
      <c r="G3297" s="1"/>
      <c r="H3297" s="11"/>
      <c r="I3297" s="11"/>
      <c r="J3297" s="11"/>
      <c r="K3297" s="2"/>
      <c r="L3297" s="2"/>
      <c r="M3297" s="1"/>
    </row>
    <row r="3298" spans="1:13" x14ac:dyDescent="0.2">
      <c r="A3298" s="1"/>
      <c r="B3298" s="1"/>
      <c r="C3298" s="16"/>
      <c r="D3298" s="1"/>
      <c r="E3298" s="1"/>
      <c r="F3298" s="1"/>
      <c r="G3298" s="1"/>
      <c r="H3298" s="11"/>
      <c r="I3298" s="11"/>
      <c r="J3298" s="11"/>
      <c r="K3298" s="2"/>
      <c r="L3298" s="2"/>
      <c r="M3298" s="1"/>
    </row>
    <row r="3299" spans="1:13" x14ac:dyDescent="0.2">
      <c r="A3299" s="1"/>
      <c r="B3299" s="1"/>
      <c r="C3299" s="16"/>
      <c r="D3299" s="1"/>
      <c r="E3299" s="1"/>
      <c r="F3299" s="1"/>
      <c r="G3299" s="1"/>
      <c r="H3299" s="11"/>
      <c r="I3299" s="11"/>
      <c r="J3299" s="11"/>
      <c r="K3299" s="2"/>
      <c r="L3299" s="2"/>
      <c r="M3299" s="1"/>
    </row>
    <row r="3300" spans="1:13" x14ac:dyDescent="0.2">
      <c r="A3300" s="1"/>
      <c r="B3300" s="1"/>
      <c r="C3300" s="16"/>
      <c r="D3300" s="1"/>
      <c r="E3300" s="1"/>
      <c r="F3300" s="1"/>
      <c r="G3300" s="1"/>
      <c r="H3300" s="11"/>
      <c r="I3300" s="11"/>
      <c r="J3300" s="11"/>
      <c r="K3300" s="2"/>
      <c r="L3300" s="2"/>
      <c r="M3300" s="1"/>
    </row>
    <row r="3301" spans="1:13" x14ac:dyDescent="0.2">
      <c r="A3301" s="1"/>
      <c r="B3301" s="1"/>
      <c r="C3301" s="16"/>
      <c r="D3301" s="1"/>
      <c r="E3301" s="1"/>
      <c r="F3301" s="1"/>
      <c r="G3301" s="1"/>
      <c r="H3301" s="11"/>
      <c r="I3301" s="11"/>
      <c r="J3301" s="11"/>
      <c r="K3301" s="2"/>
      <c r="L3301" s="2"/>
      <c r="M3301" s="1"/>
    </row>
    <row r="3302" spans="1:13" x14ac:dyDescent="0.2">
      <c r="A3302" s="1"/>
      <c r="B3302" s="1"/>
      <c r="C3302" s="16"/>
      <c r="D3302" s="1"/>
      <c r="E3302" s="1"/>
      <c r="F3302" s="1"/>
      <c r="G3302" s="1"/>
      <c r="H3302" s="11"/>
      <c r="I3302" s="11"/>
      <c r="J3302" s="11"/>
      <c r="K3302" s="2"/>
      <c r="L3302" s="2"/>
      <c r="M3302" s="1"/>
    </row>
    <row r="3303" spans="1:13" x14ac:dyDescent="0.2">
      <c r="A3303" s="1"/>
      <c r="B3303" s="1"/>
      <c r="C3303" s="16"/>
      <c r="D3303" s="1"/>
      <c r="E3303" s="1"/>
      <c r="F3303" s="1"/>
      <c r="G3303" s="1"/>
      <c r="H3303" s="11"/>
      <c r="I3303" s="11"/>
      <c r="J3303" s="11"/>
      <c r="K3303" s="2"/>
      <c r="L3303" s="2"/>
      <c r="M3303" s="1"/>
    </row>
    <row r="3304" spans="1:13" x14ac:dyDescent="0.2">
      <c r="A3304" s="1"/>
      <c r="B3304" s="1"/>
      <c r="C3304" s="16"/>
      <c r="D3304" s="1"/>
      <c r="E3304" s="1"/>
      <c r="F3304" s="1"/>
      <c r="G3304" s="1"/>
      <c r="H3304" s="11"/>
      <c r="I3304" s="11"/>
      <c r="J3304" s="11"/>
      <c r="K3304" s="2"/>
      <c r="L3304" s="2"/>
      <c r="M3304" s="1"/>
    </row>
    <row r="3305" spans="1:13" x14ac:dyDescent="0.2">
      <c r="A3305" s="1"/>
      <c r="B3305" s="1"/>
      <c r="C3305" s="16"/>
      <c r="D3305" s="1"/>
      <c r="E3305" s="1"/>
      <c r="F3305" s="1"/>
      <c r="G3305" s="1"/>
      <c r="H3305" s="11"/>
      <c r="I3305" s="11"/>
      <c r="J3305" s="11"/>
      <c r="K3305" s="2"/>
      <c r="L3305" s="2"/>
      <c r="M3305" s="1"/>
    </row>
    <row r="3306" spans="1:13" x14ac:dyDescent="0.2">
      <c r="A3306" s="1"/>
      <c r="B3306" s="1"/>
      <c r="C3306" s="16"/>
      <c r="D3306" s="1"/>
      <c r="E3306" s="1"/>
      <c r="F3306" s="1"/>
      <c r="G3306" s="1"/>
      <c r="H3306" s="11"/>
      <c r="I3306" s="11"/>
      <c r="J3306" s="11"/>
      <c r="K3306" s="2"/>
      <c r="L3306" s="2"/>
      <c r="M3306" s="1"/>
    </row>
    <row r="3307" spans="1:13" x14ac:dyDescent="0.2">
      <c r="A3307" s="1"/>
      <c r="B3307" s="1"/>
      <c r="C3307" s="16"/>
      <c r="D3307" s="1"/>
      <c r="E3307" s="1"/>
      <c r="F3307" s="1"/>
      <c r="G3307" s="1"/>
      <c r="H3307" s="11"/>
      <c r="I3307" s="11"/>
      <c r="J3307" s="11"/>
      <c r="K3307" s="2"/>
      <c r="L3307" s="2"/>
      <c r="M3307" s="1"/>
    </row>
    <row r="3308" spans="1:13" x14ac:dyDescent="0.2">
      <c r="A3308" s="1"/>
      <c r="B3308" s="1"/>
      <c r="C3308" s="16"/>
      <c r="D3308" s="1"/>
      <c r="E3308" s="1"/>
      <c r="F3308" s="1"/>
      <c r="G3308" s="1"/>
      <c r="H3308" s="11"/>
      <c r="I3308" s="11"/>
      <c r="J3308" s="11"/>
      <c r="K3308" s="2"/>
      <c r="L3308" s="2"/>
      <c r="M3308" s="1"/>
    </row>
    <row r="3309" spans="1:13" x14ac:dyDescent="0.2">
      <c r="A3309" s="1"/>
      <c r="B3309" s="1"/>
      <c r="C3309" s="16"/>
      <c r="D3309" s="1"/>
      <c r="E3309" s="1"/>
      <c r="F3309" s="1"/>
      <c r="G3309" s="1"/>
      <c r="H3309" s="11"/>
      <c r="I3309" s="11"/>
      <c r="J3309" s="11"/>
      <c r="K3309" s="2"/>
      <c r="L3309" s="2"/>
      <c r="M3309" s="1"/>
    </row>
    <row r="3310" spans="1:13" x14ac:dyDescent="0.2">
      <c r="A3310" s="1"/>
      <c r="B3310" s="1"/>
      <c r="C3310" s="16"/>
      <c r="D3310" s="1"/>
      <c r="E3310" s="1"/>
      <c r="F3310" s="1"/>
      <c r="G3310" s="1"/>
      <c r="H3310" s="11"/>
      <c r="I3310" s="11"/>
      <c r="J3310" s="11"/>
      <c r="K3310" s="2"/>
      <c r="L3310" s="2"/>
      <c r="M3310" s="1"/>
    </row>
    <row r="3311" spans="1:13" x14ac:dyDescent="0.2">
      <c r="A3311" s="1"/>
      <c r="B3311" s="1"/>
      <c r="C3311" s="16"/>
      <c r="D3311" s="1"/>
      <c r="E3311" s="1"/>
      <c r="F3311" s="1"/>
      <c r="G3311" s="1"/>
      <c r="H3311" s="11"/>
      <c r="I3311" s="11"/>
      <c r="J3311" s="11"/>
      <c r="K3311" s="2"/>
      <c r="L3311" s="2"/>
      <c r="M3311" s="1"/>
    </row>
    <row r="3312" spans="1:13" x14ac:dyDescent="0.2">
      <c r="A3312" s="1"/>
      <c r="B3312" s="1"/>
      <c r="C3312" s="16"/>
      <c r="D3312" s="1"/>
      <c r="E3312" s="1"/>
      <c r="F3312" s="1"/>
      <c r="G3312" s="1"/>
      <c r="H3312" s="11"/>
      <c r="I3312" s="11"/>
      <c r="J3312" s="11"/>
      <c r="K3312" s="2"/>
      <c r="L3312" s="2"/>
      <c r="M3312" s="1"/>
    </row>
    <row r="3313" spans="1:13" x14ac:dyDescent="0.2">
      <c r="A3313" s="1"/>
      <c r="B3313" s="1"/>
      <c r="C3313" s="16"/>
      <c r="D3313" s="1"/>
      <c r="E3313" s="1"/>
      <c r="F3313" s="1"/>
      <c r="G3313" s="1"/>
      <c r="H3313" s="11"/>
      <c r="I3313" s="11"/>
      <c r="J3313" s="11"/>
      <c r="K3313" s="2"/>
      <c r="L3313" s="2"/>
      <c r="M3313" s="1"/>
    </row>
    <row r="3314" spans="1:13" x14ac:dyDescent="0.2">
      <c r="A3314" s="1"/>
      <c r="B3314" s="1"/>
      <c r="C3314" s="16"/>
      <c r="D3314" s="1"/>
      <c r="E3314" s="1"/>
      <c r="F3314" s="1"/>
      <c r="G3314" s="1"/>
      <c r="H3314" s="11"/>
      <c r="I3314" s="11"/>
      <c r="J3314" s="11"/>
      <c r="K3314" s="2"/>
      <c r="L3314" s="2"/>
      <c r="M3314" s="1"/>
    </row>
    <row r="3315" spans="1:13" x14ac:dyDescent="0.2">
      <c r="A3315" s="1"/>
      <c r="B3315" s="1"/>
      <c r="C3315" s="16"/>
      <c r="D3315" s="1"/>
      <c r="E3315" s="1"/>
      <c r="F3315" s="1"/>
      <c r="G3315" s="1"/>
      <c r="H3315" s="11"/>
      <c r="I3315" s="11"/>
      <c r="J3315" s="11"/>
      <c r="K3315" s="2"/>
      <c r="L3315" s="2"/>
      <c r="M3315" s="1"/>
    </row>
    <row r="3316" spans="1:13" x14ac:dyDescent="0.2">
      <c r="A3316" s="1"/>
      <c r="B3316" s="1"/>
      <c r="C3316" s="16"/>
      <c r="D3316" s="1"/>
      <c r="E3316" s="1"/>
      <c r="F3316" s="1"/>
      <c r="G3316" s="1"/>
      <c r="H3316" s="11"/>
      <c r="I3316" s="11"/>
      <c r="J3316" s="11"/>
      <c r="K3316" s="2"/>
      <c r="L3316" s="2"/>
      <c r="M3316" s="1"/>
    </row>
    <row r="3317" spans="1:13" x14ac:dyDescent="0.2">
      <c r="A3317" s="1"/>
      <c r="B3317" s="1"/>
      <c r="C3317" s="16"/>
      <c r="D3317" s="1"/>
      <c r="E3317" s="1"/>
      <c r="F3317" s="1"/>
      <c r="G3317" s="1"/>
      <c r="H3317" s="11"/>
      <c r="I3317" s="11"/>
      <c r="J3317" s="11"/>
      <c r="K3317" s="2"/>
      <c r="L3317" s="2"/>
      <c r="M3317" s="1"/>
    </row>
    <row r="3318" spans="1:13" x14ac:dyDescent="0.2">
      <c r="A3318" s="1"/>
      <c r="B3318" s="1"/>
      <c r="C3318" s="16"/>
      <c r="D3318" s="1"/>
      <c r="E3318" s="1"/>
      <c r="F3318" s="1"/>
      <c r="G3318" s="1"/>
      <c r="H3318" s="11"/>
      <c r="I3318" s="11"/>
      <c r="J3318" s="11"/>
      <c r="K3318" s="2"/>
      <c r="L3318" s="2"/>
      <c r="M3318" s="1"/>
    </row>
    <row r="3319" spans="1:13" x14ac:dyDescent="0.2">
      <c r="A3319" s="1"/>
      <c r="B3319" s="1"/>
      <c r="C3319" s="16"/>
      <c r="D3319" s="1"/>
      <c r="E3319" s="1"/>
      <c r="F3319" s="1"/>
      <c r="G3319" s="1"/>
      <c r="H3319" s="11"/>
      <c r="I3319" s="11"/>
      <c r="J3319" s="11"/>
      <c r="K3319" s="2"/>
      <c r="L3319" s="2"/>
      <c r="M3319" s="1"/>
    </row>
    <row r="3320" spans="1:13" x14ac:dyDescent="0.2">
      <c r="A3320" s="1"/>
      <c r="B3320" s="1"/>
      <c r="C3320" s="16"/>
      <c r="D3320" s="1"/>
      <c r="E3320" s="1"/>
      <c r="F3320" s="1"/>
      <c r="G3320" s="1"/>
      <c r="H3320" s="11"/>
      <c r="I3320" s="11"/>
      <c r="J3320" s="11"/>
      <c r="K3320" s="2"/>
      <c r="L3320" s="2"/>
      <c r="M3320" s="1"/>
    </row>
    <row r="3321" spans="1:13" x14ac:dyDescent="0.2">
      <c r="A3321" s="1"/>
      <c r="B3321" s="1"/>
      <c r="C3321" s="16"/>
      <c r="D3321" s="1"/>
      <c r="E3321" s="1"/>
      <c r="F3321" s="1"/>
      <c r="G3321" s="1"/>
      <c r="H3321" s="11"/>
      <c r="I3321" s="11"/>
      <c r="J3321" s="11"/>
      <c r="K3321" s="2"/>
      <c r="L3321" s="2"/>
      <c r="M3321" s="1"/>
    </row>
    <row r="3322" spans="1:13" x14ac:dyDescent="0.2">
      <c r="A3322" s="1"/>
      <c r="B3322" s="1"/>
      <c r="C3322" s="16"/>
      <c r="D3322" s="1"/>
      <c r="E3322" s="1"/>
      <c r="F3322" s="1"/>
      <c r="G3322" s="1"/>
      <c r="H3322" s="11"/>
      <c r="I3322" s="11"/>
      <c r="J3322" s="11"/>
      <c r="K3322" s="2"/>
      <c r="L3322" s="2"/>
      <c r="M3322" s="1"/>
    </row>
    <row r="3323" spans="1:13" x14ac:dyDescent="0.2">
      <c r="A3323" s="1"/>
      <c r="B3323" s="1"/>
      <c r="C3323" s="16"/>
      <c r="D3323" s="1"/>
      <c r="E3323" s="1"/>
      <c r="F3323" s="1"/>
      <c r="G3323" s="1"/>
      <c r="H3323" s="11"/>
      <c r="I3323" s="11"/>
      <c r="J3323" s="11"/>
      <c r="K3323" s="2"/>
      <c r="L3323" s="2"/>
      <c r="M3323" s="1"/>
    </row>
    <row r="3324" spans="1:13" x14ac:dyDescent="0.2">
      <c r="A3324" s="1"/>
      <c r="B3324" s="1"/>
      <c r="C3324" s="16"/>
      <c r="D3324" s="1"/>
      <c r="E3324" s="1"/>
      <c r="F3324" s="1"/>
      <c r="G3324" s="1"/>
      <c r="H3324" s="11"/>
      <c r="I3324" s="11"/>
      <c r="J3324" s="11"/>
      <c r="K3324" s="2"/>
      <c r="L3324" s="2"/>
      <c r="M3324" s="1"/>
    </row>
    <row r="3325" spans="1:13" x14ac:dyDescent="0.2">
      <c r="A3325" s="1"/>
      <c r="B3325" s="1"/>
      <c r="C3325" s="16"/>
      <c r="D3325" s="1"/>
      <c r="E3325" s="1"/>
      <c r="F3325" s="1"/>
      <c r="G3325" s="1"/>
      <c r="H3325" s="11"/>
      <c r="I3325" s="11"/>
      <c r="J3325" s="11"/>
      <c r="K3325" s="2"/>
      <c r="L3325" s="2"/>
      <c r="M3325" s="1"/>
    </row>
    <row r="3326" spans="1:13" x14ac:dyDescent="0.2">
      <c r="A3326" s="1"/>
      <c r="B3326" s="1"/>
      <c r="C3326" s="16"/>
      <c r="D3326" s="1"/>
      <c r="E3326" s="1"/>
      <c r="F3326" s="1"/>
      <c r="G3326" s="1"/>
      <c r="H3326" s="11"/>
      <c r="I3326" s="11"/>
      <c r="J3326" s="11"/>
      <c r="K3326" s="2"/>
      <c r="L3326" s="2"/>
      <c r="M3326" s="1"/>
    </row>
    <row r="3327" spans="1:13" x14ac:dyDescent="0.2">
      <c r="A3327" s="1"/>
      <c r="B3327" s="1"/>
      <c r="C3327" s="16"/>
      <c r="D3327" s="1"/>
      <c r="E3327" s="1"/>
      <c r="F3327" s="1"/>
      <c r="G3327" s="1"/>
      <c r="H3327" s="11"/>
      <c r="I3327" s="11"/>
      <c r="J3327" s="11"/>
      <c r="K3327" s="2"/>
      <c r="L3327" s="2"/>
      <c r="M3327" s="1"/>
    </row>
    <row r="3328" spans="1:13" x14ac:dyDescent="0.2">
      <c r="A3328" s="1"/>
      <c r="B3328" s="1"/>
      <c r="C3328" s="16"/>
      <c r="D3328" s="1"/>
      <c r="E3328" s="1"/>
      <c r="F3328" s="1"/>
      <c r="G3328" s="1"/>
      <c r="H3328" s="11"/>
      <c r="I3328" s="11"/>
      <c r="J3328" s="11"/>
      <c r="K3328" s="2"/>
      <c r="L3328" s="2"/>
      <c r="M3328" s="1"/>
    </row>
    <row r="3329" spans="1:13" x14ac:dyDescent="0.2">
      <c r="A3329" s="1"/>
      <c r="B3329" s="1"/>
      <c r="C3329" s="16"/>
      <c r="D3329" s="1"/>
      <c r="E3329" s="1"/>
      <c r="F3329" s="1"/>
      <c r="G3329" s="1"/>
      <c r="H3329" s="11"/>
      <c r="I3329" s="11"/>
      <c r="J3329" s="11"/>
      <c r="K3329" s="2"/>
      <c r="L3329" s="2"/>
      <c r="M3329" s="1"/>
    </row>
    <row r="3330" spans="1:13" x14ac:dyDescent="0.2">
      <c r="A3330" s="1"/>
      <c r="B3330" s="1"/>
      <c r="C3330" s="16"/>
      <c r="D3330" s="1"/>
      <c r="E3330" s="1"/>
      <c r="F3330" s="1"/>
      <c r="G3330" s="1"/>
      <c r="H3330" s="11"/>
      <c r="I3330" s="11"/>
      <c r="J3330" s="11"/>
      <c r="K3330" s="2"/>
      <c r="L3330" s="2"/>
      <c r="M3330" s="1"/>
    </row>
    <row r="3331" spans="1:13" x14ac:dyDescent="0.2">
      <c r="A3331" s="1"/>
      <c r="B3331" s="1"/>
      <c r="C3331" s="16"/>
      <c r="D3331" s="1"/>
      <c r="E3331" s="1"/>
      <c r="F3331" s="1"/>
      <c r="G3331" s="1"/>
      <c r="H3331" s="11"/>
      <c r="I3331" s="11"/>
      <c r="J3331" s="11"/>
      <c r="K3331" s="2"/>
      <c r="L3331" s="2"/>
      <c r="M3331" s="1"/>
    </row>
    <row r="3332" spans="1:13" x14ac:dyDescent="0.2">
      <c r="A3332" s="1"/>
      <c r="B3332" s="1"/>
      <c r="C3332" s="16"/>
      <c r="D3332" s="1"/>
      <c r="E3332" s="1"/>
      <c r="F3332" s="1"/>
      <c r="G3332" s="1"/>
      <c r="H3332" s="11"/>
      <c r="I3332" s="11"/>
      <c r="J3332" s="11"/>
      <c r="K3332" s="2"/>
      <c r="L3332" s="2"/>
      <c r="M3332" s="1"/>
    </row>
    <row r="3333" spans="1:13" x14ac:dyDescent="0.2">
      <c r="A3333" s="1"/>
      <c r="B3333" s="1"/>
      <c r="C3333" s="16"/>
      <c r="D3333" s="1"/>
      <c r="E3333" s="1"/>
      <c r="F3333" s="1"/>
      <c r="G3333" s="1"/>
      <c r="H3333" s="11"/>
      <c r="I3333" s="11"/>
      <c r="J3333" s="11"/>
      <c r="K3333" s="2"/>
      <c r="L3333" s="2"/>
      <c r="M3333" s="1"/>
    </row>
    <row r="3334" spans="1:13" x14ac:dyDescent="0.2">
      <c r="A3334" s="1"/>
      <c r="B3334" s="1"/>
      <c r="C3334" s="16"/>
      <c r="D3334" s="1"/>
      <c r="E3334" s="1"/>
      <c r="F3334" s="1"/>
      <c r="G3334" s="1"/>
      <c r="H3334" s="11"/>
      <c r="I3334" s="11"/>
      <c r="J3334" s="11"/>
      <c r="K3334" s="2"/>
      <c r="L3334" s="2"/>
      <c r="M3334" s="1"/>
    </row>
    <row r="3335" spans="1:13" x14ac:dyDescent="0.2">
      <c r="A3335" s="1"/>
      <c r="B3335" s="1"/>
      <c r="C3335" s="16"/>
      <c r="D3335" s="1"/>
      <c r="E3335" s="1"/>
      <c r="F3335" s="1"/>
      <c r="G3335" s="1"/>
      <c r="H3335" s="11"/>
      <c r="I3335" s="11"/>
      <c r="J3335" s="11"/>
      <c r="K3335" s="2"/>
      <c r="L3335" s="2"/>
      <c r="M3335" s="1"/>
    </row>
    <row r="3336" spans="1:13" x14ac:dyDescent="0.2">
      <c r="A3336" s="1"/>
      <c r="B3336" s="1"/>
      <c r="C3336" s="16"/>
      <c r="D3336" s="1"/>
      <c r="E3336" s="1"/>
      <c r="F3336" s="1"/>
      <c r="G3336" s="1"/>
      <c r="H3336" s="11"/>
      <c r="I3336" s="11"/>
      <c r="J3336" s="11"/>
      <c r="K3336" s="2"/>
      <c r="L3336" s="2"/>
      <c r="M3336" s="1"/>
    </row>
    <row r="3337" spans="1:13" x14ac:dyDescent="0.2">
      <c r="A3337" s="1"/>
      <c r="B3337" s="1"/>
      <c r="C3337" s="16"/>
      <c r="D3337" s="1"/>
      <c r="E3337" s="1"/>
      <c r="F3337" s="1"/>
      <c r="G3337" s="1"/>
      <c r="H3337" s="11"/>
      <c r="I3337" s="11"/>
      <c r="J3337" s="11"/>
      <c r="K3337" s="2"/>
      <c r="L3337" s="2"/>
      <c r="M3337" s="1"/>
    </row>
    <row r="3338" spans="1:13" x14ac:dyDescent="0.2">
      <c r="A3338" s="1"/>
      <c r="B3338" s="1"/>
      <c r="C3338" s="16"/>
      <c r="D3338" s="1"/>
      <c r="E3338" s="1"/>
      <c r="F3338" s="1"/>
      <c r="G3338" s="1"/>
      <c r="H3338" s="11"/>
      <c r="I3338" s="11"/>
      <c r="J3338" s="11"/>
      <c r="K3338" s="2"/>
      <c r="L3338" s="2"/>
      <c r="M3338" s="1"/>
    </row>
    <row r="3339" spans="1:13" x14ac:dyDescent="0.2">
      <c r="A3339" s="1"/>
      <c r="B3339" s="1"/>
      <c r="C3339" s="16"/>
      <c r="D3339" s="1"/>
      <c r="E3339" s="1"/>
      <c r="F3339" s="1"/>
      <c r="G3339" s="1"/>
      <c r="H3339" s="11"/>
      <c r="I3339" s="11"/>
      <c r="J3339" s="11"/>
      <c r="K3339" s="2"/>
      <c r="L3339" s="2"/>
      <c r="M3339" s="1"/>
    </row>
    <row r="3340" spans="1:13" x14ac:dyDescent="0.2">
      <c r="A3340" s="1"/>
      <c r="B3340" s="1"/>
      <c r="C3340" s="16"/>
      <c r="D3340" s="1"/>
      <c r="E3340" s="1"/>
      <c r="F3340" s="1"/>
      <c r="G3340" s="1"/>
      <c r="H3340" s="11"/>
      <c r="I3340" s="11"/>
      <c r="J3340" s="11"/>
      <c r="K3340" s="2"/>
      <c r="L3340" s="2"/>
      <c r="M3340" s="1"/>
    </row>
    <row r="3341" spans="1:13" x14ac:dyDescent="0.2">
      <c r="A3341" s="1"/>
      <c r="B3341" s="1"/>
      <c r="C3341" s="16"/>
      <c r="D3341" s="1"/>
      <c r="E3341" s="1"/>
      <c r="F3341" s="1"/>
      <c r="G3341" s="1"/>
      <c r="H3341" s="11"/>
      <c r="I3341" s="11"/>
      <c r="J3341" s="11"/>
      <c r="K3341" s="2"/>
      <c r="L3341" s="2"/>
      <c r="M3341" s="1"/>
    </row>
    <row r="3342" spans="1:13" x14ac:dyDescent="0.2">
      <c r="A3342" s="1"/>
      <c r="B3342" s="1"/>
      <c r="C3342" s="16"/>
      <c r="D3342" s="1"/>
      <c r="E3342" s="1"/>
      <c r="F3342" s="1"/>
      <c r="G3342" s="1"/>
      <c r="H3342" s="11"/>
      <c r="I3342" s="11"/>
      <c r="J3342" s="11"/>
      <c r="K3342" s="2"/>
      <c r="L3342" s="2"/>
      <c r="M3342" s="1"/>
    </row>
    <row r="3343" spans="1:13" x14ac:dyDescent="0.2">
      <c r="A3343" s="1"/>
      <c r="B3343" s="1"/>
      <c r="C3343" s="16"/>
      <c r="D3343" s="1"/>
      <c r="E3343" s="1"/>
      <c r="F3343" s="1"/>
      <c r="G3343" s="1"/>
      <c r="H3343" s="11"/>
      <c r="I3343" s="11"/>
      <c r="J3343" s="11"/>
      <c r="K3343" s="2"/>
      <c r="L3343" s="2"/>
      <c r="M3343" s="1"/>
    </row>
    <row r="3344" spans="1:13" x14ac:dyDescent="0.2">
      <c r="A3344" s="1"/>
      <c r="B3344" s="1"/>
      <c r="C3344" s="16"/>
      <c r="D3344" s="1"/>
      <c r="E3344" s="1"/>
      <c r="F3344" s="1"/>
      <c r="G3344" s="1"/>
      <c r="H3344" s="11"/>
      <c r="I3344" s="11"/>
      <c r="J3344" s="11"/>
      <c r="K3344" s="2"/>
      <c r="L3344" s="2"/>
      <c r="M3344" s="1"/>
    </row>
    <row r="3345" spans="1:13" x14ac:dyDescent="0.2">
      <c r="A3345" s="1"/>
      <c r="B3345" s="1"/>
      <c r="C3345" s="16"/>
      <c r="D3345" s="1"/>
      <c r="E3345" s="1"/>
      <c r="F3345" s="1"/>
      <c r="G3345" s="1"/>
      <c r="H3345" s="11"/>
      <c r="I3345" s="11"/>
      <c r="J3345" s="11"/>
      <c r="K3345" s="2"/>
      <c r="L3345" s="2"/>
      <c r="M3345" s="1"/>
    </row>
    <row r="3346" spans="1:13" x14ac:dyDescent="0.2">
      <c r="A3346" s="1"/>
      <c r="B3346" s="1"/>
      <c r="C3346" s="16"/>
      <c r="D3346" s="1"/>
      <c r="E3346" s="1"/>
      <c r="F3346" s="1"/>
      <c r="G3346" s="1"/>
      <c r="H3346" s="11"/>
      <c r="I3346" s="11"/>
      <c r="J3346" s="11"/>
      <c r="K3346" s="2"/>
      <c r="L3346" s="2"/>
      <c r="M3346" s="1"/>
    </row>
    <row r="3347" spans="1:13" x14ac:dyDescent="0.2">
      <c r="A3347" s="1"/>
      <c r="B3347" s="1"/>
      <c r="C3347" s="16"/>
      <c r="D3347" s="1"/>
      <c r="E3347" s="1"/>
      <c r="F3347" s="1"/>
      <c r="G3347" s="1"/>
      <c r="H3347" s="11"/>
      <c r="I3347" s="11"/>
      <c r="J3347" s="11"/>
      <c r="K3347" s="2"/>
      <c r="L3347" s="2"/>
      <c r="M3347" s="1"/>
    </row>
    <row r="3348" spans="1:13" x14ac:dyDescent="0.2">
      <c r="A3348" s="1"/>
      <c r="B3348" s="1"/>
      <c r="C3348" s="16"/>
      <c r="D3348" s="1"/>
      <c r="E3348" s="1"/>
      <c r="F3348" s="1"/>
      <c r="G3348" s="1"/>
      <c r="H3348" s="11"/>
      <c r="I3348" s="11"/>
      <c r="J3348" s="11"/>
      <c r="K3348" s="2"/>
      <c r="L3348" s="2"/>
      <c r="M3348" s="1"/>
    </row>
    <row r="3349" spans="1:13" x14ac:dyDescent="0.2">
      <c r="A3349" s="1"/>
      <c r="B3349" s="1"/>
      <c r="C3349" s="16"/>
      <c r="D3349" s="1"/>
      <c r="E3349" s="1"/>
      <c r="F3349" s="1"/>
      <c r="G3349" s="1"/>
      <c r="H3349" s="11"/>
      <c r="I3349" s="11"/>
      <c r="J3349" s="11"/>
      <c r="K3349" s="2"/>
      <c r="L3349" s="2"/>
      <c r="M3349" s="1"/>
    </row>
    <row r="3350" spans="1:13" x14ac:dyDescent="0.2">
      <c r="A3350" s="1"/>
      <c r="B3350" s="1"/>
      <c r="C3350" s="16"/>
      <c r="D3350" s="1"/>
      <c r="E3350" s="1"/>
      <c r="F3350" s="1"/>
      <c r="G3350" s="1"/>
      <c r="H3350" s="11"/>
      <c r="I3350" s="11"/>
      <c r="J3350" s="11"/>
      <c r="K3350" s="2"/>
      <c r="L3350" s="2"/>
      <c r="M3350" s="1"/>
    </row>
    <row r="3351" spans="1:13" x14ac:dyDescent="0.2">
      <c r="A3351" s="1"/>
      <c r="B3351" s="1"/>
      <c r="C3351" s="16"/>
      <c r="D3351" s="1"/>
      <c r="E3351" s="1"/>
      <c r="F3351" s="1"/>
      <c r="G3351" s="1"/>
      <c r="H3351" s="11"/>
      <c r="I3351" s="11"/>
      <c r="J3351" s="11"/>
      <c r="K3351" s="2"/>
      <c r="L3351" s="2"/>
      <c r="M3351" s="1"/>
    </row>
    <row r="3352" spans="1:13" x14ac:dyDescent="0.2">
      <c r="A3352" s="1"/>
      <c r="B3352" s="1"/>
      <c r="C3352" s="16"/>
      <c r="D3352" s="1"/>
      <c r="E3352" s="1"/>
      <c r="F3352" s="1"/>
      <c r="G3352" s="1"/>
      <c r="H3352" s="11"/>
      <c r="I3352" s="11"/>
      <c r="J3352" s="11"/>
      <c r="K3352" s="2"/>
      <c r="L3352" s="2"/>
      <c r="M3352" s="1"/>
    </row>
    <row r="3353" spans="1:13" x14ac:dyDescent="0.2">
      <c r="A3353" s="1"/>
      <c r="B3353" s="1"/>
      <c r="C3353" s="16"/>
      <c r="D3353" s="1"/>
      <c r="E3353" s="1"/>
      <c r="F3353" s="1"/>
      <c r="G3353" s="1"/>
      <c r="H3353" s="11"/>
      <c r="I3353" s="11"/>
      <c r="J3353" s="11"/>
      <c r="K3353" s="2"/>
      <c r="L3353" s="2"/>
      <c r="M3353" s="1"/>
    </row>
    <row r="3354" spans="1:13" x14ac:dyDescent="0.2">
      <c r="A3354" s="1"/>
      <c r="B3354" s="1"/>
      <c r="C3354" s="16"/>
      <c r="D3354" s="1"/>
      <c r="E3354" s="1"/>
      <c r="F3354" s="1"/>
      <c r="G3354" s="1"/>
      <c r="H3354" s="11"/>
      <c r="I3354" s="11"/>
      <c r="J3354" s="11"/>
      <c r="K3354" s="2"/>
      <c r="L3354" s="2"/>
      <c r="M3354" s="1"/>
    </row>
    <row r="3355" spans="1:13" x14ac:dyDescent="0.2">
      <c r="A3355" s="1"/>
      <c r="B3355" s="1"/>
      <c r="C3355" s="16"/>
      <c r="D3355" s="1"/>
      <c r="E3355" s="1"/>
      <c r="F3355" s="1"/>
      <c r="G3355" s="1"/>
      <c r="H3355" s="11"/>
      <c r="I3355" s="11"/>
      <c r="J3355" s="11"/>
      <c r="K3355" s="2"/>
      <c r="L3355" s="2"/>
      <c r="M3355" s="1"/>
    </row>
    <row r="3356" spans="1:13" x14ac:dyDescent="0.2">
      <c r="A3356" s="1"/>
      <c r="B3356" s="1"/>
      <c r="C3356" s="16"/>
      <c r="D3356" s="1"/>
      <c r="E3356" s="1"/>
      <c r="F3356" s="1"/>
      <c r="G3356" s="1"/>
      <c r="H3356" s="11"/>
      <c r="I3356" s="11"/>
      <c r="J3356" s="11"/>
      <c r="K3356" s="2"/>
      <c r="L3356" s="2"/>
      <c r="M3356" s="1"/>
    </row>
    <row r="3357" spans="1:13" x14ac:dyDescent="0.2">
      <c r="A3357" s="1"/>
      <c r="B3357" s="1"/>
      <c r="C3357" s="16"/>
      <c r="D3357" s="1"/>
      <c r="E3357" s="1"/>
      <c r="F3357" s="1"/>
      <c r="G3357" s="1"/>
      <c r="H3357" s="11"/>
      <c r="I3357" s="11"/>
      <c r="J3357" s="11"/>
      <c r="K3357" s="2"/>
      <c r="L3357" s="2"/>
      <c r="M3357" s="1"/>
    </row>
    <row r="3358" spans="1:13" x14ac:dyDescent="0.2">
      <c r="A3358" s="1"/>
      <c r="B3358" s="1"/>
      <c r="C3358" s="16"/>
      <c r="D3358" s="1"/>
      <c r="E3358" s="1"/>
      <c r="F3358" s="1"/>
      <c r="G3358" s="1"/>
      <c r="H3358" s="11"/>
      <c r="I3358" s="11"/>
      <c r="J3358" s="11"/>
      <c r="K3358" s="2"/>
      <c r="L3358" s="2"/>
      <c r="M3358" s="1"/>
    </row>
    <row r="3359" spans="1:13" x14ac:dyDescent="0.2">
      <c r="A3359" s="1"/>
      <c r="B3359" s="1"/>
      <c r="C3359" s="16"/>
      <c r="D3359" s="1"/>
      <c r="E3359" s="1"/>
      <c r="F3359" s="1"/>
      <c r="G3359" s="1"/>
      <c r="H3359" s="11"/>
      <c r="I3359" s="11"/>
      <c r="J3359" s="11"/>
      <c r="K3359" s="2"/>
      <c r="L3359" s="2"/>
      <c r="M3359" s="1"/>
    </row>
    <row r="3360" spans="1:13" x14ac:dyDescent="0.2">
      <c r="A3360" s="1"/>
      <c r="B3360" s="1"/>
      <c r="C3360" s="16"/>
      <c r="D3360" s="1"/>
      <c r="E3360" s="1"/>
      <c r="F3360" s="1"/>
      <c r="G3360" s="1"/>
      <c r="H3360" s="11"/>
      <c r="I3360" s="11"/>
      <c r="J3360" s="11"/>
      <c r="K3360" s="2"/>
      <c r="L3360" s="2"/>
      <c r="M3360" s="1"/>
    </row>
    <row r="3361" spans="1:13" x14ac:dyDescent="0.2">
      <c r="A3361" s="1"/>
      <c r="B3361" s="1"/>
      <c r="C3361" s="16"/>
      <c r="D3361" s="1"/>
      <c r="E3361" s="1"/>
      <c r="F3361" s="1"/>
      <c r="G3361" s="1"/>
      <c r="H3361" s="11"/>
      <c r="I3361" s="11"/>
      <c r="J3361" s="11"/>
      <c r="K3361" s="2"/>
      <c r="L3361" s="2"/>
      <c r="M3361" s="1"/>
    </row>
    <row r="3362" spans="1:13" x14ac:dyDescent="0.2">
      <c r="A3362" s="1"/>
      <c r="B3362" s="1"/>
      <c r="C3362" s="16"/>
      <c r="D3362" s="1"/>
      <c r="E3362" s="1"/>
      <c r="F3362" s="1"/>
      <c r="G3362" s="1"/>
      <c r="H3362" s="11"/>
      <c r="I3362" s="11"/>
      <c r="J3362" s="11"/>
      <c r="K3362" s="2"/>
      <c r="L3362" s="2"/>
      <c r="M3362" s="1"/>
    </row>
    <row r="3363" spans="1:13" x14ac:dyDescent="0.2">
      <c r="A3363" s="1"/>
      <c r="B3363" s="1"/>
      <c r="C3363" s="16"/>
      <c r="D3363" s="1"/>
      <c r="E3363" s="1"/>
      <c r="F3363" s="1"/>
      <c r="G3363" s="1"/>
      <c r="H3363" s="11"/>
      <c r="I3363" s="11"/>
      <c r="J3363" s="11"/>
      <c r="K3363" s="2"/>
      <c r="L3363" s="2"/>
      <c r="M3363" s="1"/>
    </row>
    <row r="3364" spans="1:13" x14ac:dyDescent="0.2">
      <c r="A3364" s="1"/>
      <c r="B3364" s="1"/>
      <c r="C3364" s="16"/>
      <c r="D3364" s="1"/>
      <c r="E3364" s="1"/>
      <c r="F3364" s="1"/>
      <c r="G3364" s="1"/>
      <c r="H3364" s="11"/>
      <c r="I3364" s="11"/>
      <c r="J3364" s="11"/>
      <c r="K3364" s="2"/>
      <c r="L3364" s="2"/>
      <c r="M3364" s="1"/>
    </row>
    <row r="3365" spans="1:13" x14ac:dyDescent="0.2">
      <c r="A3365" s="1"/>
      <c r="B3365" s="1"/>
      <c r="C3365" s="16"/>
      <c r="D3365" s="1"/>
      <c r="E3365" s="1"/>
      <c r="F3365" s="1"/>
      <c r="G3365" s="1"/>
      <c r="H3365" s="11"/>
      <c r="I3365" s="11"/>
      <c r="J3365" s="11"/>
      <c r="K3365" s="2"/>
      <c r="L3365" s="2"/>
      <c r="M3365" s="1"/>
    </row>
    <row r="3366" spans="1:13" x14ac:dyDescent="0.2">
      <c r="A3366" s="1"/>
      <c r="B3366" s="1"/>
      <c r="C3366" s="16"/>
      <c r="D3366" s="1"/>
      <c r="E3366" s="1"/>
      <c r="F3366" s="1"/>
      <c r="G3366" s="1"/>
      <c r="H3366" s="11"/>
      <c r="I3366" s="11"/>
      <c r="J3366" s="11"/>
      <c r="K3366" s="2"/>
      <c r="L3366" s="2"/>
      <c r="M3366" s="1"/>
    </row>
    <row r="3367" spans="1:13" x14ac:dyDescent="0.2">
      <c r="A3367" s="1"/>
      <c r="B3367" s="1"/>
      <c r="C3367" s="16"/>
      <c r="D3367" s="1"/>
      <c r="E3367" s="1"/>
      <c r="F3367" s="1"/>
      <c r="G3367" s="1"/>
      <c r="H3367" s="11"/>
      <c r="I3367" s="11"/>
      <c r="J3367" s="11"/>
      <c r="K3367" s="2"/>
      <c r="L3367" s="2"/>
      <c r="M3367" s="1"/>
    </row>
    <row r="3368" spans="1:13" x14ac:dyDescent="0.2">
      <c r="A3368" s="1"/>
      <c r="B3368" s="1"/>
      <c r="C3368" s="16"/>
      <c r="D3368" s="1"/>
      <c r="E3368" s="1"/>
      <c r="F3368" s="1"/>
      <c r="G3368" s="1"/>
      <c r="H3368" s="11"/>
      <c r="I3368" s="11"/>
      <c r="J3368" s="11"/>
      <c r="K3368" s="2"/>
      <c r="L3368" s="2"/>
      <c r="M3368" s="1"/>
    </row>
    <row r="3369" spans="1:13" x14ac:dyDescent="0.2">
      <c r="A3369" s="1"/>
      <c r="B3369" s="1"/>
      <c r="C3369" s="16"/>
      <c r="D3369" s="1"/>
      <c r="E3369" s="1"/>
      <c r="F3369" s="1"/>
      <c r="G3369" s="1"/>
      <c r="H3369" s="11"/>
      <c r="I3369" s="11"/>
      <c r="J3369" s="11"/>
      <c r="K3369" s="2"/>
      <c r="L3369" s="2"/>
      <c r="M3369" s="1"/>
    </row>
    <row r="3370" spans="1:13" x14ac:dyDescent="0.2">
      <c r="A3370" s="1"/>
      <c r="B3370" s="1"/>
      <c r="C3370" s="16"/>
      <c r="D3370" s="1"/>
      <c r="E3370" s="1"/>
      <c r="F3370" s="1"/>
      <c r="G3370" s="1"/>
      <c r="H3370" s="11"/>
      <c r="I3370" s="11"/>
      <c r="J3370" s="11"/>
      <c r="K3370" s="2"/>
      <c r="L3370" s="2"/>
      <c r="M3370" s="1"/>
    </row>
    <row r="3371" spans="1:13" x14ac:dyDescent="0.2">
      <c r="A3371" s="1"/>
      <c r="B3371" s="1"/>
      <c r="C3371" s="16"/>
      <c r="D3371" s="1"/>
      <c r="E3371" s="1"/>
      <c r="F3371" s="1"/>
      <c r="G3371" s="1"/>
      <c r="H3371" s="11"/>
      <c r="I3371" s="11"/>
      <c r="J3371" s="11"/>
      <c r="K3371" s="2"/>
      <c r="L3371" s="2"/>
      <c r="M3371" s="1"/>
    </row>
    <row r="3372" spans="1:13" x14ac:dyDescent="0.2">
      <c r="A3372" s="1"/>
      <c r="B3372" s="1"/>
      <c r="C3372" s="16"/>
      <c r="D3372" s="1"/>
      <c r="E3372" s="1"/>
      <c r="F3372" s="1"/>
      <c r="G3372" s="1"/>
      <c r="H3372" s="11"/>
      <c r="I3372" s="11"/>
      <c r="J3372" s="11"/>
      <c r="K3372" s="2"/>
      <c r="L3372" s="2"/>
      <c r="M3372" s="1"/>
    </row>
    <row r="3373" spans="1:13" x14ac:dyDescent="0.2">
      <c r="A3373" s="1"/>
      <c r="B3373" s="1"/>
      <c r="C3373" s="16"/>
      <c r="D3373" s="1"/>
      <c r="E3373" s="1"/>
      <c r="F3373" s="1"/>
      <c r="G3373" s="1"/>
      <c r="H3373" s="11"/>
      <c r="I3373" s="11"/>
      <c r="J3373" s="11"/>
      <c r="K3373" s="2"/>
      <c r="L3373" s="2"/>
      <c r="M3373" s="1"/>
    </row>
    <row r="3374" spans="1:13" x14ac:dyDescent="0.2">
      <c r="A3374" s="1"/>
      <c r="B3374" s="1"/>
      <c r="C3374" s="16"/>
      <c r="D3374" s="1"/>
      <c r="E3374" s="1"/>
      <c r="F3374" s="1"/>
      <c r="G3374" s="1"/>
      <c r="H3374" s="11"/>
      <c r="I3374" s="11"/>
      <c r="J3374" s="11"/>
      <c r="K3374" s="2"/>
      <c r="L3374" s="2"/>
      <c r="M3374" s="1"/>
    </row>
    <row r="3375" spans="1:13" x14ac:dyDescent="0.2">
      <c r="A3375" s="1"/>
      <c r="B3375" s="1"/>
      <c r="C3375" s="16"/>
      <c r="D3375" s="1"/>
      <c r="E3375" s="1"/>
      <c r="F3375" s="1"/>
      <c r="G3375" s="1"/>
      <c r="H3375" s="11"/>
      <c r="I3375" s="11"/>
      <c r="J3375" s="11"/>
      <c r="K3375" s="2"/>
      <c r="L3375" s="2"/>
      <c r="M3375" s="1"/>
    </row>
    <row r="3376" spans="1:13" x14ac:dyDescent="0.2">
      <c r="A3376" s="1"/>
      <c r="B3376" s="1"/>
      <c r="C3376" s="16"/>
      <c r="D3376" s="1"/>
      <c r="E3376" s="1"/>
      <c r="F3376" s="1"/>
      <c r="G3376" s="1"/>
      <c r="H3376" s="11"/>
      <c r="I3376" s="11"/>
      <c r="J3376" s="11"/>
      <c r="K3376" s="2"/>
      <c r="L3376" s="2"/>
      <c r="M3376" s="1"/>
    </row>
    <row r="3377" spans="1:13" x14ac:dyDescent="0.2">
      <c r="A3377" s="1"/>
      <c r="B3377" s="1"/>
      <c r="C3377" s="16"/>
      <c r="D3377" s="1"/>
      <c r="E3377" s="1"/>
      <c r="F3377" s="1"/>
      <c r="G3377" s="1"/>
      <c r="H3377" s="11"/>
      <c r="I3377" s="11"/>
      <c r="J3377" s="11"/>
      <c r="K3377" s="2"/>
      <c r="L3377" s="2"/>
      <c r="M3377" s="1"/>
    </row>
    <row r="3378" spans="1:13" x14ac:dyDescent="0.2">
      <c r="A3378" s="1"/>
      <c r="B3378" s="1"/>
      <c r="C3378" s="16"/>
      <c r="D3378" s="1"/>
      <c r="E3378" s="1"/>
      <c r="F3378" s="1"/>
      <c r="G3378" s="1"/>
      <c r="H3378" s="11"/>
      <c r="I3378" s="11"/>
      <c r="J3378" s="11"/>
      <c r="K3378" s="2"/>
      <c r="L3378" s="2"/>
      <c r="M3378" s="1"/>
    </row>
    <row r="3379" spans="1:13" x14ac:dyDescent="0.2">
      <c r="A3379" s="1"/>
      <c r="B3379" s="1"/>
      <c r="C3379" s="16"/>
      <c r="D3379" s="1"/>
      <c r="E3379" s="1"/>
      <c r="F3379" s="1"/>
      <c r="G3379" s="1"/>
      <c r="H3379" s="11"/>
      <c r="I3379" s="11"/>
      <c r="J3379" s="11"/>
      <c r="K3379" s="2"/>
      <c r="L3379" s="2"/>
      <c r="M3379" s="1"/>
    </row>
    <row r="3380" spans="1:13" x14ac:dyDescent="0.2">
      <c r="A3380" s="1"/>
      <c r="B3380" s="1"/>
      <c r="C3380" s="16"/>
      <c r="D3380" s="1"/>
      <c r="E3380" s="1"/>
      <c r="F3380" s="1"/>
      <c r="G3380" s="1"/>
      <c r="H3380" s="11"/>
      <c r="I3380" s="11"/>
      <c r="J3380" s="11"/>
      <c r="K3380" s="2"/>
      <c r="L3380" s="2"/>
      <c r="M3380" s="1"/>
    </row>
    <row r="3381" spans="1:13" x14ac:dyDescent="0.2">
      <c r="A3381" s="1"/>
      <c r="B3381" s="1"/>
      <c r="C3381" s="16"/>
      <c r="D3381" s="1"/>
      <c r="E3381" s="1"/>
      <c r="F3381" s="1"/>
      <c r="G3381" s="1"/>
      <c r="H3381" s="11"/>
      <c r="I3381" s="11"/>
      <c r="J3381" s="11"/>
      <c r="K3381" s="2"/>
      <c r="L3381" s="2"/>
      <c r="M3381" s="1"/>
    </row>
    <row r="3382" spans="1:13" x14ac:dyDescent="0.2">
      <c r="A3382" s="1"/>
      <c r="B3382" s="1"/>
      <c r="C3382" s="16"/>
      <c r="D3382" s="1"/>
      <c r="E3382" s="1"/>
      <c r="F3382" s="1"/>
      <c r="G3382" s="1"/>
      <c r="H3382" s="11"/>
      <c r="I3382" s="11"/>
      <c r="J3382" s="11"/>
      <c r="K3382" s="2"/>
      <c r="L3382" s="2"/>
      <c r="M3382" s="1"/>
    </row>
    <row r="3383" spans="1:13" x14ac:dyDescent="0.2">
      <c r="A3383" s="1"/>
      <c r="B3383" s="1"/>
      <c r="C3383" s="16"/>
      <c r="D3383" s="1"/>
      <c r="E3383" s="1"/>
      <c r="F3383" s="1"/>
      <c r="G3383" s="1"/>
      <c r="H3383" s="11"/>
      <c r="I3383" s="11"/>
      <c r="J3383" s="11"/>
      <c r="K3383" s="2"/>
      <c r="L3383" s="2"/>
      <c r="M3383" s="1"/>
    </row>
    <row r="3384" spans="1:13" x14ac:dyDescent="0.2">
      <c r="A3384" s="1"/>
      <c r="B3384" s="1"/>
      <c r="C3384" s="16"/>
      <c r="D3384" s="1"/>
      <c r="E3384" s="1"/>
      <c r="F3384" s="1"/>
      <c r="G3384" s="1"/>
      <c r="H3384" s="11"/>
      <c r="I3384" s="11"/>
      <c r="J3384" s="11"/>
      <c r="K3384" s="2"/>
      <c r="L3384" s="2"/>
      <c r="M3384" s="1"/>
    </row>
    <row r="3385" spans="1:13" x14ac:dyDescent="0.2">
      <c r="A3385" s="1"/>
      <c r="B3385" s="1"/>
      <c r="C3385" s="16"/>
      <c r="D3385" s="1"/>
      <c r="E3385" s="1"/>
      <c r="F3385" s="1"/>
      <c r="G3385" s="1"/>
      <c r="H3385" s="11"/>
      <c r="I3385" s="11"/>
      <c r="J3385" s="11"/>
      <c r="K3385" s="2"/>
      <c r="L3385" s="2"/>
      <c r="M3385" s="1"/>
    </row>
    <row r="3386" spans="1:13" x14ac:dyDescent="0.2">
      <c r="A3386" s="1"/>
      <c r="B3386" s="1"/>
      <c r="C3386" s="16"/>
      <c r="D3386" s="1"/>
      <c r="E3386" s="1"/>
      <c r="F3386" s="1"/>
      <c r="G3386" s="1"/>
      <c r="H3386" s="11"/>
      <c r="I3386" s="11"/>
      <c r="J3386" s="11"/>
      <c r="K3386" s="2"/>
      <c r="L3386" s="2"/>
      <c r="M3386" s="1"/>
    </row>
    <row r="3387" spans="1:13" x14ac:dyDescent="0.2">
      <c r="A3387" s="1"/>
      <c r="B3387" s="1"/>
      <c r="C3387" s="16"/>
      <c r="D3387" s="1"/>
      <c r="E3387" s="1"/>
      <c r="F3387" s="1"/>
      <c r="G3387" s="1"/>
      <c r="H3387" s="11"/>
      <c r="I3387" s="11"/>
      <c r="J3387" s="11"/>
      <c r="K3387" s="2"/>
      <c r="L3387" s="2"/>
      <c r="M3387" s="1"/>
    </row>
    <row r="3388" spans="1:13" x14ac:dyDescent="0.2">
      <c r="A3388" s="1"/>
      <c r="B3388" s="1"/>
      <c r="C3388" s="16"/>
      <c r="D3388" s="1"/>
      <c r="E3388" s="1"/>
      <c r="F3388" s="1"/>
      <c r="G3388" s="1"/>
      <c r="H3388" s="11"/>
      <c r="I3388" s="11"/>
      <c r="J3388" s="11"/>
      <c r="K3388" s="2"/>
      <c r="L3388" s="2"/>
      <c r="M3388" s="1"/>
    </row>
    <row r="3389" spans="1:13" x14ac:dyDescent="0.2">
      <c r="A3389" s="1"/>
      <c r="B3389" s="1"/>
      <c r="C3389" s="16"/>
      <c r="D3389" s="1"/>
      <c r="E3389" s="1"/>
      <c r="F3389" s="1"/>
      <c r="G3389" s="1"/>
      <c r="H3389" s="11"/>
      <c r="I3389" s="11"/>
      <c r="J3389" s="11"/>
      <c r="K3389" s="2"/>
      <c r="L3389" s="2"/>
      <c r="M3389" s="1"/>
    </row>
    <row r="3390" spans="1:13" x14ac:dyDescent="0.2">
      <c r="A3390" s="1"/>
      <c r="B3390" s="1"/>
      <c r="C3390" s="16"/>
      <c r="D3390" s="1"/>
      <c r="E3390" s="1"/>
      <c r="F3390" s="1"/>
      <c r="G3390" s="1"/>
      <c r="H3390" s="11"/>
      <c r="I3390" s="11"/>
      <c r="J3390" s="11"/>
      <c r="K3390" s="2"/>
      <c r="L3390" s="2"/>
      <c r="M3390" s="1"/>
    </row>
    <row r="3391" spans="1:13" x14ac:dyDescent="0.2">
      <c r="A3391" s="1"/>
      <c r="B3391" s="1"/>
      <c r="C3391" s="16"/>
      <c r="D3391" s="1"/>
      <c r="E3391" s="1"/>
      <c r="F3391" s="1"/>
      <c r="G3391" s="1"/>
      <c r="H3391" s="11"/>
      <c r="I3391" s="11"/>
      <c r="J3391" s="11"/>
      <c r="K3391" s="2"/>
      <c r="L3391" s="2"/>
      <c r="M3391" s="1"/>
    </row>
    <row r="3392" spans="1:13" x14ac:dyDescent="0.2">
      <c r="A3392" s="1"/>
      <c r="B3392" s="1"/>
      <c r="C3392" s="16"/>
      <c r="D3392" s="1"/>
      <c r="E3392" s="1"/>
      <c r="F3392" s="1"/>
      <c r="G3392" s="1"/>
      <c r="H3392" s="11"/>
      <c r="I3392" s="11"/>
      <c r="J3392" s="11"/>
      <c r="K3392" s="2"/>
      <c r="L3392" s="2"/>
      <c r="M3392" s="1"/>
    </row>
    <row r="3393" spans="1:13" x14ac:dyDescent="0.2">
      <c r="A3393" s="1"/>
      <c r="B3393" s="1"/>
      <c r="C3393" s="16"/>
      <c r="D3393" s="1"/>
      <c r="E3393" s="1"/>
      <c r="F3393" s="1"/>
      <c r="G3393" s="1"/>
      <c r="H3393" s="11"/>
      <c r="I3393" s="11"/>
      <c r="J3393" s="11"/>
      <c r="K3393" s="2"/>
      <c r="L3393" s="2"/>
      <c r="M3393" s="1"/>
    </row>
    <row r="3394" spans="1:13" x14ac:dyDescent="0.2">
      <c r="A3394" s="1"/>
      <c r="B3394" s="1"/>
      <c r="C3394" s="16"/>
      <c r="D3394" s="1"/>
      <c r="E3394" s="1"/>
      <c r="F3394" s="1"/>
      <c r="G3394" s="1"/>
      <c r="H3394" s="11"/>
      <c r="I3394" s="11"/>
      <c r="J3394" s="11"/>
      <c r="K3394" s="2"/>
      <c r="L3394" s="2"/>
      <c r="M3394" s="1"/>
    </row>
    <row r="3395" spans="1:13" x14ac:dyDescent="0.2">
      <c r="A3395" s="1"/>
      <c r="B3395" s="1"/>
      <c r="C3395" s="16"/>
      <c r="D3395" s="1"/>
      <c r="E3395" s="1"/>
      <c r="F3395" s="1"/>
      <c r="G3395" s="1"/>
      <c r="H3395" s="11"/>
      <c r="I3395" s="11"/>
      <c r="J3395" s="11"/>
      <c r="K3395" s="2"/>
      <c r="L3395" s="2"/>
      <c r="M3395" s="1"/>
    </row>
    <row r="3396" spans="1:13" x14ac:dyDescent="0.2">
      <c r="A3396" s="1"/>
      <c r="B3396" s="1"/>
      <c r="C3396" s="16"/>
      <c r="D3396" s="1"/>
      <c r="E3396" s="1"/>
      <c r="F3396" s="1"/>
      <c r="G3396" s="1"/>
      <c r="H3396" s="11"/>
      <c r="I3396" s="11"/>
      <c r="J3396" s="11"/>
      <c r="K3396" s="2"/>
      <c r="L3396" s="2"/>
      <c r="M3396" s="1"/>
    </row>
    <row r="3397" spans="1:13" x14ac:dyDescent="0.2">
      <c r="A3397" s="1"/>
      <c r="B3397" s="1"/>
      <c r="C3397" s="16"/>
      <c r="D3397" s="1"/>
      <c r="E3397" s="1"/>
      <c r="F3397" s="1"/>
      <c r="G3397" s="1"/>
      <c r="H3397" s="11"/>
      <c r="I3397" s="11"/>
      <c r="J3397" s="11"/>
      <c r="K3397" s="2"/>
      <c r="L3397" s="2"/>
      <c r="M3397" s="1"/>
    </row>
    <row r="3398" spans="1:13" x14ac:dyDescent="0.2">
      <c r="A3398" s="1"/>
      <c r="B3398" s="1"/>
      <c r="C3398" s="16"/>
      <c r="D3398" s="1"/>
      <c r="E3398" s="1"/>
      <c r="F3398" s="1"/>
      <c r="G3398" s="1"/>
      <c r="H3398" s="11"/>
      <c r="I3398" s="11"/>
      <c r="J3398" s="11"/>
      <c r="K3398" s="2"/>
      <c r="L3398" s="2"/>
      <c r="M3398" s="1"/>
    </row>
    <row r="3399" spans="1:13" x14ac:dyDescent="0.2">
      <c r="A3399" s="1"/>
      <c r="B3399" s="1"/>
      <c r="C3399" s="16"/>
      <c r="D3399" s="1"/>
      <c r="E3399" s="1"/>
      <c r="F3399" s="1"/>
      <c r="G3399" s="1"/>
      <c r="H3399" s="11"/>
      <c r="I3399" s="11"/>
      <c r="J3399" s="11"/>
      <c r="K3399" s="2"/>
      <c r="L3399" s="2"/>
      <c r="M3399" s="1"/>
    </row>
    <row r="3400" spans="1:13" x14ac:dyDescent="0.2">
      <c r="A3400" s="1"/>
      <c r="B3400" s="1"/>
      <c r="C3400" s="16"/>
      <c r="D3400" s="1"/>
      <c r="E3400" s="1"/>
      <c r="F3400" s="1"/>
      <c r="G3400" s="1"/>
      <c r="H3400" s="11"/>
      <c r="I3400" s="11"/>
      <c r="J3400" s="11"/>
      <c r="K3400" s="2"/>
      <c r="L3400" s="2"/>
      <c r="M3400" s="1"/>
    </row>
    <row r="3401" spans="1:13" x14ac:dyDescent="0.2">
      <c r="A3401" s="1"/>
      <c r="B3401" s="1"/>
      <c r="C3401" s="16"/>
      <c r="D3401" s="1"/>
      <c r="E3401" s="1"/>
      <c r="F3401" s="1"/>
      <c r="G3401" s="1"/>
      <c r="H3401" s="11"/>
      <c r="I3401" s="11"/>
      <c r="J3401" s="11"/>
      <c r="K3401" s="2"/>
      <c r="L3401" s="2"/>
      <c r="M3401" s="1"/>
    </row>
    <row r="3402" spans="1:13" x14ac:dyDescent="0.2">
      <c r="A3402" s="1"/>
      <c r="B3402" s="1"/>
      <c r="C3402" s="16"/>
      <c r="D3402" s="1"/>
      <c r="E3402" s="1"/>
      <c r="F3402" s="1"/>
      <c r="G3402" s="1"/>
      <c r="H3402" s="11"/>
      <c r="I3402" s="11"/>
      <c r="J3402" s="11"/>
      <c r="K3402" s="2"/>
      <c r="L3402" s="2"/>
      <c r="M3402" s="1"/>
    </row>
    <row r="3403" spans="1:13" x14ac:dyDescent="0.2">
      <c r="A3403" s="1"/>
      <c r="B3403" s="1"/>
      <c r="C3403" s="16"/>
      <c r="D3403" s="1"/>
      <c r="E3403" s="1"/>
      <c r="F3403" s="1"/>
      <c r="G3403" s="1"/>
      <c r="H3403" s="11"/>
      <c r="I3403" s="11"/>
      <c r="J3403" s="11"/>
      <c r="K3403" s="2"/>
      <c r="L3403" s="2"/>
      <c r="M3403" s="1"/>
    </row>
    <row r="3404" spans="1:13" x14ac:dyDescent="0.2">
      <c r="A3404" s="1"/>
      <c r="B3404" s="1"/>
      <c r="C3404" s="16"/>
      <c r="D3404" s="1"/>
      <c r="E3404" s="1"/>
      <c r="F3404" s="1"/>
      <c r="G3404" s="1"/>
      <c r="H3404" s="11"/>
      <c r="I3404" s="11"/>
      <c r="J3404" s="11"/>
      <c r="K3404" s="2"/>
      <c r="L3404" s="2"/>
      <c r="M3404" s="1"/>
    </row>
    <row r="3405" spans="1:13" x14ac:dyDescent="0.2">
      <c r="A3405" s="1"/>
      <c r="B3405" s="1"/>
      <c r="C3405" s="16"/>
      <c r="D3405" s="1"/>
      <c r="E3405" s="1"/>
      <c r="F3405" s="1"/>
      <c r="G3405" s="1"/>
      <c r="H3405" s="11"/>
      <c r="I3405" s="11"/>
      <c r="J3405" s="11"/>
      <c r="K3405" s="2"/>
      <c r="L3405" s="2"/>
      <c r="M3405" s="1"/>
    </row>
    <row r="3406" spans="1:13" x14ac:dyDescent="0.2">
      <c r="A3406" s="1"/>
      <c r="B3406" s="1"/>
      <c r="C3406" s="16"/>
      <c r="D3406" s="1"/>
      <c r="E3406" s="1"/>
      <c r="F3406" s="1"/>
      <c r="G3406" s="1"/>
      <c r="H3406" s="11"/>
      <c r="I3406" s="11"/>
      <c r="J3406" s="11"/>
      <c r="K3406" s="2"/>
      <c r="L3406" s="2"/>
      <c r="M3406" s="1"/>
    </row>
    <row r="3407" spans="1:13" x14ac:dyDescent="0.2">
      <c r="A3407" s="1"/>
      <c r="B3407" s="1"/>
      <c r="C3407" s="16"/>
      <c r="D3407" s="1"/>
      <c r="E3407" s="1"/>
      <c r="F3407" s="1"/>
      <c r="G3407" s="1"/>
      <c r="H3407" s="11"/>
      <c r="I3407" s="11"/>
      <c r="J3407" s="11"/>
      <c r="K3407" s="2"/>
      <c r="L3407" s="2"/>
      <c r="M3407" s="1"/>
    </row>
    <row r="3408" spans="1:13" x14ac:dyDescent="0.2">
      <c r="A3408" s="1"/>
      <c r="B3408" s="1"/>
      <c r="C3408" s="16"/>
      <c r="D3408" s="1"/>
      <c r="E3408" s="1"/>
      <c r="F3408" s="1"/>
      <c r="G3408" s="1"/>
      <c r="H3408" s="11"/>
      <c r="I3408" s="11"/>
      <c r="J3408" s="11"/>
      <c r="K3408" s="2"/>
      <c r="L3408" s="2"/>
      <c r="M3408" s="1"/>
    </row>
    <row r="3409" spans="1:13" x14ac:dyDescent="0.2">
      <c r="A3409" s="1"/>
      <c r="B3409" s="1"/>
      <c r="C3409" s="16"/>
      <c r="D3409" s="1"/>
      <c r="E3409" s="1"/>
      <c r="F3409" s="1"/>
      <c r="G3409" s="1"/>
      <c r="H3409" s="11"/>
      <c r="I3409" s="11"/>
      <c r="J3409" s="11"/>
      <c r="K3409" s="2"/>
      <c r="L3409" s="2"/>
      <c r="M3409" s="1"/>
    </row>
    <row r="3410" spans="1:13" x14ac:dyDescent="0.2">
      <c r="A3410" s="1"/>
      <c r="B3410" s="1"/>
      <c r="C3410" s="16"/>
      <c r="D3410" s="1"/>
      <c r="E3410" s="1"/>
      <c r="F3410" s="1"/>
      <c r="G3410" s="1"/>
      <c r="H3410" s="11"/>
      <c r="I3410" s="11"/>
      <c r="J3410" s="11"/>
      <c r="K3410" s="2"/>
      <c r="L3410" s="2"/>
      <c r="M3410" s="1"/>
    </row>
    <row r="3411" spans="1:13" x14ac:dyDescent="0.2">
      <c r="A3411" s="1"/>
      <c r="B3411" s="1"/>
      <c r="C3411" s="16"/>
      <c r="D3411" s="1"/>
      <c r="E3411" s="1"/>
      <c r="F3411" s="1"/>
      <c r="G3411" s="1"/>
      <c r="H3411" s="11"/>
      <c r="I3411" s="11"/>
      <c r="J3411" s="11"/>
      <c r="K3411" s="2"/>
      <c r="L3411" s="2"/>
      <c r="M3411" s="1"/>
    </row>
    <row r="3412" spans="1:13" x14ac:dyDescent="0.2">
      <c r="A3412" s="1"/>
      <c r="B3412" s="1"/>
      <c r="C3412" s="16"/>
      <c r="D3412" s="1"/>
      <c r="E3412" s="1"/>
      <c r="F3412" s="1"/>
      <c r="G3412" s="1"/>
      <c r="H3412" s="11"/>
      <c r="I3412" s="11"/>
      <c r="J3412" s="11"/>
      <c r="K3412" s="2"/>
      <c r="L3412" s="2"/>
      <c r="M3412" s="1"/>
    </row>
    <row r="3413" spans="1:13" x14ac:dyDescent="0.2">
      <c r="A3413" s="1"/>
      <c r="B3413" s="1"/>
      <c r="C3413" s="16"/>
      <c r="D3413" s="1"/>
      <c r="E3413" s="1"/>
      <c r="F3413" s="1"/>
      <c r="G3413" s="1"/>
      <c r="H3413" s="11"/>
      <c r="I3413" s="11"/>
      <c r="J3413" s="11"/>
      <c r="K3413" s="2"/>
      <c r="L3413" s="2"/>
      <c r="M3413" s="1"/>
    </row>
    <row r="3414" spans="1:13" x14ac:dyDescent="0.2">
      <c r="A3414" s="1"/>
      <c r="B3414" s="1"/>
      <c r="C3414" s="16"/>
      <c r="D3414" s="1"/>
      <c r="E3414" s="1"/>
      <c r="F3414" s="1"/>
      <c r="G3414" s="1"/>
      <c r="H3414" s="11"/>
      <c r="I3414" s="11"/>
      <c r="J3414" s="11"/>
      <c r="K3414" s="2"/>
      <c r="L3414" s="2"/>
      <c r="M3414" s="1"/>
    </row>
    <row r="3415" spans="1:13" x14ac:dyDescent="0.2">
      <c r="A3415" s="1"/>
      <c r="B3415" s="1"/>
      <c r="C3415" s="16"/>
      <c r="D3415" s="1"/>
      <c r="E3415" s="1"/>
      <c r="F3415" s="1"/>
      <c r="G3415" s="1"/>
      <c r="H3415" s="11"/>
      <c r="I3415" s="11"/>
      <c r="J3415" s="11"/>
      <c r="K3415" s="2"/>
      <c r="L3415" s="2"/>
      <c r="M3415" s="1"/>
    </row>
    <row r="3416" spans="1:13" x14ac:dyDescent="0.2">
      <c r="A3416" s="1"/>
      <c r="B3416" s="1"/>
      <c r="C3416" s="16"/>
      <c r="D3416" s="1"/>
      <c r="E3416" s="1"/>
      <c r="F3416" s="1"/>
      <c r="G3416" s="1"/>
      <c r="H3416" s="11"/>
      <c r="I3416" s="11"/>
      <c r="J3416" s="11"/>
      <c r="K3416" s="2"/>
      <c r="L3416" s="2"/>
      <c r="M3416" s="1"/>
    </row>
    <row r="3417" spans="1:13" x14ac:dyDescent="0.2">
      <c r="A3417" s="1"/>
      <c r="B3417" s="1"/>
      <c r="C3417" s="16"/>
      <c r="D3417" s="1"/>
      <c r="E3417" s="1"/>
      <c r="F3417" s="1"/>
      <c r="G3417" s="1"/>
      <c r="H3417" s="11"/>
      <c r="I3417" s="11"/>
      <c r="J3417" s="11"/>
      <c r="K3417" s="2"/>
      <c r="L3417" s="2"/>
      <c r="M3417" s="1"/>
    </row>
    <row r="3418" spans="1:13" x14ac:dyDescent="0.2">
      <c r="A3418" s="1"/>
      <c r="B3418" s="1"/>
      <c r="C3418" s="16"/>
      <c r="D3418" s="1"/>
      <c r="E3418" s="1"/>
      <c r="F3418" s="1"/>
      <c r="G3418" s="1"/>
      <c r="H3418" s="11"/>
      <c r="I3418" s="11"/>
      <c r="J3418" s="11"/>
      <c r="K3418" s="2"/>
      <c r="L3418" s="2"/>
      <c r="M3418" s="1"/>
    </row>
    <row r="3419" spans="1:13" x14ac:dyDescent="0.2">
      <c r="A3419" s="1"/>
      <c r="B3419" s="1"/>
      <c r="C3419" s="16"/>
      <c r="D3419" s="1"/>
      <c r="E3419" s="1"/>
      <c r="F3419" s="1"/>
      <c r="G3419" s="1"/>
      <c r="H3419" s="11"/>
      <c r="I3419" s="11"/>
      <c r="J3419" s="11"/>
      <c r="K3419" s="2"/>
      <c r="L3419" s="2"/>
      <c r="M3419" s="1"/>
    </row>
    <row r="3420" spans="1:13" x14ac:dyDescent="0.2">
      <c r="A3420" s="1"/>
      <c r="B3420" s="1"/>
      <c r="C3420" s="16"/>
      <c r="D3420" s="1"/>
      <c r="E3420" s="1"/>
      <c r="F3420" s="1"/>
      <c r="G3420" s="1"/>
      <c r="H3420" s="11"/>
      <c r="I3420" s="11"/>
      <c r="J3420" s="11"/>
      <c r="K3420" s="2"/>
      <c r="L3420" s="2"/>
      <c r="M3420" s="1"/>
    </row>
    <row r="3421" spans="1:13" x14ac:dyDescent="0.2">
      <c r="A3421" s="1"/>
      <c r="B3421" s="1"/>
      <c r="C3421" s="16"/>
      <c r="D3421" s="1"/>
      <c r="E3421" s="1"/>
      <c r="F3421" s="1"/>
      <c r="G3421" s="1"/>
      <c r="H3421" s="11"/>
      <c r="I3421" s="11"/>
      <c r="J3421" s="11"/>
      <c r="K3421" s="2"/>
      <c r="L3421" s="2"/>
      <c r="M3421" s="1"/>
    </row>
    <row r="3422" spans="1:13" x14ac:dyDescent="0.2">
      <c r="A3422" s="1"/>
      <c r="B3422" s="1"/>
      <c r="C3422" s="16"/>
      <c r="D3422" s="1"/>
      <c r="E3422" s="1"/>
      <c r="F3422" s="1"/>
      <c r="G3422" s="1"/>
      <c r="H3422" s="11"/>
      <c r="I3422" s="11"/>
      <c r="J3422" s="11"/>
      <c r="K3422" s="2"/>
      <c r="L3422" s="2"/>
      <c r="M3422" s="1"/>
    </row>
    <row r="3423" spans="1:13" x14ac:dyDescent="0.2">
      <c r="A3423" s="1"/>
      <c r="B3423" s="1"/>
      <c r="C3423" s="16"/>
      <c r="D3423" s="1"/>
      <c r="E3423" s="1"/>
      <c r="F3423" s="1"/>
      <c r="G3423" s="1"/>
      <c r="H3423" s="11"/>
      <c r="I3423" s="11"/>
      <c r="J3423" s="11"/>
      <c r="K3423" s="2"/>
      <c r="L3423" s="2"/>
      <c r="M3423" s="1"/>
    </row>
    <row r="3424" spans="1:13" x14ac:dyDescent="0.2">
      <c r="A3424" s="1"/>
      <c r="B3424" s="1"/>
      <c r="C3424" s="16"/>
      <c r="D3424" s="1"/>
      <c r="E3424" s="1"/>
      <c r="F3424" s="1"/>
      <c r="G3424" s="1"/>
      <c r="H3424" s="11"/>
      <c r="I3424" s="11"/>
      <c r="J3424" s="11"/>
      <c r="K3424" s="2"/>
      <c r="L3424" s="2"/>
      <c r="M3424" s="1"/>
    </row>
    <row r="3425" spans="1:13" x14ac:dyDescent="0.2">
      <c r="A3425" s="1"/>
      <c r="B3425" s="1"/>
      <c r="C3425" s="16"/>
      <c r="D3425" s="1"/>
      <c r="E3425" s="1"/>
      <c r="F3425" s="1"/>
      <c r="G3425" s="1"/>
      <c r="H3425" s="11"/>
      <c r="I3425" s="11"/>
      <c r="J3425" s="11"/>
      <c r="K3425" s="2"/>
      <c r="L3425" s="2"/>
      <c r="M3425" s="1"/>
    </row>
    <row r="3426" spans="1:13" x14ac:dyDescent="0.2">
      <c r="A3426" s="1"/>
      <c r="B3426" s="1"/>
      <c r="C3426" s="16"/>
      <c r="D3426" s="1"/>
      <c r="E3426" s="1"/>
      <c r="F3426" s="1"/>
      <c r="G3426" s="1"/>
      <c r="H3426" s="11"/>
      <c r="I3426" s="11"/>
      <c r="J3426" s="11"/>
      <c r="K3426" s="2"/>
      <c r="L3426" s="2"/>
      <c r="M3426" s="1"/>
    </row>
    <row r="3427" spans="1:13" x14ac:dyDescent="0.2">
      <c r="A3427" s="1"/>
      <c r="B3427" s="1"/>
      <c r="C3427" s="16"/>
      <c r="D3427" s="1"/>
      <c r="E3427" s="1"/>
      <c r="F3427" s="1"/>
      <c r="G3427" s="1"/>
      <c r="H3427" s="11"/>
      <c r="I3427" s="11"/>
      <c r="J3427" s="11"/>
      <c r="K3427" s="2"/>
      <c r="L3427" s="2"/>
      <c r="M3427" s="1"/>
    </row>
    <row r="3428" spans="1:13" x14ac:dyDescent="0.2">
      <c r="A3428" s="1"/>
      <c r="B3428" s="1"/>
      <c r="C3428" s="16"/>
      <c r="D3428" s="1"/>
      <c r="E3428" s="1"/>
      <c r="F3428" s="1"/>
      <c r="G3428" s="1"/>
      <c r="H3428" s="11"/>
      <c r="I3428" s="11"/>
      <c r="J3428" s="11"/>
      <c r="K3428" s="2"/>
      <c r="L3428" s="2"/>
      <c r="M3428" s="1"/>
    </row>
    <row r="3429" spans="1:13" x14ac:dyDescent="0.2">
      <c r="A3429" s="1"/>
      <c r="B3429" s="1"/>
      <c r="C3429" s="16"/>
      <c r="D3429" s="1"/>
      <c r="E3429" s="1"/>
      <c r="F3429" s="1"/>
      <c r="G3429" s="1"/>
      <c r="H3429" s="11"/>
      <c r="I3429" s="11"/>
      <c r="J3429" s="11"/>
      <c r="K3429" s="2"/>
      <c r="L3429" s="2"/>
      <c r="M3429" s="1"/>
    </row>
    <row r="3430" spans="1:13" x14ac:dyDescent="0.2">
      <c r="A3430" s="1"/>
      <c r="B3430" s="1"/>
      <c r="C3430" s="16"/>
      <c r="D3430" s="1"/>
      <c r="E3430" s="1"/>
      <c r="F3430" s="1"/>
      <c r="G3430" s="1"/>
      <c r="H3430" s="11"/>
      <c r="I3430" s="11"/>
      <c r="J3430" s="11"/>
      <c r="K3430" s="2"/>
      <c r="L3430" s="2"/>
      <c r="M3430" s="1"/>
    </row>
    <row r="3431" spans="1:13" x14ac:dyDescent="0.2">
      <c r="A3431" s="1"/>
      <c r="B3431" s="1"/>
      <c r="C3431" s="16"/>
      <c r="D3431" s="1"/>
      <c r="E3431" s="1"/>
      <c r="F3431" s="1"/>
      <c r="G3431" s="1"/>
      <c r="H3431" s="11"/>
      <c r="I3431" s="11"/>
      <c r="J3431" s="11"/>
      <c r="K3431" s="2"/>
      <c r="L3431" s="2"/>
      <c r="M3431" s="1"/>
    </row>
    <row r="3432" spans="1:13" x14ac:dyDescent="0.2">
      <c r="A3432" s="1"/>
      <c r="B3432" s="1"/>
      <c r="C3432" s="16"/>
      <c r="D3432" s="1"/>
      <c r="E3432" s="1"/>
      <c r="F3432" s="1"/>
      <c r="G3432" s="1"/>
      <c r="H3432" s="11"/>
      <c r="I3432" s="11"/>
      <c r="J3432" s="11"/>
      <c r="K3432" s="2"/>
      <c r="L3432" s="2"/>
      <c r="M3432" s="1"/>
    </row>
    <row r="3433" spans="1:13" x14ac:dyDescent="0.2">
      <c r="A3433" s="1"/>
      <c r="B3433" s="1"/>
      <c r="C3433" s="16"/>
      <c r="D3433" s="1"/>
      <c r="E3433" s="1"/>
      <c r="F3433" s="1"/>
      <c r="G3433" s="1"/>
      <c r="H3433" s="11"/>
      <c r="I3433" s="11"/>
      <c r="J3433" s="11"/>
      <c r="K3433" s="2"/>
      <c r="L3433" s="2"/>
      <c r="M3433" s="1"/>
    </row>
    <row r="3434" spans="1:13" x14ac:dyDescent="0.2">
      <c r="A3434" s="1"/>
      <c r="B3434" s="1"/>
      <c r="C3434" s="16"/>
      <c r="D3434" s="1"/>
      <c r="E3434" s="1"/>
      <c r="F3434" s="1"/>
      <c r="G3434" s="1"/>
      <c r="H3434" s="11"/>
      <c r="I3434" s="11"/>
      <c r="J3434" s="11"/>
      <c r="K3434" s="2"/>
      <c r="L3434" s="2"/>
      <c r="M3434" s="1"/>
    </row>
    <row r="3435" spans="1:13" x14ac:dyDescent="0.2">
      <c r="A3435" s="1"/>
      <c r="B3435" s="1"/>
      <c r="C3435" s="16"/>
      <c r="D3435" s="1"/>
      <c r="E3435" s="1"/>
      <c r="F3435" s="1"/>
      <c r="G3435" s="1"/>
      <c r="H3435" s="11"/>
      <c r="I3435" s="11"/>
      <c r="J3435" s="11"/>
      <c r="K3435" s="2"/>
      <c r="L3435" s="2"/>
      <c r="M3435" s="1"/>
    </row>
    <row r="3436" spans="1:13" x14ac:dyDescent="0.2">
      <c r="A3436" s="1"/>
      <c r="B3436" s="1"/>
      <c r="C3436" s="16"/>
      <c r="D3436" s="1"/>
      <c r="E3436" s="1"/>
      <c r="F3436" s="1"/>
      <c r="G3436" s="1"/>
      <c r="H3436" s="11"/>
      <c r="I3436" s="11"/>
      <c r="J3436" s="11"/>
      <c r="K3436" s="2"/>
      <c r="L3436" s="2"/>
      <c r="M3436" s="1"/>
    </row>
    <row r="3437" spans="1:13" x14ac:dyDescent="0.2">
      <c r="A3437" s="1"/>
      <c r="B3437" s="1"/>
      <c r="C3437" s="16"/>
      <c r="D3437" s="1"/>
      <c r="E3437" s="1"/>
      <c r="F3437" s="1"/>
      <c r="G3437" s="1"/>
      <c r="H3437" s="11"/>
      <c r="I3437" s="11"/>
      <c r="J3437" s="11"/>
      <c r="K3437" s="2"/>
      <c r="L3437" s="2"/>
      <c r="M3437" s="1"/>
    </row>
    <row r="3438" spans="1:13" x14ac:dyDescent="0.2">
      <c r="A3438" s="1"/>
      <c r="B3438" s="1"/>
      <c r="C3438" s="16"/>
      <c r="D3438" s="1"/>
      <c r="E3438" s="1"/>
      <c r="F3438" s="1"/>
      <c r="G3438" s="1"/>
      <c r="H3438" s="11"/>
      <c r="I3438" s="11"/>
      <c r="J3438" s="11"/>
      <c r="K3438" s="2"/>
      <c r="L3438" s="2"/>
      <c r="M3438" s="1"/>
    </row>
    <row r="3439" spans="1:13" x14ac:dyDescent="0.2">
      <c r="A3439" s="1"/>
      <c r="B3439" s="1"/>
      <c r="C3439" s="16"/>
      <c r="D3439" s="1"/>
      <c r="E3439" s="1"/>
      <c r="F3439" s="1"/>
      <c r="G3439" s="1"/>
      <c r="H3439" s="11"/>
      <c r="I3439" s="11"/>
      <c r="J3439" s="11"/>
      <c r="K3439" s="2"/>
      <c r="L3439" s="2"/>
      <c r="M3439" s="1"/>
    </row>
    <row r="3440" spans="1:13" x14ac:dyDescent="0.2">
      <c r="A3440" s="1"/>
      <c r="B3440" s="1"/>
      <c r="C3440" s="16"/>
      <c r="D3440" s="1"/>
      <c r="E3440" s="1"/>
      <c r="F3440" s="1"/>
      <c r="G3440" s="1"/>
      <c r="H3440" s="11"/>
      <c r="I3440" s="11"/>
      <c r="J3440" s="11"/>
      <c r="K3440" s="2"/>
      <c r="L3440" s="2"/>
      <c r="M3440" s="1"/>
    </row>
    <row r="3441" spans="1:13" x14ac:dyDescent="0.2">
      <c r="A3441" s="1"/>
      <c r="B3441" s="1"/>
      <c r="C3441" s="16"/>
      <c r="D3441" s="1"/>
      <c r="E3441" s="1"/>
      <c r="F3441" s="1"/>
      <c r="G3441" s="1"/>
      <c r="H3441" s="11"/>
      <c r="I3441" s="11"/>
      <c r="J3441" s="11"/>
      <c r="K3441" s="2"/>
      <c r="L3441" s="2"/>
      <c r="M3441" s="1"/>
    </row>
    <row r="3442" spans="1:13" x14ac:dyDescent="0.2">
      <c r="A3442" s="1"/>
      <c r="B3442" s="1"/>
      <c r="C3442" s="16"/>
      <c r="D3442" s="1"/>
      <c r="E3442" s="1"/>
      <c r="F3442" s="1"/>
      <c r="G3442" s="1"/>
      <c r="H3442" s="11"/>
      <c r="I3442" s="11"/>
      <c r="J3442" s="11"/>
      <c r="K3442" s="2"/>
      <c r="L3442" s="2"/>
      <c r="M3442" s="1"/>
    </row>
    <row r="3443" spans="1:13" x14ac:dyDescent="0.2">
      <c r="A3443" s="1"/>
      <c r="B3443" s="1"/>
      <c r="C3443" s="16"/>
      <c r="D3443" s="1"/>
      <c r="E3443" s="1"/>
      <c r="F3443" s="1"/>
      <c r="G3443" s="1"/>
      <c r="H3443" s="11"/>
      <c r="I3443" s="11"/>
      <c r="J3443" s="11"/>
      <c r="K3443" s="2"/>
      <c r="L3443" s="2"/>
      <c r="M3443" s="1"/>
    </row>
    <row r="3444" spans="1:13" x14ac:dyDescent="0.2">
      <c r="A3444" s="1"/>
      <c r="B3444" s="1"/>
      <c r="C3444" s="16"/>
      <c r="D3444" s="1"/>
      <c r="E3444" s="1"/>
      <c r="F3444" s="1"/>
      <c r="G3444" s="1"/>
      <c r="H3444" s="11"/>
      <c r="I3444" s="11"/>
      <c r="J3444" s="11"/>
      <c r="K3444" s="2"/>
      <c r="L3444" s="2"/>
      <c r="M3444" s="1"/>
    </row>
    <row r="3445" spans="1:13" x14ac:dyDescent="0.2">
      <c r="A3445" s="1"/>
      <c r="B3445" s="1"/>
      <c r="C3445" s="16"/>
      <c r="D3445" s="1"/>
      <c r="E3445" s="1"/>
      <c r="F3445" s="1"/>
      <c r="G3445" s="1"/>
      <c r="H3445" s="11"/>
      <c r="I3445" s="11"/>
      <c r="J3445" s="11"/>
      <c r="K3445" s="2"/>
      <c r="L3445" s="2"/>
      <c r="M3445" s="1"/>
    </row>
    <row r="3446" spans="1:13" x14ac:dyDescent="0.2">
      <c r="A3446" s="1"/>
      <c r="B3446" s="1"/>
      <c r="C3446" s="16"/>
      <c r="D3446" s="1"/>
      <c r="E3446" s="1"/>
      <c r="F3446" s="1"/>
      <c r="G3446" s="1"/>
      <c r="H3446" s="11"/>
      <c r="I3446" s="11"/>
      <c r="J3446" s="11"/>
      <c r="K3446" s="2"/>
      <c r="L3446" s="2"/>
      <c r="M3446" s="1"/>
    </row>
    <row r="3447" spans="1:13" x14ac:dyDescent="0.2">
      <c r="A3447" s="1"/>
      <c r="B3447" s="1"/>
      <c r="C3447" s="16"/>
      <c r="D3447" s="1"/>
      <c r="E3447" s="1"/>
      <c r="F3447" s="1"/>
      <c r="G3447" s="1"/>
      <c r="H3447" s="11"/>
      <c r="I3447" s="11"/>
      <c r="J3447" s="11"/>
      <c r="K3447" s="2"/>
      <c r="L3447" s="2"/>
      <c r="M3447" s="1"/>
    </row>
    <row r="3448" spans="1:13" x14ac:dyDescent="0.2">
      <c r="A3448" s="1"/>
      <c r="B3448" s="1"/>
      <c r="C3448" s="16"/>
      <c r="D3448" s="1"/>
      <c r="E3448" s="1"/>
      <c r="F3448" s="1"/>
      <c r="G3448" s="1"/>
      <c r="H3448" s="11"/>
      <c r="I3448" s="11"/>
      <c r="J3448" s="11"/>
      <c r="K3448" s="2"/>
      <c r="L3448" s="2"/>
      <c r="M3448" s="1"/>
    </row>
    <row r="3449" spans="1:13" x14ac:dyDescent="0.2">
      <c r="A3449" s="1"/>
      <c r="B3449" s="1"/>
      <c r="C3449" s="16"/>
      <c r="D3449" s="1"/>
      <c r="E3449" s="1"/>
      <c r="F3449" s="1"/>
      <c r="G3449" s="1"/>
      <c r="H3449" s="11"/>
      <c r="I3449" s="11"/>
      <c r="J3449" s="11"/>
      <c r="K3449" s="2"/>
      <c r="L3449" s="2"/>
      <c r="M3449" s="1"/>
    </row>
    <row r="3450" spans="1:13" x14ac:dyDescent="0.2">
      <c r="A3450" s="1"/>
      <c r="B3450" s="1"/>
      <c r="C3450" s="16"/>
      <c r="D3450" s="1"/>
      <c r="E3450" s="1"/>
      <c r="F3450" s="1"/>
      <c r="G3450" s="1"/>
      <c r="H3450" s="11"/>
      <c r="I3450" s="11"/>
      <c r="J3450" s="11"/>
      <c r="K3450" s="2"/>
      <c r="L3450" s="2"/>
      <c r="M3450" s="1"/>
    </row>
    <row r="3451" spans="1:13" x14ac:dyDescent="0.2">
      <c r="A3451" s="1"/>
      <c r="B3451" s="1"/>
      <c r="C3451" s="16"/>
      <c r="D3451" s="1"/>
      <c r="E3451" s="1"/>
      <c r="F3451" s="1"/>
      <c r="G3451" s="1"/>
      <c r="H3451" s="11"/>
      <c r="I3451" s="11"/>
      <c r="J3451" s="11"/>
      <c r="K3451" s="2"/>
      <c r="L3451" s="2"/>
      <c r="M3451" s="1"/>
    </row>
    <row r="3452" spans="1:13" x14ac:dyDescent="0.2">
      <c r="A3452" s="1"/>
      <c r="B3452" s="1"/>
      <c r="C3452" s="16"/>
      <c r="D3452" s="1"/>
      <c r="E3452" s="1"/>
      <c r="F3452" s="1"/>
      <c r="G3452" s="1"/>
      <c r="H3452" s="11"/>
      <c r="I3452" s="11"/>
      <c r="J3452" s="11"/>
      <c r="K3452" s="2"/>
      <c r="L3452" s="2"/>
      <c r="M3452" s="1"/>
    </row>
    <row r="3453" spans="1:13" x14ac:dyDescent="0.2">
      <c r="A3453" s="1"/>
      <c r="B3453" s="1"/>
      <c r="C3453" s="16"/>
      <c r="D3453" s="1"/>
      <c r="E3453" s="1"/>
      <c r="F3453" s="1"/>
      <c r="G3453" s="1"/>
      <c r="H3453" s="11"/>
      <c r="I3453" s="11"/>
      <c r="J3453" s="11"/>
      <c r="K3453" s="2"/>
      <c r="L3453" s="2"/>
      <c r="M3453" s="1"/>
    </row>
    <row r="3454" spans="1:13" x14ac:dyDescent="0.2">
      <c r="A3454" s="1"/>
      <c r="B3454" s="1"/>
      <c r="C3454" s="16"/>
      <c r="D3454" s="1"/>
      <c r="E3454" s="1"/>
      <c r="F3454" s="1"/>
      <c r="G3454" s="1"/>
      <c r="H3454" s="11"/>
      <c r="I3454" s="11"/>
      <c r="J3454" s="11"/>
      <c r="K3454" s="2"/>
      <c r="L3454" s="2"/>
      <c r="M3454" s="1"/>
    </row>
    <row r="3455" spans="1:13" x14ac:dyDescent="0.2">
      <c r="A3455" s="1"/>
      <c r="B3455" s="1"/>
      <c r="C3455" s="16"/>
      <c r="D3455" s="1"/>
      <c r="E3455" s="1"/>
      <c r="F3455" s="1"/>
      <c r="G3455" s="1"/>
      <c r="H3455" s="11"/>
      <c r="I3455" s="11"/>
      <c r="J3455" s="11"/>
      <c r="K3455" s="2"/>
      <c r="L3455" s="2"/>
      <c r="M3455" s="1"/>
    </row>
    <row r="3456" spans="1:13" x14ac:dyDescent="0.2">
      <c r="A3456" s="1"/>
      <c r="B3456" s="1"/>
      <c r="C3456" s="16"/>
      <c r="D3456" s="1"/>
      <c r="E3456" s="1"/>
      <c r="F3456" s="1"/>
      <c r="G3456" s="1"/>
      <c r="H3456" s="11"/>
      <c r="I3456" s="11"/>
      <c r="J3456" s="11"/>
      <c r="K3456" s="2"/>
      <c r="L3456" s="2"/>
      <c r="M3456" s="1"/>
    </row>
    <row r="3457" spans="1:13" x14ac:dyDescent="0.2">
      <c r="A3457" s="1"/>
      <c r="B3457" s="1"/>
      <c r="C3457" s="16"/>
      <c r="D3457" s="1"/>
      <c r="E3457" s="1"/>
      <c r="F3457" s="1"/>
      <c r="G3457" s="1"/>
      <c r="H3457" s="11"/>
      <c r="I3457" s="11"/>
      <c r="J3457" s="11"/>
      <c r="K3457" s="2"/>
      <c r="L3457" s="2"/>
      <c r="M3457" s="1"/>
    </row>
    <row r="3458" spans="1:13" x14ac:dyDescent="0.2">
      <c r="A3458" s="1"/>
      <c r="B3458" s="1"/>
      <c r="C3458" s="16"/>
      <c r="D3458" s="1"/>
      <c r="E3458" s="1"/>
      <c r="F3458" s="1"/>
      <c r="G3458" s="1"/>
      <c r="H3458" s="11"/>
      <c r="I3458" s="11"/>
      <c r="J3458" s="11"/>
      <c r="K3458" s="2"/>
      <c r="L3458" s="2"/>
      <c r="M3458" s="1"/>
    </row>
    <row r="3459" spans="1:13" x14ac:dyDescent="0.2">
      <c r="A3459" s="1"/>
      <c r="B3459" s="1"/>
      <c r="C3459" s="16"/>
      <c r="D3459" s="1"/>
      <c r="E3459" s="1"/>
      <c r="F3459" s="1"/>
      <c r="G3459" s="1"/>
      <c r="H3459" s="11"/>
      <c r="I3459" s="11"/>
      <c r="J3459" s="11"/>
      <c r="K3459" s="2"/>
      <c r="L3459" s="2"/>
      <c r="M3459" s="1"/>
    </row>
    <row r="3460" spans="1:13" x14ac:dyDescent="0.2">
      <c r="A3460" s="1"/>
      <c r="B3460" s="1"/>
      <c r="C3460" s="16"/>
      <c r="D3460" s="1"/>
      <c r="E3460" s="1"/>
      <c r="F3460" s="1"/>
      <c r="G3460" s="1"/>
      <c r="H3460" s="11"/>
      <c r="I3460" s="11"/>
      <c r="J3460" s="11"/>
      <c r="K3460" s="2"/>
      <c r="L3460" s="2"/>
      <c r="M3460" s="1"/>
    </row>
    <row r="3461" spans="1:13" x14ac:dyDescent="0.2">
      <c r="A3461" s="1"/>
      <c r="B3461" s="1"/>
      <c r="C3461" s="16"/>
      <c r="D3461" s="1"/>
      <c r="E3461" s="1"/>
      <c r="F3461" s="1"/>
      <c r="G3461" s="1"/>
      <c r="H3461" s="11"/>
      <c r="I3461" s="11"/>
      <c r="J3461" s="11"/>
      <c r="K3461" s="2"/>
      <c r="L3461" s="2"/>
      <c r="M3461" s="1"/>
    </row>
    <row r="3462" spans="1:13" x14ac:dyDescent="0.2">
      <c r="A3462" s="1"/>
      <c r="B3462" s="1"/>
      <c r="C3462" s="16"/>
      <c r="D3462" s="1"/>
      <c r="E3462" s="1"/>
      <c r="F3462" s="1"/>
      <c r="G3462" s="1"/>
      <c r="H3462" s="11"/>
      <c r="I3462" s="11"/>
      <c r="J3462" s="11"/>
      <c r="K3462" s="2"/>
      <c r="L3462" s="2"/>
      <c r="M3462" s="1"/>
    </row>
    <row r="3463" spans="1:13" x14ac:dyDescent="0.2">
      <c r="A3463" s="1"/>
      <c r="B3463" s="1"/>
      <c r="C3463" s="16"/>
      <c r="D3463" s="1"/>
      <c r="E3463" s="1"/>
      <c r="F3463" s="1"/>
      <c r="G3463" s="1"/>
      <c r="H3463" s="11"/>
      <c r="I3463" s="11"/>
      <c r="J3463" s="11"/>
      <c r="K3463" s="2"/>
      <c r="L3463" s="2"/>
      <c r="M3463" s="1"/>
    </row>
    <row r="3464" spans="1:13" x14ac:dyDescent="0.2">
      <c r="A3464" s="1"/>
      <c r="B3464" s="1"/>
      <c r="C3464" s="16"/>
      <c r="D3464" s="1"/>
      <c r="E3464" s="1"/>
      <c r="F3464" s="1"/>
      <c r="G3464" s="1"/>
      <c r="H3464" s="11"/>
      <c r="I3464" s="11"/>
      <c r="J3464" s="11"/>
      <c r="K3464" s="2"/>
      <c r="L3464" s="2"/>
      <c r="M3464" s="1"/>
    </row>
    <row r="3465" spans="1:13" x14ac:dyDescent="0.2">
      <c r="A3465" s="1"/>
      <c r="B3465" s="1"/>
      <c r="C3465" s="16"/>
      <c r="D3465" s="1"/>
      <c r="E3465" s="1"/>
      <c r="F3465" s="1"/>
      <c r="G3465" s="1"/>
      <c r="H3465" s="11"/>
      <c r="I3465" s="11"/>
      <c r="J3465" s="11"/>
      <c r="K3465" s="2"/>
      <c r="L3465" s="2"/>
      <c r="M3465" s="1"/>
    </row>
    <row r="3466" spans="1:13" x14ac:dyDescent="0.2">
      <c r="A3466" s="1"/>
      <c r="B3466" s="1"/>
      <c r="C3466" s="16"/>
      <c r="D3466" s="1"/>
      <c r="E3466" s="1"/>
      <c r="F3466" s="1"/>
      <c r="G3466" s="1"/>
      <c r="H3466" s="11"/>
      <c r="I3466" s="11"/>
      <c r="J3466" s="11"/>
      <c r="K3466" s="2"/>
      <c r="L3466" s="2"/>
      <c r="M3466" s="1"/>
    </row>
    <row r="3467" spans="1:13" x14ac:dyDescent="0.2">
      <c r="A3467" s="1"/>
      <c r="B3467" s="1"/>
      <c r="C3467" s="16"/>
      <c r="D3467" s="1"/>
      <c r="E3467" s="1"/>
      <c r="F3467" s="1"/>
      <c r="G3467" s="1"/>
      <c r="H3467" s="11"/>
      <c r="I3467" s="11"/>
      <c r="J3467" s="11"/>
      <c r="K3467" s="2"/>
      <c r="L3467" s="2"/>
      <c r="M3467" s="1"/>
    </row>
    <row r="3468" spans="1:13" x14ac:dyDescent="0.2">
      <c r="A3468" s="1"/>
      <c r="B3468" s="1"/>
      <c r="C3468" s="16"/>
      <c r="D3468" s="1"/>
      <c r="E3468" s="1"/>
      <c r="F3468" s="1"/>
      <c r="G3468" s="1"/>
      <c r="H3468" s="11"/>
      <c r="I3468" s="11"/>
      <c r="J3468" s="11"/>
      <c r="K3468" s="2"/>
      <c r="L3468" s="2"/>
      <c r="M3468" s="1"/>
    </row>
    <row r="3469" spans="1:13" x14ac:dyDescent="0.2">
      <c r="A3469" s="1"/>
      <c r="B3469" s="1"/>
      <c r="C3469" s="16"/>
      <c r="D3469" s="1"/>
      <c r="E3469" s="1"/>
      <c r="F3469" s="1"/>
      <c r="G3469" s="1"/>
      <c r="H3469" s="11"/>
      <c r="I3469" s="11"/>
      <c r="J3469" s="11"/>
      <c r="K3469" s="2"/>
      <c r="L3469" s="2"/>
      <c r="M3469" s="1"/>
    </row>
    <row r="3470" spans="1:13" x14ac:dyDescent="0.2">
      <c r="A3470" s="1"/>
      <c r="B3470" s="1"/>
      <c r="C3470" s="16"/>
      <c r="D3470" s="1"/>
      <c r="E3470" s="1"/>
      <c r="F3470" s="1"/>
      <c r="G3470" s="1"/>
      <c r="H3470" s="11"/>
      <c r="I3470" s="11"/>
      <c r="J3470" s="11"/>
      <c r="K3470" s="2"/>
      <c r="L3470" s="2"/>
      <c r="M3470" s="1"/>
    </row>
    <row r="3471" spans="1:13" x14ac:dyDescent="0.2">
      <c r="A3471" s="1"/>
      <c r="B3471" s="1"/>
      <c r="C3471" s="16"/>
      <c r="D3471" s="1"/>
      <c r="E3471" s="1"/>
      <c r="F3471" s="1"/>
      <c r="G3471" s="1"/>
      <c r="H3471" s="11"/>
      <c r="I3471" s="11"/>
      <c r="J3471" s="11"/>
      <c r="K3471" s="2"/>
      <c r="L3471" s="2"/>
      <c r="M3471" s="1"/>
    </row>
    <row r="3472" spans="1:13" x14ac:dyDescent="0.2">
      <c r="A3472" s="1"/>
      <c r="B3472" s="1"/>
      <c r="C3472" s="16"/>
      <c r="D3472" s="1"/>
      <c r="E3472" s="1"/>
      <c r="F3472" s="1"/>
      <c r="G3472" s="1"/>
      <c r="H3472" s="11"/>
      <c r="I3472" s="11"/>
      <c r="J3472" s="11"/>
      <c r="K3472" s="2"/>
      <c r="L3472" s="2"/>
      <c r="M3472" s="1"/>
    </row>
    <row r="3473" spans="1:13" x14ac:dyDescent="0.2">
      <c r="A3473" s="1"/>
      <c r="B3473" s="1"/>
      <c r="C3473" s="16"/>
      <c r="D3473" s="1"/>
      <c r="E3473" s="1"/>
      <c r="F3473" s="1"/>
      <c r="G3473" s="1"/>
      <c r="H3473" s="11"/>
      <c r="I3473" s="11"/>
      <c r="J3473" s="11"/>
      <c r="K3473" s="2"/>
      <c r="L3473" s="2"/>
      <c r="M3473" s="1"/>
    </row>
    <row r="3474" spans="1:13" x14ac:dyDescent="0.2">
      <c r="A3474" s="1"/>
      <c r="B3474" s="1"/>
      <c r="C3474" s="16"/>
      <c r="D3474" s="1"/>
      <c r="E3474" s="1"/>
      <c r="F3474" s="1"/>
      <c r="G3474" s="1"/>
      <c r="H3474" s="11"/>
      <c r="I3474" s="11"/>
      <c r="J3474" s="11"/>
      <c r="K3474" s="2"/>
      <c r="L3474" s="2"/>
      <c r="M3474" s="1"/>
    </row>
    <row r="3475" spans="1:13" x14ac:dyDescent="0.2">
      <c r="A3475" s="1"/>
      <c r="B3475" s="1"/>
      <c r="C3475" s="16"/>
      <c r="D3475" s="1"/>
      <c r="E3475" s="1"/>
      <c r="F3475" s="1"/>
      <c r="G3475" s="1"/>
      <c r="H3475" s="11"/>
      <c r="I3475" s="11"/>
      <c r="J3475" s="11"/>
      <c r="K3475" s="2"/>
      <c r="L3475" s="2"/>
      <c r="M3475" s="1"/>
    </row>
    <row r="3476" spans="1:13" x14ac:dyDescent="0.2">
      <c r="A3476" s="1"/>
      <c r="B3476" s="1"/>
      <c r="C3476" s="16"/>
      <c r="D3476" s="1"/>
      <c r="E3476" s="1"/>
      <c r="F3476" s="1"/>
      <c r="G3476" s="1"/>
      <c r="H3476" s="11"/>
      <c r="I3476" s="11"/>
      <c r="J3476" s="11"/>
      <c r="K3476" s="2"/>
      <c r="L3476" s="2"/>
      <c r="M3476" s="1"/>
    </row>
    <row r="3477" spans="1:13" x14ac:dyDescent="0.2">
      <c r="A3477" s="1"/>
      <c r="B3477" s="1"/>
      <c r="C3477" s="16"/>
      <c r="D3477" s="1"/>
      <c r="E3477" s="1"/>
      <c r="F3477" s="1"/>
      <c r="G3477" s="1"/>
      <c r="H3477" s="11"/>
      <c r="I3477" s="11"/>
      <c r="J3477" s="11"/>
      <c r="K3477" s="2"/>
      <c r="L3477" s="2"/>
      <c r="M3477" s="1"/>
    </row>
    <row r="3478" spans="1:13" x14ac:dyDescent="0.2">
      <c r="A3478" s="1"/>
      <c r="B3478" s="1"/>
      <c r="C3478" s="16"/>
      <c r="D3478" s="1"/>
      <c r="E3478" s="1"/>
      <c r="F3478" s="1"/>
      <c r="G3478" s="1"/>
      <c r="H3478" s="11"/>
      <c r="I3478" s="11"/>
      <c r="J3478" s="11"/>
      <c r="K3478" s="2"/>
      <c r="L3478" s="2"/>
      <c r="M3478" s="1"/>
    </row>
    <row r="3479" spans="1:13" x14ac:dyDescent="0.2">
      <c r="A3479" s="1"/>
      <c r="B3479" s="1"/>
      <c r="C3479" s="16"/>
      <c r="D3479" s="1"/>
      <c r="E3479" s="1"/>
      <c r="F3479" s="1"/>
      <c r="G3479" s="1"/>
      <c r="H3479" s="11"/>
      <c r="I3479" s="11"/>
      <c r="J3479" s="11"/>
      <c r="K3479" s="2"/>
      <c r="L3479" s="2"/>
      <c r="M3479" s="1"/>
    </row>
    <row r="3480" spans="1:13" x14ac:dyDescent="0.2">
      <c r="A3480" s="1"/>
      <c r="B3480" s="1"/>
      <c r="C3480" s="16"/>
      <c r="D3480" s="1"/>
      <c r="E3480" s="1"/>
      <c r="F3480" s="1"/>
      <c r="G3480" s="1"/>
      <c r="H3480" s="11"/>
      <c r="I3480" s="11"/>
      <c r="J3480" s="11"/>
      <c r="K3480" s="2"/>
      <c r="L3480" s="2"/>
      <c r="M3480" s="1"/>
    </row>
    <row r="3481" spans="1:13" x14ac:dyDescent="0.2">
      <c r="A3481" s="1"/>
      <c r="B3481" s="1"/>
      <c r="C3481" s="16"/>
      <c r="D3481" s="1"/>
      <c r="E3481" s="1"/>
      <c r="F3481" s="1"/>
      <c r="G3481" s="1"/>
      <c r="H3481" s="11"/>
      <c r="I3481" s="11"/>
      <c r="J3481" s="11"/>
      <c r="K3481" s="2"/>
      <c r="L3481" s="2"/>
      <c r="M3481" s="1"/>
    </row>
    <row r="3482" spans="1:13" x14ac:dyDescent="0.2">
      <c r="A3482" s="1"/>
      <c r="B3482" s="1"/>
      <c r="C3482" s="16"/>
      <c r="D3482" s="1"/>
      <c r="E3482" s="1"/>
      <c r="F3482" s="1"/>
      <c r="G3482" s="1"/>
      <c r="H3482" s="11"/>
      <c r="I3482" s="11"/>
      <c r="J3482" s="11"/>
      <c r="K3482" s="2"/>
      <c r="L3482" s="2"/>
      <c r="M3482" s="1"/>
    </row>
    <row r="3483" spans="1:13" x14ac:dyDescent="0.2">
      <c r="A3483" s="1"/>
      <c r="B3483" s="1"/>
      <c r="C3483" s="16"/>
      <c r="D3483" s="1"/>
      <c r="E3483" s="1"/>
      <c r="F3483" s="1"/>
      <c r="G3483" s="1"/>
      <c r="H3483" s="11"/>
      <c r="I3483" s="11"/>
      <c r="J3483" s="11"/>
      <c r="K3483" s="2"/>
      <c r="L3483" s="2"/>
      <c r="M3483" s="1"/>
    </row>
    <row r="3484" spans="1:13" x14ac:dyDescent="0.2">
      <c r="A3484" s="1"/>
      <c r="B3484" s="1"/>
      <c r="C3484" s="16"/>
      <c r="D3484" s="1"/>
      <c r="E3484" s="1"/>
      <c r="F3484" s="1"/>
      <c r="G3484" s="1"/>
      <c r="H3484" s="11"/>
      <c r="I3484" s="11"/>
      <c r="J3484" s="11"/>
      <c r="K3484" s="2"/>
      <c r="L3484" s="2"/>
      <c r="M3484" s="1"/>
    </row>
    <row r="3485" spans="1:13" x14ac:dyDescent="0.2">
      <c r="A3485" s="1"/>
      <c r="B3485" s="1"/>
      <c r="C3485" s="16"/>
      <c r="D3485" s="1"/>
      <c r="E3485" s="1"/>
      <c r="F3485" s="1"/>
      <c r="G3485" s="1"/>
      <c r="H3485" s="11"/>
      <c r="I3485" s="11"/>
      <c r="J3485" s="11"/>
      <c r="K3485" s="2"/>
      <c r="L3485" s="2"/>
      <c r="M3485" s="1"/>
    </row>
    <row r="3486" spans="1:13" x14ac:dyDescent="0.2">
      <c r="A3486" s="1"/>
      <c r="B3486" s="1"/>
      <c r="C3486" s="16"/>
      <c r="D3486" s="1"/>
      <c r="E3486" s="1"/>
      <c r="F3486" s="1"/>
      <c r="G3486" s="1"/>
      <c r="H3486" s="11"/>
      <c r="I3486" s="11"/>
      <c r="J3486" s="11"/>
      <c r="K3486" s="2"/>
      <c r="L3486" s="2"/>
      <c r="M3486" s="1"/>
    </row>
    <row r="3487" spans="1:13" x14ac:dyDescent="0.2">
      <c r="A3487" s="1"/>
      <c r="B3487" s="1"/>
      <c r="C3487" s="16"/>
      <c r="D3487" s="1"/>
      <c r="E3487" s="1"/>
      <c r="F3487" s="1"/>
      <c r="G3487" s="1"/>
      <c r="H3487" s="11"/>
      <c r="I3487" s="11"/>
      <c r="J3487" s="11"/>
      <c r="K3487" s="2"/>
      <c r="L3487" s="2"/>
      <c r="M3487" s="1"/>
    </row>
    <row r="3488" spans="1:13" x14ac:dyDescent="0.2">
      <c r="A3488" s="1"/>
      <c r="B3488" s="1"/>
      <c r="C3488" s="16"/>
      <c r="D3488" s="1"/>
      <c r="E3488" s="1"/>
      <c r="F3488" s="1"/>
      <c r="G3488" s="1"/>
      <c r="H3488" s="11"/>
      <c r="I3488" s="11"/>
      <c r="J3488" s="11"/>
      <c r="K3488" s="2"/>
      <c r="L3488" s="2"/>
      <c r="M3488" s="1"/>
    </row>
    <row r="3489" spans="1:13" x14ac:dyDescent="0.2">
      <c r="A3489" s="1"/>
      <c r="B3489" s="1"/>
      <c r="C3489" s="16"/>
      <c r="D3489" s="1"/>
      <c r="E3489" s="1"/>
      <c r="F3489" s="1"/>
      <c r="G3489" s="1"/>
      <c r="H3489" s="11"/>
      <c r="I3489" s="11"/>
      <c r="J3489" s="11"/>
      <c r="K3489" s="2"/>
      <c r="L3489" s="2"/>
      <c r="M3489" s="1"/>
    </row>
    <row r="3490" spans="1:13" x14ac:dyDescent="0.2">
      <c r="A3490" s="1"/>
      <c r="B3490" s="1"/>
      <c r="C3490" s="16"/>
      <c r="D3490" s="1"/>
      <c r="E3490" s="1"/>
      <c r="F3490" s="1"/>
      <c r="G3490" s="1"/>
      <c r="H3490" s="11"/>
      <c r="I3490" s="11"/>
      <c r="J3490" s="11"/>
      <c r="K3490" s="2"/>
      <c r="L3490" s="2"/>
      <c r="M3490" s="1"/>
    </row>
    <row r="3491" spans="1:13" x14ac:dyDescent="0.2">
      <c r="A3491" s="1"/>
      <c r="B3491" s="1"/>
      <c r="C3491" s="16"/>
      <c r="D3491" s="1"/>
      <c r="E3491" s="1"/>
      <c r="F3491" s="1"/>
      <c r="G3491" s="1"/>
      <c r="H3491" s="11"/>
      <c r="I3491" s="11"/>
      <c r="J3491" s="11"/>
      <c r="K3491" s="2"/>
      <c r="L3491" s="2"/>
      <c r="M3491" s="1"/>
    </row>
    <row r="3492" spans="1:13" x14ac:dyDescent="0.2">
      <c r="A3492" s="1"/>
      <c r="B3492" s="1"/>
      <c r="C3492" s="16"/>
      <c r="D3492" s="1"/>
      <c r="E3492" s="1"/>
      <c r="F3492" s="1"/>
      <c r="G3492" s="1"/>
      <c r="H3492" s="11"/>
      <c r="I3492" s="11"/>
      <c r="J3492" s="11"/>
      <c r="K3492" s="2"/>
      <c r="L3492" s="2"/>
      <c r="M3492" s="1"/>
    </row>
    <row r="3493" spans="1:13" x14ac:dyDescent="0.2">
      <c r="A3493" s="1"/>
      <c r="B3493" s="1"/>
      <c r="C3493" s="16"/>
      <c r="D3493" s="1"/>
      <c r="E3493" s="1"/>
      <c r="F3493" s="1"/>
      <c r="G3493" s="1"/>
      <c r="H3493" s="11"/>
      <c r="I3493" s="11"/>
      <c r="J3493" s="11"/>
      <c r="K3493" s="2"/>
      <c r="L3493" s="2"/>
      <c r="M3493" s="1"/>
    </row>
    <row r="3494" spans="1:13" x14ac:dyDescent="0.2">
      <c r="A3494" s="1"/>
      <c r="B3494" s="1"/>
      <c r="C3494" s="16"/>
      <c r="D3494" s="1"/>
      <c r="E3494" s="1"/>
      <c r="F3494" s="1"/>
      <c r="G3494" s="1"/>
      <c r="H3494" s="11"/>
      <c r="I3494" s="11"/>
      <c r="J3494" s="11"/>
      <c r="K3494" s="2"/>
      <c r="L3494" s="2"/>
      <c r="M3494" s="1"/>
    </row>
    <row r="3495" spans="1:13" x14ac:dyDescent="0.2">
      <c r="A3495" s="1"/>
      <c r="B3495" s="1"/>
      <c r="C3495" s="16"/>
      <c r="D3495" s="1"/>
      <c r="E3495" s="1"/>
      <c r="F3495" s="1"/>
      <c r="G3495" s="1"/>
      <c r="H3495" s="11"/>
      <c r="I3495" s="11"/>
      <c r="J3495" s="11"/>
      <c r="K3495" s="2"/>
      <c r="L3495" s="2"/>
      <c r="M3495" s="1"/>
    </row>
    <row r="3496" spans="1:13" x14ac:dyDescent="0.2">
      <c r="A3496" s="1"/>
      <c r="B3496" s="1"/>
      <c r="C3496" s="16"/>
      <c r="D3496" s="1"/>
      <c r="E3496" s="1"/>
      <c r="F3496" s="1"/>
      <c r="G3496" s="1"/>
      <c r="H3496" s="11"/>
      <c r="I3496" s="11"/>
      <c r="J3496" s="11"/>
      <c r="K3496" s="2"/>
      <c r="L3496" s="2"/>
      <c r="M3496" s="1"/>
    </row>
    <row r="3497" spans="1:13" x14ac:dyDescent="0.2">
      <c r="A3497" s="1"/>
      <c r="B3497" s="1"/>
      <c r="C3497" s="16"/>
      <c r="D3497" s="1"/>
      <c r="E3497" s="1"/>
      <c r="F3497" s="1"/>
      <c r="G3497" s="1"/>
      <c r="H3497" s="11"/>
      <c r="I3497" s="11"/>
      <c r="J3497" s="11"/>
      <c r="K3497" s="2"/>
      <c r="L3497" s="2"/>
      <c r="M3497" s="1"/>
    </row>
    <row r="3498" spans="1:13" x14ac:dyDescent="0.2">
      <c r="A3498" s="1"/>
      <c r="B3498" s="1"/>
      <c r="C3498" s="16"/>
      <c r="D3498" s="1"/>
      <c r="E3498" s="1"/>
      <c r="F3498" s="1"/>
      <c r="G3498" s="1"/>
      <c r="H3498" s="11"/>
      <c r="I3498" s="11"/>
      <c r="J3498" s="11"/>
      <c r="K3498" s="2"/>
      <c r="L3498" s="2"/>
      <c r="M3498" s="1"/>
    </row>
    <row r="3499" spans="1:13" x14ac:dyDescent="0.2">
      <c r="A3499" s="1"/>
      <c r="B3499" s="1"/>
      <c r="C3499" s="16"/>
      <c r="D3499" s="1"/>
      <c r="E3499" s="1"/>
      <c r="F3499" s="1"/>
      <c r="G3499" s="1"/>
      <c r="H3499" s="11"/>
      <c r="I3499" s="11"/>
      <c r="J3499" s="11"/>
      <c r="K3499" s="2"/>
      <c r="L3499" s="2"/>
      <c r="M3499" s="1"/>
    </row>
    <row r="3500" spans="1:13" x14ac:dyDescent="0.2">
      <c r="A3500" s="1"/>
      <c r="B3500" s="1"/>
      <c r="C3500" s="16"/>
      <c r="D3500" s="1"/>
      <c r="E3500" s="1"/>
      <c r="F3500" s="1"/>
      <c r="G3500" s="1"/>
      <c r="H3500" s="11"/>
      <c r="I3500" s="11"/>
      <c r="J3500" s="11"/>
      <c r="K3500" s="2"/>
      <c r="L3500" s="2"/>
      <c r="M3500" s="1"/>
    </row>
    <row r="3501" spans="1:13" x14ac:dyDescent="0.2">
      <c r="A3501" s="1"/>
      <c r="B3501" s="1"/>
      <c r="C3501" s="16"/>
      <c r="D3501" s="1"/>
      <c r="E3501" s="1"/>
      <c r="F3501" s="1"/>
      <c r="G3501" s="1"/>
      <c r="H3501" s="11"/>
      <c r="I3501" s="11"/>
      <c r="J3501" s="11"/>
      <c r="K3501" s="2"/>
      <c r="L3501" s="2"/>
      <c r="M3501" s="1"/>
    </row>
    <row r="3502" spans="1:13" x14ac:dyDescent="0.2">
      <c r="A3502" s="1"/>
      <c r="B3502" s="1"/>
      <c r="C3502" s="16"/>
      <c r="D3502" s="1"/>
      <c r="E3502" s="1"/>
      <c r="F3502" s="1"/>
      <c r="G3502" s="1"/>
      <c r="H3502" s="11"/>
      <c r="I3502" s="11"/>
      <c r="J3502" s="11"/>
      <c r="K3502" s="2"/>
      <c r="L3502" s="2"/>
      <c r="M3502" s="1"/>
    </row>
    <row r="3503" spans="1:13" x14ac:dyDescent="0.2">
      <c r="A3503" s="1"/>
      <c r="B3503" s="1"/>
      <c r="C3503" s="16"/>
      <c r="D3503" s="1"/>
      <c r="E3503" s="1"/>
      <c r="F3503" s="1"/>
      <c r="G3503" s="1"/>
      <c r="H3503" s="11"/>
      <c r="I3503" s="11"/>
      <c r="J3503" s="11"/>
      <c r="K3503" s="2"/>
      <c r="L3503" s="2"/>
      <c r="M3503" s="1"/>
    </row>
    <row r="3504" spans="1:13" x14ac:dyDescent="0.2">
      <c r="A3504" s="1"/>
      <c r="B3504" s="1"/>
      <c r="C3504" s="16"/>
      <c r="D3504" s="1"/>
      <c r="E3504" s="1"/>
      <c r="F3504" s="1"/>
      <c r="G3504" s="1"/>
      <c r="H3504" s="11"/>
      <c r="I3504" s="11"/>
      <c r="J3504" s="11"/>
      <c r="K3504" s="2"/>
      <c r="L3504" s="2"/>
      <c r="M3504" s="1"/>
    </row>
    <row r="3505" spans="1:13" x14ac:dyDescent="0.2">
      <c r="A3505" s="1"/>
      <c r="B3505" s="1"/>
      <c r="C3505" s="16"/>
      <c r="D3505" s="1"/>
      <c r="E3505" s="1"/>
      <c r="F3505" s="1"/>
      <c r="G3505" s="1"/>
      <c r="H3505" s="11"/>
      <c r="I3505" s="11"/>
      <c r="J3505" s="11"/>
      <c r="K3505" s="2"/>
      <c r="L3505" s="2"/>
      <c r="M3505" s="1"/>
    </row>
    <row r="3506" spans="1:13" x14ac:dyDescent="0.2">
      <c r="A3506" s="1"/>
      <c r="B3506" s="1"/>
      <c r="C3506" s="16"/>
      <c r="D3506" s="1"/>
      <c r="E3506" s="1"/>
      <c r="F3506" s="1"/>
      <c r="G3506" s="1"/>
      <c r="H3506" s="11"/>
      <c r="I3506" s="11"/>
      <c r="J3506" s="11"/>
      <c r="K3506" s="2"/>
      <c r="L3506" s="2"/>
      <c r="M3506" s="1"/>
    </row>
    <row r="3507" spans="1:13" x14ac:dyDescent="0.2">
      <c r="A3507" s="1"/>
      <c r="B3507" s="1"/>
      <c r="C3507" s="16"/>
      <c r="D3507" s="1"/>
      <c r="E3507" s="1"/>
      <c r="F3507" s="1"/>
      <c r="G3507" s="1"/>
      <c r="H3507" s="11"/>
      <c r="I3507" s="11"/>
      <c r="J3507" s="11"/>
      <c r="K3507" s="2"/>
      <c r="L3507" s="2"/>
      <c r="M3507" s="1"/>
    </row>
    <row r="3508" spans="1:13" x14ac:dyDescent="0.2">
      <c r="A3508" s="1"/>
      <c r="B3508" s="1"/>
      <c r="C3508" s="16"/>
      <c r="D3508" s="1"/>
      <c r="E3508" s="1"/>
      <c r="F3508" s="1"/>
      <c r="G3508" s="1"/>
      <c r="H3508" s="11"/>
      <c r="I3508" s="11"/>
      <c r="J3508" s="11"/>
      <c r="K3508" s="2"/>
      <c r="L3508" s="2"/>
      <c r="M3508" s="1"/>
    </row>
    <row r="3509" spans="1:13" x14ac:dyDescent="0.2">
      <c r="A3509" s="1"/>
      <c r="B3509" s="1"/>
      <c r="C3509" s="16"/>
      <c r="D3509" s="1"/>
      <c r="E3509" s="1"/>
      <c r="F3509" s="1"/>
      <c r="G3509" s="1"/>
      <c r="H3509" s="11"/>
      <c r="I3509" s="11"/>
      <c r="J3509" s="11"/>
      <c r="K3509" s="2"/>
      <c r="L3509" s="2"/>
      <c r="M3509" s="1"/>
    </row>
    <row r="3510" spans="1:13" x14ac:dyDescent="0.2">
      <c r="A3510" s="1"/>
      <c r="B3510" s="1"/>
      <c r="C3510" s="16"/>
      <c r="D3510" s="1"/>
      <c r="E3510" s="1"/>
      <c r="F3510" s="1"/>
      <c r="G3510" s="1"/>
      <c r="H3510" s="11"/>
      <c r="I3510" s="11"/>
      <c r="J3510" s="11"/>
      <c r="K3510" s="2"/>
      <c r="L3510" s="2"/>
      <c r="M3510" s="1"/>
    </row>
    <row r="3511" spans="1:13" x14ac:dyDescent="0.2">
      <c r="A3511" s="1"/>
      <c r="B3511" s="1"/>
      <c r="C3511" s="16"/>
      <c r="D3511" s="1"/>
      <c r="E3511" s="1"/>
      <c r="F3511" s="1"/>
      <c r="G3511" s="1"/>
      <c r="H3511" s="11"/>
      <c r="I3511" s="11"/>
      <c r="J3511" s="11"/>
      <c r="K3511" s="2"/>
      <c r="L3511" s="2"/>
      <c r="M3511" s="1"/>
    </row>
    <row r="3512" spans="1:13" x14ac:dyDescent="0.2">
      <c r="A3512" s="1"/>
      <c r="B3512" s="1"/>
      <c r="C3512" s="16"/>
      <c r="D3512" s="1"/>
      <c r="E3512" s="1"/>
      <c r="F3512" s="1"/>
      <c r="G3512" s="1"/>
      <c r="H3512" s="11"/>
      <c r="I3512" s="11"/>
      <c r="J3512" s="11"/>
      <c r="K3512" s="2"/>
      <c r="L3512" s="2"/>
      <c r="M3512" s="1"/>
    </row>
    <row r="3513" spans="1:13" x14ac:dyDescent="0.2">
      <c r="A3513" s="1"/>
      <c r="B3513" s="1"/>
      <c r="C3513" s="16"/>
      <c r="D3513" s="1"/>
      <c r="E3513" s="1"/>
      <c r="F3513" s="1"/>
      <c r="G3513" s="1"/>
      <c r="H3513" s="11"/>
      <c r="I3513" s="11"/>
      <c r="J3513" s="11"/>
      <c r="K3513" s="2"/>
      <c r="L3513" s="2"/>
      <c r="M3513" s="1"/>
    </row>
    <row r="3514" spans="1:13" x14ac:dyDescent="0.2">
      <c r="A3514" s="1"/>
      <c r="B3514" s="1"/>
      <c r="C3514" s="16"/>
      <c r="D3514" s="1"/>
      <c r="E3514" s="1"/>
      <c r="F3514" s="1"/>
      <c r="G3514" s="1"/>
      <c r="H3514" s="11"/>
      <c r="I3514" s="11"/>
      <c r="J3514" s="11"/>
      <c r="K3514" s="2"/>
      <c r="L3514" s="2"/>
      <c r="M3514" s="1"/>
    </row>
    <row r="3515" spans="1:13" x14ac:dyDescent="0.2">
      <c r="A3515" s="1"/>
      <c r="B3515" s="1"/>
      <c r="C3515" s="16"/>
      <c r="D3515" s="1"/>
      <c r="E3515" s="1"/>
      <c r="F3515" s="1"/>
      <c r="G3515" s="1"/>
      <c r="H3515" s="11"/>
      <c r="I3515" s="11"/>
      <c r="J3515" s="11"/>
      <c r="K3515" s="2"/>
      <c r="L3515" s="2"/>
      <c r="M3515" s="1"/>
    </row>
    <row r="3516" spans="1:13" x14ac:dyDescent="0.2">
      <c r="A3516" s="1"/>
      <c r="B3516" s="1"/>
      <c r="C3516" s="16"/>
      <c r="D3516" s="1"/>
      <c r="E3516" s="1"/>
      <c r="F3516" s="1"/>
      <c r="G3516" s="1"/>
      <c r="H3516" s="11"/>
      <c r="I3516" s="11"/>
      <c r="J3516" s="11"/>
      <c r="K3516" s="2"/>
      <c r="L3516" s="2"/>
      <c r="M3516" s="1"/>
    </row>
    <row r="3517" spans="1:13" x14ac:dyDescent="0.2">
      <c r="A3517" s="1"/>
      <c r="B3517" s="1"/>
      <c r="C3517" s="16"/>
      <c r="D3517" s="1"/>
      <c r="E3517" s="1"/>
      <c r="F3517" s="1"/>
      <c r="G3517" s="1"/>
      <c r="H3517" s="11"/>
      <c r="I3517" s="11"/>
      <c r="J3517" s="11"/>
      <c r="K3517" s="2"/>
      <c r="L3517" s="2"/>
      <c r="M3517" s="1"/>
    </row>
    <row r="3518" spans="1:13" x14ac:dyDescent="0.2">
      <c r="A3518" s="1"/>
      <c r="B3518" s="1"/>
      <c r="C3518" s="16"/>
      <c r="D3518" s="1"/>
      <c r="E3518" s="1"/>
      <c r="F3518" s="1"/>
      <c r="G3518" s="1"/>
      <c r="H3518" s="11"/>
      <c r="I3518" s="11"/>
      <c r="J3518" s="11"/>
      <c r="K3518" s="2"/>
      <c r="L3518" s="2"/>
      <c r="M3518" s="1"/>
    </row>
    <row r="3519" spans="1:13" x14ac:dyDescent="0.2">
      <c r="A3519" s="1"/>
      <c r="B3519" s="1"/>
      <c r="C3519" s="16"/>
      <c r="D3519" s="1"/>
      <c r="E3519" s="1"/>
      <c r="F3519" s="1"/>
      <c r="G3519" s="1"/>
      <c r="H3519" s="11"/>
      <c r="I3519" s="11"/>
      <c r="J3519" s="11"/>
      <c r="K3519" s="2"/>
      <c r="L3519" s="2"/>
      <c r="M3519" s="1"/>
    </row>
    <row r="3520" spans="1:13" x14ac:dyDescent="0.2">
      <c r="A3520" s="1"/>
      <c r="B3520" s="1"/>
      <c r="C3520" s="16"/>
      <c r="D3520" s="1"/>
      <c r="E3520" s="1"/>
      <c r="F3520" s="1"/>
      <c r="G3520" s="1"/>
      <c r="H3520" s="11"/>
      <c r="I3520" s="11"/>
      <c r="J3520" s="11"/>
      <c r="K3520" s="2"/>
      <c r="L3520" s="2"/>
      <c r="M3520" s="1"/>
    </row>
    <row r="3521" spans="1:13" x14ac:dyDescent="0.2">
      <c r="A3521" s="1"/>
      <c r="B3521" s="1"/>
      <c r="C3521" s="16"/>
      <c r="D3521" s="1"/>
      <c r="E3521" s="1"/>
      <c r="F3521" s="1"/>
      <c r="G3521" s="1"/>
      <c r="H3521" s="11"/>
      <c r="I3521" s="11"/>
      <c r="J3521" s="11"/>
      <c r="K3521" s="2"/>
      <c r="L3521" s="2"/>
      <c r="M3521" s="1"/>
    </row>
    <row r="3522" spans="1:13" x14ac:dyDescent="0.2">
      <c r="A3522" s="1"/>
      <c r="B3522" s="1"/>
      <c r="C3522" s="16"/>
      <c r="D3522" s="1"/>
      <c r="E3522" s="1"/>
      <c r="F3522" s="1"/>
      <c r="G3522" s="1"/>
      <c r="H3522" s="11"/>
      <c r="I3522" s="11"/>
      <c r="J3522" s="11"/>
      <c r="K3522" s="2"/>
      <c r="L3522" s="2"/>
      <c r="M3522" s="1"/>
    </row>
    <row r="3523" spans="1:13" x14ac:dyDescent="0.2">
      <c r="A3523" s="1"/>
      <c r="B3523" s="1"/>
      <c r="C3523" s="16"/>
      <c r="D3523" s="1"/>
      <c r="E3523" s="1"/>
      <c r="F3523" s="1"/>
      <c r="G3523" s="1"/>
      <c r="H3523" s="11"/>
      <c r="I3523" s="11"/>
      <c r="J3523" s="11"/>
      <c r="K3523" s="2"/>
      <c r="L3523" s="2"/>
      <c r="M3523" s="1"/>
    </row>
    <row r="3524" spans="1:13" x14ac:dyDescent="0.2">
      <c r="A3524" s="1"/>
      <c r="B3524" s="1"/>
      <c r="C3524" s="16"/>
      <c r="D3524" s="1"/>
      <c r="E3524" s="1"/>
      <c r="F3524" s="1"/>
      <c r="G3524" s="1"/>
      <c r="H3524" s="11"/>
      <c r="I3524" s="11"/>
      <c r="J3524" s="11"/>
      <c r="K3524" s="2"/>
      <c r="L3524" s="2"/>
      <c r="M3524" s="1"/>
    </row>
    <row r="3525" spans="1:13" x14ac:dyDescent="0.2">
      <c r="A3525" s="1"/>
      <c r="B3525" s="1"/>
      <c r="C3525" s="16"/>
      <c r="D3525" s="1"/>
      <c r="E3525" s="1"/>
      <c r="F3525" s="1"/>
      <c r="G3525" s="1"/>
      <c r="H3525" s="11"/>
      <c r="I3525" s="11"/>
      <c r="J3525" s="11"/>
      <c r="K3525" s="2"/>
      <c r="L3525" s="2"/>
      <c r="M3525" s="1"/>
    </row>
    <row r="3526" spans="1:13" x14ac:dyDescent="0.2">
      <c r="A3526" s="1"/>
      <c r="B3526" s="1"/>
      <c r="C3526" s="16"/>
      <c r="D3526" s="1"/>
      <c r="E3526" s="1"/>
      <c r="F3526" s="1"/>
      <c r="G3526" s="1"/>
      <c r="H3526" s="11"/>
      <c r="I3526" s="11"/>
      <c r="J3526" s="11"/>
      <c r="K3526" s="2"/>
      <c r="L3526" s="2"/>
      <c r="M3526" s="1"/>
    </row>
    <row r="3527" spans="1:13" x14ac:dyDescent="0.2">
      <c r="A3527" s="1"/>
      <c r="B3527" s="1"/>
      <c r="C3527" s="16"/>
      <c r="D3527" s="1"/>
      <c r="E3527" s="1"/>
      <c r="F3527" s="1"/>
      <c r="G3527" s="1"/>
      <c r="H3527" s="11"/>
      <c r="I3527" s="11"/>
      <c r="J3527" s="11"/>
      <c r="K3527" s="2"/>
      <c r="L3527" s="2"/>
      <c r="M3527" s="1"/>
    </row>
    <row r="3528" spans="1:13" x14ac:dyDescent="0.2">
      <c r="A3528" s="1"/>
      <c r="B3528" s="1"/>
      <c r="C3528" s="16"/>
      <c r="D3528" s="1"/>
      <c r="E3528" s="1"/>
      <c r="F3528" s="1"/>
      <c r="G3528" s="1"/>
      <c r="H3528" s="11"/>
      <c r="I3528" s="11"/>
      <c r="J3528" s="11"/>
      <c r="K3528" s="2"/>
      <c r="L3528" s="2"/>
      <c r="M3528" s="1"/>
    </row>
    <row r="3529" spans="1:13" x14ac:dyDescent="0.2">
      <c r="A3529" s="1"/>
      <c r="B3529" s="1"/>
      <c r="C3529" s="16"/>
      <c r="D3529" s="1"/>
      <c r="E3529" s="1"/>
      <c r="F3529" s="1"/>
      <c r="G3529" s="1"/>
      <c r="H3529" s="11"/>
      <c r="I3529" s="11"/>
      <c r="J3529" s="11"/>
      <c r="K3529" s="2"/>
      <c r="L3529" s="2"/>
      <c r="M3529" s="1"/>
    </row>
    <row r="3530" spans="1:13" x14ac:dyDescent="0.2">
      <c r="A3530" s="1"/>
      <c r="B3530" s="1"/>
      <c r="C3530" s="16"/>
      <c r="D3530" s="1"/>
      <c r="E3530" s="1"/>
      <c r="F3530" s="1"/>
      <c r="G3530" s="1"/>
      <c r="H3530" s="11"/>
      <c r="I3530" s="11"/>
      <c r="J3530" s="11"/>
      <c r="K3530" s="2"/>
      <c r="L3530" s="2"/>
      <c r="M3530" s="1"/>
    </row>
    <row r="3531" spans="1:13" x14ac:dyDescent="0.2">
      <c r="A3531" s="1"/>
      <c r="B3531" s="1"/>
      <c r="C3531" s="16"/>
      <c r="D3531" s="1"/>
      <c r="E3531" s="1"/>
      <c r="F3531" s="1"/>
      <c r="G3531" s="1"/>
      <c r="H3531" s="11"/>
      <c r="I3531" s="11"/>
      <c r="J3531" s="11"/>
      <c r="K3531" s="2"/>
      <c r="L3531" s="2"/>
      <c r="M3531" s="1"/>
    </row>
    <row r="3532" spans="1:13" x14ac:dyDescent="0.2">
      <c r="A3532" s="1"/>
      <c r="B3532" s="1"/>
      <c r="C3532" s="16"/>
      <c r="D3532" s="1"/>
      <c r="E3532" s="1"/>
      <c r="F3532" s="1"/>
      <c r="G3532" s="1"/>
      <c r="H3532" s="11"/>
      <c r="I3532" s="11"/>
      <c r="J3532" s="11"/>
      <c r="K3532" s="2"/>
      <c r="L3532" s="2"/>
      <c r="M3532" s="1"/>
    </row>
    <row r="3533" spans="1:13" x14ac:dyDescent="0.2">
      <c r="A3533" s="1"/>
      <c r="B3533" s="1"/>
      <c r="C3533" s="16"/>
      <c r="D3533" s="1"/>
      <c r="E3533" s="1"/>
      <c r="F3533" s="1"/>
      <c r="G3533" s="1"/>
      <c r="H3533" s="11"/>
      <c r="I3533" s="11"/>
      <c r="J3533" s="11"/>
      <c r="K3533" s="2"/>
      <c r="L3533" s="2"/>
      <c r="M3533" s="1"/>
    </row>
    <row r="3534" spans="1:13" x14ac:dyDescent="0.2">
      <c r="A3534" s="1"/>
      <c r="B3534" s="1"/>
      <c r="C3534" s="16"/>
      <c r="D3534" s="1"/>
      <c r="E3534" s="1"/>
      <c r="F3534" s="1"/>
      <c r="G3534" s="1"/>
      <c r="H3534" s="11"/>
      <c r="I3534" s="11"/>
      <c r="J3534" s="11"/>
      <c r="K3534" s="2"/>
      <c r="L3534" s="2"/>
      <c r="M3534" s="1"/>
    </row>
    <row r="3535" spans="1:13" x14ac:dyDescent="0.2">
      <c r="A3535" s="1"/>
      <c r="B3535" s="1"/>
      <c r="C3535" s="16"/>
      <c r="D3535" s="1"/>
      <c r="E3535" s="1"/>
      <c r="F3535" s="1"/>
      <c r="G3535" s="1"/>
      <c r="H3535" s="11"/>
      <c r="I3535" s="11"/>
      <c r="J3535" s="11"/>
      <c r="K3535" s="2"/>
      <c r="L3535" s="2"/>
      <c r="M3535" s="1"/>
    </row>
    <row r="3536" spans="1:13" x14ac:dyDescent="0.2">
      <c r="A3536" s="1"/>
      <c r="B3536" s="1"/>
      <c r="C3536" s="16"/>
      <c r="D3536" s="1"/>
      <c r="E3536" s="1"/>
      <c r="F3536" s="1"/>
      <c r="G3536" s="1"/>
      <c r="H3536" s="11"/>
      <c r="I3536" s="11"/>
      <c r="J3536" s="11"/>
      <c r="K3536" s="2"/>
      <c r="L3536" s="2"/>
      <c r="M3536" s="1"/>
    </row>
    <row r="3537" spans="1:13" x14ac:dyDescent="0.2">
      <c r="A3537" s="1"/>
      <c r="B3537" s="1"/>
      <c r="C3537" s="16"/>
      <c r="D3537" s="1"/>
      <c r="E3537" s="1"/>
      <c r="F3537" s="1"/>
      <c r="G3537" s="1"/>
      <c r="H3537" s="11"/>
      <c r="I3537" s="11"/>
      <c r="J3537" s="11"/>
      <c r="K3537" s="2"/>
      <c r="L3537" s="2"/>
      <c r="M3537" s="1"/>
    </row>
    <row r="3538" spans="1:13" x14ac:dyDescent="0.2">
      <c r="A3538" s="1"/>
      <c r="B3538" s="1"/>
      <c r="C3538" s="16"/>
      <c r="D3538" s="1"/>
      <c r="E3538" s="1"/>
      <c r="F3538" s="1"/>
      <c r="G3538" s="1"/>
      <c r="H3538" s="11"/>
      <c r="I3538" s="11"/>
      <c r="J3538" s="11"/>
      <c r="K3538" s="2"/>
      <c r="L3538" s="2"/>
      <c r="M3538" s="1"/>
    </row>
    <row r="3539" spans="1:13" x14ac:dyDescent="0.2">
      <c r="A3539" s="1"/>
      <c r="B3539" s="1"/>
      <c r="C3539" s="16"/>
      <c r="D3539" s="1"/>
      <c r="E3539" s="1"/>
      <c r="F3539" s="1"/>
      <c r="G3539" s="1"/>
      <c r="H3539" s="11"/>
      <c r="I3539" s="11"/>
      <c r="J3539" s="11"/>
      <c r="K3539" s="2"/>
      <c r="L3539" s="2"/>
      <c r="M3539" s="1"/>
    </row>
    <row r="3540" spans="1:13" x14ac:dyDescent="0.2">
      <c r="A3540" s="1"/>
      <c r="B3540" s="1"/>
      <c r="C3540" s="16"/>
      <c r="D3540" s="1"/>
      <c r="E3540" s="1"/>
      <c r="F3540" s="1"/>
      <c r="G3540" s="1"/>
      <c r="H3540" s="11"/>
      <c r="I3540" s="11"/>
      <c r="J3540" s="11"/>
      <c r="K3540" s="2"/>
      <c r="L3540" s="2"/>
      <c r="M3540" s="1"/>
    </row>
    <row r="3541" spans="1:13" x14ac:dyDescent="0.2">
      <c r="A3541" s="1"/>
      <c r="B3541" s="1"/>
      <c r="C3541" s="16"/>
      <c r="D3541" s="1"/>
      <c r="E3541" s="1"/>
      <c r="F3541" s="1"/>
      <c r="G3541" s="1"/>
      <c r="H3541" s="11"/>
      <c r="I3541" s="11"/>
      <c r="J3541" s="11"/>
      <c r="K3541" s="2"/>
      <c r="L3541" s="2"/>
      <c r="M3541" s="1"/>
    </row>
    <row r="3542" spans="1:13" x14ac:dyDescent="0.2">
      <c r="A3542" s="1"/>
      <c r="B3542" s="1"/>
      <c r="C3542" s="16"/>
      <c r="D3542" s="1"/>
      <c r="E3542" s="1"/>
      <c r="F3542" s="1"/>
      <c r="G3542" s="1"/>
      <c r="H3542" s="11"/>
      <c r="I3542" s="11"/>
      <c r="J3542" s="11"/>
      <c r="K3542" s="2"/>
      <c r="L3542" s="2"/>
      <c r="M3542" s="1"/>
    </row>
    <row r="3543" spans="1:13" x14ac:dyDescent="0.2">
      <c r="A3543" s="1"/>
      <c r="B3543" s="1"/>
      <c r="C3543" s="16"/>
      <c r="D3543" s="1"/>
      <c r="E3543" s="1"/>
      <c r="F3543" s="1"/>
      <c r="G3543" s="1"/>
      <c r="H3543" s="11"/>
      <c r="I3543" s="11"/>
      <c r="J3543" s="11"/>
      <c r="K3543" s="2"/>
      <c r="L3543" s="2"/>
      <c r="M3543" s="1"/>
    </row>
    <row r="3544" spans="1:13" x14ac:dyDescent="0.2">
      <c r="A3544" s="1"/>
      <c r="B3544" s="1"/>
      <c r="C3544" s="16"/>
      <c r="D3544" s="1"/>
      <c r="E3544" s="1"/>
      <c r="F3544" s="1"/>
      <c r="G3544" s="1"/>
      <c r="H3544" s="11"/>
      <c r="I3544" s="11"/>
      <c r="J3544" s="11"/>
      <c r="K3544" s="2"/>
      <c r="L3544" s="2"/>
      <c r="M3544" s="1"/>
    </row>
    <row r="3545" spans="1:13" x14ac:dyDescent="0.2">
      <c r="A3545" s="1"/>
      <c r="B3545" s="1"/>
      <c r="C3545" s="16"/>
      <c r="D3545" s="1"/>
      <c r="E3545" s="1"/>
      <c r="F3545" s="1"/>
      <c r="G3545" s="1"/>
      <c r="H3545" s="11"/>
      <c r="I3545" s="11"/>
      <c r="J3545" s="11"/>
      <c r="K3545" s="2"/>
      <c r="L3545" s="2"/>
      <c r="M3545" s="1"/>
    </row>
    <row r="3546" spans="1:13" x14ac:dyDescent="0.2">
      <c r="A3546" s="1"/>
      <c r="B3546" s="1"/>
      <c r="C3546" s="16"/>
      <c r="D3546" s="1"/>
      <c r="E3546" s="1"/>
      <c r="F3546" s="1"/>
      <c r="G3546" s="1"/>
      <c r="H3546" s="11"/>
      <c r="I3546" s="11"/>
      <c r="J3546" s="11"/>
      <c r="K3546" s="2"/>
      <c r="L3546" s="2"/>
      <c r="M3546" s="1"/>
    </row>
    <row r="3547" spans="1:13" x14ac:dyDescent="0.2">
      <c r="A3547" s="1"/>
      <c r="B3547" s="1"/>
      <c r="C3547" s="16"/>
      <c r="D3547" s="1"/>
      <c r="E3547" s="1"/>
      <c r="F3547" s="1"/>
      <c r="G3547" s="1"/>
      <c r="H3547" s="11"/>
      <c r="I3547" s="11"/>
      <c r="J3547" s="11"/>
      <c r="K3547" s="2"/>
      <c r="L3547" s="2"/>
      <c r="M3547" s="1"/>
    </row>
    <row r="3548" spans="1:13" x14ac:dyDescent="0.2">
      <c r="A3548" s="1"/>
      <c r="B3548" s="1"/>
      <c r="C3548" s="16"/>
      <c r="D3548" s="1"/>
      <c r="E3548" s="1"/>
      <c r="F3548" s="1"/>
      <c r="G3548" s="1"/>
      <c r="H3548" s="11"/>
      <c r="I3548" s="11"/>
      <c r="J3548" s="11"/>
      <c r="K3548" s="2"/>
      <c r="L3548" s="2"/>
      <c r="M3548" s="1"/>
    </row>
    <row r="3549" spans="1:13" x14ac:dyDescent="0.2">
      <c r="A3549" s="1"/>
      <c r="B3549" s="1"/>
      <c r="C3549" s="16"/>
      <c r="D3549" s="1"/>
      <c r="E3549" s="1"/>
      <c r="F3549" s="1"/>
      <c r="G3549" s="1"/>
      <c r="H3549" s="11"/>
      <c r="I3549" s="11"/>
      <c r="J3549" s="11"/>
      <c r="K3549" s="2"/>
      <c r="L3549" s="2"/>
      <c r="M3549" s="1"/>
    </row>
    <row r="3550" spans="1:13" x14ac:dyDescent="0.2">
      <c r="A3550" s="1"/>
      <c r="B3550" s="1"/>
      <c r="C3550" s="16"/>
      <c r="D3550" s="1"/>
      <c r="E3550" s="1"/>
      <c r="F3550" s="1"/>
      <c r="G3550" s="1"/>
      <c r="H3550" s="11"/>
      <c r="I3550" s="11"/>
      <c r="J3550" s="11"/>
      <c r="K3550" s="2"/>
      <c r="L3550" s="2"/>
      <c r="M3550" s="1"/>
    </row>
    <row r="3551" spans="1:13" x14ac:dyDescent="0.2">
      <c r="A3551" s="1"/>
      <c r="B3551" s="1"/>
      <c r="C3551" s="16"/>
      <c r="D3551" s="1"/>
      <c r="E3551" s="1"/>
      <c r="F3551" s="1"/>
      <c r="G3551" s="1"/>
      <c r="H3551" s="11"/>
      <c r="I3551" s="11"/>
      <c r="J3551" s="11"/>
      <c r="K3551" s="2"/>
      <c r="L3551" s="2"/>
      <c r="M3551" s="1"/>
    </row>
    <row r="3552" spans="1:13" x14ac:dyDescent="0.2">
      <c r="A3552" s="1"/>
      <c r="B3552" s="1"/>
      <c r="C3552" s="16"/>
      <c r="D3552" s="1"/>
      <c r="E3552" s="1"/>
      <c r="F3552" s="1"/>
      <c r="G3552" s="1"/>
      <c r="H3552" s="11"/>
      <c r="I3552" s="11"/>
      <c r="J3552" s="11"/>
      <c r="K3552" s="2"/>
      <c r="L3552" s="2"/>
      <c r="M3552" s="1"/>
    </row>
    <row r="3553" spans="1:13" x14ac:dyDescent="0.2">
      <c r="A3553" s="1"/>
      <c r="B3553" s="1"/>
      <c r="C3553" s="16"/>
      <c r="D3553" s="1"/>
      <c r="E3553" s="1"/>
      <c r="F3553" s="1"/>
      <c r="G3553" s="1"/>
      <c r="H3553" s="11"/>
      <c r="I3553" s="11"/>
      <c r="J3553" s="11"/>
      <c r="K3553" s="2"/>
      <c r="L3553" s="2"/>
      <c r="M3553" s="1"/>
    </row>
    <row r="3554" spans="1:13" x14ac:dyDescent="0.2">
      <c r="A3554" s="1"/>
      <c r="B3554" s="1"/>
      <c r="C3554" s="16"/>
      <c r="D3554" s="1"/>
      <c r="E3554" s="1"/>
      <c r="F3554" s="1"/>
      <c r="G3554" s="1"/>
      <c r="H3554" s="11"/>
      <c r="I3554" s="11"/>
      <c r="J3554" s="11"/>
      <c r="K3554" s="2"/>
      <c r="L3554" s="2"/>
      <c r="M3554" s="1"/>
    </row>
    <row r="3555" spans="1:13" x14ac:dyDescent="0.2">
      <c r="A3555" s="1"/>
      <c r="B3555" s="1"/>
      <c r="C3555" s="16"/>
      <c r="D3555" s="1"/>
      <c r="E3555" s="1"/>
      <c r="F3555" s="1"/>
      <c r="G3555" s="1"/>
      <c r="H3555" s="11"/>
      <c r="I3555" s="11"/>
      <c r="J3555" s="11"/>
      <c r="K3555" s="2"/>
      <c r="L3555" s="2"/>
      <c r="M3555" s="1"/>
    </row>
    <row r="3556" spans="1:13" x14ac:dyDescent="0.2">
      <c r="A3556" s="1"/>
      <c r="B3556" s="1"/>
      <c r="C3556" s="16"/>
      <c r="D3556" s="1"/>
      <c r="E3556" s="1"/>
      <c r="F3556" s="1"/>
      <c r="G3556" s="1"/>
      <c r="H3556" s="11"/>
      <c r="I3556" s="11"/>
      <c r="J3556" s="11"/>
      <c r="K3556" s="2"/>
      <c r="L3556" s="2"/>
      <c r="M3556" s="1"/>
    </row>
    <row r="3557" spans="1:13" x14ac:dyDescent="0.2">
      <c r="A3557" s="1"/>
      <c r="B3557" s="1"/>
      <c r="C3557" s="16"/>
      <c r="D3557" s="1"/>
      <c r="E3557" s="1"/>
      <c r="F3557" s="1"/>
      <c r="G3557" s="1"/>
      <c r="H3557" s="11"/>
      <c r="I3557" s="11"/>
      <c r="J3557" s="11"/>
      <c r="K3557" s="2"/>
      <c r="L3557" s="2"/>
      <c r="M3557" s="1"/>
    </row>
    <row r="3558" spans="1:13" x14ac:dyDescent="0.2">
      <c r="A3558" s="1"/>
      <c r="B3558" s="1"/>
      <c r="C3558" s="16"/>
      <c r="D3558" s="1"/>
      <c r="E3558" s="1"/>
      <c r="F3558" s="1"/>
      <c r="G3558" s="1"/>
      <c r="H3558" s="11"/>
      <c r="I3558" s="11"/>
      <c r="J3558" s="11"/>
      <c r="K3558" s="2"/>
      <c r="L3558" s="2"/>
      <c r="M3558" s="1"/>
    </row>
    <row r="3559" spans="1:13" x14ac:dyDescent="0.2">
      <c r="A3559" s="1"/>
      <c r="B3559" s="1"/>
      <c r="C3559" s="16"/>
      <c r="D3559" s="1"/>
      <c r="E3559" s="1"/>
      <c r="F3559" s="1"/>
      <c r="G3559" s="1"/>
      <c r="H3559" s="11"/>
      <c r="I3559" s="11"/>
      <c r="J3559" s="11"/>
      <c r="K3559" s="2"/>
      <c r="L3559" s="2"/>
      <c r="M3559" s="1"/>
    </row>
    <row r="3560" spans="1:13" x14ac:dyDescent="0.2">
      <c r="A3560" s="1"/>
      <c r="B3560" s="1"/>
      <c r="C3560" s="16"/>
      <c r="D3560" s="1"/>
      <c r="E3560" s="1"/>
      <c r="F3560" s="1"/>
      <c r="G3560" s="1"/>
      <c r="H3560" s="11"/>
      <c r="I3560" s="11"/>
      <c r="J3560" s="11"/>
      <c r="K3560" s="2"/>
      <c r="L3560" s="2"/>
      <c r="M3560" s="1"/>
    </row>
    <row r="3561" spans="1:13" x14ac:dyDescent="0.2">
      <c r="A3561" s="1"/>
      <c r="B3561" s="1"/>
      <c r="C3561" s="16"/>
      <c r="D3561" s="1"/>
      <c r="E3561" s="1"/>
      <c r="F3561" s="1"/>
      <c r="G3561" s="1"/>
      <c r="H3561" s="11"/>
      <c r="I3561" s="11"/>
      <c r="J3561" s="11"/>
      <c r="K3561" s="2"/>
      <c r="L3561" s="2"/>
      <c r="M3561" s="1"/>
    </row>
    <row r="3562" spans="1:13" x14ac:dyDescent="0.2">
      <c r="A3562" s="1"/>
      <c r="B3562" s="1"/>
      <c r="C3562" s="16"/>
      <c r="D3562" s="1"/>
      <c r="E3562" s="1"/>
      <c r="F3562" s="1"/>
      <c r="G3562" s="1"/>
      <c r="H3562" s="11"/>
      <c r="I3562" s="11"/>
      <c r="J3562" s="11"/>
      <c r="K3562" s="2"/>
      <c r="L3562" s="2"/>
      <c r="M3562" s="1"/>
    </row>
    <row r="3563" spans="1:13" x14ac:dyDescent="0.2">
      <c r="A3563" s="1"/>
      <c r="B3563" s="1"/>
      <c r="C3563" s="16"/>
      <c r="D3563" s="1"/>
      <c r="E3563" s="1"/>
      <c r="F3563" s="1"/>
      <c r="G3563" s="1"/>
      <c r="H3563" s="11"/>
      <c r="I3563" s="11"/>
      <c r="J3563" s="11"/>
      <c r="K3563" s="2"/>
      <c r="L3563" s="2"/>
      <c r="M3563" s="1"/>
    </row>
    <row r="3564" spans="1:13" x14ac:dyDescent="0.2">
      <c r="A3564" s="1"/>
      <c r="B3564" s="1"/>
      <c r="C3564" s="16"/>
      <c r="D3564" s="1"/>
      <c r="E3564" s="1"/>
      <c r="F3564" s="1"/>
      <c r="G3564" s="1"/>
      <c r="H3564" s="11"/>
      <c r="I3564" s="11"/>
      <c r="J3564" s="11"/>
      <c r="K3564" s="2"/>
      <c r="L3564" s="2"/>
      <c r="M3564" s="1"/>
    </row>
    <row r="3565" spans="1:13" x14ac:dyDescent="0.2">
      <c r="A3565" s="1"/>
      <c r="B3565" s="1"/>
      <c r="C3565" s="16"/>
      <c r="D3565" s="1"/>
      <c r="E3565" s="1"/>
      <c r="F3565" s="1"/>
      <c r="G3565" s="1"/>
      <c r="H3565" s="11"/>
      <c r="I3565" s="11"/>
      <c r="J3565" s="11"/>
      <c r="K3565" s="2"/>
      <c r="L3565" s="2"/>
      <c r="M3565" s="1"/>
    </row>
    <row r="3566" spans="1:13" x14ac:dyDescent="0.2">
      <c r="A3566" s="1"/>
      <c r="B3566" s="1"/>
      <c r="C3566" s="16"/>
      <c r="D3566" s="1"/>
      <c r="E3566" s="1"/>
      <c r="F3566" s="1"/>
      <c r="G3566" s="1"/>
      <c r="H3566" s="11"/>
      <c r="I3566" s="11"/>
      <c r="J3566" s="11"/>
      <c r="K3566" s="2"/>
      <c r="L3566" s="2"/>
      <c r="M3566" s="1"/>
    </row>
    <row r="3567" spans="1:13" x14ac:dyDescent="0.2">
      <c r="A3567" s="1"/>
      <c r="B3567" s="1"/>
      <c r="C3567" s="16"/>
      <c r="D3567" s="1"/>
      <c r="E3567" s="1"/>
      <c r="F3567" s="1"/>
      <c r="G3567" s="1"/>
      <c r="H3567" s="11"/>
      <c r="I3567" s="11"/>
      <c r="J3567" s="11"/>
      <c r="K3567" s="2"/>
      <c r="L3567" s="2"/>
      <c r="M3567" s="1"/>
    </row>
    <row r="3568" spans="1:13" x14ac:dyDescent="0.2">
      <c r="A3568" s="1"/>
      <c r="B3568" s="1"/>
      <c r="C3568" s="16"/>
      <c r="D3568" s="1"/>
      <c r="E3568" s="1"/>
      <c r="F3568" s="1"/>
      <c r="G3568" s="1"/>
      <c r="H3568" s="11"/>
      <c r="I3568" s="11"/>
      <c r="J3568" s="11"/>
      <c r="K3568" s="2"/>
      <c r="L3568" s="2"/>
      <c r="M3568" s="1"/>
    </row>
    <row r="3569" spans="1:13" x14ac:dyDescent="0.2">
      <c r="A3569" s="1"/>
      <c r="B3569" s="1"/>
      <c r="C3569" s="16"/>
      <c r="D3569" s="1"/>
      <c r="E3569" s="1"/>
      <c r="F3569" s="1"/>
      <c r="G3569" s="1"/>
      <c r="H3569" s="11"/>
      <c r="I3569" s="11"/>
      <c r="J3569" s="11"/>
      <c r="K3569" s="2"/>
      <c r="L3569" s="2"/>
      <c r="M3569" s="1"/>
    </row>
    <row r="3570" spans="1:13" x14ac:dyDescent="0.2">
      <c r="A3570" s="1"/>
      <c r="B3570" s="1"/>
      <c r="C3570" s="16"/>
      <c r="D3570" s="1"/>
      <c r="E3570" s="1"/>
      <c r="F3570" s="1"/>
      <c r="G3570" s="1"/>
      <c r="H3570" s="11"/>
      <c r="I3570" s="11"/>
      <c r="J3570" s="11"/>
      <c r="K3570" s="2"/>
      <c r="L3570" s="2"/>
      <c r="M3570" s="1"/>
    </row>
    <row r="3571" spans="1:13" x14ac:dyDescent="0.2">
      <c r="A3571" s="1"/>
      <c r="B3571" s="1"/>
      <c r="C3571" s="16"/>
      <c r="D3571" s="1"/>
      <c r="E3571" s="1"/>
      <c r="F3571" s="1"/>
      <c r="G3571" s="1"/>
      <c r="H3571" s="11"/>
      <c r="I3571" s="11"/>
      <c r="J3571" s="11"/>
      <c r="K3571" s="2"/>
      <c r="L3571" s="2"/>
      <c r="M3571" s="1"/>
    </row>
    <row r="3572" spans="1:13" x14ac:dyDescent="0.2">
      <c r="A3572" s="1"/>
      <c r="B3572" s="1"/>
      <c r="C3572" s="16"/>
      <c r="D3572" s="1"/>
      <c r="E3572" s="1"/>
      <c r="F3572" s="1"/>
      <c r="G3572" s="1"/>
      <c r="H3572" s="11"/>
      <c r="I3572" s="11"/>
      <c r="J3572" s="11"/>
      <c r="K3572" s="2"/>
      <c r="L3572" s="2"/>
      <c r="M3572" s="1"/>
    </row>
    <row r="3573" spans="1:13" x14ac:dyDescent="0.2">
      <c r="A3573" s="1"/>
      <c r="B3573" s="1"/>
      <c r="C3573" s="16"/>
      <c r="D3573" s="1"/>
      <c r="E3573" s="1"/>
      <c r="F3573" s="1"/>
      <c r="G3573" s="1"/>
      <c r="H3573" s="11"/>
      <c r="I3573" s="11"/>
      <c r="J3573" s="11"/>
      <c r="K3573" s="2"/>
      <c r="L3573" s="2"/>
      <c r="M3573" s="1"/>
    </row>
    <row r="3574" spans="1:13" x14ac:dyDescent="0.2">
      <c r="A3574" s="1"/>
      <c r="B3574" s="1"/>
      <c r="C3574" s="16"/>
      <c r="D3574" s="1"/>
      <c r="E3574" s="1"/>
      <c r="F3574" s="1"/>
      <c r="G3574" s="1"/>
      <c r="H3574" s="11"/>
      <c r="I3574" s="11"/>
      <c r="J3574" s="11"/>
      <c r="K3574" s="2"/>
      <c r="L3574" s="2"/>
      <c r="M3574" s="1"/>
    </row>
    <row r="3575" spans="1:13" x14ac:dyDescent="0.2">
      <c r="A3575" s="1"/>
      <c r="B3575" s="1"/>
      <c r="C3575" s="16"/>
      <c r="D3575" s="1"/>
      <c r="E3575" s="1"/>
      <c r="F3575" s="1"/>
      <c r="G3575" s="1"/>
      <c r="H3575" s="11"/>
      <c r="I3575" s="11"/>
      <c r="J3575" s="11"/>
      <c r="K3575" s="2"/>
      <c r="L3575" s="2"/>
      <c r="M3575" s="1"/>
    </row>
    <row r="3576" spans="1:13" x14ac:dyDescent="0.2">
      <c r="A3576" s="1"/>
      <c r="B3576" s="1"/>
      <c r="C3576" s="16"/>
      <c r="D3576" s="1"/>
      <c r="E3576" s="1"/>
      <c r="F3576" s="1"/>
      <c r="G3576" s="1"/>
      <c r="H3576" s="11"/>
      <c r="I3576" s="11"/>
      <c r="J3576" s="11"/>
      <c r="K3576" s="2"/>
      <c r="L3576" s="2"/>
      <c r="M3576" s="1"/>
    </row>
    <row r="3577" spans="1:13" x14ac:dyDescent="0.2">
      <c r="A3577" s="1"/>
      <c r="B3577" s="1"/>
      <c r="C3577" s="16"/>
      <c r="D3577" s="1"/>
      <c r="E3577" s="1"/>
      <c r="F3577" s="1"/>
      <c r="G3577" s="1"/>
      <c r="H3577" s="11"/>
      <c r="I3577" s="11"/>
      <c r="J3577" s="11"/>
      <c r="K3577" s="2"/>
      <c r="L3577" s="2"/>
      <c r="M3577" s="1"/>
    </row>
    <row r="3578" spans="1:13" x14ac:dyDescent="0.2">
      <c r="A3578" s="1"/>
      <c r="B3578" s="1"/>
      <c r="C3578" s="16"/>
      <c r="D3578" s="1"/>
      <c r="E3578" s="1"/>
      <c r="F3578" s="1"/>
      <c r="G3578" s="1"/>
      <c r="H3578" s="11"/>
      <c r="I3578" s="11"/>
      <c r="J3578" s="11"/>
      <c r="K3578" s="2"/>
      <c r="L3578" s="2"/>
      <c r="M3578" s="1"/>
    </row>
    <row r="3579" spans="1:13" x14ac:dyDescent="0.2">
      <c r="A3579" s="1"/>
      <c r="B3579" s="1"/>
      <c r="C3579" s="16"/>
      <c r="D3579" s="1"/>
      <c r="E3579" s="1"/>
      <c r="F3579" s="1"/>
      <c r="G3579" s="1"/>
      <c r="H3579" s="11"/>
      <c r="I3579" s="11"/>
      <c r="J3579" s="11"/>
      <c r="K3579" s="2"/>
      <c r="L3579" s="2"/>
      <c r="M3579" s="1"/>
    </row>
    <row r="3580" spans="1:13" x14ac:dyDescent="0.2">
      <c r="A3580" s="1"/>
      <c r="B3580" s="1"/>
      <c r="C3580" s="16"/>
      <c r="D3580" s="1"/>
      <c r="E3580" s="1"/>
      <c r="F3580" s="1"/>
      <c r="G3580" s="1"/>
      <c r="H3580" s="11"/>
      <c r="I3580" s="11"/>
      <c r="J3580" s="11"/>
      <c r="K3580" s="2"/>
      <c r="L3580" s="2"/>
      <c r="M3580" s="1"/>
    </row>
    <row r="3581" spans="1:13" x14ac:dyDescent="0.2">
      <c r="A3581" s="1"/>
      <c r="B3581" s="1"/>
      <c r="C3581" s="16"/>
      <c r="D3581" s="1"/>
      <c r="E3581" s="1"/>
      <c r="F3581" s="1"/>
      <c r="G3581" s="1"/>
      <c r="H3581" s="11"/>
      <c r="I3581" s="11"/>
      <c r="J3581" s="11"/>
      <c r="K3581" s="2"/>
      <c r="L3581" s="2"/>
      <c r="M3581" s="1"/>
    </row>
    <row r="3582" spans="1:13" x14ac:dyDescent="0.2">
      <c r="A3582" s="1"/>
      <c r="B3582" s="1"/>
      <c r="C3582" s="16"/>
      <c r="D3582" s="1"/>
      <c r="E3582" s="1"/>
      <c r="F3582" s="1"/>
      <c r="G3582" s="1"/>
      <c r="H3582" s="11"/>
      <c r="I3582" s="11"/>
      <c r="J3582" s="11"/>
      <c r="K3582" s="2"/>
      <c r="L3582" s="2"/>
      <c r="M3582" s="1"/>
    </row>
    <row r="3583" spans="1:13" x14ac:dyDescent="0.2">
      <c r="A3583" s="1"/>
      <c r="B3583" s="1"/>
      <c r="C3583" s="16"/>
      <c r="D3583" s="1"/>
      <c r="E3583" s="1"/>
      <c r="F3583" s="1"/>
      <c r="G3583" s="1"/>
      <c r="H3583" s="11"/>
      <c r="I3583" s="11"/>
      <c r="J3583" s="11"/>
      <c r="K3583" s="2"/>
      <c r="L3583" s="2"/>
      <c r="M3583" s="1"/>
    </row>
    <row r="3584" spans="1:13" x14ac:dyDescent="0.2">
      <c r="A3584" s="1"/>
      <c r="B3584" s="1"/>
      <c r="C3584" s="16"/>
      <c r="D3584" s="1"/>
      <c r="E3584" s="1"/>
      <c r="F3584" s="1"/>
      <c r="G3584" s="1"/>
      <c r="H3584" s="11"/>
      <c r="I3584" s="11"/>
      <c r="J3584" s="11"/>
      <c r="K3584" s="2"/>
      <c r="L3584" s="2"/>
      <c r="M3584" s="1"/>
    </row>
    <row r="3585" spans="1:13" x14ac:dyDescent="0.2">
      <c r="A3585" s="1"/>
      <c r="B3585" s="1"/>
      <c r="C3585" s="16"/>
      <c r="D3585" s="1"/>
      <c r="E3585" s="1"/>
      <c r="F3585" s="1"/>
      <c r="G3585" s="1"/>
      <c r="H3585" s="11"/>
      <c r="I3585" s="11"/>
      <c r="J3585" s="11"/>
      <c r="K3585" s="2"/>
      <c r="L3585" s="2"/>
      <c r="M3585" s="1"/>
    </row>
    <row r="3586" spans="1:13" x14ac:dyDescent="0.2">
      <c r="A3586" s="1"/>
      <c r="B3586" s="1"/>
      <c r="C3586" s="16"/>
      <c r="D3586" s="1"/>
      <c r="E3586" s="1"/>
      <c r="F3586" s="1"/>
      <c r="G3586" s="1"/>
      <c r="H3586" s="11"/>
      <c r="I3586" s="11"/>
      <c r="J3586" s="11"/>
      <c r="K3586" s="2"/>
      <c r="L3586" s="2"/>
      <c r="M3586" s="1"/>
    </row>
    <row r="3587" spans="1:13" x14ac:dyDescent="0.2">
      <c r="A3587" s="1"/>
      <c r="B3587" s="1"/>
      <c r="C3587" s="16"/>
      <c r="D3587" s="1"/>
      <c r="E3587" s="1"/>
      <c r="F3587" s="1"/>
      <c r="G3587" s="1"/>
      <c r="H3587" s="11"/>
      <c r="I3587" s="11"/>
      <c r="J3587" s="11"/>
      <c r="K3587" s="2"/>
      <c r="L3587" s="2"/>
      <c r="M3587" s="1"/>
    </row>
    <row r="3588" spans="1:13" x14ac:dyDescent="0.2">
      <c r="A3588" s="1"/>
      <c r="B3588" s="1"/>
      <c r="C3588" s="16"/>
      <c r="D3588" s="1"/>
      <c r="E3588" s="1"/>
      <c r="F3588" s="1"/>
      <c r="G3588" s="1"/>
      <c r="H3588" s="11"/>
      <c r="I3588" s="11"/>
      <c r="J3588" s="11"/>
      <c r="K3588" s="2"/>
      <c r="L3588" s="2"/>
      <c r="M3588" s="1"/>
    </row>
    <row r="3589" spans="1:13" x14ac:dyDescent="0.2">
      <c r="A3589" s="1"/>
      <c r="B3589" s="1"/>
      <c r="C3589" s="16"/>
      <c r="D3589" s="1"/>
      <c r="E3589" s="1"/>
      <c r="F3589" s="1"/>
      <c r="G3589" s="1"/>
      <c r="H3589" s="11"/>
      <c r="I3589" s="11"/>
      <c r="J3589" s="11"/>
      <c r="K3589" s="2"/>
      <c r="L3589" s="2"/>
      <c r="M3589" s="1"/>
    </row>
    <row r="3590" spans="1:13" x14ac:dyDescent="0.2">
      <c r="A3590" s="1"/>
      <c r="B3590" s="1"/>
      <c r="C3590" s="16"/>
      <c r="D3590" s="1"/>
      <c r="E3590" s="1"/>
      <c r="F3590" s="1"/>
      <c r="G3590" s="1"/>
      <c r="H3590" s="11"/>
      <c r="I3590" s="11"/>
      <c r="J3590" s="11"/>
      <c r="K3590" s="2"/>
      <c r="L3590" s="2"/>
      <c r="M3590" s="1"/>
    </row>
    <row r="3591" spans="1:13" x14ac:dyDescent="0.2">
      <c r="A3591" s="1"/>
      <c r="B3591" s="1"/>
      <c r="C3591" s="16"/>
      <c r="D3591" s="1"/>
      <c r="E3591" s="1"/>
      <c r="F3591" s="1"/>
      <c r="G3591" s="1"/>
      <c r="H3591" s="11"/>
      <c r="I3591" s="11"/>
      <c r="J3591" s="11"/>
      <c r="K3591" s="2"/>
      <c r="L3591" s="2"/>
      <c r="M3591" s="1"/>
    </row>
    <row r="3592" spans="1:13" x14ac:dyDescent="0.2">
      <c r="A3592" s="1"/>
      <c r="B3592" s="1"/>
      <c r="C3592" s="16"/>
      <c r="D3592" s="1"/>
      <c r="E3592" s="1"/>
      <c r="F3592" s="1"/>
      <c r="G3592" s="1"/>
      <c r="H3592" s="11"/>
      <c r="I3592" s="11"/>
      <c r="J3592" s="11"/>
      <c r="K3592" s="2"/>
      <c r="L3592" s="2"/>
      <c r="M3592" s="1"/>
    </row>
    <row r="3593" spans="1:13" x14ac:dyDescent="0.2">
      <c r="A3593" s="1"/>
      <c r="B3593" s="1"/>
      <c r="C3593" s="16"/>
      <c r="D3593" s="1"/>
      <c r="E3593" s="1"/>
      <c r="F3593" s="1"/>
      <c r="G3593" s="1"/>
      <c r="H3593" s="11"/>
      <c r="I3593" s="11"/>
      <c r="J3593" s="11"/>
      <c r="K3593" s="2"/>
      <c r="L3593" s="2"/>
      <c r="M3593" s="1"/>
    </row>
    <row r="3594" spans="1:13" x14ac:dyDescent="0.2">
      <c r="A3594" s="1"/>
      <c r="B3594" s="1"/>
      <c r="C3594" s="16"/>
      <c r="D3594" s="1"/>
      <c r="E3594" s="1"/>
      <c r="F3594" s="1"/>
      <c r="G3594" s="1"/>
      <c r="H3594" s="11"/>
      <c r="I3594" s="11"/>
      <c r="J3594" s="11"/>
      <c r="K3594" s="2"/>
      <c r="L3594" s="2"/>
      <c r="M3594" s="1"/>
    </row>
    <row r="3595" spans="1:13" x14ac:dyDescent="0.2">
      <c r="A3595" s="1"/>
      <c r="B3595" s="1"/>
      <c r="C3595" s="16"/>
      <c r="D3595" s="1"/>
      <c r="E3595" s="1"/>
      <c r="F3595" s="1"/>
      <c r="G3595" s="1"/>
      <c r="H3595" s="11"/>
      <c r="I3595" s="11"/>
      <c r="J3595" s="11"/>
      <c r="K3595" s="2"/>
      <c r="L3595" s="2"/>
      <c r="M3595" s="1"/>
    </row>
    <row r="3596" spans="1:13" x14ac:dyDescent="0.2">
      <c r="A3596" s="1"/>
      <c r="B3596" s="1"/>
      <c r="C3596" s="16"/>
      <c r="D3596" s="1"/>
      <c r="E3596" s="1"/>
      <c r="F3596" s="1"/>
      <c r="G3596" s="1"/>
      <c r="H3596" s="11"/>
      <c r="I3596" s="11"/>
      <c r="J3596" s="11"/>
      <c r="K3596" s="2"/>
      <c r="L3596" s="2"/>
      <c r="M3596" s="1"/>
    </row>
    <row r="3597" spans="1:13" x14ac:dyDescent="0.2">
      <c r="A3597" s="1"/>
      <c r="B3597" s="1"/>
      <c r="C3597" s="16"/>
      <c r="D3597" s="1"/>
      <c r="E3597" s="1"/>
      <c r="F3597" s="1"/>
      <c r="G3597" s="1"/>
      <c r="H3597" s="11"/>
      <c r="I3597" s="11"/>
      <c r="J3597" s="11"/>
      <c r="K3597" s="2"/>
      <c r="L3597" s="2"/>
      <c r="M3597" s="1"/>
    </row>
    <row r="3598" spans="1:13" x14ac:dyDescent="0.2">
      <c r="A3598" s="1"/>
      <c r="B3598" s="1"/>
      <c r="C3598" s="16"/>
      <c r="D3598" s="1"/>
      <c r="E3598" s="1"/>
      <c r="F3598" s="1"/>
      <c r="G3598" s="1"/>
      <c r="H3598" s="11"/>
      <c r="I3598" s="11"/>
      <c r="J3598" s="11"/>
      <c r="K3598" s="2"/>
      <c r="L3598" s="2"/>
      <c r="M3598" s="1"/>
    </row>
    <row r="3599" spans="1:13" x14ac:dyDescent="0.2">
      <c r="A3599" s="1"/>
      <c r="B3599" s="1"/>
      <c r="C3599" s="16"/>
      <c r="D3599" s="1"/>
      <c r="E3599" s="1"/>
      <c r="F3599" s="1"/>
      <c r="G3599" s="1"/>
      <c r="H3599" s="11"/>
      <c r="I3599" s="11"/>
      <c r="J3599" s="11"/>
      <c r="K3599" s="2"/>
      <c r="L3599" s="2"/>
      <c r="M3599" s="1"/>
    </row>
    <row r="3600" spans="1:13" x14ac:dyDescent="0.2">
      <c r="A3600" s="1"/>
      <c r="B3600" s="1"/>
      <c r="C3600" s="16"/>
      <c r="D3600" s="1"/>
      <c r="E3600" s="1"/>
      <c r="F3600" s="1"/>
      <c r="G3600" s="1"/>
      <c r="H3600" s="11"/>
      <c r="I3600" s="11"/>
      <c r="J3600" s="11"/>
      <c r="K3600" s="2"/>
      <c r="L3600" s="2"/>
      <c r="M3600" s="1"/>
    </row>
    <row r="3601" spans="1:13" x14ac:dyDescent="0.2">
      <c r="A3601" s="1"/>
      <c r="B3601" s="1"/>
      <c r="C3601" s="16"/>
      <c r="D3601" s="1"/>
      <c r="E3601" s="1"/>
      <c r="F3601" s="1"/>
      <c r="G3601" s="1"/>
      <c r="H3601" s="11"/>
      <c r="I3601" s="11"/>
      <c r="J3601" s="11"/>
      <c r="K3601" s="2"/>
      <c r="L3601" s="2"/>
      <c r="M3601" s="1"/>
    </row>
    <row r="3602" spans="1:13" x14ac:dyDescent="0.2">
      <c r="A3602" s="1"/>
      <c r="B3602" s="1"/>
      <c r="C3602" s="16"/>
      <c r="D3602" s="1"/>
      <c r="E3602" s="1"/>
      <c r="F3602" s="1"/>
      <c r="G3602" s="1"/>
      <c r="H3602" s="11"/>
      <c r="I3602" s="11"/>
      <c r="J3602" s="11"/>
      <c r="K3602" s="2"/>
      <c r="L3602" s="2"/>
      <c r="M3602" s="1"/>
    </row>
    <row r="3603" spans="1:13" x14ac:dyDescent="0.2">
      <c r="A3603" s="1"/>
      <c r="B3603" s="1"/>
      <c r="C3603" s="16"/>
      <c r="D3603" s="1"/>
      <c r="E3603" s="1"/>
      <c r="F3603" s="1"/>
      <c r="G3603" s="1"/>
      <c r="H3603" s="11"/>
      <c r="I3603" s="11"/>
      <c r="J3603" s="11"/>
      <c r="K3603" s="2"/>
      <c r="L3603" s="2"/>
      <c r="M3603" s="1"/>
    </row>
    <row r="3604" spans="1:13" x14ac:dyDescent="0.2">
      <c r="A3604" s="1"/>
      <c r="B3604" s="1"/>
      <c r="C3604" s="16"/>
      <c r="D3604" s="1"/>
      <c r="E3604" s="1"/>
      <c r="F3604" s="1"/>
      <c r="G3604" s="1"/>
      <c r="H3604" s="11"/>
      <c r="I3604" s="11"/>
      <c r="J3604" s="11"/>
      <c r="K3604" s="2"/>
      <c r="L3604" s="2"/>
      <c r="M3604" s="1"/>
    </row>
    <row r="3605" spans="1:13" x14ac:dyDescent="0.2">
      <c r="A3605" s="1"/>
      <c r="B3605" s="1"/>
      <c r="C3605" s="16"/>
      <c r="D3605" s="1"/>
      <c r="E3605" s="1"/>
      <c r="F3605" s="1"/>
      <c r="G3605" s="1"/>
      <c r="H3605" s="11"/>
      <c r="I3605" s="11"/>
      <c r="J3605" s="11"/>
      <c r="K3605" s="2"/>
      <c r="L3605" s="2"/>
      <c r="M3605" s="1"/>
    </row>
    <row r="3606" spans="1:13" x14ac:dyDescent="0.2">
      <c r="A3606" s="1"/>
      <c r="B3606" s="1"/>
      <c r="C3606" s="16"/>
      <c r="D3606" s="1"/>
      <c r="E3606" s="1"/>
      <c r="F3606" s="1"/>
      <c r="G3606" s="1"/>
      <c r="H3606" s="11"/>
      <c r="I3606" s="11"/>
      <c r="J3606" s="11"/>
      <c r="K3606" s="2"/>
      <c r="L3606" s="2"/>
      <c r="M3606" s="1"/>
    </row>
    <row r="3607" spans="1:13" x14ac:dyDescent="0.2">
      <c r="A3607" s="1"/>
      <c r="B3607" s="1"/>
      <c r="C3607" s="16"/>
      <c r="D3607" s="1"/>
      <c r="E3607" s="1"/>
      <c r="F3607" s="1"/>
      <c r="G3607" s="1"/>
      <c r="H3607" s="11"/>
      <c r="I3607" s="11"/>
      <c r="J3607" s="11"/>
      <c r="K3607" s="2"/>
      <c r="L3607" s="2"/>
      <c r="M3607" s="1"/>
    </row>
    <row r="3608" spans="1:13" x14ac:dyDescent="0.2">
      <c r="A3608" s="1"/>
      <c r="B3608" s="1"/>
      <c r="C3608" s="16"/>
      <c r="D3608" s="1"/>
      <c r="E3608" s="1"/>
      <c r="F3608" s="1"/>
      <c r="G3608" s="1"/>
      <c r="H3608" s="11"/>
      <c r="I3608" s="11"/>
      <c r="J3608" s="11"/>
      <c r="K3608" s="2"/>
      <c r="L3608" s="2"/>
      <c r="M3608" s="1"/>
    </row>
    <row r="3609" spans="1:13" x14ac:dyDescent="0.2">
      <c r="A3609" s="1"/>
      <c r="B3609" s="1"/>
      <c r="C3609" s="16"/>
      <c r="D3609" s="1"/>
      <c r="E3609" s="1"/>
      <c r="F3609" s="1"/>
      <c r="G3609" s="1"/>
      <c r="H3609" s="11"/>
      <c r="I3609" s="11"/>
      <c r="J3609" s="11"/>
      <c r="K3609" s="2"/>
      <c r="L3609" s="2"/>
      <c r="M3609" s="1"/>
    </row>
    <row r="3610" spans="1:13" x14ac:dyDescent="0.2">
      <c r="A3610" s="1"/>
      <c r="B3610" s="1"/>
      <c r="C3610" s="16"/>
      <c r="D3610" s="1"/>
      <c r="E3610" s="1"/>
      <c r="F3610" s="1"/>
      <c r="G3610" s="1"/>
      <c r="H3610" s="11"/>
      <c r="I3610" s="11"/>
      <c r="J3610" s="11"/>
      <c r="K3610" s="2"/>
      <c r="L3610" s="2"/>
      <c r="M3610" s="1"/>
    </row>
    <row r="3611" spans="1:13" x14ac:dyDescent="0.2">
      <c r="A3611" s="1"/>
      <c r="B3611" s="1"/>
      <c r="C3611" s="16"/>
      <c r="D3611" s="1"/>
      <c r="E3611" s="1"/>
      <c r="F3611" s="1"/>
      <c r="G3611" s="1"/>
      <c r="H3611" s="11"/>
      <c r="I3611" s="11"/>
      <c r="J3611" s="11"/>
      <c r="K3611" s="2"/>
      <c r="L3611" s="2"/>
      <c r="M3611" s="1"/>
    </row>
    <row r="3612" spans="1:13" x14ac:dyDescent="0.2">
      <c r="A3612" s="1"/>
      <c r="B3612" s="1"/>
      <c r="C3612" s="16"/>
      <c r="D3612" s="1"/>
      <c r="E3612" s="1"/>
      <c r="F3612" s="1"/>
      <c r="G3612" s="1"/>
      <c r="H3612" s="11"/>
      <c r="I3612" s="11"/>
      <c r="J3612" s="11"/>
      <c r="K3612" s="2"/>
      <c r="L3612" s="2"/>
      <c r="M3612" s="1"/>
    </row>
    <row r="3613" spans="1:13" x14ac:dyDescent="0.2">
      <c r="A3613" s="1"/>
      <c r="B3613" s="1"/>
      <c r="C3613" s="16"/>
      <c r="D3613" s="1"/>
      <c r="E3613" s="1"/>
      <c r="F3613" s="1"/>
      <c r="G3613" s="1"/>
      <c r="H3613" s="11"/>
      <c r="I3613" s="11"/>
      <c r="J3613" s="11"/>
      <c r="K3613" s="2"/>
      <c r="L3613" s="2"/>
      <c r="M3613" s="1"/>
    </row>
    <row r="3614" spans="1:13" x14ac:dyDescent="0.2">
      <c r="A3614" s="1"/>
      <c r="B3614" s="1"/>
      <c r="C3614" s="16"/>
      <c r="D3614" s="1"/>
      <c r="E3614" s="1"/>
      <c r="F3614" s="1"/>
      <c r="G3614" s="1"/>
      <c r="H3614" s="11"/>
      <c r="I3614" s="11"/>
      <c r="J3614" s="11"/>
      <c r="K3614" s="2"/>
      <c r="L3614" s="2"/>
      <c r="M3614" s="1"/>
    </row>
    <row r="3615" spans="1:13" x14ac:dyDescent="0.2">
      <c r="A3615" s="1"/>
      <c r="B3615" s="1"/>
      <c r="C3615" s="16"/>
      <c r="D3615" s="1"/>
      <c r="E3615" s="1"/>
      <c r="F3615" s="1"/>
      <c r="G3615" s="1"/>
      <c r="H3615" s="11"/>
      <c r="I3615" s="11"/>
      <c r="J3615" s="11"/>
      <c r="K3615" s="2"/>
      <c r="L3615" s="2"/>
      <c r="M3615" s="1"/>
    </row>
    <row r="3616" spans="1:13" x14ac:dyDescent="0.2">
      <c r="A3616" s="1"/>
      <c r="B3616" s="1"/>
      <c r="C3616" s="16"/>
      <c r="D3616" s="1"/>
      <c r="E3616" s="1"/>
      <c r="F3616" s="1"/>
      <c r="G3616" s="1"/>
      <c r="H3616" s="11"/>
      <c r="I3616" s="11"/>
      <c r="J3616" s="11"/>
      <c r="K3616" s="2"/>
      <c r="L3616" s="2"/>
      <c r="M3616" s="1"/>
    </row>
    <row r="3617" spans="1:13" x14ac:dyDescent="0.2">
      <c r="A3617" s="1"/>
      <c r="B3617" s="1"/>
      <c r="C3617" s="16"/>
      <c r="D3617" s="1"/>
      <c r="E3617" s="1"/>
      <c r="F3617" s="1"/>
      <c r="G3617" s="1"/>
      <c r="H3617" s="11"/>
      <c r="I3617" s="11"/>
      <c r="J3617" s="11"/>
      <c r="K3617" s="2"/>
      <c r="L3617" s="2"/>
      <c r="M3617" s="1"/>
    </row>
    <row r="3618" spans="1:13" x14ac:dyDescent="0.2">
      <c r="A3618" s="1"/>
      <c r="B3618" s="1"/>
      <c r="C3618" s="16"/>
      <c r="D3618" s="1"/>
      <c r="E3618" s="1"/>
      <c r="F3618" s="1"/>
      <c r="G3618" s="1"/>
      <c r="H3618" s="11"/>
      <c r="I3618" s="11"/>
      <c r="J3618" s="11"/>
      <c r="K3618" s="2"/>
      <c r="L3618" s="2"/>
      <c r="M3618" s="1"/>
    </row>
    <row r="3619" spans="1:13" x14ac:dyDescent="0.2">
      <c r="A3619" s="1"/>
      <c r="B3619" s="1"/>
      <c r="C3619" s="16"/>
      <c r="D3619" s="1"/>
      <c r="E3619" s="1"/>
      <c r="F3619" s="1"/>
      <c r="G3619" s="1"/>
      <c r="H3619" s="11"/>
      <c r="I3619" s="11"/>
      <c r="J3619" s="11"/>
      <c r="K3619" s="2"/>
      <c r="L3619" s="2"/>
      <c r="M3619" s="1"/>
    </row>
    <row r="3620" spans="1:13" x14ac:dyDescent="0.2">
      <c r="A3620" s="1"/>
      <c r="B3620" s="1"/>
      <c r="C3620" s="16"/>
      <c r="D3620" s="1"/>
      <c r="E3620" s="1"/>
      <c r="F3620" s="1"/>
      <c r="G3620" s="1"/>
      <c r="H3620" s="11"/>
      <c r="I3620" s="11"/>
      <c r="J3620" s="11"/>
      <c r="K3620" s="2"/>
      <c r="L3620" s="2"/>
      <c r="M3620" s="1"/>
    </row>
    <row r="3621" spans="1:13" x14ac:dyDescent="0.2">
      <c r="A3621" s="1"/>
      <c r="B3621" s="1"/>
      <c r="C3621" s="16"/>
      <c r="D3621" s="1"/>
      <c r="E3621" s="1"/>
      <c r="F3621" s="1"/>
      <c r="G3621" s="1"/>
      <c r="H3621" s="11"/>
      <c r="I3621" s="11"/>
      <c r="J3621" s="11"/>
      <c r="K3621" s="2"/>
      <c r="L3621" s="2"/>
      <c r="M3621" s="1"/>
    </row>
    <row r="3622" spans="1:13" x14ac:dyDescent="0.2">
      <c r="A3622" s="1"/>
      <c r="B3622" s="1"/>
      <c r="C3622" s="16"/>
      <c r="D3622" s="1"/>
      <c r="E3622" s="1"/>
      <c r="F3622" s="1"/>
      <c r="G3622" s="1"/>
      <c r="H3622" s="11"/>
      <c r="I3622" s="11"/>
      <c r="J3622" s="11"/>
      <c r="K3622" s="2"/>
      <c r="L3622" s="2"/>
      <c r="M3622" s="1"/>
    </row>
    <row r="3623" spans="1:13" x14ac:dyDescent="0.2">
      <c r="A3623" s="1"/>
      <c r="B3623" s="1"/>
      <c r="C3623" s="16"/>
      <c r="D3623" s="1"/>
      <c r="E3623" s="1"/>
      <c r="F3623" s="1"/>
      <c r="G3623" s="1"/>
      <c r="H3623" s="11"/>
      <c r="I3623" s="11"/>
      <c r="J3623" s="11"/>
      <c r="K3623" s="2"/>
      <c r="L3623" s="2"/>
      <c r="M3623" s="1"/>
    </row>
    <row r="3624" spans="1:13" x14ac:dyDescent="0.2">
      <c r="A3624" s="1"/>
      <c r="B3624" s="1"/>
      <c r="C3624" s="16"/>
      <c r="D3624" s="1"/>
      <c r="E3624" s="1"/>
      <c r="F3624" s="1"/>
      <c r="G3624" s="1"/>
      <c r="H3624" s="11"/>
      <c r="I3624" s="11"/>
      <c r="J3624" s="11"/>
      <c r="K3624" s="2"/>
      <c r="L3624" s="2"/>
      <c r="M3624" s="1"/>
    </row>
    <row r="3625" spans="1:13" x14ac:dyDescent="0.2">
      <c r="A3625" s="1"/>
      <c r="B3625" s="1"/>
      <c r="C3625" s="16"/>
      <c r="D3625" s="1"/>
      <c r="E3625" s="1"/>
      <c r="F3625" s="1"/>
      <c r="G3625" s="1"/>
      <c r="H3625" s="11"/>
      <c r="I3625" s="11"/>
      <c r="J3625" s="11"/>
      <c r="K3625" s="2"/>
      <c r="L3625" s="2"/>
      <c r="M3625" s="1"/>
    </row>
    <row r="3626" spans="1:13" x14ac:dyDescent="0.2">
      <c r="A3626" s="1"/>
      <c r="B3626" s="1"/>
      <c r="C3626" s="16"/>
      <c r="D3626" s="1"/>
      <c r="E3626" s="1"/>
      <c r="F3626" s="1"/>
      <c r="G3626" s="1"/>
      <c r="H3626" s="11"/>
      <c r="I3626" s="11"/>
      <c r="J3626" s="11"/>
      <c r="K3626" s="2"/>
      <c r="L3626" s="2"/>
      <c r="M3626" s="1"/>
    </row>
    <row r="3627" spans="1:13" x14ac:dyDescent="0.2">
      <c r="A3627" s="1"/>
      <c r="B3627" s="1"/>
      <c r="C3627" s="16"/>
      <c r="D3627" s="1"/>
      <c r="E3627" s="1"/>
      <c r="F3627" s="1"/>
      <c r="G3627" s="1"/>
      <c r="H3627" s="11"/>
      <c r="I3627" s="11"/>
      <c r="J3627" s="11"/>
      <c r="K3627" s="2"/>
      <c r="L3627" s="2"/>
      <c r="M3627" s="1"/>
    </row>
    <row r="3628" spans="1:13" x14ac:dyDescent="0.2">
      <c r="A3628" s="1"/>
      <c r="B3628" s="1"/>
      <c r="C3628" s="16"/>
      <c r="D3628" s="1"/>
      <c r="E3628" s="1"/>
      <c r="F3628" s="1"/>
      <c r="G3628" s="1"/>
      <c r="H3628" s="11"/>
      <c r="I3628" s="11"/>
      <c r="J3628" s="11"/>
      <c r="K3628" s="2"/>
      <c r="L3628" s="2"/>
      <c r="M3628" s="1"/>
    </row>
    <row r="3629" spans="1:13" x14ac:dyDescent="0.2">
      <c r="A3629" s="1"/>
      <c r="B3629" s="1"/>
      <c r="C3629" s="16"/>
      <c r="D3629" s="1"/>
      <c r="E3629" s="1"/>
      <c r="F3629" s="1"/>
      <c r="G3629" s="1"/>
      <c r="H3629" s="11"/>
      <c r="I3629" s="11"/>
      <c r="J3629" s="11"/>
      <c r="K3629" s="2"/>
      <c r="L3629" s="2"/>
      <c r="M3629" s="1"/>
    </row>
    <row r="3630" spans="1:13" x14ac:dyDescent="0.2">
      <c r="A3630" s="1"/>
      <c r="B3630" s="1"/>
      <c r="C3630" s="16"/>
      <c r="D3630" s="1"/>
      <c r="E3630" s="1"/>
      <c r="F3630" s="1"/>
      <c r="G3630" s="1"/>
      <c r="H3630" s="11"/>
      <c r="I3630" s="11"/>
      <c r="J3630" s="11"/>
      <c r="K3630" s="2"/>
      <c r="L3630" s="2"/>
      <c r="M3630" s="1"/>
    </row>
    <row r="3631" spans="1:13" x14ac:dyDescent="0.2">
      <c r="A3631" s="1"/>
      <c r="B3631" s="1"/>
      <c r="C3631" s="16"/>
      <c r="D3631" s="1"/>
      <c r="E3631" s="1"/>
      <c r="F3631" s="1"/>
      <c r="G3631" s="1"/>
      <c r="H3631" s="11"/>
      <c r="I3631" s="11"/>
      <c r="J3631" s="11"/>
      <c r="K3631" s="2"/>
      <c r="L3631" s="2"/>
      <c r="M3631" s="1"/>
    </row>
    <row r="3632" spans="1:13" x14ac:dyDescent="0.2">
      <c r="A3632" s="1"/>
      <c r="B3632" s="1"/>
      <c r="C3632" s="16"/>
      <c r="D3632" s="1"/>
      <c r="E3632" s="1"/>
      <c r="F3632" s="1"/>
      <c r="G3632" s="1"/>
      <c r="H3632" s="11"/>
      <c r="I3632" s="11"/>
      <c r="J3632" s="11"/>
      <c r="K3632" s="2"/>
      <c r="L3632" s="2"/>
      <c r="M3632" s="1"/>
    </row>
    <row r="3633" spans="1:13" x14ac:dyDescent="0.2">
      <c r="A3633" s="1"/>
      <c r="B3633" s="1"/>
      <c r="C3633" s="16"/>
      <c r="D3633" s="1"/>
      <c r="E3633" s="1"/>
      <c r="F3633" s="1"/>
      <c r="G3633" s="1"/>
      <c r="H3633" s="11"/>
      <c r="I3633" s="11"/>
      <c r="J3633" s="11"/>
      <c r="K3633" s="2"/>
      <c r="L3633" s="2"/>
      <c r="M3633" s="1"/>
    </row>
    <row r="3634" spans="1:13" x14ac:dyDescent="0.2">
      <c r="A3634" s="1"/>
      <c r="B3634" s="1"/>
      <c r="C3634" s="16"/>
      <c r="D3634" s="1"/>
      <c r="E3634" s="1"/>
      <c r="F3634" s="1"/>
      <c r="G3634" s="1"/>
      <c r="H3634" s="11"/>
      <c r="I3634" s="11"/>
      <c r="J3634" s="11"/>
      <c r="K3634" s="2"/>
      <c r="L3634" s="2"/>
      <c r="M3634" s="1"/>
    </row>
    <row r="3635" spans="1:13" x14ac:dyDescent="0.2">
      <c r="A3635" s="1"/>
      <c r="B3635" s="1"/>
      <c r="C3635" s="16"/>
      <c r="D3635" s="1"/>
      <c r="E3635" s="1"/>
      <c r="F3635" s="1"/>
      <c r="G3635" s="1"/>
      <c r="H3635" s="11"/>
      <c r="I3635" s="11"/>
      <c r="J3635" s="11"/>
      <c r="K3635" s="2"/>
      <c r="L3635" s="2"/>
      <c r="M3635" s="1"/>
    </row>
    <row r="3636" spans="1:13" x14ac:dyDescent="0.2">
      <c r="A3636" s="1"/>
      <c r="B3636" s="1"/>
      <c r="C3636" s="16"/>
      <c r="D3636" s="1"/>
      <c r="E3636" s="1"/>
      <c r="F3636" s="1"/>
      <c r="G3636" s="1"/>
      <c r="H3636" s="11"/>
      <c r="I3636" s="11"/>
      <c r="J3636" s="11"/>
      <c r="K3636" s="2"/>
      <c r="L3636" s="2"/>
      <c r="M3636" s="1"/>
    </row>
    <row r="3637" spans="1:13" x14ac:dyDescent="0.2">
      <c r="A3637" s="1"/>
      <c r="B3637" s="1"/>
      <c r="C3637" s="16"/>
      <c r="D3637" s="1"/>
      <c r="E3637" s="1"/>
      <c r="F3637" s="1"/>
      <c r="G3637" s="1"/>
      <c r="H3637" s="11"/>
      <c r="I3637" s="11"/>
      <c r="J3637" s="11"/>
      <c r="K3637" s="2"/>
      <c r="L3637" s="2"/>
      <c r="M3637" s="1"/>
    </row>
    <row r="3638" spans="1:13" x14ac:dyDescent="0.2">
      <c r="A3638" s="1"/>
      <c r="B3638" s="1"/>
      <c r="C3638" s="16"/>
      <c r="D3638" s="1"/>
      <c r="E3638" s="1"/>
      <c r="F3638" s="1"/>
      <c r="G3638" s="1"/>
      <c r="H3638" s="11"/>
      <c r="I3638" s="11"/>
      <c r="J3638" s="11"/>
      <c r="K3638" s="2"/>
      <c r="L3638" s="2"/>
      <c r="M3638" s="1"/>
    </row>
    <row r="3639" spans="1:13" x14ac:dyDescent="0.2">
      <c r="A3639" s="1"/>
      <c r="B3639" s="1"/>
      <c r="C3639" s="16"/>
      <c r="D3639" s="1"/>
      <c r="E3639" s="1"/>
      <c r="F3639" s="1"/>
      <c r="G3639" s="1"/>
      <c r="H3639" s="11"/>
      <c r="I3639" s="11"/>
      <c r="J3639" s="11"/>
      <c r="K3639" s="2"/>
      <c r="L3639" s="2"/>
      <c r="M3639" s="1"/>
    </row>
    <row r="3640" spans="1:13" x14ac:dyDescent="0.2">
      <c r="A3640" s="1"/>
      <c r="B3640" s="1"/>
      <c r="C3640" s="16"/>
      <c r="D3640" s="1"/>
      <c r="E3640" s="1"/>
      <c r="F3640" s="1"/>
      <c r="G3640" s="1"/>
      <c r="H3640" s="11"/>
      <c r="I3640" s="11"/>
      <c r="J3640" s="11"/>
      <c r="K3640" s="2"/>
      <c r="L3640" s="2"/>
      <c r="M3640" s="1"/>
    </row>
    <row r="3641" spans="1:13" x14ac:dyDescent="0.2">
      <c r="A3641" s="1"/>
      <c r="B3641" s="1"/>
      <c r="C3641" s="16"/>
      <c r="D3641" s="1"/>
      <c r="E3641" s="1"/>
      <c r="F3641" s="1"/>
      <c r="G3641" s="1"/>
      <c r="H3641" s="11"/>
      <c r="I3641" s="11"/>
      <c r="J3641" s="11"/>
      <c r="K3641" s="2"/>
      <c r="L3641" s="2"/>
      <c r="M3641" s="1"/>
    </row>
    <row r="3642" spans="1:13" x14ac:dyDescent="0.2">
      <c r="A3642" s="1"/>
      <c r="B3642" s="1"/>
      <c r="C3642" s="16"/>
      <c r="D3642" s="1"/>
      <c r="E3642" s="1"/>
      <c r="F3642" s="1"/>
      <c r="G3642" s="1"/>
      <c r="H3642" s="11"/>
      <c r="I3642" s="11"/>
      <c r="J3642" s="11"/>
      <c r="K3642" s="2"/>
      <c r="L3642" s="2"/>
      <c r="M3642" s="1"/>
    </row>
    <row r="3643" spans="1:13" x14ac:dyDescent="0.2">
      <c r="A3643" s="1"/>
      <c r="B3643" s="1"/>
      <c r="C3643" s="16"/>
      <c r="D3643" s="1"/>
      <c r="E3643" s="1"/>
      <c r="F3643" s="1"/>
      <c r="G3643" s="1"/>
      <c r="H3643" s="11"/>
      <c r="I3643" s="11"/>
      <c r="J3643" s="11"/>
      <c r="K3643" s="2"/>
      <c r="L3643" s="2"/>
      <c r="M3643" s="1"/>
    </row>
    <row r="3644" spans="1:13" x14ac:dyDescent="0.2">
      <c r="A3644" s="1"/>
      <c r="B3644" s="1"/>
      <c r="C3644" s="16"/>
      <c r="D3644" s="1"/>
      <c r="E3644" s="1"/>
      <c r="F3644" s="1"/>
      <c r="G3644" s="1"/>
      <c r="H3644" s="11"/>
      <c r="I3644" s="11"/>
      <c r="J3644" s="11"/>
      <c r="K3644" s="2"/>
      <c r="L3644" s="2"/>
      <c r="M3644" s="1"/>
    </row>
    <row r="3645" spans="1:13" x14ac:dyDescent="0.2">
      <c r="A3645" s="1"/>
      <c r="B3645" s="1"/>
      <c r="C3645" s="16"/>
      <c r="D3645" s="1"/>
      <c r="E3645" s="1"/>
      <c r="F3645" s="1"/>
      <c r="G3645" s="1"/>
      <c r="H3645" s="11"/>
      <c r="I3645" s="11"/>
      <c r="J3645" s="11"/>
      <c r="K3645" s="2"/>
      <c r="L3645" s="2"/>
      <c r="M3645" s="1"/>
    </row>
    <row r="3646" spans="1:13" x14ac:dyDescent="0.2">
      <c r="A3646" s="1"/>
      <c r="B3646" s="1"/>
      <c r="C3646" s="16"/>
      <c r="D3646" s="1"/>
      <c r="E3646" s="1"/>
      <c r="F3646" s="1"/>
      <c r="G3646" s="1"/>
      <c r="H3646" s="11"/>
      <c r="I3646" s="11"/>
      <c r="J3646" s="11"/>
      <c r="K3646" s="2"/>
      <c r="L3646" s="2"/>
      <c r="M3646" s="1"/>
    </row>
    <row r="3647" spans="1:13" x14ac:dyDescent="0.2">
      <c r="A3647" s="1"/>
      <c r="B3647" s="1"/>
      <c r="C3647" s="16"/>
      <c r="D3647" s="1"/>
      <c r="E3647" s="1"/>
      <c r="F3647" s="1"/>
      <c r="G3647" s="1"/>
      <c r="H3647" s="11"/>
      <c r="I3647" s="11"/>
      <c r="J3647" s="11"/>
      <c r="K3647" s="2"/>
      <c r="L3647" s="2"/>
      <c r="M3647" s="1"/>
    </row>
    <row r="3648" spans="1:13" x14ac:dyDescent="0.2">
      <c r="A3648" s="1"/>
      <c r="B3648" s="1"/>
      <c r="C3648" s="16"/>
      <c r="D3648" s="1"/>
      <c r="E3648" s="1"/>
      <c r="F3648" s="1"/>
      <c r="G3648" s="1"/>
      <c r="H3648" s="11"/>
      <c r="I3648" s="11"/>
      <c r="J3648" s="11"/>
      <c r="K3648" s="2"/>
      <c r="L3648" s="2"/>
      <c r="M3648" s="1"/>
    </row>
    <row r="3649" spans="1:13" x14ac:dyDescent="0.2">
      <c r="A3649" s="1"/>
      <c r="B3649" s="1"/>
      <c r="C3649" s="16"/>
      <c r="D3649" s="1"/>
      <c r="E3649" s="1"/>
      <c r="F3649" s="1"/>
      <c r="G3649" s="1"/>
      <c r="H3649" s="11"/>
      <c r="I3649" s="11"/>
      <c r="J3649" s="11"/>
      <c r="K3649" s="2"/>
      <c r="L3649" s="2"/>
      <c r="M3649" s="1"/>
    </row>
    <row r="3650" spans="1:13" x14ac:dyDescent="0.2">
      <c r="A3650" s="1"/>
      <c r="B3650" s="1"/>
      <c r="C3650" s="16"/>
      <c r="D3650" s="1"/>
      <c r="E3650" s="1"/>
      <c r="F3650" s="1"/>
      <c r="G3650" s="1"/>
      <c r="H3650" s="11"/>
      <c r="I3650" s="11"/>
      <c r="J3650" s="11"/>
      <c r="K3650" s="2"/>
      <c r="L3650" s="2"/>
      <c r="M3650" s="1"/>
    </row>
    <row r="3651" spans="1:13" x14ac:dyDescent="0.2">
      <c r="A3651" s="1"/>
      <c r="B3651" s="1"/>
      <c r="C3651" s="16"/>
      <c r="D3651" s="1"/>
      <c r="E3651" s="1"/>
      <c r="F3651" s="1"/>
      <c r="G3651" s="1"/>
      <c r="H3651" s="11"/>
      <c r="I3651" s="11"/>
      <c r="J3651" s="11"/>
      <c r="K3651" s="2"/>
      <c r="L3651" s="2"/>
      <c r="M3651" s="1"/>
    </row>
    <row r="3652" spans="1:13" x14ac:dyDescent="0.2">
      <c r="A3652" s="1"/>
      <c r="B3652" s="1"/>
      <c r="C3652" s="16"/>
      <c r="D3652" s="1"/>
      <c r="E3652" s="1"/>
      <c r="F3652" s="1"/>
      <c r="G3652" s="1"/>
      <c r="H3652" s="11"/>
      <c r="I3652" s="11"/>
      <c r="J3652" s="11"/>
      <c r="K3652" s="2"/>
      <c r="L3652" s="2"/>
      <c r="M3652" s="1"/>
    </row>
    <row r="3653" spans="1:13" x14ac:dyDescent="0.2">
      <c r="A3653" s="1"/>
      <c r="B3653" s="1"/>
      <c r="C3653" s="16"/>
      <c r="D3653" s="1"/>
      <c r="E3653" s="1"/>
      <c r="F3653" s="1"/>
      <c r="G3653" s="1"/>
      <c r="H3653" s="11"/>
      <c r="I3653" s="11"/>
      <c r="J3653" s="11"/>
      <c r="K3653" s="2"/>
      <c r="L3653" s="2"/>
      <c r="M3653" s="1"/>
    </row>
    <row r="3654" spans="1:13" x14ac:dyDescent="0.2">
      <c r="A3654" s="1"/>
      <c r="B3654" s="1"/>
      <c r="C3654" s="16"/>
      <c r="D3654" s="1"/>
      <c r="E3654" s="1"/>
      <c r="F3654" s="1"/>
      <c r="G3654" s="1"/>
      <c r="H3654" s="11"/>
      <c r="I3654" s="11"/>
      <c r="J3654" s="11"/>
      <c r="K3654" s="2"/>
      <c r="L3654" s="2"/>
      <c r="M3654" s="1"/>
    </row>
    <row r="3655" spans="1:13" x14ac:dyDescent="0.2">
      <c r="A3655" s="1"/>
      <c r="B3655" s="1"/>
      <c r="C3655" s="16"/>
      <c r="D3655" s="1"/>
      <c r="E3655" s="1"/>
      <c r="F3655" s="1"/>
      <c r="G3655" s="1"/>
      <c r="H3655" s="11"/>
      <c r="I3655" s="11"/>
      <c r="J3655" s="11"/>
      <c r="K3655" s="2"/>
      <c r="L3655" s="2"/>
      <c r="M3655" s="1"/>
    </row>
    <row r="3656" spans="1:13" x14ac:dyDescent="0.2">
      <c r="A3656" s="1"/>
      <c r="B3656" s="1"/>
      <c r="C3656" s="16"/>
      <c r="D3656" s="1"/>
      <c r="E3656" s="1"/>
      <c r="F3656" s="1"/>
      <c r="G3656" s="1"/>
      <c r="H3656" s="11"/>
      <c r="I3656" s="11"/>
      <c r="J3656" s="11"/>
      <c r="K3656" s="2"/>
      <c r="L3656" s="2"/>
      <c r="M3656" s="1"/>
    </row>
    <row r="3657" spans="1:13" x14ac:dyDescent="0.2">
      <c r="A3657" s="1"/>
      <c r="B3657" s="1"/>
      <c r="C3657" s="16"/>
      <c r="D3657" s="1"/>
      <c r="E3657" s="1"/>
      <c r="F3657" s="1"/>
      <c r="G3657" s="1"/>
      <c r="H3657" s="11"/>
      <c r="I3657" s="11"/>
      <c r="J3657" s="11"/>
      <c r="K3657" s="2"/>
      <c r="L3657" s="2"/>
      <c r="M3657" s="1"/>
    </row>
    <row r="3658" spans="1:13" x14ac:dyDescent="0.2">
      <c r="A3658" s="1"/>
      <c r="B3658" s="1"/>
      <c r="C3658" s="16"/>
      <c r="D3658" s="1"/>
      <c r="E3658" s="1"/>
      <c r="F3658" s="1"/>
      <c r="G3658" s="1"/>
      <c r="H3658" s="11"/>
      <c r="I3658" s="11"/>
      <c r="J3658" s="11"/>
      <c r="K3658" s="2"/>
      <c r="L3658" s="2"/>
      <c r="M3658" s="1"/>
    </row>
    <row r="3659" spans="1:13" x14ac:dyDescent="0.2">
      <c r="A3659" s="1"/>
      <c r="B3659" s="1"/>
      <c r="C3659" s="16"/>
      <c r="D3659" s="1"/>
      <c r="E3659" s="1"/>
      <c r="F3659" s="1"/>
      <c r="G3659" s="1"/>
      <c r="H3659" s="11"/>
      <c r="I3659" s="11"/>
      <c r="J3659" s="11"/>
      <c r="K3659" s="2"/>
      <c r="L3659" s="2"/>
      <c r="M3659" s="1"/>
    </row>
    <row r="3660" spans="1:13" x14ac:dyDescent="0.2">
      <c r="A3660" s="1"/>
      <c r="B3660" s="1"/>
      <c r="C3660" s="16"/>
      <c r="D3660" s="1"/>
      <c r="E3660" s="1"/>
      <c r="F3660" s="1"/>
      <c r="G3660" s="1"/>
      <c r="H3660" s="11"/>
      <c r="I3660" s="11"/>
      <c r="J3660" s="11"/>
      <c r="K3660" s="2"/>
      <c r="L3660" s="2"/>
      <c r="M3660" s="1"/>
    </row>
    <row r="3661" spans="1:13" x14ac:dyDescent="0.2">
      <c r="A3661" s="1"/>
      <c r="B3661" s="1"/>
      <c r="C3661" s="16"/>
      <c r="D3661" s="1"/>
      <c r="E3661" s="1"/>
      <c r="F3661" s="1"/>
      <c r="G3661" s="1"/>
      <c r="H3661" s="11"/>
      <c r="I3661" s="11"/>
      <c r="J3661" s="11"/>
      <c r="K3661" s="2"/>
      <c r="L3661" s="2"/>
      <c r="M3661" s="1"/>
    </row>
    <row r="3662" spans="1:13" x14ac:dyDescent="0.2">
      <c r="A3662" s="1"/>
      <c r="B3662" s="1"/>
      <c r="C3662" s="16"/>
      <c r="D3662" s="1"/>
      <c r="E3662" s="1"/>
      <c r="F3662" s="1"/>
      <c r="G3662" s="1"/>
      <c r="H3662" s="11"/>
      <c r="I3662" s="11"/>
      <c r="J3662" s="11"/>
      <c r="K3662" s="2"/>
      <c r="L3662" s="2"/>
      <c r="M3662" s="1"/>
    </row>
    <row r="3663" spans="1:13" x14ac:dyDescent="0.2">
      <c r="A3663" s="1"/>
      <c r="B3663" s="1"/>
      <c r="C3663" s="16"/>
      <c r="D3663" s="1"/>
      <c r="E3663" s="1"/>
      <c r="F3663" s="1"/>
      <c r="G3663" s="1"/>
      <c r="H3663" s="11"/>
      <c r="I3663" s="11"/>
      <c r="J3663" s="11"/>
      <c r="K3663" s="2"/>
      <c r="L3663" s="2"/>
      <c r="M3663" s="1"/>
    </row>
    <row r="3664" spans="1:13" x14ac:dyDescent="0.2">
      <c r="A3664" s="1"/>
      <c r="B3664" s="1"/>
      <c r="C3664" s="16"/>
      <c r="D3664" s="1"/>
      <c r="E3664" s="1"/>
      <c r="F3664" s="1"/>
      <c r="G3664" s="1"/>
      <c r="H3664" s="11"/>
      <c r="I3664" s="11"/>
      <c r="J3664" s="11"/>
      <c r="K3664" s="2"/>
      <c r="L3664" s="2"/>
      <c r="M3664" s="1"/>
    </row>
    <row r="3665" spans="1:13" x14ac:dyDescent="0.2">
      <c r="A3665" s="1"/>
      <c r="B3665" s="1"/>
      <c r="C3665" s="16"/>
      <c r="D3665" s="1"/>
      <c r="E3665" s="1"/>
      <c r="F3665" s="1"/>
      <c r="G3665" s="1"/>
      <c r="H3665" s="11"/>
      <c r="I3665" s="11"/>
      <c r="J3665" s="11"/>
      <c r="K3665" s="2"/>
      <c r="L3665" s="2"/>
      <c r="M3665" s="1"/>
    </row>
    <row r="3666" spans="1:13" x14ac:dyDescent="0.2">
      <c r="A3666" s="1"/>
      <c r="B3666" s="1"/>
      <c r="C3666" s="16"/>
      <c r="D3666" s="1"/>
      <c r="E3666" s="1"/>
      <c r="F3666" s="1"/>
      <c r="G3666" s="1"/>
      <c r="H3666" s="11"/>
      <c r="I3666" s="11"/>
      <c r="J3666" s="11"/>
      <c r="K3666" s="2"/>
      <c r="L3666" s="2"/>
      <c r="M3666" s="1"/>
    </row>
    <row r="3667" spans="1:13" x14ac:dyDescent="0.2">
      <c r="A3667" s="1"/>
      <c r="B3667" s="1"/>
      <c r="C3667" s="16"/>
      <c r="D3667" s="1"/>
      <c r="E3667" s="1"/>
      <c r="F3667" s="1"/>
      <c r="G3667" s="1"/>
      <c r="H3667" s="11"/>
      <c r="I3667" s="11"/>
      <c r="J3667" s="11"/>
      <c r="K3667" s="2"/>
      <c r="L3667" s="2"/>
      <c r="M3667" s="1"/>
    </row>
    <row r="3668" spans="1:13" x14ac:dyDescent="0.2">
      <c r="A3668" s="1"/>
      <c r="B3668" s="1"/>
      <c r="C3668" s="16"/>
      <c r="D3668" s="1"/>
      <c r="E3668" s="1"/>
      <c r="F3668" s="1"/>
      <c r="G3668" s="1"/>
      <c r="H3668" s="11"/>
      <c r="I3668" s="11"/>
      <c r="J3668" s="11"/>
      <c r="K3668" s="2"/>
      <c r="L3668" s="2"/>
      <c r="M3668" s="1"/>
    </row>
    <row r="3669" spans="1:13" x14ac:dyDescent="0.2">
      <c r="A3669" s="1"/>
      <c r="B3669" s="1"/>
      <c r="C3669" s="16"/>
      <c r="D3669" s="1"/>
      <c r="E3669" s="1"/>
      <c r="F3669" s="1"/>
      <c r="G3669" s="1"/>
      <c r="H3669" s="11"/>
      <c r="I3669" s="11"/>
      <c r="J3669" s="11"/>
      <c r="K3669" s="2"/>
      <c r="L3669" s="2"/>
      <c r="M3669" s="1"/>
    </row>
    <row r="3670" spans="1:13" x14ac:dyDescent="0.2">
      <c r="A3670" s="1"/>
      <c r="B3670" s="1"/>
      <c r="C3670" s="16"/>
      <c r="D3670" s="1"/>
      <c r="E3670" s="1"/>
      <c r="F3670" s="1"/>
      <c r="G3670" s="1"/>
      <c r="H3670" s="11"/>
      <c r="I3670" s="11"/>
      <c r="J3670" s="11"/>
      <c r="K3670" s="2"/>
      <c r="L3670" s="2"/>
      <c r="M3670" s="1"/>
    </row>
    <row r="3671" spans="1:13" x14ac:dyDescent="0.2">
      <c r="A3671" s="1"/>
      <c r="B3671" s="1"/>
      <c r="C3671" s="16"/>
      <c r="D3671" s="1"/>
      <c r="E3671" s="1"/>
      <c r="F3671" s="1"/>
      <c r="G3671" s="1"/>
      <c r="H3671" s="11"/>
      <c r="I3671" s="11"/>
      <c r="J3671" s="11"/>
      <c r="K3671" s="2"/>
      <c r="L3671" s="2"/>
      <c r="M3671" s="1"/>
    </row>
    <row r="3672" spans="1:13" x14ac:dyDescent="0.2">
      <c r="A3672" s="1"/>
      <c r="B3672" s="1"/>
      <c r="C3672" s="16"/>
      <c r="D3672" s="1"/>
      <c r="E3672" s="1"/>
      <c r="F3672" s="1"/>
      <c r="G3672" s="1"/>
      <c r="H3672" s="11"/>
      <c r="I3672" s="11"/>
      <c r="J3672" s="11"/>
      <c r="K3672" s="2"/>
      <c r="L3672" s="2"/>
      <c r="M3672" s="1"/>
    </row>
    <row r="3673" spans="1:13" x14ac:dyDescent="0.2">
      <c r="A3673" s="1"/>
      <c r="B3673" s="1"/>
      <c r="C3673" s="16"/>
      <c r="D3673" s="1"/>
      <c r="E3673" s="1"/>
      <c r="F3673" s="1"/>
      <c r="G3673" s="1"/>
      <c r="H3673" s="11"/>
      <c r="I3673" s="11"/>
      <c r="J3673" s="11"/>
      <c r="K3673" s="2"/>
      <c r="L3673" s="2"/>
      <c r="M3673" s="1"/>
    </row>
    <row r="3674" spans="1:13" x14ac:dyDescent="0.2">
      <c r="A3674" s="1"/>
      <c r="B3674" s="1"/>
      <c r="C3674" s="16"/>
      <c r="D3674" s="1"/>
      <c r="E3674" s="1"/>
      <c r="F3674" s="1"/>
      <c r="G3674" s="1"/>
      <c r="H3674" s="11"/>
      <c r="I3674" s="11"/>
      <c r="J3674" s="11"/>
      <c r="K3674" s="2"/>
      <c r="L3674" s="2"/>
      <c r="M3674" s="1"/>
    </row>
    <row r="3675" spans="1:13" x14ac:dyDescent="0.2">
      <c r="A3675" s="1"/>
      <c r="B3675" s="1"/>
      <c r="C3675" s="16"/>
      <c r="D3675" s="1"/>
      <c r="E3675" s="1"/>
      <c r="F3675" s="1"/>
      <c r="G3675" s="1"/>
      <c r="H3675" s="11"/>
      <c r="I3675" s="11"/>
      <c r="J3675" s="11"/>
      <c r="K3675" s="2"/>
      <c r="L3675" s="2"/>
      <c r="M3675" s="1"/>
    </row>
    <row r="3676" spans="1:13" x14ac:dyDescent="0.2">
      <c r="A3676" s="1"/>
      <c r="B3676" s="1"/>
      <c r="C3676" s="16"/>
      <c r="D3676" s="1"/>
      <c r="E3676" s="1"/>
      <c r="F3676" s="1"/>
      <c r="G3676" s="1"/>
      <c r="H3676" s="11"/>
      <c r="I3676" s="11"/>
      <c r="J3676" s="11"/>
      <c r="K3676" s="2"/>
      <c r="L3676" s="2"/>
      <c r="M3676" s="1"/>
    </row>
    <row r="3677" spans="1:13" x14ac:dyDescent="0.2">
      <c r="A3677" s="1"/>
      <c r="B3677" s="1"/>
      <c r="C3677" s="16"/>
      <c r="D3677" s="1"/>
      <c r="E3677" s="1"/>
      <c r="F3677" s="1"/>
      <c r="G3677" s="1"/>
      <c r="H3677" s="11"/>
      <c r="I3677" s="11"/>
      <c r="J3677" s="11"/>
      <c r="K3677" s="2"/>
      <c r="L3677" s="2"/>
      <c r="M3677" s="1"/>
    </row>
    <row r="3678" spans="1:13" x14ac:dyDescent="0.2">
      <c r="A3678" s="1"/>
      <c r="B3678" s="1"/>
      <c r="C3678" s="16"/>
      <c r="D3678" s="1"/>
      <c r="E3678" s="1"/>
      <c r="F3678" s="1"/>
      <c r="G3678" s="1"/>
      <c r="H3678" s="11"/>
      <c r="I3678" s="11"/>
      <c r="J3678" s="11"/>
      <c r="K3678" s="2"/>
      <c r="L3678" s="2"/>
      <c r="M3678" s="1"/>
    </row>
    <row r="3679" spans="1:13" x14ac:dyDescent="0.2">
      <c r="A3679" s="1"/>
      <c r="B3679" s="1"/>
      <c r="C3679" s="16"/>
      <c r="D3679" s="1"/>
      <c r="E3679" s="1"/>
      <c r="F3679" s="1"/>
      <c r="G3679" s="1"/>
      <c r="H3679" s="11"/>
      <c r="I3679" s="11"/>
      <c r="J3679" s="11"/>
      <c r="K3679" s="2"/>
      <c r="L3679" s="2"/>
      <c r="M3679" s="1"/>
    </row>
    <row r="3680" spans="1:13" x14ac:dyDescent="0.2">
      <c r="A3680" s="1"/>
      <c r="B3680" s="1"/>
      <c r="C3680" s="16"/>
      <c r="D3680" s="1"/>
      <c r="E3680" s="1"/>
      <c r="F3680" s="1"/>
      <c r="G3680" s="1"/>
      <c r="H3680" s="11"/>
      <c r="I3680" s="11"/>
      <c r="J3680" s="11"/>
      <c r="K3680" s="2"/>
      <c r="L3680" s="2"/>
      <c r="M3680" s="1"/>
    </row>
    <row r="3681" spans="1:13" x14ac:dyDescent="0.2">
      <c r="A3681" s="1"/>
      <c r="B3681" s="1"/>
      <c r="C3681" s="16"/>
      <c r="D3681" s="1"/>
      <c r="E3681" s="1"/>
      <c r="F3681" s="1"/>
      <c r="G3681" s="1"/>
      <c r="H3681" s="11"/>
      <c r="I3681" s="11"/>
      <c r="J3681" s="11"/>
      <c r="K3681" s="2"/>
      <c r="L3681" s="2"/>
      <c r="M3681" s="1"/>
    </row>
    <row r="3682" spans="1:13" x14ac:dyDescent="0.2">
      <c r="A3682" s="1"/>
      <c r="B3682" s="1"/>
      <c r="C3682" s="16"/>
      <c r="D3682" s="1"/>
      <c r="E3682" s="1"/>
      <c r="F3682" s="1"/>
      <c r="G3682" s="1"/>
      <c r="H3682" s="11"/>
      <c r="I3682" s="11"/>
      <c r="J3682" s="11"/>
      <c r="K3682" s="2"/>
      <c r="L3682" s="2"/>
      <c r="M3682" s="1"/>
    </row>
    <row r="3683" spans="1:13" x14ac:dyDescent="0.2">
      <c r="A3683" s="1"/>
      <c r="B3683" s="1"/>
      <c r="C3683" s="16"/>
      <c r="D3683" s="1"/>
      <c r="E3683" s="1"/>
      <c r="F3683" s="1"/>
      <c r="G3683" s="1"/>
      <c r="H3683" s="11"/>
      <c r="I3683" s="11"/>
      <c r="J3683" s="11"/>
      <c r="K3683" s="2"/>
      <c r="L3683" s="2"/>
      <c r="M3683" s="1"/>
    </row>
    <row r="3684" spans="1:13" x14ac:dyDescent="0.2">
      <c r="A3684" s="1"/>
      <c r="B3684" s="1"/>
      <c r="C3684" s="16"/>
      <c r="D3684" s="1"/>
      <c r="E3684" s="1"/>
      <c r="F3684" s="1"/>
      <c r="G3684" s="1"/>
      <c r="H3684" s="11"/>
      <c r="I3684" s="11"/>
      <c r="J3684" s="11"/>
      <c r="K3684" s="2"/>
      <c r="L3684" s="2"/>
      <c r="M3684" s="1"/>
    </row>
    <row r="3685" spans="1:13" x14ac:dyDescent="0.2">
      <c r="A3685" s="1"/>
      <c r="B3685" s="1"/>
      <c r="C3685" s="16"/>
      <c r="D3685" s="1"/>
      <c r="E3685" s="1"/>
      <c r="F3685" s="1"/>
      <c r="G3685" s="1"/>
      <c r="H3685" s="11"/>
      <c r="I3685" s="11"/>
      <c r="J3685" s="11"/>
      <c r="K3685" s="2"/>
      <c r="L3685" s="2"/>
      <c r="M3685" s="1"/>
    </row>
    <row r="3686" spans="1:13" x14ac:dyDescent="0.2">
      <c r="A3686" s="1"/>
      <c r="B3686" s="1"/>
      <c r="C3686" s="16"/>
      <c r="D3686" s="1"/>
      <c r="E3686" s="1"/>
      <c r="F3686" s="1"/>
      <c r="G3686" s="1"/>
      <c r="H3686" s="11"/>
      <c r="I3686" s="11"/>
      <c r="J3686" s="11"/>
      <c r="K3686" s="2"/>
      <c r="L3686" s="2"/>
      <c r="M3686" s="1"/>
    </row>
    <row r="3687" spans="1:13" x14ac:dyDescent="0.2">
      <c r="A3687" s="1"/>
      <c r="B3687" s="1"/>
      <c r="C3687" s="16"/>
      <c r="D3687" s="1"/>
      <c r="E3687" s="1"/>
      <c r="F3687" s="1"/>
      <c r="G3687" s="1"/>
      <c r="H3687" s="11"/>
      <c r="I3687" s="11"/>
      <c r="J3687" s="11"/>
      <c r="K3687" s="2"/>
      <c r="L3687" s="2"/>
      <c r="M3687" s="1"/>
    </row>
    <row r="3688" spans="1:13" x14ac:dyDescent="0.2">
      <c r="A3688" s="1"/>
      <c r="B3688" s="1"/>
      <c r="C3688" s="16"/>
      <c r="D3688" s="1"/>
      <c r="E3688" s="1"/>
      <c r="F3688" s="1"/>
      <c r="G3688" s="1"/>
      <c r="H3688" s="11"/>
      <c r="I3688" s="11"/>
      <c r="J3688" s="11"/>
      <c r="K3688" s="2"/>
      <c r="L3688" s="2"/>
      <c r="M3688" s="1"/>
    </row>
    <row r="3689" spans="1:13" x14ac:dyDescent="0.2">
      <c r="A3689" s="1"/>
      <c r="B3689" s="1"/>
      <c r="C3689" s="16"/>
      <c r="D3689" s="1"/>
      <c r="E3689" s="1"/>
      <c r="F3689" s="1"/>
      <c r="G3689" s="1"/>
      <c r="H3689" s="11"/>
      <c r="I3689" s="11"/>
      <c r="J3689" s="11"/>
      <c r="K3689" s="2"/>
      <c r="L3689" s="2"/>
      <c r="M3689" s="1"/>
    </row>
    <row r="3690" spans="1:13" x14ac:dyDescent="0.2">
      <c r="A3690" s="1"/>
      <c r="B3690" s="1"/>
      <c r="C3690" s="16"/>
      <c r="D3690" s="1"/>
      <c r="E3690" s="1"/>
      <c r="F3690" s="1"/>
      <c r="G3690" s="1"/>
      <c r="H3690" s="11"/>
      <c r="I3690" s="11"/>
      <c r="J3690" s="11"/>
      <c r="K3690" s="2"/>
      <c r="L3690" s="2"/>
      <c r="M3690" s="1"/>
    </row>
    <row r="3691" spans="1:13" x14ac:dyDescent="0.2">
      <c r="A3691" s="1"/>
      <c r="B3691" s="1"/>
      <c r="C3691" s="16"/>
      <c r="D3691" s="1"/>
      <c r="E3691" s="1"/>
      <c r="F3691" s="1"/>
      <c r="G3691" s="1"/>
      <c r="H3691" s="11"/>
      <c r="I3691" s="11"/>
      <c r="J3691" s="11"/>
      <c r="K3691" s="2"/>
      <c r="L3691" s="2"/>
      <c r="M3691" s="1"/>
    </row>
    <row r="3692" spans="1:13" x14ac:dyDescent="0.2">
      <c r="A3692" s="1"/>
      <c r="B3692" s="1"/>
      <c r="C3692" s="16"/>
      <c r="D3692" s="1"/>
      <c r="E3692" s="1"/>
      <c r="F3692" s="1"/>
      <c r="G3692" s="1"/>
      <c r="H3692" s="11"/>
      <c r="I3692" s="11"/>
      <c r="J3692" s="11"/>
      <c r="K3692" s="2"/>
      <c r="L3692" s="2"/>
      <c r="M3692" s="1"/>
    </row>
    <row r="3693" spans="1:13" x14ac:dyDescent="0.2">
      <c r="A3693" s="1"/>
      <c r="B3693" s="1"/>
      <c r="C3693" s="16"/>
      <c r="D3693" s="1"/>
      <c r="E3693" s="1"/>
      <c r="F3693" s="1"/>
      <c r="G3693" s="1"/>
      <c r="H3693" s="11"/>
      <c r="I3693" s="11"/>
      <c r="J3693" s="11"/>
      <c r="K3693" s="2"/>
      <c r="L3693" s="2"/>
      <c r="M3693" s="1"/>
    </row>
    <row r="3694" spans="1:13" x14ac:dyDescent="0.2">
      <c r="A3694" s="1"/>
      <c r="B3694" s="1"/>
      <c r="C3694" s="16"/>
      <c r="D3694" s="1"/>
      <c r="E3694" s="1"/>
      <c r="F3694" s="1"/>
      <c r="G3694" s="1"/>
      <c r="H3694" s="11"/>
      <c r="I3694" s="11"/>
      <c r="J3694" s="11"/>
      <c r="K3694" s="2"/>
      <c r="L3694" s="2"/>
      <c r="M3694" s="1"/>
    </row>
    <row r="3695" spans="1:13" x14ac:dyDescent="0.2">
      <c r="A3695" s="1"/>
      <c r="B3695" s="1"/>
      <c r="C3695" s="16"/>
      <c r="D3695" s="1"/>
      <c r="E3695" s="1"/>
      <c r="F3695" s="1"/>
      <c r="G3695" s="1"/>
      <c r="H3695" s="11"/>
      <c r="I3695" s="11"/>
      <c r="J3695" s="11"/>
      <c r="K3695" s="2"/>
      <c r="L3695" s="2"/>
      <c r="M3695" s="1"/>
    </row>
    <row r="3696" spans="1:13" x14ac:dyDescent="0.2">
      <c r="A3696" s="1"/>
      <c r="B3696" s="1"/>
      <c r="C3696" s="16"/>
      <c r="D3696" s="1"/>
      <c r="E3696" s="1"/>
      <c r="F3696" s="1"/>
      <c r="G3696" s="1"/>
      <c r="H3696" s="11"/>
      <c r="I3696" s="11"/>
      <c r="J3696" s="11"/>
      <c r="K3696" s="2"/>
      <c r="L3696" s="2"/>
      <c r="M3696" s="1"/>
    </row>
    <row r="3697" spans="1:13" x14ac:dyDescent="0.2">
      <c r="A3697" s="1"/>
      <c r="B3697" s="1"/>
      <c r="C3697" s="16"/>
      <c r="D3697" s="1"/>
      <c r="E3697" s="1"/>
      <c r="F3697" s="1"/>
      <c r="G3697" s="1"/>
      <c r="H3697" s="11"/>
      <c r="I3697" s="11"/>
      <c r="J3697" s="11"/>
      <c r="K3697" s="2"/>
      <c r="L3697" s="2"/>
      <c r="M3697" s="1"/>
    </row>
    <row r="3698" spans="1:13" x14ac:dyDescent="0.2">
      <c r="A3698" s="1"/>
      <c r="B3698" s="1"/>
      <c r="C3698" s="16"/>
      <c r="D3698" s="1"/>
      <c r="E3698" s="1"/>
      <c r="F3698" s="1"/>
      <c r="G3698" s="1"/>
      <c r="H3698" s="11"/>
      <c r="I3698" s="11"/>
      <c r="J3698" s="11"/>
      <c r="K3698" s="2"/>
      <c r="L3698" s="2"/>
      <c r="M3698" s="1"/>
    </row>
    <row r="3699" spans="1:13" x14ac:dyDescent="0.2">
      <c r="A3699" s="1"/>
      <c r="B3699" s="1"/>
      <c r="C3699" s="16"/>
      <c r="D3699" s="1"/>
      <c r="E3699" s="1"/>
      <c r="F3699" s="1"/>
      <c r="G3699" s="1"/>
      <c r="H3699" s="11"/>
      <c r="I3699" s="11"/>
      <c r="J3699" s="11"/>
      <c r="K3699" s="2"/>
      <c r="L3699" s="2"/>
      <c r="M3699" s="1"/>
    </row>
    <row r="3700" spans="1:13" x14ac:dyDescent="0.2">
      <c r="A3700" s="1"/>
      <c r="B3700" s="1"/>
      <c r="C3700" s="16"/>
      <c r="D3700" s="1"/>
      <c r="E3700" s="1"/>
      <c r="F3700" s="1"/>
      <c r="G3700" s="1"/>
      <c r="H3700" s="11"/>
      <c r="I3700" s="11"/>
      <c r="J3700" s="11"/>
      <c r="K3700" s="2"/>
      <c r="L3700" s="2"/>
      <c r="M3700" s="1"/>
    </row>
    <row r="3701" spans="1:13" x14ac:dyDescent="0.2">
      <c r="A3701" s="1"/>
      <c r="B3701" s="1"/>
      <c r="C3701" s="16"/>
      <c r="D3701" s="1"/>
      <c r="E3701" s="1"/>
      <c r="F3701" s="1"/>
      <c r="G3701" s="1"/>
      <c r="H3701" s="11"/>
      <c r="I3701" s="11"/>
      <c r="J3701" s="11"/>
      <c r="K3701" s="2"/>
      <c r="L3701" s="2"/>
      <c r="M3701" s="1"/>
    </row>
    <row r="3702" spans="1:13" x14ac:dyDescent="0.2">
      <c r="A3702" s="1"/>
      <c r="B3702" s="1"/>
      <c r="C3702" s="16"/>
      <c r="D3702" s="1"/>
      <c r="E3702" s="1"/>
      <c r="F3702" s="1"/>
      <c r="G3702" s="1"/>
      <c r="H3702" s="11"/>
      <c r="I3702" s="11"/>
      <c r="J3702" s="11"/>
      <c r="K3702" s="2"/>
      <c r="L3702" s="2"/>
      <c r="M3702" s="1"/>
    </row>
    <row r="3703" spans="1:13" x14ac:dyDescent="0.2">
      <c r="A3703" s="1"/>
      <c r="B3703" s="1"/>
      <c r="C3703" s="16"/>
      <c r="D3703" s="1"/>
      <c r="E3703" s="1"/>
      <c r="F3703" s="1"/>
      <c r="G3703" s="1"/>
      <c r="H3703" s="11"/>
      <c r="I3703" s="11"/>
      <c r="J3703" s="11"/>
      <c r="K3703" s="2"/>
      <c r="L3703" s="2"/>
      <c r="M3703" s="1"/>
    </row>
    <row r="3704" spans="1:13" x14ac:dyDescent="0.2">
      <c r="A3704" s="1"/>
      <c r="B3704" s="1"/>
      <c r="C3704" s="16"/>
      <c r="D3704" s="1"/>
      <c r="E3704" s="1"/>
      <c r="F3704" s="1"/>
      <c r="G3704" s="1"/>
      <c r="H3704" s="11"/>
      <c r="I3704" s="11"/>
      <c r="J3704" s="11"/>
      <c r="K3704" s="2"/>
      <c r="L3704" s="2"/>
      <c r="M3704" s="1"/>
    </row>
    <row r="3705" spans="1:13" x14ac:dyDescent="0.2">
      <c r="A3705" s="1"/>
      <c r="B3705" s="1"/>
      <c r="C3705" s="16"/>
      <c r="D3705" s="1"/>
      <c r="E3705" s="1"/>
      <c r="F3705" s="1"/>
      <c r="G3705" s="1"/>
      <c r="H3705" s="11"/>
      <c r="I3705" s="11"/>
      <c r="J3705" s="11"/>
      <c r="K3705" s="2"/>
      <c r="L3705" s="2"/>
      <c r="M3705" s="1"/>
    </row>
    <row r="3706" spans="1:13" x14ac:dyDescent="0.2">
      <c r="A3706" s="1"/>
      <c r="B3706" s="1"/>
      <c r="C3706" s="16"/>
      <c r="D3706" s="1"/>
      <c r="E3706" s="1"/>
      <c r="F3706" s="1"/>
      <c r="G3706" s="1"/>
      <c r="H3706" s="11"/>
      <c r="I3706" s="11"/>
      <c r="J3706" s="11"/>
      <c r="K3706" s="2"/>
      <c r="L3706" s="2"/>
      <c r="M3706" s="1"/>
    </row>
    <row r="3707" spans="1:13" x14ac:dyDescent="0.2">
      <c r="A3707" s="1"/>
      <c r="B3707" s="1"/>
      <c r="C3707" s="16"/>
      <c r="D3707" s="1"/>
      <c r="E3707" s="1"/>
      <c r="F3707" s="1"/>
      <c r="G3707" s="1"/>
      <c r="H3707" s="11"/>
      <c r="I3707" s="11"/>
      <c r="J3707" s="11"/>
      <c r="K3707" s="2"/>
      <c r="L3707" s="2"/>
      <c r="M3707" s="1"/>
    </row>
    <row r="3708" spans="1:13" x14ac:dyDescent="0.2">
      <c r="A3708" s="1"/>
      <c r="B3708" s="1"/>
      <c r="C3708" s="16"/>
      <c r="D3708" s="1"/>
      <c r="E3708" s="1"/>
      <c r="F3708" s="1"/>
      <c r="G3708" s="1"/>
      <c r="H3708" s="11"/>
      <c r="I3708" s="11"/>
      <c r="J3708" s="11"/>
      <c r="K3708" s="2"/>
      <c r="L3708" s="2"/>
      <c r="M3708" s="1"/>
    </row>
    <row r="3709" spans="1:13" x14ac:dyDescent="0.2">
      <c r="A3709" s="1"/>
      <c r="B3709" s="1"/>
      <c r="C3709" s="16"/>
      <c r="D3709" s="1"/>
      <c r="E3709" s="1"/>
      <c r="F3709" s="1"/>
      <c r="G3709" s="1"/>
      <c r="H3709" s="11"/>
      <c r="I3709" s="11"/>
      <c r="J3709" s="11"/>
      <c r="K3709" s="2"/>
      <c r="L3709" s="2"/>
      <c r="M3709" s="1"/>
    </row>
    <row r="3710" spans="1:13" x14ac:dyDescent="0.2">
      <c r="A3710" s="1"/>
      <c r="B3710" s="1"/>
      <c r="C3710" s="16"/>
      <c r="D3710" s="1"/>
      <c r="E3710" s="1"/>
      <c r="F3710" s="1"/>
      <c r="G3710" s="1"/>
      <c r="H3710" s="11"/>
      <c r="I3710" s="11"/>
      <c r="J3710" s="11"/>
      <c r="K3710" s="2"/>
      <c r="L3710" s="2"/>
      <c r="M3710" s="1"/>
    </row>
    <row r="3711" spans="1:13" x14ac:dyDescent="0.2">
      <c r="A3711" s="1"/>
      <c r="B3711" s="1"/>
      <c r="C3711" s="16"/>
      <c r="D3711" s="1"/>
      <c r="E3711" s="1"/>
      <c r="F3711" s="1"/>
      <c r="G3711" s="1"/>
      <c r="H3711" s="11"/>
      <c r="I3711" s="11"/>
      <c r="J3711" s="11"/>
      <c r="K3711" s="2"/>
      <c r="L3711" s="2"/>
      <c r="M3711" s="1"/>
    </row>
    <row r="3712" spans="1:13" x14ac:dyDescent="0.2">
      <c r="A3712" s="1"/>
      <c r="B3712" s="1"/>
      <c r="C3712" s="16"/>
      <c r="D3712" s="1"/>
      <c r="E3712" s="1"/>
      <c r="F3712" s="1"/>
      <c r="G3712" s="1"/>
      <c r="H3712" s="11"/>
      <c r="I3712" s="11"/>
      <c r="J3712" s="11"/>
      <c r="K3712" s="2"/>
      <c r="L3712" s="2"/>
      <c r="M3712" s="1"/>
    </row>
    <row r="3713" spans="1:13" x14ac:dyDescent="0.2">
      <c r="A3713" s="1"/>
      <c r="B3713" s="1"/>
      <c r="C3713" s="16"/>
      <c r="D3713" s="1"/>
      <c r="E3713" s="1"/>
      <c r="F3713" s="1"/>
      <c r="G3713" s="1"/>
      <c r="H3713" s="11"/>
      <c r="I3713" s="11"/>
      <c r="J3713" s="11"/>
      <c r="K3713" s="2"/>
      <c r="L3713" s="2"/>
      <c r="M3713" s="1"/>
    </row>
    <row r="3714" spans="1:13" x14ac:dyDescent="0.2">
      <c r="A3714" s="1"/>
      <c r="B3714" s="1"/>
      <c r="C3714" s="16"/>
      <c r="D3714" s="1"/>
      <c r="E3714" s="1"/>
      <c r="F3714" s="1"/>
      <c r="G3714" s="1"/>
      <c r="H3714" s="11"/>
      <c r="I3714" s="11"/>
      <c r="J3714" s="11"/>
      <c r="K3714" s="2"/>
      <c r="L3714" s="2"/>
      <c r="M3714" s="1"/>
    </row>
    <row r="3715" spans="1:13" x14ac:dyDescent="0.2">
      <c r="A3715" s="1"/>
      <c r="B3715" s="1"/>
      <c r="C3715" s="16"/>
      <c r="D3715" s="1"/>
      <c r="E3715" s="1"/>
      <c r="F3715" s="1"/>
      <c r="G3715" s="1"/>
      <c r="H3715" s="11"/>
      <c r="I3715" s="11"/>
      <c r="J3715" s="11"/>
      <c r="K3715" s="2"/>
      <c r="L3715" s="2"/>
      <c r="M3715" s="1"/>
    </row>
    <row r="3716" spans="1:13" x14ac:dyDescent="0.2">
      <c r="A3716" s="1"/>
      <c r="B3716" s="1"/>
      <c r="C3716" s="16"/>
      <c r="D3716" s="1"/>
      <c r="E3716" s="1"/>
      <c r="F3716" s="1"/>
      <c r="G3716" s="1"/>
      <c r="H3716" s="11"/>
      <c r="I3716" s="11"/>
      <c r="J3716" s="11"/>
      <c r="K3716" s="2"/>
      <c r="L3716" s="2"/>
      <c r="M3716" s="1"/>
    </row>
    <row r="3717" spans="1:13" x14ac:dyDescent="0.2">
      <c r="A3717" s="1"/>
      <c r="B3717" s="1"/>
      <c r="C3717" s="16"/>
      <c r="D3717" s="1"/>
      <c r="E3717" s="1"/>
      <c r="F3717" s="1"/>
      <c r="G3717" s="1"/>
      <c r="H3717" s="11"/>
      <c r="I3717" s="11"/>
      <c r="J3717" s="11"/>
      <c r="K3717" s="2"/>
      <c r="L3717" s="2"/>
      <c r="M3717" s="1"/>
    </row>
    <row r="3718" spans="1:13" x14ac:dyDescent="0.2">
      <c r="A3718" s="1"/>
      <c r="B3718" s="1"/>
      <c r="C3718" s="16"/>
      <c r="D3718" s="1"/>
      <c r="E3718" s="1"/>
      <c r="F3718" s="1"/>
      <c r="G3718" s="1"/>
      <c r="H3718" s="11"/>
      <c r="I3718" s="11"/>
      <c r="J3718" s="11"/>
      <c r="K3718" s="2"/>
      <c r="L3718" s="2"/>
      <c r="M3718" s="1"/>
    </row>
    <row r="3719" spans="1:13" x14ac:dyDescent="0.2">
      <c r="A3719" s="1"/>
      <c r="B3719" s="1"/>
      <c r="C3719" s="16"/>
      <c r="D3719" s="1"/>
      <c r="E3719" s="1"/>
      <c r="F3719" s="1"/>
      <c r="G3719" s="1"/>
      <c r="H3719" s="11"/>
      <c r="I3719" s="11"/>
      <c r="J3719" s="11"/>
      <c r="K3719" s="2"/>
      <c r="L3719" s="2"/>
      <c r="M3719" s="1"/>
    </row>
    <row r="3720" spans="1:13" x14ac:dyDescent="0.2">
      <c r="A3720" s="1"/>
      <c r="B3720" s="1"/>
      <c r="C3720" s="16"/>
      <c r="D3720" s="1"/>
      <c r="E3720" s="1"/>
      <c r="F3720" s="1"/>
      <c r="G3720" s="1"/>
      <c r="H3720" s="11"/>
      <c r="I3720" s="11"/>
      <c r="J3720" s="11"/>
      <c r="K3720" s="2"/>
      <c r="L3720" s="2"/>
      <c r="M3720" s="1"/>
    </row>
    <row r="3721" spans="1:13" x14ac:dyDescent="0.2">
      <c r="A3721" s="1"/>
      <c r="B3721" s="1"/>
      <c r="C3721" s="16"/>
      <c r="D3721" s="1"/>
      <c r="E3721" s="1"/>
      <c r="F3721" s="1"/>
      <c r="G3721" s="1"/>
      <c r="H3721" s="11"/>
      <c r="I3721" s="11"/>
      <c r="J3721" s="11"/>
      <c r="K3721" s="2"/>
      <c r="L3721" s="2"/>
      <c r="M3721" s="1"/>
    </row>
    <row r="3722" spans="1:13" x14ac:dyDescent="0.2">
      <c r="A3722" s="1"/>
      <c r="B3722" s="1"/>
      <c r="C3722" s="16"/>
      <c r="D3722" s="1"/>
      <c r="E3722" s="1"/>
      <c r="F3722" s="1"/>
      <c r="G3722" s="1"/>
      <c r="H3722" s="11"/>
      <c r="I3722" s="11"/>
      <c r="J3722" s="11"/>
      <c r="K3722" s="2"/>
      <c r="L3722" s="2"/>
      <c r="M3722" s="1"/>
    </row>
    <row r="3723" spans="1:13" x14ac:dyDescent="0.2">
      <c r="A3723" s="1"/>
      <c r="B3723" s="1"/>
      <c r="C3723" s="16"/>
      <c r="D3723" s="1"/>
      <c r="E3723" s="1"/>
      <c r="F3723" s="1"/>
      <c r="G3723" s="1"/>
      <c r="H3723" s="11"/>
      <c r="I3723" s="11"/>
      <c r="J3723" s="11"/>
      <c r="K3723" s="2"/>
      <c r="L3723" s="2"/>
      <c r="M3723" s="1"/>
    </row>
    <row r="3724" spans="1:13" x14ac:dyDescent="0.2">
      <c r="A3724" s="1"/>
      <c r="B3724" s="1"/>
      <c r="C3724" s="16"/>
      <c r="D3724" s="1"/>
      <c r="E3724" s="1"/>
      <c r="F3724" s="1"/>
      <c r="G3724" s="1"/>
      <c r="H3724" s="11"/>
      <c r="I3724" s="11"/>
      <c r="J3724" s="11"/>
      <c r="K3724" s="2"/>
      <c r="L3724" s="2"/>
      <c r="M3724" s="1"/>
    </row>
    <row r="3725" spans="1:13" x14ac:dyDescent="0.2">
      <c r="A3725" s="1"/>
      <c r="B3725" s="1"/>
      <c r="C3725" s="16"/>
      <c r="D3725" s="1"/>
      <c r="E3725" s="1"/>
      <c r="F3725" s="1"/>
      <c r="G3725" s="1"/>
      <c r="H3725" s="11"/>
      <c r="I3725" s="11"/>
      <c r="J3725" s="11"/>
      <c r="K3725" s="2"/>
      <c r="L3725" s="2"/>
      <c r="M3725" s="1"/>
    </row>
    <row r="3726" spans="1:13" x14ac:dyDescent="0.2">
      <c r="A3726" s="1"/>
      <c r="B3726" s="1"/>
      <c r="C3726" s="16"/>
      <c r="D3726" s="1"/>
      <c r="E3726" s="1"/>
      <c r="F3726" s="1"/>
      <c r="G3726" s="1"/>
      <c r="H3726" s="11"/>
      <c r="I3726" s="11"/>
      <c r="J3726" s="11"/>
      <c r="K3726" s="2"/>
      <c r="L3726" s="2"/>
      <c r="M3726" s="1"/>
    </row>
    <row r="3727" spans="1:13" x14ac:dyDescent="0.2">
      <c r="A3727" s="1"/>
      <c r="B3727" s="1"/>
      <c r="C3727" s="16"/>
      <c r="D3727" s="1"/>
      <c r="E3727" s="1"/>
      <c r="F3727" s="1"/>
      <c r="G3727" s="1"/>
      <c r="H3727" s="11"/>
      <c r="I3727" s="11"/>
      <c r="J3727" s="11"/>
      <c r="K3727" s="2"/>
      <c r="L3727" s="2"/>
      <c r="M3727" s="1"/>
    </row>
    <row r="3728" spans="1:13" x14ac:dyDescent="0.2">
      <c r="A3728" s="1"/>
      <c r="B3728" s="1"/>
      <c r="C3728" s="16"/>
      <c r="D3728" s="1"/>
      <c r="E3728" s="1"/>
      <c r="F3728" s="1"/>
      <c r="G3728" s="1"/>
      <c r="H3728" s="11"/>
      <c r="I3728" s="11"/>
      <c r="J3728" s="11"/>
      <c r="K3728" s="2"/>
      <c r="L3728" s="2"/>
      <c r="M3728" s="1"/>
    </row>
    <row r="3729" spans="1:13" x14ac:dyDescent="0.2">
      <c r="A3729" s="1"/>
      <c r="B3729" s="1"/>
      <c r="C3729" s="16"/>
      <c r="D3729" s="1"/>
      <c r="E3729" s="1"/>
      <c r="F3729" s="1"/>
      <c r="G3729" s="1"/>
      <c r="H3729" s="11"/>
      <c r="I3729" s="11"/>
      <c r="J3729" s="11"/>
      <c r="K3729" s="2"/>
      <c r="L3729" s="2"/>
      <c r="M3729" s="1"/>
    </row>
    <row r="3730" spans="1:13" x14ac:dyDescent="0.2">
      <c r="A3730" s="1"/>
      <c r="B3730" s="1"/>
      <c r="C3730" s="16"/>
      <c r="D3730" s="1"/>
      <c r="E3730" s="1"/>
      <c r="F3730" s="1"/>
      <c r="G3730" s="1"/>
      <c r="H3730" s="11"/>
      <c r="I3730" s="11"/>
      <c r="J3730" s="11"/>
      <c r="K3730" s="2"/>
      <c r="L3730" s="2"/>
      <c r="M3730" s="1"/>
    </row>
    <row r="3731" spans="1:13" x14ac:dyDescent="0.2">
      <c r="A3731" s="1"/>
      <c r="B3731" s="1"/>
      <c r="C3731" s="16"/>
      <c r="D3731" s="1"/>
      <c r="E3731" s="1"/>
      <c r="F3731" s="1"/>
      <c r="G3731" s="1"/>
      <c r="H3731" s="11"/>
      <c r="I3731" s="11"/>
      <c r="J3731" s="11"/>
      <c r="K3731" s="2"/>
      <c r="L3731" s="2"/>
      <c r="M3731" s="1"/>
    </row>
    <row r="3732" spans="1:13" x14ac:dyDescent="0.2">
      <c r="A3732" s="1"/>
      <c r="B3732" s="1"/>
      <c r="C3732" s="16"/>
      <c r="D3732" s="1"/>
      <c r="E3732" s="1"/>
      <c r="F3732" s="1"/>
      <c r="G3732" s="1"/>
      <c r="H3732" s="11"/>
      <c r="I3732" s="11"/>
      <c r="J3732" s="11"/>
      <c r="K3732" s="2"/>
      <c r="L3732" s="2"/>
      <c r="M3732" s="1"/>
    </row>
    <row r="3733" spans="1:13" x14ac:dyDescent="0.2">
      <c r="A3733" s="1"/>
      <c r="B3733" s="1"/>
      <c r="C3733" s="16"/>
      <c r="D3733" s="1"/>
      <c r="E3733" s="1"/>
      <c r="F3733" s="1"/>
      <c r="G3733" s="1"/>
      <c r="H3733" s="11"/>
      <c r="I3733" s="11"/>
      <c r="J3733" s="11"/>
      <c r="K3733" s="2"/>
      <c r="L3733" s="2"/>
      <c r="M3733" s="1"/>
    </row>
    <row r="3734" spans="1:13" x14ac:dyDescent="0.2">
      <c r="A3734" s="1"/>
      <c r="B3734" s="1"/>
      <c r="C3734" s="16"/>
      <c r="D3734" s="1"/>
      <c r="E3734" s="1"/>
      <c r="F3734" s="1"/>
      <c r="G3734" s="1"/>
      <c r="H3734" s="11"/>
      <c r="I3734" s="11"/>
      <c r="J3734" s="11"/>
      <c r="K3734" s="2"/>
      <c r="L3734" s="2"/>
      <c r="M3734" s="1"/>
    </row>
    <row r="3735" spans="1:13" x14ac:dyDescent="0.2">
      <c r="A3735" s="1"/>
      <c r="B3735" s="1"/>
      <c r="C3735" s="16"/>
      <c r="D3735" s="1"/>
      <c r="E3735" s="1"/>
      <c r="F3735" s="1"/>
      <c r="G3735" s="1"/>
      <c r="H3735" s="11"/>
      <c r="I3735" s="11"/>
      <c r="J3735" s="11"/>
      <c r="K3735" s="2"/>
      <c r="L3735" s="2"/>
      <c r="M3735" s="1"/>
    </row>
    <row r="3736" spans="1:13" x14ac:dyDescent="0.2">
      <c r="A3736" s="1"/>
      <c r="B3736" s="1"/>
      <c r="C3736" s="16"/>
      <c r="D3736" s="1"/>
      <c r="E3736" s="1"/>
      <c r="F3736" s="1"/>
      <c r="G3736" s="1"/>
      <c r="H3736" s="11"/>
      <c r="I3736" s="11"/>
      <c r="J3736" s="11"/>
      <c r="K3736" s="2"/>
      <c r="L3736" s="2"/>
      <c r="M3736" s="1"/>
    </row>
    <row r="3737" spans="1:13" x14ac:dyDescent="0.2">
      <c r="A3737" s="1"/>
      <c r="B3737" s="1"/>
      <c r="C3737" s="16"/>
      <c r="D3737" s="1"/>
      <c r="E3737" s="1"/>
      <c r="F3737" s="1"/>
      <c r="G3737" s="1"/>
      <c r="H3737" s="11"/>
      <c r="I3737" s="11"/>
      <c r="J3737" s="11"/>
      <c r="K3737" s="2"/>
      <c r="L3737" s="2"/>
      <c r="M3737" s="1"/>
    </row>
    <row r="3738" spans="1:13" x14ac:dyDescent="0.2">
      <c r="A3738" s="1"/>
      <c r="B3738" s="1"/>
      <c r="C3738" s="16"/>
      <c r="D3738" s="1"/>
      <c r="E3738" s="1"/>
      <c r="F3738" s="1"/>
      <c r="G3738" s="1"/>
      <c r="H3738" s="11"/>
      <c r="I3738" s="11"/>
      <c r="J3738" s="11"/>
      <c r="K3738" s="2"/>
      <c r="L3738" s="2"/>
      <c r="M3738" s="1"/>
    </row>
    <row r="3739" spans="1:13" x14ac:dyDescent="0.2">
      <c r="A3739" s="1"/>
      <c r="B3739" s="1"/>
      <c r="C3739" s="16"/>
      <c r="D3739" s="1"/>
      <c r="E3739" s="1"/>
      <c r="F3739" s="1"/>
      <c r="G3739" s="1"/>
      <c r="H3739" s="11"/>
      <c r="I3739" s="11"/>
      <c r="J3739" s="11"/>
      <c r="K3739" s="2"/>
      <c r="L3739" s="2"/>
      <c r="M3739" s="1"/>
    </row>
    <row r="3740" spans="1:13" x14ac:dyDescent="0.2">
      <c r="A3740" s="1"/>
      <c r="B3740" s="1"/>
      <c r="C3740" s="16"/>
      <c r="D3740" s="1"/>
      <c r="E3740" s="1"/>
      <c r="F3740" s="1"/>
      <c r="G3740" s="1"/>
      <c r="H3740" s="11"/>
      <c r="I3740" s="11"/>
      <c r="J3740" s="11"/>
      <c r="K3740" s="2"/>
      <c r="L3740" s="2"/>
      <c r="M3740" s="1"/>
    </row>
    <row r="3741" spans="1:13" x14ac:dyDescent="0.2">
      <c r="A3741" s="1"/>
      <c r="B3741" s="1"/>
      <c r="C3741" s="16"/>
      <c r="D3741" s="1"/>
      <c r="E3741" s="1"/>
      <c r="F3741" s="1"/>
      <c r="G3741" s="1"/>
      <c r="H3741" s="11"/>
      <c r="I3741" s="11"/>
      <c r="J3741" s="11"/>
      <c r="K3741" s="2"/>
      <c r="L3741" s="2"/>
      <c r="M3741" s="1"/>
    </row>
    <row r="3742" spans="1:13" x14ac:dyDescent="0.2">
      <c r="A3742" s="1"/>
      <c r="B3742" s="1"/>
      <c r="C3742" s="16"/>
      <c r="D3742" s="1"/>
      <c r="E3742" s="1"/>
      <c r="F3742" s="1"/>
      <c r="G3742" s="1"/>
      <c r="H3742" s="11"/>
      <c r="I3742" s="11"/>
      <c r="J3742" s="11"/>
      <c r="K3742" s="2"/>
      <c r="L3742" s="2"/>
      <c r="M3742" s="1"/>
    </row>
    <row r="3743" spans="1:13" x14ac:dyDescent="0.2">
      <c r="A3743" s="1"/>
      <c r="B3743" s="1"/>
      <c r="C3743" s="16"/>
      <c r="D3743" s="1"/>
      <c r="E3743" s="1"/>
      <c r="F3743" s="1"/>
      <c r="G3743" s="1"/>
      <c r="H3743" s="11"/>
      <c r="I3743" s="11"/>
      <c r="J3743" s="11"/>
      <c r="K3743" s="2"/>
      <c r="L3743" s="2"/>
      <c r="M3743" s="1"/>
    </row>
    <row r="3744" spans="1:13" x14ac:dyDescent="0.2">
      <c r="A3744" s="1"/>
      <c r="B3744" s="1"/>
      <c r="C3744" s="16"/>
      <c r="D3744" s="1"/>
      <c r="E3744" s="1"/>
      <c r="F3744" s="1"/>
      <c r="G3744" s="1"/>
      <c r="H3744" s="11"/>
      <c r="I3744" s="11"/>
      <c r="J3744" s="11"/>
      <c r="K3744" s="2"/>
      <c r="L3744" s="2"/>
      <c r="M3744" s="1"/>
    </row>
    <row r="3745" spans="1:13" x14ac:dyDescent="0.2">
      <c r="A3745" s="1"/>
      <c r="B3745" s="1"/>
      <c r="C3745" s="16"/>
      <c r="D3745" s="1"/>
      <c r="E3745" s="1"/>
      <c r="F3745" s="1"/>
      <c r="G3745" s="1"/>
      <c r="H3745" s="11"/>
      <c r="I3745" s="11"/>
      <c r="J3745" s="11"/>
      <c r="K3745" s="2"/>
      <c r="L3745" s="2"/>
      <c r="M3745" s="1"/>
    </row>
    <row r="3746" spans="1:13" x14ac:dyDescent="0.2">
      <c r="A3746" s="1"/>
      <c r="B3746" s="1"/>
      <c r="C3746" s="16"/>
      <c r="D3746" s="1"/>
      <c r="E3746" s="1"/>
      <c r="F3746" s="1"/>
      <c r="G3746" s="1"/>
      <c r="H3746" s="11"/>
      <c r="I3746" s="11"/>
      <c r="J3746" s="11"/>
      <c r="K3746" s="2"/>
      <c r="L3746" s="2"/>
      <c r="M3746" s="1"/>
    </row>
    <row r="3747" spans="1:13" x14ac:dyDescent="0.2">
      <c r="A3747" s="1"/>
      <c r="B3747" s="1"/>
      <c r="C3747" s="16"/>
      <c r="D3747" s="1"/>
      <c r="E3747" s="1"/>
      <c r="F3747" s="1"/>
      <c r="G3747" s="1"/>
      <c r="H3747" s="11"/>
      <c r="I3747" s="11"/>
      <c r="J3747" s="11"/>
      <c r="K3747" s="2"/>
      <c r="L3747" s="2"/>
      <c r="M3747" s="1"/>
    </row>
    <row r="3748" spans="1:13" x14ac:dyDescent="0.2">
      <c r="A3748" s="1"/>
      <c r="B3748" s="1"/>
      <c r="C3748" s="16"/>
      <c r="D3748" s="1"/>
      <c r="E3748" s="1"/>
      <c r="F3748" s="1"/>
      <c r="G3748" s="1"/>
      <c r="H3748" s="11"/>
      <c r="I3748" s="11"/>
      <c r="J3748" s="11"/>
      <c r="K3748" s="2"/>
      <c r="L3748" s="2"/>
      <c r="M3748" s="1"/>
    </row>
    <row r="3749" spans="1:13" x14ac:dyDescent="0.2">
      <c r="A3749" s="1"/>
      <c r="B3749" s="1"/>
      <c r="C3749" s="16"/>
      <c r="D3749" s="1"/>
      <c r="E3749" s="1"/>
      <c r="F3749" s="1"/>
      <c r="G3749" s="1"/>
      <c r="H3749" s="11"/>
      <c r="I3749" s="11"/>
      <c r="J3749" s="11"/>
      <c r="K3749" s="2"/>
      <c r="L3749" s="2"/>
      <c r="M3749" s="1"/>
    </row>
    <row r="3750" spans="1:13" x14ac:dyDescent="0.2">
      <c r="A3750" s="1"/>
      <c r="B3750" s="1"/>
      <c r="C3750" s="16"/>
      <c r="D3750" s="1"/>
      <c r="E3750" s="1"/>
      <c r="F3750" s="1"/>
      <c r="G3750" s="1"/>
      <c r="H3750" s="11"/>
      <c r="I3750" s="11"/>
      <c r="J3750" s="11"/>
      <c r="K3750" s="2"/>
      <c r="L3750" s="2"/>
      <c r="M3750" s="1"/>
    </row>
    <row r="3751" spans="1:13" x14ac:dyDescent="0.2">
      <c r="A3751" s="1"/>
      <c r="B3751" s="1"/>
      <c r="C3751" s="16"/>
      <c r="D3751" s="1"/>
      <c r="E3751" s="1"/>
      <c r="F3751" s="1"/>
      <c r="G3751" s="1"/>
      <c r="H3751" s="11"/>
      <c r="I3751" s="11"/>
      <c r="J3751" s="11"/>
      <c r="K3751" s="2"/>
      <c r="L3751" s="2"/>
      <c r="M3751" s="1"/>
    </row>
    <row r="3752" spans="1:13" x14ac:dyDescent="0.2">
      <c r="A3752" s="1"/>
      <c r="B3752" s="1"/>
      <c r="C3752" s="16"/>
      <c r="D3752" s="1"/>
      <c r="E3752" s="1"/>
      <c r="F3752" s="1"/>
      <c r="G3752" s="1"/>
      <c r="H3752" s="11"/>
      <c r="I3752" s="11"/>
      <c r="J3752" s="11"/>
      <c r="K3752" s="2"/>
      <c r="L3752" s="2"/>
      <c r="M3752" s="1"/>
    </row>
    <row r="3753" spans="1:13" x14ac:dyDescent="0.2">
      <c r="A3753" s="1"/>
      <c r="B3753" s="1"/>
      <c r="C3753" s="16"/>
      <c r="D3753" s="1"/>
      <c r="E3753" s="1"/>
      <c r="F3753" s="1"/>
      <c r="G3753" s="1"/>
      <c r="H3753" s="11"/>
      <c r="I3753" s="11"/>
      <c r="J3753" s="11"/>
      <c r="K3753" s="2"/>
      <c r="L3753" s="2"/>
      <c r="M3753" s="1"/>
    </row>
    <row r="3754" spans="1:13" x14ac:dyDescent="0.2">
      <c r="A3754" s="1"/>
      <c r="B3754" s="1"/>
      <c r="C3754" s="16"/>
      <c r="D3754" s="1"/>
      <c r="E3754" s="1"/>
      <c r="F3754" s="1"/>
      <c r="G3754" s="1"/>
      <c r="H3754" s="11"/>
      <c r="I3754" s="11"/>
      <c r="J3754" s="11"/>
      <c r="K3754" s="2"/>
      <c r="L3754" s="2"/>
      <c r="M3754" s="1"/>
    </row>
    <row r="3755" spans="1:13" x14ac:dyDescent="0.2">
      <c r="A3755" s="1"/>
      <c r="B3755" s="1"/>
      <c r="C3755" s="16"/>
      <c r="D3755" s="1"/>
      <c r="E3755" s="1"/>
      <c r="F3755" s="1"/>
      <c r="G3755" s="1"/>
      <c r="H3755" s="11"/>
      <c r="I3755" s="11"/>
      <c r="J3755" s="11"/>
      <c r="K3755" s="2"/>
      <c r="L3755" s="2"/>
      <c r="M3755" s="1"/>
    </row>
    <row r="3756" spans="1:13" x14ac:dyDescent="0.2">
      <c r="A3756" s="1"/>
      <c r="B3756" s="1"/>
      <c r="C3756" s="16"/>
      <c r="D3756" s="1"/>
      <c r="E3756" s="1"/>
      <c r="F3756" s="1"/>
      <c r="G3756" s="1"/>
      <c r="H3756" s="11"/>
      <c r="I3756" s="11"/>
      <c r="J3756" s="11"/>
      <c r="K3756" s="2"/>
      <c r="L3756" s="2"/>
      <c r="M3756" s="1"/>
    </row>
    <row r="3757" spans="1:13" x14ac:dyDescent="0.2">
      <c r="A3757" s="1"/>
      <c r="B3757" s="1"/>
      <c r="C3757" s="16"/>
      <c r="D3757" s="1"/>
      <c r="E3757" s="1"/>
      <c r="F3757" s="1"/>
      <c r="G3757" s="1"/>
      <c r="H3757" s="11"/>
      <c r="I3757" s="11"/>
      <c r="J3757" s="11"/>
      <c r="K3757" s="2"/>
      <c r="L3757" s="2"/>
      <c r="M3757" s="1"/>
    </row>
    <row r="3758" spans="1:13" x14ac:dyDescent="0.2">
      <c r="A3758" s="1"/>
      <c r="B3758" s="1"/>
      <c r="C3758" s="16"/>
      <c r="D3758" s="1"/>
      <c r="E3758" s="1"/>
      <c r="F3758" s="1"/>
      <c r="G3758" s="1"/>
      <c r="H3758" s="11"/>
      <c r="I3758" s="11"/>
      <c r="J3758" s="11"/>
      <c r="K3758" s="2"/>
      <c r="L3758" s="2"/>
      <c r="M3758" s="1"/>
    </row>
    <row r="3759" spans="1:13" x14ac:dyDescent="0.2">
      <c r="A3759" s="1"/>
      <c r="B3759" s="1"/>
      <c r="C3759" s="16"/>
      <c r="D3759" s="1"/>
      <c r="E3759" s="1"/>
      <c r="F3759" s="1"/>
      <c r="G3759" s="1"/>
      <c r="H3759" s="11"/>
      <c r="I3759" s="11"/>
      <c r="J3759" s="11"/>
      <c r="K3759" s="2"/>
      <c r="L3759" s="2"/>
      <c r="M3759" s="1"/>
    </row>
    <row r="3760" spans="1:13" x14ac:dyDescent="0.2">
      <c r="A3760" s="1"/>
      <c r="B3760" s="1"/>
      <c r="C3760" s="16"/>
      <c r="D3760" s="1"/>
      <c r="E3760" s="1"/>
      <c r="F3760" s="1"/>
      <c r="G3760" s="1"/>
      <c r="H3760" s="11"/>
      <c r="I3760" s="11"/>
      <c r="J3760" s="11"/>
      <c r="K3760" s="2"/>
      <c r="L3760" s="2"/>
      <c r="M3760" s="1"/>
    </row>
    <row r="3761" spans="1:13" x14ac:dyDescent="0.2">
      <c r="A3761" s="1"/>
      <c r="B3761" s="1"/>
      <c r="C3761" s="16"/>
      <c r="D3761" s="1"/>
      <c r="E3761" s="1"/>
      <c r="F3761" s="1"/>
      <c r="G3761" s="1"/>
      <c r="H3761" s="11"/>
      <c r="I3761" s="11"/>
      <c r="J3761" s="11"/>
      <c r="K3761" s="2"/>
      <c r="L3761" s="2"/>
      <c r="M3761" s="1"/>
    </row>
    <row r="3762" spans="1:13" x14ac:dyDescent="0.2">
      <c r="A3762" s="1"/>
      <c r="B3762" s="1"/>
      <c r="C3762" s="16"/>
      <c r="D3762" s="1"/>
      <c r="E3762" s="1"/>
      <c r="F3762" s="1"/>
      <c r="G3762" s="1"/>
      <c r="H3762" s="11"/>
      <c r="I3762" s="11"/>
      <c r="J3762" s="11"/>
      <c r="K3762" s="2"/>
      <c r="L3762" s="2"/>
      <c r="M3762" s="1"/>
    </row>
    <row r="3763" spans="1:13" x14ac:dyDescent="0.2">
      <c r="A3763" s="1"/>
      <c r="B3763" s="1"/>
      <c r="C3763" s="16"/>
      <c r="D3763" s="1"/>
      <c r="E3763" s="1"/>
      <c r="F3763" s="1"/>
      <c r="G3763" s="1"/>
      <c r="H3763" s="11"/>
      <c r="I3763" s="11"/>
      <c r="J3763" s="11"/>
      <c r="K3763" s="2"/>
      <c r="L3763" s="2"/>
      <c r="M3763" s="1"/>
    </row>
    <row r="3764" spans="1:13" x14ac:dyDescent="0.2">
      <c r="A3764" s="1"/>
      <c r="B3764" s="1"/>
      <c r="C3764" s="16"/>
      <c r="D3764" s="1"/>
      <c r="E3764" s="1"/>
      <c r="F3764" s="1"/>
      <c r="G3764" s="1"/>
      <c r="H3764" s="11"/>
      <c r="I3764" s="11"/>
      <c r="J3764" s="11"/>
      <c r="K3764" s="2"/>
      <c r="L3764" s="2"/>
      <c r="M3764" s="1"/>
    </row>
    <row r="3765" spans="1:13" x14ac:dyDescent="0.2">
      <c r="A3765" s="1"/>
      <c r="B3765" s="1"/>
      <c r="C3765" s="16"/>
      <c r="D3765" s="1"/>
      <c r="E3765" s="1"/>
      <c r="F3765" s="1"/>
      <c r="G3765" s="1"/>
      <c r="H3765" s="11"/>
      <c r="I3765" s="11"/>
      <c r="J3765" s="11"/>
      <c r="K3765" s="2"/>
      <c r="L3765" s="2"/>
      <c r="M3765" s="1"/>
    </row>
    <row r="3766" spans="1:13" x14ac:dyDescent="0.2">
      <c r="A3766" s="1"/>
      <c r="B3766" s="1"/>
      <c r="C3766" s="16"/>
      <c r="D3766" s="1"/>
      <c r="E3766" s="1"/>
      <c r="F3766" s="1"/>
      <c r="G3766" s="1"/>
      <c r="H3766" s="11"/>
      <c r="I3766" s="11"/>
      <c r="J3766" s="11"/>
      <c r="K3766" s="2"/>
      <c r="L3766" s="2"/>
      <c r="M3766" s="1"/>
    </row>
    <row r="3767" spans="1:13" x14ac:dyDescent="0.2">
      <c r="A3767" s="1"/>
      <c r="B3767" s="1"/>
      <c r="C3767" s="16"/>
      <c r="D3767" s="1"/>
      <c r="E3767" s="1"/>
      <c r="F3767" s="1"/>
      <c r="G3767" s="1"/>
      <c r="H3767" s="11"/>
      <c r="I3767" s="11"/>
      <c r="J3767" s="11"/>
      <c r="K3767" s="2"/>
      <c r="L3767" s="2"/>
      <c r="M3767" s="1"/>
    </row>
    <row r="3768" spans="1:13" x14ac:dyDescent="0.2">
      <c r="A3768" s="1"/>
      <c r="B3768" s="1"/>
      <c r="C3768" s="16"/>
      <c r="D3768" s="1"/>
      <c r="E3768" s="1"/>
      <c r="F3768" s="1"/>
      <c r="G3768" s="1"/>
      <c r="H3768" s="11"/>
      <c r="I3768" s="11"/>
      <c r="J3768" s="11"/>
      <c r="K3768" s="2"/>
      <c r="L3768" s="2"/>
      <c r="M3768" s="1"/>
    </row>
    <row r="3769" spans="1:13" x14ac:dyDescent="0.2">
      <c r="A3769" s="1"/>
      <c r="B3769" s="1"/>
      <c r="C3769" s="16"/>
      <c r="D3769" s="1"/>
      <c r="E3769" s="1"/>
      <c r="F3769" s="1"/>
      <c r="G3769" s="1"/>
      <c r="H3769" s="11"/>
      <c r="I3769" s="11"/>
      <c r="J3769" s="11"/>
      <c r="K3769" s="2"/>
      <c r="L3769" s="2"/>
      <c r="M3769" s="1"/>
    </row>
    <row r="3770" spans="1:13" x14ac:dyDescent="0.2">
      <c r="A3770" s="1"/>
      <c r="B3770" s="1"/>
      <c r="C3770" s="16"/>
      <c r="D3770" s="1"/>
      <c r="E3770" s="1"/>
      <c r="F3770" s="1"/>
      <c r="G3770" s="1"/>
      <c r="H3770" s="11"/>
      <c r="I3770" s="11"/>
      <c r="J3770" s="11"/>
      <c r="K3770" s="2"/>
      <c r="L3770" s="2"/>
      <c r="M3770" s="1"/>
    </row>
    <row r="3771" spans="1:13" x14ac:dyDescent="0.2">
      <c r="A3771" s="1"/>
      <c r="B3771" s="1"/>
      <c r="C3771" s="16"/>
      <c r="D3771" s="1"/>
      <c r="E3771" s="1"/>
      <c r="F3771" s="1"/>
      <c r="G3771" s="1"/>
      <c r="H3771" s="11"/>
      <c r="I3771" s="11"/>
      <c r="J3771" s="11"/>
      <c r="K3771" s="2"/>
      <c r="L3771" s="2"/>
      <c r="M3771" s="1"/>
    </row>
    <row r="3772" spans="1:13" x14ac:dyDescent="0.2">
      <c r="A3772" s="1"/>
      <c r="B3772" s="1"/>
      <c r="C3772" s="16"/>
      <c r="D3772" s="1"/>
      <c r="E3772" s="1"/>
      <c r="F3772" s="1"/>
      <c r="G3772" s="1"/>
      <c r="H3772" s="11"/>
      <c r="I3772" s="11"/>
      <c r="J3772" s="11"/>
      <c r="K3772" s="2"/>
      <c r="L3772" s="2"/>
      <c r="M3772" s="1"/>
    </row>
    <row r="3773" spans="1:13" x14ac:dyDescent="0.2">
      <c r="A3773" s="1"/>
      <c r="B3773" s="1"/>
      <c r="C3773" s="16"/>
      <c r="D3773" s="1"/>
      <c r="E3773" s="1"/>
      <c r="F3773" s="1"/>
      <c r="G3773" s="1"/>
      <c r="H3773" s="11"/>
      <c r="I3773" s="11"/>
      <c r="J3773" s="11"/>
      <c r="K3773" s="2"/>
      <c r="L3773" s="2"/>
      <c r="M3773" s="1"/>
    </row>
    <row r="3774" spans="1:13" x14ac:dyDescent="0.2">
      <c r="A3774" s="1"/>
      <c r="B3774" s="1"/>
      <c r="C3774" s="16"/>
      <c r="D3774" s="1"/>
      <c r="E3774" s="1"/>
      <c r="F3774" s="1"/>
      <c r="G3774" s="1"/>
      <c r="H3774" s="11"/>
      <c r="I3774" s="11"/>
      <c r="J3774" s="11"/>
      <c r="K3774" s="2"/>
      <c r="L3774" s="2"/>
      <c r="M3774" s="1"/>
    </row>
    <row r="3775" spans="1:13" x14ac:dyDescent="0.2">
      <c r="A3775" s="1"/>
      <c r="B3775" s="1"/>
      <c r="C3775" s="16"/>
      <c r="D3775" s="1"/>
      <c r="E3775" s="1"/>
      <c r="F3775" s="1"/>
      <c r="G3775" s="1"/>
      <c r="H3775" s="11"/>
      <c r="I3775" s="11"/>
      <c r="J3775" s="11"/>
      <c r="K3775" s="2"/>
      <c r="L3775" s="2"/>
      <c r="M3775" s="1"/>
    </row>
    <row r="3776" spans="1:13" x14ac:dyDescent="0.2">
      <c r="A3776" s="1"/>
      <c r="B3776" s="1"/>
      <c r="C3776" s="16"/>
      <c r="D3776" s="1"/>
      <c r="E3776" s="1"/>
      <c r="F3776" s="1"/>
      <c r="G3776" s="1"/>
      <c r="H3776" s="11"/>
      <c r="I3776" s="11"/>
      <c r="J3776" s="11"/>
      <c r="K3776" s="2"/>
      <c r="L3776" s="2"/>
      <c r="M3776" s="1"/>
    </row>
    <row r="3777" spans="1:13" x14ac:dyDescent="0.2">
      <c r="A3777" s="1"/>
      <c r="B3777" s="1"/>
      <c r="C3777" s="16"/>
      <c r="D3777" s="1"/>
      <c r="E3777" s="1"/>
      <c r="F3777" s="1"/>
      <c r="G3777" s="1"/>
      <c r="H3777" s="11"/>
      <c r="I3777" s="11"/>
      <c r="J3777" s="11"/>
      <c r="K3777" s="2"/>
      <c r="L3777" s="2"/>
      <c r="M3777" s="1"/>
    </row>
    <row r="3778" spans="1:13" x14ac:dyDescent="0.2">
      <c r="A3778" s="1"/>
      <c r="B3778" s="1"/>
      <c r="C3778" s="16"/>
      <c r="D3778" s="1"/>
      <c r="E3778" s="1"/>
      <c r="F3778" s="1"/>
      <c r="G3778" s="1"/>
      <c r="H3778" s="11"/>
      <c r="I3778" s="11"/>
      <c r="J3778" s="11"/>
      <c r="K3778" s="2"/>
      <c r="L3778" s="2"/>
      <c r="M3778" s="1"/>
    </row>
    <row r="3779" spans="1:13" x14ac:dyDescent="0.2">
      <c r="A3779" s="1"/>
      <c r="B3779" s="1"/>
      <c r="C3779" s="16"/>
      <c r="D3779" s="1"/>
      <c r="E3779" s="1"/>
      <c r="F3779" s="1"/>
      <c r="G3779" s="1"/>
      <c r="H3779" s="11"/>
      <c r="I3779" s="11"/>
      <c r="J3779" s="11"/>
      <c r="K3779" s="2"/>
      <c r="L3779" s="2"/>
      <c r="M3779" s="1"/>
    </row>
    <row r="3780" spans="1:13" x14ac:dyDescent="0.2">
      <c r="A3780" s="1"/>
      <c r="B3780" s="1"/>
      <c r="C3780" s="16"/>
      <c r="D3780" s="1"/>
      <c r="E3780" s="1"/>
      <c r="F3780" s="1"/>
      <c r="G3780" s="1"/>
      <c r="H3780" s="11"/>
      <c r="I3780" s="11"/>
      <c r="J3780" s="11"/>
      <c r="K3780" s="2"/>
      <c r="L3780" s="2"/>
      <c r="M3780" s="1"/>
    </row>
    <row r="3781" spans="1:13" x14ac:dyDescent="0.2">
      <c r="A3781" s="1"/>
      <c r="B3781" s="1"/>
      <c r="C3781" s="16"/>
      <c r="D3781" s="1"/>
      <c r="E3781" s="1"/>
      <c r="F3781" s="1"/>
      <c r="G3781" s="1"/>
      <c r="H3781" s="11"/>
      <c r="I3781" s="11"/>
      <c r="J3781" s="11"/>
      <c r="K3781" s="2"/>
      <c r="L3781" s="2"/>
      <c r="M3781" s="1"/>
    </row>
    <row r="3782" spans="1:13" x14ac:dyDescent="0.2">
      <c r="A3782" s="1"/>
      <c r="B3782" s="1"/>
      <c r="C3782" s="16"/>
      <c r="D3782" s="1"/>
      <c r="E3782" s="1"/>
      <c r="F3782" s="1"/>
      <c r="G3782" s="1"/>
      <c r="H3782" s="11"/>
      <c r="I3782" s="11"/>
      <c r="J3782" s="11"/>
      <c r="K3782" s="2"/>
      <c r="L3782" s="2"/>
      <c r="M3782" s="1"/>
    </row>
    <row r="3783" spans="1:13" x14ac:dyDescent="0.2">
      <c r="A3783" s="1"/>
      <c r="B3783" s="1"/>
      <c r="C3783" s="16"/>
      <c r="D3783" s="1"/>
      <c r="E3783" s="1"/>
      <c r="F3783" s="1"/>
      <c r="G3783" s="1"/>
      <c r="H3783" s="11"/>
      <c r="I3783" s="11"/>
      <c r="J3783" s="11"/>
      <c r="K3783" s="2"/>
      <c r="L3783" s="2"/>
      <c r="M3783" s="1"/>
    </row>
    <row r="3784" spans="1:13" x14ac:dyDescent="0.2">
      <c r="A3784" s="1"/>
      <c r="B3784" s="1"/>
      <c r="C3784" s="16"/>
      <c r="D3784" s="1"/>
      <c r="E3784" s="1"/>
      <c r="F3784" s="1"/>
      <c r="G3784" s="1"/>
      <c r="H3784" s="11"/>
      <c r="I3784" s="11"/>
      <c r="J3784" s="11"/>
      <c r="K3784" s="2"/>
      <c r="L3784" s="2"/>
      <c r="M3784" s="1"/>
    </row>
    <row r="3785" spans="1:13" x14ac:dyDescent="0.2">
      <c r="A3785" s="1"/>
      <c r="B3785" s="1"/>
      <c r="C3785" s="16"/>
      <c r="D3785" s="1"/>
      <c r="E3785" s="1"/>
      <c r="F3785" s="1"/>
      <c r="G3785" s="1"/>
      <c r="H3785" s="11"/>
      <c r="I3785" s="11"/>
      <c r="J3785" s="11"/>
      <c r="K3785" s="2"/>
      <c r="L3785" s="2"/>
      <c r="M3785" s="1"/>
    </row>
    <row r="3786" spans="1:13" x14ac:dyDescent="0.2">
      <c r="A3786" s="1"/>
      <c r="B3786" s="1"/>
      <c r="C3786" s="16"/>
      <c r="D3786" s="1"/>
      <c r="E3786" s="1"/>
      <c r="F3786" s="1"/>
      <c r="G3786" s="1"/>
      <c r="H3786" s="11"/>
      <c r="I3786" s="11"/>
      <c r="J3786" s="11"/>
      <c r="K3786" s="2"/>
      <c r="L3786" s="2"/>
      <c r="M3786" s="1"/>
    </row>
    <row r="3787" spans="1:13" x14ac:dyDescent="0.2">
      <c r="A3787" s="1"/>
      <c r="B3787" s="1"/>
      <c r="C3787" s="16"/>
      <c r="D3787" s="1"/>
      <c r="E3787" s="1"/>
      <c r="F3787" s="1"/>
      <c r="G3787" s="1"/>
      <c r="H3787" s="11"/>
      <c r="I3787" s="11"/>
      <c r="J3787" s="11"/>
      <c r="K3787" s="2"/>
      <c r="L3787" s="2"/>
      <c r="M3787" s="1"/>
    </row>
    <row r="3788" spans="1:13" x14ac:dyDescent="0.2">
      <c r="A3788" s="1"/>
      <c r="B3788" s="1"/>
      <c r="C3788" s="16"/>
      <c r="D3788" s="1"/>
      <c r="E3788" s="1"/>
      <c r="F3788" s="1"/>
      <c r="G3788" s="1"/>
      <c r="H3788" s="11"/>
      <c r="I3788" s="11"/>
      <c r="J3788" s="11"/>
      <c r="K3788" s="2"/>
      <c r="L3788" s="2"/>
      <c r="M3788" s="1"/>
    </row>
    <row r="3789" spans="1:13" x14ac:dyDescent="0.2">
      <c r="A3789" s="1"/>
      <c r="B3789" s="1"/>
      <c r="C3789" s="16"/>
      <c r="D3789" s="1"/>
      <c r="E3789" s="1"/>
      <c r="F3789" s="1"/>
      <c r="G3789" s="1"/>
      <c r="H3789" s="11"/>
      <c r="I3789" s="11"/>
      <c r="J3789" s="11"/>
      <c r="K3789" s="2"/>
      <c r="L3789" s="2"/>
      <c r="M3789" s="1"/>
    </row>
    <row r="3790" spans="1:13" x14ac:dyDescent="0.2">
      <c r="A3790" s="1"/>
      <c r="B3790" s="1"/>
      <c r="C3790" s="16"/>
      <c r="D3790" s="1"/>
      <c r="E3790" s="1"/>
      <c r="F3790" s="1"/>
      <c r="G3790" s="1"/>
      <c r="H3790" s="11"/>
      <c r="I3790" s="11"/>
      <c r="J3790" s="11"/>
      <c r="K3790" s="2"/>
      <c r="L3790" s="2"/>
      <c r="M3790" s="1"/>
    </row>
    <row r="3791" spans="1:13" x14ac:dyDescent="0.2">
      <c r="A3791" s="1"/>
      <c r="B3791" s="1"/>
      <c r="C3791" s="16"/>
      <c r="D3791" s="1"/>
      <c r="E3791" s="1"/>
      <c r="F3791" s="1"/>
      <c r="G3791" s="1"/>
      <c r="H3791" s="11"/>
      <c r="I3791" s="11"/>
      <c r="J3791" s="11"/>
      <c r="K3791" s="2"/>
      <c r="L3791" s="2"/>
      <c r="M3791" s="1"/>
    </row>
    <row r="3792" spans="1:13" x14ac:dyDescent="0.2">
      <c r="A3792" s="1"/>
      <c r="B3792" s="1"/>
      <c r="C3792" s="16"/>
      <c r="D3792" s="1"/>
      <c r="E3792" s="1"/>
      <c r="F3792" s="1"/>
      <c r="G3792" s="1"/>
      <c r="H3792" s="11"/>
      <c r="I3792" s="11"/>
      <c r="J3792" s="11"/>
      <c r="K3792" s="2"/>
      <c r="L3792" s="2"/>
      <c r="M3792" s="1"/>
    </row>
    <row r="3793" spans="1:13" x14ac:dyDescent="0.2">
      <c r="A3793" s="1"/>
      <c r="B3793" s="1"/>
      <c r="C3793" s="16"/>
      <c r="D3793" s="1"/>
      <c r="E3793" s="1"/>
      <c r="F3793" s="1"/>
      <c r="G3793" s="1"/>
      <c r="H3793" s="11"/>
      <c r="I3793" s="11"/>
      <c r="J3793" s="11"/>
      <c r="K3793" s="2"/>
      <c r="L3793" s="2"/>
      <c r="M3793" s="1"/>
    </row>
    <row r="3794" spans="1:13" x14ac:dyDescent="0.2">
      <c r="A3794" s="1"/>
      <c r="B3794" s="1"/>
      <c r="C3794" s="16"/>
      <c r="D3794" s="1"/>
      <c r="E3794" s="1"/>
      <c r="F3794" s="1"/>
      <c r="G3794" s="1"/>
      <c r="H3794" s="11"/>
      <c r="I3794" s="11"/>
      <c r="J3794" s="11"/>
      <c r="K3794" s="2"/>
      <c r="L3794" s="2"/>
      <c r="M3794" s="1"/>
    </row>
    <row r="3795" spans="1:13" x14ac:dyDescent="0.2">
      <c r="A3795" s="1"/>
      <c r="B3795" s="1"/>
      <c r="C3795" s="16"/>
      <c r="D3795" s="1"/>
      <c r="E3795" s="1"/>
      <c r="F3795" s="1"/>
      <c r="G3795" s="1"/>
      <c r="H3795" s="11"/>
      <c r="I3795" s="11"/>
      <c r="J3795" s="11"/>
      <c r="K3795" s="2"/>
      <c r="L3795" s="2"/>
      <c r="M3795" s="1"/>
    </row>
    <row r="3796" spans="1:13" x14ac:dyDescent="0.2">
      <c r="A3796" s="1"/>
      <c r="B3796" s="1"/>
      <c r="C3796" s="16"/>
      <c r="D3796" s="1"/>
      <c r="E3796" s="1"/>
      <c r="F3796" s="1"/>
      <c r="G3796" s="1"/>
      <c r="H3796" s="11"/>
      <c r="I3796" s="11"/>
      <c r="J3796" s="11"/>
      <c r="K3796" s="2"/>
      <c r="L3796" s="2"/>
      <c r="M3796" s="1"/>
    </row>
    <row r="3797" spans="1:13" x14ac:dyDescent="0.2">
      <c r="A3797" s="1"/>
      <c r="B3797" s="1"/>
      <c r="C3797" s="16"/>
      <c r="D3797" s="1"/>
      <c r="E3797" s="1"/>
      <c r="F3797" s="1"/>
      <c r="G3797" s="1"/>
      <c r="H3797" s="11"/>
      <c r="I3797" s="11"/>
      <c r="J3797" s="11"/>
      <c r="K3797" s="2"/>
      <c r="L3797" s="2"/>
      <c r="M3797" s="1"/>
    </row>
    <row r="3798" spans="1:13" x14ac:dyDescent="0.2">
      <c r="A3798" s="1"/>
      <c r="B3798" s="1"/>
      <c r="C3798" s="16"/>
      <c r="D3798" s="1"/>
      <c r="E3798" s="1"/>
      <c r="F3798" s="1"/>
      <c r="G3798" s="1"/>
      <c r="H3798" s="11"/>
      <c r="I3798" s="11"/>
      <c r="J3798" s="11"/>
      <c r="K3798" s="2"/>
      <c r="L3798" s="2"/>
      <c r="M3798" s="1"/>
    </row>
    <row r="3799" spans="1:13" x14ac:dyDescent="0.2">
      <c r="A3799" s="1"/>
      <c r="B3799" s="1"/>
      <c r="C3799" s="16"/>
      <c r="D3799" s="1"/>
      <c r="E3799" s="1"/>
      <c r="F3799" s="1"/>
      <c r="G3799" s="1"/>
      <c r="H3799" s="11"/>
      <c r="I3799" s="11"/>
      <c r="J3799" s="11"/>
      <c r="K3799" s="2"/>
      <c r="L3799" s="2"/>
      <c r="M3799" s="1"/>
    </row>
    <row r="3800" spans="1:13" x14ac:dyDescent="0.2">
      <c r="A3800" s="1"/>
      <c r="B3800" s="1"/>
      <c r="C3800" s="16"/>
      <c r="D3800" s="1"/>
      <c r="E3800" s="1"/>
      <c r="F3800" s="1"/>
      <c r="G3800" s="1"/>
      <c r="H3800" s="11"/>
      <c r="I3800" s="11"/>
      <c r="J3800" s="11"/>
      <c r="K3800" s="2"/>
      <c r="L3800" s="2"/>
      <c r="M3800" s="1"/>
    </row>
    <row r="3801" spans="1:13" x14ac:dyDescent="0.2">
      <c r="A3801" s="1"/>
      <c r="B3801" s="1"/>
      <c r="C3801" s="16"/>
      <c r="D3801" s="1"/>
      <c r="E3801" s="1"/>
      <c r="F3801" s="1"/>
      <c r="G3801" s="1"/>
      <c r="H3801" s="11"/>
      <c r="I3801" s="11"/>
      <c r="J3801" s="11"/>
      <c r="K3801" s="2"/>
      <c r="L3801" s="2"/>
      <c r="M3801" s="1"/>
    </row>
    <row r="3802" spans="1:13" x14ac:dyDescent="0.2">
      <c r="A3802" s="1"/>
      <c r="B3802" s="1"/>
      <c r="C3802" s="16"/>
      <c r="D3802" s="1"/>
      <c r="E3802" s="1"/>
      <c r="F3802" s="1"/>
      <c r="G3802" s="1"/>
      <c r="H3802" s="11"/>
      <c r="I3802" s="11"/>
      <c r="J3802" s="11"/>
      <c r="K3802" s="2"/>
      <c r="L3802" s="2"/>
      <c r="M3802" s="1"/>
    </row>
    <row r="3803" spans="1:13" x14ac:dyDescent="0.2">
      <c r="A3803" s="1"/>
      <c r="B3803" s="1"/>
      <c r="C3803" s="16"/>
      <c r="D3803" s="1"/>
      <c r="E3803" s="1"/>
      <c r="F3803" s="1"/>
      <c r="G3803" s="1"/>
      <c r="H3803" s="11"/>
      <c r="I3803" s="11"/>
      <c r="J3803" s="11"/>
      <c r="K3803" s="2"/>
      <c r="L3803" s="2"/>
      <c r="M3803" s="1"/>
    </row>
    <row r="3804" spans="1:13" x14ac:dyDescent="0.2">
      <c r="A3804" s="1"/>
      <c r="B3804" s="1"/>
      <c r="C3804" s="16"/>
      <c r="D3804" s="1"/>
      <c r="E3804" s="1"/>
      <c r="F3804" s="1"/>
      <c r="G3804" s="1"/>
      <c r="H3804" s="11"/>
      <c r="I3804" s="11"/>
      <c r="J3804" s="11"/>
      <c r="K3804" s="2"/>
      <c r="L3804" s="2"/>
      <c r="M3804" s="1"/>
    </row>
    <row r="3805" spans="1:13" x14ac:dyDescent="0.2">
      <c r="A3805" s="1"/>
      <c r="B3805" s="1"/>
      <c r="C3805" s="16"/>
      <c r="D3805" s="1"/>
      <c r="E3805" s="1"/>
      <c r="F3805" s="1"/>
      <c r="G3805" s="1"/>
      <c r="H3805" s="11"/>
      <c r="I3805" s="11"/>
      <c r="J3805" s="11"/>
      <c r="K3805" s="2"/>
      <c r="L3805" s="2"/>
      <c r="M3805" s="1"/>
    </row>
    <row r="3806" spans="1:13" x14ac:dyDescent="0.2">
      <c r="A3806" s="1"/>
      <c r="B3806" s="1"/>
      <c r="C3806" s="16"/>
      <c r="D3806" s="1"/>
      <c r="E3806" s="1"/>
      <c r="F3806" s="1"/>
      <c r="G3806" s="1"/>
      <c r="H3806" s="11"/>
      <c r="I3806" s="11"/>
      <c r="J3806" s="11"/>
      <c r="K3806" s="2"/>
      <c r="L3806" s="2"/>
      <c r="M3806" s="1"/>
    </row>
    <row r="3807" spans="1:13" x14ac:dyDescent="0.2">
      <c r="A3807" s="1"/>
      <c r="B3807" s="1"/>
      <c r="C3807" s="16"/>
      <c r="D3807" s="1"/>
      <c r="E3807" s="1"/>
      <c r="F3807" s="1"/>
      <c r="G3807" s="1"/>
      <c r="H3807" s="11"/>
      <c r="I3807" s="11"/>
      <c r="J3807" s="11"/>
      <c r="K3807" s="2"/>
      <c r="L3807" s="2"/>
      <c r="M3807" s="1"/>
    </row>
    <row r="3808" spans="1:13" x14ac:dyDescent="0.2">
      <c r="A3808" s="1"/>
      <c r="B3808" s="1"/>
      <c r="C3808" s="16"/>
      <c r="D3808" s="1"/>
      <c r="E3808" s="1"/>
      <c r="F3808" s="1"/>
      <c r="G3808" s="1"/>
      <c r="H3808" s="11"/>
      <c r="I3808" s="11"/>
      <c r="J3808" s="11"/>
      <c r="K3808" s="2"/>
      <c r="L3808" s="2"/>
      <c r="M3808" s="1"/>
    </row>
    <row r="3809" spans="1:13" x14ac:dyDescent="0.2">
      <c r="A3809" s="1"/>
      <c r="B3809" s="1"/>
      <c r="C3809" s="16"/>
      <c r="D3809" s="1"/>
      <c r="E3809" s="1"/>
      <c r="F3809" s="1"/>
      <c r="G3809" s="1"/>
      <c r="H3809" s="11"/>
      <c r="I3809" s="11"/>
      <c r="J3809" s="11"/>
      <c r="K3809" s="2"/>
      <c r="L3809" s="2"/>
      <c r="M3809" s="1"/>
    </row>
    <row r="3810" spans="1:13" x14ac:dyDescent="0.2">
      <c r="A3810" s="1"/>
      <c r="B3810" s="1"/>
      <c r="C3810" s="16"/>
      <c r="D3810" s="1"/>
      <c r="E3810" s="1"/>
      <c r="F3810" s="1"/>
      <c r="G3810" s="1"/>
      <c r="H3810" s="11"/>
      <c r="I3810" s="11"/>
      <c r="J3810" s="11"/>
      <c r="K3810" s="2"/>
      <c r="L3810" s="2"/>
      <c r="M3810" s="1"/>
    </row>
    <row r="3811" spans="1:13" x14ac:dyDescent="0.2">
      <c r="A3811" s="1"/>
      <c r="B3811" s="1"/>
      <c r="C3811" s="16"/>
      <c r="D3811" s="1"/>
      <c r="E3811" s="1"/>
      <c r="F3811" s="1"/>
      <c r="G3811" s="1"/>
      <c r="H3811" s="11"/>
      <c r="I3811" s="11"/>
      <c r="J3811" s="11"/>
      <c r="K3811" s="2"/>
      <c r="L3811" s="2"/>
      <c r="M3811" s="1"/>
    </row>
    <row r="3812" spans="1:13" x14ac:dyDescent="0.2">
      <c r="A3812" s="1"/>
      <c r="B3812" s="1"/>
      <c r="C3812" s="16"/>
      <c r="D3812" s="1"/>
      <c r="E3812" s="1"/>
      <c r="F3812" s="1"/>
      <c r="G3812" s="1"/>
      <c r="H3812" s="11"/>
      <c r="I3812" s="11"/>
      <c r="J3812" s="11"/>
      <c r="K3812" s="2"/>
      <c r="L3812" s="2"/>
      <c r="M3812" s="1"/>
    </row>
    <row r="3813" spans="1:13" x14ac:dyDescent="0.2">
      <c r="A3813" s="1"/>
      <c r="B3813" s="1"/>
      <c r="C3813" s="16"/>
      <c r="D3813" s="1"/>
      <c r="E3813" s="1"/>
      <c r="F3813" s="1"/>
      <c r="G3813" s="1"/>
      <c r="H3813" s="11"/>
      <c r="I3813" s="11"/>
      <c r="J3813" s="11"/>
      <c r="K3813" s="2"/>
      <c r="L3813" s="2"/>
      <c r="M3813" s="1"/>
    </row>
    <row r="3814" spans="1:13" x14ac:dyDescent="0.2">
      <c r="A3814" s="1"/>
      <c r="B3814" s="1"/>
      <c r="C3814" s="16"/>
      <c r="D3814" s="1"/>
      <c r="E3814" s="1"/>
      <c r="F3814" s="1"/>
      <c r="G3814" s="1"/>
      <c r="H3814" s="11"/>
      <c r="I3814" s="11"/>
      <c r="J3814" s="11"/>
      <c r="K3814" s="2"/>
      <c r="L3814" s="2"/>
      <c r="M3814" s="1"/>
    </row>
    <row r="3815" spans="1:13" x14ac:dyDescent="0.2">
      <c r="A3815" s="1"/>
      <c r="B3815" s="1"/>
      <c r="C3815" s="16"/>
      <c r="D3815" s="1"/>
      <c r="E3815" s="1"/>
      <c r="F3815" s="1"/>
      <c r="G3815" s="1"/>
      <c r="H3815" s="11"/>
      <c r="I3815" s="11"/>
      <c r="J3815" s="11"/>
      <c r="K3815" s="2"/>
      <c r="L3815" s="2"/>
      <c r="M3815" s="1"/>
    </row>
    <row r="3816" spans="1:13" x14ac:dyDescent="0.2">
      <c r="A3816" s="1"/>
      <c r="B3816" s="1"/>
      <c r="C3816" s="16"/>
      <c r="D3816" s="1"/>
      <c r="E3816" s="1"/>
      <c r="F3816" s="1"/>
      <c r="G3816" s="1"/>
      <c r="H3816" s="11"/>
      <c r="I3816" s="11"/>
      <c r="J3816" s="11"/>
      <c r="K3816" s="2"/>
      <c r="L3816" s="2"/>
      <c r="M3816" s="1"/>
    </row>
    <row r="3817" spans="1:13" x14ac:dyDescent="0.2">
      <c r="A3817" s="1"/>
      <c r="B3817" s="1"/>
      <c r="C3817" s="16"/>
      <c r="D3817" s="1"/>
      <c r="E3817" s="1"/>
      <c r="F3817" s="1"/>
      <c r="G3817" s="1"/>
      <c r="H3817" s="11"/>
      <c r="I3817" s="11"/>
      <c r="J3817" s="11"/>
      <c r="K3817" s="2"/>
      <c r="L3817" s="2"/>
      <c r="M3817" s="1"/>
    </row>
    <row r="3818" spans="1:13" x14ac:dyDescent="0.2">
      <c r="A3818" s="1"/>
      <c r="B3818" s="1"/>
      <c r="C3818" s="16"/>
      <c r="D3818" s="1"/>
      <c r="E3818" s="1"/>
      <c r="F3818" s="1"/>
      <c r="G3818" s="1"/>
      <c r="H3818" s="11"/>
      <c r="I3818" s="11"/>
      <c r="J3818" s="11"/>
      <c r="K3818" s="2"/>
      <c r="L3818" s="2"/>
      <c r="M3818" s="1"/>
    </row>
    <row r="3819" spans="1:13" x14ac:dyDescent="0.2">
      <c r="A3819" s="1"/>
      <c r="B3819" s="1"/>
      <c r="C3819" s="16"/>
      <c r="D3819" s="1"/>
      <c r="E3819" s="1"/>
      <c r="F3819" s="1"/>
      <c r="G3819" s="1"/>
      <c r="H3819" s="11"/>
      <c r="I3819" s="11"/>
      <c r="J3819" s="11"/>
      <c r="K3819" s="2"/>
      <c r="L3819" s="2"/>
      <c r="M3819" s="1"/>
    </row>
    <row r="3820" spans="1:13" x14ac:dyDescent="0.2">
      <c r="A3820" s="1"/>
      <c r="B3820" s="1"/>
      <c r="C3820" s="16"/>
      <c r="D3820" s="1"/>
      <c r="E3820" s="1"/>
      <c r="F3820" s="1"/>
      <c r="G3820" s="1"/>
      <c r="H3820" s="11"/>
      <c r="I3820" s="11"/>
      <c r="J3820" s="11"/>
      <c r="K3820" s="2"/>
      <c r="L3820" s="2"/>
      <c r="M3820" s="1"/>
    </row>
    <row r="3821" spans="1:13" x14ac:dyDescent="0.2">
      <c r="A3821" s="1"/>
      <c r="B3821" s="1"/>
      <c r="C3821" s="16"/>
      <c r="D3821" s="1"/>
      <c r="E3821" s="1"/>
      <c r="F3821" s="1"/>
      <c r="G3821" s="1"/>
      <c r="H3821" s="11"/>
      <c r="I3821" s="11"/>
      <c r="J3821" s="11"/>
      <c r="K3821" s="2"/>
      <c r="L3821" s="2"/>
      <c r="M3821" s="1"/>
    </row>
    <row r="3822" spans="1:13" x14ac:dyDescent="0.2">
      <c r="A3822" s="1"/>
      <c r="B3822" s="1"/>
      <c r="C3822" s="16"/>
      <c r="D3822" s="1"/>
      <c r="E3822" s="1"/>
      <c r="F3822" s="1"/>
      <c r="G3822" s="1"/>
      <c r="H3822" s="11"/>
      <c r="I3822" s="11"/>
      <c r="J3822" s="11"/>
      <c r="K3822" s="2"/>
      <c r="L3822" s="2"/>
      <c r="M3822" s="1"/>
    </row>
    <row r="3823" spans="1:13" x14ac:dyDescent="0.2">
      <c r="A3823" s="1"/>
      <c r="B3823" s="1"/>
      <c r="C3823" s="16"/>
      <c r="D3823" s="1"/>
      <c r="E3823" s="1"/>
      <c r="F3823" s="1"/>
      <c r="G3823" s="1"/>
      <c r="H3823" s="11"/>
      <c r="I3823" s="11"/>
      <c r="J3823" s="11"/>
      <c r="K3823" s="2"/>
      <c r="L3823" s="2"/>
      <c r="M3823" s="1"/>
    </row>
    <row r="3824" spans="1:13" x14ac:dyDescent="0.2">
      <c r="A3824" s="1"/>
      <c r="B3824" s="1"/>
      <c r="C3824" s="16"/>
      <c r="D3824" s="1"/>
      <c r="E3824" s="1"/>
      <c r="F3824" s="1"/>
      <c r="G3824" s="1"/>
      <c r="H3824" s="11"/>
      <c r="I3824" s="11"/>
      <c r="J3824" s="11"/>
      <c r="K3824" s="2"/>
      <c r="L3824" s="2"/>
      <c r="M3824" s="1"/>
    </row>
    <row r="3825" spans="1:13" x14ac:dyDescent="0.2">
      <c r="A3825" s="1"/>
      <c r="B3825" s="1"/>
      <c r="C3825" s="16"/>
      <c r="D3825" s="1"/>
      <c r="E3825" s="1"/>
      <c r="F3825" s="1"/>
      <c r="G3825" s="1"/>
      <c r="H3825" s="11"/>
      <c r="I3825" s="11"/>
      <c r="J3825" s="11"/>
      <c r="K3825" s="2"/>
      <c r="L3825" s="2"/>
      <c r="M3825" s="1"/>
    </row>
    <row r="3826" spans="1:13" x14ac:dyDescent="0.2">
      <c r="A3826" s="1"/>
      <c r="B3826" s="1"/>
      <c r="C3826" s="16"/>
      <c r="D3826" s="1"/>
      <c r="E3826" s="1"/>
      <c r="F3826" s="1"/>
      <c r="G3826" s="1"/>
      <c r="H3826" s="11"/>
      <c r="I3826" s="11"/>
      <c r="J3826" s="11"/>
      <c r="K3826" s="2"/>
      <c r="L3826" s="2"/>
      <c r="M3826" s="1"/>
    </row>
    <row r="3827" spans="1:13" x14ac:dyDescent="0.2">
      <c r="A3827" s="1"/>
      <c r="B3827" s="1"/>
      <c r="C3827" s="16"/>
      <c r="D3827" s="1"/>
      <c r="E3827" s="1"/>
      <c r="F3827" s="1"/>
      <c r="G3827" s="1"/>
      <c r="H3827" s="11"/>
      <c r="I3827" s="11"/>
      <c r="J3827" s="11"/>
      <c r="K3827" s="2"/>
      <c r="L3827" s="2"/>
      <c r="M3827" s="1"/>
    </row>
    <row r="3828" spans="1:13" x14ac:dyDescent="0.2">
      <c r="A3828" s="1"/>
      <c r="B3828" s="1"/>
      <c r="C3828" s="16"/>
      <c r="D3828" s="1"/>
      <c r="E3828" s="1"/>
      <c r="F3828" s="1"/>
      <c r="G3828" s="1"/>
      <c r="H3828" s="11"/>
      <c r="I3828" s="11"/>
      <c r="J3828" s="11"/>
      <c r="K3828" s="2"/>
      <c r="L3828" s="2"/>
      <c r="M3828" s="1"/>
    </row>
    <row r="3829" spans="1:13" x14ac:dyDescent="0.2">
      <c r="A3829" s="1"/>
      <c r="B3829" s="1"/>
      <c r="C3829" s="16"/>
      <c r="D3829" s="1"/>
      <c r="E3829" s="1"/>
      <c r="F3829" s="1"/>
      <c r="G3829" s="1"/>
      <c r="H3829" s="11"/>
      <c r="I3829" s="11"/>
      <c r="J3829" s="11"/>
      <c r="K3829" s="2"/>
      <c r="L3829" s="2"/>
      <c r="M3829" s="1"/>
    </row>
    <row r="3830" spans="1:13" x14ac:dyDescent="0.2">
      <c r="A3830" s="1"/>
      <c r="B3830" s="1"/>
      <c r="C3830" s="16"/>
      <c r="D3830" s="1"/>
      <c r="E3830" s="1"/>
      <c r="F3830" s="1"/>
      <c r="G3830" s="1"/>
      <c r="H3830" s="11"/>
      <c r="I3830" s="11"/>
      <c r="J3830" s="11"/>
      <c r="K3830" s="2"/>
      <c r="L3830" s="2"/>
      <c r="M3830" s="1"/>
    </row>
    <row r="3831" spans="1:13" x14ac:dyDescent="0.2">
      <c r="A3831" s="1"/>
      <c r="B3831" s="1"/>
      <c r="C3831" s="16"/>
      <c r="D3831" s="1"/>
      <c r="E3831" s="1"/>
      <c r="F3831" s="1"/>
      <c r="G3831" s="1"/>
      <c r="H3831" s="11"/>
      <c r="I3831" s="11"/>
      <c r="J3831" s="11"/>
      <c r="K3831" s="2"/>
      <c r="L3831" s="2"/>
      <c r="M3831" s="1"/>
    </row>
    <row r="3832" spans="1:13" x14ac:dyDescent="0.2">
      <c r="A3832" s="1"/>
      <c r="B3832" s="1"/>
      <c r="C3832" s="16"/>
      <c r="D3832" s="1"/>
      <c r="E3832" s="1"/>
      <c r="F3832" s="1"/>
      <c r="G3832" s="1"/>
      <c r="H3832" s="11"/>
      <c r="I3832" s="11"/>
      <c r="J3832" s="11"/>
      <c r="K3832" s="2"/>
      <c r="L3832" s="2"/>
      <c r="M3832" s="1"/>
    </row>
    <row r="3833" spans="1:13" x14ac:dyDescent="0.2">
      <c r="A3833" s="1"/>
      <c r="B3833" s="1"/>
      <c r="C3833" s="16"/>
      <c r="D3833" s="1"/>
      <c r="E3833" s="1"/>
      <c r="F3833" s="1"/>
      <c r="G3833" s="1"/>
      <c r="H3833" s="11"/>
      <c r="I3833" s="11"/>
      <c r="J3833" s="11"/>
      <c r="K3833" s="2"/>
      <c r="L3833" s="2"/>
      <c r="M3833" s="1"/>
    </row>
    <row r="3834" spans="1:13" x14ac:dyDescent="0.2">
      <c r="A3834" s="1"/>
      <c r="B3834" s="1"/>
      <c r="C3834" s="16"/>
      <c r="D3834" s="1"/>
      <c r="E3834" s="1"/>
      <c r="F3834" s="1"/>
      <c r="G3834" s="1"/>
      <c r="H3834" s="11"/>
      <c r="I3834" s="11"/>
      <c r="J3834" s="11"/>
      <c r="K3834" s="2"/>
      <c r="L3834" s="2"/>
      <c r="M3834" s="1"/>
    </row>
    <row r="3835" spans="1:13" x14ac:dyDescent="0.2">
      <c r="A3835" s="1"/>
      <c r="B3835" s="1"/>
      <c r="C3835" s="16"/>
      <c r="D3835" s="1"/>
      <c r="E3835" s="1"/>
      <c r="F3835" s="1"/>
      <c r="G3835" s="1"/>
      <c r="H3835" s="11"/>
      <c r="I3835" s="11"/>
      <c r="J3835" s="11"/>
      <c r="K3835" s="2"/>
      <c r="L3835" s="2"/>
      <c r="M3835" s="1"/>
    </row>
    <row r="3836" spans="1:13" x14ac:dyDescent="0.2">
      <c r="A3836" s="1"/>
      <c r="B3836" s="1"/>
      <c r="C3836" s="16"/>
      <c r="D3836" s="1"/>
      <c r="E3836" s="1"/>
      <c r="F3836" s="1"/>
      <c r="G3836" s="1"/>
      <c r="H3836" s="11"/>
      <c r="I3836" s="11"/>
      <c r="J3836" s="11"/>
      <c r="K3836" s="2"/>
      <c r="L3836" s="2"/>
      <c r="M3836" s="1"/>
    </row>
    <row r="3837" spans="1:13" x14ac:dyDescent="0.2">
      <c r="A3837" s="1"/>
      <c r="B3837" s="1"/>
      <c r="C3837" s="16"/>
      <c r="D3837" s="1"/>
      <c r="E3837" s="1"/>
      <c r="F3837" s="1"/>
      <c r="G3837" s="1"/>
      <c r="H3837" s="11"/>
      <c r="I3837" s="11"/>
      <c r="J3837" s="11"/>
      <c r="K3837" s="2"/>
      <c r="L3837" s="2"/>
      <c r="M3837" s="1"/>
    </row>
    <row r="3838" spans="1:13" x14ac:dyDescent="0.2">
      <c r="A3838" s="1"/>
      <c r="B3838" s="1"/>
      <c r="C3838" s="16"/>
      <c r="D3838" s="1"/>
      <c r="E3838" s="1"/>
      <c r="F3838" s="1"/>
      <c r="G3838" s="1"/>
      <c r="H3838" s="11"/>
      <c r="I3838" s="11"/>
      <c r="J3838" s="11"/>
      <c r="K3838" s="2"/>
      <c r="L3838" s="2"/>
      <c r="M3838" s="1"/>
    </row>
    <row r="3839" spans="1:13" x14ac:dyDescent="0.2">
      <c r="A3839" s="1"/>
      <c r="B3839" s="1"/>
      <c r="C3839" s="16"/>
      <c r="D3839" s="1"/>
      <c r="E3839" s="1"/>
      <c r="F3839" s="1"/>
      <c r="G3839" s="1"/>
      <c r="H3839" s="11"/>
      <c r="I3839" s="11"/>
      <c r="J3839" s="11"/>
      <c r="K3839" s="2"/>
      <c r="L3839" s="2"/>
      <c r="M3839" s="1"/>
    </row>
    <row r="3840" spans="1:13" x14ac:dyDescent="0.2">
      <c r="A3840" s="1"/>
      <c r="B3840" s="1"/>
      <c r="C3840" s="16"/>
      <c r="D3840" s="1"/>
      <c r="E3840" s="1"/>
      <c r="F3840" s="1"/>
      <c r="G3840" s="1"/>
      <c r="H3840" s="11"/>
      <c r="I3840" s="11"/>
      <c r="J3840" s="11"/>
      <c r="K3840" s="2"/>
      <c r="L3840" s="2"/>
      <c r="M3840" s="1"/>
    </row>
    <row r="3841" spans="1:13" x14ac:dyDescent="0.2">
      <c r="A3841" s="1"/>
      <c r="B3841" s="1"/>
      <c r="C3841" s="16"/>
      <c r="D3841" s="1"/>
      <c r="E3841" s="1"/>
      <c r="F3841" s="1"/>
      <c r="G3841" s="1"/>
      <c r="H3841" s="11"/>
      <c r="I3841" s="11"/>
      <c r="J3841" s="11"/>
      <c r="K3841" s="2"/>
      <c r="L3841" s="2"/>
      <c r="M3841" s="1"/>
    </row>
    <row r="3842" spans="1:13" x14ac:dyDescent="0.2">
      <c r="A3842" s="1"/>
      <c r="B3842" s="1"/>
      <c r="C3842" s="16"/>
      <c r="D3842" s="1"/>
      <c r="E3842" s="1"/>
      <c r="F3842" s="1"/>
      <c r="G3842" s="1"/>
      <c r="H3842" s="11"/>
      <c r="I3842" s="11"/>
      <c r="J3842" s="11"/>
      <c r="K3842" s="2"/>
      <c r="L3842" s="2"/>
      <c r="M3842" s="1"/>
    </row>
    <row r="3843" spans="1:13" x14ac:dyDescent="0.2">
      <c r="A3843" s="1"/>
      <c r="B3843" s="1"/>
      <c r="C3843" s="16"/>
      <c r="D3843" s="1"/>
      <c r="E3843" s="1"/>
      <c r="F3843" s="1"/>
      <c r="G3843" s="1"/>
      <c r="H3843" s="11"/>
      <c r="I3843" s="11"/>
      <c r="J3843" s="11"/>
      <c r="K3843" s="2"/>
      <c r="L3843" s="2"/>
      <c r="M3843" s="1"/>
    </row>
    <row r="3844" spans="1:13" x14ac:dyDescent="0.2">
      <c r="A3844" s="1"/>
      <c r="B3844" s="1"/>
      <c r="C3844" s="16"/>
      <c r="D3844" s="1"/>
      <c r="E3844" s="1"/>
      <c r="F3844" s="1"/>
      <c r="G3844" s="1"/>
      <c r="H3844" s="11"/>
      <c r="I3844" s="11"/>
      <c r="J3844" s="11"/>
      <c r="K3844" s="2"/>
      <c r="L3844" s="2"/>
      <c r="M3844" s="1"/>
    </row>
    <row r="3845" spans="1:13" x14ac:dyDescent="0.2">
      <c r="A3845" s="1"/>
      <c r="B3845" s="1"/>
      <c r="C3845" s="16"/>
      <c r="D3845" s="1"/>
      <c r="E3845" s="1"/>
      <c r="F3845" s="1"/>
      <c r="G3845" s="1"/>
      <c r="H3845" s="11"/>
      <c r="I3845" s="11"/>
      <c r="J3845" s="11"/>
      <c r="K3845" s="2"/>
      <c r="L3845" s="2"/>
      <c r="M3845" s="1"/>
    </row>
    <row r="3846" spans="1:13" x14ac:dyDescent="0.2">
      <c r="A3846" s="1"/>
      <c r="B3846" s="1"/>
      <c r="C3846" s="16"/>
      <c r="D3846" s="1"/>
      <c r="E3846" s="1"/>
      <c r="F3846" s="1"/>
      <c r="G3846" s="1"/>
      <c r="H3846" s="11"/>
      <c r="I3846" s="11"/>
      <c r="J3846" s="11"/>
      <c r="K3846" s="2"/>
      <c r="L3846" s="2"/>
      <c r="M3846" s="1"/>
    </row>
    <row r="3847" spans="1:13" x14ac:dyDescent="0.2">
      <c r="A3847" s="1"/>
      <c r="B3847" s="1"/>
      <c r="C3847" s="16"/>
      <c r="D3847" s="1"/>
      <c r="E3847" s="1"/>
      <c r="F3847" s="1"/>
      <c r="G3847" s="1"/>
      <c r="H3847" s="11"/>
      <c r="I3847" s="11"/>
      <c r="J3847" s="11"/>
      <c r="K3847" s="2"/>
      <c r="L3847" s="2"/>
      <c r="M3847" s="1"/>
    </row>
    <row r="3848" spans="1:13" x14ac:dyDescent="0.2">
      <c r="A3848" s="1"/>
      <c r="B3848" s="1"/>
      <c r="C3848" s="16"/>
      <c r="D3848" s="1"/>
      <c r="E3848" s="1"/>
      <c r="F3848" s="1"/>
      <c r="G3848" s="1"/>
      <c r="H3848" s="11"/>
      <c r="I3848" s="11"/>
      <c r="J3848" s="11"/>
      <c r="K3848" s="2"/>
      <c r="L3848" s="2"/>
      <c r="M3848" s="1"/>
    </row>
    <row r="3849" spans="1:13" x14ac:dyDescent="0.2">
      <c r="A3849" s="1"/>
      <c r="B3849" s="1"/>
      <c r="C3849" s="16"/>
      <c r="D3849" s="1"/>
      <c r="E3849" s="1"/>
      <c r="F3849" s="1"/>
      <c r="G3849" s="1"/>
      <c r="H3849" s="11"/>
      <c r="I3849" s="11"/>
      <c r="J3849" s="11"/>
      <c r="K3849" s="2"/>
      <c r="L3849" s="2"/>
      <c r="M3849" s="1"/>
    </row>
    <row r="3850" spans="1:13" x14ac:dyDescent="0.2">
      <c r="A3850" s="1"/>
      <c r="B3850" s="1"/>
      <c r="C3850" s="16"/>
      <c r="D3850" s="1"/>
      <c r="E3850" s="1"/>
      <c r="F3850" s="1"/>
      <c r="G3850" s="1"/>
      <c r="H3850" s="11"/>
      <c r="I3850" s="11"/>
      <c r="J3850" s="11"/>
      <c r="K3850" s="2"/>
      <c r="L3850" s="2"/>
      <c r="M3850" s="1"/>
    </row>
    <row r="3851" spans="1:13" x14ac:dyDescent="0.2">
      <c r="A3851" s="1"/>
      <c r="B3851" s="1"/>
      <c r="C3851" s="16"/>
      <c r="D3851" s="1"/>
      <c r="E3851" s="1"/>
      <c r="F3851" s="1"/>
      <c r="G3851" s="1"/>
      <c r="H3851" s="11"/>
      <c r="I3851" s="11"/>
      <c r="J3851" s="11"/>
      <c r="K3851" s="2"/>
      <c r="L3851" s="2"/>
      <c r="M3851" s="1"/>
    </row>
    <row r="3852" spans="1:13" x14ac:dyDescent="0.2">
      <c r="A3852" s="1"/>
      <c r="B3852" s="1"/>
      <c r="C3852" s="16"/>
      <c r="D3852" s="1"/>
      <c r="E3852" s="1"/>
      <c r="F3852" s="1"/>
      <c r="G3852" s="1"/>
      <c r="H3852" s="11"/>
      <c r="I3852" s="11"/>
      <c r="J3852" s="11"/>
      <c r="K3852" s="2"/>
      <c r="L3852" s="2"/>
      <c r="M3852" s="1"/>
    </row>
    <row r="3853" spans="1:13" x14ac:dyDescent="0.2">
      <c r="A3853" s="1"/>
      <c r="B3853" s="1"/>
      <c r="C3853" s="16"/>
      <c r="D3853" s="1"/>
      <c r="E3853" s="1"/>
      <c r="F3853" s="1"/>
      <c r="G3853" s="1"/>
      <c r="H3853" s="11"/>
      <c r="I3853" s="11"/>
      <c r="J3853" s="11"/>
      <c r="K3853" s="2"/>
      <c r="L3853" s="2"/>
      <c r="M3853" s="1"/>
    </row>
    <row r="3854" spans="1:13" x14ac:dyDescent="0.2">
      <c r="A3854" s="1"/>
      <c r="B3854" s="1"/>
      <c r="C3854" s="16"/>
      <c r="D3854" s="1"/>
      <c r="E3854" s="1"/>
      <c r="F3854" s="1"/>
      <c r="G3854" s="1"/>
      <c r="H3854" s="11"/>
      <c r="I3854" s="11"/>
      <c r="J3854" s="11"/>
      <c r="K3854" s="2"/>
      <c r="L3854" s="2"/>
      <c r="M3854" s="1"/>
    </row>
    <row r="3855" spans="1:13" x14ac:dyDescent="0.2">
      <c r="A3855" s="1"/>
      <c r="B3855" s="1"/>
      <c r="C3855" s="16"/>
      <c r="D3855" s="1"/>
      <c r="E3855" s="1"/>
      <c r="F3855" s="1"/>
      <c r="G3855" s="1"/>
      <c r="H3855" s="11"/>
      <c r="I3855" s="11"/>
      <c r="J3855" s="11"/>
      <c r="K3855" s="2"/>
      <c r="L3855" s="2"/>
      <c r="M3855" s="1"/>
    </row>
    <row r="3856" spans="1:13" x14ac:dyDescent="0.2">
      <c r="A3856" s="1"/>
      <c r="B3856" s="1"/>
      <c r="C3856" s="16"/>
      <c r="D3856" s="1"/>
      <c r="E3856" s="1"/>
      <c r="F3856" s="1"/>
      <c r="G3856" s="1"/>
      <c r="H3856" s="11"/>
      <c r="I3856" s="11"/>
      <c r="J3856" s="11"/>
      <c r="K3856" s="2"/>
      <c r="L3856" s="2"/>
      <c r="M3856" s="1"/>
    </row>
    <row r="3857" spans="1:13" x14ac:dyDescent="0.2">
      <c r="A3857" s="1"/>
      <c r="B3857" s="1"/>
      <c r="C3857" s="16"/>
      <c r="D3857" s="1"/>
      <c r="E3857" s="1"/>
      <c r="F3857" s="1"/>
      <c r="G3857" s="1"/>
      <c r="H3857" s="11"/>
      <c r="I3857" s="11"/>
      <c r="J3857" s="11"/>
      <c r="K3857" s="2"/>
      <c r="L3857" s="2"/>
      <c r="M3857" s="1"/>
    </row>
    <row r="3858" spans="1:13" x14ac:dyDescent="0.2">
      <c r="A3858" s="1"/>
      <c r="B3858" s="1"/>
      <c r="C3858" s="16"/>
      <c r="D3858" s="1"/>
      <c r="E3858" s="1"/>
      <c r="F3858" s="1"/>
      <c r="G3858" s="1"/>
      <c r="H3858" s="11"/>
      <c r="I3858" s="11"/>
      <c r="J3858" s="11"/>
      <c r="K3858" s="2"/>
      <c r="L3858" s="2"/>
      <c r="M3858" s="1"/>
    </row>
    <row r="3859" spans="1:13" x14ac:dyDescent="0.2">
      <c r="A3859" s="1"/>
      <c r="B3859" s="1"/>
      <c r="C3859" s="16"/>
      <c r="D3859" s="1"/>
      <c r="E3859" s="1"/>
      <c r="F3859" s="1"/>
      <c r="G3859" s="1"/>
      <c r="H3859" s="11"/>
      <c r="I3859" s="11"/>
      <c r="J3859" s="11"/>
      <c r="K3859" s="2"/>
      <c r="L3859" s="2"/>
      <c r="M3859" s="1"/>
    </row>
    <row r="3860" spans="1:13" x14ac:dyDescent="0.2">
      <c r="A3860" s="1"/>
      <c r="B3860" s="1"/>
      <c r="C3860" s="16"/>
      <c r="D3860" s="1"/>
      <c r="E3860" s="1"/>
      <c r="F3860" s="1"/>
      <c r="G3860" s="1"/>
      <c r="H3860" s="11"/>
      <c r="I3860" s="11"/>
      <c r="J3860" s="11"/>
      <c r="K3860" s="2"/>
      <c r="L3860" s="2"/>
      <c r="M3860" s="1"/>
    </row>
    <row r="3861" spans="1:13" x14ac:dyDescent="0.2">
      <c r="A3861" s="1"/>
      <c r="B3861" s="1"/>
      <c r="C3861" s="16"/>
      <c r="D3861" s="1"/>
      <c r="E3861" s="1"/>
      <c r="F3861" s="1"/>
      <c r="G3861" s="1"/>
      <c r="H3861" s="11"/>
      <c r="I3861" s="11"/>
      <c r="J3861" s="11"/>
      <c r="K3861" s="2"/>
      <c r="L3861" s="2"/>
      <c r="M3861" s="1"/>
    </row>
    <row r="3862" spans="1:13" x14ac:dyDescent="0.2">
      <c r="A3862" s="1"/>
      <c r="B3862" s="1"/>
      <c r="C3862" s="16"/>
      <c r="D3862" s="1"/>
      <c r="E3862" s="1"/>
      <c r="F3862" s="1"/>
      <c r="G3862" s="1"/>
      <c r="H3862" s="11"/>
      <c r="I3862" s="11"/>
      <c r="J3862" s="11"/>
      <c r="K3862" s="2"/>
      <c r="L3862" s="2"/>
      <c r="M3862" s="1"/>
    </row>
    <row r="3863" spans="1:13" x14ac:dyDescent="0.2">
      <c r="A3863" s="1"/>
      <c r="B3863" s="1"/>
      <c r="C3863" s="16"/>
      <c r="D3863" s="1"/>
      <c r="E3863" s="1"/>
      <c r="F3863" s="1"/>
      <c r="G3863" s="1"/>
      <c r="H3863" s="11"/>
      <c r="I3863" s="11"/>
      <c r="J3863" s="11"/>
      <c r="K3863" s="2"/>
      <c r="L3863" s="2"/>
      <c r="M3863" s="1"/>
    </row>
    <row r="3864" spans="1:13" x14ac:dyDescent="0.2">
      <c r="A3864" s="1"/>
      <c r="B3864" s="1"/>
      <c r="C3864" s="16"/>
      <c r="D3864" s="1"/>
      <c r="E3864" s="1"/>
      <c r="F3864" s="1"/>
      <c r="G3864" s="1"/>
      <c r="H3864" s="11"/>
      <c r="I3864" s="11"/>
      <c r="J3864" s="11"/>
      <c r="K3864" s="2"/>
      <c r="L3864" s="2"/>
      <c r="M3864" s="1"/>
    </row>
    <row r="3865" spans="1:13" x14ac:dyDescent="0.2">
      <c r="A3865" s="1"/>
      <c r="B3865" s="1"/>
      <c r="C3865" s="16"/>
      <c r="D3865" s="1"/>
      <c r="E3865" s="1"/>
      <c r="F3865" s="1"/>
      <c r="G3865" s="1"/>
      <c r="H3865" s="11"/>
      <c r="I3865" s="11"/>
      <c r="J3865" s="11"/>
      <c r="K3865" s="2"/>
      <c r="L3865" s="2"/>
      <c r="M3865" s="1"/>
    </row>
    <row r="3866" spans="1:13" x14ac:dyDescent="0.2">
      <c r="A3866" s="1"/>
      <c r="B3866" s="1"/>
      <c r="C3866" s="16"/>
      <c r="D3866" s="1"/>
      <c r="E3866" s="1"/>
      <c r="F3866" s="1"/>
      <c r="G3866" s="1"/>
      <c r="H3866" s="11"/>
      <c r="I3866" s="11"/>
      <c r="J3866" s="11"/>
      <c r="K3866" s="2"/>
      <c r="L3866" s="2"/>
      <c r="M3866" s="1"/>
    </row>
    <row r="3867" spans="1:13" x14ac:dyDescent="0.2">
      <c r="A3867" s="1"/>
      <c r="B3867" s="1"/>
      <c r="C3867" s="16"/>
      <c r="D3867" s="1"/>
      <c r="E3867" s="1"/>
      <c r="F3867" s="1"/>
      <c r="G3867" s="1"/>
      <c r="H3867" s="11"/>
      <c r="I3867" s="11"/>
      <c r="J3867" s="11"/>
      <c r="K3867" s="2"/>
      <c r="L3867" s="2"/>
      <c r="M3867" s="1"/>
    </row>
    <row r="3868" spans="1:13" x14ac:dyDescent="0.2">
      <c r="A3868" s="1"/>
      <c r="B3868" s="1"/>
      <c r="C3868" s="16"/>
      <c r="D3868" s="1"/>
      <c r="E3868" s="1"/>
      <c r="F3868" s="1"/>
      <c r="G3868" s="1"/>
      <c r="H3868" s="11"/>
      <c r="I3868" s="11"/>
      <c r="J3868" s="11"/>
      <c r="K3868" s="2"/>
      <c r="L3868" s="2"/>
      <c r="M3868" s="1"/>
    </row>
    <row r="3869" spans="1:13" x14ac:dyDescent="0.2">
      <c r="A3869" s="1"/>
      <c r="B3869" s="1"/>
      <c r="C3869" s="16"/>
      <c r="D3869" s="1"/>
      <c r="E3869" s="1"/>
      <c r="F3869" s="1"/>
      <c r="G3869" s="1"/>
      <c r="H3869" s="11"/>
      <c r="I3869" s="11"/>
      <c r="J3869" s="11"/>
      <c r="K3869" s="2"/>
      <c r="L3869" s="2"/>
      <c r="M3869" s="1"/>
    </row>
    <row r="3870" spans="1:13" x14ac:dyDescent="0.2">
      <c r="A3870" s="1"/>
      <c r="B3870" s="1"/>
      <c r="C3870" s="16"/>
      <c r="D3870" s="1"/>
      <c r="E3870" s="1"/>
      <c r="F3870" s="1"/>
      <c r="G3870" s="1"/>
      <c r="H3870" s="11"/>
      <c r="I3870" s="11"/>
      <c r="J3870" s="11"/>
      <c r="K3870" s="2"/>
      <c r="L3870" s="2"/>
      <c r="M3870" s="1"/>
    </row>
    <row r="3871" spans="1:13" x14ac:dyDescent="0.2">
      <c r="A3871" s="1"/>
      <c r="B3871" s="1"/>
      <c r="C3871" s="16"/>
      <c r="D3871" s="1"/>
      <c r="E3871" s="1"/>
      <c r="F3871" s="1"/>
      <c r="G3871" s="1"/>
      <c r="H3871" s="11"/>
      <c r="I3871" s="11"/>
      <c r="J3871" s="11"/>
      <c r="K3871" s="2"/>
      <c r="L3871" s="2"/>
      <c r="M3871" s="1"/>
    </row>
    <row r="3872" spans="1:13" x14ac:dyDescent="0.2">
      <c r="A3872" s="1"/>
      <c r="B3872" s="1"/>
      <c r="C3872" s="16"/>
      <c r="D3872" s="1"/>
      <c r="E3872" s="1"/>
      <c r="F3872" s="1"/>
      <c r="G3872" s="1"/>
      <c r="H3872" s="11"/>
      <c r="I3872" s="11"/>
      <c r="J3872" s="11"/>
      <c r="K3872" s="2"/>
      <c r="L3872" s="2"/>
      <c r="M3872" s="1"/>
    </row>
    <row r="3873" spans="1:13" x14ac:dyDescent="0.2">
      <c r="A3873" s="1"/>
      <c r="B3873" s="1"/>
      <c r="C3873" s="16"/>
      <c r="D3873" s="1"/>
      <c r="E3873" s="1"/>
      <c r="F3873" s="1"/>
      <c r="G3873" s="1"/>
      <c r="H3873" s="11"/>
      <c r="I3873" s="11"/>
      <c r="J3873" s="11"/>
      <c r="K3873" s="2"/>
      <c r="L3873" s="2"/>
      <c r="M3873" s="1"/>
    </row>
    <row r="3874" spans="1:13" x14ac:dyDescent="0.2">
      <c r="A3874" s="1"/>
      <c r="B3874" s="1"/>
      <c r="C3874" s="16"/>
      <c r="D3874" s="1"/>
      <c r="E3874" s="1"/>
      <c r="F3874" s="1"/>
      <c r="G3874" s="1"/>
      <c r="H3874" s="11"/>
      <c r="I3874" s="11"/>
      <c r="J3874" s="11"/>
      <c r="K3874" s="2"/>
      <c r="L3874" s="2"/>
      <c r="M3874" s="1"/>
    </row>
    <row r="3875" spans="1:13" x14ac:dyDescent="0.2">
      <c r="A3875" s="1"/>
      <c r="B3875" s="1"/>
      <c r="C3875" s="16"/>
      <c r="D3875" s="1"/>
      <c r="E3875" s="1"/>
      <c r="F3875" s="1"/>
      <c r="G3875" s="1"/>
      <c r="H3875" s="11"/>
      <c r="I3875" s="11"/>
      <c r="J3875" s="11"/>
      <c r="K3875" s="2"/>
      <c r="L3875" s="2"/>
      <c r="M3875" s="1"/>
    </row>
    <row r="3876" spans="1:13" x14ac:dyDescent="0.2">
      <c r="A3876" s="1"/>
      <c r="B3876" s="1"/>
      <c r="C3876" s="16"/>
      <c r="D3876" s="1"/>
      <c r="E3876" s="1"/>
      <c r="F3876" s="1"/>
      <c r="G3876" s="1"/>
      <c r="H3876" s="11"/>
      <c r="I3876" s="11"/>
      <c r="J3876" s="11"/>
      <c r="K3876" s="2"/>
      <c r="L3876" s="2"/>
      <c r="M3876" s="1"/>
    </row>
    <row r="3877" spans="1:13" x14ac:dyDescent="0.2">
      <c r="A3877" s="1"/>
      <c r="B3877" s="1"/>
      <c r="C3877" s="16"/>
      <c r="D3877" s="1"/>
      <c r="E3877" s="1"/>
      <c r="F3877" s="1"/>
      <c r="G3877" s="1"/>
      <c r="H3877" s="11"/>
      <c r="I3877" s="11"/>
      <c r="J3877" s="11"/>
      <c r="K3877" s="2"/>
      <c r="L3877" s="2"/>
      <c r="M3877" s="1"/>
    </row>
    <row r="3878" spans="1:13" x14ac:dyDescent="0.2">
      <c r="A3878" s="1"/>
      <c r="B3878" s="1"/>
      <c r="C3878" s="16"/>
      <c r="D3878" s="1"/>
      <c r="E3878" s="1"/>
      <c r="F3878" s="1"/>
      <c r="G3878" s="1"/>
      <c r="H3878" s="11"/>
      <c r="I3878" s="11"/>
      <c r="J3878" s="11"/>
      <c r="K3878" s="2"/>
      <c r="L3878" s="2"/>
      <c r="M3878" s="1"/>
    </row>
    <row r="3879" spans="1:13" x14ac:dyDescent="0.2">
      <c r="A3879" s="1"/>
      <c r="B3879" s="1"/>
      <c r="C3879" s="16"/>
      <c r="D3879" s="1"/>
      <c r="E3879" s="1"/>
      <c r="F3879" s="1"/>
      <c r="G3879" s="1"/>
      <c r="H3879" s="11"/>
      <c r="I3879" s="11"/>
      <c r="J3879" s="11"/>
      <c r="K3879" s="2"/>
      <c r="L3879" s="2"/>
      <c r="M3879" s="1"/>
    </row>
    <row r="3880" spans="1:13" x14ac:dyDescent="0.2">
      <c r="A3880" s="1"/>
      <c r="B3880" s="1"/>
      <c r="C3880" s="16"/>
      <c r="D3880" s="1"/>
      <c r="E3880" s="1"/>
      <c r="F3880" s="1"/>
      <c r="G3880" s="1"/>
      <c r="H3880" s="11"/>
      <c r="I3880" s="11"/>
      <c r="J3880" s="11"/>
      <c r="K3880" s="2"/>
      <c r="L3880" s="2"/>
      <c r="M3880" s="1"/>
    </row>
    <row r="3881" spans="1:13" x14ac:dyDescent="0.2">
      <c r="A3881" s="1"/>
      <c r="B3881" s="1"/>
      <c r="C3881" s="16"/>
      <c r="D3881" s="1"/>
      <c r="E3881" s="1"/>
      <c r="F3881" s="1"/>
      <c r="G3881" s="1"/>
      <c r="H3881" s="11"/>
      <c r="I3881" s="11"/>
      <c r="J3881" s="11"/>
      <c r="K3881" s="2"/>
      <c r="L3881" s="2"/>
      <c r="M3881" s="1"/>
    </row>
    <row r="3882" spans="1:13" x14ac:dyDescent="0.2">
      <c r="A3882" s="1"/>
      <c r="B3882" s="1"/>
      <c r="C3882" s="16"/>
      <c r="D3882" s="1"/>
      <c r="E3882" s="1"/>
      <c r="F3882" s="1"/>
      <c r="G3882" s="1"/>
      <c r="H3882" s="11"/>
      <c r="I3882" s="11"/>
      <c r="J3882" s="11"/>
      <c r="K3882" s="2"/>
      <c r="L3882" s="2"/>
      <c r="M3882" s="1"/>
    </row>
    <row r="3883" spans="1:13" x14ac:dyDescent="0.2">
      <c r="A3883" s="1"/>
      <c r="B3883" s="1"/>
      <c r="C3883" s="16"/>
      <c r="D3883" s="1"/>
      <c r="E3883" s="1"/>
      <c r="F3883" s="1"/>
      <c r="G3883" s="1"/>
      <c r="H3883" s="11"/>
      <c r="I3883" s="11"/>
      <c r="J3883" s="11"/>
      <c r="K3883" s="2"/>
      <c r="L3883" s="2"/>
      <c r="M3883" s="1"/>
    </row>
    <row r="3884" spans="1:13" x14ac:dyDescent="0.2">
      <c r="A3884" s="1"/>
      <c r="B3884" s="1"/>
      <c r="C3884" s="16"/>
      <c r="D3884" s="1"/>
      <c r="E3884" s="1"/>
      <c r="F3884" s="1"/>
      <c r="G3884" s="1"/>
      <c r="H3884" s="11"/>
      <c r="I3884" s="11"/>
      <c r="J3884" s="11"/>
      <c r="K3884" s="2"/>
      <c r="L3884" s="2"/>
      <c r="M3884" s="1"/>
    </row>
    <row r="3885" spans="1:13" x14ac:dyDescent="0.2">
      <c r="A3885" s="1"/>
      <c r="B3885" s="1"/>
      <c r="C3885" s="16"/>
      <c r="D3885" s="1"/>
      <c r="E3885" s="1"/>
      <c r="F3885" s="1"/>
      <c r="G3885" s="1"/>
      <c r="H3885" s="11"/>
      <c r="I3885" s="11"/>
      <c r="J3885" s="11"/>
      <c r="K3885" s="2"/>
      <c r="L3885" s="2"/>
      <c r="M3885" s="1"/>
    </row>
    <row r="3886" spans="1:13" x14ac:dyDescent="0.2">
      <c r="A3886" s="1"/>
      <c r="B3886" s="1"/>
      <c r="C3886" s="16"/>
      <c r="D3886" s="1"/>
      <c r="E3886" s="1"/>
      <c r="F3886" s="1"/>
      <c r="G3886" s="1"/>
      <c r="H3886" s="11"/>
      <c r="I3886" s="11"/>
      <c r="J3886" s="11"/>
      <c r="K3886" s="2"/>
      <c r="L3886" s="2"/>
      <c r="M3886" s="1"/>
    </row>
    <row r="3887" spans="1:13" x14ac:dyDescent="0.2">
      <c r="A3887" s="1"/>
      <c r="B3887" s="1"/>
      <c r="C3887" s="16"/>
      <c r="D3887" s="1"/>
      <c r="E3887" s="1"/>
      <c r="F3887" s="1"/>
      <c r="G3887" s="1"/>
      <c r="H3887" s="11"/>
      <c r="I3887" s="11"/>
      <c r="J3887" s="11"/>
      <c r="K3887" s="2"/>
      <c r="L3887" s="2"/>
      <c r="M3887" s="1"/>
    </row>
    <row r="3888" spans="1:13" x14ac:dyDescent="0.2">
      <c r="A3888" s="1"/>
      <c r="B3888" s="1"/>
      <c r="C3888" s="16"/>
      <c r="D3888" s="1"/>
      <c r="E3888" s="1"/>
      <c r="F3888" s="1"/>
      <c r="G3888" s="1"/>
      <c r="H3888" s="11"/>
      <c r="I3888" s="11"/>
      <c r="J3888" s="11"/>
      <c r="K3888" s="2"/>
      <c r="L3888" s="2"/>
      <c r="M3888" s="1"/>
    </row>
    <row r="3889" spans="1:13" x14ac:dyDescent="0.2">
      <c r="A3889" s="1"/>
      <c r="B3889" s="1"/>
      <c r="C3889" s="16"/>
      <c r="D3889" s="1"/>
      <c r="E3889" s="1"/>
      <c r="F3889" s="1"/>
      <c r="G3889" s="1"/>
      <c r="H3889" s="11"/>
      <c r="I3889" s="11"/>
      <c r="J3889" s="11"/>
      <c r="K3889" s="2"/>
      <c r="L3889" s="2"/>
      <c r="M3889" s="1"/>
    </row>
    <row r="3890" spans="1:13" x14ac:dyDescent="0.2">
      <c r="A3890" s="1"/>
      <c r="B3890" s="1"/>
      <c r="C3890" s="16"/>
      <c r="D3890" s="1"/>
      <c r="E3890" s="1"/>
      <c r="F3890" s="1"/>
      <c r="G3890" s="1"/>
      <c r="H3890" s="11"/>
      <c r="I3890" s="11"/>
      <c r="J3890" s="11"/>
      <c r="K3890" s="2"/>
      <c r="L3890" s="2"/>
      <c r="M3890" s="1"/>
    </row>
    <row r="3891" spans="1:13" x14ac:dyDescent="0.2">
      <c r="A3891" s="1"/>
      <c r="B3891" s="1"/>
      <c r="C3891" s="16"/>
      <c r="D3891" s="1"/>
      <c r="E3891" s="1"/>
      <c r="F3891" s="1"/>
      <c r="G3891" s="1"/>
      <c r="H3891" s="11"/>
      <c r="I3891" s="11"/>
      <c r="J3891" s="11"/>
      <c r="K3891" s="2"/>
      <c r="L3891" s="2"/>
      <c r="M3891" s="1"/>
    </row>
    <row r="3892" spans="1:13" x14ac:dyDescent="0.2">
      <c r="A3892" s="1"/>
      <c r="B3892" s="1"/>
      <c r="C3892" s="16"/>
      <c r="D3892" s="1"/>
      <c r="E3892" s="1"/>
      <c r="F3892" s="1"/>
      <c r="G3892" s="1"/>
      <c r="H3892" s="11"/>
      <c r="I3892" s="11"/>
      <c r="J3892" s="11"/>
      <c r="K3892" s="2"/>
      <c r="L3892" s="2"/>
      <c r="M3892" s="1"/>
    </row>
    <row r="3893" spans="1:13" x14ac:dyDescent="0.2">
      <c r="A3893" s="1"/>
      <c r="B3893" s="1"/>
      <c r="C3893" s="16"/>
      <c r="D3893" s="1"/>
      <c r="E3893" s="1"/>
      <c r="F3893" s="1"/>
      <c r="G3893" s="1"/>
      <c r="H3893" s="11"/>
      <c r="I3893" s="11"/>
      <c r="J3893" s="11"/>
      <c r="K3893" s="2"/>
      <c r="L3893" s="2"/>
      <c r="M3893" s="1"/>
    </row>
    <row r="3894" spans="1:13" x14ac:dyDescent="0.2">
      <c r="A3894" s="1"/>
      <c r="B3894" s="1"/>
      <c r="C3894" s="16"/>
      <c r="D3894" s="1"/>
      <c r="E3894" s="1"/>
      <c r="F3894" s="1"/>
      <c r="G3894" s="1"/>
      <c r="H3894" s="11"/>
      <c r="I3894" s="11"/>
      <c r="J3894" s="11"/>
      <c r="K3894" s="2"/>
      <c r="L3894" s="2"/>
      <c r="M3894" s="1"/>
    </row>
    <row r="3895" spans="1:13" x14ac:dyDescent="0.2">
      <c r="A3895" s="1"/>
      <c r="B3895" s="1"/>
      <c r="C3895" s="16"/>
      <c r="D3895" s="1"/>
      <c r="E3895" s="1"/>
      <c r="F3895" s="1"/>
      <c r="G3895" s="1"/>
      <c r="H3895" s="11"/>
      <c r="I3895" s="11"/>
      <c r="J3895" s="11"/>
      <c r="K3895" s="2"/>
      <c r="L3895" s="2"/>
      <c r="M3895" s="1"/>
    </row>
    <row r="3896" spans="1:13" x14ac:dyDescent="0.2">
      <c r="A3896" s="1"/>
      <c r="B3896" s="1"/>
      <c r="C3896" s="16"/>
      <c r="D3896" s="1"/>
      <c r="E3896" s="1"/>
      <c r="F3896" s="1"/>
      <c r="G3896" s="1"/>
      <c r="H3896" s="11"/>
      <c r="I3896" s="11"/>
      <c r="J3896" s="11"/>
      <c r="K3896" s="2"/>
      <c r="L3896" s="2"/>
      <c r="M3896" s="1"/>
    </row>
    <row r="3897" spans="1:13" x14ac:dyDescent="0.2">
      <c r="A3897" s="1"/>
      <c r="B3897" s="1"/>
      <c r="C3897" s="16"/>
      <c r="D3897" s="1"/>
      <c r="E3897" s="1"/>
      <c r="F3897" s="1"/>
      <c r="G3897" s="1"/>
      <c r="H3897" s="11"/>
      <c r="I3897" s="11"/>
      <c r="J3897" s="11"/>
      <c r="K3897" s="2"/>
      <c r="L3897" s="2"/>
      <c r="M3897" s="1"/>
    </row>
    <row r="3898" spans="1:13" x14ac:dyDescent="0.2">
      <c r="A3898" s="1"/>
      <c r="B3898" s="1"/>
      <c r="C3898" s="16"/>
      <c r="D3898" s="1"/>
      <c r="E3898" s="1"/>
      <c r="F3898" s="1"/>
      <c r="G3898" s="1"/>
      <c r="H3898" s="11"/>
      <c r="I3898" s="11"/>
      <c r="J3898" s="11"/>
      <c r="K3898" s="2"/>
      <c r="L3898" s="2"/>
      <c r="M3898" s="1"/>
    </row>
    <row r="3899" spans="1:13" x14ac:dyDescent="0.2">
      <c r="A3899" s="1"/>
      <c r="B3899" s="1"/>
      <c r="C3899" s="16"/>
      <c r="D3899" s="1"/>
      <c r="E3899" s="1"/>
      <c r="F3899" s="1"/>
      <c r="G3899" s="1"/>
      <c r="H3899" s="11"/>
      <c r="I3899" s="11"/>
      <c r="J3899" s="11"/>
      <c r="K3899" s="2"/>
      <c r="L3899" s="2"/>
      <c r="M3899" s="1"/>
    </row>
    <row r="3900" spans="1:13" x14ac:dyDescent="0.2">
      <c r="A3900" s="1"/>
      <c r="B3900" s="1"/>
      <c r="C3900" s="16"/>
      <c r="D3900" s="1"/>
      <c r="E3900" s="1"/>
      <c r="F3900" s="1"/>
      <c r="G3900" s="1"/>
      <c r="H3900" s="11"/>
      <c r="I3900" s="11"/>
      <c r="J3900" s="11"/>
      <c r="K3900" s="2"/>
      <c r="L3900" s="2"/>
      <c r="M3900" s="1"/>
    </row>
    <row r="3901" spans="1:13" x14ac:dyDescent="0.2">
      <c r="A3901" s="1"/>
      <c r="B3901" s="1"/>
      <c r="C3901" s="16"/>
      <c r="D3901" s="1"/>
      <c r="E3901" s="1"/>
      <c r="F3901" s="1"/>
      <c r="G3901" s="1"/>
      <c r="H3901" s="11"/>
      <c r="I3901" s="11"/>
      <c r="J3901" s="11"/>
      <c r="K3901" s="2"/>
      <c r="L3901" s="2"/>
      <c r="M3901" s="1"/>
    </row>
    <row r="3902" spans="1:13" x14ac:dyDescent="0.2">
      <c r="A3902" s="1"/>
      <c r="B3902" s="1"/>
      <c r="C3902" s="16"/>
      <c r="D3902" s="1"/>
      <c r="E3902" s="1"/>
      <c r="F3902" s="1"/>
      <c r="G3902" s="1"/>
      <c r="H3902" s="11"/>
      <c r="I3902" s="11"/>
      <c r="J3902" s="11"/>
      <c r="K3902" s="2"/>
      <c r="L3902" s="2"/>
      <c r="M3902" s="1"/>
    </row>
    <row r="3903" spans="1:13" x14ac:dyDescent="0.2">
      <c r="A3903" s="1"/>
      <c r="B3903" s="1"/>
      <c r="C3903" s="16"/>
      <c r="D3903" s="1"/>
      <c r="E3903" s="1"/>
      <c r="F3903" s="1"/>
      <c r="G3903" s="1"/>
      <c r="H3903" s="11"/>
      <c r="I3903" s="11"/>
      <c r="J3903" s="11"/>
      <c r="K3903" s="2"/>
      <c r="L3903" s="2"/>
      <c r="M3903" s="1"/>
    </row>
    <row r="3904" spans="1:13" x14ac:dyDescent="0.2">
      <c r="A3904" s="1"/>
      <c r="B3904" s="1"/>
      <c r="C3904" s="16"/>
      <c r="D3904" s="1"/>
      <c r="E3904" s="1"/>
      <c r="F3904" s="1"/>
      <c r="G3904" s="1"/>
      <c r="H3904" s="11"/>
      <c r="I3904" s="11"/>
      <c r="J3904" s="11"/>
      <c r="K3904" s="2"/>
      <c r="L3904" s="2"/>
      <c r="M3904" s="1"/>
    </row>
    <row r="3905" spans="1:13" x14ac:dyDescent="0.2">
      <c r="A3905" s="1"/>
      <c r="B3905" s="1"/>
      <c r="C3905" s="16"/>
      <c r="D3905" s="1"/>
      <c r="E3905" s="1"/>
      <c r="F3905" s="1"/>
      <c r="G3905" s="1"/>
      <c r="H3905" s="11"/>
      <c r="I3905" s="11"/>
      <c r="J3905" s="11"/>
      <c r="K3905" s="2"/>
      <c r="L3905" s="2"/>
      <c r="M3905" s="1"/>
    </row>
    <row r="3906" spans="1:13" x14ac:dyDescent="0.2">
      <c r="A3906" s="1"/>
      <c r="B3906" s="1"/>
      <c r="C3906" s="16"/>
      <c r="D3906" s="1"/>
      <c r="E3906" s="1"/>
      <c r="F3906" s="1"/>
      <c r="G3906" s="1"/>
      <c r="H3906" s="11"/>
      <c r="I3906" s="11"/>
      <c r="J3906" s="11"/>
      <c r="K3906" s="2"/>
      <c r="L3906" s="2"/>
      <c r="M3906" s="1"/>
    </row>
    <row r="3907" spans="1:13" x14ac:dyDescent="0.2">
      <c r="A3907" s="1"/>
      <c r="B3907" s="1"/>
      <c r="C3907" s="16"/>
      <c r="D3907" s="1"/>
      <c r="E3907" s="1"/>
      <c r="F3907" s="1"/>
      <c r="G3907" s="1"/>
      <c r="H3907" s="11"/>
      <c r="I3907" s="11"/>
      <c r="J3907" s="11"/>
      <c r="K3907" s="2"/>
      <c r="L3907" s="2"/>
      <c r="M3907" s="1"/>
    </row>
    <row r="3908" spans="1:13" x14ac:dyDescent="0.2">
      <c r="A3908" s="1"/>
      <c r="B3908" s="1"/>
      <c r="C3908" s="16"/>
      <c r="D3908" s="1"/>
      <c r="E3908" s="1"/>
      <c r="F3908" s="1"/>
      <c r="G3908" s="1"/>
      <c r="H3908" s="11"/>
      <c r="I3908" s="11"/>
      <c r="J3908" s="11"/>
      <c r="K3908" s="2"/>
      <c r="L3908" s="2"/>
      <c r="M3908" s="1"/>
    </row>
    <row r="3909" spans="1:13" x14ac:dyDescent="0.2">
      <c r="A3909" s="1"/>
      <c r="B3909" s="1"/>
      <c r="C3909" s="16"/>
      <c r="D3909" s="1"/>
      <c r="E3909" s="1"/>
      <c r="F3909" s="1"/>
      <c r="G3909" s="1"/>
      <c r="H3909" s="11"/>
      <c r="I3909" s="11"/>
      <c r="J3909" s="11"/>
      <c r="K3909" s="2"/>
      <c r="L3909" s="2"/>
      <c r="M3909" s="1"/>
    </row>
    <row r="3910" spans="1:13" x14ac:dyDescent="0.2">
      <c r="A3910" s="1"/>
      <c r="B3910" s="1"/>
      <c r="C3910" s="16"/>
      <c r="D3910" s="1"/>
      <c r="E3910" s="1"/>
      <c r="F3910" s="1"/>
      <c r="G3910" s="1"/>
      <c r="H3910" s="11"/>
      <c r="I3910" s="11"/>
      <c r="J3910" s="11"/>
      <c r="K3910" s="2"/>
      <c r="L3910" s="2"/>
      <c r="M3910" s="1"/>
    </row>
    <row r="3911" spans="1:13" x14ac:dyDescent="0.2">
      <c r="A3911" s="1"/>
      <c r="B3911" s="1"/>
      <c r="C3911" s="16"/>
      <c r="D3911" s="1"/>
      <c r="E3911" s="1"/>
      <c r="F3911" s="1"/>
      <c r="G3911" s="1"/>
      <c r="H3911" s="11"/>
      <c r="I3911" s="11"/>
      <c r="J3911" s="11"/>
      <c r="K3911" s="2"/>
      <c r="L3911" s="2"/>
      <c r="M3911" s="1"/>
    </row>
    <row r="3912" spans="1:13" x14ac:dyDescent="0.2">
      <c r="A3912" s="1"/>
      <c r="B3912" s="1"/>
      <c r="C3912" s="16"/>
      <c r="D3912" s="1"/>
      <c r="E3912" s="1"/>
      <c r="F3912" s="1"/>
      <c r="G3912" s="1"/>
      <c r="H3912" s="11"/>
      <c r="I3912" s="11"/>
      <c r="J3912" s="11"/>
      <c r="K3912" s="2"/>
      <c r="L3912" s="2"/>
      <c r="M3912" s="1"/>
    </row>
    <row r="3913" spans="1:13" x14ac:dyDescent="0.2">
      <c r="A3913" s="1"/>
      <c r="B3913" s="1"/>
      <c r="C3913" s="16"/>
      <c r="D3913" s="1"/>
      <c r="E3913" s="1"/>
      <c r="F3913" s="1"/>
      <c r="G3913" s="1"/>
      <c r="H3913" s="11"/>
      <c r="I3913" s="11"/>
      <c r="J3913" s="11"/>
      <c r="K3913" s="2"/>
      <c r="L3913" s="2"/>
      <c r="M3913" s="1"/>
    </row>
    <row r="3914" spans="1:13" x14ac:dyDescent="0.2">
      <c r="A3914" s="1"/>
      <c r="B3914" s="1"/>
      <c r="C3914" s="16"/>
      <c r="D3914" s="1"/>
      <c r="E3914" s="1"/>
      <c r="F3914" s="1"/>
      <c r="G3914" s="1"/>
      <c r="H3914" s="11"/>
      <c r="I3914" s="11"/>
      <c r="J3914" s="11"/>
      <c r="K3914" s="2"/>
      <c r="L3914" s="2"/>
      <c r="M3914" s="1"/>
    </row>
    <row r="3915" spans="1:13" x14ac:dyDescent="0.2">
      <c r="A3915" s="1"/>
      <c r="B3915" s="1"/>
      <c r="C3915" s="16"/>
      <c r="D3915" s="1"/>
      <c r="E3915" s="1"/>
      <c r="F3915" s="1"/>
      <c r="G3915" s="1"/>
      <c r="H3915" s="11"/>
      <c r="I3915" s="11"/>
      <c r="J3915" s="11"/>
      <c r="K3915" s="2"/>
      <c r="L3915" s="2"/>
      <c r="M3915" s="1"/>
    </row>
    <row r="3916" spans="1:13" x14ac:dyDescent="0.2">
      <c r="A3916" s="1"/>
      <c r="B3916" s="1"/>
      <c r="C3916" s="16"/>
      <c r="D3916" s="1"/>
      <c r="E3916" s="1"/>
      <c r="F3916" s="1"/>
      <c r="G3916" s="1"/>
      <c r="H3916" s="11"/>
      <c r="I3916" s="11"/>
      <c r="J3916" s="11"/>
      <c r="K3916" s="2"/>
      <c r="L3916" s="2"/>
      <c r="M3916" s="1"/>
    </row>
    <row r="3917" spans="1:13" x14ac:dyDescent="0.2">
      <c r="A3917" s="1"/>
      <c r="B3917" s="1"/>
      <c r="C3917" s="16"/>
      <c r="D3917" s="1"/>
      <c r="E3917" s="1"/>
      <c r="F3917" s="1"/>
      <c r="G3917" s="1"/>
      <c r="H3917" s="11"/>
      <c r="I3917" s="11"/>
      <c r="J3917" s="11"/>
      <c r="K3917" s="2"/>
      <c r="L3917" s="2"/>
      <c r="M3917" s="1"/>
    </row>
    <row r="3918" spans="1:13" x14ac:dyDescent="0.2">
      <c r="A3918" s="1"/>
      <c r="B3918" s="1"/>
      <c r="C3918" s="16"/>
      <c r="D3918" s="1"/>
      <c r="E3918" s="1"/>
      <c r="F3918" s="1"/>
      <c r="G3918" s="1"/>
      <c r="H3918" s="11"/>
      <c r="I3918" s="11"/>
      <c r="J3918" s="11"/>
      <c r="K3918" s="2"/>
      <c r="L3918" s="2"/>
      <c r="M3918" s="1"/>
    </row>
    <row r="3919" spans="1:13" x14ac:dyDescent="0.2">
      <c r="A3919" s="1"/>
      <c r="B3919" s="1"/>
      <c r="C3919" s="16"/>
      <c r="D3919" s="1"/>
      <c r="E3919" s="1"/>
      <c r="F3919" s="1"/>
      <c r="G3919" s="1"/>
      <c r="H3919" s="11"/>
      <c r="I3919" s="11"/>
      <c r="J3919" s="11"/>
      <c r="K3919" s="2"/>
      <c r="L3919" s="2"/>
      <c r="M3919" s="1"/>
    </row>
    <row r="3920" spans="1:13" x14ac:dyDescent="0.2">
      <c r="A3920" s="1"/>
      <c r="B3920" s="1"/>
      <c r="C3920" s="16"/>
      <c r="D3920" s="1"/>
      <c r="E3920" s="1"/>
      <c r="F3920" s="1"/>
      <c r="G3920" s="1"/>
      <c r="H3920" s="11"/>
      <c r="I3920" s="11"/>
      <c r="J3920" s="11"/>
      <c r="K3920" s="2"/>
      <c r="L3920" s="2"/>
      <c r="M3920" s="1"/>
    </row>
    <row r="3921" spans="1:13" x14ac:dyDescent="0.2">
      <c r="A3921" s="1"/>
      <c r="B3921" s="1"/>
      <c r="C3921" s="16"/>
      <c r="D3921" s="1"/>
      <c r="E3921" s="1"/>
      <c r="F3921" s="1"/>
      <c r="G3921" s="1"/>
      <c r="H3921" s="11"/>
      <c r="I3921" s="11"/>
      <c r="J3921" s="11"/>
      <c r="K3921" s="2"/>
      <c r="L3921" s="2"/>
      <c r="M3921" s="1"/>
    </row>
    <row r="3922" spans="1:13" x14ac:dyDescent="0.2">
      <c r="A3922" s="1"/>
      <c r="B3922" s="1"/>
      <c r="C3922" s="16"/>
      <c r="D3922" s="1"/>
      <c r="E3922" s="1"/>
      <c r="F3922" s="1"/>
      <c r="G3922" s="1"/>
      <c r="H3922" s="11"/>
      <c r="I3922" s="11"/>
      <c r="J3922" s="11"/>
      <c r="K3922" s="2"/>
      <c r="L3922" s="2"/>
      <c r="M3922" s="1"/>
    </row>
    <row r="3923" spans="1:13" x14ac:dyDescent="0.2">
      <c r="A3923" s="1"/>
      <c r="B3923" s="1"/>
      <c r="C3923" s="16"/>
      <c r="D3923" s="1"/>
      <c r="E3923" s="1"/>
      <c r="F3923" s="1"/>
      <c r="G3923" s="1"/>
      <c r="H3923" s="11"/>
      <c r="I3923" s="11"/>
      <c r="J3923" s="11"/>
      <c r="K3923" s="2"/>
      <c r="L3923" s="2"/>
      <c r="M3923" s="1"/>
    </row>
    <row r="3924" spans="1:13" x14ac:dyDescent="0.2">
      <c r="A3924" s="1"/>
      <c r="B3924" s="1"/>
      <c r="C3924" s="16"/>
      <c r="D3924" s="1"/>
      <c r="E3924" s="1"/>
      <c r="F3924" s="1"/>
      <c r="G3924" s="1"/>
      <c r="H3924" s="11"/>
      <c r="I3924" s="11"/>
      <c r="J3924" s="11"/>
      <c r="K3924" s="2"/>
      <c r="L3924" s="2"/>
      <c r="M3924" s="1"/>
    </row>
    <row r="3925" spans="1:13" x14ac:dyDescent="0.2">
      <c r="A3925" s="1"/>
      <c r="B3925" s="1"/>
      <c r="C3925" s="16"/>
      <c r="D3925" s="1"/>
      <c r="E3925" s="1"/>
      <c r="F3925" s="1"/>
      <c r="G3925" s="1"/>
      <c r="H3925" s="11"/>
      <c r="I3925" s="11"/>
      <c r="J3925" s="11"/>
      <c r="K3925" s="2"/>
      <c r="L3925" s="2"/>
      <c r="M3925" s="1"/>
    </row>
    <row r="3926" spans="1:13" x14ac:dyDescent="0.2">
      <c r="A3926" s="1"/>
      <c r="B3926" s="1"/>
      <c r="C3926" s="16"/>
      <c r="D3926" s="1"/>
      <c r="E3926" s="1"/>
      <c r="F3926" s="1"/>
      <c r="G3926" s="1"/>
      <c r="H3926" s="11"/>
      <c r="I3926" s="11"/>
      <c r="J3926" s="11"/>
      <c r="K3926" s="2"/>
      <c r="L3926" s="2"/>
      <c r="M3926" s="1"/>
    </row>
    <row r="3927" spans="1:13" x14ac:dyDescent="0.2">
      <c r="A3927" s="1"/>
      <c r="B3927" s="1"/>
      <c r="C3927" s="16"/>
      <c r="D3927" s="1"/>
      <c r="E3927" s="1"/>
      <c r="F3927" s="1"/>
      <c r="G3927" s="1"/>
      <c r="H3927" s="11"/>
      <c r="I3927" s="11"/>
      <c r="J3927" s="11"/>
      <c r="K3927" s="2"/>
      <c r="L3927" s="2"/>
      <c r="M3927" s="1"/>
    </row>
    <row r="3928" spans="1:13" x14ac:dyDescent="0.2">
      <c r="A3928" s="1"/>
      <c r="B3928" s="1"/>
      <c r="C3928" s="16"/>
      <c r="D3928" s="1"/>
      <c r="E3928" s="1"/>
      <c r="F3928" s="1"/>
      <c r="G3928" s="1"/>
      <c r="H3928" s="11"/>
      <c r="I3928" s="11"/>
      <c r="J3928" s="11"/>
      <c r="K3928" s="2"/>
      <c r="L3928" s="2"/>
      <c r="M3928" s="1"/>
    </row>
    <row r="3929" spans="1:13" x14ac:dyDescent="0.2">
      <c r="A3929" s="1"/>
      <c r="B3929" s="1"/>
      <c r="C3929" s="16"/>
      <c r="D3929" s="1"/>
      <c r="E3929" s="1"/>
      <c r="F3929" s="1"/>
      <c r="G3929" s="1"/>
      <c r="H3929" s="11"/>
      <c r="I3929" s="11"/>
      <c r="J3929" s="11"/>
      <c r="K3929" s="2"/>
      <c r="L3929" s="2"/>
      <c r="M3929" s="1"/>
    </row>
    <row r="3930" spans="1:13" x14ac:dyDescent="0.2">
      <c r="A3930" s="1"/>
      <c r="B3930" s="1"/>
      <c r="C3930" s="16"/>
      <c r="D3930" s="1"/>
      <c r="E3930" s="1"/>
      <c r="F3930" s="1"/>
      <c r="G3930" s="1"/>
      <c r="H3930" s="11"/>
      <c r="I3930" s="11"/>
      <c r="J3930" s="11"/>
      <c r="K3930" s="2"/>
      <c r="L3930" s="2"/>
      <c r="M3930" s="1"/>
    </row>
    <row r="3931" spans="1:13" x14ac:dyDescent="0.2">
      <c r="A3931" s="1"/>
      <c r="B3931" s="1"/>
      <c r="C3931" s="16"/>
      <c r="D3931" s="1"/>
      <c r="E3931" s="1"/>
      <c r="F3931" s="1"/>
      <c r="G3931" s="1"/>
      <c r="H3931" s="11"/>
      <c r="I3931" s="11"/>
      <c r="J3931" s="11"/>
      <c r="K3931" s="2"/>
      <c r="L3931" s="2"/>
      <c r="M3931" s="1"/>
    </row>
    <row r="3932" spans="1:13" x14ac:dyDescent="0.2">
      <c r="A3932" s="1"/>
      <c r="B3932" s="1"/>
      <c r="C3932" s="16"/>
      <c r="D3932" s="1"/>
      <c r="E3932" s="1"/>
      <c r="F3932" s="1"/>
      <c r="G3932" s="1"/>
      <c r="H3932" s="11"/>
      <c r="I3932" s="11"/>
      <c r="J3932" s="11"/>
      <c r="K3932" s="2"/>
      <c r="L3932" s="2"/>
      <c r="M3932" s="1"/>
    </row>
    <row r="3933" spans="1:13" x14ac:dyDescent="0.2">
      <c r="A3933" s="1"/>
      <c r="B3933" s="1"/>
      <c r="C3933" s="16"/>
      <c r="D3933" s="1"/>
      <c r="E3933" s="1"/>
      <c r="F3933" s="1"/>
      <c r="G3933" s="1"/>
      <c r="H3933" s="11"/>
      <c r="I3933" s="11"/>
      <c r="J3933" s="11"/>
      <c r="K3933" s="2"/>
      <c r="L3933" s="2"/>
      <c r="M3933" s="1"/>
    </row>
    <row r="3934" spans="1:13" x14ac:dyDescent="0.2">
      <c r="A3934" s="1"/>
      <c r="B3934" s="1"/>
      <c r="C3934" s="16"/>
      <c r="D3934" s="1"/>
      <c r="E3934" s="1"/>
      <c r="F3934" s="1"/>
      <c r="G3934" s="1"/>
      <c r="H3934" s="11"/>
      <c r="I3934" s="11"/>
      <c r="J3934" s="11"/>
      <c r="K3934" s="2"/>
      <c r="L3934" s="2"/>
      <c r="M3934" s="1"/>
    </row>
    <row r="3935" spans="1:13" x14ac:dyDescent="0.2">
      <c r="A3935" s="1"/>
      <c r="B3935" s="1"/>
      <c r="C3935" s="16"/>
      <c r="D3935" s="1"/>
      <c r="E3935" s="1"/>
      <c r="F3935" s="1"/>
      <c r="G3935" s="1"/>
      <c r="H3935" s="11"/>
      <c r="I3935" s="11"/>
      <c r="J3935" s="11"/>
      <c r="K3935" s="2"/>
      <c r="L3935" s="2"/>
      <c r="M3935" s="1"/>
    </row>
    <row r="3936" spans="1:13" x14ac:dyDescent="0.2">
      <c r="A3936" s="1"/>
      <c r="B3936" s="1"/>
      <c r="C3936" s="16"/>
      <c r="D3936" s="1"/>
      <c r="E3936" s="1"/>
      <c r="F3936" s="1"/>
      <c r="G3936" s="1"/>
      <c r="H3936" s="11"/>
      <c r="I3936" s="11"/>
      <c r="J3936" s="11"/>
      <c r="K3936" s="2"/>
      <c r="L3936" s="2"/>
      <c r="M3936" s="1"/>
    </row>
    <row r="3937" spans="1:13" x14ac:dyDescent="0.2">
      <c r="A3937" s="1"/>
      <c r="B3937" s="1"/>
      <c r="C3937" s="16"/>
      <c r="D3937" s="1"/>
      <c r="E3937" s="1"/>
      <c r="F3937" s="1"/>
      <c r="G3937" s="1"/>
      <c r="H3937" s="11"/>
      <c r="I3937" s="11"/>
      <c r="J3937" s="11"/>
      <c r="K3937" s="2"/>
      <c r="L3937" s="2"/>
      <c r="M3937" s="1"/>
    </row>
    <row r="3938" spans="1:13" x14ac:dyDescent="0.2">
      <c r="A3938" s="1"/>
      <c r="B3938" s="1"/>
      <c r="C3938" s="16"/>
      <c r="D3938" s="1"/>
      <c r="E3938" s="1"/>
      <c r="F3938" s="1"/>
      <c r="G3938" s="1"/>
      <c r="H3938" s="11"/>
      <c r="I3938" s="11"/>
      <c r="J3938" s="11"/>
      <c r="K3938" s="2"/>
      <c r="L3938" s="2"/>
      <c r="M3938" s="1"/>
    </row>
    <row r="3939" spans="1:13" x14ac:dyDescent="0.2">
      <c r="A3939" s="1"/>
      <c r="B3939" s="1"/>
      <c r="C3939" s="16"/>
      <c r="D3939" s="1"/>
      <c r="E3939" s="1"/>
      <c r="F3939" s="1"/>
      <c r="G3939" s="1"/>
      <c r="H3939" s="11"/>
      <c r="I3939" s="11"/>
      <c r="J3939" s="11"/>
      <c r="K3939" s="2"/>
      <c r="L3939" s="2"/>
      <c r="M3939" s="1"/>
    </row>
    <row r="3940" spans="1:13" x14ac:dyDescent="0.2">
      <c r="A3940" s="1"/>
      <c r="B3940" s="1"/>
      <c r="C3940" s="16"/>
      <c r="D3940" s="1"/>
      <c r="E3940" s="1"/>
      <c r="F3940" s="1"/>
      <c r="G3940" s="1"/>
      <c r="H3940" s="11"/>
      <c r="I3940" s="11"/>
      <c r="J3940" s="11"/>
      <c r="K3940" s="2"/>
      <c r="L3940" s="2"/>
      <c r="M3940" s="1"/>
    </row>
    <row r="3941" spans="1:13" x14ac:dyDescent="0.2">
      <c r="A3941" s="1"/>
      <c r="B3941" s="1"/>
      <c r="C3941" s="16"/>
      <c r="D3941" s="1"/>
      <c r="E3941" s="1"/>
      <c r="F3941" s="1"/>
      <c r="G3941" s="1"/>
      <c r="H3941" s="11"/>
      <c r="I3941" s="11"/>
      <c r="J3941" s="11"/>
      <c r="K3941" s="2"/>
      <c r="L3941" s="2"/>
      <c r="M3941" s="1"/>
    </row>
    <row r="3942" spans="1:13" x14ac:dyDescent="0.2">
      <c r="A3942" s="1"/>
      <c r="B3942" s="1"/>
      <c r="C3942" s="16"/>
      <c r="D3942" s="1"/>
      <c r="E3942" s="1"/>
      <c r="F3942" s="1"/>
      <c r="G3942" s="1"/>
      <c r="H3942" s="11"/>
      <c r="I3942" s="11"/>
      <c r="J3942" s="11"/>
      <c r="K3942" s="2"/>
      <c r="L3942" s="2"/>
      <c r="M3942" s="1"/>
    </row>
    <row r="3943" spans="1:13" x14ac:dyDescent="0.2">
      <c r="A3943" s="1"/>
      <c r="B3943" s="1"/>
      <c r="C3943" s="16"/>
      <c r="D3943" s="1"/>
      <c r="E3943" s="1"/>
      <c r="F3943" s="1"/>
      <c r="G3943" s="1"/>
      <c r="H3943" s="11"/>
      <c r="I3943" s="11"/>
      <c r="J3943" s="11"/>
      <c r="K3943" s="2"/>
      <c r="L3943" s="2"/>
      <c r="M3943" s="1"/>
    </row>
    <row r="3944" spans="1:13" x14ac:dyDescent="0.2">
      <c r="A3944" s="1"/>
      <c r="B3944" s="1"/>
      <c r="C3944" s="16"/>
      <c r="D3944" s="1"/>
      <c r="E3944" s="1"/>
      <c r="F3944" s="1"/>
      <c r="G3944" s="1"/>
      <c r="H3944" s="11"/>
      <c r="I3944" s="11"/>
      <c r="J3944" s="11"/>
      <c r="K3944" s="2"/>
      <c r="L3944" s="2"/>
      <c r="M3944" s="1"/>
    </row>
    <row r="3945" spans="1:13" x14ac:dyDescent="0.2">
      <c r="A3945" s="1"/>
      <c r="B3945" s="1"/>
      <c r="C3945" s="16"/>
      <c r="D3945" s="1"/>
      <c r="E3945" s="1"/>
      <c r="F3945" s="1"/>
      <c r="G3945" s="1"/>
      <c r="H3945" s="11"/>
      <c r="I3945" s="11"/>
      <c r="J3945" s="11"/>
      <c r="K3945" s="2"/>
      <c r="L3945" s="2"/>
      <c r="M3945" s="1"/>
    </row>
    <row r="3946" spans="1:13" x14ac:dyDescent="0.2">
      <c r="A3946" s="1"/>
      <c r="B3946" s="1"/>
      <c r="C3946" s="16"/>
      <c r="D3946" s="1"/>
      <c r="E3946" s="1"/>
      <c r="F3946" s="1"/>
      <c r="G3946" s="1"/>
      <c r="H3946" s="11"/>
      <c r="I3946" s="11"/>
      <c r="J3946" s="11"/>
      <c r="K3946" s="2"/>
      <c r="L3946" s="2"/>
      <c r="M3946" s="1"/>
    </row>
    <row r="3947" spans="1:13" x14ac:dyDescent="0.2">
      <c r="A3947" s="1"/>
      <c r="B3947" s="1"/>
      <c r="C3947" s="16"/>
      <c r="D3947" s="1"/>
      <c r="E3947" s="1"/>
      <c r="F3947" s="1"/>
      <c r="G3947" s="1"/>
      <c r="H3947" s="11"/>
      <c r="I3947" s="11"/>
      <c r="J3947" s="11"/>
      <c r="K3947" s="2"/>
      <c r="L3947" s="2"/>
      <c r="M3947" s="1"/>
    </row>
    <row r="3948" spans="1:13" x14ac:dyDescent="0.2">
      <c r="A3948" s="1"/>
      <c r="B3948" s="1"/>
      <c r="C3948" s="16"/>
      <c r="D3948" s="1"/>
      <c r="E3948" s="1"/>
      <c r="F3948" s="1"/>
      <c r="G3948" s="1"/>
      <c r="H3948" s="11"/>
      <c r="I3948" s="11"/>
      <c r="J3948" s="11"/>
      <c r="K3948" s="2"/>
      <c r="L3948" s="2"/>
      <c r="M3948" s="1"/>
    </row>
    <row r="3949" spans="1:13" x14ac:dyDescent="0.2">
      <c r="A3949" s="1"/>
      <c r="B3949" s="1"/>
      <c r="C3949" s="16"/>
      <c r="D3949" s="1"/>
      <c r="E3949" s="1"/>
      <c r="F3949" s="1"/>
      <c r="G3949" s="1"/>
      <c r="H3949" s="11"/>
      <c r="I3949" s="11"/>
      <c r="J3949" s="11"/>
      <c r="K3949" s="2"/>
      <c r="L3949" s="2"/>
      <c r="M3949" s="1"/>
    </row>
    <row r="3950" spans="1:13" x14ac:dyDescent="0.2">
      <c r="A3950" s="1"/>
      <c r="B3950" s="1"/>
      <c r="C3950" s="16"/>
      <c r="D3950" s="1"/>
      <c r="E3950" s="1"/>
      <c r="F3950" s="1"/>
      <c r="G3950" s="1"/>
      <c r="H3950" s="11"/>
      <c r="I3950" s="11"/>
      <c r="J3950" s="11"/>
      <c r="K3950" s="2"/>
      <c r="L3950" s="2"/>
      <c r="M3950" s="1"/>
    </row>
    <row r="3951" spans="1:13" x14ac:dyDescent="0.2">
      <c r="A3951" s="1"/>
      <c r="B3951" s="1"/>
      <c r="C3951" s="16"/>
      <c r="D3951" s="1"/>
      <c r="E3951" s="1"/>
      <c r="F3951" s="1"/>
      <c r="G3951" s="1"/>
      <c r="H3951" s="11"/>
      <c r="I3951" s="11"/>
      <c r="J3951" s="11"/>
      <c r="K3951" s="2"/>
      <c r="L3951" s="2"/>
      <c r="M3951" s="1"/>
    </row>
    <row r="3952" spans="1:13" x14ac:dyDescent="0.2">
      <c r="A3952" s="1"/>
      <c r="B3952" s="1"/>
      <c r="C3952" s="16"/>
      <c r="D3952" s="1"/>
      <c r="E3952" s="1"/>
      <c r="F3952" s="1"/>
      <c r="G3952" s="1"/>
      <c r="H3952" s="11"/>
      <c r="I3952" s="11"/>
      <c r="J3952" s="11"/>
      <c r="K3952" s="2"/>
      <c r="L3952" s="2"/>
      <c r="M3952" s="1"/>
    </row>
    <row r="3953" spans="1:13" x14ac:dyDescent="0.2">
      <c r="A3953" s="1"/>
      <c r="B3953" s="1"/>
      <c r="C3953" s="16"/>
      <c r="D3953" s="1"/>
      <c r="E3953" s="1"/>
      <c r="F3953" s="1"/>
      <c r="G3953" s="1"/>
      <c r="H3953" s="11"/>
      <c r="I3953" s="11"/>
      <c r="J3953" s="11"/>
      <c r="K3953" s="2"/>
      <c r="L3953" s="2"/>
      <c r="M3953" s="1"/>
    </row>
    <row r="3954" spans="1:13" x14ac:dyDescent="0.2">
      <c r="A3954" s="1"/>
      <c r="B3954" s="1"/>
      <c r="C3954" s="16"/>
      <c r="D3954" s="1"/>
      <c r="E3954" s="1"/>
      <c r="F3954" s="1"/>
      <c r="G3954" s="1"/>
      <c r="H3954" s="11"/>
      <c r="I3954" s="11"/>
      <c r="J3954" s="11"/>
      <c r="K3954" s="2"/>
      <c r="L3954" s="2"/>
      <c r="M3954" s="1"/>
    </row>
    <row r="3955" spans="1:13" x14ac:dyDescent="0.2">
      <c r="A3955" s="1"/>
      <c r="B3955" s="1"/>
      <c r="C3955" s="16"/>
      <c r="D3955" s="1"/>
      <c r="E3955" s="1"/>
      <c r="F3955" s="1"/>
      <c r="G3955" s="1"/>
      <c r="H3955" s="11"/>
      <c r="I3955" s="11"/>
      <c r="J3955" s="11"/>
      <c r="K3955" s="2"/>
      <c r="L3955" s="2"/>
      <c r="M3955" s="1"/>
    </row>
    <row r="3956" spans="1:13" x14ac:dyDescent="0.2">
      <c r="A3956" s="1"/>
      <c r="B3956" s="1"/>
      <c r="C3956" s="16"/>
      <c r="D3956" s="1"/>
      <c r="E3956" s="1"/>
      <c r="F3956" s="1"/>
      <c r="G3956" s="1"/>
      <c r="H3956" s="11"/>
      <c r="I3956" s="11"/>
      <c r="J3956" s="11"/>
      <c r="K3956" s="2"/>
      <c r="L3956" s="2"/>
      <c r="M3956" s="1"/>
    </row>
    <row r="3957" spans="1:13" x14ac:dyDescent="0.2">
      <c r="A3957" s="1"/>
      <c r="B3957" s="1"/>
      <c r="C3957" s="16"/>
      <c r="D3957" s="1"/>
      <c r="E3957" s="1"/>
      <c r="F3957" s="1"/>
      <c r="G3957" s="1"/>
      <c r="H3957" s="11"/>
      <c r="I3957" s="11"/>
      <c r="J3957" s="11"/>
      <c r="K3957" s="2"/>
      <c r="L3957" s="2"/>
      <c r="M3957" s="1"/>
    </row>
    <row r="3958" spans="1:13" x14ac:dyDescent="0.2">
      <c r="A3958" s="1"/>
      <c r="B3958" s="1"/>
      <c r="C3958" s="16"/>
      <c r="D3958" s="1"/>
      <c r="E3958" s="1"/>
      <c r="F3958" s="1"/>
      <c r="G3958" s="1"/>
      <c r="H3958" s="11"/>
      <c r="I3958" s="11"/>
      <c r="J3958" s="11"/>
      <c r="K3958" s="2"/>
      <c r="L3958" s="2"/>
      <c r="M3958" s="1"/>
    </row>
    <row r="3959" spans="1:13" x14ac:dyDescent="0.2">
      <c r="A3959" s="1"/>
      <c r="B3959" s="1"/>
      <c r="C3959" s="16"/>
      <c r="D3959" s="1"/>
      <c r="E3959" s="1"/>
      <c r="F3959" s="1"/>
      <c r="G3959" s="1"/>
      <c r="H3959" s="11"/>
      <c r="I3959" s="11"/>
      <c r="J3959" s="11"/>
      <c r="K3959" s="2"/>
      <c r="L3959" s="2"/>
      <c r="M3959" s="1"/>
    </row>
    <row r="3960" spans="1:13" x14ac:dyDescent="0.2">
      <c r="A3960" s="1"/>
      <c r="B3960" s="1"/>
      <c r="C3960" s="16"/>
      <c r="D3960" s="1"/>
      <c r="E3960" s="1"/>
      <c r="F3960" s="1"/>
      <c r="G3960" s="1"/>
      <c r="H3960" s="11"/>
      <c r="I3960" s="11"/>
      <c r="J3960" s="11"/>
      <c r="K3960" s="2"/>
      <c r="L3960" s="2"/>
      <c r="M3960" s="1"/>
    </row>
    <row r="3961" spans="1:13" x14ac:dyDescent="0.2">
      <c r="A3961" s="1"/>
      <c r="B3961" s="1"/>
      <c r="C3961" s="16"/>
      <c r="D3961" s="1"/>
      <c r="E3961" s="1"/>
      <c r="F3961" s="1"/>
      <c r="G3961" s="1"/>
      <c r="H3961" s="11"/>
      <c r="I3961" s="11"/>
      <c r="J3961" s="11"/>
      <c r="K3961" s="2"/>
      <c r="L3961" s="2"/>
      <c r="M3961" s="1"/>
    </row>
    <row r="3962" spans="1:13" x14ac:dyDescent="0.2">
      <c r="A3962" s="1"/>
      <c r="B3962" s="1"/>
      <c r="C3962" s="16"/>
      <c r="D3962" s="1"/>
      <c r="E3962" s="1"/>
      <c r="F3962" s="1"/>
      <c r="G3962" s="1"/>
      <c r="H3962" s="11"/>
      <c r="I3962" s="11"/>
      <c r="J3962" s="11"/>
      <c r="K3962" s="2"/>
      <c r="L3962" s="2"/>
      <c r="M3962" s="1"/>
    </row>
    <row r="3963" spans="1:13" x14ac:dyDescent="0.2">
      <c r="A3963" s="1"/>
      <c r="B3963" s="1"/>
      <c r="C3963" s="16"/>
      <c r="D3963" s="1"/>
      <c r="E3963" s="1"/>
      <c r="F3963" s="1"/>
      <c r="G3963" s="1"/>
      <c r="H3963" s="11"/>
      <c r="I3963" s="11"/>
      <c r="J3963" s="11"/>
      <c r="K3963" s="2"/>
      <c r="L3963" s="2"/>
      <c r="M3963" s="1"/>
    </row>
    <row r="3964" spans="1:13" x14ac:dyDescent="0.2">
      <c r="A3964" s="1"/>
      <c r="B3964" s="1"/>
      <c r="C3964" s="16"/>
      <c r="D3964" s="1"/>
      <c r="E3964" s="1"/>
      <c r="F3964" s="1"/>
      <c r="G3964" s="1"/>
      <c r="H3964" s="11"/>
      <c r="I3964" s="11"/>
      <c r="J3964" s="11"/>
      <c r="K3964" s="2"/>
      <c r="L3964" s="2"/>
      <c r="M3964" s="1"/>
    </row>
    <row r="3965" spans="1:13" x14ac:dyDescent="0.2">
      <c r="A3965" s="1"/>
      <c r="B3965" s="1"/>
      <c r="C3965" s="16"/>
      <c r="D3965" s="1"/>
      <c r="E3965" s="1"/>
      <c r="F3965" s="1"/>
      <c r="G3965" s="1"/>
      <c r="H3965" s="11"/>
      <c r="I3965" s="11"/>
      <c r="J3965" s="11"/>
      <c r="K3965" s="2"/>
      <c r="L3965" s="2"/>
      <c r="M3965" s="1"/>
    </row>
    <row r="3966" spans="1:13" x14ac:dyDescent="0.2">
      <c r="A3966" s="1"/>
      <c r="B3966" s="1"/>
      <c r="C3966" s="16"/>
      <c r="D3966" s="1"/>
      <c r="E3966" s="1"/>
      <c r="F3966" s="1"/>
      <c r="G3966" s="1"/>
      <c r="H3966" s="11"/>
      <c r="I3966" s="11"/>
      <c r="J3966" s="11"/>
      <c r="K3966" s="2"/>
      <c r="L3966" s="2"/>
      <c r="M3966" s="1"/>
    </row>
    <row r="3967" spans="1:13" x14ac:dyDescent="0.2">
      <c r="A3967" s="1"/>
      <c r="B3967" s="1"/>
      <c r="C3967" s="16"/>
      <c r="D3967" s="1"/>
      <c r="E3967" s="1"/>
      <c r="F3967" s="1"/>
      <c r="G3967" s="1"/>
      <c r="H3967" s="11"/>
      <c r="I3967" s="11"/>
      <c r="J3967" s="11"/>
      <c r="K3967" s="2"/>
      <c r="L3967" s="2"/>
      <c r="M3967" s="1"/>
    </row>
    <row r="3968" spans="1:13" x14ac:dyDescent="0.2">
      <c r="A3968" s="1"/>
      <c r="B3968" s="1"/>
      <c r="C3968" s="16"/>
      <c r="D3968" s="1"/>
      <c r="E3968" s="1"/>
      <c r="F3968" s="1"/>
      <c r="G3968" s="1"/>
      <c r="H3968" s="11"/>
      <c r="I3968" s="11"/>
      <c r="J3968" s="11"/>
      <c r="K3968" s="2"/>
      <c r="L3968" s="2"/>
      <c r="M3968" s="1"/>
    </row>
    <row r="3969" spans="1:13" x14ac:dyDescent="0.2">
      <c r="A3969" s="1"/>
      <c r="B3969" s="1"/>
      <c r="C3969" s="16"/>
      <c r="D3969" s="1"/>
      <c r="E3969" s="1"/>
      <c r="F3969" s="1"/>
      <c r="G3969" s="1"/>
      <c r="H3969" s="11"/>
      <c r="I3969" s="11"/>
      <c r="J3969" s="11"/>
      <c r="K3969" s="2"/>
      <c r="L3969" s="2"/>
      <c r="M3969" s="1"/>
    </row>
    <row r="3970" spans="1:13" x14ac:dyDescent="0.2">
      <c r="A3970" s="1"/>
      <c r="B3970" s="1"/>
      <c r="C3970" s="16"/>
      <c r="D3970" s="1"/>
      <c r="E3970" s="1"/>
      <c r="F3970" s="1"/>
      <c r="G3970" s="1"/>
      <c r="H3970" s="11"/>
      <c r="I3970" s="11"/>
      <c r="J3970" s="11"/>
      <c r="K3970" s="2"/>
      <c r="L3970" s="2"/>
      <c r="M3970" s="1"/>
    </row>
    <row r="3971" spans="1:13" x14ac:dyDescent="0.2">
      <c r="A3971" s="1"/>
      <c r="B3971" s="1"/>
      <c r="C3971" s="16"/>
      <c r="D3971" s="1"/>
      <c r="E3971" s="1"/>
      <c r="F3971" s="1"/>
      <c r="G3971" s="1"/>
      <c r="H3971" s="11"/>
      <c r="I3971" s="11"/>
      <c r="J3971" s="11"/>
      <c r="K3971" s="2"/>
      <c r="L3971" s="2"/>
      <c r="M3971" s="1"/>
    </row>
    <row r="3972" spans="1:13" x14ac:dyDescent="0.2">
      <c r="A3972" s="1"/>
      <c r="B3972" s="1"/>
      <c r="C3972" s="16"/>
      <c r="D3972" s="1"/>
      <c r="E3972" s="1"/>
      <c r="F3972" s="1"/>
      <c r="G3972" s="1"/>
      <c r="H3972" s="11"/>
      <c r="I3972" s="11"/>
      <c r="J3972" s="11"/>
      <c r="K3972" s="2"/>
      <c r="L3972" s="2"/>
      <c r="M3972" s="1"/>
    </row>
    <row r="3973" spans="1:13" x14ac:dyDescent="0.2">
      <c r="A3973" s="1"/>
      <c r="B3973" s="1"/>
      <c r="C3973" s="16"/>
      <c r="D3973" s="1"/>
      <c r="E3973" s="1"/>
      <c r="F3973" s="1"/>
      <c r="G3973" s="1"/>
      <c r="H3973" s="11"/>
      <c r="I3973" s="11"/>
      <c r="J3973" s="11"/>
      <c r="K3973" s="2"/>
      <c r="L3973" s="2"/>
      <c r="M3973" s="1"/>
    </row>
    <row r="3974" spans="1:13" x14ac:dyDescent="0.2">
      <c r="A3974" s="1"/>
      <c r="B3974" s="1"/>
      <c r="C3974" s="16"/>
      <c r="D3974" s="1"/>
      <c r="E3974" s="1"/>
      <c r="F3974" s="1"/>
      <c r="G3974" s="1"/>
      <c r="H3974" s="11"/>
      <c r="I3974" s="11"/>
      <c r="J3974" s="11"/>
      <c r="K3974" s="2"/>
      <c r="L3974" s="2"/>
      <c r="M3974" s="1"/>
    </row>
    <row r="3975" spans="1:13" x14ac:dyDescent="0.2">
      <c r="A3975" s="1"/>
      <c r="B3975" s="1"/>
      <c r="C3975" s="16"/>
      <c r="D3975" s="1"/>
      <c r="E3975" s="1"/>
      <c r="F3975" s="1"/>
      <c r="G3975" s="1"/>
      <c r="H3975" s="11"/>
      <c r="I3975" s="11"/>
      <c r="J3975" s="11"/>
      <c r="K3975" s="2"/>
      <c r="L3975" s="2"/>
      <c r="M3975" s="1"/>
    </row>
    <row r="3976" spans="1:13" x14ac:dyDescent="0.2">
      <c r="A3976" s="1"/>
      <c r="B3976" s="1"/>
      <c r="C3976" s="16"/>
      <c r="D3976" s="1"/>
      <c r="E3976" s="1"/>
      <c r="F3976" s="1"/>
      <c r="G3976" s="1"/>
      <c r="H3976" s="11"/>
      <c r="I3976" s="11"/>
      <c r="J3976" s="11"/>
      <c r="K3976" s="2"/>
      <c r="L3976" s="2"/>
      <c r="M3976" s="1"/>
    </row>
    <row r="3977" spans="1:13" x14ac:dyDescent="0.2">
      <c r="A3977" s="1"/>
      <c r="B3977" s="1"/>
      <c r="C3977" s="16"/>
      <c r="D3977" s="1"/>
      <c r="E3977" s="1"/>
      <c r="F3977" s="1"/>
      <c r="G3977" s="1"/>
      <c r="H3977" s="11"/>
      <c r="I3977" s="11"/>
      <c r="J3977" s="11"/>
      <c r="K3977" s="2"/>
      <c r="L3977" s="2"/>
      <c r="M3977" s="1"/>
    </row>
    <row r="3978" spans="1:13" x14ac:dyDescent="0.2">
      <c r="A3978" s="1"/>
      <c r="B3978" s="1"/>
      <c r="C3978" s="16"/>
      <c r="D3978" s="1"/>
      <c r="E3978" s="1"/>
      <c r="F3978" s="1"/>
      <c r="G3978" s="1"/>
      <c r="H3978" s="11"/>
      <c r="I3978" s="11"/>
      <c r="J3978" s="11"/>
      <c r="K3978" s="2"/>
      <c r="L3978" s="2"/>
      <c r="M3978" s="1"/>
    </row>
    <row r="3979" spans="1:13" x14ac:dyDescent="0.2">
      <c r="A3979" s="1"/>
      <c r="B3979" s="1"/>
      <c r="C3979" s="16"/>
      <c r="D3979" s="1"/>
      <c r="E3979" s="1"/>
      <c r="F3979" s="1"/>
      <c r="G3979" s="1"/>
      <c r="H3979" s="11"/>
      <c r="I3979" s="11"/>
      <c r="J3979" s="11"/>
      <c r="K3979" s="2"/>
      <c r="L3979" s="2"/>
      <c r="M3979" s="1"/>
    </row>
    <row r="3980" spans="1:13" x14ac:dyDescent="0.2">
      <c r="A3980" s="1"/>
      <c r="B3980" s="1"/>
      <c r="C3980" s="16"/>
      <c r="D3980" s="1"/>
      <c r="E3980" s="1"/>
      <c r="F3980" s="1"/>
      <c r="G3980" s="1"/>
      <c r="H3980" s="11"/>
      <c r="I3980" s="11"/>
      <c r="J3980" s="11"/>
      <c r="K3980" s="2"/>
      <c r="L3980" s="2"/>
      <c r="M3980" s="1"/>
    </row>
    <row r="3981" spans="1:13" x14ac:dyDescent="0.2">
      <c r="A3981" s="1"/>
      <c r="B3981" s="1"/>
      <c r="C3981" s="16"/>
      <c r="D3981" s="1"/>
      <c r="E3981" s="1"/>
      <c r="F3981" s="1"/>
      <c r="G3981" s="1"/>
      <c r="H3981" s="11"/>
      <c r="I3981" s="11"/>
      <c r="J3981" s="11"/>
      <c r="K3981" s="2"/>
      <c r="L3981" s="2"/>
      <c r="M3981" s="1"/>
    </row>
    <row r="3982" spans="1:13" x14ac:dyDescent="0.2">
      <c r="A3982" s="1"/>
      <c r="B3982" s="1"/>
      <c r="C3982" s="16"/>
      <c r="D3982" s="1"/>
      <c r="E3982" s="1"/>
      <c r="F3982" s="1"/>
      <c r="G3982" s="1"/>
      <c r="H3982" s="11"/>
      <c r="I3982" s="11"/>
      <c r="J3982" s="11"/>
      <c r="K3982" s="2"/>
      <c r="L3982" s="2"/>
      <c r="M3982" s="1"/>
    </row>
    <row r="3983" spans="1:13" x14ac:dyDescent="0.2">
      <c r="A3983" s="1"/>
      <c r="B3983" s="1"/>
      <c r="C3983" s="16"/>
      <c r="D3983" s="1"/>
      <c r="E3983" s="1"/>
      <c r="F3983" s="1"/>
      <c r="G3983" s="1"/>
      <c r="H3983" s="11"/>
      <c r="I3983" s="11"/>
      <c r="J3983" s="11"/>
      <c r="K3983" s="2"/>
      <c r="L3983" s="2"/>
      <c r="M3983" s="1"/>
    </row>
    <row r="3984" spans="1:13" x14ac:dyDescent="0.2">
      <c r="A3984" s="1"/>
      <c r="B3984" s="1"/>
      <c r="C3984" s="16"/>
      <c r="D3984" s="1"/>
      <c r="E3984" s="1"/>
      <c r="F3984" s="1"/>
      <c r="G3984" s="1"/>
      <c r="H3984" s="11"/>
      <c r="I3984" s="11"/>
      <c r="J3984" s="11"/>
      <c r="K3984" s="2"/>
      <c r="L3984" s="2"/>
      <c r="M3984" s="1"/>
    </row>
    <row r="3985" spans="1:13" x14ac:dyDescent="0.2">
      <c r="A3985" s="1"/>
      <c r="B3985" s="1"/>
      <c r="C3985" s="16"/>
      <c r="D3985" s="1"/>
      <c r="E3985" s="1"/>
      <c r="F3985" s="1"/>
      <c r="G3985" s="1"/>
      <c r="H3985" s="11"/>
      <c r="I3985" s="11"/>
      <c r="J3985" s="11"/>
      <c r="K3985" s="2"/>
      <c r="L3985" s="2"/>
      <c r="M3985" s="1"/>
    </row>
    <row r="3986" spans="1:13" x14ac:dyDescent="0.2">
      <c r="A3986" s="1"/>
      <c r="B3986" s="1"/>
      <c r="C3986" s="16"/>
      <c r="D3986" s="1"/>
      <c r="E3986" s="1"/>
      <c r="F3986" s="1"/>
      <c r="G3986" s="1"/>
      <c r="H3986" s="11"/>
      <c r="I3986" s="11"/>
      <c r="J3986" s="11"/>
      <c r="K3986" s="2"/>
      <c r="L3986" s="2"/>
      <c r="M3986" s="1"/>
    </row>
    <row r="3987" spans="1:13" x14ac:dyDescent="0.2">
      <c r="A3987" s="1"/>
      <c r="B3987" s="1"/>
      <c r="C3987" s="16"/>
      <c r="D3987" s="1"/>
      <c r="E3987" s="1"/>
      <c r="F3987" s="1"/>
      <c r="G3987" s="1"/>
      <c r="H3987" s="11"/>
      <c r="I3987" s="11"/>
      <c r="J3987" s="11"/>
      <c r="K3987" s="2"/>
      <c r="L3987" s="2"/>
      <c r="M3987" s="1"/>
    </row>
    <row r="3988" spans="1:13" x14ac:dyDescent="0.2">
      <c r="A3988" s="1"/>
      <c r="B3988" s="1"/>
      <c r="C3988" s="16"/>
      <c r="D3988" s="1"/>
      <c r="E3988" s="1"/>
      <c r="F3988" s="1"/>
      <c r="G3988" s="1"/>
      <c r="H3988" s="11"/>
      <c r="I3988" s="11"/>
      <c r="J3988" s="11"/>
      <c r="K3988" s="2"/>
      <c r="L3988" s="2"/>
      <c r="M3988" s="1"/>
    </row>
    <row r="3989" spans="1:13" x14ac:dyDescent="0.2">
      <c r="A3989" s="1"/>
      <c r="B3989" s="1"/>
      <c r="C3989" s="16"/>
      <c r="D3989" s="1"/>
      <c r="E3989" s="1"/>
      <c r="F3989" s="1"/>
      <c r="G3989" s="1"/>
      <c r="H3989" s="11"/>
      <c r="I3989" s="11"/>
      <c r="J3989" s="11"/>
      <c r="K3989" s="2"/>
      <c r="L3989" s="2"/>
      <c r="M3989" s="1"/>
    </row>
    <row r="3990" spans="1:13" x14ac:dyDescent="0.2">
      <c r="A3990" s="1"/>
      <c r="B3990" s="1"/>
      <c r="C3990" s="16"/>
      <c r="D3990" s="1"/>
      <c r="E3990" s="1"/>
      <c r="F3990" s="1"/>
      <c r="G3990" s="1"/>
      <c r="H3990" s="11"/>
      <c r="I3990" s="11"/>
      <c r="J3990" s="11"/>
      <c r="K3990" s="2"/>
      <c r="L3990" s="2"/>
      <c r="M3990" s="1"/>
    </row>
    <row r="3991" spans="1:13" x14ac:dyDescent="0.2">
      <c r="A3991" s="1"/>
      <c r="B3991" s="1"/>
      <c r="C3991" s="16"/>
      <c r="D3991" s="1"/>
      <c r="E3991" s="1"/>
      <c r="F3991" s="1"/>
      <c r="G3991" s="1"/>
      <c r="H3991" s="11"/>
      <c r="I3991" s="11"/>
      <c r="J3991" s="11"/>
      <c r="K3991" s="2"/>
      <c r="L3991" s="2"/>
      <c r="M3991" s="1"/>
    </row>
    <row r="3992" spans="1:13" x14ac:dyDescent="0.2">
      <c r="A3992" s="1"/>
      <c r="B3992" s="1"/>
      <c r="C3992" s="16"/>
      <c r="D3992" s="1"/>
      <c r="E3992" s="1"/>
      <c r="F3992" s="1"/>
      <c r="G3992" s="1"/>
      <c r="H3992" s="11"/>
      <c r="I3992" s="11"/>
      <c r="J3992" s="11"/>
      <c r="K3992" s="2"/>
      <c r="L3992" s="2"/>
      <c r="M3992" s="1"/>
    </row>
    <row r="3993" spans="1:13" x14ac:dyDescent="0.2">
      <c r="A3993" s="1"/>
      <c r="B3993" s="1"/>
      <c r="C3993" s="16"/>
      <c r="D3993" s="1"/>
      <c r="E3993" s="1"/>
      <c r="F3993" s="1"/>
      <c r="G3993" s="1"/>
      <c r="H3993" s="11"/>
      <c r="I3993" s="11"/>
      <c r="J3993" s="11"/>
      <c r="K3993" s="2"/>
      <c r="L3993" s="2"/>
      <c r="M3993" s="1"/>
    </row>
    <row r="3994" spans="1:13" x14ac:dyDescent="0.2">
      <c r="A3994" s="1"/>
      <c r="B3994" s="1"/>
      <c r="C3994" s="16"/>
      <c r="D3994" s="1"/>
      <c r="E3994" s="1"/>
      <c r="F3994" s="1"/>
      <c r="G3994" s="1"/>
      <c r="H3994" s="11"/>
      <c r="I3994" s="11"/>
      <c r="J3994" s="11"/>
      <c r="K3994" s="2"/>
      <c r="L3994" s="2"/>
      <c r="M3994" s="1"/>
    </row>
    <row r="3995" spans="1:13" x14ac:dyDescent="0.2">
      <c r="A3995" s="1"/>
      <c r="B3995" s="1"/>
      <c r="C3995" s="16"/>
      <c r="D3995" s="1"/>
      <c r="E3995" s="1"/>
      <c r="F3995" s="1"/>
      <c r="G3995" s="1"/>
      <c r="H3995" s="11"/>
      <c r="I3995" s="11"/>
      <c r="J3995" s="11"/>
      <c r="K3995" s="2"/>
      <c r="L3995" s="2"/>
      <c r="M3995" s="1"/>
    </row>
    <row r="3996" spans="1:13" x14ac:dyDescent="0.2">
      <c r="A3996" s="1"/>
      <c r="B3996" s="1"/>
      <c r="C3996" s="16"/>
      <c r="D3996" s="1"/>
      <c r="E3996" s="1"/>
      <c r="F3996" s="1"/>
      <c r="G3996" s="1"/>
      <c r="H3996" s="11"/>
      <c r="I3996" s="11"/>
      <c r="J3996" s="11"/>
      <c r="K3996" s="2"/>
      <c r="L3996" s="2"/>
      <c r="M3996" s="1"/>
    </row>
    <row r="3997" spans="1:13" x14ac:dyDescent="0.2">
      <c r="A3997" s="1"/>
      <c r="B3997" s="1"/>
      <c r="C3997" s="16"/>
      <c r="D3997" s="1"/>
      <c r="E3997" s="1"/>
      <c r="F3997" s="1"/>
      <c r="G3997" s="1"/>
      <c r="H3997" s="11"/>
      <c r="I3997" s="11"/>
      <c r="J3997" s="11"/>
      <c r="K3997" s="2"/>
      <c r="L3997" s="2"/>
      <c r="M3997" s="1"/>
    </row>
    <row r="3998" spans="1:13" x14ac:dyDescent="0.2">
      <c r="A3998" s="1"/>
      <c r="B3998" s="1"/>
      <c r="C3998" s="16"/>
      <c r="D3998" s="1"/>
      <c r="E3998" s="1"/>
      <c r="F3998" s="1"/>
      <c r="G3998" s="1"/>
      <c r="H3998" s="11"/>
      <c r="I3998" s="11"/>
      <c r="J3998" s="11"/>
      <c r="K3998" s="2"/>
      <c r="L3998" s="2"/>
      <c r="M3998" s="1"/>
    </row>
    <row r="3999" spans="1:13" x14ac:dyDescent="0.2">
      <c r="A3999" s="1"/>
      <c r="B3999" s="1"/>
      <c r="C3999" s="16"/>
      <c r="D3999" s="1"/>
      <c r="E3999" s="1"/>
      <c r="F3999" s="1"/>
      <c r="G3999" s="1"/>
      <c r="H3999" s="11"/>
      <c r="I3999" s="11"/>
      <c r="J3999" s="11"/>
      <c r="K3999" s="2"/>
      <c r="L3999" s="2"/>
      <c r="M3999" s="1"/>
    </row>
    <row r="4000" spans="1:13" x14ac:dyDescent="0.2">
      <c r="A4000" s="1"/>
      <c r="B4000" s="1"/>
      <c r="C4000" s="16"/>
      <c r="D4000" s="1"/>
      <c r="E4000" s="1"/>
      <c r="F4000" s="1"/>
      <c r="G4000" s="1"/>
      <c r="H4000" s="11"/>
      <c r="I4000" s="11"/>
      <c r="J4000" s="11"/>
      <c r="K4000" s="2"/>
      <c r="L4000" s="2"/>
      <c r="M4000" s="1"/>
    </row>
    <row r="4001" spans="1:13" x14ac:dyDescent="0.2">
      <c r="A4001" s="1"/>
      <c r="B4001" s="1"/>
      <c r="C4001" s="16"/>
      <c r="D4001" s="1"/>
      <c r="E4001" s="1"/>
      <c r="F4001" s="1"/>
      <c r="G4001" s="1"/>
      <c r="H4001" s="11"/>
      <c r="I4001" s="11"/>
      <c r="J4001" s="11"/>
      <c r="K4001" s="2"/>
      <c r="L4001" s="2"/>
      <c r="M4001" s="1"/>
    </row>
    <row r="4002" spans="1:13" x14ac:dyDescent="0.2">
      <c r="A4002" s="1"/>
      <c r="B4002" s="1"/>
      <c r="C4002" s="16"/>
      <c r="D4002" s="1"/>
      <c r="E4002" s="1"/>
      <c r="F4002" s="1"/>
      <c r="G4002" s="1"/>
      <c r="H4002" s="11"/>
      <c r="I4002" s="11"/>
      <c r="J4002" s="11"/>
      <c r="K4002" s="2"/>
      <c r="L4002" s="2"/>
      <c r="M4002" s="1"/>
    </row>
    <row r="4003" spans="1:13" x14ac:dyDescent="0.2">
      <c r="A4003" s="1"/>
      <c r="B4003" s="1"/>
      <c r="C4003" s="16"/>
      <c r="D4003" s="1"/>
      <c r="E4003" s="1"/>
      <c r="F4003" s="1"/>
      <c r="G4003" s="1"/>
      <c r="H4003" s="11"/>
      <c r="I4003" s="11"/>
      <c r="J4003" s="11"/>
      <c r="K4003" s="2"/>
      <c r="L4003" s="2"/>
      <c r="M4003" s="1"/>
    </row>
    <row r="4004" spans="1:13" x14ac:dyDescent="0.2">
      <c r="A4004" s="1"/>
      <c r="B4004" s="1"/>
      <c r="C4004" s="16"/>
      <c r="D4004" s="1"/>
      <c r="E4004" s="1"/>
      <c r="F4004" s="1"/>
      <c r="G4004" s="1"/>
      <c r="H4004" s="11"/>
      <c r="I4004" s="11"/>
      <c r="J4004" s="11"/>
      <c r="K4004" s="2"/>
      <c r="L4004" s="2"/>
      <c r="M4004" s="1"/>
    </row>
    <row r="4005" spans="1:13" x14ac:dyDescent="0.2">
      <c r="A4005" s="1"/>
      <c r="B4005" s="1"/>
      <c r="C4005" s="16"/>
      <c r="D4005" s="1"/>
      <c r="E4005" s="1"/>
      <c r="F4005" s="1"/>
      <c r="G4005" s="1"/>
      <c r="H4005" s="11"/>
      <c r="I4005" s="11"/>
      <c r="J4005" s="11"/>
      <c r="K4005" s="2"/>
      <c r="L4005" s="2"/>
      <c r="M4005" s="1"/>
    </row>
    <row r="4006" spans="1:13" x14ac:dyDescent="0.2">
      <c r="A4006" s="1"/>
      <c r="B4006" s="1"/>
      <c r="C4006" s="16"/>
      <c r="D4006" s="1"/>
      <c r="E4006" s="1"/>
      <c r="F4006" s="1"/>
      <c r="G4006" s="1"/>
      <c r="H4006" s="11"/>
      <c r="I4006" s="11"/>
      <c r="J4006" s="11"/>
      <c r="K4006" s="2"/>
      <c r="L4006" s="2"/>
      <c r="M4006" s="1"/>
    </row>
    <row r="4007" spans="1:13" x14ac:dyDescent="0.2">
      <c r="A4007" s="1"/>
      <c r="B4007" s="1"/>
      <c r="C4007" s="16"/>
      <c r="D4007" s="1"/>
      <c r="E4007" s="1"/>
      <c r="F4007" s="1"/>
      <c r="G4007" s="1"/>
      <c r="H4007" s="11"/>
      <c r="I4007" s="11"/>
      <c r="J4007" s="11"/>
      <c r="K4007" s="2"/>
      <c r="L4007" s="2"/>
      <c r="M4007" s="1"/>
    </row>
    <row r="4008" spans="1:13" x14ac:dyDescent="0.2">
      <c r="A4008" s="1"/>
      <c r="B4008" s="1"/>
      <c r="C4008" s="16"/>
      <c r="D4008" s="1"/>
      <c r="E4008" s="1"/>
      <c r="F4008" s="1"/>
      <c r="G4008" s="1"/>
      <c r="H4008" s="11"/>
      <c r="I4008" s="11"/>
      <c r="J4008" s="11"/>
      <c r="K4008" s="2"/>
      <c r="L4008" s="2"/>
      <c r="M4008" s="1"/>
    </row>
    <row r="4009" spans="1:13" x14ac:dyDescent="0.2">
      <c r="A4009" s="1"/>
      <c r="B4009" s="1"/>
      <c r="C4009" s="16"/>
      <c r="D4009" s="1"/>
      <c r="E4009" s="1"/>
      <c r="F4009" s="1"/>
      <c r="G4009" s="1"/>
      <c r="H4009" s="11"/>
      <c r="I4009" s="11"/>
      <c r="J4009" s="11"/>
      <c r="K4009" s="2"/>
      <c r="L4009" s="2"/>
      <c r="M4009" s="1"/>
    </row>
    <row r="4010" spans="1:13" x14ac:dyDescent="0.2">
      <c r="A4010" s="1"/>
      <c r="B4010" s="1"/>
      <c r="C4010" s="16"/>
      <c r="D4010" s="1"/>
      <c r="E4010" s="1"/>
      <c r="F4010" s="1"/>
      <c r="G4010" s="1"/>
      <c r="H4010" s="11"/>
      <c r="I4010" s="11"/>
      <c r="J4010" s="11"/>
      <c r="K4010" s="2"/>
      <c r="L4010" s="2"/>
      <c r="M4010" s="1"/>
    </row>
    <row r="4011" spans="1:13" x14ac:dyDescent="0.2">
      <c r="A4011" s="1"/>
      <c r="B4011" s="1"/>
      <c r="C4011" s="16"/>
      <c r="D4011" s="1"/>
      <c r="E4011" s="1"/>
      <c r="F4011" s="1"/>
      <c r="G4011" s="1"/>
      <c r="H4011" s="11"/>
      <c r="I4011" s="11"/>
      <c r="J4011" s="11"/>
      <c r="K4011" s="2"/>
      <c r="L4011" s="2"/>
      <c r="M4011" s="1"/>
    </row>
    <row r="4012" spans="1:13" x14ac:dyDescent="0.2">
      <c r="A4012" s="1"/>
      <c r="B4012" s="1"/>
      <c r="C4012" s="16"/>
      <c r="D4012" s="1"/>
      <c r="E4012" s="1"/>
      <c r="F4012" s="1"/>
      <c r="G4012" s="1"/>
      <c r="H4012" s="11"/>
      <c r="I4012" s="11"/>
      <c r="J4012" s="11"/>
      <c r="K4012" s="2"/>
      <c r="L4012" s="2"/>
      <c r="M4012" s="1"/>
    </row>
    <row r="4013" spans="1:13" x14ac:dyDescent="0.2">
      <c r="A4013" s="1"/>
      <c r="B4013" s="1"/>
      <c r="C4013" s="16"/>
      <c r="D4013" s="1"/>
      <c r="E4013" s="1"/>
      <c r="F4013" s="1"/>
      <c r="G4013" s="1"/>
      <c r="H4013" s="11"/>
      <c r="I4013" s="11"/>
      <c r="J4013" s="11"/>
      <c r="K4013" s="2"/>
      <c r="L4013" s="2"/>
      <c r="M4013" s="1"/>
    </row>
    <row r="4014" spans="1:13" x14ac:dyDescent="0.2">
      <c r="A4014" s="1"/>
      <c r="B4014" s="1"/>
      <c r="C4014" s="16"/>
      <c r="D4014" s="1"/>
      <c r="E4014" s="1"/>
      <c r="F4014" s="1"/>
      <c r="G4014" s="1"/>
      <c r="H4014" s="11"/>
      <c r="I4014" s="11"/>
      <c r="J4014" s="11"/>
      <c r="K4014" s="2"/>
      <c r="L4014" s="2"/>
      <c r="M4014" s="1"/>
    </row>
    <row r="4015" spans="1:13" x14ac:dyDescent="0.2">
      <c r="A4015" s="1"/>
      <c r="B4015" s="1"/>
      <c r="C4015" s="16"/>
      <c r="D4015" s="1"/>
      <c r="E4015" s="1"/>
      <c r="F4015" s="1"/>
      <c r="G4015" s="1"/>
      <c r="H4015" s="11"/>
      <c r="I4015" s="11"/>
      <c r="J4015" s="11"/>
      <c r="K4015" s="2"/>
      <c r="L4015" s="2"/>
      <c r="M4015" s="1"/>
    </row>
    <row r="4016" spans="1:13" x14ac:dyDescent="0.2">
      <c r="A4016" s="1"/>
      <c r="B4016" s="1"/>
      <c r="C4016" s="16"/>
      <c r="D4016" s="1"/>
      <c r="E4016" s="1"/>
      <c r="F4016" s="1"/>
      <c r="G4016" s="1"/>
      <c r="H4016" s="11"/>
      <c r="I4016" s="11"/>
      <c r="J4016" s="11"/>
      <c r="K4016" s="2"/>
      <c r="L4016" s="2"/>
      <c r="M4016" s="1"/>
    </row>
    <row r="4017" spans="1:13" x14ac:dyDescent="0.2">
      <c r="A4017" s="1"/>
      <c r="B4017" s="1"/>
      <c r="C4017" s="16"/>
      <c r="D4017" s="1"/>
      <c r="E4017" s="1"/>
      <c r="F4017" s="1"/>
      <c r="G4017" s="1"/>
      <c r="H4017" s="11"/>
      <c r="I4017" s="11"/>
      <c r="J4017" s="11"/>
      <c r="K4017" s="2"/>
      <c r="L4017" s="2"/>
      <c r="M4017" s="1"/>
    </row>
    <row r="4018" spans="1:13" x14ac:dyDescent="0.2">
      <c r="A4018" s="1"/>
      <c r="B4018" s="1"/>
      <c r="C4018" s="16"/>
      <c r="D4018" s="1"/>
      <c r="E4018" s="1"/>
      <c r="F4018" s="1"/>
      <c r="G4018" s="1"/>
      <c r="H4018" s="11"/>
      <c r="I4018" s="11"/>
      <c r="J4018" s="11"/>
      <c r="K4018" s="2"/>
      <c r="L4018" s="2"/>
      <c r="M4018" s="1"/>
    </row>
    <row r="4019" spans="1:13" x14ac:dyDescent="0.2">
      <c r="A4019" s="1"/>
      <c r="B4019" s="1"/>
      <c r="C4019" s="16"/>
      <c r="D4019" s="1"/>
      <c r="E4019" s="1"/>
      <c r="F4019" s="1"/>
      <c r="G4019" s="1"/>
      <c r="H4019" s="11"/>
      <c r="I4019" s="11"/>
      <c r="J4019" s="11"/>
      <c r="K4019" s="2"/>
      <c r="L4019" s="2"/>
      <c r="M4019" s="1"/>
    </row>
    <row r="4020" spans="1:13" x14ac:dyDescent="0.2">
      <c r="A4020" s="1"/>
      <c r="B4020" s="1"/>
      <c r="C4020" s="16"/>
      <c r="D4020" s="1"/>
      <c r="E4020" s="1"/>
      <c r="F4020" s="1"/>
      <c r="G4020" s="1"/>
      <c r="H4020" s="11"/>
      <c r="I4020" s="11"/>
      <c r="J4020" s="11"/>
      <c r="K4020" s="2"/>
      <c r="L4020" s="2"/>
      <c r="M4020" s="1"/>
    </row>
    <row r="4021" spans="1:13" x14ac:dyDescent="0.2">
      <c r="A4021" s="1"/>
      <c r="B4021" s="1"/>
      <c r="C4021" s="16"/>
      <c r="D4021" s="1"/>
      <c r="E4021" s="1"/>
      <c r="F4021" s="1"/>
      <c r="G4021" s="1"/>
      <c r="H4021" s="11"/>
      <c r="I4021" s="11"/>
      <c r="J4021" s="11"/>
      <c r="K4021" s="2"/>
      <c r="L4021" s="2"/>
      <c r="M4021" s="1"/>
    </row>
    <row r="4022" spans="1:13" x14ac:dyDescent="0.2">
      <c r="A4022" s="1"/>
      <c r="B4022" s="1"/>
      <c r="C4022" s="16"/>
      <c r="D4022" s="1"/>
      <c r="E4022" s="1"/>
      <c r="F4022" s="1"/>
      <c r="G4022" s="1"/>
      <c r="H4022" s="11"/>
      <c r="I4022" s="11"/>
      <c r="J4022" s="11"/>
      <c r="K4022" s="2"/>
      <c r="L4022" s="2"/>
      <c r="M4022" s="1"/>
    </row>
    <row r="4023" spans="1:13" x14ac:dyDescent="0.2">
      <c r="A4023" s="1"/>
      <c r="B4023" s="1"/>
      <c r="C4023" s="16"/>
      <c r="D4023" s="1"/>
      <c r="E4023" s="1"/>
      <c r="F4023" s="1"/>
      <c r="G4023" s="1"/>
      <c r="H4023" s="11"/>
      <c r="I4023" s="11"/>
      <c r="J4023" s="11"/>
      <c r="K4023" s="2"/>
      <c r="L4023" s="2"/>
      <c r="M4023" s="1"/>
    </row>
    <row r="4024" spans="1:13" x14ac:dyDescent="0.2">
      <c r="A4024" s="1"/>
      <c r="B4024" s="1"/>
      <c r="C4024" s="16"/>
      <c r="D4024" s="1"/>
      <c r="E4024" s="1"/>
      <c r="F4024" s="1"/>
      <c r="G4024" s="1"/>
      <c r="H4024" s="11"/>
      <c r="I4024" s="11"/>
      <c r="J4024" s="11"/>
      <c r="K4024" s="2"/>
      <c r="L4024" s="2"/>
      <c r="M4024" s="1"/>
    </row>
    <row r="4025" spans="1:13" x14ac:dyDescent="0.2">
      <c r="A4025" s="1"/>
      <c r="B4025" s="1"/>
      <c r="C4025" s="16"/>
      <c r="D4025" s="1"/>
      <c r="E4025" s="1"/>
      <c r="F4025" s="1"/>
      <c r="G4025" s="1"/>
      <c r="H4025" s="11"/>
      <c r="I4025" s="11"/>
      <c r="J4025" s="11"/>
      <c r="K4025" s="2"/>
      <c r="L4025" s="2"/>
      <c r="M4025" s="1"/>
    </row>
    <row r="4026" spans="1:13" x14ac:dyDescent="0.2">
      <c r="A4026" s="1"/>
      <c r="B4026" s="1"/>
      <c r="C4026" s="16"/>
      <c r="D4026" s="1"/>
      <c r="E4026" s="1"/>
      <c r="F4026" s="1"/>
      <c r="G4026" s="1"/>
      <c r="H4026" s="11"/>
      <c r="I4026" s="11"/>
      <c r="J4026" s="11"/>
      <c r="K4026" s="2"/>
      <c r="L4026" s="2"/>
      <c r="M4026" s="1"/>
    </row>
    <row r="4027" spans="1:13" x14ac:dyDescent="0.2">
      <c r="A4027" s="1"/>
      <c r="B4027" s="1"/>
      <c r="C4027" s="16"/>
      <c r="D4027" s="1"/>
      <c r="E4027" s="1"/>
      <c r="F4027" s="1"/>
      <c r="G4027" s="1"/>
      <c r="H4027" s="11"/>
      <c r="I4027" s="11"/>
      <c r="J4027" s="11"/>
      <c r="K4027" s="2"/>
      <c r="L4027" s="2"/>
      <c r="M4027" s="1"/>
    </row>
    <row r="4028" spans="1:13" x14ac:dyDescent="0.2">
      <c r="A4028" s="1"/>
      <c r="B4028" s="1"/>
      <c r="C4028" s="16"/>
      <c r="D4028" s="1"/>
      <c r="E4028" s="1"/>
      <c r="F4028" s="1"/>
      <c r="G4028" s="1"/>
      <c r="H4028" s="11"/>
      <c r="I4028" s="11"/>
      <c r="J4028" s="11"/>
      <c r="K4028" s="2"/>
      <c r="L4028" s="2"/>
      <c r="M4028" s="1"/>
    </row>
    <row r="4029" spans="1:13" x14ac:dyDescent="0.2">
      <c r="A4029" s="1"/>
      <c r="B4029" s="1"/>
      <c r="C4029" s="16"/>
      <c r="D4029" s="1"/>
      <c r="E4029" s="1"/>
      <c r="F4029" s="1"/>
      <c r="G4029" s="1"/>
      <c r="H4029" s="11"/>
      <c r="I4029" s="11"/>
      <c r="J4029" s="11"/>
      <c r="K4029" s="2"/>
      <c r="L4029" s="2"/>
      <c r="M4029" s="1"/>
    </row>
    <row r="4030" spans="1:13" x14ac:dyDescent="0.2">
      <c r="A4030" s="1"/>
      <c r="B4030" s="1"/>
      <c r="C4030" s="16"/>
      <c r="D4030" s="1"/>
      <c r="E4030" s="1"/>
      <c r="F4030" s="1"/>
      <c r="G4030" s="1"/>
      <c r="H4030" s="11"/>
      <c r="I4030" s="11"/>
      <c r="J4030" s="11"/>
      <c r="K4030" s="2"/>
      <c r="L4030" s="2"/>
      <c r="M4030" s="1"/>
    </row>
    <row r="4031" spans="1:13" x14ac:dyDescent="0.2">
      <c r="A4031" s="1"/>
      <c r="B4031" s="1"/>
      <c r="C4031" s="16"/>
      <c r="D4031" s="1"/>
      <c r="E4031" s="1"/>
      <c r="F4031" s="1"/>
      <c r="G4031" s="1"/>
      <c r="H4031" s="11"/>
      <c r="I4031" s="11"/>
      <c r="J4031" s="11"/>
      <c r="K4031" s="2"/>
      <c r="L4031" s="2"/>
      <c r="M4031" s="1"/>
    </row>
    <row r="4032" spans="1:13" x14ac:dyDescent="0.2">
      <c r="A4032" s="1"/>
      <c r="B4032" s="1"/>
      <c r="C4032" s="16"/>
      <c r="D4032" s="1"/>
      <c r="E4032" s="1"/>
      <c r="F4032" s="1"/>
      <c r="G4032" s="1"/>
      <c r="H4032" s="11"/>
      <c r="I4032" s="11"/>
      <c r="J4032" s="11"/>
      <c r="K4032" s="2"/>
      <c r="L4032" s="2"/>
      <c r="M4032" s="1"/>
    </row>
    <row r="4033" spans="1:13" x14ac:dyDescent="0.2">
      <c r="A4033" s="1"/>
      <c r="B4033" s="1"/>
      <c r="C4033" s="16"/>
      <c r="D4033" s="1"/>
      <c r="E4033" s="1"/>
      <c r="F4033" s="1"/>
      <c r="G4033" s="1"/>
      <c r="H4033" s="11"/>
      <c r="I4033" s="11"/>
      <c r="J4033" s="11"/>
      <c r="K4033" s="2"/>
      <c r="L4033" s="2"/>
      <c r="M4033" s="1"/>
    </row>
    <row r="4034" spans="1:13" x14ac:dyDescent="0.2">
      <c r="A4034" s="1"/>
      <c r="B4034" s="1"/>
      <c r="C4034" s="16"/>
      <c r="D4034" s="1"/>
      <c r="E4034" s="1"/>
      <c r="F4034" s="1"/>
      <c r="G4034" s="1"/>
      <c r="H4034" s="11"/>
      <c r="I4034" s="11"/>
      <c r="J4034" s="11"/>
      <c r="K4034" s="2"/>
      <c r="L4034" s="2"/>
      <c r="M4034" s="1"/>
    </row>
    <row r="4035" spans="1:13" x14ac:dyDescent="0.2">
      <c r="A4035" s="1"/>
      <c r="B4035" s="1"/>
      <c r="C4035" s="16"/>
      <c r="D4035" s="1"/>
      <c r="E4035" s="1"/>
      <c r="F4035" s="1"/>
      <c r="G4035" s="1"/>
      <c r="H4035" s="11"/>
      <c r="I4035" s="11"/>
      <c r="J4035" s="11"/>
      <c r="K4035" s="2"/>
      <c r="L4035" s="2"/>
      <c r="M4035" s="1"/>
    </row>
    <row r="4036" spans="1:13" x14ac:dyDescent="0.2">
      <c r="A4036" s="1"/>
      <c r="B4036" s="1"/>
      <c r="C4036" s="16"/>
      <c r="D4036" s="1"/>
      <c r="E4036" s="1"/>
      <c r="F4036" s="1"/>
      <c r="G4036" s="1"/>
      <c r="H4036" s="11"/>
      <c r="I4036" s="11"/>
      <c r="J4036" s="11"/>
      <c r="K4036" s="2"/>
      <c r="L4036" s="2"/>
      <c r="M4036" s="1"/>
    </row>
    <row r="4037" spans="1:13" x14ac:dyDescent="0.2">
      <c r="A4037" s="1"/>
      <c r="B4037" s="1"/>
      <c r="C4037" s="16"/>
      <c r="D4037" s="1"/>
      <c r="E4037" s="1"/>
      <c r="F4037" s="1"/>
      <c r="G4037" s="1"/>
      <c r="H4037" s="11"/>
      <c r="I4037" s="11"/>
      <c r="J4037" s="11"/>
      <c r="K4037" s="2"/>
      <c r="L4037" s="2"/>
      <c r="M4037" s="1"/>
    </row>
    <row r="4038" spans="1:13" x14ac:dyDescent="0.2">
      <c r="A4038" s="1"/>
      <c r="B4038" s="1"/>
      <c r="C4038" s="16"/>
      <c r="D4038" s="1"/>
      <c r="E4038" s="1"/>
      <c r="F4038" s="1"/>
      <c r="G4038" s="1"/>
      <c r="H4038" s="11"/>
      <c r="I4038" s="11"/>
      <c r="J4038" s="11"/>
      <c r="K4038" s="2"/>
      <c r="L4038" s="2"/>
      <c r="M4038" s="1"/>
    </row>
    <row r="4039" spans="1:13" x14ac:dyDescent="0.2">
      <c r="A4039" s="1"/>
      <c r="B4039" s="1"/>
      <c r="C4039" s="16"/>
      <c r="D4039" s="1"/>
      <c r="E4039" s="1"/>
      <c r="F4039" s="1"/>
      <c r="G4039" s="1"/>
      <c r="H4039" s="11"/>
      <c r="I4039" s="11"/>
      <c r="J4039" s="11"/>
      <c r="K4039" s="2"/>
      <c r="L4039" s="2"/>
      <c r="M4039" s="1"/>
    </row>
    <row r="4040" spans="1:13" x14ac:dyDescent="0.2">
      <c r="A4040" s="1"/>
      <c r="B4040" s="1"/>
      <c r="C4040" s="16"/>
      <c r="D4040" s="1"/>
      <c r="E4040" s="1"/>
      <c r="F4040" s="1"/>
      <c r="G4040" s="1"/>
      <c r="H4040" s="11"/>
      <c r="I4040" s="11"/>
      <c r="J4040" s="11"/>
      <c r="K4040" s="2"/>
      <c r="L4040" s="2"/>
      <c r="M4040" s="1"/>
    </row>
    <row r="4041" spans="1:13" x14ac:dyDescent="0.2">
      <c r="A4041" s="1"/>
      <c r="B4041" s="1"/>
      <c r="C4041" s="16"/>
      <c r="D4041" s="1"/>
      <c r="E4041" s="1"/>
      <c r="F4041" s="1"/>
      <c r="G4041" s="1"/>
      <c r="H4041" s="11"/>
      <c r="I4041" s="11"/>
      <c r="J4041" s="11"/>
      <c r="K4041" s="2"/>
      <c r="L4041" s="2"/>
      <c r="M4041" s="1"/>
    </row>
    <row r="4042" spans="1:13" x14ac:dyDescent="0.2">
      <c r="A4042" s="1"/>
      <c r="B4042" s="1"/>
      <c r="C4042" s="16"/>
      <c r="D4042" s="1"/>
      <c r="E4042" s="1"/>
      <c r="F4042" s="1"/>
      <c r="G4042" s="1"/>
      <c r="H4042" s="11"/>
      <c r="I4042" s="11"/>
      <c r="J4042" s="11"/>
      <c r="K4042" s="2"/>
      <c r="L4042" s="2"/>
      <c r="M4042" s="1"/>
    </row>
    <row r="4043" spans="1:13" x14ac:dyDescent="0.2">
      <c r="A4043" s="1"/>
      <c r="B4043" s="1"/>
      <c r="C4043" s="16"/>
      <c r="D4043" s="1"/>
      <c r="E4043" s="1"/>
      <c r="F4043" s="1"/>
      <c r="G4043" s="1"/>
      <c r="H4043" s="11"/>
      <c r="I4043" s="11"/>
      <c r="J4043" s="11"/>
      <c r="K4043" s="2"/>
      <c r="L4043" s="2"/>
      <c r="M4043" s="1"/>
    </row>
    <row r="4044" spans="1:13" x14ac:dyDescent="0.2">
      <c r="A4044" s="1"/>
      <c r="B4044" s="1"/>
      <c r="C4044" s="16"/>
      <c r="D4044" s="1"/>
      <c r="E4044" s="1"/>
      <c r="F4044" s="1"/>
      <c r="G4044" s="1"/>
      <c r="H4044" s="11"/>
      <c r="I4044" s="11"/>
      <c r="J4044" s="11"/>
      <c r="K4044" s="2"/>
      <c r="L4044" s="2"/>
      <c r="M4044" s="1"/>
    </row>
    <row r="4045" spans="1:13" x14ac:dyDescent="0.2">
      <c r="A4045" s="1"/>
      <c r="B4045" s="1"/>
      <c r="C4045" s="16"/>
      <c r="D4045" s="1"/>
      <c r="E4045" s="1"/>
      <c r="F4045" s="1"/>
      <c r="G4045" s="1"/>
      <c r="H4045" s="11"/>
      <c r="I4045" s="11"/>
      <c r="J4045" s="11"/>
      <c r="K4045" s="2"/>
      <c r="L4045" s="2"/>
      <c r="M4045" s="1"/>
    </row>
    <row r="4046" spans="1:13" x14ac:dyDescent="0.2">
      <c r="A4046" s="1"/>
      <c r="B4046" s="1"/>
      <c r="C4046" s="16"/>
      <c r="D4046" s="1"/>
      <c r="E4046" s="1"/>
      <c r="F4046" s="1"/>
      <c r="G4046" s="1"/>
      <c r="H4046" s="11"/>
      <c r="I4046" s="11"/>
      <c r="J4046" s="11"/>
      <c r="K4046" s="2"/>
      <c r="L4046" s="2"/>
      <c r="M4046" s="1"/>
    </row>
    <row r="4047" spans="1:13" x14ac:dyDescent="0.2">
      <c r="A4047" s="1"/>
      <c r="B4047" s="1"/>
      <c r="C4047" s="16"/>
      <c r="D4047" s="1"/>
      <c r="E4047" s="1"/>
      <c r="F4047" s="1"/>
      <c r="G4047" s="1"/>
      <c r="H4047" s="11"/>
      <c r="I4047" s="11"/>
      <c r="J4047" s="11"/>
      <c r="K4047" s="2"/>
      <c r="L4047" s="2"/>
      <c r="M4047" s="1"/>
    </row>
    <row r="4048" spans="1:13" x14ac:dyDescent="0.2">
      <c r="A4048" s="1"/>
      <c r="B4048" s="1"/>
      <c r="C4048" s="16"/>
      <c r="D4048" s="1"/>
      <c r="E4048" s="1"/>
      <c r="F4048" s="1"/>
      <c r="G4048" s="1"/>
      <c r="H4048" s="11"/>
      <c r="I4048" s="11"/>
      <c r="J4048" s="11"/>
      <c r="K4048" s="2"/>
      <c r="L4048" s="2"/>
      <c r="M4048" s="1"/>
    </row>
    <row r="4049" spans="1:13" x14ac:dyDescent="0.2">
      <c r="A4049" s="1"/>
      <c r="B4049" s="1"/>
      <c r="C4049" s="16"/>
      <c r="D4049" s="1"/>
      <c r="E4049" s="1"/>
      <c r="F4049" s="1"/>
      <c r="G4049" s="1"/>
      <c r="H4049" s="11"/>
      <c r="I4049" s="11"/>
      <c r="J4049" s="11"/>
      <c r="K4049" s="2"/>
      <c r="L4049" s="2"/>
      <c r="M4049" s="1"/>
    </row>
    <row r="4050" spans="1:13" x14ac:dyDescent="0.2">
      <c r="A4050" s="1"/>
      <c r="B4050" s="1"/>
      <c r="C4050" s="16"/>
      <c r="D4050" s="1"/>
      <c r="E4050" s="1"/>
      <c r="F4050" s="1"/>
      <c r="G4050" s="1"/>
      <c r="H4050" s="11"/>
      <c r="I4050" s="11"/>
      <c r="J4050" s="11"/>
      <c r="K4050" s="2"/>
      <c r="L4050" s="2"/>
      <c r="M4050" s="1"/>
    </row>
    <row r="4051" spans="1:13" x14ac:dyDescent="0.2">
      <c r="A4051" s="1"/>
      <c r="B4051" s="1"/>
      <c r="C4051" s="16"/>
      <c r="D4051" s="1"/>
      <c r="E4051" s="1"/>
      <c r="F4051" s="1"/>
      <c r="G4051" s="1"/>
      <c r="H4051" s="11"/>
      <c r="I4051" s="11"/>
      <c r="J4051" s="11"/>
      <c r="K4051" s="2"/>
      <c r="L4051" s="2"/>
      <c r="M4051" s="1"/>
    </row>
    <row r="4052" spans="1:13" x14ac:dyDescent="0.2">
      <c r="A4052" s="1"/>
      <c r="B4052" s="1"/>
      <c r="C4052" s="16"/>
      <c r="D4052" s="1"/>
      <c r="E4052" s="1"/>
      <c r="F4052" s="1"/>
      <c r="G4052" s="1"/>
      <c r="H4052" s="11"/>
      <c r="I4052" s="11"/>
      <c r="J4052" s="11"/>
      <c r="K4052" s="2"/>
      <c r="L4052" s="2"/>
      <c r="M4052" s="1"/>
    </row>
    <row r="4053" spans="1:13" x14ac:dyDescent="0.2">
      <c r="A4053" s="1"/>
      <c r="B4053" s="1"/>
      <c r="C4053" s="16"/>
      <c r="D4053" s="1"/>
      <c r="E4053" s="1"/>
      <c r="F4053" s="1"/>
      <c r="G4053" s="1"/>
      <c r="H4053" s="11"/>
      <c r="I4053" s="11"/>
      <c r="J4053" s="11"/>
      <c r="K4053" s="2"/>
      <c r="L4053" s="2"/>
      <c r="M4053" s="1"/>
    </row>
    <row r="4054" spans="1:13" x14ac:dyDescent="0.2">
      <c r="A4054" s="1"/>
      <c r="B4054" s="1"/>
      <c r="C4054" s="16"/>
      <c r="D4054" s="1"/>
      <c r="E4054" s="1"/>
      <c r="F4054" s="1"/>
      <c r="G4054" s="1"/>
      <c r="H4054" s="11"/>
      <c r="I4054" s="11"/>
      <c r="J4054" s="11"/>
      <c r="K4054" s="2"/>
      <c r="L4054" s="2"/>
      <c r="M4054" s="1"/>
    </row>
    <row r="4055" spans="1:13" x14ac:dyDescent="0.2">
      <c r="A4055" s="1"/>
      <c r="B4055" s="1"/>
      <c r="C4055" s="16"/>
      <c r="D4055" s="1"/>
      <c r="E4055" s="1"/>
      <c r="F4055" s="1"/>
      <c r="G4055" s="1"/>
      <c r="H4055" s="11"/>
      <c r="I4055" s="11"/>
      <c r="J4055" s="11"/>
      <c r="K4055" s="2"/>
      <c r="L4055" s="2"/>
      <c r="M4055" s="1"/>
    </row>
    <row r="4056" spans="1:13" x14ac:dyDescent="0.2">
      <c r="A4056" s="1"/>
      <c r="B4056" s="1"/>
      <c r="C4056" s="16"/>
      <c r="D4056" s="1"/>
      <c r="E4056" s="1"/>
      <c r="F4056" s="1"/>
      <c r="G4056" s="1"/>
      <c r="H4056" s="11"/>
      <c r="I4056" s="11"/>
      <c r="J4056" s="11"/>
      <c r="K4056" s="2"/>
      <c r="L4056" s="2"/>
      <c r="M4056" s="1"/>
    </row>
    <row r="4057" spans="1:13" x14ac:dyDescent="0.2">
      <c r="A4057" s="1"/>
      <c r="B4057" s="1"/>
      <c r="C4057" s="16"/>
      <c r="D4057" s="1"/>
      <c r="E4057" s="1"/>
      <c r="F4057" s="1"/>
      <c r="G4057" s="1"/>
      <c r="H4057" s="11"/>
      <c r="I4057" s="11"/>
      <c r="J4057" s="11"/>
      <c r="K4057" s="2"/>
      <c r="L4057" s="2"/>
      <c r="M4057" s="1"/>
    </row>
    <row r="4058" spans="1:13" x14ac:dyDescent="0.2">
      <c r="A4058" s="1"/>
      <c r="B4058" s="1"/>
      <c r="C4058" s="16"/>
      <c r="D4058" s="1"/>
      <c r="E4058" s="1"/>
      <c r="F4058" s="1"/>
      <c r="G4058" s="1"/>
      <c r="H4058" s="11"/>
      <c r="I4058" s="11"/>
      <c r="J4058" s="11"/>
      <c r="K4058" s="2"/>
      <c r="L4058" s="2"/>
      <c r="M4058" s="1"/>
    </row>
    <row r="4059" spans="1:13" x14ac:dyDescent="0.2">
      <c r="A4059" s="1"/>
      <c r="B4059" s="1"/>
      <c r="C4059" s="16"/>
      <c r="D4059" s="1"/>
      <c r="E4059" s="1"/>
      <c r="F4059" s="1"/>
      <c r="G4059" s="1"/>
      <c r="H4059" s="11"/>
      <c r="I4059" s="11"/>
      <c r="J4059" s="11"/>
      <c r="K4059" s="2"/>
      <c r="L4059" s="2"/>
      <c r="M4059" s="1"/>
    </row>
    <row r="4060" spans="1:13" x14ac:dyDescent="0.2">
      <c r="A4060" s="1"/>
      <c r="B4060" s="1"/>
      <c r="C4060" s="16"/>
      <c r="D4060" s="1"/>
      <c r="E4060" s="1"/>
      <c r="F4060" s="1"/>
      <c r="G4060" s="1"/>
      <c r="H4060" s="11"/>
      <c r="I4060" s="11"/>
      <c r="J4060" s="11"/>
      <c r="K4060" s="2"/>
      <c r="L4060" s="2"/>
      <c r="M4060" s="1"/>
    </row>
    <row r="4061" spans="1:13" x14ac:dyDescent="0.2">
      <c r="A4061" s="1"/>
      <c r="B4061" s="1"/>
      <c r="C4061" s="16"/>
      <c r="D4061" s="1"/>
      <c r="E4061" s="1"/>
      <c r="F4061" s="1"/>
      <c r="G4061" s="1"/>
      <c r="H4061" s="11"/>
      <c r="I4061" s="11"/>
      <c r="J4061" s="11"/>
      <c r="K4061" s="2"/>
      <c r="L4061" s="2"/>
      <c r="M4061" s="1"/>
    </row>
    <row r="4062" spans="1:13" x14ac:dyDescent="0.2">
      <c r="A4062" s="1"/>
      <c r="B4062" s="1"/>
      <c r="C4062" s="16"/>
      <c r="D4062" s="1"/>
      <c r="E4062" s="1"/>
      <c r="F4062" s="1"/>
      <c r="G4062" s="1"/>
      <c r="H4062" s="11"/>
      <c r="I4062" s="11"/>
      <c r="J4062" s="11"/>
      <c r="K4062" s="2"/>
      <c r="L4062" s="2"/>
      <c r="M4062" s="1"/>
    </row>
    <row r="4063" spans="1:13" x14ac:dyDescent="0.2">
      <c r="A4063" s="1"/>
      <c r="B4063" s="1"/>
      <c r="C4063" s="16"/>
      <c r="D4063" s="1"/>
      <c r="E4063" s="1"/>
      <c r="F4063" s="1"/>
      <c r="G4063" s="1"/>
      <c r="H4063" s="11"/>
      <c r="I4063" s="11"/>
      <c r="J4063" s="11"/>
      <c r="K4063" s="2"/>
      <c r="L4063" s="2"/>
      <c r="M4063" s="1"/>
    </row>
    <row r="4064" spans="1:13" x14ac:dyDescent="0.2">
      <c r="A4064" s="1"/>
      <c r="B4064" s="1"/>
      <c r="C4064" s="16"/>
      <c r="D4064" s="1"/>
      <c r="E4064" s="1"/>
      <c r="F4064" s="1"/>
      <c r="G4064" s="1"/>
      <c r="H4064" s="11"/>
      <c r="I4064" s="11"/>
      <c r="J4064" s="11"/>
      <c r="K4064" s="2"/>
      <c r="L4064" s="2"/>
      <c r="M4064" s="1"/>
    </row>
    <row r="4065" spans="1:13" x14ac:dyDescent="0.2">
      <c r="A4065" s="1"/>
      <c r="B4065" s="1"/>
      <c r="C4065" s="16"/>
      <c r="D4065" s="1"/>
      <c r="E4065" s="1"/>
      <c r="F4065" s="1"/>
      <c r="G4065" s="1"/>
      <c r="H4065" s="11"/>
      <c r="I4065" s="11"/>
      <c r="J4065" s="11"/>
      <c r="K4065" s="2"/>
      <c r="L4065" s="2"/>
      <c r="M4065" s="1"/>
    </row>
    <row r="4066" spans="1:13" x14ac:dyDescent="0.2">
      <c r="A4066" s="1"/>
      <c r="B4066" s="1"/>
      <c r="C4066" s="16"/>
      <c r="D4066" s="1"/>
      <c r="E4066" s="1"/>
      <c r="F4066" s="1"/>
      <c r="G4066" s="1"/>
      <c r="H4066" s="11"/>
      <c r="I4066" s="11"/>
      <c r="J4066" s="11"/>
      <c r="K4066" s="2"/>
      <c r="L4066" s="2"/>
      <c r="M4066" s="1"/>
    </row>
    <row r="4067" spans="1:13" x14ac:dyDescent="0.2">
      <c r="A4067" s="1"/>
      <c r="B4067" s="1"/>
      <c r="C4067" s="16"/>
      <c r="D4067" s="1"/>
      <c r="E4067" s="1"/>
      <c r="F4067" s="1"/>
      <c r="G4067" s="1"/>
      <c r="H4067" s="11"/>
      <c r="I4067" s="11"/>
      <c r="J4067" s="11"/>
      <c r="K4067" s="2"/>
      <c r="L4067" s="2"/>
      <c r="M4067" s="1"/>
    </row>
    <row r="4068" spans="1:13" x14ac:dyDescent="0.2">
      <c r="A4068" s="1"/>
      <c r="B4068" s="1"/>
      <c r="C4068" s="16"/>
      <c r="D4068" s="1"/>
      <c r="E4068" s="1"/>
      <c r="F4068" s="1"/>
      <c r="G4068" s="1"/>
      <c r="H4068" s="11"/>
      <c r="I4068" s="11"/>
      <c r="J4068" s="11"/>
      <c r="K4068" s="2"/>
      <c r="L4068" s="2"/>
      <c r="M4068" s="1"/>
    </row>
    <row r="4069" spans="1:13" x14ac:dyDescent="0.2">
      <c r="A4069" s="1"/>
      <c r="B4069" s="1"/>
      <c r="C4069" s="16"/>
      <c r="D4069" s="1"/>
      <c r="E4069" s="1"/>
      <c r="F4069" s="1"/>
      <c r="G4069" s="1"/>
      <c r="H4069" s="11"/>
      <c r="I4069" s="11"/>
      <c r="J4069" s="11"/>
      <c r="K4069" s="2"/>
      <c r="L4069" s="2"/>
      <c r="M4069" s="1"/>
    </row>
    <row r="4070" spans="1:13" x14ac:dyDescent="0.2">
      <c r="A4070" s="1"/>
      <c r="B4070" s="1"/>
      <c r="C4070" s="16"/>
      <c r="D4070" s="1"/>
      <c r="E4070" s="1"/>
      <c r="F4070" s="1"/>
      <c r="G4070" s="1"/>
      <c r="H4070" s="11"/>
      <c r="I4070" s="11"/>
      <c r="J4070" s="11"/>
      <c r="K4070" s="2"/>
      <c r="L4070" s="2"/>
      <c r="M4070" s="1"/>
    </row>
    <row r="4071" spans="1:13" x14ac:dyDescent="0.2">
      <c r="A4071" s="1"/>
      <c r="B4071" s="1"/>
      <c r="C4071" s="16"/>
      <c r="D4071" s="1"/>
      <c r="E4071" s="1"/>
      <c r="F4071" s="1"/>
      <c r="G4071" s="1"/>
      <c r="H4071" s="11"/>
      <c r="I4071" s="11"/>
      <c r="J4071" s="11"/>
      <c r="K4071" s="2"/>
      <c r="L4071" s="2"/>
      <c r="M4071" s="1"/>
    </row>
    <row r="4072" spans="1:13" x14ac:dyDescent="0.2">
      <c r="A4072" s="1"/>
      <c r="B4072" s="1"/>
      <c r="C4072" s="16"/>
      <c r="D4072" s="1"/>
      <c r="E4072" s="1"/>
      <c r="F4072" s="1"/>
      <c r="G4072" s="1"/>
      <c r="H4072" s="11"/>
      <c r="I4072" s="11"/>
      <c r="J4072" s="11"/>
      <c r="K4072" s="2"/>
      <c r="L4072" s="2"/>
      <c r="M4072" s="1"/>
    </row>
    <row r="4073" spans="1:13" x14ac:dyDescent="0.2">
      <c r="A4073" s="1"/>
      <c r="B4073" s="1"/>
      <c r="C4073" s="16"/>
      <c r="D4073" s="1"/>
      <c r="E4073" s="1"/>
      <c r="F4073" s="1"/>
      <c r="G4073" s="1"/>
      <c r="H4073" s="11"/>
      <c r="I4073" s="11"/>
      <c r="J4073" s="11"/>
      <c r="K4073" s="2"/>
      <c r="L4073" s="2"/>
      <c r="M4073" s="1"/>
    </row>
    <row r="4074" spans="1:13" x14ac:dyDescent="0.2">
      <c r="A4074" s="1"/>
      <c r="B4074" s="1"/>
      <c r="C4074" s="16"/>
      <c r="D4074" s="1"/>
      <c r="E4074" s="1"/>
      <c r="F4074" s="1"/>
      <c r="G4074" s="1"/>
      <c r="H4074" s="11"/>
      <c r="I4074" s="11"/>
      <c r="J4074" s="11"/>
      <c r="K4074" s="2"/>
      <c r="L4074" s="2"/>
      <c r="M4074" s="1"/>
    </row>
    <row r="4075" spans="1:13" x14ac:dyDescent="0.2">
      <c r="A4075" s="1"/>
      <c r="B4075" s="1"/>
      <c r="C4075" s="16"/>
      <c r="D4075" s="1"/>
      <c r="E4075" s="1"/>
      <c r="F4075" s="1"/>
      <c r="G4075" s="1"/>
      <c r="H4075" s="11"/>
      <c r="I4075" s="11"/>
      <c r="J4075" s="11"/>
      <c r="K4075" s="2"/>
      <c r="L4075" s="2"/>
      <c r="M4075" s="1"/>
    </row>
    <row r="4076" spans="1:13" x14ac:dyDescent="0.2">
      <c r="A4076" s="1"/>
      <c r="B4076" s="1"/>
      <c r="C4076" s="16"/>
      <c r="D4076" s="1"/>
      <c r="E4076" s="1"/>
      <c r="F4076" s="1"/>
      <c r="G4076" s="1"/>
      <c r="H4076" s="11"/>
      <c r="I4076" s="11"/>
      <c r="J4076" s="11"/>
      <c r="K4076" s="2"/>
      <c r="L4076" s="2"/>
      <c r="M4076" s="1"/>
    </row>
    <row r="4077" spans="1:13" x14ac:dyDescent="0.2">
      <c r="A4077" s="1"/>
      <c r="B4077" s="1"/>
      <c r="C4077" s="16"/>
      <c r="D4077" s="1"/>
      <c r="E4077" s="1"/>
      <c r="F4077" s="1"/>
      <c r="G4077" s="1"/>
      <c r="H4077" s="11"/>
      <c r="I4077" s="11"/>
      <c r="J4077" s="11"/>
      <c r="K4077" s="2"/>
      <c r="L4077" s="2"/>
      <c r="M4077" s="1"/>
    </row>
    <row r="4078" spans="1:13" x14ac:dyDescent="0.2">
      <c r="A4078" s="1"/>
      <c r="B4078" s="1"/>
      <c r="C4078" s="16"/>
      <c r="D4078" s="1"/>
      <c r="E4078" s="1"/>
      <c r="F4078" s="1"/>
      <c r="G4078" s="1"/>
      <c r="H4078" s="11"/>
      <c r="I4078" s="11"/>
      <c r="J4078" s="11"/>
      <c r="K4078" s="2"/>
      <c r="L4078" s="2"/>
      <c r="M4078" s="1"/>
    </row>
    <row r="4079" spans="1:13" x14ac:dyDescent="0.2">
      <c r="A4079" s="1"/>
      <c r="B4079" s="1"/>
      <c r="C4079" s="16"/>
      <c r="D4079" s="1"/>
      <c r="E4079" s="1"/>
      <c r="F4079" s="1"/>
      <c r="G4079" s="1"/>
      <c r="H4079" s="11"/>
      <c r="I4079" s="11"/>
      <c r="J4079" s="11"/>
      <c r="K4079" s="2"/>
      <c r="L4079" s="2"/>
      <c r="M4079" s="1"/>
    </row>
    <row r="4080" spans="1:13" x14ac:dyDescent="0.2">
      <c r="A4080" s="1"/>
      <c r="B4080" s="1"/>
      <c r="C4080" s="16"/>
      <c r="D4080" s="1"/>
      <c r="E4080" s="1"/>
      <c r="F4080" s="1"/>
      <c r="G4080" s="1"/>
      <c r="H4080" s="11"/>
      <c r="I4080" s="11"/>
      <c r="J4080" s="11"/>
      <c r="K4080" s="2"/>
      <c r="L4080" s="2"/>
      <c r="M4080" s="1"/>
    </row>
    <row r="4081" spans="1:13" x14ac:dyDescent="0.2">
      <c r="A4081" s="1"/>
      <c r="B4081" s="1"/>
      <c r="C4081" s="16"/>
      <c r="D4081" s="1"/>
      <c r="E4081" s="1"/>
      <c r="F4081" s="1"/>
      <c r="G4081" s="1"/>
      <c r="H4081" s="11"/>
      <c r="I4081" s="11"/>
      <c r="J4081" s="11"/>
      <c r="K4081" s="2"/>
      <c r="L4081" s="2"/>
      <c r="M4081" s="1"/>
    </row>
    <row r="4082" spans="1:13" x14ac:dyDescent="0.2">
      <c r="A4082" s="1"/>
      <c r="B4082" s="1"/>
      <c r="C4082" s="16"/>
      <c r="D4082" s="1"/>
      <c r="E4082" s="1"/>
      <c r="F4082" s="1"/>
      <c r="G4082" s="1"/>
      <c r="H4082" s="11"/>
      <c r="I4082" s="11"/>
      <c r="J4082" s="11"/>
      <c r="K4082" s="2"/>
      <c r="L4082" s="2"/>
      <c r="M4082" s="1"/>
    </row>
    <row r="4083" spans="1:13" x14ac:dyDescent="0.2">
      <c r="A4083" s="1"/>
      <c r="B4083" s="1"/>
      <c r="C4083" s="16"/>
      <c r="D4083" s="1"/>
      <c r="E4083" s="1"/>
      <c r="F4083" s="1"/>
      <c r="G4083" s="1"/>
      <c r="H4083" s="11"/>
      <c r="I4083" s="11"/>
      <c r="J4083" s="11"/>
      <c r="K4083" s="2"/>
      <c r="L4083" s="2"/>
      <c r="M4083" s="1"/>
    </row>
    <row r="4084" spans="1:13" x14ac:dyDescent="0.2">
      <c r="A4084" s="1"/>
      <c r="B4084" s="1"/>
      <c r="C4084" s="16"/>
      <c r="D4084" s="1"/>
      <c r="E4084" s="1"/>
      <c r="F4084" s="1"/>
      <c r="G4084" s="1"/>
      <c r="H4084" s="11"/>
      <c r="I4084" s="11"/>
      <c r="J4084" s="11"/>
      <c r="K4084" s="2"/>
      <c r="L4084" s="2"/>
      <c r="M4084" s="1"/>
    </row>
    <row r="4085" spans="1:13" x14ac:dyDescent="0.2">
      <c r="A4085" s="1"/>
      <c r="B4085" s="1"/>
      <c r="C4085" s="16"/>
      <c r="D4085" s="1"/>
      <c r="E4085" s="1"/>
      <c r="F4085" s="1"/>
      <c r="G4085" s="1"/>
      <c r="H4085" s="11"/>
      <c r="I4085" s="11"/>
      <c r="J4085" s="11"/>
      <c r="K4085" s="2"/>
      <c r="L4085" s="2"/>
      <c r="M4085" s="1"/>
    </row>
    <row r="4086" spans="1:13" x14ac:dyDescent="0.2">
      <c r="A4086" s="1"/>
      <c r="B4086" s="1"/>
      <c r="C4086" s="16"/>
      <c r="D4086" s="1"/>
      <c r="E4086" s="1"/>
      <c r="F4086" s="1"/>
      <c r="G4086" s="1"/>
      <c r="H4086" s="11"/>
      <c r="I4086" s="11"/>
      <c r="J4086" s="11"/>
      <c r="K4086" s="2"/>
      <c r="L4086" s="2"/>
      <c r="M4086" s="1"/>
    </row>
    <row r="4087" spans="1:13" x14ac:dyDescent="0.2">
      <c r="A4087" s="1"/>
      <c r="B4087" s="1"/>
      <c r="C4087" s="16"/>
      <c r="D4087" s="1"/>
      <c r="E4087" s="1"/>
      <c r="F4087" s="1"/>
      <c r="G4087" s="1"/>
      <c r="H4087" s="11"/>
      <c r="I4087" s="11"/>
      <c r="J4087" s="11"/>
      <c r="K4087" s="2"/>
      <c r="L4087" s="2"/>
      <c r="M4087" s="1"/>
    </row>
    <row r="4088" spans="1:13" x14ac:dyDescent="0.2">
      <c r="A4088" s="1"/>
      <c r="B4088" s="1"/>
      <c r="C4088" s="16"/>
      <c r="D4088" s="1"/>
      <c r="E4088" s="1"/>
      <c r="F4088" s="1"/>
      <c r="G4088" s="1"/>
      <c r="H4088" s="11"/>
      <c r="I4088" s="11"/>
      <c r="J4088" s="11"/>
      <c r="K4088" s="2"/>
      <c r="L4088" s="2"/>
      <c r="M4088" s="1"/>
    </row>
    <row r="4089" spans="1:13" x14ac:dyDescent="0.2">
      <c r="A4089" s="1"/>
      <c r="B4089" s="1"/>
      <c r="C4089" s="16"/>
      <c r="D4089" s="1"/>
      <c r="E4089" s="1"/>
      <c r="F4089" s="1"/>
      <c r="G4089" s="1"/>
      <c r="H4089" s="11"/>
      <c r="I4089" s="11"/>
      <c r="J4089" s="11"/>
      <c r="K4089" s="2"/>
      <c r="L4089" s="2"/>
      <c r="M4089" s="1"/>
    </row>
    <row r="4090" spans="1:13" x14ac:dyDescent="0.2">
      <c r="A4090" s="1"/>
      <c r="B4090" s="1"/>
      <c r="C4090" s="16"/>
      <c r="D4090" s="1"/>
      <c r="E4090" s="1"/>
      <c r="F4090" s="1"/>
      <c r="G4090" s="1"/>
      <c r="H4090" s="11"/>
      <c r="I4090" s="11"/>
      <c r="J4090" s="11"/>
      <c r="K4090" s="2"/>
      <c r="L4090" s="2"/>
      <c r="M4090" s="1"/>
    </row>
    <row r="4091" spans="1:13" x14ac:dyDescent="0.2">
      <c r="A4091" s="1"/>
      <c r="B4091" s="1"/>
      <c r="C4091" s="16"/>
      <c r="D4091" s="1"/>
      <c r="E4091" s="1"/>
      <c r="F4091" s="1"/>
      <c r="G4091" s="1"/>
      <c r="H4091" s="11"/>
      <c r="I4091" s="11"/>
      <c r="J4091" s="11"/>
      <c r="K4091" s="2"/>
      <c r="L4091" s="2"/>
      <c r="M4091" s="1"/>
    </row>
    <row r="4092" spans="1:13" x14ac:dyDescent="0.2">
      <c r="A4092" s="1"/>
      <c r="B4092" s="1"/>
      <c r="C4092" s="16"/>
      <c r="D4092" s="1"/>
      <c r="E4092" s="1"/>
      <c r="F4092" s="1"/>
      <c r="G4092" s="1"/>
      <c r="H4092" s="11"/>
      <c r="I4092" s="11"/>
      <c r="J4092" s="11"/>
      <c r="K4092" s="2"/>
      <c r="L4092" s="2"/>
      <c r="M4092" s="1"/>
    </row>
    <row r="4093" spans="1:13" x14ac:dyDescent="0.2">
      <c r="A4093" s="1"/>
      <c r="B4093" s="1"/>
      <c r="C4093" s="16"/>
      <c r="D4093" s="1"/>
      <c r="E4093" s="1"/>
      <c r="F4093" s="1"/>
      <c r="G4093" s="1"/>
      <c r="H4093" s="11"/>
      <c r="I4093" s="11"/>
      <c r="J4093" s="11"/>
      <c r="K4093" s="2"/>
      <c r="L4093" s="2"/>
      <c r="M4093" s="1"/>
    </row>
    <row r="4094" spans="1:13" x14ac:dyDescent="0.2">
      <c r="A4094" s="1"/>
      <c r="B4094" s="1"/>
      <c r="C4094" s="16"/>
      <c r="D4094" s="1"/>
      <c r="E4094" s="1"/>
      <c r="F4094" s="1"/>
      <c r="G4094" s="1"/>
      <c r="H4094" s="11"/>
      <c r="I4094" s="11"/>
      <c r="J4094" s="11"/>
      <c r="K4094" s="2"/>
      <c r="L4094" s="2"/>
      <c r="M4094" s="1"/>
    </row>
    <row r="4095" spans="1:13" x14ac:dyDescent="0.2">
      <c r="A4095" s="1"/>
      <c r="B4095" s="1"/>
      <c r="C4095" s="16"/>
      <c r="D4095" s="1"/>
      <c r="E4095" s="1"/>
      <c r="F4095" s="1"/>
      <c r="G4095" s="1"/>
      <c r="H4095" s="11"/>
      <c r="I4095" s="11"/>
      <c r="J4095" s="11"/>
      <c r="K4095" s="2"/>
      <c r="L4095" s="2"/>
      <c r="M4095" s="1"/>
    </row>
    <row r="4096" spans="1:13" x14ac:dyDescent="0.2">
      <c r="A4096" s="1"/>
      <c r="B4096" s="1"/>
      <c r="C4096" s="16"/>
      <c r="D4096" s="1"/>
      <c r="E4096" s="1"/>
      <c r="F4096" s="1"/>
      <c r="G4096" s="1"/>
      <c r="H4096" s="11"/>
      <c r="I4096" s="11"/>
      <c r="J4096" s="11"/>
      <c r="K4096" s="2"/>
      <c r="L4096" s="2"/>
      <c r="M4096" s="1"/>
    </row>
    <row r="4097" spans="1:13" x14ac:dyDescent="0.2">
      <c r="A4097" s="1"/>
      <c r="B4097" s="1"/>
      <c r="C4097" s="16"/>
      <c r="D4097" s="1"/>
      <c r="E4097" s="1"/>
      <c r="F4097" s="1"/>
      <c r="G4097" s="1"/>
      <c r="H4097" s="11"/>
      <c r="I4097" s="11"/>
      <c r="J4097" s="11"/>
      <c r="K4097" s="2"/>
      <c r="L4097" s="2"/>
      <c r="M4097" s="1"/>
    </row>
    <row r="4098" spans="1:13" x14ac:dyDescent="0.2">
      <c r="A4098" s="1"/>
      <c r="B4098" s="1"/>
      <c r="C4098" s="16"/>
      <c r="D4098" s="1"/>
      <c r="E4098" s="1"/>
      <c r="F4098" s="1"/>
      <c r="G4098" s="1"/>
      <c r="H4098" s="11"/>
      <c r="I4098" s="11"/>
      <c r="J4098" s="11"/>
      <c r="K4098" s="2"/>
      <c r="L4098" s="2"/>
      <c r="M4098" s="1"/>
    </row>
    <row r="4099" spans="1:13" x14ac:dyDescent="0.2">
      <c r="A4099" s="1"/>
      <c r="B4099" s="1"/>
      <c r="C4099" s="16"/>
      <c r="D4099" s="1"/>
      <c r="E4099" s="1"/>
      <c r="F4099" s="1"/>
      <c r="G4099" s="1"/>
      <c r="H4099" s="11"/>
      <c r="I4099" s="11"/>
      <c r="J4099" s="11"/>
      <c r="K4099" s="2"/>
      <c r="L4099" s="2"/>
      <c r="M4099" s="1"/>
    </row>
    <row r="4100" spans="1:13" x14ac:dyDescent="0.2">
      <c r="A4100" s="1"/>
      <c r="B4100" s="1"/>
      <c r="C4100" s="16"/>
      <c r="D4100" s="1"/>
      <c r="E4100" s="1"/>
      <c r="F4100" s="1"/>
      <c r="G4100" s="1"/>
      <c r="H4100" s="11"/>
      <c r="I4100" s="11"/>
      <c r="J4100" s="11"/>
      <c r="K4100" s="2"/>
      <c r="L4100" s="2"/>
      <c r="M4100" s="1"/>
    </row>
    <row r="4101" spans="1:13" x14ac:dyDescent="0.2">
      <c r="A4101" s="1"/>
      <c r="B4101" s="1"/>
      <c r="C4101" s="16"/>
      <c r="D4101" s="1"/>
      <c r="E4101" s="1"/>
      <c r="F4101" s="1"/>
      <c r="G4101" s="1"/>
      <c r="H4101" s="11"/>
      <c r="I4101" s="11"/>
      <c r="J4101" s="11"/>
      <c r="K4101" s="2"/>
      <c r="L4101" s="2"/>
      <c r="M4101" s="1"/>
    </row>
    <row r="4102" spans="1:13" x14ac:dyDescent="0.2">
      <c r="A4102" s="1"/>
      <c r="B4102" s="1"/>
      <c r="C4102" s="16"/>
      <c r="D4102" s="1"/>
      <c r="E4102" s="1"/>
      <c r="F4102" s="1"/>
      <c r="G4102" s="1"/>
      <c r="H4102" s="11"/>
      <c r="I4102" s="11"/>
      <c r="J4102" s="11"/>
      <c r="K4102" s="2"/>
      <c r="L4102" s="2"/>
      <c r="M4102" s="1"/>
    </row>
    <row r="4103" spans="1:13" x14ac:dyDescent="0.2">
      <c r="A4103" s="1"/>
      <c r="B4103" s="1"/>
      <c r="C4103" s="16"/>
      <c r="D4103" s="1"/>
      <c r="E4103" s="1"/>
      <c r="F4103" s="1"/>
      <c r="G4103" s="1"/>
      <c r="H4103" s="11"/>
      <c r="I4103" s="11"/>
      <c r="J4103" s="11"/>
      <c r="K4103" s="2"/>
      <c r="L4103" s="2"/>
      <c r="M4103" s="1"/>
    </row>
    <row r="4104" spans="1:13" x14ac:dyDescent="0.2">
      <c r="A4104" s="1"/>
      <c r="B4104" s="1"/>
      <c r="C4104" s="16"/>
      <c r="D4104" s="1"/>
      <c r="E4104" s="1"/>
      <c r="F4104" s="1"/>
      <c r="G4104" s="1"/>
      <c r="H4104" s="11"/>
      <c r="I4104" s="11"/>
      <c r="J4104" s="11"/>
      <c r="K4104" s="2"/>
      <c r="L4104" s="2"/>
      <c r="M4104" s="1"/>
    </row>
    <row r="4105" spans="1:13" x14ac:dyDescent="0.2">
      <c r="A4105" s="1"/>
      <c r="B4105" s="1"/>
      <c r="C4105" s="16"/>
      <c r="D4105" s="1"/>
      <c r="E4105" s="1"/>
      <c r="F4105" s="1"/>
      <c r="G4105" s="1"/>
      <c r="H4105" s="11"/>
      <c r="I4105" s="11"/>
      <c r="J4105" s="11"/>
      <c r="K4105" s="2"/>
      <c r="L4105" s="2"/>
      <c r="M4105" s="1"/>
    </row>
    <row r="4106" spans="1:13" x14ac:dyDescent="0.2">
      <c r="A4106" s="1"/>
      <c r="B4106" s="1"/>
      <c r="C4106" s="16"/>
      <c r="D4106" s="1"/>
      <c r="E4106" s="1"/>
      <c r="F4106" s="1"/>
      <c r="G4106" s="1"/>
      <c r="H4106" s="11"/>
      <c r="I4106" s="11"/>
      <c r="J4106" s="11"/>
      <c r="K4106" s="2"/>
      <c r="L4106" s="2"/>
      <c r="M4106" s="1"/>
    </row>
    <row r="4107" spans="1:13" x14ac:dyDescent="0.2">
      <c r="A4107" s="1"/>
      <c r="B4107" s="1"/>
      <c r="C4107" s="16"/>
      <c r="D4107" s="1"/>
      <c r="E4107" s="1"/>
      <c r="F4107" s="1"/>
      <c r="G4107" s="1"/>
      <c r="H4107" s="11"/>
      <c r="I4107" s="11"/>
      <c r="J4107" s="11"/>
      <c r="K4107" s="2"/>
      <c r="L4107" s="2"/>
      <c r="M4107" s="1"/>
    </row>
    <row r="4108" spans="1:13" x14ac:dyDescent="0.2">
      <c r="A4108" s="1"/>
      <c r="B4108" s="1"/>
      <c r="C4108" s="16"/>
      <c r="D4108" s="1"/>
      <c r="E4108" s="1"/>
      <c r="F4108" s="1"/>
      <c r="G4108" s="1"/>
      <c r="H4108" s="11"/>
      <c r="I4108" s="11"/>
      <c r="J4108" s="11"/>
      <c r="K4108" s="2"/>
      <c r="L4108" s="2"/>
      <c r="M4108" s="1"/>
    </row>
    <row r="4109" spans="1:13" x14ac:dyDescent="0.2">
      <c r="A4109" s="1"/>
      <c r="B4109" s="1"/>
      <c r="C4109" s="16"/>
      <c r="D4109" s="1"/>
      <c r="E4109" s="1"/>
      <c r="F4109" s="1"/>
      <c r="G4109" s="1"/>
      <c r="H4109" s="11"/>
      <c r="I4109" s="11"/>
      <c r="J4109" s="11"/>
      <c r="K4109" s="2"/>
      <c r="L4109" s="2"/>
      <c r="M4109" s="1"/>
    </row>
    <row r="4110" spans="1:13" x14ac:dyDescent="0.2">
      <c r="A4110" s="1"/>
      <c r="B4110" s="1"/>
      <c r="C4110" s="16"/>
      <c r="D4110" s="1"/>
      <c r="E4110" s="1"/>
      <c r="F4110" s="1"/>
      <c r="G4110" s="1"/>
      <c r="H4110" s="11"/>
      <c r="I4110" s="11"/>
      <c r="J4110" s="11"/>
      <c r="K4110" s="2"/>
      <c r="L4110" s="2"/>
      <c r="M4110" s="1"/>
    </row>
    <row r="4111" spans="1:13" x14ac:dyDescent="0.2">
      <c r="A4111" s="1"/>
      <c r="B4111" s="1"/>
      <c r="C4111" s="16"/>
      <c r="D4111" s="1"/>
      <c r="E4111" s="1"/>
      <c r="F4111" s="1"/>
      <c r="G4111" s="1"/>
      <c r="H4111" s="11"/>
      <c r="I4111" s="11"/>
      <c r="J4111" s="11"/>
      <c r="K4111" s="2"/>
      <c r="L4111" s="2"/>
      <c r="M4111" s="1"/>
    </row>
    <row r="4112" spans="1:13" x14ac:dyDescent="0.2">
      <c r="A4112" s="1"/>
      <c r="B4112" s="1"/>
      <c r="C4112" s="16"/>
      <c r="D4112" s="1"/>
      <c r="E4112" s="1"/>
      <c r="F4112" s="1"/>
      <c r="G4112" s="1"/>
      <c r="H4112" s="11"/>
      <c r="I4112" s="11"/>
      <c r="J4112" s="11"/>
      <c r="K4112" s="2"/>
      <c r="L4112" s="2"/>
      <c r="M4112" s="1"/>
    </row>
    <row r="4113" spans="1:13" x14ac:dyDescent="0.2">
      <c r="A4113" s="1"/>
      <c r="B4113" s="1"/>
      <c r="C4113" s="16"/>
      <c r="D4113" s="1"/>
      <c r="E4113" s="1"/>
      <c r="F4113" s="1"/>
      <c r="G4113" s="1"/>
      <c r="H4113" s="11"/>
      <c r="I4113" s="11"/>
      <c r="J4113" s="11"/>
      <c r="K4113" s="2"/>
      <c r="L4113" s="2"/>
      <c r="M4113" s="1"/>
    </row>
    <row r="4114" spans="1:13" x14ac:dyDescent="0.2">
      <c r="A4114" s="1"/>
      <c r="B4114" s="1"/>
      <c r="C4114" s="16"/>
      <c r="D4114" s="1"/>
      <c r="E4114" s="1"/>
      <c r="F4114" s="1"/>
      <c r="G4114" s="1"/>
      <c r="H4114" s="11"/>
      <c r="I4114" s="11"/>
      <c r="J4114" s="11"/>
      <c r="K4114" s="2"/>
      <c r="L4114" s="2"/>
      <c r="M4114" s="1"/>
    </row>
    <row r="4115" spans="1:13" x14ac:dyDescent="0.2">
      <c r="A4115" s="1"/>
      <c r="B4115" s="1"/>
      <c r="C4115" s="16"/>
      <c r="D4115" s="1"/>
      <c r="E4115" s="1"/>
      <c r="F4115" s="1"/>
      <c r="G4115" s="1"/>
      <c r="H4115" s="11"/>
      <c r="I4115" s="11"/>
      <c r="J4115" s="11"/>
      <c r="K4115" s="2"/>
      <c r="L4115" s="2"/>
      <c r="M4115" s="1"/>
    </row>
    <row r="4116" spans="1:13" x14ac:dyDescent="0.2">
      <c r="A4116" s="1"/>
      <c r="B4116" s="1"/>
      <c r="C4116" s="16"/>
      <c r="D4116" s="1"/>
      <c r="E4116" s="1"/>
      <c r="F4116" s="1"/>
      <c r="G4116" s="1"/>
      <c r="H4116" s="11"/>
      <c r="I4116" s="11"/>
      <c r="J4116" s="11"/>
      <c r="K4116" s="2"/>
      <c r="L4116" s="2"/>
      <c r="M4116" s="1"/>
    </row>
    <row r="4117" spans="1:13" x14ac:dyDescent="0.2">
      <c r="A4117" s="1"/>
      <c r="B4117" s="1"/>
      <c r="C4117" s="16"/>
      <c r="D4117" s="1"/>
      <c r="E4117" s="1"/>
      <c r="F4117" s="1"/>
      <c r="G4117" s="1"/>
      <c r="H4117" s="11"/>
      <c r="I4117" s="11"/>
      <c r="J4117" s="11"/>
      <c r="K4117" s="2"/>
      <c r="L4117" s="2"/>
      <c r="M4117" s="1"/>
    </row>
    <row r="4118" spans="1:13" x14ac:dyDescent="0.2">
      <c r="A4118" s="1"/>
      <c r="B4118" s="1"/>
      <c r="C4118" s="16"/>
      <c r="D4118" s="1"/>
      <c r="E4118" s="1"/>
      <c r="F4118" s="1"/>
      <c r="G4118" s="1"/>
      <c r="H4118" s="11"/>
      <c r="I4118" s="11"/>
      <c r="J4118" s="11"/>
      <c r="K4118" s="2"/>
      <c r="L4118" s="2"/>
      <c r="M4118" s="1"/>
    </row>
    <row r="4119" spans="1:13" x14ac:dyDescent="0.2">
      <c r="A4119" s="1"/>
      <c r="B4119" s="1"/>
      <c r="C4119" s="16"/>
      <c r="D4119" s="1"/>
      <c r="E4119" s="1"/>
      <c r="F4119" s="1"/>
      <c r="G4119" s="1"/>
      <c r="H4119" s="11"/>
      <c r="I4119" s="11"/>
      <c r="J4119" s="11"/>
      <c r="K4119" s="2"/>
      <c r="L4119" s="2"/>
      <c r="M4119" s="1"/>
    </row>
    <row r="4120" spans="1:13" x14ac:dyDescent="0.2">
      <c r="A4120" s="1"/>
      <c r="B4120" s="1"/>
      <c r="C4120" s="16"/>
      <c r="D4120" s="1"/>
      <c r="E4120" s="1"/>
      <c r="F4120" s="1"/>
      <c r="G4120" s="1"/>
      <c r="H4120" s="11"/>
      <c r="I4120" s="11"/>
      <c r="J4120" s="11"/>
      <c r="K4120" s="2"/>
      <c r="L4120" s="2"/>
      <c r="M4120" s="1"/>
    </row>
    <row r="4121" spans="1:13" x14ac:dyDescent="0.2">
      <c r="A4121" s="1"/>
      <c r="B4121" s="1"/>
      <c r="C4121" s="16"/>
      <c r="D4121" s="1"/>
      <c r="E4121" s="1"/>
      <c r="F4121" s="1"/>
      <c r="G4121" s="1"/>
      <c r="H4121" s="11"/>
      <c r="I4121" s="11"/>
      <c r="J4121" s="11"/>
      <c r="K4121" s="2"/>
      <c r="L4121" s="2"/>
      <c r="M4121" s="1"/>
    </row>
    <row r="4122" spans="1:13" x14ac:dyDescent="0.2">
      <c r="A4122" s="1"/>
      <c r="B4122" s="1"/>
      <c r="C4122" s="16"/>
      <c r="D4122" s="1"/>
      <c r="E4122" s="1"/>
      <c r="F4122" s="1"/>
      <c r="G4122" s="1"/>
      <c r="H4122" s="11"/>
      <c r="I4122" s="11"/>
      <c r="J4122" s="11"/>
      <c r="K4122" s="2"/>
      <c r="L4122" s="2"/>
      <c r="M4122" s="1"/>
    </row>
    <row r="4123" spans="1:13" x14ac:dyDescent="0.2">
      <c r="A4123" s="1"/>
      <c r="B4123" s="1"/>
      <c r="C4123" s="16"/>
      <c r="D4123" s="1"/>
      <c r="E4123" s="1"/>
      <c r="F4123" s="1"/>
      <c r="G4123" s="1"/>
      <c r="H4123" s="11"/>
      <c r="I4123" s="11"/>
      <c r="J4123" s="11"/>
      <c r="K4123" s="2"/>
      <c r="L4123" s="2"/>
      <c r="M4123" s="1"/>
    </row>
    <row r="4124" spans="1:13" x14ac:dyDescent="0.2">
      <c r="A4124" s="1"/>
      <c r="B4124" s="1"/>
      <c r="C4124" s="16"/>
      <c r="D4124" s="1"/>
      <c r="E4124" s="1"/>
      <c r="F4124" s="1"/>
      <c r="G4124" s="1"/>
      <c r="H4124" s="11"/>
      <c r="I4124" s="11"/>
      <c r="J4124" s="11"/>
      <c r="K4124" s="2"/>
      <c r="L4124" s="2"/>
      <c r="M4124" s="1"/>
    </row>
    <row r="4125" spans="1:13" x14ac:dyDescent="0.2">
      <c r="A4125" s="1"/>
      <c r="B4125" s="1"/>
      <c r="C4125" s="16"/>
      <c r="D4125" s="1"/>
      <c r="E4125" s="1"/>
      <c r="F4125" s="1"/>
      <c r="G4125" s="1"/>
      <c r="H4125" s="11"/>
      <c r="I4125" s="11"/>
      <c r="J4125" s="11"/>
      <c r="K4125" s="2"/>
      <c r="L4125" s="2"/>
      <c r="M4125" s="1"/>
    </row>
    <row r="4126" spans="1:13" x14ac:dyDescent="0.2">
      <c r="A4126" s="1"/>
      <c r="B4126" s="1"/>
      <c r="C4126" s="16"/>
      <c r="D4126" s="1"/>
      <c r="E4126" s="1"/>
      <c r="F4126" s="1"/>
      <c r="G4126" s="1"/>
      <c r="H4126" s="11"/>
      <c r="I4126" s="11"/>
      <c r="J4126" s="11"/>
      <c r="K4126" s="2"/>
      <c r="L4126" s="2"/>
      <c r="M4126" s="1"/>
    </row>
    <row r="4127" spans="1:13" x14ac:dyDescent="0.2">
      <c r="A4127" s="1"/>
      <c r="B4127" s="1"/>
      <c r="C4127" s="16"/>
      <c r="D4127" s="1"/>
      <c r="E4127" s="1"/>
      <c r="F4127" s="1"/>
      <c r="G4127" s="1"/>
      <c r="H4127" s="11"/>
      <c r="I4127" s="11"/>
      <c r="J4127" s="11"/>
      <c r="K4127" s="2"/>
      <c r="L4127" s="2"/>
      <c r="M4127" s="1"/>
    </row>
    <row r="4128" spans="1:13" x14ac:dyDescent="0.2">
      <c r="A4128" s="1"/>
      <c r="B4128" s="1"/>
      <c r="C4128" s="16"/>
      <c r="D4128" s="1"/>
      <c r="E4128" s="1"/>
      <c r="F4128" s="1"/>
      <c r="G4128" s="1"/>
      <c r="H4128" s="11"/>
      <c r="I4128" s="11"/>
      <c r="J4128" s="11"/>
      <c r="K4128" s="2"/>
      <c r="L4128" s="2"/>
      <c r="M4128" s="1"/>
    </row>
    <row r="4129" spans="1:13" x14ac:dyDescent="0.2">
      <c r="A4129" s="1"/>
      <c r="B4129" s="1"/>
      <c r="C4129" s="16"/>
      <c r="D4129" s="1"/>
      <c r="E4129" s="1"/>
      <c r="F4129" s="1"/>
      <c r="G4129" s="1"/>
      <c r="H4129" s="11"/>
      <c r="I4129" s="11"/>
      <c r="J4129" s="11"/>
      <c r="K4129" s="2"/>
      <c r="L4129" s="2"/>
      <c r="M4129" s="1"/>
    </row>
    <row r="4130" spans="1:13" x14ac:dyDescent="0.2">
      <c r="A4130" s="1"/>
      <c r="B4130" s="1"/>
      <c r="C4130" s="16"/>
      <c r="D4130" s="1"/>
      <c r="E4130" s="1"/>
      <c r="F4130" s="1"/>
      <c r="G4130" s="1"/>
      <c r="H4130" s="11"/>
      <c r="I4130" s="11"/>
      <c r="J4130" s="11"/>
      <c r="K4130" s="2"/>
      <c r="L4130" s="2"/>
      <c r="M4130" s="1"/>
    </row>
    <row r="4131" spans="1:13" x14ac:dyDescent="0.2">
      <c r="A4131" s="1"/>
      <c r="B4131" s="1"/>
      <c r="C4131" s="16"/>
      <c r="D4131" s="1"/>
      <c r="E4131" s="1"/>
      <c r="F4131" s="1"/>
      <c r="G4131" s="1"/>
      <c r="H4131" s="11"/>
      <c r="I4131" s="11"/>
      <c r="J4131" s="11"/>
      <c r="K4131" s="2"/>
      <c r="L4131" s="2"/>
      <c r="M4131" s="1"/>
    </row>
    <row r="4132" spans="1:13" x14ac:dyDescent="0.2">
      <c r="A4132" s="1"/>
      <c r="B4132" s="1"/>
      <c r="C4132" s="16"/>
      <c r="D4132" s="1"/>
      <c r="E4132" s="1"/>
      <c r="F4132" s="1"/>
      <c r="G4132" s="1"/>
      <c r="H4132" s="11"/>
      <c r="I4132" s="11"/>
      <c r="J4132" s="11"/>
      <c r="K4132" s="2"/>
      <c r="L4132" s="2"/>
      <c r="M4132" s="1"/>
    </row>
    <row r="4133" spans="1:13" x14ac:dyDescent="0.2">
      <c r="A4133" s="1"/>
      <c r="B4133" s="1"/>
      <c r="C4133" s="16"/>
      <c r="D4133" s="1"/>
      <c r="E4133" s="1"/>
      <c r="F4133" s="1"/>
      <c r="G4133" s="1"/>
      <c r="H4133" s="11"/>
      <c r="I4133" s="11"/>
      <c r="J4133" s="11"/>
      <c r="K4133" s="2"/>
      <c r="L4133" s="2"/>
      <c r="M4133" s="1"/>
    </row>
    <row r="4134" spans="1:13" x14ac:dyDescent="0.2">
      <c r="A4134" s="1"/>
      <c r="B4134" s="1"/>
      <c r="C4134" s="16"/>
      <c r="D4134" s="1"/>
      <c r="E4134" s="1"/>
      <c r="F4134" s="1"/>
      <c r="G4134" s="1"/>
      <c r="H4134" s="11"/>
      <c r="I4134" s="11"/>
      <c r="J4134" s="11"/>
      <c r="K4134" s="2"/>
      <c r="L4134" s="2"/>
      <c r="M4134" s="1"/>
    </row>
    <row r="4135" spans="1:13" x14ac:dyDescent="0.2">
      <c r="A4135" s="1"/>
      <c r="B4135" s="1"/>
      <c r="C4135" s="16"/>
      <c r="D4135" s="1"/>
      <c r="E4135" s="1"/>
      <c r="F4135" s="1"/>
      <c r="G4135" s="1"/>
      <c r="H4135" s="11"/>
      <c r="I4135" s="11"/>
      <c r="J4135" s="11"/>
      <c r="K4135" s="2"/>
      <c r="L4135" s="2"/>
      <c r="M4135" s="1"/>
    </row>
    <row r="4136" spans="1:13" x14ac:dyDescent="0.2">
      <c r="A4136" s="1"/>
      <c r="B4136" s="1"/>
      <c r="C4136" s="16"/>
      <c r="D4136" s="1"/>
      <c r="E4136" s="1"/>
      <c r="F4136" s="1"/>
      <c r="G4136" s="1"/>
      <c r="H4136" s="11"/>
      <c r="I4136" s="11"/>
      <c r="J4136" s="11"/>
      <c r="K4136" s="2"/>
      <c r="L4136" s="2"/>
      <c r="M4136" s="1"/>
    </row>
    <row r="4137" spans="1:13" x14ac:dyDescent="0.2">
      <c r="A4137" s="1"/>
      <c r="B4137" s="1"/>
      <c r="C4137" s="16"/>
      <c r="D4137" s="1"/>
      <c r="E4137" s="1"/>
      <c r="F4137" s="1"/>
      <c r="G4137" s="1"/>
      <c r="H4137" s="11"/>
      <c r="I4137" s="11"/>
      <c r="J4137" s="11"/>
      <c r="K4137" s="2"/>
      <c r="L4137" s="2"/>
      <c r="M4137" s="1"/>
    </row>
    <row r="4138" spans="1:13" x14ac:dyDescent="0.2">
      <c r="A4138" s="1"/>
      <c r="B4138" s="1"/>
      <c r="C4138" s="16"/>
      <c r="D4138" s="1"/>
      <c r="E4138" s="1"/>
      <c r="F4138" s="1"/>
      <c r="G4138" s="1"/>
      <c r="H4138" s="11"/>
      <c r="I4138" s="11"/>
      <c r="J4138" s="11"/>
      <c r="K4138" s="2"/>
      <c r="L4138" s="2"/>
      <c r="M4138" s="1"/>
    </row>
    <row r="4139" spans="1:13" x14ac:dyDescent="0.2">
      <c r="A4139" s="1"/>
      <c r="B4139" s="1"/>
      <c r="C4139" s="16"/>
      <c r="D4139" s="1"/>
      <c r="E4139" s="1"/>
      <c r="F4139" s="1"/>
      <c r="G4139" s="1"/>
      <c r="H4139" s="11"/>
      <c r="I4139" s="11"/>
      <c r="J4139" s="11"/>
      <c r="K4139" s="2"/>
      <c r="L4139" s="2"/>
      <c r="M4139" s="1"/>
    </row>
    <row r="4140" spans="1:13" x14ac:dyDescent="0.2">
      <c r="A4140" s="1"/>
      <c r="B4140" s="1"/>
      <c r="C4140" s="16"/>
      <c r="D4140" s="1"/>
      <c r="E4140" s="1"/>
      <c r="F4140" s="1"/>
      <c r="G4140" s="1"/>
      <c r="H4140" s="11"/>
      <c r="I4140" s="11"/>
      <c r="J4140" s="11"/>
      <c r="K4140" s="2"/>
      <c r="L4140" s="2"/>
      <c r="M4140" s="1"/>
    </row>
    <row r="4141" spans="1:13" x14ac:dyDescent="0.2">
      <c r="A4141" s="1"/>
      <c r="B4141" s="1"/>
      <c r="C4141" s="16"/>
      <c r="D4141" s="1"/>
      <c r="E4141" s="1"/>
      <c r="F4141" s="1"/>
      <c r="G4141" s="1"/>
      <c r="H4141" s="11"/>
      <c r="I4141" s="11"/>
      <c r="J4141" s="11"/>
      <c r="K4141" s="2"/>
      <c r="L4141" s="2"/>
      <c r="M4141" s="1"/>
    </row>
    <row r="4142" spans="1:13" x14ac:dyDescent="0.2">
      <c r="A4142" s="1"/>
      <c r="B4142" s="1"/>
      <c r="C4142" s="16"/>
      <c r="D4142" s="1"/>
      <c r="E4142" s="1"/>
      <c r="F4142" s="1"/>
      <c r="G4142" s="1"/>
      <c r="H4142" s="11"/>
      <c r="I4142" s="11"/>
      <c r="J4142" s="11"/>
      <c r="K4142" s="2"/>
      <c r="L4142" s="2"/>
      <c r="M4142" s="1"/>
    </row>
    <row r="4143" spans="1:13" x14ac:dyDescent="0.2">
      <c r="A4143" s="1"/>
      <c r="B4143" s="1"/>
      <c r="C4143" s="16"/>
      <c r="D4143" s="1"/>
      <c r="E4143" s="1"/>
      <c r="F4143" s="1"/>
      <c r="G4143" s="1"/>
      <c r="H4143" s="11"/>
      <c r="I4143" s="11"/>
      <c r="J4143" s="11"/>
      <c r="K4143" s="2"/>
      <c r="L4143" s="2"/>
      <c r="M4143" s="1"/>
    </row>
    <row r="4144" spans="1:13" x14ac:dyDescent="0.2">
      <c r="A4144" s="1"/>
      <c r="B4144" s="1"/>
      <c r="C4144" s="16"/>
      <c r="D4144" s="1"/>
      <c r="E4144" s="1"/>
      <c r="F4144" s="1"/>
      <c r="G4144" s="1"/>
      <c r="H4144" s="11"/>
      <c r="I4144" s="11"/>
      <c r="J4144" s="11"/>
      <c r="K4144" s="2"/>
      <c r="L4144" s="2"/>
      <c r="M4144" s="1"/>
    </row>
    <row r="4145" spans="1:13" x14ac:dyDescent="0.2">
      <c r="A4145" s="1"/>
      <c r="B4145" s="1"/>
      <c r="C4145" s="16"/>
      <c r="D4145" s="1"/>
      <c r="E4145" s="1"/>
      <c r="F4145" s="1"/>
      <c r="G4145" s="1"/>
      <c r="H4145" s="11"/>
      <c r="I4145" s="11"/>
      <c r="J4145" s="11"/>
      <c r="K4145" s="2"/>
      <c r="L4145" s="2"/>
      <c r="M4145" s="1"/>
    </row>
    <row r="4146" spans="1:13" x14ac:dyDescent="0.2">
      <c r="A4146" s="1"/>
      <c r="B4146" s="1"/>
      <c r="C4146" s="16"/>
      <c r="D4146" s="1"/>
      <c r="E4146" s="1"/>
      <c r="F4146" s="1"/>
      <c r="G4146" s="1"/>
      <c r="H4146" s="11"/>
      <c r="I4146" s="11"/>
      <c r="J4146" s="11"/>
      <c r="K4146" s="2"/>
      <c r="L4146" s="2"/>
      <c r="M4146" s="1"/>
    </row>
    <row r="4147" spans="1:13" x14ac:dyDescent="0.2">
      <c r="A4147" s="1"/>
      <c r="B4147" s="1"/>
      <c r="C4147" s="16"/>
      <c r="D4147" s="1"/>
      <c r="E4147" s="1"/>
      <c r="F4147" s="1"/>
      <c r="G4147" s="1"/>
      <c r="H4147" s="11"/>
      <c r="I4147" s="11"/>
      <c r="J4147" s="11"/>
      <c r="K4147" s="2"/>
      <c r="L4147" s="2"/>
      <c r="M4147" s="1"/>
    </row>
    <row r="4148" spans="1:13" x14ac:dyDescent="0.2">
      <c r="A4148" s="1"/>
      <c r="B4148" s="1"/>
      <c r="C4148" s="16"/>
      <c r="D4148" s="1"/>
      <c r="E4148" s="1"/>
      <c r="F4148" s="1"/>
      <c r="G4148" s="1"/>
      <c r="H4148" s="11"/>
      <c r="I4148" s="11"/>
      <c r="J4148" s="11"/>
      <c r="K4148" s="2"/>
      <c r="L4148" s="2"/>
      <c r="M4148" s="1"/>
    </row>
    <row r="4149" spans="1:13" x14ac:dyDescent="0.2">
      <c r="A4149" s="1"/>
      <c r="B4149" s="1"/>
      <c r="C4149" s="16"/>
      <c r="D4149" s="1"/>
      <c r="E4149" s="1"/>
      <c r="F4149" s="1"/>
      <c r="G4149" s="1"/>
      <c r="H4149" s="11"/>
      <c r="I4149" s="11"/>
      <c r="J4149" s="11"/>
      <c r="K4149" s="2"/>
      <c r="L4149" s="2"/>
      <c r="M4149" s="1"/>
    </row>
    <row r="4150" spans="1:13" x14ac:dyDescent="0.2">
      <c r="A4150" s="1"/>
      <c r="B4150" s="1"/>
      <c r="C4150" s="16"/>
      <c r="D4150" s="1"/>
      <c r="E4150" s="1"/>
      <c r="F4150" s="1"/>
      <c r="G4150" s="1"/>
      <c r="H4150" s="11"/>
      <c r="I4150" s="11"/>
      <c r="J4150" s="11"/>
      <c r="K4150" s="2"/>
      <c r="L4150" s="2"/>
      <c r="M4150" s="1"/>
    </row>
    <row r="4151" spans="1:13" x14ac:dyDescent="0.2">
      <c r="A4151" s="1"/>
      <c r="B4151" s="1"/>
      <c r="C4151" s="16"/>
      <c r="D4151" s="1"/>
      <c r="E4151" s="1"/>
      <c r="F4151" s="1"/>
      <c r="G4151" s="1"/>
      <c r="H4151" s="11"/>
      <c r="I4151" s="11"/>
      <c r="J4151" s="11"/>
      <c r="K4151" s="2"/>
      <c r="L4151" s="2"/>
      <c r="M4151" s="1"/>
    </row>
    <row r="4152" spans="1:13" x14ac:dyDescent="0.2">
      <c r="A4152" s="1"/>
      <c r="B4152" s="1"/>
      <c r="C4152" s="16"/>
      <c r="D4152" s="1"/>
      <c r="E4152" s="1"/>
      <c r="F4152" s="1"/>
      <c r="G4152" s="1"/>
      <c r="H4152" s="11"/>
      <c r="I4152" s="11"/>
      <c r="J4152" s="11"/>
      <c r="K4152" s="2"/>
      <c r="L4152" s="2"/>
      <c r="M4152" s="1"/>
    </row>
    <row r="4153" spans="1:13" x14ac:dyDescent="0.2">
      <c r="A4153" s="1"/>
      <c r="B4153" s="1"/>
      <c r="C4153" s="16"/>
      <c r="D4153" s="1"/>
      <c r="E4153" s="1"/>
      <c r="F4153" s="1"/>
      <c r="G4153" s="1"/>
      <c r="H4153" s="11"/>
      <c r="I4153" s="11"/>
      <c r="J4153" s="11"/>
      <c r="K4153" s="2"/>
      <c r="L4153" s="2"/>
      <c r="M4153" s="1"/>
    </row>
    <row r="4154" spans="1:13" x14ac:dyDescent="0.2">
      <c r="A4154" s="1"/>
      <c r="B4154" s="1"/>
      <c r="C4154" s="16"/>
      <c r="D4154" s="1"/>
      <c r="E4154" s="1"/>
      <c r="F4154" s="1"/>
      <c r="G4154" s="1"/>
      <c r="H4154" s="11"/>
      <c r="I4154" s="11"/>
      <c r="J4154" s="11"/>
      <c r="K4154" s="2"/>
      <c r="L4154" s="2"/>
      <c r="M4154" s="1"/>
    </row>
    <row r="4155" spans="1:13" x14ac:dyDescent="0.2">
      <c r="A4155" s="1"/>
      <c r="B4155" s="1"/>
      <c r="C4155" s="16"/>
      <c r="D4155" s="1"/>
      <c r="E4155" s="1"/>
      <c r="F4155" s="1"/>
      <c r="G4155" s="1"/>
      <c r="H4155" s="11"/>
      <c r="I4155" s="11"/>
      <c r="J4155" s="11"/>
      <c r="K4155" s="2"/>
      <c r="L4155" s="2"/>
      <c r="M4155" s="1"/>
    </row>
    <row r="4156" spans="1:13" x14ac:dyDescent="0.2">
      <c r="A4156" s="1"/>
      <c r="B4156" s="1"/>
      <c r="C4156" s="16"/>
      <c r="D4156" s="1"/>
      <c r="E4156" s="1"/>
      <c r="F4156" s="1"/>
      <c r="G4156" s="1"/>
      <c r="H4156" s="11"/>
      <c r="I4156" s="11"/>
      <c r="J4156" s="11"/>
      <c r="K4156" s="2"/>
      <c r="L4156" s="2"/>
      <c r="M4156" s="1"/>
    </row>
    <row r="4157" spans="1:13" x14ac:dyDescent="0.2">
      <c r="A4157" s="1"/>
      <c r="B4157" s="1"/>
      <c r="C4157" s="16"/>
      <c r="D4157" s="1"/>
      <c r="E4157" s="1"/>
      <c r="F4157" s="1"/>
      <c r="G4157" s="1"/>
      <c r="H4157" s="11"/>
      <c r="I4157" s="11"/>
      <c r="J4157" s="11"/>
      <c r="K4157" s="2"/>
      <c r="L4157" s="2"/>
      <c r="M4157" s="1"/>
    </row>
    <row r="4158" spans="1:13" x14ac:dyDescent="0.2">
      <c r="A4158" s="1"/>
      <c r="B4158" s="1"/>
      <c r="C4158" s="16"/>
      <c r="D4158" s="1"/>
      <c r="E4158" s="1"/>
      <c r="F4158" s="1"/>
      <c r="G4158" s="1"/>
      <c r="H4158" s="11"/>
      <c r="I4158" s="11"/>
      <c r="J4158" s="11"/>
      <c r="K4158" s="2"/>
      <c r="L4158" s="2"/>
      <c r="M4158" s="1"/>
    </row>
    <row r="4159" spans="1:13" x14ac:dyDescent="0.2">
      <c r="A4159" s="1"/>
      <c r="B4159" s="1"/>
      <c r="C4159" s="16"/>
      <c r="D4159" s="1"/>
      <c r="E4159" s="1"/>
      <c r="F4159" s="1"/>
      <c r="G4159" s="1"/>
      <c r="H4159" s="11"/>
      <c r="I4159" s="11"/>
      <c r="J4159" s="11"/>
      <c r="K4159" s="2"/>
      <c r="L4159" s="2"/>
      <c r="M4159" s="1"/>
    </row>
    <row r="4160" spans="1:13" x14ac:dyDescent="0.2">
      <c r="A4160" s="1"/>
      <c r="B4160" s="1"/>
      <c r="C4160" s="16"/>
      <c r="D4160" s="1"/>
      <c r="E4160" s="1"/>
      <c r="F4160" s="1"/>
      <c r="G4160" s="1"/>
      <c r="H4160" s="11"/>
      <c r="I4160" s="11"/>
      <c r="J4160" s="11"/>
      <c r="K4160" s="2"/>
      <c r="L4160" s="2"/>
      <c r="M4160" s="1"/>
    </row>
    <row r="4161" spans="1:13" x14ac:dyDescent="0.2">
      <c r="A4161" s="1"/>
      <c r="B4161" s="1"/>
      <c r="C4161" s="16"/>
      <c r="D4161" s="1"/>
      <c r="E4161" s="1"/>
      <c r="F4161" s="1"/>
      <c r="G4161" s="1"/>
      <c r="H4161" s="11"/>
      <c r="I4161" s="11"/>
      <c r="J4161" s="11"/>
      <c r="K4161" s="2"/>
      <c r="L4161" s="2"/>
      <c r="M4161" s="1"/>
    </row>
    <row r="4162" spans="1:13" x14ac:dyDescent="0.2">
      <c r="A4162" s="1"/>
      <c r="B4162" s="1"/>
      <c r="C4162" s="16"/>
      <c r="D4162" s="1"/>
      <c r="E4162" s="1"/>
      <c r="F4162" s="1"/>
      <c r="G4162" s="1"/>
      <c r="H4162" s="11"/>
      <c r="I4162" s="11"/>
      <c r="J4162" s="11"/>
      <c r="K4162" s="2"/>
      <c r="L4162" s="2"/>
      <c r="M4162" s="1"/>
    </row>
    <row r="4163" spans="1:13" x14ac:dyDescent="0.2">
      <c r="A4163" s="1"/>
      <c r="B4163" s="1"/>
      <c r="C4163" s="16"/>
      <c r="D4163" s="1"/>
      <c r="E4163" s="1"/>
      <c r="F4163" s="1"/>
      <c r="G4163" s="1"/>
      <c r="H4163" s="11"/>
      <c r="I4163" s="11"/>
      <c r="J4163" s="11"/>
      <c r="K4163" s="2"/>
      <c r="L4163" s="2"/>
      <c r="M4163" s="1"/>
    </row>
    <row r="4164" spans="1:13" x14ac:dyDescent="0.2">
      <c r="A4164" s="1"/>
      <c r="B4164" s="1"/>
      <c r="C4164" s="16"/>
      <c r="D4164" s="1"/>
      <c r="E4164" s="1"/>
      <c r="F4164" s="1"/>
      <c r="G4164" s="1"/>
      <c r="H4164" s="11"/>
      <c r="I4164" s="11"/>
      <c r="J4164" s="11"/>
      <c r="K4164" s="2"/>
      <c r="L4164" s="2"/>
      <c r="M4164" s="1"/>
    </row>
    <row r="4165" spans="1:13" x14ac:dyDescent="0.2">
      <c r="A4165" s="1"/>
      <c r="B4165" s="1"/>
      <c r="C4165" s="16"/>
      <c r="D4165" s="1"/>
      <c r="E4165" s="1"/>
      <c r="F4165" s="1"/>
      <c r="G4165" s="1"/>
      <c r="H4165" s="11"/>
      <c r="I4165" s="11"/>
      <c r="J4165" s="11"/>
      <c r="K4165" s="2"/>
      <c r="L4165" s="2"/>
      <c r="M4165" s="1"/>
    </row>
    <row r="4166" spans="1:13" x14ac:dyDescent="0.2">
      <c r="A4166" s="1"/>
      <c r="B4166" s="1"/>
      <c r="C4166" s="16"/>
      <c r="D4166" s="1"/>
      <c r="E4166" s="1"/>
      <c r="F4166" s="1"/>
      <c r="G4166" s="1"/>
      <c r="H4166" s="11"/>
      <c r="I4166" s="11"/>
      <c r="J4166" s="11"/>
      <c r="K4166" s="2"/>
      <c r="L4166" s="2"/>
      <c r="M4166" s="1"/>
    </row>
    <row r="4167" spans="1:13" x14ac:dyDescent="0.2">
      <c r="A4167" s="1"/>
      <c r="B4167" s="1"/>
      <c r="C4167" s="16"/>
      <c r="D4167" s="1"/>
      <c r="E4167" s="1"/>
      <c r="F4167" s="1"/>
      <c r="G4167" s="1"/>
      <c r="H4167" s="11"/>
      <c r="I4167" s="11"/>
      <c r="J4167" s="11"/>
      <c r="K4167" s="2"/>
      <c r="L4167" s="2"/>
      <c r="M4167" s="1"/>
    </row>
    <row r="4168" spans="1:13" x14ac:dyDescent="0.2">
      <c r="A4168" s="1"/>
      <c r="B4168" s="1"/>
      <c r="C4168" s="16"/>
      <c r="D4168" s="1"/>
      <c r="E4168" s="1"/>
      <c r="F4168" s="1"/>
      <c r="G4168" s="1"/>
      <c r="H4168" s="11"/>
      <c r="I4168" s="11"/>
      <c r="J4168" s="11"/>
      <c r="K4168" s="2"/>
      <c r="L4168" s="2"/>
      <c r="M4168" s="1"/>
    </row>
    <row r="4169" spans="1:13" x14ac:dyDescent="0.2">
      <c r="A4169" s="1"/>
      <c r="B4169" s="1"/>
      <c r="C4169" s="16"/>
      <c r="D4169" s="1"/>
      <c r="E4169" s="1"/>
      <c r="F4169" s="1"/>
      <c r="G4169" s="1"/>
      <c r="H4169" s="11"/>
      <c r="I4169" s="11"/>
      <c r="J4169" s="11"/>
      <c r="K4169" s="2"/>
      <c r="L4169" s="2"/>
      <c r="M4169" s="1"/>
    </row>
    <row r="4170" spans="1:13" x14ac:dyDescent="0.2">
      <c r="A4170" s="1"/>
      <c r="B4170" s="1"/>
      <c r="C4170" s="16"/>
      <c r="D4170" s="1"/>
      <c r="E4170" s="1"/>
      <c r="F4170" s="1"/>
      <c r="G4170" s="1"/>
      <c r="H4170" s="11"/>
      <c r="I4170" s="11"/>
      <c r="J4170" s="11"/>
      <c r="K4170" s="2"/>
      <c r="L4170" s="2"/>
      <c r="M4170" s="1"/>
    </row>
    <row r="4171" spans="1:13" x14ac:dyDescent="0.2">
      <c r="A4171" s="1"/>
      <c r="B4171" s="1"/>
      <c r="C4171" s="16"/>
      <c r="D4171" s="1"/>
      <c r="E4171" s="1"/>
      <c r="F4171" s="1"/>
      <c r="G4171" s="1"/>
      <c r="H4171" s="11"/>
      <c r="I4171" s="11"/>
      <c r="J4171" s="11"/>
      <c r="K4171" s="2"/>
      <c r="L4171" s="2"/>
      <c r="M4171" s="1"/>
    </row>
    <row r="4172" spans="1:13" x14ac:dyDescent="0.2">
      <c r="A4172" s="1"/>
      <c r="B4172" s="1"/>
      <c r="C4172" s="16"/>
      <c r="D4172" s="1"/>
      <c r="E4172" s="1"/>
      <c r="F4172" s="1"/>
      <c r="G4172" s="1"/>
      <c r="H4172" s="11"/>
      <c r="I4172" s="11"/>
      <c r="J4172" s="11"/>
      <c r="K4172" s="2"/>
      <c r="L4172" s="2"/>
      <c r="M4172" s="1"/>
    </row>
    <row r="4173" spans="1:13" x14ac:dyDescent="0.2">
      <c r="A4173" s="1"/>
      <c r="B4173" s="1"/>
      <c r="C4173" s="16"/>
      <c r="D4173" s="1"/>
      <c r="E4173" s="1"/>
      <c r="F4173" s="1"/>
      <c r="G4173" s="1"/>
      <c r="H4173" s="11"/>
      <c r="I4173" s="11"/>
      <c r="J4173" s="11"/>
      <c r="K4173" s="2"/>
      <c r="L4173" s="2"/>
      <c r="M4173" s="1"/>
    </row>
    <row r="4174" spans="1:13" x14ac:dyDescent="0.2">
      <c r="A4174" s="1"/>
      <c r="B4174" s="1"/>
      <c r="C4174" s="16"/>
      <c r="D4174" s="1"/>
      <c r="E4174" s="1"/>
      <c r="F4174" s="1"/>
      <c r="G4174" s="1"/>
      <c r="H4174" s="11"/>
      <c r="I4174" s="11"/>
      <c r="J4174" s="11"/>
      <c r="K4174" s="2"/>
      <c r="L4174" s="2"/>
      <c r="M4174" s="1"/>
    </row>
    <row r="4175" spans="1:13" x14ac:dyDescent="0.2">
      <c r="A4175" s="1"/>
      <c r="B4175" s="1"/>
      <c r="C4175" s="16"/>
      <c r="D4175" s="1"/>
      <c r="E4175" s="1"/>
      <c r="F4175" s="1"/>
      <c r="G4175" s="1"/>
      <c r="H4175" s="11"/>
      <c r="I4175" s="11"/>
      <c r="J4175" s="11"/>
      <c r="K4175" s="2"/>
      <c r="L4175" s="2"/>
      <c r="M4175" s="1"/>
    </row>
    <row r="4176" spans="1:13" x14ac:dyDescent="0.2">
      <c r="A4176" s="1"/>
      <c r="B4176" s="1"/>
      <c r="C4176" s="16"/>
      <c r="D4176" s="1"/>
      <c r="E4176" s="1"/>
      <c r="F4176" s="1"/>
      <c r="G4176" s="1"/>
      <c r="H4176" s="11"/>
      <c r="I4176" s="11"/>
      <c r="J4176" s="11"/>
      <c r="K4176" s="2"/>
      <c r="L4176" s="2"/>
      <c r="M4176" s="1"/>
    </row>
    <row r="4177" spans="1:13" x14ac:dyDescent="0.2">
      <c r="A4177" s="1"/>
      <c r="B4177" s="1"/>
      <c r="C4177" s="16"/>
      <c r="D4177" s="1"/>
      <c r="E4177" s="1"/>
      <c r="F4177" s="1"/>
      <c r="G4177" s="1"/>
      <c r="H4177" s="11"/>
      <c r="I4177" s="11"/>
      <c r="J4177" s="11"/>
      <c r="K4177" s="2"/>
      <c r="L4177" s="2"/>
      <c r="M4177" s="1"/>
    </row>
    <row r="4178" spans="1:13" x14ac:dyDescent="0.2">
      <c r="A4178" s="1"/>
      <c r="B4178" s="1"/>
      <c r="C4178" s="16"/>
      <c r="D4178" s="1"/>
      <c r="E4178" s="1"/>
      <c r="F4178" s="1"/>
      <c r="G4178" s="1"/>
      <c r="H4178" s="11"/>
      <c r="I4178" s="11"/>
      <c r="J4178" s="11"/>
      <c r="K4178" s="2"/>
      <c r="L4178" s="2"/>
      <c r="M4178" s="1"/>
    </row>
    <row r="4179" spans="1:13" x14ac:dyDescent="0.2">
      <c r="A4179" s="1"/>
      <c r="B4179" s="1"/>
      <c r="C4179" s="16"/>
      <c r="D4179" s="1"/>
      <c r="E4179" s="1"/>
      <c r="F4179" s="1"/>
      <c r="G4179" s="1"/>
      <c r="H4179" s="11"/>
      <c r="I4179" s="11"/>
      <c r="J4179" s="11"/>
      <c r="K4179" s="2"/>
      <c r="L4179" s="2"/>
      <c r="M4179" s="1"/>
    </row>
    <row r="4180" spans="1:13" x14ac:dyDescent="0.2">
      <c r="A4180" s="1"/>
      <c r="B4180" s="1"/>
      <c r="C4180" s="16"/>
      <c r="D4180" s="1"/>
      <c r="E4180" s="1"/>
      <c r="F4180" s="1"/>
      <c r="G4180" s="1"/>
      <c r="H4180" s="11"/>
      <c r="I4180" s="11"/>
      <c r="J4180" s="11"/>
      <c r="K4180" s="2"/>
      <c r="L4180" s="2"/>
      <c r="M4180" s="1"/>
    </row>
    <row r="4181" spans="1:13" x14ac:dyDescent="0.2">
      <c r="A4181" s="1"/>
      <c r="B4181" s="1"/>
      <c r="C4181" s="16"/>
      <c r="D4181" s="1"/>
      <c r="E4181" s="1"/>
      <c r="F4181" s="1"/>
      <c r="G4181" s="1"/>
      <c r="H4181" s="11"/>
      <c r="I4181" s="11"/>
      <c r="J4181" s="11"/>
      <c r="K4181" s="2"/>
      <c r="L4181" s="2"/>
      <c r="M4181" s="1"/>
    </row>
    <row r="4182" spans="1:13" x14ac:dyDescent="0.2">
      <c r="A4182" s="1"/>
      <c r="B4182" s="1"/>
      <c r="C4182" s="16"/>
      <c r="D4182" s="1"/>
      <c r="E4182" s="1"/>
      <c r="F4182" s="1"/>
      <c r="G4182" s="1"/>
      <c r="H4182" s="11"/>
      <c r="I4182" s="11"/>
      <c r="J4182" s="11"/>
      <c r="K4182" s="2"/>
      <c r="L4182" s="2"/>
      <c r="M4182" s="1"/>
    </row>
    <row r="4183" spans="1:13" x14ac:dyDescent="0.2">
      <c r="A4183" s="1"/>
      <c r="B4183" s="1"/>
      <c r="C4183" s="16"/>
      <c r="D4183" s="1"/>
      <c r="E4183" s="1"/>
      <c r="F4183" s="1"/>
      <c r="G4183" s="1"/>
      <c r="H4183" s="11"/>
      <c r="I4183" s="11"/>
      <c r="J4183" s="11"/>
      <c r="K4183" s="2"/>
      <c r="L4183" s="2"/>
      <c r="M4183" s="1"/>
    </row>
    <row r="4184" spans="1:13" x14ac:dyDescent="0.2">
      <c r="A4184" s="1"/>
      <c r="B4184" s="1"/>
      <c r="C4184" s="16"/>
      <c r="D4184" s="1"/>
      <c r="E4184" s="1"/>
      <c r="F4184" s="1"/>
      <c r="G4184" s="1"/>
      <c r="H4184" s="11"/>
      <c r="I4184" s="11"/>
      <c r="J4184" s="11"/>
      <c r="K4184" s="2"/>
      <c r="L4184" s="2"/>
      <c r="M4184" s="1"/>
    </row>
    <row r="4185" spans="1:13" x14ac:dyDescent="0.2">
      <c r="A4185" s="1"/>
      <c r="B4185" s="1"/>
      <c r="C4185" s="16"/>
      <c r="D4185" s="1"/>
      <c r="E4185" s="1"/>
      <c r="F4185" s="1"/>
      <c r="G4185" s="1"/>
      <c r="H4185" s="11"/>
      <c r="I4185" s="11"/>
      <c r="J4185" s="11"/>
      <c r="K4185" s="2"/>
      <c r="L4185" s="2"/>
      <c r="M4185" s="1"/>
    </row>
    <row r="4186" spans="1:13" x14ac:dyDescent="0.2">
      <c r="A4186" s="1"/>
      <c r="B4186" s="1"/>
      <c r="C4186" s="16"/>
      <c r="D4186" s="1"/>
      <c r="E4186" s="1"/>
      <c r="F4186" s="1"/>
      <c r="G4186" s="1"/>
      <c r="H4186" s="11"/>
      <c r="I4186" s="11"/>
      <c r="J4186" s="11"/>
      <c r="K4186" s="2"/>
      <c r="L4186" s="2"/>
      <c r="M4186" s="1"/>
    </row>
    <row r="4187" spans="1:13" x14ac:dyDescent="0.2">
      <c r="A4187" s="1"/>
      <c r="B4187" s="1"/>
      <c r="C4187" s="16"/>
      <c r="D4187" s="1"/>
      <c r="E4187" s="1"/>
      <c r="F4187" s="1"/>
      <c r="G4187" s="1"/>
      <c r="H4187" s="11"/>
      <c r="I4187" s="11"/>
      <c r="J4187" s="11"/>
      <c r="K4187" s="2"/>
      <c r="L4187" s="2"/>
      <c r="M4187" s="1"/>
    </row>
    <row r="4188" spans="1:13" x14ac:dyDescent="0.2">
      <c r="A4188" s="1"/>
      <c r="B4188" s="1"/>
      <c r="C4188" s="16"/>
      <c r="D4188" s="1"/>
      <c r="E4188" s="1"/>
      <c r="F4188" s="1"/>
      <c r="G4188" s="1"/>
      <c r="H4188" s="11"/>
      <c r="I4188" s="11"/>
      <c r="J4188" s="11"/>
      <c r="K4188" s="2"/>
      <c r="L4188" s="2"/>
      <c r="M4188" s="1"/>
    </row>
    <row r="4189" spans="1:13" x14ac:dyDescent="0.2">
      <c r="A4189" s="1"/>
      <c r="B4189" s="1"/>
      <c r="C4189" s="16"/>
      <c r="D4189" s="1"/>
      <c r="E4189" s="1"/>
      <c r="F4189" s="1"/>
      <c r="G4189" s="1"/>
      <c r="H4189" s="11"/>
      <c r="I4189" s="11"/>
      <c r="J4189" s="11"/>
      <c r="K4189" s="2"/>
      <c r="L4189" s="2"/>
      <c r="M4189" s="1"/>
    </row>
    <row r="4190" spans="1:13" x14ac:dyDescent="0.2">
      <c r="A4190" s="1"/>
      <c r="B4190" s="1"/>
      <c r="C4190" s="16"/>
      <c r="D4190" s="1"/>
      <c r="E4190" s="1"/>
      <c r="F4190" s="1"/>
      <c r="G4190" s="1"/>
      <c r="H4190" s="11"/>
      <c r="I4190" s="11"/>
      <c r="J4190" s="11"/>
      <c r="K4190" s="2"/>
      <c r="L4190" s="2"/>
      <c r="M4190" s="1"/>
    </row>
    <row r="4191" spans="1:13" x14ac:dyDescent="0.2">
      <c r="A4191" s="1"/>
      <c r="B4191" s="1"/>
      <c r="C4191" s="16"/>
      <c r="D4191" s="1"/>
      <c r="E4191" s="1"/>
      <c r="F4191" s="1"/>
      <c r="G4191" s="1"/>
      <c r="H4191" s="11"/>
      <c r="I4191" s="11"/>
      <c r="J4191" s="11"/>
      <c r="K4191" s="2"/>
      <c r="L4191" s="2"/>
      <c r="M4191" s="1"/>
    </row>
    <row r="4192" spans="1:13" x14ac:dyDescent="0.2">
      <c r="A4192" s="1"/>
      <c r="B4192" s="1"/>
      <c r="C4192" s="16"/>
      <c r="D4192" s="1"/>
      <c r="E4192" s="1"/>
      <c r="F4192" s="1"/>
      <c r="G4192" s="1"/>
      <c r="H4192" s="11"/>
      <c r="I4192" s="11"/>
      <c r="J4192" s="11"/>
      <c r="K4192" s="2"/>
      <c r="L4192" s="2"/>
      <c r="M4192" s="1"/>
    </row>
    <row r="4193" spans="1:13" x14ac:dyDescent="0.2">
      <c r="A4193" s="1"/>
      <c r="B4193" s="1"/>
      <c r="C4193" s="16"/>
      <c r="D4193" s="1"/>
      <c r="E4193" s="1"/>
      <c r="F4193" s="1"/>
      <c r="G4193" s="1"/>
      <c r="H4193" s="11"/>
      <c r="I4193" s="11"/>
      <c r="J4193" s="11"/>
      <c r="K4193" s="2"/>
      <c r="L4193" s="2"/>
      <c r="M4193" s="1"/>
    </row>
    <row r="4194" spans="1:13" x14ac:dyDescent="0.2">
      <c r="A4194" s="1"/>
      <c r="B4194" s="1"/>
      <c r="C4194" s="16"/>
      <c r="D4194" s="1"/>
      <c r="E4194" s="1"/>
      <c r="F4194" s="1"/>
      <c r="G4194" s="1"/>
      <c r="H4194" s="11"/>
      <c r="I4194" s="11"/>
      <c r="J4194" s="11"/>
      <c r="K4194" s="2"/>
      <c r="L4194" s="2"/>
      <c r="M4194" s="1"/>
    </row>
    <row r="4195" spans="1:13" x14ac:dyDescent="0.2">
      <c r="A4195" s="1"/>
      <c r="B4195" s="1"/>
      <c r="C4195" s="16"/>
      <c r="D4195" s="1"/>
      <c r="E4195" s="1"/>
      <c r="F4195" s="1"/>
      <c r="G4195" s="1"/>
      <c r="H4195" s="11"/>
      <c r="I4195" s="11"/>
      <c r="J4195" s="11"/>
      <c r="K4195" s="2"/>
      <c r="L4195" s="2"/>
      <c r="M4195" s="1"/>
    </row>
    <row r="4196" spans="1:13" x14ac:dyDescent="0.2">
      <c r="A4196" s="1"/>
      <c r="B4196" s="1"/>
      <c r="C4196" s="16"/>
      <c r="D4196" s="1"/>
      <c r="E4196" s="1"/>
      <c r="F4196" s="1"/>
      <c r="G4196" s="1"/>
      <c r="H4196" s="11"/>
      <c r="I4196" s="11"/>
      <c r="J4196" s="11"/>
      <c r="K4196" s="2"/>
      <c r="L4196" s="2"/>
      <c r="M4196" s="1"/>
    </row>
    <row r="4197" spans="1:13" x14ac:dyDescent="0.2">
      <c r="A4197" s="1"/>
      <c r="B4197" s="1"/>
      <c r="C4197" s="16"/>
      <c r="D4197" s="1"/>
      <c r="E4197" s="1"/>
      <c r="F4197" s="1"/>
      <c r="G4197" s="1"/>
      <c r="H4197" s="11"/>
      <c r="I4197" s="11"/>
      <c r="J4197" s="11"/>
      <c r="K4197" s="2"/>
      <c r="L4197" s="2"/>
      <c r="M4197" s="1"/>
    </row>
    <row r="4198" spans="1:13" x14ac:dyDescent="0.2">
      <c r="A4198" s="1"/>
      <c r="B4198" s="1"/>
      <c r="C4198" s="16"/>
      <c r="D4198" s="1"/>
      <c r="E4198" s="1"/>
      <c r="F4198" s="1"/>
      <c r="G4198" s="1"/>
      <c r="H4198" s="11"/>
      <c r="I4198" s="11"/>
      <c r="J4198" s="11"/>
      <c r="K4198" s="2"/>
      <c r="L4198" s="2"/>
      <c r="M4198" s="1"/>
    </row>
    <row r="4199" spans="1:13" x14ac:dyDescent="0.2">
      <c r="A4199" s="1"/>
      <c r="B4199" s="1"/>
      <c r="C4199" s="16"/>
      <c r="D4199" s="1"/>
      <c r="E4199" s="1"/>
      <c r="F4199" s="1"/>
      <c r="G4199" s="1"/>
      <c r="H4199" s="11"/>
      <c r="I4199" s="11"/>
      <c r="J4199" s="11"/>
      <c r="K4199" s="2"/>
      <c r="L4199" s="2"/>
      <c r="M4199" s="1"/>
    </row>
    <row r="4200" spans="1:13" x14ac:dyDescent="0.2">
      <c r="A4200" s="1"/>
      <c r="B4200" s="1"/>
      <c r="C4200" s="16"/>
      <c r="D4200" s="1"/>
      <c r="E4200" s="1"/>
      <c r="F4200" s="1"/>
      <c r="G4200" s="1"/>
      <c r="H4200" s="11"/>
      <c r="I4200" s="11"/>
      <c r="J4200" s="11"/>
      <c r="K4200" s="2"/>
      <c r="L4200" s="2"/>
      <c r="M4200" s="1"/>
    </row>
    <row r="4201" spans="1:13" x14ac:dyDescent="0.2">
      <c r="A4201" s="1"/>
      <c r="B4201" s="1"/>
      <c r="C4201" s="16"/>
      <c r="D4201" s="1"/>
      <c r="E4201" s="1"/>
      <c r="F4201" s="1"/>
      <c r="G4201" s="1"/>
      <c r="H4201" s="11"/>
      <c r="I4201" s="11"/>
      <c r="J4201" s="11"/>
      <c r="K4201" s="2"/>
      <c r="L4201" s="2"/>
      <c r="M4201" s="1"/>
    </row>
    <row r="4202" spans="1:13" x14ac:dyDescent="0.2">
      <c r="A4202" s="1"/>
      <c r="B4202" s="1"/>
      <c r="C4202" s="16"/>
      <c r="D4202" s="1"/>
      <c r="E4202" s="1"/>
      <c r="F4202" s="1"/>
      <c r="G4202" s="1"/>
      <c r="H4202" s="11"/>
      <c r="I4202" s="11"/>
      <c r="J4202" s="11"/>
      <c r="K4202" s="2"/>
      <c r="L4202" s="2"/>
      <c r="M4202" s="1"/>
    </row>
    <row r="4203" spans="1:13" x14ac:dyDescent="0.2">
      <c r="A4203" s="1"/>
      <c r="B4203" s="1"/>
      <c r="C4203" s="16"/>
      <c r="D4203" s="1"/>
      <c r="E4203" s="1"/>
      <c r="F4203" s="1"/>
      <c r="G4203" s="1"/>
      <c r="H4203" s="11"/>
      <c r="I4203" s="11"/>
      <c r="J4203" s="11"/>
      <c r="K4203" s="2"/>
      <c r="L4203" s="2"/>
      <c r="M4203" s="1"/>
    </row>
    <row r="4204" spans="1:13" x14ac:dyDescent="0.2">
      <c r="A4204" s="1"/>
      <c r="B4204" s="1"/>
      <c r="C4204" s="16"/>
      <c r="D4204" s="1"/>
      <c r="E4204" s="1"/>
      <c r="F4204" s="1"/>
      <c r="G4204" s="1"/>
      <c r="H4204" s="11"/>
      <c r="I4204" s="11"/>
      <c r="J4204" s="11"/>
      <c r="K4204" s="2"/>
      <c r="L4204" s="2"/>
      <c r="M4204" s="1"/>
    </row>
    <row r="4205" spans="1:13" x14ac:dyDescent="0.2">
      <c r="A4205" s="1"/>
      <c r="B4205" s="1"/>
      <c r="C4205" s="16"/>
      <c r="D4205" s="1"/>
      <c r="E4205" s="1"/>
      <c r="F4205" s="1"/>
      <c r="G4205" s="1"/>
      <c r="H4205" s="11"/>
      <c r="I4205" s="11"/>
      <c r="J4205" s="11"/>
      <c r="K4205" s="2"/>
      <c r="L4205" s="2"/>
      <c r="M4205" s="1"/>
    </row>
    <row r="4206" spans="1:13" x14ac:dyDescent="0.2">
      <c r="A4206" s="1"/>
      <c r="B4206" s="1"/>
      <c r="C4206" s="16"/>
      <c r="D4206" s="1"/>
      <c r="E4206" s="1"/>
      <c r="F4206" s="1"/>
      <c r="G4206" s="1"/>
      <c r="H4206" s="11"/>
      <c r="I4206" s="11"/>
      <c r="J4206" s="11"/>
      <c r="K4206" s="2"/>
      <c r="L4206" s="2"/>
      <c r="M4206" s="1"/>
    </row>
    <row r="4207" spans="1:13" x14ac:dyDescent="0.2">
      <c r="A4207" s="1"/>
      <c r="B4207" s="1"/>
      <c r="C4207" s="16"/>
      <c r="D4207" s="1"/>
      <c r="E4207" s="1"/>
      <c r="F4207" s="1"/>
      <c r="G4207" s="1"/>
      <c r="H4207" s="11"/>
      <c r="I4207" s="11"/>
      <c r="J4207" s="11"/>
      <c r="K4207" s="2"/>
      <c r="L4207" s="2"/>
      <c r="M4207" s="1"/>
    </row>
    <row r="4208" spans="1:13" x14ac:dyDescent="0.2">
      <c r="A4208" s="1"/>
      <c r="B4208" s="1"/>
      <c r="C4208" s="16"/>
      <c r="D4208" s="1"/>
      <c r="E4208" s="1"/>
      <c r="F4208" s="1"/>
      <c r="G4208" s="1"/>
      <c r="H4208" s="11"/>
      <c r="I4208" s="11"/>
      <c r="J4208" s="11"/>
      <c r="K4208" s="2"/>
      <c r="L4208" s="2"/>
      <c r="M4208" s="1"/>
    </row>
    <row r="4209" spans="1:13" x14ac:dyDescent="0.2">
      <c r="A4209" s="1"/>
      <c r="B4209" s="1"/>
      <c r="C4209" s="16"/>
      <c r="D4209" s="1"/>
      <c r="E4209" s="1"/>
      <c r="F4209" s="1"/>
      <c r="G4209" s="1"/>
      <c r="H4209" s="11"/>
      <c r="I4209" s="11"/>
      <c r="J4209" s="11"/>
      <c r="K4209" s="2"/>
      <c r="L4209" s="2"/>
      <c r="M4209" s="1"/>
    </row>
    <row r="4210" spans="1:13" x14ac:dyDescent="0.2">
      <c r="A4210" s="1"/>
      <c r="B4210" s="1"/>
      <c r="C4210" s="16"/>
      <c r="D4210" s="1"/>
      <c r="E4210" s="1"/>
      <c r="F4210" s="1"/>
      <c r="G4210" s="1"/>
      <c r="H4210" s="11"/>
      <c r="I4210" s="11"/>
      <c r="J4210" s="11"/>
      <c r="K4210" s="2"/>
      <c r="L4210" s="2"/>
      <c r="M4210" s="1"/>
    </row>
    <row r="4211" spans="1:13" x14ac:dyDescent="0.2">
      <c r="A4211" s="1"/>
      <c r="B4211" s="1"/>
      <c r="C4211" s="16"/>
      <c r="D4211" s="1"/>
      <c r="E4211" s="1"/>
      <c r="F4211" s="1"/>
      <c r="G4211" s="1"/>
      <c r="H4211" s="11"/>
      <c r="I4211" s="11"/>
      <c r="J4211" s="11"/>
      <c r="K4211" s="2"/>
      <c r="L4211" s="2"/>
      <c r="M4211" s="1"/>
    </row>
    <row r="4212" spans="1:13" x14ac:dyDescent="0.2">
      <c r="A4212" s="1"/>
      <c r="B4212" s="1"/>
      <c r="C4212" s="16"/>
      <c r="D4212" s="1"/>
      <c r="E4212" s="1"/>
      <c r="F4212" s="1"/>
      <c r="G4212" s="1"/>
      <c r="H4212" s="11"/>
      <c r="I4212" s="11"/>
      <c r="J4212" s="11"/>
      <c r="K4212" s="2"/>
      <c r="L4212" s="2"/>
      <c r="M4212" s="1"/>
    </row>
    <row r="4213" spans="1:13" x14ac:dyDescent="0.2">
      <c r="A4213" s="1"/>
      <c r="B4213" s="1"/>
      <c r="C4213" s="16"/>
      <c r="D4213" s="1"/>
      <c r="E4213" s="1"/>
      <c r="F4213" s="1"/>
      <c r="G4213" s="1"/>
      <c r="H4213" s="11"/>
      <c r="I4213" s="11"/>
      <c r="J4213" s="11"/>
      <c r="K4213" s="2"/>
      <c r="L4213" s="2"/>
      <c r="M4213" s="1"/>
    </row>
    <row r="4214" spans="1:13" x14ac:dyDescent="0.2">
      <c r="A4214" s="1"/>
      <c r="B4214" s="1"/>
      <c r="C4214" s="16"/>
      <c r="D4214" s="1"/>
      <c r="E4214" s="1"/>
      <c r="F4214" s="1"/>
      <c r="G4214" s="1"/>
      <c r="H4214" s="11"/>
      <c r="I4214" s="11"/>
      <c r="J4214" s="11"/>
      <c r="K4214" s="2"/>
      <c r="L4214" s="2"/>
      <c r="M4214" s="1"/>
    </row>
    <row r="4215" spans="1:13" x14ac:dyDescent="0.2">
      <c r="A4215" s="1"/>
      <c r="B4215" s="1"/>
      <c r="C4215" s="16"/>
      <c r="D4215" s="1"/>
      <c r="E4215" s="1"/>
      <c r="F4215" s="1"/>
      <c r="G4215" s="1"/>
      <c r="H4215" s="11"/>
      <c r="I4215" s="11"/>
      <c r="J4215" s="11"/>
      <c r="K4215" s="2"/>
      <c r="L4215" s="2"/>
      <c r="M4215" s="1"/>
    </row>
    <row r="4216" spans="1:13" x14ac:dyDescent="0.2">
      <c r="A4216" s="1"/>
      <c r="B4216" s="1"/>
      <c r="C4216" s="16"/>
      <c r="D4216" s="1"/>
      <c r="E4216" s="1"/>
      <c r="F4216" s="1"/>
      <c r="G4216" s="1"/>
      <c r="H4216" s="11"/>
      <c r="I4216" s="11"/>
      <c r="J4216" s="11"/>
      <c r="K4216" s="2"/>
      <c r="L4216" s="2"/>
      <c r="M4216" s="1"/>
    </row>
    <row r="4217" spans="1:13" x14ac:dyDescent="0.2">
      <c r="A4217" s="1"/>
      <c r="B4217" s="1"/>
      <c r="C4217" s="16"/>
      <c r="D4217" s="1"/>
      <c r="E4217" s="1"/>
      <c r="F4217" s="1"/>
      <c r="G4217" s="1"/>
      <c r="H4217" s="11"/>
      <c r="I4217" s="11"/>
      <c r="J4217" s="11"/>
      <c r="K4217" s="2"/>
      <c r="L4217" s="2"/>
      <c r="M4217" s="1"/>
    </row>
    <row r="4218" spans="1:13" x14ac:dyDescent="0.2">
      <c r="A4218" s="1"/>
      <c r="B4218" s="1"/>
      <c r="C4218" s="16"/>
      <c r="D4218" s="1"/>
      <c r="E4218" s="1"/>
      <c r="F4218" s="1"/>
      <c r="G4218" s="1"/>
      <c r="H4218" s="11"/>
      <c r="I4218" s="11"/>
      <c r="J4218" s="11"/>
      <c r="K4218" s="2"/>
      <c r="L4218" s="2"/>
      <c r="M4218" s="1"/>
    </row>
    <row r="4219" spans="1:13" x14ac:dyDescent="0.2">
      <c r="A4219" s="1"/>
      <c r="B4219" s="1"/>
      <c r="C4219" s="16"/>
      <c r="D4219" s="1"/>
      <c r="E4219" s="1"/>
      <c r="F4219" s="1"/>
      <c r="G4219" s="1"/>
      <c r="H4219" s="11"/>
      <c r="I4219" s="11"/>
      <c r="J4219" s="11"/>
      <c r="K4219" s="2"/>
      <c r="L4219" s="2"/>
      <c r="M4219" s="1"/>
    </row>
    <row r="4220" spans="1:13" x14ac:dyDescent="0.2">
      <c r="A4220" s="1"/>
      <c r="B4220" s="1"/>
      <c r="C4220" s="16"/>
      <c r="D4220" s="1"/>
      <c r="E4220" s="1"/>
      <c r="F4220" s="1"/>
      <c r="G4220" s="1"/>
      <c r="H4220" s="11"/>
      <c r="I4220" s="11"/>
      <c r="J4220" s="11"/>
      <c r="K4220" s="2"/>
      <c r="L4220" s="2"/>
      <c r="M4220" s="1"/>
    </row>
    <row r="4221" spans="1:13" x14ac:dyDescent="0.2">
      <c r="A4221" s="1"/>
      <c r="B4221" s="1"/>
      <c r="C4221" s="16"/>
      <c r="D4221" s="1"/>
      <c r="E4221" s="1"/>
      <c r="F4221" s="1"/>
      <c r="G4221" s="1"/>
      <c r="H4221" s="11"/>
      <c r="I4221" s="11"/>
      <c r="J4221" s="11"/>
      <c r="K4221" s="2"/>
      <c r="L4221" s="2"/>
      <c r="M4221" s="1"/>
    </row>
    <row r="4222" spans="1:13" x14ac:dyDescent="0.2">
      <c r="A4222" s="1"/>
      <c r="B4222" s="1"/>
      <c r="C4222" s="16"/>
      <c r="D4222" s="1"/>
      <c r="E4222" s="1"/>
      <c r="F4222" s="1"/>
      <c r="G4222" s="1"/>
      <c r="H4222" s="11"/>
      <c r="I4222" s="11"/>
      <c r="J4222" s="11"/>
      <c r="K4222" s="2"/>
      <c r="L4222" s="2"/>
      <c r="M4222" s="1"/>
    </row>
    <row r="4223" spans="1:13" x14ac:dyDescent="0.2">
      <c r="A4223" s="1"/>
      <c r="B4223" s="1"/>
      <c r="C4223" s="16"/>
      <c r="D4223" s="1"/>
      <c r="E4223" s="1"/>
      <c r="F4223" s="1"/>
      <c r="G4223" s="1"/>
      <c r="H4223" s="11"/>
      <c r="I4223" s="11"/>
      <c r="J4223" s="11"/>
      <c r="K4223" s="2"/>
      <c r="L4223" s="2"/>
      <c r="M4223" s="1"/>
    </row>
    <row r="4224" spans="1:13" x14ac:dyDescent="0.2">
      <c r="A4224" s="1"/>
      <c r="B4224" s="1"/>
      <c r="C4224" s="16"/>
      <c r="D4224" s="1"/>
      <c r="E4224" s="1"/>
      <c r="F4224" s="1"/>
      <c r="G4224" s="1"/>
      <c r="H4224" s="11"/>
      <c r="I4224" s="11"/>
      <c r="J4224" s="11"/>
      <c r="K4224" s="2"/>
      <c r="L4224" s="2"/>
      <c r="M4224" s="1"/>
    </row>
    <row r="4225" spans="1:13" x14ac:dyDescent="0.2">
      <c r="A4225" s="1"/>
      <c r="B4225" s="1"/>
      <c r="C4225" s="16"/>
      <c r="D4225" s="1"/>
      <c r="E4225" s="1"/>
      <c r="F4225" s="1"/>
      <c r="G4225" s="1"/>
      <c r="H4225" s="11"/>
      <c r="I4225" s="11"/>
      <c r="J4225" s="11"/>
      <c r="K4225" s="2"/>
      <c r="L4225" s="2"/>
      <c r="M4225" s="1"/>
    </row>
    <row r="4226" spans="1:13" x14ac:dyDescent="0.2">
      <c r="A4226" s="1"/>
      <c r="B4226" s="1"/>
      <c r="C4226" s="16"/>
      <c r="D4226" s="1"/>
      <c r="E4226" s="1"/>
      <c r="F4226" s="1"/>
      <c r="G4226" s="1"/>
      <c r="H4226" s="11"/>
      <c r="I4226" s="11"/>
      <c r="J4226" s="11"/>
      <c r="K4226" s="2"/>
      <c r="L4226" s="2"/>
      <c r="M4226" s="1"/>
    </row>
    <row r="4227" spans="1:13" x14ac:dyDescent="0.2">
      <c r="A4227" s="1"/>
      <c r="B4227" s="1"/>
      <c r="C4227" s="16"/>
      <c r="D4227" s="1"/>
      <c r="E4227" s="1"/>
      <c r="F4227" s="1"/>
      <c r="G4227" s="1"/>
      <c r="H4227" s="11"/>
      <c r="I4227" s="11"/>
      <c r="J4227" s="11"/>
      <c r="K4227" s="2"/>
      <c r="L4227" s="2"/>
      <c r="M4227" s="1"/>
    </row>
    <row r="4228" spans="1:13" x14ac:dyDescent="0.2">
      <c r="A4228" s="1"/>
      <c r="B4228" s="1"/>
      <c r="C4228" s="16"/>
      <c r="D4228" s="1"/>
      <c r="E4228" s="1"/>
      <c r="F4228" s="1"/>
      <c r="G4228" s="1"/>
      <c r="H4228" s="11"/>
      <c r="I4228" s="11"/>
      <c r="J4228" s="11"/>
      <c r="K4228" s="2"/>
      <c r="L4228" s="2"/>
      <c r="M4228" s="1"/>
    </row>
    <row r="4229" spans="1:13" x14ac:dyDescent="0.2">
      <c r="A4229" s="1"/>
      <c r="B4229" s="1"/>
      <c r="C4229" s="16"/>
      <c r="D4229" s="1"/>
      <c r="E4229" s="1"/>
      <c r="F4229" s="1"/>
      <c r="G4229" s="1"/>
      <c r="H4229" s="11"/>
      <c r="I4229" s="11"/>
      <c r="J4229" s="11"/>
      <c r="K4229" s="2"/>
      <c r="L4229" s="2"/>
      <c r="M4229" s="1"/>
    </row>
    <row r="4230" spans="1:13" x14ac:dyDescent="0.2">
      <c r="A4230" s="1"/>
      <c r="B4230" s="1"/>
      <c r="C4230" s="16"/>
      <c r="D4230" s="1"/>
      <c r="E4230" s="1"/>
      <c r="F4230" s="1"/>
      <c r="G4230" s="1"/>
      <c r="H4230" s="11"/>
      <c r="I4230" s="11"/>
      <c r="J4230" s="11"/>
      <c r="K4230" s="2"/>
      <c r="L4230" s="2"/>
      <c r="M4230" s="1"/>
    </row>
    <row r="4231" spans="1:13" x14ac:dyDescent="0.2">
      <c r="A4231" s="1"/>
      <c r="B4231" s="1"/>
      <c r="C4231" s="16"/>
      <c r="D4231" s="1"/>
      <c r="E4231" s="1"/>
      <c r="F4231" s="1"/>
      <c r="G4231" s="1"/>
      <c r="H4231" s="11"/>
      <c r="I4231" s="11"/>
      <c r="J4231" s="11"/>
      <c r="K4231" s="2"/>
      <c r="L4231" s="2"/>
      <c r="M4231" s="1"/>
    </row>
    <row r="4232" spans="1:13" x14ac:dyDescent="0.2">
      <c r="A4232" s="1"/>
      <c r="B4232" s="1"/>
      <c r="C4232" s="16"/>
      <c r="D4232" s="1"/>
      <c r="E4232" s="1"/>
      <c r="F4232" s="1"/>
      <c r="G4232" s="1"/>
      <c r="H4232" s="11"/>
      <c r="I4232" s="11"/>
      <c r="J4232" s="11"/>
      <c r="K4232" s="2"/>
      <c r="L4232" s="2"/>
      <c r="M4232" s="1"/>
    </row>
    <row r="4233" spans="1:13" x14ac:dyDescent="0.2">
      <c r="A4233" s="1"/>
      <c r="B4233" s="1"/>
      <c r="C4233" s="16"/>
      <c r="D4233" s="1"/>
      <c r="E4233" s="1"/>
      <c r="F4233" s="1"/>
      <c r="G4233" s="1"/>
      <c r="H4233" s="11"/>
      <c r="I4233" s="11"/>
      <c r="J4233" s="11"/>
      <c r="K4233" s="2"/>
      <c r="L4233" s="2"/>
      <c r="M4233" s="1"/>
    </row>
    <row r="4234" spans="1:13" x14ac:dyDescent="0.2">
      <c r="A4234" s="1"/>
      <c r="B4234" s="1"/>
      <c r="C4234" s="16"/>
      <c r="D4234" s="1"/>
      <c r="E4234" s="1"/>
      <c r="F4234" s="1"/>
      <c r="G4234" s="1"/>
      <c r="H4234" s="11"/>
      <c r="I4234" s="11"/>
      <c r="J4234" s="11"/>
      <c r="K4234" s="2"/>
      <c r="L4234" s="2"/>
      <c r="M4234" s="1"/>
    </row>
    <row r="4235" spans="1:13" x14ac:dyDescent="0.2">
      <c r="A4235" s="1"/>
      <c r="B4235" s="1"/>
      <c r="C4235" s="16"/>
      <c r="D4235" s="1"/>
      <c r="E4235" s="1"/>
      <c r="F4235" s="1"/>
      <c r="G4235" s="1"/>
      <c r="H4235" s="11"/>
      <c r="I4235" s="11"/>
      <c r="J4235" s="11"/>
      <c r="K4235" s="2"/>
      <c r="L4235" s="2"/>
      <c r="M4235" s="1"/>
    </row>
    <row r="4236" spans="1:13" x14ac:dyDescent="0.2">
      <c r="A4236" s="1"/>
      <c r="B4236" s="1"/>
      <c r="C4236" s="16"/>
      <c r="D4236" s="1"/>
      <c r="E4236" s="1"/>
      <c r="F4236" s="1"/>
      <c r="G4236" s="1"/>
      <c r="H4236" s="11"/>
      <c r="I4236" s="11"/>
      <c r="J4236" s="11"/>
      <c r="K4236" s="2"/>
      <c r="L4236" s="2"/>
      <c r="M4236" s="1"/>
    </row>
    <row r="4237" spans="1:13" x14ac:dyDescent="0.2">
      <c r="A4237" s="1"/>
      <c r="B4237" s="1"/>
      <c r="C4237" s="16"/>
      <c r="D4237" s="1"/>
      <c r="E4237" s="1"/>
      <c r="F4237" s="1"/>
      <c r="G4237" s="1"/>
      <c r="H4237" s="11"/>
      <c r="I4237" s="11"/>
      <c r="J4237" s="11"/>
      <c r="K4237" s="2"/>
      <c r="L4237" s="2"/>
      <c r="M4237" s="1"/>
    </row>
    <row r="4238" spans="1:13" x14ac:dyDescent="0.2">
      <c r="A4238" s="1"/>
      <c r="B4238" s="1"/>
      <c r="C4238" s="16"/>
      <c r="D4238" s="1"/>
      <c r="E4238" s="1"/>
      <c r="F4238" s="1"/>
      <c r="G4238" s="1"/>
      <c r="H4238" s="11"/>
      <c r="I4238" s="11"/>
      <c r="J4238" s="11"/>
      <c r="K4238" s="2"/>
      <c r="L4238" s="2"/>
      <c r="M4238" s="1"/>
    </row>
    <row r="4239" spans="1:13" x14ac:dyDescent="0.2">
      <c r="A4239" s="1"/>
      <c r="B4239" s="1"/>
      <c r="C4239" s="16"/>
      <c r="D4239" s="1"/>
      <c r="E4239" s="1"/>
      <c r="F4239" s="1"/>
      <c r="G4239" s="1"/>
      <c r="H4239" s="11"/>
      <c r="I4239" s="11"/>
      <c r="J4239" s="11"/>
      <c r="K4239" s="2"/>
      <c r="L4239" s="2"/>
      <c r="M4239" s="1"/>
    </row>
    <row r="4240" spans="1:13" x14ac:dyDescent="0.2">
      <c r="A4240" s="1"/>
      <c r="B4240" s="1"/>
      <c r="C4240" s="16"/>
      <c r="D4240" s="1"/>
      <c r="E4240" s="1"/>
      <c r="F4240" s="1"/>
      <c r="G4240" s="1"/>
      <c r="H4240" s="11"/>
      <c r="I4240" s="11"/>
      <c r="J4240" s="11"/>
      <c r="K4240" s="2"/>
      <c r="L4240" s="2"/>
      <c r="M4240" s="1"/>
    </row>
    <row r="4241" spans="1:13" x14ac:dyDescent="0.2">
      <c r="A4241" s="1"/>
      <c r="B4241" s="1"/>
      <c r="C4241" s="16"/>
      <c r="D4241" s="1"/>
      <c r="E4241" s="1"/>
      <c r="F4241" s="1"/>
      <c r="G4241" s="1"/>
      <c r="H4241" s="11"/>
      <c r="I4241" s="11"/>
      <c r="J4241" s="11"/>
      <c r="K4241" s="2"/>
      <c r="L4241" s="2"/>
      <c r="M4241" s="1"/>
    </row>
    <row r="4242" spans="1:13" x14ac:dyDescent="0.2">
      <c r="A4242" s="1"/>
      <c r="B4242" s="1"/>
      <c r="C4242" s="16"/>
      <c r="D4242" s="1"/>
      <c r="E4242" s="1"/>
      <c r="F4242" s="1"/>
      <c r="G4242" s="1"/>
      <c r="H4242" s="11"/>
      <c r="I4242" s="11"/>
      <c r="J4242" s="11"/>
      <c r="K4242" s="2"/>
      <c r="L4242" s="2"/>
      <c r="M4242" s="1"/>
    </row>
    <row r="4243" spans="1:13" x14ac:dyDescent="0.2">
      <c r="A4243" s="1"/>
      <c r="B4243" s="1"/>
      <c r="C4243" s="16"/>
      <c r="D4243" s="1"/>
      <c r="E4243" s="1"/>
      <c r="F4243" s="1"/>
      <c r="G4243" s="1"/>
      <c r="H4243" s="11"/>
      <c r="I4243" s="11"/>
      <c r="J4243" s="11"/>
      <c r="K4243" s="2"/>
      <c r="L4243" s="2"/>
      <c r="M4243" s="1"/>
    </row>
    <row r="4244" spans="1:13" x14ac:dyDescent="0.2">
      <c r="A4244" s="1"/>
      <c r="B4244" s="1"/>
      <c r="C4244" s="16"/>
      <c r="D4244" s="1"/>
      <c r="E4244" s="1"/>
      <c r="F4244" s="1"/>
      <c r="G4244" s="1"/>
      <c r="H4244" s="11"/>
      <c r="I4244" s="11"/>
      <c r="J4244" s="11"/>
      <c r="K4244" s="2"/>
      <c r="L4244" s="2"/>
      <c r="M4244" s="1"/>
    </row>
    <row r="4245" spans="1:13" x14ac:dyDescent="0.2">
      <c r="A4245" s="1"/>
      <c r="B4245" s="1"/>
      <c r="C4245" s="16"/>
      <c r="D4245" s="1"/>
      <c r="E4245" s="1"/>
      <c r="F4245" s="1"/>
      <c r="G4245" s="1"/>
      <c r="H4245" s="11"/>
      <c r="I4245" s="11"/>
      <c r="J4245" s="11"/>
      <c r="K4245" s="2"/>
      <c r="L4245" s="2"/>
      <c r="M4245" s="1"/>
    </row>
    <row r="4246" spans="1:13" x14ac:dyDescent="0.2">
      <c r="A4246" s="1"/>
      <c r="B4246" s="1"/>
      <c r="C4246" s="16"/>
      <c r="D4246" s="1"/>
      <c r="E4246" s="1"/>
      <c r="F4246" s="1"/>
      <c r="G4246" s="1"/>
      <c r="H4246" s="11"/>
      <c r="I4246" s="11"/>
      <c r="J4246" s="11"/>
      <c r="K4246" s="2"/>
      <c r="L4246" s="2"/>
      <c r="M4246" s="1"/>
    </row>
    <row r="4247" spans="1:13" x14ac:dyDescent="0.2">
      <c r="A4247" s="1"/>
      <c r="B4247" s="1"/>
      <c r="C4247" s="16"/>
      <c r="D4247" s="1"/>
      <c r="E4247" s="1"/>
      <c r="F4247" s="1"/>
      <c r="G4247" s="1"/>
      <c r="H4247" s="11"/>
      <c r="I4247" s="11"/>
      <c r="J4247" s="11"/>
      <c r="K4247" s="2"/>
      <c r="L4247" s="2"/>
      <c r="M4247" s="1"/>
    </row>
    <row r="4248" spans="1:13" x14ac:dyDescent="0.2">
      <c r="A4248" s="1"/>
      <c r="B4248" s="1"/>
      <c r="C4248" s="16"/>
      <c r="D4248" s="1"/>
      <c r="E4248" s="1"/>
      <c r="F4248" s="1"/>
      <c r="G4248" s="1"/>
      <c r="H4248" s="11"/>
      <c r="I4248" s="11"/>
      <c r="J4248" s="11"/>
      <c r="K4248" s="2"/>
      <c r="L4248" s="2"/>
      <c r="M4248" s="1"/>
    </row>
    <row r="4249" spans="1:13" x14ac:dyDescent="0.2">
      <c r="A4249" s="1"/>
      <c r="B4249" s="1"/>
      <c r="C4249" s="16"/>
      <c r="D4249" s="1"/>
      <c r="E4249" s="1"/>
      <c r="F4249" s="1"/>
      <c r="G4249" s="1"/>
      <c r="H4249" s="11"/>
      <c r="I4249" s="11"/>
      <c r="J4249" s="11"/>
      <c r="K4249" s="2"/>
      <c r="L4249" s="2"/>
      <c r="M4249" s="1"/>
    </row>
    <row r="4250" spans="1:13" x14ac:dyDescent="0.2">
      <c r="A4250" s="1"/>
      <c r="B4250" s="1"/>
      <c r="C4250" s="16"/>
      <c r="D4250" s="1"/>
      <c r="E4250" s="1"/>
      <c r="F4250" s="1"/>
      <c r="G4250" s="1"/>
      <c r="H4250" s="11"/>
      <c r="I4250" s="11"/>
      <c r="J4250" s="11"/>
      <c r="K4250" s="2"/>
      <c r="L4250" s="2"/>
      <c r="M4250" s="1"/>
    </row>
    <row r="4251" spans="1:13" x14ac:dyDescent="0.2">
      <c r="A4251" s="1"/>
      <c r="B4251" s="1"/>
      <c r="C4251" s="16"/>
      <c r="D4251" s="1"/>
      <c r="E4251" s="1"/>
      <c r="F4251" s="1"/>
      <c r="G4251" s="1"/>
      <c r="H4251" s="11"/>
      <c r="I4251" s="11"/>
      <c r="J4251" s="11"/>
      <c r="K4251" s="2"/>
      <c r="L4251" s="2"/>
      <c r="M4251" s="1"/>
    </row>
    <row r="4252" spans="1:13" x14ac:dyDescent="0.2">
      <c r="A4252" s="1"/>
      <c r="B4252" s="1"/>
      <c r="C4252" s="16"/>
      <c r="D4252" s="1"/>
      <c r="E4252" s="1"/>
      <c r="F4252" s="1"/>
      <c r="G4252" s="1"/>
      <c r="H4252" s="11"/>
      <c r="I4252" s="11"/>
      <c r="J4252" s="11"/>
      <c r="K4252" s="2"/>
      <c r="L4252" s="2"/>
      <c r="M4252" s="1"/>
    </row>
    <row r="4253" spans="1:13" x14ac:dyDescent="0.2">
      <c r="A4253" s="1"/>
      <c r="B4253" s="1"/>
      <c r="C4253" s="16"/>
      <c r="D4253" s="1"/>
      <c r="E4253" s="1"/>
      <c r="F4253" s="1"/>
      <c r="G4253" s="1"/>
      <c r="H4253" s="11"/>
      <c r="I4253" s="11"/>
      <c r="J4253" s="11"/>
      <c r="K4253" s="2"/>
      <c r="L4253" s="2"/>
      <c r="M4253" s="1"/>
    </row>
    <row r="4254" spans="1:13" x14ac:dyDescent="0.2">
      <c r="A4254" s="1"/>
      <c r="B4254" s="1"/>
      <c r="C4254" s="16"/>
      <c r="D4254" s="1"/>
      <c r="E4254" s="1"/>
      <c r="F4254" s="1"/>
      <c r="G4254" s="1"/>
      <c r="H4254" s="11"/>
      <c r="I4254" s="11"/>
      <c r="J4254" s="11"/>
      <c r="K4254" s="2"/>
      <c r="L4254" s="2"/>
      <c r="M4254" s="1"/>
    </row>
    <row r="4255" spans="1:13" x14ac:dyDescent="0.2">
      <c r="A4255" s="1"/>
      <c r="B4255" s="1"/>
      <c r="C4255" s="16"/>
      <c r="D4255" s="1"/>
      <c r="E4255" s="1"/>
      <c r="F4255" s="1"/>
      <c r="G4255" s="1"/>
      <c r="H4255" s="11"/>
      <c r="I4255" s="11"/>
      <c r="J4255" s="11"/>
      <c r="K4255" s="2"/>
      <c r="L4255" s="2"/>
      <c r="M4255" s="1"/>
    </row>
    <row r="4256" spans="1:13" x14ac:dyDescent="0.2">
      <c r="A4256" s="1"/>
      <c r="B4256" s="1"/>
      <c r="C4256" s="16"/>
      <c r="D4256" s="1"/>
      <c r="E4256" s="1"/>
      <c r="F4256" s="1"/>
      <c r="G4256" s="1"/>
      <c r="H4256" s="11"/>
      <c r="I4256" s="11"/>
      <c r="J4256" s="11"/>
      <c r="K4256" s="2"/>
      <c r="L4256" s="2"/>
      <c r="M4256" s="1"/>
    </row>
    <row r="4257" spans="1:13" x14ac:dyDescent="0.2">
      <c r="A4257" s="1"/>
      <c r="B4257" s="1"/>
      <c r="C4257" s="16"/>
      <c r="D4257" s="1"/>
      <c r="E4257" s="1"/>
      <c r="F4257" s="1"/>
      <c r="G4257" s="1"/>
      <c r="H4257" s="11"/>
      <c r="I4257" s="11"/>
      <c r="J4257" s="11"/>
      <c r="K4257" s="2"/>
      <c r="L4257" s="2"/>
      <c r="M4257" s="1"/>
    </row>
    <row r="4258" spans="1:13" x14ac:dyDescent="0.2">
      <c r="A4258" s="1"/>
      <c r="B4258" s="1"/>
      <c r="C4258" s="16"/>
      <c r="D4258" s="1"/>
      <c r="E4258" s="1"/>
      <c r="F4258" s="1"/>
      <c r="G4258" s="1"/>
      <c r="H4258" s="11"/>
      <c r="I4258" s="11"/>
      <c r="J4258" s="11"/>
      <c r="K4258" s="2"/>
      <c r="L4258" s="2"/>
      <c r="M4258" s="1"/>
    </row>
    <row r="4259" spans="1:13" x14ac:dyDescent="0.2">
      <c r="A4259" s="1"/>
      <c r="B4259" s="1"/>
      <c r="C4259" s="16"/>
      <c r="D4259" s="1"/>
      <c r="E4259" s="1"/>
      <c r="F4259" s="1"/>
      <c r="G4259" s="1"/>
      <c r="H4259" s="11"/>
      <c r="I4259" s="11"/>
      <c r="J4259" s="11"/>
      <c r="K4259" s="2"/>
      <c r="L4259" s="2"/>
      <c r="M4259" s="1"/>
    </row>
    <row r="4260" spans="1:13" x14ac:dyDescent="0.2">
      <c r="A4260" s="1"/>
      <c r="B4260" s="1"/>
      <c r="C4260" s="16"/>
      <c r="D4260" s="1"/>
      <c r="E4260" s="1"/>
      <c r="F4260" s="1"/>
      <c r="G4260" s="1"/>
      <c r="H4260" s="11"/>
      <c r="I4260" s="11"/>
      <c r="J4260" s="11"/>
      <c r="K4260" s="2"/>
      <c r="L4260" s="2"/>
      <c r="M4260" s="1"/>
    </row>
    <row r="4261" spans="1:13" x14ac:dyDescent="0.2">
      <c r="A4261" s="1"/>
      <c r="B4261" s="1"/>
      <c r="C4261" s="16"/>
      <c r="D4261" s="1"/>
      <c r="E4261" s="1"/>
      <c r="F4261" s="1"/>
      <c r="G4261" s="1"/>
      <c r="H4261" s="11"/>
      <c r="I4261" s="11"/>
      <c r="J4261" s="11"/>
      <c r="K4261" s="2"/>
      <c r="L4261" s="2"/>
      <c r="M4261" s="1"/>
    </row>
    <row r="4262" spans="1:13" x14ac:dyDescent="0.2">
      <c r="A4262" s="1"/>
      <c r="B4262" s="1"/>
      <c r="C4262" s="16"/>
      <c r="D4262" s="1"/>
      <c r="E4262" s="1"/>
      <c r="F4262" s="1"/>
      <c r="G4262" s="1"/>
      <c r="H4262" s="11"/>
      <c r="I4262" s="11"/>
      <c r="J4262" s="11"/>
      <c r="K4262" s="2"/>
      <c r="L4262" s="2"/>
      <c r="M4262" s="1"/>
    </row>
    <row r="4263" spans="1:13" x14ac:dyDescent="0.2">
      <c r="A4263" s="1"/>
      <c r="B4263" s="1"/>
      <c r="C4263" s="16"/>
      <c r="D4263" s="1"/>
      <c r="E4263" s="1"/>
      <c r="F4263" s="1"/>
      <c r="G4263" s="1"/>
      <c r="H4263" s="11"/>
      <c r="I4263" s="11"/>
      <c r="J4263" s="11"/>
      <c r="K4263" s="2"/>
      <c r="L4263" s="2"/>
      <c r="M4263" s="1"/>
    </row>
    <row r="4264" spans="1:13" x14ac:dyDescent="0.2">
      <c r="A4264" s="1"/>
      <c r="B4264" s="1"/>
      <c r="C4264" s="16"/>
      <c r="D4264" s="1"/>
      <c r="E4264" s="1"/>
      <c r="F4264" s="1"/>
      <c r="G4264" s="1"/>
      <c r="H4264" s="11"/>
      <c r="I4264" s="11"/>
      <c r="J4264" s="11"/>
      <c r="K4264" s="2"/>
      <c r="L4264" s="2"/>
      <c r="M4264" s="1"/>
    </row>
    <row r="4265" spans="1:13" x14ac:dyDescent="0.2">
      <c r="A4265" s="1"/>
      <c r="B4265" s="1"/>
      <c r="C4265" s="16"/>
      <c r="D4265" s="1"/>
      <c r="E4265" s="1"/>
      <c r="F4265" s="1"/>
      <c r="G4265" s="1"/>
      <c r="H4265" s="11"/>
      <c r="I4265" s="11"/>
      <c r="J4265" s="11"/>
      <c r="K4265" s="2"/>
      <c r="L4265" s="2"/>
      <c r="M4265" s="1"/>
    </row>
    <row r="4266" spans="1:13" x14ac:dyDescent="0.2">
      <c r="A4266" s="1"/>
      <c r="B4266" s="1"/>
      <c r="C4266" s="16"/>
      <c r="D4266" s="1"/>
      <c r="E4266" s="1"/>
      <c r="F4266" s="1"/>
      <c r="G4266" s="1"/>
      <c r="H4266" s="11"/>
      <c r="I4266" s="11"/>
      <c r="J4266" s="11"/>
      <c r="K4266" s="2"/>
      <c r="L4266" s="2"/>
      <c r="M4266" s="1"/>
    </row>
    <row r="4267" spans="1:13" x14ac:dyDescent="0.2">
      <c r="A4267" s="1"/>
      <c r="B4267" s="1"/>
      <c r="C4267" s="16"/>
      <c r="D4267" s="1"/>
      <c r="E4267" s="1"/>
      <c r="F4267" s="1"/>
      <c r="G4267" s="1"/>
      <c r="H4267" s="11"/>
      <c r="I4267" s="11"/>
      <c r="J4267" s="11"/>
      <c r="K4267" s="2"/>
      <c r="L4267" s="2"/>
      <c r="M4267" s="1"/>
    </row>
    <row r="4268" spans="1:13" x14ac:dyDescent="0.2">
      <c r="A4268" s="1"/>
      <c r="B4268" s="1"/>
      <c r="C4268" s="16"/>
      <c r="D4268" s="1"/>
      <c r="E4268" s="1"/>
      <c r="F4268" s="1"/>
      <c r="G4268" s="1"/>
      <c r="H4268" s="11"/>
      <c r="I4268" s="11"/>
      <c r="J4268" s="11"/>
      <c r="K4268" s="2"/>
      <c r="L4268" s="2"/>
      <c r="M4268" s="1"/>
    </row>
    <row r="4269" spans="1:13" x14ac:dyDescent="0.2">
      <c r="A4269" s="1"/>
      <c r="B4269" s="1"/>
      <c r="C4269" s="16"/>
      <c r="D4269" s="1"/>
      <c r="E4269" s="1"/>
      <c r="F4269" s="1"/>
      <c r="G4269" s="1"/>
      <c r="H4269" s="11"/>
      <c r="I4269" s="11"/>
      <c r="J4269" s="11"/>
      <c r="K4269" s="2"/>
      <c r="L4269" s="2"/>
      <c r="M4269" s="1"/>
    </row>
    <row r="4270" spans="1:13" x14ac:dyDescent="0.2">
      <c r="A4270" s="1"/>
      <c r="B4270" s="1"/>
      <c r="C4270" s="16"/>
      <c r="D4270" s="1"/>
      <c r="E4270" s="1"/>
      <c r="F4270" s="1"/>
      <c r="G4270" s="1"/>
      <c r="H4270" s="11"/>
      <c r="I4270" s="11"/>
      <c r="J4270" s="11"/>
      <c r="K4270" s="2"/>
      <c r="L4270" s="2"/>
      <c r="M4270" s="1"/>
    </row>
    <row r="4271" spans="1:13" x14ac:dyDescent="0.2">
      <c r="A4271" s="1"/>
      <c r="B4271" s="1"/>
      <c r="C4271" s="16"/>
      <c r="D4271" s="1"/>
      <c r="E4271" s="1"/>
      <c r="F4271" s="1"/>
      <c r="G4271" s="1"/>
      <c r="H4271" s="11"/>
      <c r="I4271" s="11"/>
      <c r="J4271" s="11"/>
      <c r="K4271" s="2"/>
      <c r="L4271" s="2"/>
      <c r="M4271" s="1"/>
    </row>
    <row r="4272" spans="1:13" x14ac:dyDescent="0.2">
      <c r="A4272" s="1"/>
      <c r="B4272" s="1"/>
      <c r="C4272" s="16"/>
      <c r="D4272" s="1"/>
      <c r="E4272" s="1"/>
      <c r="F4272" s="1"/>
      <c r="G4272" s="1"/>
      <c r="H4272" s="11"/>
      <c r="I4272" s="11"/>
      <c r="J4272" s="11"/>
      <c r="K4272" s="2"/>
      <c r="L4272" s="2"/>
      <c r="M4272" s="1"/>
    </row>
    <row r="4273" spans="1:13" x14ac:dyDescent="0.2">
      <c r="A4273" s="1"/>
      <c r="B4273" s="1"/>
      <c r="C4273" s="16"/>
      <c r="D4273" s="1"/>
      <c r="E4273" s="1"/>
      <c r="F4273" s="1"/>
      <c r="G4273" s="1"/>
      <c r="H4273" s="11"/>
      <c r="I4273" s="11"/>
      <c r="J4273" s="11"/>
      <c r="K4273" s="2"/>
      <c r="L4273" s="2"/>
      <c r="M4273" s="1"/>
    </row>
    <row r="4274" spans="1:13" x14ac:dyDescent="0.2">
      <c r="A4274" s="1"/>
      <c r="B4274" s="1"/>
      <c r="C4274" s="16"/>
      <c r="D4274" s="1"/>
      <c r="E4274" s="1"/>
      <c r="F4274" s="1"/>
      <c r="G4274" s="1"/>
      <c r="H4274" s="11"/>
      <c r="I4274" s="11"/>
      <c r="J4274" s="11"/>
      <c r="K4274" s="2"/>
      <c r="L4274" s="2"/>
      <c r="M4274" s="1"/>
    </row>
    <row r="4275" spans="1:13" x14ac:dyDescent="0.2">
      <c r="A4275" s="1"/>
      <c r="B4275" s="1"/>
      <c r="C4275" s="16"/>
      <c r="D4275" s="1"/>
      <c r="E4275" s="1"/>
      <c r="F4275" s="1"/>
      <c r="G4275" s="1"/>
      <c r="H4275" s="11"/>
      <c r="I4275" s="11"/>
      <c r="J4275" s="11"/>
      <c r="K4275" s="2"/>
      <c r="L4275" s="2"/>
      <c r="M4275" s="1"/>
    </row>
    <row r="4276" spans="1:13" x14ac:dyDescent="0.2">
      <c r="A4276" s="1"/>
      <c r="B4276" s="1"/>
      <c r="C4276" s="16"/>
      <c r="D4276" s="1"/>
      <c r="E4276" s="1"/>
      <c r="F4276" s="1"/>
      <c r="G4276" s="1"/>
      <c r="H4276" s="11"/>
      <c r="I4276" s="11"/>
      <c r="J4276" s="11"/>
      <c r="K4276" s="2"/>
      <c r="L4276" s="2"/>
      <c r="M4276" s="1"/>
    </row>
    <row r="4277" spans="1:13" x14ac:dyDescent="0.2">
      <c r="A4277" s="1"/>
      <c r="B4277" s="1"/>
      <c r="C4277" s="16"/>
      <c r="D4277" s="1"/>
      <c r="E4277" s="1"/>
      <c r="F4277" s="1"/>
      <c r="G4277" s="1"/>
      <c r="H4277" s="11"/>
      <c r="I4277" s="11"/>
      <c r="J4277" s="11"/>
      <c r="K4277" s="2"/>
      <c r="L4277" s="2"/>
      <c r="M4277" s="1"/>
    </row>
    <row r="4278" spans="1:13" x14ac:dyDescent="0.2">
      <c r="A4278" s="1"/>
      <c r="B4278" s="1"/>
      <c r="C4278" s="16"/>
      <c r="D4278" s="1"/>
      <c r="E4278" s="1"/>
      <c r="F4278" s="1"/>
      <c r="G4278" s="1"/>
      <c r="H4278" s="11"/>
      <c r="I4278" s="11"/>
      <c r="J4278" s="11"/>
      <c r="K4278" s="2"/>
      <c r="L4278" s="2"/>
      <c r="M4278" s="1"/>
    </row>
    <row r="4279" spans="1:13" x14ac:dyDescent="0.2">
      <c r="A4279" s="1"/>
      <c r="B4279" s="1"/>
      <c r="C4279" s="16"/>
      <c r="D4279" s="1"/>
      <c r="E4279" s="1"/>
      <c r="F4279" s="1"/>
      <c r="G4279" s="1"/>
      <c r="H4279" s="11"/>
      <c r="I4279" s="11"/>
      <c r="J4279" s="11"/>
      <c r="K4279" s="2"/>
      <c r="L4279" s="2"/>
      <c r="M4279" s="1"/>
    </row>
    <row r="4280" spans="1:13" x14ac:dyDescent="0.2">
      <c r="A4280" s="1"/>
      <c r="B4280" s="1"/>
      <c r="C4280" s="16"/>
      <c r="D4280" s="1"/>
      <c r="E4280" s="1"/>
      <c r="F4280" s="1"/>
      <c r="G4280" s="1"/>
      <c r="H4280" s="11"/>
      <c r="I4280" s="11"/>
      <c r="J4280" s="11"/>
      <c r="K4280" s="2"/>
      <c r="L4280" s="2"/>
      <c r="M4280" s="1"/>
    </row>
    <row r="4281" spans="1:13" x14ac:dyDescent="0.2">
      <c r="A4281" s="1"/>
      <c r="B4281" s="1"/>
      <c r="C4281" s="16"/>
      <c r="D4281" s="1"/>
      <c r="E4281" s="1"/>
      <c r="F4281" s="1"/>
      <c r="G4281" s="1"/>
      <c r="H4281" s="11"/>
      <c r="I4281" s="11"/>
      <c r="J4281" s="11"/>
      <c r="K4281" s="2"/>
      <c r="L4281" s="2"/>
      <c r="M4281" s="1"/>
    </row>
    <row r="4282" spans="1:13" x14ac:dyDescent="0.2">
      <c r="A4282" s="1"/>
      <c r="B4282" s="1"/>
      <c r="C4282" s="16"/>
      <c r="D4282" s="1"/>
      <c r="E4282" s="1"/>
      <c r="F4282" s="1"/>
      <c r="G4282" s="1"/>
      <c r="H4282" s="11"/>
      <c r="I4282" s="11"/>
      <c r="J4282" s="11"/>
      <c r="K4282" s="2"/>
      <c r="L4282" s="2"/>
      <c r="M4282" s="1"/>
    </row>
    <row r="4283" spans="1:13" x14ac:dyDescent="0.2">
      <c r="A4283" s="1"/>
      <c r="B4283" s="1"/>
      <c r="C4283" s="16"/>
      <c r="D4283" s="1"/>
      <c r="E4283" s="1"/>
      <c r="F4283" s="1"/>
      <c r="G4283" s="1"/>
      <c r="H4283" s="11"/>
      <c r="I4283" s="11"/>
      <c r="J4283" s="11"/>
      <c r="K4283" s="2"/>
      <c r="L4283" s="2"/>
      <c r="M4283" s="1"/>
    </row>
    <row r="4284" spans="1:13" x14ac:dyDescent="0.2">
      <c r="A4284" s="1"/>
      <c r="B4284" s="1"/>
      <c r="C4284" s="16"/>
      <c r="D4284" s="1"/>
      <c r="E4284" s="1"/>
      <c r="F4284" s="1"/>
      <c r="G4284" s="1"/>
      <c r="H4284" s="11"/>
      <c r="I4284" s="11"/>
      <c r="J4284" s="11"/>
      <c r="K4284" s="2"/>
      <c r="L4284" s="2"/>
      <c r="M4284" s="1"/>
    </row>
    <row r="4285" spans="1:13" x14ac:dyDescent="0.2">
      <c r="A4285" s="1"/>
      <c r="B4285" s="1"/>
      <c r="C4285" s="16"/>
      <c r="D4285" s="1"/>
      <c r="E4285" s="1"/>
      <c r="F4285" s="1"/>
      <c r="G4285" s="1"/>
      <c r="H4285" s="11"/>
      <c r="I4285" s="11"/>
      <c r="J4285" s="11"/>
      <c r="K4285" s="2"/>
      <c r="L4285" s="2"/>
      <c r="M4285" s="1"/>
    </row>
    <row r="4286" spans="1:13" x14ac:dyDescent="0.2">
      <c r="A4286" s="1"/>
      <c r="B4286" s="1"/>
      <c r="C4286" s="16"/>
      <c r="D4286" s="1"/>
      <c r="E4286" s="1"/>
      <c r="F4286" s="1"/>
      <c r="G4286" s="1"/>
      <c r="H4286" s="11"/>
      <c r="I4286" s="11"/>
      <c r="J4286" s="11"/>
      <c r="K4286" s="2"/>
      <c r="L4286" s="2"/>
      <c r="M4286" s="1"/>
    </row>
    <row r="4287" spans="1:13" x14ac:dyDescent="0.2">
      <c r="A4287" s="1"/>
      <c r="B4287" s="1"/>
      <c r="C4287" s="16"/>
      <c r="D4287" s="1"/>
      <c r="E4287" s="1"/>
      <c r="F4287" s="1"/>
      <c r="G4287" s="1"/>
      <c r="H4287" s="11"/>
      <c r="I4287" s="11"/>
      <c r="J4287" s="11"/>
      <c r="K4287" s="2"/>
      <c r="L4287" s="2"/>
      <c r="M4287" s="1"/>
    </row>
    <row r="4288" spans="1:13" x14ac:dyDescent="0.2">
      <c r="A4288" s="1"/>
      <c r="B4288" s="1"/>
      <c r="C4288" s="16"/>
      <c r="D4288" s="1"/>
      <c r="E4288" s="1"/>
      <c r="F4288" s="1"/>
      <c r="G4288" s="1"/>
      <c r="H4288" s="11"/>
      <c r="I4288" s="11"/>
      <c r="J4288" s="11"/>
      <c r="K4288" s="2"/>
      <c r="L4288" s="2"/>
      <c r="M4288" s="1"/>
    </row>
    <row r="4289" spans="1:13" x14ac:dyDescent="0.2">
      <c r="A4289" s="1"/>
      <c r="B4289" s="1"/>
      <c r="C4289" s="16"/>
      <c r="D4289" s="1"/>
      <c r="E4289" s="1"/>
      <c r="F4289" s="1"/>
      <c r="G4289" s="1"/>
      <c r="H4289" s="11"/>
      <c r="I4289" s="11"/>
      <c r="J4289" s="11"/>
      <c r="K4289" s="2"/>
      <c r="L4289" s="2"/>
      <c r="M4289" s="1"/>
    </row>
    <row r="4290" spans="1:13" x14ac:dyDescent="0.2">
      <c r="A4290" s="1"/>
      <c r="B4290" s="1"/>
      <c r="C4290" s="16"/>
      <c r="D4290" s="1"/>
      <c r="E4290" s="1"/>
      <c r="F4290" s="1"/>
      <c r="G4290" s="1"/>
      <c r="H4290" s="11"/>
      <c r="I4290" s="11"/>
      <c r="J4290" s="11"/>
      <c r="K4290" s="2"/>
      <c r="L4290" s="2"/>
      <c r="M4290" s="1"/>
    </row>
    <row r="4291" spans="1:13" x14ac:dyDescent="0.2">
      <c r="A4291" s="1"/>
      <c r="B4291" s="1"/>
      <c r="C4291" s="16"/>
      <c r="D4291" s="1"/>
      <c r="E4291" s="1"/>
      <c r="F4291" s="1"/>
      <c r="G4291" s="1"/>
      <c r="H4291" s="11"/>
      <c r="I4291" s="11"/>
      <c r="J4291" s="11"/>
      <c r="K4291" s="2"/>
      <c r="L4291" s="2"/>
      <c r="M4291" s="1"/>
    </row>
    <row r="4292" spans="1:13" x14ac:dyDescent="0.2">
      <c r="A4292" s="1"/>
      <c r="B4292" s="1"/>
      <c r="C4292" s="16"/>
      <c r="D4292" s="1"/>
      <c r="E4292" s="1"/>
      <c r="F4292" s="1"/>
      <c r="G4292" s="1"/>
      <c r="H4292" s="11"/>
      <c r="I4292" s="11"/>
      <c r="J4292" s="11"/>
      <c r="K4292" s="2"/>
      <c r="L4292" s="2"/>
      <c r="M4292" s="1"/>
    </row>
    <row r="4293" spans="1:13" x14ac:dyDescent="0.2">
      <c r="A4293" s="1"/>
      <c r="B4293" s="1"/>
      <c r="C4293" s="16"/>
      <c r="D4293" s="1"/>
      <c r="E4293" s="1"/>
      <c r="F4293" s="1"/>
      <c r="G4293" s="1"/>
      <c r="H4293" s="11"/>
      <c r="I4293" s="11"/>
      <c r="J4293" s="11"/>
      <c r="K4293" s="2"/>
      <c r="L4293" s="2"/>
      <c r="M4293" s="1"/>
    </row>
    <row r="4294" spans="1:13" x14ac:dyDescent="0.2">
      <c r="A4294" s="1"/>
      <c r="B4294" s="1"/>
      <c r="C4294" s="16"/>
      <c r="D4294" s="1"/>
      <c r="E4294" s="1"/>
      <c r="F4294" s="1"/>
      <c r="G4294" s="1"/>
      <c r="H4294" s="11"/>
      <c r="I4294" s="11"/>
      <c r="J4294" s="11"/>
      <c r="K4294" s="2"/>
      <c r="L4294" s="2"/>
      <c r="M4294" s="1"/>
    </row>
    <row r="4295" spans="1:13" x14ac:dyDescent="0.2">
      <c r="A4295" s="1"/>
      <c r="B4295" s="1"/>
      <c r="C4295" s="16"/>
      <c r="D4295" s="1"/>
      <c r="E4295" s="1"/>
      <c r="F4295" s="1"/>
      <c r="G4295" s="1"/>
      <c r="H4295" s="11"/>
      <c r="I4295" s="11"/>
      <c r="J4295" s="11"/>
      <c r="K4295" s="2"/>
      <c r="L4295" s="2"/>
      <c r="M4295" s="1"/>
    </row>
    <row r="4296" spans="1:13" x14ac:dyDescent="0.2">
      <c r="A4296" s="1"/>
      <c r="B4296" s="1"/>
      <c r="C4296" s="16"/>
      <c r="D4296" s="1"/>
      <c r="E4296" s="1"/>
      <c r="F4296" s="1"/>
      <c r="G4296" s="1"/>
      <c r="H4296" s="11"/>
      <c r="I4296" s="11"/>
      <c r="J4296" s="11"/>
      <c r="K4296" s="2"/>
      <c r="L4296" s="2"/>
      <c r="M4296" s="1"/>
    </row>
    <row r="4297" spans="1:13" x14ac:dyDescent="0.2">
      <c r="A4297" s="1"/>
      <c r="B4297" s="1"/>
      <c r="C4297" s="16"/>
      <c r="D4297" s="1"/>
      <c r="E4297" s="1"/>
      <c r="F4297" s="1"/>
      <c r="G4297" s="1"/>
      <c r="H4297" s="11"/>
      <c r="I4297" s="11"/>
      <c r="J4297" s="11"/>
      <c r="K4297" s="2"/>
      <c r="L4297" s="2"/>
      <c r="M4297" s="1"/>
    </row>
    <row r="4298" spans="1:13" x14ac:dyDescent="0.2">
      <c r="A4298" s="1"/>
      <c r="B4298" s="1"/>
      <c r="C4298" s="16"/>
      <c r="D4298" s="1"/>
      <c r="E4298" s="1"/>
      <c r="F4298" s="1"/>
      <c r="G4298" s="1"/>
      <c r="H4298" s="11"/>
      <c r="I4298" s="11"/>
      <c r="J4298" s="11"/>
      <c r="K4298" s="2"/>
      <c r="L4298" s="2"/>
      <c r="M4298" s="1"/>
    </row>
    <row r="4299" spans="1:13" x14ac:dyDescent="0.2">
      <c r="A4299" s="1"/>
      <c r="B4299" s="1"/>
      <c r="C4299" s="16"/>
      <c r="D4299" s="1"/>
      <c r="E4299" s="1"/>
      <c r="F4299" s="1"/>
      <c r="G4299" s="1"/>
      <c r="H4299" s="11"/>
      <c r="I4299" s="11"/>
      <c r="J4299" s="11"/>
      <c r="K4299" s="2"/>
      <c r="L4299" s="2"/>
      <c r="M4299" s="1"/>
    </row>
    <row r="4300" spans="1:13" x14ac:dyDescent="0.2">
      <c r="A4300" s="1"/>
      <c r="B4300" s="1"/>
      <c r="C4300" s="16"/>
      <c r="D4300" s="1"/>
      <c r="E4300" s="1"/>
      <c r="F4300" s="1"/>
      <c r="G4300" s="1"/>
      <c r="H4300" s="11"/>
      <c r="I4300" s="11"/>
      <c r="J4300" s="11"/>
      <c r="K4300" s="2"/>
      <c r="L4300" s="2"/>
      <c r="M4300" s="1"/>
    </row>
    <row r="4301" spans="1:13" x14ac:dyDescent="0.2">
      <c r="A4301" s="1"/>
      <c r="B4301" s="1"/>
      <c r="C4301" s="16"/>
      <c r="D4301" s="1"/>
      <c r="E4301" s="1"/>
      <c r="F4301" s="1"/>
      <c r="G4301" s="1"/>
      <c r="H4301" s="11"/>
      <c r="I4301" s="11"/>
      <c r="J4301" s="11"/>
      <c r="K4301" s="2"/>
      <c r="L4301" s="2"/>
      <c r="M4301" s="1"/>
    </row>
    <row r="4302" spans="1:13" x14ac:dyDescent="0.2">
      <c r="A4302" s="1"/>
      <c r="B4302" s="1"/>
      <c r="C4302" s="16"/>
      <c r="D4302" s="1"/>
      <c r="E4302" s="1"/>
      <c r="F4302" s="1"/>
      <c r="G4302" s="1"/>
      <c r="H4302" s="11"/>
      <c r="I4302" s="11"/>
      <c r="J4302" s="11"/>
      <c r="K4302" s="2"/>
      <c r="L4302" s="2"/>
      <c r="M4302" s="1"/>
    </row>
    <row r="4303" spans="1:13" x14ac:dyDescent="0.2">
      <c r="A4303" s="1"/>
      <c r="B4303" s="1"/>
      <c r="C4303" s="16"/>
      <c r="D4303" s="1"/>
      <c r="E4303" s="1"/>
      <c r="F4303" s="1"/>
      <c r="G4303" s="1"/>
      <c r="H4303" s="11"/>
      <c r="I4303" s="11"/>
      <c r="J4303" s="11"/>
      <c r="K4303" s="2"/>
      <c r="L4303" s="2"/>
      <c r="M4303" s="1"/>
    </row>
    <row r="4304" spans="1:13" x14ac:dyDescent="0.2">
      <c r="A4304" s="1"/>
      <c r="B4304" s="1"/>
      <c r="C4304" s="16"/>
      <c r="D4304" s="1"/>
      <c r="E4304" s="1"/>
      <c r="F4304" s="1"/>
      <c r="G4304" s="1"/>
      <c r="H4304" s="11"/>
      <c r="I4304" s="11"/>
      <c r="J4304" s="11"/>
      <c r="K4304" s="2"/>
      <c r="L4304" s="2"/>
      <c r="M4304" s="1"/>
    </row>
    <row r="4305" spans="1:13" x14ac:dyDescent="0.2">
      <c r="A4305" s="1"/>
      <c r="B4305" s="1"/>
      <c r="C4305" s="16"/>
      <c r="D4305" s="1"/>
      <c r="E4305" s="1"/>
      <c r="F4305" s="1"/>
      <c r="G4305" s="1"/>
      <c r="H4305" s="11"/>
      <c r="I4305" s="11"/>
      <c r="J4305" s="11"/>
      <c r="K4305" s="2"/>
      <c r="L4305" s="2"/>
      <c r="M4305" s="1"/>
    </row>
    <row r="4306" spans="1:13" x14ac:dyDescent="0.2">
      <c r="A4306" s="1"/>
      <c r="B4306" s="1"/>
      <c r="C4306" s="16"/>
      <c r="D4306" s="1"/>
      <c r="E4306" s="1"/>
      <c r="F4306" s="1"/>
      <c r="G4306" s="1"/>
      <c r="H4306" s="11"/>
      <c r="I4306" s="11"/>
      <c r="J4306" s="11"/>
      <c r="K4306" s="2"/>
      <c r="L4306" s="2"/>
      <c r="M4306" s="1"/>
    </row>
    <row r="4307" spans="1:13" x14ac:dyDescent="0.2">
      <c r="A4307" s="1"/>
      <c r="B4307" s="1"/>
      <c r="C4307" s="16"/>
      <c r="D4307" s="1"/>
      <c r="E4307" s="1"/>
      <c r="F4307" s="1"/>
      <c r="G4307" s="1"/>
      <c r="H4307" s="11"/>
      <c r="I4307" s="11"/>
      <c r="J4307" s="11"/>
      <c r="K4307" s="2"/>
      <c r="L4307" s="2"/>
      <c r="M4307" s="1"/>
    </row>
    <row r="4308" spans="1:13" x14ac:dyDescent="0.2">
      <c r="A4308" s="1"/>
      <c r="B4308" s="1"/>
      <c r="C4308" s="16"/>
      <c r="D4308" s="1"/>
      <c r="E4308" s="1"/>
      <c r="F4308" s="1"/>
      <c r="G4308" s="1"/>
      <c r="H4308" s="11"/>
      <c r="I4308" s="11"/>
      <c r="J4308" s="11"/>
      <c r="K4308" s="2"/>
      <c r="L4308" s="2"/>
      <c r="M4308" s="1"/>
    </row>
    <row r="4309" spans="1:13" x14ac:dyDescent="0.2">
      <c r="A4309" s="1"/>
      <c r="B4309" s="1"/>
      <c r="C4309" s="16"/>
      <c r="D4309" s="1"/>
      <c r="E4309" s="1"/>
      <c r="F4309" s="1"/>
      <c r="G4309" s="1"/>
      <c r="H4309" s="11"/>
      <c r="I4309" s="11"/>
      <c r="J4309" s="11"/>
      <c r="K4309" s="2"/>
      <c r="L4309" s="2"/>
      <c r="M4309" s="1"/>
    </row>
    <row r="4310" spans="1:13" x14ac:dyDescent="0.2">
      <c r="A4310" s="1"/>
      <c r="B4310" s="1"/>
      <c r="C4310" s="16"/>
      <c r="D4310" s="1"/>
      <c r="E4310" s="1"/>
      <c r="F4310" s="1"/>
      <c r="G4310" s="1"/>
      <c r="H4310" s="11"/>
      <c r="I4310" s="11"/>
      <c r="J4310" s="11"/>
      <c r="K4310" s="2"/>
      <c r="L4310" s="2"/>
      <c r="M4310" s="1"/>
    </row>
    <row r="4311" spans="1:13" x14ac:dyDescent="0.2">
      <c r="A4311" s="1"/>
      <c r="B4311" s="1"/>
      <c r="C4311" s="16"/>
      <c r="D4311" s="1"/>
      <c r="E4311" s="1"/>
      <c r="F4311" s="1"/>
      <c r="G4311" s="1"/>
      <c r="H4311" s="11"/>
      <c r="I4311" s="11"/>
      <c r="J4311" s="11"/>
      <c r="K4311" s="2"/>
      <c r="L4311" s="2"/>
      <c r="M4311" s="1"/>
    </row>
    <row r="4312" spans="1:13" x14ac:dyDescent="0.2">
      <c r="A4312" s="1"/>
      <c r="B4312" s="1"/>
      <c r="C4312" s="16"/>
      <c r="D4312" s="1"/>
      <c r="E4312" s="1"/>
      <c r="F4312" s="1"/>
      <c r="G4312" s="1"/>
      <c r="H4312" s="11"/>
      <c r="I4312" s="11"/>
      <c r="J4312" s="11"/>
      <c r="K4312" s="2"/>
      <c r="L4312" s="2"/>
      <c r="M4312" s="1"/>
    </row>
    <row r="4313" spans="1:13" x14ac:dyDescent="0.2">
      <c r="A4313" s="1"/>
      <c r="B4313" s="1"/>
      <c r="C4313" s="16"/>
      <c r="D4313" s="1"/>
      <c r="E4313" s="1"/>
      <c r="F4313" s="1"/>
      <c r="G4313" s="1"/>
      <c r="H4313" s="11"/>
      <c r="I4313" s="11"/>
      <c r="J4313" s="11"/>
      <c r="K4313" s="2"/>
      <c r="L4313" s="2"/>
      <c r="M4313" s="1"/>
    </row>
    <row r="4314" spans="1:13" x14ac:dyDescent="0.2">
      <c r="A4314" s="1"/>
      <c r="B4314" s="1"/>
      <c r="C4314" s="16"/>
      <c r="D4314" s="1"/>
      <c r="E4314" s="1"/>
      <c r="F4314" s="1"/>
      <c r="G4314" s="1"/>
      <c r="H4314" s="11"/>
      <c r="I4314" s="11"/>
      <c r="J4314" s="11"/>
      <c r="K4314" s="2"/>
      <c r="L4314" s="2"/>
      <c r="M4314" s="1"/>
    </row>
    <row r="4315" spans="1:13" x14ac:dyDescent="0.2">
      <c r="A4315" s="1"/>
      <c r="B4315" s="1"/>
      <c r="C4315" s="16"/>
      <c r="D4315" s="1"/>
      <c r="E4315" s="1"/>
      <c r="F4315" s="1"/>
      <c r="G4315" s="1"/>
      <c r="H4315" s="11"/>
      <c r="I4315" s="11"/>
      <c r="J4315" s="11"/>
      <c r="K4315" s="2"/>
      <c r="L4315" s="2"/>
      <c r="M4315" s="1"/>
    </row>
    <row r="4316" spans="1:13" x14ac:dyDescent="0.2">
      <c r="A4316" s="1"/>
      <c r="B4316" s="1"/>
      <c r="C4316" s="16"/>
      <c r="D4316" s="1"/>
      <c r="E4316" s="1"/>
      <c r="F4316" s="1"/>
      <c r="G4316" s="1"/>
      <c r="H4316" s="11"/>
      <c r="I4316" s="11"/>
      <c r="J4316" s="11"/>
      <c r="K4316" s="2"/>
      <c r="L4316" s="2"/>
      <c r="M4316" s="1"/>
    </row>
    <row r="4317" spans="1:13" x14ac:dyDescent="0.2">
      <c r="A4317" s="1"/>
      <c r="B4317" s="1"/>
      <c r="C4317" s="16"/>
      <c r="D4317" s="1"/>
      <c r="E4317" s="1"/>
      <c r="F4317" s="1"/>
      <c r="G4317" s="1"/>
      <c r="H4317" s="11"/>
      <c r="I4317" s="11"/>
      <c r="J4317" s="11"/>
      <c r="K4317" s="2"/>
      <c r="L4317" s="2"/>
      <c r="M4317" s="1"/>
    </row>
    <row r="4318" spans="1:13" x14ac:dyDescent="0.2">
      <c r="A4318" s="1"/>
      <c r="B4318" s="1"/>
      <c r="C4318" s="16"/>
      <c r="D4318" s="1"/>
      <c r="E4318" s="1"/>
      <c r="F4318" s="1"/>
      <c r="G4318" s="1"/>
      <c r="H4318" s="11"/>
      <c r="I4318" s="11"/>
      <c r="J4318" s="11"/>
      <c r="K4318" s="2"/>
      <c r="L4318" s="2"/>
      <c r="M4318" s="1"/>
    </row>
    <row r="4319" spans="1:13" x14ac:dyDescent="0.2">
      <c r="A4319" s="1"/>
      <c r="B4319" s="1"/>
      <c r="C4319" s="16"/>
      <c r="D4319" s="1"/>
      <c r="E4319" s="1"/>
      <c r="F4319" s="1"/>
      <c r="G4319" s="1"/>
      <c r="H4319" s="11"/>
      <c r="I4319" s="11"/>
      <c r="J4319" s="11"/>
      <c r="K4319" s="2"/>
      <c r="L4319" s="2"/>
      <c r="M4319" s="1"/>
    </row>
    <row r="4320" spans="1:13" x14ac:dyDescent="0.2">
      <c r="A4320" s="1"/>
      <c r="B4320" s="1"/>
      <c r="C4320" s="16"/>
      <c r="D4320" s="1"/>
      <c r="E4320" s="1"/>
      <c r="F4320" s="1"/>
      <c r="G4320" s="1"/>
      <c r="H4320" s="11"/>
      <c r="I4320" s="11"/>
      <c r="J4320" s="11"/>
      <c r="K4320" s="2"/>
      <c r="L4320" s="2"/>
      <c r="M4320" s="1"/>
    </row>
    <row r="4321" spans="1:13" x14ac:dyDescent="0.2">
      <c r="A4321" s="1"/>
      <c r="B4321" s="1"/>
      <c r="C4321" s="16"/>
      <c r="D4321" s="1"/>
      <c r="E4321" s="1"/>
      <c r="F4321" s="1"/>
      <c r="G4321" s="1"/>
      <c r="H4321" s="11"/>
      <c r="I4321" s="11"/>
      <c r="J4321" s="11"/>
      <c r="K4321" s="2"/>
      <c r="L4321" s="2"/>
      <c r="M4321" s="1"/>
    </row>
    <row r="4322" spans="1:13" x14ac:dyDescent="0.2">
      <c r="A4322" s="1"/>
      <c r="B4322" s="1"/>
      <c r="C4322" s="16"/>
      <c r="D4322" s="1"/>
      <c r="E4322" s="1"/>
      <c r="F4322" s="1"/>
      <c r="G4322" s="1"/>
      <c r="H4322" s="11"/>
      <c r="I4322" s="11"/>
      <c r="J4322" s="11"/>
      <c r="K4322" s="2"/>
      <c r="L4322" s="2"/>
      <c r="M4322" s="1"/>
    </row>
    <row r="4323" spans="1:13" x14ac:dyDescent="0.2">
      <c r="A4323" s="1"/>
      <c r="B4323" s="1"/>
      <c r="C4323" s="16"/>
      <c r="D4323" s="1"/>
      <c r="E4323" s="1"/>
      <c r="F4323" s="1"/>
      <c r="G4323" s="1"/>
      <c r="H4323" s="11"/>
      <c r="I4323" s="11"/>
      <c r="J4323" s="11"/>
      <c r="K4323" s="2"/>
      <c r="L4323" s="2"/>
      <c r="M4323" s="1"/>
    </row>
    <row r="4324" spans="1:13" x14ac:dyDescent="0.2">
      <c r="A4324" s="1"/>
      <c r="B4324" s="1"/>
      <c r="C4324" s="16"/>
      <c r="D4324" s="1"/>
      <c r="E4324" s="1"/>
      <c r="F4324" s="1"/>
      <c r="G4324" s="1"/>
      <c r="H4324" s="11"/>
      <c r="I4324" s="11"/>
      <c r="J4324" s="11"/>
      <c r="K4324" s="2"/>
      <c r="L4324" s="2"/>
      <c r="M4324" s="1"/>
    </row>
    <row r="4325" spans="1:13" x14ac:dyDescent="0.2">
      <c r="A4325" s="1"/>
      <c r="B4325" s="1"/>
      <c r="C4325" s="16"/>
      <c r="D4325" s="1"/>
      <c r="E4325" s="1"/>
      <c r="F4325" s="1"/>
      <c r="G4325" s="1"/>
      <c r="H4325" s="11"/>
      <c r="I4325" s="11"/>
      <c r="J4325" s="11"/>
      <c r="K4325" s="2"/>
      <c r="L4325" s="2"/>
      <c r="M4325" s="1"/>
    </row>
    <row r="4326" spans="1:13" x14ac:dyDescent="0.2">
      <c r="A4326" s="1"/>
      <c r="B4326" s="1"/>
      <c r="C4326" s="16"/>
      <c r="D4326" s="1"/>
      <c r="E4326" s="1"/>
      <c r="F4326" s="1"/>
      <c r="G4326" s="1"/>
      <c r="H4326" s="11"/>
      <c r="I4326" s="11"/>
      <c r="J4326" s="11"/>
      <c r="K4326" s="2"/>
      <c r="L4326" s="2"/>
      <c r="M4326" s="1"/>
    </row>
    <row r="4327" spans="1:13" x14ac:dyDescent="0.2">
      <c r="A4327" s="1"/>
      <c r="B4327" s="1"/>
      <c r="C4327" s="16"/>
      <c r="D4327" s="1"/>
      <c r="E4327" s="1"/>
      <c r="F4327" s="1"/>
      <c r="G4327" s="1"/>
      <c r="H4327" s="11"/>
      <c r="I4327" s="11"/>
      <c r="J4327" s="11"/>
      <c r="K4327" s="2"/>
      <c r="L4327" s="2"/>
      <c r="M4327" s="1"/>
    </row>
    <row r="4328" spans="1:13" x14ac:dyDescent="0.2">
      <c r="A4328" s="1"/>
      <c r="B4328" s="1"/>
      <c r="C4328" s="16"/>
      <c r="D4328" s="1"/>
      <c r="E4328" s="1"/>
      <c r="F4328" s="1"/>
      <c r="G4328" s="1"/>
      <c r="H4328" s="11"/>
      <c r="I4328" s="11"/>
      <c r="J4328" s="11"/>
      <c r="K4328" s="2"/>
      <c r="L4328" s="2"/>
      <c r="M4328" s="1"/>
    </row>
    <row r="4329" spans="1:13" x14ac:dyDescent="0.2">
      <c r="A4329" s="1"/>
      <c r="B4329" s="1"/>
      <c r="C4329" s="16"/>
      <c r="D4329" s="1"/>
      <c r="E4329" s="1"/>
      <c r="F4329" s="1"/>
      <c r="G4329" s="1"/>
      <c r="H4329" s="11"/>
      <c r="I4329" s="11"/>
      <c r="J4329" s="11"/>
      <c r="K4329" s="2"/>
      <c r="L4329" s="2"/>
      <c r="M4329" s="1"/>
    </row>
    <row r="4330" spans="1:13" x14ac:dyDescent="0.2">
      <c r="A4330" s="1"/>
      <c r="B4330" s="1"/>
      <c r="C4330" s="16"/>
      <c r="D4330" s="1"/>
      <c r="E4330" s="1"/>
      <c r="F4330" s="1"/>
      <c r="G4330" s="1"/>
      <c r="H4330" s="11"/>
      <c r="I4330" s="11"/>
      <c r="J4330" s="11"/>
      <c r="K4330" s="2"/>
      <c r="L4330" s="2"/>
      <c r="M4330" s="1"/>
    </row>
    <row r="4331" spans="1:13" x14ac:dyDescent="0.2">
      <c r="A4331" s="1"/>
      <c r="B4331" s="1"/>
      <c r="C4331" s="16"/>
      <c r="D4331" s="1"/>
      <c r="E4331" s="1"/>
      <c r="F4331" s="1"/>
      <c r="G4331" s="1"/>
      <c r="H4331" s="11"/>
      <c r="I4331" s="11"/>
      <c r="J4331" s="11"/>
      <c r="K4331" s="2"/>
      <c r="L4331" s="2"/>
      <c r="M4331" s="1"/>
    </row>
    <row r="4332" spans="1:13" x14ac:dyDescent="0.2">
      <c r="A4332" s="1"/>
      <c r="B4332" s="1"/>
      <c r="C4332" s="16"/>
      <c r="D4332" s="1"/>
      <c r="E4332" s="1"/>
      <c r="F4332" s="1"/>
      <c r="G4332" s="1"/>
      <c r="H4332" s="11"/>
      <c r="I4332" s="11"/>
      <c r="J4332" s="11"/>
      <c r="K4332" s="2"/>
      <c r="L4332" s="2"/>
      <c r="M4332" s="1"/>
    </row>
    <row r="4333" spans="1:13" x14ac:dyDescent="0.2">
      <c r="A4333" s="1"/>
      <c r="B4333" s="1"/>
      <c r="C4333" s="16"/>
      <c r="D4333" s="1"/>
      <c r="E4333" s="1"/>
      <c r="F4333" s="1"/>
      <c r="G4333" s="1"/>
      <c r="H4333" s="11"/>
      <c r="I4333" s="11"/>
      <c r="J4333" s="11"/>
      <c r="K4333" s="2"/>
      <c r="L4333" s="2"/>
      <c r="M4333" s="1"/>
    </row>
    <row r="4334" spans="1:13" x14ac:dyDescent="0.2">
      <c r="A4334" s="1"/>
      <c r="B4334" s="1"/>
      <c r="C4334" s="16"/>
      <c r="D4334" s="1"/>
      <c r="E4334" s="1"/>
      <c r="F4334" s="1"/>
      <c r="G4334" s="1"/>
      <c r="H4334" s="11"/>
      <c r="I4334" s="11"/>
      <c r="J4334" s="11"/>
      <c r="K4334" s="2"/>
      <c r="L4334" s="2"/>
      <c r="M4334" s="1"/>
    </row>
    <row r="4335" spans="1:13" x14ac:dyDescent="0.2">
      <c r="A4335" s="1"/>
      <c r="B4335" s="1"/>
      <c r="C4335" s="16"/>
      <c r="D4335" s="1"/>
      <c r="E4335" s="1"/>
      <c r="F4335" s="1"/>
      <c r="G4335" s="1"/>
      <c r="H4335" s="11"/>
      <c r="I4335" s="11"/>
      <c r="J4335" s="11"/>
      <c r="K4335" s="2"/>
      <c r="L4335" s="2"/>
      <c r="M4335" s="1"/>
    </row>
    <row r="4336" spans="1:13" x14ac:dyDescent="0.2">
      <c r="A4336" s="1"/>
      <c r="B4336" s="1"/>
      <c r="C4336" s="16"/>
      <c r="D4336" s="1"/>
      <c r="E4336" s="1"/>
      <c r="F4336" s="1"/>
      <c r="G4336" s="1"/>
      <c r="H4336" s="11"/>
      <c r="I4336" s="11"/>
      <c r="J4336" s="11"/>
      <c r="K4336" s="2"/>
      <c r="L4336" s="2"/>
      <c r="M4336" s="1"/>
    </row>
    <row r="4337" spans="1:13" x14ac:dyDescent="0.2">
      <c r="A4337" s="1"/>
      <c r="B4337" s="1"/>
      <c r="C4337" s="16"/>
      <c r="D4337" s="1"/>
      <c r="E4337" s="1"/>
      <c r="F4337" s="1"/>
      <c r="G4337" s="1"/>
      <c r="H4337" s="11"/>
      <c r="I4337" s="11"/>
      <c r="J4337" s="11"/>
      <c r="K4337" s="2"/>
      <c r="L4337" s="2"/>
      <c r="M4337" s="1"/>
    </row>
    <row r="4338" spans="1:13" x14ac:dyDescent="0.2">
      <c r="A4338" s="1"/>
      <c r="B4338" s="1"/>
      <c r="C4338" s="16"/>
      <c r="D4338" s="1"/>
      <c r="E4338" s="1"/>
      <c r="F4338" s="1"/>
      <c r="G4338" s="1"/>
      <c r="H4338" s="11"/>
      <c r="I4338" s="11"/>
      <c r="J4338" s="11"/>
      <c r="K4338" s="2"/>
      <c r="L4338" s="2"/>
      <c r="M4338" s="1"/>
    </row>
    <row r="4339" spans="1:13" x14ac:dyDescent="0.2">
      <c r="A4339" s="1"/>
      <c r="B4339" s="1"/>
      <c r="C4339" s="16"/>
      <c r="D4339" s="1"/>
      <c r="E4339" s="1"/>
      <c r="F4339" s="1"/>
      <c r="G4339" s="1"/>
      <c r="H4339" s="11"/>
      <c r="I4339" s="11"/>
      <c r="J4339" s="11"/>
      <c r="K4339" s="2"/>
      <c r="L4339" s="2"/>
      <c r="M4339" s="1"/>
    </row>
    <row r="4340" spans="1:13" x14ac:dyDescent="0.2">
      <c r="A4340" s="1"/>
      <c r="B4340" s="1"/>
      <c r="C4340" s="16"/>
      <c r="D4340" s="1"/>
      <c r="E4340" s="1"/>
      <c r="F4340" s="1"/>
      <c r="G4340" s="1"/>
      <c r="H4340" s="11"/>
      <c r="I4340" s="11"/>
      <c r="J4340" s="11"/>
      <c r="K4340" s="2"/>
      <c r="L4340" s="2"/>
      <c r="M4340" s="1"/>
    </row>
    <row r="4341" spans="1:13" x14ac:dyDescent="0.2">
      <c r="A4341" s="1"/>
      <c r="B4341" s="1"/>
      <c r="C4341" s="16"/>
      <c r="D4341" s="1"/>
      <c r="E4341" s="1"/>
      <c r="F4341" s="1"/>
      <c r="G4341" s="1"/>
      <c r="H4341" s="11"/>
      <c r="I4341" s="11"/>
      <c r="J4341" s="11"/>
      <c r="K4341" s="2"/>
      <c r="L4341" s="2"/>
      <c r="M4341" s="1"/>
    </row>
    <row r="4342" spans="1:13" x14ac:dyDescent="0.2">
      <c r="A4342" s="1"/>
      <c r="B4342" s="1"/>
      <c r="C4342" s="16"/>
      <c r="D4342" s="1"/>
      <c r="E4342" s="1"/>
      <c r="F4342" s="1"/>
      <c r="G4342" s="1"/>
      <c r="H4342" s="11"/>
      <c r="I4342" s="11"/>
      <c r="J4342" s="11"/>
      <c r="K4342" s="2"/>
      <c r="L4342" s="2"/>
      <c r="M4342" s="1"/>
    </row>
    <row r="4343" spans="1:13" x14ac:dyDescent="0.2">
      <c r="A4343" s="1"/>
      <c r="B4343" s="1"/>
      <c r="C4343" s="16"/>
      <c r="D4343" s="1"/>
      <c r="E4343" s="1"/>
      <c r="F4343" s="1"/>
      <c r="G4343" s="1"/>
      <c r="H4343" s="11"/>
      <c r="I4343" s="11"/>
      <c r="J4343" s="11"/>
      <c r="K4343" s="2"/>
      <c r="L4343" s="2"/>
      <c r="M4343" s="1"/>
    </row>
    <row r="4344" spans="1:13" x14ac:dyDescent="0.2">
      <c r="A4344" s="1"/>
      <c r="B4344" s="1"/>
      <c r="C4344" s="16"/>
      <c r="D4344" s="1"/>
      <c r="E4344" s="1"/>
      <c r="F4344" s="1"/>
      <c r="G4344" s="1"/>
      <c r="H4344" s="11"/>
      <c r="I4344" s="11"/>
      <c r="J4344" s="11"/>
      <c r="K4344" s="2"/>
      <c r="L4344" s="2"/>
      <c r="M4344" s="1"/>
    </row>
    <row r="4345" spans="1:13" x14ac:dyDescent="0.2">
      <c r="A4345" s="1"/>
      <c r="B4345" s="1"/>
      <c r="C4345" s="16"/>
      <c r="D4345" s="1"/>
      <c r="E4345" s="1"/>
      <c r="F4345" s="1"/>
      <c r="G4345" s="1"/>
      <c r="H4345" s="11"/>
      <c r="I4345" s="11"/>
      <c r="J4345" s="11"/>
      <c r="K4345" s="2"/>
      <c r="L4345" s="2"/>
      <c r="M4345" s="1"/>
    </row>
    <row r="4346" spans="1:13" x14ac:dyDescent="0.2">
      <c r="A4346" s="1"/>
      <c r="B4346" s="1"/>
      <c r="C4346" s="16"/>
      <c r="D4346" s="1"/>
      <c r="E4346" s="1"/>
      <c r="F4346" s="1"/>
      <c r="G4346" s="1"/>
      <c r="H4346" s="11"/>
      <c r="I4346" s="11"/>
      <c r="J4346" s="11"/>
      <c r="K4346" s="2"/>
      <c r="L4346" s="2"/>
      <c r="M4346" s="1"/>
    </row>
    <row r="4347" spans="1:13" x14ac:dyDescent="0.2">
      <c r="A4347" s="1"/>
      <c r="B4347" s="1"/>
      <c r="C4347" s="16"/>
      <c r="D4347" s="1"/>
      <c r="E4347" s="1"/>
      <c r="F4347" s="1"/>
      <c r="G4347" s="1"/>
      <c r="H4347" s="11"/>
      <c r="I4347" s="11"/>
      <c r="J4347" s="11"/>
      <c r="K4347" s="2"/>
      <c r="L4347" s="2"/>
      <c r="M4347" s="1"/>
    </row>
    <row r="4348" spans="1:13" x14ac:dyDescent="0.2">
      <c r="A4348" s="1"/>
      <c r="B4348" s="1"/>
      <c r="C4348" s="16"/>
      <c r="D4348" s="1"/>
      <c r="E4348" s="1"/>
      <c r="F4348" s="1"/>
      <c r="G4348" s="1"/>
      <c r="H4348" s="11"/>
      <c r="I4348" s="11"/>
      <c r="J4348" s="11"/>
      <c r="K4348" s="2"/>
      <c r="L4348" s="2"/>
      <c r="M4348" s="1"/>
    </row>
    <row r="4349" spans="1:13" x14ac:dyDescent="0.2">
      <c r="A4349" s="1"/>
      <c r="B4349" s="1"/>
      <c r="C4349" s="16"/>
      <c r="D4349" s="1"/>
      <c r="E4349" s="1"/>
      <c r="F4349" s="1"/>
      <c r="G4349" s="1"/>
      <c r="H4349" s="11"/>
      <c r="I4349" s="11"/>
      <c r="J4349" s="11"/>
      <c r="K4349" s="2"/>
      <c r="L4349" s="2"/>
      <c r="M4349" s="1"/>
    </row>
    <row r="4350" spans="1:13" x14ac:dyDescent="0.2">
      <c r="A4350" s="1"/>
      <c r="B4350" s="1"/>
      <c r="C4350" s="16"/>
      <c r="D4350" s="1"/>
      <c r="E4350" s="1"/>
      <c r="F4350" s="1"/>
      <c r="G4350" s="1"/>
      <c r="H4350" s="11"/>
      <c r="I4350" s="11"/>
      <c r="J4350" s="11"/>
      <c r="K4350" s="2"/>
      <c r="L4350" s="2"/>
      <c r="M4350" s="1"/>
    </row>
    <row r="4351" spans="1:13" x14ac:dyDescent="0.2">
      <c r="A4351" s="1"/>
      <c r="B4351" s="1"/>
      <c r="C4351" s="16"/>
      <c r="D4351" s="1"/>
      <c r="E4351" s="1"/>
      <c r="F4351" s="1"/>
      <c r="G4351" s="1"/>
      <c r="H4351" s="11"/>
      <c r="I4351" s="11"/>
      <c r="J4351" s="11"/>
      <c r="K4351" s="2"/>
      <c r="L4351" s="2"/>
      <c r="M4351" s="1"/>
    </row>
    <row r="4352" spans="1:13" x14ac:dyDescent="0.2">
      <c r="A4352" s="1"/>
      <c r="B4352" s="1"/>
      <c r="C4352" s="16"/>
      <c r="D4352" s="1"/>
      <c r="E4352" s="1"/>
      <c r="F4352" s="1"/>
      <c r="G4352" s="1"/>
      <c r="H4352" s="11"/>
      <c r="I4352" s="11"/>
      <c r="J4352" s="11"/>
      <c r="K4352" s="2"/>
      <c r="L4352" s="2"/>
      <c r="M4352" s="1"/>
    </row>
    <row r="4353" spans="1:13" x14ac:dyDescent="0.2">
      <c r="A4353" s="1"/>
      <c r="B4353" s="1"/>
      <c r="C4353" s="16"/>
      <c r="D4353" s="1"/>
      <c r="E4353" s="1"/>
      <c r="F4353" s="1"/>
      <c r="G4353" s="1"/>
      <c r="H4353" s="11"/>
      <c r="I4353" s="11"/>
      <c r="J4353" s="11"/>
      <c r="K4353" s="2"/>
      <c r="L4353" s="2"/>
      <c r="M4353" s="1"/>
    </row>
    <row r="4354" spans="1:13" x14ac:dyDescent="0.2">
      <c r="A4354" s="1"/>
      <c r="B4354" s="1"/>
      <c r="C4354" s="16"/>
      <c r="D4354" s="1"/>
      <c r="E4354" s="1"/>
      <c r="F4354" s="1"/>
      <c r="G4354" s="1"/>
      <c r="H4354" s="11"/>
      <c r="I4354" s="11"/>
      <c r="J4354" s="11"/>
      <c r="K4354" s="2"/>
      <c r="L4354" s="2"/>
      <c r="M4354" s="1"/>
    </row>
    <row r="4355" spans="1:13" x14ac:dyDescent="0.2">
      <c r="A4355" s="1"/>
      <c r="B4355" s="1"/>
      <c r="C4355" s="16"/>
      <c r="D4355" s="1"/>
      <c r="E4355" s="1"/>
      <c r="F4355" s="1"/>
      <c r="G4355" s="1"/>
      <c r="H4355" s="11"/>
      <c r="I4355" s="11"/>
      <c r="J4355" s="11"/>
      <c r="K4355" s="2"/>
      <c r="L4355" s="2"/>
      <c r="M4355" s="1"/>
    </row>
    <row r="4356" spans="1:13" x14ac:dyDescent="0.2">
      <c r="A4356" s="1"/>
      <c r="B4356" s="1"/>
      <c r="C4356" s="16"/>
      <c r="D4356" s="1"/>
      <c r="E4356" s="1"/>
      <c r="F4356" s="1"/>
      <c r="G4356" s="1"/>
      <c r="H4356" s="11"/>
      <c r="I4356" s="11"/>
      <c r="J4356" s="11"/>
      <c r="K4356" s="2"/>
      <c r="L4356" s="2"/>
      <c r="M4356" s="1"/>
    </row>
    <row r="4357" spans="1:13" x14ac:dyDescent="0.2">
      <c r="A4357" s="1"/>
      <c r="B4357" s="1"/>
      <c r="C4357" s="16"/>
      <c r="D4357" s="1"/>
      <c r="E4357" s="1"/>
      <c r="F4357" s="1"/>
      <c r="G4357" s="1"/>
      <c r="H4357" s="11"/>
      <c r="I4357" s="11"/>
      <c r="J4357" s="11"/>
      <c r="K4357" s="2"/>
      <c r="L4357" s="2"/>
      <c r="M4357" s="1"/>
    </row>
    <row r="4358" spans="1:13" x14ac:dyDescent="0.2">
      <c r="A4358" s="1"/>
      <c r="B4358" s="1"/>
      <c r="C4358" s="16"/>
      <c r="D4358" s="1"/>
      <c r="E4358" s="1"/>
      <c r="F4358" s="1"/>
      <c r="G4358" s="1"/>
      <c r="H4358" s="11"/>
      <c r="I4358" s="11"/>
      <c r="J4358" s="11"/>
      <c r="K4358" s="2"/>
      <c r="L4358" s="2"/>
      <c r="M4358" s="1"/>
    </row>
    <row r="4359" spans="1:13" x14ac:dyDescent="0.2">
      <c r="A4359" s="1"/>
      <c r="B4359" s="1"/>
      <c r="C4359" s="16"/>
      <c r="D4359" s="1"/>
      <c r="E4359" s="1"/>
      <c r="F4359" s="1"/>
      <c r="G4359" s="1"/>
      <c r="H4359" s="11"/>
      <c r="I4359" s="11"/>
      <c r="J4359" s="11"/>
      <c r="K4359" s="2"/>
      <c r="L4359" s="2"/>
      <c r="M4359" s="1"/>
    </row>
    <row r="4360" spans="1:13" x14ac:dyDescent="0.2">
      <c r="A4360" s="1"/>
      <c r="B4360" s="1"/>
      <c r="C4360" s="16"/>
      <c r="D4360" s="1"/>
      <c r="E4360" s="1"/>
      <c r="F4360" s="1"/>
      <c r="G4360" s="1"/>
      <c r="H4360" s="11"/>
      <c r="I4360" s="11"/>
      <c r="J4360" s="11"/>
      <c r="K4360" s="2"/>
      <c r="L4360" s="2"/>
      <c r="M4360" s="1"/>
    </row>
    <row r="4361" spans="1:13" x14ac:dyDescent="0.2">
      <c r="A4361" s="1"/>
      <c r="B4361" s="1"/>
      <c r="C4361" s="16"/>
      <c r="D4361" s="1"/>
      <c r="E4361" s="1"/>
      <c r="F4361" s="1"/>
      <c r="G4361" s="1"/>
      <c r="H4361" s="11"/>
      <c r="I4361" s="11"/>
      <c r="J4361" s="11"/>
      <c r="K4361" s="2"/>
      <c r="L4361" s="2"/>
      <c r="M4361" s="1"/>
    </row>
    <row r="4362" spans="1:13" x14ac:dyDescent="0.2">
      <c r="A4362" s="1"/>
      <c r="B4362" s="1"/>
      <c r="C4362" s="16"/>
      <c r="D4362" s="1"/>
      <c r="E4362" s="1"/>
      <c r="F4362" s="1"/>
      <c r="G4362" s="1"/>
      <c r="H4362" s="11"/>
      <c r="I4362" s="11"/>
      <c r="J4362" s="11"/>
      <c r="K4362" s="2"/>
      <c r="L4362" s="2"/>
      <c r="M4362" s="1"/>
    </row>
    <row r="4363" spans="1:13" x14ac:dyDescent="0.2">
      <c r="A4363" s="1"/>
      <c r="B4363" s="1"/>
      <c r="C4363" s="16"/>
      <c r="D4363" s="1"/>
      <c r="E4363" s="1"/>
      <c r="F4363" s="1"/>
      <c r="G4363" s="1"/>
      <c r="H4363" s="11"/>
      <c r="I4363" s="11"/>
      <c r="J4363" s="11"/>
      <c r="K4363" s="2"/>
      <c r="L4363" s="2"/>
      <c r="M4363" s="1"/>
    </row>
    <row r="4364" spans="1:13" x14ac:dyDescent="0.2">
      <c r="A4364" s="1"/>
      <c r="B4364" s="1"/>
      <c r="C4364" s="16"/>
      <c r="D4364" s="1"/>
      <c r="E4364" s="1"/>
      <c r="F4364" s="1"/>
      <c r="G4364" s="1"/>
      <c r="H4364" s="11"/>
      <c r="I4364" s="11"/>
      <c r="J4364" s="11"/>
      <c r="K4364" s="2"/>
      <c r="L4364" s="2"/>
      <c r="M4364" s="1"/>
    </row>
    <row r="4365" spans="1:13" x14ac:dyDescent="0.2">
      <c r="A4365" s="1"/>
      <c r="B4365" s="1"/>
      <c r="C4365" s="16"/>
      <c r="D4365" s="1"/>
      <c r="E4365" s="1"/>
      <c r="F4365" s="1"/>
      <c r="G4365" s="1"/>
      <c r="H4365" s="11"/>
      <c r="I4365" s="11"/>
      <c r="J4365" s="11"/>
      <c r="K4365" s="2"/>
      <c r="L4365" s="2"/>
      <c r="M4365" s="1"/>
    </row>
    <row r="4366" spans="1:13" x14ac:dyDescent="0.2">
      <c r="A4366" s="1"/>
      <c r="B4366" s="1"/>
      <c r="C4366" s="16"/>
      <c r="D4366" s="1"/>
      <c r="E4366" s="1"/>
      <c r="F4366" s="1"/>
      <c r="G4366" s="1"/>
      <c r="H4366" s="11"/>
      <c r="I4366" s="11"/>
      <c r="J4366" s="11"/>
      <c r="K4366" s="2"/>
      <c r="L4366" s="2"/>
      <c r="M4366" s="1"/>
    </row>
    <row r="4367" spans="1:13" x14ac:dyDescent="0.2">
      <c r="A4367" s="1"/>
      <c r="B4367" s="1"/>
      <c r="C4367" s="16"/>
      <c r="D4367" s="1"/>
      <c r="E4367" s="1"/>
      <c r="F4367" s="1"/>
      <c r="G4367" s="1"/>
      <c r="H4367" s="11"/>
      <c r="I4367" s="11"/>
      <c r="J4367" s="11"/>
      <c r="K4367" s="2"/>
      <c r="L4367" s="2"/>
      <c r="M4367" s="1"/>
    </row>
    <row r="4368" spans="1:13" x14ac:dyDescent="0.2">
      <c r="A4368" s="1"/>
      <c r="B4368" s="1"/>
      <c r="C4368" s="16"/>
      <c r="D4368" s="1"/>
      <c r="E4368" s="1"/>
      <c r="F4368" s="1"/>
      <c r="G4368" s="1"/>
      <c r="H4368" s="11"/>
      <c r="I4368" s="11"/>
      <c r="J4368" s="11"/>
      <c r="K4368" s="2"/>
      <c r="L4368" s="2"/>
      <c r="M4368" s="1"/>
    </row>
    <row r="4369" spans="1:13" x14ac:dyDescent="0.2">
      <c r="A4369" s="1"/>
      <c r="B4369" s="1"/>
      <c r="C4369" s="16"/>
      <c r="D4369" s="1"/>
      <c r="E4369" s="1"/>
      <c r="F4369" s="1"/>
      <c r="G4369" s="1"/>
      <c r="H4369" s="11"/>
      <c r="I4369" s="11"/>
      <c r="J4369" s="11"/>
      <c r="K4369" s="2"/>
      <c r="L4369" s="2"/>
      <c r="M4369" s="1"/>
    </row>
    <row r="4370" spans="1:13" x14ac:dyDescent="0.2">
      <c r="A4370" s="1"/>
      <c r="B4370" s="1"/>
      <c r="C4370" s="16"/>
      <c r="D4370" s="1"/>
      <c r="E4370" s="1"/>
      <c r="F4370" s="1"/>
      <c r="G4370" s="1"/>
      <c r="H4370" s="11"/>
      <c r="I4370" s="11"/>
      <c r="J4370" s="11"/>
      <c r="K4370" s="2"/>
      <c r="L4370" s="2"/>
      <c r="M4370" s="1"/>
    </row>
    <row r="4371" spans="1:13" x14ac:dyDescent="0.2">
      <c r="A4371" s="1"/>
      <c r="B4371" s="1"/>
      <c r="C4371" s="16"/>
      <c r="D4371" s="1"/>
      <c r="E4371" s="1"/>
      <c r="F4371" s="1"/>
      <c r="G4371" s="1"/>
      <c r="H4371" s="11"/>
      <c r="I4371" s="11"/>
      <c r="J4371" s="11"/>
      <c r="K4371" s="2"/>
      <c r="L4371" s="2"/>
      <c r="M4371" s="1"/>
    </row>
    <row r="4372" spans="1:13" x14ac:dyDescent="0.2">
      <c r="A4372" s="1"/>
      <c r="B4372" s="1"/>
      <c r="C4372" s="16"/>
      <c r="D4372" s="1"/>
      <c r="E4372" s="1"/>
      <c r="F4372" s="1"/>
      <c r="G4372" s="1"/>
      <c r="H4372" s="11"/>
      <c r="I4372" s="11"/>
      <c r="J4372" s="11"/>
      <c r="K4372" s="2"/>
      <c r="L4372" s="2"/>
      <c r="M4372" s="1"/>
    </row>
    <row r="4373" spans="1:13" x14ac:dyDescent="0.2">
      <c r="A4373" s="1"/>
      <c r="B4373" s="1"/>
      <c r="C4373" s="16"/>
      <c r="D4373" s="1"/>
      <c r="E4373" s="1"/>
      <c r="F4373" s="1"/>
      <c r="G4373" s="1"/>
      <c r="H4373" s="11"/>
      <c r="I4373" s="11"/>
      <c r="J4373" s="11"/>
      <c r="K4373" s="2"/>
      <c r="L4373" s="2"/>
      <c r="M4373" s="1"/>
    </row>
    <row r="4374" spans="1:13" x14ac:dyDescent="0.2">
      <c r="A4374" s="1"/>
      <c r="B4374" s="1"/>
      <c r="C4374" s="16"/>
      <c r="D4374" s="1"/>
      <c r="E4374" s="1"/>
      <c r="F4374" s="1"/>
      <c r="G4374" s="1"/>
      <c r="H4374" s="11"/>
      <c r="I4374" s="11"/>
      <c r="J4374" s="11"/>
      <c r="K4374" s="2"/>
      <c r="L4374" s="2"/>
      <c r="M4374" s="1"/>
    </row>
    <row r="4375" spans="1:13" x14ac:dyDescent="0.2">
      <c r="A4375" s="1"/>
      <c r="B4375" s="1"/>
      <c r="C4375" s="16"/>
      <c r="D4375" s="1"/>
      <c r="E4375" s="1"/>
      <c r="F4375" s="1"/>
      <c r="G4375" s="1"/>
      <c r="H4375" s="11"/>
      <c r="I4375" s="11"/>
      <c r="J4375" s="11"/>
      <c r="K4375" s="2"/>
      <c r="L4375" s="2"/>
      <c r="M4375" s="1"/>
    </row>
    <row r="4376" spans="1:13" x14ac:dyDescent="0.2">
      <c r="A4376" s="1"/>
      <c r="B4376" s="1"/>
      <c r="C4376" s="16"/>
      <c r="D4376" s="1"/>
      <c r="E4376" s="1"/>
      <c r="F4376" s="1"/>
      <c r="G4376" s="1"/>
      <c r="H4376" s="11"/>
      <c r="I4376" s="11"/>
      <c r="J4376" s="11"/>
      <c r="K4376" s="2"/>
      <c r="L4376" s="2"/>
      <c r="M4376" s="1"/>
    </row>
    <row r="4377" spans="1:13" x14ac:dyDescent="0.2">
      <c r="A4377" s="1"/>
      <c r="B4377" s="1"/>
      <c r="C4377" s="16"/>
      <c r="D4377" s="1"/>
      <c r="E4377" s="1"/>
      <c r="F4377" s="1"/>
      <c r="G4377" s="1"/>
      <c r="H4377" s="11"/>
      <c r="I4377" s="11"/>
      <c r="J4377" s="11"/>
      <c r="K4377" s="2"/>
      <c r="L4377" s="2"/>
      <c r="M4377" s="1"/>
    </row>
    <row r="4378" spans="1:13" x14ac:dyDescent="0.2">
      <c r="A4378" s="1"/>
      <c r="B4378" s="1"/>
      <c r="C4378" s="16"/>
      <c r="D4378" s="1"/>
      <c r="E4378" s="1"/>
      <c r="F4378" s="1"/>
      <c r="G4378" s="1"/>
      <c r="H4378" s="11"/>
      <c r="I4378" s="11"/>
      <c r="J4378" s="11"/>
      <c r="K4378" s="2"/>
      <c r="L4378" s="2"/>
      <c r="M4378" s="1"/>
    </row>
    <row r="4379" spans="1:13" x14ac:dyDescent="0.2">
      <c r="A4379" s="1"/>
      <c r="B4379" s="1"/>
      <c r="C4379" s="16"/>
      <c r="D4379" s="1"/>
      <c r="E4379" s="1"/>
      <c r="F4379" s="1"/>
      <c r="G4379" s="1"/>
      <c r="H4379" s="11"/>
      <c r="I4379" s="11"/>
      <c r="J4379" s="11"/>
      <c r="K4379" s="2"/>
      <c r="L4379" s="2"/>
      <c r="M4379" s="1"/>
    </row>
    <row r="4380" spans="1:13" x14ac:dyDescent="0.2">
      <c r="A4380" s="1"/>
      <c r="B4380" s="1"/>
      <c r="C4380" s="16"/>
      <c r="D4380" s="1"/>
      <c r="E4380" s="1"/>
      <c r="F4380" s="1"/>
      <c r="G4380" s="1"/>
      <c r="H4380" s="11"/>
      <c r="I4380" s="11"/>
      <c r="J4380" s="11"/>
      <c r="K4380" s="2"/>
      <c r="L4380" s="2"/>
      <c r="M4380" s="1"/>
    </row>
    <row r="4381" spans="1:13" x14ac:dyDescent="0.2">
      <c r="A4381" s="1"/>
      <c r="B4381" s="1"/>
      <c r="C4381" s="16"/>
      <c r="D4381" s="1"/>
      <c r="E4381" s="1"/>
      <c r="F4381" s="1"/>
      <c r="G4381" s="1"/>
      <c r="H4381" s="11"/>
      <c r="I4381" s="11"/>
      <c r="J4381" s="11"/>
      <c r="K4381" s="2"/>
      <c r="L4381" s="2"/>
      <c r="M4381" s="1"/>
    </row>
    <row r="4382" spans="1:13" x14ac:dyDescent="0.2">
      <c r="A4382" s="1"/>
      <c r="B4382" s="1"/>
      <c r="C4382" s="16"/>
      <c r="D4382" s="1"/>
      <c r="E4382" s="1"/>
      <c r="F4382" s="1"/>
      <c r="G4382" s="1"/>
      <c r="H4382" s="11"/>
      <c r="I4382" s="11"/>
      <c r="J4382" s="11"/>
      <c r="K4382" s="2"/>
      <c r="L4382" s="2"/>
      <c r="M4382" s="1"/>
    </row>
    <row r="4383" spans="1:13" x14ac:dyDescent="0.2">
      <c r="A4383" s="1"/>
      <c r="B4383" s="1"/>
      <c r="C4383" s="16"/>
      <c r="D4383" s="1"/>
      <c r="E4383" s="1"/>
      <c r="F4383" s="1"/>
      <c r="G4383" s="1"/>
      <c r="H4383" s="11"/>
      <c r="I4383" s="11"/>
      <c r="J4383" s="11"/>
      <c r="K4383" s="2"/>
      <c r="L4383" s="2"/>
      <c r="M4383" s="1"/>
    </row>
    <row r="4384" spans="1:13" x14ac:dyDescent="0.2">
      <c r="A4384" s="1"/>
      <c r="B4384" s="1"/>
      <c r="C4384" s="16"/>
      <c r="D4384" s="1"/>
      <c r="E4384" s="1"/>
      <c r="F4384" s="1"/>
      <c r="G4384" s="1"/>
      <c r="H4384" s="11"/>
      <c r="I4384" s="11"/>
      <c r="J4384" s="11"/>
      <c r="K4384" s="2"/>
      <c r="L4384" s="2"/>
      <c r="M4384" s="1"/>
    </row>
    <row r="4385" spans="1:13" x14ac:dyDescent="0.2">
      <c r="A4385" s="1"/>
      <c r="B4385" s="1"/>
      <c r="C4385" s="16"/>
      <c r="D4385" s="1"/>
      <c r="E4385" s="1"/>
      <c r="F4385" s="1"/>
      <c r="G4385" s="1"/>
      <c r="H4385" s="11"/>
      <c r="I4385" s="11"/>
      <c r="J4385" s="11"/>
      <c r="K4385" s="2"/>
      <c r="L4385" s="2"/>
      <c r="M4385" s="1"/>
    </row>
    <row r="4386" spans="1:13" x14ac:dyDescent="0.2">
      <c r="A4386" s="1"/>
      <c r="B4386" s="1"/>
      <c r="C4386" s="16"/>
      <c r="D4386" s="1"/>
      <c r="E4386" s="1"/>
      <c r="F4386" s="1"/>
      <c r="G4386" s="1"/>
      <c r="H4386" s="11"/>
      <c r="I4386" s="11"/>
      <c r="J4386" s="11"/>
      <c r="K4386" s="2"/>
      <c r="L4386" s="2"/>
      <c r="M4386" s="1"/>
    </row>
    <row r="4387" spans="1:13" x14ac:dyDescent="0.2">
      <c r="A4387" s="1"/>
      <c r="B4387" s="1"/>
      <c r="C4387" s="16"/>
      <c r="D4387" s="1"/>
      <c r="E4387" s="1"/>
      <c r="F4387" s="1"/>
      <c r="G4387" s="1"/>
      <c r="H4387" s="11"/>
      <c r="I4387" s="11"/>
      <c r="J4387" s="11"/>
      <c r="K4387" s="2"/>
      <c r="L4387" s="2"/>
      <c r="M4387" s="1"/>
    </row>
    <row r="4388" spans="1:13" x14ac:dyDescent="0.2">
      <c r="A4388" s="1"/>
      <c r="B4388" s="1"/>
      <c r="C4388" s="16"/>
      <c r="D4388" s="1"/>
      <c r="E4388" s="1"/>
      <c r="F4388" s="1"/>
      <c r="G4388" s="1"/>
      <c r="H4388" s="11"/>
      <c r="I4388" s="11"/>
      <c r="J4388" s="11"/>
      <c r="K4388" s="2"/>
      <c r="L4388" s="2"/>
      <c r="M4388" s="1"/>
    </row>
    <row r="4389" spans="1:13" x14ac:dyDescent="0.2">
      <c r="A4389" s="1"/>
      <c r="B4389" s="1"/>
      <c r="C4389" s="16"/>
      <c r="D4389" s="1"/>
      <c r="E4389" s="1"/>
      <c r="F4389" s="1"/>
      <c r="G4389" s="1"/>
      <c r="H4389" s="11"/>
      <c r="I4389" s="11"/>
      <c r="J4389" s="11"/>
      <c r="K4389" s="2"/>
      <c r="L4389" s="2"/>
      <c r="M4389" s="1"/>
    </row>
    <row r="4390" spans="1:13" x14ac:dyDescent="0.2">
      <c r="A4390" s="1"/>
      <c r="B4390" s="1"/>
      <c r="C4390" s="16"/>
      <c r="D4390" s="1"/>
      <c r="E4390" s="1"/>
      <c r="F4390" s="1"/>
      <c r="G4390" s="1"/>
      <c r="H4390" s="11"/>
      <c r="I4390" s="11"/>
      <c r="J4390" s="11"/>
      <c r="K4390" s="2"/>
      <c r="L4390" s="2"/>
      <c r="M4390" s="1"/>
    </row>
    <row r="4391" spans="1:13" x14ac:dyDescent="0.2">
      <c r="A4391" s="1"/>
      <c r="B4391" s="1"/>
      <c r="C4391" s="16"/>
      <c r="D4391" s="1"/>
      <c r="E4391" s="1"/>
      <c r="F4391" s="1"/>
      <c r="G4391" s="1"/>
      <c r="H4391" s="11"/>
      <c r="I4391" s="11"/>
      <c r="J4391" s="11"/>
      <c r="K4391" s="2"/>
      <c r="L4391" s="2"/>
      <c r="M4391" s="1"/>
    </row>
    <row r="4392" spans="1:13" x14ac:dyDescent="0.2">
      <c r="A4392" s="1"/>
      <c r="B4392" s="1"/>
      <c r="C4392" s="16"/>
      <c r="D4392" s="1"/>
      <c r="E4392" s="1"/>
      <c r="F4392" s="1"/>
      <c r="G4392" s="1"/>
      <c r="H4392" s="11"/>
      <c r="I4392" s="11"/>
      <c r="J4392" s="11"/>
      <c r="K4392" s="2"/>
      <c r="L4392" s="2"/>
      <c r="M4392" s="1"/>
    </row>
    <row r="4393" spans="1:13" x14ac:dyDescent="0.2">
      <c r="A4393" s="1"/>
      <c r="B4393" s="1"/>
      <c r="C4393" s="16"/>
      <c r="D4393" s="1"/>
      <c r="E4393" s="1"/>
      <c r="F4393" s="1"/>
      <c r="G4393" s="1"/>
      <c r="H4393" s="11"/>
      <c r="I4393" s="11"/>
      <c r="J4393" s="11"/>
      <c r="K4393" s="2"/>
      <c r="L4393" s="2"/>
      <c r="M4393" s="1"/>
    </row>
    <row r="4394" spans="1:13" x14ac:dyDescent="0.2">
      <c r="A4394" s="1"/>
      <c r="B4394" s="1"/>
      <c r="C4394" s="16"/>
      <c r="D4394" s="1"/>
      <c r="E4394" s="1"/>
      <c r="F4394" s="1"/>
      <c r="G4394" s="1"/>
      <c r="H4394" s="11"/>
      <c r="I4394" s="11"/>
      <c r="J4394" s="11"/>
      <c r="K4394" s="2"/>
      <c r="L4394" s="2"/>
      <c r="M4394" s="1"/>
    </row>
    <row r="4395" spans="1:13" x14ac:dyDescent="0.2">
      <c r="A4395" s="1"/>
      <c r="B4395" s="1"/>
      <c r="C4395" s="16"/>
      <c r="D4395" s="1"/>
      <c r="E4395" s="1"/>
      <c r="F4395" s="1"/>
      <c r="G4395" s="1"/>
      <c r="H4395" s="11"/>
      <c r="I4395" s="11"/>
      <c r="J4395" s="11"/>
      <c r="K4395" s="2"/>
      <c r="L4395" s="2"/>
      <c r="M4395" s="1"/>
    </row>
    <row r="4396" spans="1:13" x14ac:dyDescent="0.2">
      <c r="A4396" s="1"/>
      <c r="B4396" s="1"/>
      <c r="C4396" s="16"/>
      <c r="D4396" s="1"/>
      <c r="E4396" s="1"/>
      <c r="F4396" s="1"/>
      <c r="G4396" s="1"/>
      <c r="H4396" s="11"/>
      <c r="I4396" s="11"/>
      <c r="J4396" s="11"/>
      <c r="K4396" s="2"/>
      <c r="L4396" s="2"/>
      <c r="M4396" s="1"/>
    </row>
    <row r="4397" spans="1:13" x14ac:dyDescent="0.2">
      <c r="A4397" s="1"/>
      <c r="B4397" s="1"/>
      <c r="C4397" s="16"/>
      <c r="D4397" s="1"/>
      <c r="E4397" s="1"/>
      <c r="F4397" s="1"/>
      <c r="G4397" s="1"/>
      <c r="H4397" s="11"/>
      <c r="I4397" s="11"/>
      <c r="J4397" s="11"/>
      <c r="K4397" s="2"/>
      <c r="L4397" s="2"/>
      <c r="M4397" s="1"/>
    </row>
    <row r="4398" spans="1:13" x14ac:dyDescent="0.2">
      <c r="A4398" s="1"/>
      <c r="B4398" s="1"/>
      <c r="C4398" s="16"/>
      <c r="D4398" s="1"/>
      <c r="E4398" s="1"/>
      <c r="F4398" s="1"/>
      <c r="G4398" s="1"/>
      <c r="H4398" s="11"/>
      <c r="I4398" s="11"/>
      <c r="J4398" s="11"/>
      <c r="K4398" s="2"/>
      <c r="L4398" s="2"/>
      <c r="M4398" s="1"/>
    </row>
    <row r="4399" spans="1:13" x14ac:dyDescent="0.2">
      <c r="A4399" s="1"/>
      <c r="B4399" s="1"/>
      <c r="C4399" s="16"/>
      <c r="D4399" s="1"/>
      <c r="E4399" s="1"/>
      <c r="F4399" s="1"/>
      <c r="G4399" s="1"/>
      <c r="H4399" s="11"/>
      <c r="I4399" s="11"/>
      <c r="J4399" s="11"/>
      <c r="K4399" s="2"/>
      <c r="L4399" s="2"/>
      <c r="M4399" s="1"/>
    </row>
    <row r="4400" spans="1:13" x14ac:dyDescent="0.2">
      <c r="A4400" s="1"/>
      <c r="B4400" s="1"/>
      <c r="C4400" s="16"/>
      <c r="D4400" s="1"/>
      <c r="E4400" s="1"/>
      <c r="F4400" s="1"/>
      <c r="G4400" s="1"/>
      <c r="H4400" s="11"/>
      <c r="I4400" s="11"/>
      <c r="J4400" s="11"/>
      <c r="K4400" s="2"/>
      <c r="L4400" s="2"/>
      <c r="M4400" s="1"/>
    </row>
    <row r="4401" spans="1:13" x14ac:dyDescent="0.2">
      <c r="A4401" s="1"/>
      <c r="B4401" s="1"/>
      <c r="C4401" s="16"/>
      <c r="D4401" s="1"/>
      <c r="E4401" s="1"/>
      <c r="F4401" s="1"/>
      <c r="G4401" s="1"/>
      <c r="H4401" s="11"/>
      <c r="I4401" s="11"/>
      <c r="J4401" s="11"/>
      <c r="K4401" s="2"/>
      <c r="L4401" s="2"/>
      <c r="M4401" s="1"/>
    </row>
    <row r="4402" spans="1:13" x14ac:dyDescent="0.2">
      <c r="A4402" s="1"/>
      <c r="B4402" s="1"/>
      <c r="C4402" s="16"/>
      <c r="D4402" s="1"/>
      <c r="E4402" s="1"/>
      <c r="F4402" s="1"/>
      <c r="G4402" s="1"/>
      <c r="H4402" s="11"/>
      <c r="I4402" s="11"/>
      <c r="J4402" s="11"/>
      <c r="K4402" s="2"/>
      <c r="L4402" s="2"/>
      <c r="M4402" s="1"/>
    </row>
    <row r="4403" spans="1:13" x14ac:dyDescent="0.2">
      <c r="A4403" s="1"/>
      <c r="B4403" s="1"/>
      <c r="C4403" s="16"/>
      <c r="D4403" s="1"/>
      <c r="E4403" s="1"/>
      <c r="F4403" s="1"/>
      <c r="G4403" s="1"/>
      <c r="H4403" s="11"/>
      <c r="I4403" s="11"/>
      <c r="J4403" s="11"/>
      <c r="K4403" s="2"/>
      <c r="L4403" s="2"/>
      <c r="M4403" s="1"/>
    </row>
    <row r="4404" spans="1:13" x14ac:dyDescent="0.2">
      <c r="A4404" s="1"/>
      <c r="B4404" s="1"/>
      <c r="C4404" s="16"/>
      <c r="D4404" s="1"/>
      <c r="E4404" s="1"/>
      <c r="F4404" s="1"/>
      <c r="G4404" s="1"/>
      <c r="H4404" s="11"/>
      <c r="I4404" s="11"/>
      <c r="J4404" s="11"/>
      <c r="K4404" s="2"/>
      <c r="L4404" s="2"/>
      <c r="M4404" s="1"/>
    </row>
    <row r="4405" spans="1:13" x14ac:dyDescent="0.2">
      <c r="A4405" s="1"/>
      <c r="B4405" s="1"/>
      <c r="C4405" s="16"/>
      <c r="D4405" s="1"/>
      <c r="E4405" s="1"/>
      <c r="F4405" s="1"/>
      <c r="G4405" s="1"/>
      <c r="H4405" s="11"/>
      <c r="I4405" s="11"/>
      <c r="J4405" s="11"/>
      <c r="K4405" s="2"/>
      <c r="L4405" s="2"/>
      <c r="M4405" s="1"/>
    </row>
    <row r="4406" spans="1:13" x14ac:dyDescent="0.2">
      <c r="A4406" s="1"/>
      <c r="B4406" s="1"/>
      <c r="C4406" s="16"/>
      <c r="D4406" s="1"/>
      <c r="E4406" s="1"/>
      <c r="F4406" s="1"/>
      <c r="G4406" s="1"/>
      <c r="H4406" s="11"/>
      <c r="I4406" s="11"/>
      <c r="J4406" s="11"/>
      <c r="K4406" s="2"/>
      <c r="L4406" s="2"/>
      <c r="M4406" s="1"/>
    </row>
    <row r="4407" spans="1:13" x14ac:dyDescent="0.2">
      <c r="A4407" s="1"/>
      <c r="B4407" s="1"/>
      <c r="C4407" s="16"/>
      <c r="D4407" s="1"/>
      <c r="E4407" s="1"/>
      <c r="F4407" s="1"/>
      <c r="G4407" s="1"/>
      <c r="H4407" s="11"/>
      <c r="I4407" s="11"/>
      <c r="J4407" s="11"/>
      <c r="K4407" s="2"/>
      <c r="L4407" s="2"/>
      <c r="M4407" s="1"/>
    </row>
    <row r="4408" spans="1:13" x14ac:dyDescent="0.2">
      <c r="A4408" s="1"/>
      <c r="B4408" s="1"/>
      <c r="C4408" s="16"/>
      <c r="D4408" s="1"/>
      <c r="E4408" s="1"/>
      <c r="F4408" s="1"/>
      <c r="G4408" s="1"/>
      <c r="H4408" s="11"/>
      <c r="I4408" s="11"/>
      <c r="J4408" s="11"/>
      <c r="K4408" s="2"/>
      <c r="L4408" s="2"/>
      <c r="M4408" s="1"/>
    </row>
    <row r="4409" spans="1:13" x14ac:dyDescent="0.2">
      <c r="A4409" s="1"/>
      <c r="B4409" s="1"/>
      <c r="C4409" s="16"/>
      <c r="D4409" s="1"/>
      <c r="E4409" s="1"/>
      <c r="F4409" s="1"/>
      <c r="G4409" s="1"/>
      <c r="H4409" s="11"/>
      <c r="I4409" s="11"/>
      <c r="J4409" s="11"/>
      <c r="K4409" s="2"/>
      <c r="L4409" s="2"/>
      <c r="M4409" s="1"/>
    </row>
    <row r="4410" spans="1:13" x14ac:dyDescent="0.2">
      <c r="A4410" s="1"/>
      <c r="B4410" s="1"/>
      <c r="C4410" s="16"/>
      <c r="D4410" s="1"/>
      <c r="E4410" s="1"/>
      <c r="F4410" s="1"/>
      <c r="G4410" s="1"/>
      <c r="H4410" s="11"/>
      <c r="I4410" s="11"/>
      <c r="J4410" s="11"/>
      <c r="K4410" s="2"/>
      <c r="L4410" s="2"/>
      <c r="M4410" s="1"/>
    </row>
    <row r="4411" spans="1:13" x14ac:dyDescent="0.2">
      <c r="A4411" s="1"/>
      <c r="B4411" s="1"/>
      <c r="C4411" s="16"/>
      <c r="D4411" s="1"/>
      <c r="E4411" s="1"/>
      <c r="F4411" s="1"/>
      <c r="G4411" s="1"/>
      <c r="H4411" s="11"/>
      <c r="I4411" s="11"/>
      <c r="J4411" s="11"/>
      <c r="K4411" s="2"/>
      <c r="L4411" s="2"/>
      <c r="M4411" s="1"/>
    </row>
    <row r="4412" spans="1:13" x14ac:dyDescent="0.2">
      <c r="A4412" s="1"/>
      <c r="B4412" s="1"/>
      <c r="C4412" s="16"/>
      <c r="D4412" s="1"/>
      <c r="E4412" s="1"/>
      <c r="F4412" s="1"/>
      <c r="G4412" s="1"/>
      <c r="H4412" s="11"/>
      <c r="I4412" s="11"/>
      <c r="J4412" s="11"/>
      <c r="K4412" s="2"/>
      <c r="L4412" s="2"/>
      <c r="M4412" s="1"/>
    </row>
    <row r="4413" spans="1:13" x14ac:dyDescent="0.2">
      <c r="A4413" s="1"/>
      <c r="B4413" s="1"/>
      <c r="C4413" s="16"/>
      <c r="D4413" s="1"/>
      <c r="E4413" s="1"/>
      <c r="F4413" s="1"/>
      <c r="G4413" s="1"/>
      <c r="H4413" s="11"/>
      <c r="I4413" s="11"/>
      <c r="J4413" s="11"/>
      <c r="K4413" s="2"/>
      <c r="L4413" s="2"/>
      <c r="M4413" s="1"/>
    </row>
    <row r="4414" spans="1:13" x14ac:dyDescent="0.2">
      <c r="A4414" s="1"/>
      <c r="B4414" s="1"/>
      <c r="C4414" s="16"/>
      <c r="D4414" s="1"/>
      <c r="E4414" s="1"/>
      <c r="F4414" s="1"/>
      <c r="G4414" s="1"/>
      <c r="H4414" s="11"/>
      <c r="I4414" s="11"/>
      <c r="J4414" s="11"/>
      <c r="K4414" s="2"/>
      <c r="L4414" s="2"/>
      <c r="M4414" s="1"/>
    </row>
    <row r="4415" spans="1:13" x14ac:dyDescent="0.2">
      <c r="A4415" s="1"/>
      <c r="B4415" s="1"/>
      <c r="C4415" s="16"/>
      <c r="D4415" s="1"/>
      <c r="E4415" s="1"/>
      <c r="F4415" s="1"/>
      <c r="G4415" s="1"/>
      <c r="H4415" s="11"/>
      <c r="I4415" s="11"/>
      <c r="J4415" s="11"/>
      <c r="K4415" s="2"/>
      <c r="L4415" s="2"/>
      <c r="M4415" s="1"/>
    </row>
    <row r="4416" spans="1:13" x14ac:dyDescent="0.2">
      <c r="A4416" s="1"/>
      <c r="B4416" s="1"/>
      <c r="C4416" s="16"/>
      <c r="D4416" s="1"/>
      <c r="E4416" s="1"/>
      <c r="F4416" s="1"/>
      <c r="G4416" s="1"/>
      <c r="H4416" s="11"/>
      <c r="I4416" s="11"/>
      <c r="J4416" s="11"/>
      <c r="K4416" s="2"/>
      <c r="L4416" s="2"/>
      <c r="M4416" s="1"/>
    </row>
    <row r="4417" spans="1:13" x14ac:dyDescent="0.2">
      <c r="A4417" s="1"/>
      <c r="B4417" s="1"/>
      <c r="C4417" s="16"/>
      <c r="D4417" s="1"/>
      <c r="E4417" s="1"/>
      <c r="F4417" s="1"/>
      <c r="G4417" s="1"/>
      <c r="H4417" s="11"/>
      <c r="I4417" s="11"/>
      <c r="J4417" s="11"/>
      <c r="K4417" s="2"/>
      <c r="L4417" s="2"/>
      <c r="M4417" s="1"/>
    </row>
    <row r="4418" spans="1:13" x14ac:dyDescent="0.2">
      <c r="A4418" s="1"/>
      <c r="B4418" s="1"/>
      <c r="C4418" s="16"/>
      <c r="D4418" s="1"/>
      <c r="E4418" s="1"/>
      <c r="F4418" s="1"/>
      <c r="G4418" s="1"/>
      <c r="H4418" s="11"/>
      <c r="I4418" s="11"/>
      <c r="J4418" s="11"/>
      <c r="K4418" s="2"/>
      <c r="L4418" s="2"/>
      <c r="M4418" s="1"/>
    </row>
    <row r="4419" spans="1:13" x14ac:dyDescent="0.2">
      <c r="A4419" s="1"/>
      <c r="B4419" s="1"/>
      <c r="C4419" s="16"/>
      <c r="D4419" s="1"/>
      <c r="E4419" s="1"/>
      <c r="F4419" s="1"/>
      <c r="G4419" s="1"/>
      <c r="H4419" s="11"/>
      <c r="I4419" s="11"/>
      <c r="J4419" s="11"/>
      <c r="K4419" s="2"/>
      <c r="L4419" s="2"/>
      <c r="M4419" s="1"/>
    </row>
    <row r="4420" spans="1:13" x14ac:dyDescent="0.2">
      <c r="A4420" s="1"/>
      <c r="B4420" s="1"/>
      <c r="C4420" s="16"/>
      <c r="D4420" s="1"/>
      <c r="E4420" s="1"/>
      <c r="F4420" s="1"/>
      <c r="G4420" s="1"/>
      <c r="H4420" s="11"/>
      <c r="I4420" s="11"/>
      <c r="J4420" s="11"/>
      <c r="K4420" s="2"/>
      <c r="L4420" s="2"/>
      <c r="M4420" s="1"/>
    </row>
    <row r="4421" spans="1:13" x14ac:dyDescent="0.2">
      <c r="A4421" s="1"/>
      <c r="B4421" s="1"/>
      <c r="C4421" s="16"/>
      <c r="D4421" s="1"/>
      <c r="E4421" s="1"/>
      <c r="F4421" s="1"/>
      <c r="G4421" s="1"/>
      <c r="H4421" s="11"/>
      <c r="I4421" s="11"/>
      <c r="J4421" s="11"/>
      <c r="K4421" s="2"/>
      <c r="L4421" s="2"/>
      <c r="M4421" s="1"/>
    </row>
    <row r="4422" spans="1:13" x14ac:dyDescent="0.2">
      <c r="A4422" s="1"/>
      <c r="B4422" s="1"/>
      <c r="C4422" s="16"/>
      <c r="D4422" s="1"/>
      <c r="E4422" s="1"/>
      <c r="F4422" s="1"/>
      <c r="G4422" s="1"/>
      <c r="H4422" s="11"/>
      <c r="I4422" s="11"/>
      <c r="J4422" s="11"/>
      <c r="K4422" s="2"/>
      <c r="L4422" s="2"/>
      <c r="M4422" s="1"/>
    </row>
    <row r="4423" spans="1:13" x14ac:dyDescent="0.2">
      <c r="A4423" s="1"/>
      <c r="B4423" s="1"/>
      <c r="C4423" s="16"/>
      <c r="D4423" s="1"/>
      <c r="E4423" s="1"/>
      <c r="F4423" s="1"/>
      <c r="G4423" s="1"/>
      <c r="H4423" s="11"/>
      <c r="I4423" s="11"/>
      <c r="J4423" s="11"/>
      <c r="K4423" s="2"/>
      <c r="L4423" s="2"/>
      <c r="M4423" s="1"/>
    </row>
    <row r="4424" spans="1:13" x14ac:dyDescent="0.2">
      <c r="A4424" s="1"/>
      <c r="B4424" s="1"/>
      <c r="C4424" s="16"/>
      <c r="D4424" s="1"/>
      <c r="E4424" s="1"/>
      <c r="F4424" s="1"/>
      <c r="G4424" s="1"/>
      <c r="H4424" s="11"/>
      <c r="I4424" s="11"/>
      <c r="J4424" s="11"/>
      <c r="K4424" s="2"/>
      <c r="L4424" s="2"/>
      <c r="M4424" s="1"/>
    </row>
    <row r="4425" spans="1:13" x14ac:dyDescent="0.2">
      <c r="A4425" s="1"/>
      <c r="B4425" s="1"/>
      <c r="C4425" s="16"/>
      <c r="D4425" s="1"/>
      <c r="E4425" s="1"/>
      <c r="F4425" s="1"/>
      <c r="G4425" s="1"/>
      <c r="H4425" s="11"/>
      <c r="I4425" s="11"/>
      <c r="J4425" s="11"/>
      <c r="K4425" s="2"/>
      <c r="L4425" s="2"/>
      <c r="M4425" s="1"/>
    </row>
    <row r="4426" spans="1:13" x14ac:dyDescent="0.2">
      <c r="A4426" s="1"/>
      <c r="B4426" s="1"/>
      <c r="C4426" s="16"/>
      <c r="D4426" s="1"/>
      <c r="E4426" s="1"/>
      <c r="F4426" s="1"/>
      <c r="G4426" s="1"/>
      <c r="H4426" s="11"/>
      <c r="I4426" s="11"/>
      <c r="J4426" s="11"/>
      <c r="K4426" s="2"/>
      <c r="L4426" s="2"/>
      <c r="M4426" s="1"/>
    </row>
    <row r="4427" spans="1:13" x14ac:dyDescent="0.2">
      <c r="A4427" s="1"/>
      <c r="B4427" s="1"/>
      <c r="C4427" s="16"/>
      <c r="D4427" s="1"/>
      <c r="E4427" s="1"/>
      <c r="F4427" s="1"/>
      <c r="G4427" s="1"/>
      <c r="H4427" s="11"/>
      <c r="I4427" s="11"/>
      <c r="J4427" s="11"/>
      <c r="K4427" s="2"/>
      <c r="L4427" s="2"/>
      <c r="M4427" s="1"/>
    </row>
    <row r="4428" spans="1:13" x14ac:dyDescent="0.2">
      <c r="A4428" s="1"/>
      <c r="B4428" s="1"/>
      <c r="C4428" s="16"/>
      <c r="D4428" s="1"/>
      <c r="E4428" s="1"/>
      <c r="F4428" s="1"/>
      <c r="G4428" s="1"/>
      <c r="H4428" s="11"/>
      <c r="I4428" s="11"/>
      <c r="J4428" s="11"/>
      <c r="K4428" s="2"/>
      <c r="L4428" s="2"/>
      <c r="M4428" s="1"/>
    </row>
    <row r="4429" spans="1:13" x14ac:dyDescent="0.2">
      <c r="A4429" s="1"/>
      <c r="B4429" s="1"/>
      <c r="C4429" s="16"/>
      <c r="D4429" s="1"/>
      <c r="E4429" s="1"/>
      <c r="F4429" s="1"/>
      <c r="G4429" s="1"/>
      <c r="H4429" s="11"/>
      <c r="I4429" s="11"/>
      <c r="J4429" s="11"/>
      <c r="K4429" s="2"/>
      <c r="L4429" s="2"/>
      <c r="M4429" s="1"/>
    </row>
    <row r="4430" spans="1:13" x14ac:dyDescent="0.2">
      <c r="A4430" s="1"/>
      <c r="B4430" s="1"/>
      <c r="C4430" s="16"/>
      <c r="D4430" s="1"/>
      <c r="E4430" s="1"/>
      <c r="F4430" s="1"/>
      <c r="G4430" s="1"/>
      <c r="H4430" s="11"/>
      <c r="I4430" s="11"/>
      <c r="J4430" s="11"/>
      <c r="K4430" s="2"/>
      <c r="L4430" s="2"/>
      <c r="M4430" s="1"/>
    </row>
    <row r="4431" spans="1:13" x14ac:dyDescent="0.2">
      <c r="A4431" s="1"/>
      <c r="B4431" s="1"/>
      <c r="C4431" s="16"/>
      <c r="D4431" s="1"/>
      <c r="E4431" s="1"/>
      <c r="F4431" s="1"/>
      <c r="G4431" s="1"/>
      <c r="H4431" s="11"/>
      <c r="I4431" s="11"/>
      <c r="J4431" s="11"/>
      <c r="K4431" s="2"/>
      <c r="L4431" s="2"/>
      <c r="M4431" s="1"/>
    </row>
    <row r="4432" spans="1:13" x14ac:dyDescent="0.2">
      <c r="A4432" s="1"/>
      <c r="B4432" s="1"/>
      <c r="C4432" s="16"/>
      <c r="D4432" s="1"/>
      <c r="E4432" s="1"/>
      <c r="F4432" s="1"/>
      <c r="G4432" s="1"/>
      <c r="H4432" s="11"/>
      <c r="I4432" s="11"/>
      <c r="J4432" s="11"/>
      <c r="K4432" s="2"/>
      <c r="L4432" s="2"/>
      <c r="M4432" s="1"/>
    </row>
    <row r="4433" spans="1:13" x14ac:dyDescent="0.2">
      <c r="A4433" s="1"/>
      <c r="B4433" s="1"/>
      <c r="C4433" s="16"/>
      <c r="D4433" s="1"/>
      <c r="E4433" s="1"/>
      <c r="F4433" s="1"/>
      <c r="G4433" s="1"/>
      <c r="H4433" s="11"/>
      <c r="I4433" s="11"/>
      <c r="J4433" s="11"/>
      <c r="K4433" s="2"/>
      <c r="L4433" s="2"/>
      <c r="M4433" s="1"/>
    </row>
    <row r="4434" spans="1:13" x14ac:dyDescent="0.2">
      <c r="A4434" s="1"/>
      <c r="B4434" s="1"/>
      <c r="C4434" s="16"/>
      <c r="D4434" s="1"/>
      <c r="E4434" s="1"/>
      <c r="F4434" s="1"/>
      <c r="G4434" s="1"/>
      <c r="H4434" s="11"/>
      <c r="I4434" s="11"/>
      <c r="J4434" s="11"/>
      <c r="K4434" s="2"/>
      <c r="L4434" s="2"/>
      <c r="M4434" s="1"/>
    </row>
    <row r="4435" spans="1:13" x14ac:dyDescent="0.2">
      <c r="A4435" s="1"/>
      <c r="B4435" s="1"/>
      <c r="C4435" s="16"/>
      <c r="D4435" s="1"/>
      <c r="E4435" s="1"/>
      <c r="F4435" s="1"/>
      <c r="G4435" s="1"/>
      <c r="H4435" s="11"/>
      <c r="I4435" s="11"/>
      <c r="J4435" s="11"/>
      <c r="K4435" s="2"/>
      <c r="L4435" s="2"/>
      <c r="M4435" s="1"/>
    </row>
    <row r="4436" spans="1:13" x14ac:dyDescent="0.2">
      <c r="A4436" s="1"/>
      <c r="B4436" s="1"/>
      <c r="C4436" s="16"/>
      <c r="D4436" s="1"/>
      <c r="E4436" s="1"/>
      <c r="F4436" s="1"/>
      <c r="G4436" s="1"/>
      <c r="H4436" s="11"/>
      <c r="I4436" s="11"/>
      <c r="J4436" s="11"/>
      <c r="K4436" s="2"/>
      <c r="L4436" s="2"/>
      <c r="M4436" s="1"/>
    </row>
    <row r="4437" spans="1:13" x14ac:dyDescent="0.2">
      <c r="A4437" s="1"/>
      <c r="B4437" s="1"/>
      <c r="C4437" s="16"/>
      <c r="D4437" s="1"/>
      <c r="E4437" s="1"/>
      <c r="F4437" s="1"/>
      <c r="G4437" s="1"/>
      <c r="H4437" s="11"/>
      <c r="I4437" s="11"/>
      <c r="J4437" s="11"/>
      <c r="K4437" s="2"/>
      <c r="L4437" s="2"/>
      <c r="M4437" s="1"/>
    </row>
    <row r="4438" spans="1:13" x14ac:dyDescent="0.2">
      <c r="A4438" s="1"/>
      <c r="B4438" s="1"/>
      <c r="C4438" s="16"/>
      <c r="D4438" s="1"/>
      <c r="E4438" s="1"/>
      <c r="F4438" s="1"/>
      <c r="G4438" s="1"/>
      <c r="H4438" s="11"/>
      <c r="I4438" s="11"/>
      <c r="J4438" s="11"/>
      <c r="K4438" s="2"/>
      <c r="L4438" s="2"/>
      <c r="M4438" s="1"/>
    </row>
    <row r="4439" spans="1:13" x14ac:dyDescent="0.2">
      <c r="A4439" s="1"/>
      <c r="B4439" s="1"/>
      <c r="C4439" s="16"/>
      <c r="D4439" s="1"/>
      <c r="E4439" s="1"/>
      <c r="F4439" s="1"/>
      <c r="G4439" s="1"/>
      <c r="H4439" s="11"/>
      <c r="I4439" s="11"/>
      <c r="J4439" s="11"/>
      <c r="K4439" s="2"/>
      <c r="L4439" s="2"/>
      <c r="M4439" s="1"/>
    </row>
    <row r="4440" spans="1:13" x14ac:dyDescent="0.2">
      <c r="A4440" s="1"/>
      <c r="B4440" s="1"/>
      <c r="C4440" s="16"/>
      <c r="D4440" s="1"/>
      <c r="E4440" s="1"/>
      <c r="F4440" s="1"/>
      <c r="G4440" s="1"/>
      <c r="H4440" s="11"/>
      <c r="I4440" s="11"/>
      <c r="J4440" s="11"/>
      <c r="K4440" s="2"/>
      <c r="L4440" s="2"/>
      <c r="M4440" s="1"/>
    </row>
    <row r="4441" spans="1:13" x14ac:dyDescent="0.2">
      <c r="A4441" s="1"/>
      <c r="B4441" s="1"/>
      <c r="C4441" s="16"/>
      <c r="D4441" s="1"/>
      <c r="E4441" s="1"/>
      <c r="F4441" s="1"/>
      <c r="G4441" s="1"/>
      <c r="H4441" s="11"/>
      <c r="I4441" s="11"/>
      <c r="J4441" s="11"/>
      <c r="K4441" s="2"/>
      <c r="L4441" s="2"/>
      <c r="M4441" s="1"/>
    </row>
    <row r="4442" spans="1:13" x14ac:dyDescent="0.2">
      <c r="A4442" s="1"/>
      <c r="B4442" s="1"/>
      <c r="C4442" s="16"/>
      <c r="D4442" s="1"/>
      <c r="E4442" s="1"/>
      <c r="F4442" s="1"/>
      <c r="G4442" s="1"/>
      <c r="H4442" s="11"/>
      <c r="I4442" s="11"/>
      <c r="J4442" s="11"/>
      <c r="K4442" s="2"/>
      <c r="L4442" s="2"/>
      <c r="M4442" s="1"/>
    </row>
    <row r="4443" spans="1:13" x14ac:dyDescent="0.2">
      <c r="A4443" s="1"/>
      <c r="B4443" s="1"/>
      <c r="C4443" s="16"/>
      <c r="D4443" s="1"/>
      <c r="E4443" s="1"/>
      <c r="F4443" s="1"/>
      <c r="G4443" s="1"/>
      <c r="H4443" s="11"/>
      <c r="I4443" s="11"/>
      <c r="J4443" s="11"/>
      <c r="K4443" s="2"/>
      <c r="L4443" s="2"/>
      <c r="M4443" s="1"/>
    </row>
    <row r="4444" spans="1:13" x14ac:dyDescent="0.2">
      <c r="A4444" s="1"/>
      <c r="B4444" s="1"/>
      <c r="C4444" s="16"/>
      <c r="D4444" s="1"/>
      <c r="E4444" s="1"/>
      <c r="F4444" s="1"/>
      <c r="G4444" s="1"/>
      <c r="H4444" s="11"/>
      <c r="I4444" s="11"/>
      <c r="J4444" s="11"/>
      <c r="K4444" s="2"/>
      <c r="L4444" s="2"/>
      <c r="M4444" s="1"/>
    </row>
    <row r="4445" spans="1:13" x14ac:dyDescent="0.2">
      <c r="A4445" s="1"/>
      <c r="B4445" s="1"/>
      <c r="C4445" s="16"/>
      <c r="D4445" s="1"/>
      <c r="E4445" s="1"/>
      <c r="F4445" s="1"/>
      <c r="G4445" s="1"/>
      <c r="H4445" s="11"/>
      <c r="I4445" s="11"/>
      <c r="J4445" s="11"/>
      <c r="K4445" s="2"/>
      <c r="L4445" s="2"/>
      <c r="M4445" s="1"/>
    </row>
    <row r="4446" spans="1:13" x14ac:dyDescent="0.2">
      <c r="A4446" s="1"/>
      <c r="B4446" s="1"/>
      <c r="C4446" s="16"/>
      <c r="D4446" s="1"/>
      <c r="E4446" s="1"/>
      <c r="F4446" s="1"/>
      <c r="G4446" s="1"/>
      <c r="H4446" s="11"/>
      <c r="I4446" s="11"/>
      <c r="J4446" s="11"/>
      <c r="K4446" s="2"/>
      <c r="L4446" s="2"/>
      <c r="M4446" s="1"/>
    </row>
    <row r="4447" spans="1:13" x14ac:dyDescent="0.2">
      <c r="A4447" s="1"/>
      <c r="B4447" s="1"/>
      <c r="C4447" s="16"/>
      <c r="D4447" s="1"/>
      <c r="E4447" s="1"/>
      <c r="F4447" s="1"/>
      <c r="G4447" s="1"/>
      <c r="H4447" s="11"/>
      <c r="I4447" s="11"/>
      <c r="J4447" s="11"/>
      <c r="K4447" s="2"/>
      <c r="L4447" s="2"/>
      <c r="M4447" s="1"/>
    </row>
    <row r="4448" spans="1:13" x14ac:dyDescent="0.2">
      <c r="A4448" s="1"/>
      <c r="B4448" s="1"/>
      <c r="C4448" s="16"/>
      <c r="D4448" s="1"/>
      <c r="E4448" s="1"/>
      <c r="F4448" s="1"/>
      <c r="G4448" s="1"/>
      <c r="H4448" s="11"/>
      <c r="I4448" s="11"/>
      <c r="J4448" s="11"/>
      <c r="K4448" s="2"/>
      <c r="L4448" s="2"/>
      <c r="M4448" s="1"/>
    </row>
    <row r="4449" spans="1:13" x14ac:dyDescent="0.2">
      <c r="A4449" s="1"/>
      <c r="B4449" s="1"/>
      <c r="C4449" s="16"/>
      <c r="D4449" s="1"/>
      <c r="E4449" s="1"/>
      <c r="F4449" s="1"/>
      <c r="G4449" s="1"/>
      <c r="H4449" s="11"/>
      <c r="I4449" s="11"/>
      <c r="J4449" s="11"/>
      <c r="K4449" s="2"/>
      <c r="L4449" s="2"/>
      <c r="M4449" s="1"/>
    </row>
    <row r="4450" spans="1:13" x14ac:dyDescent="0.2">
      <c r="A4450" s="1"/>
      <c r="B4450" s="1"/>
      <c r="C4450" s="16"/>
      <c r="D4450" s="1"/>
      <c r="E4450" s="1"/>
      <c r="F4450" s="1"/>
      <c r="G4450" s="1"/>
      <c r="H4450" s="11"/>
      <c r="I4450" s="11"/>
      <c r="J4450" s="11"/>
      <c r="K4450" s="2"/>
      <c r="L4450" s="2"/>
      <c r="M4450" s="1"/>
    </row>
    <row r="4451" spans="1:13" x14ac:dyDescent="0.2">
      <c r="A4451" s="1"/>
      <c r="B4451" s="1"/>
      <c r="C4451" s="16"/>
      <c r="D4451" s="1"/>
      <c r="E4451" s="1"/>
      <c r="F4451" s="1"/>
      <c r="G4451" s="1"/>
      <c r="H4451" s="11"/>
      <c r="I4451" s="11"/>
      <c r="J4451" s="11"/>
      <c r="K4451" s="2"/>
      <c r="L4451" s="2"/>
      <c r="M4451" s="1"/>
    </row>
    <row r="4452" spans="1:13" x14ac:dyDescent="0.2">
      <c r="A4452" s="1"/>
      <c r="B4452" s="1"/>
      <c r="C4452" s="16"/>
      <c r="D4452" s="1"/>
      <c r="E4452" s="1"/>
      <c r="F4452" s="1"/>
      <c r="G4452" s="1"/>
      <c r="H4452" s="11"/>
      <c r="I4452" s="11"/>
      <c r="J4452" s="11"/>
      <c r="K4452" s="2"/>
      <c r="L4452" s="2"/>
      <c r="M4452" s="1"/>
    </row>
    <row r="4453" spans="1:13" x14ac:dyDescent="0.2">
      <c r="A4453" s="1"/>
      <c r="B4453" s="1"/>
      <c r="C4453" s="16"/>
      <c r="D4453" s="1"/>
      <c r="E4453" s="1"/>
      <c r="F4453" s="1"/>
      <c r="G4453" s="1"/>
      <c r="H4453" s="11"/>
      <c r="I4453" s="11"/>
      <c r="J4453" s="11"/>
      <c r="K4453" s="2"/>
      <c r="L4453" s="2"/>
      <c r="M4453" s="1"/>
    </row>
    <row r="4454" spans="1:13" x14ac:dyDescent="0.2">
      <c r="A4454" s="1"/>
      <c r="B4454" s="1"/>
      <c r="C4454" s="16"/>
      <c r="D4454" s="1"/>
      <c r="E4454" s="1"/>
      <c r="F4454" s="1"/>
      <c r="G4454" s="1"/>
      <c r="H4454" s="11"/>
      <c r="I4454" s="11"/>
      <c r="J4454" s="11"/>
      <c r="K4454" s="2"/>
      <c r="L4454" s="2"/>
      <c r="M4454" s="1"/>
    </row>
    <row r="4455" spans="1:13" x14ac:dyDescent="0.2">
      <c r="A4455" s="1"/>
      <c r="B4455" s="1"/>
      <c r="C4455" s="16"/>
      <c r="D4455" s="1"/>
      <c r="E4455" s="1"/>
      <c r="F4455" s="1"/>
      <c r="G4455" s="1"/>
      <c r="H4455" s="11"/>
      <c r="I4455" s="11"/>
      <c r="J4455" s="11"/>
      <c r="K4455" s="2"/>
      <c r="L4455" s="2"/>
      <c r="M4455" s="1"/>
    </row>
    <row r="4456" spans="1:13" x14ac:dyDescent="0.2">
      <c r="A4456" s="1"/>
      <c r="B4456" s="1"/>
      <c r="C4456" s="16"/>
      <c r="D4456" s="1"/>
      <c r="E4456" s="1"/>
      <c r="F4456" s="1"/>
      <c r="G4456" s="1"/>
      <c r="H4456" s="11"/>
      <c r="I4456" s="11"/>
      <c r="J4456" s="11"/>
      <c r="K4456" s="2"/>
      <c r="L4456" s="2"/>
      <c r="M4456" s="1"/>
    </row>
    <row r="4457" spans="1:13" x14ac:dyDescent="0.2">
      <c r="A4457" s="1"/>
      <c r="B4457" s="1"/>
      <c r="C4457" s="16"/>
      <c r="D4457" s="1"/>
      <c r="E4457" s="1"/>
      <c r="F4457" s="1"/>
      <c r="G4457" s="1"/>
      <c r="H4457" s="11"/>
      <c r="I4457" s="11"/>
      <c r="J4457" s="11"/>
      <c r="K4457" s="2"/>
      <c r="L4457" s="2"/>
      <c r="M4457" s="1"/>
    </row>
    <row r="4458" spans="1:13" x14ac:dyDescent="0.2">
      <c r="A4458" s="1"/>
      <c r="B4458" s="1"/>
      <c r="C4458" s="16"/>
      <c r="D4458" s="1"/>
      <c r="E4458" s="1"/>
      <c r="F4458" s="1"/>
      <c r="G4458" s="1"/>
      <c r="H4458" s="11"/>
      <c r="I4458" s="11"/>
      <c r="J4458" s="11"/>
      <c r="K4458" s="2"/>
      <c r="L4458" s="2"/>
      <c r="M4458" s="1"/>
    </row>
    <row r="4459" spans="1:13" x14ac:dyDescent="0.2">
      <c r="A4459" s="1"/>
      <c r="B4459" s="1"/>
      <c r="C4459" s="16"/>
      <c r="D4459" s="1"/>
      <c r="E4459" s="1"/>
      <c r="F4459" s="1"/>
      <c r="G4459" s="1"/>
      <c r="H4459" s="11"/>
      <c r="I4459" s="11"/>
      <c r="J4459" s="11"/>
      <c r="K4459" s="2"/>
      <c r="L4459" s="2"/>
      <c r="M4459" s="1"/>
    </row>
    <row r="4460" spans="1:13" x14ac:dyDescent="0.2">
      <c r="A4460" s="1"/>
      <c r="B4460" s="1"/>
      <c r="C4460" s="16"/>
      <c r="D4460" s="1"/>
      <c r="E4460" s="1"/>
      <c r="F4460" s="1"/>
      <c r="G4460" s="1"/>
      <c r="H4460" s="11"/>
      <c r="I4460" s="11"/>
      <c r="J4460" s="11"/>
      <c r="K4460" s="2"/>
      <c r="L4460" s="2"/>
      <c r="M4460" s="1"/>
    </row>
    <row r="4461" spans="1:13" x14ac:dyDescent="0.2">
      <c r="A4461" s="1"/>
      <c r="B4461" s="1"/>
      <c r="C4461" s="16"/>
      <c r="D4461" s="1"/>
      <c r="E4461" s="1"/>
      <c r="F4461" s="1"/>
      <c r="G4461" s="1"/>
      <c r="H4461" s="11"/>
      <c r="I4461" s="11"/>
      <c r="J4461" s="11"/>
      <c r="K4461" s="2"/>
      <c r="L4461" s="2"/>
      <c r="M4461" s="1"/>
    </row>
    <row r="4462" spans="1:13" x14ac:dyDescent="0.2">
      <c r="A4462" s="1"/>
      <c r="B4462" s="1"/>
      <c r="C4462" s="16"/>
      <c r="D4462" s="1"/>
      <c r="E4462" s="1"/>
      <c r="F4462" s="1"/>
      <c r="G4462" s="1"/>
      <c r="H4462" s="11"/>
      <c r="I4462" s="11"/>
      <c r="J4462" s="11"/>
      <c r="K4462" s="2"/>
      <c r="L4462" s="2"/>
      <c r="M4462" s="1"/>
    </row>
    <row r="4463" spans="1:13" x14ac:dyDescent="0.2">
      <c r="A4463" s="1"/>
      <c r="B4463" s="1"/>
      <c r="C4463" s="16"/>
      <c r="D4463" s="1"/>
      <c r="E4463" s="1"/>
      <c r="F4463" s="1"/>
      <c r="G4463" s="1"/>
      <c r="H4463" s="11"/>
      <c r="I4463" s="11"/>
      <c r="J4463" s="11"/>
      <c r="K4463" s="2"/>
      <c r="L4463" s="2"/>
      <c r="M4463" s="1"/>
    </row>
    <row r="4464" spans="1:13" x14ac:dyDescent="0.2">
      <c r="A4464" s="1"/>
      <c r="B4464" s="1"/>
      <c r="C4464" s="16"/>
      <c r="D4464" s="1"/>
      <c r="E4464" s="1"/>
      <c r="F4464" s="1"/>
      <c r="G4464" s="1"/>
      <c r="H4464" s="11"/>
      <c r="I4464" s="11"/>
      <c r="J4464" s="11"/>
      <c r="K4464" s="2"/>
      <c r="L4464" s="2"/>
      <c r="M4464" s="1"/>
    </row>
    <row r="4465" spans="1:13" x14ac:dyDescent="0.2">
      <c r="A4465" s="1"/>
      <c r="B4465" s="1"/>
      <c r="C4465" s="16"/>
      <c r="D4465" s="1"/>
      <c r="E4465" s="1"/>
      <c r="F4465" s="1"/>
      <c r="G4465" s="1"/>
      <c r="H4465" s="11"/>
      <c r="I4465" s="11"/>
      <c r="J4465" s="11"/>
      <c r="K4465" s="2"/>
      <c r="L4465" s="2"/>
      <c r="M4465" s="1"/>
    </row>
    <row r="4466" spans="1:13" x14ac:dyDescent="0.2">
      <c r="A4466" s="1"/>
      <c r="B4466" s="1"/>
      <c r="C4466" s="16"/>
      <c r="D4466" s="1"/>
      <c r="E4466" s="1"/>
      <c r="F4466" s="1"/>
      <c r="G4466" s="1"/>
      <c r="H4466" s="11"/>
      <c r="I4466" s="11"/>
      <c r="J4466" s="11"/>
      <c r="K4466" s="2"/>
      <c r="L4466" s="2"/>
      <c r="M4466" s="1"/>
    </row>
    <row r="4467" spans="1:13" x14ac:dyDescent="0.2">
      <c r="A4467" s="1"/>
      <c r="B4467" s="1"/>
      <c r="C4467" s="16"/>
      <c r="D4467" s="1"/>
      <c r="E4467" s="1"/>
      <c r="F4467" s="1"/>
      <c r="G4467" s="1"/>
      <c r="H4467" s="11"/>
      <c r="I4467" s="11"/>
      <c r="J4467" s="11"/>
      <c r="K4467" s="2"/>
      <c r="L4467" s="2"/>
      <c r="M4467" s="1"/>
    </row>
    <row r="4468" spans="1:13" x14ac:dyDescent="0.2">
      <c r="A4468" s="1"/>
      <c r="B4468" s="1"/>
      <c r="C4468" s="16"/>
      <c r="D4468" s="1"/>
      <c r="E4468" s="1"/>
      <c r="F4468" s="1"/>
      <c r="G4468" s="1"/>
      <c r="H4468" s="11"/>
      <c r="I4468" s="11"/>
      <c r="J4468" s="11"/>
      <c r="K4468" s="2"/>
      <c r="L4468" s="2"/>
      <c r="M4468" s="1"/>
    </row>
    <row r="4469" spans="1:13" x14ac:dyDescent="0.2">
      <c r="A4469" s="1"/>
      <c r="B4469" s="1"/>
      <c r="C4469" s="16"/>
      <c r="D4469" s="1"/>
      <c r="E4469" s="1"/>
      <c r="F4469" s="1"/>
      <c r="G4469" s="1"/>
      <c r="H4469" s="11"/>
      <c r="I4469" s="11"/>
      <c r="J4469" s="11"/>
      <c r="K4469" s="2"/>
      <c r="L4469" s="2"/>
      <c r="M4469" s="1"/>
    </row>
    <row r="4470" spans="1:13" x14ac:dyDescent="0.2">
      <c r="A4470" s="1"/>
      <c r="B4470" s="1"/>
      <c r="C4470" s="16"/>
      <c r="D4470" s="1"/>
      <c r="E4470" s="1"/>
      <c r="F4470" s="1"/>
      <c r="G4470" s="1"/>
      <c r="H4470" s="11"/>
      <c r="I4470" s="11"/>
      <c r="J4470" s="11"/>
      <c r="K4470" s="2"/>
      <c r="L4470" s="2"/>
      <c r="M4470" s="1"/>
    </row>
    <row r="4471" spans="1:13" x14ac:dyDescent="0.2">
      <c r="A4471" s="1"/>
      <c r="B4471" s="1"/>
      <c r="C4471" s="16"/>
      <c r="D4471" s="1"/>
      <c r="E4471" s="1"/>
      <c r="F4471" s="1"/>
      <c r="G4471" s="1"/>
      <c r="H4471" s="11"/>
      <c r="I4471" s="11"/>
      <c r="J4471" s="11"/>
      <c r="K4471" s="2"/>
      <c r="L4471" s="2"/>
      <c r="M4471" s="1"/>
    </row>
    <row r="4472" spans="1:13" x14ac:dyDescent="0.2">
      <c r="A4472" s="1"/>
      <c r="B4472" s="1"/>
      <c r="C4472" s="16"/>
      <c r="D4472" s="1"/>
      <c r="E4472" s="1"/>
      <c r="F4472" s="1"/>
      <c r="G4472" s="1"/>
      <c r="H4472" s="11"/>
      <c r="I4472" s="11"/>
      <c r="J4472" s="11"/>
      <c r="K4472" s="2"/>
      <c r="L4472" s="2"/>
      <c r="M4472" s="1"/>
    </row>
    <row r="4473" spans="1:13" x14ac:dyDescent="0.2">
      <c r="A4473" s="1"/>
      <c r="B4473" s="1"/>
      <c r="C4473" s="16"/>
      <c r="D4473" s="1"/>
      <c r="E4473" s="1"/>
      <c r="F4473" s="1"/>
      <c r="G4473" s="1"/>
      <c r="H4473" s="11"/>
      <c r="I4473" s="11"/>
      <c r="J4473" s="11"/>
      <c r="K4473" s="2"/>
      <c r="L4473" s="2"/>
      <c r="M4473" s="1"/>
    </row>
    <row r="4474" spans="1:13" x14ac:dyDescent="0.2">
      <c r="A4474" s="1"/>
      <c r="B4474" s="1"/>
      <c r="C4474" s="16"/>
      <c r="D4474" s="1"/>
      <c r="E4474" s="1"/>
      <c r="F4474" s="1"/>
      <c r="G4474" s="1"/>
      <c r="H4474" s="11"/>
      <c r="I4474" s="11"/>
      <c r="J4474" s="11"/>
      <c r="K4474" s="2"/>
      <c r="L4474" s="2"/>
      <c r="M4474" s="1"/>
    </row>
    <row r="4475" spans="1:13" x14ac:dyDescent="0.2">
      <c r="A4475" s="1"/>
      <c r="B4475" s="1"/>
      <c r="C4475" s="16"/>
      <c r="D4475" s="1"/>
      <c r="E4475" s="1"/>
      <c r="F4475" s="1"/>
      <c r="G4475" s="1"/>
      <c r="H4475" s="11"/>
      <c r="I4475" s="11"/>
      <c r="J4475" s="11"/>
      <c r="K4475" s="2"/>
      <c r="L4475" s="2"/>
      <c r="M4475" s="1"/>
    </row>
    <row r="4476" spans="1:13" x14ac:dyDescent="0.2">
      <c r="A4476" s="1"/>
      <c r="B4476" s="1"/>
      <c r="C4476" s="16"/>
      <c r="D4476" s="1"/>
      <c r="E4476" s="1"/>
      <c r="F4476" s="1"/>
      <c r="G4476" s="1"/>
      <c r="H4476" s="11"/>
      <c r="I4476" s="11"/>
      <c r="J4476" s="11"/>
      <c r="K4476" s="2"/>
      <c r="L4476" s="2"/>
      <c r="M4476" s="1"/>
    </row>
    <row r="4477" spans="1:13" x14ac:dyDescent="0.2">
      <c r="A4477" s="1"/>
      <c r="B4477" s="1"/>
      <c r="C4477" s="16"/>
      <c r="D4477" s="1"/>
      <c r="E4477" s="1"/>
      <c r="F4477" s="1"/>
      <c r="G4477" s="1"/>
      <c r="H4477" s="11"/>
      <c r="I4477" s="11"/>
      <c r="J4477" s="11"/>
      <c r="K4477" s="2"/>
      <c r="L4477" s="2"/>
      <c r="M4477" s="1"/>
    </row>
    <row r="4478" spans="1:13" x14ac:dyDescent="0.2">
      <c r="A4478" s="1"/>
      <c r="B4478" s="1"/>
      <c r="C4478" s="16"/>
      <c r="D4478" s="1"/>
      <c r="E4478" s="1"/>
      <c r="F4478" s="1"/>
      <c r="G4478" s="1"/>
      <c r="H4478" s="11"/>
      <c r="I4478" s="11"/>
      <c r="J4478" s="11"/>
      <c r="K4478" s="2"/>
      <c r="L4478" s="2"/>
      <c r="M4478" s="1"/>
    </row>
    <row r="4479" spans="1:13" x14ac:dyDescent="0.2">
      <c r="A4479" s="1"/>
      <c r="B4479" s="1"/>
      <c r="C4479" s="16"/>
      <c r="D4479" s="1"/>
      <c r="E4479" s="1"/>
      <c r="F4479" s="1"/>
      <c r="G4479" s="1"/>
      <c r="H4479" s="11"/>
      <c r="I4479" s="11"/>
      <c r="J4479" s="11"/>
      <c r="K4479" s="2"/>
      <c r="L4479" s="2"/>
      <c r="M4479" s="1"/>
    </row>
    <row r="4480" spans="1:13" x14ac:dyDescent="0.2">
      <c r="A4480" s="1"/>
      <c r="B4480" s="1"/>
      <c r="C4480" s="16"/>
      <c r="D4480" s="1"/>
      <c r="E4480" s="1"/>
      <c r="F4480" s="1"/>
      <c r="G4480" s="1"/>
      <c r="H4480" s="11"/>
      <c r="I4480" s="11"/>
      <c r="J4480" s="11"/>
      <c r="K4480" s="2"/>
      <c r="L4480" s="2"/>
      <c r="M4480" s="1"/>
    </row>
    <row r="4481" spans="1:13" x14ac:dyDescent="0.2">
      <c r="A4481" s="1"/>
      <c r="B4481" s="1"/>
      <c r="C4481" s="16"/>
      <c r="D4481" s="1"/>
      <c r="E4481" s="1"/>
      <c r="F4481" s="1"/>
      <c r="G4481" s="1"/>
      <c r="H4481" s="11"/>
      <c r="I4481" s="11"/>
      <c r="J4481" s="11"/>
      <c r="K4481" s="2"/>
      <c r="L4481" s="2"/>
      <c r="M4481" s="1"/>
    </row>
    <row r="4482" spans="1:13" x14ac:dyDescent="0.2">
      <c r="A4482" s="1"/>
      <c r="B4482" s="1"/>
      <c r="C4482" s="16"/>
      <c r="D4482" s="1"/>
      <c r="E4482" s="1"/>
      <c r="F4482" s="1"/>
      <c r="G4482" s="1"/>
      <c r="H4482" s="11"/>
      <c r="I4482" s="11"/>
      <c r="J4482" s="11"/>
      <c r="K4482" s="2"/>
      <c r="L4482" s="2"/>
      <c r="M4482" s="1"/>
    </row>
    <row r="4483" spans="1:13" x14ac:dyDescent="0.2">
      <c r="A4483" s="1"/>
      <c r="B4483" s="1"/>
      <c r="C4483" s="16"/>
      <c r="D4483" s="1"/>
      <c r="E4483" s="1"/>
      <c r="F4483" s="1"/>
      <c r="G4483" s="1"/>
      <c r="H4483" s="11"/>
      <c r="I4483" s="11"/>
      <c r="J4483" s="11"/>
      <c r="K4483" s="2"/>
      <c r="L4483" s="2"/>
      <c r="M4483" s="1"/>
    </row>
    <row r="4484" spans="1:13" x14ac:dyDescent="0.2">
      <c r="A4484" s="1"/>
      <c r="B4484" s="1"/>
      <c r="C4484" s="16"/>
      <c r="D4484" s="1"/>
      <c r="E4484" s="1"/>
      <c r="F4484" s="1"/>
      <c r="G4484" s="1"/>
      <c r="H4484" s="11"/>
      <c r="I4484" s="11"/>
      <c r="J4484" s="11"/>
      <c r="K4484" s="2"/>
      <c r="L4484" s="2"/>
      <c r="M4484" s="1"/>
    </row>
    <row r="4485" spans="1:13" x14ac:dyDescent="0.2">
      <c r="A4485" s="1"/>
      <c r="B4485" s="1"/>
      <c r="C4485" s="16"/>
      <c r="D4485" s="1"/>
      <c r="E4485" s="1"/>
      <c r="F4485" s="1"/>
      <c r="G4485" s="1"/>
      <c r="H4485" s="11"/>
      <c r="I4485" s="11"/>
      <c r="J4485" s="11"/>
      <c r="K4485" s="2"/>
      <c r="L4485" s="2"/>
      <c r="M4485" s="1"/>
    </row>
    <row r="4486" spans="1:13" x14ac:dyDescent="0.2">
      <c r="A4486" s="1"/>
      <c r="B4486" s="1"/>
      <c r="C4486" s="16"/>
      <c r="D4486" s="1"/>
      <c r="E4486" s="1"/>
      <c r="F4486" s="1"/>
      <c r="G4486" s="1"/>
      <c r="H4486" s="11"/>
      <c r="I4486" s="11"/>
      <c r="J4486" s="11"/>
      <c r="K4486" s="2"/>
      <c r="L4486" s="2"/>
      <c r="M4486" s="1"/>
    </row>
    <row r="4487" spans="1:13" x14ac:dyDescent="0.2">
      <c r="A4487" s="1"/>
      <c r="B4487" s="1"/>
      <c r="C4487" s="16"/>
      <c r="D4487" s="1"/>
      <c r="E4487" s="1"/>
      <c r="F4487" s="1"/>
      <c r="G4487" s="1"/>
      <c r="H4487" s="11"/>
      <c r="I4487" s="11"/>
      <c r="J4487" s="11"/>
      <c r="K4487" s="2"/>
      <c r="L4487" s="2"/>
      <c r="M4487" s="1"/>
    </row>
    <row r="4488" spans="1:13" x14ac:dyDescent="0.2">
      <c r="A4488" s="1"/>
      <c r="B4488" s="1"/>
      <c r="C4488" s="16"/>
      <c r="D4488" s="1"/>
      <c r="E4488" s="1"/>
      <c r="F4488" s="1"/>
      <c r="G4488" s="1"/>
      <c r="H4488" s="11"/>
      <c r="I4488" s="11"/>
      <c r="J4488" s="11"/>
      <c r="K4488" s="2"/>
      <c r="L4488" s="2"/>
      <c r="M4488" s="1"/>
    </row>
    <row r="4489" spans="1:13" x14ac:dyDescent="0.2">
      <c r="A4489" s="1"/>
      <c r="B4489" s="1"/>
      <c r="C4489" s="16"/>
      <c r="D4489" s="1"/>
      <c r="E4489" s="1"/>
      <c r="F4489" s="1"/>
      <c r="G4489" s="1"/>
      <c r="H4489" s="11"/>
      <c r="I4489" s="11"/>
      <c r="J4489" s="11"/>
      <c r="K4489" s="2"/>
      <c r="L4489" s="2"/>
      <c r="M4489" s="1"/>
    </row>
    <row r="4490" spans="1:13" x14ac:dyDescent="0.2">
      <c r="A4490" s="1"/>
      <c r="B4490" s="1"/>
      <c r="C4490" s="16"/>
      <c r="D4490" s="1"/>
      <c r="E4490" s="1"/>
      <c r="F4490" s="1"/>
      <c r="G4490" s="1"/>
      <c r="H4490" s="11"/>
      <c r="I4490" s="11"/>
      <c r="J4490" s="11"/>
      <c r="K4490" s="2"/>
      <c r="L4490" s="2"/>
      <c r="M4490" s="1"/>
    </row>
    <row r="4491" spans="1:13" x14ac:dyDescent="0.2">
      <c r="A4491" s="1"/>
      <c r="B4491" s="1"/>
      <c r="C4491" s="16"/>
      <c r="D4491" s="1"/>
      <c r="E4491" s="1"/>
      <c r="F4491" s="1"/>
      <c r="G4491" s="1"/>
      <c r="H4491" s="11"/>
      <c r="I4491" s="11"/>
      <c r="J4491" s="11"/>
      <c r="K4491" s="2"/>
      <c r="L4491" s="2"/>
      <c r="M4491" s="1"/>
    </row>
    <row r="4492" spans="1:13" x14ac:dyDescent="0.2">
      <c r="A4492" s="1"/>
      <c r="B4492" s="1"/>
      <c r="C4492" s="16"/>
      <c r="D4492" s="1"/>
      <c r="E4492" s="1"/>
      <c r="F4492" s="1"/>
      <c r="G4492" s="1"/>
      <c r="H4492" s="11"/>
      <c r="I4492" s="11"/>
      <c r="J4492" s="11"/>
      <c r="K4492" s="2"/>
      <c r="L4492" s="2"/>
      <c r="M4492" s="1"/>
    </row>
    <row r="4493" spans="1:13" x14ac:dyDescent="0.2">
      <c r="A4493" s="1"/>
      <c r="B4493" s="1"/>
      <c r="C4493" s="16"/>
      <c r="D4493" s="1"/>
      <c r="E4493" s="1"/>
      <c r="F4493" s="1"/>
      <c r="G4493" s="1"/>
      <c r="H4493" s="11"/>
      <c r="I4493" s="11"/>
      <c r="J4493" s="11"/>
      <c r="K4493" s="2"/>
      <c r="L4493" s="2"/>
      <c r="M4493" s="1"/>
    </row>
    <row r="4494" spans="1:13" x14ac:dyDescent="0.2">
      <c r="A4494" s="1"/>
      <c r="B4494" s="1"/>
      <c r="C4494" s="16"/>
      <c r="D4494" s="1"/>
      <c r="E4494" s="1"/>
      <c r="F4494" s="1"/>
      <c r="G4494" s="1"/>
      <c r="H4494" s="11"/>
      <c r="I4494" s="11"/>
      <c r="J4494" s="11"/>
      <c r="K4494" s="2"/>
      <c r="L4494" s="2"/>
      <c r="M4494" s="1"/>
    </row>
    <row r="4495" spans="1:13" x14ac:dyDescent="0.2">
      <c r="A4495" s="1"/>
      <c r="B4495" s="1"/>
      <c r="C4495" s="16"/>
      <c r="D4495" s="1"/>
      <c r="E4495" s="1"/>
      <c r="F4495" s="1"/>
      <c r="G4495" s="1"/>
      <c r="H4495" s="11"/>
      <c r="I4495" s="11"/>
      <c r="J4495" s="11"/>
      <c r="K4495" s="2"/>
      <c r="L4495" s="2"/>
      <c r="M4495" s="1"/>
    </row>
    <row r="4496" spans="1:13" x14ac:dyDescent="0.2">
      <c r="A4496" s="1"/>
      <c r="B4496" s="1"/>
      <c r="C4496" s="16"/>
      <c r="D4496" s="1"/>
      <c r="E4496" s="1"/>
      <c r="F4496" s="1"/>
      <c r="G4496" s="1"/>
      <c r="H4496" s="11"/>
      <c r="I4496" s="11"/>
      <c r="J4496" s="11"/>
      <c r="K4496" s="2"/>
      <c r="L4496" s="2"/>
      <c r="M4496" s="1"/>
    </row>
    <row r="4497" spans="1:13" x14ac:dyDescent="0.2">
      <c r="A4497" s="1"/>
      <c r="B4497" s="1"/>
      <c r="C4497" s="16"/>
      <c r="D4497" s="1"/>
      <c r="E4497" s="1"/>
      <c r="F4497" s="1"/>
      <c r="G4497" s="1"/>
      <c r="H4497" s="11"/>
      <c r="I4497" s="11"/>
      <c r="J4497" s="11"/>
      <c r="K4497" s="2"/>
      <c r="L4497" s="2"/>
      <c r="M4497" s="1"/>
    </row>
    <row r="4498" spans="1:13" x14ac:dyDescent="0.2">
      <c r="A4498" s="1"/>
      <c r="B4498" s="1"/>
      <c r="C4498" s="16"/>
      <c r="D4498" s="1"/>
      <c r="E4498" s="1"/>
      <c r="F4498" s="1"/>
      <c r="G4498" s="1"/>
      <c r="H4498" s="11"/>
      <c r="I4498" s="11"/>
      <c r="J4498" s="11"/>
      <c r="K4498" s="2"/>
      <c r="L4498" s="2"/>
      <c r="M4498" s="1"/>
    </row>
    <row r="4499" spans="1:13" x14ac:dyDescent="0.2">
      <c r="A4499" s="1"/>
      <c r="B4499" s="1"/>
      <c r="C4499" s="16"/>
      <c r="D4499" s="1"/>
      <c r="E4499" s="1"/>
      <c r="F4499" s="1"/>
      <c r="G4499" s="1"/>
      <c r="H4499" s="11"/>
      <c r="I4499" s="11"/>
      <c r="J4499" s="11"/>
      <c r="K4499" s="2"/>
      <c r="L4499" s="2"/>
      <c r="M4499" s="1"/>
    </row>
    <row r="4500" spans="1:13" x14ac:dyDescent="0.2">
      <c r="A4500" s="1"/>
      <c r="B4500" s="1"/>
      <c r="C4500" s="16"/>
      <c r="D4500" s="1"/>
      <c r="E4500" s="1"/>
      <c r="F4500" s="1"/>
      <c r="G4500" s="1"/>
      <c r="H4500" s="11"/>
      <c r="I4500" s="11"/>
      <c r="J4500" s="11"/>
      <c r="K4500" s="2"/>
      <c r="L4500" s="2"/>
      <c r="M4500" s="1"/>
    </row>
    <row r="4501" spans="1:13" x14ac:dyDescent="0.2">
      <c r="A4501" s="1"/>
      <c r="B4501" s="1"/>
      <c r="C4501" s="16"/>
      <c r="D4501" s="1"/>
      <c r="E4501" s="1"/>
      <c r="F4501" s="1"/>
      <c r="G4501" s="1"/>
      <c r="H4501" s="11"/>
      <c r="I4501" s="11"/>
      <c r="J4501" s="11"/>
      <c r="K4501" s="2"/>
      <c r="L4501" s="2"/>
      <c r="M4501" s="1"/>
    </row>
    <row r="4502" spans="1:13" x14ac:dyDescent="0.2">
      <c r="A4502" s="1"/>
      <c r="B4502" s="1"/>
      <c r="C4502" s="16"/>
      <c r="D4502" s="1"/>
      <c r="E4502" s="1"/>
      <c r="F4502" s="1"/>
      <c r="G4502" s="1"/>
      <c r="H4502" s="11"/>
      <c r="I4502" s="11"/>
      <c r="J4502" s="11"/>
      <c r="K4502" s="2"/>
      <c r="L4502" s="2"/>
      <c r="M4502" s="1"/>
    </row>
    <row r="4503" spans="1:13" x14ac:dyDescent="0.2">
      <c r="A4503" s="1"/>
      <c r="B4503" s="1"/>
      <c r="C4503" s="16"/>
      <c r="D4503" s="1"/>
      <c r="E4503" s="1"/>
      <c r="F4503" s="1"/>
      <c r="G4503" s="1"/>
      <c r="H4503" s="11"/>
      <c r="I4503" s="11"/>
      <c r="J4503" s="11"/>
      <c r="K4503" s="2"/>
      <c r="L4503" s="2"/>
      <c r="M4503" s="1"/>
    </row>
    <row r="4504" spans="1:13" x14ac:dyDescent="0.2">
      <c r="A4504" s="1"/>
      <c r="B4504" s="1"/>
      <c r="C4504" s="16"/>
      <c r="D4504" s="1"/>
      <c r="E4504" s="1"/>
      <c r="F4504" s="1"/>
      <c r="G4504" s="1"/>
      <c r="H4504" s="11"/>
      <c r="I4504" s="11"/>
      <c r="J4504" s="11"/>
      <c r="K4504" s="2"/>
      <c r="L4504" s="2"/>
      <c r="M4504" s="1"/>
    </row>
    <row r="4505" spans="1:13" x14ac:dyDescent="0.2">
      <c r="A4505" s="1"/>
      <c r="B4505" s="1"/>
      <c r="C4505" s="16"/>
      <c r="D4505" s="1"/>
      <c r="E4505" s="1"/>
      <c r="F4505" s="1"/>
      <c r="G4505" s="1"/>
      <c r="H4505" s="11"/>
      <c r="I4505" s="11"/>
      <c r="J4505" s="11"/>
      <c r="K4505" s="2"/>
      <c r="L4505" s="2"/>
      <c r="M4505" s="1"/>
    </row>
    <row r="4506" spans="1:13" x14ac:dyDescent="0.2">
      <c r="A4506" s="1"/>
      <c r="B4506" s="1"/>
      <c r="C4506" s="16"/>
      <c r="D4506" s="1"/>
      <c r="E4506" s="1"/>
      <c r="F4506" s="1"/>
      <c r="G4506" s="1"/>
      <c r="H4506" s="11"/>
      <c r="I4506" s="11"/>
      <c r="J4506" s="11"/>
      <c r="K4506" s="2"/>
      <c r="L4506" s="2"/>
      <c r="M4506" s="1"/>
    </row>
    <row r="4507" spans="1:13" x14ac:dyDescent="0.2">
      <c r="A4507" s="1"/>
      <c r="B4507" s="1"/>
      <c r="C4507" s="16"/>
      <c r="D4507" s="1"/>
      <c r="E4507" s="1"/>
      <c r="F4507" s="1"/>
      <c r="G4507" s="1"/>
      <c r="H4507" s="11"/>
      <c r="I4507" s="11"/>
      <c r="J4507" s="11"/>
      <c r="K4507" s="2"/>
      <c r="L4507" s="2"/>
      <c r="M4507" s="1"/>
    </row>
    <row r="4508" spans="1:13" x14ac:dyDescent="0.2">
      <c r="A4508" s="1"/>
      <c r="B4508" s="1"/>
      <c r="C4508" s="16"/>
      <c r="D4508" s="1"/>
      <c r="E4508" s="1"/>
      <c r="F4508" s="1"/>
      <c r="G4508" s="1"/>
      <c r="H4508" s="11"/>
      <c r="I4508" s="11"/>
      <c r="J4508" s="11"/>
      <c r="K4508" s="2"/>
      <c r="L4508" s="2"/>
      <c r="M4508" s="1"/>
    </row>
    <row r="4509" spans="1:13" x14ac:dyDescent="0.2">
      <c r="A4509" s="1"/>
      <c r="B4509" s="1"/>
      <c r="C4509" s="16"/>
      <c r="D4509" s="1"/>
      <c r="E4509" s="1"/>
      <c r="F4509" s="1"/>
      <c r="G4509" s="1"/>
      <c r="H4509" s="11"/>
      <c r="I4509" s="11"/>
      <c r="J4509" s="11"/>
      <c r="K4509" s="2"/>
      <c r="L4509" s="2"/>
      <c r="M4509" s="1"/>
    </row>
    <row r="4510" spans="1:13" x14ac:dyDescent="0.2">
      <c r="A4510" s="1"/>
      <c r="B4510" s="1"/>
      <c r="C4510" s="16"/>
      <c r="D4510" s="1"/>
      <c r="E4510" s="1"/>
      <c r="F4510" s="1"/>
      <c r="G4510" s="1"/>
      <c r="H4510" s="11"/>
      <c r="I4510" s="11"/>
      <c r="J4510" s="11"/>
      <c r="K4510" s="2"/>
      <c r="L4510" s="2"/>
      <c r="M4510" s="1"/>
    </row>
    <row r="4511" spans="1:13" x14ac:dyDescent="0.2">
      <c r="A4511" s="1"/>
      <c r="B4511" s="1"/>
      <c r="C4511" s="16"/>
      <c r="D4511" s="1"/>
      <c r="E4511" s="1"/>
      <c r="F4511" s="1"/>
      <c r="G4511" s="1"/>
      <c r="H4511" s="11"/>
      <c r="I4511" s="11"/>
      <c r="J4511" s="11"/>
      <c r="K4511" s="2"/>
      <c r="L4511" s="2"/>
      <c r="M4511" s="1"/>
    </row>
    <row r="4512" spans="1:13" x14ac:dyDescent="0.2">
      <c r="A4512" s="1"/>
      <c r="B4512" s="1"/>
      <c r="C4512" s="16"/>
      <c r="D4512" s="1"/>
      <c r="E4512" s="1"/>
      <c r="F4512" s="1"/>
      <c r="G4512" s="1"/>
      <c r="H4512" s="11"/>
      <c r="I4512" s="11"/>
      <c r="J4512" s="11"/>
      <c r="K4512" s="2"/>
      <c r="L4512" s="2"/>
      <c r="M4512" s="1"/>
    </row>
    <row r="4513" spans="1:13" x14ac:dyDescent="0.2">
      <c r="A4513" s="1"/>
      <c r="B4513" s="1"/>
      <c r="C4513" s="16"/>
      <c r="D4513" s="1"/>
      <c r="E4513" s="1"/>
      <c r="F4513" s="1"/>
      <c r="G4513" s="1"/>
      <c r="H4513" s="11"/>
      <c r="I4513" s="11"/>
      <c r="J4513" s="11"/>
      <c r="K4513" s="2"/>
      <c r="L4513" s="2"/>
      <c r="M4513" s="1"/>
    </row>
    <row r="4514" spans="1:13" x14ac:dyDescent="0.2">
      <c r="A4514" s="1"/>
      <c r="B4514" s="1"/>
      <c r="C4514" s="16"/>
      <c r="D4514" s="1"/>
      <c r="E4514" s="1"/>
      <c r="F4514" s="1"/>
      <c r="G4514" s="1"/>
      <c r="H4514" s="11"/>
      <c r="I4514" s="11"/>
      <c r="J4514" s="11"/>
      <c r="K4514" s="2"/>
      <c r="L4514" s="2"/>
      <c r="M4514" s="1"/>
    </row>
    <row r="4515" spans="1:13" x14ac:dyDescent="0.2">
      <c r="A4515" s="1"/>
      <c r="B4515" s="1"/>
      <c r="C4515" s="16"/>
      <c r="D4515" s="1"/>
      <c r="E4515" s="1"/>
      <c r="F4515" s="1"/>
      <c r="G4515" s="1"/>
      <c r="H4515" s="11"/>
      <c r="I4515" s="11"/>
      <c r="J4515" s="11"/>
      <c r="K4515" s="2"/>
      <c r="L4515" s="2"/>
      <c r="M4515" s="1"/>
    </row>
    <row r="4516" spans="1:13" x14ac:dyDescent="0.2">
      <c r="A4516" s="1"/>
      <c r="B4516" s="1"/>
      <c r="C4516" s="16"/>
      <c r="D4516" s="1"/>
      <c r="E4516" s="1"/>
      <c r="F4516" s="1"/>
      <c r="G4516" s="1"/>
      <c r="H4516" s="11"/>
      <c r="I4516" s="11"/>
      <c r="J4516" s="11"/>
      <c r="K4516" s="2"/>
      <c r="L4516" s="2"/>
      <c r="M4516" s="1"/>
    </row>
    <row r="4517" spans="1:13" x14ac:dyDescent="0.2">
      <c r="A4517" s="1"/>
      <c r="B4517" s="1"/>
      <c r="C4517" s="16"/>
      <c r="D4517" s="1"/>
      <c r="E4517" s="1"/>
      <c r="F4517" s="1"/>
      <c r="G4517" s="1"/>
      <c r="H4517" s="11"/>
      <c r="I4517" s="11"/>
      <c r="J4517" s="11"/>
      <c r="K4517" s="2"/>
      <c r="L4517" s="2"/>
      <c r="M4517" s="1"/>
    </row>
    <row r="4518" spans="1:13" x14ac:dyDescent="0.2">
      <c r="A4518" s="1"/>
      <c r="B4518" s="1"/>
      <c r="C4518" s="16"/>
      <c r="D4518" s="1"/>
      <c r="E4518" s="1"/>
      <c r="F4518" s="1"/>
      <c r="G4518" s="1"/>
      <c r="H4518" s="11"/>
      <c r="I4518" s="11"/>
      <c r="J4518" s="11"/>
      <c r="K4518" s="2"/>
      <c r="L4518" s="2"/>
      <c r="M4518" s="1"/>
    </row>
    <row r="4519" spans="1:13" x14ac:dyDescent="0.2">
      <c r="A4519" s="1"/>
      <c r="B4519" s="1"/>
      <c r="C4519" s="16"/>
      <c r="D4519" s="1"/>
      <c r="E4519" s="1"/>
      <c r="F4519" s="1"/>
      <c r="G4519" s="1"/>
      <c r="H4519" s="11"/>
      <c r="I4519" s="11"/>
      <c r="J4519" s="11"/>
      <c r="K4519" s="2"/>
      <c r="L4519" s="2"/>
      <c r="M4519" s="1"/>
    </row>
    <row r="4520" spans="1:13" x14ac:dyDescent="0.2">
      <c r="A4520" s="1"/>
      <c r="B4520" s="1"/>
      <c r="C4520" s="16"/>
      <c r="D4520" s="1"/>
      <c r="E4520" s="1"/>
      <c r="F4520" s="1"/>
      <c r="G4520" s="1"/>
      <c r="H4520" s="11"/>
      <c r="I4520" s="11"/>
      <c r="J4520" s="11"/>
      <c r="K4520" s="2"/>
      <c r="L4520" s="2"/>
      <c r="M4520" s="1"/>
    </row>
    <row r="4521" spans="1:13" x14ac:dyDescent="0.2">
      <c r="A4521" s="1"/>
      <c r="B4521" s="1"/>
      <c r="C4521" s="16"/>
      <c r="D4521" s="1"/>
      <c r="E4521" s="1"/>
      <c r="F4521" s="1"/>
      <c r="G4521" s="1"/>
      <c r="H4521" s="11"/>
      <c r="I4521" s="11"/>
      <c r="J4521" s="11"/>
      <c r="K4521" s="2"/>
      <c r="L4521" s="2"/>
      <c r="M4521" s="1"/>
    </row>
    <row r="4522" spans="1:13" x14ac:dyDescent="0.2">
      <c r="A4522" s="1"/>
      <c r="B4522" s="1"/>
      <c r="C4522" s="16"/>
      <c r="D4522" s="1"/>
      <c r="E4522" s="1"/>
      <c r="F4522" s="1"/>
      <c r="G4522" s="1"/>
      <c r="H4522" s="11"/>
      <c r="I4522" s="11"/>
      <c r="J4522" s="11"/>
      <c r="K4522" s="2"/>
      <c r="L4522" s="2"/>
      <c r="M4522" s="1"/>
    </row>
    <row r="4523" spans="1:13" x14ac:dyDescent="0.2">
      <c r="A4523" s="1"/>
      <c r="B4523" s="1"/>
      <c r="C4523" s="16"/>
      <c r="D4523" s="1"/>
      <c r="E4523" s="1"/>
      <c r="F4523" s="1"/>
      <c r="G4523" s="1"/>
      <c r="H4523" s="11"/>
      <c r="I4523" s="11"/>
      <c r="J4523" s="11"/>
      <c r="K4523" s="2"/>
      <c r="L4523" s="2"/>
      <c r="M4523" s="1"/>
    </row>
    <row r="4524" spans="1:13" x14ac:dyDescent="0.2">
      <c r="A4524" s="1"/>
      <c r="B4524" s="1"/>
      <c r="C4524" s="16"/>
      <c r="D4524" s="1"/>
      <c r="E4524" s="1"/>
      <c r="F4524" s="1"/>
      <c r="G4524" s="1"/>
      <c r="H4524" s="11"/>
      <c r="I4524" s="11"/>
      <c r="J4524" s="11"/>
      <c r="K4524" s="2"/>
      <c r="L4524" s="2"/>
      <c r="M4524" s="1"/>
    </row>
    <row r="4525" spans="1:13" x14ac:dyDescent="0.2">
      <c r="A4525" s="1"/>
      <c r="B4525" s="1"/>
      <c r="C4525" s="16"/>
      <c r="D4525" s="1"/>
      <c r="E4525" s="1"/>
      <c r="F4525" s="1"/>
      <c r="G4525" s="1"/>
      <c r="H4525" s="11"/>
      <c r="I4525" s="11"/>
      <c r="J4525" s="11"/>
      <c r="K4525" s="2"/>
      <c r="L4525" s="2"/>
      <c r="M4525" s="1"/>
    </row>
    <row r="4526" spans="1:13" x14ac:dyDescent="0.2">
      <c r="A4526" s="1"/>
      <c r="B4526" s="1"/>
      <c r="C4526" s="16"/>
      <c r="D4526" s="1"/>
      <c r="E4526" s="1"/>
      <c r="F4526" s="1"/>
      <c r="G4526" s="1"/>
      <c r="H4526" s="11"/>
      <c r="I4526" s="11"/>
      <c r="J4526" s="11"/>
      <c r="K4526" s="2"/>
      <c r="L4526" s="2"/>
      <c r="M4526" s="1"/>
    </row>
    <row r="4527" spans="1:13" x14ac:dyDescent="0.2">
      <c r="A4527" s="1"/>
      <c r="B4527" s="1"/>
      <c r="C4527" s="16"/>
      <c r="D4527" s="1"/>
      <c r="E4527" s="1"/>
      <c r="F4527" s="1"/>
      <c r="G4527" s="1"/>
      <c r="H4527" s="11"/>
      <c r="I4527" s="11"/>
      <c r="J4527" s="11"/>
      <c r="K4527" s="2"/>
      <c r="L4527" s="2"/>
      <c r="M4527" s="1"/>
    </row>
    <row r="4528" spans="1:13" x14ac:dyDescent="0.2">
      <c r="A4528" s="1"/>
      <c r="B4528" s="1"/>
      <c r="C4528" s="16"/>
      <c r="D4528" s="1"/>
      <c r="E4528" s="1"/>
      <c r="F4528" s="1"/>
      <c r="G4528" s="1"/>
      <c r="H4528" s="11"/>
      <c r="I4528" s="11"/>
      <c r="J4528" s="11"/>
      <c r="K4528" s="2"/>
      <c r="L4528" s="2"/>
      <c r="M4528" s="1"/>
    </row>
    <row r="4529" spans="1:13" x14ac:dyDescent="0.2">
      <c r="A4529" s="1"/>
      <c r="B4529" s="1"/>
      <c r="C4529" s="16"/>
      <c r="D4529" s="1"/>
      <c r="E4529" s="1"/>
      <c r="F4529" s="1"/>
      <c r="G4529" s="1"/>
      <c r="H4529" s="11"/>
      <c r="I4529" s="11"/>
      <c r="J4529" s="11"/>
      <c r="K4529" s="2"/>
      <c r="L4529" s="2"/>
      <c r="M4529" s="1"/>
    </row>
    <row r="4530" spans="1:13" x14ac:dyDescent="0.2">
      <c r="A4530" s="1"/>
      <c r="B4530" s="1"/>
      <c r="C4530" s="16"/>
      <c r="D4530" s="1"/>
      <c r="E4530" s="1"/>
      <c r="F4530" s="1"/>
      <c r="G4530" s="1"/>
      <c r="H4530" s="11"/>
      <c r="I4530" s="11"/>
      <c r="J4530" s="11"/>
      <c r="K4530" s="2"/>
      <c r="L4530" s="2"/>
      <c r="M4530" s="1"/>
    </row>
    <row r="4531" spans="1:13" x14ac:dyDescent="0.2">
      <c r="A4531" s="1"/>
      <c r="B4531" s="1"/>
      <c r="C4531" s="16"/>
      <c r="D4531" s="1"/>
      <c r="E4531" s="1"/>
      <c r="F4531" s="1"/>
      <c r="G4531" s="1"/>
      <c r="H4531" s="11"/>
      <c r="I4531" s="11"/>
      <c r="J4531" s="11"/>
      <c r="K4531" s="2"/>
      <c r="L4531" s="2"/>
      <c r="M4531" s="1"/>
    </row>
    <row r="4532" spans="1:13" x14ac:dyDescent="0.2">
      <c r="A4532" s="1"/>
      <c r="B4532" s="1"/>
      <c r="C4532" s="16"/>
      <c r="D4532" s="1"/>
      <c r="E4532" s="1"/>
      <c r="F4532" s="1"/>
      <c r="G4532" s="1"/>
      <c r="H4532" s="11"/>
      <c r="I4532" s="11"/>
      <c r="J4532" s="11"/>
      <c r="K4532" s="2"/>
      <c r="L4532" s="2"/>
      <c r="M4532" s="1"/>
    </row>
    <row r="4533" spans="1:13" x14ac:dyDescent="0.2">
      <c r="A4533" s="1"/>
      <c r="B4533" s="1"/>
      <c r="C4533" s="16"/>
      <c r="D4533" s="1"/>
      <c r="E4533" s="1"/>
      <c r="F4533" s="1"/>
      <c r="G4533" s="1"/>
      <c r="H4533" s="11"/>
      <c r="I4533" s="11"/>
      <c r="J4533" s="11"/>
      <c r="K4533" s="2"/>
      <c r="L4533" s="2"/>
      <c r="M4533" s="1"/>
    </row>
    <row r="4534" spans="1:13" x14ac:dyDescent="0.2">
      <c r="A4534" s="1"/>
      <c r="B4534" s="1"/>
      <c r="C4534" s="16"/>
      <c r="D4534" s="1"/>
      <c r="E4534" s="1"/>
      <c r="F4534" s="1"/>
      <c r="G4534" s="1"/>
      <c r="H4534" s="11"/>
      <c r="I4534" s="11"/>
      <c r="J4534" s="11"/>
      <c r="K4534" s="2"/>
      <c r="L4534" s="2"/>
      <c r="M4534" s="1"/>
    </row>
    <row r="4535" spans="1:13" x14ac:dyDescent="0.2">
      <c r="A4535" s="1"/>
      <c r="B4535" s="1"/>
      <c r="C4535" s="16"/>
      <c r="D4535" s="1"/>
      <c r="E4535" s="1"/>
      <c r="F4535" s="1"/>
      <c r="G4535" s="1"/>
      <c r="H4535" s="11"/>
      <c r="I4535" s="11"/>
      <c r="J4535" s="11"/>
      <c r="K4535" s="2"/>
      <c r="L4535" s="2"/>
      <c r="M4535" s="1"/>
    </row>
    <row r="4536" spans="1:13" x14ac:dyDescent="0.2">
      <c r="A4536" s="1"/>
      <c r="B4536" s="1"/>
      <c r="C4536" s="16"/>
      <c r="D4536" s="1"/>
      <c r="E4536" s="1"/>
      <c r="F4536" s="1"/>
      <c r="G4536" s="1"/>
      <c r="H4536" s="11"/>
      <c r="I4536" s="11"/>
      <c r="J4536" s="11"/>
      <c r="K4536" s="2"/>
      <c r="L4536" s="2"/>
      <c r="M4536" s="1"/>
    </row>
    <row r="4537" spans="1:13" x14ac:dyDescent="0.2">
      <c r="A4537" s="1"/>
      <c r="B4537" s="1"/>
      <c r="C4537" s="16"/>
      <c r="D4537" s="1"/>
      <c r="E4537" s="1"/>
      <c r="F4537" s="1"/>
      <c r="G4537" s="1"/>
      <c r="H4537" s="11"/>
      <c r="I4537" s="11"/>
      <c r="J4537" s="11"/>
      <c r="K4537" s="2"/>
      <c r="L4537" s="2"/>
      <c r="M4537" s="1"/>
    </row>
    <row r="4538" spans="1:13" x14ac:dyDescent="0.2">
      <c r="A4538" s="1"/>
      <c r="B4538" s="1"/>
      <c r="C4538" s="16"/>
      <c r="D4538" s="1"/>
      <c r="E4538" s="1"/>
      <c r="F4538" s="1"/>
      <c r="G4538" s="1"/>
      <c r="H4538" s="11"/>
      <c r="I4538" s="11"/>
      <c r="J4538" s="11"/>
      <c r="K4538" s="2"/>
      <c r="L4538" s="2"/>
      <c r="M4538" s="1"/>
    </row>
    <row r="4539" spans="1:13" x14ac:dyDescent="0.2">
      <c r="A4539" s="1"/>
      <c r="B4539" s="1"/>
      <c r="C4539" s="16"/>
      <c r="D4539" s="1"/>
      <c r="E4539" s="1"/>
      <c r="F4539" s="1"/>
      <c r="G4539" s="1"/>
      <c r="H4539" s="11"/>
      <c r="I4539" s="11"/>
      <c r="J4539" s="11"/>
      <c r="K4539" s="2"/>
      <c r="L4539" s="2"/>
      <c r="M4539" s="1"/>
    </row>
    <row r="4540" spans="1:13" x14ac:dyDescent="0.2">
      <c r="A4540" s="1"/>
      <c r="B4540" s="1"/>
      <c r="C4540" s="16"/>
      <c r="D4540" s="1"/>
      <c r="E4540" s="1"/>
      <c r="F4540" s="1"/>
      <c r="G4540" s="1"/>
      <c r="H4540" s="11"/>
      <c r="I4540" s="11"/>
      <c r="J4540" s="11"/>
      <c r="K4540" s="2"/>
      <c r="L4540" s="2"/>
      <c r="M4540" s="1"/>
    </row>
    <row r="4541" spans="1:13" x14ac:dyDescent="0.2">
      <c r="A4541" s="1"/>
      <c r="B4541" s="1"/>
      <c r="C4541" s="16"/>
      <c r="D4541" s="1"/>
      <c r="E4541" s="1"/>
      <c r="F4541" s="1"/>
      <c r="G4541" s="1"/>
      <c r="H4541" s="11"/>
      <c r="I4541" s="11"/>
      <c r="J4541" s="11"/>
      <c r="K4541" s="2"/>
      <c r="L4541" s="2"/>
      <c r="M4541" s="1"/>
    </row>
    <row r="4542" spans="1:13" x14ac:dyDescent="0.2">
      <c r="A4542" s="1"/>
      <c r="B4542" s="1"/>
      <c r="C4542" s="16"/>
      <c r="D4542" s="1"/>
      <c r="E4542" s="1"/>
      <c r="F4542" s="1"/>
      <c r="G4542" s="1"/>
      <c r="H4542" s="11"/>
      <c r="I4542" s="11"/>
      <c r="J4542" s="11"/>
      <c r="K4542" s="2"/>
      <c r="L4542" s="2"/>
      <c r="M4542" s="1"/>
    </row>
    <row r="4543" spans="1:13" x14ac:dyDescent="0.2">
      <c r="A4543" s="1"/>
      <c r="B4543" s="1"/>
      <c r="C4543" s="16"/>
      <c r="D4543" s="1"/>
      <c r="E4543" s="1"/>
      <c r="F4543" s="1"/>
      <c r="G4543" s="1"/>
      <c r="H4543" s="11"/>
      <c r="I4543" s="11"/>
      <c r="J4543" s="11"/>
      <c r="K4543" s="2"/>
      <c r="L4543" s="2"/>
      <c r="M4543" s="1"/>
    </row>
    <row r="4544" spans="1:13" x14ac:dyDescent="0.2">
      <c r="A4544" s="1"/>
      <c r="B4544" s="1"/>
      <c r="C4544" s="16"/>
      <c r="D4544" s="1"/>
      <c r="E4544" s="1"/>
      <c r="F4544" s="1"/>
      <c r="G4544" s="1"/>
      <c r="H4544" s="11"/>
      <c r="I4544" s="11"/>
      <c r="J4544" s="11"/>
      <c r="K4544" s="2"/>
      <c r="L4544" s="2"/>
      <c r="M4544" s="1"/>
    </row>
    <row r="4545" spans="1:13" x14ac:dyDescent="0.2">
      <c r="A4545" s="1"/>
      <c r="B4545" s="1"/>
      <c r="C4545" s="16"/>
      <c r="D4545" s="1"/>
      <c r="E4545" s="1"/>
      <c r="F4545" s="1"/>
      <c r="G4545" s="1"/>
      <c r="H4545" s="11"/>
      <c r="I4545" s="11"/>
      <c r="J4545" s="11"/>
      <c r="K4545" s="2"/>
      <c r="L4545" s="2"/>
      <c r="M4545" s="1"/>
    </row>
    <row r="4546" spans="1:13" x14ac:dyDescent="0.2">
      <c r="A4546" s="1"/>
      <c r="B4546" s="1"/>
      <c r="C4546" s="16"/>
      <c r="D4546" s="1"/>
      <c r="E4546" s="1"/>
      <c r="F4546" s="1"/>
      <c r="G4546" s="1"/>
      <c r="H4546" s="11"/>
      <c r="I4546" s="11"/>
      <c r="J4546" s="11"/>
      <c r="K4546" s="2"/>
      <c r="L4546" s="2"/>
      <c r="M4546" s="1"/>
    </row>
    <row r="4547" spans="1:13" x14ac:dyDescent="0.2">
      <c r="A4547" s="1"/>
      <c r="B4547" s="1"/>
      <c r="C4547" s="16"/>
      <c r="D4547" s="1"/>
      <c r="E4547" s="1"/>
      <c r="F4547" s="1"/>
      <c r="G4547" s="1"/>
      <c r="H4547" s="11"/>
      <c r="I4547" s="11"/>
      <c r="J4547" s="11"/>
      <c r="K4547" s="2"/>
      <c r="L4547" s="2"/>
      <c r="M4547" s="1"/>
    </row>
    <row r="4548" spans="1:13" x14ac:dyDescent="0.2">
      <c r="A4548" s="1"/>
      <c r="B4548" s="1"/>
      <c r="C4548" s="16"/>
      <c r="D4548" s="1"/>
      <c r="E4548" s="1"/>
      <c r="F4548" s="1"/>
      <c r="G4548" s="1"/>
      <c r="H4548" s="11"/>
      <c r="I4548" s="11"/>
      <c r="J4548" s="11"/>
      <c r="K4548" s="2"/>
      <c r="L4548" s="2"/>
      <c r="M4548" s="1"/>
    </row>
    <row r="4549" spans="1:13" x14ac:dyDescent="0.2">
      <c r="A4549" s="1"/>
      <c r="B4549" s="1"/>
      <c r="C4549" s="16"/>
      <c r="D4549" s="1"/>
      <c r="E4549" s="1"/>
      <c r="F4549" s="1"/>
      <c r="G4549" s="1"/>
      <c r="H4549" s="11"/>
      <c r="I4549" s="11"/>
      <c r="J4549" s="11"/>
      <c r="K4549" s="2"/>
      <c r="L4549" s="2"/>
      <c r="M4549" s="1"/>
    </row>
    <row r="4550" spans="1:13" x14ac:dyDescent="0.2">
      <c r="A4550" s="1"/>
      <c r="B4550" s="1"/>
      <c r="C4550" s="16"/>
      <c r="D4550" s="1"/>
      <c r="E4550" s="1"/>
      <c r="F4550" s="1"/>
      <c r="G4550" s="1"/>
      <c r="H4550" s="11"/>
      <c r="I4550" s="11"/>
      <c r="J4550" s="11"/>
      <c r="K4550" s="2"/>
      <c r="L4550" s="2"/>
      <c r="M4550" s="1"/>
    </row>
    <row r="4551" spans="1:13" x14ac:dyDescent="0.2">
      <c r="A4551" s="1"/>
      <c r="B4551" s="1"/>
      <c r="C4551" s="16"/>
      <c r="D4551" s="1"/>
      <c r="E4551" s="1"/>
      <c r="F4551" s="1"/>
      <c r="G4551" s="1"/>
      <c r="H4551" s="11"/>
      <c r="I4551" s="11"/>
      <c r="J4551" s="11"/>
      <c r="K4551" s="2"/>
      <c r="L4551" s="2"/>
      <c r="M4551" s="1"/>
    </row>
    <row r="4552" spans="1:13" x14ac:dyDescent="0.2">
      <c r="A4552" s="1"/>
      <c r="B4552" s="1"/>
      <c r="C4552" s="16"/>
      <c r="D4552" s="1"/>
      <c r="E4552" s="1"/>
      <c r="F4552" s="1"/>
      <c r="G4552" s="1"/>
      <c r="H4552" s="11"/>
      <c r="I4552" s="11"/>
      <c r="J4552" s="11"/>
      <c r="K4552" s="2"/>
      <c r="L4552" s="2"/>
      <c r="M4552" s="1"/>
    </row>
    <row r="4553" spans="1:13" x14ac:dyDescent="0.2">
      <c r="A4553" s="1"/>
      <c r="B4553" s="1"/>
      <c r="C4553" s="16"/>
      <c r="D4553" s="1"/>
      <c r="E4553" s="1"/>
      <c r="F4553" s="1"/>
      <c r="G4553" s="1"/>
      <c r="H4553" s="11"/>
      <c r="I4553" s="11"/>
      <c r="J4553" s="11"/>
      <c r="K4553" s="2"/>
      <c r="L4553" s="2"/>
      <c r="M4553" s="1"/>
    </row>
    <row r="4554" spans="1:13" x14ac:dyDescent="0.2">
      <c r="A4554" s="1"/>
      <c r="B4554" s="1"/>
      <c r="C4554" s="16"/>
      <c r="D4554" s="1"/>
      <c r="E4554" s="1"/>
      <c r="F4554" s="1"/>
      <c r="G4554" s="1"/>
      <c r="H4554" s="11"/>
      <c r="I4554" s="11"/>
      <c r="J4554" s="11"/>
      <c r="K4554" s="2"/>
      <c r="L4554" s="2"/>
      <c r="M4554" s="1"/>
    </row>
    <row r="4555" spans="1:13" x14ac:dyDescent="0.2">
      <c r="A4555" s="1"/>
      <c r="B4555" s="1"/>
      <c r="C4555" s="16"/>
      <c r="D4555" s="1"/>
      <c r="E4555" s="1"/>
      <c r="F4555" s="1"/>
      <c r="G4555" s="1"/>
      <c r="H4555" s="11"/>
      <c r="I4555" s="11"/>
      <c r="J4555" s="11"/>
      <c r="K4555" s="2"/>
      <c r="L4555" s="2"/>
      <c r="M4555" s="1"/>
    </row>
    <row r="4556" spans="1:13" x14ac:dyDescent="0.2">
      <c r="A4556" s="1"/>
      <c r="B4556" s="1"/>
      <c r="C4556" s="16"/>
      <c r="D4556" s="1"/>
      <c r="E4556" s="1"/>
      <c r="F4556" s="1"/>
      <c r="G4556" s="1"/>
      <c r="H4556" s="11"/>
      <c r="I4556" s="11"/>
      <c r="J4556" s="11"/>
      <c r="K4556" s="2"/>
      <c r="L4556" s="2"/>
      <c r="M4556" s="1"/>
    </row>
    <row r="4557" spans="1:13" x14ac:dyDescent="0.2">
      <c r="A4557" s="1"/>
      <c r="B4557" s="1"/>
      <c r="C4557" s="16"/>
      <c r="D4557" s="1"/>
      <c r="E4557" s="1"/>
      <c r="F4557" s="1"/>
      <c r="G4557" s="1"/>
      <c r="H4557" s="11"/>
      <c r="I4557" s="11"/>
      <c r="J4557" s="11"/>
      <c r="K4557" s="2"/>
      <c r="L4557" s="2"/>
      <c r="M4557" s="1"/>
    </row>
    <row r="4558" spans="1:13" x14ac:dyDescent="0.2">
      <c r="A4558" s="1"/>
      <c r="B4558" s="1"/>
      <c r="C4558" s="16"/>
      <c r="D4558" s="1"/>
      <c r="E4558" s="1"/>
      <c r="F4558" s="1"/>
      <c r="G4558" s="1"/>
      <c r="H4558" s="11"/>
      <c r="I4558" s="11"/>
      <c r="J4558" s="11"/>
      <c r="K4558" s="2"/>
      <c r="L4558" s="2"/>
      <c r="M4558" s="1"/>
    </row>
    <row r="4559" spans="1:13" x14ac:dyDescent="0.2">
      <c r="A4559" s="1"/>
      <c r="B4559" s="1"/>
      <c r="C4559" s="16"/>
      <c r="D4559" s="1"/>
      <c r="E4559" s="1"/>
      <c r="F4559" s="1"/>
      <c r="G4559" s="1"/>
      <c r="H4559" s="11"/>
      <c r="I4559" s="11"/>
      <c r="J4559" s="11"/>
      <c r="K4559" s="2"/>
      <c r="L4559" s="2"/>
      <c r="M4559" s="1"/>
    </row>
    <row r="4560" spans="1:13" x14ac:dyDescent="0.2">
      <c r="A4560" s="1"/>
      <c r="B4560" s="1"/>
      <c r="C4560" s="16"/>
      <c r="D4560" s="1"/>
      <c r="E4560" s="1"/>
      <c r="F4560" s="1"/>
      <c r="G4560" s="1"/>
      <c r="H4560" s="11"/>
      <c r="I4560" s="11"/>
      <c r="J4560" s="11"/>
      <c r="K4560" s="2"/>
      <c r="L4560" s="2"/>
      <c r="M4560" s="1"/>
    </row>
    <row r="4561" spans="1:13" x14ac:dyDescent="0.2">
      <c r="A4561" s="1"/>
      <c r="B4561" s="1"/>
      <c r="C4561" s="16"/>
      <c r="D4561" s="1"/>
      <c r="E4561" s="1"/>
      <c r="F4561" s="1"/>
      <c r="G4561" s="1"/>
      <c r="H4561" s="11"/>
      <c r="I4561" s="11"/>
      <c r="J4561" s="11"/>
      <c r="K4561" s="2"/>
      <c r="L4561" s="2"/>
      <c r="M4561" s="1"/>
    </row>
    <row r="4562" spans="1:13" x14ac:dyDescent="0.2">
      <c r="A4562" s="1"/>
      <c r="B4562" s="1"/>
      <c r="C4562" s="16"/>
      <c r="D4562" s="1"/>
      <c r="E4562" s="1"/>
      <c r="F4562" s="1"/>
      <c r="G4562" s="1"/>
      <c r="H4562" s="11"/>
      <c r="I4562" s="11"/>
      <c r="J4562" s="11"/>
      <c r="K4562" s="2"/>
      <c r="L4562" s="2"/>
      <c r="M4562" s="1"/>
    </row>
    <row r="4563" spans="1:13" x14ac:dyDescent="0.2">
      <c r="A4563" s="1"/>
      <c r="B4563" s="1"/>
      <c r="C4563" s="16"/>
      <c r="D4563" s="1"/>
      <c r="E4563" s="1"/>
      <c r="F4563" s="1"/>
      <c r="G4563" s="1"/>
      <c r="H4563" s="11"/>
      <c r="I4563" s="11"/>
      <c r="J4563" s="11"/>
      <c r="K4563" s="2"/>
      <c r="L4563" s="2"/>
      <c r="M4563" s="1"/>
    </row>
    <row r="4564" spans="1:13" x14ac:dyDescent="0.2">
      <c r="A4564" s="1"/>
      <c r="B4564" s="1"/>
      <c r="C4564" s="16"/>
      <c r="D4564" s="1"/>
      <c r="E4564" s="1"/>
      <c r="F4564" s="1"/>
      <c r="G4564" s="1"/>
      <c r="H4564" s="11"/>
      <c r="I4564" s="11"/>
      <c r="J4564" s="11"/>
      <c r="K4564" s="2"/>
      <c r="L4564" s="2"/>
      <c r="M4564" s="1"/>
    </row>
    <row r="4565" spans="1:13" x14ac:dyDescent="0.2">
      <c r="A4565" s="1"/>
      <c r="B4565" s="1"/>
      <c r="C4565" s="16"/>
      <c r="D4565" s="1"/>
      <c r="E4565" s="1"/>
      <c r="F4565" s="1"/>
      <c r="G4565" s="1"/>
      <c r="H4565" s="11"/>
      <c r="I4565" s="11"/>
      <c r="J4565" s="11"/>
      <c r="K4565" s="2"/>
      <c r="L4565" s="2"/>
      <c r="M4565" s="1"/>
    </row>
    <row r="4566" spans="1:13" x14ac:dyDescent="0.2">
      <c r="A4566" s="1"/>
      <c r="B4566" s="1"/>
      <c r="C4566" s="16"/>
      <c r="D4566" s="1"/>
      <c r="E4566" s="1"/>
      <c r="F4566" s="1"/>
      <c r="G4566" s="1"/>
      <c r="H4566" s="11"/>
      <c r="I4566" s="11"/>
      <c r="J4566" s="11"/>
      <c r="K4566" s="2"/>
      <c r="L4566" s="2"/>
      <c r="M4566" s="1"/>
    </row>
    <row r="4567" spans="1:13" x14ac:dyDescent="0.2">
      <c r="A4567" s="1"/>
      <c r="B4567" s="1"/>
      <c r="C4567" s="16"/>
      <c r="D4567" s="1"/>
      <c r="E4567" s="1"/>
      <c r="F4567" s="1"/>
      <c r="G4567" s="1"/>
      <c r="H4567" s="11"/>
      <c r="I4567" s="11"/>
      <c r="J4567" s="11"/>
      <c r="K4567" s="2"/>
      <c r="L4567" s="2"/>
      <c r="M4567" s="1"/>
    </row>
    <row r="4568" spans="1:13" x14ac:dyDescent="0.2">
      <c r="A4568" s="1"/>
      <c r="B4568" s="1"/>
      <c r="C4568" s="16"/>
      <c r="D4568" s="1"/>
      <c r="E4568" s="1"/>
      <c r="F4568" s="1"/>
      <c r="G4568" s="1"/>
      <c r="H4568" s="11"/>
      <c r="I4568" s="11"/>
      <c r="J4568" s="11"/>
      <c r="K4568" s="2"/>
      <c r="L4568" s="2"/>
      <c r="M4568" s="1"/>
    </row>
    <row r="4569" spans="1:13" x14ac:dyDescent="0.2">
      <c r="A4569" s="1"/>
      <c r="B4569" s="1"/>
      <c r="C4569" s="16"/>
      <c r="D4569" s="1"/>
      <c r="E4569" s="1"/>
      <c r="F4569" s="1"/>
      <c r="G4569" s="1"/>
      <c r="H4569" s="11"/>
      <c r="I4569" s="11"/>
      <c r="J4569" s="11"/>
      <c r="K4569" s="2"/>
      <c r="L4569" s="2"/>
      <c r="M4569" s="1"/>
    </row>
    <row r="4570" spans="1:13" x14ac:dyDescent="0.2">
      <c r="A4570" s="1"/>
      <c r="B4570" s="1"/>
      <c r="C4570" s="16"/>
      <c r="D4570" s="1"/>
      <c r="E4570" s="1"/>
      <c r="F4570" s="1"/>
      <c r="G4570" s="1"/>
      <c r="H4570" s="11"/>
      <c r="I4570" s="11"/>
      <c r="J4570" s="11"/>
      <c r="K4570" s="2"/>
      <c r="L4570" s="2"/>
      <c r="M4570" s="1"/>
    </row>
    <row r="4571" spans="1:13" x14ac:dyDescent="0.2">
      <c r="A4571" s="1"/>
      <c r="B4571" s="1"/>
      <c r="C4571" s="16"/>
      <c r="D4571" s="1"/>
      <c r="E4571" s="1"/>
      <c r="F4571" s="1"/>
      <c r="G4571" s="1"/>
      <c r="H4571" s="11"/>
      <c r="I4571" s="11"/>
      <c r="J4571" s="11"/>
      <c r="K4571" s="2"/>
      <c r="L4571" s="2"/>
      <c r="M4571" s="1"/>
    </row>
    <row r="4572" spans="1:13" x14ac:dyDescent="0.2">
      <c r="A4572" s="1"/>
      <c r="B4572" s="1"/>
      <c r="C4572" s="16"/>
      <c r="D4572" s="1"/>
      <c r="E4572" s="1"/>
      <c r="F4572" s="1"/>
      <c r="G4572" s="1"/>
      <c r="H4572" s="11"/>
      <c r="I4572" s="11"/>
      <c r="J4572" s="11"/>
      <c r="K4572" s="2"/>
      <c r="L4572" s="2"/>
      <c r="M4572" s="1"/>
    </row>
    <row r="4573" spans="1:13" x14ac:dyDescent="0.2">
      <c r="A4573" s="1"/>
      <c r="B4573" s="1"/>
      <c r="C4573" s="16"/>
      <c r="D4573" s="1"/>
      <c r="E4573" s="1"/>
      <c r="F4573" s="1"/>
      <c r="G4573" s="1"/>
      <c r="H4573" s="11"/>
      <c r="I4573" s="11"/>
      <c r="J4573" s="11"/>
      <c r="K4573" s="2"/>
      <c r="L4573" s="2"/>
      <c r="M4573" s="1"/>
    </row>
    <row r="4574" spans="1:13" x14ac:dyDescent="0.2">
      <c r="A4574" s="1"/>
      <c r="B4574" s="1"/>
      <c r="C4574" s="16"/>
      <c r="D4574" s="1"/>
      <c r="E4574" s="1"/>
      <c r="F4574" s="1"/>
      <c r="G4574" s="1"/>
      <c r="H4574" s="11"/>
      <c r="I4574" s="11"/>
      <c r="J4574" s="11"/>
      <c r="K4574" s="2"/>
      <c r="L4574" s="2"/>
      <c r="M4574" s="1"/>
    </row>
    <row r="4575" spans="1:13" x14ac:dyDescent="0.2">
      <c r="A4575" s="1"/>
      <c r="B4575" s="1"/>
      <c r="C4575" s="16"/>
      <c r="D4575" s="1"/>
      <c r="E4575" s="1"/>
      <c r="F4575" s="1"/>
      <c r="G4575" s="1"/>
      <c r="H4575" s="11"/>
      <c r="I4575" s="11"/>
      <c r="J4575" s="11"/>
      <c r="K4575" s="2"/>
      <c r="L4575" s="2"/>
      <c r="M4575" s="1"/>
    </row>
    <row r="4576" spans="1:13" x14ac:dyDescent="0.2">
      <c r="A4576" s="1"/>
      <c r="B4576" s="1"/>
      <c r="C4576" s="16"/>
      <c r="D4576" s="1"/>
      <c r="E4576" s="1"/>
      <c r="F4576" s="1"/>
      <c r="G4576" s="1"/>
      <c r="H4576" s="11"/>
      <c r="I4576" s="11"/>
      <c r="J4576" s="11"/>
      <c r="K4576" s="2"/>
      <c r="L4576" s="2"/>
      <c r="M4576" s="1"/>
    </row>
    <row r="4577" spans="1:13" x14ac:dyDescent="0.2">
      <c r="A4577" s="1"/>
      <c r="B4577" s="1"/>
      <c r="C4577" s="16"/>
      <c r="D4577" s="1"/>
      <c r="E4577" s="1"/>
      <c r="F4577" s="1"/>
      <c r="G4577" s="1"/>
      <c r="H4577" s="11"/>
      <c r="I4577" s="11"/>
      <c r="J4577" s="11"/>
      <c r="K4577" s="2"/>
      <c r="L4577" s="2"/>
      <c r="M4577" s="1"/>
    </row>
    <row r="4578" spans="1:13" x14ac:dyDescent="0.2">
      <c r="A4578" s="1"/>
      <c r="B4578" s="1"/>
      <c r="C4578" s="16"/>
      <c r="D4578" s="1"/>
      <c r="E4578" s="1"/>
      <c r="F4578" s="1"/>
      <c r="G4578" s="1"/>
      <c r="H4578" s="11"/>
      <c r="I4578" s="11"/>
      <c r="J4578" s="11"/>
      <c r="K4578" s="2"/>
      <c r="L4578" s="2"/>
      <c r="M4578" s="1"/>
    </row>
    <row r="4579" spans="1:13" x14ac:dyDescent="0.2">
      <c r="A4579" s="1"/>
      <c r="B4579" s="1"/>
      <c r="C4579" s="16"/>
      <c r="D4579" s="1"/>
      <c r="E4579" s="1"/>
      <c r="F4579" s="1"/>
      <c r="G4579" s="1"/>
      <c r="H4579" s="11"/>
      <c r="I4579" s="11"/>
      <c r="J4579" s="11"/>
      <c r="K4579" s="2"/>
      <c r="L4579" s="2"/>
      <c r="M4579" s="1"/>
    </row>
    <row r="4580" spans="1:13" x14ac:dyDescent="0.2">
      <c r="A4580" s="1"/>
      <c r="B4580" s="1"/>
      <c r="C4580" s="16"/>
      <c r="D4580" s="1"/>
      <c r="E4580" s="1"/>
      <c r="F4580" s="1"/>
      <c r="G4580" s="1"/>
      <c r="H4580" s="11"/>
      <c r="I4580" s="11"/>
      <c r="J4580" s="11"/>
      <c r="K4580" s="2"/>
      <c r="L4580" s="2"/>
      <c r="M4580" s="1"/>
    </row>
    <row r="4581" spans="1:13" x14ac:dyDescent="0.2">
      <c r="A4581" s="1"/>
      <c r="B4581" s="1"/>
      <c r="C4581" s="16"/>
      <c r="D4581" s="1"/>
      <c r="E4581" s="1"/>
      <c r="F4581" s="1"/>
      <c r="G4581" s="1"/>
      <c r="H4581" s="11"/>
      <c r="I4581" s="11"/>
      <c r="J4581" s="11"/>
      <c r="K4581" s="2"/>
      <c r="L4581" s="2"/>
      <c r="M4581" s="1"/>
    </row>
    <row r="4582" spans="1:13" x14ac:dyDescent="0.2">
      <c r="A4582" s="1"/>
      <c r="B4582" s="1"/>
      <c r="C4582" s="16"/>
      <c r="D4582" s="1"/>
      <c r="E4582" s="1"/>
      <c r="F4582" s="1"/>
      <c r="G4582" s="1"/>
      <c r="H4582" s="11"/>
      <c r="I4582" s="11"/>
      <c r="J4582" s="11"/>
      <c r="K4582" s="2"/>
      <c r="L4582" s="2"/>
      <c r="M4582" s="1"/>
    </row>
    <row r="4583" spans="1:13" x14ac:dyDescent="0.2">
      <c r="A4583" s="1"/>
      <c r="B4583" s="1"/>
      <c r="C4583" s="16"/>
      <c r="D4583" s="1"/>
      <c r="E4583" s="1"/>
      <c r="F4583" s="1"/>
      <c r="G4583" s="1"/>
      <c r="H4583" s="11"/>
      <c r="I4583" s="11"/>
      <c r="J4583" s="11"/>
      <c r="K4583" s="2"/>
      <c r="L4583" s="2"/>
      <c r="M4583" s="1"/>
    </row>
    <row r="4584" spans="1:13" x14ac:dyDescent="0.2">
      <c r="A4584" s="1"/>
      <c r="B4584" s="1"/>
      <c r="C4584" s="16"/>
      <c r="D4584" s="1"/>
      <c r="E4584" s="1"/>
      <c r="F4584" s="1"/>
      <c r="G4584" s="1"/>
      <c r="H4584" s="11"/>
      <c r="I4584" s="11"/>
      <c r="J4584" s="11"/>
      <c r="K4584" s="2"/>
      <c r="L4584" s="2"/>
      <c r="M4584" s="1"/>
    </row>
    <row r="4585" spans="1:13" x14ac:dyDescent="0.2">
      <c r="A4585" s="1"/>
      <c r="B4585" s="1"/>
      <c r="C4585" s="16"/>
      <c r="D4585" s="1"/>
      <c r="E4585" s="1"/>
      <c r="F4585" s="1"/>
      <c r="G4585" s="1"/>
      <c r="H4585" s="11"/>
      <c r="I4585" s="11"/>
      <c r="J4585" s="11"/>
      <c r="K4585" s="2"/>
      <c r="L4585" s="2"/>
      <c r="M4585" s="1"/>
    </row>
    <row r="4586" spans="1:13" x14ac:dyDescent="0.2">
      <c r="A4586" s="1"/>
      <c r="B4586" s="1"/>
      <c r="C4586" s="16"/>
      <c r="D4586" s="1"/>
      <c r="E4586" s="1"/>
      <c r="F4586" s="1"/>
      <c r="G4586" s="1"/>
      <c r="H4586" s="11"/>
      <c r="I4586" s="11"/>
      <c r="J4586" s="11"/>
      <c r="K4586" s="2"/>
      <c r="L4586" s="2"/>
      <c r="M4586" s="1"/>
    </row>
    <row r="4587" spans="1:13" x14ac:dyDescent="0.2">
      <c r="A4587" s="1"/>
      <c r="B4587" s="1"/>
      <c r="C4587" s="16"/>
      <c r="D4587" s="1"/>
      <c r="E4587" s="1"/>
      <c r="F4587" s="1"/>
      <c r="G4587" s="1"/>
      <c r="H4587" s="11"/>
      <c r="I4587" s="11"/>
      <c r="J4587" s="11"/>
      <c r="K4587" s="2"/>
      <c r="L4587" s="2"/>
      <c r="M4587" s="1"/>
    </row>
    <row r="4588" spans="1:13" x14ac:dyDescent="0.2">
      <c r="A4588" s="1"/>
      <c r="B4588" s="1"/>
      <c r="C4588" s="16"/>
      <c r="D4588" s="1"/>
      <c r="E4588" s="1"/>
      <c r="F4588" s="1"/>
      <c r="G4588" s="1"/>
      <c r="H4588" s="11"/>
      <c r="I4588" s="11"/>
      <c r="J4588" s="11"/>
      <c r="K4588" s="2"/>
      <c r="L4588" s="2"/>
      <c r="M4588" s="1"/>
    </row>
    <row r="4589" spans="1:13" x14ac:dyDescent="0.2">
      <c r="A4589" s="1"/>
      <c r="B4589" s="1"/>
      <c r="C4589" s="16"/>
      <c r="D4589" s="1"/>
      <c r="E4589" s="1"/>
      <c r="F4589" s="1"/>
      <c r="G4589" s="1"/>
      <c r="H4589" s="11"/>
      <c r="I4589" s="11"/>
      <c r="J4589" s="11"/>
      <c r="K4589" s="2"/>
      <c r="L4589" s="2"/>
      <c r="M4589" s="1"/>
    </row>
    <row r="4590" spans="1:13" x14ac:dyDescent="0.2">
      <c r="A4590" s="1"/>
      <c r="B4590" s="1"/>
      <c r="C4590" s="16"/>
      <c r="D4590" s="1"/>
      <c r="E4590" s="1"/>
      <c r="F4590" s="1"/>
      <c r="G4590" s="1"/>
      <c r="H4590" s="11"/>
      <c r="I4590" s="11"/>
      <c r="J4590" s="11"/>
      <c r="K4590" s="2"/>
      <c r="L4590" s="2"/>
      <c r="M4590" s="1"/>
    </row>
    <row r="4591" spans="1:13" x14ac:dyDescent="0.2">
      <c r="A4591" s="1"/>
      <c r="B4591" s="1"/>
      <c r="C4591" s="16"/>
      <c r="D4591" s="1"/>
      <c r="E4591" s="1"/>
      <c r="F4591" s="1"/>
      <c r="G4591" s="1"/>
      <c r="H4591" s="11"/>
      <c r="I4591" s="11"/>
      <c r="J4591" s="11"/>
      <c r="K4591" s="2"/>
      <c r="L4591" s="2"/>
      <c r="M4591" s="1"/>
    </row>
    <row r="4592" spans="1:13" x14ac:dyDescent="0.2">
      <c r="C4592" s="17"/>
    </row>
    <row r="4593" spans="3:3" x14ac:dyDescent="0.2">
      <c r="C4593" s="17"/>
    </row>
    <row r="4594" spans="3:3" x14ac:dyDescent="0.2">
      <c r="C4594" s="17"/>
    </row>
    <row r="4595" spans="3:3" x14ac:dyDescent="0.2">
      <c r="C4595" s="17"/>
    </row>
    <row r="4596" spans="3:3" x14ac:dyDescent="0.2">
      <c r="C4596" s="17"/>
    </row>
    <row r="4597" spans="3:3" x14ac:dyDescent="0.2">
      <c r="C4597" s="17"/>
    </row>
    <row r="4598" spans="3:3" x14ac:dyDescent="0.2">
      <c r="C4598" s="17"/>
    </row>
    <row r="4599" spans="3:3" x14ac:dyDescent="0.2">
      <c r="C4599" s="17"/>
    </row>
    <row r="4600" spans="3:3" x14ac:dyDescent="0.2">
      <c r="C4600" s="17"/>
    </row>
    <row r="4601" spans="3:3" x14ac:dyDescent="0.2">
      <c r="C4601" s="17"/>
    </row>
    <row r="4602" spans="3:3" x14ac:dyDescent="0.2">
      <c r="C4602" s="17"/>
    </row>
    <row r="4603" spans="3:3" x14ac:dyDescent="0.2">
      <c r="C4603" s="17"/>
    </row>
    <row r="4604" spans="3:3" x14ac:dyDescent="0.2">
      <c r="C4604" s="17"/>
    </row>
    <row r="4605" spans="3:3" x14ac:dyDescent="0.2">
      <c r="C4605" s="17"/>
    </row>
    <row r="4606" spans="3:3" x14ac:dyDescent="0.2">
      <c r="C4606" s="17"/>
    </row>
    <row r="4607" spans="3:3" x14ac:dyDescent="0.2">
      <c r="C4607" s="17"/>
    </row>
    <row r="4608" spans="3:3" x14ac:dyDescent="0.2">
      <c r="C4608" s="17"/>
    </row>
    <row r="4609" spans="3:3" x14ac:dyDescent="0.2">
      <c r="C4609" s="17"/>
    </row>
    <row r="4610" spans="3:3" x14ac:dyDescent="0.2">
      <c r="C4610" s="17"/>
    </row>
    <row r="4611" spans="3:3" x14ac:dyDescent="0.2">
      <c r="C4611" s="17"/>
    </row>
    <row r="4612" spans="3:3" x14ac:dyDescent="0.2">
      <c r="C4612" s="17"/>
    </row>
    <row r="4613" spans="3:3" x14ac:dyDescent="0.2">
      <c r="C4613" s="17"/>
    </row>
    <row r="4614" spans="3:3" x14ac:dyDescent="0.2">
      <c r="C4614" s="17"/>
    </row>
    <row r="4615" spans="3:3" x14ac:dyDescent="0.2">
      <c r="C4615" s="17"/>
    </row>
    <row r="4616" spans="3:3" x14ac:dyDescent="0.2">
      <c r="C4616" s="17"/>
    </row>
    <row r="4617" spans="3:3" x14ac:dyDescent="0.2">
      <c r="C4617" s="17"/>
    </row>
    <row r="4618" spans="3:3" x14ac:dyDescent="0.2">
      <c r="C4618" s="17"/>
    </row>
    <row r="4619" spans="3:3" x14ac:dyDescent="0.2">
      <c r="C4619" s="17"/>
    </row>
    <row r="4620" spans="3:3" x14ac:dyDescent="0.2">
      <c r="C4620" s="17"/>
    </row>
    <row r="4621" spans="3:3" x14ac:dyDescent="0.2">
      <c r="C4621" s="17"/>
    </row>
    <row r="4622" spans="3:3" x14ac:dyDescent="0.2">
      <c r="C4622" s="17"/>
    </row>
    <row r="4623" spans="3:3" x14ac:dyDescent="0.2">
      <c r="C4623" s="17"/>
    </row>
    <row r="4624" spans="3:3" x14ac:dyDescent="0.2">
      <c r="C4624" s="17"/>
    </row>
    <row r="4625" spans="3:3" x14ac:dyDescent="0.2">
      <c r="C4625" s="17"/>
    </row>
    <row r="4626" spans="3:3" x14ac:dyDescent="0.2">
      <c r="C4626" s="17"/>
    </row>
    <row r="4627" spans="3:3" x14ac:dyDescent="0.2">
      <c r="C4627" s="17"/>
    </row>
    <row r="4628" spans="3:3" x14ac:dyDescent="0.2">
      <c r="C4628" s="17"/>
    </row>
    <row r="4629" spans="3:3" x14ac:dyDescent="0.2">
      <c r="C4629" s="17"/>
    </row>
    <row r="4630" spans="3:3" x14ac:dyDescent="0.2">
      <c r="C4630" s="17"/>
    </row>
    <row r="4631" spans="3:3" x14ac:dyDescent="0.2">
      <c r="C4631" s="17"/>
    </row>
    <row r="4632" spans="3:3" x14ac:dyDescent="0.2">
      <c r="C4632" s="17"/>
    </row>
    <row r="4633" spans="3:3" x14ac:dyDescent="0.2">
      <c r="C4633" s="17"/>
    </row>
    <row r="4634" spans="3:3" x14ac:dyDescent="0.2">
      <c r="C4634" s="17"/>
    </row>
    <row r="4635" spans="3:3" x14ac:dyDescent="0.2">
      <c r="C4635" s="17"/>
    </row>
    <row r="4636" spans="3:3" x14ac:dyDescent="0.2">
      <c r="C4636" s="17"/>
    </row>
    <row r="4637" spans="3:3" x14ac:dyDescent="0.2">
      <c r="C4637" s="17"/>
    </row>
    <row r="4638" spans="3:3" x14ac:dyDescent="0.2">
      <c r="C4638" s="17"/>
    </row>
    <row r="4639" spans="3:3" x14ac:dyDescent="0.2">
      <c r="C4639" s="17"/>
    </row>
    <row r="4640" spans="3:3" x14ac:dyDescent="0.2">
      <c r="C4640" s="17"/>
    </row>
    <row r="4641" spans="3:3" x14ac:dyDescent="0.2">
      <c r="C4641" s="17"/>
    </row>
    <row r="4642" spans="3:3" x14ac:dyDescent="0.2">
      <c r="C4642" s="17"/>
    </row>
    <row r="4643" spans="3:3" x14ac:dyDescent="0.2">
      <c r="C4643" s="17"/>
    </row>
    <row r="4644" spans="3:3" x14ac:dyDescent="0.2">
      <c r="C4644" s="17"/>
    </row>
    <row r="4645" spans="3:3" x14ac:dyDescent="0.2">
      <c r="C4645" s="17"/>
    </row>
    <row r="4646" spans="3:3" x14ac:dyDescent="0.2">
      <c r="C4646" s="17"/>
    </row>
    <row r="4647" spans="3:3" x14ac:dyDescent="0.2">
      <c r="C4647" s="17"/>
    </row>
    <row r="4648" spans="3:3" x14ac:dyDescent="0.2">
      <c r="C4648" s="17"/>
    </row>
    <row r="4649" spans="3:3" x14ac:dyDescent="0.2">
      <c r="C4649" s="17"/>
    </row>
    <row r="4650" spans="3:3" x14ac:dyDescent="0.2">
      <c r="C4650" s="17"/>
    </row>
    <row r="4651" spans="3:3" x14ac:dyDescent="0.2">
      <c r="C4651" s="17"/>
    </row>
    <row r="4652" spans="3:3" x14ac:dyDescent="0.2">
      <c r="C4652" s="17"/>
    </row>
    <row r="4653" spans="3:3" x14ac:dyDescent="0.2">
      <c r="C4653" s="17"/>
    </row>
    <row r="4654" spans="3:3" x14ac:dyDescent="0.2">
      <c r="C4654" s="17"/>
    </row>
    <row r="4655" spans="3:3" x14ac:dyDescent="0.2">
      <c r="C4655" s="17"/>
    </row>
    <row r="4656" spans="3:3" x14ac:dyDescent="0.2">
      <c r="C4656" s="17"/>
    </row>
    <row r="4657" spans="3:3" x14ac:dyDescent="0.2">
      <c r="C4657" s="17"/>
    </row>
    <row r="4658" spans="3:3" x14ac:dyDescent="0.2">
      <c r="C4658" s="17"/>
    </row>
    <row r="4659" spans="3:3" x14ac:dyDescent="0.2">
      <c r="C4659" s="17"/>
    </row>
    <row r="4660" spans="3:3" x14ac:dyDescent="0.2">
      <c r="C4660" s="17"/>
    </row>
    <row r="4661" spans="3:3" x14ac:dyDescent="0.2">
      <c r="C4661" s="17"/>
    </row>
    <row r="4662" spans="3:3" x14ac:dyDescent="0.2">
      <c r="C4662" s="17"/>
    </row>
    <row r="4663" spans="3:3" x14ac:dyDescent="0.2">
      <c r="C4663" s="17"/>
    </row>
    <row r="4664" spans="3:3" x14ac:dyDescent="0.2">
      <c r="C4664" s="17"/>
    </row>
    <row r="4665" spans="3:3" x14ac:dyDescent="0.2">
      <c r="C4665" s="17"/>
    </row>
    <row r="4666" spans="3:3" x14ac:dyDescent="0.2">
      <c r="C4666" s="17"/>
    </row>
    <row r="4667" spans="3:3" x14ac:dyDescent="0.2">
      <c r="C4667" s="17"/>
    </row>
    <row r="4668" spans="3:3" x14ac:dyDescent="0.2">
      <c r="C4668" s="17"/>
    </row>
    <row r="4669" spans="3:3" x14ac:dyDescent="0.2">
      <c r="C4669" s="17"/>
    </row>
    <row r="4670" spans="3:3" x14ac:dyDescent="0.2">
      <c r="C4670" s="17"/>
    </row>
    <row r="4671" spans="3:3" x14ac:dyDescent="0.2">
      <c r="C4671" s="17"/>
    </row>
    <row r="4672" spans="3:3" x14ac:dyDescent="0.2">
      <c r="C4672" s="17"/>
    </row>
    <row r="4673" spans="3:3" x14ac:dyDescent="0.2">
      <c r="C4673" s="17"/>
    </row>
    <row r="4674" spans="3:3" x14ac:dyDescent="0.2">
      <c r="C4674" s="17"/>
    </row>
    <row r="4675" spans="3:3" x14ac:dyDescent="0.2">
      <c r="C4675" s="17"/>
    </row>
    <row r="4676" spans="3:3" x14ac:dyDescent="0.2">
      <c r="C4676" s="17"/>
    </row>
    <row r="4677" spans="3:3" x14ac:dyDescent="0.2">
      <c r="C4677" s="17"/>
    </row>
    <row r="4678" spans="3:3" x14ac:dyDescent="0.2">
      <c r="C4678" s="17"/>
    </row>
    <row r="4679" spans="3:3" x14ac:dyDescent="0.2">
      <c r="C4679" s="17"/>
    </row>
    <row r="4680" spans="3:3" x14ac:dyDescent="0.2">
      <c r="C4680" s="17"/>
    </row>
    <row r="4681" spans="3:3" x14ac:dyDescent="0.2">
      <c r="C4681" s="17"/>
    </row>
    <row r="4682" spans="3:3" x14ac:dyDescent="0.2">
      <c r="C4682" s="17"/>
    </row>
    <row r="4683" spans="3:3" x14ac:dyDescent="0.2">
      <c r="C4683" s="17"/>
    </row>
    <row r="4684" spans="3:3" x14ac:dyDescent="0.2">
      <c r="C4684" s="17"/>
    </row>
    <row r="4685" spans="3:3" x14ac:dyDescent="0.2">
      <c r="C4685" s="17"/>
    </row>
    <row r="4686" spans="3:3" x14ac:dyDescent="0.2">
      <c r="C4686" s="17"/>
    </row>
    <row r="4687" spans="3:3" x14ac:dyDescent="0.2">
      <c r="C4687" s="17"/>
    </row>
    <row r="4688" spans="3:3" x14ac:dyDescent="0.2">
      <c r="C4688" s="17"/>
    </row>
    <row r="4689" spans="3:3" x14ac:dyDescent="0.2">
      <c r="C4689" s="17"/>
    </row>
    <row r="4690" spans="3:3" x14ac:dyDescent="0.2">
      <c r="C4690" s="17"/>
    </row>
    <row r="4691" spans="3:3" x14ac:dyDescent="0.2">
      <c r="C4691" s="17"/>
    </row>
    <row r="4692" spans="3:3" x14ac:dyDescent="0.2">
      <c r="C4692" s="17"/>
    </row>
    <row r="4693" spans="3:3" x14ac:dyDescent="0.2">
      <c r="C4693" s="17"/>
    </row>
    <row r="4694" spans="3:3" x14ac:dyDescent="0.2">
      <c r="C4694" s="17"/>
    </row>
    <row r="4695" spans="3:3" x14ac:dyDescent="0.2">
      <c r="C4695" s="17"/>
    </row>
    <row r="4696" spans="3:3" x14ac:dyDescent="0.2">
      <c r="C4696" s="17"/>
    </row>
    <row r="4697" spans="3:3" x14ac:dyDescent="0.2">
      <c r="C4697" s="17"/>
    </row>
    <row r="4698" spans="3:3" x14ac:dyDescent="0.2">
      <c r="C4698" s="17"/>
    </row>
    <row r="4699" spans="3:3" x14ac:dyDescent="0.2">
      <c r="C4699" s="17"/>
    </row>
    <row r="4700" spans="3:3" x14ac:dyDescent="0.2">
      <c r="C4700" s="17"/>
    </row>
    <row r="4701" spans="3:3" x14ac:dyDescent="0.2">
      <c r="C4701" s="17"/>
    </row>
    <row r="4702" spans="3:3" x14ac:dyDescent="0.2">
      <c r="C4702" s="17"/>
    </row>
    <row r="4703" spans="3:3" x14ac:dyDescent="0.2">
      <c r="C4703" s="17"/>
    </row>
    <row r="4704" spans="3:3" x14ac:dyDescent="0.2">
      <c r="C4704" s="17"/>
    </row>
    <row r="4705" spans="3:3" x14ac:dyDescent="0.2">
      <c r="C4705" s="17"/>
    </row>
    <row r="4706" spans="3:3" x14ac:dyDescent="0.2">
      <c r="C4706" s="17"/>
    </row>
    <row r="4707" spans="3:3" x14ac:dyDescent="0.2">
      <c r="C4707" s="17"/>
    </row>
    <row r="4708" spans="3:3" x14ac:dyDescent="0.2">
      <c r="C4708" s="17"/>
    </row>
    <row r="4709" spans="3:3" x14ac:dyDescent="0.2">
      <c r="C4709" s="17"/>
    </row>
    <row r="4710" spans="3:3" x14ac:dyDescent="0.2">
      <c r="C4710" s="17"/>
    </row>
    <row r="4711" spans="3:3" x14ac:dyDescent="0.2">
      <c r="C4711" s="17"/>
    </row>
    <row r="4712" spans="3:3" x14ac:dyDescent="0.2">
      <c r="C4712" s="17"/>
    </row>
    <row r="4713" spans="3:3" x14ac:dyDescent="0.2">
      <c r="C4713" s="17"/>
    </row>
    <row r="4714" spans="3:3" x14ac:dyDescent="0.2">
      <c r="C4714" s="17"/>
    </row>
    <row r="4715" spans="3:3" x14ac:dyDescent="0.2">
      <c r="C4715" s="17"/>
    </row>
    <row r="4716" spans="3:3" x14ac:dyDescent="0.2">
      <c r="C4716" s="17"/>
    </row>
    <row r="4717" spans="3:3" x14ac:dyDescent="0.2">
      <c r="C4717" s="17"/>
    </row>
    <row r="4718" spans="3:3" x14ac:dyDescent="0.2">
      <c r="C4718" s="17"/>
    </row>
    <row r="4719" spans="3:3" x14ac:dyDescent="0.2">
      <c r="C4719" s="17"/>
    </row>
    <row r="4720" spans="3:3" x14ac:dyDescent="0.2">
      <c r="C4720" s="17"/>
    </row>
    <row r="4721" spans="3:3" x14ac:dyDescent="0.2">
      <c r="C4721" s="17"/>
    </row>
    <row r="4722" spans="3:3" x14ac:dyDescent="0.2">
      <c r="C4722" s="17"/>
    </row>
    <row r="4723" spans="3:3" x14ac:dyDescent="0.2">
      <c r="C4723" s="17"/>
    </row>
    <row r="4724" spans="3:3" x14ac:dyDescent="0.2">
      <c r="C4724" s="17"/>
    </row>
    <row r="4725" spans="3:3" x14ac:dyDescent="0.2">
      <c r="C4725" s="17"/>
    </row>
    <row r="4726" spans="3:3" x14ac:dyDescent="0.2">
      <c r="C4726" s="17"/>
    </row>
    <row r="4727" spans="3:3" x14ac:dyDescent="0.2">
      <c r="C4727" s="17"/>
    </row>
    <row r="4728" spans="3:3" x14ac:dyDescent="0.2">
      <c r="C4728" s="17"/>
    </row>
    <row r="4729" spans="3:3" x14ac:dyDescent="0.2">
      <c r="C4729" s="17"/>
    </row>
    <row r="4730" spans="3:3" x14ac:dyDescent="0.2">
      <c r="C4730" s="17"/>
    </row>
    <row r="4731" spans="3:3" x14ac:dyDescent="0.2">
      <c r="C4731" s="17"/>
    </row>
    <row r="4732" spans="3:3" x14ac:dyDescent="0.2">
      <c r="C4732" s="17"/>
    </row>
    <row r="4733" spans="3:3" x14ac:dyDescent="0.2">
      <c r="C4733" s="17"/>
    </row>
    <row r="4734" spans="3:3" x14ac:dyDescent="0.2">
      <c r="C4734" s="17"/>
    </row>
    <row r="4735" spans="3:3" x14ac:dyDescent="0.2">
      <c r="C4735" s="17"/>
    </row>
    <row r="4736" spans="3:3" x14ac:dyDescent="0.2">
      <c r="C4736" s="17"/>
    </row>
    <row r="4737" spans="3:3" x14ac:dyDescent="0.2">
      <c r="C4737" s="17"/>
    </row>
    <row r="4738" spans="3:3" x14ac:dyDescent="0.2">
      <c r="C4738" s="17"/>
    </row>
    <row r="4739" spans="3:3" x14ac:dyDescent="0.2">
      <c r="C4739" s="17"/>
    </row>
    <row r="4740" spans="3:3" x14ac:dyDescent="0.2">
      <c r="C4740" s="17"/>
    </row>
    <row r="4741" spans="3:3" x14ac:dyDescent="0.2">
      <c r="C4741" s="17"/>
    </row>
    <row r="4742" spans="3:3" x14ac:dyDescent="0.2">
      <c r="C4742" s="17"/>
    </row>
    <row r="4743" spans="3:3" x14ac:dyDescent="0.2">
      <c r="C4743" s="17"/>
    </row>
    <row r="4744" spans="3:3" x14ac:dyDescent="0.2">
      <c r="C4744" s="17"/>
    </row>
    <row r="4745" spans="3:3" x14ac:dyDescent="0.2">
      <c r="C4745" s="17"/>
    </row>
    <row r="4746" spans="3:3" x14ac:dyDescent="0.2">
      <c r="C4746" s="17"/>
    </row>
    <row r="4747" spans="3:3" x14ac:dyDescent="0.2">
      <c r="C4747" s="17"/>
    </row>
    <row r="4748" spans="3:3" x14ac:dyDescent="0.2">
      <c r="C4748" s="17"/>
    </row>
    <row r="4749" spans="3:3" x14ac:dyDescent="0.2">
      <c r="C4749" s="17"/>
    </row>
    <row r="4750" spans="3:3" x14ac:dyDescent="0.2">
      <c r="C4750" s="17"/>
    </row>
    <row r="4751" spans="3:3" x14ac:dyDescent="0.2">
      <c r="C4751" s="17"/>
    </row>
    <row r="4752" spans="3:3" x14ac:dyDescent="0.2">
      <c r="C4752" s="17"/>
    </row>
    <row r="4753" spans="3:3" x14ac:dyDescent="0.2">
      <c r="C4753" s="17"/>
    </row>
    <row r="4754" spans="3:3" x14ac:dyDescent="0.2">
      <c r="C4754" s="17"/>
    </row>
    <row r="4755" spans="3:3" x14ac:dyDescent="0.2">
      <c r="C4755" s="17"/>
    </row>
    <row r="4756" spans="3:3" x14ac:dyDescent="0.2">
      <c r="C4756" s="17"/>
    </row>
    <row r="4757" spans="3:3" x14ac:dyDescent="0.2">
      <c r="C4757" s="17"/>
    </row>
    <row r="4758" spans="3:3" x14ac:dyDescent="0.2">
      <c r="C4758" s="17"/>
    </row>
    <row r="4759" spans="3:3" x14ac:dyDescent="0.2">
      <c r="C4759" s="17"/>
    </row>
    <row r="4760" spans="3:3" x14ac:dyDescent="0.2">
      <c r="C4760" s="17"/>
    </row>
    <row r="4761" spans="3:3" x14ac:dyDescent="0.2">
      <c r="C4761" s="17"/>
    </row>
    <row r="4762" spans="3:3" x14ac:dyDescent="0.2">
      <c r="C4762" s="17"/>
    </row>
    <row r="4763" spans="3:3" x14ac:dyDescent="0.2">
      <c r="C4763" s="17"/>
    </row>
    <row r="4764" spans="3:3" x14ac:dyDescent="0.2">
      <c r="C4764" s="17"/>
    </row>
    <row r="4765" spans="3:3" x14ac:dyDescent="0.2">
      <c r="C4765" s="17"/>
    </row>
    <row r="4766" spans="3:3" x14ac:dyDescent="0.2">
      <c r="C4766" s="17"/>
    </row>
    <row r="4767" spans="3:3" x14ac:dyDescent="0.2">
      <c r="C4767" s="17"/>
    </row>
    <row r="4768" spans="3:3" x14ac:dyDescent="0.2">
      <c r="C4768" s="17"/>
    </row>
    <row r="4769" spans="3:3" x14ac:dyDescent="0.2">
      <c r="C4769" s="17"/>
    </row>
    <row r="4770" spans="3:3" x14ac:dyDescent="0.2">
      <c r="C4770" s="17"/>
    </row>
    <row r="4771" spans="3:3" x14ac:dyDescent="0.2">
      <c r="C4771" s="17"/>
    </row>
    <row r="4772" spans="3:3" x14ac:dyDescent="0.2">
      <c r="C4772" s="17"/>
    </row>
    <row r="4773" spans="3:3" x14ac:dyDescent="0.2">
      <c r="C4773" s="17"/>
    </row>
    <row r="4774" spans="3:3" x14ac:dyDescent="0.2">
      <c r="C4774" s="17"/>
    </row>
    <row r="4775" spans="3:3" x14ac:dyDescent="0.2">
      <c r="C4775" s="17"/>
    </row>
    <row r="4776" spans="3:3" x14ac:dyDescent="0.2">
      <c r="C4776" s="17"/>
    </row>
    <row r="4777" spans="3:3" x14ac:dyDescent="0.2">
      <c r="C4777" s="17"/>
    </row>
    <row r="4778" spans="3:3" x14ac:dyDescent="0.2">
      <c r="C4778" s="17"/>
    </row>
    <row r="4779" spans="3:3" x14ac:dyDescent="0.2">
      <c r="C4779" s="17"/>
    </row>
    <row r="4780" spans="3:3" x14ac:dyDescent="0.2">
      <c r="C4780" s="17"/>
    </row>
    <row r="4781" spans="3:3" x14ac:dyDescent="0.2">
      <c r="C4781" s="17"/>
    </row>
    <row r="4782" spans="3:3" x14ac:dyDescent="0.2">
      <c r="C4782" s="17"/>
    </row>
    <row r="4783" spans="3:3" x14ac:dyDescent="0.2">
      <c r="C4783" s="17"/>
    </row>
    <row r="4784" spans="3:3" x14ac:dyDescent="0.2">
      <c r="C4784" s="17"/>
    </row>
    <row r="4785" spans="3:3" x14ac:dyDescent="0.2">
      <c r="C4785" s="17"/>
    </row>
    <row r="4786" spans="3:3" x14ac:dyDescent="0.2">
      <c r="C4786" s="17"/>
    </row>
    <row r="4787" spans="3:3" x14ac:dyDescent="0.2">
      <c r="C4787" s="17"/>
    </row>
    <row r="4788" spans="3:3" x14ac:dyDescent="0.2">
      <c r="C4788" s="17"/>
    </row>
    <row r="4789" spans="3:3" x14ac:dyDescent="0.2">
      <c r="C4789" s="17"/>
    </row>
    <row r="4790" spans="3:3" x14ac:dyDescent="0.2">
      <c r="C4790" s="17"/>
    </row>
    <row r="4791" spans="3:3" x14ac:dyDescent="0.2">
      <c r="C4791" s="17"/>
    </row>
    <row r="4792" spans="3:3" x14ac:dyDescent="0.2">
      <c r="C4792" s="17"/>
    </row>
    <row r="4793" spans="3:3" x14ac:dyDescent="0.2">
      <c r="C4793" s="17"/>
    </row>
    <row r="4794" spans="3:3" x14ac:dyDescent="0.2">
      <c r="C4794" s="17"/>
    </row>
    <row r="4795" spans="3:3" x14ac:dyDescent="0.2">
      <c r="C4795" s="17"/>
    </row>
    <row r="4796" spans="3:3" x14ac:dyDescent="0.2">
      <c r="C4796" s="17"/>
    </row>
    <row r="4797" spans="3:3" x14ac:dyDescent="0.2">
      <c r="C4797" s="17"/>
    </row>
    <row r="4798" spans="3:3" x14ac:dyDescent="0.2">
      <c r="C4798" s="17"/>
    </row>
    <row r="4799" spans="3:3" x14ac:dyDescent="0.2">
      <c r="C4799" s="17"/>
    </row>
    <row r="4800" spans="3:3" x14ac:dyDescent="0.2">
      <c r="C4800" s="17"/>
    </row>
    <row r="4801" spans="3:3" x14ac:dyDescent="0.2">
      <c r="C4801" s="17"/>
    </row>
    <row r="4802" spans="3:3" x14ac:dyDescent="0.2">
      <c r="C4802" s="17"/>
    </row>
    <row r="4803" spans="3:3" x14ac:dyDescent="0.2">
      <c r="C4803" s="17"/>
    </row>
    <row r="4804" spans="3:3" x14ac:dyDescent="0.2">
      <c r="C4804" s="17"/>
    </row>
    <row r="4805" spans="3:3" x14ac:dyDescent="0.2">
      <c r="C4805" s="17"/>
    </row>
    <row r="4806" spans="3:3" x14ac:dyDescent="0.2">
      <c r="C4806" s="17"/>
    </row>
    <row r="4807" spans="3:3" x14ac:dyDescent="0.2">
      <c r="C4807" s="17"/>
    </row>
    <row r="4808" spans="3:3" x14ac:dyDescent="0.2">
      <c r="C4808" s="17"/>
    </row>
    <row r="4809" spans="3:3" x14ac:dyDescent="0.2">
      <c r="C4809" s="17"/>
    </row>
    <row r="4810" spans="3:3" x14ac:dyDescent="0.2">
      <c r="C4810" s="17"/>
    </row>
    <row r="4811" spans="3:3" x14ac:dyDescent="0.2">
      <c r="C4811" s="17"/>
    </row>
    <row r="4812" spans="3:3" x14ac:dyDescent="0.2">
      <c r="C4812" s="17"/>
    </row>
    <row r="4813" spans="3:3" x14ac:dyDescent="0.2">
      <c r="C4813" s="17"/>
    </row>
    <row r="4814" spans="3:3" x14ac:dyDescent="0.2">
      <c r="C4814" s="17"/>
    </row>
    <row r="4815" spans="3:3" x14ac:dyDescent="0.2">
      <c r="C4815" s="17"/>
    </row>
    <row r="4816" spans="3:3" x14ac:dyDescent="0.2">
      <c r="C4816" s="17"/>
    </row>
    <row r="4817" spans="3:3" x14ac:dyDescent="0.2">
      <c r="C4817" s="17"/>
    </row>
    <row r="4818" spans="3:3" x14ac:dyDescent="0.2">
      <c r="C4818" s="17"/>
    </row>
    <row r="4819" spans="3:3" x14ac:dyDescent="0.2">
      <c r="C4819" s="17"/>
    </row>
    <row r="4820" spans="3:3" x14ac:dyDescent="0.2">
      <c r="C4820" s="17"/>
    </row>
    <row r="4821" spans="3:3" x14ac:dyDescent="0.2">
      <c r="C4821" s="17"/>
    </row>
    <row r="4822" spans="3:3" x14ac:dyDescent="0.2">
      <c r="C4822" s="17"/>
    </row>
    <row r="4823" spans="3:3" x14ac:dyDescent="0.2">
      <c r="C4823" s="17"/>
    </row>
    <row r="4824" spans="3:3" x14ac:dyDescent="0.2">
      <c r="C4824" s="17"/>
    </row>
    <row r="4825" spans="3:3" x14ac:dyDescent="0.2">
      <c r="C4825" s="17"/>
    </row>
    <row r="4826" spans="3:3" x14ac:dyDescent="0.2">
      <c r="C4826" s="17"/>
    </row>
    <row r="4827" spans="3:3" x14ac:dyDescent="0.2">
      <c r="C4827" s="17"/>
    </row>
    <row r="4828" spans="3:3" x14ac:dyDescent="0.2">
      <c r="C4828" s="17"/>
    </row>
    <row r="4829" spans="3:3" x14ac:dyDescent="0.2">
      <c r="C4829" s="17"/>
    </row>
    <row r="4830" spans="3:3" x14ac:dyDescent="0.2">
      <c r="C4830" s="17"/>
    </row>
    <row r="4831" spans="3:3" x14ac:dyDescent="0.2">
      <c r="C4831" s="17"/>
    </row>
    <row r="4832" spans="3:3" x14ac:dyDescent="0.2">
      <c r="C4832" s="17"/>
    </row>
    <row r="4833" spans="3:3" x14ac:dyDescent="0.2">
      <c r="C4833" s="17"/>
    </row>
    <row r="4834" spans="3:3" x14ac:dyDescent="0.2">
      <c r="C4834" s="17"/>
    </row>
    <row r="4835" spans="3:3" x14ac:dyDescent="0.2">
      <c r="C4835" s="17"/>
    </row>
    <row r="4836" spans="3:3" x14ac:dyDescent="0.2">
      <c r="C4836" s="17"/>
    </row>
    <row r="4837" spans="3:3" x14ac:dyDescent="0.2">
      <c r="C4837" s="17"/>
    </row>
    <row r="4838" spans="3:3" x14ac:dyDescent="0.2">
      <c r="C4838" s="17"/>
    </row>
    <row r="4839" spans="3:3" x14ac:dyDescent="0.2">
      <c r="C4839" s="17"/>
    </row>
    <row r="4840" spans="3:3" x14ac:dyDescent="0.2">
      <c r="C4840" s="17"/>
    </row>
    <row r="4841" spans="3:3" x14ac:dyDescent="0.2">
      <c r="C4841" s="17"/>
    </row>
    <row r="4842" spans="3:3" x14ac:dyDescent="0.2">
      <c r="C4842" s="17"/>
    </row>
    <row r="4843" spans="3:3" x14ac:dyDescent="0.2">
      <c r="C4843" s="17"/>
    </row>
    <row r="4844" spans="3:3" x14ac:dyDescent="0.2">
      <c r="C4844" s="17"/>
    </row>
    <row r="4845" spans="3:3" x14ac:dyDescent="0.2">
      <c r="C4845" s="17"/>
    </row>
    <row r="4846" spans="3:3" x14ac:dyDescent="0.2">
      <c r="C4846" s="17"/>
    </row>
    <row r="4847" spans="3:3" x14ac:dyDescent="0.2">
      <c r="C4847" s="17"/>
    </row>
    <row r="4848" spans="3:3" x14ac:dyDescent="0.2">
      <c r="C4848" s="17"/>
    </row>
    <row r="4849" spans="3:3" x14ac:dyDescent="0.2">
      <c r="C4849" s="17"/>
    </row>
    <row r="4850" spans="3:3" x14ac:dyDescent="0.2">
      <c r="C4850" s="17"/>
    </row>
    <row r="4851" spans="3:3" x14ac:dyDescent="0.2">
      <c r="C4851" s="17"/>
    </row>
    <row r="4852" spans="3:3" x14ac:dyDescent="0.2">
      <c r="C4852" s="17"/>
    </row>
    <row r="4853" spans="3:3" x14ac:dyDescent="0.2">
      <c r="C4853" s="17"/>
    </row>
    <row r="4854" spans="3:3" x14ac:dyDescent="0.2">
      <c r="C4854" s="17"/>
    </row>
    <row r="4855" spans="3:3" x14ac:dyDescent="0.2">
      <c r="C4855" s="17"/>
    </row>
    <row r="4856" spans="3:3" x14ac:dyDescent="0.2">
      <c r="C4856" s="17"/>
    </row>
    <row r="4857" spans="3:3" x14ac:dyDescent="0.2">
      <c r="C4857" s="17"/>
    </row>
    <row r="4858" spans="3:3" x14ac:dyDescent="0.2">
      <c r="C4858" s="17"/>
    </row>
    <row r="4859" spans="3:3" x14ac:dyDescent="0.2">
      <c r="C4859" s="17"/>
    </row>
    <row r="4860" spans="3:3" x14ac:dyDescent="0.2">
      <c r="C4860" s="17"/>
    </row>
    <row r="4861" spans="3:3" x14ac:dyDescent="0.2">
      <c r="C4861" s="17"/>
    </row>
    <row r="4862" spans="3:3" x14ac:dyDescent="0.2">
      <c r="C4862" s="17"/>
    </row>
    <row r="4863" spans="3:3" x14ac:dyDescent="0.2">
      <c r="C4863" s="17"/>
    </row>
    <row r="4864" spans="3:3" x14ac:dyDescent="0.2">
      <c r="C4864" s="17"/>
    </row>
    <row r="4865" spans="3:3" x14ac:dyDescent="0.2">
      <c r="C4865" s="17"/>
    </row>
    <row r="4866" spans="3:3" x14ac:dyDescent="0.2">
      <c r="C4866" s="17"/>
    </row>
    <row r="4867" spans="3:3" x14ac:dyDescent="0.2">
      <c r="C4867" s="17"/>
    </row>
    <row r="4868" spans="3:3" x14ac:dyDescent="0.2">
      <c r="C4868" s="17"/>
    </row>
    <row r="4869" spans="3:3" x14ac:dyDescent="0.2">
      <c r="C4869" s="17"/>
    </row>
    <row r="4870" spans="3:3" x14ac:dyDescent="0.2">
      <c r="C4870" s="17"/>
    </row>
    <row r="4871" spans="3:3" x14ac:dyDescent="0.2">
      <c r="C4871" s="17"/>
    </row>
    <row r="4872" spans="3:3" x14ac:dyDescent="0.2">
      <c r="C4872" s="17"/>
    </row>
    <row r="4873" spans="3:3" x14ac:dyDescent="0.2">
      <c r="C4873" s="17"/>
    </row>
    <row r="4874" spans="3:3" x14ac:dyDescent="0.2">
      <c r="C4874" s="17"/>
    </row>
    <row r="4875" spans="3:3" x14ac:dyDescent="0.2">
      <c r="C4875" s="17"/>
    </row>
    <row r="4876" spans="3:3" x14ac:dyDescent="0.2">
      <c r="C4876" s="17"/>
    </row>
    <row r="4877" spans="3:3" x14ac:dyDescent="0.2">
      <c r="C4877" s="17"/>
    </row>
    <row r="4878" spans="3:3" x14ac:dyDescent="0.2">
      <c r="C4878" s="17"/>
    </row>
    <row r="4879" spans="3:3" x14ac:dyDescent="0.2">
      <c r="C4879" s="17"/>
    </row>
    <row r="4880" spans="3:3" x14ac:dyDescent="0.2">
      <c r="C4880" s="17"/>
    </row>
    <row r="4881" spans="3:3" x14ac:dyDescent="0.2">
      <c r="C4881" s="17"/>
    </row>
    <row r="4882" spans="3:3" x14ac:dyDescent="0.2">
      <c r="C4882" s="17"/>
    </row>
    <row r="4883" spans="3:3" x14ac:dyDescent="0.2">
      <c r="C4883" s="17"/>
    </row>
    <row r="4884" spans="3:3" x14ac:dyDescent="0.2">
      <c r="C4884" s="17"/>
    </row>
    <row r="4885" spans="3:3" x14ac:dyDescent="0.2">
      <c r="C4885" s="17"/>
    </row>
    <row r="4886" spans="3:3" x14ac:dyDescent="0.2">
      <c r="C4886" s="17"/>
    </row>
    <row r="4887" spans="3:3" x14ac:dyDescent="0.2">
      <c r="C4887" s="17"/>
    </row>
    <row r="4888" spans="3:3" x14ac:dyDescent="0.2">
      <c r="C4888" s="17"/>
    </row>
    <row r="4889" spans="3:3" x14ac:dyDescent="0.2">
      <c r="C4889" s="17"/>
    </row>
    <row r="4890" spans="3:3" x14ac:dyDescent="0.2">
      <c r="C4890" s="17"/>
    </row>
    <row r="4891" spans="3:3" x14ac:dyDescent="0.2">
      <c r="C4891" s="17"/>
    </row>
    <row r="4892" spans="3:3" x14ac:dyDescent="0.2">
      <c r="C4892" s="17"/>
    </row>
    <row r="4893" spans="3:3" x14ac:dyDescent="0.2">
      <c r="C4893" s="17"/>
    </row>
    <row r="4894" spans="3:3" x14ac:dyDescent="0.2">
      <c r="C4894" s="17"/>
    </row>
    <row r="4895" spans="3:3" x14ac:dyDescent="0.2">
      <c r="C4895" s="17"/>
    </row>
    <row r="4896" spans="3:3" x14ac:dyDescent="0.2">
      <c r="C4896" s="17"/>
    </row>
    <row r="4897" spans="3:3" x14ac:dyDescent="0.2">
      <c r="C4897" s="17"/>
    </row>
    <row r="4898" spans="3:3" x14ac:dyDescent="0.2">
      <c r="C4898" s="17"/>
    </row>
    <row r="4899" spans="3:3" x14ac:dyDescent="0.2">
      <c r="C4899" s="17"/>
    </row>
    <row r="4900" spans="3:3" x14ac:dyDescent="0.2">
      <c r="C4900" s="17"/>
    </row>
    <row r="4901" spans="3:3" x14ac:dyDescent="0.2">
      <c r="C4901" s="17"/>
    </row>
    <row r="4902" spans="3:3" x14ac:dyDescent="0.2">
      <c r="C4902" s="17"/>
    </row>
    <row r="4903" spans="3:3" x14ac:dyDescent="0.2">
      <c r="C4903" s="17"/>
    </row>
    <row r="4904" spans="3:3" x14ac:dyDescent="0.2">
      <c r="C4904" s="17"/>
    </row>
    <row r="4905" spans="3:3" x14ac:dyDescent="0.2">
      <c r="C4905" s="17"/>
    </row>
    <row r="4906" spans="3:3" x14ac:dyDescent="0.2">
      <c r="C4906" s="17"/>
    </row>
    <row r="4907" spans="3:3" x14ac:dyDescent="0.2">
      <c r="C4907" s="17"/>
    </row>
    <row r="4908" spans="3:3" x14ac:dyDescent="0.2">
      <c r="C4908" s="17"/>
    </row>
    <row r="4909" spans="3:3" x14ac:dyDescent="0.2">
      <c r="C4909" s="17"/>
    </row>
    <row r="4910" spans="3:3" x14ac:dyDescent="0.2">
      <c r="C4910" s="17"/>
    </row>
    <row r="4911" spans="3:3" x14ac:dyDescent="0.2">
      <c r="C4911" s="17"/>
    </row>
    <row r="4912" spans="3:3" x14ac:dyDescent="0.2">
      <c r="C4912" s="17"/>
    </row>
    <row r="4913" spans="3:3" x14ac:dyDescent="0.2">
      <c r="C4913" s="17"/>
    </row>
    <row r="4914" spans="3:3" x14ac:dyDescent="0.2">
      <c r="C4914" s="17"/>
    </row>
    <row r="4915" spans="3:3" x14ac:dyDescent="0.2">
      <c r="C4915" s="17"/>
    </row>
    <row r="4916" spans="3:3" x14ac:dyDescent="0.2">
      <c r="C4916" s="17"/>
    </row>
    <row r="4917" spans="3:3" x14ac:dyDescent="0.2">
      <c r="C4917" s="17"/>
    </row>
    <row r="4918" spans="3:3" x14ac:dyDescent="0.2">
      <c r="C4918" s="17"/>
    </row>
    <row r="4919" spans="3:3" x14ac:dyDescent="0.2">
      <c r="C4919" s="17"/>
    </row>
    <row r="4920" spans="3:3" x14ac:dyDescent="0.2">
      <c r="C4920" s="17"/>
    </row>
    <row r="4921" spans="3:3" x14ac:dyDescent="0.2">
      <c r="C4921" s="17"/>
    </row>
    <row r="4922" spans="3:3" x14ac:dyDescent="0.2">
      <c r="C4922" s="17"/>
    </row>
    <row r="4923" spans="3:3" x14ac:dyDescent="0.2">
      <c r="C4923" s="17"/>
    </row>
    <row r="4924" spans="3:3" x14ac:dyDescent="0.2">
      <c r="C4924" s="17"/>
    </row>
    <row r="4925" spans="3:3" x14ac:dyDescent="0.2">
      <c r="C4925" s="17"/>
    </row>
    <row r="4926" spans="3:3" x14ac:dyDescent="0.2">
      <c r="C4926" s="17"/>
    </row>
    <row r="4927" spans="3:3" x14ac:dyDescent="0.2">
      <c r="C4927" s="17"/>
    </row>
    <row r="4928" spans="3:3" x14ac:dyDescent="0.2">
      <c r="C4928" s="17"/>
    </row>
    <row r="4929" spans="3:3" x14ac:dyDescent="0.2">
      <c r="C4929" s="17"/>
    </row>
    <row r="4930" spans="3:3" x14ac:dyDescent="0.2">
      <c r="C4930" s="17"/>
    </row>
    <row r="4931" spans="3:3" x14ac:dyDescent="0.2">
      <c r="C4931" s="17"/>
    </row>
    <row r="4932" spans="3:3" x14ac:dyDescent="0.2">
      <c r="C4932" s="17"/>
    </row>
    <row r="4933" spans="3:3" x14ac:dyDescent="0.2">
      <c r="C4933" s="17"/>
    </row>
    <row r="4934" spans="3:3" x14ac:dyDescent="0.2">
      <c r="C4934" s="17"/>
    </row>
    <row r="4935" spans="3:3" x14ac:dyDescent="0.2">
      <c r="C4935" s="17"/>
    </row>
    <row r="4936" spans="3:3" x14ac:dyDescent="0.2">
      <c r="C4936" s="17"/>
    </row>
    <row r="4937" spans="3:3" x14ac:dyDescent="0.2">
      <c r="C4937" s="17"/>
    </row>
    <row r="4938" spans="3:3" x14ac:dyDescent="0.2">
      <c r="C4938" s="17"/>
    </row>
    <row r="4939" spans="3:3" x14ac:dyDescent="0.2">
      <c r="C4939" s="17"/>
    </row>
    <row r="4940" spans="3:3" x14ac:dyDescent="0.2">
      <c r="C4940" s="17"/>
    </row>
    <row r="4941" spans="3:3" x14ac:dyDescent="0.2">
      <c r="C4941" s="17"/>
    </row>
    <row r="4942" spans="3:3" x14ac:dyDescent="0.2">
      <c r="C4942" s="17"/>
    </row>
    <row r="4943" spans="3:3" x14ac:dyDescent="0.2">
      <c r="C4943" s="17"/>
    </row>
    <row r="4944" spans="3:3" x14ac:dyDescent="0.2">
      <c r="C4944" s="17"/>
    </row>
    <row r="4945" spans="3:3" x14ac:dyDescent="0.2">
      <c r="C4945" s="17"/>
    </row>
    <row r="4946" spans="3:3" x14ac:dyDescent="0.2">
      <c r="C4946" s="17"/>
    </row>
    <row r="4947" spans="3:3" x14ac:dyDescent="0.2">
      <c r="C4947" s="17"/>
    </row>
    <row r="4948" spans="3:3" x14ac:dyDescent="0.2">
      <c r="C4948" s="17"/>
    </row>
    <row r="4949" spans="3:3" x14ac:dyDescent="0.2">
      <c r="C4949" s="17"/>
    </row>
    <row r="4950" spans="3:3" x14ac:dyDescent="0.2">
      <c r="C4950" s="17"/>
    </row>
    <row r="4951" spans="3:3" x14ac:dyDescent="0.2">
      <c r="C4951" s="17"/>
    </row>
    <row r="4952" spans="3:3" x14ac:dyDescent="0.2">
      <c r="C4952" s="17"/>
    </row>
    <row r="4953" spans="3:3" x14ac:dyDescent="0.2">
      <c r="C4953" s="17"/>
    </row>
    <row r="4954" spans="3:3" x14ac:dyDescent="0.2">
      <c r="C4954" s="17"/>
    </row>
    <row r="4955" spans="3:3" x14ac:dyDescent="0.2">
      <c r="C4955" s="17"/>
    </row>
    <row r="4956" spans="3:3" x14ac:dyDescent="0.2">
      <c r="C4956" s="17"/>
    </row>
    <row r="4957" spans="3:3" x14ac:dyDescent="0.2">
      <c r="C4957" s="17"/>
    </row>
    <row r="4958" spans="3:3" x14ac:dyDescent="0.2">
      <c r="C4958" s="17"/>
    </row>
    <row r="4959" spans="3:3" x14ac:dyDescent="0.2">
      <c r="C4959" s="17"/>
    </row>
    <row r="4960" spans="3:3" x14ac:dyDescent="0.2">
      <c r="C4960" s="17"/>
    </row>
    <row r="4961" spans="3:3" x14ac:dyDescent="0.2">
      <c r="C4961" s="17"/>
    </row>
    <row r="4962" spans="3:3" x14ac:dyDescent="0.2">
      <c r="C4962" s="17"/>
    </row>
    <row r="4963" spans="3:3" x14ac:dyDescent="0.2">
      <c r="C4963" s="17"/>
    </row>
    <row r="4964" spans="3:3" x14ac:dyDescent="0.2">
      <c r="C4964" s="17"/>
    </row>
    <row r="4965" spans="3:3" x14ac:dyDescent="0.2">
      <c r="C4965" s="17"/>
    </row>
    <row r="4966" spans="3:3" x14ac:dyDescent="0.2">
      <c r="C4966" s="17"/>
    </row>
    <row r="4967" spans="3:3" x14ac:dyDescent="0.2">
      <c r="C4967" s="17"/>
    </row>
    <row r="4968" spans="3:3" x14ac:dyDescent="0.2">
      <c r="C4968" s="17"/>
    </row>
    <row r="4969" spans="3:3" x14ac:dyDescent="0.2">
      <c r="C4969" s="17"/>
    </row>
  </sheetData>
  <hyperlinks>
    <hyperlink ref="M10" r:id="rId1" xr:uid="{77D77BDD-9AD7-B745-B320-48C92F8F6702}"/>
    <hyperlink ref="M19" r:id="rId2" xr:uid="{93291253-69E0-094A-9AD7-72FEBE03C83E}"/>
    <hyperlink ref="M86" r:id="rId3" xr:uid="{19A29C4A-4F27-1543-B3AB-AD947EA2E3E3}"/>
    <hyperlink ref="M111" r:id="rId4" xr:uid="{95D41AB5-359A-024A-84D3-0492EBB11AE4}"/>
    <hyperlink ref="M117" r:id="rId5" xr:uid="{1E6D6F53-B12A-5446-BBB2-93EFDFD5E01F}"/>
    <hyperlink ref="M140" r:id="rId6" xr:uid="{99080248-2EE5-4F4F-B575-35C8A10A2530}"/>
    <hyperlink ref="M146" r:id="rId7" xr:uid="{362CA8BE-4C40-164D-AB4A-E38863507BE6}"/>
    <hyperlink ref="M177" r:id="rId8" xr:uid="{B8B89DB8-1650-4441-A7BF-691964A0B266}"/>
    <hyperlink ref="M186" r:id="rId9" xr:uid="{110512BE-CD90-3442-8751-70B09B165457}"/>
    <hyperlink ref="M197" r:id="rId10" xr:uid="{ABA94110-7F28-504A-9C6D-E2DB6BE82844}"/>
    <hyperlink ref="M235" r:id="rId11" xr:uid="{9F1C19F9-87A4-6248-9B87-19DDF9C3CC0A}"/>
    <hyperlink ref="M245" r:id="rId12" xr:uid="{BD4777D6-D522-2B4E-8379-5B78D6A333CC}"/>
    <hyperlink ref="M284" r:id="rId13" xr:uid="{E94FC836-8DF9-634A-A947-1D733CDEC3F5}"/>
    <hyperlink ref="M313" r:id="rId14" xr:uid="{B837DCBF-B199-A64E-8F6C-D25144C38541}"/>
    <hyperlink ref="M351" r:id="rId15" xr:uid="{0A6C1841-E06D-2C40-93BE-02C89F74C550}"/>
    <hyperlink ref="M247" r:id="rId16" xr:uid="{DD455A74-B3FF-9C45-A7E6-3825776D822A}"/>
    <hyperlink ref="M367" r:id="rId17" xr:uid="{C6B4D0AC-1EE3-8E48-B1FF-517A9618594C}"/>
    <hyperlink ref="M374" r:id="rId18" xr:uid="{F3085769-34DD-3540-BF03-28950072E71E}"/>
    <hyperlink ref="M398" r:id="rId19" xr:uid="{2DD31A48-B7D1-4A4A-B0E4-404225CE126D}"/>
    <hyperlink ref="M396" r:id="rId20" xr:uid="{C83D3777-E4E6-6C42-BADC-009CF46C21C9}"/>
    <hyperlink ref="M412" r:id="rId21" xr:uid="{1B2AE821-4036-9342-8101-DF4B044B93A8}"/>
    <hyperlink ref="M142" r:id="rId22" xr:uid="{FAFFECDF-7052-0C42-BA9F-6357FC422C39}"/>
  </hyperlink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A40C0-1D93-B249-91FD-8D26FCE42664}">
  <dimension ref="A1:K31"/>
  <sheetViews>
    <sheetView workbookViewId="0">
      <selection activeCell="J28" sqref="J28"/>
    </sheetView>
  </sheetViews>
  <sheetFormatPr baseColWidth="10" defaultRowHeight="16" x14ac:dyDescent="0.2"/>
  <cols>
    <col min="1" max="1" width="26.1640625" style="13" bestFit="1" customWidth="1"/>
    <col min="2" max="2" width="42.1640625" bestFit="1" customWidth="1"/>
    <col min="4" max="4" width="20.5" style="13" customWidth="1"/>
    <col min="5" max="5" width="44.1640625" bestFit="1" customWidth="1"/>
    <col min="7" max="7" width="26.1640625" style="13" bestFit="1" customWidth="1"/>
    <col min="8" max="8" width="62.33203125" bestFit="1" customWidth="1"/>
    <col min="10" max="10" width="31.83203125" style="13" bestFit="1" customWidth="1"/>
    <col min="11" max="11" width="47" bestFit="1" customWidth="1"/>
  </cols>
  <sheetData>
    <row r="1" spans="1:11" x14ac:dyDescent="0.2">
      <c r="A1" s="13" t="s">
        <v>1410</v>
      </c>
      <c r="D1" s="13" t="s">
        <v>1411</v>
      </c>
      <c r="G1" s="13" t="s">
        <v>1412</v>
      </c>
      <c r="J1" s="13" t="s">
        <v>1413</v>
      </c>
    </row>
    <row r="2" spans="1:11" x14ac:dyDescent="0.2">
      <c r="A2" s="15" t="s">
        <v>1309</v>
      </c>
      <c r="B2" t="s">
        <v>1310</v>
      </c>
      <c r="D2" s="15" t="s">
        <v>1344</v>
      </c>
      <c r="E2" s="17" t="s">
        <v>1345</v>
      </c>
      <c r="G2" s="13" t="s">
        <v>1363</v>
      </c>
      <c r="H2" t="s">
        <v>1364</v>
      </c>
      <c r="J2" s="15" t="s">
        <v>1313</v>
      </c>
      <c r="K2" t="s">
        <v>1314</v>
      </c>
    </row>
    <row r="3" spans="1:11" x14ac:dyDescent="0.2">
      <c r="A3" s="15" t="s">
        <v>1311</v>
      </c>
      <c r="B3" t="s">
        <v>1312</v>
      </c>
      <c r="D3" s="15" t="s">
        <v>1346</v>
      </c>
      <c r="E3" s="17" t="s">
        <v>1347</v>
      </c>
      <c r="G3" s="13" t="s">
        <v>1395</v>
      </c>
      <c r="H3" s="18" t="s">
        <v>1396</v>
      </c>
      <c r="J3" s="15" t="s">
        <v>1321</v>
      </c>
      <c r="K3" t="s">
        <v>1402</v>
      </c>
    </row>
    <row r="4" spans="1:11" x14ac:dyDescent="0.2">
      <c r="A4" s="15" t="s">
        <v>1317</v>
      </c>
      <c r="B4" t="s">
        <v>1318</v>
      </c>
      <c r="D4" s="15" t="s">
        <v>1348</v>
      </c>
      <c r="E4" s="17" t="s">
        <v>1349</v>
      </c>
      <c r="G4" s="13" t="s">
        <v>1400</v>
      </c>
      <c r="H4" s="18" t="s">
        <v>1401</v>
      </c>
      <c r="J4" s="15" t="s">
        <v>1322</v>
      </c>
      <c r="K4" t="s">
        <v>1323</v>
      </c>
    </row>
    <row r="5" spans="1:11" x14ac:dyDescent="0.2">
      <c r="A5" s="15" t="s">
        <v>1307</v>
      </c>
      <c r="B5" t="s">
        <v>1308</v>
      </c>
      <c r="D5" s="15" t="s">
        <v>1315</v>
      </c>
      <c r="E5" s="17" t="s">
        <v>1316</v>
      </c>
      <c r="G5" s="13" t="s">
        <v>1398</v>
      </c>
      <c r="H5" s="18" t="s">
        <v>1399</v>
      </c>
      <c r="J5" s="15" t="s">
        <v>1324</v>
      </c>
      <c r="K5" t="s">
        <v>1325</v>
      </c>
    </row>
    <row r="6" spans="1:11" x14ac:dyDescent="0.2">
      <c r="A6" s="15" t="s">
        <v>1368</v>
      </c>
      <c r="B6" t="s">
        <v>1369</v>
      </c>
      <c r="D6" s="15" t="s">
        <v>1333</v>
      </c>
      <c r="E6" s="17" t="s">
        <v>1334</v>
      </c>
      <c r="J6" s="15" t="s">
        <v>1350</v>
      </c>
      <c r="K6" t="s">
        <v>1351</v>
      </c>
    </row>
    <row r="7" spans="1:11" x14ac:dyDescent="0.2">
      <c r="A7" s="15" t="s">
        <v>1370</v>
      </c>
      <c r="B7" t="s">
        <v>1370</v>
      </c>
      <c r="D7" s="15" t="s">
        <v>1342</v>
      </c>
      <c r="E7" s="17" t="s">
        <v>1343</v>
      </c>
      <c r="J7" s="15" t="s">
        <v>1352</v>
      </c>
      <c r="K7" t="s">
        <v>1353</v>
      </c>
    </row>
    <row r="8" spans="1:11" x14ac:dyDescent="0.2">
      <c r="A8" s="13" t="s">
        <v>1371</v>
      </c>
      <c r="B8" t="s">
        <v>1371</v>
      </c>
      <c r="J8" s="15" t="s">
        <v>1354</v>
      </c>
      <c r="K8" t="s">
        <v>1355</v>
      </c>
    </row>
    <row r="9" spans="1:11" x14ac:dyDescent="0.2">
      <c r="A9" s="13" t="s">
        <v>1372</v>
      </c>
      <c r="B9" t="s">
        <v>1372</v>
      </c>
      <c r="D9" s="15"/>
      <c r="E9" s="18"/>
      <c r="J9" s="15" t="s">
        <v>1356</v>
      </c>
      <c r="K9" t="s">
        <v>1357</v>
      </c>
    </row>
    <row r="10" spans="1:11" x14ac:dyDescent="0.2">
      <c r="A10" s="13" t="s">
        <v>1373</v>
      </c>
      <c r="B10" t="s">
        <v>1373</v>
      </c>
      <c r="D10" s="15"/>
      <c r="E10" s="18"/>
      <c r="J10" s="15" t="s">
        <v>1358</v>
      </c>
      <c r="K10" t="s">
        <v>1359</v>
      </c>
    </row>
    <row r="11" spans="1:11" x14ac:dyDescent="0.2">
      <c r="A11" s="13" t="s">
        <v>1374</v>
      </c>
      <c r="B11" t="s">
        <v>1374</v>
      </c>
      <c r="D11" s="15"/>
      <c r="E11" s="18"/>
      <c r="J11" s="15" t="s">
        <v>1403</v>
      </c>
      <c r="K11" t="s">
        <v>1404</v>
      </c>
    </row>
    <row r="12" spans="1:11" x14ac:dyDescent="0.2">
      <c r="A12" s="13" t="s">
        <v>1338</v>
      </c>
      <c r="B12" t="s">
        <v>1339</v>
      </c>
      <c r="J12" s="15" t="s">
        <v>1360</v>
      </c>
      <c r="K12" t="s">
        <v>1361</v>
      </c>
    </row>
    <row r="13" spans="1:11" x14ac:dyDescent="0.2">
      <c r="A13" s="13" t="s">
        <v>1340</v>
      </c>
      <c r="B13" t="s">
        <v>1341</v>
      </c>
      <c r="J13" s="15" t="s">
        <v>1405</v>
      </c>
      <c r="K13" t="s">
        <v>1362</v>
      </c>
    </row>
    <row r="14" spans="1:11" x14ac:dyDescent="0.2">
      <c r="A14" s="13" t="s">
        <v>1337</v>
      </c>
      <c r="B14" t="s">
        <v>1377</v>
      </c>
      <c r="J14" s="15" t="s">
        <v>1365</v>
      </c>
      <c r="K14" t="s">
        <v>1365</v>
      </c>
    </row>
    <row r="15" spans="1:11" x14ac:dyDescent="0.2">
      <c r="A15" s="13" t="s">
        <v>1391</v>
      </c>
      <c r="B15" t="s">
        <v>1392</v>
      </c>
      <c r="J15" s="15" t="s">
        <v>1366</v>
      </c>
      <c r="K15" t="s">
        <v>1366</v>
      </c>
    </row>
    <row r="16" spans="1:11" x14ac:dyDescent="0.2">
      <c r="A16" s="13" t="s">
        <v>1394</v>
      </c>
      <c r="B16" t="s">
        <v>1393</v>
      </c>
      <c r="J16" s="15" t="s">
        <v>1367</v>
      </c>
      <c r="K16" t="s">
        <v>1367</v>
      </c>
    </row>
    <row r="17" spans="4:11" x14ac:dyDescent="0.2">
      <c r="D17" s="13" t="s">
        <v>1414</v>
      </c>
      <c r="J17" s="15" t="s">
        <v>1335</v>
      </c>
      <c r="K17" t="s">
        <v>1336</v>
      </c>
    </row>
    <row r="18" spans="4:11" x14ac:dyDescent="0.2">
      <c r="D18" s="14" t="s">
        <v>1327</v>
      </c>
      <c r="E18" s="12" t="s">
        <v>1328</v>
      </c>
      <c r="J18" s="15" t="s">
        <v>1375</v>
      </c>
      <c r="K18" t="s">
        <v>1376</v>
      </c>
    </row>
    <row r="19" spans="4:11" x14ac:dyDescent="0.2">
      <c r="D19" s="14" t="s">
        <v>1329</v>
      </c>
      <c r="E19" s="12" t="s">
        <v>1330</v>
      </c>
    </row>
    <row r="20" spans="4:11" x14ac:dyDescent="0.2">
      <c r="D20" s="14" t="s">
        <v>1331</v>
      </c>
      <c r="E20" s="12" t="s">
        <v>1332</v>
      </c>
    </row>
    <row r="23" spans="4:11" x14ac:dyDescent="0.2">
      <c r="J23" s="13" t="s">
        <v>1414</v>
      </c>
    </row>
    <row r="24" spans="4:11" x14ac:dyDescent="0.2">
      <c r="J24" s="14" t="s">
        <v>1378</v>
      </c>
      <c r="K24" s="12" t="s">
        <v>1379</v>
      </c>
    </row>
    <row r="25" spans="4:11" x14ac:dyDescent="0.2">
      <c r="J25" s="14" t="s">
        <v>1380</v>
      </c>
      <c r="K25" s="12" t="s">
        <v>1381</v>
      </c>
    </row>
    <row r="26" spans="4:11" x14ac:dyDescent="0.2">
      <c r="J26" s="14" t="s">
        <v>1319</v>
      </c>
      <c r="K26" s="12" t="s">
        <v>1320</v>
      </c>
    </row>
    <row r="27" spans="4:11" x14ac:dyDescent="0.2">
      <c r="J27" s="14" t="s">
        <v>1382</v>
      </c>
      <c r="K27" s="12" t="s">
        <v>1383</v>
      </c>
    </row>
    <row r="28" spans="4:11" x14ac:dyDescent="0.2">
      <c r="J28" s="14" t="s">
        <v>1384</v>
      </c>
      <c r="K28" s="12" t="s">
        <v>1386</v>
      </c>
    </row>
    <row r="29" spans="4:11" x14ac:dyDescent="0.2">
      <c r="J29" s="14" t="s">
        <v>1387</v>
      </c>
      <c r="K29" s="12" t="s">
        <v>1388</v>
      </c>
    </row>
    <row r="30" spans="4:11" x14ac:dyDescent="0.2">
      <c r="J30" s="14" t="s">
        <v>1389</v>
      </c>
      <c r="K30" s="12" t="s">
        <v>1390</v>
      </c>
    </row>
    <row r="31" spans="4:11" x14ac:dyDescent="0.2">
      <c r="J31" s="14" t="s">
        <v>1326</v>
      </c>
      <c r="K31" s="12" t="s">
        <v>1385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81429-7BC7-B543-8CEC-6064DAE55887}">
  <dimension ref="A1:CT4597"/>
  <sheetViews>
    <sheetView zoomScaleNormal="100" workbookViewId="0">
      <selection sqref="A1:M423"/>
    </sheetView>
  </sheetViews>
  <sheetFormatPr baseColWidth="10" defaultRowHeight="16" x14ac:dyDescent="0.2"/>
  <cols>
    <col min="2" max="2" width="33.5" bestFit="1" customWidth="1"/>
    <col min="3" max="3" width="33.5" customWidth="1"/>
    <col min="11" max="12" width="17.6640625" style="70" bestFit="1" customWidth="1"/>
    <col min="14" max="14" width="16.6640625" style="36" customWidth="1"/>
    <col min="15" max="15" width="17.6640625" style="41" bestFit="1" customWidth="1"/>
    <col min="16" max="16" width="18.83203125" style="42" bestFit="1" customWidth="1"/>
    <col min="17" max="17" width="31.5" style="36" customWidth="1"/>
    <col min="18" max="18" width="17.6640625" style="41" bestFit="1" customWidth="1"/>
    <col min="19" max="19" width="17.6640625" style="42" bestFit="1" customWidth="1"/>
    <col min="20" max="20" width="15" style="55" bestFit="1" customWidth="1"/>
    <col min="21" max="21" width="17.6640625" style="36" bestFit="1" customWidth="1"/>
    <col min="22" max="22" width="17.6640625" style="41" bestFit="1" customWidth="1"/>
    <col min="23" max="24" width="16.6640625" style="41" bestFit="1" customWidth="1"/>
    <col min="25" max="25" width="16.6640625" style="42" bestFit="1" customWidth="1"/>
    <col min="26" max="26" width="25.5" style="36" bestFit="1" customWidth="1"/>
    <col min="27" max="27" width="19.33203125" style="55" bestFit="1" customWidth="1"/>
    <col min="28" max="28" width="39.83203125" style="55" bestFit="1" customWidth="1"/>
    <col min="29" max="32" width="16.6640625" style="55" bestFit="1" customWidth="1"/>
    <col min="33" max="33" width="18.83203125" style="56" bestFit="1" customWidth="1"/>
    <col min="34" max="34" width="20.5" style="55" customWidth="1"/>
    <col min="35" max="35" width="18.83203125" style="36" bestFit="1" customWidth="1"/>
    <col min="36" max="36" width="18.83203125" style="41" bestFit="1" customWidth="1"/>
    <col min="37" max="37" width="18.83203125" style="42" bestFit="1" customWidth="1"/>
    <col min="38" max="38" width="18.83203125" style="36" bestFit="1" customWidth="1"/>
    <col min="39" max="40" width="18.83203125" style="41" bestFit="1" customWidth="1"/>
    <col min="41" max="41" width="17.6640625" style="42" bestFit="1" customWidth="1"/>
    <col min="42" max="42" width="18.83203125" style="49" bestFit="1" customWidth="1"/>
    <col min="43" max="43" width="17.6640625" style="70" bestFit="1" customWidth="1"/>
    <col min="44" max="45" width="18.83203125" style="70" bestFit="1" customWidth="1"/>
    <col min="46" max="46" width="15" style="70" bestFit="1" customWidth="1"/>
    <col min="47" max="47" width="17.6640625" style="70" bestFit="1" customWidth="1"/>
    <col min="48" max="50" width="16.6640625" style="70" bestFit="1" customWidth="1"/>
    <col min="51" max="51" width="17.6640625" style="70" bestFit="1" customWidth="1"/>
    <col min="52" max="52" width="18.83203125" style="70" bestFit="1" customWidth="1"/>
    <col min="53" max="53" width="18.83203125" style="55" bestFit="1" customWidth="1"/>
    <col min="54" max="54" width="38.5" style="55" customWidth="1"/>
    <col min="55" max="55" width="18.83203125" style="49" bestFit="1" customWidth="1"/>
    <col min="56" max="56" width="17.6640625" style="70" bestFit="1" customWidth="1"/>
    <col min="57" max="58" width="16.6640625" style="70" bestFit="1" customWidth="1"/>
    <col min="59" max="59" width="18.83203125" style="70" bestFit="1" customWidth="1"/>
    <col min="60" max="60" width="17.6640625" style="36" bestFit="1" customWidth="1"/>
    <col min="61" max="61" width="17.6640625" style="41" bestFit="1" customWidth="1"/>
    <col min="62" max="62" width="13" style="41" bestFit="1" customWidth="1"/>
    <col min="63" max="63" width="17.6640625" style="42" bestFit="1" customWidth="1"/>
    <col min="64" max="64" width="18.83203125" style="49" bestFit="1" customWidth="1"/>
    <col min="65" max="65" width="17.6640625" style="70" bestFit="1" customWidth="1"/>
    <col min="66" max="67" width="16.6640625" style="70" bestFit="1" customWidth="1"/>
    <col min="68" max="68" width="15" style="70" bestFit="1" customWidth="1"/>
    <col min="69" max="69" width="18.83203125" style="70" bestFit="1" customWidth="1"/>
    <col min="70" max="70" width="18.83203125" style="55" bestFit="1" customWidth="1"/>
    <col min="71" max="71" width="18.83203125" style="36" bestFit="1" customWidth="1"/>
    <col min="72" max="72" width="17.6640625" style="41" bestFit="1" customWidth="1"/>
    <col min="73" max="73" width="15" style="42" bestFit="1" customWidth="1"/>
    <col min="74" max="74" width="18.83203125" style="36" bestFit="1" customWidth="1"/>
    <col min="75" max="75" width="16.6640625" style="41" bestFit="1" customWidth="1"/>
    <col min="76" max="77" width="17.6640625" style="41" bestFit="1" customWidth="1"/>
    <col min="78" max="80" width="16.6640625" style="41" bestFit="1" customWidth="1"/>
    <col min="81" max="81" width="17.6640625" style="41" bestFit="1" customWidth="1"/>
    <col min="82" max="82" width="15" style="41" bestFit="1" customWidth="1"/>
    <col min="83" max="83" width="14" style="41" bestFit="1" customWidth="1"/>
    <col min="84" max="84" width="18.83203125" style="42" bestFit="1" customWidth="1"/>
    <col min="85" max="85" width="18.83203125" style="55" bestFit="1" customWidth="1"/>
    <col min="86" max="86" width="18.83203125" style="71" bestFit="1" customWidth="1"/>
    <col min="87" max="87" width="16.6640625" style="49" bestFit="1" customWidth="1"/>
    <col min="88" max="88" width="18.83203125" style="36" bestFit="1" customWidth="1"/>
    <col min="89" max="89" width="17.6640625" style="41" bestFit="1" customWidth="1"/>
    <col min="90" max="90" width="18.83203125" style="41" bestFit="1" customWidth="1"/>
    <col min="91" max="91" width="17.6640625" style="42" bestFit="1" customWidth="1"/>
    <col min="92" max="93" width="18.83203125" style="70" bestFit="1" customWidth="1"/>
    <col min="94" max="94" width="17.6640625" style="70" bestFit="1" customWidth="1"/>
    <col min="95" max="95" width="18.83203125" style="72" bestFit="1" customWidth="1"/>
    <col min="96" max="96" width="17.6640625" style="41" bestFit="1" customWidth="1"/>
    <col min="97" max="97" width="18.83203125" style="56" bestFit="1" customWidth="1"/>
    <col min="98" max="98" width="25.1640625" style="55" bestFit="1" customWidth="1"/>
  </cols>
  <sheetData>
    <row r="1" spans="1:9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43" t="s">
        <v>1415</v>
      </c>
      <c r="L1" s="43" t="s">
        <v>1416</v>
      </c>
      <c r="M1" t="s">
        <v>12</v>
      </c>
      <c r="N1" s="44" t="s">
        <v>1417</v>
      </c>
      <c r="O1" s="45" t="s">
        <v>1418</v>
      </c>
      <c r="P1" s="46" t="s">
        <v>1419</v>
      </c>
      <c r="Q1" s="44" t="s">
        <v>1420</v>
      </c>
      <c r="R1" s="45" t="s">
        <v>1421</v>
      </c>
      <c r="S1" s="46" t="s">
        <v>1422</v>
      </c>
      <c r="T1" s="47" t="s">
        <v>1423</v>
      </c>
      <c r="U1" s="44" t="s">
        <v>1424</v>
      </c>
      <c r="V1" s="45" t="s">
        <v>1425</v>
      </c>
      <c r="W1" s="45" t="s">
        <v>1426</v>
      </c>
      <c r="X1" s="45" t="s">
        <v>1427</v>
      </c>
      <c r="Y1" s="46" t="s">
        <v>1428</v>
      </c>
      <c r="Z1" s="44" t="s">
        <v>1429</v>
      </c>
      <c r="AA1" s="47" t="s">
        <v>1430</v>
      </c>
      <c r="AB1" s="47" t="s">
        <v>1431</v>
      </c>
      <c r="AC1" s="47" t="s">
        <v>1432</v>
      </c>
      <c r="AD1" s="47" t="s">
        <v>1433</v>
      </c>
      <c r="AE1" s="47" t="s">
        <v>1434</v>
      </c>
      <c r="AF1" s="47" t="s">
        <v>1435</v>
      </c>
      <c r="AG1" s="48" t="s">
        <v>1436</v>
      </c>
      <c r="AH1" s="47" t="s">
        <v>1437</v>
      </c>
      <c r="AI1" s="44" t="s">
        <v>1438</v>
      </c>
      <c r="AJ1" s="45" t="s">
        <v>1439</v>
      </c>
      <c r="AK1" s="46" t="s">
        <v>1440</v>
      </c>
      <c r="AL1" s="44" t="s">
        <v>1441</v>
      </c>
      <c r="AM1" s="45" t="s">
        <v>1442</v>
      </c>
      <c r="AN1" s="45" t="s">
        <v>1443</v>
      </c>
      <c r="AO1" s="46" t="s">
        <v>1444</v>
      </c>
      <c r="AP1" s="49" t="s">
        <v>1445</v>
      </c>
      <c r="AQ1" s="43" t="s">
        <v>1446</v>
      </c>
      <c r="AR1" s="43" t="s">
        <v>1447</v>
      </c>
      <c r="AS1" s="43" t="s">
        <v>1448</v>
      </c>
      <c r="AT1" s="43" t="s">
        <v>1449</v>
      </c>
      <c r="AU1" s="43" t="s">
        <v>1450</v>
      </c>
      <c r="AV1" s="43" t="s">
        <v>1451</v>
      </c>
      <c r="AW1" s="43" t="s">
        <v>1452</v>
      </c>
      <c r="AX1" s="43" t="s">
        <v>1453</v>
      </c>
      <c r="AY1" s="43" t="s">
        <v>1454</v>
      </c>
      <c r="AZ1" s="43" t="s">
        <v>1455</v>
      </c>
      <c r="BA1" s="47" t="s">
        <v>1456</v>
      </c>
      <c r="BB1" s="47" t="s">
        <v>1457</v>
      </c>
      <c r="BC1" s="49" t="s">
        <v>1458</v>
      </c>
      <c r="BD1" s="43" t="s">
        <v>1459</v>
      </c>
      <c r="BE1" s="43" t="s">
        <v>1460</v>
      </c>
      <c r="BF1" s="43" t="s">
        <v>1461</v>
      </c>
      <c r="BG1" s="43" t="s">
        <v>1462</v>
      </c>
      <c r="BH1" s="44" t="s">
        <v>1463</v>
      </c>
      <c r="BI1" s="45" t="s">
        <v>1464</v>
      </c>
      <c r="BJ1" s="45" t="s">
        <v>1465</v>
      </c>
      <c r="BK1" s="46" t="s">
        <v>1466</v>
      </c>
      <c r="BL1" s="49" t="s">
        <v>1467</v>
      </c>
      <c r="BM1" s="43" t="s">
        <v>1468</v>
      </c>
      <c r="BN1" s="43" t="s">
        <v>1469</v>
      </c>
      <c r="BO1" s="43" t="s">
        <v>1470</v>
      </c>
      <c r="BP1" s="43" t="s">
        <v>1471</v>
      </c>
      <c r="BQ1" s="43" t="s">
        <v>1472</v>
      </c>
      <c r="BR1" s="47" t="s">
        <v>1473</v>
      </c>
      <c r="BS1" s="44" t="s">
        <v>1474</v>
      </c>
      <c r="BT1" s="45" t="s">
        <v>1475</v>
      </c>
      <c r="BU1" s="46" t="s">
        <v>1476</v>
      </c>
      <c r="BV1" s="44" t="s">
        <v>1477</v>
      </c>
      <c r="BW1" s="45" t="s">
        <v>1478</v>
      </c>
      <c r="BX1" s="45" t="s">
        <v>1479</v>
      </c>
      <c r="BY1" s="45" t="s">
        <v>1480</v>
      </c>
      <c r="BZ1" s="45" t="s">
        <v>1481</v>
      </c>
      <c r="CA1" s="45" t="s">
        <v>1482</v>
      </c>
      <c r="CB1" s="45" t="s">
        <v>1483</v>
      </c>
      <c r="CC1" s="45" t="s">
        <v>1484</v>
      </c>
      <c r="CD1" s="45" t="s">
        <v>1485</v>
      </c>
      <c r="CE1" s="45" t="s">
        <v>1486</v>
      </c>
      <c r="CF1" s="46" t="s">
        <v>1487</v>
      </c>
      <c r="CG1" s="47" t="s">
        <v>1488</v>
      </c>
      <c r="CH1" s="50" t="s">
        <v>1489</v>
      </c>
      <c r="CI1" s="49" t="s">
        <v>1490</v>
      </c>
      <c r="CJ1" s="44" t="s">
        <v>1491</v>
      </c>
      <c r="CK1" s="45" t="s">
        <v>1492</v>
      </c>
      <c r="CL1" s="45" t="s">
        <v>1493</v>
      </c>
      <c r="CM1" s="46" t="s">
        <v>1494</v>
      </c>
      <c r="CN1" s="43" t="s">
        <v>1495</v>
      </c>
      <c r="CO1" s="43" t="s">
        <v>1496</v>
      </c>
      <c r="CP1" s="43" t="s">
        <v>1497</v>
      </c>
      <c r="CQ1" s="51" t="s">
        <v>1498</v>
      </c>
      <c r="CR1" s="45" t="s">
        <v>1499</v>
      </c>
      <c r="CS1" s="48" t="s">
        <v>1500</v>
      </c>
      <c r="CT1" s="47" t="s">
        <v>1501</v>
      </c>
    </row>
    <row r="2" spans="1:98" x14ac:dyDescent="0.2">
      <c r="A2" s="52" t="s">
        <v>54</v>
      </c>
      <c r="B2" s="52" t="s">
        <v>55</v>
      </c>
      <c r="C2" s="52" t="str">
        <f>VLOOKUP(A2,'[1]S&amp;P 500 Wikipedia'!A:D,3,FALSE)</f>
        <v>Health Care</v>
      </c>
      <c r="D2" s="52">
        <v>45846</v>
      </c>
      <c r="E2" s="52" t="s">
        <v>16</v>
      </c>
      <c r="F2" s="52">
        <v>2019</v>
      </c>
      <c r="G2" s="52" t="s">
        <v>17</v>
      </c>
      <c r="H2" s="53">
        <v>43769</v>
      </c>
      <c r="I2" s="53">
        <v>43818</v>
      </c>
      <c r="J2" s="53">
        <v>43818</v>
      </c>
      <c r="K2" s="54">
        <v>309000000</v>
      </c>
      <c r="L2" s="54">
        <v>313000000</v>
      </c>
      <c r="M2" s="52" t="s">
        <v>56</v>
      </c>
      <c r="N2" s="36">
        <v>1382000000</v>
      </c>
      <c r="O2" s="37">
        <v>1382000000</v>
      </c>
      <c r="P2" s="38"/>
      <c r="Q2" s="36">
        <v>930000000</v>
      </c>
      <c r="R2" s="37">
        <v>930000000</v>
      </c>
      <c r="S2" s="38"/>
      <c r="U2" s="36">
        <v>679000000</v>
      </c>
      <c r="V2" s="37"/>
      <c r="W2" s="37"/>
      <c r="X2" s="37"/>
      <c r="Y2" s="38"/>
      <c r="Z2" s="36">
        <v>198000000</v>
      </c>
      <c r="AG2" s="56">
        <v>198000000</v>
      </c>
      <c r="AH2" s="55">
        <v>3189000000</v>
      </c>
      <c r="AI2" s="36">
        <v>850000000</v>
      </c>
      <c r="AJ2" s="37"/>
      <c r="AK2" s="38"/>
      <c r="AL2" s="36">
        <v>102000000</v>
      </c>
      <c r="AM2" s="37"/>
      <c r="AN2" s="37"/>
      <c r="AO2" s="38"/>
      <c r="AP2" s="49">
        <v>5311000000</v>
      </c>
      <c r="AQ2" s="54"/>
      <c r="AR2" s="54">
        <v>3593000000</v>
      </c>
      <c r="AS2" s="54">
        <v>1107000000</v>
      </c>
      <c r="AT2" s="54"/>
      <c r="AU2" s="54"/>
      <c r="AV2" s="54"/>
      <c r="AW2" s="54"/>
      <c r="AX2" s="54"/>
      <c r="AY2" s="54"/>
      <c r="AZ2" s="54">
        <v>611000000</v>
      </c>
      <c r="BA2" s="55">
        <v>6263000000</v>
      </c>
      <c r="BB2" s="55">
        <v>9452000000</v>
      </c>
      <c r="BC2" s="49">
        <v>354000000</v>
      </c>
      <c r="BD2" s="54">
        <v>354000000</v>
      </c>
      <c r="BE2" s="54"/>
      <c r="BF2" s="54"/>
      <c r="BG2" s="54"/>
      <c r="BH2" s="36">
        <v>616000000</v>
      </c>
      <c r="BI2" s="37"/>
      <c r="BJ2" s="37"/>
      <c r="BK2" s="38"/>
      <c r="BL2" s="49">
        <v>1110000000</v>
      </c>
      <c r="BM2" s="54">
        <v>336000000</v>
      </c>
      <c r="BN2" s="54"/>
      <c r="BO2" s="54"/>
      <c r="BP2" s="54"/>
      <c r="BQ2" s="54">
        <v>774000000</v>
      </c>
      <c r="BR2" s="55">
        <v>2080000000</v>
      </c>
      <c r="BS2" s="36">
        <v>1791000000</v>
      </c>
      <c r="BT2" s="37"/>
      <c r="BU2" s="38"/>
      <c r="BV2" s="36">
        <v>833000000</v>
      </c>
      <c r="BW2" s="37"/>
      <c r="BX2" s="37">
        <v>360000000</v>
      </c>
      <c r="BY2" s="37"/>
      <c r="BZ2" s="37">
        <v>360000000</v>
      </c>
      <c r="CA2" s="37"/>
      <c r="CB2" s="37"/>
      <c r="CC2" s="37"/>
      <c r="CD2" s="37"/>
      <c r="CE2" s="37"/>
      <c r="CF2" s="38">
        <v>473000000</v>
      </c>
      <c r="CG2" s="55">
        <v>2624000000</v>
      </c>
      <c r="CH2" s="57">
        <v>4704000000</v>
      </c>
      <c r="CI2" s="49">
        <v>0</v>
      </c>
      <c r="CJ2" s="36">
        <v>5280000000</v>
      </c>
      <c r="CK2" s="37">
        <v>3000000</v>
      </c>
      <c r="CL2" s="37">
        <v>5277000000</v>
      </c>
      <c r="CM2" s="38"/>
      <c r="CN2" s="54"/>
      <c r="CO2" s="54">
        <v>-18000000</v>
      </c>
      <c r="CP2" s="54">
        <v>-514000000</v>
      </c>
      <c r="CQ2" s="58">
        <v>4748000000</v>
      </c>
      <c r="CR2" s="37">
        <v>0</v>
      </c>
      <c r="CS2" s="56">
        <v>4748000000</v>
      </c>
      <c r="CT2" s="55">
        <v>9452000000</v>
      </c>
    </row>
    <row r="3" spans="1:98" x14ac:dyDescent="0.2">
      <c r="A3" s="52" t="s">
        <v>99</v>
      </c>
      <c r="B3" s="52" t="s">
        <v>100</v>
      </c>
      <c r="C3" s="52" t="str">
        <f>VLOOKUP(A3,'[1]S&amp;P 500 Wikipedia'!A:D,3,FALSE)</f>
        <v>Industrials</v>
      </c>
      <c r="D3" s="52">
        <v>68568</v>
      </c>
      <c r="E3" s="52" t="s">
        <v>16</v>
      </c>
      <c r="F3" s="52">
        <v>2019</v>
      </c>
      <c r="G3" s="52" t="s">
        <v>17</v>
      </c>
      <c r="H3" s="53">
        <v>43830</v>
      </c>
      <c r="I3" s="53">
        <v>43880</v>
      </c>
      <c r="J3" s="53">
        <v>43880</v>
      </c>
      <c r="K3" s="54">
        <v>434578000</v>
      </c>
      <c r="L3" s="54">
        <v>435659000</v>
      </c>
      <c r="M3" s="52" t="s">
        <v>101</v>
      </c>
      <c r="N3" s="36">
        <v>3826000000</v>
      </c>
      <c r="O3" s="37">
        <v>280000000</v>
      </c>
      <c r="P3" s="38">
        <v>3546000000</v>
      </c>
      <c r="Q3" s="36">
        <v>1750000000</v>
      </c>
      <c r="R3" s="37">
        <v>1750000000</v>
      </c>
      <c r="S3" s="38"/>
      <c r="U3" s="36">
        <v>1851000000</v>
      </c>
      <c r="V3" s="37"/>
      <c r="W3" s="37"/>
      <c r="X3" s="37"/>
      <c r="Y3" s="38"/>
      <c r="Z3" s="36">
        <v>779000000</v>
      </c>
      <c r="AA3" s="55">
        <v>621000000</v>
      </c>
      <c r="AG3" s="56">
        <v>158000000</v>
      </c>
      <c r="AH3" s="55">
        <v>8206000000</v>
      </c>
      <c r="AI3" s="36">
        <v>34995000000</v>
      </c>
      <c r="AJ3" s="37">
        <v>53654000000</v>
      </c>
      <c r="AK3" s="38">
        <v>-18659000000</v>
      </c>
      <c r="AM3" s="37"/>
      <c r="AN3" s="37"/>
      <c r="AO3" s="38"/>
      <c r="AP3" s="49">
        <v>16794000000</v>
      </c>
      <c r="AQ3" s="54">
        <v>2084000000</v>
      </c>
      <c r="AR3" s="54">
        <v>4091000000</v>
      </c>
      <c r="AS3" s="54"/>
      <c r="AT3" s="54"/>
      <c r="AU3" s="54">
        <v>645000000</v>
      </c>
      <c r="AV3" s="54"/>
      <c r="AW3" s="54"/>
      <c r="AX3" s="54"/>
      <c r="AY3" s="54"/>
      <c r="AZ3" s="54">
        <v>9974000000</v>
      </c>
      <c r="BA3" s="55">
        <v>51789000000</v>
      </c>
      <c r="BB3" s="55">
        <v>59995000000</v>
      </c>
      <c r="BC3" s="49">
        <v>5741000000</v>
      </c>
      <c r="BD3" s="54">
        <v>2062000000</v>
      </c>
      <c r="BE3" s="54"/>
      <c r="BF3" s="54"/>
      <c r="BG3" s="54">
        <v>3679000000</v>
      </c>
      <c r="BH3" s="36">
        <v>2861000000</v>
      </c>
      <c r="BI3" s="37"/>
      <c r="BJ3" s="37"/>
      <c r="BK3" s="38"/>
      <c r="BL3" s="49">
        <v>8001000000</v>
      </c>
      <c r="BM3" s="54"/>
      <c r="BN3" s="54"/>
      <c r="BO3" s="54"/>
      <c r="BP3" s="54"/>
      <c r="BQ3" s="54">
        <v>8001000000</v>
      </c>
      <c r="BR3" s="55">
        <v>16603000000</v>
      </c>
      <c r="BS3" s="36">
        <v>21454000000</v>
      </c>
      <c r="BT3" s="37"/>
      <c r="BU3" s="38"/>
      <c r="BV3" s="36">
        <v>22056000000</v>
      </c>
      <c r="BW3" s="37"/>
      <c r="BX3" s="37">
        <v>6052000000</v>
      </c>
      <c r="BY3" s="37"/>
      <c r="BZ3" s="37"/>
      <c r="CA3" s="37"/>
      <c r="CB3" s="37"/>
      <c r="CC3" s="37"/>
      <c r="CD3" s="37"/>
      <c r="CE3" s="37"/>
      <c r="CF3" s="38">
        <v>16004000000</v>
      </c>
      <c r="CG3" s="55">
        <v>43510000000</v>
      </c>
      <c r="CH3" s="57">
        <v>60113000000</v>
      </c>
      <c r="CJ3" s="36">
        <v>3949000000</v>
      </c>
      <c r="CK3" s="37"/>
      <c r="CL3" s="37"/>
      <c r="CM3" s="38"/>
      <c r="CN3" s="54"/>
      <c r="CO3" s="54">
        <v>2264000000</v>
      </c>
      <c r="CP3" s="54">
        <v>-6331000000</v>
      </c>
      <c r="CQ3" s="58">
        <v>-118000000</v>
      </c>
      <c r="CR3" s="37"/>
      <c r="CS3" s="56">
        <v>-118000000</v>
      </c>
      <c r="CT3" s="55">
        <v>59995000000</v>
      </c>
    </row>
    <row r="4" spans="1:98" x14ac:dyDescent="0.2">
      <c r="A4" s="52" t="s">
        <v>43</v>
      </c>
      <c r="B4" s="52" t="s">
        <v>44</v>
      </c>
      <c r="C4" s="52" t="str">
        <f>VLOOKUP(A4,'[1]S&amp;P 500 Wikipedia'!A:D,3,FALSE)</f>
        <v>Consumer Discretionary</v>
      </c>
      <c r="D4" s="52">
        <v>184955</v>
      </c>
      <c r="E4" s="52" t="s">
        <v>16</v>
      </c>
      <c r="F4" s="52">
        <v>2019</v>
      </c>
      <c r="G4" s="52" t="s">
        <v>17</v>
      </c>
      <c r="H4" s="53">
        <v>43830</v>
      </c>
      <c r="I4" s="53">
        <v>43879</v>
      </c>
      <c r="J4" s="53">
        <v>43879</v>
      </c>
      <c r="K4" s="54">
        <v>69570000</v>
      </c>
      <c r="L4" s="54">
        <v>69885000</v>
      </c>
      <c r="M4" s="52" t="s">
        <v>46</v>
      </c>
      <c r="N4" s="36">
        <v>418665000</v>
      </c>
      <c r="O4" s="37">
        <v>418665000</v>
      </c>
      <c r="P4" s="38"/>
      <c r="Q4" s="36">
        <v>689469000</v>
      </c>
      <c r="R4" s="37">
        <v>689469000</v>
      </c>
      <c r="S4" s="38"/>
      <c r="U4" s="36">
        <v>4432168000</v>
      </c>
      <c r="V4" s="37"/>
      <c r="W4" s="37"/>
      <c r="X4" s="37"/>
      <c r="Y4" s="38"/>
      <c r="Z4" s="36">
        <v>155241000</v>
      </c>
      <c r="AG4" s="56">
        <v>155241000</v>
      </c>
      <c r="AH4" s="55">
        <v>5695543000</v>
      </c>
      <c r="AI4" s="36">
        <v>1433213000</v>
      </c>
      <c r="AJ4" s="37"/>
      <c r="AK4" s="38"/>
      <c r="AM4" s="37"/>
      <c r="AN4" s="37"/>
      <c r="AO4" s="38"/>
      <c r="AP4" s="49">
        <v>4119769000</v>
      </c>
      <c r="AQ4" s="54">
        <v>709756000</v>
      </c>
      <c r="AR4" s="54">
        <v>992240000</v>
      </c>
      <c r="AS4" s="54"/>
      <c r="AT4" s="54"/>
      <c r="AU4" s="54"/>
      <c r="AV4" s="54"/>
      <c r="AW4" s="54"/>
      <c r="AX4" s="54"/>
      <c r="AY4" s="54"/>
      <c r="AZ4" s="54">
        <v>2417773000</v>
      </c>
      <c r="BA4" s="55">
        <v>5552982000</v>
      </c>
      <c r="BB4" s="55">
        <v>11248525000</v>
      </c>
      <c r="BC4" s="49">
        <v>3957850000</v>
      </c>
      <c r="BD4" s="54">
        <v>3421987000</v>
      </c>
      <c r="BE4" s="54"/>
      <c r="BF4" s="54"/>
      <c r="BG4" s="54">
        <v>535863000</v>
      </c>
      <c r="BI4" s="37"/>
      <c r="BJ4" s="37"/>
      <c r="BK4" s="38"/>
      <c r="BL4" s="49">
        <v>519852000</v>
      </c>
      <c r="BM4" s="54"/>
      <c r="BN4" s="54"/>
      <c r="BO4" s="54"/>
      <c r="BP4" s="54"/>
      <c r="BQ4" s="54"/>
      <c r="BR4" s="55">
        <v>4477702000</v>
      </c>
      <c r="BS4" s="36">
        <v>747320000</v>
      </c>
      <c r="BT4" s="37"/>
      <c r="BU4" s="38"/>
      <c r="BV4" s="36">
        <v>2474422000</v>
      </c>
      <c r="BW4" s="37"/>
      <c r="BX4" s="37"/>
      <c r="BY4" s="37"/>
      <c r="BZ4" s="37"/>
      <c r="CA4" s="37"/>
      <c r="CB4" s="37"/>
      <c r="CC4" s="37">
        <v>334013000</v>
      </c>
      <c r="CD4" s="37"/>
      <c r="CE4" s="37"/>
      <c r="CF4" s="38">
        <v>2140409000</v>
      </c>
      <c r="CG4" s="55">
        <v>3221742000</v>
      </c>
      <c r="CH4" s="57">
        <v>7699444000</v>
      </c>
      <c r="CI4" s="49">
        <v>0</v>
      </c>
      <c r="CJ4" s="36">
        <v>735191000</v>
      </c>
      <c r="CK4" s="37"/>
      <c r="CL4" s="37"/>
      <c r="CM4" s="38"/>
      <c r="CN4" s="54">
        <v>-924389000</v>
      </c>
      <c r="CO4" s="54">
        <v>3772848000</v>
      </c>
      <c r="CP4" s="54">
        <v>-34569000</v>
      </c>
      <c r="CQ4" s="58">
        <v>3549081000</v>
      </c>
      <c r="CR4" s="37"/>
      <c r="CS4" s="56">
        <v>3549081000</v>
      </c>
      <c r="CT4" s="55">
        <v>11248525000</v>
      </c>
    </row>
    <row r="5" spans="1:98" x14ac:dyDescent="0.2">
      <c r="A5" s="52" t="s">
        <v>140</v>
      </c>
      <c r="B5" s="52" t="s">
        <v>141</v>
      </c>
      <c r="C5" s="52" t="str">
        <f>VLOOKUP(A5,'[1]S&amp;P 500 Wikipedia'!A:D,3,FALSE)</f>
        <v>Information Technology</v>
      </c>
      <c r="D5" s="52">
        <v>111052</v>
      </c>
      <c r="E5" s="52" t="s">
        <v>16</v>
      </c>
      <c r="F5" s="52">
        <v>2019</v>
      </c>
      <c r="G5" s="52" t="s">
        <v>17</v>
      </c>
      <c r="H5" s="53">
        <v>43738</v>
      </c>
      <c r="I5" s="53">
        <v>43769</v>
      </c>
      <c r="J5" s="53">
        <v>43769</v>
      </c>
      <c r="K5" s="54">
        <v>17963248000</v>
      </c>
      <c r="L5" s="54">
        <v>18081496000</v>
      </c>
      <c r="M5" s="52" t="s">
        <v>142</v>
      </c>
      <c r="N5" s="36">
        <v>100557000000</v>
      </c>
      <c r="O5" s="37">
        <v>48844000000</v>
      </c>
      <c r="P5" s="38">
        <v>51713000000</v>
      </c>
      <c r="Q5" s="36">
        <v>22926000000</v>
      </c>
      <c r="R5" s="37">
        <v>22926000000</v>
      </c>
      <c r="S5" s="38"/>
      <c r="U5" s="36">
        <v>4106000000</v>
      </c>
      <c r="V5" s="37"/>
      <c r="W5" s="37"/>
      <c r="X5" s="37"/>
      <c r="Y5" s="38"/>
      <c r="Z5" s="36">
        <v>35230000000</v>
      </c>
      <c r="AG5" s="56">
        <v>35230000000</v>
      </c>
      <c r="AH5" s="55">
        <v>162819000000</v>
      </c>
      <c r="AI5" s="36">
        <v>37378000000</v>
      </c>
      <c r="AJ5" s="37"/>
      <c r="AK5" s="38"/>
      <c r="AL5" s="36">
        <v>105341000000</v>
      </c>
      <c r="AM5" s="37"/>
      <c r="AN5" s="37">
        <v>105341000000</v>
      </c>
      <c r="AO5" s="38"/>
      <c r="AP5" s="49">
        <v>32978000000</v>
      </c>
      <c r="AQ5" s="54"/>
      <c r="AR5" s="54"/>
      <c r="AS5" s="54"/>
      <c r="AT5" s="54"/>
      <c r="AU5" s="54"/>
      <c r="AV5" s="54"/>
      <c r="AW5" s="54"/>
      <c r="AX5" s="54"/>
      <c r="AY5" s="54"/>
      <c r="AZ5" s="54">
        <v>32978000000</v>
      </c>
      <c r="BA5" s="55">
        <v>175697000000</v>
      </c>
      <c r="BB5" s="55">
        <v>338516000000</v>
      </c>
      <c r="BC5" s="49">
        <v>46236000000</v>
      </c>
      <c r="BD5" s="54">
        <v>46236000000</v>
      </c>
      <c r="BE5" s="54"/>
      <c r="BF5" s="54"/>
      <c r="BG5" s="54"/>
      <c r="BH5" s="36">
        <v>16240000000</v>
      </c>
      <c r="BI5" s="37">
        <v>5980000000</v>
      </c>
      <c r="BJ5" s="37"/>
      <c r="BK5" s="38">
        <v>10260000000</v>
      </c>
      <c r="BL5" s="49">
        <v>43242000000</v>
      </c>
      <c r="BM5" s="54">
        <v>5522000000</v>
      </c>
      <c r="BN5" s="54"/>
      <c r="BO5" s="54"/>
      <c r="BP5" s="54"/>
      <c r="BQ5" s="54">
        <v>37720000000</v>
      </c>
      <c r="BR5" s="55">
        <v>105718000000</v>
      </c>
      <c r="BS5" s="36">
        <v>91807000000</v>
      </c>
      <c r="BT5" s="37"/>
      <c r="BU5" s="38"/>
      <c r="BV5" s="36">
        <v>50503000000</v>
      </c>
      <c r="BW5" s="37"/>
      <c r="BX5" s="37"/>
      <c r="BY5" s="37"/>
      <c r="BZ5" s="37"/>
      <c r="CA5" s="37"/>
      <c r="CB5" s="37"/>
      <c r="CC5" s="37"/>
      <c r="CD5" s="37"/>
      <c r="CE5" s="37"/>
      <c r="CF5" s="38">
        <v>50503000000</v>
      </c>
      <c r="CG5" s="55">
        <v>142310000000</v>
      </c>
      <c r="CH5" s="57">
        <v>248028000000</v>
      </c>
      <c r="CJ5" s="36">
        <v>45174000000</v>
      </c>
      <c r="CK5" s="37">
        <v>45174000000</v>
      </c>
      <c r="CL5" s="37"/>
      <c r="CM5" s="38"/>
      <c r="CN5" s="54"/>
      <c r="CO5" s="54">
        <v>45898000000</v>
      </c>
      <c r="CP5" s="54">
        <v>-584000000</v>
      </c>
      <c r="CQ5" s="58">
        <v>90488000000</v>
      </c>
      <c r="CR5" s="37"/>
      <c r="CS5" s="56">
        <v>90488000000</v>
      </c>
      <c r="CT5" s="55">
        <v>338516000000</v>
      </c>
    </row>
    <row r="6" spans="1:98" x14ac:dyDescent="0.2">
      <c r="A6" s="52" t="s">
        <v>26</v>
      </c>
      <c r="B6" s="52" t="s">
        <v>27</v>
      </c>
      <c r="C6" s="52" t="str">
        <f>VLOOKUP(A6,'[1]S&amp;P 500 Wikipedia'!A:D,3,FALSE)</f>
        <v>Health Care</v>
      </c>
      <c r="D6" s="52">
        <v>61199</v>
      </c>
      <c r="E6" s="52" t="s">
        <v>16</v>
      </c>
      <c r="F6" s="52">
        <v>2019</v>
      </c>
      <c r="G6" s="52" t="s">
        <v>17</v>
      </c>
      <c r="H6" s="53">
        <v>43830</v>
      </c>
      <c r="I6" s="53">
        <v>43882</v>
      </c>
      <c r="J6" s="53">
        <v>43882</v>
      </c>
      <c r="K6" s="54">
        <v>1483000000</v>
      </c>
      <c r="L6" s="54">
        <v>1486000000</v>
      </c>
      <c r="M6" s="52" t="s">
        <v>28</v>
      </c>
      <c r="N6" s="36">
        <v>39924000000</v>
      </c>
      <c r="O6" s="37">
        <v>39924000000</v>
      </c>
      <c r="P6" s="38">
        <v>0</v>
      </c>
      <c r="Q6" s="36">
        <v>5428000000</v>
      </c>
      <c r="R6" s="37">
        <v>5428000000</v>
      </c>
      <c r="S6" s="38"/>
      <c r="U6" s="36">
        <v>1813000000</v>
      </c>
      <c r="V6" s="37"/>
      <c r="W6" s="37"/>
      <c r="X6" s="37"/>
      <c r="Y6" s="38"/>
      <c r="Z6" s="36">
        <v>2354000000</v>
      </c>
      <c r="AA6" s="55">
        <v>2354000000</v>
      </c>
      <c r="AH6" s="55">
        <v>49519000000</v>
      </c>
      <c r="AI6" s="36">
        <v>2962000000</v>
      </c>
      <c r="AJ6" s="37"/>
      <c r="AK6" s="38"/>
      <c r="AL6" s="36">
        <v>93000000</v>
      </c>
      <c r="AM6" s="37"/>
      <c r="AN6" s="37"/>
      <c r="AO6" s="38"/>
      <c r="AP6" s="49">
        <v>36541000000</v>
      </c>
      <c r="AQ6" s="54">
        <v>18649000000</v>
      </c>
      <c r="AR6" s="54">
        <v>15604000000</v>
      </c>
      <c r="AS6" s="54"/>
      <c r="AT6" s="54"/>
      <c r="AU6" s="54"/>
      <c r="AV6" s="54"/>
      <c r="AW6" s="54"/>
      <c r="AX6" s="54"/>
      <c r="AY6" s="54"/>
      <c r="AZ6" s="54">
        <v>2288000000</v>
      </c>
      <c r="BA6" s="55">
        <v>39596000000</v>
      </c>
      <c r="BB6" s="55">
        <v>89115000000</v>
      </c>
      <c r="BC6" s="49">
        <v>11832000000</v>
      </c>
      <c r="BD6" s="54"/>
      <c r="BE6" s="54"/>
      <c r="BF6" s="54"/>
      <c r="BG6" s="54"/>
      <c r="BH6" s="36">
        <v>3753000000</v>
      </c>
      <c r="BI6" s="37"/>
      <c r="BJ6" s="37"/>
      <c r="BK6" s="38"/>
      <c r="BM6" s="54"/>
      <c r="BN6" s="54"/>
      <c r="BO6" s="54"/>
      <c r="BP6" s="54"/>
      <c r="BQ6" s="54"/>
      <c r="BR6" s="55">
        <v>15585000000</v>
      </c>
      <c r="BS6" s="36">
        <v>62975000000</v>
      </c>
      <c r="BT6" s="37"/>
      <c r="BU6" s="38"/>
      <c r="BV6" s="36">
        <v>18727000000</v>
      </c>
      <c r="BW6" s="37"/>
      <c r="BX6" s="37"/>
      <c r="BY6" s="37"/>
      <c r="BZ6" s="37"/>
      <c r="CA6" s="37"/>
      <c r="CB6" s="37"/>
      <c r="CC6" s="37">
        <v>1130000000</v>
      </c>
      <c r="CD6" s="37"/>
      <c r="CE6" s="37"/>
      <c r="CF6" s="38">
        <v>17597000000</v>
      </c>
      <c r="CG6" s="55">
        <v>81702000000</v>
      </c>
      <c r="CH6" s="57">
        <v>97287000000</v>
      </c>
      <c r="CJ6" s="36">
        <v>15211000000</v>
      </c>
      <c r="CK6" s="37"/>
      <c r="CL6" s="37"/>
      <c r="CM6" s="38"/>
      <c r="CN6" s="54">
        <v>-24504000000</v>
      </c>
      <c r="CO6" s="54">
        <v>4717000000</v>
      </c>
      <c r="CP6" s="54">
        <v>-3596000000</v>
      </c>
      <c r="CQ6" s="58">
        <v>-8172000000</v>
      </c>
      <c r="CR6" s="37"/>
      <c r="CS6" s="56">
        <v>-8172000000</v>
      </c>
      <c r="CT6" s="55">
        <v>89115000000</v>
      </c>
    </row>
    <row r="7" spans="1:98" x14ac:dyDescent="0.2">
      <c r="A7" s="52" t="s">
        <v>115</v>
      </c>
      <c r="B7" s="52" t="s">
        <v>116</v>
      </c>
      <c r="C7" s="52" t="str">
        <f>VLOOKUP(A7,'[1]S&amp;P 500 Wikipedia'!A:D,3,FALSE)</f>
        <v>Health Care</v>
      </c>
      <c r="D7" s="52">
        <v>187024</v>
      </c>
      <c r="E7" s="52" t="s">
        <v>16</v>
      </c>
      <c r="F7" s="52">
        <v>2019</v>
      </c>
      <c r="G7" s="52" t="s">
        <v>17</v>
      </c>
      <c r="H7" s="53">
        <v>43738</v>
      </c>
      <c r="I7" s="53">
        <v>43788</v>
      </c>
      <c r="J7" s="53">
        <v>43788</v>
      </c>
      <c r="K7" s="54">
        <v>207967000</v>
      </c>
      <c r="L7" s="54">
        <v>209667000</v>
      </c>
      <c r="M7" s="52" t="s">
        <v>117</v>
      </c>
      <c r="N7" s="36">
        <v>3374194000</v>
      </c>
      <c r="O7" s="37">
        <v>3374194000</v>
      </c>
      <c r="P7" s="38"/>
      <c r="Q7" s="36">
        <v>12386879000</v>
      </c>
      <c r="R7" s="37">
        <v>12386879000</v>
      </c>
      <c r="S7" s="38"/>
      <c r="U7" s="36">
        <v>11060254000</v>
      </c>
      <c r="V7" s="37"/>
      <c r="W7" s="37"/>
      <c r="X7" s="37"/>
      <c r="Y7" s="38"/>
      <c r="Z7" s="36">
        <v>1310727000</v>
      </c>
      <c r="AA7" s="55">
        <v>163244000</v>
      </c>
      <c r="AG7" s="56">
        <v>1147483000</v>
      </c>
      <c r="AH7" s="55">
        <v>28132054000</v>
      </c>
      <c r="AI7" s="36">
        <v>1770516000</v>
      </c>
      <c r="AJ7" s="37">
        <v>3349140000</v>
      </c>
      <c r="AK7" s="38">
        <v>-1578624000</v>
      </c>
      <c r="AM7" s="37"/>
      <c r="AN7" s="37"/>
      <c r="AO7" s="38"/>
      <c r="AP7" s="49">
        <v>9269410000</v>
      </c>
      <c r="AQ7" s="54"/>
      <c r="AR7" s="54">
        <v>6705507000</v>
      </c>
      <c r="AS7" s="54">
        <v>2294836000</v>
      </c>
      <c r="AT7" s="54"/>
      <c r="AU7" s="54"/>
      <c r="AV7" s="54"/>
      <c r="AW7" s="54"/>
      <c r="AX7" s="54"/>
      <c r="AY7" s="54"/>
      <c r="AZ7" s="54">
        <v>269067000</v>
      </c>
      <c r="BA7" s="55">
        <v>11039926000</v>
      </c>
      <c r="BB7" s="55">
        <v>39171980000</v>
      </c>
      <c r="BC7" s="49">
        <v>29442282000</v>
      </c>
      <c r="BD7" s="54">
        <v>28385074000</v>
      </c>
      <c r="BE7" s="54"/>
      <c r="BF7" s="54"/>
      <c r="BG7" s="54">
        <v>1057208000</v>
      </c>
      <c r="BH7" s="36">
        <v>139012000</v>
      </c>
      <c r="BI7" s="37"/>
      <c r="BJ7" s="37"/>
      <c r="BK7" s="38"/>
      <c r="BM7" s="54"/>
      <c r="BN7" s="54"/>
      <c r="BO7" s="54"/>
      <c r="BP7" s="54"/>
      <c r="BQ7" s="54"/>
      <c r="BR7" s="55">
        <v>29581294000</v>
      </c>
      <c r="BS7" s="36">
        <v>4354398000</v>
      </c>
      <c r="BT7" s="37"/>
      <c r="BU7" s="38"/>
      <c r="BV7" s="36">
        <v>2243082000</v>
      </c>
      <c r="BW7" s="37"/>
      <c r="BX7" s="37"/>
      <c r="BY7" s="37"/>
      <c r="BZ7" s="37"/>
      <c r="CA7" s="37"/>
      <c r="CB7" s="37"/>
      <c r="CC7" s="37">
        <v>1860195000</v>
      </c>
      <c r="CD7" s="37"/>
      <c r="CE7" s="37"/>
      <c r="CF7" s="38">
        <v>382887000</v>
      </c>
      <c r="CG7" s="55">
        <v>6597480000</v>
      </c>
      <c r="CH7" s="57">
        <v>36178774000</v>
      </c>
      <c r="CJ7" s="36">
        <v>4852995000</v>
      </c>
      <c r="CK7" s="37"/>
      <c r="CL7" s="37"/>
      <c r="CM7" s="38"/>
      <c r="CN7" s="54">
        <v>-6097604000</v>
      </c>
      <c r="CO7" s="54">
        <v>4235491000</v>
      </c>
      <c r="CP7" s="54">
        <v>-111965000</v>
      </c>
      <c r="CQ7" s="58">
        <v>2878917000</v>
      </c>
      <c r="CR7" s="37">
        <v>114289000</v>
      </c>
      <c r="CS7" s="56">
        <v>2993206000</v>
      </c>
      <c r="CT7" s="55">
        <v>39171980000</v>
      </c>
    </row>
    <row r="8" spans="1:98" x14ac:dyDescent="0.2">
      <c r="A8" s="52" t="s">
        <v>29</v>
      </c>
      <c r="B8" s="52" t="s">
        <v>30</v>
      </c>
      <c r="C8" s="52" t="str">
        <f>VLOOKUP(A8,'[1]S&amp;P 500 Wikipedia'!A:D,3,FALSE)</f>
        <v>Health Care</v>
      </c>
      <c r="D8" s="52">
        <v>445587</v>
      </c>
      <c r="E8" s="52" t="s">
        <v>16</v>
      </c>
      <c r="F8" s="52">
        <v>2019</v>
      </c>
      <c r="G8" s="52" t="s">
        <v>17</v>
      </c>
      <c r="H8" s="53">
        <v>43921</v>
      </c>
      <c r="I8" s="53">
        <v>43972</v>
      </c>
      <c r="J8" s="53">
        <v>43972</v>
      </c>
      <c r="K8" s="54">
        <v>45042000</v>
      </c>
      <c r="L8" s="54">
        <v>45565000</v>
      </c>
      <c r="M8" s="52" t="s">
        <v>31</v>
      </c>
      <c r="N8" s="36">
        <v>443116000</v>
      </c>
      <c r="O8" s="37">
        <v>192341000</v>
      </c>
      <c r="P8" s="38">
        <v>250775000</v>
      </c>
      <c r="Q8" s="36">
        <v>84650000</v>
      </c>
      <c r="R8" s="37">
        <v>84650000</v>
      </c>
      <c r="S8" s="38"/>
      <c r="U8" s="36">
        <v>90088000</v>
      </c>
      <c r="V8" s="37"/>
      <c r="W8" s="37"/>
      <c r="X8" s="37"/>
      <c r="Y8" s="38"/>
      <c r="Z8" s="36">
        <v>18009000</v>
      </c>
      <c r="AA8" s="55">
        <v>18009000</v>
      </c>
      <c r="AH8" s="55">
        <v>635863000</v>
      </c>
      <c r="AI8" s="36">
        <v>164931000</v>
      </c>
      <c r="AJ8" s="37"/>
      <c r="AK8" s="38"/>
      <c r="AL8" s="36">
        <v>207795000</v>
      </c>
      <c r="AM8" s="37"/>
      <c r="AN8" s="37"/>
      <c r="AO8" s="38"/>
      <c r="AP8" s="49">
        <v>207873000</v>
      </c>
      <c r="AQ8" s="54">
        <v>14913000</v>
      </c>
      <c r="AR8" s="54">
        <v>31969000</v>
      </c>
      <c r="AS8" s="54"/>
      <c r="AT8" s="54"/>
      <c r="AU8" s="54">
        <v>43336000</v>
      </c>
      <c r="AV8" s="54"/>
      <c r="AW8" s="54"/>
      <c r="AX8" s="54"/>
      <c r="AY8" s="54"/>
      <c r="AZ8" s="54">
        <v>117655000</v>
      </c>
      <c r="BA8" s="55">
        <v>580599000</v>
      </c>
      <c r="BB8" s="55">
        <v>1216462000</v>
      </c>
      <c r="BC8" s="49">
        <v>107881000</v>
      </c>
      <c r="BD8" s="54">
        <v>32774000</v>
      </c>
      <c r="BE8" s="54"/>
      <c r="BF8" s="54"/>
      <c r="BG8" s="54">
        <v>75107000</v>
      </c>
      <c r="BI8" s="37"/>
      <c r="BJ8" s="37"/>
      <c r="BK8" s="38"/>
      <c r="BL8" s="49">
        <v>24004000</v>
      </c>
      <c r="BM8" s="54">
        <v>19147000</v>
      </c>
      <c r="BN8" s="54"/>
      <c r="BO8" s="54"/>
      <c r="BP8" s="54"/>
      <c r="BQ8" s="54">
        <v>4857000</v>
      </c>
      <c r="BR8" s="55">
        <v>131885000</v>
      </c>
      <c r="BT8" s="37"/>
      <c r="BU8" s="38"/>
      <c r="BV8" s="36">
        <v>19111000</v>
      </c>
      <c r="BW8" s="37"/>
      <c r="BX8" s="37"/>
      <c r="BY8" s="37"/>
      <c r="BZ8" s="37"/>
      <c r="CA8" s="37"/>
      <c r="CB8" s="37"/>
      <c r="CC8" s="37">
        <v>806000</v>
      </c>
      <c r="CD8" s="37"/>
      <c r="CE8" s="37"/>
      <c r="CF8" s="38">
        <v>18305000</v>
      </c>
      <c r="CG8" s="55">
        <v>19111000</v>
      </c>
      <c r="CH8" s="57">
        <v>150996000</v>
      </c>
      <c r="CI8" s="49">
        <v>0</v>
      </c>
      <c r="CJ8" s="36">
        <v>739584000</v>
      </c>
      <c r="CK8" s="37"/>
      <c r="CL8" s="37"/>
      <c r="CM8" s="38"/>
      <c r="CN8" s="54">
        <v>-265411000</v>
      </c>
      <c r="CO8" s="54">
        <v>602482000</v>
      </c>
      <c r="CP8" s="54">
        <v>-11189000</v>
      </c>
      <c r="CQ8" s="58">
        <v>1065466000</v>
      </c>
      <c r="CR8" s="37"/>
      <c r="CS8" s="56">
        <v>1065466000</v>
      </c>
      <c r="CT8" s="55">
        <v>1216462000</v>
      </c>
    </row>
    <row r="9" spans="1:98" x14ac:dyDescent="0.2">
      <c r="A9" s="52" t="s">
        <v>22</v>
      </c>
      <c r="B9" s="52" t="s">
        <v>23</v>
      </c>
      <c r="C9" s="52" t="str">
        <f>VLOOKUP(A9,'[1]S&amp;P 500 Wikipedia'!A:D,3,FALSE)</f>
        <v>Health Care</v>
      </c>
      <c r="D9" s="52">
        <v>63877</v>
      </c>
      <c r="E9" s="52" t="s">
        <v>16</v>
      </c>
      <c r="F9" s="52">
        <v>2019</v>
      </c>
      <c r="G9" s="52" t="s">
        <v>17</v>
      </c>
      <c r="H9" s="53">
        <v>43830</v>
      </c>
      <c r="I9" s="53">
        <v>43882</v>
      </c>
      <c r="J9" s="53">
        <v>43882</v>
      </c>
      <c r="K9" s="54">
        <v>1768297000</v>
      </c>
      <c r="L9" s="54">
        <v>1781843000</v>
      </c>
      <c r="M9" s="52" t="s">
        <v>25</v>
      </c>
      <c r="N9" s="36">
        <v>4140000000</v>
      </c>
      <c r="O9" s="37">
        <v>3860000000</v>
      </c>
      <c r="P9" s="38">
        <v>280000000</v>
      </c>
      <c r="Q9" s="36">
        <v>5425000000</v>
      </c>
      <c r="R9" s="37">
        <v>5425000000</v>
      </c>
      <c r="S9" s="38"/>
      <c r="U9" s="36">
        <v>4316000000</v>
      </c>
      <c r="V9" s="37"/>
      <c r="W9" s="37"/>
      <c r="X9" s="37"/>
      <c r="Y9" s="38"/>
      <c r="Z9" s="36">
        <v>1786000000</v>
      </c>
      <c r="AA9" s="55">
        <v>1786000000</v>
      </c>
      <c r="AH9" s="55">
        <v>15667000000</v>
      </c>
      <c r="AI9" s="36">
        <v>8038000000</v>
      </c>
      <c r="AJ9" s="37">
        <v>16799000000</v>
      </c>
      <c r="AK9" s="38">
        <v>-8761000000</v>
      </c>
      <c r="AL9" s="36">
        <v>883000000</v>
      </c>
      <c r="AM9" s="37"/>
      <c r="AN9" s="37"/>
      <c r="AO9" s="38"/>
      <c r="AP9" s="49">
        <v>43299000000</v>
      </c>
      <c r="AQ9" s="54">
        <v>17025000000</v>
      </c>
      <c r="AR9" s="54">
        <v>23195000000</v>
      </c>
      <c r="AS9" s="54"/>
      <c r="AT9" s="54"/>
      <c r="AU9" s="54"/>
      <c r="AV9" s="54"/>
      <c r="AW9" s="54"/>
      <c r="AX9" s="54"/>
      <c r="AY9" s="54"/>
      <c r="AZ9" s="54">
        <v>3079000000</v>
      </c>
      <c r="BA9" s="55">
        <v>52220000000</v>
      </c>
      <c r="BB9" s="55">
        <v>67887000000</v>
      </c>
      <c r="BC9" s="49">
        <v>9385000000</v>
      </c>
      <c r="BD9" s="54">
        <v>3252000000</v>
      </c>
      <c r="BE9" s="54"/>
      <c r="BF9" s="54"/>
      <c r="BG9" s="54">
        <v>6133000000</v>
      </c>
      <c r="BH9" s="36">
        <v>1478000000</v>
      </c>
      <c r="BI9" s="37">
        <v>201000000</v>
      </c>
      <c r="BJ9" s="37"/>
      <c r="BK9" s="38">
        <v>1277000000</v>
      </c>
      <c r="BM9" s="54"/>
      <c r="BN9" s="54"/>
      <c r="BO9" s="54"/>
      <c r="BP9" s="54"/>
      <c r="BQ9" s="54"/>
      <c r="BR9" s="55">
        <v>10863000000</v>
      </c>
      <c r="BS9" s="36">
        <v>16661000000</v>
      </c>
      <c r="BT9" s="37"/>
      <c r="BU9" s="38"/>
      <c r="BV9" s="36">
        <v>9062000000</v>
      </c>
      <c r="BW9" s="37"/>
      <c r="BX9" s="37"/>
      <c r="BY9" s="37"/>
      <c r="BZ9" s="37"/>
      <c r="CA9" s="37"/>
      <c r="CB9" s="37"/>
      <c r="CC9" s="37"/>
      <c r="CD9" s="37"/>
      <c r="CE9" s="37"/>
      <c r="CF9" s="38">
        <v>9062000000</v>
      </c>
      <c r="CG9" s="55">
        <v>25723000000</v>
      </c>
      <c r="CH9" s="57">
        <v>36586000000</v>
      </c>
      <c r="CI9" s="49">
        <v>0</v>
      </c>
      <c r="CJ9" s="36">
        <v>23853000000</v>
      </c>
      <c r="CK9" s="37"/>
      <c r="CL9" s="37"/>
      <c r="CM9" s="38"/>
      <c r="CN9" s="54">
        <v>-10147000000</v>
      </c>
      <c r="CO9" s="54">
        <v>25847000000</v>
      </c>
      <c r="CP9" s="54">
        <v>-8465000000</v>
      </c>
      <c r="CQ9" s="58">
        <v>31088000000</v>
      </c>
      <c r="CR9" s="37">
        <v>213000000</v>
      </c>
      <c r="CS9" s="56">
        <v>31301000000</v>
      </c>
      <c r="CT9" s="55">
        <v>67887000000</v>
      </c>
    </row>
    <row r="10" spans="1:98" x14ac:dyDescent="0.2">
      <c r="A10" s="52" t="s">
        <v>32</v>
      </c>
      <c r="B10" s="52" t="s">
        <v>33</v>
      </c>
      <c r="C10" s="52" t="str">
        <f>VLOOKUP(A10,'[1]S&amp;P 500 Wikipedia'!A:D,3,FALSE)</f>
        <v>Information Technology</v>
      </c>
      <c r="D10" s="52">
        <v>61372</v>
      </c>
      <c r="E10" s="52" t="s">
        <v>16</v>
      </c>
      <c r="F10" s="52">
        <v>2019</v>
      </c>
      <c r="G10" s="52" t="s">
        <v>17</v>
      </c>
      <c r="H10" s="53">
        <v>43708</v>
      </c>
      <c r="I10" s="53">
        <v>43767</v>
      </c>
      <c r="J10" s="53">
        <v>43767</v>
      </c>
      <c r="K10" s="54">
        <v>637043985</v>
      </c>
      <c r="L10" s="54">
        <v>650199626</v>
      </c>
      <c r="M10" s="59" t="s">
        <v>35</v>
      </c>
      <c r="N10" s="36">
        <v>6130166000</v>
      </c>
      <c r="O10" s="37">
        <v>6126853000</v>
      </c>
      <c r="P10" s="38">
        <v>3313000</v>
      </c>
      <c r="R10" s="37"/>
      <c r="S10" s="38"/>
      <c r="V10" s="37"/>
      <c r="W10" s="37"/>
      <c r="X10" s="37"/>
      <c r="Y10" s="38"/>
      <c r="Z10" s="36">
        <v>9320435000</v>
      </c>
      <c r="AG10" s="56">
        <v>9320435000</v>
      </c>
      <c r="AH10" s="55">
        <v>15450601000</v>
      </c>
      <c r="AI10" s="36">
        <v>1391166000</v>
      </c>
      <c r="AJ10" s="37"/>
      <c r="AK10" s="38"/>
      <c r="AL10" s="36">
        <v>240313000</v>
      </c>
      <c r="AM10" s="37"/>
      <c r="AN10" s="37"/>
      <c r="AO10" s="38"/>
      <c r="AP10" s="49">
        <v>12707800000</v>
      </c>
      <c r="AQ10" s="54"/>
      <c r="AR10" s="54">
        <v>6205550000</v>
      </c>
      <c r="AS10" s="54"/>
      <c r="AT10" s="54"/>
      <c r="AU10" s="54">
        <v>4349464000</v>
      </c>
      <c r="AV10" s="54"/>
      <c r="AW10" s="54"/>
      <c r="AX10" s="54"/>
      <c r="AY10" s="54"/>
      <c r="AZ10" s="54">
        <v>2152786000</v>
      </c>
      <c r="BA10" s="55">
        <v>14339279000</v>
      </c>
      <c r="BB10" s="55">
        <v>29789880000</v>
      </c>
      <c r="BC10" s="49">
        <v>6915200000</v>
      </c>
      <c r="BD10" s="54">
        <v>1646641000</v>
      </c>
      <c r="BE10" s="54"/>
      <c r="BF10" s="54"/>
      <c r="BG10" s="54">
        <v>5268559000</v>
      </c>
      <c r="BH10" s="36">
        <v>6411000</v>
      </c>
      <c r="BI10" s="37"/>
      <c r="BJ10" s="37"/>
      <c r="BK10" s="38"/>
      <c r="BL10" s="49">
        <v>4140285000</v>
      </c>
      <c r="BM10" s="54">
        <v>3188835000</v>
      </c>
      <c r="BN10" s="54"/>
      <c r="BO10" s="54"/>
      <c r="BP10" s="54"/>
      <c r="BQ10" s="54">
        <v>951450000</v>
      </c>
      <c r="BR10" s="55">
        <v>11061896000</v>
      </c>
      <c r="BS10" s="36">
        <v>16247000</v>
      </c>
      <c r="BT10" s="37"/>
      <c r="BU10" s="38"/>
      <c r="BV10" s="36">
        <v>3884046000</v>
      </c>
      <c r="BW10" s="37">
        <v>565224000</v>
      </c>
      <c r="BX10" s="37">
        <v>1765914000</v>
      </c>
      <c r="BY10" s="37"/>
      <c r="BZ10" s="37"/>
      <c r="CA10" s="37"/>
      <c r="CB10" s="37"/>
      <c r="CC10" s="37">
        <v>1025920000</v>
      </c>
      <c r="CD10" s="37"/>
      <c r="CE10" s="37"/>
      <c r="CF10" s="38">
        <v>526988000</v>
      </c>
      <c r="CG10" s="55">
        <v>3900293000</v>
      </c>
      <c r="CH10" s="57">
        <v>14962189000</v>
      </c>
      <c r="CJ10" s="36">
        <v>5804520000</v>
      </c>
      <c r="CK10" s="37">
        <v>72000</v>
      </c>
      <c r="CL10" s="37">
        <v>5804448000</v>
      </c>
      <c r="CM10" s="38"/>
      <c r="CN10" s="54">
        <v>-1388376000</v>
      </c>
      <c r="CO10" s="54">
        <v>10421538000</v>
      </c>
      <c r="CP10" s="54">
        <v>-428674000</v>
      </c>
      <c r="CQ10" s="58">
        <v>14409008000</v>
      </c>
      <c r="CR10" s="37">
        <v>418683000</v>
      </c>
      <c r="CS10" s="56">
        <v>14827691000</v>
      </c>
      <c r="CT10" s="55">
        <v>29789880000</v>
      </c>
    </row>
    <row r="11" spans="1:98" x14ac:dyDescent="0.2">
      <c r="A11" s="52" t="s">
        <v>40</v>
      </c>
      <c r="B11" s="52" t="s">
        <v>41</v>
      </c>
      <c r="C11" s="52" t="str">
        <f>VLOOKUP(A11,'[1]S&amp;P 500 Wikipedia'!A:D,3,FALSE)</f>
        <v>Information Technology</v>
      </c>
      <c r="D11" s="52">
        <v>14099</v>
      </c>
      <c r="E11" s="52" t="s">
        <v>16</v>
      </c>
      <c r="F11" s="52">
        <v>2019</v>
      </c>
      <c r="G11" s="52" t="s">
        <v>17</v>
      </c>
      <c r="H11" s="53">
        <v>43830</v>
      </c>
      <c r="I11" s="53">
        <v>43851</v>
      </c>
      <c r="J11" s="53">
        <v>43851</v>
      </c>
      <c r="K11" s="54">
        <v>483725000</v>
      </c>
      <c r="L11" s="54">
        <v>488846000</v>
      </c>
      <c r="M11" s="52" t="s">
        <v>42</v>
      </c>
      <c r="N11" s="36">
        <v>4176976000</v>
      </c>
      <c r="O11" s="37">
        <v>2650221000</v>
      </c>
      <c r="P11" s="38">
        <v>1526755000</v>
      </c>
      <c r="Q11" s="36">
        <v>1534809000</v>
      </c>
      <c r="R11" s="37">
        <v>1534809000</v>
      </c>
      <c r="S11" s="38"/>
      <c r="V11" s="37"/>
      <c r="W11" s="37"/>
      <c r="X11" s="37"/>
      <c r="Y11" s="38"/>
      <c r="Z11" s="36">
        <v>783140000</v>
      </c>
      <c r="AA11" s="55">
        <v>783140000</v>
      </c>
      <c r="AH11" s="55">
        <v>6494925000</v>
      </c>
      <c r="AI11" s="36">
        <v>1293015000</v>
      </c>
      <c r="AJ11" s="37"/>
      <c r="AK11" s="38"/>
      <c r="AM11" s="37"/>
      <c r="AN11" s="37"/>
      <c r="AO11" s="38"/>
      <c r="AP11" s="49">
        <v>12974460000</v>
      </c>
      <c r="AQ11" s="54">
        <v>1720565000</v>
      </c>
      <c r="AR11" s="54">
        <v>10691199000</v>
      </c>
      <c r="AS11" s="54"/>
      <c r="AT11" s="54"/>
      <c r="AU11" s="54"/>
      <c r="AV11" s="54"/>
      <c r="AW11" s="54"/>
      <c r="AX11" s="54"/>
      <c r="AY11" s="54"/>
      <c r="AZ11" s="54">
        <v>562696000</v>
      </c>
      <c r="BA11" s="55">
        <v>14267475000</v>
      </c>
      <c r="BB11" s="55">
        <v>20762400000</v>
      </c>
      <c r="BC11" s="49">
        <v>1663609000</v>
      </c>
      <c r="BD11" s="54">
        <v>209499000</v>
      </c>
      <c r="BE11" s="54"/>
      <c r="BF11" s="54"/>
      <c r="BG11" s="54">
        <v>1454110000</v>
      </c>
      <c r="BI11" s="37"/>
      <c r="BJ11" s="37"/>
      <c r="BK11" s="38"/>
      <c r="BL11" s="49">
        <v>3377986000</v>
      </c>
      <c r="BM11" s="54">
        <v>3377986000</v>
      </c>
      <c r="BN11" s="54"/>
      <c r="BO11" s="54"/>
      <c r="BP11" s="54"/>
      <c r="BQ11" s="54"/>
      <c r="BR11" s="55">
        <v>5041595000</v>
      </c>
      <c r="BS11" s="36">
        <v>4138267000</v>
      </c>
      <c r="BT11" s="37"/>
      <c r="BU11" s="38"/>
      <c r="BV11" s="36">
        <v>1052383000</v>
      </c>
      <c r="BW11" s="37"/>
      <c r="BX11" s="37"/>
      <c r="BY11" s="37"/>
      <c r="BZ11" s="37"/>
      <c r="CA11" s="37"/>
      <c r="CB11" s="37">
        <v>122727000</v>
      </c>
      <c r="CC11" s="37">
        <v>140498000</v>
      </c>
      <c r="CD11" s="37"/>
      <c r="CE11" s="37"/>
      <c r="CF11" s="38">
        <v>789158000</v>
      </c>
      <c r="CG11" s="55">
        <v>5190650000</v>
      </c>
      <c r="CH11" s="57">
        <v>10232245000</v>
      </c>
      <c r="CI11" s="49">
        <v>0</v>
      </c>
      <c r="CJ11" s="36">
        <v>6504861000</v>
      </c>
      <c r="CK11" s="37">
        <v>61000</v>
      </c>
      <c r="CL11" s="37">
        <v>6504800000</v>
      </c>
      <c r="CM11" s="38"/>
      <c r="CN11" s="54">
        <v>-10615234000</v>
      </c>
      <c r="CO11" s="54">
        <v>14828562000</v>
      </c>
      <c r="CP11" s="54">
        <v>-188034000</v>
      </c>
      <c r="CQ11" s="58">
        <v>10530155000</v>
      </c>
      <c r="CR11" s="37"/>
      <c r="CS11" s="56">
        <v>10530155000</v>
      </c>
      <c r="CT11" s="55">
        <v>20762400000</v>
      </c>
    </row>
    <row r="12" spans="1:98" x14ac:dyDescent="0.2">
      <c r="A12" s="52" t="s">
        <v>127</v>
      </c>
      <c r="B12" s="52" t="s">
        <v>128</v>
      </c>
      <c r="C12" s="52" t="str">
        <f>VLOOKUP(A12,'[1]S&amp;P 500 Wikipedia'!A:D,3,FALSE)</f>
        <v>Information Technology</v>
      </c>
      <c r="D12" s="52">
        <v>65917</v>
      </c>
      <c r="E12" s="52" t="s">
        <v>16</v>
      </c>
      <c r="F12" s="52">
        <v>2019</v>
      </c>
      <c r="G12" s="52" t="s">
        <v>17</v>
      </c>
      <c r="H12" s="53">
        <v>43769</v>
      </c>
      <c r="I12" s="53">
        <v>43795</v>
      </c>
      <c r="J12" s="53">
        <v>43795</v>
      </c>
      <c r="K12" s="54">
        <v>369050000</v>
      </c>
      <c r="L12" s="54">
        <v>372559000</v>
      </c>
      <c r="M12" s="52" t="s">
        <v>129</v>
      </c>
      <c r="N12" s="36">
        <v>648322000</v>
      </c>
      <c r="O12" s="37">
        <v>648322000</v>
      </c>
      <c r="P12" s="38"/>
      <c r="Q12" s="36">
        <v>635136000</v>
      </c>
      <c r="R12" s="37">
        <v>635136000</v>
      </c>
      <c r="S12" s="38"/>
      <c r="U12" s="36">
        <v>609886000</v>
      </c>
      <c r="V12" s="37"/>
      <c r="W12" s="37"/>
      <c r="X12" s="37"/>
      <c r="Y12" s="38"/>
      <c r="Z12" s="36">
        <v>91782000</v>
      </c>
      <c r="AA12" s="55">
        <v>91782000</v>
      </c>
      <c r="AH12" s="55">
        <v>1985126000</v>
      </c>
      <c r="AI12" s="36">
        <v>1219989000</v>
      </c>
      <c r="AJ12" s="37">
        <v>3811257000</v>
      </c>
      <c r="AK12" s="38">
        <v>-2591268000</v>
      </c>
      <c r="AL12" s="36">
        <v>30170000</v>
      </c>
      <c r="AM12" s="37"/>
      <c r="AN12" s="37"/>
      <c r="AO12" s="38"/>
      <c r="AP12" s="49">
        <v>18157356000</v>
      </c>
      <c r="AQ12" s="54">
        <v>4217224000</v>
      </c>
      <c r="AR12" s="54">
        <v>12256880000</v>
      </c>
      <c r="AS12" s="54"/>
      <c r="AT12" s="54"/>
      <c r="AU12" s="54">
        <v>1582382000</v>
      </c>
      <c r="AV12" s="54"/>
      <c r="AW12" s="54"/>
      <c r="AX12" s="54"/>
      <c r="AY12" s="54"/>
      <c r="AZ12" s="54">
        <v>100870000</v>
      </c>
      <c r="BA12" s="55">
        <v>19407515000</v>
      </c>
      <c r="BB12" s="55">
        <v>21392641000</v>
      </c>
      <c r="BC12" s="49">
        <v>1208965000</v>
      </c>
      <c r="BD12" s="54">
        <v>225270000</v>
      </c>
      <c r="BE12" s="54">
        <v>187879000</v>
      </c>
      <c r="BF12" s="54"/>
      <c r="BG12" s="54">
        <v>795816000</v>
      </c>
      <c r="BH12" s="36">
        <v>299667000</v>
      </c>
      <c r="BI12" s="37"/>
      <c r="BJ12" s="37"/>
      <c r="BK12" s="38"/>
      <c r="BM12" s="54"/>
      <c r="BN12" s="54"/>
      <c r="BO12" s="54"/>
      <c r="BP12" s="54"/>
      <c r="BQ12" s="54"/>
      <c r="BR12" s="55">
        <v>1508632000</v>
      </c>
      <c r="BS12" s="36">
        <v>5192252000</v>
      </c>
      <c r="BT12" s="37"/>
      <c r="BU12" s="38"/>
      <c r="BV12" s="36">
        <v>2982569000</v>
      </c>
      <c r="BW12" s="37"/>
      <c r="BX12" s="37"/>
      <c r="BY12" s="37"/>
      <c r="BZ12" s="37"/>
      <c r="CA12" s="37">
        <v>47154000</v>
      </c>
      <c r="CB12" s="37"/>
      <c r="CC12" s="37">
        <v>2088212000</v>
      </c>
      <c r="CD12" s="37"/>
      <c r="CE12" s="37"/>
      <c r="CF12" s="38">
        <v>847203000</v>
      </c>
      <c r="CG12" s="55">
        <v>8174821000</v>
      </c>
      <c r="CH12" s="57">
        <v>9683453000</v>
      </c>
      <c r="CI12" s="49">
        <v>0</v>
      </c>
      <c r="CJ12" s="36">
        <v>4997734000</v>
      </c>
      <c r="CK12" s="37">
        <v>61385000</v>
      </c>
      <c r="CL12" s="37">
        <v>4936349000</v>
      </c>
      <c r="CM12" s="38"/>
      <c r="CN12" s="54"/>
      <c r="CO12" s="54">
        <v>6899253000</v>
      </c>
      <c r="CP12" s="54">
        <v>-187799000</v>
      </c>
      <c r="CQ12" s="58">
        <v>11709188000</v>
      </c>
      <c r="CR12" s="37"/>
      <c r="CS12" s="56">
        <v>11709188000</v>
      </c>
      <c r="CT12" s="55">
        <v>21392641000</v>
      </c>
    </row>
    <row r="13" spans="1:98" x14ac:dyDescent="0.2">
      <c r="A13" s="52" t="s">
        <v>149</v>
      </c>
      <c r="B13" s="52" t="s">
        <v>150</v>
      </c>
      <c r="C13" s="52" t="str">
        <f>VLOOKUP(A13,'[1]S&amp;P 500 Wikipedia'!A:D,3,FALSE)</f>
        <v>Consumer Staples</v>
      </c>
      <c r="D13" s="52">
        <v>66997</v>
      </c>
      <c r="E13" s="52" t="s">
        <v>16</v>
      </c>
      <c r="F13" s="52">
        <v>2019</v>
      </c>
      <c r="G13" s="52" t="s">
        <v>17</v>
      </c>
      <c r="H13" s="53">
        <v>43830</v>
      </c>
      <c r="I13" s="53">
        <v>43879</v>
      </c>
      <c r="J13" s="53">
        <v>43879</v>
      </c>
      <c r="K13" s="54">
        <v>560000000</v>
      </c>
      <c r="L13" s="54">
        <v>565000000</v>
      </c>
      <c r="M13" s="52" t="s">
        <v>151</v>
      </c>
      <c r="N13" s="36">
        <v>852000000</v>
      </c>
      <c r="O13" s="37">
        <v>852000000</v>
      </c>
      <c r="P13" s="38"/>
      <c r="Q13" s="36">
        <v>2267000000</v>
      </c>
      <c r="R13" s="37">
        <v>2267000000</v>
      </c>
      <c r="S13" s="38"/>
      <c r="U13" s="36">
        <v>9170000000</v>
      </c>
      <c r="V13" s="37"/>
      <c r="W13" s="37"/>
      <c r="X13" s="37"/>
      <c r="Y13" s="38"/>
      <c r="Z13" s="36">
        <v>9058000000</v>
      </c>
      <c r="AG13" s="56">
        <v>9058000000</v>
      </c>
      <c r="AH13" s="55">
        <v>21347000000</v>
      </c>
      <c r="AI13" s="36">
        <v>10106000000</v>
      </c>
      <c r="AJ13" s="37">
        <v>25999000000</v>
      </c>
      <c r="AK13" s="38">
        <v>-15893000000</v>
      </c>
      <c r="AL13" s="36">
        <v>5132000000</v>
      </c>
      <c r="AM13" s="37">
        <v>5132000000</v>
      </c>
      <c r="AN13" s="37"/>
      <c r="AO13" s="38"/>
      <c r="AP13" s="49">
        <v>7412000000</v>
      </c>
      <c r="AQ13" s="54"/>
      <c r="AR13" s="54">
        <v>5476000000</v>
      </c>
      <c r="AS13" s="54"/>
      <c r="AT13" s="54"/>
      <c r="AU13" s="54"/>
      <c r="AV13" s="54"/>
      <c r="AW13" s="54"/>
      <c r="AX13" s="54"/>
      <c r="AY13" s="54"/>
      <c r="AZ13" s="54">
        <v>1936000000</v>
      </c>
      <c r="BA13" s="55">
        <v>22650000000</v>
      </c>
      <c r="BB13" s="55">
        <v>43997000000</v>
      </c>
      <c r="BC13" s="49">
        <v>8768000000</v>
      </c>
      <c r="BD13" s="54">
        <v>3746000000</v>
      </c>
      <c r="BE13" s="54"/>
      <c r="BF13" s="54"/>
      <c r="BG13" s="54">
        <v>5022000000</v>
      </c>
      <c r="BH13" s="36">
        <v>1209000000</v>
      </c>
      <c r="BI13" s="37">
        <v>1202000000</v>
      </c>
      <c r="BJ13" s="37"/>
      <c r="BK13" s="38">
        <v>7000000</v>
      </c>
      <c r="BL13" s="49">
        <v>3757000000</v>
      </c>
      <c r="BM13" s="54"/>
      <c r="BN13" s="54"/>
      <c r="BO13" s="54"/>
      <c r="BP13" s="54"/>
      <c r="BQ13" s="54">
        <v>3757000000</v>
      </c>
      <c r="BR13" s="55">
        <v>13734000000</v>
      </c>
      <c r="BS13" s="36">
        <v>7672000000</v>
      </c>
      <c r="BT13" s="37">
        <v>7672000000</v>
      </c>
      <c r="BU13" s="38"/>
      <c r="BV13" s="36">
        <v>3308000000</v>
      </c>
      <c r="BW13" s="37"/>
      <c r="BX13" s="37"/>
      <c r="BY13" s="37"/>
      <c r="BZ13" s="37"/>
      <c r="CA13" s="37"/>
      <c r="CB13" s="37"/>
      <c r="CC13" s="37">
        <v>1194000000</v>
      </c>
      <c r="CD13" s="37"/>
      <c r="CE13" s="37"/>
      <c r="CF13" s="38">
        <v>2114000000</v>
      </c>
      <c r="CG13" s="55">
        <v>10980000000</v>
      </c>
      <c r="CH13" s="57">
        <v>24714000000</v>
      </c>
      <c r="CJ13" s="36">
        <v>2655000000</v>
      </c>
      <c r="CK13" s="37">
        <v>2655000000</v>
      </c>
      <c r="CL13" s="37"/>
      <c r="CM13" s="38"/>
      <c r="CN13" s="54"/>
      <c r="CO13" s="54">
        <v>18958000000</v>
      </c>
      <c r="CP13" s="54">
        <v>-2405000000</v>
      </c>
      <c r="CQ13" s="58">
        <v>19208000000</v>
      </c>
      <c r="CR13" s="37">
        <v>75000000</v>
      </c>
      <c r="CS13" s="56">
        <v>19283000000</v>
      </c>
      <c r="CT13" s="55">
        <v>43997000000</v>
      </c>
    </row>
    <row r="14" spans="1:98" x14ac:dyDescent="0.2">
      <c r="A14" s="52" t="s">
        <v>167</v>
      </c>
      <c r="B14" s="52" t="s">
        <v>168</v>
      </c>
      <c r="C14" s="52" t="str">
        <f>VLOOKUP(A14,'[1]S&amp;P 500 Wikipedia'!A:D,3,FALSE)</f>
        <v>Information Technology</v>
      </c>
      <c r="D14" s="52">
        <v>591496</v>
      </c>
      <c r="E14" s="52" t="s">
        <v>16</v>
      </c>
      <c r="F14" s="52">
        <v>2020</v>
      </c>
      <c r="G14" s="52" t="s">
        <v>17</v>
      </c>
      <c r="H14" s="53">
        <v>44012</v>
      </c>
      <c r="I14" s="53">
        <v>44048</v>
      </c>
      <c r="J14" s="53">
        <v>44048</v>
      </c>
      <c r="K14" s="54">
        <v>429000000</v>
      </c>
      <c r="L14" s="54">
        <v>430300000</v>
      </c>
      <c r="M14" s="52" t="s">
        <v>169</v>
      </c>
      <c r="N14" s="36">
        <v>1908500000</v>
      </c>
      <c r="O14" s="37">
        <v>1908500000</v>
      </c>
      <c r="P14" s="38">
        <v>0</v>
      </c>
      <c r="Q14" s="36">
        <v>2441300000</v>
      </c>
      <c r="R14" s="37">
        <v>2441300000</v>
      </c>
      <c r="S14" s="38"/>
      <c r="V14" s="37"/>
      <c r="W14" s="37"/>
      <c r="X14" s="37"/>
      <c r="Y14" s="38"/>
      <c r="Z14" s="36">
        <v>27214300000</v>
      </c>
      <c r="AG14" s="56">
        <v>27214300000</v>
      </c>
      <c r="AH14" s="55">
        <v>31564100000</v>
      </c>
      <c r="AI14" s="36">
        <v>703900000</v>
      </c>
      <c r="AJ14" s="37"/>
      <c r="AK14" s="38"/>
      <c r="AL14" s="36">
        <v>18600000</v>
      </c>
      <c r="AM14" s="37"/>
      <c r="AN14" s="37"/>
      <c r="AO14" s="38"/>
      <c r="AP14" s="49">
        <v>6878900000</v>
      </c>
      <c r="AQ14" s="54">
        <v>1215800000</v>
      </c>
      <c r="AR14" s="54">
        <v>2309400000</v>
      </c>
      <c r="AS14" s="54"/>
      <c r="AT14" s="54"/>
      <c r="AU14" s="54"/>
      <c r="AV14" s="54"/>
      <c r="AW14" s="54"/>
      <c r="AX14" s="54"/>
      <c r="AY14" s="54"/>
      <c r="AZ14" s="54">
        <v>3353700000</v>
      </c>
      <c r="BA14" s="55">
        <v>7601400000</v>
      </c>
      <c r="BB14" s="55">
        <v>39165500000</v>
      </c>
      <c r="BC14" s="49">
        <v>3067100000</v>
      </c>
      <c r="BD14" s="54">
        <v>102000000</v>
      </c>
      <c r="BE14" s="54">
        <v>40100000</v>
      </c>
      <c r="BF14" s="54">
        <v>387300000</v>
      </c>
      <c r="BG14" s="54">
        <v>2537700000</v>
      </c>
      <c r="BH14" s="36">
        <v>1001800000</v>
      </c>
      <c r="BI14" s="37"/>
      <c r="BJ14" s="37"/>
      <c r="BK14" s="38"/>
      <c r="BL14" s="49">
        <v>26057700000</v>
      </c>
      <c r="BM14" s="54">
        <v>212500000</v>
      </c>
      <c r="BN14" s="54"/>
      <c r="BO14" s="54"/>
      <c r="BP14" s="54"/>
      <c r="BQ14" s="54">
        <v>25845200000</v>
      </c>
      <c r="BR14" s="55">
        <v>30126600000</v>
      </c>
      <c r="BS14" s="36">
        <v>1002800000</v>
      </c>
      <c r="BT14" s="37"/>
      <c r="BU14" s="38"/>
      <c r="BV14" s="36">
        <v>2283900000</v>
      </c>
      <c r="BW14" s="37"/>
      <c r="BX14" s="37"/>
      <c r="BY14" s="37"/>
      <c r="BZ14" s="37"/>
      <c r="CA14" s="37"/>
      <c r="CB14" s="37">
        <v>370600000</v>
      </c>
      <c r="CC14" s="37">
        <v>731900000</v>
      </c>
      <c r="CD14" s="37"/>
      <c r="CE14" s="37"/>
      <c r="CF14" s="38">
        <v>1181400000</v>
      </c>
      <c r="CG14" s="55">
        <v>3286700000</v>
      </c>
      <c r="CH14" s="57">
        <v>33413300000</v>
      </c>
      <c r="CI14" s="49">
        <v>0</v>
      </c>
      <c r="CJ14" s="36">
        <v>1397700000</v>
      </c>
      <c r="CK14" s="37"/>
      <c r="CL14" s="37"/>
      <c r="CM14" s="38"/>
      <c r="CN14" s="54">
        <v>-14067000000</v>
      </c>
      <c r="CO14" s="54">
        <v>18436300000</v>
      </c>
      <c r="CP14" s="54">
        <v>-14800000</v>
      </c>
      <c r="CQ14" s="58">
        <v>5752200000</v>
      </c>
      <c r="CR14" s="37"/>
      <c r="CS14" s="56">
        <v>5752200000</v>
      </c>
      <c r="CT14" s="55">
        <v>39165500000</v>
      </c>
    </row>
    <row r="15" spans="1:98" x14ac:dyDescent="0.2">
      <c r="A15" s="52" t="s">
        <v>164</v>
      </c>
      <c r="B15" s="52" t="s">
        <v>165</v>
      </c>
      <c r="C15" s="52" t="str">
        <f>VLOOKUP(A15,'[1]S&amp;P 500 Wikipedia'!A:D,3,FALSE)</f>
        <v>Information Technology</v>
      </c>
      <c r="D15" s="52">
        <v>185035</v>
      </c>
      <c r="E15" s="52" t="s">
        <v>16</v>
      </c>
      <c r="F15" s="52">
        <v>2019</v>
      </c>
      <c r="G15" s="52" t="s">
        <v>17</v>
      </c>
      <c r="H15" s="53">
        <v>43861</v>
      </c>
      <c r="I15" s="53">
        <v>43909</v>
      </c>
      <c r="J15" s="53">
        <v>43909</v>
      </c>
      <c r="K15" s="54">
        <v>219900000</v>
      </c>
      <c r="L15" s="54">
        <v>226100000</v>
      </c>
      <c r="M15" s="52" t="s">
        <v>166</v>
      </c>
      <c r="N15" s="36">
        <v>1843700000</v>
      </c>
      <c r="O15" s="37">
        <v>1774700000</v>
      </c>
      <c r="P15" s="38">
        <v>69000000</v>
      </c>
      <c r="Q15" s="36">
        <v>652300000</v>
      </c>
      <c r="R15" s="37">
        <v>652300000</v>
      </c>
      <c r="S15" s="38"/>
      <c r="V15" s="37"/>
      <c r="W15" s="37"/>
      <c r="X15" s="37"/>
      <c r="Y15" s="38"/>
      <c r="Z15" s="36">
        <v>163300000</v>
      </c>
      <c r="AA15" s="55">
        <v>163300000</v>
      </c>
      <c r="AH15" s="55">
        <v>2659300000</v>
      </c>
      <c r="AI15" s="36">
        <v>161700000</v>
      </c>
      <c r="AJ15" s="37">
        <v>161700000</v>
      </c>
      <c r="AK15" s="38"/>
      <c r="AM15" s="37"/>
      <c r="AN15" s="37"/>
      <c r="AO15" s="38"/>
      <c r="AP15" s="49">
        <v>3358300000</v>
      </c>
      <c r="AQ15" s="54">
        <v>70900000</v>
      </c>
      <c r="AR15" s="54">
        <v>2445000000</v>
      </c>
      <c r="AS15" s="54"/>
      <c r="AT15" s="54"/>
      <c r="AU15" s="54">
        <v>56400000</v>
      </c>
      <c r="AV15" s="54"/>
      <c r="AW15" s="54"/>
      <c r="AX15" s="54"/>
      <c r="AY15" s="54"/>
      <c r="AZ15" s="54">
        <v>786000000</v>
      </c>
      <c r="BA15" s="55">
        <v>3520000000</v>
      </c>
      <c r="BB15" s="55">
        <v>6179300000</v>
      </c>
      <c r="BC15" s="49">
        <v>545300000</v>
      </c>
      <c r="BD15" s="54">
        <v>83700000</v>
      </c>
      <c r="BE15" s="54">
        <v>21200000</v>
      </c>
      <c r="BF15" s="54"/>
      <c r="BG15" s="54">
        <v>440400000</v>
      </c>
      <c r="BH15" s="36">
        <v>449700000</v>
      </c>
      <c r="BI15" s="37"/>
      <c r="BJ15" s="37"/>
      <c r="BK15" s="38"/>
      <c r="BL15" s="49">
        <v>2224200000</v>
      </c>
      <c r="BM15" s="54">
        <v>2176100000</v>
      </c>
      <c r="BN15" s="54"/>
      <c r="BO15" s="54"/>
      <c r="BP15" s="54"/>
      <c r="BQ15" s="54">
        <v>48100000</v>
      </c>
      <c r="BR15" s="55">
        <v>3219200000</v>
      </c>
      <c r="BS15" s="36">
        <v>1635100000</v>
      </c>
      <c r="BT15" s="37"/>
      <c r="BU15" s="38"/>
      <c r="BV15" s="36">
        <v>1464100000</v>
      </c>
      <c r="BW15" s="37">
        <v>831000000</v>
      </c>
      <c r="BX15" s="37"/>
      <c r="BY15" s="37"/>
      <c r="BZ15" s="37"/>
      <c r="CA15" s="37"/>
      <c r="CB15" s="37"/>
      <c r="CC15" s="37">
        <v>101600000</v>
      </c>
      <c r="CD15" s="37"/>
      <c r="CE15" s="37"/>
      <c r="CF15" s="38">
        <v>531500000</v>
      </c>
      <c r="CG15" s="55">
        <v>3099200000</v>
      </c>
      <c r="CH15" s="57">
        <v>6318400000</v>
      </c>
      <c r="CI15" s="49">
        <v>0</v>
      </c>
      <c r="CJ15" s="36">
        <v>2317000000</v>
      </c>
      <c r="CK15" s="37"/>
      <c r="CL15" s="37"/>
      <c r="CM15" s="38"/>
      <c r="CN15" s="54"/>
      <c r="CO15" s="54">
        <v>-2295800000</v>
      </c>
      <c r="CP15" s="54">
        <v>-160300000</v>
      </c>
      <c r="CQ15" s="58">
        <v>-139100000</v>
      </c>
      <c r="CR15" s="37"/>
      <c r="CS15" s="56">
        <v>-139100000</v>
      </c>
      <c r="CT15" s="55">
        <v>6179300000</v>
      </c>
    </row>
    <row r="16" spans="1:98" x14ac:dyDescent="0.2">
      <c r="A16" s="52" t="s">
        <v>96</v>
      </c>
      <c r="B16" s="52" t="s">
        <v>97</v>
      </c>
      <c r="C16" s="52" t="str">
        <f>VLOOKUP(A16,'[1]S&amp;P 500 Wikipedia'!A:D,3,FALSE)</f>
        <v>Utilities</v>
      </c>
      <c r="D16" s="52">
        <v>68703</v>
      </c>
      <c r="E16" s="52" t="s">
        <v>16</v>
      </c>
      <c r="F16" s="52">
        <v>2019</v>
      </c>
      <c r="G16" s="52" t="s">
        <v>17</v>
      </c>
      <c r="H16" s="53">
        <v>43830</v>
      </c>
      <c r="I16" s="53">
        <v>43889</v>
      </c>
      <c r="J16" s="53">
        <v>43889</v>
      </c>
      <c r="K16" s="54">
        <v>246000000</v>
      </c>
      <c r="L16" s="54">
        <v>247300000</v>
      </c>
      <c r="M16" s="52" t="s">
        <v>98</v>
      </c>
      <c r="N16" s="36">
        <v>16000000</v>
      </c>
      <c r="O16" s="37">
        <v>16000000</v>
      </c>
      <c r="P16" s="38"/>
      <c r="Q16" s="36">
        <v>456000000</v>
      </c>
      <c r="R16" s="37">
        <v>393000000</v>
      </c>
      <c r="S16" s="38">
        <v>63000000</v>
      </c>
      <c r="U16" s="36">
        <v>494000000</v>
      </c>
      <c r="V16" s="37"/>
      <c r="W16" s="37"/>
      <c r="X16" s="37"/>
      <c r="Y16" s="38"/>
      <c r="Z16" s="36">
        <v>465000000</v>
      </c>
      <c r="AG16" s="56">
        <v>465000000</v>
      </c>
      <c r="AH16" s="55">
        <v>1431000000</v>
      </c>
      <c r="AI16" s="36">
        <v>24376000000</v>
      </c>
      <c r="AJ16" s="37">
        <v>24376000000</v>
      </c>
      <c r="AK16" s="38"/>
      <c r="AM16" s="37"/>
      <c r="AN16" s="37"/>
      <c r="AO16" s="38"/>
      <c r="AP16" s="49">
        <v>3126000000</v>
      </c>
      <c r="AQ16" s="54"/>
      <c r="AR16" s="54">
        <v>411000000</v>
      </c>
      <c r="AS16" s="54"/>
      <c r="AT16" s="54"/>
      <c r="AU16" s="54"/>
      <c r="AV16" s="54"/>
      <c r="AW16" s="54"/>
      <c r="AX16" s="54"/>
      <c r="AY16" s="54"/>
      <c r="AZ16" s="54">
        <v>2715000000</v>
      </c>
      <c r="BA16" s="55">
        <v>27502000000</v>
      </c>
      <c r="BB16" s="55">
        <v>28933000000</v>
      </c>
      <c r="BC16" s="49">
        <v>874000000</v>
      </c>
      <c r="BD16" s="54">
        <v>874000000</v>
      </c>
      <c r="BE16" s="54"/>
      <c r="BF16" s="54"/>
      <c r="BG16" s="54"/>
      <c r="BH16" s="36">
        <v>882000000</v>
      </c>
      <c r="BI16" s="37">
        <v>440000000</v>
      </c>
      <c r="BJ16" s="37"/>
      <c r="BK16" s="38">
        <v>442000000</v>
      </c>
      <c r="BL16" s="49">
        <v>749000000</v>
      </c>
      <c r="BM16" s="54"/>
      <c r="BN16" s="54"/>
      <c r="BO16" s="54"/>
      <c r="BP16" s="54"/>
      <c r="BQ16" s="54">
        <v>749000000</v>
      </c>
      <c r="BR16" s="55">
        <v>2505000000</v>
      </c>
      <c r="BS16" s="36">
        <v>8915000000</v>
      </c>
      <c r="BT16" s="37">
        <v>8915000000</v>
      </c>
      <c r="BU16" s="38"/>
      <c r="BV16" s="36">
        <v>9312000000</v>
      </c>
      <c r="BW16" s="37"/>
      <c r="BX16" s="37">
        <v>401000000</v>
      </c>
      <c r="BY16" s="37"/>
      <c r="BZ16" s="37"/>
      <c r="CA16" s="37"/>
      <c r="CB16" s="37"/>
      <c r="CC16" s="37">
        <v>2919000000</v>
      </c>
      <c r="CD16" s="37"/>
      <c r="CE16" s="37"/>
      <c r="CF16" s="38">
        <v>5992000000</v>
      </c>
      <c r="CG16" s="55">
        <v>18227000000</v>
      </c>
      <c r="CH16" s="57">
        <v>20732000000</v>
      </c>
      <c r="CJ16" s="36">
        <v>5696000000</v>
      </c>
      <c r="CK16" s="37"/>
      <c r="CL16" s="37"/>
      <c r="CM16" s="38"/>
      <c r="CN16" s="54"/>
      <c r="CO16" s="54">
        <v>2380000000</v>
      </c>
      <c r="CP16" s="54">
        <v>-17000000</v>
      </c>
      <c r="CQ16" s="58">
        <v>8059000000</v>
      </c>
      <c r="CR16" s="37">
        <v>142000000</v>
      </c>
      <c r="CS16" s="56">
        <v>8201000000</v>
      </c>
      <c r="CT16" s="55">
        <v>28933000000</v>
      </c>
    </row>
    <row r="17" spans="1:98" x14ac:dyDescent="0.2">
      <c r="A17" s="52" t="s">
        <v>102</v>
      </c>
      <c r="B17" s="52" t="s">
        <v>103</v>
      </c>
      <c r="C17" s="52" t="str">
        <f>VLOOKUP(A17,'[1]S&amp;P 500 Wikipedia'!A:D,3,FALSE)</f>
        <v>Utilities</v>
      </c>
      <c r="D17" s="52">
        <v>66050</v>
      </c>
      <c r="E17" s="52" t="s">
        <v>16</v>
      </c>
      <c r="F17" s="52">
        <v>2019</v>
      </c>
      <c r="G17" s="52" t="s">
        <v>17</v>
      </c>
      <c r="H17" s="53">
        <v>43830</v>
      </c>
      <c r="I17" s="53">
        <v>43881</v>
      </c>
      <c r="J17" s="53">
        <v>43881</v>
      </c>
      <c r="K17" s="54">
        <v>494044923</v>
      </c>
      <c r="L17" s="54">
        <v>495896333</v>
      </c>
      <c r="M17" s="52" t="s">
        <v>104</v>
      </c>
      <c r="N17" s="36">
        <v>449500000</v>
      </c>
      <c r="O17" s="37">
        <v>246800000</v>
      </c>
      <c r="P17" s="38">
        <v>202700000</v>
      </c>
      <c r="Q17" s="36">
        <v>1705100000</v>
      </c>
      <c r="R17" s="37">
        <v>1705100000</v>
      </c>
      <c r="S17" s="38"/>
      <c r="U17" s="36">
        <v>1169200000</v>
      </c>
      <c r="V17" s="37"/>
      <c r="W17" s="37"/>
      <c r="X17" s="37"/>
      <c r="Y17" s="38"/>
      <c r="Z17" s="36">
        <v>754000000</v>
      </c>
      <c r="AA17" s="55">
        <v>242100000</v>
      </c>
      <c r="AB17" s="55">
        <v>172800000</v>
      </c>
      <c r="AG17" s="56">
        <v>339100000</v>
      </c>
      <c r="AH17" s="55">
        <v>4077800000</v>
      </c>
      <c r="AI17" s="36">
        <v>60138100000</v>
      </c>
      <c r="AJ17" s="37">
        <v>79145700000</v>
      </c>
      <c r="AK17" s="38">
        <v>-19007600000</v>
      </c>
      <c r="AM17" s="37"/>
      <c r="AN17" s="37"/>
      <c r="AO17" s="38"/>
      <c r="AP17" s="49">
        <v>11676400000</v>
      </c>
      <c r="AQ17" s="54"/>
      <c r="AR17" s="54">
        <v>52500000</v>
      </c>
      <c r="AS17" s="54"/>
      <c r="AT17" s="54"/>
      <c r="AU17" s="54"/>
      <c r="AV17" s="54"/>
      <c r="AW17" s="54"/>
      <c r="AX17" s="54"/>
      <c r="AY17" s="54"/>
      <c r="AZ17" s="54">
        <v>11623900000</v>
      </c>
      <c r="BA17" s="55">
        <v>71814500000</v>
      </c>
      <c r="BB17" s="55">
        <v>75892300000</v>
      </c>
      <c r="BC17" s="49">
        <v>2329400000</v>
      </c>
      <c r="BD17" s="54">
        <v>2085800000</v>
      </c>
      <c r="BE17" s="54"/>
      <c r="BF17" s="54">
        <v>243600000</v>
      </c>
      <c r="BG17" s="54"/>
      <c r="BH17" s="36">
        <v>4437000000</v>
      </c>
      <c r="BI17" s="37">
        <v>2838300000</v>
      </c>
      <c r="BJ17" s="37"/>
      <c r="BK17" s="38">
        <v>1598700000</v>
      </c>
      <c r="BL17" s="49">
        <v>3298600000</v>
      </c>
      <c r="BM17" s="54"/>
      <c r="BN17" s="54">
        <v>114300000</v>
      </c>
      <c r="BO17" s="54">
        <v>1357800000</v>
      </c>
      <c r="BP17" s="54"/>
      <c r="BQ17" s="54">
        <v>1826500000</v>
      </c>
      <c r="BR17" s="55">
        <v>10065000000</v>
      </c>
      <c r="BS17" s="36">
        <v>26095500000</v>
      </c>
      <c r="BT17" s="37"/>
      <c r="BU17" s="38"/>
      <c r="BV17" s="36">
        <v>19752900000</v>
      </c>
      <c r="BW17" s="37"/>
      <c r="BX17" s="37"/>
      <c r="BY17" s="37"/>
      <c r="BZ17" s="37"/>
      <c r="CA17" s="37"/>
      <c r="CB17" s="37"/>
      <c r="CC17" s="37">
        <v>7588200000</v>
      </c>
      <c r="CD17" s="37"/>
      <c r="CE17" s="37"/>
      <c r="CF17" s="38">
        <v>12164700000</v>
      </c>
      <c r="CG17" s="55">
        <v>45848400000</v>
      </c>
      <c r="CH17" s="57">
        <v>55913400000</v>
      </c>
      <c r="CJ17" s="36">
        <v>9879000000</v>
      </c>
      <c r="CK17" s="37"/>
      <c r="CL17" s="37"/>
      <c r="CM17" s="38"/>
      <c r="CN17" s="54"/>
      <c r="CO17" s="54">
        <v>9900900000</v>
      </c>
      <c r="CP17" s="54">
        <v>-147700000</v>
      </c>
      <c r="CQ17" s="58">
        <v>19632200000</v>
      </c>
      <c r="CR17" s="37">
        <v>346700000</v>
      </c>
      <c r="CS17" s="56">
        <v>19978900000</v>
      </c>
      <c r="CT17" s="55">
        <v>75892300000</v>
      </c>
    </row>
    <row r="18" spans="1:98" x14ac:dyDescent="0.2">
      <c r="A18" s="52" t="s">
        <v>50</v>
      </c>
      <c r="B18" s="52" t="s">
        <v>51</v>
      </c>
      <c r="C18" s="52" t="str">
        <f>VLOOKUP(A18,'[1]S&amp;P 500 Wikipedia'!A:D,3,FALSE)</f>
        <v>Utilities</v>
      </c>
      <c r="D18" s="52">
        <v>62329</v>
      </c>
      <c r="E18" s="52" t="s">
        <v>16</v>
      </c>
      <c r="F18" s="52">
        <v>2019</v>
      </c>
      <c r="G18" s="52" t="s">
        <v>17</v>
      </c>
      <c r="H18" s="53">
        <v>43830</v>
      </c>
      <c r="I18" s="53">
        <v>43889</v>
      </c>
      <c r="J18" s="53">
        <v>43889</v>
      </c>
      <c r="K18" s="54">
        <v>665000000</v>
      </c>
      <c r="L18" s="54">
        <v>667000000</v>
      </c>
      <c r="M18" s="52" t="s">
        <v>53</v>
      </c>
      <c r="N18" s="36">
        <v>1429000000</v>
      </c>
      <c r="O18" s="37">
        <v>1029000000</v>
      </c>
      <c r="P18" s="38">
        <v>400000000</v>
      </c>
      <c r="Q18" s="36">
        <v>1479000000</v>
      </c>
      <c r="R18" s="37">
        <v>1479000000</v>
      </c>
      <c r="S18" s="38"/>
      <c r="U18" s="36">
        <v>487000000</v>
      </c>
      <c r="V18" s="37"/>
      <c r="W18" s="37"/>
      <c r="X18" s="37"/>
      <c r="Y18" s="38"/>
      <c r="Z18" s="36">
        <v>1836000000</v>
      </c>
      <c r="AA18" s="55">
        <v>80000000</v>
      </c>
      <c r="AC18" s="55">
        <v>618000000</v>
      </c>
      <c r="AG18" s="56">
        <v>1138000000</v>
      </c>
      <c r="AH18" s="55">
        <v>5231000000</v>
      </c>
      <c r="AI18" s="36">
        <v>22574000000</v>
      </c>
      <c r="AJ18" s="37">
        <v>31079000000</v>
      </c>
      <c r="AK18" s="38">
        <v>-8505000000</v>
      </c>
      <c r="AM18" s="37"/>
      <c r="AN18" s="37"/>
      <c r="AO18" s="38"/>
      <c r="AP18" s="49">
        <v>5843000000</v>
      </c>
      <c r="AQ18" s="54"/>
      <c r="AR18" s="54">
        <v>1059000000</v>
      </c>
      <c r="AS18" s="54">
        <v>469000000</v>
      </c>
      <c r="AT18" s="54"/>
      <c r="AU18" s="54">
        <v>156000000</v>
      </c>
      <c r="AV18" s="54"/>
      <c r="AW18" s="54"/>
      <c r="AX18" s="54"/>
      <c r="AY18" s="54">
        <v>966000000</v>
      </c>
      <c r="AZ18" s="54">
        <v>3193000000</v>
      </c>
      <c r="BA18" s="55">
        <v>28417000000</v>
      </c>
      <c r="BB18" s="55">
        <v>33648000000</v>
      </c>
      <c r="BC18" s="49">
        <v>2786000000</v>
      </c>
      <c r="BD18" s="54">
        <v>1311000000</v>
      </c>
      <c r="BE18" s="54"/>
      <c r="BF18" s="54">
        <v>201000000</v>
      </c>
      <c r="BG18" s="54">
        <v>1274000000</v>
      </c>
      <c r="BH18" s="36">
        <v>1868000000</v>
      </c>
      <c r="BI18" s="37">
        <v>1868000000</v>
      </c>
      <c r="BJ18" s="37"/>
      <c r="BK18" s="38"/>
      <c r="BL18" s="49">
        <v>442000000</v>
      </c>
      <c r="BM18" s="54"/>
      <c r="BN18" s="54"/>
      <c r="BO18" s="54"/>
      <c r="BP18" s="54"/>
      <c r="BQ18" s="54">
        <v>442000000</v>
      </c>
      <c r="BR18" s="55">
        <v>5096000000</v>
      </c>
      <c r="BS18" s="36">
        <v>18305000000</v>
      </c>
      <c r="BT18" s="37">
        <v>18305000000</v>
      </c>
      <c r="BU18" s="38"/>
      <c r="BV18" s="36">
        <v>4130000000</v>
      </c>
      <c r="BW18" s="37"/>
      <c r="BX18" s="37"/>
      <c r="BY18" s="37"/>
      <c r="BZ18" s="37"/>
      <c r="CA18" s="37"/>
      <c r="CB18" s="37"/>
      <c r="CC18" s="37">
        <v>1213000000</v>
      </c>
      <c r="CD18" s="37"/>
      <c r="CE18" s="37"/>
      <c r="CF18" s="38">
        <v>2917000000</v>
      </c>
      <c r="CG18" s="55">
        <v>22435000000</v>
      </c>
      <c r="CH18" s="57">
        <v>27531000000</v>
      </c>
      <c r="CJ18" s="36">
        <v>7784000000</v>
      </c>
      <c r="CK18" s="37">
        <v>8000000</v>
      </c>
      <c r="CL18" s="37">
        <v>7776000000</v>
      </c>
      <c r="CM18" s="38"/>
      <c r="CN18" s="54">
        <v>-1867000000</v>
      </c>
      <c r="CO18" s="54">
        <v>-692000000</v>
      </c>
      <c r="CP18" s="54">
        <v>-2229000000</v>
      </c>
      <c r="CQ18" s="58">
        <v>2996000000</v>
      </c>
      <c r="CR18" s="37">
        <v>3121000000</v>
      </c>
      <c r="CS18" s="56">
        <v>6117000000</v>
      </c>
      <c r="CT18" s="55">
        <v>33648000000</v>
      </c>
    </row>
    <row r="19" spans="1:98" x14ac:dyDescent="0.2">
      <c r="A19" s="52" t="s">
        <v>155</v>
      </c>
      <c r="B19" s="52" t="s">
        <v>156</v>
      </c>
      <c r="C19" s="52" t="str">
        <f>VLOOKUP(A19,'[1]S&amp;P 500 Wikipedia'!A:D,3,FALSE)</f>
        <v>Financials</v>
      </c>
      <c r="D19" s="52">
        <v>66898</v>
      </c>
      <c r="E19" s="52" t="s">
        <v>16</v>
      </c>
      <c r="F19" s="52">
        <v>2019</v>
      </c>
      <c r="G19" s="52" t="s">
        <v>17</v>
      </c>
      <c r="H19" s="53">
        <v>43830</v>
      </c>
      <c r="I19" s="53">
        <v>43868</v>
      </c>
      <c r="J19" s="53">
        <v>43868</v>
      </c>
      <c r="K19" s="54">
        <v>187400000</v>
      </c>
      <c r="L19" s="54">
        <v>187400000</v>
      </c>
      <c r="M19" s="59" t="s">
        <v>157</v>
      </c>
      <c r="N19" s="36">
        <v>604800000</v>
      </c>
      <c r="O19" s="37">
        <v>604800000</v>
      </c>
      <c r="P19" s="38"/>
      <c r="R19" s="37"/>
      <c r="S19" s="38"/>
      <c r="V19" s="37"/>
      <c r="W19" s="37"/>
      <c r="X19" s="37"/>
      <c r="Y19" s="38"/>
      <c r="Z19" s="36">
        <v>8512700000</v>
      </c>
      <c r="AG19" s="56">
        <v>8512700000</v>
      </c>
      <c r="AH19" s="55">
        <v>9117500000</v>
      </c>
      <c r="AI19" s="36">
        <v>467400000</v>
      </c>
      <c r="AJ19" s="37"/>
      <c r="AK19" s="38"/>
      <c r="AM19" s="37"/>
      <c r="AN19" s="37"/>
      <c r="AO19" s="38"/>
      <c r="AP19" s="49">
        <v>10049900000</v>
      </c>
      <c r="AQ19" s="54">
        <v>2318700000</v>
      </c>
      <c r="AR19" s="54">
        <v>5618500000</v>
      </c>
      <c r="AS19" s="54"/>
      <c r="AT19" s="54"/>
      <c r="AU19" s="54">
        <v>945600000</v>
      </c>
      <c r="AV19" s="54"/>
      <c r="AW19" s="54"/>
      <c r="AX19" s="54"/>
      <c r="AY19" s="54"/>
      <c r="AZ19" s="54">
        <v>1167100000</v>
      </c>
      <c r="BA19" s="55">
        <v>10517300000</v>
      </c>
      <c r="BB19" s="55">
        <v>19634800000</v>
      </c>
      <c r="BC19" s="49">
        <v>7696300000</v>
      </c>
      <c r="BD19" s="54"/>
      <c r="BE19" s="54"/>
      <c r="BF19" s="54"/>
      <c r="BG19" s="54">
        <v>7696300000</v>
      </c>
      <c r="BH19" s="36">
        <v>620000000</v>
      </c>
      <c r="BI19" s="37"/>
      <c r="BJ19" s="37"/>
      <c r="BK19" s="38"/>
      <c r="BL19" s="49">
        <v>604700000</v>
      </c>
      <c r="BM19" s="54">
        <v>434100000</v>
      </c>
      <c r="BN19" s="54"/>
      <c r="BO19" s="54"/>
      <c r="BP19" s="54"/>
      <c r="BQ19" s="54">
        <v>170600000</v>
      </c>
      <c r="BR19" s="55">
        <v>8921000000</v>
      </c>
      <c r="BS19" s="36">
        <v>3816100000</v>
      </c>
      <c r="BT19" s="37"/>
      <c r="BU19" s="38"/>
      <c r="BV19" s="36">
        <v>1682200000</v>
      </c>
      <c r="BW19" s="37"/>
      <c r="BX19" s="37"/>
      <c r="BY19" s="37"/>
      <c r="BZ19" s="37"/>
      <c r="CA19" s="37"/>
      <c r="CB19" s="37">
        <v>69700000</v>
      </c>
      <c r="CC19" s="37"/>
      <c r="CD19" s="37"/>
      <c r="CE19" s="37"/>
      <c r="CF19" s="38">
        <v>1612500000</v>
      </c>
      <c r="CG19" s="55">
        <v>5498300000</v>
      </c>
      <c r="CH19" s="57">
        <v>14419300000</v>
      </c>
      <c r="CJ19" s="36">
        <v>4013800000</v>
      </c>
      <c r="CK19" s="37">
        <v>188100000</v>
      </c>
      <c r="CL19" s="37">
        <v>3825700000</v>
      </c>
      <c r="CM19" s="38"/>
      <c r="CN19" s="54"/>
      <c r="CO19" s="54">
        <v>1901300000</v>
      </c>
      <c r="CP19" s="54">
        <v>-759600000</v>
      </c>
      <c r="CQ19" s="58">
        <v>5155500000</v>
      </c>
      <c r="CR19" s="37">
        <v>60000000</v>
      </c>
      <c r="CS19" s="56">
        <v>5215500000</v>
      </c>
      <c r="CT19" s="55">
        <v>19634800000</v>
      </c>
    </row>
    <row r="20" spans="1:98" x14ac:dyDescent="0.2">
      <c r="A20" s="52" t="s">
        <v>61</v>
      </c>
      <c r="B20" s="52" t="s">
        <v>62</v>
      </c>
      <c r="C20" s="52" t="str">
        <f>VLOOKUP(A20,'[1]S&amp;P 500 Wikipedia'!A:D,3,FALSE)</f>
        <v>Information Technology</v>
      </c>
      <c r="D20" s="52">
        <v>69211</v>
      </c>
      <c r="E20" s="52" t="s">
        <v>16</v>
      </c>
      <c r="F20" s="52">
        <v>2019</v>
      </c>
      <c r="G20" s="52" t="s">
        <v>17</v>
      </c>
      <c r="H20" s="53">
        <v>43830</v>
      </c>
      <c r="I20" s="53">
        <v>43889</v>
      </c>
      <c r="J20" s="53">
        <v>43889</v>
      </c>
      <c r="K20" s="54">
        <v>161736000</v>
      </c>
      <c r="L20" s="54">
        <v>163928000</v>
      </c>
      <c r="M20" s="52" t="s">
        <v>63</v>
      </c>
      <c r="N20" s="36">
        <v>1536994000</v>
      </c>
      <c r="O20" s="37">
        <v>393745000</v>
      </c>
      <c r="P20" s="38">
        <v>1143249000</v>
      </c>
      <c r="Q20" s="36">
        <v>551943000</v>
      </c>
      <c r="R20" s="37">
        <v>551943000</v>
      </c>
      <c r="S20" s="38"/>
      <c r="V20" s="37"/>
      <c r="W20" s="37"/>
      <c r="X20" s="37"/>
      <c r="Y20" s="38"/>
      <c r="Z20" s="36">
        <v>142676000</v>
      </c>
      <c r="AA20" s="55">
        <v>142676000</v>
      </c>
      <c r="AH20" s="55">
        <v>2231613000</v>
      </c>
      <c r="AI20" s="36">
        <v>1152153000</v>
      </c>
      <c r="AJ20" s="37">
        <v>1152153000</v>
      </c>
      <c r="AK20" s="38"/>
      <c r="AL20" s="36">
        <v>835384000</v>
      </c>
      <c r="AM20" s="37"/>
      <c r="AN20" s="37">
        <v>835384000</v>
      </c>
      <c r="AO20" s="38"/>
      <c r="AP20" s="49">
        <v>2787736000</v>
      </c>
      <c r="AQ20" s="54">
        <v>179431000</v>
      </c>
      <c r="AR20" s="54">
        <v>1600265000</v>
      </c>
      <c r="AS20" s="54"/>
      <c r="AT20" s="54"/>
      <c r="AU20" s="54">
        <v>76528000</v>
      </c>
      <c r="AV20" s="54"/>
      <c r="AW20" s="54"/>
      <c r="AX20" s="54"/>
      <c r="AY20" s="54"/>
      <c r="AZ20" s="54">
        <v>931512000</v>
      </c>
      <c r="BA20" s="55">
        <v>4775273000</v>
      </c>
      <c r="BB20" s="55">
        <v>7006886000</v>
      </c>
      <c r="BC20" s="49">
        <v>473807000</v>
      </c>
      <c r="BD20" s="54">
        <v>138946000</v>
      </c>
      <c r="BE20" s="54"/>
      <c r="BF20" s="54"/>
      <c r="BG20" s="54">
        <v>334861000</v>
      </c>
      <c r="BH20" s="36">
        <v>0</v>
      </c>
      <c r="BI20" s="37"/>
      <c r="BJ20" s="37"/>
      <c r="BK20" s="38"/>
      <c r="BL20" s="49">
        <v>219529000</v>
      </c>
      <c r="BM20" s="54">
        <v>71223000</v>
      </c>
      <c r="BN20" s="54"/>
      <c r="BO20" s="54"/>
      <c r="BP20" s="54"/>
      <c r="BQ20" s="54">
        <v>148306000</v>
      </c>
      <c r="BR20" s="55">
        <v>693336000</v>
      </c>
      <c r="BS20" s="36">
        <v>1839791000</v>
      </c>
      <c r="BT20" s="37"/>
      <c r="BU20" s="38"/>
      <c r="BV20" s="36">
        <v>815801000</v>
      </c>
      <c r="BW20" s="37">
        <v>4368000</v>
      </c>
      <c r="BX20" s="37"/>
      <c r="BY20" s="37"/>
      <c r="BZ20" s="37"/>
      <c r="CA20" s="37"/>
      <c r="CB20" s="37"/>
      <c r="CC20" s="37">
        <v>29187000</v>
      </c>
      <c r="CD20" s="37"/>
      <c r="CE20" s="37"/>
      <c r="CF20" s="38">
        <v>782246000</v>
      </c>
      <c r="CG20" s="55">
        <v>2655592000</v>
      </c>
      <c r="CH20" s="57">
        <v>3348928000</v>
      </c>
      <c r="CI20" s="49">
        <v>0</v>
      </c>
      <c r="CJ20" s="36">
        <v>3655106000</v>
      </c>
      <c r="CK20" s="37">
        <v>1620000</v>
      </c>
      <c r="CL20" s="37">
        <v>3653486000</v>
      </c>
      <c r="CM20" s="38"/>
      <c r="CN20" s="54"/>
      <c r="CO20" s="54">
        <v>47996000</v>
      </c>
      <c r="CP20" s="54">
        <v>-45144000</v>
      </c>
      <c r="CQ20" s="58">
        <v>3657958000</v>
      </c>
      <c r="CR20" s="37"/>
      <c r="CS20" s="56">
        <v>3657958000</v>
      </c>
      <c r="CT20" s="55">
        <v>7006886000</v>
      </c>
    </row>
    <row r="21" spans="1:98" x14ac:dyDescent="0.2">
      <c r="A21" s="52" t="s">
        <v>67</v>
      </c>
      <c r="B21" s="52" t="s">
        <v>68</v>
      </c>
      <c r="C21" s="52" t="str">
        <f>VLOOKUP(A21,'[1]S&amp;P 500 Wikipedia'!A:D,3,FALSE)</f>
        <v>Materials</v>
      </c>
      <c r="D21" s="52">
        <v>132877</v>
      </c>
      <c r="E21" s="52" t="s">
        <v>16</v>
      </c>
      <c r="F21" s="52">
        <v>2019</v>
      </c>
      <c r="G21" s="52" t="s">
        <v>17</v>
      </c>
      <c r="H21" s="53">
        <v>43830</v>
      </c>
      <c r="I21" s="53">
        <v>43887</v>
      </c>
      <c r="J21" s="53">
        <v>43887</v>
      </c>
      <c r="K21" s="54">
        <v>106037000</v>
      </c>
      <c r="L21" s="54">
        <v>106313000</v>
      </c>
      <c r="M21" s="52" t="s">
        <v>69</v>
      </c>
      <c r="N21" s="36">
        <v>613110000</v>
      </c>
      <c r="O21" s="37">
        <v>613110000</v>
      </c>
      <c r="P21" s="38"/>
      <c r="Q21" s="36">
        <v>612651000</v>
      </c>
      <c r="R21" s="37">
        <v>612651000</v>
      </c>
      <c r="S21" s="38"/>
      <c r="U21" s="36">
        <v>768984000</v>
      </c>
      <c r="V21" s="37"/>
      <c r="W21" s="37"/>
      <c r="X21" s="37"/>
      <c r="Y21" s="38"/>
      <c r="Z21" s="36">
        <v>230364000</v>
      </c>
      <c r="AG21" s="56">
        <v>230364000</v>
      </c>
      <c r="AH21" s="55">
        <v>2225109000</v>
      </c>
      <c r="AI21" s="36">
        <v>4909473000</v>
      </c>
      <c r="AJ21" s="37">
        <v>6817843000</v>
      </c>
      <c r="AK21" s="38">
        <v>-1908370000</v>
      </c>
      <c r="AL21" s="36">
        <v>579813000</v>
      </c>
      <c r="AM21" s="37"/>
      <c r="AN21" s="37"/>
      <c r="AO21" s="38"/>
      <c r="AP21" s="49">
        <v>2146468000</v>
      </c>
      <c r="AQ21" s="54">
        <v>354622000</v>
      </c>
      <c r="AR21" s="54">
        <v>1578785000</v>
      </c>
      <c r="AS21" s="54"/>
      <c r="AT21" s="54"/>
      <c r="AU21" s="54"/>
      <c r="AV21" s="54"/>
      <c r="AW21" s="54"/>
      <c r="AX21" s="54"/>
      <c r="AY21" s="54"/>
      <c r="AZ21" s="54">
        <v>213061000</v>
      </c>
      <c r="BA21" s="55">
        <v>7635754000</v>
      </c>
      <c r="BB21" s="55">
        <v>9860863000</v>
      </c>
      <c r="BC21" s="49">
        <v>1198523000</v>
      </c>
      <c r="BD21" s="54">
        <v>574138000</v>
      </c>
      <c r="BE21" s="54">
        <v>32461000</v>
      </c>
      <c r="BF21" s="54">
        <v>38764000</v>
      </c>
      <c r="BG21" s="54">
        <v>553160000</v>
      </c>
      <c r="BH21" s="36">
        <v>187336000</v>
      </c>
      <c r="BI21" s="37"/>
      <c r="BJ21" s="37"/>
      <c r="BK21" s="38"/>
      <c r="BL21" s="49">
        <v>23137000</v>
      </c>
      <c r="BM21" s="54"/>
      <c r="BN21" s="54"/>
      <c r="BO21" s="54"/>
      <c r="BP21" s="54"/>
      <c r="BQ21" s="54">
        <v>23137000</v>
      </c>
      <c r="BR21" s="55">
        <v>1408996000</v>
      </c>
      <c r="BS21" s="36">
        <v>2862921000</v>
      </c>
      <c r="BT21" s="37"/>
      <c r="BU21" s="38"/>
      <c r="BV21" s="36">
        <v>1495366000</v>
      </c>
      <c r="BW21" s="37"/>
      <c r="BX21" s="37">
        <v>342972000</v>
      </c>
      <c r="BY21" s="37">
        <v>292073000</v>
      </c>
      <c r="BZ21" s="37">
        <v>50899000</v>
      </c>
      <c r="CA21" s="37"/>
      <c r="CB21" s="37"/>
      <c r="CC21" s="37">
        <v>397858000</v>
      </c>
      <c r="CD21" s="37"/>
      <c r="CE21" s="37"/>
      <c r="CF21" s="38">
        <v>754536000</v>
      </c>
      <c r="CG21" s="55">
        <v>4358287000</v>
      </c>
      <c r="CH21" s="57">
        <v>5767283000</v>
      </c>
      <c r="CJ21" s="36">
        <v>1384507000</v>
      </c>
      <c r="CK21" s="37">
        <v>1061000</v>
      </c>
      <c r="CL21" s="37">
        <v>1383446000</v>
      </c>
      <c r="CM21" s="38"/>
      <c r="CN21" s="54"/>
      <c r="CO21" s="54">
        <v>2943478000</v>
      </c>
      <c r="CP21" s="54">
        <v>-395735000</v>
      </c>
      <c r="CQ21" s="58">
        <v>3932250000</v>
      </c>
      <c r="CR21" s="37">
        <v>161330000</v>
      </c>
      <c r="CS21" s="56">
        <v>4093580000</v>
      </c>
      <c r="CT21" s="55">
        <v>9860863000</v>
      </c>
    </row>
    <row r="22" spans="1:98" x14ac:dyDescent="0.2">
      <c r="A22" s="52" t="s">
        <v>77</v>
      </c>
      <c r="B22" s="52" t="s">
        <v>78</v>
      </c>
      <c r="C22" s="52" t="str">
        <f>VLOOKUP(A22,'[1]S&amp;P 500 Wikipedia'!A:D,3,FALSE)</f>
        <v>Health Care</v>
      </c>
      <c r="D22" s="52">
        <v>445691</v>
      </c>
      <c r="E22" s="52" t="s">
        <v>16</v>
      </c>
      <c r="F22" s="52">
        <v>2019</v>
      </c>
      <c r="G22" s="52" t="s">
        <v>17</v>
      </c>
      <c r="H22" s="53">
        <v>43830</v>
      </c>
      <c r="I22" s="53">
        <v>43889</v>
      </c>
      <c r="J22" s="53">
        <v>43889</v>
      </c>
      <c r="K22" s="54">
        <v>78561000</v>
      </c>
      <c r="L22" s="54">
        <v>79298000</v>
      </c>
      <c r="M22" s="52" t="s">
        <v>79</v>
      </c>
      <c r="N22" s="36">
        <v>868627000</v>
      </c>
      <c r="O22" s="37">
        <v>550425000</v>
      </c>
      <c r="P22" s="38">
        <v>318202000</v>
      </c>
      <c r="Q22" s="36">
        <v>550291000</v>
      </c>
      <c r="R22" s="37">
        <v>550291000</v>
      </c>
      <c r="S22" s="38"/>
      <c r="U22" s="36">
        <v>112051000</v>
      </c>
      <c r="V22" s="37"/>
      <c r="W22" s="37"/>
      <c r="X22" s="37"/>
      <c r="Y22" s="38"/>
      <c r="Z22" s="36">
        <v>102450000</v>
      </c>
      <c r="AA22" s="55">
        <v>102450000</v>
      </c>
      <c r="AH22" s="55">
        <v>1633419000</v>
      </c>
      <c r="AI22" s="36">
        <v>631730000</v>
      </c>
      <c r="AJ22" s="37"/>
      <c r="AK22" s="38"/>
      <c r="AL22" s="36">
        <v>0</v>
      </c>
      <c r="AM22" s="37"/>
      <c r="AN22" s="37"/>
      <c r="AO22" s="38"/>
      <c r="AP22" s="49">
        <v>235553000</v>
      </c>
      <c r="AQ22" s="54">
        <v>75692000</v>
      </c>
      <c r="AR22" s="54"/>
      <c r="AS22" s="54"/>
      <c r="AT22" s="54"/>
      <c r="AU22" s="54">
        <v>64007000</v>
      </c>
      <c r="AV22" s="54"/>
      <c r="AW22" s="54"/>
      <c r="AX22" s="54"/>
      <c r="AY22" s="54"/>
      <c r="AZ22" s="54">
        <v>95854000</v>
      </c>
      <c r="BA22" s="55">
        <v>867283000</v>
      </c>
      <c r="BB22" s="55">
        <v>2500702000</v>
      </c>
      <c r="BC22" s="49">
        <v>407208000</v>
      </c>
      <c r="BD22" s="54">
        <v>87250000</v>
      </c>
      <c r="BE22" s="54"/>
      <c r="BF22" s="54"/>
      <c r="BG22" s="54">
        <v>319958000</v>
      </c>
      <c r="BI22" s="37"/>
      <c r="BJ22" s="37"/>
      <c r="BK22" s="38"/>
      <c r="BL22" s="49">
        <v>563762000</v>
      </c>
      <c r="BM22" s="54">
        <v>563762000</v>
      </c>
      <c r="BN22" s="54"/>
      <c r="BO22" s="54"/>
      <c r="BP22" s="54"/>
      <c r="BQ22" s="54"/>
      <c r="BR22" s="55">
        <v>970970000</v>
      </c>
      <c r="BT22" s="37"/>
      <c r="BU22" s="38"/>
      <c r="BV22" s="36">
        <v>183563000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8">
        <v>183563000</v>
      </c>
      <c r="CG22" s="55">
        <v>183563000</v>
      </c>
      <c r="CH22" s="57">
        <v>1154533000</v>
      </c>
      <c r="CI22" s="49">
        <v>0</v>
      </c>
      <c r="CJ22" s="36">
        <v>906945000</v>
      </c>
      <c r="CK22" s="37"/>
      <c r="CL22" s="37"/>
      <c r="CM22" s="38"/>
      <c r="CN22" s="54"/>
      <c r="CO22" s="54">
        <v>439912000</v>
      </c>
      <c r="CP22" s="54">
        <v>-688000</v>
      </c>
      <c r="CQ22" s="58">
        <v>1346169000</v>
      </c>
      <c r="CR22" s="37"/>
      <c r="CS22" s="56">
        <v>1346169000</v>
      </c>
      <c r="CT22" s="55">
        <v>2500702000</v>
      </c>
    </row>
    <row r="23" spans="1:98" x14ac:dyDescent="0.2">
      <c r="A23" s="52" t="s">
        <v>64</v>
      </c>
      <c r="B23" s="52" t="s">
        <v>65</v>
      </c>
      <c r="C23" s="52" t="str">
        <f>VLOOKUP(A23,'[1]S&amp;P 500 Wikipedia'!A:D,3,FALSE)</f>
        <v>Industrials</v>
      </c>
      <c r="D23" s="52">
        <v>65470</v>
      </c>
      <c r="E23" s="52" t="s">
        <v>16</v>
      </c>
      <c r="F23" s="52">
        <v>2019</v>
      </c>
      <c r="G23" s="52" t="s">
        <v>17</v>
      </c>
      <c r="H23" s="53">
        <v>43830</v>
      </c>
      <c r="I23" s="53">
        <v>43873</v>
      </c>
      <c r="J23" s="53">
        <v>43873</v>
      </c>
      <c r="K23" s="54">
        <v>123127000</v>
      </c>
      <c r="L23" s="54">
        <v>124873000</v>
      </c>
      <c r="M23" s="52" t="s">
        <v>66</v>
      </c>
      <c r="N23" s="36">
        <v>1521000000</v>
      </c>
      <c r="O23" s="37">
        <v>221000000</v>
      </c>
      <c r="P23" s="38">
        <v>1300000000</v>
      </c>
      <c r="Q23" s="36">
        <v>323000000</v>
      </c>
      <c r="R23" s="37">
        <v>323000000</v>
      </c>
      <c r="S23" s="38"/>
      <c r="U23" s="36">
        <v>72000000</v>
      </c>
      <c r="V23" s="37"/>
      <c r="W23" s="37"/>
      <c r="X23" s="37"/>
      <c r="Y23" s="38"/>
      <c r="Z23" s="36">
        <v>121000000</v>
      </c>
      <c r="AA23" s="55">
        <v>121000000</v>
      </c>
      <c r="AH23" s="55">
        <v>2037000000</v>
      </c>
      <c r="AI23" s="36">
        <v>6902000000</v>
      </c>
      <c r="AJ23" s="37">
        <v>10388000000</v>
      </c>
      <c r="AK23" s="38">
        <v>-3486000000</v>
      </c>
      <c r="AM23" s="37"/>
      <c r="AN23" s="37"/>
      <c r="AO23" s="38"/>
      <c r="AP23" s="49">
        <v>4054000000</v>
      </c>
      <c r="AQ23" s="54">
        <v>122000000</v>
      </c>
      <c r="AR23" s="54">
        <v>1943000000</v>
      </c>
      <c r="AS23" s="54"/>
      <c r="AT23" s="54"/>
      <c r="AU23" s="54"/>
      <c r="AV23" s="54"/>
      <c r="AW23" s="54"/>
      <c r="AX23" s="54"/>
      <c r="AY23" s="54"/>
      <c r="AZ23" s="54">
        <v>1989000000</v>
      </c>
      <c r="BA23" s="55">
        <v>10956000000</v>
      </c>
      <c r="BB23" s="55">
        <v>12993000000</v>
      </c>
      <c r="BC23" s="49">
        <v>1047000000</v>
      </c>
      <c r="BD23" s="54">
        <v>146000000</v>
      </c>
      <c r="BE23" s="54"/>
      <c r="BF23" s="54"/>
      <c r="BG23" s="54">
        <v>901000000</v>
      </c>
      <c r="BH23" s="36">
        <v>235000000</v>
      </c>
      <c r="BI23" s="37"/>
      <c r="BJ23" s="37"/>
      <c r="BK23" s="38">
        <v>235000000</v>
      </c>
      <c r="BL23" s="49">
        <v>1919000000</v>
      </c>
      <c r="BM23" s="54">
        <v>750000000</v>
      </c>
      <c r="BN23" s="54"/>
      <c r="BO23" s="54"/>
      <c r="BP23" s="54"/>
      <c r="BQ23" s="54">
        <v>1169000000</v>
      </c>
      <c r="BR23" s="55">
        <v>3201000000</v>
      </c>
      <c r="BS23" s="36">
        <v>1264000000</v>
      </c>
      <c r="BT23" s="37"/>
      <c r="BU23" s="38"/>
      <c r="BV23" s="36">
        <v>4197000000</v>
      </c>
      <c r="BW23" s="37"/>
      <c r="BX23" s="37">
        <v>571000000</v>
      </c>
      <c r="BY23" s="37"/>
      <c r="BZ23" s="37"/>
      <c r="CA23" s="37"/>
      <c r="CB23" s="37">
        <v>1240000000</v>
      </c>
      <c r="CC23" s="37">
        <v>715000000</v>
      </c>
      <c r="CD23" s="37"/>
      <c r="CE23" s="37"/>
      <c r="CF23" s="38">
        <v>1671000000</v>
      </c>
      <c r="CG23" s="55">
        <v>5461000000</v>
      </c>
      <c r="CH23" s="57">
        <v>8662000000</v>
      </c>
      <c r="CI23" s="49">
        <v>0</v>
      </c>
      <c r="CJ23" s="36">
        <v>306000000</v>
      </c>
      <c r="CK23" s="37">
        <v>1000000</v>
      </c>
      <c r="CL23" s="37">
        <v>305000000</v>
      </c>
      <c r="CM23" s="38"/>
      <c r="CN23" s="54">
        <v>-643000000</v>
      </c>
      <c r="CO23" s="54">
        <v>5133000000</v>
      </c>
      <c r="CP23" s="54">
        <v>-465000000</v>
      </c>
      <c r="CQ23" s="58">
        <v>4331000000</v>
      </c>
      <c r="CR23" s="37"/>
      <c r="CS23" s="56">
        <v>4331000000</v>
      </c>
      <c r="CT23" s="55">
        <v>12993000000</v>
      </c>
    </row>
    <row r="24" spans="1:98" x14ac:dyDescent="0.2">
      <c r="A24" s="52" t="s">
        <v>80</v>
      </c>
      <c r="B24" s="52" t="s">
        <v>81</v>
      </c>
      <c r="C24" s="52" t="str">
        <f>VLOOKUP(A24,'[1]S&amp;P 500 Wikipedia'!A:D,3,FALSE)</f>
        <v>Industrials</v>
      </c>
      <c r="D24" s="52">
        <v>69109</v>
      </c>
      <c r="E24" s="52" t="s">
        <v>16</v>
      </c>
      <c r="F24" s="52">
        <v>2019</v>
      </c>
      <c r="G24" s="52" t="s">
        <v>17</v>
      </c>
      <c r="H24" s="53">
        <v>43830</v>
      </c>
      <c r="I24" s="53">
        <v>43879</v>
      </c>
      <c r="J24" s="53">
        <v>43879</v>
      </c>
      <c r="K24" s="54">
        <v>92800000</v>
      </c>
      <c r="L24" s="54">
        <v>93600000</v>
      </c>
      <c r="M24" s="52" t="s">
        <v>82</v>
      </c>
      <c r="N24" s="36">
        <v>355300000</v>
      </c>
      <c r="O24" s="37">
        <v>355300000</v>
      </c>
      <c r="P24" s="38"/>
      <c r="Q24" s="36">
        <v>329800000</v>
      </c>
      <c r="R24" s="37"/>
      <c r="S24" s="38"/>
      <c r="U24" s="36">
        <v>269900000</v>
      </c>
      <c r="V24" s="37"/>
      <c r="W24" s="37"/>
      <c r="X24" s="37"/>
      <c r="Y24" s="38"/>
      <c r="Z24" s="36">
        <v>32600000</v>
      </c>
      <c r="AC24" s="55">
        <v>0</v>
      </c>
      <c r="AG24" s="56">
        <v>32600000</v>
      </c>
      <c r="AH24" s="55">
        <v>987600000</v>
      </c>
      <c r="AI24" s="36">
        <v>291400000</v>
      </c>
      <c r="AJ24" s="37"/>
      <c r="AK24" s="38"/>
      <c r="AM24" s="37"/>
      <c r="AN24" s="37"/>
      <c r="AO24" s="38"/>
      <c r="AP24" s="49">
        <v>1688200000</v>
      </c>
      <c r="AQ24" s="54">
        <v>510900000</v>
      </c>
      <c r="AR24" s="54">
        <v>873300000</v>
      </c>
      <c r="AS24" s="54"/>
      <c r="AT24" s="54"/>
      <c r="AU24" s="54">
        <v>126700000</v>
      </c>
      <c r="AV24" s="54"/>
      <c r="AW24" s="54"/>
      <c r="AX24" s="54"/>
      <c r="AY24" s="54"/>
      <c r="AZ24" s="54">
        <v>177300000</v>
      </c>
      <c r="BA24" s="55">
        <v>1979600000</v>
      </c>
      <c r="BB24" s="55">
        <v>2967200000</v>
      </c>
      <c r="BC24" s="49">
        <v>395700000</v>
      </c>
      <c r="BD24" s="54">
        <v>221000000</v>
      </c>
      <c r="BE24" s="54"/>
      <c r="BF24" s="54"/>
      <c r="BG24" s="54">
        <v>174700000</v>
      </c>
      <c r="BH24" s="36">
        <v>100000</v>
      </c>
      <c r="BI24" s="37">
        <v>100000</v>
      </c>
      <c r="BJ24" s="37"/>
      <c r="BK24" s="38"/>
      <c r="BL24" s="49">
        <v>12800000</v>
      </c>
      <c r="BM24" s="54"/>
      <c r="BN24" s="54"/>
      <c r="BO24" s="54">
        <v>12800000</v>
      </c>
      <c r="BP24" s="54"/>
      <c r="BQ24" s="54"/>
      <c r="BR24" s="55">
        <v>408600000</v>
      </c>
      <c r="BS24" s="36">
        <v>1427600000</v>
      </c>
      <c r="BT24" s="37"/>
      <c r="BU24" s="38"/>
      <c r="BV24" s="36">
        <v>370600000</v>
      </c>
      <c r="BW24" s="37"/>
      <c r="BX24" s="37">
        <v>87700000</v>
      </c>
      <c r="BY24" s="37"/>
      <c r="BZ24" s="37"/>
      <c r="CA24" s="37">
        <v>98400000</v>
      </c>
      <c r="CB24" s="37"/>
      <c r="CC24" s="37">
        <v>107800000</v>
      </c>
      <c r="CD24" s="37"/>
      <c r="CE24" s="37"/>
      <c r="CF24" s="38">
        <v>76700000</v>
      </c>
      <c r="CG24" s="55">
        <v>1798200000</v>
      </c>
      <c r="CH24" s="57">
        <v>2206800000</v>
      </c>
      <c r="CJ24" s="36">
        <v>900000</v>
      </c>
      <c r="CK24" s="37">
        <v>900000</v>
      </c>
      <c r="CL24" s="37">
        <v>0</v>
      </c>
      <c r="CM24" s="38"/>
      <c r="CN24" s="54"/>
      <c r="CO24" s="54">
        <v>756500000</v>
      </c>
      <c r="CP24" s="54"/>
      <c r="CQ24" s="58">
        <v>757400000</v>
      </c>
      <c r="CR24" s="37">
        <v>3000000</v>
      </c>
      <c r="CS24" s="56">
        <v>760400000</v>
      </c>
      <c r="CT24" s="55">
        <v>2967200000</v>
      </c>
    </row>
    <row r="25" spans="1:98" x14ac:dyDescent="0.2">
      <c r="A25" s="52" t="s">
        <v>74</v>
      </c>
      <c r="B25" s="52" t="s">
        <v>75</v>
      </c>
      <c r="C25" s="52" t="str">
        <f>VLOOKUP(A25,'[1]S&amp;P 500 Wikipedia'!A:D,3,FALSE)</f>
        <v>Health Care</v>
      </c>
      <c r="D25" s="52">
        <v>65359</v>
      </c>
      <c r="E25" s="52" t="s">
        <v>16</v>
      </c>
      <c r="F25" s="52">
        <v>2019</v>
      </c>
      <c r="G25" s="52" t="s">
        <v>17</v>
      </c>
      <c r="H25" s="53">
        <v>43830</v>
      </c>
      <c r="I25" s="53">
        <v>43865</v>
      </c>
      <c r="J25" s="53">
        <v>43865</v>
      </c>
      <c r="K25" s="54">
        <v>221500000</v>
      </c>
      <c r="L25" s="54">
        <v>223600000</v>
      </c>
      <c r="M25" s="52" t="s">
        <v>76</v>
      </c>
      <c r="N25" s="36">
        <v>2749500000</v>
      </c>
      <c r="O25" s="37">
        <v>2685500000</v>
      </c>
      <c r="P25" s="38">
        <v>64000000</v>
      </c>
      <c r="Q25" s="36">
        <v>1243200000</v>
      </c>
      <c r="R25" s="37">
        <v>1243200000</v>
      </c>
      <c r="S25" s="38"/>
      <c r="U25" s="36">
        <v>627600000</v>
      </c>
      <c r="V25" s="37"/>
      <c r="W25" s="37"/>
      <c r="X25" s="37"/>
      <c r="Y25" s="38"/>
      <c r="Z25" s="36">
        <v>456100000</v>
      </c>
      <c r="AA25" s="55">
        <v>456100000</v>
      </c>
      <c r="AH25" s="55">
        <v>5076400000</v>
      </c>
      <c r="AI25" s="36">
        <v>1163300000</v>
      </c>
      <c r="AJ25" s="37"/>
      <c r="AK25" s="38"/>
      <c r="AM25" s="37"/>
      <c r="AN25" s="37"/>
      <c r="AO25" s="38"/>
      <c r="AP25" s="49">
        <v>11304900000</v>
      </c>
      <c r="AQ25" s="54">
        <v>3344300000</v>
      </c>
      <c r="AR25" s="54">
        <v>5037400000</v>
      </c>
      <c r="AS25" s="54"/>
      <c r="AT25" s="54"/>
      <c r="AU25" s="54">
        <v>2290200000</v>
      </c>
      <c r="AV25" s="54"/>
      <c r="AW25" s="54"/>
      <c r="AX25" s="54"/>
      <c r="AY25" s="54"/>
      <c r="AZ25" s="54">
        <v>633000000</v>
      </c>
      <c r="BA25" s="55">
        <v>12468200000</v>
      </c>
      <c r="BB25" s="55">
        <v>17544600000</v>
      </c>
      <c r="BC25" s="49">
        <v>966700000</v>
      </c>
      <c r="BD25" s="54">
        <v>966700000</v>
      </c>
      <c r="BE25" s="54"/>
      <c r="BF25" s="54"/>
      <c r="BG25" s="54"/>
      <c r="BH25" s="36">
        <v>126700000</v>
      </c>
      <c r="BI25" s="37"/>
      <c r="BJ25" s="37"/>
      <c r="BK25" s="38">
        <v>126700000</v>
      </c>
      <c r="BL25" s="49">
        <v>100900000</v>
      </c>
      <c r="BM25" s="54"/>
      <c r="BN25" s="54"/>
      <c r="BO25" s="54"/>
      <c r="BP25" s="54"/>
      <c r="BQ25" s="54">
        <v>100900000</v>
      </c>
      <c r="BR25" s="55">
        <v>1194300000</v>
      </c>
      <c r="BS25" s="36">
        <v>2375000000</v>
      </c>
      <c r="BT25" s="37"/>
      <c r="BU25" s="38"/>
      <c r="BV25" s="36">
        <v>2703500000</v>
      </c>
      <c r="BW25" s="37"/>
      <c r="BX25" s="37"/>
      <c r="BY25" s="37"/>
      <c r="BZ25" s="37"/>
      <c r="CA25" s="37"/>
      <c r="CB25" s="37"/>
      <c r="CC25" s="37">
        <v>2081400000</v>
      </c>
      <c r="CD25" s="37"/>
      <c r="CE25" s="37"/>
      <c r="CF25" s="38">
        <v>622100000</v>
      </c>
      <c r="CG25" s="55">
        <v>5078500000</v>
      </c>
      <c r="CH25" s="57">
        <v>6272800000</v>
      </c>
      <c r="CJ25" s="36">
        <v>8804700000</v>
      </c>
      <c r="CK25" s="37">
        <v>0</v>
      </c>
      <c r="CL25" s="37">
        <v>8804700000</v>
      </c>
      <c r="CM25" s="38"/>
      <c r="CN25" s="54">
        <v>-2105900000</v>
      </c>
      <c r="CO25" s="54">
        <v>4639800000</v>
      </c>
      <c r="CP25" s="54">
        <v>-66800000</v>
      </c>
      <c r="CQ25" s="58">
        <v>11271800000</v>
      </c>
      <c r="CR25" s="37"/>
      <c r="CS25" s="56">
        <v>11271800000</v>
      </c>
      <c r="CT25" s="55">
        <v>17544600000</v>
      </c>
    </row>
    <row r="26" spans="1:98" x14ac:dyDescent="0.2">
      <c r="A26" s="52" t="s">
        <v>143</v>
      </c>
      <c r="B26" s="52" t="s">
        <v>144</v>
      </c>
      <c r="C26" s="52" t="str">
        <f>VLOOKUP(A26,'[1]S&amp;P 500 Wikipedia'!A:D,3,FALSE)</f>
        <v>Information Technology</v>
      </c>
      <c r="D26" s="52">
        <v>67102</v>
      </c>
      <c r="E26" s="52" t="s">
        <v>16</v>
      </c>
      <c r="F26" s="52">
        <v>2019</v>
      </c>
      <c r="G26" s="52" t="s">
        <v>17</v>
      </c>
      <c r="H26" s="53">
        <v>43769</v>
      </c>
      <c r="I26" s="53">
        <v>43812</v>
      </c>
      <c r="J26" s="53">
        <v>43812</v>
      </c>
      <c r="K26" s="54">
        <v>920000000</v>
      </c>
      <c r="L26" s="54">
        <v>930000000</v>
      </c>
      <c r="M26" s="52" t="s">
        <v>145</v>
      </c>
      <c r="N26" s="36">
        <v>3618000000</v>
      </c>
      <c r="O26" s="37">
        <v>3129000000</v>
      </c>
      <c r="P26" s="38">
        <v>489000000</v>
      </c>
      <c r="Q26" s="36">
        <v>2533000000</v>
      </c>
      <c r="R26" s="37">
        <v>2533000000</v>
      </c>
      <c r="S26" s="38"/>
      <c r="U26" s="36">
        <v>3474000000</v>
      </c>
      <c r="V26" s="37"/>
      <c r="W26" s="37"/>
      <c r="X26" s="37"/>
      <c r="Y26" s="38"/>
      <c r="Z26" s="36">
        <v>581000000</v>
      </c>
      <c r="AG26" s="56">
        <v>581000000</v>
      </c>
      <c r="AH26" s="55">
        <v>10206000000</v>
      </c>
      <c r="AI26" s="36">
        <v>1529000000</v>
      </c>
      <c r="AJ26" s="37"/>
      <c r="AK26" s="38"/>
      <c r="AL26" s="36">
        <v>1703000000</v>
      </c>
      <c r="AM26" s="37">
        <v>1703000000</v>
      </c>
      <c r="AN26" s="37"/>
      <c r="AO26" s="38"/>
      <c r="AP26" s="49">
        <v>5586000000</v>
      </c>
      <c r="AQ26" s="54">
        <v>156000000</v>
      </c>
      <c r="AR26" s="54">
        <v>3399000000</v>
      </c>
      <c r="AS26" s="54"/>
      <c r="AT26" s="54"/>
      <c r="AU26" s="54">
        <v>2031000000</v>
      </c>
      <c r="AV26" s="54"/>
      <c r="AW26" s="54"/>
      <c r="AX26" s="54"/>
      <c r="AY26" s="54"/>
      <c r="AZ26" s="54"/>
      <c r="BA26" s="55">
        <v>8818000000</v>
      </c>
      <c r="BB26" s="55">
        <v>19024000000</v>
      </c>
      <c r="BC26" s="49">
        <v>2511000000</v>
      </c>
      <c r="BD26" s="54">
        <v>2511000000</v>
      </c>
      <c r="BE26" s="54"/>
      <c r="BF26" s="54"/>
      <c r="BG26" s="54"/>
      <c r="BH26" s="36">
        <v>600000000</v>
      </c>
      <c r="BI26" s="37"/>
      <c r="BJ26" s="37"/>
      <c r="BK26" s="38">
        <v>600000000</v>
      </c>
      <c r="BL26" s="49">
        <v>1336000000</v>
      </c>
      <c r="BM26" s="54"/>
      <c r="BN26" s="54"/>
      <c r="BO26" s="54"/>
      <c r="BP26" s="54"/>
      <c r="BQ26" s="54">
        <v>1336000000</v>
      </c>
      <c r="BR26" s="55">
        <v>4447000000</v>
      </c>
      <c r="BS26" s="36">
        <v>4713000000</v>
      </c>
      <c r="BT26" s="37"/>
      <c r="BU26" s="38"/>
      <c r="BV26" s="36">
        <v>1650000000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8">
        <v>1650000000</v>
      </c>
      <c r="CG26" s="55">
        <v>6363000000</v>
      </c>
      <c r="CH26" s="57">
        <v>10810000000</v>
      </c>
      <c r="CI26" s="49">
        <v>0</v>
      </c>
      <c r="CJ26" s="36">
        <v>7604000000</v>
      </c>
      <c r="CK26" s="37">
        <v>9000000</v>
      </c>
      <c r="CL26" s="37">
        <v>7595000000</v>
      </c>
      <c r="CM26" s="38"/>
      <c r="CN26" s="54">
        <v>-23596000000</v>
      </c>
      <c r="CO26" s="54">
        <v>24386000000</v>
      </c>
      <c r="CP26" s="54">
        <v>-180000000</v>
      </c>
      <c r="CQ26" s="58">
        <v>8214000000</v>
      </c>
      <c r="CR26" s="37"/>
      <c r="CS26" s="56">
        <v>8214000000</v>
      </c>
      <c r="CT26" s="55">
        <v>19024000000</v>
      </c>
    </row>
    <row r="27" spans="1:98" x14ac:dyDescent="0.2">
      <c r="A27" s="52" t="s">
        <v>47</v>
      </c>
      <c r="B27" s="52" t="s">
        <v>48</v>
      </c>
      <c r="C27" s="52" t="str">
        <f>VLOOKUP(A27,'[1]S&amp;P 500 Wikipedia'!A:D,3,FALSE)</f>
        <v>Information Technology</v>
      </c>
      <c r="D27" s="52">
        <v>191397</v>
      </c>
      <c r="E27" s="52" t="s">
        <v>16</v>
      </c>
      <c r="F27" s="52">
        <v>2019</v>
      </c>
      <c r="G27" s="52" t="s">
        <v>17</v>
      </c>
      <c r="H27" s="53">
        <v>43830</v>
      </c>
      <c r="I27" s="53">
        <v>43865</v>
      </c>
      <c r="J27" s="53">
        <v>43865</v>
      </c>
      <c r="K27" s="54">
        <v>1139000000</v>
      </c>
      <c r="L27" s="54">
        <v>1160000000</v>
      </c>
      <c r="M27" s="52" t="s">
        <v>49</v>
      </c>
      <c r="N27" s="36">
        <v>1503000000</v>
      </c>
      <c r="O27" s="37">
        <v>1466000000</v>
      </c>
      <c r="P27" s="38">
        <v>37000000</v>
      </c>
      <c r="Q27" s="36">
        <v>1859000000</v>
      </c>
      <c r="R27" s="37">
        <v>1859000000</v>
      </c>
      <c r="S27" s="38"/>
      <c r="U27" s="36">
        <v>982000000</v>
      </c>
      <c r="V27" s="37"/>
      <c r="W27" s="37"/>
      <c r="X27" s="37"/>
      <c r="Y27" s="38"/>
      <c r="Z27" s="36">
        <v>253000000</v>
      </c>
      <c r="AG27" s="56">
        <v>253000000</v>
      </c>
      <c r="AH27" s="55">
        <v>4597000000</v>
      </c>
      <c r="AI27" s="36">
        <v>500000000</v>
      </c>
      <c r="AJ27" s="37"/>
      <c r="AK27" s="38"/>
      <c r="AM27" s="37"/>
      <c r="AN27" s="37"/>
      <c r="AO27" s="38"/>
      <c r="AP27" s="49">
        <v>931000000</v>
      </c>
      <c r="AQ27" s="54"/>
      <c r="AR27" s="54">
        <v>289000000</v>
      </c>
      <c r="AS27" s="54"/>
      <c r="AT27" s="54"/>
      <c r="AU27" s="54"/>
      <c r="AV27" s="54"/>
      <c r="AW27" s="54"/>
      <c r="AX27" s="54"/>
      <c r="AY27" s="54">
        <v>58000000</v>
      </c>
      <c r="AZ27" s="54">
        <v>584000000</v>
      </c>
      <c r="BA27" s="55">
        <v>1431000000</v>
      </c>
      <c r="BB27" s="55">
        <v>6028000000</v>
      </c>
      <c r="BC27" s="49">
        <v>2285000000</v>
      </c>
      <c r="BD27" s="54">
        <v>988000000</v>
      </c>
      <c r="BE27" s="54"/>
      <c r="BF27" s="54"/>
      <c r="BG27" s="54">
        <v>1297000000</v>
      </c>
      <c r="BH27" s="36">
        <v>0</v>
      </c>
      <c r="BI27" s="37"/>
      <c r="BJ27" s="37"/>
      <c r="BK27" s="38"/>
      <c r="BL27" s="49">
        <v>74000000</v>
      </c>
      <c r="BM27" s="54"/>
      <c r="BN27" s="54"/>
      <c r="BO27" s="54"/>
      <c r="BP27" s="54"/>
      <c r="BQ27" s="54">
        <v>74000000</v>
      </c>
      <c r="BR27" s="55">
        <v>2359000000</v>
      </c>
      <c r="BS27" s="36">
        <v>486000000</v>
      </c>
      <c r="BT27" s="37"/>
      <c r="BU27" s="38"/>
      <c r="BV27" s="36">
        <v>356000000</v>
      </c>
      <c r="BW27" s="37"/>
      <c r="BX27" s="37"/>
      <c r="BY27" s="37"/>
      <c r="BZ27" s="37"/>
      <c r="CA27" s="37"/>
      <c r="CB27" s="37"/>
      <c r="CC27" s="37"/>
      <c r="CD27" s="37"/>
      <c r="CE27" s="37"/>
      <c r="CF27" s="38">
        <v>356000000</v>
      </c>
      <c r="CG27" s="55">
        <v>842000000</v>
      </c>
      <c r="CH27" s="57">
        <v>3201000000</v>
      </c>
      <c r="CJ27" s="36">
        <v>9975000000</v>
      </c>
      <c r="CK27" s="37"/>
      <c r="CL27" s="37"/>
      <c r="CM27" s="38"/>
      <c r="CN27" s="54">
        <v>-53000000</v>
      </c>
      <c r="CO27" s="54">
        <v>-7095000000</v>
      </c>
      <c r="CP27" s="54">
        <v>0</v>
      </c>
      <c r="CQ27" s="58">
        <v>2827000000</v>
      </c>
      <c r="CR27" s="37"/>
      <c r="CS27" s="56">
        <v>2827000000</v>
      </c>
      <c r="CT27" s="55">
        <v>6028000000</v>
      </c>
    </row>
    <row r="28" spans="1:98" x14ac:dyDescent="0.2">
      <c r="A28" s="52" t="s">
        <v>118</v>
      </c>
      <c r="B28" s="52" t="s">
        <v>119</v>
      </c>
      <c r="C28" s="52" t="str">
        <f>VLOOKUP(A28,'[1]S&amp;P 500 Wikipedia'!A:D,3,FALSE)</f>
        <v>Industrials</v>
      </c>
      <c r="D28" s="52">
        <v>67669</v>
      </c>
      <c r="E28" s="52" t="s">
        <v>16</v>
      </c>
      <c r="F28" s="52">
        <v>2019</v>
      </c>
      <c r="G28" s="52" t="s">
        <v>17</v>
      </c>
      <c r="H28" s="53">
        <v>43830</v>
      </c>
      <c r="I28" s="53">
        <v>43881</v>
      </c>
      <c r="J28" s="53">
        <v>43881</v>
      </c>
      <c r="K28" s="54">
        <v>228557000</v>
      </c>
      <c r="L28" s="54">
        <v>230006000</v>
      </c>
      <c r="M28" s="52" t="s">
        <v>120</v>
      </c>
      <c r="N28" s="36">
        <v>393030000</v>
      </c>
      <c r="O28" s="37">
        <v>393030000</v>
      </c>
      <c r="P28" s="38"/>
      <c r="Q28" s="36">
        <v>744760000</v>
      </c>
      <c r="R28" s="37">
        <v>744760000</v>
      </c>
      <c r="S28" s="38"/>
      <c r="U28" s="36">
        <v>624567000</v>
      </c>
      <c r="V28" s="37"/>
      <c r="W28" s="37"/>
      <c r="X28" s="37"/>
      <c r="Y28" s="38"/>
      <c r="Z28" s="36">
        <v>263414000</v>
      </c>
      <c r="AG28" s="56">
        <v>263414000</v>
      </c>
      <c r="AH28" s="55">
        <v>2025771000</v>
      </c>
      <c r="AI28" s="36">
        <v>548908000</v>
      </c>
      <c r="AJ28" s="37"/>
      <c r="AK28" s="38"/>
      <c r="AL28" s="36">
        <v>279790000</v>
      </c>
      <c r="AM28" s="37"/>
      <c r="AN28" s="37"/>
      <c r="AO28" s="38"/>
      <c r="AP28" s="49">
        <v>6990090000</v>
      </c>
      <c r="AQ28" s="54"/>
      <c r="AR28" s="54">
        <v>4047539000</v>
      </c>
      <c r="AS28" s="54">
        <v>2762872000</v>
      </c>
      <c r="AT28" s="54"/>
      <c r="AU28" s="54"/>
      <c r="AV28" s="54"/>
      <c r="AW28" s="54"/>
      <c r="AX28" s="54"/>
      <c r="AY28" s="54"/>
      <c r="AZ28" s="54">
        <v>179679000</v>
      </c>
      <c r="BA28" s="55">
        <v>7818788000</v>
      </c>
      <c r="BB28" s="55">
        <v>9844559000</v>
      </c>
      <c r="BC28" s="49">
        <v>771591000</v>
      </c>
      <c r="BD28" s="54">
        <v>377219000</v>
      </c>
      <c r="BE28" s="54"/>
      <c r="BF28" s="54"/>
      <c r="BG28" s="54">
        <v>394372000</v>
      </c>
      <c r="BH28" s="36">
        <v>497449000</v>
      </c>
      <c r="BI28" s="37"/>
      <c r="BJ28" s="37"/>
      <c r="BK28" s="38"/>
      <c r="BL28" s="49">
        <v>156818000</v>
      </c>
      <c r="BM28" s="54"/>
      <c r="BN28" s="54"/>
      <c r="BO28" s="54"/>
      <c r="BP28" s="54"/>
      <c r="BQ28" s="54">
        <v>156818000</v>
      </c>
      <c r="BR28" s="55">
        <v>1425858000</v>
      </c>
      <c r="BS28" s="36">
        <v>2271292000</v>
      </c>
      <c r="BT28" s="37"/>
      <c r="BU28" s="38"/>
      <c r="BV28" s="36">
        <v>1031917000</v>
      </c>
      <c r="BW28" s="37"/>
      <c r="BX28" s="37"/>
      <c r="BY28" s="37"/>
      <c r="BZ28" s="37"/>
      <c r="CA28" s="37"/>
      <c r="CB28" s="37"/>
      <c r="CC28" s="37">
        <v>536140000</v>
      </c>
      <c r="CD28" s="37"/>
      <c r="CE28" s="37"/>
      <c r="CF28" s="38">
        <v>495777000</v>
      </c>
      <c r="CG28" s="55">
        <v>3303209000</v>
      </c>
      <c r="CH28" s="57">
        <v>4729067000</v>
      </c>
      <c r="CI28" s="49">
        <v>0</v>
      </c>
      <c r="CJ28" s="36">
        <v>835483000</v>
      </c>
      <c r="CK28" s="37"/>
      <c r="CL28" s="37"/>
      <c r="CM28" s="38"/>
      <c r="CN28" s="54">
        <v>-1574464000</v>
      </c>
      <c r="CO28" s="54">
        <v>6387612000</v>
      </c>
      <c r="CP28" s="54">
        <v>-533139000</v>
      </c>
      <c r="CQ28" s="58">
        <v>5115492000</v>
      </c>
      <c r="CR28" s="37"/>
      <c r="CS28" s="56">
        <v>5115492000</v>
      </c>
      <c r="CT28" s="55">
        <v>9844559000</v>
      </c>
    </row>
    <row r="29" spans="1:98" x14ac:dyDescent="0.2">
      <c r="A29" s="52" t="s">
        <v>121</v>
      </c>
      <c r="B29" s="52" t="s">
        <v>122</v>
      </c>
      <c r="C29" s="52" t="str">
        <f>VLOOKUP(A29,'[1]S&amp;P 500 Wikipedia'!A:D,3,FALSE)</f>
        <v>Health Care</v>
      </c>
      <c r="D29" s="52">
        <v>65735</v>
      </c>
      <c r="E29" s="52" t="s">
        <v>16</v>
      </c>
      <c r="F29" s="52">
        <v>2019</v>
      </c>
      <c r="G29" s="52" t="s">
        <v>17</v>
      </c>
      <c r="H29" s="53">
        <v>43830</v>
      </c>
      <c r="I29" s="53">
        <v>43873</v>
      </c>
      <c r="J29" s="53">
        <v>43873</v>
      </c>
      <c r="K29" s="54">
        <v>592000000</v>
      </c>
      <c r="L29" s="54">
        <v>598000000</v>
      </c>
      <c r="M29" s="52" t="s">
        <v>123</v>
      </c>
      <c r="N29" s="36">
        <v>8911000000</v>
      </c>
      <c r="O29" s="37">
        <v>6037000000</v>
      </c>
      <c r="P29" s="38">
        <v>2874000000</v>
      </c>
      <c r="Q29" s="36">
        <v>4057000000</v>
      </c>
      <c r="R29" s="37">
        <v>4057000000</v>
      </c>
      <c r="S29" s="38"/>
      <c r="U29" s="36">
        <v>3584000000</v>
      </c>
      <c r="V29" s="37"/>
      <c r="W29" s="37"/>
      <c r="X29" s="37"/>
      <c r="Y29" s="38"/>
      <c r="Z29" s="36">
        <v>1888000000</v>
      </c>
      <c r="AG29" s="56">
        <v>1888000000</v>
      </c>
      <c r="AH29" s="55">
        <v>18440000000</v>
      </c>
      <c r="AI29" s="36">
        <v>4928000000</v>
      </c>
      <c r="AJ29" s="37"/>
      <c r="AK29" s="38"/>
      <c r="AM29" s="37"/>
      <c r="AN29" s="37"/>
      <c r="AO29" s="38"/>
      <c r="AP29" s="49">
        <v>36339000000</v>
      </c>
      <c r="AQ29" s="54">
        <v>19413000000</v>
      </c>
      <c r="AR29" s="54">
        <v>14703000000</v>
      </c>
      <c r="AS29" s="54"/>
      <c r="AT29" s="54"/>
      <c r="AU29" s="54"/>
      <c r="AV29" s="54"/>
      <c r="AW29" s="54"/>
      <c r="AX29" s="54"/>
      <c r="AY29" s="54"/>
      <c r="AZ29" s="54">
        <v>2223000000</v>
      </c>
      <c r="BA29" s="55">
        <v>41267000000</v>
      </c>
      <c r="BB29" s="55">
        <v>59707000000</v>
      </c>
      <c r="BC29" s="49">
        <v>9882000000</v>
      </c>
      <c r="BD29" s="54">
        <v>1371000000</v>
      </c>
      <c r="BE29" s="54"/>
      <c r="BF29" s="54"/>
      <c r="BG29" s="54">
        <v>8511000000</v>
      </c>
      <c r="BH29" s="36">
        <v>2953000000</v>
      </c>
      <c r="BI29" s="37"/>
      <c r="BJ29" s="37"/>
      <c r="BK29" s="38"/>
      <c r="BM29" s="54"/>
      <c r="BN29" s="54"/>
      <c r="BO29" s="54"/>
      <c r="BP29" s="54"/>
      <c r="BQ29" s="54"/>
      <c r="BR29" s="55">
        <v>12835000000</v>
      </c>
      <c r="BS29" s="36">
        <v>26950000000</v>
      </c>
      <c r="BT29" s="37"/>
      <c r="BU29" s="38"/>
      <c r="BV29" s="36">
        <v>10249000000</v>
      </c>
      <c r="BW29" s="37"/>
      <c r="BX29" s="37"/>
      <c r="BY29" s="37"/>
      <c r="BZ29" s="37"/>
      <c r="CA29" s="37"/>
      <c r="CB29" s="37"/>
      <c r="CC29" s="37">
        <v>606000000</v>
      </c>
      <c r="CD29" s="37"/>
      <c r="CE29" s="37"/>
      <c r="CF29" s="38">
        <v>9643000000</v>
      </c>
      <c r="CG29" s="55">
        <v>37199000000</v>
      </c>
      <c r="CH29" s="57">
        <v>50034000000</v>
      </c>
      <c r="CJ29" s="36">
        <v>31531000000</v>
      </c>
      <c r="CK29" s="37"/>
      <c r="CL29" s="37"/>
      <c r="CM29" s="38"/>
      <c r="CN29" s="54"/>
      <c r="CO29" s="54">
        <v>-21330000000</v>
      </c>
      <c r="CP29" s="54">
        <v>-528000000</v>
      </c>
      <c r="CQ29" s="58">
        <v>9673000000</v>
      </c>
      <c r="CR29" s="37"/>
      <c r="CS29" s="56">
        <v>9673000000</v>
      </c>
      <c r="CT29" s="55">
        <v>59707000000</v>
      </c>
    </row>
    <row r="30" spans="1:98" x14ac:dyDescent="0.2">
      <c r="A30" s="52" t="s">
        <v>111</v>
      </c>
      <c r="B30" s="52" t="s">
        <v>112</v>
      </c>
      <c r="C30" s="52" t="str">
        <f>VLOOKUP(A30,'[1]S&amp;P 500 Wikipedia'!A:D,3,FALSE)</f>
        <v>Financials</v>
      </c>
      <c r="D30" s="52">
        <v>67872</v>
      </c>
      <c r="E30" s="52" t="s">
        <v>16</v>
      </c>
      <c r="F30" s="52">
        <v>2019</v>
      </c>
      <c r="G30" s="52" t="s">
        <v>17</v>
      </c>
      <c r="H30" s="53">
        <v>43830</v>
      </c>
      <c r="I30" s="53">
        <v>43887</v>
      </c>
      <c r="J30" s="53">
        <v>43887</v>
      </c>
      <c r="K30" s="54">
        <v>128800000</v>
      </c>
      <c r="L30" s="54">
        <v>131400000</v>
      </c>
      <c r="M30" s="52" t="s">
        <v>114</v>
      </c>
      <c r="N30" s="36">
        <v>43348000000</v>
      </c>
      <c r="O30" s="37">
        <v>3827000000</v>
      </c>
      <c r="P30" s="38">
        <v>39521000000</v>
      </c>
      <c r="Q30" s="36">
        <v>7210000000</v>
      </c>
      <c r="R30" s="37">
        <v>7210000000</v>
      </c>
      <c r="S30" s="38"/>
      <c r="V30" s="37"/>
      <c r="W30" s="37"/>
      <c r="X30" s="37"/>
      <c r="Y30" s="38"/>
      <c r="Z30" s="36">
        <v>11396000000</v>
      </c>
      <c r="AC30" s="55">
        <v>8698000000</v>
      </c>
      <c r="AG30" s="56">
        <v>2698000000</v>
      </c>
      <c r="AH30" s="55">
        <v>61954000000</v>
      </c>
      <c r="AJ30" s="37"/>
      <c r="AK30" s="38"/>
      <c r="AM30" s="37"/>
      <c r="AN30" s="37"/>
      <c r="AO30" s="38"/>
      <c r="AP30" s="49">
        <v>89874000000</v>
      </c>
      <c r="AQ30" s="54"/>
      <c r="AR30" s="54"/>
      <c r="AS30" s="54"/>
      <c r="AT30" s="54"/>
      <c r="AU30" s="54"/>
      <c r="AV30" s="54"/>
      <c r="AW30" s="54"/>
      <c r="AX30" s="54"/>
      <c r="AY30" s="54"/>
      <c r="AZ30" s="54">
        <v>89874000000</v>
      </c>
      <c r="BA30" s="55">
        <v>89874000000</v>
      </c>
      <c r="BB30" s="55">
        <v>151828000000</v>
      </c>
      <c r="BC30" s="49">
        <v>141173000000</v>
      </c>
      <c r="BD30" s="54">
        <v>1884000000</v>
      </c>
      <c r="BE30" s="54"/>
      <c r="BF30" s="54"/>
      <c r="BG30" s="54">
        <v>139289000000</v>
      </c>
      <c r="BH30" s="36">
        <v>201000000</v>
      </c>
      <c r="BI30" s="37"/>
      <c r="BJ30" s="37"/>
      <c r="BK30" s="38"/>
      <c r="BM30" s="54"/>
      <c r="BN30" s="54"/>
      <c r="BO30" s="54"/>
      <c r="BP30" s="54"/>
      <c r="BQ30" s="54"/>
      <c r="BR30" s="55">
        <v>141374000000</v>
      </c>
      <c r="BS30" s="36">
        <v>4725000000</v>
      </c>
      <c r="BT30" s="37"/>
      <c r="BU30" s="38"/>
      <c r="BW30" s="37"/>
      <c r="BX30" s="37"/>
      <c r="BY30" s="37"/>
      <c r="BZ30" s="37"/>
      <c r="CA30" s="37"/>
      <c r="CB30" s="37"/>
      <c r="CC30" s="37"/>
      <c r="CD30" s="37"/>
      <c r="CE30" s="37"/>
      <c r="CF30" s="38"/>
      <c r="CG30" s="55">
        <v>4725000000</v>
      </c>
      <c r="CH30" s="57">
        <v>146099000000</v>
      </c>
      <c r="CJ30" s="36">
        <v>8464000000</v>
      </c>
      <c r="CK30" s="37"/>
      <c r="CL30" s="37"/>
      <c r="CM30" s="38"/>
      <c r="CN30" s="54">
        <v>-17276000000</v>
      </c>
      <c r="CO30" s="54">
        <v>14279000000</v>
      </c>
      <c r="CP30" s="54">
        <v>262000000</v>
      </c>
      <c r="CQ30" s="58">
        <v>5729000000</v>
      </c>
      <c r="CR30" s="37"/>
      <c r="CS30" s="56">
        <v>5729000000</v>
      </c>
      <c r="CT30" s="55">
        <v>151828000000</v>
      </c>
    </row>
    <row r="31" spans="1:98" x14ac:dyDescent="0.2">
      <c r="A31" s="52" t="s">
        <v>105</v>
      </c>
      <c r="B31" s="52" t="s">
        <v>106</v>
      </c>
      <c r="C31" s="52" t="str">
        <f>VLOOKUP(A31,'[1]S&amp;P 500 Wikipedia'!A:D,3,FALSE)</f>
        <v>Real Estate</v>
      </c>
      <c r="D31" s="52">
        <v>68339</v>
      </c>
      <c r="E31" s="52" t="s">
        <v>16</v>
      </c>
      <c r="F31" s="52">
        <v>2019</v>
      </c>
      <c r="G31" s="52" t="s">
        <v>17</v>
      </c>
      <c r="H31" s="53">
        <v>43830</v>
      </c>
      <c r="I31" s="53">
        <v>43886</v>
      </c>
      <c r="J31" s="53">
        <v>43886</v>
      </c>
      <c r="K31" s="54">
        <v>442959000</v>
      </c>
      <c r="L31" s="54">
        <v>446293000</v>
      </c>
      <c r="M31" s="52" t="s">
        <v>107</v>
      </c>
      <c r="N31" s="36">
        <v>1501200000</v>
      </c>
      <c r="O31" s="37">
        <v>1501200000</v>
      </c>
      <c r="P31" s="38"/>
      <c r="Q31" s="36">
        <v>462200000</v>
      </c>
      <c r="R31" s="37">
        <v>462200000</v>
      </c>
      <c r="S31" s="38"/>
      <c r="V31" s="37"/>
      <c r="W31" s="37"/>
      <c r="X31" s="37"/>
      <c r="Y31" s="38"/>
      <c r="Z31" s="36">
        <v>590400000</v>
      </c>
      <c r="AA31" s="55">
        <v>513600000</v>
      </c>
      <c r="AG31" s="56">
        <v>76800000</v>
      </c>
      <c r="AH31" s="55">
        <v>2553800000</v>
      </c>
      <c r="AI31" s="36">
        <v>12084400000</v>
      </c>
      <c r="AJ31" s="37"/>
      <c r="AK31" s="38"/>
      <c r="AM31" s="37"/>
      <c r="AN31" s="37"/>
      <c r="AO31" s="38"/>
      <c r="AP31" s="49">
        <v>28163400000</v>
      </c>
      <c r="AQ31" s="54"/>
      <c r="AR31" s="54">
        <v>6178300000</v>
      </c>
      <c r="AS31" s="54">
        <v>12318400000</v>
      </c>
      <c r="AT31" s="54"/>
      <c r="AU31" s="54">
        <v>131800000</v>
      </c>
      <c r="AV31" s="54"/>
      <c r="AW31" s="54"/>
      <c r="AX31" s="54"/>
      <c r="AY31" s="54"/>
      <c r="AZ31" s="54">
        <v>9534900000</v>
      </c>
      <c r="BA31" s="55">
        <v>40247800000</v>
      </c>
      <c r="BB31" s="55">
        <v>42801600000</v>
      </c>
      <c r="BC31" s="49">
        <v>1770700000</v>
      </c>
      <c r="BD31" s="54">
        <v>148100000</v>
      </c>
      <c r="BE31" s="54"/>
      <c r="BF31" s="54">
        <v>209400000</v>
      </c>
      <c r="BG31" s="54">
        <v>1413200000</v>
      </c>
      <c r="BH31" s="36">
        <v>2928200000</v>
      </c>
      <c r="BI31" s="37"/>
      <c r="BJ31" s="37"/>
      <c r="BK31" s="38">
        <v>2928200000</v>
      </c>
      <c r="BL31" s="49">
        <v>788800000</v>
      </c>
      <c r="BM31" s="54">
        <v>294300000</v>
      </c>
      <c r="BN31" s="54"/>
      <c r="BO31" s="54"/>
      <c r="BP31" s="54"/>
      <c r="BQ31" s="54">
        <v>494500000</v>
      </c>
      <c r="BR31" s="55">
        <v>5487700000</v>
      </c>
      <c r="BS31" s="36">
        <v>21127200000</v>
      </c>
      <c r="BT31" s="37">
        <v>21127200000</v>
      </c>
      <c r="BU31" s="38"/>
      <c r="BV31" s="36">
        <v>9599800000</v>
      </c>
      <c r="BW31" s="37"/>
      <c r="BX31" s="37"/>
      <c r="BY31" s="37"/>
      <c r="BZ31" s="37"/>
      <c r="CA31" s="37"/>
      <c r="CB31" s="37"/>
      <c r="CC31" s="37">
        <v>768300000</v>
      </c>
      <c r="CD31" s="37"/>
      <c r="CE31" s="37"/>
      <c r="CF31" s="38">
        <v>8831500000</v>
      </c>
      <c r="CG31" s="55">
        <v>30727000000</v>
      </c>
      <c r="CH31" s="57">
        <v>36214700000</v>
      </c>
      <c r="CJ31" s="36">
        <v>10122200000</v>
      </c>
      <c r="CK31" s="37">
        <v>4500000</v>
      </c>
      <c r="CL31" s="37">
        <v>10117700000</v>
      </c>
      <c r="CM31" s="38"/>
      <c r="CN31" s="54">
        <v>-1226400000</v>
      </c>
      <c r="CO31" s="54">
        <v>-1016800000</v>
      </c>
      <c r="CP31" s="54">
        <v>-2823600000</v>
      </c>
      <c r="CQ31" s="58">
        <v>5055400000</v>
      </c>
      <c r="CR31" s="37">
        <v>1531500000</v>
      </c>
      <c r="CS31" s="56">
        <v>6586900000</v>
      </c>
      <c r="CT31" s="55">
        <v>42801600000</v>
      </c>
    </row>
    <row r="32" spans="1:98" x14ac:dyDescent="0.2">
      <c r="A32" s="52" t="s">
        <v>93</v>
      </c>
      <c r="B32" s="52" t="s">
        <v>94</v>
      </c>
      <c r="C32" s="52" t="str">
        <f>VLOOKUP(A32,'[1]S&amp;P 500 Wikipedia'!A:D,3,FALSE)</f>
        <v>Consumer Discretionary</v>
      </c>
      <c r="D32" s="52">
        <v>62747</v>
      </c>
      <c r="E32" s="52" t="s">
        <v>16</v>
      </c>
      <c r="F32" s="52">
        <v>2019</v>
      </c>
      <c r="G32" s="52" t="s">
        <v>17</v>
      </c>
      <c r="H32" s="53">
        <v>43830</v>
      </c>
      <c r="I32" s="53">
        <v>43861</v>
      </c>
      <c r="J32" s="53">
        <v>43861</v>
      </c>
      <c r="K32" s="54">
        <v>497000000</v>
      </c>
      <c r="L32" s="54">
        <v>507000000</v>
      </c>
      <c r="M32" s="52" t="s">
        <v>95</v>
      </c>
      <c r="N32" s="36">
        <v>55021000000</v>
      </c>
      <c r="O32" s="37">
        <v>36092000000</v>
      </c>
      <c r="P32" s="38">
        <v>18929000000</v>
      </c>
      <c r="Q32" s="36">
        <v>20816000000</v>
      </c>
      <c r="R32" s="37"/>
      <c r="S32" s="38"/>
      <c r="U32" s="36">
        <v>20497000000</v>
      </c>
      <c r="V32" s="37"/>
      <c r="W32" s="37"/>
      <c r="X32" s="37"/>
      <c r="Y32" s="38"/>
      <c r="AH32" s="55">
        <v>96334000000</v>
      </c>
      <c r="AI32" s="36">
        <v>72705000000</v>
      </c>
      <c r="AJ32" s="37"/>
      <c r="AK32" s="38"/>
      <c r="AM32" s="37"/>
      <c r="AN32" s="37"/>
      <c r="AO32" s="38"/>
      <c r="AP32" s="49">
        <v>56209000000</v>
      </c>
      <c r="AQ32" s="54"/>
      <c r="AR32" s="54">
        <v>14754000000</v>
      </c>
      <c r="AS32" s="54"/>
      <c r="AT32" s="54"/>
      <c r="AU32" s="54"/>
      <c r="AV32" s="54"/>
      <c r="AW32" s="54"/>
      <c r="AX32" s="54"/>
      <c r="AY32" s="54"/>
      <c r="AZ32" s="54">
        <v>41455000000</v>
      </c>
      <c r="BA32" s="55">
        <v>128914000000</v>
      </c>
      <c r="BB32" s="55">
        <v>225248000000</v>
      </c>
      <c r="BC32" s="49">
        <v>79622000000</v>
      </c>
      <c r="BD32" s="54">
        <v>47183000000</v>
      </c>
      <c r="BE32" s="54"/>
      <c r="BF32" s="54"/>
      <c r="BG32" s="54">
        <v>32439000000</v>
      </c>
      <c r="BI32" s="37"/>
      <c r="BJ32" s="37"/>
      <c r="BK32" s="38"/>
      <c r="BL32" s="49">
        <v>8190000000</v>
      </c>
      <c r="BM32" s="54">
        <v>8190000000</v>
      </c>
      <c r="BN32" s="54"/>
      <c r="BO32" s="54"/>
      <c r="BP32" s="54"/>
      <c r="BQ32" s="54"/>
      <c r="BR32" s="55">
        <v>87812000000</v>
      </c>
      <c r="BS32" s="36">
        <v>23414000000</v>
      </c>
      <c r="BT32" s="37"/>
      <c r="BU32" s="38"/>
      <c r="BV32" s="36">
        <v>51962000000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8">
        <v>51962000000</v>
      </c>
      <c r="CG32" s="55">
        <v>75376000000</v>
      </c>
      <c r="CH32" s="57">
        <v>163188000000</v>
      </c>
      <c r="CI32" s="49">
        <v>0</v>
      </c>
      <c r="CJ32" s="36">
        <v>33663000000</v>
      </c>
      <c r="CK32" s="37">
        <v>5000000</v>
      </c>
      <c r="CL32" s="37">
        <v>33658000000</v>
      </c>
      <c r="CM32" s="38"/>
      <c r="CN32" s="54">
        <v>-1837000000</v>
      </c>
      <c r="CO32" s="54">
        <v>31220000000</v>
      </c>
      <c r="CP32" s="54">
        <v>-986000000</v>
      </c>
      <c r="CQ32" s="58">
        <v>62060000000</v>
      </c>
      <c r="CR32" s="37"/>
      <c r="CS32" s="56">
        <v>62060000000</v>
      </c>
      <c r="CT32" s="55">
        <v>225248000000</v>
      </c>
    </row>
    <row r="33" spans="1:98" x14ac:dyDescent="0.2">
      <c r="A33" s="52" t="s">
        <v>152</v>
      </c>
      <c r="B33" s="52" t="s">
        <v>153</v>
      </c>
      <c r="C33" s="52" t="str">
        <f>VLOOKUP(A33,'[1]S&amp;P 500 Wikipedia'!A:D,3,FALSE)</f>
        <v>Information Technology</v>
      </c>
      <c r="D33" s="52">
        <v>536189</v>
      </c>
      <c r="E33" s="52" t="s">
        <v>16</v>
      </c>
      <c r="F33" s="52">
        <v>2019</v>
      </c>
      <c r="G33" s="52" t="s">
        <v>17</v>
      </c>
      <c r="H33" s="53">
        <v>43830</v>
      </c>
      <c r="I33" s="53">
        <v>43875</v>
      </c>
      <c r="J33" s="53">
        <v>43875</v>
      </c>
      <c r="K33" s="54">
        <v>76350000</v>
      </c>
      <c r="L33" s="54">
        <v>80227000</v>
      </c>
      <c r="M33" s="52" t="s">
        <v>154</v>
      </c>
      <c r="N33" s="36">
        <v>2724368000</v>
      </c>
      <c r="O33" s="37">
        <v>1111286000</v>
      </c>
      <c r="P33" s="38">
        <v>1613082000</v>
      </c>
      <c r="Q33" s="36">
        <v>391987000</v>
      </c>
      <c r="R33" s="37">
        <v>391987000</v>
      </c>
      <c r="S33" s="38"/>
      <c r="U33" s="36">
        <v>243825000</v>
      </c>
      <c r="V33" s="37"/>
      <c r="W33" s="37"/>
      <c r="X33" s="37"/>
      <c r="Y33" s="38"/>
      <c r="Z33" s="36">
        <v>111456000</v>
      </c>
      <c r="AA33" s="55">
        <v>111456000</v>
      </c>
      <c r="AH33" s="55">
        <v>3471636000</v>
      </c>
      <c r="AI33" s="36">
        <v>39273000</v>
      </c>
      <c r="AJ33" s="37"/>
      <c r="AK33" s="38"/>
      <c r="AL33" s="36">
        <v>4150000</v>
      </c>
      <c r="AM33" s="37"/>
      <c r="AN33" s="37"/>
      <c r="AO33" s="38"/>
      <c r="AP33" s="49">
        <v>670231000</v>
      </c>
      <c r="AQ33" s="54">
        <v>45235000</v>
      </c>
      <c r="AR33" s="54">
        <v>54855000</v>
      </c>
      <c r="AS33" s="54"/>
      <c r="AT33" s="54"/>
      <c r="AU33" s="54">
        <v>452025000</v>
      </c>
      <c r="AV33" s="54"/>
      <c r="AW33" s="54"/>
      <c r="AX33" s="54"/>
      <c r="AY33" s="54"/>
      <c r="AZ33" s="54">
        <v>118116000</v>
      </c>
      <c r="BA33" s="55">
        <v>713654000</v>
      </c>
      <c r="BB33" s="55">
        <v>4185290000</v>
      </c>
      <c r="BC33" s="49">
        <v>232354000</v>
      </c>
      <c r="BD33" s="54">
        <v>92105000</v>
      </c>
      <c r="BE33" s="54"/>
      <c r="BF33" s="54"/>
      <c r="BG33" s="54">
        <v>140249000</v>
      </c>
      <c r="BI33" s="37"/>
      <c r="BJ33" s="37"/>
      <c r="BK33" s="38"/>
      <c r="BL33" s="49">
        <v>364720000</v>
      </c>
      <c r="BM33" s="54">
        <v>312668000</v>
      </c>
      <c r="BN33" s="54"/>
      <c r="BO33" s="54"/>
      <c r="BP33" s="54"/>
      <c r="BQ33" s="54">
        <v>52052000</v>
      </c>
      <c r="BR33" s="55">
        <v>597074000</v>
      </c>
      <c r="BT33" s="37"/>
      <c r="BU33" s="38"/>
      <c r="BV33" s="36">
        <v>693530000</v>
      </c>
      <c r="BW33" s="37"/>
      <c r="BX33" s="37"/>
      <c r="BY33" s="37"/>
      <c r="BZ33" s="37"/>
      <c r="CA33" s="37"/>
      <c r="CB33" s="37">
        <v>262620000</v>
      </c>
      <c r="CC33" s="37">
        <v>310195000</v>
      </c>
      <c r="CD33" s="37"/>
      <c r="CE33" s="37"/>
      <c r="CF33" s="38">
        <v>120715000</v>
      </c>
      <c r="CG33" s="55">
        <v>693530000</v>
      </c>
      <c r="CH33" s="57">
        <v>1290604000</v>
      </c>
      <c r="CI33" s="49">
        <v>0</v>
      </c>
      <c r="CJ33" s="36">
        <v>1106313000</v>
      </c>
      <c r="CK33" s="37"/>
      <c r="CL33" s="37"/>
      <c r="CM33" s="38"/>
      <c r="CN33" s="54"/>
      <c r="CO33" s="54">
        <v>1788230000</v>
      </c>
      <c r="CP33" s="54">
        <v>143000</v>
      </c>
      <c r="CQ33" s="58">
        <v>2894686000</v>
      </c>
      <c r="CR33" s="37"/>
      <c r="CS33" s="56">
        <v>2894686000</v>
      </c>
      <c r="CT33" s="55">
        <v>4185290000</v>
      </c>
    </row>
    <row r="34" spans="1:98" x14ac:dyDescent="0.2">
      <c r="A34" s="52" t="s">
        <v>130</v>
      </c>
      <c r="B34" s="52" t="s">
        <v>131</v>
      </c>
      <c r="C34" s="52" t="str">
        <f>VLOOKUP(A34,'[1]S&amp;P 500 Wikipedia'!A:D,3,FALSE)</f>
        <v>Information Technology</v>
      </c>
      <c r="D34" s="52">
        <v>126145</v>
      </c>
      <c r="E34" s="52" t="s">
        <v>16</v>
      </c>
      <c r="F34" s="52">
        <v>2019</v>
      </c>
      <c r="G34" s="52" t="s">
        <v>17</v>
      </c>
      <c r="H34" s="53">
        <v>43830</v>
      </c>
      <c r="I34" s="53">
        <v>43888</v>
      </c>
      <c r="J34" s="53">
        <v>43888</v>
      </c>
      <c r="K34" s="54">
        <v>85185000</v>
      </c>
      <c r="L34" s="54">
        <v>86991000</v>
      </c>
      <c r="M34" s="52" t="s">
        <v>132</v>
      </c>
      <c r="N34" s="36">
        <v>872382000</v>
      </c>
      <c r="O34" s="37">
        <v>872094000</v>
      </c>
      <c r="P34" s="38">
        <v>288000</v>
      </c>
      <c r="Q34" s="36">
        <v>433479000</v>
      </c>
      <c r="R34" s="37">
        <v>433479000</v>
      </c>
      <c r="S34" s="38"/>
      <c r="V34" s="37"/>
      <c r="W34" s="37"/>
      <c r="X34" s="37"/>
      <c r="Y34" s="38"/>
      <c r="Z34" s="36">
        <v>249619000</v>
      </c>
      <c r="AG34" s="56">
        <v>249619000</v>
      </c>
      <c r="AH34" s="55">
        <v>1555480000</v>
      </c>
      <c r="AI34" s="36">
        <v>83636000</v>
      </c>
      <c r="AJ34" s="37"/>
      <c r="AK34" s="38"/>
      <c r="AM34" s="37"/>
      <c r="AN34" s="37"/>
      <c r="AO34" s="38"/>
      <c r="AP34" s="49">
        <v>3199771000</v>
      </c>
      <c r="AQ34" s="54"/>
      <c r="AR34" s="54">
        <v>2413280000</v>
      </c>
      <c r="AS34" s="54">
        <v>476711000</v>
      </c>
      <c r="AT34" s="54"/>
      <c r="AU34" s="54">
        <v>24077000</v>
      </c>
      <c r="AV34" s="54"/>
      <c r="AW34" s="54"/>
      <c r="AX34" s="54"/>
      <c r="AY34" s="54"/>
      <c r="AZ34" s="54">
        <v>285703000</v>
      </c>
      <c r="BA34" s="55">
        <v>3283407000</v>
      </c>
      <c r="BB34" s="55">
        <v>4838887000</v>
      </c>
      <c r="BC34" s="49">
        <v>268787000</v>
      </c>
      <c r="BD34" s="54">
        <v>14298000</v>
      </c>
      <c r="BE34" s="54">
        <v>9996000</v>
      </c>
      <c r="BF34" s="54"/>
      <c r="BG34" s="54">
        <v>244493000</v>
      </c>
      <c r="BH34" s="36">
        <v>75000000</v>
      </c>
      <c r="BI34" s="37"/>
      <c r="BJ34" s="37"/>
      <c r="BK34" s="38"/>
      <c r="BL34" s="49">
        <v>351353000</v>
      </c>
      <c r="BM34" s="54">
        <v>351353000</v>
      </c>
      <c r="BN34" s="54"/>
      <c r="BO34" s="54"/>
      <c r="BP34" s="54"/>
      <c r="BQ34" s="54"/>
      <c r="BR34" s="55">
        <v>695140000</v>
      </c>
      <c r="BS34" s="36">
        <v>423531000</v>
      </c>
      <c r="BT34" s="37"/>
      <c r="BU34" s="38"/>
      <c r="BV34" s="36">
        <v>266837000</v>
      </c>
      <c r="BW34" s="37"/>
      <c r="BX34" s="37"/>
      <c r="BY34" s="37"/>
      <c r="BZ34" s="37"/>
      <c r="CA34" s="37"/>
      <c r="CB34" s="37"/>
      <c r="CC34" s="37">
        <v>78643000</v>
      </c>
      <c r="CD34" s="37"/>
      <c r="CE34" s="37"/>
      <c r="CF34" s="38">
        <v>188194000</v>
      </c>
      <c r="CG34" s="55">
        <v>690368000</v>
      </c>
      <c r="CH34" s="57">
        <v>1385508000</v>
      </c>
      <c r="CI34" s="49">
        <v>0</v>
      </c>
      <c r="CJ34" s="36">
        <v>1189885000</v>
      </c>
      <c r="CK34" s="37"/>
      <c r="CL34" s="37"/>
      <c r="CM34" s="38"/>
      <c r="CN34" s="54">
        <v>-1041831000</v>
      </c>
      <c r="CO34" s="54">
        <v>3370706000</v>
      </c>
      <c r="CP34" s="54">
        <v>-65381000</v>
      </c>
      <c r="CQ34" s="58">
        <v>3453379000</v>
      </c>
      <c r="CR34" s="37"/>
      <c r="CS34" s="56">
        <v>3453379000</v>
      </c>
      <c r="CT34" s="55">
        <v>4838887000</v>
      </c>
    </row>
    <row r="35" spans="1:98" x14ac:dyDescent="0.2">
      <c r="A35" s="52" t="s">
        <v>133</v>
      </c>
      <c r="B35" s="52" t="s">
        <v>134</v>
      </c>
      <c r="C35" s="52" t="str">
        <f>VLOOKUP(A35,'[1]S&amp;P 500 Wikipedia'!A:D,3,FALSE)</f>
        <v>Financials</v>
      </c>
      <c r="D35" s="52">
        <v>67471</v>
      </c>
      <c r="E35" s="52" t="s">
        <v>16</v>
      </c>
      <c r="F35" s="52">
        <v>2019</v>
      </c>
      <c r="G35" s="52" t="s">
        <v>17</v>
      </c>
      <c r="H35" s="53">
        <v>43830</v>
      </c>
      <c r="I35" s="53">
        <v>43875</v>
      </c>
      <c r="J35" s="53">
        <v>43875</v>
      </c>
      <c r="K35" s="54">
        <v>234700000</v>
      </c>
      <c r="L35" s="54">
        <v>236800000</v>
      </c>
      <c r="M35" s="52" t="s">
        <v>135</v>
      </c>
      <c r="N35" s="36">
        <v>928000000</v>
      </c>
      <c r="O35" s="37">
        <v>790000000</v>
      </c>
      <c r="P35" s="38">
        <v>138000000</v>
      </c>
      <c r="Q35" s="36">
        <v>3112000000</v>
      </c>
      <c r="R35" s="37">
        <v>3112000000</v>
      </c>
      <c r="S35" s="38"/>
      <c r="V35" s="37"/>
      <c r="W35" s="37"/>
      <c r="X35" s="37"/>
      <c r="Y35" s="38"/>
      <c r="Z35" s="36">
        <v>12436000000</v>
      </c>
      <c r="AG35" s="56">
        <v>12436000000</v>
      </c>
      <c r="AH35" s="55">
        <v>16476000000</v>
      </c>
      <c r="AI35" s="36">
        <v>621000000</v>
      </c>
      <c r="AJ35" s="37">
        <v>621000000</v>
      </c>
      <c r="AK35" s="38"/>
      <c r="AM35" s="37"/>
      <c r="AN35" s="37"/>
      <c r="AO35" s="38"/>
      <c r="AP35" s="49">
        <v>12308000000</v>
      </c>
      <c r="AQ35" s="54">
        <v>783000000</v>
      </c>
      <c r="AR35" s="54">
        <v>8165000000</v>
      </c>
      <c r="AS35" s="54"/>
      <c r="AT35" s="54"/>
      <c r="AU35" s="54">
        <v>645000000</v>
      </c>
      <c r="AV35" s="54"/>
      <c r="AW35" s="54"/>
      <c r="AX35" s="54"/>
      <c r="AY35" s="54"/>
      <c r="AZ35" s="54">
        <v>2715000000</v>
      </c>
      <c r="BA35" s="55">
        <v>12929000000</v>
      </c>
      <c r="BB35" s="55">
        <v>29405000000</v>
      </c>
      <c r="BC35" s="49">
        <v>13773000000</v>
      </c>
      <c r="BD35" s="54">
        <v>11834000000</v>
      </c>
      <c r="BE35" s="54"/>
      <c r="BF35" s="54"/>
      <c r="BG35" s="54">
        <v>1939000000</v>
      </c>
      <c r="BH35" s="36">
        <v>712000000</v>
      </c>
      <c r="BI35" s="37"/>
      <c r="BJ35" s="37"/>
      <c r="BK35" s="38"/>
      <c r="BL35" s="49">
        <v>1086000000</v>
      </c>
      <c r="BM35" s="54"/>
      <c r="BN35" s="54"/>
      <c r="BO35" s="54"/>
      <c r="BP35" s="54"/>
      <c r="BQ35" s="54">
        <v>1086000000</v>
      </c>
      <c r="BR35" s="55">
        <v>15571000000</v>
      </c>
      <c r="BS35" s="36">
        <v>6627000000</v>
      </c>
      <c r="BT35" s="37"/>
      <c r="BU35" s="38"/>
      <c r="BV35" s="36">
        <v>3758000000</v>
      </c>
      <c r="BW35" s="37"/>
      <c r="BX35" s="37">
        <v>1738000000</v>
      </c>
      <c r="BY35" s="37"/>
      <c r="BZ35" s="37"/>
      <c r="CA35" s="37"/>
      <c r="CB35" s="37"/>
      <c r="CC35" s="37">
        <v>199000000</v>
      </c>
      <c r="CD35" s="37"/>
      <c r="CE35" s="37"/>
      <c r="CF35" s="38">
        <v>1821000000</v>
      </c>
      <c r="CG35" s="55">
        <v>10385000000</v>
      </c>
      <c r="CH35" s="57">
        <v>25956000000</v>
      </c>
      <c r="CJ35" s="36">
        <v>6154000000</v>
      </c>
      <c r="CK35" s="37">
        <v>2000000</v>
      </c>
      <c r="CL35" s="37">
        <v>6152000000</v>
      </c>
      <c r="CM35" s="38"/>
      <c r="CN35" s="54"/>
      <c r="CO35" s="54">
        <v>1254000000</v>
      </c>
      <c r="CP35" s="54">
        <v>-4033000000</v>
      </c>
      <c r="CQ35" s="58">
        <v>3375000000</v>
      </c>
      <c r="CR35" s="37">
        <v>74000000</v>
      </c>
      <c r="CS35" s="56">
        <v>3449000000</v>
      </c>
      <c r="CT35" s="55">
        <v>29405000000</v>
      </c>
    </row>
    <row r="36" spans="1:98" x14ac:dyDescent="0.2">
      <c r="A36" s="52" t="s">
        <v>19</v>
      </c>
      <c r="B36" s="52" t="s">
        <v>20</v>
      </c>
      <c r="C36" s="52" t="str">
        <f>VLOOKUP(A36,'[1]S&amp;P 500 Wikipedia'!A:D,3,FALSE)</f>
        <v>Industrials</v>
      </c>
      <c r="D36" s="52">
        <v>445771</v>
      </c>
      <c r="E36" s="52" t="s">
        <v>16</v>
      </c>
      <c r="F36" s="52">
        <v>2019</v>
      </c>
      <c r="G36" s="52" t="s">
        <v>17</v>
      </c>
      <c r="H36" s="53">
        <v>43830</v>
      </c>
      <c r="I36" s="53">
        <v>43885</v>
      </c>
      <c r="J36" s="53">
        <v>43885</v>
      </c>
      <c r="K36" s="54">
        <v>162873911</v>
      </c>
      <c r="L36" s="54">
        <v>164117933</v>
      </c>
      <c r="M36" s="52" t="s">
        <v>21</v>
      </c>
      <c r="N36" s="36">
        <v>551400000</v>
      </c>
      <c r="O36" s="37">
        <v>374000000</v>
      </c>
      <c r="P36" s="38">
        <v>177400000</v>
      </c>
      <c r="Q36" s="36">
        <v>589500000</v>
      </c>
      <c r="R36" s="37"/>
      <c r="S36" s="38"/>
      <c r="U36" s="36">
        <v>303000000</v>
      </c>
      <c r="V36" s="37"/>
      <c r="W36" s="37"/>
      <c r="X36" s="37"/>
      <c r="Y36" s="38"/>
      <c r="Z36" s="36">
        <v>56500000</v>
      </c>
      <c r="AG36" s="56">
        <v>56500000</v>
      </c>
      <c r="AH36" s="55">
        <v>1500400000</v>
      </c>
      <c r="AI36" s="36">
        <v>545400000</v>
      </c>
      <c r="AJ36" s="37"/>
      <c r="AK36" s="38"/>
      <c r="AM36" s="37"/>
      <c r="AN36" s="37"/>
      <c r="AO36" s="38"/>
      <c r="AP36" s="49">
        <v>1012200000</v>
      </c>
      <c r="AQ36" s="54"/>
      <c r="AR36" s="54">
        <v>546000000</v>
      </c>
      <c r="AS36" s="54">
        <v>338400000</v>
      </c>
      <c r="AT36" s="54"/>
      <c r="AU36" s="54"/>
      <c r="AV36" s="54"/>
      <c r="AW36" s="54"/>
      <c r="AX36" s="54"/>
      <c r="AY36" s="54"/>
      <c r="AZ36" s="54">
        <v>127800000</v>
      </c>
      <c r="BA36" s="55">
        <v>1557600000</v>
      </c>
      <c r="BB36" s="55">
        <v>3058000000</v>
      </c>
      <c r="BC36" s="49">
        <v>717900000</v>
      </c>
      <c r="BD36" s="54">
        <v>509600000</v>
      </c>
      <c r="BE36" s="54"/>
      <c r="BF36" s="54"/>
      <c r="BG36" s="54">
        <v>208300000</v>
      </c>
      <c r="BH36" s="36">
        <v>6800000</v>
      </c>
      <c r="BI36" s="37"/>
      <c r="BJ36" s="37"/>
      <c r="BK36" s="38"/>
      <c r="BL36" s="49">
        <v>41800000</v>
      </c>
      <c r="BM36" s="54"/>
      <c r="BN36" s="54"/>
      <c r="BO36" s="54"/>
      <c r="BP36" s="54"/>
      <c r="BQ36" s="54">
        <v>41800000</v>
      </c>
      <c r="BR36" s="55">
        <v>766500000</v>
      </c>
      <c r="BS36" s="36">
        <v>277200000</v>
      </c>
      <c r="BT36" s="37"/>
      <c r="BU36" s="38"/>
      <c r="BV36" s="36">
        <v>347500000</v>
      </c>
      <c r="BW36" s="37"/>
      <c r="BX36" s="37">
        <v>27800000</v>
      </c>
      <c r="BY36" s="37">
        <v>27800000</v>
      </c>
      <c r="BZ36" s="37"/>
      <c r="CA36" s="37"/>
      <c r="CB36" s="37"/>
      <c r="CC36" s="37"/>
      <c r="CD36" s="37"/>
      <c r="CE36" s="37"/>
      <c r="CF36" s="38">
        <v>319700000</v>
      </c>
      <c r="CG36" s="55">
        <v>624700000</v>
      </c>
      <c r="CH36" s="57">
        <v>1391200000</v>
      </c>
      <c r="CI36" s="49">
        <v>0</v>
      </c>
      <c r="CJ36" s="36">
        <v>804400000</v>
      </c>
      <c r="CK36" s="37"/>
      <c r="CL36" s="37"/>
      <c r="CM36" s="38"/>
      <c r="CN36" s="54">
        <v>-1112700000</v>
      </c>
      <c r="CO36" s="54">
        <v>2323400000</v>
      </c>
      <c r="CP36" s="54">
        <v>-348300000</v>
      </c>
      <c r="CQ36" s="58">
        <v>1666800000</v>
      </c>
      <c r="CR36" s="37"/>
      <c r="CS36" s="56">
        <v>1666800000</v>
      </c>
      <c r="CT36" s="55">
        <v>3058000000</v>
      </c>
    </row>
    <row r="37" spans="1:98" x14ac:dyDescent="0.2">
      <c r="A37" s="52" t="s">
        <v>136</v>
      </c>
      <c r="B37" s="52" t="s">
        <v>137</v>
      </c>
      <c r="C37" s="52" t="str">
        <f>VLOOKUP(A37,'[1]S&amp;P 500 Wikipedia'!A:D,3,FALSE)</f>
        <v>Energy</v>
      </c>
      <c r="D37" s="52">
        <v>254576</v>
      </c>
      <c r="E37" s="52" t="s">
        <v>16</v>
      </c>
      <c r="F37" s="52">
        <v>2019</v>
      </c>
      <c r="G37" s="52" t="s">
        <v>17</v>
      </c>
      <c r="H37" s="53">
        <v>43830</v>
      </c>
      <c r="I37" s="53">
        <v>43889</v>
      </c>
      <c r="J37" s="53">
        <v>43889</v>
      </c>
      <c r="K37" s="54">
        <v>378000000</v>
      </c>
      <c r="L37" s="54">
        <v>378000000</v>
      </c>
      <c r="M37" s="52" t="s">
        <v>139</v>
      </c>
      <c r="N37" s="36">
        <v>247000000</v>
      </c>
      <c r="O37" s="37">
        <v>247000000</v>
      </c>
      <c r="P37" s="38"/>
      <c r="Q37" s="36">
        <v>1062000000</v>
      </c>
      <c r="R37" s="37">
        <v>1062000000</v>
      </c>
      <c r="S37" s="38"/>
      <c r="V37" s="37"/>
      <c r="W37" s="37"/>
      <c r="X37" s="37"/>
      <c r="Y37" s="38"/>
      <c r="Z37" s="36">
        <v>652000000</v>
      </c>
      <c r="AG37" s="56">
        <v>652000000</v>
      </c>
      <c r="AH37" s="55">
        <v>1961000000</v>
      </c>
      <c r="AI37" s="36">
        <v>14158000000</v>
      </c>
      <c r="AJ37" s="37">
        <v>43145000000</v>
      </c>
      <c r="AK37" s="38">
        <v>-28987000000</v>
      </c>
      <c r="AL37" s="36">
        <v>1258000000</v>
      </c>
      <c r="AM37" s="37"/>
      <c r="AN37" s="37"/>
      <c r="AO37" s="38"/>
      <c r="AP37" s="49">
        <v>730000000</v>
      </c>
      <c r="AQ37" s="54"/>
      <c r="AR37" s="54"/>
      <c r="AS37" s="54"/>
      <c r="AT37" s="54"/>
      <c r="AU37" s="54"/>
      <c r="AV37" s="54"/>
      <c r="AW37" s="54"/>
      <c r="AX37" s="54"/>
      <c r="AY37" s="54"/>
      <c r="AZ37" s="54">
        <v>730000000</v>
      </c>
      <c r="BA37" s="55">
        <v>16146000000</v>
      </c>
      <c r="BB37" s="55">
        <v>18107000000</v>
      </c>
      <c r="BC37" s="49">
        <v>695000000</v>
      </c>
      <c r="BD37" s="54">
        <v>695000000</v>
      </c>
      <c r="BE37" s="54"/>
      <c r="BF37" s="54"/>
      <c r="BG37" s="54"/>
      <c r="BH37" s="36">
        <v>11000000</v>
      </c>
      <c r="BI37" s="37"/>
      <c r="BJ37" s="37"/>
      <c r="BK37" s="38"/>
      <c r="BL37" s="49">
        <v>1149000000</v>
      </c>
      <c r="BM37" s="54"/>
      <c r="BN37" s="54"/>
      <c r="BO37" s="54"/>
      <c r="BP37" s="54"/>
      <c r="BQ37" s="54">
        <v>1149000000</v>
      </c>
      <c r="BR37" s="55">
        <v>1855000000</v>
      </c>
      <c r="BS37" s="36">
        <v>8555000000</v>
      </c>
      <c r="BT37" s="37"/>
      <c r="BU37" s="38"/>
      <c r="BV37" s="36">
        <v>2677000000</v>
      </c>
      <c r="BW37" s="37"/>
      <c r="BX37" s="37"/>
      <c r="BY37" s="37"/>
      <c r="BZ37" s="37"/>
      <c r="CA37" s="37"/>
      <c r="CB37" s="37"/>
      <c r="CC37" s="37">
        <v>346000000</v>
      </c>
      <c r="CD37" s="37"/>
      <c r="CE37" s="37"/>
      <c r="CF37" s="38">
        <v>2331000000</v>
      </c>
      <c r="CG37" s="55">
        <v>11232000000</v>
      </c>
      <c r="CH37" s="57">
        <v>13087000000</v>
      </c>
      <c r="CJ37" s="36">
        <v>12030000000</v>
      </c>
      <c r="CK37" s="37"/>
      <c r="CL37" s="37"/>
      <c r="CM37" s="38"/>
      <c r="CN37" s="54">
        <v>-3190000000</v>
      </c>
      <c r="CO37" s="54">
        <v>-5601000000</v>
      </c>
      <c r="CP37" s="54">
        <v>16000000</v>
      </c>
      <c r="CQ37" s="58">
        <v>3255000000</v>
      </c>
      <c r="CR37" s="37">
        <v>1765000000</v>
      </c>
      <c r="CS37" s="56">
        <v>5020000000</v>
      </c>
      <c r="CT37" s="55">
        <v>18107000000</v>
      </c>
    </row>
    <row r="38" spans="1:98" x14ac:dyDescent="0.2">
      <c r="A38" s="52" t="s">
        <v>57</v>
      </c>
      <c r="B38" s="52" t="s">
        <v>58</v>
      </c>
      <c r="C38" s="52" t="str">
        <f>VLOOKUP(A38,'[1]S&amp;P 500 Wikipedia'!A:D,3,FALSE)</f>
        <v>Materials</v>
      </c>
      <c r="D38" s="52">
        <v>185217</v>
      </c>
      <c r="E38" s="52" t="s">
        <v>16</v>
      </c>
      <c r="F38" s="52">
        <v>2019</v>
      </c>
      <c r="G38" s="52" t="s">
        <v>17</v>
      </c>
      <c r="H38" s="53">
        <v>43738</v>
      </c>
      <c r="I38" s="53">
        <v>43795</v>
      </c>
      <c r="J38" s="53">
        <v>43854</v>
      </c>
      <c r="K38" s="54">
        <v>220500000</v>
      </c>
      <c r="L38" s="54">
        <v>222100000</v>
      </c>
      <c r="M38" s="52" t="s">
        <v>60</v>
      </c>
      <c r="N38" s="36">
        <v>2414700000</v>
      </c>
      <c r="O38" s="37">
        <v>2248700000</v>
      </c>
      <c r="P38" s="38">
        <v>166000000</v>
      </c>
      <c r="Q38" s="36">
        <v>1260200000</v>
      </c>
      <c r="R38" s="37">
        <v>1260200000</v>
      </c>
      <c r="S38" s="38"/>
      <c r="U38" s="36">
        <v>388300000</v>
      </c>
      <c r="V38" s="37"/>
      <c r="W38" s="37"/>
      <c r="X38" s="37"/>
      <c r="Y38" s="38"/>
      <c r="Z38" s="36">
        <v>555100000</v>
      </c>
      <c r="AA38" s="55">
        <v>77400000</v>
      </c>
      <c r="AG38" s="56">
        <v>477700000</v>
      </c>
      <c r="AH38" s="55">
        <v>4618300000</v>
      </c>
      <c r="AI38" s="36">
        <v>10337600000</v>
      </c>
      <c r="AJ38" s="37">
        <v>22333700000</v>
      </c>
      <c r="AK38" s="38">
        <v>-11996100000</v>
      </c>
      <c r="AL38" s="36">
        <v>2166200000</v>
      </c>
      <c r="AM38" s="37"/>
      <c r="AN38" s="37"/>
      <c r="AO38" s="38"/>
      <c r="AP38" s="49">
        <v>1820700000</v>
      </c>
      <c r="AQ38" s="54">
        <v>419500000</v>
      </c>
      <c r="AR38" s="54">
        <v>797100000</v>
      </c>
      <c r="AS38" s="54"/>
      <c r="AT38" s="54"/>
      <c r="AU38" s="54"/>
      <c r="AV38" s="54"/>
      <c r="AW38" s="54"/>
      <c r="AX38" s="54"/>
      <c r="AY38" s="54"/>
      <c r="AZ38" s="54">
        <v>604100000</v>
      </c>
      <c r="BA38" s="55">
        <v>14324500000</v>
      </c>
      <c r="BB38" s="55">
        <v>18942800000</v>
      </c>
      <c r="BC38" s="49">
        <v>1722300000</v>
      </c>
      <c r="BD38" s="54">
        <v>1635700000</v>
      </c>
      <c r="BE38" s="54">
        <v>86600000</v>
      </c>
      <c r="BF38" s="54"/>
      <c r="BG38" s="54"/>
      <c r="BH38" s="36">
        <v>98600000</v>
      </c>
      <c r="BI38" s="37">
        <v>58200000</v>
      </c>
      <c r="BJ38" s="37"/>
      <c r="BK38" s="38">
        <v>40400000</v>
      </c>
      <c r="BM38" s="54"/>
      <c r="BN38" s="54"/>
      <c r="BO38" s="54"/>
      <c r="BP38" s="54"/>
      <c r="BQ38" s="54"/>
      <c r="BR38" s="55">
        <v>1820900000</v>
      </c>
      <c r="BS38" s="36">
        <v>3227400000</v>
      </c>
      <c r="BT38" s="37"/>
      <c r="BU38" s="38"/>
      <c r="BV38" s="36">
        <v>2506200000</v>
      </c>
      <c r="BW38" s="37"/>
      <c r="BX38" s="37"/>
      <c r="BY38" s="37"/>
      <c r="BZ38" s="37"/>
      <c r="CA38" s="37"/>
      <c r="CB38" s="37"/>
      <c r="CC38" s="37">
        <v>793800000</v>
      </c>
      <c r="CD38" s="37"/>
      <c r="CE38" s="37"/>
      <c r="CF38" s="38">
        <v>1712400000</v>
      </c>
      <c r="CG38" s="55">
        <v>5733600000</v>
      </c>
      <c r="CH38" s="57">
        <v>7554500000</v>
      </c>
      <c r="CJ38" s="36">
        <v>1320300000</v>
      </c>
      <c r="CK38" s="37">
        <v>249400000</v>
      </c>
      <c r="CL38" s="37">
        <v>1070900000</v>
      </c>
      <c r="CM38" s="38"/>
      <c r="CN38" s="54">
        <v>-2029500000</v>
      </c>
      <c r="CO38" s="54">
        <v>14138400000</v>
      </c>
      <c r="CP38" s="54">
        <v>-2375600000</v>
      </c>
      <c r="CQ38" s="58">
        <v>11053600000</v>
      </c>
      <c r="CR38" s="37">
        <v>334700000</v>
      </c>
      <c r="CS38" s="56">
        <v>11388300000</v>
      </c>
      <c r="CT38" s="55">
        <v>18942800000</v>
      </c>
    </row>
    <row r="39" spans="1:98" x14ac:dyDescent="0.2">
      <c r="A39" s="52" t="s">
        <v>124</v>
      </c>
      <c r="B39" s="52" t="s">
        <v>125</v>
      </c>
      <c r="C39" s="52" t="str">
        <f>VLOOKUP(A39,'[1]S&amp;P 500 Wikipedia'!A:D,3,FALSE)</f>
        <v>Information Technology</v>
      </c>
      <c r="D39" s="52">
        <v>65820</v>
      </c>
      <c r="E39" s="52" t="s">
        <v>16</v>
      </c>
      <c r="F39" s="52">
        <v>2019</v>
      </c>
      <c r="G39" s="52" t="s">
        <v>17</v>
      </c>
      <c r="H39" s="53">
        <v>43830</v>
      </c>
      <c r="I39" s="53">
        <v>43873</v>
      </c>
      <c r="J39" s="53">
        <v>43873</v>
      </c>
      <c r="K39" s="54">
        <v>297300000</v>
      </c>
      <c r="L39" s="54">
        <v>308100000</v>
      </c>
      <c r="M39" s="52" t="s">
        <v>126</v>
      </c>
      <c r="N39" s="36">
        <v>908600000</v>
      </c>
      <c r="O39" s="37">
        <v>891200000</v>
      </c>
      <c r="P39" s="38">
        <v>17400000</v>
      </c>
      <c r="Q39" s="36">
        <v>1736400000</v>
      </c>
      <c r="R39" s="37">
        <v>1736400000</v>
      </c>
      <c r="S39" s="38"/>
      <c r="U39" s="36">
        <v>1310100000</v>
      </c>
      <c r="V39" s="37"/>
      <c r="W39" s="37"/>
      <c r="X39" s="37"/>
      <c r="Y39" s="38"/>
      <c r="Z39" s="36">
        <v>256100000</v>
      </c>
      <c r="AG39" s="56">
        <v>256100000</v>
      </c>
      <c r="AH39" s="55">
        <v>4211200000</v>
      </c>
      <c r="AI39" s="36">
        <v>999000000</v>
      </c>
      <c r="AJ39" s="37"/>
      <c r="AK39" s="38"/>
      <c r="AM39" s="37"/>
      <c r="AN39" s="37"/>
      <c r="AO39" s="38"/>
      <c r="AP39" s="49">
        <v>5605300000</v>
      </c>
      <c r="AQ39" s="54">
        <v>296200000</v>
      </c>
      <c r="AR39" s="54">
        <v>4867100000</v>
      </c>
      <c r="AS39" s="54">
        <v>442000000</v>
      </c>
      <c r="AT39" s="54"/>
      <c r="AU39" s="54"/>
      <c r="AV39" s="54"/>
      <c r="AW39" s="54"/>
      <c r="AX39" s="54"/>
      <c r="AY39" s="54"/>
      <c r="AZ39" s="54"/>
      <c r="BA39" s="55">
        <v>6604300000</v>
      </c>
      <c r="BB39" s="55">
        <v>10815500000</v>
      </c>
      <c r="BC39" s="49">
        <v>1240900000</v>
      </c>
      <c r="BD39" s="54">
        <v>866800000</v>
      </c>
      <c r="BE39" s="54">
        <v>127900000</v>
      </c>
      <c r="BF39" s="54"/>
      <c r="BG39" s="54">
        <v>246200000</v>
      </c>
      <c r="BH39" s="36">
        <v>403300000</v>
      </c>
      <c r="BI39" s="37"/>
      <c r="BJ39" s="37"/>
      <c r="BK39" s="38"/>
      <c r="BL39" s="49">
        <v>488500000</v>
      </c>
      <c r="BM39" s="54"/>
      <c r="BN39" s="54"/>
      <c r="BO39" s="54"/>
      <c r="BP39" s="54"/>
      <c r="BQ39" s="54">
        <v>488500000</v>
      </c>
      <c r="BR39" s="55">
        <v>2132700000</v>
      </c>
      <c r="BS39" s="36">
        <v>3203400000</v>
      </c>
      <c r="BT39" s="37"/>
      <c r="BU39" s="38"/>
      <c r="BV39" s="36">
        <v>883200000</v>
      </c>
      <c r="BW39" s="37"/>
      <c r="BX39" s="37">
        <v>198800000</v>
      </c>
      <c r="BY39" s="37"/>
      <c r="BZ39" s="37"/>
      <c r="CA39" s="37"/>
      <c r="CB39" s="37"/>
      <c r="CC39" s="37">
        <v>260400000</v>
      </c>
      <c r="CD39" s="37"/>
      <c r="CE39" s="37"/>
      <c r="CF39" s="38">
        <v>424000000</v>
      </c>
      <c r="CG39" s="55">
        <v>4086600000</v>
      </c>
      <c r="CH39" s="57">
        <v>6219300000</v>
      </c>
      <c r="CJ39" s="36">
        <v>1683600000</v>
      </c>
      <c r="CK39" s="37"/>
      <c r="CL39" s="37"/>
      <c r="CM39" s="38"/>
      <c r="CN39" s="54">
        <v>-70800000</v>
      </c>
      <c r="CO39" s="54">
        <v>3348400000</v>
      </c>
      <c r="CP39" s="54">
        <v>-430900000</v>
      </c>
      <c r="CQ39" s="58">
        <v>4530300000</v>
      </c>
      <c r="CR39" s="37">
        <v>65900000</v>
      </c>
      <c r="CS39" s="56">
        <v>4596200000</v>
      </c>
      <c r="CT39" s="55">
        <v>10815500000</v>
      </c>
    </row>
    <row r="40" spans="1:98" x14ac:dyDescent="0.2">
      <c r="A40" s="52" t="s">
        <v>146</v>
      </c>
      <c r="B40" s="52" t="s">
        <v>147</v>
      </c>
      <c r="C40" s="52" t="str">
        <f>VLOOKUP(A40,'[1]S&amp;P 500 Wikipedia'!A:D,3,FALSE)</f>
        <v>Consumer Discretionary</v>
      </c>
      <c r="D40" s="52">
        <v>378125</v>
      </c>
      <c r="E40" s="52" t="s">
        <v>16</v>
      </c>
      <c r="F40" s="52">
        <v>2019</v>
      </c>
      <c r="G40" s="52" t="s">
        <v>17</v>
      </c>
      <c r="H40" s="53">
        <v>43830</v>
      </c>
      <c r="I40" s="53">
        <v>43864</v>
      </c>
      <c r="J40" s="53">
        <v>43864</v>
      </c>
      <c r="K40" s="54">
        <v>255250000</v>
      </c>
      <c r="L40" s="54">
        <v>256310000</v>
      </c>
      <c r="M40" s="52" t="s">
        <v>148</v>
      </c>
      <c r="N40" s="36">
        <v>412000000</v>
      </c>
      <c r="O40" s="37">
        <v>412000000</v>
      </c>
      <c r="P40" s="38"/>
      <c r="Q40" s="36">
        <v>2569000000</v>
      </c>
      <c r="R40" s="37">
        <v>2569000000</v>
      </c>
      <c r="S40" s="38"/>
      <c r="U40" s="36">
        <v>1286000000</v>
      </c>
      <c r="V40" s="37"/>
      <c r="W40" s="37"/>
      <c r="X40" s="37"/>
      <c r="Y40" s="38"/>
      <c r="Z40" s="36">
        <v>1052000000</v>
      </c>
      <c r="AC40" s="55">
        <v>532000000</v>
      </c>
      <c r="AG40" s="56">
        <v>520000000</v>
      </c>
      <c r="AH40" s="55">
        <v>5319000000</v>
      </c>
      <c r="AI40" s="36">
        <v>3309000000</v>
      </c>
      <c r="AJ40" s="37">
        <v>3309000000</v>
      </c>
      <c r="AK40" s="38"/>
      <c r="AM40" s="37"/>
      <c r="AN40" s="37"/>
      <c r="AO40" s="38"/>
      <c r="AP40" s="49">
        <v>4831000000</v>
      </c>
      <c r="AQ40" s="54">
        <v>1186000000</v>
      </c>
      <c r="AR40" s="54">
        <v>2407000000</v>
      </c>
      <c r="AS40" s="54"/>
      <c r="AT40" s="54"/>
      <c r="AU40" s="54"/>
      <c r="AV40" s="54"/>
      <c r="AW40" s="54"/>
      <c r="AX40" s="54"/>
      <c r="AY40" s="54">
        <v>106000000</v>
      </c>
      <c r="AZ40" s="54">
        <v>1132000000</v>
      </c>
      <c r="BA40" s="55">
        <v>8140000000</v>
      </c>
      <c r="BB40" s="55">
        <v>13459000000</v>
      </c>
      <c r="BC40" s="49">
        <v>3618000000</v>
      </c>
      <c r="BD40" s="54">
        <v>2463000000</v>
      </c>
      <c r="BE40" s="54"/>
      <c r="BF40" s="54"/>
      <c r="BG40" s="54">
        <v>1155000000</v>
      </c>
      <c r="BH40" s="36">
        <v>393000000</v>
      </c>
      <c r="BI40" s="37"/>
      <c r="BJ40" s="37"/>
      <c r="BK40" s="38"/>
      <c r="BL40" s="49">
        <v>43000000</v>
      </c>
      <c r="BM40" s="54"/>
      <c r="BN40" s="54"/>
      <c r="BO40" s="54"/>
      <c r="BP40" s="54"/>
      <c r="BQ40" s="54">
        <v>43000000</v>
      </c>
      <c r="BR40" s="55">
        <v>4054000000</v>
      </c>
      <c r="BS40" s="36">
        <v>3971000000</v>
      </c>
      <c r="BT40" s="37"/>
      <c r="BU40" s="38"/>
      <c r="BV40" s="36">
        <v>1423000000</v>
      </c>
      <c r="BW40" s="37"/>
      <c r="BX40" s="37">
        <v>483000000</v>
      </c>
      <c r="BY40" s="37"/>
      <c r="BZ40" s="37"/>
      <c r="CA40" s="37"/>
      <c r="CB40" s="37"/>
      <c r="CC40" s="37"/>
      <c r="CD40" s="37"/>
      <c r="CE40" s="37"/>
      <c r="CF40" s="38">
        <v>940000000</v>
      </c>
      <c r="CG40" s="55">
        <v>5394000000</v>
      </c>
      <c r="CH40" s="57">
        <v>9448000000</v>
      </c>
      <c r="CI40" s="49">
        <v>0</v>
      </c>
      <c r="CJ40" s="36">
        <v>1648000000</v>
      </c>
      <c r="CK40" s="37">
        <v>3000000</v>
      </c>
      <c r="CL40" s="37">
        <v>1645000000</v>
      </c>
      <c r="CM40" s="38"/>
      <c r="CN40" s="54"/>
      <c r="CO40" s="54">
        <v>2890000000</v>
      </c>
      <c r="CP40" s="54">
        <v>-719000000</v>
      </c>
      <c r="CQ40" s="58">
        <v>3819000000</v>
      </c>
      <c r="CR40" s="37">
        <v>192000000</v>
      </c>
      <c r="CS40" s="56">
        <v>4011000000</v>
      </c>
      <c r="CT40" s="55">
        <v>13459000000</v>
      </c>
    </row>
    <row r="41" spans="1:98" x14ac:dyDescent="0.2">
      <c r="A41" s="52" t="s">
        <v>70</v>
      </c>
      <c r="B41" s="52" t="s">
        <v>71</v>
      </c>
      <c r="C41" s="52" t="str">
        <f>VLOOKUP(A41,'[1]S&amp;P 500 Wikipedia'!A:D,3,FALSE)</f>
        <v>Real Estate</v>
      </c>
      <c r="D41" s="52">
        <v>445788</v>
      </c>
      <c r="E41" s="52" t="s">
        <v>16</v>
      </c>
      <c r="F41" s="52">
        <v>2019</v>
      </c>
      <c r="G41" s="52" t="s">
        <v>17</v>
      </c>
      <c r="H41" s="53">
        <v>43830</v>
      </c>
      <c r="I41" s="53">
        <v>43865</v>
      </c>
      <c r="J41" s="53">
        <v>43865</v>
      </c>
      <c r="K41" s="54">
        <v>114209000</v>
      </c>
      <c r="L41" s="54">
        <v>115421000</v>
      </c>
      <c r="M41" s="52" t="s">
        <v>73</v>
      </c>
      <c r="N41" s="36">
        <v>189681000</v>
      </c>
      <c r="O41" s="37">
        <v>189681000</v>
      </c>
      <c r="P41" s="38"/>
      <c r="Q41" s="36">
        <v>10691000</v>
      </c>
      <c r="R41" s="37">
        <v>10691000</v>
      </c>
      <c r="S41" s="38"/>
      <c r="V41" s="37"/>
      <c r="W41" s="37"/>
      <c r="X41" s="37"/>
      <c r="Y41" s="38"/>
      <c r="Z41" s="36">
        <v>53008000</v>
      </c>
      <c r="AG41" s="56">
        <v>53008000</v>
      </c>
      <c r="AH41" s="55">
        <v>253380000</v>
      </c>
      <c r="AI41" s="36">
        <v>14844038000</v>
      </c>
      <c r="AJ41" s="37"/>
      <c r="AK41" s="38"/>
      <c r="AL41" s="36">
        <v>1140594000</v>
      </c>
      <c r="AM41" s="37"/>
      <c r="AN41" s="37"/>
      <c r="AO41" s="38"/>
      <c r="AP41" s="49">
        <v>2152491000</v>
      </c>
      <c r="AQ41" s="54"/>
      <c r="AR41" s="54"/>
      <c r="AS41" s="54"/>
      <c r="AT41" s="54"/>
      <c r="AU41" s="54"/>
      <c r="AV41" s="54"/>
      <c r="AW41" s="54"/>
      <c r="AX41" s="54"/>
      <c r="AY41" s="54">
        <v>346890000</v>
      </c>
      <c r="AZ41" s="54">
        <v>1805601000</v>
      </c>
      <c r="BA41" s="55">
        <v>18137123000</v>
      </c>
      <c r="BB41" s="55">
        <v>18390503000</v>
      </c>
      <c r="BC41" s="49">
        <v>1446546000</v>
      </c>
      <c r="BD41" s="54">
        <v>1320268000</v>
      </c>
      <c r="BE41" s="54"/>
      <c r="BF41" s="54">
        <v>126278000</v>
      </c>
      <c r="BG41" s="54"/>
      <c r="BH41" s="36">
        <v>349352000</v>
      </c>
      <c r="BI41" s="37"/>
      <c r="BJ41" s="37"/>
      <c r="BK41" s="38"/>
      <c r="BM41" s="54"/>
      <c r="BN41" s="54"/>
      <c r="BO41" s="54"/>
      <c r="BP41" s="54"/>
      <c r="BQ41" s="54"/>
      <c r="BR41" s="55">
        <v>1795898000</v>
      </c>
      <c r="BS41" s="36">
        <v>6428127000</v>
      </c>
      <c r="BT41" s="37"/>
      <c r="BU41" s="38"/>
      <c r="BV41" s="36">
        <v>0</v>
      </c>
      <c r="BW41" s="37"/>
      <c r="BX41" s="37"/>
      <c r="BY41" s="37"/>
      <c r="BZ41" s="37"/>
      <c r="CA41" s="37"/>
      <c r="CB41" s="37"/>
      <c r="CC41" s="37"/>
      <c r="CD41" s="37"/>
      <c r="CE41" s="37"/>
      <c r="CF41" s="38">
        <v>0</v>
      </c>
      <c r="CG41" s="55">
        <v>6428127000</v>
      </c>
      <c r="CH41" s="57">
        <v>8224025000</v>
      </c>
      <c r="CI41" s="49">
        <v>0</v>
      </c>
      <c r="CJ41" s="36">
        <v>8875575000</v>
      </c>
      <c r="CK41" s="37"/>
      <c r="CL41" s="37"/>
      <c r="CM41" s="38"/>
      <c r="CN41" s="54"/>
      <c r="CO41" s="54"/>
      <c r="CP41" s="54">
        <v>-9749000</v>
      </c>
      <c r="CQ41" s="58">
        <v>8865826000</v>
      </c>
      <c r="CR41" s="37">
        <v>1300652000</v>
      </c>
      <c r="CS41" s="56">
        <v>10166478000</v>
      </c>
      <c r="CT41" s="55">
        <v>18390503000</v>
      </c>
    </row>
    <row r="42" spans="1:98" x14ac:dyDescent="0.2">
      <c r="A42" s="52" t="s">
        <v>161</v>
      </c>
      <c r="B42" s="52" t="s">
        <v>162</v>
      </c>
      <c r="C42" s="52" t="str">
        <f>VLOOKUP(A42,'[1]S&amp;P 500 Wikipedia'!A:D,3,FALSE)</f>
        <v>Utilities</v>
      </c>
      <c r="D42" s="52">
        <v>445830</v>
      </c>
      <c r="E42" s="52" t="s">
        <v>16</v>
      </c>
      <c r="F42" s="52">
        <v>2019</v>
      </c>
      <c r="G42" s="52" t="s">
        <v>17</v>
      </c>
      <c r="H42" s="53">
        <v>43738</v>
      </c>
      <c r="I42" s="53">
        <v>43781</v>
      </c>
      <c r="J42" s="53">
        <v>43781</v>
      </c>
      <c r="K42" s="54">
        <v>119344000</v>
      </c>
      <c r="L42" s="54">
        <v>119826000</v>
      </c>
      <c r="M42" s="52" t="s">
        <v>163</v>
      </c>
      <c r="N42" s="36">
        <v>24550000</v>
      </c>
      <c r="O42" s="37">
        <v>24550000</v>
      </c>
      <c r="P42" s="38"/>
      <c r="Q42" s="36">
        <v>230571000</v>
      </c>
      <c r="R42" s="37">
        <v>230571000</v>
      </c>
      <c r="S42" s="38"/>
      <c r="V42" s="37"/>
      <c r="W42" s="37"/>
      <c r="X42" s="37"/>
      <c r="Y42" s="38"/>
      <c r="Z42" s="36">
        <v>202910000</v>
      </c>
      <c r="AG42" s="56">
        <v>202910000</v>
      </c>
      <c r="AH42" s="55">
        <v>458031000</v>
      </c>
      <c r="AI42" s="36">
        <v>11787669000</v>
      </c>
      <c r="AJ42" s="37">
        <v>14180593000</v>
      </c>
      <c r="AK42" s="38">
        <v>-2392924000</v>
      </c>
      <c r="AM42" s="37"/>
      <c r="AN42" s="37"/>
      <c r="AO42" s="38"/>
      <c r="AP42" s="49">
        <v>1121919000</v>
      </c>
      <c r="AQ42" s="54"/>
      <c r="AR42" s="54">
        <v>730706000</v>
      </c>
      <c r="AS42" s="54"/>
      <c r="AT42" s="54"/>
      <c r="AU42" s="54"/>
      <c r="AV42" s="54"/>
      <c r="AW42" s="54"/>
      <c r="AX42" s="54"/>
      <c r="AY42" s="54"/>
      <c r="AZ42" s="54">
        <v>391213000</v>
      </c>
      <c r="BA42" s="55">
        <v>12909588000</v>
      </c>
      <c r="BB42" s="55">
        <v>13367619000</v>
      </c>
      <c r="BC42" s="49">
        <v>265024000</v>
      </c>
      <c r="BD42" s="54"/>
      <c r="BE42" s="54"/>
      <c r="BF42" s="54"/>
      <c r="BG42" s="54"/>
      <c r="BH42" s="36">
        <v>464915000</v>
      </c>
      <c r="BI42" s="37"/>
      <c r="BJ42" s="37"/>
      <c r="BK42" s="38"/>
      <c r="BL42" s="49">
        <v>479501000</v>
      </c>
      <c r="BM42" s="54"/>
      <c r="BN42" s="54"/>
      <c r="BO42" s="54"/>
      <c r="BP42" s="54"/>
      <c r="BQ42" s="54">
        <v>479501000</v>
      </c>
      <c r="BR42" s="55">
        <v>1209440000</v>
      </c>
      <c r="BS42" s="36">
        <v>3529452000</v>
      </c>
      <c r="BT42" s="37"/>
      <c r="BU42" s="38"/>
      <c r="BV42" s="36">
        <v>2878504000</v>
      </c>
      <c r="BW42" s="37"/>
      <c r="BX42" s="37">
        <v>279083000</v>
      </c>
      <c r="BY42" s="37"/>
      <c r="BZ42" s="37"/>
      <c r="CA42" s="37"/>
      <c r="CB42" s="37"/>
      <c r="CC42" s="37">
        <v>1300015000</v>
      </c>
      <c r="CD42" s="37"/>
      <c r="CE42" s="37"/>
      <c r="CF42" s="38">
        <v>1299406000</v>
      </c>
      <c r="CG42" s="55">
        <v>6407956000</v>
      </c>
      <c r="CH42" s="57">
        <v>7617396000</v>
      </c>
      <c r="CJ42" s="36">
        <v>3712791000</v>
      </c>
      <c r="CK42" s="37"/>
      <c r="CL42" s="37"/>
      <c r="CM42" s="38"/>
      <c r="CN42" s="54"/>
      <c r="CO42" s="54">
        <v>2152015000</v>
      </c>
      <c r="CP42" s="54">
        <v>-114583000</v>
      </c>
      <c r="CQ42" s="58">
        <v>5750223000</v>
      </c>
      <c r="CR42" s="37"/>
      <c r="CS42" s="56">
        <v>5750223000</v>
      </c>
      <c r="CT42" s="55">
        <v>13367619000</v>
      </c>
    </row>
    <row r="43" spans="1:98" x14ac:dyDescent="0.2">
      <c r="A43" s="52" t="s">
        <v>36</v>
      </c>
      <c r="B43" s="52" t="s">
        <v>37</v>
      </c>
      <c r="C43" s="52" t="str">
        <f>VLOOKUP(A43,'[1]S&amp;P 500 Wikipedia'!A:D,3,FALSE)</f>
        <v>Communication Services</v>
      </c>
      <c r="D43" s="52">
        <v>243</v>
      </c>
      <c r="E43" s="52" t="s">
        <v>16</v>
      </c>
      <c r="F43" s="52">
        <v>2019</v>
      </c>
      <c r="G43" s="52" t="s">
        <v>17</v>
      </c>
      <c r="H43" s="53">
        <v>43830</v>
      </c>
      <c r="I43" s="53">
        <v>43888</v>
      </c>
      <c r="J43" s="53">
        <v>43888</v>
      </c>
      <c r="K43" s="54">
        <v>771000000</v>
      </c>
      <c r="L43" s="54">
        <v>773000000</v>
      </c>
      <c r="M43" s="52" t="s">
        <v>39</v>
      </c>
      <c r="N43" s="36">
        <v>5794000000</v>
      </c>
      <c r="O43" s="37">
        <v>5794000000</v>
      </c>
      <c r="P43" s="38"/>
      <c r="Q43" s="36">
        <v>848000000</v>
      </c>
      <c r="R43" s="37">
        <v>848000000</v>
      </c>
      <c r="S43" s="38"/>
      <c r="U43" s="36">
        <v>32000000</v>
      </c>
      <c r="V43" s="37"/>
      <c r="W43" s="37"/>
      <c r="X43" s="37"/>
      <c r="Y43" s="38"/>
      <c r="Z43" s="36">
        <v>618000000</v>
      </c>
      <c r="AG43" s="56">
        <v>618000000</v>
      </c>
      <c r="AH43" s="55">
        <v>7292000000</v>
      </c>
      <c r="AI43" s="36">
        <v>253000000</v>
      </c>
      <c r="AJ43" s="37"/>
      <c r="AK43" s="38"/>
      <c r="AM43" s="37"/>
      <c r="AN43" s="37"/>
      <c r="AO43" s="38"/>
      <c r="AP43" s="49">
        <v>12300000000</v>
      </c>
      <c r="AQ43" s="54">
        <v>531000000</v>
      </c>
      <c r="AR43" s="54">
        <v>9764000000</v>
      </c>
      <c r="AS43" s="54"/>
      <c r="AT43" s="54"/>
      <c r="AU43" s="54">
        <v>1293000000</v>
      </c>
      <c r="AV43" s="54"/>
      <c r="AW43" s="54"/>
      <c r="AX43" s="54"/>
      <c r="AY43" s="54"/>
      <c r="AZ43" s="54">
        <v>712000000</v>
      </c>
      <c r="BA43" s="55">
        <v>12553000000</v>
      </c>
      <c r="BB43" s="55">
        <v>19845000000</v>
      </c>
      <c r="BC43" s="49">
        <v>1540000000</v>
      </c>
      <c r="BD43" s="54">
        <v>292000000</v>
      </c>
      <c r="BE43" s="54"/>
      <c r="BF43" s="54"/>
      <c r="BG43" s="54">
        <v>1248000000</v>
      </c>
      <c r="BI43" s="37"/>
      <c r="BJ43" s="37"/>
      <c r="BK43" s="38"/>
      <c r="BL43" s="49">
        <v>1375000000</v>
      </c>
      <c r="BM43" s="54"/>
      <c r="BN43" s="54"/>
      <c r="BO43" s="54"/>
      <c r="BP43" s="54"/>
      <c r="BQ43" s="54"/>
      <c r="BR43" s="55">
        <v>2915000000</v>
      </c>
      <c r="BS43" s="36">
        <v>2675000000</v>
      </c>
      <c r="BT43" s="37"/>
      <c r="BU43" s="38"/>
      <c r="BV43" s="36">
        <v>1450000000</v>
      </c>
      <c r="BW43" s="37"/>
      <c r="BX43" s="37"/>
      <c r="BY43" s="37"/>
      <c r="BZ43" s="37"/>
      <c r="CA43" s="37"/>
      <c r="CB43" s="37"/>
      <c r="CC43" s="37">
        <v>505000000</v>
      </c>
      <c r="CD43" s="37"/>
      <c r="CE43" s="37"/>
      <c r="CF43" s="38">
        <v>945000000</v>
      </c>
      <c r="CG43" s="55">
        <v>4125000000</v>
      </c>
      <c r="CH43" s="57">
        <v>7040000000</v>
      </c>
      <c r="CJ43" s="36">
        <v>11174000000</v>
      </c>
      <c r="CK43" s="37">
        <v>0</v>
      </c>
      <c r="CL43" s="37">
        <v>11174000000</v>
      </c>
      <c r="CM43" s="38"/>
      <c r="CN43" s="54">
        <v>-5563000000</v>
      </c>
      <c r="CO43" s="54">
        <v>7813000000</v>
      </c>
      <c r="CP43" s="54">
        <v>-619000000</v>
      </c>
      <c r="CQ43" s="58">
        <v>12805000000</v>
      </c>
      <c r="CR43" s="37"/>
      <c r="CS43" s="56">
        <v>12805000000</v>
      </c>
      <c r="CT43" s="55">
        <v>19845000000</v>
      </c>
    </row>
    <row r="44" spans="1:98" x14ac:dyDescent="0.2">
      <c r="A44" s="52" t="s">
        <v>173</v>
      </c>
      <c r="B44" s="52" t="s">
        <v>174</v>
      </c>
      <c r="C44" s="52" t="str">
        <f>VLOOKUP(A44,'[1]S&amp;P 500 Wikipedia'!A:D,3,FALSE)</f>
        <v>Real Estate</v>
      </c>
      <c r="D44" s="52">
        <v>66223</v>
      </c>
      <c r="E44" s="52" t="s">
        <v>16</v>
      </c>
      <c r="F44" s="52">
        <v>2019</v>
      </c>
      <c r="G44" s="52" t="s">
        <v>17</v>
      </c>
      <c r="H44" s="53">
        <v>43830</v>
      </c>
      <c r="I44" s="53">
        <v>43882</v>
      </c>
      <c r="J44" s="53">
        <v>43882</v>
      </c>
      <c r="K44" s="54">
        <v>139431984</v>
      </c>
      <c r="L44" s="54">
        <v>139983094</v>
      </c>
      <c r="M44" s="52" t="s">
        <v>175</v>
      </c>
      <c r="N44" s="36">
        <v>73911000</v>
      </c>
      <c r="O44" s="37">
        <v>73911000</v>
      </c>
      <c r="P44" s="38"/>
      <c r="R44" s="37"/>
      <c r="S44" s="38"/>
      <c r="U44" s="36">
        <v>457809000</v>
      </c>
      <c r="V44" s="37"/>
      <c r="W44" s="37"/>
      <c r="X44" s="37"/>
      <c r="Y44" s="38"/>
      <c r="Z44" s="36">
        <v>87927000</v>
      </c>
      <c r="AG44" s="56">
        <v>87927000</v>
      </c>
      <c r="AH44" s="55">
        <v>619647000</v>
      </c>
      <c r="AI44" s="36">
        <v>1303751000</v>
      </c>
      <c r="AJ44" s="37">
        <v>1303751000</v>
      </c>
      <c r="AK44" s="38"/>
      <c r="AL44" s="36">
        <v>16632502000</v>
      </c>
      <c r="AM44" s="37">
        <v>16632502000</v>
      </c>
      <c r="AN44" s="37"/>
      <c r="AO44" s="38"/>
      <c r="AP44" s="49">
        <v>565151000</v>
      </c>
      <c r="AQ44" s="54"/>
      <c r="AR44" s="54"/>
      <c r="AS44" s="54"/>
      <c r="AT44" s="54"/>
      <c r="AU44" s="54"/>
      <c r="AV44" s="54"/>
      <c r="AW44" s="54"/>
      <c r="AX44" s="54"/>
      <c r="AY44" s="54">
        <v>165806000</v>
      </c>
      <c r="AZ44" s="54">
        <v>399345000</v>
      </c>
      <c r="BA44" s="55">
        <v>18501404000</v>
      </c>
      <c r="BB44" s="55">
        <v>19121051000</v>
      </c>
      <c r="BC44" s="49">
        <v>489427000</v>
      </c>
      <c r="BD44" s="54"/>
      <c r="BE44" s="54"/>
      <c r="BF44" s="54"/>
      <c r="BG44" s="54">
        <v>489427000</v>
      </c>
      <c r="BH44" s="36">
        <v>937642000</v>
      </c>
      <c r="BI44" s="37"/>
      <c r="BJ44" s="37"/>
      <c r="BK44" s="38"/>
      <c r="BL44" s="49">
        <v>6451158000</v>
      </c>
      <c r="BM44" s="54"/>
      <c r="BN44" s="54"/>
      <c r="BO44" s="54"/>
      <c r="BP44" s="54"/>
      <c r="BQ44" s="54">
        <v>6451158000</v>
      </c>
      <c r="BR44" s="55">
        <v>7878227000</v>
      </c>
      <c r="BT44" s="37"/>
      <c r="BU44" s="38"/>
      <c r="BV44" s="36">
        <v>249374000</v>
      </c>
      <c r="BW44" s="37"/>
      <c r="BX44" s="37"/>
      <c r="BY44" s="37"/>
      <c r="BZ44" s="37"/>
      <c r="CA44" s="37"/>
      <c r="CB44" s="37"/>
      <c r="CC44" s="37"/>
      <c r="CD44" s="37"/>
      <c r="CE44" s="37"/>
      <c r="CF44" s="38"/>
      <c r="CG44" s="55">
        <v>249374000</v>
      </c>
      <c r="CH44" s="57">
        <v>8127601000</v>
      </c>
      <c r="CI44" s="49">
        <v>0</v>
      </c>
      <c r="CJ44" s="36">
        <v>10738139000</v>
      </c>
      <c r="CK44" s="37"/>
      <c r="CL44" s="37"/>
      <c r="CM44" s="38"/>
      <c r="CN44" s="54"/>
      <c r="CO44" s="54">
        <v>282913000</v>
      </c>
      <c r="CP44" s="54">
        <v>-31503000</v>
      </c>
      <c r="CQ44" s="58">
        <v>10989549000</v>
      </c>
      <c r="CR44" s="37">
        <v>3901000</v>
      </c>
      <c r="CS44" s="56">
        <v>10993450000</v>
      </c>
      <c r="CT44" s="55">
        <v>19121051000</v>
      </c>
    </row>
    <row r="45" spans="1:98" x14ac:dyDescent="0.2">
      <c r="A45" s="52" t="s">
        <v>224</v>
      </c>
      <c r="B45" s="52" t="s">
        <v>225</v>
      </c>
      <c r="C45" s="52" t="str">
        <f>VLOOKUP(A45,'[1]S&amp;P 500 Wikipedia'!A:D,3,FALSE)</f>
        <v>Information Technology</v>
      </c>
      <c r="D45" s="52">
        <v>686523</v>
      </c>
      <c r="E45" s="52" t="s">
        <v>16</v>
      </c>
      <c r="F45" s="52">
        <v>2019</v>
      </c>
      <c r="G45" s="52" t="s">
        <v>17</v>
      </c>
      <c r="H45" s="53">
        <v>43799</v>
      </c>
      <c r="I45" s="53">
        <v>43819</v>
      </c>
      <c r="J45" s="53">
        <v>43819</v>
      </c>
      <c r="K45" s="54">
        <v>396000000</v>
      </c>
      <c r="L45" s="54">
        <v>417000000</v>
      </c>
      <c r="M45" s="52" t="s">
        <v>226</v>
      </c>
      <c r="N45" s="36">
        <v>5055000000</v>
      </c>
      <c r="O45" s="37">
        <v>5055000000</v>
      </c>
      <c r="P45" s="38"/>
      <c r="Q45" s="36">
        <v>3259000000</v>
      </c>
      <c r="R45" s="37">
        <v>3259000000</v>
      </c>
      <c r="S45" s="38"/>
      <c r="U45" s="36">
        <v>874000000</v>
      </c>
      <c r="V45" s="37"/>
      <c r="W45" s="37"/>
      <c r="X45" s="37"/>
      <c r="Y45" s="38"/>
      <c r="Z45" s="36">
        <v>729000000</v>
      </c>
      <c r="AG45" s="56">
        <v>729000000</v>
      </c>
      <c r="AH45" s="55">
        <v>9917000000</v>
      </c>
      <c r="AI45" s="36">
        <v>2565000000</v>
      </c>
      <c r="AJ45" s="37"/>
      <c r="AK45" s="38"/>
      <c r="AM45" s="37"/>
      <c r="AN45" s="37"/>
      <c r="AO45" s="38"/>
      <c r="AP45" s="49">
        <v>55011000000</v>
      </c>
      <c r="AQ45" s="54">
        <v>17554000000</v>
      </c>
      <c r="AR45" s="54">
        <v>36714000000</v>
      </c>
      <c r="AS45" s="54"/>
      <c r="AT45" s="54"/>
      <c r="AU45" s="54"/>
      <c r="AV45" s="54"/>
      <c r="AW45" s="54"/>
      <c r="AX45" s="54"/>
      <c r="AY45" s="54"/>
      <c r="AZ45" s="54">
        <v>743000000</v>
      </c>
      <c r="BA45" s="55">
        <v>57576000000</v>
      </c>
      <c r="BB45" s="55">
        <v>67493000000</v>
      </c>
      <c r="BC45" s="49">
        <v>1496000000</v>
      </c>
      <c r="BD45" s="54">
        <v>855000000</v>
      </c>
      <c r="BE45" s="54"/>
      <c r="BF45" s="54"/>
      <c r="BG45" s="54">
        <v>641000000</v>
      </c>
      <c r="BH45" s="36">
        <v>2787000000</v>
      </c>
      <c r="BI45" s="37"/>
      <c r="BJ45" s="37"/>
      <c r="BK45" s="38"/>
      <c r="BL45" s="49">
        <v>2616000000</v>
      </c>
      <c r="BM45" s="54"/>
      <c r="BN45" s="54"/>
      <c r="BO45" s="54"/>
      <c r="BP45" s="54"/>
      <c r="BQ45" s="54">
        <v>2616000000</v>
      </c>
      <c r="BR45" s="55">
        <v>6899000000</v>
      </c>
      <c r="BS45" s="36">
        <v>30011000000</v>
      </c>
      <c r="BT45" s="37"/>
      <c r="BU45" s="38"/>
      <c r="BV45" s="36">
        <v>5613000000</v>
      </c>
      <c r="BW45" s="37"/>
      <c r="BX45" s="37"/>
      <c r="BY45" s="37"/>
      <c r="BZ45" s="37"/>
      <c r="CA45" s="37"/>
      <c r="CB45" s="37"/>
      <c r="CC45" s="37"/>
      <c r="CD45" s="37"/>
      <c r="CE45" s="37"/>
      <c r="CF45" s="38">
        <v>5613000000</v>
      </c>
      <c r="CG45" s="55">
        <v>35624000000</v>
      </c>
      <c r="CH45" s="57">
        <v>42523000000</v>
      </c>
      <c r="CI45" s="49">
        <v>29000000</v>
      </c>
      <c r="CJ45" s="36">
        <v>25081000000</v>
      </c>
      <c r="CK45" s="37"/>
      <c r="CL45" s="37"/>
      <c r="CM45" s="38"/>
      <c r="CN45" s="54"/>
      <c r="CO45" s="54">
        <v>0</v>
      </c>
      <c r="CP45" s="54">
        <v>-140000000</v>
      </c>
      <c r="CQ45" s="58">
        <v>24970000000</v>
      </c>
      <c r="CR45" s="37"/>
      <c r="CS45" s="56">
        <v>24970000000</v>
      </c>
      <c r="CT45" s="55">
        <v>67493000000</v>
      </c>
    </row>
    <row r="46" spans="1:98" x14ac:dyDescent="0.2">
      <c r="A46" s="52" t="s">
        <v>176</v>
      </c>
      <c r="B46" s="52" t="s">
        <v>177</v>
      </c>
      <c r="C46" s="52" t="str">
        <f>VLOOKUP(A46,'[1]S&amp;P 500 Wikipedia'!A:D,3,FALSE)</f>
        <v>Materials</v>
      </c>
      <c r="D46" s="52">
        <v>66346</v>
      </c>
      <c r="E46" s="52" t="s">
        <v>16</v>
      </c>
      <c r="F46" s="52">
        <v>2019</v>
      </c>
      <c r="G46" s="52" t="s">
        <v>17</v>
      </c>
      <c r="H46" s="53">
        <v>43830</v>
      </c>
      <c r="I46" s="53">
        <v>43887</v>
      </c>
      <c r="J46" s="53">
        <v>43887</v>
      </c>
      <c r="K46" s="54">
        <v>83400000</v>
      </c>
      <c r="L46" s="54">
        <v>85800000</v>
      </c>
      <c r="M46" s="52" t="s">
        <v>178</v>
      </c>
      <c r="N46" s="36">
        <v>253700000</v>
      </c>
      <c r="O46" s="37">
        <v>253700000</v>
      </c>
      <c r="P46" s="38"/>
      <c r="Q46" s="36">
        <v>1212200000</v>
      </c>
      <c r="R46" s="37">
        <v>1212200000</v>
      </c>
      <c r="S46" s="38"/>
      <c r="U46" s="36">
        <v>663000000</v>
      </c>
      <c r="V46" s="37"/>
      <c r="W46" s="37"/>
      <c r="X46" s="37"/>
      <c r="Y46" s="38"/>
      <c r="Z46" s="36">
        <v>211700000</v>
      </c>
      <c r="AG46" s="56">
        <v>211700000</v>
      </c>
      <c r="AH46" s="55">
        <v>2340600000</v>
      </c>
      <c r="AI46" s="36">
        <v>1210700000</v>
      </c>
      <c r="AJ46" s="37"/>
      <c r="AK46" s="38"/>
      <c r="AM46" s="37"/>
      <c r="AN46" s="37"/>
      <c r="AO46" s="38"/>
      <c r="AP46" s="49">
        <v>1937500000</v>
      </c>
      <c r="AQ46" s="54"/>
      <c r="AR46" s="54">
        <v>930800000</v>
      </c>
      <c r="AS46" s="54">
        <v>126500000</v>
      </c>
      <c r="AT46" s="54"/>
      <c r="AU46" s="54">
        <v>225400000</v>
      </c>
      <c r="AV46" s="54"/>
      <c r="AW46" s="54"/>
      <c r="AX46" s="54"/>
      <c r="AY46" s="54"/>
      <c r="AZ46" s="54">
        <v>654800000</v>
      </c>
      <c r="BA46" s="55">
        <v>3148200000</v>
      </c>
      <c r="BB46" s="55">
        <v>5488800000</v>
      </c>
      <c r="BC46" s="49">
        <v>1490300000</v>
      </c>
      <c r="BD46" s="54">
        <v>1066100000</v>
      </c>
      <c r="BE46" s="54">
        <v>71400000</v>
      </c>
      <c r="BF46" s="54"/>
      <c r="BG46" s="54">
        <v>352800000</v>
      </c>
      <c r="BH46" s="36">
        <v>440200000</v>
      </c>
      <c r="BI46" s="37"/>
      <c r="BJ46" s="37"/>
      <c r="BK46" s="38">
        <v>440200000</v>
      </c>
      <c r="BL46" s="49">
        <v>323300000</v>
      </c>
      <c r="BM46" s="54"/>
      <c r="BN46" s="54"/>
      <c r="BO46" s="54"/>
      <c r="BP46" s="54"/>
      <c r="BQ46" s="54">
        <v>323300000</v>
      </c>
      <c r="BR46" s="55">
        <v>2253800000</v>
      </c>
      <c r="BS46" s="36">
        <v>1609600000</v>
      </c>
      <c r="BT46" s="37"/>
      <c r="BU46" s="38"/>
      <c r="BV46" s="36">
        <v>421400000</v>
      </c>
      <c r="BW46" s="37"/>
      <c r="BX46" s="37"/>
      <c r="BY46" s="37"/>
      <c r="BZ46" s="37"/>
      <c r="CA46" s="37"/>
      <c r="CB46" s="37"/>
      <c r="CC46" s="37"/>
      <c r="CD46" s="37"/>
      <c r="CE46" s="37"/>
      <c r="CF46" s="38"/>
      <c r="CG46" s="55">
        <v>2031000000</v>
      </c>
      <c r="CH46" s="57">
        <v>4284800000</v>
      </c>
      <c r="CJ46" s="36">
        <v>998100000</v>
      </c>
      <c r="CK46" s="37"/>
      <c r="CL46" s="37"/>
      <c r="CM46" s="38"/>
      <c r="CN46" s="54">
        <v>-2425100000</v>
      </c>
      <c r="CO46" s="54">
        <v>2979100000</v>
      </c>
      <c r="CP46" s="54">
        <v>-348100000</v>
      </c>
      <c r="CQ46" s="58">
        <v>1204000000</v>
      </c>
      <c r="CR46" s="37"/>
      <c r="CS46" s="56">
        <v>1204000000</v>
      </c>
      <c r="CT46" s="55">
        <v>5488800000</v>
      </c>
    </row>
    <row r="47" spans="1:98" x14ac:dyDescent="0.2">
      <c r="A47" s="52" t="s">
        <v>108</v>
      </c>
      <c r="B47" s="52" t="s">
        <v>109</v>
      </c>
      <c r="C47" s="52" t="str">
        <f>VLOOKUP(A47,'[1]S&amp;P 500 Wikipedia'!A:D,3,FALSE)</f>
        <v>Utilities</v>
      </c>
      <c r="D47" s="52">
        <v>168302</v>
      </c>
      <c r="E47" s="52" t="s">
        <v>16</v>
      </c>
      <c r="F47" s="52">
        <v>2019</v>
      </c>
      <c r="G47" s="52" t="s">
        <v>17</v>
      </c>
      <c r="H47" s="53">
        <v>43830</v>
      </c>
      <c r="I47" s="53">
        <v>43879</v>
      </c>
      <c r="J47" s="53">
        <v>43879</v>
      </c>
      <c r="K47" s="54">
        <v>181000000</v>
      </c>
      <c r="L47" s="54">
        <v>181000000</v>
      </c>
      <c r="M47" s="52" t="s">
        <v>110</v>
      </c>
      <c r="N47" s="36">
        <v>60000000</v>
      </c>
      <c r="O47" s="37">
        <v>60000000</v>
      </c>
      <c r="P47" s="38"/>
      <c r="Q47" s="36">
        <v>294000000</v>
      </c>
      <c r="R47" s="37">
        <v>294000000</v>
      </c>
      <c r="S47" s="38"/>
      <c r="T47" s="55">
        <v>172000000</v>
      </c>
      <c r="U47" s="36">
        <v>44000000</v>
      </c>
      <c r="V47" s="37"/>
      <c r="W47" s="37"/>
      <c r="X47" s="37"/>
      <c r="Y47" s="38"/>
      <c r="Z47" s="36">
        <v>715000000</v>
      </c>
      <c r="AC47" s="55">
        <v>566000000</v>
      </c>
      <c r="AG47" s="56">
        <v>149000000</v>
      </c>
      <c r="AH47" s="55">
        <v>1285000000</v>
      </c>
      <c r="AI47" s="36">
        <v>18232000000</v>
      </c>
      <c r="AJ47" s="37">
        <v>23941000000</v>
      </c>
      <c r="AK47" s="38">
        <v>-5709000000</v>
      </c>
      <c r="AM47" s="37"/>
      <c r="AN47" s="37"/>
      <c r="AO47" s="38"/>
      <c r="AP47" s="49">
        <v>3165000000</v>
      </c>
      <c r="AQ47" s="54"/>
      <c r="AR47" s="54">
        <v>1501000000</v>
      </c>
      <c r="AS47" s="54"/>
      <c r="AT47" s="54"/>
      <c r="AU47" s="54"/>
      <c r="AV47" s="54"/>
      <c r="AW47" s="54"/>
      <c r="AX47" s="54"/>
      <c r="AY47" s="54"/>
      <c r="AZ47" s="54">
        <v>1664000000</v>
      </c>
      <c r="BA47" s="55">
        <v>21397000000</v>
      </c>
      <c r="BB47" s="55">
        <v>22682000000</v>
      </c>
      <c r="BC47" s="49">
        <v>929000000</v>
      </c>
      <c r="BD47" s="54">
        <v>203000000</v>
      </c>
      <c r="BE47" s="54">
        <v>46000000</v>
      </c>
      <c r="BF47" s="54">
        <v>84000000</v>
      </c>
      <c r="BG47" s="54">
        <v>596000000</v>
      </c>
      <c r="BH47" s="36">
        <v>814000000</v>
      </c>
      <c r="BI47" s="37">
        <v>786000000</v>
      </c>
      <c r="BJ47" s="37"/>
      <c r="BK47" s="38">
        <v>28000000</v>
      </c>
      <c r="BL47" s="49">
        <v>302000000</v>
      </c>
      <c r="BM47" s="54"/>
      <c r="BN47" s="54"/>
      <c r="BO47" s="54"/>
      <c r="BP47" s="54"/>
      <c r="BQ47" s="54">
        <v>302000000</v>
      </c>
      <c r="BR47" s="55">
        <v>2045000000</v>
      </c>
      <c r="BS47" s="36">
        <v>8639000000</v>
      </c>
      <c r="BT47" s="37"/>
      <c r="BU47" s="38"/>
      <c r="BV47" s="36">
        <v>5872000000</v>
      </c>
      <c r="BW47" s="37"/>
      <c r="BX47" s="37">
        <v>411000000</v>
      </c>
      <c r="BY47" s="37"/>
      <c r="BZ47" s="37"/>
      <c r="CA47" s="37"/>
      <c r="CB47" s="37"/>
      <c r="CC47" s="37">
        <v>1893000000</v>
      </c>
      <c r="CD47" s="37"/>
      <c r="CE47" s="37"/>
      <c r="CF47" s="38">
        <v>3568000000</v>
      </c>
      <c r="CG47" s="55">
        <v>14511000000</v>
      </c>
      <c r="CH47" s="57">
        <v>16556000000</v>
      </c>
      <c r="CI47" s="49">
        <v>5000000</v>
      </c>
      <c r="CJ47" s="36">
        <v>6702000000</v>
      </c>
      <c r="CK47" s="37"/>
      <c r="CL47" s="37"/>
      <c r="CM47" s="38"/>
      <c r="CN47" s="54">
        <v>-338000000</v>
      </c>
      <c r="CO47" s="54">
        <v>-207000000</v>
      </c>
      <c r="CP47" s="54">
        <v>-36000000</v>
      </c>
      <c r="CQ47" s="58">
        <v>6126000000</v>
      </c>
      <c r="CR47" s="37"/>
      <c r="CS47" s="56">
        <v>6126000000</v>
      </c>
      <c r="CT47" s="55">
        <v>22682000000</v>
      </c>
    </row>
    <row r="48" spans="1:98" x14ac:dyDescent="0.2">
      <c r="A48" s="52" t="s">
        <v>170</v>
      </c>
      <c r="B48" s="52" t="s">
        <v>171</v>
      </c>
      <c r="C48" s="52" t="str">
        <f>VLOOKUP(A48,'[1]S&amp;P 500 Wikipedia'!A:D,3,FALSE)</f>
        <v>Consumer Discretionary</v>
      </c>
      <c r="D48" s="52">
        <v>58197</v>
      </c>
      <c r="E48" s="52" t="s">
        <v>16</v>
      </c>
      <c r="F48" s="52">
        <v>2019</v>
      </c>
      <c r="G48" s="52" t="s">
        <v>17</v>
      </c>
      <c r="H48" s="53">
        <v>43708</v>
      </c>
      <c r="I48" s="53">
        <v>43766</v>
      </c>
      <c r="J48" s="53">
        <v>43907</v>
      </c>
      <c r="K48" s="54">
        <v>24233000</v>
      </c>
      <c r="L48" s="54">
        <v>24858000</v>
      </c>
      <c r="M48" s="52" t="s">
        <v>172</v>
      </c>
      <c r="N48" s="36">
        <v>176300000</v>
      </c>
      <c r="O48" s="37">
        <v>176300000</v>
      </c>
      <c r="P48" s="38"/>
      <c r="Q48" s="36">
        <v>308995000</v>
      </c>
      <c r="R48" s="37">
        <v>308995000</v>
      </c>
      <c r="S48" s="38"/>
      <c r="U48" s="36">
        <v>4319113000</v>
      </c>
      <c r="V48" s="37"/>
      <c r="W48" s="37"/>
      <c r="X48" s="37"/>
      <c r="Y48" s="38"/>
      <c r="Z48" s="36">
        <v>224277000</v>
      </c>
      <c r="AG48" s="56">
        <v>224277000</v>
      </c>
      <c r="AH48" s="55">
        <v>5028685000</v>
      </c>
      <c r="AI48" s="36">
        <v>4398751000</v>
      </c>
      <c r="AJ48" s="37">
        <v>7713196000</v>
      </c>
      <c r="AK48" s="38">
        <v>-3314445000</v>
      </c>
      <c r="AM48" s="37"/>
      <c r="AN48" s="37"/>
      <c r="AO48" s="38"/>
      <c r="AP48" s="49">
        <v>468477000</v>
      </c>
      <c r="AQ48" s="54"/>
      <c r="AR48" s="54">
        <v>302645000</v>
      </c>
      <c r="AS48" s="54"/>
      <c r="AT48" s="54"/>
      <c r="AU48" s="54">
        <v>26861000</v>
      </c>
      <c r="AV48" s="54"/>
      <c r="AW48" s="54"/>
      <c r="AX48" s="54"/>
      <c r="AY48" s="54"/>
      <c r="AZ48" s="54">
        <v>138971000</v>
      </c>
      <c r="BA48" s="55">
        <v>4867228000</v>
      </c>
      <c r="BB48" s="55">
        <v>9895913000</v>
      </c>
      <c r="BC48" s="49">
        <v>5512141000</v>
      </c>
      <c r="BD48" s="54">
        <v>4864912000</v>
      </c>
      <c r="BE48" s="54">
        <v>25297000</v>
      </c>
      <c r="BF48" s="54"/>
      <c r="BG48" s="54">
        <v>621932000</v>
      </c>
      <c r="BI48" s="37"/>
      <c r="BJ48" s="37"/>
      <c r="BK48" s="38"/>
      <c r="BL48" s="49">
        <v>0</v>
      </c>
      <c r="BM48" s="54"/>
      <c r="BN48" s="54"/>
      <c r="BO48" s="54"/>
      <c r="BP48" s="54"/>
      <c r="BQ48" s="54">
        <v>0</v>
      </c>
      <c r="BR48" s="55">
        <v>5512141000</v>
      </c>
      <c r="BS48" s="36">
        <v>5206344000</v>
      </c>
      <c r="BT48" s="37"/>
      <c r="BU48" s="38"/>
      <c r="BV48" s="36">
        <v>891279000</v>
      </c>
      <c r="BW48" s="37"/>
      <c r="BX48" s="37"/>
      <c r="BY48" s="37"/>
      <c r="BZ48" s="37"/>
      <c r="CA48" s="37"/>
      <c r="CB48" s="37"/>
      <c r="CC48" s="37">
        <v>311980000</v>
      </c>
      <c r="CD48" s="37"/>
      <c r="CE48" s="37"/>
      <c r="CF48" s="38">
        <v>579299000</v>
      </c>
      <c r="CG48" s="55">
        <v>6097623000</v>
      </c>
      <c r="CH48" s="57">
        <v>11609764000</v>
      </c>
      <c r="CI48" s="49">
        <v>0</v>
      </c>
      <c r="CJ48" s="36">
        <v>1264702000</v>
      </c>
      <c r="CK48" s="37"/>
      <c r="CL48" s="37"/>
      <c r="CM48" s="38"/>
      <c r="CN48" s="54">
        <v>-1403884000</v>
      </c>
      <c r="CO48" s="54">
        <v>-1305347000</v>
      </c>
      <c r="CP48" s="54">
        <v>-269322000</v>
      </c>
      <c r="CQ48" s="58">
        <v>-1713851000</v>
      </c>
      <c r="CR48" s="37"/>
      <c r="CS48" s="56">
        <v>-1713851000</v>
      </c>
      <c r="CT48" s="55">
        <v>9895913000</v>
      </c>
    </row>
    <row r="49" spans="1:98" x14ac:dyDescent="0.2">
      <c r="A49" s="52" t="s">
        <v>206</v>
      </c>
      <c r="B49" s="52" t="s">
        <v>207</v>
      </c>
      <c r="C49" s="52" t="str">
        <f>VLOOKUP(A49,'[1]S&amp;P 500 Wikipedia'!A:D,3,FALSE)</f>
        <v>Industrials</v>
      </c>
      <c r="D49" s="52">
        <v>70844</v>
      </c>
      <c r="E49" s="52" t="s">
        <v>16</v>
      </c>
      <c r="F49" s="52">
        <v>2019</v>
      </c>
      <c r="G49" s="52" t="s">
        <v>17</v>
      </c>
      <c r="H49" s="53">
        <v>43830</v>
      </c>
      <c r="I49" s="53">
        <v>43861</v>
      </c>
      <c r="J49" s="53">
        <v>43861</v>
      </c>
      <c r="K49" s="54">
        <v>565800000</v>
      </c>
      <c r="L49" s="54">
        <v>565800000</v>
      </c>
      <c r="M49" s="52" t="s">
        <v>208</v>
      </c>
      <c r="N49" s="36">
        <v>10030000000</v>
      </c>
      <c r="O49" s="37">
        <v>9485000000</v>
      </c>
      <c r="P49" s="38">
        <v>545000000</v>
      </c>
      <c r="Q49" s="36">
        <v>3266000000</v>
      </c>
      <c r="R49" s="37">
        <v>3266000000</v>
      </c>
      <c r="S49" s="38"/>
      <c r="U49" s="36">
        <v>76622000000</v>
      </c>
      <c r="V49" s="37"/>
      <c r="W49" s="37"/>
      <c r="X49" s="37"/>
      <c r="Y49" s="38"/>
      <c r="Z49" s="36">
        <v>12311000000</v>
      </c>
      <c r="AG49" s="56">
        <v>12311000000</v>
      </c>
      <c r="AH49" s="55">
        <v>102229000000</v>
      </c>
      <c r="AI49" s="36">
        <v>12502000000</v>
      </c>
      <c r="AJ49" s="37"/>
      <c r="AK49" s="38"/>
      <c r="AL49" s="36">
        <v>1092000000</v>
      </c>
      <c r="AM49" s="37"/>
      <c r="AN49" s="37"/>
      <c r="AO49" s="38"/>
      <c r="AP49" s="49">
        <v>17802000000</v>
      </c>
      <c r="AQ49" s="54">
        <v>3338000000</v>
      </c>
      <c r="AR49" s="54">
        <v>8060000000</v>
      </c>
      <c r="AS49" s="54"/>
      <c r="AT49" s="54"/>
      <c r="AU49" s="54">
        <v>683000000</v>
      </c>
      <c r="AV49" s="54"/>
      <c r="AW49" s="54"/>
      <c r="AX49" s="54"/>
      <c r="AY49" s="54"/>
      <c r="AZ49" s="54">
        <v>5721000000</v>
      </c>
      <c r="BA49" s="55">
        <v>31396000000</v>
      </c>
      <c r="BB49" s="55">
        <v>133625000000</v>
      </c>
      <c r="BC49" s="49">
        <v>38421000000</v>
      </c>
      <c r="BD49" s="54">
        <v>15553000000</v>
      </c>
      <c r="BE49" s="54"/>
      <c r="BF49" s="54"/>
      <c r="BG49" s="54">
        <v>22868000000</v>
      </c>
      <c r="BH49" s="36">
        <v>7340000000</v>
      </c>
      <c r="BI49" s="37"/>
      <c r="BJ49" s="37"/>
      <c r="BK49" s="38"/>
      <c r="BL49" s="49">
        <v>51551000000</v>
      </c>
      <c r="BM49" s="54"/>
      <c r="BN49" s="54"/>
      <c r="BO49" s="54"/>
      <c r="BP49" s="54"/>
      <c r="BQ49" s="54">
        <v>51551000000</v>
      </c>
      <c r="BR49" s="55">
        <v>97312000000</v>
      </c>
      <c r="BS49" s="36">
        <v>19962000000</v>
      </c>
      <c r="BT49" s="37"/>
      <c r="BU49" s="38"/>
      <c r="BV49" s="36">
        <v>24651000000</v>
      </c>
      <c r="BW49" s="37"/>
      <c r="BX49" s="37">
        <v>20816000000</v>
      </c>
      <c r="BY49" s="37">
        <v>16276000000</v>
      </c>
      <c r="BZ49" s="37">
        <v>4540000000</v>
      </c>
      <c r="CA49" s="37"/>
      <c r="CB49" s="37"/>
      <c r="CC49" s="37">
        <v>413000000</v>
      </c>
      <c r="CD49" s="37"/>
      <c r="CE49" s="37"/>
      <c r="CF49" s="38">
        <v>3422000000</v>
      </c>
      <c r="CG49" s="55">
        <v>44613000000</v>
      </c>
      <c r="CH49" s="57">
        <v>141925000000</v>
      </c>
      <c r="CJ49" s="36">
        <v>11806000000</v>
      </c>
      <c r="CK49" s="37">
        <v>5061000000</v>
      </c>
      <c r="CL49" s="37">
        <v>6745000000</v>
      </c>
      <c r="CM49" s="38"/>
      <c r="CN49" s="54">
        <v>-54914000000</v>
      </c>
      <c r="CO49" s="54">
        <v>50644000000</v>
      </c>
      <c r="CP49" s="54">
        <v>-16153000000</v>
      </c>
      <c r="CQ49" s="58">
        <v>-8617000000</v>
      </c>
      <c r="CR49" s="37">
        <v>317000000</v>
      </c>
      <c r="CS49" s="56">
        <v>-8300000000</v>
      </c>
      <c r="CT49" s="55">
        <v>133625000000</v>
      </c>
    </row>
    <row r="50" spans="1:98" x14ac:dyDescent="0.2">
      <c r="A50" s="52" t="s">
        <v>185</v>
      </c>
      <c r="B50" s="52" t="s">
        <v>186</v>
      </c>
      <c r="C50" s="52" t="str">
        <f>VLOOKUP(A50,'[1]S&amp;P 500 Wikipedia'!A:D,3,FALSE)</f>
        <v>Health Care</v>
      </c>
      <c r="D50" s="52">
        <v>254808</v>
      </c>
      <c r="E50" s="52" t="s">
        <v>16</v>
      </c>
      <c r="F50" s="52">
        <v>2019</v>
      </c>
      <c r="G50" s="52" t="s">
        <v>17</v>
      </c>
      <c r="H50" s="53">
        <v>43830</v>
      </c>
      <c r="I50" s="53">
        <v>43907</v>
      </c>
      <c r="J50" s="53">
        <v>43907</v>
      </c>
      <c r="K50" s="54">
        <v>503000000</v>
      </c>
      <c r="L50" s="54">
        <v>515000000</v>
      </c>
      <c r="M50" s="52" t="s">
        <v>187</v>
      </c>
      <c r="N50" s="36">
        <v>3335000000</v>
      </c>
      <c r="O50" s="37">
        <v>3335000000</v>
      </c>
      <c r="P50" s="38"/>
      <c r="Q50" s="36">
        <v>1896000000</v>
      </c>
      <c r="R50" s="37"/>
      <c r="S50" s="38"/>
      <c r="U50" s="36">
        <v>1653000000</v>
      </c>
      <c r="V50" s="37"/>
      <c r="W50" s="37"/>
      <c r="X50" s="37"/>
      <c r="Y50" s="38"/>
      <c r="Z50" s="36">
        <v>619000000</v>
      </c>
      <c r="AA50" s="55">
        <v>619000000</v>
      </c>
      <c r="AH50" s="55">
        <v>7503000000</v>
      </c>
      <c r="AI50" s="36">
        <v>4512000000</v>
      </c>
      <c r="AJ50" s="37"/>
      <c r="AK50" s="38"/>
      <c r="AM50" s="37"/>
      <c r="AN50" s="37"/>
      <c r="AO50" s="38"/>
      <c r="AP50" s="49">
        <v>6178000000</v>
      </c>
      <c r="AQ50" s="54"/>
      <c r="AR50" s="54">
        <v>3030000000</v>
      </c>
      <c r="AS50" s="54">
        <v>1471000000</v>
      </c>
      <c r="AT50" s="54"/>
      <c r="AU50" s="54"/>
      <c r="AV50" s="54"/>
      <c r="AW50" s="54"/>
      <c r="AX50" s="54"/>
      <c r="AY50" s="54"/>
      <c r="AZ50" s="54">
        <v>1677000000</v>
      </c>
      <c r="BA50" s="55">
        <v>10690000000</v>
      </c>
      <c r="BB50" s="55">
        <v>18193000000</v>
      </c>
      <c r="BC50" s="49">
        <v>2689000000</v>
      </c>
      <c r="BD50" s="54"/>
      <c r="BE50" s="54"/>
      <c r="BF50" s="54"/>
      <c r="BG50" s="54"/>
      <c r="BH50" s="36">
        <v>541000000</v>
      </c>
      <c r="BI50" s="37">
        <v>226000000</v>
      </c>
      <c r="BJ50" s="37"/>
      <c r="BK50" s="38">
        <v>315000000</v>
      </c>
      <c r="BM50" s="54"/>
      <c r="BN50" s="54"/>
      <c r="BO50" s="54"/>
      <c r="BP50" s="54"/>
      <c r="BQ50" s="54"/>
      <c r="BR50" s="55">
        <v>3230000000</v>
      </c>
      <c r="BS50" s="36">
        <v>4809000000</v>
      </c>
      <c r="BT50" s="37"/>
      <c r="BU50" s="38"/>
      <c r="BV50" s="36">
        <v>2242000000</v>
      </c>
      <c r="BW50" s="37"/>
      <c r="BX50" s="37"/>
      <c r="BY50" s="37"/>
      <c r="BZ50" s="37"/>
      <c r="CA50" s="37"/>
      <c r="CB50" s="37"/>
      <c r="CC50" s="37"/>
      <c r="CD50" s="37"/>
      <c r="CE50" s="37"/>
      <c r="CF50" s="38">
        <v>2242000000</v>
      </c>
      <c r="CG50" s="55">
        <v>7051000000</v>
      </c>
      <c r="CH50" s="57">
        <v>10281000000</v>
      </c>
      <c r="CJ50" s="36">
        <v>6638000000</v>
      </c>
      <c r="CK50" s="37">
        <v>683000000</v>
      </c>
      <c r="CL50" s="37">
        <v>5955000000</v>
      </c>
      <c r="CM50" s="38"/>
      <c r="CN50" s="54">
        <v>-10764000000</v>
      </c>
      <c r="CO50" s="54">
        <v>15718000000</v>
      </c>
      <c r="CP50" s="54">
        <v>-3710000000</v>
      </c>
      <c r="CQ50" s="58">
        <v>7882000000</v>
      </c>
      <c r="CR50" s="37">
        <v>30000000</v>
      </c>
      <c r="CS50" s="56">
        <v>7912000000</v>
      </c>
      <c r="CT50" s="55">
        <v>18193000000</v>
      </c>
    </row>
    <row r="51" spans="1:98" x14ac:dyDescent="0.2">
      <c r="A51" s="52" t="s">
        <v>194</v>
      </c>
      <c r="B51" s="52" t="s">
        <v>195</v>
      </c>
      <c r="C51" s="52" t="str">
        <f>VLOOKUP(A51,'[1]S&amp;P 500 Wikipedia'!A:D,3,FALSE)</f>
        <v>Consumer Discretionary</v>
      </c>
      <c r="D51" s="52">
        <v>71192</v>
      </c>
      <c r="E51" s="52" t="s">
        <v>16</v>
      </c>
      <c r="F51" s="52">
        <v>2019</v>
      </c>
      <c r="G51" s="52" t="s">
        <v>17</v>
      </c>
      <c r="H51" s="53">
        <v>43890</v>
      </c>
      <c r="I51" s="53">
        <v>43913</v>
      </c>
      <c r="J51" s="53">
        <v>43913</v>
      </c>
      <c r="K51" s="54">
        <v>261700000</v>
      </c>
      <c r="L51" s="54">
        <v>266300000</v>
      </c>
      <c r="M51" s="52" t="s">
        <v>196</v>
      </c>
      <c r="N51" s="36">
        <v>2229000000</v>
      </c>
      <c r="O51" s="37">
        <v>2229000000</v>
      </c>
      <c r="P51" s="38"/>
      <c r="Q51" s="36">
        <v>1149000000</v>
      </c>
      <c r="R51" s="37">
        <v>1149000000</v>
      </c>
      <c r="S51" s="38"/>
      <c r="U51" s="36">
        <v>5174000000</v>
      </c>
      <c r="V51" s="37"/>
      <c r="W51" s="37"/>
      <c r="X51" s="37"/>
      <c r="Y51" s="38"/>
      <c r="Z51" s="36">
        <v>305000000</v>
      </c>
      <c r="AG51" s="56">
        <v>305000000</v>
      </c>
      <c r="AH51" s="55">
        <v>8857000000</v>
      </c>
      <c r="AI51" s="36">
        <v>2328000000</v>
      </c>
      <c r="AJ51" s="37">
        <v>9228000000</v>
      </c>
      <c r="AK51" s="38">
        <v>-6900000000</v>
      </c>
      <c r="AM51" s="37"/>
      <c r="AN51" s="37"/>
      <c r="AO51" s="38"/>
      <c r="AP51" s="49">
        <v>4406000000</v>
      </c>
      <c r="AQ51" s="54"/>
      <c r="AR51" s="54">
        <v>984000000</v>
      </c>
      <c r="AS51" s="54"/>
      <c r="AT51" s="54"/>
      <c r="AU51" s="54"/>
      <c r="AV51" s="54"/>
      <c r="AW51" s="54"/>
      <c r="AX51" s="54"/>
      <c r="AY51" s="54"/>
      <c r="AZ51" s="54">
        <v>3422000000</v>
      </c>
      <c r="BA51" s="55">
        <v>6734000000</v>
      </c>
      <c r="BB51" s="55">
        <v>15591000000</v>
      </c>
      <c r="BC51" s="49">
        <v>6604000000</v>
      </c>
      <c r="BD51" s="54">
        <v>5288000000</v>
      </c>
      <c r="BE51" s="54"/>
      <c r="BF51" s="54"/>
      <c r="BG51" s="54">
        <v>1316000000</v>
      </c>
      <c r="BH51" s="36">
        <v>14000000</v>
      </c>
      <c r="BI51" s="37"/>
      <c r="BJ51" s="37"/>
      <c r="BK51" s="38">
        <v>14000000</v>
      </c>
      <c r="BL51" s="49">
        <v>1442000000</v>
      </c>
      <c r="BM51" s="54">
        <v>501000000</v>
      </c>
      <c r="BN51" s="54"/>
      <c r="BO51" s="54"/>
      <c r="BP51" s="54"/>
      <c r="BQ51" s="54">
        <v>941000000</v>
      </c>
      <c r="BR51" s="55">
        <v>8060000000</v>
      </c>
      <c r="BS51" s="36">
        <v>1257000000</v>
      </c>
      <c r="BT51" s="37"/>
      <c r="BU51" s="38"/>
      <c r="BV51" s="36">
        <v>2795000000</v>
      </c>
      <c r="BW51" s="37"/>
      <c r="BX51" s="37"/>
      <c r="BY51" s="37"/>
      <c r="BZ51" s="37"/>
      <c r="CA51" s="37"/>
      <c r="CB51" s="37"/>
      <c r="CC51" s="37"/>
      <c r="CD51" s="37"/>
      <c r="CE51" s="37"/>
      <c r="CF51" s="38">
        <v>2795000000</v>
      </c>
      <c r="CG51" s="55">
        <v>4052000000</v>
      </c>
      <c r="CH51" s="57">
        <v>12112000000</v>
      </c>
      <c r="CI51" s="49">
        <v>0</v>
      </c>
      <c r="CJ51" s="36">
        <v>26000000</v>
      </c>
      <c r="CK51" s="37">
        <v>26000000</v>
      </c>
      <c r="CL51" s="37">
        <v>0</v>
      </c>
      <c r="CM51" s="38"/>
      <c r="CN51" s="54"/>
      <c r="CO51" s="54">
        <v>3158000000</v>
      </c>
      <c r="CP51" s="54">
        <v>295000000</v>
      </c>
      <c r="CQ51" s="58">
        <v>3479000000</v>
      </c>
      <c r="CR51" s="37"/>
      <c r="CS51" s="56">
        <v>3479000000</v>
      </c>
      <c r="CT51" s="55">
        <v>15591000000</v>
      </c>
    </row>
    <row r="52" spans="1:98" x14ac:dyDescent="0.2">
      <c r="A52" s="52" t="s">
        <v>188</v>
      </c>
      <c r="B52" s="52" t="s">
        <v>189</v>
      </c>
      <c r="C52" s="52" t="str">
        <f>VLOOKUP(A52,'[1]S&amp;P 500 Wikipedia'!A:D,3,FALSE)</f>
        <v>Health Care</v>
      </c>
      <c r="D52" s="52">
        <v>71373</v>
      </c>
      <c r="E52" s="52" t="s">
        <v>16</v>
      </c>
      <c r="F52" s="52">
        <v>2019</v>
      </c>
      <c r="G52" s="52" t="s">
        <v>17</v>
      </c>
      <c r="H52" s="53">
        <v>43738</v>
      </c>
      <c r="I52" s="53">
        <v>43796</v>
      </c>
      <c r="J52" s="53">
        <v>43796</v>
      </c>
      <c r="K52" s="54">
        <v>270606000</v>
      </c>
      <c r="L52" s="54">
        <v>280626000</v>
      </c>
      <c r="M52" s="52" t="s">
        <v>190</v>
      </c>
      <c r="N52" s="36">
        <v>566000000</v>
      </c>
      <c r="O52" s="37">
        <v>536000000</v>
      </c>
      <c r="P52" s="38">
        <v>30000000</v>
      </c>
      <c r="Q52" s="36">
        <v>2345000000</v>
      </c>
      <c r="R52" s="37">
        <v>2345000000</v>
      </c>
      <c r="S52" s="38"/>
      <c r="U52" s="36">
        <v>2579000000</v>
      </c>
      <c r="V52" s="37"/>
      <c r="W52" s="37"/>
      <c r="X52" s="37"/>
      <c r="Y52" s="38"/>
      <c r="Z52" s="36">
        <v>1173000000</v>
      </c>
      <c r="AA52" s="55">
        <v>1119000000</v>
      </c>
      <c r="AC52" s="55">
        <v>0</v>
      </c>
      <c r="AG52" s="56">
        <v>54000000</v>
      </c>
      <c r="AH52" s="55">
        <v>6663000000</v>
      </c>
      <c r="AI52" s="36">
        <v>5659000000</v>
      </c>
      <c r="AJ52" s="37"/>
      <c r="AK52" s="38"/>
      <c r="AM52" s="37"/>
      <c r="AN52" s="37"/>
      <c r="AO52" s="38"/>
      <c r="AP52" s="49">
        <v>39442000000</v>
      </c>
      <c r="AQ52" s="54">
        <v>14478000000</v>
      </c>
      <c r="AR52" s="54">
        <v>23376000000</v>
      </c>
      <c r="AS52" s="54">
        <v>500000000</v>
      </c>
      <c r="AT52" s="54"/>
      <c r="AU52" s="54"/>
      <c r="AV52" s="54"/>
      <c r="AW52" s="54"/>
      <c r="AX52" s="54"/>
      <c r="AY52" s="54"/>
      <c r="AZ52" s="54">
        <v>1088000000</v>
      </c>
      <c r="BA52" s="55">
        <v>45101000000</v>
      </c>
      <c r="BB52" s="55">
        <v>51764000000</v>
      </c>
      <c r="BC52" s="49">
        <v>4346000000</v>
      </c>
      <c r="BD52" s="54">
        <v>1092000000</v>
      </c>
      <c r="BE52" s="54">
        <v>140000000</v>
      </c>
      <c r="BF52" s="54"/>
      <c r="BG52" s="54">
        <v>3114000000</v>
      </c>
      <c r="BH52" s="36">
        <v>1309000000</v>
      </c>
      <c r="BI52" s="37"/>
      <c r="BJ52" s="37"/>
      <c r="BK52" s="38"/>
      <c r="BM52" s="54"/>
      <c r="BN52" s="54"/>
      <c r="BO52" s="54"/>
      <c r="BP52" s="54"/>
      <c r="BQ52" s="54"/>
      <c r="BR52" s="55">
        <v>5655000000</v>
      </c>
      <c r="BS52" s="36">
        <v>18081000000</v>
      </c>
      <c r="BT52" s="37"/>
      <c r="BU52" s="38"/>
      <c r="BV52" s="36">
        <v>6948000000</v>
      </c>
      <c r="BW52" s="37"/>
      <c r="BX52" s="37">
        <v>1272000000</v>
      </c>
      <c r="BY52" s="37"/>
      <c r="BZ52" s="37"/>
      <c r="CA52" s="37"/>
      <c r="CB52" s="37"/>
      <c r="CC52" s="37">
        <v>5676000000</v>
      </c>
      <c r="CD52" s="37"/>
      <c r="CE52" s="37"/>
      <c r="CF52" s="38">
        <v>0</v>
      </c>
      <c r="CG52" s="55">
        <v>25029000000</v>
      </c>
      <c r="CH52" s="57">
        <v>30684000000</v>
      </c>
      <c r="CI52" s="49">
        <v>2000000</v>
      </c>
      <c r="CJ52" s="36">
        <v>16640000000</v>
      </c>
      <c r="CK52" s="37">
        <v>347000000</v>
      </c>
      <c r="CL52" s="37">
        <v>16270000000</v>
      </c>
      <c r="CM52" s="38">
        <v>23000000</v>
      </c>
      <c r="CN52" s="54">
        <v>-6190000000</v>
      </c>
      <c r="CO52" s="54">
        <v>12913000000</v>
      </c>
      <c r="CP52" s="54">
        <v>-2283000000</v>
      </c>
      <c r="CQ52" s="58">
        <v>21082000000</v>
      </c>
      <c r="CR52" s="37"/>
      <c r="CS52" s="56">
        <v>21082000000</v>
      </c>
      <c r="CT52" s="55">
        <v>51766000000</v>
      </c>
    </row>
    <row r="53" spans="1:98" x14ac:dyDescent="0.2">
      <c r="A53" s="52" t="s">
        <v>230</v>
      </c>
      <c r="B53" s="52" t="s">
        <v>231</v>
      </c>
      <c r="C53" s="52" t="str">
        <f>VLOOKUP(A53,'[1]S&amp;P 500 Wikipedia'!A:D,3,FALSE)</f>
        <v>Consumer Staples</v>
      </c>
      <c r="D53" s="52">
        <v>185450</v>
      </c>
      <c r="E53" s="52" t="s">
        <v>16</v>
      </c>
      <c r="F53" s="52">
        <v>2020</v>
      </c>
      <c r="G53" s="52" t="s">
        <v>17</v>
      </c>
      <c r="H53" s="53">
        <v>43951</v>
      </c>
      <c r="I53" s="53">
        <v>44001</v>
      </c>
      <c r="J53" s="53">
        <v>44001</v>
      </c>
      <c r="K53" s="54">
        <v>478113000</v>
      </c>
      <c r="L53" s="54">
        <v>480310000</v>
      </c>
      <c r="M53" s="52" t="s">
        <v>232</v>
      </c>
      <c r="N53" s="36">
        <v>675000000</v>
      </c>
      <c r="O53" s="37">
        <v>675000000</v>
      </c>
      <c r="P53" s="38"/>
      <c r="Q53" s="36">
        <v>570000000</v>
      </c>
      <c r="R53" s="37">
        <v>570000000</v>
      </c>
      <c r="S53" s="38"/>
      <c r="U53" s="36">
        <v>593000000</v>
      </c>
      <c r="V53" s="37"/>
      <c r="W53" s="37"/>
      <c r="X53" s="37"/>
      <c r="Y53" s="38"/>
      <c r="Z53" s="36">
        <v>1427000000</v>
      </c>
      <c r="AG53" s="56">
        <v>1427000000</v>
      </c>
      <c r="AH53" s="55">
        <v>3265000000</v>
      </c>
      <c r="AI53" s="36">
        <v>848000000</v>
      </c>
      <c r="AJ53" s="37"/>
      <c r="AK53" s="38"/>
      <c r="AM53" s="37"/>
      <c r="AN53" s="37"/>
      <c r="AO53" s="38"/>
      <c r="AP53" s="49">
        <v>1653000000</v>
      </c>
      <c r="AQ53" s="54">
        <v>635000000</v>
      </c>
      <c r="AR53" s="54">
        <v>756000000</v>
      </c>
      <c r="AS53" s="54"/>
      <c r="AT53" s="54"/>
      <c r="AU53" s="54">
        <v>15000000</v>
      </c>
      <c r="AV53" s="54"/>
      <c r="AW53" s="54"/>
      <c r="AX53" s="54"/>
      <c r="AY53" s="54"/>
      <c r="AZ53" s="54">
        <v>247000000</v>
      </c>
      <c r="BA53" s="55">
        <v>2501000000</v>
      </c>
      <c r="BB53" s="55">
        <v>5766000000</v>
      </c>
      <c r="BC53" s="49">
        <v>547000000</v>
      </c>
      <c r="BD53" s="54">
        <v>517000000</v>
      </c>
      <c r="BE53" s="54">
        <v>30000000</v>
      </c>
      <c r="BF53" s="54"/>
      <c r="BG53" s="54"/>
      <c r="BH53" s="36">
        <v>333000000</v>
      </c>
      <c r="BI53" s="37"/>
      <c r="BJ53" s="37"/>
      <c r="BK53" s="38"/>
      <c r="BM53" s="54"/>
      <c r="BN53" s="54"/>
      <c r="BO53" s="54"/>
      <c r="BP53" s="54"/>
      <c r="BQ53" s="54"/>
      <c r="BR53" s="55">
        <v>880000000</v>
      </c>
      <c r="BS53" s="36">
        <v>2269000000</v>
      </c>
      <c r="BT53" s="37"/>
      <c r="BU53" s="38"/>
      <c r="BV53" s="36">
        <v>642000000</v>
      </c>
      <c r="BW53" s="37"/>
      <c r="BX53" s="37">
        <v>297000000</v>
      </c>
      <c r="BY53" s="37"/>
      <c r="BZ53" s="37"/>
      <c r="CA53" s="37"/>
      <c r="CB53" s="37"/>
      <c r="CC53" s="37">
        <v>177000000</v>
      </c>
      <c r="CD53" s="37"/>
      <c r="CE53" s="37"/>
      <c r="CF53" s="38">
        <v>168000000</v>
      </c>
      <c r="CG53" s="55">
        <v>2911000000</v>
      </c>
      <c r="CH53" s="57">
        <v>3791000000</v>
      </c>
      <c r="CJ53" s="36">
        <v>72000000</v>
      </c>
      <c r="CK53" s="37"/>
      <c r="CL53" s="37"/>
      <c r="CM53" s="38"/>
      <c r="CN53" s="54">
        <v>-258000000</v>
      </c>
      <c r="CO53" s="54">
        <v>2708000000</v>
      </c>
      <c r="CP53" s="54">
        <v>-547000000</v>
      </c>
      <c r="CQ53" s="58">
        <v>1975000000</v>
      </c>
      <c r="CR53" s="37"/>
      <c r="CS53" s="56">
        <v>1975000000</v>
      </c>
      <c r="CT53" s="55">
        <v>5766000000</v>
      </c>
    </row>
    <row r="54" spans="1:98" x14ac:dyDescent="0.2">
      <c r="A54" s="52" t="s">
        <v>179</v>
      </c>
      <c r="B54" s="52" t="s">
        <v>180</v>
      </c>
      <c r="C54" s="52" t="str">
        <f>VLOOKUP(A54,'[1]S&amp;P 500 Wikipedia'!A:D,3,FALSE)</f>
        <v>Energy</v>
      </c>
      <c r="D54" s="52">
        <v>679135</v>
      </c>
      <c r="E54" s="52" t="s">
        <v>16</v>
      </c>
      <c r="F54" s="52">
        <v>2019</v>
      </c>
      <c r="G54" s="52" t="s">
        <v>17</v>
      </c>
      <c r="H54" s="53">
        <v>43830</v>
      </c>
      <c r="I54" s="53">
        <v>43874</v>
      </c>
      <c r="J54" s="53">
        <v>43874</v>
      </c>
      <c r="K54" s="54">
        <v>652000000</v>
      </c>
      <c r="L54" s="54">
        <v>656000000</v>
      </c>
      <c r="M54" s="52" t="s">
        <v>181</v>
      </c>
      <c r="N54" s="36">
        <v>3249000000</v>
      </c>
      <c r="O54" s="37">
        <v>3249000000</v>
      </c>
      <c r="P54" s="38"/>
      <c r="Q54" s="36">
        <v>6416000000</v>
      </c>
      <c r="R54" s="37">
        <v>6416000000</v>
      </c>
      <c r="S54" s="38"/>
      <c r="U54" s="36">
        <v>4608000000</v>
      </c>
      <c r="V54" s="37"/>
      <c r="W54" s="37"/>
      <c r="X54" s="37"/>
      <c r="Y54" s="38"/>
      <c r="Z54" s="36">
        <v>949000000</v>
      </c>
      <c r="AG54" s="56">
        <v>949000000</v>
      </c>
      <c r="AH54" s="55">
        <v>15222000000</v>
      </c>
      <c r="AI54" s="36">
        <v>6240000000</v>
      </c>
      <c r="AJ54" s="37"/>
      <c r="AK54" s="38"/>
      <c r="AM54" s="37"/>
      <c r="AN54" s="37"/>
      <c r="AO54" s="38"/>
      <c r="AP54" s="49">
        <v>31907000000</v>
      </c>
      <c r="AQ54" s="54"/>
      <c r="AR54" s="54">
        <v>20690000000</v>
      </c>
      <c r="AS54" s="54">
        <v>5381000000</v>
      </c>
      <c r="AT54" s="54"/>
      <c r="AU54" s="54">
        <v>954000000</v>
      </c>
      <c r="AV54" s="54"/>
      <c r="AW54" s="54"/>
      <c r="AX54" s="54"/>
      <c r="AY54" s="54"/>
      <c r="AZ54" s="54">
        <v>4882000000</v>
      </c>
      <c r="BA54" s="55">
        <v>38147000000</v>
      </c>
      <c r="BB54" s="55">
        <v>53369000000</v>
      </c>
      <c r="BC54" s="49">
        <v>4268000000</v>
      </c>
      <c r="BD54" s="54">
        <v>4268000000</v>
      </c>
      <c r="BE54" s="54"/>
      <c r="BF54" s="54"/>
      <c r="BG54" s="54"/>
      <c r="BH54" s="36">
        <v>321000000</v>
      </c>
      <c r="BI54" s="37"/>
      <c r="BJ54" s="37"/>
      <c r="BK54" s="38"/>
      <c r="BL54" s="49">
        <v>5425000000</v>
      </c>
      <c r="BM54" s="54"/>
      <c r="BN54" s="54"/>
      <c r="BO54" s="54"/>
      <c r="BP54" s="54"/>
      <c r="BQ54" s="54">
        <v>5425000000</v>
      </c>
      <c r="BR54" s="55">
        <v>10014000000</v>
      </c>
      <c r="BS54" s="36">
        <v>6301000000</v>
      </c>
      <c r="BT54" s="37"/>
      <c r="BU54" s="38"/>
      <c r="BV54" s="36">
        <v>2555000000</v>
      </c>
      <c r="BW54" s="37"/>
      <c r="BX54" s="37">
        <v>1079000000</v>
      </c>
      <c r="BY54" s="37"/>
      <c r="BZ54" s="37"/>
      <c r="CA54" s="37"/>
      <c r="CB54" s="37"/>
      <c r="CC54" s="37">
        <v>51000000</v>
      </c>
      <c r="CD54" s="37"/>
      <c r="CE54" s="37"/>
      <c r="CF54" s="38">
        <v>1425000000</v>
      </c>
      <c r="CG54" s="55">
        <v>8856000000</v>
      </c>
      <c r="CH54" s="57">
        <v>18870000000</v>
      </c>
      <c r="CJ54" s="36">
        <v>23565000000</v>
      </c>
      <c r="CK54" s="37"/>
      <c r="CL54" s="37"/>
      <c r="CM54" s="38"/>
      <c r="CN54" s="54"/>
      <c r="CO54" s="54">
        <v>0</v>
      </c>
      <c r="CP54" s="54">
        <v>-1636000000</v>
      </c>
      <c r="CQ54" s="58">
        <v>21929000000</v>
      </c>
      <c r="CR54" s="37">
        <v>12570000000</v>
      </c>
      <c r="CS54" s="56">
        <v>34499000000</v>
      </c>
      <c r="CT54" s="55">
        <v>53369000000</v>
      </c>
    </row>
    <row r="55" spans="1:98" x14ac:dyDescent="0.2">
      <c r="A55" s="52" t="s">
        <v>200</v>
      </c>
      <c r="B55" s="52" t="s">
        <v>201</v>
      </c>
      <c r="C55" s="52" t="str">
        <f>VLOOKUP(A55,'[1]S&amp;P 500 Wikipedia'!A:D,3,FALSE)</f>
        <v>Health Care</v>
      </c>
      <c r="D55" s="52">
        <v>71079</v>
      </c>
      <c r="E55" s="52" t="s">
        <v>16</v>
      </c>
      <c r="F55" s="52">
        <v>2019</v>
      </c>
      <c r="G55" s="52" t="s">
        <v>17</v>
      </c>
      <c r="H55" s="53">
        <v>43830</v>
      </c>
      <c r="I55" s="53">
        <v>43867</v>
      </c>
      <c r="J55" s="53">
        <v>43867</v>
      </c>
      <c r="K55" s="54">
        <v>177500000</v>
      </c>
      <c r="L55" s="54">
        <v>178000000</v>
      </c>
      <c r="M55" s="52" t="s">
        <v>202</v>
      </c>
      <c r="N55" s="36">
        <v>4475900000</v>
      </c>
      <c r="O55" s="37">
        <v>2913700000</v>
      </c>
      <c r="P55" s="38">
        <v>1562200000</v>
      </c>
      <c r="Q55" s="36">
        <v>1880500000</v>
      </c>
      <c r="R55" s="37">
        <v>1880500000</v>
      </c>
      <c r="S55" s="38"/>
      <c r="U55" s="36">
        <v>804200000</v>
      </c>
      <c r="V55" s="37"/>
      <c r="W55" s="37"/>
      <c r="X55" s="37"/>
      <c r="Y55" s="38"/>
      <c r="Z55" s="36">
        <v>1221200000</v>
      </c>
      <c r="AG55" s="56">
        <v>1221200000</v>
      </c>
      <c r="AH55" s="55">
        <v>8381800000</v>
      </c>
      <c r="AI55" s="36">
        <v>3247300000</v>
      </c>
      <c r="AJ55" s="37"/>
      <c r="AK55" s="38"/>
      <c r="AL55" s="36">
        <v>1408100000</v>
      </c>
      <c r="AM55" s="37"/>
      <c r="AN55" s="37"/>
      <c r="AO55" s="38"/>
      <c r="AP55" s="49">
        <v>14197100000</v>
      </c>
      <c r="AQ55" s="54">
        <v>3527400000</v>
      </c>
      <c r="AR55" s="54">
        <v>5757800000</v>
      </c>
      <c r="AS55" s="54"/>
      <c r="AT55" s="54"/>
      <c r="AU55" s="54">
        <v>3232100000</v>
      </c>
      <c r="AV55" s="54"/>
      <c r="AW55" s="54"/>
      <c r="AX55" s="54"/>
      <c r="AY55" s="54"/>
      <c r="AZ55" s="54">
        <v>1679800000</v>
      </c>
      <c r="BA55" s="55">
        <v>18852500000</v>
      </c>
      <c r="BB55" s="55">
        <v>27234300000</v>
      </c>
      <c r="BC55" s="49">
        <v>530800000</v>
      </c>
      <c r="BD55" s="54">
        <v>530800000</v>
      </c>
      <c r="BE55" s="54"/>
      <c r="BF55" s="54"/>
      <c r="BG55" s="54"/>
      <c r="BH55" s="36">
        <v>1495800000</v>
      </c>
      <c r="BI55" s="37"/>
      <c r="BJ55" s="37"/>
      <c r="BK55" s="38"/>
      <c r="BL55" s="49">
        <v>2837200000</v>
      </c>
      <c r="BM55" s="54"/>
      <c r="BN55" s="54"/>
      <c r="BO55" s="54"/>
      <c r="BP55" s="54"/>
      <c r="BQ55" s="54">
        <v>2837200000</v>
      </c>
      <c r="BR55" s="55">
        <v>4863800000</v>
      </c>
      <c r="BS55" s="36">
        <v>4459000000</v>
      </c>
      <c r="BT55" s="37"/>
      <c r="BU55" s="38"/>
      <c r="BV55" s="36">
        <v>4572400000</v>
      </c>
      <c r="BW55" s="37"/>
      <c r="BX55" s="37"/>
      <c r="BY55" s="37"/>
      <c r="BZ55" s="37"/>
      <c r="CA55" s="37"/>
      <c r="CB55" s="37"/>
      <c r="CC55" s="37">
        <v>2810800000</v>
      </c>
      <c r="CD55" s="37"/>
      <c r="CE55" s="37"/>
      <c r="CF55" s="38">
        <v>1761600000</v>
      </c>
      <c r="CG55" s="55">
        <v>9031400000</v>
      </c>
      <c r="CH55" s="57">
        <v>13895200000</v>
      </c>
      <c r="CI55" s="49">
        <v>0</v>
      </c>
      <c r="CJ55" s="36">
        <v>100000</v>
      </c>
      <c r="CK55" s="37"/>
      <c r="CL55" s="37"/>
      <c r="CM55" s="38"/>
      <c r="CN55" s="54">
        <v>-2977100000</v>
      </c>
      <c r="CO55" s="54">
        <v>16455400000</v>
      </c>
      <c r="CP55" s="54">
        <v>-135200000</v>
      </c>
      <c r="CQ55" s="58">
        <v>13343200000</v>
      </c>
      <c r="CR55" s="37">
        <v>-4100000</v>
      </c>
      <c r="CS55" s="56">
        <v>13339100000</v>
      </c>
      <c r="CT55" s="55">
        <v>27234300000</v>
      </c>
    </row>
    <row r="56" spans="1:98" x14ac:dyDescent="0.2">
      <c r="A56" s="52" t="s">
        <v>197</v>
      </c>
      <c r="B56" s="52" t="s">
        <v>198</v>
      </c>
      <c r="C56" s="52" t="str">
        <f>VLOOKUP(A56,'[1]S&amp;P 500 Wikipedia'!A:D,3,FALSE)</f>
        <v>Health Care</v>
      </c>
      <c r="D56" s="52">
        <v>130356</v>
      </c>
      <c r="E56" s="52" t="s">
        <v>16</v>
      </c>
      <c r="F56" s="52">
        <v>2019</v>
      </c>
      <c r="G56" s="52" t="s">
        <v>17</v>
      </c>
      <c r="H56" s="53">
        <v>43830</v>
      </c>
      <c r="I56" s="53">
        <v>43892</v>
      </c>
      <c r="J56" s="53">
        <v>43892</v>
      </c>
      <c r="K56" s="54">
        <v>29926000</v>
      </c>
      <c r="L56" s="54">
        <v>30647000</v>
      </c>
      <c r="M56" s="52" t="s">
        <v>199</v>
      </c>
      <c r="N56" s="36">
        <v>1114645000</v>
      </c>
      <c r="O56" s="37">
        <v>660672000</v>
      </c>
      <c r="P56" s="38">
        <v>453973000</v>
      </c>
      <c r="Q56" s="36">
        <v>392672000</v>
      </c>
      <c r="R56" s="37">
        <v>392672000</v>
      </c>
      <c r="S56" s="38"/>
      <c r="U56" s="36">
        <v>554007000</v>
      </c>
      <c r="V56" s="37"/>
      <c r="W56" s="37"/>
      <c r="X56" s="37"/>
      <c r="Y56" s="38"/>
      <c r="Z56" s="36">
        <v>118831000</v>
      </c>
      <c r="AA56" s="55">
        <v>102331000</v>
      </c>
      <c r="AG56" s="56">
        <v>16500000</v>
      </c>
      <c r="AH56" s="55">
        <v>2180155000</v>
      </c>
      <c r="AI56" s="36">
        <v>499339000</v>
      </c>
      <c r="AJ56" s="37">
        <v>1382172000</v>
      </c>
      <c r="AK56" s="38">
        <v>-882833000</v>
      </c>
      <c r="AL56" s="36">
        <v>4638205000</v>
      </c>
      <c r="AM56" s="37"/>
      <c r="AN56" s="37"/>
      <c r="AO56" s="38"/>
      <c r="AP56" s="49">
        <v>691160000</v>
      </c>
      <c r="AQ56" s="54">
        <v>145525000</v>
      </c>
      <c r="AR56" s="54">
        <v>264131000</v>
      </c>
      <c r="AS56" s="54"/>
      <c r="AT56" s="54"/>
      <c r="AU56" s="54"/>
      <c r="AV56" s="54"/>
      <c r="AW56" s="54"/>
      <c r="AX56" s="54"/>
      <c r="AY56" s="54"/>
      <c r="AZ56" s="54">
        <v>281504000</v>
      </c>
      <c r="BA56" s="55">
        <v>5828704000</v>
      </c>
      <c r="BB56" s="55">
        <v>8008859000</v>
      </c>
      <c r="BC56" s="49">
        <v>323383000</v>
      </c>
      <c r="BD56" s="54">
        <v>107014000</v>
      </c>
      <c r="BE56" s="54">
        <v>8763000</v>
      </c>
      <c r="BF56" s="54"/>
      <c r="BG56" s="54">
        <v>207606000</v>
      </c>
      <c r="BI56" s="37"/>
      <c r="BJ56" s="37"/>
      <c r="BK56" s="38"/>
      <c r="BL56" s="49">
        <v>582112000</v>
      </c>
      <c r="BM56" s="54">
        <v>33735000</v>
      </c>
      <c r="BN56" s="54">
        <v>426172000</v>
      </c>
      <c r="BO56" s="54"/>
      <c r="BP56" s="54"/>
      <c r="BQ56" s="54">
        <v>122205000</v>
      </c>
      <c r="BR56" s="55">
        <v>905495000</v>
      </c>
      <c r="BS56" s="36">
        <v>13579000</v>
      </c>
      <c r="BT56" s="37"/>
      <c r="BU56" s="38"/>
      <c r="BV56" s="36">
        <v>1334728000</v>
      </c>
      <c r="BW56" s="37"/>
      <c r="BX56" s="37"/>
      <c r="BY56" s="37"/>
      <c r="BZ56" s="37"/>
      <c r="CA56" s="37"/>
      <c r="CB56" s="37"/>
      <c r="CC56" s="37">
        <v>997787000</v>
      </c>
      <c r="CD56" s="37"/>
      <c r="CE56" s="37"/>
      <c r="CF56" s="38">
        <v>336941000</v>
      </c>
      <c r="CG56" s="55">
        <v>1348307000</v>
      </c>
      <c r="CH56" s="57">
        <v>2253802000</v>
      </c>
      <c r="CI56" s="49">
        <v>0</v>
      </c>
      <c r="CJ56" s="36">
        <v>410023000</v>
      </c>
      <c r="CK56" s="37"/>
      <c r="CL56" s="37"/>
      <c r="CM56" s="38"/>
      <c r="CN56" s="54">
        <v>-38397000</v>
      </c>
      <c r="CO56" s="54">
        <v>5470779000</v>
      </c>
      <c r="CP56" s="54">
        <v>-87348000</v>
      </c>
      <c r="CQ56" s="58">
        <v>5755057000</v>
      </c>
      <c r="CR56" s="37"/>
      <c r="CS56" s="56">
        <v>5755057000</v>
      </c>
      <c r="CT56" s="55">
        <v>8008859000</v>
      </c>
    </row>
    <row r="57" spans="1:98" x14ac:dyDescent="0.2">
      <c r="A57" s="52" t="s">
        <v>209</v>
      </c>
      <c r="B57" s="52" t="s">
        <v>210</v>
      </c>
      <c r="C57" s="52" t="str">
        <f>VLOOKUP(A57,'[1]S&amp;P 500 Wikipedia'!A:D,3,FALSE)</f>
        <v>Consumer Discretionary</v>
      </c>
      <c r="D57" s="52">
        <v>261036</v>
      </c>
      <c r="E57" s="52" t="s">
        <v>16</v>
      </c>
      <c r="F57" s="52">
        <v>2019</v>
      </c>
      <c r="G57" s="52" t="s">
        <v>17</v>
      </c>
      <c r="H57" s="53">
        <v>43830</v>
      </c>
      <c r="I57" s="53">
        <v>43887</v>
      </c>
      <c r="J57" s="53">
        <v>43887</v>
      </c>
      <c r="K57" s="54">
        <v>41681000</v>
      </c>
      <c r="L57" s="54">
        <v>42168000</v>
      </c>
      <c r="M57" s="52" t="s">
        <v>211</v>
      </c>
      <c r="N57" s="36">
        <v>7310000000</v>
      </c>
      <c r="O57" s="37">
        <v>6312000000</v>
      </c>
      <c r="P57" s="38">
        <v>998000000</v>
      </c>
      <c r="Q57" s="36">
        <v>1680000000</v>
      </c>
      <c r="R57" s="37">
        <v>1680000000</v>
      </c>
      <c r="S57" s="38"/>
      <c r="V57" s="37"/>
      <c r="W57" s="37"/>
      <c r="X57" s="37"/>
      <c r="Y57" s="38"/>
      <c r="Z57" s="36">
        <v>843000000</v>
      </c>
      <c r="AA57" s="55">
        <v>843000000</v>
      </c>
      <c r="AH57" s="55">
        <v>9833000000</v>
      </c>
      <c r="AI57" s="36">
        <v>738000000</v>
      </c>
      <c r="AJ57" s="37"/>
      <c r="AK57" s="38"/>
      <c r="AL57" s="36">
        <v>4477000000</v>
      </c>
      <c r="AM57" s="37"/>
      <c r="AN57" s="37"/>
      <c r="AO57" s="38"/>
      <c r="AP57" s="49">
        <v>6354000000</v>
      </c>
      <c r="AQ57" s="54">
        <v>1954000000</v>
      </c>
      <c r="AR57" s="54">
        <v>2913000000</v>
      </c>
      <c r="AS57" s="54"/>
      <c r="AT57" s="54"/>
      <c r="AU57" s="54"/>
      <c r="AV57" s="54"/>
      <c r="AW57" s="54"/>
      <c r="AX57" s="54"/>
      <c r="AY57" s="54"/>
      <c r="AZ57" s="54">
        <v>1487000000</v>
      </c>
      <c r="BA57" s="55">
        <v>11569000000</v>
      </c>
      <c r="BB57" s="55">
        <v>21402000000</v>
      </c>
      <c r="BC57" s="49">
        <v>2817000000</v>
      </c>
      <c r="BD57" s="54">
        <v>1239000000</v>
      </c>
      <c r="BE57" s="54"/>
      <c r="BF57" s="54"/>
      <c r="BG57" s="54">
        <v>1578000000</v>
      </c>
      <c r="BI57" s="37"/>
      <c r="BJ57" s="37"/>
      <c r="BK57" s="38"/>
      <c r="BL57" s="49">
        <v>2549000000</v>
      </c>
      <c r="BM57" s="54">
        <v>1561000000</v>
      </c>
      <c r="BN57" s="54"/>
      <c r="BO57" s="54"/>
      <c r="BP57" s="54"/>
      <c r="BQ57" s="54">
        <v>988000000</v>
      </c>
      <c r="BR57" s="55">
        <v>5366000000</v>
      </c>
      <c r="BS57" s="36">
        <v>8661000000</v>
      </c>
      <c r="BT57" s="37"/>
      <c r="BU57" s="38"/>
      <c r="BV57" s="36">
        <v>1442000000</v>
      </c>
      <c r="BW57" s="37"/>
      <c r="BX57" s="37"/>
      <c r="BY57" s="37"/>
      <c r="BZ57" s="37"/>
      <c r="CA57" s="37"/>
      <c r="CB57" s="37"/>
      <c r="CC57" s="37">
        <v>876000000</v>
      </c>
      <c r="CD57" s="37"/>
      <c r="CE57" s="37"/>
      <c r="CF57" s="38">
        <v>566000000</v>
      </c>
      <c r="CG57" s="55">
        <v>10103000000</v>
      </c>
      <c r="CH57" s="57">
        <v>15469000000</v>
      </c>
      <c r="CJ57" s="36">
        <v>5756000000</v>
      </c>
      <c r="CK57" s="37"/>
      <c r="CL57" s="37"/>
      <c r="CM57" s="38"/>
      <c r="CN57" s="54">
        <v>-22864000000</v>
      </c>
      <c r="CO57" s="54">
        <v>23232000000</v>
      </c>
      <c r="CP57" s="54">
        <v>-191000000</v>
      </c>
      <c r="CQ57" s="58">
        <v>5933000000</v>
      </c>
      <c r="CR57" s="37"/>
      <c r="CS57" s="56">
        <v>5933000000</v>
      </c>
      <c r="CT57" s="55">
        <v>21402000000</v>
      </c>
    </row>
    <row r="58" spans="1:98" x14ac:dyDescent="0.2">
      <c r="A58" s="52" t="s">
        <v>203</v>
      </c>
      <c r="B58" s="52" t="s">
        <v>204</v>
      </c>
      <c r="C58" s="52" t="str">
        <f>VLOOKUP(A58,'[1]S&amp;P 500 Wikipedia'!A:D,3,FALSE)</f>
        <v>Financials</v>
      </c>
      <c r="D58" s="52">
        <v>914</v>
      </c>
      <c r="E58" s="52" t="s">
        <v>16</v>
      </c>
      <c r="F58" s="52">
        <v>2019</v>
      </c>
      <c r="G58" s="52" t="s">
        <v>17</v>
      </c>
      <c r="H58" s="53">
        <v>43890</v>
      </c>
      <c r="I58" s="53">
        <v>43890</v>
      </c>
      <c r="J58" s="53">
        <v>43890</v>
      </c>
      <c r="K58" s="54">
        <v>155153909</v>
      </c>
      <c r="L58" s="54">
        <v>157681625</v>
      </c>
      <c r="M58" s="52" t="s">
        <v>205</v>
      </c>
      <c r="N58" s="36">
        <v>4829000000</v>
      </c>
      <c r="O58" s="37">
        <v>4829000000</v>
      </c>
      <c r="P58" s="38"/>
      <c r="Q58" s="36">
        <v>3179000000</v>
      </c>
      <c r="R58" s="37">
        <v>3179000000</v>
      </c>
      <c r="S58" s="38"/>
      <c r="V58" s="37"/>
      <c r="W58" s="37"/>
      <c r="X58" s="37"/>
      <c r="Y58" s="38"/>
      <c r="Z58" s="36">
        <v>118310000000</v>
      </c>
      <c r="AG58" s="56">
        <v>118310000000</v>
      </c>
      <c r="AH58" s="55">
        <v>126318000000</v>
      </c>
      <c r="AI58" s="36">
        <v>715000000</v>
      </c>
      <c r="AJ58" s="37"/>
      <c r="AK58" s="38"/>
      <c r="AL58" s="36">
        <v>5489000000</v>
      </c>
      <c r="AM58" s="37">
        <v>5489000000</v>
      </c>
      <c r="AN58" s="37"/>
      <c r="AO58" s="38"/>
      <c r="AP58" s="49">
        <v>36100000000</v>
      </c>
      <c r="AQ58" s="54">
        <v>18369000000</v>
      </c>
      <c r="AR58" s="54">
        <v>14562000000</v>
      </c>
      <c r="AS58" s="54"/>
      <c r="AT58" s="54"/>
      <c r="AU58" s="54"/>
      <c r="AV58" s="54"/>
      <c r="AW58" s="54"/>
      <c r="AX58" s="54"/>
      <c r="AY58" s="54"/>
      <c r="AZ58" s="54">
        <v>3169000000</v>
      </c>
      <c r="BA58" s="55">
        <v>42304000000</v>
      </c>
      <c r="BB58" s="55">
        <v>168622000000</v>
      </c>
      <c r="BC58" s="49">
        <v>3224000000</v>
      </c>
      <c r="BD58" s="54">
        <v>1167000000</v>
      </c>
      <c r="BE58" s="54"/>
      <c r="BF58" s="54"/>
      <c r="BG58" s="54">
        <v>2057000000</v>
      </c>
      <c r="BI58" s="37"/>
      <c r="BJ58" s="37"/>
      <c r="BK58" s="38"/>
      <c r="BL58" s="49">
        <v>110048000000</v>
      </c>
      <c r="BM58" s="54"/>
      <c r="BN58" s="54"/>
      <c r="BO58" s="54">
        <v>3734000000</v>
      </c>
      <c r="BP58" s="54"/>
      <c r="BQ58" s="54">
        <v>106314000000</v>
      </c>
      <c r="BR58" s="55">
        <v>113272000000</v>
      </c>
      <c r="BS58" s="36">
        <v>4955000000</v>
      </c>
      <c r="BT58" s="37">
        <v>4955000000</v>
      </c>
      <c r="BU58" s="38"/>
      <c r="BV58" s="36">
        <v>15466000000</v>
      </c>
      <c r="BW58" s="37"/>
      <c r="BX58" s="37"/>
      <c r="BY58" s="37"/>
      <c r="BZ58" s="37"/>
      <c r="CA58" s="37"/>
      <c r="CB58" s="37"/>
      <c r="CC58" s="37"/>
      <c r="CD58" s="37"/>
      <c r="CE58" s="37"/>
      <c r="CF58" s="38">
        <v>15466000000</v>
      </c>
      <c r="CG58" s="55">
        <v>20421000000</v>
      </c>
      <c r="CH58" s="57">
        <v>133693000000</v>
      </c>
      <c r="CJ58" s="36">
        <v>19188000000</v>
      </c>
      <c r="CK58" s="37">
        <v>2000000</v>
      </c>
      <c r="CL58" s="37">
        <v>19186000000</v>
      </c>
      <c r="CM58" s="38"/>
      <c r="CN58" s="54">
        <v>-6732000000</v>
      </c>
      <c r="CO58" s="54">
        <v>21662000000</v>
      </c>
      <c r="CP58" s="54">
        <v>-571000000</v>
      </c>
      <c r="CQ58" s="58">
        <v>33547000000</v>
      </c>
      <c r="CR58" s="37">
        <v>1382000000</v>
      </c>
      <c r="CS58" s="56">
        <v>34929000000</v>
      </c>
      <c r="CT58" s="55">
        <v>168622000000</v>
      </c>
    </row>
    <row r="59" spans="1:98" x14ac:dyDescent="0.2">
      <c r="A59" s="52" t="s">
        <v>182</v>
      </c>
      <c r="B59" s="52" t="s">
        <v>183</v>
      </c>
      <c r="C59" s="52" t="str">
        <f>VLOOKUP(A59,'[1]S&amp;P 500 Wikipedia'!A:D,3,FALSE)</f>
        <v>Materials</v>
      </c>
      <c r="D59" s="52">
        <v>247618</v>
      </c>
      <c r="E59" s="52" t="s">
        <v>16</v>
      </c>
      <c r="F59" s="52">
        <v>2019</v>
      </c>
      <c r="G59" s="52" t="s">
        <v>17</v>
      </c>
      <c r="H59" s="53">
        <v>43830</v>
      </c>
      <c r="I59" s="53">
        <v>43880</v>
      </c>
      <c r="J59" s="53">
        <v>43880</v>
      </c>
      <c r="K59" s="54">
        <v>326196000</v>
      </c>
      <c r="L59" s="54">
        <v>335539000</v>
      </c>
      <c r="M59" s="52" t="s">
        <v>184</v>
      </c>
      <c r="N59" s="36">
        <v>1798000000</v>
      </c>
      <c r="O59" s="37">
        <v>1798000000</v>
      </c>
      <c r="P59" s="38"/>
      <c r="Q59" s="36">
        <v>1631000000</v>
      </c>
      <c r="R59" s="37">
        <v>1631000000</v>
      </c>
      <c r="S59" s="38"/>
      <c r="U59" s="36">
        <v>1274000000</v>
      </c>
      <c r="V59" s="37"/>
      <c r="W59" s="37"/>
      <c r="X59" s="37"/>
      <c r="Y59" s="38"/>
      <c r="Z59" s="36">
        <v>181000000</v>
      </c>
      <c r="AG59" s="56">
        <v>181000000</v>
      </c>
      <c r="AH59" s="55">
        <v>4884000000</v>
      </c>
      <c r="AI59" s="36">
        <v>4470000000</v>
      </c>
      <c r="AJ59" s="37"/>
      <c r="AK59" s="38"/>
      <c r="AM59" s="37"/>
      <c r="AN59" s="37"/>
      <c r="AO59" s="38"/>
      <c r="AP59" s="49">
        <v>8006000000</v>
      </c>
      <c r="AQ59" s="54">
        <v>2002000000</v>
      </c>
      <c r="AR59" s="54">
        <v>4419000000</v>
      </c>
      <c r="AS59" s="54">
        <v>1585000000</v>
      </c>
      <c r="AT59" s="54"/>
      <c r="AU59" s="54"/>
      <c r="AV59" s="54"/>
      <c r="AW59" s="54"/>
      <c r="AX59" s="54"/>
      <c r="AY59" s="54"/>
      <c r="AZ59" s="54"/>
      <c r="BA59" s="55">
        <v>12476000000</v>
      </c>
      <c r="BB59" s="55">
        <v>17360000000</v>
      </c>
      <c r="BC59" s="49">
        <v>3421000000</v>
      </c>
      <c r="BD59" s="54">
        <v>3136000000</v>
      </c>
      <c r="BE59" s="54"/>
      <c r="BF59" s="54"/>
      <c r="BG59" s="54">
        <v>285000000</v>
      </c>
      <c r="BH59" s="36">
        <v>1480000000</v>
      </c>
      <c r="BI59" s="37"/>
      <c r="BJ59" s="37"/>
      <c r="BK59" s="38"/>
      <c r="BL59" s="49">
        <v>676000000</v>
      </c>
      <c r="BM59" s="54"/>
      <c r="BN59" s="54"/>
      <c r="BO59" s="54"/>
      <c r="BP59" s="54"/>
      <c r="BQ59" s="54">
        <v>676000000</v>
      </c>
      <c r="BR59" s="55">
        <v>5577000000</v>
      </c>
      <c r="BS59" s="36">
        <v>6337000000</v>
      </c>
      <c r="BT59" s="37"/>
      <c r="BU59" s="38"/>
      <c r="BV59" s="36">
        <v>2427000000</v>
      </c>
      <c r="BW59" s="37"/>
      <c r="BX59" s="37">
        <v>1486000000</v>
      </c>
      <c r="BY59" s="37"/>
      <c r="BZ59" s="37"/>
      <c r="CA59" s="37"/>
      <c r="CB59" s="37"/>
      <c r="CC59" s="37">
        <v>561000000</v>
      </c>
      <c r="CD59" s="37"/>
      <c r="CE59" s="37"/>
      <c r="CF59" s="38">
        <v>380000000</v>
      </c>
      <c r="CG59" s="55">
        <v>8764000000</v>
      </c>
      <c r="CH59" s="57">
        <v>14341000000</v>
      </c>
      <c r="CJ59" s="36">
        <v>1178000000</v>
      </c>
      <c r="CK59" s="37"/>
      <c r="CL59" s="37"/>
      <c r="CM59" s="38"/>
      <c r="CN59" s="54">
        <v>-3122000000</v>
      </c>
      <c r="CO59" s="54">
        <v>5803000000</v>
      </c>
      <c r="CP59" s="54">
        <v>-910000000</v>
      </c>
      <c r="CQ59" s="58">
        <v>2949000000</v>
      </c>
      <c r="CR59" s="37">
        <v>70000000</v>
      </c>
      <c r="CS59" s="56">
        <v>3019000000</v>
      </c>
      <c r="CT59" s="55">
        <v>17360000000</v>
      </c>
    </row>
    <row r="60" spans="1:98" x14ac:dyDescent="0.2">
      <c r="A60" s="52" t="s">
        <v>221</v>
      </c>
      <c r="B60" s="52" t="s">
        <v>222</v>
      </c>
      <c r="C60" s="52" t="str">
        <f>VLOOKUP(A60,'[1]S&amp;P 500 Wikipedia'!A:D,3,FALSE)</f>
        <v>Health Care</v>
      </c>
      <c r="D60" s="52">
        <v>255210</v>
      </c>
      <c r="E60" s="52" t="s">
        <v>16</v>
      </c>
      <c r="F60" s="52">
        <v>2019</v>
      </c>
      <c r="G60" s="52" t="s">
        <v>17</v>
      </c>
      <c r="H60" s="53">
        <v>43830</v>
      </c>
      <c r="I60" s="53">
        <v>43885</v>
      </c>
      <c r="J60" s="53">
        <v>43885</v>
      </c>
      <c r="K60" s="54">
        <v>1918000000</v>
      </c>
      <c r="L60" s="54">
        <v>1940000000</v>
      </c>
      <c r="M60" s="52" t="s">
        <v>223</v>
      </c>
      <c r="N60" s="36">
        <v>15393000000</v>
      </c>
      <c r="O60" s="37">
        <v>12346000000</v>
      </c>
      <c r="P60" s="38">
        <v>3047000000</v>
      </c>
      <c r="Q60" s="36">
        <v>7685000000</v>
      </c>
      <c r="R60" s="37"/>
      <c r="S60" s="38"/>
      <c r="U60" s="36">
        <v>4293000000</v>
      </c>
      <c r="V60" s="37"/>
      <c r="W60" s="37"/>
      <c r="X60" s="37"/>
      <c r="Y60" s="38"/>
      <c r="Z60" s="36">
        <v>1983000000</v>
      </c>
      <c r="AG60" s="56">
        <v>1983000000</v>
      </c>
      <c r="AH60" s="55">
        <v>29354000000</v>
      </c>
      <c r="AI60" s="36">
        <v>6252000000</v>
      </c>
      <c r="AJ60" s="37"/>
      <c r="AK60" s="38"/>
      <c r="AL60" s="36">
        <v>767000000</v>
      </c>
      <c r="AM60" s="37"/>
      <c r="AN60" s="37">
        <v>767000000</v>
      </c>
      <c r="AO60" s="38"/>
      <c r="AP60" s="49">
        <v>93571000000</v>
      </c>
      <c r="AQ60" s="54"/>
      <c r="AR60" s="54">
        <v>22488000000</v>
      </c>
      <c r="AS60" s="54">
        <v>63969000000</v>
      </c>
      <c r="AT60" s="54"/>
      <c r="AU60" s="54">
        <v>510000000</v>
      </c>
      <c r="AV60" s="54"/>
      <c r="AW60" s="54"/>
      <c r="AX60" s="54"/>
      <c r="AY60" s="54"/>
      <c r="AZ60" s="54">
        <v>6604000000</v>
      </c>
      <c r="BA60" s="55">
        <v>100590000000</v>
      </c>
      <c r="BB60" s="55">
        <v>129944000000</v>
      </c>
      <c r="BC60" s="49">
        <v>2445000000</v>
      </c>
      <c r="BD60" s="54">
        <v>2445000000</v>
      </c>
      <c r="BE60" s="54"/>
      <c r="BF60" s="54"/>
      <c r="BG60" s="54"/>
      <c r="BH60" s="36">
        <v>3346000000</v>
      </c>
      <c r="BI60" s="37">
        <v>3346000000</v>
      </c>
      <c r="BJ60" s="37"/>
      <c r="BK60" s="38"/>
      <c r="BL60" s="49">
        <v>12513000000</v>
      </c>
      <c r="BM60" s="54"/>
      <c r="BN60" s="54"/>
      <c r="BO60" s="54"/>
      <c r="BP60" s="54"/>
      <c r="BQ60" s="54">
        <v>12513000000</v>
      </c>
      <c r="BR60" s="55">
        <v>18304000000</v>
      </c>
      <c r="BS60" s="36">
        <v>43387000000</v>
      </c>
      <c r="BT60" s="37"/>
      <c r="BU60" s="38"/>
      <c r="BV60" s="36">
        <v>16555000000</v>
      </c>
      <c r="BW60" s="37"/>
      <c r="BX60" s="37"/>
      <c r="BY60" s="37"/>
      <c r="BZ60" s="37"/>
      <c r="CA60" s="37"/>
      <c r="CB60" s="37"/>
      <c r="CC60" s="37">
        <v>6454000000</v>
      </c>
      <c r="CD60" s="37"/>
      <c r="CE60" s="37"/>
      <c r="CF60" s="38">
        <v>10101000000</v>
      </c>
      <c r="CG60" s="55">
        <v>59942000000</v>
      </c>
      <c r="CH60" s="57">
        <v>78246000000</v>
      </c>
      <c r="CI60" s="49">
        <v>0</v>
      </c>
      <c r="CJ60" s="36">
        <v>44001000000</v>
      </c>
      <c r="CK60" s="37">
        <v>292000000</v>
      </c>
      <c r="CL60" s="37">
        <v>43709000000</v>
      </c>
      <c r="CM60" s="38"/>
      <c r="CN60" s="54">
        <v>-25357000000</v>
      </c>
      <c r="CO60" s="54">
        <v>34474000000</v>
      </c>
      <c r="CP60" s="54">
        <v>-1520000000</v>
      </c>
      <c r="CQ60" s="58">
        <v>51598000000</v>
      </c>
      <c r="CR60" s="37">
        <v>100000000</v>
      </c>
      <c r="CS60" s="56">
        <v>51698000000</v>
      </c>
      <c r="CT60" s="55">
        <v>129944000000</v>
      </c>
    </row>
    <row r="61" spans="1:98" x14ac:dyDescent="0.2">
      <c r="A61" s="52" t="s">
        <v>227</v>
      </c>
      <c r="B61" s="52" t="s">
        <v>228</v>
      </c>
      <c r="C61" s="52" t="str">
        <f>VLOOKUP(A61,'[1]S&amp;P 500 Wikipedia'!A:D,3,FALSE)</f>
        <v>Information Technology</v>
      </c>
      <c r="D61" s="52">
        <v>143497</v>
      </c>
      <c r="E61" s="52" t="s">
        <v>16</v>
      </c>
      <c r="F61" s="52">
        <v>2020</v>
      </c>
      <c r="G61" s="52" t="s">
        <v>17</v>
      </c>
      <c r="H61" s="53">
        <v>44012</v>
      </c>
      <c r="I61" s="53">
        <v>44054</v>
      </c>
      <c r="J61" s="53">
        <v>44054</v>
      </c>
      <c r="K61" s="54">
        <v>115100000</v>
      </c>
      <c r="L61" s="54">
        <v>116700000</v>
      </c>
      <c r="M61" s="52" t="s">
        <v>229</v>
      </c>
      <c r="N61" s="36">
        <v>476600000</v>
      </c>
      <c r="O61" s="37">
        <v>476600000</v>
      </c>
      <c r="P61" s="38"/>
      <c r="Q61" s="36">
        <v>711300000</v>
      </c>
      <c r="R61" s="37">
        <v>711300000</v>
      </c>
      <c r="S61" s="38"/>
      <c r="V61" s="37"/>
      <c r="W61" s="37"/>
      <c r="X61" s="37"/>
      <c r="Y61" s="38"/>
      <c r="Z61" s="36">
        <v>140100000</v>
      </c>
      <c r="AG61" s="56">
        <v>140100000</v>
      </c>
      <c r="AH61" s="55">
        <v>1328000000</v>
      </c>
      <c r="AI61" s="36">
        <v>161600000</v>
      </c>
      <c r="AJ61" s="37"/>
      <c r="AK61" s="38"/>
      <c r="AM61" s="37"/>
      <c r="AN61" s="37"/>
      <c r="AO61" s="38"/>
      <c r="AP61" s="49">
        <v>3400200000</v>
      </c>
      <c r="AQ61" s="54">
        <v>583800000</v>
      </c>
      <c r="AR61" s="54">
        <v>1674500000</v>
      </c>
      <c r="AS61" s="54"/>
      <c r="AT61" s="54"/>
      <c r="AU61" s="54"/>
      <c r="AV61" s="54"/>
      <c r="AW61" s="54"/>
      <c r="AX61" s="54"/>
      <c r="AY61" s="54"/>
      <c r="AZ61" s="54">
        <v>1141900000</v>
      </c>
      <c r="BA61" s="55">
        <v>3561800000</v>
      </c>
      <c r="BB61" s="55">
        <v>4889800000</v>
      </c>
      <c r="BC61" s="49">
        <v>829900000</v>
      </c>
      <c r="BD61" s="54"/>
      <c r="BE61" s="54"/>
      <c r="BF61" s="54"/>
      <c r="BG61" s="54">
        <v>829900000</v>
      </c>
      <c r="BH61" s="36">
        <v>399900000</v>
      </c>
      <c r="BI61" s="37"/>
      <c r="BJ61" s="37"/>
      <c r="BK61" s="38"/>
      <c r="BL61" s="49">
        <v>111200000</v>
      </c>
      <c r="BM61" s="54"/>
      <c r="BN61" s="54"/>
      <c r="BO61" s="54"/>
      <c r="BP61" s="54"/>
      <c r="BQ61" s="54">
        <v>111200000</v>
      </c>
      <c r="BR61" s="55">
        <v>1341000000</v>
      </c>
      <c r="BS61" s="36">
        <v>1387600000</v>
      </c>
      <c r="BT61" s="37"/>
      <c r="BU61" s="38"/>
      <c r="BV61" s="36">
        <v>814600000</v>
      </c>
      <c r="BW61" s="37"/>
      <c r="BX61" s="37"/>
      <c r="BY61" s="37"/>
      <c r="BZ61" s="37"/>
      <c r="CA61" s="37"/>
      <c r="CB61" s="37"/>
      <c r="CC61" s="37">
        <v>126800000</v>
      </c>
      <c r="CD61" s="37"/>
      <c r="CE61" s="37"/>
      <c r="CF61" s="38">
        <v>687800000</v>
      </c>
      <c r="CG61" s="55">
        <v>2202200000</v>
      </c>
      <c r="CH61" s="57">
        <v>3543200000</v>
      </c>
      <c r="CI61" s="49">
        <v>0</v>
      </c>
      <c r="CJ61" s="36">
        <v>1180100000</v>
      </c>
      <c r="CK61" s="37"/>
      <c r="CL61" s="37"/>
      <c r="CM61" s="38"/>
      <c r="CN61" s="54">
        <v>-2035700000</v>
      </c>
      <c r="CO61" s="54">
        <v>2302600000</v>
      </c>
      <c r="CP61" s="54">
        <v>-100400000</v>
      </c>
      <c r="CQ61" s="58">
        <v>1346600000</v>
      </c>
      <c r="CR61" s="37"/>
      <c r="CS61" s="56">
        <v>1346600000</v>
      </c>
      <c r="CT61" s="55">
        <v>4889800000</v>
      </c>
    </row>
    <row r="62" spans="1:98" x14ac:dyDescent="0.2">
      <c r="A62" s="52" t="s">
        <v>191</v>
      </c>
      <c r="B62" s="52" t="s">
        <v>192</v>
      </c>
      <c r="C62" s="52" t="str">
        <f>VLOOKUP(A62,'[1]S&amp;P 500 Wikipedia'!A:D,3,FALSE)</f>
        <v>Financials</v>
      </c>
      <c r="D62" s="52">
        <v>71306</v>
      </c>
      <c r="E62" s="52" t="s">
        <v>16</v>
      </c>
      <c r="F62" s="52">
        <v>2019</v>
      </c>
      <c r="G62" s="52" t="s">
        <v>17</v>
      </c>
      <c r="H62" s="53">
        <v>43830</v>
      </c>
      <c r="I62" s="53">
        <v>43885</v>
      </c>
      <c r="J62" s="53">
        <v>43885</v>
      </c>
      <c r="K62" s="54">
        <v>3259440</v>
      </c>
      <c r="L62" s="54">
        <v>3259440</v>
      </c>
      <c r="M62" s="52" t="s">
        <v>193</v>
      </c>
      <c r="N62" s="36">
        <v>64175000000</v>
      </c>
      <c r="O62" s="37">
        <v>64175000000</v>
      </c>
      <c r="P62" s="38"/>
      <c r="Q62" s="36">
        <v>49945000000</v>
      </c>
      <c r="R62" s="37"/>
      <c r="S62" s="38"/>
      <c r="U62" s="36">
        <v>19852000000</v>
      </c>
      <c r="V62" s="37"/>
      <c r="W62" s="37"/>
      <c r="X62" s="37"/>
      <c r="Y62" s="38"/>
      <c r="Z62" s="36">
        <v>67239000000</v>
      </c>
      <c r="AG62" s="56">
        <v>67239000000</v>
      </c>
      <c r="AH62" s="55">
        <v>201211000000</v>
      </c>
      <c r="AI62" s="36">
        <v>174341000000</v>
      </c>
      <c r="AJ62" s="37"/>
      <c r="AK62" s="38"/>
      <c r="AL62" s="36">
        <v>284217000000</v>
      </c>
      <c r="AM62" s="37">
        <v>284217000000</v>
      </c>
      <c r="AN62" s="37"/>
      <c r="AO62" s="38"/>
      <c r="AP62" s="49">
        <v>157960000000</v>
      </c>
      <c r="AQ62" s="54"/>
      <c r="AR62" s="54">
        <v>81882000000</v>
      </c>
      <c r="AS62" s="54">
        <v>31051000000</v>
      </c>
      <c r="AT62" s="54"/>
      <c r="AU62" s="54"/>
      <c r="AV62" s="54"/>
      <c r="AW62" s="54"/>
      <c r="AX62" s="54"/>
      <c r="AY62" s="54"/>
      <c r="AZ62" s="54">
        <v>45027000000</v>
      </c>
      <c r="BA62" s="55">
        <v>616518000000</v>
      </c>
      <c r="BB62" s="55">
        <v>817729000000</v>
      </c>
      <c r="BC62" s="49">
        <v>42319000000</v>
      </c>
      <c r="BD62" s="54"/>
      <c r="BE62" s="54"/>
      <c r="BF62" s="54"/>
      <c r="BG62" s="54"/>
      <c r="BI62" s="37"/>
      <c r="BJ62" s="37"/>
      <c r="BK62" s="38"/>
      <c r="BL62" s="49">
        <v>47722000000</v>
      </c>
      <c r="BM62" s="54"/>
      <c r="BN62" s="54"/>
      <c r="BO62" s="54"/>
      <c r="BP62" s="54"/>
      <c r="BQ62" s="54">
        <v>47722000000</v>
      </c>
      <c r="BR62" s="55">
        <v>90041000000</v>
      </c>
      <c r="BS62" s="36">
        <v>103368000000</v>
      </c>
      <c r="BT62" s="37"/>
      <c r="BU62" s="38"/>
      <c r="BV62" s="36">
        <v>195757000000</v>
      </c>
      <c r="BW62" s="37"/>
      <c r="BX62" s="37"/>
      <c r="BY62" s="37"/>
      <c r="BZ62" s="37"/>
      <c r="CA62" s="37"/>
      <c r="CB62" s="37"/>
      <c r="CC62" s="37">
        <v>66799000000</v>
      </c>
      <c r="CD62" s="37"/>
      <c r="CE62" s="37"/>
      <c r="CF62" s="38">
        <v>128958000000</v>
      </c>
      <c r="CG62" s="55">
        <v>299125000000</v>
      </c>
      <c r="CH62" s="57">
        <v>389166000000</v>
      </c>
      <c r="CJ62" s="36">
        <v>35666000000</v>
      </c>
      <c r="CK62" s="37"/>
      <c r="CL62" s="37"/>
      <c r="CM62" s="38"/>
      <c r="CN62" s="54">
        <v>-8125000000</v>
      </c>
      <c r="CO62" s="54">
        <v>402493000000</v>
      </c>
      <c r="CP62" s="54">
        <v>-5243000000</v>
      </c>
      <c r="CQ62" s="58">
        <v>424791000000</v>
      </c>
      <c r="CR62" s="37">
        <v>3772000000</v>
      </c>
      <c r="CS62" s="56">
        <v>428563000000</v>
      </c>
      <c r="CT62" s="55">
        <v>817729000000</v>
      </c>
    </row>
    <row r="63" spans="1:98" x14ac:dyDescent="0.2">
      <c r="A63" s="52" t="s">
        <v>218</v>
      </c>
      <c r="B63" s="52" t="s">
        <v>219</v>
      </c>
      <c r="C63" s="52" t="str">
        <f>VLOOKUP(A63,'[1]S&amp;P 500 Wikipedia'!A:D,3,FALSE)</f>
        <v>Health Care</v>
      </c>
      <c r="D63" s="52">
        <v>239516</v>
      </c>
      <c r="E63" s="52" t="s">
        <v>16</v>
      </c>
      <c r="F63" s="52">
        <v>2019</v>
      </c>
      <c r="G63" s="52" t="s">
        <v>17</v>
      </c>
      <c r="H63" s="53">
        <v>43830</v>
      </c>
      <c r="I63" s="53">
        <v>43886</v>
      </c>
      <c r="J63" s="53">
        <v>43886</v>
      </c>
      <c r="K63" s="54">
        <v>1394200000</v>
      </c>
      <c r="L63" s="54">
        <v>1413200000</v>
      </c>
      <c r="M63" s="52" t="s">
        <v>220</v>
      </c>
      <c r="N63" s="36">
        <v>217000000</v>
      </c>
      <c r="O63" s="37">
        <v>217000000</v>
      </c>
      <c r="P63" s="38"/>
      <c r="Q63" s="36">
        <v>1828000000</v>
      </c>
      <c r="R63" s="37">
        <v>1828000000</v>
      </c>
      <c r="S63" s="38"/>
      <c r="U63" s="36">
        <v>1579000000</v>
      </c>
      <c r="V63" s="37"/>
      <c r="W63" s="37"/>
      <c r="X63" s="37"/>
      <c r="Y63" s="38"/>
      <c r="Z63" s="36">
        <v>1075000000</v>
      </c>
      <c r="AD63" s="55">
        <v>195000000</v>
      </c>
      <c r="AG63" s="56">
        <v>880000000</v>
      </c>
      <c r="AH63" s="55">
        <v>4699000000</v>
      </c>
      <c r="AI63" s="36">
        <v>2079000000</v>
      </c>
      <c r="AJ63" s="37"/>
      <c r="AK63" s="38"/>
      <c r="AM63" s="37"/>
      <c r="AN63" s="37"/>
      <c r="AO63" s="38"/>
      <c r="AP63" s="49">
        <v>23787000000</v>
      </c>
      <c r="AQ63" s="54"/>
      <c r="AR63" s="54">
        <v>10176000000</v>
      </c>
      <c r="AS63" s="54">
        <v>7886000000</v>
      </c>
      <c r="AT63" s="54"/>
      <c r="AU63" s="54">
        <v>4196000000</v>
      </c>
      <c r="AV63" s="54"/>
      <c r="AW63" s="54"/>
      <c r="AX63" s="54"/>
      <c r="AY63" s="54"/>
      <c r="AZ63" s="54">
        <v>1529000000</v>
      </c>
      <c r="BA63" s="55">
        <v>25866000000</v>
      </c>
      <c r="BB63" s="55">
        <v>30565000000</v>
      </c>
      <c r="BC63" s="49">
        <v>2651000000</v>
      </c>
      <c r="BD63" s="54">
        <v>542000000</v>
      </c>
      <c r="BE63" s="54"/>
      <c r="BF63" s="54"/>
      <c r="BG63" s="54">
        <v>2109000000</v>
      </c>
      <c r="BH63" s="36">
        <v>1416000000</v>
      </c>
      <c r="BI63" s="37"/>
      <c r="BJ63" s="37"/>
      <c r="BK63" s="38"/>
      <c r="BL63" s="49">
        <v>800000000</v>
      </c>
      <c r="BM63" s="54"/>
      <c r="BN63" s="54"/>
      <c r="BO63" s="54"/>
      <c r="BP63" s="54"/>
      <c r="BQ63" s="54">
        <v>800000000</v>
      </c>
      <c r="BR63" s="55">
        <v>4867000000</v>
      </c>
      <c r="BS63" s="36">
        <v>8592000000</v>
      </c>
      <c r="BT63" s="37"/>
      <c r="BU63" s="38"/>
      <c r="BV63" s="36">
        <v>3230000000</v>
      </c>
      <c r="BW63" s="37"/>
      <c r="BX63" s="37"/>
      <c r="BY63" s="37"/>
      <c r="BZ63" s="37"/>
      <c r="CA63" s="37"/>
      <c r="CB63" s="37"/>
      <c r="CC63" s="37">
        <v>595000000</v>
      </c>
      <c r="CD63" s="37"/>
      <c r="CE63" s="37"/>
      <c r="CF63" s="38">
        <v>2635000000</v>
      </c>
      <c r="CG63" s="55">
        <v>11822000000</v>
      </c>
      <c r="CH63" s="57">
        <v>16689000000</v>
      </c>
      <c r="CI63" s="49">
        <v>0</v>
      </c>
      <c r="CJ63" s="36">
        <v>17577000000</v>
      </c>
      <c r="CK63" s="37">
        <v>16000000</v>
      </c>
      <c r="CL63" s="37">
        <v>17561000000</v>
      </c>
      <c r="CM63" s="38"/>
      <c r="CN63" s="54">
        <v>-1717000000</v>
      </c>
      <c r="CO63" s="54">
        <v>-2253000000</v>
      </c>
      <c r="CP63" s="54">
        <v>270000000</v>
      </c>
      <c r="CQ63" s="58">
        <v>13877000000</v>
      </c>
      <c r="CR63" s="37"/>
      <c r="CS63" s="56">
        <v>13877000000</v>
      </c>
      <c r="CT63" s="55">
        <v>30566000000</v>
      </c>
    </row>
    <row r="64" spans="1:98" x14ac:dyDescent="0.2">
      <c r="A64" s="52" t="s">
        <v>212</v>
      </c>
      <c r="B64" s="52" t="s">
        <v>213</v>
      </c>
      <c r="C64" s="52" t="str">
        <f>VLOOKUP(A64,'[1]S&amp;P 500 Wikipedia'!A:D,3,FALSE)</f>
        <v>Consumer Discretionary</v>
      </c>
      <c r="D64" s="52">
        <v>70746</v>
      </c>
      <c r="E64" s="52" t="s">
        <v>16</v>
      </c>
      <c r="F64" s="52">
        <v>2019</v>
      </c>
      <c r="G64" s="52" t="s">
        <v>17</v>
      </c>
      <c r="H64" s="53">
        <v>43830</v>
      </c>
      <c r="I64" s="53">
        <v>43874</v>
      </c>
      <c r="J64" s="53">
        <v>43874</v>
      </c>
      <c r="K64" s="54">
        <v>205300000</v>
      </c>
      <c r="L64" s="54">
        <v>207000000</v>
      </c>
      <c r="M64" s="52" t="s">
        <v>214</v>
      </c>
      <c r="N64" s="36">
        <v>832000000</v>
      </c>
      <c r="O64" s="37">
        <v>832000000</v>
      </c>
      <c r="P64" s="38"/>
      <c r="Q64" s="36">
        <v>1921000000</v>
      </c>
      <c r="R64" s="37">
        <v>1921000000</v>
      </c>
      <c r="S64" s="38"/>
      <c r="U64" s="36">
        <v>807000000</v>
      </c>
      <c r="V64" s="37"/>
      <c r="W64" s="37"/>
      <c r="X64" s="37"/>
      <c r="Y64" s="38"/>
      <c r="Z64" s="36">
        <v>276000000</v>
      </c>
      <c r="AA64" s="55">
        <v>276000000</v>
      </c>
      <c r="AC64" s="55">
        <v>0</v>
      </c>
      <c r="AH64" s="55">
        <v>3836000000</v>
      </c>
      <c r="AI64" s="36">
        <v>2925000000</v>
      </c>
      <c r="AJ64" s="37"/>
      <c r="AK64" s="38"/>
      <c r="AL64" s="36">
        <v>318000000</v>
      </c>
      <c r="AM64" s="37"/>
      <c r="AN64" s="37"/>
      <c r="AO64" s="38"/>
      <c r="AP64" s="49">
        <v>2623000000</v>
      </c>
      <c r="AQ64" s="54"/>
      <c r="AR64" s="54">
        <v>1842000000</v>
      </c>
      <c r="AS64" s="54">
        <v>402000000</v>
      </c>
      <c r="AT64" s="54"/>
      <c r="AU64" s="54"/>
      <c r="AV64" s="54"/>
      <c r="AW64" s="54"/>
      <c r="AX64" s="54"/>
      <c r="AY64" s="54"/>
      <c r="AZ64" s="54">
        <v>379000000</v>
      </c>
      <c r="BA64" s="55">
        <v>5866000000</v>
      </c>
      <c r="BB64" s="55">
        <v>9702000000</v>
      </c>
      <c r="BC64" s="49">
        <v>2043000000</v>
      </c>
      <c r="BD64" s="54">
        <v>1977000000</v>
      </c>
      <c r="BE64" s="54">
        <v>66000000</v>
      </c>
      <c r="BF64" s="54"/>
      <c r="BG64" s="54"/>
      <c r="BH64" s="36">
        <v>286000000</v>
      </c>
      <c r="BI64" s="37">
        <v>286000000</v>
      </c>
      <c r="BJ64" s="37"/>
      <c r="BK64" s="38"/>
      <c r="BL64" s="49">
        <v>0</v>
      </c>
      <c r="BM64" s="54"/>
      <c r="BN64" s="54"/>
      <c r="BO64" s="54"/>
      <c r="BP64" s="54"/>
      <c r="BQ64" s="54">
        <v>0</v>
      </c>
      <c r="BR64" s="55">
        <v>2329000000</v>
      </c>
      <c r="BS64" s="36">
        <v>1674000000</v>
      </c>
      <c r="BT64" s="37"/>
      <c r="BU64" s="38"/>
      <c r="BV64" s="36">
        <v>855000000</v>
      </c>
      <c r="BW64" s="37"/>
      <c r="BX64" s="37">
        <v>306000000</v>
      </c>
      <c r="BY64" s="37"/>
      <c r="BZ64" s="37"/>
      <c r="CA64" s="37"/>
      <c r="CB64" s="37"/>
      <c r="CC64" s="37"/>
      <c r="CD64" s="37"/>
      <c r="CE64" s="37"/>
      <c r="CF64" s="38">
        <v>549000000</v>
      </c>
      <c r="CG64" s="55">
        <v>2529000000</v>
      </c>
      <c r="CH64" s="57">
        <v>4858000000</v>
      </c>
      <c r="CJ64" s="36">
        <v>1148000000</v>
      </c>
      <c r="CK64" s="37">
        <v>3000000</v>
      </c>
      <c r="CL64" s="37">
        <v>1145000000</v>
      </c>
      <c r="CM64" s="38"/>
      <c r="CN64" s="54">
        <v>-1657000000</v>
      </c>
      <c r="CO64" s="54">
        <v>5942000000</v>
      </c>
      <c r="CP64" s="54">
        <v>-727000000</v>
      </c>
      <c r="CQ64" s="58">
        <v>4706000000</v>
      </c>
      <c r="CR64" s="37">
        <v>138000000</v>
      </c>
      <c r="CS64" s="56">
        <v>4844000000</v>
      </c>
      <c r="CT64" s="55">
        <v>9702000000</v>
      </c>
    </row>
    <row r="65" spans="1:98" x14ac:dyDescent="0.2">
      <c r="A65" s="52" t="s">
        <v>215</v>
      </c>
      <c r="B65" s="52" t="s">
        <v>216</v>
      </c>
      <c r="C65" s="52" t="str">
        <f>VLOOKUP(A65,'[1]S&amp;P 500 Wikipedia'!A:D,3,FALSE)</f>
        <v>Real Estate</v>
      </c>
      <c r="D65" s="52">
        <v>70579</v>
      </c>
      <c r="E65" s="52" t="s">
        <v>16</v>
      </c>
      <c r="F65" s="52">
        <v>2019</v>
      </c>
      <c r="G65" s="52" t="s">
        <v>17</v>
      </c>
      <c r="H65" s="53">
        <v>43830</v>
      </c>
      <c r="I65" s="53">
        <v>43892</v>
      </c>
      <c r="J65" s="53">
        <v>43892</v>
      </c>
      <c r="K65" s="54">
        <v>154671000</v>
      </c>
      <c r="L65" s="54">
        <v>154994000</v>
      </c>
      <c r="M65" s="52" t="s">
        <v>217</v>
      </c>
      <c r="N65" s="36">
        <v>644950000</v>
      </c>
      <c r="O65" s="37">
        <v>644950000</v>
      </c>
      <c r="P65" s="38"/>
      <c r="Q65" s="36">
        <v>128727000</v>
      </c>
      <c r="R65" s="37"/>
      <c r="S65" s="38"/>
      <c r="V65" s="37"/>
      <c r="W65" s="37"/>
      <c r="X65" s="37"/>
      <c r="Y65" s="38"/>
      <c r="Z65" s="36">
        <v>432970000</v>
      </c>
      <c r="AG65" s="56">
        <v>432970000</v>
      </c>
      <c r="AH65" s="55">
        <v>1206647000</v>
      </c>
      <c r="AI65" s="36">
        <v>17236178000</v>
      </c>
      <c r="AJ65" s="37">
        <v>22502976000</v>
      </c>
      <c r="AK65" s="38">
        <v>-5266798000</v>
      </c>
      <c r="AL65" s="36">
        <v>36747000</v>
      </c>
      <c r="AM65" s="37"/>
      <c r="AN65" s="37"/>
      <c r="AO65" s="38"/>
      <c r="AP65" s="49">
        <v>2805333000</v>
      </c>
      <c r="AQ65" s="54"/>
      <c r="AR65" s="54"/>
      <c r="AS65" s="54"/>
      <c r="AT65" s="54">
        <v>41685000</v>
      </c>
      <c r="AU65" s="54"/>
      <c r="AV65" s="54"/>
      <c r="AW65" s="54"/>
      <c r="AX65" s="54"/>
      <c r="AY65" s="54">
        <v>955647000</v>
      </c>
      <c r="AZ65" s="54">
        <v>1808001000</v>
      </c>
      <c r="BA65" s="55">
        <v>20078258000</v>
      </c>
      <c r="BB65" s="55">
        <v>21284905000</v>
      </c>
      <c r="BC65" s="49">
        <v>638282000</v>
      </c>
      <c r="BD65" s="54">
        <v>377553000</v>
      </c>
      <c r="BE65" s="54"/>
      <c r="BF65" s="54">
        <v>260729000</v>
      </c>
      <c r="BG65" s="54"/>
      <c r="BH65" s="36">
        <v>11312867000</v>
      </c>
      <c r="BI65" s="37">
        <v>11312867000</v>
      </c>
      <c r="BJ65" s="37"/>
      <c r="BK65" s="38"/>
      <c r="BL65" s="49">
        <v>424222000</v>
      </c>
      <c r="BM65" s="54"/>
      <c r="BN65" s="54"/>
      <c r="BO65" s="54"/>
      <c r="BP65" s="54"/>
      <c r="BQ65" s="54">
        <v>424222000</v>
      </c>
      <c r="BR65" s="55">
        <v>12375371000</v>
      </c>
      <c r="BS65" s="36">
        <v>498939000</v>
      </c>
      <c r="BT65" s="37"/>
      <c r="BU65" s="38"/>
      <c r="BV65" s="36">
        <v>387994000</v>
      </c>
      <c r="BW65" s="37"/>
      <c r="BX65" s="37"/>
      <c r="BY65" s="37"/>
      <c r="BZ65" s="37"/>
      <c r="CA65" s="37"/>
      <c r="CB65" s="37"/>
      <c r="CC65" s="37"/>
      <c r="CD65" s="37"/>
      <c r="CE65" s="37"/>
      <c r="CF65" s="38">
        <v>387994000</v>
      </c>
      <c r="CG65" s="55">
        <v>886933000</v>
      </c>
      <c r="CH65" s="57">
        <v>13262304000</v>
      </c>
      <c r="CI65" s="49">
        <v>208365000</v>
      </c>
      <c r="CJ65" s="36">
        <v>6296267000</v>
      </c>
      <c r="CK65" s="37">
        <v>1548000</v>
      </c>
      <c r="CL65" s="37">
        <v>6294719000</v>
      </c>
      <c r="CM65" s="38"/>
      <c r="CN65" s="54">
        <v>-2722000</v>
      </c>
      <c r="CO65" s="54">
        <v>-760523000</v>
      </c>
      <c r="CP65" s="54">
        <v>-48335000</v>
      </c>
      <c r="CQ65" s="58">
        <v>5693052000</v>
      </c>
      <c r="CR65" s="37">
        <v>2329549000</v>
      </c>
      <c r="CS65" s="56">
        <v>8022601000</v>
      </c>
      <c r="CT65" s="55">
        <v>21284905000</v>
      </c>
    </row>
    <row r="66" spans="1:98" x14ac:dyDescent="0.2">
      <c r="A66" s="52" t="s">
        <v>322</v>
      </c>
      <c r="B66" s="52" t="s">
        <v>323</v>
      </c>
      <c r="C66" s="52" t="str">
        <f>VLOOKUP(A66,'[1]S&amp;P 500 Wikipedia'!A:D,3,FALSE)</f>
        <v>Consumer Staples</v>
      </c>
      <c r="D66" s="52">
        <v>326285</v>
      </c>
      <c r="E66" s="52" t="s">
        <v>16</v>
      </c>
      <c r="F66" s="52">
        <v>2020</v>
      </c>
      <c r="G66" s="52" t="s">
        <v>17</v>
      </c>
      <c r="H66" s="53">
        <v>43982</v>
      </c>
      <c r="I66" s="53">
        <v>44036</v>
      </c>
      <c r="J66" s="53">
        <v>44036</v>
      </c>
      <c r="K66" s="54">
        <v>487700000</v>
      </c>
      <c r="L66" s="54">
        <v>489400000</v>
      </c>
      <c r="M66" s="52" t="s">
        <v>324</v>
      </c>
      <c r="N66" s="36">
        <v>553300000</v>
      </c>
      <c r="O66" s="37">
        <v>553300000</v>
      </c>
      <c r="P66" s="38"/>
      <c r="Q66" s="36">
        <v>860800000</v>
      </c>
      <c r="R66" s="37">
        <v>860800000</v>
      </c>
      <c r="S66" s="38"/>
      <c r="U66" s="36">
        <v>1377900000</v>
      </c>
      <c r="V66" s="37"/>
      <c r="W66" s="37"/>
      <c r="X66" s="37"/>
      <c r="Y66" s="38"/>
      <c r="Z66" s="36">
        <v>93900000</v>
      </c>
      <c r="AA66" s="55">
        <v>93900000</v>
      </c>
      <c r="AH66" s="55">
        <v>2885900000</v>
      </c>
      <c r="AI66" s="36">
        <v>2389600000</v>
      </c>
      <c r="AJ66" s="37">
        <v>5189900000</v>
      </c>
      <c r="AK66" s="38">
        <v>-2800300000</v>
      </c>
      <c r="AM66" s="37"/>
      <c r="AN66" s="37"/>
      <c r="AO66" s="38"/>
      <c r="AP66" s="49">
        <v>17028500000</v>
      </c>
      <c r="AQ66" s="54">
        <v>4315700000</v>
      </c>
      <c r="AR66" s="54">
        <v>11436300000</v>
      </c>
      <c r="AS66" s="54"/>
      <c r="AT66" s="54"/>
      <c r="AU66" s="54"/>
      <c r="AV66" s="54"/>
      <c r="AW66" s="54"/>
      <c r="AX66" s="54"/>
      <c r="AY66" s="54"/>
      <c r="AZ66" s="54">
        <v>1276500000</v>
      </c>
      <c r="BA66" s="55">
        <v>19418100000</v>
      </c>
      <c r="BB66" s="55">
        <v>22304000000</v>
      </c>
      <c r="BC66" s="49">
        <v>2440800000</v>
      </c>
      <c r="BD66" s="54">
        <v>1525600000</v>
      </c>
      <c r="BE66" s="54"/>
      <c r="BF66" s="54"/>
      <c r="BG66" s="54">
        <v>915200000</v>
      </c>
      <c r="BH66" s="36">
        <v>846600000</v>
      </c>
      <c r="BI66" s="37">
        <v>1100000</v>
      </c>
      <c r="BJ66" s="37"/>
      <c r="BK66" s="38">
        <v>845500000</v>
      </c>
      <c r="BM66" s="54"/>
      <c r="BN66" s="54"/>
      <c r="BO66" s="54"/>
      <c r="BP66" s="54"/>
      <c r="BQ66" s="54"/>
      <c r="BR66" s="55">
        <v>3287400000</v>
      </c>
      <c r="BS66" s="36">
        <v>8900800000</v>
      </c>
      <c r="BT66" s="37">
        <v>8900800000</v>
      </c>
      <c r="BU66" s="38"/>
      <c r="BV66" s="36">
        <v>2165100000</v>
      </c>
      <c r="BW66" s="37"/>
      <c r="BX66" s="37"/>
      <c r="BY66" s="37"/>
      <c r="BZ66" s="37"/>
      <c r="CA66" s="37"/>
      <c r="CB66" s="37"/>
      <c r="CC66" s="37"/>
      <c r="CD66" s="37"/>
      <c r="CE66" s="37"/>
      <c r="CF66" s="38">
        <v>2165100000</v>
      </c>
      <c r="CG66" s="55">
        <v>11065900000</v>
      </c>
      <c r="CH66" s="57">
        <v>14353300000</v>
      </c>
      <c r="CJ66" s="36">
        <v>5244400000</v>
      </c>
      <c r="CK66" s="37">
        <v>2921200000</v>
      </c>
      <c r="CL66" s="37">
        <v>2323200000</v>
      </c>
      <c r="CM66" s="38"/>
      <c r="CN66" s="54">
        <v>-2729900000</v>
      </c>
      <c r="CO66" s="54">
        <v>5471200000</v>
      </c>
      <c r="CP66" s="54">
        <v>-109600000</v>
      </c>
      <c r="CQ66" s="58">
        <v>7876100000</v>
      </c>
      <c r="CR66" s="37">
        <v>74600000</v>
      </c>
      <c r="CS66" s="56">
        <v>7950700000</v>
      </c>
      <c r="CT66" s="55">
        <v>22304000000</v>
      </c>
    </row>
    <row r="67" spans="1:98" x14ac:dyDescent="0.2">
      <c r="A67" s="52" t="s">
        <v>245</v>
      </c>
      <c r="B67" s="52" t="s">
        <v>246</v>
      </c>
      <c r="C67" s="52" t="str">
        <f>VLOOKUP(A67,'[1]S&amp;P 500 Wikipedia'!A:D,3,FALSE)</f>
        <v>Health Care</v>
      </c>
      <c r="D67" s="52">
        <v>159950</v>
      </c>
      <c r="E67" s="52" t="s">
        <v>16</v>
      </c>
      <c r="F67" s="52">
        <v>2020</v>
      </c>
      <c r="G67" s="52" t="s">
        <v>17</v>
      </c>
      <c r="H67" s="53">
        <v>44012</v>
      </c>
      <c r="I67" s="53">
        <v>44056</v>
      </c>
      <c r="J67" s="53">
        <v>44056</v>
      </c>
      <c r="K67" s="54">
        <v>292000000</v>
      </c>
      <c r="L67" s="54">
        <v>288000000</v>
      </c>
      <c r="M67" s="52" t="s">
        <v>247</v>
      </c>
      <c r="N67" s="36">
        <v>2771000000</v>
      </c>
      <c r="O67" s="37">
        <v>2771000000</v>
      </c>
      <c r="P67" s="38"/>
      <c r="Q67" s="36">
        <v>8264000000</v>
      </c>
      <c r="R67" s="37">
        <v>8264000000</v>
      </c>
      <c r="S67" s="38"/>
      <c r="U67" s="36">
        <v>13198000000</v>
      </c>
      <c r="V67" s="37"/>
      <c r="W67" s="37"/>
      <c r="X67" s="37"/>
      <c r="Y67" s="38"/>
      <c r="Z67" s="36">
        <v>1707000000</v>
      </c>
      <c r="AA67" s="55">
        <v>1707000000</v>
      </c>
      <c r="AH67" s="55">
        <v>25940000000</v>
      </c>
      <c r="AI67" s="36">
        <v>2366000000</v>
      </c>
      <c r="AJ67" s="37"/>
      <c r="AK67" s="38"/>
      <c r="AM67" s="37"/>
      <c r="AN67" s="37"/>
      <c r="AO67" s="38"/>
      <c r="AP67" s="49">
        <v>12460000000</v>
      </c>
      <c r="AQ67" s="54"/>
      <c r="AR67" s="54">
        <v>11275000000</v>
      </c>
      <c r="AS67" s="54"/>
      <c r="AT67" s="54"/>
      <c r="AU67" s="54"/>
      <c r="AV67" s="54"/>
      <c r="AW67" s="54"/>
      <c r="AX67" s="54"/>
      <c r="AY67" s="54"/>
      <c r="AZ67" s="54">
        <v>1185000000</v>
      </c>
      <c r="BA67" s="55">
        <v>14826000000</v>
      </c>
      <c r="BB67" s="55">
        <v>40766000000</v>
      </c>
      <c r="BC67" s="49">
        <v>23605000000</v>
      </c>
      <c r="BD67" s="54">
        <v>21374000000</v>
      </c>
      <c r="BE67" s="54"/>
      <c r="BF67" s="54"/>
      <c r="BG67" s="54">
        <v>2231000000</v>
      </c>
      <c r="BH67" s="36">
        <v>10000000</v>
      </c>
      <c r="BI67" s="37"/>
      <c r="BJ67" s="37"/>
      <c r="BK67" s="38"/>
      <c r="BM67" s="54"/>
      <c r="BN67" s="54"/>
      <c r="BO67" s="54"/>
      <c r="BP67" s="54"/>
      <c r="BQ67" s="54"/>
      <c r="BR67" s="55">
        <v>23615000000</v>
      </c>
      <c r="BS67" s="36">
        <v>6765000000</v>
      </c>
      <c r="BT67" s="37"/>
      <c r="BU67" s="38"/>
      <c r="BV67" s="36">
        <v>8594000000</v>
      </c>
      <c r="BW67" s="37"/>
      <c r="BX67" s="37"/>
      <c r="BY67" s="37"/>
      <c r="BZ67" s="37"/>
      <c r="CA67" s="37"/>
      <c r="CB67" s="37"/>
      <c r="CC67" s="37"/>
      <c r="CD67" s="37"/>
      <c r="CE67" s="37"/>
      <c r="CF67" s="38"/>
      <c r="CG67" s="55">
        <v>15359000000</v>
      </c>
      <c r="CH67" s="57">
        <v>38974000000</v>
      </c>
      <c r="CI67" s="49">
        <v>0</v>
      </c>
      <c r="CJ67" s="36">
        <v>2789000000</v>
      </c>
      <c r="CK67" s="37"/>
      <c r="CL67" s="37"/>
      <c r="CM67" s="38"/>
      <c r="CN67" s="54">
        <v>-2066000000</v>
      </c>
      <c r="CO67" s="54">
        <v>1170000000</v>
      </c>
      <c r="CP67" s="54">
        <v>-104000000</v>
      </c>
      <c r="CQ67" s="58">
        <v>1789000000</v>
      </c>
      <c r="CR67" s="37">
        <v>3000000</v>
      </c>
      <c r="CS67" s="56">
        <v>1792000000</v>
      </c>
      <c r="CT67" s="55">
        <v>40766000000</v>
      </c>
    </row>
    <row r="68" spans="1:98" x14ac:dyDescent="0.2">
      <c r="A68" s="52" t="s">
        <v>254</v>
      </c>
      <c r="B68" s="52" t="s">
        <v>255</v>
      </c>
      <c r="C68" s="52" t="str">
        <f>VLOOKUP(A68,'[1]S&amp;P 500 Wikipedia'!A:D,3,FALSE)</f>
        <v>Industrials</v>
      </c>
      <c r="D68" s="52">
        <v>253953</v>
      </c>
      <c r="E68" s="52" t="s">
        <v>16</v>
      </c>
      <c r="F68" s="52">
        <v>2019</v>
      </c>
      <c r="G68" s="52" t="s">
        <v>17</v>
      </c>
      <c r="H68" s="53">
        <v>43830</v>
      </c>
      <c r="I68" s="53">
        <v>43880</v>
      </c>
      <c r="J68" s="53">
        <v>43880</v>
      </c>
      <c r="K68" s="54">
        <v>549900000</v>
      </c>
      <c r="L68" s="54">
        <v>556900000</v>
      </c>
      <c r="M68" s="52" t="s">
        <v>256</v>
      </c>
      <c r="N68" s="36">
        <v>8284000000</v>
      </c>
      <c r="O68" s="37">
        <v>8284000000</v>
      </c>
      <c r="P68" s="38"/>
      <c r="Q68" s="36">
        <v>8568000000</v>
      </c>
      <c r="R68" s="37">
        <v>8568000000</v>
      </c>
      <c r="S68" s="38"/>
      <c r="U68" s="36">
        <v>11266000000</v>
      </c>
      <c r="V68" s="37"/>
      <c r="W68" s="37"/>
      <c r="X68" s="37"/>
      <c r="Y68" s="38"/>
      <c r="Z68" s="36">
        <v>11075000000</v>
      </c>
      <c r="AA68" s="55">
        <v>1739000000</v>
      </c>
      <c r="AG68" s="56">
        <v>9336000000</v>
      </c>
      <c r="AH68" s="55">
        <v>39193000000</v>
      </c>
      <c r="AI68" s="36">
        <v>12904000000</v>
      </c>
      <c r="AJ68" s="37"/>
      <c r="AK68" s="38"/>
      <c r="AL68" s="36">
        <v>1193000000</v>
      </c>
      <c r="AM68" s="37"/>
      <c r="AN68" s="37"/>
      <c r="AO68" s="38"/>
      <c r="AP68" s="49">
        <v>25163000000</v>
      </c>
      <c r="AQ68" s="54">
        <v>1565000000</v>
      </c>
      <c r="AR68" s="54">
        <v>6196000000</v>
      </c>
      <c r="AS68" s="54"/>
      <c r="AT68" s="54"/>
      <c r="AU68" s="54">
        <v>1411000000</v>
      </c>
      <c r="AV68" s="54"/>
      <c r="AW68" s="54"/>
      <c r="AX68" s="54"/>
      <c r="AY68" s="54"/>
      <c r="AZ68" s="54">
        <v>15991000000</v>
      </c>
      <c r="BA68" s="55">
        <v>39260000000</v>
      </c>
      <c r="BB68" s="55">
        <v>78453000000</v>
      </c>
      <c r="BC68" s="49">
        <v>11919000000</v>
      </c>
      <c r="BD68" s="54">
        <v>5957000000</v>
      </c>
      <c r="BE68" s="54"/>
      <c r="BF68" s="54">
        <v>567000000</v>
      </c>
      <c r="BG68" s="54">
        <v>5395000000</v>
      </c>
      <c r="BH68" s="36">
        <v>11355000000</v>
      </c>
      <c r="BI68" s="37"/>
      <c r="BJ68" s="37"/>
      <c r="BK68" s="38"/>
      <c r="BL68" s="49">
        <v>3347000000</v>
      </c>
      <c r="BM68" s="54">
        <v>1187000000</v>
      </c>
      <c r="BN68" s="54"/>
      <c r="BO68" s="54"/>
      <c r="BP68" s="54"/>
      <c r="BQ68" s="54">
        <v>2160000000</v>
      </c>
      <c r="BR68" s="55">
        <v>26621000000</v>
      </c>
      <c r="BS68" s="36">
        <v>17140000000</v>
      </c>
      <c r="BT68" s="37"/>
      <c r="BU68" s="38"/>
      <c r="BV68" s="36">
        <v>20063000000</v>
      </c>
      <c r="BW68" s="37"/>
      <c r="BX68" s="37">
        <v>6599000000</v>
      </c>
      <c r="BY68" s="37"/>
      <c r="BZ68" s="37"/>
      <c r="CA68" s="37"/>
      <c r="CB68" s="37"/>
      <c r="CC68" s="37"/>
      <c r="CD68" s="37"/>
      <c r="CE68" s="37"/>
      <c r="CF68" s="38">
        <v>13464000000</v>
      </c>
      <c r="CG68" s="55">
        <v>37203000000</v>
      </c>
      <c r="CH68" s="57">
        <v>63824000000</v>
      </c>
      <c r="CJ68" s="36">
        <v>5935000000</v>
      </c>
      <c r="CK68" s="37"/>
      <c r="CL68" s="37"/>
      <c r="CM68" s="38"/>
      <c r="CN68" s="54">
        <v>-24217000000</v>
      </c>
      <c r="CO68" s="54">
        <v>34437000000</v>
      </c>
      <c r="CP68" s="54">
        <v>-1567000000</v>
      </c>
      <c r="CQ68" s="58">
        <v>14588000000</v>
      </c>
      <c r="CR68" s="37">
        <v>41000000</v>
      </c>
      <c r="CS68" s="56">
        <v>14629000000</v>
      </c>
      <c r="CT68" s="55">
        <v>78453000000</v>
      </c>
    </row>
    <row r="69" spans="1:98" x14ac:dyDescent="0.2">
      <c r="A69" s="52" t="s">
        <v>260</v>
      </c>
      <c r="B69" s="52" t="s">
        <v>261</v>
      </c>
      <c r="C69" s="52" t="str">
        <f>VLOOKUP(A69,'[1]S&amp;P 500 Wikipedia'!A:D,3,FALSE)</f>
        <v>Real Estate</v>
      </c>
      <c r="D69" s="52">
        <v>378105</v>
      </c>
      <c r="E69" s="52" t="s">
        <v>16</v>
      </c>
      <c r="F69" s="52">
        <v>2019</v>
      </c>
      <c r="G69" s="52" t="s">
        <v>17</v>
      </c>
      <c r="H69" s="53">
        <v>43830</v>
      </c>
      <c r="I69" s="53">
        <v>43892</v>
      </c>
      <c r="J69" s="53">
        <v>43892</v>
      </c>
      <c r="K69" s="54">
        <v>334735967</v>
      </c>
      <c r="L69" s="54">
        <v>340323972</v>
      </c>
      <c r="M69" s="52" t="s">
        <v>262</v>
      </c>
      <c r="N69" s="36">
        <v>971781000</v>
      </c>
      <c r="O69" s="37">
        <v>971781000</v>
      </c>
      <c r="P69" s="38"/>
      <c r="Q69" s="36">
        <v>4466674000</v>
      </c>
      <c r="R69" s="37">
        <v>4466674000</v>
      </c>
      <c r="S69" s="38"/>
      <c r="V69" s="37"/>
      <c r="W69" s="37"/>
      <c r="X69" s="37"/>
      <c r="Y69" s="38"/>
      <c r="Z69" s="36">
        <v>2096009000</v>
      </c>
      <c r="AA69" s="55">
        <v>282741000</v>
      </c>
      <c r="AE69" s="55">
        <v>93915000</v>
      </c>
      <c r="AG69" s="56">
        <v>1719353000</v>
      </c>
      <c r="AH69" s="55">
        <v>7534464000</v>
      </c>
      <c r="AI69" s="36">
        <v>836206000</v>
      </c>
      <c r="AJ69" s="37"/>
      <c r="AK69" s="38"/>
      <c r="AM69" s="37"/>
      <c r="AN69" s="37"/>
      <c r="AO69" s="38"/>
      <c r="AP69" s="49">
        <v>7826526000</v>
      </c>
      <c r="AQ69" s="54"/>
      <c r="AR69" s="54">
        <v>3753493000</v>
      </c>
      <c r="AS69" s="54">
        <v>1379546000</v>
      </c>
      <c r="AT69" s="54"/>
      <c r="AU69" s="54">
        <v>213000000</v>
      </c>
      <c r="AV69" s="54"/>
      <c r="AW69" s="54"/>
      <c r="AX69" s="54"/>
      <c r="AY69" s="54">
        <v>426711000</v>
      </c>
      <c r="AZ69" s="54">
        <v>2053776000</v>
      </c>
      <c r="BA69" s="55">
        <v>8662732000</v>
      </c>
      <c r="BB69" s="55">
        <v>16197196000</v>
      </c>
      <c r="BC69" s="49">
        <v>5053255000</v>
      </c>
      <c r="BD69" s="54">
        <v>2436084000</v>
      </c>
      <c r="BE69" s="54">
        <v>30207000</v>
      </c>
      <c r="BF69" s="54"/>
      <c r="BG69" s="54">
        <v>2586964000</v>
      </c>
      <c r="BH69" s="36">
        <v>983523000</v>
      </c>
      <c r="BI69" s="37">
        <v>981709000</v>
      </c>
      <c r="BJ69" s="37"/>
      <c r="BK69" s="38">
        <v>1814000</v>
      </c>
      <c r="BL69" s="49">
        <v>399673000</v>
      </c>
      <c r="BM69" s="54"/>
      <c r="BN69" s="54"/>
      <c r="BO69" s="54"/>
      <c r="BP69" s="54"/>
      <c r="BQ69" s="54">
        <v>399673000</v>
      </c>
      <c r="BR69" s="55">
        <v>6436451000</v>
      </c>
      <c r="BS69" s="36">
        <v>1761245000</v>
      </c>
      <c r="BT69" s="37">
        <v>1761245000</v>
      </c>
      <c r="BU69" s="38"/>
      <c r="BV69" s="36">
        <v>1726388000</v>
      </c>
      <c r="BW69" s="37"/>
      <c r="BX69" s="37"/>
      <c r="BY69" s="37"/>
      <c r="BZ69" s="37"/>
      <c r="CA69" s="37"/>
      <c r="CB69" s="37"/>
      <c r="CC69" s="37">
        <v>214206000</v>
      </c>
      <c r="CD69" s="37"/>
      <c r="CE69" s="37"/>
      <c r="CF69" s="38">
        <v>1512182000</v>
      </c>
      <c r="CG69" s="55">
        <v>3487633000</v>
      </c>
      <c r="CH69" s="57">
        <v>9924084000</v>
      </c>
      <c r="CJ69" s="36">
        <v>1119292000</v>
      </c>
      <c r="CK69" s="37">
        <v>3348000</v>
      </c>
      <c r="CL69" s="37">
        <v>1115944000</v>
      </c>
      <c r="CM69" s="38"/>
      <c r="CN69" s="54"/>
      <c r="CO69" s="54">
        <v>5793149000</v>
      </c>
      <c r="CP69" s="54">
        <v>-679748000</v>
      </c>
      <c r="CQ69" s="58">
        <v>6232693000</v>
      </c>
      <c r="CR69" s="37">
        <v>40419000</v>
      </c>
      <c r="CS69" s="56">
        <v>6273112000</v>
      </c>
      <c r="CT69" s="55">
        <v>16197196000</v>
      </c>
    </row>
    <row r="70" spans="1:98" x14ac:dyDescent="0.2">
      <c r="A70" s="52" t="s">
        <v>257</v>
      </c>
      <c r="B70" s="52" t="s">
        <v>258</v>
      </c>
      <c r="C70" s="52" t="str">
        <f>VLOOKUP(A70,'[1]S&amp;P 500 Wikipedia'!A:D,3,FALSE)</f>
        <v>Financials</v>
      </c>
      <c r="D70" s="52">
        <v>120616</v>
      </c>
      <c r="E70" s="52" t="s">
        <v>16</v>
      </c>
      <c r="F70" s="52">
        <v>2019</v>
      </c>
      <c r="G70" s="52" t="s">
        <v>17</v>
      </c>
      <c r="H70" s="53">
        <v>43830</v>
      </c>
      <c r="I70" s="53">
        <v>43882</v>
      </c>
      <c r="J70" s="53">
        <v>43882</v>
      </c>
      <c r="K70" s="54">
        <v>111000000</v>
      </c>
      <c r="L70" s="54">
        <v>112000000</v>
      </c>
      <c r="M70" s="52" t="s">
        <v>259</v>
      </c>
      <c r="N70" s="36">
        <v>300300000</v>
      </c>
      <c r="O70" s="37">
        <v>229300000</v>
      </c>
      <c r="P70" s="38">
        <v>71000000</v>
      </c>
      <c r="Q70" s="36">
        <v>234700000</v>
      </c>
      <c r="R70" s="37">
        <v>234700000</v>
      </c>
      <c r="S70" s="38"/>
      <c r="V70" s="37"/>
      <c r="W70" s="37"/>
      <c r="X70" s="37"/>
      <c r="Y70" s="38"/>
      <c r="Z70" s="36">
        <v>72600000</v>
      </c>
      <c r="AE70" s="55">
        <v>56800000</v>
      </c>
      <c r="AG70" s="56">
        <v>15800000</v>
      </c>
      <c r="AH70" s="55">
        <v>607600000</v>
      </c>
      <c r="AI70" s="36">
        <v>121500000</v>
      </c>
      <c r="AJ70" s="37">
        <v>121500000</v>
      </c>
      <c r="AK70" s="38"/>
      <c r="AM70" s="37"/>
      <c r="AN70" s="37"/>
      <c r="AO70" s="38"/>
      <c r="AP70" s="49">
        <v>4384800000</v>
      </c>
      <c r="AQ70" s="54">
        <v>1589900000</v>
      </c>
      <c r="AR70" s="54">
        <v>2682100000</v>
      </c>
      <c r="AS70" s="54"/>
      <c r="AT70" s="54"/>
      <c r="AU70" s="54"/>
      <c r="AV70" s="54"/>
      <c r="AW70" s="54"/>
      <c r="AX70" s="54"/>
      <c r="AY70" s="54">
        <v>61200000</v>
      </c>
      <c r="AZ70" s="54">
        <v>51600000</v>
      </c>
      <c r="BA70" s="55">
        <v>4506300000</v>
      </c>
      <c r="BB70" s="55">
        <v>5113900000</v>
      </c>
      <c r="BC70" s="49">
        <v>175900000</v>
      </c>
      <c r="BD70" s="54">
        <v>171900000</v>
      </c>
      <c r="BE70" s="54">
        <v>4000000</v>
      </c>
      <c r="BF70" s="54"/>
      <c r="BG70" s="54"/>
      <c r="BI70" s="37"/>
      <c r="BJ70" s="37"/>
      <c r="BK70" s="38"/>
      <c r="BL70" s="49">
        <v>105700000</v>
      </c>
      <c r="BM70" s="54">
        <v>4500000</v>
      </c>
      <c r="BN70" s="54"/>
      <c r="BO70" s="54"/>
      <c r="BP70" s="54"/>
      <c r="BQ70" s="54">
        <v>101200000</v>
      </c>
      <c r="BR70" s="55">
        <v>281600000</v>
      </c>
      <c r="BS70" s="36">
        <v>867600000</v>
      </c>
      <c r="BT70" s="37"/>
      <c r="BU70" s="38"/>
      <c r="BV70" s="36">
        <v>609100000</v>
      </c>
      <c r="BW70" s="37"/>
      <c r="BX70" s="37"/>
      <c r="BY70" s="37"/>
      <c r="BZ70" s="37"/>
      <c r="CA70" s="37"/>
      <c r="CB70" s="37"/>
      <c r="CC70" s="37">
        <v>535600000</v>
      </c>
      <c r="CD70" s="37"/>
      <c r="CE70" s="37"/>
      <c r="CF70" s="38">
        <v>73500000</v>
      </c>
      <c r="CG70" s="55">
        <v>1476700000</v>
      </c>
      <c r="CH70" s="57">
        <v>1758300000</v>
      </c>
      <c r="CI70" s="49">
        <v>0</v>
      </c>
      <c r="CJ70" s="36">
        <v>2692500000</v>
      </c>
      <c r="CK70" s="37"/>
      <c r="CL70" s="37"/>
      <c r="CM70" s="38"/>
      <c r="CN70" s="54">
        <v>-887100000</v>
      </c>
      <c r="CO70" s="54">
        <v>1512600000</v>
      </c>
      <c r="CP70" s="54">
        <v>37600000</v>
      </c>
      <c r="CQ70" s="58">
        <v>3355600000</v>
      </c>
      <c r="CR70" s="37"/>
      <c r="CS70" s="56">
        <v>3355600000</v>
      </c>
      <c r="CT70" s="55">
        <v>5113900000</v>
      </c>
    </row>
    <row r="71" spans="1:98" x14ac:dyDescent="0.2">
      <c r="A71" s="52" t="s">
        <v>349</v>
      </c>
      <c r="B71" s="52" t="s">
        <v>350</v>
      </c>
      <c r="C71" s="52" t="str">
        <f>VLOOKUP(A71,'[1]S&amp;P 500 Wikipedia'!A:D,3,FALSE)</f>
        <v>Real Estate</v>
      </c>
      <c r="D71" s="52">
        <v>378122</v>
      </c>
      <c r="E71" s="52" t="s">
        <v>16</v>
      </c>
      <c r="F71" s="52">
        <v>2019</v>
      </c>
      <c r="G71" s="52" t="s">
        <v>17</v>
      </c>
      <c r="H71" s="53">
        <v>43830</v>
      </c>
      <c r="I71" s="53">
        <v>43900</v>
      </c>
      <c r="J71" s="53">
        <v>43900</v>
      </c>
      <c r="K71" s="54">
        <v>417000000</v>
      </c>
      <c r="L71" s="54">
        <v>419000000</v>
      </c>
      <c r="M71" s="52" t="s">
        <v>351</v>
      </c>
      <c r="N71" s="36">
        <v>196000000</v>
      </c>
      <c r="O71" s="37">
        <v>196000000</v>
      </c>
      <c r="P71" s="38"/>
      <c r="Q71" s="36">
        <v>596000000</v>
      </c>
      <c r="R71" s="37">
        <v>596000000</v>
      </c>
      <c r="S71" s="38"/>
      <c r="V71" s="37"/>
      <c r="W71" s="37"/>
      <c r="X71" s="37"/>
      <c r="Y71" s="38"/>
      <c r="Z71" s="36">
        <v>412000000</v>
      </c>
      <c r="AA71" s="55">
        <v>107000000</v>
      </c>
      <c r="AG71" s="56">
        <v>305000000</v>
      </c>
      <c r="AH71" s="55">
        <v>1204000000</v>
      </c>
      <c r="AI71" s="36">
        <v>14666000000</v>
      </c>
      <c r="AJ71" s="37"/>
      <c r="AK71" s="38"/>
      <c r="AM71" s="37"/>
      <c r="AN71" s="37"/>
      <c r="AO71" s="38"/>
      <c r="AP71" s="49">
        <v>22587000000</v>
      </c>
      <c r="AQ71" s="54"/>
      <c r="AR71" s="54">
        <v>10078000000</v>
      </c>
      <c r="AS71" s="54">
        <v>72000000</v>
      </c>
      <c r="AT71" s="54"/>
      <c r="AU71" s="54"/>
      <c r="AV71" s="54"/>
      <c r="AW71" s="54"/>
      <c r="AX71" s="54"/>
      <c r="AY71" s="54"/>
      <c r="AZ71" s="54">
        <v>12437000000</v>
      </c>
      <c r="BA71" s="55">
        <v>37253000000</v>
      </c>
      <c r="BB71" s="55">
        <v>38457000000</v>
      </c>
      <c r="BC71" s="49">
        <v>503000000</v>
      </c>
      <c r="BD71" s="54">
        <v>334000000</v>
      </c>
      <c r="BE71" s="54"/>
      <c r="BF71" s="54"/>
      <c r="BG71" s="54">
        <v>169000000</v>
      </c>
      <c r="BH71" s="36">
        <v>100000000</v>
      </c>
      <c r="BI71" s="37"/>
      <c r="BJ71" s="37"/>
      <c r="BK71" s="38"/>
      <c r="BL71" s="49">
        <v>1317000000</v>
      </c>
      <c r="BM71" s="54">
        <v>657000000</v>
      </c>
      <c r="BN71" s="54"/>
      <c r="BO71" s="54"/>
      <c r="BP71" s="54"/>
      <c r="BQ71" s="54">
        <v>660000000</v>
      </c>
      <c r="BR71" s="55">
        <v>1920000000</v>
      </c>
      <c r="BS71" s="36">
        <v>18021000000</v>
      </c>
      <c r="BT71" s="37">
        <v>18021000000</v>
      </c>
      <c r="BU71" s="38"/>
      <c r="BV71" s="36">
        <v>8027000000</v>
      </c>
      <c r="BW71" s="37"/>
      <c r="BX71" s="37"/>
      <c r="BY71" s="37"/>
      <c r="BZ71" s="37"/>
      <c r="CA71" s="37"/>
      <c r="CB71" s="37"/>
      <c r="CC71" s="37"/>
      <c r="CD71" s="37"/>
      <c r="CE71" s="37"/>
      <c r="CF71" s="38">
        <v>8027000000</v>
      </c>
      <c r="CG71" s="55">
        <v>26048000000</v>
      </c>
      <c r="CH71" s="57">
        <v>27968000000</v>
      </c>
      <c r="CI71" s="49">
        <v>0</v>
      </c>
      <c r="CJ71" s="36">
        <v>17859000000</v>
      </c>
      <c r="CK71" s="37">
        <v>4000000</v>
      </c>
      <c r="CL71" s="37">
        <v>17855000000</v>
      </c>
      <c r="CM71" s="38"/>
      <c r="CN71" s="54"/>
      <c r="CO71" s="54">
        <v>-7365000000</v>
      </c>
      <c r="CP71" s="54">
        <v>-5000000</v>
      </c>
      <c r="CQ71" s="58">
        <v>10489000000</v>
      </c>
      <c r="CR71" s="37"/>
      <c r="CS71" s="56">
        <v>10489000000</v>
      </c>
      <c r="CT71" s="55">
        <v>38457000000</v>
      </c>
    </row>
    <row r="72" spans="1:98" x14ac:dyDescent="0.2">
      <c r="A72" s="52" t="s">
        <v>251</v>
      </c>
      <c r="B72" s="52" t="s">
        <v>252</v>
      </c>
      <c r="C72" s="52" t="str">
        <f>VLOOKUP(A72,'[1]S&amp;P 500 Wikipedia'!A:D,3,FALSE)</f>
        <v>Consumer Discretionary</v>
      </c>
      <c r="D72" s="52">
        <v>288836</v>
      </c>
      <c r="E72" s="52" t="s">
        <v>16</v>
      </c>
      <c r="F72" s="52">
        <v>2019</v>
      </c>
      <c r="G72" s="52" t="s">
        <v>17</v>
      </c>
      <c r="H72" s="53">
        <v>43799</v>
      </c>
      <c r="I72" s="53">
        <v>43858</v>
      </c>
      <c r="J72" s="53">
        <v>43858</v>
      </c>
      <c r="K72" s="54">
        <v>687000000</v>
      </c>
      <c r="L72" s="54">
        <v>689000000</v>
      </c>
      <c r="M72" s="52" t="s">
        <v>253</v>
      </c>
      <c r="N72" s="36">
        <v>518000000</v>
      </c>
      <c r="O72" s="37">
        <v>518000000</v>
      </c>
      <c r="P72" s="38"/>
      <c r="Q72" s="36">
        <v>444000000</v>
      </c>
      <c r="R72" s="37">
        <v>444000000</v>
      </c>
      <c r="S72" s="38"/>
      <c r="U72" s="36">
        <v>427000000</v>
      </c>
      <c r="V72" s="37"/>
      <c r="W72" s="37"/>
      <c r="X72" s="37"/>
      <c r="Y72" s="38"/>
      <c r="Z72" s="36">
        <v>671000000</v>
      </c>
      <c r="AA72" s="55">
        <v>671000000</v>
      </c>
      <c r="AH72" s="55">
        <v>2060000000</v>
      </c>
      <c r="AI72" s="36">
        <v>38131000000</v>
      </c>
      <c r="AJ72" s="37"/>
      <c r="AK72" s="38"/>
      <c r="AM72" s="37"/>
      <c r="AN72" s="37"/>
      <c r="AO72" s="38"/>
      <c r="AP72" s="49">
        <v>4869000000</v>
      </c>
      <c r="AQ72" s="54"/>
      <c r="AR72" s="54">
        <v>2912000000</v>
      </c>
      <c r="AS72" s="54">
        <v>1174000000</v>
      </c>
      <c r="AT72" s="54"/>
      <c r="AU72" s="54"/>
      <c r="AV72" s="54"/>
      <c r="AW72" s="54"/>
      <c r="AX72" s="54"/>
      <c r="AY72" s="54"/>
      <c r="AZ72" s="54">
        <v>783000000</v>
      </c>
      <c r="BA72" s="55">
        <v>43000000000</v>
      </c>
      <c r="BB72" s="55">
        <v>45060000000</v>
      </c>
      <c r="BC72" s="49">
        <v>2565000000</v>
      </c>
      <c r="BD72" s="54">
        <v>756000000</v>
      </c>
      <c r="BE72" s="54"/>
      <c r="BF72" s="54"/>
      <c r="BG72" s="54">
        <v>1809000000</v>
      </c>
      <c r="BH72" s="36">
        <v>1827000000</v>
      </c>
      <c r="BI72" s="37">
        <v>231000000</v>
      </c>
      <c r="BJ72" s="37"/>
      <c r="BK72" s="38">
        <v>1596000000</v>
      </c>
      <c r="BL72" s="49">
        <v>4735000000</v>
      </c>
      <c r="BM72" s="54"/>
      <c r="BN72" s="54"/>
      <c r="BO72" s="54"/>
      <c r="BP72" s="54"/>
      <c r="BQ72" s="54">
        <v>4735000000</v>
      </c>
      <c r="BR72" s="55">
        <v>9127000000</v>
      </c>
      <c r="BS72" s="36">
        <v>9675000000</v>
      </c>
      <c r="BT72" s="37"/>
      <c r="BU72" s="38"/>
      <c r="BV72" s="36">
        <v>890000000</v>
      </c>
      <c r="BW72" s="37"/>
      <c r="BX72" s="37"/>
      <c r="BY72" s="37"/>
      <c r="BZ72" s="37"/>
      <c r="CA72" s="37"/>
      <c r="CB72" s="37"/>
      <c r="CC72" s="37"/>
      <c r="CD72" s="37"/>
      <c r="CE72" s="37"/>
      <c r="CF72" s="38">
        <v>890000000</v>
      </c>
      <c r="CG72" s="55">
        <v>10565000000</v>
      </c>
      <c r="CH72" s="57">
        <v>19692000000</v>
      </c>
      <c r="CJ72" s="36">
        <v>9172000000</v>
      </c>
      <c r="CK72" s="37">
        <v>365000000</v>
      </c>
      <c r="CL72" s="37">
        <v>8807000000</v>
      </c>
      <c r="CM72" s="38"/>
      <c r="CN72" s="54">
        <v>-8394000000</v>
      </c>
      <c r="CO72" s="54">
        <v>26653000000</v>
      </c>
      <c r="CP72" s="54">
        <v>-2066000000</v>
      </c>
      <c r="CQ72" s="58">
        <v>25365000000</v>
      </c>
      <c r="CR72" s="37"/>
      <c r="CS72" s="56">
        <v>25365000000</v>
      </c>
      <c r="CT72" s="55">
        <v>45057000000</v>
      </c>
    </row>
    <row r="73" spans="1:98" x14ac:dyDescent="0.2">
      <c r="A73" s="52" t="s">
        <v>239</v>
      </c>
      <c r="B73" s="52" t="s">
        <v>240</v>
      </c>
      <c r="C73" s="52" t="str">
        <f>VLOOKUP(A73,'[1]S&amp;P 500 Wikipedia'!A:D,3,FALSE)</f>
        <v>Information Technology</v>
      </c>
      <c r="D73" s="52">
        <v>107614</v>
      </c>
      <c r="E73" s="52" t="s">
        <v>16</v>
      </c>
      <c r="F73" s="52">
        <v>2019</v>
      </c>
      <c r="G73" s="52" t="s">
        <v>17</v>
      </c>
      <c r="H73" s="53">
        <v>43830</v>
      </c>
      <c r="I73" s="53">
        <v>43885</v>
      </c>
      <c r="J73" s="53">
        <v>43885</v>
      </c>
      <c r="K73" s="54">
        <v>273402000</v>
      </c>
      <c r="L73" s="54">
        <v>279725000</v>
      </c>
      <c r="M73" s="52" t="s">
        <v>241</v>
      </c>
      <c r="N73" s="36">
        <v>705210000</v>
      </c>
      <c r="O73" s="37">
        <v>705210000</v>
      </c>
      <c r="P73" s="38"/>
      <c r="Q73" s="36">
        <v>304546000</v>
      </c>
      <c r="R73" s="37">
        <v>304546000</v>
      </c>
      <c r="S73" s="38"/>
      <c r="U73" s="36">
        <v>55802000</v>
      </c>
      <c r="V73" s="37"/>
      <c r="W73" s="37"/>
      <c r="X73" s="37"/>
      <c r="Y73" s="38"/>
      <c r="Z73" s="36">
        <v>103785000</v>
      </c>
      <c r="AA73" s="55">
        <v>103785000</v>
      </c>
      <c r="AH73" s="55">
        <v>1169343000</v>
      </c>
      <c r="AI73" s="36">
        <v>275855000</v>
      </c>
      <c r="AJ73" s="37"/>
      <c r="AK73" s="38"/>
      <c r="AM73" s="37"/>
      <c r="AN73" s="37"/>
      <c r="AO73" s="38"/>
      <c r="AP73" s="49">
        <v>1912027000</v>
      </c>
      <c r="AQ73" s="54">
        <v>172375000</v>
      </c>
      <c r="AR73" s="54">
        <v>661856000</v>
      </c>
      <c r="AS73" s="54"/>
      <c r="AT73" s="54"/>
      <c r="AU73" s="54">
        <v>732367000</v>
      </c>
      <c r="AV73" s="54"/>
      <c r="AW73" s="54"/>
      <c r="AX73" s="54"/>
      <c r="AY73" s="54"/>
      <c r="AZ73" s="54">
        <v>345429000</v>
      </c>
      <c r="BA73" s="55">
        <v>2187882000</v>
      </c>
      <c r="BB73" s="55">
        <v>3357225000</v>
      </c>
      <c r="BC73" s="49">
        <v>316908000</v>
      </c>
      <c r="BD73" s="54"/>
      <c r="BE73" s="54"/>
      <c r="BF73" s="54"/>
      <c r="BG73" s="54"/>
      <c r="BI73" s="37"/>
      <c r="BJ73" s="37"/>
      <c r="BK73" s="38"/>
      <c r="BL73" s="49">
        <v>355483000</v>
      </c>
      <c r="BM73" s="54">
        <v>355483000</v>
      </c>
      <c r="BN73" s="54"/>
      <c r="BO73" s="54"/>
      <c r="BP73" s="54"/>
      <c r="BQ73" s="54">
        <v>0</v>
      </c>
      <c r="BR73" s="55">
        <v>672391000</v>
      </c>
      <c r="BS73" s="36">
        <v>346019000</v>
      </c>
      <c r="BT73" s="37"/>
      <c r="BU73" s="38"/>
      <c r="BV73" s="36">
        <v>235921000</v>
      </c>
      <c r="BW73" s="37"/>
      <c r="BX73" s="37"/>
      <c r="BY73" s="37"/>
      <c r="BZ73" s="37"/>
      <c r="CA73" s="37"/>
      <c r="CB73" s="37">
        <v>73400000</v>
      </c>
      <c r="CC73" s="37"/>
      <c r="CD73" s="37"/>
      <c r="CE73" s="37"/>
      <c r="CF73" s="38">
        <v>162521000</v>
      </c>
      <c r="CG73" s="55">
        <v>581940000</v>
      </c>
      <c r="CH73" s="57">
        <v>1254331000</v>
      </c>
      <c r="CI73" s="49">
        <v>0</v>
      </c>
      <c r="CJ73" s="36">
        <v>2046237000</v>
      </c>
      <c r="CK73" s="37"/>
      <c r="CL73" s="37"/>
      <c r="CM73" s="38"/>
      <c r="CN73" s="54">
        <v>-1668105000</v>
      </c>
      <c r="CO73" s="54">
        <v>1761688000</v>
      </c>
      <c r="CP73" s="54">
        <v>-36926000</v>
      </c>
      <c r="CQ73" s="58">
        <v>2102894000</v>
      </c>
      <c r="CR73" s="37"/>
      <c r="CS73" s="56">
        <v>2102894000</v>
      </c>
      <c r="CT73" s="55">
        <v>3357225000</v>
      </c>
    </row>
    <row r="74" spans="1:98" x14ac:dyDescent="0.2">
      <c r="A74" s="52" t="s">
        <v>263</v>
      </c>
      <c r="B74" s="52" t="s">
        <v>263</v>
      </c>
      <c r="C74" s="52" t="str">
        <f>VLOOKUP(A74,'[1]S&amp;P 500 Wikipedia'!A:D,3,FALSE)</f>
        <v>Information Technology</v>
      </c>
      <c r="D74" s="52">
        <v>683318</v>
      </c>
      <c r="E74" s="52" t="s">
        <v>16</v>
      </c>
      <c r="F74" s="52">
        <v>2019</v>
      </c>
      <c r="G74" s="52" t="s">
        <v>17</v>
      </c>
      <c r="H74" s="53">
        <v>43830</v>
      </c>
      <c r="I74" s="53">
        <v>43889</v>
      </c>
      <c r="J74" s="53">
        <v>43889</v>
      </c>
      <c r="K74" s="54">
        <v>143200000</v>
      </c>
      <c r="L74" s="54">
        <v>146500000</v>
      </c>
      <c r="M74" s="52" t="s">
        <v>264</v>
      </c>
      <c r="N74" s="36">
        <v>154000000</v>
      </c>
      <c r="O74" s="37">
        <v>154000000</v>
      </c>
      <c r="P74" s="38"/>
      <c r="Q74" s="36">
        <v>3002200000</v>
      </c>
      <c r="R74" s="37">
        <v>3002200000</v>
      </c>
      <c r="S74" s="38"/>
      <c r="U74" s="36">
        <v>611200000</v>
      </c>
      <c r="V74" s="37"/>
      <c r="W74" s="37"/>
      <c r="X74" s="37"/>
      <c r="Y74" s="38"/>
      <c r="Z74" s="36">
        <v>566700000</v>
      </c>
      <c r="AA74" s="55">
        <v>171600000</v>
      </c>
      <c r="AG74" s="56">
        <v>395100000</v>
      </c>
      <c r="AH74" s="55">
        <v>4334100000</v>
      </c>
      <c r="AI74" s="36">
        <v>363100000</v>
      </c>
      <c r="AJ74" s="37"/>
      <c r="AK74" s="38"/>
      <c r="AM74" s="37"/>
      <c r="AN74" s="37"/>
      <c r="AO74" s="38"/>
      <c r="AP74" s="49">
        <v>3302200000</v>
      </c>
      <c r="AQ74" s="54"/>
      <c r="AR74" s="54">
        <v>2553000000</v>
      </c>
      <c r="AS74" s="54">
        <v>594100000</v>
      </c>
      <c r="AT74" s="54"/>
      <c r="AU74" s="54"/>
      <c r="AV74" s="54"/>
      <c r="AW74" s="54"/>
      <c r="AX74" s="54"/>
      <c r="AY74" s="54"/>
      <c r="AZ74" s="54">
        <v>155100000</v>
      </c>
      <c r="BA74" s="55">
        <v>3665300000</v>
      </c>
      <c r="BB74" s="55">
        <v>7999400000</v>
      </c>
      <c r="BC74" s="49">
        <v>2565800000</v>
      </c>
      <c r="BD74" s="54">
        <v>1835000000</v>
      </c>
      <c r="BE74" s="54">
        <v>88600000</v>
      </c>
      <c r="BF74" s="54"/>
      <c r="BG74" s="54">
        <v>642200000</v>
      </c>
      <c r="BH74" s="36">
        <v>34100000</v>
      </c>
      <c r="BI74" s="37"/>
      <c r="BJ74" s="37"/>
      <c r="BK74" s="38"/>
      <c r="BL74" s="49">
        <v>891500000</v>
      </c>
      <c r="BM74" s="54"/>
      <c r="BN74" s="54"/>
      <c r="BO74" s="54"/>
      <c r="BP74" s="54"/>
      <c r="BQ74" s="54">
        <v>891500000</v>
      </c>
      <c r="BR74" s="55">
        <v>3491400000</v>
      </c>
      <c r="BS74" s="36">
        <v>3283200000</v>
      </c>
      <c r="BT74" s="37"/>
      <c r="BU74" s="38"/>
      <c r="BV74" s="36">
        <v>264500000</v>
      </c>
      <c r="BW74" s="37"/>
      <c r="BX74" s="37"/>
      <c r="BY74" s="37"/>
      <c r="BZ74" s="37"/>
      <c r="CA74" s="37"/>
      <c r="CB74" s="37"/>
      <c r="CC74" s="37">
        <v>62400000</v>
      </c>
      <c r="CD74" s="37"/>
      <c r="CE74" s="37"/>
      <c r="CF74" s="38">
        <v>202100000</v>
      </c>
      <c r="CG74" s="55">
        <v>3547700000</v>
      </c>
      <c r="CH74" s="57">
        <v>7039100000</v>
      </c>
      <c r="CI74" s="49">
        <v>0</v>
      </c>
      <c r="CJ74" s="36">
        <v>3096700000</v>
      </c>
      <c r="CK74" s="37"/>
      <c r="CL74" s="37"/>
      <c r="CM74" s="38"/>
      <c r="CN74" s="54"/>
      <c r="CO74" s="54">
        <v>-2018600000</v>
      </c>
      <c r="CP74" s="54">
        <v>-117800000</v>
      </c>
      <c r="CQ74" s="58">
        <v>960300000</v>
      </c>
      <c r="CR74" s="37"/>
      <c r="CS74" s="56">
        <v>960300000</v>
      </c>
      <c r="CT74" s="55">
        <v>7999400000</v>
      </c>
    </row>
    <row r="75" spans="1:98" x14ac:dyDescent="0.2">
      <c r="A75" s="52" t="s">
        <v>265</v>
      </c>
      <c r="B75" s="52" t="s">
        <v>266</v>
      </c>
      <c r="C75" s="52" t="str">
        <f>VLOOKUP(A75,'[1]S&amp;P 500 Wikipedia'!A:D,3,FALSE)</f>
        <v>Materials</v>
      </c>
      <c r="D75" s="52">
        <v>109593</v>
      </c>
      <c r="E75" s="52" t="s">
        <v>16</v>
      </c>
      <c r="F75" s="52">
        <v>2019</v>
      </c>
      <c r="G75" s="52" t="s">
        <v>17</v>
      </c>
      <c r="H75" s="53">
        <v>43830</v>
      </c>
      <c r="I75" s="53">
        <v>43867</v>
      </c>
      <c r="J75" s="53">
        <v>43867</v>
      </c>
      <c r="K75" s="54">
        <v>120170634</v>
      </c>
      <c r="L75" s="54">
        <v>121243778</v>
      </c>
      <c r="M75" s="52" t="s">
        <v>267</v>
      </c>
      <c r="N75" s="36">
        <v>503000000</v>
      </c>
      <c r="O75" s="37">
        <v>463000000</v>
      </c>
      <c r="P75" s="38">
        <v>40000000</v>
      </c>
      <c r="Q75" s="36">
        <v>850000000</v>
      </c>
      <c r="R75" s="37">
        <v>850000000</v>
      </c>
      <c r="S75" s="38"/>
      <c r="U75" s="36">
        <v>1038000000</v>
      </c>
      <c r="V75" s="37"/>
      <c r="W75" s="37"/>
      <c r="X75" s="37"/>
      <c r="Y75" s="38"/>
      <c r="Z75" s="36">
        <v>374000000</v>
      </c>
      <c r="AG75" s="56">
        <v>374000000</v>
      </c>
      <c r="AH75" s="55">
        <v>2765000000</v>
      </c>
      <c r="AI75" s="36">
        <v>3713000000</v>
      </c>
      <c r="AJ75" s="37"/>
      <c r="AK75" s="38"/>
      <c r="AM75" s="37"/>
      <c r="AN75" s="37"/>
      <c r="AO75" s="38"/>
      <c r="AP75" s="49">
        <v>2998000000</v>
      </c>
      <c r="AQ75" s="54">
        <v>312000000</v>
      </c>
      <c r="AR75" s="54">
        <v>1074000000</v>
      </c>
      <c r="AS75" s="54"/>
      <c r="AT75" s="54"/>
      <c r="AU75" s="54">
        <v>96000000</v>
      </c>
      <c r="AV75" s="54"/>
      <c r="AW75" s="54"/>
      <c r="AX75" s="54"/>
      <c r="AY75" s="54">
        <v>975000000</v>
      </c>
      <c r="AZ75" s="54">
        <v>541000000</v>
      </c>
      <c r="BA75" s="55">
        <v>6711000000</v>
      </c>
      <c r="BB75" s="55">
        <v>9476000000</v>
      </c>
      <c r="BC75" s="49">
        <v>797000000</v>
      </c>
      <c r="BD75" s="54">
        <v>780000000</v>
      </c>
      <c r="BE75" s="54">
        <v>17000000</v>
      </c>
      <c r="BF75" s="54"/>
      <c r="BG75" s="54"/>
      <c r="BH75" s="36">
        <v>496000000</v>
      </c>
      <c r="BI75" s="37"/>
      <c r="BJ75" s="37"/>
      <c r="BK75" s="38"/>
      <c r="BL75" s="49">
        <v>461000000</v>
      </c>
      <c r="BM75" s="54"/>
      <c r="BN75" s="54"/>
      <c r="BO75" s="54"/>
      <c r="BP75" s="54"/>
      <c r="BQ75" s="54">
        <v>461000000</v>
      </c>
      <c r="BR75" s="55">
        <v>1754000000</v>
      </c>
      <c r="BS75" s="36">
        <v>3409000000</v>
      </c>
      <c r="BT75" s="37"/>
      <c r="BU75" s="38"/>
      <c r="BV75" s="36">
        <v>1415000000</v>
      </c>
      <c r="BW75" s="37"/>
      <c r="BX75" s="37">
        <v>589000000</v>
      </c>
      <c r="BY75" s="37"/>
      <c r="BZ75" s="37"/>
      <c r="CA75" s="37"/>
      <c r="CB75" s="37"/>
      <c r="CC75" s="37">
        <v>257000000</v>
      </c>
      <c r="CD75" s="37"/>
      <c r="CE75" s="37"/>
      <c r="CF75" s="38">
        <v>569000000</v>
      </c>
      <c r="CG75" s="55">
        <v>4824000000</v>
      </c>
      <c r="CH75" s="57">
        <v>6578000000</v>
      </c>
      <c r="CI75" s="49">
        <v>0</v>
      </c>
      <c r="CJ75" s="36">
        <v>254000000</v>
      </c>
      <c r="CK75" s="37"/>
      <c r="CL75" s="37"/>
      <c r="CM75" s="38"/>
      <c r="CN75" s="54">
        <v>-3846000000</v>
      </c>
      <c r="CO75" s="54">
        <v>6399000000</v>
      </c>
      <c r="CP75" s="54">
        <v>-300000000</v>
      </c>
      <c r="CQ75" s="58">
        <v>2507000000</v>
      </c>
      <c r="CR75" s="37">
        <v>391000000</v>
      </c>
      <c r="CS75" s="56">
        <v>2898000000</v>
      </c>
      <c r="CT75" s="55">
        <v>9476000000</v>
      </c>
    </row>
    <row r="76" spans="1:98" x14ac:dyDescent="0.2">
      <c r="A76" s="52" t="s">
        <v>277</v>
      </c>
      <c r="B76" s="52" t="s">
        <v>278</v>
      </c>
      <c r="C76" s="52" t="str">
        <f>VLOOKUP(A76,'[1]S&amp;P 500 Wikipedia'!A:D,3,FALSE)</f>
        <v>Health Care</v>
      </c>
      <c r="D76" s="52">
        <v>259186</v>
      </c>
      <c r="E76" s="52" t="s">
        <v>16</v>
      </c>
      <c r="F76" s="52">
        <v>2019</v>
      </c>
      <c r="G76" s="52" t="s">
        <v>17</v>
      </c>
      <c r="H76" s="53">
        <v>43830</v>
      </c>
      <c r="I76" s="53">
        <v>43871</v>
      </c>
      <c r="J76" s="53">
        <v>43871</v>
      </c>
      <c r="K76" s="54">
        <v>311187000</v>
      </c>
      <c r="L76" s="54">
        <v>314162000</v>
      </c>
      <c r="M76" s="52" t="s">
        <v>279</v>
      </c>
      <c r="N76" s="36">
        <v>541774000</v>
      </c>
      <c r="O76" s="37">
        <v>441843000</v>
      </c>
      <c r="P76" s="38">
        <v>99931000</v>
      </c>
      <c r="Q76" s="36">
        <v>1139595000</v>
      </c>
      <c r="R76" s="37">
        <v>1139595000</v>
      </c>
      <c r="S76" s="38"/>
      <c r="U76" s="36">
        <v>23182000</v>
      </c>
      <c r="V76" s="37"/>
      <c r="W76" s="37"/>
      <c r="X76" s="37"/>
      <c r="Y76" s="38"/>
      <c r="Z76" s="36">
        <v>392073000</v>
      </c>
      <c r="AA76" s="55">
        <v>392073000</v>
      </c>
      <c r="AH76" s="55">
        <v>2096624000</v>
      </c>
      <c r="AI76" s="36">
        <v>1858772000</v>
      </c>
      <c r="AJ76" s="37"/>
      <c r="AK76" s="38"/>
      <c r="AL76" s="36">
        <v>419419000</v>
      </c>
      <c r="AM76" s="37"/>
      <c r="AN76" s="37"/>
      <c r="AO76" s="38"/>
      <c r="AP76" s="49">
        <v>2519807000</v>
      </c>
      <c r="AQ76" s="54">
        <v>364439000</v>
      </c>
      <c r="AR76" s="54">
        <v>883158000</v>
      </c>
      <c r="AS76" s="54"/>
      <c r="AT76" s="54"/>
      <c r="AU76" s="54"/>
      <c r="AV76" s="54"/>
      <c r="AW76" s="54"/>
      <c r="AX76" s="54"/>
      <c r="AY76" s="54"/>
      <c r="AZ76" s="54">
        <v>1272210000</v>
      </c>
      <c r="BA76" s="55">
        <v>4797998000</v>
      </c>
      <c r="BB76" s="55">
        <v>6894622000</v>
      </c>
      <c r="BC76" s="49">
        <v>519283000</v>
      </c>
      <c r="BD76" s="54">
        <v>273440000</v>
      </c>
      <c r="BE76" s="54"/>
      <c r="BF76" s="54"/>
      <c r="BG76" s="54">
        <v>245843000</v>
      </c>
      <c r="BH76" s="36">
        <v>0</v>
      </c>
      <c r="BI76" s="37"/>
      <c r="BJ76" s="37"/>
      <c r="BK76" s="38"/>
      <c r="BL76" s="49">
        <v>508165000</v>
      </c>
      <c r="BM76" s="54">
        <v>360025000</v>
      </c>
      <c r="BN76" s="54"/>
      <c r="BO76" s="54"/>
      <c r="BP76" s="54"/>
      <c r="BQ76" s="54">
        <v>148140000</v>
      </c>
      <c r="BR76" s="55">
        <v>1027448000</v>
      </c>
      <c r="BS76" s="36">
        <v>1038382000</v>
      </c>
      <c r="BT76" s="37"/>
      <c r="BU76" s="38"/>
      <c r="BV76" s="36">
        <v>511464000</v>
      </c>
      <c r="BW76" s="37"/>
      <c r="BX76" s="37"/>
      <c r="BY76" s="37"/>
      <c r="BZ76" s="37"/>
      <c r="CA76" s="37"/>
      <c r="CB76" s="37"/>
      <c r="CC76" s="37">
        <v>377657000</v>
      </c>
      <c r="CD76" s="37"/>
      <c r="CE76" s="37"/>
      <c r="CF76" s="38">
        <v>133807000</v>
      </c>
      <c r="CG76" s="55">
        <v>1549846000</v>
      </c>
      <c r="CH76" s="57">
        <v>2577294000</v>
      </c>
      <c r="CJ76" s="36">
        <v>1908847000</v>
      </c>
      <c r="CK76" s="37"/>
      <c r="CL76" s="37"/>
      <c r="CM76" s="38"/>
      <c r="CN76" s="54">
        <v>-3407768000</v>
      </c>
      <c r="CO76" s="54">
        <v>5934909000</v>
      </c>
      <c r="CP76" s="54">
        <v>-118660000</v>
      </c>
      <c r="CQ76" s="58">
        <v>4317328000</v>
      </c>
      <c r="CR76" s="37"/>
      <c r="CS76" s="56">
        <v>4317328000</v>
      </c>
      <c r="CT76" s="55">
        <v>6894622000</v>
      </c>
    </row>
    <row r="77" spans="1:98" x14ac:dyDescent="0.2">
      <c r="A77" s="52" t="s">
        <v>280</v>
      </c>
      <c r="B77" s="52" t="s">
        <v>281</v>
      </c>
      <c r="C77" s="52" t="str">
        <f>VLOOKUP(A77,'[1]S&amp;P 500 Wikipedia'!A:D,3,FALSE)</f>
        <v>Materials</v>
      </c>
      <c r="D77" s="52">
        <v>119051</v>
      </c>
      <c r="E77" s="52" t="s">
        <v>16</v>
      </c>
      <c r="F77" s="52">
        <v>2019</v>
      </c>
      <c r="G77" s="52" t="s">
        <v>17</v>
      </c>
      <c r="H77" s="53">
        <v>43830</v>
      </c>
      <c r="I77" s="53">
        <v>43885</v>
      </c>
      <c r="J77" s="53">
        <v>43885</v>
      </c>
      <c r="K77" s="54">
        <v>217300000</v>
      </c>
      <c r="L77" s="54">
        <v>218800000</v>
      </c>
      <c r="M77" s="52" t="s">
        <v>282</v>
      </c>
      <c r="N77" s="36">
        <v>287000000</v>
      </c>
      <c r="O77" s="37">
        <v>287000000</v>
      </c>
      <c r="P77" s="38"/>
      <c r="Q77" s="36">
        <v>242000000</v>
      </c>
      <c r="R77" s="37">
        <v>242000000</v>
      </c>
      <c r="S77" s="38"/>
      <c r="U77" s="36">
        <v>351000000</v>
      </c>
      <c r="V77" s="37"/>
      <c r="W77" s="37"/>
      <c r="X77" s="37"/>
      <c r="Y77" s="38"/>
      <c r="Z77" s="36">
        <v>94000000</v>
      </c>
      <c r="AE77" s="55">
        <v>71000000</v>
      </c>
      <c r="AG77" s="56">
        <v>23000000</v>
      </c>
      <c r="AH77" s="55">
        <v>974000000</v>
      </c>
      <c r="AI77" s="36">
        <v>8170000000</v>
      </c>
      <c r="AJ77" s="37"/>
      <c r="AK77" s="38"/>
      <c r="AM77" s="37"/>
      <c r="AN77" s="37"/>
      <c r="AO77" s="38"/>
      <c r="AP77" s="49">
        <v>3028000000</v>
      </c>
      <c r="AQ77" s="54"/>
      <c r="AR77" s="54">
        <v>2365000000</v>
      </c>
      <c r="AS77" s="54"/>
      <c r="AT77" s="54"/>
      <c r="AU77" s="54"/>
      <c r="AV77" s="54"/>
      <c r="AW77" s="54"/>
      <c r="AX77" s="54"/>
      <c r="AY77" s="54">
        <v>88000000</v>
      </c>
      <c r="AZ77" s="54">
        <v>575000000</v>
      </c>
      <c r="BA77" s="55">
        <v>11198000000</v>
      </c>
      <c r="BB77" s="55">
        <v>12172000000</v>
      </c>
      <c r="BC77" s="49">
        <v>557000000</v>
      </c>
      <c r="BD77" s="54">
        <v>437000000</v>
      </c>
      <c r="BE77" s="54">
        <v>1000000</v>
      </c>
      <c r="BF77" s="54"/>
      <c r="BG77" s="54">
        <v>119000000</v>
      </c>
      <c r="BI77" s="37"/>
      <c r="BJ77" s="37"/>
      <c r="BK77" s="38"/>
      <c r="BL77" s="49">
        <v>108000000</v>
      </c>
      <c r="BM77" s="54"/>
      <c r="BN77" s="54"/>
      <c r="BO77" s="54"/>
      <c r="BP77" s="54"/>
      <c r="BQ77" s="54">
        <v>108000000</v>
      </c>
      <c r="BR77" s="55">
        <v>665000000</v>
      </c>
      <c r="BS77" s="36">
        <v>3957000000</v>
      </c>
      <c r="BT77" s="37">
        <v>3957000000</v>
      </c>
      <c r="BU77" s="38"/>
      <c r="BV77" s="36">
        <v>1913000000</v>
      </c>
      <c r="BW77" s="37"/>
      <c r="BX77" s="37"/>
      <c r="BY77" s="37"/>
      <c r="BZ77" s="37"/>
      <c r="CA77" s="37"/>
      <c r="CB77" s="37"/>
      <c r="CC77" s="37">
        <v>1246000000</v>
      </c>
      <c r="CD77" s="37"/>
      <c r="CE77" s="37"/>
      <c r="CF77" s="38">
        <v>667000000</v>
      </c>
      <c r="CG77" s="55">
        <v>5870000000</v>
      </c>
      <c r="CH77" s="57">
        <v>6535000000</v>
      </c>
      <c r="CI77" s="49">
        <v>0</v>
      </c>
      <c r="CJ77" s="36">
        <v>1305000000</v>
      </c>
      <c r="CK77" s="37">
        <v>2000000</v>
      </c>
      <c r="CL77" s="37">
        <v>1303000000</v>
      </c>
      <c r="CM77" s="38"/>
      <c r="CN77" s="54">
        <v>0</v>
      </c>
      <c r="CO77" s="54">
        <v>1958000000</v>
      </c>
      <c r="CP77" s="54">
        <v>-366000000</v>
      </c>
      <c r="CQ77" s="58">
        <v>2897000000</v>
      </c>
      <c r="CR77" s="37">
        <v>2740000000</v>
      </c>
      <c r="CS77" s="56">
        <v>5637000000</v>
      </c>
      <c r="CT77" s="55">
        <v>12172000000</v>
      </c>
    </row>
    <row r="78" spans="1:98" x14ac:dyDescent="0.2">
      <c r="A78" s="52" t="s">
        <v>292</v>
      </c>
      <c r="B78" s="52" t="s">
        <v>293</v>
      </c>
      <c r="C78" s="52" t="str">
        <f>VLOOKUP(A78,'[1]S&amp;P 500 Wikipedia'!A:D,3,FALSE)</f>
        <v>Consumer Staples</v>
      </c>
      <c r="D78" s="52">
        <v>378113</v>
      </c>
      <c r="E78" s="52" t="s">
        <v>16</v>
      </c>
      <c r="F78" s="52">
        <v>2019</v>
      </c>
      <c r="G78" s="52" t="s">
        <v>17</v>
      </c>
      <c r="H78" s="53">
        <v>43830</v>
      </c>
      <c r="I78" s="53">
        <v>43879</v>
      </c>
      <c r="J78" s="53">
        <v>43879</v>
      </c>
      <c r="K78" s="54">
        <v>245500000</v>
      </c>
      <c r="L78" s="54">
        <v>250900000</v>
      </c>
      <c r="M78" s="52" t="s">
        <v>294</v>
      </c>
      <c r="N78" s="36">
        <v>155700000</v>
      </c>
      <c r="O78" s="37">
        <v>155700000</v>
      </c>
      <c r="P78" s="38"/>
      <c r="Q78" s="36">
        <v>356400000</v>
      </c>
      <c r="R78" s="37">
        <v>356400000</v>
      </c>
      <c r="S78" s="38"/>
      <c r="U78" s="36">
        <v>417400000</v>
      </c>
      <c r="V78" s="37"/>
      <c r="W78" s="37"/>
      <c r="X78" s="37"/>
      <c r="Y78" s="38"/>
      <c r="Z78" s="36">
        <v>26900000</v>
      </c>
      <c r="AG78" s="56">
        <v>26900000</v>
      </c>
      <c r="AH78" s="55">
        <v>956400000</v>
      </c>
      <c r="AI78" s="36">
        <v>573000000</v>
      </c>
      <c r="AJ78" s="37"/>
      <c r="AK78" s="38"/>
      <c r="AM78" s="37"/>
      <c r="AN78" s="37"/>
      <c r="AO78" s="38"/>
      <c r="AP78" s="49">
        <v>5128000000</v>
      </c>
      <c r="AQ78" s="54"/>
      <c r="AR78" s="54">
        <v>2079500000</v>
      </c>
      <c r="AS78" s="54">
        <v>2750000000</v>
      </c>
      <c r="AT78" s="54"/>
      <c r="AU78" s="54"/>
      <c r="AV78" s="54"/>
      <c r="AW78" s="54"/>
      <c r="AX78" s="54"/>
      <c r="AY78" s="54">
        <v>9700000</v>
      </c>
      <c r="AZ78" s="54">
        <v>288800000</v>
      </c>
      <c r="BA78" s="55">
        <v>5701000000</v>
      </c>
      <c r="BB78" s="55">
        <v>6657400000</v>
      </c>
      <c r="BC78" s="49">
        <v>839400000</v>
      </c>
      <c r="BD78" s="54"/>
      <c r="BE78" s="54"/>
      <c r="BF78" s="54"/>
      <c r="BG78" s="54">
        <v>839400000</v>
      </c>
      <c r="BH78" s="36">
        <v>252900000</v>
      </c>
      <c r="BI78" s="37"/>
      <c r="BJ78" s="37"/>
      <c r="BK78" s="38"/>
      <c r="BM78" s="54"/>
      <c r="BN78" s="54"/>
      <c r="BO78" s="54"/>
      <c r="BP78" s="54"/>
      <c r="BQ78" s="54"/>
      <c r="BR78" s="55">
        <v>1092300000</v>
      </c>
      <c r="BS78" s="36">
        <v>1810200000</v>
      </c>
      <c r="BT78" s="37"/>
      <c r="BU78" s="38"/>
      <c r="BV78" s="36">
        <v>1087100000</v>
      </c>
      <c r="BW78" s="37"/>
      <c r="BX78" s="37"/>
      <c r="BY78" s="37"/>
      <c r="BZ78" s="37"/>
      <c r="CA78" s="37"/>
      <c r="CB78" s="37"/>
      <c r="CC78" s="37">
        <v>579600000</v>
      </c>
      <c r="CD78" s="37"/>
      <c r="CE78" s="37"/>
      <c r="CF78" s="38">
        <v>507500000</v>
      </c>
      <c r="CG78" s="55">
        <v>2897300000</v>
      </c>
      <c r="CH78" s="57">
        <v>3989600000</v>
      </c>
      <c r="CI78" s="49">
        <v>0</v>
      </c>
      <c r="CJ78" s="36">
        <v>588300000</v>
      </c>
      <c r="CK78" s="37"/>
      <c r="CL78" s="37"/>
      <c r="CM78" s="38"/>
      <c r="CN78" s="54">
        <v>-2091200000</v>
      </c>
      <c r="CO78" s="54">
        <v>4237400000</v>
      </c>
      <c r="CP78" s="54">
        <v>-66700000</v>
      </c>
      <c r="CQ78" s="58">
        <v>2667800000</v>
      </c>
      <c r="CR78" s="37"/>
      <c r="CS78" s="56">
        <v>2667800000</v>
      </c>
      <c r="CT78" s="55">
        <v>6657400000</v>
      </c>
    </row>
    <row r="79" spans="1:98" x14ac:dyDescent="0.2">
      <c r="A79" s="52" t="s">
        <v>233</v>
      </c>
      <c r="B79" s="52" t="s">
        <v>234</v>
      </c>
      <c r="C79" s="52" t="str">
        <f>VLOOKUP(A79,'[1]S&amp;P 500 Wikipedia'!A:D,3,FALSE)</f>
        <v>Industrials</v>
      </c>
      <c r="D79" s="52">
        <v>378101</v>
      </c>
      <c r="E79" s="52" t="s">
        <v>16</v>
      </c>
      <c r="F79" s="52">
        <v>2019</v>
      </c>
      <c r="G79" s="52" t="s">
        <v>17</v>
      </c>
      <c r="H79" s="53">
        <v>43830</v>
      </c>
      <c r="I79" s="53">
        <v>43880</v>
      </c>
      <c r="J79" s="53">
        <v>43880</v>
      </c>
      <c r="K79" s="54">
        <v>136401000</v>
      </c>
      <c r="L79" s="54">
        <v>136253000</v>
      </c>
      <c r="M79" s="52" t="s">
        <v>235</v>
      </c>
      <c r="N79" s="36">
        <v>447858000</v>
      </c>
      <c r="O79" s="37">
        <v>447858000</v>
      </c>
      <c r="P79" s="38"/>
      <c r="Q79" s="36">
        <v>1974381000</v>
      </c>
      <c r="R79" s="37">
        <v>1974381000</v>
      </c>
      <c r="S79" s="38"/>
      <c r="V79" s="37"/>
      <c r="W79" s="37"/>
      <c r="X79" s="37"/>
      <c r="Y79" s="38"/>
      <c r="Z79" s="36">
        <v>217879000</v>
      </c>
      <c r="AA79" s="55">
        <v>85005000</v>
      </c>
      <c r="AG79" s="56">
        <v>132874000</v>
      </c>
      <c r="AH79" s="55">
        <v>2640118000</v>
      </c>
      <c r="AI79" s="36">
        <v>208423000</v>
      </c>
      <c r="AJ79" s="37">
        <v>489976000</v>
      </c>
      <c r="AK79" s="38">
        <v>-281553000</v>
      </c>
      <c r="AM79" s="37"/>
      <c r="AN79" s="37"/>
      <c r="AO79" s="38"/>
      <c r="AP79" s="49">
        <v>1792519000</v>
      </c>
      <c r="AQ79" s="54"/>
      <c r="AR79" s="54">
        <v>1291760000</v>
      </c>
      <c r="AS79" s="54">
        <v>90931000</v>
      </c>
      <c r="AT79" s="54"/>
      <c r="AU79" s="54">
        <v>13485000</v>
      </c>
      <c r="AV79" s="54"/>
      <c r="AW79" s="54"/>
      <c r="AX79" s="54"/>
      <c r="AY79" s="54"/>
      <c r="AZ79" s="54">
        <v>396343000</v>
      </c>
      <c r="BA79" s="55">
        <v>2000942000</v>
      </c>
      <c r="BB79" s="55">
        <v>4641060000</v>
      </c>
      <c r="BC79" s="49">
        <v>1059664000</v>
      </c>
      <c r="BD79" s="54">
        <v>984604000</v>
      </c>
      <c r="BE79" s="54">
        <v>12354000</v>
      </c>
      <c r="BF79" s="54"/>
      <c r="BG79" s="54">
        <v>62706000</v>
      </c>
      <c r="BH79" s="36">
        <v>142885000</v>
      </c>
      <c r="BI79" s="37"/>
      <c r="BJ79" s="37"/>
      <c r="BK79" s="38"/>
      <c r="BL79" s="49">
        <v>353489000</v>
      </c>
      <c r="BM79" s="54"/>
      <c r="BN79" s="54"/>
      <c r="BO79" s="54"/>
      <c r="BP79" s="54"/>
      <c r="BQ79" s="54">
        <v>353489000</v>
      </c>
      <c r="BR79" s="55">
        <v>1556038000</v>
      </c>
      <c r="BS79" s="36">
        <v>1092448000</v>
      </c>
      <c r="BT79" s="37"/>
      <c r="BU79" s="38"/>
      <c r="BV79" s="36">
        <v>321844000</v>
      </c>
      <c r="BW79" s="37"/>
      <c r="BX79" s="37"/>
      <c r="BY79" s="37"/>
      <c r="BZ79" s="37"/>
      <c r="CA79" s="37"/>
      <c r="CB79" s="37"/>
      <c r="CC79" s="37">
        <v>62130000</v>
      </c>
      <c r="CD79" s="37"/>
      <c r="CE79" s="37"/>
      <c r="CF79" s="38">
        <v>259714000</v>
      </c>
      <c r="CG79" s="55">
        <v>1414292000</v>
      </c>
      <c r="CH79" s="57">
        <v>2970330000</v>
      </c>
      <c r="CI79" s="49">
        <v>0</v>
      </c>
      <c r="CJ79" s="36">
        <v>560136000</v>
      </c>
      <c r="CK79" s="37">
        <v>13490000</v>
      </c>
      <c r="CL79" s="37">
        <v>546646000</v>
      </c>
      <c r="CM79" s="38"/>
      <c r="CN79" s="54">
        <v>-2958091000</v>
      </c>
      <c r="CO79" s="54">
        <v>4144834000</v>
      </c>
      <c r="CP79" s="54">
        <v>-76149000</v>
      </c>
      <c r="CQ79" s="58">
        <v>1670730000</v>
      </c>
      <c r="CR79" s="37"/>
      <c r="CS79" s="56">
        <v>1670730000</v>
      </c>
      <c r="CT79" s="55">
        <v>4641060000</v>
      </c>
    </row>
    <row r="80" spans="1:98" x14ac:dyDescent="0.2">
      <c r="A80" s="52" t="s">
        <v>283</v>
      </c>
      <c r="B80" s="52" t="s">
        <v>284</v>
      </c>
      <c r="C80" s="52" t="str">
        <f>VLOOKUP(A80,'[1]S&amp;P 500 Wikipedia'!A:D,3,FALSE)</f>
        <v>Communication Services</v>
      </c>
      <c r="D80" s="52">
        <v>378110</v>
      </c>
      <c r="E80" s="52" t="s">
        <v>16</v>
      </c>
      <c r="F80" s="52">
        <v>2019</v>
      </c>
      <c r="G80" s="52" t="s">
        <v>17</v>
      </c>
      <c r="H80" s="53">
        <v>43830</v>
      </c>
      <c r="I80" s="53">
        <v>43861</v>
      </c>
      <c r="J80" s="53">
        <v>43861</v>
      </c>
      <c r="K80" s="54">
        <v>212505331</v>
      </c>
      <c r="L80" s="54">
        <v>219252116</v>
      </c>
      <c r="M80" s="52" t="s">
        <v>285</v>
      </c>
      <c r="N80" s="36">
        <v>3483000000</v>
      </c>
      <c r="O80" s="37">
        <v>3483000000</v>
      </c>
      <c r="P80" s="38"/>
      <c r="Q80" s="36">
        <v>2227000000</v>
      </c>
      <c r="R80" s="37">
        <v>2227000000</v>
      </c>
      <c r="S80" s="38"/>
      <c r="V80" s="37"/>
      <c r="W80" s="37"/>
      <c r="X80" s="37"/>
      <c r="Y80" s="38"/>
      <c r="Z80" s="36">
        <v>761000000</v>
      </c>
      <c r="AA80" s="55">
        <v>761000000</v>
      </c>
      <c r="AH80" s="55">
        <v>6471000000</v>
      </c>
      <c r="AI80" s="36">
        <v>34591000000</v>
      </c>
      <c r="AJ80" s="37"/>
      <c r="AK80" s="38"/>
      <c r="AM80" s="37"/>
      <c r="AN80" s="37"/>
      <c r="AO80" s="38"/>
      <c r="AP80" s="49">
        <v>107126000000</v>
      </c>
      <c r="AQ80" s="54">
        <v>7453000000</v>
      </c>
      <c r="AR80" s="54">
        <v>29554000000</v>
      </c>
      <c r="AS80" s="54"/>
      <c r="AT80" s="54"/>
      <c r="AU80" s="54"/>
      <c r="AV80" s="54"/>
      <c r="AW80" s="54"/>
      <c r="AX80" s="54"/>
      <c r="AY80" s="54"/>
      <c r="AZ80" s="54">
        <v>70119000000</v>
      </c>
      <c r="BA80" s="55">
        <v>141717000000</v>
      </c>
      <c r="BB80" s="55">
        <v>148188000000</v>
      </c>
      <c r="BC80" s="49">
        <v>8671000000</v>
      </c>
      <c r="BD80" s="54"/>
      <c r="BE80" s="54"/>
      <c r="BF80" s="54"/>
      <c r="BG80" s="54"/>
      <c r="BH80" s="36">
        <v>3500000000</v>
      </c>
      <c r="BI80" s="37"/>
      <c r="BJ80" s="37"/>
      <c r="BK80" s="38"/>
      <c r="BL80" s="49">
        <v>214000000</v>
      </c>
      <c r="BM80" s="54"/>
      <c r="BN80" s="54"/>
      <c r="BO80" s="54"/>
      <c r="BP80" s="54"/>
      <c r="BQ80" s="54">
        <v>214000000</v>
      </c>
      <c r="BR80" s="55">
        <v>12385000000</v>
      </c>
      <c r="BS80" s="36">
        <v>75578000000</v>
      </c>
      <c r="BT80" s="37"/>
      <c r="BU80" s="38"/>
      <c r="BV80" s="36">
        <v>21414000000</v>
      </c>
      <c r="BW80" s="37"/>
      <c r="BX80" s="37"/>
      <c r="BY80" s="37"/>
      <c r="BZ80" s="37"/>
      <c r="CA80" s="37"/>
      <c r="CB80" s="37"/>
      <c r="CC80" s="37">
        <v>17711000000</v>
      </c>
      <c r="CD80" s="37"/>
      <c r="CE80" s="37"/>
      <c r="CF80" s="38">
        <v>3703000000</v>
      </c>
      <c r="CG80" s="55">
        <v>96992000000</v>
      </c>
      <c r="CH80" s="57">
        <v>109377000000</v>
      </c>
      <c r="CI80" s="49">
        <v>0</v>
      </c>
      <c r="CJ80" s="36">
        <v>31405000000</v>
      </c>
      <c r="CK80" s="37"/>
      <c r="CL80" s="37">
        <v>31405000000</v>
      </c>
      <c r="CM80" s="38"/>
      <c r="CN80" s="54"/>
      <c r="CO80" s="54">
        <v>40000000</v>
      </c>
      <c r="CP80" s="54">
        <v>0</v>
      </c>
      <c r="CQ80" s="58">
        <v>31445000000</v>
      </c>
      <c r="CR80" s="37">
        <v>7366000000</v>
      </c>
      <c r="CS80" s="56">
        <v>38811000000</v>
      </c>
      <c r="CT80" s="55">
        <v>148188000000</v>
      </c>
    </row>
    <row r="81" spans="1:98" x14ac:dyDescent="0.2">
      <c r="A81" s="52" t="s">
        <v>316</v>
      </c>
      <c r="B81" s="52" t="s">
        <v>317</v>
      </c>
      <c r="C81" s="52" t="str">
        <f>VLOOKUP(A81,'[1]S&amp;P 500 Wikipedia'!A:D,3,FALSE)</f>
        <v>Consumer Staples</v>
      </c>
      <c r="D81" s="52">
        <v>255327</v>
      </c>
      <c r="E81" s="52" t="s">
        <v>16</v>
      </c>
      <c r="F81" s="52">
        <v>2019</v>
      </c>
      <c r="G81" s="52" t="s">
        <v>17</v>
      </c>
      <c r="H81" s="53">
        <v>43830</v>
      </c>
      <c r="I81" s="53">
        <v>43882</v>
      </c>
      <c r="J81" s="53">
        <v>43882</v>
      </c>
      <c r="K81" s="54">
        <v>856300000</v>
      </c>
      <c r="L81" s="54">
        <v>858100000</v>
      </c>
      <c r="M81" s="52" t="s">
        <v>318</v>
      </c>
      <c r="N81" s="36">
        <v>883000000</v>
      </c>
      <c r="O81" s="37">
        <v>883000000</v>
      </c>
      <c r="P81" s="38"/>
      <c r="Q81" s="36">
        <v>1440000000</v>
      </c>
      <c r="R81" s="37">
        <v>1440000000</v>
      </c>
      <c r="S81" s="38"/>
      <c r="U81" s="36">
        <v>1400000000</v>
      </c>
      <c r="V81" s="37"/>
      <c r="W81" s="37"/>
      <c r="X81" s="37"/>
      <c r="Y81" s="38"/>
      <c r="Z81" s="36">
        <v>456000000</v>
      </c>
      <c r="AH81" s="55">
        <v>4179000000</v>
      </c>
      <c r="AI81" s="36">
        <v>3750000000</v>
      </c>
      <c r="AJ81" s="37"/>
      <c r="AK81" s="38"/>
      <c r="AM81" s="37"/>
      <c r="AN81" s="37"/>
      <c r="AO81" s="38"/>
      <c r="AP81" s="49">
        <v>7105000000</v>
      </c>
      <c r="AQ81" s="54"/>
      <c r="AR81" s="54">
        <v>3508000000</v>
      </c>
      <c r="AS81" s="54">
        <v>2667000000</v>
      </c>
      <c r="AT81" s="54"/>
      <c r="AU81" s="54">
        <v>177000000</v>
      </c>
      <c r="AV81" s="54"/>
      <c r="AW81" s="54"/>
      <c r="AX81" s="54"/>
      <c r="AY81" s="54"/>
      <c r="AZ81" s="54">
        <v>753000000</v>
      </c>
      <c r="BA81" s="55">
        <v>10855000000</v>
      </c>
      <c r="BB81" s="55">
        <v>15034000000</v>
      </c>
      <c r="BC81" s="49">
        <v>1607000000</v>
      </c>
      <c r="BD81" s="54">
        <v>1237000000</v>
      </c>
      <c r="BE81" s="54">
        <v>370000000</v>
      </c>
      <c r="BF81" s="54"/>
      <c r="BG81" s="54"/>
      <c r="BH81" s="36">
        <v>514000000</v>
      </c>
      <c r="BI81" s="37">
        <v>260000000</v>
      </c>
      <c r="BJ81" s="37"/>
      <c r="BK81" s="38">
        <v>254000000</v>
      </c>
      <c r="BL81" s="49">
        <v>1917000000</v>
      </c>
      <c r="BM81" s="54"/>
      <c r="BN81" s="54"/>
      <c r="BO81" s="54"/>
      <c r="BP81" s="54"/>
      <c r="BQ81" s="54"/>
      <c r="BR81" s="55">
        <v>4038000000</v>
      </c>
      <c r="BS81" s="36">
        <v>7333000000</v>
      </c>
      <c r="BT81" s="37"/>
      <c r="BU81" s="38"/>
      <c r="BV81" s="36">
        <v>3105000000</v>
      </c>
      <c r="BW81" s="37"/>
      <c r="BX81" s="37"/>
      <c r="BY81" s="37"/>
      <c r="BZ81" s="37"/>
      <c r="CA81" s="37"/>
      <c r="CB81" s="37"/>
      <c r="CC81" s="37">
        <v>507000000</v>
      </c>
      <c r="CD81" s="37"/>
      <c r="CE81" s="37"/>
      <c r="CF81" s="38">
        <v>2598000000</v>
      </c>
      <c r="CG81" s="55">
        <v>10438000000</v>
      </c>
      <c r="CH81" s="57">
        <v>14476000000</v>
      </c>
      <c r="CJ81" s="36">
        <v>3954000000</v>
      </c>
      <c r="CK81" s="37">
        <v>1466000000</v>
      </c>
      <c r="CL81" s="37">
        <v>2488000000</v>
      </c>
      <c r="CM81" s="38"/>
      <c r="CN81" s="54">
        <v>-22063000000</v>
      </c>
      <c r="CO81" s="54">
        <v>22501000000</v>
      </c>
      <c r="CP81" s="54">
        <v>-4275000000</v>
      </c>
      <c r="CQ81" s="58">
        <v>117000000</v>
      </c>
      <c r="CR81" s="37">
        <v>441000000</v>
      </c>
      <c r="CS81" s="56">
        <v>558000000</v>
      </c>
      <c r="CT81" s="55">
        <v>15034000000</v>
      </c>
    </row>
    <row r="82" spans="1:98" x14ac:dyDescent="0.2">
      <c r="A82" s="52" t="s">
        <v>1126</v>
      </c>
      <c r="B82" s="52" t="s">
        <v>1127</v>
      </c>
      <c r="C82" s="52" t="str">
        <f>VLOOKUP(A82,'[1]S&amp;P 500 Wikipedia'!A:D,3,FALSE)</f>
        <v>Consumer Staples</v>
      </c>
      <c r="D82" s="52">
        <v>218764</v>
      </c>
      <c r="E82" s="52" t="s">
        <v>16</v>
      </c>
      <c r="F82" s="52">
        <v>2020</v>
      </c>
      <c r="G82" s="52" t="s">
        <v>17</v>
      </c>
      <c r="H82" s="53">
        <v>44012</v>
      </c>
      <c r="I82" s="53">
        <v>44056</v>
      </c>
      <c r="J82" s="53">
        <v>44056</v>
      </c>
      <c r="K82" s="54">
        <v>126388000</v>
      </c>
      <c r="L82" s="54">
        <v>129012000</v>
      </c>
      <c r="M82" s="52" t="s">
        <v>1128</v>
      </c>
      <c r="N82" s="36">
        <v>871000000</v>
      </c>
      <c r="O82" s="37">
        <v>871000000</v>
      </c>
      <c r="P82" s="38"/>
      <c r="Q82" s="36">
        <v>648000000</v>
      </c>
      <c r="R82" s="37">
        <v>648000000</v>
      </c>
      <c r="S82" s="38"/>
      <c r="U82" s="36">
        <v>454000000</v>
      </c>
      <c r="V82" s="37"/>
      <c r="W82" s="37"/>
      <c r="X82" s="37"/>
      <c r="Y82" s="38"/>
      <c r="Z82" s="36">
        <v>47000000</v>
      </c>
      <c r="AA82" s="55">
        <v>47000000</v>
      </c>
      <c r="AH82" s="55">
        <v>2020000000</v>
      </c>
      <c r="AI82" s="36">
        <v>1103000000</v>
      </c>
      <c r="AJ82" s="37"/>
      <c r="AK82" s="38"/>
      <c r="AM82" s="37"/>
      <c r="AN82" s="37"/>
      <c r="AO82" s="38"/>
      <c r="AP82" s="49">
        <v>3090000000</v>
      </c>
      <c r="AQ82" s="54">
        <v>785000000</v>
      </c>
      <c r="AR82" s="54">
        <v>1577000000</v>
      </c>
      <c r="AS82" s="54">
        <v>109000000</v>
      </c>
      <c r="AT82" s="54"/>
      <c r="AU82" s="54"/>
      <c r="AV82" s="54"/>
      <c r="AW82" s="54"/>
      <c r="AX82" s="54"/>
      <c r="AY82" s="54"/>
      <c r="AZ82" s="54">
        <v>619000000</v>
      </c>
      <c r="BA82" s="55">
        <v>4193000000</v>
      </c>
      <c r="BB82" s="55">
        <v>6213000000</v>
      </c>
      <c r="BC82" s="49">
        <v>1329000000</v>
      </c>
      <c r="BD82" s="54"/>
      <c r="BE82" s="54"/>
      <c r="BF82" s="54"/>
      <c r="BG82" s="54">
        <v>1329000000</v>
      </c>
      <c r="BH82" s="36">
        <v>0</v>
      </c>
      <c r="BI82" s="37">
        <v>0</v>
      </c>
      <c r="BJ82" s="37"/>
      <c r="BK82" s="38"/>
      <c r="BL82" s="49">
        <v>89000000</v>
      </c>
      <c r="BM82" s="54"/>
      <c r="BN82" s="54"/>
      <c r="BO82" s="54">
        <v>25000000</v>
      </c>
      <c r="BP82" s="54"/>
      <c r="BQ82" s="54">
        <v>64000000</v>
      </c>
      <c r="BR82" s="55">
        <v>1418000000</v>
      </c>
      <c r="BS82" s="36">
        <v>2780000000</v>
      </c>
      <c r="BT82" s="37"/>
      <c r="BU82" s="38"/>
      <c r="BV82" s="36">
        <v>1107000000</v>
      </c>
      <c r="BW82" s="37"/>
      <c r="BX82" s="37"/>
      <c r="BY82" s="37"/>
      <c r="BZ82" s="37"/>
      <c r="CA82" s="37"/>
      <c r="CB82" s="37"/>
      <c r="CC82" s="37">
        <v>62000000</v>
      </c>
      <c r="CD82" s="37"/>
      <c r="CE82" s="37"/>
      <c r="CF82" s="38">
        <v>1045000000</v>
      </c>
      <c r="CG82" s="55">
        <v>3887000000</v>
      </c>
      <c r="CH82" s="57">
        <v>5305000000</v>
      </c>
      <c r="CI82" s="49">
        <v>0</v>
      </c>
      <c r="CJ82" s="36">
        <v>1296000000</v>
      </c>
      <c r="CK82" s="37">
        <v>159000000</v>
      </c>
      <c r="CL82" s="37">
        <v>1137000000</v>
      </c>
      <c r="CM82" s="38"/>
      <c r="CN82" s="54">
        <v>-3315000000</v>
      </c>
      <c r="CO82" s="54">
        <v>3567000000</v>
      </c>
      <c r="CP82" s="54">
        <v>-640000000</v>
      </c>
      <c r="CQ82" s="58">
        <v>908000000</v>
      </c>
      <c r="CR82" s="37"/>
      <c r="CS82" s="56">
        <v>908000000</v>
      </c>
      <c r="CT82" s="55">
        <v>6213000000</v>
      </c>
    </row>
    <row r="83" spans="1:98" x14ac:dyDescent="0.2">
      <c r="A83" s="52" t="s">
        <v>319</v>
      </c>
      <c r="B83" s="52" t="s">
        <v>320</v>
      </c>
      <c r="C83" s="52" t="str">
        <f>VLOOKUP(A83,'[1]S&amp;P 500 Wikipedia'!A:D,3,FALSE)</f>
        <v>Communication Services</v>
      </c>
      <c r="D83" s="52">
        <v>106366</v>
      </c>
      <c r="E83" s="52" t="s">
        <v>16</v>
      </c>
      <c r="F83" s="52">
        <v>2019</v>
      </c>
      <c r="G83" s="52" t="s">
        <v>17</v>
      </c>
      <c r="H83" s="53">
        <v>43830</v>
      </c>
      <c r="I83" s="53">
        <v>43860</v>
      </c>
      <c r="J83" s="53">
        <v>43860</v>
      </c>
      <c r="K83" s="54">
        <v>4560000000</v>
      </c>
      <c r="L83" s="54">
        <v>4620000000</v>
      </c>
      <c r="M83" s="52" t="s">
        <v>321</v>
      </c>
      <c r="N83" s="36">
        <v>5500000000</v>
      </c>
      <c r="O83" s="37">
        <v>5500000000</v>
      </c>
      <c r="P83" s="38"/>
      <c r="Q83" s="36">
        <v>11292000000</v>
      </c>
      <c r="R83" s="37">
        <v>11292000000</v>
      </c>
      <c r="S83" s="38"/>
      <c r="V83" s="37"/>
      <c r="W83" s="37"/>
      <c r="X83" s="37"/>
      <c r="Y83" s="38"/>
      <c r="Z83" s="36">
        <v>8600000000</v>
      </c>
      <c r="AG83" s="56">
        <v>8600000000</v>
      </c>
      <c r="AH83" s="55">
        <v>25392000000</v>
      </c>
      <c r="AI83" s="36">
        <v>48322000000</v>
      </c>
      <c r="AJ83" s="37"/>
      <c r="AK83" s="38"/>
      <c r="AL83" s="36">
        <v>6989000000</v>
      </c>
      <c r="AM83" s="37"/>
      <c r="AN83" s="37"/>
      <c r="AO83" s="38"/>
      <c r="AP83" s="49">
        <v>182711000000</v>
      </c>
      <c r="AQ83" s="54">
        <v>59365000000</v>
      </c>
      <c r="AR83" s="54">
        <v>68725000000</v>
      </c>
      <c r="AS83" s="54">
        <v>36128000000</v>
      </c>
      <c r="AT83" s="54"/>
      <c r="AU83" s="54"/>
      <c r="AV83" s="54"/>
      <c r="AW83" s="54"/>
      <c r="AX83" s="54"/>
      <c r="AY83" s="54">
        <v>694000000</v>
      </c>
      <c r="AZ83" s="54">
        <v>17799000000</v>
      </c>
      <c r="BA83" s="55">
        <v>238022000000</v>
      </c>
      <c r="BB83" s="55">
        <v>263414000000</v>
      </c>
      <c r="BC83" s="49">
        <v>23072000000</v>
      </c>
      <c r="BD83" s="54">
        <v>10826000000</v>
      </c>
      <c r="BE83" s="54"/>
      <c r="BF83" s="54"/>
      <c r="BG83" s="54">
        <v>12246000000</v>
      </c>
      <c r="BH83" s="36">
        <v>4452000000</v>
      </c>
      <c r="BI83" s="37"/>
      <c r="BJ83" s="37"/>
      <c r="BK83" s="38"/>
      <c r="BL83" s="49">
        <v>2768000000</v>
      </c>
      <c r="BM83" s="54">
        <v>2768000000</v>
      </c>
      <c r="BN83" s="54"/>
      <c r="BO83" s="54"/>
      <c r="BP83" s="54"/>
      <c r="BQ83" s="54"/>
      <c r="BR83" s="55">
        <v>30292000000</v>
      </c>
      <c r="BS83" s="36">
        <v>102931000000</v>
      </c>
      <c r="BT83" s="37"/>
      <c r="BU83" s="38"/>
      <c r="BV83" s="36">
        <v>44945000000</v>
      </c>
      <c r="BW83" s="37"/>
      <c r="BX83" s="37"/>
      <c r="BY83" s="37"/>
      <c r="BZ83" s="37"/>
      <c r="CA83" s="37"/>
      <c r="CB83" s="37"/>
      <c r="CC83" s="37">
        <v>28180000000</v>
      </c>
      <c r="CD83" s="37"/>
      <c r="CE83" s="37"/>
      <c r="CF83" s="38">
        <v>16765000000</v>
      </c>
      <c r="CG83" s="55">
        <v>147876000000</v>
      </c>
      <c r="CH83" s="57">
        <v>178168000000</v>
      </c>
      <c r="CI83" s="49">
        <v>0</v>
      </c>
      <c r="CJ83" s="36">
        <v>38501000000</v>
      </c>
      <c r="CK83" s="37"/>
      <c r="CL83" s="37"/>
      <c r="CM83" s="38"/>
      <c r="CN83" s="54">
        <v>-7517000000</v>
      </c>
      <c r="CO83" s="54">
        <v>50695000000</v>
      </c>
      <c r="CP83" s="54">
        <v>1047000000</v>
      </c>
      <c r="CQ83" s="58">
        <v>82726000000</v>
      </c>
      <c r="CR83" s="37">
        <v>2520000000</v>
      </c>
      <c r="CS83" s="56">
        <v>85246000000</v>
      </c>
      <c r="CT83" s="55">
        <v>263414000000</v>
      </c>
    </row>
    <row r="84" spans="1:98" x14ac:dyDescent="0.2">
      <c r="A84" s="52" t="s">
        <v>304</v>
      </c>
      <c r="B84" s="52" t="s">
        <v>305</v>
      </c>
      <c r="C84" s="52" t="str">
        <f>VLOOKUP(A84,'[1]S&amp;P 500 Wikipedia'!A:D,3,FALSE)</f>
        <v>Financials</v>
      </c>
      <c r="D84" s="52">
        <v>378116</v>
      </c>
      <c r="E84" s="52" t="s">
        <v>16</v>
      </c>
      <c r="F84" s="52">
        <v>2019</v>
      </c>
      <c r="G84" s="52" t="s">
        <v>17</v>
      </c>
      <c r="H84" s="53">
        <v>43830</v>
      </c>
      <c r="I84" s="53">
        <v>43889</v>
      </c>
      <c r="J84" s="53">
        <v>43889</v>
      </c>
      <c r="K84" s="54">
        <v>357463000</v>
      </c>
      <c r="L84" s="54">
        <v>358385000</v>
      </c>
      <c r="M84" s="52" t="s">
        <v>306</v>
      </c>
      <c r="N84" s="36">
        <v>1634600000</v>
      </c>
      <c r="O84" s="37">
        <v>1551400000</v>
      </c>
      <c r="P84" s="38">
        <v>83200000</v>
      </c>
      <c r="Q84" s="36">
        <v>491800000</v>
      </c>
      <c r="R84" s="37">
        <v>491800000</v>
      </c>
      <c r="S84" s="38"/>
      <c r="V84" s="37"/>
      <c r="W84" s="37"/>
      <c r="X84" s="37"/>
      <c r="Y84" s="38"/>
      <c r="Z84" s="36">
        <v>37441400000</v>
      </c>
      <c r="AG84" s="56">
        <v>37441400000</v>
      </c>
      <c r="AH84" s="55">
        <v>39567800000</v>
      </c>
      <c r="AI84" s="36">
        <v>544000000</v>
      </c>
      <c r="AJ84" s="37">
        <v>544000000</v>
      </c>
      <c r="AK84" s="38"/>
      <c r="AM84" s="37"/>
      <c r="AN84" s="37"/>
      <c r="AO84" s="38"/>
      <c r="AP84" s="49">
        <v>35103500000</v>
      </c>
      <c r="AQ84" s="54">
        <v>22293000000</v>
      </c>
      <c r="AR84" s="54">
        <v>10742500000</v>
      </c>
      <c r="AS84" s="54"/>
      <c r="AT84" s="54"/>
      <c r="AU84" s="54"/>
      <c r="AV84" s="54"/>
      <c r="AW84" s="54"/>
      <c r="AX84" s="54"/>
      <c r="AY84" s="54"/>
      <c r="AZ84" s="54">
        <v>2068000000</v>
      </c>
      <c r="BA84" s="55">
        <v>35647500000</v>
      </c>
      <c r="BB84" s="55">
        <v>75215300000</v>
      </c>
      <c r="BC84" s="49">
        <v>61900000</v>
      </c>
      <c r="BD84" s="54">
        <v>61900000</v>
      </c>
      <c r="BE84" s="54"/>
      <c r="BF84" s="54"/>
      <c r="BG84" s="54"/>
      <c r="BH84" s="36">
        <v>0</v>
      </c>
      <c r="BI84" s="37">
        <v>0</v>
      </c>
      <c r="BJ84" s="37"/>
      <c r="BK84" s="38"/>
      <c r="BL84" s="49">
        <v>1384800000</v>
      </c>
      <c r="BM84" s="54"/>
      <c r="BN84" s="54"/>
      <c r="BO84" s="54"/>
      <c r="BP84" s="54"/>
      <c r="BQ84" s="54">
        <v>1384800000</v>
      </c>
      <c r="BR84" s="55">
        <v>1446700000</v>
      </c>
      <c r="BS84" s="36">
        <v>3743200000</v>
      </c>
      <c r="BT84" s="37"/>
      <c r="BU84" s="38"/>
      <c r="BV84" s="36">
        <v>43866100000</v>
      </c>
      <c r="BW84" s="37"/>
      <c r="BX84" s="37"/>
      <c r="BY84" s="37"/>
      <c r="BZ84" s="37"/>
      <c r="CA84" s="37"/>
      <c r="CB84" s="37"/>
      <c r="CC84" s="37">
        <v>5635200000</v>
      </c>
      <c r="CD84" s="37"/>
      <c r="CE84" s="37"/>
      <c r="CF84" s="38">
        <v>38230900000</v>
      </c>
      <c r="CG84" s="55">
        <v>47609300000</v>
      </c>
      <c r="CH84" s="57">
        <v>49056000000</v>
      </c>
      <c r="CI84" s="49">
        <v>0</v>
      </c>
      <c r="CJ84" s="36">
        <v>21116800000</v>
      </c>
      <c r="CK84" s="37">
        <v>3600000</v>
      </c>
      <c r="CL84" s="37">
        <v>21113200000</v>
      </c>
      <c r="CM84" s="38"/>
      <c r="CN84" s="54"/>
      <c r="CO84" s="54">
        <v>5008700000</v>
      </c>
      <c r="CP84" s="54">
        <v>3400000</v>
      </c>
      <c r="CQ84" s="58">
        <v>26128900000</v>
      </c>
      <c r="CR84" s="37">
        <v>30400000</v>
      </c>
      <c r="CS84" s="56">
        <v>26159300000</v>
      </c>
      <c r="CT84" s="55">
        <v>75215300000</v>
      </c>
    </row>
    <row r="85" spans="1:98" x14ac:dyDescent="0.2">
      <c r="A85" s="52" t="s">
        <v>289</v>
      </c>
      <c r="B85" s="52" t="s">
        <v>290</v>
      </c>
      <c r="C85" s="52" t="str">
        <f>VLOOKUP(A85,'[1]S&amp;P 500 Wikipedia'!A:D,3,FALSE)</f>
        <v>Consumer Discretionary</v>
      </c>
      <c r="D85" s="52">
        <v>80874</v>
      </c>
      <c r="E85" s="52" t="s">
        <v>16</v>
      </c>
      <c r="F85" s="52">
        <v>2019</v>
      </c>
      <c r="G85" s="52" t="s">
        <v>17</v>
      </c>
      <c r="H85" s="53">
        <v>43830</v>
      </c>
      <c r="I85" s="53">
        <v>43866</v>
      </c>
      <c r="J85" s="53">
        <v>43866</v>
      </c>
      <c r="K85" s="54">
        <v>27769000</v>
      </c>
      <c r="L85" s="54">
        <v>28374000</v>
      </c>
      <c r="M85" s="52" t="s">
        <v>291</v>
      </c>
      <c r="N85" s="36">
        <v>480626000</v>
      </c>
      <c r="O85" s="37">
        <v>480626000</v>
      </c>
      <c r="P85" s="38"/>
      <c r="Q85" s="36">
        <v>80545000</v>
      </c>
      <c r="R85" s="37">
        <v>80545000</v>
      </c>
      <c r="S85" s="38"/>
      <c r="U85" s="36">
        <v>26096000</v>
      </c>
      <c r="V85" s="37"/>
      <c r="W85" s="37"/>
      <c r="X85" s="37"/>
      <c r="Y85" s="38"/>
      <c r="Z85" s="36">
        <v>84781000</v>
      </c>
      <c r="AA85" s="55">
        <v>57076000</v>
      </c>
      <c r="AE85" s="55">
        <v>27705000</v>
      </c>
      <c r="AH85" s="55">
        <v>672048000</v>
      </c>
      <c r="AI85" s="36">
        <v>1458690000</v>
      </c>
      <c r="AJ85" s="37">
        <v>1458690000</v>
      </c>
      <c r="AK85" s="38"/>
      <c r="AL85" s="36">
        <v>400156000</v>
      </c>
      <c r="AM85" s="37"/>
      <c r="AN85" s="37"/>
      <c r="AO85" s="38"/>
      <c r="AP85" s="49">
        <v>2573710000</v>
      </c>
      <c r="AQ85" s="54"/>
      <c r="AR85" s="54">
        <v>21939000</v>
      </c>
      <c r="AS85" s="54"/>
      <c r="AT85" s="54"/>
      <c r="AU85" s="54"/>
      <c r="AV85" s="54"/>
      <c r="AW85" s="54"/>
      <c r="AX85" s="54"/>
      <c r="AY85" s="54"/>
      <c r="AZ85" s="54">
        <v>2551771000</v>
      </c>
      <c r="BA85" s="55">
        <v>4432556000</v>
      </c>
      <c r="BB85" s="55">
        <v>5104604000</v>
      </c>
      <c r="BC85" s="49">
        <v>398259000</v>
      </c>
      <c r="BD85" s="54">
        <v>115816000</v>
      </c>
      <c r="BE85" s="54">
        <v>0</v>
      </c>
      <c r="BF85" s="54"/>
      <c r="BG85" s="54">
        <v>282443000</v>
      </c>
      <c r="BI85" s="37"/>
      <c r="BJ85" s="37"/>
      <c r="BK85" s="38"/>
      <c r="BL85" s="49">
        <v>268334000</v>
      </c>
      <c r="BM85" s="54">
        <v>95195000</v>
      </c>
      <c r="BN85" s="54"/>
      <c r="BO85" s="54"/>
      <c r="BP85" s="54"/>
      <c r="BQ85" s="54">
        <v>173139000</v>
      </c>
      <c r="BR85" s="55">
        <v>666593000</v>
      </c>
      <c r="BT85" s="37"/>
      <c r="BU85" s="38"/>
      <c r="BV85" s="36">
        <v>2754985000</v>
      </c>
      <c r="BW85" s="37"/>
      <c r="BX85" s="37"/>
      <c r="BY85" s="37"/>
      <c r="BZ85" s="37"/>
      <c r="CA85" s="37"/>
      <c r="CB85" s="37"/>
      <c r="CC85" s="37">
        <v>37814000</v>
      </c>
      <c r="CD85" s="37"/>
      <c r="CE85" s="37"/>
      <c r="CF85" s="38">
        <v>2717171000</v>
      </c>
      <c r="CG85" s="55">
        <v>2754985000</v>
      </c>
      <c r="CH85" s="57">
        <v>3421578000</v>
      </c>
      <c r="CI85" s="49">
        <v>0</v>
      </c>
      <c r="CJ85" s="36">
        <v>1466060000</v>
      </c>
      <c r="CK85" s="37">
        <v>363000</v>
      </c>
      <c r="CL85" s="37">
        <v>1465697000</v>
      </c>
      <c r="CM85" s="38"/>
      <c r="CN85" s="54">
        <v>-2699119000</v>
      </c>
      <c r="CO85" s="54">
        <v>2921448000</v>
      </c>
      <c r="CP85" s="54">
        <v>-5363000</v>
      </c>
      <c r="CQ85" s="58">
        <v>1683026000</v>
      </c>
      <c r="CR85" s="37"/>
      <c r="CS85" s="56">
        <v>1683026000</v>
      </c>
      <c r="CT85" s="55">
        <v>5104604000</v>
      </c>
    </row>
    <row r="86" spans="1:98" x14ac:dyDescent="0.2">
      <c r="A86" s="52" t="s">
        <v>355</v>
      </c>
      <c r="B86" s="52" t="s">
        <v>356</v>
      </c>
      <c r="C86" s="52" t="str">
        <f>VLOOKUP(A86,'[1]S&amp;P 500 Wikipedia'!A:D,3,FALSE)</f>
        <v>Industrials</v>
      </c>
      <c r="D86" s="52">
        <v>120498</v>
      </c>
      <c r="E86" s="52" t="s">
        <v>16</v>
      </c>
      <c r="F86" s="52">
        <v>2019</v>
      </c>
      <c r="G86" s="52" t="s">
        <v>17</v>
      </c>
      <c r="H86" s="53">
        <v>43830</v>
      </c>
      <c r="I86" s="53">
        <v>43872</v>
      </c>
      <c r="J86" s="53">
        <v>43872</v>
      </c>
      <c r="K86" s="54">
        <v>151100000</v>
      </c>
      <c r="L86" s="54">
        <v>152100000</v>
      </c>
      <c r="M86" s="59" t="s">
        <v>357</v>
      </c>
      <c r="N86" s="36">
        <v>1470000000</v>
      </c>
      <c r="O86" s="37">
        <v>1129000000</v>
      </c>
      <c r="P86" s="38">
        <v>341000000</v>
      </c>
      <c r="Q86" s="60">
        <v>3387000000</v>
      </c>
      <c r="R86" s="61">
        <v>3387000000</v>
      </c>
      <c r="S86" s="38"/>
      <c r="U86" s="36">
        <v>3486000000</v>
      </c>
      <c r="V86" s="37"/>
      <c r="W86" s="37"/>
      <c r="X86" s="37"/>
      <c r="Y86" s="38"/>
      <c r="Z86" s="60">
        <v>1044000000</v>
      </c>
      <c r="AA86" s="55">
        <v>761000000</v>
      </c>
      <c r="AG86" s="62">
        <v>283000000</v>
      </c>
      <c r="AH86" s="55">
        <v>9387000000</v>
      </c>
      <c r="AI86" s="36">
        <v>4245000000</v>
      </c>
      <c r="AJ86" s="37"/>
      <c r="AK86" s="38"/>
      <c r="AM86" s="37"/>
      <c r="AN86" s="37"/>
      <c r="AO86" s="38"/>
      <c r="AP86" s="49">
        <v>6105000000</v>
      </c>
      <c r="AQ86" s="54"/>
      <c r="AR86" s="54">
        <v>1286000000</v>
      </c>
      <c r="AS86" s="54">
        <v>1003000000</v>
      </c>
      <c r="AT86" s="54"/>
      <c r="AU86" s="54"/>
      <c r="AV86" s="54"/>
      <c r="AW86" s="54">
        <v>1001000000</v>
      </c>
      <c r="AX86" s="54"/>
      <c r="AY86" s="54">
        <v>1237000000</v>
      </c>
      <c r="AZ86" s="54">
        <v>1578000000</v>
      </c>
      <c r="BA86" s="55">
        <v>10350000000</v>
      </c>
      <c r="BB86" s="55">
        <v>19737000000</v>
      </c>
      <c r="BC86" s="49">
        <v>4133000000</v>
      </c>
      <c r="BD86" s="54">
        <v>2534000000</v>
      </c>
      <c r="BE86" s="54"/>
      <c r="BF86" s="54"/>
      <c r="BG86" s="54">
        <v>1599000000</v>
      </c>
      <c r="BH86" s="36">
        <v>791000000</v>
      </c>
      <c r="BI86" s="37">
        <v>760000000</v>
      </c>
      <c r="BJ86" s="37"/>
      <c r="BK86" s="38">
        <v>31000000</v>
      </c>
      <c r="BL86" s="49">
        <v>1336000000</v>
      </c>
      <c r="BM86" s="54">
        <v>533000000</v>
      </c>
      <c r="BN86" s="54"/>
      <c r="BO86" s="54"/>
      <c r="BP86" s="54"/>
      <c r="BQ86" s="54">
        <v>803000000</v>
      </c>
      <c r="BR86" s="55">
        <v>6260000000</v>
      </c>
      <c r="BS86" s="36">
        <v>1576000000</v>
      </c>
      <c r="BT86" s="37"/>
      <c r="BU86" s="38"/>
      <c r="BV86" s="36">
        <v>3436000000</v>
      </c>
      <c r="BW86" s="37"/>
      <c r="BX86" s="37">
        <v>591000000</v>
      </c>
      <c r="BY86" s="37"/>
      <c r="BZ86" s="37">
        <v>591000000</v>
      </c>
      <c r="CA86" s="37"/>
      <c r="CB86" s="37">
        <v>821000000</v>
      </c>
      <c r="CC86" s="37"/>
      <c r="CD86" s="37"/>
      <c r="CE86" s="37"/>
      <c r="CF86" s="38">
        <v>2024000000</v>
      </c>
      <c r="CG86" s="55">
        <v>5012000000</v>
      </c>
      <c r="CH86" s="57">
        <v>11272000000</v>
      </c>
      <c r="CJ86" s="36">
        <v>2344000000</v>
      </c>
      <c r="CK86" s="37">
        <v>2344000000</v>
      </c>
      <c r="CL86" s="37"/>
      <c r="CM86" s="38"/>
      <c r="CN86" s="54">
        <v>-7225000000</v>
      </c>
      <c r="CO86" s="54">
        <v>14416000000</v>
      </c>
      <c r="CP86" s="54">
        <v>-2028000000</v>
      </c>
      <c r="CQ86" s="58">
        <v>7507000000</v>
      </c>
      <c r="CR86" s="37">
        <v>958000000</v>
      </c>
      <c r="CS86" s="56">
        <v>8465000000</v>
      </c>
      <c r="CT86" s="55">
        <v>19737000000</v>
      </c>
    </row>
    <row r="87" spans="1:98" x14ac:dyDescent="0.2">
      <c r="A87" s="52" t="s">
        <v>307</v>
      </c>
      <c r="B87" s="52" t="s">
        <v>308</v>
      </c>
      <c r="C87" s="52" t="str">
        <f>VLOOKUP(A87,'[1]S&amp;P 500 Wikipedia'!A:D,3,FALSE)</f>
        <v>Utilities</v>
      </c>
      <c r="D87" s="52">
        <v>378117</v>
      </c>
      <c r="E87" s="52" t="s">
        <v>16</v>
      </c>
      <c r="F87" s="52">
        <v>2019</v>
      </c>
      <c r="G87" s="52" t="s">
        <v>17</v>
      </c>
      <c r="H87" s="53">
        <v>43830</v>
      </c>
      <c r="I87" s="53">
        <v>43867</v>
      </c>
      <c r="J87" s="53">
        <v>43867</v>
      </c>
      <c r="K87" s="54">
        <v>285000000</v>
      </c>
      <c r="L87" s="54">
        <v>285000000</v>
      </c>
      <c r="M87" s="52" t="s">
        <v>309</v>
      </c>
      <c r="N87" s="36">
        <v>140000000</v>
      </c>
      <c r="O87" s="37">
        <v>140000000</v>
      </c>
      <c r="P87" s="38"/>
      <c r="Q87" s="36">
        <v>1109000000</v>
      </c>
      <c r="R87" s="37">
        <v>886000000</v>
      </c>
      <c r="S87" s="38">
        <v>223000000</v>
      </c>
      <c r="U87" s="36">
        <v>140000000</v>
      </c>
      <c r="V87" s="37"/>
      <c r="W87" s="37"/>
      <c r="X87" s="37"/>
      <c r="Y87" s="38"/>
      <c r="Z87" s="36">
        <v>942000000</v>
      </c>
      <c r="AA87" s="55">
        <v>86000000</v>
      </c>
      <c r="AC87" s="55">
        <v>19000000</v>
      </c>
      <c r="AD87" s="55">
        <v>305000000</v>
      </c>
      <c r="AG87" s="56">
        <v>532000000</v>
      </c>
      <c r="AH87" s="55">
        <v>2331000000</v>
      </c>
      <c r="AI87" s="36">
        <v>18926000000</v>
      </c>
      <c r="AJ87" s="37">
        <v>26286000000</v>
      </c>
      <c r="AK87" s="38">
        <v>-7360000000</v>
      </c>
      <c r="AL87" s="36">
        <v>71000000</v>
      </c>
      <c r="AM87" s="37">
        <v>71000000</v>
      </c>
      <c r="AN87" s="37"/>
      <c r="AO87" s="38"/>
      <c r="AP87" s="49">
        <v>5509000000</v>
      </c>
      <c r="AQ87" s="54"/>
      <c r="AR87" s="54"/>
      <c r="AS87" s="54"/>
      <c r="AT87" s="54"/>
      <c r="AU87" s="54"/>
      <c r="AV87" s="54"/>
      <c r="AW87" s="54"/>
      <c r="AX87" s="54"/>
      <c r="AY87" s="54"/>
      <c r="AZ87" s="54">
        <v>5509000000</v>
      </c>
      <c r="BA87" s="55">
        <v>24506000000</v>
      </c>
      <c r="BB87" s="55">
        <v>26837000000</v>
      </c>
      <c r="BC87" s="49">
        <v>861000000</v>
      </c>
      <c r="BD87" s="54">
        <v>622000000</v>
      </c>
      <c r="BE87" s="54"/>
      <c r="BF87" s="54"/>
      <c r="BG87" s="54">
        <v>239000000</v>
      </c>
      <c r="BH87" s="36">
        <v>1130000000</v>
      </c>
      <c r="BI87" s="37"/>
      <c r="BJ87" s="37"/>
      <c r="BK87" s="38"/>
      <c r="BL87" s="49">
        <v>713000000</v>
      </c>
      <c r="BM87" s="54"/>
      <c r="BN87" s="54"/>
      <c r="BO87" s="54">
        <v>437000000</v>
      </c>
      <c r="BP87" s="54"/>
      <c r="BQ87" s="54">
        <v>276000000</v>
      </c>
      <c r="BR87" s="55">
        <v>2704000000</v>
      </c>
      <c r="BS87" s="36">
        <v>12027000000</v>
      </c>
      <c r="BT87" s="37">
        <v>11951000000</v>
      </c>
      <c r="BU87" s="38">
        <v>76000000</v>
      </c>
      <c r="BV87" s="36">
        <v>7051000000</v>
      </c>
      <c r="BW87" s="37"/>
      <c r="BX87" s="37"/>
      <c r="BY87" s="37"/>
      <c r="BZ87" s="37"/>
      <c r="CA87" s="37"/>
      <c r="CB87" s="37"/>
      <c r="CC87" s="37">
        <v>1775000000</v>
      </c>
      <c r="CD87" s="37"/>
      <c r="CE87" s="37"/>
      <c r="CF87" s="38">
        <v>5276000000</v>
      </c>
      <c r="CG87" s="55">
        <v>19078000000</v>
      </c>
      <c r="CH87" s="57">
        <v>21782000000</v>
      </c>
      <c r="CJ87" s="36">
        <v>5116000000</v>
      </c>
      <c r="CK87" s="37">
        <v>3000000</v>
      </c>
      <c r="CL87" s="37">
        <v>5113000000</v>
      </c>
      <c r="CM87" s="38"/>
      <c r="CN87" s="54"/>
      <c r="CO87" s="54">
        <v>-25000000</v>
      </c>
      <c r="CP87" s="54">
        <v>-73000000</v>
      </c>
      <c r="CQ87" s="58">
        <v>5018000000</v>
      </c>
      <c r="CR87" s="37">
        <v>37000000</v>
      </c>
      <c r="CS87" s="56">
        <v>5055000000</v>
      </c>
      <c r="CT87" s="55">
        <v>26837000000</v>
      </c>
    </row>
    <row r="88" spans="1:98" x14ac:dyDescent="0.2">
      <c r="A88" s="52" t="s">
        <v>268</v>
      </c>
      <c r="B88" s="52" t="s">
        <v>269</v>
      </c>
      <c r="C88" s="52" t="str">
        <f>VLOOKUP(A88,'[1]S&amp;P 500 Wikipedia'!A:D,3,FALSE)</f>
        <v>Health Care</v>
      </c>
      <c r="D88" s="52">
        <v>378107</v>
      </c>
      <c r="E88" s="52" t="s">
        <v>16</v>
      </c>
      <c r="F88" s="52">
        <v>2019</v>
      </c>
      <c r="G88" s="52" t="s">
        <v>17</v>
      </c>
      <c r="H88" s="53">
        <v>43830</v>
      </c>
      <c r="I88" s="53">
        <v>43879</v>
      </c>
      <c r="J88" s="53">
        <v>43879</v>
      </c>
      <c r="K88" s="54">
        <v>414038000</v>
      </c>
      <c r="L88" s="54">
        <v>422257000</v>
      </c>
      <c r="M88" s="52" t="s">
        <v>270</v>
      </c>
      <c r="N88" s="36">
        <v>12986000000</v>
      </c>
      <c r="O88" s="37">
        <v>12123000000</v>
      </c>
      <c r="P88" s="38">
        <v>863000000</v>
      </c>
      <c r="Q88" s="60">
        <v>7337000000</v>
      </c>
      <c r="R88" s="37"/>
      <c r="S88" s="38"/>
      <c r="V88" s="37"/>
      <c r="W88" s="37"/>
      <c r="X88" s="37"/>
      <c r="Y88" s="38"/>
      <c r="Z88" s="60">
        <v>0</v>
      </c>
      <c r="AG88" s="62">
        <v>0</v>
      </c>
      <c r="AH88" s="55">
        <v>20323000000</v>
      </c>
      <c r="AI88" s="36">
        <v>2121000000</v>
      </c>
      <c r="AJ88" s="37">
        <v>2121000000</v>
      </c>
      <c r="AK88" s="38"/>
      <c r="AL88" s="36">
        <v>7717000000</v>
      </c>
      <c r="AM88" s="37"/>
      <c r="AN88" s="37"/>
      <c r="AO88" s="38"/>
      <c r="AP88" s="49">
        <v>10833000000</v>
      </c>
      <c r="AQ88" s="54">
        <v>2063000000</v>
      </c>
      <c r="AR88" s="54">
        <v>6863000000</v>
      </c>
      <c r="AS88" s="54"/>
      <c r="AT88" s="54"/>
      <c r="AU88" s="54"/>
      <c r="AV88" s="54"/>
      <c r="AW88" s="54"/>
      <c r="AX88" s="54"/>
      <c r="AY88" s="54"/>
      <c r="AZ88" s="54">
        <v>1907000000</v>
      </c>
      <c r="BA88" s="55">
        <v>20671000000</v>
      </c>
      <c r="BB88" s="55">
        <v>40994000000</v>
      </c>
      <c r="BC88" s="49">
        <v>4988000000</v>
      </c>
      <c r="BD88" s="54">
        <v>4164000000</v>
      </c>
      <c r="BE88" s="54"/>
      <c r="BF88" s="54"/>
      <c r="BG88" s="54">
        <v>824000000</v>
      </c>
      <c r="BH88" s="36">
        <v>88000000</v>
      </c>
      <c r="BI88" s="37"/>
      <c r="BJ88" s="37"/>
      <c r="BK88" s="38">
        <v>88000000</v>
      </c>
      <c r="BL88" s="49">
        <v>7856000000</v>
      </c>
      <c r="BM88" s="54">
        <v>383000000</v>
      </c>
      <c r="BN88" s="54"/>
      <c r="BO88" s="54"/>
      <c r="BP88" s="54"/>
      <c r="BQ88" s="54">
        <v>7473000000</v>
      </c>
      <c r="BR88" s="55">
        <v>12932000000</v>
      </c>
      <c r="BS88" s="36">
        <v>13638000000</v>
      </c>
      <c r="BT88" s="37"/>
      <c r="BU88" s="38"/>
      <c r="BV88" s="36">
        <v>1732000000</v>
      </c>
      <c r="BW88" s="37"/>
      <c r="BX88" s="37"/>
      <c r="BY88" s="37"/>
      <c r="BZ88" s="37"/>
      <c r="CA88" s="37"/>
      <c r="CB88" s="37"/>
      <c r="CC88" s="37"/>
      <c r="CD88" s="37"/>
      <c r="CE88" s="37"/>
      <c r="CF88" s="38">
        <v>1732000000</v>
      </c>
      <c r="CG88" s="55">
        <v>15370000000</v>
      </c>
      <c r="CH88" s="57">
        <v>28302000000</v>
      </c>
      <c r="CI88" s="49">
        <v>0</v>
      </c>
      <c r="CJ88" s="36">
        <v>7647000000</v>
      </c>
      <c r="CK88" s="37">
        <v>0</v>
      </c>
      <c r="CL88" s="37">
        <v>7647000000</v>
      </c>
      <c r="CM88" s="38"/>
      <c r="CN88" s="54">
        <v>-214000000</v>
      </c>
      <c r="CO88" s="54">
        <v>4984000000</v>
      </c>
      <c r="CP88" s="54">
        <v>134000000</v>
      </c>
      <c r="CQ88" s="58">
        <v>12551000000</v>
      </c>
      <c r="CR88" s="37">
        <v>141000000</v>
      </c>
      <c r="CS88" s="56">
        <v>12692000000</v>
      </c>
      <c r="CT88" s="55">
        <v>40994000000</v>
      </c>
    </row>
    <row r="89" spans="1:98" x14ac:dyDescent="0.2">
      <c r="A89" s="52" t="s">
        <v>271</v>
      </c>
      <c r="B89" s="52" t="s">
        <v>272</v>
      </c>
      <c r="C89" s="52" t="str">
        <f>VLOOKUP(A89,'[1]S&amp;P 500 Wikipedia'!A:D,3,FALSE)</f>
        <v>Utilities</v>
      </c>
      <c r="D89" s="52">
        <v>378108</v>
      </c>
      <c r="E89" s="52" t="s">
        <v>16</v>
      </c>
      <c r="F89" s="52">
        <v>2019</v>
      </c>
      <c r="G89" s="52" t="s">
        <v>17</v>
      </c>
      <c r="H89" s="53">
        <v>43830</v>
      </c>
      <c r="I89" s="53">
        <v>43888</v>
      </c>
      <c r="J89" s="53">
        <v>43888</v>
      </c>
      <c r="K89" s="54">
        <v>502479000</v>
      </c>
      <c r="L89" s="54">
        <v>506056000</v>
      </c>
      <c r="M89" s="52" t="s">
        <v>273</v>
      </c>
      <c r="N89" s="36">
        <v>1063000000</v>
      </c>
      <c r="O89" s="37">
        <v>241000000</v>
      </c>
      <c r="P89" s="38">
        <v>822000000</v>
      </c>
      <c r="Q89" s="36">
        <v>1249000000</v>
      </c>
      <c r="R89" s="37">
        <v>1249000000</v>
      </c>
      <c r="S89" s="38"/>
      <c r="U89" s="36">
        <v>546000000</v>
      </c>
      <c r="V89" s="37">
        <v>269000000</v>
      </c>
      <c r="W89" s="37"/>
      <c r="X89" s="37"/>
      <c r="Y89" s="38">
        <v>277000000</v>
      </c>
      <c r="Z89" s="36">
        <v>989000000</v>
      </c>
      <c r="AA89" s="55">
        <v>161000000</v>
      </c>
      <c r="AB89" s="55">
        <v>136000000</v>
      </c>
      <c r="AE89" s="55">
        <v>106000000</v>
      </c>
      <c r="AG89" s="56">
        <v>586000000</v>
      </c>
      <c r="AH89" s="55">
        <v>3847000000</v>
      </c>
      <c r="AI89" s="36">
        <v>20945000000</v>
      </c>
      <c r="AJ89" s="37"/>
      <c r="AK89" s="38"/>
      <c r="AM89" s="37"/>
      <c r="AN89" s="37"/>
      <c r="AO89" s="38"/>
      <c r="AP89" s="49">
        <v>10647000000</v>
      </c>
      <c r="AQ89" s="54">
        <v>321000000</v>
      </c>
      <c r="AR89" s="54">
        <v>5164000000</v>
      </c>
      <c r="AS89" s="54"/>
      <c r="AT89" s="54"/>
      <c r="AU89" s="54"/>
      <c r="AV89" s="54"/>
      <c r="AW89" s="54"/>
      <c r="AX89" s="54"/>
      <c r="AY89" s="54">
        <v>2771000000</v>
      </c>
      <c r="AZ89" s="54">
        <v>2391000000</v>
      </c>
      <c r="BA89" s="55">
        <v>31592000000</v>
      </c>
      <c r="BB89" s="55">
        <v>35439000000</v>
      </c>
      <c r="BC89" s="49">
        <v>1379000000</v>
      </c>
      <c r="BD89" s="54">
        <v>1138000000</v>
      </c>
      <c r="BE89" s="54"/>
      <c r="BF89" s="54">
        <v>0</v>
      </c>
      <c r="BG89" s="54">
        <v>241000000</v>
      </c>
      <c r="BH89" s="36">
        <v>849000000</v>
      </c>
      <c r="BI89" s="37"/>
      <c r="BJ89" s="37"/>
      <c r="BK89" s="38">
        <v>849000000</v>
      </c>
      <c r="BL89" s="49">
        <v>2424000000</v>
      </c>
      <c r="BM89" s="54"/>
      <c r="BN89" s="54">
        <v>973000000</v>
      </c>
      <c r="BO89" s="54"/>
      <c r="BP89" s="54"/>
      <c r="BQ89" s="54">
        <v>1451000000</v>
      </c>
      <c r="BR89" s="55">
        <v>4652000000</v>
      </c>
      <c r="BS89" s="36">
        <v>13517000000</v>
      </c>
      <c r="BT89" s="37"/>
      <c r="BU89" s="38"/>
      <c r="BV89" s="36">
        <v>8911000000</v>
      </c>
      <c r="BW89" s="37"/>
      <c r="BX89" s="37"/>
      <c r="BY89" s="37"/>
      <c r="BZ89" s="37"/>
      <c r="CA89" s="37"/>
      <c r="CB89" s="37"/>
      <c r="CC89" s="37">
        <v>3928000000</v>
      </c>
      <c r="CD89" s="37"/>
      <c r="CE89" s="37"/>
      <c r="CF89" s="38">
        <v>4983000000</v>
      </c>
      <c r="CG89" s="55">
        <v>22428000000</v>
      </c>
      <c r="CH89" s="57">
        <v>27080000000</v>
      </c>
      <c r="CI89" s="49">
        <v>1740000000</v>
      </c>
      <c r="CJ89" s="36">
        <v>6085000000</v>
      </c>
      <c r="CK89" s="37">
        <v>5000000</v>
      </c>
      <c r="CL89" s="37">
        <v>6080000000</v>
      </c>
      <c r="CM89" s="38"/>
      <c r="CN89" s="54"/>
      <c r="CO89" s="54">
        <v>632000000</v>
      </c>
      <c r="CP89" s="54">
        <v>-98000000</v>
      </c>
      <c r="CQ89" s="58">
        <v>8359000000</v>
      </c>
      <c r="CR89" s="37"/>
      <c r="CS89" s="56">
        <v>8359000000</v>
      </c>
      <c r="CT89" s="55">
        <v>35439000000</v>
      </c>
    </row>
    <row r="90" spans="1:98" x14ac:dyDescent="0.2">
      <c r="A90" s="52" t="s">
        <v>236</v>
      </c>
      <c r="B90" s="52" t="s">
        <v>237</v>
      </c>
      <c r="C90" s="52" t="str">
        <f>VLOOKUP(A90,'[1]S&amp;P 500 Wikipedia'!A:D,3,FALSE)</f>
        <v>Energy</v>
      </c>
      <c r="D90" s="52">
        <v>378102</v>
      </c>
      <c r="E90" s="52" t="s">
        <v>16</v>
      </c>
      <c r="F90" s="52">
        <v>2019</v>
      </c>
      <c r="G90" s="52" t="s">
        <v>17</v>
      </c>
      <c r="H90" s="53">
        <v>43830</v>
      </c>
      <c r="I90" s="53">
        <v>43886</v>
      </c>
      <c r="J90" s="53">
        <v>43886</v>
      </c>
      <c r="K90" s="54">
        <v>404343000</v>
      </c>
      <c r="L90" s="54">
        <v>405804000</v>
      </c>
      <c r="M90" s="52" t="s">
        <v>238</v>
      </c>
      <c r="N90" s="36">
        <v>200227000</v>
      </c>
      <c r="O90" s="37">
        <v>200227000</v>
      </c>
      <c r="P90" s="38"/>
      <c r="Q90" s="36">
        <v>209023000</v>
      </c>
      <c r="R90" s="37">
        <v>209023000</v>
      </c>
      <c r="S90" s="38"/>
      <c r="U90" s="36">
        <v>13932000</v>
      </c>
      <c r="V90" s="37"/>
      <c r="W90" s="37"/>
      <c r="X90" s="37"/>
      <c r="Y90" s="38"/>
      <c r="Z90" s="36">
        <v>145066000</v>
      </c>
      <c r="AB90" s="55">
        <v>31000</v>
      </c>
      <c r="AE90" s="55">
        <v>129795000</v>
      </c>
      <c r="AG90" s="56">
        <v>15240000</v>
      </c>
      <c r="AH90" s="55">
        <v>568248000</v>
      </c>
      <c r="AI90" s="36">
        <v>3855706000</v>
      </c>
      <c r="AJ90" s="37"/>
      <c r="AK90" s="38"/>
      <c r="AM90" s="37"/>
      <c r="AN90" s="37"/>
      <c r="AO90" s="38"/>
      <c r="AP90" s="49">
        <v>63291000</v>
      </c>
      <c r="AQ90" s="54"/>
      <c r="AR90" s="54"/>
      <c r="AS90" s="54"/>
      <c r="AT90" s="54"/>
      <c r="AU90" s="54"/>
      <c r="AV90" s="54"/>
      <c r="AW90" s="54"/>
      <c r="AX90" s="54"/>
      <c r="AY90" s="54">
        <v>0</v>
      </c>
      <c r="AZ90" s="54">
        <v>63291000</v>
      </c>
      <c r="BA90" s="55">
        <v>3918997000</v>
      </c>
      <c r="BB90" s="55">
        <v>4487245000</v>
      </c>
      <c r="BC90" s="49">
        <v>241034000</v>
      </c>
      <c r="BD90" s="54">
        <v>189811000</v>
      </c>
      <c r="BE90" s="54"/>
      <c r="BF90" s="54">
        <v>19933000</v>
      </c>
      <c r="BG90" s="54">
        <v>31290000</v>
      </c>
      <c r="BH90" s="36">
        <v>87000000</v>
      </c>
      <c r="BI90" s="37"/>
      <c r="BJ90" s="37"/>
      <c r="BK90" s="38">
        <v>87000000</v>
      </c>
      <c r="BM90" s="54"/>
      <c r="BN90" s="54"/>
      <c r="BO90" s="54"/>
      <c r="BP90" s="54"/>
      <c r="BQ90" s="54"/>
      <c r="BR90" s="55">
        <v>328034000</v>
      </c>
      <c r="BS90" s="36">
        <v>1133025000</v>
      </c>
      <c r="BT90" s="37"/>
      <c r="BU90" s="38"/>
      <c r="BV90" s="36">
        <v>874699000</v>
      </c>
      <c r="BW90" s="37"/>
      <c r="BX90" s="37">
        <v>32713000</v>
      </c>
      <c r="BY90" s="37"/>
      <c r="BZ90" s="37"/>
      <c r="CA90" s="37"/>
      <c r="CB90" s="37"/>
      <c r="CC90" s="37">
        <v>702104000</v>
      </c>
      <c r="CD90" s="37"/>
      <c r="CE90" s="37"/>
      <c r="CF90" s="38">
        <v>139882000</v>
      </c>
      <c r="CG90" s="55">
        <v>2007724000</v>
      </c>
      <c r="CH90" s="57">
        <v>2335758000</v>
      </c>
      <c r="CJ90" s="36">
        <v>1830115000</v>
      </c>
      <c r="CK90" s="37">
        <v>47688000</v>
      </c>
      <c r="CL90" s="37">
        <v>1782427000</v>
      </c>
      <c r="CM90" s="38"/>
      <c r="CN90" s="54">
        <v>-1823201000</v>
      </c>
      <c r="CO90" s="54">
        <v>2143213000</v>
      </c>
      <c r="CP90" s="54">
        <v>1360000</v>
      </c>
      <c r="CQ90" s="58">
        <v>2151487000</v>
      </c>
      <c r="CR90" s="37"/>
      <c r="CS90" s="56">
        <v>2151487000</v>
      </c>
      <c r="CT90" s="55">
        <v>4487245000</v>
      </c>
    </row>
    <row r="91" spans="1:98" x14ac:dyDescent="0.2">
      <c r="A91" s="52" t="s">
        <v>1129</v>
      </c>
      <c r="B91" s="52" t="s">
        <v>1130</v>
      </c>
      <c r="C91" s="52" t="str">
        <f>VLOOKUP(A91,'[1]S&amp;P 500 Wikipedia'!A:D,3,FALSE)</f>
        <v>Health Care</v>
      </c>
      <c r="D91" s="52">
        <v>186450</v>
      </c>
      <c r="E91" s="52" t="s">
        <v>16</v>
      </c>
      <c r="F91" s="52">
        <v>2019</v>
      </c>
      <c r="G91" s="52" t="s">
        <v>17</v>
      </c>
      <c r="H91" s="53">
        <v>43769</v>
      </c>
      <c r="I91" s="53">
        <v>43819</v>
      </c>
      <c r="J91" s="53">
        <v>43819</v>
      </c>
      <c r="K91" s="54">
        <v>49400000</v>
      </c>
      <c r="L91" s="54">
        <v>50000000</v>
      </c>
      <c r="M91" s="52" t="s">
        <v>1131</v>
      </c>
      <c r="N91" s="36">
        <v>89000000</v>
      </c>
      <c r="O91" s="37">
        <v>89000000</v>
      </c>
      <c r="P91" s="38"/>
      <c r="Q91" s="36">
        <v>435300000</v>
      </c>
      <c r="R91" s="37">
        <v>435300000</v>
      </c>
      <c r="S91" s="38"/>
      <c r="U91" s="36">
        <v>506900000</v>
      </c>
      <c r="V91" s="37"/>
      <c r="W91" s="37"/>
      <c r="X91" s="37"/>
      <c r="Y91" s="38"/>
      <c r="Z91" s="36">
        <v>132200000</v>
      </c>
      <c r="AA91" s="55">
        <v>132200000</v>
      </c>
      <c r="AH91" s="55">
        <v>1163400000</v>
      </c>
      <c r="AI91" s="36">
        <v>1132100000</v>
      </c>
      <c r="AJ91" s="37">
        <v>2193900000</v>
      </c>
      <c r="AK91" s="38">
        <v>-1061800000</v>
      </c>
      <c r="AM91" s="37"/>
      <c r="AN91" s="37"/>
      <c r="AO91" s="38"/>
      <c r="AP91" s="49">
        <v>3979000000</v>
      </c>
      <c r="AQ91" s="54"/>
      <c r="AR91" s="54">
        <v>2428900000</v>
      </c>
      <c r="AS91" s="54">
        <v>1405300000</v>
      </c>
      <c r="AT91" s="54"/>
      <c r="AU91" s="54">
        <v>78000000</v>
      </c>
      <c r="AV91" s="54"/>
      <c r="AW91" s="54"/>
      <c r="AX91" s="54"/>
      <c r="AY91" s="54"/>
      <c r="AZ91" s="54">
        <v>66800000</v>
      </c>
      <c r="BA91" s="55">
        <v>5111100000</v>
      </c>
      <c r="BB91" s="55">
        <v>6274500000</v>
      </c>
      <c r="BC91" s="49">
        <v>150100000</v>
      </c>
      <c r="BD91" s="54">
        <v>150100000</v>
      </c>
      <c r="BE91" s="54"/>
      <c r="BF91" s="54"/>
      <c r="BG91" s="54"/>
      <c r="BH91" s="36">
        <v>563700000</v>
      </c>
      <c r="BI91" s="37">
        <v>563700000</v>
      </c>
      <c r="BJ91" s="37"/>
      <c r="BK91" s="38"/>
      <c r="BL91" s="49">
        <v>396800000</v>
      </c>
      <c r="BM91" s="54"/>
      <c r="BN91" s="54"/>
      <c r="BO91" s="54"/>
      <c r="BP91" s="54"/>
      <c r="BQ91" s="54">
        <v>396800000</v>
      </c>
      <c r="BR91" s="55">
        <v>1110600000</v>
      </c>
      <c r="BS91" s="36">
        <v>1262600000</v>
      </c>
      <c r="BT91" s="37"/>
      <c r="BU91" s="38"/>
      <c r="BV91" s="36">
        <v>272700000</v>
      </c>
      <c r="BW91" s="37"/>
      <c r="BX91" s="37"/>
      <c r="BY91" s="37"/>
      <c r="BZ91" s="37"/>
      <c r="CA91" s="37"/>
      <c r="CB91" s="37"/>
      <c r="CC91" s="37">
        <v>28000000</v>
      </c>
      <c r="CD91" s="37"/>
      <c r="CE91" s="37"/>
      <c r="CF91" s="38">
        <v>244700000</v>
      </c>
      <c r="CG91" s="55">
        <v>1535300000</v>
      </c>
      <c r="CH91" s="57">
        <v>2645900000</v>
      </c>
      <c r="CI91" s="49">
        <v>0</v>
      </c>
      <c r="CJ91" s="36">
        <v>1620300000</v>
      </c>
      <c r="CK91" s="37">
        <v>5300000</v>
      </c>
      <c r="CL91" s="37">
        <v>1615000000</v>
      </c>
      <c r="CM91" s="38"/>
      <c r="CN91" s="54">
        <v>-571200000</v>
      </c>
      <c r="CO91" s="54">
        <v>3026400000</v>
      </c>
      <c r="CP91" s="54">
        <v>-447100000</v>
      </c>
      <c r="CQ91" s="58">
        <v>3628400000</v>
      </c>
      <c r="CR91" s="37">
        <v>200000</v>
      </c>
      <c r="CS91" s="56">
        <v>3628600000</v>
      </c>
      <c r="CT91" s="55">
        <v>6274500000</v>
      </c>
    </row>
    <row r="92" spans="1:98" x14ac:dyDescent="0.2">
      <c r="A92" s="52" t="s">
        <v>328</v>
      </c>
      <c r="B92" s="52" t="s">
        <v>329</v>
      </c>
      <c r="C92" s="52" t="str">
        <f>VLOOKUP(A92,'[1]S&amp;P 500 Wikipedia'!A:D,3,FALSE)</f>
        <v>Energy</v>
      </c>
      <c r="D92" s="52">
        <v>378120</v>
      </c>
      <c r="E92" s="52" t="s">
        <v>16</v>
      </c>
      <c r="F92" s="52">
        <v>2019</v>
      </c>
      <c r="G92" s="52" t="s">
        <v>17</v>
      </c>
      <c r="H92" s="53">
        <v>43830</v>
      </c>
      <c r="I92" s="53">
        <v>43879</v>
      </c>
      <c r="J92" s="53">
        <v>43879</v>
      </c>
      <c r="K92" s="54">
        <v>1095027000</v>
      </c>
      <c r="L92" s="54">
        <v>1103137000</v>
      </c>
      <c r="M92" s="52" t="s">
        <v>330</v>
      </c>
      <c r="N92" s="36">
        <v>8116000000</v>
      </c>
      <c r="O92" s="37">
        <v>5088000000</v>
      </c>
      <c r="P92" s="38">
        <v>3028000000</v>
      </c>
      <c r="Q92" s="36">
        <v>3267000000</v>
      </c>
      <c r="R92" s="37"/>
      <c r="S92" s="38"/>
      <c r="U92" s="36">
        <v>1026000000</v>
      </c>
      <c r="V92" s="37"/>
      <c r="W92" s="37"/>
      <c r="X92" s="37"/>
      <c r="Y92" s="38"/>
      <c r="Z92" s="36">
        <v>4504000000</v>
      </c>
      <c r="AA92" s="55">
        <v>2259000000</v>
      </c>
      <c r="AG92" s="56">
        <v>2245000000</v>
      </c>
      <c r="AH92" s="55">
        <v>16913000000</v>
      </c>
      <c r="AI92" s="36">
        <v>42269000000</v>
      </c>
      <c r="AJ92" s="37"/>
      <c r="AK92" s="38"/>
      <c r="AL92" s="36">
        <v>8687000000</v>
      </c>
      <c r="AM92" s="37"/>
      <c r="AN92" s="37"/>
      <c r="AO92" s="38"/>
      <c r="AP92" s="49">
        <v>2645000000</v>
      </c>
      <c r="AQ92" s="54"/>
      <c r="AR92" s="54"/>
      <c r="AS92" s="54"/>
      <c r="AT92" s="54"/>
      <c r="AU92" s="54"/>
      <c r="AV92" s="54"/>
      <c r="AW92" s="54"/>
      <c r="AX92" s="54"/>
      <c r="AY92" s="54">
        <v>219000000</v>
      </c>
      <c r="AZ92" s="54">
        <v>2426000000</v>
      </c>
      <c r="BA92" s="55">
        <v>53601000000</v>
      </c>
      <c r="BB92" s="55">
        <v>70514000000</v>
      </c>
      <c r="BC92" s="49">
        <v>4230000000</v>
      </c>
      <c r="BD92" s="54">
        <v>3176000000</v>
      </c>
      <c r="BE92" s="54">
        <v>1030000000</v>
      </c>
      <c r="BF92" s="54"/>
      <c r="BG92" s="54">
        <v>24000000</v>
      </c>
      <c r="BH92" s="36">
        <v>105000000</v>
      </c>
      <c r="BI92" s="37"/>
      <c r="BJ92" s="37"/>
      <c r="BK92" s="38"/>
      <c r="BL92" s="49">
        <v>2708000000</v>
      </c>
      <c r="BM92" s="54"/>
      <c r="BN92" s="54"/>
      <c r="BO92" s="54"/>
      <c r="BP92" s="54"/>
      <c r="BQ92" s="54">
        <v>2708000000</v>
      </c>
      <c r="BR92" s="55">
        <v>7043000000</v>
      </c>
      <c r="BS92" s="36">
        <v>14790000000</v>
      </c>
      <c r="BT92" s="37"/>
      <c r="BU92" s="38"/>
      <c r="BV92" s="36">
        <v>13631000000</v>
      </c>
      <c r="BW92" s="37"/>
      <c r="BX92" s="37">
        <v>1781000000</v>
      </c>
      <c r="BY92" s="37"/>
      <c r="BZ92" s="37"/>
      <c r="CA92" s="37"/>
      <c r="CB92" s="37"/>
      <c r="CC92" s="37">
        <v>4634000000</v>
      </c>
      <c r="CD92" s="37"/>
      <c r="CE92" s="37"/>
      <c r="CF92" s="38">
        <v>7216000000</v>
      </c>
      <c r="CG92" s="55">
        <v>28421000000</v>
      </c>
      <c r="CH92" s="57">
        <v>35464000000</v>
      </c>
      <c r="CJ92" s="36">
        <v>47001000000</v>
      </c>
      <c r="CK92" s="37">
        <v>18000000</v>
      </c>
      <c r="CL92" s="37"/>
      <c r="CM92" s="38">
        <v>46983000000</v>
      </c>
      <c r="CN92" s="54">
        <v>-46405000000</v>
      </c>
      <c r="CO92" s="54">
        <v>39742000000</v>
      </c>
      <c r="CP92" s="54">
        <v>-5357000000</v>
      </c>
      <c r="CQ92" s="58">
        <v>34981000000</v>
      </c>
      <c r="CR92" s="37">
        <v>69000000</v>
      </c>
      <c r="CS92" s="56">
        <v>35050000000</v>
      </c>
      <c r="CT92" s="55">
        <v>70514000000</v>
      </c>
    </row>
    <row r="93" spans="1:98" x14ac:dyDescent="0.2">
      <c r="A93" s="52" t="s">
        <v>343</v>
      </c>
      <c r="B93" s="52" t="s">
        <v>344</v>
      </c>
      <c r="C93" s="52" t="str">
        <f>VLOOKUP(A93,'[1]S&amp;P 500 Wikipedia'!A:D,3,FALSE)</f>
        <v>Consumer Staples</v>
      </c>
      <c r="D93" s="52">
        <v>217867</v>
      </c>
      <c r="E93" s="52" t="s">
        <v>16</v>
      </c>
      <c r="F93" s="52">
        <v>2019</v>
      </c>
      <c r="G93" s="52" t="s">
        <v>17</v>
      </c>
      <c r="H93" s="53">
        <v>43738</v>
      </c>
      <c r="I93" s="53">
        <v>43749</v>
      </c>
      <c r="J93" s="53">
        <v>43822</v>
      </c>
      <c r="K93" s="54">
        <v>439720000</v>
      </c>
      <c r="L93" s="54">
        <v>443964000</v>
      </c>
      <c r="M93" s="52" t="s">
        <v>345</v>
      </c>
      <c r="N93" s="36">
        <v>9444000000</v>
      </c>
      <c r="O93" s="37">
        <v>8384000000</v>
      </c>
      <c r="P93" s="38">
        <v>1060000000</v>
      </c>
      <c r="Q93" s="36">
        <v>1535000000</v>
      </c>
      <c r="R93" s="37">
        <v>1535000000</v>
      </c>
      <c r="S93" s="38"/>
      <c r="U93" s="36">
        <v>11395000000</v>
      </c>
      <c r="V93" s="37"/>
      <c r="W93" s="37"/>
      <c r="X93" s="37"/>
      <c r="Y93" s="38"/>
      <c r="Z93" s="36">
        <v>1111000000</v>
      </c>
      <c r="AH93" s="55">
        <v>23485000000</v>
      </c>
      <c r="AI93" s="36">
        <v>20890000000</v>
      </c>
      <c r="AJ93" s="37">
        <v>32626000000</v>
      </c>
      <c r="AK93" s="38">
        <v>-11736000000</v>
      </c>
      <c r="AM93" s="37"/>
      <c r="AN93" s="37"/>
      <c r="AO93" s="38"/>
      <c r="AP93" s="49">
        <v>1025000000</v>
      </c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5">
        <v>21915000000</v>
      </c>
      <c r="BB93" s="55">
        <v>45400000000</v>
      </c>
      <c r="BC93" s="49">
        <v>14855000000</v>
      </c>
      <c r="BD93" s="54">
        <v>11679000000</v>
      </c>
      <c r="BE93" s="54"/>
      <c r="BF93" s="54"/>
      <c r="BG93" s="54">
        <v>3176000000</v>
      </c>
      <c r="BH93" s="36">
        <v>1699000000</v>
      </c>
      <c r="BI93" s="37"/>
      <c r="BJ93" s="37"/>
      <c r="BK93" s="38">
        <v>1699000000</v>
      </c>
      <c r="BL93" s="49">
        <v>6683000000</v>
      </c>
      <c r="BM93" s="54"/>
      <c r="BN93" s="54"/>
      <c r="BO93" s="54"/>
      <c r="BP93" s="54"/>
      <c r="BQ93" s="54">
        <v>6683000000</v>
      </c>
      <c r="BR93" s="55">
        <v>23237000000</v>
      </c>
      <c r="BS93" s="36">
        <v>5124000000</v>
      </c>
      <c r="BT93" s="37">
        <v>5124000000</v>
      </c>
      <c r="BU93" s="38"/>
      <c r="BV93" s="36">
        <v>1455000000</v>
      </c>
      <c r="BW93" s="37"/>
      <c r="BX93" s="37"/>
      <c r="BY93" s="37"/>
      <c r="BZ93" s="37"/>
      <c r="CA93" s="37"/>
      <c r="CB93" s="37"/>
      <c r="CC93" s="37"/>
      <c r="CD93" s="37"/>
      <c r="CE93" s="37"/>
      <c r="CF93" s="38">
        <v>1455000000</v>
      </c>
      <c r="CG93" s="55">
        <v>6579000000</v>
      </c>
      <c r="CH93" s="57">
        <v>29816000000</v>
      </c>
      <c r="CI93" s="49">
        <v>0</v>
      </c>
      <c r="CJ93" s="36">
        <v>6421000000</v>
      </c>
      <c r="CK93" s="37">
        <v>4000000</v>
      </c>
      <c r="CL93" s="37">
        <v>6417000000</v>
      </c>
      <c r="CM93" s="38"/>
      <c r="CN93" s="54"/>
      <c r="CO93" s="54">
        <v>10258000000</v>
      </c>
      <c r="CP93" s="54">
        <v>-1436000000</v>
      </c>
      <c r="CQ93" s="58">
        <v>15243000000</v>
      </c>
      <c r="CR93" s="37">
        <v>341000000</v>
      </c>
      <c r="CS93" s="56">
        <v>15584000000</v>
      </c>
      <c r="CT93" s="55">
        <v>45400000000</v>
      </c>
    </row>
    <row r="94" spans="1:98" x14ac:dyDescent="0.2">
      <c r="A94" s="52" t="s">
        <v>346</v>
      </c>
      <c r="B94" s="52" t="s">
        <v>347</v>
      </c>
      <c r="C94" s="52" t="str">
        <f>VLOOKUP(A94,'[1]S&amp;P 500 Wikipedia'!A:D,3,FALSE)</f>
        <v>Consumer Staples</v>
      </c>
      <c r="D94" s="52">
        <v>376164</v>
      </c>
      <c r="E94" s="52" t="s">
        <v>16</v>
      </c>
      <c r="F94" s="52">
        <v>2020</v>
      </c>
      <c r="G94" s="52" t="s">
        <v>17</v>
      </c>
      <c r="H94" s="53">
        <v>44012</v>
      </c>
      <c r="I94" s="53">
        <v>44070</v>
      </c>
      <c r="J94" s="53">
        <v>44070</v>
      </c>
      <c r="K94" s="54">
        <v>763300000</v>
      </c>
      <c r="L94" s="54">
        <v>758600000</v>
      </c>
      <c r="M94" s="52" t="s">
        <v>348</v>
      </c>
      <c r="N94" s="36">
        <v>308300000</v>
      </c>
      <c r="O94" s="37">
        <v>308300000</v>
      </c>
      <c r="P94" s="38"/>
      <c r="Q94" s="36">
        <v>440100000</v>
      </c>
      <c r="R94" s="37">
        <v>440100000</v>
      </c>
      <c r="S94" s="38"/>
      <c r="U94" s="36">
        <v>678200000</v>
      </c>
      <c r="V94" s="37"/>
      <c r="W94" s="37"/>
      <c r="X94" s="37"/>
      <c r="Y94" s="38"/>
      <c r="Z94" s="36">
        <v>5068400000</v>
      </c>
      <c r="AA94" s="55">
        <v>411600000</v>
      </c>
      <c r="AC94" s="55">
        <v>4613100000</v>
      </c>
      <c r="AG94" s="56">
        <v>43700000</v>
      </c>
      <c r="AH94" s="55">
        <v>6495000000</v>
      </c>
      <c r="AI94" s="36">
        <v>1081600000</v>
      </c>
      <c r="AJ94" s="37"/>
      <c r="AK94" s="38"/>
      <c r="AM94" s="37"/>
      <c r="AN94" s="37"/>
      <c r="AO94" s="38"/>
      <c r="AP94" s="49">
        <v>9152200000</v>
      </c>
      <c r="AQ94" s="54"/>
      <c r="AR94" s="54">
        <v>3973900000</v>
      </c>
      <c r="AS94" s="54">
        <v>4372100000</v>
      </c>
      <c r="AT94" s="54"/>
      <c r="AU94" s="54">
        <v>362400000</v>
      </c>
      <c r="AV94" s="54"/>
      <c r="AW94" s="54"/>
      <c r="AX94" s="54"/>
      <c r="AY94" s="54"/>
      <c r="AZ94" s="54">
        <v>443800000</v>
      </c>
      <c r="BA94" s="55">
        <v>10233800000</v>
      </c>
      <c r="BB94" s="55">
        <v>16728800000</v>
      </c>
      <c r="BC94" s="49">
        <v>2335700000</v>
      </c>
      <c r="BD94" s="54">
        <v>1190300000</v>
      </c>
      <c r="BE94" s="54">
        <v>33800000</v>
      </c>
      <c r="BF94" s="54"/>
      <c r="BG94" s="54">
        <v>1111600000</v>
      </c>
      <c r="BH94" s="36">
        <v>188300000</v>
      </c>
      <c r="BI94" s="37"/>
      <c r="BJ94" s="37"/>
      <c r="BK94" s="38"/>
      <c r="BL94" s="49">
        <v>1061700000</v>
      </c>
      <c r="BM94" s="54"/>
      <c r="BN94" s="54"/>
      <c r="BO94" s="54"/>
      <c r="BP94" s="54"/>
      <c r="BQ94" s="54">
        <v>1061700000</v>
      </c>
      <c r="BR94" s="55">
        <v>3585700000</v>
      </c>
      <c r="BS94" s="36">
        <v>7892100000</v>
      </c>
      <c r="BT94" s="37"/>
      <c r="BU94" s="38"/>
      <c r="BV94" s="36">
        <v>1227300000</v>
      </c>
      <c r="BW94" s="37"/>
      <c r="BX94" s="37">
        <v>400300000</v>
      </c>
      <c r="BY94" s="37"/>
      <c r="BZ94" s="37"/>
      <c r="CA94" s="37"/>
      <c r="CB94" s="37"/>
      <c r="CC94" s="37">
        <v>175100000</v>
      </c>
      <c r="CD94" s="37"/>
      <c r="CE94" s="37"/>
      <c r="CF94" s="38">
        <v>651900000</v>
      </c>
      <c r="CG94" s="55">
        <v>9119400000</v>
      </c>
      <c r="CH94" s="57">
        <v>12705100000</v>
      </c>
      <c r="CI94" s="49">
        <v>715800000</v>
      </c>
      <c r="CJ94" s="36">
        <v>10455700000</v>
      </c>
      <c r="CK94" s="37">
        <v>8300000</v>
      </c>
      <c r="CL94" s="37">
        <v>10447400000</v>
      </c>
      <c r="CM94" s="38"/>
      <c r="CN94" s="54">
        <v>-1446300000</v>
      </c>
      <c r="CO94" s="54">
        <v>-5548600000</v>
      </c>
      <c r="CP94" s="54">
        <v>-456200000</v>
      </c>
      <c r="CQ94" s="58">
        <v>3720400000</v>
      </c>
      <c r="CR94" s="37">
        <v>303300000</v>
      </c>
      <c r="CS94" s="56">
        <v>4023700000</v>
      </c>
      <c r="CT94" s="55">
        <v>16728800000</v>
      </c>
    </row>
    <row r="95" spans="1:98" x14ac:dyDescent="0.2">
      <c r="A95" s="52" t="s">
        <v>242</v>
      </c>
      <c r="B95" s="52" t="s">
        <v>243</v>
      </c>
      <c r="C95" s="52" t="str">
        <f>VLOOKUP(A95,'[1]S&amp;P 500 Wikipedia'!A:D,3,FALSE)</f>
        <v>Consumer Staples</v>
      </c>
      <c r="D95" s="52">
        <v>249099</v>
      </c>
      <c r="E95" s="52" t="s">
        <v>16</v>
      </c>
      <c r="F95" s="52">
        <v>2019</v>
      </c>
      <c r="G95" s="52" t="s">
        <v>17</v>
      </c>
      <c r="H95" s="53">
        <v>43677</v>
      </c>
      <c r="I95" s="53">
        <v>43734</v>
      </c>
      <c r="J95" s="53">
        <v>43803</v>
      </c>
      <c r="K95" s="54">
        <v>301000000</v>
      </c>
      <c r="L95" s="54">
        <v>303000000</v>
      </c>
      <c r="M95" s="52" t="s">
        <v>244</v>
      </c>
      <c r="N95" s="36">
        <v>31000000</v>
      </c>
      <c r="O95" s="37">
        <v>31000000</v>
      </c>
      <c r="P95" s="38"/>
      <c r="Q95" s="36">
        <v>574000000</v>
      </c>
      <c r="R95" s="37">
        <v>574000000</v>
      </c>
      <c r="S95" s="38"/>
      <c r="U95" s="36">
        <v>863000000</v>
      </c>
      <c r="V95" s="37"/>
      <c r="W95" s="37"/>
      <c r="X95" s="37"/>
      <c r="Y95" s="38"/>
      <c r="Z95" s="36">
        <v>499000000</v>
      </c>
      <c r="AC95" s="55">
        <v>428000000</v>
      </c>
      <c r="AG95" s="56">
        <v>71000000</v>
      </c>
      <c r="AH95" s="55">
        <v>1967000000</v>
      </c>
      <c r="AI95" s="36">
        <v>2455000000</v>
      </c>
      <c r="AJ95" s="37">
        <v>2455000000</v>
      </c>
      <c r="AK95" s="38"/>
      <c r="AM95" s="37"/>
      <c r="AN95" s="37"/>
      <c r="AO95" s="38"/>
      <c r="AP95" s="49">
        <v>8726000000</v>
      </c>
      <c r="AQ95" s="54"/>
      <c r="AR95" s="54">
        <v>4017000000</v>
      </c>
      <c r="AS95" s="54">
        <v>3415000000</v>
      </c>
      <c r="AT95" s="54"/>
      <c r="AU95" s="54"/>
      <c r="AV95" s="54"/>
      <c r="AW95" s="54"/>
      <c r="AX95" s="54"/>
      <c r="AY95" s="54"/>
      <c r="AZ95" s="54">
        <v>1294000000</v>
      </c>
      <c r="BA95" s="55">
        <v>11181000000</v>
      </c>
      <c r="BB95" s="55">
        <v>13148000000</v>
      </c>
      <c r="BC95" s="49">
        <v>1545000000</v>
      </c>
      <c r="BD95" s="54"/>
      <c r="BE95" s="54">
        <v>15000000</v>
      </c>
      <c r="BF95" s="54">
        <v>107000000</v>
      </c>
      <c r="BG95" s="54">
        <v>1423000000</v>
      </c>
      <c r="BH95" s="36">
        <v>1371000000</v>
      </c>
      <c r="BI95" s="37"/>
      <c r="BJ95" s="37"/>
      <c r="BK95" s="38"/>
      <c r="BL95" s="49">
        <v>469000000</v>
      </c>
      <c r="BM95" s="54"/>
      <c r="BN95" s="54"/>
      <c r="BO95" s="54"/>
      <c r="BP95" s="54"/>
      <c r="BQ95" s="54">
        <v>469000000</v>
      </c>
      <c r="BR95" s="55">
        <v>3385000000</v>
      </c>
      <c r="BS95" s="36">
        <v>7103000000</v>
      </c>
      <c r="BT95" s="37"/>
      <c r="BU95" s="38"/>
      <c r="BV95" s="36">
        <v>1548000000</v>
      </c>
      <c r="BW95" s="37"/>
      <c r="BX95" s="37"/>
      <c r="BY95" s="37"/>
      <c r="BZ95" s="37"/>
      <c r="CA95" s="37"/>
      <c r="CB95" s="37"/>
      <c r="CC95" s="37">
        <v>924000000</v>
      </c>
      <c r="CD95" s="37"/>
      <c r="CE95" s="37"/>
      <c r="CF95" s="38">
        <v>624000000</v>
      </c>
      <c r="CG95" s="55">
        <v>8651000000</v>
      </c>
      <c r="CH95" s="57">
        <v>12036000000</v>
      </c>
      <c r="CI95" s="49">
        <v>0</v>
      </c>
      <c r="CJ95" s="36">
        <v>384000000</v>
      </c>
      <c r="CK95" s="37"/>
      <c r="CL95" s="37"/>
      <c r="CM95" s="38"/>
      <c r="CN95" s="54">
        <v>-1076000000</v>
      </c>
      <c r="CO95" s="54">
        <v>1993000000</v>
      </c>
      <c r="CP95" s="54">
        <v>-198000000</v>
      </c>
      <c r="CQ95" s="58">
        <v>1103000000</v>
      </c>
      <c r="CR95" s="37">
        <v>9000000</v>
      </c>
      <c r="CS95" s="56">
        <v>1112000000</v>
      </c>
      <c r="CT95" s="55">
        <v>13148000000</v>
      </c>
    </row>
    <row r="96" spans="1:98" x14ac:dyDescent="0.2">
      <c r="A96" s="52" t="s">
        <v>337</v>
      </c>
      <c r="B96" s="52" t="s">
        <v>338</v>
      </c>
      <c r="C96" s="52" t="str">
        <f>VLOOKUP(A96,'[1]S&amp;P 500 Wikipedia'!A:D,3,FALSE)</f>
        <v>Industrials</v>
      </c>
      <c r="D96" s="52">
        <v>287342</v>
      </c>
      <c r="E96" s="52" t="s">
        <v>16</v>
      </c>
      <c r="F96" s="52">
        <v>2019</v>
      </c>
      <c r="G96" s="52" t="s">
        <v>17</v>
      </c>
      <c r="H96" s="53">
        <v>43677</v>
      </c>
      <c r="I96" s="53">
        <v>43738</v>
      </c>
      <c r="J96" s="53">
        <v>43794</v>
      </c>
      <c r="K96" s="54">
        <v>229286000</v>
      </c>
      <c r="L96" s="54">
        <v>238434000</v>
      </c>
      <c r="M96" s="52" t="s">
        <v>339</v>
      </c>
      <c r="N96" s="36">
        <v>186319000</v>
      </c>
      <c r="O96" s="37">
        <v>186319000</v>
      </c>
      <c r="P96" s="38"/>
      <c r="Q96" s="36">
        <v>367265000</v>
      </c>
      <c r="R96" s="37">
        <v>367265000</v>
      </c>
      <c r="S96" s="38"/>
      <c r="U96" s="36">
        <v>20941000</v>
      </c>
      <c r="V96" s="37"/>
      <c r="W96" s="37"/>
      <c r="X96" s="37"/>
      <c r="Y96" s="38"/>
      <c r="Z96" s="36">
        <v>112642000</v>
      </c>
      <c r="AA96" s="55">
        <v>16568000</v>
      </c>
      <c r="AE96" s="55">
        <v>19526000</v>
      </c>
      <c r="AG96" s="56">
        <v>76548000</v>
      </c>
      <c r="AH96" s="55">
        <v>687167000</v>
      </c>
      <c r="AI96" s="36">
        <v>1427726000</v>
      </c>
      <c r="AJ96" s="37"/>
      <c r="AK96" s="38"/>
      <c r="AM96" s="37"/>
      <c r="AN96" s="37"/>
      <c r="AO96" s="38"/>
      <c r="AP96" s="49">
        <v>432724000</v>
      </c>
      <c r="AQ96" s="54">
        <v>55156000</v>
      </c>
      <c r="AR96" s="54">
        <v>333321000</v>
      </c>
      <c r="AS96" s="54"/>
      <c r="AT96" s="54"/>
      <c r="AU96" s="54">
        <v>411000</v>
      </c>
      <c r="AV96" s="54"/>
      <c r="AW96" s="54"/>
      <c r="AX96" s="54"/>
      <c r="AY96" s="54"/>
      <c r="AZ96" s="54">
        <v>43836000</v>
      </c>
      <c r="BA96" s="55">
        <v>1860450000</v>
      </c>
      <c r="BB96" s="55">
        <v>2547617000</v>
      </c>
      <c r="BC96" s="49">
        <v>274400000</v>
      </c>
      <c r="BD96" s="54"/>
      <c r="BE96" s="54">
        <v>3482000</v>
      </c>
      <c r="BF96" s="54"/>
      <c r="BG96" s="54">
        <v>270918000</v>
      </c>
      <c r="BH96" s="36">
        <v>1138000</v>
      </c>
      <c r="BI96" s="37"/>
      <c r="BJ96" s="37"/>
      <c r="BK96" s="38"/>
      <c r="BL96" s="49">
        <v>6466000</v>
      </c>
      <c r="BM96" s="54">
        <v>6466000</v>
      </c>
      <c r="BN96" s="54"/>
      <c r="BO96" s="54"/>
      <c r="BP96" s="54"/>
      <c r="BQ96" s="54">
        <v>0</v>
      </c>
      <c r="BR96" s="55">
        <v>282004000</v>
      </c>
      <c r="BS96" s="36">
        <v>400091000</v>
      </c>
      <c r="BT96" s="37"/>
      <c r="BU96" s="38"/>
      <c r="BV96" s="36">
        <v>87141000</v>
      </c>
      <c r="BW96" s="37"/>
      <c r="BX96" s="37"/>
      <c r="BY96" s="37"/>
      <c r="BZ96" s="37"/>
      <c r="CA96" s="37"/>
      <c r="CB96" s="37"/>
      <c r="CC96" s="37">
        <v>48683000</v>
      </c>
      <c r="CD96" s="37"/>
      <c r="CE96" s="37"/>
      <c r="CF96" s="38">
        <v>38458000</v>
      </c>
      <c r="CG96" s="55">
        <v>487232000</v>
      </c>
      <c r="CH96" s="57">
        <v>769236000</v>
      </c>
      <c r="CI96" s="49">
        <v>0</v>
      </c>
      <c r="CJ96" s="36">
        <v>572582000</v>
      </c>
      <c r="CK96" s="37"/>
      <c r="CL96" s="37"/>
      <c r="CM96" s="38"/>
      <c r="CN96" s="54"/>
      <c r="CO96" s="54">
        <v>1338328000</v>
      </c>
      <c r="CP96" s="54">
        <v>-132529000</v>
      </c>
      <c r="CQ96" s="58">
        <v>1778381000</v>
      </c>
      <c r="CR96" s="37"/>
      <c r="CS96" s="56">
        <v>1778381000</v>
      </c>
      <c r="CT96" s="55">
        <v>2547617000</v>
      </c>
    </row>
    <row r="97" spans="1:98" x14ac:dyDescent="0.2">
      <c r="A97" s="52" t="s">
        <v>1039</v>
      </c>
      <c r="B97" s="52" t="s">
        <v>1040</v>
      </c>
      <c r="C97" s="52" t="str">
        <f>VLOOKUP(A97,'[1]S&amp;P 500 Wikipedia'!A:D,3,FALSE)</f>
        <v>Information Technology</v>
      </c>
      <c r="D97" s="52">
        <v>85017</v>
      </c>
      <c r="E97" s="52" t="s">
        <v>16</v>
      </c>
      <c r="F97" s="52">
        <v>2019</v>
      </c>
      <c r="G97" s="52" t="s">
        <v>17</v>
      </c>
      <c r="H97" s="53">
        <v>43861</v>
      </c>
      <c r="I97" s="53">
        <v>43895</v>
      </c>
      <c r="J97" s="53">
        <v>43895</v>
      </c>
      <c r="K97" s="54">
        <v>890000000</v>
      </c>
      <c r="L97" s="54">
        <v>933000000</v>
      </c>
      <c r="M97" s="52" t="s">
        <v>1041</v>
      </c>
      <c r="N97" s="36">
        <v>7947000000</v>
      </c>
      <c r="O97" s="37">
        <v>4145000000</v>
      </c>
      <c r="P97" s="38">
        <v>3802000000</v>
      </c>
      <c r="Q97" s="36">
        <v>6174000000</v>
      </c>
      <c r="R97" s="37">
        <v>6174000000</v>
      </c>
      <c r="S97" s="38"/>
      <c r="V97" s="37"/>
      <c r="W97" s="37"/>
      <c r="X97" s="37"/>
      <c r="Y97" s="38"/>
      <c r="Z97" s="36">
        <v>1842000000</v>
      </c>
      <c r="AA97" s="55">
        <v>916000000</v>
      </c>
      <c r="AG97" s="56">
        <v>926000000</v>
      </c>
      <c r="AH97" s="55">
        <v>15963000000</v>
      </c>
      <c r="AI97" s="36">
        <v>2375000000</v>
      </c>
      <c r="AJ97" s="37"/>
      <c r="AK97" s="38"/>
      <c r="AL97" s="36">
        <v>1963000000</v>
      </c>
      <c r="AM97" s="37">
        <v>1963000000</v>
      </c>
      <c r="AN97" s="37"/>
      <c r="AO97" s="38"/>
      <c r="AP97" s="49">
        <v>34825000000</v>
      </c>
      <c r="AQ97" s="54">
        <v>4724000000</v>
      </c>
      <c r="AR97" s="54">
        <v>25134000000</v>
      </c>
      <c r="AS97" s="54"/>
      <c r="AT97" s="54"/>
      <c r="AU97" s="54"/>
      <c r="AV97" s="54"/>
      <c r="AW97" s="54"/>
      <c r="AX97" s="54"/>
      <c r="AY97" s="54"/>
      <c r="AZ97" s="54">
        <v>4967000000</v>
      </c>
      <c r="BA97" s="55">
        <v>39163000000</v>
      </c>
      <c r="BB97" s="55">
        <v>55126000000</v>
      </c>
      <c r="BC97" s="49">
        <v>3433000000</v>
      </c>
      <c r="BD97" s="54">
        <v>3433000000</v>
      </c>
      <c r="BE97" s="54"/>
      <c r="BF97" s="54"/>
      <c r="BG97" s="54"/>
      <c r="BI97" s="37"/>
      <c r="BJ97" s="37"/>
      <c r="BK97" s="38"/>
      <c r="BL97" s="49">
        <v>11412000000</v>
      </c>
      <c r="BM97" s="54"/>
      <c r="BN97" s="54"/>
      <c r="BO97" s="54"/>
      <c r="BP97" s="54"/>
      <c r="BQ97" s="54">
        <v>11412000000</v>
      </c>
      <c r="BR97" s="55">
        <v>14845000000</v>
      </c>
      <c r="BS97" s="36">
        <v>2673000000</v>
      </c>
      <c r="BT97" s="37"/>
      <c r="BU97" s="38"/>
      <c r="BV97" s="36">
        <v>3723000000</v>
      </c>
      <c r="BW97" s="37"/>
      <c r="BX97" s="37"/>
      <c r="BY97" s="37"/>
      <c r="BZ97" s="37"/>
      <c r="CA97" s="37"/>
      <c r="CB97" s="37"/>
      <c r="CC97" s="37"/>
      <c r="CD97" s="37"/>
      <c r="CE97" s="37"/>
      <c r="CF97" s="38">
        <v>3723000000</v>
      </c>
      <c r="CG97" s="55">
        <v>6396000000</v>
      </c>
      <c r="CH97" s="57">
        <v>21241000000</v>
      </c>
      <c r="CI97" s="49">
        <v>0</v>
      </c>
      <c r="CJ97" s="36">
        <v>32117000000</v>
      </c>
      <c r="CK97" s="37"/>
      <c r="CL97" s="37"/>
      <c r="CM97" s="38"/>
      <c r="CN97" s="54"/>
      <c r="CO97" s="54">
        <v>1861000000</v>
      </c>
      <c r="CP97" s="54">
        <v>-93000000</v>
      </c>
      <c r="CQ97" s="58">
        <v>33885000000</v>
      </c>
      <c r="CR97" s="37"/>
      <c r="CS97" s="56">
        <v>33885000000</v>
      </c>
      <c r="CT97" s="55">
        <v>55126000000</v>
      </c>
    </row>
    <row r="98" spans="1:98" x14ac:dyDescent="0.2">
      <c r="A98" s="52" t="s">
        <v>298</v>
      </c>
      <c r="B98" s="52" t="s">
        <v>299</v>
      </c>
      <c r="C98" s="52" t="str">
        <f>VLOOKUP(A98,'[1]S&amp;P 500 Wikipedia'!A:D,3,FALSE)</f>
        <v>Information Technology</v>
      </c>
      <c r="D98" s="52">
        <v>82202</v>
      </c>
      <c r="E98" s="52" t="s">
        <v>16</v>
      </c>
      <c r="F98" s="52">
        <v>2020</v>
      </c>
      <c r="G98" s="52" t="s">
        <v>17</v>
      </c>
      <c r="H98" s="53">
        <v>44043</v>
      </c>
      <c r="I98" s="53">
        <v>44077</v>
      </c>
      <c r="J98" s="53">
        <v>44077</v>
      </c>
      <c r="K98" s="54">
        <v>4226000000</v>
      </c>
      <c r="L98" s="54">
        <v>4240000000</v>
      </c>
      <c r="M98" s="52" t="s">
        <v>300</v>
      </c>
      <c r="N98" s="36">
        <v>29419000000</v>
      </c>
      <c r="O98" s="37">
        <v>11809000000</v>
      </c>
      <c r="P98" s="38">
        <v>17610000000</v>
      </c>
      <c r="Q98" s="36">
        <v>5472000000</v>
      </c>
      <c r="R98" s="37">
        <v>5472000000</v>
      </c>
      <c r="S98" s="38"/>
      <c r="U98" s="36">
        <v>1282000000</v>
      </c>
      <c r="V98" s="37"/>
      <c r="W98" s="37"/>
      <c r="X98" s="37"/>
      <c r="Y98" s="38"/>
      <c r="Z98" s="36">
        <v>7400000000</v>
      </c>
      <c r="AG98" s="56">
        <v>7400000000</v>
      </c>
      <c r="AH98" s="55">
        <v>43573000000</v>
      </c>
      <c r="AI98" s="36">
        <v>2453000000</v>
      </c>
      <c r="AJ98" s="37"/>
      <c r="AK98" s="38"/>
      <c r="AM98" s="37"/>
      <c r="AN98" s="37"/>
      <c r="AO98" s="38"/>
      <c r="AP98" s="49">
        <v>48827000000</v>
      </c>
      <c r="AQ98" s="54">
        <v>1576000000</v>
      </c>
      <c r="AR98" s="54">
        <v>33806000000</v>
      </c>
      <c r="AS98" s="54"/>
      <c r="AT98" s="54"/>
      <c r="AU98" s="54">
        <v>3990000000</v>
      </c>
      <c r="AV98" s="54"/>
      <c r="AW98" s="54"/>
      <c r="AX98" s="54"/>
      <c r="AY98" s="54"/>
      <c r="AZ98" s="54">
        <v>9455000000</v>
      </c>
      <c r="BA98" s="55">
        <v>51280000000</v>
      </c>
      <c r="BB98" s="55">
        <v>94853000000</v>
      </c>
      <c r="BC98" s="49">
        <v>6179000000</v>
      </c>
      <c r="BD98" s="54">
        <v>2218000000</v>
      </c>
      <c r="BE98" s="54">
        <v>839000000</v>
      </c>
      <c r="BF98" s="54"/>
      <c r="BG98" s="54">
        <v>3122000000</v>
      </c>
      <c r="BH98" s="36">
        <v>3005000000</v>
      </c>
      <c r="BI98" s="37"/>
      <c r="BJ98" s="37"/>
      <c r="BK98" s="38"/>
      <c r="BL98" s="49">
        <v>16147000000</v>
      </c>
      <c r="BM98" s="54">
        <v>11406000000</v>
      </c>
      <c r="BN98" s="54"/>
      <c r="BO98" s="54"/>
      <c r="BP98" s="54"/>
      <c r="BQ98" s="54">
        <v>4741000000</v>
      </c>
      <c r="BR98" s="55">
        <v>25331000000</v>
      </c>
      <c r="BS98" s="36">
        <v>11578000000</v>
      </c>
      <c r="BT98" s="37"/>
      <c r="BU98" s="38"/>
      <c r="BV98" s="36">
        <v>20024000000</v>
      </c>
      <c r="BW98" s="37"/>
      <c r="BX98" s="37"/>
      <c r="BY98" s="37"/>
      <c r="BZ98" s="37"/>
      <c r="CA98" s="37"/>
      <c r="CB98" s="37">
        <v>9040000000</v>
      </c>
      <c r="CC98" s="37">
        <v>8837000000</v>
      </c>
      <c r="CD98" s="37"/>
      <c r="CE98" s="37"/>
      <c r="CF98" s="38">
        <v>2147000000</v>
      </c>
      <c r="CG98" s="55">
        <v>31602000000</v>
      </c>
      <c r="CH98" s="57">
        <v>56933000000</v>
      </c>
      <c r="CI98" s="49">
        <v>0</v>
      </c>
      <c r="CJ98" s="36">
        <v>41202000000</v>
      </c>
      <c r="CK98" s="37"/>
      <c r="CL98" s="37"/>
      <c r="CM98" s="38"/>
      <c r="CN98" s="54"/>
      <c r="CO98" s="54">
        <v>-2763000000</v>
      </c>
      <c r="CP98" s="54">
        <v>-519000000</v>
      </c>
      <c r="CQ98" s="58">
        <v>37920000000</v>
      </c>
      <c r="CR98" s="37"/>
      <c r="CS98" s="56">
        <v>37920000000</v>
      </c>
      <c r="CT98" s="55">
        <v>94853000000</v>
      </c>
    </row>
    <row r="99" spans="1:98" x14ac:dyDescent="0.2">
      <c r="A99" s="52" t="s">
        <v>352</v>
      </c>
      <c r="B99" s="52" t="s">
        <v>353</v>
      </c>
      <c r="C99" s="52" t="str">
        <f>VLOOKUP(A99,'[1]S&amp;P 500 Wikipedia'!A:D,3,FALSE)</f>
        <v>Industrials</v>
      </c>
      <c r="D99" s="52">
        <v>248102</v>
      </c>
      <c r="E99" s="52" t="s">
        <v>16</v>
      </c>
      <c r="F99" s="52">
        <v>2019</v>
      </c>
      <c r="G99" s="52" t="s">
        <v>17</v>
      </c>
      <c r="H99" s="53">
        <v>43830</v>
      </c>
      <c r="I99" s="53">
        <v>43873</v>
      </c>
      <c r="J99" s="53">
        <v>43873</v>
      </c>
      <c r="K99" s="54">
        <v>775000000</v>
      </c>
      <c r="L99" s="54">
        <v>776000000</v>
      </c>
      <c r="M99" s="52" t="s">
        <v>354</v>
      </c>
      <c r="N99" s="36">
        <v>1954000000</v>
      </c>
      <c r="O99" s="37">
        <v>958000000</v>
      </c>
      <c r="P99" s="38">
        <v>996000000</v>
      </c>
      <c r="Q99" s="36">
        <v>986000000</v>
      </c>
      <c r="R99" s="37">
        <v>986000000</v>
      </c>
      <c r="S99" s="38"/>
      <c r="U99" s="36">
        <v>261000000</v>
      </c>
      <c r="V99" s="37"/>
      <c r="W99" s="37"/>
      <c r="X99" s="37"/>
      <c r="Y99" s="38"/>
      <c r="Z99" s="36">
        <v>77000000</v>
      </c>
      <c r="AG99" s="56">
        <v>77000000</v>
      </c>
      <c r="AH99" s="55">
        <v>3278000000</v>
      </c>
      <c r="AI99" s="36">
        <v>32168000000</v>
      </c>
      <c r="AJ99" s="37">
        <v>45100000000</v>
      </c>
      <c r="AK99" s="38">
        <v>-12932000000</v>
      </c>
      <c r="AM99" s="37"/>
      <c r="AN99" s="37"/>
      <c r="AO99" s="38"/>
      <c r="AP99" s="49">
        <v>2811000000</v>
      </c>
      <c r="AQ99" s="54"/>
      <c r="AR99" s="54"/>
      <c r="AS99" s="54"/>
      <c r="AT99" s="54"/>
      <c r="AU99" s="54"/>
      <c r="AV99" s="54"/>
      <c r="AW99" s="54"/>
      <c r="AX99" s="54"/>
      <c r="AY99" s="54">
        <v>1879000000</v>
      </c>
      <c r="AZ99" s="54">
        <v>932000000</v>
      </c>
      <c r="BA99" s="55">
        <v>34979000000</v>
      </c>
      <c r="BB99" s="55">
        <v>38257000000</v>
      </c>
      <c r="BC99" s="49">
        <v>1601000000</v>
      </c>
      <c r="BD99" s="54">
        <v>1043000000</v>
      </c>
      <c r="BE99" s="54">
        <v>69000000</v>
      </c>
      <c r="BF99" s="54"/>
      <c r="BG99" s="54">
        <v>489000000</v>
      </c>
      <c r="BH99" s="36">
        <v>245000000</v>
      </c>
      <c r="BI99" s="37"/>
      <c r="BJ99" s="37"/>
      <c r="BK99" s="38"/>
      <c r="BL99" s="49">
        <v>305000000</v>
      </c>
      <c r="BM99" s="54"/>
      <c r="BN99" s="54"/>
      <c r="BO99" s="54"/>
      <c r="BP99" s="54"/>
      <c r="BQ99" s="54">
        <v>305000000</v>
      </c>
      <c r="BR99" s="55">
        <v>2151000000</v>
      </c>
      <c r="BS99" s="36">
        <v>15993000000</v>
      </c>
      <c r="BT99" s="37"/>
      <c r="BU99" s="38"/>
      <c r="BV99" s="36">
        <v>8250000000</v>
      </c>
      <c r="BW99" s="37"/>
      <c r="BX99" s="37"/>
      <c r="BY99" s="37"/>
      <c r="BZ99" s="37"/>
      <c r="CA99" s="37"/>
      <c r="CB99" s="37"/>
      <c r="CC99" s="37">
        <v>6961000000</v>
      </c>
      <c r="CD99" s="37"/>
      <c r="CE99" s="37"/>
      <c r="CF99" s="38">
        <v>1289000000</v>
      </c>
      <c r="CG99" s="55">
        <v>24243000000</v>
      </c>
      <c r="CH99" s="57">
        <v>26394000000</v>
      </c>
      <c r="CJ99" s="36">
        <v>1119000000</v>
      </c>
      <c r="CK99" s="37">
        <v>773000000</v>
      </c>
      <c r="CL99" s="37"/>
      <c r="CM99" s="38">
        <v>346000000</v>
      </c>
      <c r="CN99" s="54"/>
      <c r="CO99" s="54">
        <v>11404000000</v>
      </c>
      <c r="CP99" s="54">
        <v>-675000000</v>
      </c>
      <c r="CQ99" s="58">
        <v>11848000000</v>
      </c>
      <c r="CR99" s="37">
        <v>15000000</v>
      </c>
      <c r="CS99" s="56">
        <v>11863000000</v>
      </c>
      <c r="CT99" s="55">
        <v>38257000000</v>
      </c>
    </row>
    <row r="100" spans="1:98" x14ac:dyDescent="0.2">
      <c r="A100" s="52" t="s">
        <v>295</v>
      </c>
      <c r="B100" s="52" t="s">
        <v>296</v>
      </c>
      <c r="C100" s="52" t="str">
        <f>VLOOKUP(A100,'[1]S&amp;P 500 Wikipedia'!A:D,3,FALSE)</f>
        <v>Industrials</v>
      </c>
      <c r="D100" s="52">
        <v>331923</v>
      </c>
      <c r="E100" s="52" t="s">
        <v>16</v>
      </c>
      <c r="F100" s="52">
        <v>2020</v>
      </c>
      <c r="G100" s="52" t="s">
        <v>17</v>
      </c>
      <c r="H100" s="53">
        <v>43982</v>
      </c>
      <c r="I100" s="53">
        <v>44041</v>
      </c>
      <c r="J100" s="53">
        <v>44041</v>
      </c>
      <c r="K100" s="54">
        <v>103517000</v>
      </c>
      <c r="L100" s="54">
        <v>106042000</v>
      </c>
      <c r="M100" s="52" t="s">
        <v>297</v>
      </c>
      <c r="N100" s="36">
        <v>145402000</v>
      </c>
      <c r="O100" s="37">
        <v>145402000</v>
      </c>
      <c r="P100" s="38"/>
      <c r="Q100" s="36">
        <v>870369000</v>
      </c>
      <c r="R100" s="37">
        <v>870369000</v>
      </c>
      <c r="S100" s="38"/>
      <c r="U100" s="36">
        <v>408898000</v>
      </c>
      <c r="V100" s="37"/>
      <c r="W100" s="37"/>
      <c r="X100" s="37"/>
      <c r="Y100" s="38"/>
      <c r="Z100" s="36">
        <v>885030000</v>
      </c>
      <c r="AA100" s="55">
        <v>114619000</v>
      </c>
      <c r="AE100" s="55">
        <v>0</v>
      </c>
      <c r="AG100" s="56">
        <v>770411000</v>
      </c>
      <c r="AH100" s="55">
        <v>2309699000</v>
      </c>
      <c r="AI100" s="36">
        <v>1403065000</v>
      </c>
      <c r="AJ100" s="37"/>
      <c r="AK100" s="38"/>
      <c r="AL100" s="36">
        <v>214847000</v>
      </c>
      <c r="AM100" s="37"/>
      <c r="AN100" s="37"/>
      <c r="AO100" s="38"/>
      <c r="AP100" s="49">
        <v>3742274000</v>
      </c>
      <c r="AQ100" s="54"/>
      <c r="AR100" s="54">
        <v>2870020000</v>
      </c>
      <c r="AS100" s="54"/>
      <c r="AT100" s="54"/>
      <c r="AU100" s="54"/>
      <c r="AV100" s="54"/>
      <c r="AW100" s="54"/>
      <c r="AX100" s="54"/>
      <c r="AY100" s="54"/>
      <c r="AZ100" s="54">
        <v>872254000</v>
      </c>
      <c r="BA100" s="55">
        <v>5360186000</v>
      </c>
      <c r="BB100" s="55">
        <v>7669885000</v>
      </c>
      <c r="BC100" s="49">
        <v>842164000</v>
      </c>
      <c r="BD100" s="54">
        <v>230995000</v>
      </c>
      <c r="BE100" s="54">
        <v>27099000</v>
      </c>
      <c r="BF100" s="54"/>
      <c r="BG100" s="54">
        <v>584070000</v>
      </c>
      <c r="BH100" s="36">
        <v>0</v>
      </c>
      <c r="BI100" s="37"/>
      <c r="BJ100" s="37"/>
      <c r="BK100" s="38"/>
      <c r="BL100" s="49">
        <v>43031000</v>
      </c>
      <c r="BM100" s="54"/>
      <c r="BN100" s="54"/>
      <c r="BO100" s="54"/>
      <c r="BP100" s="54"/>
      <c r="BQ100" s="54">
        <v>43031000</v>
      </c>
      <c r="BR100" s="55">
        <v>885195000</v>
      </c>
      <c r="BS100" s="36">
        <v>2539705000</v>
      </c>
      <c r="BT100" s="37"/>
      <c r="BU100" s="38"/>
      <c r="BV100" s="36">
        <v>1009783000</v>
      </c>
      <c r="BW100" s="37"/>
      <c r="BX100" s="37"/>
      <c r="BY100" s="37"/>
      <c r="BZ100" s="37"/>
      <c r="CA100" s="37"/>
      <c r="CB100" s="37"/>
      <c r="CC100" s="37">
        <v>388579000</v>
      </c>
      <c r="CD100" s="37"/>
      <c r="CE100" s="37"/>
      <c r="CF100" s="38">
        <v>621204000</v>
      </c>
      <c r="CG100" s="55">
        <v>3549488000</v>
      </c>
      <c r="CH100" s="57">
        <v>4434683000</v>
      </c>
      <c r="CI100" s="49">
        <v>0</v>
      </c>
      <c r="CJ100" s="36">
        <v>1274210000</v>
      </c>
      <c r="CK100" s="37"/>
      <c r="CL100" s="37">
        <v>171521000</v>
      </c>
      <c r="CM100" s="38">
        <v>1102689000</v>
      </c>
      <c r="CN100" s="54">
        <v>-5182137000</v>
      </c>
      <c r="CO100" s="54">
        <v>7296509000</v>
      </c>
      <c r="CP100" s="54">
        <v>-153380000</v>
      </c>
      <c r="CQ100" s="58">
        <v>3235202000</v>
      </c>
      <c r="CR100" s="37"/>
      <c r="CS100" s="56">
        <v>3235202000</v>
      </c>
      <c r="CT100" s="55">
        <v>7669885000</v>
      </c>
    </row>
    <row r="101" spans="1:98" x14ac:dyDescent="0.2">
      <c r="A101" s="52" t="s">
        <v>274</v>
      </c>
      <c r="B101" s="52" t="s">
        <v>275</v>
      </c>
      <c r="C101" s="52" t="str">
        <f>VLOOKUP(A101,'[1]S&amp;P 500 Wikipedia'!A:D,3,FALSE)</f>
        <v>Communication Services</v>
      </c>
      <c r="D101" s="52">
        <v>373834</v>
      </c>
      <c r="E101" s="52" t="s">
        <v>16</v>
      </c>
      <c r="F101" s="52">
        <v>2019</v>
      </c>
      <c r="G101" s="52" t="s">
        <v>17</v>
      </c>
      <c r="H101" s="53">
        <v>43830</v>
      </c>
      <c r="I101" s="53">
        <v>43889</v>
      </c>
      <c r="J101" s="53">
        <v>43889</v>
      </c>
      <c r="K101" s="54">
        <v>1073002000</v>
      </c>
      <c r="L101" s="54">
        <v>1069283000</v>
      </c>
      <c r="M101" s="52" t="s">
        <v>276</v>
      </c>
      <c r="N101" s="36">
        <v>1690000000</v>
      </c>
      <c r="O101" s="37">
        <v>1690000000</v>
      </c>
      <c r="P101" s="38"/>
      <c r="Q101" s="36">
        <v>2259000000</v>
      </c>
      <c r="R101" s="37">
        <v>2259000000</v>
      </c>
      <c r="S101" s="38"/>
      <c r="V101" s="37"/>
      <c r="W101" s="37"/>
      <c r="X101" s="37"/>
      <c r="Y101" s="38"/>
      <c r="Z101" s="36">
        <v>819000000</v>
      </c>
      <c r="AC101" s="55">
        <v>8000000</v>
      </c>
      <c r="AG101" s="56">
        <v>811000000</v>
      </c>
      <c r="AH101" s="55">
        <v>4768000000</v>
      </c>
      <c r="AI101" s="36">
        <v>26079000000</v>
      </c>
      <c r="AJ101" s="37"/>
      <c r="AK101" s="38"/>
      <c r="AM101" s="37"/>
      <c r="AN101" s="37"/>
      <c r="AO101" s="38"/>
      <c r="AP101" s="49">
        <v>33895000000</v>
      </c>
      <c r="AQ101" s="54">
        <v>7596000000</v>
      </c>
      <c r="AR101" s="54">
        <v>21534000000</v>
      </c>
      <c r="AS101" s="54">
        <v>1971000000</v>
      </c>
      <c r="AT101" s="54"/>
      <c r="AU101" s="54"/>
      <c r="AV101" s="54"/>
      <c r="AW101" s="54"/>
      <c r="AX101" s="54"/>
      <c r="AY101" s="54"/>
      <c r="AZ101" s="54">
        <v>2794000000</v>
      </c>
      <c r="BA101" s="55">
        <v>59974000000</v>
      </c>
      <c r="BB101" s="55">
        <v>64742000000</v>
      </c>
      <c r="BC101" s="49">
        <v>1724000000</v>
      </c>
      <c r="BD101" s="54">
        <v>1724000000</v>
      </c>
      <c r="BE101" s="54"/>
      <c r="BF101" s="54"/>
      <c r="BG101" s="54"/>
      <c r="BH101" s="36">
        <v>2300000000</v>
      </c>
      <c r="BI101" s="37"/>
      <c r="BJ101" s="37"/>
      <c r="BK101" s="38">
        <v>2300000000</v>
      </c>
      <c r="BL101" s="49">
        <v>3234000000</v>
      </c>
      <c r="BM101" s="54"/>
      <c r="BN101" s="54"/>
      <c r="BO101" s="54">
        <v>311000000</v>
      </c>
      <c r="BP101" s="54"/>
      <c r="BQ101" s="54">
        <v>2923000000</v>
      </c>
      <c r="BR101" s="55">
        <v>7258000000</v>
      </c>
      <c r="BS101" s="36">
        <v>32394000000</v>
      </c>
      <c r="BT101" s="37"/>
      <c r="BU101" s="38"/>
      <c r="BV101" s="36">
        <v>11620000000</v>
      </c>
      <c r="BW101" s="37"/>
      <c r="BX101" s="37">
        <v>4594000000</v>
      </c>
      <c r="BY101" s="37"/>
      <c r="BZ101" s="37"/>
      <c r="CA101" s="37"/>
      <c r="CB101" s="37"/>
      <c r="CC101" s="37">
        <v>2918000000</v>
      </c>
      <c r="CD101" s="37"/>
      <c r="CE101" s="37"/>
      <c r="CF101" s="38">
        <v>4108000000</v>
      </c>
      <c r="CG101" s="55">
        <v>44014000000</v>
      </c>
      <c r="CH101" s="57">
        <v>51272000000</v>
      </c>
      <c r="CI101" s="49">
        <v>0</v>
      </c>
      <c r="CJ101" s="36">
        <v>22964000000</v>
      </c>
      <c r="CK101" s="37">
        <v>1090000000</v>
      </c>
      <c r="CL101" s="37">
        <v>21874000000</v>
      </c>
      <c r="CM101" s="38"/>
      <c r="CN101" s="54"/>
      <c r="CO101" s="54">
        <v>-6814000000</v>
      </c>
      <c r="CP101" s="54">
        <v>-2680000000</v>
      </c>
      <c r="CQ101" s="58">
        <v>13470000000</v>
      </c>
      <c r="CR101" s="37"/>
      <c r="CS101" s="56">
        <v>13470000000</v>
      </c>
      <c r="CT101" s="55">
        <v>64742000000</v>
      </c>
    </row>
    <row r="102" spans="1:98" x14ac:dyDescent="0.2">
      <c r="A102" s="52" t="s">
        <v>313</v>
      </c>
      <c r="B102" s="52" t="s">
        <v>314</v>
      </c>
      <c r="C102" s="52" t="str">
        <f>VLOOKUP(A102,'[1]S&amp;P 500 Wikipedia'!A:D,3,FALSE)</f>
        <v>Information Technology</v>
      </c>
      <c r="D102" s="52">
        <v>128066</v>
      </c>
      <c r="E102" s="52" t="s">
        <v>16</v>
      </c>
      <c r="F102" s="52">
        <v>2019</v>
      </c>
      <c r="G102" s="52" t="s">
        <v>17</v>
      </c>
      <c r="H102" s="53">
        <v>43830</v>
      </c>
      <c r="I102" s="53">
        <v>43875</v>
      </c>
      <c r="J102" s="53">
        <v>43875</v>
      </c>
      <c r="K102" s="54">
        <v>548000000</v>
      </c>
      <c r="L102" s="54">
        <v>550000000</v>
      </c>
      <c r="M102" s="52" t="s">
        <v>315</v>
      </c>
      <c r="N102" s="36">
        <v>3424000000</v>
      </c>
      <c r="O102" s="37">
        <v>2645000000</v>
      </c>
      <c r="P102" s="38">
        <v>779000000</v>
      </c>
      <c r="Q102" s="36">
        <v>3256000000</v>
      </c>
      <c r="R102" s="37">
        <v>3256000000</v>
      </c>
      <c r="S102" s="38"/>
      <c r="V102" s="37"/>
      <c r="W102" s="37"/>
      <c r="X102" s="37"/>
      <c r="Y102" s="38"/>
      <c r="Z102" s="36">
        <v>931000000</v>
      </c>
      <c r="AG102" s="56">
        <v>931000000</v>
      </c>
      <c r="AH102" s="55">
        <v>7611000000</v>
      </c>
      <c r="AI102" s="36">
        <v>1309000000</v>
      </c>
      <c r="AJ102" s="37"/>
      <c r="AK102" s="38"/>
      <c r="AL102" s="36">
        <v>17000000</v>
      </c>
      <c r="AM102" s="37">
        <v>17000000</v>
      </c>
      <c r="AN102" s="37"/>
      <c r="AO102" s="38"/>
      <c r="AP102" s="49">
        <v>7267000000</v>
      </c>
      <c r="AQ102" s="54">
        <v>1041000000</v>
      </c>
      <c r="AR102" s="54">
        <v>3979000000</v>
      </c>
      <c r="AS102" s="54"/>
      <c r="AT102" s="54"/>
      <c r="AU102" s="54">
        <v>585000000</v>
      </c>
      <c r="AV102" s="54"/>
      <c r="AW102" s="54"/>
      <c r="AX102" s="54"/>
      <c r="AY102" s="54"/>
      <c r="AZ102" s="54">
        <v>1662000000</v>
      </c>
      <c r="BA102" s="55">
        <v>8593000000</v>
      </c>
      <c r="BB102" s="55">
        <v>16204000000</v>
      </c>
      <c r="BC102" s="49">
        <v>2430000000</v>
      </c>
      <c r="BD102" s="54">
        <v>239000000</v>
      </c>
      <c r="BE102" s="54"/>
      <c r="BF102" s="54"/>
      <c r="BG102" s="54">
        <v>2191000000</v>
      </c>
      <c r="BH102" s="36">
        <v>38000000</v>
      </c>
      <c r="BI102" s="37">
        <v>38000000</v>
      </c>
      <c r="BJ102" s="37"/>
      <c r="BK102" s="38"/>
      <c r="BL102" s="49">
        <v>515000000</v>
      </c>
      <c r="BM102" s="54">
        <v>313000000</v>
      </c>
      <c r="BN102" s="54"/>
      <c r="BO102" s="54"/>
      <c r="BP102" s="54"/>
      <c r="BQ102" s="54">
        <v>202000000</v>
      </c>
      <c r="BR102" s="55">
        <v>2983000000</v>
      </c>
      <c r="BS102" s="36">
        <v>700000000</v>
      </c>
      <c r="BT102" s="37"/>
      <c r="BU102" s="38"/>
      <c r="BV102" s="36">
        <v>1499000000</v>
      </c>
      <c r="BW102" s="37"/>
      <c r="BX102" s="37"/>
      <c r="BY102" s="37"/>
      <c r="BZ102" s="37"/>
      <c r="CA102" s="37"/>
      <c r="CB102" s="37">
        <v>23000000</v>
      </c>
      <c r="CC102" s="37">
        <v>35000000</v>
      </c>
      <c r="CD102" s="37"/>
      <c r="CE102" s="37"/>
      <c r="CF102" s="38">
        <v>1441000000</v>
      </c>
      <c r="CG102" s="55">
        <v>2199000000</v>
      </c>
      <c r="CH102" s="57">
        <v>5182000000</v>
      </c>
      <c r="CI102" s="49">
        <v>0</v>
      </c>
      <c r="CJ102" s="36">
        <v>38000000</v>
      </c>
      <c r="CK102" s="37">
        <v>5000000</v>
      </c>
      <c r="CL102" s="37">
        <v>33000000</v>
      </c>
      <c r="CM102" s="38"/>
      <c r="CN102" s="54"/>
      <c r="CO102" s="54">
        <v>11022000000</v>
      </c>
      <c r="CP102" s="54">
        <v>-38000000</v>
      </c>
      <c r="CQ102" s="58">
        <v>11022000000</v>
      </c>
      <c r="CR102" s="37"/>
      <c r="CS102" s="56">
        <v>11022000000</v>
      </c>
      <c r="CT102" s="55">
        <v>16204000000</v>
      </c>
    </row>
    <row r="103" spans="1:98" x14ac:dyDescent="0.2">
      <c r="A103" s="52" t="s">
        <v>301</v>
      </c>
      <c r="B103" s="52" t="s">
        <v>302</v>
      </c>
      <c r="C103" s="52" t="str">
        <f>VLOOKUP(A103,'[1]S&amp;P 500 Wikipedia'!A:D,3,FALSE)</f>
        <v>Information Technology</v>
      </c>
      <c r="D103" s="52">
        <v>131663</v>
      </c>
      <c r="E103" s="52" t="s">
        <v>16</v>
      </c>
      <c r="F103" s="52">
        <v>2019</v>
      </c>
      <c r="G103" s="52" t="s">
        <v>17</v>
      </c>
      <c r="H103" s="53">
        <v>43830</v>
      </c>
      <c r="I103" s="53">
        <v>43875</v>
      </c>
      <c r="J103" s="53">
        <v>43875</v>
      </c>
      <c r="K103" s="54">
        <v>130343000</v>
      </c>
      <c r="L103" s="54">
        <v>134023000</v>
      </c>
      <c r="M103" s="52" t="s">
        <v>303</v>
      </c>
      <c r="N103" s="36">
        <v>588816000</v>
      </c>
      <c r="O103" s="37">
        <v>545761000</v>
      </c>
      <c r="P103" s="38">
        <v>43055000</v>
      </c>
      <c r="Q103" s="36">
        <v>720359000</v>
      </c>
      <c r="R103" s="37">
        <v>720359000</v>
      </c>
      <c r="S103" s="38"/>
      <c r="U103" s="36">
        <v>15898000</v>
      </c>
      <c r="V103" s="37"/>
      <c r="W103" s="37"/>
      <c r="X103" s="37"/>
      <c r="Y103" s="38"/>
      <c r="Z103" s="36">
        <v>187659000</v>
      </c>
      <c r="AA103" s="55">
        <v>187659000</v>
      </c>
      <c r="AH103" s="55">
        <v>1512732000</v>
      </c>
      <c r="AI103" s="36">
        <v>231894000</v>
      </c>
      <c r="AJ103" s="37"/>
      <c r="AK103" s="38"/>
      <c r="AL103" s="36">
        <v>16640000</v>
      </c>
      <c r="AM103" s="37"/>
      <c r="AN103" s="37">
        <v>16640000</v>
      </c>
      <c r="AO103" s="38"/>
      <c r="AP103" s="49">
        <v>2627660000</v>
      </c>
      <c r="AQ103" s="54"/>
      <c r="AR103" s="54">
        <v>1798408000</v>
      </c>
      <c r="AS103" s="54">
        <v>108478000</v>
      </c>
      <c r="AT103" s="54"/>
      <c r="AU103" s="54">
        <v>361814000</v>
      </c>
      <c r="AV103" s="54"/>
      <c r="AW103" s="54"/>
      <c r="AX103" s="54"/>
      <c r="AY103" s="54"/>
      <c r="AZ103" s="54">
        <v>358960000</v>
      </c>
      <c r="BA103" s="55">
        <v>2876194000</v>
      </c>
      <c r="BB103" s="55">
        <v>4388926000</v>
      </c>
      <c r="BC103" s="49">
        <v>476254000</v>
      </c>
      <c r="BD103" s="54">
        <v>84538000</v>
      </c>
      <c r="BE103" s="54">
        <v>60036000</v>
      </c>
      <c r="BF103" s="54"/>
      <c r="BG103" s="54">
        <v>331680000</v>
      </c>
      <c r="BI103" s="37"/>
      <c r="BJ103" s="37"/>
      <c r="BK103" s="38"/>
      <c r="BL103" s="49">
        <v>1352333000</v>
      </c>
      <c r="BM103" s="54">
        <v>1352333000</v>
      </c>
      <c r="BN103" s="54"/>
      <c r="BO103" s="54"/>
      <c r="BP103" s="54"/>
      <c r="BQ103" s="54"/>
      <c r="BR103" s="55">
        <v>1828587000</v>
      </c>
      <c r="BS103" s="36">
        <v>742926000</v>
      </c>
      <c r="BT103" s="37">
        <v>742926000</v>
      </c>
      <c r="BU103" s="38"/>
      <c r="BV103" s="36">
        <v>979757000</v>
      </c>
      <c r="BW103" s="37"/>
      <c r="BX103" s="37"/>
      <c r="BY103" s="37"/>
      <c r="BZ103" s="37"/>
      <c r="CA103" s="37"/>
      <c r="CB103" s="37">
        <v>443458000</v>
      </c>
      <c r="CC103" s="37"/>
      <c r="CD103" s="37"/>
      <c r="CE103" s="37"/>
      <c r="CF103" s="38">
        <v>536299000</v>
      </c>
      <c r="CG103" s="55">
        <v>1722683000</v>
      </c>
      <c r="CH103" s="57">
        <v>3551270000</v>
      </c>
      <c r="CI103" s="49">
        <v>0</v>
      </c>
      <c r="CJ103" s="36">
        <v>6249384000</v>
      </c>
      <c r="CK103" s="37">
        <v>319000</v>
      </c>
      <c r="CL103" s="37">
        <v>6249065000</v>
      </c>
      <c r="CM103" s="38"/>
      <c r="CN103" s="54">
        <v>-10066746000</v>
      </c>
      <c r="CO103" s="54">
        <v>4660145000</v>
      </c>
      <c r="CP103" s="54">
        <v>-5127000</v>
      </c>
      <c r="CQ103" s="58">
        <v>837656000</v>
      </c>
      <c r="CR103" s="37"/>
      <c r="CS103" s="56">
        <v>837656000</v>
      </c>
      <c r="CT103" s="55">
        <v>4388926000</v>
      </c>
    </row>
    <row r="104" spans="1:98" x14ac:dyDescent="0.2">
      <c r="A104" s="52" t="s">
        <v>358</v>
      </c>
      <c r="B104" s="52" t="s">
        <v>359</v>
      </c>
      <c r="C104" s="52" t="str">
        <f>VLOOKUP(A104,'[1]S&amp;P 500 Wikipedia'!A:D,3,FALSE)</f>
        <v>Health Care</v>
      </c>
      <c r="D104" s="52">
        <v>256275</v>
      </c>
      <c r="E104" s="52" t="s">
        <v>16</v>
      </c>
      <c r="F104" s="52">
        <v>2019</v>
      </c>
      <c r="G104" s="52" t="s">
        <v>17</v>
      </c>
      <c r="H104" s="53">
        <v>43830</v>
      </c>
      <c r="I104" s="53">
        <v>43879</v>
      </c>
      <c r="J104" s="53">
        <v>43879</v>
      </c>
      <c r="K104" s="54">
        <v>1303000000</v>
      </c>
      <c r="L104" s="54">
        <v>1311000000</v>
      </c>
      <c r="M104" s="52" t="s">
        <v>360</v>
      </c>
      <c r="N104" s="36">
        <v>8056000000</v>
      </c>
      <c r="O104" s="37">
        <v>5683000000</v>
      </c>
      <c r="P104" s="38">
        <v>2373000000</v>
      </c>
      <c r="Q104" s="36">
        <v>19617000000</v>
      </c>
      <c r="R104" s="37">
        <v>19617000000</v>
      </c>
      <c r="S104" s="38"/>
      <c r="U104" s="36">
        <v>17516000000</v>
      </c>
      <c r="V104" s="37"/>
      <c r="W104" s="37"/>
      <c r="X104" s="37"/>
      <c r="Y104" s="38"/>
      <c r="Z104" s="36">
        <v>5113000000</v>
      </c>
      <c r="AG104" s="56">
        <v>5113000000</v>
      </c>
      <c r="AH104" s="55">
        <v>50302000000</v>
      </c>
      <c r="AI104" s="36">
        <v>12044000000</v>
      </c>
      <c r="AJ104" s="37"/>
      <c r="AK104" s="38"/>
      <c r="AL104" s="36">
        <v>17314000000</v>
      </c>
      <c r="AM104" s="37"/>
      <c r="AN104" s="37"/>
      <c r="AO104" s="38"/>
      <c r="AP104" s="49">
        <v>142789000000</v>
      </c>
      <c r="AQ104" s="54">
        <v>33121000000</v>
      </c>
      <c r="AR104" s="54">
        <v>79749000000</v>
      </c>
      <c r="AS104" s="54"/>
      <c r="AT104" s="54"/>
      <c r="AU104" s="54"/>
      <c r="AV104" s="54"/>
      <c r="AW104" s="54"/>
      <c r="AX104" s="54"/>
      <c r="AY104" s="54"/>
      <c r="AZ104" s="54">
        <v>29919000000</v>
      </c>
      <c r="BA104" s="55">
        <v>172147000000</v>
      </c>
      <c r="BB104" s="55">
        <v>222449000000</v>
      </c>
      <c r="BC104" s="49">
        <v>22625000000</v>
      </c>
      <c r="BD104" s="54">
        <v>10492000000</v>
      </c>
      <c r="BE104" s="54"/>
      <c r="BF104" s="54"/>
      <c r="BG104" s="54">
        <v>12133000000</v>
      </c>
      <c r="BH104" s="36">
        <v>6772000000</v>
      </c>
      <c r="BI104" s="37"/>
      <c r="BJ104" s="37"/>
      <c r="BK104" s="38"/>
      <c r="BL104" s="49">
        <v>23906000000</v>
      </c>
      <c r="BM104" s="54"/>
      <c r="BN104" s="54"/>
      <c r="BO104" s="54"/>
      <c r="BP104" s="54"/>
      <c r="BQ104" s="54">
        <v>23906000000</v>
      </c>
      <c r="BR104" s="55">
        <v>53303000000</v>
      </c>
      <c r="BS104" s="36">
        <v>64699000000</v>
      </c>
      <c r="BT104" s="37"/>
      <c r="BU104" s="38"/>
      <c r="BV104" s="36">
        <v>40277000000</v>
      </c>
      <c r="BW104" s="37"/>
      <c r="BX104" s="37"/>
      <c r="BY104" s="37"/>
      <c r="BZ104" s="37"/>
      <c r="CA104" s="37"/>
      <c r="CB104" s="37"/>
      <c r="CC104" s="37">
        <v>7294000000</v>
      </c>
      <c r="CD104" s="37"/>
      <c r="CE104" s="37"/>
      <c r="CF104" s="38">
        <v>32983000000</v>
      </c>
      <c r="CG104" s="55">
        <v>104976000000</v>
      </c>
      <c r="CH104" s="57">
        <v>158279000000</v>
      </c>
      <c r="CI104" s="49">
        <v>0</v>
      </c>
      <c r="CJ104" s="36">
        <v>45972000000</v>
      </c>
      <c r="CK104" s="37"/>
      <c r="CL104" s="37"/>
      <c r="CM104" s="38"/>
      <c r="CN104" s="54">
        <v>-28235000000</v>
      </c>
      <c r="CO104" s="54">
        <v>45108000000</v>
      </c>
      <c r="CP104" s="54">
        <v>1019000000</v>
      </c>
      <c r="CQ104" s="58">
        <v>63864000000</v>
      </c>
      <c r="CR104" s="37">
        <v>306000000</v>
      </c>
      <c r="CS104" s="56">
        <v>64170000000</v>
      </c>
      <c r="CT104" s="55">
        <v>222449000000</v>
      </c>
    </row>
    <row r="105" spans="1:98" x14ac:dyDescent="0.2">
      <c r="A105" s="52" t="s">
        <v>286</v>
      </c>
      <c r="B105" s="52" t="s">
        <v>287</v>
      </c>
      <c r="C105" s="52" t="str">
        <f>VLOOKUP(A105,'[1]S&amp;P 500 Wikipedia'!A:D,3,FALSE)</f>
        <v>Energy</v>
      </c>
      <c r="D105" s="52">
        <v>248396</v>
      </c>
      <c r="E105" s="52" t="s">
        <v>16</v>
      </c>
      <c r="F105" s="52">
        <v>2019</v>
      </c>
      <c r="G105" s="52" t="s">
        <v>17</v>
      </c>
      <c r="H105" s="53">
        <v>43830</v>
      </c>
      <c r="I105" s="53">
        <v>43868</v>
      </c>
      <c r="J105" s="53">
        <v>43868</v>
      </c>
      <c r="K105" s="54">
        <v>1870126000</v>
      </c>
      <c r="L105" s="54">
        <v>1882347000</v>
      </c>
      <c r="M105" s="52" t="s">
        <v>288</v>
      </c>
      <c r="N105" s="36">
        <v>5749000000</v>
      </c>
      <c r="O105" s="37">
        <v>5686000000</v>
      </c>
      <c r="P105" s="38">
        <v>63000000</v>
      </c>
      <c r="Q105" s="36">
        <v>13325000000</v>
      </c>
      <c r="R105" s="37"/>
      <c r="S105" s="38"/>
      <c r="U105" s="36">
        <v>5848000000</v>
      </c>
      <c r="V105" s="37">
        <v>5848000000</v>
      </c>
      <c r="W105" s="37"/>
      <c r="X105" s="37"/>
      <c r="Y105" s="38"/>
      <c r="Z105" s="36">
        <v>3407000000</v>
      </c>
      <c r="AA105" s="55">
        <v>3407000000</v>
      </c>
      <c r="AH105" s="55">
        <v>28329000000</v>
      </c>
      <c r="AI105" s="36">
        <v>150494000000</v>
      </c>
      <c r="AJ105" s="37">
        <v>326722000000</v>
      </c>
      <c r="AK105" s="38">
        <v>-176228000000</v>
      </c>
      <c r="AL105" s="36">
        <v>40199000000</v>
      </c>
      <c r="AM105" s="37">
        <v>38688000000</v>
      </c>
      <c r="AN105" s="37"/>
      <c r="AO105" s="38">
        <v>1511000000</v>
      </c>
      <c r="AP105" s="49">
        <v>18406000000</v>
      </c>
      <c r="AQ105" s="54"/>
      <c r="AR105" s="54">
        <v>4463000000</v>
      </c>
      <c r="AS105" s="54"/>
      <c r="AT105" s="54"/>
      <c r="AU105" s="54"/>
      <c r="AV105" s="54"/>
      <c r="AW105" s="54"/>
      <c r="AX105" s="54"/>
      <c r="AY105" s="54"/>
      <c r="AZ105" s="54">
        <v>13943000000</v>
      </c>
      <c r="BA105" s="55">
        <v>209099000000</v>
      </c>
      <c r="BB105" s="55">
        <v>237428000000</v>
      </c>
      <c r="BC105" s="49">
        <v>21694000000</v>
      </c>
      <c r="BD105" s="54">
        <v>14103000000</v>
      </c>
      <c r="BE105" s="54">
        <v>1002000000</v>
      </c>
      <c r="BF105" s="54"/>
      <c r="BG105" s="54">
        <v>6589000000</v>
      </c>
      <c r="BH105" s="36">
        <v>3282000000</v>
      </c>
      <c r="BI105" s="37"/>
      <c r="BJ105" s="37"/>
      <c r="BK105" s="38"/>
      <c r="BL105" s="49">
        <v>1554000000</v>
      </c>
      <c r="BM105" s="54"/>
      <c r="BN105" s="54"/>
      <c r="BO105" s="54">
        <v>1554000000</v>
      </c>
      <c r="BP105" s="54"/>
      <c r="BQ105" s="54"/>
      <c r="BR105" s="55">
        <v>26530000000</v>
      </c>
      <c r="BS105" s="36">
        <v>23691000000</v>
      </c>
      <c r="BT105" s="37">
        <v>23691000000</v>
      </c>
      <c r="BU105" s="38">
        <v>0</v>
      </c>
      <c r="BV105" s="36">
        <v>41999000000</v>
      </c>
      <c r="BW105" s="37"/>
      <c r="BX105" s="37"/>
      <c r="BY105" s="37"/>
      <c r="BZ105" s="37"/>
      <c r="CA105" s="37"/>
      <c r="CB105" s="37"/>
      <c r="CC105" s="37"/>
      <c r="CD105" s="37"/>
      <c r="CE105" s="37"/>
      <c r="CF105" s="38"/>
      <c r="CG105" s="55">
        <v>65690000000</v>
      </c>
      <c r="CH105" s="57">
        <v>92220000000</v>
      </c>
      <c r="CJ105" s="36">
        <v>18857000000</v>
      </c>
      <c r="CK105" s="37"/>
      <c r="CL105" s="37"/>
      <c r="CM105" s="38"/>
      <c r="CN105" s="54">
        <v>-44599000000</v>
      </c>
      <c r="CO105" s="54">
        <v>174945000000</v>
      </c>
      <c r="CP105" s="54">
        <v>-4990000000</v>
      </c>
      <c r="CQ105" s="58">
        <v>144213000000</v>
      </c>
      <c r="CR105" s="37">
        <v>995000000</v>
      </c>
      <c r="CS105" s="56">
        <v>145208000000</v>
      </c>
      <c r="CT105" s="55">
        <v>237428000000</v>
      </c>
    </row>
    <row r="106" spans="1:98" x14ac:dyDescent="0.2">
      <c r="A106" s="52" t="s">
        <v>325</v>
      </c>
      <c r="B106" s="52" t="s">
        <v>326</v>
      </c>
      <c r="C106" s="52" t="str">
        <f>VLOOKUP(A106,'[1]S&amp;P 500 Wikipedia'!A:D,3,FALSE)</f>
        <v>Energy</v>
      </c>
      <c r="D106" s="52">
        <v>378119</v>
      </c>
      <c r="E106" s="52" t="s">
        <v>16</v>
      </c>
      <c r="F106" s="52">
        <v>2019</v>
      </c>
      <c r="G106" s="52" t="s">
        <v>17</v>
      </c>
      <c r="H106" s="53">
        <v>43830</v>
      </c>
      <c r="I106" s="53">
        <v>43880</v>
      </c>
      <c r="J106" s="53">
        <v>43880</v>
      </c>
      <c r="K106" s="54">
        <v>198155000</v>
      </c>
      <c r="L106" s="54">
        <v>198149000</v>
      </c>
      <c r="M106" s="52" t="s">
        <v>327</v>
      </c>
      <c r="N106" s="36">
        <v>70000000</v>
      </c>
      <c r="O106" s="37">
        <v>70000000</v>
      </c>
      <c r="P106" s="38"/>
      <c r="Q106" s="36">
        <v>584000000</v>
      </c>
      <c r="R106" s="37">
        <v>584000000</v>
      </c>
      <c r="S106" s="38"/>
      <c r="U106" s="36">
        <v>30000000</v>
      </c>
      <c r="V106" s="37"/>
      <c r="W106" s="37"/>
      <c r="X106" s="37"/>
      <c r="Y106" s="38"/>
      <c r="Z106" s="36">
        <v>371000000</v>
      </c>
      <c r="AA106" s="55">
        <v>61000000</v>
      </c>
      <c r="AB106" s="55">
        <v>6000000</v>
      </c>
      <c r="AG106" s="56">
        <v>304000000</v>
      </c>
      <c r="AH106" s="55">
        <v>1055000000</v>
      </c>
      <c r="AI106" s="36">
        <v>21327000000</v>
      </c>
      <c r="AJ106" s="37">
        <v>29222000000</v>
      </c>
      <c r="AK106" s="38">
        <v>-7895000000</v>
      </c>
      <c r="AM106" s="37"/>
      <c r="AN106" s="37"/>
      <c r="AO106" s="38"/>
      <c r="AP106" s="49">
        <v>2350000000</v>
      </c>
      <c r="AQ106" s="54">
        <v>17000000</v>
      </c>
      <c r="AR106" s="54">
        <v>1917000000</v>
      </c>
      <c r="AS106" s="54"/>
      <c r="AT106" s="54"/>
      <c r="AU106" s="54"/>
      <c r="AV106" s="54">
        <v>11000000</v>
      </c>
      <c r="AW106" s="54"/>
      <c r="AX106" s="54"/>
      <c r="AY106" s="54"/>
      <c r="AZ106" s="54">
        <v>405000000</v>
      </c>
      <c r="BA106" s="55">
        <v>23677000000</v>
      </c>
      <c r="BB106" s="55">
        <v>24732000000</v>
      </c>
      <c r="BC106" s="49">
        <v>439000000</v>
      </c>
      <c r="BD106" s="54">
        <v>53000000</v>
      </c>
      <c r="BE106" s="54"/>
      <c r="BF106" s="54"/>
      <c r="BG106" s="54">
        <v>386000000</v>
      </c>
      <c r="BI106" s="37"/>
      <c r="BJ106" s="37"/>
      <c r="BK106" s="38"/>
      <c r="BL106" s="49">
        <v>743000000</v>
      </c>
      <c r="BM106" s="54">
        <v>268000000</v>
      </c>
      <c r="BN106" s="54">
        <v>112000000</v>
      </c>
      <c r="BO106" s="54"/>
      <c r="BP106" s="54"/>
      <c r="BQ106" s="54">
        <v>363000000</v>
      </c>
      <c r="BR106" s="55">
        <v>1182000000</v>
      </c>
      <c r="BS106" s="36">
        <v>3955000000</v>
      </c>
      <c r="BT106" s="37"/>
      <c r="BU106" s="38"/>
      <c r="BV106" s="36">
        <v>1813000000</v>
      </c>
      <c r="BW106" s="37"/>
      <c r="BX106" s="37"/>
      <c r="BY106" s="37"/>
      <c r="BZ106" s="37"/>
      <c r="CA106" s="37"/>
      <c r="CB106" s="37"/>
      <c r="CC106" s="37">
        <v>1654000000</v>
      </c>
      <c r="CD106" s="37">
        <v>7000000</v>
      </c>
      <c r="CE106" s="37"/>
      <c r="CF106" s="38">
        <v>152000000</v>
      </c>
      <c r="CG106" s="55">
        <v>5768000000</v>
      </c>
      <c r="CH106" s="57">
        <v>6950000000</v>
      </c>
      <c r="CJ106" s="36">
        <v>14608000000</v>
      </c>
      <c r="CK106" s="37">
        <v>0</v>
      </c>
      <c r="CL106" s="37">
        <v>14608000000</v>
      </c>
      <c r="CM106" s="38"/>
      <c r="CN106" s="54">
        <v>-146000000</v>
      </c>
      <c r="CO106" s="54">
        <v>3320000000</v>
      </c>
      <c r="CP106" s="54"/>
      <c r="CQ106" s="58">
        <v>17782000000</v>
      </c>
      <c r="CR106" s="37"/>
      <c r="CS106" s="56">
        <v>17782000000</v>
      </c>
      <c r="CT106" s="55">
        <v>24732000000</v>
      </c>
    </row>
    <row r="107" spans="1:98" x14ac:dyDescent="0.2">
      <c r="A107" s="52" t="s">
        <v>397</v>
      </c>
      <c r="B107" s="52" t="s">
        <v>398</v>
      </c>
      <c r="C107" s="52" t="str">
        <f>VLOOKUP(A107,'[1]S&amp;P 500 Wikipedia'!A:D,3,FALSE)</f>
        <v>Utilities</v>
      </c>
      <c r="D107" s="52">
        <v>189087</v>
      </c>
      <c r="E107" s="52" t="s">
        <v>16</v>
      </c>
      <c r="F107" s="52">
        <v>2019</v>
      </c>
      <c r="G107" s="52" t="s">
        <v>17</v>
      </c>
      <c r="H107" s="53">
        <v>43830</v>
      </c>
      <c r="I107" s="53">
        <v>43889</v>
      </c>
      <c r="J107" s="53">
        <v>43889</v>
      </c>
      <c r="K107" s="54">
        <v>826600000</v>
      </c>
      <c r="L107" s="54">
        <v>826900000</v>
      </c>
      <c r="M107" s="52" t="s">
        <v>399</v>
      </c>
      <c r="N107" s="36">
        <v>166000000</v>
      </c>
      <c r="O107" s="37">
        <v>166000000</v>
      </c>
      <c r="P107" s="38"/>
      <c r="Q107" s="36">
        <v>2278000000</v>
      </c>
      <c r="R107" s="37">
        <v>2278000000</v>
      </c>
      <c r="S107" s="38"/>
      <c r="U107" s="36">
        <v>1742000000</v>
      </c>
      <c r="V107" s="37">
        <v>1742000000</v>
      </c>
      <c r="W107" s="37"/>
      <c r="X107" s="37"/>
      <c r="Y107" s="38"/>
      <c r="Z107" s="36">
        <v>1902000000</v>
      </c>
      <c r="AA107" s="55">
        <v>328000000</v>
      </c>
      <c r="AG107" s="56">
        <v>1574000000</v>
      </c>
      <c r="AH107" s="55">
        <v>6088000000</v>
      </c>
      <c r="AI107" s="36">
        <v>69082000000</v>
      </c>
      <c r="AJ107" s="37">
        <v>97466000000</v>
      </c>
      <c r="AK107" s="38">
        <v>-28384000000</v>
      </c>
      <c r="AM107" s="37"/>
      <c r="AN107" s="37"/>
      <c r="AO107" s="38"/>
      <c r="AP107" s="49">
        <v>28653000000</v>
      </c>
      <c r="AQ107" s="54">
        <v>791000000</v>
      </c>
      <c r="AR107" s="54">
        <v>8946000000</v>
      </c>
      <c r="AS107" s="54"/>
      <c r="AT107" s="54"/>
      <c r="AU107" s="54"/>
      <c r="AV107" s="54"/>
      <c r="AW107" s="54">
        <v>1708000000</v>
      </c>
      <c r="AX107" s="54"/>
      <c r="AY107" s="54">
        <v>1646000000</v>
      </c>
      <c r="AZ107" s="54">
        <v>15562000000</v>
      </c>
      <c r="BA107" s="55">
        <v>97735000000</v>
      </c>
      <c r="BB107" s="55">
        <v>103823000000</v>
      </c>
      <c r="BC107" s="49">
        <v>2438000000</v>
      </c>
      <c r="BD107" s="54">
        <v>1115000000</v>
      </c>
      <c r="BE107" s="54"/>
      <c r="BF107" s="54">
        <v>1323000000</v>
      </c>
      <c r="BG107" s="54"/>
      <c r="BH107" s="36">
        <v>4073000000</v>
      </c>
      <c r="BI107" s="37">
        <v>911000000</v>
      </c>
      <c r="BJ107" s="37"/>
      <c r="BK107" s="38">
        <v>3162000000</v>
      </c>
      <c r="BL107" s="49">
        <v>3428000000</v>
      </c>
      <c r="BM107" s="54"/>
      <c r="BN107" s="54"/>
      <c r="BO107" s="54"/>
      <c r="BP107" s="54"/>
      <c r="BQ107" s="54">
        <v>3428000000</v>
      </c>
      <c r="BR107" s="55">
        <v>9939000000</v>
      </c>
      <c r="BS107" s="36">
        <v>33824000000</v>
      </c>
      <c r="BT107" s="37">
        <v>33824000000</v>
      </c>
      <c r="BU107" s="38"/>
      <c r="BV107" s="36">
        <v>26027000000</v>
      </c>
      <c r="BW107" s="37"/>
      <c r="BX107" s="37">
        <v>2366000000</v>
      </c>
      <c r="BY107" s="37"/>
      <c r="BZ107" s="37"/>
      <c r="CA107" s="37"/>
      <c r="CB107" s="37"/>
      <c r="CC107" s="37">
        <v>6277000000</v>
      </c>
      <c r="CD107" s="37"/>
      <c r="CE107" s="37"/>
      <c r="CF107" s="38">
        <v>17384000000</v>
      </c>
      <c r="CG107" s="55">
        <v>59851000000</v>
      </c>
      <c r="CH107" s="57">
        <v>69790000000</v>
      </c>
      <c r="CI107" s="49">
        <v>2387000000</v>
      </c>
      <c r="CJ107" s="36">
        <v>23824000000</v>
      </c>
      <c r="CK107" s="37">
        <v>23824000000</v>
      </c>
      <c r="CL107" s="37"/>
      <c r="CM107" s="38"/>
      <c r="CN107" s="54"/>
      <c r="CO107" s="54">
        <v>7576000000</v>
      </c>
      <c r="CP107" s="54">
        <v>-1793000000</v>
      </c>
      <c r="CQ107" s="58">
        <v>31994000000</v>
      </c>
      <c r="CR107" s="37">
        <v>2039000000</v>
      </c>
      <c r="CS107" s="56">
        <v>34033000000</v>
      </c>
      <c r="CT107" s="55">
        <v>103823000000</v>
      </c>
    </row>
    <row r="108" spans="1:98" x14ac:dyDescent="0.2">
      <c r="A108" s="52" t="s">
        <v>373</v>
      </c>
      <c r="B108" s="52" t="s">
        <v>374</v>
      </c>
      <c r="C108" s="52" t="str">
        <f>VLOOKUP(A108,'[1]S&amp;P 500 Wikipedia'!A:D,3,FALSE)</f>
        <v>Industrials</v>
      </c>
      <c r="D108" s="52">
        <v>231789</v>
      </c>
      <c r="E108" s="52" t="s">
        <v>16</v>
      </c>
      <c r="F108" s="52">
        <v>2019</v>
      </c>
      <c r="G108" s="52" t="s">
        <v>17</v>
      </c>
      <c r="H108" s="53">
        <v>43830</v>
      </c>
      <c r="I108" s="53">
        <v>43874</v>
      </c>
      <c r="J108" s="53">
        <v>43874</v>
      </c>
      <c r="K108" s="54">
        <v>643000000</v>
      </c>
      <c r="L108" s="54">
        <v>645000000</v>
      </c>
      <c r="M108" s="52" t="s">
        <v>375</v>
      </c>
      <c r="N108" s="36">
        <v>2882000000</v>
      </c>
      <c r="O108" s="37">
        <v>2882000000</v>
      </c>
      <c r="P108" s="38"/>
      <c r="Q108" s="36">
        <v>2854000000</v>
      </c>
      <c r="R108" s="37">
        <v>2854000000</v>
      </c>
      <c r="S108" s="38"/>
      <c r="U108" s="36">
        <v>1251000000</v>
      </c>
      <c r="V108" s="37"/>
      <c r="W108" s="37"/>
      <c r="X108" s="37"/>
      <c r="Y108" s="38"/>
      <c r="Z108" s="36">
        <v>1262000000</v>
      </c>
      <c r="AA108" s="55">
        <v>1262000000</v>
      </c>
      <c r="AH108" s="55">
        <v>8249000000</v>
      </c>
      <c r="AI108" s="36">
        <v>31310000000</v>
      </c>
      <c r="AJ108" s="37"/>
      <c r="AK108" s="38"/>
      <c r="AM108" s="37"/>
      <c r="AN108" s="37"/>
      <c r="AO108" s="38"/>
      <c r="AP108" s="49">
        <v>24973000000</v>
      </c>
      <c r="AQ108" s="54">
        <v>5163000000</v>
      </c>
      <c r="AR108" s="54">
        <v>9781000000</v>
      </c>
      <c r="AS108" s="54"/>
      <c r="AT108" s="54"/>
      <c r="AU108" s="54"/>
      <c r="AV108" s="54"/>
      <c r="AW108" s="54"/>
      <c r="AX108" s="54"/>
      <c r="AY108" s="54"/>
      <c r="AZ108" s="54">
        <v>10029000000</v>
      </c>
      <c r="BA108" s="55">
        <v>56283000000</v>
      </c>
      <c r="BB108" s="55">
        <v>64532000000</v>
      </c>
      <c r="BC108" s="49">
        <v>8045000000</v>
      </c>
      <c r="BD108" s="54">
        <v>3266000000</v>
      </c>
      <c r="BE108" s="54"/>
      <c r="BF108" s="54"/>
      <c r="BG108" s="54">
        <v>4779000000</v>
      </c>
      <c r="BH108" s="36">
        <v>3824000000</v>
      </c>
      <c r="BI108" s="37"/>
      <c r="BJ108" s="37"/>
      <c r="BK108" s="38"/>
      <c r="BL108" s="49">
        <v>8335000000</v>
      </c>
      <c r="BM108" s="54">
        <v>3219000000</v>
      </c>
      <c r="BN108" s="54"/>
      <c r="BO108" s="54"/>
      <c r="BP108" s="54"/>
      <c r="BQ108" s="54">
        <v>5116000000</v>
      </c>
      <c r="BR108" s="55">
        <v>20204000000</v>
      </c>
      <c r="BS108" s="36">
        <v>14167000000</v>
      </c>
      <c r="BT108" s="37"/>
      <c r="BU108" s="38"/>
      <c r="BV108" s="36">
        <v>14803000000</v>
      </c>
      <c r="BW108" s="37"/>
      <c r="BX108" s="37">
        <v>8452000000</v>
      </c>
      <c r="BY108" s="37"/>
      <c r="BZ108" s="37"/>
      <c r="CA108" s="37"/>
      <c r="CB108" s="37"/>
      <c r="CC108" s="37">
        <v>1456000000</v>
      </c>
      <c r="CD108" s="37"/>
      <c r="CE108" s="37"/>
      <c r="CF108" s="38">
        <v>4895000000</v>
      </c>
      <c r="CG108" s="55">
        <v>28970000000</v>
      </c>
      <c r="CH108" s="57">
        <v>49174000000</v>
      </c>
      <c r="CJ108" s="36">
        <v>11129000000</v>
      </c>
      <c r="CK108" s="37">
        <v>0</v>
      </c>
      <c r="CL108" s="37">
        <v>11129000000</v>
      </c>
      <c r="CM108" s="38"/>
      <c r="CN108" s="54">
        <v>-236000000</v>
      </c>
      <c r="CO108" s="54">
        <v>12454000000</v>
      </c>
      <c r="CP108" s="54">
        <v>-7989000000</v>
      </c>
      <c r="CQ108" s="58">
        <v>15358000000</v>
      </c>
      <c r="CR108" s="37"/>
      <c r="CS108" s="56">
        <v>15358000000</v>
      </c>
      <c r="CT108" s="55">
        <v>64532000000</v>
      </c>
    </row>
    <row r="109" spans="1:98" x14ac:dyDescent="0.2">
      <c r="A109" s="52" t="s">
        <v>418</v>
      </c>
      <c r="B109" s="52" t="s">
        <v>419</v>
      </c>
      <c r="C109" s="52" t="str">
        <f>VLOOKUP(A109,'[1]S&amp;P 500 Wikipedia'!A:D,3,FALSE)</f>
        <v>Materials</v>
      </c>
      <c r="D109" s="52">
        <v>546332</v>
      </c>
      <c r="E109" s="52" t="s">
        <v>16</v>
      </c>
      <c r="F109" s="52">
        <v>2019</v>
      </c>
      <c r="G109" s="52" t="s">
        <v>17</v>
      </c>
      <c r="H109" s="53">
        <v>43830</v>
      </c>
      <c r="I109" s="53">
        <v>43875</v>
      </c>
      <c r="J109" s="53">
        <v>43875</v>
      </c>
      <c r="K109" s="54">
        <v>746300000</v>
      </c>
      <c r="L109" s="54">
        <v>746300000</v>
      </c>
      <c r="M109" s="52" t="s">
        <v>420</v>
      </c>
      <c r="N109" s="36">
        <v>1540000000</v>
      </c>
      <c r="O109" s="37">
        <v>1540000000</v>
      </c>
      <c r="P109" s="38">
        <v>0</v>
      </c>
      <c r="Q109" s="36">
        <v>3802000000</v>
      </c>
      <c r="R109" s="37">
        <v>3802000000</v>
      </c>
      <c r="S109" s="38"/>
      <c r="U109" s="36">
        <v>4319000000</v>
      </c>
      <c r="V109" s="37"/>
      <c r="W109" s="37"/>
      <c r="X109" s="37"/>
      <c r="Y109" s="38"/>
      <c r="Z109" s="36">
        <v>338000000</v>
      </c>
      <c r="AF109" s="55">
        <v>0</v>
      </c>
      <c r="AG109" s="56">
        <v>338000000</v>
      </c>
      <c r="AH109" s="55">
        <v>9999000000</v>
      </c>
      <c r="AI109" s="36">
        <v>10143000000</v>
      </c>
      <c r="AJ109" s="37">
        <v>15112000000</v>
      </c>
      <c r="AK109" s="38">
        <v>-4969000000</v>
      </c>
      <c r="AL109" s="36">
        <v>1260000000</v>
      </c>
      <c r="AM109" s="37"/>
      <c r="AN109" s="37"/>
      <c r="AO109" s="38"/>
      <c r="AP109" s="49">
        <v>47994000000</v>
      </c>
      <c r="AQ109" s="54"/>
      <c r="AR109" s="54">
        <v>33151000000</v>
      </c>
      <c r="AS109" s="54">
        <v>13593000000</v>
      </c>
      <c r="AT109" s="54"/>
      <c r="AU109" s="54">
        <v>236000000</v>
      </c>
      <c r="AV109" s="54"/>
      <c r="AW109" s="54"/>
      <c r="AX109" s="54"/>
      <c r="AY109" s="54"/>
      <c r="AZ109" s="54">
        <v>1014000000</v>
      </c>
      <c r="BA109" s="55">
        <v>59397000000</v>
      </c>
      <c r="BB109" s="55">
        <v>69396000000</v>
      </c>
      <c r="BC109" s="49">
        <v>4516000000</v>
      </c>
      <c r="BD109" s="54">
        <v>2934000000</v>
      </c>
      <c r="BE109" s="54">
        <v>240000000</v>
      </c>
      <c r="BF109" s="54"/>
      <c r="BG109" s="54">
        <v>1342000000</v>
      </c>
      <c r="BH109" s="36">
        <v>3830000000</v>
      </c>
      <c r="BI109" s="37"/>
      <c r="BJ109" s="37"/>
      <c r="BK109" s="38"/>
      <c r="BL109" s="49">
        <v>0</v>
      </c>
      <c r="BM109" s="54"/>
      <c r="BN109" s="54"/>
      <c r="BO109" s="54"/>
      <c r="BP109" s="54">
        <v>0</v>
      </c>
      <c r="BQ109" s="54"/>
      <c r="BR109" s="55">
        <v>8346000000</v>
      </c>
      <c r="BS109" s="36">
        <v>13617000000</v>
      </c>
      <c r="BT109" s="37"/>
      <c r="BU109" s="38"/>
      <c r="BV109" s="36">
        <v>5877000000</v>
      </c>
      <c r="BW109" s="37"/>
      <c r="BX109" s="37">
        <v>1172000000</v>
      </c>
      <c r="BY109" s="37"/>
      <c r="BZ109" s="37"/>
      <c r="CA109" s="37"/>
      <c r="CB109" s="37"/>
      <c r="CC109" s="37">
        <v>3514000000</v>
      </c>
      <c r="CD109" s="37"/>
      <c r="CE109" s="37"/>
      <c r="CF109" s="38">
        <v>1191000000</v>
      </c>
      <c r="CG109" s="55">
        <v>19494000000</v>
      </c>
      <c r="CH109" s="57">
        <v>27840000000</v>
      </c>
      <c r="CJ109" s="36">
        <v>50803000000</v>
      </c>
      <c r="CK109" s="37"/>
      <c r="CL109" s="37"/>
      <c r="CM109" s="38"/>
      <c r="CN109" s="54">
        <v>0</v>
      </c>
      <c r="CO109" s="54">
        <v>-8400000000</v>
      </c>
      <c r="CP109" s="54">
        <v>-1416000000</v>
      </c>
      <c r="CQ109" s="58">
        <v>40987000000</v>
      </c>
      <c r="CR109" s="37">
        <v>569000000</v>
      </c>
      <c r="CS109" s="56">
        <v>41556000000</v>
      </c>
      <c r="CT109" s="55">
        <v>69396000000</v>
      </c>
    </row>
    <row r="110" spans="1:98" x14ac:dyDescent="0.2">
      <c r="A110" s="52" t="s">
        <v>370</v>
      </c>
      <c r="B110" s="52" t="s">
        <v>371</v>
      </c>
      <c r="C110" s="52" t="str">
        <f>VLOOKUP(A110,'[1]S&amp;P 500 Wikipedia'!A:D,3,FALSE)</f>
        <v>Industrials</v>
      </c>
      <c r="D110" s="52">
        <v>373449</v>
      </c>
      <c r="E110" s="52" t="s">
        <v>16</v>
      </c>
      <c r="F110" s="52">
        <v>2019</v>
      </c>
      <c r="G110" s="52" t="s">
        <v>17</v>
      </c>
      <c r="H110" s="53">
        <v>43769</v>
      </c>
      <c r="I110" s="53">
        <v>43818</v>
      </c>
      <c r="J110" s="53">
        <v>43818</v>
      </c>
      <c r="K110" s="54">
        <v>313700000</v>
      </c>
      <c r="L110" s="54">
        <v>317700000</v>
      </c>
      <c r="M110" s="52" t="s">
        <v>372</v>
      </c>
      <c r="N110" s="36">
        <v>4438000000</v>
      </c>
      <c r="O110" s="37">
        <v>3857000000</v>
      </c>
      <c r="P110" s="38">
        <v>581000000</v>
      </c>
      <c r="Q110" s="36">
        <v>5230000000</v>
      </c>
      <c r="R110" s="37"/>
      <c r="S110" s="38"/>
      <c r="U110" s="36">
        <v>5975000000</v>
      </c>
      <c r="V110" s="37"/>
      <c r="W110" s="37"/>
      <c r="X110" s="37"/>
      <c r="Y110" s="38"/>
      <c r="Z110" s="36">
        <v>35111000000</v>
      </c>
      <c r="AG110" s="56">
        <v>35111000000</v>
      </c>
      <c r="AH110" s="55">
        <v>50754000000</v>
      </c>
      <c r="AI110" s="36">
        <v>13540000000</v>
      </c>
      <c r="AJ110" s="37"/>
      <c r="AK110" s="38"/>
      <c r="AM110" s="37"/>
      <c r="AN110" s="37"/>
      <c r="AO110" s="38"/>
      <c r="AP110" s="49">
        <v>8717000000</v>
      </c>
      <c r="AQ110" s="54"/>
      <c r="AR110" s="54">
        <v>2917000000</v>
      </c>
      <c r="AS110" s="54">
        <v>1380000000</v>
      </c>
      <c r="AT110" s="54"/>
      <c r="AU110" s="54">
        <v>1466000000</v>
      </c>
      <c r="AV110" s="54"/>
      <c r="AW110" s="54"/>
      <c r="AX110" s="54"/>
      <c r="AY110" s="54">
        <v>215000000</v>
      </c>
      <c r="AZ110" s="54">
        <v>2739000000</v>
      </c>
      <c r="BA110" s="55">
        <v>22257000000</v>
      </c>
      <c r="BB110" s="55">
        <v>73011000000</v>
      </c>
      <c r="BC110" s="49">
        <v>9656000000</v>
      </c>
      <c r="BD110" s="54"/>
      <c r="BE110" s="54"/>
      <c r="BF110" s="54"/>
      <c r="BG110" s="54"/>
      <c r="BH110" s="36">
        <v>15105000000</v>
      </c>
      <c r="BI110" s="37"/>
      <c r="BJ110" s="37"/>
      <c r="BK110" s="38"/>
      <c r="BL110" s="49">
        <v>6590000000</v>
      </c>
      <c r="BM110" s="54"/>
      <c r="BN110" s="54"/>
      <c r="BO110" s="54">
        <v>495000000</v>
      </c>
      <c r="BP110" s="54"/>
      <c r="BQ110" s="54">
        <v>6095000000</v>
      </c>
      <c r="BR110" s="55">
        <v>31351000000</v>
      </c>
      <c r="BS110" s="36">
        <v>30229000000</v>
      </c>
      <c r="BT110" s="37"/>
      <c r="BU110" s="38"/>
      <c r="BV110" s="36">
        <v>0</v>
      </c>
      <c r="BW110" s="37"/>
      <c r="BX110" s="37"/>
      <c r="BY110" s="37"/>
      <c r="BZ110" s="37"/>
      <c r="CA110" s="37"/>
      <c r="CB110" s="37"/>
      <c r="CC110" s="37"/>
      <c r="CD110" s="37"/>
      <c r="CE110" s="37"/>
      <c r="CF110" s="38">
        <v>0</v>
      </c>
      <c r="CG110" s="55">
        <v>30229000000</v>
      </c>
      <c r="CH110" s="57">
        <v>61580000000</v>
      </c>
      <c r="CJ110" s="36">
        <v>4642000000</v>
      </c>
      <c r="CK110" s="37">
        <v>4642000000</v>
      </c>
      <c r="CL110" s="37"/>
      <c r="CM110" s="38"/>
      <c r="CN110" s="54">
        <v>-17474000000</v>
      </c>
      <c r="CO110" s="54">
        <v>29852000000</v>
      </c>
      <c r="CP110" s="54">
        <v>-5607000000</v>
      </c>
      <c r="CQ110" s="58">
        <v>11413000000</v>
      </c>
      <c r="CR110" s="37">
        <v>18000000</v>
      </c>
      <c r="CS110" s="56">
        <v>11431000000</v>
      </c>
      <c r="CT110" s="55">
        <v>73011000000</v>
      </c>
    </row>
    <row r="111" spans="1:98" x14ac:dyDescent="0.2">
      <c r="A111" s="52" t="s">
        <v>391</v>
      </c>
      <c r="B111" s="52" t="s">
        <v>392</v>
      </c>
      <c r="C111" s="52" t="str">
        <f>VLOOKUP(A111,'[1]S&amp;P 500 Wikipedia'!A:D,3,FALSE)</f>
        <v>Consumer Discretionary</v>
      </c>
      <c r="D111" s="52">
        <v>80798</v>
      </c>
      <c r="E111" s="52" t="s">
        <v>16</v>
      </c>
      <c r="F111" s="52">
        <v>2019</v>
      </c>
      <c r="G111" s="52" t="s">
        <v>17</v>
      </c>
      <c r="H111" s="53">
        <v>43890</v>
      </c>
      <c r="I111" s="53">
        <v>43909</v>
      </c>
      <c r="J111" s="53">
        <v>43909</v>
      </c>
      <c r="K111" s="54">
        <v>253357000</v>
      </c>
      <c r="L111" s="54">
        <v>255146000</v>
      </c>
      <c r="M111" s="59" t="s">
        <v>393</v>
      </c>
      <c r="N111" s="36">
        <v>240320000</v>
      </c>
      <c r="O111" s="37">
        <v>240320000</v>
      </c>
      <c r="P111" s="38"/>
      <c r="R111" s="37"/>
      <c r="S111" s="38"/>
      <c r="U111" s="36">
        <v>4676848000</v>
      </c>
      <c r="V111" s="37"/>
      <c r="W111" s="37"/>
      <c r="X111" s="37"/>
      <c r="Y111" s="38"/>
      <c r="Z111" s="36">
        <v>260700000</v>
      </c>
      <c r="AA111" s="55">
        <v>184163000</v>
      </c>
      <c r="AE111" s="55">
        <v>76537000</v>
      </c>
      <c r="AH111" s="55">
        <v>5177868000</v>
      </c>
      <c r="AI111" s="36">
        <v>3278359000</v>
      </c>
      <c r="AJ111" s="37"/>
      <c r="AK111" s="38"/>
      <c r="AM111" s="37"/>
      <c r="AN111" s="37"/>
      <c r="AO111" s="38"/>
      <c r="AP111" s="49">
        <v>14368857000</v>
      </c>
      <c r="AQ111" s="54"/>
      <c r="AR111" s="54">
        <v>4338589000</v>
      </c>
      <c r="AS111" s="54">
        <v>1200006000</v>
      </c>
      <c r="AT111" s="54"/>
      <c r="AU111" s="54"/>
      <c r="AV111" s="54"/>
      <c r="AW111" s="54"/>
      <c r="AX111" s="54"/>
      <c r="AY111" s="54"/>
      <c r="AZ111" s="54">
        <v>8830262000</v>
      </c>
      <c r="BA111" s="55">
        <v>17647216000</v>
      </c>
      <c r="BB111" s="55">
        <v>22825084000</v>
      </c>
      <c r="BC111" s="49">
        <v>3578200000</v>
      </c>
      <c r="BD111" s="54">
        <v>2860682000</v>
      </c>
      <c r="BE111" s="54">
        <v>8362000</v>
      </c>
      <c r="BF111" s="54"/>
      <c r="BG111" s="54">
        <v>709156000</v>
      </c>
      <c r="BH111" s="36">
        <v>555000</v>
      </c>
      <c r="BI111" s="37"/>
      <c r="BJ111" s="37"/>
      <c r="BK111" s="38"/>
      <c r="BL111" s="49">
        <v>964805000</v>
      </c>
      <c r="BM111" s="54"/>
      <c r="BN111" s="54"/>
      <c r="BO111" s="54"/>
      <c r="BP111" s="54"/>
      <c r="BQ111" s="54">
        <v>964805000</v>
      </c>
      <c r="BR111" s="55">
        <v>4543560000</v>
      </c>
      <c r="BS111" s="36">
        <v>2911438000</v>
      </c>
      <c r="BT111" s="37"/>
      <c r="BU111" s="38"/>
      <c r="BV111" s="36">
        <v>8667586000</v>
      </c>
      <c r="BW111" s="37"/>
      <c r="BX111" s="37"/>
      <c r="BY111" s="37"/>
      <c r="BZ111" s="37"/>
      <c r="CA111" s="37"/>
      <c r="CB111" s="37"/>
      <c r="CC111" s="37">
        <v>675227000</v>
      </c>
      <c r="CD111" s="37"/>
      <c r="CE111" s="37"/>
      <c r="CF111" s="38">
        <v>7992359000</v>
      </c>
      <c r="CG111" s="55">
        <v>11579024000</v>
      </c>
      <c r="CH111" s="57">
        <v>16122584000</v>
      </c>
      <c r="CI111" s="49">
        <v>0</v>
      </c>
      <c r="CJ111" s="36">
        <v>3542975000</v>
      </c>
      <c r="CK111" s="37"/>
      <c r="CL111" s="37">
        <v>3322531000</v>
      </c>
      <c r="CM111" s="38">
        <v>220444000</v>
      </c>
      <c r="CN111" s="54"/>
      <c r="CO111" s="54">
        <v>3162660000</v>
      </c>
      <c r="CP111" s="54">
        <v>-3135000</v>
      </c>
      <c r="CQ111" s="58">
        <v>6702500000</v>
      </c>
      <c r="CR111" s="37"/>
      <c r="CS111" s="56">
        <v>6702500000</v>
      </c>
      <c r="CT111" s="55">
        <v>22825084000</v>
      </c>
    </row>
    <row r="112" spans="1:98" x14ac:dyDescent="0.2">
      <c r="A112" s="52" t="s">
        <v>1000</v>
      </c>
      <c r="B112" s="52" t="s">
        <v>1001</v>
      </c>
      <c r="C112" s="52" t="str">
        <f>VLOOKUP(A112,'[1]S&amp;P 500 Wikipedia'!A:D,3,FALSE)</f>
        <v>Health Care</v>
      </c>
      <c r="D112" s="52">
        <v>341807</v>
      </c>
      <c r="E112" s="52" t="s">
        <v>16</v>
      </c>
      <c r="F112" s="52">
        <v>2019</v>
      </c>
      <c r="G112" s="52" t="s">
        <v>17</v>
      </c>
      <c r="H112" s="53">
        <v>43830</v>
      </c>
      <c r="I112" s="53">
        <v>43881</v>
      </c>
      <c r="J112" s="53">
        <v>43881</v>
      </c>
      <c r="K112" s="54">
        <v>132000000</v>
      </c>
      <c r="L112" s="54">
        <v>135000000</v>
      </c>
      <c r="M112" s="52" t="s">
        <v>1002</v>
      </c>
      <c r="N112" s="36">
        <v>1192000000</v>
      </c>
      <c r="O112" s="37">
        <v>1192000000</v>
      </c>
      <c r="P112" s="38"/>
      <c r="Q112" s="36">
        <v>1063000000</v>
      </c>
      <c r="R112" s="37">
        <v>1063000000</v>
      </c>
      <c r="S112" s="38"/>
      <c r="U112" s="36">
        <v>123000000</v>
      </c>
      <c r="V112" s="37"/>
      <c r="W112" s="37"/>
      <c r="X112" s="37"/>
      <c r="Y112" s="38"/>
      <c r="Z112" s="36">
        <v>112000000</v>
      </c>
      <c r="AA112" s="55">
        <v>112000000</v>
      </c>
      <c r="AH112" s="55">
        <v>2490000000</v>
      </c>
      <c r="AI112" s="36">
        <v>1453000000</v>
      </c>
      <c r="AJ112" s="37"/>
      <c r="AK112" s="38"/>
      <c r="AL112" s="36">
        <v>482000000</v>
      </c>
      <c r="AM112" s="37"/>
      <c r="AN112" s="37"/>
      <c r="AO112" s="38"/>
      <c r="AP112" s="49">
        <v>8418000000</v>
      </c>
      <c r="AQ112" s="54">
        <v>1121000000</v>
      </c>
      <c r="AR112" s="54">
        <v>6619000000</v>
      </c>
      <c r="AS112" s="54"/>
      <c r="AT112" s="54"/>
      <c r="AU112" s="54"/>
      <c r="AV112" s="54"/>
      <c r="AW112" s="54"/>
      <c r="AX112" s="54"/>
      <c r="AY112" s="54"/>
      <c r="AZ112" s="54">
        <v>678000000</v>
      </c>
      <c r="BA112" s="55">
        <v>10353000000</v>
      </c>
      <c r="BB112" s="55">
        <v>12843000000</v>
      </c>
      <c r="BC112" s="49">
        <v>1041000000</v>
      </c>
      <c r="BD112" s="54">
        <v>1041000000</v>
      </c>
      <c r="BE112" s="54"/>
      <c r="BF112" s="54"/>
      <c r="BG112" s="54"/>
      <c r="BH112" s="36">
        <v>949000000</v>
      </c>
      <c r="BI112" s="37"/>
      <c r="BJ112" s="37"/>
      <c r="BK112" s="38"/>
      <c r="BM112" s="54"/>
      <c r="BN112" s="54"/>
      <c r="BO112" s="54"/>
      <c r="BP112" s="54"/>
      <c r="BQ112" s="54"/>
      <c r="BR112" s="55">
        <v>1990000000</v>
      </c>
      <c r="BS112" s="36">
        <v>3966000000</v>
      </c>
      <c r="BT112" s="37"/>
      <c r="BU112" s="38"/>
      <c r="BV112" s="36">
        <v>1124000000</v>
      </c>
      <c r="BW112" s="37"/>
      <c r="BX112" s="37"/>
      <c r="BY112" s="37"/>
      <c r="BZ112" s="37"/>
      <c r="CA112" s="37"/>
      <c r="CB112" s="37"/>
      <c r="CC112" s="37"/>
      <c r="CD112" s="37"/>
      <c r="CE112" s="37"/>
      <c r="CF112" s="38">
        <v>1124000000</v>
      </c>
      <c r="CG112" s="55">
        <v>5090000000</v>
      </c>
      <c r="CH112" s="57">
        <v>7080000000</v>
      </c>
      <c r="CJ112" s="36">
        <v>2724000000</v>
      </c>
      <c r="CK112" s="37"/>
      <c r="CL112" s="37"/>
      <c r="CM112" s="38"/>
      <c r="CN112" s="54">
        <v>-5218000000</v>
      </c>
      <c r="CO112" s="54">
        <v>8174000000</v>
      </c>
      <c r="CP112" s="54">
        <v>-39000000</v>
      </c>
      <c r="CQ112" s="58">
        <v>5641000000</v>
      </c>
      <c r="CR112" s="37">
        <v>122000000</v>
      </c>
      <c r="CS112" s="56">
        <v>5763000000</v>
      </c>
      <c r="CT112" s="55">
        <v>12843000000</v>
      </c>
    </row>
    <row r="113" spans="1:98" x14ac:dyDescent="0.2">
      <c r="A113" s="52" t="s">
        <v>361</v>
      </c>
      <c r="B113" s="52" t="s">
        <v>362</v>
      </c>
      <c r="C113" s="52" t="str">
        <f>VLOOKUP(A113,'[1]S&amp;P 500 Wikipedia'!A:D,3,FALSE)</f>
        <v>Health Care</v>
      </c>
      <c r="D113" s="52">
        <v>89750</v>
      </c>
      <c r="E113" s="52" t="s">
        <v>16</v>
      </c>
      <c r="F113" s="52">
        <v>2019</v>
      </c>
      <c r="G113" s="52" t="s">
        <v>17</v>
      </c>
      <c r="H113" s="53">
        <v>43830</v>
      </c>
      <c r="I113" s="53">
        <v>43882</v>
      </c>
      <c r="J113" s="53">
        <v>43882</v>
      </c>
      <c r="K113" s="54">
        <v>716000000</v>
      </c>
      <c r="L113" s="54">
        <v>726300000</v>
      </c>
      <c r="M113" s="52" t="s">
        <v>363</v>
      </c>
      <c r="N113" s="36">
        <v>19912300000</v>
      </c>
      <c r="O113" s="37">
        <v>19912300000</v>
      </c>
      <c r="P113" s="38"/>
      <c r="Q113" s="36">
        <v>3191400000</v>
      </c>
      <c r="R113" s="37">
        <v>3191400000</v>
      </c>
      <c r="S113" s="38"/>
      <c r="U113" s="36">
        <v>1628300000</v>
      </c>
      <c r="V113" s="37"/>
      <c r="W113" s="37"/>
      <c r="X113" s="37"/>
      <c r="Y113" s="38"/>
      <c r="Z113" s="36">
        <v>864600000</v>
      </c>
      <c r="AA113" s="55">
        <v>864600000</v>
      </c>
      <c r="AF113" s="55">
        <v>0</v>
      </c>
      <c r="AH113" s="55">
        <v>25596600000</v>
      </c>
      <c r="AI113" s="36">
        <v>2302000000</v>
      </c>
      <c r="AJ113" s="37"/>
      <c r="AK113" s="38"/>
      <c r="AM113" s="37"/>
      <c r="AN113" s="37"/>
      <c r="AO113" s="38"/>
      <c r="AP113" s="49">
        <v>34183000000</v>
      </c>
      <c r="AQ113" s="54"/>
      <c r="AR113" s="54">
        <v>22712500000</v>
      </c>
      <c r="AS113" s="54">
        <v>9749700000</v>
      </c>
      <c r="AT113" s="54"/>
      <c r="AU113" s="54"/>
      <c r="AV113" s="54"/>
      <c r="AW113" s="54"/>
      <c r="AX113" s="54">
        <v>0</v>
      </c>
      <c r="AY113" s="54"/>
      <c r="AZ113" s="54">
        <v>1720800000</v>
      </c>
      <c r="BA113" s="55">
        <v>36485000000</v>
      </c>
      <c r="BB113" s="55">
        <v>62081600000</v>
      </c>
      <c r="BC113" s="49">
        <v>4719700000</v>
      </c>
      <c r="BD113" s="54">
        <v>1514400000</v>
      </c>
      <c r="BE113" s="54"/>
      <c r="BF113" s="54"/>
      <c r="BG113" s="54">
        <v>3205300000</v>
      </c>
      <c r="BH113" s="36">
        <v>212400000</v>
      </c>
      <c r="BI113" s="37"/>
      <c r="BJ113" s="37"/>
      <c r="BK113" s="38"/>
      <c r="BL113" s="49">
        <v>0</v>
      </c>
      <c r="BM113" s="54"/>
      <c r="BN113" s="54"/>
      <c r="BO113" s="54"/>
      <c r="BP113" s="54">
        <v>0</v>
      </c>
      <c r="BQ113" s="54"/>
      <c r="BR113" s="55">
        <v>4932100000</v>
      </c>
      <c r="BS113" s="36">
        <v>21516700000</v>
      </c>
      <c r="BT113" s="37"/>
      <c r="BU113" s="38"/>
      <c r="BV113" s="36">
        <v>5350900000</v>
      </c>
      <c r="BW113" s="37"/>
      <c r="BX113" s="37"/>
      <c r="BY113" s="37"/>
      <c r="BZ113" s="37"/>
      <c r="CA113" s="37"/>
      <c r="CB113" s="37"/>
      <c r="CC113" s="37"/>
      <c r="CD113" s="37"/>
      <c r="CE113" s="37">
        <v>0</v>
      </c>
      <c r="CF113" s="38">
        <v>5350900000</v>
      </c>
      <c r="CG113" s="55">
        <v>26867600000</v>
      </c>
      <c r="CH113" s="57">
        <v>31799700000</v>
      </c>
      <c r="CI113" s="49">
        <v>1599600000</v>
      </c>
      <c r="CJ113" s="36">
        <v>7573000000</v>
      </c>
      <c r="CK113" s="37">
        <v>8400000</v>
      </c>
      <c r="CL113" s="37">
        <v>7564600000</v>
      </c>
      <c r="CM113" s="38"/>
      <c r="CN113" s="54"/>
      <c r="CO113" s="54">
        <v>24166300000</v>
      </c>
      <c r="CP113" s="54">
        <v>-3068300000</v>
      </c>
      <c r="CQ113" s="58">
        <v>30270600000</v>
      </c>
      <c r="CR113" s="37">
        <v>11300000</v>
      </c>
      <c r="CS113" s="56">
        <v>30281900000</v>
      </c>
      <c r="CT113" s="55">
        <v>62081600000</v>
      </c>
    </row>
    <row r="114" spans="1:98" x14ac:dyDescent="0.2">
      <c r="A114" s="52" t="s">
        <v>1138</v>
      </c>
      <c r="B114" s="52" t="s">
        <v>1139</v>
      </c>
      <c r="C114" s="52" t="str">
        <f>VLOOKUP(A114,'[1]S&amp;P 500 Wikipedia'!A:D,3,FALSE)</f>
        <v>Communication Services</v>
      </c>
      <c r="D114" s="52">
        <v>261356</v>
      </c>
      <c r="E114" s="52" t="s">
        <v>16</v>
      </c>
      <c r="F114" s="52">
        <v>2019</v>
      </c>
      <c r="G114" s="52" t="s">
        <v>17</v>
      </c>
      <c r="H114" s="53">
        <v>43769</v>
      </c>
      <c r="I114" s="53">
        <v>43789</v>
      </c>
      <c r="J114" s="53">
        <v>43789</v>
      </c>
      <c r="K114" s="54">
        <v>1802000000</v>
      </c>
      <c r="L114" s="54">
        <v>1815000000</v>
      </c>
      <c r="M114" s="52" t="s">
        <v>1140</v>
      </c>
      <c r="N114" s="36">
        <v>5418000000</v>
      </c>
      <c r="O114" s="37">
        <v>5418000000</v>
      </c>
      <c r="P114" s="38"/>
      <c r="Q114" s="36">
        <v>15481000000</v>
      </c>
      <c r="R114" s="37"/>
      <c r="S114" s="38"/>
      <c r="U114" s="36">
        <v>1649000000</v>
      </c>
      <c r="V114" s="37"/>
      <c r="W114" s="37"/>
      <c r="X114" s="37"/>
      <c r="Y114" s="38"/>
      <c r="Z114" s="36">
        <v>5576000000</v>
      </c>
      <c r="AG114" s="56">
        <v>5576000000</v>
      </c>
      <c r="AH114" s="55">
        <v>28124000000</v>
      </c>
      <c r="AI114" s="36">
        <v>31603000000</v>
      </c>
      <c r="AJ114" s="37">
        <v>64018000000</v>
      </c>
      <c r="AK114" s="38">
        <v>-32415000000</v>
      </c>
      <c r="AL114" s="36">
        <v>3224000000</v>
      </c>
      <c r="AM114" s="37"/>
      <c r="AN114" s="37"/>
      <c r="AO114" s="38"/>
      <c r="AP114" s="49">
        <v>131033000000</v>
      </c>
      <c r="AQ114" s="54">
        <v>23215000000</v>
      </c>
      <c r="AR114" s="54">
        <v>80293000000</v>
      </c>
      <c r="AS114" s="54"/>
      <c r="AT114" s="54"/>
      <c r="AU114" s="54"/>
      <c r="AV114" s="54"/>
      <c r="AW114" s="54"/>
      <c r="AX114" s="54"/>
      <c r="AY114" s="54"/>
      <c r="AZ114" s="54">
        <v>27525000000</v>
      </c>
      <c r="BA114" s="55">
        <v>165860000000</v>
      </c>
      <c r="BB114" s="55">
        <v>193984000000</v>
      </c>
      <c r="BC114" s="49">
        <v>17762000000</v>
      </c>
      <c r="BD114" s="54">
        <v>17762000000</v>
      </c>
      <c r="BE114" s="54"/>
      <c r="BF114" s="54"/>
      <c r="BG114" s="54"/>
      <c r="BH114" s="36">
        <v>8857000000</v>
      </c>
      <c r="BI114" s="37"/>
      <c r="BJ114" s="37"/>
      <c r="BK114" s="38"/>
      <c r="BL114" s="49">
        <v>4722000000</v>
      </c>
      <c r="BM114" s="54">
        <v>4722000000</v>
      </c>
      <c r="BN114" s="54"/>
      <c r="BO114" s="54"/>
      <c r="BP114" s="54"/>
      <c r="BQ114" s="54"/>
      <c r="BR114" s="55">
        <v>31341000000</v>
      </c>
      <c r="BS114" s="36">
        <v>38129000000</v>
      </c>
      <c r="BT114" s="37"/>
      <c r="BU114" s="38"/>
      <c r="BV114" s="36">
        <v>21662000000</v>
      </c>
      <c r="BW114" s="37"/>
      <c r="BX114" s="37"/>
      <c r="BY114" s="37"/>
      <c r="BZ114" s="37"/>
      <c r="CA114" s="37"/>
      <c r="CB114" s="37"/>
      <c r="CC114" s="37">
        <v>7902000000</v>
      </c>
      <c r="CD114" s="37"/>
      <c r="CE114" s="37"/>
      <c r="CF114" s="38">
        <v>13760000000</v>
      </c>
      <c r="CG114" s="55">
        <v>59791000000</v>
      </c>
      <c r="CH114" s="57">
        <v>91132000000</v>
      </c>
      <c r="CI114" s="49">
        <v>0</v>
      </c>
      <c r="CJ114" s="36">
        <v>53907000000</v>
      </c>
      <c r="CK114" s="37"/>
      <c r="CL114" s="37"/>
      <c r="CM114" s="38"/>
      <c r="CN114" s="54">
        <v>-907000000</v>
      </c>
      <c r="CO114" s="54">
        <v>42494000000</v>
      </c>
      <c r="CP114" s="54">
        <v>-6617000000</v>
      </c>
      <c r="CQ114" s="58">
        <v>88877000000</v>
      </c>
      <c r="CR114" s="37">
        <v>13975000000</v>
      </c>
      <c r="CS114" s="56">
        <v>102852000000</v>
      </c>
      <c r="CT114" s="55">
        <v>193984000000</v>
      </c>
    </row>
    <row r="115" spans="1:98" x14ac:dyDescent="0.2">
      <c r="A115" s="52" t="s">
        <v>385</v>
      </c>
      <c r="B115" s="52" t="s">
        <v>386</v>
      </c>
      <c r="C115" s="52" t="str">
        <f>VLOOKUP(A115,'[1]S&amp;P 500 Wikipedia'!A:D,3,FALSE)</f>
        <v>Communication Services</v>
      </c>
      <c r="D115" s="52">
        <v>120376</v>
      </c>
      <c r="E115" s="52" t="s">
        <v>16</v>
      </c>
      <c r="F115" s="52">
        <v>2019</v>
      </c>
      <c r="G115" s="52" t="s">
        <v>17</v>
      </c>
      <c r="H115" s="53">
        <v>43830</v>
      </c>
      <c r="I115" s="53">
        <v>43888</v>
      </c>
      <c r="J115" s="53">
        <v>43888</v>
      </c>
      <c r="K115" s="54">
        <v>25000000</v>
      </c>
      <c r="L115" s="54">
        <v>6000000</v>
      </c>
      <c r="M115" s="52" t="s">
        <v>387</v>
      </c>
      <c r="N115" s="36">
        <v>1552000000</v>
      </c>
      <c r="O115" s="37">
        <v>1552000000</v>
      </c>
      <c r="P115" s="38"/>
      <c r="Q115" s="36">
        <v>2633000000</v>
      </c>
      <c r="R115" s="37">
        <v>2633000000</v>
      </c>
      <c r="S115" s="38"/>
      <c r="V115" s="37"/>
      <c r="W115" s="37"/>
      <c r="X115" s="37"/>
      <c r="Y115" s="38"/>
      <c r="Z115" s="36">
        <v>1032000000</v>
      </c>
      <c r="AA115" s="55">
        <v>453000000</v>
      </c>
      <c r="AG115" s="56">
        <v>579000000</v>
      </c>
      <c r="AH115" s="55">
        <v>5217000000</v>
      </c>
      <c r="AI115" s="36">
        <v>951000000</v>
      </c>
      <c r="AJ115" s="37"/>
      <c r="AK115" s="38"/>
      <c r="AM115" s="37"/>
      <c r="AN115" s="37"/>
      <c r="AO115" s="38"/>
      <c r="AP115" s="49">
        <v>27567000000</v>
      </c>
      <c r="AQ115" s="54">
        <v>8667000000</v>
      </c>
      <c r="AR115" s="54">
        <v>13050000000</v>
      </c>
      <c r="AS115" s="54"/>
      <c r="AT115" s="54"/>
      <c r="AU115" s="54"/>
      <c r="AV115" s="54"/>
      <c r="AW115" s="54"/>
      <c r="AX115" s="54"/>
      <c r="AY115" s="54">
        <v>568000000</v>
      </c>
      <c r="AZ115" s="54">
        <v>5282000000</v>
      </c>
      <c r="BA115" s="55">
        <v>28518000000</v>
      </c>
      <c r="BB115" s="55">
        <v>33735000000</v>
      </c>
      <c r="BC115" s="49">
        <v>2141000000</v>
      </c>
      <c r="BD115" s="54">
        <v>463000000</v>
      </c>
      <c r="BE115" s="54"/>
      <c r="BF115" s="54"/>
      <c r="BG115" s="54">
        <v>1678000000</v>
      </c>
      <c r="BH115" s="36">
        <v>609000000</v>
      </c>
      <c r="BI115" s="37"/>
      <c r="BJ115" s="37"/>
      <c r="BK115" s="38"/>
      <c r="BL115" s="49">
        <v>489000000</v>
      </c>
      <c r="BM115" s="54">
        <v>489000000</v>
      </c>
      <c r="BN115" s="54"/>
      <c r="BO115" s="54"/>
      <c r="BP115" s="54"/>
      <c r="BQ115" s="54"/>
      <c r="BR115" s="55">
        <v>3239000000</v>
      </c>
      <c r="BS115" s="36">
        <v>14810000000</v>
      </c>
      <c r="BT115" s="37"/>
      <c r="BU115" s="38"/>
      <c r="BV115" s="36">
        <v>3720000000</v>
      </c>
      <c r="BW115" s="37"/>
      <c r="BX115" s="37"/>
      <c r="BY115" s="37"/>
      <c r="BZ115" s="37"/>
      <c r="CA115" s="37"/>
      <c r="CB115" s="37"/>
      <c r="CC115" s="37">
        <v>1691000000</v>
      </c>
      <c r="CD115" s="37"/>
      <c r="CE115" s="37"/>
      <c r="CF115" s="38">
        <v>2029000000</v>
      </c>
      <c r="CG115" s="55">
        <v>18530000000</v>
      </c>
      <c r="CH115" s="57">
        <v>21769000000</v>
      </c>
      <c r="CJ115" s="36">
        <v>10754000000</v>
      </c>
      <c r="CK115" s="37">
        <v>7000000</v>
      </c>
      <c r="CL115" s="37">
        <v>10747000000</v>
      </c>
      <c r="CM115" s="38"/>
      <c r="CN115" s="54">
        <v>-7374000000</v>
      </c>
      <c r="CO115" s="54">
        <v>7333000000</v>
      </c>
      <c r="CP115" s="54">
        <v>-822000000</v>
      </c>
      <c r="CQ115" s="58">
        <v>9891000000</v>
      </c>
      <c r="CR115" s="37">
        <v>2075000000</v>
      </c>
      <c r="CS115" s="56">
        <v>11966000000</v>
      </c>
      <c r="CT115" s="55">
        <v>33735000000</v>
      </c>
    </row>
    <row r="116" spans="1:98" x14ac:dyDescent="0.2">
      <c r="A116" s="52" t="s">
        <v>388</v>
      </c>
      <c r="B116" s="52" t="s">
        <v>389</v>
      </c>
      <c r="C116" s="52" t="str">
        <f>VLOOKUP(A116,'[1]S&amp;P 500 Wikipedia'!A:D,3,FALSE)</f>
        <v>Communication Services</v>
      </c>
      <c r="D116" s="52">
        <v>741324</v>
      </c>
      <c r="E116" s="52" t="s">
        <v>16</v>
      </c>
      <c r="F116" s="52">
        <v>2019</v>
      </c>
      <c r="G116" s="52" t="s">
        <v>17</v>
      </c>
      <c r="H116" s="53">
        <v>43830</v>
      </c>
      <c r="I116" s="53">
        <v>43880</v>
      </c>
      <c r="J116" s="53">
        <v>43880</v>
      </c>
      <c r="K116" s="54">
        <v>503525000</v>
      </c>
      <c r="L116" s="54">
        <v>561908000</v>
      </c>
      <c r="M116" s="52" t="s">
        <v>390</v>
      </c>
      <c r="N116" s="36">
        <v>2860347000</v>
      </c>
      <c r="O116" s="37">
        <v>2443643000</v>
      </c>
      <c r="P116" s="38">
        <v>416704000</v>
      </c>
      <c r="Q116" s="36">
        <v>588358000</v>
      </c>
      <c r="R116" s="37">
        <v>588358000</v>
      </c>
      <c r="S116" s="38"/>
      <c r="U116" s="36">
        <v>322898000</v>
      </c>
      <c r="V116" s="37"/>
      <c r="W116" s="37"/>
      <c r="X116" s="37"/>
      <c r="Y116" s="38"/>
      <c r="Z116" s="36">
        <v>243497000</v>
      </c>
      <c r="AG116" s="56">
        <v>243497000</v>
      </c>
      <c r="AH116" s="55">
        <v>4015100000</v>
      </c>
      <c r="AI116" s="36">
        <v>2706182000</v>
      </c>
      <c r="AJ116" s="37"/>
      <c r="AK116" s="38"/>
      <c r="AL116" s="36">
        <v>160074000</v>
      </c>
      <c r="AM116" s="37"/>
      <c r="AN116" s="37"/>
      <c r="AO116" s="38"/>
      <c r="AP116" s="49">
        <v>26349579000</v>
      </c>
      <c r="AQ116" s="54"/>
      <c r="AR116" s="54"/>
      <c r="AS116" s="54"/>
      <c r="AT116" s="54"/>
      <c r="AU116" s="54"/>
      <c r="AV116" s="54"/>
      <c r="AW116" s="54"/>
      <c r="AX116" s="54"/>
      <c r="AY116" s="54"/>
      <c r="AZ116" s="54">
        <v>26349579000</v>
      </c>
      <c r="BA116" s="55">
        <v>29215835000</v>
      </c>
      <c r="BB116" s="55">
        <v>33230935000</v>
      </c>
      <c r="BC116" s="49">
        <v>2643241000</v>
      </c>
      <c r="BD116" s="54">
        <v>280645000</v>
      </c>
      <c r="BE116" s="54"/>
      <c r="BF116" s="54">
        <v>236087000</v>
      </c>
      <c r="BG116" s="54">
        <v>2126509000</v>
      </c>
      <c r="BH116" s="36">
        <v>1171366000</v>
      </c>
      <c r="BI116" s="37"/>
      <c r="BJ116" s="37"/>
      <c r="BK116" s="38"/>
      <c r="BL116" s="49">
        <v>681484000</v>
      </c>
      <c r="BM116" s="54">
        <v>681484000</v>
      </c>
      <c r="BN116" s="54"/>
      <c r="BO116" s="54"/>
      <c r="BP116" s="54"/>
      <c r="BQ116" s="54"/>
      <c r="BR116" s="55">
        <v>4496091000</v>
      </c>
      <c r="BS116" s="36">
        <v>12968229000</v>
      </c>
      <c r="BT116" s="37"/>
      <c r="BU116" s="38"/>
      <c r="BV116" s="36">
        <v>3650468000</v>
      </c>
      <c r="BW116" s="37"/>
      <c r="BX116" s="37"/>
      <c r="BY116" s="37"/>
      <c r="BZ116" s="37"/>
      <c r="CA116" s="37"/>
      <c r="CB116" s="37"/>
      <c r="CC116" s="37">
        <v>2870655000</v>
      </c>
      <c r="CD116" s="37"/>
      <c r="CE116" s="37"/>
      <c r="CF116" s="38">
        <v>779813000</v>
      </c>
      <c r="CG116" s="55">
        <v>16618697000</v>
      </c>
      <c r="CH116" s="57">
        <v>21114788000</v>
      </c>
      <c r="CJ116" s="36">
        <v>4952237000</v>
      </c>
      <c r="CK116" s="37"/>
      <c r="CL116" s="37"/>
      <c r="CM116" s="38"/>
      <c r="CN116" s="54"/>
      <c r="CO116" s="54">
        <v>6612302000</v>
      </c>
      <c r="CP116" s="54">
        <v>-18000</v>
      </c>
      <c r="CQ116" s="58">
        <v>11564521000</v>
      </c>
      <c r="CR116" s="37">
        <v>551626000</v>
      </c>
      <c r="CS116" s="56">
        <v>12116147000</v>
      </c>
      <c r="CT116" s="55">
        <v>33230935000</v>
      </c>
    </row>
    <row r="117" spans="1:98" x14ac:dyDescent="0.2">
      <c r="A117" s="52" t="s">
        <v>394</v>
      </c>
      <c r="B117" s="52" t="s">
        <v>395</v>
      </c>
      <c r="C117" s="52" t="str">
        <f>VLOOKUP(A117,'[1]S&amp;P 500 Wikipedia'!A:D,3,FALSE)</f>
        <v>Consumer Discretionary</v>
      </c>
      <c r="D117" s="52">
        <v>378128</v>
      </c>
      <c r="E117" s="52" t="s">
        <v>16</v>
      </c>
      <c r="F117" s="52">
        <v>2019</v>
      </c>
      <c r="G117" s="52" t="s">
        <v>17</v>
      </c>
      <c r="H117" s="53">
        <v>43890</v>
      </c>
      <c r="I117" s="53">
        <v>43910</v>
      </c>
      <c r="J117" s="53">
        <v>43910</v>
      </c>
      <c r="K117" s="54">
        <v>236500000</v>
      </c>
      <c r="L117" s="54">
        <v>238300000</v>
      </c>
      <c r="M117" s="59" t="s">
        <v>396</v>
      </c>
      <c r="N117" s="36">
        <v>539200000</v>
      </c>
      <c r="O117" s="37">
        <v>539200000</v>
      </c>
      <c r="P117" s="38"/>
      <c r="R117" s="37"/>
      <c r="S117" s="38"/>
      <c r="U117" s="36">
        <v>3522000000</v>
      </c>
      <c r="V117" s="37"/>
      <c r="W117" s="37"/>
      <c r="X117" s="37"/>
      <c r="Y117" s="38"/>
      <c r="Z117" s="36">
        <v>208200000</v>
      </c>
      <c r="AG117" s="56">
        <v>208200000</v>
      </c>
      <c r="AH117" s="55">
        <v>4269400000</v>
      </c>
      <c r="AI117" s="36">
        <v>3881800000</v>
      </c>
      <c r="AJ117" s="37"/>
      <c r="AK117" s="38"/>
      <c r="AM117" s="37"/>
      <c r="AN117" s="37"/>
      <c r="AO117" s="38"/>
      <c r="AP117" s="49">
        <v>11423400000</v>
      </c>
      <c r="AQ117" s="54">
        <v>3100000000</v>
      </c>
      <c r="AR117" s="54">
        <v>1983300000</v>
      </c>
      <c r="AS117" s="54"/>
      <c r="AT117" s="54"/>
      <c r="AU117" s="54">
        <v>24400000</v>
      </c>
      <c r="AV117" s="54"/>
      <c r="AW117" s="54"/>
      <c r="AX117" s="54"/>
      <c r="AY117" s="54"/>
      <c r="AZ117" s="54">
        <v>6315700000</v>
      </c>
      <c r="BA117" s="55">
        <v>15305200000</v>
      </c>
      <c r="BB117" s="55">
        <v>19574600000</v>
      </c>
      <c r="BC117" s="49">
        <v>1399200000</v>
      </c>
      <c r="BD117" s="54">
        <v>1336500000</v>
      </c>
      <c r="BE117" s="54">
        <v>62700000</v>
      </c>
      <c r="BF117" s="54"/>
      <c r="BG117" s="54"/>
      <c r="BH117" s="36">
        <v>250000000</v>
      </c>
      <c r="BI117" s="37"/>
      <c r="BJ117" s="37"/>
      <c r="BK117" s="38">
        <v>250000000</v>
      </c>
      <c r="BL117" s="49">
        <v>1897300000</v>
      </c>
      <c r="BM117" s="54"/>
      <c r="BN117" s="54"/>
      <c r="BO117" s="54"/>
      <c r="BP117" s="54"/>
      <c r="BQ117" s="54">
        <v>1897300000</v>
      </c>
      <c r="BR117" s="55">
        <v>3546500000</v>
      </c>
      <c r="BS117" s="36">
        <v>3522200000</v>
      </c>
      <c r="BT117" s="37">
        <v>3522200000</v>
      </c>
      <c r="BU117" s="38"/>
      <c r="BV117" s="36">
        <v>6251100000</v>
      </c>
      <c r="BW117" s="37"/>
      <c r="BX117" s="37"/>
      <c r="BY117" s="37"/>
      <c r="BZ117" s="37"/>
      <c r="CA117" s="37"/>
      <c r="CB117" s="37"/>
      <c r="CC117" s="37">
        <v>1013600000</v>
      </c>
      <c r="CD117" s="37"/>
      <c r="CE117" s="37"/>
      <c r="CF117" s="38">
        <v>5237500000</v>
      </c>
      <c r="CG117" s="55">
        <v>9773300000</v>
      </c>
      <c r="CH117" s="57">
        <v>13319800000</v>
      </c>
      <c r="CJ117" s="36">
        <v>2456800000</v>
      </c>
      <c r="CK117" s="37">
        <v>2400000</v>
      </c>
      <c r="CL117" s="37">
        <v>2454400000</v>
      </c>
      <c r="CM117" s="38"/>
      <c r="CN117" s="54"/>
      <c r="CO117" s="54">
        <v>3837800000</v>
      </c>
      <c r="CP117" s="54">
        <v>-39800000</v>
      </c>
      <c r="CQ117" s="58">
        <v>6254800000</v>
      </c>
      <c r="CR117" s="37"/>
      <c r="CS117" s="56">
        <v>6254800000</v>
      </c>
      <c r="CT117" s="55">
        <v>19574600000</v>
      </c>
    </row>
    <row r="118" spans="1:98" x14ac:dyDescent="0.2">
      <c r="A118" s="52" t="s">
        <v>403</v>
      </c>
      <c r="B118" s="52" t="s">
        <v>404</v>
      </c>
      <c r="C118" s="52" t="str">
        <f>VLOOKUP(A118,'[1]S&amp;P 500 Wikipedia'!A:D,3,FALSE)</f>
        <v>Industrials</v>
      </c>
      <c r="D118" s="52">
        <v>336327</v>
      </c>
      <c r="E118" s="52" t="s">
        <v>16</v>
      </c>
      <c r="F118" s="52">
        <v>2019</v>
      </c>
      <c r="G118" s="52" t="s">
        <v>17</v>
      </c>
      <c r="H118" s="53">
        <v>43830</v>
      </c>
      <c r="I118" s="53">
        <v>43875</v>
      </c>
      <c r="J118" s="53">
        <v>43875</v>
      </c>
      <c r="K118" s="54">
        <v>144967000</v>
      </c>
      <c r="L118" s="54">
        <v>146827000</v>
      </c>
      <c r="M118" s="52" t="s">
        <v>405</v>
      </c>
      <c r="N118" s="36">
        <v>397253000</v>
      </c>
      <c r="O118" s="37">
        <v>397253000</v>
      </c>
      <c r="P118" s="38"/>
      <c r="Q118" s="36">
        <v>1217190000</v>
      </c>
      <c r="R118" s="37">
        <v>1217190000</v>
      </c>
      <c r="S118" s="38"/>
      <c r="U118" s="36">
        <v>806141000</v>
      </c>
      <c r="V118" s="37"/>
      <c r="W118" s="37"/>
      <c r="X118" s="37"/>
      <c r="Y118" s="38"/>
      <c r="Z118" s="36">
        <v>127846000</v>
      </c>
      <c r="AA118" s="55">
        <v>127846000</v>
      </c>
      <c r="AH118" s="55">
        <v>2548430000</v>
      </c>
      <c r="AI118" s="36">
        <v>842318000</v>
      </c>
      <c r="AJ118" s="37"/>
      <c r="AK118" s="38"/>
      <c r="AM118" s="37"/>
      <c r="AN118" s="37"/>
      <c r="AO118" s="38"/>
      <c r="AP118" s="49">
        <v>5278729000</v>
      </c>
      <c r="AQ118" s="54">
        <v>1055014000</v>
      </c>
      <c r="AR118" s="54">
        <v>3783347000</v>
      </c>
      <c r="AS118" s="54"/>
      <c r="AT118" s="54"/>
      <c r="AU118" s="54"/>
      <c r="AV118" s="54"/>
      <c r="AW118" s="54"/>
      <c r="AX118" s="54"/>
      <c r="AY118" s="54"/>
      <c r="AZ118" s="54">
        <v>440368000</v>
      </c>
      <c r="BA118" s="55">
        <v>6121047000</v>
      </c>
      <c r="BB118" s="55">
        <v>8669477000</v>
      </c>
      <c r="BC118" s="49">
        <v>1326131000</v>
      </c>
      <c r="BD118" s="54">
        <v>983293000</v>
      </c>
      <c r="BE118" s="54">
        <v>17748000</v>
      </c>
      <c r="BF118" s="54"/>
      <c r="BG118" s="54">
        <v>325090000</v>
      </c>
      <c r="BH118" s="36">
        <v>84700000</v>
      </c>
      <c r="BI118" s="37"/>
      <c r="BJ118" s="37"/>
      <c r="BK118" s="38"/>
      <c r="BL118" s="49">
        <v>339060000</v>
      </c>
      <c r="BM118" s="54"/>
      <c r="BN118" s="54"/>
      <c r="BO118" s="54"/>
      <c r="BP118" s="54"/>
      <c r="BQ118" s="54">
        <v>339060000</v>
      </c>
      <c r="BR118" s="55">
        <v>1749891000</v>
      </c>
      <c r="BS118" s="36">
        <v>2985716000</v>
      </c>
      <c r="BT118" s="37"/>
      <c r="BU118" s="38"/>
      <c r="BV118" s="36">
        <v>901210000</v>
      </c>
      <c r="BW118" s="37"/>
      <c r="BX118" s="37"/>
      <c r="BY118" s="37"/>
      <c r="BZ118" s="37"/>
      <c r="CA118" s="37"/>
      <c r="CB118" s="37"/>
      <c r="CC118" s="37">
        <v>374036000</v>
      </c>
      <c r="CD118" s="37"/>
      <c r="CE118" s="37"/>
      <c r="CF118" s="38">
        <v>527174000</v>
      </c>
      <c r="CG118" s="55">
        <v>3886926000</v>
      </c>
      <c r="CH118" s="57">
        <v>5636817000</v>
      </c>
      <c r="CI118" s="49">
        <v>0</v>
      </c>
      <c r="CJ118" s="36">
        <v>1128271000</v>
      </c>
      <c r="CK118" s="37"/>
      <c r="CL118" s="37"/>
      <c r="CM118" s="38"/>
      <c r="CN118" s="54">
        <v>-6090842000</v>
      </c>
      <c r="CO118" s="54">
        <v>8211257000</v>
      </c>
      <c r="CP118" s="54">
        <v>-216026000</v>
      </c>
      <c r="CQ118" s="58">
        <v>3032660000</v>
      </c>
      <c r="CR118" s="37"/>
      <c r="CS118" s="56">
        <v>3032660000</v>
      </c>
      <c r="CT118" s="55">
        <v>8669477000</v>
      </c>
    </row>
    <row r="119" spans="1:98" x14ac:dyDescent="0.2">
      <c r="A119" s="52" t="s">
        <v>406</v>
      </c>
      <c r="B119" s="52" t="s">
        <v>407</v>
      </c>
      <c r="C119" s="52" t="str">
        <f>VLOOKUP(A119,'[1]S&amp;P 500 Wikipedia'!A:D,3,FALSE)</f>
        <v>Materials</v>
      </c>
      <c r="D119" s="52">
        <v>378129</v>
      </c>
      <c r="E119" s="52" t="s">
        <v>16</v>
      </c>
      <c r="F119" s="52">
        <v>2019</v>
      </c>
      <c r="G119" s="52" t="s">
        <v>17</v>
      </c>
      <c r="H119" s="53">
        <v>43830</v>
      </c>
      <c r="I119" s="53">
        <v>43868</v>
      </c>
      <c r="J119" s="53">
        <v>43868</v>
      </c>
      <c r="K119" s="54">
        <v>740200000</v>
      </c>
      <c r="L119" s="54">
        <v>731900000</v>
      </c>
      <c r="M119" s="52" t="s">
        <v>408</v>
      </c>
      <c r="N119" s="36">
        <v>2388000000</v>
      </c>
      <c r="O119" s="37">
        <v>2367000000</v>
      </c>
      <c r="P119" s="38">
        <v>21000000</v>
      </c>
      <c r="Q119" s="36">
        <v>4844000000</v>
      </c>
      <c r="R119" s="37">
        <v>4844000000</v>
      </c>
      <c r="S119" s="38"/>
      <c r="U119" s="36">
        <v>6214000000</v>
      </c>
      <c r="V119" s="37"/>
      <c r="W119" s="37"/>
      <c r="X119" s="37"/>
      <c r="Y119" s="38"/>
      <c r="Z119" s="36">
        <v>3369000000</v>
      </c>
      <c r="AF119" s="55">
        <v>0</v>
      </c>
      <c r="AG119" s="56">
        <v>3369000000</v>
      </c>
      <c r="AH119" s="55">
        <v>16815000000</v>
      </c>
      <c r="AI119" s="36">
        <v>20996000000</v>
      </c>
      <c r="AJ119" s="37">
        <v>54910000000</v>
      </c>
      <c r="AK119" s="38">
        <v>-33914000000</v>
      </c>
      <c r="AL119" s="36">
        <v>5055000000</v>
      </c>
      <c r="AM119" s="37">
        <v>3992000000</v>
      </c>
      <c r="AN119" s="37"/>
      <c r="AO119" s="38">
        <v>1063000000</v>
      </c>
      <c r="AP119" s="49">
        <v>17658000000</v>
      </c>
      <c r="AQ119" s="54"/>
      <c r="AR119" s="54">
        <v>8796000000</v>
      </c>
      <c r="AS119" s="54">
        <v>3759000000</v>
      </c>
      <c r="AT119" s="54"/>
      <c r="AU119" s="54">
        <v>2213000000</v>
      </c>
      <c r="AV119" s="54"/>
      <c r="AW119" s="54"/>
      <c r="AX119" s="54"/>
      <c r="AY119" s="54"/>
      <c r="AZ119" s="54">
        <v>2890000000</v>
      </c>
      <c r="BA119" s="55">
        <v>43709000000</v>
      </c>
      <c r="BB119" s="55">
        <v>60524000000</v>
      </c>
      <c r="BC119" s="49">
        <v>9237000000</v>
      </c>
      <c r="BD119" s="54">
        <v>3889000000</v>
      </c>
      <c r="BE119" s="54">
        <v>522000000</v>
      </c>
      <c r="BF119" s="54"/>
      <c r="BG119" s="54">
        <v>4826000000</v>
      </c>
      <c r="BH119" s="36">
        <v>1021000000</v>
      </c>
      <c r="BI119" s="37"/>
      <c r="BJ119" s="37"/>
      <c r="BK119" s="38"/>
      <c r="BL119" s="49">
        <v>421000000</v>
      </c>
      <c r="BM119" s="54"/>
      <c r="BN119" s="54"/>
      <c r="BO119" s="54"/>
      <c r="BP119" s="54">
        <v>0</v>
      </c>
      <c r="BQ119" s="54">
        <v>421000000</v>
      </c>
      <c r="BR119" s="55">
        <v>10679000000</v>
      </c>
      <c r="BS119" s="36">
        <v>15975000000</v>
      </c>
      <c r="BT119" s="37"/>
      <c r="BU119" s="38"/>
      <c r="BV119" s="36">
        <v>19776000000</v>
      </c>
      <c r="BW119" s="37"/>
      <c r="BX119" s="37">
        <v>10083000000</v>
      </c>
      <c r="BY119" s="37"/>
      <c r="BZ119" s="37"/>
      <c r="CA119" s="37"/>
      <c r="CB119" s="37"/>
      <c r="CC119" s="37">
        <v>347000000</v>
      </c>
      <c r="CD119" s="37"/>
      <c r="CE119" s="37"/>
      <c r="CF119" s="38">
        <v>9346000000</v>
      </c>
      <c r="CG119" s="55">
        <v>35751000000</v>
      </c>
      <c r="CH119" s="57">
        <v>46430000000</v>
      </c>
      <c r="CJ119" s="36">
        <v>7333000000</v>
      </c>
      <c r="CK119" s="37"/>
      <c r="CL119" s="37"/>
      <c r="CM119" s="38"/>
      <c r="CN119" s="54">
        <v>-500000000</v>
      </c>
      <c r="CO119" s="54">
        <v>17045000000</v>
      </c>
      <c r="CP119" s="54">
        <v>-10337000000</v>
      </c>
      <c r="CQ119" s="58">
        <v>13541000000</v>
      </c>
      <c r="CR119" s="37">
        <v>553000000</v>
      </c>
      <c r="CS119" s="56">
        <v>14094000000</v>
      </c>
      <c r="CT119" s="55">
        <v>60524000000</v>
      </c>
    </row>
    <row r="120" spans="1:98" x14ac:dyDescent="0.2">
      <c r="A120" s="52" t="s">
        <v>400</v>
      </c>
      <c r="B120" s="52" t="s">
        <v>401</v>
      </c>
      <c r="C120" s="52" t="str">
        <f>VLOOKUP(A120,'[1]S&amp;P 500 Wikipedia'!A:D,3,FALSE)</f>
        <v>Consumer Discretionary</v>
      </c>
      <c r="D120" s="52">
        <v>338660</v>
      </c>
      <c r="E120" s="52" t="s">
        <v>16</v>
      </c>
      <c r="F120" s="52">
        <v>2019</v>
      </c>
      <c r="G120" s="52" t="s">
        <v>17</v>
      </c>
      <c r="H120" s="53">
        <v>43830</v>
      </c>
      <c r="I120" s="53">
        <v>43881</v>
      </c>
      <c r="J120" s="53">
        <v>43881</v>
      </c>
      <c r="K120" s="54"/>
      <c r="L120" s="54"/>
      <c r="M120" s="52" t="s">
        <v>402</v>
      </c>
      <c r="N120" s="36">
        <v>190615000</v>
      </c>
      <c r="O120" s="37">
        <v>190615000</v>
      </c>
      <c r="P120" s="38"/>
      <c r="Q120" s="36">
        <v>210260000</v>
      </c>
      <c r="R120" s="37">
        <v>210260000</v>
      </c>
      <c r="S120" s="38"/>
      <c r="U120" s="36">
        <v>52955000</v>
      </c>
      <c r="V120" s="37"/>
      <c r="W120" s="37"/>
      <c r="X120" s="37"/>
      <c r="Y120" s="38"/>
      <c r="Z120" s="36">
        <v>333787000</v>
      </c>
      <c r="AA120" s="55">
        <v>19129000</v>
      </c>
      <c r="AG120" s="56">
        <v>314658000</v>
      </c>
      <c r="AH120" s="55">
        <v>787617000</v>
      </c>
      <c r="AI120" s="36">
        <v>242881000</v>
      </c>
      <c r="AJ120" s="37">
        <v>495329000</v>
      </c>
      <c r="AK120" s="38">
        <v>-252448000</v>
      </c>
      <c r="AL120" s="36">
        <v>11982000</v>
      </c>
      <c r="AM120" s="37"/>
      <c r="AN120" s="37"/>
      <c r="AO120" s="38"/>
      <c r="AP120" s="49">
        <v>339612000</v>
      </c>
      <c r="AQ120" s="54">
        <v>73140000</v>
      </c>
      <c r="AR120" s="54">
        <v>15093000</v>
      </c>
      <c r="AS120" s="54"/>
      <c r="AT120" s="54"/>
      <c r="AU120" s="54">
        <v>10073000</v>
      </c>
      <c r="AV120" s="54"/>
      <c r="AW120" s="54"/>
      <c r="AX120" s="54"/>
      <c r="AY120" s="54"/>
      <c r="AZ120" s="54">
        <v>241306000</v>
      </c>
      <c r="BA120" s="55">
        <v>594475000</v>
      </c>
      <c r="BB120" s="55">
        <v>1382092000</v>
      </c>
      <c r="BC120" s="49">
        <v>220755000</v>
      </c>
      <c r="BD120" s="54">
        <v>111101000</v>
      </c>
      <c r="BE120" s="54"/>
      <c r="BF120" s="54">
        <v>27881000</v>
      </c>
      <c r="BG120" s="54">
        <v>81773000</v>
      </c>
      <c r="BH120" s="36">
        <v>43394000</v>
      </c>
      <c r="BI120" s="37"/>
      <c r="BJ120" s="37"/>
      <c r="BK120" s="38"/>
      <c r="BL120" s="49">
        <v>125656000</v>
      </c>
      <c r="BM120" s="54"/>
      <c r="BN120" s="54"/>
      <c r="BO120" s="54"/>
      <c r="BP120" s="54"/>
      <c r="BQ120" s="54">
        <v>125656000</v>
      </c>
      <c r="BR120" s="55">
        <v>389805000</v>
      </c>
      <c r="BS120" s="36">
        <v>4071055000</v>
      </c>
      <c r="BT120" s="37"/>
      <c r="BU120" s="38"/>
      <c r="BV120" s="36">
        <v>336991000</v>
      </c>
      <c r="BW120" s="37"/>
      <c r="BX120" s="37"/>
      <c r="BY120" s="37"/>
      <c r="BZ120" s="37"/>
      <c r="CA120" s="37"/>
      <c r="CB120" s="37"/>
      <c r="CC120" s="37"/>
      <c r="CD120" s="37"/>
      <c r="CE120" s="37"/>
      <c r="CF120" s="38">
        <v>336991000</v>
      </c>
      <c r="CG120" s="55">
        <v>4408046000</v>
      </c>
      <c r="CH120" s="57">
        <v>4797851000</v>
      </c>
      <c r="CJ120" s="36">
        <v>632000</v>
      </c>
      <c r="CK120" s="37"/>
      <c r="CL120" s="37"/>
      <c r="CM120" s="38"/>
      <c r="CN120" s="54"/>
      <c r="CO120" s="54">
        <v>-3412649000</v>
      </c>
      <c r="CP120" s="54">
        <v>-3742000</v>
      </c>
      <c r="CQ120" s="58">
        <v>-3415759000</v>
      </c>
      <c r="CR120" s="37"/>
      <c r="CS120" s="56">
        <v>-3415759000</v>
      </c>
      <c r="CT120" s="55">
        <v>1382092000</v>
      </c>
    </row>
    <row r="121" spans="1:98" x14ac:dyDescent="0.2">
      <c r="A121" s="52" t="s">
        <v>415</v>
      </c>
      <c r="B121" s="52" t="s">
        <v>416</v>
      </c>
      <c r="C121" s="52" t="str">
        <f>VLOOKUP(A121,'[1]S&amp;P 500 Wikipedia'!A:D,3,FALSE)</f>
        <v>Real Estate</v>
      </c>
      <c r="D121" s="52">
        <v>446513</v>
      </c>
      <c r="E121" s="52" t="s">
        <v>16</v>
      </c>
      <c r="F121" s="52">
        <v>2019</v>
      </c>
      <c r="G121" s="52" t="s">
        <v>17</v>
      </c>
      <c r="H121" s="53">
        <v>43830</v>
      </c>
      <c r="I121" s="53">
        <v>43886</v>
      </c>
      <c r="J121" s="53">
        <v>43886</v>
      </c>
      <c r="K121" s="54">
        <v>367700000</v>
      </c>
      <c r="L121" s="54">
        <v>376797000</v>
      </c>
      <c r="M121" s="52" t="s">
        <v>417</v>
      </c>
      <c r="N121" s="36">
        <v>110891000</v>
      </c>
      <c r="O121" s="37">
        <v>110891000</v>
      </c>
      <c r="P121" s="38"/>
      <c r="Q121" s="36">
        <v>20349000</v>
      </c>
      <c r="R121" s="37">
        <v>20349000</v>
      </c>
      <c r="S121" s="38"/>
      <c r="V121" s="37"/>
      <c r="W121" s="37"/>
      <c r="X121" s="37"/>
      <c r="Y121" s="38"/>
      <c r="Z121" s="36">
        <v>27280000</v>
      </c>
      <c r="AG121" s="56">
        <v>27280000</v>
      </c>
      <c r="AH121" s="55">
        <v>158520000</v>
      </c>
      <c r="AI121" s="36">
        <v>7451453000</v>
      </c>
      <c r="AJ121" s="37">
        <v>8931914000</v>
      </c>
      <c r="AK121" s="38">
        <v>-1480461000</v>
      </c>
      <c r="AM121" s="37"/>
      <c r="AN121" s="37"/>
      <c r="AO121" s="38"/>
      <c r="AP121" s="49">
        <v>810589000</v>
      </c>
      <c r="AQ121" s="54"/>
      <c r="AR121" s="54"/>
      <c r="AS121" s="54"/>
      <c r="AT121" s="54"/>
      <c r="AU121" s="54"/>
      <c r="AV121" s="54"/>
      <c r="AW121" s="54"/>
      <c r="AX121" s="54"/>
      <c r="AY121" s="54"/>
      <c r="AZ121" s="54">
        <v>810589000</v>
      </c>
      <c r="BA121" s="55">
        <v>8262042000</v>
      </c>
      <c r="BB121" s="55">
        <v>8420562000</v>
      </c>
      <c r="BC121" s="49">
        <v>83223000</v>
      </c>
      <c r="BD121" s="54"/>
      <c r="BE121" s="54"/>
      <c r="BF121" s="54">
        <v>14181000</v>
      </c>
      <c r="BG121" s="54">
        <v>69042000</v>
      </c>
      <c r="BI121" s="37"/>
      <c r="BJ121" s="37"/>
      <c r="BK121" s="38"/>
      <c r="BL121" s="49">
        <v>342314000</v>
      </c>
      <c r="BM121" s="54"/>
      <c r="BN121" s="54"/>
      <c r="BO121" s="54"/>
      <c r="BP121" s="54"/>
      <c r="BQ121" s="54">
        <v>342314000</v>
      </c>
      <c r="BR121" s="55">
        <v>425537000</v>
      </c>
      <c r="BS121" s="36">
        <v>2914765000</v>
      </c>
      <c r="BT121" s="37"/>
      <c r="BU121" s="38"/>
      <c r="BW121" s="37"/>
      <c r="BX121" s="37"/>
      <c r="BY121" s="37"/>
      <c r="BZ121" s="37"/>
      <c r="CA121" s="37"/>
      <c r="CB121" s="37"/>
      <c r="CC121" s="37"/>
      <c r="CD121" s="37"/>
      <c r="CE121" s="37"/>
      <c r="CF121" s="38"/>
      <c r="CG121" s="55">
        <v>2914765000</v>
      </c>
      <c r="CH121" s="57">
        <v>3340302000</v>
      </c>
      <c r="CJ121" s="36">
        <v>5529143000</v>
      </c>
      <c r="CK121" s="37"/>
      <c r="CL121" s="37"/>
      <c r="CM121" s="38"/>
      <c r="CN121" s="54"/>
      <c r="CO121" s="54"/>
      <c r="CP121" s="54">
        <v>-511028000</v>
      </c>
      <c r="CQ121" s="58">
        <v>5018115000</v>
      </c>
      <c r="CR121" s="37">
        <v>62145000</v>
      </c>
      <c r="CS121" s="56">
        <v>5080260000</v>
      </c>
      <c r="CT121" s="55">
        <v>8420562000</v>
      </c>
    </row>
    <row r="122" spans="1:98" x14ac:dyDescent="0.2">
      <c r="A122" s="52" t="s">
        <v>364</v>
      </c>
      <c r="B122" s="52" t="s">
        <v>365</v>
      </c>
      <c r="C122" s="52" t="str">
        <f>VLOOKUP(A122,'[1]S&amp;P 500 Wikipedia'!A:D,3,FALSE)</f>
        <v>Consumer Discretionary</v>
      </c>
      <c r="D122" s="52">
        <v>108420</v>
      </c>
      <c r="E122" s="52" t="s">
        <v>16</v>
      </c>
      <c r="F122" s="52">
        <v>2020</v>
      </c>
      <c r="G122" s="52" t="s">
        <v>17</v>
      </c>
      <c r="H122" s="53">
        <v>43982</v>
      </c>
      <c r="I122" s="53">
        <v>44036</v>
      </c>
      <c r="J122" s="53">
        <v>44036</v>
      </c>
      <c r="K122" s="54">
        <v>124400000</v>
      </c>
      <c r="L122" s="54">
        <v>119700000</v>
      </c>
      <c r="M122" s="52" t="s">
        <v>366</v>
      </c>
      <c r="N122" s="36">
        <v>763300000</v>
      </c>
      <c r="O122" s="37">
        <v>763300000</v>
      </c>
      <c r="P122" s="38"/>
      <c r="Q122" s="36">
        <v>49800000</v>
      </c>
      <c r="R122" s="37">
        <v>49800000</v>
      </c>
      <c r="S122" s="38"/>
      <c r="U122" s="36">
        <v>206900000</v>
      </c>
      <c r="V122" s="37"/>
      <c r="W122" s="37"/>
      <c r="X122" s="37"/>
      <c r="Y122" s="38"/>
      <c r="Z122" s="36">
        <v>81400000</v>
      </c>
      <c r="AA122" s="55">
        <v>63000000</v>
      </c>
      <c r="AE122" s="55">
        <v>18400000</v>
      </c>
      <c r="AH122" s="55">
        <v>1101400000</v>
      </c>
      <c r="AI122" s="36">
        <v>2756900000</v>
      </c>
      <c r="AJ122" s="37"/>
      <c r="AK122" s="38"/>
      <c r="AM122" s="37"/>
      <c r="AN122" s="37"/>
      <c r="AO122" s="38"/>
      <c r="AP122" s="49">
        <v>6087800000</v>
      </c>
      <c r="AQ122" s="54">
        <v>805900000</v>
      </c>
      <c r="AR122" s="54">
        <v>1037400000</v>
      </c>
      <c r="AS122" s="54"/>
      <c r="AT122" s="54"/>
      <c r="AU122" s="54"/>
      <c r="AV122" s="54"/>
      <c r="AW122" s="54"/>
      <c r="AX122" s="54"/>
      <c r="AY122" s="54"/>
      <c r="AZ122" s="54">
        <v>4244500000</v>
      </c>
      <c r="BA122" s="55">
        <v>8844700000</v>
      </c>
      <c r="BB122" s="55">
        <v>9946100000</v>
      </c>
      <c r="BC122" s="49">
        <v>449000000</v>
      </c>
      <c r="BD122" s="54">
        <v>249400000</v>
      </c>
      <c r="BE122" s="54">
        <v>49600000</v>
      </c>
      <c r="BF122" s="54"/>
      <c r="BG122" s="54">
        <v>150000000</v>
      </c>
      <c r="BH122" s="36">
        <v>270000000</v>
      </c>
      <c r="BI122" s="37">
        <v>270000000</v>
      </c>
      <c r="BJ122" s="37"/>
      <c r="BK122" s="38"/>
      <c r="BL122" s="49">
        <v>1073800000</v>
      </c>
      <c r="BM122" s="54">
        <v>467900000</v>
      </c>
      <c r="BN122" s="54"/>
      <c r="BO122" s="54"/>
      <c r="BP122" s="54"/>
      <c r="BQ122" s="54">
        <v>605900000</v>
      </c>
      <c r="BR122" s="55">
        <v>1792800000</v>
      </c>
      <c r="BS122" s="36">
        <v>928800000</v>
      </c>
      <c r="BT122" s="37">
        <v>928800000</v>
      </c>
      <c r="BU122" s="38"/>
      <c r="BV122" s="36">
        <v>4893300000</v>
      </c>
      <c r="BW122" s="37"/>
      <c r="BX122" s="37"/>
      <c r="BY122" s="37"/>
      <c r="BZ122" s="37"/>
      <c r="CA122" s="37"/>
      <c r="CB122" s="37"/>
      <c r="CC122" s="37">
        <v>56100000</v>
      </c>
      <c r="CD122" s="37"/>
      <c r="CE122" s="37"/>
      <c r="CF122" s="38">
        <v>4837200000</v>
      </c>
      <c r="CG122" s="55">
        <v>5822100000</v>
      </c>
      <c r="CH122" s="57">
        <v>7614900000</v>
      </c>
      <c r="CI122" s="49">
        <v>0</v>
      </c>
      <c r="CJ122" s="36">
        <v>2205300000</v>
      </c>
      <c r="CK122" s="37"/>
      <c r="CL122" s="37"/>
      <c r="CM122" s="38"/>
      <c r="CN122" s="54"/>
      <c r="CO122" s="54">
        <v>143500000</v>
      </c>
      <c r="CP122" s="54">
        <v>-17600000</v>
      </c>
      <c r="CQ122" s="58">
        <v>2331200000</v>
      </c>
      <c r="CR122" s="37"/>
      <c r="CS122" s="56">
        <v>2331200000</v>
      </c>
      <c r="CT122" s="55">
        <v>9946100000</v>
      </c>
    </row>
    <row r="123" spans="1:98" x14ac:dyDescent="0.2">
      <c r="A123" s="52" t="s">
        <v>409</v>
      </c>
      <c r="B123" s="52" t="s">
        <v>410</v>
      </c>
      <c r="C123" s="52" t="str">
        <f>VLOOKUP(A123,'[1]S&amp;P 500 Wikipedia'!A:D,3,FALSE)</f>
        <v>Utilities</v>
      </c>
      <c r="D123" s="52">
        <v>378131</v>
      </c>
      <c r="E123" s="52" t="s">
        <v>16</v>
      </c>
      <c r="F123" s="52">
        <v>2019</v>
      </c>
      <c r="G123" s="52" t="s">
        <v>17</v>
      </c>
      <c r="H123" s="53">
        <v>43830</v>
      </c>
      <c r="I123" s="53">
        <v>43866</v>
      </c>
      <c r="J123" s="53">
        <v>43866</v>
      </c>
      <c r="K123" s="54">
        <v>192000000</v>
      </c>
      <c r="L123" s="54">
        <v>189000000</v>
      </c>
      <c r="M123" s="52" t="s">
        <v>411</v>
      </c>
      <c r="N123" s="36">
        <v>93000000</v>
      </c>
      <c r="O123" s="37">
        <v>93000000</v>
      </c>
      <c r="P123" s="38"/>
      <c r="Q123" s="36">
        <v>1642000000</v>
      </c>
      <c r="R123" s="37">
        <v>1642000000</v>
      </c>
      <c r="S123" s="38"/>
      <c r="U123" s="36">
        <v>386000000</v>
      </c>
      <c r="V123" s="37"/>
      <c r="W123" s="37"/>
      <c r="X123" s="37"/>
      <c r="Y123" s="38"/>
      <c r="Z123" s="36">
        <v>965000000</v>
      </c>
      <c r="AB123" s="55">
        <v>133000000</v>
      </c>
      <c r="AG123" s="56">
        <v>832000000</v>
      </c>
      <c r="AH123" s="55">
        <v>3086000000</v>
      </c>
      <c r="AI123" s="36">
        <v>25317000000</v>
      </c>
      <c r="AJ123" s="37">
        <v>35072000000</v>
      </c>
      <c r="AK123" s="38">
        <v>-9755000000</v>
      </c>
      <c r="AM123" s="37"/>
      <c r="AN123" s="37"/>
      <c r="AO123" s="38"/>
      <c r="AP123" s="49">
        <v>13479000000</v>
      </c>
      <c r="AQ123" s="54">
        <v>2393000000</v>
      </c>
      <c r="AR123" s="54">
        <v>2464000000</v>
      </c>
      <c r="AS123" s="54"/>
      <c r="AT123" s="54"/>
      <c r="AU123" s="54"/>
      <c r="AV123" s="54">
        <v>41000000</v>
      </c>
      <c r="AW123" s="54">
        <v>69000000</v>
      </c>
      <c r="AX123" s="54"/>
      <c r="AY123" s="54"/>
      <c r="AZ123" s="54">
        <v>8512000000</v>
      </c>
      <c r="BA123" s="55">
        <v>38796000000</v>
      </c>
      <c r="BB123" s="55">
        <v>41882000000</v>
      </c>
      <c r="BC123" s="49">
        <v>1418000000</v>
      </c>
      <c r="BD123" s="54">
        <v>1076000000</v>
      </c>
      <c r="BE123" s="54"/>
      <c r="BF123" s="54">
        <v>195000000</v>
      </c>
      <c r="BG123" s="54">
        <v>147000000</v>
      </c>
      <c r="BH123" s="36">
        <v>1515000000</v>
      </c>
      <c r="BI123" s="37">
        <v>828000000</v>
      </c>
      <c r="BJ123" s="37"/>
      <c r="BK123" s="38">
        <v>687000000</v>
      </c>
      <c r="BL123" s="49">
        <v>1064000000</v>
      </c>
      <c r="BM123" s="54"/>
      <c r="BN123" s="54">
        <v>83000000</v>
      </c>
      <c r="BO123" s="54"/>
      <c r="BP123" s="54"/>
      <c r="BQ123" s="54">
        <v>981000000</v>
      </c>
      <c r="BR123" s="55">
        <v>3997000000</v>
      </c>
      <c r="BS123" s="36">
        <v>15924000000</v>
      </c>
      <c r="BT123" s="37">
        <v>15924000000</v>
      </c>
      <c r="BU123" s="38"/>
      <c r="BV123" s="36">
        <v>10125000000</v>
      </c>
      <c r="BW123" s="37"/>
      <c r="BX123" s="37">
        <v>808000000</v>
      </c>
      <c r="BY123" s="37">
        <v>808000000</v>
      </c>
      <c r="BZ123" s="37"/>
      <c r="CA123" s="37"/>
      <c r="CB123" s="37"/>
      <c r="CC123" s="37">
        <v>2481000000</v>
      </c>
      <c r="CD123" s="37">
        <v>86000000</v>
      </c>
      <c r="CE123" s="37"/>
      <c r="CF123" s="38">
        <v>6750000000</v>
      </c>
      <c r="CG123" s="55">
        <v>26049000000</v>
      </c>
      <c r="CH123" s="57">
        <v>30046000000</v>
      </c>
      <c r="CJ123" s="36">
        <v>5233000000</v>
      </c>
      <c r="CK123" s="37"/>
      <c r="CL123" s="37"/>
      <c r="CM123" s="38"/>
      <c r="CN123" s="54"/>
      <c r="CO123" s="54">
        <v>6587000000</v>
      </c>
      <c r="CP123" s="54">
        <v>-148000000</v>
      </c>
      <c r="CQ123" s="58">
        <v>11672000000</v>
      </c>
      <c r="CR123" s="37">
        <v>164000000</v>
      </c>
      <c r="CS123" s="56">
        <v>11836000000</v>
      </c>
      <c r="CT123" s="55">
        <v>41882000000</v>
      </c>
    </row>
    <row r="124" spans="1:98" x14ac:dyDescent="0.2">
      <c r="A124" s="52" t="s">
        <v>412</v>
      </c>
      <c r="B124" s="52" t="s">
        <v>413</v>
      </c>
      <c r="C124" s="52" t="str">
        <f>VLOOKUP(A124,'[1]S&amp;P 500 Wikipedia'!A:D,3,FALSE)</f>
        <v>Utilities</v>
      </c>
      <c r="D124" s="52">
        <v>191249</v>
      </c>
      <c r="E124" s="52" t="s">
        <v>16</v>
      </c>
      <c r="F124" s="52">
        <v>2019</v>
      </c>
      <c r="G124" s="52" t="s">
        <v>17</v>
      </c>
      <c r="H124" s="53">
        <v>43830</v>
      </c>
      <c r="I124" s="53">
        <v>43881</v>
      </c>
      <c r="J124" s="53">
        <v>43881</v>
      </c>
      <c r="K124" s="54">
        <v>732000000</v>
      </c>
      <c r="L124" s="54">
        <v>732000000</v>
      </c>
      <c r="M124" s="52" t="s">
        <v>414</v>
      </c>
      <c r="N124" s="36">
        <v>311000000</v>
      </c>
      <c r="O124" s="37">
        <v>311000000</v>
      </c>
      <c r="P124" s="38"/>
      <c r="Q124" s="36">
        <v>1066000000</v>
      </c>
      <c r="R124" s="37">
        <v>1066000000</v>
      </c>
      <c r="S124" s="38"/>
      <c r="U124" s="36">
        <v>3232000000</v>
      </c>
      <c r="V124" s="37"/>
      <c r="W124" s="37"/>
      <c r="X124" s="37"/>
      <c r="Y124" s="38"/>
      <c r="Z124" s="36">
        <v>4554000000</v>
      </c>
      <c r="AG124" s="56">
        <v>4554000000</v>
      </c>
      <c r="AH124" s="55">
        <v>9163000000</v>
      </c>
      <c r="AI124" s="36">
        <v>102127000000</v>
      </c>
      <c r="AJ124" s="37">
        <v>147900000000</v>
      </c>
      <c r="AK124" s="38">
        <v>-45773000000</v>
      </c>
      <c r="AL124" s="36">
        <v>29379000000</v>
      </c>
      <c r="AM124" s="37">
        <v>29379000000</v>
      </c>
      <c r="AN124" s="37"/>
      <c r="AO124" s="38"/>
      <c r="AP124" s="49">
        <v>18169000000</v>
      </c>
      <c r="AQ124" s="54"/>
      <c r="AR124" s="54"/>
      <c r="AS124" s="54"/>
      <c r="AT124" s="54"/>
      <c r="AU124" s="54"/>
      <c r="AV124" s="54"/>
      <c r="AW124" s="54"/>
      <c r="AX124" s="54"/>
      <c r="AY124" s="54"/>
      <c r="AZ124" s="54">
        <v>18169000000</v>
      </c>
      <c r="BA124" s="55">
        <v>149675000000</v>
      </c>
      <c r="BB124" s="55">
        <v>158838000000</v>
      </c>
      <c r="BC124" s="49">
        <v>4444000000</v>
      </c>
      <c r="BD124" s="54">
        <v>3487000000</v>
      </c>
      <c r="BE124" s="54"/>
      <c r="BF124" s="54">
        <v>565000000</v>
      </c>
      <c r="BG124" s="54">
        <v>392000000</v>
      </c>
      <c r="BH124" s="36">
        <v>6276000000</v>
      </c>
      <c r="BI124" s="37"/>
      <c r="BJ124" s="37"/>
      <c r="BK124" s="38"/>
      <c r="BL124" s="49">
        <v>4032000000</v>
      </c>
      <c r="BM124" s="54"/>
      <c r="BN124" s="54"/>
      <c r="BO124" s="54"/>
      <c r="BP124" s="54"/>
      <c r="BQ124" s="54">
        <v>4032000000</v>
      </c>
      <c r="BR124" s="55">
        <v>14752000000</v>
      </c>
      <c r="BS124" s="36">
        <v>56566000000</v>
      </c>
      <c r="BT124" s="37"/>
      <c r="BU124" s="38"/>
      <c r="BV124" s="36">
        <v>39569000000</v>
      </c>
      <c r="BW124" s="37"/>
      <c r="BX124" s="37">
        <v>934000000</v>
      </c>
      <c r="BY124" s="37"/>
      <c r="BZ124" s="37"/>
      <c r="CA124" s="37"/>
      <c r="CB124" s="37"/>
      <c r="CC124" s="37">
        <v>8878000000</v>
      </c>
      <c r="CD124" s="37"/>
      <c r="CE124" s="37"/>
      <c r="CF124" s="38">
        <v>29757000000</v>
      </c>
      <c r="CG124" s="55">
        <v>96135000000</v>
      </c>
      <c r="CH124" s="57">
        <v>110887000000</v>
      </c>
      <c r="CI124" s="49">
        <v>1962000000</v>
      </c>
      <c r="CJ124" s="36">
        <v>40882000000</v>
      </c>
      <c r="CK124" s="37">
        <v>1000000</v>
      </c>
      <c r="CL124" s="37">
        <v>40881000000</v>
      </c>
      <c r="CM124" s="38"/>
      <c r="CN124" s="54"/>
      <c r="CO124" s="54">
        <v>4108000000</v>
      </c>
      <c r="CP124" s="54">
        <v>-130000000</v>
      </c>
      <c r="CQ124" s="58">
        <v>46822000000</v>
      </c>
      <c r="CR124" s="37">
        <v>1129000000</v>
      </c>
      <c r="CS124" s="56">
        <v>47951000000</v>
      </c>
      <c r="CT124" s="55">
        <v>158838000000</v>
      </c>
    </row>
    <row r="125" spans="1:98" x14ac:dyDescent="0.2">
      <c r="A125" s="52" t="s">
        <v>367</v>
      </c>
      <c r="B125" s="52" t="s">
        <v>368</v>
      </c>
      <c r="C125" s="52" t="str">
        <f>VLOOKUP(A125,'[1]S&amp;P 500 Wikipedia'!A:D,3,FALSE)</f>
        <v>Health Care</v>
      </c>
      <c r="D125" s="52">
        <v>349826</v>
      </c>
      <c r="E125" s="52" t="s">
        <v>16</v>
      </c>
      <c r="F125" s="52">
        <v>2019</v>
      </c>
      <c r="G125" s="52" t="s">
        <v>17</v>
      </c>
      <c r="H125" s="53">
        <v>43830</v>
      </c>
      <c r="I125" s="53">
        <v>43882</v>
      </c>
      <c r="J125" s="53">
        <v>43882</v>
      </c>
      <c r="K125" s="54">
        <v>129314168</v>
      </c>
      <c r="L125" s="54">
        <v>130372124</v>
      </c>
      <c r="M125" s="52" t="s">
        <v>369</v>
      </c>
      <c r="N125" s="36">
        <v>1113944000</v>
      </c>
      <c r="O125" s="37">
        <v>1102372000</v>
      </c>
      <c r="P125" s="38">
        <v>11572000</v>
      </c>
      <c r="Q125" s="36">
        <v>1795598000</v>
      </c>
      <c r="R125" s="37">
        <v>1795598000</v>
      </c>
      <c r="S125" s="38"/>
      <c r="U125" s="36">
        <v>97949000</v>
      </c>
      <c r="V125" s="37"/>
      <c r="W125" s="37"/>
      <c r="X125" s="37"/>
      <c r="Y125" s="38"/>
      <c r="Z125" s="36">
        <v>682679000</v>
      </c>
      <c r="AC125" s="55">
        <v>0</v>
      </c>
      <c r="AE125" s="55">
        <v>19772000</v>
      </c>
      <c r="AG125" s="56">
        <v>662907000</v>
      </c>
      <c r="AH125" s="55">
        <v>3690170000</v>
      </c>
      <c r="AI125" s="36">
        <v>3473384000</v>
      </c>
      <c r="AJ125" s="37"/>
      <c r="AK125" s="38"/>
      <c r="AL125" s="36">
        <v>36519000</v>
      </c>
      <c r="AM125" s="37"/>
      <c r="AN125" s="37"/>
      <c r="AO125" s="38"/>
      <c r="AP125" s="49">
        <v>10111321000</v>
      </c>
      <c r="AQ125" s="54">
        <v>135684000</v>
      </c>
      <c r="AR125" s="54">
        <v>6787635000</v>
      </c>
      <c r="AS125" s="54"/>
      <c r="AT125" s="54"/>
      <c r="AU125" s="54"/>
      <c r="AV125" s="54"/>
      <c r="AW125" s="54"/>
      <c r="AX125" s="54"/>
      <c r="AY125" s="54">
        <v>241983000</v>
      </c>
      <c r="AZ125" s="54">
        <v>2946019000</v>
      </c>
      <c r="BA125" s="55">
        <v>13621224000</v>
      </c>
      <c r="BB125" s="55">
        <v>17311394000</v>
      </c>
      <c r="BC125" s="49">
        <v>1141304000</v>
      </c>
      <c r="BD125" s="54">
        <v>403840000</v>
      </c>
      <c r="BE125" s="54">
        <v>42412000</v>
      </c>
      <c r="BF125" s="54"/>
      <c r="BG125" s="54">
        <v>695052000</v>
      </c>
      <c r="BH125" s="36">
        <v>130708000</v>
      </c>
      <c r="BI125" s="37"/>
      <c r="BJ125" s="37"/>
      <c r="BK125" s="38">
        <v>130708000</v>
      </c>
      <c r="BL125" s="49">
        <v>1100086000</v>
      </c>
      <c r="BM125" s="54"/>
      <c r="BN125" s="54"/>
      <c r="BO125" s="54"/>
      <c r="BP125" s="54"/>
      <c r="BQ125" s="54">
        <v>1100086000</v>
      </c>
      <c r="BR125" s="55">
        <v>2372098000</v>
      </c>
      <c r="BS125" s="36">
        <v>7977526000</v>
      </c>
      <c r="BT125" s="37"/>
      <c r="BU125" s="38"/>
      <c r="BV125" s="36">
        <v>3462152000</v>
      </c>
      <c r="BW125" s="37"/>
      <c r="BX125" s="37"/>
      <c r="BY125" s="37"/>
      <c r="BZ125" s="37"/>
      <c r="CA125" s="37"/>
      <c r="CB125" s="37"/>
      <c r="CC125" s="37">
        <v>577543000</v>
      </c>
      <c r="CD125" s="37"/>
      <c r="CE125" s="37"/>
      <c r="CF125" s="38">
        <v>2884609000</v>
      </c>
      <c r="CG125" s="55">
        <v>11439678000</v>
      </c>
      <c r="CH125" s="57">
        <v>13811776000</v>
      </c>
      <c r="CI125" s="49">
        <v>0</v>
      </c>
      <c r="CJ125" s="36">
        <v>749169000</v>
      </c>
      <c r="CK125" s="37"/>
      <c r="CL125" s="37"/>
      <c r="CM125" s="38"/>
      <c r="CN125" s="54"/>
      <c r="CO125" s="54">
        <v>1431738000</v>
      </c>
      <c r="CP125" s="54">
        <v>-47498000</v>
      </c>
      <c r="CQ125" s="58">
        <v>2133409000</v>
      </c>
      <c r="CR125" s="37">
        <v>1366209000</v>
      </c>
      <c r="CS125" s="56">
        <v>3499618000</v>
      </c>
      <c r="CT125" s="55">
        <v>17311394000</v>
      </c>
    </row>
    <row r="126" spans="1:98" x14ac:dyDescent="0.2">
      <c r="A126" s="52" t="s">
        <v>379</v>
      </c>
      <c r="B126" s="52" t="s">
        <v>380</v>
      </c>
      <c r="C126" s="52" t="str">
        <f>VLOOKUP(A126,'[1]S&amp;P 500 Wikipedia'!A:D,3,FALSE)</f>
        <v>Energy</v>
      </c>
      <c r="D126" s="52">
        <v>122079</v>
      </c>
      <c r="E126" s="52" t="s">
        <v>16</v>
      </c>
      <c r="F126" s="52">
        <v>2019</v>
      </c>
      <c r="G126" s="52" t="s">
        <v>17</v>
      </c>
      <c r="H126" s="53">
        <v>43830</v>
      </c>
      <c r="I126" s="53">
        <v>43880</v>
      </c>
      <c r="J126" s="53">
        <v>43880</v>
      </c>
      <c r="K126" s="54">
        <v>377000000</v>
      </c>
      <c r="L126" s="54">
        <v>371000000</v>
      </c>
      <c r="M126" s="52" t="s">
        <v>381</v>
      </c>
      <c r="N126" s="36">
        <v>1464000000</v>
      </c>
      <c r="O126" s="37">
        <v>1464000000</v>
      </c>
      <c r="P126" s="38"/>
      <c r="Q126" s="36">
        <v>832000000</v>
      </c>
      <c r="R126" s="37">
        <v>832000000</v>
      </c>
      <c r="S126" s="38"/>
      <c r="V126" s="37"/>
      <c r="W126" s="37"/>
      <c r="X126" s="37"/>
      <c r="Y126" s="38"/>
      <c r="Z126" s="36">
        <v>1555000000</v>
      </c>
      <c r="AF126" s="55">
        <v>896000000</v>
      </c>
      <c r="AG126" s="56">
        <v>659000000</v>
      </c>
      <c r="AH126" s="55">
        <v>3851000000</v>
      </c>
      <c r="AI126" s="36">
        <v>8593000000</v>
      </c>
      <c r="AJ126" s="37"/>
      <c r="AK126" s="38"/>
      <c r="AM126" s="37"/>
      <c r="AN126" s="37"/>
      <c r="AO126" s="38"/>
      <c r="AP126" s="49">
        <v>1273000000</v>
      </c>
      <c r="AQ126" s="54"/>
      <c r="AR126" s="54">
        <v>753000000</v>
      </c>
      <c r="AS126" s="54"/>
      <c r="AT126" s="54"/>
      <c r="AU126" s="54"/>
      <c r="AV126" s="54"/>
      <c r="AW126" s="54"/>
      <c r="AX126" s="54"/>
      <c r="AY126" s="54"/>
      <c r="AZ126" s="54">
        <v>520000000</v>
      </c>
      <c r="BA126" s="55">
        <v>9866000000</v>
      </c>
      <c r="BB126" s="55">
        <v>13717000000</v>
      </c>
      <c r="BC126" s="49">
        <v>428000000</v>
      </c>
      <c r="BD126" s="54">
        <v>428000000</v>
      </c>
      <c r="BE126" s="54"/>
      <c r="BF126" s="54"/>
      <c r="BG126" s="54"/>
      <c r="BI126" s="37"/>
      <c r="BJ126" s="37"/>
      <c r="BK126" s="38"/>
      <c r="BL126" s="49">
        <v>1499000000</v>
      </c>
      <c r="BM126" s="54"/>
      <c r="BN126" s="54"/>
      <c r="BO126" s="54"/>
      <c r="BP126" s="54">
        <v>459000000</v>
      </c>
      <c r="BQ126" s="54">
        <v>1040000000</v>
      </c>
      <c r="BR126" s="55">
        <v>1927000000</v>
      </c>
      <c r="BS126" s="36">
        <v>4294000000</v>
      </c>
      <c r="BT126" s="37"/>
      <c r="BU126" s="38"/>
      <c r="BV126" s="36">
        <v>1576000000</v>
      </c>
      <c r="BW126" s="37"/>
      <c r="BX126" s="37"/>
      <c r="BY126" s="37"/>
      <c r="BZ126" s="37"/>
      <c r="CA126" s="37"/>
      <c r="CB126" s="37"/>
      <c r="CC126" s="37">
        <v>341000000</v>
      </c>
      <c r="CD126" s="37"/>
      <c r="CE126" s="37"/>
      <c r="CF126" s="38">
        <v>1235000000</v>
      </c>
      <c r="CG126" s="55">
        <v>5870000000</v>
      </c>
      <c r="CH126" s="57">
        <v>7797000000</v>
      </c>
      <c r="CJ126" s="36">
        <v>2773000000</v>
      </c>
      <c r="CK126" s="37"/>
      <c r="CL126" s="37"/>
      <c r="CM126" s="38"/>
      <c r="CN126" s="54"/>
      <c r="CO126" s="54">
        <v>3148000000</v>
      </c>
      <c r="CP126" s="54">
        <v>-119000000</v>
      </c>
      <c r="CQ126" s="58">
        <v>5802000000</v>
      </c>
      <c r="CR126" s="37">
        <v>118000000</v>
      </c>
      <c r="CS126" s="56">
        <v>5920000000</v>
      </c>
      <c r="CT126" s="55">
        <v>13717000000</v>
      </c>
    </row>
    <row r="127" spans="1:98" x14ac:dyDescent="0.2">
      <c r="A127" s="52" t="s">
        <v>421</v>
      </c>
      <c r="B127" s="52" t="s">
        <v>422</v>
      </c>
      <c r="C127" s="52" t="str">
        <f>VLOOKUP(A127,'[1]S&amp;P 500 Wikipedia'!A:D,3,FALSE)</f>
        <v>Information Technology</v>
      </c>
      <c r="D127" s="52">
        <v>740485</v>
      </c>
      <c r="E127" s="52" t="s">
        <v>16</v>
      </c>
      <c r="F127" s="52">
        <v>2019</v>
      </c>
      <c r="G127" s="52" t="s">
        <v>17</v>
      </c>
      <c r="H127" s="53">
        <v>43921</v>
      </c>
      <c r="I127" s="53">
        <v>43983</v>
      </c>
      <c r="J127" s="53">
        <v>43983</v>
      </c>
      <c r="K127" s="54">
        <v>253480000</v>
      </c>
      <c r="L127" s="54">
        <v>250550000</v>
      </c>
      <c r="M127" s="52" t="s">
        <v>423</v>
      </c>
      <c r="N127" s="36">
        <v>3679000000</v>
      </c>
      <c r="O127" s="37">
        <v>3679000000</v>
      </c>
      <c r="P127" s="38"/>
      <c r="Q127" s="36">
        <v>4392000000</v>
      </c>
      <c r="R127" s="37">
        <v>4392000000</v>
      </c>
      <c r="S127" s="38"/>
      <c r="V127" s="37"/>
      <c r="W127" s="37"/>
      <c r="X127" s="37"/>
      <c r="Y127" s="38"/>
      <c r="Z127" s="36">
        <v>916000000</v>
      </c>
      <c r="AA127" s="55">
        <v>646000000</v>
      </c>
      <c r="AG127" s="56">
        <v>270000000</v>
      </c>
      <c r="AH127" s="55">
        <v>8987000000</v>
      </c>
      <c r="AI127" s="36">
        <v>4975000000</v>
      </c>
      <c r="AJ127" s="37">
        <v>4975000000</v>
      </c>
      <c r="AK127" s="38"/>
      <c r="AM127" s="37"/>
      <c r="AN127" s="37"/>
      <c r="AO127" s="38"/>
      <c r="AP127" s="49">
        <v>12044000000</v>
      </c>
      <c r="AQ127" s="54">
        <v>5731000000</v>
      </c>
      <c r="AR127" s="54">
        <v>2017000000</v>
      </c>
      <c r="AS127" s="54"/>
      <c r="AT127" s="54"/>
      <c r="AU127" s="54">
        <v>265000000</v>
      </c>
      <c r="AV127" s="54"/>
      <c r="AW127" s="54"/>
      <c r="AX127" s="54"/>
      <c r="AY127" s="54"/>
      <c r="AZ127" s="54">
        <v>4031000000</v>
      </c>
      <c r="BA127" s="55">
        <v>17019000000</v>
      </c>
      <c r="BB127" s="55">
        <v>26006000000</v>
      </c>
      <c r="BC127" s="49">
        <v>5116000000</v>
      </c>
      <c r="BD127" s="54">
        <v>1598000000</v>
      </c>
      <c r="BE127" s="54"/>
      <c r="BF127" s="54"/>
      <c r="BG127" s="54">
        <v>3518000000</v>
      </c>
      <c r="BH127" s="36">
        <v>1276000000</v>
      </c>
      <c r="BI127" s="37"/>
      <c r="BJ127" s="37"/>
      <c r="BK127" s="38"/>
      <c r="BL127" s="49">
        <v>1503000000</v>
      </c>
      <c r="BM127" s="54"/>
      <c r="BN127" s="54"/>
      <c r="BO127" s="54"/>
      <c r="BP127" s="54"/>
      <c r="BQ127" s="54">
        <v>1503000000</v>
      </c>
      <c r="BR127" s="55">
        <v>7895000000</v>
      </c>
      <c r="BS127" s="36">
        <v>8672000000</v>
      </c>
      <c r="BT127" s="37"/>
      <c r="BU127" s="38"/>
      <c r="BV127" s="36">
        <v>4310000000</v>
      </c>
      <c r="BW127" s="37"/>
      <c r="BX127" s="37">
        <v>761000000</v>
      </c>
      <c r="BY127" s="37"/>
      <c r="BZ127" s="37"/>
      <c r="CA127" s="37"/>
      <c r="CB127" s="37"/>
      <c r="CC127" s="37"/>
      <c r="CD127" s="37"/>
      <c r="CE127" s="37"/>
      <c r="CF127" s="38">
        <v>3549000000</v>
      </c>
      <c r="CG127" s="55">
        <v>12982000000</v>
      </c>
      <c r="CH127" s="57">
        <v>20877000000</v>
      </c>
      <c r="CI127" s="49">
        <v>0</v>
      </c>
      <c r="CJ127" s="36">
        <v>10717000000</v>
      </c>
      <c r="CK127" s="37"/>
      <c r="CL127" s="37"/>
      <c r="CM127" s="38"/>
      <c r="CN127" s="54">
        <v>-152000000</v>
      </c>
      <c r="CO127" s="54">
        <v>-5177000000</v>
      </c>
      <c r="CP127" s="54">
        <v>-603000000</v>
      </c>
      <c r="CQ127" s="58">
        <v>4785000000</v>
      </c>
      <c r="CR127" s="37">
        <v>344000000</v>
      </c>
      <c r="CS127" s="56">
        <v>5129000000</v>
      </c>
      <c r="CT127" s="55">
        <v>26006000000</v>
      </c>
    </row>
    <row r="128" spans="1:98" x14ac:dyDescent="0.2">
      <c r="A128" s="52" t="s">
        <v>382</v>
      </c>
      <c r="B128" s="52" t="s">
        <v>383</v>
      </c>
      <c r="C128" s="52" t="str">
        <f>VLOOKUP(A128,'[1]S&amp;P 500 Wikipedia'!A:D,3,FALSE)</f>
        <v>Health Care</v>
      </c>
      <c r="D128" s="52">
        <v>352596</v>
      </c>
      <c r="E128" s="52" t="s">
        <v>16</v>
      </c>
      <c r="F128" s="52">
        <v>2019</v>
      </c>
      <c r="G128" s="52" t="s">
        <v>17</v>
      </c>
      <c r="H128" s="53">
        <v>43830</v>
      </c>
      <c r="I128" s="53">
        <v>43874</v>
      </c>
      <c r="J128" s="53">
        <v>43874</v>
      </c>
      <c r="K128" s="54">
        <v>91700000</v>
      </c>
      <c r="L128" s="54">
        <v>95300000</v>
      </c>
      <c r="M128" s="52" t="s">
        <v>384</v>
      </c>
      <c r="N128" s="36">
        <v>1533300000</v>
      </c>
      <c r="O128" s="37">
        <v>446200000</v>
      </c>
      <c r="P128" s="38">
        <v>1087100000</v>
      </c>
      <c r="Q128" s="36">
        <v>286300000</v>
      </c>
      <c r="R128" s="37">
        <v>286300000</v>
      </c>
      <c r="S128" s="38"/>
      <c r="U128" s="36">
        <v>119800000</v>
      </c>
      <c r="V128" s="37"/>
      <c r="W128" s="37"/>
      <c r="X128" s="37"/>
      <c r="Y128" s="38"/>
      <c r="Z128" s="36">
        <v>30000000</v>
      </c>
      <c r="AA128" s="55">
        <v>30000000</v>
      </c>
      <c r="AH128" s="55">
        <v>1969400000</v>
      </c>
      <c r="AI128" s="36">
        <v>321300000</v>
      </c>
      <c r="AJ128" s="37"/>
      <c r="AK128" s="38"/>
      <c r="AM128" s="37"/>
      <c r="AN128" s="37"/>
      <c r="AO128" s="38"/>
      <c r="AP128" s="49">
        <v>104300000</v>
      </c>
      <c r="AQ128" s="54"/>
      <c r="AR128" s="54">
        <v>18600000</v>
      </c>
      <c r="AS128" s="54"/>
      <c r="AT128" s="54"/>
      <c r="AU128" s="54"/>
      <c r="AV128" s="54"/>
      <c r="AW128" s="54"/>
      <c r="AX128" s="54"/>
      <c r="AY128" s="54"/>
      <c r="AZ128" s="54">
        <v>85700000</v>
      </c>
      <c r="BA128" s="55">
        <v>425600000</v>
      </c>
      <c r="BB128" s="55">
        <v>2395000000</v>
      </c>
      <c r="BC128" s="49">
        <v>344900000</v>
      </c>
      <c r="BD128" s="54">
        <v>256400000</v>
      </c>
      <c r="BE128" s="54"/>
      <c r="BF128" s="54"/>
      <c r="BG128" s="54">
        <v>88500000</v>
      </c>
      <c r="BI128" s="37"/>
      <c r="BJ128" s="37"/>
      <c r="BK128" s="38"/>
      <c r="BL128" s="49">
        <v>15300000</v>
      </c>
      <c r="BM128" s="54">
        <v>1700000</v>
      </c>
      <c r="BN128" s="54"/>
      <c r="BO128" s="54"/>
      <c r="BP128" s="54"/>
      <c r="BQ128" s="54">
        <v>13600000</v>
      </c>
      <c r="BR128" s="55">
        <v>360200000</v>
      </c>
      <c r="BS128" s="36">
        <v>1059700000</v>
      </c>
      <c r="BT128" s="37"/>
      <c r="BU128" s="38"/>
      <c r="BV128" s="36">
        <v>92500000</v>
      </c>
      <c r="BW128" s="37"/>
      <c r="BX128" s="37"/>
      <c r="BY128" s="37"/>
      <c r="BZ128" s="37"/>
      <c r="CA128" s="37"/>
      <c r="CB128" s="37"/>
      <c r="CC128" s="37"/>
      <c r="CD128" s="37"/>
      <c r="CE128" s="37"/>
      <c r="CF128" s="38">
        <v>92500000</v>
      </c>
      <c r="CG128" s="55">
        <v>1152200000</v>
      </c>
      <c r="CH128" s="57">
        <v>1512400000</v>
      </c>
      <c r="CI128" s="49">
        <v>0</v>
      </c>
      <c r="CJ128" s="36">
        <v>1676000000</v>
      </c>
      <c r="CK128" s="37"/>
      <c r="CL128" s="37"/>
      <c r="CM128" s="38"/>
      <c r="CN128" s="54">
        <v>-100000000</v>
      </c>
      <c r="CO128" s="54">
        <v>-695700000</v>
      </c>
      <c r="CP128" s="54">
        <v>2300000</v>
      </c>
      <c r="CQ128" s="58">
        <v>882600000</v>
      </c>
      <c r="CR128" s="37"/>
      <c r="CS128" s="56">
        <v>882600000</v>
      </c>
      <c r="CT128" s="55">
        <v>2395000000</v>
      </c>
    </row>
    <row r="129" spans="1:98" x14ac:dyDescent="0.2">
      <c r="A129" s="52" t="s">
        <v>442</v>
      </c>
      <c r="B129" s="52" t="s">
        <v>443</v>
      </c>
      <c r="C129" s="52" t="str">
        <f>VLOOKUP(A129,'[1]S&amp;P 500 Wikipedia'!A:D,3,FALSE)</f>
        <v>Communication Services</v>
      </c>
      <c r="D129" s="52">
        <v>372651</v>
      </c>
      <c r="E129" s="52" t="s">
        <v>16</v>
      </c>
      <c r="F129" s="52">
        <v>2019</v>
      </c>
      <c r="G129" s="52" t="s">
        <v>17</v>
      </c>
      <c r="H129" s="53">
        <v>43921</v>
      </c>
      <c r="I129" s="53">
        <v>43971</v>
      </c>
      <c r="J129" s="53">
        <v>43971</v>
      </c>
      <c r="K129" s="54">
        <v>288000000</v>
      </c>
      <c r="L129" s="54">
        <v>291000000</v>
      </c>
      <c r="M129" s="52" t="s">
        <v>444</v>
      </c>
      <c r="N129" s="36">
        <v>5735000000</v>
      </c>
      <c r="O129" s="37">
        <v>3768000000</v>
      </c>
      <c r="P129" s="38">
        <v>1967000000</v>
      </c>
      <c r="Q129" s="36">
        <v>461000000</v>
      </c>
      <c r="R129" s="37">
        <v>461000000</v>
      </c>
      <c r="S129" s="38"/>
      <c r="V129" s="37"/>
      <c r="W129" s="37"/>
      <c r="X129" s="37"/>
      <c r="Y129" s="38"/>
      <c r="Z129" s="36">
        <v>321000000</v>
      </c>
      <c r="AG129" s="56">
        <v>321000000</v>
      </c>
      <c r="AH129" s="55">
        <v>6517000000</v>
      </c>
      <c r="AI129" s="36">
        <v>449000000</v>
      </c>
      <c r="AJ129" s="37"/>
      <c r="AK129" s="38"/>
      <c r="AM129" s="37"/>
      <c r="AN129" s="37"/>
      <c r="AO129" s="38"/>
      <c r="AP129" s="49">
        <v>4146000000</v>
      </c>
      <c r="AQ129" s="54">
        <v>53000000</v>
      </c>
      <c r="AR129" s="54">
        <v>1885000000</v>
      </c>
      <c r="AS129" s="54"/>
      <c r="AT129" s="54"/>
      <c r="AU129" s="54">
        <v>1903000000</v>
      </c>
      <c r="AV129" s="54"/>
      <c r="AW129" s="54"/>
      <c r="AX129" s="54"/>
      <c r="AY129" s="54"/>
      <c r="AZ129" s="54">
        <v>305000000</v>
      </c>
      <c r="BA129" s="55">
        <v>4595000000</v>
      </c>
      <c r="BB129" s="55">
        <v>11112000000</v>
      </c>
      <c r="BC129" s="49">
        <v>1120000000</v>
      </c>
      <c r="BD129" s="54">
        <v>68000000</v>
      </c>
      <c r="BE129" s="54"/>
      <c r="BF129" s="54"/>
      <c r="BG129" s="54">
        <v>1052000000</v>
      </c>
      <c r="BH129" s="36">
        <v>599000000</v>
      </c>
      <c r="BI129" s="37"/>
      <c r="BJ129" s="37"/>
      <c r="BK129" s="38"/>
      <c r="BL129" s="49">
        <v>945000000</v>
      </c>
      <c r="BM129" s="54">
        <v>945000000</v>
      </c>
      <c r="BN129" s="54"/>
      <c r="BO129" s="54"/>
      <c r="BP129" s="54"/>
      <c r="BQ129" s="54"/>
      <c r="BR129" s="55">
        <v>2664000000</v>
      </c>
      <c r="BS129" s="36">
        <v>397000000</v>
      </c>
      <c r="BT129" s="37"/>
      <c r="BU129" s="38"/>
      <c r="BV129" s="36">
        <v>590000000</v>
      </c>
      <c r="BW129" s="37"/>
      <c r="BX129" s="37"/>
      <c r="BY129" s="37"/>
      <c r="BZ129" s="37"/>
      <c r="CA129" s="37"/>
      <c r="CB129" s="37"/>
      <c r="CC129" s="37">
        <v>1000000</v>
      </c>
      <c r="CD129" s="37"/>
      <c r="CE129" s="37"/>
      <c r="CF129" s="38">
        <v>589000000</v>
      </c>
      <c r="CG129" s="55">
        <v>987000000</v>
      </c>
      <c r="CH129" s="57">
        <v>3651000000</v>
      </c>
      <c r="CI129" s="49">
        <v>0</v>
      </c>
      <c r="CJ129" s="36">
        <v>3000000</v>
      </c>
      <c r="CK129" s="37"/>
      <c r="CL129" s="37"/>
      <c r="CM129" s="38"/>
      <c r="CN129" s="54"/>
      <c r="CO129" s="54">
        <v>7508000000</v>
      </c>
      <c r="CP129" s="54">
        <v>-50000000</v>
      </c>
      <c r="CQ129" s="58">
        <v>7461000000</v>
      </c>
      <c r="CR129" s="37"/>
      <c r="CS129" s="56">
        <v>7461000000</v>
      </c>
      <c r="CT129" s="55">
        <v>11112000000</v>
      </c>
    </row>
    <row r="130" spans="1:98" x14ac:dyDescent="0.2">
      <c r="A130" s="52" t="s">
        <v>430</v>
      </c>
      <c r="B130" s="52" t="s">
        <v>431</v>
      </c>
      <c r="C130" s="52" t="str">
        <f>VLOOKUP(A130,'[1]S&amp;P 500 Wikipedia'!A:D,3,FALSE)</f>
        <v>Consumer Discretionary</v>
      </c>
      <c r="D130" s="52">
        <v>104109</v>
      </c>
      <c r="E130" s="52" t="s">
        <v>16</v>
      </c>
      <c r="F130" s="52">
        <v>2019</v>
      </c>
      <c r="G130" s="52" t="s">
        <v>17</v>
      </c>
      <c r="H130" s="53">
        <v>43830</v>
      </c>
      <c r="I130" s="53">
        <v>43861</v>
      </c>
      <c r="J130" s="53">
        <v>43861</v>
      </c>
      <c r="K130" s="54">
        <v>806000000</v>
      </c>
      <c r="L130" s="54">
        <v>812000000</v>
      </c>
      <c r="M130" s="52" t="s">
        <v>432</v>
      </c>
      <c r="N130" s="36">
        <v>2825000000</v>
      </c>
      <c r="O130" s="37">
        <v>975000000</v>
      </c>
      <c r="P130" s="38">
        <v>1850000000</v>
      </c>
      <c r="Q130" s="36">
        <v>700000000</v>
      </c>
      <c r="R130" s="37">
        <v>700000000</v>
      </c>
      <c r="S130" s="38"/>
      <c r="V130" s="37"/>
      <c r="W130" s="37"/>
      <c r="X130" s="37"/>
      <c r="Y130" s="38"/>
      <c r="Z130" s="36">
        <v>1181000000</v>
      </c>
      <c r="AG130" s="56">
        <v>1181000000</v>
      </c>
      <c r="AH130" s="55">
        <v>4706000000</v>
      </c>
      <c r="AI130" s="36">
        <v>1510000000</v>
      </c>
      <c r="AJ130" s="37"/>
      <c r="AK130" s="38"/>
      <c r="AL130" s="36">
        <v>1316000000</v>
      </c>
      <c r="AM130" s="37"/>
      <c r="AN130" s="37"/>
      <c r="AO130" s="38"/>
      <c r="AP130" s="49">
        <v>10642000000</v>
      </c>
      <c r="AQ130" s="54">
        <v>67000000</v>
      </c>
      <c r="AR130" s="54">
        <v>5153000000</v>
      </c>
      <c r="AS130" s="54"/>
      <c r="AT130" s="54"/>
      <c r="AU130" s="54">
        <v>4377000000</v>
      </c>
      <c r="AV130" s="54"/>
      <c r="AW130" s="54"/>
      <c r="AX130" s="54"/>
      <c r="AY130" s="54"/>
      <c r="AZ130" s="54">
        <v>1045000000</v>
      </c>
      <c r="BA130" s="55">
        <v>13468000000</v>
      </c>
      <c r="BB130" s="55">
        <v>18174000000</v>
      </c>
      <c r="BC130" s="49">
        <v>482000000</v>
      </c>
      <c r="BD130" s="54">
        <v>270000000</v>
      </c>
      <c r="BE130" s="54"/>
      <c r="BF130" s="54"/>
      <c r="BG130" s="54">
        <v>212000000</v>
      </c>
      <c r="BH130" s="36">
        <v>1022000000</v>
      </c>
      <c r="BI130" s="37"/>
      <c r="BJ130" s="37"/>
      <c r="BK130" s="38"/>
      <c r="BL130" s="49">
        <v>2562000000</v>
      </c>
      <c r="BM130" s="54">
        <v>158000000</v>
      </c>
      <c r="BN130" s="54"/>
      <c r="BO130" s="54"/>
      <c r="BP130" s="54"/>
      <c r="BQ130" s="54">
        <v>2404000000</v>
      </c>
      <c r="BR130" s="55">
        <v>4066000000</v>
      </c>
      <c r="BS130" s="36">
        <v>6738000000</v>
      </c>
      <c r="BT130" s="37"/>
      <c r="BU130" s="38"/>
      <c r="BV130" s="36">
        <v>4500000000</v>
      </c>
      <c r="BW130" s="37"/>
      <c r="BX130" s="37"/>
      <c r="BY130" s="37"/>
      <c r="BZ130" s="37"/>
      <c r="CA130" s="37"/>
      <c r="CB130" s="37"/>
      <c r="CC130" s="37">
        <v>2646000000</v>
      </c>
      <c r="CD130" s="37"/>
      <c r="CE130" s="37"/>
      <c r="CF130" s="38">
        <v>1854000000</v>
      </c>
      <c r="CG130" s="55">
        <v>11238000000</v>
      </c>
      <c r="CH130" s="57">
        <v>15304000000</v>
      </c>
      <c r="CJ130" s="36">
        <v>16128000000</v>
      </c>
      <c r="CK130" s="37"/>
      <c r="CL130" s="37"/>
      <c r="CM130" s="38"/>
      <c r="CN130" s="54">
        <v>-31396000000</v>
      </c>
      <c r="CO130" s="54">
        <v>17754000000</v>
      </c>
      <c r="CP130" s="54">
        <v>384000000</v>
      </c>
      <c r="CQ130" s="58">
        <v>2870000000</v>
      </c>
      <c r="CR130" s="37"/>
      <c r="CS130" s="56">
        <v>2870000000</v>
      </c>
      <c r="CT130" s="55">
        <v>18174000000</v>
      </c>
    </row>
    <row r="131" spans="1:98" x14ac:dyDescent="0.2">
      <c r="A131" s="52" t="s">
        <v>433</v>
      </c>
      <c r="B131" s="52" t="s">
        <v>434</v>
      </c>
      <c r="C131" s="52" t="str">
        <f>VLOOKUP(A131,'[1]S&amp;P 500 Wikipedia'!A:D,3,FALSE)</f>
        <v>Materials</v>
      </c>
      <c r="D131" s="52">
        <v>378133</v>
      </c>
      <c r="E131" s="52" t="s">
        <v>16</v>
      </c>
      <c r="F131" s="52">
        <v>2019</v>
      </c>
      <c r="G131" s="52" t="s">
        <v>17</v>
      </c>
      <c r="H131" s="53">
        <v>43830</v>
      </c>
      <c r="I131" s="53">
        <v>43889</v>
      </c>
      <c r="J131" s="53">
        <v>43889</v>
      </c>
      <c r="K131" s="54">
        <v>288500000</v>
      </c>
      <c r="L131" s="54">
        <v>292800000</v>
      </c>
      <c r="M131" s="52" t="s">
        <v>435</v>
      </c>
      <c r="N131" s="36">
        <v>186400000</v>
      </c>
      <c r="O131" s="37">
        <v>186400000</v>
      </c>
      <c r="P131" s="38"/>
      <c r="Q131" s="36">
        <v>2796500000</v>
      </c>
      <c r="R131" s="37">
        <v>2796500000</v>
      </c>
      <c r="S131" s="38"/>
      <c r="U131" s="36">
        <v>1505600000</v>
      </c>
      <c r="V131" s="37"/>
      <c r="W131" s="37"/>
      <c r="X131" s="37"/>
      <c r="Y131" s="38"/>
      <c r="Z131" s="36">
        <v>339900000</v>
      </c>
      <c r="AG131" s="56">
        <v>339900000</v>
      </c>
      <c r="AH131" s="55">
        <v>4828400000</v>
      </c>
      <c r="AI131" s="36">
        <v>3954900000</v>
      </c>
      <c r="AJ131" s="37"/>
      <c r="AK131" s="38"/>
      <c r="AM131" s="37"/>
      <c r="AN131" s="37"/>
      <c r="AO131" s="38"/>
      <c r="AP131" s="49">
        <v>12085800000</v>
      </c>
      <c r="AQ131" s="54"/>
      <c r="AR131" s="54">
        <v>7251700000</v>
      </c>
      <c r="AS131" s="54">
        <v>3672500000</v>
      </c>
      <c r="AT131" s="54"/>
      <c r="AU131" s="54"/>
      <c r="AV131" s="54"/>
      <c r="AW131" s="54"/>
      <c r="AX131" s="54"/>
      <c r="AY131" s="54"/>
      <c r="AZ131" s="54">
        <v>1161600000</v>
      </c>
      <c r="BA131" s="55">
        <v>16040700000</v>
      </c>
      <c r="BB131" s="55">
        <v>20869100000</v>
      </c>
      <c r="BC131" s="49">
        <v>1427100000</v>
      </c>
      <c r="BD131" s="54">
        <v>1284300000</v>
      </c>
      <c r="BE131" s="54">
        <v>142800000</v>
      </c>
      <c r="BF131" s="54"/>
      <c r="BG131" s="54"/>
      <c r="BH131" s="36">
        <v>380600000</v>
      </c>
      <c r="BI131" s="37"/>
      <c r="BJ131" s="37"/>
      <c r="BK131" s="38"/>
      <c r="BL131" s="49">
        <v>1822900000</v>
      </c>
      <c r="BM131" s="54"/>
      <c r="BN131" s="54"/>
      <c r="BO131" s="54"/>
      <c r="BP131" s="54"/>
      <c r="BQ131" s="54">
        <v>1822900000</v>
      </c>
      <c r="BR131" s="55">
        <v>3630600000</v>
      </c>
      <c r="BS131" s="36">
        <v>5973500000</v>
      </c>
      <c r="BT131" s="37"/>
      <c r="BU131" s="38"/>
      <c r="BV131" s="36">
        <v>2539200000</v>
      </c>
      <c r="BW131" s="37"/>
      <c r="BX131" s="37">
        <v>1088000000</v>
      </c>
      <c r="BY131" s="37"/>
      <c r="BZ131" s="37"/>
      <c r="CA131" s="37"/>
      <c r="CB131" s="37"/>
      <c r="CC131" s="37">
        <v>740400000</v>
      </c>
      <c r="CD131" s="37"/>
      <c r="CE131" s="37"/>
      <c r="CF131" s="38">
        <v>710800000</v>
      </c>
      <c r="CG131" s="55">
        <v>8512700000</v>
      </c>
      <c r="CH131" s="57">
        <v>12143300000</v>
      </c>
      <c r="CJ131" s="36">
        <v>6266700000</v>
      </c>
      <c r="CK131" s="37"/>
      <c r="CL131" s="37"/>
      <c r="CM131" s="38"/>
      <c r="CN131" s="54">
        <v>-5485400000</v>
      </c>
      <c r="CO131" s="54">
        <v>9993700000</v>
      </c>
      <c r="CP131" s="54">
        <v>-2089700000</v>
      </c>
      <c r="CQ131" s="58">
        <v>8685300000</v>
      </c>
      <c r="CR131" s="37">
        <v>40500000</v>
      </c>
      <c r="CS131" s="56">
        <v>8725800000</v>
      </c>
      <c r="CT131" s="55">
        <v>20869100000</v>
      </c>
    </row>
    <row r="132" spans="1:98" x14ac:dyDescent="0.2">
      <c r="A132" s="52" t="s">
        <v>331</v>
      </c>
      <c r="B132" s="52" t="s">
        <v>332</v>
      </c>
      <c r="C132" s="52" t="str">
        <f>VLOOKUP(A132,'[1]S&amp;P 500 Wikipedia'!A:D,3,FALSE)</f>
        <v>Utilities</v>
      </c>
      <c r="D132" s="52">
        <v>378121</v>
      </c>
      <c r="E132" s="52" t="s">
        <v>16</v>
      </c>
      <c r="F132" s="52">
        <v>2019</v>
      </c>
      <c r="G132" s="52" t="s">
        <v>17</v>
      </c>
      <c r="H132" s="53">
        <v>43830</v>
      </c>
      <c r="I132" s="53">
        <v>43881</v>
      </c>
      <c r="J132" s="53">
        <v>43881</v>
      </c>
      <c r="K132" s="54">
        <v>331000000</v>
      </c>
      <c r="L132" s="54">
        <v>332200000</v>
      </c>
      <c r="M132" s="52" t="s">
        <v>333</v>
      </c>
      <c r="N132" s="36">
        <v>981000000</v>
      </c>
      <c r="O132" s="37">
        <v>981000000</v>
      </c>
      <c r="P132" s="38"/>
      <c r="Q132" s="36">
        <v>1236000000</v>
      </c>
      <c r="R132" s="37">
        <v>1236000000</v>
      </c>
      <c r="S132" s="38"/>
      <c r="V132" s="37"/>
      <c r="W132" s="37"/>
      <c r="X132" s="37"/>
      <c r="Y132" s="38"/>
      <c r="Z132" s="36">
        <v>2055000000</v>
      </c>
      <c r="AA132" s="55">
        <v>260000000</v>
      </c>
      <c r="AE132" s="55">
        <v>20000000</v>
      </c>
      <c r="AG132" s="56">
        <v>1775000000</v>
      </c>
      <c r="AH132" s="55">
        <v>4272000000</v>
      </c>
      <c r="AI132" s="36">
        <v>43889000000</v>
      </c>
      <c r="AJ132" s="37">
        <v>54211000000</v>
      </c>
      <c r="AK132" s="38">
        <v>-10322000000</v>
      </c>
      <c r="AL132" s="36">
        <v>2065000000</v>
      </c>
      <c r="AM132" s="37"/>
      <c r="AN132" s="37"/>
      <c r="AO132" s="38"/>
      <c r="AP132" s="49">
        <v>7853000000</v>
      </c>
      <c r="AQ132" s="54">
        <v>1557000000</v>
      </c>
      <c r="AR132" s="54">
        <v>446000000</v>
      </c>
      <c r="AS132" s="54"/>
      <c r="AT132" s="54"/>
      <c r="AU132" s="54"/>
      <c r="AV132" s="54"/>
      <c r="AW132" s="54"/>
      <c r="AX132" s="54"/>
      <c r="AY132" s="54"/>
      <c r="AZ132" s="54">
        <v>5850000000</v>
      </c>
      <c r="BA132" s="55">
        <v>53807000000</v>
      </c>
      <c r="BB132" s="55">
        <v>58079000000</v>
      </c>
      <c r="BC132" s="49">
        <v>1419000000</v>
      </c>
      <c r="BD132" s="54">
        <v>1164000000</v>
      </c>
      <c r="BE132" s="54"/>
      <c r="BF132" s="54"/>
      <c r="BG132" s="54">
        <v>255000000</v>
      </c>
      <c r="BH132" s="36">
        <v>1446000000</v>
      </c>
      <c r="BI132" s="37">
        <v>0</v>
      </c>
      <c r="BJ132" s="37"/>
      <c r="BK132" s="38">
        <v>1446000000</v>
      </c>
      <c r="BL132" s="49">
        <v>3422000000</v>
      </c>
      <c r="BM132" s="54">
        <v>346000000</v>
      </c>
      <c r="BN132" s="54">
        <v>123000000</v>
      </c>
      <c r="BO132" s="54">
        <v>76000000</v>
      </c>
      <c r="BP132" s="54"/>
      <c r="BQ132" s="54">
        <v>2877000000</v>
      </c>
      <c r="BR132" s="55">
        <v>6287000000</v>
      </c>
      <c r="BS132" s="36">
        <v>18527000000</v>
      </c>
      <c r="BT132" s="37">
        <v>18527000000</v>
      </c>
      <c r="BU132" s="38"/>
      <c r="BV132" s="36">
        <v>15052000000</v>
      </c>
      <c r="BW132" s="37"/>
      <c r="BX132" s="37">
        <v>1516000000</v>
      </c>
      <c r="BY132" s="37"/>
      <c r="BZ132" s="37"/>
      <c r="CA132" s="37"/>
      <c r="CB132" s="37"/>
      <c r="CC132" s="37">
        <v>6227000000</v>
      </c>
      <c r="CD132" s="37">
        <v>105000000</v>
      </c>
      <c r="CE132" s="37"/>
      <c r="CF132" s="38">
        <v>7204000000</v>
      </c>
      <c r="CG132" s="55">
        <v>33579000000</v>
      </c>
      <c r="CH132" s="57">
        <v>39866000000</v>
      </c>
      <c r="CJ132" s="36">
        <v>18022000000</v>
      </c>
      <c r="CK132" s="37">
        <v>18022000000</v>
      </c>
      <c r="CL132" s="37"/>
      <c r="CM132" s="38"/>
      <c r="CN132" s="54"/>
      <c r="CO132" s="54"/>
      <c r="CP132" s="54"/>
      <c r="CQ132" s="58">
        <v>18022000000</v>
      </c>
      <c r="CR132" s="37">
        <v>191000000</v>
      </c>
      <c r="CS132" s="56">
        <v>18213000000</v>
      </c>
      <c r="CT132" s="55">
        <v>58079000000</v>
      </c>
    </row>
    <row r="133" spans="1:98" x14ac:dyDescent="0.2">
      <c r="A133" s="52" t="s">
        <v>454</v>
      </c>
      <c r="B133" s="52" t="s">
        <v>455</v>
      </c>
      <c r="C133" s="52" t="str">
        <f>VLOOKUP(A133,'[1]S&amp;P 500 Wikipedia'!A:D,3,FALSE)</f>
        <v>Industrials</v>
      </c>
      <c r="D133" s="52">
        <v>378137</v>
      </c>
      <c r="E133" s="52" t="s">
        <v>16</v>
      </c>
      <c r="F133" s="52">
        <v>2019</v>
      </c>
      <c r="G133" s="52" t="s">
        <v>17</v>
      </c>
      <c r="H133" s="53">
        <v>43830</v>
      </c>
      <c r="I133" s="53">
        <v>43881</v>
      </c>
      <c r="J133" s="53">
        <v>43881</v>
      </c>
      <c r="K133" s="54">
        <v>121100000</v>
      </c>
      <c r="L133" s="54">
        <v>122100000</v>
      </c>
      <c r="M133" s="52" t="s">
        <v>456</v>
      </c>
      <c r="N133" s="36">
        <v>401300000</v>
      </c>
      <c r="O133" s="37">
        <v>401300000</v>
      </c>
      <c r="P133" s="38"/>
      <c r="Q133" s="36">
        <v>532100000</v>
      </c>
      <c r="R133" s="37">
        <v>532100000</v>
      </c>
      <c r="S133" s="38"/>
      <c r="V133" s="37"/>
      <c r="W133" s="37"/>
      <c r="X133" s="37"/>
      <c r="Y133" s="38"/>
      <c r="Z133" s="36">
        <v>276000000</v>
      </c>
      <c r="AA133" s="55">
        <v>88100000</v>
      </c>
      <c r="AG133" s="56">
        <v>187900000</v>
      </c>
      <c r="AH133" s="55">
        <v>1209400000</v>
      </c>
      <c r="AI133" s="36">
        <v>947600000</v>
      </c>
      <c r="AJ133" s="37">
        <v>1540800000</v>
      </c>
      <c r="AK133" s="38">
        <v>-593200000</v>
      </c>
      <c r="AM133" s="37"/>
      <c r="AN133" s="37"/>
      <c r="AO133" s="38"/>
      <c r="AP133" s="49">
        <v>5752000000</v>
      </c>
      <c r="AQ133" s="54">
        <v>1139500000</v>
      </c>
      <c r="AR133" s="54">
        <v>4308300000</v>
      </c>
      <c r="AS133" s="54"/>
      <c r="AT133" s="54"/>
      <c r="AU133" s="54"/>
      <c r="AV133" s="54"/>
      <c r="AW133" s="54"/>
      <c r="AX133" s="54"/>
      <c r="AY133" s="54"/>
      <c r="AZ133" s="54">
        <v>304200000</v>
      </c>
      <c r="BA133" s="55">
        <v>6699600000</v>
      </c>
      <c r="BB133" s="55">
        <v>7909000000</v>
      </c>
      <c r="BC133" s="49">
        <v>467900000</v>
      </c>
      <c r="BD133" s="54">
        <v>148300000</v>
      </c>
      <c r="BE133" s="54"/>
      <c r="BF133" s="54"/>
      <c r="BG133" s="54">
        <v>319600000</v>
      </c>
      <c r="BH133" s="36">
        <v>3100000</v>
      </c>
      <c r="BI133" s="37"/>
      <c r="BJ133" s="37"/>
      <c r="BK133" s="38"/>
      <c r="BL133" s="49">
        <v>888100000</v>
      </c>
      <c r="BM133" s="54">
        <v>104000000</v>
      </c>
      <c r="BN133" s="54"/>
      <c r="BO133" s="54"/>
      <c r="BP133" s="54"/>
      <c r="BQ133" s="54">
        <v>784100000</v>
      </c>
      <c r="BR133" s="55">
        <v>1359100000</v>
      </c>
      <c r="BS133" s="36">
        <v>3379500000</v>
      </c>
      <c r="BT133" s="37"/>
      <c r="BU133" s="38"/>
      <c r="BV133" s="36">
        <v>547500000</v>
      </c>
      <c r="BW133" s="37"/>
      <c r="BX133" s="37">
        <v>118900000</v>
      </c>
      <c r="BY133" s="37"/>
      <c r="BZ133" s="37"/>
      <c r="CA133" s="37"/>
      <c r="CB133" s="37"/>
      <c r="CC133" s="37">
        <v>248000000</v>
      </c>
      <c r="CD133" s="37"/>
      <c r="CE133" s="37"/>
      <c r="CF133" s="38">
        <v>180600000</v>
      </c>
      <c r="CG133" s="55">
        <v>3927000000</v>
      </c>
      <c r="CH133" s="57">
        <v>5286100000</v>
      </c>
      <c r="CI133" s="49">
        <v>0</v>
      </c>
      <c r="CJ133" s="36">
        <v>1635800000</v>
      </c>
      <c r="CK133" s="37"/>
      <c r="CL133" s="37"/>
      <c r="CM133" s="38"/>
      <c r="CN133" s="54">
        <v>-2557400000</v>
      </c>
      <c r="CO133" s="54">
        <v>4131800000</v>
      </c>
      <c r="CP133" s="54">
        <v>-631600000</v>
      </c>
      <c r="CQ133" s="58">
        <v>2578600000</v>
      </c>
      <c r="CR133" s="37">
        <v>44300000</v>
      </c>
      <c r="CS133" s="56">
        <v>2622900000</v>
      </c>
      <c r="CT133" s="55">
        <v>7909000000</v>
      </c>
    </row>
    <row r="134" spans="1:98" x14ac:dyDescent="0.2">
      <c r="A134" s="52" t="s">
        <v>436</v>
      </c>
      <c r="B134" s="52" t="s">
        <v>437</v>
      </c>
      <c r="C134" s="52" t="str">
        <f>VLOOKUP(A134,'[1]S&amp;P 500 Wikipedia'!A:D,3,FALSE)</f>
        <v>Utilities</v>
      </c>
      <c r="D134" s="52">
        <v>378134</v>
      </c>
      <c r="E134" s="52" t="s">
        <v>16</v>
      </c>
      <c r="F134" s="52">
        <v>2019</v>
      </c>
      <c r="G134" s="52" t="s">
        <v>17</v>
      </c>
      <c r="H134" s="53">
        <v>43830</v>
      </c>
      <c r="I134" s="53">
        <v>43888</v>
      </c>
      <c r="J134" s="53">
        <v>43888</v>
      </c>
      <c r="K134" s="54">
        <v>361000000</v>
      </c>
      <c r="L134" s="54">
        <v>361000000</v>
      </c>
      <c r="M134" s="52" t="s">
        <v>438</v>
      </c>
      <c r="N134" s="36">
        <v>68000000</v>
      </c>
      <c r="O134" s="37">
        <v>68000000</v>
      </c>
      <c r="P134" s="38"/>
      <c r="Q134" s="36">
        <v>788000000</v>
      </c>
      <c r="R134" s="37">
        <v>788000000</v>
      </c>
      <c r="S134" s="38"/>
      <c r="T134" s="55">
        <v>488000000</v>
      </c>
      <c r="U134" s="36">
        <v>364000000</v>
      </c>
      <c r="V134" s="37"/>
      <c r="W134" s="37"/>
      <c r="X134" s="37"/>
      <c r="Y134" s="38"/>
      <c r="Z134" s="36">
        <v>1852000000</v>
      </c>
      <c r="AA134" s="55">
        <v>214000000</v>
      </c>
      <c r="AB134" s="55">
        <v>81000000</v>
      </c>
      <c r="AE134" s="55">
        <v>118000000</v>
      </c>
      <c r="AG134" s="56">
        <v>1439000000</v>
      </c>
      <c r="AH134" s="55">
        <v>3560000000</v>
      </c>
      <c r="AI134" s="36">
        <v>44285000000</v>
      </c>
      <c r="AJ134" s="37"/>
      <c r="AK134" s="38"/>
      <c r="AM134" s="37"/>
      <c r="AN134" s="37"/>
      <c r="AO134" s="38"/>
      <c r="AP134" s="49">
        <v>16537000000</v>
      </c>
      <c r="AQ134" s="54"/>
      <c r="AR134" s="54"/>
      <c r="AS134" s="54"/>
      <c r="AT134" s="54"/>
      <c r="AU134" s="54"/>
      <c r="AV134" s="54"/>
      <c r="AW134" s="54"/>
      <c r="AX134" s="54"/>
      <c r="AY134" s="54"/>
      <c r="AZ134" s="54">
        <v>16537000000</v>
      </c>
      <c r="BA134" s="55">
        <v>60822000000</v>
      </c>
      <c r="BB134" s="55">
        <v>64382000000</v>
      </c>
      <c r="BC134" s="49">
        <v>1752000000</v>
      </c>
      <c r="BD134" s="54">
        <v>1752000000</v>
      </c>
      <c r="BE134" s="54"/>
      <c r="BF134" s="54"/>
      <c r="BG134" s="54"/>
      <c r="BH134" s="36">
        <v>1029000000</v>
      </c>
      <c r="BI134" s="37"/>
      <c r="BJ134" s="37"/>
      <c r="BK134" s="38"/>
      <c r="BL134" s="49">
        <v>2742000000</v>
      </c>
      <c r="BM134" s="54"/>
      <c r="BN134" s="54"/>
      <c r="BO134" s="54"/>
      <c r="BP134" s="54"/>
      <c r="BQ134" s="54">
        <v>2742000000</v>
      </c>
      <c r="BR134" s="55">
        <v>5523000000</v>
      </c>
      <c r="BS134" s="36">
        <v>17864000000</v>
      </c>
      <c r="BT134" s="37"/>
      <c r="BU134" s="38"/>
      <c r="BV134" s="36">
        <v>25499000000</v>
      </c>
      <c r="BW134" s="37"/>
      <c r="BX134" s="37">
        <v>674000000</v>
      </c>
      <c r="BY134" s="37"/>
      <c r="BZ134" s="37"/>
      <c r="CA134" s="37"/>
      <c r="CB134" s="37"/>
      <c r="CC134" s="37">
        <v>5078000000</v>
      </c>
      <c r="CD134" s="37"/>
      <c r="CE134" s="37"/>
      <c r="CF134" s="38">
        <v>19747000000</v>
      </c>
      <c r="CG134" s="55">
        <v>43363000000</v>
      </c>
      <c r="CH134" s="57">
        <v>48886000000</v>
      </c>
      <c r="CJ134" s="36">
        <v>4990000000</v>
      </c>
      <c r="CK134" s="37"/>
      <c r="CL134" s="37"/>
      <c r="CM134" s="38"/>
      <c r="CN134" s="54"/>
      <c r="CO134" s="54">
        <v>8382000000</v>
      </c>
      <c r="CP134" s="54">
        <v>-69000000</v>
      </c>
      <c r="CQ134" s="58">
        <v>13303000000</v>
      </c>
      <c r="CR134" s="37">
        <v>2193000000</v>
      </c>
      <c r="CS134" s="56">
        <v>15496000000</v>
      </c>
      <c r="CT134" s="55">
        <v>64382000000</v>
      </c>
    </row>
    <row r="135" spans="1:98" x14ac:dyDescent="0.2">
      <c r="A135" s="52" t="s">
        <v>466</v>
      </c>
      <c r="B135" s="52" t="s">
        <v>467</v>
      </c>
      <c r="C135" s="52" t="str">
        <f>VLOOKUP(A135,'[1]S&amp;P 500 Wikipedia'!A:D,3,FALSE)</f>
        <v>Consumer Staples</v>
      </c>
      <c r="D135" s="52">
        <v>172930</v>
      </c>
      <c r="E135" s="52" t="s">
        <v>16</v>
      </c>
      <c r="F135" s="52">
        <v>2020</v>
      </c>
      <c r="G135" s="52" t="s">
        <v>17</v>
      </c>
      <c r="H135" s="53">
        <v>44012</v>
      </c>
      <c r="I135" s="53">
        <v>44071</v>
      </c>
      <c r="J135" s="53">
        <v>44071</v>
      </c>
      <c r="K135" s="54">
        <v>360600000</v>
      </c>
      <c r="L135" s="54">
        <v>372100000</v>
      </c>
      <c r="M135" s="52" t="s">
        <v>468</v>
      </c>
      <c r="N135" s="36">
        <v>5022000000</v>
      </c>
      <c r="O135" s="37">
        <v>5022000000</v>
      </c>
      <c r="P135" s="38"/>
      <c r="Q135" s="36">
        <v>1194000000</v>
      </c>
      <c r="R135" s="37">
        <v>1194000000</v>
      </c>
      <c r="S135" s="38"/>
      <c r="U135" s="36">
        <v>2062000000</v>
      </c>
      <c r="V135" s="37"/>
      <c r="W135" s="37"/>
      <c r="X135" s="37"/>
      <c r="Y135" s="38"/>
      <c r="Z135" s="36">
        <v>614000000</v>
      </c>
      <c r="AA135" s="55">
        <v>614000000</v>
      </c>
      <c r="AH135" s="55">
        <v>8892000000</v>
      </c>
      <c r="AI135" s="36">
        <v>2055000000</v>
      </c>
      <c r="AJ135" s="37"/>
      <c r="AK135" s="38"/>
      <c r="AM135" s="37"/>
      <c r="AN135" s="37"/>
      <c r="AO135" s="38"/>
      <c r="AP135" s="49">
        <v>6834000000</v>
      </c>
      <c r="AQ135" s="54"/>
      <c r="AR135" s="54">
        <v>1401000000</v>
      </c>
      <c r="AS135" s="54">
        <v>2338000000</v>
      </c>
      <c r="AT135" s="54"/>
      <c r="AU135" s="54"/>
      <c r="AV135" s="54"/>
      <c r="AW135" s="54"/>
      <c r="AX135" s="54"/>
      <c r="AY135" s="54"/>
      <c r="AZ135" s="54">
        <v>3095000000</v>
      </c>
      <c r="BA135" s="55">
        <v>8889000000</v>
      </c>
      <c r="BB135" s="55">
        <v>17781000000</v>
      </c>
      <c r="BC135" s="49">
        <v>3582000000</v>
      </c>
      <c r="BD135" s="54">
        <v>1177000000</v>
      </c>
      <c r="BE135" s="54"/>
      <c r="BF135" s="54"/>
      <c r="BG135" s="54">
        <v>2405000000</v>
      </c>
      <c r="BH135" s="36">
        <v>1222000000</v>
      </c>
      <c r="BI135" s="37"/>
      <c r="BJ135" s="37"/>
      <c r="BK135" s="38"/>
      <c r="BL135" s="49">
        <v>375000000</v>
      </c>
      <c r="BM135" s="54"/>
      <c r="BN135" s="54"/>
      <c r="BO135" s="54"/>
      <c r="BP135" s="54"/>
      <c r="BQ135" s="54">
        <v>375000000</v>
      </c>
      <c r="BR135" s="55">
        <v>5179000000</v>
      </c>
      <c r="BS135" s="36">
        <v>4914000000</v>
      </c>
      <c r="BT135" s="37"/>
      <c r="BU135" s="38"/>
      <c r="BV135" s="36">
        <v>3726000000</v>
      </c>
      <c r="BW135" s="37"/>
      <c r="BX135" s="37"/>
      <c r="BY135" s="37"/>
      <c r="BZ135" s="37"/>
      <c r="CA135" s="37"/>
      <c r="CB135" s="37"/>
      <c r="CC135" s="37"/>
      <c r="CD135" s="37"/>
      <c r="CE135" s="37"/>
      <c r="CF135" s="38">
        <v>3726000000</v>
      </c>
      <c r="CG135" s="55">
        <v>8640000000</v>
      </c>
      <c r="CH135" s="57">
        <v>13819000000</v>
      </c>
      <c r="CJ135" s="36">
        <v>4796000000</v>
      </c>
      <c r="CK135" s="37">
        <v>6000000</v>
      </c>
      <c r="CL135" s="37">
        <v>4790000000</v>
      </c>
      <c r="CM135" s="38"/>
      <c r="CN135" s="54">
        <v>-10330000000</v>
      </c>
      <c r="CO135" s="54">
        <v>10134000000</v>
      </c>
      <c r="CP135" s="54">
        <v>-665000000</v>
      </c>
      <c r="CQ135" s="58">
        <v>3935000000</v>
      </c>
      <c r="CR135" s="37">
        <v>27000000</v>
      </c>
      <c r="CS135" s="56">
        <v>3962000000</v>
      </c>
      <c r="CT135" s="55">
        <v>17781000000</v>
      </c>
    </row>
    <row r="136" spans="1:98" x14ac:dyDescent="0.2">
      <c r="A136" s="52" t="s">
        <v>424</v>
      </c>
      <c r="B136" s="52" t="s">
        <v>425</v>
      </c>
      <c r="C136" s="52" t="str">
        <f>VLOOKUP(A136,'[1]S&amp;P 500 Wikipedia'!A:D,3,FALSE)</f>
        <v>Materials</v>
      </c>
      <c r="D136" s="52">
        <v>122948</v>
      </c>
      <c r="E136" s="52" t="s">
        <v>16</v>
      </c>
      <c r="F136" s="52">
        <v>2019</v>
      </c>
      <c r="G136" s="52" t="s">
        <v>17</v>
      </c>
      <c r="H136" s="53">
        <v>43830</v>
      </c>
      <c r="I136" s="53">
        <v>43887</v>
      </c>
      <c r="J136" s="53">
        <v>43887</v>
      </c>
      <c r="K136" s="54">
        <v>136000000</v>
      </c>
      <c r="L136" s="54">
        <v>137000000</v>
      </c>
      <c r="M136" s="52" t="s">
        <v>426</v>
      </c>
      <c r="N136" s="36">
        <v>204000000</v>
      </c>
      <c r="O136" s="37">
        <v>204000000</v>
      </c>
      <c r="P136" s="38"/>
      <c r="Q136" s="36">
        <v>980000000</v>
      </c>
      <c r="R136" s="37">
        <v>980000000</v>
      </c>
      <c r="S136" s="38"/>
      <c r="U136" s="36">
        <v>1662000000</v>
      </c>
      <c r="V136" s="37"/>
      <c r="W136" s="37"/>
      <c r="X136" s="37"/>
      <c r="Y136" s="38"/>
      <c r="Z136" s="36">
        <v>475000000</v>
      </c>
      <c r="AG136" s="56">
        <v>475000000</v>
      </c>
      <c r="AH136" s="55">
        <v>3321000000</v>
      </c>
      <c r="AI136" s="36">
        <v>5571000000</v>
      </c>
      <c r="AJ136" s="37">
        <v>12904000000</v>
      </c>
      <c r="AK136" s="38">
        <v>-7333000000</v>
      </c>
      <c r="AM136" s="37"/>
      <c r="AN136" s="37"/>
      <c r="AO136" s="38"/>
      <c r="AP136" s="49">
        <v>7116000000</v>
      </c>
      <c r="AQ136" s="54">
        <v>2011000000</v>
      </c>
      <c r="AR136" s="54">
        <v>4431000000</v>
      </c>
      <c r="AS136" s="54"/>
      <c r="AT136" s="54"/>
      <c r="AU136" s="54"/>
      <c r="AV136" s="54"/>
      <c r="AW136" s="54"/>
      <c r="AX136" s="54"/>
      <c r="AY136" s="54"/>
      <c r="AZ136" s="54">
        <v>674000000</v>
      </c>
      <c r="BA136" s="55">
        <v>12687000000</v>
      </c>
      <c r="BB136" s="55">
        <v>16008000000</v>
      </c>
      <c r="BC136" s="49">
        <v>1618000000</v>
      </c>
      <c r="BD136" s="54"/>
      <c r="BE136" s="54"/>
      <c r="BF136" s="54"/>
      <c r="BG136" s="54">
        <v>1618000000</v>
      </c>
      <c r="BH136" s="36">
        <v>171000000</v>
      </c>
      <c r="BI136" s="37"/>
      <c r="BJ136" s="37"/>
      <c r="BK136" s="38"/>
      <c r="BM136" s="54"/>
      <c r="BN136" s="54"/>
      <c r="BO136" s="54"/>
      <c r="BP136" s="54"/>
      <c r="BQ136" s="54"/>
      <c r="BR136" s="55">
        <v>1789000000</v>
      </c>
      <c r="BS136" s="36">
        <v>5611000000</v>
      </c>
      <c r="BT136" s="37"/>
      <c r="BU136" s="38"/>
      <c r="BV136" s="36">
        <v>2576000000</v>
      </c>
      <c r="BW136" s="37"/>
      <c r="BX136" s="37"/>
      <c r="BY136" s="37"/>
      <c r="BZ136" s="37"/>
      <c r="CA136" s="37"/>
      <c r="CB136" s="37"/>
      <c r="CC136" s="37">
        <v>915000000</v>
      </c>
      <c r="CD136" s="37"/>
      <c r="CE136" s="37"/>
      <c r="CF136" s="38">
        <v>1661000000</v>
      </c>
      <c r="CG136" s="55">
        <v>8187000000</v>
      </c>
      <c r="CH136" s="57">
        <v>9976000000</v>
      </c>
      <c r="CJ136" s="36">
        <v>2107000000</v>
      </c>
      <c r="CK136" s="37"/>
      <c r="CL136" s="37"/>
      <c r="CM136" s="38"/>
      <c r="CN136" s="54">
        <v>-3900000000</v>
      </c>
      <c r="CO136" s="54">
        <v>7965000000</v>
      </c>
      <c r="CP136" s="54">
        <v>-214000000</v>
      </c>
      <c r="CQ136" s="58">
        <v>5958000000</v>
      </c>
      <c r="CR136" s="37">
        <v>74000000</v>
      </c>
      <c r="CS136" s="56">
        <v>6032000000</v>
      </c>
      <c r="CT136" s="55">
        <v>16008000000</v>
      </c>
    </row>
    <row r="137" spans="1:98" x14ac:dyDescent="0.2">
      <c r="A137" s="52" t="s">
        <v>445</v>
      </c>
      <c r="B137" s="52" t="s">
        <v>446</v>
      </c>
      <c r="C137" s="52" t="str">
        <f>VLOOKUP(A137,'[1]S&amp;P 500 Wikipedia'!A:D,3,FALSE)</f>
        <v>Industrials</v>
      </c>
      <c r="D137" s="52">
        <v>255983</v>
      </c>
      <c r="E137" s="52" t="s">
        <v>16</v>
      </c>
      <c r="F137" s="52">
        <v>2019</v>
      </c>
      <c r="G137" s="52" t="s">
        <v>17</v>
      </c>
      <c r="H137" s="53">
        <v>43738</v>
      </c>
      <c r="I137" s="53">
        <v>43787</v>
      </c>
      <c r="J137" s="53">
        <v>43787</v>
      </c>
      <c r="K137" s="54">
        <v>612600000</v>
      </c>
      <c r="L137" s="54">
        <v>617500000</v>
      </c>
      <c r="M137" s="52" t="s">
        <v>447</v>
      </c>
      <c r="N137" s="36">
        <v>1494000000</v>
      </c>
      <c r="O137" s="37">
        <v>1494000000</v>
      </c>
      <c r="P137" s="38"/>
      <c r="Q137" s="36">
        <v>2985000000</v>
      </c>
      <c r="R137" s="37">
        <v>2985000000</v>
      </c>
      <c r="S137" s="38"/>
      <c r="U137" s="36">
        <v>1880000000</v>
      </c>
      <c r="V137" s="37"/>
      <c r="W137" s="37"/>
      <c r="X137" s="37"/>
      <c r="Y137" s="38"/>
      <c r="Z137" s="36">
        <v>780000000</v>
      </c>
      <c r="AG137" s="56">
        <v>780000000</v>
      </c>
      <c r="AH137" s="55">
        <v>7139000000</v>
      </c>
      <c r="AI137" s="36">
        <v>3642000000</v>
      </c>
      <c r="AJ137" s="37"/>
      <c r="AK137" s="38"/>
      <c r="AM137" s="37"/>
      <c r="AN137" s="37"/>
      <c r="AO137" s="38"/>
      <c r="AP137" s="49">
        <v>9716000000</v>
      </c>
      <c r="AQ137" s="54"/>
      <c r="AR137" s="54">
        <v>6536000000</v>
      </c>
      <c r="AS137" s="54">
        <v>2615000000</v>
      </c>
      <c r="AT137" s="54"/>
      <c r="AU137" s="54"/>
      <c r="AV137" s="54"/>
      <c r="AW137" s="54"/>
      <c r="AX137" s="54"/>
      <c r="AY137" s="54"/>
      <c r="AZ137" s="54">
        <v>565000000</v>
      </c>
      <c r="BA137" s="55">
        <v>13358000000</v>
      </c>
      <c r="BB137" s="55">
        <v>20497000000</v>
      </c>
      <c r="BC137" s="49">
        <v>4532000000</v>
      </c>
      <c r="BD137" s="54">
        <v>1874000000</v>
      </c>
      <c r="BE137" s="54"/>
      <c r="BF137" s="54"/>
      <c r="BG137" s="54">
        <v>2658000000</v>
      </c>
      <c r="BH137" s="36">
        <v>1444000000</v>
      </c>
      <c r="BI137" s="37"/>
      <c r="BJ137" s="37"/>
      <c r="BK137" s="38"/>
      <c r="BM137" s="54"/>
      <c r="BN137" s="54"/>
      <c r="BO137" s="54"/>
      <c r="BP137" s="54"/>
      <c r="BQ137" s="54"/>
      <c r="BR137" s="55">
        <v>5976000000</v>
      </c>
      <c r="BS137" s="36">
        <v>4277000000</v>
      </c>
      <c r="BT137" s="37"/>
      <c r="BU137" s="38"/>
      <c r="BV137" s="36">
        <v>1971000000</v>
      </c>
      <c r="BW137" s="37"/>
      <c r="BX137" s="37"/>
      <c r="BY137" s="37"/>
      <c r="BZ137" s="37"/>
      <c r="CA137" s="37"/>
      <c r="CB137" s="37"/>
      <c r="CC137" s="37"/>
      <c r="CD137" s="37"/>
      <c r="CE137" s="37"/>
      <c r="CF137" s="38">
        <v>1971000000</v>
      </c>
      <c r="CG137" s="55">
        <v>6248000000</v>
      </c>
      <c r="CH137" s="57">
        <v>12224000000</v>
      </c>
      <c r="CJ137" s="36">
        <v>870000000</v>
      </c>
      <c r="CK137" s="37">
        <v>477000000</v>
      </c>
      <c r="CL137" s="37">
        <v>393000000</v>
      </c>
      <c r="CM137" s="38"/>
      <c r="CN137" s="54">
        <v>-15114000000</v>
      </c>
      <c r="CO137" s="54">
        <v>24199000000</v>
      </c>
      <c r="CP137" s="54">
        <v>-1722000000</v>
      </c>
      <c r="CQ137" s="58">
        <v>8233000000</v>
      </c>
      <c r="CR137" s="37">
        <v>40000000</v>
      </c>
      <c r="CS137" s="56">
        <v>8273000000</v>
      </c>
      <c r="CT137" s="55">
        <v>20497000000</v>
      </c>
    </row>
    <row r="138" spans="1:98" x14ac:dyDescent="0.2">
      <c r="A138" s="52" t="s">
        <v>451</v>
      </c>
      <c r="B138" s="52" t="s">
        <v>452</v>
      </c>
      <c r="C138" s="52" t="str">
        <f>VLOOKUP(A138,'[1]S&amp;P 500 Wikipedia'!A:D,3,FALSE)</f>
        <v>Energy</v>
      </c>
      <c r="D138" s="52">
        <v>100699</v>
      </c>
      <c r="E138" s="52" t="s">
        <v>16</v>
      </c>
      <c r="F138" s="52">
        <v>2019</v>
      </c>
      <c r="G138" s="52" t="s">
        <v>17</v>
      </c>
      <c r="H138" s="53">
        <v>43830</v>
      </c>
      <c r="I138" s="53">
        <v>43888</v>
      </c>
      <c r="J138" s="53">
        <v>43888</v>
      </c>
      <c r="K138" s="54">
        <v>578174000</v>
      </c>
      <c r="L138" s="54">
        <v>581368000</v>
      </c>
      <c r="M138" s="52" t="s">
        <v>453</v>
      </c>
      <c r="N138" s="36">
        <v>2027972000</v>
      </c>
      <c r="O138" s="37">
        <v>2027972000</v>
      </c>
      <c r="P138" s="38"/>
      <c r="Q138" s="36">
        <v>2001658000</v>
      </c>
      <c r="R138" s="37">
        <v>2001658000</v>
      </c>
      <c r="S138" s="38"/>
      <c r="U138" s="36">
        <v>767297000</v>
      </c>
      <c r="V138" s="37"/>
      <c r="W138" s="37"/>
      <c r="X138" s="37"/>
      <c r="Y138" s="38"/>
      <c r="Z138" s="36">
        <v>476412000</v>
      </c>
      <c r="AB138" s="55">
        <v>1299000</v>
      </c>
      <c r="AE138" s="55">
        <v>151665000</v>
      </c>
      <c r="AG138" s="56">
        <v>323448000</v>
      </c>
      <c r="AH138" s="55">
        <v>5273339000</v>
      </c>
      <c r="AI138" s="36">
        <v>30364595000</v>
      </c>
      <c r="AJ138" s="37">
        <v>67302661000</v>
      </c>
      <c r="AK138" s="38">
        <v>-36938066000</v>
      </c>
      <c r="AM138" s="37"/>
      <c r="AN138" s="37"/>
      <c r="AO138" s="38"/>
      <c r="AP138" s="49">
        <v>1486674000</v>
      </c>
      <c r="AQ138" s="54"/>
      <c r="AR138" s="54"/>
      <c r="AS138" s="54"/>
      <c r="AT138" s="54"/>
      <c r="AU138" s="54">
        <v>2363000</v>
      </c>
      <c r="AV138" s="54"/>
      <c r="AW138" s="54"/>
      <c r="AX138" s="54"/>
      <c r="AY138" s="54"/>
      <c r="AZ138" s="54">
        <v>1484311000</v>
      </c>
      <c r="BA138" s="55">
        <v>31851269000</v>
      </c>
      <c r="BB138" s="55">
        <v>37124608000</v>
      </c>
      <c r="BC138" s="49">
        <v>2850250000</v>
      </c>
      <c r="BD138" s="54">
        <v>2429127000</v>
      </c>
      <c r="BE138" s="54"/>
      <c r="BF138" s="54"/>
      <c r="BG138" s="54">
        <v>421123000</v>
      </c>
      <c r="BH138" s="36">
        <v>1014524000</v>
      </c>
      <c r="BI138" s="37"/>
      <c r="BJ138" s="37"/>
      <c r="BK138" s="38"/>
      <c r="BL138" s="49">
        <v>252849000</v>
      </c>
      <c r="BM138" s="54"/>
      <c r="BN138" s="54">
        <v>20194000</v>
      </c>
      <c r="BO138" s="54"/>
      <c r="BP138" s="54"/>
      <c r="BQ138" s="54">
        <v>232655000</v>
      </c>
      <c r="BR138" s="55">
        <v>4117623000</v>
      </c>
      <c r="BS138" s="36">
        <v>4160919000</v>
      </c>
      <c r="BT138" s="37"/>
      <c r="BU138" s="38"/>
      <c r="BV138" s="36">
        <v>7205350000</v>
      </c>
      <c r="BW138" s="37"/>
      <c r="BX138" s="37"/>
      <c r="BY138" s="37"/>
      <c r="BZ138" s="37"/>
      <c r="CA138" s="37"/>
      <c r="CB138" s="37"/>
      <c r="CC138" s="37">
        <v>5046101000</v>
      </c>
      <c r="CD138" s="37"/>
      <c r="CE138" s="37"/>
      <c r="CF138" s="38">
        <v>2159249000</v>
      </c>
      <c r="CG138" s="55">
        <v>11366269000</v>
      </c>
      <c r="CH138" s="57">
        <v>15483892000</v>
      </c>
      <c r="CJ138" s="36">
        <v>6023297000</v>
      </c>
      <c r="CK138" s="37"/>
      <c r="CL138" s="37"/>
      <c r="CM138" s="38"/>
      <c r="CN138" s="54">
        <v>-26533000</v>
      </c>
      <c r="CO138" s="54">
        <v>15648604000</v>
      </c>
      <c r="CP138" s="54">
        <v>-4652000</v>
      </c>
      <c r="CQ138" s="58">
        <v>21640716000</v>
      </c>
      <c r="CR138" s="37"/>
      <c r="CS138" s="56">
        <v>21640716000</v>
      </c>
      <c r="CT138" s="55">
        <v>37124608000</v>
      </c>
    </row>
    <row r="139" spans="1:98" x14ac:dyDescent="0.2">
      <c r="A139" s="52" t="s">
        <v>457</v>
      </c>
      <c r="B139" s="52" t="s">
        <v>458</v>
      </c>
      <c r="C139" s="52" t="str">
        <f>VLOOKUP(A139,'[1]S&amp;P 500 Wikipedia'!A:D,3,FALSE)</f>
        <v>Real Estate</v>
      </c>
      <c r="D139" s="52">
        <v>378138</v>
      </c>
      <c r="E139" s="52" t="s">
        <v>16</v>
      </c>
      <c r="F139" s="52">
        <v>2019</v>
      </c>
      <c r="G139" s="52" t="s">
        <v>17</v>
      </c>
      <c r="H139" s="53">
        <v>43830</v>
      </c>
      <c r="I139" s="53">
        <v>43882</v>
      </c>
      <c r="J139" s="53">
        <v>43882</v>
      </c>
      <c r="K139" s="54">
        <v>85335000</v>
      </c>
      <c r="L139" s="54">
        <v>86288000</v>
      </c>
      <c r="M139" s="52" t="s">
        <v>459</v>
      </c>
      <c r="N139" s="36">
        <v>1879939000</v>
      </c>
      <c r="O139" s="37">
        <v>1869577000</v>
      </c>
      <c r="P139" s="38">
        <v>10362000</v>
      </c>
      <c r="Q139" s="36">
        <v>689134000</v>
      </c>
      <c r="R139" s="37">
        <v>689134000</v>
      </c>
      <c r="S139" s="38"/>
      <c r="V139" s="37"/>
      <c r="W139" s="37"/>
      <c r="X139" s="37"/>
      <c r="Y139" s="38"/>
      <c r="Z139" s="36">
        <v>303543000</v>
      </c>
      <c r="AG139" s="56">
        <v>303543000</v>
      </c>
      <c r="AH139" s="55">
        <v>2872616000</v>
      </c>
      <c r="AI139" s="36">
        <v>12152597000</v>
      </c>
      <c r="AJ139" s="37"/>
      <c r="AK139" s="38"/>
      <c r="AM139" s="37"/>
      <c r="AN139" s="37"/>
      <c r="AO139" s="38"/>
      <c r="AP139" s="49">
        <v>8940402000</v>
      </c>
      <c r="AQ139" s="54">
        <v>2102389000</v>
      </c>
      <c r="AR139" s="54">
        <v>4781858000</v>
      </c>
      <c r="AS139" s="54"/>
      <c r="AT139" s="54"/>
      <c r="AU139" s="54"/>
      <c r="AV139" s="54"/>
      <c r="AW139" s="54"/>
      <c r="AX139" s="54"/>
      <c r="AY139" s="54"/>
      <c r="AZ139" s="54">
        <v>2056155000</v>
      </c>
      <c r="BA139" s="55">
        <v>21092999000</v>
      </c>
      <c r="BB139" s="55">
        <v>23965615000</v>
      </c>
      <c r="BC139" s="49">
        <v>1062253000</v>
      </c>
      <c r="BD139" s="54">
        <v>760718000</v>
      </c>
      <c r="BE139" s="54"/>
      <c r="BF139" s="54"/>
      <c r="BG139" s="54">
        <v>301535000</v>
      </c>
      <c r="BH139" s="36">
        <v>720827000</v>
      </c>
      <c r="BI139" s="37"/>
      <c r="BJ139" s="37"/>
      <c r="BK139" s="38"/>
      <c r="BL139" s="49">
        <v>3121321000</v>
      </c>
      <c r="BM139" s="54"/>
      <c r="BN139" s="54"/>
      <c r="BO139" s="54"/>
      <c r="BP139" s="54"/>
      <c r="BQ139" s="54">
        <v>3121321000</v>
      </c>
      <c r="BR139" s="55">
        <v>4904401000</v>
      </c>
      <c r="BS139" s="36">
        <v>9599107000</v>
      </c>
      <c r="BT139" s="37"/>
      <c r="BU139" s="38"/>
      <c r="BV139" s="36">
        <v>-3546744000</v>
      </c>
      <c r="BW139" s="37"/>
      <c r="BX139" s="37"/>
      <c r="BY139" s="37"/>
      <c r="BZ139" s="37"/>
      <c r="CA139" s="37"/>
      <c r="CB139" s="37"/>
      <c r="CC139" s="37"/>
      <c r="CD139" s="37"/>
      <c r="CE139" s="37"/>
      <c r="CF139" s="38">
        <v>-3546744000</v>
      </c>
      <c r="CG139" s="55">
        <v>6052363000</v>
      </c>
      <c r="CH139" s="57">
        <v>10956764000</v>
      </c>
      <c r="CI139" s="49">
        <v>0</v>
      </c>
      <c r="CJ139" s="36">
        <v>12696519000</v>
      </c>
      <c r="CK139" s="37"/>
      <c r="CL139" s="37"/>
      <c r="CM139" s="38"/>
      <c r="CN139" s="54">
        <v>-144256000</v>
      </c>
      <c r="CO139" s="54">
        <v>1391425000</v>
      </c>
      <c r="CP139" s="54">
        <v>-934613000</v>
      </c>
      <c r="CQ139" s="58">
        <v>13009075000</v>
      </c>
      <c r="CR139" s="37">
        <v>-224000</v>
      </c>
      <c r="CS139" s="56">
        <v>13008851000</v>
      </c>
      <c r="CT139" s="55">
        <v>23965615000</v>
      </c>
    </row>
    <row r="140" spans="1:98" x14ac:dyDescent="0.2">
      <c r="A140" s="12" t="s">
        <v>460</v>
      </c>
      <c r="B140" s="12" t="s">
        <v>461</v>
      </c>
      <c r="C140" s="52" t="str">
        <f>VLOOKUP(A140,'[1]S&amp;P 500 Wikipedia'!A:D,3,FALSE)</f>
        <v>Real Estate</v>
      </c>
      <c r="D140" s="12">
        <v>421306</v>
      </c>
      <c r="E140" s="12" t="s">
        <v>16</v>
      </c>
      <c r="F140" s="12">
        <v>2018</v>
      </c>
      <c r="G140" s="12" t="s">
        <v>17</v>
      </c>
      <c r="H140" s="63">
        <v>43465</v>
      </c>
      <c r="I140" s="63">
        <v>43517</v>
      </c>
      <c r="J140" s="63">
        <v>43591</v>
      </c>
      <c r="K140" s="64">
        <v>368450000</v>
      </c>
      <c r="L140" s="64">
        <v>384455000</v>
      </c>
      <c r="M140" s="65" t="s">
        <v>462</v>
      </c>
      <c r="N140" s="36">
        <v>47442000</v>
      </c>
      <c r="O140" s="39">
        <v>47442000</v>
      </c>
      <c r="P140" s="40"/>
      <c r="R140" s="39"/>
      <c r="S140" s="40"/>
      <c r="V140" s="39"/>
      <c r="W140" s="39"/>
      <c r="X140" s="39"/>
      <c r="Y140" s="40"/>
      <c r="Z140" s="36">
        <v>68871000</v>
      </c>
      <c r="AG140" s="56">
        <v>68871000</v>
      </c>
      <c r="AH140" s="55">
        <v>116313000</v>
      </c>
      <c r="AI140" s="36">
        <v>19814741000</v>
      </c>
      <c r="AJ140" s="39">
        <v>26511022000</v>
      </c>
      <c r="AK140" s="40">
        <v>-6696281000</v>
      </c>
      <c r="AM140" s="39"/>
      <c r="AN140" s="39"/>
      <c r="AO140" s="40"/>
      <c r="AP140" s="49">
        <v>463155000</v>
      </c>
      <c r="AQ140" s="64"/>
      <c r="AR140" s="64"/>
      <c r="AS140" s="64"/>
      <c r="AT140" s="64"/>
      <c r="AU140" s="64"/>
      <c r="AV140" s="64"/>
      <c r="AW140" s="64"/>
      <c r="AX140" s="64"/>
      <c r="AY140" s="64">
        <v>58349000</v>
      </c>
      <c r="AZ140" s="64">
        <v>404806000</v>
      </c>
      <c r="BA140" s="55">
        <v>20277896000</v>
      </c>
      <c r="BB140" s="55">
        <v>20394209000</v>
      </c>
      <c r="BC140" s="49">
        <v>371694000</v>
      </c>
      <c r="BD140" s="64">
        <v>102471000</v>
      </c>
      <c r="BE140" s="64"/>
      <c r="BF140" s="64">
        <v>62622000</v>
      </c>
      <c r="BG140" s="64">
        <v>206601000</v>
      </c>
      <c r="BH140" s="36">
        <v>2884653000</v>
      </c>
      <c r="BI140" s="39">
        <v>2884653000</v>
      </c>
      <c r="BJ140" s="39"/>
      <c r="BK140" s="40"/>
      <c r="BL140" s="49">
        <v>358563000</v>
      </c>
      <c r="BM140" s="64"/>
      <c r="BN140" s="64"/>
      <c r="BO140" s="64"/>
      <c r="BP140" s="64"/>
      <c r="BQ140" s="64">
        <v>358563000</v>
      </c>
      <c r="BR140" s="55">
        <v>3614910000</v>
      </c>
      <c r="BS140" s="36">
        <v>5933286000</v>
      </c>
      <c r="BT140" s="39"/>
      <c r="BU140" s="40"/>
      <c r="BV140" s="36">
        <v>67258000</v>
      </c>
      <c r="BW140" s="39"/>
      <c r="BX140" s="39"/>
      <c r="BY140" s="39"/>
      <c r="BZ140" s="39"/>
      <c r="CA140" s="39"/>
      <c r="CB140" s="39"/>
      <c r="CC140" s="39"/>
      <c r="CD140" s="39"/>
      <c r="CE140" s="39"/>
      <c r="CF140" s="40">
        <v>67258000</v>
      </c>
      <c r="CG140" s="55">
        <v>6000544000</v>
      </c>
      <c r="CH140" s="66">
        <v>9615454000</v>
      </c>
      <c r="CI140" s="49">
        <v>37280000</v>
      </c>
      <c r="CJ140" s="36">
        <v>8939147000</v>
      </c>
      <c r="CK140" s="39"/>
      <c r="CL140" s="39"/>
      <c r="CM140" s="40"/>
      <c r="CN140" s="64"/>
      <c r="CO140" s="64">
        <v>1261763000</v>
      </c>
      <c r="CP140" s="64">
        <v>-64986000</v>
      </c>
      <c r="CQ140" s="67">
        <v>10173204000</v>
      </c>
      <c r="CR140" s="39">
        <v>605551000</v>
      </c>
      <c r="CS140" s="56">
        <v>10778755000</v>
      </c>
      <c r="CT140" s="55">
        <v>20394209000</v>
      </c>
    </row>
    <row r="141" spans="1:98" x14ac:dyDescent="0.2">
      <c r="A141" s="52" t="s">
        <v>472</v>
      </c>
      <c r="B141" s="52" t="s">
        <v>473</v>
      </c>
      <c r="C141" s="52" t="str">
        <f>VLOOKUP(A141,'[1]S&amp;P 500 Wikipedia'!A:D,3,FALSE)</f>
        <v>Utilities</v>
      </c>
      <c r="D141" s="52">
        <v>378141</v>
      </c>
      <c r="E141" s="52" t="s">
        <v>16</v>
      </c>
      <c r="F141" s="52">
        <v>2019</v>
      </c>
      <c r="G141" s="52" t="s">
        <v>17</v>
      </c>
      <c r="H141" s="53">
        <v>43830</v>
      </c>
      <c r="I141" s="53">
        <v>43888</v>
      </c>
      <c r="J141" s="53">
        <v>43888</v>
      </c>
      <c r="K141" s="54">
        <v>324337584</v>
      </c>
      <c r="L141" s="54">
        <v>327053630</v>
      </c>
      <c r="M141" s="52" t="s">
        <v>474</v>
      </c>
      <c r="N141" s="36">
        <v>15432000</v>
      </c>
      <c r="O141" s="37">
        <v>15432000</v>
      </c>
      <c r="P141" s="38"/>
      <c r="Q141" s="36">
        <v>989383000</v>
      </c>
      <c r="R141" s="37">
        <v>989383000</v>
      </c>
      <c r="S141" s="38"/>
      <c r="U141" s="36">
        <v>235471000</v>
      </c>
      <c r="V141" s="37"/>
      <c r="W141" s="37"/>
      <c r="X141" s="37"/>
      <c r="Y141" s="38"/>
      <c r="Z141" s="36">
        <v>1174253000</v>
      </c>
      <c r="AA141" s="55">
        <v>342135000</v>
      </c>
      <c r="AG141" s="56">
        <v>832118000</v>
      </c>
      <c r="AH141" s="55">
        <v>2414539000</v>
      </c>
      <c r="AI141" s="36">
        <v>27585470000</v>
      </c>
      <c r="AJ141" s="37"/>
      <c r="AK141" s="38"/>
      <c r="AL141" s="36">
        <v>1320763000</v>
      </c>
      <c r="AM141" s="37">
        <v>871633000</v>
      </c>
      <c r="AN141" s="37">
        <v>449130000</v>
      </c>
      <c r="AO141" s="38"/>
      <c r="AP141" s="49">
        <v>9803143000</v>
      </c>
      <c r="AQ141" s="54"/>
      <c r="AR141" s="54">
        <v>4427266000</v>
      </c>
      <c r="AS141" s="54"/>
      <c r="AT141" s="54"/>
      <c r="AU141" s="54"/>
      <c r="AV141" s="54"/>
      <c r="AW141" s="54"/>
      <c r="AX141" s="54"/>
      <c r="AY141" s="54"/>
      <c r="AZ141" s="54">
        <v>5375877000</v>
      </c>
      <c r="BA141" s="55">
        <v>38709376000</v>
      </c>
      <c r="BB141" s="55">
        <v>41123915000</v>
      </c>
      <c r="BC141" s="49">
        <v>2036956000</v>
      </c>
      <c r="BD141" s="54">
        <v>1147872000</v>
      </c>
      <c r="BE141" s="54"/>
      <c r="BF141" s="54"/>
      <c r="BG141" s="54">
        <v>889084000</v>
      </c>
      <c r="BH141" s="36">
        <v>327411000</v>
      </c>
      <c r="BI141" s="37"/>
      <c r="BJ141" s="37"/>
      <c r="BK141" s="38">
        <v>327411000</v>
      </c>
      <c r="BL141" s="49">
        <v>1241196000</v>
      </c>
      <c r="BM141" s="54"/>
      <c r="BN141" s="54"/>
      <c r="BO141" s="54"/>
      <c r="BP141" s="54"/>
      <c r="BQ141" s="54">
        <v>1241196000</v>
      </c>
      <c r="BR141" s="55">
        <v>3605563000</v>
      </c>
      <c r="BS141" s="36">
        <v>13770828000</v>
      </c>
      <c r="BT141" s="37">
        <v>13770828000</v>
      </c>
      <c r="BU141" s="38"/>
      <c r="BV141" s="36">
        <v>10961960000</v>
      </c>
      <c r="BW141" s="37"/>
      <c r="BX141" s="37">
        <v>1370245000</v>
      </c>
      <c r="BY141" s="37"/>
      <c r="BZ141" s="37"/>
      <c r="CA141" s="37"/>
      <c r="CB141" s="37"/>
      <c r="CC141" s="37">
        <v>3755777000</v>
      </c>
      <c r="CD141" s="37">
        <v>338710000</v>
      </c>
      <c r="CE141" s="37"/>
      <c r="CF141" s="38">
        <v>5497228000</v>
      </c>
      <c r="CG141" s="55">
        <v>24732788000</v>
      </c>
      <c r="CH141" s="57">
        <v>28338351000</v>
      </c>
      <c r="CJ141" s="36">
        <v>8817060000</v>
      </c>
      <c r="CK141" s="37">
        <v>1729292000</v>
      </c>
      <c r="CL141" s="37">
        <v>7087768000</v>
      </c>
      <c r="CM141" s="38"/>
      <c r="CN141" s="54">
        <v>-299055000</v>
      </c>
      <c r="CO141" s="54">
        <v>4177048000</v>
      </c>
      <c r="CP141" s="54">
        <v>-65059000</v>
      </c>
      <c r="CQ141" s="58">
        <v>12629994000</v>
      </c>
      <c r="CR141" s="37">
        <v>155570000</v>
      </c>
      <c r="CS141" s="56">
        <v>12785564000</v>
      </c>
      <c r="CT141" s="55">
        <v>41123915000</v>
      </c>
    </row>
    <row r="142" spans="1:98" x14ac:dyDescent="0.2">
      <c r="A142" s="52" t="s">
        <v>463</v>
      </c>
      <c r="B142" s="52" t="s">
        <v>464</v>
      </c>
      <c r="C142" s="52" t="str">
        <f>VLOOKUP(A142,'[1]S&amp;P 500 Wikipedia'!A:D,3,FALSE)</f>
        <v>Real Estate</v>
      </c>
      <c r="D142" s="52">
        <v>378140</v>
      </c>
      <c r="E142" s="52" t="s">
        <v>16</v>
      </c>
      <c r="F142" s="52">
        <v>2019</v>
      </c>
      <c r="G142" s="52" t="s">
        <v>17</v>
      </c>
      <c r="H142" s="53">
        <v>43830</v>
      </c>
      <c r="I142" s="53">
        <v>43881</v>
      </c>
      <c r="J142" s="53">
        <v>43881</v>
      </c>
      <c r="K142" s="54">
        <v>66089570</v>
      </c>
      <c r="L142" s="54">
        <v>66179051</v>
      </c>
      <c r="M142" s="59" t="s">
        <v>465</v>
      </c>
      <c r="N142" s="36">
        <v>70087000</v>
      </c>
      <c r="O142" s="37">
        <v>70087000</v>
      </c>
      <c r="P142" s="38"/>
      <c r="R142" s="37"/>
      <c r="S142" s="38"/>
      <c r="V142" s="37"/>
      <c r="W142" s="37"/>
      <c r="X142" s="37"/>
      <c r="Y142" s="38"/>
      <c r="Z142" s="36">
        <v>11007000</v>
      </c>
      <c r="AG142" s="56">
        <v>11007000</v>
      </c>
      <c r="AH142" s="55">
        <v>81094000</v>
      </c>
      <c r="AI142" s="36">
        <v>10894735000</v>
      </c>
      <c r="AJ142" s="37">
        <v>14584217000</v>
      </c>
      <c r="AK142" s="38">
        <v>-3689482000</v>
      </c>
      <c r="AL142" s="36">
        <v>144193000</v>
      </c>
      <c r="AM142" s="37"/>
      <c r="AN142" s="37">
        <v>144193000</v>
      </c>
      <c r="AO142" s="38"/>
      <c r="AP142" s="49">
        <v>1585383000</v>
      </c>
      <c r="AQ142" s="54"/>
      <c r="AR142" s="54"/>
      <c r="AS142" s="54"/>
      <c r="AT142" s="54">
        <v>40935000</v>
      </c>
      <c r="AU142" s="54"/>
      <c r="AV142" s="54"/>
      <c r="AW142" s="54"/>
      <c r="AX142" s="54"/>
      <c r="AY142" s="54">
        <v>1335339000</v>
      </c>
      <c r="AZ142" s="54">
        <v>209109000</v>
      </c>
      <c r="BA142" s="55">
        <v>12624311000</v>
      </c>
      <c r="BB142" s="55">
        <v>12705405000</v>
      </c>
      <c r="BC142" s="49">
        <v>293401000</v>
      </c>
      <c r="BD142" s="54">
        <v>158017000</v>
      </c>
      <c r="BE142" s="54"/>
      <c r="BF142" s="54">
        <v>135384000</v>
      </c>
      <c r="BG142" s="54"/>
      <c r="BH142" s="36">
        <v>5753873000</v>
      </c>
      <c r="BI142" s="37">
        <v>5753873000</v>
      </c>
      <c r="BJ142" s="37"/>
      <c r="BK142" s="38"/>
      <c r="BL142" s="49">
        <v>140477000</v>
      </c>
      <c r="BM142" s="54"/>
      <c r="BN142" s="54"/>
      <c r="BO142" s="54"/>
      <c r="BP142" s="54"/>
      <c r="BQ142" s="54">
        <v>140477000</v>
      </c>
      <c r="BR142" s="55">
        <v>6187751000</v>
      </c>
      <c r="BT142" s="37"/>
      <c r="BU142" s="38"/>
      <c r="BV142" s="36">
        <v>76740000</v>
      </c>
      <c r="BW142" s="37"/>
      <c r="BX142" s="37"/>
      <c r="BY142" s="37"/>
      <c r="BZ142" s="37"/>
      <c r="CA142" s="37"/>
      <c r="CB142" s="37"/>
      <c r="CC142" s="37"/>
      <c r="CD142" s="37"/>
      <c r="CE142" s="37"/>
      <c r="CF142" s="38">
        <v>76740000</v>
      </c>
      <c r="CG142" s="55">
        <v>76740000</v>
      </c>
      <c r="CH142" s="57">
        <v>6264491000</v>
      </c>
      <c r="CJ142" s="36">
        <v>7121927000</v>
      </c>
      <c r="CK142" s="37"/>
      <c r="CL142" s="37">
        <v>7121927000</v>
      </c>
      <c r="CM142" s="38"/>
      <c r="CN142" s="54">
        <v>7000</v>
      </c>
      <c r="CO142" s="54"/>
      <c r="CP142" s="54">
        <v>-901507000</v>
      </c>
      <c r="CQ142" s="58">
        <v>6220427000</v>
      </c>
      <c r="CR142" s="37">
        <v>220487000</v>
      </c>
      <c r="CS142" s="56">
        <v>6440914000</v>
      </c>
      <c r="CT142" s="55">
        <v>12705405000</v>
      </c>
    </row>
    <row r="143" spans="1:98" x14ac:dyDescent="0.2">
      <c r="A143" s="52" t="s">
        <v>427</v>
      </c>
      <c r="B143" s="52" t="s">
        <v>428</v>
      </c>
      <c r="C143" s="52" t="str">
        <f>VLOOKUP(A143,'[1]S&amp;P 500 Wikipedia'!A:D,3,FALSE)</f>
        <v>Industrials</v>
      </c>
      <c r="D143" s="52">
        <v>124922</v>
      </c>
      <c r="E143" s="52" t="s">
        <v>16</v>
      </c>
      <c r="F143" s="52">
        <v>2019</v>
      </c>
      <c r="G143" s="52" t="s">
        <v>17</v>
      </c>
      <c r="H143" s="53">
        <v>43830</v>
      </c>
      <c r="I143" s="53">
        <v>43887</v>
      </c>
      <c r="J143" s="53">
        <v>43887</v>
      </c>
      <c r="K143" s="54">
        <v>413800000</v>
      </c>
      <c r="L143" s="54">
        <v>415800000</v>
      </c>
      <c r="M143" s="52" t="s">
        <v>429</v>
      </c>
      <c r="N143" s="36">
        <v>591000000</v>
      </c>
      <c r="O143" s="37">
        <v>370000000</v>
      </c>
      <c r="P143" s="38">
        <v>221000000</v>
      </c>
      <c r="Q143" s="36">
        <v>3437000000</v>
      </c>
      <c r="R143" s="37">
        <v>3437000000</v>
      </c>
      <c r="S143" s="38"/>
      <c r="U143" s="36">
        <v>2805000000</v>
      </c>
      <c r="V143" s="37"/>
      <c r="W143" s="37"/>
      <c r="X143" s="37"/>
      <c r="Y143" s="38"/>
      <c r="Z143" s="36">
        <v>1895000000</v>
      </c>
      <c r="AA143" s="55">
        <v>518000000</v>
      </c>
      <c r="AC143" s="55">
        <v>1377000000</v>
      </c>
      <c r="AH143" s="55">
        <v>8728000000</v>
      </c>
      <c r="AI143" s="36">
        <v>3496000000</v>
      </c>
      <c r="AJ143" s="37">
        <v>8706000000</v>
      </c>
      <c r="AK143" s="38">
        <v>-5210000000</v>
      </c>
      <c r="AM143" s="37"/>
      <c r="AN143" s="37"/>
      <c r="AO143" s="38"/>
      <c r="AP143" s="49">
        <v>20581000000</v>
      </c>
      <c r="AQ143" s="54"/>
      <c r="AR143" s="54">
        <v>13456000000</v>
      </c>
      <c r="AS143" s="54">
        <v>4638000000</v>
      </c>
      <c r="AT143" s="54"/>
      <c r="AU143" s="54">
        <v>372000000</v>
      </c>
      <c r="AV143" s="54"/>
      <c r="AW143" s="54"/>
      <c r="AX143" s="54"/>
      <c r="AY143" s="54"/>
      <c r="AZ143" s="54">
        <v>2115000000</v>
      </c>
      <c r="BA143" s="55">
        <v>24077000000</v>
      </c>
      <c r="BB143" s="55">
        <v>32805000000</v>
      </c>
      <c r="BC143" s="49">
        <v>2563000000</v>
      </c>
      <c r="BD143" s="54">
        <v>2114000000</v>
      </c>
      <c r="BE143" s="54"/>
      <c r="BF143" s="54"/>
      <c r="BG143" s="54">
        <v>449000000</v>
      </c>
      <c r="BH143" s="36">
        <v>503000000</v>
      </c>
      <c r="BI143" s="37">
        <v>255000000</v>
      </c>
      <c r="BJ143" s="37"/>
      <c r="BK143" s="38">
        <v>248000000</v>
      </c>
      <c r="BL143" s="49">
        <v>2066000000</v>
      </c>
      <c r="BM143" s="54"/>
      <c r="BN143" s="54"/>
      <c r="BO143" s="54"/>
      <c r="BP143" s="54"/>
      <c r="BQ143" s="54">
        <v>2066000000</v>
      </c>
      <c r="BR143" s="55">
        <v>5132000000</v>
      </c>
      <c r="BS143" s="36">
        <v>7819000000</v>
      </c>
      <c r="BT143" s="37"/>
      <c r="BU143" s="38"/>
      <c r="BV143" s="36">
        <v>3719000000</v>
      </c>
      <c r="BW143" s="37"/>
      <c r="BX143" s="37">
        <v>1790000000</v>
      </c>
      <c r="BY143" s="37">
        <v>1462000000</v>
      </c>
      <c r="BZ143" s="37">
        <v>328000000</v>
      </c>
      <c r="CA143" s="37"/>
      <c r="CB143" s="37"/>
      <c r="CC143" s="37">
        <v>396000000</v>
      </c>
      <c r="CD143" s="37"/>
      <c r="CE143" s="37"/>
      <c r="CF143" s="38">
        <v>1533000000</v>
      </c>
      <c r="CG143" s="55">
        <v>11538000000</v>
      </c>
      <c r="CH143" s="57">
        <v>16670000000</v>
      </c>
      <c r="CJ143" s="36">
        <v>12204000000</v>
      </c>
      <c r="CK143" s="37">
        <v>4000000</v>
      </c>
      <c r="CL143" s="37">
        <v>12200000000</v>
      </c>
      <c r="CM143" s="38"/>
      <c r="CN143" s="54"/>
      <c r="CO143" s="54">
        <v>8170000000</v>
      </c>
      <c r="CP143" s="54">
        <v>-4290000000</v>
      </c>
      <c r="CQ143" s="58">
        <v>16084000000</v>
      </c>
      <c r="CR143" s="37">
        <v>51000000</v>
      </c>
      <c r="CS143" s="56">
        <v>16135000000</v>
      </c>
      <c r="CT143" s="55">
        <v>32805000000</v>
      </c>
    </row>
    <row r="144" spans="1:98" x14ac:dyDescent="0.2">
      <c r="A144" s="52" t="s">
        <v>448</v>
      </c>
      <c r="B144" s="52" t="s">
        <v>449</v>
      </c>
      <c r="C144" s="52" t="str">
        <f>VLOOKUP(A144,'[1]S&amp;P 500 Wikipedia'!A:D,3,FALSE)</f>
        <v>Utilities</v>
      </c>
      <c r="D144" s="52">
        <v>354347</v>
      </c>
      <c r="E144" s="52" t="s">
        <v>16</v>
      </c>
      <c r="F144" s="52">
        <v>2019</v>
      </c>
      <c r="G144" s="52" t="s">
        <v>17</v>
      </c>
      <c r="H144" s="53">
        <v>43830</v>
      </c>
      <c r="I144" s="53">
        <v>43882</v>
      </c>
      <c r="J144" s="53">
        <v>43882</v>
      </c>
      <c r="K144" s="54">
        <v>199256589</v>
      </c>
      <c r="L144" s="54">
        <v>201031695</v>
      </c>
      <c r="M144" s="52" t="s">
        <v>450</v>
      </c>
      <c r="N144" s="36">
        <v>425722000</v>
      </c>
      <c r="O144" s="37">
        <v>425722000</v>
      </c>
      <c r="P144" s="38"/>
      <c r="Q144" s="36">
        <v>1208592000</v>
      </c>
      <c r="R144" s="37">
        <v>1208592000</v>
      </c>
      <c r="S144" s="38"/>
      <c r="U144" s="36">
        <v>145476000</v>
      </c>
      <c r="V144" s="37">
        <v>145476000</v>
      </c>
      <c r="W144" s="37"/>
      <c r="X144" s="37"/>
      <c r="Y144" s="38"/>
      <c r="Z144" s="36">
        <v>1266202000</v>
      </c>
      <c r="AA144" s="55">
        <v>283645000</v>
      </c>
      <c r="AG144" s="56">
        <v>982557000</v>
      </c>
      <c r="AH144" s="55">
        <v>3045992000</v>
      </c>
      <c r="AI144" s="36">
        <v>35182693000</v>
      </c>
      <c r="AJ144" s="37">
        <v>58319049000</v>
      </c>
      <c r="AK144" s="38">
        <v>-23136356000</v>
      </c>
      <c r="AL144" s="36">
        <v>7233346000</v>
      </c>
      <c r="AM144" s="37">
        <v>7233346000</v>
      </c>
      <c r="AN144" s="37"/>
      <c r="AO144" s="38"/>
      <c r="AP144" s="49">
        <v>6261881000</v>
      </c>
      <c r="AQ144" s="54"/>
      <c r="AR144" s="54">
        <v>377172000</v>
      </c>
      <c r="AS144" s="54"/>
      <c r="AT144" s="54"/>
      <c r="AU144" s="54">
        <v>64461000</v>
      </c>
      <c r="AV144" s="54"/>
      <c r="AW144" s="54"/>
      <c r="AX144" s="54"/>
      <c r="AY144" s="54"/>
      <c r="AZ144" s="54">
        <v>5820248000</v>
      </c>
      <c r="BA144" s="55">
        <v>48677920000</v>
      </c>
      <c r="BB144" s="55">
        <v>51723912000</v>
      </c>
      <c r="BC144" s="49">
        <v>1927445000</v>
      </c>
      <c r="BD144" s="54">
        <v>1499861000</v>
      </c>
      <c r="BE144" s="54"/>
      <c r="BF144" s="54">
        <v>194129000</v>
      </c>
      <c r="BG144" s="54">
        <v>233455000</v>
      </c>
      <c r="BH144" s="36">
        <v>2741739000</v>
      </c>
      <c r="BI144" s="37">
        <v>1946727000</v>
      </c>
      <c r="BJ144" s="37"/>
      <c r="BK144" s="38">
        <v>795012000</v>
      </c>
      <c r="BL144" s="49">
        <v>951279000</v>
      </c>
      <c r="BM144" s="54"/>
      <c r="BN144" s="54"/>
      <c r="BO144" s="54"/>
      <c r="BP144" s="54"/>
      <c r="BQ144" s="54">
        <v>951279000</v>
      </c>
      <c r="BR144" s="55">
        <v>5620463000</v>
      </c>
      <c r="BS144" s="36">
        <v>17078643000</v>
      </c>
      <c r="BT144" s="37">
        <v>17078643000</v>
      </c>
      <c r="BU144" s="38"/>
      <c r="BV144" s="36">
        <v>18546721000</v>
      </c>
      <c r="BW144" s="37"/>
      <c r="BX144" s="37">
        <v>2798265000</v>
      </c>
      <c r="BY144" s="37"/>
      <c r="BZ144" s="37"/>
      <c r="CA144" s="37"/>
      <c r="CB144" s="37"/>
      <c r="CC144" s="37">
        <v>4608303000</v>
      </c>
      <c r="CD144" s="37"/>
      <c r="CE144" s="37"/>
      <c r="CF144" s="38">
        <v>11140153000</v>
      </c>
      <c r="CG144" s="55">
        <v>35625364000</v>
      </c>
      <c r="CH144" s="57">
        <v>41245827000</v>
      </c>
      <c r="CI144" s="49">
        <v>219410000</v>
      </c>
      <c r="CJ144" s="36">
        <v>6567136000</v>
      </c>
      <c r="CK144" s="37"/>
      <c r="CL144" s="37"/>
      <c r="CM144" s="38"/>
      <c r="CN144" s="54">
        <v>-5154150000</v>
      </c>
      <c r="CO144" s="54">
        <v>9257609000</v>
      </c>
      <c r="CP144" s="54">
        <v>-446920000</v>
      </c>
      <c r="CQ144" s="58">
        <v>10443085000</v>
      </c>
      <c r="CR144" s="37">
        <v>35000000</v>
      </c>
      <c r="CS144" s="56">
        <v>10478085000</v>
      </c>
      <c r="CT144" s="55">
        <v>51723912000</v>
      </c>
    </row>
    <row r="145" spans="1:98" x14ac:dyDescent="0.2">
      <c r="A145" s="52" t="s">
        <v>439</v>
      </c>
      <c r="B145" s="52" t="s">
        <v>440</v>
      </c>
      <c r="C145" s="52" t="str">
        <f>VLOOKUP(A145,'[1]S&amp;P 500 Wikipedia'!A:D,3,FALSE)</f>
        <v>Health Care</v>
      </c>
      <c r="D145" s="52">
        <v>108955</v>
      </c>
      <c r="E145" s="52" t="s">
        <v>16</v>
      </c>
      <c r="F145" s="52">
        <v>2019</v>
      </c>
      <c r="G145" s="52" t="s">
        <v>17</v>
      </c>
      <c r="H145" s="53">
        <v>43830</v>
      </c>
      <c r="I145" s="53">
        <v>43875</v>
      </c>
      <c r="J145" s="53">
        <v>43875</v>
      </c>
      <c r="K145" s="54">
        <v>627000000</v>
      </c>
      <c r="L145" s="54">
        <v>637200000</v>
      </c>
      <c r="M145" s="52" t="s">
        <v>441</v>
      </c>
      <c r="N145" s="36">
        <v>1516900000</v>
      </c>
      <c r="O145" s="37">
        <v>1179100000</v>
      </c>
      <c r="P145" s="38">
        <v>337800000</v>
      </c>
      <c r="Q145" s="36">
        <v>543600000</v>
      </c>
      <c r="R145" s="37">
        <v>543600000</v>
      </c>
      <c r="S145" s="38"/>
      <c r="U145" s="36">
        <v>640900000</v>
      </c>
      <c r="V145" s="37"/>
      <c r="W145" s="37"/>
      <c r="X145" s="37"/>
      <c r="Y145" s="38"/>
      <c r="Z145" s="36">
        <v>282600000</v>
      </c>
      <c r="AA145" s="55">
        <v>59100000</v>
      </c>
      <c r="AG145" s="56">
        <v>223500000</v>
      </c>
      <c r="AH145" s="55">
        <v>2984000000</v>
      </c>
      <c r="AI145" s="36">
        <v>1060300000</v>
      </c>
      <c r="AJ145" s="37"/>
      <c r="AK145" s="38"/>
      <c r="AL145" s="36">
        <v>585500000</v>
      </c>
      <c r="AM145" s="37"/>
      <c r="AN145" s="37"/>
      <c r="AO145" s="38"/>
      <c r="AP145" s="49">
        <v>1858300000</v>
      </c>
      <c r="AQ145" s="54"/>
      <c r="AR145" s="54">
        <v>1167700000</v>
      </c>
      <c r="AS145" s="54">
        <v>336500000</v>
      </c>
      <c r="AT145" s="54"/>
      <c r="AU145" s="54">
        <v>172200000</v>
      </c>
      <c r="AV145" s="54"/>
      <c r="AW145" s="54"/>
      <c r="AX145" s="54"/>
      <c r="AY145" s="54"/>
      <c r="AZ145" s="54">
        <v>181900000</v>
      </c>
      <c r="BA145" s="55">
        <v>3504100000</v>
      </c>
      <c r="BB145" s="55">
        <v>6488100000</v>
      </c>
      <c r="BC145" s="49">
        <v>876900000</v>
      </c>
      <c r="BD145" s="54">
        <v>876900000</v>
      </c>
      <c r="BE145" s="54"/>
      <c r="BF145" s="54"/>
      <c r="BG145" s="54"/>
      <c r="BI145" s="37"/>
      <c r="BJ145" s="37"/>
      <c r="BK145" s="38"/>
      <c r="BL145" s="49">
        <v>25500000</v>
      </c>
      <c r="BM145" s="54"/>
      <c r="BN145" s="54"/>
      <c r="BO145" s="54"/>
      <c r="BP145" s="54"/>
      <c r="BQ145" s="54">
        <v>25500000</v>
      </c>
      <c r="BR145" s="55">
        <v>902400000</v>
      </c>
      <c r="BS145" s="36">
        <v>594400000</v>
      </c>
      <c r="BT145" s="37"/>
      <c r="BU145" s="38"/>
      <c r="BV145" s="36">
        <v>843000000</v>
      </c>
      <c r="BW145" s="37"/>
      <c r="BX145" s="37"/>
      <c r="BY145" s="37"/>
      <c r="BZ145" s="37"/>
      <c r="CA145" s="37"/>
      <c r="CB145" s="37"/>
      <c r="CC145" s="37"/>
      <c r="CD145" s="37"/>
      <c r="CE145" s="37"/>
      <c r="CF145" s="38">
        <v>843000000</v>
      </c>
      <c r="CG145" s="55">
        <v>1437400000</v>
      </c>
      <c r="CH145" s="57">
        <v>2339800000</v>
      </c>
      <c r="CI145" s="49">
        <v>0</v>
      </c>
      <c r="CJ145" s="36">
        <v>1841400000</v>
      </c>
      <c r="CK145" s="37"/>
      <c r="CL145" s="37"/>
      <c r="CM145" s="38"/>
      <c r="CN145" s="54">
        <v>-1278700000</v>
      </c>
      <c r="CO145" s="54">
        <v>3741600000</v>
      </c>
      <c r="CP145" s="54">
        <v>-156000000</v>
      </c>
      <c r="CQ145" s="58">
        <v>4148300000</v>
      </c>
      <c r="CR145" s="37"/>
      <c r="CS145" s="56">
        <v>4148300000</v>
      </c>
      <c r="CT145" s="55">
        <v>6488100000</v>
      </c>
    </row>
    <row r="146" spans="1:98" x14ac:dyDescent="0.2">
      <c r="A146" s="52" t="s">
        <v>475</v>
      </c>
      <c r="B146" s="52" t="s">
        <v>476</v>
      </c>
      <c r="C146" s="52" t="str">
        <f>VLOOKUP(A146,'[1]S&amp;P 500 Wikipedia'!A:D,3,FALSE)</f>
        <v>Utilities</v>
      </c>
      <c r="D146" s="52">
        <v>378142</v>
      </c>
      <c r="E146" s="52" t="s">
        <v>16</v>
      </c>
      <c r="F146" s="52">
        <v>2019</v>
      </c>
      <c r="G146" s="52" t="s">
        <v>17</v>
      </c>
      <c r="H146" s="53">
        <v>43830</v>
      </c>
      <c r="I146" s="53">
        <v>43872</v>
      </c>
      <c r="J146" s="53">
        <v>43872</v>
      </c>
      <c r="K146" s="54">
        <v>976000000</v>
      </c>
      <c r="L146" s="54">
        <v>976000000</v>
      </c>
      <c r="M146" s="59" t="s">
        <v>477</v>
      </c>
      <c r="N146" s="36">
        <v>587000000</v>
      </c>
      <c r="O146" s="37">
        <v>587000000</v>
      </c>
      <c r="P146" s="38"/>
      <c r="Q146" s="60">
        <v>6175000000</v>
      </c>
      <c r="R146" s="61">
        <v>6175000000</v>
      </c>
      <c r="S146" s="38"/>
      <c r="U146" s="36">
        <v>1768000000</v>
      </c>
      <c r="V146" s="37">
        <v>1768000000</v>
      </c>
      <c r="W146" s="37"/>
      <c r="X146" s="37"/>
      <c r="Y146" s="38"/>
      <c r="Z146" s="60">
        <v>3507000000</v>
      </c>
      <c r="AB146" s="55">
        <v>679000000</v>
      </c>
      <c r="AC146" s="55">
        <v>0</v>
      </c>
      <c r="AG146" s="62">
        <v>2828000000</v>
      </c>
      <c r="AH146" s="55">
        <v>12037000000</v>
      </c>
      <c r="AI146" s="36">
        <v>80233000000</v>
      </c>
      <c r="AJ146" s="37"/>
      <c r="AK146" s="38"/>
      <c r="AL146" s="36">
        <v>464000000</v>
      </c>
      <c r="AM146" s="37"/>
      <c r="AN146" s="37"/>
      <c r="AO146" s="38"/>
      <c r="AP146" s="49">
        <v>32243000000</v>
      </c>
      <c r="AQ146" s="54"/>
      <c r="AR146" s="54">
        <v>6677000000</v>
      </c>
      <c r="AS146" s="54"/>
      <c r="AT146" s="54"/>
      <c r="AU146" s="54"/>
      <c r="AV146" s="54">
        <v>508000000</v>
      </c>
      <c r="AW146" s="54"/>
      <c r="AX146" s="54"/>
      <c r="AY146" s="54"/>
      <c r="AZ146" s="54">
        <v>25058000000</v>
      </c>
      <c r="BA146" s="55">
        <v>112940000000</v>
      </c>
      <c r="BB146" s="55">
        <v>124977000000</v>
      </c>
      <c r="BC146" s="49">
        <v>5546000000</v>
      </c>
      <c r="BD146" s="54">
        <v>3560000000</v>
      </c>
      <c r="BE146" s="54"/>
      <c r="BF146" s="54"/>
      <c r="BG146" s="54">
        <v>1986000000</v>
      </c>
      <c r="BH146" s="36">
        <v>6080000000</v>
      </c>
      <c r="BI146" s="37">
        <v>1370000000</v>
      </c>
      <c r="BJ146" s="37"/>
      <c r="BK146" s="38">
        <v>4710000000</v>
      </c>
      <c r="BL146" s="49">
        <v>2559000000</v>
      </c>
      <c r="BM146" s="54"/>
      <c r="BN146" s="54">
        <v>247000000</v>
      </c>
      <c r="BO146" s="54"/>
      <c r="BP146" s="54"/>
      <c r="BQ146" s="54">
        <v>2312000000</v>
      </c>
      <c r="BR146" s="55">
        <v>14185000000</v>
      </c>
      <c r="BS146" s="36">
        <v>31329000000</v>
      </c>
      <c r="BT146" s="37"/>
      <c r="BU146" s="38"/>
      <c r="BV146" s="36">
        <v>44890000000</v>
      </c>
      <c r="BW146" s="37"/>
      <c r="BX146" s="37">
        <v>6323000000</v>
      </c>
      <c r="BY146" s="37">
        <v>4247000000</v>
      </c>
      <c r="BZ146" s="37">
        <v>2076000000</v>
      </c>
      <c r="CA146" s="37"/>
      <c r="CB146" s="37"/>
      <c r="CC146" s="37">
        <v>12351000000</v>
      </c>
      <c r="CD146" s="37">
        <v>393000000</v>
      </c>
      <c r="CE146" s="37"/>
      <c r="CF146" s="38">
        <v>25823000000</v>
      </c>
      <c r="CG146" s="55">
        <v>76219000000</v>
      </c>
      <c r="CH146" s="57">
        <v>90404000000</v>
      </c>
      <c r="CJ146" s="36">
        <v>19274000000</v>
      </c>
      <c r="CK146" s="37"/>
      <c r="CL146" s="37"/>
      <c r="CM146" s="38"/>
      <c r="CN146" s="54">
        <v>-123000000</v>
      </c>
      <c r="CO146" s="54">
        <v>16267000000</v>
      </c>
      <c r="CP146" s="54">
        <v>-3194000000</v>
      </c>
      <c r="CQ146" s="58">
        <v>32224000000</v>
      </c>
      <c r="CR146" s="37">
        <v>2349000000</v>
      </c>
      <c r="CS146" s="56">
        <v>34573000000</v>
      </c>
      <c r="CT146" s="55">
        <v>124977000000</v>
      </c>
    </row>
    <row r="147" spans="1:98" x14ac:dyDescent="0.2">
      <c r="A147" s="52" t="s">
        <v>481</v>
      </c>
      <c r="B147" s="52" t="s">
        <v>482</v>
      </c>
      <c r="C147" s="52" t="str">
        <f>VLOOKUP(A147,'[1]S&amp;P 500 Wikipedia'!A:D,3,FALSE)</f>
        <v>Industrials</v>
      </c>
      <c r="D147" s="52">
        <v>378143</v>
      </c>
      <c r="E147" s="52" t="s">
        <v>16</v>
      </c>
      <c r="F147" s="52">
        <v>2019</v>
      </c>
      <c r="G147" s="52" t="s">
        <v>17</v>
      </c>
      <c r="H147" s="53">
        <v>43830</v>
      </c>
      <c r="I147" s="53">
        <v>43882</v>
      </c>
      <c r="J147" s="53">
        <v>43882</v>
      </c>
      <c r="K147" s="54">
        <v>170360000</v>
      </c>
      <c r="L147" s="54">
        <v>173499000</v>
      </c>
      <c r="M147" s="52" t="s">
        <v>483</v>
      </c>
      <c r="N147" s="36">
        <v>1230491000</v>
      </c>
      <c r="O147" s="37">
        <v>1230491000</v>
      </c>
      <c r="P147" s="38"/>
      <c r="Q147" s="36">
        <v>1315091000</v>
      </c>
      <c r="R147" s="37">
        <v>1315091000</v>
      </c>
      <c r="S147" s="38"/>
      <c r="V147" s="37"/>
      <c r="W147" s="37"/>
      <c r="X147" s="37"/>
      <c r="Y147" s="38"/>
      <c r="Z147" s="36">
        <v>224341000</v>
      </c>
      <c r="AG147" s="56">
        <v>224341000</v>
      </c>
      <c r="AH147" s="55">
        <v>2769923000</v>
      </c>
      <c r="AI147" s="36">
        <v>499344000</v>
      </c>
      <c r="AJ147" s="37"/>
      <c r="AK147" s="38"/>
      <c r="AM147" s="37"/>
      <c r="AN147" s="37"/>
      <c r="AO147" s="38"/>
      <c r="AP147" s="49">
        <v>422617000</v>
      </c>
      <c r="AQ147" s="54"/>
      <c r="AR147" s="54">
        <v>7927000</v>
      </c>
      <c r="AS147" s="54"/>
      <c r="AT147" s="54"/>
      <c r="AU147" s="54">
        <v>8034000</v>
      </c>
      <c r="AV147" s="54"/>
      <c r="AW147" s="54"/>
      <c r="AX147" s="54"/>
      <c r="AY147" s="54"/>
      <c r="AZ147" s="54">
        <v>406656000</v>
      </c>
      <c r="BA147" s="55">
        <v>921961000</v>
      </c>
      <c r="BB147" s="55">
        <v>3691884000</v>
      </c>
      <c r="BC147" s="49">
        <v>948768000</v>
      </c>
      <c r="BD147" s="54">
        <v>735695000</v>
      </c>
      <c r="BE147" s="54"/>
      <c r="BF147" s="54"/>
      <c r="BG147" s="54">
        <v>213073000</v>
      </c>
      <c r="BI147" s="37"/>
      <c r="BJ147" s="37"/>
      <c r="BK147" s="38"/>
      <c r="BL147" s="49">
        <v>219550000</v>
      </c>
      <c r="BM147" s="54"/>
      <c r="BN147" s="54"/>
      <c r="BO147" s="54"/>
      <c r="BP147" s="54"/>
      <c r="BQ147" s="54">
        <v>219550000</v>
      </c>
      <c r="BR147" s="55">
        <v>1168318000</v>
      </c>
      <c r="BT147" s="37"/>
      <c r="BU147" s="38"/>
      <c r="BV147" s="36">
        <v>326347000</v>
      </c>
      <c r="BW147" s="37"/>
      <c r="BX147" s="37"/>
      <c r="BY147" s="37"/>
      <c r="BZ147" s="37"/>
      <c r="CA147" s="37"/>
      <c r="CB147" s="37"/>
      <c r="CC147" s="37"/>
      <c r="CD147" s="37"/>
      <c r="CE147" s="37"/>
      <c r="CF147" s="38">
        <v>326347000</v>
      </c>
      <c r="CG147" s="55">
        <v>326347000</v>
      </c>
      <c r="CH147" s="57">
        <v>1494665000</v>
      </c>
      <c r="CI147" s="49">
        <v>0</v>
      </c>
      <c r="CJ147" s="36">
        <v>4899000</v>
      </c>
      <c r="CK147" s="37"/>
      <c r="CL147" s="37"/>
      <c r="CM147" s="38"/>
      <c r="CN147" s="54"/>
      <c r="CO147" s="54">
        <v>2321316000</v>
      </c>
      <c r="CP147" s="54">
        <v>-131187000</v>
      </c>
      <c r="CQ147" s="58">
        <v>2195028000</v>
      </c>
      <c r="CR147" s="37">
        <v>2191000</v>
      </c>
      <c r="CS147" s="56">
        <v>2197219000</v>
      </c>
      <c r="CT147" s="55">
        <v>3691884000</v>
      </c>
    </row>
    <row r="148" spans="1:98" x14ac:dyDescent="0.2">
      <c r="A148" s="52" t="s">
        <v>478</v>
      </c>
      <c r="B148" s="52" t="s">
        <v>479</v>
      </c>
      <c r="C148" s="52" t="str">
        <f>VLOOKUP(A148,'[1]S&amp;P 500 Wikipedia'!A:D,3,FALSE)</f>
        <v>Consumer Discretionary</v>
      </c>
      <c r="D148" s="52">
        <v>112653</v>
      </c>
      <c r="E148" s="52" t="s">
        <v>16</v>
      </c>
      <c r="F148" s="52">
        <v>2019</v>
      </c>
      <c r="G148" s="52" t="s">
        <v>17</v>
      </c>
      <c r="H148" s="53">
        <v>43830</v>
      </c>
      <c r="I148" s="53">
        <v>43875</v>
      </c>
      <c r="J148" s="53">
        <v>43875</v>
      </c>
      <c r="K148" s="54">
        <v>144613000</v>
      </c>
      <c r="L148" s="54">
        <v>149458000</v>
      </c>
      <c r="M148" s="52" t="s">
        <v>480</v>
      </c>
      <c r="N148" s="36">
        <v>3841000000</v>
      </c>
      <c r="O148" s="37">
        <v>3315000000</v>
      </c>
      <c r="P148" s="38">
        <v>526000000</v>
      </c>
      <c r="Q148" s="36">
        <v>2524000000</v>
      </c>
      <c r="R148" s="37">
        <v>2524000000</v>
      </c>
      <c r="S148" s="38"/>
      <c r="V148" s="37"/>
      <c r="W148" s="37"/>
      <c r="X148" s="37"/>
      <c r="Y148" s="38"/>
      <c r="Z148" s="36">
        <v>1370000000</v>
      </c>
      <c r="AA148" s="55">
        <v>521000000</v>
      </c>
      <c r="AE148" s="55">
        <v>70000000</v>
      </c>
      <c r="AG148" s="56">
        <v>779000000</v>
      </c>
      <c r="AH148" s="55">
        <v>7735000000</v>
      </c>
      <c r="AI148" s="36">
        <v>2198000000</v>
      </c>
      <c r="AJ148" s="37"/>
      <c r="AK148" s="38"/>
      <c r="AL148" s="36">
        <v>796000000</v>
      </c>
      <c r="AM148" s="37"/>
      <c r="AN148" s="37"/>
      <c r="AO148" s="38"/>
      <c r="AP148" s="49">
        <v>10687000000</v>
      </c>
      <c r="AQ148" s="54">
        <v>1804000000</v>
      </c>
      <c r="AR148" s="54">
        <v>8127000000</v>
      </c>
      <c r="AS148" s="54"/>
      <c r="AT148" s="54"/>
      <c r="AU148" s="54">
        <v>145000000</v>
      </c>
      <c r="AV148" s="54"/>
      <c r="AW148" s="54"/>
      <c r="AX148" s="54"/>
      <c r="AY148" s="54"/>
      <c r="AZ148" s="54">
        <v>611000000</v>
      </c>
      <c r="BA148" s="55">
        <v>13681000000</v>
      </c>
      <c r="BB148" s="55">
        <v>21416000000</v>
      </c>
      <c r="BC148" s="49">
        <v>3965000000</v>
      </c>
      <c r="BD148" s="54">
        <v>906000000</v>
      </c>
      <c r="BE148" s="54">
        <v>88000000</v>
      </c>
      <c r="BF148" s="54"/>
      <c r="BG148" s="54">
        <v>2971000000</v>
      </c>
      <c r="BH148" s="36">
        <v>749000000</v>
      </c>
      <c r="BI148" s="37"/>
      <c r="BJ148" s="37"/>
      <c r="BK148" s="38"/>
      <c r="BL148" s="49">
        <v>6000000000</v>
      </c>
      <c r="BM148" s="54">
        <v>6000000000</v>
      </c>
      <c r="BN148" s="54"/>
      <c r="BO148" s="54"/>
      <c r="BP148" s="54"/>
      <c r="BQ148" s="54"/>
      <c r="BR148" s="55">
        <v>10714000000</v>
      </c>
      <c r="BS148" s="36">
        <v>4189000000</v>
      </c>
      <c r="BT148" s="37"/>
      <c r="BU148" s="38"/>
      <c r="BV148" s="36">
        <v>962000000</v>
      </c>
      <c r="BW148" s="37"/>
      <c r="BX148" s="37"/>
      <c r="BY148" s="37"/>
      <c r="BZ148" s="37"/>
      <c r="CA148" s="37"/>
      <c r="CB148" s="37"/>
      <c r="CC148" s="37">
        <v>56000000</v>
      </c>
      <c r="CD148" s="37"/>
      <c r="CE148" s="37"/>
      <c r="CF148" s="38">
        <v>906000000</v>
      </c>
      <c r="CG148" s="55">
        <v>5151000000</v>
      </c>
      <c r="CH148" s="57">
        <v>15865000000</v>
      </c>
      <c r="CJ148" s="36">
        <v>12978000000</v>
      </c>
      <c r="CK148" s="37"/>
      <c r="CL148" s="37">
        <v>12978000000</v>
      </c>
      <c r="CM148" s="38"/>
      <c r="CN148" s="54">
        <v>-9673000000</v>
      </c>
      <c r="CO148" s="54">
        <v>879000000</v>
      </c>
      <c r="CP148" s="54">
        <v>-217000000</v>
      </c>
      <c r="CQ148" s="58">
        <v>3967000000</v>
      </c>
      <c r="CR148" s="37">
        <v>1584000000</v>
      </c>
      <c r="CS148" s="56">
        <v>5551000000</v>
      </c>
      <c r="CT148" s="55">
        <v>21416000000</v>
      </c>
    </row>
    <row r="149" spans="1:98" x14ac:dyDescent="0.2">
      <c r="A149" s="52" t="s">
        <v>484</v>
      </c>
      <c r="B149" s="52" t="s">
        <v>485</v>
      </c>
      <c r="C149" s="52" t="str">
        <f>VLOOKUP(A149,'[1]S&amp;P 500 Wikipedia'!A:D,3,FALSE)</f>
        <v>Real Estate</v>
      </c>
      <c r="D149" s="52">
        <v>130051</v>
      </c>
      <c r="E149" s="52" t="s">
        <v>16</v>
      </c>
      <c r="F149" s="52">
        <v>2019</v>
      </c>
      <c r="G149" s="52" t="s">
        <v>17</v>
      </c>
      <c r="H149" s="53">
        <v>43830</v>
      </c>
      <c r="I149" s="53">
        <v>43886</v>
      </c>
      <c r="J149" s="53">
        <v>43886</v>
      </c>
      <c r="K149" s="54">
        <v>129415040</v>
      </c>
      <c r="L149" s="54">
        <v>138472124</v>
      </c>
      <c r="M149" s="52" t="s">
        <v>486</v>
      </c>
      <c r="N149" s="36">
        <v>65746000</v>
      </c>
      <c r="O149" s="37">
        <v>65746000</v>
      </c>
      <c r="P149" s="38"/>
      <c r="R149" s="37"/>
      <c r="S149" s="38"/>
      <c r="V149" s="37"/>
      <c r="W149" s="37"/>
      <c r="X149" s="37"/>
      <c r="Y149" s="38"/>
      <c r="Z149" s="36">
        <v>4987000</v>
      </c>
      <c r="AG149" s="56">
        <v>4987000</v>
      </c>
      <c r="AH149" s="55">
        <v>70733000</v>
      </c>
      <c r="AI149" s="36">
        <v>7961507000</v>
      </c>
      <c r="AJ149" s="37">
        <v>7961507000</v>
      </c>
      <c r="AK149" s="38"/>
      <c r="AM149" s="37"/>
      <c r="AN149" s="37"/>
      <c r="AO149" s="38"/>
      <c r="AP149" s="49">
        <v>500137000</v>
      </c>
      <c r="AQ149" s="54"/>
      <c r="AR149" s="54"/>
      <c r="AS149" s="54"/>
      <c r="AT149" s="54"/>
      <c r="AU149" s="54"/>
      <c r="AV149" s="54"/>
      <c r="AW149" s="54"/>
      <c r="AX149" s="54"/>
      <c r="AY149" s="54">
        <v>338054000</v>
      </c>
      <c r="AZ149" s="54">
        <v>162083000</v>
      </c>
      <c r="BA149" s="55">
        <v>8461644000</v>
      </c>
      <c r="BB149" s="55">
        <v>8532377000</v>
      </c>
      <c r="BC149" s="49">
        <v>4430355000</v>
      </c>
      <c r="BD149" s="54">
        <v>111382000</v>
      </c>
      <c r="BE149" s="54"/>
      <c r="BF149" s="54"/>
      <c r="BG149" s="54">
        <v>4318973000</v>
      </c>
      <c r="BH149" s="36">
        <v>158000000</v>
      </c>
      <c r="BI149" s="37">
        <v>158000000</v>
      </c>
      <c r="BJ149" s="37"/>
      <c r="BK149" s="38"/>
      <c r="BL149" s="49">
        <v>407551000</v>
      </c>
      <c r="BM149" s="54"/>
      <c r="BN149" s="54"/>
      <c r="BO149" s="54"/>
      <c r="BP149" s="54"/>
      <c r="BQ149" s="54">
        <v>407551000</v>
      </c>
      <c r="BR149" s="55">
        <v>4995906000</v>
      </c>
      <c r="BS149" s="36">
        <v>569513000</v>
      </c>
      <c r="BT149" s="37"/>
      <c r="BU149" s="38"/>
      <c r="BV149" s="36">
        <v>45264000</v>
      </c>
      <c r="BW149" s="37"/>
      <c r="BX149" s="37"/>
      <c r="BY149" s="37"/>
      <c r="BZ149" s="37"/>
      <c r="CA149" s="37"/>
      <c r="CB149" s="37"/>
      <c r="CC149" s="37"/>
      <c r="CD149" s="37"/>
      <c r="CE149" s="37"/>
      <c r="CF149" s="38">
        <v>45264000</v>
      </c>
      <c r="CG149" s="55">
        <v>614777000</v>
      </c>
      <c r="CH149" s="57">
        <v>5610683000</v>
      </c>
      <c r="CI149" s="49">
        <v>0</v>
      </c>
      <c r="CJ149" s="36">
        <v>2869976000</v>
      </c>
      <c r="CK149" s="37">
        <v>1295000</v>
      </c>
      <c r="CL149" s="37">
        <v>2868681000</v>
      </c>
      <c r="CM149" s="38"/>
      <c r="CN149" s="54"/>
      <c r="CO149" s="54">
        <v>-301049000</v>
      </c>
      <c r="CP149" s="54">
        <v>-28966000</v>
      </c>
      <c r="CQ149" s="58">
        <v>2539961000</v>
      </c>
      <c r="CR149" s="37">
        <v>381733000</v>
      </c>
      <c r="CS149" s="56">
        <v>2921694000</v>
      </c>
      <c r="CT149" s="55">
        <v>8532377000</v>
      </c>
    </row>
    <row r="150" spans="1:98" x14ac:dyDescent="0.2">
      <c r="A150" s="52" t="s">
        <v>523</v>
      </c>
      <c r="B150" s="52" t="s">
        <v>524</v>
      </c>
      <c r="C150" s="52" t="str">
        <f>VLOOKUP(A150,'[1]S&amp;P 500 Wikipedia'!A:D,3,FALSE)</f>
        <v>Consumer Discretionary</v>
      </c>
      <c r="D150" s="52">
        <v>249937</v>
      </c>
      <c r="E150" s="52" t="s">
        <v>16</v>
      </c>
      <c r="F150" s="52">
        <v>2019</v>
      </c>
      <c r="G150" s="52" t="s">
        <v>17</v>
      </c>
      <c r="H150" s="53">
        <v>43830</v>
      </c>
      <c r="I150" s="53">
        <v>43866</v>
      </c>
      <c r="J150" s="53">
        <v>43866</v>
      </c>
      <c r="K150" s="54">
        <v>3961000000</v>
      </c>
      <c r="L150" s="54">
        <v>3999000000</v>
      </c>
      <c r="M150" s="52" t="s">
        <v>525</v>
      </c>
      <c r="N150" s="36">
        <v>34651000000</v>
      </c>
      <c r="O150" s="37">
        <v>17504000000</v>
      </c>
      <c r="P150" s="38">
        <v>17147000000</v>
      </c>
      <c r="Q150" s="36">
        <v>62888000000</v>
      </c>
      <c r="R150" s="37">
        <v>9237000000</v>
      </c>
      <c r="S150" s="38">
        <v>53651000000</v>
      </c>
      <c r="U150" s="36">
        <v>10786000000</v>
      </c>
      <c r="V150" s="37"/>
      <c r="W150" s="37"/>
      <c r="X150" s="37"/>
      <c r="Y150" s="38"/>
      <c r="Z150" s="36">
        <v>5722000000</v>
      </c>
      <c r="AC150" s="55">
        <v>2383000000</v>
      </c>
      <c r="AG150" s="56">
        <v>3339000000</v>
      </c>
      <c r="AH150" s="55">
        <v>114047000000</v>
      </c>
      <c r="AI150" s="36">
        <v>65699000000</v>
      </c>
      <c r="AJ150" s="37">
        <v>65699000000</v>
      </c>
      <c r="AK150" s="38"/>
      <c r="AL150" s="36">
        <v>53703000000</v>
      </c>
      <c r="AM150" s="37"/>
      <c r="AN150" s="37"/>
      <c r="AO150" s="38">
        <v>53703000000</v>
      </c>
      <c r="AP150" s="49">
        <v>25088000000</v>
      </c>
      <c r="AQ150" s="54"/>
      <c r="AR150" s="54"/>
      <c r="AS150" s="54"/>
      <c r="AT150" s="54"/>
      <c r="AU150" s="54">
        <v>11863000000</v>
      </c>
      <c r="AV150" s="54"/>
      <c r="AW150" s="54"/>
      <c r="AX150" s="54"/>
      <c r="AY150" s="54">
        <v>2519000000</v>
      </c>
      <c r="AZ150" s="54">
        <v>10706000000</v>
      </c>
      <c r="BA150" s="55">
        <v>144490000000</v>
      </c>
      <c r="BB150" s="55">
        <v>258537000000</v>
      </c>
      <c r="BC150" s="49">
        <v>20673000000</v>
      </c>
      <c r="BD150" s="54"/>
      <c r="BE150" s="54"/>
      <c r="BF150" s="54"/>
      <c r="BG150" s="54"/>
      <c r="BH150" s="36">
        <v>53946000000</v>
      </c>
      <c r="BI150" s="37">
        <v>53946000000</v>
      </c>
      <c r="BJ150" s="37"/>
      <c r="BK150" s="38"/>
      <c r="BL150" s="49">
        <v>23513000000</v>
      </c>
      <c r="BM150" s="54"/>
      <c r="BN150" s="54"/>
      <c r="BO150" s="54"/>
      <c r="BP150" s="54"/>
      <c r="BQ150" s="54">
        <v>23513000000</v>
      </c>
      <c r="BR150" s="55">
        <v>98132000000</v>
      </c>
      <c r="BS150" s="36">
        <v>101361000000</v>
      </c>
      <c r="BT150" s="37"/>
      <c r="BU150" s="38"/>
      <c r="BV150" s="36">
        <v>25814000000</v>
      </c>
      <c r="BW150" s="37"/>
      <c r="BX150" s="37"/>
      <c r="BY150" s="37"/>
      <c r="BZ150" s="37"/>
      <c r="CA150" s="37"/>
      <c r="CB150" s="37"/>
      <c r="CC150" s="37">
        <v>490000000</v>
      </c>
      <c r="CD150" s="37"/>
      <c r="CE150" s="37"/>
      <c r="CF150" s="38">
        <v>25324000000</v>
      </c>
      <c r="CG150" s="55">
        <v>127175000000</v>
      </c>
      <c r="CH150" s="57">
        <v>225307000000</v>
      </c>
      <c r="CJ150" s="36">
        <v>22206000000</v>
      </c>
      <c r="CK150" s="37"/>
      <c r="CL150" s="37"/>
      <c r="CM150" s="38"/>
      <c r="CN150" s="54">
        <v>-1613000000</v>
      </c>
      <c r="CO150" s="54">
        <v>20320000000</v>
      </c>
      <c r="CP150" s="54">
        <v>-7728000000</v>
      </c>
      <c r="CQ150" s="58">
        <v>33185000000</v>
      </c>
      <c r="CR150" s="37">
        <v>45000000</v>
      </c>
      <c r="CS150" s="56">
        <v>33230000000</v>
      </c>
      <c r="CT150" s="55">
        <v>258537000000</v>
      </c>
    </row>
    <row r="151" spans="1:98" x14ac:dyDescent="0.2">
      <c r="A151" s="52" t="s">
        <v>496</v>
      </c>
      <c r="B151" s="52" t="s">
        <v>497</v>
      </c>
      <c r="C151" s="52" t="str">
        <f>VLOOKUP(A151,'[1]S&amp;P 500 Wikipedia'!A:D,3,FALSE)</f>
        <v>Industrials</v>
      </c>
      <c r="D151" s="52">
        <v>339017</v>
      </c>
      <c r="E151" s="52" t="s">
        <v>16</v>
      </c>
      <c r="F151" s="52">
        <v>2019</v>
      </c>
      <c r="G151" s="52" t="s">
        <v>17</v>
      </c>
      <c r="H151" s="53">
        <v>43830</v>
      </c>
      <c r="I151" s="53">
        <v>43867</v>
      </c>
      <c r="J151" s="53">
        <v>43867</v>
      </c>
      <c r="K151" s="54">
        <v>573927398</v>
      </c>
      <c r="L151" s="54">
        <v>575606038</v>
      </c>
      <c r="M151" s="52" t="s">
        <v>498</v>
      </c>
      <c r="N151" s="36">
        <v>174900000</v>
      </c>
      <c r="O151" s="37">
        <v>174900000</v>
      </c>
      <c r="P151" s="38"/>
      <c r="Q151" s="36">
        <v>741800000</v>
      </c>
      <c r="R151" s="37">
        <v>741800000</v>
      </c>
      <c r="S151" s="38"/>
      <c r="U151" s="36">
        <v>1366400000</v>
      </c>
      <c r="V151" s="37"/>
      <c r="W151" s="37"/>
      <c r="X151" s="37"/>
      <c r="Y151" s="38"/>
      <c r="Z151" s="36">
        <v>174100000</v>
      </c>
      <c r="AE151" s="55">
        <v>16700000</v>
      </c>
      <c r="AG151" s="56">
        <v>157400000</v>
      </c>
      <c r="AH151" s="55">
        <v>2457200000</v>
      </c>
      <c r="AI151" s="36">
        <v>1023200000</v>
      </c>
      <c r="AJ151" s="37"/>
      <c r="AK151" s="38"/>
      <c r="AM151" s="37"/>
      <c r="AN151" s="37"/>
      <c r="AO151" s="38"/>
      <c r="AP151" s="49">
        <v>319500000</v>
      </c>
      <c r="AQ151" s="54"/>
      <c r="AR151" s="54"/>
      <c r="AS151" s="54"/>
      <c r="AT151" s="54"/>
      <c r="AU151" s="54"/>
      <c r="AV151" s="54"/>
      <c r="AW151" s="54"/>
      <c r="AX151" s="54"/>
      <c r="AY151" s="54"/>
      <c r="AZ151" s="54">
        <v>319500000</v>
      </c>
      <c r="BA151" s="55">
        <v>1342700000</v>
      </c>
      <c r="BB151" s="55">
        <v>3799900000</v>
      </c>
      <c r="BC151" s="49">
        <v>444300000</v>
      </c>
      <c r="BD151" s="54">
        <v>192800000</v>
      </c>
      <c r="BE151" s="54"/>
      <c r="BF151" s="54"/>
      <c r="BG151" s="54">
        <v>251500000</v>
      </c>
      <c r="BH151" s="36">
        <v>3000000</v>
      </c>
      <c r="BI151" s="37"/>
      <c r="BJ151" s="37"/>
      <c r="BK151" s="38"/>
      <c r="BL151" s="49">
        <v>97400000</v>
      </c>
      <c r="BM151" s="54"/>
      <c r="BN151" s="54"/>
      <c r="BO151" s="54"/>
      <c r="BP151" s="54"/>
      <c r="BQ151" s="54">
        <v>97400000</v>
      </c>
      <c r="BR151" s="55">
        <v>544700000</v>
      </c>
      <c r="BS151" s="36">
        <v>342000000</v>
      </c>
      <c r="BT151" s="37"/>
      <c r="BU151" s="38"/>
      <c r="BV151" s="36">
        <v>247600000</v>
      </c>
      <c r="BW151" s="37"/>
      <c r="BX151" s="37"/>
      <c r="BY151" s="37"/>
      <c r="BZ151" s="37"/>
      <c r="CA151" s="37"/>
      <c r="CB151" s="37"/>
      <c r="CC151" s="37">
        <v>99400000</v>
      </c>
      <c r="CD151" s="37"/>
      <c r="CE151" s="37"/>
      <c r="CF151" s="38">
        <v>148200000</v>
      </c>
      <c r="CG151" s="55">
        <v>589600000</v>
      </c>
      <c r="CH151" s="57">
        <v>1134300000</v>
      </c>
      <c r="CI151" s="49">
        <v>0</v>
      </c>
      <c r="CJ151" s="36">
        <v>70100000</v>
      </c>
      <c r="CK151" s="37"/>
      <c r="CL151" s="37"/>
      <c r="CM151" s="38"/>
      <c r="CN151" s="54"/>
      <c r="CO151" s="54">
        <v>2633900000</v>
      </c>
      <c r="CP151" s="54">
        <v>-38400000</v>
      </c>
      <c r="CQ151" s="58">
        <v>2665600000</v>
      </c>
      <c r="CR151" s="37"/>
      <c r="CS151" s="56">
        <v>2665600000</v>
      </c>
      <c r="CT151" s="55">
        <v>3799900000</v>
      </c>
    </row>
    <row r="152" spans="1:98" x14ac:dyDescent="0.2">
      <c r="A152" s="52" t="s">
        <v>493</v>
      </c>
      <c r="B152" s="52" t="s">
        <v>494</v>
      </c>
      <c r="C152" s="52" t="str">
        <f>VLOOKUP(A152,'[1]S&amp;P 500 Wikipedia'!A:D,3,FALSE)</f>
        <v>Communication Services</v>
      </c>
      <c r="D152" s="52">
        <v>121021</v>
      </c>
      <c r="E152" s="52" t="s">
        <v>16</v>
      </c>
      <c r="F152" s="52">
        <v>2019</v>
      </c>
      <c r="G152" s="52" t="s">
        <v>17</v>
      </c>
      <c r="H152" s="53">
        <v>43830</v>
      </c>
      <c r="I152" s="53">
        <v>43860</v>
      </c>
      <c r="J152" s="53">
        <v>43860</v>
      </c>
      <c r="K152" s="54">
        <v>2851000000</v>
      </c>
      <c r="L152" s="54">
        <v>2886000000</v>
      </c>
      <c r="M152" s="52" t="s">
        <v>495</v>
      </c>
      <c r="N152" s="36">
        <v>54855000000</v>
      </c>
      <c r="O152" s="37">
        <v>19079000000</v>
      </c>
      <c r="P152" s="38">
        <v>35776000000</v>
      </c>
      <c r="Q152" s="36">
        <v>9518000000</v>
      </c>
      <c r="R152" s="37">
        <v>9518000000</v>
      </c>
      <c r="S152" s="38"/>
      <c r="V152" s="37"/>
      <c r="W152" s="37"/>
      <c r="X152" s="37"/>
      <c r="Y152" s="38"/>
      <c r="Z152" s="36">
        <v>1852000000</v>
      </c>
      <c r="AA152" s="55">
        <v>1852000000</v>
      </c>
      <c r="AH152" s="55">
        <v>66225000000</v>
      </c>
      <c r="AI152" s="36">
        <v>35323000000</v>
      </c>
      <c r="AJ152" s="37"/>
      <c r="AK152" s="38"/>
      <c r="AM152" s="37"/>
      <c r="AN152" s="37"/>
      <c r="AO152" s="38"/>
      <c r="AP152" s="49">
        <v>31828000000</v>
      </c>
      <c r="AQ152" s="54">
        <v>894000000</v>
      </c>
      <c r="AR152" s="54">
        <v>18715000000</v>
      </c>
      <c r="AS152" s="54"/>
      <c r="AT152" s="54"/>
      <c r="AU152" s="54"/>
      <c r="AV152" s="54"/>
      <c r="AW152" s="54"/>
      <c r="AX152" s="54"/>
      <c r="AY152" s="54"/>
      <c r="AZ152" s="54">
        <v>12219000000</v>
      </c>
      <c r="BA152" s="55">
        <v>67151000000</v>
      </c>
      <c r="BB152" s="55">
        <v>133376000000</v>
      </c>
      <c r="BC152" s="49">
        <v>13984000000</v>
      </c>
      <c r="BD152" s="54">
        <v>1363000000</v>
      </c>
      <c r="BE152" s="54"/>
      <c r="BF152" s="54">
        <v>886000000</v>
      </c>
      <c r="BG152" s="54">
        <v>11735000000</v>
      </c>
      <c r="BI152" s="37"/>
      <c r="BJ152" s="37"/>
      <c r="BK152" s="38"/>
      <c r="BL152" s="49">
        <v>1069000000</v>
      </c>
      <c r="BM152" s="54">
        <v>269000000</v>
      </c>
      <c r="BN152" s="54"/>
      <c r="BO152" s="54"/>
      <c r="BP152" s="54"/>
      <c r="BQ152" s="54">
        <v>800000000</v>
      </c>
      <c r="BR152" s="55">
        <v>15053000000</v>
      </c>
      <c r="BT152" s="37"/>
      <c r="BU152" s="38"/>
      <c r="BV152" s="36">
        <v>17269000000</v>
      </c>
      <c r="BW152" s="37"/>
      <c r="BX152" s="37"/>
      <c r="BY152" s="37"/>
      <c r="BZ152" s="37"/>
      <c r="CA152" s="37"/>
      <c r="CB152" s="37"/>
      <c r="CC152" s="37"/>
      <c r="CD152" s="37"/>
      <c r="CE152" s="37"/>
      <c r="CF152" s="38">
        <v>17269000000</v>
      </c>
      <c r="CG152" s="55">
        <v>17269000000</v>
      </c>
      <c r="CH152" s="57">
        <v>32322000000</v>
      </c>
      <c r="CJ152" s="36">
        <v>45851000000</v>
      </c>
      <c r="CK152" s="37"/>
      <c r="CL152" s="37"/>
      <c r="CM152" s="38"/>
      <c r="CN152" s="54"/>
      <c r="CO152" s="54">
        <v>55692000000</v>
      </c>
      <c r="CP152" s="54">
        <v>-489000000</v>
      </c>
      <c r="CQ152" s="58">
        <v>101054000000</v>
      </c>
      <c r="CR152" s="37"/>
      <c r="CS152" s="56">
        <v>101054000000</v>
      </c>
      <c r="CT152" s="55">
        <v>133376000000</v>
      </c>
    </row>
    <row r="153" spans="1:98" x14ac:dyDescent="0.2">
      <c r="A153" s="52" t="s">
        <v>532</v>
      </c>
      <c r="B153" s="52" t="s">
        <v>533</v>
      </c>
      <c r="C153" s="52" t="str">
        <f>VLOOKUP(A153,'[1]S&amp;P 500 Wikipedia'!A:D,3,FALSE)</f>
        <v>Industrials</v>
      </c>
      <c r="D153" s="52">
        <v>378152</v>
      </c>
      <c r="E153" s="52" t="s">
        <v>16</v>
      </c>
      <c r="F153" s="52">
        <v>2019</v>
      </c>
      <c r="G153" s="52" t="s">
        <v>17</v>
      </c>
      <c r="H153" s="53">
        <v>43830</v>
      </c>
      <c r="I153" s="53">
        <v>43887</v>
      </c>
      <c r="J153" s="53">
        <v>43887</v>
      </c>
      <c r="K153" s="54">
        <v>139500000</v>
      </c>
      <c r="L153" s="54">
        <v>141100000</v>
      </c>
      <c r="M153" s="52" t="s">
        <v>534</v>
      </c>
      <c r="N153" s="36">
        <v>387900000</v>
      </c>
      <c r="O153" s="37">
        <v>387900000</v>
      </c>
      <c r="P153" s="38"/>
      <c r="Q153" s="36">
        <v>624800000</v>
      </c>
      <c r="R153" s="37">
        <v>624800000</v>
      </c>
      <c r="S153" s="38"/>
      <c r="U153" s="36">
        <v>718600000</v>
      </c>
      <c r="V153" s="37"/>
      <c r="W153" s="37"/>
      <c r="X153" s="37"/>
      <c r="Y153" s="38"/>
      <c r="Z153" s="36">
        <v>166900000</v>
      </c>
      <c r="AG153" s="56">
        <v>166900000</v>
      </c>
      <c r="AH153" s="55">
        <v>1898200000</v>
      </c>
      <c r="AI153" s="36">
        <v>824200000</v>
      </c>
      <c r="AJ153" s="37"/>
      <c r="AK153" s="38"/>
      <c r="AM153" s="37"/>
      <c r="AN153" s="37"/>
      <c r="AO153" s="38"/>
      <c r="AP153" s="49">
        <v>3568900000</v>
      </c>
      <c r="AQ153" s="54"/>
      <c r="AR153" s="54">
        <v>2090200000</v>
      </c>
      <c r="AS153" s="54">
        <v>1168900000</v>
      </c>
      <c r="AT153" s="54"/>
      <c r="AU153" s="54"/>
      <c r="AV153" s="54"/>
      <c r="AW153" s="54"/>
      <c r="AX153" s="54"/>
      <c r="AY153" s="54"/>
      <c r="AZ153" s="54">
        <v>309800000</v>
      </c>
      <c r="BA153" s="55">
        <v>4393100000</v>
      </c>
      <c r="BB153" s="55">
        <v>6291300000</v>
      </c>
      <c r="BC153" s="49">
        <v>460000000</v>
      </c>
      <c r="BD153" s="54">
        <v>460000000</v>
      </c>
      <c r="BE153" s="54"/>
      <c r="BF153" s="54"/>
      <c r="BG153" s="54"/>
      <c r="BH153" s="36">
        <v>399700000</v>
      </c>
      <c r="BI153" s="37"/>
      <c r="BJ153" s="37"/>
      <c r="BK153" s="38"/>
      <c r="BL153" s="49">
        <v>549600000</v>
      </c>
      <c r="BM153" s="54"/>
      <c r="BN153" s="54"/>
      <c r="BO153" s="54"/>
      <c r="BP153" s="54"/>
      <c r="BQ153" s="54">
        <v>549600000</v>
      </c>
      <c r="BR153" s="55">
        <v>1409300000</v>
      </c>
      <c r="BS153" s="36">
        <v>1784600000</v>
      </c>
      <c r="BT153" s="37"/>
      <c r="BU153" s="38"/>
      <c r="BV153" s="36">
        <v>669600000</v>
      </c>
      <c r="BW153" s="37"/>
      <c r="BX153" s="37">
        <v>201400000</v>
      </c>
      <c r="BY153" s="37"/>
      <c r="BZ153" s="37"/>
      <c r="CA153" s="37"/>
      <c r="CB153" s="37"/>
      <c r="CC153" s="37">
        <v>157200000</v>
      </c>
      <c r="CD153" s="37"/>
      <c r="CE153" s="37"/>
      <c r="CF153" s="38">
        <v>311000000</v>
      </c>
      <c r="CG153" s="55">
        <v>2454200000</v>
      </c>
      <c r="CH153" s="57">
        <v>3863500000</v>
      </c>
      <c r="CJ153" s="36">
        <v>2815600000</v>
      </c>
      <c r="CK153" s="37"/>
      <c r="CL153" s="37"/>
      <c r="CM153" s="38"/>
      <c r="CN153" s="54">
        <v>-2079400000</v>
      </c>
      <c r="CO153" s="54">
        <v>1763000000</v>
      </c>
      <c r="CP153" s="54">
        <v>-72600000</v>
      </c>
      <c r="CQ153" s="58">
        <v>2426600000</v>
      </c>
      <c r="CR153" s="37">
        <v>1200000</v>
      </c>
      <c r="CS153" s="56">
        <v>2427800000</v>
      </c>
      <c r="CT153" s="55">
        <v>6291300000</v>
      </c>
    </row>
    <row r="154" spans="1:98" x14ac:dyDescent="0.2">
      <c r="A154" s="52" t="s">
        <v>538</v>
      </c>
      <c r="B154" s="52" t="s">
        <v>539</v>
      </c>
      <c r="C154" s="52" t="str">
        <f>VLOOKUP(A154,'[1]S&amp;P 500 Wikipedia'!A:D,3,FALSE)</f>
        <v>Materials</v>
      </c>
      <c r="D154" s="52">
        <v>378154</v>
      </c>
      <c r="E154" s="52" t="s">
        <v>16</v>
      </c>
      <c r="F154" s="52">
        <v>2019</v>
      </c>
      <c r="G154" s="52" t="s">
        <v>17</v>
      </c>
      <c r="H154" s="53">
        <v>43830</v>
      </c>
      <c r="I154" s="53">
        <v>43875</v>
      </c>
      <c r="J154" s="53">
        <v>43875</v>
      </c>
      <c r="K154" s="54">
        <v>1450000000</v>
      </c>
      <c r="L154" s="54">
        <v>1444000000</v>
      </c>
      <c r="M154" s="52" t="s">
        <v>540</v>
      </c>
      <c r="N154" s="36">
        <v>2020000000</v>
      </c>
      <c r="O154" s="37">
        <v>2020000000</v>
      </c>
      <c r="P154" s="38"/>
      <c r="Q154" s="36">
        <v>741000000</v>
      </c>
      <c r="R154" s="37">
        <v>741000000</v>
      </c>
      <c r="S154" s="38"/>
      <c r="U154" s="36">
        <v>2792000000</v>
      </c>
      <c r="V154" s="37"/>
      <c r="W154" s="37"/>
      <c r="X154" s="37"/>
      <c r="Y154" s="38"/>
      <c r="Z154" s="36">
        <v>2362000000</v>
      </c>
      <c r="AE154" s="55">
        <v>426000000</v>
      </c>
      <c r="AG154" s="56">
        <v>1936000000</v>
      </c>
      <c r="AH154" s="55">
        <v>7915000000</v>
      </c>
      <c r="AI154" s="36">
        <v>29584000000</v>
      </c>
      <c r="AJ154" s="37">
        <v>29584000000</v>
      </c>
      <c r="AK154" s="38"/>
      <c r="AM154" s="37"/>
      <c r="AN154" s="37"/>
      <c r="AO154" s="38"/>
      <c r="AP154" s="49">
        <v>3310000000</v>
      </c>
      <c r="AQ154" s="54"/>
      <c r="AR154" s="54"/>
      <c r="AS154" s="54"/>
      <c r="AT154" s="54"/>
      <c r="AU154" s="54"/>
      <c r="AV154" s="54"/>
      <c r="AW154" s="54"/>
      <c r="AX154" s="54"/>
      <c r="AY154" s="54"/>
      <c r="AZ154" s="54">
        <v>3310000000</v>
      </c>
      <c r="BA154" s="55">
        <v>32894000000</v>
      </c>
      <c r="BB154" s="55">
        <v>40809000000</v>
      </c>
      <c r="BC154" s="49">
        <v>2768000000</v>
      </c>
      <c r="BD154" s="54"/>
      <c r="BE154" s="54">
        <v>119000000</v>
      </c>
      <c r="BF154" s="54">
        <v>73000000</v>
      </c>
      <c r="BG154" s="54">
        <v>2576000000</v>
      </c>
      <c r="BH154" s="36">
        <v>5000000</v>
      </c>
      <c r="BI154" s="37"/>
      <c r="BJ154" s="37"/>
      <c r="BK154" s="38">
        <v>5000000</v>
      </c>
      <c r="BL154" s="49">
        <v>436000000</v>
      </c>
      <c r="BM154" s="54"/>
      <c r="BN154" s="54"/>
      <c r="BO154" s="54"/>
      <c r="BP154" s="54"/>
      <c r="BQ154" s="54">
        <v>436000000</v>
      </c>
      <c r="BR154" s="55">
        <v>3209000000</v>
      </c>
      <c r="BS154" s="36">
        <v>9821000000</v>
      </c>
      <c r="BT154" s="37">
        <v>9821000000</v>
      </c>
      <c r="BU154" s="38"/>
      <c r="BV154" s="36">
        <v>10331000000</v>
      </c>
      <c r="BW154" s="37"/>
      <c r="BX154" s="37"/>
      <c r="BY154" s="37"/>
      <c r="BZ154" s="37"/>
      <c r="CA154" s="37"/>
      <c r="CB154" s="37"/>
      <c r="CC154" s="37">
        <v>4210000000</v>
      </c>
      <c r="CD154" s="37"/>
      <c r="CE154" s="37"/>
      <c r="CF154" s="38">
        <v>6121000000</v>
      </c>
      <c r="CG154" s="55">
        <v>20152000000</v>
      </c>
      <c r="CH154" s="57">
        <v>23361000000</v>
      </c>
      <c r="CJ154" s="36">
        <v>25988000000</v>
      </c>
      <c r="CK154" s="37"/>
      <c r="CL154" s="37"/>
      <c r="CM154" s="38"/>
      <c r="CN154" s="54">
        <v>-3734000000</v>
      </c>
      <c r="CO154" s="54">
        <v>-12280000000</v>
      </c>
      <c r="CP154" s="54">
        <v>-676000000</v>
      </c>
      <c r="CQ154" s="58">
        <v>9298000000</v>
      </c>
      <c r="CR154" s="37">
        <v>8150000000</v>
      </c>
      <c r="CS154" s="56">
        <v>17448000000</v>
      </c>
      <c r="CT154" s="55">
        <v>40809000000</v>
      </c>
    </row>
    <row r="155" spans="1:98" x14ac:dyDescent="0.2">
      <c r="A155" s="52" t="s">
        <v>502</v>
      </c>
      <c r="B155" s="52" t="s">
        <v>503</v>
      </c>
      <c r="C155" s="52" t="str">
        <f>VLOOKUP(A155,'[1]S&amp;P 500 Wikipedia'!A:D,3,FALSE)</f>
        <v>Industrials</v>
      </c>
      <c r="D155" s="52">
        <v>259098</v>
      </c>
      <c r="E155" s="52" t="s">
        <v>16</v>
      </c>
      <c r="F155" s="52">
        <v>2020</v>
      </c>
      <c r="G155" s="52" t="s">
        <v>17</v>
      </c>
      <c r="H155" s="53">
        <v>43982</v>
      </c>
      <c r="I155" s="53">
        <v>44032</v>
      </c>
      <c r="J155" s="53">
        <v>44032</v>
      </c>
      <c r="K155" s="54">
        <v>262000000</v>
      </c>
      <c r="L155" s="54">
        <v>262000000</v>
      </c>
      <c r="M155" s="52" t="s">
        <v>504</v>
      </c>
      <c r="N155" s="36">
        <v>4881000000</v>
      </c>
      <c r="O155" s="37">
        <v>4881000000</v>
      </c>
      <c r="P155" s="38"/>
      <c r="Q155" s="36">
        <v>10102000000</v>
      </c>
      <c r="R155" s="37">
        <v>10102000000</v>
      </c>
      <c r="S155" s="38"/>
      <c r="V155" s="37"/>
      <c r="W155" s="37"/>
      <c r="X155" s="37"/>
      <c r="Y155" s="38"/>
      <c r="Z155" s="36">
        <v>1400000000</v>
      </c>
      <c r="AA155" s="55">
        <v>828000000</v>
      </c>
      <c r="AG155" s="56">
        <v>572000000</v>
      </c>
      <c r="AH155" s="55">
        <v>16383000000</v>
      </c>
      <c r="AI155" s="36">
        <v>33608000000</v>
      </c>
      <c r="AJ155" s="37">
        <v>65024000000</v>
      </c>
      <c r="AK155" s="38">
        <v>-31416000000</v>
      </c>
      <c r="AM155" s="37"/>
      <c r="AN155" s="37"/>
      <c r="AO155" s="38"/>
      <c r="AP155" s="49">
        <v>23546000000</v>
      </c>
      <c r="AQ155" s="54"/>
      <c r="AR155" s="54">
        <v>6372000000</v>
      </c>
      <c r="AS155" s="54"/>
      <c r="AT155" s="54"/>
      <c r="AU155" s="54"/>
      <c r="AV155" s="54"/>
      <c r="AW155" s="54"/>
      <c r="AX155" s="54"/>
      <c r="AY155" s="54"/>
      <c r="AZ155" s="54">
        <v>17174000000</v>
      </c>
      <c r="BA155" s="55">
        <v>57154000000</v>
      </c>
      <c r="BB155" s="55">
        <v>73537000000</v>
      </c>
      <c r="BC155" s="49">
        <v>8370000000</v>
      </c>
      <c r="BD155" s="54">
        <v>3269000000</v>
      </c>
      <c r="BE155" s="54"/>
      <c r="BF155" s="54"/>
      <c r="BG155" s="54">
        <v>5101000000</v>
      </c>
      <c r="BH155" s="36">
        <v>51000000</v>
      </c>
      <c r="BI155" s="37"/>
      <c r="BJ155" s="37"/>
      <c r="BK155" s="38"/>
      <c r="BL155" s="49">
        <v>1923000000</v>
      </c>
      <c r="BM155" s="54"/>
      <c r="BN155" s="54"/>
      <c r="BO155" s="54"/>
      <c r="BP155" s="54"/>
      <c r="BQ155" s="54">
        <v>1923000000</v>
      </c>
      <c r="BR155" s="55">
        <v>10344000000</v>
      </c>
      <c r="BS155" s="36">
        <v>21952000000</v>
      </c>
      <c r="BT155" s="37"/>
      <c r="BU155" s="38"/>
      <c r="BV155" s="36">
        <v>22946000000</v>
      </c>
      <c r="BW155" s="37"/>
      <c r="BX155" s="37">
        <v>5019000000</v>
      </c>
      <c r="BY155" s="37"/>
      <c r="BZ155" s="37"/>
      <c r="CA155" s="37"/>
      <c r="CB155" s="37"/>
      <c r="CC155" s="37">
        <v>3162000000</v>
      </c>
      <c r="CD155" s="37"/>
      <c r="CE155" s="37"/>
      <c r="CF155" s="38">
        <v>14765000000</v>
      </c>
      <c r="CG155" s="55">
        <v>44898000000</v>
      </c>
      <c r="CH155" s="57">
        <v>55242000000</v>
      </c>
      <c r="CJ155" s="36">
        <v>3388000000</v>
      </c>
      <c r="CK155" s="37"/>
      <c r="CL155" s="37"/>
      <c r="CM155" s="38"/>
      <c r="CN155" s="54">
        <v>-9162000000</v>
      </c>
      <c r="CO155" s="54">
        <v>25216000000</v>
      </c>
      <c r="CP155" s="54">
        <v>-1147000000</v>
      </c>
      <c r="CQ155" s="58">
        <v>18295000000</v>
      </c>
      <c r="CR155" s="37"/>
      <c r="CS155" s="56">
        <v>18295000000</v>
      </c>
      <c r="CT155" s="55">
        <v>73537000000</v>
      </c>
    </row>
    <row r="156" spans="1:98" x14ac:dyDescent="0.2">
      <c r="A156" s="52" t="s">
        <v>490</v>
      </c>
      <c r="B156" s="52" t="s">
        <v>491</v>
      </c>
      <c r="C156" s="52" t="str">
        <f>VLOOKUP(A156,'[1]S&amp;P 500 Wikipedia'!A:D,3,FALSE)</f>
        <v>Information Technology</v>
      </c>
      <c r="D156" s="52">
        <v>60283</v>
      </c>
      <c r="E156" s="52" t="s">
        <v>16</v>
      </c>
      <c r="F156" s="52">
        <v>2019</v>
      </c>
      <c r="G156" s="52" t="s">
        <v>17</v>
      </c>
      <c r="H156" s="53">
        <v>43738</v>
      </c>
      <c r="I156" s="53">
        <v>43784</v>
      </c>
      <c r="J156" s="53">
        <v>43784</v>
      </c>
      <c r="K156" s="54">
        <v>60293000</v>
      </c>
      <c r="L156" s="54">
        <v>60954000</v>
      </c>
      <c r="M156" s="52" t="s">
        <v>492</v>
      </c>
      <c r="N156" s="36">
        <v>972282000</v>
      </c>
      <c r="O156" s="37">
        <v>599219000</v>
      </c>
      <c r="P156" s="38">
        <v>373063000</v>
      </c>
      <c r="Q156" s="36">
        <v>322029000</v>
      </c>
      <c r="R156" s="37">
        <v>322029000</v>
      </c>
      <c r="S156" s="38"/>
      <c r="U156" s="36">
        <v>34401000</v>
      </c>
      <c r="V156" s="37"/>
      <c r="W156" s="37"/>
      <c r="X156" s="37"/>
      <c r="Y156" s="38"/>
      <c r="Z156" s="36">
        <v>182874000</v>
      </c>
      <c r="AG156" s="56">
        <v>182874000</v>
      </c>
      <c r="AH156" s="55">
        <v>1511586000</v>
      </c>
      <c r="AI156" s="36">
        <v>223426000</v>
      </c>
      <c r="AJ156" s="37"/>
      <c r="AK156" s="38"/>
      <c r="AL156" s="36">
        <v>358402000</v>
      </c>
      <c r="AM156" s="37"/>
      <c r="AN156" s="37"/>
      <c r="AO156" s="38"/>
      <c r="AP156" s="49">
        <v>1296861000</v>
      </c>
      <c r="AQ156" s="54"/>
      <c r="AR156" s="54">
        <v>1065379000</v>
      </c>
      <c r="AS156" s="54"/>
      <c r="AT156" s="54"/>
      <c r="AU156" s="54">
        <v>27701000</v>
      </c>
      <c r="AV156" s="54"/>
      <c r="AW156" s="54"/>
      <c r="AX156" s="54"/>
      <c r="AY156" s="54"/>
      <c r="AZ156" s="54">
        <v>203781000</v>
      </c>
      <c r="BA156" s="55">
        <v>1878689000</v>
      </c>
      <c r="BB156" s="55">
        <v>3390275000</v>
      </c>
      <c r="BC156" s="49">
        <v>298496000</v>
      </c>
      <c r="BD156" s="54">
        <v>62627000</v>
      </c>
      <c r="BE156" s="54"/>
      <c r="BF156" s="54"/>
      <c r="BG156" s="54">
        <v>235869000</v>
      </c>
      <c r="BI156" s="37"/>
      <c r="BJ156" s="37"/>
      <c r="BK156" s="38"/>
      <c r="BL156" s="49">
        <v>807030000</v>
      </c>
      <c r="BM156" s="54">
        <v>807030000</v>
      </c>
      <c r="BN156" s="54"/>
      <c r="BO156" s="54"/>
      <c r="BP156" s="54"/>
      <c r="BQ156" s="54"/>
      <c r="BR156" s="55">
        <v>1105526000</v>
      </c>
      <c r="BT156" s="37"/>
      <c r="BU156" s="38"/>
      <c r="BV156" s="36">
        <v>523252000</v>
      </c>
      <c r="BW156" s="37"/>
      <c r="BX156" s="37"/>
      <c r="BY156" s="37"/>
      <c r="BZ156" s="37"/>
      <c r="CA156" s="37"/>
      <c r="CB156" s="37">
        <v>391086000</v>
      </c>
      <c r="CC156" s="37">
        <v>313000</v>
      </c>
      <c r="CD156" s="37"/>
      <c r="CE156" s="37"/>
      <c r="CF156" s="38">
        <v>131853000</v>
      </c>
      <c r="CG156" s="55">
        <v>523252000</v>
      </c>
      <c r="CH156" s="57">
        <v>1628778000</v>
      </c>
      <c r="CI156" s="49">
        <v>0</v>
      </c>
      <c r="CJ156" s="36">
        <v>142597000</v>
      </c>
      <c r="CK156" s="37"/>
      <c r="CL156" s="37"/>
      <c r="CM156" s="38"/>
      <c r="CN156" s="54"/>
      <c r="CO156" s="54">
        <v>1638090000</v>
      </c>
      <c r="CP156" s="54">
        <v>-19190000</v>
      </c>
      <c r="CQ156" s="58">
        <v>1761497000</v>
      </c>
      <c r="CR156" s="37"/>
      <c r="CS156" s="56">
        <v>1761497000</v>
      </c>
      <c r="CT156" s="55">
        <v>3390275000</v>
      </c>
    </row>
    <row r="157" spans="1:98" x14ac:dyDescent="0.2">
      <c r="A157" s="52" t="s">
        <v>505</v>
      </c>
      <c r="B157" s="52" t="s">
        <v>506</v>
      </c>
      <c r="C157" s="52" t="str">
        <f>VLOOKUP(A157,'[1]S&amp;P 500 Wikipedia'!A:D,3,FALSE)</f>
        <v>Information Technology</v>
      </c>
      <c r="D157" s="52">
        <v>88558</v>
      </c>
      <c r="E157" s="52" t="s">
        <v>16</v>
      </c>
      <c r="F157" s="52">
        <v>2019</v>
      </c>
      <c r="G157" s="52" t="s">
        <v>17</v>
      </c>
      <c r="H157" s="53">
        <v>43830</v>
      </c>
      <c r="I157" s="53">
        <v>43881</v>
      </c>
      <c r="J157" s="53">
        <v>43881</v>
      </c>
      <c r="K157" s="54">
        <v>617000000</v>
      </c>
      <c r="L157" s="54">
        <v>627000000</v>
      </c>
      <c r="M157" s="52" t="s">
        <v>507</v>
      </c>
      <c r="N157" s="36">
        <v>1152000000</v>
      </c>
      <c r="O157" s="37">
        <v>1152000000</v>
      </c>
      <c r="P157" s="38"/>
      <c r="Q157" s="36">
        <v>3242000000</v>
      </c>
      <c r="R157" s="37">
        <v>3242000000</v>
      </c>
      <c r="S157" s="38"/>
      <c r="V157" s="37"/>
      <c r="W157" s="37"/>
      <c r="X157" s="37"/>
      <c r="Y157" s="38"/>
      <c r="Z157" s="36">
        <v>4298000000</v>
      </c>
      <c r="AA157" s="55">
        <v>308000000</v>
      </c>
      <c r="AG157" s="56">
        <v>3990000000</v>
      </c>
      <c r="AH157" s="55">
        <v>8692000000</v>
      </c>
      <c r="AI157" s="36">
        <v>900000000</v>
      </c>
      <c r="AJ157" s="37"/>
      <c r="AK157" s="38"/>
      <c r="AM157" s="37"/>
      <c r="AN157" s="37"/>
      <c r="AO157" s="38"/>
      <c r="AP157" s="49">
        <v>74214000000</v>
      </c>
      <c r="AQ157" s="54">
        <v>19002000000</v>
      </c>
      <c r="AR157" s="54">
        <v>52242000000</v>
      </c>
      <c r="AS157" s="54"/>
      <c r="AT157" s="54"/>
      <c r="AU157" s="54"/>
      <c r="AV157" s="54"/>
      <c r="AW157" s="54"/>
      <c r="AX157" s="54"/>
      <c r="AY157" s="54"/>
      <c r="AZ157" s="54">
        <v>2970000000</v>
      </c>
      <c r="BA157" s="55">
        <v>75114000000</v>
      </c>
      <c r="BB157" s="55">
        <v>83806000000</v>
      </c>
      <c r="BC157" s="49">
        <v>2374000000</v>
      </c>
      <c r="BD157" s="54"/>
      <c r="BE157" s="54"/>
      <c r="BF157" s="54"/>
      <c r="BG157" s="54">
        <v>2374000000</v>
      </c>
      <c r="BH157" s="36">
        <v>2963000000</v>
      </c>
      <c r="BI157" s="37"/>
      <c r="BJ157" s="37"/>
      <c r="BK157" s="38"/>
      <c r="BL157" s="49">
        <v>5045000000</v>
      </c>
      <c r="BM157" s="54">
        <v>817000000</v>
      </c>
      <c r="BN157" s="54"/>
      <c r="BO157" s="54"/>
      <c r="BP157" s="54"/>
      <c r="BQ157" s="54">
        <v>4228000000</v>
      </c>
      <c r="BR157" s="55">
        <v>10382000000</v>
      </c>
      <c r="BS157" s="36">
        <v>17229000000</v>
      </c>
      <c r="BT157" s="37"/>
      <c r="BU157" s="38"/>
      <c r="BV157" s="36">
        <v>6739000000</v>
      </c>
      <c r="BW157" s="37"/>
      <c r="BX157" s="37"/>
      <c r="BY157" s="37"/>
      <c r="BZ157" s="37"/>
      <c r="CA157" s="37"/>
      <c r="CB157" s="37">
        <v>52000000</v>
      </c>
      <c r="CC157" s="37">
        <v>4281000000</v>
      </c>
      <c r="CD157" s="37"/>
      <c r="CE157" s="37"/>
      <c r="CF157" s="38">
        <v>2406000000</v>
      </c>
      <c r="CG157" s="55">
        <v>23968000000</v>
      </c>
      <c r="CH157" s="57">
        <v>34350000000</v>
      </c>
      <c r="CI157" s="49">
        <v>0</v>
      </c>
      <c r="CJ157" s="36">
        <v>45364000000</v>
      </c>
      <c r="CK157" s="37"/>
      <c r="CL157" s="37"/>
      <c r="CM157" s="38"/>
      <c r="CN157" s="54">
        <v>-52000000</v>
      </c>
      <c r="CO157" s="54">
        <v>4161000000</v>
      </c>
      <c r="CP157" s="54">
        <v>-33000000</v>
      </c>
      <c r="CQ157" s="58">
        <v>49440000000</v>
      </c>
      <c r="CR157" s="37">
        <v>16000000</v>
      </c>
      <c r="CS157" s="56">
        <v>49456000000</v>
      </c>
      <c r="CT157" s="55">
        <v>83806000000</v>
      </c>
    </row>
    <row r="158" spans="1:98" x14ac:dyDescent="0.2">
      <c r="A158" s="52" t="s">
        <v>508</v>
      </c>
      <c r="B158" s="52" t="s">
        <v>509</v>
      </c>
      <c r="C158" s="52" t="str">
        <f>VLOOKUP(A158,'[1]S&amp;P 500 Wikipedia'!A:D,3,FALSE)</f>
        <v>Information Technology</v>
      </c>
      <c r="D158" s="52">
        <v>378146</v>
      </c>
      <c r="E158" s="52" t="s">
        <v>16</v>
      </c>
      <c r="F158" s="52">
        <v>2019</v>
      </c>
      <c r="G158" s="52" t="s">
        <v>17</v>
      </c>
      <c r="H158" s="53">
        <v>43830</v>
      </c>
      <c r="I158" s="53">
        <v>43888</v>
      </c>
      <c r="J158" s="53">
        <v>43888</v>
      </c>
      <c r="K158" s="54">
        <v>680200000</v>
      </c>
      <c r="L158" s="54">
        <v>694800000</v>
      </c>
      <c r="M158" s="52" t="s">
        <v>510</v>
      </c>
      <c r="N158" s="36">
        <v>893000000</v>
      </c>
      <c r="O158" s="37">
        <v>893000000</v>
      </c>
      <c r="P158" s="38"/>
      <c r="Q158" s="36">
        <v>2782000000</v>
      </c>
      <c r="R158" s="37">
        <v>2782000000</v>
      </c>
      <c r="S158" s="38"/>
      <c r="V158" s="37"/>
      <c r="W158" s="37"/>
      <c r="X158" s="37"/>
      <c r="Y158" s="38"/>
      <c r="Z158" s="36">
        <v>13371000000</v>
      </c>
      <c r="AA158" s="55">
        <v>1503000000</v>
      </c>
      <c r="AG158" s="56">
        <v>11868000000</v>
      </c>
      <c r="AH158" s="55">
        <v>17046000000</v>
      </c>
      <c r="AI158" s="36">
        <v>1606000000</v>
      </c>
      <c r="AJ158" s="37"/>
      <c r="AK158" s="38"/>
      <c r="AM158" s="37"/>
      <c r="AN158" s="37"/>
      <c r="AO158" s="38"/>
      <c r="AP158" s="49">
        <v>58887000000</v>
      </c>
      <c r="AQ158" s="54">
        <v>17642000000</v>
      </c>
      <c r="AR158" s="54">
        <v>36038000000</v>
      </c>
      <c r="AS158" s="54"/>
      <c r="AT158" s="54"/>
      <c r="AU158" s="54"/>
      <c r="AV158" s="54"/>
      <c r="AW158" s="54"/>
      <c r="AX158" s="54"/>
      <c r="AY158" s="54">
        <v>2720000000</v>
      </c>
      <c r="AZ158" s="54">
        <v>2487000000</v>
      </c>
      <c r="BA158" s="55">
        <v>60493000000</v>
      </c>
      <c r="BB158" s="55">
        <v>77539000000</v>
      </c>
      <c r="BC158" s="49">
        <v>3080000000</v>
      </c>
      <c r="BD158" s="54">
        <v>3080000000</v>
      </c>
      <c r="BE158" s="54"/>
      <c r="BF158" s="54"/>
      <c r="BG158" s="54"/>
      <c r="BH158" s="36">
        <v>287000000</v>
      </c>
      <c r="BI158" s="37"/>
      <c r="BJ158" s="37"/>
      <c r="BK158" s="38"/>
      <c r="BL158" s="49">
        <v>12360000000</v>
      </c>
      <c r="BM158" s="54"/>
      <c r="BN158" s="54"/>
      <c r="BO158" s="54"/>
      <c r="BP158" s="54"/>
      <c r="BQ158" s="54">
        <v>12360000000</v>
      </c>
      <c r="BR158" s="55">
        <v>15727000000</v>
      </c>
      <c r="BS158" s="36">
        <v>21612000000</v>
      </c>
      <c r="BT158" s="37"/>
      <c r="BU158" s="38"/>
      <c r="BV158" s="36">
        <v>5343000000</v>
      </c>
      <c r="BW158" s="37"/>
      <c r="BX158" s="37"/>
      <c r="BY158" s="37"/>
      <c r="BZ158" s="37"/>
      <c r="CA158" s="37"/>
      <c r="CB158" s="37"/>
      <c r="CC158" s="37">
        <v>4247000000</v>
      </c>
      <c r="CD158" s="37"/>
      <c r="CE158" s="37"/>
      <c r="CF158" s="38">
        <v>1096000000</v>
      </c>
      <c r="CG158" s="55">
        <v>26955000000</v>
      </c>
      <c r="CH158" s="57">
        <v>42682000000</v>
      </c>
      <c r="CI158" s="49">
        <v>0</v>
      </c>
      <c r="CJ158" s="36">
        <v>23749000000</v>
      </c>
      <c r="CK158" s="37"/>
      <c r="CL158" s="37"/>
      <c r="CM158" s="38"/>
      <c r="CN158" s="54">
        <v>-3118000000</v>
      </c>
      <c r="CO158" s="54">
        <v>12528000000</v>
      </c>
      <c r="CP158" s="54">
        <v>-180000000</v>
      </c>
      <c r="CQ158" s="58">
        <v>32979000000</v>
      </c>
      <c r="CR158" s="37">
        <v>1878000000</v>
      </c>
      <c r="CS158" s="56">
        <v>34857000000</v>
      </c>
      <c r="CT158" s="55">
        <v>77539000000</v>
      </c>
    </row>
    <row r="159" spans="1:98" x14ac:dyDescent="0.2">
      <c r="A159" s="52" t="s">
        <v>514</v>
      </c>
      <c r="B159" s="52" t="s">
        <v>515</v>
      </c>
      <c r="C159" s="52" t="str">
        <f>VLOOKUP(A159,'[1]S&amp;P 500 Wikipedia'!A:D,3,FALSE)</f>
        <v>Information Technology</v>
      </c>
      <c r="D159" s="52">
        <v>367930</v>
      </c>
      <c r="E159" s="52" t="s">
        <v>16</v>
      </c>
      <c r="F159" s="52">
        <v>2019</v>
      </c>
      <c r="G159" s="52" t="s">
        <v>17</v>
      </c>
      <c r="H159" s="53">
        <v>43830</v>
      </c>
      <c r="I159" s="53">
        <v>43888</v>
      </c>
      <c r="J159" s="53">
        <v>43888</v>
      </c>
      <c r="K159" s="54">
        <v>134263000</v>
      </c>
      <c r="L159" s="54">
        <v>136249000</v>
      </c>
      <c r="M159" s="52" t="s">
        <v>516</v>
      </c>
      <c r="N159" s="36">
        <v>284592000</v>
      </c>
      <c r="O159" s="37">
        <v>284592000</v>
      </c>
      <c r="P159" s="38"/>
      <c r="Q159" s="36">
        <v>318652000</v>
      </c>
      <c r="R159" s="37">
        <v>318652000</v>
      </c>
      <c r="S159" s="38"/>
      <c r="U159" s="36">
        <v>388762000</v>
      </c>
      <c r="V159" s="37"/>
      <c r="W159" s="37"/>
      <c r="X159" s="37"/>
      <c r="Y159" s="38"/>
      <c r="Z159" s="36">
        <v>116728000</v>
      </c>
      <c r="AA159" s="55">
        <v>116728000</v>
      </c>
      <c r="AH159" s="55">
        <v>1108734000</v>
      </c>
      <c r="AI159" s="36">
        <v>255905000</v>
      </c>
      <c r="AJ159" s="37"/>
      <c r="AK159" s="38"/>
      <c r="AM159" s="37"/>
      <c r="AN159" s="37"/>
      <c r="AO159" s="38"/>
      <c r="AP159" s="49">
        <v>1772902000</v>
      </c>
      <c r="AQ159" s="54">
        <v>247514000</v>
      </c>
      <c r="AR159" s="54">
        <v>1364596000</v>
      </c>
      <c r="AS159" s="54"/>
      <c r="AT159" s="54"/>
      <c r="AU159" s="54">
        <v>39983000</v>
      </c>
      <c r="AV159" s="54"/>
      <c r="AW159" s="54"/>
      <c r="AX159" s="54"/>
      <c r="AY159" s="54"/>
      <c r="AZ159" s="54">
        <v>120809000</v>
      </c>
      <c r="BA159" s="55">
        <v>2028807000</v>
      </c>
      <c r="BB159" s="55">
        <v>3137541000</v>
      </c>
      <c r="BC159" s="49">
        <v>300670000</v>
      </c>
      <c r="BD159" s="54">
        <v>158033000</v>
      </c>
      <c r="BE159" s="54">
        <v>14735000</v>
      </c>
      <c r="BF159" s="54"/>
      <c r="BG159" s="54">
        <v>127902000</v>
      </c>
      <c r="BH159" s="36">
        <v>28444000</v>
      </c>
      <c r="BI159" s="37"/>
      <c r="BJ159" s="37"/>
      <c r="BK159" s="38"/>
      <c r="BL159" s="49">
        <v>83941000</v>
      </c>
      <c r="BM159" s="54">
        <v>28587000</v>
      </c>
      <c r="BN159" s="54"/>
      <c r="BO159" s="54"/>
      <c r="BP159" s="54"/>
      <c r="BQ159" s="54">
        <v>55354000</v>
      </c>
      <c r="BR159" s="55">
        <v>413055000</v>
      </c>
      <c r="BS159" s="36">
        <v>648419000</v>
      </c>
      <c r="BT159" s="37"/>
      <c r="BU159" s="38"/>
      <c r="BV159" s="36">
        <v>204634000</v>
      </c>
      <c r="BW159" s="37"/>
      <c r="BX159" s="37"/>
      <c r="BY159" s="37"/>
      <c r="BZ159" s="37"/>
      <c r="CA159" s="37"/>
      <c r="CB159" s="37"/>
      <c r="CC159" s="37">
        <v>53544000</v>
      </c>
      <c r="CD159" s="37"/>
      <c r="CE159" s="37"/>
      <c r="CF159" s="38">
        <v>151090000</v>
      </c>
      <c r="CG159" s="55">
        <v>853053000</v>
      </c>
      <c r="CH159" s="57">
        <v>1266108000</v>
      </c>
      <c r="CI159" s="49">
        <v>0</v>
      </c>
      <c r="CJ159" s="36">
        <v>16692000</v>
      </c>
      <c r="CK159" s="37"/>
      <c r="CL159" s="37"/>
      <c r="CM159" s="38"/>
      <c r="CN159" s="54"/>
      <c r="CO159" s="54">
        <v>2020686000</v>
      </c>
      <c r="CP159" s="54">
        <v>-165945000</v>
      </c>
      <c r="CQ159" s="58">
        <v>1871433000</v>
      </c>
      <c r="CR159" s="37"/>
      <c r="CS159" s="56">
        <v>1871433000</v>
      </c>
      <c r="CT159" s="55">
        <v>3137541000</v>
      </c>
    </row>
    <row r="160" spans="1:98" x14ac:dyDescent="0.2">
      <c r="A160" s="52" t="s">
        <v>517</v>
      </c>
      <c r="B160" s="52" t="s">
        <v>518</v>
      </c>
      <c r="C160" s="52" t="str">
        <f>VLOOKUP(A160,'[1]S&amp;P 500 Wikipedia'!A:D,3,FALSE)</f>
        <v>Industrials</v>
      </c>
      <c r="D160" s="52">
        <v>378147</v>
      </c>
      <c r="E160" s="52" t="s">
        <v>16</v>
      </c>
      <c r="F160" s="52">
        <v>2019</v>
      </c>
      <c r="G160" s="52" t="s">
        <v>17</v>
      </c>
      <c r="H160" s="53">
        <v>43830</v>
      </c>
      <c r="I160" s="53">
        <v>43879</v>
      </c>
      <c r="J160" s="53">
        <v>43879</v>
      </c>
      <c r="K160" s="54">
        <v>130862000</v>
      </c>
      <c r="L160" s="54">
        <v>131744000</v>
      </c>
      <c r="M160" s="52" t="s">
        <v>519</v>
      </c>
      <c r="N160" s="36">
        <v>670980000</v>
      </c>
      <c r="O160" s="37">
        <v>670980000</v>
      </c>
      <c r="P160" s="38"/>
      <c r="Q160" s="36">
        <v>795538000</v>
      </c>
      <c r="R160" s="37">
        <v>795538000</v>
      </c>
      <c r="S160" s="38"/>
      <c r="U160" s="36">
        <v>660837000</v>
      </c>
      <c r="V160" s="37"/>
      <c r="W160" s="37"/>
      <c r="X160" s="37"/>
      <c r="Y160" s="38"/>
      <c r="Z160" s="36">
        <v>378015000</v>
      </c>
      <c r="AA160" s="55">
        <v>105101000</v>
      </c>
      <c r="AG160" s="56">
        <v>272914000</v>
      </c>
      <c r="AH160" s="55">
        <v>2505370000</v>
      </c>
      <c r="AI160" s="36">
        <v>572175000</v>
      </c>
      <c r="AJ160" s="37"/>
      <c r="AK160" s="38"/>
      <c r="AM160" s="37"/>
      <c r="AN160" s="37"/>
      <c r="AO160" s="38"/>
      <c r="AP160" s="49">
        <v>1842097000</v>
      </c>
      <c r="AQ160" s="54"/>
      <c r="AR160" s="54">
        <v>1193010000</v>
      </c>
      <c r="AS160" s="54">
        <v>180805000</v>
      </c>
      <c r="AT160" s="54"/>
      <c r="AU160" s="54">
        <v>54879000</v>
      </c>
      <c r="AV160" s="54"/>
      <c r="AW160" s="54"/>
      <c r="AX160" s="54"/>
      <c r="AY160" s="54"/>
      <c r="AZ160" s="54">
        <v>413403000</v>
      </c>
      <c r="BA160" s="55">
        <v>2414272000</v>
      </c>
      <c r="BB160" s="55">
        <v>4919642000</v>
      </c>
      <c r="BC160" s="49">
        <v>848967000</v>
      </c>
      <c r="BD160" s="54">
        <v>447582000</v>
      </c>
      <c r="BE160" s="54"/>
      <c r="BF160" s="54"/>
      <c r="BG160" s="54">
        <v>401385000</v>
      </c>
      <c r="BH160" s="36">
        <v>11272000</v>
      </c>
      <c r="BI160" s="37"/>
      <c r="BJ160" s="37"/>
      <c r="BK160" s="38"/>
      <c r="BL160" s="49">
        <v>252649000</v>
      </c>
      <c r="BM160" s="54"/>
      <c r="BN160" s="54"/>
      <c r="BO160" s="54"/>
      <c r="BP160" s="54"/>
      <c r="BQ160" s="54">
        <v>252649000</v>
      </c>
      <c r="BR160" s="55">
        <v>1112888000</v>
      </c>
      <c r="BS160" s="36">
        <v>1365977000</v>
      </c>
      <c r="BT160" s="37"/>
      <c r="BU160" s="38"/>
      <c r="BV160" s="36">
        <v>624818000</v>
      </c>
      <c r="BW160" s="37"/>
      <c r="BX160" s="37"/>
      <c r="BY160" s="37"/>
      <c r="BZ160" s="37"/>
      <c r="CA160" s="37"/>
      <c r="CB160" s="37"/>
      <c r="CC160" s="37"/>
      <c r="CD160" s="37"/>
      <c r="CE160" s="37"/>
      <c r="CF160" s="38">
        <v>624818000</v>
      </c>
      <c r="CG160" s="55">
        <v>1990795000</v>
      </c>
      <c r="CH160" s="57">
        <v>3103683000</v>
      </c>
      <c r="CJ160" s="36">
        <v>722036000</v>
      </c>
      <c r="CK160" s="37"/>
      <c r="CL160" s="37"/>
      <c r="CM160" s="38"/>
      <c r="CN160" s="54">
        <v>-2051583000</v>
      </c>
      <c r="CO160" s="54">
        <v>3695862000</v>
      </c>
      <c r="CP160" s="54">
        <v>-575958000</v>
      </c>
      <c r="CQ160" s="58">
        <v>1790357000</v>
      </c>
      <c r="CR160" s="37">
        <v>25602000</v>
      </c>
      <c r="CS160" s="56">
        <v>1815959000</v>
      </c>
      <c r="CT160" s="55">
        <v>4919642000</v>
      </c>
    </row>
    <row r="161" spans="1:98" x14ac:dyDescent="0.2">
      <c r="A161" s="52" t="s">
        <v>511</v>
      </c>
      <c r="B161" s="52" t="s">
        <v>512</v>
      </c>
      <c r="C161" s="52" t="str">
        <f>VLOOKUP(A161,'[1]S&amp;P 500 Wikipedia'!A:D,3,FALSE)</f>
        <v>Information Technology</v>
      </c>
      <c r="D161" s="52">
        <v>740486</v>
      </c>
      <c r="E161" s="52" t="s">
        <v>16</v>
      </c>
      <c r="F161" s="52">
        <v>2019</v>
      </c>
      <c r="G161" s="52" t="s">
        <v>17</v>
      </c>
      <c r="H161" s="53">
        <v>43830</v>
      </c>
      <c r="I161" s="53">
        <v>43892</v>
      </c>
      <c r="J161" s="53">
        <v>43892</v>
      </c>
      <c r="K161" s="54">
        <v>86641000</v>
      </c>
      <c r="L161" s="54">
        <v>90383000</v>
      </c>
      <c r="M161" s="52" t="s">
        <v>513</v>
      </c>
      <c r="N161" s="36">
        <v>1271494000</v>
      </c>
      <c r="O161" s="37">
        <v>1271494000</v>
      </c>
      <c r="P161" s="38"/>
      <c r="Q161" s="36">
        <v>1568961000</v>
      </c>
      <c r="R161" s="37"/>
      <c r="S161" s="38"/>
      <c r="V161" s="37"/>
      <c r="W161" s="37"/>
      <c r="X161" s="37"/>
      <c r="Y161" s="38"/>
      <c r="Z161" s="36">
        <v>1778116000</v>
      </c>
      <c r="AA161" s="55">
        <v>403400000</v>
      </c>
      <c r="AG161" s="56">
        <v>1374716000</v>
      </c>
      <c r="AH161" s="55">
        <v>4618571000</v>
      </c>
      <c r="AI161" s="36">
        <v>199825000</v>
      </c>
      <c r="AJ161" s="37"/>
      <c r="AK161" s="38"/>
      <c r="AL161" s="36">
        <v>30440000</v>
      </c>
      <c r="AM161" s="37"/>
      <c r="AN161" s="37"/>
      <c r="AO161" s="38"/>
      <c r="AP161" s="49">
        <v>7399705000</v>
      </c>
      <c r="AQ161" s="54"/>
      <c r="AR161" s="54">
        <v>4833047000</v>
      </c>
      <c r="AS161" s="54">
        <v>2341882000</v>
      </c>
      <c r="AT161" s="54"/>
      <c r="AU161" s="54"/>
      <c r="AV161" s="54"/>
      <c r="AW161" s="54"/>
      <c r="AX161" s="54"/>
      <c r="AY161" s="54"/>
      <c r="AZ161" s="54">
        <v>224776000</v>
      </c>
      <c r="BA161" s="55">
        <v>7629970000</v>
      </c>
      <c r="BB161" s="55">
        <v>12248541000</v>
      </c>
      <c r="BC161" s="49">
        <v>2300962000</v>
      </c>
      <c r="BD161" s="54">
        <v>1249586000</v>
      </c>
      <c r="BE161" s="54"/>
      <c r="BF161" s="54"/>
      <c r="BG161" s="54">
        <v>1051376000</v>
      </c>
      <c r="BH161" s="36">
        <v>970973000</v>
      </c>
      <c r="BI161" s="37"/>
      <c r="BJ161" s="37"/>
      <c r="BK161" s="38"/>
      <c r="BL161" s="49">
        <v>1191133000</v>
      </c>
      <c r="BM161" s="54"/>
      <c r="BN161" s="54"/>
      <c r="BO161" s="54"/>
      <c r="BP161" s="54"/>
      <c r="BQ161" s="54">
        <v>1191133000</v>
      </c>
      <c r="BR161" s="55">
        <v>4463068000</v>
      </c>
      <c r="BS161" s="36">
        <v>3289947000</v>
      </c>
      <c r="BT161" s="37"/>
      <c r="BU161" s="38"/>
      <c r="BV161" s="36">
        <v>783910000</v>
      </c>
      <c r="BW161" s="37"/>
      <c r="BX161" s="37"/>
      <c r="BY161" s="37"/>
      <c r="BZ161" s="37"/>
      <c r="CA161" s="37"/>
      <c r="CB161" s="37"/>
      <c r="CC161" s="37">
        <v>519980000</v>
      </c>
      <c r="CD161" s="37"/>
      <c r="CE161" s="37"/>
      <c r="CF161" s="38">
        <v>263930000</v>
      </c>
      <c r="CG161" s="55">
        <v>4073857000</v>
      </c>
      <c r="CH161" s="57">
        <v>8536925000</v>
      </c>
      <c r="CJ161" s="36">
        <v>2494845000</v>
      </c>
      <c r="CK161" s="37"/>
      <c r="CL161" s="37"/>
      <c r="CM161" s="38"/>
      <c r="CN161" s="54">
        <v>-2523493000</v>
      </c>
      <c r="CO161" s="54">
        <v>4712729000</v>
      </c>
      <c r="CP161" s="54">
        <v>-972465000</v>
      </c>
      <c r="CQ161" s="58">
        <v>3711616000</v>
      </c>
      <c r="CR161" s="37"/>
      <c r="CS161" s="56">
        <v>3711616000</v>
      </c>
      <c r="CT161" s="55">
        <v>12248541000</v>
      </c>
    </row>
    <row r="162" spans="1:98" x14ac:dyDescent="0.2">
      <c r="A162" s="52" t="s">
        <v>520</v>
      </c>
      <c r="B162" s="52" t="s">
        <v>521</v>
      </c>
      <c r="C162" s="52" t="str">
        <f>VLOOKUP(A162,'[1]S&amp;P 500 Wikipedia'!A:D,3,FALSE)</f>
        <v>Materials</v>
      </c>
      <c r="D162" s="52">
        <v>378149</v>
      </c>
      <c r="E162" s="52" t="s">
        <v>16</v>
      </c>
      <c r="F162" s="52">
        <v>2019</v>
      </c>
      <c r="G162" s="52" t="s">
        <v>17</v>
      </c>
      <c r="H162" s="53">
        <v>43830</v>
      </c>
      <c r="I162" s="53">
        <v>43889</v>
      </c>
      <c r="J162" s="53">
        <v>43889</v>
      </c>
      <c r="K162" s="54">
        <v>129669000</v>
      </c>
      <c r="L162" s="54">
        <v>130925000</v>
      </c>
      <c r="M162" s="52" t="s">
        <v>522</v>
      </c>
      <c r="N162" s="36">
        <v>339100000</v>
      </c>
      <c r="O162" s="37">
        <v>339100000</v>
      </c>
      <c r="P162" s="38"/>
      <c r="Q162" s="36">
        <v>2231200000</v>
      </c>
      <c r="R162" s="37">
        <v>2231200000</v>
      </c>
      <c r="S162" s="38"/>
      <c r="U162" s="36">
        <v>1017000000</v>
      </c>
      <c r="V162" s="37"/>
      <c r="W162" s="37"/>
      <c r="X162" s="37"/>
      <c r="Y162" s="38"/>
      <c r="Z162" s="36">
        <v>487500000</v>
      </c>
      <c r="AA162" s="55">
        <v>487500000</v>
      </c>
      <c r="AF162" s="55">
        <v>0</v>
      </c>
      <c r="AH162" s="55">
        <v>4074800000</v>
      </c>
      <c r="AI162" s="36">
        <v>758000000</v>
      </c>
      <c r="AJ162" s="37"/>
      <c r="AK162" s="38"/>
      <c r="AM162" s="37"/>
      <c r="AN162" s="37"/>
      <c r="AO162" s="38"/>
      <c r="AP162" s="49">
        <v>5039900000</v>
      </c>
      <c r="AQ162" s="54"/>
      <c r="AR162" s="54">
        <v>1467500000</v>
      </c>
      <c r="AS162" s="54">
        <v>2629000000</v>
      </c>
      <c r="AT162" s="54"/>
      <c r="AU162" s="54">
        <v>257400000</v>
      </c>
      <c r="AV162" s="54"/>
      <c r="AW162" s="54"/>
      <c r="AX162" s="54">
        <v>0</v>
      </c>
      <c r="AY162" s="54">
        <v>700000</v>
      </c>
      <c r="AZ162" s="54">
        <v>685300000</v>
      </c>
      <c r="BA162" s="55">
        <v>5797900000</v>
      </c>
      <c r="BB162" s="55">
        <v>9872700000</v>
      </c>
      <c r="BC162" s="49">
        <v>1927800000</v>
      </c>
      <c r="BD162" s="54">
        <v>900100000</v>
      </c>
      <c r="BE162" s="54">
        <v>62200000</v>
      </c>
      <c r="BF162" s="54"/>
      <c r="BG162" s="54">
        <v>965500000</v>
      </c>
      <c r="BH162" s="36">
        <v>227700000</v>
      </c>
      <c r="BI162" s="37"/>
      <c r="BJ162" s="37"/>
      <c r="BK162" s="38"/>
      <c r="BL162" s="49">
        <v>568400000</v>
      </c>
      <c r="BM162" s="54"/>
      <c r="BN162" s="54"/>
      <c r="BO162" s="54"/>
      <c r="BP162" s="54">
        <v>0</v>
      </c>
      <c r="BQ162" s="54">
        <v>568400000</v>
      </c>
      <c r="BR162" s="55">
        <v>2723900000</v>
      </c>
      <c r="BS162" s="36">
        <v>3031100000</v>
      </c>
      <c r="BT162" s="37"/>
      <c r="BU162" s="38"/>
      <c r="BV162" s="36">
        <v>1556300000</v>
      </c>
      <c r="BW162" s="37"/>
      <c r="BX162" s="37">
        <v>44200000</v>
      </c>
      <c r="BY162" s="37"/>
      <c r="BZ162" s="37"/>
      <c r="CA162" s="37"/>
      <c r="CB162" s="37"/>
      <c r="CC162" s="37">
        <v>333200000</v>
      </c>
      <c r="CD162" s="37"/>
      <c r="CE162" s="37">
        <v>0</v>
      </c>
      <c r="CF162" s="38">
        <v>1178900000</v>
      </c>
      <c r="CG162" s="55">
        <v>4587400000</v>
      </c>
      <c r="CH162" s="57">
        <v>7311300000</v>
      </c>
      <c r="CI162" s="49">
        <v>0</v>
      </c>
      <c r="CJ162" s="36">
        <v>848300000</v>
      </c>
      <c r="CK162" s="37"/>
      <c r="CL162" s="37"/>
      <c r="CM162" s="38"/>
      <c r="CN162" s="54">
        <v>-2092800000</v>
      </c>
      <c r="CO162" s="54">
        <v>4188800000</v>
      </c>
      <c r="CP162" s="54">
        <v>-412000000</v>
      </c>
      <c r="CQ162" s="58">
        <v>2532300000</v>
      </c>
      <c r="CR162" s="37">
        <v>29100000</v>
      </c>
      <c r="CS162" s="56">
        <v>2561400000</v>
      </c>
      <c r="CT162" s="55">
        <v>9872700000</v>
      </c>
    </row>
    <row r="163" spans="1:98" x14ac:dyDescent="0.2">
      <c r="A163" s="52" t="s">
        <v>535</v>
      </c>
      <c r="B163" s="52" t="s">
        <v>536</v>
      </c>
      <c r="C163" s="52" t="str">
        <f>VLOOKUP(A163,'[1]S&amp;P 500 Wikipedia'!A:D,3,FALSE)</f>
        <v>Communication Services</v>
      </c>
      <c r="D163" s="52">
        <v>885908</v>
      </c>
      <c r="E163" s="52" t="s">
        <v>16</v>
      </c>
      <c r="F163" s="52">
        <v>2020</v>
      </c>
      <c r="G163" s="52" t="s">
        <v>17</v>
      </c>
      <c r="H163" s="53">
        <v>44012</v>
      </c>
      <c r="I163" s="53">
        <v>44053</v>
      </c>
      <c r="J163" s="53">
        <v>44053</v>
      </c>
      <c r="K163" s="54">
        <v>608000000</v>
      </c>
      <c r="L163" s="54">
        <v>608000000</v>
      </c>
      <c r="M163" s="52" t="s">
        <v>537</v>
      </c>
      <c r="N163" s="36">
        <v>4645000000</v>
      </c>
      <c r="O163" s="37">
        <v>4645000000</v>
      </c>
      <c r="P163" s="38"/>
      <c r="Q163" s="36">
        <v>1888000000</v>
      </c>
      <c r="R163" s="37">
        <v>1888000000</v>
      </c>
      <c r="S163" s="38"/>
      <c r="U163" s="36">
        <v>856000000</v>
      </c>
      <c r="V163" s="37"/>
      <c r="W163" s="37"/>
      <c r="X163" s="37"/>
      <c r="Y163" s="38"/>
      <c r="Z163" s="36">
        <v>97000000</v>
      </c>
      <c r="AG163" s="56">
        <v>97000000</v>
      </c>
      <c r="AH163" s="55">
        <v>7486000000</v>
      </c>
      <c r="AI163" s="36">
        <v>1498000000</v>
      </c>
      <c r="AJ163" s="37"/>
      <c r="AK163" s="38"/>
      <c r="AM163" s="37"/>
      <c r="AN163" s="37"/>
      <c r="AO163" s="38"/>
      <c r="AP163" s="49">
        <v>12766000000</v>
      </c>
      <c r="AQ163" s="54">
        <v>3198000000</v>
      </c>
      <c r="AR163" s="54">
        <v>3409000000</v>
      </c>
      <c r="AS163" s="54"/>
      <c r="AT163" s="54"/>
      <c r="AU163" s="54">
        <v>4358000000</v>
      </c>
      <c r="AV163" s="54"/>
      <c r="AW163" s="54"/>
      <c r="AX163" s="54"/>
      <c r="AY163" s="54"/>
      <c r="AZ163" s="54">
        <v>1801000000</v>
      </c>
      <c r="BA163" s="55">
        <v>14264000000</v>
      </c>
      <c r="BB163" s="55">
        <v>21750000000</v>
      </c>
      <c r="BC163" s="49">
        <v>1906000000</v>
      </c>
      <c r="BD163" s="54"/>
      <c r="BE163" s="54"/>
      <c r="BF163" s="54"/>
      <c r="BG163" s="54">
        <v>1906000000</v>
      </c>
      <c r="BI163" s="37"/>
      <c r="BJ163" s="37"/>
      <c r="BK163" s="38"/>
      <c r="BM163" s="54"/>
      <c r="BN163" s="54"/>
      <c r="BO163" s="54"/>
      <c r="BP163" s="54"/>
      <c r="BQ163" s="54"/>
      <c r="BR163" s="55">
        <v>1906000000</v>
      </c>
      <c r="BS163" s="36">
        <v>7946000000</v>
      </c>
      <c r="BT163" s="37"/>
      <c r="BU163" s="38"/>
      <c r="BV163" s="36">
        <v>1482000000</v>
      </c>
      <c r="BW163" s="37"/>
      <c r="BX163" s="37"/>
      <c r="BY163" s="37"/>
      <c r="BZ163" s="37"/>
      <c r="CA163" s="37"/>
      <c r="CB163" s="37"/>
      <c r="CC163" s="37"/>
      <c r="CD163" s="37"/>
      <c r="CE163" s="37"/>
      <c r="CF163" s="38">
        <v>1482000000</v>
      </c>
      <c r="CG163" s="55">
        <v>9428000000</v>
      </c>
      <c r="CH163" s="57">
        <v>11334000000</v>
      </c>
      <c r="CJ163" s="36">
        <v>9837000000</v>
      </c>
      <c r="CK163" s="37"/>
      <c r="CL163" s="37"/>
      <c r="CM163" s="38"/>
      <c r="CN163" s="54"/>
      <c r="CO163" s="54">
        <v>674000000</v>
      </c>
      <c r="CP163" s="54">
        <v>-417000000</v>
      </c>
      <c r="CQ163" s="58">
        <v>10094000000</v>
      </c>
      <c r="CR163" s="37">
        <v>322000000</v>
      </c>
      <c r="CS163" s="56">
        <v>10416000000</v>
      </c>
      <c r="CT163" s="55">
        <v>21750000000</v>
      </c>
    </row>
    <row r="164" spans="1:98" x14ac:dyDescent="0.2">
      <c r="A164" s="52" t="s">
        <v>499</v>
      </c>
      <c r="B164" s="52" t="s">
        <v>500</v>
      </c>
      <c r="C164" s="52" t="str">
        <f>VLOOKUP(A164,'[1]S&amp;P 500 Wikipedia'!A:D,3,FALSE)</f>
        <v>Real Estate</v>
      </c>
      <c r="D164" s="52">
        <v>378144</v>
      </c>
      <c r="E164" s="52" t="s">
        <v>16</v>
      </c>
      <c r="F164" s="52">
        <v>2019</v>
      </c>
      <c r="G164" s="52" t="s">
        <v>17</v>
      </c>
      <c r="H164" s="53">
        <v>43830</v>
      </c>
      <c r="I164" s="53">
        <v>43871</v>
      </c>
      <c r="J164" s="53">
        <v>43871</v>
      </c>
      <c r="K164" s="54">
        <v>75319000</v>
      </c>
      <c r="L164" s="54">
        <v>75319000</v>
      </c>
      <c r="M164" s="52" t="s">
        <v>501</v>
      </c>
      <c r="N164" s="36">
        <v>127432000</v>
      </c>
      <c r="O164" s="37">
        <v>127432000</v>
      </c>
      <c r="P164" s="38"/>
      <c r="Q164" s="36">
        <v>152572000</v>
      </c>
      <c r="R164" s="37"/>
      <c r="S164" s="38"/>
      <c r="V164" s="37"/>
      <c r="W164" s="37"/>
      <c r="X164" s="37"/>
      <c r="Y164" s="38"/>
      <c r="AH164" s="55">
        <v>280004000</v>
      </c>
      <c r="AI164" s="36">
        <v>6082719000</v>
      </c>
      <c r="AJ164" s="37">
        <v>8298132000</v>
      </c>
      <c r="AK164" s="38">
        <v>-2215413000</v>
      </c>
      <c r="AL164" s="36">
        <v>30429000</v>
      </c>
      <c r="AM164" s="37"/>
      <c r="AN164" s="37"/>
      <c r="AO164" s="38">
        <v>30429000</v>
      </c>
      <c r="AP164" s="49">
        <v>401840000</v>
      </c>
      <c r="AQ164" s="54"/>
      <c r="AR164" s="54"/>
      <c r="AS164" s="54"/>
      <c r="AT164" s="54">
        <v>227060000</v>
      </c>
      <c r="AU164" s="54"/>
      <c r="AV164" s="54"/>
      <c r="AW164" s="54"/>
      <c r="AX164" s="54"/>
      <c r="AY164" s="54">
        <v>28604000</v>
      </c>
      <c r="AZ164" s="54">
        <v>146176000</v>
      </c>
      <c r="BA164" s="55">
        <v>6514988000</v>
      </c>
      <c r="BB164" s="55">
        <v>6794992000</v>
      </c>
      <c r="BC164" s="49">
        <v>340960000</v>
      </c>
      <c r="BD164" s="54">
        <v>255503000</v>
      </c>
      <c r="BE164" s="54"/>
      <c r="BF164" s="54">
        <v>81676000</v>
      </c>
      <c r="BG164" s="54">
        <v>3781000</v>
      </c>
      <c r="BH164" s="36">
        <v>3352813000</v>
      </c>
      <c r="BI164" s="37">
        <v>3352813000</v>
      </c>
      <c r="BJ164" s="37"/>
      <c r="BK164" s="38"/>
      <c r="BM164" s="54"/>
      <c r="BN164" s="54"/>
      <c r="BO164" s="54"/>
      <c r="BP164" s="54"/>
      <c r="BQ164" s="54"/>
      <c r="BR164" s="55">
        <v>3693773000</v>
      </c>
      <c r="BS164" s="36">
        <v>0</v>
      </c>
      <c r="BT164" s="37"/>
      <c r="BU164" s="38"/>
      <c r="BV164" s="36">
        <v>325329000</v>
      </c>
      <c r="BW164" s="37"/>
      <c r="BX164" s="37"/>
      <c r="BY164" s="37"/>
      <c r="BZ164" s="37"/>
      <c r="CA164" s="37"/>
      <c r="CB164" s="37"/>
      <c r="CC164" s="37"/>
      <c r="CD164" s="37"/>
      <c r="CE164" s="37"/>
      <c r="CF164" s="38">
        <v>325329000</v>
      </c>
      <c r="CG164" s="55">
        <v>325329000</v>
      </c>
      <c r="CH164" s="57">
        <v>4019102000</v>
      </c>
      <c r="CI164" s="49">
        <v>159997000</v>
      </c>
      <c r="CJ164" s="36">
        <v>3167281000</v>
      </c>
      <c r="CK164" s="37">
        <v>759000</v>
      </c>
      <c r="CL164" s="37">
        <v>3166522000</v>
      </c>
      <c r="CM164" s="38"/>
      <c r="CN164" s="54"/>
      <c r="CO164" s="54"/>
      <c r="CP164" s="54">
        <v>-791937000</v>
      </c>
      <c r="CQ164" s="58">
        <v>2535341000</v>
      </c>
      <c r="CR164" s="37">
        <v>240549000</v>
      </c>
      <c r="CS164" s="56">
        <v>2775890000</v>
      </c>
      <c r="CT164" s="55">
        <v>6794992000</v>
      </c>
    </row>
    <row r="165" spans="1:98" x14ac:dyDescent="0.2">
      <c r="A165" s="52" t="s">
        <v>1117</v>
      </c>
      <c r="B165" s="52" t="s">
        <v>1118</v>
      </c>
      <c r="C165" s="52" t="str">
        <f>VLOOKUP(A165,'[1]S&amp;P 500 Wikipedia'!A:D,3,FALSE)</f>
        <v>Energy</v>
      </c>
      <c r="D165" s="52">
        <v>637893</v>
      </c>
      <c r="E165" s="52" t="s">
        <v>16</v>
      </c>
      <c r="F165" s="52">
        <v>2019</v>
      </c>
      <c r="G165" s="52" t="s">
        <v>17</v>
      </c>
      <c r="H165" s="53">
        <v>43830</v>
      </c>
      <c r="I165" s="53">
        <v>43893</v>
      </c>
      <c r="J165" s="53">
        <v>43893</v>
      </c>
      <c r="K165" s="54">
        <v>447500000</v>
      </c>
      <c r="L165" s="54">
        <v>440600000</v>
      </c>
      <c r="M165" s="52" t="s">
        <v>1119</v>
      </c>
      <c r="N165" s="36">
        <v>5190200000</v>
      </c>
      <c r="O165" s="37">
        <v>5190200000</v>
      </c>
      <c r="P165" s="38"/>
      <c r="Q165" s="36">
        <v>2287100000</v>
      </c>
      <c r="R165" s="37">
        <v>2287100000</v>
      </c>
      <c r="S165" s="38"/>
      <c r="U165" s="36">
        <v>1658900000</v>
      </c>
      <c r="V165" s="37"/>
      <c r="W165" s="37"/>
      <c r="X165" s="37"/>
      <c r="Y165" s="38"/>
      <c r="Z165" s="36">
        <v>2750200000</v>
      </c>
      <c r="AB165" s="55">
        <v>101900000</v>
      </c>
      <c r="AE165" s="55">
        <v>264600000</v>
      </c>
      <c r="AG165" s="56">
        <v>2383700000</v>
      </c>
      <c r="AH165" s="55">
        <v>11886400000</v>
      </c>
      <c r="AI165" s="36">
        <v>3162000000</v>
      </c>
      <c r="AJ165" s="37"/>
      <c r="AK165" s="38"/>
      <c r="AL165" s="36">
        <v>300400000</v>
      </c>
      <c r="AM165" s="37"/>
      <c r="AN165" s="37"/>
      <c r="AO165" s="38"/>
      <c r="AP165" s="49">
        <v>8170000000</v>
      </c>
      <c r="AQ165" s="54">
        <v>1086600000</v>
      </c>
      <c r="AR165" s="54">
        <v>5598300000</v>
      </c>
      <c r="AS165" s="54"/>
      <c r="AT165" s="54"/>
      <c r="AU165" s="54">
        <v>260500000</v>
      </c>
      <c r="AV165" s="54">
        <v>39500000</v>
      </c>
      <c r="AW165" s="54"/>
      <c r="AX165" s="54"/>
      <c r="AY165" s="54"/>
      <c r="AZ165" s="54">
        <v>1185100000</v>
      </c>
      <c r="BA165" s="55">
        <v>11632400000</v>
      </c>
      <c r="BB165" s="55">
        <v>23518800000</v>
      </c>
      <c r="BC165" s="49">
        <v>3147000000</v>
      </c>
      <c r="BD165" s="54">
        <v>2659800000</v>
      </c>
      <c r="BE165" s="54">
        <v>75700000</v>
      </c>
      <c r="BF165" s="54"/>
      <c r="BG165" s="54">
        <v>411500000</v>
      </c>
      <c r="BH165" s="36">
        <v>495400000</v>
      </c>
      <c r="BI165" s="37"/>
      <c r="BJ165" s="37"/>
      <c r="BK165" s="38"/>
      <c r="BL165" s="49">
        <v>6496000000</v>
      </c>
      <c r="BM165" s="54"/>
      <c r="BN165" s="54">
        <v>141300000</v>
      </c>
      <c r="BO165" s="54"/>
      <c r="BP165" s="54"/>
      <c r="BQ165" s="54">
        <v>6354700000</v>
      </c>
      <c r="BR165" s="55">
        <v>10138400000</v>
      </c>
      <c r="BS165" s="36">
        <v>3980000000</v>
      </c>
      <c r="BT165" s="37"/>
      <c r="BU165" s="38"/>
      <c r="BV165" s="36">
        <v>1671200000</v>
      </c>
      <c r="BW165" s="37"/>
      <c r="BX165" s="37">
        <v>368600000</v>
      </c>
      <c r="BY165" s="37"/>
      <c r="BZ165" s="37"/>
      <c r="CA165" s="37"/>
      <c r="CB165" s="37"/>
      <c r="CC165" s="37">
        <v>138200000</v>
      </c>
      <c r="CD165" s="37">
        <v>52700000</v>
      </c>
      <c r="CE165" s="37"/>
      <c r="CF165" s="38">
        <v>1111700000</v>
      </c>
      <c r="CG165" s="55">
        <v>5651200000</v>
      </c>
      <c r="CH165" s="57">
        <v>15789600000</v>
      </c>
      <c r="CJ165" s="36">
        <v>10629900000</v>
      </c>
      <c r="CK165" s="37"/>
      <c r="CL165" s="37"/>
      <c r="CM165" s="38"/>
      <c r="CN165" s="54"/>
      <c r="CO165" s="54">
        <v>-1563100000</v>
      </c>
      <c r="CP165" s="54">
        <v>-1407500000</v>
      </c>
      <c r="CQ165" s="58">
        <v>7659300000</v>
      </c>
      <c r="CR165" s="37">
        <v>69900000</v>
      </c>
      <c r="CS165" s="56">
        <v>7729200000</v>
      </c>
      <c r="CT165" s="55">
        <v>23518800000</v>
      </c>
    </row>
    <row r="166" spans="1:98" x14ac:dyDescent="0.2">
      <c r="A166" s="52" t="s">
        <v>526</v>
      </c>
      <c r="B166" s="52" t="s">
        <v>527</v>
      </c>
      <c r="C166" s="52" t="str">
        <f>VLOOKUP(A166,'[1]S&amp;P 500 Wikipedia'!A:D,3,FALSE)</f>
        <v>Information Technology</v>
      </c>
      <c r="D166" s="52">
        <v>130256</v>
      </c>
      <c r="E166" s="52" t="s">
        <v>16</v>
      </c>
      <c r="F166" s="52">
        <v>2019</v>
      </c>
      <c r="G166" s="52" t="s">
        <v>17</v>
      </c>
      <c r="H166" s="53">
        <v>43830</v>
      </c>
      <c r="I166" s="53">
        <v>43887</v>
      </c>
      <c r="J166" s="53">
        <v>43887</v>
      </c>
      <c r="K166" s="54">
        <v>171400000</v>
      </c>
      <c r="L166" s="54">
        <v>175300000</v>
      </c>
      <c r="M166" s="52" t="s">
        <v>528</v>
      </c>
      <c r="N166" s="36">
        <v>2065600000</v>
      </c>
      <c r="O166" s="37">
        <v>1222500000</v>
      </c>
      <c r="P166" s="38">
        <v>843100000</v>
      </c>
      <c r="Q166" s="36">
        <v>544300000</v>
      </c>
      <c r="R166" s="37">
        <v>544300000</v>
      </c>
      <c r="S166" s="38"/>
      <c r="U166" s="36">
        <v>117900000</v>
      </c>
      <c r="V166" s="37"/>
      <c r="W166" s="37"/>
      <c r="X166" s="37"/>
      <c r="Y166" s="38"/>
      <c r="Z166" s="36">
        <v>41200000</v>
      </c>
      <c r="AA166" s="55">
        <v>41200000</v>
      </c>
      <c r="AH166" s="55">
        <v>2769000000</v>
      </c>
      <c r="AI166" s="36">
        <v>344300000</v>
      </c>
      <c r="AJ166" s="37"/>
      <c r="AK166" s="38"/>
      <c r="AL166" s="36">
        <v>144300000</v>
      </c>
      <c r="AM166" s="37"/>
      <c r="AN166" s="37"/>
      <c r="AO166" s="38"/>
      <c r="AP166" s="49">
        <v>627900000</v>
      </c>
      <c r="AQ166" s="54"/>
      <c r="AR166" s="54">
        <v>67200000</v>
      </c>
      <c r="AS166" s="54">
        <v>31100000</v>
      </c>
      <c r="AT166" s="54"/>
      <c r="AU166" s="54">
        <v>232600000</v>
      </c>
      <c r="AV166" s="54"/>
      <c r="AW166" s="54"/>
      <c r="AX166" s="54"/>
      <c r="AY166" s="54"/>
      <c r="AZ166" s="54">
        <v>297000000</v>
      </c>
      <c r="BA166" s="55">
        <v>1116500000</v>
      </c>
      <c r="BB166" s="55">
        <v>3885500000</v>
      </c>
      <c r="BC166" s="49">
        <v>300000000</v>
      </c>
      <c r="BD166" s="54">
        <v>96400000</v>
      </c>
      <c r="BE166" s="54">
        <v>4100000</v>
      </c>
      <c r="BF166" s="54"/>
      <c r="BG166" s="54">
        <v>199500000</v>
      </c>
      <c r="BI166" s="37"/>
      <c r="BJ166" s="37"/>
      <c r="BK166" s="38"/>
      <c r="BL166" s="49">
        <v>1173600000</v>
      </c>
      <c r="BM166" s="54">
        <v>1173600000</v>
      </c>
      <c r="BN166" s="54"/>
      <c r="BO166" s="54"/>
      <c r="BP166" s="54"/>
      <c r="BQ166" s="54"/>
      <c r="BR166" s="55">
        <v>1473600000</v>
      </c>
      <c r="BT166" s="37"/>
      <c r="BU166" s="38"/>
      <c r="BV166" s="36">
        <v>1090000000</v>
      </c>
      <c r="BW166" s="37"/>
      <c r="BX166" s="37"/>
      <c r="BY166" s="37"/>
      <c r="BZ166" s="37"/>
      <c r="CA166" s="37"/>
      <c r="CB166" s="37">
        <v>962300000</v>
      </c>
      <c r="CC166" s="37"/>
      <c r="CD166" s="37"/>
      <c r="CE166" s="37"/>
      <c r="CF166" s="38">
        <v>127700000</v>
      </c>
      <c r="CG166" s="55">
        <v>1090000000</v>
      </c>
      <c r="CH166" s="57">
        <v>2563600000</v>
      </c>
      <c r="CJ166" s="36">
        <v>1180500000</v>
      </c>
      <c r="CK166" s="37"/>
      <c r="CL166" s="37"/>
      <c r="CM166" s="38"/>
      <c r="CN166" s="54"/>
      <c r="CO166" s="54">
        <v>140300000</v>
      </c>
      <c r="CP166" s="54">
        <v>1100000</v>
      </c>
      <c r="CQ166" s="58">
        <v>1321900000</v>
      </c>
      <c r="CR166" s="37"/>
      <c r="CS166" s="56">
        <v>1321900000</v>
      </c>
      <c r="CT166" s="55">
        <v>3885500000</v>
      </c>
    </row>
    <row r="167" spans="1:98" x14ac:dyDescent="0.2">
      <c r="A167" s="52" t="s">
        <v>529</v>
      </c>
      <c r="B167" s="52" t="s">
        <v>530</v>
      </c>
      <c r="C167" s="52" t="str">
        <f>VLOOKUP(A167,'[1]S&amp;P 500 Wikipedia'!A:D,3,FALSE)</f>
        <v>Industrials</v>
      </c>
      <c r="D167" s="52">
        <v>378151</v>
      </c>
      <c r="E167" s="52" t="s">
        <v>16</v>
      </c>
      <c r="F167" s="52">
        <v>2019</v>
      </c>
      <c r="G167" s="52" t="s">
        <v>17</v>
      </c>
      <c r="H167" s="53">
        <v>43830</v>
      </c>
      <c r="I167" s="53">
        <v>43888</v>
      </c>
      <c r="J167" s="53">
        <v>43888</v>
      </c>
      <c r="K167" s="54">
        <v>336400000</v>
      </c>
      <c r="L167" s="54">
        <v>340900000</v>
      </c>
      <c r="M167" s="52" t="s">
        <v>531</v>
      </c>
      <c r="N167" s="36">
        <v>1205200000</v>
      </c>
      <c r="O167" s="37">
        <v>1205200000</v>
      </c>
      <c r="P167" s="38"/>
      <c r="Q167" s="36">
        <v>1384500000</v>
      </c>
      <c r="R167" s="37">
        <v>1384500000</v>
      </c>
      <c r="S167" s="38"/>
      <c r="U167" s="36">
        <v>640300000</v>
      </c>
      <c r="V167" s="37"/>
      <c r="W167" s="37"/>
      <c r="X167" s="37"/>
      <c r="Y167" s="38"/>
      <c r="Z167" s="36">
        <v>458800000</v>
      </c>
      <c r="AA167" s="55">
        <v>455600000</v>
      </c>
      <c r="AF167" s="55">
        <v>3200000</v>
      </c>
      <c r="AH167" s="55">
        <v>3688800000</v>
      </c>
      <c r="AI167" s="36">
        <v>519500000</v>
      </c>
      <c r="AJ167" s="37"/>
      <c r="AK167" s="38"/>
      <c r="AM167" s="37"/>
      <c r="AN167" s="37"/>
      <c r="AO167" s="38"/>
      <c r="AP167" s="49">
        <v>13230700000</v>
      </c>
      <c r="AQ167" s="54"/>
      <c r="AR167" s="54">
        <v>8399300000</v>
      </c>
      <c r="AS167" s="54">
        <v>3845000000</v>
      </c>
      <c r="AT167" s="54"/>
      <c r="AU167" s="54"/>
      <c r="AV167" s="54"/>
      <c r="AW167" s="54"/>
      <c r="AX167" s="54"/>
      <c r="AY167" s="54"/>
      <c r="AZ167" s="54">
        <v>986400000</v>
      </c>
      <c r="BA167" s="55">
        <v>13750200000</v>
      </c>
      <c r="BB167" s="55">
        <v>17439000000</v>
      </c>
      <c r="BC167" s="49">
        <v>1912300000</v>
      </c>
      <c r="BD167" s="54">
        <v>765500000</v>
      </c>
      <c r="BE167" s="54"/>
      <c r="BF167" s="54"/>
      <c r="BG167" s="54">
        <v>1146800000</v>
      </c>
      <c r="BH167" s="36">
        <v>1500000000</v>
      </c>
      <c r="BI167" s="37"/>
      <c r="BJ167" s="37"/>
      <c r="BK167" s="38"/>
      <c r="BL167" s="49">
        <v>54900000</v>
      </c>
      <c r="BM167" s="54"/>
      <c r="BN167" s="54"/>
      <c r="BO167" s="54"/>
      <c r="BP167" s="54">
        <v>0</v>
      </c>
      <c r="BQ167" s="54">
        <v>54900000</v>
      </c>
      <c r="BR167" s="55">
        <v>3467200000</v>
      </c>
      <c r="BS167" s="36">
        <v>4828400000</v>
      </c>
      <c r="BT167" s="37"/>
      <c r="BU167" s="38"/>
      <c r="BV167" s="36">
        <v>1743200000</v>
      </c>
      <c r="BW167" s="37"/>
      <c r="BX167" s="37"/>
      <c r="BY167" s="37"/>
      <c r="BZ167" s="37"/>
      <c r="CA167" s="37"/>
      <c r="CB167" s="37"/>
      <c r="CC167" s="37"/>
      <c r="CD167" s="37"/>
      <c r="CE167" s="37"/>
      <c r="CF167" s="38">
        <v>1743200000</v>
      </c>
      <c r="CG167" s="55">
        <v>6571600000</v>
      </c>
      <c r="CH167" s="57">
        <v>10038800000</v>
      </c>
      <c r="CI167" s="49">
        <v>0</v>
      </c>
      <c r="CJ167" s="36">
        <v>3314500000</v>
      </c>
      <c r="CK167" s="37"/>
      <c r="CL167" s="37"/>
      <c r="CM167" s="38"/>
      <c r="CN167" s="54"/>
      <c r="CO167" s="54">
        <v>4128800000</v>
      </c>
      <c r="CP167" s="54">
        <v>-56300000</v>
      </c>
      <c r="CQ167" s="58">
        <v>7387000000</v>
      </c>
      <c r="CR167" s="37">
        <v>13200000</v>
      </c>
      <c r="CS167" s="56">
        <v>7400200000</v>
      </c>
      <c r="CT167" s="55">
        <v>17439000000</v>
      </c>
    </row>
    <row r="168" spans="1:98" x14ac:dyDescent="0.2">
      <c r="A168" s="52" t="s">
        <v>550</v>
      </c>
      <c r="B168" s="52" t="s">
        <v>551</v>
      </c>
      <c r="C168" s="52" t="str">
        <f>VLOOKUP(A168,'[1]S&amp;P 500 Wikipedia'!A:D,3,FALSE)</f>
        <v>Industrials</v>
      </c>
      <c r="D168" s="52">
        <v>234391</v>
      </c>
      <c r="E168" s="52" t="s">
        <v>16</v>
      </c>
      <c r="F168" s="52">
        <v>2019</v>
      </c>
      <c r="G168" s="52" t="s">
        <v>17</v>
      </c>
      <c r="H168" s="53">
        <v>43830</v>
      </c>
      <c r="I168" s="53">
        <v>43871</v>
      </c>
      <c r="J168" s="53">
        <v>43871</v>
      </c>
      <c r="K168" s="54">
        <v>288754000</v>
      </c>
      <c r="L168" s="54">
        <v>290746000</v>
      </c>
      <c r="M168" s="52" t="s">
        <v>552</v>
      </c>
      <c r="N168" s="36">
        <v>902000000</v>
      </c>
      <c r="O168" s="37">
        <v>902000000</v>
      </c>
      <c r="P168" s="38"/>
      <c r="Q168" s="36">
        <v>3544000000</v>
      </c>
      <c r="R168" s="37">
        <v>3544000000</v>
      </c>
      <c r="S168" s="38"/>
      <c r="U168" s="36">
        <v>6306000000</v>
      </c>
      <c r="V168" s="37"/>
      <c r="W168" s="37"/>
      <c r="X168" s="37"/>
      <c r="Y168" s="38"/>
      <c r="Z168" s="36">
        <v>9028000000</v>
      </c>
      <c r="AG168" s="56">
        <v>9028000000</v>
      </c>
      <c r="AH168" s="55">
        <v>19780000000</v>
      </c>
      <c r="AI168" s="36">
        <v>4475000000</v>
      </c>
      <c r="AJ168" s="37"/>
      <c r="AK168" s="38"/>
      <c r="AM168" s="37"/>
      <c r="AN168" s="37"/>
      <c r="AO168" s="38"/>
      <c r="AP168" s="49">
        <v>24586000000</v>
      </c>
      <c r="AQ168" s="54">
        <v>2315000000</v>
      </c>
      <c r="AR168" s="54">
        <v>19677000000</v>
      </c>
      <c r="AS168" s="54"/>
      <c r="AT168" s="54"/>
      <c r="AU168" s="54"/>
      <c r="AV168" s="54"/>
      <c r="AW168" s="54"/>
      <c r="AX168" s="54"/>
      <c r="AY168" s="54"/>
      <c r="AZ168" s="54">
        <v>2594000000</v>
      </c>
      <c r="BA168" s="55">
        <v>29061000000</v>
      </c>
      <c r="BB168" s="55">
        <v>48841000000</v>
      </c>
      <c r="BC168" s="49">
        <v>3162000000</v>
      </c>
      <c r="BD168" s="54">
        <v>3162000000</v>
      </c>
      <c r="BE168" s="54"/>
      <c r="BF168" s="54"/>
      <c r="BG168" s="54"/>
      <c r="BH168" s="36">
        <v>2920000000</v>
      </c>
      <c r="BI168" s="37"/>
      <c r="BJ168" s="37"/>
      <c r="BK168" s="38"/>
      <c r="BL168" s="49">
        <v>10719000000</v>
      </c>
      <c r="BM168" s="54"/>
      <c r="BN168" s="54"/>
      <c r="BO168" s="54"/>
      <c r="BP168" s="54"/>
      <c r="BQ168" s="54">
        <v>10719000000</v>
      </c>
      <c r="BR168" s="55">
        <v>16801000000</v>
      </c>
      <c r="BS168" s="36">
        <v>9010000000</v>
      </c>
      <c r="BT168" s="37"/>
      <c r="BU168" s="38"/>
      <c r="BV168" s="36">
        <v>9453000000</v>
      </c>
      <c r="BW168" s="37"/>
      <c r="BX168" s="37"/>
      <c r="BY168" s="37"/>
      <c r="BZ168" s="37"/>
      <c r="CA168" s="37"/>
      <c r="CB168" s="37"/>
      <c r="CC168" s="37"/>
      <c r="CD168" s="37"/>
      <c r="CE168" s="37"/>
      <c r="CF168" s="38">
        <v>9453000000</v>
      </c>
      <c r="CG168" s="55">
        <v>18463000000</v>
      </c>
      <c r="CH168" s="57">
        <v>35264000000</v>
      </c>
      <c r="CJ168" s="36">
        <v>3521000000</v>
      </c>
      <c r="CK168" s="37"/>
      <c r="CL168" s="37"/>
      <c r="CM168" s="38"/>
      <c r="CN168" s="54">
        <v>-17358000000</v>
      </c>
      <c r="CO168" s="54">
        <v>31633000000</v>
      </c>
      <c r="CP168" s="54">
        <v>-4219000000</v>
      </c>
      <c r="CQ168" s="58">
        <v>13577000000</v>
      </c>
      <c r="CR168" s="37"/>
      <c r="CS168" s="56">
        <v>13577000000</v>
      </c>
      <c r="CT168" s="55">
        <v>48841000000</v>
      </c>
    </row>
    <row r="169" spans="1:98" x14ac:dyDescent="0.2">
      <c r="A169" s="52" t="s">
        <v>553</v>
      </c>
      <c r="B169" s="52" t="s">
        <v>554</v>
      </c>
      <c r="C169" s="52" t="str">
        <f>VLOOKUP(A169,'[1]S&amp;P 500 Wikipedia'!A:D,3,FALSE)</f>
        <v>Industrials</v>
      </c>
      <c r="D169" s="52">
        <v>244314</v>
      </c>
      <c r="E169" s="52" t="s">
        <v>16</v>
      </c>
      <c r="F169" s="52">
        <v>2019</v>
      </c>
      <c r="G169" s="52" t="s">
        <v>17</v>
      </c>
      <c r="H169" s="53">
        <v>43830</v>
      </c>
      <c r="I169" s="53">
        <v>43885</v>
      </c>
      <c r="J169" s="53">
        <v>43885</v>
      </c>
      <c r="K169" s="54">
        <v>8731000000</v>
      </c>
      <c r="L169" s="54">
        <v>8716000000</v>
      </c>
      <c r="M169" s="52" t="s">
        <v>555</v>
      </c>
      <c r="N169" s="36">
        <v>84915000000</v>
      </c>
      <c r="O169" s="37">
        <v>36394000000</v>
      </c>
      <c r="P169" s="38">
        <v>48521000000</v>
      </c>
      <c r="Q169" s="36">
        <v>27047000000</v>
      </c>
      <c r="R169" s="37">
        <v>16769000000</v>
      </c>
      <c r="S169" s="38">
        <v>10278000000</v>
      </c>
      <c r="U169" s="36">
        <v>14104000000</v>
      </c>
      <c r="V169" s="37"/>
      <c r="W169" s="37"/>
      <c r="X169" s="37"/>
      <c r="Y169" s="38"/>
      <c r="Z169" s="36">
        <v>4109000000</v>
      </c>
      <c r="AF169" s="55">
        <v>4109000000</v>
      </c>
      <c r="AG169" s="56">
        <v>0</v>
      </c>
      <c r="AH169" s="55">
        <v>130175000000</v>
      </c>
      <c r="AI169" s="36">
        <v>43290000000</v>
      </c>
      <c r="AJ169" s="37"/>
      <c r="AK169" s="38"/>
      <c r="AL169" s="36">
        <v>0</v>
      </c>
      <c r="AM169" s="37"/>
      <c r="AN169" s="37"/>
      <c r="AO169" s="38"/>
      <c r="AP169" s="49">
        <v>92583000000</v>
      </c>
      <c r="AQ169" s="54"/>
      <c r="AR169" s="54">
        <v>26734000000</v>
      </c>
      <c r="AS169" s="54">
        <v>10653000000</v>
      </c>
      <c r="AT169" s="54"/>
      <c r="AU169" s="54">
        <v>9889000000</v>
      </c>
      <c r="AV169" s="54"/>
      <c r="AW169" s="54"/>
      <c r="AX169" s="54"/>
      <c r="AY169" s="54"/>
      <c r="AZ169" s="54">
        <v>45307000000</v>
      </c>
      <c r="BA169" s="55">
        <v>135873000000</v>
      </c>
      <c r="BB169" s="55">
        <v>266048000000</v>
      </c>
      <c r="BC169" s="49">
        <v>15926000000</v>
      </c>
      <c r="BD169" s="54">
        <v>15926000000</v>
      </c>
      <c r="BE169" s="54"/>
      <c r="BF169" s="54"/>
      <c r="BG169" s="54"/>
      <c r="BH169" s="36">
        <v>22072000000</v>
      </c>
      <c r="BI169" s="37"/>
      <c r="BJ169" s="37"/>
      <c r="BK169" s="38"/>
      <c r="BL169" s="49">
        <v>99348000000</v>
      </c>
      <c r="BM169" s="54"/>
      <c r="BN169" s="54"/>
      <c r="BO169" s="54"/>
      <c r="BP169" s="54">
        <v>203000000</v>
      </c>
      <c r="BQ169" s="54">
        <v>99145000000</v>
      </c>
      <c r="BR169" s="55">
        <v>137346000000</v>
      </c>
      <c r="BS169" s="36">
        <v>67155000000</v>
      </c>
      <c r="BT169" s="37"/>
      <c r="BU169" s="38"/>
      <c r="BV169" s="36">
        <v>31687000000</v>
      </c>
      <c r="BW169" s="37"/>
      <c r="BX169" s="37"/>
      <c r="BY169" s="37"/>
      <c r="BZ169" s="37"/>
      <c r="CA169" s="37"/>
      <c r="CB169" s="37"/>
      <c r="CC169" s="37"/>
      <c r="CD169" s="37"/>
      <c r="CE169" s="37"/>
      <c r="CF169" s="38">
        <v>31687000000</v>
      </c>
      <c r="CG169" s="55">
        <v>98842000000</v>
      </c>
      <c r="CH169" s="57">
        <v>236188000000</v>
      </c>
      <c r="CI169" s="49">
        <v>6000000</v>
      </c>
      <c r="CJ169" s="36">
        <v>35107000000</v>
      </c>
      <c r="CK169" s="37"/>
      <c r="CL169" s="37"/>
      <c r="CM169" s="38"/>
      <c r="CN169" s="54">
        <v>-82797000000</v>
      </c>
      <c r="CO169" s="54">
        <v>87732000000</v>
      </c>
      <c r="CP169" s="54">
        <v>-11732000000</v>
      </c>
      <c r="CQ169" s="58">
        <v>28316000000</v>
      </c>
      <c r="CR169" s="37">
        <v>1545000000</v>
      </c>
      <c r="CS169" s="56">
        <v>29861000000</v>
      </c>
      <c r="CT169" s="55">
        <v>266049000000</v>
      </c>
    </row>
    <row r="170" spans="1:98" x14ac:dyDescent="0.2">
      <c r="A170" s="52" t="s">
        <v>565</v>
      </c>
      <c r="B170" s="52" t="s">
        <v>566</v>
      </c>
      <c r="C170" s="52" t="str">
        <f>VLOOKUP(A170,'[1]S&amp;P 500 Wikipedia'!A:D,3,FALSE)</f>
        <v>Health Care</v>
      </c>
      <c r="D170" s="52">
        <v>239284</v>
      </c>
      <c r="E170" s="52" t="s">
        <v>16</v>
      </c>
      <c r="F170" s="52">
        <v>2019</v>
      </c>
      <c r="G170" s="52" t="s">
        <v>17</v>
      </c>
      <c r="H170" s="53">
        <v>43830</v>
      </c>
      <c r="I170" s="53">
        <v>43886</v>
      </c>
      <c r="J170" s="53">
        <v>43886</v>
      </c>
      <c r="K170" s="54">
        <v>1267000000</v>
      </c>
      <c r="L170" s="54">
        <v>1281000000</v>
      </c>
      <c r="M170" s="52" t="s">
        <v>567</v>
      </c>
      <c r="N170" s="36">
        <v>24352000000</v>
      </c>
      <c r="O170" s="37">
        <v>11631000000</v>
      </c>
      <c r="P170" s="38">
        <v>12721000000</v>
      </c>
      <c r="Q170" s="36">
        <v>3582000000</v>
      </c>
      <c r="R170" s="37">
        <v>3582000000</v>
      </c>
      <c r="S170" s="38"/>
      <c r="U170" s="36">
        <v>922000000</v>
      </c>
      <c r="V170" s="37"/>
      <c r="W170" s="37"/>
      <c r="X170" s="37"/>
      <c r="Y170" s="38"/>
      <c r="Z170" s="36">
        <v>1440000000</v>
      </c>
      <c r="AA170" s="55">
        <v>1440000000</v>
      </c>
      <c r="AH170" s="55">
        <v>30296000000</v>
      </c>
      <c r="AI170" s="36">
        <v>4502000000</v>
      </c>
      <c r="AJ170" s="37"/>
      <c r="AK170" s="38"/>
      <c r="AL170" s="36">
        <v>1488000000</v>
      </c>
      <c r="AM170" s="37"/>
      <c r="AN170" s="37"/>
      <c r="AO170" s="38"/>
      <c r="AP170" s="49">
        <v>25341000000</v>
      </c>
      <c r="AQ170" s="54">
        <v>13786000000</v>
      </c>
      <c r="AR170" s="54">
        <v>4117000000</v>
      </c>
      <c r="AS170" s="54"/>
      <c r="AT170" s="54"/>
      <c r="AU170" s="54"/>
      <c r="AV170" s="54"/>
      <c r="AW170" s="54"/>
      <c r="AX170" s="54"/>
      <c r="AY170" s="54"/>
      <c r="AZ170" s="54">
        <v>7438000000</v>
      </c>
      <c r="BA170" s="55">
        <v>31331000000</v>
      </c>
      <c r="BB170" s="55">
        <v>61627000000</v>
      </c>
      <c r="BC170" s="49">
        <v>7260000000</v>
      </c>
      <c r="BD170" s="54">
        <v>713000000</v>
      </c>
      <c r="BE170" s="54"/>
      <c r="BF170" s="54"/>
      <c r="BG170" s="54">
        <v>6547000000</v>
      </c>
      <c r="BH170" s="36">
        <v>2499000000</v>
      </c>
      <c r="BI170" s="37"/>
      <c r="BJ170" s="37"/>
      <c r="BK170" s="38"/>
      <c r="BM170" s="54"/>
      <c r="BN170" s="54"/>
      <c r="BO170" s="54"/>
      <c r="BP170" s="54"/>
      <c r="BQ170" s="54"/>
      <c r="BR170" s="55">
        <v>9759000000</v>
      </c>
      <c r="BS170" s="36">
        <v>22094000000</v>
      </c>
      <c r="BT170" s="37"/>
      <c r="BU170" s="38"/>
      <c r="BV170" s="36">
        <v>7124000000</v>
      </c>
      <c r="BW170" s="37"/>
      <c r="BX170" s="37"/>
      <c r="BY170" s="37"/>
      <c r="BZ170" s="37"/>
      <c r="CA170" s="37"/>
      <c r="CB170" s="37"/>
      <c r="CC170" s="37"/>
      <c r="CD170" s="37"/>
      <c r="CE170" s="37"/>
      <c r="CF170" s="38">
        <v>7124000000</v>
      </c>
      <c r="CG170" s="55">
        <v>29218000000</v>
      </c>
      <c r="CH170" s="57">
        <v>38977000000</v>
      </c>
      <c r="CI170" s="49">
        <v>0</v>
      </c>
      <c r="CJ170" s="36">
        <v>3052000000</v>
      </c>
      <c r="CK170" s="37"/>
      <c r="CL170" s="37"/>
      <c r="CM170" s="38"/>
      <c r="CN170" s="54"/>
      <c r="CO170" s="54">
        <v>19388000000</v>
      </c>
      <c r="CP170" s="54">
        <v>85000000</v>
      </c>
      <c r="CQ170" s="58">
        <v>22525000000</v>
      </c>
      <c r="CR170" s="37">
        <v>125000000</v>
      </c>
      <c r="CS170" s="56">
        <v>22650000000</v>
      </c>
      <c r="CT170" s="55">
        <v>61627000000</v>
      </c>
    </row>
    <row r="171" spans="1:98" x14ac:dyDescent="0.2">
      <c r="A171" s="52" t="s">
        <v>556</v>
      </c>
      <c r="B171" s="52" t="s">
        <v>557</v>
      </c>
      <c r="C171" s="52" t="str">
        <f>VLOOKUP(A171,'[1]S&amp;P 500 Wikipedia'!A:D,3,FALSE)</f>
        <v>Consumer Staples</v>
      </c>
      <c r="D171" s="52">
        <v>78526</v>
      </c>
      <c r="E171" s="52" t="s">
        <v>16</v>
      </c>
      <c r="F171" s="52">
        <v>2020</v>
      </c>
      <c r="G171" s="52" t="s">
        <v>17</v>
      </c>
      <c r="H171" s="53">
        <v>43982</v>
      </c>
      <c r="I171" s="53">
        <v>44014</v>
      </c>
      <c r="J171" s="53">
        <v>44014</v>
      </c>
      <c r="K171" s="54">
        <v>611100000</v>
      </c>
      <c r="L171" s="54">
        <v>616600000</v>
      </c>
      <c r="M171" s="52" t="s">
        <v>558</v>
      </c>
      <c r="N171" s="36">
        <v>1677800000</v>
      </c>
      <c r="O171" s="37">
        <v>1677800000</v>
      </c>
      <c r="P171" s="38"/>
      <c r="Q171" s="36">
        <v>1615100000</v>
      </c>
      <c r="R171" s="37"/>
      <c r="S171" s="38"/>
      <c r="U171" s="36">
        <v>1426300000</v>
      </c>
      <c r="V171" s="37"/>
      <c r="W171" s="37"/>
      <c r="X171" s="37"/>
      <c r="Y171" s="38"/>
      <c r="Z171" s="36">
        <v>402100000</v>
      </c>
      <c r="AA171" s="55">
        <v>402100000</v>
      </c>
      <c r="AH171" s="55">
        <v>5121300000</v>
      </c>
      <c r="AI171" s="36">
        <v>3580600000</v>
      </c>
      <c r="AJ171" s="37"/>
      <c r="AK171" s="38"/>
      <c r="AM171" s="37"/>
      <c r="AN171" s="37"/>
      <c r="AO171" s="38"/>
      <c r="AP171" s="49">
        <v>22104800000</v>
      </c>
      <c r="AQ171" s="54"/>
      <c r="AR171" s="54">
        <v>13923200000</v>
      </c>
      <c r="AS171" s="54">
        <v>7095800000</v>
      </c>
      <c r="AT171" s="54"/>
      <c r="AU171" s="54"/>
      <c r="AV171" s="54"/>
      <c r="AW171" s="54"/>
      <c r="AX171" s="54"/>
      <c r="AY171" s="54"/>
      <c r="AZ171" s="54">
        <v>1085800000</v>
      </c>
      <c r="BA171" s="55">
        <v>25685400000</v>
      </c>
      <c r="BB171" s="55">
        <v>30806700000</v>
      </c>
      <c r="BC171" s="49">
        <v>3247700000</v>
      </c>
      <c r="BD171" s="54">
        <v>3247700000</v>
      </c>
      <c r="BE171" s="54"/>
      <c r="BF171" s="54"/>
      <c r="BG171" s="54"/>
      <c r="BH171" s="36">
        <v>2610500000</v>
      </c>
      <c r="BI171" s="37"/>
      <c r="BJ171" s="37"/>
      <c r="BK171" s="38"/>
      <c r="BL171" s="49">
        <v>1633300000</v>
      </c>
      <c r="BM171" s="54"/>
      <c r="BN171" s="54"/>
      <c r="BO171" s="54"/>
      <c r="BP171" s="54"/>
      <c r="BQ171" s="54">
        <v>1633300000</v>
      </c>
      <c r="BR171" s="55">
        <v>7491500000</v>
      </c>
      <c r="BS171" s="36">
        <v>10929000000</v>
      </c>
      <c r="BT171" s="37"/>
      <c r="BU171" s="38"/>
      <c r="BV171" s="36">
        <v>4036700000</v>
      </c>
      <c r="BW171" s="37"/>
      <c r="BX171" s="37"/>
      <c r="BY171" s="37"/>
      <c r="BZ171" s="37"/>
      <c r="CA171" s="37"/>
      <c r="CB171" s="37"/>
      <c r="CC171" s="37">
        <v>1947100000</v>
      </c>
      <c r="CD171" s="37"/>
      <c r="CE171" s="37"/>
      <c r="CF171" s="38">
        <v>2089600000</v>
      </c>
      <c r="CG171" s="55">
        <v>14965700000</v>
      </c>
      <c r="CH171" s="57">
        <v>22457200000</v>
      </c>
      <c r="CJ171" s="36">
        <v>1424100000</v>
      </c>
      <c r="CK171" s="37"/>
      <c r="CL171" s="37"/>
      <c r="CM171" s="38"/>
      <c r="CN171" s="54">
        <v>-6433300000</v>
      </c>
      <c r="CO171" s="54">
        <v>15982100000</v>
      </c>
      <c r="CP171" s="54">
        <v>-2914400000</v>
      </c>
      <c r="CQ171" s="58">
        <v>8058500000</v>
      </c>
      <c r="CR171" s="37">
        <v>291000000</v>
      </c>
      <c r="CS171" s="56">
        <v>8349500000</v>
      </c>
      <c r="CT171" s="55">
        <v>30806700000</v>
      </c>
    </row>
    <row r="172" spans="1:98" x14ac:dyDescent="0.2">
      <c r="A172" s="52" t="s">
        <v>340</v>
      </c>
      <c r="B172" s="52" t="s">
        <v>341</v>
      </c>
      <c r="C172" s="52" t="str">
        <f>VLOOKUP(A172,'[1]S&amp;P 500 Wikipedia'!A:D,3,FALSE)</f>
        <v>Information Technology</v>
      </c>
      <c r="D172" s="52">
        <v>261761</v>
      </c>
      <c r="E172" s="52" t="s">
        <v>16</v>
      </c>
      <c r="F172" s="52">
        <v>2019</v>
      </c>
      <c r="G172" s="52" t="s">
        <v>17</v>
      </c>
      <c r="H172" s="53">
        <v>43830</v>
      </c>
      <c r="I172" s="53">
        <v>43879</v>
      </c>
      <c r="J172" s="53">
        <v>43879</v>
      </c>
      <c r="K172" s="54">
        <v>764000000</v>
      </c>
      <c r="L172" s="54">
        <v>1002000000</v>
      </c>
      <c r="M172" s="52" t="s">
        <v>342</v>
      </c>
      <c r="N172" s="36">
        <v>2434000000</v>
      </c>
      <c r="O172" s="37">
        <v>2434000000</v>
      </c>
      <c r="P172" s="38"/>
      <c r="Q172" s="36">
        <v>1836000000</v>
      </c>
      <c r="R172" s="37">
        <v>1836000000</v>
      </c>
      <c r="S172" s="38"/>
      <c r="U172" s="36">
        <v>2320000000</v>
      </c>
      <c r="V172" s="37"/>
      <c r="W172" s="37"/>
      <c r="X172" s="37"/>
      <c r="Y172" s="38"/>
      <c r="Z172" s="36">
        <v>873000000</v>
      </c>
      <c r="AG172" s="56">
        <v>873000000</v>
      </c>
      <c r="AH172" s="55">
        <v>7463000000</v>
      </c>
      <c r="AI172" s="36">
        <v>15337000000</v>
      </c>
      <c r="AJ172" s="37"/>
      <c r="AK172" s="38"/>
      <c r="AL172" s="36">
        <v>334000000</v>
      </c>
      <c r="AM172" s="37"/>
      <c r="AN172" s="37"/>
      <c r="AO172" s="38"/>
      <c r="AP172" s="49">
        <v>5764000000</v>
      </c>
      <c r="AQ172" s="54"/>
      <c r="AR172" s="54">
        <v>1935000000</v>
      </c>
      <c r="AS172" s="54">
        <v>1185000000</v>
      </c>
      <c r="AT172" s="54"/>
      <c r="AU172" s="54">
        <v>1157000000</v>
      </c>
      <c r="AV172" s="54"/>
      <c r="AW172" s="54"/>
      <c r="AX172" s="54"/>
      <c r="AY172" s="54"/>
      <c r="AZ172" s="54">
        <v>1487000000</v>
      </c>
      <c r="BA172" s="55">
        <v>21435000000</v>
      </c>
      <c r="BB172" s="55">
        <v>28898000000</v>
      </c>
      <c r="BC172" s="49">
        <v>3510000000</v>
      </c>
      <c r="BD172" s="54">
        <v>1587000000</v>
      </c>
      <c r="BE172" s="54"/>
      <c r="BF172" s="54"/>
      <c r="BG172" s="54">
        <v>1923000000</v>
      </c>
      <c r="BH172" s="36">
        <v>11000000</v>
      </c>
      <c r="BI172" s="37"/>
      <c r="BJ172" s="37"/>
      <c r="BK172" s="38"/>
      <c r="BM172" s="54"/>
      <c r="BN172" s="54"/>
      <c r="BO172" s="54"/>
      <c r="BP172" s="54"/>
      <c r="BQ172" s="54"/>
      <c r="BR172" s="55">
        <v>3521000000</v>
      </c>
      <c r="BS172" s="36">
        <v>7729000000</v>
      </c>
      <c r="BT172" s="37"/>
      <c r="BU172" s="38"/>
      <c r="BV172" s="36">
        <v>4651000000</v>
      </c>
      <c r="BW172" s="37"/>
      <c r="BX172" s="37">
        <v>671000000</v>
      </c>
      <c r="BY172" s="37"/>
      <c r="BZ172" s="37"/>
      <c r="CA172" s="37"/>
      <c r="CB172" s="37"/>
      <c r="CC172" s="37"/>
      <c r="CD172" s="37"/>
      <c r="CE172" s="37"/>
      <c r="CF172" s="38">
        <v>3980000000</v>
      </c>
      <c r="CG172" s="55">
        <v>12380000000</v>
      </c>
      <c r="CH172" s="57">
        <v>15901000000</v>
      </c>
      <c r="CI172" s="49">
        <v>2300000000</v>
      </c>
      <c r="CJ172" s="36">
        <v>15182000000</v>
      </c>
      <c r="CK172" s="37"/>
      <c r="CL172" s="37"/>
      <c r="CM172" s="38"/>
      <c r="CN172" s="54">
        <v>-19812000000</v>
      </c>
      <c r="CO172" s="54">
        <v>16408000000</v>
      </c>
      <c r="CP172" s="54">
        <v>-1171000000</v>
      </c>
      <c r="CQ172" s="58">
        <v>12907000000</v>
      </c>
      <c r="CR172" s="37">
        <v>90000000</v>
      </c>
      <c r="CS172" s="56">
        <v>12997000000</v>
      </c>
      <c r="CT172" s="55">
        <v>28898000000</v>
      </c>
    </row>
    <row r="173" spans="1:98" x14ac:dyDescent="0.2">
      <c r="A173" s="52" t="s">
        <v>559</v>
      </c>
      <c r="B173" s="52" t="s">
        <v>560</v>
      </c>
      <c r="C173" s="52" t="str">
        <f>VLOOKUP(A173,'[1]S&amp;P 500 Wikipedia'!A:D,3,FALSE)</f>
        <v>Consumer Discretionary</v>
      </c>
      <c r="D173" s="52">
        <v>125620</v>
      </c>
      <c r="E173" s="52" t="s">
        <v>16</v>
      </c>
      <c r="F173" s="52">
        <v>2019</v>
      </c>
      <c r="G173" s="52" t="s">
        <v>17</v>
      </c>
      <c r="H173" s="53">
        <v>43830</v>
      </c>
      <c r="I173" s="53">
        <v>43866</v>
      </c>
      <c r="J173" s="53">
        <v>43866</v>
      </c>
      <c r="K173" s="54">
        <v>1431000000</v>
      </c>
      <c r="L173" s="54">
        <v>1440000000</v>
      </c>
      <c r="M173" s="52" t="s">
        <v>561</v>
      </c>
      <c r="N173" s="36">
        <v>23243000000</v>
      </c>
      <c r="O173" s="37">
        <v>19069000000</v>
      </c>
      <c r="P173" s="38">
        <v>4174000000</v>
      </c>
      <c r="Q173" s="36">
        <v>6797000000</v>
      </c>
      <c r="R173" s="37"/>
      <c r="S173" s="38"/>
      <c r="U173" s="36">
        <v>10398000000</v>
      </c>
      <c r="V173" s="37"/>
      <c r="W173" s="37"/>
      <c r="X173" s="37"/>
      <c r="Y173" s="38"/>
      <c r="Z173" s="36">
        <v>34554000000</v>
      </c>
      <c r="AG173" s="56">
        <v>34554000000</v>
      </c>
      <c r="AH173" s="55">
        <v>74992000000</v>
      </c>
      <c r="AI173" s="36">
        <v>38750000000</v>
      </c>
      <c r="AJ173" s="37">
        <v>38750000000</v>
      </c>
      <c r="AK173" s="38"/>
      <c r="AM173" s="37"/>
      <c r="AN173" s="37"/>
      <c r="AO173" s="38"/>
      <c r="AP173" s="49">
        <v>114295000000</v>
      </c>
      <c r="AQ173" s="54">
        <v>5337000000</v>
      </c>
      <c r="AR173" s="54"/>
      <c r="AS173" s="54"/>
      <c r="AT173" s="54"/>
      <c r="AU173" s="54">
        <v>24640000000</v>
      </c>
      <c r="AV173" s="54"/>
      <c r="AW173" s="54"/>
      <c r="AX173" s="54"/>
      <c r="AY173" s="54">
        <v>8562000000</v>
      </c>
      <c r="AZ173" s="54">
        <v>75756000000</v>
      </c>
      <c r="BA173" s="55">
        <v>153045000000</v>
      </c>
      <c r="BB173" s="55">
        <v>228037000000</v>
      </c>
      <c r="BC173" s="49">
        <v>47505000000</v>
      </c>
      <c r="BD173" s="54">
        <v>21018000000</v>
      </c>
      <c r="BE173" s="54"/>
      <c r="BF173" s="54"/>
      <c r="BG173" s="54">
        <v>26487000000</v>
      </c>
      <c r="BH173" s="36">
        <v>37400000000</v>
      </c>
      <c r="BI173" s="37"/>
      <c r="BJ173" s="37"/>
      <c r="BK173" s="38"/>
      <c r="BM173" s="54"/>
      <c r="BN173" s="54"/>
      <c r="BO173" s="54"/>
      <c r="BP173" s="54"/>
      <c r="BQ173" s="54"/>
      <c r="BR173" s="55">
        <v>84905000000</v>
      </c>
      <c r="BS173" s="36">
        <v>65924000000</v>
      </c>
      <c r="BT173" s="37"/>
      <c r="BU173" s="38"/>
      <c r="BV173" s="36">
        <v>31251000000</v>
      </c>
      <c r="BW173" s="37"/>
      <c r="BX173" s="37">
        <v>18105000000</v>
      </c>
      <c r="BY173" s="37"/>
      <c r="BZ173" s="37"/>
      <c r="CA173" s="37"/>
      <c r="CB173" s="37"/>
      <c r="CC173" s="37"/>
      <c r="CD173" s="37"/>
      <c r="CE173" s="37"/>
      <c r="CF173" s="38">
        <v>13146000000</v>
      </c>
      <c r="CG173" s="55">
        <v>97175000000</v>
      </c>
      <c r="CH173" s="57">
        <v>182080000000</v>
      </c>
      <c r="CJ173" s="36">
        <v>26088000000</v>
      </c>
      <c r="CK173" s="37"/>
      <c r="CL173" s="37"/>
      <c r="CM173" s="38"/>
      <c r="CN173" s="54"/>
      <c r="CO173" s="54">
        <v>26860000000</v>
      </c>
      <c r="CP173" s="54">
        <v>-11156000000</v>
      </c>
      <c r="CQ173" s="58">
        <v>41792000000</v>
      </c>
      <c r="CR173" s="37">
        <v>4165000000</v>
      </c>
      <c r="CS173" s="56">
        <v>45957000000</v>
      </c>
      <c r="CT173" s="55">
        <v>228037000000</v>
      </c>
    </row>
    <row r="174" spans="1:98" x14ac:dyDescent="0.2">
      <c r="A174" s="52" t="s">
        <v>86</v>
      </c>
      <c r="B174" s="52" t="s">
        <v>87</v>
      </c>
      <c r="C174" s="52" t="str">
        <f>VLOOKUP(A174,'[1]S&amp;P 500 Wikipedia'!A:D,3,FALSE)</f>
        <v>Communication Services</v>
      </c>
      <c r="D174" s="52">
        <v>18</v>
      </c>
      <c r="E174" s="52" t="s">
        <v>16</v>
      </c>
      <c r="F174" s="52">
        <v>2019</v>
      </c>
      <c r="G174" s="52" t="s">
        <v>17</v>
      </c>
      <c r="H174" s="53">
        <v>43830</v>
      </c>
      <c r="I174" s="53">
        <v>43865</v>
      </c>
      <c r="J174" s="53">
        <v>43865</v>
      </c>
      <c r="K174" s="54">
        <v>688805000</v>
      </c>
      <c r="L174" s="54">
        <v>741678000</v>
      </c>
      <c r="M174" s="52" t="s">
        <v>88</v>
      </c>
      <c r="N174" s="36">
        <v>119675000000</v>
      </c>
      <c r="O174" s="37">
        <v>18498000000</v>
      </c>
      <c r="P174" s="38">
        <v>101177000000</v>
      </c>
      <c r="Q174" s="36">
        <v>25326000000</v>
      </c>
      <c r="R174" s="37">
        <v>25326000000</v>
      </c>
      <c r="S174" s="38"/>
      <c r="U174" s="36">
        <v>999000000</v>
      </c>
      <c r="V174" s="37"/>
      <c r="W174" s="37"/>
      <c r="X174" s="37"/>
      <c r="Y174" s="38"/>
      <c r="Z174" s="36">
        <v>6578000000</v>
      </c>
      <c r="AE174" s="55">
        <v>2166000000</v>
      </c>
      <c r="AG174" s="56">
        <v>4412000000</v>
      </c>
      <c r="AH174" s="55">
        <v>152578000000</v>
      </c>
      <c r="AI174" s="36">
        <v>73646000000</v>
      </c>
      <c r="AJ174" s="37"/>
      <c r="AK174" s="38"/>
      <c r="AL174" s="36">
        <v>13078000000</v>
      </c>
      <c r="AM174" s="37"/>
      <c r="AN174" s="37"/>
      <c r="AO174" s="38"/>
      <c r="AP174" s="49">
        <v>36607000000</v>
      </c>
      <c r="AQ174" s="54"/>
      <c r="AR174" s="54">
        <v>20624000000</v>
      </c>
      <c r="AS174" s="54">
        <v>1979000000</v>
      </c>
      <c r="AT174" s="54"/>
      <c r="AU174" s="54">
        <v>721000000</v>
      </c>
      <c r="AV174" s="54"/>
      <c r="AW174" s="54"/>
      <c r="AX174" s="54"/>
      <c r="AY174" s="54"/>
      <c r="AZ174" s="54">
        <v>13283000000</v>
      </c>
      <c r="BA174" s="55">
        <v>123331000000</v>
      </c>
      <c r="BB174" s="55">
        <v>275909000000</v>
      </c>
      <c r="BC174" s="49">
        <v>43313000000</v>
      </c>
      <c r="BD174" s="54">
        <v>5561000000</v>
      </c>
      <c r="BE174" s="54">
        <v>274000000</v>
      </c>
      <c r="BF174" s="54"/>
      <c r="BG174" s="54">
        <v>37478000000</v>
      </c>
      <c r="BI174" s="37"/>
      <c r="BJ174" s="37"/>
      <c r="BK174" s="38"/>
      <c r="BL174" s="49">
        <v>1908000000</v>
      </c>
      <c r="BM174" s="54">
        <v>1908000000</v>
      </c>
      <c r="BN174" s="54"/>
      <c r="BO174" s="54"/>
      <c r="BP174" s="54"/>
      <c r="BQ174" s="54"/>
      <c r="BR174" s="55">
        <v>45221000000</v>
      </c>
      <c r="BS174" s="36">
        <v>4554000000</v>
      </c>
      <c r="BT174" s="37"/>
      <c r="BU174" s="38"/>
      <c r="BV174" s="36">
        <v>24692000000</v>
      </c>
      <c r="BW174" s="37"/>
      <c r="BX174" s="37"/>
      <c r="BY174" s="37"/>
      <c r="BZ174" s="37"/>
      <c r="CA174" s="37"/>
      <c r="CB174" s="37">
        <v>358000000</v>
      </c>
      <c r="CC174" s="37">
        <v>11586000000</v>
      </c>
      <c r="CD174" s="37"/>
      <c r="CE174" s="37"/>
      <c r="CF174" s="38">
        <v>12748000000</v>
      </c>
      <c r="CG174" s="55">
        <v>29246000000</v>
      </c>
      <c r="CH174" s="57">
        <v>74467000000</v>
      </c>
      <c r="CI174" s="49">
        <v>0</v>
      </c>
      <c r="CJ174" s="36">
        <v>50552000000</v>
      </c>
      <c r="CK174" s="37"/>
      <c r="CL174" s="37"/>
      <c r="CM174" s="38"/>
      <c r="CN174" s="54"/>
      <c r="CO174" s="54">
        <v>152122000000</v>
      </c>
      <c r="CP174" s="54">
        <v>-1232000000</v>
      </c>
      <c r="CQ174" s="58">
        <v>201442000000</v>
      </c>
      <c r="CR174" s="37"/>
      <c r="CS174" s="56">
        <v>201442000000</v>
      </c>
      <c r="CT174" s="55">
        <v>275909000000</v>
      </c>
    </row>
    <row r="175" spans="1:98" x14ac:dyDescent="0.2">
      <c r="A175" s="52" t="s">
        <v>562</v>
      </c>
      <c r="B175" s="52" t="s">
        <v>563</v>
      </c>
      <c r="C175" s="52" t="str">
        <f>VLOOKUP(A175,'[1]S&amp;P 500 Wikipedia'!A:D,3,FALSE)</f>
        <v>Consumer Discretionary</v>
      </c>
      <c r="D175" s="52">
        <v>115285</v>
      </c>
      <c r="E175" s="52" t="s">
        <v>16</v>
      </c>
      <c r="F175" s="52">
        <v>2019</v>
      </c>
      <c r="G175" s="52" t="s">
        <v>17</v>
      </c>
      <c r="H175" s="53">
        <v>43830</v>
      </c>
      <c r="I175" s="53">
        <v>43882</v>
      </c>
      <c r="J175" s="53">
        <v>43882</v>
      </c>
      <c r="K175" s="54">
        <v>145316000</v>
      </c>
      <c r="L175" s="54">
        <v>146049000</v>
      </c>
      <c r="M175" s="52" t="s">
        <v>564</v>
      </c>
      <c r="N175" s="36">
        <v>276992000</v>
      </c>
      <c r="O175" s="37">
        <v>276992000</v>
      </c>
      <c r="P175" s="38"/>
      <c r="Q175" s="36">
        <v>2635155000</v>
      </c>
      <c r="R175" s="37">
        <v>2635155000</v>
      </c>
      <c r="S175" s="38"/>
      <c r="U175" s="36">
        <v>3831183000</v>
      </c>
      <c r="V175" s="37"/>
      <c r="W175" s="37"/>
      <c r="X175" s="37"/>
      <c r="Y175" s="38"/>
      <c r="Z175" s="36">
        <v>1195286000</v>
      </c>
      <c r="AA175" s="55">
        <v>1195286000</v>
      </c>
      <c r="AH175" s="55">
        <v>7938616000</v>
      </c>
      <c r="AI175" s="36">
        <v>1214783000</v>
      </c>
      <c r="AJ175" s="37"/>
      <c r="AK175" s="38"/>
      <c r="AM175" s="37"/>
      <c r="AN175" s="37"/>
      <c r="AO175" s="38"/>
      <c r="AP175" s="49">
        <v>5492230000</v>
      </c>
      <c r="AQ175" s="54"/>
      <c r="AR175" s="54">
        <v>2293519000</v>
      </c>
      <c r="AS175" s="54">
        <v>1568926000</v>
      </c>
      <c r="AT175" s="54"/>
      <c r="AU175" s="54">
        <v>54851000</v>
      </c>
      <c r="AV175" s="54"/>
      <c r="AW175" s="54"/>
      <c r="AX175" s="54"/>
      <c r="AY175" s="54"/>
      <c r="AZ175" s="54">
        <v>1574934000</v>
      </c>
      <c r="BA175" s="55">
        <v>6707013000</v>
      </c>
      <c r="BB175" s="55">
        <v>14645629000</v>
      </c>
      <c r="BC175" s="49">
        <v>4217014000</v>
      </c>
      <c r="BD175" s="54">
        <v>4106163000</v>
      </c>
      <c r="BE175" s="54"/>
      <c r="BF175" s="54">
        <v>110851000</v>
      </c>
      <c r="BG175" s="54"/>
      <c r="BH175" s="36">
        <v>624043000</v>
      </c>
      <c r="BI175" s="37"/>
      <c r="BJ175" s="37"/>
      <c r="BK175" s="38"/>
      <c r="BL175" s="49">
        <v>1553063000</v>
      </c>
      <c r="BM175" s="54"/>
      <c r="BN175" s="54"/>
      <c r="BO175" s="54"/>
      <c r="BP175" s="54"/>
      <c r="BQ175" s="54">
        <v>1553063000</v>
      </c>
      <c r="BR175" s="55">
        <v>6394120000</v>
      </c>
      <c r="BS175" s="36">
        <v>2802056000</v>
      </c>
      <c r="BT175" s="37"/>
      <c r="BU175" s="38"/>
      <c r="BV175" s="36">
        <v>1753953000</v>
      </c>
      <c r="BW175" s="37"/>
      <c r="BX175" s="37">
        <v>249832000</v>
      </c>
      <c r="BY175" s="37"/>
      <c r="BZ175" s="37"/>
      <c r="CA175" s="37"/>
      <c r="CB175" s="37"/>
      <c r="CC175" s="37">
        <v>232902000</v>
      </c>
      <c r="CD175" s="37"/>
      <c r="CE175" s="37"/>
      <c r="CF175" s="38">
        <v>1271219000</v>
      </c>
      <c r="CG175" s="55">
        <v>4556009000</v>
      </c>
      <c r="CH175" s="57">
        <v>10950129000</v>
      </c>
      <c r="CI175" s="49">
        <v>0</v>
      </c>
      <c r="CJ175" s="36">
        <v>244155000</v>
      </c>
      <c r="CK175" s="37"/>
      <c r="CL175" s="37"/>
      <c r="CM175" s="38"/>
      <c r="CN175" s="54"/>
      <c r="CO175" s="54">
        <v>4571860000</v>
      </c>
      <c r="CP175" s="54">
        <v>-1141308000</v>
      </c>
      <c r="CQ175" s="58">
        <v>3674707000</v>
      </c>
      <c r="CR175" s="37">
        <v>20793000</v>
      </c>
      <c r="CS175" s="56">
        <v>3695500000</v>
      </c>
      <c r="CT175" s="55">
        <v>14645629000</v>
      </c>
    </row>
    <row r="176" spans="1:98" x14ac:dyDescent="0.2">
      <c r="A176" s="52" t="s">
        <v>568</v>
      </c>
      <c r="B176" s="52" t="s">
        <v>569</v>
      </c>
      <c r="C176" s="52" t="str">
        <f>VLOOKUP(A176,'[1]S&amp;P 500 Wikipedia'!A:D,3,FALSE)</f>
        <v>Information Technology</v>
      </c>
      <c r="D176" s="52">
        <v>182201</v>
      </c>
      <c r="E176" s="52" t="s">
        <v>16</v>
      </c>
      <c r="F176" s="52">
        <v>2019</v>
      </c>
      <c r="G176" s="52" t="s">
        <v>17</v>
      </c>
      <c r="H176" s="53">
        <v>43830</v>
      </c>
      <c r="I176" s="53">
        <v>43882</v>
      </c>
      <c r="J176" s="53">
        <v>43882</v>
      </c>
      <c r="K176" s="54">
        <v>301866000</v>
      </c>
      <c r="L176" s="54">
        <v>303713000</v>
      </c>
      <c r="M176" s="52" t="s">
        <v>570</v>
      </c>
      <c r="N176" s="36">
        <v>1678273000</v>
      </c>
      <c r="O176" s="37">
        <v>1678273000</v>
      </c>
      <c r="P176" s="38"/>
      <c r="Q176" s="36">
        <v>895232000</v>
      </c>
      <c r="R176" s="37">
        <v>895232000</v>
      </c>
      <c r="S176" s="38"/>
      <c r="V176" s="37"/>
      <c r="W176" s="37"/>
      <c r="X176" s="37"/>
      <c r="Y176" s="38"/>
      <c r="Z176" s="36">
        <v>1792943000</v>
      </c>
      <c r="AA176" s="55">
        <v>439165000</v>
      </c>
      <c r="AG176" s="56">
        <v>1353778000</v>
      </c>
      <c r="AH176" s="55">
        <v>4366448000</v>
      </c>
      <c r="AI176" s="36">
        <v>1382802000</v>
      </c>
      <c r="AJ176" s="37"/>
      <c r="AK176" s="38"/>
      <c r="AM176" s="37"/>
      <c r="AN176" s="37"/>
      <c r="AO176" s="38"/>
      <c r="AP176" s="49">
        <v>38730912000</v>
      </c>
      <c r="AQ176" s="54"/>
      <c r="AR176" s="54">
        <v>23759740000</v>
      </c>
      <c r="AS176" s="54">
        <v>13154655000</v>
      </c>
      <c r="AT176" s="54"/>
      <c r="AU176" s="54">
        <v>6292000</v>
      </c>
      <c r="AV176" s="54"/>
      <c r="AW176" s="54"/>
      <c r="AX176" s="54"/>
      <c r="AY176" s="54"/>
      <c r="AZ176" s="54">
        <v>1810225000</v>
      </c>
      <c r="BA176" s="55">
        <v>40113714000</v>
      </c>
      <c r="BB176" s="55">
        <v>44480162000</v>
      </c>
      <c r="BC176" s="49">
        <v>1822166000</v>
      </c>
      <c r="BD176" s="54"/>
      <c r="BE176" s="54"/>
      <c r="BF176" s="54"/>
      <c r="BG176" s="54">
        <v>1822166000</v>
      </c>
      <c r="BH176" s="36">
        <v>35137000</v>
      </c>
      <c r="BI176" s="37"/>
      <c r="BJ176" s="37"/>
      <c r="BK176" s="38"/>
      <c r="BL176" s="49">
        <v>1722043000</v>
      </c>
      <c r="BM176" s="54"/>
      <c r="BN176" s="54">
        <v>1258806000</v>
      </c>
      <c r="BO176" s="54"/>
      <c r="BP176" s="54"/>
      <c r="BQ176" s="54">
        <v>463237000</v>
      </c>
      <c r="BR176" s="55">
        <v>3579346000</v>
      </c>
      <c r="BS176" s="36">
        <v>9090364000</v>
      </c>
      <c r="BT176" s="37"/>
      <c r="BU176" s="38"/>
      <c r="BV176" s="36">
        <v>3755463000</v>
      </c>
      <c r="BW176" s="37"/>
      <c r="BX176" s="37"/>
      <c r="BY176" s="37"/>
      <c r="BZ176" s="37"/>
      <c r="CA176" s="37"/>
      <c r="CB176" s="37"/>
      <c r="CC176" s="37">
        <v>3145641000</v>
      </c>
      <c r="CD176" s="37"/>
      <c r="CE176" s="37"/>
      <c r="CF176" s="38">
        <v>609822000</v>
      </c>
      <c r="CG176" s="55">
        <v>12845827000</v>
      </c>
      <c r="CH176" s="57">
        <v>16425173000</v>
      </c>
      <c r="CI176" s="49">
        <v>0</v>
      </c>
      <c r="CJ176" s="36">
        <v>25833307000</v>
      </c>
      <c r="CK176" s="37"/>
      <c r="CL176" s="37"/>
      <c r="CM176" s="38"/>
      <c r="CN176" s="54"/>
      <c r="CO176" s="54">
        <v>2333011000</v>
      </c>
      <c r="CP176" s="54">
        <v>-310571000</v>
      </c>
      <c r="CQ176" s="58">
        <v>27855747000</v>
      </c>
      <c r="CR176" s="37">
        <v>199242000</v>
      </c>
      <c r="CS176" s="56">
        <v>28054989000</v>
      </c>
      <c r="CT176" s="55">
        <v>44480162000</v>
      </c>
    </row>
    <row r="177" spans="1:98" x14ac:dyDescent="0.2">
      <c r="A177" s="52" t="s">
        <v>541</v>
      </c>
      <c r="B177" s="52" t="s">
        <v>542</v>
      </c>
      <c r="C177" s="52" t="str">
        <f>VLOOKUP(A177,'[1]S&amp;P 500 Wikipedia'!A:D,3,FALSE)</f>
        <v>Consumer Discretionary</v>
      </c>
      <c r="D177" s="52">
        <v>250974</v>
      </c>
      <c r="E177" s="52" t="s">
        <v>16</v>
      </c>
      <c r="F177" s="52">
        <v>2019</v>
      </c>
      <c r="G177" s="52" t="s">
        <v>17</v>
      </c>
      <c r="H177" s="53">
        <v>43890</v>
      </c>
      <c r="I177" s="53">
        <v>43907</v>
      </c>
      <c r="J177" s="53">
        <v>43907</v>
      </c>
      <c r="K177" s="54">
        <v>372000000</v>
      </c>
      <c r="L177" s="54">
        <v>376000000</v>
      </c>
      <c r="M177" s="59" t="s">
        <v>543</v>
      </c>
      <c r="N177" s="36">
        <v>1654000000</v>
      </c>
      <c r="O177" s="37">
        <v>1364000000</v>
      </c>
      <c r="P177" s="38">
        <v>290000000</v>
      </c>
      <c r="R177" s="37"/>
      <c r="S177" s="38"/>
      <c r="U177" s="36">
        <v>2156000000</v>
      </c>
      <c r="V177" s="37"/>
      <c r="W177" s="37"/>
      <c r="X177" s="37"/>
      <c r="Y177" s="38"/>
      <c r="Z177" s="36">
        <v>706000000</v>
      </c>
      <c r="AG177" s="56">
        <v>706000000</v>
      </c>
      <c r="AH177" s="55">
        <v>4516000000</v>
      </c>
      <c r="AI177" s="36">
        <v>3122000000</v>
      </c>
      <c r="AJ177" s="37"/>
      <c r="AK177" s="38"/>
      <c r="AM177" s="37"/>
      <c r="AN177" s="37"/>
      <c r="AO177" s="38"/>
      <c r="AP177" s="49">
        <v>6041000000</v>
      </c>
      <c r="AQ177" s="54"/>
      <c r="AR177" s="54"/>
      <c r="AS177" s="54"/>
      <c r="AT177" s="54"/>
      <c r="AU177" s="54"/>
      <c r="AV177" s="54"/>
      <c r="AW177" s="54"/>
      <c r="AX177" s="54"/>
      <c r="AY177" s="54"/>
      <c r="AZ177" s="54">
        <v>6041000000</v>
      </c>
      <c r="BA177" s="55">
        <v>9163000000</v>
      </c>
      <c r="BB177" s="55">
        <v>13679000000</v>
      </c>
      <c r="BC177" s="49">
        <v>2289000000</v>
      </c>
      <c r="BD177" s="54">
        <v>1174000000</v>
      </c>
      <c r="BE177" s="54">
        <v>48000000</v>
      </c>
      <c r="BF177" s="54"/>
      <c r="BG177" s="54">
        <v>1067000000</v>
      </c>
      <c r="BI177" s="37"/>
      <c r="BJ177" s="37"/>
      <c r="BK177" s="38"/>
      <c r="BL177" s="49">
        <v>920000000</v>
      </c>
      <c r="BM177" s="54"/>
      <c r="BN177" s="54"/>
      <c r="BO177" s="54"/>
      <c r="BP177" s="54"/>
      <c r="BQ177" s="54">
        <v>920000000</v>
      </c>
      <c r="BR177" s="55">
        <v>3209000000</v>
      </c>
      <c r="BS177" s="36">
        <v>1249000000</v>
      </c>
      <c r="BT177" s="37"/>
      <c r="BU177" s="38"/>
      <c r="BV177" s="36">
        <v>5905000000</v>
      </c>
      <c r="BW177" s="37"/>
      <c r="BX177" s="37"/>
      <c r="BY177" s="37"/>
      <c r="BZ177" s="37"/>
      <c r="CA177" s="37"/>
      <c r="CB177" s="37"/>
      <c r="CC177" s="37"/>
      <c r="CD177" s="37"/>
      <c r="CE177" s="37"/>
      <c r="CF177" s="38">
        <v>5905000000</v>
      </c>
      <c r="CG177" s="55">
        <v>7154000000</v>
      </c>
      <c r="CH177" s="57">
        <v>10363000000</v>
      </c>
      <c r="CJ177" s="36">
        <v>19000000</v>
      </c>
      <c r="CK177" s="37"/>
      <c r="CL177" s="37"/>
      <c r="CM177" s="38"/>
      <c r="CN177" s="54"/>
      <c r="CO177" s="54">
        <v>3257000000</v>
      </c>
      <c r="CP177" s="54">
        <v>40000000</v>
      </c>
      <c r="CQ177" s="58">
        <v>3316000000</v>
      </c>
      <c r="CR177" s="37"/>
      <c r="CS177" s="56">
        <v>3316000000</v>
      </c>
      <c r="CT177" s="55">
        <v>13679000000</v>
      </c>
    </row>
    <row r="178" spans="1:98" x14ac:dyDescent="0.2">
      <c r="A178" s="52" t="s">
        <v>544</v>
      </c>
      <c r="B178" s="52" t="s">
        <v>545</v>
      </c>
      <c r="C178" s="52" t="str">
        <f>VLOOKUP(A178,'[1]S&amp;P 500 Wikipedia'!A:D,3,FALSE)</f>
        <v>Consumer Discretionary</v>
      </c>
      <c r="D178" s="52">
        <v>388839</v>
      </c>
      <c r="E178" s="52" t="s">
        <v>16</v>
      </c>
      <c r="F178" s="52">
        <v>2019</v>
      </c>
      <c r="G178" s="52" t="s">
        <v>17</v>
      </c>
      <c r="H178" s="53">
        <v>43830</v>
      </c>
      <c r="I178" s="53">
        <v>43880</v>
      </c>
      <c r="J178" s="53">
        <v>43880</v>
      </c>
      <c r="K178" s="54">
        <v>190166000</v>
      </c>
      <c r="L178" s="54">
        <v>191321000</v>
      </c>
      <c r="M178" s="52" t="s">
        <v>546</v>
      </c>
      <c r="N178" s="36">
        <v>1404030000</v>
      </c>
      <c r="O178" s="37">
        <v>1027567000</v>
      </c>
      <c r="P178" s="38">
        <v>376463000</v>
      </c>
      <c r="Q178" s="36">
        <v>706763000</v>
      </c>
      <c r="R178" s="37">
        <v>706763000</v>
      </c>
      <c r="S178" s="38"/>
      <c r="U178" s="36">
        <v>752908000</v>
      </c>
      <c r="V178" s="37"/>
      <c r="W178" s="37"/>
      <c r="X178" s="37"/>
      <c r="Y178" s="38"/>
      <c r="Z178" s="36">
        <v>194149000</v>
      </c>
      <c r="AA178" s="55">
        <v>169044000</v>
      </c>
      <c r="AG178" s="56">
        <v>25105000</v>
      </c>
      <c r="AH178" s="55">
        <v>3057850000</v>
      </c>
      <c r="AI178" s="36">
        <v>728921000</v>
      </c>
      <c r="AJ178" s="37">
        <v>1405997000</v>
      </c>
      <c r="AK178" s="38">
        <v>-677076000</v>
      </c>
      <c r="AL178" s="36">
        <v>1205475000</v>
      </c>
      <c r="AM178" s="37"/>
      <c r="AN178" s="37"/>
      <c r="AO178" s="38"/>
      <c r="AP178" s="49">
        <v>1174553000</v>
      </c>
      <c r="AQ178" s="54">
        <v>659629000</v>
      </c>
      <c r="AR178" s="54"/>
      <c r="AS178" s="54"/>
      <c r="AT178" s="54"/>
      <c r="AU178" s="54">
        <v>268518000</v>
      </c>
      <c r="AV178" s="54"/>
      <c r="AW178" s="54"/>
      <c r="AX178" s="54"/>
      <c r="AY178" s="54"/>
      <c r="AZ178" s="54">
        <v>246406000</v>
      </c>
      <c r="BA178" s="55">
        <v>3108949000</v>
      </c>
      <c r="BB178" s="55">
        <v>6166799000</v>
      </c>
      <c r="BC178" s="49">
        <v>941371000</v>
      </c>
      <c r="BD178" s="54">
        <v>240831000</v>
      </c>
      <c r="BE178" s="54"/>
      <c r="BF178" s="54">
        <v>217262000</v>
      </c>
      <c r="BG178" s="54">
        <v>483278000</v>
      </c>
      <c r="BI178" s="37"/>
      <c r="BJ178" s="37"/>
      <c r="BK178" s="38"/>
      <c r="BL178" s="49">
        <v>94562000</v>
      </c>
      <c r="BM178" s="54">
        <v>94562000</v>
      </c>
      <c r="BN178" s="54"/>
      <c r="BO178" s="54"/>
      <c r="BP178" s="54"/>
      <c r="BQ178" s="54"/>
      <c r="BR178" s="55">
        <v>1035933000</v>
      </c>
      <c r="BT178" s="37"/>
      <c r="BU178" s="38"/>
      <c r="BV178" s="36">
        <v>337370000</v>
      </c>
      <c r="BW178" s="37"/>
      <c r="BX178" s="37"/>
      <c r="BY178" s="37"/>
      <c r="BZ178" s="37"/>
      <c r="CA178" s="37"/>
      <c r="CB178" s="37">
        <v>67329000</v>
      </c>
      <c r="CC178" s="37">
        <v>114754000</v>
      </c>
      <c r="CD178" s="37"/>
      <c r="CE178" s="37"/>
      <c r="CF178" s="38">
        <v>155287000</v>
      </c>
      <c r="CG178" s="55">
        <v>337370000</v>
      </c>
      <c r="CH178" s="57">
        <v>1373303000</v>
      </c>
      <c r="CJ178" s="36">
        <v>1853601000</v>
      </c>
      <c r="CK178" s="37"/>
      <c r="CL178" s="37"/>
      <c r="CM178" s="38"/>
      <c r="CN178" s="54">
        <v>-345040000</v>
      </c>
      <c r="CO178" s="54">
        <v>3229061000</v>
      </c>
      <c r="CP178" s="54">
        <v>55874000</v>
      </c>
      <c r="CQ178" s="58">
        <v>4793496000</v>
      </c>
      <c r="CR178" s="37"/>
      <c r="CS178" s="56">
        <v>4793496000</v>
      </c>
      <c r="CT178" s="55">
        <v>6166799000</v>
      </c>
    </row>
    <row r="179" spans="1:98" x14ac:dyDescent="0.2">
      <c r="A179" s="52" t="s">
        <v>571</v>
      </c>
      <c r="B179" s="52" t="s">
        <v>572</v>
      </c>
      <c r="C179" s="52" t="str">
        <f>VLOOKUP(A179,'[1]S&amp;P 500 Wikipedia'!A:D,3,FALSE)</f>
        <v>Industrials</v>
      </c>
      <c r="D179" s="52">
        <v>504823</v>
      </c>
      <c r="E179" s="52" t="s">
        <v>16</v>
      </c>
      <c r="F179" s="52">
        <v>2019</v>
      </c>
      <c r="G179" s="52" t="s">
        <v>17</v>
      </c>
      <c r="H179" s="53">
        <v>43830</v>
      </c>
      <c r="I179" s="53">
        <v>43881</v>
      </c>
      <c r="J179" s="53">
        <v>43881</v>
      </c>
      <c r="K179" s="54">
        <v>53891818</v>
      </c>
      <c r="L179" s="54">
        <v>53918532</v>
      </c>
      <c r="M179" s="52" t="s">
        <v>573</v>
      </c>
      <c r="N179" s="36">
        <v>360000000</v>
      </c>
      <c r="O179" s="37">
        <v>360000000</v>
      </c>
      <c r="P179" s="38"/>
      <c r="Q179" s="36">
        <v>1425000000</v>
      </c>
      <c r="R179" s="37">
        <v>1425000000</v>
      </c>
      <c r="S179" s="38"/>
      <c r="U179" s="36">
        <v>1655000000</v>
      </c>
      <c r="V179" s="37"/>
      <c r="W179" s="37"/>
      <c r="X179" s="37"/>
      <c r="Y179" s="38"/>
      <c r="Z179" s="36">
        <v>115000000</v>
      </c>
      <c r="AA179" s="55">
        <v>104000000</v>
      </c>
      <c r="AE179" s="55">
        <v>11000000</v>
      </c>
      <c r="AH179" s="55">
        <v>3555000000</v>
      </c>
      <c r="AI179" s="36">
        <v>1400000000</v>
      </c>
      <c r="AJ179" s="37"/>
      <c r="AK179" s="38"/>
      <c r="AM179" s="37"/>
      <c r="AN179" s="37"/>
      <c r="AO179" s="38"/>
      <c r="AP179" s="49">
        <v>1050000000</v>
      </c>
      <c r="AQ179" s="54">
        <v>304000000</v>
      </c>
      <c r="AR179" s="54">
        <v>429000000</v>
      </c>
      <c r="AS179" s="54"/>
      <c r="AT179" s="54"/>
      <c r="AU179" s="54">
        <v>11000000</v>
      </c>
      <c r="AV179" s="54"/>
      <c r="AW179" s="54"/>
      <c r="AX179" s="54"/>
      <c r="AY179" s="54"/>
      <c r="AZ179" s="54">
        <v>306000000</v>
      </c>
      <c r="BA179" s="55">
        <v>2450000000</v>
      </c>
      <c r="BB179" s="55">
        <v>6005000000</v>
      </c>
      <c r="BC179" s="49">
        <v>1377000000</v>
      </c>
      <c r="BD179" s="54">
        <v>719000000</v>
      </c>
      <c r="BE179" s="54">
        <v>27000000</v>
      </c>
      <c r="BF179" s="54"/>
      <c r="BG179" s="54">
        <v>631000000</v>
      </c>
      <c r="BH179" s="36">
        <v>301000000</v>
      </c>
      <c r="BI179" s="37"/>
      <c r="BJ179" s="37"/>
      <c r="BK179" s="38"/>
      <c r="BM179" s="54"/>
      <c r="BN179" s="54"/>
      <c r="BO179" s="54"/>
      <c r="BP179" s="54"/>
      <c r="BQ179" s="54"/>
      <c r="BR179" s="55">
        <v>1678000000</v>
      </c>
      <c r="BS179" s="36">
        <v>1914000000</v>
      </c>
      <c r="BT179" s="37"/>
      <c r="BU179" s="38"/>
      <c r="BV179" s="36">
        <v>353000000</v>
      </c>
      <c r="BW179" s="37"/>
      <c r="BX179" s="37"/>
      <c r="BY179" s="37"/>
      <c r="BZ179" s="37"/>
      <c r="CA179" s="37"/>
      <c r="CB179" s="37"/>
      <c r="CC179" s="37">
        <v>106000000</v>
      </c>
      <c r="CD179" s="37"/>
      <c r="CE179" s="37"/>
      <c r="CF179" s="38">
        <v>247000000</v>
      </c>
      <c r="CG179" s="55">
        <v>2267000000</v>
      </c>
      <c r="CH179" s="57">
        <v>3945000000</v>
      </c>
      <c r="CI179" s="49">
        <v>0</v>
      </c>
      <c r="CJ179" s="36">
        <v>1237000000</v>
      </c>
      <c r="CK179" s="37"/>
      <c r="CL179" s="37"/>
      <c r="CM179" s="38"/>
      <c r="CN179" s="54">
        <v>-7633000000</v>
      </c>
      <c r="CO179" s="54">
        <v>8405000000</v>
      </c>
      <c r="CP179" s="54">
        <v>-154000000</v>
      </c>
      <c r="CQ179" s="58">
        <v>1855000000</v>
      </c>
      <c r="CR179" s="37">
        <v>205000000</v>
      </c>
      <c r="CS179" s="56">
        <v>2060000000</v>
      </c>
      <c r="CT179" s="55">
        <v>6005000000</v>
      </c>
    </row>
    <row r="180" spans="1:98" x14ac:dyDescent="0.2">
      <c r="A180" s="52" t="s">
        <v>577</v>
      </c>
      <c r="B180" s="52" t="s">
        <v>578</v>
      </c>
      <c r="C180" s="52" t="str">
        <f>VLOOKUP(A180,'[1]S&amp;P 500 Wikipedia'!A:D,3,FALSE)</f>
        <v>Energy</v>
      </c>
      <c r="D180" s="52">
        <v>378158</v>
      </c>
      <c r="E180" s="52" t="s">
        <v>16</v>
      </c>
      <c r="F180" s="52">
        <v>2019</v>
      </c>
      <c r="G180" s="52" t="s">
        <v>17</v>
      </c>
      <c r="H180" s="53">
        <v>43830</v>
      </c>
      <c r="I180" s="53">
        <v>43872</v>
      </c>
      <c r="J180" s="53">
        <v>43872</v>
      </c>
      <c r="K180" s="54">
        <v>877000000</v>
      </c>
      <c r="L180" s="54">
        <v>876000000</v>
      </c>
      <c r="M180" s="52" t="s">
        <v>579</v>
      </c>
      <c r="N180" s="36">
        <v>2268000000</v>
      </c>
      <c r="O180" s="37">
        <v>2268000000</v>
      </c>
      <c r="P180" s="38"/>
      <c r="Q180" s="36">
        <v>4577000000</v>
      </c>
      <c r="R180" s="37">
        <v>4577000000</v>
      </c>
      <c r="S180" s="38"/>
      <c r="U180" s="36">
        <v>3139000000</v>
      </c>
      <c r="V180" s="37"/>
      <c r="W180" s="37"/>
      <c r="X180" s="37"/>
      <c r="Y180" s="38"/>
      <c r="Z180" s="36">
        <v>1228000000</v>
      </c>
      <c r="AG180" s="56">
        <v>1228000000</v>
      </c>
      <c r="AH180" s="55">
        <v>11212000000</v>
      </c>
      <c r="AI180" s="36">
        <v>7310000000</v>
      </c>
      <c r="AJ180" s="37"/>
      <c r="AK180" s="38"/>
      <c r="AM180" s="37"/>
      <c r="AN180" s="37"/>
      <c r="AO180" s="38"/>
      <c r="AP180" s="49">
        <v>6855000000</v>
      </c>
      <c r="AQ180" s="54"/>
      <c r="AR180" s="54">
        <v>2812000000</v>
      </c>
      <c r="AS180" s="54"/>
      <c r="AT180" s="54"/>
      <c r="AU180" s="54">
        <v>1683000000</v>
      </c>
      <c r="AV180" s="54"/>
      <c r="AW180" s="54"/>
      <c r="AX180" s="54"/>
      <c r="AY180" s="54"/>
      <c r="AZ180" s="54">
        <v>2360000000</v>
      </c>
      <c r="BA180" s="55">
        <v>14165000000</v>
      </c>
      <c r="BB180" s="55">
        <v>25377000000</v>
      </c>
      <c r="BC180" s="49">
        <v>3036000000</v>
      </c>
      <c r="BD180" s="54">
        <v>2432000000</v>
      </c>
      <c r="BE180" s="54"/>
      <c r="BF180" s="54"/>
      <c r="BG180" s="54">
        <v>604000000</v>
      </c>
      <c r="BI180" s="37"/>
      <c r="BJ180" s="37"/>
      <c r="BK180" s="38"/>
      <c r="BL180" s="49">
        <v>1842000000</v>
      </c>
      <c r="BM180" s="54"/>
      <c r="BN180" s="54"/>
      <c r="BO180" s="54"/>
      <c r="BP180" s="54"/>
      <c r="BQ180" s="54">
        <v>1842000000</v>
      </c>
      <c r="BR180" s="55">
        <v>4878000000</v>
      </c>
      <c r="BS180" s="36">
        <v>10316000000</v>
      </c>
      <c r="BT180" s="37"/>
      <c r="BU180" s="38"/>
      <c r="BV180" s="36">
        <v>2158000000</v>
      </c>
      <c r="BW180" s="37"/>
      <c r="BX180" s="37"/>
      <c r="BY180" s="37"/>
      <c r="BZ180" s="37"/>
      <c r="CA180" s="37">
        <v>525000000</v>
      </c>
      <c r="CB180" s="37"/>
      <c r="CC180" s="37"/>
      <c r="CD180" s="37"/>
      <c r="CE180" s="37"/>
      <c r="CF180" s="38">
        <v>1633000000</v>
      </c>
      <c r="CG180" s="55">
        <v>12474000000</v>
      </c>
      <c r="CH180" s="57">
        <v>17352000000</v>
      </c>
      <c r="CJ180" s="36">
        <v>2812000000</v>
      </c>
      <c r="CK180" s="37"/>
      <c r="CL180" s="37"/>
      <c r="CM180" s="38"/>
      <c r="CN180" s="54">
        <v>-6427000000</v>
      </c>
      <c r="CO180" s="54">
        <v>11989000000</v>
      </c>
      <c r="CP180" s="54">
        <v>-362000000</v>
      </c>
      <c r="CQ180" s="58">
        <v>8012000000</v>
      </c>
      <c r="CR180" s="37">
        <v>13000000</v>
      </c>
      <c r="CS180" s="56">
        <v>8025000000</v>
      </c>
      <c r="CT180" s="55">
        <v>25377000000</v>
      </c>
    </row>
    <row r="181" spans="1:98" x14ac:dyDescent="0.2">
      <c r="A181" s="52" t="s">
        <v>583</v>
      </c>
      <c r="B181" s="52" t="s">
        <v>584</v>
      </c>
      <c r="C181" s="52" t="str">
        <f>VLOOKUP(A181,'[1]S&amp;P 500 Wikipedia'!A:D,3,FALSE)</f>
        <v>Consumer Discretionary</v>
      </c>
      <c r="D181" s="52">
        <v>249756</v>
      </c>
      <c r="E181" s="52" t="s">
        <v>16</v>
      </c>
      <c r="F181" s="52">
        <v>2019</v>
      </c>
      <c r="G181" s="52" t="s">
        <v>17</v>
      </c>
      <c r="H181" s="53">
        <v>43830</v>
      </c>
      <c r="I181" s="53">
        <v>43888</v>
      </c>
      <c r="J181" s="53">
        <v>43888</v>
      </c>
      <c r="K181" s="54">
        <v>132515000</v>
      </c>
      <c r="L181" s="54">
        <v>131986000</v>
      </c>
      <c r="M181" s="52" t="s">
        <v>585</v>
      </c>
      <c r="N181" s="36">
        <v>4580369000</v>
      </c>
      <c r="O181" s="37">
        <v>4580369000</v>
      </c>
      <c r="P181" s="38"/>
      <c r="Q181" s="36">
        <v>1410597000</v>
      </c>
      <c r="R181" s="37">
        <v>1410597000</v>
      </c>
      <c r="S181" s="38"/>
      <c r="U181" s="36">
        <v>446105000</v>
      </c>
      <c r="V181" s="37"/>
      <c r="W181" s="37"/>
      <c r="X181" s="37"/>
      <c r="Y181" s="38"/>
      <c r="Z181" s="36">
        <v>310450000</v>
      </c>
      <c r="AA181" s="55">
        <v>310450000</v>
      </c>
      <c r="AH181" s="55">
        <v>6747521000</v>
      </c>
      <c r="AI181" s="36">
        <v>382248000</v>
      </c>
      <c r="AJ181" s="37"/>
      <c r="AK181" s="38"/>
      <c r="AM181" s="37"/>
      <c r="AN181" s="37"/>
      <c r="AO181" s="38"/>
      <c r="AP181" s="49">
        <v>1725859000</v>
      </c>
      <c r="AQ181" s="54"/>
      <c r="AR181" s="54">
        <v>494584000</v>
      </c>
      <c r="AS181" s="54">
        <v>646305000</v>
      </c>
      <c r="AT181" s="54"/>
      <c r="AU181" s="54"/>
      <c r="AV181" s="54"/>
      <c r="AW181" s="54"/>
      <c r="AX181" s="54"/>
      <c r="AY181" s="54"/>
      <c r="AZ181" s="54">
        <v>584970000</v>
      </c>
      <c r="BA181" s="55">
        <v>2108107000</v>
      </c>
      <c r="BB181" s="55">
        <v>8855628000</v>
      </c>
      <c r="BC181" s="49">
        <v>1256579000</v>
      </c>
      <c r="BD181" s="54">
        <v>343927000</v>
      </c>
      <c r="BE181" s="54"/>
      <c r="BF181" s="54"/>
      <c r="BG181" s="54">
        <v>912652000</v>
      </c>
      <c r="BH181" s="36">
        <v>503000</v>
      </c>
      <c r="BI181" s="37">
        <v>503000</v>
      </c>
      <c r="BJ181" s="37"/>
      <c r="BK181" s="38"/>
      <c r="BM181" s="54"/>
      <c r="BN181" s="54"/>
      <c r="BO181" s="54"/>
      <c r="BP181" s="54"/>
      <c r="BQ181" s="54"/>
      <c r="BR181" s="55">
        <v>1257082000</v>
      </c>
      <c r="BS181" s="36">
        <v>4046457000</v>
      </c>
      <c r="BT181" s="37"/>
      <c r="BU181" s="38"/>
      <c r="BV181" s="36">
        <v>556559000</v>
      </c>
      <c r="BW181" s="37"/>
      <c r="BX181" s="37"/>
      <c r="BY181" s="37"/>
      <c r="BZ181" s="37"/>
      <c r="CA181" s="37"/>
      <c r="CB181" s="37"/>
      <c r="CC181" s="37"/>
      <c r="CD181" s="37"/>
      <c r="CE181" s="37"/>
      <c r="CF181" s="38">
        <v>556559000</v>
      </c>
      <c r="CG181" s="55">
        <v>4603016000</v>
      </c>
      <c r="CH181" s="57">
        <v>5860098000</v>
      </c>
      <c r="CI181" s="49">
        <v>0</v>
      </c>
      <c r="CJ181" s="36">
        <v>2385869000</v>
      </c>
      <c r="CK181" s="37">
        <v>110143000</v>
      </c>
      <c r="CL181" s="37">
        <v>2275726000</v>
      </c>
      <c r="CM181" s="38"/>
      <c r="CN181" s="54">
        <v>-3560738000</v>
      </c>
      <c r="CO181" s="54">
        <v>4354619000</v>
      </c>
      <c r="CP181" s="54">
        <v>-184220000</v>
      </c>
      <c r="CQ181" s="58">
        <v>2995530000</v>
      </c>
      <c r="CR181" s="37"/>
      <c r="CS181" s="56">
        <v>2995530000</v>
      </c>
      <c r="CT181" s="55">
        <v>8855628000</v>
      </c>
    </row>
    <row r="182" spans="1:98" x14ac:dyDescent="0.2">
      <c r="A182" s="52" t="s">
        <v>580</v>
      </c>
      <c r="B182" s="52" t="s">
        <v>581</v>
      </c>
      <c r="C182" s="52" t="str">
        <f>VLOOKUP(A182,'[1]S&amp;P 500 Wikipedia'!A:D,3,FALSE)</f>
        <v>Consumer Discretionary</v>
      </c>
      <c r="D182" s="52">
        <v>331419</v>
      </c>
      <c r="E182" s="52" t="s">
        <v>16</v>
      </c>
      <c r="F182" s="52">
        <v>2019</v>
      </c>
      <c r="G182" s="52" t="s">
        <v>17</v>
      </c>
      <c r="H182" s="53">
        <v>43830</v>
      </c>
      <c r="I182" s="53">
        <v>43872</v>
      </c>
      <c r="J182" s="53">
        <v>43872</v>
      </c>
      <c r="K182" s="54">
        <v>364886000</v>
      </c>
      <c r="L182" s="54">
        <v>365643000</v>
      </c>
      <c r="M182" s="52" t="s">
        <v>582</v>
      </c>
      <c r="N182" s="36">
        <v>328876000</v>
      </c>
      <c r="O182" s="37">
        <v>328876000</v>
      </c>
      <c r="P182" s="38"/>
      <c r="Q182" s="36">
        <v>815210000</v>
      </c>
      <c r="R182" s="37">
        <v>815210000</v>
      </c>
      <c r="S182" s="38"/>
      <c r="U182" s="36">
        <v>1905845000</v>
      </c>
      <c r="V182" s="37"/>
      <c r="W182" s="37"/>
      <c r="X182" s="37"/>
      <c r="Y182" s="38"/>
      <c r="Z182" s="36">
        <v>174634000</v>
      </c>
      <c r="AG182" s="56">
        <v>174634000</v>
      </c>
      <c r="AH182" s="55">
        <v>3224565000</v>
      </c>
      <c r="AI182" s="36">
        <v>587896000</v>
      </c>
      <c r="AJ182" s="37">
        <v>587896000</v>
      </c>
      <c r="AK182" s="38"/>
      <c r="AM182" s="37"/>
      <c r="AN182" s="37"/>
      <c r="AO182" s="38"/>
      <c r="AP182" s="49">
        <v>3541525000</v>
      </c>
      <c r="AQ182" s="54">
        <v>1520800000</v>
      </c>
      <c r="AR182" s="54">
        <v>1235711000</v>
      </c>
      <c r="AS182" s="54"/>
      <c r="AT182" s="54"/>
      <c r="AU182" s="54">
        <v>203331000</v>
      </c>
      <c r="AV182" s="54"/>
      <c r="AW182" s="54"/>
      <c r="AX182" s="54"/>
      <c r="AY182" s="54"/>
      <c r="AZ182" s="54">
        <v>581683000</v>
      </c>
      <c r="BA182" s="55">
        <v>4129421000</v>
      </c>
      <c r="BB182" s="55">
        <v>7353986000</v>
      </c>
      <c r="BC182" s="49">
        <v>959006000</v>
      </c>
      <c r="BD182" s="54">
        <v>959006000</v>
      </c>
      <c r="BE182" s="54"/>
      <c r="BF182" s="54"/>
      <c r="BG182" s="54"/>
      <c r="BH182" s="36">
        <v>115158000</v>
      </c>
      <c r="BI182" s="37"/>
      <c r="BJ182" s="37"/>
      <c r="BK182" s="38"/>
      <c r="BL182" s="49">
        <v>697275000</v>
      </c>
      <c r="BM182" s="54"/>
      <c r="BN182" s="54"/>
      <c r="BO182" s="54"/>
      <c r="BP182" s="54"/>
      <c r="BQ182" s="54">
        <v>697275000</v>
      </c>
      <c r="BR182" s="55">
        <v>1771439000</v>
      </c>
      <c r="BS182" s="36">
        <v>3256870000</v>
      </c>
      <c r="BT182" s="37"/>
      <c r="BU182" s="38"/>
      <c r="BV182" s="36">
        <v>1089082000</v>
      </c>
      <c r="BW182" s="37"/>
      <c r="BX182" s="37">
        <v>403458000</v>
      </c>
      <c r="BY182" s="37"/>
      <c r="BZ182" s="37"/>
      <c r="CA182" s="37"/>
      <c r="CB182" s="37"/>
      <c r="CC182" s="37"/>
      <c r="CD182" s="37"/>
      <c r="CE182" s="37"/>
      <c r="CF182" s="38">
        <v>685624000</v>
      </c>
      <c r="CG182" s="55">
        <v>4345952000</v>
      </c>
      <c r="CH182" s="57">
        <v>6117391000</v>
      </c>
      <c r="CI182" s="49">
        <v>0</v>
      </c>
      <c r="CJ182" s="36">
        <v>308019000</v>
      </c>
      <c r="CK182" s="37"/>
      <c r="CL182" s="37"/>
      <c r="CM182" s="38"/>
      <c r="CN182" s="54"/>
      <c r="CO182" s="54">
        <v>1546224000</v>
      </c>
      <c r="CP182" s="54">
        <v>-617648000</v>
      </c>
      <c r="CQ182" s="58">
        <v>1236595000</v>
      </c>
      <c r="CR182" s="37"/>
      <c r="CS182" s="56">
        <v>1236595000</v>
      </c>
      <c r="CT182" s="55">
        <v>7353986000</v>
      </c>
    </row>
    <row r="183" spans="1:98" x14ac:dyDescent="0.2">
      <c r="A183" s="52" t="s">
        <v>586</v>
      </c>
      <c r="B183" s="52" t="s">
        <v>587</v>
      </c>
      <c r="C183" s="52" t="str">
        <f>VLOOKUP(A183,'[1]S&amp;P 500 Wikipedia'!A:D,3,FALSE)</f>
        <v>Health Care</v>
      </c>
      <c r="D183" s="52">
        <v>378161</v>
      </c>
      <c r="E183" s="52" t="s">
        <v>16</v>
      </c>
      <c r="F183" s="52">
        <v>2019</v>
      </c>
      <c r="G183" s="52" t="s">
        <v>17</v>
      </c>
      <c r="H183" s="53">
        <v>43830</v>
      </c>
      <c r="I183" s="53">
        <v>43881</v>
      </c>
      <c r="J183" s="53">
        <v>43881</v>
      </c>
      <c r="K183" s="54">
        <v>339005000</v>
      </c>
      <c r="L183" s="54">
        <v>346728000</v>
      </c>
      <c r="M183" s="52" t="s">
        <v>588</v>
      </c>
      <c r="N183" s="36">
        <v>621000000</v>
      </c>
      <c r="O183" s="37">
        <v>621000000</v>
      </c>
      <c r="P183" s="38"/>
      <c r="Q183" s="36">
        <v>7380000000</v>
      </c>
      <c r="R183" s="37">
        <v>7380000000</v>
      </c>
      <c r="S183" s="38"/>
      <c r="U183" s="36">
        <v>1849000000</v>
      </c>
      <c r="V183" s="37"/>
      <c r="W183" s="37"/>
      <c r="X183" s="37"/>
      <c r="Y183" s="38"/>
      <c r="Z183" s="36">
        <v>1346000000</v>
      </c>
      <c r="AG183" s="56">
        <v>1346000000</v>
      </c>
      <c r="AH183" s="55">
        <v>11196000000</v>
      </c>
      <c r="AI183" s="36">
        <v>22715000000</v>
      </c>
      <c r="AJ183" s="37">
        <v>47235000000</v>
      </c>
      <c r="AK183" s="38">
        <v>-24520000000</v>
      </c>
      <c r="AL183" s="36">
        <v>564000000</v>
      </c>
      <c r="AM183" s="37"/>
      <c r="AN183" s="37"/>
      <c r="AO183" s="38"/>
      <c r="AP183" s="49">
        <v>10583000000</v>
      </c>
      <c r="AQ183" s="54">
        <v>8269000000</v>
      </c>
      <c r="AR183" s="54"/>
      <c r="AS183" s="54"/>
      <c r="AT183" s="54"/>
      <c r="AU183" s="54"/>
      <c r="AV183" s="54"/>
      <c r="AW183" s="54"/>
      <c r="AX183" s="54"/>
      <c r="AY183" s="54"/>
      <c r="AZ183" s="54">
        <v>2314000000</v>
      </c>
      <c r="BA183" s="55">
        <v>33862000000</v>
      </c>
      <c r="BB183" s="55">
        <v>45058000000</v>
      </c>
      <c r="BC183" s="49">
        <v>7612000000</v>
      </c>
      <c r="BD183" s="54">
        <v>2905000000</v>
      </c>
      <c r="BE183" s="54"/>
      <c r="BF183" s="54"/>
      <c r="BG183" s="54">
        <v>4707000000</v>
      </c>
      <c r="BH183" s="36">
        <v>145000000</v>
      </c>
      <c r="BI183" s="37"/>
      <c r="BJ183" s="37"/>
      <c r="BK183" s="38"/>
      <c r="BM183" s="54"/>
      <c r="BN183" s="54"/>
      <c r="BO183" s="54"/>
      <c r="BP183" s="54"/>
      <c r="BQ183" s="54"/>
      <c r="BR183" s="55">
        <v>7757000000</v>
      </c>
      <c r="BS183" s="36">
        <v>33577000000</v>
      </c>
      <c r="BT183" s="37"/>
      <c r="BU183" s="38"/>
      <c r="BV183" s="36">
        <v>4289000000</v>
      </c>
      <c r="BW183" s="37"/>
      <c r="BX183" s="37"/>
      <c r="BY183" s="37"/>
      <c r="BZ183" s="37"/>
      <c r="CA183" s="37"/>
      <c r="CB183" s="37"/>
      <c r="CC183" s="37"/>
      <c r="CD183" s="37"/>
      <c r="CE183" s="37"/>
      <c r="CF183" s="38">
        <v>4289000000</v>
      </c>
      <c r="CG183" s="55">
        <v>37866000000</v>
      </c>
      <c r="CH183" s="57">
        <v>45623000000</v>
      </c>
      <c r="CJ183" s="36">
        <v>3000000</v>
      </c>
      <c r="CK183" s="37"/>
      <c r="CL183" s="37"/>
      <c r="CM183" s="38"/>
      <c r="CN183" s="54"/>
      <c r="CO183" s="54">
        <v>-2351000000</v>
      </c>
      <c r="CP183" s="54">
        <v>-460000000</v>
      </c>
      <c r="CQ183" s="58">
        <v>-2808000000</v>
      </c>
      <c r="CR183" s="37">
        <v>2243000000</v>
      </c>
      <c r="CS183" s="56">
        <v>-565000000</v>
      </c>
      <c r="CT183" s="55">
        <v>45058000000</v>
      </c>
    </row>
    <row r="184" spans="1:98" x14ac:dyDescent="0.2">
      <c r="A184" s="52" t="s">
        <v>589</v>
      </c>
      <c r="B184" s="52" t="s">
        <v>590</v>
      </c>
      <c r="C184" s="52" t="str">
        <f>VLOOKUP(A184,'[1]S&amp;P 500 Wikipedia'!A:D,3,FALSE)</f>
        <v>Real Estate</v>
      </c>
      <c r="D184" s="52">
        <v>378162</v>
      </c>
      <c r="E184" s="52" t="s">
        <v>16</v>
      </c>
      <c r="F184" s="52">
        <v>2019</v>
      </c>
      <c r="G184" s="52" t="s">
        <v>17</v>
      </c>
      <c r="H184" s="53">
        <v>43830</v>
      </c>
      <c r="I184" s="53">
        <v>43874</v>
      </c>
      <c r="J184" s="53">
        <v>43874</v>
      </c>
      <c r="K184" s="54">
        <v>497312000</v>
      </c>
      <c r="L184" s="54">
        <v>508267000</v>
      </c>
      <c r="M184" s="52" t="s">
        <v>591</v>
      </c>
      <c r="N184" s="36">
        <v>144232000</v>
      </c>
      <c r="O184" s="37">
        <v>144232000</v>
      </c>
      <c r="P184" s="38"/>
      <c r="Q184" s="36">
        <v>249996000</v>
      </c>
      <c r="R184" s="37">
        <v>249996000</v>
      </c>
      <c r="S184" s="38"/>
      <c r="V184" s="37"/>
      <c r="W184" s="37"/>
      <c r="X184" s="37"/>
      <c r="Y184" s="38"/>
      <c r="Z184" s="36">
        <v>125029000</v>
      </c>
      <c r="AG184" s="56">
        <v>125029000</v>
      </c>
      <c r="AH184" s="55">
        <v>519257000</v>
      </c>
      <c r="AI184" s="36">
        <v>11033055000</v>
      </c>
      <c r="AJ184" s="37">
        <v>13804977000</v>
      </c>
      <c r="AK184" s="38">
        <v>-2771922000</v>
      </c>
      <c r="AM184" s="37"/>
      <c r="AN184" s="37"/>
      <c r="AO184" s="38"/>
      <c r="AP184" s="49">
        <v>2480579000</v>
      </c>
      <c r="AQ184" s="54">
        <v>331693000</v>
      </c>
      <c r="AR184" s="54"/>
      <c r="AS184" s="54"/>
      <c r="AT184" s="54"/>
      <c r="AU184" s="54"/>
      <c r="AV184" s="54"/>
      <c r="AW184" s="54"/>
      <c r="AX184" s="54">
        <v>504394000</v>
      </c>
      <c r="AY184" s="54">
        <v>825515000</v>
      </c>
      <c r="AZ184" s="54">
        <v>818977000</v>
      </c>
      <c r="BA184" s="55">
        <v>13513634000</v>
      </c>
      <c r="BB184" s="55">
        <v>14032891000</v>
      </c>
      <c r="BC184" s="49">
        <v>456153000</v>
      </c>
      <c r="BD184" s="54"/>
      <c r="BE184" s="54"/>
      <c r="BF184" s="54"/>
      <c r="BG184" s="54"/>
      <c r="BH184" s="36">
        <v>93000000</v>
      </c>
      <c r="BI184" s="37">
        <v>93000000</v>
      </c>
      <c r="BJ184" s="37"/>
      <c r="BK184" s="38"/>
      <c r="BL184" s="49">
        <v>446291000</v>
      </c>
      <c r="BM184" s="54">
        <v>289680000</v>
      </c>
      <c r="BN184" s="54"/>
      <c r="BO184" s="54"/>
      <c r="BP184" s="54"/>
      <c r="BQ184" s="54">
        <v>156611000</v>
      </c>
      <c r="BR184" s="55">
        <v>995444000</v>
      </c>
      <c r="BS184" s="36">
        <v>6258613000</v>
      </c>
      <c r="BT184" s="37">
        <v>6258613000</v>
      </c>
      <c r="BU184" s="38"/>
      <c r="BV184" s="36">
        <v>111360000</v>
      </c>
      <c r="BW184" s="37"/>
      <c r="BX184" s="37"/>
      <c r="BY184" s="37"/>
      <c r="BZ184" s="37"/>
      <c r="CA184" s="37"/>
      <c r="CB184" s="37"/>
      <c r="CC184" s="37"/>
      <c r="CD184" s="37"/>
      <c r="CE184" s="37"/>
      <c r="CF184" s="38"/>
      <c r="CG184" s="55">
        <v>6369973000</v>
      </c>
      <c r="CH184" s="57">
        <v>7365417000</v>
      </c>
      <c r="CJ184" s="36">
        <v>9689114000</v>
      </c>
      <c r="CK184" s="37">
        <v>505222000</v>
      </c>
      <c r="CL184" s="37">
        <v>9183892000</v>
      </c>
      <c r="CM184" s="38"/>
      <c r="CN184" s="54"/>
      <c r="CO184" s="54"/>
      <c r="CP184" s="54">
        <v>-3604056000</v>
      </c>
      <c r="CQ184" s="58">
        <v>6085058000</v>
      </c>
      <c r="CR184" s="37">
        <v>582416000</v>
      </c>
      <c r="CS184" s="56">
        <v>6667474000</v>
      </c>
      <c r="CT184" s="55">
        <v>14032891000</v>
      </c>
    </row>
    <row r="185" spans="1:98" x14ac:dyDescent="0.2">
      <c r="A185" s="52" t="s">
        <v>610</v>
      </c>
      <c r="B185" s="52" t="s">
        <v>611</v>
      </c>
      <c r="C185" s="52" t="str">
        <f>VLOOKUP(A185,'[1]S&amp;P 500 Wikipedia'!A:D,3,FALSE)</f>
        <v>Consumer Discretionary</v>
      </c>
      <c r="D185" s="52">
        <v>261673</v>
      </c>
      <c r="E185" s="52" t="s">
        <v>16</v>
      </c>
      <c r="F185" s="52">
        <v>2019</v>
      </c>
      <c r="G185" s="52" t="s">
        <v>17</v>
      </c>
      <c r="H185" s="53">
        <v>43890</v>
      </c>
      <c r="I185" s="53">
        <v>43915</v>
      </c>
      <c r="J185" s="53">
        <v>43915</v>
      </c>
      <c r="K185" s="54">
        <v>1087000000</v>
      </c>
      <c r="L185" s="54">
        <v>1089000000</v>
      </c>
      <c r="M185" s="52" t="s">
        <v>612</v>
      </c>
      <c r="N185" s="36">
        <v>2133000000</v>
      </c>
      <c r="O185" s="37">
        <v>2133000000</v>
      </c>
      <c r="P185" s="38"/>
      <c r="Q185" s="36">
        <v>2106000000</v>
      </c>
      <c r="R185" s="37">
        <v>2106000000</v>
      </c>
      <c r="S185" s="38"/>
      <c r="U185" s="36">
        <v>14531000000</v>
      </c>
      <c r="V185" s="37"/>
      <c r="W185" s="37"/>
      <c r="X185" s="37"/>
      <c r="Y185" s="38"/>
      <c r="Z185" s="36">
        <v>1040000000</v>
      </c>
      <c r="AG185" s="56">
        <v>1040000000</v>
      </c>
      <c r="AH185" s="55">
        <v>19810000000</v>
      </c>
      <c r="AI185" s="36">
        <v>22770000000</v>
      </c>
      <c r="AJ185" s="37"/>
      <c r="AK185" s="38"/>
      <c r="AM185" s="37"/>
      <c r="AN185" s="37"/>
      <c r="AO185" s="38"/>
      <c r="AP185" s="49">
        <v>8656000000</v>
      </c>
      <c r="AQ185" s="54"/>
      <c r="AR185" s="54">
        <v>2254000000</v>
      </c>
      <c r="AS185" s="54"/>
      <c r="AT185" s="54"/>
      <c r="AU185" s="54"/>
      <c r="AV185" s="54"/>
      <c r="AW185" s="54"/>
      <c r="AX185" s="54"/>
      <c r="AY185" s="54"/>
      <c r="AZ185" s="54">
        <v>6402000000</v>
      </c>
      <c r="BA185" s="55">
        <v>31426000000</v>
      </c>
      <c r="BB185" s="55">
        <v>51236000000</v>
      </c>
      <c r="BC185" s="49">
        <v>12618000000</v>
      </c>
      <c r="BD185" s="54">
        <v>7787000000</v>
      </c>
      <c r="BE185" s="54">
        <v>55000000</v>
      </c>
      <c r="BF185" s="54"/>
      <c r="BG185" s="54">
        <v>4776000000</v>
      </c>
      <c r="BH185" s="36">
        <v>2813000000</v>
      </c>
      <c r="BI185" s="37"/>
      <c r="BJ185" s="37"/>
      <c r="BK185" s="38"/>
      <c r="BL185" s="49">
        <v>2944000000</v>
      </c>
      <c r="BM185" s="54">
        <v>2116000000</v>
      </c>
      <c r="BN185" s="54"/>
      <c r="BO185" s="54"/>
      <c r="BP185" s="54"/>
      <c r="BQ185" s="54">
        <v>828000000</v>
      </c>
      <c r="BR185" s="55">
        <v>18375000000</v>
      </c>
      <c r="BS185" s="36">
        <v>28670000000</v>
      </c>
      <c r="BT185" s="37"/>
      <c r="BU185" s="38"/>
      <c r="BV185" s="36">
        <v>7307000000</v>
      </c>
      <c r="BW185" s="37"/>
      <c r="BX185" s="37"/>
      <c r="BY185" s="37"/>
      <c r="BZ185" s="37"/>
      <c r="CA185" s="37"/>
      <c r="CB185" s="37"/>
      <c r="CC185" s="37">
        <v>706000000</v>
      </c>
      <c r="CD185" s="37"/>
      <c r="CE185" s="37"/>
      <c r="CF185" s="38">
        <v>6601000000</v>
      </c>
      <c r="CG185" s="55">
        <v>35977000000</v>
      </c>
      <c r="CH185" s="57">
        <v>54352000000</v>
      </c>
      <c r="CJ185" s="36">
        <v>11090000000</v>
      </c>
      <c r="CK185" s="37"/>
      <c r="CL185" s="37"/>
      <c r="CM185" s="38"/>
      <c r="CN185" s="54">
        <v>-65196000000</v>
      </c>
      <c r="CO185" s="54">
        <v>51729000000</v>
      </c>
      <c r="CP185" s="54">
        <v>-739000000</v>
      </c>
      <c r="CQ185" s="58">
        <v>-3116000000</v>
      </c>
      <c r="CR185" s="37"/>
      <c r="CS185" s="56">
        <v>-3116000000</v>
      </c>
      <c r="CT185" s="55">
        <v>51236000000</v>
      </c>
    </row>
    <row r="186" spans="1:98" x14ac:dyDescent="0.2">
      <c r="A186" s="52" t="s">
        <v>595</v>
      </c>
      <c r="B186" s="52" t="s">
        <v>596</v>
      </c>
      <c r="C186" s="52" t="str">
        <f>VLOOKUP(A186,'[1]S&amp;P 500 Wikipedia'!A:D,3,FALSE)</f>
        <v>Energy</v>
      </c>
      <c r="D186" s="52">
        <v>378163</v>
      </c>
      <c r="E186" s="52" t="s">
        <v>16</v>
      </c>
      <c r="F186" s="52">
        <v>2019</v>
      </c>
      <c r="G186" s="52" t="s">
        <v>17</v>
      </c>
      <c r="H186" s="53">
        <v>43830</v>
      </c>
      <c r="I186" s="53">
        <v>43881</v>
      </c>
      <c r="J186" s="53">
        <v>43881</v>
      </c>
      <c r="K186" s="54">
        <v>302700000</v>
      </c>
      <c r="L186" s="54">
        <v>300400000</v>
      </c>
      <c r="M186" s="59" t="s">
        <v>597</v>
      </c>
      <c r="N186" s="36">
        <v>1545000000</v>
      </c>
      <c r="O186" s="37">
        <v>1545000000</v>
      </c>
      <c r="P186" s="38"/>
      <c r="Q186" s="60">
        <v>1170000000</v>
      </c>
      <c r="R186" s="61">
        <v>1170000000</v>
      </c>
      <c r="S186" s="38"/>
      <c r="U186" s="36">
        <v>261000000</v>
      </c>
      <c r="V186" s="37"/>
      <c r="W186" s="37"/>
      <c r="X186" s="37"/>
      <c r="Y186" s="38"/>
      <c r="Z186" s="60">
        <v>180000000</v>
      </c>
      <c r="AG186" s="62">
        <v>180000000</v>
      </c>
      <c r="AH186" s="55">
        <v>3156000000</v>
      </c>
      <c r="AI186" s="36">
        <v>16814000000</v>
      </c>
      <c r="AJ186" s="37">
        <v>35820000000</v>
      </c>
      <c r="AK186" s="38">
        <v>-19006000000</v>
      </c>
      <c r="AM186" s="37"/>
      <c r="AN186" s="37"/>
      <c r="AO186" s="38"/>
      <c r="AP186" s="49">
        <v>1812000000</v>
      </c>
      <c r="AQ186" s="54"/>
      <c r="AR186" s="54">
        <v>360000000</v>
      </c>
      <c r="AS186" s="54"/>
      <c r="AT186" s="54"/>
      <c r="AU186" s="54">
        <v>80000000</v>
      </c>
      <c r="AV186" s="54"/>
      <c r="AW186" s="54"/>
      <c r="AX186" s="54"/>
      <c r="AY186" s="54"/>
      <c r="AZ186" s="54">
        <v>1372000000</v>
      </c>
      <c r="BA186" s="55">
        <v>18626000000</v>
      </c>
      <c r="BB186" s="55">
        <v>21782000000</v>
      </c>
      <c r="BC186" s="49">
        <v>2311000000</v>
      </c>
      <c r="BD186" s="54">
        <v>411000000</v>
      </c>
      <c r="BE186" s="54"/>
      <c r="BF186" s="54"/>
      <c r="BG186" s="54">
        <v>1900000000</v>
      </c>
      <c r="BH186" s="36">
        <v>199000000</v>
      </c>
      <c r="BI186" s="37"/>
      <c r="BJ186" s="37"/>
      <c r="BK186" s="38"/>
      <c r="BM186" s="54"/>
      <c r="BN186" s="54"/>
      <c r="BO186" s="54"/>
      <c r="BP186" s="54"/>
      <c r="BQ186" s="54"/>
      <c r="BR186" s="55">
        <v>2510000000</v>
      </c>
      <c r="BS186" s="36">
        <v>7733000000</v>
      </c>
      <c r="BT186" s="37"/>
      <c r="BU186" s="38"/>
      <c r="BV186" s="36">
        <v>1833000000</v>
      </c>
      <c r="BW186" s="37"/>
      <c r="BX186" s="37"/>
      <c r="BY186" s="37"/>
      <c r="BZ186" s="37"/>
      <c r="CA186" s="37"/>
      <c r="CB186" s="37"/>
      <c r="CC186" s="37">
        <v>415000000</v>
      </c>
      <c r="CD186" s="37"/>
      <c r="CE186" s="37"/>
      <c r="CF186" s="38">
        <v>1418000000</v>
      </c>
      <c r="CG186" s="55">
        <v>9566000000</v>
      </c>
      <c r="CH186" s="57">
        <v>12076000000</v>
      </c>
      <c r="CI186" s="49">
        <v>0</v>
      </c>
      <c r="CJ186" s="36">
        <v>5896000000</v>
      </c>
      <c r="CK186" s="37"/>
      <c r="CL186" s="37"/>
      <c r="CM186" s="38"/>
      <c r="CN186" s="54"/>
      <c r="CO186" s="54">
        <v>3535000000</v>
      </c>
      <c r="CP186" s="54">
        <v>-699000000</v>
      </c>
      <c r="CQ186" s="58">
        <v>8732000000</v>
      </c>
      <c r="CR186" s="37">
        <v>974000000</v>
      </c>
      <c r="CS186" s="56">
        <v>9706000000</v>
      </c>
      <c r="CT186" s="55">
        <v>21782000000</v>
      </c>
    </row>
    <row r="187" spans="1:98" x14ac:dyDescent="0.2">
      <c r="A187" s="12" t="s">
        <v>604</v>
      </c>
      <c r="B187" s="12" t="s">
        <v>605</v>
      </c>
      <c r="C187" s="52" t="str">
        <f>VLOOKUP(A187,'[1]S&amp;P 500 Wikipedia'!A:D,3,FALSE)</f>
        <v>Energy</v>
      </c>
      <c r="D187" s="12">
        <v>684316</v>
      </c>
      <c r="E187" s="12" t="s">
        <v>16</v>
      </c>
      <c r="F187" s="12">
        <v>2017</v>
      </c>
      <c r="G187" s="12" t="s">
        <v>17</v>
      </c>
      <c r="H187" s="63">
        <v>43100</v>
      </c>
      <c r="I187" s="63">
        <v>43152</v>
      </c>
      <c r="J187" s="63">
        <v>43222</v>
      </c>
      <c r="K187" s="64">
        <v>176190000</v>
      </c>
      <c r="L187" s="64">
        <v>179742000</v>
      </c>
      <c r="M187" s="12" t="s">
        <v>606</v>
      </c>
      <c r="N187" s="36">
        <v>630757000</v>
      </c>
      <c r="O187" s="39">
        <v>630757000</v>
      </c>
      <c r="P187" s="40"/>
      <c r="Q187" s="36">
        <v>720733000</v>
      </c>
      <c r="R187" s="39">
        <v>720733000</v>
      </c>
      <c r="S187" s="40"/>
      <c r="U187" s="36">
        <v>1630092000</v>
      </c>
      <c r="V187" s="39"/>
      <c r="W187" s="39"/>
      <c r="X187" s="39"/>
      <c r="Y187" s="40"/>
      <c r="Z187" s="36">
        <v>81246000</v>
      </c>
      <c r="AA187" s="55">
        <v>36909000</v>
      </c>
      <c r="AE187" s="55">
        <v>44337000</v>
      </c>
      <c r="AH187" s="55">
        <v>3062828000</v>
      </c>
      <c r="AI187" s="36">
        <v>4713274000</v>
      </c>
      <c r="AJ187" s="39">
        <v>6523789000</v>
      </c>
      <c r="AK187" s="40">
        <v>-1810515000</v>
      </c>
      <c r="AM187" s="39"/>
      <c r="AN187" s="39"/>
      <c r="AO187" s="40"/>
      <c r="AP187" s="49">
        <v>2916052000</v>
      </c>
      <c r="AQ187" s="64">
        <v>439989000</v>
      </c>
      <c r="AR187" s="64">
        <v>2244744000</v>
      </c>
      <c r="AS187" s="64"/>
      <c r="AT187" s="64"/>
      <c r="AU187" s="64"/>
      <c r="AV187" s="64"/>
      <c r="AW187" s="64"/>
      <c r="AX187" s="64"/>
      <c r="AY187" s="64"/>
      <c r="AZ187" s="64">
        <v>231319000</v>
      </c>
      <c r="BA187" s="55">
        <v>7629326000</v>
      </c>
      <c r="BB187" s="55">
        <v>10692154000</v>
      </c>
      <c r="BC187" s="49">
        <v>1422710000</v>
      </c>
      <c r="BD187" s="64">
        <v>1220795000</v>
      </c>
      <c r="BE187" s="64">
        <v>3159000</v>
      </c>
      <c r="BF187" s="64"/>
      <c r="BG187" s="64">
        <v>198756000</v>
      </c>
      <c r="BI187" s="39"/>
      <c r="BJ187" s="39"/>
      <c r="BK187" s="40"/>
      <c r="BM187" s="64"/>
      <c r="BN187" s="64"/>
      <c r="BO187" s="64"/>
      <c r="BP187" s="64"/>
      <c r="BQ187" s="64"/>
      <c r="BR187" s="55">
        <v>1422710000</v>
      </c>
      <c r="BS187" s="36">
        <v>2498993000</v>
      </c>
      <c r="BT187" s="39"/>
      <c r="BU187" s="40"/>
      <c r="BV187" s="36">
        <v>873511000</v>
      </c>
      <c r="BW187" s="39"/>
      <c r="BX187" s="39"/>
      <c r="BY187" s="39"/>
      <c r="BZ187" s="39"/>
      <c r="CA187" s="39"/>
      <c r="CB187" s="39"/>
      <c r="CC187" s="39">
        <v>647785000</v>
      </c>
      <c r="CD187" s="39"/>
      <c r="CE187" s="39"/>
      <c r="CF187" s="40">
        <v>225726000</v>
      </c>
      <c r="CG187" s="55">
        <v>3372504000</v>
      </c>
      <c r="CH187" s="66">
        <v>4795214000</v>
      </c>
      <c r="CI187" s="49">
        <v>0</v>
      </c>
      <c r="CJ187" s="36">
        <v>4135256000</v>
      </c>
      <c r="CK187" s="39"/>
      <c r="CL187" s="39"/>
      <c r="CM187" s="40"/>
      <c r="CN187" s="64">
        <v>-2140911000</v>
      </c>
      <c r="CO187" s="64">
        <v>3346615000</v>
      </c>
      <c r="CP187" s="64">
        <v>29869000</v>
      </c>
      <c r="CQ187" s="67">
        <v>5370829000</v>
      </c>
      <c r="CR187" s="39">
        <v>526111000</v>
      </c>
      <c r="CS187" s="56">
        <v>5896940000</v>
      </c>
      <c r="CT187" s="55">
        <v>10692154000</v>
      </c>
    </row>
    <row r="188" spans="1:98" x14ac:dyDescent="0.2">
      <c r="A188" s="52" t="s">
        <v>625</v>
      </c>
      <c r="B188" s="52" t="s">
        <v>626</v>
      </c>
      <c r="C188" s="52" t="str">
        <f>VLOOKUP(A188,'[1]S&amp;P 500 Wikipedia'!A:D,3,FALSE)</f>
        <v>Industrials</v>
      </c>
      <c r="D188" s="52">
        <v>903401</v>
      </c>
      <c r="E188" s="52" t="s">
        <v>16</v>
      </c>
      <c r="F188" s="52">
        <v>2019</v>
      </c>
      <c r="G188" s="52" t="s">
        <v>17</v>
      </c>
      <c r="H188" s="53">
        <v>43830</v>
      </c>
      <c r="I188" s="53">
        <v>43874</v>
      </c>
      <c r="J188" s="53">
        <v>43874</v>
      </c>
      <c r="K188" s="54">
        <v>41300000</v>
      </c>
      <c r="L188" s="54">
        <v>41300000</v>
      </c>
      <c r="M188" s="52" t="s">
        <v>627</v>
      </c>
      <c r="N188" s="36">
        <v>75000000</v>
      </c>
      <c r="O188" s="37">
        <v>75000000</v>
      </c>
      <c r="P188" s="38"/>
      <c r="Q188" s="36">
        <v>318000000</v>
      </c>
      <c r="R188" s="37">
        <v>318000000</v>
      </c>
      <c r="S188" s="38"/>
      <c r="U188" s="36">
        <v>136000000</v>
      </c>
      <c r="V188" s="37"/>
      <c r="W188" s="37"/>
      <c r="X188" s="37"/>
      <c r="Y188" s="38"/>
      <c r="Z188" s="36">
        <v>1256000000</v>
      </c>
      <c r="AA188" s="55">
        <v>24000000</v>
      </c>
      <c r="AC188" s="55">
        <v>95000000</v>
      </c>
      <c r="AE188" s="55">
        <v>148000000</v>
      </c>
      <c r="AG188" s="56">
        <v>989000000</v>
      </c>
      <c r="AH188" s="55">
        <v>1785000000</v>
      </c>
      <c r="AI188" s="36">
        <v>2832000000</v>
      </c>
      <c r="AJ188" s="37"/>
      <c r="AK188" s="38"/>
      <c r="AM188" s="37"/>
      <c r="AN188" s="37"/>
      <c r="AO188" s="38"/>
      <c r="AP188" s="49">
        <v>2414000000</v>
      </c>
      <c r="AQ188" s="54">
        <v>492000000</v>
      </c>
      <c r="AR188" s="54">
        <v>1373000000</v>
      </c>
      <c r="AS188" s="54"/>
      <c r="AT188" s="54"/>
      <c r="AU188" s="54">
        <v>108000000</v>
      </c>
      <c r="AV188" s="54"/>
      <c r="AW188" s="54">
        <v>201000000</v>
      </c>
      <c r="AX188" s="54"/>
      <c r="AY188" s="54"/>
      <c r="AZ188" s="54">
        <v>240000000</v>
      </c>
      <c r="BA188" s="55">
        <v>5246000000</v>
      </c>
      <c r="BB188" s="55">
        <v>7031000000</v>
      </c>
      <c r="BC188" s="49">
        <v>1085000000</v>
      </c>
      <c r="BD188" s="54">
        <v>497000000</v>
      </c>
      <c r="BE188" s="54"/>
      <c r="BF188" s="54"/>
      <c r="BG188" s="54">
        <v>588000000</v>
      </c>
      <c r="BI188" s="37"/>
      <c r="BJ188" s="37"/>
      <c r="BK188" s="38"/>
      <c r="BL188" s="49">
        <v>805000000</v>
      </c>
      <c r="BM188" s="54"/>
      <c r="BN188" s="54"/>
      <c r="BO188" s="54"/>
      <c r="BP188" s="54"/>
      <c r="BQ188" s="54">
        <v>805000000</v>
      </c>
      <c r="BR188" s="55">
        <v>1890000000</v>
      </c>
      <c r="BS188" s="36">
        <v>1286000000</v>
      </c>
      <c r="BT188" s="37"/>
      <c r="BU188" s="38"/>
      <c r="BV188" s="36">
        <v>2267000000</v>
      </c>
      <c r="BW188" s="37"/>
      <c r="BX188" s="37">
        <v>1355000000</v>
      </c>
      <c r="BY188" s="37">
        <v>975000000</v>
      </c>
      <c r="BZ188" s="37">
        <v>380000000</v>
      </c>
      <c r="CA188" s="37"/>
      <c r="CB188" s="37"/>
      <c r="CC188" s="37"/>
      <c r="CD188" s="37"/>
      <c r="CE188" s="37"/>
      <c r="CF188" s="38">
        <v>912000000</v>
      </c>
      <c r="CG188" s="55">
        <v>3553000000</v>
      </c>
      <c r="CH188" s="57">
        <v>5443000000</v>
      </c>
      <c r="CJ188" s="36">
        <v>1962000000</v>
      </c>
      <c r="CK188" s="37"/>
      <c r="CL188" s="37"/>
      <c r="CM188" s="38"/>
      <c r="CN188" s="54">
        <v>-1974000000</v>
      </c>
      <c r="CO188" s="54">
        <v>3009000000</v>
      </c>
      <c r="CP188" s="54">
        <v>-1409000000</v>
      </c>
      <c r="CQ188" s="58">
        <v>1588000000</v>
      </c>
      <c r="CR188" s="37"/>
      <c r="CS188" s="56">
        <v>1588000000</v>
      </c>
      <c r="CT188" s="55">
        <v>7031000000</v>
      </c>
    </row>
    <row r="189" spans="1:98" x14ac:dyDescent="0.2">
      <c r="A189" s="52" t="s">
        <v>601</v>
      </c>
      <c r="B189" s="52" t="s">
        <v>602</v>
      </c>
      <c r="C189" s="52" t="str">
        <f>VLOOKUP(A189,'[1]S&amp;P 500 Wikipedia'!A:D,3,FALSE)</f>
        <v>Consumer Discretionary</v>
      </c>
      <c r="D189" s="52">
        <v>740329</v>
      </c>
      <c r="E189" s="52" t="s">
        <v>16</v>
      </c>
      <c r="F189" s="52">
        <v>2019</v>
      </c>
      <c r="G189" s="52" t="s">
        <v>17</v>
      </c>
      <c r="H189" s="53">
        <v>43830</v>
      </c>
      <c r="I189" s="53">
        <v>43872</v>
      </c>
      <c r="J189" s="53">
        <v>43872</v>
      </c>
      <c r="K189" s="54">
        <v>280000000</v>
      </c>
      <c r="L189" s="54">
        <v>285000000</v>
      </c>
      <c r="M189" s="52" t="s">
        <v>603</v>
      </c>
      <c r="N189" s="36">
        <v>538000000</v>
      </c>
      <c r="O189" s="37">
        <v>538000000</v>
      </c>
      <c r="P189" s="38"/>
      <c r="Q189" s="36">
        <v>1261000000</v>
      </c>
      <c r="R189" s="37">
        <v>1261000000</v>
      </c>
      <c r="S189" s="38"/>
      <c r="V189" s="37"/>
      <c r="W189" s="37"/>
      <c r="X189" s="37"/>
      <c r="Y189" s="38"/>
      <c r="Z189" s="36">
        <v>294000000</v>
      </c>
      <c r="AA189" s="55">
        <v>130000000</v>
      </c>
      <c r="AG189" s="56">
        <v>164000000</v>
      </c>
      <c r="AH189" s="55">
        <v>2093000000</v>
      </c>
      <c r="AI189" s="36">
        <v>380000000</v>
      </c>
      <c r="AJ189" s="37"/>
      <c r="AK189" s="38"/>
      <c r="AM189" s="37"/>
      <c r="AN189" s="37"/>
      <c r="AO189" s="38"/>
      <c r="AP189" s="49">
        <v>12484000000</v>
      </c>
      <c r="AQ189" s="54">
        <v>5657000000</v>
      </c>
      <c r="AR189" s="54">
        <v>5159000000</v>
      </c>
      <c r="AS189" s="54">
        <v>421000000</v>
      </c>
      <c r="AT189" s="54"/>
      <c r="AU189" s="54">
        <v>100000000</v>
      </c>
      <c r="AV189" s="54"/>
      <c r="AW189" s="54"/>
      <c r="AX189" s="54"/>
      <c r="AY189" s="54"/>
      <c r="AZ189" s="54">
        <v>1147000000</v>
      </c>
      <c r="BA189" s="55">
        <v>12864000000</v>
      </c>
      <c r="BB189" s="55">
        <v>14957000000</v>
      </c>
      <c r="BC189" s="49">
        <v>1703000000</v>
      </c>
      <c r="BD189" s="54">
        <v>1703000000</v>
      </c>
      <c r="BE189" s="54"/>
      <c r="BF189" s="54"/>
      <c r="BG189" s="54"/>
      <c r="BH189" s="36">
        <v>37000000</v>
      </c>
      <c r="BI189" s="37"/>
      <c r="BJ189" s="37"/>
      <c r="BK189" s="38"/>
      <c r="BL189" s="49">
        <v>332000000</v>
      </c>
      <c r="BM189" s="54">
        <v>332000000</v>
      </c>
      <c r="BN189" s="54"/>
      <c r="BO189" s="54"/>
      <c r="BP189" s="54"/>
      <c r="BQ189" s="54"/>
      <c r="BR189" s="55">
        <v>2072000000</v>
      </c>
      <c r="BS189" s="36">
        <v>7956000000</v>
      </c>
      <c r="BT189" s="37"/>
      <c r="BU189" s="38"/>
      <c r="BV189" s="36">
        <v>5401000000</v>
      </c>
      <c r="BW189" s="37"/>
      <c r="BX189" s="37"/>
      <c r="BY189" s="37"/>
      <c r="BZ189" s="37"/>
      <c r="CA189" s="37"/>
      <c r="CB189" s="37">
        <v>827000000</v>
      </c>
      <c r="CC189" s="37">
        <v>795000000</v>
      </c>
      <c r="CD189" s="37"/>
      <c r="CE189" s="37"/>
      <c r="CF189" s="38">
        <v>3779000000</v>
      </c>
      <c r="CG189" s="55">
        <v>13357000000</v>
      </c>
      <c r="CH189" s="57">
        <v>15429000000</v>
      </c>
      <c r="CI189" s="49">
        <v>0</v>
      </c>
      <c r="CJ189" s="36">
        <v>10492000000</v>
      </c>
      <c r="CK189" s="37"/>
      <c r="CL189" s="37"/>
      <c r="CM189" s="38"/>
      <c r="CN189" s="54">
        <v>-4169000000</v>
      </c>
      <c r="CO189" s="54">
        <v>-5965000000</v>
      </c>
      <c r="CP189" s="54">
        <v>-840000000</v>
      </c>
      <c r="CQ189" s="58">
        <v>-482000000</v>
      </c>
      <c r="CR189" s="37">
        <v>10000000</v>
      </c>
      <c r="CS189" s="56">
        <v>-472000000</v>
      </c>
      <c r="CT189" s="55">
        <v>14957000000</v>
      </c>
    </row>
    <row r="190" spans="1:98" x14ac:dyDescent="0.2">
      <c r="A190" s="52" t="s">
        <v>607</v>
      </c>
      <c r="B190" s="52" t="s">
        <v>608</v>
      </c>
      <c r="C190" s="52" t="str">
        <f>VLOOKUP(A190,'[1]S&amp;P 500 Wikipedia'!A:D,3,FALSE)</f>
        <v>Health Care</v>
      </c>
      <c r="D190" s="52">
        <v>362221</v>
      </c>
      <c r="E190" s="52" t="s">
        <v>16</v>
      </c>
      <c r="F190" s="52">
        <v>2019</v>
      </c>
      <c r="G190" s="52" t="s">
        <v>17</v>
      </c>
      <c r="H190" s="53">
        <v>43738</v>
      </c>
      <c r="I190" s="53">
        <v>43796</v>
      </c>
      <c r="J190" s="53">
        <v>43796</v>
      </c>
      <c r="K190" s="54">
        <v>268895000</v>
      </c>
      <c r="L190" s="54">
        <v>265256000</v>
      </c>
      <c r="M190" s="52" t="s">
        <v>609</v>
      </c>
      <c r="N190" s="36">
        <v>601800000</v>
      </c>
      <c r="O190" s="37">
        <v>601800000</v>
      </c>
      <c r="P190" s="38"/>
      <c r="Q190" s="36">
        <v>648700000</v>
      </c>
      <c r="R190" s="37">
        <v>648700000</v>
      </c>
      <c r="S190" s="38"/>
      <c r="U190" s="36">
        <v>444900000</v>
      </c>
      <c r="V190" s="37"/>
      <c r="W190" s="37"/>
      <c r="X190" s="37"/>
      <c r="Y190" s="38"/>
      <c r="Z190" s="36">
        <v>97700000</v>
      </c>
      <c r="AA190" s="55">
        <v>62800000</v>
      </c>
      <c r="AE190" s="55">
        <v>34900000</v>
      </c>
      <c r="AH190" s="55">
        <v>1793100000</v>
      </c>
      <c r="AI190" s="36">
        <v>470900000</v>
      </c>
      <c r="AJ190" s="37"/>
      <c r="AK190" s="38"/>
      <c r="AM190" s="37"/>
      <c r="AN190" s="37"/>
      <c r="AO190" s="38"/>
      <c r="AP190" s="49">
        <v>4178100000</v>
      </c>
      <c r="AQ190" s="54">
        <v>1459800000</v>
      </c>
      <c r="AR190" s="54">
        <v>2563700000</v>
      </c>
      <c r="AS190" s="54"/>
      <c r="AT190" s="54"/>
      <c r="AU190" s="54"/>
      <c r="AV190" s="54"/>
      <c r="AW190" s="54"/>
      <c r="AX190" s="54"/>
      <c r="AY190" s="54"/>
      <c r="AZ190" s="54">
        <v>154600000</v>
      </c>
      <c r="BA190" s="55">
        <v>4649000000</v>
      </c>
      <c r="BB190" s="55">
        <v>6442100000</v>
      </c>
      <c r="BC190" s="49">
        <v>617400000</v>
      </c>
      <c r="BD190" s="54">
        <v>186500000</v>
      </c>
      <c r="BE190" s="54"/>
      <c r="BF190" s="54"/>
      <c r="BG190" s="54">
        <v>430900000</v>
      </c>
      <c r="BH190" s="36">
        <v>273200000</v>
      </c>
      <c r="BI190" s="37"/>
      <c r="BJ190" s="37"/>
      <c r="BK190" s="38"/>
      <c r="BL190" s="49">
        <v>179500000</v>
      </c>
      <c r="BM190" s="54">
        <v>179500000</v>
      </c>
      <c r="BN190" s="54"/>
      <c r="BO190" s="54"/>
      <c r="BP190" s="54"/>
      <c r="BQ190" s="54"/>
      <c r="BR190" s="55">
        <v>1070100000</v>
      </c>
      <c r="BS190" s="36">
        <v>2802800000</v>
      </c>
      <c r="BT190" s="37"/>
      <c r="BU190" s="38"/>
      <c r="BV190" s="36">
        <v>453500000</v>
      </c>
      <c r="BW190" s="37"/>
      <c r="BX190" s="37"/>
      <c r="BY190" s="37"/>
      <c r="BZ190" s="37"/>
      <c r="CA190" s="37"/>
      <c r="CB190" s="37">
        <v>15800000</v>
      </c>
      <c r="CC190" s="37">
        <v>275300000</v>
      </c>
      <c r="CD190" s="37"/>
      <c r="CE190" s="37"/>
      <c r="CF190" s="38">
        <v>162400000</v>
      </c>
      <c r="CG190" s="55">
        <v>3256300000</v>
      </c>
      <c r="CH190" s="57">
        <v>4326400000</v>
      </c>
      <c r="CI190" s="49">
        <v>0</v>
      </c>
      <c r="CJ190" s="36">
        <v>5772700000</v>
      </c>
      <c r="CK190" s="37"/>
      <c r="CL190" s="37"/>
      <c r="CM190" s="38"/>
      <c r="CN190" s="54">
        <v>-926000000</v>
      </c>
      <c r="CO190" s="54">
        <v>-2688700000</v>
      </c>
      <c r="CP190" s="54">
        <v>-42300000</v>
      </c>
      <c r="CQ190" s="58">
        <v>2115700000</v>
      </c>
      <c r="CR190" s="37"/>
      <c r="CS190" s="56">
        <v>2115700000</v>
      </c>
      <c r="CT190" s="55">
        <v>6442100000</v>
      </c>
    </row>
    <row r="191" spans="1:98" x14ac:dyDescent="0.2">
      <c r="A191" s="52" t="s">
        <v>613</v>
      </c>
      <c r="B191" s="52" t="s">
        <v>614</v>
      </c>
      <c r="C191" s="52" t="str">
        <f>VLOOKUP(A191,'[1]S&amp;P 500 Wikipedia'!A:D,3,FALSE)</f>
        <v>Industrials</v>
      </c>
      <c r="D191" s="52">
        <v>105257</v>
      </c>
      <c r="E191" s="52" t="s">
        <v>16</v>
      </c>
      <c r="F191" s="52">
        <v>2019</v>
      </c>
      <c r="G191" s="52" t="s">
        <v>17</v>
      </c>
      <c r="H191" s="53">
        <v>43830</v>
      </c>
      <c r="I191" s="53">
        <v>43875</v>
      </c>
      <c r="J191" s="53">
        <v>43875</v>
      </c>
      <c r="K191" s="54">
        <v>713500000</v>
      </c>
      <c r="L191" s="54">
        <v>722700000</v>
      </c>
      <c r="M191" s="52" t="s">
        <v>615</v>
      </c>
      <c r="N191" s="36">
        <v>10416000000</v>
      </c>
      <c r="O191" s="37">
        <v>9067000000</v>
      </c>
      <c r="P191" s="38">
        <v>1349000000</v>
      </c>
      <c r="Q191" s="36">
        <v>7493000000</v>
      </c>
      <c r="R191" s="37"/>
      <c r="S191" s="38"/>
      <c r="U191" s="36">
        <v>4421000000</v>
      </c>
      <c r="V191" s="37"/>
      <c r="W191" s="37"/>
      <c r="X191" s="37"/>
      <c r="Y191" s="38"/>
      <c r="Z191" s="36">
        <v>1973000000</v>
      </c>
      <c r="AG191" s="56">
        <v>1973000000</v>
      </c>
      <c r="AH191" s="55">
        <v>24303000000</v>
      </c>
      <c r="AI191" s="36">
        <v>5325000000</v>
      </c>
      <c r="AJ191" s="37"/>
      <c r="AK191" s="38"/>
      <c r="AL191" s="36">
        <v>588000000</v>
      </c>
      <c r="AM191" s="37"/>
      <c r="AN191" s="37"/>
      <c r="AO191" s="38"/>
      <c r="AP191" s="49">
        <v>28463000000</v>
      </c>
      <c r="AQ191" s="54"/>
      <c r="AR191" s="54">
        <v>15563000000</v>
      </c>
      <c r="AS191" s="54">
        <v>3734000000</v>
      </c>
      <c r="AT191" s="54"/>
      <c r="AU191" s="54">
        <v>86000000</v>
      </c>
      <c r="AV191" s="54"/>
      <c r="AW191" s="54"/>
      <c r="AX191" s="54"/>
      <c r="AY191" s="54"/>
      <c r="AZ191" s="54">
        <v>9080000000</v>
      </c>
      <c r="BA191" s="55">
        <v>34376000000</v>
      </c>
      <c r="BB191" s="55">
        <v>58679000000</v>
      </c>
      <c r="BC191" s="49">
        <v>13206000000</v>
      </c>
      <c r="BD191" s="54">
        <v>5730000000</v>
      </c>
      <c r="BE191" s="54"/>
      <c r="BF191" s="54"/>
      <c r="BG191" s="54">
        <v>7476000000</v>
      </c>
      <c r="BH191" s="36">
        <v>4892000000</v>
      </c>
      <c r="BI191" s="37"/>
      <c r="BJ191" s="37"/>
      <c r="BK191" s="38"/>
      <c r="BL191" s="49">
        <v>0</v>
      </c>
      <c r="BM191" s="54"/>
      <c r="BN191" s="54"/>
      <c r="BO191" s="54"/>
      <c r="BP191" s="54"/>
      <c r="BQ191" s="54">
        <v>0</v>
      </c>
      <c r="BR191" s="55">
        <v>18098000000</v>
      </c>
      <c r="BS191" s="36">
        <v>11110000000</v>
      </c>
      <c r="BT191" s="37"/>
      <c r="BU191" s="38"/>
      <c r="BV191" s="36">
        <v>10758000000</v>
      </c>
      <c r="BW191" s="37"/>
      <c r="BX191" s="37">
        <v>326000000</v>
      </c>
      <c r="BY191" s="37"/>
      <c r="BZ191" s="37">
        <v>326000000</v>
      </c>
      <c r="CA191" s="37"/>
      <c r="CB191" s="37"/>
      <c r="CC191" s="37">
        <v>1670000000</v>
      </c>
      <c r="CD191" s="37"/>
      <c r="CE191" s="37"/>
      <c r="CF191" s="38">
        <v>8762000000</v>
      </c>
      <c r="CG191" s="55">
        <v>21868000000</v>
      </c>
      <c r="CH191" s="57">
        <v>39966000000</v>
      </c>
      <c r="CJ191" s="36">
        <v>7834000000</v>
      </c>
      <c r="CK191" s="37"/>
      <c r="CL191" s="37"/>
      <c r="CM191" s="38"/>
      <c r="CN191" s="54">
        <v>-23836000000</v>
      </c>
      <c r="CO191" s="54">
        <v>37693000000</v>
      </c>
      <c r="CP191" s="54">
        <v>-3197000000</v>
      </c>
      <c r="CQ191" s="58">
        <v>18494000000</v>
      </c>
      <c r="CR191" s="37">
        <v>219000000</v>
      </c>
      <c r="CS191" s="56">
        <v>18713000000</v>
      </c>
      <c r="CT191" s="55">
        <v>58679000000</v>
      </c>
    </row>
    <row r="192" spans="1:98" x14ac:dyDescent="0.2">
      <c r="A192" s="52" t="s">
        <v>598</v>
      </c>
      <c r="B192" s="52" t="s">
        <v>599</v>
      </c>
      <c r="C192" s="52" t="str">
        <f>VLOOKUP(A192,'[1]S&amp;P 500 Wikipedia'!A:D,3,FALSE)</f>
        <v>Information Technology</v>
      </c>
      <c r="D192" s="52">
        <v>47023</v>
      </c>
      <c r="E192" s="52" t="s">
        <v>16</v>
      </c>
      <c r="F192" s="52">
        <v>2019</v>
      </c>
      <c r="G192" s="52" t="s">
        <v>17</v>
      </c>
      <c r="H192" s="53">
        <v>43769</v>
      </c>
      <c r="I192" s="53">
        <v>43812</v>
      </c>
      <c r="J192" s="53">
        <v>43812</v>
      </c>
      <c r="K192" s="54">
        <v>1310000000</v>
      </c>
      <c r="L192" s="54">
        <v>1336000000</v>
      </c>
      <c r="M192" s="52" t="s">
        <v>600</v>
      </c>
      <c r="N192" s="36">
        <v>3753000000</v>
      </c>
      <c r="O192" s="37">
        <v>3753000000</v>
      </c>
      <c r="P192" s="38"/>
      <c r="Q192" s="36">
        <v>2957000000</v>
      </c>
      <c r="R192" s="37">
        <v>2957000000</v>
      </c>
      <c r="S192" s="38"/>
      <c r="U192" s="36">
        <v>2387000000</v>
      </c>
      <c r="V192" s="37"/>
      <c r="W192" s="37"/>
      <c r="X192" s="37"/>
      <c r="Y192" s="38"/>
      <c r="Z192" s="36">
        <v>6046000000</v>
      </c>
      <c r="AC192" s="55">
        <v>46000000</v>
      </c>
      <c r="AG192" s="56">
        <v>6000000000</v>
      </c>
      <c r="AH192" s="55">
        <v>15143000000</v>
      </c>
      <c r="AI192" s="36">
        <v>6054000000</v>
      </c>
      <c r="AJ192" s="37"/>
      <c r="AK192" s="38"/>
      <c r="AL192" s="36">
        <v>2254000000</v>
      </c>
      <c r="AM192" s="37"/>
      <c r="AN192" s="37"/>
      <c r="AO192" s="38"/>
      <c r="AP192" s="49">
        <v>28352000000</v>
      </c>
      <c r="AQ192" s="54">
        <v>1128000000</v>
      </c>
      <c r="AR192" s="54">
        <v>18306000000</v>
      </c>
      <c r="AS192" s="54"/>
      <c r="AT192" s="54"/>
      <c r="AU192" s="54"/>
      <c r="AV192" s="54"/>
      <c r="AW192" s="54"/>
      <c r="AX192" s="54"/>
      <c r="AY192" s="54"/>
      <c r="AZ192" s="54">
        <v>8918000000</v>
      </c>
      <c r="BA192" s="55">
        <v>36660000000</v>
      </c>
      <c r="BB192" s="55">
        <v>51803000000</v>
      </c>
      <c r="BC192" s="49">
        <v>5781000000</v>
      </c>
      <c r="BD192" s="54">
        <v>5595000000</v>
      </c>
      <c r="BE192" s="54"/>
      <c r="BF192" s="54"/>
      <c r="BG192" s="54">
        <v>186000000</v>
      </c>
      <c r="BH192" s="36">
        <v>4425000000</v>
      </c>
      <c r="BI192" s="37"/>
      <c r="BJ192" s="37"/>
      <c r="BK192" s="38"/>
      <c r="BL192" s="49">
        <v>8953000000</v>
      </c>
      <c r="BM192" s="54">
        <v>3234000000</v>
      </c>
      <c r="BN192" s="54"/>
      <c r="BO192" s="54"/>
      <c r="BP192" s="54"/>
      <c r="BQ192" s="54">
        <v>5719000000</v>
      </c>
      <c r="BR192" s="55">
        <v>19159000000</v>
      </c>
      <c r="BS192" s="36">
        <v>9395000000</v>
      </c>
      <c r="BT192" s="37"/>
      <c r="BU192" s="38"/>
      <c r="BV192" s="36">
        <v>6100000000</v>
      </c>
      <c r="BW192" s="37"/>
      <c r="BX192" s="37"/>
      <c r="BY192" s="37"/>
      <c r="BZ192" s="37"/>
      <c r="CA192" s="37"/>
      <c r="CB192" s="37"/>
      <c r="CC192" s="37"/>
      <c r="CD192" s="37"/>
      <c r="CE192" s="37"/>
      <c r="CF192" s="38">
        <v>6100000000</v>
      </c>
      <c r="CG192" s="55">
        <v>15495000000</v>
      </c>
      <c r="CH192" s="57">
        <v>34654000000</v>
      </c>
      <c r="CI192" s="49">
        <v>0</v>
      </c>
      <c r="CJ192" s="36">
        <v>28457000000</v>
      </c>
      <c r="CK192" s="37"/>
      <c r="CL192" s="37"/>
      <c r="CM192" s="38"/>
      <c r="CN192" s="54"/>
      <c r="CO192" s="54">
        <v>-7632000000</v>
      </c>
      <c r="CP192" s="54">
        <v>-3727000000</v>
      </c>
      <c r="CQ192" s="58">
        <v>17098000000</v>
      </c>
      <c r="CR192" s="37">
        <v>51000000</v>
      </c>
      <c r="CS192" s="56">
        <v>17149000000</v>
      </c>
      <c r="CT192" s="55">
        <v>51803000000</v>
      </c>
    </row>
    <row r="193" spans="1:98" x14ac:dyDescent="0.2">
      <c r="A193" s="52" t="s">
        <v>622</v>
      </c>
      <c r="B193" s="52" t="s">
        <v>623</v>
      </c>
      <c r="C193" s="52" t="str">
        <f>VLOOKUP(A193,'[1]S&amp;P 500 Wikipedia'!A:D,3,FALSE)</f>
        <v>Information Technology</v>
      </c>
      <c r="D193" s="52">
        <v>184360</v>
      </c>
      <c r="E193" s="52" t="s">
        <v>16</v>
      </c>
      <c r="F193" s="52">
        <v>2019</v>
      </c>
      <c r="G193" s="52" t="s">
        <v>17</v>
      </c>
      <c r="H193" s="53">
        <v>43769</v>
      </c>
      <c r="I193" s="53">
        <v>43811</v>
      </c>
      <c r="J193" s="53">
        <v>43811</v>
      </c>
      <c r="K193" s="54">
        <v>1476000000</v>
      </c>
      <c r="L193" s="54">
        <v>1485000000</v>
      </c>
      <c r="M193" s="52" t="s">
        <v>624</v>
      </c>
      <c r="N193" s="36">
        <v>4537000000</v>
      </c>
      <c r="O193" s="37">
        <v>4537000000</v>
      </c>
      <c r="P193" s="38"/>
      <c r="Q193" s="36">
        <v>6031000000</v>
      </c>
      <c r="R193" s="37">
        <v>6031000000</v>
      </c>
      <c r="S193" s="38"/>
      <c r="U193" s="36">
        <v>5734000000</v>
      </c>
      <c r="V193" s="37"/>
      <c r="W193" s="37"/>
      <c r="X193" s="37"/>
      <c r="Y193" s="38"/>
      <c r="Z193" s="36">
        <v>3875000000</v>
      </c>
      <c r="AG193" s="56">
        <v>3875000000</v>
      </c>
      <c r="AH193" s="55">
        <v>20177000000</v>
      </c>
      <c r="AI193" s="36">
        <v>2794000000</v>
      </c>
      <c r="AJ193" s="37"/>
      <c r="AK193" s="38"/>
      <c r="AM193" s="37"/>
      <c r="AN193" s="37"/>
      <c r="AO193" s="38"/>
      <c r="AP193" s="49">
        <v>10496000000</v>
      </c>
      <c r="AQ193" s="54"/>
      <c r="AR193" s="54">
        <v>6372000000</v>
      </c>
      <c r="AS193" s="54"/>
      <c r="AT193" s="54"/>
      <c r="AU193" s="54"/>
      <c r="AV193" s="54"/>
      <c r="AW193" s="54"/>
      <c r="AX193" s="54">
        <v>4124000000</v>
      </c>
      <c r="AY193" s="54"/>
      <c r="AZ193" s="54"/>
      <c r="BA193" s="55">
        <v>13290000000</v>
      </c>
      <c r="BB193" s="55">
        <v>33467000000</v>
      </c>
      <c r="BC193" s="49">
        <v>14793000000</v>
      </c>
      <c r="BD193" s="54">
        <v>14793000000</v>
      </c>
      <c r="BE193" s="54"/>
      <c r="BF193" s="54"/>
      <c r="BG193" s="54"/>
      <c r="BH193" s="36">
        <v>357000000</v>
      </c>
      <c r="BI193" s="37"/>
      <c r="BJ193" s="37"/>
      <c r="BK193" s="38"/>
      <c r="BL193" s="49">
        <v>10143000000</v>
      </c>
      <c r="BM193" s="54"/>
      <c r="BN193" s="54"/>
      <c r="BO193" s="54"/>
      <c r="BP193" s="54"/>
      <c r="BQ193" s="54">
        <v>10143000000</v>
      </c>
      <c r="BR193" s="55">
        <v>25293000000</v>
      </c>
      <c r="BS193" s="36">
        <v>4780000000</v>
      </c>
      <c r="BT193" s="37"/>
      <c r="BU193" s="38"/>
      <c r="BV193" s="36">
        <v>4587000000</v>
      </c>
      <c r="BW193" s="37"/>
      <c r="BX193" s="37"/>
      <c r="BY193" s="37"/>
      <c r="BZ193" s="37"/>
      <c r="CA193" s="37"/>
      <c r="CB193" s="37"/>
      <c r="CC193" s="37"/>
      <c r="CD193" s="37"/>
      <c r="CE193" s="37"/>
      <c r="CF193" s="38">
        <v>4587000000</v>
      </c>
      <c r="CG193" s="55">
        <v>9367000000</v>
      </c>
      <c r="CH193" s="57">
        <v>34660000000</v>
      </c>
      <c r="CI193" s="49">
        <v>0</v>
      </c>
      <c r="CJ193" s="36">
        <v>850000000</v>
      </c>
      <c r="CK193" s="37"/>
      <c r="CL193" s="37"/>
      <c r="CM193" s="38"/>
      <c r="CN193" s="54"/>
      <c r="CO193" s="54">
        <v>-818000000</v>
      </c>
      <c r="CP193" s="54">
        <v>-1225000000</v>
      </c>
      <c r="CQ193" s="58">
        <v>-1193000000</v>
      </c>
      <c r="CR193" s="37"/>
      <c r="CS193" s="56">
        <v>-1193000000</v>
      </c>
      <c r="CT193" s="55">
        <v>33467000000</v>
      </c>
    </row>
    <row r="194" spans="1:98" x14ac:dyDescent="0.2">
      <c r="A194" s="52" t="s">
        <v>574</v>
      </c>
      <c r="B194" s="52" t="s">
        <v>575</v>
      </c>
      <c r="C194" s="52" t="str">
        <f>VLOOKUP(A194,'[1]S&amp;P 500 Wikipedia'!A:D,3,FALSE)</f>
        <v>Consumer Discretionary</v>
      </c>
      <c r="D194" s="52">
        <v>506954</v>
      </c>
      <c r="E194" s="52" t="s">
        <v>16</v>
      </c>
      <c r="F194" s="52">
        <v>2020</v>
      </c>
      <c r="G194" s="52" t="s">
        <v>17</v>
      </c>
      <c r="H194" s="53">
        <v>43951</v>
      </c>
      <c r="I194" s="53">
        <v>43999</v>
      </c>
      <c r="J194" s="53">
        <v>43999</v>
      </c>
      <c r="K194" s="54">
        <v>192611000</v>
      </c>
      <c r="L194" s="54">
        <v>198239000</v>
      </c>
      <c r="M194" s="52" t="s">
        <v>576</v>
      </c>
      <c r="N194" s="36">
        <v>2661914000</v>
      </c>
      <c r="O194" s="37">
        <v>2661914000</v>
      </c>
      <c r="P194" s="38"/>
      <c r="Q194" s="36">
        <v>133197000</v>
      </c>
      <c r="R194" s="37">
        <v>133197000</v>
      </c>
      <c r="S194" s="38"/>
      <c r="V194" s="37"/>
      <c r="W194" s="37"/>
      <c r="X194" s="37"/>
      <c r="Y194" s="38"/>
      <c r="Z194" s="36">
        <v>291625000</v>
      </c>
      <c r="AA194" s="55">
        <v>80519000</v>
      </c>
      <c r="AG194" s="56">
        <v>211106000</v>
      </c>
      <c r="AH194" s="55">
        <v>3086736000</v>
      </c>
      <c r="AI194" s="36">
        <v>184367000</v>
      </c>
      <c r="AJ194" s="37">
        <v>184367000</v>
      </c>
      <c r="AK194" s="38"/>
      <c r="AM194" s="37"/>
      <c r="AN194" s="37"/>
      <c r="AO194" s="38"/>
      <c r="AP194" s="49">
        <v>1840944000</v>
      </c>
      <c r="AQ194" s="54">
        <v>414976000</v>
      </c>
      <c r="AR194" s="54">
        <v>712138000</v>
      </c>
      <c r="AS194" s="54"/>
      <c r="AT194" s="54"/>
      <c r="AU194" s="54">
        <v>151195000</v>
      </c>
      <c r="AV194" s="54"/>
      <c r="AW194" s="54"/>
      <c r="AX194" s="54"/>
      <c r="AY194" s="54"/>
      <c r="AZ194" s="54">
        <v>562635000</v>
      </c>
      <c r="BA194" s="55">
        <v>2025311000</v>
      </c>
      <c r="BB194" s="55">
        <v>5112047000</v>
      </c>
      <c r="BC194" s="49">
        <v>529294000</v>
      </c>
      <c r="BD194" s="54">
        <v>203103000</v>
      </c>
      <c r="BE194" s="54">
        <v>209816000</v>
      </c>
      <c r="BF194" s="54"/>
      <c r="BG194" s="54">
        <v>116375000</v>
      </c>
      <c r="BH194" s="36">
        <v>649384000</v>
      </c>
      <c r="BI194" s="37"/>
      <c r="BJ194" s="37"/>
      <c r="BK194" s="38"/>
      <c r="BL194" s="49">
        <v>396938000</v>
      </c>
      <c r="BM194" s="54"/>
      <c r="BN194" s="54"/>
      <c r="BO194" s="54"/>
      <c r="BP194" s="54"/>
      <c r="BQ194" s="54">
        <v>396938000</v>
      </c>
      <c r="BR194" s="55">
        <v>1575616000</v>
      </c>
      <c r="BS194" s="36">
        <v>2845873000</v>
      </c>
      <c r="BT194" s="37"/>
      <c r="BU194" s="38"/>
      <c r="BV194" s="36">
        <v>619517000</v>
      </c>
      <c r="BW194" s="37"/>
      <c r="BX194" s="37"/>
      <c r="BY194" s="37"/>
      <c r="BZ194" s="37"/>
      <c r="CA194" s="37"/>
      <c r="CB194" s="37"/>
      <c r="CC194" s="37">
        <v>182441000</v>
      </c>
      <c r="CD194" s="37"/>
      <c r="CE194" s="37"/>
      <c r="CF194" s="38">
        <v>437076000</v>
      </c>
      <c r="CG194" s="55">
        <v>3465390000</v>
      </c>
      <c r="CH194" s="57">
        <v>5041006000</v>
      </c>
      <c r="CJ194" s="36">
        <v>777669000</v>
      </c>
      <c r="CK194" s="37"/>
      <c r="CL194" s="37"/>
      <c r="CM194" s="38"/>
      <c r="CN194" s="54">
        <v>-698017000</v>
      </c>
      <c r="CO194" s="54">
        <v>42965000</v>
      </c>
      <c r="CP194" s="54">
        <v>-51576000</v>
      </c>
      <c r="CQ194" s="58">
        <v>71041000</v>
      </c>
      <c r="CR194" s="37"/>
      <c r="CS194" s="56">
        <v>71041000</v>
      </c>
      <c r="CT194" s="55">
        <v>5112047000</v>
      </c>
    </row>
    <row r="195" spans="1:98" x14ac:dyDescent="0.2">
      <c r="A195" s="52" t="s">
        <v>616</v>
      </c>
      <c r="B195" s="52" t="s">
        <v>617</v>
      </c>
      <c r="C195" s="52" t="str">
        <f>VLOOKUP(A195,'[1]S&amp;P 500 Wikipedia'!A:D,3,FALSE)</f>
        <v>Consumer Staples</v>
      </c>
      <c r="D195" s="52">
        <v>375369</v>
      </c>
      <c r="E195" s="52" t="s">
        <v>16</v>
      </c>
      <c r="F195" s="52">
        <v>2019</v>
      </c>
      <c r="G195" s="52" t="s">
        <v>17</v>
      </c>
      <c r="H195" s="53">
        <v>43769</v>
      </c>
      <c r="I195" s="53">
        <v>43805</v>
      </c>
      <c r="J195" s="53">
        <v>43805</v>
      </c>
      <c r="K195" s="54">
        <v>534149000</v>
      </c>
      <c r="L195" s="54">
        <v>543802000</v>
      </c>
      <c r="M195" s="52" t="s">
        <v>618</v>
      </c>
      <c r="N195" s="36">
        <v>687637000</v>
      </c>
      <c r="O195" s="37">
        <v>672901000</v>
      </c>
      <c r="P195" s="38">
        <v>14736000</v>
      </c>
      <c r="Q195" s="36">
        <v>574396000</v>
      </c>
      <c r="R195" s="37">
        <v>574396000</v>
      </c>
      <c r="S195" s="38"/>
      <c r="U195" s="36">
        <v>1042362000</v>
      </c>
      <c r="V195" s="37"/>
      <c r="W195" s="37"/>
      <c r="X195" s="37"/>
      <c r="Y195" s="38"/>
      <c r="Z195" s="36">
        <v>57018000</v>
      </c>
      <c r="AA195" s="55">
        <v>22637000</v>
      </c>
      <c r="AE195" s="55">
        <v>19924000</v>
      </c>
      <c r="AG195" s="56">
        <v>14457000</v>
      </c>
      <c r="AH195" s="55">
        <v>2361413000</v>
      </c>
      <c r="AI195" s="36">
        <v>1629111000</v>
      </c>
      <c r="AJ195" s="37">
        <v>3355328000</v>
      </c>
      <c r="AK195" s="38">
        <v>-1726217000</v>
      </c>
      <c r="AM195" s="37"/>
      <c r="AN195" s="37"/>
      <c r="AO195" s="38"/>
      <c r="AP195" s="49">
        <v>4118480000</v>
      </c>
      <c r="AQ195" s="54"/>
      <c r="AR195" s="54">
        <v>2481645000</v>
      </c>
      <c r="AS195" s="54">
        <v>1033862000</v>
      </c>
      <c r="AT195" s="54"/>
      <c r="AU195" s="54"/>
      <c r="AV195" s="54"/>
      <c r="AW195" s="54">
        <v>135915000</v>
      </c>
      <c r="AX195" s="54"/>
      <c r="AY195" s="54">
        <v>289157000</v>
      </c>
      <c r="AZ195" s="54">
        <v>177901000</v>
      </c>
      <c r="BA195" s="55">
        <v>5747591000</v>
      </c>
      <c r="BB195" s="55">
        <v>8109004000</v>
      </c>
      <c r="BC195" s="49">
        <v>1105049000</v>
      </c>
      <c r="BD195" s="54">
        <v>590033000</v>
      </c>
      <c r="BE195" s="54">
        <v>6208000</v>
      </c>
      <c r="BF195" s="54">
        <v>112685000</v>
      </c>
      <c r="BG195" s="54">
        <v>396123000</v>
      </c>
      <c r="BI195" s="37"/>
      <c r="BJ195" s="37"/>
      <c r="BK195" s="38"/>
      <c r="BM195" s="54"/>
      <c r="BN195" s="54"/>
      <c r="BO195" s="54"/>
      <c r="BP195" s="54"/>
      <c r="BQ195" s="54"/>
      <c r="BR195" s="55">
        <v>1105049000</v>
      </c>
      <c r="BS195" s="36">
        <v>250000000</v>
      </c>
      <c r="BT195" s="37"/>
      <c r="BU195" s="38"/>
      <c r="BV195" s="36">
        <v>828420000</v>
      </c>
      <c r="BW195" s="37"/>
      <c r="BX195" s="37">
        <v>536490000</v>
      </c>
      <c r="BY195" s="37"/>
      <c r="BZ195" s="37"/>
      <c r="CA195" s="37"/>
      <c r="CB195" s="37"/>
      <c r="CC195" s="37">
        <v>176574000</v>
      </c>
      <c r="CD195" s="37"/>
      <c r="CE195" s="37"/>
      <c r="CF195" s="38">
        <v>115356000</v>
      </c>
      <c r="CG195" s="55">
        <v>1078420000</v>
      </c>
      <c r="CH195" s="57">
        <v>2183469000</v>
      </c>
      <c r="CJ195" s="36">
        <v>192751000</v>
      </c>
      <c r="CK195" s="37">
        <v>7830000</v>
      </c>
      <c r="CL195" s="37">
        <v>184921000</v>
      </c>
      <c r="CM195" s="38"/>
      <c r="CN195" s="54"/>
      <c r="CO195" s="54">
        <v>6128207000</v>
      </c>
      <c r="CP195" s="54">
        <v>-399500000</v>
      </c>
      <c r="CQ195" s="58">
        <v>5921458000</v>
      </c>
      <c r="CR195" s="37">
        <v>4077000</v>
      </c>
      <c r="CS195" s="56">
        <v>5925535000</v>
      </c>
      <c r="CT195" s="55">
        <v>8109004000</v>
      </c>
    </row>
    <row r="196" spans="1:98" x14ac:dyDescent="0.2">
      <c r="A196" s="52" t="s">
        <v>592</v>
      </c>
      <c r="B196" s="52" t="s">
        <v>593</v>
      </c>
      <c r="C196" s="52" t="str">
        <f>VLOOKUP(A196,'[1]S&amp;P 500 Wikipedia'!A:D,3,FALSE)</f>
        <v>Health Care</v>
      </c>
      <c r="D196" s="52">
        <v>378104</v>
      </c>
      <c r="E196" s="52" t="s">
        <v>16</v>
      </c>
      <c r="F196" s="52">
        <v>2019</v>
      </c>
      <c r="G196" s="52" t="s">
        <v>17</v>
      </c>
      <c r="H196" s="53">
        <v>43830</v>
      </c>
      <c r="I196" s="53">
        <v>43875</v>
      </c>
      <c r="J196" s="53">
        <v>43881</v>
      </c>
      <c r="K196" s="54">
        <v>145727000</v>
      </c>
      <c r="L196" s="54">
        <v>147874000</v>
      </c>
      <c r="M196" s="52" t="s">
        <v>594</v>
      </c>
      <c r="N196" s="36">
        <v>106097000</v>
      </c>
      <c r="O196" s="37">
        <v>106097000</v>
      </c>
      <c r="P196" s="38"/>
      <c r="Q196" s="36">
        <v>1246246000</v>
      </c>
      <c r="R196" s="37">
        <v>1246246000</v>
      </c>
      <c r="S196" s="38"/>
      <c r="U196" s="36">
        <v>1428799000</v>
      </c>
      <c r="V196" s="37"/>
      <c r="W196" s="37"/>
      <c r="X196" s="37"/>
      <c r="Y196" s="38"/>
      <c r="Z196" s="36">
        <v>445360000</v>
      </c>
      <c r="AA196" s="55">
        <v>445360000</v>
      </c>
      <c r="AF196" s="55">
        <v>0</v>
      </c>
      <c r="AH196" s="55">
        <v>3226502000</v>
      </c>
      <c r="AI196" s="36">
        <v>329645000</v>
      </c>
      <c r="AJ196" s="37"/>
      <c r="AK196" s="38"/>
      <c r="AL196" s="36">
        <v>327919000</v>
      </c>
      <c r="AM196" s="37"/>
      <c r="AN196" s="37"/>
      <c r="AO196" s="38"/>
      <c r="AP196" s="49">
        <v>3267035000</v>
      </c>
      <c r="AQ196" s="54">
        <v>572878000</v>
      </c>
      <c r="AR196" s="54">
        <v>2462495000</v>
      </c>
      <c r="AS196" s="54"/>
      <c r="AT196" s="54"/>
      <c r="AU196" s="54"/>
      <c r="AV196" s="54"/>
      <c r="AW196" s="54"/>
      <c r="AX196" s="54">
        <v>0</v>
      </c>
      <c r="AY196" s="54"/>
      <c r="AZ196" s="54">
        <v>231662000</v>
      </c>
      <c r="BA196" s="55">
        <v>3924599000</v>
      </c>
      <c r="BB196" s="55">
        <v>7151101000</v>
      </c>
      <c r="BC196" s="49">
        <v>1045437000</v>
      </c>
      <c r="BD196" s="54">
        <v>880266000</v>
      </c>
      <c r="BE196" s="54">
        <v>165171000</v>
      </c>
      <c r="BF196" s="54"/>
      <c r="BG196" s="54"/>
      <c r="BH196" s="36">
        <v>109849000</v>
      </c>
      <c r="BI196" s="37"/>
      <c r="BJ196" s="37"/>
      <c r="BK196" s="38">
        <v>109849000</v>
      </c>
      <c r="BL196" s="49">
        <v>883083000</v>
      </c>
      <c r="BM196" s="54"/>
      <c r="BN196" s="54"/>
      <c r="BO196" s="54"/>
      <c r="BP196" s="54">
        <v>0</v>
      </c>
      <c r="BQ196" s="54">
        <v>883083000</v>
      </c>
      <c r="BR196" s="55">
        <v>2038369000</v>
      </c>
      <c r="BS196" s="36">
        <v>622908000</v>
      </c>
      <c r="BT196" s="37"/>
      <c r="BU196" s="38"/>
      <c r="BV196" s="36">
        <v>572429000</v>
      </c>
      <c r="BW196" s="37"/>
      <c r="BX196" s="37"/>
      <c r="BY196" s="37"/>
      <c r="BZ196" s="37"/>
      <c r="CA196" s="37"/>
      <c r="CB196" s="37"/>
      <c r="CC196" s="37">
        <v>64989000</v>
      </c>
      <c r="CD196" s="37"/>
      <c r="CE196" s="37">
        <v>0</v>
      </c>
      <c r="CF196" s="38">
        <v>507440000</v>
      </c>
      <c r="CG196" s="55">
        <v>1195337000</v>
      </c>
      <c r="CH196" s="57">
        <v>3233706000</v>
      </c>
      <c r="CI196" s="49">
        <v>0</v>
      </c>
      <c r="CJ196" s="36">
        <v>49202000</v>
      </c>
      <c r="CK196" s="37">
        <v>1434000</v>
      </c>
      <c r="CL196" s="37">
        <v>47768000</v>
      </c>
      <c r="CM196" s="38"/>
      <c r="CN196" s="54"/>
      <c r="CO196" s="54">
        <v>3116215000</v>
      </c>
      <c r="CP196" s="54">
        <v>-167373000</v>
      </c>
      <c r="CQ196" s="58">
        <v>2998044000</v>
      </c>
      <c r="CR196" s="37">
        <v>919351000</v>
      </c>
      <c r="CS196" s="56">
        <v>3917395000</v>
      </c>
      <c r="CT196" s="55">
        <v>7151101000</v>
      </c>
    </row>
    <row r="197" spans="1:98" x14ac:dyDescent="0.2">
      <c r="A197" s="52" t="s">
        <v>619</v>
      </c>
      <c r="B197" s="52" t="s">
        <v>620</v>
      </c>
      <c r="C197" s="52" t="str">
        <f>VLOOKUP(A197,'[1]S&amp;P 500 Wikipedia'!A:D,3,FALSE)</f>
        <v>Real Estate</v>
      </c>
      <c r="D197" s="52">
        <v>346970</v>
      </c>
      <c r="E197" s="52" t="s">
        <v>16</v>
      </c>
      <c r="F197" s="52">
        <v>2019</v>
      </c>
      <c r="G197" s="52" t="s">
        <v>17</v>
      </c>
      <c r="H197" s="53">
        <v>43830</v>
      </c>
      <c r="I197" s="53">
        <v>43886</v>
      </c>
      <c r="J197" s="53">
        <v>43886</v>
      </c>
      <c r="K197" s="54">
        <v>714800000</v>
      </c>
      <c r="L197" s="54">
        <v>718000000</v>
      </c>
      <c r="M197" s="59" t="s">
        <v>621</v>
      </c>
      <c r="N197" s="36">
        <v>1573000000</v>
      </c>
      <c r="O197" s="37">
        <v>1573000000</v>
      </c>
      <c r="P197" s="38"/>
      <c r="R197" s="37"/>
      <c r="S197" s="38"/>
      <c r="V197" s="37"/>
      <c r="W197" s="37"/>
      <c r="X197" s="37"/>
      <c r="Y197" s="38"/>
      <c r="Z197" s="36">
        <v>658000000</v>
      </c>
      <c r="AG197" s="56">
        <v>658000000</v>
      </c>
      <c r="AH197" s="55">
        <v>2231000000</v>
      </c>
      <c r="AI197" s="36">
        <v>9847000000</v>
      </c>
      <c r="AJ197" s="37"/>
      <c r="AK197" s="38"/>
      <c r="AM197" s="37"/>
      <c r="AN197" s="37"/>
      <c r="AO197" s="38"/>
      <c r="AP197" s="49">
        <v>227000000</v>
      </c>
      <c r="AQ197" s="54"/>
      <c r="AR197" s="54"/>
      <c r="AS197" s="54"/>
      <c r="AT197" s="54"/>
      <c r="AU197" s="54"/>
      <c r="AV197" s="54"/>
      <c r="AW197" s="54"/>
      <c r="AX197" s="54"/>
      <c r="AY197" s="54">
        <v>56000000</v>
      </c>
      <c r="AZ197" s="54">
        <v>171000000</v>
      </c>
      <c r="BA197" s="55">
        <v>10074000000</v>
      </c>
      <c r="BB197" s="55">
        <v>12305000000</v>
      </c>
      <c r="BC197" s="49">
        <v>263000000</v>
      </c>
      <c r="BD197" s="54">
        <v>263000000</v>
      </c>
      <c r="BE197" s="54"/>
      <c r="BF197" s="54"/>
      <c r="BG197" s="54"/>
      <c r="BI197" s="37"/>
      <c r="BJ197" s="37"/>
      <c r="BK197" s="38"/>
      <c r="BL197" s="49">
        <v>781000000</v>
      </c>
      <c r="BM197" s="54"/>
      <c r="BN197" s="54"/>
      <c r="BO197" s="54"/>
      <c r="BP197" s="54"/>
      <c r="BQ197" s="54">
        <v>781000000</v>
      </c>
      <c r="BR197" s="55">
        <v>1044000000</v>
      </c>
      <c r="BS197" s="36">
        <v>3794000000</v>
      </c>
      <c r="BT197" s="37">
        <v>3794000000</v>
      </c>
      <c r="BU197" s="38"/>
      <c r="BW197" s="37"/>
      <c r="BX197" s="37"/>
      <c r="BY197" s="37"/>
      <c r="BZ197" s="37"/>
      <c r="CA197" s="37"/>
      <c r="CB197" s="37"/>
      <c r="CC197" s="37"/>
      <c r="CD197" s="37"/>
      <c r="CE197" s="37"/>
      <c r="CF197" s="38"/>
      <c r="CG197" s="55">
        <v>3794000000</v>
      </c>
      <c r="CH197" s="57">
        <v>4838000000</v>
      </c>
      <c r="CJ197" s="36">
        <v>7682000000</v>
      </c>
      <c r="CK197" s="37">
        <v>7000000</v>
      </c>
      <c r="CL197" s="37">
        <v>7675000000</v>
      </c>
      <c r="CM197" s="38"/>
      <c r="CN197" s="54"/>
      <c r="CO197" s="54">
        <v>-307000000</v>
      </c>
      <c r="CP197" s="54">
        <v>-56000000</v>
      </c>
      <c r="CQ197" s="58">
        <v>7319000000</v>
      </c>
      <c r="CR197" s="37">
        <v>148000000</v>
      </c>
      <c r="CS197" s="56">
        <v>7467000000</v>
      </c>
      <c r="CT197" s="55">
        <v>12305000000</v>
      </c>
    </row>
    <row r="198" spans="1:98" x14ac:dyDescent="0.2">
      <c r="A198" s="52" t="s">
        <v>1132</v>
      </c>
      <c r="B198" s="52" t="s">
        <v>1133</v>
      </c>
      <c r="C198" s="52" t="str">
        <f>VLOOKUP(A198,'[1]S&amp;P 500 Wikipedia'!A:D,3,FALSE)</f>
        <v>Consumer Staples</v>
      </c>
      <c r="D198" s="52">
        <v>248677</v>
      </c>
      <c r="E198" s="52" t="s">
        <v>16</v>
      </c>
      <c r="F198" s="52">
        <v>2019</v>
      </c>
      <c r="G198" s="52" t="s">
        <v>17</v>
      </c>
      <c r="H198" s="53">
        <v>43830</v>
      </c>
      <c r="I198" s="53">
        <v>43881</v>
      </c>
      <c r="J198" s="53">
        <v>43881</v>
      </c>
      <c r="K198" s="54">
        <v>210357000</v>
      </c>
      <c r="L198" s="54">
        <v>210357000</v>
      </c>
      <c r="M198" s="52" t="s">
        <v>1134</v>
      </c>
      <c r="N198" s="36">
        <v>493262000</v>
      </c>
      <c r="O198" s="37">
        <v>493262000</v>
      </c>
      <c r="P198" s="38"/>
      <c r="Q198" s="36">
        <v>568509000</v>
      </c>
      <c r="R198" s="37">
        <v>568509000</v>
      </c>
      <c r="S198" s="38"/>
      <c r="U198" s="36">
        <v>815251000</v>
      </c>
      <c r="V198" s="37"/>
      <c r="W198" s="37"/>
      <c r="X198" s="37"/>
      <c r="Y198" s="38"/>
      <c r="Z198" s="36">
        <v>240080000</v>
      </c>
      <c r="AA198" s="55">
        <v>240080000</v>
      </c>
      <c r="AH198" s="55">
        <v>2117102000</v>
      </c>
      <c r="AI198" s="36">
        <v>2153139000</v>
      </c>
      <c r="AJ198" s="37"/>
      <c r="AK198" s="38"/>
      <c r="AM198" s="37"/>
      <c r="AN198" s="37"/>
      <c r="AO198" s="38"/>
      <c r="AP198" s="49">
        <v>3870154000</v>
      </c>
      <c r="AQ198" s="54"/>
      <c r="AR198" s="54">
        <v>1985955000</v>
      </c>
      <c r="AS198" s="54">
        <v>1341166000</v>
      </c>
      <c r="AT198" s="54"/>
      <c r="AU198" s="54">
        <v>31033000</v>
      </c>
      <c r="AV198" s="54"/>
      <c r="AW198" s="54"/>
      <c r="AX198" s="54"/>
      <c r="AY198" s="54"/>
      <c r="AZ198" s="54">
        <v>512000000</v>
      </c>
      <c r="BA198" s="55">
        <v>6023293000</v>
      </c>
      <c r="BB198" s="55">
        <v>8140395000</v>
      </c>
      <c r="BC198" s="49">
        <v>1273121000</v>
      </c>
      <c r="BD198" s="54">
        <v>550828000</v>
      </c>
      <c r="BE198" s="54">
        <v>19921000</v>
      </c>
      <c r="BF198" s="54"/>
      <c r="BG198" s="54">
        <v>702372000</v>
      </c>
      <c r="BH198" s="36">
        <v>735672000</v>
      </c>
      <c r="BI198" s="37"/>
      <c r="BJ198" s="37"/>
      <c r="BK198" s="38"/>
      <c r="BM198" s="54"/>
      <c r="BN198" s="54"/>
      <c r="BO198" s="54"/>
      <c r="BP198" s="54"/>
      <c r="BQ198" s="54"/>
      <c r="BR198" s="55">
        <v>2008793000</v>
      </c>
      <c r="BS198" s="36">
        <v>3530813000</v>
      </c>
      <c r="BT198" s="37"/>
      <c r="BU198" s="38"/>
      <c r="BV198" s="36">
        <v>855795000</v>
      </c>
      <c r="BW198" s="37"/>
      <c r="BX198" s="37"/>
      <c r="BY198" s="37"/>
      <c r="BZ198" s="37"/>
      <c r="CA198" s="37"/>
      <c r="CB198" s="37"/>
      <c r="CC198" s="37">
        <v>200018000</v>
      </c>
      <c r="CD198" s="37"/>
      <c r="CE198" s="37"/>
      <c r="CF198" s="38">
        <v>655777000</v>
      </c>
      <c r="CG198" s="55">
        <v>4386608000</v>
      </c>
      <c r="CH198" s="57">
        <v>6395401000</v>
      </c>
      <c r="CI198" s="49">
        <v>0</v>
      </c>
      <c r="CJ198" s="36">
        <v>1363763000</v>
      </c>
      <c r="CK198" s="37"/>
      <c r="CL198" s="37"/>
      <c r="CM198" s="38"/>
      <c r="CN198" s="54">
        <v>-591036000</v>
      </c>
      <c r="CO198" s="54">
        <v>1290461000</v>
      </c>
      <c r="CP198" s="54">
        <v>-323966000</v>
      </c>
      <c r="CQ198" s="58">
        <v>1739222000</v>
      </c>
      <c r="CR198" s="37">
        <v>5772000</v>
      </c>
      <c r="CS198" s="56">
        <v>1744994000</v>
      </c>
      <c r="CT198" s="55">
        <v>8140395000</v>
      </c>
    </row>
    <row r="199" spans="1:98" x14ac:dyDescent="0.2">
      <c r="A199" s="52" t="s">
        <v>655</v>
      </c>
      <c r="B199" s="52" t="s">
        <v>656</v>
      </c>
      <c r="C199" s="52" t="str">
        <f>VLOOKUP(A199,'[1]S&amp;P 500 Wikipedia'!A:D,3,FALSE)</f>
        <v>Information Technology</v>
      </c>
      <c r="D199" s="52">
        <v>69543</v>
      </c>
      <c r="E199" s="52" t="s">
        <v>16</v>
      </c>
      <c r="F199" s="52">
        <v>2019</v>
      </c>
      <c r="G199" s="52" t="s">
        <v>17</v>
      </c>
      <c r="H199" s="53">
        <v>43830</v>
      </c>
      <c r="I199" s="53">
        <v>43886</v>
      </c>
      <c r="J199" s="53">
        <v>43886</v>
      </c>
      <c r="K199" s="54">
        <v>887058878</v>
      </c>
      <c r="L199" s="54">
        <v>893742978</v>
      </c>
      <c r="M199" s="52" t="s">
        <v>657</v>
      </c>
      <c r="N199" s="36">
        <v>8868000000</v>
      </c>
      <c r="O199" s="37">
        <v>8172000000</v>
      </c>
      <c r="P199" s="38">
        <v>696000000</v>
      </c>
      <c r="Q199" s="36">
        <v>7870000000</v>
      </c>
      <c r="R199" s="37"/>
      <c r="S199" s="38"/>
      <c r="U199" s="36">
        <v>1619000000</v>
      </c>
      <c r="V199" s="37"/>
      <c r="W199" s="37"/>
      <c r="X199" s="37"/>
      <c r="Y199" s="38"/>
      <c r="Z199" s="36">
        <v>20063000000</v>
      </c>
      <c r="AA199" s="55">
        <v>2101000000</v>
      </c>
      <c r="AD199" s="55">
        <v>1896000000</v>
      </c>
      <c r="AG199" s="56">
        <v>16066000000</v>
      </c>
      <c r="AH199" s="55">
        <v>38420000000</v>
      </c>
      <c r="AI199" s="36">
        <v>10010000000</v>
      </c>
      <c r="AJ199" s="37">
        <v>32028000000</v>
      </c>
      <c r="AK199" s="38">
        <v>-22018000000</v>
      </c>
      <c r="AL199" s="36">
        <v>2074000000</v>
      </c>
      <c r="AM199" s="37"/>
      <c r="AN199" s="37"/>
      <c r="AO199" s="38"/>
      <c r="AP199" s="49">
        <v>101684000000</v>
      </c>
      <c r="AQ199" s="54">
        <v>15235000000</v>
      </c>
      <c r="AR199" s="54">
        <v>58222000000</v>
      </c>
      <c r="AS199" s="54"/>
      <c r="AT199" s="54"/>
      <c r="AU199" s="54">
        <v>5182000000</v>
      </c>
      <c r="AV199" s="54"/>
      <c r="AW199" s="54">
        <v>6865000000</v>
      </c>
      <c r="AX199" s="54"/>
      <c r="AY199" s="54"/>
      <c r="AZ199" s="54">
        <v>16180000000</v>
      </c>
      <c r="BA199" s="55">
        <v>113768000000</v>
      </c>
      <c r="BB199" s="55">
        <v>152188000000</v>
      </c>
      <c r="BC199" s="49">
        <v>4896000000</v>
      </c>
      <c r="BD199" s="54">
        <v>4896000000</v>
      </c>
      <c r="BE199" s="54"/>
      <c r="BF199" s="54"/>
      <c r="BG199" s="54"/>
      <c r="BH199" s="36">
        <v>8797000000</v>
      </c>
      <c r="BI199" s="37"/>
      <c r="BJ199" s="37"/>
      <c r="BK199" s="38"/>
      <c r="BL199" s="49">
        <v>18271000000</v>
      </c>
      <c r="BM199" s="54">
        <v>12026000000</v>
      </c>
      <c r="BN199" s="54"/>
      <c r="BO199" s="54">
        <v>2839000000</v>
      </c>
      <c r="BP199" s="54"/>
      <c r="BQ199" s="54">
        <v>3406000000</v>
      </c>
      <c r="BR199" s="55">
        <v>31964000000</v>
      </c>
      <c r="BS199" s="36">
        <v>54102000000</v>
      </c>
      <c r="BT199" s="37"/>
      <c r="BU199" s="38"/>
      <c r="BV199" s="36">
        <v>45135000000</v>
      </c>
      <c r="BW199" s="37"/>
      <c r="BX199" s="37">
        <v>17142000000</v>
      </c>
      <c r="BY199" s="37"/>
      <c r="BZ199" s="37"/>
      <c r="CA199" s="37"/>
      <c r="CB199" s="37">
        <v>3851000000</v>
      </c>
      <c r="CC199" s="37"/>
      <c r="CD199" s="37"/>
      <c r="CE199" s="37"/>
      <c r="CF199" s="38">
        <v>24142000000</v>
      </c>
      <c r="CG199" s="55">
        <v>99237000000</v>
      </c>
      <c r="CH199" s="57">
        <v>131201000000</v>
      </c>
      <c r="CJ199" s="36">
        <v>55895000000</v>
      </c>
      <c r="CK199" s="37"/>
      <c r="CL199" s="37"/>
      <c r="CM199" s="38"/>
      <c r="CN199" s="54">
        <v>-169413000000</v>
      </c>
      <c r="CO199" s="54">
        <v>162954000000</v>
      </c>
      <c r="CP199" s="54">
        <v>-28597000000</v>
      </c>
      <c r="CQ199" s="58">
        <v>20839000000</v>
      </c>
      <c r="CR199" s="37">
        <v>144000000</v>
      </c>
      <c r="CS199" s="56">
        <v>20983000000</v>
      </c>
      <c r="CT199" s="55">
        <v>152184000000</v>
      </c>
    </row>
    <row r="200" spans="1:98" x14ac:dyDescent="0.2">
      <c r="A200" s="52" t="s">
        <v>652</v>
      </c>
      <c r="B200" s="52" t="s">
        <v>653</v>
      </c>
      <c r="C200" s="52" t="str">
        <f>VLOOKUP(A200,'[1]S&amp;P 500 Wikipedia'!A:D,3,FALSE)</f>
        <v>Financials</v>
      </c>
      <c r="D200" s="52">
        <v>378167</v>
      </c>
      <c r="E200" s="52" t="s">
        <v>16</v>
      </c>
      <c r="F200" s="52">
        <v>2019</v>
      </c>
      <c r="G200" s="52" t="s">
        <v>17</v>
      </c>
      <c r="H200" s="53">
        <v>43830</v>
      </c>
      <c r="I200" s="53">
        <v>43867</v>
      </c>
      <c r="J200" s="53">
        <v>43867</v>
      </c>
      <c r="K200" s="54">
        <v>554000000</v>
      </c>
      <c r="L200" s="54">
        <v>561000000</v>
      </c>
      <c r="M200" s="52" t="s">
        <v>654</v>
      </c>
      <c r="N200" s="36">
        <v>841000000</v>
      </c>
      <c r="O200" s="37">
        <v>841000000</v>
      </c>
      <c r="P200" s="38"/>
      <c r="Q200" s="36">
        <v>988000000</v>
      </c>
      <c r="R200" s="37">
        <v>988000000</v>
      </c>
      <c r="S200" s="38"/>
      <c r="V200" s="37"/>
      <c r="W200" s="37"/>
      <c r="X200" s="37"/>
      <c r="Y200" s="38"/>
      <c r="Z200" s="36">
        <v>66150000000</v>
      </c>
      <c r="AA200" s="55">
        <v>220000000</v>
      </c>
      <c r="AG200" s="56">
        <v>65930000000</v>
      </c>
      <c r="AH200" s="55">
        <v>67979000000</v>
      </c>
      <c r="AI200" s="36">
        <v>1536000000</v>
      </c>
      <c r="AJ200" s="37"/>
      <c r="AK200" s="38"/>
      <c r="AM200" s="37"/>
      <c r="AN200" s="37"/>
      <c r="AO200" s="38"/>
      <c r="AP200" s="49">
        <v>24978000000</v>
      </c>
      <c r="AQ200" s="54"/>
      <c r="AR200" s="54">
        <v>13342000000</v>
      </c>
      <c r="AS200" s="54">
        <v>10258000000</v>
      </c>
      <c r="AT200" s="54"/>
      <c r="AU200" s="54"/>
      <c r="AV200" s="54"/>
      <c r="AW200" s="54"/>
      <c r="AX200" s="54"/>
      <c r="AY200" s="54"/>
      <c r="AZ200" s="54">
        <v>1378000000</v>
      </c>
      <c r="BA200" s="55">
        <v>26514000000</v>
      </c>
      <c r="BB200" s="55">
        <v>94493000000</v>
      </c>
      <c r="BC200" s="49">
        <v>934000000</v>
      </c>
      <c r="BD200" s="54">
        <v>505000000</v>
      </c>
      <c r="BE200" s="54"/>
      <c r="BF200" s="54"/>
      <c r="BG200" s="54">
        <v>429000000</v>
      </c>
      <c r="BH200" s="36">
        <v>2569000000</v>
      </c>
      <c r="BI200" s="37"/>
      <c r="BJ200" s="37"/>
      <c r="BK200" s="38">
        <v>2569000000</v>
      </c>
      <c r="BL200" s="49">
        <v>65313000000</v>
      </c>
      <c r="BM200" s="54">
        <v>129000000</v>
      </c>
      <c r="BN200" s="54"/>
      <c r="BO200" s="54"/>
      <c r="BP200" s="54"/>
      <c r="BQ200" s="54">
        <v>65184000000</v>
      </c>
      <c r="BR200" s="55">
        <v>68816000000</v>
      </c>
      <c r="BS200" s="36">
        <v>5250000000</v>
      </c>
      <c r="BT200" s="37">
        <v>5250000000</v>
      </c>
      <c r="BU200" s="38"/>
      <c r="BV200" s="36">
        <v>3063000000</v>
      </c>
      <c r="BW200" s="37"/>
      <c r="BX200" s="37">
        <v>198000000</v>
      </c>
      <c r="BY200" s="37"/>
      <c r="BZ200" s="37"/>
      <c r="CA200" s="37"/>
      <c r="CB200" s="37"/>
      <c r="CC200" s="37">
        <v>2314000000</v>
      </c>
      <c r="CD200" s="37"/>
      <c r="CE200" s="37"/>
      <c r="CF200" s="38">
        <v>551000000</v>
      </c>
      <c r="CG200" s="55">
        <v>8313000000</v>
      </c>
      <c r="CH200" s="57">
        <v>77129000000</v>
      </c>
      <c r="CI200" s="49">
        <v>0</v>
      </c>
      <c r="CJ200" s="36">
        <v>11748000000</v>
      </c>
      <c r="CK200" s="37">
        <v>6000000</v>
      </c>
      <c r="CL200" s="37">
        <v>11742000000</v>
      </c>
      <c r="CM200" s="38"/>
      <c r="CN200" s="54">
        <v>-3879000000</v>
      </c>
      <c r="CO200" s="54">
        <v>9629000000</v>
      </c>
      <c r="CP200" s="54">
        <v>-243000000</v>
      </c>
      <c r="CQ200" s="58">
        <v>17255000000</v>
      </c>
      <c r="CR200" s="37">
        <v>109000000</v>
      </c>
      <c r="CS200" s="56">
        <v>17364000000</v>
      </c>
      <c r="CT200" s="55">
        <v>94493000000</v>
      </c>
    </row>
    <row r="201" spans="1:98" x14ac:dyDescent="0.2">
      <c r="A201" s="52" t="s">
        <v>631</v>
      </c>
      <c r="B201" s="52" t="s">
        <v>632</v>
      </c>
      <c r="C201" s="52" t="str">
        <f>VLOOKUP(A201,'[1]S&amp;P 500 Wikipedia'!A:D,3,FALSE)</f>
        <v>Health Care</v>
      </c>
      <c r="D201" s="52">
        <v>447447</v>
      </c>
      <c r="E201" s="52" t="s">
        <v>16</v>
      </c>
      <c r="F201" s="52">
        <v>2019</v>
      </c>
      <c r="G201" s="52" t="s">
        <v>17</v>
      </c>
      <c r="H201" s="53">
        <v>43830</v>
      </c>
      <c r="I201" s="53">
        <v>43875</v>
      </c>
      <c r="J201" s="53">
        <v>43875</v>
      </c>
      <c r="K201" s="54">
        <v>85843000</v>
      </c>
      <c r="L201" s="54">
        <v>87337000</v>
      </c>
      <c r="M201" s="52" t="s">
        <v>633</v>
      </c>
      <c r="N201" s="36">
        <v>90326000</v>
      </c>
      <c r="O201" s="37">
        <v>90326000</v>
      </c>
      <c r="P201" s="38"/>
      <c r="Q201" s="36">
        <v>269312000</v>
      </c>
      <c r="R201" s="37">
        <v>269312000</v>
      </c>
      <c r="S201" s="38"/>
      <c r="U201" s="36">
        <v>195019000</v>
      </c>
      <c r="V201" s="37"/>
      <c r="W201" s="37"/>
      <c r="X201" s="37"/>
      <c r="Y201" s="38"/>
      <c r="Z201" s="36">
        <v>124982000</v>
      </c>
      <c r="AG201" s="56">
        <v>124982000</v>
      </c>
      <c r="AH201" s="55">
        <v>679639000</v>
      </c>
      <c r="AI201" s="36">
        <v>533845000</v>
      </c>
      <c r="AJ201" s="37"/>
      <c r="AK201" s="38"/>
      <c r="AM201" s="37"/>
      <c r="AN201" s="37"/>
      <c r="AO201" s="38"/>
      <c r="AP201" s="49">
        <v>618991000</v>
      </c>
      <c r="AQ201" s="54">
        <v>58468000</v>
      </c>
      <c r="AR201" s="54">
        <v>239724000</v>
      </c>
      <c r="AS201" s="54"/>
      <c r="AT201" s="54"/>
      <c r="AU201" s="54"/>
      <c r="AV201" s="54"/>
      <c r="AW201" s="54"/>
      <c r="AX201" s="54"/>
      <c r="AY201" s="54"/>
      <c r="AZ201" s="54">
        <v>320799000</v>
      </c>
      <c r="BA201" s="55">
        <v>1152836000</v>
      </c>
      <c r="BB201" s="55">
        <v>1832475000</v>
      </c>
      <c r="BC201" s="49">
        <v>395110000</v>
      </c>
      <c r="BD201" s="54">
        <v>72172000</v>
      </c>
      <c r="BE201" s="54"/>
      <c r="BF201" s="54"/>
      <c r="BG201" s="54">
        <v>322938000</v>
      </c>
      <c r="BI201" s="37"/>
      <c r="BJ201" s="37"/>
      <c r="BK201" s="38"/>
      <c r="BL201" s="49">
        <v>330227000</v>
      </c>
      <c r="BM201" s="54">
        <v>41462000</v>
      </c>
      <c r="BN201" s="54"/>
      <c r="BO201" s="54"/>
      <c r="BP201" s="54"/>
      <c r="BQ201" s="54">
        <v>288765000</v>
      </c>
      <c r="BR201" s="55">
        <v>725337000</v>
      </c>
      <c r="BS201" s="36">
        <v>698910000</v>
      </c>
      <c r="BT201" s="37"/>
      <c r="BU201" s="38"/>
      <c r="BV201" s="36">
        <v>230403000</v>
      </c>
      <c r="BW201" s="37"/>
      <c r="BX201" s="37"/>
      <c r="BY201" s="37"/>
      <c r="BZ201" s="37"/>
      <c r="CA201" s="37"/>
      <c r="CB201" s="37">
        <v>48743000</v>
      </c>
      <c r="CC201" s="37">
        <v>33024000</v>
      </c>
      <c r="CD201" s="37"/>
      <c r="CE201" s="37"/>
      <c r="CF201" s="38">
        <v>148636000</v>
      </c>
      <c r="CG201" s="55">
        <v>929313000</v>
      </c>
      <c r="CH201" s="57">
        <v>1654650000</v>
      </c>
      <c r="CJ201" s="36">
        <v>1228550000</v>
      </c>
      <c r="CK201" s="37"/>
      <c r="CL201" s="37"/>
      <c r="CM201" s="38"/>
      <c r="CN201" s="54">
        <v>-2600543000</v>
      </c>
      <c r="CO201" s="54">
        <v>1595648000</v>
      </c>
      <c r="CP201" s="54">
        <v>-46182000</v>
      </c>
      <c r="CQ201" s="58">
        <v>177473000</v>
      </c>
      <c r="CR201" s="37">
        <v>352000</v>
      </c>
      <c r="CS201" s="56">
        <v>177825000</v>
      </c>
      <c r="CT201" s="55">
        <v>1832475000</v>
      </c>
    </row>
    <row r="202" spans="1:98" x14ac:dyDescent="0.2">
      <c r="A202" s="52" t="s">
        <v>628</v>
      </c>
      <c r="B202" s="52" t="s">
        <v>629</v>
      </c>
      <c r="C202" s="52" t="str">
        <f>VLOOKUP(A202,'[1]S&amp;P 500 Wikipedia'!A:D,3,FALSE)</f>
        <v>Industrials</v>
      </c>
      <c r="D202" s="52">
        <v>824090</v>
      </c>
      <c r="E202" s="52" t="s">
        <v>16</v>
      </c>
      <c r="F202" s="52">
        <v>2019</v>
      </c>
      <c r="G202" s="52" t="s">
        <v>17</v>
      </c>
      <c r="H202" s="53">
        <v>43830</v>
      </c>
      <c r="I202" s="53">
        <v>43882</v>
      </c>
      <c r="J202" s="53">
        <v>43882</v>
      </c>
      <c r="K202" s="54">
        <v>75776000</v>
      </c>
      <c r="L202" s="54">
        <v>76568000</v>
      </c>
      <c r="M202" s="52" t="s">
        <v>630</v>
      </c>
      <c r="N202" s="36">
        <v>632581000</v>
      </c>
      <c r="O202" s="37">
        <v>632581000</v>
      </c>
      <c r="P202" s="38"/>
      <c r="Q202" s="36">
        <v>298186000</v>
      </c>
      <c r="R202" s="37">
        <v>298186000</v>
      </c>
      <c r="S202" s="38"/>
      <c r="U202" s="36">
        <v>293467000</v>
      </c>
      <c r="V202" s="37"/>
      <c r="W202" s="37"/>
      <c r="X202" s="37"/>
      <c r="Y202" s="38"/>
      <c r="Z202" s="36">
        <v>37211000</v>
      </c>
      <c r="AG202" s="56">
        <v>37211000</v>
      </c>
      <c r="AH202" s="55">
        <v>1261445000</v>
      </c>
      <c r="AI202" s="36">
        <v>280316000</v>
      </c>
      <c r="AJ202" s="37"/>
      <c r="AK202" s="38"/>
      <c r="AM202" s="37"/>
      <c r="AN202" s="37"/>
      <c r="AO202" s="38"/>
      <c r="AP202" s="49">
        <v>2272151000</v>
      </c>
      <c r="AQ202" s="54"/>
      <c r="AR202" s="54">
        <v>1779745000</v>
      </c>
      <c r="AS202" s="54">
        <v>388031000</v>
      </c>
      <c r="AT202" s="54"/>
      <c r="AU202" s="54"/>
      <c r="AV202" s="54"/>
      <c r="AW202" s="54"/>
      <c r="AX202" s="54"/>
      <c r="AY202" s="54"/>
      <c r="AZ202" s="54">
        <v>104375000</v>
      </c>
      <c r="BA202" s="55">
        <v>2552467000</v>
      </c>
      <c r="BB202" s="55">
        <v>3813912000</v>
      </c>
      <c r="BC202" s="49">
        <v>357489000</v>
      </c>
      <c r="BD202" s="54">
        <v>138463000</v>
      </c>
      <c r="BE202" s="54"/>
      <c r="BF202" s="54">
        <v>38736000</v>
      </c>
      <c r="BG202" s="54">
        <v>180290000</v>
      </c>
      <c r="BH202" s="36">
        <v>388000</v>
      </c>
      <c r="BI202" s="37"/>
      <c r="BJ202" s="37"/>
      <c r="BK202" s="38"/>
      <c r="BM202" s="54"/>
      <c r="BN202" s="54"/>
      <c r="BO202" s="54"/>
      <c r="BP202" s="54"/>
      <c r="BQ202" s="54"/>
      <c r="BR202" s="55">
        <v>357877000</v>
      </c>
      <c r="BS202" s="36">
        <v>848864000</v>
      </c>
      <c r="BT202" s="37"/>
      <c r="BU202" s="38"/>
      <c r="BV202" s="36">
        <v>343942000</v>
      </c>
      <c r="BW202" s="37"/>
      <c r="BX202" s="37"/>
      <c r="BY202" s="37"/>
      <c r="BZ202" s="37"/>
      <c r="CA202" s="37"/>
      <c r="CB202" s="37"/>
      <c r="CC202" s="37">
        <v>146574000</v>
      </c>
      <c r="CD202" s="37"/>
      <c r="CE202" s="37"/>
      <c r="CF202" s="38">
        <v>197368000</v>
      </c>
      <c r="CG202" s="55">
        <v>1192806000</v>
      </c>
      <c r="CH202" s="57">
        <v>1550683000</v>
      </c>
      <c r="CI202" s="49">
        <v>0</v>
      </c>
      <c r="CJ202" s="36">
        <v>761352000</v>
      </c>
      <c r="CK202" s="37"/>
      <c r="CL202" s="37"/>
      <c r="CM202" s="38"/>
      <c r="CN202" s="54">
        <v>-985909000</v>
      </c>
      <c r="CO202" s="54">
        <v>2615131000</v>
      </c>
      <c r="CP202" s="54">
        <v>-127345000</v>
      </c>
      <c r="CQ202" s="58">
        <v>2263229000</v>
      </c>
      <c r="CR202" s="37"/>
      <c r="CS202" s="56">
        <v>2263229000</v>
      </c>
      <c r="CT202" s="55">
        <v>3813912000</v>
      </c>
    </row>
    <row r="203" spans="1:98" x14ac:dyDescent="0.2">
      <c r="A203" s="52" t="s">
        <v>658</v>
      </c>
      <c r="B203" s="52" t="s">
        <v>659</v>
      </c>
      <c r="C203" s="52" t="str">
        <f>VLOOKUP(A203,'[1]S&amp;P 500 Wikipedia'!A:D,3,FALSE)</f>
        <v>Materials</v>
      </c>
      <c r="D203" s="52">
        <v>378169</v>
      </c>
      <c r="E203" s="52" t="s">
        <v>16</v>
      </c>
      <c r="F203" s="52">
        <v>2019</v>
      </c>
      <c r="G203" s="52" t="s">
        <v>17</v>
      </c>
      <c r="H203" s="53">
        <v>43830</v>
      </c>
      <c r="I203" s="53">
        <v>43893</v>
      </c>
      <c r="J203" s="53">
        <v>43893</v>
      </c>
      <c r="K203" s="54">
        <v>112006000</v>
      </c>
      <c r="L203" s="54">
        <v>113474000</v>
      </c>
      <c r="M203" s="52" t="s">
        <v>660</v>
      </c>
      <c r="N203" s="36">
        <v>606823000</v>
      </c>
      <c r="O203" s="37">
        <v>606823000</v>
      </c>
      <c r="P203" s="38"/>
      <c r="Q203" s="36">
        <v>884428000</v>
      </c>
      <c r="R203" s="37">
        <v>884428000</v>
      </c>
      <c r="S203" s="38"/>
      <c r="U203" s="36">
        <v>1123068000</v>
      </c>
      <c r="V203" s="37"/>
      <c r="W203" s="37"/>
      <c r="X203" s="37"/>
      <c r="Y203" s="38"/>
      <c r="Z203" s="36">
        <v>328225000</v>
      </c>
      <c r="AA203" s="55">
        <v>319334000</v>
      </c>
      <c r="AG203" s="56">
        <v>8891000</v>
      </c>
      <c r="AH203" s="55">
        <v>2942544000</v>
      </c>
      <c r="AI203" s="36">
        <v>1386920000</v>
      </c>
      <c r="AJ203" s="37"/>
      <c r="AK203" s="38"/>
      <c r="AM203" s="37"/>
      <c r="AN203" s="37"/>
      <c r="AO203" s="38"/>
      <c r="AP203" s="49">
        <v>8957947000</v>
      </c>
      <c r="AQ203" s="54"/>
      <c r="AR203" s="54">
        <v>5497596000</v>
      </c>
      <c r="AS203" s="54">
        <v>2851935000</v>
      </c>
      <c r="AT203" s="54"/>
      <c r="AU203" s="54"/>
      <c r="AV203" s="54"/>
      <c r="AW203" s="54"/>
      <c r="AX203" s="54"/>
      <c r="AY203" s="54"/>
      <c r="AZ203" s="54">
        <v>608416000</v>
      </c>
      <c r="BA203" s="55">
        <v>10344867000</v>
      </c>
      <c r="BB203" s="55">
        <v>13287411000</v>
      </c>
      <c r="BC203" s="49">
        <v>590410000</v>
      </c>
      <c r="BD203" s="54">
        <v>510372000</v>
      </c>
      <c r="BE203" s="54"/>
      <c r="BF203" s="54">
        <v>80038000</v>
      </c>
      <c r="BG203" s="54"/>
      <c r="BH203" s="36">
        <v>384958000</v>
      </c>
      <c r="BI203" s="37"/>
      <c r="BJ203" s="37"/>
      <c r="BK203" s="38"/>
      <c r="BL203" s="49">
        <v>576822000</v>
      </c>
      <c r="BM203" s="54"/>
      <c r="BN203" s="54"/>
      <c r="BO203" s="54"/>
      <c r="BP203" s="54"/>
      <c r="BQ203" s="54">
        <v>576822000</v>
      </c>
      <c r="BR203" s="55">
        <v>1552190000</v>
      </c>
      <c r="BS203" s="36">
        <v>3997438000</v>
      </c>
      <c r="BT203" s="37"/>
      <c r="BU203" s="38"/>
      <c r="BV203" s="36">
        <v>1409192000</v>
      </c>
      <c r="BW203" s="37"/>
      <c r="BX203" s="37">
        <v>265370000</v>
      </c>
      <c r="BY203" s="37"/>
      <c r="BZ203" s="37"/>
      <c r="CA203" s="37"/>
      <c r="CB203" s="37"/>
      <c r="CC203" s="37">
        <v>641456000</v>
      </c>
      <c r="CD203" s="37"/>
      <c r="CE203" s="37"/>
      <c r="CF203" s="38">
        <v>502366000</v>
      </c>
      <c r="CG203" s="55">
        <v>5406630000</v>
      </c>
      <c r="CH203" s="57">
        <v>6958820000</v>
      </c>
      <c r="CJ203" s="36">
        <v>3839218000</v>
      </c>
      <c r="CK203" s="37"/>
      <c r="CL203" s="37"/>
      <c r="CM203" s="38"/>
      <c r="CN203" s="54">
        <v>-1022824000</v>
      </c>
      <c r="CO203" s="54">
        <v>4117804000</v>
      </c>
      <c r="CP203" s="54">
        <v>-716894000</v>
      </c>
      <c r="CQ203" s="58">
        <v>6217304000</v>
      </c>
      <c r="CR203" s="37">
        <v>111287000</v>
      </c>
      <c r="CS203" s="56">
        <v>6328591000</v>
      </c>
      <c r="CT203" s="55">
        <v>13287411000</v>
      </c>
    </row>
    <row r="204" spans="1:98" x14ac:dyDescent="0.2">
      <c r="A204" s="52" t="s">
        <v>640</v>
      </c>
      <c r="B204" s="52" t="s">
        <v>641</v>
      </c>
      <c r="C204" s="52" t="str">
        <f>VLOOKUP(A204,'[1]S&amp;P 500 Wikipedia'!A:D,3,FALSE)</f>
        <v>Health Care</v>
      </c>
      <c r="D204" s="52">
        <v>86933</v>
      </c>
      <c r="E204" s="52" t="s">
        <v>16</v>
      </c>
      <c r="F204" s="52">
        <v>2019</v>
      </c>
      <c r="G204" s="52" t="s">
        <v>17</v>
      </c>
      <c r="H204" s="53">
        <v>43830</v>
      </c>
      <c r="I204" s="53">
        <v>43872</v>
      </c>
      <c r="J204" s="53">
        <v>43872</v>
      </c>
      <c r="K204" s="54">
        <v>147000000</v>
      </c>
      <c r="L204" s="54">
        <v>150000000</v>
      </c>
      <c r="M204" s="52" t="s">
        <v>642</v>
      </c>
      <c r="N204" s="36">
        <v>3414000000</v>
      </c>
      <c r="O204" s="37">
        <v>2042000000</v>
      </c>
      <c r="P204" s="38">
        <v>1372000000</v>
      </c>
      <c r="Q204" s="36">
        <v>573000000</v>
      </c>
      <c r="R204" s="37">
        <v>573000000</v>
      </c>
      <c r="S204" s="38"/>
      <c r="U204" s="36">
        <v>359000000</v>
      </c>
      <c r="V204" s="37"/>
      <c r="W204" s="37"/>
      <c r="X204" s="37"/>
      <c r="Y204" s="38"/>
      <c r="Z204" s="36">
        <v>105000000</v>
      </c>
      <c r="AA204" s="55">
        <v>105000000</v>
      </c>
      <c r="AH204" s="55">
        <v>4451000000</v>
      </c>
      <c r="AI204" s="36">
        <v>889000000</v>
      </c>
      <c r="AJ204" s="37"/>
      <c r="AK204" s="38"/>
      <c r="AM204" s="37"/>
      <c r="AN204" s="37"/>
      <c r="AO204" s="38"/>
      <c r="AP204" s="49">
        <v>1976000000</v>
      </c>
      <c r="AQ204" s="54">
        <v>145000000</v>
      </c>
      <c r="AR204" s="54">
        <v>824000000</v>
      </c>
      <c r="AS204" s="54"/>
      <c r="AT204" s="54"/>
      <c r="AU204" s="54">
        <v>64000000</v>
      </c>
      <c r="AV204" s="54"/>
      <c r="AW204" s="54"/>
      <c r="AX204" s="54"/>
      <c r="AY204" s="54"/>
      <c r="AZ204" s="54">
        <v>943000000</v>
      </c>
      <c r="BA204" s="55">
        <v>2865000000</v>
      </c>
      <c r="BB204" s="55">
        <v>7316000000</v>
      </c>
      <c r="BC204" s="49">
        <v>665000000</v>
      </c>
      <c r="BD204" s="54">
        <v>149000000</v>
      </c>
      <c r="BE204" s="54"/>
      <c r="BF204" s="54"/>
      <c r="BG204" s="54">
        <v>516000000</v>
      </c>
      <c r="BH204" s="36">
        <v>0</v>
      </c>
      <c r="BI204" s="37"/>
      <c r="BJ204" s="37"/>
      <c r="BK204" s="38"/>
      <c r="BM204" s="54"/>
      <c r="BN204" s="54"/>
      <c r="BO204" s="54"/>
      <c r="BP204" s="54"/>
      <c r="BQ204" s="54"/>
      <c r="BR204" s="55">
        <v>665000000</v>
      </c>
      <c r="BS204" s="36">
        <v>1141000000</v>
      </c>
      <c r="BT204" s="37"/>
      <c r="BU204" s="38"/>
      <c r="BV204" s="36">
        <v>897000000</v>
      </c>
      <c r="BW204" s="37"/>
      <c r="BX204" s="37"/>
      <c r="BY204" s="37"/>
      <c r="BZ204" s="37"/>
      <c r="CA204" s="37"/>
      <c r="CB204" s="37"/>
      <c r="CC204" s="37"/>
      <c r="CD204" s="37"/>
      <c r="CE204" s="37"/>
      <c r="CF204" s="38">
        <v>897000000</v>
      </c>
      <c r="CG204" s="55">
        <v>2038000000</v>
      </c>
      <c r="CH204" s="57">
        <v>2703000000</v>
      </c>
      <c r="CI204" s="49">
        <v>0</v>
      </c>
      <c r="CJ204" s="36">
        <v>3562000000</v>
      </c>
      <c r="CK204" s="37"/>
      <c r="CL204" s="37"/>
      <c r="CM204" s="38"/>
      <c r="CN204" s="54">
        <v>-3021000000</v>
      </c>
      <c r="CO204" s="54">
        <v>4067000000</v>
      </c>
      <c r="CP204" s="54">
        <v>5000000</v>
      </c>
      <c r="CQ204" s="58">
        <v>4613000000</v>
      </c>
      <c r="CR204" s="37">
        <v>0</v>
      </c>
      <c r="CS204" s="56">
        <v>4613000000</v>
      </c>
      <c r="CT204" s="55">
        <v>7316000000</v>
      </c>
    </row>
    <row r="205" spans="1:98" x14ac:dyDescent="0.2">
      <c r="A205" s="52" t="s">
        <v>643</v>
      </c>
      <c r="B205" s="52" t="s">
        <v>644</v>
      </c>
      <c r="C205" s="52" t="str">
        <f>VLOOKUP(A205,'[1]S&amp;P 500 Wikipedia'!A:D,3,FALSE)</f>
        <v>Health Care</v>
      </c>
      <c r="D205" s="52">
        <v>671924</v>
      </c>
      <c r="E205" s="52" t="s">
        <v>16</v>
      </c>
      <c r="F205" s="52">
        <v>2019</v>
      </c>
      <c r="G205" s="52" t="s">
        <v>17</v>
      </c>
      <c r="H205" s="53">
        <v>43830</v>
      </c>
      <c r="I205" s="53">
        <v>43874</v>
      </c>
      <c r="J205" s="53">
        <v>43874</v>
      </c>
      <c r="K205" s="54">
        <v>215768000</v>
      </c>
      <c r="L205" s="54">
        <v>218293000</v>
      </c>
      <c r="M205" s="52" t="s">
        <v>645</v>
      </c>
      <c r="N205" s="36">
        <v>2117554000</v>
      </c>
      <c r="O205" s="37">
        <v>1832684000</v>
      </c>
      <c r="P205" s="38">
        <v>284870000</v>
      </c>
      <c r="Q205" s="36">
        <v>308809000</v>
      </c>
      <c r="R205" s="37">
        <v>308809000</v>
      </c>
      <c r="S205" s="38"/>
      <c r="U205" s="36">
        <v>11400000</v>
      </c>
      <c r="V205" s="37"/>
      <c r="W205" s="37"/>
      <c r="X205" s="37"/>
      <c r="Y205" s="38"/>
      <c r="Z205" s="36">
        <v>43725000</v>
      </c>
      <c r="AA205" s="55">
        <v>43725000</v>
      </c>
      <c r="AH205" s="55">
        <v>2481488000</v>
      </c>
      <c r="AI205" s="36">
        <v>377567000</v>
      </c>
      <c r="AJ205" s="37"/>
      <c r="AK205" s="38"/>
      <c r="AL205" s="36">
        <v>133657000</v>
      </c>
      <c r="AM205" s="37"/>
      <c r="AN205" s="37"/>
      <c r="AO205" s="38"/>
      <c r="AP205" s="49">
        <v>434038000</v>
      </c>
      <c r="AQ205" s="54"/>
      <c r="AR205" s="54">
        <v>155593000</v>
      </c>
      <c r="AS205" s="54">
        <v>193828000</v>
      </c>
      <c r="AT205" s="54"/>
      <c r="AU205" s="54"/>
      <c r="AV205" s="54"/>
      <c r="AW205" s="54"/>
      <c r="AX205" s="54"/>
      <c r="AY205" s="54"/>
      <c r="AZ205" s="54">
        <v>84617000</v>
      </c>
      <c r="BA205" s="55">
        <v>945262000</v>
      </c>
      <c r="BB205" s="55">
        <v>3426750000</v>
      </c>
      <c r="BC205" s="49">
        <v>460332000</v>
      </c>
      <c r="BD205" s="54">
        <v>83647000</v>
      </c>
      <c r="BE205" s="54"/>
      <c r="BF205" s="54">
        <v>29000</v>
      </c>
      <c r="BG205" s="54">
        <v>376656000</v>
      </c>
      <c r="BI205" s="37"/>
      <c r="BJ205" s="37"/>
      <c r="BK205" s="38"/>
      <c r="BL205" s="49">
        <v>34708000</v>
      </c>
      <c r="BM205" s="54"/>
      <c r="BN205" s="54"/>
      <c r="BO205" s="54"/>
      <c r="BP205" s="54"/>
      <c r="BQ205" s="54">
        <v>34708000</v>
      </c>
      <c r="BR205" s="55">
        <v>495040000</v>
      </c>
      <c r="BS205" s="36">
        <v>18300000</v>
      </c>
      <c r="BT205" s="37"/>
      <c r="BU205" s="38"/>
      <c r="BV205" s="36">
        <v>315004000</v>
      </c>
      <c r="BW205" s="37"/>
      <c r="BX205" s="37"/>
      <c r="BY205" s="37"/>
      <c r="BZ205" s="37"/>
      <c r="CA205" s="37"/>
      <c r="CB205" s="37"/>
      <c r="CC205" s="37"/>
      <c r="CD205" s="37"/>
      <c r="CE205" s="37"/>
      <c r="CF205" s="38">
        <v>315004000</v>
      </c>
      <c r="CG205" s="55">
        <v>333304000</v>
      </c>
      <c r="CH205" s="57">
        <v>828344000</v>
      </c>
      <c r="CI205" s="49">
        <v>0</v>
      </c>
      <c r="CJ205" s="36">
        <v>4044706000</v>
      </c>
      <c r="CK205" s="37"/>
      <c r="CL205" s="37"/>
      <c r="CM205" s="38"/>
      <c r="CN205" s="54"/>
      <c r="CO205" s="54">
        <v>-1430758000</v>
      </c>
      <c r="CP205" s="54">
        <v>-15542000</v>
      </c>
      <c r="CQ205" s="58">
        <v>2598406000</v>
      </c>
      <c r="CR205" s="37"/>
      <c r="CS205" s="56">
        <v>2598406000</v>
      </c>
      <c r="CT205" s="55">
        <v>3426750000</v>
      </c>
    </row>
    <row r="206" spans="1:98" x14ac:dyDescent="0.2">
      <c r="A206" s="52" t="s">
        <v>634</v>
      </c>
      <c r="B206" s="52" t="s">
        <v>635</v>
      </c>
      <c r="C206" s="52" t="str">
        <f>VLOOKUP(A206,'[1]S&amp;P 500 Wikipedia'!A:D,3,FALSE)</f>
        <v>Industrials</v>
      </c>
      <c r="D206" s="52">
        <v>330628</v>
      </c>
      <c r="E206" s="52" t="s">
        <v>16</v>
      </c>
      <c r="F206" s="52">
        <v>2019</v>
      </c>
      <c r="G206" s="52" t="s">
        <v>17</v>
      </c>
      <c r="H206" s="53">
        <v>43799</v>
      </c>
      <c r="I206" s="53">
        <v>43847</v>
      </c>
      <c r="J206" s="53">
        <v>43847</v>
      </c>
      <c r="K206" s="54">
        <v>398300000</v>
      </c>
      <c r="L206" s="54">
        <v>408600000</v>
      </c>
      <c r="M206" s="52" t="s">
        <v>636</v>
      </c>
      <c r="N206" s="36">
        <v>111500000</v>
      </c>
      <c r="O206" s="37">
        <v>111500000</v>
      </c>
      <c r="P206" s="38"/>
      <c r="Q206" s="36">
        <v>890700000</v>
      </c>
      <c r="R206" s="37">
        <v>890700000</v>
      </c>
      <c r="S206" s="38"/>
      <c r="V206" s="37"/>
      <c r="W206" s="37"/>
      <c r="X206" s="37"/>
      <c r="Y206" s="38"/>
      <c r="Z206" s="36">
        <v>305600000</v>
      </c>
      <c r="AC206" s="55">
        <v>115300000</v>
      </c>
      <c r="AG206" s="56">
        <v>190300000</v>
      </c>
      <c r="AH206" s="55">
        <v>1307800000</v>
      </c>
      <c r="AI206" s="36">
        <v>658200000</v>
      </c>
      <c r="AJ206" s="37"/>
      <c r="AK206" s="38"/>
      <c r="AM206" s="37"/>
      <c r="AN206" s="37"/>
      <c r="AO206" s="38"/>
      <c r="AP206" s="49">
        <v>14121200000</v>
      </c>
      <c r="AQ206" s="54">
        <v>4169000000</v>
      </c>
      <c r="AR206" s="54">
        <v>9836300000</v>
      </c>
      <c r="AS206" s="54"/>
      <c r="AT206" s="54"/>
      <c r="AU206" s="54">
        <v>17800000</v>
      </c>
      <c r="AV206" s="54"/>
      <c r="AW206" s="54"/>
      <c r="AX206" s="54"/>
      <c r="AY206" s="54"/>
      <c r="AZ206" s="54">
        <v>98100000</v>
      </c>
      <c r="BA206" s="55">
        <v>14779400000</v>
      </c>
      <c r="BB206" s="55">
        <v>16087200000</v>
      </c>
      <c r="BC206" s="49">
        <v>812500000</v>
      </c>
      <c r="BD206" s="54">
        <v>59700000</v>
      </c>
      <c r="BE206" s="54"/>
      <c r="BF206" s="54"/>
      <c r="BG206" s="54">
        <v>752800000</v>
      </c>
      <c r="BH206" s="36">
        <v>251100000</v>
      </c>
      <c r="BI206" s="37"/>
      <c r="BJ206" s="37"/>
      <c r="BK206" s="38"/>
      <c r="BL206" s="49">
        <v>905600000</v>
      </c>
      <c r="BM206" s="54">
        <v>879700000</v>
      </c>
      <c r="BN206" s="54"/>
      <c r="BO206" s="54"/>
      <c r="BP206" s="54"/>
      <c r="BQ206" s="54">
        <v>25900000</v>
      </c>
      <c r="BR206" s="55">
        <v>1969200000</v>
      </c>
      <c r="BS206" s="36">
        <v>4874400000</v>
      </c>
      <c r="BT206" s="37"/>
      <c r="BU206" s="38"/>
      <c r="BV206" s="36">
        <v>812700000</v>
      </c>
      <c r="BW206" s="37"/>
      <c r="BX206" s="37"/>
      <c r="BY206" s="37"/>
      <c r="BZ206" s="37"/>
      <c r="CA206" s="37"/>
      <c r="CB206" s="37"/>
      <c r="CC206" s="37">
        <v>667200000</v>
      </c>
      <c r="CD206" s="37"/>
      <c r="CE206" s="37"/>
      <c r="CF206" s="38">
        <v>145500000</v>
      </c>
      <c r="CG206" s="55">
        <v>5687100000</v>
      </c>
      <c r="CH206" s="57">
        <v>7656300000</v>
      </c>
      <c r="CJ206" s="36">
        <v>7774200000</v>
      </c>
      <c r="CK206" s="37"/>
      <c r="CL206" s="37"/>
      <c r="CM206" s="38"/>
      <c r="CN206" s="54">
        <v>-2391800000</v>
      </c>
      <c r="CO206" s="54">
        <v>3295000000</v>
      </c>
      <c r="CP206" s="54">
        <v>-261600000</v>
      </c>
      <c r="CQ206" s="58">
        <v>8415800000</v>
      </c>
      <c r="CR206" s="37">
        <v>15100000</v>
      </c>
      <c r="CS206" s="56">
        <v>8430900000</v>
      </c>
      <c r="CT206" s="55">
        <v>16087200000</v>
      </c>
    </row>
    <row r="207" spans="1:98" x14ac:dyDescent="0.2">
      <c r="A207" s="52" t="s">
        <v>649</v>
      </c>
      <c r="B207" s="52" t="s">
        <v>650</v>
      </c>
      <c r="C207" s="52" t="str">
        <f>VLOOKUP(A207,'[1]S&amp;P 500 Wikipedia'!A:D,3,FALSE)</f>
        <v>Information Technology</v>
      </c>
      <c r="D207" s="52">
        <v>85652</v>
      </c>
      <c r="E207" s="52" t="s">
        <v>16</v>
      </c>
      <c r="F207" s="52">
        <v>2019</v>
      </c>
      <c r="G207" s="52" t="s">
        <v>17</v>
      </c>
      <c r="H207" s="53">
        <v>43830</v>
      </c>
      <c r="I207" s="53">
        <v>43854</v>
      </c>
      <c r="J207" s="53">
        <v>43854</v>
      </c>
      <c r="K207" s="54">
        <v>4319000000</v>
      </c>
      <c r="L207" s="54">
        <v>4372000000</v>
      </c>
      <c r="M207" s="52" t="s">
        <v>651</v>
      </c>
      <c r="N207" s="36">
        <v>5276000000</v>
      </c>
      <c r="O207" s="37">
        <v>4194000000</v>
      </c>
      <c r="P207" s="38">
        <v>1082000000</v>
      </c>
      <c r="Q207" s="36">
        <v>7659000000</v>
      </c>
      <c r="R207" s="37">
        <v>7659000000</v>
      </c>
      <c r="S207" s="38"/>
      <c r="U207" s="36">
        <v>8744000000</v>
      </c>
      <c r="V207" s="37"/>
      <c r="W207" s="37"/>
      <c r="X207" s="37"/>
      <c r="Y207" s="38"/>
      <c r="Z207" s="36">
        <v>9560000000</v>
      </c>
      <c r="AG207" s="56">
        <v>9560000000</v>
      </c>
      <c r="AH207" s="55">
        <v>31239000000</v>
      </c>
      <c r="AI207" s="36">
        <v>55386000000</v>
      </c>
      <c r="AJ207" s="37"/>
      <c r="AK207" s="38"/>
      <c r="AL207" s="36">
        <v>7243000000</v>
      </c>
      <c r="AM207" s="37"/>
      <c r="AN207" s="37"/>
      <c r="AO207" s="38"/>
      <c r="AP207" s="49">
        <v>42656000000</v>
      </c>
      <c r="AQ207" s="54">
        <v>10827000000</v>
      </c>
      <c r="AR207" s="54">
        <v>26276000000</v>
      </c>
      <c r="AS207" s="54"/>
      <c r="AT207" s="54"/>
      <c r="AU207" s="54"/>
      <c r="AV207" s="54"/>
      <c r="AW207" s="54"/>
      <c r="AX207" s="54"/>
      <c r="AY207" s="54"/>
      <c r="AZ207" s="54">
        <v>5553000000</v>
      </c>
      <c r="BA207" s="55">
        <v>105285000000</v>
      </c>
      <c r="BB207" s="55">
        <v>136524000000</v>
      </c>
      <c r="BC207" s="49">
        <v>7981000000</v>
      </c>
      <c r="BD207" s="54">
        <v>4128000000</v>
      </c>
      <c r="BE207" s="54"/>
      <c r="BF207" s="54"/>
      <c r="BG207" s="54">
        <v>3853000000</v>
      </c>
      <c r="BH207" s="36">
        <v>3693000000</v>
      </c>
      <c r="BI207" s="37"/>
      <c r="BJ207" s="37"/>
      <c r="BK207" s="38"/>
      <c r="BL207" s="49">
        <v>10636000000</v>
      </c>
      <c r="BM207" s="54"/>
      <c r="BN207" s="54"/>
      <c r="BO207" s="54"/>
      <c r="BP207" s="54"/>
      <c r="BQ207" s="54">
        <v>10636000000</v>
      </c>
      <c r="BR207" s="55">
        <v>22310000000</v>
      </c>
      <c r="BS207" s="36">
        <v>25308000000</v>
      </c>
      <c r="BT207" s="37"/>
      <c r="BU207" s="38"/>
      <c r="BV207" s="36">
        <v>11402000000</v>
      </c>
      <c r="BW207" s="37"/>
      <c r="BX207" s="37"/>
      <c r="BY207" s="37"/>
      <c r="BZ207" s="37"/>
      <c r="CA207" s="37"/>
      <c r="CB207" s="37"/>
      <c r="CC207" s="37">
        <v>6963000000</v>
      </c>
      <c r="CD207" s="37"/>
      <c r="CE207" s="37"/>
      <c r="CF207" s="38">
        <v>4439000000</v>
      </c>
      <c r="CG207" s="55">
        <v>36710000000</v>
      </c>
      <c r="CH207" s="57">
        <v>59020000000</v>
      </c>
      <c r="CI207" s="49">
        <v>0</v>
      </c>
      <c r="CJ207" s="36">
        <v>25261000000</v>
      </c>
      <c r="CK207" s="37"/>
      <c r="CL207" s="37"/>
      <c r="CM207" s="38"/>
      <c r="CN207" s="54"/>
      <c r="CO207" s="54">
        <v>53523000000</v>
      </c>
      <c r="CP207" s="54">
        <v>-1280000000</v>
      </c>
      <c r="CQ207" s="58">
        <v>77504000000</v>
      </c>
      <c r="CR207" s="37"/>
      <c r="CS207" s="56">
        <v>77504000000</v>
      </c>
      <c r="CT207" s="55">
        <v>136524000000</v>
      </c>
    </row>
    <row r="208" spans="1:98" x14ac:dyDescent="0.2">
      <c r="A208" s="52" t="s">
        <v>667</v>
      </c>
      <c r="B208" s="52" t="s">
        <v>668</v>
      </c>
      <c r="C208" s="52" t="str">
        <f>VLOOKUP(A208,'[1]S&amp;P 500 Wikipedia'!A:D,3,FALSE)</f>
        <v>Information Technology</v>
      </c>
      <c r="D208" s="52">
        <v>183557</v>
      </c>
      <c r="E208" s="52" t="s">
        <v>16</v>
      </c>
      <c r="F208" s="52">
        <v>2019</v>
      </c>
      <c r="G208" s="52" t="s">
        <v>17</v>
      </c>
      <c r="H208" s="53">
        <v>43677</v>
      </c>
      <c r="I208" s="53">
        <v>43707</v>
      </c>
      <c r="J208" s="53">
        <v>43707</v>
      </c>
      <c r="K208" s="54">
        <v>260000000</v>
      </c>
      <c r="L208" s="54">
        <v>264000000</v>
      </c>
      <c r="M208" s="52" t="s">
        <v>669</v>
      </c>
      <c r="N208" s="36">
        <v>2740000000</v>
      </c>
      <c r="O208" s="37">
        <v>2116000000</v>
      </c>
      <c r="P208" s="38">
        <v>624000000</v>
      </c>
      <c r="Q208" s="36">
        <v>87000000</v>
      </c>
      <c r="R208" s="37">
        <v>87000000</v>
      </c>
      <c r="S208" s="38"/>
      <c r="V208" s="37"/>
      <c r="W208" s="37"/>
      <c r="X208" s="37"/>
      <c r="Y208" s="38"/>
      <c r="Z208" s="36">
        <v>767000000</v>
      </c>
      <c r="AA208" s="55">
        <v>266000000</v>
      </c>
      <c r="AE208" s="55">
        <v>65000000</v>
      </c>
      <c r="AG208" s="56">
        <v>436000000</v>
      </c>
      <c r="AH208" s="55">
        <v>3594000000</v>
      </c>
      <c r="AI208" s="36">
        <v>780000000</v>
      </c>
      <c r="AJ208" s="37"/>
      <c r="AK208" s="38"/>
      <c r="AL208" s="36">
        <v>13000000</v>
      </c>
      <c r="AM208" s="37"/>
      <c r="AN208" s="37"/>
      <c r="AO208" s="38"/>
      <c r="AP208" s="49">
        <v>1896000000</v>
      </c>
      <c r="AQ208" s="54">
        <v>54000000</v>
      </c>
      <c r="AR208" s="54">
        <v>1655000000</v>
      </c>
      <c r="AS208" s="54"/>
      <c r="AT208" s="54"/>
      <c r="AU208" s="54"/>
      <c r="AV208" s="54"/>
      <c r="AW208" s="54"/>
      <c r="AX208" s="54"/>
      <c r="AY208" s="54"/>
      <c r="AZ208" s="54">
        <v>187000000</v>
      </c>
      <c r="BA208" s="55">
        <v>2689000000</v>
      </c>
      <c r="BB208" s="55">
        <v>6283000000</v>
      </c>
      <c r="BC208" s="49">
        <v>659000000</v>
      </c>
      <c r="BD208" s="54">
        <v>274000000</v>
      </c>
      <c r="BE208" s="54"/>
      <c r="BF208" s="54"/>
      <c r="BG208" s="54">
        <v>385000000</v>
      </c>
      <c r="BH208" s="36">
        <v>50000000</v>
      </c>
      <c r="BI208" s="37"/>
      <c r="BJ208" s="37"/>
      <c r="BK208" s="38"/>
      <c r="BL208" s="49">
        <v>1257000000</v>
      </c>
      <c r="BM208" s="54">
        <v>619000000</v>
      </c>
      <c r="BN208" s="54"/>
      <c r="BO208" s="54"/>
      <c r="BP208" s="54"/>
      <c r="BQ208" s="54">
        <v>638000000</v>
      </c>
      <c r="BR208" s="55">
        <v>1966000000</v>
      </c>
      <c r="BS208" s="36">
        <v>386000000</v>
      </c>
      <c r="BT208" s="37"/>
      <c r="BU208" s="38"/>
      <c r="BV208" s="36">
        <v>182000000</v>
      </c>
      <c r="BW208" s="37"/>
      <c r="BX208" s="37"/>
      <c r="BY208" s="37"/>
      <c r="BZ208" s="37"/>
      <c r="CA208" s="37"/>
      <c r="CB208" s="37"/>
      <c r="CC208" s="37">
        <v>37000000</v>
      </c>
      <c r="CD208" s="37"/>
      <c r="CE208" s="37"/>
      <c r="CF208" s="38">
        <v>145000000</v>
      </c>
      <c r="CG208" s="55">
        <v>568000000</v>
      </c>
      <c r="CH208" s="57">
        <v>2534000000</v>
      </c>
      <c r="CI208" s="49">
        <v>0</v>
      </c>
      <c r="CJ208" s="36">
        <v>5775000000</v>
      </c>
      <c r="CK208" s="37">
        <v>3000000</v>
      </c>
      <c r="CL208" s="37">
        <v>5772000000</v>
      </c>
      <c r="CM208" s="38"/>
      <c r="CN208" s="54">
        <v>-11611000000</v>
      </c>
      <c r="CO208" s="54">
        <v>9621000000</v>
      </c>
      <c r="CP208" s="54">
        <v>-36000000</v>
      </c>
      <c r="CQ208" s="58">
        <v>3749000000</v>
      </c>
      <c r="CR208" s="37"/>
      <c r="CS208" s="56">
        <v>3749000000</v>
      </c>
      <c r="CT208" s="55">
        <v>6283000000</v>
      </c>
    </row>
    <row r="209" spans="1:98" x14ac:dyDescent="0.2">
      <c r="A209" s="52" t="s">
        <v>661</v>
      </c>
      <c r="B209" s="52" t="s">
        <v>662</v>
      </c>
      <c r="C209" s="52" t="str">
        <f>VLOOKUP(A209,'[1]S&amp;P 500 Wikipedia'!A:D,3,FALSE)</f>
        <v>Materials</v>
      </c>
      <c r="D209" s="52">
        <v>261549</v>
      </c>
      <c r="E209" s="52" t="s">
        <v>16</v>
      </c>
      <c r="F209" s="52">
        <v>2019</v>
      </c>
      <c r="G209" s="52" t="s">
        <v>17</v>
      </c>
      <c r="H209" s="53">
        <v>43830</v>
      </c>
      <c r="I209" s="53">
        <v>43880</v>
      </c>
      <c r="J209" s="53">
        <v>43880</v>
      </c>
      <c r="K209" s="54">
        <v>392000000</v>
      </c>
      <c r="L209" s="54">
        <v>398400000</v>
      </c>
      <c r="M209" s="52" t="s">
        <v>663</v>
      </c>
      <c r="N209" s="36">
        <v>511000000</v>
      </c>
      <c r="O209" s="37">
        <v>511000000</v>
      </c>
      <c r="P209" s="38"/>
      <c r="Q209" s="36">
        <v>3280000000</v>
      </c>
      <c r="R209" s="37"/>
      <c r="S209" s="38"/>
      <c r="U209" s="36">
        <v>2208000000</v>
      </c>
      <c r="V209" s="37"/>
      <c r="W209" s="37"/>
      <c r="X209" s="37"/>
      <c r="Y209" s="38"/>
      <c r="Z209" s="36">
        <v>640000000</v>
      </c>
      <c r="AG209" s="56">
        <v>640000000</v>
      </c>
      <c r="AH209" s="55">
        <v>6639000000</v>
      </c>
      <c r="AI209" s="36">
        <v>13395000000</v>
      </c>
      <c r="AJ209" s="37">
        <v>13395000000</v>
      </c>
      <c r="AK209" s="38"/>
      <c r="AL209" s="36">
        <v>1721000000</v>
      </c>
      <c r="AM209" s="37"/>
      <c r="AN209" s="37"/>
      <c r="AO209" s="38"/>
      <c r="AP209" s="49">
        <v>11716000000</v>
      </c>
      <c r="AQ209" s="54"/>
      <c r="AR209" s="54">
        <v>3347000000</v>
      </c>
      <c r="AS209" s="54"/>
      <c r="AT209" s="54"/>
      <c r="AU209" s="54"/>
      <c r="AV209" s="54"/>
      <c r="AW209" s="54"/>
      <c r="AX209" s="54"/>
      <c r="AY209" s="54"/>
      <c r="AZ209" s="54">
        <v>8369000000</v>
      </c>
      <c r="BA209" s="55">
        <v>26832000000</v>
      </c>
      <c r="BB209" s="55">
        <v>33471000000</v>
      </c>
      <c r="BC209" s="49">
        <v>4258000000</v>
      </c>
      <c r="BD209" s="54">
        <v>2423000000</v>
      </c>
      <c r="BE209" s="54"/>
      <c r="BF209" s="54"/>
      <c r="BG209" s="54">
        <v>1835000000</v>
      </c>
      <c r="BH209" s="36">
        <v>4388000000</v>
      </c>
      <c r="BI209" s="37"/>
      <c r="BJ209" s="37"/>
      <c r="BK209" s="38"/>
      <c r="BM209" s="54"/>
      <c r="BN209" s="54"/>
      <c r="BO209" s="54"/>
      <c r="BP209" s="54"/>
      <c r="BQ209" s="54"/>
      <c r="BR209" s="55">
        <v>8646000000</v>
      </c>
      <c r="BS209" s="36">
        <v>11986000000</v>
      </c>
      <c r="BT209" s="37"/>
      <c r="BU209" s="38"/>
      <c r="BV209" s="36">
        <v>5121000000</v>
      </c>
      <c r="BW209" s="37"/>
      <c r="BX209" s="37">
        <v>1848000000</v>
      </c>
      <c r="BY209" s="37">
        <v>1578000000</v>
      </c>
      <c r="BZ209" s="37">
        <v>270000000</v>
      </c>
      <c r="CA209" s="37"/>
      <c r="CB209" s="37"/>
      <c r="CC209" s="37">
        <v>2633000000</v>
      </c>
      <c r="CD209" s="37"/>
      <c r="CE209" s="37"/>
      <c r="CF209" s="38">
        <v>640000000</v>
      </c>
      <c r="CG209" s="55">
        <v>17107000000</v>
      </c>
      <c r="CH209" s="57">
        <v>25753000000</v>
      </c>
      <c r="CJ209" s="36">
        <v>6746000000</v>
      </c>
      <c r="CK209" s="37">
        <v>449000000</v>
      </c>
      <c r="CL209" s="37">
        <v>6297000000</v>
      </c>
      <c r="CM209" s="38"/>
      <c r="CN209" s="54">
        <v>-2702000000</v>
      </c>
      <c r="CO209" s="54">
        <v>8408000000</v>
      </c>
      <c r="CP209" s="54">
        <v>-4739000000</v>
      </c>
      <c r="CQ209" s="58">
        <v>7713000000</v>
      </c>
      <c r="CR209" s="37">
        <v>5000000</v>
      </c>
      <c r="CS209" s="56">
        <v>7718000000</v>
      </c>
      <c r="CT209" s="55">
        <v>33471000000</v>
      </c>
    </row>
    <row r="210" spans="1:98" x14ac:dyDescent="0.2">
      <c r="A210" s="52" t="s">
        <v>664</v>
      </c>
      <c r="B210" s="52" t="s">
        <v>665</v>
      </c>
      <c r="C210" s="52" t="str">
        <f>VLOOKUP(A210,'[1]S&amp;P 500 Wikipedia'!A:D,3,FALSE)</f>
        <v>Communication Services</v>
      </c>
      <c r="D210" s="52">
        <v>378168</v>
      </c>
      <c r="E210" s="52" t="s">
        <v>16</v>
      </c>
      <c r="F210" s="52">
        <v>2019</v>
      </c>
      <c r="G210" s="52" t="s">
        <v>17</v>
      </c>
      <c r="H210" s="53">
        <v>43830</v>
      </c>
      <c r="I210" s="53">
        <v>43882</v>
      </c>
      <c r="J210" s="53">
        <v>43882</v>
      </c>
      <c r="K210" s="54">
        <v>387000000</v>
      </c>
      <c r="L210" s="54">
        <v>397300000</v>
      </c>
      <c r="M210" s="52" t="s">
        <v>666</v>
      </c>
      <c r="N210" s="36">
        <v>1192200000</v>
      </c>
      <c r="O210" s="37">
        <v>1192200000</v>
      </c>
      <c r="P210" s="38"/>
      <c r="Q210" s="36">
        <v>5209200000</v>
      </c>
      <c r="R210" s="37">
        <v>5209200000</v>
      </c>
      <c r="S210" s="38"/>
      <c r="V210" s="37"/>
      <c r="W210" s="37"/>
      <c r="X210" s="37"/>
      <c r="Y210" s="38"/>
      <c r="Z210" s="36">
        <v>2369300000</v>
      </c>
      <c r="AC210" s="55">
        <v>22800000</v>
      </c>
      <c r="AG210" s="56">
        <v>2346500000</v>
      </c>
      <c r="AH210" s="55">
        <v>8770700000</v>
      </c>
      <c r="AI210" s="36">
        <v>778100000</v>
      </c>
      <c r="AJ210" s="37"/>
      <c r="AK210" s="38"/>
      <c r="AM210" s="37"/>
      <c r="AN210" s="37"/>
      <c r="AO210" s="38"/>
      <c r="AP210" s="49">
        <v>8203100000</v>
      </c>
      <c r="AQ210" s="54"/>
      <c r="AR210" s="54">
        <v>4894400000</v>
      </c>
      <c r="AS210" s="54">
        <v>1014300000</v>
      </c>
      <c r="AT210" s="54"/>
      <c r="AU210" s="54">
        <v>252100000</v>
      </c>
      <c r="AV210" s="54"/>
      <c r="AW210" s="54"/>
      <c r="AX210" s="54"/>
      <c r="AY210" s="54"/>
      <c r="AZ210" s="54">
        <v>2042300000</v>
      </c>
      <c r="BA210" s="55">
        <v>8981200000</v>
      </c>
      <c r="BB210" s="55">
        <v>17751900000</v>
      </c>
      <c r="BC210" s="49">
        <v>7948200000</v>
      </c>
      <c r="BD210" s="54">
        <v>7205400000</v>
      </c>
      <c r="BE210" s="54"/>
      <c r="BF210" s="54"/>
      <c r="BG210" s="54">
        <v>742800000</v>
      </c>
      <c r="BH210" s="36">
        <v>554400000</v>
      </c>
      <c r="BI210" s="37"/>
      <c r="BJ210" s="37"/>
      <c r="BK210" s="38"/>
      <c r="BL210" s="49">
        <v>917800000</v>
      </c>
      <c r="BM210" s="54"/>
      <c r="BN210" s="54"/>
      <c r="BO210" s="54"/>
      <c r="BP210" s="54"/>
      <c r="BQ210" s="54">
        <v>917800000</v>
      </c>
      <c r="BR210" s="55">
        <v>9420400000</v>
      </c>
      <c r="BS210" s="36">
        <v>2771900000</v>
      </c>
      <c r="BT210" s="37"/>
      <c r="BU210" s="38"/>
      <c r="BV210" s="36">
        <v>2569300000</v>
      </c>
      <c r="BW210" s="37"/>
      <c r="BX210" s="37"/>
      <c r="BY210" s="37"/>
      <c r="BZ210" s="37"/>
      <c r="CA210" s="37">
        <v>425000000</v>
      </c>
      <c r="CB210" s="37"/>
      <c r="CC210" s="37"/>
      <c r="CD210" s="37"/>
      <c r="CE210" s="37"/>
      <c r="CF210" s="38">
        <v>2144300000</v>
      </c>
      <c r="CG210" s="55">
        <v>5341200000</v>
      </c>
      <c r="CH210" s="57">
        <v>14761600000</v>
      </c>
      <c r="CJ210" s="36">
        <v>1016000000</v>
      </c>
      <c r="CK210" s="37"/>
      <c r="CL210" s="37"/>
      <c r="CM210" s="38"/>
      <c r="CN210" s="54"/>
      <c r="CO210" s="54">
        <v>2689900000</v>
      </c>
      <c r="CP210" s="54">
        <v>-930000000</v>
      </c>
      <c r="CQ210" s="58">
        <v>2775900000</v>
      </c>
      <c r="CR210" s="37">
        <v>214400000</v>
      </c>
      <c r="CS210" s="56">
        <v>2990300000</v>
      </c>
      <c r="CT210" s="55">
        <v>17751900000</v>
      </c>
    </row>
    <row r="211" spans="1:98" x14ac:dyDescent="0.2">
      <c r="A211" s="52" t="s">
        <v>676</v>
      </c>
      <c r="B211" s="52" t="s">
        <v>677</v>
      </c>
      <c r="C211" s="52" t="str">
        <f>VLOOKUP(A211,'[1]S&amp;P 500 Wikipedia'!A:D,3,FALSE)</f>
        <v>Information Technology</v>
      </c>
      <c r="D211" s="52">
        <v>570971</v>
      </c>
      <c r="E211" s="52" t="s">
        <v>16</v>
      </c>
      <c r="F211" s="52">
        <v>2019</v>
      </c>
      <c r="G211" s="52" t="s">
        <v>17</v>
      </c>
      <c r="H211" s="53">
        <v>43830</v>
      </c>
      <c r="I211" s="53">
        <v>43885</v>
      </c>
      <c r="J211" s="53">
        <v>43885</v>
      </c>
      <c r="K211" s="54">
        <v>53273000</v>
      </c>
      <c r="L211" s="54">
        <v>54012000</v>
      </c>
      <c r="M211" s="52" t="s">
        <v>678</v>
      </c>
      <c r="N211" s="36">
        <v>1182616000</v>
      </c>
      <c r="O211" s="37">
        <v>680070000</v>
      </c>
      <c r="P211" s="38">
        <v>502546000</v>
      </c>
      <c r="Q211" s="36">
        <v>238479000</v>
      </c>
      <c r="R211" s="37">
        <v>238479000</v>
      </c>
      <c r="S211" s="38"/>
      <c r="U211" s="36">
        <v>380790000</v>
      </c>
      <c r="V211" s="37"/>
      <c r="W211" s="37"/>
      <c r="X211" s="37"/>
      <c r="Y211" s="38"/>
      <c r="Z211" s="36">
        <v>94749000</v>
      </c>
      <c r="AA211" s="55">
        <v>55876000</v>
      </c>
      <c r="AE211" s="55">
        <v>38873000</v>
      </c>
      <c r="AH211" s="55">
        <v>1896634000</v>
      </c>
      <c r="AI211" s="36">
        <v>600852000</v>
      </c>
      <c r="AJ211" s="37"/>
      <c r="AK211" s="38"/>
      <c r="AM211" s="37"/>
      <c r="AN211" s="37"/>
      <c r="AO211" s="38"/>
      <c r="AP211" s="49">
        <v>232950000</v>
      </c>
      <c r="AQ211" s="54">
        <v>74271000</v>
      </c>
      <c r="AR211" s="54">
        <v>82092000</v>
      </c>
      <c r="AS211" s="54"/>
      <c r="AT211" s="54"/>
      <c r="AU211" s="54">
        <v>31395000</v>
      </c>
      <c r="AV211" s="54"/>
      <c r="AW211" s="54"/>
      <c r="AX211" s="54"/>
      <c r="AY211" s="54"/>
      <c r="AZ211" s="54">
        <v>45192000</v>
      </c>
      <c r="BA211" s="55">
        <v>833802000</v>
      </c>
      <c r="BB211" s="55">
        <v>2730436000</v>
      </c>
      <c r="BC211" s="49">
        <v>188164000</v>
      </c>
      <c r="BD211" s="54">
        <v>27329000</v>
      </c>
      <c r="BE211" s="54">
        <v>11053000</v>
      </c>
      <c r="BF211" s="54"/>
      <c r="BG211" s="54">
        <v>149782000</v>
      </c>
      <c r="BH211" s="36">
        <v>3740000</v>
      </c>
      <c r="BI211" s="37"/>
      <c r="BJ211" s="37"/>
      <c r="BK211" s="38"/>
      <c r="BM211" s="54"/>
      <c r="BN211" s="54"/>
      <c r="BO211" s="54"/>
      <c r="BP211" s="54"/>
      <c r="BQ211" s="54"/>
      <c r="BR211" s="55">
        <v>191904000</v>
      </c>
      <c r="BS211" s="36">
        <v>37968000</v>
      </c>
      <c r="BT211" s="37"/>
      <c r="BU211" s="38"/>
      <c r="BV211" s="36">
        <v>98121000</v>
      </c>
      <c r="BW211" s="37"/>
      <c r="BX211" s="37"/>
      <c r="BY211" s="37"/>
      <c r="BZ211" s="37"/>
      <c r="CA211" s="37"/>
      <c r="CB211" s="37"/>
      <c r="CC211" s="37">
        <v>98121000</v>
      </c>
      <c r="CD211" s="37"/>
      <c r="CE211" s="37"/>
      <c r="CF211" s="38">
        <v>0</v>
      </c>
      <c r="CG211" s="55">
        <v>136089000</v>
      </c>
      <c r="CH211" s="57">
        <v>327993000</v>
      </c>
      <c r="CJ211" s="36">
        <v>785641000</v>
      </c>
      <c r="CK211" s="37"/>
      <c r="CL211" s="37"/>
      <c r="CM211" s="38"/>
      <c r="CN211" s="54">
        <v>-265730000</v>
      </c>
      <c r="CO211" s="54">
        <v>2028734000</v>
      </c>
      <c r="CP211" s="54">
        <v>-146919000</v>
      </c>
      <c r="CQ211" s="58">
        <v>2401726000</v>
      </c>
      <c r="CR211" s="37">
        <v>717000</v>
      </c>
      <c r="CS211" s="56">
        <v>2402443000</v>
      </c>
      <c r="CT211" s="55">
        <v>2730436000</v>
      </c>
    </row>
    <row r="212" spans="1:98" x14ac:dyDescent="0.2">
      <c r="A212" s="52" t="s">
        <v>679</v>
      </c>
      <c r="B212" s="52" t="s">
        <v>680</v>
      </c>
      <c r="C212" s="52" t="str">
        <f>VLOOKUP(A212,'[1]S&amp;P 500 Wikipedia'!A:D,3,FALSE)</f>
        <v>Health Care</v>
      </c>
      <c r="D212" s="52">
        <v>744724</v>
      </c>
      <c r="E212" s="52" t="s">
        <v>16</v>
      </c>
      <c r="F212" s="52">
        <v>2019</v>
      </c>
      <c r="G212" s="52" t="s">
        <v>17</v>
      </c>
      <c r="H212" s="53">
        <v>43830</v>
      </c>
      <c r="I212" s="53">
        <v>43879</v>
      </c>
      <c r="J212" s="53">
        <v>43879</v>
      </c>
      <c r="K212" s="54">
        <v>192700000</v>
      </c>
      <c r="L212" s="54">
        <v>197100000</v>
      </c>
      <c r="M212" s="52" t="s">
        <v>681</v>
      </c>
      <c r="N212" s="36">
        <v>899000000</v>
      </c>
      <c r="O212" s="37">
        <v>837000000</v>
      </c>
      <c r="P212" s="38">
        <v>62000000</v>
      </c>
      <c r="Q212" s="36">
        <v>2582000000</v>
      </c>
      <c r="R212" s="37">
        <v>2582000000</v>
      </c>
      <c r="S212" s="38"/>
      <c r="V212" s="37"/>
      <c r="W212" s="37"/>
      <c r="X212" s="37"/>
      <c r="Y212" s="38"/>
      <c r="Z212" s="36">
        <v>645000000</v>
      </c>
      <c r="AA212" s="55">
        <v>138000000</v>
      </c>
      <c r="AE212" s="55">
        <v>56000000</v>
      </c>
      <c r="AG212" s="56">
        <v>451000000</v>
      </c>
      <c r="AH212" s="55">
        <v>4126000000</v>
      </c>
      <c r="AI212" s="36">
        <v>458000000</v>
      </c>
      <c r="AJ212" s="37"/>
      <c r="AK212" s="38"/>
      <c r="AL212" s="36">
        <v>152000000</v>
      </c>
      <c r="AM212" s="37"/>
      <c r="AN212" s="37"/>
      <c r="AO212" s="38"/>
      <c r="AP212" s="49">
        <v>18515000000</v>
      </c>
      <c r="AQ212" s="54"/>
      <c r="AR212" s="54">
        <v>12159000000</v>
      </c>
      <c r="AS212" s="54">
        <v>5514000000</v>
      </c>
      <c r="AT212" s="54"/>
      <c r="AU212" s="54">
        <v>119000000</v>
      </c>
      <c r="AV212" s="54"/>
      <c r="AW212" s="54"/>
      <c r="AX212" s="54"/>
      <c r="AY212" s="54"/>
      <c r="AZ212" s="54">
        <v>723000000</v>
      </c>
      <c r="BA212" s="55">
        <v>19125000000</v>
      </c>
      <c r="BB212" s="55">
        <v>23251000000</v>
      </c>
      <c r="BC212" s="49">
        <v>2620000000</v>
      </c>
      <c r="BD212" s="54">
        <v>2512000000</v>
      </c>
      <c r="BE212" s="54">
        <v>108000000</v>
      </c>
      <c r="BF212" s="54"/>
      <c r="BG212" s="54"/>
      <c r="BH212" s="36">
        <v>100000000</v>
      </c>
      <c r="BI212" s="37"/>
      <c r="BJ212" s="37"/>
      <c r="BK212" s="38"/>
      <c r="BL212" s="49">
        <v>1225000000</v>
      </c>
      <c r="BM212" s="54">
        <v>1014000000</v>
      </c>
      <c r="BN212" s="54"/>
      <c r="BO212" s="54"/>
      <c r="BP212" s="54"/>
      <c r="BQ212" s="54">
        <v>211000000</v>
      </c>
      <c r="BR212" s="55">
        <v>3945000000</v>
      </c>
      <c r="BS212" s="36">
        <v>11545000000</v>
      </c>
      <c r="BT212" s="37"/>
      <c r="BU212" s="38"/>
      <c r="BV212" s="36">
        <v>1498000000</v>
      </c>
      <c r="BW212" s="37"/>
      <c r="BX212" s="37"/>
      <c r="BY212" s="37"/>
      <c r="BZ212" s="37"/>
      <c r="CA212" s="37"/>
      <c r="CB212" s="37"/>
      <c r="CC212" s="37">
        <v>646000000</v>
      </c>
      <c r="CD212" s="37"/>
      <c r="CE212" s="37"/>
      <c r="CF212" s="38">
        <v>852000000</v>
      </c>
      <c r="CG212" s="55">
        <v>13043000000</v>
      </c>
      <c r="CH212" s="57">
        <v>16988000000</v>
      </c>
      <c r="CJ212" s="36">
        <v>11049000000</v>
      </c>
      <c r="CK212" s="37"/>
      <c r="CL212" s="37"/>
      <c r="CM212" s="38"/>
      <c r="CN212" s="54">
        <v>-5733000000</v>
      </c>
      <c r="CO212" s="54">
        <v>998000000</v>
      </c>
      <c r="CP212" s="54">
        <v>-311000000</v>
      </c>
      <c r="CQ212" s="58">
        <v>6003000000</v>
      </c>
      <c r="CR212" s="37">
        <v>260000000</v>
      </c>
      <c r="CS212" s="56">
        <v>6263000000</v>
      </c>
      <c r="CT212" s="55">
        <v>23251000000</v>
      </c>
    </row>
    <row r="213" spans="1:98" x14ac:dyDescent="0.2">
      <c r="A213" s="52" t="s">
        <v>646</v>
      </c>
      <c r="B213" s="52" t="s">
        <v>647</v>
      </c>
      <c r="C213" s="52" t="str">
        <f>VLOOKUP(A213,'[1]S&amp;P 500 Wikipedia'!A:D,3,FALSE)</f>
        <v>Industrials</v>
      </c>
      <c r="D213" s="52">
        <v>378166</v>
      </c>
      <c r="E213" s="52" t="s">
        <v>16</v>
      </c>
      <c r="F213" s="52">
        <v>2019</v>
      </c>
      <c r="G213" s="52" t="s">
        <v>17</v>
      </c>
      <c r="H213" s="53">
        <v>43830</v>
      </c>
      <c r="I213" s="53">
        <v>43879</v>
      </c>
      <c r="J213" s="53">
        <v>43879</v>
      </c>
      <c r="K213" s="54">
        <v>240100000</v>
      </c>
      <c r="L213" s="54">
        <v>242900000</v>
      </c>
      <c r="M213" s="52" t="s">
        <v>648</v>
      </c>
      <c r="N213" s="36">
        <v>1303600000</v>
      </c>
      <c r="O213" s="37">
        <v>1303600000</v>
      </c>
      <c r="P213" s="38"/>
      <c r="Q213" s="36">
        <v>2798100000</v>
      </c>
      <c r="R213" s="37"/>
      <c r="S213" s="38"/>
      <c r="U213" s="36">
        <v>1712200000</v>
      </c>
      <c r="V213" s="37"/>
      <c r="W213" s="37"/>
      <c r="X213" s="37"/>
      <c r="Y213" s="38"/>
      <c r="Z213" s="36">
        <v>403300000</v>
      </c>
      <c r="AG213" s="56">
        <v>403300000</v>
      </c>
      <c r="AH213" s="55">
        <v>6217200000</v>
      </c>
      <c r="AI213" s="36">
        <v>1806200000</v>
      </c>
      <c r="AJ213" s="37"/>
      <c r="AK213" s="38"/>
      <c r="AM213" s="37"/>
      <c r="AN213" s="37"/>
      <c r="AO213" s="38"/>
      <c r="AP213" s="49">
        <v>12468900000</v>
      </c>
      <c r="AQ213" s="54">
        <v>4148800000</v>
      </c>
      <c r="AR213" s="54">
        <v>6783100000</v>
      </c>
      <c r="AS213" s="54"/>
      <c r="AT213" s="54"/>
      <c r="AU213" s="54"/>
      <c r="AV213" s="54"/>
      <c r="AW213" s="54"/>
      <c r="AX213" s="54"/>
      <c r="AY213" s="54"/>
      <c r="AZ213" s="54">
        <v>1537000000</v>
      </c>
      <c r="BA213" s="55">
        <v>14275100000</v>
      </c>
      <c r="BB213" s="55">
        <v>20492300000</v>
      </c>
      <c r="BC213" s="49">
        <v>4211400000</v>
      </c>
      <c r="BD213" s="54">
        <v>1809200000</v>
      </c>
      <c r="BE213" s="54"/>
      <c r="BF213" s="54"/>
      <c r="BG213" s="54">
        <v>2402200000</v>
      </c>
      <c r="BH213" s="36">
        <v>650500000</v>
      </c>
      <c r="BI213" s="37"/>
      <c r="BJ213" s="37"/>
      <c r="BK213" s="38"/>
      <c r="BM213" s="54"/>
      <c r="BN213" s="54"/>
      <c r="BO213" s="54"/>
      <c r="BP213" s="54"/>
      <c r="BQ213" s="54"/>
      <c r="BR213" s="55">
        <v>4861900000</v>
      </c>
      <c r="BS213" s="36">
        <v>4922900000</v>
      </c>
      <c r="BT213" s="37"/>
      <c r="BU213" s="38"/>
      <c r="BV213" s="36">
        <v>3395100000</v>
      </c>
      <c r="BW213" s="37"/>
      <c r="BX213" s="37">
        <v>1221900000</v>
      </c>
      <c r="BY213" s="37"/>
      <c r="BZ213" s="37"/>
      <c r="CA213" s="37"/>
      <c r="CB213" s="37"/>
      <c r="CC213" s="37">
        <v>682000000</v>
      </c>
      <c r="CD213" s="37"/>
      <c r="CE213" s="37"/>
      <c r="CF213" s="38">
        <v>1491200000</v>
      </c>
      <c r="CG213" s="55">
        <v>8318000000</v>
      </c>
      <c r="CH213" s="57">
        <v>13179900000</v>
      </c>
      <c r="CJ213" s="36">
        <v>262800000</v>
      </c>
      <c r="CK213" s="37"/>
      <c r="CL213" s="37"/>
      <c r="CM213" s="38"/>
      <c r="CN213" s="54">
        <v>-1719400000</v>
      </c>
      <c r="CO213" s="54">
        <v>9730800000</v>
      </c>
      <c r="CP213" s="54">
        <v>-1006600000</v>
      </c>
      <c r="CQ213" s="58">
        <v>7267600000</v>
      </c>
      <c r="CR213" s="37">
        <v>44800000</v>
      </c>
      <c r="CS213" s="56">
        <v>7312400000</v>
      </c>
      <c r="CT213" s="55">
        <v>20492300000</v>
      </c>
    </row>
    <row r="214" spans="1:98" x14ac:dyDescent="0.2">
      <c r="A214" s="52" t="s">
        <v>682</v>
      </c>
      <c r="B214" s="52" t="s">
        <v>683</v>
      </c>
      <c r="C214" s="52" t="str">
        <f>VLOOKUP(A214,'[1]S&amp;P 500 Wikipedia'!A:D,3,FALSE)</f>
        <v>Real Estate</v>
      </c>
      <c r="D214" s="52">
        <v>378171</v>
      </c>
      <c r="E214" s="52" t="s">
        <v>16</v>
      </c>
      <c r="F214" s="52">
        <v>2019</v>
      </c>
      <c r="G214" s="52" t="s">
        <v>17</v>
      </c>
      <c r="H214" s="53">
        <v>43830</v>
      </c>
      <c r="I214" s="53">
        <v>43874</v>
      </c>
      <c r="J214" s="53">
        <v>43874</v>
      </c>
      <c r="K214" s="54">
        <v>287279000</v>
      </c>
      <c r="L214" s="54">
        <v>288084000</v>
      </c>
      <c r="M214" s="52" t="s">
        <v>684</v>
      </c>
      <c r="N214" s="36">
        <v>193555000</v>
      </c>
      <c r="O214" s="37">
        <v>193555000</v>
      </c>
      <c r="P214" s="38"/>
      <c r="Q214" s="36">
        <v>850701000</v>
      </c>
      <c r="R214" s="37">
        <v>850701000</v>
      </c>
      <c r="S214" s="38"/>
      <c r="V214" s="37"/>
      <c r="W214" s="37"/>
      <c r="X214" s="37"/>
      <c r="Y214" s="38"/>
      <c r="Z214" s="36">
        <v>192083000</v>
      </c>
      <c r="AA214" s="55">
        <v>192083000</v>
      </c>
      <c r="AH214" s="55">
        <v>1236339000</v>
      </c>
      <c r="AI214" s="36">
        <v>4623037000</v>
      </c>
      <c r="AJ214" s="37">
        <v>8048906000</v>
      </c>
      <c r="AK214" s="38">
        <v>-3425869000</v>
      </c>
      <c r="AM214" s="37"/>
      <c r="AN214" s="37"/>
      <c r="AO214" s="38"/>
      <c r="AP214" s="49">
        <v>7957440000</v>
      </c>
      <c r="AQ214" s="54">
        <v>1393183000</v>
      </c>
      <c r="AR214" s="54">
        <v>4485209000</v>
      </c>
      <c r="AS214" s="54"/>
      <c r="AT214" s="54"/>
      <c r="AU214" s="54"/>
      <c r="AV214" s="54"/>
      <c r="AW214" s="54"/>
      <c r="AX214" s="54"/>
      <c r="AY214" s="54"/>
      <c r="AZ214" s="54">
        <v>2079048000</v>
      </c>
      <c r="BA214" s="55">
        <v>12580477000</v>
      </c>
      <c r="BB214" s="55">
        <v>13816816000</v>
      </c>
      <c r="BC214" s="49">
        <v>1286460000</v>
      </c>
      <c r="BD214" s="54">
        <v>324708000</v>
      </c>
      <c r="BE214" s="54"/>
      <c r="BF214" s="54"/>
      <c r="BG214" s="54">
        <v>961752000</v>
      </c>
      <c r="BH214" s="36">
        <v>389013000</v>
      </c>
      <c r="BI214" s="37"/>
      <c r="BJ214" s="37"/>
      <c r="BK214" s="38"/>
      <c r="BL214" s="49">
        <v>274036000</v>
      </c>
      <c r="BM214" s="54">
        <v>274036000</v>
      </c>
      <c r="BN214" s="54"/>
      <c r="BO214" s="54"/>
      <c r="BP214" s="54"/>
      <c r="BQ214" s="54"/>
      <c r="BR214" s="55">
        <v>1949509000</v>
      </c>
      <c r="BS214" s="36">
        <v>8275566000</v>
      </c>
      <c r="BT214" s="37"/>
      <c r="BU214" s="38"/>
      <c r="BV214" s="36">
        <v>2059832000</v>
      </c>
      <c r="BW214" s="37">
        <v>0</v>
      </c>
      <c r="BX214" s="37"/>
      <c r="BY214" s="37"/>
      <c r="BZ214" s="37"/>
      <c r="CA214" s="37"/>
      <c r="CB214" s="37"/>
      <c r="CC214" s="37">
        <v>188128000</v>
      </c>
      <c r="CD214" s="37"/>
      <c r="CE214" s="37"/>
      <c r="CF214" s="38">
        <v>1871704000</v>
      </c>
      <c r="CG214" s="55">
        <v>10335398000</v>
      </c>
      <c r="CH214" s="57">
        <v>12284907000</v>
      </c>
      <c r="CI214" s="49">
        <v>0</v>
      </c>
      <c r="CJ214" s="36">
        <v>4301439000</v>
      </c>
      <c r="CK214" s="37">
        <v>2873000</v>
      </c>
      <c r="CL214" s="37">
        <v>4298566000</v>
      </c>
      <c r="CM214" s="38"/>
      <c r="CN214" s="54"/>
      <c r="CO214" s="54"/>
      <c r="CP214" s="54">
        <v>-2837477000</v>
      </c>
      <c r="CQ214" s="58">
        <v>1463962000</v>
      </c>
      <c r="CR214" s="37">
        <v>67947000</v>
      </c>
      <c r="CS214" s="56">
        <v>1531909000</v>
      </c>
      <c r="CT214" s="55">
        <v>13816816000</v>
      </c>
    </row>
    <row r="215" spans="1:98" x14ac:dyDescent="0.2">
      <c r="A215" s="52" t="s">
        <v>670</v>
      </c>
      <c r="B215" s="52" t="s">
        <v>671</v>
      </c>
      <c r="C215" s="52" t="str">
        <f>VLOOKUP(A215,'[1]S&amp;P 500 Wikipedia'!A:D,3,FALSE)</f>
        <v>Health Care</v>
      </c>
      <c r="D215" s="52">
        <v>103498</v>
      </c>
      <c r="E215" s="52" t="s">
        <v>16</v>
      </c>
      <c r="F215" s="52">
        <v>2019</v>
      </c>
      <c r="G215" s="52" t="s">
        <v>17</v>
      </c>
      <c r="H215" s="53">
        <v>43830</v>
      </c>
      <c r="I215" s="53">
        <v>43868</v>
      </c>
      <c r="J215" s="53">
        <v>43868</v>
      </c>
      <c r="K215" s="54">
        <v>115800000</v>
      </c>
      <c r="L215" s="54">
        <v>119800000</v>
      </c>
      <c r="M215" s="52" t="s">
        <v>672</v>
      </c>
      <c r="N215" s="36">
        <v>3221700000</v>
      </c>
      <c r="O215" s="37">
        <v>1167600000</v>
      </c>
      <c r="P215" s="38">
        <v>2054100000</v>
      </c>
      <c r="Q215" s="36">
        <v>645200000</v>
      </c>
      <c r="R215" s="37">
        <v>645200000</v>
      </c>
      <c r="S215" s="38"/>
      <c r="U215" s="36">
        <v>595500000</v>
      </c>
      <c r="V215" s="37"/>
      <c r="W215" s="37"/>
      <c r="X215" s="37"/>
      <c r="Y215" s="38"/>
      <c r="Z215" s="36">
        <v>200200000</v>
      </c>
      <c r="AA215" s="55">
        <v>200200000</v>
      </c>
      <c r="AH215" s="55">
        <v>4662600000</v>
      </c>
      <c r="AI215" s="36">
        <v>1272900000</v>
      </c>
      <c r="AJ215" s="37"/>
      <c r="AK215" s="38"/>
      <c r="AL215" s="36">
        <v>2623500000</v>
      </c>
      <c r="AM215" s="37"/>
      <c r="AN215" s="37"/>
      <c r="AO215" s="38"/>
      <c r="AP215" s="49">
        <v>1174200000</v>
      </c>
      <c r="AQ215" s="54">
        <v>441400000</v>
      </c>
      <c r="AR215" s="54">
        <v>307200000</v>
      </c>
      <c r="AS215" s="54"/>
      <c r="AT215" s="54"/>
      <c r="AU215" s="54">
        <v>425600000</v>
      </c>
      <c r="AV215" s="54"/>
      <c r="AW215" s="54"/>
      <c r="AX215" s="54"/>
      <c r="AY215" s="54"/>
      <c r="AZ215" s="54"/>
      <c r="BA215" s="55">
        <v>5070600000</v>
      </c>
      <c r="BB215" s="55">
        <v>9733200000</v>
      </c>
      <c r="BC215" s="49">
        <v>692400000</v>
      </c>
      <c r="BD215" s="54">
        <v>123500000</v>
      </c>
      <c r="BE215" s="54"/>
      <c r="BF215" s="54"/>
      <c r="BG215" s="54">
        <v>568900000</v>
      </c>
      <c r="BI215" s="37"/>
      <c r="BJ215" s="37"/>
      <c r="BK215" s="38"/>
      <c r="BL215" s="49">
        <v>337800000</v>
      </c>
      <c r="BM215" s="54">
        <v>337800000</v>
      </c>
      <c r="BN215" s="54"/>
      <c r="BO215" s="54"/>
      <c r="BP215" s="54"/>
      <c r="BQ215" s="54"/>
      <c r="BR215" s="55">
        <v>1030200000</v>
      </c>
      <c r="BT215" s="37"/>
      <c r="BU215" s="38"/>
      <c r="BV215" s="36">
        <v>418300000</v>
      </c>
      <c r="BW215" s="37"/>
      <c r="BX215" s="37"/>
      <c r="BY215" s="37"/>
      <c r="BZ215" s="37"/>
      <c r="CA215" s="37"/>
      <c r="CB215" s="37"/>
      <c r="CC215" s="37"/>
      <c r="CD215" s="37"/>
      <c r="CE215" s="37"/>
      <c r="CF215" s="38">
        <v>418300000</v>
      </c>
      <c r="CG215" s="55">
        <v>418300000</v>
      </c>
      <c r="CH215" s="57">
        <v>1448500000</v>
      </c>
      <c r="CI215" s="49">
        <v>0</v>
      </c>
      <c r="CJ215" s="36">
        <v>5756900000</v>
      </c>
      <c r="CK215" s="37"/>
      <c r="CL215" s="37"/>
      <c r="CM215" s="38"/>
      <c r="CN215" s="54"/>
      <c r="CO215" s="54">
        <v>2494500000</v>
      </c>
      <c r="CP215" s="54">
        <v>12400000</v>
      </c>
      <c r="CQ215" s="58">
        <v>8263800000</v>
      </c>
      <c r="CR215" s="37">
        <v>20900000</v>
      </c>
      <c r="CS215" s="56">
        <v>8284700000</v>
      </c>
      <c r="CT215" s="55">
        <v>9733200000</v>
      </c>
    </row>
    <row r="216" spans="1:98" x14ac:dyDescent="0.2">
      <c r="A216" s="52" t="s">
        <v>547</v>
      </c>
      <c r="B216" s="52" t="s">
        <v>548</v>
      </c>
      <c r="C216" s="52" t="str">
        <f>VLOOKUP(A216,'[1]S&amp;P 500 Wikipedia'!A:D,3,FALSE)</f>
        <v>Information Technology</v>
      </c>
      <c r="D216" s="52">
        <v>447532</v>
      </c>
      <c r="E216" s="52" t="s">
        <v>16</v>
      </c>
      <c r="F216" s="52">
        <v>2019</v>
      </c>
      <c r="G216" s="52" t="s">
        <v>17</v>
      </c>
      <c r="H216" s="53">
        <v>43830</v>
      </c>
      <c r="I216" s="53">
        <v>43880</v>
      </c>
      <c r="J216" s="53">
        <v>43880</v>
      </c>
      <c r="K216" s="54">
        <v>89428000</v>
      </c>
      <c r="L216" s="54">
        <v>90805000</v>
      </c>
      <c r="M216" s="52" t="s">
        <v>549</v>
      </c>
      <c r="N216" s="36">
        <v>280836000</v>
      </c>
      <c r="O216" s="37">
        <v>280836000</v>
      </c>
      <c r="P216" s="38"/>
      <c r="Q216" s="36">
        <v>1326012000</v>
      </c>
      <c r="R216" s="37">
        <v>1326012000</v>
      </c>
      <c r="S216" s="38"/>
      <c r="V216" s="37"/>
      <c r="W216" s="37"/>
      <c r="X216" s="37"/>
      <c r="Y216" s="38"/>
      <c r="Z216" s="36">
        <v>411893000</v>
      </c>
      <c r="AA216" s="55">
        <v>146026000</v>
      </c>
      <c r="AG216" s="56">
        <v>265867000</v>
      </c>
      <c r="AH216" s="55">
        <v>2018741000</v>
      </c>
      <c r="AI216" s="36">
        <v>344579000</v>
      </c>
      <c r="AJ216" s="37"/>
      <c r="AK216" s="38"/>
      <c r="AM216" s="37"/>
      <c r="AN216" s="37"/>
      <c r="AO216" s="38"/>
      <c r="AP216" s="49">
        <v>4787974000</v>
      </c>
      <c r="AQ216" s="54">
        <v>925087000</v>
      </c>
      <c r="AR216" s="54">
        <v>2937726000</v>
      </c>
      <c r="AS216" s="54"/>
      <c r="AT216" s="54"/>
      <c r="AU216" s="54"/>
      <c r="AV216" s="54"/>
      <c r="AW216" s="54"/>
      <c r="AX216" s="54"/>
      <c r="AY216" s="54"/>
      <c r="AZ216" s="54">
        <v>925161000</v>
      </c>
      <c r="BA216" s="55">
        <v>5132553000</v>
      </c>
      <c r="BB216" s="55">
        <v>7151294000</v>
      </c>
      <c r="BC216" s="49">
        <v>788796000</v>
      </c>
      <c r="BD216" s="54"/>
      <c r="BE216" s="54"/>
      <c r="BF216" s="54"/>
      <c r="BG216" s="54"/>
      <c r="BH216" s="36">
        <v>139718000</v>
      </c>
      <c r="BI216" s="37"/>
      <c r="BJ216" s="37"/>
      <c r="BK216" s="38"/>
      <c r="BL216" s="49">
        <v>1928020000</v>
      </c>
      <c r="BM216" s="54">
        <v>1928020000</v>
      </c>
      <c r="BN216" s="54"/>
      <c r="BO216" s="54"/>
      <c r="BP216" s="54"/>
      <c r="BQ216" s="54"/>
      <c r="BR216" s="55">
        <v>2856534000</v>
      </c>
      <c r="BS216" s="36">
        <v>2043888000</v>
      </c>
      <c r="BT216" s="37"/>
      <c r="BU216" s="38"/>
      <c r="BV216" s="36">
        <v>1312279000</v>
      </c>
      <c r="BW216" s="37"/>
      <c r="BX216" s="37"/>
      <c r="BY216" s="37"/>
      <c r="BZ216" s="37"/>
      <c r="CA216" s="37"/>
      <c r="CB216" s="37"/>
      <c r="CC216" s="37"/>
      <c r="CD216" s="37"/>
      <c r="CE216" s="37"/>
      <c r="CF216" s="38">
        <v>1312279000</v>
      </c>
      <c r="CG216" s="55">
        <v>3356167000</v>
      </c>
      <c r="CH216" s="57">
        <v>6212701000</v>
      </c>
      <c r="CI216" s="49">
        <v>0</v>
      </c>
      <c r="CJ216" s="36">
        <v>1899355000</v>
      </c>
      <c r="CK216" s="37"/>
      <c r="CL216" s="37"/>
      <c r="CM216" s="38"/>
      <c r="CN216" s="54">
        <v>-2871546000</v>
      </c>
      <c r="CO216" s="54">
        <v>1988722000</v>
      </c>
      <c r="CP216" s="54">
        <v>-77938000</v>
      </c>
      <c r="CQ216" s="58">
        <v>938593000</v>
      </c>
      <c r="CR216" s="37"/>
      <c r="CS216" s="56">
        <v>938593000</v>
      </c>
      <c r="CT216" s="55">
        <v>7151294000</v>
      </c>
    </row>
    <row r="217" spans="1:98" x14ac:dyDescent="0.2">
      <c r="A217" s="52" t="s">
        <v>637</v>
      </c>
      <c r="B217" s="52" t="s">
        <v>638</v>
      </c>
      <c r="C217" s="52" t="str">
        <f>VLOOKUP(A217,'[1]S&amp;P 500 Wikipedia'!A:D,3,FALSE)</f>
        <v>Industrials</v>
      </c>
      <c r="D217" s="52">
        <v>378165</v>
      </c>
      <c r="E217" s="52" t="s">
        <v>16</v>
      </c>
      <c r="F217" s="52">
        <v>2019</v>
      </c>
      <c r="G217" s="52" t="s">
        <v>17</v>
      </c>
      <c r="H217" s="53">
        <v>43830</v>
      </c>
      <c r="I217" s="53">
        <v>43875</v>
      </c>
      <c r="J217" s="53">
        <v>43875</v>
      </c>
      <c r="K217" s="54">
        <v>321200000</v>
      </c>
      <c r="L217" s="54">
        <v>322200000</v>
      </c>
      <c r="M217" s="52" t="s">
        <v>639</v>
      </c>
      <c r="N217" s="36">
        <v>1981000000</v>
      </c>
      <c r="O217" s="37">
        <v>1981000000</v>
      </c>
      <c r="P217" s="38"/>
      <c r="Q217" s="36">
        <v>2461000000</v>
      </c>
      <c r="R217" s="37">
        <v>2461000000</v>
      </c>
      <c r="S217" s="38"/>
      <c r="U217" s="36">
        <v>1164000000</v>
      </c>
      <c r="V217" s="37"/>
      <c r="W217" s="37"/>
      <c r="X217" s="37"/>
      <c r="Y217" s="38"/>
      <c r="Z217" s="36">
        <v>647000000</v>
      </c>
      <c r="AA217" s="55">
        <v>296000000</v>
      </c>
      <c r="AC217" s="55">
        <v>351000000</v>
      </c>
      <c r="AH217" s="55">
        <v>6253000000</v>
      </c>
      <c r="AI217" s="36">
        <v>1729000000</v>
      </c>
      <c r="AJ217" s="37"/>
      <c r="AK217" s="38"/>
      <c r="AM217" s="37"/>
      <c r="AN217" s="37"/>
      <c r="AO217" s="38"/>
      <c r="AP217" s="49">
        <v>7086000000</v>
      </c>
      <c r="AQ217" s="54">
        <v>851000000</v>
      </c>
      <c r="AR217" s="54">
        <v>4492000000</v>
      </c>
      <c r="AS217" s="54"/>
      <c r="AT217" s="54"/>
      <c r="AU217" s="54">
        <v>516000000</v>
      </c>
      <c r="AV217" s="54"/>
      <c r="AW217" s="54"/>
      <c r="AX217" s="54"/>
      <c r="AY217" s="54"/>
      <c r="AZ217" s="54">
        <v>1227000000</v>
      </c>
      <c r="BA217" s="55">
        <v>8815000000</v>
      </c>
      <c r="BB217" s="55">
        <v>15068000000</v>
      </c>
      <c r="BC217" s="49">
        <v>2079000000</v>
      </c>
      <c r="BD217" s="54">
        <v>472000000</v>
      </c>
      <c r="BE217" s="54">
        <v>48000000</v>
      </c>
      <c r="BF217" s="54">
        <v>342000000</v>
      </c>
      <c r="BG217" s="54">
        <v>1217000000</v>
      </c>
      <c r="BH217" s="36">
        <v>4000000</v>
      </c>
      <c r="BI217" s="37"/>
      <c r="BJ217" s="37"/>
      <c r="BK217" s="38"/>
      <c r="BL217" s="49">
        <v>71000000</v>
      </c>
      <c r="BM217" s="54"/>
      <c r="BN217" s="54"/>
      <c r="BO217" s="54"/>
      <c r="BP217" s="54"/>
      <c r="BQ217" s="54">
        <v>71000000</v>
      </c>
      <c r="BR217" s="55">
        <v>2154000000</v>
      </c>
      <c r="BS217" s="36">
        <v>7754000000</v>
      </c>
      <c r="BT217" s="37"/>
      <c r="BU217" s="38"/>
      <c r="BV217" s="36">
        <v>2130000000</v>
      </c>
      <c r="BW217" s="37"/>
      <c r="BX217" s="37"/>
      <c r="BY217" s="37"/>
      <c r="BZ217" s="37"/>
      <c r="CA217" s="37"/>
      <c r="CB217" s="37"/>
      <c r="CC217" s="37">
        <v>1130000000</v>
      </c>
      <c r="CD217" s="37"/>
      <c r="CE217" s="37"/>
      <c r="CF217" s="38">
        <v>1000000000</v>
      </c>
      <c r="CG217" s="55">
        <v>9884000000</v>
      </c>
      <c r="CH217" s="57">
        <v>12038000000</v>
      </c>
      <c r="CJ217" s="36">
        <v>1310000000</v>
      </c>
      <c r="CK217" s="37">
        <v>6000000</v>
      </c>
      <c r="CL217" s="37">
        <v>1304000000</v>
      </c>
      <c r="CM217" s="38"/>
      <c r="CN217" s="54">
        <v>-18982000000</v>
      </c>
      <c r="CO217" s="54">
        <v>22403000000</v>
      </c>
      <c r="CP217" s="54">
        <v>-1705000000</v>
      </c>
      <c r="CQ217" s="58">
        <v>3026000000</v>
      </c>
      <c r="CR217" s="37">
        <v>4000000</v>
      </c>
      <c r="CS217" s="56">
        <v>3030000000</v>
      </c>
      <c r="CT217" s="55">
        <v>15068000000</v>
      </c>
    </row>
    <row r="218" spans="1:98" x14ac:dyDescent="0.2">
      <c r="A218" s="52" t="s">
        <v>673</v>
      </c>
      <c r="B218" s="52" t="s">
        <v>674</v>
      </c>
      <c r="C218" s="52" t="str">
        <f>VLOOKUP(A218,'[1]S&amp;P 500 Wikipedia'!A:D,3,FALSE)</f>
        <v>Financials</v>
      </c>
      <c r="D218" s="52">
        <v>378170</v>
      </c>
      <c r="E218" s="52" t="s">
        <v>16</v>
      </c>
      <c r="F218" s="52">
        <v>2019</v>
      </c>
      <c r="G218" s="52" t="s">
        <v>17</v>
      </c>
      <c r="H218" s="53">
        <v>43830</v>
      </c>
      <c r="I218" s="53">
        <v>43892</v>
      </c>
      <c r="J218" s="53">
        <v>43892</v>
      </c>
      <c r="K218" s="54">
        <v>455200000</v>
      </c>
      <c r="L218" s="54">
        <v>459400000</v>
      </c>
      <c r="M218" s="52" t="s">
        <v>675</v>
      </c>
      <c r="N218" s="36">
        <v>2530700000</v>
      </c>
      <c r="O218" s="37">
        <v>1701200000</v>
      </c>
      <c r="P218" s="38">
        <v>829500000</v>
      </c>
      <c r="Q218" s="36">
        <v>1028500000</v>
      </c>
      <c r="R218" s="37">
        <v>1028500000</v>
      </c>
      <c r="S218" s="38"/>
      <c r="V218" s="37"/>
      <c r="W218" s="37"/>
      <c r="X218" s="37"/>
      <c r="Y218" s="38"/>
      <c r="Z218" s="36">
        <v>10998300000</v>
      </c>
      <c r="AG218" s="56">
        <v>10998300000</v>
      </c>
      <c r="AH218" s="55">
        <v>14557500000</v>
      </c>
      <c r="AI218" s="36">
        <v>583500000</v>
      </c>
      <c r="AJ218" s="37"/>
      <c r="AK218" s="38"/>
      <c r="AL218" s="36">
        <v>7808000000</v>
      </c>
      <c r="AM218" s="37"/>
      <c r="AN218" s="37"/>
      <c r="AO218" s="38"/>
      <c r="AP218" s="49">
        <v>16471300000</v>
      </c>
      <c r="AQ218" s="54">
        <v>7358300000</v>
      </c>
      <c r="AR218" s="54">
        <v>8509400000</v>
      </c>
      <c r="AS218" s="54"/>
      <c r="AT218" s="54"/>
      <c r="AU218" s="54"/>
      <c r="AV218" s="54"/>
      <c r="AW218" s="54"/>
      <c r="AX218" s="54"/>
      <c r="AY218" s="54"/>
      <c r="AZ218" s="54">
        <v>603600000</v>
      </c>
      <c r="BA218" s="55">
        <v>24862800000</v>
      </c>
      <c r="BB218" s="55">
        <v>39420300000</v>
      </c>
      <c r="BC218" s="49">
        <v>2934700000</v>
      </c>
      <c r="BD218" s="54">
        <v>1904000000</v>
      </c>
      <c r="BE218" s="54"/>
      <c r="BF218" s="54"/>
      <c r="BG218" s="54">
        <v>1030700000</v>
      </c>
      <c r="BH218" s="36">
        <v>6234600000</v>
      </c>
      <c r="BI218" s="37"/>
      <c r="BJ218" s="37"/>
      <c r="BK218" s="38"/>
      <c r="BL218" s="49">
        <v>11785200000</v>
      </c>
      <c r="BM218" s="54"/>
      <c r="BN218" s="54"/>
      <c r="BO218" s="54"/>
      <c r="BP218" s="54"/>
      <c r="BQ218" s="54">
        <v>11785200000</v>
      </c>
      <c r="BR218" s="55">
        <v>20954500000</v>
      </c>
      <c r="BS218" s="36">
        <v>2234500000</v>
      </c>
      <c r="BT218" s="37">
        <v>2234500000</v>
      </c>
      <c r="BU218" s="38"/>
      <c r="BV218" s="36">
        <v>1529500000</v>
      </c>
      <c r="BW218" s="37"/>
      <c r="BX218" s="37"/>
      <c r="BY218" s="37"/>
      <c r="BZ218" s="37"/>
      <c r="CA218" s="37"/>
      <c r="CB218" s="37"/>
      <c r="CC218" s="37">
        <v>1529500000</v>
      </c>
      <c r="CD218" s="37"/>
      <c r="CE218" s="37"/>
      <c r="CF218" s="38">
        <v>0</v>
      </c>
      <c r="CG218" s="55">
        <v>3764000000</v>
      </c>
      <c r="CH218" s="57">
        <v>24718500000</v>
      </c>
      <c r="CI218" s="49">
        <v>4010500000</v>
      </c>
      <c r="CJ218" s="36">
        <v>7974000000</v>
      </c>
      <c r="CK218" s="37">
        <v>113200000</v>
      </c>
      <c r="CL218" s="37">
        <v>7860800000</v>
      </c>
      <c r="CM218" s="38"/>
      <c r="CN218" s="54">
        <v>-3452500000</v>
      </c>
      <c r="CO218" s="54">
        <v>5917800000</v>
      </c>
      <c r="CP218" s="54">
        <v>-587300000</v>
      </c>
      <c r="CQ218" s="58">
        <v>13862500000</v>
      </c>
      <c r="CR218" s="37">
        <v>839300000</v>
      </c>
      <c r="CS218" s="56">
        <v>14701800000</v>
      </c>
      <c r="CT218" s="55">
        <v>39420300000</v>
      </c>
    </row>
    <row r="219" spans="1:98" x14ac:dyDescent="0.2">
      <c r="A219" s="52" t="s">
        <v>685</v>
      </c>
      <c r="B219" s="52" t="s">
        <v>686</v>
      </c>
      <c r="C219" s="52" t="str">
        <f>VLOOKUP(A219,'[1]S&amp;P 500 Wikipedia'!A:D,3,FALSE)</f>
        <v>Industrials</v>
      </c>
      <c r="D219" s="52">
        <v>378173</v>
      </c>
      <c r="E219" s="52" t="s">
        <v>16</v>
      </c>
      <c r="F219" s="52">
        <v>2019</v>
      </c>
      <c r="G219" s="52" t="s">
        <v>17</v>
      </c>
      <c r="H219" s="53">
        <v>43830</v>
      </c>
      <c r="I219" s="53">
        <v>43892</v>
      </c>
      <c r="J219" s="53">
        <v>43892</v>
      </c>
      <c r="K219" s="54">
        <v>106464000</v>
      </c>
      <c r="L219" s="54">
        <v>107499000</v>
      </c>
      <c r="M219" s="52" t="s">
        <v>687</v>
      </c>
      <c r="N219" s="36">
        <v>35000000</v>
      </c>
      <c r="O219" s="37">
        <v>35000000</v>
      </c>
      <c r="P219" s="38"/>
      <c r="Q219" s="36">
        <v>1011829000</v>
      </c>
      <c r="R219" s="37">
        <v>1011829000</v>
      </c>
      <c r="S219" s="38"/>
      <c r="U219" s="36">
        <v>21106000</v>
      </c>
      <c r="V219" s="37"/>
      <c r="W219" s="37"/>
      <c r="X219" s="37"/>
      <c r="Y219" s="38"/>
      <c r="Z219" s="36">
        <v>5251111000</v>
      </c>
      <c r="AA219" s="55">
        <v>183033000</v>
      </c>
      <c r="AG219" s="56">
        <v>5068078000</v>
      </c>
      <c r="AH219" s="55">
        <v>6319046000</v>
      </c>
      <c r="AI219" s="36">
        <v>-1216881000</v>
      </c>
      <c r="AJ219" s="37">
        <v>803059000</v>
      </c>
      <c r="AK219" s="38">
        <v>-2019940000</v>
      </c>
      <c r="AM219" s="37"/>
      <c r="AN219" s="37"/>
      <c r="AO219" s="38"/>
      <c r="AP219" s="49">
        <v>368689000</v>
      </c>
      <c r="AQ219" s="54"/>
      <c r="AR219" s="54">
        <v>96326000</v>
      </c>
      <c r="AS219" s="54">
        <v>106506000</v>
      </c>
      <c r="AT219" s="54"/>
      <c r="AU219" s="54"/>
      <c r="AV219" s="54"/>
      <c r="AW219" s="54"/>
      <c r="AX219" s="54"/>
      <c r="AY219" s="54"/>
      <c r="AZ219" s="54">
        <v>165857000</v>
      </c>
      <c r="BA219" s="55">
        <v>-848192000</v>
      </c>
      <c r="BB219" s="55">
        <v>5470854000</v>
      </c>
      <c r="BC219" s="49">
        <v>756176000</v>
      </c>
      <c r="BD219" s="54">
        <v>602601000</v>
      </c>
      <c r="BE219" s="54"/>
      <c r="BF219" s="54"/>
      <c r="BG219" s="54">
        <v>153575000</v>
      </c>
      <c r="BH219" s="36">
        <v>0</v>
      </c>
      <c r="BI219" s="37"/>
      <c r="BJ219" s="37"/>
      <c r="BK219" s="38"/>
      <c r="BL219" s="49">
        <v>279590000</v>
      </c>
      <c r="BM219" s="54"/>
      <c r="BN219" s="54"/>
      <c r="BO219" s="54"/>
      <c r="BP219" s="54"/>
      <c r="BQ219" s="54">
        <v>279590000</v>
      </c>
      <c r="BR219" s="55">
        <v>1035766000</v>
      </c>
      <c r="BS219" s="36">
        <v>1295740000</v>
      </c>
      <c r="BT219" s="37"/>
      <c r="BU219" s="38"/>
      <c r="BV219" s="36">
        <v>872319000</v>
      </c>
      <c r="BW219" s="37"/>
      <c r="BX219" s="37"/>
      <c r="BY219" s="37"/>
      <c r="BZ219" s="37"/>
      <c r="CA219" s="37"/>
      <c r="CB219" s="37"/>
      <c r="CC219" s="37">
        <v>699078000</v>
      </c>
      <c r="CD219" s="37"/>
      <c r="CE219" s="37"/>
      <c r="CF219" s="38">
        <v>173241000</v>
      </c>
      <c r="CG219" s="55">
        <v>2168059000</v>
      </c>
      <c r="CH219" s="57">
        <v>3203825000</v>
      </c>
      <c r="CI219" s="49">
        <v>0</v>
      </c>
      <c r="CJ219" s="36">
        <v>375720000</v>
      </c>
      <c r="CK219" s="37">
        <v>1671000</v>
      </c>
      <c r="CL219" s="37">
        <v>374049000</v>
      </c>
      <c r="CM219" s="38"/>
      <c r="CN219" s="54">
        <v>-2701629000</v>
      </c>
      <c r="CO219" s="54">
        <v>4592938000</v>
      </c>
      <c r="CP219" s="54"/>
      <c r="CQ219" s="58">
        <v>2267029000</v>
      </c>
      <c r="CR219" s="37"/>
      <c r="CS219" s="56">
        <v>2267029000</v>
      </c>
      <c r="CT219" s="55">
        <v>5470854000</v>
      </c>
    </row>
    <row r="220" spans="1:98" x14ac:dyDescent="0.2">
      <c r="A220" s="12" t="s">
        <v>700</v>
      </c>
      <c r="B220" s="12" t="s">
        <v>701</v>
      </c>
      <c r="C220" s="52" t="str">
        <f>VLOOKUP(A220,'[1]S&amp;P 500 Wikipedia'!A:D,3,FALSE)</f>
        <v>Industrials</v>
      </c>
      <c r="D220" s="12">
        <v>360440</v>
      </c>
      <c r="E220" s="12" t="s">
        <v>16</v>
      </c>
      <c r="F220" s="12">
        <v>2016</v>
      </c>
      <c r="G220" s="12" t="s">
        <v>17</v>
      </c>
      <c r="H220" s="63">
        <v>42643</v>
      </c>
      <c r="I220" s="63">
        <v>42697</v>
      </c>
      <c r="J220" s="63">
        <v>42697</v>
      </c>
      <c r="K220" s="64">
        <v>615879500</v>
      </c>
      <c r="L220" s="64">
        <v>620463500</v>
      </c>
      <c r="M220" s="12" t="s">
        <v>702</v>
      </c>
      <c r="N220" s="36">
        <v>2232000000</v>
      </c>
      <c r="O220" s="39">
        <v>2232000000</v>
      </c>
      <c r="P220" s="40"/>
      <c r="Q220" s="36">
        <v>6271000000</v>
      </c>
      <c r="R220" s="39">
        <v>6271000000</v>
      </c>
      <c r="S220" s="40"/>
      <c r="U220" s="36">
        <v>2810000000</v>
      </c>
      <c r="V220" s="39"/>
      <c r="W220" s="39"/>
      <c r="X220" s="39"/>
      <c r="Y220" s="40"/>
      <c r="Z220" s="36">
        <v>1858000000</v>
      </c>
      <c r="AC220" s="55">
        <v>17000000</v>
      </c>
      <c r="AG220" s="56">
        <v>1841000000</v>
      </c>
      <c r="AH220" s="55">
        <v>13171000000</v>
      </c>
      <c r="AI220" s="36">
        <v>6649000000</v>
      </c>
      <c r="AJ220" s="39"/>
      <c r="AK220" s="40"/>
      <c r="AM220" s="39"/>
      <c r="AN220" s="39"/>
      <c r="AO220" s="40"/>
      <c r="AP220" s="49">
        <v>15180000000</v>
      </c>
      <c r="AQ220" s="64"/>
      <c r="AR220" s="64">
        <v>7101000000</v>
      </c>
      <c r="AS220" s="64">
        <v>1514000000</v>
      </c>
      <c r="AT220" s="64"/>
      <c r="AU220" s="64"/>
      <c r="AV220" s="64"/>
      <c r="AW220" s="64"/>
      <c r="AX220" s="64"/>
      <c r="AY220" s="64">
        <v>2735000000</v>
      </c>
      <c r="AZ220" s="64">
        <v>3830000000</v>
      </c>
      <c r="BA220" s="55">
        <v>21829000000</v>
      </c>
      <c r="BB220" s="55">
        <v>35000000000</v>
      </c>
      <c r="BC220" s="49">
        <v>7473000000</v>
      </c>
      <c r="BD220" s="64">
        <v>5975000000</v>
      </c>
      <c r="BE220" s="64"/>
      <c r="BF220" s="64"/>
      <c r="BG220" s="64">
        <v>1498000000</v>
      </c>
      <c r="BH220" s="36">
        <v>1290000000</v>
      </c>
      <c r="BI220" s="39"/>
      <c r="BJ220" s="39"/>
      <c r="BK220" s="40"/>
      <c r="BL220" s="49">
        <v>4634000000</v>
      </c>
      <c r="BM220" s="64"/>
      <c r="BN220" s="64"/>
      <c r="BO220" s="64"/>
      <c r="BP220" s="64"/>
      <c r="BQ220" s="64">
        <v>4634000000</v>
      </c>
      <c r="BR220" s="55">
        <v>13397000000</v>
      </c>
      <c r="BS220" s="36">
        <v>8193000000</v>
      </c>
      <c r="BT220" s="39"/>
      <c r="BU220" s="40"/>
      <c r="BV220" s="36">
        <v>10376000000</v>
      </c>
      <c r="BW220" s="39"/>
      <c r="BX220" s="39">
        <v>1022000000</v>
      </c>
      <c r="BY220" s="39"/>
      <c r="BZ220" s="39"/>
      <c r="CA220" s="39"/>
      <c r="CB220" s="39"/>
      <c r="CC220" s="39"/>
      <c r="CD220" s="39"/>
      <c r="CE220" s="39"/>
      <c r="CF220" s="40">
        <v>9354000000</v>
      </c>
      <c r="CG220" s="55">
        <v>18569000000</v>
      </c>
      <c r="CH220" s="66">
        <v>31966000000</v>
      </c>
      <c r="CJ220" s="36">
        <v>251000000</v>
      </c>
      <c r="CK220" s="39"/>
      <c r="CL220" s="39"/>
      <c r="CM220" s="40"/>
      <c r="CN220" s="64">
        <v>0</v>
      </c>
      <c r="CO220" s="64">
        <v>2698000000</v>
      </c>
      <c r="CP220" s="64">
        <v>-1087000000</v>
      </c>
      <c r="CQ220" s="67">
        <v>1862000000</v>
      </c>
      <c r="CR220" s="39">
        <v>1172000000</v>
      </c>
      <c r="CS220" s="56">
        <v>3034000000</v>
      </c>
      <c r="CT220" s="55">
        <v>35000000000</v>
      </c>
    </row>
    <row r="221" spans="1:98" x14ac:dyDescent="0.2">
      <c r="A221" s="52" t="s">
        <v>691</v>
      </c>
      <c r="B221" s="52" t="s">
        <v>692</v>
      </c>
      <c r="C221" s="52" t="str">
        <f>VLOOKUP(A221,'[1]S&amp;P 500 Wikipedia'!A:D,3,FALSE)</f>
        <v>Industrials</v>
      </c>
      <c r="D221" s="52">
        <v>378172</v>
      </c>
      <c r="E221" s="52" t="s">
        <v>16</v>
      </c>
      <c r="F221" s="52">
        <v>2019</v>
      </c>
      <c r="G221" s="52" t="s">
        <v>17</v>
      </c>
      <c r="H221" s="53">
        <v>43738</v>
      </c>
      <c r="I221" s="53">
        <v>43794</v>
      </c>
      <c r="J221" s="53">
        <v>43794</v>
      </c>
      <c r="K221" s="54">
        <v>134528000</v>
      </c>
      <c r="L221" s="54">
        <v>136107000</v>
      </c>
      <c r="M221" s="52" t="s">
        <v>693</v>
      </c>
      <c r="N221" s="36">
        <v>631068000</v>
      </c>
      <c r="O221" s="37">
        <v>631068000</v>
      </c>
      <c r="P221" s="38"/>
      <c r="Q221" s="36">
        <v>2840209000</v>
      </c>
      <c r="R221" s="37"/>
      <c r="S221" s="38"/>
      <c r="V221" s="37"/>
      <c r="W221" s="37"/>
      <c r="X221" s="37"/>
      <c r="Y221" s="38"/>
      <c r="Z221" s="36">
        <v>640491000</v>
      </c>
      <c r="AA221" s="55">
        <v>639539000</v>
      </c>
      <c r="AC221" s="55">
        <v>952000</v>
      </c>
      <c r="AH221" s="55">
        <v>4111768000</v>
      </c>
      <c r="AI221" s="36">
        <v>308143000</v>
      </c>
      <c r="AJ221" s="37"/>
      <c r="AK221" s="38"/>
      <c r="AM221" s="37"/>
      <c r="AN221" s="37"/>
      <c r="AO221" s="38"/>
      <c r="AP221" s="49">
        <v>7042800000</v>
      </c>
      <c r="AQ221" s="54">
        <v>665076000</v>
      </c>
      <c r="AR221" s="54">
        <v>5432544000</v>
      </c>
      <c r="AS221" s="54"/>
      <c r="AT221" s="54"/>
      <c r="AU221" s="54"/>
      <c r="AV221" s="54"/>
      <c r="AW221" s="54"/>
      <c r="AX221" s="54"/>
      <c r="AY221" s="54"/>
      <c r="AZ221" s="54">
        <v>945180000</v>
      </c>
      <c r="BA221" s="55">
        <v>7350943000</v>
      </c>
      <c r="BB221" s="55">
        <v>11462711000</v>
      </c>
      <c r="BC221" s="49">
        <v>2457024000</v>
      </c>
      <c r="BD221" s="54">
        <v>1072645000</v>
      </c>
      <c r="BE221" s="54"/>
      <c r="BF221" s="54"/>
      <c r="BG221" s="54">
        <v>1384379000</v>
      </c>
      <c r="BH221" s="36">
        <v>199901000</v>
      </c>
      <c r="BI221" s="37"/>
      <c r="BJ221" s="37"/>
      <c r="BK221" s="38"/>
      <c r="BL221" s="49">
        <v>416781000</v>
      </c>
      <c r="BM221" s="54"/>
      <c r="BN221" s="54"/>
      <c r="BO221" s="54"/>
      <c r="BP221" s="54"/>
      <c r="BQ221" s="54">
        <v>416781000</v>
      </c>
      <c r="BR221" s="55">
        <v>3073706000</v>
      </c>
      <c r="BS221" s="36">
        <v>1201245000</v>
      </c>
      <c r="BT221" s="37"/>
      <c r="BU221" s="38"/>
      <c r="BV221" s="36">
        <v>1419102000</v>
      </c>
      <c r="BW221" s="37"/>
      <c r="BX221" s="37"/>
      <c r="BY221" s="37"/>
      <c r="BZ221" s="37"/>
      <c r="CA221" s="37"/>
      <c r="CB221" s="37"/>
      <c r="CC221" s="37"/>
      <c r="CD221" s="37"/>
      <c r="CE221" s="37"/>
      <c r="CF221" s="38">
        <v>1419102000</v>
      </c>
      <c r="CG221" s="55">
        <v>2620347000</v>
      </c>
      <c r="CH221" s="57">
        <v>5694053000</v>
      </c>
      <c r="CI221" s="49">
        <v>0</v>
      </c>
      <c r="CJ221" s="36">
        <v>2692329000</v>
      </c>
      <c r="CK221" s="37">
        <v>132879000</v>
      </c>
      <c r="CL221" s="37">
        <v>2559450000</v>
      </c>
      <c r="CM221" s="38"/>
      <c r="CN221" s="54"/>
      <c r="CO221" s="54">
        <v>3939174000</v>
      </c>
      <c r="CP221" s="54">
        <v>-916812000</v>
      </c>
      <c r="CQ221" s="58">
        <v>5714691000</v>
      </c>
      <c r="CR221" s="37">
        <v>53967000</v>
      </c>
      <c r="CS221" s="56">
        <v>5768658000</v>
      </c>
      <c r="CT221" s="55">
        <v>11462711000</v>
      </c>
    </row>
    <row r="222" spans="1:98" x14ac:dyDescent="0.2">
      <c r="A222" s="52" t="s">
        <v>688</v>
      </c>
      <c r="B222" s="52" t="s">
        <v>689</v>
      </c>
      <c r="C222" s="52" t="str">
        <f>VLOOKUP(A222,'[1]S&amp;P 500 Wikipedia'!A:D,3,FALSE)</f>
        <v>Information Technology</v>
      </c>
      <c r="D222" s="52">
        <v>447566</v>
      </c>
      <c r="E222" s="52" t="s">
        <v>16</v>
      </c>
      <c r="F222" s="52">
        <v>2020</v>
      </c>
      <c r="G222" s="52" t="s">
        <v>17</v>
      </c>
      <c r="H222" s="53">
        <v>44012</v>
      </c>
      <c r="I222" s="53">
        <v>44068</v>
      </c>
      <c r="J222" s="53">
        <v>44068</v>
      </c>
      <c r="K222" s="54">
        <v>76614000</v>
      </c>
      <c r="L222" s="54">
        <v>76850000</v>
      </c>
      <c r="M222" s="52" t="s">
        <v>690</v>
      </c>
      <c r="N222" s="36">
        <v>213345000</v>
      </c>
      <c r="O222" s="37">
        <v>213345000</v>
      </c>
      <c r="P222" s="38"/>
      <c r="Q222" s="36">
        <v>300945000</v>
      </c>
      <c r="R222" s="37">
        <v>300945000</v>
      </c>
      <c r="S222" s="38"/>
      <c r="V222" s="37"/>
      <c r="W222" s="37"/>
      <c r="X222" s="37"/>
      <c r="Y222" s="38"/>
      <c r="Z222" s="36">
        <v>154811000</v>
      </c>
      <c r="AA222" s="55">
        <v>95525000</v>
      </c>
      <c r="AC222" s="55">
        <v>0</v>
      </c>
      <c r="AE222" s="55">
        <v>21051000</v>
      </c>
      <c r="AG222" s="56">
        <v>38235000</v>
      </c>
      <c r="AH222" s="55">
        <v>669101000</v>
      </c>
      <c r="AI222" s="36">
        <v>273432000</v>
      </c>
      <c r="AJ222" s="37"/>
      <c r="AK222" s="38"/>
      <c r="AM222" s="37"/>
      <c r="AN222" s="37"/>
      <c r="AO222" s="38"/>
      <c r="AP222" s="49">
        <v>1485941000</v>
      </c>
      <c r="AQ222" s="54">
        <v>435574000</v>
      </c>
      <c r="AR222" s="54">
        <v>686334000</v>
      </c>
      <c r="AS222" s="54">
        <v>29917000</v>
      </c>
      <c r="AT222" s="54"/>
      <c r="AU222" s="54"/>
      <c r="AV222" s="54"/>
      <c r="AW222" s="54"/>
      <c r="AX222" s="54"/>
      <c r="AY222" s="54"/>
      <c r="AZ222" s="54">
        <v>334116000</v>
      </c>
      <c r="BA222" s="55">
        <v>1759373000</v>
      </c>
      <c r="BB222" s="55">
        <v>2428474000</v>
      </c>
      <c r="BC222" s="49">
        <v>176569000</v>
      </c>
      <c r="BD222" s="54">
        <v>9880000</v>
      </c>
      <c r="BE222" s="54"/>
      <c r="BF222" s="54"/>
      <c r="BG222" s="54">
        <v>166689000</v>
      </c>
      <c r="BH222" s="36">
        <v>115000</v>
      </c>
      <c r="BI222" s="37"/>
      <c r="BJ222" s="37"/>
      <c r="BK222" s="38"/>
      <c r="BL222" s="49">
        <v>318161000</v>
      </c>
      <c r="BM222" s="54">
        <v>318161000</v>
      </c>
      <c r="BN222" s="54"/>
      <c r="BO222" s="54"/>
      <c r="BP222" s="54"/>
      <c r="BQ222" s="54"/>
      <c r="BR222" s="55">
        <v>494845000</v>
      </c>
      <c r="BS222" s="36">
        <v>208000</v>
      </c>
      <c r="BT222" s="37"/>
      <c r="BU222" s="38"/>
      <c r="BV222" s="36">
        <v>383733000</v>
      </c>
      <c r="BW222" s="37"/>
      <c r="BX222" s="37"/>
      <c r="BY222" s="37"/>
      <c r="BZ222" s="37"/>
      <c r="CA222" s="37"/>
      <c r="CB222" s="37">
        <v>71461000</v>
      </c>
      <c r="CC222" s="37">
        <v>243998000</v>
      </c>
      <c r="CD222" s="37"/>
      <c r="CE222" s="37"/>
      <c r="CF222" s="38">
        <v>68274000</v>
      </c>
      <c r="CG222" s="55">
        <v>383941000</v>
      </c>
      <c r="CH222" s="57">
        <v>878786000</v>
      </c>
      <c r="CI222" s="49">
        <v>0</v>
      </c>
      <c r="CJ222" s="36">
        <v>496041000</v>
      </c>
      <c r="CK222" s="37"/>
      <c r="CL222" s="37"/>
      <c r="CM222" s="38"/>
      <c r="CN222" s="54">
        <v>-1181673000</v>
      </c>
      <c r="CO222" s="54">
        <v>2235320000</v>
      </c>
      <c r="CP222" s="54"/>
      <c r="CQ222" s="58">
        <v>1549688000</v>
      </c>
      <c r="CR222" s="37"/>
      <c r="CS222" s="56">
        <v>1549688000</v>
      </c>
      <c r="CT222" s="55">
        <v>2428474000</v>
      </c>
    </row>
    <row r="223" spans="1:98" x14ac:dyDescent="0.2">
      <c r="A223" s="52" t="s">
        <v>697</v>
      </c>
      <c r="B223" s="52" t="s">
        <v>698</v>
      </c>
      <c r="C223" s="52" t="str">
        <f>VLOOKUP(A223,'[1]S&amp;P 500 Wikipedia'!A:D,3,FALSE)</f>
        <v>Health Care</v>
      </c>
      <c r="D223" s="52">
        <v>89661</v>
      </c>
      <c r="E223" s="52" t="s">
        <v>16</v>
      </c>
      <c r="F223" s="52">
        <v>2019</v>
      </c>
      <c r="G223" s="52" t="s">
        <v>17</v>
      </c>
      <c r="H223" s="53">
        <v>43861</v>
      </c>
      <c r="I223" s="53">
        <v>43879</v>
      </c>
      <c r="J223" s="53">
        <v>43879</v>
      </c>
      <c r="K223" s="54">
        <v>2631900000</v>
      </c>
      <c r="L223" s="54">
        <v>2676800000</v>
      </c>
      <c r="M223" s="52" t="s">
        <v>699</v>
      </c>
      <c r="N223" s="36">
        <v>19287000000</v>
      </c>
      <c r="O223" s="37">
        <v>17305000000</v>
      </c>
      <c r="P223" s="38">
        <v>1982000000</v>
      </c>
      <c r="Q223" s="36">
        <v>14481000000</v>
      </c>
      <c r="R223" s="37">
        <v>14481000000</v>
      </c>
      <c r="S223" s="38"/>
      <c r="U223" s="36">
        <v>9020000000</v>
      </c>
      <c r="V223" s="37"/>
      <c r="W223" s="37"/>
      <c r="X223" s="37"/>
      <c r="Y223" s="38"/>
      <c r="Z223" s="36">
        <v>2392000000</v>
      </c>
      <c r="AA223" s="55">
        <v>2392000000</v>
      </c>
      <c r="AH223" s="55">
        <v>45180000000</v>
      </c>
      <c r="AI223" s="36">
        <v>17658000000</v>
      </c>
      <c r="AJ223" s="37"/>
      <c r="AK223" s="38"/>
      <c r="AM223" s="37"/>
      <c r="AN223" s="37"/>
      <c r="AO223" s="38"/>
      <c r="AP223" s="49">
        <v>94890000000</v>
      </c>
      <c r="AQ223" s="54">
        <v>47643000000</v>
      </c>
      <c r="AR223" s="54">
        <v>33639000000</v>
      </c>
      <c r="AS223" s="54"/>
      <c r="AT223" s="54"/>
      <c r="AU223" s="54">
        <v>7819000000</v>
      </c>
      <c r="AV223" s="54"/>
      <c r="AW223" s="54"/>
      <c r="AX223" s="54"/>
      <c r="AY223" s="54"/>
      <c r="AZ223" s="54">
        <v>5789000000</v>
      </c>
      <c r="BA223" s="55">
        <v>112548000000</v>
      </c>
      <c r="BB223" s="55">
        <v>157728000000</v>
      </c>
      <c r="BC223" s="49">
        <v>34762000000</v>
      </c>
      <c r="BD223" s="54">
        <v>8544000000</v>
      </c>
      <c r="BE223" s="54">
        <v>2266000000</v>
      </c>
      <c r="BF223" s="54"/>
      <c r="BG223" s="54">
        <v>23952000000</v>
      </c>
      <c r="BH223" s="36">
        <v>1202000000</v>
      </c>
      <c r="BI223" s="37"/>
      <c r="BJ223" s="37"/>
      <c r="BK223" s="38"/>
      <c r="BM223" s="54"/>
      <c r="BN223" s="54"/>
      <c r="BO223" s="54"/>
      <c r="BP223" s="54"/>
      <c r="BQ223" s="54"/>
      <c r="BR223" s="55">
        <v>35964000000</v>
      </c>
      <c r="BS223" s="36">
        <v>26494000000</v>
      </c>
      <c r="BT223" s="37"/>
      <c r="BU223" s="38"/>
      <c r="BV223" s="36">
        <v>35799000000</v>
      </c>
      <c r="BW223" s="37"/>
      <c r="BX223" s="37">
        <v>10663000000</v>
      </c>
      <c r="BY223" s="37"/>
      <c r="BZ223" s="37"/>
      <c r="CA223" s="37"/>
      <c r="CB223" s="37"/>
      <c r="CC223" s="37">
        <v>5958000000</v>
      </c>
      <c r="CD223" s="37"/>
      <c r="CE223" s="37"/>
      <c r="CF223" s="38">
        <v>19178000000</v>
      </c>
      <c r="CG223" s="55">
        <v>62293000000</v>
      </c>
      <c r="CH223" s="57">
        <v>98257000000</v>
      </c>
      <c r="CI223" s="49">
        <v>0</v>
      </c>
      <c r="CJ223" s="36">
        <v>3120000000</v>
      </c>
      <c r="CK223" s="37"/>
      <c r="CL223" s="37"/>
      <c r="CM223" s="38"/>
      <c r="CN223" s="54">
        <v>-38417000000</v>
      </c>
      <c r="CO223" s="54">
        <v>110659000000</v>
      </c>
      <c r="CP223" s="54">
        <v>-15891000000</v>
      </c>
      <c r="CQ223" s="58">
        <v>59471000000</v>
      </c>
      <c r="CR223" s="37"/>
      <c r="CS223" s="56">
        <v>59471000000</v>
      </c>
      <c r="CT223" s="55">
        <v>157728000000</v>
      </c>
    </row>
    <row r="224" spans="1:98" x14ac:dyDescent="0.2">
      <c r="A224" s="52" t="s">
        <v>703</v>
      </c>
      <c r="B224" s="52" t="s">
        <v>704</v>
      </c>
      <c r="C224" s="52" t="str">
        <f>VLOOKUP(A224,'[1]S&amp;P 500 Wikipedia'!A:D,3,FALSE)</f>
        <v>Information Technology</v>
      </c>
      <c r="D224" s="52">
        <v>385619</v>
      </c>
      <c r="E224" s="52" t="s">
        <v>16</v>
      </c>
      <c r="F224" s="52">
        <v>2019</v>
      </c>
      <c r="G224" s="52" t="s">
        <v>17</v>
      </c>
      <c r="H224" s="53">
        <v>43830</v>
      </c>
      <c r="I224" s="53">
        <v>43881</v>
      </c>
      <c r="J224" s="53">
        <v>43881</v>
      </c>
      <c r="K224" s="54">
        <v>336200000</v>
      </c>
      <c r="L224" s="54">
        <v>345500000</v>
      </c>
      <c r="M224" s="52" t="s">
        <v>705</v>
      </c>
      <c r="N224" s="36">
        <v>1953800000</v>
      </c>
      <c r="O224" s="37">
        <v>1215800000</v>
      </c>
      <c r="P224" s="38">
        <v>738000000</v>
      </c>
      <c r="Q224" s="36">
        <v>879700000</v>
      </c>
      <c r="R224" s="37">
        <v>879700000</v>
      </c>
      <c r="S224" s="38"/>
      <c r="V224" s="37"/>
      <c r="W224" s="37"/>
      <c r="X224" s="37"/>
      <c r="Y224" s="38"/>
      <c r="Z224" s="36">
        <v>376300000</v>
      </c>
      <c r="AA224" s="55">
        <v>376300000</v>
      </c>
      <c r="AH224" s="55">
        <v>3209800000</v>
      </c>
      <c r="AI224" s="36">
        <v>830900000</v>
      </c>
      <c r="AJ224" s="37"/>
      <c r="AK224" s="38"/>
      <c r="AL224" s="36">
        <v>589800000</v>
      </c>
      <c r="AM224" s="37"/>
      <c r="AN224" s="37"/>
      <c r="AO224" s="38"/>
      <c r="AP224" s="49">
        <v>4207200000</v>
      </c>
      <c r="AQ224" s="54">
        <v>185800000</v>
      </c>
      <c r="AR224" s="54">
        <v>3337100000</v>
      </c>
      <c r="AS224" s="54"/>
      <c r="AT224" s="54"/>
      <c r="AU224" s="54"/>
      <c r="AV224" s="54"/>
      <c r="AW224" s="54"/>
      <c r="AX224" s="54"/>
      <c r="AY224" s="54"/>
      <c r="AZ224" s="54">
        <v>684300000</v>
      </c>
      <c r="BA224" s="55">
        <v>5627900000</v>
      </c>
      <c r="BB224" s="55">
        <v>8837700000</v>
      </c>
      <c r="BC224" s="49">
        <v>448500000</v>
      </c>
      <c r="BD224" s="54">
        <v>219500000</v>
      </c>
      <c r="BE224" s="54"/>
      <c r="BF224" s="54"/>
      <c r="BG224" s="54">
        <v>229000000</v>
      </c>
      <c r="BH224" s="36">
        <v>0</v>
      </c>
      <c r="BI224" s="37"/>
      <c r="BJ224" s="37"/>
      <c r="BK224" s="38"/>
      <c r="BL224" s="49">
        <v>1095400000</v>
      </c>
      <c r="BM224" s="54">
        <v>812900000</v>
      </c>
      <c r="BN224" s="54"/>
      <c r="BO224" s="54"/>
      <c r="BP224" s="54"/>
      <c r="BQ224" s="54">
        <v>282500000</v>
      </c>
      <c r="BR224" s="55">
        <v>1543900000</v>
      </c>
      <c r="BS224" s="36">
        <v>1683900000</v>
      </c>
      <c r="BT224" s="37"/>
      <c r="BU224" s="38"/>
      <c r="BV224" s="36">
        <v>999300000</v>
      </c>
      <c r="BW224" s="37"/>
      <c r="BX224" s="37"/>
      <c r="BY224" s="37"/>
      <c r="BZ224" s="37"/>
      <c r="CA224" s="37"/>
      <c r="CB224" s="37">
        <v>410500000</v>
      </c>
      <c r="CC224" s="37"/>
      <c r="CD224" s="37"/>
      <c r="CE224" s="37"/>
      <c r="CF224" s="38">
        <v>588800000</v>
      </c>
      <c r="CG224" s="55">
        <v>2683200000</v>
      </c>
      <c r="CH224" s="57">
        <v>4227100000</v>
      </c>
      <c r="CI224" s="49">
        <v>0</v>
      </c>
      <c r="CJ224" s="36">
        <v>7370500000</v>
      </c>
      <c r="CK224" s="37"/>
      <c r="CL224" s="37"/>
      <c r="CM224" s="38"/>
      <c r="CN224" s="54"/>
      <c r="CO224" s="54">
        <v>-2741400000</v>
      </c>
      <c r="CP224" s="54">
        <v>-18500000</v>
      </c>
      <c r="CQ224" s="58">
        <v>4610600000</v>
      </c>
      <c r="CR224" s="37"/>
      <c r="CS224" s="56">
        <v>4610600000</v>
      </c>
      <c r="CT224" s="55">
        <v>8837700000</v>
      </c>
    </row>
    <row r="225" spans="1:98" x14ac:dyDescent="0.2">
      <c r="A225" s="52" t="s">
        <v>709</v>
      </c>
      <c r="B225" s="52" t="s">
        <v>710</v>
      </c>
      <c r="C225" s="52" t="str">
        <f>VLOOKUP(A225,'[1]S&amp;P 500 Wikipedia'!A:D,3,FALSE)</f>
        <v>Consumer Staples</v>
      </c>
      <c r="D225" s="52">
        <v>97995</v>
      </c>
      <c r="E225" s="52" t="s">
        <v>16</v>
      </c>
      <c r="F225" s="52">
        <v>2019</v>
      </c>
      <c r="G225" s="52" t="s">
        <v>17</v>
      </c>
      <c r="H225" s="53">
        <v>43830</v>
      </c>
      <c r="I225" s="53">
        <v>43885</v>
      </c>
      <c r="J225" s="53">
        <v>43885</v>
      </c>
      <c r="K225" s="54">
        <v>342000000</v>
      </c>
      <c r="L225" s="54">
        <v>344000000</v>
      </c>
      <c r="M225" s="52" t="s">
        <v>711</v>
      </c>
      <c r="N225" s="36">
        <v>397000000</v>
      </c>
      <c r="O225" s="37">
        <v>397000000</v>
      </c>
      <c r="P225" s="38"/>
      <c r="Q225" s="36">
        <v>1576000000</v>
      </c>
      <c r="R225" s="37">
        <v>1576000000</v>
      </c>
      <c r="S225" s="38"/>
      <c r="U225" s="36">
        <v>1226000000</v>
      </c>
      <c r="V225" s="37"/>
      <c r="W225" s="37"/>
      <c r="X225" s="37"/>
      <c r="Y225" s="38"/>
      <c r="Z225" s="36">
        <v>232000000</v>
      </c>
      <c r="AG225" s="56">
        <v>232000000</v>
      </c>
      <c r="AH225" s="55">
        <v>3431000000</v>
      </c>
      <c r="AI225" s="36">
        <v>3612000000</v>
      </c>
      <c r="AJ225" s="37">
        <v>3612000000</v>
      </c>
      <c r="AK225" s="38"/>
      <c r="AL225" s="36">
        <v>404000000</v>
      </c>
      <c r="AM225" s="37"/>
      <c r="AN225" s="37"/>
      <c r="AO225" s="38"/>
      <c r="AP225" s="49">
        <v>10117000000</v>
      </c>
      <c r="AQ225" s="54"/>
      <c r="AR225" s="54">
        <v>5861000000</v>
      </c>
      <c r="AS225" s="54">
        <v>2576000000</v>
      </c>
      <c r="AT225" s="54"/>
      <c r="AU225" s="54"/>
      <c r="AV225" s="54"/>
      <c r="AW225" s="54"/>
      <c r="AX225" s="54"/>
      <c r="AY225" s="54"/>
      <c r="AZ225" s="54">
        <v>1680000000</v>
      </c>
      <c r="BA225" s="55">
        <v>14133000000</v>
      </c>
      <c r="BB225" s="55">
        <v>17564000000</v>
      </c>
      <c r="BC225" s="49">
        <v>2387000000</v>
      </c>
      <c r="BD225" s="54">
        <v>2387000000</v>
      </c>
      <c r="BE225" s="54"/>
      <c r="BF225" s="54"/>
      <c r="BG225" s="54"/>
      <c r="BH225" s="36">
        <v>727000000</v>
      </c>
      <c r="BI225" s="37"/>
      <c r="BJ225" s="37"/>
      <c r="BK225" s="38"/>
      <c r="BL225" s="49">
        <v>1664000000</v>
      </c>
      <c r="BM225" s="54"/>
      <c r="BN225" s="54"/>
      <c r="BO225" s="54"/>
      <c r="BP225" s="54"/>
      <c r="BQ225" s="54">
        <v>1664000000</v>
      </c>
      <c r="BR225" s="55">
        <v>4778000000</v>
      </c>
      <c r="BS225" s="36">
        <v>7195000000</v>
      </c>
      <c r="BT225" s="37"/>
      <c r="BU225" s="38"/>
      <c r="BV225" s="36">
        <v>2277000000</v>
      </c>
      <c r="BW225" s="37"/>
      <c r="BX225" s="37">
        <v>705000000</v>
      </c>
      <c r="BY225" s="37"/>
      <c r="BZ225" s="37"/>
      <c r="CA225" s="37"/>
      <c r="CB225" s="37"/>
      <c r="CC225" s="37">
        <v>596000000</v>
      </c>
      <c r="CD225" s="37"/>
      <c r="CE225" s="37"/>
      <c r="CF225" s="38">
        <v>976000000</v>
      </c>
      <c r="CG225" s="55">
        <v>9472000000</v>
      </c>
      <c r="CH225" s="57">
        <v>14250000000</v>
      </c>
      <c r="CJ225" s="36">
        <v>1026000000</v>
      </c>
      <c r="CK225" s="37"/>
      <c r="CL225" s="37"/>
      <c r="CM225" s="38"/>
      <c r="CN225" s="54">
        <v>-4690000000</v>
      </c>
      <c r="CO225" s="54">
        <v>7859000000</v>
      </c>
      <c r="CP225" s="54">
        <v>-1448000000</v>
      </c>
      <c r="CQ225" s="58">
        <v>2747000000</v>
      </c>
      <c r="CR225" s="37">
        <v>567000000</v>
      </c>
      <c r="CS225" s="56">
        <v>3314000000</v>
      </c>
      <c r="CT225" s="55">
        <v>17564000000</v>
      </c>
    </row>
    <row r="226" spans="1:98" x14ac:dyDescent="0.2">
      <c r="A226" s="52" t="s">
        <v>712</v>
      </c>
      <c r="B226" s="52" t="s">
        <v>713</v>
      </c>
      <c r="C226" s="52" t="str">
        <f>VLOOKUP(A226,'[1]S&amp;P 500 Wikipedia'!A:D,3,FALSE)</f>
        <v>Information Technology</v>
      </c>
      <c r="D226" s="52">
        <v>186556</v>
      </c>
      <c r="E226" s="52" t="s">
        <v>16</v>
      </c>
      <c r="F226" s="52">
        <v>2019</v>
      </c>
      <c r="G226" s="52" t="s">
        <v>17</v>
      </c>
      <c r="H226" s="53">
        <v>43769</v>
      </c>
      <c r="I226" s="53">
        <v>43817</v>
      </c>
      <c r="J226" s="53">
        <v>43817</v>
      </c>
      <c r="K226" s="54">
        <v>189000000</v>
      </c>
      <c r="L226" s="54">
        <v>192000000</v>
      </c>
      <c r="M226" s="52" t="s">
        <v>714</v>
      </c>
      <c r="N226" s="36">
        <v>1598000000</v>
      </c>
      <c r="O226" s="37">
        <v>1598000000</v>
      </c>
      <c r="P226" s="38"/>
      <c r="Q226" s="36">
        <v>668000000</v>
      </c>
      <c r="R226" s="37">
        <v>668000000</v>
      </c>
      <c r="S226" s="38"/>
      <c r="U226" s="36">
        <v>705000000</v>
      </c>
      <c r="V226" s="37"/>
      <c r="W226" s="37"/>
      <c r="X226" s="37"/>
      <c r="Y226" s="38"/>
      <c r="Z226" s="36">
        <v>244000000</v>
      </c>
      <c r="AG226" s="56">
        <v>244000000</v>
      </c>
      <c r="AH226" s="55">
        <v>3215000000</v>
      </c>
      <c r="AI226" s="36">
        <v>576000000</v>
      </c>
      <c r="AJ226" s="37"/>
      <c r="AK226" s="38"/>
      <c r="AL226" s="36">
        <v>46000000</v>
      </c>
      <c r="AM226" s="37"/>
      <c r="AN226" s="37"/>
      <c r="AO226" s="38"/>
      <c r="AP226" s="49">
        <v>2786000000</v>
      </c>
      <c r="AQ226" s="54"/>
      <c r="AR226" s="54">
        <v>1209000000</v>
      </c>
      <c r="AS226" s="54">
        <v>490000000</v>
      </c>
      <c r="AT226" s="54"/>
      <c r="AU226" s="54">
        <v>755000000</v>
      </c>
      <c r="AV226" s="54"/>
      <c r="AW226" s="54"/>
      <c r="AX226" s="54"/>
      <c r="AY226" s="54"/>
      <c r="AZ226" s="54">
        <v>332000000</v>
      </c>
      <c r="BA226" s="55">
        <v>3408000000</v>
      </c>
      <c r="BB226" s="55">
        <v>6623000000</v>
      </c>
      <c r="BC226" s="49">
        <v>308000000</v>
      </c>
      <c r="BD226" s="54">
        <v>253000000</v>
      </c>
      <c r="BE226" s="54"/>
      <c r="BF226" s="54"/>
      <c r="BG226" s="54">
        <v>55000000</v>
      </c>
      <c r="BH226" s="36">
        <v>0</v>
      </c>
      <c r="BI226" s="37"/>
      <c r="BJ226" s="37"/>
      <c r="BK226" s="38"/>
      <c r="BL226" s="49">
        <v>695000000</v>
      </c>
      <c r="BM226" s="54">
        <v>334000000</v>
      </c>
      <c r="BN226" s="54"/>
      <c r="BO226" s="54"/>
      <c r="BP226" s="54"/>
      <c r="BQ226" s="54">
        <v>361000000</v>
      </c>
      <c r="BR226" s="55">
        <v>1003000000</v>
      </c>
      <c r="BS226" s="36">
        <v>1788000000</v>
      </c>
      <c r="BT226" s="37"/>
      <c r="BU226" s="38"/>
      <c r="BV226" s="36">
        <v>828000000</v>
      </c>
      <c r="BW226" s="37"/>
      <c r="BX226" s="37">
        <v>357000000</v>
      </c>
      <c r="BY226" s="37"/>
      <c r="BZ226" s="37"/>
      <c r="CA226" s="37"/>
      <c r="CB226" s="37">
        <v>176000000</v>
      </c>
      <c r="CC226" s="37"/>
      <c r="CD226" s="37"/>
      <c r="CE226" s="37"/>
      <c r="CF226" s="38">
        <v>295000000</v>
      </c>
      <c r="CG226" s="55">
        <v>2616000000</v>
      </c>
      <c r="CH226" s="57">
        <v>3619000000</v>
      </c>
      <c r="CI226" s="49">
        <v>0</v>
      </c>
      <c r="CJ226" s="36">
        <v>2015000000</v>
      </c>
      <c r="CK226" s="37"/>
      <c r="CL226" s="37"/>
      <c r="CM226" s="38"/>
      <c r="CN226" s="54">
        <v>-342000000</v>
      </c>
      <c r="CO226" s="54">
        <v>1909000000</v>
      </c>
      <c r="CP226" s="54">
        <v>-578000000</v>
      </c>
      <c r="CQ226" s="58">
        <v>3004000000</v>
      </c>
      <c r="CR226" s="37"/>
      <c r="CS226" s="56">
        <v>3004000000</v>
      </c>
      <c r="CT226" s="55">
        <v>6623000000</v>
      </c>
    </row>
    <row r="227" spans="1:98" x14ac:dyDescent="0.2">
      <c r="A227" s="52" t="s">
        <v>730</v>
      </c>
      <c r="B227" s="52" t="s">
        <v>731</v>
      </c>
      <c r="C227" s="52" t="str">
        <f>VLOOKUP(A227,'[1]S&amp;P 500 Wikipedia'!A:D,3,FALSE)</f>
        <v>Consumer Staples</v>
      </c>
      <c r="D227" s="52">
        <v>693432</v>
      </c>
      <c r="E227" s="52" t="s">
        <v>16</v>
      </c>
      <c r="F227" s="52">
        <v>2019</v>
      </c>
      <c r="G227" s="52" t="s">
        <v>17</v>
      </c>
      <c r="H227" s="53">
        <v>43830</v>
      </c>
      <c r="I227" s="53">
        <v>43875</v>
      </c>
      <c r="J227" s="53">
        <v>43875</v>
      </c>
      <c r="K227" s="54">
        <v>1223000000</v>
      </c>
      <c r="L227" s="54">
        <v>1227000000</v>
      </c>
      <c r="M227" s="52" t="s">
        <v>732</v>
      </c>
      <c r="N227" s="36">
        <v>2279000000</v>
      </c>
      <c r="O227" s="37">
        <v>2279000000</v>
      </c>
      <c r="P227" s="38"/>
      <c r="Q227" s="36">
        <v>1973000000</v>
      </c>
      <c r="R227" s="37">
        <v>1973000000</v>
      </c>
      <c r="S227" s="38"/>
      <c r="U227" s="36">
        <v>2721000000</v>
      </c>
      <c r="V227" s="37"/>
      <c r="W227" s="37"/>
      <c r="X227" s="37"/>
      <c r="Y227" s="38"/>
      <c r="Z227" s="36">
        <v>1124000000</v>
      </c>
      <c r="AA227" s="55">
        <v>384000000</v>
      </c>
      <c r="AC227" s="55">
        <v>122000000</v>
      </c>
      <c r="AE227" s="55">
        <v>173000000</v>
      </c>
      <c r="AG227" s="56">
        <v>445000000</v>
      </c>
      <c r="AH227" s="55">
        <v>8097000000</v>
      </c>
      <c r="AI227" s="36">
        <v>7055000000</v>
      </c>
      <c r="AJ227" s="37"/>
      <c r="AK227" s="38"/>
      <c r="AM227" s="37"/>
      <c r="AN227" s="37"/>
      <c r="AO227" s="38"/>
      <c r="AP227" s="49">
        <v>86298000000</v>
      </c>
      <c r="AQ227" s="54">
        <v>48652000000</v>
      </c>
      <c r="AR227" s="54">
        <v>35546000000</v>
      </c>
      <c r="AS227" s="54"/>
      <c r="AT227" s="54"/>
      <c r="AU227" s="54"/>
      <c r="AV227" s="54"/>
      <c r="AW227" s="54"/>
      <c r="AX227" s="54"/>
      <c r="AY227" s="54"/>
      <c r="AZ227" s="54">
        <v>2100000000</v>
      </c>
      <c r="BA227" s="55">
        <v>93353000000</v>
      </c>
      <c r="BB227" s="55">
        <v>101450000000</v>
      </c>
      <c r="BC227" s="49">
        <v>5034000000</v>
      </c>
      <c r="BD227" s="54"/>
      <c r="BE227" s="54"/>
      <c r="BF227" s="54">
        <v>384000000</v>
      </c>
      <c r="BG227" s="54">
        <v>4650000000</v>
      </c>
      <c r="BH227" s="36">
        <v>1028000000</v>
      </c>
      <c r="BI227" s="37">
        <v>6000000</v>
      </c>
      <c r="BJ227" s="37"/>
      <c r="BK227" s="38">
        <v>1022000000</v>
      </c>
      <c r="BL227" s="49">
        <v>1813000000</v>
      </c>
      <c r="BM227" s="54"/>
      <c r="BN227" s="54"/>
      <c r="BO227" s="54"/>
      <c r="BP227" s="54"/>
      <c r="BQ227" s="54">
        <v>1813000000</v>
      </c>
      <c r="BR227" s="55">
        <v>7875000000</v>
      </c>
      <c r="BS227" s="36">
        <v>28216000000</v>
      </c>
      <c r="BT227" s="37"/>
      <c r="BU227" s="38"/>
      <c r="BV227" s="36">
        <v>13610000000</v>
      </c>
      <c r="BW227" s="37"/>
      <c r="BX227" s="37"/>
      <c r="BY227" s="37"/>
      <c r="BZ227" s="37"/>
      <c r="CA227" s="37"/>
      <c r="CB227" s="37"/>
      <c r="CC227" s="37">
        <v>11878000000</v>
      </c>
      <c r="CD227" s="37"/>
      <c r="CE227" s="37"/>
      <c r="CF227" s="38">
        <v>1732000000</v>
      </c>
      <c r="CG227" s="55">
        <v>41826000000</v>
      </c>
      <c r="CH227" s="57">
        <v>49701000000</v>
      </c>
      <c r="CJ227" s="36">
        <v>56840000000</v>
      </c>
      <c r="CK227" s="37">
        <v>12000000</v>
      </c>
      <c r="CL227" s="37"/>
      <c r="CM227" s="38">
        <v>56828000000</v>
      </c>
      <c r="CN227" s="54">
        <v>-271000000</v>
      </c>
      <c r="CO227" s="54">
        <v>-3060000000</v>
      </c>
      <c r="CP227" s="54">
        <v>-1886000000</v>
      </c>
      <c r="CQ227" s="58">
        <v>51623000000</v>
      </c>
      <c r="CR227" s="37">
        <v>126000000</v>
      </c>
      <c r="CS227" s="56">
        <v>51749000000</v>
      </c>
      <c r="CT227" s="55">
        <v>101450000000</v>
      </c>
    </row>
    <row r="228" spans="1:98" x14ac:dyDescent="0.2">
      <c r="A228" s="52" t="s">
        <v>718</v>
      </c>
      <c r="B228" s="52" t="s">
        <v>719</v>
      </c>
      <c r="C228" s="52" t="str">
        <f>VLOOKUP(A228,'[1]S&amp;P 500 Wikipedia'!A:D,3,FALSE)</f>
        <v>Real Estate</v>
      </c>
      <c r="D228" s="52">
        <v>378175</v>
      </c>
      <c r="E228" s="52" t="s">
        <v>16</v>
      </c>
      <c r="F228" s="52">
        <v>2019</v>
      </c>
      <c r="G228" s="52" t="s">
        <v>17</v>
      </c>
      <c r="H228" s="53">
        <v>43830</v>
      </c>
      <c r="I228" s="53">
        <v>43886</v>
      </c>
      <c r="J228" s="53">
        <v>43886</v>
      </c>
      <c r="K228" s="54">
        <v>422496000</v>
      </c>
      <c r="L228" s="54">
        <v>424785000</v>
      </c>
      <c r="M228" s="52" t="s">
        <v>720</v>
      </c>
      <c r="N228" s="36">
        <v>123947000</v>
      </c>
      <c r="O228" s="37">
        <v>123947000</v>
      </c>
      <c r="P228" s="38"/>
      <c r="Q228" s="36">
        <v>218689000</v>
      </c>
      <c r="R228" s="37"/>
      <c r="S228" s="38"/>
      <c r="V228" s="37"/>
      <c r="W228" s="37"/>
      <c r="X228" s="37"/>
      <c r="Y228" s="38"/>
      <c r="AH228" s="55">
        <v>342636000</v>
      </c>
      <c r="AI228" s="36">
        <v>9209053000</v>
      </c>
      <c r="AJ228" s="37">
        <v>11709106000</v>
      </c>
      <c r="AK228" s="38">
        <v>-2500053000</v>
      </c>
      <c r="AL228" s="36">
        <v>578118000</v>
      </c>
      <c r="AM228" s="37"/>
      <c r="AN228" s="37"/>
      <c r="AO228" s="38"/>
      <c r="AP228" s="49">
        <v>868060000</v>
      </c>
      <c r="AQ228" s="54"/>
      <c r="AR228" s="54"/>
      <c r="AS228" s="54"/>
      <c r="AT228" s="54"/>
      <c r="AU228" s="54"/>
      <c r="AV228" s="54"/>
      <c r="AW228" s="54"/>
      <c r="AX228" s="54"/>
      <c r="AY228" s="54"/>
      <c r="AZ228" s="54">
        <v>868060000</v>
      </c>
      <c r="BA228" s="55">
        <v>10655231000</v>
      </c>
      <c r="BB228" s="55">
        <v>10997867000</v>
      </c>
      <c r="BC228" s="49">
        <v>5128115000</v>
      </c>
      <c r="BD228" s="54">
        <v>170082000</v>
      </c>
      <c r="BE228" s="54"/>
      <c r="BF228" s="54"/>
      <c r="BG228" s="54">
        <v>4958033000</v>
      </c>
      <c r="BH228" s="36">
        <v>484008000</v>
      </c>
      <c r="BI228" s="37"/>
      <c r="BJ228" s="37"/>
      <c r="BK228" s="38"/>
      <c r="BL228" s="49">
        <v>438894000</v>
      </c>
      <c r="BM228" s="54"/>
      <c r="BN228" s="54"/>
      <c r="BO228" s="54"/>
      <c r="BP228" s="54"/>
      <c r="BQ228" s="54">
        <v>438894000</v>
      </c>
      <c r="BR228" s="55">
        <v>6051017000</v>
      </c>
      <c r="BT228" s="37"/>
      <c r="BU228" s="38"/>
      <c r="BV228" s="36">
        <v>0</v>
      </c>
      <c r="BW228" s="37"/>
      <c r="BX228" s="37"/>
      <c r="BY228" s="37"/>
      <c r="BZ228" s="37"/>
      <c r="CA228" s="37"/>
      <c r="CB228" s="37"/>
      <c r="CC228" s="37"/>
      <c r="CD228" s="37"/>
      <c r="CE228" s="37"/>
      <c r="CF228" s="38">
        <v>0</v>
      </c>
      <c r="CG228" s="55">
        <v>0</v>
      </c>
      <c r="CH228" s="57">
        <v>6051017000</v>
      </c>
      <c r="CI228" s="49">
        <v>20000</v>
      </c>
      <c r="CJ228" s="36">
        <v>5769551000</v>
      </c>
      <c r="CK228" s="37">
        <v>4318000</v>
      </c>
      <c r="CL228" s="37">
        <v>5765233000</v>
      </c>
      <c r="CM228" s="38"/>
      <c r="CN228" s="54"/>
      <c r="CO228" s="54"/>
      <c r="CP228" s="54">
        <v>-904679000</v>
      </c>
      <c r="CQ228" s="58">
        <v>4864892000</v>
      </c>
      <c r="CR228" s="37">
        <v>81958000</v>
      </c>
      <c r="CS228" s="56">
        <v>4946850000</v>
      </c>
      <c r="CT228" s="55">
        <v>10997867000</v>
      </c>
    </row>
    <row r="229" spans="1:98" x14ac:dyDescent="0.2">
      <c r="A229" s="52" t="s">
        <v>724</v>
      </c>
      <c r="B229" s="52" t="s">
        <v>725</v>
      </c>
      <c r="C229" s="52" t="str">
        <f>VLOOKUP(A229,'[1]S&amp;P 500 Wikipedia'!A:D,3,FALSE)</f>
        <v>Information Technology</v>
      </c>
      <c r="D229" s="52">
        <v>132518</v>
      </c>
      <c r="E229" s="52" t="s">
        <v>16</v>
      </c>
      <c r="F229" s="52">
        <v>2020</v>
      </c>
      <c r="G229" s="52" t="s">
        <v>17</v>
      </c>
      <c r="H229" s="53">
        <v>44012</v>
      </c>
      <c r="I229" s="53">
        <v>44053</v>
      </c>
      <c r="J229" s="53">
        <v>44053</v>
      </c>
      <c r="K229" s="54">
        <v>155134000</v>
      </c>
      <c r="L229" s="54">
        <v>156097000</v>
      </c>
      <c r="M229" s="52" t="s">
        <v>726</v>
      </c>
      <c r="N229" s="36">
        <v>1980472000</v>
      </c>
      <c r="O229" s="37">
        <v>1234409000</v>
      </c>
      <c r="P229" s="38">
        <v>746063000</v>
      </c>
      <c r="Q229" s="36">
        <v>1107413000</v>
      </c>
      <c r="R229" s="37">
        <v>1107413000</v>
      </c>
      <c r="S229" s="38"/>
      <c r="U229" s="36">
        <v>1310985000</v>
      </c>
      <c r="V229" s="37"/>
      <c r="W229" s="37"/>
      <c r="X229" s="37"/>
      <c r="Y229" s="38"/>
      <c r="Z229" s="36">
        <v>324675000</v>
      </c>
      <c r="AG229" s="56">
        <v>324675000</v>
      </c>
      <c r="AH229" s="55">
        <v>4723545000</v>
      </c>
      <c r="AI229" s="36">
        <v>519824000</v>
      </c>
      <c r="AJ229" s="37"/>
      <c r="AK229" s="38"/>
      <c r="AM229" s="37"/>
      <c r="AN229" s="37"/>
      <c r="AO229" s="38"/>
      <c r="AP229" s="49">
        <v>4036591000</v>
      </c>
      <c r="AQ229" s="54">
        <v>1391413000</v>
      </c>
      <c r="AR229" s="54">
        <v>2045402000</v>
      </c>
      <c r="AS229" s="54"/>
      <c r="AT229" s="54"/>
      <c r="AU229" s="54">
        <v>236797000</v>
      </c>
      <c r="AV229" s="54"/>
      <c r="AW229" s="54"/>
      <c r="AX229" s="54"/>
      <c r="AY229" s="54"/>
      <c r="AZ229" s="54">
        <v>362979000</v>
      </c>
      <c r="BA229" s="55">
        <v>4556415000</v>
      </c>
      <c r="BB229" s="55">
        <v>9279960000</v>
      </c>
      <c r="BC229" s="49">
        <v>264280000</v>
      </c>
      <c r="BD229" s="54">
        <v>264280000</v>
      </c>
      <c r="BE229" s="54"/>
      <c r="BF229" s="54"/>
      <c r="BG229" s="54"/>
      <c r="BH229" s="36">
        <v>0</v>
      </c>
      <c r="BI229" s="37"/>
      <c r="BJ229" s="37"/>
      <c r="BK229" s="38"/>
      <c r="BL229" s="49">
        <v>1435506000</v>
      </c>
      <c r="BM229" s="54"/>
      <c r="BN229" s="54"/>
      <c r="BO229" s="54"/>
      <c r="BP229" s="54"/>
      <c r="BQ229" s="54">
        <v>1435506000</v>
      </c>
      <c r="BR229" s="55">
        <v>1699786000</v>
      </c>
      <c r="BS229" s="36">
        <v>3469670000</v>
      </c>
      <c r="BT229" s="37"/>
      <c r="BU229" s="38"/>
      <c r="BV229" s="36">
        <v>1429494000</v>
      </c>
      <c r="BW229" s="37"/>
      <c r="BX229" s="37"/>
      <c r="BY229" s="37"/>
      <c r="BZ229" s="37"/>
      <c r="CA229" s="37"/>
      <c r="CB229" s="37"/>
      <c r="CC229" s="37">
        <v>660885000</v>
      </c>
      <c r="CD229" s="37"/>
      <c r="CE229" s="37"/>
      <c r="CF229" s="38">
        <v>768609000</v>
      </c>
      <c r="CG229" s="55">
        <v>4899164000</v>
      </c>
      <c r="CH229" s="57">
        <v>6598950000</v>
      </c>
      <c r="CI229" s="49">
        <v>0</v>
      </c>
      <c r="CJ229" s="36">
        <v>2090268000</v>
      </c>
      <c r="CK229" s="37"/>
      <c r="CL229" s="37"/>
      <c r="CM229" s="38"/>
      <c r="CN229" s="54"/>
      <c r="CO229" s="54">
        <v>654930000</v>
      </c>
      <c r="CP229" s="54">
        <v>-79774000</v>
      </c>
      <c r="CQ229" s="58">
        <v>2665424000</v>
      </c>
      <c r="CR229" s="37">
        <v>15586000</v>
      </c>
      <c r="CS229" s="56">
        <v>2681010000</v>
      </c>
      <c r="CT229" s="55">
        <v>9279960000</v>
      </c>
    </row>
    <row r="230" spans="1:98" x14ac:dyDescent="0.2">
      <c r="A230" s="52" t="s">
        <v>715</v>
      </c>
      <c r="B230" s="52" t="s">
        <v>716</v>
      </c>
      <c r="C230" s="52" t="str">
        <f>VLOOKUP(A230,'[1]S&amp;P 500 Wikipedia'!A:D,3,FALSE)</f>
        <v>Consumer Staples</v>
      </c>
      <c r="D230" s="52">
        <v>384594</v>
      </c>
      <c r="E230" s="52" t="s">
        <v>16</v>
      </c>
      <c r="F230" s="52">
        <v>2019</v>
      </c>
      <c r="G230" s="52" t="s">
        <v>17</v>
      </c>
      <c r="H230" s="53">
        <v>43830</v>
      </c>
      <c r="I230" s="53">
        <v>43874</v>
      </c>
      <c r="J230" s="53">
        <v>43874</v>
      </c>
      <c r="K230" s="54">
        <v>342100000</v>
      </c>
      <c r="L230" s="54">
        <v>344500000</v>
      </c>
      <c r="M230" s="52" t="s">
        <v>717</v>
      </c>
      <c r="N230" s="36">
        <v>442000000</v>
      </c>
      <c r="O230" s="37">
        <v>442000000</v>
      </c>
      <c r="P230" s="38"/>
      <c r="Q230" s="36">
        <v>2263000000</v>
      </c>
      <c r="R230" s="37">
        <v>2263000000</v>
      </c>
      <c r="S230" s="38"/>
      <c r="U230" s="36">
        <v>1790000000</v>
      </c>
      <c r="V230" s="37"/>
      <c r="W230" s="37"/>
      <c r="X230" s="37"/>
      <c r="Y230" s="38"/>
      <c r="Z230" s="36">
        <v>562000000</v>
      </c>
      <c r="AG230" s="56">
        <v>562000000</v>
      </c>
      <c r="AH230" s="55">
        <v>5057000000</v>
      </c>
      <c r="AI230" s="36">
        <v>7450000000</v>
      </c>
      <c r="AJ230" s="37"/>
      <c r="AK230" s="38"/>
      <c r="AL230" s="36">
        <v>268000000</v>
      </c>
      <c r="AM230" s="37"/>
      <c r="AN230" s="37"/>
      <c r="AO230" s="38"/>
      <c r="AP230" s="49">
        <v>2508000000</v>
      </c>
      <c r="AQ230" s="54"/>
      <c r="AR230" s="54">
        <v>1467000000</v>
      </c>
      <c r="AS230" s="54"/>
      <c r="AT230" s="54"/>
      <c r="AU230" s="54"/>
      <c r="AV230" s="54"/>
      <c r="AW230" s="54"/>
      <c r="AX230" s="54"/>
      <c r="AY230" s="54"/>
      <c r="AZ230" s="54">
        <v>1041000000</v>
      </c>
      <c r="BA230" s="55">
        <v>10226000000</v>
      </c>
      <c r="BB230" s="55">
        <v>15283000000</v>
      </c>
      <c r="BC230" s="49">
        <v>5385000000</v>
      </c>
      <c r="BD230" s="54">
        <v>3055000000</v>
      </c>
      <c r="BE230" s="54"/>
      <c r="BF230" s="54">
        <v>352000000</v>
      </c>
      <c r="BG230" s="54">
        <v>1978000000</v>
      </c>
      <c r="BH230" s="36">
        <v>1534000000</v>
      </c>
      <c r="BI230" s="37"/>
      <c r="BJ230" s="37"/>
      <c r="BK230" s="38"/>
      <c r="BM230" s="54"/>
      <c r="BN230" s="54"/>
      <c r="BO230" s="54"/>
      <c r="BP230" s="54"/>
      <c r="BQ230" s="54"/>
      <c r="BR230" s="55">
        <v>6919000000</v>
      </c>
      <c r="BS230" s="36">
        <v>6213000000</v>
      </c>
      <c r="BT230" s="37"/>
      <c r="BU230" s="38"/>
      <c r="BV230" s="36">
        <v>1957000000</v>
      </c>
      <c r="BW230" s="37"/>
      <c r="BX230" s="37">
        <v>897000000</v>
      </c>
      <c r="BY230" s="37"/>
      <c r="BZ230" s="37"/>
      <c r="CA230" s="37"/>
      <c r="CB230" s="37"/>
      <c r="CC230" s="37">
        <v>511000000</v>
      </c>
      <c r="CD230" s="37"/>
      <c r="CE230" s="37"/>
      <c r="CF230" s="38">
        <v>549000000</v>
      </c>
      <c r="CG230" s="55">
        <v>8170000000</v>
      </c>
      <c r="CH230" s="57">
        <v>15089000000</v>
      </c>
      <c r="CI230" s="49">
        <v>0</v>
      </c>
      <c r="CJ230" s="36">
        <v>1029000000</v>
      </c>
      <c r="CK230" s="37">
        <v>473000000</v>
      </c>
      <c r="CL230" s="37">
        <v>556000000</v>
      </c>
      <c r="CM230" s="38"/>
      <c r="CN230" s="54">
        <v>-4454000000</v>
      </c>
      <c r="CO230" s="54">
        <v>6686000000</v>
      </c>
      <c r="CP230" s="54">
        <v>-3294000000</v>
      </c>
      <c r="CQ230" s="58">
        <v>-33000000</v>
      </c>
      <c r="CR230" s="37">
        <v>227000000</v>
      </c>
      <c r="CS230" s="56">
        <v>194000000</v>
      </c>
      <c r="CT230" s="55">
        <v>15283000000</v>
      </c>
    </row>
    <row r="231" spans="1:98" x14ac:dyDescent="0.2">
      <c r="A231" s="52" t="s">
        <v>721</v>
      </c>
      <c r="B231" s="52" t="s">
        <v>722</v>
      </c>
      <c r="C231" s="52" t="str">
        <f>VLOOKUP(A231,'[1]S&amp;P 500 Wikipedia'!A:D,3,FALSE)</f>
        <v>Energy</v>
      </c>
      <c r="D231" s="52">
        <v>88392</v>
      </c>
      <c r="E231" s="52" t="s">
        <v>16</v>
      </c>
      <c r="F231" s="52">
        <v>2019</v>
      </c>
      <c r="G231" s="52" t="s">
        <v>17</v>
      </c>
      <c r="H231" s="53">
        <v>43830</v>
      </c>
      <c r="I231" s="53">
        <v>43873</v>
      </c>
      <c r="J231" s="53">
        <v>43873</v>
      </c>
      <c r="K231" s="54">
        <v>2268000000</v>
      </c>
      <c r="L231" s="54">
        <v>2268000000</v>
      </c>
      <c r="M231" s="52" t="s">
        <v>723</v>
      </c>
      <c r="N231" s="36">
        <v>1110000000</v>
      </c>
      <c r="O231" s="37">
        <v>185000000</v>
      </c>
      <c r="P231" s="38">
        <v>925000000</v>
      </c>
      <c r="Q231" s="36">
        <v>1370000000</v>
      </c>
      <c r="R231" s="37">
        <v>1370000000</v>
      </c>
      <c r="S231" s="38"/>
      <c r="U231" s="36">
        <v>371000000</v>
      </c>
      <c r="V231" s="37"/>
      <c r="W231" s="37"/>
      <c r="X231" s="37"/>
      <c r="Y231" s="38"/>
      <c r="Z231" s="36">
        <v>387000000</v>
      </c>
      <c r="AB231" s="55">
        <v>84000000</v>
      </c>
      <c r="AG231" s="56">
        <v>303000000</v>
      </c>
      <c r="AH231" s="55">
        <v>3238000000</v>
      </c>
      <c r="AI231" s="36">
        <v>36419000000</v>
      </c>
      <c r="AJ231" s="37"/>
      <c r="AK231" s="38"/>
      <c r="AL231" s="36">
        <v>7759000000</v>
      </c>
      <c r="AM231" s="37"/>
      <c r="AN231" s="37"/>
      <c r="AO231" s="38"/>
      <c r="AP231" s="49">
        <v>26741000000</v>
      </c>
      <c r="AQ231" s="54"/>
      <c r="AR231" s="54">
        <v>21451000000</v>
      </c>
      <c r="AS231" s="54">
        <v>2676000000</v>
      </c>
      <c r="AT231" s="54"/>
      <c r="AU231" s="54">
        <v>857000000</v>
      </c>
      <c r="AV231" s="54"/>
      <c r="AW231" s="54"/>
      <c r="AX231" s="54"/>
      <c r="AY231" s="54"/>
      <c r="AZ231" s="54">
        <v>1757000000</v>
      </c>
      <c r="BA231" s="55">
        <v>70919000000</v>
      </c>
      <c r="BB231" s="55">
        <v>74157000000</v>
      </c>
      <c r="BC231" s="49">
        <v>1826000000</v>
      </c>
      <c r="BD231" s="54">
        <v>914000000</v>
      </c>
      <c r="BE231" s="54">
        <v>364000000</v>
      </c>
      <c r="BF231" s="54">
        <v>548000000</v>
      </c>
      <c r="BG231" s="54"/>
      <c r="BH231" s="36">
        <v>2477000000</v>
      </c>
      <c r="BI231" s="37"/>
      <c r="BJ231" s="37"/>
      <c r="BK231" s="38">
        <v>2477000000</v>
      </c>
      <c r="BL231" s="49">
        <v>797000000</v>
      </c>
      <c r="BM231" s="54"/>
      <c r="BN231" s="54"/>
      <c r="BO231" s="54"/>
      <c r="BP231" s="54"/>
      <c r="BQ231" s="54">
        <v>797000000</v>
      </c>
      <c r="BR231" s="55">
        <v>5100000000</v>
      </c>
      <c r="BS231" s="36">
        <v>30883000000</v>
      </c>
      <c r="BT231" s="37">
        <v>30883000000</v>
      </c>
      <c r="BU231" s="38"/>
      <c r="BV231" s="36">
        <v>3285000000</v>
      </c>
      <c r="BW231" s="37"/>
      <c r="BX231" s="37"/>
      <c r="BY231" s="37"/>
      <c r="BZ231" s="37"/>
      <c r="CA231" s="37"/>
      <c r="CB231" s="37"/>
      <c r="CC231" s="37"/>
      <c r="CD231" s="37"/>
      <c r="CE231" s="37"/>
      <c r="CF231" s="38">
        <v>3285000000</v>
      </c>
      <c r="CG231" s="55">
        <v>34168000000</v>
      </c>
      <c r="CH231" s="57">
        <v>39268000000</v>
      </c>
      <c r="CJ231" s="36">
        <v>41768000000</v>
      </c>
      <c r="CK231" s="37">
        <v>23000000</v>
      </c>
      <c r="CL231" s="37">
        <v>41745000000</v>
      </c>
      <c r="CM231" s="38"/>
      <c r="CN231" s="54"/>
      <c r="CO231" s="54">
        <v>-7693000000</v>
      </c>
      <c r="CP231" s="54">
        <v>-333000000</v>
      </c>
      <c r="CQ231" s="58">
        <v>33742000000</v>
      </c>
      <c r="CR231" s="37">
        <v>1147000000</v>
      </c>
      <c r="CS231" s="56">
        <v>34889000000</v>
      </c>
      <c r="CT231" s="55">
        <v>74157000000</v>
      </c>
    </row>
    <row r="232" spans="1:98" x14ac:dyDescent="0.2">
      <c r="A232" s="52" t="s">
        <v>248</v>
      </c>
      <c r="B232" s="52" t="s">
        <v>249</v>
      </c>
      <c r="C232" s="52" t="str">
        <f>VLOOKUP(A232,'[1]S&amp;P 500 Wikipedia'!A:D,3,FALSE)</f>
        <v>Consumer Discretionary</v>
      </c>
      <c r="D232" s="52">
        <v>327637</v>
      </c>
      <c r="E232" s="52" t="s">
        <v>16</v>
      </c>
      <c r="F232" s="52">
        <v>2019</v>
      </c>
      <c r="G232" s="52" t="s">
        <v>17</v>
      </c>
      <c r="H232" s="53">
        <v>43890</v>
      </c>
      <c r="I232" s="53">
        <v>43942</v>
      </c>
      <c r="J232" s="53">
        <v>43942</v>
      </c>
      <c r="K232" s="54">
        <v>163393000</v>
      </c>
      <c r="L232" s="54">
        <v>165831000</v>
      </c>
      <c r="M232" s="52" t="s">
        <v>250</v>
      </c>
      <c r="N232" s="36">
        <v>58211000</v>
      </c>
      <c r="O232" s="37">
        <v>58211000</v>
      </c>
      <c r="P232" s="38"/>
      <c r="Q232" s="36">
        <v>191090000</v>
      </c>
      <c r="R232" s="37">
        <v>191090000</v>
      </c>
      <c r="S232" s="38"/>
      <c r="U232" s="36">
        <v>2846416000</v>
      </c>
      <c r="V232" s="37"/>
      <c r="W232" s="37"/>
      <c r="X232" s="37"/>
      <c r="Y232" s="38"/>
      <c r="Z232" s="36">
        <v>567970000</v>
      </c>
      <c r="AG232" s="56">
        <v>567970000</v>
      </c>
      <c r="AH232" s="55">
        <v>3663687000</v>
      </c>
      <c r="AI232" s="36">
        <v>3069102000</v>
      </c>
      <c r="AJ232" s="37"/>
      <c r="AK232" s="38"/>
      <c r="AM232" s="37"/>
      <c r="AN232" s="37"/>
      <c r="AO232" s="38"/>
      <c r="AP232" s="49">
        <v>14349393000</v>
      </c>
      <c r="AQ232" s="54"/>
      <c r="AR232" s="54"/>
      <c r="AS232" s="54"/>
      <c r="AT232" s="54"/>
      <c r="AU232" s="54">
        <v>89842000</v>
      </c>
      <c r="AV232" s="54"/>
      <c r="AW232" s="54"/>
      <c r="AX232" s="54"/>
      <c r="AY232" s="54"/>
      <c r="AZ232" s="54">
        <v>14259551000</v>
      </c>
      <c r="BA232" s="55">
        <v>17418495000</v>
      </c>
      <c r="BB232" s="55">
        <v>21082182000</v>
      </c>
      <c r="BC232" s="49">
        <v>1070271000</v>
      </c>
      <c r="BD232" s="54">
        <v>737144000</v>
      </c>
      <c r="BE232" s="54">
        <v>1389000</v>
      </c>
      <c r="BF232" s="54"/>
      <c r="BG232" s="54">
        <v>331738000</v>
      </c>
      <c r="BH232" s="36">
        <v>433456000</v>
      </c>
      <c r="BI232" s="37">
        <v>40000</v>
      </c>
      <c r="BJ232" s="37"/>
      <c r="BK232" s="38">
        <v>433416000</v>
      </c>
      <c r="BL232" s="49">
        <v>30980000</v>
      </c>
      <c r="BM232" s="54"/>
      <c r="BN232" s="54"/>
      <c r="BO232" s="54"/>
      <c r="BP232" s="54"/>
      <c r="BQ232" s="54">
        <v>30980000</v>
      </c>
      <c r="BR232" s="55">
        <v>1534707000</v>
      </c>
      <c r="BS232" s="36">
        <v>15384727000</v>
      </c>
      <c r="BT232" s="37">
        <v>14944056000</v>
      </c>
      <c r="BU232" s="38">
        <v>440671000</v>
      </c>
      <c r="BV232" s="36">
        <v>393873000</v>
      </c>
      <c r="BW232" s="37"/>
      <c r="BX232" s="37"/>
      <c r="BY232" s="37"/>
      <c r="BZ232" s="37"/>
      <c r="CA232" s="37"/>
      <c r="CB232" s="37"/>
      <c r="CC232" s="37"/>
      <c r="CD232" s="37"/>
      <c r="CE232" s="37"/>
      <c r="CF232" s="38">
        <v>393873000</v>
      </c>
      <c r="CG232" s="55">
        <v>15778600000</v>
      </c>
      <c r="CH232" s="57">
        <v>17313307000</v>
      </c>
      <c r="CJ232" s="36">
        <v>1430529000</v>
      </c>
      <c r="CK232" s="37">
        <v>81541000</v>
      </c>
      <c r="CL232" s="37">
        <v>1348988000</v>
      </c>
      <c r="CM232" s="38"/>
      <c r="CN232" s="54"/>
      <c r="CO232" s="54">
        <v>2488417000</v>
      </c>
      <c r="CP232" s="54">
        <v>-150071000</v>
      </c>
      <c r="CQ232" s="58">
        <v>3768875000</v>
      </c>
      <c r="CR232" s="37"/>
      <c r="CS232" s="56">
        <v>3768875000</v>
      </c>
      <c r="CT232" s="55">
        <v>21082182000</v>
      </c>
    </row>
    <row r="233" spans="1:98" x14ac:dyDescent="0.2">
      <c r="A233" s="52" t="s">
        <v>310</v>
      </c>
      <c r="B233" s="52" t="s">
        <v>311</v>
      </c>
      <c r="C233" s="52" t="str">
        <f>VLOOKUP(A233,'[1]S&amp;P 500 Wikipedia'!A:D,3,FALSE)</f>
        <v>Consumer Staples</v>
      </c>
      <c r="D233" s="52">
        <v>82117</v>
      </c>
      <c r="E233" s="52" t="s">
        <v>16</v>
      </c>
      <c r="F233" s="52">
        <v>2019</v>
      </c>
      <c r="G233" s="52" t="s">
        <v>17</v>
      </c>
      <c r="H233" s="53">
        <v>43830</v>
      </c>
      <c r="I233" s="53">
        <v>43885</v>
      </c>
      <c r="J233" s="53">
        <v>43885</v>
      </c>
      <c r="K233" s="54">
        <v>4284000000</v>
      </c>
      <c r="L233" s="54">
        <v>4324000000</v>
      </c>
      <c r="M233" s="52" t="s">
        <v>312</v>
      </c>
      <c r="N233" s="36">
        <v>11175000000</v>
      </c>
      <c r="O233" s="37">
        <v>6480000000</v>
      </c>
      <c r="P233" s="38">
        <v>4695000000</v>
      </c>
      <c r="Q233" s="36">
        <v>3971000000</v>
      </c>
      <c r="R233" s="37">
        <v>3971000000</v>
      </c>
      <c r="S233" s="38"/>
      <c r="U233" s="36">
        <v>3379000000</v>
      </c>
      <c r="V233" s="37"/>
      <c r="W233" s="37"/>
      <c r="X233" s="37"/>
      <c r="Y233" s="38"/>
      <c r="Z233" s="36">
        <v>1886000000</v>
      </c>
      <c r="AA233" s="55">
        <v>1886000000</v>
      </c>
      <c r="AH233" s="55">
        <v>20411000000</v>
      </c>
      <c r="AI233" s="36">
        <v>10838000000</v>
      </c>
      <c r="AJ233" s="37"/>
      <c r="AK233" s="38"/>
      <c r="AL233" s="36">
        <v>19879000000</v>
      </c>
      <c r="AM233" s="37">
        <v>19879000000</v>
      </c>
      <c r="AN233" s="37"/>
      <c r="AO233" s="38"/>
      <c r="AP233" s="49">
        <v>35253000000</v>
      </c>
      <c r="AQ233" s="54">
        <v>9375000000</v>
      </c>
      <c r="AR233" s="54">
        <v>16764000000</v>
      </c>
      <c r="AS233" s="54">
        <v>627000000</v>
      </c>
      <c r="AT233" s="54"/>
      <c r="AU233" s="54">
        <v>2412000000</v>
      </c>
      <c r="AV233" s="54"/>
      <c r="AW233" s="54"/>
      <c r="AX233" s="54"/>
      <c r="AY233" s="54"/>
      <c r="AZ233" s="54">
        <v>6075000000</v>
      </c>
      <c r="BA233" s="55">
        <v>65970000000</v>
      </c>
      <c r="BB233" s="55">
        <v>86381000000</v>
      </c>
      <c r="BC233" s="49">
        <v>11726000000</v>
      </c>
      <c r="BD233" s="54">
        <v>11312000000</v>
      </c>
      <c r="BE233" s="54">
        <v>414000000</v>
      </c>
      <c r="BF233" s="54"/>
      <c r="BG233" s="54"/>
      <c r="BH233" s="36">
        <v>15247000000</v>
      </c>
      <c r="BI233" s="37">
        <v>10994000000</v>
      </c>
      <c r="BJ233" s="37"/>
      <c r="BK233" s="38">
        <v>4253000000</v>
      </c>
      <c r="BM233" s="54"/>
      <c r="BN233" s="54"/>
      <c r="BO233" s="54"/>
      <c r="BP233" s="54"/>
      <c r="BQ233" s="54"/>
      <c r="BR233" s="55">
        <v>26973000000</v>
      </c>
      <c r="BS233" s="36">
        <v>27516000000</v>
      </c>
      <c r="BT233" s="37"/>
      <c r="BU233" s="38"/>
      <c r="BV233" s="36">
        <v>10794000000</v>
      </c>
      <c r="BW233" s="37"/>
      <c r="BX233" s="37"/>
      <c r="BY233" s="37"/>
      <c r="BZ233" s="37"/>
      <c r="CA233" s="37"/>
      <c r="CB233" s="37"/>
      <c r="CC233" s="37">
        <v>2284000000</v>
      </c>
      <c r="CD233" s="37"/>
      <c r="CE233" s="37"/>
      <c r="CF233" s="38">
        <v>8510000000</v>
      </c>
      <c r="CG233" s="55">
        <v>38310000000</v>
      </c>
      <c r="CH233" s="57">
        <v>65283000000</v>
      </c>
      <c r="CJ233" s="36">
        <v>18914000000</v>
      </c>
      <c r="CK233" s="37">
        <v>1760000000</v>
      </c>
      <c r="CL233" s="37">
        <v>17154000000</v>
      </c>
      <c r="CM233" s="38"/>
      <c r="CN233" s="54">
        <v>-52244000000</v>
      </c>
      <c r="CO233" s="54">
        <v>65855000000</v>
      </c>
      <c r="CP233" s="54">
        <v>-13544000000</v>
      </c>
      <c r="CQ233" s="58">
        <v>18981000000</v>
      </c>
      <c r="CR233" s="37">
        <v>2117000000</v>
      </c>
      <c r="CS233" s="56">
        <v>21098000000</v>
      </c>
      <c r="CT233" s="55">
        <v>86381000000</v>
      </c>
    </row>
    <row r="234" spans="1:98" x14ac:dyDescent="0.2">
      <c r="A234" s="52" t="s">
        <v>733</v>
      </c>
      <c r="B234" s="52" t="s">
        <v>734</v>
      </c>
      <c r="C234" s="52" t="str">
        <f>VLOOKUP(A234,'[1]S&amp;P 500 Wikipedia'!A:D,3,FALSE)</f>
        <v>Consumer Staples</v>
      </c>
      <c r="D234" s="52">
        <v>258154</v>
      </c>
      <c r="E234" s="52" t="s">
        <v>16</v>
      </c>
      <c r="F234" s="52">
        <v>2019</v>
      </c>
      <c r="G234" s="52" t="s">
        <v>17</v>
      </c>
      <c r="H234" s="53">
        <v>43890</v>
      </c>
      <c r="I234" s="53">
        <v>43922</v>
      </c>
      <c r="J234" s="53">
        <v>43922</v>
      </c>
      <c r="K234" s="54">
        <v>796000000</v>
      </c>
      <c r="L234" s="54">
        <v>805000000</v>
      </c>
      <c r="M234" s="52" t="s">
        <v>735</v>
      </c>
      <c r="N234" s="36">
        <v>399000000</v>
      </c>
      <c r="O234" s="37">
        <v>399000000</v>
      </c>
      <c r="P234" s="38"/>
      <c r="Q234" s="36">
        <v>1706000000</v>
      </c>
      <c r="R234" s="37"/>
      <c r="S234" s="38"/>
      <c r="U234" s="36">
        <v>7084000000</v>
      </c>
      <c r="V234" s="37"/>
      <c r="W234" s="37"/>
      <c r="X234" s="37"/>
      <c r="Y234" s="38"/>
      <c r="Z234" s="36">
        <v>1701000000</v>
      </c>
      <c r="AA234" s="55">
        <v>522000000</v>
      </c>
      <c r="AG234" s="56">
        <v>1179000000</v>
      </c>
      <c r="AH234" s="55">
        <v>10890000000</v>
      </c>
      <c r="AI234" s="36">
        <v>21871000000</v>
      </c>
      <c r="AJ234" s="37"/>
      <c r="AK234" s="38"/>
      <c r="AM234" s="37"/>
      <c r="AN234" s="37"/>
      <c r="AO234" s="38"/>
      <c r="AP234" s="49">
        <v>12495000000</v>
      </c>
      <c r="AQ234" s="54">
        <v>1066000000</v>
      </c>
      <c r="AR234" s="54">
        <v>3076000000</v>
      </c>
      <c r="AS234" s="54"/>
      <c r="AT234" s="54"/>
      <c r="AU234" s="54"/>
      <c r="AV234" s="54"/>
      <c r="AW234" s="54"/>
      <c r="AX234" s="54"/>
      <c r="AY234" s="54"/>
      <c r="AZ234" s="54">
        <v>8353000000</v>
      </c>
      <c r="BA234" s="55">
        <v>34366000000</v>
      </c>
      <c r="BB234" s="55">
        <v>45256000000</v>
      </c>
      <c r="BC234" s="49">
        <v>7517000000</v>
      </c>
      <c r="BD234" s="54">
        <v>6349000000</v>
      </c>
      <c r="BE234" s="54"/>
      <c r="BF234" s="54"/>
      <c r="BG234" s="54">
        <v>1168000000</v>
      </c>
      <c r="BH234" s="36">
        <v>1965000000</v>
      </c>
      <c r="BI234" s="37"/>
      <c r="BJ234" s="37"/>
      <c r="BK234" s="38"/>
      <c r="BL234" s="49">
        <v>4761000000</v>
      </c>
      <c r="BM234" s="54"/>
      <c r="BN234" s="54"/>
      <c r="BO234" s="54"/>
      <c r="BP234" s="54"/>
      <c r="BQ234" s="54">
        <v>4761000000</v>
      </c>
      <c r="BR234" s="55">
        <v>14243000000</v>
      </c>
      <c r="BS234" s="36">
        <v>12111000000</v>
      </c>
      <c r="BT234" s="37"/>
      <c r="BU234" s="38"/>
      <c r="BV234" s="36">
        <v>10329000000</v>
      </c>
      <c r="BW234" s="37"/>
      <c r="BX234" s="37">
        <v>608000000</v>
      </c>
      <c r="BY234" s="37"/>
      <c r="BZ234" s="37"/>
      <c r="CA234" s="37"/>
      <c r="CB234" s="37"/>
      <c r="CC234" s="37">
        <v>1466000000</v>
      </c>
      <c r="CD234" s="37"/>
      <c r="CE234" s="37"/>
      <c r="CF234" s="38">
        <v>8255000000</v>
      </c>
      <c r="CG234" s="55">
        <v>22440000000</v>
      </c>
      <c r="CH234" s="57">
        <v>36683000000</v>
      </c>
      <c r="CI234" s="49">
        <v>0</v>
      </c>
      <c r="CJ234" s="36">
        <v>5255000000</v>
      </c>
      <c r="CK234" s="37"/>
      <c r="CL234" s="37"/>
      <c r="CM234" s="38"/>
      <c r="CN234" s="54">
        <v>-16991000000</v>
      </c>
      <c r="CO234" s="54">
        <v>20978000000</v>
      </c>
      <c r="CP234" s="54">
        <v>-640000000</v>
      </c>
      <c r="CQ234" s="58">
        <v>8602000000</v>
      </c>
      <c r="CR234" s="37">
        <v>-29000000</v>
      </c>
      <c r="CS234" s="56">
        <v>8573000000</v>
      </c>
      <c r="CT234" s="55">
        <v>45256000000</v>
      </c>
    </row>
    <row r="235" spans="1:98" x14ac:dyDescent="0.2">
      <c r="A235" s="52" t="s">
        <v>727</v>
      </c>
      <c r="B235" s="52" t="s">
        <v>728</v>
      </c>
      <c r="C235" s="52" t="str">
        <f>VLOOKUP(A235,'[1]S&amp;P 500 Wikipedia'!A:D,3,FALSE)</f>
        <v>Consumer Discretionary</v>
      </c>
      <c r="D235" s="52">
        <v>186130</v>
      </c>
      <c r="E235" s="52" t="s">
        <v>16</v>
      </c>
      <c r="F235" s="52">
        <v>2019</v>
      </c>
      <c r="G235" s="52" t="s">
        <v>17</v>
      </c>
      <c r="H235" s="53">
        <v>43890</v>
      </c>
      <c r="I235" s="53">
        <v>43908</v>
      </c>
      <c r="J235" s="53">
        <v>43908</v>
      </c>
      <c r="K235" s="54">
        <v>152000000</v>
      </c>
      <c r="L235" s="54">
        <v>154000000</v>
      </c>
      <c r="M235" s="59" t="s">
        <v>729</v>
      </c>
      <c r="N235" s="36">
        <v>723000000</v>
      </c>
      <c r="O235" s="37">
        <v>723000000</v>
      </c>
      <c r="P235" s="38"/>
      <c r="R235" s="37"/>
      <c r="S235" s="38"/>
      <c r="U235" s="36">
        <v>3537000000</v>
      </c>
      <c r="V235" s="37"/>
      <c r="W235" s="37"/>
      <c r="X235" s="37"/>
      <c r="Y235" s="38"/>
      <c r="Z235" s="36">
        <v>389000000</v>
      </c>
      <c r="AG235" s="56">
        <v>389000000</v>
      </c>
      <c r="AH235" s="55">
        <v>4649000000</v>
      </c>
      <c r="AI235" s="36">
        <v>7352000000</v>
      </c>
      <c r="AJ235" s="37"/>
      <c r="AK235" s="38"/>
      <c r="AM235" s="37"/>
      <c r="AN235" s="37"/>
      <c r="AO235" s="38"/>
      <c r="AP235" s="49">
        <v>2554000000</v>
      </c>
      <c r="AQ235" s="54"/>
      <c r="AR235" s="54"/>
      <c r="AS235" s="54"/>
      <c r="AT235" s="54"/>
      <c r="AU235" s="54"/>
      <c r="AV235" s="54"/>
      <c r="AW235" s="54"/>
      <c r="AX235" s="54"/>
      <c r="AY235" s="54"/>
      <c r="AZ235" s="54">
        <v>2554000000</v>
      </c>
      <c r="BA235" s="55">
        <v>9906000000</v>
      </c>
      <c r="BB235" s="55">
        <v>14555000000</v>
      </c>
      <c r="BC235" s="49">
        <v>2487000000</v>
      </c>
      <c r="BD235" s="54">
        <v>1206000000</v>
      </c>
      <c r="BE235" s="54">
        <v>48000000</v>
      </c>
      <c r="BF235" s="54"/>
      <c r="BG235" s="54">
        <v>1233000000</v>
      </c>
      <c r="BH235" s="36">
        <v>124000000</v>
      </c>
      <c r="BI235" s="37"/>
      <c r="BJ235" s="37"/>
      <c r="BK235" s="38"/>
      <c r="BL235" s="49">
        <v>1525000000</v>
      </c>
      <c r="BM235" s="54"/>
      <c r="BN235" s="54"/>
      <c r="BO235" s="54"/>
      <c r="BP235" s="54"/>
      <c r="BQ235" s="54">
        <v>1525000000</v>
      </c>
      <c r="BR235" s="55">
        <v>4136000000</v>
      </c>
      <c r="BS235" s="36">
        <v>4475000000</v>
      </c>
      <c r="BT235" s="37"/>
      <c r="BU235" s="38"/>
      <c r="BV235" s="36">
        <v>494000000</v>
      </c>
      <c r="BW235" s="37"/>
      <c r="BX235" s="37"/>
      <c r="BY235" s="37"/>
      <c r="BZ235" s="37"/>
      <c r="CA235" s="37"/>
      <c r="CB235" s="37"/>
      <c r="CC235" s="37">
        <v>260000000</v>
      </c>
      <c r="CD235" s="37"/>
      <c r="CE235" s="37"/>
      <c r="CF235" s="38">
        <v>234000000</v>
      </c>
      <c r="CG235" s="55">
        <v>4969000000</v>
      </c>
      <c r="CH235" s="57">
        <v>9105000000</v>
      </c>
      <c r="CJ235" s="36">
        <v>3276000000</v>
      </c>
      <c r="CK235" s="37"/>
      <c r="CL235" s="37"/>
      <c r="CM235" s="38"/>
      <c r="CN235" s="54">
        <v>-11571000000</v>
      </c>
      <c r="CO235" s="54">
        <v>13745000000</v>
      </c>
      <c r="CP235" s="54"/>
      <c r="CQ235" s="58">
        <v>5450000000</v>
      </c>
      <c r="CR235" s="37"/>
      <c r="CS235" s="56">
        <v>5450000000</v>
      </c>
      <c r="CT235" s="55">
        <v>14555000000</v>
      </c>
    </row>
    <row r="236" spans="1:98" x14ac:dyDescent="0.2">
      <c r="A236" s="52" t="s">
        <v>706</v>
      </c>
      <c r="B236" s="52" t="s">
        <v>707</v>
      </c>
      <c r="C236" s="52" t="str">
        <f>VLOOKUP(A236,'[1]S&amp;P 500 Wikipedia'!A:D,3,FALSE)</f>
        <v>Industrials</v>
      </c>
      <c r="D236" s="52">
        <v>99395</v>
      </c>
      <c r="E236" s="52" t="s">
        <v>16</v>
      </c>
      <c r="F236" s="52">
        <v>2019</v>
      </c>
      <c r="G236" s="52" t="s">
        <v>17</v>
      </c>
      <c r="H236" s="53">
        <v>43830</v>
      </c>
      <c r="I236" s="53">
        <v>43854</v>
      </c>
      <c r="J236" s="53">
        <v>43854</v>
      </c>
      <c r="K236" s="54">
        <v>97440000</v>
      </c>
      <c r="L236" s="54">
        <v>97952000</v>
      </c>
      <c r="M236" s="52" t="s">
        <v>708</v>
      </c>
      <c r="N236" s="36">
        <v>148800000</v>
      </c>
      <c r="O236" s="37">
        <v>148800000</v>
      </c>
      <c r="P236" s="38"/>
      <c r="Q236" s="36">
        <v>274200000</v>
      </c>
      <c r="R236" s="37">
        <v>274200000</v>
      </c>
      <c r="S236" s="38"/>
      <c r="U236" s="36">
        <v>150600000</v>
      </c>
      <c r="V236" s="37"/>
      <c r="W236" s="37"/>
      <c r="X236" s="37"/>
      <c r="Y236" s="38"/>
      <c r="Z236" s="36">
        <v>155000000</v>
      </c>
      <c r="AG236" s="56">
        <v>155000000</v>
      </c>
      <c r="AH236" s="55">
        <v>728600000</v>
      </c>
      <c r="AI236" s="36">
        <v>8806300000</v>
      </c>
      <c r="AJ236" s="37"/>
      <c r="AK236" s="38"/>
      <c r="AL236" s="36">
        <v>47600000</v>
      </c>
      <c r="AM236" s="37"/>
      <c r="AN236" s="37"/>
      <c r="AO236" s="38"/>
      <c r="AP236" s="49">
        <v>204300000</v>
      </c>
      <c r="AQ236" s="54"/>
      <c r="AR236" s="54"/>
      <c r="AS236" s="54"/>
      <c r="AT236" s="54"/>
      <c r="AU236" s="54"/>
      <c r="AV236" s="54"/>
      <c r="AW236" s="54"/>
      <c r="AX236" s="54"/>
      <c r="AY236" s="54"/>
      <c r="AZ236" s="54">
        <v>204300000</v>
      </c>
      <c r="BA236" s="55">
        <v>9058200000</v>
      </c>
      <c r="BB236" s="55">
        <v>9786800000</v>
      </c>
      <c r="BC236" s="49">
        <v>473300000</v>
      </c>
      <c r="BD236" s="54"/>
      <c r="BE236" s="54"/>
      <c r="BF236" s="54"/>
      <c r="BG236" s="54">
        <v>473300000</v>
      </c>
      <c r="BH236" s="36">
        <v>18000000</v>
      </c>
      <c r="BI236" s="37"/>
      <c r="BJ236" s="37"/>
      <c r="BK236" s="38">
        <v>18000000</v>
      </c>
      <c r="BM236" s="54"/>
      <c r="BN236" s="54"/>
      <c r="BO236" s="54"/>
      <c r="BP236" s="54"/>
      <c r="BQ236" s="54"/>
      <c r="BR236" s="55">
        <v>491300000</v>
      </c>
      <c r="BS236" s="36">
        <v>3228000000</v>
      </c>
      <c r="BT236" s="37"/>
      <c r="BU236" s="38"/>
      <c r="BV236" s="36">
        <v>1321600000</v>
      </c>
      <c r="BW236" s="37"/>
      <c r="BX236" s="37"/>
      <c r="BY236" s="37"/>
      <c r="BZ236" s="37"/>
      <c r="CA236" s="37"/>
      <c r="CB236" s="37"/>
      <c r="CC236" s="37">
        <v>1128000000</v>
      </c>
      <c r="CD236" s="37"/>
      <c r="CE236" s="37"/>
      <c r="CF236" s="38">
        <v>193600000</v>
      </c>
      <c r="CG236" s="55">
        <v>4549600000</v>
      </c>
      <c r="CH236" s="57">
        <v>5040900000</v>
      </c>
      <c r="CI236" s="49">
        <v>5600000</v>
      </c>
      <c r="CJ236" s="36">
        <v>844700000</v>
      </c>
      <c r="CK236" s="37">
        <v>1000000</v>
      </c>
      <c r="CL236" s="37">
        <v>843700000</v>
      </c>
      <c r="CM236" s="38"/>
      <c r="CN236" s="54"/>
      <c r="CO236" s="54">
        <v>3601300000</v>
      </c>
      <c r="CP236" s="54">
        <v>-29100000</v>
      </c>
      <c r="CQ236" s="58">
        <v>4422500000</v>
      </c>
      <c r="CR236" s="37">
        <v>323400000</v>
      </c>
      <c r="CS236" s="56">
        <v>4745900000</v>
      </c>
      <c r="CT236" s="55">
        <v>9786800000</v>
      </c>
    </row>
    <row r="237" spans="1:98" x14ac:dyDescent="0.2">
      <c r="A237" s="52" t="s">
        <v>736</v>
      </c>
      <c r="B237" s="52" t="s">
        <v>737</v>
      </c>
      <c r="C237" s="52" t="str">
        <f>VLOOKUP(A237,'[1]S&amp;P 500 Wikipedia'!A:D,3,FALSE)</f>
        <v>Consumer Discretionary</v>
      </c>
      <c r="D237" s="52">
        <v>185942</v>
      </c>
      <c r="E237" s="52" t="s">
        <v>16</v>
      </c>
      <c r="F237" s="52">
        <v>2019</v>
      </c>
      <c r="G237" s="52" t="s">
        <v>17</v>
      </c>
      <c r="H237" s="53">
        <v>43890</v>
      </c>
      <c r="I237" s="53">
        <v>43920</v>
      </c>
      <c r="J237" s="53">
        <v>43920</v>
      </c>
      <c r="K237" s="54">
        <v>276000000</v>
      </c>
      <c r="L237" s="54">
        <v>272000000</v>
      </c>
      <c r="M237" s="52" t="s">
        <v>738</v>
      </c>
      <c r="N237" s="36">
        <v>1499000000</v>
      </c>
      <c r="O237" s="37">
        <v>1499000000</v>
      </c>
      <c r="P237" s="38"/>
      <c r="Q237" s="36">
        <v>306000000</v>
      </c>
      <c r="R237" s="37">
        <v>306000000</v>
      </c>
      <c r="S237" s="38"/>
      <c r="U237" s="36">
        <v>1287000000</v>
      </c>
      <c r="V237" s="37"/>
      <c r="W237" s="37"/>
      <c r="X237" s="37"/>
      <c r="Y237" s="38"/>
      <c r="Z237" s="36">
        <v>153000000</v>
      </c>
      <c r="AG237" s="56">
        <v>153000000</v>
      </c>
      <c r="AH237" s="55">
        <v>3245000000</v>
      </c>
      <c r="AI237" s="36">
        <v>2486000000</v>
      </c>
      <c r="AJ237" s="37"/>
      <c r="AK237" s="38"/>
      <c r="AM237" s="37"/>
      <c r="AN237" s="37"/>
      <c r="AO237" s="38"/>
      <c r="AP237" s="49">
        <v>4394000000</v>
      </c>
      <c r="AQ237" s="54">
        <v>411000000</v>
      </c>
      <c r="AR237" s="54">
        <v>628000000</v>
      </c>
      <c r="AS237" s="54"/>
      <c r="AT237" s="54"/>
      <c r="AU237" s="54">
        <v>84000000</v>
      </c>
      <c r="AV237" s="54"/>
      <c r="AW237" s="54"/>
      <c r="AX237" s="54"/>
      <c r="AY237" s="54"/>
      <c r="AZ237" s="54">
        <v>3271000000</v>
      </c>
      <c r="BA237" s="55">
        <v>6880000000</v>
      </c>
      <c r="BB237" s="55">
        <v>10125000000</v>
      </c>
      <c r="BC237" s="49">
        <v>1833000000</v>
      </c>
      <c r="BD237" s="54">
        <v>647000000</v>
      </c>
      <c r="BE237" s="54">
        <v>134000000</v>
      </c>
      <c r="BF237" s="54"/>
      <c r="BG237" s="54">
        <v>1052000000</v>
      </c>
      <c r="BH237" s="36">
        <v>61000000</v>
      </c>
      <c r="BI237" s="37"/>
      <c r="BJ237" s="37"/>
      <c r="BK237" s="38"/>
      <c r="BL237" s="49">
        <v>478000000</v>
      </c>
      <c r="BM237" s="54"/>
      <c r="BN237" s="54"/>
      <c r="BO237" s="54"/>
      <c r="BP237" s="54"/>
      <c r="BQ237" s="54">
        <v>478000000</v>
      </c>
      <c r="BR237" s="55">
        <v>2372000000</v>
      </c>
      <c r="BS237" s="36">
        <v>5487000000</v>
      </c>
      <c r="BT237" s="37"/>
      <c r="BU237" s="38"/>
      <c r="BV237" s="36">
        <v>3761000000</v>
      </c>
      <c r="BW237" s="37"/>
      <c r="BX237" s="37"/>
      <c r="BY237" s="37"/>
      <c r="BZ237" s="37"/>
      <c r="CA237" s="37"/>
      <c r="CB237" s="37"/>
      <c r="CC237" s="37">
        <v>219000000</v>
      </c>
      <c r="CD237" s="37"/>
      <c r="CE237" s="37"/>
      <c r="CF237" s="38">
        <v>3542000000</v>
      </c>
      <c r="CG237" s="55">
        <v>9248000000</v>
      </c>
      <c r="CH237" s="57">
        <v>11620000000</v>
      </c>
      <c r="CI237" s="49">
        <v>0</v>
      </c>
      <c r="CJ237" s="36">
        <v>989000000</v>
      </c>
      <c r="CK237" s="37"/>
      <c r="CL237" s="37"/>
      <c r="CM237" s="38"/>
      <c r="CN237" s="54">
        <v>-358000000</v>
      </c>
      <c r="CO237" s="54">
        <v>-2182000000</v>
      </c>
      <c r="CP237" s="54">
        <v>52000000</v>
      </c>
      <c r="CQ237" s="58">
        <v>-1499000000</v>
      </c>
      <c r="CR237" s="37">
        <v>4000000</v>
      </c>
      <c r="CS237" s="56">
        <v>-1495000000</v>
      </c>
      <c r="CT237" s="55">
        <v>10125000000</v>
      </c>
    </row>
    <row r="238" spans="1:98" x14ac:dyDescent="0.2">
      <c r="A238" s="52" t="s">
        <v>748</v>
      </c>
      <c r="B238" s="52" t="s">
        <v>749</v>
      </c>
      <c r="C238" s="52" t="str">
        <f>VLOOKUP(A238,'[1]S&amp;P 500 Wikipedia'!A:D,3,FALSE)</f>
        <v>Information Technology</v>
      </c>
      <c r="D238" s="52">
        <v>902720</v>
      </c>
      <c r="E238" s="52" t="s">
        <v>16</v>
      </c>
      <c r="F238" s="52">
        <v>2019</v>
      </c>
      <c r="G238" s="52" t="s">
        <v>17</v>
      </c>
      <c r="H238" s="53">
        <v>43861</v>
      </c>
      <c r="I238" s="53">
        <v>43879</v>
      </c>
      <c r="J238" s="53">
        <v>43879</v>
      </c>
      <c r="K238" s="54">
        <v>140000000</v>
      </c>
      <c r="L238" s="54">
        <v>142000000</v>
      </c>
      <c r="M238" s="52" t="s">
        <v>750</v>
      </c>
      <c r="N238" s="36">
        <v>668000000</v>
      </c>
      <c r="O238" s="37">
        <v>668000000</v>
      </c>
      <c r="P238" s="38"/>
      <c r="Q238" s="36">
        <v>1734000000</v>
      </c>
      <c r="R238" s="37">
        <v>1734000000</v>
      </c>
      <c r="S238" s="38"/>
      <c r="V238" s="37"/>
      <c r="W238" s="37"/>
      <c r="X238" s="37"/>
      <c r="Y238" s="38"/>
      <c r="Z238" s="36">
        <v>410000000</v>
      </c>
      <c r="AC238" s="55">
        <v>0</v>
      </c>
      <c r="AG238" s="56">
        <v>410000000</v>
      </c>
      <c r="AH238" s="55">
        <v>2812000000</v>
      </c>
      <c r="AI238" s="36">
        <v>287000000</v>
      </c>
      <c r="AJ238" s="37"/>
      <c r="AK238" s="38"/>
      <c r="AM238" s="37"/>
      <c r="AN238" s="37"/>
      <c r="AO238" s="38"/>
      <c r="AP238" s="49">
        <v>6268000000</v>
      </c>
      <c r="AQ238" s="54">
        <v>530000000</v>
      </c>
      <c r="AR238" s="54">
        <v>4912000000</v>
      </c>
      <c r="AS238" s="54"/>
      <c r="AT238" s="54"/>
      <c r="AU238" s="54"/>
      <c r="AV238" s="54"/>
      <c r="AW238" s="54"/>
      <c r="AX238" s="54"/>
      <c r="AY238" s="54"/>
      <c r="AZ238" s="54">
        <v>826000000</v>
      </c>
      <c r="BA238" s="55">
        <v>6555000000</v>
      </c>
      <c r="BB238" s="55">
        <v>9367000000</v>
      </c>
      <c r="BC238" s="49">
        <v>2272000000</v>
      </c>
      <c r="BD238" s="54"/>
      <c r="BE238" s="54"/>
      <c r="BF238" s="54"/>
      <c r="BG238" s="54">
        <v>2272000000</v>
      </c>
      <c r="BH238" s="36">
        <v>61000000</v>
      </c>
      <c r="BI238" s="37"/>
      <c r="BJ238" s="37"/>
      <c r="BK238" s="38"/>
      <c r="BL238" s="49">
        <v>0</v>
      </c>
      <c r="BM238" s="54"/>
      <c r="BN238" s="54"/>
      <c r="BO238" s="54"/>
      <c r="BP238" s="54"/>
      <c r="BQ238" s="54">
        <v>0</v>
      </c>
      <c r="BR238" s="55">
        <v>2333000000</v>
      </c>
      <c r="BS238" s="36">
        <v>2925000000</v>
      </c>
      <c r="BT238" s="37"/>
      <c r="BU238" s="38"/>
      <c r="BV238" s="36">
        <v>692000000</v>
      </c>
      <c r="BW238" s="37"/>
      <c r="BX238" s="37"/>
      <c r="BY238" s="37"/>
      <c r="BZ238" s="37"/>
      <c r="CA238" s="37"/>
      <c r="CB238" s="37"/>
      <c r="CC238" s="37">
        <v>184000000</v>
      </c>
      <c r="CD238" s="37"/>
      <c r="CE238" s="37"/>
      <c r="CF238" s="38">
        <v>508000000</v>
      </c>
      <c r="CG238" s="55">
        <v>3617000000</v>
      </c>
      <c r="CH238" s="57">
        <v>5950000000</v>
      </c>
      <c r="CI238" s="49">
        <v>0</v>
      </c>
      <c r="CJ238" s="36">
        <v>2587000000</v>
      </c>
      <c r="CK238" s="37"/>
      <c r="CL238" s="37"/>
      <c r="CM238" s="38"/>
      <c r="CN238" s="54"/>
      <c r="CO238" s="54">
        <v>896000000</v>
      </c>
      <c r="CP238" s="54">
        <v>-70000000</v>
      </c>
      <c r="CQ238" s="58">
        <v>3413000000</v>
      </c>
      <c r="CR238" s="37">
        <v>4000000</v>
      </c>
      <c r="CS238" s="56">
        <v>3417000000</v>
      </c>
      <c r="CT238" s="55">
        <v>9367000000</v>
      </c>
    </row>
    <row r="239" spans="1:98" x14ac:dyDescent="0.2">
      <c r="A239" s="52" t="s">
        <v>745</v>
      </c>
      <c r="B239" s="52" t="s">
        <v>746</v>
      </c>
      <c r="C239" s="52" t="str">
        <f>VLOOKUP(A239,'[1]S&amp;P 500 Wikipedia'!A:D,3,FALSE)</f>
        <v>Consumer Discretionary</v>
      </c>
      <c r="D239" s="52">
        <v>378178</v>
      </c>
      <c r="E239" s="52" t="s">
        <v>16</v>
      </c>
      <c r="F239" s="52">
        <v>2019</v>
      </c>
      <c r="G239" s="52" t="s">
        <v>17</v>
      </c>
      <c r="H239" s="53">
        <v>43830</v>
      </c>
      <c r="I239" s="53">
        <v>43881</v>
      </c>
      <c r="J239" s="53">
        <v>43881</v>
      </c>
      <c r="K239" s="54">
        <v>135200000</v>
      </c>
      <c r="L239" s="54">
        <v>136000000</v>
      </c>
      <c r="M239" s="52" t="s">
        <v>747</v>
      </c>
      <c r="N239" s="36">
        <v>247600000</v>
      </c>
      <c r="O239" s="37">
        <v>247600000</v>
      </c>
      <c r="P239" s="38"/>
      <c r="Q239" s="36">
        <v>591900000</v>
      </c>
      <c r="R239" s="37">
        <v>591900000</v>
      </c>
      <c r="S239" s="38"/>
      <c r="U239" s="36">
        <v>636700000</v>
      </c>
      <c r="V239" s="37"/>
      <c r="W239" s="37"/>
      <c r="X239" s="37"/>
      <c r="Y239" s="38"/>
      <c r="Z239" s="36">
        <v>61900000</v>
      </c>
      <c r="AA239" s="55">
        <v>61900000</v>
      </c>
      <c r="AH239" s="55">
        <v>1538100000</v>
      </c>
      <c r="AI239" s="36">
        <v>830800000</v>
      </c>
      <c r="AJ239" s="37">
        <v>2151300000</v>
      </c>
      <c r="AK239" s="38">
        <v>-1320500000</v>
      </c>
      <c r="AM239" s="37"/>
      <c r="AN239" s="37"/>
      <c r="AO239" s="38"/>
      <c r="AP239" s="49">
        <v>2447500000</v>
      </c>
      <c r="AQ239" s="54"/>
      <c r="AR239" s="54">
        <v>1406300000</v>
      </c>
      <c r="AS239" s="54">
        <v>764000000</v>
      </c>
      <c r="AT239" s="54"/>
      <c r="AU239" s="54"/>
      <c r="AV239" s="54"/>
      <c r="AW239" s="54"/>
      <c r="AX239" s="54"/>
      <c r="AY239" s="54"/>
      <c r="AZ239" s="54">
        <v>277200000</v>
      </c>
      <c r="BA239" s="55">
        <v>3278300000</v>
      </c>
      <c r="BB239" s="55">
        <v>4816400000</v>
      </c>
      <c r="BC239" s="49">
        <v>744400000</v>
      </c>
      <c r="BD239" s="54">
        <v>463400000</v>
      </c>
      <c r="BE239" s="54"/>
      <c r="BF239" s="54"/>
      <c r="BG239" s="54">
        <v>281000000</v>
      </c>
      <c r="BH239" s="36">
        <v>51100000</v>
      </c>
      <c r="BI239" s="37"/>
      <c r="BJ239" s="37"/>
      <c r="BK239" s="38"/>
      <c r="BL239" s="49">
        <v>132600000</v>
      </c>
      <c r="BM239" s="54"/>
      <c r="BN239" s="54"/>
      <c r="BO239" s="54"/>
      <c r="BP239" s="54"/>
      <c r="BQ239" s="54">
        <v>132600000</v>
      </c>
      <c r="BR239" s="55">
        <v>928100000</v>
      </c>
      <c r="BS239" s="36">
        <v>2066500000</v>
      </c>
      <c r="BT239" s="37"/>
      <c r="BU239" s="38"/>
      <c r="BV239" s="36">
        <v>509300000</v>
      </c>
      <c r="BW239" s="37"/>
      <c r="BX239" s="37"/>
      <c r="BY239" s="37"/>
      <c r="BZ239" s="37"/>
      <c r="CA239" s="37"/>
      <c r="CB239" s="37"/>
      <c r="CC239" s="37">
        <v>214200000</v>
      </c>
      <c r="CD239" s="37"/>
      <c r="CE239" s="37"/>
      <c r="CF239" s="38">
        <v>295100000</v>
      </c>
      <c r="CG239" s="55">
        <v>2575800000</v>
      </c>
      <c r="CH239" s="57">
        <v>3503900000</v>
      </c>
      <c r="CJ239" s="36">
        <v>538100000</v>
      </c>
      <c r="CK239" s="37"/>
      <c r="CL239" s="37"/>
      <c r="CM239" s="38"/>
      <c r="CN239" s="54">
        <v>-1883800000</v>
      </c>
      <c r="CO239" s="54">
        <v>2734500000</v>
      </c>
      <c r="CP239" s="54">
        <v>-76800000</v>
      </c>
      <c r="CQ239" s="58">
        <v>1312000000</v>
      </c>
      <c r="CR239" s="37">
        <v>500000</v>
      </c>
      <c r="CS239" s="56">
        <v>1312500000</v>
      </c>
      <c r="CT239" s="55">
        <v>4816400000</v>
      </c>
    </row>
    <row r="240" spans="1:98" x14ac:dyDescent="0.2">
      <c r="A240" s="52" t="s">
        <v>739</v>
      </c>
      <c r="B240" s="52" t="s">
        <v>740</v>
      </c>
      <c r="C240" s="52" t="str">
        <f>VLOOKUP(A240,'[1]S&amp;P 500 Wikipedia'!A:D,3,FALSE)</f>
        <v>Health Care</v>
      </c>
      <c r="D240" s="52">
        <v>378177</v>
      </c>
      <c r="E240" s="52" t="s">
        <v>16</v>
      </c>
      <c r="F240" s="52">
        <v>2019</v>
      </c>
      <c r="G240" s="52" t="s">
        <v>17</v>
      </c>
      <c r="H240" s="53">
        <v>43830</v>
      </c>
      <c r="I240" s="53">
        <v>43889</v>
      </c>
      <c r="J240" s="53">
        <v>43889</v>
      </c>
      <c r="K240" s="54">
        <v>97300000</v>
      </c>
      <c r="L240" s="54">
        <v>97800000</v>
      </c>
      <c r="M240" s="52" t="s">
        <v>741</v>
      </c>
      <c r="N240" s="36">
        <v>337500000</v>
      </c>
      <c r="O240" s="37">
        <v>337500000</v>
      </c>
      <c r="P240" s="38"/>
      <c r="Q240" s="36">
        <v>1543900000</v>
      </c>
      <c r="R240" s="37">
        <v>1543900000</v>
      </c>
      <c r="S240" s="38"/>
      <c r="U240" s="36">
        <v>244700000</v>
      </c>
      <c r="V240" s="37"/>
      <c r="W240" s="37"/>
      <c r="X240" s="37"/>
      <c r="Y240" s="38"/>
      <c r="Z240" s="36">
        <v>855100000</v>
      </c>
      <c r="AA240" s="55">
        <v>373700000</v>
      </c>
      <c r="AG240" s="56">
        <v>481400000</v>
      </c>
      <c r="AH240" s="55">
        <v>2981200000</v>
      </c>
      <c r="AI240" s="36">
        <v>2636600000</v>
      </c>
      <c r="AJ240" s="37"/>
      <c r="AK240" s="38"/>
      <c r="AM240" s="37"/>
      <c r="AN240" s="37"/>
      <c r="AO240" s="38"/>
      <c r="AP240" s="49">
        <v>12428600000</v>
      </c>
      <c r="AQ240" s="54">
        <v>4034500000</v>
      </c>
      <c r="AR240" s="54">
        <v>7865000000</v>
      </c>
      <c r="AS240" s="54"/>
      <c r="AT240" s="54"/>
      <c r="AU240" s="54">
        <v>8800000</v>
      </c>
      <c r="AV240" s="54"/>
      <c r="AW240" s="54"/>
      <c r="AX240" s="54"/>
      <c r="AY240" s="54">
        <v>84900000</v>
      </c>
      <c r="AZ240" s="54">
        <v>435400000</v>
      </c>
      <c r="BA240" s="55">
        <v>15065200000</v>
      </c>
      <c r="BB240" s="55">
        <v>18046400000</v>
      </c>
      <c r="BC240" s="49">
        <v>1574700000</v>
      </c>
      <c r="BD240" s="54">
        <v>632300000</v>
      </c>
      <c r="BE240" s="54"/>
      <c r="BF240" s="54"/>
      <c r="BG240" s="54">
        <v>942400000</v>
      </c>
      <c r="BH240" s="36">
        <v>630100000</v>
      </c>
      <c r="BI240" s="37"/>
      <c r="BJ240" s="37"/>
      <c r="BK240" s="38"/>
      <c r="BL240" s="49">
        <v>1047600000</v>
      </c>
      <c r="BM240" s="54">
        <v>451000000</v>
      </c>
      <c r="BN240" s="54"/>
      <c r="BO240" s="54"/>
      <c r="BP240" s="54"/>
      <c r="BQ240" s="54">
        <v>596600000</v>
      </c>
      <c r="BR240" s="55">
        <v>3252400000</v>
      </c>
      <c r="BS240" s="36">
        <v>5789800000</v>
      </c>
      <c r="BT240" s="37"/>
      <c r="BU240" s="38"/>
      <c r="BV240" s="36">
        <v>1417100000</v>
      </c>
      <c r="BW240" s="37"/>
      <c r="BX240" s="37"/>
      <c r="BY240" s="37"/>
      <c r="BZ240" s="37"/>
      <c r="CA240" s="37"/>
      <c r="CB240" s="37"/>
      <c r="CC240" s="37">
        <v>942800000</v>
      </c>
      <c r="CD240" s="37"/>
      <c r="CE240" s="37"/>
      <c r="CF240" s="38">
        <v>474300000</v>
      </c>
      <c r="CG240" s="55">
        <v>7206900000</v>
      </c>
      <c r="CH240" s="57">
        <v>10459300000</v>
      </c>
      <c r="CJ240" s="36">
        <v>35800000</v>
      </c>
      <c r="CK240" s="37"/>
      <c r="CL240" s="37"/>
      <c r="CM240" s="38"/>
      <c r="CN240" s="54">
        <v>0</v>
      </c>
      <c r="CO240" s="54">
        <v>7903600000</v>
      </c>
      <c r="CP240" s="54">
        <v>-372400000</v>
      </c>
      <c r="CQ240" s="58">
        <v>7567000000</v>
      </c>
      <c r="CR240" s="37">
        <v>20100000</v>
      </c>
      <c r="CS240" s="56">
        <v>7587100000</v>
      </c>
      <c r="CT240" s="55">
        <v>18046400000</v>
      </c>
    </row>
    <row r="241" spans="1:98" x14ac:dyDescent="0.2">
      <c r="A241" s="52" t="s">
        <v>757</v>
      </c>
      <c r="B241" s="52" t="s">
        <v>758</v>
      </c>
      <c r="C241" s="52" t="str">
        <f>VLOOKUP(A241,'[1]S&amp;P 500 Wikipedia'!A:D,3,FALSE)</f>
        <v>Consumer Discretionary</v>
      </c>
      <c r="D241" s="52">
        <v>124743</v>
      </c>
      <c r="E241" s="52" t="s">
        <v>16</v>
      </c>
      <c r="F241" s="52">
        <v>2019</v>
      </c>
      <c r="G241" s="52" t="s">
        <v>17</v>
      </c>
      <c r="H241" s="53">
        <v>43830</v>
      </c>
      <c r="I241" s="53">
        <v>43888</v>
      </c>
      <c r="J241" s="53">
        <v>43888</v>
      </c>
      <c r="K241" s="54">
        <v>306453000</v>
      </c>
      <c r="L241" s="54">
        <v>307179000</v>
      </c>
      <c r="M241" s="52" t="s">
        <v>759</v>
      </c>
      <c r="N241" s="36">
        <v>523020000</v>
      </c>
      <c r="O241" s="37">
        <v>523020000</v>
      </c>
      <c r="P241" s="38"/>
      <c r="Q241" s="36">
        <v>1131132000</v>
      </c>
      <c r="R241" s="37">
        <v>1131132000</v>
      </c>
      <c r="S241" s="38"/>
      <c r="U241" s="36">
        <v>2772777000</v>
      </c>
      <c r="V241" s="37"/>
      <c r="W241" s="37"/>
      <c r="X241" s="37"/>
      <c r="Y241" s="38"/>
      <c r="Z241" s="36">
        <v>260890000</v>
      </c>
      <c r="AA241" s="55">
        <v>260890000</v>
      </c>
      <c r="AH241" s="55">
        <v>4687819000</v>
      </c>
      <c r="AI241" s="36">
        <v>1234400000</v>
      </c>
      <c r="AJ241" s="37"/>
      <c r="AK241" s="38"/>
      <c r="AL241" s="36">
        <v>139243000</v>
      </c>
      <c r="AM241" s="37"/>
      <c r="AN241" s="37"/>
      <c r="AO241" s="38"/>
      <c r="AP241" s="49">
        <v>6718494000</v>
      </c>
      <c r="AQ241" s="54"/>
      <c r="AR241" s="54">
        <v>4406535000</v>
      </c>
      <c r="AS241" s="54">
        <v>850338000</v>
      </c>
      <c r="AT241" s="54"/>
      <c r="AU241" s="54"/>
      <c r="AV241" s="54"/>
      <c r="AW241" s="54"/>
      <c r="AX241" s="54"/>
      <c r="AY241" s="54"/>
      <c r="AZ241" s="54">
        <v>1461621000</v>
      </c>
      <c r="BA241" s="55">
        <v>8092137000</v>
      </c>
      <c r="BB241" s="55">
        <v>12779956000</v>
      </c>
      <c r="BC241" s="49">
        <v>1219312000</v>
      </c>
      <c r="BD241" s="54">
        <v>942795000</v>
      </c>
      <c r="BE241" s="54"/>
      <c r="BF241" s="54"/>
      <c r="BG241" s="54">
        <v>276517000</v>
      </c>
      <c r="BH241" s="36">
        <v>326367000</v>
      </c>
      <c r="BI241" s="37"/>
      <c r="BJ241" s="37"/>
      <c r="BK241" s="38"/>
      <c r="BL241" s="49">
        <v>632833000</v>
      </c>
      <c r="BM241" s="54"/>
      <c r="BN241" s="54"/>
      <c r="BO241" s="54"/>
      <c r="BP241" s="54"/>
      <c r="BQ241" s="54">
        <v>632833000</v>
      </c>
      <c r="BR241" s="55">
        <v>2178512000</v>
      </c>
      <c r="BS241" s="36">
        <v>4852986000</v>
      </c>
      <c r="BT241" s="37"/>
      <c r="BU241" s="38"/>
      <c r="BV241" s="36">
        <v>675801000</v>
      </c>
      <c r="BW241" s="37"/>
      <c r="BX241" s="37"/>
      <c r="BY241" s="37"/>
      <c r="BZ241" s="37"/>
      <c r="CA241" s="37"/>
      <c r="CB241" s="37"/>
      <c r="CC241" s="37">
        <v>310129000</v>
      </c>
      <c r="CD241" s="37"/>
      <c r="CE241" s="37"/>
      <c r="CF241" s="38">
        <v>365672000</v>
      </c>
      <c r="CG241" s="55">
        <v>5528787000</v>
      </c>
      <c r="CH241" s="57">
        <v>7707299000</v>
      </c>
      <c r="CJ241" s="36">
        <v>1421438000</v>
      </c>
      <c r="CK241" s="37">
        <v>3199000</v>
      </c>
      <c r="CL241" s="37">
        <v>1418239000</v>
      </c>
      <c r="CM241" s="38"/>
      <c r="CN241" s="54">
        <v>-351813000</v>
      </c>
      <c r="CO241" s="54">
        <v>4140136000</v>
      </c>
      <c r="CP241" s="54">
        <v>-200885000</v>
      </c>
      <c r="CQ241" s="58">
        <v>5008876000</v>
      </c>
      <c r="CR241" s="37">
        <v>63781000</v>
      </c>
      <c r="CS241" s="56">
        <v>5072657000</v>
      </c>
      <c r="CT241" s="55">
        <v>12779956000</v>
      </c>
    </row>
    <row r="242" spans="1:98" x14ac:dyDescent="0.2">
      <c r="A242" s="52" t="s">
        <v>751</v>
      </c>
      <c r="B242" s="52" t="s">
        <v>752</v>
      </c>
      <c r="C242" s="52" t="str">
        <f>VLOOKUP(A242,'[1]S&amp;P 500 Wikipedia'!A:D,3,FALSE)</f>
        <v>Health Care</v>
      </c>
      <c r="D242" s="52">
        <v>378181</v>
      </c>
      <c r="E242" s="52" t="s">
        <v>16</v>
      </c>
      <c r="F242" s="52">
        <v>2019</v>
      </c>
      <c r="G242" s="52" t="s">
        <v>17</v>
      </c>
      <c r="H242" s="53">
        <v>43830</v>
      </c>
      <c r="I242" s="53">
        <v>43880</v>
      </c>
      <c r="J242" s="53">
        <v>43880</v>
      </c>
      <c r="K242" s="54">
        <v>909636000</v>
      </c>
      <c r="L242" s="54">
        <v>915636000</v>
      </c>
      <c r="M242" s="52" t="s">
        <v>753</v>
      </c>
      <c r="N242" s="36">
        <v>2438500000</v>
      </c>
      <c r="O242" s="37">
        <v>2337500000</v>
      </c>
      <c r="P242" s="38">
        <v>101000000</v>
      </c>
      <c r="Q242" s="36">
        <v>4547300000</v>
      </c>
      <c r="R242" s="37">
        <v>4547300000</v>
      </c>
      <c r="S242" s="38"/>
      <c r="U242" s="36">
        <v>3190700000</v>
      </c>
      <c r="V242" s="37"/>
      <c r="W242" s="37"/>
      <c r="X242" s="37"/>
      <c r="Y242" s="38"/>
      <c r="Z242" s="36">
        <v>3533100000</v>
      </c>
      <c r="AA242" s="55">
        <v>2538900000</v>
      </c>
      <c r="AF242" s="55">
        <v>0</v>
      </c>
      <c r="AG242" s="56">
        <v>994200000</v>
      </c>
      <c r="AH242" s="55">
        <v>13709600000</v>
      </c>
      <c r="AI242" s="36">
        <v>7872900000</v>
      </c>
      <c r="AJ242" s="37"/>
      <c r="AK242" s="38"/>
      <c r="AL242" s="36">
        <v>1962400000</v>
      </c>
      <c r="AM242" s="37"/>
      <c r="AN242" s="37"/>
      <c r="AO242" s="38"/>
      <c r="AP242" s="49">
        <v>15741200000</v>
      </c>
      <c r="AQ242" s="54"/>
      <c r="AR242" s="54">
        <v>3679400000</v>
      </c>
      <c r="AS242" s="54">
        <v>6618000000</v>
      </c>
      <c r="AT242" s="54"/>
      <c r="AU242" s="54">
        <v>2572600000</v>
      </c>
      <c r="AV242" s="54"/>
      <c r="AW242" s="54"/>
      <c r="AX242" s="54">
        <v>0</v>
      </c>
      <c r="AY242" s="54"/>
      <c r="AZ242" s="54">
        <v>2871200000</v>
      </c>
      <c r="BA242" s="55">
        <v>25576500000</v>
      </c>
      <c r="BB242" s="55">
        <v>39286100000</v>
      </c>
      <c r="BC242" s="49">
        <v>2237400000</v>
      </c>
      <c r="BD242" s="54">
        <v>1405300000</v>
      </c>
      <c r="BE242" s="54"/>
      <c r="BF242" s="54">
        <v>671500000</v>
      </c>
      <c r="BG242" s="54">
        <v>160600000</v>
      </c>
      <c r="BH242" s="36">
        <v>1499300000</v>
      </c>
      <c r="BI242" s="37"/>
      <c r="BJ242" s="37"/>
      <c r="BK242" s="38"/>
      <c r="BL242" s="49">
        <v>8038500000</v>
      </c>
      <c r="BM242" s="54"/>
      <c r="BN242" s="54"/>
      <c r="BO242" s="54"/>
      <c r="BP242" s="54">
        <v>0</v>
      </c>
      <c r="BQ242" s="54">
        <v>8038500000</v>
      </c>
      <c r="BR242" s="55">
        <v>11775200000</v>
      </c>
      <c r="BS242" s="36">
        <v>13817900000</v>
      </c>
      <c r="BT242" s="37"/>
      <c r="BU242" s="38"/>
      <c r="BV242" s="36">
        <v>10993900000</v>
      </c>
      <c r="BW242" s="37"/>
      <c r="BX242" s="37">
        <v>3698200000</v>
      </c>
      <c r="BY242" s="37"/>
      <c r="BZ242" s="37"/>
      <c r="CA242" s="37"/>
      <c r="CB242" s="37"/>
      <c r="CC242" s="37">
        <v>2187500000</v>
      </c>
      <c r="CD242" s="37"/>
      <c r="CE242" s="37">
        <v>0</v>
      </c>
      <c r="CF242" s="38">
        <v>5108200000</v>
      </c>
      <c r="CG242" s="55">
        <v>24811800000</v>
      </c>
      <c r="CH242" s="57">
        <v>36587000000</v>
      </c>
      <c r="CJ242" s="36">
        <v>4270900000</v>
      </c>
      <c r="CK242" s="37">
        <v>598800000</v>
      </c>
      <c r="CL242" s="37">
        <v>6685300000</v>
      </c>
      <c r="CM242" s="38">
        <v>-3013200000</v>
      </c>
      <c r="CN242" s="54">
        <v>-60800000</v>
      </c>
      <c r="CO242" s="54">
        <v>4920400000</v>
      </c>
      <c r="CP242" s="54">
        <v>-6523600000</v>
      </c>
      <c r="CQ242" s="58">
        <v>2606900000</v>
      </c>
      <c r="CR242" s="37">
        <v>92200000</v>
      </c>
      <c r="CS242" s="56">
        <v>2699100000</v>
      </c>
      <c r="CT242" s="55">
        <v>39286100000</v>
      </c>
    </row>
    <row r="243" spans="1:98" x14ac:dyDescent="0.2">
      <c r="A243" s="52" t="s">
        <v>760</v>
      </c>
      <c r="B243" s="52" t="s">
        <v>761</v>
      </c>
      <c r="C243" s="52" t="str">
        <f>VLOOKUP(A243,'[1]S&amp;P 500 Wikipedia'!A:D,3,FALSE)</f>
        <v>Industrials</v>
      </c>
      <c r="D243" s="52">
        <v>103644</v>
      </c>
      <c r="E243" s="52" t="s">
        <v>16</v>
      </c>
      <c r="F243" s="52">
        <v>2019</v>
      </c>
      <c r="G243" s="52" t="s">
        <v>17</v>
      </c>
      <c r="H243" s="53">
        <v>43830</v>
      </c>
      <c r="I243" s="53">
        <v>43868</v>
      </c>
      <c r="J243" s="53">
        <v>43868</v>
      </c>
      <c r="K243" s="54">
        <v>281300000</v>
      </c>
      <c r="L243" s="54">
        <v>283100000</v>
      </c>
      <c r="M243" s="52" t="s">
        <v>762</v>
      </c>
      <c r="N243" s="36">
        <v>1514000000</v>
      </c>
      <c r="O243" s="37">
        <v>1514000000</v>
      </c>
      <c r="P243" s="38"/>
      <c r="Q243" s="36">
        <v>2337000000</v>
      </c>
      <c r="R243" s="37">
        <v>2337000000</v>
      </c>
      <c r="S243" s="38"/>
      <c r="U243" s="36">
        <v>3619000000</v>
      </c>
      <c r="V243" s="37"/>
      <c r="W243" s="37"/>
      <c r="X243" s="37"/>
      <c r="Y243" s="38"/>
      <c r="Z243" s="36">
        <v>9625000000</v>
      </c>
      <c r="AG243" s="56">
        <v>9625000000</v>
      </c>
      <c r="AH243" s="55">
        <v>17095000000</v>
      </c>
      <c r="AI243" s="36">
        <v>6591000000</v>
      </c>
      <c r="AJ243" s="37"/>
      <c r="AK243" s="38"/>
      <c r="AM243" s="37"/>
      <c r="AN243" s="37"/>
      <c r="AO243" s="38"/>
      <c r="AP243" s="49">
        <v>23842000000</v>
      </c>
      <c r="AQ243" s="54">
        <v>3213000000</v>
      </c>
      <c r="AR243" s="54">
        <v>10604000000</v>
      </c>
      <c r="AS243" s="54"/>
      <c r="AT243" s="54"/>
      <c r="AU243" s="54">
        <v>3319000000</v>
      </c>
      <c r="AV243" s="54"/>
      <c r="AW243" s="54"/>
      <c r="AX243" s="54"/>
      <c r="AY243" s="54"/>
      <c r="AZ243" s="54">
        <v>6706000000</v>
      </c>
      <c r="BA243" s="55">
        <v>30433000000</v>
      </c>
      <c r="BB243" s="55">
        <v>47528000000</v>
      </c>
      <c r="BC243" s="49">
        <v>3747000000</v>
      </c>
      <c r="BD243" s="54">
        <v>1281000000</v>
      </c>
      <c r="BE243" s="54"/>
      <c r="BF243" s="54"/>
      <c r="BG243" s="54">
        <v>2466000000</v>
      </c>
      <c r="BH243" s="36">
        <v>1250000000</v>
      </c>
      <c r="BI243" s="37"/>
      <c r="BJ243" s="37"/>
      <c r="BK243" s="38"/>
      <c r="BL243" s="49">
        <v>8975000000</v>
      </c>
      <c r="BM243" s="54"/>
      <c r="BN243" s="54"/>
      <c r="BO243" s="54"/>
      <c r="BP243" s="54"/>
      <c r="BQ243" s="54">
        <v>8975000000</v>
      </c>
      <c r="BR243" s="55">
        <v>13972000000</v>
      </c>
      <c r="BS243" s="36">
        <v>11404000000</v>
      </c>
      <c r="BT243" s="37"/>
      <c r="BU243" s="38"/>
      <c r="BV243" s="36">
        <v>18981000000</v>
      </c>
      <c r="BW243" s="37"/>
      <c r="BX243" s="37">
        <v>13571000000</v>
      </c>
      <c r="BY243" s="37">
        <v>13234000000</v>
      </c>
      <c r="BZ243" s="37">
        <v>337000000</v>
      </c>
      <c r="CA243" s="37"/>
      <c r="CB243" s="37"/>
      <c r="CC243" s="37"/>
      <c r="CD243" s="37"/>
      <c r="CE243" s="37"/>
      <c r="CF243" s="38">
        <v>5410000000</v>
      </c>
      <c r="CG243" s="55">
        <v>30385000000</v>
      </c>
      <c r="CH243" s="57">
        <v>44357000000</v>
      </c>
      <c r="CJ243" s="36">
        <v>280000000</v>
      </c>
      <c r="CK243" s="37"/>
      <c r="CL243" s="37"/>
      <c r="CM243" s="38"/>
      <c r="CN243" s="54"/>
      <c r="CO243" s="54">
        <v>18401000000</v>
      </c>
      <c r="CP243" s="54">
        <v>-15554000000</v>
      </c>
      <c r="CQ243" s="58">
        <v>3127000000</v>
      </c>
      <c r="CR243" s="37">
        <v>44000000</v>
      </c>
      <c r="CS243" s="56">
        <v>3171000000</v>
      </c>
      <c r="CT243" s="55">
        <v>47528000000</v>
      </c>
    </row>
    <row r="244" spans="1:98" x14ac:dyDescent="0.2">
      <c r="A244" s="52" t="s">
        <v>83</v>
      </c>
      <c r="B244" s="52" t="s">
        <v>84</v>
      </c>
      <c r="C244" s="52" t="str">
        <f>VLOOKUP(A244,'[1]S&amp;P 500 Wikipedia'!A:D,3,FALSE)</f>
        <v>Utilities</v>
      </c>
      <c r="D244" s="52">
        <v>119577</v>
      </c>
      <c r="E244" s="52" t="s">
        <v>16</v>
      </c>
      <c r="F244" s="52">
        <v>2019</v>
      </c>
      <c r="G244" s="52" t="s">
        <v>17</v>
      </c>
      <c r="H244" s="53">
        <v>43830</v>
      </c>
      <c r="I244" s="53">
        <v>43882</v>
      </c>
      <c r="J244" s="53">
        <v>43882</v>
      </c>
      <c r="K244" s="54">
        <v>240900000</v>
      </c>
      <c r="L244" s="54">
        <v>241400000</v>
      </c>
      <c r="M244" s="52" t="s">
        <v>85</v>
      </c>
      <c r="N244" s="36">
        <v>16300000</v>
      </c>
      <c r="O244" s="37">
        <v>16300000</v>
      </c>
      <c r="P244" s="38"/>
      <c r="Q244" s="36">
        <v>402100000</v>
      </c>
      <c r="R244" s="37">
        <v>402100000</v>
      </c>
      <c r="S244" s="38"/>
      <c r="U244" s="36">
        <v>227300000</v>
      </c>
      <c r="V244" s="37"/>
      <c r="W244" s="37"/>
      <c r="X244" s="37"/>
      <c r="Y244" s="38"/>
      <c r="Z244" s="36">
        <v>229800000</v>
      </c>
      <c r="AA244" s="55">
        <v>41700000</v>
      </c>
      <c r="AG244" s="56">
        <v>188100000</v>
      </c>
      <c r="AH244" s="55">
        <v>875500000</v>
      </c>
      <c r="AI244" s="36">
        <v>13527100000</v>
      </c>
      <c r="AJ244" s="37"/>
      <c r="AK244" s="38"/>
      <c r="AL244" s="36">
        <v>467800000</v>
      </c>
      <c r="AM244" s="37">
        <v>467800000</v>
      </c>
      <c r="AN244" s="37"/>
      <c r="AO244" s="38"/>
      <c r="AP244" s="49">
        <v>1830300000</v>
      </c>
      <c r="AQ244" s="54"/>
      <c r="AR244" s="54"/>
      <c r="AS244" s="54"/>
      <c r="AT244" s="54"/>
      <c r="AU244" s="54"/>
      <c r="AV244" s="54"/>
      <c r="AW244" s="54"/>
      <c r="AX244" s="54"/>
      <c r="AY244" s="54"/>
      <c r="AZ244" s="54">
        <v>1830300000</v>
      </c>
      <c r="BA244" s="55">
        <v>15825200000</v>
      </c>
      <c r="BB244" s="55">
        <v>16700700000</v>
      </c>
      <c r="BC244" s="49">
        <v>422300000</v>
      </c>
      <c r="BD244" s="54">
        <v>422300000</v>
      </c>
      <c r="BE244" s="54"/>
      <c r="BF244" s="54"/>
      <c r="BG244" s="54"/>
      <c r="BH244" s="36">
        <v>994600000</v>
      </c>
      <c r="BI244" s="37"/>
      <c r="BJ244" s="37"/>
      <c r="BK244" s="38"/>
      <c r="BL244" s="49">
        <v>637200000</v>
      </c>
      <c r="BM244" s="54"/>
      <c r="BN244" s="54"/>
      <c r="BO244" s="54"/>
      <c r="BP244" s="54"/>
      <c r="BQ244" s="54">
        <v>637200000</v>
      </c>
      <c r="BR244" s="55">
        <v>2054100000</v>
      </c>
      <c r="BS244" s="36">
        <v>5533000000</v>
      </c>
      <c r="BT244" s="37"/>
      <c r="BU244" s="38"/>
      <c r="BV244" s="36">
        <v>3708500000</v>
      </c>
      <c r="BW244" s="37"/>
      <c r="BX244" s="37">
        <v>484000000</v>
      </c>
      <c r="BY244" s="37"/>
      <c r="BZ244" s="37"/>
      <c r="CA244" s="37"/>
      <c r="CB244" s="37"/>
      <c r="CC244" s="37">
        <v>1714000000</v>
      </c>
      <c r="CD244" s="37"/>
      <c r="CE244" s="37"/>
      <c r="CF244" s="38">
        <v>1510500000</v>
      </c>
      <c r="CG244" s="55">
        <v>9241500000</v>
      </c>
      <c r="CH244" s="57">
        <v>11295600000</v>
      </c>
      <c r="CI244" s="49">
        <v>200000000</v>
      </c>
      <c r="CJ244" s="36">
        <v>2448400000</v>
      </c>
      <c r="CK244" s="37"/>
      <c r="CL244" s="37"/>
      <c r="CM244" s="38"/>
      <c r="CN244" s="54"/>
      <c r="CO244" s="54">
        <v>2765400000</v>
      </c>
      <c r="CP244" s="54">
        <v>-8700000</v>
      </c>
      <c r="CQ244" s="58">
        <v>5405100000</v>
      </c>
      <c r="CR244" s="37"/>
      <c r="CS244" s="56">
        <v>5405100000</v>
      </c>
      <c r="CT244" s="55">
        <v>16700700000</v>
      </c>
    </row>
    <row r="245" spans="1:98" x14ac:dyDescent="0.2">
      <c r="A245" s="52" t="s">
        <v>763</v>
      </c>
      <c r="B245" s="52" t="s">
        <v>764</v>
      </c>
      <c r="C245" s="52" t="str">
        <f>VLOOKUP(A245,'[1]S&amp;P 500 Wikipedia'!A:D,3,FALSE)</f>
        <v>Consumer Discretionary</v>
      </c>
      <c r="D245" s="52">
        <v>186050</v>
      </c>
      <c r="E245" s="52" t="s">
        <v>16</v>
      </c>
      <c r="F245" s="52">
        <v>2019</v>
      </c>
      <c r="G245" s="52" t="s">
        <v>17</v>
      </c>
      <c r="H245" s="53">
        <v>43890</v>
      </c>
      <c r="I245" s="53">
        <v>43913</v>
      </c>
      <c r="J245" s="53">
        <v>43913</v>
      </c>
      <c r="K245" s="54">
        <v>762000000</v>
      </c>
      <c r="L245" s="54">
        <v>764000000</v>
      </c>
      <c r="M245" s="59" t="s">
        <v>765</v>
      </c>
      <c r="N245" s="36">
        <v>876000000</v>
      </c>
      <c r="O245" s="37">
        <v>716000000</v>
      </c>
      <c r="P245" s="38">
        <v>160000000</v>
      </c>
      <c r="R245" s="37"/>
      <c r="S245" s="38"/>
      <c r="U245" s="36">
        <v>13179000000</v>
      </c>
      <c r="V245" s="37"/>
      <c r="W245" s="37"/>
      <c r="X245" s="37"/>
      <c r="Y245" s="38"/>
      <c r="Z245" s="36">
        <v>1263000000</v>
      </c>
      <c r="AG245" s="56">
        <v>1263000000</v>
      </c>
      <c r="AH245" s="55">
        <v>15318000000</v>
      </c>
      <c r="AI245" s="36">
        <v>18669000000</v>
      </c>
      <c r="AJ245" s="37">
        <v>18669000000</v>
      </c>
      <c r="AK245" s="38"/>
      <c r="AL245" s="36">
        <v>372000000</v>
      </c>
      <c r="AM245" s="37"/>
      <c r="AN245" s="37"/>
      <c r="AO245" s="38"/>
      <c r="AP245" s="49">
        <v>5112000000</v>
      </c>
      <c r="AQ245" s="54"/>
      <c r="AR245" s="54">
        <v>303000000</v>
      </c>
      <c r="AS245" s="54"/>
      <c r="AT245" s="54"/>
      <c r="AU245" s="54">
        <v>216000000</v>
      </c>
      <c r="AV245" s="54"/>
      <c r="AW245" s="54"/>
      <c r="AX245" s="54"/>
      <c r="AY245" s="54"/>
      <c r="AZ245" s="54">
        <v>4593000000</v>
      </c>
      <c r="BA245" s="55">
        <v>24153000000</v>
      </c>
      <c r="BB245" s="55">
        <v>39471000000</v>
      </c>
      <c r="BC245" s="49">
        <v>8343000000</v>
      </c>
      <c r="BD245" s="54">
        <v>7659000000</v>
      </c>
      <c r="BE245" s="54"/>
      <c r="BF245" s="54"/>
      <c r="BG245" s="54">
        <v>684000000</v>
      </c>
      <c r="BH245" s="36">
        <v>2538000000</v>
      </c>
      <c r="BI245" s="37"/>
      <c r="BJ245" s="37"/>
      <c r="BK245" s="38"/>
      <c r="BL245" s="49">
        <v>4301000000</v>
      </c>
      <c r="BM245" s="54">
        <v>1219000000</v>
      </c>
      <c r="BN245" s="54"/>
      <c r="BO245" s="54"/>
      <c r="BP245" s="54"/>
      <c r="BQ245" s="54">
        <v>3082000000</v>
      </c>
      <c r="BR245" s="55">
        <v>15182000000</v>
      </c>
      <c r="BS245" s="36">
        <v>16768000000</v>
      </c>
      <c r="BT245" s="37"/>
      <c r="BU245" s="38"/>
      <c r="BV245" s="36">
        <v>5549000000</v>
      </c>
      <c r="BW245" s="37"/>
      <c r="BX245" s="37"/>
      <c r="BY245" s="37"/>
      <c r="BZ245" s="37"/>
      <c r="CA245" s="37"/>
      <c r="CB245" s="37"/>
      <c r="CC245" s="37"/>
      <c r="CD245" s="37"/>
      <c r="CE245" s="37"/>
      <c r="CF245" s="38">
        <v>5549000000</v>
      </c>
      <c r="CG245" s="55">
        <v>22317000000</v>
      </c>
      <c r="CH245" s="57">
        <v>37499000000</v>
      </c>
      <c r="CI245" s="49">
        <v>0</v>
      </c>
      <c r="CJ245" s="36">
        <v>381000000</v>
      </c>
      <c r="CK245" s="37">
        <v>381000000</v>
      </c>
      <c r="CL245" s="37">
        <v>0</v>
      </c>
      <c r="CM245" s="38"/>
      <c r="CN245" s="54"/>
      <c r="CO245" s="54">
        <v>1727000000</v>
      </c>
      <c r="CP245" s="54">
        <v>-136000000</v>
      </c>
      <c r="CQ245" s="58">
        <v>1972000000</v>
      </c>
      <c r="CR245" s="37"/>
      <c r="CS245" s="56">
        <v>1972000000</v>
      </c>
      <c r="CT245" s="55">
        <v>39471000000</v>
      </c>
    </row>
    <row r="246" spans="1:98" x14ac:dyDescent="0.2">
      <c r="A246" s="52" t="s">
        <v>742</v>
      </c>
      <c r="B246" s="52" t="s">
        <v>743</v>
      </c>
      <c r="C246" s="52" t="str">
        <f>VLOOKUP(A246,'[1]S&amp;P 500 Wikipedia'!A:D,3,FALSE)</f>
        <v>Information Technology</v>
      </c>
      <c r="D246" s="52">
        <v>101897</v>
      </c>
      <c r="E246" s="52" t="s">
        <v>16</v>
      </c>
      <c r="F246" s="52">
        <v>2020</v>
      </c>
      <c r="G246" s="52" t="s">
        <v>17</v>
      </c>
      <c r="H246" s="53">
        <v>44012</v>
      </c>
      <c r="I246" s="53">
        <v>44061</v>
      </c>
      <c r="J246" s="53">
        <v>44061</v>
      </c>
      <c r="K246" s="54">
        <v>145295000</v>
      </c>
      <c r="L246" s="54">
        <v>147416000</v>
      </c>
      <c r="M246" s="52" t="s">
        <v>744</v>
      </c>
      <c r="N246" s="36">
        <v>6710252000</v>
      </c>
      <c r="O246" s="37">
        <v>4915172000</v>
      </c>
      <c r="P246" s="38">
        <v>1795080000</v>
      </c>
      <c r="Q246" s="36">
        <v>2097099000</v>
      </c>
      <c r="R246" s="37">
        <v>2097099000</v>
      </c>
      <c r="S246" s="38"/>
      <c r="U246" s="36">
        <v>1900024000</v>
      </c>
      <c r="V246" s="37"/>
      <c r="W246" s="37"/>
      <c r="X246" s="37"/>
      <c r="Y246" s="38"/>
      <c r="Z246" s="36">
        <v>146160000</v>
      </c>
      <c r="AA246" s="55">
        <v>146160000</v>
      </c>
      <c r="AH246" s="55">
        <v>10853535000</v>
      </c>
      <c r="AI246" s="36">
        <v>1071499000</v>
      </c>
      <c r="AJ246" s="37"/>
      <c r="AK246" s="38"/>
      <c r="AM246" s="37"/>
      <c r="AN246" s="37"/>
      <c r="AO246" s="38"/>
      <c r="AP246" s="49">
        <v>2634013000</v>
      </c>
      <c r="AQ246" s="54">
        <v>168532000</v>
      </c>
      <c r="AR246" s="54">
        <v>1484436000</v>
      </c>
      <c r="AS246" s="54"/>
      <c r="AT246" s="54"/>
      <c r="AU246" s="54"/>
      <c r="AV246" s="54"/>
      <c r="AW246" s="54"/>
      <c r="AX246" s="54"/>
      <c r="AY246" s="54"/>
      <c r="AZ246" s="54">
        <v>981045000</v>
      </c>
      <c r="BA246" s="55">
        <v>3705512000</v>
      </c>
      <c r="BB246" s="55">
        <v>14559047000</v>
      </c>
      <c r="BC246" s="49">
        <v>1865042000</v>
      </c>
      <c r="BD246" s="54">
        <v>592387000</v>
      </c>
      <c r="BE246" s="54"/>
      <c r="BF246" s="54"/>
      <c r="BG246" s="54">
        <v>1272655000</v>
      </c>
      <c r="BH246" s="36">
        <v>839877000</v>
      </c>
      <c r="BI246" s="37"/>
      <c r="BJ246" s="37"/>
      <c r="BK246" s="38"/>
      <c r="BL246" s="49">
        <v>457523000</v>
      </c>
      <c r="BM246" s="54"/>
      <c r="BN246" s="54"/>
      <c r="BO246" s="54"/>
      <c r="BP246" s="54"/>
      <c r="BQ246" s="54">
        <v>457523000</v>
      </c>
      <c r="BR246" s="55">
        <v>3162442000</v>
      </c>
      <c r="BS246" s="36">
        <v>4970848000</v>
      </c>
      <c r="BT246" s="37"/>
      <c r="BU246" s="38"/>
      <c r="BV246" s="36">
        <v>1253263000</v>
      </c>
      <c r="BW246" s="37"/>
      <c r="BX246" s="37"/>
      <c r="BY246" s="37"/>
      <c r="BZ246" s="37"/>
      <c r="CA246" s="37"/>
      <c r="CB246" s="37"/>
      <c r="CC246" s="37"/>
      <c r="CD246" s="37"/>
      <c r="CE246" s="37"/>
      <c r="CF246" s="38">
        <v>1253263000</v>
      </c>
      <c r="CG246" s="55">
        <v>6224111000</v>
      </c>
      <c r="CH246" s="57">
        <v>9386553000</v>
      </c>
      <c r="CI246" s="49">
        <v>0</v>
      </c>
      <c r="CJ246" s="36">
        <v>6696003000</v>
      </c>
      <c r="CK246" s="37"/>
      <c r="CL246" s="37"/>
      <c r="CM246" s="38"/>
      <c r="CN246" s="54">
        <v>-12949889000</v>
      </c>
      <c r="CO246" s="54">
        <v>11520591000</v>
      </c>
      <c r="CP246" s="54">
        <v>-94211000</v>
      </c>
      <c r="CQ246" s="58">
        <v>5172494000</v>
      </c>
      <c r="CR246" s="37"/>
      <c r="CS246" s="56">
        <v>5172494000</v>
      </c>
      <c r="CT246" s="55">
        <v>14559047000</v>
      </c>
    </row>
    <row r="247" spans="1:98" x14ac:dyDescent="0.2">
      <c r="A247" s="52" t="s">
        <v>1078</v>
      </c>
      <c r="B247" s="52" t="s">
        <v>1079</v>
      </c>
      <c r="C247" s="52" t="str">
        <f>VLOOKUP(A247,'[1]S&amp;P 500 Wikipedia'!A:D,3,FALSE)</f>
        <v>Industrials</v>
      </c>
      <c r="D247" s="52">
        <v>205563</v>
      </c>
      <c r="E247" s="52" t="s">
        <v>16</v>
      </c>
      <c r="F247" s="52">
        <v>2019</v>
      </c>
      <c r="G247" s="52" t="s">
        <v>17</v>
      </c>
      <c r="H247" s="53">
        <v>43830</v>
      </c>
      <c r="I247" s="53">
        <v>43865</v>
      </c>
      <c r="J247" s="53">
        <v>43865</v>
      </c>
      <c r="K247" s="54">
        <v>526000000</v>
      </c>
      <c r="L247" s="54">
        <v>528000000</v>
      </c>
      <c r="M247" s="59" t="s">
        <v>1080</v>
      </c>
      <c r="N247" s="36">
        <v>4072000000</v>
      </c>
      <c r="O247" s="37">
        <v>2548000000</v>
      </c>
      <c r="P247" s="38">
        <v>1524000000</v>
      </c>
      <c r="Q247" s="60">
        <v>1086000000</v>
      </c>
      <c r="R247" s="61">
        <v>1086000000</v>
      </c>
      <c r="S247" s="38"/>
      <c r="U247" s="36">
        <v>529000000</v>
      </c>
      <c r="V247" s="37"/>
      <c r="W247" s="37"/>
      <c r="X247" s="37"/>
      <c r="Y247" s="38"/>
      <c r="Z247" s="60">
        <v>287000000</v>
      </c>
      <c r="AA247" s="55">
        <v>287000000</v>
      </c>
      <c r="AG247" s="62">
        <v>0</v>
      </c>
      <c r="AH247" s="55">
        <v>5974000000</v>
      </c>
      <c r="AI247" s="36">
        <v>17025000000</v>
      </c>
      <c r="AJ247" s="37">
        <v>27713000000</v>
      </c>
      <c r="AK247" s="38">
        <v>-10688000000</v>
      </c>
      <c r="AM247" s="37"/>
      <c r="AN247" s="37"/>
      <c r="AO247" s="38"/>
      <c r="AP247" s="49">
        <v>2896000000</v>
      </c>
      <c r="AQ247" s="54"/>
      <c r="AR247" s="54">
        <v>970000000</v>
      </c>
      <c r="AS247" s="54"/>
      <c r="AT247" s="54"/>
      <c r="AU247" s="54"/>
      <c r="AV247" s="54"/>
      <c r="AW247" s="54"/>
      <c r="AX247" s="54"/>
      <c r="AY247" s="54"/>
      <c r="AZ247" s="54">
        <v>1926000000</v>
      </c>
      <c r="BA247" s="55">
        <v>19921000000</v>
      </c>
      <c r="BB247" s="55">
        <v>25895000000</v>
      </c>
      <c r="BC247" s="49">
        <v>3323000000</v>
      </c>
      <c r="BD247" s="54">
        <v>1574000000</v>
      </c>
      <c r="BE247" s="54"/>
      <c r="BF247" s="54"/>
      <c r="BG247" s="54">
        <v>1749000000</v>
      </c>
      <c r="BH247" s="36">
        <v>819000000</v>
      </c>
      <c r="BI247" s="37"/>
      <c r="BJ247" s="37"/>
      <c r="BK247" s="38"/>
      <c r="BL247" s="49">
        <v>4810000000</v>
      </c>
      <c r="BM247" s="54"/>
      <c r="BN247" s="54"/>
      <c r="BO247" s="54"/>
      <c r="BP247" s="54"/>
      <c r="BQ247" s="54">
        <v>4810000000</v>
      </c>
      <c r="BR247" s="55">
        <v>8952000000</v>
      </c>
      <c r="BS247" s="36">
        <v>1846000000</v>
      </c>
      <c r="BT247" s="37"/>
      <c r="BU247" s="38"/>
      <c r="BV247" s="36">
        <v>5265000000</v>
      </c>
      <c r="BW247" s="37"/>
      <c r="BX247" s="37"/>
      <c r="BY247" s="37"/>
      <c r="BZ247" s="37"/>
      <c r="CA247" s="37"/>
      <c r="CB247" s="37"/>
      <c r="CC247" s="37">
        <v>2364000000</v>
      </c>
      <c r="CD247" s="37"/>
      <c r="CE247" s="37"/>
      <c r="CF247" s="38">
        <v>2901000000</v>
      </c>
      <c r="CG247" s="55">
        <v>7111000000</v>
      </c>
      <c r="CH247" s="57">
        <v>16063000000</v>
      </c>
      <c r="CJ247" s="36">
        <v>2389000000</v>
      </c>
      <c r="CK247" s="37"/>
      <c r="CL247" s="37"/>
      <c r="CM247" s="38"/>
      <c r="CN247" s="54">
        <v>-10441000000</v>
      </c>
      <c r="CO247" s="54">
        <v>17945000000</v>
      </c>
      <c r="CP247" s="54">
        <v>-61000000</v>
      </c>
      <c r="CQ247" s="58">
        <v>9832000000</v>
      </c>
      <c r="CR247" s="37"/>
      <c r="CS247" s="56">
        <v>9832000000</v>
      </c>
      <c r="CT247" s="55">
        <v>25895000000</v>
      </c>
    </row>
    <row r="248" spans="1:98" x14ac:dyDescent="0.2">
      <c r="A248" s="52" t="s">
        <v>766</v>
      </c>
      <c r="B248" s="52" t="s">
        <v>767</v>
      </c>
      <c r="C248" s="52" t="str">
        <f>VLOOKUP(A248,'[1]S&amp;P 500 Wikipedia'!A:D,3,FALSE)</f>
        <v>Materials</v>
      </c>
      <c r="D248" s="52">
        <v>378183</v>
      </c>
      <c r="E248" s="52" t="s">
        <v>16</v>
      </c>
      <c r="F248" s="52">
        <v>2019</v>
      </c>
      <c r="G248" s="52" t="s">
        <v>17</v>
      </c>
      <c r="H248" s="53">
        <v>43830</v>
      </c>
      <c r="I248" s="53">
        <v>43881</v>
      </c>
      <c r="J248" s="53">
        <v>43881</v>
      </c>
      <c r="K248" s="54">
        <v>372000000</v>
      </c>
      <c r="L248" s="54">
        <v>372000000</v>
      </c>
      <c r="M248" s="52" t="s">
        <v>768</v>
      </c>
      <c r="N248" s="36">
        <v>1054000000</v>
      </c>
      <c r="O248" s="37">
        <v>858000000</v>
      </c>
      <c r="P248" s="38">
        <v>196000000</v>
      </c>
      <c r="Q248" s="36">
        <v>2981000000</v>
      </c>
      <c r="R248" s="37">
        <v>2981000000</v>
      </c>
      <c r="S248" s="38"/>
      <c r="U248" s="36">
        <v>4588000000</v>
      </c>
      <c r="V248" s="37"/>
      <c r="W248" s="37"/>
      <c r="X248" s="37"/>
      <c r="Y248" s="38"/>
      <c r="Z248" s="36">
        <v>887000000</v>
      </c>
      <c r="AA248" s="55">
        <v>736000000</v>
      </c>
      <c r="AG248" s="56">
        <v>151000000</v>
      </c>
      <c r="AH248" s="55">
        <v>9510000000</v>
      </c>
      <c r="AI248" s="36">
        <v>14130000000</v>
      </c>
      <c r="AJ248" s="37"/>
      <c r="AK248" s="38"/>
      <c r="AL248" s="36">
        <v>2128000000</v>
      </c>
      <c r="AM248" s="37"/>
      <c r="AN248" s="37"/>
      <c r="AO248" s="38"/>
      <c r="AP248" s="49">
        <v>4667000000</v>
      </c>
      <c r="AQ248" s="54">
        <v>869000000</v>
      </c>
      <c r="AR248" s="54">
        <v>1891000000</v>
      </c>
      <c r="AS248" s="54"/>
      <c r="AT248" s="54"/>
      <c r="AU248" s="54"/>
      <c r="AV248" s="54"/>
      <c r="AW248" s="54"/>
      <c r="AX248" s="54"/>
      <c r="AY248" s="54"/>
      <c r="AZ248" s="54">
        <v>1907000000</v>
      </c>
      <c r="BA248" s="55">
        <v>20925000000</v>
      </c>
      <c r="BB248" s="55">
        <v>30435000000</v>
      </c>
      <c r="BC248" s="49">
        <v>4338000000</v>
      </c>
      <c r="BD248" s="54">
        <v>2516000000</v>
      </c>
      <c r="BE248" s="54"/>
      <c r="BF248" s="54"/>
      <c r="BG248" s="54">
        <v>1822000000</v>
      </c>
      <c r="BH248" s="36">
        <v>448000000</v>
      </c>
      <c r="BI248" s="37"/>
      <c r="BJ248" s="37"/>
      <c r="BK248" s="38"/>
      <c r="BL248" s="49">
        <v>412000000</v>
      </c>
      <c r="BM248" s="54"/>
      <c r="BN248" s="54"/>
      <c r="BO248" s="54"/>
      <c r="BP248" s="54"/>
      <c r="BQ248" s="54">
        <v>412000000</v>
      </c>
      <c r="BR248" s="55">
        <v>5198000000</v>
      </c>
      <c r="BS248" s="36">
        <v>11614000000</v>
      </c>
      <c r="BT248" s="37"/>
      <c r="BU248" s="38"/>
      <c r="BV248" s="36">
        <v>5444000000</v>
      </c>
      <c r="BW248" s="37"/>
      <c r="BX248" s="37"/>
      <c r="BY248" s="37"/>
      <c r="BZ248" s="37"/>
      <c r="CA248" s="37"/>
      <c r="CB248" s="37"/>
      <c r="CC248" s="37">
        <v>2015000000</v>
      </c>
      <c r="CD248" s="37"/>
      <c r="CE248" s="37"/>
      <c r="CF248" s="38">
        <v>3429000000</v>
      </c>
      <c r="CG248" s="55">
        <v>17058000000</v>
      </c>
      <c r="CH248" s="57">
        <v>22256000000</v>
      </c>
      <c r="CJ248" s="36">
        <v>5973000000</v>
      </c>
      <c r="CK248" s="37"/>
      <c r="CL248" s="37"/>
      <c r="CM248" s="38"/>
      <c r="CN248" s="54">
        <v>-580000000</v>
      </c>
      <c r="CO248" s="54">
        <v>4435000000</v>
      </c>
      <c r="CP248" s="54">
        <v>-1784000000</v>
      </c>
      <c r="CQ248" s="58">
        <v>8044000000</v>
      </c>
      <c r="CR248" s="37">
        <v>135000000</v>
      </c>
      <c r="CS248" s="56">
        <v>8179000000</v>
      </c>
      <c r="CT248" s="55">
        <v>30435000000</v>
      </c>
    </row>
    <row r="249" spans="1:98" x14ac:dyDescent="0.2">
      <c r="A249" s="52" t="s">
        <v>754</v>
      </c>
      <c r="B249" s="52" t="s">
        <v>755</v>
      </c>
      <c r="C249" s="52" t="str">
        <f>VLOOKUP(A249,'[1]S&amp;P 500 Wikipedia'!A:D,3,FALSE)</f>
        <v>Communication Services</v>
      </c>
      <c r="D249" s="52">
        <v>682157</v>
      </c>
      <c r="E249" s="52" t="s">
        <v>16</v>
      </c>
      <c r="F249" s="52">
        <v>2019</v>
      </c>
      <c r="G249" s="52" t="s">
        <v>17</v>
      </c>
      <c r="H249" s="53">
        <v>43830</v>
      </c>
      <c r="I249" s="53">
        <v>43888</v>
      </c>
      <c r="J249" s="53">
        <v>43888</v>
      </c>
      <c r="K249" s="54">
        <v>210802442</v>
      </c>
      <c r="L249" s="54">
        <v>202467037</v>
      </c>
      <c r="M249" s="52" t="s">
        <v>756</v>
      </c>
      <c r="N249" s="36">
        <v>2470362000</v>
      </c>
      <c r="O249" s="37">
        <v>2470362000</v>
      </c>
      <c r="P249" s="38"/>
      <c r="Q249" s="36">
        <v>994606000</v>
      </c>
      <c r="R249" s="37">
        <v>994606000</v>
      </c>
      <c r="S249" s="38"/>
      <c r="V249" s="37"/>
      <c r="W249" s="37"/>
      <c r="X249" s="37"/>
      <c r="Y249" s="38"/>
      <c r="Z249" s="36">
        <v>727931000</v>
      </c>
      <c r="AA249" s="55">
        <v>667044000</v>
      </c>
      <c r="AG249" s="56">
        <v>60887000</v>
      </c>
      <c r="AH249" s="55">
        <v>4192899000</v>
      </c>
      <c r="AI249" s="36">
        <v>1117932000</v>
      </c>
      <c r="AJ249" s="37"/>
      <c r="AK249" s="38"/>
      <c r="AM249" s="37"/>
      <c r="AN249" s="37"/>
      <c r="AO249" s="38"/>
      <c r="AP249" s="49">
        <v>5664784000</v>
      </c>
      <c r="AQ249" s="54">
        <v>1239095000</v>
      </c>
      <c r="AR249" s="54">
        <v>1998498000</v>
      </c>
      <c r="AS249" s="54"/>
      <c r="AT249" s="54"/>
      <c r="AU249" s="54"/>
      <c r="AV249" s="54"/>
      <c r="AW249" s="54"/>
      <c r="AX249" s="54"/>
      <c r="AY249" s="54"/>
      <c r="AZ249" s="54">
        <v>2427191000</v>
      </c>
      <c r="BA249" s="55">
        <v>6782716000</v>
      </c>
      <c r="BB249" s="55">
        <v>10975615000</v>
      </c>
      <c r="BC249" s="49">
        <v>2497611000</v>
      </c>
      <c r="BD249" s="54">
        <v>100237000</v>
      </c>
      <c r="BE249" s="54"/>
      <c r="BF249" s="54"/>
      <c r="BG249" s="54">
        <v>2397374000</v>
      </c>
      <c r="BH249" s="36">
        <v>37795000</v>
      </c>
      <c r="BI249" s="37"/>
      <c r="BJ249" s="37"/>
      <c r="BK249" s="38"/>
      <c r="BL249" s="49">
        <v>1572193000</v>
      </c>
      <c r="BM249" s="54">
        <v>1391032000</v>
      </c>
      <c r="BN249" s="54"/>
      <c r="BO249" s="54"/>
      <c r="BP249" s="54"/>
      <c r="BQ249" s="54">
        <v>181161000</v>
      </c>
      <c r="BR249" s="55">
        <v>4107599000</v>
      </c>
      <c r="BS249" s="36">
        <v>3271262000</v>
      </c>
      <c r="BT249" s="37"/>
      <c r="BU249" s="38"/>
      <c r="BV249" s="36">
        <v>1683302000</v>
      </c>
      <c r="BW249" s="37"/>
      <c r="BX249" s="37"/>
      <c r="BY249" s="37"/>
      <c r="BZ249" s="37"/>
      <c r="CA249" s="37"/>
      <c r="CB249" s="37"/>
      <c r="CC249" s="37">
        <v>178173000</v>
      </c>
      <c r="CD249" s="37"/>
      <c r="CE249" s="37"/>
      <c r="CF249" s="38">
        <v>1505129000</v>
      </c>
      <c r="CG249" s="55">
        <v>4954564000</v>
      </c>
      <c r="CH249" s="57">
        <v>9062163000</v>
      </c>
      <c r="CJ249" s="36">
        <v>2247732000</v>
      </c>
      <c r="CK249" s="37"/>
      <c r="CL249" s="37"/>
      <c r="CM249" s="38"/>
      <c r="CN249" s="54">
        <v>-6865000</v>
      </c>
      <c r="CO249" s="54">
        <v>-949334000</v>
      </c>
      <c r="CP249" s="54">
        <v>-145713000</v>
      </c>
      <c r="CQ249" s="58">
        <v>1145820000</v>
      </c>
      <c r="CR249" s="37">
        <v>767632000</v>
      </c>
      <c r="CS249" s="56">
        <v>1913452000</v>
      </c>
      <c r="CT249" s="55">
        <v>10975615000</v>
      </c>
    </row>
    <row r="250" spans="1:98" x14ac:dyDescent="0.2">
      <c r="A250" s="52" t="s">
        <v>787</v>
      </c>
      <c r="B250" s="52" t="s">
        <v>788</v>
      </c>
      <c r="C250" s="52" t="str">
        <f>VLOOKUP(A250,'[1]S&amp;P 500 Wikipedia'!A:D,3,FALSE)</f>
        <v>Information Technology</v>
      </c>
      <c r="D250" s="52">
        <v>331628</v>
      </c>
      <c r="E250" s="52" t="s">
        <v>16</v>
      </c>
      <c r="F250" s="52">
        <v>2019</v>
      </c>
      <c r="G250" s="52" t="s">
        <v>17</v>
      </c>
      <c r="H250" s="53">
        <v>43830</v>
      </c>
      <c r="I250" s="53">
        <v>43875</v>
      </c>
      <c r="J250" s="53">
        <v>43875</v>
      </c>
      <c r="K250" s="54">
        <v>1009000000</v>
      </c>
      <c r="L250" s="54">
        <v>1012000000</v>
      </c>
      <c r="M250" s="52" t="s">
        <v>789</v>
      </c>
      <c r="N250" s="36">
        <v>7676000000</v>
      </c>
      <c r="O250" s="37">
        <v>6988000000</v>
      </c>
      <c r="P250" s="38">
        <v>688000000</v>
      </c>
      <c r="Q250" s="36">
        <v>2514000000</v>
      </c>
      <c r="R250" s="37">
        <v>2514000000</v>
      </c>
      <c r="S250" s="38"/>
      <c r="V250" s="37"/>
      <c r="W250" s="37"/>
      <c r="X250" s="37"/>
      <c r="Y250" s="38"/>
      <c r="Z250" s="36">
        <v>6712000000</v>
      </c>
      <c r="AA250" s="55">
        <v>1763000000</v>
      </c>
      <c r="AG250" s="56">
        <v>4949000000</v>
      </c>
      <c r="AH250" s="55">
        <v>16902000000</v>
      </c>
      <c r="AI250" s="36">
        <v>1828000000</v>
      </c>
      <c r="AJ250" s="37"/>
      <c r="AK250" s="38"/>
      <c r="AM250" s="37"/>
      <c r="AN250" s="37"/>
      <c r="AO250" s="38"/>
      <c r="AP250" s="49">
        <v>10506000000</v>
      </c>
      <c r="AQ250" s="54"/>
      <c r="AR250" s="54">
        <v>4021000000</v>
      </c>
      <c r="AS250" s="54">
        <v>1417000000</v>
      </c>
      <c r="AT250" s="54"/>
      <c r="AU250" s="54">
        <v>543000000</v>
      </c>
      <c r="AV250" s="54"/>
      <c r="AW250" s="54"/>
      <c r="AX250" s="54"/>
      <c r="AY250" s="54"/>
      <c r="AZ250" s="54">
        <v>4525000000</v>
      </c>
      <c r="BA250" s="55">
        <v>12334000000</v>
      </c>
      <c r="BB250" s="55">
        <v>29236000000</v>
      </c>
      <c r="BC250" s="49">
        <v>6892000000</v>
      </c>
      <c r="BD250" s="54">
        <v>489000000</v>
      </c>
      <c r="BE250" s="54"/>
      <c r="BF250" s="54"/>
      <c r="BG250" s="54">
        <v>6403000000</v>
      </c>
      <c r="BH250" s="36">
        <v>0</v>
      </c>
      <c r="BI250" s="37"/>
      <c r="BJ250" s="37"/>
      <c r="BK250" s="38"/>
      <c r="BL250" s="49">
        <v>5012000000</v>
      </c>
      <c r="BM250" s="54"/>
      <c r="BN250" s="54"/>
      <c r="BO250" s="54"/>
      <c r="BP250" s="54"/>
      <c r="BQ250" s="54">
        <v>5012000000</v>
      </c>
      <c r="BR250" s="55">
        <v>11904000000</v>
      </c>
      <c r="BS250" s="36">
        <v>8527000000</v>
      </c>
      <c r="BT250" s="37"/>
      <c r="BU250" s="38"/>
      <c r="BV250" s="36">
        <v>2814000000</v>
      </c>
      <c r="BW250" s="37"/>
      <c r="BX250" s="37"/>
      <c r="BY250" s="37"/>
      <c r="BZ250" s="37"/>
      <c r="CA250" s="37"/>
      <c r="CB250" s="37"/>
      <c r="CC250" s="37">
        <v>85000000</v>
      </c>
      <c r="CD250" s="37"/>
      <c r="CE250" s="37"/>
      <c r="CF250" s="38">
        <v>2729000000</v>
      </c>
      <c r="CG250" s="55">
        <v>11341000000</v>
      </c>
      <c r="CH250" s="57">
        <v>23245000000</v>
      </c>
      <c r="CJ250" s="36">
        <v>4787000000</v>
      </c>
      <c r="CK250" s="37"/>
      <c r="CL250" s="37"/>
      <c r="CM250" s="38"/>
      <c r="CN250" s="54">
        <v>-32205000000</v>
      </c>
      <c r="CO250" s="54">
        <v>33984000000</v>
      </c>
      <c r="CP250" s="54">
        <v>-673000000</v>
      </c>
      <c r="CQ250" s="58">
        <v>5893000000</v>
      </c>
      <c r="CR250" s="37">
        <v>98000000</v>
      </c>
      <c r="CS250" s="56">
        <v>5991000000</v>
      </c>
      <c r="CT250" s="55">
        <v>29236000000</v>
      </c>
    </row>
    <row r="251" spans="1:98" x14ac:dyDescent="0.2">
      <c r="A251" s="12" t="s">
        <v>823</v>
      </c>
      <c r="B251" s="12" t="s">
        <v>824</v>
      </c>
      <c r="C251" s="52" t="str">
        <f>VLOOKUP(A251,'[1]S&amp;P 500 Wikipedia'!A:D,3,FALSE)</f>
        <v>Real Estate</v>
      </c>
      <c r="D251" s="12">
        <v>744578</v>
      </c>
      <c r="E251" s="12" t="s">
        <v>16</v>
      </c>
      <c r="F251" s="12">
        <v>2012</v>
      </c>
      <c r="G251" s="12" t="s">
        <v>17</v>
      </c>
      <c r="H251" s="63">
        <v>41274</v>
      </c>
      <c r="I251" s="63">
        <v>41327</v>
      </c>
      <c r="J251" s="63">
        <v>41585</v>
      </c>
      <c r="K251" s="64">
        <v>42263000</v>
      </c>
      <c r="L251" s="64">
        <v>47892000</v>
      </c>
      <c r="M251" s="12" t="s">
        <v>825</v>
      </c>
      <c r="N251" s="36">
        <v>9075000</v>
      </c>
      <c r="O251" s="39">
        <v>9075000</v>
      </c>
      <c r="P251" s="40"/>
      <c r="R251" s="39"/>
      <c r="S251" s="40"/>
      <c r="V251" s="39"/>
      <c r="W251" s="39"/>
      <c r="X251" s="39"/>
      <c r="Y251" s="40"/>
      <c r="Z251" s="36">
        <v>808000</v>
      </c>
      <c r="AG251" s="56">
        <v>808000</v>
      </c>
      <c r="AH251" s="55">
        <v>9883000</v>
      </c>
      <c r="AI251" s="36">
        <v>2679964000</v>
      </c>
      <c r="AJ251" s="39">
        <v>3707582000</v>
      </c>
      <c r="AK251" s="40">
        <v>-1027618000</v>
      </c>
      <c r="AM251" s="39"/>
      <c r="AN251" s="39"/>
      <c r="AO251" s="40"/>
      <c r="AP251" s="49">
        <v>61221000</v>
      </c>
      <c r="AQ251" s="64"/>
      <c r="AR251" s="64">
        <v>4106000</v>
      </c>
      <c r="AS251" s="64"/>
      <c r="AT251" s="64"/>
      <c r="AU251" s="64"/>
      <c r="AV251" s="64"/>
      <c r="AW251" s="64"/>
      <c r="AX251" s="64"/>
      <c r="AY251" s="64">
        <v>4837000</v>
      </c>
      <c r="AZ251" s="64">
        <v>52278000</v>
      </c>
      <c r="BA251" s="55">
        <v>2741185000</v>
      </c>
      <c r="BB251" s="55">
        <v>2751068000</v>
      </c>
      <c r="BC251" s="49">
        <v>99305000</v>
      </c>
      <c r="BD251" s="64">
        <v>4586000</v>
      </c>
      <c r="BE251" s="64"/>
      <c r="BF251" s="64"/>
      <c r="BG251" s="64">
        <v>94719000</v>
      </c>
      <c r="BH251" s="36">
        <v>1190848000</v>
      </c>
      <c r="BI251" s="39"/>
      <c r="BJ251" s="39"/>
      <c r="BK251" s="40"/>
      <c r="BL251" s="49">
        <v>21423000</v>
      </c>
      <c r="BM251" s="64"/>
      <c r="BN251" s="64"/>
      <c r="BO251" s="64"/>
      <c r="BP251" s="64"/>
      <c r="BQ251" s="64">
        <v>21423000</v>
      </c>
      <c r="BR251" s="55">
        <v>1311576000</v>
      </c>
      <c r="BS251" s="36">
        <v>483000000</v>
      </c>
      <c r="BT251" s="39"/>
      <c r="BU251" s="40"/>
      <c r="BV251" s="36">
        <v>11382000</v>
      </c>
      <c r="BW251" s="39"/>
      <c r="BX251" s="39"/>
      <c r="BY251" s="39"/>
      <c r="BZ251" s="39"/>
      <c r="CA251" s="39"/>
      <c r="CB251" s="39"/>
      <c r="CC251" s="39"/>
      <c r="CD251" s="39"/>
      <c r="CE251" s="39"/>
      <c r="CF251" s="40">
        <v>11382000</v>
      </c>
      <c r="CG251" s="55">
        <v>494382000</v>
      </c>
      <c r="CH251" s="66">
        <v>1805958000</v>
      </c>
      <c r="CJ251" s="36">
        <v>1543421000</v>
      </c>
      <c r="CK251" s="39"/>
      <c r="CL251" s="39"/>
      <c r="CM251" s="40"/>
      <c r="CN251" s="64"/>
      <c r="CO251" s="64"/>
      <c r="CP251" s="64">
        <v>-629369000</v>
      </c>
      <c r="CQ251" s="67">
        <v>914052000</v>
      </c>
      <c r="CR251" s="39">
        <v>31058000</v>
      </c>
      <c r="CS251" s="56">
        <v>945110000</v>
      </c>
      <c r="CT251" s="55">
        <v>2751068000</v>
      </c>
    </row>
    <row r="252" spans="1:98" x14ac:dyDescent="0.2">
      <c r="A252" s="52" t="s">
        <v>778</v>
      </c>
      <c r="B252" s="52" t="s">
        <v>779</v>
      </c>
      <c r="C252" s="52" t="str">
        <f>VLOOKUP(A252,'[1]S&amp;P 500 Wikipedia'!A:D,3,FALSE)</f>
        <v>Consumer Discretionary</v>
      </c>
      <c r="D252" s="52">
        <v>98192</v>
      </c>
      <c r="E252" s="52" t="s">
        <v>16</v>
      </c>
      <c r="F252" s="52">
        <v>2019</v>
      </c>
      <c r="G252" s="52" t="s">
        <v>17</v>
      </c>
      <c r="H252" s="53">
        <v>43830</v>
      </c>
      <c r="I252" s="53">
        <v>43888</v>
      </c>
      <c r="J252" s="53">
        <v>43888</v>
      </c>
      <c r="K252" s="54">
        <v>327500000</v>
      </c>
      <c r="L252" s="54">
        <v>330300000</v>
      </c>
      <c r="M252" s="52" t="s">
        <v>780</v>
      </c>
      <c r="N252" s="36">
        <v>225000000</v>
      </c>
      <c r="O252" s="37">
        <v>225000000</v>
      </c>
      <c r="P252" s="38"/>
      <c r="Q252" s="36">
        <v>2395000000</v>
      </c>
      <c r="R252" s="37"/>
      <c r="S252" s="38"/>
      <c r="V252" s="37"/>
      <c r="W252" s="37"/>
      <c r="X252" s="37"/>
      <c r="Y252" s="38"/>
      <c r="Z252" s="36">
        <v>507000000</v>
      </c>
      <c r="AA252" s="55">
        <v>252000000</v>
      </c>
      <c r="AC252" s="55">
        <v>255000000</v>
      </c>
      <c r="AH252" s="55">
        <v>3127000000</v>
      </c>
      <c r="AI252" s="36">
        <v>1904000000</v>
      </c>
      <c r="AJ252" s="37"/>
      <c r="AK252" s="38"/>
      <c r="AM252" s="37"/>
      <c r="AN252" s="37"/>
      <c r="AO252" s="38"/>
      <c r="AP252" s="49">
        <v>20020000000</v>
      </c>
      <c r="AQ252" s="54"/>
      <c r="AR252" s="54">
        <v>9048000000</v>
      </c>
      <c r="AS252" s="54"/>
      <c r="AT252" s="54"/>
      <c r="AU252" s="54">
        <v>154000000</v>
      </c>
      <c r="AV252" s="54"/>
      <c r="AW252" s="54"/>
      <c r="AX252" s="54"/>
      <c r="AY252" s="54">
        <v>577000000</v>
      </c>
      <c r="AZ252" s="54">
        <v>10241000000</v>
      </c>
      <c r="BA252" s="55">
        <v>21924000000</v>
      </c>
      <c r="BB252" s="55">
        <v>25051000000</v>
      </c>
      <c r="BC252" s="49">
        <v>2059000000</v>
      </c>
      <c r="BD252" s="54">
        <v>720000000</v>
      </c>
      <c r="BE252" s="54"/>
      <c r="BF252" s="54"/>
      <c r="BG252" s="54">
        <v>1339000000</v>
      </c>
      <c r="BH252" s="36">
        <v>977000000</v>
      </c>
      <c r="BI252" s="37"/>
      <c r="BJ252" s="37"/>
      <c r="BK252" s="38">
        <v>977000000</v>
      </c>
      <c r="BL252" s="49">
        <v>3641000000</v>
      </c>
      <c r="BM252" s="54"/>
      <c r="BN252" s="54"/>
      <c r="BO252" s="54"/>
      <c r="BP252" s="54"/>
      <c r="BQ252" s="54">
        <v>3641000000</v>
      </c>
      <c r="BR252" s="55">
        <v>6677000000</v>
      </c>
      <c r="BS252" s="36">
        <v>9963000000</v>
      </c>
      <c r="BT252" s="37"/>
      <c r="BU252" s="38"/>
      <c r="BV252" s="36">
        <v>7708000000</v>
      </c>
      <c r="BW252" s="37"/>
      <c r="BX252" s="37"/>
      <c r="BY252" s="37"/>
      <c r="BZ252" s="37"/>
      <c r="CA252" s="37"/>
      <c r="CB252" s="37">
        <v>840000000</v>
      </c>
      <c r="CC252" s="37">
        <v>290000000</v>
      </c>
      <c r="CD252" s="37"/>
      <c r="CE252" s="37"/>
      <c r="CF252" s="38">
        <v>6578000000</v>
      </c>
      <c r="CG252" s="55">
        <v>17671000000</v>
      </c>
      <c r="CH252" s="57">
        <v>24348000000</v>
      </c>
      <c r="CJ252" s="36">
        <v>5805000000</v>
      </c>
      <c r="CK252" s="37">
        <v>5000000</v>
      </c>
      <c r="CL252" s="37">
        <v>5800000000</v>
      </c>
      <c r="CM252" s="38"/>
      <c r="CN252" s="54">
        <v>-14385000000</v>
      </c>
      <c r="CO252" s="54">
        <v>9644000000</v>
      </c>
      <c r="CP252" s="54">
        <v>-361000000</v>
      </c>
      <c r="CQ252" s="58">
        <v>703000000</v>
      </c>
      <c r="CR252" s="37"/>
      <c r="CS252" s="56">
        <v>703000000</v>
      </c>
      <c r="CT252" s="55">
        <v>25051000000</v>
      </c>
    </row>
    <row r="253" spans="1:98" x14ac:dyDescent="0.2">
      <c r="A253" s="52" t="s">
        <v>784</v>
      </c>
      <c r="B253" s="52" t="s">
        <v>785</v>
      </c>
      <c r="C253" s="52" t="str">
        <f>VLOOKUP(A253,'[1]S&amp;P 500 Wikipedia'!A:D,3,FALSE)</f>
        <v>Industrials</v>
      </c>
      <c r="D253" s="52">
        <v>255010</v>
      </c>
      <c r="E253" s="52" t="s">
        <v>16</v>
      </c>
      <c r="F253" s="52">
        <v>2019</v>
      </c>
      <c r="G253" s="52" t="s">
        <v>17</v>
      </c>
      <c r="H253" s="53">
        <v>43830</v>
      </c>
      <c r="I253" s="53">
        <v>43872</v>
      </c>
      <c r="J253" s="53">
        <v>43872</v>
      </c>
      <c r="K253" s="54">
        <v>280000000</v>
      </c>
      <c r="L253" s="54">
        <v>281000000</v>
      </c>
      <c r="M253" s="52" t="s">
        <v>786</v>
      </c>
      <c r="N253" s="36">
        <v>697000000</v>
      </c>
      <c r="O253" s="37">
        <v>697000000</v>
      </c>
      <c r="P253" s="38"/>
      <c r="Q253" s="36">
        <v>997000000</v>
      </c>
      <c r="R253" s="37"/>
      <c r="S253" s="38"/>
      <c r="U253" s="36">
        <v>754000000</v>
      </c>
      <c r="V253" s="37"/>
      <c r="W253" s="37"/>
      <c r="X253" s="37"/>
      <c r="Y253" s="38"/>
      <c r="Z253" s="36">
        <v>263000000</v>
      </c>
      <c r="AA253" s="55">
        <v>90000000</v>
      </c>
      <c r="AC253" s="55">
        <v>173000000</v>
      </c>
      <c r="AH253" s="55">
        <v>2711000000</v>
      </c>
      <c r="AI253" s="36">
        <v>878000000</v>
      </c>
      <c r="AJ253" s="37"/>
      <c r="AK253" s="38"/>
      <c r="AM253" s="37"/>
      <c r="AN253" s="37"/>
      <c r="AO253" s="38"/>
      <c r="AP253" s="49">
        <v>1438000000</v>
      </c>
      <c r="AQ253" s="54"/>
      <c r="AR253" s="54">
        <v>509000000</v>
      </c>
      <c r="AS253" s="54">
        <v>259000000</v>
      </c>
      <c r="AT253" s="54"/>
      <c r="AU253" s="54"/>
      <c r="AV253" s="54"/>
      <c r="AW253" s="54"/>
      <c r="AX253" s="54"/>
      <c r="AY253" s="54"/>
      <c r="AZ253" s="54">
        <v>670000000</v>
      </c>
      <c r="BA253" s="55">
        <v>2316000000</v>
      </c>
      <c r="BB253" s="55">
        <v>5027000000</v>
      </c>
      <c r="BC253" s="49">
        <v>1397000000</v>
      </c>
      <c r="BD253" s="54">
        <v>697000000</v>
      </c>
      <c r="BE253" s="54"/>
      <c r="BF253" s="54"/>
      <c r="BG253" s="54">
        <v>700000000</v>
      </c>
      <c r="BI253" s="37"/>
      <c r="BJ253" s="37"/>
      <c r="BK253" s="38"/>
      <c r="BL253" s="49">
        <v>151000000</v>
      </c>
      <c r="BM253" s="54"/>
      <c r="BN253" s="54"/>
      <c r="BO253" s="54"/>
      <c r="BP253" s="54"/>
      <c r="BQ253" s="54">
        <v>151000000</v>
      </c>
      <c r="BR253" s="55">
        <v>1548000000</v>
      </c>
      <c r="BS253" s="36">
        <v>2771000000</v>
      </c>
      <c r="BT253" s="37"/>
      <c r="BU253" s="38"/>
      <c r="BV253" s="36">
        <v>764000000</v>
      </c>
      <c r="BW253" s="37"/>
      <c r="BX253" s="37"/>
      <c r="BY253" s="37"/>
      <c r="BZ253" s="37"/>
      <c r="CA253" s="37"/>
      <c r="CB253" s="37"/>
      <c r="CC253" s="37"/>
      <c r="CD253" s="37"/>
      <c r="CE253" s="37"/>
      <c r="CF253" s="38">
        <v>764000000</v>
      </c>
      <c r="CG253" s="55">
        <v>3535000000</v>
      </c>
      <c r="CH253" s="57">
        <v>5083000000</v>
      </c>
      <c r="CI253" s="49">
        <v>0</v>
      </c>
      <c r="CJ253" s="36">
        <v>276000000</v>
      </c>
      <c r="CK253" s="37"/>
      <c r="CL253" s="37"/>
      <c r="CM253" s="38"/>
      <c r="CN253" s="54"/>
      <c r="CO253" s="54">
        <v>-332000000</v>
      </c>
      <c r="CP253" s="54">
        <v>-179000000</v>
      </c>
      <c r="CQ253" s="58">
        <v>-235000000</v>
      </c>
      <c r="CR253" s="37">
        <v>179000000</v>
      </c>
      <c r="CS253" s="56">
        <v>-56000000</v>
      </c>
      <c r="CT253" s="55">
        <v>5027000000</v>
      </c>
    </row>
    <row r="254" spans="1:98" x14ac:dyDescent="0.2">
      <c r="A254" s="52" t="s">
        <v>796</v>
      </c>
      <c r="B254" s="52" t="s">
        <v>797</v>
      </c>
      <c r="C254" s="52" t="str">
        <f>VLOOKUP(A254,'[1]S&amp;P 500 Wikipedia'!A:D,3,FALSE)</f>
        <v>Consumer Discretionary</v>
      </c>
      <c r="D254" s="52">
        <v>243628</v>
      </c>
      <c r="E254" s="52" t="s">
        <v>16</v>
      </c>
      <c r="F254" s="52">
        <v>2019</v>
      </c>
      <c r="G254" s="52" t="s">
        <v>17</v>
      </c>
      <c r="H254" s="53">
        <v>43830</v>
      </c>
      <c r="I254" s="53">
        <v>43887</v>
      </c>
      <c r="J254" s="53">
        <v>43887</v>
      </c>
      <c r="K254" s="54">
        <v>749100000</v>
      </c>
      <c r="L254" s="54">
        <v>755400000</v>
      </c>
      <c r="M254" s="52" t="s">
        <v>798</v>
      </c>
      <c r="N254" s="36">
        <v>898500000</v>
      </c>
      <c r="O254" s="37">
        <v>898500000</v>
      </c>
      <c r="P254" s="38"/>
      <c r="Q254" s="36">
        <v>2224200000</v>
      </c>
      <c r="R254" s="37"/>
      <c r="S254" s="38"/>
      <c r="U254" s="36">
        <v>50200000</v>
      </c>
      <c r="V254" s="37"/>
      <c r="W254" s="37"/>
      <c r="X254" s="37"/>
      <c r="Y254" s="38"/>
      <c r="Z254" s="36">
        <v>385000000</v>
      </c>
      <c r="AA254" s="55">
        <v>385000000</v>
      </c>
      <c r="AH254" s="55">
        <v>3557900000</v>
      </c>
      <c r="AI254" s="36">
        <v>24160000000</v>
      </c>
      <c r="AJ254" s="37">
        <v>39050900000</v>
      </c>
      <c r="AK254" s="38">
        <v>-14890900000</v>
      </c>
      <c r="AM254" s="37"/>
      <c r="AN254" s="37"/>
      <c r="AO254" s="38"/>
      <c r="AP254" s="49">
        <v>19792900000</v>
      </c>
      <c r="AQ254" s="54"/>
      <c r="AR254" s="54">
        <v>2677400000</v>
      </c>
      <c r="AS254" s="54"/>
      <c r="AT254" s="54"/>
      <c r="AU254" s="54"/>
      <c r="AV254" s="54"/>
      <c r="AW254" s="54"/>
      <c r="AX254" s="54"/>
      <c r="AY254" s="54">
        <v>1270300000</v>
      </c>
      <c r="AZ254" s="54">
        <v>15845200000</v>
      </c>
      <c r="BA254" s="55">
        <v>43952900000</v>
      </c>
      <c r="BB254" s="55">
        <v>47510800000</v>
      </c>
      <c r="BC254" s="49">
        <v>2940900000</v>
      </c>
      <c r="BD254" s="54">
        <v>988200000</v>
      </c>
      <c r="BE254" s="54">
        <v>579200000</v>
      </c>
      <c r="BF254" s="54">
        <v>337800000</v>
      </c>
      <c r="BG254" s="54">
        <v>1035700000</v>
      </c>
      <c r="BH254" s="36">
        <v>59100000</v>
      </c>
      <c r="BI254" s="37"/>
      <c r="BJ254" s="37"/>
      <c r="BK254" s="38">
        <v>59100000</v>
      </c>
      <c r="BL254" s="49">
        <v>621000000</v>
      </c>
      <c r="BM254" s="54"/>
      <c r="BN254" s="54"/>
      <c r="BO254" s="54"/>
      <c r="BP254" s="54"/>
      <c r="BQ254" s="54">
        <v>621000000</v>
      </c>
      <c r="BR254" s="55">
        <v>3621000000</v>
      </c>
      <c r="BS254" s="36">
        <v>34118100000</v>
      </c>
      <c r="BT254" s="37"/>
      <c r="BU254" s="38"/>
      <c r="BV254" s="36">
        <v>17982000000</v>
      </c>
      <c r="BW254" s="37"/>
      <c r="BX254" s="37"/>
      <c r="BY254" s="37"/>
      <c r="BZ254" s="37"/>
      <c r="CA254" s="37"/>
      <c r="CB254" s="37"/>
      <c r="CC254" s="37">
        <v>1318100000</v>
      </c>
      <c r="CD254" s="37"/>
      <c r="CE254" s="37"/>
      <c r="CF254" s="38">
        <v>16663900000</v>
      </c>
      <c r="CG254" s="55">
        <v>52100100000</v>
      </c>
      <c r="CH254" s="57">
        <v>55721100000</v>
      </c>
      <c r="CI254" s="49">
        <v>0</v>
      </c>
      <c r="CJ254" s="36">
        <v>7670500000</v>
      </c>
      <c r="CK254" s="37">
        <v>16600000</v>
      </c>
      <c r="CL254" s="37">
        <v>7653900000</v>
      </c>
      <c r="CM254" s="38"/>
      <c r="CN254" s="54">
        <v>-66328600000</v>
      </c>
      <c r="CO254" s="54">
        <v>52930500000</v>
      </c>
      <c r="CP254" s="54">
        <v>-2482700000</v>
      </c>
      <c r="CQ254" s="58">
        <v>-8210300000</v>
      </c>
      <c r="CR254" s="37"/>
      <c r="CS254" s="56">
        <v>-8210300000</v>
      </c>
      <c r="CT254" s="55">
        <v>47510800000</v>
      </c>
    </row>
    <row r="255" spans="1:98" x14ac:dyDescent="0.2">
      <c r="A255" s="52" t="s">
        <v>814</v>
      </c>
      <c r="B255" s="52" t="s">
        <v>815</v>
      </c>
      <c r="C255" s="52" t="str">
        <f>VLOOKUP(A255,'[1]S&amp;P 500 Wikipedia'!A:D,3,FALSE)</f>
        <v>Information Technology</v>
      </c>
      <c r="D255" s="52">
        <v>333440</v>
      </c>
      <c r="E255" s="52" t="s">
        <v>16</v>
      </c>
      <c r="F255" s="52">
        <v>2019</v>
      </c>
      <c r="G255" s="52" t="s">
        <v>17</v>
      </c>
      <c r="H255" s="53">
        <v>43921</v>
      </c>
      <c r="I255" s="53">
        <v>43973</v>
      </c>
      <c r="J255" s="53">
        <v>43973</v>
      </c>
      <c r="K255" s="54">
        <v>240200000</v>
      </c>
      <c r="L255" s="54">
        <v>257300000</v>
      </c>
      <c r="M255" s="52" t="s">
        <v>816</v>
      </c>
      <c r="N255" s="36">
        <v>403000000</v>
      </c>
      <c r="O255" s="37">
        <v>401000000</v>
      </c>
      <c r="P255" s="38">
        <v>2000000</v>
      </c>
      <c r="Q255" s="36">
        <v>934000000</v>
      </c>
      <c r="R255" s="37">
        <v>934000000</v>
      </c>
      <c r="S255" s="38"/>
      <c r="U255" s="36">
        <v>685700000</v>
      </c>
      <c r="V255" s="37"/>
      <c r="W255" s="37"/>
      <c r="X255" s="37"/>
      <c r="Y255" s="38"/>
      <c r="Z255" s="36">
        <v>194500000</v>
      </c>
      <c r="AG255" s="56">
        <v>194500000</v>
      </c>
      <c r="AH255" s="55">
        <v>2217200000</v>
      </c>
      <c r="AI255" s="36">
        <v>876100000</v>
      </c>
      <c r="AJ255" s="37"/>
      <c r="AK255" s="38"/>
      <c r="AM255" s="37"/>
      <c r="AN255" s="37"/>
      <c r="AO255" s="38"/>
      <c r="AP255" s="49">
        <v>14332800000</v>
      </c>
      <c r="AQ255" s="54">
        <v>5702300000</v>
      </c>
      <c r="AR255" s="54">
        <v>6664800000</v>
      </c>
      <c r="AS255" s="54"/>
      <c r="AT255" s="54"/>
      <c r="AU255" s="54">
        <v>1748500000</v>
      </c>
      <c r="AV255" s="54"/>
      <c r="AW255" s="54"/>
      <c r="AX255" s="54"/>
      <c r="AY255" s="54"/>
      <c r="AZ255" s="54">
        <v>217200000</v>
      </c>
      <c r="BA255" s="55">
        <v>15208900000</v>
      </c>
      <c r="BB255" s="55">
        <v>17426100000</v>
      </c>
      <c r="BC255" s="49">
        <v>1028600000</v>
      </c>
      <c r="BD255" s="54">
        <v>246800000</v>
      </c>
      <c r="BE255" s="54"/>
      <c r="BF255" s="54"/>
      <c r="BG255" s="54">
        <v>781800000</v>
      </c>
      <c r="BH255" s="36">
        <v>608800000</v>
      </c>
      <c r="BI255" s="37"/>
      <c r="BJ255" s="37"/>
      <c r="BK255" s="38">
        <v>608800000</v>
      </c>
      <c r="BM255" s="54"/>
      <c r="BN255" s="54"/>
      <c r="BO255" s="54"/>
      <c r="BP255" s="54"/>
      <c r="BQ255" s="54"/>
      <c r="BR255" s="55">
        <v>1637400000</v>
      </c>
      <c r="BS255" s="36">
        <v>8873400000</v>
      </c>
      <c r="BT255" s="37">
        <v>8873400000</v>
      </c>
      <c r="BU255" s="38"/>
      <c r="BV255" s="36">
        <v>1329800000</v>
      </c>
      <c r="BW255" s="37"/>
      <c r="BX255" s="37"/>
      <c r="BY255" s="37"/>
      <c r="BZ255" s="37"/>
      <c r="CA255" s="37"/>
      <c r="CB255" s="37"/>
      <c r="CC255" s="37">
        <v>318500000</v>
      </c>
      <c r="CD255" s="37"/>
      <c r="CE255" s="37"/>
      <c r="CF255" s="38">
        <v>1011300000</v>
      </c>
      <c r="CG255" s="55">
        <v>10203200000</v>
      </c>
      <c r="CH255" s="57">
        <v>11840600000</v>
      </c>
      <c r="CI255" s="49">
        <v>0</v>
      </c>
      <c r="CJ255" s="36">
        <v>2675300000</v>
      </c>
      <c r="CK255" s="37">
        <v>200000</v>
      </c>
      <c r="CL255" s="37">
        <v>2675100000</v>
      </c>
      <c r="CM255" s="38"/>
      <c r="CN255" s="54">
        <v>-500600000</v>
      </c>
      <c r="CO255" s="54">
        <v>3432400000</v>
      </c>
      <c r="CP255" s="54">
        <v>-21600000</v>
      </c>
      <c r="CQ255" s="58">
        <v>5585500000</v>
      </c>
      <c r="CR255" s="37"/>
      <c r="CS255" s="56">
        <v>5585500000</v>
      </c>
      <c r="CT255" s="55">
        <v>17426100000</v>
      </c>
    </row>
    <row r="256" spans="1:98" x14ac:dyDescent="0.2">
      <c r="A256" s="52" t="s">
        <v>799</v>
      </c>
      <c r="B256" s="52" t="s">
        <v>800</v>
      </c>
      <c r="C256" s="52" t="str">
        <f>VLOOKUP(A256,'[1]S&amp;P 500 Wikipedia'!A:D,3,FALSE)</f>
        <v>Health Care</v>
      </c>
      <c r="D256" s="52">
        <v>380928</v>
      </c>
      <c r="E256" s="52" t="s">
        <v>16</v>
      </c>
      <c r="F256" s="52">
        <v>2019</v>
      </c>
      <c r="G256" s="52" t="s">
        <v>17</v>
      </c>
      <c r="H256" s="53">
        <v>43921</v>
      </c>
      <c r="I256" s="53">
        <v>43973</v>
      </c>
      <c r="J256" s="53">
        <v>43973</v>
      </c>
      <c r="K256" s="54">
        <v>174000000</v>
      </c>
      <c r="L256" s="54">
        <v>176000000</v>
      </c>
      <c r="M256" s="52" t="s">
        <v>801</v>
      </c>
      <c r="N256" s="36">
        <v>4015000000</v>
      </c>
      <c r="O256" s="37">
        <v>4015000000</v>
      </c>
      <c r="P256" s="38"/>
      <c r="Q256" s="36">
        <v>19950000000</v>
      </c>
      <c r="R256" s="37">
        <v>19950000000</v>
      </c>
      <c r="S256" s="38"/>
      <c r="U256" s="36">
        <v>16734000000</v>
      </c>
      <c r="V256" s="37"/>
      <c r="W256" s="37"/>
      <c r="X256" s="37"/>
      <c r="Y256" s="38"/>
      <c r="Z256" s="36">
        <v>1523000000</v>
      </c>
      <c r="AA256" s="55">
        <v>617000000</v>
      </c>
      <c r="AC256" s="55">
        <v>906000000</v>
      </c>
      <c r="AH256" s="55">
        <v>42222000000</v>
      </c>
      <c r="AI256" s="36">
        <v>2365000000</v>
      </c>
      <c r="AJ256" s="37"/>
      <c r="AK256" s="38"/>
      <c r="AL256" s="36">
        <v>0</v>
      </c>
      <c r="AM256" s="37"/>
      <c r="AN256" s="37"/>
      <c r="AO256" s="38"/>
      <c r="AP256" s="49">
        <v>16660000000</v>
      </c>
      <c r="AQ256" s="54">
        <v>3156000000</v>
      </c>
      <c r="AR256" s="54">
        <v>9360000000</v>
      </c>
      <c r="AS256" s="54"/>
      <c r="AT256" s="54"/>
      <c r="AU256" s="54"/>
      <c r="AV256" s="54"/>
      <c r="AW256" s="54"/>
      <c r="AX256" s="54"/>
      <c r="AY256" s="54"/>
      <c r="AZ256" s="54">
        <v>4144000000</v>
      </c>
      <c r="BA256" s="55">
        <v>19025000000</v>
      </c>
      <c r="BB256" s="55">
        <v>61247000000</v>
      </c>
      <c r="BC256" s="49">
        <v>40535000000</v>
      </c>
      <c r="BD256" s="54">
        <v>37195000000</v>
      </c>
      <c r="BE256" s="54"/>
      <c r="BF256" s="54"/>
      <c r="BG256" s="54">
        <v>3340000000</v>
      </c>
      <c r="BH256" s="36">
        <v>1052000000</v>
      </c>
      <c r="BI256" s="37"/>
      <c r="BJ256" s="37"/>
      <c r="BK256" s="38"/>
      <c r="BL256" s="49">
        <v>1037000000</v>
      </c>
      <c r="BM256" s="54"/>
      <c r="BN256" s="54"/>
      <c r="BO256" s="54"/>
      <c r="BP256" s="54"/>
      <c r="BQ256" s="54">
        <v>1037000000</v>
      </c>
      <c r="BR256" s="55">
        <v>42624000000</v>
      </c>
      <c r="BS256" s="36">
        <v>6335000000</v>
      </c>
      <c r="BT256" s="37"/>
      <c r="BU256" s="38"/>
      <c r="BV256" s="36">
        <v>5577000000</v>
      </c>
      <c r="BW256" s="37"/>
      <c r="BX256" s="37"/>
      <c r="BY256" s="37"/>
      <c r="BZ256" s="37"/>
      <c r="CA256" s="37"/>
      <c r="CB256" s="37"/>
      <c r="CC256" s="37">
        <v>2255000000</v>
      </c>
      <c r="CD256" s="37"/>
      <c r="CE256" s="37"/>
      <c r="CF256" s="38">
        <v>3322000000</v>
      </c>
      <c r="CG256" s="55">
        <v>11912000000</v>
      </c>
      <c r="CH256" s="57">
        <v>54536000000</v>
      </c>
      <c r="CI256" s="49">
        <v>0</v>
      </c>
      <c r="CJ256" s="36">
        <v>6665000000</v>
      </c>
      <c r="CK256" s="37"/>
      <c r="CL256" s="37"/>
      <c r="CM256" s="38"/>
      <c r="CN256" s="54">
        <v>-12892000000</v>
      </c>
      <c r="CO256" s="54">
        <v>13022000000</v>
      </c>
      <c r="CP256" s="54">
        <v>-1703000000</v>
      </c>
      <c r="CQ256" s="58">
        <v>5092000000</v>
      </c>
      <c r="CR256" s="37">
        <v>1619000000</v>
      </c>
      <c r="CS256" s="56">
        <v>6711000000</v>
      </c>
      <c r="CT256" s="55">
        <v>61247000000</v>
      </c>
    </row>
    <row r="257" spans="1:98" x14ac:dyDescent="0.2">
      <c r="A257" s="52" t="s">
        <v>838</v>
      </c>
      <c r="B257" s="52" t="s">
        <v>839</v>
      </c>
      <c r="C257" s="52" t="str">
        <f>VLOOKUP(A257,'[1]S&amp;P 500 Wikipedia'!A:D,3,FALSE)</f>
        <v>Financials</v>
      </c>
      <c r="D257" s="52">
        <v>88874</v>
      </c>
      <c r="E257" s="52" t="s">
        <v>16</v>
      </c>
      <c r="F257" s="52">
        <v>2019</v>
      </c>
      <c r="G257" s="52" t="s">
        <v>17</v>
      </c>
      <c r="H257" s="53">
        <v>43830</v>
      </c>
      <c r="I257" s="53">
        <v>43885</v>
      </c>
      <c r="J257" s="53">
        <v>43885</v>
      </c>
      <c r="K257" s="54">
        <v>188400000</v>
      </c>
      <c r="L257" s="54">
        <v>191200000</v>
      </c>
      <c r="M257" s="52" t="s">
        <v>840</v>
      </c>
      <c r="N257" s="36">
        <v>1930000000</v>
      </c>
      <c r="O257" s="37">
        <v>1832000000</v>
      </c>
      <c r="P257" s="38">
        <v>98000000</v>
      </c>
      <c r="Q257" s="36">
        <v>1419000000</v>
      </c>
      <c r="R257" s="37">
        <v>1419000000</v>
      </c>
      <c r="S257" s="38"/>
      <c r="V257" s="37"/>
      <c r="W257" s="37"/>
      <c r="X257" s="37"/>
      <c r="Y257" s="38"/>
      <c r="Z257" s="36">
        <v>330000000</v>
      </c>
      <c r="AG257" s="56">
        <v>330000000</v>
      </c>
      <c r="AH257" s="55">
        <v>3679000000</v>
      </c>
      <c r="AI257" s="36">
        <v>292000000</v>
      </c>
      <c r="AJ257" s="37"/>
      <c r="AK257" s="38"/>
      <c r="AM257" s="37"/>
      <c r="AN257" s="37"/>
      <c r="AO257" s="38"/>
      <c r="AP257" s="49">
        <v>6294000000</v>
      </c>
      <c r="AQ257" s="54">
        <v>1498000000</v>
      </c>
      <c r="AR257" s="54">
        <v>3722000000</v>
      </c>
      <c r="AS257" s="54"/>
      <c r="AT257" s="54"/>
      <c r="AU257" s="54">
        <v>229000000</v>
      </c>
      <c r="AV257" s="54"/>
      <c r="AW257" s="54"/>
      <c r="AX257" s="54"/>
      <c r="AY257" s="54"/>
      <c r="AZ257" s="54">
        <v>845000000</v>
      </c>
      <c r="BA257" s="55">
        <v>6586000000</v>
      </c>
      <c r="BB257" s="55">
        <v>10265000000</v>
      </c>
      <c r="BC257" s="49">
        <v>773000000</v>
      </c>
      <c r="BD257" s="54"/>
      <c r="BE257" s="54"/>
      <c r="BF257" s="54"/>
      <c r="BG257" s="54"/>
      <c r="BH257" s="36">
        <v>0</v>
      </c>
      <c r="BI257" s="37"/>
      <c r="BJ257" s="37"/>
      <c r="BK257" s="38">
        <v>0</v>
      </c>
      <c r="BL257" s="49">
        <v>1139000000</v>
      </c>
      <c r="BM257" s="54">
        <v>1050000000</v>
      </c>
      <c r="BN257" s="54"/>
      <c r="BO257" s="54"/>
      <c r="BP257" s="54"/>
      <c r="BQ257" s="54">
        <v>89000000</v>
      </c>
      <c r="BR257" s="55">
        <v>1912000000</v>
      </c>
      <c r="BS257" s="36">
        <v>5581000000</v>
      </c>
      <c r="BT257" s="37"/>
      <c r="BU257" s="38"/>
      <c r="BV257" s="36">
        <v>1935000000</v>
      </c>
      <c r="BW257" s="37"/>
      <c r="BX257" s="37"/>
      <c r="BY257" s="37"/>
      <c r="BZ257" s="37"/>
      <c r="CA257" s="37"/>
      <c r="CB257" s="37">
        <v>112000000</v>
      </c>
      <c r="CC257" s="37">
        <v>834000000</v>
      </c>
      <c r="CD257" s="37"/>
      <c r="CE257" s="37"/>
      <c r="CF257" s="38">
        <v>989000000</v>
      </c>
      <c r="CG257" s="55">
        <v>7516000000</v>
      </c>
      <c r="CH257" s="57">
        <v>9428000000</v>
      </c>
      <c r="CI257" s="49">
        <v>0</v>
      </c>
      <c r="CJ257" s="36">
        <v>645000000</v>
      </c>
      <c r="CK257" s="37">
        <v>3000000</v>
      </c>
      <c r="CL257" s="37">
        <v>642000000</v>
      </c>
      <c r="CM257" s="38"/>
      <c r="CN257" s="54">
        <v>-9250000000</v>
      </c>
      <c r="CO257" s="54">
        <v>9656000000</v>
      </c>
      <c r="CP257" s="54">
        <v>-439000000</v>
      </c>
      <c r="CQ257" s="58">
        <v>612000000</v>
      </c>
      <c r="CR257" s="37">
        <v>225000000</v>
      </c>
      <c r="CS257" s="56">
        <v>837000000</v>
      </c>
      <c r="CT257" s="55">
        <v>10265000000</v>
      </c>
    </row>
    <row r="258" spans="1:98" x14ac:dyDescent="0.2">
      <c r="A258" s="52" t="s">
        <v>832</v>
      </c>
      <c r="B258" s="52" t="s">
        <v>833</v>
      </c>
      <c r="C258" s="52" t="str">
        <f>VLOOKUP(A258,'[1]S&amp;P 500 Wikipedia'!A:D,3,FALSE)</f>
        <v>Consumer Staples</v>
      </c>
      <c r="D258" s="52">
        <v>378190</v>
      </c>
      <c r="E258" s="52" t="s">
        <v>16</v>
      </c>
      <c r="F258" s="52">
        <v>2019</v>
      </c>
      <c r="G258" s="52" t="s">
        <v>17</v>
      </c>
      <c r="H258" s="53">
        <v>43830</v>
      </c>
      <c r="I258" s="53">
        <v>43868</v>
      </c>
      <c r="J258" s="53">
        <v>43868</v>
      </c>
      <c r="K258" s="54">
        <v>1441000000</v>
      </c>
      <c r="L258" s="54">
        <v>1455000000</v>
      </c>
      <c r="M258" s="52" t="s">
        <v>834</v>
      </c>
      <c r="N258" s="36">
        <v>1291000000</v>
      </c>
      <c r="O258" s="37">
        <v>1291000000</v>
      </c>
      <c r="P258" s="38"/>
      <c r="Q258" s="36">
        <v>2212000000</v>
      </c>
      <c r="R258" s="37">
        <v>2212000000</v>
      </c>
      <c r="S258" s="38"/>
      <c r="U258" s="36">
        <v>2546000000</v>
      </c>
      <c r="V258" s="37"/>
      <c r="W258" s="37"/>
      <c r="X258" s="37"/>
      <c r="Y258" s="38"/>
      <c r="Z258" s="36">
        <v>2307000000</v>
      </c>
      <c r="AD258" s="55">
        <v>726000000</v>
      </c>
      <c r="AG258" s="56">
        <v>1581000000</v>
      </c>
      <c r="AH258" s="55">
        <v>8356000000</v>
      </c>
      <c r="AI258" s="36">
        <v>8733000000</v>
      </c>
      <c r="AJ258" s="37"/>
      <c r="AK258" s="38"/>
      <c r="AL258" s="36">
        <v>7212000000</v>
      </c>
      <c r="AM258" s="37"/>
      <c r="AN258" s="37"/>
      <c r="AO258" s="38"/>
      <c r="AP258" s="49">
        <v>40248000000</v>
      </c>
      <c r="AQ258" s="54">
        <v>17957000000</v>
      </c>
      <c r="AR258" s="54">
        <v>20848000000</v>
      </c>
      <c r="AS258" s="54"/>
      <c r="AT258" s="54"/>
      <c r="AU258" s="54"/>
      <c r="AV258" s="54"/>
      <c r="AW258" s="54">
        <v>516000000</v>
      </c>
      <c r="AX258" s="54"/>
      <c r="AY258" s="54"/>
      <c r="AZ258" s="54">
        <v>927000000</v>
      </c>
      <c r="BA258" s="55">
        <v>56193000000</v>
      </c>
      <c r="BB258" s="55">
        <v>64549000000</v>
      </c>
      <c r="BC258" s="49">
        <v>8458000000</v>
      </c>
      <c r="BD258" s="54">
        <v>5853000000</v>
      </c>
      <c r="BE258" s="54"/>
      <c r="BF258" s="54"/>
      <c r="BG258" s="54">
        <v>2605000000</v>
      </c>
      <c r="BH258" s="36">
        <v>4219000000</v>
      </c>
      <c r="BI258" s="37"/>
      <c r="BJ258" s="37"/>
      <c r="BK258" s="38"/>
      <c r="BL258" s="49">
        <v>2645000000</v>
      </c>
      <c r="BM258" s="54"/>
      <c r="BN258" s="54"/>
      <c r="BO258" s="54"/>
      <c r="BP258" s="54"/>
      <c r="BQ258" s="54">
        <v>2645000000</v>
      </c>
      <c r="BR258" s="55">
        <v>15322000000</v>
      </c>
      <c r="BS258" s="36">
        <v>14207000000</v>
      </c>
      <c r="BT258" s="37"/>
      <c r="BU258" s="38"/>
      <c r="BV258" s="36">
        <v>7669000000</v>
      </c>
      <c r="BW258" s="37"/>
      <c r="BX258" s="37">
        <v>1577000000</v>
      </c>
      <c r="BY258" s="37">
        <v>1190000000</v>
      </c>
      <c r="BZ258" s="37">
        <v>387000000</v>
      </c>
      <c r="CA258" s="37"/>
      <c r="CB258" s="37"/>
      <c r="CC258" s="37">
        <v>3338000000</v>
      </c>
      <c r="CD258" s="37"/>
      <c r="CE258" s="37"/>
      <c r="CF258" s="38">
        <v>2754000000</v>
      </c>
      <c r="CG258" s="55">
        <v>21876000000</v>
      </c>
      <c r="CH258" s="57">
        <v>37198000000</v>
      </c>
      <c r="CJ258" s="36">
        <v>32019000000</v>
      </c>
      <c r="CK258" s="37"/>
      <c r="CL258" s="37"/>
      <c r="CM258" s="38"/>
      <c r="CN258" s="54">
        <v>-21139000000</v>
      </c>
      <c r="CO258" s="54">
        <v>26653000000</v>
      </c>
      <c r="CP258" s="54">
        <v>-10258000000</v>
      </c>
      <c r="CQ258" s="58">
        <v>27275000000</v>
      </c>
      <c r="CR258" s="37">
        <v>76000000</v>
      </c>
      <c r="CS258" s="56">
        <v>27351000000</v>
      </c>
      <c r="CT258" s="55">
        <v>64549000000</v>
      </c>
    </row>
    <row r="259" spans="1:98" x14ac:dyDescent="0.2">
      <c r="A259" s="52" t="s">
        <v>802</v>
      </c>
      <c r="B259" s="52" t="s">
        <v>803</v>
      </c>
      <c r="C259" s="52" t="str">
        <f>VLOOKUP(A259,'[1]S&amp;P 500 Wikipedia'!A:D,3,FALSE)</f>
        <v>Health Care</v>
      </c>
      <c r="D259" s="52">
        <v>73420</v>
      </c>
      <c r="E259" s="52" t="s">
        <v>16</v>
      </c>
      <c r="F259" s="52">
        <v>2020</v>
      </c>
      <c r="G259" s="52" t="s">
        <v>17</v>
      </c>
      <c r="H259" s="53">
        <v>43951</v>
      </c>
      <c r="I259" s="53">
        <v>44001</v>
      </c>
      <c r="J259" s="53">
        <v>44001</v>
      </c>
      <c r="K259" s="54">
        <v>1340700000</v>
      </c>
      <c r="L259" s="54">
        <v>1349600000</v>
      </c>
      <c r="M259" s="52" t="s">
        <v>804</v>
      </c>
      <c r="N259" s="36">
        <v>10948000000</v>
      </c>
      <c r="O259" s="37">
        <v>4140000000</v>
      </c>
      <c r="P259" s="38">
        <v>6808000000</v>
      </c>
      <c r="Q259" s="36">
        <v>4645000000</v>
      </c>
      <c r="R259" s="37">
        <v>4645000000</v>
      </c>
      <c r="S259" s="38"/>
      <c r="U259" s="36">
        <v>4229000000</v>
      </c>
      <c r="V259" s="37"/>
      <c r="W259" s="37"/>
      <c r="X259" s="37"/>
      <c r="Y259" s="38"/>
      <c r="Z259" s="36">
        <v>2209000000</v>
      </c>
      <c r="AA259" s="55">
        <v>2209000000</v>
      </c>
      <c r="AH259" s="55">
        <v>22031000000</v>
      </c>
      <c r="AI259" s="36">
        <v>4828000000</v>
      </c>
      <c r="AJ259" s="37"/>
      <c r="AK259" s="38"/>
      <c r="AM259" s="37"/>
      <c r="AN259" s="37"/>
      <c r="AO259" s="38"/>
      <c r="AP259" s="49">
        <v>63830000000</v>
      </c>
      <c r="AQ259" s="54"/>
      <c r="AR259" s="54">
        <v>39841000000</v>
      </c>
      <c r="AS259" s="54">
        <v>19063000000</v>
      </c>
      <c r="AT259" s="54"/>
      <c r="AU259" s="54">
        <v>2832000000</v>
      </c>
      <c r="AV259" s="54"/>
      <c r="AW259" s="54"/>
      <c r="AX259" s="54"/>
      <c r="AY259" s="54"/>
      <c r="AZ259" s="54">
        <v>2094000000</v>
      </c>
      <c r="BA259" s="55">
        <v>68658000000</v>
      </c>
      <c r="BB259" s="55">
        <v>90689000000</v>
      </c>
      <c r="BC259" s="49">
        <v>7590000000</v>
      </c>
      <c r="BD259" s="54">
        <v>1996000000</v>
      </c>
      <c r="BE259" s="54">
        <v>502000000</v>
      </c>
      <c r="BF259" s="54"/>
      <c r="BG259" s="54">
        <v>5092000000</v>
      </c>
      <c r="BH259" s="36">
        <v>2776000000</v>
      </c>
      <c r="BI259" s="37"/>
      <c r="BJ259" s="37"/>
      <c r="BK259" s="38"/>
      <c r="BM259" s="54"/>
      <c r="BN259" s="54"/>
      <c r="BO259" s="54"/>
      <c r="BP259" s="54"/>
      <c r="BQ259" s="54"/>
      <c r="BR259" s="55">
        <v>10366000000</v>
      </c>
      <c r="BS259" s="36">
        <v>22021000000</v>
      </c>
      <c r="BT259" s="37"/>
      <c r="BU259" s="38"/>
      <c r="BV259" s="36">
        <v>7430000000</v>
      </c>
      <c r="BW259" s="37"/>
      <c r="BX259" s="37">
        <v>1910000000</v>
      </c>
      <c r="BY259" s="37"/>
      <c r="BZ259" s="37"/>
      <c r="CA259" s="37"/>
      <c r="CB259" s="37"/>
      <c r="CC259" s="37">
        <v>1174000000</v>
      </c>
      <c r="CD259" s="37"/>
      <c r="CE259" s="37"/>
      <c r="CF259" s="38">
        <v>4346000000</v>
      </c>
      <c r="CG259" s="55">
        <v>29451000000</v>
      </c>
      <c r="CH259" s="57">
        <v>39817000000</v>
      </c>
      <c r="CJ259" s="36">
        <v>26165000000</v>
      </c>
      <c r="CK259" s="37"/>
      <c r="CL259" s="37"/>
      <c r="CM259" s="38"/>
      <c r="CN259" s="54"/>
      <c r="CO259" s="54">
        <v>28132000000</v>
      </c>
      <c r="CP259" s="54">
        <v>-3560000000</v>
      </c>
      <c r="CQ259" s="58">
        <v>50737000000</v>
      </c>
      <c r="CR259" s="37">
        <v>135000000</v>
      </c>
      <c r="CS259" s="56">
        <v>50872000000</v>
      </c>
      <c r="CT259" s="55">
        <v>90689000000</v>
      </c>
    </row>
    <row r="260" spans="1:98" x14ac:dyDescent="0.2">
      <c r="A260" s="52" t="s">
        <v>811</v>
      </c>
      <c r="B260" s="52" t="s">
        <v>812</v>
      </c>
      <c r="C260" s="52" t="str">
        <f>VLOOKUP(A260,'[1]S&amp;P 500 Wikipedia'!A:D,3,FALSE)</f>
        <v>Consumer Discretionary</v>
      </c>
      <c r="D260" s="52">
        <v>139431</v>
      </c>
      <c r="E260" s="52" t="s">
        <v>16</v>
      </c>
      <c r="F260" s="52">
        <v>2019</v>
      </c>
      <c r="G260" s="52" t="s">
        <v>17</v>
      </c>
      <c r="H260" s="53">
        <v>43830</v>
      </c>
      <c r="I260" s="53">
        <v>43888</v>
      </c>
      <c r="J260" s="53">
        <v>43888</v>
      </c>
      <c r="K260" s="54">
        <v>511125000</v>
      </c>
      <c r="L260" s="54">
        <v>518674000</v>
      </c>
      <c r="M260" s="52" t="s">
        <v>813</v>
      </c>
      <c r="N260" s="36">
        <v>2329604000</v>
      </c>
      <c r="O260" s="37">
        <v>2329604000</v>
      </c>
      <c r="P260" s="38"/>
      <c r="Q260" s="36">
        <v>612717000</v>
      </c>
      <c r="R260" s="37">
        <v>612717000</v>
      </c>
      <c r="S260" s="38"/>
      <c r="U260" s="36">
        <v>102888000</v>
      </c>
      <c r="V260" s="37"/>
      <c r="W260" s="37"/>
      <c r="X260" s="37"/>
      <c r="Y260" s="38"/>
      <c r="Z260" s="36">
        <v>962484000</v>
      </c>
      <c r="AA260" s="55">
        <v>200317000</v>
      </c>
      <c r="AE260" s="55">
        <v>27167000</v>
      </c>
      <c r="AG260" s="56">
        <v>735000000</v>
      </c>
      <c r="AH260" s="55">
        <v>4007693000</v>
      </c>
      <c r="AI260" s="36">
        <v>18285955000</v>
      </c>
      <c r="AJ260" s="37"/>
      <c r="AK260" s="38"/>
      <c r="AM260" s="37"/>
      <c r="AN260" s="37"/>
      <c r="AO260" s="38"/>
      <c r="AP260" s="49">
        <v>11582708000</v>
      </c>
      <c r="AQ260" s="54"/>
      <c r="AR260" s="54">
        <v>2084564000</v>
      </c>
      <c r="AS260" s="54">
        <v>3826504000</v>
      </c>
      <c r="AT260" s="54"/>
      <c r="AU260" s="54"/>
      <c r="AV260" s="54"/>
      <c r="AW260" s="54"/>
      <c r="AX260" s="54"/>
      <c r="AY260" s="54">
        <v>822366000</v>
      </c>
      <c r="AZ260" s="54">
        <v>4849274000</v>
      </c>
      <c r="BA260" s="55">
        <v>29868663000</v>
      </c>
      <c r="BB260" s="55">
        <v>33876356000</v>
      </c>
      <c r="BC260" s="49">
        <v>2381689000</v>
      </c>
      <c r="BD260" s="54">
        <v>235437000</v>
      </c>
      <c r="BE260" s="54"/>
      <c r="BF260" s="54">
        <v>122250000</v>
      </c>
      <c r="BG260" s="54">
        <v>2024002000</v>
      </c>
      <c r="BH260" s="36">
        <v>0</v>
      </c>
      <c r="BI260" s="37"/>
      <c r="BJ260" s="37"/>
      <c r="BK260" s="38"/>
      <c r="BL260" s="49">
        <v>809734000</v>
      </c>
      <c r="BM260" s="54"/>
      <c r="BN260" s="54"/>
      <c r="BO260" s="54"/>
      <c r="BP260" s="54"/>
      <c r="BQ260" s="54">
        <v>809734000</v>
      </c>
      <c r="BR260" s="55">
        <v>3191423000</v>
      </c>
      <c r="BS260" s="36">
        <v>11168904000</v>
      </c>
      <c r="BT260" s="37"/>
      <c r="BU260" s="38"/>
      <c r="BV260" s="36">
        <v>6748064000</v>
      </c>
      <c r="BW260" s="37"/>
      <c r="BX260" s="37"/>
      <c r="BY260" s="37"/>
      <c r="BZ260" s="37"/>
      <c r="CA260" s="37"/>
      <c r="CB260" s="37"/>
      <c r="CC260" s="37">
        <v>2106506000</v>
      </c>
      <c r="CD260" s="37"/>
      <c r="CE260" s="37"/>
      <c r="CF260" s="38">
        <v>4641558000</v>
      </c>
      <c r="CG260" s="55">
        <v>17916968000</v>
      </c>
      <c r="CH260" s="57">
        <v>21108391000</v>
      </c>
      <c r="CJ260" s="36">
        <v>3536130000</v>
      </c>
      <c r="CK260" s="37"/>
      <c r="CL260" s="37"/>
      <c r="CM260" s="38"/>
      <c r="CN260" s="54"/>
      <c r="CO260" s="54">
        <v>4201337000</v>
      </c>
      <c r="CP260" s="54">
        <v>-10202000</v>
      </c>
      <c r="CQ260" s="58">
        <v>7727265000</v>
      </c>
      <c r="CR260" s="37">
        <v>5040700000</v>
      </c>
      <c r="CS260" s="56">
        <v>12767965000</v>
      </c>
      <c r="CT260" s="55">
        <v>33876356000</v>
      </c>
    </row>
    <row r="261" spans="1:98" x14ac:dyDescent="0.2">
      <c r="A261" s="52" t="s">
        <v>826</v>
      </c>
      <c r="B261" s="52" t="s">
        <v>827</v>
      </c>
      <c r="C261" s="52" t="str">
        <f>VLOOKUP(A261,'[1]S&amp;P 500 Wikipedia'!A:D,3,FALSE)</f>
        <v>Consumer Discretionary</v>
      </c>
      <c r="D261" s="52">
        <v>333439</v>
      </c>
      <c r="E261" s="52" t="s">
        <v>16</v>
      </c>
      <c r="F261" s="52">
        <v>2019</v>
      </c>
      <c r="G261" s="52" t="s">
        <v>17</v>
      </c>
      <c r="H261" s="53">
        <v>43830</v>
      </c>
      <c r="I261" s="53">
        <v>43889</v>
      </c>
      <c r="J261" s="53">
        <v>43889</v>
      </c>
      <c r="K261" s="54">
        <v>71094000</v>
      </c>
      <c r="L261" s="54">
        <v>71338000</v>
      </c>
      <c r="M261" s="52" t="s">
        <v>828</v>
      </c>
      <c r="N261" s="36">
        <v>134785000</v>
      </c>
      <c r="O261" s="37">
        <v>134785000</v>
      </c>
      <c r="P261" s="38"/>
      <c r="Q261" s="36">
        <v>1526619000</v>
      </c>
      <c r="R261" s="37">
        <v>1526619000</v>
      </c>
      <c r="S261" s="38"/>
      <c r="U261" s="36">
        <v>2282328000</v>
      </c>
      <c r="V261" s="37"/>
      <c r="W261" s="37"/>
      <c r="X261" s="37"/>
      <c r="Y261" s="38"/>
      <c r="Z261" s="36">
        <v>485725000</v>
      </c>
      <c r="AA261" s="55">
        <v>415546000</v>
      </c>
      <c r="AG261" s="56">
        <v>70179000</v>
      </c>
      <c r="AH261" s="55">
        <v>4429457000</v>
      </c>
      <c r="AI261" s="36">
        <v>4698917000</v>
      </c>
      <c r="AJ261" s="37"/>
      <c r="AK261" s="38"/>
      <c r="AM261" s="37"/>
      <c r="AN261" s="37"/>
      <c r="AO261" s="38"/>
      <c r="AP261" s="49">
        <v>4258306000</v>
      </c>
      <c r="AQ261" s="54">
        <v>702732000</v>
      </c>
      <c r="AR261" s="54">
        <v>2570027000</v>
      </c>
      <c r="AS261" s="54"/>
      <c r="AT261" s="54"/>
      <c r="AU261" s="54">
        <v>436397000</v>
      </c>
      <c r="AV261" s="54"/>
      <c r="AW261" s="54"/>
      <c r="AX261" s="54"/>
      <c r="AY261" s="54"/>
      <c r="AZ261" s="54">
        <v>549150000</v>
      </c>
      <c r="BA261" s="55">
        <v>8957223000</v>
      </c>
      <c r="BB261" s="55">
        <v>13386680000</v>
      </c>
      <c r="BC261" s="49">
        <v>1559140000</v>
      </c>
      <c r="BD261" s="54"/>
      <c r="BE261" s="54"/>
      <c r="BF261" s="54"/>
      <c r="BG261" s="54"/>
      <c r="BH261" s="36">
        <v>1051498000</v>
      </c>
      <c r="BI261" s="37"/>
      <c r="BJ261" s="37"/>
      <c r="BK261" s="38">
        <v>1051498000</v>
      </c>
      <c r="BL261" s="49">
        <v>101945000</v>
      </c>
      <c r="BM261" s="54"/>
      <c r="BN261" s="54"/>
      <c r="BO261" s="54"/>
      <c r="BP261" s="54"/>
      <c r="BQ261" s="54">
        <v>101945000</v>
      </c>
      <c r="BR261" s="55">
        <v>2712583000</v>
      </c>
      <c r="BS261" s="36">
        <v>1518388000</v>
      </c>
      <c r="BT261" s="37"/>
      <c r="BU261" s="38"/>
      <c r="BV261" s="36">
        <v>1029261000</v>
      </c>
      <c r="BW261" s="37"/>
      <c r="BX261" s="37"/>
      <c r="BY261" s="37"/>
      <c r="BZ261" s="37"/>
      <c r="CA261" s="37"/>
      <c r="CB261" s="37"/>
      <c r="CC261" s="37">
        <v>473886000</v>
      </c>
      <c r="CD261" s="37"/>
      <c r="CE261" s="37"/>
      <c r="CF261" s="38">
        <v>555375000</v>
      </c>
      <c r="CG261" s="55">
        <v>2547649000</v>
      </c>
      <c r="CH261" s="57">
        <v>5260232000</v>
      </c>
      <c r="CI261" s="49">
        <v>0</v>
      </c>
      <c r="CJ261" s="36">
        <v>1869040000</v>
      </c>
      <c r="CK261" s="37">
        <v>790000</v>
      </c>
      <c r="CL261" s="37">
        <v>1868250000</v>
      </c>
      <c r="CM261" s="38"/>
      <c r="CN261" s="54">
        <v>-215712000</v>
      </c>
      <c r="CO261" s="54">
        <v>7232337000</v>
      </c>
      <c r="CP261" s="54">
        <v>-765824000</v>
      </c>
      <c r="CQ261" s="58">
        <v>8119841000</v>
      </c>
      <c r="CR261" s="37">
        <v>6607000</v>
      </c>
      <c r="CS261" s="56">
        <v>8126448000</v>
      </c>
      <c r="CT261" s="55">
        <v>13386680000</v>
      </c>
    </row>
    <row r="262" spans="1:98" x14ac:dyDescent="0.2">
      <c r="A262" s="52" t="s">
        <v>793</v>
      </c>
      <c r="B262" s="52" t="s">
        <v>794</v>
      </c>
      <c r="C262" s="52" t="str">
        <f>VLOOKUP(A262,'[1]S&amp;P 500 Wikipedia'!A:D,3,FALSE)</f>
        <v>Consumer Staples</v>
      </c>
      <c r="D262" s="52">
        <v>251282</v>
      </c>
      <c r="E262" s="52" t="s">
        <v>16</v>
      </c>
      <c r="F262" s="52">
        <v>2019</v>
      </c>
      <c r="G262" s="52" t="s">
        <v>17</v>
      </c>
      <c r="H262" s="53">
        <v>43799</v>
      </c>
      <c r="I262" s="53">
        <v>43858</v>
      </c>
      <c r="J262" s="53">
        <v>43858</v>
      </c>
      <c r="K262" s="54">
        <v>133100000</v>
      </c>
      <c r="L262" s="54">
        <v>134500000</v>
      </c>
      <c r="M262" s="52" t="s">
        <v>795</v>
      </c>
      <c r="N262" s="36">
        <v>155400000</v>
      </c>
      <c r="O262" s="37">
        <v>155400000</v>
      </c>
      <c r="P262" s="38"/>
      <c r="Q262" s="36">
        <v>502900000</v>
      </c>
      <c r="R262" s="37">
        <v>502900000</v>
      </c>
      <c r="S262" s="38"/>
      <c r="U262" s="36">
        <v>801200000</v>
      </c>
      <c r="V262" s="37"/>
      <c r="W262" s="37"/>
      <c r="X262" s="37"/>
      <c r="Y262" s="38"/>
      <c r="Z262" s="36">
        <v>90700000</v>
      </c>
      <c r="AA262" s="55">
        <v>90700000</v>
      </c>
      <c r="AH262" s="55">
        <v>1550200000</v>
      </c>
      <c r="AI262" s="36">
        <v>952600000</v>
      </c>
      <c r="AJ262" s="37"/>
      <c r="AK262" s="38"/>
      <c r="AM262" s="37"/>
      <c r="AN262" s="37"/>
      <c r="AO262" s="38"/>
      <c r="AP262" s="49">
        <v>7859300000</v>
      </c>
      <c r="AQ262" s="54">
        <v>2847000000</v>
      </c>
      <c r="AR262" s="54">
        <v>4505200000</v>
      </c>
      <c r="AS262" s="54"/>
      <c r="AT262" s="54"/>
      <c r="AU262" s="54"/>
      <c r="AV262" s="54"/>
      <c r="AW262" s="54"/>
      <c r="AX262" s="54"/>
      <c r="AY262" s="54"/>
      <c r="AZ262" s="54">
        <v>507100000</v>
      </c>
      <c r="BA262" s="55">
        <v>8811900000</v>
      </c>
      <c r="BB262" s="55">
        <v>10362100000</v>
      </c>
      <c r="BC262" s="49">
        <v>1456000000</v>
      </c>
      <c r="BD262" s="54">
        <v>846900000</v>
      </c>
      <c r="BE262" s="54"/>
      <c r="BF262" s="54"/>
      <c r="BG262" s="54">
        <v>609100000</v>
      </c>
      <c r="BH262" s="36">
        <v>698400000</v>
      </c>
      <c r="BI262" s="37">
        <v>600700000</v>
      </c>
      <c r="BJ262" s="37"/>
      <c r="BK262" s="38">
        <v>97700000</v>
      </c>
      <c r="BM262" s="54"/>
      <c r="BN262" s="54"/>
      <c r="BO262" s="54"/>
      <c r="BP262" s="54"/>
      <c r="BQ262" s="54"/>
      <c r="BR262" s="55">
        <v>2154400000</v>
      </c>
      <c r="BS262" s="36">
        <v>3625800000</v>
      </c>
      <c r="BT262" s="37"/>
      <c r="BU262" s="38"/>
      <c r="BV262" s="36">
        <v>1125200000</v>
      </c>
      <c r="BW262" s="37"/>
      <c r="BX262" s="37"/>
      <c r="BY262" s="37"/>
      <c r="BZ262" s="37"/>
      <c r="CA262" s="37"/>
      <c r="CB262" s="37"/>
      <c r="CC262" s="37">
        <v>697600000</v>
      </c>
      <c r="CD262" s="37"/>
      <c r="CE262" s="37"/>
      <c r="CF262" s="38">
        <v>427600000</v>
      </c>
      <c r="CG262" s="55">
        <v>4751000000</v>
      </c>
      <c r="CH262" s="57">
        <v>6905400000</v>
      </c>
      <c r="CJ262" s="36">
        <v>1888600000</v>
      </c>
      <c r="CK262" s="37">
        <v>1888600000</v>
      </c>
      <c r="CL262" s="37"/>
      <c r="CM262" s="38"/>
      <c r="CN262" s="54"/>
      <c r="CO262" s="54">
        <v>2055800000</v>
      </c>
      <c r="CP262" s="54">
        <v>-500200000</v>
      </c>
      <c r="CQ262" s="58">
        <v>3444200000</v>
      </c>
      <c r="CR262" s="37">
        <v>12500000</v>
      </c>
      <c r="CS262" s="56">
        <v>3456700000</v>
      </c>
      <c r="CT262" s="55">
        <v>10362100000</v>
      </c>
    </row>
    <row r="263" spans="1:98" x14ac:dyDescent="0.2">
      <c r="A263" s="52" t="s">
        <v>775</v>
      </c>
      <c r="B263" s="52" t="s">
        <v>776</v>
      </c>
      <c r="C263" s="52" t="str">
        <f>VLOOKUP(A263,'[1]S&amp;P 500 Wikipedia'!A:D,3,FALSE)</f>
        <v>Financials</v>
      </c>
      <c r="D263" s="52">
        <v>118024</v>
      </c>
      <c r="E263" s="52" t="s">
        <v>16</v>
      </c>
      <c r="F263" s="52">
        <v>2019</v>
      </c>
      <c r="G263" s="52" t="s">
        <v>17</v>
      </c>
      <c r="H263" s="53">
        <v>43830</v>
      </c>
      <c r="I263" s="53">
        <v>43879</v>
      </c>
      <c r="J263" s="53">
        <v>43879</v>
      </c>
      <c r="K263" s="54">
        <v>37174000</v>
      </c>
      <c r="L263" s="54">
        <v>38087000</v>
      </c>
      <c r="M263" s="52" t="s">
        <v>777</v>
      </c>
      <c r="N263" s="36">
        <v>500601000</v>
      </c>
      <c r="O263" s="37">
        <v>270124000</v>
      </c>
      <c r="P263" s="38">
        <v>230477000</v>
      </c>
      <c r="Q263" s="36">
        <v>62017000</v>
      </c>
      <c r="R263" s="37">
        <v>62017000</v>
      </c>
      <c r="S263" s="38"/>
      <c r="V263" s="37"/>
      <c r="W263" s="37"/>
      <c r="X263" s="37"/>
      <c r="Y263" s="38"/>
      <c r="Z263" s="36">
        <v>112169000</v>
      </c>
      <c r="AA263" s="55">
        <v>30770000</v>
      </c>
      <c r="AG263" s="56">
        <v>81399000</v>
      </c>
      <c r="AH263" s="55">
        <v>674787000</v>
      </c>
      <c r="AI263" s="36">
        <v>71795000</v>
      </c>
      <c r="AJ263" s="37">
        <v>71795000</v>
      </c>
      <c r="AK263" s="38"/>
      <c r="AM263" s="37"/>
      <c r="AN263" s="37"/>
      <c r="AO263" s="38"/>
      <c r="AP263" s="49">
        <v>208348000</v>
      </c>
      <c r="AQ263" s="54">
        <v>60986000</v>
      </c>
      <c r="AR263" s="54">
        <v>146861000</v>
      </c>
      <c r="AS263" s="54"/>
      <c r="AT263" s="54"/>
      <c r="AU263" s="54">
        <v>501000</v>
      </c>
      <c r="AV263" s="54"/>
      <c r="AW263" s="54"/>
      <c r="AX263" s="54"/>
      <c r="AY263" s="54"/>
      <c r="AZ263" s="54"/>
      <c r="BA263" s="55">
        <v>280143000</v>
      </c>
      <c r="BB263" s="55">
        <v>954930000</v>
      </c>
      <c r="BC263" s="49">
        <v>83349000</v>
      </c>
      <c r="BD263" s="54">
        <v>19294000</v>
      </c>
      <c r="BE263" s="54"/>
      <c r="BF263" s="54"/>
      <c r="BG263" s="54">
        <v>64055000</v>
      </c>
      <c r="BI263" s="37"/>
      <c r="BJ263" s="37"/>
      <c r="BK263" s="38"/>
      <c r="BL263" s="49">
        <v>101490000</v>
      </c>
      <c r="BM263" s="54">
        <v>3499000</v>
      </c>
      <c r="BN263" s="54"/>
      <c r="BO263" s="54"/>
      <c r="BP263" s="54"/>
      <c r="BQ263" s="54">
        <v>97991000</v>
      </c>
      <c r="BR263" s="55">
        <v>184839000</v>
      </c>
      <c r="BT263" s="37"/>
      <c r="BU263" s="38"/>
      <c r="BV263" s="36">
        <v>0</v>
      </c>
      <c r="BW263" s="37"/>
      <c r="BX263" s="37"/>
      <c r="BY263" s="37"/>
      <c r="BZ263" s="37"/>
      <c r="CA263" s="37"/>
      <c r="CB263" s="37"/>
      <c r="CC263" s="37"/>
      <c r="CD263" s="37"/>
      <c r="CE263" s="37"/>
      <c r="CF263" s="38">
        <v>0</v>
      </c>
      <c r="CG263" s="55">
        <v>0</v>
      </c>
      <c r="CH263" s="57">
        <v>184839000</v>
      </c>
      <c r="CI263" s="49">
        <v>0</v>
      </c>
      <c r="CJ263" s="36">
        <v>342663000</v>
      </c>
      <c r="CK263" s="37"/>
      <c r="CL263" s="37"/>
      <c r="CM263" s="38"/>
      <c r="CN263" s="54">
        <v>-153388000</v>
      </c>
      <c r="CO263" s="54">
        <v>591086000</v>
      </c>
      <c r="CP263" s="54">
        <v>-10270000</v>
      </c>
      <c r="CQ263" s="58">
        <v>770091000</v>
      </c>
      <c r="CR263" s="37"/>
      <c r="CS263" s="56">
        <v>770091000</v>
      </c>
      <c r="CT263" s="55">
        <v>954930000</v>
      </c>
    </row>
    <row r="264" spans="1:98" x14ac:dyDescent="0.2">
      <c r="A264" s="52" t="s">
        <v>781</v>
      </c>
      <c r="B264" s="52" t="s">
        <v>782</v>
      </c>
      <c r="C264" s="52" t="str">
        <f>VLOOKUP(A264,'[1]S&amp;P 500 Wikipedia'!A:D,3,FALSE)</f>
        <v>Materials</v>
      </c>
      <c r="D264" s="52">
        <v>378186</v>
      </c>
      <c r="E264" s="52" t="s">
        <v>16</v>
      </c>
      <c r="F264" s="52">
        <v>2019</v>
      </c>
      <c r="G264" s="52" t="s">
        <v>17</v>
      </c>
      <c r="H264" s="53">
        <v>43830</v>
      </c>
      <c r="I264" s="53">
        <v>43882</v>
      </c>
      <c r="J264" s="53">
        <v>43882</v>
      </c>
      <c r="K264" s="54">
        <v>62343000</v>
      </c>
      <c r="L264" s="54">
        <v>62624000</v>
      </c>
      <c r="M264" s="52" t="s">
        <v>783</v>
      </c>
      <c r="N264" s="36">
        <v>21000000</v>
      </c>
      <c r="O264" s="37">
        <v>21000000</v>
      </c>
      <c r="P264" s="38"/>
      <c r="Q264" s="36">
        <v>573700000</v>
      </c>
      <c r="R264" s="37">
        <v>573700000</v>
      </c>
      <c r="S264" s="38"/>
      <c r="U264" s="36">
        <v>690800000</v>
      </c>
      <c r="V264" s="37"/>
      <c r="W264" s="37"/>
      <c r="X264" s="37"/>
      <c r="Y264" s="38"/>
      <c r="Z264" s="36">
        <v>141200000</v>
      </c>
      <c r="AG264" s="56">
        <v>141200000</v>
      </c>
      <c r="AH264" s="55">
        <v>1426700000</v>
      </c>
      <c r="AI264" s="36">
        <v>5206000000</v>
      </c>
      <c r="AJ264" s="37"/>
      <c r="AK264" s="38"/>
      <c r="AM264" s="37"/>
      <c r="AN264" s="37"/>
      <c r="AO264" s="38"/>
      <c r="AP264" s="49">
        <v>3498900000</v>
      </c>
      <c r="AQ264" s="54"/>
      <c r="AR264" s="54">
        <v>2396800000</v>
      </c>
      <c r="AS264" s="54">
        <v>486800000</v>
      </c>
      <c r="AT264" s="54"/>
      <c r="AU264" s="54"/>
      <c r="AV264" s="54"/>
      <c r="AW264" s="54"/>
      <c r="AX264" s="54"/>
      <c r="AY264" s="54"/>
      <c r="AZ264" s="54">
        <v>615300000</v>
      </c>
      <c r="BA264" s="55">
        <v>8704900000</v>
      </c>
      <c r="BB264" s="55">
        <v>10131600000</v>
      </c>
      <c r="BC264" s="49">
        <v>349400000</v>
      </c>
      <c r="BD264" s="54">
        <v>229600000</v>
      </c>
      <c r="BE264" s="54"/>
      <c r="BF264" s="54"/>
      <c r="BG264" s="54">
        <v>119800000</v>
      </c>
      <c r="BH264" s="36">
        <v>340000000</v>
      </c>
      <c r="BI264" s="37"/>
      <c r="BJ264" s="37"/>
      <c r="BK264" s="38"/>
      <c r="BL264" s="49">
        <v>149100000</v>
      </c>
      <c r="BM264" s="54"/>
      <c r="BN264" s="54"/>
      <c r="BO264" s="54"/>
      <c r="BP264" s="54"/>
      <c r="BQ264" s="54">
        <v>149100000</v>
      </c>
      <c r="BR264" s="55">
        <v>838500000</v>
      </c>
      <c r="BS264" s="36">
        <v>2433600000</v>
      </c>
      <c r="BT264" s="37"/>
      <c r="BU264" s="38"/>
      <c r="BV264" s="36">
        <v>1506200000</v>
      </c>
      <c r="BW264" s="37"/>
      <c r="BX264" s="37"/>
      <c r="BY264" s="37"/>
      <c r="BZ264" s="37"/>
      <c r="CA264" s="37"/>
      <c r="CB264" s="37"/>
      <c r="CC264" s="37">
        <v>733000000</v>
      </c>
      <c r="CD264" s="37"/>
      <c r="CE264" s="37"/>
      <c r="CF264" s="38">
        <v>773200000</v>
      </c>
      <c r="CG264" s="55">
        <v>3939800000</v>
      </c>
      <c r="CH264" s="57">
        <v>4778300000</v>
      </c>
      <c r="CI264" s="49">
        <v>0</v>
      </c>
      <c r="CJ264" s="36">
        <v>3419400000</v>
      </c>
      <c r="CK264" s="37"/>
      <c r="CL264" s="37"/>
      <c r="CM264" s="38"/>
      <c r="CN264" s="54"/>
      <c r="CO264" s="54">
        <v>2077200000</v>
      </c>
      <c r="CP264" s="54">
        <v>-145800000</v>
      </c>
      <c r="CQ264" s="58">
        <v>5350800000</v>
      </c>
      <c r="CR264" s="37">
        <v>2500000</v>
      </c>
      <c r="CS264" s="56">
        <v>5353300000</v>
      </c>
      <c r="CT264" s="55">
        <v>10131600000</v>
      </c>
    </row>
    <row r="265" spans="1:98" x14ac:dyDescent="0.2">
      <c r="A265" s="52" t="s">
        <v>13</v>
      </c>
      <c r="B265" s="52" t="s">
        <v>14</v>
      </c>
      <c r="C265" s="52" t="str">
        <f>VLOOKUP(A265,'[1]S&amp;P 500 Wikipedia'!A:D,3,FALSE)</f>
        <v>Industrials</v>
      </c>
      <c r="D265" s="52">
        <v>22219</v>
      </c>
      <c r="E265" s="52" t="s">
        <v>16</v>
      </c>
      <c r="F265" s="52">
        <v>2019</v>
      </c>
      <c r="G265" s="52" t="s">
        <v>17</v>
      </c>
      <c r="H265" s="53">
        <v>43830</v>
      </c>
      <c r="I265" s="53">
        <v>43867</v>
      </c>
      <c r="J265" s="53">
        <v>43867</v>
      </c>
      <c r="K265" s="54">
        <v>576300000</v>
      </c>
      <c r="L265" s="54">
        <v>582800000</v>
      </c>
      <c r="M265" s="52" t="s">
        <v>18</v>
      </c>
      <c r="N265" s="36">
        <v>2451000000</v>
      </c>
      <c r="O265" s="37">
        <v>2353000000</v>
      </c>
      <c r="P265" s="38">
        <v>98000000</v>
      </c>
      <c r="Q265" s="36">
        <v>4791000000</v>
      </c>
      <c r="R265" s="37">
        <v>4791000000</v>
      </c>
      <c r="S265" s="38"/>
      <c r="U265" s="36">
        <v>4134000000</v>
      </c>
      <c r="V265" s="37">
        <v>1194000000</v>
      </c>
      <c r="W265" s="37">
        <v>937000000</v>
      </c>
      <c r="X265" s="37">
        <v>2003000000</v>
      </c>
      <c r="Y265" s="38"/>
      <c r="Z265" s="36">
        <v>1595000000</v>
      </c>
      <c r="AA265" s="55">
        <v>704000000</v>
      </c>
      <c r="AG265" s="56">
        <v>891000000</v>
      </c>
      <c r="AH265" s="55">
        <v>12971000000</v>
      </c>
      <c r="AI265" s="36">
        <v>9333000000</v>
      </c>
      <c r="AJ265" s="37">
        <v>26124000000</v>
      </c>
      <c r="AK265" s="38">
        <v>-16791000000</v>
      </c>
      <c r="AM265" s="37"/>
      <c r="AN265" s="37"/>
      <c r="AO265" s="38"/>
      <c r="AP265" s="49">
        <v>22355000000</v>
      </c>
      <c r="AQ265" s="54">
        <v>6379000000</v>
      </c>
      <c r="AR265" s="54">
        <v>13444000000</v>
      </c>
      <c r="AS265" s="54"/>
      <c r="AT265" s="54"/>
      <c r="AU265" s="54"/>
      <c r="AV265" s="54"/>
      <c r="AW265" s="54">
        <v>858000000</v>
      </c>
      <c r="AX265" s="54"/>
      <c r="AY265" s="54"/>
      <c r="AZ265" s="54">
        <v>1674000000</v>
      </c>
      <c r="BA265" s="55">
        <v>31688000000</v>
      </c>
      <c r="BB265" s="55">
        <v>44659000000</v>
      </c>
      <c r="BC265" s="49">
        <v>3124000000</v>
      </c>
      <c r="BD265" s="54">
        <v>2228000000</v>
      </c>
      <c r="BE265" s="54">
        <v>194000000</v>
      </c>
      <c r="BF265" s="54"/>
      <c r="BG265" s="54">
        <v>702000000</v>
      </c>
      <c r="BH265" s="36">
        <v>2795000000</v>
      </c>
      <c r="BI265" s="37">
        <v>2795000000</v>
      </c>
      <c r="BJ265" s="37"/>
      <c r="BK265" s="38"/>
      <c r="BL265" s="49">
        <v>3303000000</v>
      </c>
      <c r="BM265" s="54"/>
      <c r="BN265" s="54"/>
      <c r="BO265" s="54"/>
      <c r="BP265" s="54"/>
      <c r="BQ265" s="54">
        <v>3303000000</v>
      </c>
      <c r="BR265" s="55">
        <v>9222000000</v>
      </c>
      <c r="BS265" s="36">
        <v>17518000000</v>
      </c>
      <c r="BT265" s="37"/>
      <c r="BU265" s="38"/>
      <c r="BV265" s="36">
        <v>7793000000</v>
      </c>
      <c r="BW265" s="37"/>
      <c r="BX265" s="37">
        <v>3911000000</v>
      </c>
      <c r="BY265" s="37"/>
      <c r="BZ265" s="37"/>
      <c r="CA265" s="37"/>
      <c r="CB265" s="37"/>
      <c r="CC265" s="37"/>
      <c r="CD265" s="37"/>
      <c r="CE265" s="37"/>
      <c r="CF265" s="38">
        <v>3882000000</v>
      </c>
      <c r="CG265" s="55">
        <v>25311000000</v>
      </c>
      <c r="CH265" s="57">
        <v>34533000000</v>
      </c>
      <c r="CJ265" s="36">
        <v>5916000000</v>
      </c>
      <c r="CK265" s="37">
        <v>9000000</v>
      </c>
      <c r="CL265" s="37">
        <v>5907000000</v>
      </c>
      <c r="CM265" s="38"/>
      <c r="CN265" s="54">
        <v>-29849000000</v>
      </c>
      <c r="CO265" s="54">
        <v>42135000000</v>
      </c>
      <c r="CP265" s="54">
        <v>-8139000000</v>
      </c>
      <c r="CQ265" s="58">
        <v>10063000000</v>
      </c>
      <c r="CR265" s="37">
        <v>63000000</v>
      </c>
      <c r="CS265" s="56">
        <v>10126000000</v>
      </c>
      <c r="CT265" s="55">
        <v>44659000000</v>
      </c>
    </row>
    <row r="266" spans="1:98" x14ac:dyDescent="0.2">
      <c r="A266" s="52" t="s">
        <v>835</v>
      </c>
      <c r="B266" s="52" t="s">
        <v>836</v>
      </c>
      <c r="C266" s="52" t="str">
        <f>VLOOKUP(A266,'[1]S&amp;P 500 Wikipedia'!A:D,3,FALSE)</f>
        <v>Consumer Staples</v>
      </c>
      <c r="D266" s="52">
        <v>333441</v>
      </c>
      <c r="E266" s="52" t="s">
        <v>16</v>
      </c>
      <c r="F266" s="52">
        <v>2019</v>
      </c>
      <c r="G266" s="52" t="s">
        <v>17</v>
      </c>
      <c r="H266" s="53">
        <v>43830</v>
      </c>
      <c r="I266" s="53">
        <v>43889</v>
      </c>
      <c r="J266" s="53">
        <v>43889</v>
      </c>
      <c r="K266" s="54">
        <v>537371000</v>
      </c>
      <c r="L266" s="54">
        <v>541519000</v>
      </c>
      <c r="M266" s="52" t="s">
        <v>837</v>
      </c>
      <c r="N266" s="36">
        <v>1331020000</v>
      </c>
      <c r="O266" s="37">
        <v>797957000</v>
      </c>
      <c r="P266" s="38">
        <v>533063000</v>
      </c>
      <c r="Q266" s="36">
        <v>540330000</v>
      </c>
      <c r="R266" s="37">
        <v>540330000</v>
      </c>
      <c r="S266" s="38"/>
      <c r="U266" s="36">
        <v>360731000</v>
      </c>
      <c r="V266" s="37"/>
      <c r="W266" s="37"/>
      <c r="X266" s="37"/>
      <c r="Y266" s="38"/>
      <c r="Z266" s="36">
        <v>84228000</v>
      </c>
      <c r="AA266" s="55">
        <v>54868000</v>
      </c>
      <c r="AE266" s="55">
        <v>29360000</v>
      </c>
      <c r="AH266" s="55">
        <v>2316309000</v>
      </c>
      <c r="AI266" s="36">
        <v>298640000</v>
      </c>
      <c r="AJ266" s="37"/>
      <c r="AK266" s="38"/>
      <c r="AL266" s="36">
        <v>12905000</v>
      </c>
      <c r="AM266" s="37"/>
      <c r="AN266" s="37"/>
      <c r="AO266" s="38"/>
      <c r="AP266" s="49">
        <v>2522498000</v>
      </c>
      <c r="AQ266" s="54"/>
      <c r="AR266" s="54">
        <v>1331643000</v>
      </c>
      <c r="AS266" s="54">
        <v>1052105000</v>
      </c>
      <c r="AT266" s="54"/>
      <c r="AU266" s="54">
        <v>84777000</v>
      </c>
      <c r="AV266" s="54"/>
      <c r="AW266" s="54"/>
      <c r="AX266" s="54"/>
      <c r="AY266" s="54"/>
      <c r="AZ266" s="54">
        <v>53973000</v>
      </c>
      <c r="BA266" s="55">
        <v>2834043000</v>
      </c>
      <c r="BB266" s="55">
        <v>5150352000</v>
      </c>
      <c r="BC266" s="49">
        <v>616860000</v>
      </c>
      <c r="BD266" s="54">
        <v>274045000</v>
      </c>
      <c r="BE266" s="54"/>
      <c r="BF266" s="54"/>
      <c r="BG266" s="54">
        <v>342815000</v>
      </c>
      <c r="BI266" s="37"/>
      <c r="BJ266" s="37"/>
      <c r="BK266" s="38"/>
      <c r="BL266" s="49">
        <v>44237000</v>
      </c>
      <c r="BM266" s="54">
        <v>44237000</v>
      </c>
      <c r="BN266" s="54"/>
      <c r="BO266" s="54"/>
      <c r="BP266" s="54"/>
      <c r="BQ266" s="54"/>
      <c r="BR266" s="55">
        <v>661097000</v>
      </c>
      <c r="BT266" s="37"/>
      <c r="BU266" s="38"/>
      <c r="BV266" s="36">
        <v>317974000</v>
      </c>
      <c r="BW266" s="37"/>
      <c r="BX266" s="37"/>
      <c r="BY266" s="37"/>
      <c r="BZ266" s="37"/>
      <c r="CA266" s="37"/>
      <c r="CB266" s="37">
        <v>287469000</v>
      </c>
      <c r="CC266" s="37"/>
      <c r="CD266" s="37"/>
      <c r="CE266" s="37"/>
      <c r="CF266" s="38">
        <v>30505000</v>
      </c>
      <c r="CG266" s="55">
        <v>317974000</v>
      </c>
      <c r="CH266" s="57">
        <v>979071000</v>
      </c>
      <c r="CJ266" s="36">
        <v>4400693000</v>
      </c>
      <c r="CK266" s="37">
        <v>3182000</v>
      </c>
      <c r="CL266" s="37">
        <v>4397511000</v>
      </c>
      <c r="CM266" s="38"/>
      <c r="CN266" s="54">
        <v>-5219505000</v>
      </c>
      <c r="CO266" s="54">
        <v>5022480000</v>
      </c>
      <c r="CP266" s="54">
        <v>-32387000</v>
      </c>
      <c r="CQ266" s="58">
        <v>4171281000</v>
      </c>
      <c r="CR266" s="37"/>
      <c r="CS266" s="56">
        <v>4171281000</v>
      </c>
      <c r="CT266" s="55">
        <v>5150352000</v>
      </c>
    </row>
    <row r="267" spans="1:98" x14ac:dyDescent="0.2">
      <c r="A267" s="52" t="s">
        <v>89</v>
      </c>
      <c r="B267" s="52" t="s">
        <v>90</v>
      </c>
      <c r="C267" s="52" t="str">
        <f>VLOOKUP(A267,'[1]S&amp;P 500 Wikipedia'!A:D,3,FALSE)</f>
        <v>Consumer Staples</v>
      </c>
      <c r="D267" s="52">
        <v>133574</v>
      </c>
      <c r="E267" s="52" t="s">
        <v>16</v>
      </c>
      <c r="F267" s="52">
        <v>2019</v>
      </c>
      <c r="G267" s="52" t="s">
        <v>17</v>
      </c>
      <c r="H267" s="53">
        <v>43830</v>
      </c>
      <c r="I267" s="53">
        <v>43886</v>
      </c>
      <c r="J267" s="53">
        <v>43886</v>
      </c>
      <c r="K267" s="54">
        <v>1864000000</v>
      </c>
      <c r="L267" s="54">
        <v>1864000000</v>
      </c>
      <c r="M267" s="52" t="s">
        <v>92</v>
      </c>
      <c r="N267" s="36">
        <v>2117000000</v>
      </c>
      <c r="O267" s="37">
        <v>2117000000</v>
      </c>
      <c r="P267" s="38"/>
      <c r="Q267" s="36">
        <v>152000000</v>
      </c>
      <c r="R267" s="37"/>
      <c r="S267" s="38"/>
      <c r="U267" s="36">
        <v>2293000000</v>
      </c>
      <c r="V267" s="37">
        <v>874000000</v>
      </c>
      <c r="W267" s="37">
        <v>696000000</v>
      </c>
      <c r="X267" s="37">
        <v>531000000</v>
      </c>
      <c r="Y267" s="38">
        <v>192000000</v>
      </c>
      <c r="Z267" s="36">
        <v>262000000</v>
      </c>
      <c r="AE267" s="55">
        <v>116000000</v>
      </c>
      <c r="AG267" s="56">
        <v>146000000</v>
      </c>
      <c r="AH267" s="55">
        <v>4824000000</v>
      </c>
      <c r="AI267" s="36">
        <v>1999000000</v>
      </c>
      <c r="AJ267" s="37">
        <v>5074000000</v>
      </c>
      <c r="AK267" s="38">
        <v>-3075000000</v>
      </c>
      <c r="AM267" s="37"/>
      <c r="AN267" s="37"/>
      <c r="AO267" s="38"/>
      <c r="AP267" s="49">
        <v>42448000000</v>
      </c>
      <c r="AQ267" s="54"/>
      <c r="AR267" s="54">
        <v>5177000000</v>
      </c>
      <c r="AS267" s="54">
        <v>12687000000</v>
      </c>
      <c r="AT267" s="54"/>
      <c r="AU267" s="54"/>
      <c r="AV267" s="54"/>
      <c r="AW267" s="54"/>
      <c r="AX267" s="54"/>
      <c r="AY267" s="54">
        <v>23581000000</v>
      </c>
      <c r="AZ267" s="54">
        <v>1003000000</v>
      </c>
      <c r="BA267" s="55">
        <v>44447000000</v>
      </c>
      <c r="BB267" s="55">
        <v>49271000000</v>
      </c>
      <c r="BC267" s="49">
        <v>2283000000</v>
      </c>
      <c r="BD267" s="54">
        <v>325000000</v>
      </c>
      <c r="BE267" s="54"/>
      <c r="BF267" s="54">
        <v>1565000000</v>
      </c>
      <c r="BG267" s="54">
        <v>393000000</v>
      </c>
      <c r="BH267" s="36">
        <v>1000000000</v>
      </c>
      <c r="BI267" s="37">
        <v>0</v>
      </c>
      <c r="BJ267" s="37"/>
      <c r="BK267" s="38">
        <v>1000000000</v>
      </c>
      <c r="BL267" s="49">
        <v>4891000000</v>
      </c>
      <c r="BM267" s="54"/>
      <c r="BN267" s="54"/>
      <c r="BO267" s="54"/>
      <c r="BP267" s="54"/>
      <c r="BQ267" s="54">
        <v>4891000000</v>
      </c>
      <c r="BR267" s="55">
        <v>8174000000</v>
      </c>
      <c r="BS267" s="36">
        <v>27042000000</v>
      </c>
      <c r="BT267" s="37">
        <v>27042000000</v>
      </c>
      <c r="BU267" s="38"/>
      <c r="BV267" s="36">
        <v>7698000000</v>
      </c>
      <c r="BW267" s="37"/>
      <c r="BX267" s="37">
        <v>2270000000</v>
      </c>
      <c r="BY267" s="37">
        <v>473000000</v>
      </c>
      <c r="BZ267" s="37">
        <v>1797000000</v>
      </c>
      <c r="CA267" s="37"/>
      <c r="CB267" s="37"/>
      <c r="CC267" s="37">
        <v>5083000000</v>
      </c>
      <c r="CD267" s="37"/>
      <c r="CE267" s="37"/>
      <c r="CF267" s="38">
        <v>345000000</v>
      </c>
      <c r="CG267" s="55">
        <v>34740000000</v>
      </c>
      <c r="CH267" s="57">
        <v>42914000000</v>
      </c>
      <c r="CJ267" s="36">
        <v>6905000000</v>
      </c>
      <c r="CK267" s="37">
        <v>935000000</v>
      </c>
      <c r="CL267" s="37">
        <v>5970000000</v>
      </c>
      <c r="CM267" s="38"/>
      <c r="CN267" s="54">
        <v>-34358000000</v>
      </c>
      <c r="CO267" s="54">
        <v>36539000000</v>
      </c>
      <c r="CP267" s="54">
        <v>-2864000000</v>
      </c>
      <c r="CQ267" s="58">
        <v>6222000000</v>
      </c>
      <c r="CR267" s="37">
        <v>135000000</v>
      </c>
      <c r="CS267" s="56">
        <v>6357000000</v>
      </c>
      <c r="CT267" s="55">
        <v>49271000000</v>
      </c>
    </row>
    <row r="268" spans="1:98" x14ac:dyDescent="0.2">
      <c r="A268" s="52" t="s">
        <v>1135</v>
      </c>
      <c r="B268" s="52" t="s">
        <v>1136</v>
      </c>
      <c r="C268" s="52" t="str">
        <f>VLOOKUP(A268,'[1]S&amp;P 500 Wikipedia'!A:D,3,FALSE)</f>
        <v>Materials</v>
      </c>
      <c r="D268" s="52">
        <v>94993</v>
      </c>
      <c r="E268" s="52" t="s">
        <v>16</v>
      </c>
      <c r="F268" s="52">
        <v>2019</v>
      </c>
      <c r="G268" s="52" t="s">
        <v>17</v>
      </c>
      <c r="H268" s="53">
        <v>43830</v>
      </c>
      <c r="I268" s="53">
        <v>43881</v>
      </c>
      <c r="J268" s="53">
        <v>43881</v>
      </c>
      <c r="K268" s="54">
        <v>378900000</v>
      </c>
      <c r="L268" s="54">
        <v>377000000</v>
      </c>
      <c r="M268" s="52" t="s">
        <v>1137</v>
      </c>
      <c r="N268" s="36">
        <v>519100000</v>
      </c>
      <c r="O268" s="37">
        <v>519100000</v>
      </c>
      <c r="P268" s="38"/>
      <c r="Q268" s="36">
        <v>803900000</v>
      </c>
      <c r="R268" s="37">
        <v>803900000</v>
      </c>
      <c r="S268" s="38"/>
      <c r="U268" s="36">
        <v>2076400000</v>
      </c>
      <c r="V268" s="37"/>
      <c r="W268" s="37"/>
      <c r="X268" s="37"/>
      <c r="Y268" s="38"/>
      <c r="Z268" s="36">
        <v>318800000</v>
      </c>
      <c r="AG268" s="56">
        <v>318800000</v>
      </c>
      <c r="AH268" s="55">
        <v>3718200000</v>
      </c>
      <c r="AI268" s="36">
        <v>11690000000</v>
      </c>
      <c r="AJ268" s="37"/>
      <c r="AK268" s="38"/>
      <c r="AM268" s="37"/>
      <c r="AN268" s="37"/>
      <c r="AO268" s="38"/>
      <c r="AP268" s="49">
        <v>3890300000</v>
      </c>
      <c r="AQ268" s="54"/>
      <c r="AR268" s="54">
        <v>1156900000</v>
      </c>
      <c r="AS268" s="54"/>
      <c r="AT268" s="54"/>
      <c r="AU268" s="54">
        <v>515400000</v>
      </c>
      <c r="AV268" s="54"/>
      <c r="AW268" s="54"/>
      <c r="AX268" s="54"/>
      <c r="AY268" s="54">
        <v>763600000</v>
      </c>
      <c r="AZ268" s="54">
        <v>1454400000</v>
      </c>
      <c r="BA268" s="55">
        <v>15580300000</v>
      </c>
      <c r="BB268" s="55">
        <v>19298500000</v>
      </c>
      <c r="BC268" s="49">
        <v>2502900000</v>
      </c>
      <c r="BD268" s="54">
        <v>680400000</v>
      </c>
      <c r="BE268" s="54"/>
      <c r="BF268" s="54"/>
      <c r="BG268" s="54">
        <v>1822500000</v>
      </c>
      <c r="BH268" s="36">
        <v>88800000</v>
      </c>
      <c r="BI268" s="37">
        <v>41600000</v>
      </c>
      <c r="BJ268" s="37"/>
      <c r="BK268" s="38">
        <v>47200000</v>
      </c>
      <c r="BM268" s="54"/>
      <c r="BN268" s="54"/>
      <c r="BO268" s="54"/>
      <c r="BP268" s="54"/>
      <c r="BQ268" s="54"/>
      <c r="BR268" s="55">
        <v>2591700000</v>
      </c>
      <c r="BS268" s="36">
        <v>4525500000</v>
      </c>
      <c r="BT268" s="37"/>
      <c r="BU268" s="38"/>
      <c r="BV268" s="36">
        <v>2813700000</v>
      </c>
      <c r="BW268" s="37"/>
      <c r="BX268" s="37"/>
      <c r="BY268" s="37"/>
      <c r="BZ268" s="37"/>
      <c r="CA268" s="37"/>
      <c r="CB268" s="37"/>
      <c r="CC268" s="37">
        <v>1040700000</v>
      </c>
      <c r="CD268" s="37"/>
      <c r="CE268" s="37"/>
      <c r="CF268" s="38">
        <v>1773000000</v>
      </c>
      <c r="CG268" s="55">
        <v>7339200000</v>
      </c>
      <c r="CH268" s="57">
        <v>9930900000</v>
      </c>
      <c r="CI268" s="49">
        <v>0</v>
      </c>
      <c r="CJ268" s="36">
        <v>862200000</v>
      </c>
      <c r="CK268" s="37">
        <v>3800000</v>
      </c>
      <c r="CL268" s="37">
        <v>858400000</v>
      </c>
      <c r="CM268" s="38"/>
      <c r="CN268" s="54"/>
      <c r="CO268" s="54">
        <v>9921500000</v>
      </c>
      <c r="CP268" s="54">
        <v>-1598200000</v>
      </c>
      <c r="CQ268" s="58">
        <v>9185500000</v>
      </c>
      <c r="CR268" s="37">
        <v>182100000</v>
      </c>
      <c r="CS268" s="56">
        <v>9367600000</v>
      </c>
      <c r="CT268" s="55">
        <v>19298500000</v>
      </c>
    </row>
    <row r="269" spans="1:98" x14ac:dyDescent="0.2">
      <c r="A269" s="52" t="s">
        <v>772</v>
      </c>
      <c r="B269" s="52" t="s">
        <v>773</v>
      </c>
      <c r="C269" s="52" t="str">
        <f>VLOOKUP(A269,'[1]S&amp;P 500 Wikipedia'!A:D,3,FALSE)</f>
        <v>Energy</v>
      </c>
      <c r="D269" s="52">
        <v>353184</v>
      </c>
      <c r="E269" s="52" t="s">
        <v>16</v>
      </c>
      <c r="F269" s="52">
        <v>2019</v>
      </c>
      <c r="G269" s="52" t="s">
        <v>17</v>
      </c>
      <c r="H269" s="53">
        <v>43830</v>
      </c>
      <c r="I269" s="53">
        <v>43889</v>
      </c>
      <c r="J269" s="53">
        <v>43889</v>
      </c>
      <c r="K269" s="54">
        <v>645000000</v>
      </c>
      <c r="L269" s="54">
        <v>657000000</v>
      </c>
      <c r="M269" s="52" t="s">
        <v>774</v>
      </c>
      <c r="N269" s="36">
        <v>1527000000</v>
      </c>
      <c r="O269" s="37">
        <v>1527000000</v>
      </c>
      <c r="P269" s="38"/>
      <c r="Q269" s="36">
        <v>7872000000</v>
      </c>
      <c r="R269" s="37">
        <v>7872000000</v>
      </c>
      <c r="S269" s="38"/>
      <c r="U269" s="36">
        <v>10243000000</v>
      </c>
      <c r="V269" s="37"/>
      <c r="W269" s="37"/>
      <c r="X269" s="37"/>
      <c r="Y269" s="38"/>
      <c r="Z269" s="36">
        <v>528000000</v>
      </c>
      <c r="AG269" s="56">
        <v>528000000</v>
      </c>
      <c r="AH269" s="55">
        <v>20170000000</v>
      </c>
      <c r="AI269" s="36">
        <v>45615000000</v>
      </c>
      <c r="AJ269" s="37"/>
      <c r="AK269" s="38"/>
      <c r="AL269" s="36">
        <v>6898000000</v>
      </c>
      <c r="AM269" s="37"/>
      <c r="AN269" s="37"/>
      <c r="AO269" s="38"/>
      <c r="AP269" s="49">
        <v>25873000000</v>
      </c>
      <c r="AQ269" s="54"/>
      <c r="AR269" s="54">
        <v>20040000000</v>
      </c>
      <c r="AS269" s="54"/>
      <c r="AT269" s="54"/>
      <c r="AU269" s="54"/>
      <c r="AV269" s="54"/>
      <c r="AW269" s="54"/>
      <c r="AX269" s="54"/>
      <c r="AY269" s="54"/>
      <c r="AZ269" s="54">
        <v>5833000000</v>
      </c>
      <c r="BA269" s="55">
        <v>78386000000</v>
      </c>
      <c r="BB269" s="55">
        <v>98556000000</v>
      </c>
      <c r="BC269" s="49">
        <v>13935000000</v>
      </c>
      <c r="BD269" s="54">
        <v>11623000000</v>
      </c>
      <c r="BE269" s="54">
        <v>1186000000</v>
      </c>
      <c r="BF269" s="54"/>
      <c r="BG269" s="54">
        <v>1126000000</v>
      </c>
      <c r="BH269" s="36">
        <v>711000000</v>
      </c>
      <c r="BI269" s="37"/>
      <c r="BJ269" s="37"/>
      <c r="BK269" s="38"/>
      <c r="BL269" s="49">
        <v>1501000000</v>
      </c>
      <c r="BM269" s="54"/>
      <c r="BN269" s="54"/>
      <c r="BO269" s="54"/>
      <c r="BP269" s="54"/>
      <c r="BQ269" s="54">
        <v>1501000000</v>
      </c>
      <c r="BR269" s="55">
        <v>16147000000</v>
      </c>
      <c r="BS269" s="36">
        <v>28127000000</v>
      </c>
      <c r="BT269" s="37"/>
      <c r="BU269" s="38"/>
      <c r="BV269" s="36">
        <v>11175000000</v>
      </c>
      <c r="BW269" s="37"/>
      <c r="BX269" s="37">
        <v>1643000000</v>
      </c>
      <c r="BY269" s="37"/>
      <c r="BZ269" s="37"/>
      <c r="CA269" s="37"/>
      <c r="CB269" s="37"/>
      <c r="CC269" s="37">
        <v>6392000000</v>
      </c>
      <c r="CD269" s="37"/>
      <c r="CE269" s="37"/>
      <c r="CF269" s="38">
        <v>3140000000</v>
      </c>
      <c r="CG269" s="55">
        <v>39302000000</v>
      </c>
      <c r="CH269" s="57">
        <v>55449000000</v>
      </c>
      <c r="CI269" s="49">
        <v>0</v>
      </c>
      <c r="CJ269" s="36">
        <v>33167000000</v>
      </c>
      <c r="CK269" s="37"/>
      <c r="CL269" s="37"/>
      <c r="CM269" s="38"/>
      <c r="CN269" s="54">
        <v>-15143000000</v>
      </c>
      <c r="CO269" s="54">
        <v>15990000000</v>
      </c>
      <c r="CP269" s="54">
        <v>-320000000</v>
      </c>
      <c r="CQ269" s="58">
        <v>33694000000</v>
      </c>
      <c r="CR269" s="37">
        <v>9413000000</v>
      </c>
      <c r="CS269" s="56">
        <v>43107000000</v>
      </c>
      <c r="CT269" s="55">
        <v>98556000000</v>
      </c>
    </row>
    <row r="270" spans="1:98" x14ac:dyDescent="0.2">
      <c r="A270" s="52" t="s">
        <v>805</v>
      </c>
      <c r="B270" s="52" t="s">
        <v>806</v>
      </c>
      <c r="C270" s="52" t="str">
        <f>VLOOKUP(A270,'[1]S&amp;P 500 Wikipedia'!A:D,3,FALSE)</f>
        <v>Health Care</v>
      </c>
      <c r="D270" s="52">
        <v>262201</v>
      </c>
      <c r="E270" s="52" t="s">
        <v>16</v>
      </c>
      <c r="F270" s="52">
        <v>2019</v>
      </c>
      <c r="G270" s="52" t="s">
        <v>17</v>
      </c>
      <c r="H270" s="53">
        <v>43830</v>
      </c>
      <c r="I270" s="53">
        <v>43887</v>
      </c>
      <c r="J270" s="53">
        <v>43887</v>
      </c>
      <c r="K270" s="54">
        <v>2543000000</v>
      </c>
      <c r="L270" s="54">
        <v>2557000000</v>
      </c>
      <c r="M270" s="52" t="s">
        <v>807</v>
      </c>
      <c r="N270" s="36">
        <v>10450000000</v>
      </c>
      <c r="O270" s="37">
        <v>9676000000</v>
      </c>
      <c r="P270" s="38">
        <v>774000000</v>
      </c>
      <c r="Q270" s="36">
        <v>6778000000</v>
      </c>
      <c r="R270" s="37">
        <v>6778000000</v>
      </c>
      <c r="S270" s="38"/>
      <c r="U270" s="36">
        <v>5978000000</v>
      </c>
      <c r="V270" s="37"/>
      <c r="W270" s="37"/>
      <c r="X270" s="37"/>
      <c r="Y270" s="38"/>
      <c r="Z270" s="36">
        <v>4277000000</v>
      </c>
      <c r="AG270" s="56">
        <v>4277000000</v>
      </c>
      <c r="AH270" s="55">
        <v>27483000000</v>
      </c>
      <c r="AI270" s="36">
        <v>15053000000</v>
      </c>
      <c r="AJ270" s="37">
        <v>32739000000</v>
      </c>
      <c r="AK270" s="38">
        <v>-17686000000</v>
      </c>
      <c r="AL270" s="36">
        <v>1469000000</v>
      </c>
      <c r="AM270" s="37"/>
      <c r="AN270" s="37"/>
      <c r="AO270" s="38"/>
      <c r="AP270" s="49">
        <v>40392000000</v>
      </c>
      <c r="AQ270" s="54"/>
      <c r="AR270" s="54">
        <v>19425000000</v>
      </c>
      <c r="AS270" s="54">
        <v>14196000000</v>
      </c>
      <c r="AT270" s="54"/>
      <c r="AU270" s="54"/>
      <c r="AV270" s="54"/>
      <c r="AW270" s="54"/>
      <c r="AX270" s="54"/>
      <c r="AY270" s="54"/>
      <c r="AZ270" s="54">
        <v>6771000000</v>
      </c>
      <c r="BA270" s="55">
        <v>56914000000</v>
      </c>
      <c r="BB270" s="55">
        <v>84397000000</v>
      </c>
      <c r="BC270" s="49">
        <v>6061000000</v>
      </c>
      <c r="BD270" s="54">
        <v>3738000000</v>
      </c>
      <c r="BE270" s="54">
        <v>736000000</v>
      </c>
      <c r="BF270" s="54">
        <v>1587000000</v>
      </c>
      <c r="BG270" s="54"/>
      <c r="BH270" s="36">
        <v>3610000000</v>
      </c>
      <c r="BI270" s="37"/>
      <c r="BJ270" s="37"/>
      <c r="BK270" s="38"/>
      <c r="BL270" s="49">
        <v>12549000000</v>
      </c>
      <c r="BM270" s="54"/>
      <c r="BN270" s="54"/>
      <c r="BO270" s="54"/>
      <c r="BP270" s="54"/>
      <c r="BQ270" s="54">
        <v>12549000000</v>
      </c>
      <c r="BR270" s="55">
        <v>22220000000</v>
      </c>
      <c r="BS270" s="36">
        <v>22736000000</v>
      </c>
      <c r="BT270" s="37"/>
      <c r="BU270" s="38"/>
      <c r="BV270" s="36">
        <v>13440000000</v>
      </c>
      <c r="BW270" s="37"/>
      <c r="BX270" s="37"/>
      <c r="BY270" s="37"/>
      <c r="BZ270" s="37"/>
      <c r="CA270" s="37"/>
      <c r="CB270" s="37"/>
      <c r="CC270" s="37">
        <v>1470000000</v>
      </c>
      <c r="CD270" s="37"/>
      <c r="CE270" s="37"/>
      <c r="CF270" s="38">
        <v>11970000000</v>
      </c>
      <c r="CG270" s="55">
        <v>36176000000</v>
      </c>
      <c r="CH270" s="57">
        <v>58396000000</v>
      </c>
      <c r="CJ270" s="36">
        <v>41448000000</v>
      </c>
      <c r="CK270" s="37">
        <v>1788000000</v>
      </c>
      <c r="CL270" s="37">
        <v>39660000000</v>
      </c>
      <c r="CM270" s="38"/>
      <c r="CN270" s="54">
        <v>-55950000000</v>
      </c>
      <c r="CO270" s="54">
        <v>46602000000</v>
      </c>
      <c r="CP270" s="54">
        <v>-6193000000</v>
      </c>
      <c r="CQ270" s="58">
        <v>25907000000</v>
      </c>
      <c r="CR270" s="37">
        <v>94000000</v>
      </c>
      <c r="CS270" s="56">
        <v>26001000000</v>
      </c>
      <c r="CT270" s="55">
        <v>84397000000</v>
      </c>
    </row>
    <row r="271" spans="1:98" x14ac:dyDescent="0.2">
      <c r="A271" s="52" t="s">
        <v>769</v>
      </c>
      <c r="B271" s="52" t="s">
        <v>770</v>
      </c>
      <c r="C271" s="52" t="str">
        <f>VLOOKUP(A271,'[1]S&amp;P 500 Wikipedia'!A:D,3,FALSE)</f>
        <v>Energy</v>
      </c>
      <c r="D271" s="52">
        <v>378185</v>
      </c>
      <c r="E271" s="52" t="s">
        <v>16</v>
      </c>
      <c r="F271" s="52">
        <v>2019</v>
      </c>
      <c r="G271" s="52" t="s">
        <v>17</v>
      </c>
      <c r="H271" s="53">
        <v>43830</v>
      </c>
      <c r="I271" s="53">
        <v>43881</v>
      </c>
      <c r="J271" s="53">
        <v>43881</v>
      </c>
      <c r="K271" s="54">
        <v>806000000</v>
      </c>
      <c r="L271" s="54">
        <v>803000000</v>
      </c>
      <c r="M271" s="52" t="s">
        <v>771</v>
      </c>
      <c r="N271" s="36">
        <v>858000000</v>
      </c>
      <c r="O271" s="37">
        <v>858000000</v>
      </c>
      <c r="P271" s="38"/>
      <c r="Q271" s="36">
        <v>1122000000</v>
      </c>
      <c r="R271" s="37">
        <v>1122000000</v>
      </c>
      <c r="S271" s="38"/>
      <c r="U271" s="36">
        <v>72000000</v>
      </c>
      <c r="V271" s="37"/>
      <c r="W271" s="37"/>
      <c r="X271" s="37"/>
      <c r="Y271" s="38"/>
      <c r="Z271" s="36">
        <v>83000000</v>
      </c>
      <c r="AC271" s="55">
        <v>0</v>
      </c>
      <c r="AG271" s="56">
        <v>83000000</v>
      </c>
      <c r="AH271" s="55">
        <v>2135000000</v>
      </c>
      <c r="AI271" s="36">
        <v>17000000000</v>
      </c>
      <c r="AJ271" s="37"/>
      <c r="AK271" s="38"/>
      <c r="AL271" s="36">
        <v>663000000</v>
      </c>
      <c r="AM271" s="37"/>
      <c r="AN271" s="37"/>
      <c r="AO271" s="38"/>
      <c r="AP271" s="49">
        <v>447000000</v>
      </c>
      <c r="AQ271" s="54"/>
      <c r="AR271" s="54">
        <v>95000000</v>
      </c>
      <c r="AS271" s="54"/>
      <c r="AT271" s="54"/>
      <c r="AU271" s="54"/>
      <c r="AV271" s="54"/>
      <c r="AW271" s="54"/>
      <c r="AX271" s="54"/>
      <c r="AY271" s="54"/>
      <c r="AZ271" s="54">
        <v>352000000</v>
      </c>
      <c r="BA271" s="55">
        <v>18110000000</v>
      </c>
      <c r="BB271" s="55">
        <v>20245000000</v>
      </c>
      <c r="BC271" s="49">
        <v>1537000000</v>
      </c>
      <c r="BD271" s="54">
        <v>1307000000</v>
      </c>
      <c r="BE271" s="54">
        <v>118000000</v>
      </c>
      <c r="BF271" s="54"/>
      <c r="BG271" s="54">
        <v>112000000</v>
      </c>
      <c r="BI271" s="37"/>
      <c r="BJ271" s="37"/>
      <c r="BK271" s="38"/>
      <c r="BL271" s="49">
        <v>208000000</v>
      </c>
      <c r="BM271" s="54"/>
      <c r="BN271" s="54"/>
      <c r="BO271" s="54"/>
      <c r="BP271" s="54"/>
      <c r="BQ271" s="54">
        <v>208000000</v>
      </c>
      <c r="BR271" s="55">
        <v>1745000000</v>
      </c>
      <c r="BS271" s="36">
        <v>5501000000</v>
      </c>
      <c r="BT271" s="37"/>
      <c r="BU271" s="38"/>
      <c r="BV271" s="36">
        <v>846000000</v>
      </c>
      <c r="BW271" s="37"/>
      <c r="BX271" s="37"/>
      <c r="BY271" s="37"/>
      <c r="BZ271" s="37"/>
      <c r="CA271" s="37"/>
      <c r="CB271" s="37"/>
      <c r="CC271" s="37">
        <v>186000000</v>
      </c>
      <c r="CD271" s="37"/>
      <c r="CE271" s="37"/>
      <c r="CF271" s="38">
        <v>660000000</v>
      </c>
      <c r="CG271" s="55">
        <v>6347000000</v>
      </c>
      <c r="CH271" s="57">
        <v>8092000000</v>
      </c>
      <c r="CI271" s="49">
        <v>0</v>
      </c>
      <c r="CJ271" s="36">
        <v>8144000000</v>
      </c>
      <c r="CK271" s="37"/>
      <c r="CL271" s="37"/>
      <c r="CM271" s="38"/>
      <c r="CN271" s="54">
        <v>-4089000000</v>
      </c>
      <c r="CO271" s="54">
        <v>7993000000</v>
      </c>
      <c r="CP271" s="54">
        <v>105000000</v>
      </c>
      <c r="CQ271" s="58">
        <v>12153000000</v>
      </c>
      <c r="CR271" s="37"/>
      <c r="CS271" s="56">
        <v>12153000000</v>
      </c>
      <c r="CT271" s="55">
        <v>20245000000</v>
      </c>
    </row>
    <row r="272" spans="1:98" x14ac:dyDescent="0.2">
      <c r="A272" s="52" t="s">
        <v>844</v>
      </c>
      <c r="B272" s="52" t="s">
        <v>845</v>
      </c>
      <c r="C272" s="52" t="str">
        <f>VLOOKUP(A272,'[1]S&amp;P 500 Wikipedia'!A:D,3,FALSE)</f>
        <v>Financials</v>
      </c>
      <c r="D272" s="52">
        <v>549638</v>
      </c>
      <c r="E272" s="52" t="s">
        <v>16</v>
      </c>
      <c r="F272" s="52">
        <v>2019</v>
      </c>
      <c r="G272" s="52" t="s">
        <v>17</v>
      </c>
      <c r="H272" s="53">
        <v>43830</v>
      </c>
      <c r="I272" s="53">
        <v>43879</v>
      </c>
      <c r="J272" s="53">
        <v>43879</v>
      </c>
      <c r="K272" s="54">
        <v>84808000</v>
      </c>
      <c r="L272" s="54">
        <v>85552000</v>
      </c>
      <c r="M272" s="52" t="s">
        <v>846</v>
      </c>
      <c r="N272" s="36">
        <v>1506567000</v>
      </c>
      <c r="O272" s="37">
        <v>1506567000</v>
      </c>
      <c r="P272" s="38"/>
      <c r="Q272" s="36">
        <v>499268000</v>
      </c>
      <c r="R272" s="37">
        <v>499268000</v>
      </c>
      <c r="S272" s="38"/>
      <c r="V272" s="37"/>
      <c r="W272" s="37"/>
      <c r="X272" s="37"/>
      <c r="Y272" s="38"/>
      <c r="Z272" s="36">
        <v>75942000</v>
      </c>
      <c r="AA272" s="55">
        <v>44352000</v>
      </c>
      <c r="AE272" s="55">
        <v>31590000</v>
      </c>
      <c r="AH272" s="55">
        <v>2081777000</v>
      </c>
      <c r="AI272" s="36">
        <v>90708000</v>
      </c>
      <c r="AJ272" s="37"/>
      <c r="AK272" s="38"/>
      <c r="AM272" s="37"/>
      <c r="AN272" s="37"/>
      <c r="AO272" s="38"/>
      <c r="AP272" s="49">
        <v>2031954000</v>
      </c>
      <c r="AQ272" s="54">
        <v>261487000</v>
      </c>
      <c r="AR272" s="54">
        <v>1562868000</v>
      </c>
      <c r="AS272" s="54"/>
      <c r="AT272" s="54"/>
      <c r="AU272" s="54">
        <v>20911000</v>
      </c>
      <c r="AV272" s="54"/>
      <c r="AW272" s="54"/>
      <c r="AX272" s="54"/>
      <c r="AY272" s="54"/>
      <c r="AZ272" s="54">
        <v>186688000</v>
      </c>
      <c r="BA272" s="55">
        <v>2122662000</v>
      </c>
      <c r="BB272" s="55">
        <v>4204439000</v>
      </c>
      <c r="BC272" s="49">
        <v>326130000</v>
      </c>
      <c r="BD272" s="54">
        <v>6498000</v>
      </c>
      <c r="BE272" s="54">
        <v>14210000</v>
      </c>
      <c r="BF272" s="54"/>
      <c r="BG272" s="54">
        <v>305422000</v>
      </c>
      <c r="BI272" s="37"/>
      <c r="BJ272" s="37"/>
      <c r="BK272" s="38"/>
      <c r="BL272" s="49">
        <v>574656000</v>
      </c>
      <c r="BM272" s="54">
        <v>574656000</v>
      </c>
      <c r="BN272" s="54"/>
      <c r="BO272" s="54"/>
      <c r="BP272" s="54"/>
      <c r="BQ272" s="54"/>
      <c r="BR272" s="55">
        <v>900786000</v>
      </c>
      <c r="BS272" s="36">
        <v>3071926000</v>
      </c>
      <c r="BT272" s="37"/>
      <c r="BU272" s="38"/>
      <c r="BV272" s="36">
        <v>308441000</v>
      </c>
      <c r="BW272" s="37"/>
      <c r="BX272" s="37"/>
      <c r="BY272" s="37"/>
      <c r="BZ272" s="37"/>
      <c r="CA272" s="37"/>
      <c r="CB272" s="37"/>
      <c r="CC272" s="37">
        <v>66639000</v>
      </c>
      <c r="CD272" s="37"/>
      <c r="CE272" s="37"/>
      <c r="CF272" s="38">
        <v>241802000</v>
      </c>
      <c r="CG272" s="55">
        <v>3380367000</v>
      </c>
      <c r="CH272" s="57">
        <v>4281153000</v>
      </c>
      <c r="CI272" s="49">
        <v>0</v>
      </c>
      <c r="CJ272" s="36">
        <v>1352355000</v>
      </c>
      <c r="CK272" s="37"/>
      <c r="CL272" s="37"/>
      <c r="CM272" s="38"/>
      <c r="CN272" s="54">
        <v>-3565784000</v>
      </c>
      <c r="CO272" s="54">
        <v>2199294000</v>
      </c>
      <c r="CP272" s="54">
        <v>-62579000</v>
      </c>
      <c r="CQ272" s="58">
        <v>-76714000</v>
      </c>
      <c r="CR272" s="37"/>
      <c r="CS272" s="56">
        <v>-76714000</v>
      </c>
      <c r="CT272" s="55">
        <v>4204439000</v>
      </c>
    </row>
    <row r="273" spans="1:98" x14ac:dyDescent="0.2">
      <c r="A273" s="52" t="s">
        <v>820</v>
      </c>
      <c r="B273" s="52" t="s">
        <v>821</v>
      </c>
      <c r="C273" s="52" t="str">
        <f>VLOOKUP(A273,'[1]S&amp;P 500 Wikipedia'!A:D,3,FALSE)</f>
        <v>Information Technology</v>
      </c>
      <c r="D273" s="52">
        <v>59265</v>
      </c>
      <c r="E273" s="52" t="s">
        <v>16</v>
      </c>
      <c r="F273" s="52">
        <v>2020</v>
      </c>
      <c r="G273" s="52" t="s">
        <v>17</v>
      </c>
      <c r="H273" s="53">
        <v>44012</v>
      </c>
      <c r="I273" s="53">
        <v>44043</v>
      </c>
      <c r="J273" s="53">
        <v>44043</v>
      </c>
      <c r="K273" s="54">
        <v>7583000000</v>
      </c>
      <c r="L273" s="54">
        <v>7656000000</v>
      </c>
      <c r="M273" s="52" t="s">
        <v>822</v>
      </c>
      <c r="N273" s="36">
        <v>136527000000</v>
      </c>
      <c r="O273" s="37">
        <v>13576000000</v>
      </c>
      <c r="P273" s="38">
        <v>122951000000</v>
      </c>
      <c r="Q273" s="36">
        <v>32011000000</v>
      </c>
      <c r="R273" s="37">
        <v>32011000000</v>
      </c>
      <c r="S273" s="38"/>
      <c r="U273" s="36">
        <v>1895000000</v>
      </c>
      <c r="V273" s="37"/>
      <c r="W273" s="37"/>
      <c r="X273" s="37"/>
      <c r="Y273" s="38"/>
      <c r="Z273" s="36">
        <v>11482000000</v>
      </c>
      <c r="AG273" s="56">
        <v>11482000000</v>
      </c>
      <c r="AH273" s="55">
        <v>181915000000</v>
      </c>
      <c r="AI273" s="36">
        <v>44151000000</v>
      </c>
      <c r="AJ273" s="37"/>
      <c r="AK273" s="38"/>
      <c r="AL273" s="36">
        <v>2965000000</v>
      </c>
      <c r="AM273" s="37">
        <v>2965000000</v>
      </c>
      <c r="AN273" s="37"/>
      <c r="AO273" s="38"/>
      <c r="AP273" s="49">
        <v>72280000000</v>
      </c>
      <c r="AQ273" s="54">
        <v>7038000000</v>
      </c>
      <c r="AR273" s="54">
        <v>43351000000</v>
      </c>
      <c r="AS273" s="54"/>
      <c r="AT273" s="54"/>
      <c r="AU273" s="54"/>
      <c r="AV273" s="54"/>
      <c r="AW273" s="54"/>
      <c r="AX273" s="54"/>
      <c r="AY273" s="54"/>
      <c r="AZ273" s="54">
        <v>21891000000</v>
      </c>
      <c r="BA273" s="55">
        <v>119396000000</v>
      </c>
      <c r="BB273" s="55">
        <v>301311000000</v>
      </c>
      <c r="BC273" s="49">
        <v>22534000000</v>
      </c>
      <c r="BD273" s="54">
        <v>12530000000</v>
      </c>
      <c r="BE273" s="54">
        <v>2130000000</v>
      </c>
      <c r="BF273" s="54"/>
      <c r="BG273" s="54">
        <v>7874000000</v>
      </c>
      <c r="BH273" s="36">
        <v>3749000000</v>
      </c>
      <c r="BI273" s="37"/>
      <c r="BJ273" s="37"/>
      <c r="BK273" s="38">
        <v>3749000000</v>
      </c>
      <c r="BL273" s="49">
        <v>46027000000</v>
      </c>
      <c r="BM273" s="54">
        <v>36000000000</v>
      </c>
      <c r="BN273" s="54"/>
      <c r="BO273" s="54"/>
      <c r="BP273" s="54"/>
      <c r="BQ273" s="54">
        <v>10027000000</v>
      </c>
      <c r="BR273" s="55">
        <v>72310000000</v>
      </c>
      <c r="BS273" s="36">
        <v>59578000000</v>
      </c>
      <c r="BT273" s="37"/>
      <c r="BU273" s="38"/>
      <c r="BV273" s="36">
        <v>51119000000</v>
      </c>
      <c r="BW273" s="37">
        <v>3180000000</v>
      </c>
      <c r="BX273" s="37"/>
      <c r="BY273" s="37"/>
      <c r="BZ273" s="37"/>
      <c r="CA273" s="37"/>
      <c r="CB273" s="37"/>
      <c r="CC273" s="37">
        <v>204000000</v>
      </c>
      <c r="CD273" s="37"/>
      <c r="CE273" s="37"/>
      <c r="CF273" s="38">
        <v>47735000000</v>
      </c>
      <c r="CG273" s="55">
        <v>110697000000</v>
      </c>
      <c r="CH273" s="57">
        <v>183007000000</v>
      </c>
      <c r="CJ273" s="36">
        <v>80552000000</v>
      </c>
      <c r="CK273" s="37">
        <v>80552000000</v>
      </c>
      <c r="CL273" s="37"/>
      <c r="CM273" s="38"/>
      <c r="CN273" s="54"/>
      <c r="CO273" s="54">
        <v>34566000000</v>
      </c>
      <c r="CP273" s="54">
        <v>3186000000</v>
      </c>
      <c r="CQ273" s="58">
        <v>118304000000</v>
      </c>
      <c r="CR273" s="37"/>
      <c r="CS273" s="56">
        <v>118304000000</v>
      </c>
      <c r="CT273" s="55">
        <v>301311000000</v>
      </c>
    </row>
    <row r="274" spans="1:98" x14ac:dyDescent="0.2">
      <c r="A274" s="52" t="s">
        <v>841</v>
      </c>
      <c r="B274" s="52" t="s">
        <v>842</v>
      </c>
      <c r="C274" s="52" t="str">
        <f>VLOOKUP(A274,'[1]S&amp;P 500 Wikipedia'!A:D,3,FALSE)</f>
        <v>Information Technology</v>
      </c>
      <c r="D274" s="52">
        <v>333970</v>
      </c>
      <c r="E274" s="52" t="s">
        <v>16</v>
      </c>
      <c r="F274" s="52">
        <v>2019</v>
      </c>
      <c r="G274" s="52" t="s">
        <v>17</v>
      </c>
      <c r="H274" s="53">
        <v>43830</v>
      </c>
      <c r="I274" s="53">
        <v>43875</v>
      </c>
      <c r="J274" s="53">
        <v>43875</v>
      </c>
      <c r="K274" s="54">
        <v>170800000</v>
      </c>
      <c r="L274" s="54">
        <v>175300000</v>
      </c>
      <c r="M274" s="52" t="s">
        <v>843</v>
      </c>
      <c r="N274" s="36">
        <v>1001000000</v>
      </c>
      <c r="O274" s="37">
        <v>1001000000</v>
      </c>
      <c r="P274" s="38"/>
      <c r="Q274" s="36">
        <v>1412000000</v>
      </c>
      <c r="R274" s="37">
        <v>1412000000</v>
      </c>
      <c r="S274" s="38"/>
      <c r="U274" s="36">
        <v>447000000</v>
      </c>
      <c r="V274" s="37"/>
      <c r="W274" s="37"/>
      <c r="X274" s="37"/>
      <c r="Y274" s="38"/>
      <c r="Z274" s="36">
        <v>1318000000</v>
      </c>
      <c r="AG274" s="56">
        <v>1318000000</v>
      </c>
      <c r="AH274" s="55">
        <v>4178000000</v>
      </c>
      <c r="AI274" s="36">
        <v>992000000</v>
      </c>
      <c r="AJ274" s="37"/>
      <c r="AK274" s="38"/>
      <c r="AL274" s="36">
        <v>159000000</v>
      </c>
      <c r="AM274" s="37"/>
      <c r="AN274" s="37"/>
      <c r="AO274" s="38"/>
      <c r="AP274" s="49">
        <v>5313000000</v>
      </c>
      <c r="AQ274" s="54">
        <v>1327000000</v>
      </c>
      <c r="AR274" s="54">
        <v>2067000000</v>
      </c>
      <c r="AS274" s="54"/>
      <c r="AT274" s="54"/>
      <c r="AU274" s="54">
        <v>943000000</v>
      </c>
      <c r="AV274" s="54"/>
      <c r="AW274" s="54"/>
      <c r="AX274" s="54"/>
      <c r="AY274" s="54"/>
      <c r="AZ274" s="54">
        <v>976000000</v>
      </c>
      <c r="BA274" s="55">
        <v>6464000000</v>
      </c>
      <c r="BB274" s="55">
        <v>10642000000</v>
      </c>
      <c r="BC274" s="49">
        <v>1974000000</v>
      </c>
      <c r="BD274" s="54">
        <v>618000000</v>
      </c>
      <c r="BE274" s="54"/>
      <c r="BF274" s="54"/>
      <c r="BG274" s="54">
        <v>1356000000</v>
      </c>
      <c r="BH274" s="36">
        <v>16000000</v>
      </c>
      <c r="BI274" s="37"/>
      <c r="BJ274" s="37"/>
      <c r="BK274" s="38"/>
      <c r="BL274" s="49">
        <v>1449000000</v>
      </c>
      <c r="BM274" s="54"/>
      <c r="BN274" s="54"/>
      <c r="BO274" s="54"/>
      <c r="BP274" s="54"/>
      <c r="BQ274" s="54">
        <v>1449000000</v>
      </c>
      <c r="BR274" s="55">
        <v>3439000000</v>
      </c>
      <c r="BS274" s="36">
        <v>5113000000</v>
      </c>
      <c r="BT274" s="37"/>
      <c r="BU274" s="38"/>
      <c r="BV274" s="36">
        <v>2773000000</v>
      </c>
      <c r="BW274" s="37"/>
      <c r="BX274" s="37"/>
      <c r="BY274" s="37"/>
      <c r="BZ274" s="37"/>
      <c r="CA274" s="37"/>
      <c r="CB274" s="37"/>
      <c r="CC274" s="37"/>
      <c r="CD274" s="37"/>
      <c r="CE274" s="37"/>
      <c r="CF274" s="38">
        <v>2773000000</v>
      </c>
      <c r="CG274" s="55">
        <v>7886000000</v>
      </c>
      <c r="CH274" s="57">
        <v>11325000000</v>
      </c>
      <c r="CI274" s="49">
        <v>0</v>
      </c>
      <c r="CJ274" s="36">
        <v>501000000</v>
      </c>
      <c r="CK274" s="37"/>
      <c r="CL274" s="37"/>
      <c r="CM274" s="38"/>
      <c r="CN274" s="54"/>
      <c r="CO274" s="54">
        <v>1239000000</v>
      </c>
      <c r="CP274" s="54">
        <v>-2440000000</v>
      </c>
      <c r="CQ274" s="58">
        <v>-700000000</v>
      </c>
      <c r="CR274" s="37">
        <v>17000000</v>
      </c>
      <c r="CS274" s="56">
        <v>-683000000</v>
      </c>
      <c r="CT274" s="55">
        <v>10642000000</v>
      </c>
    </row>
    <row r="275" spans="1:98" x14ac:dyDescent="0.2">
      <c r="A275" s="52" t="s">
        <v>808</v>
      </c>
      <c r="B275" s="52" t="s">
        <v>809</v>
      </c>
      <c r="C275" s="52" t="str">
        <f>VLOOKUP(A275,'[1]S&amp;P 500 Wikipedia'!A:D,3,FALSE)</f>
        <v>Health Care</v>
      </c>
      <c r="D275" s="52">
        <v>334921</v>
      </c>
      <c r="E275" s="52" t="s">
        <v>16</v>
      </c>
      <c r="F275" s="52">
        <v>2019</v>
      </c>
      <c r="G275" s="52" t="s">
        <v>17</v>
      </c>
      <c r="H275" s="53">
        <v>43830</v>
      </c>
      <c r="I275" s="53">
        <v>43868</v>
      </c>
      <c r="J275" s="53">
        <v>43868</v>
      </c>
      <c r="K275" s="54">
        <v>24233796</v>
      </c>
      <c r="L275" s="54">
        <v>24588772</v>
      </c>
      <c r="M275" s="52" t="s">
        <v>810</v>
      </c>
      <c r="N275" s="36">
        <v>207785000</v>
      </c>
      <c r="O275" s="37">
        <v>207785000</v>
      </c>
      <c r="P275" s="38"/>
      <c r="Q275" s="36">
        <v>566256000</v>
      </c>
      <c r="R275" s="37">
        <v>566256000</v>
      </c>
      <c r="S275" s="38"/>
      <c r="U275" s="36">
        <v>274285000</v>
      </c>
      <c r="V275" s="37"/>
      <c r="W275" s="37"/>
      <c r="X275" s="37"/>
      <c r="Y275" s="38"/>
      <c r="Z275" s="36">
        <v>61321000</v>
      </c>
      <c r="AA275" s="55">
        <v>61321000</v>
      </c>
      <c r="AH275" s="55">
        <v>1109647000</v>
      </c>
      <c r="AI275" s="36">
        <v>748657000</v>
      </c>
      <c r="AJ275" s="37"/>
      <c r="AK275" s="38"/>
      <c r="AM275" s="37"/>
      <c r="AN275" s="37"/>
      <c r="AO275" s="38"/>
      <c r="AP275" s="49">
        <v>931017000</v>
      </c>
      <c r="AQ275" s="54"/>
      <c r="AR275" s="54">
        <v>535979000</v>
      </c>
      <c r="AS275" s="54">
        <v>206242000</v>
      </c>
      <c r="AT275" s="54"/>
      <c r="AU275" s="54">
        <v>36978000</v>
      </c>
      <c r="AV275" s="54"/>
      <c r="AW275" s="54"/>
      <c r="AX275" s="54"/>
      <c r="AY275" s="54"/>
      <c r="AZ275" s="54">
        <v>151818000</v>
      </c>
      <c r="BA275" s="55">
        <v>1679674000</v>
      </c>
      <c r="BB275" s="55">
        <v>2789321000</v>
      </c>
      <c r="BC275" s="49">
        <v>576155000</v>
      </c>
      <c r="BD275" s="54">
        <v>185592000</v>
      </c>
      <c r="BE275" s="54"/>
      <c r="BF275" s="54"/>
      <c r="BG275" s="54">
        <v>390563000</v>
      </c>
      <c r="BH275" s="36">
        <v>55868000</v>
      </c>
      <c r="BI275" s="37"/>
      <c r="BJ275" s="37"/>
      <c r="BK275" s="38"/>
      <c r="BL275" s="49">
        <v>122489000</v>
      </c>
      <c r="BM275" s="54">
        <v>122489000</v>
      </c>
      <c r="BN275" s="54"/>
      <c r="BO275" s="54"/>
      <c r="BP275" s="54"/>
      <c r="BQ275" s="54"/>
      <c r="BR275" s="55">
        <v>754512000</v>
      </c>
      <c r="BS275" s="36">
        <v>1235350000</v>
      </c>
      <c r="BT275" s="37"/>
      <c r="BU275" s="38"/>
      <c r="BV275" s="36">
        <v>378679000</v>
      </c>
      <c r="BW275" s="37"/>
      <c r="BX275" s="37"/>
      <c r="BY275" s="37"/>
      <c r="BZ275" s="37"/>
      <c r="CA275" s="37"/>
      <c r="CB275" s="37"/>
      <c r="CC275" s="37">
        <v>45267000</v>
      </c>
      <c r="CD275" s="37"/>
      <c r="CE275" s="37"/>
      <c r="CF275" s="38">
        <v>333412000</v>
      </c>
      <c r="CG275" s="55">
        <v>1614029000</v>
      </c>
      <c r="CH275" s="57">
        <v>2368541000</v>
      </c>
      <c r="CI275" s="49">
        <v>0</v>
      </c>
      <c r="CJ275" s="36">
        <v>784319000</v>
      </c>
      <c r="CK275" s="37"/>
      <c r="CL275" s="37"/>
      <c r="CM275" s="38"/>
      <c r="CN275" s="54">
        <v>-4539154000</v>
      </c>
      <c r="CO275" s="54">
        <v>4499288000</v>
      </c>
      <c r="CP275" s="54">
        <v>-323673000</v>
      </c>
      <c r="CQ275" s="58">
        <v>420780000</v>
      </c>
      <c r="CR275" s="37"/>
      <c r="CS275" s="56">
        <v>420780000</v>
      </c>
      <c r="CT275" s="55">
        <v>2789321000</v>
      </c>
    </row>
    <row r="276" spans="1:98" x14ac:dyDescent="0.2">
      <c r="A276" s="52" t="s">
        <v>817</v>
      </c>
      <c r="B276" s="52" t="s">
        <v>818</v>
      </c>
      <c r="C276" s="52" t="str">
        <f>VLOOKUP(A276,'[1]S&amp;P 500 Wikipedia'!A:D,3,FALSE)</f>
        <v>Information Technology</v>
      </c>
      <c r="D276" s="52">
        <v>60906</v>
      </c>
      <c r="E276" s="52" t="s">
        <v>16</v>
      </c>
      <c r="F276" s="52">
        <v>2019</v>
      </c>
      <c r="G276" s="52" t="s">
        <v>17</v>
      </c>
      <c r="H276" s="53">
        <v>43708</v>
      </c>
      <c r="I276" s="53">
        <v>43755</v>
      </c>
      <c r="J276" s="53">
        <v>43755</v>
      </c>
      <c r="K276" s="54">
        <v>1104000000</v>
      </c>
      <c r="L276" s="54">
        <v>1128000000</v>
      </c>
      <c r="M276" s="52" t="s">
        <v>819</v>
      </c>
      <c r="N276" s="36">
        <v>7955000000</v>
      </c>
      <c r="O276" s="37">
        <v>7152000000</v>
      </c>
      <c r="P276" s="38">
        <v>803000000</v>
      </c>
      <c r="Q276" s="36">
        <v>3195000000</v>
      </c>
      <c r="R276" s="37"/>
      <c r="S276" s="38"/>
      <c r="U276" s="36">
        <v>5118000000</v>
      </c>
      <c r="V276" s="37"/>
      <c r="W276" s="37"/>
      <c r="X276" s="37"/>
      <c r="Y276" s="38"/>
      <c r="Z276" s="36">
        <v>235000000</v>
      </c>
      <c r="AG276" s="56">
        <v>235000000</v>
      </c>
      <c r="AH276" s="55">
        <v>16503000000</v>
      </c>
      <c r="AI276" s="36">
        <v>28240000000</v>
      </c>
      <c r="AJ276" s="37"/>
      <c r="AK276" s="38"/>
      <c r="AL276" s="36">
        <v>1164000000</v>
      </c>
      <c r="AM276" s="37"/>
      <c r="AN276" s="37">
        <v>1164000000</v>
      </c>
      <c r="AO276" s="38"/>
      <c r="AP276" s="49">
        <v>2980000000</v>
      </c>
      <c r="AQ276" s="54">
        <v>340000000</v>
      </c>
      <c r="AR276" s="54">
        <v>1228000000</v>
      </c>
      <c r="AS276" s="54"/>
      <c r="AT276" s="54"/>
      <c r="AU276" s="54">
        <v>837000000</v>
      </c>
      <c r="AV276" s="54"/>
      <c r="AW276" s="54"/>
      <c r="AX276" s="54"/>
      <c r="AY276" s="54"/>
      <c r="AZ276" s="54">
        <v>575000000</v>
      </c>
      <c r="BA276" s="55">
        <v>32384000000</v>
      </c>
      <c r="BB276" s="55">
        <v>48887000000</v>
      </c>
      <c r="BC276" s="49">
        <v>4626000000</v>
      </c>
      <c r="BD276" s="54">
        <v>4626000000</v>
      </c>
      <c r="BE276" s="54"/>
      <c r="BF276" s="54"/>
      <c r="BG276" s="54"/>
      <c r="BH276" s="36">
        <v>1310000000</v>
      </c>
      <c r="BI276" s="37"/>
      <c r="BJ276" s="37"/>
      <c r="BK276" s="38"/>
      <c r="BL276" s="49">
        <v>454000000</v>
      </c>
      <c r="BM276" s="54"/>
      <c r="BN276" s="54"/>
      <c r="BO276" s="54"/>
      <c r="BP276" s="54"/>
      <c r="BQ276" s="54">
        <v>454000000</v>
      </c>
      <c r="BR276" s="55">
        <v>6390000000</v>
      </c>
      <c r="BS276" s="36">
        <v>4541000000</v>
      </c>
      <c r="BT276" s="37"/>
      <c r="BU276" s="38"/>
      <c r="BV276" s="36">
        <v>1088000000</v>
      </c>
      <c r="BW276" s="37"/>
      <c r="BX276" s="37"/>
      <c r="BY276" s="37"/>
      <c r="BZ276" s="37"/>
      <c r="CA276" s="37"/>
      <c r="CB276" s="37"/>
      <c r="CC276" s="37"/>
      <c r="CD276" s="37"/>
      <c r="CE276" s="37"/>
      <c r="CF276" s="38">
        <v>1088000000</v>
      </c>
      <c r="CG276" s="55">
        <v>5629000000</v>
      </c>
      <c r="CH276" s="57">
        <v>12019000000</v>
      </c>
      <c r="CJ276" s="36">
        <v>8332000000</v>
      </c>
      <c r="CK276" s="37">
        <v>118000000</v>
      </c>
      <c r="CL276" s="37">
        <v>8214000000</v>
      </c>
      <c r="CM276" s="38"/>
      <c r="CN276" s="54">
        <v>-3221000000</v>
      </c>
      <c r="CO276" s="54">
        <v>30761000000</v>
      </c>
      <c r="CP276" s="54">
        <v>9000000</v>
      </c>
      <c r="CQ276" s="58">
        <v>35881000000</v>
      </c>
      <c r="CR276" s="37">
        <v>987000000</v>
      </c>
      <c r="CS276" s="56">
        <v>36868000000</v>
      </c>
      <c r="CT276" s="55">
        <v>48887000000</v>
      </c>
    </row>
    <row r="277" spans="1:98" x14ac:dyDescent="0.2">
      <c r="A277" s="52" t="s">
        <v>790</v>
      </c>
      <c r="B277" s="52" t="s">
        <v>791</v>
      </c>
      <c r="C277" s="52" t="str">
        <f>VLOOKUP(A277,'[1]S&amp;P 500 Wikipedia'!A:D,3,FALSE)</f>
        <v>Information Technology</v>
      </c>
      <c r="D277" s="52">
        <v>153611</v>
      </c>
      <c r="E277" s="52" t="s">
        <v>16</v>
      </c>
      <c r="F277" s="52">
        <v>2020</v>
      </c>
      <c r="G277" s="52" t="s">
        <v>17</v>
      </c>
      <c r="H277" s="53">
        <v>44012</v>
      </c>
      <c r="I277" s="53">
        <v>44062</v>
      </c>
      <c r="J277" s="53">
        <v>44062</v>
      </c>
      <c r="K277" s="54">
        <v>266643000</v>
      </c>
      <c r="L277" s="54">
        <v>268828000</v>
      </c>
      <c r="M277" s="52" t="s">
        <v>792</v>
      </c>
      <c r="N277" s="36">
        <v>1614206000</v>
      </c>
      <c r="O277" s="37">
        <v>1578670000</v>
      </c>
      <c r="P277" s="38">
        <v>35536000</v>
      </c>
      <c r="Q277" s="36">
        <v>404778000</v>
      </c>
      <c r="R277" s="37">
        <v>404778000</v>
      </c>
      <c r="S277" s="38"/>
      <c r="U277" s="36">
        <v>259626000</v>
      </c>
      <c r="V277" s="37"/>
      <c r="W277" s="37"/>
      <c r="X277" s="37"/>
      <c r="Y277" s="38"/>
      <c r="Z277" s="36">
        <v>39219000</v>
      </c>
      <c r="AG277" s="56">
        <v>39219000</v>
      </c>
      <c r="AH277" s="55">
        <v>2317829000</v>
      </c>
      <c r="AI277" s="36">
        <v>550406000</v>
      </c>
      <c r="AJ277" s="37"/>
      <c r="AK277" s="38"/>
      <c r="AM277" s="37"/>
      <c r="AN277" s="37"/>
      <c r="AO277" s="38"/>
      <c r="AP277" s="49">
        <v>761068000</v>
      </c>
      <c r="AQ277" s="54">
        <v>87959000</v>
      </c>
      <c r="AR277" s="54">
        <v>562540000</v>
      </c>
      <c r="AS277" s="54"/>
      <c r="AT277" s="54"/>
      <c r="AU277" s="54"/>
      <c r="AV277" s="54"/>
      <c r="AW277" s="54"/>
      <c r="AX277" s="54"/>
      <c r="AY277" s="54"/>
      <c r="AZ277" s="54">
        <v>110569000</v>
      </c>
      <c r="BA277" s="55">
        <v>1311474000</v>
      </c>
      <c r="BB277" s="55">
        <v>3629303000</v>
      </c>
      <c r="BC277" s="49">
        <v>304418000</v>
      </c>
      <c r="BD277" s="54">
        <v>91982000</v>
      </c>
      <c r="BE277" s="54"/>
      <c r="BF277" s="54"/>
      <c r="BG277" s="54">
        <v>212436000</v>
      </c>
      <c r="BI277" s="37"/>
      <c r="BJ277" s="37"/>
      <c r="BK277" s="38"/>
      <c r="BL277" s="49">
        <v>148916000</v>
      </c>
      <c r="BM277" s="54"/>
      <c r="BN277" s="54"/>
      <c r="BO277" s="54"/>
      <c r="BP277" s="54"/>
      <c r="BQ277" s="54">
        <v>148916000</v>
      </c>
      <c r="BR277" s="55">
        <v>453334000</v>
      </c>
      <c r="BS277" s="36">
        <v>994022000</v>
      </c>
      <c r="BT277" s="37"/>
      <c r="BU277" s="38"/>
      <c r="BV277" s="36">
        <v>524490000</v>
      </c>
      <c r="BW277" s="37"/>
      <c r="BX277" s="37"/>
      <c r="BY277" s="37"/>
      <c r="BZ277" s="37"/>
      <c r="CA277" s="37"/>
      <c r="CB277" s="37"/>
      <c r="CC277" s="37"/>
      <c r="CD277" s="37"/>
      <c r="CE277" s="37"/>
      <c r="CF277" s="38">
        <v>524490000</v>
      </c>
      <c r="CG277" s="55">
        <v>1518512000</v>
      </c>
      <c r="CH277" s="57">
        <v>1971846000</v>
      </c>
      <c r="CI277" s="49">
        <v>0</v>
      </c>
      <c r="CJ277" s="36">
        <v>266000</v>
      </c>
      <c r="CK277" s="37"/>
      <c r="CL277" s="37"/>
      <c r="CM277" s="38"/>
      <c r="CN277" s="54"/>
      <c r="CO277" s="54">
        <v>1671786000</v>
      </c>
      <c r="CP277" s="54">
        <v>-14595000</v>
      </c>
      <c r="CQ277" s="58">
        <v>1657457000</v>
      </c>
      <c r="CR277" s="37"/>
      <c r="CS277" s="56">
        <v>1657457000</v>
      </c>
      <c r="CT277" s="55">
        <v>3629303000</v>
      </c>
    </row>
    <row r="278" spans="1:98" x14ac:dyDescent="0.2">
      <c r="A278" s="52" t="s">
        <v>847</v>
      </c>
      <c r="B278" s="52" t="s">
        <v>848</v>
      </c>
      <c r="C278" s="52" t="str">
        <f>VLOOKUP(A278,'[1]S&amp;P 500 Wikipedia'!A:D,3,FALSE)</f>
        <v>Health Care</v>
      </c>
      <c r="D278" s="52">
        <v>333504</v>
      </c>
      <c r="E278" s="52" t="s">
        <v>16</v>
      </c>
      <c r="F278" s="52">
        <v>2019</v>
      </c>
      <c r="G278" s="52" t="s">
        <v>17</v>
      </c>
      <c r="H278" s="53">
        <v>43830</v>
      </c>
      <c r="I278" s="53">
        <v>43889</v>
      </c>
      <c r="J278" s="53">
        <v>43889</v>
      </c>
      <c r="K278" s="54">
        <v>516300000</v>
      </c>
      <c r="L278" s="54">
        <v>519300000</v>
      </c>
      <c r="M278" s="52" t="s">
        <v>849</v>
      </c>
      <c r="N278" s="36">
        <v>475600000</v>
      </c>
      <c r="O278" s="37">
        <v>475600000</v>
      </c>
      <c r="P278" s="38"/>
      <c r="Q278" s="36">
        <v>3058800000</v>
      </c>
      <c r="R278" s="37">
        <v>3058800000</v>
      </c>
      <c r="S278" s="38"/>
      <c r="U278" s="36">
        <v>2670900000</v>
      </c>
      <c r="V278" s="37"/>
      <c r="W278" s="37"/>
      <c r="X278" s="37"/>
      <c r="Y278" s="38"/>
      <c r="Z278" s="36">
        <v>552000000</v>
      </c>
      <c r="AA278" s="55">
        <v>552000000</v>
      </c>
      <c r="AH278" s="55">
        <v>6757300000</v>
      </c>
      <c r="AI278" s="36">
        <v>2149600000</v>
      </c>
      <c r="AJ278" s="37"/>
      <c r="AK278" s="38"/>
      <c r="AM278" s="37"/>
      <c r="AN278" s="37"/>
      <c r="AO278" s="38"/>
      <c r="AP278" s="49">
        <v>22348600000</v>
      </c>
      <c r="AQ278" s="54">
        <v>11649900000</v>
      </c>
      <c r="AR278" s="54">
        <v>9590600000</v>
      </c>
      <c r="AS278" s="54"/>
      <c r="AT278" s="54"/>
      <c r="AU278" s="54">
        <v>703100000</v>
      </c>
      <c r="AV278" s="54"/>
      <c r="AW278" s="54"/>
      <c r="AX278" s="54"/>
      <c r="AY278" s="54"/>
      <c r="AZ278" s="54">
        <v>405000000</v>
      </c>
      <c r="BA278" s="55">
        <v>24498200000</v>
      </c>
      <c r="BB278" s="55">
        <v>31255500000</v>
      </c>
      <c r="BC278" s="49">
        <v>1741100000</v>
      </c>
      <c r="BD278" s="54">
        <v>1528100000</v>
      </c>
      <c r="BE278" s="54"/>
      <c r="BF278" s="54"/>
      <c r="BG278" s="54">
        <v>213000000</v>
      </c>
      <c r="BH278" s="36">
        <v>1508100000</v>
      </c>
      <c r="BI278" s="37">
        <v>0</v>
      </c>
      <c r="BJ278" s="37"/>
      <c r="BK278" s="38">
        <v>1508100000</v>
      </c>
      <c r="BL278" s="49">
        <v>2319900000</v>
      </c>
      <c r="BM278" s="54"/>
      <c r="BN278" s="54"/>
      <c r="BO278" s="54"/>
      <c r="BP278" s="54"/>
      <c r="BQ278" s="54">
        <v>2319900000</v>
      </c>
      <c r="BR278" s="55">
        <v>5569100000</v>
      </c>
      <c r="BS278" s="36">
        <v>11214300000</v>
      </c>
      <c r="BT278" s="37"/>
      <c r="BU278" s="38"/>
      <c r="BV278" s="36">
        <v>2588300000</v>
      </c>
      <c r="BW278" s="37"/>
      <c r="BX278" s="37"/>
      <c r="BY278" s="37"/>
      <c r="BZ278" s="37"/>
      <c r="CA278" s="37"/>
      <c r="CB278" s="37"/>
      <c r="CC278" s="37">
        <v>1627500000</v>
      </c>
      <c r="CD278" s="37"/>
      <c r="CE278" s="37"/>
      <c r="CF278" s="38">
        <v>960800000</v>
      </c>
      <c r="CG278" s="55">
        <v>13802600000</v>
      </c>
      <c r="CH278" s="57">
        <v>19371700000</v>
      </c>
      <c r="CJ278" s="36">
        <v>8649600000</v>
      </c>
      <c r="CK278" s="37">
        <v>6100000</v>
      </c>
      <c r="CL278" s="37">
        <v>8643500000</v>
      </c>
      <c r="CM278" s="38"/>
      <c r="CN278" s="54">
        <v>-999700000</v>
      </c>
      <c r="CO278" s="54">
        <v>6031100000</v>
      </c>
      <c r="CP278" s="54">
        <v>-1797200000</v>
      </c>
      <c r="CQ278" s="58">
        <v>11883800000</v>
      </c>
      <c r="CR278" s="37"/>
      <c r="CS278" s="56">
        <v>11883800000</v>
      </c>
      <c r="CT278" s="55">
        <v>31255500000</v>
      </c>
    </row>
    <row r="279" spans="1:98" x14ac:dyDescent="0.2">
      <c r="A279" s="52" t="s">
        <v>883</v>
      </c>
      <c r="B279" s="52" t="s">
        <v>884</v>
      </c>
      <c r="C279" s="52" t="str">
        <f>VLOOKUP(A279,'[1]S&amp;P 500 Wikipedia'!A:D,3,FALSE)</f>
        <v>Energy</v>
      </c>
      <c r="D279" s="52">
        <v>249388</v>
      </c>
      <c r="E279" s="52" t="s">
        <v>16</v>
      </c>
      <c r="F279" s="52">
        <v>2019</v>
      </c>
      <c r="G279" s="52" t="s">
        <v>17</v>
      </c>
      <c r="H279" s="53">
        <v>43830</v>
      </c>
      <c r="I279" s="53">
        <v>43873</v>
      </c>
      <c r="J279" s="53">
        <v>43873</v>
      </c>
      <c r="K279" s="54">
        <v>478000000</v>
      </c>
      <c r="L279" s="54">
        <v>476000000</v>
      </c>
      <c r="M279" s="52" t="s">
        <v>885</v>
      </c>
      <c r="N279" s="36">
        <v>484000000</v>
      </c>
      <c r="O279" s="37">
        <v>484000000</v>
      </c>
      <c r="P279" s="38"/>
      <c r="Q279" s="36">
        <v>730000000</v>
      </c>
      <c r="R279" s="37">
        <v>730000000</v>
      </c>
      <c r="S279" s="38"/>
      <c r="V279" s="37"/>
      <c r="W279" s="37"/>
      <c r="X279" s="37"/>
      <c r="Y279" s="38"/>
      <c r="Z279" s="36">
        <v>148000000</v>
      </c>
      <c r="AG279" s="56">
        <v>148000000</v>
      </c>
      <c r="AH279" s="55">
        <v>1362000000</v>
      </c>
      <c r="AI279" s="36">
        <v>17451000000</v>
      </c>
      <c r="AJ279" s="37">
        <v>31487000000</v>
      </c>
      <c r="AK279" s="38">
        <v>-14036000000</v>
      </c>
      <c r="AM279" s="37"/>
      <c r="AN279" s="37"/>
      <c r="AO279" s="38"/>
      <c r="AP279" s="49">
        <v>1834000000</v>
      </c>
      <c r="AQ279" s="54"/>
      <c r="AR279" s="54"/>
      <c r="AS279" s="54"/>
      <c r="AT279" s="54"/>
      <c r="AU279" s="54"/>
      <c r="AV279" s="54"/>
      <c r="AW279" s="54"/>
      <c r="AX279" s="54"/>
      <c r="AY279" s="54"/>
      <c r="AZ279" s="54">
        <v>1834000000</v>
      </c>
      <c r="BA279" s="55">
        <v>19285000000</v>
      </c>
      <c r="BB279" s="55">
        <v>20647000000</v>
      </c>
      <c r="BC279" s="49">
        <v>1250000000</v>
      </c>
      <c r="BD279" s="54">
        <v>1250000000</v>
      </c>
      <c r="BE279" s="54"/>
      <c r="BF279" s="54"/>
      <c r="BG279" s="54"/>
      <c r="BI279" s="37"/>
      <c r="BJ279" s="37"/>
      <c r="BK279" s="38"/>
      <c r="BL279" s="49">
        <v>719000000</v>
      </c>
      <c r="BM279" s="54"/>
      <c r="BN279" s="54"/>
      <c r="BO279" s="54"/>
      <c r="BP279" s="54"/>
      <c r="BQ279" s="54">
        <v>719000000</v>
      </c>
      <c r="BR279" s="55">
        <v>1969000000</v>
      </c>
      <c r="BS279" s="36">
        <v>7477000000</v>
      </c>
      <c r="BT279" s="37"/>
      <c r="BU279" s="38"/>
      <c r="BV279" s="36">
        <v>2040000000</v>
      </c>
      <c r="BW279" s="37"/>
      <c r="BX279" s="37"/>
      <c r="BY279" s="37"/>
      <c r="BZ279" s="37"/>
      <c r="CA279" s="37"/>
      <c r="CB279" s="37"/>
      <c r="CC279" s="37">
        <v>662000000</v>
      </c>
      <c r="CD279" s="37"/>
      <c r="CE279" s="37"/>
      <c r="CF279" s="38">
        <v>1378000000</v>
      </c>
      <c r="CG279" s="55">
        <v>9517000000</v>
      </c>
      <c r="CH279" s="57">
        <v>11486000000</v>
      </c>
      <c r="CI279" s="49">
        <v>0</v>
      </c>
      <c r="CJ279" s="36">
        <v>8932000000</v>
      </c>
      <c r="CK279" s="37">
        <v>5000000</v>
      </c>
      <c r="CL279" s="37">
        <v>8927000000</v>
      </c>
      <c r="CM279" s="38"/>
      <c r="CN279" s="54">
        <v>-732000000</v>
      </c>
      <c r="CO279" s="54">
        <v>241000000</v>
      </c>
      <c r="CP279" s="54">
        <v>-31000000</v>
      </c>
      <c r="CQ279" s="58">
        <v>8410000000</v>
      </c>
      <c r="CR279" s="37">
        <v>751000000</v>
      </c>
      <c r="CS279" s="56">
        <v>9161000000</v>
      </c>
      <c r="CT279" s="55">
        <v>20647000000</v>
      </c>
    </row>
    <row r="280" spans="1:98" x14ac:dyDescent="0.2">
      <c r="A280" s="52" t="s">
        <v>892</v>
      </c>
      <c r="B280" s="52" t="s">
        <v>893</v>
      </c>
      <c r="C280" s="52" t="str">
        <f>VLOOKUP(A280,'[1]S&amp;P 500 Wikipedia'!A:D,3,FALSE)</f>
        <v>Consumer Discretionary</v>
      </c>
      <c r="D280" s="52">
        <v>744483</v>
      </c>
      <c r="E280" s="52" t="s">
        <v>16</v>
      </c>
      <c r="F280" s="52">
        <v>2019</v>
      </c>
      <c r="G280" s="52" t="s">
        <v>17</v>
      </c>
      <c r="H280" s="53">
        <v>43830</v>
      </c>
      <c r="I280" s="53">
        <v>43888</v>
      </c>
      <c r="J280" s="53">
        <v>43888</v>
      </c>
      <c r="K280" s="54">
        <v>212844278</v>
      </c>
      <c r="L280" s="54">
        <v>214716804</v>
      </c>
      <c r="M280" s="52" t="s">
        <v>894</v>
      </c>
      <c r="N280" s="36">
        <v>252876000</v>
      </c>
      <c r="O280" s="37">
        <v>252876000</v>
      </c>
      <c r="P280" s="38"/>
      <c r="Q280" s="36">
        <v>75109000</v>
      </c>
      <c r="R280" s="37">
        <v>75109000</v>
      </c>
      <c r="S280" s="38"/>
      <c r="U280" s="36">
        <v>95427000</v>
      </c>
      <c r="V280" s="37"/>
      <c r="W280" s="37"/>
      <c r="X280" s="37"/>
      <c r="Y280" s="38"/>
      <c r="Z280" s="36">
        <v>306733000</v>
      </c>
      <c r="AA280" s="55">
        <v>306733000</v>
      </c>
      <c r="AH280" s="55">
        <v>730145000</v>
      </c>
      <c r="AI280" s="36">
        <v>13135337000</v>
      </c>
      <c r="AJ280" s="37"/>
      <c r="AK280" s="38"/>
      <c r="AM280" s="37"/>
      <c r="AN280" s="37"/>
      <c r="AO280" s="38"/>
      <c r="AP280" s="49">
        <v>2819117000</v>
      </c>
      <c r="AQ280" s="54">
        <v>817525000</v>
      </c>
      <c r="AR280" s="54">
        <v>1388931000</v>
      </c>
      <c r="AS280" s="54"/>
      <c r="AT280" s="54"/>
      <c r="AU280" s="54"/>
      <c r="AV280" s="54"/>
      <c r="AW280" s="54"/>
      <c r="AX280" s="54"/>
      <c r="AY280" s="54"/>
      <c r="AZ280" s="54">
        <v>612661000</v>
      </c>
      <c r="BA280" s="55">
        <v>15954454000</v>
      </c>
      <c r="BB280" s="55">
        <v>16684599000</v>
      </c>
      <c r="BC280" s="49">
        <v>883052000</v>
      </c>
      <c r="BD280" s="54">
        <v>100777000</v>
      </c>
      <c r="BE280" s="54"/>
      <c r="BF280" s="54"/>
      <c r="BG280" s="54">
        <v>782275000</v>
      </c>
      <c r="BH280" s="36">
        <v>746358000</v>
      </c>
      <c r="BI280" s="37"/>
      <c r="BJ280" s="37"/>
      <c r="BK280" s="38"/>
      <c r="BL280" s="49">
        <v>1954980000</v>
      </c>
      <c r="BM280" s="54"/>
      <c r="BN280" s="54"/>
      <c r="BO280" s="54"/>
      <c r="BP280" s="54"/>
      <c r="BQ280" s="54">
        <v>1954980000</v>
      </c>
      <c r="BR280" s="55">
        <v>3584390000</v>
      </c>
      <c r="BS280" s="36">
        <v>6055335000</v>
      </c>
      <c r="BT280" s="37"/>
      <c r="BU280" s="38"/>
      <c r="BV280" s="36">
        <v>529295000</v>
      </c>
      <c r="BW280" s="37"/>
      <c r="BX280" s="37"/>
      <c r="BY280" s="37"/>
      <c r="BZ280" s="37"/>
      <c r="CA280" s="37"/>
      <c r="CB280" s="37"/>
      <c r="CC280" s="37"/>
      <c r="CD280" s="37"/>
      <c r="CE280" s="37"/>
      <c r="CF280" s="38">
        <v>529295000</v>
      </c>
      <c r="CG280" s="55">
        <v>6584630000</v>
      </c>
      <c r="CH280" s="57">
        <v>10169020000</v>
      </c>
      <c r="CJ280" s="36">
        <v>4235927000</v>
      </c>
      <c r="CK280" s="37"/>
      <c r="CL280" s="37"/>
      <c r="CM280" s="38"/>
      <c r="CN280" s="54">
        <v>-1253926000</v>
      </c>
      <c r="CO280" s="54">
        <v>3829068000</v>
      </c>
      <c r="CP280" s="54">
        <v>-295490000</v>
      </c>
      <c r="CQ280" s="58">
        <v>6515579000</v>
      </c>
      <c r="CR280" s="37"/>
      <c r="CS280" s="56">
        <v>6515579000</v>
      </c>
      <c r="CT280" s="55">
        <v>16684599000</v>
      </c>
    </row>
    <row r="281" spans="1:98" x14ac:dyDescent="0.2">
      <c r="A281" s="52" t="s">
        <v>850</v>
      </c>
      <c r="B281" s="52" t="s">
        <v>851</v>
      </c>
      <c r="C281" s="52" t="str">
        <f>VLOOKUP(A281,'[1]S&amp;P 500 Wikipedia'!A:D,3,FALSE)</f>
        <v>Financials</v>
      </c>
      <c r="D281" s="52">
        <v>378192</v>
      </c>
      <c r="E281" s="52" t="s">
        <v>16</v>
      </c>
      <c r="F281" s="52">
        <v>2019</v>
      </c>
      <c r="G281" s="52" t="s">
        <v>17</v>
      </c>
      <c r="H281" s="53">
        <v>43830</v>
      </c>
      <c r="I281" s="53">
        <v>43886</v>
      </c>
      <c r="J281" s="53">
        <v>43886</v>
      </c>
      <c r="K281" s="54">
        <v>164454538</v>
      </c>
      <c r="L281" s="54">
        <v>166782726</v>
      </c>
      <c r="M281" s="52" t="s">
        <v>852</v>
      </c>
      <c r="N281" s="36">
        <v>623000000</v>
      </c>
      <c r="O281" s="37">
        <v>332000000</v>
      </c>
      <c r="P281" s="38">
        <v>291000000</v>
      </c>
      <c r="Q281" s="36">
        <v>422000000</v>
      </c>
      <c r="R281" s="37">
        <v>422000000</v>
      </c>
      <c r="S281" s="38"/>
      <c r="V281" s="37"/>
      <c r="W281" s="37"/>
      <c r="X281" s="37"/>
      <c r="Y281" s="38"/>
      <c r="Z281" s="36">
        <v>3245000000</v>
      </c>
      <c r="AG281" s="56">
        <v>3245000000</v>
      </c>
      <c r="AH281" s="55">
        <v>4290000000</v>
      </c>
      <c r="AI281" s="36">
        <v>384000000</v>
      </c>
      <c r="AJ281" s="37"/>
      <c r="AK281" s="38"/>
      <c r="AM281" s="37"/>
      <c r="AN281" s="37"/>
      <c r="AO281" s="38"/>
      <c r="AP281" s="49">
        <v>9250000000</v>
      </c>
      <c r="AQ281" s="54">
        <v>2249000000</v>
      </c>
      <c r="AR281" s="54">
        <v>6366000000</v>
      </c>
      <c r="AS281" s="54"/>
      <c r="AT281" s="54"/>
      <c r="AU281" s="54"/>
      <c r="AV281" s="54"/>
      <c r="AW281" s="54"/>
      <c r="AX281" s="54"/>
      <c r="AY281" s="54"/>
      <c r="AZ281" s="54">
        <v>635000000</v>
      </c>
      <c r="BA281" s="55">
        <v>9634000000</v>
      </c>
      <c r="BB281" s="55">
        <v>13924000000</v>
      </c>
      <c r="BC281" s="49">
        <v>336000000</v>
      </c>
      <c r="BD281" s="54">
        <v>148000000</v>
      </c>
      <c r="BE281" s="54"/>
      <c r="BF281" s="54"/>
      <c r="BG281" s="54">
        <v>188000000</v>
      </c>
      <c r="BH281" s="36">
        <v>391000000</v>
      </c>
      <c r="BI281" s="37"/>
      <c r="BJ281" s="37"/>
      <c r="BK281" s="38"/>
      <c r="BL281" s="49">
        <v>3500000000</v>
      </c>
      <c r="BM281" s="54">
        <v>211000000</v>
      </c>
      <c r="BN281" s="54"/>
      <c r="BO281" s="54"/>
      <c r="BP281" s="54"/>
      <c r="BQ281" s="54">
        <v>3289000000</v>
      </c>
      <c r="BR281" s="55">
        <v>4227000000</v>
      </c>
      <c r="BS281" s="36">
        <v>2996000000</v>
      </c>
      <c r="BT281" s="37"/>
      <c r="BU281" s="38"/>
      <c r="BV281" s="36">
        <v>1062000000</v>
      </c>
      <c r="BW281" s="37"/>
      <c r="BX281" s="37"/>
      <c r="BY281" s="37"/>
      <c r="BZ281" s="37"/>
      <c r="CA281" s="37"/>
      <c r="CB281" s="37"/>
      <c r="CC281" s="37">
        <v>552000000</v>
      </c>
      <c r="CD281" s="37"/>
      <c r="CE281" s="37"/>
      <c r="CF281" s="38">
        <v>510000000</v>
      </c>
      <c r="CG281" s="55">
        <v>4058000000</v>
      </c>
      <c r="CH281" s="57">
        <v>8285000000</v>
      </c>
      <c r="CJ281" s="36">
        <v>2634000000</v>
      </c>
      <c r="CK281" s="37"/>
      <c r="CL281" s="37"/>
      <c r="CM281" s="38"/>
      <c r="CN281" s="54">
        <v>-336000000</v>
      </c>
      <c r="CO281" s="54">
        <v>5027000000</v>
      </c>
      <c r="CP281" s="54">
        <v>-1686000000</v>
      </c>
      <c r="CQ281" s="58">
        <v>5639000000</v>
      </c>
      <c r="CR281" s="37"/>
      <c r="CS281" s="56">
        <v>5639000000</v>
      </c>
      <c r="CT281" s="55">
        <v>13924000000</v>
      </c>
    </row>
    <row r="282" spans="1:98" x14ac:dyDescent="0.2">
      <c r="A282" s="52" t="s">
        <v>871</v>
      </c>
      <c r="B282" s="52" t="s">
        <v>872</v>
      </c>
      <c r="C282" s="52" t="str">
        <f>VLOOKUP(A282,'[1]S&amp;P 500 Wikipedia'!A:D,3,FALSE)</f>
        <v>Utilities</v>
      </c>
      <c r="D282" s="52">
        <v>188922</v>
      </c>
      <c r="E282" s="52" t="s">
        <v>16</v>
      </c>
      <c r="F282" s="52">
        <v>2019</v>
      </c>
      <c r="G282" s="52" t="s">
        <v>17</v>
      </c>
      <c r="H282" s="53">
        <v>43830</v>
      </c>
      <c r="I282" s="53">
        <v>43875</v>
      </c>
      <c r="J282" s="53">
        <v>43875</v>
      </c>
      <c r="K282" s="54">
        <v>488900000</v>
      </c>
      <c r="L282" s="54">
        <v>491400000</v>
      </c>
      <c r="M282" s="52" t="s">
        <v>873</v>
      </c>
      <c r="N282" s="36">
        <v>600000000</v>
      </c>
      <c r="O282" s="37">
        <v>600000000</v>
      </c>
      <c r="P282" s="38"/>
      <c r="Q282" s="36">
        <v>2282000000</v>
      </c>
      <c r="R282" s="37">
        <v>2282000000</v>
      </c>
      <c r="S282" s="38"/>
      <c r="U282" s="36">
        <v>1328000000</v>
      </c>
      <c r="V282" s="37"/>
      <c r="W282" s="37"/>
      <c r="X282" s="37"/>
      <c r="Y282" s="38"/>
      <c r="Z282" s="36">
        <v>3198000000</v>
      </c>
      <c r="AG282" s="56">
        <v>3198000000</v>
      </c>
      <c r="AH282" s="55">
        <v>7408000000</v>
      </c>
      <c r="AI282" s="36">
        <v>82010000000</v>
      </c>
      <c r="AJ282" s="37">
        <v>107178000000</v>
      </c>
      <c r="AK282" s="38">
        <v>-25168000000</v>
      </c>
      <c r="AL282" s="36">
        <v>7453000000</v>
      </c>
      <c r="AM282" s="37"/>
      <c r="AN282" s="37"/>
      <c r="AO282" s="38"/>
      <c r="AP282" s="49">
        <v>20820000000</v>
      </c>
      <c r="AQ282" s="54"/>
      <c r="AR282" s="54">
        <v>4204000000</v>
      </c>
      <c r="AS282" s="54"/>
      <c r="AT282" s="54"/>
      <c r="AU282" s="54"/>
      <c r="AV282" s="54">
        <v>1624000000</v>
      </c>
      <c r="AW282" s="54">
        <v>1437000000</v>
      </c>
      <c r="AX282" s="54"/>
      <c r="AY282" s="54"/>
      <c r="AZ282" s="54">
        <v>13555000000</v>
      </c>
      <c r="BA282" s="55">
        <v>110283000000</v>
      </c>
      <c r="BB282" s="55">
        <v>117691000000</v>
      </c>
      <c r="BC282" s="49">
        <v>5341000000</v>
      </c>
      <c r="BD282" s="54">
        <v>3631000000</v>
      </c>
      <c r="BE282" s="54"/>
      <c r="BF282" s="54">
        <v>558000000</v>
      </c>
      <c r="BG282" s="54">
        <v>1152000000</v>
      </c>
      <c r="BH282" s="36">
        <v>4640000000</v>
      </c>
      <c r="BI282" s="37">
        <v>2516000000</v>
      </c>
      <c r="BJ282" s="37"/>
      <c r="BK282" s="38">
        <v>2124000000</v>
      </c>
      <c r="BL282" s="49">
        <v>1243000000</v>
      </c>
      <c r="BM282" s="54"/>
      <c r="BN282" s="54">
        <v>344000000</v>
      </c>
      <c r="BO282" s="54"/>
      <c r="BP282" s="54"/>
      <c r="BQ282" s="54">
        <v>899000000</v>
      </c>
      <c r="BR282" s="55">
        <v>11224000000</v>
      </c>
      <c r="BS282" s="36">
        <v>37543000000</v>
      </c>
      <c r="BT282" s="37"/>
      <c r="BU282" s="38"/>
      <c r="BV282" s="36">
        <v>27077000000</v>
      </c>
      <c r="BW282" s="37"/>
      <c r="BX282" s="37"/>
      <c r="BY282" s="37"/>
      <c r="BZ282" s="37"/>
      <c r="CA282" s="37"/>
      <c r="CB282" s="37"/>
      <c r="CC282" s="37">
        <v>8361000000</v>
      </c>
      <c r="CD282" s="37">
        <v>863000000</v>
      </c>
      <c r="CE282" s="37"/>
      <c r="CF282" s="38">
        <v>17853000000</v>
      </c>
      <c r="CG282" s="55">
        <v>64620000000</v>
      </c>
      <c r="CH282" s="57">
        <v>75844000000</v>
      </c>
      <c r="CJ282" s="36">
        <v>11975000000</v>
      </c>
      <c r="CK282" s="37">
        <v>5000000</v>
      </c>
      <c r="CL282" s="37">
        <v>11970000000</v>
      </c>
      <c r="CM282" s="38"/>
      <c r="CN282" s="54"/>
      <c r="CO282" s="54">
        <v>25199000000</v>
      </c>
      <c r="CP282" s="54">
        <v>-169000000</v>
      </c>
      <c r="CQ282" s="58">
        <v>37005000000</v>
      </c>
      <c r="CR282" s="37">
        <v>4842000000</v>
      </c>
      <c r="CS282" s="56">
        <v>41847000000</v>
      </c>
      <c r="CT282" s="55">
        <v>117691000000</v>
      </c>
    </row>
    <row r="283" spans="1:98" x14ac:dyDescent="0.2">
      <c r="A283" s="52" t="s">
        <v>865</v>
      </c>
      <c r="B283" s="52" t="s">
        <v>866</v>
      </c>
      <c r="C283" s="52" t="str">
        <f>VLOOKUP(A283,'[1]S&amp;P 500 Wikipedia'!A:D,3,FALSE)</f>
        <v>Materials</v>
      </c>
      <c r="D283" s="52">
        <v>103736</v>
      </c>
      <c r="E283" s="52" t="s">
        <v>16</v>
      </c>
      <c r="F283" s="52">
        <v>2019</v>
      </c>
      <c r="G283" s="52" t="s">
        <v>17</v>
      </c>
      <c r="H283" s="53">
        <v>43830</v>
      </c>
      <c r="I283" s="53">
        <v>43881</v>
      </c>
      <c r="J283" s="53">
        <v>43881</v>
      </c>
      <c r="K283" s="54">
        <v>820000000</v>
      </c>
      <c r="L283" s="54">
        <v>824000000</v>
      </c>
      <c r="M283" s="52" t="s">
        <v>867</v>
      </c>
      <c r="N283" s="36">
        <v>2480000000</v>
      </c>
      <c r="O283" s="37">
        <v>2243000000</v>
      </c>
      <c r="P283" s="38">
        <v>237000000</v>
      </c>
      <c r="Q283" s="36">
        <v>373000000</v>
      </c>
      <c r="R283" s="37">
        <v>373000000</v>
      </c>
      <c r="S283" s="38"/>
      <c r="U283" s="36">
        <v>1826000000</v>
      </c>
      <c r="V283" s="37"/>
      <c r="W283" s="37"/>
      <c r="X283" s="37"/>
      <c r="Y283" s="38"/>
      <c r="Z283" s="36">
        <v>570000000</v>
      </c>
      <c r="AG283" s="56">
        <v>570000000</v>
      </c>
      <c r="AH283" s="55">
        <v>5249000000</v>
      </c>
      <c r="AI283" s="36">
        <v>25276000000</v>
      </c>
      <c r="AJ283" s="37"/>
      <c r="AK283" s="38"/>
      <c r="AL283" s="36">
        <v>3199000000</v>
      </c>
      <c r="AM283" s="37"/>
      <c r="AN283" s="37"/>
      <c r="AO283" s="38"/>
      <c r="AP283" s="49">
        <v>6250000000</v>
      </c>
      <c r="AQ283" s="54"/>
      <c r="AR283" s="54">
        <v>2674000000</v>
      </c>
      <c r="AS283" s="54"/>
      <c r="AT283" s="54"/>
      <c r="AU283" s="54">
        <v>549000000</v>
      </c>
      <c r="AV283" s="54"/>
      <c r="AW283" s="54"/>
      <c r="AX283" s="54"/>
      <c r="AY283" s="54"/>
      <c r="AZ283" s="54">
        <v>3027000000</v>
      </c>
      <c r="BA283" s="55">
        <v>34725000000</v>
      </c>
      <c r="BB283" s="55">
        <v>39974000000</v>
      </c>
      <c r="BC283" s="49">
        <v>1062000000</v>
      </c>
      <c r="BD283" s="54">
        <v>539000000</v>
      </c>
      <c r="BE283" s="54"/>
      <c r="BF283" s="54"/>
      <c r="BG283" s="54">
        <v>523000000</v>
      </c>
      <c r="BH283" s="36">
        <v>100000000</v>
      </c>
      <c r="BI283" s="37"/>
      <c r="BJ283" s="37"/>
      <c r="BK283" s="38"/>
      <c r="BL283" s="49">
        <v>1223000000</v>
      </c>
      <c r="BM283" s="54"/>
      <c r="BN283" s="54"/>
      <c r="BO283" s="54"/>
      <c r="BP283" s="54"/>
      <c r="BQ283" s="54">
        <v>1223000000</v>
      </c>
      <c r="BR283" s="55">
        <v>2385000000</v>
      </c>
      <c r="BS283" s="36">
        <v>7792000000</v>
      </c>
      <c r="BT283" s="37"/>
      <c r="BU283" s="38"/>
      <c r="BV283" s="36">
        <v>7380000000</v>
      </c>
      <c r="BW283" s="37"/>
      <c r="BX283" s="37">
        <v>448000000</v>
      </c>
      <c r="BY283" s="37"/>
      <c r="BZ283" s="37"/>
      <c r="CA283" s="37"/>
      <c r="CB283" s="37"/>
      <c r="CC283" s="37">
        <v>2407000000</v>
      </c>
      <c r="CD283" s="37"/>
      <c r="CE283" s="37"/>
      <c r="CF283" s="38">
        <v>4525000000</v>
      </c>
      <c r="CG283" s="55">
        <v>15172000000</v>
      </c>
      <c r="CH283" s="57">
        <v>17557000000</v>
      </c>
      <c r="CJ283" s="36">
        <v>19514000000</v>
      </c>
      <c r="CK283" s="37"/>
      <c r="CL283" s="37"/>
      <c r="CM283" s="38"/>
      <c r="CN283" s="54">
        <v>-120000000</v>
      </c>
      <c r="CO283" s="54">
        <v>2291000000</v>
      </c>
      <c r="CP283" s="54">
        <v>-265000000</v>
      </c>
      <c r="CQ283" s="58">
        <v>21420000000</v>
      </c>
      <c r="CR283" s="37">
        <v>997000000</v>
      </c>
      <c r="CS283" s="56">
        <v>22417000000</v>
      </c>
      <c r="CT283" s="55">
        <v>39974000000</v>
      </c>
    </row>
    <row r="284" spans="1:98" x14ac:dyDescent="0.2">
      <c r="A284" s="52" t="s">
        <v>859</v>
      </c>
      <c r="B284" s="52" t="s">
        <v>860</v>
      </c>
      <c r="C284" s="52" t="str">
        <f>VLOOKUP(A284,'[1]S&amp;P 500 Wikipedia'!A:D,3,FALSE)</f>
        <v>Communication Services</v>
      </c>
      <c r="D284" s="52">
        <v>83548</v>
      </c>
      <c r="E284" s="52" t="s">
        <v>16</v>
      </c>
      <c r="F284" s="52">
        <v>2019</v>
      </c>
      <c r="G284" s="52" t="s">
        <v>17</v>
      </c>
      <c r="H284" s="53">
        <v>43830</v>
      </c>
      <c r="I284" s="53">
        <v>43859</v>
      </c>
      <c r="J284" s="53">
        <v>43859</v>
      </c>
      <c r="K284" s="54">
        <v>438572000</v>
      </c>
      <c r="L284" s="54">
        <v>451391000</v>
      </c>
      <c r="M284" s="59" t="s">
        <v>861</v>
      </c>
      <c r="N284" s="36">
        <v>5018437000</v>
      </c>
      <c r="O284" s="37">
        <v>5018437000</v>
      </c>
      <c r="P284" s="38"/>
      <c r="R284" s="37"/>
      <c r="S284" s="38"/>
      <c r="V284" s="37"/>
      <c r="W284" s="37"/>
      <c r="X284" s="37"/>
      <c r="Y284" s="38"/>
      <c r="Z284" s="36">
        <v>1160067000</v>
      </c>
      <c r="AG284" s="56">
        <v>1160067000</v>
      </c>
      <c r="AH284" s="55">
        <v>6178504000</v>
      </c>
      <c r="AI284" s="36">
        <v>565221000</v>
      </c>
      <c r="AJ284" s="37"/>
      <c r="AK284" s="38"/>
      <c r="AM284" s="37"/>
      <c r="AN284" s="37"/>
      <c r="AO284" s="38"/>
      <c r="AP284" s="49">
        <v>27231987000</v>
      </c>
      <c r="AQ284" s="54"/>
      <c r="AR284" s="54"/>
      <c r="AS284" s="54"/>
      <c r="AT284" s="54"/>
      <c r="AU284" s="54"/>
      <c r="AV284" s="54"/>
      <c r="AW284" s="54"/>
      <c r="AX284" s="54"/>
      <c r="AY284" s="54"/>
      <c r="AZ284" s="54">
        <v>27231987000</v>
      </c>
      <c r="BA284" s="55">
        <v>27797208000</v>
      </c>
      <c r="BB284" s="55">
        <v>33975712000</v>
      </c>
      <c r="BC284" s="49">
        <v>1517390000</v>
      </c>
      <c r="BD284" s="54">
        <v>674347000</v>
      </c>
      <c r="BE284" s="54"/>
      <c r="BF284" s="54"/>
      <c r="BG284" s="54">
        <v>843043000</v>
      </c>
      <c r="BI284" s="37"/>
      <c r="BJ284" s="37"/>
      <c r="BK284" s="38"/>
      <c r="BL284" s="49">
        <v>5338306000</v>
      </c>
      <c r="BM284" s="54">
        <v>924745000</v>
      </c>
      <c r="BN284" s="54"/>
      <c r="BO284" s="54"/>
      <c r="BP284" s="54"/>
      <c r="BQ284" s="54">
        <v>4413561000</v>
      </c>
      <c r="BR284" s="55">
        <v>6855696000</v>
      </c>
      <c r="BS284" s="36">
        <v>14759260000</v>
      </c>
      <c r="BT284" s="37"/>
      <c r="BU284" s="38"/>
      <c r="BV284" s="36">
        <v>4778599000</v>
      </c>
      <c r="BW284" s="37"/>
      <c r="BX284" s="37"/>
      <c r="BY284" s="37"/>
      <c r="BZ284" s="37"/>
      <c r="CA284" s="37"/>
      <c r="CB284" s="37"/>
      <c r="CC284" s="37"/>
      <c r="CD284" s="37"/>
      <c r="CE284" s="37"/>
      <c r="CF284" s="38">
        <v>4778599000</v>
      </c>
      <c r="CG284" s="55">
        <v>19537859000</v>
      </c>
      <c r="CH284" s="57">
        <v>26393555000</v>
      </c>
      <c r="CI284" s="49">
        <v>0</v>
      </c>
      <c r="CJ284" s="36">
        <v>2793929000</v>
      </c>
      <c r="CK284" s="37">
        <v>2793929000</v>
      </c>
      <c r="CL284" s="37"/>
      <c r="CM284" s="38"/>
      <c r="CN284" s="54"/>
      <c r="CO284" s="54">
        <v>4811749000</v>
      </c>
      <c r="CP284" s="54">
        <v>-23521000</v>
      </c>
      <c r="CQ284" s="58">
        <v>7582157000</v>
      </c>
      <c r="CR284" s="37"/>
      <c r="CS284" s="56">
        <v>7582157000</v>
      </c>
      <c r="CT284" s="55">
        <v>33975712000</v>
      </c>
    </row>
    <row r="285" spans="1:98" x14ac:dyDescent="0.2">
      <c r="A285" s="52" t="s">
        <v>880</v>
      </c>
      <c r="B285" s="52" t="s">
        <v>881</v>
      </c>
      <c r="C285" s="52" t="str">
        <f>VLOOKUP(A285,'[1]S&amp;P 500 Wikipedia'!A:D,3,FALSE)</f>
        <v>Utilities</v>
      </c>
      <c r="D285" s="52">
        <v>119873</v>
      </c>
      <c r="E285" s="52" t="s">
        <v>16</v>
      </c>
      <c r="F285" s="52">
        <v>2019</v>
      </c>
      <c r="G285" s="52" t="s">
        <v>17</v>
      </c>
      <c r="H285" s="53">
        <v>43830</v>
      </c>
      <c r="I285" s="53">
        <v>43889</v>
      </c>
      <c r="J285" s="53">
        <v>43889</v>
      </c>
      <c r="K285" s="54">
        <v>377000000</v>
      </c>
      <c r="L285" s="54">
        <v>380000000</v>
      </c>
      <c r="M285" s="52" t="s">
        <v>882</v>
      </c>
      <c r="N285" s="36">
        <v>139300000</v>
      </c>
      <c r="O285" s="37">
        <v>139300000</v>
      </c>
      <c r="P285" s="38"/>
      <c r="Q285" s="36">
        <v>856900000</v>
      </c>
      <c r="R285" s="37">
        <v>856900000</v>
      </c>
      <c r="S285" s="38"/>
      <c r="U285" s="36">
        <v>424700000</v>
      </c>
      <c r="V285" s="37"/>
      <c r="W285" s="37"/>
      <c r="X285" s="37"/>
      <c r="Y285" s="38"/>
      <c r="Z285" s="36">
        <v>433000000</v>
      </c>
      <c r="AA285" s="55">
        <v>149700000</v>
      </c>
      <c r="AG285" s="56">
        <v>283300000</v>
      </c>
      <c r="AH285" s="55">
        <v>1853900000</v>
      </c>
      <c r="AI285" s="36">
        <v>16912200000</v>
      </c>
      <c r="AJ285" s="37">
        <v>24521500000</v>
      </c>
      <c r="AK285" s="38">
        <v>-7609300000</v>
      </c>
      <c r="AL285" s="36">
        <v>228900000</v>
      </c>
      <c r="AM285" s="37">
        <v>228900000</v>
      </c>
      <c r="AN285" s="37"/>
      <c r="AO285" s="38"/>
      <c r="AP285" s="49">
        <v>3664800000</v>
      </c>
      <c r="AQ285" s="54">
        <v>0</v>
      </c>
      <c r="AR285" s="54">
        <v>1485900000</v>
      </c>
      <c r="AS285" s="54"/>
      <c r="AT285" s="54"/>
      <c r="AU285" s="54"/>
      <c r="AV285" s="54"/>
      <c r="AW285" s="54"/>
      <c r="AX285" s="54"/>
      <c r="AY285" s="54">
        <v>1300000</v>
      </c>
      <c r="AZ285" s="54">
        <v>2177600000</v>
      </c>
      <c r="BA285" s="55">
        <v>20805900000</v>
      </c>
      <c r="BB285" s="55">
        <v>22659800000</v>
      </c>
      <c r="BC285" s="49">
        <v>1522500000</v>
      </c>
      <c r="BD285" s="54">
        <v>666000000</v>
      </c>
      <c r="BE285" s="54">
        <v>231600000</v>
      </c>
      <c r="BF285" s="54">
        <v>99400000</v>
      </c>
      <c r="BG285" s="54">
        <v>525500000</v>
      </c>
      <c r="BH285" s="36">
        <v>1786600000</v>
      </c>
      <c r="BI285" s="37"/>
      <c r="BJ285" s="37"/>
      <c r="BK285" s="38"/>
      <c r="BL285" s="49">
        <v>436700000</v>
      </c>
      <c r="BM285" s="54"/>
      <c r="BN285" s="54"/>
      <c r="BO285" s="54"/>
      <c r="BP285" s="54"/>
      <c r="BQ285" s="54">
        <v>436700000</v>
      </c>
      <c r="BR285" s="55">
        <v>3745800000</v>
      </c>
      <c r="BS285" s="36">
        <v>7856200000</v>
      </c>
      <c r="BT285" s="37"/>
      <c r="BU285" s="38"/>
      <c r="BV285" s="36">
        <v>5071100000</v>
      </c>
      <c r="BW285" s="37"/>
      <c r="BX285" s="37">
        <v>373200000</v>
      </c>
      <c r="BY285" s="37"/>
      <c r="BZ285" s="37"/>
      <c r="CA285" s="37"/>
      <c r="CB285" s="37"/>
      <c r="CC285" s="37">
        <v>1495000000</v>
      </c>
      <c r="CD285" s="37">
        <v>134000000</v>
      </c>
      <c r="CE285" s="37"/>
      <c r="CF285" s="38">
        <v>3068900000</v>
      </c>
      <c r="CG285" s="55">
        <v>12927300000</v>
      </c>
      <c r="CH285" s="57">
        <v>16673100000</v>
      </c>
      <c r="CI285" s="49">
        <v>880000000</v>
      </c>
      <c r="CJ285" s="36">
        <v>6670000000</v>
      </c>
      <c r="CK285" s="37">
        <v>3800000</v>
      </c>
      <c r="CL285" s="37">
        <v>6666200000</v>
      </c>
      <c r="CM285" s="38"/>
      <c r="CN285" s="54">
        <v>-99900000</v>
      </c>
      <c r="CO285" s="54">
        <v>-1370800000</v>
      </c>
      <c r="CP285" s="54">
        <v>-92600000</v>
      </c>
      <c r="CQ285" s="58">
        <v>5986700000</v>
      </c>
      <c r="CR285" s="37"/>
      <c r="CS285" s="56">
        <v>5986700000</v>
      </c>
      <c r="CT285" s="55">
        <v>22659800000</v>
      </c>
    </row>
    <row r="286" spans="1:98" x14ac:dyDescent="0.2">
      <c r="A286" s="52" t="s">
        <v>877</v>
      </c>
      <c r="B286" s="52" t="s">
        <v>878</v>
      </c>
      <c r="C286" s="52" t="str">
        <f>VLOOKUP(A286,'[1]S&amp;P 500 Wikipedia'!A:D,3,FALSE)</f>
        <v>Consumer Discretionary</v>
      </c>
      <c r="D286" s="52">
        <v>101814</v>
      </c>
      <c r="E286" s="52" t="s">
        <v>16</v>
      </c>
      <c r="F286" s="52">
        <v>2020</v>
      </c>
      <c r="G286" s="52" t="s">
        <v>17</v>
      </c>
      <c r="H286" s="53">
        <v>43982</v>
      </c>
      <c r="I286" s="53">
        <v>44036</v>
      </c>
      <c r="J286" s="53">
        <v>44036</v>
      </c>
      <c r="K286" s="54">
        <v>1555900000</v>
      </c>
      <c r="L286" s="54">
        <v>1582900000</v>
      </c>
      <c r="M286" s="52" t="s">
        <v>879</v>
      </c>
      <c r="N286" s="36">
        <v>8787000000</v>
      </c>
      <c r="O286" s="37">
        <v>8348000000</v>
      </c>
      <c r="P286" s="38">
        <v>439000000</v>
      </c>
      <c r="Q286" s="36">
        <v>2749000000</v>
      </c>
      <c r="R286" s="37">
        <v>2749000000</v>
      </c>
      <c r="S286" s="38"/>
      <c r="U286" s="36">
        <v>7367000000</v>
      </c>
      <c r="V286" s="37"/>
      <c r="W286" s="37"/>
      <c r="X286" s="37"/>
      <c r="Y286" s="38"/>
      <c r="Z286" s="36">
        <v>1653000000</v>
      </c>
      <c r="AA286" s="55">
        <v>1653000000</v>
      </c>
      <c r="AH286" s="55">
        <v>20556000000</v>
      </c>
      <c r="AI286" s="36">
        <v>4866000000</v>
      </c>
      <c r="AJ286" s="37"/>
      <c r="AK286" s="38"/>
      <c r="AM286" s="37"/>
      <c r="AN286" s="37"/>
      <c r="AO286" s="38"/>
      <c r="AP286" s="49">
        <v>5920000000</v>
      </c>
      <c r="AQ286" s="54">
        <v>274000000</v>
      </c>
      <c r="AR286" s="54">
        <v>223000000</v>
      </c>
      <c r="AS286" s="54"/>
      <c r="AT286" s="54"/>
      <c r="AU286" s="54">
        <v>2326000000</v>
      </c>
      <c r="AV286" s="54"/>
      <c r="AW286" s="54"/>
      <c r="AX286" s="54"/>
      <c r="AY286" s="54"/>
      <c r="AZ286" s="54">
        <v>3097000000</v>
      </c>
      <c r="BA286" s="55">
        <v>10786000000</v>
      </c>
      <c r="BB286" s="55">
        <v>31342000000</v>
      </c>
      <c r="BC286" s="49">
        <v>7588000000</v>
      </c>
      <c r="BD286" s="54">
        <v>2248000000</v>
      </c>
      <c r="BE286" s="54">
        <v>156000000</v>
      </c>
      <c r="BF286" s="54"/>
      <c r="BG286" s="54">
        <v>5184000000</v>
      </c>
      <c r="BH286" s="36">
        <v>251000000</v>
      </c>
      <c r="BI286" s="37">
        <v>248000000</v>
      </c>
      <c r="BJ286" s="37"/>
      <c r="BK286" s="38">
        <v>3000000</v>
      </c>
      <c r="BL286" s="49">
        <v>445000000</v>
      </c>
      <c r="BM286" s="54"/>
      <c r="BN286" s="54"/>
      <c r="BO286" s="54"/>
      <c r="BP286" s="54"/>
      <c r="BQ286" s="54">
        <v>445000000</v>
      </c>
      <c r="BR286" s="55">
        <v>8284000000</v>
      </c>
      <c r="BS286" s="36">
        <v>9406000000</v>
      </c>
      <c r="BT286" s="37"/>
      <c r="BU286" s="38"/>
      <c r="BV286" s="36">
        <v>5597000000</v>
      </c>
      <c r="BW286" s="37"/>
      <c r="BX286" s="37"/>
      <c r="BY286" s="37"/>
      <c r="BZ286" s="37"/>
      <c r="CA286" s="37"/>
      <c r="CB286" s="37"/>
      <c r="CC286" s="37">
        <v>2684000000</v>
      </c>
      <c r="CD286" s="37"/>
      <c r="CE286" s="37"/>
      <c r="CF286" s="38">
        <v>2913000000</v>
      </c>
      <c r="CG286" s="55">
        <v>15003000000</v>
      </c>
      <c r="CH286" s="57">
        <v>23287000000</v>
      </c>
      <c r="CI286" s="49">
        <v>0</v>
      </c>
      <c r="CJ286" s="36">
        <v>8299000000</v>
      </c>
      <c r="CK286" s="37"/>
      <c r="CL286" s="37"/>
      <c r="CM286" s="38"/>
      <c r="CN286" s="54"/>
      <c r="CO286" s="54">
        <v>-191000000</v>
      </c>
      <c r="CP286" s="54">
        <v>-56000000</v>
      </c>
      <c r="CQ286" s="58">
        <v>8052000000</v>
      </c>
      <c r="CR286" s="37"/>
      <c r="CS286" s="56">
        <v>8052000000</v>
      </c>
      <c r="CT286" s="55">
        <v>31339000000</v>
      </c>
    </row>
    <row r="287" spans="1:98" x14ac:dyDescent="0.2">
      <c r="A287" s="52" t="s">
        <v>874</v>
      </c>
      <c r="B287" s="52" t="s">
        <v>875</v>
      </c>
      <c r="C287" s="52" t="str">
        <f>VLOOKUP(A287,'[1]S&amp;P 500 Wikipedia'!A:D,3,FALSE)</f>
        <v>Industrials</v>
      </c>
      <c r="D287" s="52">
        <v>333689</v>
      </c>
      <c r="E287" s="52" t="s">
        <v>16</v>
      </c>
      <c r="F287" s="52">
        <v>2019</v>
      </c>
      <c r="G287" s="52" t="s">
        <v>17</v>
      </c>
      <c r="H287" s="53">
        <v>43830</v>
      </c>
      <c r="I287" s="53">
        <v>43888</v>
      </c>
      <c r="J287" s="53">
        <v>43888</v>
      </c>
      <c r="K287" s="54">
        <v>356073091</v>
      </c>
      <c r="L287" s="54">
        <v>354163383</v>
      </c>
      <c r="M287" s="52" t="s">
        <v>876</v>
      </c>
      <c r="N287" s="36">
        <v>454000000</v>
      </c>
      <c r="O287" s="37">
        <v>454000000</v>
      </c>
      <c r="P287" s="38"/>
      <c r="Q287" s="36">
        <v>1103000000</v>
      </c>
      <c r="R287" s="37">
        <v>1103000000</v>
      </c>
      <c r="S287" s="38"/>
      <c r="V287" s="37"/>
      <c r="W287" s="37"/>
      <c r="X287" s="37"/>
      <c r="Y287" s="38"/>
      <c r="Z287" s="36">
        <v>420000000</v>
      </c>
      <c r="AA287" s="55">
        <v>420000000</v>
      </c>
      <c r="AH287" s="55">
        <v>1977000000</v>
      </c>
      <c r="AI287" s="36">
        <v>466000000</v>
      </c>
      <c r="AJ287" s="37"/>
      <c r="AK287" s="38"/>
      <c r="AM287" s="37"/>
      <c r="AN287" s="37"/>
      <c r="AO287" s="38"/>
      <c r="AP287" s="49">
        <v>11876000000</v>
      </c>
      <c r="AQ287" s="54"/>
      <c r="AR287" s="54">
        <v>5993000000</v>
      </c>
      <c r="AS287" s="54">
        <v>4881000000</v>
      </c>
      <c r="AT287" s="54"/>
      <c r="AU287" s="54">
        <v>276000000</v>
      </c>
      <c r="AV287" s="54"/>
      <c r="AW287" s="54">
        <v>393000000</v>
      </c>
      <c r="AX287" s="54"/>
      <c r="AY287" s="54"/>
      <c r="AZ287" s="54">
        <v>333000000</v>
      </c>
      <c r="BA287" s="55">
        <v>12342000000</v>
      </c>
      <c r="BB287" s="55">
        <v>14319000000</v>
      </c>
      <c r="BC287" s="49">
        <v>1242000000</v>
      </c>
      <c r="BD287" s="54">
        <v>1182000000</v>
      </c>
      <c r="BE287" s="54">
        <v>60000000</v>
      </c>
      <c r="BF287" s="54"/>
      <c r="BG287" s="54"/>
      <c r="BH287" s="36">
        <v>914000000</v>
      </c>
      <c r="BI287" s="37"/>
      <c r="BJ287" s="37"/>
      <c r="BK287" s="38">
        <v>914000000</v>
      </c>
      <c r="BL287" s="49">
        <v>345000000</v>
      </c>
      <c r="BM287" s="54">
        <v>345000000</v>
      </c>
      <c r="BN287" s="54"/>
      <c r="BO287" s="54"/>
      <c r="BP287" s="54"/>
      <c r="BQ287" s="54"/>
      <c r="BR287" s="55">
        <v>2501000000</v>
      </c>
      <c r="BS287" s="36">
        <v>7395000000</v>
      </c>
      <c r="BT287" s="37"/>
      <c r="BU287" s="38"/>
      <c r="BV287" s="36">
        <v>2035000000</v>
      </c>
      <c r="BW287" s="37"/>
      <c r="BX287" s="37"/>
      <c r="BY287" s="37"/>
      <c r="BZ287" s="37"/>
      <c r="CA287" s="37"/>
      <c r="CB287" s="37"/>
      <c r="CC287" s="37">
        <v>1052000000</v>
      </c>
      <c r="CD287" s="37"/>
      <c r="CE287" s="37"/>
      <c r="CF287" s="38">
        <v>983000000</v>
      </c>
      <c r="CG287" s="55">
        <v>9430000000</v>
      </c>
      <c r="CH287" s="57">
        <v>11931000000</v>
      </c>
      <c r="CJ287" s="36">
        <v>4410000000</v>
      </c>
      <c r="CK287" s="37">
        <v>32000000</v>
      </c>
      <c r="CL287" s="37">
        <v>4378000000</v>
      </c>
      <c r="CM287" s="38"/>
      <c r="CN287" s="54"/>
      <c r="CO287" s="54">
        <v>-1210000000</v>
      </c>
      <c r="CP287" s="54">
        <v>-1005000000</v>
      </c>
      <c r="CQ287" s="58">
        <v>2195000000</v>
      </c>
      <c r="CR287" s="37">
        <v>193000000</v>
      </c>
      <c r="CS287" s="56">
        <v>2388000000</v>
      </c>
      <c r="CT287" s="55">
        <v>14319000000</v>
      </c>
    </row>
    <row r="288" spans="1:98" x14ac:dyDescent="0.2">
      <c r="A288" s="52" t="s">
        <v>889</v>
      </c>
      <c r="B288" s="52" t="s">
        <v>890</v>
      </c>
      <c r="C288" s="52" t="str">
        <f>VLOOKUP(A288,'[1]S&amp;P 500 Wikipedia'!A:D,3,FALSE)</f>
        <v>Industrials</v>
      </c>
      <c r="D288" s="52">
        <v>333824</v>
      </c>
      <c r="E288" s="52" t="s">
        <v>16</v>
      </c>
      <c r="F288" s="52">
        <v>2019</v>
      </c>
      <c r="G288" s="52" t="s">
        <v>17</v>
      </c>
      <c r="H288" s="53">
        <v>43830</v>
      </c>
      <c r="I288" s="53">
        <v>43860</v>
      </c>
      <c r="J288" s="53">
        <v>43860</v>
      </c>
      <c r="K288" s="54">
        <v>168400000</v>
      </c>
      <c r="L288" s="54">
        <v>169100000</v>
      </c>
      <c r="M288" s="52" t="s">
        <v>891</v>
      </c>
      <c r="N288" s="36">
        <v>2245000000</v>
      </c>
      <c r="O288" s="37">
        <v>2245000000</v>
      </c>
      <c r="P288" s="38"/>
      <c r="Q288" s="36">
        <v>1326000000</v>
      </c>
      <c r="R288" s="37">
        <v>1326000000</v>
      </c>
      <c r="S288" s="38"/>
      <c r="U288" s="36">
        <v>783000000</v>
      </c>
      <c r="V288" s="37"/>
      <c r="W288" s="37"/>
      <c r="X288" s="37"/>
      <c r="Y288" s="38"/>
      <c r="Z288" s="36">
        <v>6331000000</v>
      </c>
      <c r="AA288" s="55">
        <v>997000000</v>
      </c>
      <c r="AG288" s="56">
        <v>5334000000</v>
      </c>
      <c r="AH288" s="55">
        <v>10685000000</v>
      </c>
      <c r="AI288" s="36">
        <v>6912000000</v>
      </c>
      <c r="AJ288" s="37"/>
      <c r="AK288" s="38"/>
      <c r="AM288" s="37"/>
      <c r="AN288" s="37"/>
      <c r="AO288" s="38"/>
      <c r="AP288" s="49">
        <v>23492000000</v>
      </c>
      <c r="AQ288" s="54"/>
      <c r="AR288" s="54">
        <v>18708000000</v>
      </c>
      <c r="AS288" s="54">
        <v>1040000000</v>
      </c>
      <c r="AT288" s="54"/>
      <c r="AU288" s="54">
        <v>508000000</v>
      </c>
      <c r="AV288" s="54"/>
      <c r="AW288" s="54"/>
      <c r="AX288" s="54"/>
      <c r="AY288" s="54"/>
      <c r="AZ288" s="54">
        <v>3236000000</v>
      </c>
      <c r="BA288" s="55">
        <v>30404000000</v>
      </c>
      <c r="BB288" s="55">
        <v>41089000000</v>
      </c>
      <c r="BC288" s="49">
        <v>6328000000</v>
      </c>
      <c r="BD288" s="54">
        <v>2226000000</v>
      </c>
      <c r="BE288" s="54"/>
      <c r="BF288" s="54"/>
      <c r="BG288" s="54">
        <v>4102000000</v>
      </c>
      <c r="BI288" s="37"/>
      <c r="BJ288" s="37"/>
      <c r="BK288" s="38"/>
      <c r="BL288" s="49">
        <v>3106000000</v>
      </c>
      <c r="BM288" s="54"/>
      <c r="BN288" s="54"/>
      <c r="BO288" s="54"/>
      <c r="BP288" s="54"/>
      <c r="BQ288" s="54">
        <v>3106000000</v>
      </c>
      <c r="BR288" s="55">
        <v>9434000000</v>
      </c>
      <c r="BS288" s="36">
        <v>12770000000</v>
      </c>
      <c r="BT288" s="37"/>
      <c r="BU288" s="38"/>
      <c r="BV288" s="36">
        <v>10066000000</v>
      </c>
      <c r="BW288" s="37"/>
      <c r="BX288" s="37">
        <v>6979000000</v>
      </c>
      <c r="BY288" s="37"/>
      <c r="BZ288" s="37"/>
      <c r="CA288" s="37"/>
      <c r="CB288" s="37"/>
      <c r="CC288" s="37">
        <v>0</v>
      </c>
      <c r="CD288" s="37"/>
      <c r="CE288" s="37"/>
      <c r="CF288" s="38">
        <v>3087000000</v>
      </c>
      <c r="CG288" s="55">
        <v>22836000000</v>
      </c>
      <c r="CH288" s="57">
        <v>32270000000</v>
      </c>
      <c r="CI288" s="49">
        <v>0</v>
      </c>
      <c r="CJ288" s="36">
        <v>168000000</v>
      </c>
      <c r="CK288" s="37">
        <v>168000000</v>
      </c>
      <c r="CL288" s="37">
        <v>0</v>
      </c>
      <c r="CM288" s="38"/>
      <c r="CN288" s="54"/>
      <c r="CO288" s="54">
        <v>8748000000</v>
      </c>
      <c r="CP288" s="54">
        <v>-97000000</v>
      </c>
      <c r="CQ288" s="58">
        <v>8819000000</v>
      </c>
      <c r="CR288" s="37"/>
      <c r="CS288" s="56">
        <v>8819000000</v>
      </c>
      <c r="CT288" s="55">
        <v>41089000000</v>
      </c>
    </row>
    <row r="289" spans="1:98" x14ac:dyDescent="0.2">
      <c r="A289" s="52" t="s">
        <v>853</v>
      </c>
      <c r="B289" s="52" t="s">
        <v>854</v>
      </c>
      <c r="C289" s="52" t="str">
        <f>VLOOKUP(A289,'[1]S&amp;P 500 Wikipedia'!A:D,3,FALSE)</f>
        <v>Energy</v>
      </c>
      <c r="D289" s="52">
        <v>378193</v>
      </c>
      <c r="E289" s="52" t="s">
        <v>16</v>
      </c>
      <c r="F289" s="52">
        <v>2019</v>
      </c>
      <c r="G289" s="52" t="s">
        <v>17</v>
      </c>
      <c r="H289" s="53">
        <v>43830</v>
      </c>
      <c r="I289" s="53">
        <v>43874</v>
      </c>
      <c r="J289" s="53">
        <v>43874</v>
      </c>
      <c r="K289" s="54">
        <v>384000000</v>
      </c>
      <c r="L289" s="54">
        <v>384000000</v>
      </c>
      <c r="M289" s="52" t="s">
        <v>855</v>
      </c>
      <c r="N289" s="36">
        <v>1171000000</v>
      </c>
      <c r="O289" s="37">
        <v>1171000000</v>
      </c>
      <c r="P289" s="38"/>
      <c r="Q289" s="36">
        <v>1855000000</v>
      </c>
      <c r="R289" s="37">
        <v>1855000000</v>
      </c>
      <c r="S289" s="38"/>
      <c r="U289" s="36">
        <v>2197000000</v>
      </c>
      <c r="V289" s="37"/>
      <c r="W289" s="37"/>
      <c r="X289" s="37"/>
      <c r="Y289" s="38"/>
      <c r="Z289" s="36">
        <v>890000000</v>
      </c>
      <c r="AA289" s="55">
        <v>247000000</v>
      </c>
      <c r="AG289" s="56">
        <v>643000000</v>
      </c>
      <c r="AH289" s="55">
        <v>6113000000</v>
      </c>
      <c r="AI289" s="36">
        <v>2354000000</v>
      </c>
      <c r="AJ289" s="37"/>
      <c r="AK289" s="38"/>
      <c r="AL289" s="36">
        <v>282000000</v>
      </c>
      <c r="AM289" s="37"/>
      <c r="AN289" s="37"/>
      <c r="AO289" s="38"/>
      <c r="AP289" s="49">
        <v>4400000000</v>
      </c>
      <c r="AQ289" s="54">
        <v>852000000</v>
      </c>
      <c r="AR289" s="54">
        <v>2807000000</v>
      </c>
      <c r="AS289" s="54"/>
      <c r="AT289" s="54"/>
      <c r="AU289" s="54"/>
      <c r="AV289" s="54"/>
      <c r="AW289" s="54"/>
      <c r="AX289" s="54"/>
      <c r="AY289" s="54"/>
      <c r="AZ289" s="54">
        <v>741000000</v>
      </c>
      <c r="BA289" s="55">
        <v>7036000000</v>
      </c>
      <c r="BB289" s="55">
        <v>13149000000</v>
      </c>
      <c r="BC289" s="49">
        <v>1706000000</v>
      </c>
      <c r="BD289" s="54">
        <v>715000000</v>
      </c>
      <c r="BE289" s="54">
        <v>42000000</v>
      </c>
      <c r="BF289" s="54"/>
      <c r="BG289" s="54">
        <v>949000000</v>
      </c>
      <c r="BI289" s="37"/>
      <c r="BJ289" s="37"/>
      <c r="BK289" s="38"/>
      <c r="BL289" s="49">
        <v>541000000</v>
      </c>
      <c r="BM289" s="54"/>
      <c r="BN289" s="54"/>
      <c r="BO289" s="54"/>
      <c r="BP289" s="54"/>
      <c r="BQ289" s="54">
        <v>541000000</v>
      </c>
      <c r="BR289" s="55">
        <v>2247000000</v>
      </c>
      <c r="BS289" s="36">
        <v>1989000000</v>
      </c>
      <c r="BT289" s="37"/>
      <c r="BU289" s="38"/>
      <c r="BV289" s="36">
        <v>1067000000</v>
      </c>
      <c r="BW289" s="37"/>
      <c r="BX289" s="37"/>
      <c r="BY289" s="37"/>
      <c r="BZ289" s="37"/>
      <c r="CA289" s="37"/>
      <c r="CB289" s="37"/>
      <c r="CC289" s="37">
        <v>140000000</v>
      </c>
      <c r="CD289" s="37"/>
      <c r="CE289" s="37"/>
      <c r="CF289" s="38">
        <v>927000000</v>
      </c>
      <c r="CG289" s="55">
        <v>3056000000</v>
      </c>
      <c r="CH289" s="57">
        <v>5303000000</v>
      </c>
      <c r="CJ289" s="36">
        <v>8511000000</v>
      </c>
      <c r="CK289" s="37"/>
      <c r="CL289" s="37"/>
      <c r="CM289" s="38"/>
      <c r="CN289" s="54"/>
      <c r="CO289" s="54">
        <v>690000000</v>
      </c>
      <c r="CP289" s="54">
        <v>-1423000000</v>
      </c>
      <c r="CQ289" s="58">
        <v>7778000000</v>
      </c>
      <c r="CR289" s="37">
        <v>68000000</v>
      </c>
      <c r="CS289" s="56">
        <v>7846000000</v>
      </c>
      <c r="CT289" s="55">
        <v>13149000000</v>
      </c>
    </row>
    <row r="290" spans="1:98" x14ac:dyDescent="0.2">
      <c r="A290" s="52" t="s">
        <v>1057</v>
      </c>
      <c r="B290" s="52" t="s">
        <v>1058</v>
      </c>
      <c r="C290" s="52" t="str">
        <f>VLOOKUP(A290,'[1]S&amp;P 500 Wikipedia'!A:D,3,FALSE)</f>
        <v>Information Technology</v>
      </c>
      <c r="D290" s="52">
        <v>617429</v>
      </c>
      <c r="E290" s="52" t="s">
        <v>16</v>
      </c>
      <c r="F290" s="52">
        <v>2019</v>
      </c>
      <c r="G290" s="52" t="s">
        <v>17</v>
      </c>
      <c r="H290" s="53">
        <v>43830</v>
      </c>
      <c r="I290" s="53">
        <v>43881</v>
      </c>
      <c r="J290" s="53">
        <v>43881</v>
      </c>
      <c r="K290" s="54">
        <v>189050496</v>
      </c>
      <c r="L290" s="54">
        <v>222274584</v>
      </c>
      <c r="M290" s="52" t="s">
        <v>1059</v>
      </c>
      <c r="N290" s="36">
        <v>1691095000</v>
      </c>
      <c r="O290" s="37">
        <v>775778000</v>
      </c>
      <c r="P290" s="38">
        <v>915317000</v>
      </c>
      <c r="Q290" s="36">
        <v>835279000</v>
      </c>
      <c r="R290" s="37">
        <v>835279000</v>
      </c>
      <c r="S290" s="38"/>
      <c r="V290" s="37"/>
      <c r="W290" s="37"/>
      <c r="X290" s="37"/>
      <c r="Y290" s="38"/>
      <c r="Z290" s="36">
        <v>300527000</v>
      </c>
      <c r="AA290" s="55">
        <v>125488000</v>
      </c>
      <c r="AG290" s="56">
        <v>175039000</v>
      </c>
      <c r="AH290" s="55">
        <v>2826901000</v>
      </c>
      <c r="AI290" s="36">
        <v>468085000</v>
      </c>
      <c r="AJ290" s="37"/>
      <c r="AK290" s="38"/>
      <c r="AL290" s="36">
        <v>1013332000</v>
      </c>
      <c r="AM290" s="37"/>
      <c r="AN290" s="37"/>
      <c r="AO290" s="38"/>
      <c r="AP290" s="49">
        <v>1714112000</v>
      </c>
      <c r="AQ290" s="54">
        <v>143850000</v>
      </c>
      <c r="AR290" s="54">
        <v>156756000</v>
      </c>
      <c r="AS290" s="54"/>
      <c r="AT290" s="54"/>
      <c r="AU290" s="54">
        <v>599633000</v>
      </c>
      <c r="AV290" s="54"/>
      <c r="AW290" s="54"/>
      <c r="AX290" s="54"/>
      <c r="AY290" s="54"/>
      <c r="AZ290" s="54">
        <v>813873000</v>
      </c>
      <c r="BA290" s="55">
        <v>3195529000</v>
      </c>
      <c r="BB290" s="55">
        <v>6022430000</v>
      </c>
      <c r="BC290" s="49">
        <v>514363000</v>
      </c>
      <c r="BD290" s="54">
        <v>52960000</v>
      </c>
      <c r="BE290" s="54"/>
      <c r="BF290" s="54"/>
      <c r="BG290" s="54">
        <v>461403000</v>
      </c>
      <c r="BI290" s="37"/>
      <c r="BJ290" s="37"/>
      <c r="BK290" s="38"/>
      <c r="BL290" s="49">
        <v>2238422000</v>
      </c>
      <c r="BM290" s="54">
        <v>2185754000</v>
      </c>
      <c r="BN290" s="54"/>
      <c r="BO290" s="54"/>
      <c r="BP290" s="54"/>
      <c r="BQ290" s="54">
        <v>52668000</v>
      </c>
      <c r="BR290" s="55">
        <v>2752785000</v>
      </c>
      <c r="BS290" s="36">
        <v>694981000</v>
      </c>
      <c r="BT290" s="37"/>
      <c r="BU290" s="38"/>
      <c r="BV290" s="36">
        <v>446723000</v>
      </c>
      <c r="BW290" s="37"/>
      <c r="BX290" s="37"/>
      <c r="BY290" s="37"/>
      <c r="BZ290" s="37"/>
      <c r="CA290" s="37"/>
      <c r="CB290" s="37">
        <v>40038000</v>
      </c>
      <c r="CC290" s="37"/>
      <c r="CD290" s="37"/>
      <c r="CE290" s="37"/>
      <c r="CF290" s="38">
        <v>406685000</v>
      </c>
      <c r="CG290" s="55">
        <v>1141704000</v>
      </c>
      <c r="CH290" s="57">
        <v>3894489000</v>
      </c>
      <c r="CI290" s="49">
        <v>0</v>
      </c>
      <c r="CJ290" s="36">
        <v>2454930000</v>
      </c>
      <c r="CK290" s="37"/>
      <c r="CL290" s="37"/>
      <c r="CM290" s="38"/>
      <c r="CN290" s="54"/>
      <c r="CO290" s="54">
        <v>-352244000</v>
      </c>
      <c r="CP290" s="54">
        <v>25255000</v>
      </c>
      <c r="CQ290" s="58">
        <v>2127941000</v>
      </c>
      <c r="CR290" s="37"/>
      <c r="CS290" s="56">
        <v>2127941000</v>
      </c>
      <c r="CT290" s="55">
        <v>6022430000</v>
      </c>
    </row>
    <row r="291" spans="1:98" x14ac:dyDescent="0.2">
      <c r="A291" s="52" t="s">
        <v>895</v>
      </c>
      <c r="B291" s="52" t="s">
        <v>896</v>
      </c>
      <c r="C291" s="52" t="str">
        <f>VLOOKUP(A291,'[1]S&amp;P 500 Wikipedia'!A:D,3,FALSE)</f>
        <v>Utilities</v>
      </c>
      <c r="D291" s="52">
        <v>378196</v>
      </c>
      <c r="E291" s="52" t="s">
        <v>16</v>
      </c>
      <c r="F291" s="52">
        <v>2019</v>
      </c>
      <c r="G291" s="52" t="s">
        <v>17</v>
      </c>
      <c r="H291" s="53">
        <v>43830</v>
      </c>
      <c r="I291" s="53">
        <v>43888</v>
      </c>
      <c r="J291" s="53">
        <v>43888</v>
      </c>
      <c r="K291" s="54">
        <v>251000000</v>
      </c>
      <c r="L291" s="54">
        <v>253000000</v>
      </c>
      <c r="M291" s="52" t="s">
        <v>897</v>
      </c>
      <c r="N291" s="36">
        <v>345000000</v>
      </c>
      <c r="O291" s="37">
        <v>345000000</v>
      </c>
      <c r="P291" s="38"/>
      <c r="Q291" s="36">
        <v>1025000000</v>
      </c>
      <c r="R291" s="37">
        <v>1025000000</v>
      </c>
      <c r="S291" s="38"/>
      <c r="U291" s="36">
        <v>383000000</v>
      </c>
      <c r="V291" s="37"/>
      <c r="W291" s="37"/>
      <c r="X291" s="37"/>
      <c r="Y291" s="38"/>
      <c r="Z291" s="36">
        <v>1335000000</v>
      </c>
      <c r="AA291" s="55">
        <v>245000000</v>
      </c>
      <c r="AB291" s="55">
        <v>860000000</v>
      </c>
      <c r="AC291" s="55">
        <v>0</v>
      </c>
      <c r="AF291" s="55">
        <v>0</v>
      </c>
      <c r="AG291" s="56">
        <v>230000000</v>
      </c>
      <c r="AH291" s="55">
        <v>3088000000</v>
      </c>
      <c r="AI291" s="36">
        <v>2593000000</v>
      </c>
      <c r="AJ291" s="37"/>
      <c r="AK291" s="38"/>
      <c r="AM291" s="37"/>
      <c r="AN291" s="37"/>
      <c r="AO291" s="38"/>
      <c r="AP291" s="49">
        <v>6850000000</v>
      </c>
      <c r="AQ291" s="54">
        <v>789000000</v>
      </c>
      <c r="AR291" s="54">
        <v>579000000</v>
      </c>
      <c r="AS291" s="54"/>
      <c r="AT291" s="54"/>
      <c r="AU291" s="54">
        <v>3286000000</v>
      </c>
      <c r="AV291" s="54">
        <v>310000000</v>
      </c>
      <c r="AW291" s="54"/>
      <c r="AX291" s="54">
        <v>0</v>
      </c>
      <c r="AY291" s="54">
        <v>388000000</v>
      </c>
      <c r="AZ291" s="54">
        <v>1498000000</v>
      </c>
      <c r="BA291" s="55">
        <v>9443000000</v>
      </c>
      <c r="BB291" s="55">
        <v>12531000000</v>
      </c>
      <c r="BC291" s="49">
        <v>1385000000</v>
      </c>
      <c r="BD291" s="54">
        <v>722000000</v>
      </c>
      <c r="BE291" s="54"/>
      <c r="BF291" s="54"/>
      <c r="BG291" s="54">
        <v>663000000</v>
      </c>
      <c r="BH291" s="36">
        <v>88000000</v>
      </c>
      <c r="BI291" s="37"/>
      <c r="BJ291" s="37"/>
      <c r="BK291" s="38"/>
      <c r="BL291" s="49">
        <v>886000000</v>
      </c>
      <c r="BM291" s="54"/>
      <c r="BN291" s="54">
        <v>781000000</v>
      </c>
      <c r="BO291" s="54"/>
      <c r="BP291" s="54">
        <v>0</v>
      </c>
      <c r="BQ291" s="54">
        <v>105000000</v>
      </c>
      <c r="BR291" s="55">
        <v>2359000000</v>
      </c>
      <c r="BS291" s="36">
        <v>5803000000</v>
      </c>
      <c r="BT291" s="37"/>
      <c r="BU291" s="38"/>
      <c r="BV291" s="36">
        <v>2691000000</v>
      </c>
      <c r="BW291" s="37"/>
      <c r="BX291" s="37"/>
      <c r="BY291" s="37"/>
      <c r="BZ291" s="37"/>
      <c r="CA291" s="37"/>
      <c r="CB291" s="37"/>
      <c r="CC291" s="37">
        <v>17000000</v>
      </c>
      <c r="CD291" s="37">
        <v>322000000</v>
      </c>
      <c r="CE291" s="37"/>
      <c r="CF291" s="38">
        <v>2352000000</v>
      </c>
      <c r="CG291" s="55">
        <v>8494000000</v>
      </c>
      <c r="CH291" s="57">
        <v>10853000000</v>
      </c>
      <c r="CJ291" s="36">
        <v>8505000000</v>
      </c>
      <c r="CK291" s="37">
        <v>4000000</v>
      </c>
      <c r="CL291" s="37">
        <v>8501000000</v>
      </c>
      <c r="CM291" s="38"/>
      <c r="CN291" s="54">
        <v>-5039000000</v>
      </c>
      <c r="CO291" s="54">
        <v>-1616000000</v>
      </c>
      <c r="CP291" s="54">
        <v>-192000000</v>
      </c>
      <c r="CQ291" s="58">
        <v>1658000000</v>
      </c>
      <c r="CR291" s="37">
        <v>20000000</v>
      </c>
      <c r="CS291" s="56">
        <v>1678000000</v>
      </c>
      <c r="CT291" s="55">
        <v>12531000000</v>
      </c>
    </row>
    <row r="292" spans="1:98" x14ac:dyDescent="0.2">
      <c r="A292" s="52" t="s">
        <v>886</v>
      </c>
      <c r="B292" s="52" t="s">
        <v>887</v>
      </c>
      <c r="C292" s="52" t="str">
        <f>VLOOKUP(A292,'[1]S&amp;P 500 Wikipedia'!A:D,3,FALSE)</f>
        <v>Industrials</v>
      </c>
      <c r="D292" s="52">
        <v>378195</v>
      </c>
      <c r="E292" s="52" t="s">
        <v>16</v>
      </c>
      <c r="F292" s="52">
        <v>2019</v>
      </c>
      <c r="G292" s="52" t="s">
        <v>17</v>
      </c>
      <c r="H292" s="53">
        <v>43830</v>
      </c>
      <c r="I292" s="53">
        <v>43867</v>
      </c>
      <c r="J292" s="53">
        <v>43867</v>
      </c>
      <c r="K292" s="54">
        <v>259200000</v>
      </c>
      <c r="L292" s="54">
        <v>261600000</v>
      </c>
      <c r="M292" s="52" t="s">
        <v>888</v>
      </c>
      <c r="N292" s="36">
        <v>580000000</v>
      </c>
      <c r="O292" s="37">
        <v>580000000</v>
      </c>
      <c r="P292" s="38"/>
      <c r="Q292" s="36">
        <v>920000000</v>
      </c>
      <c r="R292" s="37">
        <v>920000000</v>
      </c>
      <c r="S292" s="38"/>
      <c r="U292" s="36">
        <v>244000000</v>
      </c>
      <c r="V292" s="37"/>
      <c r="W292" s="37"/>
      <c r="X292" s="37"/>
      <c r="Y292" s="38"/>
      <c r="Z292" s="36">
        <v>337000000</v>
      </c>
      <c r="AG292" s="56">
        <v>337000000</v>
      </c>
      <c r="AH292" s="55">
        <v>2081000000</v>
      </c>
      <c r="AI292" s="36">
        <v>31614000000</v>
      </c>
      <c r="AJ292" s="37">
        <v>31614000000</v>
      </c>
      <c r="AK292" s="38"/>
      <c r="AL292" s="36">
        <v>3428000000</v>
      </c>
      <c r="AM292" s="37"/>
      <c r="AN292" s="37"/>
      <c r="AO292" s="38"/>
      <c r="AP292" s="49">
        <v>800000000</v>
      </c>
      <c r="AQ292" s="54"/>
      <c r="AR292" s="54"/>
      <c r="AS292" s="54"/>
      <c r="AT292" s="54"/>
      <c r="AU292" s="54"/>
      <c r="AV292" s="54"/>
      <c r="AW292" s="54"/>
      <c r="AX292" s="54"/>
      <c r="AY292" s="54"/>
      <c r="AZ292" s="54">
        <v>800000000</v>
      </c>
      <c r="BA292" s="55">
        <v>35842000000</v>
      </c>
      <c r="BB292" s="55">
        <v>37923000000</v>
      </c>
      <c r="BC292" s="49">
        <v>1657000000</v>
      </c>
      <c r="BD292" s="54">
        <v>1428000000</v>
      </c>
      <c r="BE292" s="54"/>
      <c r="BF292" s="54"/>
      <c r="BG292" s="54">
        <v>229000000</v>
      </c>
      <c r="BH292" s="36">
        <v>316000000</v>
      </c>
      <c r="BI292" s="37"/>
      <c r="BJ292" s="37"/>
      <c r="BK292" s="38"/>
      <c r="BL292" s="49">
        <v>327000000</v>
      </c>
      <c r="BM292" s="54"/>
      <c r="BN292" s="54"/>
      <c r="BO292" s="54"/>
      <c r="BP292" s="54"/>
      <c r="BQ292" s="54">
        <v>327000000</v>
      </c>
      <c r="BR292" s="55">
        <v>2300000000</v>
      </c>
      <c r="BS292" s="36">
        <v>11880000000</v>
      </c>
      <c r="BT292" s="37"/>
      <c r="BU292" s="38"/>
      <c r="BV292" s="36">
        <v>8559000000</v>
      </c>
      <c r="BW292" s="37"/>
      <c r="BX292" s="37"/>
      <c r="BY292" s="37"/>
      <c r="BZ292" s="37"/>
      <c r="CA292" s="37"/>
      <c r="CB292" s="37"/>
      <c r="CC292" s="37">
        <v>6815000000</v>
      </c>
      <c r="CD292" s="37"/>
      <c r="CE292" s="37"/>
      <c r="CF292" s="38">
        <v>1744000000</v>
      </c>
      <c r="CG292" s="55">
        <v>20439000000</v>
      </c>
      <c r="CH292" s="57">
        <v>22739000000</v>
      </c>
      <c r="CJ292" s="36">
        <v>2468000000</v>
      </c>
      <c r="CK292" s="37"/>
      <c r="CL292" s="37"/>
      <c r="CM292" s="38"/>
      <c r="CN292" s="54"/>
      <c r="CO292" s="54">
        <v>13207000000</v>
      </c>
      <c r="CP292" s="54">
        <v>-491000000</v>
      </c>
      <c r="CQ292" s="58">
        <v>15184000000</v>
      </c>
      <c r="CR292" s="37"/>
      <c r="CS292" s="56">
        <v>15184000000</v>
      </c>
      <c r="CT292" s="55">
        <v>37923000000</v>
      </c>
    </row>
    <row r="293" spans="1:98" x14ac:dyDescent="0.2">
      <c r="A293" s="52" t="s">
        <v>856</v>
      </c>
      <c r="B293" s="52" t="s">
        <v>857</v>
      </c>
      <c r="C293" s="52" t="str">
        <f>VLOOKUP(A293,'[1]S&amp;P 500 Wikipedia'!A:D,3,FALSE)</f>
        <v>Information Technology</v>
      </c>
      <c r="D293" s="52">
        <v>183964</v>
      </c>
      <c r="E293" s="52" t="s">
        <v>16</v>
      </c>
      <c r="F293" s="52">
        <v>2020</v>
      </c>
      <c r="G293" s="52" t="s">
        <v>17</v>
      </c>
      <c r="H293" s="53">
        <v>43951</v>
      </c>
      <c r="I293" s="53">
        <v>43997</v>
      </c>
      <c r="J293" s="53">
        <v>43997</v>
      </c>
      <c r="K293" s="54">
        <v>220000000</v>
      </c>
      <c r="L293" s="54">
        <v>224000000</v>
      </c>
      <c r="M293" s="52" t="s">
        <v>858</v>
      </c>
      <c r="N293" s="36">
        <v>2882000000</v>
      </c>
      <c r="O293" s="37">
        <v>2658000000</v>
      </c>
      <c r="P293" s="38">
        <v>224000000</v>
      </c>
      <c r="Q293" s="36">
        <v>973000000</v>
      </c>
      <c r="R293" s="37">
        <v>973000000</v>
      </c>
      <c r="S293" s="38"/>
      <c r="U293" s="36">
        <v>145000000</v>
      </c>
      <c r="V293" s="37"/>
      <c r="W293" s="37"/>
      <c r="X293" s="37"/>
      <c r="Y293" s="38"/>
      <c r="Z293" s="36">
        <v>274000000</v>
      </c>
      <c r="AG293" s="56">
        <v>274000000</v>
      </c>
      <c r="AH293" s="55">
        <v>4274000000</v>
      </c>
      <c r="AI293" s="36">
        <v>727000000</v>
      </c>
      <c r="AJ293" s="37"/>
      <c r="AK293" s="38"/>
      <c r="AM293" s="37"/>
      <c r="AN293" s="37"/>
      <c r="AO293" s="38"/>
      <c r="AP293" s="49">
        <v>2521000000</v>
      </c>
      <c r="AQ293" s="54"/>
      <c r="AR293" s="54">
        <v>1778000000</v>
      </c>
      <c r="AS293" s="54">
        <v>44000000</v>
      </c>
      <c r="AT293" s="54"/>
      <c r="AU293" s="54"/>
      <c r="AV293" s="54"/>
      <c r="AW293" s="54"/>
      <c r="AX293" s="54"/>
      <c r="AY293" s="54"/>
      <c r="AZ293" s="54">
        <v>699000000</v>
      </c>
      <c r="BA293" s="55">
        <v>3248000000</v>
      </c>
      <c r="BB293" s="55">
        <v>7522000000</v>
      </c>
      <c r="BC293" s="49">
        <v>1200000000</v>
      </c>
      <c r="BD293" s="54">
        <v>426000000</v>
      </c>
      <c r="BE293" s="54"/>
      <c r="BF293" s="54"/>
      <c r="BG293" s="54">
        <v>774000000</v>
      </c>
      <c r="BH293" s="36">
        <v>2416000000</v>
      </c>
      <c r="BI293" s="37"/>
      <c r="BJ293" s="37"/>
      <c r="BK293" s="38"/>
      <c r="BM293" s="54"/>
      <c r="BN293" s="54"/>
      <c r="BO293" s="54"/>
      <c r="BP293" s="54"/>
      <c r="BQ293" s="54"/>
      <c r="BR293" s="55">
        <v>3616000000</v>
      </c>
      <c r="BS293" s="36">
        <v>2950000000</v>
      </c>
      <c r="BT293" s="37"/>
      <c r="BU293" s="38"/>
      <c r="BV293" s="36">
        <v>714000000</v>
      </c>
      <c r="BW293" s="37"/>
      <c r="BX293" s="37"/>
      <c r="BY293" s="37"/>
      <c r="BZ293" s="37"/>
      <c r="CA293" s="37"/>
      <c r="CB293" s="37"/>
      <c r="CC293" s="37"/>
      <c r="CD293" s="37"/>
      <c r="CE293" s="37"/>
      <c r="CF293" s="38">
        <v>714000000</v>
      </c>
      <c r="CG293" s="55">
        <v>3664000000</v>
      </c>
      <c r="CH293" s="57">
        <v>7280000000</v>
      </c>
      <c r="CI293" s="49">
        <v>0</v>
      </c>
      <c r="CJ293" s="36">
        <v>284000000</v>
      </c>
      <c r="CK293" s="37"/>
      <c r="CL293" s="37"/>
      <c r="CM293" s="38"/>
      <c r="CN293" s="54"/>
      <c r="CO293" s="54">
        <v>0</v>
      </c>
      <c r="CP293" s="54">
        <v>-42000000</v>
      </c>
      <c r="CQ293" s="58">
        <v>242000000</v>
      </c>
      <c r="CR293" s="37"/>
      <c r="CS293" s="56">
        <v>242000000</v>
      </c>
      <c r="CT293" s="55">
        <v>7522000000</v>
      </c>
    </row>
    <row r="294" spans="1:98" x14ac:dyDescent="0.2">
      <c r="A294" s="52" t="s">
        <v>898</v>
      </c>
      <c r="B294" s="52" t="s">
        <v>899</v>
      </c>
      <c r="C294" s="52" t="str">
        <f>VLOOKUP(A294,'[1]S&amp;P 500 Wikipedia'!A:D,3,FALSE)</f>
        <v>Materials</v>
      </c>
      <c r="D294" s="52">
        <v>334772</v>
      </c>
      <c r="E294" s="52" t="s">
        <v>16</v>
      </c>
      <c r="F294" s="52">
        <v>2019</v>
      </c>
      <c r="G294" s="52" t="s">
        <v>17</v>
      </c>
      <c r="H294" s="53">
        <v>43830</v>
      </c>
      <c r="I294" s="53">
        <v>43889</v>
      </c>
      <c r="J294" s="53">
        <v>43889</v>
      </c>
      <c r="K294" s="54">
        <v>303477000</v>
      </c>
      <c r="L294" s="54">
        <v>303900000</v>
      </c>
      <c r="M294" s="52" t="s">
        <v>900</v>
      </c>
      <c r="N294" s="36">
        <v>1834645000</v>
      </c>
      <c r="O294" s="37">
        <v>1534605000</v>
      </c>
      <c r="P294" s="38">
        <v>300040000</v>
      </c>
      <c r="Q294" s="36">
        <v>2160102000</v>
      </c>
      <c r="R294" s="37">
        <v>2160102000</v>
      </c>
      <c r="S294" s="38"/>
      <c r="U294" s="36">
        <v>3842095000</v>
      </c>
      <c r="V294" s="37"/>
      <c r="W294" s="37"/>
      <c r="X294" s="37"/>
      <c r="Y294" s="38"/>
      <c r="Z294" s="36">
        <v>389528000</v>
      </c>
      <c r="AG294" s="56">
        <v>389528000</v>
      </c>
      <c r="AH294" s="55">
        <v>8226370000</v>
      </c>
      <c r="AI294" s="36">
        <v>6178555000</v>
      </c>
      <c r="AJ294" s="37"/>
      <c r="AK294" s="38"/>
      <c r="AM294" s="37"/>
      <c r="AN294" s="37"/>
      <c r="AO294" s="38"/>
      <c r="AP294" s="49">
        <v>3939741000</v>
      </c>
      <c r="AQ294" s="54"/>
      <c r="AR294" s="54">
        <v>2201063000</v>
      </c>
      <c r="AS294" s="54">
        <v>742186000</v>
      </c>
      <c r="AT294" s="54"/>
      <c r="AU294" s="54"/>
      <c r="AV294" s="54"/>
      <c r="AW294" s="54"/>
      <c r="AX294" s="54"/>
      <c r="AY294" s="54"/>
      <c r="AZ294" s="54">
        <v>996492000</v>
      </c>
      <c r="BA294" s="55">
        <v>10118296000</v>
      </c>
      <c r="BB294" s="55">
        <v>18344666000</v>
      </c>
      <c r="BC294" s="49">
        <v>1201698000</v>
      </c>
      <c r="BD294" s="54">
        <v>1201698000</v>
      </c>
      <c r="BE294" s="54"/>
      <c r="BF294" s="54"/>
      <c r="BG294" s="54"/>
      <c r="BH294" s="36">
        <v>91708000</v>
      </c>
      <c r="BI294" s="37">
        <v>62444000</v>
      </c>
      <c r="BJ294" s="37"/>
      <c r="BK294" s="38">
        <v>29264000</v>
      </c>
      <c r="BL294" s="49">
        <v>1170368000</v>
      </c>
      <c r="BM294" s="54"/>
      <c r="BN294" s="54"/>
      <c r="BO294" s="54"/>
      <c r="BP294" s="54"/>
      <c r="BQ294" s="54">
        <v>1170368000</v>
      </c>
      <c r="BR294" s="55">
        <v>2463774000</v>
      </c>
      <c r="BS294" s="36">
        <v>4291301000</v>
      </c>
      <c r="BT294" s="37">
        <v>4291301000</v>
      </c>
      <c r="BU294" s="38"/>
      <c r="BV294" s="36">
        <v>798415000</v>
      </c>
      <c r="BW294" s="37"/>
      <c r="BX294" s="37"/>
      <c r="BY294" s="37"/>
      <c r="BZ294" s="37"/>
      <c r="CA294" s="37"/>
      <c r="CB294" s="37"/>
      <c r="CC294" s="37"/>
      <c r="CD294" s="37"/>
      <c r="CE294" s="37"/>
      <c r="CF294" s="38">
        <v>798415000</v>
      </c>
      <c r="CG294" s="55">
        <v>5089716000</v>
      </c>
      <c r="CH294" s="57">
        <v>7553490000</v>
      </c>
      <c r="CJ294" s="36">
        <v>2259707000</v>
      </c>
      <c r="CK294" s="37">
        <v>152061000</v>
      </c>
      <c r="CL294" s="37">
        <v>2107646000</v>
      </c>
      <c r="CM294" s="38"/>
      <c r="CN294" s="54">
        <v>-2713931000</v>
      </c>
      <c r="CO294" s="54">
        <v>11115056000</v>
      </c>
      <c r="CP294" s="54">
        <v>-302966000</v>
      </c>
      <c r="CQ294" s="58">
        <v>10357866000</v>
      </c>
      <c r="CR294" s="37">
        <v>433310000</v>
      </c>
      <c r="CS294" s="56">
        <v>10791176000</v>
      </c>
      <c r="CT294" s="55">
        <v>18344666000</v>
      </c>
    </row>
    <row r="295" spans="1:98" x14ac:dyDescent="0.2">
      <c r="A295" s="52" t="s">
        <v>901</v>
      </c>
      <c r="B295" s="52" t="s">
        <v>902</v>
      </c>
      <c r="C295" s="52" t="str">
        <f>VLOOKUP(A295,'[1]S&amp;P 500 Wikipedia'!A:D,3,FALSE)</f>
        <v>Information Technology</v>
      </c>
      <c r="D295" s="52">
        <v>172199</v>
      </c>
      <c r="E295" s="52" t="s">
        <v>16</v>
      </c>
      <c r="F295" s="52">
        <v>2019</v>
      </c>
      <c r="G295" s="52" t="s">
        <v>17</v>
      </c>
      <c r="H295" s="53">
        <v>43861</v>
      </c>
      <c r="I295" s="53">
        <v>43881</v>
      </c>
      <c r="J295" s="53">
        <v>43881</v>
      </c>
      <c r="K295" s="54">
        <v>610000000</v>
      </c>
      <c r="L295" s="54">
        <v>622000000</v>
      </c>
      <c r="M295" s="52" t="s">
        <v>903</v>
      </c>
      <c r="N295" s="36">
        <v>10897000000</v>
      </c>
      <c r="O295" s="37">
        <v>10896000000</v>
      </c>
      <c r="P295" s="38">
        <v>1000000</v>
      </c>
      <c r="Q295" s="36">
        <v>1657000000</v>
      </c>
      <c r="R295" s="37">
        <v>1657000000</v>
      </c>
      <c r="S295" s="38"/>
      <c r="U295" s="36">
        <v>979000000</v>
      </c>
      <c r="V295" s="37"/>
      <c r="W295" s="37"/>
      <c r="X295" s="37"/>
      <c r="Y295" s="38"/>
      <c r="Z295" s="36">
        <v>157000000</v>
      </c>
      <c r="AA295" s="55">
        <v>157000000</v>
      </c>
      <c r="AH295" s="55">
        <v>13690000000</v>
      </c>
      <c r="AI295" s="36">
        <v>1674000000</v>
      </c>
      <c r="AJ295" s="37"/>
      <c r="AK295" s="38"/>
      <c r="AM295" s="37"/>
      <c r="AN295" s="37"/>
      <c r="AO295" s="38"/>
      <c r="AP295" s="49">
        <v>1951000000</v>
      </c>
      <c r="AQ295" s="54">
        <v>49000000</v>
      </c>
      <c r="AR295" s="54">
        <v>618000000</v>
      </c>
      <c r="AS295" s="54"/>
      <c r="AT295" s="54"/>
      <c r="AU295" s="54">
        <v>548000000</v>
      </c>
      <c r="AV295" s="54"/>
      <c r="AW295" s="54"/>
      <c r="AX295" s="54"/>
      <c r="AY295" s="54"/>
      <c r="AZ295" s="54">
        <v>736000000</v>
      </c>
      <c r="BA295" s="55">
        <v>3625000000</v>
      </c>
      <c r="BB295" s="55">
        <v>17315000000</v>
      </c>
      <c r="BC295" s="49">
        <v>687000000</v>
      </c>
      <c r="BD295" s="54">
        <v>687000000</v>
      </c>
      <c r="BE295" s="54"/>
      <c r="BF295" s="54"/>
      <c r="BG295" s="54"/>
      <c r="BI295" s="37"/>
      <c r="BJ295" s="37"/>
      <c r="BK295" s="38"/>
      <c r="BL295" s="49">
        <v>1097000000</v>
      </c>
      <c r="BM295" s="54"/>
      <c r="BN295" s="54"/>
      <c r="BO295" s="54"/>
      <c r="BP295" s="54"/>
      <c r="BQ295" s="54">
        <v>1097000000</v>
      </c>
      <c r="BR295" s="55">
        <v>1784000000</v>
      </c>
      <c r="BS295" s="36">
        <v>1991000000</v>
      </c>
      <c r="BT295" s="37">
        <v>1991000000</v>
      </c>
      <c r="BU295" s="38"/>
      <c r="BV295" s="36">
        <v>1336000000</v>
      </c>
      <c r="BW295" s="37"/>
      <c r="BX295" s="37"/>
      <c r="BY295" s="37"/>
      <c r="BZ295" s="37"/>
      <c r="CA295" s="37"/>
      <c r="CB295" s="37"/>
      <c r="CC295" s="37"/>
      <c r="CD295" s="37"/>
      <c r="CE295" s="37"/>
      <c r="CF295" s="38">
        <v>1336000000</v>
      </c>
      <c r="CG295" s="55">
        <v>3327000000</v>
      </c>
      <c r="CH295" s="57">
        <v>5111000000</v>
      </c>
      <c r="CI295" s="49">
        <v>0</v>
      </c>
      <c r="CJ295" s="36">
        <v>7046000000</v>
      </c>
      <c r="CK295" s="37">
        <v>1000000</v>
      </c>
      <c r="CL295" s="37">
        <v>7045000000</v>
      </c>
      <c r="CM295" s="38"/>
      <c r="CN295" s="54">
        <v>-9814000000</v>
      </c>
      <c r="CO295" s="54">
        <v>14971000000</v>
      </c>
      <c r="CP295" s="54">
        <v>1000000</v>
      </c>
      <c r="CQ295" s="58">
        <v>12204000000</v>
      </c>
      <c r="CR295" s="37"/>
      <c r="CS295" s="56">
        <v>12204000000</v>
      </c>
      <c r="CT295" s="55">
        <v>17315000000</v>
      </c>
    </row>
    <row r="296" spans="1:98" x14ac:dyDescent="0.2">
      <c r="A296" s="52" t="s">
        <v>904</v>
      </c>
      <c r="B296" s="52" t="s">
        <v>905</v>
      </c>
      <c r="C296" s="52" t="str">
        <f>VLOOKUP(A296,'[1]S&amp;P 500 Wikipedia'!A:D,3,FALSE)</f>
        <v>Consumer Discretionary</v>
      </c>
      <c r="D296" s="52">
        <v>896899</v>
      </c>
      <c r="E296" s="52" t="s">
        <v>16</v>
      </c>
      <c r="F296" s="52">
        <v>2019</v>
      </c>
      <c r="G296" s="52" t="s">
        <v>17</v>
      </c>
      <c r="H296" s="53">
        <v>43830</v>
      </c>
      <c r="I296" s="53">
        <v>43880</v>
      </c>
      <c r="J296" s="53">
        <v>43958</v>
      </c>
      <c r="K296" s="54">
        <v>3673000</v>
      </c>
      <c r="L296" s="54">
        <v>3990000</v>
      </c>
      <c r="M296" s="52" t="s">
        <v>906</v>
      </c>
      <c r="N296" s="36">
        <v>1140304000</v>
      </c>
      <c r="O296" s="37">
        <v>1140304000</v>
      </c>
      <c r="P296" s="38"/>
      <c r="Q296" s="36">
        <v>18278000</v>
      </c>
      <c r="R296" s="37"/>
      <c r="S296" s="38"/>
      <c r="U296" s="36">
        <v>18320000</v>
      </c>
      <c r="V296" s="37"/>
      <c r="W296" s="37"/>
      <c r="X296" s="37"/>
      <c r="Y296" s="38"/>
      <c r="Z296" s="36">
        <v>1587764000</v>
      </c>
      <c r="AG296" s="56">
        <v>1587764000</v>
      </c>
      <c r="AH296" s="55">
        <v>2764666000</v>
      </c>
      <c r="AI296" s="36">
        <v>725487000</v>
      </c>
      <c r="AJ296" s="37">
        <v>725487000</v>
      </c>
      <c r="AK296" s="38"/>
      <c r="AM296" s="37"/>
      <c r="AN296" s="37"/>
      <c r="AO296" s="38"/>
      <c r="AP296" s="49">
        <v>319662000</v>
      </c>
      <c r="AQ296" s="54"/>
      <c r="AR296" s="54"/>
      <c r="AS296" s="54"/>
      <c r="AT296" s="54"/>
      <c r="AU296" s="54"/>
      <c r="AV296" s="54"/>
      <c r="AW296" s="54"/>
      <c r="AX296" s="54"/>
      <c r="AY296" s="54"/>
      <c r="AZ296" s="54">
        <v>319662000</v>
      </c>
      <c r="BA296" s="55">
        <v>1045149000</v>
      </c>
      <c r="BB296" s="55">
        <v>3809815000</v>
      </c>
      <c r="BC296" s="49">
        <v>653007000</v>
      </c>
      <c r="BD296" s="54">
        <v>306972000</v>
      </c>
      <c r="BE296" s="54"/>
      <c r="BF296" s="54"/>
      <c r="BG296" s="54">
        <v>346035000</v>
      </c>
      <c r="BI296" s="37"/>
      <c r="BJ296" s="37"/>
      <c r="BK296" s="38"/>
      <c r="BL296" s="49">
        <v>131886000</v>
      </c>
      <c r="BM296" s="54"/>
      <c r="BN296" s="54"/>
      <c r="BO296" s="54"/>
      <c r="BP296" s="54"/>
      <c r="BQ296" s="54">
        <v>131886000</v>
      </c>
      <c r="BR296" s="55">
        <v>784893000</v>
      </c>
      <c r="BS296" s="36">
        <v>598301000</v>
      </c>
      <c r="BT296" s="37"/>
      <c r="BU296" s="38"/>
      <c r="BV296" s="36">
        <v>85377000</v>
      </c>
      <c r="BW296" s="37"/>
      <c r="BX296" s="37"/>
      <c r="BY296" s="37"/>
      <c r="BZ296" s="37"/>
      <c r="CA296" s="37"/>
      <c r="CB296" s="37"/>
      <c r="CC296" s="37"/>
      <c r="CD296" s="37"/>
      <c r="CE296" s="37"/>
      <c r="CF296" s="38">
        <v>85377000</v>
      </c>
      <c r="CG296" s="55">
        <v>683678000</v>
      </c>
      <c r="CH296" s="57">
        <v>1468571000</v>
      </c>
      <c r="CJ296" s="36">
        <v>2055613000</v>
      </c>
      <c r="CK296" s="37"/>
      <c r="CL296" s="37"/>
      <c r="CM296" s="38"/>
      <c r="CN296" s="54">
        <v>-7624241000</v>
      </c>
      <c r="CO296" s="54">
        <v>7909872000</v>
      </c>
      <c r="CP296" s="54">
        <v>0</v>
      </c>
      <c r="CQ296" s="58">
        <v>2341244000</v>
      </c>
      <c r="CR296" s="37"/>
      <c r="CS296" s="56">
        <v>2341244000</v>
      </c>
      <c r="CT296" s="55">
        <v>3809815000</v>
      </c>
    </row>
    <row r="297" spans="1:98" x14ac:dyDescent="0.2">
      <c r="A297" s="52" t="s">
        <v>862</v>
      </c>
      <c r="B297" s="52" t="s">
        <v>863</v>
      </c>
      <c r="C297" s="52" t="str">
        <f>VLOOKUP(A297,'[1]S&amp;P 500 Wikipedia'!A:D,3,FALSE)</f>
        <v>Consumer Discretionary</v>
      </c>
      <c r="D297" s="52">
        <v>378194</v>
      </c>
      <c r="E297" s="52" t="s">
        <v>16</v>
      </c>
      <c r="F297" s="52">
        <v>2019</v>
      </c>
      <c r="G297" s="52" t="s">
        <v>17</v>
      </c>
      <c r="H297" s="53">
        <v>43830</v>
      </c>
      <c r="I297" s="53">
        <v>43892</v>
      </c>
      <c r="J297" s="53">
        <v>43892</v>
      </c>
      <c r="K297" s="54">
        <v>423500000</v>
      </c>
      <c r="L297" s="54">
        <v>425700000</v>
      </c>
      <c r="M297" s="52" t="s">
        <v>864</v>
      </c>
      <c r="N297" s="36">
        <v>348600000</v>
      </c>
      <c r="O297" s="37">
        <v>348600000</v>
      </c>
      <c r="P297" s="38"/>
      <c r="Q297" s="36">
        <v>1841500000</v>
      </c>
      <c r="R297" s="37">
        <v>1841500000</v>
      </c>
      <c r="S297" s="38"/>
      <c r="U297" s="36">
        <v>1606700000</v>
      </c>
      <c r="V297" s="37"/>
      <c r="W297" s="37"/>
      <c r="X297" s="37"/>
      <c r="Y297" s="38"/>
      <c r="Z297" s="36">
        <v>313100000</v>
      </c>
      <c r="AA297" s="55">
        <v>313100000</v>
      </c>
      <c r="AC297" s="55">
        <v>0</v>
      </c>
      <c r="AH297" s="55">
        <v>4109900000</v>
      </c>
      <c r="AI297" s="36">
        <v>1154900000</v>
      </c>
      <c r="AJ297" s="37"/>
      <c r="AK297" s="38"/>
      <c r="AM297" s="37"/>
      <c r="AN297" s="37"/>
      <c r="AO297" s="38"/>
      <c r="AP297" s="49">
        <v>10377200000</v>
      </c>
      <c r="AQ297" s="54"/>
      <c r="AR297" s="54">
        <v>3708800000</v>
      </c>
      <c r="AS297" s="54">
        <v>4916400000</v>
      </c>
      <c r="AT297" s="54"/>
      <c r="AU297" s="54">
        <v>775500000</v>
      </c>
      <c r="AV297" s="54"/>
      <c r="AW297" s="54"/>
      <c r="AX297" s="54"/>
      <c r="AY297" s="54"/>
      <c r="AZ297" s="54">
        <v>976500000</v>
      </c>
      <c r="BA297" s="55">
        <v>11532100000</v>
      </c>
      <c r="BB297" s="55">
        <v>15642000000</v>
      </c>
      <c r="BC297" s="49">
        <v>2645600000</v>
      </c>
      <c r="BD297" s="54">
        <v>1101400000</v>
      </c>
      <c r="BE297" s="54"/>
      <c r="BF297" s="54"/>
      <c r="BG297" s="54">
        <v>1544200000</v>
      </c>
      <c r="BH297" s="36">
        <v>332400000</v>
      </c>
      <c r="BI297" s="37"/>
      <c r="BJ297" s="37"/>
      <c r="BK297" s="38"/>
      <c r="BL297" s="49">
        <v>0</v>
      </c>
      <c r="BM297" s="54"/>
      <c r="BN297" s="54"/>
      <c r="BO297" s="54"/>
      <c r="BP297" s="54">
        <v>0</v>
      </c>
      <c r="BQ297" s="54"/>
      <c r="BR297" s="55">
        <v>2978000000</v>
      </c>
      <c r="BS297" s="36">
        <v>5391300000</v>
      </c>
      <c r="BT297" s="37"/>
      <c r="BU297" s="38"/>
      <c r="BV297" s="36">
        <v>2276700000</v>
      </c>
      <c r="BW297" s="37"/>
      <c r="BX297" s="37"/>
      <c r="BY297" s="37"/>
      <c r="BZ297" s="37"/>
      <c r="CA297" s="37"/>
      <c r="CB297" s="37"/>
      <c r="CC297" s="37">
        <v>624900000</v>
      </c>
      <c r="CD297" s="37"/>
      <c r="CE297" s="37"/>
      <c r="CF297" s="38">
        <v>1651800000</v>
      </c>
      <c r="CG297" s="55">
        <v>7668000000</v>
      </c>
      <c r="CH297" s="57">
        <v>10646000000</v>
      </c>
      <c r="CI297" s="49">
        <v>0</v>
      </c>
      <c r="CJ297" s="36">
        <v>8877700000</v>
      </c>
      <c r="CK297" s="37"/>
      <c r="CL297" s="37"/>
      <c r="CM297" s="38"/>
      <c r="CN297" s="54">
        <v>-590300000</v>
      </c>
      <c r="CO297" s="54">
        <v>-2404200000</v>
      </c>
      <c r="CP297" s="54">
        <v>-919900000</v>
      </c>
      <c r="CQ297" s="58">
        <v>4963300000</v>
      </c>
      <c r="CR297" s="37">
        <v>32700000</v>
      </c>
      <c r="CS297" s="56">
        <v>4996000000</v>
      </c>
      <c r="CT297" s="55">
        <v>15642000000</v>
      </c>
    </row>
    <row r="298" spans="1:98" x14ac:dyDescent="0.2">
      <c r="A298" s="52" t="s">
        <v>868</v>
      </c>
      <c r="B298" s="52" t="s">
        <v>869</v>
      </c>
      <c r="C298" s="52" t="str">
        <f>VLOOKUP(A298,'[1]S&amp;P 500 Wikipedia'!A:D,3,FALSE)</f>
        <v>Communication Services</v>
      </c>
      <c r="D298" s="52">
        <v>160346</v>
      </c>
      <c r="E298" s="52" t="s">
        <v>16</v>
      </c>
      <c r="F298" s="52">
        <v>2020</v>
      </c>
      <c r="G298" s="52" t="s">
        <v>17</v>
      </c>
      <c r="H298" s="53">
        <v>44012</v>
      </c>
      <c r="I298" s="53">
        <v>44054</v>
      </c>
      <c r="J298" s="53">
        <v>44054</v>
      </c>
      <c r="K298" s="54">
        <v>588400000</v>
      </c>
      <c r="L298" s="54">
        <v>586300000</v>
      </c>
      <c r="M298" s="52" t="s">
        <v>870</v>
      </c>
      <c r="N298" s="36">
        <v>1517000000</v>
      </c>
      <c r="O298" s="37">
        <v>1517000000</v>
      </c>
      <c r="P298" s="38"/>
      <c r="Q298" s="36">
        <v>1203000000</v>
      </c>
      <c r="R298" s="37">
        <v>1203000000</v>
      </c>
      <c r="S298" s="38"/>
      <c r="U298" s="36">
        <v>348000000</v>
      </c>
      <c r="V298" s="37"/>
      <c r="W298" s="37"/>
      <c r="X298" s="37"/>
      <c r="Y298" s="38"/>
      <c r="Z298" s="36">
        <v>393000000</v>
      </c>
      <c r="AG298" s="56">
        <v>393000000</v>
      </c>
      <c r="AH298" s="55">
        <v>3461000000</v>
      </c>
      <c r="AI298" s="36">
        <v>2256000000</v>
      </c>
      <c r="AJ298" s="37"/>
      <c r="AK298" s="38"/>
      <c r="AL298" s="36">
        <v>297000000</v>
      </c>
      <c r="AM298" s="37"/>
      <c r="AN298" s="37"/>
      <c r="AO298" s="38"/>
      <c r="AP298" s="49">
        <v>8247000000</v>
      </c>
      <c r="AQ298" s="54">
        <v>1864000000</v>
      </c>
      <c r="AR298" s="54">
        <v>3951000000</v>
      </c>
      <c r="AS298" s="54"/>
      <c r="AT298" s="54"/>
      <c r="AU298" s="54">
        <v>332000000</v>
      </c>
      <c r="AV298" s="54"/>
      <c r="AW298" s="54"/>
      <c r="AX298" s="54"/>
      <c r="AY298" s="54"/>
      <c r="AZ298" s="54">
        <v>2100000000</v>
      </c>
      <c r="BA298" s="55">
        <v>10800000000</v>
      </c>
      <c r="BB298" s="55">
        <v>14261000000</v>
      </c>
      <c r="BC298" s="49">
        <v>1370000000</v>
      </c>
      <c r="BD298" s="54">
        <v>351000000</v>
      </c>
      <c r="BE298" s="54"/>
      <c r="BF298" s="54"/>
      <c r="BG298" s="54">
        <v>1019000000</v>
      </c>
      <c r="BH298" s="36">
        <v>76000000</v>
      </c>
      <c r="BI298" s="37"/>
      <c r="BJ298" s="37"/>
      <c r="BK298" s="38"/>
      <c r="BL298" s="49">
        <v>1236000000</v>
      </c>
      <c r="BM298" s="54">
        <v>398000000</v>
      </c>
      <c r="BN298" s="54"/>
      <c r="BO298" s="54"/>
      <c r="BP298" s="54"/>
      <c r="BQ298" s="54">
        <v>838000000</v>
      </c>
      <c r="BR298" s="55">
        <v>2682000000</v>
      </c>
      <c r="BS298" s="36">
        <v>1183000000</v>
      </c>
      <c r="BT298" s="37"/>
      <c r="BU298" s="38"/>
      <c r="BV298" s="36">
        <v>2007000000</v>
      </c>
      <c r="BW298" s="37"/>
      <c r="BX298" s="37">
        <v>277000000</v>
      </c>
      <c r="BY298" s="37"/>
      <c r="BZ298" s="37"/>
      <c r="CA298" s="37"/>
      <c r="CB298" s="37"/>
      <c r="CC298" s="37">
        <v>258000000</v>
      </c>
      <c r="CD298" s="37"/>
      <c r="CE298" s="37"/>
      <c r="CF298" s="38">
        <v>1472000000</v>
      </c>
      <c r="CG298" s="55">
        <v>3190000000</v>
      </c>
      <c r="CH298" s="57">
        <v>5872000000</v>
      </c>
      <c r="CJ298" s="36">
        <v>12154000000</v>
      </c>
      <c r="CK298" s="37">
        <v>6000000</v>
      </c>
      <c r="CL298" s="37">
        <v>12148000000</v>
      </c>
      <c r="CM298" s="38"/>
      <c r="CN298" s="54"/>
      <c r="CO298" s="54">
        <v>-3241000000</v>
      </c>
      <c r="CP298" s="54">
        <v>-1331000000</v>
      </c>
      <c r="CQ298" s="58">
        <v>7582000000</v>
      </c>
      <c r="CR298" s="37">
        <v>807000000</v>
      </c>
      <c r="CS298" s="56">
        <v>8389000000</v>
      </c>
      <c r="CT298" s="55">
        <v>14261000000</v>
      </c>
    </row>
    <row r="299" spans="1:98" x14ac:dyDescent="0.2">
      <c r="A299" s="52" t="s">
        <v>1006</v>
      </c>
      <c r="B299" s="52" t="s">
        <v>1007</v>
      </c>
      <c r="C299" s="52" t="str">
        <f>VLOOKUP(A299,'[1]S&amp;P 500 Wikipedia'!A:D,3,FALSE)</f>
        <v>Real Estate</v>
      </c>
      <c r="D299" s="52">
        <v>81605</v>
      </c>
      <c r="E299" s="52" t="s">
        <v>16</v>
      </c>
      <c r="F299" s="52">
        <v>2019</v>
      </c>
      <c r="G299" s="52" t="s">
        <v>17</v>
      </c>
      <c r="H299" s="53">
        <v>43830</v>
      </c>
      <c r="I299" s="53">
        <v>43885</v>
      </c>
      <c r="J299" s="53">
        <v>43885</v>
      </c>
      <c r="K299" s="54">
        <v>328840808</v>
      </c>
      <c r="L299" s="54">
        <v>329232051</v>
      </c>
      <c r="M299" s="52" t="s">
        <v>1008</v>
      </c>
      <c r="N299" s="36">
        <v>54011000</v>
      </c>
      <c r="O299" s="37">
        <v>54011000</v>
      </c>
      <c r="P299" s="38"/>
      <c r="Q299" s="36">
        <v>181969000</v>
      </c>
      <c r="R299" s="37">
        <v>181969000</v>
      </c>
      <c r="S299" s="38"/>
      <c r="V299" s="37"/>
      <c r="W299" s="37"/>
      <c r="X299" s="37"/>
      <c r="Y299" s="38"/>
      <c r="Z299" s="36">
        <v>96775000</v>
      </c>
      <c r="AG299" s="56">
        <v>96775000</v>
      </c>
      <c r="AH299" s="55">
        <v>332755000</v>
      </c>
      <c r="AI299" s="36">
        <v>16399997000</v>
      </c>
      <c r="AJ299" s="37">
        <v>19517916000</v>
      </c>
      <c r="AK299" s="38">
        <v>-3117919000</v>
      </c>
      <c r="AM299" s="37"/>
      <c r="AN299" s="37"/>
      <c r="AO299" s="38"/>
      <c r="AP299" s="49">
        <v>1822044000</v>
      </c>
      <c r="AQ299" s="54">
        <v>1493383000</v>
      </c>
      <c r="AR299" s="54"/>
      <c r="AS299" s="54"/>
      <c r="AT299" s="54"/>
      <c r="AU299" s="54"/>
      <c r="AV299" s="54"/>
      <c r="AW299" s="54"/>
      <c r="AX299" s="54"/>
      <c r="AY299" s="54"/>
      <c r="AZ299" s="54">
        <v>328661000</v>
      </c>
      <c r="BA299" s="55">
        <v>18222041000</v>
      </c>
      <c r="BB299" s="55">
        <v>18554796000</v>
      </c>
      <c r="BC299" s="49">
        <v>7656270000</v>
      </c>
      <c r="BD299" s="54">
        <v>177039000</v>
      </c>
      <c r="BE299" s="54"/>
      <c r="BF299" s="54"/>
      <c r="BG299" s="54">
        <v>7479231000</v>
      </c>
      <c r="BI299" s="37"/>
      <c r="BJ299" s="37"/>
      <c r="BK299" s="38"/>
      <c r="BL299" s="49">
        <v>595324000</v>
      </c>
      <c r="BM299" s="54"/>
      <c r="BN299" s="54"/>
      <c r="BO299" s="54"/>
      <c r="BP299" s="54"/>
      <c r="BQ299" s="54">
        <v>595324000</v>
      </c>
      <c r="BR299" s="55">
        <v>8251594000</v>
      </c>
      <c r="BS299" s="36">
        <v>499044000</v>
      </c>
      <c r="BT299" s="37">
        <v>499044000</v>
      </c>
      <c r="BU299" s="38"/>
      <c r="BV299" s="36">
        <v>0</v>
      </c>
      <c r="BW299" s="37"/>
      <c r="BX299" s="37"/>
      <c r="BY299" s="37"/>
      <c r="BZ299" s="37"/>
      <c r="CA299" s="37"/>
      <c r="CB299" s="37"/>
      <c r="CC299" s="37"/>
      <c r="CD299" s="37"/>
      <c r="CE299" s="37"/>
      <c r="CF299" s="38">
        <v>0</v>
      </c>
      <c r="CG299" s="55">
        <v>499044000</v>
      </c>
      <c r="CH299" s="57">
        <v>8750638000</v>
      </c>
      <c r="CJ299" s="36">
        <v>12873849000</v>
      </c>
      <c r="CK299" s="37"/>
      <c r="CL299" s="37"/>
      <c r="CM299" s="38"/>
      <c r="CN299" s="54"/>
      <c r="CO299" s="54"/>
      <c r="CP299" s="54">
        <v>-3099393000</v>
      </c>
      <c r="CQ299" s="58">
        <v>9774456000</v>
      </c>
      <c r="CR299" s="37">
        <v>29702000</v>
      </c>
      <c r="CS299" s="56">
        <v>9804158000</v>
      </c>
      <c r="CT299" s="55">
        <v>18554796000</v>
      </c>
    </row>
    <row r="300" spans="1:98" x14ac:dyDescent="0.2">
      <c r="A300" s="52" t="s">
        <v>913</v>
      </c>
      <c r="B300" s="52" t="s">
        <v>914</v>
      </c>
      <c r="C300" s="52" t="str">
        <f>VLOOKUP(A300,'[1]S&amp;P 500 Wikipedia'!A:D,3,FALSE)</f>
        <v>Industrials</v>
      </c>
      <c r="D300" s="52">
        <v>782146</v>
      </c>
      <c r="E300" s="52" t="s">
        <v>16</v>
      </c>
      <c r="F300" s="52">
        <v>2019</v>
      </c>
      <c r="G300" s="52" t="s">
        <v>17</v>
      </c>
      <c r="H300" s="53">
        <v>43830</v>
      </c>
      <c r="I300" s="53">
        <v>43887</v>
      </c>
      <c r="J300" s="53">
        <v>43887</v>
      </c>
      <c r="K300" s="54">
        <v>119503329</v>
      </c>
      <c r="L300" s="54">
        <v>119770865</v>
      </c>
      <c r="M300" s="52" t="s">
        <v>915</v>
      </c>
      <c r="N300" s="36">
        <v>403571000</v>
      </c>
      <c r="O300" s="37">
        <v>403571000</v>
      </c>
      <c r="P300" s="38"/>
      <c r="Q300" s="36">
        <v>397579000</v>
      </c>
      <c r="R300" s="37">
        <v>397579000</v>
      </c>
      <c r="S300" s="38"/>
      <c r="V300" s="37"/>
      <c r="W300" s="37"/>
      <c r="X300" s="37"/>
      <c r="Y300" s="38"/>
      <c r="Z300" s="36">
        <v>65684000</v>
      </c>
      <c r="AA300" s="55">
        <v>55098000</v>
      </c>
      <c r="AG300" s="56">
        <v>10586000</v>
      </c>
      <c r="AH300" s="55">
        <v>866834000</v>
      </c>
      <c r="AI300" s="36">
        <v>2968835000</v>
      </c>
      <c r="AJ300" s="37"/>
      <c r="AK300" s="38"/>
      <c r="AM300" s="37"/>
      <c r="AN300" s="37"/>
      <c r="AO300" s="38"/>
      <c r="AP300" s="49">
        <v>159899000</v>
      </c>
      <c r="AQ300" s="54"/>
      <c r="AR300" s="54">
        <v>19463000</v>
      </c>
      <c r="AS300" s="54"/>
      <c r="AT300" s="54"/>
      <c r="AU300" s="54"/>
      <c r="AV300" s="54"/>
      <c r="AW300" s="54"/>
      <c r="AX300" s="54"/>
      <c r="AY300" s="54"/>
      <c r="AZ300" s="54">
        <v>140436000</v>
      </c>
      <c r="BA300" s="55">
        <v>3128734000</v>
      </c>
      <c r="BB300" s="55">
        <v>3995568000</v>
      </c>
      <c r="BC300" s="49">
        <v>308908000</v>
      </c>
      <c r="BD300" s="54">
        <v>70254000</v>
      </c>
      <c r="BE300" s="54"/>
      <c r="BF300" s="54"/>
      <c r="BG300" s="54">
        <v>238654000</v>
      </c>
      <c r="BI300" s="37"/>
      <c r="BJ300" s="37"/>
      <c r="BK300" s="38"/>
      <c r="BL300" s="49">
        <v>57177000</v>
      </c>
      <c r="BM300" s="54"/>
      <c r="BN300" s="54"/>
      <c r="BO300" s="54">
        <v>2847000</v>
      </c>
      <c r="BP300" s="54"/>
      <c r="BQ300" s="54">
        <v>54330000</v>
      </c>
      <c r="BR300" s="55">
        <v>366085000</v>
      </c>
      <c r="BS300" s="36">
        <v>45000000</v>
      </c>
      <c r="BT300" s="37"/>
      <c r="BU300" s="38"/>
      <c r="BV300" s="36">
        <v>503766000</v>
      </c>
      <c r="BW300" s="37"/>
      <c r="BX300" s="37"/>
      <c r="BY300" s="37"/>
      <c r="BZ300" s="37"/>
      <c r="CA300" s="37"/>
      <c r="CB300" s="37"/>
      <c r="CC300" s="37">
        <v>261964000</v>
      </c>
      <c r="CD300" s="37"/>
      <c r="CE300" s="37"/>
      <c r="CF300" s="38">
        <v>241802000</v>
      </c>
      <c r="CG300" s="55">
        <v>548766000</v>
      </c>
      <c r="CH300" s="57">
        <v>914851000</v>
      </c>
      <c r="CJ300" s="36">
        <v>230399000</v>
      </c>
      <c r="CK300" s="37"/>
      <c r="CL300" s="37"/>
      <c r="CM300" s="38"/>
      <c r="CN300" s="54"/>
      <c r="CO300" s="54">
        <v>2850318000</v>
      </c>
      <c r="CP300" s="54"/>
      <c r="CQ300" s="58">
        <v>3080717000</v>
      </c>
      <c r="CR300" s="37"/>
      <c r="CS300" s="56">
        <v>3080717000</v>
      </c>
      <c r="CT300" s="55">
        <v>3995568000</v>
      </c>
    </row>
    <row r="301" spans="1:98" x14ac:dyDescent="0.2">
      <c r="A301" s="52" t="s">
        <v>919</v>
      </c>
      <c r="B301" s="52" t="s">
        <v>920</v>
      </c>
      <c r="C301" s="52" t="str">
        <f>VLOOKUP(A301,'[1]S&amp;P 500 Wikipedia'!A:D,3,FALSE)</f>
        <v>Energy</v>
      </c>
      <c r="D301" s="52">
        <v>334076</v>
      </c>
      <c r="E301" s="52" t="s">
        <v>16</v>
      </c>
      <c r="F301" s="52">
        <v>2019</v>
      </c>
      <c r="G301" s="52" t="s">
        <v>17</v>
      </c>
      <c r="H301" s="53">
        <v>43830</v>
      </c>
      <c r="I301" s="53">
        <v>43886</v>
      </c>
      <c r="J301" s="53">
        <v>43886</v>
      </c>
      <c r="K301" s="54">
        <v>413910000</v>
      </c>
      <c r="L301" s="54">
        <v>415916000</v>
      </c>
      <c r="M301" s="52" t="s">
        <v>921</v>
      </c>
      <c r="N301" s="36">
        <v>20958000</v>
      </c>
      <c r="O301" s="37">
        <v>20958000</v>
      </c>
      <c r="P301" s="38"/>
      <c r="Q301" s="36">
        <v>835121000</v>
      </c>
      <c r="R301" s="37">
        <v>835121000</v>
      </c>
      <c r="S301" s="38"/>
      <c r="U301" s="36">
        <v>506675000</v>
      </c>
      <c r="V301" s="37"/>
      <c r="W301" s="37"/>
      <c r="X301" s="37"/>
      <c r="Y301" s="38"/>
      <c r="Z301" s="36">
        <v>107580000</v>
      </c>
      <c r="AG301" s="56">
        <v>107580000</v>
      </c>
      <c r="AH301" s="55">
        <v>1470334000</v>
      </c>
      <c r="AI301" s="36">
        <v>18348685000</v>
      </c>
      <c r="AJ301" s="37">
        <v>22051492000</v>
      </c>
      <c r="AK301" s="38">
        <v>-3702807000</v>
      </c>
      <c r="AL301" s="36">
        <v>861844000</v>
      </c>
      <c r="AM301" s="37"/>
      <c r="AN301" s="37"/>
      <c r="AO301" s="38"/>
      <c r="AP301" s="49">
        <v>1131258000</v>
      </c>
      <c r="AQ301" s="54">
        <v>957833000</v>
      </c>
      <c r="AR301" s="54"/>
      <c r="AS301" s="54"/>
      <c r="AT301" s="54"/>
      <c r="AU301" s="54"/>
      <c r="AV301" s="54"/>
      <c r="AW301" s="54"/>
      <c r="AX301" s="54"/>
      <c r="AY301" s="54"/>
      <c r="AZ301" s="54">
        <v>173425000</v>
      </c>
      <c r="BA301" s="55">
        <v>20341787000</v>
      </c>
      <c r="BB301" s="55">
        <v>21812121000</v>
      </c>
      <c r="BC301" s="49">
        <v>1400650000</v>
      </c>
      <c r="BD301" s="54">
        <v>1209900000</v>
      </c>
      <c r="BE301" s="54"/>
      <c r="BF301" s="54"/>
      <c r="BG301" s="54">
        <v>190750000</v>
      </c>
      <c r="BH301" s="36">
        <v>227650000</v>
      </c>
      <c r="BI301" s="37"/>
      <c r="BJ301" s="37"/>
      <c r="BK301" s="38"/>
      <c r="BL301" s="49">
        <v>391998000</v>
      </c>
      <c r="BM301" s="54"/>
      <c r="BN301" s="54"/>
      <c r="BO301" s="54"/>
      <c r="BP301" s="54"/>
      <c r="BQ301" s="54">
        <v>391998000</v>
      </c>
      <c r="BR301" s="55">
        <v>2020298000</v>
      </c>
      <c r="BS301" s="36">
        <v>12479757000</v>
      </c>
      <c r="BT301" s="37"/>
      <c r="BU301" s="38"/>
      <c r="BV301" s="36">
        <v>1086115000</v>
      </c>
      <c r="BW301" s="37"/>
      <c r="BX301" s="37"/>
      <c r="BY301" s="37"/>
      <c r="BZ301" s="37"/>
      <c r="CA301" s="37"/>
      <c r="CB301" s="37"/>
      <c r="CC301" s="37">
        <v>536063000</v>
      </c>
      <c r="CD301" s="37"/>
      <c r="CE301" s="37"/>
      <c r="CF301" s="38">
        <v>550052000</v>
      </c>
      <c r="CG301" s="55">
        <v>13565872000</v>
      </c>
      <c r="CH301" s="57">
        <v>15586170000</v>
      </c>
      <c r="CI301" s="49">
        <v>0</v>
      </c>
      <c r="CJ301" s="36">
        <v>7408345000</v>
      </c>
      <c r="CK301" s="37"/>
      <c r="CL301" s="37"/>
      <c r="CM301" s="38"/>
      <c r="CN301" s="54">
        <v>-808394000</v>
      </c>
      <c r="CO301" s="54">
        <v>0</v>
      </c>
      <c r="CP301" s="54">
        <v>-374000000</v>
      </c>
      <c r="CQ301" s="58">
        <v>6225951000</v>
      </c>
      <c r="CR301" s="37"/>
      <c r="CS301" s="56">
        <v>6225951000</v>
      </c>
      <c r="CT301" s="55">
        <v>21812121000</v>
      </c>
    </row>
    <row r="302" spans="1:98" x14ac:dyDescent="0.2">
      <c r="A302" s="52" t="s">
        <v>916</v>
      </c>
      <c r="B302" s="52" t="s">
        <v>917</v>
      </c>
      <c r="C302" s="52" t="str">
        <f>VLOOKUP(A302,'[1]S&amp;P 500 Wikipedia'!A:D,3,FALSE)</f>
        <v>Communication Services</v>
      </c>
      <c r="D302" s="52">
        <v>251397</v>
      </c>
      <c r="E302" s="52" t="s">
        <v>16</v>
      </c>
      <c r="F302" s="52">
        <v>2019</v>
      </c>
      <c r="G302" s="52" t="s">
        <v>17</v>
      </c>
      <c r="H302" s="53">
        <v>43830</v>
      </c>
      <c r="I302" s="53">
        <v>43872</v>
      </c>
      <c r="J302" s="53">
        <v>43872</v>
      </c>
      <c r="K302" s="54">
        <v>218200000</v>
      </c>
      <c r="L302" s="54">
        <v>219100000</v>
      </c>
      <c r="M302" s="52" t="s">
        <v>918</v>
      </c>
      <c r="N302" s="36">
        <v>4309300000</v>
      </c>
      <c r="O302" s="37">
        <v>4305700000</v>
      </c>
      <c r="P302" s="38">
        <v>3600000</v>
      </c>
      <c r="Q302" s="36">
        <v>7829000000</v>
      </c>
      <c r="R302" s="37">
        <v>7829000000</v>
      </c>
      <c r="S302" s="38"/>
      <c r="U302" s="36">
        <v>1257600000</v>
      </c>
      <c r="V302" s="37"/>
      <c r="W302" s="37">
        <v>1257600000</v>
      </c>
      <c r="X302" s="37"/>
      <c r="Y302" s="38"/>
      <c r="Z302" s="36">
        <v>1188800000</v>
      </c>
      <c r="AG302" s="56">
        <v>1188800000</v>
      </c>
      <c r="AH302" s="55">
        <v>14584700000</v>
      </c>
      <c r="AI302" s="36">
        <v>663400000</v>
      </c>
      <c r="AJ302" s="37"/>
      <c r="AK302" s="38"/>
      <c r="AL302" s="36">
        <v>106800000</v>
      </c>
      <c r="AM302" s="37">
        <v>106800000</v>
      </c>
      <c r="AN302" s="37"/>
      <c r="AO302" s="38"/>
      <c r="AP302" s="49">
        <v>11428500000</v>
      </c>
      <c r="AQ302" s="54">
        <v>338200000</v>
      </c>
      <c r="AR302" s="54">
        <v>9440500000</v>
      </c>
      <c r="AS302" s="54"/>
      <c r="AT302" s="54"/>
      <c r="AU302" s="54"/>
      <c r="AV302" s="54"/>
      <c r="AW302" s="54"/>
      <c r="AX302" s="54"/>
      <c r="AY302" s="54"/>
      <c r="AZ302" s="54">
        <v>1649800000</v>
      </c>
      <c r="BA302" s="55">
        <v>12198700000</v>
      </c>
      <c r="BB302" s="55">
        <v>26783400000</v>
      </c>
      <c r="BC302" s="49">
        <v>12983700000</v>
      </c>
      <c r="BD302" s="54">
        <v>11768400000</v>
      </c>
      <c r="BE302" s="54"/>
      <c r="BF302" s="54"/>
      <c r="BG302" s="54">
        <v>1215300000</v>
      </c>
      <c r="BH302" s="36">
        <v>612500000</v>
      </c>
      <c r="BI302" s="37">
        <v>10100000</v>
      </c>
      <c r="BJ302" s="37"/>
      <c r="BK302" s="38">
        <v>602400000</v>
      </c>
      <c r="BL302" s="49">
        <v>2384700000</v>
      </c>
      <c r="BM302" s="54"/>
      <c r="BN302" s="54"/>
      <c r="BO302" s="54"/>
      <c r="BP302" s="54"/>
      <c r="BQ302" s="54">
        <v>2384700000</v>
      </c>
      <c r="BR302" s="55">
        <v>15980900000</v>
      </c>
      <c r="BS302" s="36">
        <v>4531900000</v>
      </c>
      <c r="BT302" s="37"/>
      <c r="BU302" s="38"/>
      <c r="BV302" s="36">
        <v>2689600000</v>
      </c>
      <c r="BW302" s="37"/>
      <c r="BX302" s="37"/>
      <c r="BY302" s="37"/>
      <c r="BZ302" s="37"/>
      <c r="CA302" s="37"/>
      <c r="CB302" s="37"/>
      <c r="CC302" s="37">
        <v>408100000</v>
      </c>
      <c r="CD302" s="37"/>
      <c r="CE302" s="37"/>
      <c r="CF302" s="38">
        <v>2281500000</v>
      </c>
      <c r="CG302" s="55">
        <v>7221500000</v>
      </c>
      <c r="CH302" s="57">
        <v>23202400000</v>
      </c>
      <c r="CI302" s="49">
        <v>0</v>
      </c>
      <c r="CJ302" s="36">
        <v>805500000</v>
      </c>
      <c r="CK302" s="37">
        <v>44600000</v>
      </c>
      <c r="CL302" s="37">
        <v>760900000</v>
      </c>
      <c r="CM302" s="38"/>
      <c r="CN302" s="54">
        <v>-4560300000</v>
      </c>
      <c r="CO302" s="54">
        <v>7806300000</v>
      </c>
      <c r="CP302" s="54">
        <v>-1197600000</v>
      </c>
      <c r="CQ302" s="58">
        <v>2853900000</v>
      </c>
      <c r="CR302" s="37">
        <v>727100000</v>
      </c>
      <c r="CS302" s="56">
        <v>3581000000</v>
      </c>
      <c r="CT302" s="55">
        <v>26783400000</v>
      </c>
    </row>
    <row r="303" spans="1:98" x14ac:dyDescent="0.2">
      <c r="A303" s="52" t="s">
        <v>922</v>
      </c>
      <c r="B303" s="52" t="s">
        <v>923</v>
      </c>
      <c r="C303" s="52" t="str">
        <f>VLOOKUP(A303,'[1]S&amp;P 500 Wikipedia'!A:D,3,FALSE)</f>
        <v>Information Technology</v>
      </c>
      <c r="D303" s="52">
        <v>257930</v>
      </c>
      <c r="E303" s="52" t="s">
        <v>16</v>
      </c>
      <c r="F303" s="52">
        <v>2020</v>
      </c>
      <c r="G303" s="52" t="s">
        <v>17</v>
      </c>
      <c r="H303" s="53">
        <v>43982</v>
      </c>
      <c r="I303" s="53">
        <v>44004</v>
      </c>
      <c r="J303" s="53">
        <v>44004</v>
      </c>
      <c r="K303" s="54">
        <v>3092000000</v>
      </c>
      <c r="L303" s="54">
        <v>3164000000</v>
      </c>
      <c r="M303" s="52" t="s">
        <v>924</v>
      </c>
      <c r="N303" s="36">
        <v>43057000000</v>
      </c>
      <c r="O303" s="37">
        <v>37239000000</v>
      </c>
      <c r="P303" s="38">
        <v>5818000000</v>
      </c>
      <c r="Q303" s="36">
        <v>5551000000</v>
      </c>
      <c r="R303" s="37">
        <v>5551000000</v>
      </c>
      <c r="S303" s="38"/>
      <c r="V303" s="37"/>
      <c r="W303" s="37"/>
      <c r="X303" s="37"/>
      <c r="Y303" s="38"/>
      <c r="Z303" s="36">
        <v>3532000000</v>
      </c>
      <c r="AA303" s="55">
        <v>3532000000</v>
      </c>
      <c r="AH303" s="55">
        <v>52140000000</v>
      </c>
      <c r="AI303" s="36">
        <v>6244000000</v>
      </c>
      <c r="AJ303" s="37"/>
      <c r="AK303" s="38"/>
      <c r="AM303" s="37"/>
      <c r="AN303" s="37"/>
      <c r="AO303" s="38"/>
      <c r="AP303" s="49">
        <v>57054000000</v>
      </c>
      <c r="AQ303" s="54">
        <v>3738000000</v>
      </c>
      <c r="AR303" s="54">
        <v>43769000000</v>
      </c>
      <c r="AS303" s="54"/>
      <c r="AT303" s="54"/>
      <c r="AU303" s="54">
        <v>3252000000</v>
      </c>
      <c r="AV303" s="54"/>
      <c r="AW303" s="54"/>
      <c r="AX303" s="54"/>
      <c r="AY303" s="54"/>
      <c r="AZ303" s="54">
        <v>6295000000</v>
      </c>
      <c r="BA303" s="55">
        <v>63298000000</v>
      </c>
      <c r="BB303" s="55">
        <v>115438000000</v>
      </c>
      <c r="BC303" s="49">
        <v>2090000000</v>
      </c>
      <c r="BD303" s="54">
        <v>637000000</v>
      </c>
      <c r="BE303" s="54"/>
      <c r="BF303" s="54"/>
      <c r="BG303" s="54">
        <v>1453000000</v>
      </c>
      <c r="BH303" s="36">
        <v>2371000000</v>
      </c>
      <c r="BI303" s="37">
        <v>2371000000</v>
      </c>
      <c r="BJ303" s="37"/>
      <c r="BK303" s="38"/>
      <c r="BL303" s="49">
        <v>12739000000</v>
      </c>
      <c r="BM303" s="54">
        <v>8002000000</v>
      </c>
      <c r="BN303" s="54"/>
      <c r="BO303" s="54"/>
      <c r="BP303" s="54"/>
      <c r="BQ303" s="54">
        <v>4737000000</v>
      </c>
      <c r="BR303" s="55">
        <v>17200000000</v>
      </c>
      <c r="BS303" s="36">
        <v>69226000000</v>
      </c>
      <c r="BT303" s="37">
        <v>69226000000</v>
      </c>
      <c r="BU303" s="38"/>
      <c r="BV303" s="36">
        <v>16295000000</v>
      </c>
      <c r="BW303" s="37"/>
      <c r="BX303" s="37"/>
      <c r="BY303" s="37"/>
      <c r="BZ303" s="37"/>
      <c r="CA303" s="37"/>
      <c r="CB303" s="37"/>
      <c r="CC303" s="37"/>
      <c r="CD303" s="37"/>
      <c r="CE303" s="37"/>
      <c r="CF303" s="38">
        <v>16295000000</v>
      </c>
      <c r="CG303" s="55">
        <v>85521000000</v>
      </c>
      <c r="CH303" s="57">
        <v>102721000000</v>
      </c>
      <c r="CI303" s="49">
        <v>0</v>
      </c>
      <c r="CJ303" s="36">
        <v>26486000000</v>
      </c>
      <c r="CK303" s="37">
        <v>26486000000</v>
      </c>
      <c r="CL303" s="37"/>
      <c r="CM303" s="38"/>
      <c r="CN303" s="54"/>
      <c r="CO303" s="54">
        <v>-12696000000</v>
      </c>
      <c r="CP303" s="54">
        <v>-1716000000</v>
      </c>
      <c r="CQ303" s="58">
        <v>12074000000</v>
      </c>
      <c r="CR303" s="37">
        <v>643000000</v>
      </c>
      <c r="CS303" s="56">
        <v>12717000000</v>
      </c>
      <c r="CT303" s="55">
        <v>115438000000</v>
      </c>
    </row>
    <row r="304" spans="1:98" x14ac:dyDescent="0.2">
      <c r="A304" s="52" t="s">
        <v>907</v>
      </c>
      <c r="B304" s="52" t="s">
        <v>908</v>
      </c>
      <c r="C304" s="52" t="str">
        <f>VLOOKUP(A304,'[1]S&amp;P 500 Wikipedia'!A:D,3,FALSE)</f>
        <v>Consumer Discretionary</v>
      </c>
      <c r="D304" s="52">
        <v>334679</v>
      </c>
      <c r="E304" s="52" t="s">
        <v>16</v>
      </c>
      <c r="F304" s="52">
        <v>2019</v>
      </c>
      <c r="G304" s="52" t="s">
        <v>17</v>
      </c>
      <c r="H304" s="53">
        <v>43830</v>
      </c>
      <c r="I304" s="53">
        <v>43889</v>
      </c>
      <c r="J304" s="53">
        <v>43889</v>
      </c>
      <c r="K304" s="54">
        <v>75671000</v>
      </c>
      <c r="L304" s="54">
        <v>76474000</v>
      </c>
      <c r="M304" s="52" t="s">
        <v>909</v>
      </c>
      <c r="N304" s="36">
        <v>40406000</v>
      </c>
      <c r="O304" s="37">
        <v>40406000</v>
      </c>
      <c r="P304" s="38"/>
      <c r="Q304" s="36">
        <v>294407000</v>
      </c>
      <c r="R304" s="37">
        <v>214915000</v>
      </c>
      <c r="S304" s="38">
        <v>79492000</v>
      </c>
      <c r="U304" s="36">
        <v>3454092000</v>
      </c>
      <c r="V304" s="37"/>
      <c r="W304" s="37"/>
      <c r="X304" s="37"/>
      <c r="Y304" s="38"/>
      <c r="Z304" s="36">
        <v>44757000</v>
      </c>
      <c r="AG304" s="56">
        <v>44757000</v>
      </c>
      <c r="AH304" s="55">
        <v>3833662000</v>
      </c>
      <c r="AI304" s="36">
        <v>3948203000</v>
      </c>
      <c r="AJ304" s="37">
        <v>6191427000</v>
      </c>
      <c r="AK304" s="38">
        <v>-2243224000</v>
      </c>
      <c r="AM304" s="37"/>
      <c r="AN304" s="37"/>
      <c r="AO304" s="38"/>
      <c r="AP304" s="49">
        <v>2935295000</v>
      </c>
      <c r="AQ304" s="54"/>
      <c r="AR304" s="54">
        <v>936814000</v>
      </c>
      <c r="AS304" s="54"/>
      <c r="AT304" s="54"/>
      <c r="AU304" s="54"/>
      <c r="AV304" s="54"/>
      <c r="AW304" s="54"/>
      <c r="AX304" s="54"/>
      <c r="AY304" s="54"/>
      <c r="AZ304" s="54">
        <v>1998481000</v>
      </c>
      <c r="BA304" s="55">
        <v>6883498000</v>
      </c>
      <c r="BB304" s="55">
        <v>10717160000</v>
      </c>
      <c r="BC304" s="49">
        <v>3683801000</v>
      </c>
      <c r="BD304" s="54">
        <v>3604722000</v>
      </c>
      <c r="BE304" s="54"/>
      <c r="BF304" s="54"/>
      <c r="BG304" s="54">
        <v>79079000</v>
      </c>
      <c r="BI304" s="37"/>
      <c r="BJ304" s="37"/>
      <c r="BK304" s="38"/>
      <c r="BL304" s="49">
        <v>785626000</v>
      </c>
      <c r="BM304" s="54"/>
      <c r="BN304" s="54"/>
      <c r="BO304" s="54">
        <v>0</v>
      </c>
      <c r="BP304" s="54"/>
      <c r="BQ304" s="54">
        <v>785626000</v>
      </c>
      <c r="BR304" s="55">
        <v>4469427000</v>
      </c>
      <c r="BS304" s="36">
        <v>3890527000</v>
      </c>
      <c r="BT304" s="37"/>
      <c r="BU304" s="38"/>
      <c r="BV304" s="36">
        <v>1959866000</v>
      </c>
      <c r="BW304" s="37"/>
      <c r="BX304" s="37"/>
      <c r="BY304" s="37"/>
      <c r="BZ304" s="37"/>
      <c r="CA304" s="37"/>
      <c r="CB304" s="37"/>
      <c r="CC304" s="37">
        <v>133280000</v>
      </c>
      <c r="CD304" s="37"/>
      <c r="CE304" s="37"/>
      <c r="CF304" s="38">
        <v>1826586000</v>
      </c>
      <c r="CG304" s="55">
        <v>5850393000</v>
      </c>
      <c r="CH304" s="57">
        <v>10319820000</v>
      </c>
      <c r="CI304" s="49">
        <v>0</v>
      </c>
      <c r="CJ304" s="36">
        <v>1281516000</v>
      </c>
      <c r="CK304" s="37">
        <v>756000</v>
      </c>
      <c r="CL304" s="37">
        <v>1280760000</v>
      </c>
      <c r="CM304" s="38"/>
      <c r="CN304" s="54"/>
      <c r="CO304" s="54">
        <v>-889066000</v>
      </c>
      <c r="CP304" s="54">
        <v>4890000</v>
      </c>
      <c r="CQ304" s="58">
        <v>397340000</v>
      </c>
      <c r="CR304" s="37"/>
      <c r="CS304" s="56">
        <v>397340000</v>
      </c>
      <c r="CT304" s="55">
        <v>10717160000</v>
      </c>
    </row>
    <row r="305" spans="1:98" x14ac:dyDescent="0.2">
      <c r="A305" s="52" t="s">
        <v>910</v>
      </c>
      <c r="B305" s="52" t="s">
        <v>911</v>
      </c>
      <c r="C305" s="52" t="str">
        <f>VLOOKUP(A305,'[1]S&amp;P 500 Wikipedia'!A:D,3,FALSE)</f>
        <v>Energy</v>
      </c>
      <c r="D305" s="52">
        <v>334205</v>
      </c>
      <c r="E305" s="52" t="s">
        <v>16</v>
      </c>
      <c r="F305" s="52">
        <v>2019</v>
      </c>
      <c r="G305" s="52" t="s">
        <v>17</v>
      </c>
      <c r="H305" s="53">
        <v>43830</v>
      </c>
      <c r="I305" s="53">
        <v>43889</v>
      </c>
      <c r="J305" s="53">
        <v>43889</v>
      </c>
      <c r="K305" s="54">
        <v>895100000</v>
      </c>
      <c r="L305" s="54">
        <v>892300000</v>
      </c>
      <c r="M305" s="52" t="s">
        <v>912</v>
      </c>
      <c r="N305" s="36">
        <v>3032000000</v>
      </c>
      <c r="O305" s="37">
        <v>3032000000</v>
      </c>
      <c r="P305" s="38"/>
      <c r="Q305" s="36">
        <v>6373000000</v>
      </c>
      <c r="R305" s="37">
        <v>6373000000</v>
      </c>
      <c r="S305" s="38"/>
      <c r="U305" s="36">
        <v>1447000000</v>
      </c>
      <c r="V305" s="37"/>
      <c r="W305" s="37"/>
      <c r="X305" s="37"/>
      <c r="Y305" s="38"/>
      <c r="Z305" s="36">
        <v>7829000000</v>
      </c>
      <c r="AC305" s="55">
        <v>6026000000</v>
      </c>
      <c r="AG305" s="56">
        <v>1803000000</v>
      </c>
      <c r="AH305" s="55">
        <v>18681000000</v>
      </c>
      <c r="AI305" s="36">
        <v>80469000000</v>
      </c>
      <c r="AJ305" s="37">
        <v>122347000000</v>
      </c>
      <c r="AK305" s="38">
        <v>-41878000000</v>
      </c>
      <c r="AL305" s="36">
        <v>6389000000</v>
      </c>
      <c r="AM305" s="37">
        <v>6389000000</v>
      </c>
      <c r="AN305" s="37"/>
      <c r="AO305" s="38"/>
      <c r="AP305" s="49">
        <v>3791000000</v>
      </c>
      <c r="AQ305" s="54"/>
      <c r="AR305" s="54"/>
      <c r="AS305" s="54"/>
      <c r="AT305" s="54"/>
      <c r="AU305" s="54"/>
      <c r="AV305" s="54"/>
      <c r="AW305" s="54"/>
      <c r="AX305" s="54"/>
      <c r="AY305" s="54"/>
      <c r="AZ305" s="54">
        <v>3791000000</v>
      </c>
      <c r="BA305" s="55">
        <v>90649000000</v>
      </c>
      <c r="BB305" s="55">
        <v>109330000000</v>
      </c>
      <c r="BC305" s="49">
        <v>12319000000</v>
      </c>
      <c r="BD305" s="54">
        <v>7017000000</v>
      </c>
      <c r="BE305" s="54"/>
      <c r="BF305" s="54"/>
      <c r="BG305" s="54">
        <v>5302000000</v>
      </c>
      <c r="BH305" s="36">
        <v>51000000</v>
      </c>
      <c r="BI305" s="37"/>
      <c r="BJ305" s="37"/>
      <c r="BK305" s="38">
        <v>51000000</v>
      </c>
      <c r="BL305" s="49">
        <v>2579000000</v>
      </c>
      <c r="BM305" s="54"/>
      <c r="BN305" s="54"/>
      <c r="BO305" s="54"/>
      <c r="BP305" s="54"/>
      <c r="BQ305" s="54">
        <v>2579000000</v>
      </c>
      <c r="BR305" s="55">
        <v>14949000000</v>
      </c>
      <c r="BS305" s="36">
        <v>38537000000</v>
      </c>
      <c r="BT305" s="37"/>
      <c r="BU305" s="38"/>
      <c r="BV305" s="36">
        <v>21612000000</v>
      </c>
      <c r="BW305" s="37"/>
      <c r="BX305" s="37">
        <v>1807000000</v>
      </c>
      <c r="BY305" s="37"/>
      <c r="BZ305" s="37"/>
      <c r="CA305" s="37"/>
      <c r="CB305" s="37"/>
      <c r="CC305" s="37"/>
      <c r="CD305" s="37"/>
      <c r="CE305" s="37"/>
      <c r="CF305" s="38">
        <v>19805000000</v>
      </c>
      <c r="CG305" s="55">
        <v>60149000000</v>
      </c>
      <c r="CH305" s="57">
        <v>75098000000</v>
      </c>
      <c r="CI305" s="49">
        <v>9762000000</v>
      </c>
      <c r="CJ305" s="36">
        <v>15164000000</v>
      </c>
      <c r="CK305" s="37">
        <v>209000000</v>
      </c>
      <c r="CL305" s="37">
        <v>14955000000</v>
      </c>
      <c r="CM305" s="38"/>
      <c r="CN305" s="54">
        <v>-10653000000</v>
      </c>
      <c r="CO305" s="54">
        <v>20180000000</v>
      </c>
      <c r="CP305" s="54">
        <v>-221000000</v>
      </c>
      <c r="CQ305" s="58">
        <v>34232000000</v>
      </c>
      <c r="CR305" s="37"/>
      <c r="CS305" s="56">
        <v>34232000000</v>
      </c>
      <c r="CT305" s="55">
        <v>109330000000</v>
      </c>
    </row>
    <row r="306" spans="1:98" x14ac:dyDescent="0.2">
      <c r="A306" s="52" t="s">
        <v>934</v>
      </c>
      <c r="B306" s="52" t="s">
        <v>935</v>
      </c>
      <c r="C306" s="52" t="str">
        <f>VLOOKUP(A306,'[1]S&amp;P 500 Wikipedia'!A:D,3,FALSE)</f>
        <v>Information Technology</v>
      </c>
      <c r="D306" s="52">
        <v>746934</v>
      </c>
      <c r="E306" s="52" t="s">
        <v>16</v>
      </c>
      <c r="F306" s="52">
        <v>2019</v>
      </c>
      <c r="G306" s="52" t="s">
        <v>17</v>
      </c>
      <c r="H306" s="53">
        <v>43830</v>
      </c>
      <c r="I306" s="53">
        <v>43874</v>
      </c>
      <c r="J306" s="53">
        <v>43874</v>
      </c>
      <c r="K306" s="54">
        <v>57663510</v>
      </c>
      <c r="L306" s="54">
        <v>58470846</v>
      </c>
      <c r="M306" s="52" t="s">
        <v>936</v>
      </c>
      <c r="N306" s="36">
        <v>133667000</v>
      </c>
      <c r="O306" s="37">
        <v>133667000</v>
      </c>
      <c r="P306" s="38"/>
      <c r="Q306" s="36">
        <v>9298000</v>
      </c>
      <c r="R306" s="37">
        <v>9298000</v>
      </c>
      <c r="S306" s="38"/>
      <c r="U306" s="36">
        <v>1158000</v>
      </c>
      <c r="V306" s="37"/>
      <c r="W306" s="37"/>
      <c r="X306" s="37"/>
      <c r="Y306" s="38"/>
      <c r="Z306" s="36">
        <v>1726977000</v>
      </c>
      <c r="AA306" s="55">
        <v>13561000</v>
      </c>
      <c r="AE306" s="55">
        <v>4020000</v>
      </c>
      <c r="AG306" s="56">
        <v>1709396000</v>
      </c>
      <c r="AH306" s="55">
        <v>1871100000</v>
      </c>
      <c r="AI306" s="36">
        <v>238458000</v>
      </c>
      <c r="AJ306" s="37"/>
      <c r="AK306" s="38"/>
      <c r="AM306" s="37"/>
      <c r="AN306" s="37"/>
      <c r="AO306" s="38"/>
      <c r="AP306" s="49">
        <v>377359000</v>
      </c>
      <c r="AQ306" s="54"/>
      <c r="AR306" s="54">
        <v>51889000</v>
      </c>
      <c r="AS306" s="54"/>
      <c r="AT306" s="54"/>
      <c r="AU306" s="54"/>
      <c r="AV306" s="54"/>
      <c r="AW306" s="54"/>
      <c r="AX306" s="54"/>
      <c r="AY306" s="54"/>
      <c r="AZ306" s="54">
        <v>325470000</v>
      </c>
      <c r="BA306" s="55">
        <v>615817000</v>
      </c>
      <c r="BB306" s="55">
        <v>2486917000</v>
      </c>
      <c r="BC306" s="49">
        <v>65521000</v>
      </c>
      <c r="BD306" s="54">
        <v>5051000</v>
      </c>
      <c r="BE306" s="54"/>
      <c r="BF306" s="54"/>
      <c r="BG306" s="54">
        <v>60470000</v>
      </c>
      <c r="BH306" s="36">
        <v>1775000</v>
      </c>
      <c r="BI306" s="37"/>
      <c r="BJ306" s="37"/>
      <c r="BK306" s="38"/>
      <c r="BL306" s="49">
        <v>1686226000</v>
      </c>
      <c r="BM306" s="54">
        <v>11105000</v>
      </c>
      <c r="BN306" s="54"/>
      <c r="BO306" s="54"/>
      <c r="BP306" s="54"/>
      <c r="BQ306" s="54">
        <v>1675121000</v>
      </c>
      <c r="BR306" s="55">
        <v>1753522000</v>
      </c>
      <c r="BS306" s="36">
        <v>30858000</v>
      </c>
      <c r="BT306" s="37"/>
      <c r="BU306" s="38"/>
      <c r="BV306" s="36">
        <v>175909000</v>
      </c>
      <c r="BW306" s="37"/>
      <c r="BX306" s="37"/>
      <c r="BY306" s="37"/>
      <c r="BZ306" s="37"/>
      <c r="CA306" s="37"/>
      <c r="CB306" s="37">
        <v>65139000</v>
      </c>
      <c r="CC306" s="37">
        <v>91217000</v>
      </c>
      <c r="CD306" s="37"/>
      <c r="CE306" s="37"/>
      <c r="CF306" s="38">
        <v>19553000</v>
      </c>
      <c r="CG306" s="55">
        <v>206767000</v>
      </c>
      <c r="CH306" s="57">
        <v>1960289000</v>
      </c>
      <c r="CJ306" s="36">
        <v>258114000</v>
      </c>
      <c r="CK306" s="37"/>
      <c r="CL306" s="37"/>
      <c r="CM306" s="38"/>
      <c r="CN306" s="54">
        <v>-307652000</v>
      </c>
      <c r="CO306" s="54">
        <v>576166000</v>
      </c>
      <c r="CP306" s="54"/>
      <c r="CQ306" s="58">
        <v>526628000</v>
      </c>
      <c r="CR306" s="37"/>
      <c r="CS306" s="56">
        <v>526628000</v>
      </c>
      <c r="CT306" s="55">
        <v>2486917000</v>
      </c>
    </row>
    <row r="307" spans="1:98" x14ac:dyDescent="0.2">
      <c r="A307" s="52" t="s">
        <v>931</v>
      </c>
      <c r="B307" s="52" t="s">
        <v>932</v>
      </c>
      <c r="C307" s="52" t="str">
        <f>VLOOKUP(A307,'[1]S&amp;P 500 Wikipedia'!A:D,3,FALSE)</f>
        <v>Information Technology</v>
      </c>
      <c r="D307" s="52">
        <v>106287</v>
      </c>
      <c r="E307" s="52" t="s">
        <v>16</v>
      </c>
      <c r="F307" s="52">
        <v>2020</v>
      </c>
      <c r="G307" s="52" t="s">
        <v>17</v>
      </c>
      <c r="H307" s="53">
        <v>43982</v>
      </c>
      <c r="I307" s="53">
        <v>44029</v>
      </c>
      <c r="J307" s="53">
        <v>44029</v>
      </c>
      <c r="K307" s="54">
        <v>358800000</v>
      </c>
      <c r="L307" s="54">
        <v>360900000</v>
      </c>
      <c r="M307" s="52" t="s">
        <v>933</v>
      </c>
      <c r="N307" s="36">
        <v>932400000</v>
      </c>
      <c r="O307" s="37">
        <v>905200000</v>
      </c>
      <c r="P307" s="38">
        <v>27200000</v>
      </c>
      <c r="Q307" s="36">
        <v>384100000</v>
      </c>
      <c r="R307" s="37">
        <v>384100000</v>
      </c>
      <c r="S307" s="38"/>
      <c r="V307" s="37"/>
      <c r="W307" s="37"/>
      <c r="X307" s="37"/>
      <c r="Y307" s="38"/>
      <c r="Z307" s="36">
        <v>4148100000</v>
      </c>
      <c r="AA307" s="55">
        <v>244800000</v>
      </c>
      <c r="AE307" s="55">
        <v>16800000</v>
      </c>
      <c r="AG307" s="56">
        <v>3886500000</v>
      </c>
      <c r="AH307" s="55">
        <v>5464600000</v>
      </c>
      <c r="AI307" s="36">
        <v>407400000</v>
      </c>
      <c r="AJ307" s="37"/>
      <c r="AK307" s="38"/>
      <c r="AL307" s="36">
        <v>10200000</v>
      </c>
      <c r="AM307" s="37"/>
      <c r="AN307" s="37"/>
      <c r="AO307" s="38"/>
      <c r="AP307" s="49">
        <v>2668500000</v>
      </c>
      <c r="AQ307" s="54">
        <v>330600000</v>
      </c>
      <c r="AR307" s="54">
        <v>1791100000</v>
      </c>
      <c r="AS307" s="54"/>
      <c r="AT307" s="54"/>
      <c r="AU307" s="54"/>
      <c r="AV307" s="54"/>
      <c r="AW307" s="54"/>
      <c r="AX307" s="54"/>
      <c r="AY307" s="54"/>
      <c r="AZ307" s="54">
        <v>546800000</v>
      </c>
      <c r="BA307" s="55">
        <v>3086100000</v>
      </c>
      <c r="BB307" s="55">
        <v>8550700000</v>
      </c>
      <c r="BC307" s="49">
        <v>774000000</v>
      </c>
      <c r="BD307" s="54">
        <v>79400000</v>
      </c>
      <c r="BE307" s="54">
        <v>50500000</v>
      </c>
      <c r="BF307" s="54"/>
      <c r="BG307" s="54">
        <v>644100000</v>
      </c>
      <c r="BH307" s="36">
        <v>5100000</v>
      </c>
      <c r="BI307" s="37"/>
      <c r="BJ307" s="37"/>
      <c r="BK307" s="38"/>
      <c r="BL307" s="49">
        <v>3647800000</v>
      </c>
      <c r="BM307" s="54">
        <v>39200000</v>
      </c>
      <c r="BN307" s="54"/>
      <c r="BO307" s="54"/>
      <c r="BP307" s="54"/>
      <c r="BQ307" s="54">
        <v>3608600000</v>
      </c>
      <c r="BR307" s="55">
        <v>4426900000</v>
      </c>
      <c r="BS307" s="36">
        <v>796800000</v>
      </c>
      <c r="BT307" s="37"/>
      <c r="BU307" s="38"/>
      <c r="BV307" s="36">
        <v>545600000</v>
      </c>
      <c r="BW307" s="37"/>
      <c r="BX307" s="37"/>
      <c r="BY307" s="37"/>
      <c r="BZ307" s="37"/>
      <c r="CA307" s="37"/>
      <c r="CB307" s="37"/>
      <c r="CC307" s="37">
        <v>240800000</v>
      </c>
      <c r="CD307" s="37"/>
      <c r="CE307" s="37"/>
      <c r="CF307" s="38">
        <v>304800000</v>
      </c>
      <c r="CG307" s="55">
        <v>1342400000</v>
      </c>
      <c r="CH307" s="57">
        <v>5769300000</v>
      </c>
      <c r="CJ307" s="36">
        <v>1293500000</v>
      </c>
      <c r="CK307" s="37">
        <v>3600000</v>
      </c>
      <c r="CL307" s="37">
        <v>1289900000</v>
      </c>
      <c r="CM307" s="38"/>
      <c r="CN307" s="54"/>
      <c r="CO307" s="54">
        <v>1431400000</v>
      </c>
      <c r="CP307" s="54">
        <v>56500000</v>
      </c>
      <c r="CQ307" s="58">
        <v>2781400000</v>
      </c>
      <c r="CR307" s="37"/>
      <c r="CS307" s="56">
        <v>2781400000</v>
      </c>
      <c r="CT307" s="55">
        <v>8550700000</v>
      </c>
    </row>
    <row r="308" spans="1:98" x14ac:dyDescent="0.2">
      <c r="A308" s="52" t="s">
        <v>979</v>
      </c>
      <c r="B308" s="52" t="s">
        <v>980</v>
      </c>
      <c r="C308" s="52" t="str">
        <f>VLOOKUP(A308,'[1]S&amp;P 500 Wikipedia'!A:D,3,FALSE)</f>
        <v>Utilities</v>
      </c>
      <c r="D308" s="52">
        <v>117316</v>
      </c>
      <c r="E308" s="52" t="s">
        <v>16</v>
      </c>
      <c r="F308" s="52">
        <v>2019</v>
      </c>
      <c r="G308" s="52" t="s">
        <v>17</v>
      </c>
      <c r="H308" s="53">
        <v>43830</v>
      </c>
      <c r="I308" s="53">
        <v>43887</v>
      </c>
      <c r="J308" s="53">
        <v>43887</v>
      </c>
      <c r="K308" s="54">
        <v>504000000</v>
      </c>
      <c r="L308" s="54">
        <v>507000000</v>
      </c>
      <c r="M308" s="52" t="s">
        <v>981</v>
      </c>
      <c r="N308" s="36">
        <v>147000000</v>
      </c>
      <c r="O308" s="37">
        <v>147000000</v>
      </c>
      <c r="P308" s="38"/>
      <c r="Q308" s="36">
        <v>1313000000</v>
      </c>
      <c r="R308" s="37">
        <v>1313000000</v>
      </c>
      <c r="S308" s="38"/>
      <c r="U308" s="36">
        <v>587000000</v>
      </c>
      <c r="V308" s="37"/>
      <c r="W308" s="37"/>
      <c r="X308" s="37"/>
      <c r="Y308" s="38"/>
      <c r="Z308" s="36">
        <v>1184000000</v>
      </c>
      <c r="AA308" s="55">
        <v>79000000</v>
      </c>
      <c r="AB308" s="55">
        <v>113000000</v>
      </c>
      <c r="AC308" s="55">
        <v>30000000</v>
      </c>
      <c r="AE308" s="55">
        <v>21000000</v>
      </c>
      <c r="AG308" s="56">
        <v>941000000</v>
      </c>
      <c r="AH308" s="55">
        <v>3231000000</v>
      </c>
      <c r="AI308" s="36">
        <v>35844000000</v>
      </c>
      <c r="AJ308" s="37">
        <v>45944000000</v>
      </c>
      <c r="AK308" s="38">
        <v>-10100000000</v>
      </c>
      <c r="AM308" s="37"/>
      <c r="AN308" s="37"/>
      <c r="AO308" s="38"/>
      <c r="AP308" s="49">
        <v>8655000000</v>
      </c>
      <c r="AQ308" s="54"/>
      <c r="AR308" s="54">
        <v>0</v>
      </c>
      <c r="AS308" s="54">
        <v>149000000</v>
      </c>
      <c r="AT308" s="54"/>
      <c r="AU308" s="54"/>
      <c r="AV308" s="54">
        <v>24000000</v>
      </c>
      <c r="AW308" s="54"/>
      <c r="AX308" s="54"/>
      <c r="AY308" s="54">
        <v>1625000000</v>
      </c>
      <c r="AZ308" s="54">
        <v>6857000000</v>
      </c>
      <c r="BA308" s="55">
        <v>44499000000</v>
      </c>
      <c r="BB308" s="55">
        <v>47730000000</v>
      </c>
      <c r="BC308" s="49">
        <v>1474000000</v>
      </c>
      <c r="BD308" s="54">
        <v>1358000000</v>
      </c>
      <c r="BE308" s="54"/>
      <c r="BF308" s="54"/>
      <c r="BG308" s="54">
        <v>116000000</v>
      </c>
      <c r="BH308" s="36">
        <v>2480000000</v>
      </c>
      <c r="BI308" s="37">
        <v>1115000000</v>
      </c>
      <c r="BJ308" s="37"/>
      <c r="BK308" s="38">
        <v>1365000000</v>
      </c>
      <c r="BL308" s="49">
        <v>1093000000</v>
      </c>
      <c r="BM308" s="54"/>
      <c r="BN308" s="54">
        <v>36000000</v>
      </c>
      <c r="BO308" s="54">
        <v>41000000</v>
      </c>
      <c r="BP308" s="54"/>
      <c r="BQ308" s="54">
        <v>1016000000</v>
      </c>
      <c r="BR308" s="55">
        <v>5047000000</v>
      </c>
      <c r="BS308" s="36">
        <v>13743000000</v>
      </c>
      <c r="BT308" s="37">
        <v>13743000000</v>
      </c>
      <c r="BU308" s="38"/>
      <c r="BV308" s="36">
        <v>13851000000</v>
      </c>
      <c r="BW308" s="37"/>
      <c r="BX308" s="37">
        <v>1857000000</v>
      </c>
      <c r="BY308" s="37">
        <v>1123000000</v>
      </c>
      <c r="BZ308" s="37">
        <v>734000000</v>
      </c>
      <c r="CA308" s="37"/>
      <c r="CB308" s="37"/>
      <c r="CC308" s="37">
        <v>6256000000</v>
      </c>
      <c r="CD308" s="37"/>
      <c r="CE308" s="37"/>
      <c r="CF308" s="38">
        <v>5738000000</v>
      </c>
      <c r="CG308" s="55">
        <v>27594000000</v>
      </c>
      <c r="CH308" s="57">
        <v>32641000000</v>
      </c>
      <c r="CJ308" s="36">
        <v>5003000000</v>
      </c>
      <c r="CK308" s="37"/>
      <c r="CL308" s="37"/>
      <c r="CM308" s="38"/>
      <c r="CN308" s="54">
        <v>-831000000</v>
      </c>
      <c r="CO308" s="54">
        <v>11406000000</v>
      </c>
      <c r="CP308" s="54">
        <v>-489000000</v>
      </c>
      <c r="CQ308" s="58">
        <v>15089000000</v>
      </c>
      <c r="CR308" s="37"/>
      <c r="CS308" s="56">
        <v>15089000000</v>
      </c>
      <c r="CT308" s="55">
        <v>47730000000</v>
      </c>
    </row>
    <row r="309" spans="1:98" x14ac:dyDescent="0.2">
      <c r="A309" s="52" t="s">
        <v>943</v>
      </c>
      <c r="B309" s="52" t="s">
        <v>944</v>
      </c>
      <c r="C309" s="52" t="str">
        <f>VLOOKUP(A309,'[1]S&amp;P 500 Wikipedia'!A:D,3,FALSE)</f>
        <v>Consumer Staples</v>
      </c>
      <c r="D309" s="52">
        <v>218222</v>
      </c>
      <c r="E309" s="52" t="s">
        <v>16</v>
      </c>
      <c r="F309" s="52">
        <v>2019</v>
      </c>
      <c r="G309" s="52" t="s">
        <v>17</v>
      </c>
      <c r="H309" s="53">
        <v>43830</v>
      </c>
      <c r="I309" s="53">
        <v>43874</v>
      </c>
      <c r="J309" s="53">
        <v>44025</v>
      </c>
      <c r="K309" s="54">
        <v>1392000000</v>
      </c>
      <c r="L309" s="54">
        <v>1401000000</v>
      </c>
      <c r="M309" s="52" t="s">
        <v>945</v>
      </c>
      <c r="N309" s="36">
        <v>5738000000</v>
      </c>
      <c r="O309" s="37">
        <v>5509000000</v>
      </c>
      <c r="P309" s="38">
        <v>229000000</v>
      </c>
      <c r="Q309" s="36">
        <v>7822000000</v>
      </c>
      <c r="R309" s="37"/>
      <c r="S309" s="38"/>
      <c r="U309" s="36">
        <v>3338000000</v>
      </c>
      <c r="V309" s="37"/>
      <c r="W309" s="37"/>
      <c r="X309" s="37"/>
      <c r="Y309" s="38"/>
      <c r="Z309" s="36">
        <v>747000000</v>
      </c>
      <c r="AA309" s="55">
        <v>747000000</v>
      </c>
      <c r="AH309" s="55">
        <v>17645000000</v>
      </c>
      <c r="AI309" s="36">
        <v>19305000000</v>
      </c>
      <c r="AJ309" s="37">
        <v>43003000000</v>
      </c>
      <c r="AK309" s="38">
        <v>-23698000000</v>
      </c>
      <c r="AM309" s="37"/>
      <c r="AN309" s="37"/>
      <c r="AO309" s="38"/>
      <c r="AP309" s="49">
        <v>41597000000</v>
      </c>
      <c r="AQ309" s="54">
        <v>16043000000</v>
      </c>
      <c r="AR309" s="54">
        <v>15501000000</v>
      </c>
      <c r="AS309" s="54"/>
      <c r="AT309" s="54"/>
      <c r="AU309" s="54">
        <v>4359000000</v>
      </c>
      <c r="AV309" s="54"/>
      <c r="AW309" s="54"/>
      <c r="AX309" s="54"/>
      <c r="AY309" s="54">
        <v>2683000000</v>
      </c>
      <c r="AZ309" s="54">
        <v>3011000000</v>
      </c>
      <c r="BA309" s="55">
        <v>60902000000</v>
      </c>
      <c r="BB309" s="55">
        <v>78547000000</v>
      </c>
      <c r="BC309" s="49">
        <v>17541000000</v>
      </c>
      <c r="BD309" s="54">
        <v>17541000000</v>
      </c>
      <c r="BE309" s="54"/>
      <c r="BF309" s="54"/>
      <c r="BG309" s="54"/>
      <c r="BH309" s="36">
        <v>2920000000</v>
      </c>
      <c r="BI309" s="37"/>
      <c r="BJ309" s="37"/>
      <c r="BK309" s="38"/>
      <c r="BM309" s="54"/>
      <c r="BN309" s="54"/>
      <c r="BO309" s="54"/>
      <c r="BP309" s="54"/>
      <c r="BQ309" s="54"/>
      <c r="BR309" s="55">
        <v>20461000000</v>
      </c>
      <c r="BS309" s="36">
        <v>29148000000</v>
      </c>
      <c r="BT309" s="37"/>
      <c r="BU309" s="38"/>
      <c r="BV309" s="36">
        <v>14070000000</v>
      </c>
      <c r="BW309" s="37"/>
      <c r="BX309" s="37"/>
      <c r="BY309" s="37"/>
      <c r="BZ309" s="37"/>
      <c r="CA309" s="37"/>
      <c r="CB309" s="37"/>
      <c r="CC309" s="37">
        <v>4091000000</v>
      </c>
      <c r="CD309" s="37"/>
      <c r="CE309" s="37"/>
      <c r="CF309" s="38">
        <v>9979000000</v>
      </c>
      <c r="CG309" s="55">
        <v>43218000000</v>
      </c>
      <c r="CH309" s="57">
        <v>63679000000</v>
      </c>
      <c r="CJ309" s="36">
        <v>3909000000</v>
      </c>
      <c r="CK309" s="37">
        <v>23000000</v>
      </c>
      <c r="CL309" s="37">
        <v>3886000000</v>
      </c>
      <c r="CM309" s="38"/>
      <c r="CN309" s="54">
        <v>-36769000000</v>
      </c>
      <c r="CO309" s="54">
        <v>61946000000</v>
      </c>
      <c r="CP309" s="54">
        <v>-14300000000</v>
      </c>
      <c r="CQ309" s="58">
        <v>14786000000</v>
      </c>
      <c r="CR309" s="37">
        <v>82000000</v>
      </c>
      <c r="CS309" s="56">
        <v>14868000000</v>
      </c>
      <c r="CT309" s="55">
        <v>78547000000</v>
      </c>
    </row>
    <row r="310" spans="1:98" x14ac:dyDescent="0.2">
      <c r="A310" s="52" t="s">
        <v>952</v>
      </c>
      <c r="B310" s="52" t="s">
        <v>953</v>
      </c>
      <c r="C310" s="52" t="str">
        <f>VLOOKUP(A310,'[1]S&amp;P 500 Wikipedia'!A:D,3,FALSE)</f>
        <v>Health Care</v>
      </c>
      <c r="D310" s="52">
        <v>262090</v>
      </c>
      <c r="E310" s="52" t="s">
        <v>16</v>
      </c>
      <c r="F310" s="52">
        <v>2019</v>
      </c>
      <c r="G310" s="52" t="s">
        <v>17</v>
      </c>
      <c r="H310" s="53">
        <v>43830</v>
      </c>
      <c r="I310" s="53">
        <v>43888</v>
      </c>
      <c r="J310" s="53">
        <v>43888</v>
      </c>
      <c r="K310" s="54">
        <v>5534000000</v>
      </c>
      <c r="L310" s="54">
        <v>5629000000</v>
      </c>
      <c r="M310" s="52" t="s">
        <v>954</v>
      </c>
      <c r="N310" s="36">
        <v>9830000000</v>
      </c>
      <c r="O310" s="37">
        <v>1305000000</v>
      </c>
      <c r="P310" s="38">
        <v>8525000000</v>
      </c>
      <c r="Q310" s="36">
        <v>8724000000</v>
      </c>
      <c r="R310" s="37">
        <v>8724000000</v>
      </c>
      <c r="S310" s="38"/>
      <c r="U310" s="36">
        <v>8283000000</v>
      </c>
      <c r="V310" s="37"/>
      <c r="W310" s="37"/>
      <c r="X310" s="37"/>
      <c r="Y310" s="38"/>
      <c r="Z310" s="36">
        <v>5965000000</v>
      </c>
      <c r="AF310" s="55">
        <v>21000000</v>
      </c>
      <c r="AG310" s="56">
        <v>5944000000</v>
      </c>
      <c r="AH310" s="55">
        <v>32802000000</v>
      </c>
      <c r="AI310" s="36">
        <v>13967000000</v>
      </c>
      <c r="AJ310" s="37"/>
      <c r="AK310" s="38"/>
      <c r="AL310" s="36">
        <v>20147000000</v>
      </c>
      <c r="AM310" s="37"/>
      <c r="AN310" s="37"/>
      <c r="AO310" s="38"/>
      <c r="AP310" s="49">
        <v>100572000000</v>
      </c>
      <c r="AQ310" s="54">
        <v>35370000000</v>
      </c>
      <c r="AR310" s="54">
        <v>58653000000</v>
      </c>
      <c r="AS310" s="54"/>
      <c r="AT310" s="54"/>
      <c r="AU310" s="54">
        <v>2099000000</v>
      </c>
      <c r="AV310" s="54"/>
      <c r="AW310" s="54"/>
      <c r="AX310" s="54"/>
      <c r="AY310" s="54"/>
      <c r="AZ310" s="54">
        <v>4450000000</v>
      </c>
      <c r="BA310" s="55">
        <v>134686000000</v>
      </c>
      <c r="BB310" s="55">
        <v>167488000000</v>
      </c>
      <c r="BC310" s="49">
        <v>10024000000</v>
      </c>
      <c r="BD310" s="54">
        <v>4220000000</v>
      </c>
      <c r="BE310" s="54"/>
      <c r="BF310" s="54">
        <v>2104000000</v>
      </c>
      <c r="BG310" s="54">
        <v>3700000000</v>
      </c>
      <c r="BH310" s="36">
        <v>16195000000</v>
      </c>
      <c r="BI310" s="37"/>
      <c r="BJ310" s="37"/>
      <c r="BK310" s="38"/>
      <c r="BL310" s="49">
        <v>11083000000</v>
      </c>
      <c r="BM310" s="54"/>
      <c r="BN310" s="54"/>
      <c r="BO310" s="54"/>
      <c r="BP310" s="54"/>
      <c r="BQ310" s="54">
        <v>11083000000</v>
      </c>
      <c r="BR310" s="55">
        <v>37302000000</v>
      </c>
      <c r="BS310" s="36">
        <v>35955000000</v>
      </c>
      <c r="BT310" s="37"/>
      <c r="BU310" s="38"/>
      <c r="BV310" s="36">
        <v>30783000000</v>
      </c>
      <c r="BW310" s="37"/>
      <c r="BX310" s="37">
        <v>6762000000</v>
      </c>
      <c r="BY310" s="37">
        <v>5638000000</v>
      </c>
      <c r="BZ310" s="37">
        <v>1124000000</v>
      </c>
      <c r="CA310" s="37"/>
      <c r="CB310" s="37"/>
      <c r="CC310" s="37">
        <v>5578000000</v>
      </c>
      <c r="CD310" s="37"/>
      <c r="CE310" s="37"/>
      <c r="CF310" s="38">
        <v>18443000000</v>
      </c>
      <c r="CG310" s="55">
        <v>66738000000</v>
      </c>
      <c r="CH310" s="57">
        <v>104040000000</v>
      </c>
      <c r="CI310" s="49">
        <v>17000000</v>
      </c>
      <c r="CJ310" s="36">
        <v>87896000000</v>
      </c>
      <c r="CK310" s="37"/>
      <c r="CL310" s="37"/>
      <c r="CM310" s="38"/>
      <c r="CN310" s="54">
        <v>-110801000000</v>
      </c>
      <c r="CO310" s="54">
        <v>97670000000</v>
      </c>
      <c r="CP310" s="54">
        <v>-11637000000</v>
      </c>
      <c r="CQ310" s="58">
        <v>63145000000</v>
      </c>
      <c r="CR310" s="37">
        <v>303000000</v>
      </c>
      <c r="CS310" s="56">
        <v>63448000000</v>
      </c>
      <c r="CT310" s="55">
        <v>167488000000</v>
      </c>
    </row>
    <row r="311" spans="1:98" x14ac:dyDescent="0.2">
      <c r="A311" s="52" t="s">
        <v>973</v>
      </c>
      <c r="B311" s="52" t="s">
        <v>974</v>
      </c>
      <c r="C311" s="52" t="str">
        <f>VLOOKUP(A311,'[1]S&amp;P 500 Wikipedia'!A:D,3,FALSE)</f>
        <v>Consumer Staples</v>
      </c>
      <c r="D311" s="52">
        <v>133209</v>
      </c>
      <c r="E311" s="52" t="s">
        <v>16</v>
      </c>
      <c r="F311" s="52">
        <v>2020</v>
      </c>
      <c r="G311" s="52" t="s">
        <v>17</v>
      </c>
      <c r="H311" s="53">
        <v>44012</v>
      </c>
      <c r="I311" s="53">
        <v>44049</v>
      </c>
      <c r="J311" s="53">
        <v>44049</v>
      </c>
      <c r="K311" s="54">
        <v>2481200000</v>
      </c>
      <c r="L311" s="54">
        <v>2612300000</v>
      </c>
      <c r="M311" s="52" t="s">
        <v>975</v>
      </c>
      <c r="N311" s="36">
        <v>16181000000</v>
      </c>
      <c r="O311" s="37">
        <v>16181000000</v>
      </c>
      <c r="P311" s="38">
        <v>0</v>
      </c>
      <c r="Q311" s="36">
        <v>4178000000</v>
      </c>
      <c r="R311" s="37">
        <v>4178000000</v>
      </c>
      <c r="S311" s="38"/>
      <c r="U311" s="36">
        <v>5498000000</v>
      </c>
      <c r="V311" s="37"/>
      <c r="W311" s="37"/>
      <c r="X311" s="37"/>
      <c r="Y311" s="38"/>
      <c r="Z311" s="36">
        <v>2130000000</v>
      </c>
      <c r="AA311" s="55">
        <v>2130000000</v>
      </c>
      <c r="AH311" s="55">
        <v>27987000000</v>
      </c>
      <c r="AI311" s="36">
        <v>20692000000</v>
      </c>
      <c r="AJ311" s="37"/>
      <c r="AK311" s="38"/>
      <c r="AM311" s="37"/>
      <c r="AN311" s="37"/>
      <c r="AO311" s="38"/>
      <c r="AP311" s="49">
        <v>72021000000</v>
      </c>
      <c r="AQ311" s="54">
        <v>23792000000</v>
      </c>
      <c r="AR311" s="54">
        <v>39901000000</v>
      </c>
      <c r="AS311" s="54"/>
      <c r="AT311" s="54"/>
      <c r="AU311" s="54"/>
      <c r="AV311" s="54"/>
      <c r="AW311" s="54"/>
      <c r="AX311" s="54"/>
      <c r="AY311" s="54"/>
      <c r="AZ311" s="54">
        <v>8328000000</v>
      </c>
      <c r="BA311" s="55">
        <v>92713000000</v>
      </c>
      <c r="BB311" s="55">
        <v>120700000000</v>
      </c>
      <c r="BC311" s="49">
        <v>21793000000</v>
      </c>
      <c r="BD311" s="54">
        <v>12071000000</v>
      </c>
      <c r="BE311" s="54"/>
      <c r="BF311" s="54"/>
      <c r="BG311" s="54">
        <v>9722000000</v>
      </c>
      <c r="BH311" s="36">
        <v>11183000000</v>
      </c>
      <c r="BI311" s="37"/>
      <c r="BJ311" s="37"/>
      <c r="BK311" s="38"/>
      <c r="BM311" s="54"/>
      <c r="BN311" s="54"/>
      <c r="BO311" s="54"/>
      <c r="BP311" s="54"/>
      <c r="BQ311" s="54"/>
      <c r="BR311" s="55">
        <v>32976000000</v>
      </c>
      <c r="BS311" s="36">
        <v>23537000000</v>
      </c>
      <c r="BT311" s="37"/>
      <c r="BU311" s="38"/>
      <c r="BV311" s="36">
        <v>17309000000</v>
      </c>
      <c r="BW311" s="37"/>
      <c r="BX311" s="37"/>
      <c r="BY311" s="37"/>
      <c r="BZ311" s="37"/>
      <c r="CA311" s="37"/>
      <c r="CB311" s="37"/>
      <c r="CC311" s="37">
        <v>6199000000</v>
      </c>
      <c r="CD311" s="37"/>
      <c r="CE311" s="37"/>
      <c r="CF311" s="38">
        <v>11110000000</v>
      </c>
      <c r="CG311" s="55">
        <v>40846000000</v>
      </c>
      <c r="CH311" s="57">
        <v>73822000000</v>
      </c>
      <c r="CI311" s="49">
        <v>897000000</v>
      </c>
      <c r="CJ311" s="36">
        <v>67123000000</v>
      </c>
      <c r="CK311" s="37">
        <v>4009000000</v>
      </c>
      <c r="CL311" s="37"/>
      <c r="CM311" s="38">
        <v>63114000000</v>
      </c>
      <c r="CN311" s="54">
        <v>-105573000000</v>
      </c>
      <c r="CO311" s="54">
        <v>100239000000</v>
      </c>
      <c r="CP311" s="54">
        <v>-16165000000</v>
      </c>
      <c r="CQ311" s="58">
        <v>46521000000</v>
      </c>
      <c r="CR311" s="37">
        <v>357000000</v>
      </c>
      <c r="CS311" s="56">
        <v>46878000000</v>
      </c>
      <c r="CT311" s="55">
        <v>120700000000</v>
      </c>
    </row>
    <row r="312" spans="1:98" x14ac:dyDescent="0.2">
      <c r="A312" s="52" t="s">
        <v>928</v>
      </c>
      <c r="B312" s="52" t="s">
        <v>929</v>
      </c>
      <c r="C312" s="52" t="str">
        <f>VLOOKUP(A312,'[1]S&amp;P 500 Wikipedia'!A:D,3,FALSE)</f>
        <v>Industrials</v>
      </c>
      <c r="D312" s="52">
        <v>354246</v>
      </c>
      <c r="E312" s="52" t="s">
        <v>16</v>
      </c>
      <c r="F312" s="52">
        <v>2020</v>
      </c>
      <c r="G312" s="52" t="s">
        <v>17</v>
      </c>
      <c r="H312" s="53">
        <v>44012</v>
      </c>
      <c r="I312" s="53">
        <v>44069</v>
      </c>
      <c r="J312" s="53">
        <v>44069</v>
      </c>
      <c r="K312" s="54">
        <v>128523335</v>
      </c>
      <c r="L312" s="54">
        <v>128848132</v>
      </c>
      <c r="M312" s="52" t="s">
        <v>930</v>
      </c>
      <c r="N312" s="36">
        <v>756319000</v>
      </c>
      <c r="O312" s="37">
        <v>685514000</v>
      </c>
      <c r="P312" s="38">
        <v>70805000</v>
      </c>
      <c r="Q312" s="36">
        <v>1854398000</v>
      </c>
      <c r="R312" s="37">
        <v>1854398000</v>
      </c>
      <c r="S312" s="38"/>
      <c r="U312" s="36">
        <v>1814631000</v>
      </c>
      <c r="V312" s="37"/>
      <c r="W312" s="37"/>
      <c r="X312" s="37"/>
      <c r="Y312" s="38"/>
      <c r="Z312" s="36">
        <v>459856000</v>
      </c>
      <c r="AA312" s="55">
        <v>214986000</v>
      </c>
      <c r="AG312" s="56">
        <v>244870000</v>
      </c>
      <c r="AH312" s="55">
        <v>4885204000</v>
      </c>
      <c r="AI312" s="36">
        <v>2292735000</v>
      </c>
      <c r="AJ312" s="37">
        <v>5810681000</v>
      </c>
      <c r="AK312" s="38">
        <v>-3517946000</v>
      </c>
      <c r="AL312" s="36">
        <v>764563000</v>
      </c>
      <c r="AM312" s="37"/>
      <c r="AN312" s="37"/>
      <c r="AO312" s="38"/>
      <c r="AP312" s="49">
        <v>11795687000</v>
      </c>
      <c r="AQ312" s="54">
        <v>3798913000</v>
      </c>
      <c r="AR312" s="54">
        <v>7869935000</v>
      </c>
      <c r="AS312" s="54"/>
      <c r="AT312" s="54"/>
      <c r="AU312" s="54">
        <v>126839000</v>
      </c>
      <c r="AV312" s="54"/>
      <c r="AW312" s="54"/>
      <c r="AX312" s="54"/>
      <c r="AY312" s="54"/>
      <c r="AZ312" s="54"/>
      <c r="BA312" s="55">
        <v>14852985000</v>
      </c>
      <c r="BB312" s="55">
        <v>19738189000</v>
      </c>
      <c r="BC312" s="49">
        <v>2338844000</v>
      </c>
      <c r="BD312" s="54">
        <v>1111759000</v>
      </c>
      <c r="BE312" s="54"/>
      <c r="BF312" s="54"/>
      <c r="BG312" s="54">
        <v>1227085000</v>
      </c>
      <c r="BH312" s="36">
        <v>809529000</v>
      </c>
      <c r="BI312" s="37"/>
      <c r="BJ312" s="37"/>
      <c r="BK312" s="38"/>
      <c r="BM312" s="54"/>
      <c r="BN312" s="54"/>
      <c r="BO312" s="54"/>
      <c r="BP312" s="54"/>
      <c r="BQ312" s="54"/>
      <c r="BR312" s="55">
        <v>3148373000</v>
      </c>
      <c r="BS312" s="36">
        <v>7652256000</v>
      </c>
      <c r="BT312" s="37"/>
      <c r="BU312" s="38"/>
      <c r="BV312" s="36">
        <v>2809031000</v>
      </c>
      <c r="BW312" s="37"/>
      <c r="BX312" s="37">
        <v>1887414000</v>
      </c>
      <c r="BY312" s="37"/>
      <c r="BZ312" s="37"/>
      <c r="CA312" s="37"/>
      <c r="CB312" s="37"/>
      <c r="CC312" s="37">
        <v>382528000</v>
      </c>
      <c r="CD312" s="37"/>
      <c r="CE312" s="37"/>
      <c r="CF312" s="38">
        <v>539089000</v>
      </c>
      <c r="CG312" s="55">
        <v>10461287000</v>
      </c>
      <c r="CH312" s="57">
        <v>13609660000</v>
      </c>
      <c r="CI312" s="49">
        <v>0</v>
      </c>
      <c r="CJ312" s="36">
        <v>507108000</v>
      </c>
      <c r="CK312" s="37"/>
      <c r="CL312" s="37"/>
      <c r="CM312" s="38"/>
      <c r="CN312" s="54">
        <v>-5364916000</v>
      </c>
      <c r="CO312" s="54">
        <v>13530666000</v>
      </c>
      <c r="CP312" s="54">
        <v>-2558875000</v>
      </c>
      <c r="CQ312" s="58">
        <v>6113983000</v>
      </c>
      <c r="CR312" s="37">
        <v>14546000</v>
      </c>
      <c r="CS312" s="56">
        <v>6128529000</v>
      </c>
      <c r="CT312" s="55">
        <v>19738189000</v>
      </c>
    </row>
    <row r="313" spans="1:98" x14ac:dyDescent="0.2">
      <c r="A313" s="52" t="s">
        <v>985</v>
      </c>
      <c r="B313" s="52" t="s">
        <v>986</v>
      </c>
      <c r="C313" s="52" t="str">
        <f>VLOOKUP(A313,'[1]S&amp;P 500 Wikipedia'!A:D,3,FALSE)</f>
        <v>Consumer Discretionary</v>
      </c>
      <c r="D313" s="52">
        <v>404717</v>
      </c>
      <c r="E313" s="52" t="s">
        <v>16</v>
      </c>
      <c r="F313" s="52">
        <v>2019</v>
      </c>
      <c r="G313" s="52" t="s">
        <v>17</v>
      </c>
      <c r="H313" s="53">
        <v>43830</v>
      </c>
      <c r="I313" s="53">
        <v>43860</v>
      </c>
      <c r="J313" s="53">
        <v>43860</v>
      </c>
      <c r="K313" s="54">
        <v>270699000</v>
      </c>
      <c r="L313" s="54">
        <v>271332000</v>
      </c>
      <c r="M313" s="59" t="s">
        <v>987</v>
      </c>
      <c r="N313" s="36">
        <v>1217913000</v>
      </c>
      <c r="O313" s="37">
        <v>1217913000</v>
      </c>
      <c r="P313" s="38"/>
      <c r="R313" s="37"/>
      <c r="S313" s="38"/>
      <c r="U313" s="36">
        <v>7704623000</v>
      </c>
      <c r="V313" s="37"/>
      <c r="W313" s="37"/>
      <c r="X313" s="37"/>
      <c r="Y313" s="38"/>
      <c r="Z313" s="36">
        <v>542510000</v>
      </c>
      <c r="AG313" s="56">
        <v>542510000</v>
      </c>
      <c r="AH313" s="55">
        <v>9465046000</v>
      </c>
      <c r="AJ313" s="37"/>
      <c r="AK313" s="38"/>
      <c r="AL313" s="36">
        <v>59766000</v>
      </c>
      <c r="AM313" s="37"/>
      <c r="AN313" s="37"/>
      <c r="AO313" s="38"/>
      <c r="AP313" s="49">
        <v>1190785000</v>
      </c>
      <c r="AQ313" s="54">
        <v>124992000</v>
      </c>
      <c r="AR313" s="54"/>
      <c r="AS313" s="54"/>
      <c r="AT313" s="54"/>
      <c r="AU313" s="54">
        <v>170107000</v>
      </c>
      <c r="AV313" s="54"/>
      <c r="AW313" s="54"/>
      <c r="AX313" s="54"/>
      <c r="AY313" s="54"/>
      <c r="AZ313" s="54">
        <v>895686000</v>
      </c>
      <c r="BA313" s="55">
        <v>1250551000</v>
      </c>
      <c r="BB313" s="55">
        <v>10715597000</v>
      </c>
      <c r="BC313" s="49">
        <v>4894751000</v>
      </c>
      <c r="BD313" s="54">
        <v>435916000</v>
      </c>
      <c r="BE313" s="54"/>
      <c r="BF313" s="54"/>
      <c r="BG313" s="54">
        <v>4458835000</v>
      </c>
      <c r="BI313" s="37"/>
      <c r="BJ313" s="37"/>
      <c r="BK313" s="38"/>
      <c r="BL313" s="49">
        <v>326573000</v>
      </c>
      <c r="BM313" s="54"/>
      <c r="BN313" s="54"/>
      <c r="BO313" s="54"/>
      <c r="BP313" s="54"/>
      <c r="BQ313" s="54">
        <v>326573000</v>
      </c>
      <c r="BR313" s="55">
        <v>5221324000</v>
      </c>
      <c r="BT313" s="37"/>
      <c r="BU313" s="38"/>
      <c r="BV313" s="36">
        <v>36093000</v>
      </c>
      <c r="BW313" s="37"/>
      <c r="BX313" s="37"/>
      <c r="BY313" s="37"/>
      <c r="BZ313" s="37"/>
      <c r="CA313" s="37"/>
      <c r="CB313" s="37"/>
      <c r="CC313" s="37"/>
      <c r="CD313" s="37"/>
      <c r="CE313" s="37"/>
      <c r="CF313" s="38">
        <v>36093000</v>
      </c>
      <c r="CG313" s="55">
        <v>36093000</v>
      </c>
      <c r="CH313" s="57">
        <v>5257417000</v>
      </c>
      <c r="CI313" s="49">
        <v>0</v>
      </c>
      <c r="CJ313" s="36">
        <v>3237851000</v>
      </c>
      <c r="CK313" s="37"/>
      <c r="CL313" s="37"/>
      <c r="CM313" s="38"/>
      <c r="CN313" s="54"/>
      <c r="CO313" s="54">
        <v>2220574000</v>
      </c>
      <c r="CP313" s="54">
        <v>-245000</v>
      </c>
      <c r="CQ313" s="58">
        <v>5458180000</v>
      </c>
      <c r="CR313" s="37"/>
      <c r="CS313" s="56">
        <v>5458180000</v>
      </c>
      <c r="CT313" s="55">
        <v>10715597000</v>
      </c>
    </row>
    <row r="314" spans="1:98" x14ac:dyDescent="0.2">
      <c r="A314" s="52" t="s">
        <v>925</v>
      </c>
      <c r="B314" s="52" t="s">
        <v>926</v>
      </c>
      <c r="C314" s="52" t="str">
        <f>VLOOKUP(A314,'[1]S&amp;P 500 Wikipedia'!A:D,3,FALSE)</f>
        <v>Materials</v>
      </c>
      <c r="D314" s="52">
        <v>448316</v>
      </c>
      <c r="E314" s="52" t="s">
        <v>16</v>
      </c>
      <c r="F314" s="52">
        <v>2019</v>
      </c>
      <c r="G314" s="52" t="s">
        <v>17</v>
      </c>
      <c r="H314" s="53">
        <v>43830</v>
      </c>
      <c r="I314" s="53">
        <v>43887</v>
      </c>
      <c r="J314" s="53">
        <v>43887</v>
      </c>
      <c r="K314" s="54">
        <v>93800000</v>
      </c>
      <c r="L314" s="54">
        <v>94100000</v>
      </c>
      <c r="M314" s="52" t="s">
        <v>927</v>
      </c>
      <c r="N314" s="36">
        <v>767400000</v>
      </c>
      <c r="O314" s="37">
        <v>679500000</v>
      </c>
      <c r="P314" s="38">
        <v>87900000</v>
      </c>
      <c r="Q314" s="36">
        <v>845600000</v>
      </c>
      <c r="R314" s="37">
        <v>845600000</v>
      </c>
      <c r="S314" s="38"/>
      <c r="U314" s="36">
        <v>794100000</v>
      </c>
      <c r="V314" s="37"/>
      <c r="W314" s="37"/>
      <c r="X314" s="37"/>
      <c r="Y314" s="38"/>
      <c r="Z314" s="36">
        <v>71300000</v>
      </c>
      <c r="AA314" s="55">
        <v>44800000</v>
      </c>
      <c r="AE314" s="55">
        <v>26500000</v>
      </c>
      <c r="AH314" s="55">
        <v>2478400000</v>
      </c>
      <c r="AI314" s="36">
        <v>3151700000</v>
      </c>
      <c r="AJ314" s="37"/>
      <c r="AK314" s="38"/>
      <c r="AL314" s="36">
        <v>58100000</v>
      </c>
      <c r="AM314" s="37"/>
      <c r="AN314" s="37"/>
      <c r="AO314" s="38"/>
      <c r="AP314" s="49">
        <v>1547600000</v>
      </c>
      <c r="AQ314" s="54">
        <v>338800000</v>
      </c>
      <c r="AR314" s="54">
        <v>918700000</v>
      </c>
      <c r="AS314" s="54"/>
      <c r="AT314" s="54"/>
      <c r="AU314" s="54"/>
      <c r="AV314" s="54"/>
      <c r="AW314" s="54"/>
      <c r="AX314" s="54"/>
      <c r="AY314" s="54"/>
      <c r="AZ314" s="54">
        <v>290100000</v>
      </c>
      <c r="BA314" s="55">
        <v>4757400000</v>
      </c>
      <c r="BB314" s="55">
        <v>7235800000</v>
      </c>
      <c r="BC314" s="49">
        <v>659700000</v>
      </c>
      <c r="BD314" s="54">
        <v>351900000</v>
      </c>
      <c r="BE314" s="54"/>
      <c r="BF314" s="54">
        <v>76600000</v>
      </c>
      <c r="BG314" s="54">
        <v>231200000</v>
      </c>
      <c r="BH314" s="36">
        <v>64100000</v>
      </c>
      <c r="BI314" s="37"/>
      <c r="BJ314" s="37"/>
      <c r="BK314" s="38"/>
      <c r="BM314" s="54"/>
      <c r="BN314" s="54"/>
      <c r="BO314" s="54"/>
      <c r="BP314" s="54"/>
      <c r="BQ314" s="54"/>
      <c r="BR314" s="55">
        <v>723800000</v>
      </c>
      <c r="BS314" s="36">
        <v>2670400000</v>
      </c>
      <c r="BT314" s="37"/>
      <c r="BU314" s="38"/>
      <c r="BV314" s="36">
        <v>770600000</v>
      </c>
      <c r="BW314" s="37"/>
      <c r="BX314" s="37">
        <v>375500000</v>
      </c>
      <c r="BY314" s="37"/>
      <c r="BZ314" s="37"/>
      <c r="CA314" s="37"/>
      <c r="CB314" s="37"/>
      <c r="CC314" s="37">
        <v>340100000</v>
      </c>
      <c r="CD314" s="37"/>
      <c r="CE314" s="37"/>
      <c r="CF314" s="38">
        <v>55000000</v>
      </c>
      <c r="CG314" s="55">
        <v>3441000000</v>
      </c>
      <c r="CH314" s="57">
        <v>4164800000</v>
      </c>
      <c r="CJ314" s="36">
        <v>525700000</v>
      </c>
      <c r="CK314" s="37"/>
      <c r="CL314" s="37"/>
      <c r="CM314" s="38"/>
      <c r="CN314" s="54"/>
      <c r="CO314" s="54">
        <v>2704800000</v>
      </c>
      <c r="CP314" s="54">
        <v>-159500000</v>
      </c>
      <c r="CQ314" s="58">
        <v>3071000000</v>
      </c>
      <c r="CR314" s="37"/>
      <c r="CS314" s="56">
        <v>3071000000</v>
      </c>
      <c r="CT314" s="55">
        <v>7235800000</v>
      </c>
    </row>
    <row r="315" spans="1:98" x14ac:dyDescent="0.2">
      <c r="A315" s="52" t="s">
        <v>946</v>
      </c>
      <c r="B315" s="52" t="s">
        <v>947</v>
      </c>
      <c r="C315" s="52" t="str">
        <f>VLOOKUP(A315,'[1]S&amp;P 500 Wikipedia'!A:D,3,FALSE)</f>
        <v>Health Care</v>
      </c>
      <c r="D315" s="52">
        <v>378197</v>
      </c>
      <c r="E315" s="52" t="s">
        <v>16</v>
      </c>
      <c r="F315" s="52">
        <v>2019</v>
      </c>
      <c r="G315" s="52" t="s">
        <v>17</v>
      </c>
      <c r="H315" s="53">
        <v>43861</v>
      </c>
      <c r="I315" s="53">
        <v>43886</v>
      </c>
      <c r="J315" s="53">
        <v>43886</v>
      </c>
      <c r="K315" s="54">
        <v>110974000</v>
      </c>
      <c r="L315" s="54">
        <v>111624000</v>
      </c>
      <c r="M315" s="52" t="s">
        <v>948</v>
      </c>
      <c r="N315" s="36">
        <v>191877000</v>
      </c>
      <c r="O315" s="37">
        <v>191877000</v>
      </c>
      <c r="P315" s="38"/>
      <c r="Q315" s="36">
        <v>725184000</v>
      </c>
      <c r="R315" s="37">
        <v>725184000</v>
      </c>
      <c r="S315" s="38"/>
      <c r="U315" s="36">
        <v>356937000</v>
      </c>
      <c r="V315" s="37"/>
      <c r="W315" s="37"/>
      <c r="X315" s="37"/>
      <c r="Y315" s="38"/>
      <c r="Z315" s="36">
        <v>100381000</v>
      </c>
      <c r="AG315" s="56">
        <v>100381000</v>
      </c>
      <c r="AH315" s="55">
        <v>1374379000</v>
      </c>
      <c r="AI315" s="36">
        <v>318223000</v>
      </c>
      <c r="AJ315" s="37"/>
      <c r="AK315" s="38"/>
      <c r="AM315" s="37"/>
      <c r="AN315" s="37"/>
      <c r="AO315" s="38"/>
      <c r="AP315" s="49">
        <v>4845962000</v>
      </c>
      <c r="AQ315" s="54">
        <v>1283286000</v>
      </c>
      <c r="AR315" s="54">
        <v>3111227000</v>
      </c>
      <c r="AS315" s="54"/>
      <c r="AT315" s="54"/>
      <c r="AU315" s="54"/>
      <c r="AV315" s="54"/>
      <c r="AW315" s="54"/>
      <c r="AX315" s="54"/>
      <c r="AY315" s="54"/>
      <c r="AZ315" s="54">
        <v>451449000</v>
      </c>
      <c r="BA315" s="55">
        <v>5164185000</v>
      </c>
      <c r="BB315" s="55">
        <v>6538564000</v>
      </c>
      <c r="BC315" s="49">
        <v>739187000</v>
      </c>
      <c r="BD315" s="54">
        <v>235855000</v>
      </c>
      <c r="BE315" s="54"/>
      <c r="BF315" s="54"/>
      <c r="BG315" s="54">
        <v>503332000</v>
      </c>
      <c r="BH315" s="36">
        <v>9974000</v>
      </c>
      <c r="BI315" s="37"/>
      <c r="BJ315" s="37"/>
      <c r="BK315" s="38"/>
      <c r="BL315" s="49">
        <v>13671000</v>
      </c>
      <c r="BM315" s="54"/>
      <c r="BN315" s="54"/>
      <c r="BO315" s="54"/>
      <c r="BP315" s="54">
        <v>2112000</v>
      </c>
      <c r="BQ315" s="54">
        <v>11559000</v>
      </c>
      <c r="BR315" s="55">
        <v>762832000</v>
      </c>
      <c r="BS315" s="36">
        <v>2064041000</v>
      </c>
      <c r="BT315" s="37"/>
      <c r="BU315" s="38"/>
      <c r="BV315" s="36">
        <v>897867000</v>
      </c>
      <c r="BW315" s="37"/>
      <c r="BX315" s="37"/>
      <c r="BY315" s="37"/>
      <c r="BZ315" s="37"/>
      <c r="CA315" s="37"/>
      <c r="CB315" s="37"/>
      <c r="CC315" s="37"/>
      <c r="CD315" s="37"/>
      <c r="CE315" s="37"/>
      <c r="CF315" s="38">
        <v>897867000</v>
      </c>
      <c r="CG315" s="55">
        <v>2961908000</v>
      </c>
      <c r="CH315" s="57">
        <v>3724740000</v>
      </c>
      <c r="CI315" s="49">
        <v>0</v>
      </c>
      <c r="CJ315" s="36">
        <v>201497000</v>
      </c>
      <c r="CK315" s="37">
        <v>111140000</v>
      </c>
      <c r="CL315" s="37">
        <v>90357000</v>
      </c>
      <c r="CM315" s="38"/>
      <c r="CN315" s="54"/>
      <c r="CO315" s="54">
        <v>2811973000</v>
      </c>
      <c r="CP315" s="54">
        <v>-199646000</v>
      </c>
      <c r="CQ315" s="58">
        <v>2813824000</v>
      </c>
      <c r="CR315" s="37"/>
      <c r="CS315" s="56">
        <v>2813824000</v>
      </c>
      <c r="CT315" s="55">
        <v>6538564000</v>
      </c>
    </row>
    <row r="316" spans="1:98" x14ac:dyDescent="0.2">
      <c r="A316" s="52" t="s">
        <v>976</v>
      </c>
      <c r="B316" s="52" t="s">
        <v>977</v>
      </c>
      <c r="C316" s="52" t="str">
        <f>VLOOKUP(A316,'[1]S&amp;P 500 Wikipedia'!A:D,3,FALSE)</f>
        <v>Real Estate</v>
      </c>
      <c r="D316" s="52">
        <v>113992</v>
      </c>
      <c r="E316" s="52" t="s">
        <v>16</v>
      </c>
      <c r="F316" s="52">
        <v>2019</v>
      </c>
      <c r="G316" s="52" t="s">
        <v>17</v>
      </c>
      <c r="H316" s="53">
        <v>43830</v>
      </c>
      <c r="I316" s="53">
        <v>43872</v>
      </c>
      <c r="J316" s="53">
        <v>43872</v>
      </c>
      <c r="K316" s="54">
        <v>631444000</v>
      </c>
      <c r="L316" s="54">
        <v>654547000</v>
      </c>
      <c r="M316" s="52" t="s">
        <v>978</v>
      </c>
      <c r="N316" s="36">
        <v>1088855000</v>
      </c>
      <c r="O316" s="37">
        <v>1088855000</v>
      </c>
      <c r="P316" s="38"/>
      <c r="R316" s="37"/>
      <c r="S316" s="38"/>
      <c r="V316" s="37"/>
      <c r="W316" s="37"/>
      <c r="X316" s="37"/>
      <c r="Y316" s="38"/>
      <c r="Z316" s="36">
        <v>720685000</v>
      </c>
      <c r="AC316" s="55">
        <v>720685000</v>
      </c>
      <c r="AH316" s="55">
        <v>1809540000</v>
      </c>
      <c r="AI316" s="36">
        <v>29786752000</v>
      </c>
      <c r="AJ316" s="37">
        <v>35224414000</v>
      </c>
      <c r="AK316" s="38">
        <v>-5437662000</v>
      </c>
      <c r="AM316" s="37"/>
      <c r="AN316" s="37"/>
      <c r="AO316" s="38"/>
      <c r="AP316" s="49">
        <v>8435558000</v>
      </c>
      <c r="AQ316" s="54"/>
      <c r="AR316" s="54"/>
      <c r="AS316" s="54"/>
      <c r="AT316" s="54"/>
      <c r="AU316" s="54"/>
      <c r="AV316" s="54"/>
      <c r="AW316" s="54"/>
      <c r="AX316" s="54"/>
      <c r="AY316" s="54">
        <v>6237371000</v>
      </c>
      <c r="AZ316" s="54">
        <v>2198187000</v>
      </c>
      <c r="BA316" s="55">
        <v>38222310000</v>
      </c>
      <c r="BB316" s="55">
        <v>40031850000</v>
      </c>
      <c r="BC316" s="49">
        <v>704954000</v>
      </c>
      <c r="BD316" s="54">
        <v>704954000</v>
      </c>
      <c r="BE316" s="54"/>
      <c r="BF316" s="54"/>
      <c r="BG316" s="54"/>
      <c r="BI316" s="37"/>
      <c r="BJ316" s="37"/>
      <c r="BK316" s="38"/>
      <c r="BL316" s="49">
        <v>1349235000</v>
      </c>
      <c r="BM316" s="54"/>
      <c r="BN316" s="54"/>
      <c r="BO316" s="54"/>
      <c r="BP316" s="54"/>
      <c r="BQ316" s="54">
        <v>1349235000</v>
      </c>
      <c r="BR316" s="55">
        <v>2054189000</v>
      </c>
      <c r="BS316" s="36">
        <v>11905877000</v>
      </c>
      <c r="BT316" s="37"/>
      <c r="BU316" s="38"/>
      <c r="BW316" s="37"/>
      <c r="BX316" s="37"/>
      <c r="BY316" s="37"/>
      <c r="BZ316" s="37"/>
      <c r="CA316" s="37"/>
      <c r="CB316" s="37"/>
      <c r="CC316" s="37"/>
      <c r="CD316" s="37"/>
      <c r="CE316" s="37"/>
      <c r="CF316" s="38"/>
      <c r="CG316" s="55">
        <v>11905877000</v>
      </c>
      <c r="CH316" s="57">
        <v>13960066000</v>
      </c>
      <c r="CI316" s="49">
        <v>68948000</v>
      </c>
      <c r="CJ316" s="36">
        <v>25725745000</v>
      </c>
      <c r="CK316" s="37">
        <v>6318000</v>
      </c>
      <c r="CL316" s="37">
        <v>25719427000</v>
      </c>
      <c r="CM316" s="38"/>
      <c r="CN316" s="54"/>
      <c r="CO316" s="54">
        <v>-2151168000</v>
      </c>
      <c r="CP316" s="54">
        <v>-990398000</v>
      </c>
      <c r="CQ316" s="58">
        <v>22653127000</v>
      </c>
      <c r="CR316" s="37">
        <v>3418657000</v>
      </c>
      <c r="CS316" s="56">
        <v>26071784000</v>
      </c>
      <c r="CT316" s="55">
        <v>40031850000</v>
      </c>
    </row>
    <row r="317" spans="1:98" x14ac:dyDescent="0.2">
      <c r="A317" s="52" t="s">
        <v>955</v>
      </c>
      <c r="B317" s="52" t="s">
        <v>956</v>
      </c>
      <c r="C317" s="52" t="str">
        <f>VLOOKUP(A317,'[1]S&amp;P 500 Wikipedia'!A:D,3,FALSE)</f>
        <v>Consumer Staples</v>
      </c>
      <c r="D317" s="52">
        <v>82860</v>
      </c>
      <c r="E317" s="52" t="s">
        <v>16</v>
      </c>
      <c r="F317" s="52">
        <v>2019</v>
      </c>
      <c r="G317" s="52" t="s">
        <v>17</v>
      </c>
      <c r="H317" s="53">
        <v>43830</v>
      </c>
      <c r="I317" s="53">
        <v>43868</v>
      </c>
      <c r="J317" s="53">
        <v>43868</v>
      </c>
      <c r="K317" s="54">
        <v>1553000000</v>
      </c>
      <c r="L317" s="54">
        <v>1556000000</v>
      </c>
      <c r="M317" s="52" t="s">
        <v>957</v>
      </c>
      <c r="N317" s="36">
        <v>6861000000</v>
      </c>
      <c r="O317" s="37">
        <v>6861000000</v>
      </c>
      <c r="P317" s="38"/>
      <c r="Q317" s="36">
        <v>3717000000</v>
      </c>
      <c r="R317" s="37">
        <v>3717000000</v>
      </c>
      <c r="S317" s="38"/>
      <c r="U317" s="36">
        <v>9235000000</v>
      </c>
      <c r="V317" s="37">
        <v>3648000000</v>
      </c>
      <c r="W317" s="37"/>
      <c r="X317" s="37">
        <v>5587000000</v>
      </c>
      <c r="Y317" s="38"/>
      <c r="Z317" s="36">
        <v>701000000</v>
      </c>
      <c r="AG317" s="56">
        <v>701000000</v>
      </c>
      <c r="AH317" s="55">
        <v>20514000000</v>
      </c>
      <c r="AI317" s="36">
        <v>6631000000</v>
      </c>
      <c r="AJ317" s="37">
        <v>14446000000</v>
      </c>
      <c r="AK317" s="38">
        <v>-7815000000</v>
      </c>
      <c r="AM317" s="37"/>
      <c r="AN317" s="37"/>
      <c r="AO317" s="38"/>
      <c r="AP317" s="49">
        <v>15730000000</v>
      </c>
      <c r="AQ317" s="54"/>
      <c r="AR317" s="54">
        <v>5858000000</v>
      </c>
      <c r="AS317" s="54">
        <v>2113000000</v>
      </c>
      <c r="AT317" s="54"/>
      <c r="AU317" s="54">
        <v>1153000000</v>
      </c>
      <c r="AV317" s="54"/>
      <c r="AW317" s="54"/>
      <c r="AX317" s="54"/>
      <c r="AY317" s="54">
        <v>4635000000</v>
      </c>
      <c r="AZ317" s="54">
        <v>1971000000</v>
      </c>
      <c r="BA317" s="55">
        <v>22361000000</v>
      </c>
      <c r="BB317" s="55">
        <v>42875000000</v>
      </c>
      <c r="BC317" s="49">
        <v>14444000000</v>
      </c>
      <c r="BD317" s="54">
        <v>2299000000</v>
      </c>
      <c r="BE317" s="54">
        <v>6633000000</v>
      </c>
      <c r="BF317" s="54">
        <v>1831000000</v>
      </c>
      <c r="BG317" s="54">
        <v>3681000000</v>
      </c>
      <c r="BH317" s="36">
        <v>4389000000</v>
      </c>
      <c r="BI317" s="37">
        <v>338000000</v>
      </c>
      <c r="BJ317" s="37"/>
      <c r="BK317" s="38">
        <v>4051000000</v>
      </c>
      <c r="BM317" s="54"/>
      <c r="BN317" s="54"/>
      <c r="BO317" s="54"/>
      <c r="BP317" s="54"/>
      <c r="BQ317" s="54"/>
      <c r="BR317" s="55">
        <v>18833000000</v>
      </c>
      <c r="BS317" s="36">
        <v>26656000000</v>
      </c>
      <c r="BT317" s="37"/>
      <c r="BU317" s="38"/>
      <c r="BV317" s="36">
        <v>6985000000</v>
      </c>
      <c r="BW317" s="37"/>
      <c r="BX317" s="37"/>
      <c r="BY317" s="37"/>
      <c r="BZ317" s="37"/>
      <c r="CA317" s="37">
        <v>3634000000</v>
      </c>
      <c r="CB317" s="37"/>
      <c r="CC317" s="37">
        <v>908000000</v>
      </c>
      <c r="CD317" s="37"/>
      <c r="CE317" s="37"/>
      <c r="CF317" s="38">
        <v>2443000000</v>
      </c>
      <c r="CG317" s="55">
        <v>33641000000</v>
      </c>
      <c r="CH317" s="57">
        <v>52474000000</v>
      </c>
      <c r="CJ317" s="36">
        <v>2019000000</v>
      </c>
      <c r="CK317" s="37">
        <v>0</v>
      </c>
      <c r="CL317" s="37">
        <v>2019000000</v>
      </c>
      <c r="CM317" s="38"/>
      <c r="CN317" s="54">
        <v>-35220000000</v>
      </c>
      <c r="CO317" s="54">
        <v>30987000000</v>
      </c>
      <c r="CP317" s="54">
        <v>-9363000000</v>
      </c>
      <c r="CQ317" s="58">
        <v>-11577000000</v>
      </c>
      <c r="CR317" s="37">
        <v>1978000000</v>
      </c>
      <c r="CS317" s="56">
        <v>-9599000000</v>
      </c>
      <c r="CT317" s="55">
        <v>42875000000</v>
      </c>
    </row>
    <row r="318" spans="1:98" x14ac:dyDescent="0.2">
      <c r="A318" s="52" t="s">
        <v>940</v>
      </c>
      <c r="B318" s="52" t="s">
        <v>941</v>
      </c>
      <c r="C318" s="52" t="str">
        <f>VLOOKUP(A318,'[1]S&amp;P 500 Wikipedia'!A:D,3,FALSE)</f>
        <v>Industrials</v>
      </c>
      <c r="D318" s="52">
        <v>334445</v>
      </c>
      <c r="E318" s="52" t="s">
        <v>16</v>
      </c>
      <c r="F318" s="52">
        <v>2019</v>
      </c>
      <c r="G318" s="52" t="s">
        <v>17</v>
      </c>
      <c r="H318" s="53">
        <v>43830</v>
      </c>
      <c r="I318" s="53">
        <v>43886</v>
      </c>
      <c r="J318" s="53">
        <v>43886</v>
      </c>
      <c r="K318" s="54">
        <v>168100000</v>
      </c>
      <c r="L318" s="54">
        <v>170000000</v>
      </c>
      <c r="M318" s="52" t="s">
        <v>942</v>
      </c>
      <c r="N318" s="36">
        <v>82500000</v>
      </c>
      <c r="O318" s="37">
        <v>82500000</v>
      </c>
      <c r="P318" s="38"/>
      <c r="Q318" s="36">
        <v>502900000</v>
      </c>
      <c r="R318" s="37"/>
      <c r="S318" s="38"/>
      <c r="U318" s="36">
        <v>377400000</v>
      </c>
      <c r="V318" s="37"/>
      <c r="W318" s="37"/>
      <c r="X318" s="37"/>
      <c r="Y318" s="38"/>
      <c r="Z318" s="36">
        <v>99100000</v>
      </c>
      <c r="AG318" s="56">
        <v>99100000</v>
      </c>
      <c r="AH318" s="55">
        <v>1061900000</v>
      </c>
      <c r="AI318" s="36">
        <v>283200000</v>
      </c>
      <c r="AJ318" s="37"/>
      <c r="AK318" s="38"/>
      <c r="AM318" s="37"/>
      <c r="AN318" s="37"/>
      <c r="AO318" s="38"/>
      <c r="AP318" s="49">
        <v>2794400000</v>
      </c>
      <c r="AQ318" s="54">
        <v>339200000</v>
      </c>
      <c r="AR318" s="54">
        <v>2258300000</v>
      </c>
      <c r="AS318" s="54"/>
      <c r="AT318" s="54"/>
      <c r="AU318" s="54"/>
      <c r="AV318" s="54"/>
      <c r="AW318" s="54"/>
      <c r="AX318" s="54"/>
      <c r="AY318" s="54"/>
      <c r="AZ318" s="54">
        <v>196900000</v>
      </c>
      <c r="BA318" s="55">
        <v>3077600000</v>
      </c>
      <c r="BB318" s="55">
        <v>4139500000</v>
      </c>
      <c r="BC318" s="49">
        <v>325100000</v>
      </c>
      <c r="BD318" s="54">
        <v>325100000</v>
      </c>
      <c r="BE318" s="54"/>
      <c r="BF318" s="54"/>
      <c r="BG318" s="54"/>
      <c r="BI318" s="37"/>
      <c r="BJ318" s="37"/>
      <c r="BK318" s="38"/>
      <c r="BL318" s="49">
        <v>423900000</v>
      </c>
      <c r="BM318" s="54"/>
      <c r="BN318" s="54"/>
      <c r="BO318" s="54"/>
      <c r="BP318" s="54"/>
      <c r="BQ318" s="54">
        <v>423900000</v>
      </c>
      <c r="BR318" s="55">
        <v>749000000</v>
      </c>
      <c r="BS318" s="36">
        <v>1029100000</v>
      </c>
      <c r="BT318" s="37"/>
      <c r="BU318" s="38"/>
      <c r="BV318" s="36">
        <v>407500000</v>
      </c>
      <c r="BW318" s="37"/>
      <c r="BX318" s="37">
        <v>96400000</v>
      </c>
      <c r="BY318" s="37"/>
      <c r="BZ318" s="37"/>
      <c r="CA318" s="37"/>
      <c r="CB318" s="37"/>
      <c r="CC318" s="37">
        <v>104400000</v>
      </c>
      <c r="CD318" s="37"/>
      <c r="CE318" s="37"/>
      <c r="CF318" s="38">
        <v>206700000</v>
      </c>
      <c r="CG318" s="55">
        <v>1436600000</v>
      </c>
      <c r="CH318" s="57">
        <v>2185600000</v>
      </c>
      <c r="CJ318" s="36">
        <v>1779400000</v>
      </c>
      <c r="CK318" s="37">
        <v>1700000</v>
      </c>
      <c r="CL318" s="37">
        <v>1777700000</v>
      </c>
      <c r="CM318" s="38"/>
      <c r="CN318" s="54"/>
      <c r="CO318" s="54">
        <v>401000000</v>
      </c>
      <c r="CP318" s="54">
        <v>-226500000</v>
      </c>
      <c r="CQ318" s="58">
        <v>1953900000</v>
      </c>
      <c r="CR318" s="37"/>
      <c r="CS318" s="56">
        <v>1953900000</v>
      </c>
      <c r="CT318" s="55">
        <v>4139500000</v>
      </c>
    </row>
    <row r="319" spans="1:98" x14ac:dyDescent="0.2">
      <c r="A319" s="52" t="s">
        <v>961</v>
      </c>
      <c r="B319" s="52" t="s">
        <v>962</v>
      </c>
      <c r="C319" s="52" t="str">
        <f>VLOOKUP(A319,'[1]S&amp;P 500 Wikipedia'!A:D,3,FALSE)</f>
        <v>Utilities</v>
      </c>
      <c r="D319" s="52">
        <v>327292</v>
      </c>
      <c r="E319" s="52" t="s">
        <v>16</v>
      </c>
      <c r="F319" s="52">
        <v>2019</v>
      </c>
      <c r="G319" s="52" t="s">
        <v>17</v>
      </c>
      <c r="H319" s="53">
        <v>43830</v>
      </c>
      <c r="I319" s="53">
        <v>43882</v>
      </c>
      <c r="J319" s="53">
        <v>43882</v>
      </c>
      <c r="K319" s="54">
        <v>112635000</v>
      </c>
      <c r="L319" s="54">
        <v>112900000</v>
      </c>
      <c r="M319" s="52" t="s">
        <v>963</v>
      </c>
      <c r="N319" s="36">
        <v>10283000</v>
      </c>
      <c r="O319" s="37">
        <v>10283000</v>
      </c>
      <c r="P319" s="38"/>
      <c r="Q319" s="36">
        <v>258255000</v>
      </c>
      <c r="R319" s="37">
        <v>258255000</v>
      </c>
      <c r="S319" s="38"/>
      <c r="T319" s="55">
        <v>128165000</v>
      </c>
      <c r="U319" s="36">
        <v>345920000</v>
      </c>
      <c r="V319" s="37">
        <v>331091000</v>
      </c>
      <c r="W319" s="37">
        <v>14829000</v>
      </c>
      <c r="X319" s="37"/>
      <c r="Y319" s="38"/>
      <c r="Z319" s="36">
        <v>287407000</v>
      </c>
      <c r="AB319" s="55">
        <v>515000</v>
      </c>
      <c r="AE319" s="55">
        <v>21727000</v>
      </c>
      <c r="AG319" s="56">
        <v>265165000</v>
      </c>
      <c r="AH319" s="55">
        <v>1030030000</v>
      </c>
      <c r="AI319" s="36">
        <v>14231974000</v>
      </c>
      <c r="AJ319" s="37">
        <v>20869831000</v>
      </c>
      <c r="AK319" s="38">
        <v>-6637857000</v>
      </c>
      <c r="AL319" s="36">
        <v>1010775000</v>
      </c>
      <c r="AM319" s="37">
        <v>1010775000</v>
      </c>
      <c r="AN319" s="37"/>
      <c r="AO319" s="38"/>
      <c r="AP319" s="49">
        <v>2206468000</v>
      </c>
      <c r="AQ319" s="54">
        <v>290564000</v>
      </c>
      <c r="AR319" s="54"/>
      <c r="AS319" s="54"/>
      <c r="AT319" s="54"/>
      <c r="AU319" s="54"/>
      <c r="AV319" s="54"/>
      <c r="AW319" s="54"/>
      <c r="AX319" s="54"/>
      <c r="AY319" s="54"/>
      <c r="AZ319" s="54">
        <v>1915904000</v>
      </c>
      <c r="BA319" s="55">
        <v>17449217000</v>
      </c>
      <c r="BB319" s="55">
        <v>18479247000</v>
      </c>
      <c r="BC319" s="49">
        <v>632863000</v>
      </c>
      <c r="BD319" s="54">
        <v>346448000</v>
      </c>
      <c r="BE319" s="54"/>
      <c r="BF319" s="54">
        <v>87982000</v>
      </c>
      <c r="BG319" s="54">
        <v>198433000</v>
      </c>
      <c r="BH319" s="36">
        <v>914675000</v>
      </c>
      <c r="BI319" s="37">
        <v>114675000</v>
      </c>
      <c r="BJ319" s="37"/>
      <c r="BK319" s="38">
        <v>800000000</v>
      </c>
      <c r="BL319" s="49">
        <v>283202000</v>
      </c>
      <c r="BM319" s="54"/>
      <c r="BN319" s="54"/>
      <c r="BO319" s="54"/>
      <c r="BP319" s="54"/>
      <c r="BQ319" s="54">
        <v>283202000</v>
      </c>
      <c r="BR319" s="55">
        <v>1830740000</v>
      </c>
      <c r="BS319" s="36">
        <v>4832558000</v>
      </c>
      <c r="BT319" s="37"/>
      <c r="BU319" s="38"/>
      <c r="BV319" s="36">
        <v>6262761000</v>
      </c>
      <c r="BW319" s="37"/>
      <c r="BX319" s="37">
        <v>280185000</v>
      </c>
      <c r="BY319" s="37">
        <v>280185000</v>
      </c>
      <c r="BZ319" s="37"/>
      <c r="CA319" s="37"/>
      <c r="CB319" s="37">
        <v>215330000</v>
      </c>
      <c r="CC319" s="37">
        <v>2194996000</v>
      </c>
      <c r="CD319" s="37"/>
      <c r="CE319" s="37"/>
      <c r="CF319" s="38">
        <v>3572250000</v>
      </c>
      <c r="CG319" s="55">
        <v>11095319000</v>
      </c>
      <c r="CH319" s="57">
        <v>12926059000</v>
      </c>
      <c r="CJ319" s="36">
        <v>2659561000</v>
      </c>
      <c r="CK319" s="37">
        <v>2659561000</v>
      </c>
      <c r="CL319" s="37"/>
      <c r="CM319" s="38"/>
      <c r="CN319" s="54">
        <v>-9427000</v>
      </c>
      <c r="CO319" s="54">
        <v>2837610000</v>
      </c>
      <c r="CP319" s="54">
        <v>-57096000</v>
      </c>
      <c r="CQ319" s="58">
        <v>5430648000</v>
      </c>
      <c r="CR319" s="37">
        <v>122540000</v>
      </c>
      <c r="CS319" s="56">
        <v>5553188000</v>
      </c>
      <c r="CT319" s="55">
        <v>18479247000</v>
      </c>
    </row>
    <row r="320" spans="1:98" x14ac:dyDescent="0.2">
      <c r="A320" s="52" t="s">
        <v>967</v>
      </c>
      <c r="B320" s="52" t="s">
        <v>968</v>
      </c>
      <c r="C320" s="52" t="str">
        <f>VLOOKUP(A320,'[1]S&amp;P 500 Wikipedia'!A:D,3,FALSE)</f>
        <v>Materials</v>
      </c>
      <c r="D320" s="52">
        <v>256062</v>
      </c>
      <c r="E320" s="52" t="s">
        <v>16</v>
      </c>
      <c r="F320" s="52">
        <v>2019</v>
      </c>
      <c r="G320" s="52" t="s">
        <v>17</v>
      </c>
      <c r="H320" s="53">
        <v>43830</v>
      </c>
      <c r="I320" s="53">
        <v>43881</v>
      </c>
      <c r="J320" s="53">
        <v>43881</v>
      </c>
      <c r="K320" s="54">
        <v>236900000</v>
      </c>
      <c r="L320" s="54">
        <v>238000000</v>
      </c>
      <c r="M320" s="52" t="s">
        <v>969</v>
      </c>
      <c r="N320" s="36">
        <v>1273000000</v>
      </c>
      <c r="O320" s="37">
        <v>1216000000</v>
      </c>
      <c r="P320" s="38">
        <v>57000000</v>
      </c>
      <c r="Q320" s="36">
        <v>2756000000</v>
      </c>
      <c r="R320" s="37"/>
      <c r="S320" s="38"/>
      <c r="U320" s="36">
        <v>1710000000</v>
      </c>
      <c r="V320" s="37"/>
      <c r="W320" s="37"/>
      <c r="X320" s="37"/>
      <c r="Y320" s="38"/>
      <c r="Z320" s="36">
        <v>431000000</v>
      </c>
      <c r="AG320" s="56">
        <v>431000000</v>
      </c>
      <c r="AH320" s="55">
        <v>6170000000</v>
      </c>
      <c r="AI320" s="36">
        <v>2983000000</v>
      </c>
      <c r="AJ320" s="37">
        <v>2983000000</v>
      </c>
      <c r="AK320" s="38"/>
      <c r="AL320" s="36">
        <v>258000000</v>
      </c>
      <c r="AM320" s="37"/>
      <c r="AN320" s="37"/>
      <c r="AO320" s="38"/>
      <c r="AP320" s="49">
        <v>8297000000</v>
      </c>
      <c r="AQ320" s="54">
        <v>2131000000</v>
      </c>
      <c r="AR320" s="54">
        <v>4470000000</v>
      </c>
      <c r="AS320" s="54"/>
      <c r="AT320" s="54"/>
      <c r="AU320" s="54">
        <v>220000000</v>
      </c>
      <c r="AV320" s="54"/>
      <c r="AW320" s="54"/>
      <c r="AX320" s="54"/>
      <c r="AY320" s="54"/>
      <c r="AZ320" s="54">
        <v>1476000000</v>
      </c>
      <c r="BA320" s="55">
        <v>11538000000</v>
      </c>
      <c r="BB320" s="55">
        <v>17708000000</v>
      </c>
      <c r="BC320" s="49">
        <v>3496000000</v>
      </c>
      <c r="BD320" s="54"/>
      <c r="BE320" s="54"/>
      <c r="BF320" s="54"/>
      <c r="BG320" s="54"/>
      <c r="BH320" s="36">
        <v>513000000</v>
      </c>
      <c r="BI320" s="37"/>
      <c r="BJ320" s="37"/>
      <c r="BK320" s="38"/>
      <c r="BL320" s="49">
        <v>366000000</v>
      </c>
      <c r="BM320" s="54"/>
      <c r="BN320" s="54"/>
      <c r="BO320" s="54"/>
      <c r="BP320" s="54"/>
      <c r="BQ320" s="54">
        <v>366000000</v>
      </c>
      <c r="BR320" s="55">
        <v>4375000000</v>
      </c>
      <c r="BS320" s="36">
        <v>4539000000</v>
      </c>
      <c r="BT320" s="37"/>
      <c r="BU320" s="38"/>
      <c r="BV320" s="36">
        <v>3391000000</v>
      </c>
      <c r="BW320" s="37"/>
      <c r="BX320" s="37">
        <v>1406000000</v>
      </c>
      <c r="BY320" s="37">
        <v>745000000</v>
      </c>
      <c r="BZ320" s="37">
        <v>661000000</v>
      </c>
      <c r="CA320" s="37"/>
      <c r="CB320" s="37"/>
      <c r="CC320" s="37">
        <v>452000000</v>
      </c>
      <c r="CD320" s="37"/>
      <c r="CE320" s="37"/>
      <c r="CF320" s="38">
        <v>1533000000</v>
      </c>
      <c r="CG320" s="55">
        <v>7930000000</v>
      </c>
      <c r="CH320" s="57">
        <v>12305000000</v>
      </c>
      <c r="CJ320" s="36">
        <v>1919000000</v>
      </c>
      <c r="CK320" s="37"/>
      <c r="CL320" s="37"/>
      <c r="CM320" s="38"/>
      <c r="CN320" s="54">
        <v>-13191000000</v>
      </c>
      <c r="CO320" s="54">
        <v>18906000000</v>
      </c>
      <c r="CP320" s="54">
        <v>-2350000000</v>
      </c>
      <c r="CQ320" s="58">
        <v>5284000000</v>
      </c>
      <c r="CR320" s="37">
        <v>119000000</v>
      </c>
      <c r="CS320" s="56">
        <v>5403000000</v>
      </c>
      <c r="CT320" s="55">
        <v>17708000000</v>
      </c>
    </row>
    <row r="321" spans="1:98" x14ac:dyDescent="0.2">
      <c r="A321" s="52" t="s">
        <v>970</v>
      </c>
      <c r="B321" s="52" t="s">
        <v>971</v>
      </c>
      <c r="C321" s="52" t="str">
        <f>VLOOKUP(A321,'[1]S&amp;P 500 Wikipedia'!A:D,3,FALSE)</f>
        <v>Utilities</v>
      </c>
      <c r="D321" s="52">
        <v>26853</v>
      </c>
      <c r="E321" s="52" t="s">
        <v>16</v>
      </c>
      <c r="F321" s="52">
        <v>2019</v>
      </c>
      <c r="G321" s="52" t="s">
        <v>17</v>
      </c>
      <c r="H321" s="53">
        <v>43830</v>
      </c>
      <c r="I321" s="53">
        <v>43875</v>
      </c>
      <c r="J321" s="53">
        <v>43875</v>
      </c>
      <c r="K321" s="54">
        <v>748981000</v>
      </c>
      <c r="L321" s="54">
        <v>754997000</v>
      </c>
      <c r="M321" s="52" t="s">
        <v>972</v>
      </c>
      <c r="N321" s="36">
        <v>815000000</v>
      </c>
      <c r="O321" s="37">
        <v>815000000</v>
      </c>
      <c r="P321" s="38"/>
      <c r="Q321" s="36">
        <v>687000000</v>
      </c>
      <c r="R321" s="37">
        <v>687000000</v>
      </c>
      <c r="S321" s="38"/>
      <c r="U321" s="36">
        <v>332000000</v>
      </c>
      <c r="V321" s="37"/>
      <c r="W321" s="37"/>
      <c r="X321" s="37"/>
      <c r="Y321" s="38"/>
      <c r="Z321" s="36">
        <v>933000000</v>
      </c>
      <c r="AA321" s="55">
        <v>79000000</v>
      </c>
      <c r="AB321" s="55">
        <v>147000000</v>
      </c>
      <c r="AG321" s="56">
        <v>707000000</v>
      </c>
      <c r="AH321" s="55">
        <v>2767000000</v>
      </c>
      <c r="AI321" s="36">
        <v>36482000000</v>
      </c>
      <c r="AJ321" s="37">
        <v>44646000000</v>
      </c>
      <c r="AK321" s="38">
        <v>-8164000000</v>
      </c>
      <c r="AM321" s="37"/>
      <c r="AN321" s="37"/>
      <c r="AO321" s="38"/>
      <c r="AP321" s="49">
        <v>6431000000</v>
      </c>
      <c r="AQ321" s="54"/>
      <c r="AR321" s="54">
        <v>3198000000</v>
      </c>
      <c r="AS321" s="54">
        <v>742000000</v>
      </c>
      <c r="AT321" s="54"/>
      <c r="AU321" s="54"/>
      <c r="AV321" s="54"/>
      <c r="AW321" s="54"/>
      <c r="AX321" s="54"/>
      <c r="AY321" s="54"/>
      <c r="AZ321" s="54">
        <v>2491000000</v>
      </c>
      <c r="BA321" s="55">
        <v>42913000000</v>
      </c>
      <c r="BB321" s="55">
        <v>45680000000</v>
      </c>
      <c r="BC321" s="49">
        <v>1666000000</v>
      </c>
      <c r="BD321" s="54">
        <v>956000000</v>
      </c>
      <c r="BE321" s="54"/>
      <c r="BF321" s="54">
        <v>611000000</v>
      </c>
      <c r="BG321" s="54">
        <v>99000000</v>
      </c>
      <c r="BH321" s="36">
        <v>2323000000</v>
      </c>
      <c r="BI321" s="37">
        <v>1151000000</v>
      </c>
      <c r="BJ321" s="37"/>
      <c r="BK321" s="38">
        <v>1172000000</v>
      </c>
      <c r="BL321" s="49">
        <v>911000000</v>
      </c>
      <c r="BM321" s="54"/>
      <c r="BN321" s="54"/>
      <c r="BO321" s="54"/>
      <c r="BP321" s="54"/>
      <c r="BQ321" s="54">
        <v>911000000</v>
      </c>
      <c r="BR321" s="55">
        <v>4900000000</v>
      </c>
      <c r="BS321" s="36">
        <v>20721000000</v>
      </c>
      <c r="BT321" s="37"/>
      <c r="BU321" s="38"/>
      <c r="BV321" s="36">
        <v>7068000000</v>
      </c>
      <c r="BW321" s="37"/>
      <c r="BX321" s="37">
        <v>587000000</v>
      </c>
      <c r="BY321" s="37">
        <v>587000000</v>
      </c>
      <c r="BZ321" s="37"/>
      <c r="CA321" s="37"/>
      <c r="CB321" s="37"/>
      <c r="CC321" s="37">
        <v>3088000000</v>
      </c>
      <c r="CD321" s="37"/>
      <c r="CE321" s="37"/>
      <c r="CF321" s="38">
        <v>3393000000</v>
      </c>
      <c r="CG321" s="55">
        <v>27789000000</v>
      </c>
      <c r="CH321" s="57">
        <v>32689000000</v>
      </c>
      <c r="CJ321" s="36">
        <v>12222000000</v>
      </c>
      <c r="CK321" s="37"/>
      <c r="CL321" s="37"/>
      <c r="CM321" s="38"/>
      <c r="CN321" s="54"/>
      <c r="CO321" s="54">
        <v>5127000000</v>
      </c>
      <c r="CP321" s="54">
        <v>-4358000000</v>
      </c>
      <c r="CQ321" s="58">
        <v>12991000000</v>
      </c>
      <c r="CR321" s="37"/>
      <c r="CS321" s="56">
        <v>12991000000</v>
      </c>
      <c r="CT321" s="55">
        <v>45680000000</v>
      </c>
    </row>
    <row r="322" spans="1:98" x14ac:dyDescent="0.2">
      <c r="A322" s="12" t="s">
        <v>949</v>
      </c>
      <c r="B322" s="12" t="s">
        <v>950</v>
      </c>
      <c r="C322" s="52" t="str">
        <f>VLOOKUP(A322,'[1]S&amp;P 500 Wikipedia'!A:D,3,FALSE)</f>
        <v>Health Care</v>
      </c>
      <c r="D322" s="12">
        <v>334568</v>
      </c>
      <c r="E322" s="12" t="s">
        <v>16</v>
      </c>
      <c r="F322" s="12">
        <v>2013</v>
      </c>
      <c r="G322" s="12" t="s">
        <v>17</v>
      </c>
      <c r="H322" s="63">
        <v>41455</v>
      </c>
      <c r="I322" s="63">
        <v>41501</v>
      </c>
      <c r="J322" s="63">
        <v>41582</v>
      </c>
      <c r="K322" s="64">
        <v>94097000</v>
      </c>
      <c r="L322" s="64">
        <v>94750000</v>
      </c>
      <c r="M322" s="12" t="s">
        <v>951</v>
      </c>
      <c r="N322" s="36">
        <v>779900000</v>
      </c>
      <c r="O322" s="39">
        <v>779900000</v>
      </c>
      <c r="P322" s="40"/>
      <c r="Q322" s="36">
        <v>651900000</v>
      </c>
      <c r="R322" s="39">
        <v>651900000</v>
      </c>
      <c r="S322" s="40"/>
      <c r="U322" s="36">
        <v>703900000</v>
      </c>
      <c r="V322" s="39"/>
      <c r="W322" s="39"/>
      <c r="X322" s="39"/>
      <c r="Y322" s="40"/>
      <c r="Z322" s="36">
        <v>101200000</v>
      </c>
      <c r="AA322" s="55">
        <v>48000000</v>
      </c>
      <c r="AD322" s="55">
        <v>47100000</v>
      </c>
      <c r="AE322" s="55">
        <v>6100000</v>
      </c>
      <c r="AH322" s="55">
        <v>2236900000</v>
      </c>
      <c r="AI322" s="36">
        <v>681400000</v>
      </c>
      <c r="AJ322" s="39">
        <v>1290400000</v>
      </c>
      <c r="AK322" s="40">
        <v>-609000000</v>
      </c>
      <c r="AM322" s="39"/>
      <c r="AN322" s="39"/>
      <c r="AO322" s="40"/>
      <c r="AP322" s="49">
        <v>2432500000</v>
      </c>
      <c r="AQ322" s="64"/>
      <c r="AR322" s="64">
        <v>1174100000</v>
      </c>
      <c r="AS322" s="64">
        <v>1157600000</v>
      </c>
      <c r="AT322" s="64"/>
      <c r="AU322" s="64">
        <v>20300000</v>
      </c>
      <c r="AV322" s="64"/>
      <c r="AW322" s="64"/>
      <c r="AX322" s="64"/>
      <c r="AY322" s="64"/>
      <c r="AZ322" s="64">
        <v>80500000</v>
      </c>
      <c r="BA322" s="55">
        <v>3113900000</v>
      </c>
      <c r="BB322" s="55">
        <v>5350800000</v>
      </c>
      <c r="BC322" s="49">
        <v>620900000</v>
      </c>
      <c r="BD322" s="64">
        <v>382000000</v>
      </c>
      <c r="BE322" s="64">
        <v>11600000</v>
      </c>
      <c r="BF322" s="64"/>
      <c r="BG322" s="64">
        <v>227300000</v>
      </c>
      <c r="BH322" s="36">
        <v>46200000</v>
      </c>
      <c r="BI322" s="39">
        <v>5000000</v>
      </c>
      <c r="BJ322" s="39"/>
      <c r="BK322" s="40">
        <v>41200000</v>
      </c>
      <c r="BL322" s="49">
        <v>82300000</v>
      </c>
      <c r="BM322" s="64"/>
      <c r="BN322" s="64"/>
      <c r="BO322" s="64">
        <v>200000</v>
      </c>
      <c r="BP322" s="64"/>
      <c r="BQ322" s="64">
        <v>82100000</v>
      </c>
      <c r="BR322" s="55">
        <v>749400000</v>
      </c>
      <c r="BS322" s="36">
        <v>1927800000</v>
      </c>
      <c r="BT322" s="39">
        <v>1927800000</v>
      </c>
      <c r="BU322" s="40"/>
      <c r="BV322" s="36">
        <v>341000000</v>
      </c>
      <c r="BW322" s="39"/>
      <c r="BX322" s="39"/>
      <c r="BY322" s="39"/>
      <c r="BZ322" s="39"/>
      <c r="CA322" s="39"/>
      <c r="CB322" s="39"/>
      <c r="CC322" s="39">
        <v>127800000</v>
      </c>
      <c r="CD322" s="39"/>
      <c r="CE322" s="39"/>
      <c r="CF322" s="40">
        <v>213200000</v>
      </c>
      <c r="CG322" s="55">
        <v>2268800000</v>
      </c>
      <c r="CH322" s="66">
        <v>3018200000</v>
      </c>
      <c r="CI322" s="49">
        <v>0</v>
      </c>
      <c r="CJ322" s="36">
        <v>538500000</v>
      </c>
      <c r="CK322" s="39">
        <v>538500000</v>
      </c>
      <c r="CL322" s="39"/>
      <c r="CM322" s="40"/>
      <c r="CN322" s="64"/>
      <c r="CO322" s="64">
        <v>1715900000</v>
      </c>
      <c r="CP322" s="64">
        <v>77000000</v>
      </c>
      <c r="CQ322" s="67">
        <v>2331400000</v>
      </c>
      <c r="CR322" s="39">
        <v>1200000</v>
      </c>
      <c r="CS322" s="56">
        <v>2332600000</v>
      </c>
      <c r="CT322" s="55">
        <v>5350800000</v>
      </c>
    </row>
    <row r="323" spans="1:98" x14ac:dyDescent="0.2">
      <c r="A323" s="52" t="s">
        <v>982</v>
      </c>
      <c r="B323" s="52" t="s">
        <v>983</v>
      </c>
      <c r="C323" s="52" t="str">
        <f>VLOOKUP(A323,'[1]S&amp;P 500 Wikipedia'!A:D,3,FALSE)</f>
        <v>Real Estate</v>
      </c>
      <c r="D323" s="52">
        <v>378204</v>
      </c>
      <c r="E323" s="52" t="s">
        <v>16</v>
      </c>
      <c r="F323" s="52">
        <v>2019</v>
      </c>
      <c r="G323" s="52" t="s">
        <v>17</v>
      </c>
      <c r="H323" s="53">
        <v>43830</v>
      </c>
      <c r="I323" s="53">
        <v>43886</v>
      </c>
      <c r="J323" s="53">
        <v>43886</v>
      </c>
      <c r="K323" s="54">
        <v>174384000</v>
      </c>
      <c r="L323" s="54">
        <v>174591000</v>
      </c>
      <c r="M323" s="52" t="s">
        <v>984</v>
      </c>
      <c r="N323" s="36">
        <v>409743000</v>
      </c>
      <c r="O323" s="37">
        <v>409743000</v>
      </c>
      <c r="P323" s="38"/>
      <c r="R323" s="37"/>
      <c r="S323" s="38"/>
      <c r="V323" s="37"/>
      <c r="W323" s="37"/>
      <c r="X323" s="37"/>
      <c r="Y323" s="38"/>
      <c r="AH323" s="55">
        <v>409743000</v>
      </c>
      <c r="AI323" s="36">
        <v>9807605000</v>
      </c>
      <c r="AJ323" s="37">
        <v>16431080000</v>
      </c>
      <c r="AK323" s="38">
        <v>-6623475000</v>
      </c>
      <c r="AM323" s="37"/>
      <c r="AN323" s="37"/>
      <c r="AO323" s="38"/>
      <c r="AP323" s="49">
        <v>1148096000</v>
      </c>
      <c r="AQ323" s="54">
        <v>205936000</v>
      </c>
      <c r="AR323" s="54"/>
      <c r="AS323" s="54"/>
      <c r="AT323" s="54"/>
      <c r="AU323" s="54"/>
      <c r="AV323" s="54"/>
      <c r="AW323" s="54"/>
      <c r="AX323" s="54"/>
      <c r="AY323" s="54">
        <v>767816000</v>
      </c>
      <c r="AZ323" s="54">
        <v>174344000</v>
      </c>
      <c r="BA323" s="55">
        <v>10955701000</v>
      </c>
      <c r="BB323" s="55">
        <v>11365444000</v>
      </c>
      <c r="BC323" s="49">
        <v>383284000</v>
      </c>
      <c r="BD323" s="54">
        <v>383284000</v>
      </c>
      <c r="BE323" s="54"/>
      <c r="BF323" s="54"/>
      <c r="BG323" s="54"/>
      <c r="BI323" s="37"/>
      <c r="BJ323" s="37"/>
      <c r="BK323" s="38"/>
      <c r="BM323" s="54"/>
      <c r="BN323" s="54"/>
      <c r="BO323" s="54"/>
      <c r="BP323" s="54"/>
      <c r="BQ323" s="54"/>
      <c r="BR323" s="55">
        <v>383284000</v>
      </c>
      <c r="BS323" s="36">
        <v>1902493000</v>
      </c>
      <c r="BT323" s="37">
        <v>1902493000</v>
      </c>
      <c r="BU323" s="38"/>
      <c r="BV323" s="36">
        <v>0</v>
      </c>
      <c r="BW323" s="37"/>
      <c r="BX323" s="37"/>
      <c r="BY323" s="37"/>
      <c r="BZ323" s="37"/>
      <c r="CA323" s="37"/>
      <c r="CB323" s="37"/>
      <c r="CC323" s="37"/>
      <c r="CD323" s="37"/>
      <c r="CE323" s="37"/>
      <c r="CF323" s="38">
        <v>0</v>
      </c>
      <c r="CG323" s="55">
        <v>1902493000</v>
      </c>
      <c r="CH323" s="57">
        <v>2285777000</v>
      </c>
      <c r="CI323" s="49">
        <v>4065000000</v>
      </c>
      <c r="CJ323" s="36">
        <v>5728376000</v>
      </c>
      <c r="CK323" s="37">
        <v>17442000</v>
      </c>
      <c r="CL323" s="37">
        <v>5710934000</v>
      </c>
      <c r="CM323" s="38"/>
      <c r="CN323" s="54"/>
      <c r="CO323" s="54">
        <v>-665575000</v>
      </c>
      <c r="CP323" s="54">
        <v>-64890000</v>
      </c>
      <c r="CQ323" s="58">
        <v>9062911000</v>
      </c>
      <c r="CR323" s="37">
        <v>16756000</v>
      </c>
      <c r="CS323" s="56">
        <v>9079667000</v>
      </c>
      <c r="CT323" s="55">
        <v>11365444000</v>
      </c>
    </row>
    <row r="324" spans="1:98" x14ac:dyDescent="0.2">
      <c r="A324" s="52" t="s">
        <v>958</v>
      </c>
      <c r="B324" s="52" t="s">
        <v>959</v>
      </c>
      <c r="C324" s="52" t="str">
        <f>VLOOKUP(A324,'[1]S&amp;P 500 Wikipedia'!A:D,3,FALSE)</f>
        <v>Energy</v>
      </c>
      <c r="D324" s="52">
        <v>353084</v>
      </c>
      <c r="E324" s="52" t="s">
        <v>16</v>
      </c>
      <c r="F324" s="52">
        <v>2019</v>
      </c>
      <c r="G324" s="52" t="s">
        <v>17</v>
      </c>
      <c r="H324" s="53">
        <v>43830</v>
      </c>
      <c r="I324" s="53">
        <v>43882</v>
      </c>
      <c r="J324" s="53">
        <v>43882</v>
      </c>
      <c r="K324" s="54">
        <v>445171000</v>
      </c>
      <c r="L324" s="54">
        <v>449677000</v>
      </c>
      <c r="M324" s="52" t="s">
        <v>960</v>
      </c>
      <c r="N324" s="36">
        <v>1614000000</v>
      </c>
      <c r="O324" s="37">
        <v>1614000000</v>
      </c>
      <c r="P324" s="38"/>
      <c r="Q324" s="36">
        <v>7376000000</v>
      </c>
      <c r="R324" s="37"/>
      <c r="S324" s="38"/>
      <c r="U324" s="36">
        <v>3776000000</v>
      </c>
      <c r="V324" s="37"/>
      <c r="W324" s="37"/>
      <c r="X324" s="37"/>
      <c r="Y324" s="38"/>
      <c r="Z324" s="36">
        <v>1629000000</v>
      </c>
      <c r="AA324" s="55">
        <v>495000000</v>
      </c>
      <c r="AG324" s="56">
        <v>1134000000</v>
      </c>
      <c r="AH324" s="55">
        <v>14395000000</v>
      </c>
      <c r="AI324" s="36">
        <v>23786000000</v>
      </c>
      <c r="AJ324" s="37"/>
      <c r="AK324" s="38"/>
      <c r="AL324" s="36">
        <v>14571000000</v>
      </c>
      <c r="AM324" s="37"/>
      <c r="AN324" s="37"/>
      <c r="AO324" s="38"/>
      <c r="AP324" s="49">
        <v>5968000000</v>
      </c>
      <c r="AQ324" s="54">
        <v>869000000</v>
      </c>
      <c r="AR324" s="54">
        <v>3270000000</v>
      </c>
      <c r="AS324" s="54"/>
      <c r="AT324" s="54"/>
      <c r="AU324" s="54"/>
      <c r="AV324" s="54"/>
      <c r="AW324" s="54"/>
      <c r="AX324" s="54"/>
      <c r="AY324" s="54"/>
      <c r="AZ324" s="54">
        <v>1829000000</v>
      </c>
      <c r="BA324" s="55">
        <v>44325000000</v>
      </c>
      <c r="BB324" s="55">
        <v>58720000000</v>
      </c>
      <c r="BC324" s="49">
        <v>9554000000</v>
      </c>
      <c r="BD324" s="54">
        <v>8043000000</v>
      </c>
      <c r="BE324" s="54"/>
      <c r="BF324" s="54"/>
      <c r="BG324" s="54">
        <v>1511000000</v>
      </c>
      <c r="BH324" s="36">
        <v>547000000</v>
      </c>
      <c r="BI324" s="37"/>
      <c r="BJ324" s="37"/>
      <c r="BK324" s="38"/>
      <c r="BL324" s="49">
        <v>1545000000</v>
      </c>
      <c r="BM324" s="54"/>
      <c r="BN324" s="54"/>
      <c r="BO324" s="54"/>
      <c r="BP324" s="54"/>
      <c r="BQ324" s="54">
        <v>1545000000</v>
      </c>
      <c r="BR324" s="55">
        <v>11646000000</v>
      </c>
      <c r="BS324" s="36">
        <v>11216000000</v>
      </c>
      <c r="BT324" s="37"/>
      <c r="BU324" s="38"/>
      <c r="BV324" s="36">
        <v>8689000000</v>
      </c>
      <c r="BW324" s="37"/>
      <c r="BX324" s="37">
        <v>1044000000</v>
      </c>
      <c r="BY324" s="37"/>
      <c r="BZ324" s="37"/>
      <c r="CA324" s="37"/>
      <c r="CB324" s="37"/>
      <c r="CC324" s="37">
        <v>5553000000</v>
      </c>
      <c r="CD324" s="37"/>
      <c r="CE324" s="37"/>
      <c r="CF324" s="38">
        <v>2092000000</v>
      </c>
      <c r="CG324" s="55">
        <v>19905000000</v>
      </c>
      <c r="CH324" s="57">
        <v>31551000000</v>
      </c>
      <c r="CJ324" s="36">
        <v>20307000000</v>
      </c>
      <c r="CK324" s="37"/>
      <c r="CL324" s="37"/>
      <c r="CM324" s="38"/>
      <c r="CN324" s="54">
        <v>-16673000000</v>
      </c>
      <c r="CO324" s="54">
        <v>22064000000</v>
      </c>
      <c r="CP324" s="54">
        <v>-788000000</v>
      </c>
      <c r="CQ324" s="58">
        <v>24910000000</v>
      </c>
      <c r="CR324" s="37">
        <v>2259000000</v>
      </c>
      <c r="CS324" s="56">
        <v>27169000000</v>
      </c>
      <c r="CT324" s="55">
        <v>58720000000</v>
      </c>
    </row>
    <row r="325" spans="1:98" x14ac:dyDescent="0.2">
      <c r="A325" s="52" t="s">
        <v>988</v>
      </c>
      <c r="B325" s="52" t="s">
        <v>989</v>
      </c>
      <c r="C325" s="52" t="str">
        <f>VLOOKUP(A325,'[1]S&amp;P 500 Wikipedia'!A:D,3,FALSE)</f>
        <v>Consumer Discretionary</v>
      </c>
      <c r="D325" s="52">
        <v>46764</v>
      </c>
      <c r="E325" s="52" t="s">
        <v>16</v>
      </c>
      <c r="F325" s="52">
        <v>2019</v>
      </c>
      <c r="G325" s="52" t="s">
        <v>17</v>
      </c>
      <c r="H325" s="53">
        <v>43890</v>
      </c>
      <c r="I325" s="53">
        <v>43922</v>
      </c>
      <c r="J325" s="53">
        <v>43922</v>
      </c>
      <c r="K325" s="54">
        <v>72900000</v>
      </c>
      <c r="L325" s="54">
        <v>73200000</v>
      </c>
      <c r="M325" s="52" t="s">
        <v>990</v>
      </c>
      <c r="N325" s="36">
        <v>503400000</v>
      </c>
      <c r="O325" s="37">
        <v>503400000</v>
      </c>
      <c r="P325" s="38"/>
      <c r="Q325" s="36">
        <v>741400000</v>
      </c>
      <c r="R325" s="37">
        <v>741400000</v>
      </c>
      <c r="S325" s="38"/>
      <c r="U325" s="36">
        <v>1615700000</v>
      </c>
      <c r="V325" s="37"/>
      <c r="W325" s="37"/>
      <c r="X325" s="37"/>
      <c r="Y325" s="38"/>
      <c r="Z325" s="36">
        <v>533700000</v>
      </c>
      <c r="AA325" s="55">
        <v>159900000</v>
      </c>
      <c r="AC325" s="55">
        <v>237200000</v>
      </c>
      <c r="AG325" s="56">
        <v>136600000</v>
      </c>
      <c r="AH325" s="55">
        <v>3394200000</v>
      </c>
      <c r="AI325" s="36">
        <v>1026800000</v>
      </c>
      <c r="AJ325" s="37"/>
      <c r="AK325" s="38"/>
      <c r="AM325" s="37"/>
      <c r="AN325" s="37"/>
      <c r="AO325" s="38"/>
      <c r="AP325" s="49">
        <v>9210000000</v>
      </c>
      <c r="AQ325" s="54">
        <v>2830200000</v>
      </c>
      <c r="AR325" s="54">
        <v>3677600000</v>
      </c>
      <c r="AS325" s="54">
        <v>650500000</v>
      </c>
      <c r="AT325" s="54"/>
      <c r="AU325" s="54"/>
      <c r="AV325" s="54"/>
      <c r="AW325" s="54"/>
      <c r="AX325" s="54"/>
      <c r="AY325" s="54"/>
      <c r="AZ325" s="54">
        <v>2051700000</v>
      </c>
      <c r="BA325" s="55">
        <v>10236800000</v>
      </c>
      <c r="BB325" s="55">
        <v>13631000000</v>
      </c>
      <c r="BC325" s="49">
        <v>1812400000</v>
      </c>
      <c r="BD325" s="54">
        <v>882800000</v>
      </c>
      <c r="BE325" s="54"/>
      <c r="BF325" s="54"/>
      <c r="BG325" s="54">
        <v>929600000</v>
      </c>
      <c r="BH325" s="36">
        <v>63400000</v>
      </c>
      <c r="BI325" s="37"/>
      <c r="BJ325" s="37"/>
      <c r="BK325" s="38"/>
      <c r="BL325" s="49">
        <v>1662700000</v>
      </c>
      <c r="BM325" s="54">
        <v>64700000</v>
      </c>
      <c r="BN325" s="54"/>
      <c r="BO325" s="54"/>
      <c r="BP325" s="54"/>
      <c r="BQ325" s="54">
        <v>1598000000</v>
      </c>
      <c r="BR325" s="55">
        <v>3538500000</v>
      </c>
      <c r="BS325" s="36">
        <v>2693900000</v>
      </c>
      <c r="BT325" s="37"/>
      <c r="BU325" s="38"/>
      <c r="BV325" s="36">
        <v>1589100000</v>
      </c>
      <c r="BW325" s="37"/>
      <c r="BX325" s="37"/>
      <c r="BY325" s="37"/>
      <c r="BZ325" s="37"/>
      <c r="CA325" s="37"/>
      <c r="CB325" s="37"/>
      <c r="CC325" s="37"/>
      <c r="CD325" s="37"/>
      <c r="CE325" s="37"/>
      <c r="CF325" s="38">
        <v>1589100000</v>
      </c>
      <c r="CG325" s="55">
        <v>4283000000</v>
      </c>
      <c r="CH325" s="57">
        <v>7821500000</v>
      </c>
      <c r="CI325" s="49">
        <v>0</v>
      </c>
      <c r="CJ325" s="36">
        <v>3161300000</v>
      </c>
      <c r="CK325" s="37"/>
      <c r="CL325" s="37"/>
      <c r="CM325" s="38"/>
      <c r="CN325" s="54">
        <v>-1462700000</v>
      </c>
      <c r="CO325" s="54">
        <v>4753000000</v>
      </c>
      <c r="CP325" s="54">
        <v>-640100000</v>
      </c>
      <c r="CQ325" s="58">
        <v>5811500000</v>
      </c>
      <c r="CR325" s="37">
        <v>-2000000</v>
      </c>
      <c r="CS325" s="56">
        <v>5809500000</v>
      </c>
      <c r="CT325" s="55">
        <v>13631000000</v>
      </c>
    </row>
    <row r="326" spans="1:98" x14ac:dyDescent="0.2">
      <c r="A326" s="52" t="s">
        <v>997</v>
      </c>
      <c r="B326" s="52" t="s">
        <v>998</v>
      </c>
      <c r="C326" s="52" t="str">
        <f>VLOOKUP(A326,'[1]S&amp;P 500 Wikipedia'!A:D,3,FALSE)</f>
        <v>Industrials</v>
      </c>
      <c r="D326" s="52">
        <v>378205</v>
      </c>
      <c r="E326" s="52" t="s">
        <v>16</v>
      </c>
      <c r="F326" s="52">
        <v>2019</v>
      </c>
      <c r="G326" s="52" t="s">
        <v>17</v>
      </c>
      <c r="H326" s="53">
        <v>43830</v>
      </c>
      <c r="I326" s="53">
        <v>43889</v>
      </c>
      <c r="J326" s="53">
        <v>43889</v>
      </c>
      <c r="K326" s="54">
        <v>145882000</v>
      </c>
      <c r="L326" s="54">
        <v>148999000</v>
      </c>
      <c r="M326" s="52" t="s">
        <v>999</v>
      </c>
      <c r="N326" s="36">
        <v>164798000</v>
      </c>
      <c r="O326" s="37">
        <v>164798000</v>
      </c>
      <c r="P326" s="38"/>
      <c r="Q326" s="36">
        <v>2747911000</v>
      </c>
      <c r="R326" s="37">
        <v>2747911000</v>
      </c>
      <c r="S326" s="38"/>
      <c r="U326" s="36">
        <v>55719000</v>
      </c>
      <c r="V326" s="37"/>
      <c r="W326" s="37"/>
      <c r="X326" s="37"/>
      <c r="Y326" s="38"/>
      <c r="Z326" s="36">
        <v>862558000</v>
      </c>
      <c r="AA326" s="55">
        <v>261290000</v>
      </c>
      <c r="AG326" s="56">
        <v>601268000</v>
      </c>
      <c r="AH326" s="55">
        <v>3830986000</v>
      </c>
      <c r="AI326" s="36">
        <v>1386654000</v>
      </c>
      <c r="AJ326" s="37"/>
      <c r="AK326" s="38"/>
      <c r="AM326" s="37"/>
      <c r="AN326" s="37"/>
      <c r="AO326" s="38"/>
      <c r="AP326" s="49">
        <v>3114042000</v>
      </c>
      <c r="AQ326" s="54"/>
      <c r="AR326" s="54">
        <v>2022675000</v>
      </c>
      <c r="AS326" s="54">
        <v>413734000</v>
      </c>
      <c r="AT326" s="54"/>
      <c r="AU326" s="54"/>
      <c r="AV326" s="54"/>
      <c r="AW326" s="54"/>
      <c r="AX326" s="54"/>
      <c r="AY326" s="54"/>
      <c r="AZ326" s="54">
        <v>677633000</v>
      </c>
      <c r="BA326" s="55">
        <v>4500696000</v>
      </c>
      <c r="BB326" s="55">
        <v>8331682000</v>
      </c>
      <c r="BC326" s="49">
        <v>1489559000</v>
      </c>
      <c r="BD326" s="54">
        <v>1489559000</v>
      </c>
      <c r="BE326" s="54"/>
      <c r="BF326" s="54"/>
      <c r="BG326" s="54"/>
      <c r="BH326" s="36">
        <v>74869000</v>
      </c>
      <c r="BI326" s="37"/>
      <c r="BJ326" s="37"/>
      <c r="BK326" s="38"/>
      <c r="BL326" s="49">
        <v>698621000</v>
      </c>
      <c r="BM326" s="54"/>
      <c r="BN326" s="54"/>
      <c r="BO326" s="54"/>
      <c r="BP326" s="54"/>
      <c r="BQ326" s="54">
        <v>698621000</v>
      </c>
      <c r="BR326" s="55">
        <v>2263049000</v>
      </c>
      <c r="BS326" s="36">
        <v>1292195000</v>
      </c>
      <c r="BT326" s="37"/>
      <c r="BU326" s="38"/>
      <c r="BV326" s="36">
        <v>722607000</v>
      </c>
      <c r="BW326" s="37"/>
      <c r="BX326" s="37"/>
      <c r="BY326" s="37"/>
      <c r="BZ326" s="37"/>
      <c r="CA326" s="37"/>
      <c r="CB326" s="37"/>
      <c r="CC326" s="37">
        <v>214779000</v>
      </c>
      <c r="CD326" s="37"/>
      <c r="CE326" s="37"/>
      <c r="CF326" s="38">
        <v>507828000</v>
      </c>
      <c r="CG326" s="55">
        <v>2014802000</v>
      </c>
      <c r="CH326" s="57">
        <v>4277851000</v>
      </c>
      <c r="CJ326" s="36">
        <v>2024610000</v>
      </c>
      <c r="CK326" s="37"/>
      <c r="CL326" s="37"/>
      <c r="CM326" s="38"/>
      <c r="CN326" s="54">
        <v>-586773000</v>
      </c>
      <c r="CO326" s="54">
        <v>2854271000</v>
      </c>
      <c r="CP326" s="54">
        <v>-241818000</v>
      </c>
      <c r="CQ326" s="58">
        <v>4050290000</v>
      </c>
      <c r="CR326" s="37">
        <v>3539000</v>
      </c>
      <c r="CS326" s="56">
        <v>4053829000</v>
      </c>
      <c r="CT326" s="55">
        <v>8331680000</v>
      </c>
    </row>
    <row r="327" spans="1:98" x14ac:dyDescent="0.2">
      <c r="A327" s="52" t="s">
        <v>964</v>
      </c>
      <c r="B327" s="52" t="s">
        <v>965</v>
      </c>
      <c r="C327" s="52" t="str">
        <f>VLOOKUP(A327,'[1]S&amp;P 500 Wikipedia'!A:D,3,FALSE)</f>
        <v>Energy</v>
      </c>
      <c r="D327" s="52">
        <v>378199</v>
      </c>
      <c r="E327" s="52" t="s">
        <v>16</v>
      </c>
      <c r="F327" s="52">
        <v>2019</v>
      </c>
      <c r="G327" s="52" t="s">
        <v>17</v>
      </c>
      <c r="H327" s="53">
        <v>43830</v>
      </c>
      <c r="I327" s="53">
        <v>43885</v>
      </c>
      <c r="J327" s="53">
        <v>43885</v>
      </c>
      <c r="K327" s="54">
        <v>164000000</v>
      </c>
      <c r="L327" s="54">
        <v>164000000</v>
      </c>
      <c r="M327" s="52" t="s">
        <v>966</v>
      </c>
      <c r="N327" s="36">
        <v>631000000</v>
      </c>
      <c r="O327" s="37">
        <v>631000000</v>
      </c>
      <c r="P327" s="38">
        <v>0</v>
      </c>
      <c r="Q327" s="36">
        <v>1032000000</v>
      </c>
      <c r="R327" s="37">
        <v>1032000000</v>
      </c>
      <c r="S327" s="38"/>
      <c r="U327" s="36">
        <v>205000000</v>
      </c>
      <c r="V327" s="37"/>
      <c r="W327" s="37"/>
      <c r="X327" s="37"/>
      <c r="Y327" s="38"/>
      <c r="Z327" s="36">
        <v>104000000</v>
      </c>
      <c r="AE327" s="55">
        <v>7000000</v>
      </c>
      <c r="AG327" s="56">
        <v>97000000</v>
      </c>
      <c r="AH327" s="55">
        <v>1972000000</v>
      </c>
      <c r="AI327" s="36">
        <v>16077000000</v>
      </c>
      <c r="AJ327" s="37">
        <v>24660000000</v>
      </c>
      <c r="AK327" s="38">
        <v>-8583000000</v>
      </c>
      <c r="AL327" s="36">
        <v>187000000</v>
      </c>
      <c r="AM327" s="37">
        <v>187000000</v>
      </c>
      <c r="AN327" s="37"/>
      <c r="AO327" s="38"/>
      <c r="AP327" s="49">
        <v>831000000</v>
      </c>
      <c r="AQ327" s="54"/>
      <c r="AR327" s="54">
        <v>261000000</v>
      </c>
      <c r="AS327" s="54"/>
      <c r="AT327" s="54"/>
      <c r="AU327" s="54"/>
      <c r="AV327" s="54">
        <v>32000000</v>
      </c>
      <c r="AW327" s="54"/>
      <c r="AX327" s="54"/>
      <c r="AY327" s="54"/>
      <c r="AZ327" s="54">
        <v>538000000</v>
      </c>
      <c r="BA327" s="55">
        <v>17095000000</v>
      </c>
      <c r="BB327" s="55">
        <v>19067000000</v>
      </c>
      <c r="BC327" s="49">
        <v>1277000000</v>
      </c>
      <c r="BD327" s="54">
        <v>1221000000</v>
      </c>
      <c r="BE327" s="54">
        <v>3000000</v>
      </c>
      <c r="BF327" s="54">
        <v>53000000</v>
      </c>
      <c r="BG327" s="54"/>
      <c r="BH327" s="36">
        <v>450000000</v>
      </c>
      <c r="BI327" s="37"/>
      <c r="BJ327" s="37"/>
      <c r="BK327" s="38"/>
      <c r="BL327" s="49">
        <v>633000000</v>
      </c>
      <c r="BM327" s="54"/>
      <c r="BN327" s="54">
        <v>12000000</v>
      </c>
      <c r="BO327" s="54"/>
      <c r="BP327" s="54"/>
      <c r="BQ327" s="54">
        <v>621000000</v>
      </c>
      <c r="BR327" s="55">
        <v>2360000000</v>
      </c>
      <c r="BS327" s="36">
        <v>1839000000</v>
      </c>
      <c r="BT327" s="37"/>
      <c r="BU327" s="38"/>
      <c r="BV327" s="36">
        <v>2749000000</v>
      </c>
      <c r="BW327" s="37"/>
      <c r="BX327" s="37"/>
      <c r="BY327" s="37"/>
      <c r="BZ327" s="37"/>
      <c r="CA327" s="37"/>
      <c r="CB327" s="37"/>
      <c r="CC327" s="37">
        <v>1389000000</v>
      </c>
      <c r="CD327" s="37">
        <v>8000000</v>
      </c>
      <c r="CE327" s="37"/>
      <c r="CF327" s="38">
        <v>1352000000</v>
      </c>
      <c r="CG327" s="55">
        <v>4588000000</v>
      </c>
      <c r="CH327" s="57">
        <v>6948000000</v>
      </c>
      <c r="CJ327" s="36">
        <v>9163000000</v>
      </c>
      <c r="CK327" s="37"/>
      <c r="CL327" s="37"/>
      <c r="CM327" s="38"/>
      <c r="CN327" s="54">
        <v>-1069000000</v>
      </c>
      <c r="CO327" s="54">
        <v>4025000000</v>
      </c>
      <c r="CP327" s="54"/>
      <c r="CQ327" s="58">
        <v>12119000000</v>
      </c>
      <c r="CR327" s="37"/>
      <c r="CS327" s="56">
        <v>12119000000</v>
      </c>
      <c r="CT327" s="55">
        <v>19067000000</v>
      </c>
    </row>
    <row r="328" spans="1:98" x14ac:dyDescent="0.2">
      <c r="A328" s="52" t="s">
        <v>937</v>
      </c>
      <c r="B328" s="52" t="s">
        <v>938</v>
      </c>
      <c r="C328" s="52" t="str">
        <f>VLOOKUP(A328,'[1]S&amp;P 500 Wikipedia'!A:D,3,FALSE)</f>
        <v>Information Technology</v>
      </c>
      <c r="D328" s="52">
        <v>109664</v>
      </c>
      <c r="E328" s="52" t="s">
        <v>16</v>
      </c>
      <c r="F328" s="52">
        <v>2019</v>
      </c>
      <c r="G328" s="52" t="s">
        <v>17</v>
      </c>
      <c r="H328" s="53">
        <v>43830</v>
      </c>
      <c r="I328" s="53">
        <v>43867</v>
      </c>
      <c r="J328" s="53">
        <v>43867</v>
      </c>
      <c r="K328" s="54">
        <v>1175000000</v>
      </c>
      <c r="L328" s="54">
        <v>1189000000</v>
      </c>
      <c r="M328" s="52" t="s">
        <v>939</v>
      </c>
      <c r="N328" s="36">
        <v>10761000000</v>
      </c>
      <c r="O328" s="37">
        <v>7349000000</v>
      </c>
      <c r="P328" s="38">
        <v>3412000000</v>
      </c>
      <c r="Q328" s="36">
        <v>22962000000</v>
      </c>
      <c r="R328" s="37">
        <v>435000000</v>
      </c>
      <c r="S328" s="38">
        <v>22527000000</v>
      </c>
      <c r="V328" s="37"/>
      <c r="W328" s="37"/>
      <c r="X328" s="37"/>
      <c r="Y328" s="38"/>
      <c r="Z328" s="36">
        <v>4772000000</v>
      </c>
      <c r="AA328" s="55">
        <v>800000000</v>
      </c>
      <c r="AG328" s="56">
        <v>3972000000</v>
      </c>
      <c r="AH328" s="55">
        <v>38495000000</v>
      </c>
      <c r="AI328" s="36">
        <v>1693000000</v>
      </c>
      <c r="AJ328" s="37"/>
      <c r="AK328" s="38"/>
      <c r="AL328" s="36">
        <v>2863000000</v>
      </c>
      <c r="AM328" s="37"/>
      <c r="AN328" s="37"/>
      <c r="AO328" s="38"/>
      <c r="AP328" s="49">
        <v>8282000000</v>
      </c>
      <c r="AQ328" s="54">
        <v>778000000</v>
      </c>
      <c r="AR328" s="54">
        <v>6212000000</v>
      </c>
      <c r="AS328" s="54"/>
      <c r="AT328" s="54"/>
      <c r="AU328" s="54"/>
      <c r="AV328" s="54"/>
      <c r="AW328" s="54"/>
      <c r="AX328" s="54"/>
      <c r="AY328" s="54"/>
      <c r="AZ328" s="54">
        <v>1292000000</v>
      </c>
      <c r="BA328" s="55">
        <v>12838000000</v>
      </c>
      <c r="BB328" s="55">
        <v>51333000000</v>
      </c>
      <c r="BC328" s="49">
        <v>26919000000</v>
      </c>
      <c r="BD328" s="54">
        <v>232000000</v>
      </c>
      <c r="BE328" s="54"/>
      <c r="BF328" s="54"/>
      <c r="BG328" s="54">
        <v>26687000000</v>
      </c>
      <c r="BI328" s="37"/>
      <c r="BJ328" s="37"/>
      <c r="BK328" s="38"/>
      <c r="BL328" s="49">
        <v>0</v>
      </c>
      <c r="BM328" s="54"/>
      <c r="BN328" s="54"/>
      <c r="BO328" s="54"/>
      <c r="BP328" s="54"/>
      <c r="BQ328" s="54">
        <v>0</v>
      </c>
      <c r="BR328" s="55">
        <v>26919000000</v>
      </c>
      <c r="BS328" s="36">
        <v>4965000000</v>
      </c>
      <c r="BT328" s="37"/>
      <c r="BU328" s="38"/>
      <c r="BV328" s="36">
        <v>2520000000</v>
      </c>
      <c r="BW328" s="37"/>
      <c r="BX328" s="37"/>
      <c r="BY328" s="37"/>
      <c r="BZ328" s="37"/>
      <c r="CA328" s="37"/>
      <c r="CB328" s="37"/>
      <c r="CC328" s="37"/>
      <c r="CD328" s="37"/>
      <c r="CE328" s="37"/>
      <c r="CF328" s="38">
        <v>2520000000</v>
      </c>
      <c r="CG328" s="55">
        <v>7485000000</v>
      </c>
      <c r="CH328" s="57">
        <v>34404000000</v>
      </c>
      <c r="CI328" s="49">
        <v>0</v>
      </c>
      <c r="CJ328" s="36">
        <v>15588000000</v>
      </c>
      <c r="CK328" s="37"/>
      <c r="CL328" s="37"/>
      <c r="CM328" s="38"/>
      <c r="CN328" s="54">
        <v>-6872000000</v>
      </c>
      <c r="CO328" s="54">
        <v>8342000000</v>
      </c>
      <c r="CP328" s="54">
        <v>-173000000</v>
      </c>
      <c r="CQ328" s="58">
        <v>16885000000</v>
      </c>
      <c r="CR328" s="37">
        <v>44000000</v>
      </c>
      <c r="CS328" s="56">
        <v>16929000000</v>
      </c>
      <c r="CT328" s="55">
        <v>51333000000</v>
      </c>
    </row>
    <row r="329" spans="1:98" x14ac:dyDescent="0.2">
      <c r="A329" s="52" t="s">
        <v>994</v>
      </c>
      <c r="B329" s="52" t="s">
        <v>995</v>
      </c>
      <c r="C329" s="52" t="str">
        <f>VLOOKUP(A329,'[1]S&amp;P 500 Wikipedia'!A:D,3,FALSE)</f>
        <v>Information Technology</v>
      </c>
      <c r="D329" s="52">
        <v>85758</v>
      </c>
      <c r="E329" s="52" t="s">
        <v>16</v>
      </c>
      <c r="F329" s="52">
        <v>2019</v>
      </c>
      <c r="G329" s="52" t="s">
        <v>17</v>
      </c>
      <c r="H329" s="53">
        <v>43738</v>
      </c>
      <c r="I329" s="53">
        <v>43775</v>
      </c>
      <c r="J329" s="53">
        <v>43775</v>
      </c>
      <c r="K329" s="54">
        <v>1197000000</v>
      </c>
      <c r="L329" s="54">
        <v>1209000000</v>
      </c>
      <c r="M329" s="52" t="s">
        <v>996</v>
      </c>
      <c r="N329" s="36">
        <v>12260000000</v>
      </c>
      <c r="O329" s="37">
        <v>11839000000</v>
      </c>
      <c r="P329" s="38">
        <v>421000000</v>
      </c>
      <c r="Q329" s="36">
        <v>2471000000</v>
      </c>
      <c r="R329" s="37">
        <v>2471000000</v>
      </c>
      <c r="S329" s="38"/>
      <c r="U329" s="36">
        <v>1400000000</v>
      </c>
      <c r="V329" s="37"/>
      <c r="W329" s="37"/>
      <c r="X329" s="37"/>
      <c r="Y329" s="38"/>
      <c r="Z329" s="36">
        <v>634000000</v>
      </c>
      <c r="AG329" s="56">
        <v>634000000</v>
      </c>
      <c r="AH329" s="55">
        <v>16765000000</v>
      </c>
      <c r="AI329" s="36">
        <v>3081000000</v>
      </c>
      <c r="AJ329" s="37"/>
      <c r="AK329" s="38"/>
      <c r="AM329" s="37"/>
      <c r="AN329" s="37"/>
      <c r="AO329" s="38"/>
      <c r="AP329" s="49">
        <v>13111000000</v>
      </c>
      <c r="AQ329" s="54"/>
      <c r="AR329" s="54">
        <v>6282000000</v>
      </c>
      <c r="AS329" s="54">
        <v>2172000000</v>
      </c>
      <c r="AT329" s="54"/>
      <c r="AU329" s="54">
        <v>1196000000</v>
      </c>
      <c r="AV329" s="54"/>
      <c r="AW329" s="54"/>
      <c r="AX329" s="54"/>
      <c r="AY329" s="54"/>
      <c r="AZ329" s="54">
        <v>3461000000</v>
      </c>
      <c r="BA329" s="55">
        <v>16192000000</v>
      </c>
      <c r="BB329" s="55">
        <v>32957000000</v>
      </c>
      <c r="BC329" s="49">
        <v>2416000000</v>
      </c>
      <c r="BD329" s="54">
        <v>1368000000</v>
      </c>
      <c r="BE329" s="54"/>
      <c r="BF329" s="54"/>
      <c r="BG329" s="54">
        <v>1048000000</v>
      </c>
      <c r="BH329" s="36">
        <v>2496000000</v>
      </c>
      <c r="BI329" s="37"/>
      <c r="BJ329" s="37"/>
      <c r="BK329" s="38"/>
      <c r="BL329" s="49">
        <v>4023000000</v>
      </c>
      <c r="BM329" s="54">
        <v>565000000</v>
      </c>
      <c r="BN329" s="54"/>
      <c r="BO329" s="54"/>
      <c r="BP329" s="54"/>
      <c r="BQ329" s="54">
        <v>3458000000</v>
      </c>
      <c r="BR329" s="55">
        <v>8935000000</v>
      </c>
      <c r="BS329" s="36">
        <v>13437000000</v>
      </c>
      <c r="BT329" s="37"/>
      <c r="BU329" s="38"/>
      <c r="BV329" s="36">
        <v>5676000000</v>
      </c>
      <c r="BW329" s="37">
        <v>1160000000</v>
      </c>
      <c r="BX329" s="37"/>
      <c r="BY329" s="37"/>
      <c r="BZ329" s="37"/>
      <c r="CA329" s="37"/>
      <c r="CB329" s="37"/>
      <c r="CC329" s="37"/>
      <c r="CD329" s="37"/>
      <c r="CE329" s="37"/>
      <c r="CF329" s="38">
        <v>4516000000</v>
      </c>
      <c r="CG329" s="55">
        <v>19113000000</v>
      </c>
      <c r="CH329" s="57">
        <v>28048000000</v>
      </c>
      <c r="CI329" s="49">
        <v>0</v>
      </c>
      <c r="CJ329" s="36">
        <v>343000000</v>
      </c>
      <c r="CK329" s="37"/>
      <c r="CL329" s="37"/>
      <c r="CM329" s="38"/>
      <c r="CN329" s="54"/>
      <c r="CO329" s="54">
        <v>4466000000</v>
      </c>
      <c r="CP329" s="54">
        <v>100000000</v>
      </c>
      <c r="CQ329" s="58">
        <v>4909000000</v>
      </c>
      <c r="CR329" s="37"/>
      <c r="CS329" s="56">
        <v>4909000000</v>
      </c>
      <c r="CT329" s="55">
        <v>32957000000</v>
      </c>
    </row>
    <row r="330" spans="1:98" x14ac:dyDescent="0.2">
      <c r="A330" s="52" t="s">
        <v>991</v>
      </c>
      <c r="B330" s="52" t="s">
        <v>992</v>
      </c>
      <c r="C330" s="52" t="str">
        <f>VLOOKUP(A330,'[1]S&amp;P 500 Wikipedia'!A:D,3,FALSE)</f>
        <v>Information Technology</v>
      </c>
      <c r="D330" s="52">
        <v>35151</v>
      </c>
      <c r="E330" s="52" t="s">
        <v>16</v>
      </c>
      <c r="F330" s="52">
        <v>2019</v>
      </c>
      <c r="G330" s="52" t="s">
        <v>17</v>
      </c>
      <c r="H330" s="53">
        <v>43921</v>
      </c>
      <c r="I330" s="53">
        <v>43971</v>
      </c>
      <c r="J330" s="53">
        <v>43971</v>
      </c>
      <c r="K330" s="54">
        <v>115849000</v>
      </c>
      <c r="L330" s="54">
        <v>118165000</v>
      </c>
      <c r="M330" s="52" t="s">
        <v>993</v>
      </c>
      <c r="N330" s="36">
        <v>714939000</v>
      </c>
      <c r="O330" s="37">
        <v>714939000</v>
      </c>
      <c r="P330" s="38"/>
      <c r="Q330" s="36">
        <v>367172000</v>
      </c>
      <c r="R330" s="37">
        <v>367172000</v>
      </c>
      <c r="S330" s="38"/>
      <c r="U330" s="36">
        <v>517198000</v>
      </c>
      <c r="V330" s="37"/>
      <c r="W330" s="37"/>
      <c r="X330" s="37"/>
      <c r="Y330" s="38"/>
      <c r="Z330" s="36">
        <v>91193000</v>
      </c>
      <c r="AA330" s="55">
        <v>37872000</v>
      </c>
      <c r="AG330" s="56">
        <v>53321000</v>
      </c>
      <c r="AH330" s="55">
        <v>1690502000</v>
      </c>
      <c r="AI330" s="36">
        <v>1259203000</v>
      </c>
      <c r="AJ330" s="37"/>
      <c r="AK330" s="38"/>
      <c r="AL330" s="36">
        <v>22515000</v>
      </c>
      <c r="AM330" s="37">
        <v>22515000</v>
      </c>
      <c r="AN330" s="37"/>
      <c r="AO330" s="38"/>
      <c r="AP330" s="49">
        <v>3588462000</v>
      </c>
      <c r="AQ330" s="54">
        <v>808892000</v>
      </c>
      <c r="AR330" s="54">
        <v>2614274000</v>
      </c>
      <c r="AS330" s="54"/>
      <c r="AT330" s="54"/>
      <c r="AU330" s="54"/>
      <c r="AV330" s="54"/>
      <c r="AW330" s="54"/>
      <c r="AX330" s="54"/>
      <c r="AY330" s="54"/>
      <c r="AZ330" s="54">
        <v>165296000</v>
      </c>
      <c r="BA330" s="55">
        <v>4870180000</v>
      </c>
      <c r="BB330" s="55">
        <v>6560682000</v>
      </c>
      <c r="BC330" s="49">
        <v>464755000</v>
      </c>
      <c r="BD330" s="54">
        <v>246954000</v>
      </c>
      <c r="BE330" s="54"/>
      <c r="BF330" s="54"/>
      <c r="BG330" s="54">
        <v>217801000</v>
      </c>
      <c r="BH330" s="36">
        <v>6893000</v>
      </c>
      <c r="BI330" s="37"/>
      <c r="BJ330" s="37"/>
      <c r="BK330" s="38"/>
      <c r="BL330" s="49">
        <v>67355000</v>
      </c>
      <c r="BM330" s="54"/>
      <c r="BN330" s="54"/>
      <c r="BO330" s="54"/>
      <c r="BP330" s="54"/>
      <c r="BQ330" s="54">
        <v>67355000</v>
      </c>
      <c r="BR330" s="55">
        <v>539003000</v>
      </c>
      <c r="BS330" s="36">
        <v>1567231000</v>
      </c>
      <c r="BT330" s="37"/>
      <c r="BU330" s="38"/>
      <c r="BV330" s="36">
        <v>161783000</v>
      </c>
      <c r="BW330" s="37"/>
      <c r="BX330" s="37"/>
      <c r="BY330" s="37"/>
      <c r="BZ330" s="37"/>
      <c r="CA330" s="37"/>
      <c r="CB330" s="37"/>
      <c r="CC330" s="37"/>
      <c r="CD330" s="37"/>
      <c r="CE330" s="37"/>
      <c r="CF330" s="38">
        <v>161783000</v>
      </c>
      <c r="CG330" s="55">
        <v>1729014000</v>
      </c>
      <c r="CH330" s="57">
        <v>2268017000</v>
      </c>
      <c r="CI330" s="49">
        <v>0</v>
      </c>
      <c r="CJ330" s="36">
        <v>4290377000</v>
      </c>
      <c r="CK330" s="37"/>
      <c r="CL330" s="37"/>
      <c r="CM330" s="38"/>
      <c r="CN330" s="54"/>
      <c r="CO330" s="54">
        <v>0</v>
      </c>
      <c r="CP330" s="54">
        <v>2288000</v>
      </c>
      <c r="CQ330" s="58">
        <v>4292665000</v>
      </c>
      <c r="CR330" s="37"/>
      <c r="CS330" s="56">
        <v>4292665000</v>
      </c>
      <c r="CT330" s="55">
        <v>6560682000</v>
      </c>
    </row>
    <row r="331" spans="1:98" x14ac:dyDescent="0.2">
      <c r="A331" s="52" t="s">
        <v>1033</v>
      </c>
      <c r="B331" s="52" t="s">
        <v>1034</v>
      </c>
      <c r="C331" s="52" t="str">
        <f>VLOOKUP(A331,'[1]S&amp;P 500 Wikipedia'!A:D,3,FALSE)</f>
        <v>Consumer Discretionary</v>
      </c>
      <c r="D331" s="52">
        <v>403292</v>
      </c>
      <c r="E331" s="52" t="s">
        <v>16</v>
      </c>
      <c r="F331" s="52">
        <v>2019</v>
      </c>
      <c r="G331" s="52" t="s">
        <v>17</v>
      </c>
      <c r="H331" s="53">
        <v>43830</v>
      </c>
      <c r="I331" s="53">
        <v>43886</v>
      </c>
      <c r="J331" s="53">
        <v>43886</v>
      </c>
      <c r="K331" s="54">
        <v>209192000</v>
      </c>
      <c r="L331" s="54">
        <v>209673000</v>
      </c>
      <c r="M331" s="52" t="s">
        <v>1035</v>
      </c>
      <c r="N331" s="36">
        <v>243738000</v>
      </c>
      <c r="O331" s="37">
        <v>243738000</v>
      </c>
      <c r="P331" s="38"/>
      <c r="Q331" s="36">
        <v>305821000</v>
      </c>
      <c r="R331" s="37">
        <v>305821000</v>
      </c>
      <c r="S331" s="38"/>
      <c r="U331" s="36">
        <v>162107000</v>
      </c>
      <c r="V331" s="37"/>
      <c r="W331" s="37"/>
      <c r="X331" s="37"/>
      <c r="Y331" s="38"/>
      <c r="Z331" s="36">
        <v>450962000</v>
      </c>
      <c r="AA331" s="55">
        <v>429211000</v>
      </c>
      <c r="AG331" s="56">
        <v>21751000</v>
      </c>
      <c r="AH331" s="55">
        <v>1162628000</v>
      </c>
      <c r="AI331" s="36">
        <v>25466808000</v>
      </c>
      <c r="AJ331" s="37"/>
      <c r="AK331" s="38"/>
      <c r="AM331" s="37"/>
      <c r="AN331" s="37"/>
      <c r="AO331" s="38"/>
      <c r="AP331" s="49">
        <v>3690848000</v>
      </c>
      <c r="AQ331" s="54"/>
      <c r="AR331" s="54">
        <v>1385644000</v>
      </c>
      <c r="AS331" s="54"/>
      <c r="AT331" s="54"/>
      <c r="AU331" s="54"/>
      <c r="AV331" s="54"/>
      <c r="AW331" s="54"/>
      <c r="AX331" s="54"/>
      <c r="AY331" s="54"/>
      <c r="AZ331" s="54">
        <v>2305204000</v>
      </c>
      <c r="BA331" s="55">
        <v>29157656000</v>
      </c>
      <c r="BB331" s="55">
        <v>30320284000</v>
      </c>
      <c r="BC331" s="49">
        <v>1712141000</v>
      </c>
      <c r="BD331" s="54">
        <v>563706000</v>
      </c>
      <c r="BE331" s="54"/>
      <c r="BF331" s="54"/>
      <c r="BG331" s="54">
        <v>1148435000</v>
      </c>
      <c r="BH331" s="36">
        <v>2620766000</v>
      </c>
      <c r="BI331" s="37"/>
      <c r="BJ331" s="37"/>
      <c r="BK331" s="38"/>
      <c r="BL331" s="49">
        <v>3619989000</v>
      </c>
      <c r="BM331" s="54"/>
      <c r="BN331" s="54"/>
      <c r="BO331" s="54"/>
      <c r="BP331" s="54"/>
      <c r="BQ331" s="54">
        <v>3619989000</v>
      </c>
      <c r="BR331" s="55">
        <v>7952896000</v>
      </c>
      <c r="BS331" s="36">
        <v>8414110000</v>
      </c>
      <c r="BT331" s="37"/>
      <c r="BU331" s="38"/>
      <c r="BV331" s="36">
        <v>1219451000</v>
      </c>
      <c r="BW331" s="37"/>
      <c r="BX331" s="37"/>
      <c r="BY331" s="37"/>
      <c r="BZ331" s="37"/>
      <c r="CA331" s="37"/>
      <c r="CB331" s="37"/>
      <c r="CC331" s="37"/>
      <c r="CD331" s="37"/>
      <c r="CE331" s="37"/>
      <c r="CF331" s="38">
        <v>1219451000</v>
      </c>
      <c r="CG331" s="55">
        <v>9633561000</v>
      </c>
      <c r="CH331" s="57">
        <v>17586457000</v>
      </c>
      <c r="CI331" s="49">
        <v>0</v>
      </c>
      <c r="CJ331" s="36">
        <v>3496324000</v>
      </c>
      <c r="CK331" s="37"/>
      <c r="CL331" s="37"/>
      <c r="CM331" s="38"/>
      <c r="CN331" s="54">
        <v>-2058091000</v>
      </c>
      <c r="CO331" s="54">
        <v>11523326000</v>
      </c>
      <c r="CP331" s="54">
        <v>-797713000</v>
      </c>
      <c r="CQ331" s="58">
        <v>12163846000</v>
      </c>
      <c r="CR331" s="37">
        <v>569981000</v>
      </c>
      <c r="CS331" s="56">
        <v>12733827000</v>
      </c>
      <c r="CT331" s="55">
        <v>30320284000</v>
      </c>
    </row>
    <row r="332" spans="1:98" x14ac:dyDescent="0.2">
      <c r="A332" s="52" t="s">
        <v>469</v>
      </c>
      <c r="B332" s="52" t="s">
        <v>470</v>
      </c>
      <c r="C332" s="52" t="str">
        <f>VLOOKUP(A332,'[1]S&amp;P 500 Wikipedia'!A:D,3,FALSE)</f>
        <v>Financials</v>
      </c>
      <c r="D332" s="52">
        <v>741323</v>
      </c>
      <c r="E332" s="52" t="s">
        <v>16</v>
      </c>
      <c r="F332" s="52">
        <v>2019</v>
      </c>
      <c r="G332" s="52" t="s">
        <v>17</v>
      </c>
      <c r="H332" s="53">
        <v>43830</v>
      </c>
      <c r="I332" s="53">
        <v>43892</v>
      </c>
      <c r="J332" s="53">
        <v>43892</v>
      </c>
      <c r="K332" s="54">
        <v>40296000</v>
      </c>
      <c r="L332" s="54">
        <v>40420000</v>
      </c>
      <c r="M332" s="52" t="s">
        <v>471</v>
      </c>
      <c r="O332" s="37"/>
      <c r="P332" s="38"/>
      <c r="R332" s="37"/>
      <c r="S332" s="38"/>
      <c r="V332" s="37"/>
      <c r="W332" s="37"/>
      <c r="X332" s="37"/>
      <c r="Y332" s="38"/>
      <c r="Z332" s="36">
        <v>4934975000</v>
      </c>
      <c r="AE332" s="55">
        <v>305711000</v>
      </c>
      <c r="AG332" s="56">
        <v>4629264000</v>
      </c>
      <c r="AH332" s="55">
        <v>4934975000</v>
      </c>
      <c r="AJ332" s="37"/>
      <c r="AK332" s="38"/>
      <c r="AL332" s="36">
        <v>20748500000</v>
      </c>
      <c r="AM332" s="37"/>
      <c r="AN332" s="37"/>
      <c r="AO332" s="38"/>
      <c r="AP332" s="49">
        <v>1640576000</v>
      </c>
      <c r="AQ332" s="54"/>
      <c r="AR332" s="54"/>
      <c r="AS332" s="54"/>
      <c r="AT332" s="54"/>
      <c r="AU332" s="54"/>
      <c r="AV332" s="54"/>
      <c r="AW332" s="54">
        <v>445716000</v>
      </c>
      <c r="AX332" s="54"/>
      <c r="AY332" s="54"/>
      <c r="AZ332" s="54">
        <v>1194860000</v>
      </c>
      <c r="BA332" s="55">
        <v>22389076000</v>
      </c>
      <c r="BB332" s="55">
        <v>27324051000</v>
      </c>
      <c r="BC332" s="49">
        <v>3351273000</v>
      </c>
      <c r="BD332" s="54"/>
      <c r="BE332" s="54"/>
      <c r="BF332" s="54">
        <v>2878000</v>
      </c>
      <c r="BG332" s="54">
        <v>3348395000</v>
      </c>
      <c r="BI332" s="37"/>
      <c r="BJ332" s="37"/>
      <c r="BK332" s="38"/>
      <c r="BL332" s="49">
        <v>14206021000</v>
      </c>
      <c r="BM332" s="54"/>
      <c r="BN332" s="54"/>
      <c r="BO332" s="54"/>
      <c r="BP332" s="54"/>
      <c r="BQ332" s="54">
        <v>14206021000</v>
      </c>
      <c r="BR332" s="55">
        <v>17557294000</v>
      </c>
      <c r="BS332" s="36">
        <v>633832000</v>
      </c>
      <c r="BT332" s="37"/>
      <c r="BU332" s="38"/>
      <c r="BV332" s="36">
        <v>0</v>
      </c>
      <c r="BW332" s="37"/>
      <c r="BX332" s="37"/>
      <c r="BY332" s="37"/>
      <c r="BZ332" s="37"/>
      <c r="CA332" s="37"/>
      <c r="CB332" s="37"/>
      <c r="CC332" s="37"/>
      <c r="CD332" s="37"/>
      <c r="CE332" s="37"/>
      <c r="CF332" s="38">
        <v>0</v>
      </c>
      <c r="CG332" s="55">
        <v>633832000</v>
      </c>
      <c r="CH332" s="57">
        <v>18191126000</v>
      </c>
      <c r="CI332" s="49">
        <v>0</v>
      </c>
      <c r="CJ332" s="36">
        <v>2220354000</v>
      </c>
      <c r="CK332" s="37"/>
      <c r="CL332" s="37"/>
      <c r="CM332" s="38"/>
      <c r="CN332" s="54">
        <v>-3422152000</v>
      </c>
      <c r="CO332" s="54">
        <v>10306571000</v>
      </c>
      <c r="CP332" s="54">
        <v>28152000</v>
      </c>
      <c r="CQ332" s="58">
        <v>9132925000</v>
      </c>
      <c r="CR332" s="37"/>
      <c r="CS332" s="56">
        <v>9132925000</v>
      </c>
      <c r="CT332" s="55">
        <v>27324051000</v>
      </c>
    </row>
    <row r="333" spans="1:98" x14ac:dyDescent="0.2">
      <c r="A333" s="52" t="s">
        <v>1009</v>
      </c>
      <c r="B333" s="52" t="s">
        <v>1010</v>
      </c>
      <c r="C333" s="52" t="str">
        <f>VLOOKUP(A333,'[1]S&amp;P 500 Wikipedia'!A:D,3,FALSE)</f>
        <v>Health Care</v>
      </c>
      <c r="D333" s="52">
        <v>378206</v>
      </c>
      <c r="E333" s="52" t="s">
        <v>16</v>
      </c>
      <c r="F333" s="52">
        <v>2019</v>
      </c>
      <c r="G333" s="52" t="s">
        <v>17</v>
      </c>
      <c r="H333" s="53">
        <v>43830</v>
      </c>
      <c r="I333" s="53">
        <v>43868</v>
      </c>
      <c r="J333" s="53">
        <v>43868</v>
      </c>
      <c r="K333" s="54">
        <v>109300000</v>
      </c>
      <c r="L333" s="54">
        <v>114100000</v>
      </c>
      <c r="M333" s="52" t="s">
        <v>1011</v>
      </c>
      <c r="N333" s="36">
        <v>3214300000</v>
      </c>
      <c r="O333" s="37">
        <v>1617800000</v>
      </c>
      <c r="P333" s="38">
        <v>1596500000</v>
      </c>
      <c r="Q333" s="36">
        <v>2100000000</v>
      </c>
      <c r="R333" s="37">
        <v>2100000000</v>
      </c>
      <c r="S333" s="38"/>
      <c r="U333" s="36">
        <v>1415500000</v>
      </c>
      <c r="V333" s="37"/>
      <c r="W333" s="37"/>
      <c r="X333" s="37"/>
      <c r="Y333" s="38"/>
      <c r="Z333" s="36">
        <v>959300000</v>
      </c>
      <c r="AA333" s="55">
        <v>387100000</v>
      </c>
      <c r="AG333" s="56">
        <v>572200000</v>
      </c>
      <c r="AH333" s="55">
        <v>7689100000</v>
      </c>
      <c r="AI333" s="36">
        <v>2890400000</v>
      </c>
      <c r="AJ333" s="37"/>
      <c r="AK333" s="38"/>
      <c r="AL333" s="36">
        <v>3256800000</v>
      </c>
      <c r="AM333" s="37"/>
      <c r="AN333" s="37"/>
      <c r="AO333" s="38"/>
      <c r="AP333" s="49">
        <v>968900000</v>
      </c>
      <c r="AQ333" s="54"/>
      <c r="AR333" s="54"/>
      <c r="AS333" s="54"/>
      <c r="AT333" s="54"/>
      <c r="AU333" s="54">
        <v>824200000</v>
      </c>
      <c r="AV333" s="54"/>
      <c r="AW333" s="54"/>
      <c r="AX333" s="54"/>
      <c r="AY333" s="54"/>
      <c r="AZ333" s="54">
        <v>144700000</v>
      </c>
      <c r="BA333" s="55">
        <v>7116100000</v>
      </c>
      <c r="BB333" s="55">
        <v>14805200000</v>
      </c>
      <c r="BC333" s="49">
        <v>1504900000</v>
      </c>
      <c r="BD333" s="54">
        <v>418100000</v>
      </c>
      <c r="BE333" s="54"/>
      <c r="BF333" s="54"/>
      <c r="BG333" s="54">
        <v>1086800000</v>
      </c>
      <c r="BI333" s="37"/>
      <c r="BJ333" s="37"/>
      <c r="BK333" s="38"/>
      <c r="BL333" s="49">
        <v>1305600000</v>
      </c>
      <c r="BM333" s="54">
        <v>591700000</v>
      </c>
      <c r="BN333" s="54"/>
      <c r="BO333" s="54"/>
      <c r="BP333" s="54"/>
      <c r="BQ333" s="54">
        <v>713900000</v>
      </c>
      <c r="BR333" s="55">
        <v>2810500000</v>
      </c>
      <c r="BT333" s="37"/>
      <c r="BU333" s="38"/>
      <c r="BV333" s="36">
        <v>905000000</v>
      </c>
      <c r="BW333" s="37"/>
      <c r="BX333" s="37"/>
      <c r="BY333" s="37"/>
      <c r="BZ333" s="37"/>
      <c r="CA333" s="37"/>
      <c r="CB333" s="37">
        <v>619000000</v>
      </c>
      <c r="CC333" s="37"/>
      <c r="CD333" s="37"/>
      <c r="CE333" s="37"/>
      <c r="CF333" s="38">
        <v>286000000</v>
      </c>
      <c r="CG333" s="55">
        <v>905000000</v>
      </c>
      <c r="CH333" s="57">
        <v>3715500000</v>
      </c>
      <c r="CI333" s="49">
        <v>0</v>
      </c>
      <c r="CJ333" s="36">
        <v>4428700000</v>
      </c>
      <c r="CK333" s="37"/>
      <c r="CL333" s="37"/>
      <c r="CM333" s="38"/>
      <c r="CN333" s="54">
        <v>-739900000</v>
      </c>
      <c r="CO333" s="54">
        <v>7379800000</v>
      </c>
      <c r="CP333" s="54">
        <v>21100000</v>
      </c>
      <c r="CQ333" s="58">
        <v>11089700000</v>
      </c>
      <c r="CR333" s="37"/>
      <c r="CS333" s="56">
        <v>11089700000</v>
      </c>
      <c r="CT333" s="55">
        <v>14805200000</v>
      </c>
    </row>
    <row r="334" spans="1:98" x14ac:dyDescent="0.2">
      <c r="A334" s="52" t="s">
        <v>1018</v>
      </c>
      <c r="B334" s="52" t="s">
        <v>1019</v>
      </c>
      <c r="C334" s="52" t="str">
        <f>VLOOKUP(A334,'[1]S&amp;P 500 Wikipedia'!A:D,3,FALSE)</f>
        <v>Industrials</v>
      </c>
      <c r="D334" s="52">
        <v>378208</v>
      </c>
      <c r="E334" s="52" t="s">
        <v>16</v>
      </c>
      <c r="F334" s="52">
        <v>2019</v>
      </c>
      <c r="G334" s="52" t="s">
        <v>17</v>
      </c>
      <c r="H334" s="53">
        <v>43830</v>
      </c>
      <c r="I334" s="53">
        <v>43875</v>
      </c>
      <c r="J334" s="53">
        <v>43875</v>
      </c>
      <c r="K334" s="54">
        <v>113994000</v>
      </c>
      <c r="L334" s="54">
        <v>114822000</v>
      </c>
      <c r="M334" s="52" t="s">
        <v>1020</v>
      </c>
      <c r="N334" s="36">
        <v>270478000</v>
      </c>
      <c r="O334" s="37">
        <v>270478000</v>
      </c>
      <c r="P334" s="38"/>
      <c r="Q334" s="36">
        <v>832797000</v>
      </c>
      <c r="R334" s="37">
        <v>832797000</v>
      </c>
      <c r="S334" s="38"/>
      <c r="V334" s="37"/>
      <c r="W334" s="37"/>
      <c r="X334" s="37"/>
      <c r="Y334" s="38"/>
      <c r="Z334" s="36">
        <v>525574000</v>
      </c>
      <c r="AG334" s="56">
        <v>525574000</v>
      </c>
      <c r="AH334" s="55">
        <v>1628849000</v>
      </c>
      <c r="AI334" s="36">
        <v>128385000</v>
      </c>
      <c r="AJ334" s="37"/>
      <c r="AK334" s="38"/>
      <c r="AM334" s="37"/>
      <c r="AN334" s="37"/>
      <c r="AO334" s="38"/>
      <c r="AP334" s="49">
        <v>554174000</v>
      </c>
      <c r="AQ334" s="54"/>
      <c r="AR334" s="54">
        <v>210364000</v>
      </c>
      <c r="AS334" s="54">
        <v>1752000</v>
      </c>
      <c r="AT334" s="54"/>
      <c r="AU334" s="54">
        <v>101029000</v>
      </c>
      <c r="AV334" s="54"/>
      <c r="AW334" s="54"/>
      <c r="AX334" s="54"/>
      <c r="AY334" s="54"/>
      <c r="AZ334" s="54">
        <v>241029000</v>
      </c>
      <c r="BA334" s="55">
        <v>682559000</v>
      </c>
      <c r="BB334" s="55">
        <v>2311408000</v>
      </c>
      <c r="BC334" s="49">
        <v>869066000</v>
      </c>
      <c r="BD334" s="54">
        <v>123841000</v>
      </c>
      <c r="BE334" s="54">
        <v>1623000</v>
      </c>
      <c r="BF334" s="54"/>
      <c r="BG334" s="54">
        <v>743602000</v>
      </c>
      <c r="BH334" s="36">
        <v>218000</v>
      </c>
      <c r="BI334" s="37"/>
      <c r="BJ334" s="37"/>
      <c r="BK334" s="38"/>
      <c r="BL334" s="49">
        <v>71408000</v>
      </c>
      <c r="BM334" s="54"/>
      <c r="BN334" s="54"/>
      <c r="BO334" s="54"/>
      <c r="BP334" s="54"/>
      <c r="BQ334" s="54">
        <v>71408000</v>
      </c>
      <c r="BR334" s="55">
        <v>940692000</v>
      </c>
      <c r="BS334" s="36">
        <v>239000</v>
      </c>
      <c r="BT334" s="37"/>
      <c r="BU334" s="38"/>
      <c r="BV334" s="36">
        <v>226794000</v>
      </c>
      <c r="BW334" s="37"/>
      <c r="BX334" s="37"/>
      <c r="BY334" s="37"/>
      <c r="BZ334" s="37"/>
      <c r="CA334" s="37"/>
      <c r="CB334" s="37"/>
      <c r="CC334" s="37"/>
      <c r="CD334" s="37"/>
      <c r="CE334" s="37"/>
      <c r="CF334" s="38">
        <v>226794000</v>
      </c>
      <c r="CG334" s="55">
        <v>227033000</v>
      </c>
      <c r="CH334" s="57">
        <v>1167725000</v>
      </c>
      <c r="CI334" s="49">
        <v>0</v>
      </c>
      <c r="CJ334" s="36">
        <v>1127602000</v>
      </c>
      <c r="CK334" s="37"/>
      <c r="CL334" s="37"/>
      <c r="CM334" s="38"/>
      <c r="CN334" s="54"/>
      <c r="CO334" s="54">
        <v>36067000</v>
      </c>
      <c r="CP334" s="54">
        <v>-19986000</v>
      </c>
      <c r="CQ334" s="58">
        <v>1143683000</v>
      </c>
      <c r="CR334" s="37"/>
      <c r="CS334" s="56">
        <v>1143683000</v>
      </c>
      <c r="CT334" s="55">
        <v>2311408000</v>
      </c>
    </row>
    <row r="335" spans="1:98" x14ac:dyDescent="0.2">
      <c r="A335" s="52" t="s">
        <v>1003</v>
      </c>
      <c r="B335" s="52" t="s">
        <v>1004</v>
      </c>
      <c r="C335" s="52" t="str">
        <f>VLOOKUP(A335,'[1]S&amp;P 500 Wikipedia'!A:D,3,FALSE)</f>
        <v>Consumer Discretionary</v>
      </c>
      <c r="D335" s="52">
        <v>331016</v>
      </c>
      <c r="E335" s="52" t="s">
        <v>16</v>
      </c>
      <c r="F335" s="52">
        <v>2019</v>
      </c>
      <c r="G335" s="52" t="s">
        <v>17</v>
      </c>
      <c r="H335" s="53">
        <v>43921</v>
      </c>
      <c r="I335" s="53">
        <v>43978</v>
      </c>
      <c r="J335" s="53">
        <v>43978</v>
      </c>
      <c r="K335" s="54">
        <v>73600000</v>
      </c>
      <c r="L335" s="54">
        <v>75200000</v>
      </c>
      <c r="M335" s="52" t="s">
        <v>1005</v>
      </c>
      <c r="N335" s="36">
        <v>2116300000</v>
      </c>
      <c r="O335" s="37">
        <v>1620400000</v>
      </c>
      <c r="P335" s="38">
        <v>495900000</v>
      </c>
      <c r="Q335" s="36">
        <v>277100000</v>
      </c>
      <c r="R335" s="37">
        <v>277100000</v>
      </c>
      <c r="S335" s="38"/>
      <c r="U335" s="36">
        <v>736200000</v>
      </c>
      <c r="V335" s="37"/>
      <c r="W335" s="37"/>
      <c r="X335" s="37"/>
      <c r="Y335" s="38"/>
      <c r="Z335" s="36">
        <v>245600000</v>
      </c>
      <c r="AA335" s="55">
        <v>160800000</v>
      </c>
      <c r="AE335" s="55">
        <v>84800000</v>
      </c>
      <c r="AH335" s="55">
        <v>3375200000</v>
      </c>
      <c r="AI335" s="36">
        <v>979500000</v>
      </c>
      <c r="AJ335" s="37"/>
      <c r="AK335" s="38"/>
      <c r="AM335" s="37"/>
      <c r="AN335" s="37"/>
      <c r="AO335" s="38"/>
      <c r="AP335" s="49">
        <v>2925200000</v>
      </c>
      <c r="AQ335" s="54">
        <v>141000000</v>
      </c>
      <c r="AR335" s="54">
        <v>915500000</v>
      </c>
      <c r="AS335" s="54"/>
      <c r="AT335" s="54"/>
      <c r="AU335" s="54">
        <v>245200000</v>
      </c>
      <c r="AV335" s="54"/>
      <c r="AW335" s="54"/>
      <c r="AX335" s="54"/>
      <c r="AY335" s="54"/>
      <c r="AZ335" s="54">
        <v>1623500000</v>
      </c>
      <c r="BA335" s="55">
        <v>3904700000</v>
      </c>
      <c r="BB335" s="55">
        <v>7279900000</v>
      </c>
      <c r="BC335" s="49">
        <v>311900000</v>
      </c>
      <c r="BD335" s="54">
        <v>246800000</v>
      </c>
      <c r="BE335" s="54">
        <v>65100000</v>
      </c>
      <c r="BF335" s="54"/>
      <c r="BG335" s="54"/>
      <c r="BH335" s="36">
        <v>774600000</v>
      </c>
      <c r="BI335" s="37"/>
      <c r="BJ335" s="37"/>
      <c r="BK335" s="38"/>
      <c r="BL335" s="49">
        <v>1005500000</v>
      </c>
      <c r="BM335" s="54"/>
      <c r="BN335" s="54"/>
      <c r="BO335" s="54"/>
      <c r="BP335" s="54"/>
      <c r="BQ335" s="54">
        <v>1005500000</v>
      </c>
      <c r="BR335" s="55">
        <v>2092000000</v>
      </c>
      <c r="BS335" s="36">
        <v>396400000</v>
      </c>
      <c r="BT335" s="37"/>
      <c r="BU335" s="38"/>
      <c r="BV335" s="36">
        <v>2098400000</v>
      </c>
      <c r="BW335" s="37"/>
      <c r="BX335" s="37"/>
      <c r="BY335" s="37"/>
      <c r="BZ335" s="37"/>
      <c r="CA335" s="37"/>
      <c r="CB335" s="37"/>
      <c r="CC335" s="37"/>
      <c r="CD335" s="37"/>
      <c r="CE335" s="37"/>
      <c r="CF335" s="38">
        <v>2098400000</v>
      </c>
      <c r="CG335" s="55">
        <v>2494800000</v>
      </c>
      <c r="CH335" s="57">
        <v>4586800000</v>
      </c>
      <c r="CJ335" s="36">
        <v>2595700000</v>
      </c>
      <c r="CK335" s="37">
        <v>1300000</v>
      </c>
      <c r="CL335" s="37">
        <v>2594400000</v>
      </c>
      <c r="CM335" s="38"/>
      <c r="CN335" s="54">
        <v>-5778400000</v>
      </c>
      <c r="CO335" s="54">
        <v>5994000000</v>
      </c>
      <c r="CP335" s="54">
        <v>-118200000</v>
      </c>
      <c r="CQ335" s="58">
        <v>2693100000</v>
      </c>
      <c r="CR335" s="37"/>
      <c r="CS335" s="56">
        <v>2693100000</v>
      </c>
      <c r="CT335" s="55">
        <v>7279900000</v>
      </c>
    </row>
    <row r="336" spans="1:98" x14ac:dyDescent="0.2">
      <c r="A336" s="52" t="s">
        <v>1015</v>
      </c>
      <c r="B336" s="52" t="s">
        <v>1016</v>
      </c>
      <c r="C336" s="52" t="str">
        <f>VLOOKUP(A336,'[1]S&amp;P 500 Wikipedia'!A:D,3,FALSE)</f>
        <v>Health Care</v>
      </c>
      <c r="D336" s="52">
        <v>129653</v>
      </c>
      <c r="E336" s="52" t="s">
        <v>16</v>
      </c>
      <c r="F336" s="52">
        <v>2020</v>
      </c>
      <c r="G336" s="52" t="s">
        <v>17</v>
      </c>
      <c r="H336" s="53">
        <v>44012</v>
      </c>
      <c r="I336" s="53">
        <v>44056</v>
      </c>
      <c r="J336" s="53">
        <v>44056</v>
      </c>
      <c r="K336" s="54">
        <v>144783000</v>
      </c>
      <c r="L336" s="54">
        <v>146254000</v>
      </c>
      <c r="M336" s="52" t="s">
        <v>1017</v>
      </c>
      <c r="N336" s="36">
        <v>463156000</v>
      </c>
      <c r="O336" s="37">
        <v>463156000</v>
      </c>
      <c r="P336" s="38"/>
      <c r="Q336" s="36">
        <v>474643000</v>
      </c>
      <c r="R336" s="37">
        <v>474643000</v>
      </c>
      <c r="S336" s="38"/>
      <c r="U336" s="36">
        <v>416915000</v>
      </c>
      <c r="V336" s="37"/>
      <c r="W336" s="37"/>
      <c r="X336" s="37"/>
      <c r="Y336" s="38"/>
      <c r="Z336" s="36">
        <v>168745000</v>
      </c>
      <c r="AA336" s="55">
        <v>168745000</v>
      </c>
      <c r="AH336" s="55">
        <v>1523459000</v>
      </c>
      <c r="AI336" s="36">
        <v>417335000</v>
      </c>
      <c r="AJ336" s="37"/>
      <c r="AK336" s="38"/>
      <c r="AM336" s="37"/>
      <c r="AN336" s="37"/>
      <c r="AO336" s="38"/>
      <c r="AP336" s="49">
        <v>2646582000</v>
      </c>
      <c r="AQ336" s="54"/>
      <c r="AR336" s="54">
        <v>1890324000</v>
      </c>
      <c r="AS336" s="54">
        <v>448168000</v>
      </c>
      <c r="AT336" s="54"/>
      <c r="AU336" s="54">
        <v>41065000</v>
      </c>
      <c r="AV336" s="54"/>
      <c r="AW336" s="54"/>
      <c r="AX336" s="54"/>
      <c r="AY336" s="54"/>
      <c r="AZ336" s="54">
        <v>267025000</v>
      </c>
      <c r="BA336" s="55">
        <v>3063917000</v>
      </c>
      <c r="BB336" s="55">
        <v>4587376000</v>
      </c>
      <c r="BC336" s="49">
        <v>470894000</v>
      </c>
      <c r="BD336" s="54">
        <v>135786000</v>
      </c>
      <c r="BE336" s="54">
        <v>64755000</v>
      </c>
      <c r="BF336" s="54"/>
      <c r="BG336" s="54">
        <v>270353000</v>
      </c>
      <c r="BH336" s="36">
        <v>11987000</v>
      </c>
      <c r="BI336" s="37"/>
      <c r="BJ336" s="37"/>
      <c r="BK336" s="38"/>
      <c r="BL336" s="49">
        <v>119880000</v>
      </c>
      <c r="BM336" s="54">
        <v>98617000</v>
      </c>
      <c r="BN336" s="54"/>
      <c r="BO336" s="54"/>
      <c r="BP336" s="54"/>
      <c r="BQ336" s="54">
        <v>21263000</v>
      </c>
      <c r="BR336" s="55">
        <v>602761000</v>
      </c>
      <c r="BS336" s="36">
        <v>1164133000</v>
      </c>
      <c r="BT336" s="37"/>
      <c r="BU336" s="38"/>
      <c r="BV336" s="36">
        <v>323455000</v>
      </c>
      <c r="BW336" s="37"/>
      <c r="BX336" s="37"/>
      <c r="BY336" s="37"/>
      <c r="BZ336" s="37"/>
      <c r="CA336" s="37"/>
      <c r="CB336" s="37">
        <v>87307000</v>
      </c>
      <c r="CC336" s="37">
        <v>13011000</v>
      </c>
      <c r="CD336" s="37"/>
      <c r="CE336" s="37"/>
      <c r="CF336" s="38">
        <v>223137000</v>
      </c>
      <c r="CG336" s="55">
        <v>1487588000</v>
      </c>
      <c r="CH336" s="57">
        <v>2090349000</v>
      </c>
      <c r="CI336" s="49">
        <v>0</v>
      </c>
      <c r="CJ336" s="36">
        <v>1571274000</v>
      </c>
      <c r="CK336" s="37"/>
      <c r="CL336" s="37"/>
      <c r="CM336" s="38"/>
      <c r="CN336" s="54">
        <v>-1623256000</v>
      </c>
      <c r="CO336" s="54">
        <v>2832991000</v>
      </c>
      <c r="CP336" s="54">
        <v>-283982000</v>
      </c>
      <c r="CQ336" s="58">
        <v>2497027000</v>
      </c>
      <c r="CR336" s="37"/>
      <c r="CS336" s="56">
        <v>2497027000</v>
      </c>
      <c r="CT336" s="55">
        <v>4587376000</v>
      </c>
    </row>
    <row r="337" spans="1:98" x14ac:dyDescent="0.2">
      <c r="A337" s="52" t="s">
        <v>1021</v>
      </c>
      <c r="B337" s="52" t="s">
        <v>1022</v>
      </c>
      <c r="C337" s="52" t="str">
        <f>VLOOKUP(A337,'[1]S&amp;P 500 Wikipedia'!A:D,3,FALSE)</f>
        <v>Industrials</v>
      </c>
      <c r="D337" s="52">
        <v>121874</v>
      </c>
      <c r="E337" s="52" t="s">
        <v>16</v>
      </c>
      <c r="F337" s="52">
        <v>2019</v>
      </c>
      <c r="G337" s="52" t="s">
        <v>17</v>
      </c>
      <c r="H337" s="53">
        <v>43738</v>
      </c>
      <c r="I337" s="53">
        <v>43781</v>
      </c>
      <c r="J337" s="53">
        <v>43781</v>
      </c>
      <c r="K337" s="54">
        <v>116400000</v>
      </c>
      <c r="L337" s="54">
        <v>117100000</v>
      </c>
      <c r="M337" s="52" t="s">
        <v>1023</v>
      </c>
      <c r="N337" s="36">
        <v>1058000000</v>
      </c>
      <c r="O337" s="37">
        <v>1018400000</v>
      </c>
      <c r="P337" s="38">
        <v>39600000</v>
      </c>
      <c r="Q337" s="36">
        <v>1178700000</v>
      </c>
      <c r="R337" s="37"/>
      <c r="S337" s="38"/>
      <c r="U337" s="36">
        <v>575700000</v>
      </c>
      <c r="V337" s="37"/>
      <c r="W337" s="37"/>
      <c r="X337" s="37"/>
      <c r="Y337" s="38"/>
      <c r="Z337" s="36">
        <v>173300000</v>
      </c>
      <c r="AG337" s="56">
        <v>173300000</v>
      </c>
      <c r="AH337" s="55">
        <v>2985700000</v>
      </c>
      <c r="AI337" s="36">
        <v>571900000</v>
      </c>
      <c r="AJ337" s="37">
        <v>571900000</v>
      </c>
      <c r="AK337" s="38"/>
      <c r="AL337" s="36">
        <v>793900000</v>
      </c>
      <c r="AM337" s="37"/>
      <c r="AN337" s="37"/>
      <c r="AO337" s="38"/>
      <c r="AP337" s="49">
        <v>1761500000</v>
      </c>
      <c r="AQ337" s="54"/>
      <c r="AR337" s="54">
        <v>1071100000</v>
      </c>
      <c r="AS337" s="54">
        <v>194100000</v>
      </c>
      <c r="AT337" s="54"/>
      <c r="AU337" s="54">
        <v>364100000</v>
      </c>
      <c r="AV337" s="54"/>
      <c r="AW337" s="54"/>
      <c r="AX337" s="54"/>
      <c r="AY337" s="54"/>
      <c r="AZ337" s="54">
        <v>132200000</v>
      </c>
      <c r="BA337" s="55">
        <v>3127300000</v>
      </c>
      <c r="BB337" s="55">
        <v>6113000000</v>
      </c>
      <c r="BC337" s="49">
        <v>694600000</v>
      </c>
      <c r="BD337" s="54">
        <v>694600000</v>
      </c>
      <c r="BE337" s="54"/>
      <c r="BF337" s="54"/>
      <c r="BG337" s="54"/>
      <c r="BH337" s="36">
        <v>300500000</v>
      </c>
      <c r="BI337" s="37"/>
      <c r="BJ337" s="37"/>
      <c r="BK337" s="38"/>
      <c r="BL337" s="49">
        <v>941700000</v>
      </c>
      <c r="BM337" s="54"/>
      <c r="BN337" s="54"/>
      <c r="BO337" s="54"/>
      <c r="BP337" s="54"/>
      <c r="BQ337" s="54">
        <v>941700000</v>
      </c>
      <c r="BR337" s="55">
        <v>1936800000</v>
      </c>
      <c r="BS337" s="36">
        <v>1956400000</v>
      </c>
      <c r="BT337" s="37"/>
      <c r="BU337" s="38"/>
      <c r="BV337" s="36">
        <v>1815600000</v>
      </c>
      <c r="BW337" s="37"/>
      <c r="BX337" s="37">
        <v>1231900000</v>
      </c>
      <c r="BY337" s="37"/>
      <c r="BZ337" s="37"/>
      <c r="CA337" s="37"/>
      <c r="CB337" s="37"/>
      <c r="CC337" s="37"/>
      <c r="CD337" s="37"/>
      <c r="CE337" s="37"/>
      <c r="CF337" s="38">
        <v>583700000</v>
      </c>
      <c r="CG337" s="55">
        <v>3772000000</v>
      </c>
      <c r="CH337" s="57">
        <v>5708800000</v>
      </c>
      <c r="CJ337" s="36">
        <v>1890500000</v>
      </c>
      <c r="CK337" s="37"/>
      <c r="CL337" s="37"/>
      <c r="CM337" s="38"/>
      <c r="CN337" s="54">
        <v>-6438500000</v>
      </c>
      <c r="CO337" s="54">
        <v>6440200000</v>
      </c>
      <c r="CP337" s="54">
        <v>-1488000000</v>
      </c>
      <c r="CQ337" s="58">
        <v>404200000</v>
      </c>
      <c r="CR337" s="37"/>
      <c r="CS337" s="56">
        <v>404200000</v>
      </c>
      <c r="CT337" s="55">
        <v>6113000000</v>
      </c>
    </row>
    <row r="338" spans="1:98" x14ac:dyDescent="0.2">
      <c r="A338" s="52" t="s">
        <v>1024</v>
      </c>
      <c r="B338" s="52" t="s">
        <v>1025</v>
      </c>
      <c r="C338" s="52" t="str">
        <f>VLOOKUP(A338,'[1]S&amp;P 500 Wikipedia'!A:D,3,FALSE)</f>
        <v>Industrials</v>
      </c>
      <c r="D338" s="52">
        <v>744726</v>
      </c>
      <c r="E338" s="52" t="s">
        <v>16</v>
      </c>
      <c r="F338" s="52">
        <v>2019</v>
      </c>
      <c r="G338" s="52" t="s">
        <v>17</v>
      </c>
      <c r="H338" s="53">
        <v>43830</v>
      </c>
      <c r="I338" s="53">
        <v>43889</v>
      </c>
      <c r="J338" s="53">
        <v>43889</v>
      </c>
      <c r="K338" s="54">
        <v>327437000</v>
      </c>
      <c r="L338" s="54">
        <v>327437000</v>
      </c>
      <c r="M338" s="52" t="s">
        <v>1026</v>
      </c>
      <c r="N338" s="36">
        <v>94276000</v>
      </c>
      <c r="O338" s="37">
        <v>94276000</v>
      </c>
      <c r="P338" s="38"/>
      <c r="Q338" s="36">
        <v>122766000</v>
      </c>
      <c r="R338" s="37">
        <v>122766000</v>
      </c>
      <c r="S338" s="38"/>
      <c r="U338" s="36">
        <v>19476000</v>
      </c>
      <c r="V338" s="37"/>
      <c r="W338" s="37"/>
      <c r="X338" s="37"/>
      <c r="Y338" s="38"/>
      <c r="Z338" s="36">
        <v>73269000</v>
      </c>
      <c r="AG338" s="56">
        <v>73269000</v>
      </c>
      <c r="AH338" s="55">
        <v>309787000</v>
      </c>
      <c r="AI338" s="36">
        <v>195533000</v>
      </c>
      <c r="AJ338" s="37"/>
      <c r="AK338" s="38"/>
      <c r="AM338" s="37"/>
      <c r="AN338" s="37"/>
      <c r="AO338" s="38"/>
      <c r="AP338" s="49">
        <v>1239056000</v>
      </c>
      <c r="AQ338" s="54"/>
      <c r="AR338" s="54">
        <v>572847000</v>
      </c>
      <c r="AS338" s="54"/>
      <c r="AT338" s="54"/>
      <c r="AU338" s="54">
        <v>2180000</v>
      </c>
      <c r="AV338" s="54"/>
      <c r="AW338" s="54"/>
      <c r="AX338" s="54"/>
      <c r="AY338" s="54"/>
      <c r="AZ338" s="54">
        <v>664029000</v>
      </c>
      <c r="BA338" s="55">
        <v>1434589000</v>
      </c>
      <c r="BB338" s="55">
        <v>1744376000</v>
      </c>
      <c r="BC338" s="49">
        <v>147618000</v>
      </c>
      <c r="BD338" s="54">
        <v>35234000</v>
      </c>
      <c r="BE338" s="54"/>
      <c r="BF338" s="54"/>
      <c r="BG338" s="54">
        <v>112384000</v>
      </c>
      <c r="BH338" s="36">
        <v>78617000</v>
      </c>
      <c r="BI338" s="37"/>
      <c r="BJ338" s="37"/>
      <c r="BK338" s="38"/>
      <c r="BL338" s="49">
        <v>183800000</v>
      </c>
      <c r="BM338" s="54"/>
      <c r="BN338" s="54"/>
      <c r="BO338" s="54"/>
      <c r="BP338" s="54"/>
      <c r="BQ338" s="54">
        <v>183800000</v>
      </c>
      <c r="BR338" s="55">
        <v>410035000</v>
      </c>
      <c r="BS338" s="36">
        <v>414651000</v>
      </c>
      <c r="BT338" s="37"/>
      <c r="BU338" s="38"/>
      <c r="BV338" s="36">
        <v>103940000</v>
      </c>
      <c r="BW338" s="37"/>
      <c r="BX338" s="37"/>
      <c r="BY338" s="37"/>
      <c r="BZ338" s="37"/>
      <c r="CA338" s="37"/>
      <c r="CB338" s="37"/>
      <c r="CC338" s="37">
        <v>9927000</v>
      </c>
      <c r="CD338" s="37"/>
      <c r="CE338" s="37"/>
      <c r="CF338" s="38">
        <v>94013000</v>
      </c>
      <c r="CG338" s="55">
        <v>518591000</v>
      </c>
      <c r="CH338" s="57">
        <v>928626000</v>
      </c>
      <c r="CI338" s="49">
        <v>0</v>
      </c>
      <c r="CJ338" s="36">
        <v>416844000</v>
      </c>
      <c r="CK338" s="37"/>
      <c r="CL338" s="37"/>
      <c r="CM338" s="38"/>
      <c r="CN338" s="54"/>
      <c r="CO338" s="54">
        <v>420015000</v>
      </c>
      <c r="CP338" s="54">
        <v>-21109000</v>
      </c>
      <c r="CQ338" s="58">
        <v>815750000</v>
      </c>
      <c r="CR338" s="37"/>
      <c r="CS338" s="56">
        <v>815750000</v>
      </c>
      <c r="CT338" s="55">
        <v>1744376000</v>
      </c>
    </row>
    <row r="339" spans="1:98" x14ac:dyDescent="0.2">
      <c r="A339" s="52" t="s">
        <v>1027</v>
      </c>
      <c r="B339" s="52" t="s">
        <v>1028</v>
      </c>
      <c r="C339" s="52" t="str">
        <f>VLOOKUP(A339,'[1]S&amp;P 500 Wikipedia'!A:D,3,FALSE)</f>
        <v>Industrials</v>
      </c>
      <c r="D339" s="52">
        <v>119446</v>
      </c>
      <c r="E339" s="52" t="s">
        <v>16</v>
      </c>
      <c r="F339" s="52">
        <v>2019</v>
      </c>
      <c r="G339" s="52" t="s">
        <v>17</v>
      </c>
      <c r="H339" s="53">
        <v>43830</v>
      </c>
      <c r="I339" s="53">
        <v>43889</v>
      </c>
      <c r="J339" s="53">
        <v>43889</v>
      </c>
      <c r="K339" s="54">
        <v>104100000</v>
      </c>
      <c r="L339" s="54">
        <v>105400000</v>
      </c>
      <c r="M339" s="52" t="s">
        <v>1029</v>
      </c>
      <c r="N339" s="36">
        <v>709700000</v>
      </c>
      <c r="O339" s="37">
        <v>709700000</v>
      </c>
      <c r="P339" s="38"/>
      <c r="Q339" s="36">
        <v>791600000</v>
      </c>
      <c r="R339" s="37">
        <v>791600000</v>
      </c>
      <c r="S339" s="38"/>
      <c r="U339" s="36">
        <v>198600000</v>
      </c>
      <c r="V339" s="37"/>
      <c r="W339" s="37"/>
      <c r="X339" s="37"/>
      <c r="Y339" s="38"/>
      <c r="Z339" s="36">
        <v>299600000</v>
      </c>
      <c r="AC339" s="55">
        <v>0</v>
      </c>
      <c r="AE339" s="55">
        <v>18500000</v>
      </c>
      <c r="AG339" s="56">
        <v>281100000</v>
      </c>
      <c r="AH339" s="55">
        <v>1999500000</v>
      </c>
      <c r="AI339" s="36">
        <v>139900000</v>
      </c>
      <c r="AJ339" s="37"/>
      <c r="AK339" s="38"/>
      <c r="AM339" s="37"/>
      <c r="AN339" s="37"/>
      <c r="AO339" s="38"/>
      <c r="AP339" s="49">
        <v>15969500000</v>
      </c>
      <c r="AQ339" s="54"/>
      <c r="AR339" s="54">
        <v>10815400000</v>
      </c>
      <c r="AS339" s="54">
        <v>4667700000</v>
      </c>
      <c r="AT339" s="54"/>
      <c r="AU339" s="54">
        <v>95600000</v>
      </c>
      <c r="AV339" s="54"/>
      <c r="AW339" s="54"/>
      <c r="AX339" s="54"/>
      <c r="AY339" s="54"/>
      <c r="AZ339" s="54">
        <v>390800000</v>
      </c>
      <c r="BA339" s="55">
        <v>16109400000</v>
      </c>
      <c r="BB339" s="55">
        <v>18108900000</v>
      </c>
      <c r="BC339" s="49">
        <v>963400000</v>
      </c>
      <c r="BD339" s="54">
        <v>162000000</v>
      </c>
      <c r="BE339" s="54">
        <v>215100000</v>
      </c>
      <c r="BF339" s="54"/>
      <c r="BG339" s="54">
        <v>586300000</v>
      </c>
      <c r="BH339" s="36">
        <v>602200000</v>
      </c>
      <c r="BI339" s="37"/>
      <c r="BJ339" s="37"/>
      <c r="BK339" s="38"/>
      <c r="BL339" s="49">
        <v>831800000</v>
      </c>
      <c r="BM339" s="54">
        <v>831800000</v>
      </c>
      <c r="BN339" s="54"/>
      <c r="BO339" s="54"/>
      <c r="BP339" s="54"/>
      <c r="BQ339" s="54">
        <v>0</v>
      </c>
      <c r="BR339" s="55">
        <v>2397400000</v>
      </c>
      <c r="BS339" s="36">
        <v>4673100000</v>
      </c>
      <c r="BT339" s="37"/>
      <c r="BU339" s="38"/>
      <c r="BV339" s="36">
        <v>1546500000</v>
      </c>
      <c r="BW339" s="37"/>
      <c r="BX339" s="37"/>
      <c r="BY339" s="37"/>
      <c r="BZ339" s="37"/>
      <c r="CA339" s="37"/>
      <c r="CB339" s="37"/>
      <c r="CC339" s="37">
        <v>1108100000</v>
      </c>
      <c r="CD339" s="37"/>
      <c r="CE339" s="37"/>
      <c r="CF339" s="38">
        <v>438400000</v>
      </c>
      <c r="CG339" s="55">
        <v>6219600000</v>
      </c>
      <c r="CH339" s="57">
        <v>8617000000</v>
      </c>
      <c r="CI339" s="49">
        <v>0</v>
      </c>
      <c r="CJ339" s="36">
        <v>1905000000</v>
      </c>
      <c r="CK339" s="37">
        <v>1100000</v>
      </c>
      <c r="CL339" s="37">
        <v>1903900000</v>
      </c>
      <c r="CM339" s="38"/>
      <c r="CN339" s="54">
        <v>-18300000</v>
      </c>
      <c r="CO339" s="54">
        <v>7818000000</v>
      </c>
      <c r="CP339" s="54">
        <v>-212800000</v>
      </c>
      <c r="CQ339" s="58">
        <v>9491900000</v>
      </c>
      <c r="CR339" s="37"/>
      <c r="CS339" s="56">
        <v>9491900000</v>
      </c>
      <c r="CT339" s="55">
        <v>18108900000</v>
      </c>
    </row>
    <row r="340" spans="1:98" x14ac:dyDescent="0.2">
      <c r="A340" s="52" t="s">
        <v>1030</v>
      </c>
      <c r="B340" s="52" t="s">
        <v>1031</v>
      </c>
      <c r="C340" s="52" t="str">
        <f>VLOOKUP(A340,'[1]S&amp;P 500 Wikipedia'!A:D,3,FALSE)</f>
        <v>Consumer Discretionary</v>
      </c>
      <c r="D340" s="52">
        <v>200092</v>
      </c>
      <c r="E340" s="52" t="s">
        <v>16</v>
      </c>
      <c r="F340" s="52">
        <v>2019</v>
      </c>
      <c r="G340" s="52" t="s">
        <v>17</v>
      </c>
      <c r="H340" s="53">
        <v>43890</v>
      </c>
      <c r="I340" s="53">
        <v>43921</v>
      </c>
      <c r="J340" s="53">
        <v>43921</v>
      </c>
      <c r="K340" s="54">
        <v>354090000</v>
      </c>
      <c r="L340" s="54">
        <v>357443000</v>
      </c>
      <c r="M340" s="52" t="s">
        <v>1032</v>
      </c>
      <c r="N340" s="36">
        <v>1351205000</v>
      </c>
      <c r="O340" s="37">
        <v>1351205000</v>
      </c>
      <c r="P340" s="38"/>
      <c r="Q340" s="36">
        <v>102236000</v>
      </c>
      <c r="R340" s="37">
        <v>102236000</v>
      </c>
      <c r="S340" s="38"/>
      <c r="U340" s="36">
        <v>1832339000</v>
      </c>
      <c r="V340" s="37"/>
      <c r="W340" s="37"/>
      <c r="X340" s="37"/>
      <c r="Y340" s="38"/>
      <c r="Z340" s="36">
        <v>147048000</v>
      </c>
      <c r="AA340" s="55">
        <v>147048000</v>
      </c>
      <c r="AH340" s="55">
        <v>3432828000</v>
      </c>
      <c r="AI340" s="36">
        <v>2653436000</v>
      </c>
      <c r="AJ340" s="37">
        <v>5701537000</v>
      </c>
      <c r="AK340" s="38">
        <v>-3048101000</v>
      </c>
      <c r="AM340" s="37"/>
      <c r="AN340" s="37"/>
      <c r="AO340" s="38"/>
      <c r="AP340" s="49">
        <v>3262103000</v>
      </c>
      <c r="AQ340" s="54"/>
      <c r="AR340" s="54"/>
      <c r="AS340" s="54"/>
      <c r="AT340" s="54"/>
      <c r="AU340" s="54"/>
      <c r="AV340" s="54"/>
      <c r="AW340" s="54"/>
      <c r="AX340" s="54"/>
      <c r="AY340" s="54"/>
      <c r="AZ340" s="54">
        <v>3262103000</v>
      </c>
      <c r="BA340" s="55">
        <v>5915539000</v>
      </c>
      <c r="BB340" s="55">
        <v>9348367000</v>
      </c>
      <c r="BC340" s="49">
        <v>2137453000</v>
      </c>
      <c r="BD340" s="54">
        <v>1296482000</v>
      </c>
      <c r="BE340" s="54">
        <v>14425000</v>
      </c>
      <c r="BF340" s="54"/>
      <c r="BG340" s="54">
        <v>826546000</v>
      </c>
      <c r="BI340" s="37"/>
      <c r="BJ340" s="37"/>
      <c r="BK340" s="38"/>
      <c r="BL340" s="49">
        <v>564481000</v>
      </c>
      <c r="BM340" s="54"/>
      <c r="BN340" s="54"/>
      <c r="BO340" s="54"/>
      <c r="BP340" s="54"/>
      <c r="BQ340" s="54">
        <v>564481000</v>
      </c>
      <c r="BR340" s="55">
        <v>2701934000</v>
      </c>
      <c r="BS340" s="36">
        <v>312891000</v>
      </c>
      <c r="BT340" s="37"/>
      <c r="BU340" s="38"/>
      <c r="BV340" s="36">
        <v>2974293000</v>
      </c>
      <c r="BW340" s="37"/>
      <c r="BX340" s="37"/>
      <c r="BY340" s="37"/>
      <c r="BZ340" s="37"/>
      <c r="CA340" s="37"/>
      <c r="CB340" s="37"/>
      <c r="CC340" s="37">
        <v>149679000</v>
      </c>
      <c r="CD340" s="37"/>
      <c r="CE340" s="37"/>
      <c r="CF340" s="38">
        <v>2824614000</v>
      </c>
      <c r="CG340" s="55">
        <v>3287184000</v>
      </c>
      <c r="CH340" s="57">
        <v>5989118000</v>
      </c>
      <c r="CJ340" s="36">
        <v>1461875000</v>
      </c>
      <c r="CK340" s="37"/>
      <c r="CL340" s="37"/>
      <c r="CM340" s="38"/>
      <c r="CN340" s="54">
        <v>-433328000</v>
      </c>
      <c r="CO340" s="54">
        <v>2330702000</v>
      </c>
      <c r="CP340" s="54"/>
      <c r="CQ340" s="58">
        <v>3359249000</v>
      </c>
      <c r="CR340" s="37"/>
      <c r="CS340" s="56">
        <v>3359249000</v>
      </c>
      <c r="CT340" s="55">
        <v>9348367000</v>
      </c>
    </row>
    <row r="341" spans="1:98" x14ac:dyDescent="0.2">
      <c r="A341" s="52" t="s">
        <v>1012</v>
      </c>
      <c r="B341" s="52" t="s">
        <v>1013</v>
      </c>
      <c r="C341" s="52" t="str">
        <f>VLOOKUP(A341,'[1]S&amp;P 500 Wikipedia'!A:D,3,FALSE)</f>
        <v>Industrials</v>
      </c>
      <c r="D341" s="52">
        <v>101495</v>
      </c>
      <c r="E341" s="52" t="s">
        <v>16</v>
      </c>
      <c r="F341" s="52">
        <v>2019</v>
      </c>
      <c r="G341" s="52" t="s">
        <v>17</v>
      </c>
      <c r="H341" s="53">
        <v>43830</v>
      </c>
      <c r="I341" s="53">
        <v>43875</v>
      </c>
      <c r="J341" s="53">
        <v>43875</v>
      </c>
      <c r="K341" s="54">
        <v>319800000</v>
      </c>
      <c r="L341" s="54">
        <v>320000000</v>
      </c>
      <c r="M341" s="52" t="s">
        <v>1014</v>
      </c>
      <c r="N341" s="36">
        <v>47100000</v>
      </c>
      <c r="O341" s="37">
        <v>47100000</v>
      </c>
      <c r="P341" s="38"/>
      <c r="Q341" s="36">
        <v>1125900000</v>
      </c>
      <c r="R341" s="37">
        <v>1125900000</v>
      </c>
      <c r="S341" s="38"/>
      <c r="V341" s="37"/>
      <c r="W341" s="37"/>
      <c r="X341" s="37"/>
      <c r="Y341" s="38"/>
      <c r="Z341" s="36">
        <v>433000000</v>
      </c>
      <c r="AA341" s="55">
        <v>433000000</v>
      </c>
      <c r="AH341" s="55">
        <v>1606000000</v>
      </c>
      <c r="AI341" s="36">
        <v>8383500000</v>
      </c>
      <c r="AJ341" s="37"/>
      <c r="AK341" s="38"/>
      <c r="AM341" s="37"/>
      <c r="AN341" s="37"/>
      <c r="AO341" s="38"/>
      <c r="AP341" s="49">
        <v>12694300000</v>
      </c>
      <c r="AQ341" s="54"/>
      <c r="AR341" s="54">
        <v>11633400000</v>
      </c>
      <c r="AS341" s="54">
        <v>133900000</v>
      </c>
      <c r="AT341" s="54"/>
      <c r="AU341" s="54"/>
      <c r="AV341" s="54"/>
      <c r="AW341" s="54"/>
      <c r="AX341" s="54"/>
      <c r="AY341" s="54"/>
      <c r="AZ341" s="54">
        <v>927000000</v>
      </c>
      <c r="BA341" s="55">
        <v>21077800000</v>
      </c>
      <c r="BB341" s="55">
        <v>22683800000</v>
      </c>
      <c r="BC341" s="49">
        <v>1798700000</v>
      </c>
      <c r="BD341" s="54">
        <v>777900000</v>
      </c>
      <c r="BE341" s="54"/>
      <c r="BF341" s="54"/>
      <c r="BG341" s="54">
        <v>1020800000</v>
      </c>
      <c r="BH341" s="36">
        <v>929900000</v>
      </c>
      <c r="BI341" s="37"/>
      <c r="BJ341" s="37"/>
      <c r="BK341" s="38"/>
      <c r="BL341" s="49">
        <v>336000000</v>
      </c>
      <c r="BM341" s="54">
        <v>336000000</v>
      </c>
      <c r="BN341" s="54"/>
      <c r="BO341" s="54"/>
      <c r="BP341" s="54"/>
      <c r="BQ341" s="54"/>
      <c r="BR341" s="55">
        <v>3064600000</v>
      </c>
      <c r="BS341" s="36">
        <v>8035100000</v>
      </c>
      <c r="BT341" s="37"/>
      <c r="BU341" s="38"/>
      <c r="BV341" s="36">
        <v>3463200000</v>
      </c>
      <c r="BW341" s="37"/>
      <c r="BX341" s="37"/>
      <c r="BY341" s="37"/>
      <c r="BZ341" s="37"/>
      <c r="CA341" s="37"/>
      <c r="CB341" s="37"/>
      <c r="CC341" s="37">
        <v>1180600000</v>
      </c>
      <c r="CD341" s="37"/>
      <c r="CE341" s="37"/>
      <c r="CF341" s="38">
        <v>2282600000</v>
      </c>
      <c r="CG341" s="55">
        <v>11498300000</v>
      </c>
      <c r="CH341" s="57">
        <v>14562900000</v>
      </c>
      <c r="CI341" s="49">
        <v>0</v>
      </c>
      <c r="CJ341" s="36">
        <v>4998300000</v>
      </c>
      <c r="CK341" s="37"/>
      <c r="CL341" s="37"/>
      <c r="CM341" s="38"/>
      <c r="CN341" s="54">
        <v>-2199600000</v>
      </c>
      <c r="CO341" s="54">
        <v>5317300000</v>
      </c>
      <c r="CP341" s="54">
        <v>2200000</v>
      </c>
      <c r="CQ341" s="58">
        <v>8118200000</v>
      </c>
      <c r="CR341" s="37">
        <v>2700000</v>
      </c>
      <c r="CS341" s="56">
        <v>8120900000</v>
      </c>
      <c r="CT341" s="55">
        <v>22683800000</v>
      </c>
    </row>
    <row r="342" spans="1:98" x14ac:dyDescent="0.2">
      <c r="A342" s="52" t="s">
        <v>1042</v>
      </c>
      <c r="B342" s="52" t="s">
        <v>1043</v>
      </c>
      <c r="C342" s="52" t="str">
        <f>VLOOKUP(A342,'[1]S&amp;P 500 Wikipedia'!A:D,3,FALSE)</f>
        <v>Real Estate</v>
      </c>
      <c r="D342" s="52">
        <v>100897</v>
      </c>
      <c r="E342" s="52" t="s">
        <v>16</v>
      </c>
      <c r="F342" s="52">
        <v>2019</v>
      </c>
      <c r="G342" s="52" t="s">
        <v>17</v>
      </c>
      <c r="H342" s="53">
        <v>43830</v>
      </c>
      <c r="I342" s="53">
        <v>43885</v>
      </c>
      <c r="J342" s="53">
        <v>43885</v>
      </c>
      <c r="K342" s="54">
        <v>112286000</v>
      </c>
      <c r="L342" s="54">
        <v>114304000</v>
      </c>
      <c r="M342" s="52" t="s">
        <v>1044</v>
      </c>
      <c r="N342" s="36">
        <v>108309000</v>
      </c>
      <c r="O342" s="37">
        <v>108309000</v>
      </c>
      <c r="P342" s="38"/>
      <c r="Q342" s="36">
        <v>132125000</v>
      </c>
      <c r="R342" s="37">
        <v>132125000</v>
      </c>
      <c r="S342" s="38"/>
      <c r="V342" s="37"/>
      <c r="W342" s="37"/>
      <c r="X342" s="37"/>
      <c r="Y342" s="38"/>
      <c r="Z342" s="36">
        <v>93837000</v>
      </c>
      <c r="AA342" s="55">
        <v>37281000</v>
      </c>
      <c r="AG342" s="56">
        <v>56556000</v>
      </c>
      <c r="AH342" s="55">
        <v>334271000</v>
      </c>
      <c r="AI342" s="36">
        <v>2794602000</v>
      </c>
      <c r="AJ342" s="37"/>
      <c r="AK342" s="38"/>
      <c r="AM342" s="37"/>
      <c r="AN342" s="37"/>
      <c r="AO342" s="38"/>
      <c r="AP342" s="49">
        <v>6631068000</v>
      </c>
      <c r="AQ342" s="54">
        <v>3626773000</v>
      </c>
      <c r="AR342" s="54"/>
      <c r="AS342" s="54"/>
      <c r="AT342" s="54"/>
      <c r="AU342" s="54"/>
      <c r="AV342" s="54"/>
      <c r="AW342" s="54"/>
      <c r="AX342" s="54"/>
      <c r="AY342" s="54"/>
      <c r="AZ342" s="54">
        <v>3004295000</v>
      </c>
      <c r="BA342" s="55">
        <v>9425670000</v>
      </c>
      <c r="BB342" s="55">
        <v>9759941000</v>
      </c>
      <c r="BC342" s="49">
        <v>148733000</v>
      </c>
      <c r="BD342" s="54">
        <v>31846000</v>
      </c>
      <c r="BE342" s="54"/>
      <c r="BF342" s="54">
        <v>49269000</v>
      </c>
      <c r="BG342" s="54">
        <v>67618000</v>
      </c>
      <c r="BH342" s="36">
        <v>522090000</v>
      </c>
      <c r="BI342" s="37"/>
      <c r="BJ342" s="37"/>
      <c r="BK342" s="38"/>
      <c r="BL342" s="49">
        <v>377470000</v>
      </c>
      <c r="BM342" s="54">
        <v>113507000</v>
      </c>
      <c r="BN342" s="54"/>
      <c r="BO342" s="54"/>
      <c r="BP342" s="54"/>
      <c r="BQ342" s="54">
        <v>263963000</v>
      </c>
      <c r="BR342" s="55">
        <v>1048293000</v>
      </c>
      <c r="BS342" s="36">
        <v>9812335000</v>
      </c>
      <c r="BT342" s="37"/>
      <c r="BU342" s="38"/>
      <c r="BV342" s="36">
        <v>2550268000</v>
      </c>
      <c r="BW342" s="37"/>
      <c r="BX342" s="37"/>
      <c r="BY342" s="37"/>
      <c r="BZ342" s="37"/>
      <c r="CA342" s="37"/>
      <c r="CB342" s="37"/>
      <c r="CC342" s="37"/>
      <c r="CD342" s="37"/>
      <c r="CE342" s="37"/>
      <c r="CF342" s="38">
        <v>2550268000</v>
      </c>
      <c r="CG342" s="55">
        <v>12362603000</v>
      </c>
      <c r="CH342" s="57">
        <v>13410896000</v>
      </c>
      <c r="CI342" s="49">
        <v>0</v>
      </c>
      <c r="CJ342" s="36">
        <v>2462453000</v>
      </c>
      <c r="CK342" s="37"/>
      <c r="CL342" s="37"/>
      <c r="CM342" s="38"/>
      <c r="CN342" s="54"/>
      <c r="CO342" s="54">
        <v>-5560695000</v>
      </c>
      <c r="CP342" s="54">
        <v>-568765000</v>
      </c>
      <c r="CQ342" s="58">
        <v>-3667007000</v>
      </c>
      <c r="CR342" s="37">
        <v>16052000</v>
      </c>
      <c r="CS342" s="56">
        <v>-3650955000</v>
      </c>
      <c r="CT342" s="55">
        <v>9759941000</v>
      </c>
    </row>
    <row r="343" spans="1:98" x14ac:dyDescent="0.2">
      <c r="A343" s="52" t="s">
        <v>1084</v>
      </c>
      <c r="B343" s="52" t="s">
        <v>1085</v>
      </c>
      <c r="C343" s="52" t="str">
        <f>VLOOKUP(A343,'[1]S&amp;P 500 Wikipedia'!A:D,3,FALSE)</f>
        <v>Consumer Discretionary</v>
      </c>
      <c r="D343" s="52">
        <v>86689</v>
      </c>
      <c r="E343" s="52" t="s">
        <v>16</v>
      </c>
      <c r="F343" s="52">
        <v>2019</v>
      </c>
      <c r="G343" s="52" t="s">
        <v>17</v>
      </c>
      <c r="H343" s="53">
        <v>43738</v>
      </c>
      <c r="I343" s="53">
        <v>43784</v>
      </c>
      <c r="J343" s="53">
        <v>43784</v>
      </c>
      <c r="K343" s="54">
        <v>1192600000</v>
      </c>
      <c r="L343" s="54">
        <v>1205700000</v>
      </c>
      <c r="M343" s="52" t="s">
        <v>1086</v>
      </c>
      <c r="N343" s="36">
        <v>2757100000</v>
      </c>
      <c r="O343" s="37">
        <v>2686600000</v>
      </c>
      <c r="P343" s="38">
        <v>70500000</v>
      </c>
      <c r="Q343" s="36">
        <v>879200000</v>
      </c>
      <c r="R343" s="37">
        <v>879200000</v>
      </c>
      <c r="S343" s="38"/>
      <c r="U343" s="36">
        <v>1529400000</v>
      </c>
      <c r="V343" s="37"/>
      <c r="W343" s="37"/>
      <c r="X343" s="37"/>
      <c r="Y343" s="38"/>
      <c r="Z343" s="36">
        <v>488200000</v>
      </c>
      <c r="AA343" s="55">
        <v>488200000</v>
      </c>
      <c r="AH343" s="55">
        <v>5653900000</v>
      </c>
      <c r="AI343" s="36">
        <v>6431700000</v>
      </c>
      <c r="AJ343" s="37"/>
      <c r="AK343" s="38"/>
      <c r="AL343" s="36">
        <v>220000000</v>
      </c>
      <c r="AM343" s="37"/>
      <c r="AN343" s="37"/>
      <c r="AO343" s="38"/>
      <c r="AP343" s="49">
        <v>6914000000</v>
      </c>
      <c r="AQ343" s="54"/>
      <c r="AR343" s="54">
        <v>3490800000</v>
      </c>
      <c r="AS343" s="54">
        <v>781800000</v>
      </c>
      <c r="AT343" s="54"/>
      <c r="AU343" s="54">
        <v>1765800000</v>
      </c>
      <c r="AV343" s="54"/>
      <c r="AW343" s="54"/>
      <c r="AX343" s="54"/>
      <c r="AY343" s="54">
        <v>396000000</v>
      </c>
      <c r="AZ343" s="54">
        <v>479600000</v>
      </c>
      <c r="BA343" s="55">
        <v>13565700000</v>
      </c>
      <c r="BB343" s="55">
        <v>19219600000</v>
      </c>
      <c r="BC343" s="49">
        <v>2943400000</v>
      </c>
      <c r="BD343" s="54">
        <v>1189700000</v>
      </c>
      <c r="BE343" s="54"/>
      <c r="BF343" s="54"/>
      <c r="BG343" s="54">
        <v>1753700000</v>
      </c>
      <c r="BH343" s="36">
        <v>1291700000</v>
      </c>
      <c r="BI343" s="37"/>
      <c r="BJ343" s="37"/>
      <c r="BK343" s="38"/>
      <c r="BL343" s="49">
        <v>1933600000</v>
      </c>
      <c r="BM343" s="54">
        <v>1269000000</v>
      </c>
      <c r="BN343" s="54"/>
      <c r="BO343" s="54"/>
      <c r="BP343" s="54"/>
      <c r="BQ343" s="54">
        <v>664600000</v>
      </c>
      <c r="BR343" s="55">
        <v>6168700000</v>
      </c>
      <c r="BS343" s="36">
        <v>11167000000</v>
      </c>
      <c r="BT343" s="37"/>
      <c r="BU343" s="38"/>
      <c r="BV343" s="36">
        <v>8114900000</v>
      </c>
      <c r="BW343" s="37"/>
      <c r="BX343" s="37"/>
      <c r="BY343" s="37"/>
      <c r="BZ343" s="37"/>
      <c r="CA343" s="37"/>
      <c r="CB343" s="37">
        <v>6744400000</v>
      </c>
      <c r="CC343" s="37"/>
      <c r="CD343" s="37"/>
      <c r="CE343" s="37"/>
      <c r="CF343" s="38">
        <v>1370500000</v>
      </c>
      <c r="CG343" s="55">
        <v>19281900000</v>
      </c>
      <c r="CH343" s="57">
        <v>25450600000</v>
      </c>
      <c r="CJ343" s="36">
        <v>42300000</v>
      </c>
      <c r="CK343" s="37"/>
      <c r="CL343" s="37"/>
      <c r="CM343" s="38"/>
      <c r="CN343" s="54"/>
      <c r="CO343" s="54">
        <v>-5771200000</v>
      </c>
      <c r="CP343" s="54">
        <v>-503300000</v>
      </c>
      <c r="CQ343" s="58">
        <v>-6232200000</v>
      </c>
      <c r="CR343" s="37">
        <v>1200000</v>
      </c>
      <c r="CS343" s="56">
        <v>-6231000000</v>
      </c>
      <c r="CT343" s="55">
        <v>19219600000</v>
      </c>
    </row>
    <row r="344" spans="1:98" x14ac:dyDescent="0.2">
      <c r="A344" s="52" t="s">
        <v>1051</v>
      </c>
      <c r="B344" s="52" t="s">
        <v>1052</v>
      </c>
      <c r="C344" s="52" t="str">
        <f>VLOOKUP(A344,'[1]S&amp;P 500 Wikipedia'!A:D,3,FALSE)</f>
        <v>Materials</v>
      </c>
      <c r="D344" s="52">
        <v>378213</v>
      </c>
      <c r="E344" s="52" t="s">
        <v>16</v>
      </c>
      <c r="F344" s="52">
        <v>2019</v>
      </c>
      <c r="G344" s="52" t="s">
        <v>17</v>
      </c>
      <c r="H344" s="53">
        <v>43830</v>
      </c>
      <c r="I344" s="53">
        <v>43892</v>
      </c>
      <c r="J344" s="53">
        <v>43892</v>
      </c>
      <c r="K344" s="54">
        <v>153900000</v>
      </c>
      <c r="L344" s="54">
        <v>155300000</v>
      </c>
      <c r="M344" s="52" t="s">
        <v>1053</v>
      </c>
      <c r="N344" s="36">
        <v>262400000</v>
      </c>
      <c r="O344" s="37">
        <v>262400000</v>
      </c>
      <c r="P344" s="38"/>
      <c r="Q344" s="36">
        <v>556500000</v>
      </c>
      <c r="R344" s="37">
        <v>556500000</v>
      </c>
      <c r="S344" s="38"/>
      <c r="U344" s="36">
        <v>570300000</v>
      </c>
      <c r="V344" s="37"/>
      <c r="W344" s="37"/>
      <c r="X344" s="37"/>
      <c r="Y344" s="38"/>
      <c r="Z344" s="36">
        <v>174800000</v>
      </c>
      <c r="AA344" s="55">
        <v>58900000</v>
      </c>
      <c r="AC344" s="55">
        <v>2800000</v>
      </c>
      <c r="AE344" s="55">
        <v>32800000</v>
      </c>
      <c r="AG344" s="56">
        <v>80300000</v>
      </c>
      <c r="AH344" s="55">
        <v>1564000000</v>
      </c>
      <c r="AI344" s="36">
        <v>1141900000</v>
      </c>
      <c r="AJ344" s="37"/>
      <c r="AK344" s="38"/>
      <c r="AM344" s="37"/>
      <c r="AN344" s="37"/>
      <c r="AO344" s="38"/>
      <c r="AP344" s="49">
        <v>3059300000</v>
      </c>
      <c r="AQ344" s="54">
        <v>182100000</v>
      </c>
      <c r="AR344" s="54">
        <v>2216900000</v>
      </c>
      <c r="AS344" s="54"/>
      <c r="AT344" s="54"/>
      <c r="AU344" s="54">
        <v>238600000</v>
      </c>
      <c r="AV344" s="54"/>
      <c r="AW344" s="54"/>
      <c r="AX344" s="54"/>
      <c r="AY344" s="54"/>
      <c r="AZ344" s="54">
        <v>421700000</v>
      </c>
      <c r="BA344" s="55">
        <v>4201200000</v>
      </c>
      <c r="BB344" s="55">
        <v>5765200000</v>
      </c>
      <c r="BC344" s="49">
        <v>750800000</v>
      </c>
      <c r="BD344" s="54">
        <v>738500000</v>
      </c>
      <c r="BE344" s="54">
        <v>12300000</v>
      </c>
      <c r="BF344" s="54"/>
      <c r="BG344" s="54"/>
      <c r="BH344" s="36">
        <v>115600000</v>
      </c>
      <c r="BI344" s="37"/>
      <c r="BJ344" s="37"/>
      <c r="BK344" s="38"/>
      <c r="BL344" s="49">
        <v>569800000</v>
      </c>
      <c r="BM344" s="54"/>
      <c r="BN344" s="54"/>
      <c r="BO344" s="54"/>
      <c r="BP344" s="54"/>
      <c r="BQ344" s="54">
        <v>569800000</v>
      </c>
      <c r="BR344" s="55">
        <v>1436200000</v>
      </c>
      <c r="BS344" s="36">
        <v>3698600000</v>
      </c>
      <c r="BT344" s="37"/>
      <c r="BU344" s="38"/>
      <c r="BV344" s="36">
        <v>826600000</v>
      </c>
      <c r="BW344" s="37"/>
      <c r="BX344" s="37"/>
      <c r="BY344" s="37"/>
      <c r="BZ344" s="37"/>
      <c r="CA344" s="37"/>
      <c r="CB344" s="37"/>
      <c r="CC344" s="37">
        <v>30700000</v>
      </c>
      <c r="CD344" s="37"/>
      <c r="CE344" s="37"/>
      <c r="CF344" s="38">
        <v>795900000</v>
      </c>
      <c r="CG344" s="55">
        <v>4525200000</v>
      </c>
      <c r="CH344" s="57">
        <v>5961400000</v>
      </c>
      <c r="CI344" s="49">
        <v>0</v>
      </c>
      <c r="CJ344" s="36">
        <v>2096700000</v>
      </c>
      <c r="CK344" s="37"/>
      <c r="CL344" s="37"/>
      <c r="CM344" s="38"/>
      <c r="CN344" s="54">
        <v>-3382400000</v>
      </c>
      <c r="CO344" s="54">
        <v>1998500000</v>
      </c>
      <c r="CP344" s="54">
        <v>-909000000</v>
      </c>
      <c r="CQ344" s="58">
        <v>-196200000</v>
      </c>
      <c r="CR344" s="37"/>
      <c r="CS344" s="56">
        <v>-196200000</v>
      </c>
      <c r="CT344" s="55">
        <v>5765200000</v>
      </c>
    </row>
    <row r="345" spans="1:98" x14ac:dyDescent="0.2">
      <c r="A345" s="52" t="s">
        <v>1060</v>
      </c>
      <c r="B345" s="52" t="s">
        <v>1061</v>
      </c>
      <c r="C345" s="52" t="str">
        <f>VLOOKUP(A345,'[1]S&amp;P 500 Wikipedia'!A:D,3,FALSE)</f>
        <v>Materials</v>
      </c>
      <c r="D345" s="52">
        <v>378215</v>
      </c>
      <c r="E345" s="52" t="s">
        <v>16</v>
      </c>
      <c r="F345" s="52">
        <v>2019</v>
      </c>
      <c r="G345" s="52" t="s">
        <v>17</v>
      </c>
      <c r="H345" s="53">
        <v>43830</v>
      </c>
      <c r="I345" s="53">
        <v>43882</v>
      </c>
      <c r="J345" s="53">
        <v>43882</v>
      </c>
      <c r="K345" s="54">
        <v>91662416</v>
      </c>
      <c r="L345" s="54">
        <v>92952655</v>
      </c>
      <c r="M345" s="52" t="s">
        <v>1062</v>
      </c>
      <c r="N345" s="36">
        <v>161800000</v>
      </c>
      <c r="O345" s="37">
        <v>161800000</v>
      </c>
      <c r="P345" s="38"/>
      <c r="Q345" s="36">
        <v>2088900000</v>
      </c>
      <c r="R345" s="37">
        <v>2088900000</v>
      </c>
      <c r="S345" s="38"/>
      <c r="U345" s="36">
        <v>1889600000</v>
      </c>
      <c r="V345" s="37"/>
      <c r="W345" s="37"/>
      <c r="X345" s="37"/>
      <c r="Y345" s="38"/>
      <c r="Z345" s="36">
        <v>491400000</v>
      </c>
      <c r="AG345" s="56">
        <v>491400000</v>
      </c>
      <c r="AH345" s="55">
        <v>4631700000</v>
      </c>
      <c r="AI345" s="36">
        <v>1835200000</v>
      </c>
      <c r="AJ345" s="37">
        <v>4382400000</v>
      </c>
      <c r="AK345" s="38">
        <v>-2547200000</v>
      </c>
      <c r="AM345" s="37"/>
      <c r="AN345" s="37"/>
      <c r="AO345" s="38"/>
      <c r="AP345" s="49">
        <v>14029300000</v>
      </c>
      <c r="AQ345" s="54">
        <v>4734500000</v>
      </c>
      <c r="AR345" s="54">
        <v>7004800000</v>
      </c>
      <c r="AS345" s="54"/>
      <c r="AT345" s="54"/>
      <c r="AU345" s="54"/>
      <c r="AV345" s="54"/>
      <c r="AW345" s="54"/>
      <c r="AX345" s="54"/>
      <c r="AY345" s="54"/>
      <c r="AZ345" s="54">
        <v>2290000000</v>
      </c>
      <c r="BA345" s="55">
        <v>15864500000</v>
      </c>
      <c r="BB345" s="55">
        <v>20496200000</v>
      </c>
      <c r="BC345" s="49">
        <v>1876300000</v>
      </c>
      <c r="BD345" s="54">
        <v>1876300000</v>
      </c>
      <c r="BE345" s="54"/>
      <c r="BF345" s="54"/>
      <c r="BG345" s="54"/>
      <c r="BH345" s="36">
        <v>634500000</v>
      </c>
      <c r="BI345" s="37"/>
      <c r="BJ345" s="37"/>
      <c r="BK345" s="38"/>
      <c r="BL345" s="49">
        <v>638400000</v>
      </c>
      <c r="BM345" s="54"/>
      <c r="BN345" s="54"/>
      <c r="BO345" s="54">
        <v>85700000</v>
      </c>
      <c r="BP345" s="54"/>
      <c r="BQ345" s="54">
        <v>552700000</v>
      </c>
      <c r="BR345" s="55">
        <v>3149200000</v>
      </c>
      <c r="BS345" s="36">
        <v>8050700000</v>
      </c>
      <c r="BT345" s="37"/>
      <c r="BU345" s="38"/>
      <c r="BV345" s="36">
        <v>5173000000</v>
      </c>
      <c r="BW345" s="37"/>
      <c r="BX345" s="37">
        <v>263000000</v>
      </c>
      <c r="BY345" s="37"/>
      <c r="BZ345" s="37">
        <v>263000000</v>
      </c>
      <c r="CA345" s="37"/>
      <c r="CB345" s="37"/>
      <c r="CC345" s="37">
        <v>969900000</v>
      </c>
      <c r="CD345" s="37"/>
      <c r="CE345" s="37"/>
      <c r="CF345" s="38">
        <v>3940100000</v>
      </c>
      <c r="CG345" s="55">
        <v>13223700000</v>
      </c>
      <c r="CH345" s="57">
        <v>16372900000</v>
      </c>
      <c r="CJ345" s="36">
        <v>3272400000</v>
      </c>
      <c r="CK345" s="37"/>
      <c r="CL345" s="37"/>
      <c r="CM345" s="38"/>
      <c r="CN345" s="54">
        <v>-5836500000</v>
      </c>
      <c r="CO345" s="54">
        <v>7366900000</v>
      </c>
      <c r="CP345" s="54">
        <v>-679500000</v>
      </c>
      <c r="CQ345" s="58">
        <v>4123300000</v>
      </c>
      <c r="CR345" s="37"/>
      <c r="CS345" s="56">
        <v>4123300000</v>
      </c>
      <c r="CT345" s="55">
        <v>20496200000</v>
      </c>
    </row>
    <row r="346" spans="1:98" x14ac:dyDescent="0.2">
      <c r="A346" s="52" t="s">
        <v>694</v>
      </c>
      <c r="B346" s="52" t="s">
        <v>695</v>
      </c>
      <c r="C346" s="52" t="str">
        <f>VLOOKUP(A346,'[1]S&amp;P 500 Wikipedia'!A:D,3,FALSE)</f>
        <v>Consumer Staples</v>
      </c>
      <c r="D346" s="52">
        <v>254348</v>
      </c>
      <c r="E346" s="52" t="s">
        <v>16</v>
      </c>
      <c r="F346" s="52">
        <v>2020</v>
      </c>
      <c r="G346" s="52" t="s">
        <v>17</v>
      </c>
      <c r="H346" s="53">
        <v>43951</v>
      </c>
      <c r="I346" s="53">
        <v>44001</v>
      </c>
      <c r="J346" s="53">
        <v>44001</v>
      </c>
      <c r="K346" s="54">
        <v>113600000</v>
      </c>
      <c r="L346" s="54">
        <v>113500000</v>
      </c>
      <c r="M346" s="52" t="s">
        <v>696</v>
      </c>
      <c r="N346" s="36">
        <v>391100000</v>
      </c>
      <c r="O346" s="37">
        <v>391100000</v>
      </c>
      <c r="P346" s="38"/>
      <c r="Q346" s="36">
        <v>551400000</v>
      </c>
      <c r="R346" s="37">
        <v>551400000</v>
      </c>
      <c r="S346" s="38"/>
      <c r="U346" s="36">
        <v>895300000</v>
      </c>
      <c r="V346" s="37"/>
      <c r="W346" s="37"/>
      <c r="X346" s="37"/>
      <c r="Y346" s="38"/>
      <c r="Z346" s="36">
        <v>134900000</v>
      </c>
      <c r="AG346" s="56">
        <v>134900000</v>
      </c>
      <c r="AH346" s="55">
        <v>1972700000</v>
      </c>
      <c r="AI346" s="36">
        <v>1969400000</v>
      </c>
      <c r="AJ346" s="37">
        <v>3738300000</v>
      </c>
      <c r="AK346" s="38">
        <v>-1768900000</v>
      </c>
      <c r="AM346" s="37"/>
      <c r="AN346" s="37"/>
      <c r="AO346" s="38"/>
      <c r="AP346" s="49">
        <v>13028300000</v>
      </c>
      <c r="AQ346" s="54"/>
      <c r="AR346" s="54">
        <v>6304500000</v>
      </c>
      <c r="AS346" s="54">
        <v>6429000000</v>
      </c>
      <c r="AT346" s="54"/>
      <c r="AU346" s="54"/>
      <c r="AV346" s="54"/>
      <c r="AW346" s="54"/>
      <c r="AX346" s="54"/>
      <c r="AY346" s="54"/>
      <c r="AZ346" s="54">
        <v>294800000</v>
      </c>
      <c r="BA346" s="55">
        <v>14997700000</v>
      </c>
      <c r="BB346" s="55">
        <v>16970400000</v>
      </c>
      <c r="BC346" s="49">
        <v>1149600000</v>
      </c>
      <c r="BD346" s="54">
        <v>782000000</v>
      </c>
      <c r="BE346" s="54"/>
      <c r="BF346" s="54">
        <v>100300000</v>
      </c>
      <c r="BG346" s="54">
        <v>267300000</v>
      </c>
      <c r="BH346" s="36">
        <v>248000000</v>
      </c>
      <c r="BI346" s="37"/>
      <c r="BJ346" s="37"/>
      <c r="BK346" s="38"/>
      <c r="BL346" s="49">
        <v>189500000</v>
      </c>
      <c r="BM346" s="54"/>
      <c r="BN346" s="54"/>
      <c r="BO346" s="54"/>
      <c r="BP346" s="54"/>
      <c r="BQ346" s="54">
        <v>189500000</v>
      </c>
      <c r="BR346" s="55">
        <v>1587100000</v>
      </c>
      <c r="BS346" s="36">
        <v>5373300000</v>
      </c>
      <c r="BT346" s="37"/>
      <c r="BU346" s="38"/>
      <c r="BV346" s="36">
        <v>1819100000</v>
      </c>
      <c r="BW346" s="37"/>
      <c r="BX346" s="37">
        <v>249300000</v>
      </c>
      <c r="BY346" s="37">
        <v>179300000</v>
      </c>
      <c r="BZ346" s="37">
        <v>70000000</v>
      </c>
      <c r="CA346" s="37"/>
      <c r="CB346" s="37"/>
      <c r="CC346" s="37">
        <v>1351600000</v>
      </c>
      <c r="CD346" s="37"/>
      <c r="CE346" s="37"/>
      <c r="CF346" s="38">
        <v>218200000</v>
      </c>
      <c r="CG346" s="55">
        <v>7192400000</v>
      </c>
      <c r="CH346" s="57">
        <v>8779500000</v>
      </c>
      <c r="CI346" s="49">
        <v>0</v>
      </c>
      <c r="CJ346" s="36">
        <v>5823100000</v>
      </c>
      <c r="CK346" s="37"/>
      <c r="CL346" s="37"/>
      <c r="CM346" s="38"/>
      <c r="CN346" s="54"/>
      <c r="CO346" s="54">
        <v>2746800000</v>
      </c>
      <c r="CP346" s="54">
        <v>-379000000</v>
      </c>
      <c r="CQ346" s="58">
        <v>8190900000</v>
      </c>
      <c r="CR346" s="37"/>
      <c r="CS346" s="56">
        <v>8190900000</v>
      </c>
      <c r="CT346" s="55">
        <v>16970400000</v>
      </c>
    </row>
    <row r="347" spans="1:98" x14ac:dyDescent="0.2">
      <c r="A347" s="52" t="s">
        <v>1045</v>
      </c>
      <c r="B347" s="52" t="s">
        <v>1046</v>
      </c>
      <c r="C347" s="52" t="str">
        <f>VLOOKUP(A347,'[1]S&amp;P 500 Wikipedia'!A:D,3,FALSE)</f>
        <v>Energy</v>
      </c>
      <c r="D347" s="52">
        <v>353500</v>
      </c>
      <c r="E347" s="52" t="s">
        <v>16</v>
      </c>
      <c r="F347" s="52">
        <v>2019</v>
      </c>
      <c r="G347" s="52" t="s">
        <v>17</v>
      </c>
      <c r="H347" s="53">
        <v>43830</v>
      </c>
      <c r="I347" s="53">
        <v>43852</v>
      </c>
      <c r="J347" s="53">
        <v>43852</v>
      </c>
      <c r="K347" s="54">
        <v>1386000000</v>
      </c>
      <c r="L347" s="54">
        <v>1363000000</v>
      </c>
      <c r="M347" s="52" t="s">
        <v>1047</v>
      </c>
      <c r="N347" s="36">
        <v>2167000000</v>
      </c>
      <c r="O347" s="37">
        <v>1137000000</v>
      </c>
      <c r="P347" s="38">
        <v>1030000000</v>
      </c>
      <c r="Q347" s="36">
        <v>7747000000</v>
      </c>
      <c r="R347" s="37">
        <v>7747000000</v>
      </c>
      <c r="S347" s="38"/>
      <c r="U347" s="36">
        <v>4130000000</v>
      </c>
      <c r="V347" s="37"/>
      <c r="W347" s="37"/>
      <c r="X347" s="37"/>
      <c r="Y347" s="38"/>
      <c r="Z347" s="36">
        <v>1486000000</v>
      </c>
      <c r="AG347" s="56">
        <v>1486000000</v>
      </c>
      <c r="AH347" s="55">
        <v>15530000000</v>
      </c>
      <c r="AJ347" s="37"/>
      <c r="AK347" s="38"/>
      <c r="AM347" s="37"/>
      <c r="AN347" s="37"/>
      <c r="AO347" s="38"/>
      <c r="AP347" s="49">
        <v>40782000000</v>
      </c>
      <c r="AQ347" s="54">
        <v>7089000000</v>
      </c>
      <c r="AR347" s="54">
        <v>16042000000</v>
      </c>
      <c r="AS347" s="54"/>
      <c r="AT347" s="54"/>
      <c r="AU347" s="54"/>
      <c r="AV347" s="54"/>
      <c r="AW347" s="54"/>
      <c r="AX347" s="54"/>
      <c r="AY347" s="54">
        <v>1565000000</v>
      </c>
      <c r="AZ347" s="54">
        <v>16086000000</v>
      </c>
      <c r="BA347" s="55">
        <v>40782000000</v>
      </c>
      <c r="BB347" s="55">
        <v>56312000000</v>
      </c>
      <c r="BC347" s="49">
        <v>12574000000</v>
      </c>
      <c r="BD347" s="54"/>
      <c r="BE347" s="54"/>
      <c r="BF347" s="54">
        <v>702000000</v>
      </c>
      <c r="BG347" s="54">
        <v>11872000000</v>
      </c>
      <c r="BH347" s="36">
        <v>524000000</v>
      </c>
      <c r="BI347" s="37"/>
      <c r="BJ347" s="37"/>
      <c r="BK347" s="38"/>
      <c r="BM347" s="54"/>
      <c r="BN347" s="54"/>
      <c r="BO347" s="54"/>
      <c r="BP347" s="54"/>
      <c r="BQ347" s="54"/>
      <c r="BR347" s="55">
        <v>13098000000</v>
      </c>
      <c r="BS347" s="36">
        <v>14770000000</v>
      </c>
      <c r="BT347" s="37"/>
      <c r="BU347" s="38"/>
      <c r="BV347" s="36">
        <v>4268000000</v>
      </c>
      <c r="BW347" s="37"/>
      <c r="BX347" s="37">
        <v>967000000</v>
      </c>
      <c r="BY347" s="37"/>
      <c r="BZ347" s="37"/>
      <c r="CA347" s="37"/>
      <c r="CB347" s="37"/>
      <c r="CC347" s="37">
        <v>491000000</v>
      </c>
      <c r="CD347" s="37"/>
      <c r="CE347" s="37"/>
      <c r="CF347" s="38">
        <v>2810000000</v>
      </c>
      <c r="CG347" s="55">
        <v>19038000000</v>
      </c>
      <c r="CH347" s="57">
        <v>32136000000</v>
      </c>
      <c r="CJ347" s="36">
        <v>13078000000</v>
      </c>
      <c r="CK347" s="37"/>
      <c r="CL347" s="37"/>
      <c r="CM347" s="38"/>
      <c r="CN347" s="54">
        <v>-3631000000</v>
      </c>
      <c r="CO347" s="54">
        <v>18751000000</v>
      </c>
      <c r="CP347" s="54">
        <v>-4438000000</v>
      </c>
      <c r="CQ347" s="58">
        <v>23760000000</v>
      </c>
      <c r="CR347" s="37">
        <v>416000000</v>
      </c>
      <c r="CS347" s="56">
        <v>24176000000</v>
      </c>
      <c r="CT347" s="55">
        <v>56312000000</v>
      </c>
    </row>
    <row r="348" spans="1:98" x14ac:dyDescent="0.2">
      <c r="A348" s="52" t="s">
        <v>1069</v>
      </c>
      <c r="B348" s="52" t="s">
        <v>1070</v>
      </c>
      <c r="C348" s="52" t="str">
        <f>VLOOKUP(A348,'[1]S&amp;P 500 Wikipedia'!A:D,3,FALSE)</f>
        <v>Real Estate</v>
      </c>
      <c r="D348" s="52">
        <v>127650</v>
      </c>
      <c r="E348" s="52" t="s">
        <v>16</v>
      </c>
      <c r="F348" s="52">
        <v>2019</v>
      </c>
      <c r="G348" s="52" t="s">
        <v>17</v>
      </c>
      <c r="H348" s="53">
        <v>43830</v>
      </c>
      <c r="I348" s="53">
        <v>43889</v>
      </c>
      <c r="J348" s="53">
        <v>43889</v>
      </c>
      <c r="K348" s="54">
        <v>78356000</v>
      </c>
      <c r="L348" s="54">
        <v>84326000</v>
      </c>
      <c r="M348" s="52" t="s">
        <v>1071</v>
      </c>
      <c r="N348" s="36">
        <v>166070000</v>
      </c>
      <c r="O348" s="37">
        <v>166070000</v>
      </c>
      <c r="P348" s="38"/>
      <c r="Q348" s="36">
        <v>43968000</v>
      </c>
      <c r="R348" s="37">
        <v>43968000</v>
      </c>
      <c r="S348" s="38"/>
      <c r="V348" s="37"/>
      <c r="W348" s="37"/>
      <c r="X348" s="37"/>
      <c r="Y348" s="38"/>
      <c r="Z348" s="36">
        <v>932385000</v>
      </c>
      <c r="AC348" s="55">
        <v>391664000</v>
      </c>
      <c r="AG348" s="56">
        <v>540721000</v>
      </c>
      <c r="AH348" s="55">
        <v>1142423000</v>
      </c>
      <c r="AI348" s="36">
        <v>6279767000</v>
      </c>
      <c r="AJ348" s="37">
        <v>8340327000</v>
      </c>
      <c r="AK348" s="38">
        <v>-2060560000</v>
      </c>
      <c r="AL348" s="36">
        <v>2942729000</v>
      </c>
      <c r="AM348" s="37">
        <v>2912842000</v>
      </c>
      <c r="AN348" s="37">
        <v>29887000</v>
      </c>
      <c r="AO348" s="38"/>
      <c r="AP348" s="49">
        <v>2401401000</v>
      </c>
      <c r="AQ348" s="54"/>
      <c r="AR348" s="54"/>
      <c r="AS348" s="54"/>
      <c r="AT348" s="54">
        <v>205283000</v>
      </c>
      <c r="AU348" s="54"/>
      <c r="AV348" s="54"/>
      <c r="AW348" s="54"/>
      <c r="AX348" s="54"/>
      <c r="AY348" s="54"/>
      <c r="AZ348" s="54">
        <v>2196118000</v>
      </c>
      <c r="BA348" s="55">
        <v>11623897000</v>
      </c>
      <c r="BB348" s="55">
        <v>12766320000</v>
      </c>
      <c r="BC348" s="49">
        <v>246187000</v>
      </c>
      <c r="BD348" s="54">
        <v>166905000</v>
      </c>
      <c r="BE348" s="54"/>
      <c r="BF348" s="54">
        <v>79282000</v>
      </c>
      <c r="BG348" s="54"/>
      <c r="BI348" s="37"/>
      <c r="BJ348" s="37"/>
      <c r="BK348" s="38"/>
      <c r="BL348" s="49">
        <v>672803000</v>
      </c>
      <c r="BM348" s="54">
        <v>114052000</v>
      </c>
      <c r="BN348" s="54"/>
      <c r="BO348" s="54"/>
      <c r="BP348" s="54"/>
      <c r="BQ348" s="54">
        <v>558751000</v>
      </c>
      <c r="BR348" s="55">
        <v>918990000</v>
      </c>
      <c r="BS348" s="36">
        <v>5508137000</v>
      </c>
      <c r="BT348" s="37">
        <v>5508137000</v>
      </c>
      <c r="BU348" s="38"/>
      <c r="BV348" s="36">
        <v>128848000</v>
      </c>
      <c r="BW348" s="37"/>
      <c r="BX348" s="37"/>
      <c r="BY348" s="37"/>
      <c r="BZ348" s="37"/>
      <c r="CA348" s="37"/>
      <c r="CB348" s="37"/>
      <c r="CC348" s="37"/>
      <c r="CD348" s="37"/>
      <c r="CE348" s="37"/>
      <c r="CF348" s="38">
        <v>128848000</v>
      </c>
      <c r="CG348" s="55">
        <v>5636985000</v>
      </c>
      <c r="CH348" s="57">
        <v>6555975000</v>
      </c>
      <c r="CI348" s="49">
        <v>505217000</v>
      </c>
      <c r="CJ348" s="36">
        <v>4287198000</v>
      </c>
      <c r="CK348" s="37">
        <v>803000</v>
      </c>
      <c r="CL348" s="37">
        <v>4286395000</v>
      </c>
      <c r="CM348" s="38"/>
      <c r="CN348" s="54">
        <v>-124049000</v>
      </c>
      <c r="CO348" s="54">
        <v>1084719000</v>
      </c>
      <c r="CP348" s="54">
        <v>-28485000</v>
      </c>
      <c r="CQ348" s="58">
        <v>5724600000</v>
      </c>
      <c r="CR348" s="37">
        <v>485745000</v>
      </c>
      <c r="CS348" s="56">
        <v>6210345000</v>
      </c>
      <c r="CT348" s="55">
        <v>12766320000</v>
      </c>
    </row>
    <row r="349" spans="1:98" x14ac:dyDescent="0.2">
      <c r="A349" s="52" t="s">
        <v>1072</v>
      </c>
      <c r="B349" s="52" t="s">
        <v>1073</v>
      </c>
      <c r="C349" s="52" t="str">
        <f>VLOOKUP(A349,'[1]S&amp;P 500 Wikipedia'!A:D,3,FALSE)</f>
        <v>Industrials</v>
      </c>
      <c r="D349" s="52">
        <v>288357</v>
      </c>
      <c r="E349" s="52" t="s">
        <v>16</v>
      </c>
      <c r="F349" s="52">
        <v>2019</v>
      </c>
      <c r="G349" s="52" t="s">
        <v>17</v>
      </c>
      <c r="H349" s="53">
        <v>43830</v>
      </c>
      <c r="I349" s="53">
        <v>43874</v>
      </c>
      <c r="J349" s="53">
        <v>43874</v>
      </c>
      <c r="K349" s="54">
        <v>54700000</v>
      </c>
      <c r="L349" s="54">
        <v>55600000</v>
      </c>
      <c r="M349" s="52" t="s">
        <v>1074</v>
      </c>
      <c r="N349" s="36">
        <v>184500000</v>
      </c>
      <c r="O349" s="37">
        <v>184500000</v>
      </c>
      <c r="P349" s="38"/>
      <c r="Q349" s="36">
        <v>694600000</v>
      </c>
      <c r="R349" s="37">
        <v>694600000</v>
      </c>
      <c r="S349" s="38"/>
      <c r="U349" s="36">
        <v>760400000</v>
      </c>
      <c r="V349" s="37"/>
      <c r="W349" s="37"/>
      <c r="X349" s="37"/>
      <c r="Y349" s="38"/>
      <c r="Z349" s="36">
        <v>741000000</v>
      </c>
      <c r="AA349" s="55">
        <v>110200000</v>
      </c>
      <c r="AG349" s="56">
        <v>630800000</v>
      </c>
      <c r="AH349" s="55">
        <v>2380500000</v>
      </c>
      <c r="AI349" s="36">
        <v>521500000</v>
      </c>
      <c r="AJ349" s="37"/>
      <c r="AK349" s="38"/>
      <c r="AM349" s="37"/>
      <c r="AN349" s="37"/>
      <c r="AO349" s="38"/>
      <c r="AP349" s="49">
        <v>2791500000</v>
      </c>
      <c r="AQ349" s="54"/>
      <c r="AR349" s="54">
        <v>913800000</v>
      </c>
      <c r="AS349" s="54">
        <v>243900000</v>
      </c>
      <c r="AT349" s="54"/>
      <c r="AU349" s="54">
        <v>52300000</v>
      </c>
      <c r="AV349" s="54"/>
      <c r="AW349" s="54"/>
      <c r="AX349" s="54"/>
      <c r="AY349" s="54"/>
      <c r="AZ349" s="54">
        <v>1581500000</v>
      </c>
      <c r="BA349" s="55">
        <v>3313000000</v>
      </c>
      <c r="BB349" s="55">
        <v>5693500000</v>
      </c>
      <c r="BC349" s="49">
        <v>305700000</v>
      </c>
      <c r="BD349" s="54">
        <v>198500000</v>
      </c>
      <c r="BE349" s="54"/>
      <c r="BF349" s="54"/>
      <c r="BG349" s="54">
        <v>107200000</v>
      </c>
      <c r="BH349" s="36">
        <v>202900000</v>
      </c>
      <c r="BI349" s="37"/>
      <c r="BJ349" s="37"/>
      <c r="BK349" s="38"/>
      <c r="BL349" s="49">
        <v>439000000</v>
      </c>
      <c r="BM349" s="54"/>
      <c r="BN349" s="54"/>
      <c r="BO349" s="54"/>
      <c r="BP349" s="54"/>
      <c r="BQ349" s="54">
        <v>439000000</v>
      </c>
      <c r="BR349" s="55">
        <v>947600000</v>
      </c>
      <c r="BS349" s="36">
        <v>946900000</v>
      </c>
      <c r="BT349" s="37"/>
      <c r="BU349" s="38"/>
      <c r="BV349" s="36">
        <v>368200000</v>
      </c>
      <c r="BW349" s="37"/>
      <c r="BX349" s="37">
        <v>122100000</v>
      </c>
      <c r="BY349" s="37"/>
      <c r="BZ349" s="37"/>
      <c r="CA349" s="37"/>
      <c r="CB349" s="37"/>
      <c r="CC349" s="37">
        <v>69300000</v>
      </c>
      <c r="CD349" s="37"/>
      <c r="CE349" s="37"/>
      <c r="CF349" s="38">
        <v>176800000</v>
      </c>
      <c r="CG349" s="55">
        <v>1315100000</v>
      </c>
      <c r="CH349" s="57">
        <v>2262700000</v>
      </c>
      <c r="CI349" s="49">
        <v>0</v>
      </c>
      <c r="CJ349" s="36">
        <v>446500000</v>
      </c>
      <c r="CK349" s="37"/>
      <c r="CL349" s="37"/>
      <c r="CM349" s="38"/>
      <c r="CN349" s="54">
        <v>-1309200000</v>
      </c>
      <c r="CO349" s="54">
        <v>4779700000</v>
      </c>
      <c r="CP349" s="54">
        <v>-507900000</v>
      </c>
      <c r="CQ349" s="58">
        <v>3409100000</v>
      </c>
      <c r="CR349" s="37">
        <v>21700000</v>
      </c>
      <c r="CS349" s="56">
        <v>3430800000</v>
      </c>
      <c r="CT349" s="55">
        <v>5693500000</v>
      </c>
    </row>
    <row r="350" spans="1:98" x14ac:dyDescent="0.2">
      <c r="A350" s="52" t="s">
        <v>1093</v>
      </c>
      <c r="B350" s="52" t="s">
        <v>1094</v>
      </c>
      <c r="C350" s="52" t="str">
        <f>VLOOKUP(A350,'[1]S&amp;P 500 Wikipedia'!A:D,3,FALSE)</f>
        <v>Information Technology</v>
      </c>
      <c r="D350" s="52">
        <v>744723</v>
      </c>
      <c r="E350" s="52" t="s">
        <v>16</v>
      </c>
      <c r="F350" s="52">
        <v>2019</v>
      </c>
      <c r="G350" s="52" t="s">
        <v>17</v>
      </c>
      <c r="H350" s="53">
        <v>43769</v>
      </c>
      <c r="I350" s="53">
        <v>43819</v>
      </c>
      <c r="J350" s="53">
        <v>43819</v>
      </c>
      <c r="K350" s="54">
        <v>150365000</v>
      </c>
      <c r="L350" s="54">
        <v>155595000</v>
      </c>
      <c r="M350" s="52" t="s">
        <v>1095</v>
      </c>
      <c r="N350" s="36">
        <v>728597000</v>
      </c>
      <c r="O350" s="37">
        <v>728597000</v>
      </c>
      <c r="P350" s="38"/>
      <c r="Q350" s="36">
        <v>553895000</v>
      </c>
      <c r="R350" s="37">
        <v>553895000</v>
      </c>
      <c r="S350" s="38"/>
      <c r="U350" s="36">
        <v>141518000</v>
      </c>
      <c r="V350" s="37"/>
      <c r="W350" s="37"/>
      <c r="X350" s="37"/>
      <c r="Y350" s="38"/>
      <c r="Z350" s="36">
        <v>314907000</v>
      </c>
      <c r="AA350" s="55">
        <v>290052000</v>
      </c>
      <c r="AE350" s="55">
        <v>24855000</v>
      </c>
      <c r="AH350" s="55">
        <v>1738917000</v>
      </c>
      <c r="AI350" s="36">
        <v>429532000</v>
      </c>
      <c r="AJ350" s="37"/>
      <c r="AK350" s="38"/>
      <c r="AM350" s="37"/>
      <c r="AN350" s="37"/>
      <c r="AO350" s="38"/>
      <c r="AP350" s="49">
        <v>4236711000</v>
      </c>
      <c r="AQ350" s="54">
        <v>279374000</v>
      </c>
      <c r="AR350" s="54">
        <v>3171179000</v>
      </c>
      <c r="AS350" s="54"/>
      <c r="AT350" s="54"/>
      <c r="AU350" s="54">
        <v>390129000</v>
      </c>
      <c r="AV350" s="54"/>
      <c r="AW350" s="54"/>
      <c r="AX350" s="54"/>
      <c r="AY350" s="54"/>
      <c r="AZ350" s="54">
        <v>396029000</v>
      </c>
      <c r="BA350" s="55">
        <v>4666243000</v>
      </c>
      <c r="BB350" s="55">
        <v>6405160000</v>
      </c>
      <c r="BC350" s="49">
        <v>522363000</v>
      </c>
      <c r="BD350" s="54"/>
      <c r="BE350" s="54">
        <v>15904000</v>
      </c>
      <c r="BF350" s="54"/>
      <c r="BG350" s="54">
        <v>506459000</v>
      </c>
      <c r="BH350" s="36">
        <v>17614000</v>
      </c>
      <c r="BI350" s="37"/>
      <c r="BJ350" s="37"/>
      <c r="BK350" s="38"/>
      <c r="BL350" s="49">
        <v>1212476000</v>
      </c>
      <c r="BM350" s="54">
        <v>1212476000</v>
      </c>
      <c r="BN350" s="54"/>
      <c r="BO350" s="54"/>
      <c r="BP350" s="54"/>
      <c r="BQ350" s="54"/>
      <c r="BR350" s="55">
        <v>1752453000</v>
      </c>
      <c r="BS350" s="36">
        <v>120093000</v>
      </c>
      <c r="BT350" s="37"/>
      <c r="BU350" s="38"/>
      <c r="BV350" s="36">
        <v>443738000</v>
      </c>
      <c r="BW350" s="37"/>
      <c r="BX350" s="37"/>
      <c r="BY350" s="37"/>
      <c r="BZ350" s="37"/>
      <c r="CA350" s="37"/>
      <c r="CB350" s="37">
        <v>90102000</v>
      </c>
      <c r="CC350" s="37"/>
      <c r="CD350" s="37"/>
      <c r="CE350" s="37"/>
      <c r="CF350" s="38">
        <v>353636000</v>
      </c>
      <c r="CG350" s="55">
        <v>563831000</v>
      </c>
      <c r="CH350" s="57">
        <v>2316284000</v>
      </c>
      <c r="CI350" s="49">
        <v>0</v>
      </c>
      <c r="CJ350" s="36">
        <v>1636958000</v>
      </c>
      <c r="CK350" s="37"/>
      <c r="CL350" s="37"/>
      <c r="CM350" s="38"/>
      <c r="CN350" s="54">
        <v>-625642000</v>
      </c>
      <c r="CO350" s="54">
        <v>3164144000</v>
      </c>
      <c r="CP350" s="54">
        <v>-92447000</v>
      </c>
      <c r="CQ350" s="58">
        <v>4083013000</v>
      </c>
      <c r="CR350" s="37">
        <v>5863000</v>
      </c>
      <c r="CS350" s="56">
        <v>4088876000</v>
      </c>
      <c r="CT350" s="55">
        <v>6405160000</v>
      </c>
    </row>
    <row r="351" spans="1:98" x14ac:dyDescent="0.2">
      <c r="A351" s="52" t="s">
        <v>1075</v>
      </c>
      <c r="B351" s="52" t="s">
        <v>1076</v>
      </c>
      <c r="C351" s="52" t="str">
        <f>VLOOKUP(A351,'[1]S&amp;P 500 Wikipedia'!A:D,3,FALSE)</f>
        <v>Utilities</v>
      </c>
      <c r="D351" s="52">
        <v>189248</v>
      </c>
      <c r="E351" s="52" t="s">
        <v>16</v>
      </c>
      <c r="F351" s="52">
        <v>2019</v>
      </c>
      <c r="G351" s="52" t="s">
        <v>17</v>
      </c>
      <c r="H351" s="53">
        <v>43830</v>
      </c>
      <c r="I351" s="53">
        <v>43881</v>
      </c>
      <c r="J351" s="53">
        <v>43881</v>
      </c>
      <c r="K351" s="54">
        <v>1054000000</v>
      </c>
      <c r="L351" s="54">
        <v>1062000000</v>
      </c>
      <c r="M351" s="59" t="s">
        <v>1077</v>
      </c>
      <c r="N351" s="36">
        <v>1975000000</v>
      </c>
      <c r="O351" s="37">
        <v>1975000000</v>
      </c>
      <c r="P351" s="38"/>
      <c r="Q351" s="60">
        <v>2810000000</v>
      </c>
      <c r="R351" s="61">
        <v>2810000000</v>
      </c>
      <c r="S351" s="38"/>
      <c r="T351" s="68">
        <v>599000000</v>
      </c>
      <c r="U351" s="36">
        <v>1388000000</v>
      </c>
      <c r="V351" s="37"/>
      <c r="W351" s="37"/>
      <c r="X351" s="37"/>
      <c r="Y351" s="38"/>
      <c r="Z351" s="60">
        <v>3045000000</v>
      </c>
      <c r="AA351" s="55">
        <v>314000000</v>
      </c>
      <c r="AB351" s="55">
        <v>183000000</v>
      </c>
      <c r="AC351" s="55">
        <v>188000000</v>
      </c>
      <c r="AG351" s="62">
        <v>2360000000</v>
      </c>
      <c r="AH351" s="55">
        <v>9817000000</v>
      </c>
      <c r="AI351" s="36">
        <v>83080000000</v>
      </c>
      <c r="AJ351" s="37">
        <v>113845000000</v>
      </c>
      <c r="AK351" s="38">
        <v>-30765000000</v>
      </c>
      <c r="AM351" s="37"/>
      <c r="AN351" s="37"/>
      <c r="AO351" s="38"/>
      <c r="AP351" s="49">
        <v>25803000000</v>
      </c>
      <c r="AQ351" s="54"/>
      <c r="AR351" s="54">
        <v>5280000000</v>
      </c>
      <c r="AS351" s="54">
        <v>536000000</v>
      </c>
      <c r="AT351" s="54"/>
      <c r="AU351" s="54">
        <v>798000000</v>
      </c>
      <c r="AV351" s="54"/>
      <c r="AW351" s="54"/>
      <c r="AX351" s="54"/>
      <c r="AY351" s="54">
        <v>1303000000</v>
      </c>
      <c r="AZ351" s="54">
        <v>17886000000</v>
      </c>
      <c r="BA351" s="55">
        <v>108883000000</v>
      </c>
      <c r="BB351" s="55">
        <v>118700000000</v>
      </c>
      <c r="BC351" s="49">
        <v>4240000000</v>
      </c>
      <c r="BD351" s="54">
        <v>2115000000</v>
      </c>
      <c r="BE351" s="54">
        <v>659000000</v>
      </c>
      <c r="BF351" s="54"/>
      <c r="BG351" s="54">
        <v>1466000000</v>
      </c>
      <c r="BH351" s="36">
        <v>5044000000</v>
      </c>
      <c r="BI351" s="37">
        <v>2055000000</v>
      </c>
      <c r="BJ351" s="37"/>
      <c r="BK351" s="38">
        <v>2989000000</v>
      </c>
      <c r="BL351" s="49">
        <v>1773000000</v>
      </c>
      <c r="BM351" s="54"/>
      <c r="BN351" s="54"/>
      <c r="BO351" s="54"/>
      <c r="BP351" s="54"/>
      <c r="BQ351" s="54">
        <v>1773000000</v>
      </c>
      <c r="BR351" s="55">
        <v>11057000000</v>
      </c>
      <c r="BS351" s="36">
        <v>41798000000</v>
      </c>
      <c r="BT351" s="37"/>
      <c r="BU351" s="38"/>
      <c r="BV351" s="36">
        <v>33795000000</v>
      </c>
      <c r="BW351" s="37"/>
      <c r="BX351" s="37">
        <v>1814000000</v>
      </c>
      <c r="BY351" s="37"/>
      <c r="BZ351" s="37"/>
      <c r="CA351" s="37"/>
      <c r="CB351" s="37"/>
      <c r="CC351" s="37">
        <v>13966000000</v>
      </c>
      <c r="CD351" s="37"/>
      <c r="CE351" s="37"/>
      <c r="CF351" s="38">
        <v>18015000000</v>
      </c>
      <c r="CG351" s="55">
        <v>75593000000</v>
      </c>
      <c r="CH351" s="57">
        <v>86650000000</v>
      </c>
      <c r="CI351" s="49">
        <v>291000000</v>
      </c>
      <c r="CJ351" s="36">
        <v>31759000000</v>
      </c>
      <c r="CK351" s="37">
        <v>31759000000</v>
      </c>
      <c r="CL351" s="37"/>
      <c r="CM351" s="38"/>
      <c r="CN351" s="54"/>
      <c r="CO351" s="54"/>
      <c r="CP351" s="54"/>
      <c r="CQ351" s="58">
        <v>32050000000</v>
      </c>
      <c r="CR351" s="37"/>
      <c r="CS351" s="56">
        <v>32050000000</v>
      </c>
      <c r="CT351" s="55">
        <v>118700000000</v>
      </c>
    </row>
    <row r="352" spans="1:98" x14ac:dyDescent="0.2">
      <c r="A352" s="52" t="s">
        <v>1063</v>
      </c>
      <c r="B352" s="52" t="s">
        <v>1064</v>
      </c>
      <c r="C352" s="52" t="str">
        <f>VLOOKUP(A352,'[1]S&amp;P 500 Wikipedia'!A:D,3,FALSE)</f>
        <v>Real Estate</v>
      </c>
      <c r="D352" s="52">
        <v>111127</v>
      </c>
      <c r="E352" s="52" t="s">
        <v>16</v>
      </c>
      <c r="F352" s="52">
        <v>2019</v>
      </c>
      <c r="G352" s="52" t="s">
        <v>17</v>
      </c>
      <c r="H352" s="53">
        <v>43830</v>
      </c>
      <c r="I352" s="53">
        <v>43882</v>
      </c>
      <c r="J352" s="53">
        <v>43882</v>
      </c>
      <c r="K352" s="54">
        <v>306838367</v>
      </c>
      <c r="L352" s="54">
        <v>306838367</v>
      </c>
      <c r="M352" s="52" t="s">
        <v>1065</v>
      </c>
      <c r="N352" s="36">
        <v>669373000</v>
      </c>
      <c r="O352" s="37">
        <v>669373000</v>
      </c>
      <c r="P352" s="38"/>
      <c r="Q352" s="36">
        <v>832151000</v>
      </c>
      <c r="R352" s="37">
        <v>832151000</v>
      </c>
      <c r="S352" s="38"/>
      <c r="V352" s="37"/>
      <c r="W352" s="37"/>
      <c r="X352" s="37"/>
      <c r="Y352" s="38"/>
      <c r="AH352" s="55">
        <v>1501524000</v>
      </c>
      <c r="AI352" s="36">
        <v>23898719000</v>
      </c>
      <c r="AJ352" s="37">
        <v>37804495000</v>
      </c>
      <c r="AK352" s="38">
        <v>-13905776000</v>
      </c>
      <c r="AM352" s="37"/>
      <c r="AN352" s="37"/>
      <c r="AO352" s="38"/>
      <c r="AP352" s="49">
        <v>5831387000</v>
      </c>
      <c r="AQ352" s="54"/>
      <c r="AR352" s="54"/>
      <c r="AS352" s="54"/>
      <c r="AT352" s="54"/>
      <c r="AU352" s="54"/>
      <c r="AV352" s="54"/>
      <c r="AW352" s="54"/>
      <c r="AX352" s="54"/>
      <c r="AY352" s="54">
        <v>4102702000</v>
      </c>
      <c r="AZ352" s="54">
        <v>1728685000</v>
      </c>
      <c r="BA352" s="55">
        <v>29730106000</v>
      </c>
      <c r="BB352" s="55">
        <v>31231630000</v>
      </c>
      <c r="BC352" s="49">
        <v>2956976000</v>
      </c>
      <c r="BD352" s="54">
        <v>1390682000</v>
      </c>
      <c r="BE352" s="54"/>
      <c r="BF352" s="54"/>
      <c r="BG352" s="54">
        <v>1566294000</v>
      </c>
      <c r="BI352" s="37"/>
      <c r="BJ352" s="37"/>
      <c r="BK352" s="38"/>
      <c r="BL352" s="49">
        <v>981113000</v>
      </c>
      <c r="BM352" s="54"/>
      <c r="BN352" s="54"/>
      <c r="BO352" s="54"/>
      <c r="BP352" s="54"/>
      <c r="BQ352" s="54">
        <v>981113000</v>
      </c>
      <c r="BR352" s="55">
        <v>3938089000</v>
      </c>
      <c r="BS352" s="36">
        <v>24163230000</v>
      </c>
      <c r="BT352" s="37">
        <v>24163230000</v>
      </c>
      <c r="BU352" s="38"/>
      <c r="BV352" s="36">
        <v>0</v>
      </c>
      <c r="BW352" s="37"/>
      <c r="BX352" s="37"/>
      <c r="BY352" s="37"/>
      <c r="BZ352" s="37"/>
      <c r="CA352" s="37"/>
      <c r="CB352" s="37"/>
      <c r="CC352" s="37"/>
      <c r="CD352" s="37"/>
      <c r="CE352" s="37"/>
      <c r="CF352" s="38">
        <v>0</v>
      </c>
      <c r="CG352" s="55">
        <v>24163230000</v>
      </c>
      <c r="CH352" s="57">
        <v>28101319000</v>
      </c>
      <c r="CI352" s="49">
        <v>42420000</v>
      </c>
      <c r="CJ352" s="36">
        <v>9756105000</v>
      </c>
      <c r="CK352" s="37">
        <v>32000</v>
      </c>
      <c r="CL352" s="37">
        <v>9756073000</v>
      </c>
      <c r="CM352" s="38"/>
      <c r="CN352" s="54">
        <v>-1773571000</v>
      </c>
      <c r="CO352" s="54">
        <v>-5379952000</v>
      </c>
      <c r="CP352" s="54">
        <v>-118604000</v>
      </c>
      <c r="CQ352" s="58">
        <v>2526398000</v>
      </c>
      <c r="CR352" s="37">
        <v>603913000</v>
      </c>
      <c r="CS352" s="56">
        <v>3130311000</v>
      </c>
      <c r="CT352" s="55">
        <v>31231630000</v>
      </c>
    </row>
    <row r="353" spans="1:98" x14ac:dyDescent="0.2">
      <c r="A353" s="52" t="s">
        <v>1036</v>
      </c>
      <c r="B353" s="52" t="s">
        <v>1037</v>
      </c>
      <c r="C353" s="52" t="str">
        <f>VLOOKUP(A353,'[1]S&amp;P 500 Wikipedia'!A:D,3,FALSE)</f>
        <v>Financials</v>
      </c>
      <c r="D353" s="52">
        <v>378217</v>
      </c>
      <c r="E353" s="52" t="s">
        <v>16</v>
      </c>
      <c r="F353" s="52">
        <v>2019</v>
      </c>
      <c r="G353" s="52" t="s">
        <v>17</v>
      </c>
      <c r="H353" s="53">
        <v>43830</v>
      </c>
      <c r="I353" s="53">
        <v>43871</v>
      </c>
      <c r="J353" s="53">
        <v>43871</v>
      </c>
      <c r="K353" s="54">
        <v>243800000</v>
      </c>
      <c r="L353" s="54">
        <v>245400000</v>
      </c>
      <c r="M353" s="52" t="s">
        <v>1038</v>
      </c>
      <c r="N353" s="36">
        <v>2894000000</v>
      </c>
      <c r="O353" s="37">
        <v>2866000000</v>
      </c>
      <c r="P353" s="38">
        <v>28000000</v>
      </c>
      <c r="Q353" s="36">
        <v>1577000000</v>
      </c>
      <c r="R353" s="37">
        <v>1577000000</v>
      </c>
      <c r="S353" s="38"/>
      <c r="V353" s="37"/>
      <c r="W353" s="37"/>
      <c r="X353" s="37"/>
      <c r="Y353" s="38"/>
      <c r="Z353" s="36">
        <v>241000000</v>
      </c>
      <c r="AA353" s="55">
        <v>221000000</v>
      </c>
      <c r="AG353" s="56">
        <v>20000000</v>
      </c>
      <c r="AH353" s="55">
        <v>4712000000</v>
      </c>
      <c r="AI353" s="36">
        <v>320000000</v>
      </c>
      <c r="AJ353" s="37">
        <v>942000000</v>
      </c>
      <c r="AK353" s="38">
        <v>-622000000</v>
      </c>
      <c r="AM353" s="37"/>
      <c r="AN353" s="37"/>
      <c r="AO353" s="38"/>
      <c r="AP353" s="49">
        <v>6316000000</v>
      </c>
      <c r="AQ353" s="54"/>
      <c r="AR353" s="54">
        <v>3575000000</v>
      </c>
      <c r="AS353" s="54">
        <v>1424000000</v>
      </c>
      <c r="AT353" s="54"/>
      <c r="AU353" s="54"/>
      <c r="AV353" s="54"/>
      <c r="AW353" s="54"/>
      <c r="AX353" s="54"/>
      <c r="AY353" s="54"/>
      <c r="AZ353" s="54">
        <v>1317000000</v>
      </c>
      <c r="BA353" s="55">
        <v>6636000000</v>
      </c>
      <c r="BB353" s="55">
        <v>11348000000</v>
      </c>
      <c r="BC353" s="49">
        <v>704000000</v>
      </c>
      <c r="BD353" s="54">
        <v>190000000</v>
      </c>
      <c r="BE353" s="54"/>
      <c r="BF353" s="54"/>
      <c r="BG353" s="54">
        <v>514000000</v>
      </c>
      <c r="BI353" s="37"/>
      <c r="BJ353" s="37"/>
      <c r="BK353" s="38"/>
      <c r="BL353" s="49">
        <v>2389000000</v>
      </c>
      <c r="BM353" s="54">
        <v>1928000000</v>
      </c>
      <c r="BN353" s="54"/>
      <c r="BO353" s="54"/>
      <c r="BP353" s="54"/>
      <c r="BQ353" s="54">
        <v>461000000</v>
      </c>
      <c r="BR353" s="55">
        <v>3093000000</v>
      </c>
      <c r="BS353" s="36">
        <v>3948000000</v>
      </c>
      <c r="BT353" s="37"/>
      <c r="BU353" s="38"/>
      <c r="BV353" s="36">
        <v>1503000000</v>
      </c>
      <c r="BW353" s="37"/>
      <c r="BX353" s="37">
        <v>259000000</v>
      </c>
      <c r="BY353" s="37"/>
      <c r="BZ353" s="37"/>
      <c r="CA353" s="37"/>
      <c r="CB353" s="37"/>
      <c r="CC353" s="37"/>
      <c r="CD353" s="37"/>
      <c r="CE353" s="37"/>
      <c r="CF353" s="38">
        <v>1244000000</v>
      </c>
      <c r="CG353" s="55">
        <v>5451000000</v>
      </c>
      <c r="CH353" s="57">
        <v>8544000000</v>
      </c>
      <c r="CJ353" s="36">
        <v>1197000000</v>
      </c>
      <c r="CK353" s="37"/>
      <c r="CL353" s="37"/>
      <c r="CM353" s="38"/>
      <c r="CN353" s="54">
        <v>-12299000000</v>
      </c>
      <c r="CO353" s="54">
        <v>12205000000</v>
      </c>
      <c r="CP353" s="54">
        <v>-624000000</v>
      </c>
      <c r="CQ353" s="58">
        <v>479000000</v>
      </c>
      <c r="CR353" s="37">
        <v>2325000000</v>
      </c>
      <c r="CS353" s="56">
        <v>2804000000</v>
      </c>
      <c r="CT353" s="55">
        <v>11348000000</v>
      </c>
    </row>
    <row r="354" spans="1:98" x14ac:dyDescent="0.2">
      <c r="A354" s="52" t="s">
        <v>1054</v>
      </c>
      <c r="B354" s="52" t="s">
        <v>1055</v>
      </c>
      <c r="C354" s="52" t="str">
        <f>VLOOKUP(A354,'[1]S&amp;P 500 Wikipedia'!A:D,3,FALSE)</f>
        <v>Utilities</v>
      </c>
      <c r="D354" s="52">
        <v>378214</v>
      </c>
      <c r="E354" s="52" t="s">
        <v>16</v>
      </c>
      <c r="F354" s="52">
        <v>2019</v>
      </c>
      <c r="G354" s="52" t="s">
        <v>17</v>
      </c>
      <c r="H354" s="53">
        <v>43830</v>
      </c>
      <c r="I354" s="53">
        <v>43888</v>
      </c>
      <c r="J354" s="53">
        <v>43888</v>
      </c>
      <c r="K354" s="54">
        <v>284595000</v>
      </c>
      <c r="L354" s="54">
        <v>275496000</v>
      </c>
      <c r="M354" s="52" t="s">
        <v>1056</v>
      </c>
      <c r="N354" s="36">
        <v>108000000</v>
      </c>
      <c r="O354" s="37">
        <v>108000000</v>
      </c>
      <c r="P354" s="38"/>
      <c r="Q354" s="36">
        <v>1716000000</v>
      </c>
      <c r="R354" s="37">
        <v>1261000000</v>
      </c>
      <c r="S354" s="38">
        <v>455000000</v>
      </c>
      <c r="U354" s="36">
        <v>277000000</v>
      </c>
      <c r="V354" s="37"/>
      <c r="W354" s="37"/>
      <c r="X354" s="37"/>
      <c r="Y354" s="38"/>
      <c r="Z354" s="36">
        <v>1238000000</v>
      </c>
      <c r="AC354" s="55">
        <v>445000000</v>
      </c>
      <c r="AE354" s="55">
        <v>112000000</v>
      </c>
      <c r="AG354" s="56">
        <v>681000000</v>
      </c>
      <c r="AH354" s="55">
        <v>3339000000</v>
      </c>
      <c r="AI354" s="36">
        <v>36452000000</v>
      </c>
      <c r="AJ354" s="37">
        <v>49329000000</v>
      </c>
      <c r="AK354" s="38">
        <v>-12877000000</v>
      </c>
      <c r="AL354" s="36">
        <v>13622000000</v>
      </c>
      <c r="AM354" s="37"/>
      <c r="AN354" s="37"/>
      <c r="AO354" s="38"/>
      <c r="AP354" s="49">
        <v>12252000000</v>
      </c>
      <c r="AQ354" s="54"/>
      <c r="AR354" s="54">
        <v>1602000000</v>
      </c>
      <c r="AS354" s="54">
        <v>213000000</v>
      </c>
      <c r="AT354" s="54"/>
      <c r="AU354" s="54">
        <v>155000000</v>
      </c>
      <c r="AV354" s="54"/>
      <c r="AW354" s="54"/>
      <c r="AX354" s="54"/>
      <c r="AY354" s="54"/>
      <c r="AZ354" s="54">
        <v>10282000000</v>
      </c>
      <c r="BA354" s="55">
        <v>62326000000</v>
      </c>
      <c r="BB354" s="55">
        <v>65665000000</v>
      </c>
      <c r="BC354" s="49">
        <v>2413000000</v>
      </c>
      <c r="BD354" s="54">
        <v>1413000000</v>
      </c>
      <c r="BE354" s="54"/>
      <c r="BF354" s="54">
        <v>515000000</v>
      </c>
      <c r="BG354" s="54">
        <v>485000000</v>
      </c>
      <c r="BH354" s="36">
        <v>5031000000</v>
      </c>
      <c r="BI354" s="37">
        <v>3505000000</v>
      </c>
      <c r="BJ354" s="37"/>
      <c r="BK354" s="38">
        <v>1526000000</v>
      </c>
      <c r="BL354" s="49">
        <v>1706000000</v>
      </c>
      <c r="BM354" s="54"/>
      <c r="BN354" s="54"/>
      <c r="BO354" s="54"/>
      <c r="BP354" s="54"/>
      <c r="BQ354" s="54">
        <v>1706000000</v>
      </c>
      <c r="BR354" s="55">
        <v>9150000000</v>
      </c>
      <c r="BS354" s="36">
        <v>20785000000</v>
      </c>
      <c r="BT354" s="37"/>
      <c r="BU354" s="38"/>
      <c r="BV354" s="36">
        <v>13925000000</v>
      </c>
      <c r="BW354" s="37"/>
      <c r="BX354" s="37">
        <v>1067000000</v>
      </c>
      <c r="BY354" s="37"/>
      <c r="BZ354" s="37"/>
      <c r="CA354" s="37"/>
      <c r="CB354" s="37"/>
      <c r="CC354" s="37">
        <v>2598000000</v>
      </c>
      <c r="CD354" s="37"/>
      <c r="CE354" s="37"/>
      <c r="CF354" s="38">
        <v>10260000000</v>
      </c>
      <c r="CG354" s="55">
        <v>34710000000</v>
      </c>
      <c r="CH354" s="57">
        <v>43860000000</v>
      </c>
      <c r="CI354" s="49">
        <v>2278000000</v>
      </c>
      <c r="CJ354" s="36">
        <v>7480000000</v>
      </c>
      <c r="CK354" s="37"/>
      <c r="CL354" s="37"/>
      <c r="CM354" s="38"/>
      <c r="CN354" s="54"/>
      <c r="CO354" s="54">
        <v>11130000000</v>
      </c>
      <c r="CP354" s="54">
        <v>-939000000</v>
      </c>
      <c r="CQ354" s="58">
        <v>19949000000</v>
      </c>
      <c r="CR354" s="37">
        <v>1856000000</v>
      </c>
      <c r="CS354" s="56">
        <v>21805000000</v>
      </c>
      <c r="CT354" s="55">
        <v>65665000000</v>
      </c>
    </row>
    <row r="355" spans="1:98" x14ac:dyDescent="0.2">
      <c r="A355" s="12" t="s">
        <v>1087</v>
      </c>
      <c r="B355" s="12" t="s">
        <v>1088</v>
      </c>
      <c r="C355" s="52" t="str">
        <f>VLOOKUP(A355,'[1]S&amp;P 500 Wikipedia'!A:D,3,FALSE)</f>
        <v>Health Care</v>
      </c>
      <c r="D355" s="12">
        <v>749030</v>
      </c>
      <c r="E355" s="12" t="s">
        <v>16</v>
      </c>
      <c r="F355" s="12">
        <v>2017</v>
      </c>
      <c r="G355" s="12" t="s">
        <v>17</v>
      </c>
      <c r="H355" s="63">
        <v>43190</v>
      </c>
      <c r="I355" s="63">
        <v>43250</v>
      </c>
      <c r="J355" s="63">
        <v>43320</v>
      </c>
      <c r="K355" s="64">
        <v>84819000</v>
      </c>
      <c r="L355" s="64">
        <v>85544000</v>
      </c>
      <c r="M355" s="12" t="s">
        <v>1089</v>
      </c>
      <c r="N355" s="36">
        <v>201534000</v>
      </c>
      <c r="O355" s="39">
        <v>201534000</v>
      </c>
      <c r="P355" s="40"/>
      <c r="Q355" s="36">
        <v>528066000</v>
      </c>
      <c r="R355" s="39">
        <v>528066000</v>
      </c>
      <c r="S355" s="40"/>
      <c r="U355" s="36">
        <v>205731000</v>
      </c>
      <c r="V355" s="39"/>
      <c r="W355" s="39"/>
      <c r="X355" s="39"/>
      <c r="Y355" s="40"/>
      <c r="Z355" s="36">
        <v>54326000</v>
      </c>
      <c r="AA355" s="55">
        <v>54326000</v>
      </c>
      <c r="AH355" s="55">
        <v>989657000</v>
      </c>
      <c r="AI355" s="36">
        <v>1010524000</v>
      </c>
      <c r="AJ355" s="39"/>
      <c r="AK355" s="40"/>
      <c r="AM355" s="39"/>
      <c r="AN355" s="39"/>
      <c r="AO355" s="40"/>
      <c r="AP355" s="49">
        <v>3200153000</v>
      </c>
      <c r="AQ355" s="64">
        <v>3160764000</v>
      </c>
      <c r="AR355" s="64"/>
      <c r="AS355" s="64"/>
      <c r="AT355" s="64"/>
      <c r="AU355" s="64"/>
      <c r="AV355" s="64"/>
      <c r="AW355" s="64"/>
      <c r="AX355" s="64"/>
      <c r="AY355" s="64"/>
      <c r="AZ355" s="64">
        <v>39389000</v>
      </c>
      <c r="BA355" s="55">
        <v>4210677000</v>
      </c>
      <c r="BB355" s="55">
        <v>5200334000</v>
      </c>
      <c r="BC355" s="49">
        <v>398462000</v>
      </c>
      <c r="BD355" s="64">
        <v>135866000</v>
      </c>
      <c r="BE355" s="64">
        <v>379000</v>
      </c>
      <c r="BF355" s="64"/>
      <c r="BG355" s="64">
        <v>262217000</v>
      </c>
      <c r="BI355" s="39"/>
      <c r="BJ355" s="39"/>
      <c r="BK355" s="40"/>
      <c r="BM355" s="64"/>
      <c r="BN355" s="64"/>
      <c r="BO355" s="64"/>
      <c r="BP355" s="64"/>
      <c r="BQ355" s="64"/>
      <c r="BR355" s="55">
        <v>398462000</v>
      </c>
      <c r="BS355" s="36">
        <v>1316001000</v>
      </c>
      <c r="BT355" s="39"/>
      <c r="BU355" s="40"/>
      <c r="BV355" s="36">
        <v>268571000</v>
      </c>
      <c r="BW355" s="39"/>
      <c r="BX355" s="39"/>
      <c r="BY355" s="39"/>
      <c r="BZ355" s="39"/>
      <c r="CA355" s="39"/>
      <c r="CB355" s="39"/>
      <c r="CC355" s="39">
        <v>159971000</v>
      </c>
      <c r="CD355" s="39"/>
      <c r="CE355" s="39"/>
      <c r="CF355" s="40">
        <v>108600000</v>
      </c>
      <c r="CG355" s="55">
        <v>1584572000</v>
      </c>
      <c r="CH355" s="66">
        <v>1983034000</v>
      </c>
      <c r="CI355" s="49">
        <v>15000</v>
      </c>
      <c r="CJ355" s="36">
        <v>2048037000</v>
      </c>
      <c r="CK355" s="39"/>
      <c r="CL355" s="39"/>
      <c r="CM355" s="40"/>
      <c r="CN355" s="64"/>
      <c r="CO355" s="64">
        <v>1146223000</v>
      </c>
      <c r="CP355" s="64">
        <v>11685000</v>
      </c>
      <c r="CQ355" s="67">
        <v>3205960000</v>
      </c>
      <c r="CR355" s="39">
        <v>11340000</v>
      </c>
      <c r="CS355" s="56">
        <v>3217300000</v>
      </c>
      <c r="CT355" s="55">
        <v>5200334000</v>
      </c>
    </row>
    <row r="356" spans="1:98" x14ac:dyDescent="0.2">
      <c r="A356" s="52" t="s">
        <v>1048</v>
      </c>
      <c r="B356" s="52" t="s">
        <v>1049</v>
      </c>
      <c r="C356" s="52" t="str">
        <f>VLOOKUP(A356,'[1]S&amp;P 500 Wikipedia'!A:D,3,FALSE)</f>
        <v>Information Technology</v>
      </c>
      <c r="D356" s="52">
        <v>378212</v>
      </c>
      <c r="E356" s="52" t="s">
        <v>16</v>
      </c>
      <c r="F356" s="52">
        <v>2020</v>
      </c>
      <c r="G356" s="52" t="s">
        <v>17</v>
      </c>
      <c r="H356" s="53">
        <v>44012</v>
      </c>
      <c r="I356" s="53">
        <v>44053</v>
      </c>
      <c r="J356" s="53">
        <v>44053</v>
      </c>
      <c r="K356" s="54">
        <v>259000000</v>
      </c>
      <c r="L356" s="54">
        <v>262000000</v>
      </c>
      <c r="M356" s="52" t="s">
        <v>1050</v>
      </c>
      <c r="N356" s="36">
        <v>1722000000</v>
      </c>
      <c r="O356" s="37">
        <v>1722000000</v>
      </c>
      <c r="P356" s="38"/>
      <c r="Q356" s="36">
        <v>1115000000</v>
      </c>
      <c r="R356" s="37">
        <v>1115000000</v>
      </c>
      <c r="S356" s="38"/>
      <c r="U356" s="36">
        <v>1142000000</v>
      </c>
      <c r="V356" s="37"/>
      <c r="W356" s="37"/>
      <c r="X356" s="37"/>
      <c r="Y356" s="38"/>
      <c r="Z356" s="36">
        <v>135000000</v>
      </c>
      <c r="AG356" s="56">
        <v>135000000</v>
      </c>
      <c r="AH356" s="55">
        <v>4114000000</v>
      </c>
      <c r="AI356" s="36">
        <v>2129000000</v>
      </c>
      <c r="AJ356" s="37"/>
      <c r="AK356" s="38"/>
      <c r="AM356" s="37"/>
      <c r="AN356" s="37"/>
      <c r="AO356" s="38"/>
      <c r="AP356" s="49">
        <v>2687000000</v>
      </c>
      <c r="AQ356" s="54"/>
      <c r="AR356" s="54">
        <v>1237000000</v>
      </c>
      <c r="AS356" s="54">
        <v>58000000</v>
      </c>
      <c r="AT356" s="54"/>
      <c r="AU356" s="54">
        <v>1120000000</v>
      </c>
      <c r="AV356" s="54"/>
      <c r="AW356" s="54"/>
      <c r="AX356" s="54"/>
      <c r="AY356" s="54"/>
      <c r="AZ356" s="54">
        <v>272000000</v>
      </c>
      <c r="BA356" s="55">
        <v>4816000000</v>
      </c>
      <c r="BB356" s="55">
        <v>8930000000</v>
      </c>
      <c r="BC356" s="49">
        <v>2703000000</v>
      </c>
      <c r="BD356" s="54">
        <v>1808000000</v>
      </c>
      <c r="BE356" s="54"/>
      <c r="BF356" s="54"/>
      <c r="BG356" s="54">
        <v>895000000</v>
      </c>
      <c r="BH356" s="36">
        <v>19000000</v>
      </c>
      <c r="BI356" s="37"/>
      <c r="BJ356" s="37"/>
      <c r="BK356" s="38"/>
      <c r="BM356" s="54"/>
      <c r="BN356" s="54"/>
      <c r="BO356" s="54"/>
      <c r="BP356" s="54"/>
      <c r="BQ356" s="54"/>
      <c r="BR356" s="55">
        <v>2722000000</v>
      </c>
      <c r="BS356" s="36">
        <v>4156000000</v>
      </c>
      <c r="BT356" s="37"/>
      <c r="BU356" s="38"/>
      <c r="BV356" s="36">
        <v>265000000</v>
      </c>
      <c r="BW356" s="37"/>
      <c r="BX356" s="37"/>
      <c r="BY356" s="37"/>
      <c r="BZ356" s="37"/>
      <c r="CA356" s="37"/>
      <c r="CB356" s="37"/>
      <c r="CC356" s="37"/>
      <c r="CD356" s="37"/>
      <c r="CE356" s="37"/>
      <c r="CF356" s="38">
        <v>265000000</v>
      </c>
      <c r="CG356" s="55">
        <v>4421000000</v>
      </c>
      <c r="CH356" s="57">
        <v>7143000000</v>
      </c>
      <c r="CI356" s="49">
        <v>0</v>
      </c>
      <c r="CJ356" s="36">
        <v>6757000000</v>
      </c>
      <c r="CK356" s="37"/>
      <c r="CL356" s="37"/>
      <c r="CM356" s="38"/>
      <c r="CN356" s="54"/>
      <c r="CO356" s="54">
        <v>-4904000000</v>
      </c>
      <c r="CP356" s="54">
        <v>-66000000</v>
      </c>
      <c r="CQ356" s="58">
        <v>1787000000</v>
      </c>
      <c r="CR356" s="37"/>
      <c r="CS356" s="56">
        <v>1787000000</v>
      </c>
      <c r="CT356" s="55">
        <v>8930000000</v>
      </c>
    </row>
    <row r="357" spans="1:98" x14ac:dyDescent="0.2">
      <c r="A357" s="52" t="s">
        <v>334</v>
      </c>
      <c r="B357" s="52" t="s">
        <v>335</v>
      </c>
      <c r="C357" s="52" t="str">
        <f>VLOOKUP(A357,'[1]S&amp;P 500 Wikipedia'!A:D,3,FALSE)</f>
        <v>Consumer Staples</v>
      </c>
      <c r="D357" s="52">
        <v>256994</v>
      </c>
      <c r="E357" s="52" t="s">
        <v>16</v>
      </c>
      <c r="F357" s="52">
        <v>2019</v>
      </c>
      <c r="G357" s="52" t="s">
        <v>17</v>
      </c>
      <c r="H357" s="53">
        <v>43890</v>
      </c>
      <c r="I357" s="53">
        <v>43942</v>
      </c>
      <c r="J357" s="53">
        <v>43942</v>
      </c>
      <c r="K357" s="54">
        <v>191847000</v>
      </c>
      <c r="L357" s="54">
        <v>165337000</v>
      </c>
      <c r="M357" s="52" t="s">
        <v>336</v>
      </c>
      <c r="N357" s="36">
        <v>81400000</v>
      </c>
      <c r="O357" s="37">
        <v>81400000</v>
      </c>
      <c r="P357" s="38"/>
      <c r="Q357" s="36">
        <v>864800000</v>
      </c>
      <c r="R357" s="37">
        <v>864800000</v>
      </c>
      <c r="S357" s="38"/>
      <c r="U357" s="36">
        <v>1373600000</v>
      </c>
      <c r="V357" s="37"/>
      <c r="W357" s="37"/>
      <c r="X357" s="37"/>
      <c r="Y357" s="38"/>
      <c r="Z357" s="36">
        <v>1164300000</v>
      </c>
      <c r="AA357" s="55">
        <v>535800000</v>
      </c>
      <c r="AC357" s="55">
        <v>628500000</v>
      </c>
      <c r="AH357" s="55">
        <v>3484100000</v>
      </c>
      <c r="AI357" s="36">
        <v>5333000000</v>
      </c>
      <c r="AJ357" s="37"/>
      <c r="AK357" s="38"/>
      <c r="AL357" s="36">
        <v>3093900000</v>
      </c>
      <c r="AM357" s="37"/>
      <c r="AN357" s="37"/>
      <c r="AO357" s="38"/>
      <c r="AP357" s="49">
        <v>15412200000</v>
      </c>
      <c r="AQ357" s="54">
        <v>2718900000</v>
      </c>
      <c r="AR357" s="54">
        <v>7757100000</v>
      </c>
      <c r="AS357" s="54"/>
      <c r="AT357" s="54"/>
      <c r="AU357" s="54">
        <v>2656300000</v>
      </c>
      <c r="AV357" s="54"/>
      <c r="AW357" s="54"/>
      <c r="AX357" s="54"/>
      <c r="AY357" s="54"/>
      <c r="AZ357" s="54">
        <v>2279900000</v>
      </c>
      <c r="BA357" s="55">
        <v>23839100000</v>
      </c>
      <c r="BB357" s="55">
        <v>27323200000</v>
      </c>
      <c r="BC357" s="49">
        <v>1338000000</v>
      </c>
      <c r="BD357" s="54">
        <v>557600000</v>
      </c>
      <c r="BE357" s="54"/>
      <c r="BF357" s="54"/>
      <c r="BG357" s="54">
        <v>780400000</v>
      </c>
      <c r="BH357" s="36">
        <v>973800000</v>
      </c>
      <c r="BI357" s="37">
        <v>238900000</v>
      </c>
      <c r="BJ357" s="37"/>
      <c r="BK357" s="38">
        <v>734900000</v>
      </c>
      <c r="BM357" s="54"/>
      <c r="BN357" s="54"/>
      <c r="BO357" s="54"/>
      <c r="BP357" s="54"/>
      <c r="BQ357" s="54"/>
      <c r="BR357" s="55">
        <v>2311800000</v>
      </c>
      <c r="BS357" s="36">
        <v>11210800000</v>
      </c>
      <c r="BT357" s="37"/>
      <c r="BU357" s="38"/>
      <c r="BV357" s="36">
        <v>1326300000</v>
      </c>
      <c r="BW357" s="37"/>
      <c r="BX357" s="37"/>
      <c r="BY357" s="37"/>
      <c r="BZ357" s="37"/>
      <c r="CA357" s="37"/>
      <c r="CB357" s="37"/>
      <c r="CC357" s="37">
        <v>1326300000</v>
      </c>
      <c r="CD357" s="37"/>
      <c r="CE357" s="37"/>
      <c r="CF357" s="38">
        <v>0</v>
      </c>
      <c r="CG357" s="55">
        <v>12537100000</v>
      </c>
      <c r="CH357" s="57">
        <v>14848900000</v>
      </c>
      <c r="CI357" s="49">
        <v>0</v>
      </c>
      <c r="CJ357" s="36">
        <v>1516500000</v>
      </c>
      <c r="CK357" s="37">
        <v>1900000</v>
      </c>
      <c r="CL357" s="37">
        <v>1514600000</v>
      </c>
      <c r="CM357" s="38"/>
      <c r="CN357" s="54">
        <v>-2814000000</v>
      </c>
      <c r="CO357" s="54">
        <v>13695300000</v>
      </c>
      <c r="CP357" s="54">
        <v>-266300000</v>
      </c>
      <c r="CQ357" s="58">
        <v>12131500000</v>
      </c>
      <c r="CR357" s="37">
        <v>342500000</v>
      </c>
      <c r="CS357" s="56">
        <v>12474000000</v>
      </c>
      <c r="CT357" s="55">
        <v>27322900000</v>
      </c>
    </row>
    <row r="358" spans="1:98" x14ac:dyDescent="0.2">
      <c r="A358" s="52" t="s">
        <v>1081</v>
      </c>
      <c r="B358" s="52" t="s">
        <v>1082</v>
      </c>
      <c r="C358" s="52" t="str">
        <f>VLOOKUP(A358,'[1]S&amp;P 500 Wikipedia'!A:D,3,FALSE)</f>
        <v>Industrials</v>
      </c>
      <c r="D358" s="52">
        <v>244442</v>
      </c>
      <c r="E358" s="52" t="s">
        <v>16</v>
      </c>
      <c r="F358" s="52">
        <v>2019</v>
      </c>
      <c r="G358" s="52" t="s">
        <v>17</v>
      </c>
      <c r="H358" s="53">
        <v>43830</v>
      </c>
      <c r="I358" s="53">
        <v>43882</v>
      </c>
      <c r="J358" s="53">
        <v>43882</v>
      </c>
      <c r="K358" s="54">
        <v>149148000</v>
      </c>
      <c r="L358" s="54">
        <v>151343000</v>
      </c>
      <c r="M358" s="52" t="s">
        <v>1083</v>
      </c>
      <c r="N358" s="36">
        <v>297700000</v>
      </c>
      <c r="O358" s="37">
        <v>297700000</v>
      </c>
      <c r="P358" s="38"/>
      <c r="Q358" s="36">
        <v>1454600000</v>
      </c>
      <c r="R358" s="37"/>
      <c r="S358" s="38"/>
      <c r="U358" s="36">
        <v>2255000000</v>
      </c>
      <c r="V358" s="37"/>
      <c r="W358" s="37"/>
      <c r="X358" s="37"/>
      <c r="Y358" s="38"/>
      <c r="Z358" s="36">
        <v>449300000</v>
      </c>
      <c r="AA358" s="55">
        <v>395400000</v>
      </c>
      <c r="AG358" s="56">
        <v>53900000</v>
      </c>
      <c r="AH358" s="55">
        <v>4456600000</v>
      </c>
      <c r="AI358" s="36">
        <v>1959500000</v>
      </c>
      <c r="AJ358" s="37"/>
      <c r="AK358" s="38"/>
      <c r="AM358" s="37"/>
      <c r="AN358" s="37"/>
      <c r="AO358" s="38"/>
      <c r="AP358" s="49">
        <v>14180500000</v>
      </c>
      <c r="AQ358" s="54">
        <v>1368400000</v>
      </c>
      <c r="AR358" s="54">
        <v>9237500000</v>
      </c>
      <c r="AS358" s="54"/>
      <c r="AT358" s="54"/>
      <c r="AU358" s="54"/>
      <c r="AV358" s="54"/>
      <c r="AW358" s="54"/>
      <c r="AX358" s="54"/>
      <c r="AY358" s="54"/>
      <c r="AZ358" s="54">
        <v>3574600000</v>
      </c>
      <c r="BA358" s="55">
        <v>16140000000</v>
      </c>
      <c r="BB358" s="55">
        <v>20596600000</v>
      </c>
      <c r="BC358" s="49">
        <v>4065300000</v>
      </c>
      <c r="BD358" s="54">
        <v>2087800000</v>
      </c>
      <c r="BE358" s="54"/>
      <c r="BF358" s="54"/>
      <c r="BG358" s="54">
        <v>1977500000</v>
      </c>
      <c r="BH358" s="36">
        <v>340400000</v>
      </c>
      <c r="BI358" s="37"/>
      <c r="BJ358" s="37"/>
      <c r="BK358" s="38"/>
      <c r="BM358" s="54"/>
      <c r="BN358" s="54"/>
      <c r="BO358" s="54"/>
      <c r="BP358" s="54"/>
      <c r="BQ358" s="54"/>
      <c r="BR358" s="55">
        <v>4405700000</v>
      </c>
      <c r="BS358" s="36">
        <v>3176400000</v>
      </c>
      <c r="BT358" s="37"/>
      <c r="BU358" s="38"/>
      <c r="BV358" s="36">
        <v>3872300000</v>
      </c>
      <c r="BW358" s="37"/>
      <c r="BX358" s="37">
        <v>609400000</v>
      </c>
      <c r="BY358" s="37"/>
      <c r="BZ358" s="37"/>
      <c r="CA358" s="37"/>
      <c r="CB358" s="37"/>
      <c r="CC358" s="37">
        <v>731200000</v>
      </c>
      <c r="CD358" s="37"/>
      <c r="CE358" s="37"/>
      <c r="CF358" s="38">
        <v>2531700000</v>
      </c>
      <c r="CG358" s="55">
        <v>7048700000</v>
      </c>
      <c r="CH358" s="57">
        <v>11454400000</v>
      </c>
      <c r="CI358" s="49">
        <v>1500000000</v>
      </c>
      <c r="CJ358" s="36">
        <v>4935200000</v>
      </c>
      <c r="CK358" s="37"/>
      <c r="CL358" s="37"/>
      <c r="CM358" s="38"/>
      <c r="CN358" s="54">
        <v>-2184800000</v>
      </c>
      <c r="CO358" s="54">
        <v>6772800000</v>
      </c>
      <c r="CP358" s="54">
        <v>-1886900000</v>
      </c>
      <c r="CQ358" s="58">
        <v>9136300000</v>
      </c>
      <c r="CR358" s="37">
        <v>5900000</v>
      </c>
      <c r="CS358" s="56">
        <v>9142200000</v>
      </c>
      <c r="CT358" s="55">
        <v>20596600000</v>
      </c>
    </row>
    <row r="359" spans="1:98" x14ac:dyDescent="0.2">
      <c r="A359" s="52" t="s">
        <v>1066</v>
      </c>
      <c r="B359" s="52" t="s">
        <v>1067</v>
      </c>
      <c r="C359" s="52" t="str">
        <f>VLOOKUP(A359,'[1]S&amp;P 500 Wikipedia'!A:D,3,FALSE)</f>
        <v>Information Technology</v>
      </c>
      <c r="D359" s="52">
        <v>353611</v>
      </c>
      <c r="E359" s="52" t="s">
        <v>16</v>
      </c>
      <c r="F359" s="52">
        <v>2019</v>
      </c>
      <c r="G359" s="52" t="s">
        <v>17</v>
      </c>
      <c r="H359" s="53">
        <v>43738</v>
      </c>
      <c r="I359" s="53">
        <v>43783</v>
      </c>
      <c r="J359" s="53">
        <v>43783</v>
      </c>
      <c r="K359" s="54">
        <v>171000000</v>
      </c>
      <c r="L359" s="54">
        <v>172300000</v>
      </c>
      <c r="M359" s="52" t="s">
        <v>1068</v>
      </c>
      <c r="N359" s="36">
        <v>1054600000</v>
      </c>
      <c r="O359" s="37">
        <v>851300000</v>
      </c>
      <c r="P359" s="38">
        <v>203300000</v>
      </c>
      <c r="Q359" s="36">
        <v>465300000</v>
      </c>
      <c r="R359" s="37">
        <v>465300000</v>
      </c>
      <c r="S359" s="38"/>
      <c r="U359" s="36">
        <v>609700000</v>
      </c>
      <c r="V359" s="37"/>
      <c r="W359" s="37"/>
      <c r="X359" s="37"/>
      <c r="Y359" s="38"/>
      <c r="Z359" s="36">
        <v>105000000</v>
      </c>
      <c r="AG359" s="56">
        <v>105000000</v>
      </c>
      <c r="AH359" s="55">
        <v>2234600000</v>
      </c>
      <c r="AI359" s="36">
        <v>1205600000</v>
      </c>
      <c r="AJ359" s="37"/>
      <c r="AK359" s="38"/>
      <c r="AL359" s="36">
        <v>27600000</v>
      </c>
      <c r="AM359" s="37"/>
      <c r="AN359" s="37"/>
      <c r="AO359" s="38"/>
      <c r="AP359" s="49">
        <v>1371800000</v>
      </c>
      <c r="AQ359" s="54">
        <v>107900000</v>
      </c>
      <c r="AR359" s="54">
        <v>1189800000</v>
      </c>
      <c r="AS359" s="54"/>
      <c r="AT359" s="54"/>
      <c r="AU359" s="54">
        <v>40800000</v>
      </c>
      <c r="AV359" s="54"/>
      <c r="AW359" s="54"/>
      <c r="AX359" s="54"/>
      <c r="AY359" s="54"/>
      <c r="AZ359" s="54">
        <v>33300000</v>
      </c>
      <c r="BA359" s="55">
        <v>2605000000</v>
      </c>
      <c r="BB359" s="55">
        <v>4839600000</v>
      </c>
      <c r="BC359" s="49">
        <v>266500000</v>
      </c>
      <c r="BD359" s="54">
        <v>190500000</v>
      </c>
      <c r="BE359" s="54"/>
      <c r="BF359" s="54"/>
      <c r="BG359" s="54">
        <v>76000000</v>
      </c>
      <c r="BI359" s="37"/>
      <c r="BJ359" s="37"/>
      <c r="BK359" s="38"/>
      <c r="BL359" s="49">
        <v>107500000</v>
      </c>
      <c r="BM359" s="54"/>
      <c r="BN359" s="54"/>
      <c r="BO359" s="54"/>
      <c r="BP359" s="54"/>
      <c r="BQ359" s="54">
        <v>107500000</v>
      </c>
      <c r="BR359" s="55">
        <v>374000000</v>
      </c>
      <c r="BT359" s="37"/>
      <c r="BU359" s="38"/>
      <c r="BV359" s="36">
        <v>343300000</v>
      </c>
      <c r="BW359" s="37"/>
      <c r="BX359" s="37"/>
      <c r="BY359" s="37"/>
      <c r="BZ359" s="37"/>
      <c r="CA359" s="37"/>
      <c r="CB359" s="37"/>
      <c r="CC359" s="37"/>
      <c r="CD359" s="37"/>
      <c r="CE359" s="37"/>
      <c r="CF359" s="38">
        <v>343300000</v>
      </c>
      <c r="CG359" s="55">
        <v>343300000</v>
      </c>
      <c r="CH359" s="57">
        <v>717300000</v>
      </c>
      <c r="CI359" s="49">
        <v>0</v>
      </c>
      <c r="CJ359" s="36">
        <v>3230500000</v>
      </c>
      <c r="CK359" s="37"/>
      <c r="CL359" s="37"/>
      <c r="CM359" s="38"/>
      <c r="CN359" s="54">
        <v>-3412900000</v>
      </c>
      <c r="CO359" s="54">
        <v>4312600000</v>
      </c>
      <c r="CP359" s="54">
        <v>-7900000</v>
      </c>
      <c r="CQ359" s="58">
        <v>4122300000</v>
      </c>
      <c r="CR359" s="37"/>
      <c r="CS359" s="56">
        <v>4122300000</v>
      </c>
      <c r="CT359" s="55">
        <v>4839600000</v>
      </c>
    </row>
    <row r="360" spans="1:98" x14ac:dyDescent="0.2">
      <c r="A360" s="52" t="s">
        <v>1090</v>
      </c>
      <c r="B360" s="52" t="s">
        <v>1091</v>
      </c>
      <c r="C360" s="52" t="str">
        <f>VLOOKUP(A360,'[1]S&amp;P 500 Wikipedia'!A:D,3,FALSE)</f>
        <v>Health Care</v>
      </c>
      <c r="D360" s="52">
        <v>105030</v>
      </c>
      <c r="E360" s="52" t="s">
        <v>16</v>
      </c>
      <c r="F360" s="52">
        <v>2019</v>
      </c>
      <c r="G360" s="52" t="s">
        <v>17</v>
      </c>
      <c r="H360" s="53">
        <v>43830</v>
      </c>
      <c r="I360" s="53">
        <v>43867</v>
      </c>
      <c r="J360" s="53">
        <v>43867</v>
      </c>
      <c r="K360" s="54">
        <v>374600000</v>
      </c>
      <c r="L360" s="54">
        <v>380500000</v>
      </c>
      <c r="M360" s="52" t="s">
        <v>1092</v>
      </c>
      <c r="N360" s="36">
        <v>4425000000</v>
      </c>
      <c r="O360" s="37">
        <v>4337000000</v>
      </c>
      <c r="P360" s="38">
        <v>88000000</v>
      </c>
      <c r="Q360" s="36">
        <v>2893000000</v>
      </c>
      <c r="R360" s="37">
        <v>2893000000</v>
      </c>
      <c r="S360" s="38"/>
      <c r="U360" s="36">
        <v>3282000000</v>
      </c>
      <c r="V360" s="37"/>
      <c r="W360" s="37"/>
      <c r="X360" s="37"/>
      <c r="Y360" s="38"/>
      <c r="Z360" s="36">
        <v>760000000</v>
      </c>
      <c r="AA360" s="55">
        <v>760000000</v>
      </c>
      <c r="AH360" s="55">
        <v>11360000000</v>
      </c>
      <c r="AI360" s="36">
        <v>2567000000</v>
      </c>
      <c r="AJ360" s="37">
        <v>4714000000</v>
      </c>
      <c r="AK360" s="38">
        <v>-2147000000</v>
      </c>
      <c r="AM360" s="37"/>
      <c r="AN360" s="37"/>
      <c r="AO360" s="38"/>
      <c r="AP360" s="49">
        <v>16240000000</v>
      </c>
      <c r="AQ360" s="54"/>
      <c r="AR360" s="54">
        <v>9069000000</v>
      </c>
      <c r="AS360" s="54">
        <v>4227000000</v>
      </c>
      <c r="AT360" s="54"/>
      <c r="AU360" s="54">
        <v>1575000000</v>
      </c>
      <c r="AV360" s="54"/>
      <c r="AW360" s="54"/>
      <c r="AX360" s="54"/>
      <c r="AY360" s="54"/>
      <c r="AZ360" s="54">
        <v>1369000000</v>
      </c>
      <c r="BA360" s="55">
        <v>18807000000</v>
      </c>
      <c r="BB360" s="55">
        <v>30167000000</v>
      </c>
      <c r="BC360" s="49">
        <v>2014000000</v>
      </c>
      <c r="BD360" s="54">
        <v>675000000</v>
      </c>
      <c r="BE360" s="54">
        <v>171000000</v>
      </c>
      <c r="BF360" s="54">
        <v>213000000</v>
      </c>
      <c r="BG360" s="54">
        <v>955000000</v>
      </c>
      <c r="BH360" s="36">
        <v>859000000</v>
      </c>
      <c r="BI360" s="37"/>
      <c r="BJ360" s="37"/>
      <c r="BK360" s="38"/>
      <c r="BL360" s="49">
        <v>1527000000</v>
      </c>
      <c r="BM360" s="54"/>
      <c r="BN360" s="54"/>
      <c r="BO360" s="54"/>
      <c r="BP360" s="54"/>
      <c r="BQ360" s="54">
        <v>1527000000</v>
      </c>
      <c r="BR360" s="55">
        <v>4400000000</v>
      </c>
      <c r="BS360" s="36">
        <v>10231000000</v>
      </c>
      <c r="BT360" s="37"/>
      <c r="BU360" s="38"/>
      <c r="BV360" s="36">
        <v>2729000000</v>
      </c>
      <c r="BW360" s="37"/>
      <c r="BX360" s="37"/>
      <c r="BY360" s="37"/>
      <c r="BZ360" s="37"/>
      <c r="CA360" s="37"/>
      <c r="CB360" s="37"/>
      <c r="CC360" s="37"/>
      <c r="CD360" s="37"/>
      <c r="CE360" s="37"/>
      <c r="CF360" s="38">
        <v>2729000000</v>
      </c>
      <c r="CG360" s="55">
        <v>12960000000</v>
      </c>
      <c r="CH360" s="57">
        <v>17360000000</v>
      </c>
      <c r="CJ360" s="36">
        <v>1665000000</v>
      </c>
      <c r="CK360" s="37"/>
      <c r="CL360" s="37"/>
      <c r="CM360" s="38"/>
      <c r="CN360" s="54"/>
      <c r="CO360" s="54">
        <v>11748000000</v>
      </c>
      <c r="CP360" s="54">
        <v>-606000000</v>
      </c>
      <c r="CQ360" s="58">
        <v>12807000000</v>
      </c>
      <c r="CR360" s="37"/>
      <c r="CS360" s="56">
        <v>12807000000</v>
      </c>
      <c r="CT360" s="55">
        <v>30167000000</v>
      </c>
    </row>
    <row r="361" spans="1:98" x14ac:dyDescent="0.2">
      <c r="A361" s="52" t="s">
        <v>1096</v>
      </c>
      <c r="B361" s="52" t="s">
        <v>1097</v>
      </c>
      <c r="C361" s="52" t="str">
        <f>VLOOKUP(A361,'[1]S&amp;P 500 Wikipedia'!A:D,3,FALSE)</f>
        <v>Consumer Staples</v>
      </c>
      <c r="D361" s="52">
        <v>247719</v>
      </c>
      <c r="E361" s="52" t="s">
        <v>16</v>
      </c>
      <c r="F361" s="52">
        <v>2020</v>
      </c>
      <c r="G361" s="52" t="s">
        <v>17</v>
      </c>
      <c r="H361" s="53">
        <v>44012</v>
      </c>
      <c r="I361" s="53">
        <v>44069</v>
      </c>
      <c r="J361" s="53">
        <v>44069</v>
      </c>
      <c r="K361" s="54">
        <v>508257992</v>
      </c>
      <c r="L361" s="54">
        <v>509166991</v>
      </c>
      <c r="M361" s="52" t="s">
        <v>1098</v>
      </c>
      <c r="N361" s="36">
        <v>6059427000</v>
      </c>
      <c r="O361" s="37">
        <v>6059427000</v>
      </c>
      <c r="P361" s="38"/>
      <c r="Q361" s="36">
        <v>2893551000</v>
      </c>
      <c r="R361" s="37"/>
      <c r="S361" s="38"/>
      <c r="U361" s="36">
        <v>3095085000</v>
      </c>
      <c r="V361" s="37"/>
      <c r="W361" s="37"/>
      <c r="X361" s="37"/>
      <c r="Y361" s="38"/>
      <c r="Z361" s="36">
        <v>300169000</v>
      </c>
      <c r="AA361" s="55">
        <v>192163000</v>
      </c>
      <c r="AG361" s="56">
        <v>108006000</v>
      </c>
      <c r="AH361" s="55">
        <v>12348232000</v>
      </c>
      <c r="AI361" s="36">
        <v>4458567000</v>
      </c>
      <c r="AJ361" s="37"/>
      <c r="AK361" s="38"/>
      <c r="AM361" s="37"/>
      <c r="AN361" s="37"/>
      <c r="AO361" s="38"/>
      <c r="AP361" s="49">
        <v>5821467000</v>
      </c>
      <c r="AQ361" s="54">
        <v>780172000</v>
      </c>
      <c r="AR361" s="54">
        <v>3732469000</v>
      </c>
      <c r="AS361" s="54"/>
      <c r="AT361" s="54"/>
      <c r="AU361" s="54">
        <v>194115000</v>
      </c>
      <c r="AV361" s="54"/>
      <c r="AW361" s="54"/>
      <c r="AX361" s="54"/>
      <c r="AY361" s="54"/>
      <c r="AZ361" s="54">
        <v>1114711000</v>
      </c>
      <c r="BA361" s="55">
        <v>10280034000</v>
      </c>
      <c r="BB361" s="55">
        <v>22628266000</v>
      </c>
      <c r="BC361" s="49">
        <v>5066292000</v>
      </c>
      <c r="BD361" s="54">
        <v>3447065000</v>
      </c>
      <c r="BE361" s="54">
        <v>2938000</v>
      </c>
      <c r="BF361" s="54"/>
      <c r="BG361" s="54">
        <v>1616289000</v>
      </c>
      <c r="BH361" s="36">
        <v>1544394000</v>
      </c>
      <c r="BI361" s="37"/>
      <c r="BJ361" s="37"/>
      <c r="BK361" s="38"/>
      <c r="BL361" s="49">
        <v>107167000</v>
      </c>
      <c r="BM361" s="54"/>
      <c r="BN361" s="54"/>
      <c r="BO361" s="54"/>
      <c r="BP361" s="54"/>
      <c r="BQ361" s="54">
        <v>107167000</v>
      </c>
      <c r="BR361" s="55">
        <v>6717853000</v>
      </c>
      <c r="BS361" s="36">
        <v>12902485000</v>
      </c>
      <c r="BT361" s="37"/>
      <c r="BU361" s="38"/>
      <c r="BV361" s="36">
        <v>1815050000</v>
      </c>
      <c r="BW361" s="37"/>
      <c r="BX361" s="37"/>
      <c r="BY361" s="37"/>
      <c r="BZ361" s="37"/>
      <c r="CA361" s="37"/>
      <c r="CB361" s="37"/>
      <c r="CC361" s="37">
        <v>86601000</v>
      </c>
      <c r="CD361" s="37"/>
      <c r="CE361" s="37"/>
      <c r="CF361" s="38">
        <v>1728449000</v>
      </c>
      <c r="CG361" s="55">
        <v>14717535000</v>
      </c>
      <c r="CH361" s="57">
        <v>21435388000</v>
      </c>
      <c r="CI361" s="49">
        <v>0</v>
      </c>
      <c r="CJ361" s="36">
        <v>2272076000</v>
      </c>
      <c r="CK361" s="37"/>
      <c r="CL361" s="37"/>
      <c r="CM361" s="38"/>
      <c r="CN361" s="54">
        <v>-9965590000</v>
      </c>
      <c r="CO361" s="54">
        <v>10563008000</v>
      </c>
      <c r="CP361" s="54">
        <v>-1710881000</v>
      </c>
      <c r="CQ361" s="58">
        <v>1158613000</v>
      </c>
      <c r="CR361" s="37">
        <v>34265000</v>
      </c>
      <c r="CS361" s="56">
        <v>1192878000</v>
      </c>
      <c r="CT361" s="55">
        <v>22628266000</v>
      </c>
    </row>
    <row r="362" spans="1:98" x14ac:dyDescent="0.2">
      <c r="A362" s="52" t="s">
        <v>158</v>
      </c>
      <c r="B362" s="52" t="s">
        <v>159</v>
      </c>
      <c r="C362" s="52" t="str">
        <f>VLOOKUP(A362,'[1]S&amp;P 500 Wikipedia'!A:D,3,FALSE)</f>
        <v>Communication Services</v>
      </c>
      <c r="D362" s="52">
        <v>66790</v>
      </c>
      <c r="E362" s="52" t="s">
        <v>16</v>
      </c>
      <c r="F362" s="52">
        <v>2019</v>
      </c>
      <c r="G362" s="52" t="s">
        <v>17</v>
      </c>
      <c r="H362" s="53">
        <v>43830</v>
      </c>
      <c r="I362" s="53">
        <v>43881</v>
      </c>
      <c r="J362" s="53">
        <v>43881</v>
      </c>
      <c r="K362" s="54">
        <v>7313000000</v>
      </c>
      <c r="L362" s="54">
        <v>7341000000</v>
      </c>
      <c r="M362" s="52" t="s">
        <v>160</v>
      </c>
      <c r="N362" s="36">
        <v>12130000000</v>
      </c>
      <c r="O362" s="37">
        <v>12130000000</v>
      </c>
      <c r="P362" s="38"/>
      <c r="Q362" s="36">
        <v>22636000000</v>
      </c>
      <c r="R362" s="37">
        <v>22636000000</v>
      </c>
      <c r="S362" s="38"/>
      <c r="V362" s="37"/>
      <c r="W362" s="37"/>
      <c r="X362" s="37"/>
      <c r="Y362" s="38"/>
      <c r="Z362" s="36">
        <v>19995000000</v>
      </c>
      <c r="AA362" s="55">
        <v>1631000000</v>
      </c>
      <c r="AG362" s="56">
        <v>18364000000</v>
      </c>
      <c r="AH362" s="55">
        <v>54761000000</v>
      </c>
      <c r="AI362" s="36">
        <v>130128000000</v>
      </c>
      <c r="AJ362" s="37"/>
      <c r="AK362" s="38"/>
      <c r="AL362" s="36">
        <v>3695000000</v>
      </c>
      <c r="AM362" s="37"/>
      <c r="AN362" s="37"/>
      <c r="AO362" s="38"/>
      <c r="AP362" s="49">
        <v>363085000000</v>
      </c>
      <c r="AQ362" s="54"/>
      <c r="AR362" s="54">
        <v>146241000000</v>
      </c>
      <c r="AS362" s="54">
        <v>118705000000</v>
      </c>
      <c r="AT362" s="54"/>
      <c r="AU362" s="54"/>
      <c r="AV362" s="54"/>
      <c r="AW362" s="54"/>
      <c r="AX362" s="54"/>
      <c r="AY362" s="54"/>
      <c r="AZ362" s="54">
        <v>98139000000</v>
      </c>
      <c r="BA362" s="55">
        <v>496908000000</v>
      </c>
      <c r="BB362" s="55">
        <v>551669000000</v>
      </c>
      <c r="BC362" s="49">
        <v>49737000000</v>
      </c>
      <c r="BD362" s="54"/>
      <c r="BE362" s="54"/>
      <c r="BF362" s="54">
        <v>3781000000</v>
      </c>
      <c r="BG362" s="54">
        <v>45956000000</v>
      </c>
      <c r="BH362" s="36">
        <v>11838000000</v>
      </c>
      <c r="BI362" s="37"/>
      <c r="BJ362" s="37"/>
      <c r="BK362" s="38"/>
      <c r="BL362" s="49">
        <v>7336000000</v>
      </c>
      <c r="BM362" s="54">
        <v>6124000000</v>
      </c>
      <c r="BN362" s="54"/>
      <c r="BO362" s="54">
        <v>1212000000</v>
      </c>
      <c r="BP362" s="54"/>
      <c r="BQ362" s="54"/>
      <c r="BR362" s="55">
        <v>68911000000</v>
      </c>
      <c r="BS362" s="36">
        <v>151309000000</v>
      </c>
      <c r="BT362" s="37"/>
      <c r="BU362" s="38"/>
      <c r="BV362" s="36">
        <v>129515000000</v>
      </c>
      <c r="BW362" s="37"/>
      <c r="BX362" s="37">
        <v>18788000000</v>
      </c>
      <c r="BY362" s="37"/>
      <c r="BZ362" s="37"/>
      <c r="CA362" s="37"/>
      <c r="CB362" s="37"/>
      <c r="CC362" s="37">
        <v>59502000000</v>
      </c>
      <c r="CD362" s="37"/>
      <c r="CE362" s="37"/>
      <c r="CF362" s="38">
        <v>51225000000</v>
      </c>
      <c r="CG362" s="55">
        <v>280824000000</v>
      </c>
      <c r="CH362" s="57">
        <v>349735000000</v>
      </c>
      <c r="CJ362" s="36">
        <v>133900000000</v>
      </c>
      <c r="CK362" s="37">
        <v>7621000000</v>
      </c>
      <c r="CL362" s="37">
        <v>126279000000</v>
      </c>
      <c r="CM362" s="38"/>
      <c r="CN362" s="54">
        <v>-13085000000</v>
      </c>
      <c r="CO362" s="54">
        <v>57936000000</v>
      </c>
      <c r="CP362" s="54">
        <v>5470000000</v>
      </c>
      <c r="CQ362" s="58">
        <v>184221000000</v>
      </c>
      <c r="CR362" s="37">
        <v>17713000000</v>
      </c>
      <c r="CS362" s="56">
        <v>201934000000</v>
      </c>
      <c r="CT362" s="55">
        <v>551669000000</v>
      </c>
    </row>
    <row r="363" spans="1:98" x14ac:dyDescent="0.2">
      <c r="A363" s="52" t="s">
        <v>829</v>
      </c>
      <c r="B363" s="52" t="s">
        <v>830</v>
      </c>
      <c r="C363" s="52" t="str">
        <f>VLOOKUP(A363,'[1]S&amp;P 500 Wikipedia'!A:D,3,FALSE)</f>
        <v>Consumer Staples</v>
      </c>
      <c r="D363" s="52">
        <v>248956</v>
      </c>
      <c r="E363" s="52" t="s">
        <v>16</v>
      </c>
      <c r="F363" s="52">
        <v>2019</v>
      </c>
      <c r="G363" s="52" t="s">
        <v>17</v>
      </c>
      <c r="H363" s="53">
        <v>43830</v>
      </c>
      <c r="I363" s="53">
        <v>43873</v>
      </c>
      <c r="J363" s="53">
        <v>43873</v>
      </c>
      <c r="K363" s="54">
        <v>216700000</v>
      </c>
      <c r="L363" s="54">
        <v>217200000</v>
      </c>
      <c r="M363" s="52" t="s">
        <v>831</v>
      </c>
      <c r="N363" s="36">
        <v>523400000</v>
      </c>
      <c r="O363" s="37">
        <v>523400000</v>
      </c>
      <c r="P363" s="38"/>
      <c r="Q363" s="36">
        <v>811400000</v>
      </c>
      <c r="R363" s="37">
        <v>811400000</v>
      </c>
      <c r="S363" s="38"/>
      <c r="U363" s="36">
        <v>615900000</v>
      </c>
      <c r="V363" s="37"/>
      <c r="W363" s="37"/>
      <c r="X363" s="37"/>
      <c r="Y363" s="38"/>
      <c r="Z363" s="36">
        <v>233700000</v>
      </c>
      <c r="AG363" s="56">
        <v>233700000</v>
      </c>
      <c r="AH363" s="55">
        <v>2184400000</v>
      </c>
      <c r="AI363" s="36">
        <v>4546500000</v>
      </c>
      <c r="AJ363" s="37">
        <v>4546500000</v>
      </c>
      <c r="AK363" s="38"/>
      <c r="AM363" s="37"/>
      <c r="AN363" s="37"/>
      <c r="AO363" s="38"/>
      <c r="AP363" s="49">
        <v>22128900000</v>
      </c>
      <c r="AQ363" s="54"/>
      <c r="AR363" s="54">
        <v>7631400000</v>
      </c>
      <c r="AS363" s="54">
        <v>13656000000</v>
      </c>
      <c r="AT363" s="54"/>
      <c r="AU363" s="54"/>
      <c r="AV363" s="54"/>
      <c r="AW363" s="54"/>
      <c r="AX363" s="54"/>
      <c r="AY363" s="54"/>
      <c r="AZ363" s="54">
        <v>841500000</v>
      </c>
      <c r="BA363" s="55">
        <v>26675400000</v>
      </c>
      <c r="BB363" s="55">
        <v>28859800000</v>
      </c>
      <c r="BC363" s="49">
        <v>2767300000</v>
      </c>
      <c r="BD363" s="54">
        <v>2767300000</v>
      </c>
      <c r="BE363" s="54"/>
      <c r="BF363" s="54"/>
      <c r="BG363" s="54"/>
      <c r="BH363" s="36">
        <v>928200000</v>
      </c>
      <c r="BI363" s="37"/>
      <c r="BJ363" s="37"/>
      <c r="BK363" s="38"/>
      <c r="BL363" s="49">
        <v>2258600000</v>
      </c>
      <c r="BM363" s="54"/>
      <c r="BN363" s="54"/>
      <c r="BO363" s="54">
        <v>2258600000</v>
      </c>
      <c r="BP363" s="54"/>
      <c r="BQ363" s="54"/>
      <c r="BR363" s="55">
        <v>5954100000</v>
      </c>
      <c r="BS363" s="36">
        <v>8109500000</v>
      </c>
      <c r="BT363" s="37"/>
      <c r="BU363" s="38"/>
      <c r="BV363" s="36">
        <v>1123100000</v>
      </c>
      <c r="BW363" s="37"/>
      <c r="BX363" s="37">
        <v>716600000</v>
      </c>
      <c r="BY363" s="37"/>
      <c r="BZ363" s="37"/>
      <c r="CA363" s="37"/>
      <c r="CB363" s="37"/>
      <c r="CC363" s="37"/>
      <c r="CD363" s="37"/>
      <c r="CE363" s="37"/>
      <c r="CF363" s="38">
        <v>406500000</v>
      </c>
      <c r="CG363" s="55">
        <v>9232600000</v>
      </c>
      <c r="CH363" s="57">
        <v>15186700000</v>
      </c>
      <c r="CI363" s="49">
        <v>0</v>
      </c>
      <c r="CJ363" s="36">
        <v>7436000000</v>
      </c>
      <c r="CK363" s="37"/>
      <c r="CL363" s="37"/>
      <c r="CM363" s="38"/>
      <c r="CN363" s="54">
        <v>-471400000</v>
      </c>
      <c r="CO363" s="54">
        <v>7617000000</v>
      </c>
      <c r="CP363" s="54">
        <v>-1162200000</v>
      </c>
      <c r="CQ363" s="58">
        <v>13419400000</v>
      </c>
      <c r="CR363" s="37">
        <v>253700000</v>
      </c>
      <c r="CS363" s="56">
        <v>13673100000</v>
      </c>
      <c r="CT363" s="55">
        <v>28859800000</v>
      </c>
    </row>
    <row r="364" spans="1:98" x14ac:dyDescent="0.2">
      <c r="A364" s="52" t="s">
        <v>1153</v>
      </c>
      <c r="B364" s="52" t="s">
        <v>1154</v>
      </c>
      <c r="C364" s="52" t="str">
        <f>VLOOKUP(A364,'[1]S&amp;P 500 Wikipedia'!A:D,3,FALSE)</f>
        <v>Industrials</v>
      </c>
      <c r="D364" s="52">
        <v>378229</v>
      </c>
      <c r="E364" s="52" t="s">
        <v>16</v>
      </c>
      <c r="F364" s="52">
        <v>2019</v>
      </c>
      <c r="G364" s="52" t="s">
        <v>17</v>
      </c>
      <c r="H364" s="53">
        <v>43921</v>
      </c>
      <c r="I364" s="53">
        <v>43921</v>
      </c>
      <c r="J364" s="53">
        <v>43921</v>
      </c>
      <c r="K364" s="54">
        <v>56264000</v>
      </c>
      <c r="L364" s="54">
        <v>56264000</v>
      </c>
      <c r="M364" s="52" t="s">
        <v>1155</v>
      </c>
      <c r="N364" s="36">
        <v>1467486000</v>
      </c>
      <c r="O364" s="37">
        <v>1467486000</v>
      </c>
      <c r="P364" s="38"/>
      <c r="Q364" s="36">
        <v>1067603000</v>
      </c>
      <c r="R364" s="37">
        <v>1067603000</v>
      </c>
      <c r="S364" s="38"/>
      <c r="U364" s="36">
        <v>1232649000</v>
      </c>
      <c r="V364" s="37"/>
      <c r="W364" s="37"/>
      <c r="X364" s="37"/>
      <c r="Y364" s="38"/>
      <c r="Z364" s="36">
        <v>1097509000</v>
      </c>
      <c r="AA364" s="55">
        <v>135380000</v>
      </c>
      <c r="AC364" s="55">
        <v>962129000</v>
      </c>
      <c r="AH364" s="55">
        <v>4865247000</v>
      </c>
      <c r="AI364" s="36">
        <v>756757000</v>
      </c>
      <c r="AJ364" s="37"/>
      <c r="AK364" s="38"/>
      <c r="AM364" s="37"/>
      <c r="AN364" s="37"/>
      <c r="AO364" s="38"/>
      <c r="AP364" s="49">
        <v>10632727000</v>
      </c>
      <c r="AQ364" s="54"/>
      <c r="AR364" s="54">
        <v>7820103000</v>
      </c>
      <c r="AS364" s="54">
        <v>2743820000</v>
      </c>
      <c r="AT364" s="54"/>
      <c r="AU364" s="54"/>
      <c r="AV364" s="54"/>
      <c r="AW364" s="54"/>
      <c r="AX364" s="54"/>
      <c r="AY364" s="54"/>
      <c r="AZ364" s="54">
        <v>68804000</v>
      </c>
      <c r="BA364" s="55">
        <v>11389484000</v>
      </c>
      <c r="BB364" s="55">
        <v>16254731000</v>
      </c>
      <c r="BC364" s="49">
        <v>952285000</v>
      </c>
      <c r="BD364" s="54">
        <v>276590000</v>
      </c>
      <c r="BE364" s="54"/>
      <c r="BF364" s="54"/>
      <c r="BG364" s="54">
        <v>675695000</v>
      </c>
      <c r="BH364" s="36">
        <v>429732000</v>
      </c>
      <c r="BI364" s="37"/>
      <c r="BJ364" s="37"/>
      <c r="BK364" s="38"/>
      <c r="BL364" s="49">
        <v>156739000</v>
      </c>
      <c r="BM364" s="54"/>
      <c r="BN364" s="54"/>
      <c r="BO364" s="54"/>
      <c r="BP364" s="54"/>
      <c r="BQ364" s="54">
        <v>156739000</v>
      </c>
      <c r="BR364" s="55">
        <v>1538756000</v>
      </c>
      <c r="BS364" s="36">
        <v>16469221000</v>
      </c>
      <c r="BT364" s="37"/>
      <c r="BU364" s="38"/>
      <c r="BV364" s="36">
        <v>1131837000</v>
      </c>
      <c r="BW364" s="37"/>
      <c r="BX364" s="37"/>
      <c r="BY364" s="37"/>
      <c r="BZ364" s="37"/>
      <c r="CA364" s="37"/>
      <c r="CB364" s="37"/>
      <c r="CC364" s="37">
        <v>440817000</v>
      </c>
      <c r="CD364" s="37"/>
      <c r="CE364" s="37"/>
      <c r="CF364" s="38">
        <v>691020000</v>
      </c>
      <c r="CG364" s="55">
        <v>17601058000</v>
      </c>
      <c r="CH364" s="57">
        <v>19139814000</v>
      </c>
      <c r="CJ364" s="36">
        <v>1379336000</v>
      </c>
      <c r="CK364" s="37"/>
      <c r="CL364" s="37"/>
      <c r="CM364" s="38"/>
      <c r="CN364" s="54">
        <v>-775304000</v>
      </c>
      <c r="CO364" s="54">
        <v>-3119956000</v>
      </c>
      <c r="CP364" s="54">
        <v>-378981000</v>
      </c>
      <c r="CQ364" s="58">
        <v>-2894905000</v>
      </c>
      <c r="CR364" s="37">
        <v>9822000</v>
      </c>
      <c r="CS364" s="56">
        <v>-2885083000</v>
      </c>
      <c r="CT364" s="55">
        <v>16254731000</v>
      </c>
    </row>
    <row r="365" spans="1:98" x14ac:dyDescent="0.2">
      <c r="A365" s="52" t="s">
        <v>1114</v>
      </c>
      <c r="B365" s="52" t="s">
        <v>1115</v>
      </c>
      <c r="C365" s="52" t="str">
        <f>VLOOKUP(A365,'[1]S&amp;P 500 Wikipedia'!A:D,3,FALSE)</f>
        <v>Information Technology</v>
      </c>
      <c r="D365" s="52">
        <v>104745</v>
      </c>
      <c r="E365" s="52" t="s">
        <v>16</v>
      </c>
      <c r="F365" s="52">
        <v>2019</v>
      </c>
      <c r="G365" s="52" t="s">
        <v>17</v>
      </c>
      <c r="H365" s="53">
        <v>43738</v>
      </c>
      <c r="I365" s="53">
        <v>43781</v>
      </c>
      <c r="J365" s="53">
        <v>43781</v>
      </c>
      <c r="K365" s="54">
        <v>335000000</v>
      </c>
      <c r="L365" s="54">
        <v>337000000</v>
      </c>
      <c r="M365" s="52" t="s">
        <v>1116</v>
      </c>
      <c r="N365" s="36">
        <v>927000000</v>
      </c>
      <c r="O365" s="37">
        <v>927000000</v>
      </c>
      <c r="P365" s="38"/>
      <c r="Q365" s="36">
        <v>2320000000</v>
      </c>
      <c r="R365" s="37">
        <v>2320000000</v>
      </c>
      <c r="S365" s="38"/>
      <c r="U365" s="36">
        <v>1836000000</v>
      </c>
      <c r="V365" s="37"/>
      <c r="W365" s="37"/>
      <c r="X365" s="37"/>
      <c r="Y365" s="38"/>
      <c r="Z365" s="36">
        <v>471000000</v>
      </c>
      <c r="AA365" s="55">
        <v>471000000</v>
      </c>
      <c r="AH365" s="55">
        <v>5554000000</v>
      </c>
      <c r="AI365" s="36">
        <v>3574000000</v>
      </c>
      <c r="AJ365" s="37"/>
      <c r="AK365" s="38"/>
      <c r="AM365" s="37"/>
      <c r="AN365" s="37"/>
      <c r="AO365" s="38"/>
      <c r="AP365" s="49">
        <v>10566000000</v>
      </c>
      <c r="AQ365" s="54">
        <v>1596000000</v>
      </c>
      <c r="AR365" s="54">
        <v>5740000000</v>
      </c>
      <c r="AS365" s="54"/>
      <c r="AT365" s="54"/>
      <c r="AU365" s="54">
        <v>2776000000</v>
      </c>
      <c r="AV365" s="54"/>
      <c r="AW365" s="54"/>
      <c r="AX365" s="54"/>
      <c r="AY365" s="54"/>
      <c r="AZ365" s="54">
        <v>454000000</v>
      </c>
      <c r="BA365" s="55">
        <v>14140000000</v>
      </c>
      <c r="BB365" s="55">
        <v>19694000000</v>
      </c>
      <c r="BC365" s="49">
        <v>1357000000</v>
      </c>
      <c r="BD365" s="54">
        <v>1357000000</v>
      </c>
      <c r="BE365" s="54"/>
      <c r="BF365" s="54"/>
      <c r="BG365" s="54"/>
      <c r="BH365" s="36">
        <v>570000000</v>
      </c>
      <c r="BI365" s="37"/>
      <c r="BJ365" s="37"/>
      <c r="BK365" s="38"/>
      <c r="BL365" s="49">
        <v>1613000000</v>
      </c>
      <c r="BM365" s="54"/>
      <c r="BN365" s="54"/>
      <c r="BO365" s="54"/>
      <c r="BP365" s="54"/>
      <c r="BQ365" s="54">
        <v>1613000000</v>
      </c>
      <c r="BR365" s="55">
        <v>3540000000</v>
      </c>
      <c r="BS365" s="36">
        <v>3395000000</v>
      </c>
      <c r="BT365" s="37"/>
      <c r="BU365" s="38"/>
      <c r="BV365" s="36">
        <v>2189000000</v>
      </c>
      <c r="BW365" s="37"/>
      <c r="BX365" s="37">
        <v>1367000000</v>
      </c>
      <c r="BY365" s="37"/>
      <c r="BZ365" s="37"/>
      <c r="CA365" s="37"/>
      <c r="CB365" s="37"/>
      <c r="CC365" s="37">
        <v>395000000</v>
      </c>
      <c r="CD365" s="37"/>
      <c r="CE365" s="37"/>
      <c r="CF365" s="38">
        <v>427000000</v>
      </c>
      <c r="CG365" s="55">
        <v>5584000000</v>
      </c>
      <c r="CH365" s="57">
        <v>9124000000</v>
      </c>
      <c r="CJ365" s="36">
        <v>154000000</v>
      </c>
      <c r="CK365" s="37"/>
      <c r="CL365" s="37"/>
      <c r="CM365" s="38"/>
      <c r="CN365" s="54">
        <v>-1337000000</v>
      </c>
      <c r="CO365" s="54">
        <v>12256000000</v>
      </c>
      <c r="CP365" s="54">
        <v>-503000000</v>
      </c>
      <c r="CQ365" s="58">
        <v>10570000000</v>
      </c>
      <c r="CR365" s="37"/>
      <c r="CS365" s="56">
        <v>10570000000</v>
      </c>
      <c r="CT365" s="55">
        <v>19694000000</v>
      </c>
    </row>
    <row r="366" spans="1:98" x14ac:dyDescent="0.2">
      <c r="A366" s="52" t="s">
        <v>1120</v>
      </c>
      <c r="B366" s="52" t="s">
        <v>1121</v>
      </c>
      <c r="C366" s="52" t="str">
        <f>VLOOKUP(A366,'[1]S&amp;P 500 Wikipedia'!A:D,3,FALSE)</f>
        <v>Health Care</v>
      </c>
      <c r="D366" s="52">
        <v>448874</v>
      </c>
      <c r="E366" s="52" t="s">
        <v>16</v>
      </c>
      <c r="F366" s="52">
        <v>2019</v>
      </c>
      <c r="G366" s="52" t="s">
        <v>17</v>
      </c>
      <c r="H366" s="53">
        <v>43830</v>
      </c>
      <c r="I366" s="53">
        <v>43882</v>
      </c>
      <c r="J366" s="53">
        <v>43882</v>
      </c>
      <c r="K366" s="54">
        <v>46330000</v>
      </c>
      <c r="L366" s="54">
        <v>47206000</v>
      </c>
      <c r="M366" s="52" t="s">
        <v>1122</v>
      </c>
      <c r="N366" s="36">
        <v>301083000</v>
      </c>
      <c r="O366" s="37">
        <v>301083000</v>
      </c>
      <c r="P366" s="38"/>
      <c r="Q366" s="36">
        <v>418673000</v>
      </c>
      <c r="R366" s="37">
        <v>418673000</v>
      </c>
      <c r="S366" s="38"/>
      <c r="U366" s="36">
        <v>476557000</v>
      </c>
      <c r="V366" s="37"/>
      <c r="W366" s="37"/>
      <c r="X366" s="37"/>
      <c r="Y366" s="38"/>
      <c r="Z366" s="36">
        <v>110019000</v>
      </c>
      <c r="AA366" s="55">
        <v>110019000</v>
      </c>
      <c r="AH366" s="55">
        <v>1306332000</v>
      </c>
      <c r="AI366" s="36">
        <v>430719000</v>
      </c>
      <c r="AJ366" s="37"/>
      <c r="AK366" s="38"/>
      <c r="AM366" s="37"/>
      <c r="AN366" s="37"/>
      <c r="AO366" s="38"/>
      <c r="AP366" s="49">
        <v>4572769000</v>
      </c>
      <c r="AQ366" s="54">
        <v>2156285000</v>
      </c>
      <c r="AR366" s="54">
        <v>2245305000</v>
      </c>
      <c r="AS366" s="54"/>
      <c r="AT366" s="54"/>
      <c r="AU366" s="54">
        <v>5572000</v>
      </c>
      <c r="AV366" s="54"/>
      <c r="AW366" s="54">
        <v>113160000</v>
      </c>
      <c r="AX366" s="54"/>
      <c r="AY366" s="54"/>
      <c r="AZ366" s="54">
        <v>52447000</v>
      </c>
      <c r="BA366" s="55">
        <v>5003488000</v>
      </c>
      <c r="BB366" s="55">
        <v>6309820000</v>
      </c>
      <c r="BC366" s="49">
        <v>331569000</v>
      </c>
      <c r="BD366" s="54">
        <v>102916000</v>
      </c>
      <c r="BE366" s="54">
        <v>6692000</v>
      </c>
      <c r="BF366" s="54"/>
      <c r="BG366" s="54">
        <v>221961000</v>
      </c>
      <c r="BH366" s="36">
        <v>50000000</v>
      </c>
      <c r="BI366" s="37"/>
      <c r="BJ366" s="37"/>
      <c r="BK366" s="38"/>
      <c r="BL366" s="49">
        <v>181486000</v>
      </c>
      <c r="BM366" s="54"/>
      <c r="BN366" s="54"/>
      <c r="BO366" s="54"/>
      <c r="BP366" s="54"/>
      <c r="BQ366" s="54">
        <v>181486000</v>
      </c>
      <c r="BR366" s="55">
        <v>563055000</v>
      </c>
      <c r="BS366" s="36">
        <v>1858943000</v>
      </c>
      <c r="BT366" s="37"/>
      <c r="BU366" s="38"/>
      <c r="BV366" s="36">
        <v>908502000</v>
      </c>
      <c r="BW366" s="37"/>
      <c r="BX366" s="37">
        <v>82719000</v>
      </c>
      <c r="BY366" s="37"/>
      <c r="BZ366" s="37"/>
      <c r="CA366" s="37"/>
      <c r="CB366" s="37"/>
      <c r="CC366" s="37">
        <v>439558000</v>
      </c>
      <c r="CD366" s="37"/>
      <c r="CE366" s="37"/>
      <c r="CF366" s="38">
        <v>386225000</v>
      </c>
      <c r="CG366" s="55">
        <v>2767445000</v>
      </c>
      <c r="CH366" s="57">
        <v>3330500000</v>
      </c>
      <c r="CJ366" s="36">
        <v>664516000</v>
      </c>
      <c r="CK366" s="37"/>
      <c r="CL366" s="37"/>
      <c r="CM366" s="38"/>
      <c r="CN366" s="54">
        <v>-165720000</v>
      </c>
      <c r="CO366" s="54">
        <v>2824916000</v>
      </c>
      <c r="CP366" s="54">
        <v>-344392000</v>
      </c>
      <c r="CQ366" s="58">
        <v>2979320000</v>
      </c>
      <c r="CR366" s="37"/>
      <c r="CS366" s="56">
        <v>2979320000</v>
      </c>
      <c r="CT366" s="55">
        <v>6309820000</v>
      </c>
    </row>
    <row r="367" spans="1:98" x14ac:dyDescent="0.2">
      <c r="A367" s="52" t="s">
        <v>1111</v>
      </c>
      <c r="B367" s="52" t="s">
        <v>1112</v>
      </c>
      <c r="C367" s="52" t="str">
        <f>VLOOKUP(A367,'[1]S&amp;P 500 Wikipedia'!A:D,3,FALSE)</f>
        <v>Consumer Discretionary</v>
      </c>
      <c r="D367" s="52">
        <v>72458</v>
      </c>
      <c r="E367" s="52" t="s">
        <v>16</v>
      </c>
      <c r="F367" s="52">
        <v>2019</v>
      </c>
      <c r="G367" s="52" t="s">
        <v>17</v>
      </c>
      <c r="H367" s="53">
        <v>43861</v>
      </c>
      <c r="I367" s="53">
        <v>43901</v>
      </c>
      <c r="J367" s="53">
        <v>43901</v>
      </c>
      <c r="K367" s="54">
        <v>506100000</v>
      </c>
      <c r="L367" s="54">
        <v>512000000</v>
      </c>
      <c r="M367" s="59" t="s">
        <v>1113</v>
      </c>
      <c r="N367" s="36">
        <v>2577000000</v>
      </c>
      <c r="O367" s="37">
        <v>2577000000</v>
      </c>
      <c r="P367" s="38"/>
      <c r="R367" s="37"/>
      <c r="S367" s="38"/>
      <c r="U367" s="36">
        <v>8992000000</v>
      </c>
      <c r="V367" s="37"/>
      <c r="W367" s="37"/>
      <c r="X367" s="37"/>
      <c r="Y367" s="38"/>
      <c r="Z367" s="36">
        <v>1333000000</v>
      </c>
      <c r="AG367" s="56">
        <v>1333000000</v>
      </c>
      <c r="AH367" s="55">
        <v>12902000000</v>
      </c>
      <c r="AI367" s="36">
        <v>23591000000</v>
      </c>
      <c r="AJ367" s="37">
        <v>43255000000</v>
      </c>
      <c r="AK367" s="38">
        <v>-19664000000</v>
      </c>
      <c r="AM367" s="37"/>
      <c r="AN367" s="37"/>
      <c r="AO367" s="38"/>
      <c r="AP367" s="49">
        <v>6286000000</v>
      </c>
      <c r="AQ367" s="54"/>
      <c r="AR367" s="54"/>
      <c r="AS367" s="54"/>
      <c r="AT367" s="54"/>
      <c r="AU367" s="54"/>
      <c r="AV367" s="54"/>
      <c r="AW367" s="54"/>
      <c r="AX367" s="54"/>
      <c r="AY367" s="54"/>
      <c r="AZ367" s="54">
        <v>6286000000</v>
      </c>
      <c r="BA367" s="55">
        <v>29877000000</v>
      </c>
      <c r="BB367" s="55">
        <v>42779000000</v>
      </c>
      <c r="BC367" s="49">
        <v>14326000000</v>
      </c>
      <c r="BD367" s="54">
        <v>9920000000</v>
      </c>
      <c r="BE367" s="54"/>
      <c r="BF367" s="54"/>
      <c r="BG367" s="54">
        <v>4406000000</v>
      </c>
      <c r="BH367" s="36">
        <v>161000000</v>
      </c>
      <c r="BI367" s="37"/>
      <c r="BJ367" s="37"/>
      <c r="BK367" s="38"/>
      <c r="BM367" s="54"/>
      <c r="BN367" s="54"/>
      <c r="BO367" s="54"/>
      <c r="BP367" s="54"/>
      <c r="BQ367" s="54"/>
      <c r="BR367" s="55">
        <v>14487000000</v>
      </c>
      <c r="BS367" s="36">
        <v>11338000000</v>
      </c>
      <c r="BT367" s="37"/>
      <c r="BU367" s="38"/>
      <c r="BV367" s="36">
        <v>5121000000</v>
      </c>
      <c r="BW367" s="37"/>
      <c r="BX367" s="37"/>
      <c r="BY367" s="37"/>
      <c r="BZ367" s="37"/>
      <c r="CA367" s="37"/>
      <c r="CB367" s="37"/>
      <c r="CC367" s="37">
        <v>1122000000</v>
      </c>
      <c r="CD367" s="37"/>
      <c r="CE367" s="37"/>
      <c r="CF367" s="38">
        <v>3999000000</v>
      </c>
      <c r="CG367" s="55">
        <v>16459000000</v>
      </c>
      <c r="CH367" s="57">
        <v>30946000000</v>
      </c>
      <c r="CJ367" s="36">
        <v>6268000000</v>
      </c>
      <c r="CK367" s="37"/>
      <c r="CL367" s="37"/>
      <c r="CM367" s="38"/>
      <c r="CN367" s="54"/>
      <c r="CO367" s="54">
        <v>6433000000</v>
      </c>
      <c r="CP367" s="54">
        <v>-868000000</v>
      </c>
      <c r="CQ367" s="58">
        <v>11833000000</v>
      </c>
      <c r="CR367" s="37"/>
      <c r="CS367" s="56">
        <v>11833000000</v>
      </c>
      <c r="CT367" s="55">
        <v>42779000000</v>
      </c>
    </row>
    <row r="368" spans="1:98" x14ac:dyDescent="0.2">
      <c r="A368" s="52" t="s">
        <v>1144</v>
      </c>
      <c r="B368" s="52" t="s">
        <v>1145</v>
      </c>
      <c r="C368" s="52" t="str">
        <f>VLOOKUP(A368,'[1]S&amp;P 500 Wikipedia'!A:D,3,FALSE)</f>
        <v>Consumer Discretionary</v>
      </c>
      <c r="D368" s="52">
        <v>249289</v>
      </c>
      <c r="E368" s="52" t="s">
        <v>16</v>
      </c>
      <c r="F368" s="52">
        <v>2019</v>
      </c>
      <c r="G368" s="52" t="s">
        <v>17</v>
      </c>
      <c r="H368" s="53">
        <v>43861</v>
      </c>
      <c r="I368" s="53">
        <v>43910</v>
      </c>
      <c r="J368" s="53">
        <v>43910</v>
      </c>
      <c r="K368" s="54">
        <v>121600000</v>
      </c>
      <c r="L368" s="54">
        <v>122500000</v>
      </c>
      <c r="M368" s="52" t="s">
        <v>1146</v>
      </c>
      <c r="N368" s="36">
        <v>897400000</v>
      </c>
      <c r="O368" s="37">
        <v>874700000</v>
      </c>
      <c r="P368" s="38">
        <v>22700000</v>
      </c>
      <c r="Q368" s="36">
        <v>240000000</v>
      </c>
      <c r="R368" s="37">
        <v>240000000</v>
      </c>
      <c r="S368" s="38"/>
      <c r="U368" s="36">
        <v>2463900000</v>
      </c>
      <c r="V368" s="37"/>
      <c r="W368" s="37"/>
      <c r="X368" s="37"/>
      <c r="Y368" s="38"/>
      <c r="Z368" s="36">
        <v>274200000</v>
      </c>
      <c r="AA368" s="55">
        <v>274200000</v>
      </c>
      <c r="AH368" s="55">
        <v>3875500000</v>
      </c>
      <c r="AI368" s="36">
        <v>1098800000</v>
      </c>
      <c r="AJ368" s="37"/>
      <c r="AK368" s="38"/>
      <c r="AM368" s="37"/>
      <c r="AN368" s="37"/>
      <c r="AO368" s="38"/>
      <c r="AP368" s="49">
        <v>1685800000</v>
      </c>
      <c r="AQ368" s="54"/>
      <c r="AR368" s="54"/>
      <c r="AS368" s="54"/>
      <c r="AT368" s="54"/>
      <c r="AU368" s="54">
        <v>225200000</v>
      </c>
      <c r="AV368" s="54"/>
      <c r="AW368" s="54"/>
      <c r="AX368" s="54"/>
      <c r="AY368" s="54"/>
      <c r="AZ368" s="54">
        <v>1460600000</v>
      </c>
      <c r="BA368" s="55">
        <v>2784600000</v>
      </c>
      <c r="BB368" s="55">
        <v>6660100000</v>
      </c>
      <c r="BC368" s="49">
        <v>557900000</v>
      </c>
      <c r="BD368" s="54"/>
      <c r="BE368" s="54">
        <v>16400000</v>
      </c>
      <c r="BF368" s="54"/>
      <c r="BG368" s="54">
        <v>541500000</v>
      </c>
      <c r="BH368" s="36">
        <v>147900000</v>
      </c>
      <c r="BI368" s="37"/>
      <c r="BJ368" s="37"/>
      <c r="BK368" s="38"/>
      <c r="BL368" s="49">
        <v>264600000</v>
      </c>
      <c r="BM368" s="54">
        <v>61800000</v>
      </c>
      <c r="BN368" s="54"/>
      <c r="BO368" s="54"/>
      <c r="BP368" s="54"/>
      <c r="BQ368" s="54">
        <v>202800000</v>
      </c>
      <c r="BR368" s="55">
        <v>970400000</v>
      </c>
      <c r="BS368" s="36">
        <v>884100000</v>
      </c>
      <c r="BT368" s="37"/>
      <c r="BU368" s="38"/>
      <c r="BV368" s="36">
        <v>1470200000</v>
      </c>
      <c r="BW368" s="37"/>
      <c r="BX368" s="37">
        <v>374500000</v>
      </c>
      <c r="BY368" s="37"/>
      <c r="BZ368" s="37"/>
      <c r="CA368" s="37"/>
      <c r="CB368" s="37"/>
      <c r="CC368" s="37"/>
      <c r="CD368" s="37"/>
      <c r="CE368" s="37"/>
      <c r="CF368" s="38">
        <v>1095700000</v>
      </c>
      <c r="CG368" s="55">
        <v>2354300000</v>
      </c>
      <c r="CH368" s="57">
        <v>3324700000</v>
      </c>
      <c r="CI368" s="49">
        <v>0</v>
      </c>
      <c r="CJ368" s="36">
        <v>1388500000</v>
      </c>
      <c r="CK368" s="37"/>
      <c r="CL368" s="37"/>
      <c r="CM368" s="38"/>
      <c r="CN368" s="54"/>
      <c r="CO368" s="54">
        <v>2207600000</v>
      </c>
      <c r="CP368" s="54">
        <v>-273200000</v>
      </c>
      <c r="CQ368" s="58">
        <v>3322900000</v>
      </c>
      <c r="CR368" s="37">
        <v>12500000</v>
      </c>
      <c r="CS368" s="56">
        <v>3335400000</v>
      </c>
      <c r="CT368" s="55">
        <v>6660100000</v>
      </c>
    </row>
    <row r="369" spans="1:98" x14ac:dyDescent="0.2">
      <c r="A369" s="52" t="s">
        <v>1147</v>
      </c>
      <c r="B369" s="52" t="s">
        <v>1148</v>
      </c>
      <c r="C369" s="52" t="str">
        <f>VLOOKUP(A369,'[1]S&amp;P 500 Wikipedia'!A:D,3,FALSE)</f>
        <v>Consumer Discretionary</v>
      </c>
      <c r="D369" s="52">
        <v>256569</v>
      </c>
      <c r="E369" s="52" t="s">
        <v>16</v>
      </c>
      <c r="F369" s="52">
        <v>2019</v>
      </c>
      <c r="G369" s="52" t="s">
        <v>17</v>
      </c>
      <c r="H369" s="53">
        <v>43861</v>
      </c>
      <c r="I369" s="53">
        <v>43917</v>
      </c>
      <c r="J369" s="53">
        <v>43917</v>
      </c>
      <c r="K369" s="54">
        <v>1201227000</v>
      </c>
      <c r="L369" s="54">
        <v>1219395000</v>
      </c>
      <c r="M369" s="52" t="s">
        <v>1149</v>
      </c>
      <c r="N369" s="36">
        <v>3216752000</v>
      </c>
      <c r="O369" s="37">
        <v>3216752000</v>
      </c>
      <c r="P369" s="38"/>
      <c r="Q369" s="36">
        <v>386261000</v>
      </c>
      <c r="R369" s="37">
        <v>386261000</v>
      </c>
      <c r="S369" s="38"/>
      <c r="U369" s="36">
        <v>4872592000</v>
      </c>
      <c r="V369" s="37"/>
      <c r="W369" s="37"/>
      <c r="X369" s="37"/>
      <c r="Y369" s="38"/>
      <c r="Z369" s="36">
        <v>415017000</v>
      </c>
      <c r="AA369" s="55">
        <v>415017000</v>
      </c>
      <c r="AH369" s="55">
        <v>8890622000</v>
      </c>
      <c r="AI369" s="36">
        <v>5325048000</v>
      </c>
      <c r="AJ369" s="37"/>
      <c r="AK369" s="38"/>
      <c r="AM369" s="37"/>
      <c r="AN369" s="37"/>
      <c r="AO369" s="38"/>
      <c r="AP369" s="49">
        <v>9929333000</v>
      </c>
      <c r="AQ369" s="54"/>
      <c r="AR369" s="54">
        <v>95546000</v>
      </c>
      <c r="AS369" s="54"/>
      <c r="AT369" s="54"/>
      <c r="AU369" s="54">
        <v>12132000</v>
      </c>
      <c r="AV369" s="54"/>
      <c r="AW369" s="54"/>
      <c r="AX369" s="54"/>
      <c r="AY369" s="54"/>
      <c r="AZ369" s="54">
        <v>9821655000</v>
      </c>
      <c r="BA369" s="55">
        <v>15254381000</v>
      </c>
      <c r="BB369" s="55">
        <v>24145003000</v>
      </c>
      <c r="BC369" s="49">
        <v>5739031000</v>
      </c>
      <c r="BD369" s="54">
        <v>2672557000</v>
      </c>
      <c r="BE369" s="54"/>
      <c r="BF369" s="54"/>
      <c r="BG369" s="54">
        <v>3066474000</v>
      </c>
      <c r="BI369" s="37"/>
      <c r="BJ369" s="37"/>
      <c r="BK369" s="38"/>
      <c r="BL369" s="49">
        <v>1411216000</v>
      </c>
      <c r="BM369" s="54"/>
      <c r="BN369" s="54"/>
      <c r="BO369" s="54"/>
      <c r="BP369" s="54"/>
      <c r="BQ369" s="54">
        <v>1411216000</v>
      </c>
      <c r="BR369" s="55">
        <v>7150247000</v>
      </c>
      <c r="BS369" s="36">
        <v>2236625000</v>
      </c>
      <c r="BT369" s="37"/>
      <c r="BU369" s="38"/>
      <c r="BV369" s="36">
        <v>8809919000</v>
      </c>
      <c r="BW369" s="37"/>
      <c r="BX369" s="37"/>
      <c r="BY369" s="37"/>
      <c r="BZ369" s="37"/>
      <c r="CA369" s="37"/>
      <c r="CB369" s="37"/>
      <c r="CC369" s="37">
        <v>142170000</v>
      </c>
      <c r="CD369" s="37"/>
      <c r="CE369" s="37"/>
      <c r="CF369" s="38">
        <v>8667749000</v>
      </c>
      <c r="CG369" s="55">
        <v>11046544000</v>
      </c>
      <c r="CH369" s="57">
        <v>18196791000</v>
      </c>
      <c r="CI369" s="49">
        <v>0</v>
      </c>
      <c r="CJ369" s="36">
        <v>1199100000</v>
      </c>
      <c r="CK369" s="37"/>
      <c r="CL369" s="37"/>
      <c r="CM369" s="38"/>
      <c r="CN369" s="54"/>
      <c r="CO369" s="54">
        <v>5422283000</v>
      </c>
      <c r="CP369" s="54">
        <v>-673171000</v>
      </c>
      <c r="CQ369" s="58">
        <v>5948212000</v>
      </c>
      <c r="CR369" s="37"/>
      <c r="CS369" s="56">
        <v>5948212000</v>
      </c>
      <c r="CT369" s="55">
        <v>24145003000</v>
      </c>
    </row>
    <row r="370" spans="1:98" x14ac:dyDescent="0.2">
      <c r="A370" s="52" t="s">
        <v>1141</v>
      </c>
      <c r="B370" s="52" t="s">
        <v>1142</v>
      </c>
      <c r="C370" s="52" t="str">
        <f>VLOOKUP(A370,'[1]S&amp;P 500 Wikipedia'!A:D,3,FALSE)</f>
        <v>Health Care</v>
      </c>
      <c r="D370" s="52">
        <v>372802</v>
      </c>
      <c r="E370" s="52" t="s">
        <v>16</v>
      </c>
      <c r="F370" s="52">
        <v>2019</v>
      </c>
      <c r="G370" s="52" t="s">
        <v>17</v>
      </c>
      <c r="H370" s="53">
        <v>43830</v>
      </c>
      <c r="I370" s="53">
        <v>43887</v>
      </c>
      <c r="J370" s="53">
        <v>43887</v>
      </c>
      <c r="K370" s="54">
        <v>399000000</v>
      </c>
      <c r="L370" s="54">
        <v>402000000</v>
      </c>
      <c r="M370" s="52" t="s">
        <v>1143</v>
      </c>
      <c r="N370" s="36">
        <v>2399000000</v>
      </c>
      <c r="O370" s="37">
        <v>2399000000</v>
      </c>
      <c r="P370" s="38"/>
      <c r="Q370" s="36">
        <v>4349000000</v>
      </c>
      <c r="R370" s="37">
        <v>4349000000</v>
      </c>
      <c r="S370" s="38"/>
      <c r="U370" s="36">
        <v>3370000000</v>
      </c>
      <c r="V370" s="37"/>
      <c r="W370" s="37"/>
      <c r="X370" s="37"/>
      <c r="Y370" s="38"/>
      <c r="Z370" s="36">
        <v>1172000000</v>
      </c>
      <c r="AG370" s="56">
        <v>1172000000</v>
      </c>
      <c r="AH370" s="55">
        <v>11290000000</v>
      </c>
      <c r="AI370" s="36">
        <v>4749000000</v>
      </c>
      <c r="AJ370" s="37"/>
      <c r="AK370" s="38"/>
      <c r="AM370" s="37"/>
      <c r="AN370" s="37"/>
      <c r="AO370" s="38"/>
      <c r="AP370" s="49">
        <v>42342000000</v>
      </c>
      <c r="AQ370" s="54">
        <v>14014000000</v>
      </c>
      <c r="AR370" s="54">
        <v>25714000000</v>
      </c>
      <c r="AS370" s="54"/>
      <c r="AT370" s="54"/>
      <c r="AU370" s="54"/>
      <c r="AV370" s="54"/>
      <c r="AW370" s="54"/>
      <c r="AX370" s="54"/>
      <c r="AY370" s="54"/>
      <c r="AZ370" s="54">
        <v>2614000000</v>
      </c>
      <c r="BA370" s="55">
        <v>47091000000</v>
      </c>
      <c r="BB370" s="55">
        <v>58381000000</v>
      </c>
      <c r="BC370" s="49">
        <v>2930000000</v>
      </c>
      <c r="BD370" s="54">
        <v>1920000000</v>
      </c>
      <c r="BE370" s="54"/>
      <c r="BF370" s="54"/>
      <c r="BG370" s="54">
        <v>1010000000</v>
      </c>
      <c r="BH370" s="36">
        <v>676000000</v>
      </c>
      <c r="BI370" s="37"/>
      <c r="BJ370" s="37"/>
      <c r="BK370" s="38"/>
      <c r="BL370" s="49">
        <v>2591000000</v>
      </c>
      <c r="BM370" s="54"/>
      <c r="BN370" s="54"/>
      <c r="BO370" s="54"/>
      <c r="BP370" s="54"/>
      <c r="BQ370" s="54">
        <v>2591000000</v>
      </c>
      <c r="BR370" s="55">
        <v>6197000000</v>
      </c>
      <c r="BS370" s="36">
        <v>17076000000</v>
      </c>
      <c r="BT370" s="37"/>
      <c r="BU370" s="38"/>
      <c r="BV370" s="36">
        <v>5433000000</v>
      </c>
      <c r="BW370" s="37"/>
      <c r="BX370" s="37"/>
      <c r="BY370" s="37"/>
      <c r="BZ370" s="37"/>
      <c r="CA370" s="37"/>
      <c r="CB370" s="37"/>
      <c r="CC370" s="37">
        <v>2192000000</v>
      </c>
      <c r="CD370" s="37"/>
      <c r="CE370" s="37"/>
      <c r="CF370" s="38">
        <v>3241000000</v>
      </c>
      <c r="CG370" s="55">
        <v>22509000000</v>
      </c>
      <c r="CH370" s="57">
        <v>28706000000</v>
      </c>
      <c r="CI370" s="49">
        <v>0</v>
      </c>
      <c r="CJ370" s="36">
        <v>15498000000</v>
      </c>
      <c r="CK370" s="37"/>
      <c r="CL370" s="37"/>
      <c r="CM370" s="38"/>
      <c r="CN370" s="54">
        <v>-5236000000</v>
      </c>
      <c r="CO370" s="54">
        <v>22092000000</v>
      </c>
      <c r="CP370" s="54">
        <v>-2679000000</v>
      </c>
      <c r="CQ370" s="58">
        <v>29675000000</v>
      </c>
      <c r="CR370" s="37"/>
      <c r="CS370" s="56">
        <v>29675000000</v>
      </c>
      <c r="CT370" s="55">
        <v>58381000000</v>
      </c>
    </row>
    <row r="371" spans="1:98" x14ac:dyDescent="0.2">
      <c r="A371" s="52" t="s">
        <v>1099</v>
      </c>
      <c r="B371" s="52" t="s">
        <v>1100</v>
      </c>
      <c r="C371" s="52" t="str">
        <f>VLOOKUP(A371,'[1]S&amp;P 500 Wikipedia'!A:D,3,FALSE)</f>
        <v>Communication Services</v>
      </c>
      <c r="D371" s="52">
        <v>515267</v>
      </c>
      <c r="E371" s="52" t="s">
        <v>16</v>
      </c>
      <c r="F371" s="52">
        <v>2019</v>
      </c>
      <c r="G371" s="52" t="s">
        <v>17</v>
      </c>
      <c r="H371" s="53">
        <v>43830</v>
      </c>
      <c r="I371" s="53">
        <v>43867</v>
      </c>
      <c r="J371" s="53">
        <v>43867</v>
      </c>
      <c r="K371" s="54">
        <v>856404822</v>
      </c>
      <c r="L371" s="54">
        <v>872264219</v>
      </c>
      <c r="M371" s="52" t="s">
        <v>1101</v>
      </c>
      <c r="N371" s="36">
        <v>1528000000</v>
      </c>
      <c r="O371" s="37">
        <v>1528000000</v>
      </c>
      <c r="P371" s="38"/>
      <c r="Q371" s="36">
        <v>1888000000</v>
      </c>
      <c r="R371" s="37">
        <v>1888000000</v>
      </c>
      <c r="S371" s="38"/>
      <c r="U371" s="36">
        <v>964000000</v>
      </c>
      <c r="V371" s="37"/>
      <c r="W371" s="37"/>
      <c r="X371" s="37"/>
      <c r="Y371" s="38"/>
      <c r="Z371" s="36">
        <v>4925000000</v>
      </c>
      <c r="AG371" s="56">
        <v>4925000000</v>
      </c>
      <c r="AH371" s="55">
        <v>9305000000</v>
      </c>
      <c r="AI371" s="36">
        <v>21984000000</v>
      </c>
      <c r="AJ371" s="37"/>
      <c r="AK371" s="38"/>
      <c r="AM371" s="37"/>
      <c r="AN371" s="37"/>
      <c r="AO371" s="38"/>
      <c r="AP371" s="49">
        <v>55632000000</v>
      </c>
      <c r="AQ371" s="54"/>
      <c r="AR371" s="54">
        <v>1930000000</v>
      </c>
      <c r="AS371" s="54">
        <v>115000000</v>
      </c>
      <c r="AT371" s="54"/>
      <c r="AU371" s="54"/>
      <c r="AV371" s="54"/>
      <c r="AW371" s="54"/>
      <c r="AX371" s="54"/>
      <c r="AY371" s="54"/>
      <c r="AZ371" s="54">
        <v>53587000000</v>
      </c>
      <c r="BA371" s="55">
        <v>77616000000</v>
      </c>
      <c r="BB371" s="55">
        <v>86921000000</v>
      </c>
      <c r="BC371" s="49">
        <v>6933000000</v>
      </c>
      <c r="BD371" s="54"/>
      <c r="BE371" s="54"/>
      <c r="BF371" s="54"/>
      <c r="BG371" s="54">
        <v>6933000000</v>
      </c>
      <c r="BH371" s="36">
        <v>3269000000</v>
      </c>
      <c r="BI371" s="37"/>
      <c r="BJ371" s="37"/>
      <c r="BK371" s="38"/>
      <c r="BL371" s="49">
        <v>2304000000</v>
      </c>
      <c r="BM371" s="54">
        <v>631000000</v>
      </c>
      <c r="BN371" s="54"/>
      <c r="BO371" s="54"/>
      <c r="BP371" s="54"/>
      <c r="BQ371" s="54">
        <v>1673000000</v>
      </c>
      <c r="BR371" s="55">
        <v>12506000000</v>
      </c>
      <c r="BS371" s="36">
        <v>24944000000</v>
      </c>
      <c r="BT371" s="37"/>
      <c r="BU371" s="38"/>
      <c r="BV371" s="36">
        <v>20682000000</v>
      </c>
      <c r="BW371" s="37"/>
      <c r="BX371" s="37"/>
      <c r="BY371" s="37"/>
      <c r="BZ371" s="37"/>
      <c r="CA371" s="37"/>
      <c r="CB371" s="37"/>
      <c r="CC371" s="37">
        <v>5607000000</v>
      </c>
      <c r="CD371" s="37"/>
      <c r="CE371" s="37"/>
      <c r="CF371" s="38">
        <v>15075000000</v>
      </c>
      <c r="CG371" s="55">
        <v>45626000000</v>
      </c>
      <c r="CH371" s="57">
        <v>58132000000</v>
      </c>
      <c r="CJ371" s="36">
        <v>38498000000</v>
      </c>
      <c r="CK371" s="37"/>
      <c r="CL371" s="37"/>
      <c r="CM371" s="38"/>
      <c r="CN371" s="54">
        <v>-8000000</v>
      </c>
      <c r="CO371" s="54">
        <v>-8833000000</v>
      </c>
      <c r="CP371" s="54">
        <v>-868000000</v>
      </c>
      <c r="CQ371" s="58">
        <v>28789000000</v>
      </c>
      <c r="CR371" s="37"/>
      <c r="CS371" s="56">
        <v>28789000000</v>
      </c>
      <c r="CT371" s="55">
        <v>86921000000</v>
      </c>
    </row>
    <row r="372" spans="1:98" x14ac:dyDescent="0.2">
      <c r="A372" s="52" t="s">
        <v>1108</v>
      </c>
      <c r="B372" s="52" t="s">
        <v>1109</v>
      </c>
      <c r="C372" s="52" t="str">
        <f>VLOOKUP(A372,'[1]S&amp;P 500 Wikipedia'!A:D,3,FALSE)</f>
        <v>Consumer Discretionary</v>
      </c>
      <c r="D372" s="52">
        <v>331230</v>
      </c>
      <c r="E372" s="52" t="s">
        <v>16</v>
      </c>
      <c r="F372" s="52">
        <v>2020</v>
      </c>
      <c r="G372" s="52" t="s">
        <v>17</v>
      </c>
      <c r="H372" s="53">
        <v>44012</v>
      </c>
      <c r="I372" s="53">
        <v>44056</v>
      </c>
      <c r="J372" s="53">
        <v>44056</v>
      </c>
      <c r="K372" s="54">
        <v>277900000</v>
      </c>
      <c r="L372" s="54">
        <v>275400000</v>
      </c>
      <c r="M372" s="52" t="s">
        <v>1110</v>
      </c>
      <c r="N372" s="36">
        <v>1434400000</v>
      </c>
      <c r="O372" s="37">
        <v>1426300000</v>
      </c>
      <c r="P372" s="38">
        <v>8100000</v>
      </c>
      <c r="Q372" s="36">
        <v>193300000</v>
      </c>
      <c r="R372" s="37">
        <v>193300000</v>
      </c>
      <c r="S372" s="38"/>
      <c r="U372" s="36">
        <v>736900000</v>
      </c>
      <c r="V372" s="37"/>
      <c r="W372" s="37"/>
      <c r="X372" s="37"/>
      <c r="Y372" s="38"/>
      <c r="Z372" s="36">
        <v>188500000</v>
      </c>
      <c r="AA372" s="55">
        <v>57500000</v>
      </c>
      <c r="AE372" s="55">
        <v>46000000</v>
      </c>
      <c r="AG372" s="56">
        <v>85000000</v>
      </c>
      <c r="AH372" s="55">
        <v>2553100000</v>
      </c>
      <c r="AI372" s="36">
        <v>775200000</v>
      </c>
      <c r="AJ372" s="37"/>
      <c r="AK372" s="38"/>
      <c r="AL372" s="36">
        <v>100000</v>
      </c>
      <c r="AM372" s="37"/>
      <c r="AN372" s="37"/>
      <c r="AO372" s="38"/>
      <c r="AP372" s="49">
        <v>4595800000</v>
      </c>
      <c r="AQ372" s="54">
        <v>1379400000</v>
      </c>
      <c r="AR372" s="54">
        <v>1301100000</v>
      </c>
      <c r="AS372" s="54"/>
      <c r="AT372" s="54"/>
      <c r="AU372" s="54">
        <v>55900000</v>
      </c>
      <c r="AV372" s="54"/>
      <c r="AW372" s="54"/>
      <c r="AX372" s="54"/>
      <c r="AY372" s="54"/>
      <c r="AZ372" s="54">
        <v>1859400000</v>
      </c>
      <c r="BA372" s="55">
        <v>5371100000</v>
      </c>
      <c r="BB372" s="55">
        <v>7924200000</v>
      </c>
      <c r="BC372" s="49">
        <v>641800000</v>
      </c>
      <c r="BD372" s="54">
        <v>130800000</v>
      </c>
      <c r="BE372" s="54"/>
      <c r="BF372" s="54"/>
      <c r="BG372" s="54">
        <v>511000000</v>
      </c>
      <c r="BH372" s="36">
        <v>711500000</v>
      </c>
      <c r="BI372" s="37"/>
      <c r="BJ372" s="37"/>
      <c r="BK372" s="38"/>
      <c r="BL372" s="49">
        <v>388800000</v>
      </c>
      <c r="BM372" s="54"/>
      <c r="BN372" s="54"/>
      <c r="BO372" s="54"/>
      <c r="BP372" s="54"/>
      <c r="BQ372" s="54">
        <v>388800000</v>
      </c>
      <c r="BR372" s="55">
        <v>1742100000</v>
      </c>
      <c r="BS372" s="36">
        <v>1587900000</v>
      </c>
      <c r="BT372" s="37"/>
      <c r="BU372" s="38"/>
      <c r="BV372" s="36">
        <v>2317800000</v>
      </c>
      <c r="BW372" s="37"/>
      <c r="BX372" s="37"/>
      <c r="BY372" s="37"/>
      <c r="BZ372" s="37"/>
      <c r="CA372" s="37"/>
      <c r="CB372" s="37"/>
      <c r="CC372" s="37">
        <v>155100000</v>
      </c>
      <c r="CD372" s="37"/>
      <c r="CE372" s="37"/>
      <c r="CF372" s="38">
        <v>2162700000</v>
      </c>
      <c r="CG372" s="55">
        <v>3905700000</v>
      </c>
      <c r="CH372" s="57">
        <v>5647800000</v>
      </c>
      <c r="CI372" s="49">
        <v>0</v>
      </c>
      <c r="CJ372" s="36">
        <v>3361300000</v>
      </c>
      <c r="CK372" s="37">
        <v>2800000</v>
      </c>
      <c r="CL372" s="37">
        <v>3358500000</v>
      </c>
      <c r="CM372" s="38"/>
      <c r="CN372" s="54"/>
      <c r="CO372" s="54">
        <v>-992700000</v>
      </c>
      <c r="CP372" s="54">
        <v>-92200000</v>
      </c>
      <c r="CQ372" s="58">
        <v>2276400000</v>
      </c>
      <c r="CR372" s="37"/>
      <c r="CS372" s="56">
        <v>2276400000</v>
      </c>
      <c r="CT372" s="55">
        <v>7924200000</v>
      </c>
    </row>
    <row r="373" spans="1:98" x14ac:dyDescent="0.2">
      <c r="A373" s="52" t="s">
        <v>1102</v>
      </c>
      <c r="B373" s="52" t="s">
        <v>1103</v>
      </c>
      <c r="C373" s="52" t="str">
        <f>VLOOKUP(A373,'[1]S&amp;P 500 Wikipedia'!A:D,3,FALSE)</f>
        <v>Financials</v>
      </c>
      <c r="D373" s="52">
        <v>378221</v>
      </c>
      <c r="E373" s="52" t="s">
        <v>16</v>
      </c>
      <c r="F373" s="52">
        <v>2019</v>
      </c>
      <c r="G373" s="52" t="s">
        <v>17</v>
      </c>
      <c r="H373" s="53">
        <v>43830</v>
      </c>
      <c r="I373" s="53">
        <v>43874</v>
      </c>
      <c r="J373" s="53">
        <v>43874</v>
      </c>
      <c r="K373" s="54">
        <v>234200000</v>
      </c>
      <c r="L373" s="54">
        <v>237400000</v>
      </c>
      <c r="M373" s="52" t="s">
        <v>1104</v>
      </c>
      <c r="N373" s="36">
        <v>1781800000</v>
      </c>
      <c r="O373" s="37">
        <v>1781800000</v>
      </c>
      <c r="P373" s="38"/>
      <c r="Q373" s="36">
        <v>646600000</v>
      </c>
      <c r="R373" s="37">
        <v>646600000</v>
      </c>
      <c r="S373" s="38"/>
      <c r="V373" s="37"/>
      <c r="W373" s="37"/>
      <c r="X373" s="37"/>
      <c r="Y373" s="38"/>
      <c r="Z373" s="36">
        <v>2387700000</v>
      </c>
      <c r="AG373" s="56">
        <v>2387700000</v>
      </c>
      <c r="AH373" s="55">
        <v>4816100000</v>
      </c>
      <c r="AI373" s="36">
        <v>674400000</v>
      </c>
      <c r="AJ373" s="37"/>
      <c r="AK373" s="38"/>
      <c r="AL373" s="36">
        <v>2939800000</v>
      </c>
      <c r="AM373" s="37"/>
      <c r="AN373" s="37"/>
      <c r="AO373" s="38"/>
      <c r="AP373" s="49">
        <v>900100000</v>
      </c>
      <c r="AQ373" s="54"/>
      <c r="AR373" s="54">
        <v>665700000</v>
      </c>
      <c r="AS373" s="54"/>
      <c r="AT373" s="54"/>
      <c r="AU373" s="54"/>
      <c r="AV373" s="54"/>
      <c r="AW373" s="54"/>
      <c r="AX373" s="54"/>
      <c r="AY373" s="54"/>
      <c r="AZ373" s="54">
        <v>234400000</v>
      </c>
      <c r="BA373" s="55">
        <v>4514300000</v>
      </c>
      <c r="BB373" s="55">
        <v>9330400000</v>
      </c>
      <c r="BC373" s="49">
        <v>358400000</v>
      </c>
      <c r="BD373" s="54">
        <v>214500000</v>
      </c>
      <c r="BE373" s="54">
        <v>31800000</v>
      </c>
      <c r="BF373" s="54"/>
      <c r="BG373" s="54">
        <v>112100000</v>
      </c>
      <c r="BI373" s="37"/>
      <c r="BJ373" s="37"/>
      <c r="BK373" s="38"/>
      <c r="BL373" s="49">
        <v>146300000</v>
      </c>
      <c r="BM373" s="54"/>
      <c r="BN373" s="54"/>
      <c r="BO373" s="54"/>
      <c r="BP373" s="54"/>
      <c r="BQ373" s="54">
        <v>146300000</v>
      </c>
      <c r="BR373" s="55">
        <v>504700000</v>
      </c>
      <c r="BT373" s="37"/>
      <c r="BU373" s="38"/>
      <c r="BV373" s="36">
        <v>602600000</v>
      </c>
      <c r="BW373" s="37"/>
      <c r="BX373" s="37"/>
      <c r="BY373" s="37"/>
      <c r="BZ373" s="37"/>
      <c r="CA373" s="37"/>
      <c r="CB373" s="37"/>
      <c r="CC373" s="37"/>
      <c r="CD373" s="37"/>
      <c r="CE373" s="37"/>
      <c r="CF373" s="38">
        <v>602600000</v>
      </c>
      <c r="CG373" s="55">
        <v>602600000</v>
      </c>
      <c r="CH373" s="57">
        <v>1107300000</v>
      </c>
      <c r="CI373" s="49">
        <v>0</v>
      </c>
      <c r="CJ373" s="36">
        <v>701600000</v>
      </c>
      <c r="CK373" s="37">
        <v>47000000</v>
      </c>
      <c r="CL373" s="37">
        <v>654600000</v>
      </c>
      <c r="CM373" s="38"/>
      <c r="CN373" s="54"/>
      <c r="CO373" s="54">
        <v>6443500000</v>
      </c>
      <c r="CP373" s="54">
        <v>-43000000</v>
      </c>
      <c r="CQ373" s="58">
        <v>7102100000</v>
      </c>
      <c r="CR373" s="37">
        <v>1121000000</v>
      </c>
      <c r="CS373" s="56">
        <v>8223100000</v>
      </c>
      <c r="CT373" s="55">
        <v>9330400000</v>
      </c>
    </row>
    <row r="374" spans="1:98" x14ac:dyDescent="0.2">
      <c r="A374" s="52" t="s">
        <v>1150</v>
      </c>
      <c r="B374" s="52" t="s">
        <v>1151</v>
      </c>
      <c r="C374" s="52" t="str">
        <f>VLOOKUP(A374,'[1]S&amp;P 500 Wikipedia'!A:D,3,FALSE)</f>
        <v>Consumer Discretionary</v>
      </c>
      <c r="D374" s="52">
        <v>378228</v>
      </c>
      <c r="E374" s="52" t="s">
        <v>16</v>
      </c>
      <c r="F374" s="52">
        <v>2019</v>
      </c>
      <c r="G374" s="52" t="s">
        <v>17</v>
      </c>
      <c r="H374" s="53">
        <v>43830</v>
      </c>
      <c r="I374" s="53">
        <v>43881</v>
      </c>
      <c r="J374" s="53">
        <v>43881</v>
      </c>
      <c r="K374" s="54">
        <v>118370000</v>
      </c>
      <c r="L374" s="54">
        <v>119254000</v>
      </c>
      <c r="M374" s="59" t="s">
        <v>1152</v>
      </c>
      <c r="N374" s="36">
        <v>84241000</v>
      </c>
      <c r="O374" s="37">
        <v>84241000</v>
      </c>
      <c r="P374" s="38"/>
      <c r="R374" s="37"/>
      <c r="S374" s="38"/>
      <c r="U374" s="36">
        <v>1602781000</v>
      </c>
      <c r="V374" s="37"/>
      <c r="W374" s="37"/>
      <c r="X374" s="37"/>
      <c r="Y374" s="38"/>
      <c r="Z374" s="36">
        <v>100865000</v>
      </c>
      <c r="AA374" s="55">
        <v>100865000</v>
      </c>
      <c r="AE374" s="55">
        <v>0</v>
      </c>
      <c r="AH374" s="55">
        <v>1787887000</v>
      </c>
      <c r="AI374" s="36">
        <v>1163956000</v>
      </c>
      <c r="AJ374" s="37"/>
      <c r="AK374" s="38"/>
      <c r="AM374" s="37"/>
      <c r="AN374" s="37"/>
      <c r="AO374" s="38"/>
      <c r="AP374" s="49">
        <v>2337425000</v>
      </c>
      <c r="AQ374" s="54">
        <v>124492000</v>
      </c>
      <c r="AR374" s="54"/>
      <c r="AS374" s="54"/>
      <c r="AT374" s="54"/>
      <c r="AU374" s="54">
        <v>0</v>
      </c>
      <c r="AV374" s="54"/>
      <c r="AW374" s="54"/>
      <c r="AX374" s="54"/>
      <c r="AY374" s="54"/>
      <c r="AZ374" s="54">
        <v>2212933000</v>
      </c>
      <c r="BA374" s="55">
        <v>3501381000</v>
      </c>
      <c r="BB374" s="55">
        <v>5289268000</v>
      </c>
      <c r="BC374" s="49">
        <v>936465000</v>
      </c>
      <c r="BD374" s="54">
        <v>643036000</v>
      </c>
      <c r="BE374" s="54">
        <v>5984000</v>
      </c>
      <c r="BF374" s="54"/>
      <c r="BG374" s="54">
        <v>287445000</v>
      </c>
      <c r="BH374" s="36">
        <v>34036000</v>
      </c>
      <c r="BI374" s="37"/>
      <c r="BJ374" s="37">
        <v>4036000</v>
      </c>
      <c r="BK374" s="38">
        <v>30000000</v>
      </c>
      <c r="BL374" s="49">
        <v>277099000</v>
      </c>
      <c r="BM374" s="54"/>
      <c r="BN374" s="54"/>
      <c r="BO374" s="54"/>
      <c r="BP374" s="54"/>
      <c r="BQ374" s="54">
        <v>277099000</v>
      </c>
      <c r="BR374" s="55">
        <v>1247600000</v>
      </c>
      <c r="BS374" s="36">
        <v>366480000</v>
      </c>
      <c r="BT374" s="37">
        <v>366480000</v>
      </c>
      <c r="BU374" s="38"/>
      <c r="BV374" s="36">
        <v>2108065000</v>
      </c>
      <c r="BW374" s="37">
        <v>0</v>
      </c>
      <c r="BX374" s="37"/>
      <c r="BY374" s="37"/>
      <c r="BZ374" s="37"/>
      <c r="CA374" s="37"/>
      <c r="CB374" s="37"/>
      <c r="CC374" s="37">
        <v>153000</v>
      </c>
      <c r="CD374" s="37"/>
      <c r="CE374" s="37"/>
      <c r="CF374" s="38">
        <v>2107912000</v>
      </c>
      <c r="CG374" s="55">
        <v>2474545000</v>
      </c>
      <c r="CH374" s="57">
        <v>3722145000</v>
      </c>
      <c r="CI374" s="49">
        <v>0</v>
      </c>
      <c r="CJ374" s="36">
        <v>968087000</v>
      </c>
      <c r="CK374" s="37">
        <v>1389000</v>
      </c>
      <c r="CL374" s="37">
        <v>966698000</v>
      </c>
      <c r="CM374" s="38"/>
      <c r="CN374" s="54">
        <v>-3013996000</v>
      </c>
      <c r="CO374" s="54">
        <v>3612833000</v>
      </c>
      <c r="CP374" s="54">
        <v>199000</v>
      </c>
      <c r="CQ374" s="58">
        <v>1567123000</v>
      </c>
      <c r="CR374" s="37"/>
      <c r="CS374" s="56">
        <v>1567123000</v>
      </c>
      <c r="CT374" s="55">
        <v>5289268000</v>
      </c>
    </row>
    <row r="375" spans="1:98" x14ac:dyDescent="0.2">
      <c r="A375" s="52" t="s">
        <v>1162</v>
      </c>
      <c r="B375" s="52" t="s">
        <v>1163</v>
      </c>
      <c r="C375" s="52" t="str">
        <f>VLOOKUP(A375,'[1]S&amp;P 500 Wikipedia'!A:D,3,FALSE)</f>
        <v>Consumer Staples</v>
      </c>
      <c r="D375" s="52">
        <v>138054</v>
      </c>
      <c r="E375" s="52" t="s">
        <v>16</v>
      </c>
      <c r="F375" s="52">
        <v>2019</v>
      </c>
      <c r="G375" s="52" t="s">
        <v>17</v>
      </c>
      <c r="H375" s="53">
        <v>43738</v>
      </c>
      <c r="I375" s="53">
        <v>43781</v>
      </c>
      <c r="J375" s="53">
        <v>43781</v>
      </c>
      <c r="K375" s="54">
        <v>361000000</v>
      </c>
      <c r="L375" s="54">
        <v>365000000</v>
      </c>
      <c r="M375" s="52" t="s">
        <v>1164</v>
      </c>
      <c r="N375" s="36">
        <v>484000000</v>
      </c>
      <c r="O375" s="37">
        <v>484000000</v>
      </c>
      <c r="P375" s="38"/>
      <c r="Q375" s="36">
        <v>2173000000</v>
      </c>
      <c r="R375" s="37">
        <v>2173000000</v>
      </c>
      <c r="S375" s="38"/>
      <c r="U375" s="36">
        <v>4108000000</v>
      </c>
      <c r="V375" s="37"/>
      <c r="W375" s="37"/>
      <c r="X375" s="37"/>
      <c r="Y375" s="38"/>
      <c r="Z375" s="36">
        <v>404000000</v>
      </c>
      <c r="AG375" s="56">
        <v>404000000</v>
      </c>
      <c r="AH375" s="55">
        <v>7169000000</v>
      </c>
      <c r="AI375" s="36">
        <v>7282000000</v>
      </c>
      <c r="AJ375" s="37"/>
      <c r="AK375" s="38"/>
      <c r="AM375" s="37"/>
      <c r="AN375" s="37"/>
      <c r="AO375" s="38"/>
      <c r="AP375" s="49">
        <v>18646000000</v>
      </c>
      <c r="AQ375" s="54">
        <v>7037000000</v>
      </c>
      <c r="AR375" s="54">
        <v>10844000000</v>
      </c>
      <c r="AS375" s="54"/>
      <c r="AT375" s="54"/>
      <c r="AU375" s="54"/>
      <c r="AV375" s="54"/>
      <c r="AW375" s="54"/>
      <c r="AX375" s="54"/>
      <c r="AY375" s="54"/>
      <c r="AZ375" s="54">
        <v>765000000</v>
      </c>
      <c r="BA375" s="55">
        <v>25928000000</v>
      </c>
      <c r="BB375" s="55">
        <v>33097000000</v>
      </c>
      <c r="BC375" s="49">
        <v>1926000000</v>
      </c>
      <c r="BD375" s="54">
        <v>1926000000</v>
      </c>
      <c r="BE375" s="54"/>
      <c r="BF375" s="54"/>
      <c r="BG375" s="54"/>
      <c r="BH375" s="36">
        <v>2102000000</v>
      </c>
      <c r="BI375" s="37"/>
      <c r="BJ375" s="37"/>
      <c r="BK375" s="38"/>
      <c r="BL375" s="49">
        <v>1485000000</v>
      </c>
      <c r="BM375" s="54"/>
      <c r="BN375" s="54"/>
      <c r="BO375" s="54"/>
      <c r="BP375" s="54"/>
      <c r="BQ375" s="54">
        <v>1485000000</v>
      </c>
      <c r="BR375" s="55">
        <v>5513000000</v>
      </c>
      <c r="BS375" s="36">
        <v>9830000000</v>
      </c>
      <c r="BT375" s="37"/>
      <c r="BU375" s="38"/>
      <c r="BV375" s="36">
        <v>3528000000</v>
      </c>
      <c r="BW375" s="37"/>
      <c r="BX375" s="37"/>
      <c r="BY375" s="37"/>
      <c r="BZ375" s="37"/>
      <c r="CA375" s="37"/>
      <c r="CB375" s="37"/>
      <c r="CC375" s="37">
        <v>2356000000</v>
      </c>
      <c r="CD375" s="37"/>
      <c r="CE375" s="37"/>
      <c r="CF375" s="38">
        <v>1172000000</v>
      </c>
      <c r="CG375" s="55">
        <v>13358000000</v>
      </c>
      <c r="CH375" s="57">
        <v>18871000000</v>
      </c>
      <c r="CJ375" s="36">
        <v>4423000000</v>
      </c>
      <c r="CK375" s="37">
        <v>45000000</v>
      </c>
      <c r="CL375" s="37">
        <v>4378000000</v>
      </c>
      <c r="CM375" s="38"/>
      <c r="CN375" s="54">
        <v>-4011000000</v>
      </c>
      <c r="CO375" s="54">
        <v>13787000000</v>
      </c>
      <c r="CP375" s="54">
        <v>-117000000</v>
      </c>
      <c r="CQ375" s="58">
        <v>14082000000</v>
      </c>
      <c r="CR375" s="37">
        <v>144000000</v>
      </c>
      <c r="CS375" s="56">
        <v>14226000000</v>
      </c>
      <c r="CT375" s="55">
        <v>33097000000</v>
      </c>
    </row>
    <row r="376" spans="1:98" x14ac:dyDescent="0.2">
      <c r="A376" s="12" t="s">
        <v>1105</v>
      </c>
      <c r="B376" s="12" t="s">
        <v>1106</v>
      </c>
      <c r="C376" s="52" t="str">
        <f>VLOOKUP(A376,'[1]S&amp;P 500 Wikipedia'!A:D,3,FALSE)</f>
        <v>Communication Services</v>
      </c>
      <c r="D376" s="12">
        <v>372538</v>
      </c>
      <c r="E376" s="12" t="s">
        <v>16</v>
      </c>
      <c r="F376" s="12">
        <v>2018</v>
      </c>
      <c r="G376" s="12" t="s">
        <v>17</v>
      </c>
      <c r="H376" s="63">
        <v>43555</v>
      </c>
      <c r="I376" s="63">
        <v>43599</v>
      </c>
      <c r="J376" s="63">
        <v>43599</v>
      </c>
      <c r="K376" s="64">
        <v>112595000</v>
      </c>
      <c r="L376" s="64">
        <v>113975000</v>
      </c>
      <c r="M376" s="12" t="s">
        <v>1107</v>
      </c>
      <c r="N376" s="36">
        <v>1571010000</v>
      </c>
      <c r="O376" s="39">
        <v>826525000</v>
      </c>
      <c r="P376" s="40">
        <v>744485000</v>
      </c>
      <c r="Q376" s="36">
        <v>395729000</v>
      </c>
      <c r="R376" s="39">
        <v>395729000</v>
      </c>
      <c r="S376" s="40"/>
      <c r="U376" s="36">
        <v>28200000</v>
      </c>
      <c r="V376" s="39"/>
      <c r="W376" s="39"/>
      <c r="X376" s="39"/>
      <c r="Y376" s="40"/>
      <c r="Z376" s="36">
        <v>832896000</v>
      </c>
      <c r="AA376" s="55">
        <v>186688000</v>
      </c>
      <c r="AG376" s="56">
        <v>646208000</v>
      </c>
      <c r="AH376" s="55">
        <v>2827835000</v>
      </c>
      <c r="AI376" s="36">
        <v>127882000</v>
      </c>
      <c r="AJ376" s="39"/>
      <c r="AK376" s="40"/>
      <c r="AM376" s="39"/>
      <c r="AN376" s="39"/>
      <c r="AO376" s="40"/>
      <c r="AP376" s="49">
        <v>1287348000</v>
      </c>
      <c r="AQ376" s="64"/>
      <c r="AR376" s="64">
        <v>381717000</v>
      </c>
      <c r="AS376" s="64">
        <v>73115000</v>
      </c>
      <c r="AT376" s="64"/>
      <c r="AU376" s="64">
        <v>134732000</v>
      </c>
      <c r="AV376" s="64"/>
      <c r="AW376" s="64"/>
      <c r="AX376" s="64"/>
      <c r="AY376" s="64"/>
      <c r="AZ376" s="64">
        <v>697784000</v>
      </c>
      <c r="BA376" s="55">
        <v>1415230000</v>
      </c>
      <c r="BB376" s="55">
        <v>4243065000</v>
      </c>
      <c r="BC376" s="49">
        <v>1108492000</v>
      </c>
      <c r="BD376" s="64">
        <v>72797000</v>
      </c>
      <c r="BE376" s="64"/>
      <c r="BF376" s="64"/>
      <c r="BG376" s="64">
        <v>1035695000</v>
      </c>
      <c r="BI376" s="39"/>
      <c r="BJ376" s="39"/>
      <c r="BK376" s="40"/>
      <c r="BL376" s="49">
        <v>843302000</v>
      </c>
      <c r="BM376" s="64">
        <v>843302000</v>
      </c>
      <c r="BN376" s="64"/>
      <c r="BO376" s="64"/>
      <c r="BP376" s="64"/>
      <c r="BQ376" s="64"/>
      <c r="BR376" s="55">
        <v>1951794000</v>
      </c>
      <c r="BS376" s="36">
        <v>0</v>
      </c>
      <c r="BT376" s="39"/>
      <c r="BU376" s="40"/>
      <c r="BV376" s="36">
        <v>250691000</v>
      </c>
      <c r="BW376" s="39"/>
      <c r="BX376" s="39"/>
      <c r="BY376" s="39"/>
      <c r="BZ376" s="39"/>
      <c r="CA376" s="39"/>
      <c r="CB376" s="39">
        <v>21058000</v>
      </c>
      <c r="CC376" s="39"/>
      <c r="CD376" s="39"/>
      <c r="CE376" s="39"/>
      <c r="CF376" s="40">
        <v>229633000</v>
      </c>
      <c r="CG376" s="55">
        <v>250691000</v>
      </c>
      <c r="CH376" s="66">
        <v>2202485000</v>
      </c>
      <c r="CI376" s="49">
        <v>0</v>
      </c>
      <c r="CJ376" s="36">
        <v>2020715000</v>
      </c>
      <c r="CK376" s="39"/>
      <c r="CL376" s="39"/>
      <c r="CM376" s="40"/>
      <c r="CN376" s="64">
        <v>-820572000</v>
      </c>
      <c r="CO376" s="64">
        <v>877626000</v>
      </c>
      <c r="CP376" s="64">
        <v>-37189000</v>
      </c>
      <c r="CQ376" s="67">
        <v>2040580000</v>
      </c>
      <c r="CR376" s="39"/>
      <c r="CS376" s="56">
        <v>2040580000</v>
      </c>
      <c r="CT376" s="55">
        <v>4243065000</v>
      </c>
    </row>
    <row r="377" spans="1:98" x14ac:dyDescent="0.2">
      <c r="A377" s="52" t="s">
        <v>1156</v>
      </c>
      <c r="B377" s="52" t="s">
        <v>1157</v>
      </c>
      <c r="C377" s="52" t="str">
        <f>VLOOKUP(A377,'[1]S&amp;P 500 Wikipedia'!A:D,3,FALSE)</f>
        <v>Communication Services</v>
      </c>
      <c r="D377" s="52">
        <v>30388</v>
      </c>
      <c r="E377" s="52" t="s">
        <v>16</v>
      </c>
      <c r="F377" s="52">
        <v>2019</v>
      </c>
      <c r="G377" s="52" t="s">
        <v>17</v>
      </c>
      <c r="H377" s="53">
        <v>43830</v>
      </c>
      <c r="I377" s="53">
        <v>43880</v>
      </c>
      <c r="J377" s="53">
        <v>43880</v>
      </c>
      <c r="K377" s="54">
        <v>776822000</v>
      </c>
      <c r="L377" s="54">
        <v>788856000</v>
      </c>
      <c r="M377" s="52" t="s">
        <v>1158</v>
      </c>
      <c r="N377" s="36">
        <v>6639052000</v>
      </c>
      <c r="O377" s="37">
        <v>1799082000</v>
      </c>
      <c r="P377" s="38">
        <v>4839970000</v>
      </c>
      <c r="Q377" s="36">
        <v>850184000</v>
      </c>
      <c r="R377" s="37">
        <v>850184000</v>
      </c>
      <c r="S377" s="38"/>
      <c r="V377" s="37"/>
      <c r="W377" s="37"/>
      <c r="X377" s="37"/>
      <c r="Y377" s="38"/>
      <c r="Z377" s="36">
        <v>130839000</v>
      </c>
      <c r="AA377" s="55">
        <v>130839000</v>
      </c>
      <c r="AH377" s="55">
        <v>7620075000</v>
      </c>
      <c r="AI377" s="36">
        <v>1031781000</v>
      </c>
      <c r="AJ377" s="37"/>
      <c r="AK377" s="38"/>
      <c r="AM377" s="37"/>
      <c r="AN377" s="37"/>
      <c r="AO377" s="38"/>
      <c r="AP377" s="49">
        <v>4051533000</v>
      </c>
      <c r="AQ377" s="54">
        <v>55106000</v>
      </c>
      <c r="AR377" s="54">
        <v>1256699000</v>
      </c>
      <c r="AS377" s="54"/>
      <c r="AT377" s="54"/>
      <c r="AU377" s="54">
        <v>1908086000</v>
      </c>
      <c r="AV377" s="54"/>
      <c r="AW377" s="54"/>
      <c r="AX377" s="54"/>
      <c r="AY377" s="54"/>
      <c r="AZ377" s="54">
        <v>831642000</v>
      </c>
      <c r="BA377" s="55">
        <v>5083314000</v>
      </c>
      <c r="BB377" s="55">
        <v>12703389000</v>
      </c>
      <c r="BC377" s="49">
        <v>662041000</v>
      </c>
      <c r="BD377" s="54">
        <v>161148000</v>
      </c>
      <c r="BE377" s="54"/>
      <c r="BF377" s="54"/>
      <c r="BG377" s="54">
        <v>500893000</v>
      </c>
      <c r="BH377" s="36">
        <v>0</v>
      </c>
      <c r="BI377" s="37"/>
      <c r="BJ377" s="37"/>
      <c r="BK377" s="38"/>
      <c r="BL377" s="49">
        <v>23476000</v>
      </c>
      <c r="BM377" s="54"/>
      <c r="BN377" s="54"/>
      <c r="BO377" s="54"/>
      <c r="BP377" s="54"/>
      <c r="BQ377" s="54">
        <v>23476000</v>
      </c>
      <c r="BR377" s="55">
        <v>685517000</v>
      </c>
      <c r="BS377" s="36">
        <v>2508800000</v>
      </c>
      <c r="BT377" s="37"/>
      <c r="BU377" s="38"/>
      <c r="BV377" s="36">
        <v>804686000</v>
      </c>
      <c r="BW377" s="37"/>
      <c r="BX377" s="37"/>
      <c r="BY377" s="37"/>
      <c r="BZ377" s="37"/>
      <c r="CA377" s="37"/>
      <c r="CB377" s="37"/>
      <c r="CC377" s="37">
        <v>24170000</v>
      </c>
      <c r="CD377" s="37"/>
      <c r="CE377" s="37"/>
      <c r="CF377" s="38">
        <v>780516000</v>
      </c>
      <c r="CG377" s="55">
        <v>3313486000</v>
      </c>
      <c r="CH377" s="57">
        <v>3999003000</v>
      </c>
      <c r="CI377" s="49">
        <v>0</v>
      </c>
      <c r="CJ377" s="36">
        <v>8763334000</v>
      </c>
      <c r="CK377" s="37"/>
      <c r="CL377" s="37"/>
      <c r="CM377" s="38"/>
      <c r="CN377" s="54"/>
      <c r="CO377" s="54">
        <v>11586000</v>
      </c>
      <c r="CP377" s="54">
        <v>-70534000</v>
      </c>
      <c r="CQ377" s="58">
        <v>8704386000</v>
      </c>
      <c r="CR377" s="37"/>
      <c r="CS377" s="56">
        <v>8704386000</v>
      </c>
      <c r="CT377" s="55">
        <v>12703389000</v>
      </c>
    </row>
    <row r="378" spans="1:98" x14ac:dyDescent="0.2">
      <c r="A378" s="52" t="s">
        <v>1123</v>
      </c>
      <c r="B378" s="52" t="s">
        <v>1124</v>
      </c>
      <c r="C378" s="52" t="str">
        <f>VLOOKUP(A378,'[1]S&amp;P 500 Wikipedia'!A:D,3,FALSE)</f>
        <v>Information Technology</v>
      </c>
      <c r="D378" s="52">
        <v>252464</v>
      </c>
      <c r="E378" s="52" t="s">
        <v>16</v>
      </c>
      <c r="F378" s="52">
        <v>2019</v>
      </c>
      <c r="G378" s="52" t="s">
        <v>17</v>
      </c>
      <c r="H378" s="53">
        <v>43830</v>
      </c>
      <c r="I378" s="53">
        <v>43881</v>
      </c>
      <c r="J378" s="53">
        <v>43881</v>
      </c>
      <c r="K378" s="54">
        <v>933000000</v>
      </c>
      <c r="L378" s="54">
        <v>949000000</v>
      </c>
      <c r="M378" s="52" t="s">
        <v>1125</v>
      </c>
      <c r="N378" s="36">
        <v>5387000000</v>
      </c>
      <c r="O378" s="37">
        <v>2437000000</v>
      </c>
      <c r="P378" s="38">
        <v>2950000000</v>
      </c>
      <c r="Q378" s="36">
        <v>1074000000</v>
      </c>
      <c r="R378" s="37">
        <v>1074000000</v>
      </c>
      <c r="S378" s="38"/>
      <c r="U378" s="36">
        <v>2001000000</v>
      </c>
      <c r="V378" s="37"/>
      <c r="W378" s="37"/>
      <c r="X378" s="37"/>
      <c r="Y378" s="38"/>
      <c r="Z378" s="36">
        <v>299000000</v>
      </c>
      <c r="AA378" s="55">
        <v>299000000</v>
      </c>
      <c r="AH378" s="55">
        <v>8761000000</v>
      </c>
      <c r="AI378" s="36">
        <v>3303000000</v>
      </c>
      <c r="AJ378" s="37">
        <v>5740000000</v>
      </c>
      <c r="AK378" s="38">
        <v>-2437000000</v>
      </c>
      <c r="AL378" s="36">
        <v>300000000</v>
      </c>
      <c r="AM378" s="37"/>
      <c r="AN378" s="37"/>
      <c r="AO378" s="38"/>
      <c r="AP378" s="49">
        <v>5654000000</v>
      </c>
      <c r="AQ378" s="54">
        <v>409000000</v>
      </c>
      <c r="AR378" s="54">
        <v>4362000000</v>
      </c>
      <c r="AS378" s="54"/>
      <c r="AT378" s="54"/>
      <c r="AU378" s="54">
        <v>197000000</v>
      </c>
      <c r="AV378" s="54"/>
      <c r="AW378" s="54"/>
      <c r="AX378" s="54"/>
      <c r="AY378" s="54"/>
      <c r="AZ378" s="54">
        <v>686000000</v>
      </c>
      <c r="BA378" s="55">
        <v>9257000000</v>
      </c>
      <c r="BB378" s="55">
        <v>18018000000</v>
      </c>
      <c r="BC378" s="49">
        <v>1148000000</v>
      </c>
      <c r="BD378" s="54">
        <v>388000000</v>
      </c>
      <c r="BE378" s="54">
        <v>46000000</v>
      </c>
      <c r="BF378" s="54"/>
      <c r="BG378" s="54">
        <v>714000000</v>
      </c>
      <c r="BH378" s="36">
        <v>500000000</v>
      </c>
      <c r="BI378" s="37"/>
      <c r="BJ378" s="37"/>
      <c r="BK378" s="38"/>
      <c r="BL378" s="49">
        <v>475000000</v>
      </c>
      <c r="BM378" s="54"/>
      <c r="BN378" s="54"/>
      <c r="BO378" s="54"/>
      <c r="BP378" s="54"/>
      <c r="BQ378" s="54">
        <v>475000000</v>
      </c>
      <c r="BR378" s="55">
        <v>2123000000</v>
      </c>
      <c r="BS378" s="36">
        <v>5303000000</v>
      </c>
      <c r="BT378" s="37"/>
      <c r="BU378" s="38"/>
      <c r="BV378" s="36">
        <v>1685000000</v>
      </c>
      <c r="BW378" s="37"/>
      <c r="BX378" s="37">
        <v>93000000</v>
      </c>
      <c r="BY378" s="37"/>
      <c r="BZ378" s="37"/>
      <c r="CA378" s="37"/>
      <c r="CB378" s="37"/>
      <c r="CC378" s="37">
        <v>78000000</v>
      </c>
      <c r="CD378" s="37"/>
      <c r="CE378" s="37"/>
      <c r="CF378" s="38">
        <v>1514000000</v>
      </c>
      <c r="CG378" s="55">
        <v>6988000000</v>
      </c>
      <c r="CH378" s="57">
        <v>9111000000</v>
      </c>
      <c r="CI378" s="49">
        <v>0</v>
      </c>
      <c r="CJ378" s="36">
        <v>3851000000</v>
      </c>
      <c r="CK378" s="37"/>
      <c r="CL378" s="37"/>
      <c r="CM378" s="38"/>
      <c r="CN378" s="54">
        <v>-34495000000</v>
      </c>
      <c r="CO378" s="54">
        <v>39898000000</v>
      </c>
      <c r="CP378" s="54">
        <v>-347000000</v>
      </c>
      <c r="CQ378" s="58">
        <v>8907000000</v>
      </c>
      <c r="CR378" s="37"/>
      <c r="CS378" s="56">
        <v>8907000000</v>
      </c>
      <c r="CT378" s="55">
        <v>18018000000</v>
      </c>
    </row>
    <row r="379" spans="1:98" x14ac:dyDescent="0.2">
      <c r="A379" s="52" t="s">
        <v>1159</v>
      </c>
      <c r="B379" s="52" t="s">
        <v>1160</v>
      </c>
      <c r="C379" s="52" t="str">
        <f>VLOOKUP(A379,'[1]S&amp;P 500 Wikipedia'!A:D,3,FALSE)</f>
        <v>Information Technology</v>
      </c>
      <c r="D379" s="52">
        <v>693134</v>
      </c>
      <c r="E379" s="52" t="s">
        <v>16</v>
      </c>
      <c r="F379" s="52">
        <v>2019</v>
      </c>
      <c r="G379" s="52" t="s">
        <v>17</v>
      </c>
      <c r="H379" s="53">
        <v>43830</v>
      </c>
      <c r="I379" s="53">
        <v>43880</v>
      </c>
      <c r="J379" s="53">
        <v>43880</v>
      </c>
      <c r="K379" s="54">
        <v>39085000</v>
      </c>
      <c r="L379" s="54">
        <v>40742000</v>
      </c>
      <c r="M379" s="52" t="s">
        <v>1161</v>
      </c>
      <c r="N379" s="36">
        <v>272081000</v>
      </c>
      <c r="O379" s="37">
        <v>232682000</v>
      </c>
      <c r="P379" s="38">
        <v>39399000</v>
      </c>
      <c r="Q379" s="36">
        <v>374089000</v>
      </c>
      <c r="R379" s="37">
        <v>374089000</v>
      </c>
      <c r="S379" s="38"/>
      <c r="V379" s="37"/>
      <c r="W379" s="37"/>
      <c r="X379" s="37"/>
      <c r="Y379" s="38"/>
      <c r="Z379" s="36">
        <v>33527000</v>
      </c>
      <c r="AA379" s="55">
        <v>24717000</v>
      </c>
      <c r="AE379" s="55">
        <v>6482000</v>
      </c>
      <c r="AG379" s="56">
        <v>2328000</v>
      </c>
      <c r="AH379" s="55">
        <v>679697000</v>
      </c>
      <c r="AI379" s="36">
        <v>171861000</v>
      </c>
      <c r="AJ379" s="37"/>
      <c r="AK379" s="38"/>
      <c r="AL379" s="36">
        <v>102033000</v>
      </c>
      <c r="AM379" s="37"/>
      <c r="AN379" s="37"/>
      <c r="AO379" s="38"/>
      <c r="AP379" s="49">
        <v>1238023000</v>
      </c>
      <c r="AQ379" s="54"/>
      <c r="AR379" s="54">
        <v>840117000</v>
      </c>
      <c r="AS379" s="54">
        <v>378914000</v>
      </c>
      <c r="AT379" s="54"/>
      <c r="AU379" s="54"/>
      <c r="AV379" s="54"/>
      <c r="AW379" s="54"/>
      <c r="AX379" s="54"/>
      <c r="AY379" s="54"/>
      <c r="AZ379" s="54">
        <v>18992000</v>
      </c>
      <c r="BA379" s="55">
        <v>1511917000</v>
      </c>
      <c r="BB379" s="55">
        <v>2191614000</v>
      </c>
      <c r="BC379" s="49">
        <v>90211000</v>
      </c>
      <c r="BD379" s="54">
        <v>14977000</v>
      </c>
      <c r="BE379" s="54"/>
      <c r="BF379" s="54"/>
      <c r="BG379" s="54">
        <v>75234000</v>
      </c>
      <c r="BI379" s="37"/>
      <c r="BJ379" s="37"/>
      <c r="BK379" s="38"/>
      <c r="BL379" s="49">
        <v>418882000</v>
      </c>
      <c r="BM379" s="54"/>
      <c r="BN379" s="54"/>
      <c r="BO379" s="54"/>
      <c r="BP379" s="54"/>
      <c r="BQ379" s="54">
        <v>418882000</v>
      </c>
      <c r="BR379" s="55">
        <v>509093000</v>
      </c>
      <c r="BS379" s="36">
        <v>0</v>
      </c>
      <c r="BT379" s="37"/>
      <c r="BU379" s="38"/>
      <c r="BV379" s="36">
        <v>65463000</v>
      </c>
      <c r="BW379" s="37"/>
      <c r="BX379" s="37"/>
      <c r="BY379" s="37"/>
      <c r="BZ379" s="37"/>
      <c r="CA379" s="37"/>
      <c r="CB379" s="37"/>
      <c r="CC379" s="37">
        <v>48442000</v>
      </c>
      <c r="CD379" s="37"/>
      <c r="CE379" s="37"/>
      <c r="CF379" s="38">
        <v>17021000</v>
      </c>
      <c r="CG379" s="55">
        <v>65463000</v>
      </c>
      <c r="CH379" s="57">
        <v>574556000</v>
      </c>
      <c r="CI379" s="49">
        <v>0</v>
      </c>
      <c r="CJ379" s="36">
        <v>739959000</v>
      </c>
      <c r="CK379" s="37"/>
      <c r="CL379" s="37"/>
      <c r="CM379" s="38"/>
      <c r="CN379" s="54">
        <v>-40191000</v>
      </c>
      <c r="CO379" s="54">
        <v>917336000</v>
      </c>
      <c r="CP379" s="54">
        <v>-46000</v>
      </c>
      <c r="CQ379" s="58">
        <v>1617058000</v>
      </c>
      <c r="CR379" s="37"/>
      <c r="CS379" s="56">
        <v>1617058000</v>
      </c>
      <c r="CT379" s="55">
        <v>2191614000</v>
      </c>
    </row>
    <row r="380" spans="1:98" x14ac:dyDescent="0.2">
      <c r="A380" s="52" t="s">
        <v>1171</v>
      </c>
      <c r="B380" s="52" t="s">
        <v>1172</v>
      </c>
      <c r="C380" s="52" t="str">
        <f>VLOOKUP(A380,'[1]S&amp;P 500 Wikipedia'!A:D,3,FALSE)</f>
        <v>Consumer Discretionary</v>
      </c>
      <c r="D380" s="52">
        <v>80553</v>
      </c>
      <c r="E380" s="52" t="s">
        <v>16</v>
      </c>
      <c r="F380" s="52">
        <v>2019</v>
      </c>
      <c r="G380" s="52" t="s">
        <v>17</v>
      </c>
      <c r="H380" s="53">
        <v>43830</v>
      </c>
      <c r="I380" s="53">
        <v>43887</v>
      </c>
      <c r="J380" s="53">
        <v>43887</v>
      </c>
      <c r="K380" s="54">
        <v>451656000</v>
      </c>
      <c r="L380" s="54">
        <v>458105000</v>
      </c>
      <c r="M380" s="52" t="s">
        <v>1173</v>
      </c>
      <c r="N380" s="36">
        <v>788072000</v>
      </c>
      <c r="O380" s="37">
        <v>788072000</v>
      </c>
      <c r="P380" s="38"/>
      <c r="Q380" s="36">
        <v>708714000</v>
      </c>
      <c r="R380" s="37">
        <v>708714000</v>
      </c>
      <c r="S380" s="38"/>
      <c r="U380" s="36">
        <v>892258000</v>
      </c>
      <c r="V380" s="37"/>
      <c r="W380" s="37"/>
      <c r="X380" s="37"/>
      <c r="Y380" s="38"/>
      <c r="Z380" s="36">
        <v>313165000</v>
      </c>
      <c r="AA380" s="55">
        <v>313165000</v>
      </c>
      <c r="AH380" s="55">
        <v>2702209000</v>
      </c>
      <c r="AI380" s="36">
        <v>792148000</v>
      </c>
      <c r="AJ380" s="37"/>
      <c r="AK380" s="38"/>
      <c r="AM380" s="37"/>
      <c r="AN380" s="37"/>
      <c r="AO380" s="38"/>
      <c r="AP380" s="49">
        <v>1349174000</v>
      </c>
      <c r="AQ380" s="54">
        <v>36345000</v>
      </c>
      <c r="AR380" s="54">
        <v>550178000</v>
      </c>
      <c r="AS380" s="54"/>
      <c r="AT380" s="54"/>
      <c r="AU380" s="54">
        <v>82379000</v>
      </c>
      <c r="AV380" s="54"/>
      <c r="AW380" s="54"/>
      <c r="AX380" s="54"/>
      <c r="AY380" s="54"/>
      <c r="AZ380" s="54">
        <v>680272000</v>
      </c>
      <c r="BA380" s="55">
        <v>2141322000</v>
      </c>
      <c r="BB380" s="55">
        <v>4843531000</v>
      </c>
      <c r="BC380" s="49">
        <v>992888000</v>
      </c>
      <c r="BD380" s="54">
        <v>618194000</v>
      </c>
      <c r="BE380" s="54"/>
      <c r="BF380" s="54"/>
      <c r="BG380" s="54">
        <v>374694000</v>
      </c>
      <c r="BH380" s="36">
        <v>0</v>
      </c>
      <c r="BI380" s="37"/>
      <c r="BJ380" s="37"/>
      <c r="BK380" s="38"/>
      <c r="BL380" s="49">
        <v>429121000</v>
      </c>
      <c r="BM380" s="54"/>
      <c r="BN380" s="54"/>
      <c r="BO380" s="54"/>
      <c r="BP380" s="54"/>
      <c r="BQ380" s="54">
        <v>429121000</v>
      </c>
      <c r="BR380" s="55">
        <v>1422009000</v>
      </c>
      <c r="BS380" s="36">
        <v>592687000</v>
      </c>
      <c r="BT380" s="37"/>
      <c r="BU380" s="38"/>
      <c r="BV380" s="36">
        <v>678748000</v>
      </c>
      <c r="BW380" s="37"/>
      <c r="BX380" s="37"/>
      <c r="BY380" s="37"/>
      <c r="BZ380" s="37"/>
      <c r="CA380" s="37"/>
      <c r="CB380" s="37"/>
      <c r="CC380" s="37"/>
      <c r="CD380" s="37"/>
      <c r="CE380" s="37"/>
      <c r="CF380" s="38">
        <v>678748000</v>
      </c>
      <c r="CG380" s="55">
        <v>1271435000</v>
      </c>
      <c r="CH380" s="57">
        <v>2693444000</v>
      </c>
      <c r="CJ380" s="36">
        <v>973866000</v>
      </c>
      <c r="CK380" s="37">
        <v>149000</v>
      </c>
      <c r="CL380" s="37">
        <v>973717000</v>
      </c>
      <c r="CM380" s="38"/>
      <c r="CN380" s="54"/>
      <c r="CO380" s="54">
        <v>1226986000</v>
      </c>
      <c r="CP380" s="54">
        <v>-50765000</v>
      </c>
      <c r="CQ380" s="58">
        <v>2150087000</v>
      </c>
      <c r="CR380" s="37"/>
      <c r="CS380" s="56">
        <v>2150087000</v>
      </c>
      <c r="CT380" s="55">
        <v>4843531000</v>
      </c>
    </row>
    <row r="381" spans="1:98" x14ac:dyDescent="0.2">
      <c r="A381" s="52" t="s">
        <v>1177</v>
      </c>
      <c r="B381" s="52" t="s">
        <v>1178</v>
      </c>
      <c r="C381" s="52" t="str">
        <f>VLOOKUP(A381,'[1]S&amp;P 500 Wikipedia'!A:D,3,FALSE)</f>
        <v>Industrials</v>
      </c>
      <c r="D381" s="52">
        <v>219075</v>
      </c>
      <c r="E381" s="52" t="s">
        <v>16</v>
      </c>
      <c r="F381" s="52">
        <v>2019</v>
      </c>
      <c r="G381" s="52" t="s">
        <v>17</v>
      </c>
      <c r="H381" s="53">
        <v>43830</v>
      </c>
      <c r="I381" s="53">
        <v>43886</v>
      </c>
      <c r="J381" s="53">
        <v>43886</v>
      </c>
      <c r="K381" s="54">
        <v>252100000</v>
      </c>
      <c r="L381" s="54">
        <v>253300000</v>
      </c>
      <c r="M381" s="52" t="s">
        <v>1179</v>
      </c>
      <c r="N381" s="36">
        <v>4944000000</v>
      </c>
      <c r="O381" s="37">
        <v>2762000000</v>
      </c>
      <c r="P381" s="38">
        <v>2182000000</v>
      </c>
      <c r="Q381" s="36">
        <v>1364000000</v>
      </c>
      <c r="R381" s="37">
        <v>1364000000</v>
      </c>
      <c r="S381" s="38"/>
      <c r="U381" s="36">
        <v>1072000000</v>
      </c>
      <c r="V381" s="37"/>
      <c r="W381" s="37"/>
      <c r="X381" s="37"/>
      <c r="Y381" s="38"/>
      <c r="Z381" s="36">
        <v>814000000</v>
      </c>
      <c r="AA381" s="55">
        <v>814000000</v>
      </c>
      <c r="AH381" s="55">
        <v>8194000000</v>
      </c>
      <c r="AI381" s="36">
        <v>30170000000</v>
      </c>
      <c r="AJ381" s="37">
        <v>30170000000</v>
      </c>
      <c r="AK381" s="38"/>
      <c r="AL381" s="36">
        <v>1180000000</v>
      </c>
      <c r="AM381" s="37"/>
      <c r="AN381" s="37"/>
      <c r="AO381" s="38"/>
      <c r="AP381" s="49">
        <v>13067000000</v>
      </c>
      <c r="AQ381" s="54">
        <v>3009000000</v>
      </c>
      <c r="AR381" s="54">
        <v>4523000000</v>
      </c>
      <c r="AS381" s="54"/>
      <c r="AT381" s="54"/>
      <c r="AU381" s="54"/>
      <c r="AV381" s="54"/>
      <c r="AW381" s="54"/>
      <c r="AX381" s="54"/>
      <c r="AY381" s="54"/>
      <c r="AZ381" s="54">
        <v>5535000000</v>
      </c>
      <c r="BA381" s="55">
        <v>44417000000</v>
      </c>
      <c r="BB381" s="55">
        <v>52611000000</v>
      </c>
      <c r="BC381" s="49">
        <v>4974000000</v>
      </c>
      <c r="BD381" s="54">
        <v>2703000000</v>
      </c>
      <c r="BE381" s="54"/>
      <c r="BF381" s="54"/>
      <c r="BG381" s="54">
        <v>2271000000</v>
      </c>
      <c r="BH381" s="36">
        <v>2139000000</v>
      </c>
      <c r="BI381" s="37"/>
      <c r="BJ381" s="37"/>
      <c r="BK381" s="38"/>
      <c r="BL381" s="49">
        <v>7825000000</v>
      </c>
      <c r="BM381" s="54"/>
      <c r="BN381" s="54"/>
      <c r="BO381" s="54"/>
      <c r="BP381" s="54"/>
      <c r="BQ381" s="54">
        <v>7825000000</v>
      </c>
      <c r="BR381" s="55">
        <v>14938000000</v>
      </c>
      <c r="BS381" s="36">
        <v>18311000000</v>
      </c>
      <c r="BT381" s="37">
        <v>18311000000</v>
      </c>
      <c r="BU381" s="38"/>
      <c r="BV381" s="36">
        <v>7831000000</v>
      </c>
      <c r="BW381" s="37"/>
      <c r="BX381" s="37">
        <v>2235000000</v>
      </c>
      <c r="BY381" s="37">
        <v>1446000000</v>
      </c>
      <c r="BZ381" s="37">
        <v>789000000</v>
      </c>
      <c r="CA381" s="37"/>
      <c r="CB381" s="37"/>
      <c r="CC381" s="37">
        <v>1736000000</v>
      </c>
      <c r="CD381" s="37"/>
      <c r="CE381" s="37"/>
      <c r="CF381" s="38">
        <v>3860000000</v>
      </c>
      <c r="CG381" s="55">
        <v>26142000000</v>
      </c>
      <c r="CH381" s="57">
        <v>41080000000</v>
      </c>
      <c r="CI381" s="49">
        <v>0</v>
      </c>
      <c r="CJ381" s="36">
        <v>6132000000</v>
      </c>
      <c r="CK381" s="37">
        <v>3000000</v>
      </c>
      <c r="CL381" s="37">
        <v>6129000000</v>
      </c>
      <c r="CM381" s="38"/>
      <c r="CN381" s="54">
        <v>-3599000000</v>
      </c>
      <c r="CO381" s="54">
        <v>9716000000</v>
      </c>
      <c r="CP381" s="54">
        <v>-718000000</v>
      </c>
      <c r="CQ381" s="58">
        <v>11531000000</v>
      </c>
      <c r="CR381" s="37"/>
      <c r="CS381" s="56">
        <v>11531000000</v>
      </c>
      <c r="CT381" s="55">
        <v>52611000000</v>
      </c>
    </row>
    <row r="382" spans="1:98" x14ac:dyDescent="0.2">
      <c r="A382" s="52" t="s">
        <v>1165</v>
      </c>
      <c r="B382" s="52" t="s">
        <v>1166</v>
      </c>
      <c r="C382" s="52" t="str">
        <f>VLOOKUP(A382,'[1]S&amp;P 500 Wikipedia'!A:D,3,FALSE)</f>
        <v>Real Estate</v>
      </c>
      <c r="D382" s="52">
        <v>424210</v>
      </c>
      <c r="E382" s="52" t="s">
        <v>16</v>
      </c>
      <c r="F382" s="52">
        <v>2019</v>
      </c>
      <c r="G382" s="52" t="s">
        <v>17</v>
      </c>
      <c r="H382" s="53">
        <v>43830</v>
      </c>
      <c r="I382" s="53">
        <v>43879</v>
      </c>
      <c r="J382" s="53">
        <v>43879</v>
      </c>
      <c r="K382" s="54">
        <v>293320000</v>
      </c>
      <c r="L382" s="54">
        <v>294399000</v>
      </c>
      <c r="M382" s="52" t="s">
        <v>1167</v>
      </c>
      <c r="N382" s="36">
        <v>8106000</v>
      </c>
      <c r="O382" s="37">
        <v>8106000</v>
      </c>
      <c r="P382" s="38"/>
      <c r="Q382" s="36">
        <v>153650000</v>
      </c>
      <c r="R382" s="37"/>
      <c r="S382" s="38">
        <v>153650000</v>
      </c>
      <c r="V382" s="37"/>
      <c r="W382" s="37"/>
      <c r="X382" s="37"/>
      <c r="Y382" s="38"/>
      <c r="Z382" s="36">
        <v>25185000</v>
      </c>
      <c r="AG382" s="56">
        <v>25185000</v>
      </c>
      <c r="AH382" s="55">
        <v>186941000</v>
      </c>
      <c r="AI382" s="36">
        <v>8470748000</v>
      </c>
      <c r="AJ382" s="37">
        <v>12602078000</v>
      </c>
      <c r="AK382" s="38">
        <v>-4131330000</v>
      </c>
      <c r="AM382" s="37"/>
      <c r="AN382" s="37"/>
      <c r="AO382" s="38"/>
      <c r="AP382" s="49">
        <v>978783000</v>
      </c>
      <c r="AQ382" s="54"/>
      <c r="AR382" s="54"/>
      <c r="AS382" s="54"/>
      <c r="AT382" s="54"/>
      <c r="AU382" s="54"/>
      <c r="AV382" s="54"/>
      <c r="AW382" s="54"/>
      <c r="AX382" s="54"/>
      <c r="AY382" s="54">
        <v>588262000</v>
      </c>
      <c r="AZ382" s="54">
        <v>390521000</v>
      </c>
      <c r="BA382" s="55">
        <v>9449531000</v>
      </c>
      <c r="BB382" s="55">
        <v>9636472000</v>
      </c>
      <c r="BC382" s="49">
        <v>274058000</v>
      </c>
      <c r="BD382" s="54">
        <v>90032000</v>
      </c>
      <c r="BE382" s="54"/>
      <c r="BF382" s="54">
        <v>45199000</v>
      </c>
      <c r="BG382" s="54">
        <v>138827000</v>
      </c>
      <c r="BI382" s="37"/>
      <c r="BJ382" s="37"/>
      <c r="BK382" s="38"/>
      <c r="BL382" s="49">
        <v>246911000</v>
      </c>
      <c r="BM382" s="54"/>
      <c r="BN382" s="54"/>
      <c r="BO382" s="54"/>
      <c r="BP382" s="54"/>
      <c r="BQ382" s="54">
        <v>246911000</v>
      </c>
      <c r="BR382" s="55">
        <v>520969000</v>
      </c>
      <c r="BS382" s="36">
        <v>4707524000</v>
      </c>
      <c r="BT382" s="37"/>
      <c r="BU382" s="38"/>
      <c r="BV382" s="36">
        <v>0</v>
      </c>
      <c r="BW382" s="37"/>
      <c r="BX382" s="37"/>
      <c r="BY382" s="37"/>
      <c r="BZ382" s="37"/>
      <c r="CA382" s="37"/>
      <c r="CB382" s="37"/>
      <c r="CC382" s="37"/>
      <c r="CD382" s="37"/>
      <c r="CE382" s="37"/>
      <c r="CF382" s="38">
        <v>0</v>
      </c>
      <c r="CG382" s="55">
        <v>4707524000</v>
      </c>
      <c r="CH382" s="57">
        <v>5228493000</v>
      </c>
      <c r="CI382" s="49">
        <v>46200000</v>
      </c>
      <c r="CJ382" s="36">
        <v>5784921000</v>
      </c>
      <c r="CK382" s="37"/>
      <c r="CL382" s="37"/>
      <c r="CM382" s="38"/>
      <c r="CN382" s="54"/>
      <c r="CO382" s="54"/>
      <c r="CP382" s="54">
        <v>-2472580000</v>
      </c>
      <c r="CQ382" s="58">
        <v>3358541000</v>
      </c>
      <c r="CR382" s="37">
        <v>1049437000</v>
      </c>
      <c r="CS382" s="56">
        <v>4407978000</v>
      </c>
      <c r="CT382" s="55">
        <v>9636471000</v>
      </c>
    </row>
    <row r="383" spans="1:98" x14ac:dyDescent="0.2">
      <c r="A383" s="52" t="s">
        <v>1189</v>
      </c>
      <c r="B383" s="52" t="s">
        <v>1190</v>
      </c>
      <c r="C383" s="52" t="str">
        <f>VLOOKUP(A383,'[1]S&amp;P 500 Wikipedia'!A:D,3,FALSE)</f>
        <v>Health Care</v>
      </c>
      <c r="D383" s="52">
        <v>378232</v>
      </c>
      <c r="E383" s="52" t="s">
        <v>16</v>
      </c>
      <c r="F383" s="52">
        <v>2019</v>
      </c>
      <c r="G383" s="52" t="s">
        <v>17</v>
      </c>
      <c r="H383" s="53">
        <v>43830</v>
      </c>
      <c r="I383" s="53">
        <v>43887</v>
      </c>
      <c r="J383" s="53">
        <v>43887</v>
      </c>
      <c r="K383" s="54">
        <v>87184000</v>
      </c>
      <c r="L383" s="54">
        <v>87603000</v>
      </c>
      <c r="M383" s="52" t="s">
        <v>1191</v>
      </c>
      <c r="N383" s="36">
        <v>61268000</v>
      </c>
      <c r="O383" s="37">
        <v>61268000</v>
      </c>
      <c r="P383" s="38"/>
      <c r="Q383" s="36">
        <v>1560847000</v>
      </c>
      <c r="R383" s="37">
        <v>1560847000</v>
      </c>
      <c r="S383" s="38"/>
      <c r="U383" s="36">
        <v>159889000</v>
      </c>
      <c r="V383" s="37"/>
      <c r="W383" s="37"/>
      <c r="X383" s="37"/>
      <c r="Y383" s="38"/>
      <c r="Z383" s="36">
        <v>133930000</v>
      </c>
      <c r="AG383" s="56">
        <v>133930000</v>
      </c>
      <c r="AH383" s="55">
        <v>1915934000</v>
      </c>
      <c r="AI383" s="36">
        <v>5016698000</v>
      </c>
      <c r="AJ383" s="37">
        <v>9106377000</v>
      </c>
      <c r="AK383" s="38">
        <v>-4089679000</v>
      </c>
      <c r="AM383" s="37"/>
      <c r="AN383" s="37"/>
      <c r="AO383" s="38"/>
      <c r="AP383" s="49">
        <v>4735618000</v>
      </c>
      <c r="AQ383" s="54"/>
      <c r="AR383" s="54">
        <v>3869760000</v>
      </c>
      <c r="AS383" s="54"/>
      <c r="AT383" s="54"/>
      <c r="AU383" s="54">
        <v>16189000</v>
      </c>
      <c r="AV383" s="54"/>
      <c r="AW383" s="54"/>
      <c r="AX383" s="54"/>
      <c r="AY383" s="54"/>
      <c r="AZ383" s="54">
        <v>849669000</v>
      </c>
      <c r="BA383" s="55">
        <v>9752316000</v>
      </c>
      <c r="BB383" s="55">
        <v>11668250000</v>
      </c>
      <c r="BC383" s="49">
        <v>918165000</v>
      </c>
      <c r="BD383" s="54">
        <v>446957000</v>
      </c>
      <c r="BE383" s="54"/>
      <c r="BF383" s="54">
        <v>91091000</v>
      </c>
      <c r="BG383" s="54">
        <v>380117000</v>
      </c>
      <c r="BH383" s="36">
        <v>87550000</v>
      </c>
      <c r="BI383" s="37"/>
      <c r="BJ383" s="37"/>
      <c r="BK383" s="38">
        <v>87550000</v>
      </c>
      <c r="BL383" s="49">
        <v>498718000</v>
      </c>
      <c r="BM383" s="54"/>
      <c r="BN383" s="54"/>
      <c r="BO383" s="54"/>
      <c r="BP383" s="54"/>
      <c r="BQ383" s="54">
        <v>498718000</v>
      </c>
      <c r="BR383" s="55">
        <v>1504433000</v>
      </c>
      <c r="BS383" s="36">
        <v>3896577000</v>
      </c>
      <c r="BT383" s="37"/>
      <c r="BU383" s="38"/>
      <c r="BV383" s="36">
        <v>684036000</v>
      </c>
      <c r="BW383" s="37"/>
      <c r="BX383" s="37"/>
      <c r="BY383" s="37"/>
      <c r="BZ383" s="37"/>
      <c r="CA383" s="37"/>
      <c r="CB383" s="37"/>
      <c r="CC383" s="37">
        <v>25071000</v>
      </c>
      <c r="CD383" s="37"/>
      <c r="CE383" s="37"/>
      <c r="CF383" s="38">
        <v>658965000</v>
      </c>
      <c r="CG383" s="55">
        <v>4580613000</v>
      </c>
      <c r="CH383" s="57">
        <v>6085046000</v>
      </c>
      <c r="CJ383" s="36">
        <v>-461292000</v>
      </c>
      <c r="CK383" s="37">
        <v>867000</v>
      </c>
      <c r="CL383" s="37"/>
      <c r="CM383" s="38">
        <v>-462159000</v>
      </c>
      <c r="CN383" s="54"/>
      <c r="CO383" s="54">
        <v>5933504000</v>
      </c>
      <c r="CP383" s="54">
        <v>31893000</v>
      </c>
      <c r="CQ383" s="58">
        <v>5504105000</v>
      </c>
      <c r="CR383" s="37">
        <v>79099000</v>
      </c>
      <c r="CS383" s="56">
        <v>5583204000</v>
      </c>
      <c r="CT383" s="55">
        <v>11668250000</v>
      </c>
    </row>
    <row r="384" spans="1:98" x14ac:dyDescent="0.2">
      <c r="A384" s="52" t="s">
        <v>1168</v>
      </c>
      <c r="B384" s="52" t="s">
        <v>1169</v>
      </c>
      <c r="C384" s="52" t="str">
        <f>VLOOKUP(A384,'[1]S&amp;P 500 Wikipedia'!A:D,3,FALSE)</f>
        <v>Consumer Discretionary</v>
      </c>
      <c r="D384" s="52">
        <v>178804</v>
      </c>
      <c r="E384" s="52" t="s">
        <v>16</v>
      </c>
      <c r="F384" s="52">
        <v>2019</v>
      </c>
      <c r="G384" s="52" t="s">
        <v>17</v>
      </c>
      <c r="H384" s="53">
        <v>43861</v>
      </c>
      <c r="I384" s="53">
        <v>43917</v>
      </c>
      <c r="J384" s="53">
        <v>43917</v>
      </c>
      <c r="K384" s="54">
        <v>56990000</v>
      </c>
      <c r="L384" s="54">
        <v>57218000</v>
      </c>
      <c r="M384" s="52" t="s">
        <v>1170</v>
      </c>
      <c r="N384" s="36">
        <v>502325000</v>
      </c>
      <c r="O384" s="37">
        <v>392325000</v>
      </c>
      <c r="P384" s="38">
        <v>110000000</v>
      </c>
      <c r="Q384" s="36">
        <v>139337000</v>
      </c>
      <c r="R384" s="37">
        <v>139337000</v>
      </c>
      <c r="S384" s="38"/>
      <c r="U384" s="36">
        <v>1293701000</v>
      </c>
      <c r="V384" s="37"/>
      <c r="W384" s="37"/>
      <c r="X384" s="37"/>
      <c r="Y384" s="38"/>
      <c r="Z384" s="36">
        <v>119954000</v>
      </c>
      <c r="AA384" s="55">
        <v>103567000</v>
      </c>
      <c r="AE384" s="55">
        <v>16387000</v>
      </c>
      <c r="AH384" s="55">
        <v>2055317000</v>
      </c>
      <c r="AI384" s="36">
        <v>1205524000</v>
      </c>
      <c r="AJ384" s="37"/>
      <c r="AK384" s="38"/>
      <c r="AM384" s="37"/>
      <c r="AN384" s="37"/>
      <c r="AO384" s="38"/>
      <c r="AP384" s="49">
        <v>1603031000</v>
      </c>
      <c r="AQ384" s="54">
        <v>3391000</v>
      </c>
      <c r="AR384" s="54">
        <v>10870000</v>
      </c>
      <c r="AS384" s="54"/>
      <c r="AT384" s="54"/>
      <c r="AU384" s="54"/>
      <c r="AV384" s="54"/>
      <c r="AW384" s="54"/>
      <c r="AX384" s="54"/>
      <c r="AY384" s="54"/>
      <c r="AZ384" s="54">
        <v>1588770000</v>
      </c>
      <c r="BA384" s="55">
        <v>2808555000</v>
      </c>
      <c r="BB384" s="55">
        <v>4863872000</v>
      </c>
      <c r="BC384" s="49">
        <v>660097000</v>
      </c>
      <c r="BD384" s="54">
        <v>414009000</v>
      </c>
      <c r="BE384" s="54"/>
      <c r="BF384" s="54"/>
      <c r="BG384" s="54">
        <v>246088000</v>
      </c>
      <c r="BI384" s="37"/>
      <c r="BJ384" s="37"/>
      <c r="BK384" s="38"/>
      <c r="BL384" s="49">
        <v>477164000</v>
      </c>
      <c r="BM384" s="54">
        <v>237535000</v>
      </c>
      <c r="BN384" s="54"/>
      <c r="BO384" s="54"/>
      <c r="BP384" s="54"/>
      <c r="BQ384" s="54">
        <v>239629000</v>
      </c>
      <c r="BR384" s="55">
        <v>1137261000</v>
      </c>
      <c r="BT384" s="37"/>
      <c r="BU384" s="38"/>
      <c r="BV384" s="36">
        <v>1824517000</v>
      </c>
      <c r="BW384" s="37"/>
      <c r="BX384" s="37"/>
      <c r="BY384" s="37"/>
      <c r="BZ384" s="37"/>
      <c r="CA384" s="37"/>
      <c r="CB384" s="37"/>
      <c r="CC384" s="37">
        <v>89367000</v>
      </c>
      <c r="CD384" s="37"/>
      <c r="CE384" s="37"/>
      <c r="CF384" s="38">
        <v>1735150000</v>
      </c>
      <c r="CG384" s="55">
        <v>1824517000</v>
      </c>
      <c r="CH384" s="57">
        <v>2961778000</v>
      </c>
      <c r="CJ384" s="36">
        <v>808065000</v>
      </c>
      <c r="CK384" s="37"/>
      <c r="CL384" s="37"/>
      <c r="CM384" s="38"/>
      <c r="CN384" s="54">
        <v>-34448000</v>
      </c>
      <c r="CO384" s="54">
        <v>1128477000</v>
      </c>
      <c r="CP384" s="54"/>
      <c r="CQ384" s="58">
        <v>1902094000</v>
      </c>
      <c r="CR384" s="37"/>
      <c r="CS384" s="56">
        <v>1902094000</v>
      </c>
      <c r="CT384" s="55">
        <v>4863872000</v>
      </c>
    </row>
    <row r="385" spans="1:98" x14ac:dyDescent="0.2">
      <c r="A385" s="52" t="s">
        <v>1180</v>
      </c>
      <c r="B385" s="52" t="s">
        <v>1181</v>
      </c>
      <c r="C385" s="52" t="str">
        <f>VLOOKUP(A385,'[1]S&amp;P 500 Wikipedia'!A:D,3,FALSE)</f>
        <v>Health Care</v>
      </c>
      <c r="D385" s="52">
        <v>367714</v>
      </c>
      <c r="E385" s="52" t="s">
        <v>16</v>
      </c>
      <c r="F385" s="52">
        <v>2019</v>
      </c>
      <c r="G385" s="52" t="s">
        <v>17</v>
      </c>
      <c r="H385" s="53">
        <v>43830</v>
      </c>
      <c r="I385" s="53">
        <v>43875</v>
      </c>
      <c r="J385" s="53">
        <v>43875</v>
      </c>
      <c r="K385" s="54">
        <v>947000000</v>
      </c>
      <c r="L385" s="54">
        <v>962000000</v>
      </c>
      <c r="M385" s="52" t="s">
        <v>1182</v>
      </c>
      <c r="N385" s="36">
        <v>14245000000</v>
      </c>
      <c r="O385" s="37">
        <v>10985000000</v>
      </c>
      <c r="P385" s="38">
        <v>3260000000</v>
      </c>
      <c r="Q385" s="36">
        <v>11822000000</v>
      </c>
      <c r="R385" s="37">
        <v>11822000000</v>
      </c>
      <c r="S385" s="38"/>
      <c r="V385" s="37"/>
      <c r="W385" s="37"/>
      <c r="X385" s="37"/>
      <c r="Y385" s="38"/>
      <c r="Z385" s="36">
        <v>16567000000</v>
      </c>
      <c r="AA385" s="55">
        <v>3851000000</v>
      </c>
      <c r="AG385" s="56">
        <v>12716000000</v>
      </c>
      <c r="AH385" s="55">
        <v>42634000000</v>
      </c>
      <c r="AI385" s="36">
        <v>8704000000</v>
      </c>
      <c r="AJ385" s="37"/>
      <c r="AK385" s="38"/>
      <c r="AL385" s="36">
        <v>37209000000</v>
      </c>
      <c r="AM385" s="37"/>
      <c r="AN385" s="37"/>
      <c r="AO385" s="38"/>
      <c r="AP385" s="49">
        <v>85342000000</v>
      </c>
      <c r="AQ385" s="54"/>
      <c r="AR385" s="54">
        <v>65659000000</v>
      </c>
      <c r="AS385" s="54">
        <v>10349000000</v>
      </c>
      <c r="AT385" s="54"/>
      <c r="AU385" s="54"/>
      <c r="AV385" s="54"/>
      <c r="AW385" s="54"/>
      <c r="AX385" s="54"/>
      <c r="AY385" s="54"/>
      <c r="AZ385" s="54">
        <v>9334000000</v>
      </c>
      <c r="BA385" s="55">
        <v>131255000000</v>
      </c>
      <c r="BB385" s="55">
        <v>173889000000</v>
      </c>
      <c r="BC385" s="49">
        <v>19005000000</v>
      </c>
      <c r="BD385" s="54"/>
      <c r="BE385" s="54"/>
      <c r="BF385" s="54"/>
      <c r="BG385" s="54"/>
      <c r="BH385" s="36">
        <v>3870000000</v>
      </c>
      <c r="BI385" s="37"/>
      <c r="BJ385" s="37"/>
      <c r="BK385" s="38"/>
      <c r="BL385" s="49">
        <v>38907000000</v>
      </c>
      <c r="BM385" s="54">
        <v>2622000000</v>
      </c>
      <c r="BN385" s="54"/>
      <c r="BO385" s="54"/>
      <c r="BP385" s="54"/>
      <c r="BQ385" s="54">
        <v>36285000000</v>
      </c>
      <c r="BR385" s="55">
        <v>61782000000</v>
      </c>
      <c r="BS385" s="36">
        <v>36808000000</v>
      </c>
      <c r="BT385" s="37"/>
      <c r="BU385" s="38"/>
      <c r="BV385" s="36">
        <v>13137000000</v>
      </c>
      <c r="BW385" s="37"/>
      <c r="BX385" s="37"/>
      <c r="BY385" s="37"/>
      <c r="BZ385" s="37"/>
      <c r="CA385" s="37"/>
      <c r="CB385" s="37"/>
      <c r="CC385" s="37">
        <v>2993000000</v>
      </c>
      <c r="CD385" s="37"/>
      <c r="CE385" s="37"/>
      <c r="CF385" s="38">
        <v>10144000000</v>
      </c>
      <c r="CG385" s="55">
        <v>49945000000</v>
      </c>
      <c r="CH385" s="57">
        <v>111727000000</v>
      </c>
      <c r="CI385" s="49">
        <v>0</v>
      </c>
      <c r="CJ385" s="36">
        <v>16000000</v>
      </c>
      <c r="CK385" s="37"/>
      <c r="CL385" s="37"/>
      <c r="CM385" s="38"/>
      <c r="CN385" s="54"/>
      <c r="CO385" s="54">
        <v>61178000000</v>
      </c>
      <c r="CP385" s="54">
        <v>-3578000000</v>
      </c>
      <c r="CQ385" s="58">
        <v>57616000000</v>
      </c>
      <c r="CR385" s="37">
        <v>4546000000</v>
      </c>
      <c r="CS385" s="56">
        <v>62162000000</v>
      </c>
      <c r="CT385" s="55">
        <v>173889000000</v>
      </c>
    </row>
    <row r="386" spans="1:98" x14ac:dyDescent="0.2">
      <c r="A386" s="52" t="s">
        <v>1174</v>
      </c>
      <c r="B386" s="52" t="s">
        <v>1175</v>
      </c>
      <c r="C386" s="52" t="str">
        <f>VLOOKUP(A386,'[1]S&amp;P 500 Wikipedia'!A:D,3,FALSE)</f>
        <v>Industrials</v>
      </c>
      <c r="D386" s="52">
        <v>367644</v>
      </c>
      <c r="E386" s="52" t="s">
        <v>16</v>
      </c>
      <c r="F386" s="52">
        <v>2019</v>
      </c>
      <c r="G386" s="52" t="s">
        <v>17</v>
      </c>
      <c r="H386" s="53">
        <v>43830</v>
      </c>
      <c r="I386" s="53">
        <v>43868</v>
      </c>
      <c r="J386" s="53">
        <v>43868</v>
      </c>
      <c r="K386" s="54">
        <v>692400000</v>
      </c>
      <c r="L386" s="54">
        <v>695000000</v>
      </c>
      <c r="M386" s="52" t="s">
        <v>1176</v>
      </c>
      <c r="N386" s="36">
        <v>891000000</v>
      </c>
      <c r="O386" s="37">
        <v>831000000</v>
      </c>
      <c r="P386" s="38">
        <v>60000000</v>
      </c>
      <c r="Q386" s="36">
        <v>1595000000</v>
      </c>
      <c r="R386" s="37">
        <v>1595000000</v>
      </c>
      <c r="S386" s="38"/>
      <c r="U386" s="36">
        <v>751000000</v>
      </c>
      <c r="V386" s="37"/>
      <c r="W386" s="37"/>
      <c r="X386" s="37"/>
      <c r="Y386" s="38"/>
      <c r="Z386" s="36">
        <v>222000000</v>
      </c>
      <c r="AG386" s="56">
        <v>222000000</v>
      </c>
      <c r="AH386" s="55">
        <v>3459000000</v>
      </c>
      <c r="AI386" s="36">
        <v>53916000000</v>
      </c>
      <c r="AJ386" s="37">
        <v>53916000000</v>
      </c>
      <c r="AK386" s="38"/>
      <c r="AM386" s="37"/>
      <c r="AN386" s="37"/>
      <c r="AO386" s="38"/>
      <c r="AP386" s="49">
        <v>4298000000</v>
      </c>
      <c r="AQ386" s="54"/>
      <c r="AR386" s="54"/>
      <c r="AS386" s="54"/>
      <c r="AT386" s="54"/>
      <c r="AU386" s="54"/>
      <c r="AV386" s="54"/>
      <c r="AW386" s="54"/>
      <c r="AX386" s="54"/>
      <c r="AY386" s="54">
        <v>2050000000</v>
      </c>
      <c r="AZ386" s="54">
        <v>2248000000</v>
      </c>
      <c r="BA386" s="55">
        <v>58214000000</v>
      </c>
      <c r="BB386" s="55">
        <v>61673000000</v>
      </c>
      <c r="BC386" s="49">
        <v>3094000000</v>
      </c>
      <c r="BD386" s="54">
        <v>3094000000</v>
      </c>
      <c r="BE386" s="54"/>
      <c r="BF386" s="54"/>
      <c r="BG386" s="54"/>
      <c r="BH386" s="36">
        <v>1257000000</v>
      </c>
      <c r="BI386" s="37"/>
      <c r="BJ386" s="37"/>
      <c r="BK386" s="38"/>
      <c r="BM386" s="54"/>
      <c r="BN386" s="54"/>
      <c r="BO386" s="54"/>
      <c r="BP386" s="54"/>
      <c r="BQ386" s="54"/>
      <c r="BR386" s="55">
        <v>4351000000</v>
      </c>
      <c r="BS386" s="36">
        <v>23943000000</v>
      </c>
      <c r="BT386" s="37"/>
      <c r="BU386" s="38"/>
      <c r="BV386" s="36">
        <v>15251000000</v>
      </c>
      <c r="BW386" s="37"/>
      <c r="BX386" s="37"/>
      <c r="BY386" s="37"/>
      <c r="BZ386" s="37"/>
      <c r="CA386" s="37"/>
      <c r="CB386" s="37"/>
      <c r="CC386" s="37">
        <v>11992000000</v>
      </c>
      <c r="CD386" s="37"/>
      <c r="CE386" s="37"/>
      <c r="CF386" s="38">
        <v>3259000000</v>
      </c>
      <c r="CG386" s="55">
        <v>39194000000</v>
      </c>
      <c r="CH386" s="57">
        <v>43545000000</v>
      </c>
      <c r="CJ386" s="36">
        <v>7303000000</v>
      </c>
      <c r="CK386" s="37"/>
      <c r="CL386" s="37"/>
      <c r="CM386" s="38"/>
      <c r="CN386" s="54">
        <v>-36424000000</v>
      </c>
      <c r="CO386" s="54">
        <v>48605000000</v>
      </c>
      <c r="CP386" s="54">
        <v>-1356000000</v>
      </c>
      <c r="CQ386" s="58">
        <v>18128000000</v>
      </c>
      <c r="CR386" s="37"/>
      <c r="CS386" s="56">
        <v>18128000000</v>
      </c>
      <c r="CT386" s="55">
        <v>61673000000</v>
      </c>
    </row>
    <row r="387" spans="1:98" x14ac:dyDescent="0.2">
      <c r="A387" s="52" t="s">
        <v>1183</v>
      </c>
      <c r="B387" s="52" t="s">
        <v>1184</v>
      </c>
      <c r="C387" s="52" t="str">
        <f>VLOOKUP(A387,'[1]S&amp;P 500 Wikipedia'!A:D,3,FALSE)</f>
        <v>Industrials</v>
      </c>
      <c r="D387" s="52">
        <v>106423</v>
      </c>
      <c r="E387" s="52" t="s">
        <v>16</v>
      </c>
      <c r="F387" s="52">
        <v>2019</v>
      </c>
      <c r="G387" s="52" t="s">
        <v>17</v>
      </c>
      <c r="H387" s="53">
        <v>43830</v>
      </c>
      <c r="I387" s="53">
        <v>43881</v>
      </c>
      <c r="J387" s="53">
        <v>43881</v>
      </c>
      <c r="K387" s="54">
        <v>861000000</v>
      </c>
      <c r="L387" s="54">
        <v>868000000</v>
      </c>
      <c r="M387" s="52" t="s">
        <v>1185</v>
      </c>
      <c r="N387" s="36">
        <v>5741000000</v>
      </c>
      <c r="O387" s="37">
        <v>5238000000</v>
      </c>
      <c r="P387" s="38">
        <v>503000000</v>
      </c>
      <c r="Q387" s="36">
        <v>9552000000</v>
      </c>
      <c r="R387" s="37">
        <v>9552000000</v>
      </c>
      <c r="S387" s="38"/>
      <c r="V387" s="37"/>
      <c r="W387" s="37"/>
      <c r="X387" s="37"/>
      <c r="Y387" s="38"/>
      <c r="Z387" s="36">
        <v>1810000000</v>
      </c>
      <c r="AE387" s="55">
        <v>382000000</v>
      </c>
      <c r="AG387" s="56">
        <v>1428000000</v>
      </c>
      <c r="AH387" s="55">
        <v>17103000000</v>
      </c>
      <c r="AI387" s="36">
        <v>30482000000</v>
      </c>
      <c r="AJ387" s="37"/>
      <c r="AK387" s="38"/>
      <c r="AM387" s="37"/>
      <c r="AN387" s="37"/>
      <c r="AO387" s="38"/>
      <c r="AP387" s="49">
        <v>10272000000</v>
      </c>
      <c r="AQ387" s="54">
        <v>2167000000</v>
      </c>
      <c r="AR387" s="54">
        <v>3813000000</v>
      </c>
      <c r="AS387" s="54"/>
      <c r="AT387" s="54"/>
      <c r="AU387" s="54">
        <v>330000000</v>
      </c>
      <c r="AV387" s="54"/>
      <c r="AW387" s="54"/>
      <c r="AX387" s="54"/>
      <c r="AY387" s="54"/>
      <c r="AZ387" s="54">
        <v>3962000000</v>
      </c>
      <c r="BA387" s="55">
        <v>40754000000</v>
      </c>
      <c r="BB387" s="55">
        <v>57857000000</v>
      </c>
      <c r="BC387" s="49">
        <v>8900000000</v>
      </c>
      <c r="BD387" s="54">
        <v>5555000000</v>
      </c>
      <c r="BE387" s="54"/>
      <c r="BF387" s="54"/>
      <c r="BG387" s="54">
        <v>3345000000</v>
      </c>
      <c r="BH387" s="36">
        <v>3958000000</v>
      </c>
      <c r="BI387" s="37"/>
      <c r="BJ387" s="37"/>
      <c r="BK387" s="38"/>
      <c r="BL387" s="49">
        <v>2555000000</v>
      </c>
      <c r="BM387" s="54"/>
      <c r="BN387" s="54"/>
      <c r="BO387" s="54"/>
      <c r="BP387" s="54"/>
      <c r="BQ387" s="54">
        <v>2555000000</v>
      </c>
      <c r="BR387" s="55">
        <v>15413000000</v>
      </c>
      <c r="BS387" s="36">
        <v>24209000000</v>
      </c>
      <c r="BT387" s="37"/>
      <c r="BU387" s="38"/>
      <c r="BV387" s="36">
        <v>14952000000</v>
      </c>
      <c r="BW387" s="37"/>
      <c r="BX387" s="37">
        <v>10601000000</v>
      </c>
      <c r="BY387" s="37"/>
      <c r="BZ387" s="37"/>
      <c r="CA387" s="37"/>
      <c r="CB387" s="37"/>
      <c r="CC387" s="37">
        <v>1632000000</v>
      </c>
      <c r="CD387" s="37"/>
      <c r="CE387" s="37"/>
      <c r="CF387" s="38">
        <v>2719000000</v>
      </c>
      <c r="CG387" s="55">
        <v>39161000000</v>
      </c>
      <c r="CH387" s="57">
        <v>54574000000</v>
      </c>
      <c r="CJ387" s="36">
        <v>159000000</v>
      </c>
      <c r="CK387" s="37">
        <v>9000000</v>
      </c>
      <c r="CL387" s="37">
        <v>150000000</v>
      </c>
      <c r="CM387" s="38"/>
      <c r="CN387" s="54">
        <v>0</v>
      </c>
      <c r="CO387" s="54">
        <v>9105000000</v>
      </c>
      <c r="CP387" s="54">
        <v>-5997000000</v>
      </c>
      <c r="CQ387" s="58">
        <v>3267000000</v>
      </c>
      <c r="CR387" s="37">
        <v>16000000</v>
      </c>
      <c r="CS387" s="56">
        <v>3283000000</v>
      </c>
      <c r="CT387" s="55">
        <v>57857000000</v>
      </c>
    </row>
    <row r="388" spans="1:98" x14ac:dyDescent="0.2">
      <c r="A388" s="52" t="s">
        <v>1186</v>
      </c>
      <c r="B388" s="52" t="s">
        <v>1187</v>
      </c>
      <c r="C388" s="52" t="str">
        <f>VLOOKUP(A388,'[1]S&amp;P 500 Wikipedia'!A:D,3,FALSE)</f>
        <v>Industrials</v>
      </c>
      <c r="D388" s="52">
        <v>102754</v>
      </c>
      <c r="E388" s="52" t="s">
        <v>16</v>
      </c>
      <c r="F388" s="52">
        <v>2019</v>
      </c>
      <c r="G388" s="52" t="s">
        <v>17</v>
      </c>
      <c r="H388" s="53">
        <v>43830</v>
      </c>
      <c r="I388" s="53">
        <v>43859</v>
      </c>
      <c r="J388" s="53">
        <v>43859</v>
      </c>
      <c r="K388" s="54">
        <v>75000000</v>
      </c>
      <c r="L388" s="54">
        <v>75469000</v>
      </c>
      <c r="M388" s="52" t="s">
        <v>1188</v>
      </c>
      <c r="N388" s="36">
        <v>52000000</v>
      </c>
      <c r="O388" s="37">
        <v>52000000</v>
      </c>
      <c r="P388" s="38"/>
      <c r="Q388" s="36">
        <v>1530000000</v>
      </c>
      <c r="R388" s="37">
        <v>1530000000</v>
      </c>
      <c r="S388" s="38"/>
      <c r="U388" s="36">
        <v>120000000</v>
      </c>
      <c r="V388" s="37"/>
      <c r="W388" s="37"/>
      <c r="X388" s="37"/>
      <c r="Y388" s="38"/>
      <c r="Z388" s="36">
        <v>140000000</v>
      </c>
      <c r="AA388" s="55">
        <v>140000000</v>
      </c>
      <c r="AH388" s="55">
        <v>1842000000</v>
      </c>
      <c r="AI388" s="36">
        <v>604000000</v>
      </c>
      <c r="AJ388" s="37"/>
      <c r="AK388" s="38"/>
      <c r="AM388" s="37"/>
      <c r="AN388" s="37"/>
      <c r="AO388" s="38"/>
      <c r="AP388" s="49">
        <v>16524000000</v>
      </c>
      <c r="AQ388" s="54"/>
      <c r="AR388" s="54">
        <v>5154000000</v>
      </c>
      <c r="AS388" s="54">
        <v>895000000</v>
      </c>
      <c r="AT388" s="54"/>
      <c r="AU388" s="54"/>
      <c r="AV388" s="54"/>
      <c r="AW388" s="54"/>
      <c r="AX388" s="54"/>
      <c r="AY388" s="54"/>
      <c r="AZ388" s="54">
        <v>10475000000</v>
      </c>
      <c r="BA388" s="55">
        <v>17128000000</v>
      </c>
      <c r="BB388" s="55">
        <v>18970000000</v>
      </c>
      <c r="BC388" s="49">
        <v>1201000000</v>
      </c>
      <c r="BD388" s="54">
        <v>454000000</v>
      </c>
      <c r="BE388" s="54"/>
      <c r="BF388" s="54"/>
      <c r="BG388" s="54">
        <v>747000000</v>
      </c>
      <c r="BH388" s="36">
        <v>997000000</v>
      </c>
      <c r="BI388" s="37"/>
      <c r="BJ388" s="37"/>
      <c r="BK388" s="38"/>
      <c r="BM388" s="54"/>
      <c r="BN388" s="54"/>
      <c r="BO388" s="54"/>
      <c r="BP388" s="54"/>
      <c r="BQ388" s="54"/>
      <c r="BR388" s="55">
        <v>2198000000</v>
      </c>
      <c r="BS388" s="36">
        <v>10431000000</v>
      </c>
      <c r="BT388" s="37"/>
      <c r="BU388" s="38"/>
      <c r="BV388" s="36">
        <v>2511000000</v>
      </c>
      <c r="BW388" s="37"/>
      <c r="BX388" s="37"/>
      <c r="BY388" s="37"/>
      <c r="BZ388" s="37"/>
      <c r="CA388" s="37"/>
      <c r="CB388" s="37"/>
      <c r="CC388" s="37">
        <v>1887000000</v>
      </c>
      <c r="CD388" s="37"/>
      <c r="CE388" s="37"/>
      <c r="CF388" s="38">
        <v>624000000</v>
      </c>
      <c r="CG388" s="55">
        <v>12942000000</v>
      </c>
      <c r="CH388" s="57">
        <v>15140000000</v>
      </c>
      <c r="CJ388" s="36">
        <v>2441000000</v>
      </c>
      <c r="CK388" s="37">
        <v>1000000</v>
      </c>
      <c r="CL388" s="37">
        <v>2440000000</v>
      </c>
      <c r="CM388" s="38"/>
      <c r="CN388" s="54">
        <v>-3700000000</v>
      </c>
      <c r="CO388" s="54">
        <v>5275000000</v>
      </c>
      <c r="CP388" s="54">
        <v>-186000000</v>
      </c>
      <c r="CQ388" s="58">
        <v>3830000000</v>
      </c>
      <c r="CR388" s="37"/>
      <c r="CS388" s="56">
        <v>3830000000</v>
      </c>
      <c r="CT388" s="55">
        <v>18970000000</v>
      </c>
    </row>
    <row r="389" spans="1:98" x14ac:dyDescent="0.2">
      <c r="A389" s="52" t="s">
        <v>1216</v>
      </c>
      <c r="B389" s="52" t="s">
        <v>1217</v>
      </c>
      <c r="C389" s="52" t="str">
        <f>VLOOKUP(A389,'[1]S&amp;P 500 Wikipedia'!A:D,3,FALSE)</f>
        <v>Information Technology</v>
      </c>
      <c r="D389" s="52">
        <v>107326</v>
      </c>
      <c r="E389" s="52" t="s">
        <v>16</v>
      </c>
      <c r="F389" s="52">
        <v>2019</v>
      </c>
      <c r="G389" s="52" t="s">
        <v>17</v>
      </c>
      <c r="H389" s="53">
        <v>43738</v>
      </c>
      <c r="I389" s="53">
        <v>43783</v>
      </c>
      <c r="J389" s="53">
        <v>43783</v>
      </c>
      <c r="K389" s="54">
        <v>2177250000</v>
      </c>
      <c r="L389" s="54">
        <v>2705250000</v>
      </c>
      <c r="M389" s="52" t="s">
        <v>1218</v>
      </c>
      <c r="N389" s="36">
        <v>12074000000</v>
      </c>
      <c r="O389" s="37">
        <v>7838000000</v>
      </c>
      <c r="P389" s="38">
        <v>4236000000</v>
      </c>
      <c r="Q389" s="36">
        <v>1542000000</v>
      </c>
      <c r="R389" s="37">
        <v>1542000000</v>
      </c>
      <c r="S389" s="38"/>
      <c r="V389" s="37"/>
      <c r="W389" s="37"/>
      <c r="X389" s="37"/>
      <c r="Y389" s="38"/>
      <c r="Z389" s="36">
        <v>7354000000</v>
      </c>
      <c r="AA389" s="55">
        <v>712000000</v>
      </c>
      <c r="AG389" s="56">
        <v>6642000000</v>
      </c>
      <c r="AH389" s="55">
        <v>20970000000</v>
      </c>
      <c r="AI389" s="36">
        <v>2695000000</v>
      </c>
      <c r="AJ389" s="37"/>
      <c r="AK389" s="38"/>
      <c r="AL389" s="36">
        <v>2157000000</v>
      </c>
      <c r="AM389" s="37"/>
      <c r="AN389" s="37"/>
      <c r="AO389" s="38"/>
      <c r="AP389" s="49">
        <v>46752000000</v>
      </c>
      <c r="AQ389" s="54">
        <v>26780000000</v>
      </c>
      <c r="AR389" s="54">
        <v>15656000000</v>
      </c>
      <c r="AS389" s="54"/>
      <c r="AT389" s="54"/>
      <c r="AU389" s="54"/>
      <c r="AV389" s="54"/>
      <c r="AW389" s="54"/>
      <c r="AX389" s="54"/>
      <c r="AY389" s="54"/>
      <c r="AZ389" s="54">
        <v>4316000000</v>
      </c>
      <c r="BA389" s="55">
        <v>51604000000</v>
      </c>
      <c r="BB389" s="55">
        <v>72574000000</v>
      </c>
      <c r="BC389" s="49">
        <v>7770000000</v>
      </c>
      <c r="BD389" s="54">
        <v>156000000</v>
      </c>
      <c r="BE389" s="54"/>
      <c r="BF389" s="54"/>
      <c r="BG389" s="54">
        <v>7614000000</v>
      </c>
      <c r="BI389" s="37"/>
      <c r="BJ389" s="37"/>
      <c r="BK389" s="38"/>
      <c r="BL389" s="49">
        <v>5645000000</v>
      </c>
      <c r="BM389" s="54"/>
      <c r="BN389" s="54"/>
      <c r="BO389" s="54"/>
      <c r="BP389" s="54"/>
      <c r="BQ389" s="54">
        <v>5645000000</v>
      </c>
      <c r="BR389" s="55">
        <v>13415000000</v>
      </c>
      <c r="BS389" s="36">
        <v>16558000000</v>
      </c>
      <c r="BT389" s="37"/>
      <c r="BU389" s="38"/>
      <c r="BV389" s="36">
        <v>7746000000</v>
      </c>
      <c r="BW389" s="37"/>
      <c r="BX389" s="37"/>
      <c r="BY389" s="37"/>
      <c r="BZ389" s="37"/>
      <c r="CA389" s="37"/>
      <c r="CB389" s="37"/>
      <c r="CC389" s="37">
        <v>4807000000</v>
      </c>
      <c r="CD389" s="37"/>
      <c r="CE389" s="37"/>
      <c r="CF389" s="38">
        <v>2939000000</v>
      </c>
      <c r="CG389" s="55">
        <v>24304000000</v>
      </c>
      <c r="CH389" s="57">
        <v>37719000000</v>
      </c>
      <c r="CI389" s="49">
        <v>5462000000</v>
      </c>
      <c r="CJ389" s="36">
        <v>16541000000</v>
      </c>
      <c r="CK389" s="37"/>
      <c r="CL389" s="37"/>
      <c r="CM389" s="38"/>
      <c r="CN389" s="54"/>
      <c r="CO389" s="54">
        <v>13502000000</v>
      </c>
      <c r="CP389" s="54">
        <v>-650000000</v>
      </c>
      <c r="CQ389" s="58">
        <v>34855000000</v>
      </c>
      <c r="CR389" s="37"/>
      <c r="CS389" s="56">
        <v>34855000000</v>
      </c>
      <c r="CT389" s="55">
        <v>72574000000</v>
      </c>
    </row>
    <row r="390" spans="1:98" x14ac:dyDescent="0.2">
      <c r="A390" s="52" t="s">
        <v>1195</v>
      </c>
      <c r="B390" s="52" t="s">
        <v>1196</v>
      </c>
      <c r="C390" s="52" t="str">
        <f>VLOOKUP(A390,'[1]S&amp;P 500 Wikipedia'!A:D,3,FALSE)</f>
        <v>Health Care</v>
      </c>
      <c r="D390" s="52">
        <v>361284</v>
      </c>
      <c r="E390" s="52" t="s">
        <v>16</v>
      </c>
      <c r="F390" s="52">
        <v>2019</v>
      </c>
      <c r="G390" s="52" t="s">
        <v>17</v>
      </c>
      <c r="H390" s="53">
        <v>43738</v>
      </c>
      <c r="I390" s="53">
        <v>43794</v>
      </c>
      <c r="J390" s="53">
        <v>43794</v>
      </c>
      <c r="K390" s="54">
        <v>91000000</v>
      </c>
      <c r="L390" s="54">
        <v>91900000</v>
      </c>
      <c r="M390" s="52" t="s">
        <v>1197</v>
      </c>
      <c r="N390" s="36">
        <v>531400000</v>
      </c>
      <c r="O390" s="37">
        <v>531400000</v>
      </c>
      <c r="P390" s="38"/>
      <c r="Q390" s="36">
        <v>1106300000</v>
      </c>
      <c r="R390" s="37">
        <v>1106300000</v>
      </c>
      <c r="S390" s="38"/>
      <c r="U390" s="36">
        <v>551500000</v>
      </c>
      <c r="V390" s="37"/>
      <c r="W390" s="37"/>
      <c r="X390" s="37"/>
      <c r="Y390" s="38"/>
      <c r="Z390" s="36">
        <v>206200000</v>
      </c>
      <c r="AA390" s="55">
        <v>206200000</v>
      </c>
      <c r="AF390" s="55">
        <v>0</v>
      </c>
      <c r="AH390" s="55">
        <v>2395400000</v>
      </c>
      <c r="AI390" s="36">
        <v>311500000</v>
      </c>
      <c r="AJ390" s="37"/>
      <c r="AK390" s="38"/>
      <c r="AM390" s="37"/>
      <c r="AN390" s="37"/>
      <c r="AO390" s="38"/>
      <c r="AP390" s="49">
        <v>1394800000</v>
      </c>
      <c r="AQ390" s="54">
        <v>300700000</v>
      </c>
      <c r="AR390" s="54">
        <v>612200000</v>
      </c>
      <c r="AS390" s="54"/>
      <c r="AT390" s="54"/>
      <c r="AU390" s="54">
        <v>84700000</v>
      </c>
      <c r="AV390" s="54"/>
      <c r="AW390" s="54"/>
      <c r="AX390" s="54"/>
      <c r="AY390" s="54"/>
      <c r="AZ390" s="54">
        <v>397200000</v>
      </c>
      <c r="BA390" s="55">
        <v>1706300000</v>
      </c>
      <c r="BB390" s="55">
        <v>4101700000</v>
      </c>
      <c r="BC390" s="49">
        <v>708000000</v>
      </c>
      <c r="BD390" s="54">
        <v>248500000</v>
      </c>
      <c r="BE390" s="54"/>
      <c r="BF390" s="54"/>
      <c r="BG390" s="54">
        <v>459500000</v>
      </c>
      <c r="BH390" s="36">
        <v>410000000</v>
      </c>
      <c r="BI390" s="37"/>
      <c r="BJ390" s="37"/>
      <c r="BK390" s="38"/>
      <c r="BL390" s="49">
        <v>766000000</v>
      </c>
      <c r="BM390" s="54">
        <v>766000000</v>
      </c>
      <c r="BN390" s="54"/>
      <c r="BO390" s="54"/>
      <c r="BP390" s="54"/>
      <c r="BQ390" s="54"/>
      <c r="BR390" s="55">
        <v>1884000000</v>
      </c>
      <c r="BT390" s="37"/>
      <c r="BU390" s="38"/>
      <c r="BV390" s="36">
        <v>440100000</v>
      </c>
      <c r="BW390" s="37"/>
      <c r="BX390" s="37"/>
      <c r="BY390" s="37"/>
      <c r="BZ390" s="37"/>
      <c r="CA390" s="37"/>
      <c r="CB390" s="37"/>
      <c r="CC390" s="37"/>
      <c r="CD390" s="37"/>
      <c r="CE390" s="37"/>
      <c r="CF390" s="38">
        <v>440100000</v>
      </c>
      <c r="CG390" s="55">
        <v>440100000</v>
      </c>
      <c r="CH390" s="57">
        <v>2324100000</v>
      </c>
      <c r="CI390" s="49">
        <v>0</v>
      </c>
      <c r="CJ390" s="36">
        <v>936400000</v>
      </c>
      <c r="CK390" s="37"/>
      <c r="CL390" s="37"/>
      <c r="CM390" s="38"/>
      <c r="CN390" s="54"/>
      <c r="CO390" s="54">
        <v>934000000</v>
      </c>
      <c r="CP390" s="54">
        <v>-102100000</v>
      </c>
      <c r="CQ390" s="58">
        <v>1768300000</v>
      </c>
      <c r="CR390" s="37">
        <v>9300000</v>
      </c>
      <c r="CS390" s="56">
        <v>1777600000</v>
      </c>
      <c r="CT390" s="55">
        <v>4101700000</v>
      </c>
    </row>
    <row r="391" spans="1:98" x14ac:dyDescent="0.2">
      <c r="A391" s="12" t="s">
        <v>1213</v>
      </c>
      <c r="B391" s="12" t="s">
        <v>1214</v>
      </c>
      <c r="C391" s="52" t="str">
        <f>VLOOKUP(A391,'[1]S&amp;P 500 Wikipedia'!A:D,3,FALSE)</f>
        <v>Consumer Discretionary</v>
      </c>
      <c r="D391" s="12">
        <v>330907</v>
      </c>
      <c r="E391" s="12" t="s">
        <v>16</v>
      </c>
      <c r="F391" s="12">
        <v>2018</v>
      </c>
      <c r="G391" s="12" t="s">
        <v>17</v>
      </c>
      <c r="H391" s="63">
        <v>43555</v>
      </c>
      <c r="I391" s="63">
        <v>43609</v>
      </c>
      <c r="J391" s="63">
        <v>43769</v>
      </c>
      <c r="K391" s="64">
        <v>321913238</v>
      </c>
      <c r="L391" s="64">
        <v>326252252</v>
      </c>
      <c r="M391" s="12" t="s">
        <v>1215</v>
      </c>
      <c r="N391" s="36">
        <v>445119000</v>
      </c>
      <c r="O391" s="39">
        <v>445119000</v>
      </c>
      <c r="P391" s="40"/>
      <c r="Q391" s="36">
        <v>1465855000</v>
      </c>
      <c r="R391" s="39">
        <v>1465855000</v>
      </c>
      <c r="S391" s="40"/>
      <c r="U391" s="36">
        <v>1432660000</v>
      </c>
      <c r="V391" s="39"/>
      <c r="W391" s="39"/>
      <c r="X391" s="39"/>
      <c r="Y391" s="40"/>
      <c r="Z391" s="36">
        <v>1329823000</v>
      </c>
      <c r="AC391" s="55">
        <v>0</v>
      </c>
      <c r="AF391" s="55">
        <v>896030000</v>
      </c>
      <c r="AG391" s="56">
        <v>433793000</v>
      </c>
      <c r="AH391" s="55">
        <v>4673457000</v>
      </c>
      <c r="AI391" s="36">
        <v>915177000</v>
      </c>
      <c r="AJ391" s="39"/>
      <c r="AK391" s="40"/>
      <c r="AM391" s="39"/>
      <c r="AN391" s="39"/>
      <c r="AO391" s="40"/>
      <c r="AP391" s="49">
        <v>4768151000</v>
      </c>
      <c r="AQ391" s="64">
        <v>1972364000</v>
      </c>
      <c r="AR391" s="64">
        <v>1541314000</v>
      </c>
      <c r="AS391" s="64"/>
      <c r="AT391" s="64"/>
      <c r="AU391" s="64"/>
      <c r="AV391" s="64"/>
      <c r="AW391" s="64"/>
      <c r="AX391" s="64">
        <v>481718000</v>
      </c>
      <c r="AY391" s="64"/>
      <c r="AZ391" s="64">
        <v>772755000</v>
      </c>
      <c r="BA391" s="55">
        <v>5683328000</v>
      </c>
      <c r="BB391" s="55">
        <v>10356785000</v>
      </c>
      <c r="BC391" s="49">
        <v>1735799000</v>
      </c>
      <c r="BD391" s="64">
        <v>580867000</v>
      </c>
      <c r="BE391" s="64"/>
      <c r="BF391" s="64"/>
      <c r="BG391" s="64">
        <v>1154932000</v>
      </c>
      <c r="BH391" s="36">
        <v>664323000</v>
      </c>
      <c r="BI391" s="39">
        <v>659060000</v>
      </c>
      <c r="BJ391" s="39"/>
      <c r="BK391" s="40">
        <v>5263000</v>
      </c>
      <c r="BL391" s="49">
        <v>261482000</v>
      </c>
      <c r="BM391" s="64"/>
      <c r="BN391" s="64"/>
      <c r="BO391" s="64"/>
      <c r="BP391" s="64">
        <v>261482000</v>
      </c>
      <c r="BQ391" s="64">
        <v>0</v>
      </c>
      <c r="BR391" s="55">
        <v>2661604000</v>
      </c>
      <c r="BS391" s="36">
        <v>2115884000</v>
      </c>
      <c r="BT391" s="39"/>
      <c r="BU391" s="40"/>
      <c r="BV391" s="36">
        <v>1280781000</v>
      </c>
      <c r="BW391" s="39"/>
      <c r="BX391" s="39"/>
      <c r="BY391" s="39"/>
      <c r="BZ391" s="39"/>
      <c r="CA391" s="39"/>
      <c r="CB391" s="39"/>
      <c r="CC391" s="39"/>
      <c r="CD391" s="39"/>
      <c r="CE391" s="39">
        <v>48581000</v>
      </c>
      <c r="CF391" s="40">
        <v>1232200000</v>
      </c>
      <c r="CG391" s="55">
        <v>3396665000</v>
      </c>
      <c r="CH391" s="66">
        <v>6058269000</v>
      </c>
      <c r="CI391" s="49">
        <v>0</v>
      </c>
      <c r="CJ391" s="36">
        <v>4020990000</v>
      </c>
      <c r="CK391" s="39">
        <v>99206000</v>
      </c>
      <c r="CL391" s="39">
        <v>3921784000</v>
      </c>
      <c r="CM391" s="40"/>
      <c r="CN391" s="64"/>
      <c r="CO391" s="64">
        <v>1179601000</v>
      </c>
      <c r="CP391" s="64">
        <v>-902075000</v>
      </c>
      <c r="CQ391" s="67">
        <v>4298516000</v>
      </c>
      <c r="CR391" s="39"/>
      <c r="CS391" s="56">
        <v>4298516000</v>
      </c>
      <c r="CT391" s="55">
        <v>10356785000</v>
      </c>
    </row>
    <row r="392" spans="1:98" x14ac:dyDescent="0.2">
      <c r="A392" s="12" t="s">
        <v>1192</v>
      </c>
      <c r="B392" s="12" t="s">
        <v>1193</v>
      </c>
      <c r="C392" s="52" t="str">
        <f>VLOOKUP(A392,'[1]S&amp;P 500 Wikipedia'!A:D,3,FALSE)</f>
        <v>Energy</v>
      </c>
      <c r="D392" s="12">
        <v>410846</v>
      </c>
      <c r="E392" s="12" t="s">
        <v>16</v>
      </c>
      <c r="F392" s="12">
        <v>2018</v>
      </c>
      <c r="G392" s="12" t="s">
        <v>17</v>
      </c>
      <c r="H392" s="63">
        <v>43465</v>
      </c>
      <c r="I392" s="63">
        <v>43524</v>
      </c>
      <c r="J392" s="63">
        <v>43524</v>
      </c>
      <c r="K392" s="64">
        <v>419000000</v>
      </c>
      <c r="L392" s="64">
        <v>422000000</v>
      </c>
      <c r="M392" s="12" t="s">
        <v>1194</v>
      </c>
      <c r="N392" s="36">
        <v>2982000000</v>
      </c>
      <c r="O392" s="39">
        <v>2982000000</v>
      </c>
      <c r="P392" s="40"/>
      <c r="Q392" s="36">
        <v>7345000000</v>
      </c>
      <c r="R392" s="39">
        <v>7345000000</v>
      </c>
      <c r="S392" s="40"/>
      <c r="U392" s="36">
        <v>6532000000</v>
      </c>
      <c r="V392" s="39"/>
      <c r="W392" s="39"/>
      <c r="X392" s="39"/>
      <c r="Y392" s="40"/>
      <c r="Z392" s="36">
        <v>816000000</v>
      </c>
      <c r="AA392" s="55">
        <v>816000000</v>
      </c>
      <c r="AH392" s="55">
        <v>17675000000</v>
      </c>
      <c r="AI392" s="36">
        <v>28848000000</v>
      </c>
      <c r="AJ392" s="39">
        <v>42473000000</v>
      </c>
      <c r="AK392" s="40">
        <v>-13625000000</v>
      </c>
      <c r="AM392" s="39"/>
      <c r="AN392" s="39"/>
      <c r="AO392" s="40"/>
      <c r="AP392" s="49">
        <v>3632000000</v>
      </c>
      <c r="AQ392" s="64"/>
      <c r="AR392" s="64"/>
      <c r="AS392" s="64"/>
      <c r="AT392" s="64"/>
      <c r="AU392" s="64"/>
      <c r="AV392" s="64"/>
      <c r="AW392" s="64"/>
      <c r="AX392" s="64"/>
      <c r="AY392" s="64"/>
      <c r="AZ392" s="64">
        <v>3632000000</v>
      </c>
      <c r="BA392" s="55">
        <v>32480000000</v>
      </c>
      <c r="BB392" s="55">
        <v>50155000000</v>
      </c>
      <c r="BC392" s="49">
        <v>10486000000</v>
      </c>
      <c r="BD392" s="64">
        <v>8594000000</v>
      </c>
      <c r="BE392" s="64">
        <v>49000000</v>
      </c>
      <c r="BF392" s="64"/>
      <c r="BG392" s="64">
        <v>1843000000</v>
      </c>
      <c r="BH392" s="36">
        <v>238000000</v>
      </c>
      <c r="BI392" s="39"/>
      <c r="BJ392" s="39"/>
      <c r="BK392" s="40"/>
      <c r="BM392" s="64"/>
      <c r="BN392" s="64"/>
      <c r="BO392" s="64"/>
      <c r="BP392" s="64"/>
      <c r="BQ392" s="64"/>
      <c r="BR392" s="55">
        <v>10724000000</v>
      </c>
      <c r="BS392" s="36">
        <v>8871000000</v>
      </c>
      <c r="BT392" s="39"/>
      <c r="BU392" s="40"/>
      <c r="BV392" s="36">
        <v>7829000000</v>
      </c>
      <c r="BW392" s="39"/>
      <c r="BX392" s="39"/>
      <c r="BY392" s="39"/>
      <c r="BZ392" s="39"/>
      <c r="CA392" s="39"/>
      <c r="CB392" s="39"/>
      <c r="CC392" s="39">
        <v>4962000000</v>
      </c>
      <c r="CD392" s="39"/>
      <c r="CE392" s="39"/>
      <c r="CF392" s="40">
        <v>2867000000</v>
      </c>
      <c r="CG392" s="55">
        <v>16700000000</v>
      </c>
      <c r="CH392" s="66">
        <v>27424000000</v>
      </c>
      <c r="CJ392" s="36">
        <v>7055000000</v>
      </c>
      <c r="CK392" s="39"/>
      <c r="CL392" s="39"/>
      <c r="CM392" s="40"/>
      <c r="CN392" s="64">
        <v>-14925000000</v>
      </c>
      <c r="CO392" s="64">
        <v>31044000000</v>
      </c>
      <c r="CP392" s="64">
        <v>-1507000000</v>
      </c>
      <c r="CQ392" s="67">
        <v>21667000000</v>
      </c>
      <c r="CR392" s="39">
        <v>1064000000</v>
      </c>
      <c r="CS392" s="56">
        <v>22731000000</v>
      </c>
      <c r="CT392" s="55">
        <v>50155000000</v>
      </c>
    </row>
    <row r="393" spans="1:98" x14ac:dyDescent="0.2">
      <c r="A393" s="52" t="s">
        <v>1222</v>
      </c>
      <c r="B393" s="52" t="s">
        <v>1223</v>
      </c>
      <c r="C393" s="52" t="str">
        <f>VLOOKUP(A393,'[1]S&amp;P 500 Wikipedia'!A:D,3,FALSE)</f>
        <v>Materials</v>
      </c>
      <c r="D393" s="52">
        <v>378238</v>
      </c>
      <c r="E393" s="52" t="s">
        <v>16</v>
      </c>
      <c r="F393" s="52">
        <v>2019</v>
      </c>
      <c r="G393" s="52" t="s">
        <v>17</v>
      </c>
      <c r="H393" s="53">
        <v>43830</v>
      </c>
      <c r="I393" s="53">
        <v>43887</v>
      </c>
      <c r="J393" s="53">
        <v>43887</v>
      </c>
      <c r="K393" s="54">
        <v>132474000</v>
      </c>
      <c r="L393" s="54">
        <v>133757000</v>
      </c>
      <c r="M393" s="52" t="s">
        <v>1224</v>
      </c>
      <c r="N393" s="36">
        <v>271589000</v>
      </c>
      <c r="O393" s="37">
        <v>271589000</v>
      </c>
      <c r="P393" s="38"/>
      <c r="Q393" s="36">
        <v>532012000</v>
      </c>
      <c r="R393" s="37">
        <v>532012000</v>
      </c>
      <c r="S393" s="38"/>
      <c r="U393" s="36">
        <v>458308000</v>
      </c>
      <c r="V393" s="37"/>
      <c r="W393" s="37"/>
      <c r="X393" s="37"/>
      <c r="Y393" s="38"/>
      <c r="Z393" s="36">
        <v>117417000</v>
      </c>
      <c r="AG393" s="56">
        <v>117417000</v>
      </c>
      <c r="AH393" s="55">
        <v>1379326000</v>
      </c>
      <c r="AI393" s="36">
        <v>4316038000</v>
      </c>
      <c r="AJ393" s="37"/>
      <c r="AK393" s="38"/>
      <c r="AL393" s="36">
        <v>60709000</v>
      </c>
      <c r="AM393" s="37"/>
      <c r="AN393" s="37"/>
      <c r="AO393" s="38"/>
      <c r="AP393" s="49">
        <v>4892720000</v>
      </c>
      <c r="AQ393" s="54"/>
      <c r="AR393" s="54">
        <v>3167061000</v>
      </c>
      <c r="AS393" s="54">
        <v>1091475000</v>
      </c>
      <c r="AT393" s="54"/>
      <c r="AU393" s="54"/>
      <c r="AV393" s="54"/>
      <c r="AW393" s="54"/>
      <c r="AX393" s="54"/>
      <c r="AY393" s="54"/>
      <c r="AZ393" s="54">
        <v>634184000</v>
      </c>
      <c r="BA393" s="55">
        <v>9269467000</v>
      </c>
      <c r="BB393" s="55">
        <v>10648793000</v>
      </c>
      <c r="BC393" s="49">
        <v>381554000</v>
      </c>
      <c r="BD393" s="54">
        <v>265159000</v>
      </c>
      <c r="BE393" s="54"/>
      <c r="BF393" s="54">
        <v>19167000</v>
      </c>
      <c r="BG393" s="54">
        <v>97228000</v>
      </c>
      <c r="BH393" s="36">
        <v>25000</v>
      </c>
      <c r="BI393" s="37">
        <v>0</v>
      </c>
      <c r="BJ393" s="37"/>
      <c r="BK393" s="38">
        <v>25000</v>
      </c>
      <c r="BL393" s="49">
        <v>153984000</v>
      </c>
      <c r="BM393" s="54"/>
      <c r="BN393" s="54"/>
      <c r="BO393" s="54"/>
      <c r="BP393" s="54"/>
      <c r="BQ393" s="54">
        <v>153984000</v>
      </c>
      <c r="BR393" s="55">
        <v>535563000</v>
      </c>
      <c r="BS393" s="36">
        <v>2784315000</v>
      </c>
      <c r="BT393" s="37"/>
      <c r="BU393" s="38"/>
      <c r="BV393" s="36">
        <v>1707058000</v>
      </c>
      <c r="BW393" s="37"/>
      <c r="BX393" s="37">
        <v>178211000</v>
      </c>
      <c r="BY393" s="37">
        <v>142363000</v>
      </c>
      <c r="BZ393" s="37">
        <v>35848000</v>
      </c>
      <c r="CA393" s="37">
        <v>22856000</v>
      </c>
      <c r="CB393" s="37">
        <v>179880000</v>
      </c>
      <c r="CC393" s="37">
        <v>633039000</v>
      </c>
      <c r="CD393" s="37"/>
      <c r="CE393" s="37"/>
      <c r="CF393" s="38">
        <v>693072000</v>
      </c>
      <c r="CG393" s="55">
        <v>4491373000</v>
      </c>
      <c r="CH393" s="57">
        <v>5026936000</v>
      </c>
      <c r="CJ393" s="36">
        <v>2923724000</v>
      </c>
      <c r="CK393" s="37">
        <v>132371000</v>
      </c>
      <c r="CL393" s="37">
        <v>2791353000</v>
      </c>
      <c r="CM393" s="38"/>
      <c r="CN393" s="54"/>
      <c r="CO393" s="54">
        <v>2895871000</v>
      </c>
      <c r="CP393" s="54">
        <v>-197738000</v>
      </c>
      <c r="CQ393" s="58">
        <v>5621857000</v>
      </c>
      <c r="CR393" s="37"/>
      <c r="CS393" s="56">
        <v>5621857000</v>
      </c>
      <c r="CT393" s="55">
        <v>10648793000</v>
      </c>
    </row>
    <row r="394" spans="1:98" x14ac:dyDescent="0.2">
      <c r="A394" s="52" t="s">
        <v>1219</v>
      </c>
      <c r="B394" s="52" t="s">
        <v>1220</v>
      </c>
      <c r="C394" s="52" t="str">
        <f>VLOOKUP(A394,'[1]S&amp;P 500 Wikipedia'!A:D,3,FALSE)</f>
        <v>Real Estate</v>
      </c>
      <c r="D394" s="52">
        <v>378237</v>
      </c>
      <c r="E394" s="52" t="s">
        <v>16</v>
      </c>
      <c r="F394" s="52">
        <v>2019</v>
      </c>
      <c r="G394" s="52" t="s">
        <v>17</v>
      </c>
      <c r="H394" s="53">
        <v>43830</v>
      </c>
      <c r="I394" s="53">
        <v>43869</v>
      </c>
      <c r="J394" s="53">
        <v>43879</v>
      </c>
      <c r="K394" s="54">
        <v>190920000</v>
      </c>
      <c r="L394" s="54">
        <v>191134000</v>
      </c>
      <c r="M394" s="52" t="s">
        <v>1221</v>
      </c>
      <c r="N394" s="36">
        <v>1515012000</v>
      </c>
      <c r="O394" s="37">
        <v>1515012000</v>
      </c>
      <c r="P394" s="38"/>
      <c r="Q394" s="36">
        <v>95733000</v>
      </c>
      <c r="R394" s="37">
        <v>95733000</v>
      </c>
      <c r="S394" s="38"/>
      <c r="V394" s="37"/>
      <c r="W394" s="37"/>
      <c r="X394" s="37"/>
      <c r="Y394" s="38"/>
      <c r="Z394" s="36">
        <v>92119000</v>
      </c>
      <c r="AG394" s="56">
        <v>92119000</v>
      </c>
      <c r="AH394" s="55">
        <v>1702864000</v>
      </c>
      <c r="AI394" s="36">
        <v>10058054000</v>
      </c>
      <c r="AJ394" s="37">
        <v>13074012000</v>
      </c>
      <c r="AK394" s="38">
        <v>-3015958000</v>
      </c>
      <c r="AL394" s="36">
        <v>998168000</v>
      </c>
      <c r="AM394" s="37">
        <v>222649000</v>
      </c>
      <c r="AN394" s="37">
        <v>33313000</v>
      </c>
      <c r="AO394" s="38">
        <v>742206000</v>
      </c>
      <c r="AP394" s="49">
        <v>5527927000</v>
      </c>
      <c r="AQ394" s="54">
        <v>30965000</v>
      </c>
      <c r="AR394" s="54"/>
      <c r="AS394" s="54"/>
      <c r="AT394" s="54"/>
      <c r="AU394" s="54"/>
      <c r="AV394" s="54"/>
      <c r="AW394" s="54"/>
      <c r="AX394" s="54"/>
      <c r="AY394" s="54">
        <v>3999165000</v>
      </c>
      <c r="AZ394" s="54">
        <v>1497797000</v>
      </c>
      <c r="BA394" s="55">
        <v>16584149000</v>
      </c>
      <c r="BB394" s="55">
        <v>18287013000</v>
      </c>
      <c r="BC394" s="49">
        <v>6079946000</v>
      </c>
      <c r="BD394" s="54">
        <v>440049000</v>
      </c>
      <c r="BE394" s="54"/>
      <c r="BF394" s="54"/>
      <c r="BG394" s="54">
        <v>5639897000</v>
      </c>
      <c r="BI394" s="37"/>
      <c r="BJ394" s="37"/>
      <c r="BK394" s="38"/>
      <c r="BL394" s="49">
        <v>823437000</v>
      </c>
      <c r="BM394" s="54">
        <v>59429000</v>
      </c>
      <c r="BN394" s="54"/>
      <c r="BO394" s="54"/>
      <c r="BP394" s="54"/>
      <c r="BQ394" s="54">
        <v>764008000</v>
      </c>
      <c r="BR394" s="55">
        <v>6903383000</v>
      </c>
      <c r="BS394" s="36">
        <v>2681672000</v>
      </c>
      <c r="BT394" s="37">
        <v>2681672000</v>
      </c>
      <c r="BU394" s="38"/>
      <c r="BV394" s="36">
        <v>502065000</v>
      </c>
      <c r="BW394" s="37"/>
      <c r="BX394" s="37"/>
      <c r="BY394" s="37"/>
      <c r="BZ394" s="37"/>
      <c r="CA394" s="37">
        <v>103773000</v>
      </c>
      <c r="CB394" s="37"/>
      <c r="CC394" s="37"/>
      <c r="CD394" s="37"/>
      <c r="CE394" s="37"/>
      <c r="CF394" s="38">
        <v>398292000</v>
      </c>
      <c r="CG394" s="55">
        <v>3183737000</v>
      </c>
      <c r="CH394" s="57">
        <v>10087120000</v>
      </c>
      <c r="CI394" s="49">
        <v>891214000</v>
      </c>
      <c r="CJ394" s="36">
        <v>7835315000</v>
      </c>
      <c r="CK394" s="37">
        <v>7618000</v>
      </c>
      <c r="CL394" s="37">
        <v>7827697000</v>
      </c>
      <c r="CM394" s="38"/>
      <c r="CN394" s="54"/>
      <c r="CO394" s="54">
        <v>-1954266000</v>
      </c>
      <c r="CP394" s="54">
        <v>-40233000</v>
      </c>
      <c r="CQ394" s="58">
        <v>6732030000</v>
      </c>
      <c r="CR394" s="37">
        <v>1467863000</v>
      </c>
      <c r="CS394" s="56">
        <v>8199893000</v>
      </c>
      <c r="CT394" s="55">
        <v>18287013000</v>
      </c>
    </row>
    <row r="395" spans="1:98" x14ac:dyDescent="0.2">
      <c r="A395" s="52" t="s">
        <v>1204</v>
      </c>
      <c r="B395" s="52" t="s">
        <v>1205</v>
      </c>
      <c r="C395" s="52" t="str">
        <f>VLOOKUP(A395,'[1]S&amp;P 500 Wikipedia'!A:D,3,FALSE)</f>
        <v>Industrials</v>
      </c>
      <c r="D395" s="52">
        <v>378235</v>
      </c>
      <c r="E395" s="52" t="s">
        <v>16</v>
      </c>
      <c r="F395" s="52">
        <v>2019</v>
      </c>
      <c r="G395" s="52" t="s">
        <v>17</v>
      </c>
      <c r="H395" s="53">
        <v>43830</v>
      </c>
      <c r="I395" s="53">
        <v>43879</v>
      </c>
      <c r="J395" s="53">
        <v>43879</v>
      </c>
      <c r="K395" s="54">
        <v>163289011</v>
      </c>
      <c r="L395" s="54">
        <v>166218621</v>
      </c>
      <c r="M395" s="52" t="s">
        <v>1206</v>
      </c>
      <c r="N395" s="36">
        <v>184600000</v>
      </c>
      <c r="O395" s="37">
        <v>184600000</v>
      </c>
      <c r="P395" s="38"/>
      <c r="Q395" s="36">
        <v>441600000</v>
      </c>
      <c r="R395" s="37">
        <v>441600000</v>
      </c>
      <c r="S395" s="38"/>
      <c r="V395" s="37"/>
      <c r="W395" s="37"/>
      <c r="X395" s="37"/>
      <c r="Y395" s="38"/>
      <c r="Z395" s="36">
        <v>118700000</v>
      </c>
      <c r="AA395" s="55">
        <v>60900000</v>
      </c>
      <c r="AC395" s="55">
        <v>14100000</v>
      </c>
      <c r="AE395" s="55">
        <v>25900000</v>
      </c>
      <c r="AG395" s="56">
        <v>17800000</v>
      </c>
      <c r="AH395" s="55">
        <v>744900000</v>
      </c>
      <c r="AI395" s="36">
        <v>548100000</v>
      </c>
      <c r="AJ395" s="37">
        <v>548100000</v>
      </c>
      <c r="AK395" s="38"/>
      <c r="AM395" s="37"/>
      <c r="AN395" s="37"/>
      <c r="AO395" s="38"/>
      <c r="AP395" s="49">
        <v>5762200000</v>
      </c>
      <c r="AQ395" s="54">
        <v>1398900000</v>
      </c>
      <c r="AR395" s="54">
        <v>3864300000</v>
      </c>
      <c r="AS395" s="54"/>
      <c r="AT395" s="54"/>
      <c r="AU395" s="54">
        <v>9800000</v>
      </c>
      <c r="AV395" s="54"/>
      <c r="AW395" s="54"/>
      <c r="AX395" s="54"/>
      <c r="AY395" s="54"/>
      <c r="AZ395" s="54">
        <v>489200000</v>
      </c>
      <c r="BA395" s="55">
        <v>6310300000</v>
      </c>
      <c r="BB395" s="55">
        <v>7055200000</v>
      </c>
      <c r="BC395" s="49">
        <v>381800000</v>
      </c>
      <c r="BD395" s="54"/>
      <c r="BE395" s="54">
        <v>6800000</v>
      </c>
      <c r="BF395" s="54"/>
      <c r="BG395" s="54">
        <v>375000000</v>
      </c>
      <c r="BH395" s="36">
        <v>499400000</v>
      </c>
      <c r="BI395" s="37"/>
      <c r="BJ395" s="37"/>
      <c r="BK395" s="38"/>
      <c r="BL395" s="49">
        <v>610600000</v>
      </c>
      <c r="BM395" s="54">
        <v>440100000</v>
      </c>
      <c r="BN395" s="54"/>
      <c r="BO395" s="54"/>
      <c r="BP395" s="54"/>
      <c r="BQ395" s="54">
        <v>170500000</v>
      </c>
      <c r="BR395" s="55">
        <v>1491800000</v>
      </c>
      <c r="BS395" s="36">
        <v>2651600000</v>
      </c>
      <c r="BT395" s="37"/>
      <c r="BU395" s="38"/>
      <c r="BV395" s="36">
        <v>651000000</v>
      </c>
      <c r="BW395" s="37"/>
      <c r="BX395" s="37"/>
      <c r="BY395" s="37"/>
      <c r="BZ395" s="37"/>
      <c r="CA395" s="37"/>
      <c r="CB395" s="37"/>
      <c r="CC395" s="37">
        <v>356000000</v>
      </c>
      <c r="CD395" s="37"/>
      <c r="CE395" s="37"/>
      <c r="CF395" s="38">
        <v>295000000</v>
      </c>
      <c r="CG395" s="55">
        <v>3302600000</v>
      </c>
      <c r="CH395" s="57">
        <v>4794400000</v>
      </c>
      <c r="CJ395" s="36">
        <v>2369200000</v>
      </c>
      <c r="CK395" s="37"/>
      <c r="CL395" s="37"/>
      <c r="CM395" s="38"/>
      <c r="CN395" s="54">
        <v>-3849900000</v>
      </c>
      <c r="CO395" s="54">
        <v>4228400000</v>
      </c>
      <c r="CP395" s="54">
        <v>-486900000</v>
      </c>
      <c r="CQ395" s="58">
        <v>2260800000</v>
      </c>
      <c r="CR395" s="37"/>
      <c r="CS395" s="56">
        <v>2260800000</v>
      </c>
      <c r="CT395" s="55">
        <v>7055200000</v>
      </c>
    </row>
    <row r="396" spans="1:98" x14ac:dyDescent="0.2">
      <c r="A396" s="52" t="s">
        <v>1201</v>
      </c>
      <c r="B396" s="52" t="s">
        <v>1202</v>
      </c>
      <c r="C396" s="52" t="str">
        <f>VLOOKUP(A396,'[1]S&amp;P 500 Wikipedia'!A:D,3,FALSE)</f>
        <v>Information Technology</v>
      </c>
      <c r="D396" s="52">
        <v>378234</v>
      </c>
      <c r="E396" s="52" t="s">
        <v>16</v>
      </c>
      <c r="F396" s="52">
        <v>2019</v>
      </c>
      <c r="G396" s="52" t="s">
        <v>17</v>
      </c>
      <c r="H396" s="53">
        <v>43830</v>
      </c>
      <c r="I396" s="53">
        <v>43875</v>
      </c>
      <c r="J396" s="53">
        <v>43875</v>
      </c>
      <c r="K396" s="54">
        <v>117136000</v>
      </c>
      <c r="L396" s="54">
        <v>117625000</v>
      </c>
      <c r="M396" s="59" t="s">
        <v>1203</v>
      </c>
      <c r="N396" s="36">
        <v>1218059000</v>
      </c>
      <c r="O396" s="37">
        <v>508196000</v>
      </c>
      <c r="P396" s="38">
        <v>709863000</v>
      </c>
      <c r="R396" s="37"/>
      <c r="S396" s="38"/>
      <c r="V396" s="37"/>
      <c r="W396" s="37"/>
      <c r="X396" s="37"/>
      <c r="Y396" s="38"/>
      <c r="Z396" s="36">
        <v>60530000</v>
      </c>
      <c r="AG396" s="56">
        <v>60530000</v>
      </c>
      <c r="AH396" s="55">
        <v>1278589000</v>
      </c>
      <c r="AI396" s="36">
        <v>250283000</v>
      </c>
      <c r="AJ396" s="37"/>
      <c r="AK396" s="38"/>
      <c r="AM396" s="37"/>
      <c r="AN396" s="37"/>
      <c r="AO396" s="38"/>
      <c r="AP396" s="49">
        <v>325137000</v>
      </c>
      <c r="AQ396" s="54"/>
      <c r="AR396" s="54">
        <v>52527000</v>
      </c>
      <c r="AS396" s="54"/>
      <c r="AT396" s="54"/>
      <c r="AU396" s="54">
        <v>87798000</v>
      </c>
      <c r="AV396" s="54"/>
      <c r="AW396" s="54"/>
      <c r="AX396" s="54"/>
      <c r="AY396" s="54"/>
      <c r="AZ396" s="54">
        <v>184812000</v>
      </c>
      <c r="BA396" s="55">
        <v>575420000</v>
      </c>
      <c r="BB396" s="55">
        <v>1854009000</v>
      </c>
      <c r="BC396" s="49">
        <v>209988000</v>
      </c>
      <c r="BD396" s="54"/>
      <c r="BE396" s="54"/>
      <c r="BF396" s="54"/>
      <c r="BG396" s="54"/>
      <c r="BI396" s="37"/>
      <c r="BJ396" s="37"/>
      <c r="BK396" s="38"/>
      <c r="BL396" s="49">
        <v>755178000</v>
      </c>
      <c r="BM396" s="54">
        <v>755178000</v>
      </c>
      <c r="BN396" s="54"/>
      <c r="BO396" s="54"/>
      <c r="BP396" s="54"/>
      <c r="BQ396" s="54"/>
      <c r="BR396" s="55">
        <v>965166000</v>
      </c>
      <c r="BS396" s="36">
        <v>1787565000</v>
      </c>
      <c r="BT396" s="37">
        <v>1787565000</v>
      </c>
      <c r="BU396" s="38"/>
      <c r="BV396" s="36">
        <v>591378000</v>
      </c>
      <c r="BW396" s="37"/>
      <c r="BX396" s="37"/>
      <c r="BY396" s="37"/>
      <c r="BZ396" s="37"/>
      <c r="CA396" s="37"/>
      <c r="CB396" s="37">
        <v>278702000</v>
      </c>
      <c r="CC396" s="37"/>
      <c r="CD396" s="37"/>
      <c r="CE396" s="37"/>
      <c r="CF396" s="38">
        <v>312676000</v>
      </c>
      <c r="CG396" s="55">
        <v>2378943000</v>
      </c>
      <c r="CH396" s="57">
        <v>3344109000</v>
      </c>
      <c r="CI396" s="49">
        <v>0</v>
      </c>
      <c r="CJ396" s="36">
        <v>14990011000</v>
      </c>
      <c r="CK396" s="37">
        <v>353000</v>
      </c>
      <c r="CL396" s="37">
        <v>14989658000</v>
      </c>
      <c r="CM396" s="38"/>
      <c r="CN396" s="54"/>
      <c r="CO396" s="54">
        <v>-16477490000</v>
      </c>
      <c r="CP396" s="54">
        <v>-2621000</v>
      </c>
      <c r="CQ396" s="58">
        <v>-1490100000</v>
      </c>
      <c r="CR396" s="37"/>
      <c r="CS396" s="56">
        <v>-1490100000</v>
      </c>
      <c r="CT396" s="55">
        <v>1854009000</v>
      </c>
    </row>
    <row r="397" spans="1:98" x14ac:dyDescent="0.2">
      <c r="A397" s="52" t="s">
        <v>1210</v>
      </c>
      <c r="B397" s="52" t="s">
        <v>1211</v>
      </c>
      <c r="C397" s="52" t="str">
        <f>VLOOKUP(A397,'[1]S&amp;P 500 Wikipedia'!A:D,3,FALSE)</f>
        <v>Health Care</v>
      </c>
      <c r="D397" s="52">
        <v>344083</v>
      </c>
      <c r="E397" s="52" t="s">
        <v>16</v>
      </c>
      <c r="F397" s="52">
        <v>2019</v>
      </c>
      <c r="G397" s="52" t="s">
        <v>17</v>
      </c>
      <c r="H397" s="53">
        <v>43830</v>
      </c>
      <c r="I397" s="53">
        <v>43874</v>
      </c>
      <c r="J397" s="53">
        <v>43874</v>
      </c>
      <c r="K397" s="54">
        <v>258117000</v>
      </c>
      <c r="L397" s="54">
        <v>262222000</v>
      </c>
      <c r="M397" s="52" t="s">
        <v>1212</v>
      </c>
      <c r="N397" s="36">
        <v>3808294000</v>
      </c>
      <c r="O397" s="37">
        <v>3109322000</v>
      </c>
      <c r="P397" s="38">
        <v>698972000</v>
      </c>
      <c r="Q397" s="36">
        <v>633518000</v>
      </c>
      <c r="R397" s="37">
        <v>633518000</v>
      </c>
      <c r="S397" s="38"/>
      <c r="U397" s="36">
        <v>167502000</v>
      </c>
      <c r="V397" s="37"/>
      <c r="W397" s="37"/>
      <c r="X397" s="37"/>
      <c r="Y397" s="38"/>
      <c r="Z397" s="36">
        <v>213515000</v>
      </c>
      <c r="AA397" s="55">
        <v>213515000</v>
      </c>
      <c r="AH397" s="55">
        <v>4822829000</v>
      </c>
      <c r="AI397" s="36">
        <v>745080000</v>
      </c>
      <c r="AJ397" s="37"/>
      <c r="AK397" s="38"/>
      <c r="AM397" s="37"/>
      <c r="AN397" s="37"/>
      <c r="AO397" s="38"/>
      <c r="AP397" s="49">
        <v>2750556000</v>
      </c>
      <c r="AQ397" s="54"/>
      <c r="AR397" s="54">
        <v>1002158000</v>
      </c>
      <c r="AS397" s="54"/>
      <c r="AT397" s="54"/>
      <c r="AU397" s="54">
        <v>1190815000</v>
      </c>
      <c r="AV397" s="54"/>
      <c r="AW397" s="54"/>
      <c r="AX397" s="54"/>
      <c r="AY397" s="54"/>
      <c r="AZ397" s="54">
        <v>557583000</v>
      </c>
      <c r="BA397" s="55">
        <v>3495636000</v>
      </c>
      <c r="BB397" s="55">
        <v>8318465000</v>
      </c>
      <c r="BC397" s="49">
        <v>1204522000</v>
      </c>
      <c r="BD397" s="54">
        <v>87610000</v>
      </c>
      <c r="BE397" s="54"/>
      <c r="BF397" s="54"/>
      <c r="BG397" s="54">
        <v>1116912000</v>
      </c>
      <c r="BI397" s="37"/>
      <c r="BJ397" s="37"/>
      <c r="BK397" s="38"/>
      <c r="BL397" s="49">
        <v>130305000</v>
      </c>
      <c r="BM397" s="54"/>
      <c r="BN397" s="54"/>
      <c r="BO397" s="54"/>
      <c r="BP397" s="54"/>
      <c r="BQ397" s="54">
        <v>130305000</v>
      </c>
      <c r="BR397" s="55">
        <v>1334827000</v>
      </c>
      <c r="BS397" s="36">
        <v>715076000</v>
      </c>
      <c r="BT397" s="37"/>
      <c r="BU397" s="38"/>
      <c r="BV397" s="36">
        <v>183318000</v>
      </c>
      <c r="BW397" s="37"/>
      <c r="BX397" s="37"/>
      <c r="BY397" s="37"/>
      <c r="BZ397" s="37"/>
      <c r="CA397" s="37"/>
      <c r="CB397" s="37"/>
      <c r="CC397" s="37"/>
      <c r="CD397" s="37"/>
      <c r="CE397" s="37"/>
      <c r="CF397" s="38">
        <v>183318000</v>
      </c>
      <c r="CG397" s="55">
        <v>898394000</v>
      </c>
      <c r="CH397" s="57">
        <v>2233221000</v>
      </c>
      <c r="CI397" s="49">
        <v>0</v>
      </c>
      <c r="CJ397" s="36">
        <v>7940195000</v>
      </c>
      <c r="CK397" s="37"/>
      <c r="CL397" s="37"/>
      <c r="CM397" s="38"/>
      <c r="CN397" s="54"/>
      <c r="CO397" s="54">
        <v>-1852978000</v>
      </c>
      <c r="CP397" s="54">
        <v>-1973000</v>
      </c>
      <c r="CQ397" s="58">
        <v>6085244000</v>
      </c>
      <c r="CR397" s="37"/>
      <c r="CS397" s="56">
        <v>6085244000</v>
      </c>
      <c r="CT397" s="55">
        <v>8318465000</v>
      </c>
    </row>
    <row r="398" spans="1:98" x14ac:dyDescent="0.2">
      <c r="A398" s="52" t="s">
        <v>1198</v>
      </c>
      <c r="B398" s="52" t="s">
        <v>1199</v>
      </c>
      <c r="C398" s="52" t="str">
        <f>VLOOKUP(A398,'[1]S&amp;P 500 Wikipedia'!A:D,3,FALSE)</f>
        <v>Real Estate</v>
      </c>
      <c r="D398" s="52">
        <v>398980</v>
      </c>
      <c r="E398" s="52" t="s">
        <v>16</v>
      </c>
      <c r="F398" s="52">
        <v>2019</v>
      </c>
      <c r="G398" s="52" t="s">
        <v>17</v>
      </c>
      <c r="H398" s="53">
        <v>43830</v>
      </c>
      <c r="I398" s="53">
        <v>43885</v>
      </c>
      <c r="J398" s="53">
        <v>43885</v>
      </c>
      <c r="K398" s="54">
        <v>372907000</v>
      </c>
      <c r="L398" s="54">
        <v>376747000</v>
      </c>
      <c r="M398" s="59" t="s">
        <v>1200</v>
      </c>
      <c r="N398" s="36">
        <v>106363000</v>
      </c>
      <c r="O398" s="37">
        <v>106363000</v>
      </c>
      <c r="P398" s="38"/>
      <c r="R398" s="37"/>
      <c r="S398" s="38"/>
      <c r="V398" s="37"/>
      <c r="W398" s="37"/>
      <c r="X398" s="37"/>
      <c r="Y398" s="38"/>
      <c r="Z398" s="36">
        <v>131172000</v>
      </c>
      <c r="AC398" s="55">
        <v>91433000</v>
      </c>
      <c r="AG398" s="56">
        <v>39739000</v>
      </c>
      <c r="AH398" s="55">
        <v>237535000</v>
      </c>
      <c r="AI398" s="36">
        <v>21729087000</v>
      </c>
      <c r="AJ398" s="37">
        <v>28817100000</v>
      </c>
      <c r="AK398" s="38">
        <v>-7088013000</v>
      </c>
      <c r="AL398" s="36">
        <v>704612000</v>
      </c>
      <c r="AM398" s="37"/>
      <c r="AN398" s="37"/>
      <c r="AO398" s="38">
        <v>704612000</v>
      </c>
      <c r="AP398" s="49">
        <v>2020974000</v>
      </c>
      <c r="AQ398" s="54"/>
      <c r="AR398" s="54">
        <v>1051161000</v>
      </c>
      <c r="AS398" s="54"/>
      <c r="AT398" s="54"/>
      <c r="AU398" s="54">
        <v>47495000</v>
      </c>
      <c r="AV398" s="54"/>
      <c r="AW398" s="54"/>
      <c r="AX398" s="54"/>
      <c r="AY398" s="54">
        <v>45022000</v>
      </c>
      <c r="AZ398" s="54">
        <v>877296000</v>
      </c>
      <c r="BA398" s="55">
        <v>24454673000</v>
      </c>
      <c r="BB398" s="55">
        <v>24692208000</v>
      </c>
      <c r="BC398" s="49">
        <v>1256815000</v>
      </c>
      <c r="BD398" s="54">
        <v>1145700000</v>
      </c>
      <c r="BE398" s="54"/>
      <c r="BF398" s="54">
        <v>111115000</v>
      </c>
      <c r="BG398" s="54"/>
      <c r="BI398" s="37"/>
      <c r="BJ398" s="37"/>
      <c r="BK398" s="38"/>
      <c r="BL398" s="49">
        <v>256659000</v>
      </c>
      <c r="BM398" s="54"/>
      <c r="BN398" s="54"/>
      <c r="BO398" s="54"/>
      <c r="BP398" s="54"/>
      <c r="BQ398" s="54">
        <v>256659000</v>
      </c>
      <c r="BR398" s="55">
        <v>1513474000</v>
      </c>
      <c r="BS398" s="36">
        <v>12158773000</v>
      </c>
      <c r="BT398" s="37"/>
      <c r="BU398" s="38"/>
      <c r="BV398" s="36">
        <v>200831000</v>
      </c>
      <c r="BW398" s="37"/>
      <c r="BX398" s="37"/>
      <c r="BY398" s="37"/>
      <c r="BZ398" s="37"/>
      <c r="CA398" s="37"/>
      <c r="CB398" s="37"/>
      <c r="CC398" s="37">
        <v>200831000</v>
      </c>
      <c r="CD398" s="37"/>
      <c r="CE398" s="37"/>
      <c r="CF398" s="38">
        <v>0</v>
      </c>
      <c r="CG398" s="55">
        <v>12359604000</v>
      </c>
      <c r="CH398" s="57">
        <v>13873078000</v>
      </c>
      <c r="CI398" s="49">
        <v>0</v>
      </c>
      <c r="CJ398" s="36">
        <v>14149638000</v>
      </c>
      <c r="CK398" s="37">
        <v>93185000</v>
      </c>
      <c r="CL398" s="37">
        <v>14056453000</v>
      </c>
      <c r="CM398" s="38"/>
      <c r="CN398" s="54">
        <v>-132000</v>
      </c>
      <c r="CO398" s="54">
        <v>-3669050000</v>
      </c>
      <c r="CP398" s="54">
        <v>-34564000</v>
      </c>
      <c r="CQ398" s="58">
        <v>10445892000</v>
      </c>
      <c r="CR398" s="37">
        <v>373238000</v>
      </c>
      <c r="CS398" s="56">
        <v>10819130000</v>
      </c>
      <c r="CT398" s="55">
        <v>24692208000</v>
      </c>
    </row>
    <row r="399" spans="1:98" x14ac:dyDescent="0.2">
      <c r="A399" s="52" t="s">
        <v>1207</v>
      </c>
      <c r="B399" s="52" t="s">
        <v>1208</v>
      </c>
      <c r="C399" s="52" t="str">
        <f>VLOOKUP(A399,'[1]S&amp;P 500 Wikipedia'!A:D,3,FALSE)</f>
        <v>Communication Services</v>
      </c>
      <c r="D399" s="52">
        <v>101219</v>
      </c>
      <c r="E399" s="52" t="s">
        <v>16</v>
      </c>
      <c r="F399" s="52">
        <v>2019</v>
      </c>
      <c r="G399" s="52" t="s">
        <v>17</v>
      </c>
      <c r="H399" s="53">
        <v>43830</v>
      </c>
      <c r="I399" s="53">
        <v>43882</v>
      </c>
      <c r="J399" s="53">
        <v>43882</v>
      </c>
      <c r="K399" s="54">
        <v>4138000000</v>
      </c>
      <c r="L399" s="54">
        <v>4141000000</v>
      </c>
      <c r="M399" s="52" t="s">
        <v>1209</v>
      </c>
      <c r="N399" s="36">
        <v>2594000000</v>
      </c>
      <c r="O399" s="37">
        <v>2594000000</v>
      </c>
      <c r="P399" s="38"/>
      <c r="Q399" s="36">
        <v>25429000000</v>
      </c>
      <c r="R399" s="37">
        <v>25429000000</v>
      </c>
      <c r="S399" s="38"/>
      <c r="U399" s="36">
        <v>1422000000</v>
      </c>
      <c r="V399" s="37"/>
      <c r="W399" s="37"/>
      <c r="X399" s="37"/>
      <c r="Y399" s="38"/>
      <c r="Z399" s="36">
        <v>8028000000</v>
      </c>
      <c r="AA399" s="55">
        <v>8028000000</v>
      </c>
      <c r="AH399" s="55">
        <v>37473000000</v>
      </c>
      <c r="AI399" s="36">
        <v>91915000000</v>
      </c>
      <c r="AJ399" s="37">
        <v>265734000000</v>
      </c>
      <c r="AK399" s="38">
        <v>-173819000000</v>
      </c>
      <c r="AM399" s="37"/>
      <c r="AN399" s="37"/>
      <c r="AO399" s="38"/>
      <c r="AP399" s="49">
        <v>162339000000</v>
      </c>
      <c r="AQ399" s="54"/>
      <c r="AR399" s="54">
        <v>24389000000</v>
      </c>
      <c r="AS399" s="54">
        <v>9498000000</v>
      </c>
      <c r="AT399" s="54"/>
      <c r="AU399" s="54"/>
      <c r="AV399" s="54"/>
      <c r="AW399" s="54"/>
      <c r="AX399" s="54"/>
      <c r="AY399" s="54">
        <v>558000000</v>
      </c>
      <c r="AZ399" s="54">
        <v>127894000000</v>
      </c>
      <c r="BA399" s="55">
        <v>254254000000</v>
      </c>
      <c r="BB399" s="55">
        <v>291727000000</v>
      </c>
      <c r="BC399" s="49">
        <v>21806000000</v>
      </c>
      <c r="BD399" s="54"/>
      <c r="BE399" s="54"/>
      <c r="BF399" s="54"/>
      <c r="BG399" s="54"/>
      <c r="BH399" s="36">
        <v>10777000000</v>
      </c>
      <c r="BI399" s="37"/>
      <c r="BJ399" s="37"/>
      <c r="BK399" s="38"/>
      <c r="BL399" s="49">
        <v>12285000000</v>
      </c>
      <c r="BM399" s="54"/>
      <c r="BN399" s="54"/>
      <c r="BO399" s="54"/>
      <c r="BP399" s="54"/>
      <c r="BQ399" s="54">
        <v>12285000000</v>
      </c>
      <c r="BR399" s="55">
        <v>44868000000</v>
      </c>
      <c r="BS399" s="36">
        <v>100712000000</v>
      </c>
      <c r="BT399" s="37"/>
      <c r="BU399" s="38"/>
      <c r="BV399" s="36">
        <v>83534000000</v>
      </c>
      <c r="BW399" s="37"/>
      <c r="BX399" s="37">
        <v>17952000000</v>
      </c>
      <c r="BY399" s="37"/>
      <c r="BZ399" s="37"/>
      <c r="CA399" s="37"/>
      <c r="CB399" s="37"/>
      <c r="CC399" s="37">
        <v>34703000000</v>
      </c>
      <c r="CD399" s="37"/>
      <c r="CE399" s="37"/>
      <c r="CF399" s="38">
        <v>30879000000</v>
      </c>
      <c r="CG399" s="55">
        <v>184246000000</v>
      </c>
      <c r="CH399" s="57">
        <v>229114000000</v>
      </c>
      <c r="CI399" s="49">
        <v>0</v>
      </c>
      <c r="CJ399" s="36">
        <v>13848000000</v>
      </c>
      <c r="CK399" s="37"/>
      <c r="CL399" s="37"/>
      <c r="CM399" s="38"/>
      <c r="CN399" s="54">
        <v>-6820000000</v>
      </c>
      <c r="CO399" s="54">
        <v>53147000000</v>
      </c>
      <c r="CP399" s="54">
        <v>998000000</v>
      </c>
      <c r="CQ399" s="58">
        <v>61173000000</v>
      </c>
      <c r="CR399" s="37">
        <v>1440000000</v>
      </c>
      <c r="CS399" s="56">
        <v>62613000000</v>
      </c>
      <c r="CT399" s="55">
        <v>291727000000</v>
      </c>
    </row>
    <row r="400" spans="1:98" x14ac:dyDescent="0.2">
      <c r="A400" s="52" t="s">
        <v>1225</v>
      </c>
      <c r="B400" s="52" t="s">
        <v>1226</v>
      </c>
      <c r="C400" s="52" t="str">
        <f>VLOOKUP(A400,'[1]S&amp;P 500 Wikipedia'!A:D,3,FALSE)</f>
        <v>Industrials</v>
      </c>
      <c r="D400" s="52">
        <v>749129</v>
      </c>
      <c r="E400" s="52" t="s">
        <v>16</v>
      </c>
      <c r="F400" s="52">
        <v>2019</v>
      </c>
      <c r="G400" s="52" t="s">
        <v>17</v>
      </c>
      <c r="H400" s="53">
        <v>43830</v>
      </c>
      <c r="I400" s="53">
        <v>43885</v>
      </c>
      <c r="J400" s="53">
        <v>43885</v>
      </c>
      <c r="K400" s="54">
        <v>193826000</v>
      </c>
      <c r="L400" s="54">
        <v>205021000</v>
      </c>
      <c r="M400" s="52" t="s">
        <v>1227</v>
      </c>
      <c r="N400" s="36">
        <v>604200000</v>
      </c>
      <c r="O400" s="37">
        <v>604200000</v>
      </c>
      <c r="P400" s="38"/>
      <c r="Q400" s="36">
        <v>1149900000</v>
      </c>
      <c r="R400" s="37">
        <v>1149900000</v>
      </c>
      <c r="S400" s="38"/>
      <c r="U400" s="36">
        <v>1773100000</v>
      </c>
      <c r="V400" s="37"/>
      <c r="W400" s="37"/>
      <c r="X400" s="37"/>
      <c r="Y400" s="38"/>
      <c r="Z400" s="36">
        <v>664900000</v>
      </c>
      <c r="AG400" s="56">
        <v>664900000</v>
      </c>
      <c r="AH400" s="55">
        <v>4192100000</v>
      </c>
      <c r="AI400" s="36">
        <v>1655800000</v>
      </c>
      <c r="AJ400" s="37">
        <v>2216000000</v>
      </c>
      <c r="AK400" s="38">
        <v>-560200000</v>
      </c>
      <c r="AM400" s="37"/>
      <c r="AN400" s="37"/>
      <c r="AO400" s="38"/>
      <c r="AP400" s="49">
        <v>13096300000</v>
      </c>
      <c r="AQ400" s="54"/>
      <c r="AR400" s="54">
        <v>8360600000</v>
      </c>
      <c r="AS400" s="54">
        <v>4104000000</v>
      </c>
      <c r="AT400" s="54"/>
      <c r="AU400" s="54"/>
      <c r="AV400" s="54"/>
      <c r="AW400" s="54"/>
      <c r="AX400" s="54"/>
      <c r="AY400" s="54"/>
      <c r="AZ400" s="54">
        <v>631700000</v>
      </c>
      <c r="BA400" s="55">
        <v>14752100000</v>
      </c>
      <c r="BB400" s="55">
        <v>18944200000</v>
      </c>
      <c r="BC400" s="49">
        <v>2558100000</v>
      </c>
      <c r="BD400" s="54">
        <v>1157500000</v>
      </c>
      <c r="BE400" s="54"/>
      <c r="BF400" s="54"/>
      <c r="BG400" s="54">
        <v>1400600000</v>
      </c>
      <c r="BH400" s="36">
        <v>95700000</v>
      </c>
      <c r="BI400" s="37"/>
      <c r="BJ400" s="37"/>
      <c r="BK400" s="38"/>
      <c r="BL400" s="49">
        <v>604200000</v>
      </c>
      <c r="BM400" s="54"/>
      <c r="BN400" s="54"/>
      <c r="BO400" s="54"/>
      <c r="BP400" s="54"/>
      <c r="BQ400" s="54">
        <v>604200000</v>
      </c>
      <c r="BR400" s="55">
        <v>3258000000</v>
      </c>
      <c r="BS400" s="36">
        <v>4333600000</v>
      </c>
      <c r="BT400" s="37"/>
      <c r="BU400" s="38"/>
      <c r="BV400" s="36">
        <v>1359000000</v>
      </c>
      <c r="BW400" s="37"/>
      <c r="BX400" s="37">
        <v>113000000</v>
      </c>
      <c r="BY400" s="37"/>
      <c r="BZ400" s="37"/>
      <c r="CA400" s="37"/>
      <c r="CB400" s="37"/>
      <c r="CC400" s="37">
        <v>145300000</v>
      </c>
      <c r="CD400" s="37"/>
      <c r="CE400" s="37"/>
      <c r="CF400" s="38">
        <v>1100700000</v>
      </c>
      <c r="CG400" s="55">
        <v>5692600000</v>
      </c>
      <c r="CH400" s="57">
        <v>8950600000</v>
      </c>
      <c r="CI400" s="49">
        <v>0</v>
      </c>
      <c r="CJ400" s="36">
        <v>7879200000</v>
      </c>
      <c r="CK400" s="37"/>
      <c r="CL400" s="37"/>
      <c r="CM400" s="38"/>
      <c r="CN400" s="54">
        <v>-807100000</v>
      </c>
      <c r="CO400" s="54">
        <v>3267000000</v>
      </c>
      <c r="CP400" s="54">
        <v>-382600000</v>
      </c>
      <c r="CQ400" s="58">
        <v>9956500000</v>
      </c>
      <c r="CR400" s="37">
        <v>37100000</v>
      </c>
      <c r="CS400" s="56">
        <v>9993600000</v>
      </c>
      <c r="CT400" s="55">
        <v>18944200000</v>
      </c>
    </row>
    <row r="401" spans="1:98" x14ac:dyDescent="0.2">
      <c r="A401" s="52" t="s">
        <v>1237</v>
      </c>
      <c r="B401" s="52" t="s">
        <v>1238</v>
      </c>
      <c r="C401" s="52" t="str">
        <f>VLOOKUP(A401,'[1]S&amp;P 500 Wikipedia'!A:D,3,FALSE)</f>
        <v>Health Care</v>
      </c>
      <c r="D401" s="52">
        <v>378240</v>
      </c>
      <c r="E401" s="52" t="s">
        <v>16</v>
      </c>
      <c r="F401" s="52">
        <v>2019</v>
      </c>
      <c r="G401" s="52" t="s">
        <v>17</v>
      </c>
      <c r="H401" s="53">
        <v>43830</v>
      </c>
      <c r="I401" s="53">
        <v>43886</v>
      </c>
      <c r="J401" s="53">
        <v>43886</v>
      </c>
      <c r="K401" s="54">
        <v>63589000</v>
      </c>
      <c r="L401" s="54">
        <v>63987000</v>
      </c>
      <c r="M401" s="52" t="s">
        <v>1239</v>
      </c>
      <c r="N401" s="36">
        <v>337144000</v>
      </c>
      <c r="O401" s="37">
        <v>335715000</v>
      </c>
      <c r="P401" s="38">
        <v>1429000</v>
      </c>
      <c r="Q401" s="36">
        <v>587734000</v>
      </c>
      <c r="R401" s="37">
        <v>587734000</v>
      </c>
      <c r="S401" s="38"/>
      <c r="U401" s="36">
        <v>320551000</v>
      </c>
      <c r="V401" s="37"/>
      <c r="W401" s="37"/>
      <c r="X401" s="37"/>
      <c r="Y401" s="38"/>
      <c r="Z401" s="36">
        <v>67062000</v>
      </c>
      <c r="AG401" s="56">
        <v>67062000</v>
      </c>
      <c r="AH401" s="55">
        <v>1312491000</v>
      </c>
      <c r="AI401" s="36">
        <v>417342000</v>
      </c>
      <c r="AJ401" s="37"/>
      <c r="AK401" s="38"/>
      <c r="AM401" s="37"/>
      <c r="AN401" s="37"/>
      <c r="AO401" s="38"/>
      <c r="AP401" s="49">
        <v>827222000</v>
      </c>
      <c r="AQ401" s="54">
        <v>240203000</v>
      </c>
      <c r="AR401" s="54">
        <v>356128000</v>
      </c>
      <c r="AS401" s="54"/>
      <c r="AT401" s="54"/>
      <c r="AU401" s="54"/>
      <c r="AV401" s="54"/>
      <c r="AW401" s="54"/>
      <c r="AX401" s="54"/>
      <c r="AY401" s="54"/>
      <c r="AZ401" s="54">
        <v>230891000</v>
      </c>
      <c r="BA401" s="55">
        <v>1244564000</v>
      </c>
      <c r="BB401" s="55">
        <v>2557055000</v>
      </c>
      <c r="BC401" s="49">
        <v>150399000</v>
      </c>
      <c r="BD401" s="54">
        <v>49001000</v>
      </c>
      <c r="BE401" s="54">
        <v>45967000</v>
      </c>
      <c r="BF401" s="54"/>
      <c r="BG401" s="54">
        <v>55431000</v>
      </c>
      <c r="BH401" s="36">
        <v>100366000</v>
      </c>
      <c r="BI401" s="37"/>
      <c r="BJ401" s="37"/>
      <c r="BK401" s="38"/>
      <c r="BL401" s="49">
        <v>340569000</v>
      </c>
      <c r="BM401" s="54">
        <v>176360000</v>
      </c>
      <c r="BN401" s="54"/>
      <c r="BO401" s="54"/>
      <c r="BP401" s="54"/>
      <c r="BQ401" s="54">
        <v>164209000</v>
      </c>
      <c r="BR401" s="55">
        <v>591334000</v>
      </c>
      <c r="BS401" s="36">
        <v>1580797000</v>
      </c>
      <c r="BT401" s="37"/>
      <c r="BU401" s="38"/>
      <c r="BV401" s="36">
        <v>601205000</v>
      </c>
      <c r="BW401" s="37"/>
      <c r="BX401" s="37">
        <v>59159000</v>
      </c>
      <c r="BY401" s="37"/>
      <c r="BZ401" s="37"/>
      <c r="CA401" s="37"/>
      <c r="CB401" s="37"/>
      <c r="CC401" s="37"/>
      <c r="CD401" s="37"/>
      <c r="CE401" s="37"/>
      <c r="CF401" s="38">
        <v>542046000</v>
      </c>
      <c r="CG401" s="55">
        <v>2182002000</v>
      </c>
      <c r="CH401" s="57">
        <v>2773336000</v>
      </c>
      <c r="CJ401" s="36">
        <v>1928363000</v>
      </c>
      <c r="CK401" s="37"/>
      <c r="CL401" s="37"/>
      <c r="CM401" s="38"/>
      <c r="CN401" s="54">
        <v>-8612576000</v>
      </c>
      <c r="CO401" s="54">
        <v>6587403000</v>
      </c>
      <c r="CP401" s="54">
        <v>-119471000</v>
      </c>
      <c r="CQ401" s="58">
        <v>-216281000</v>
      </c>
      <c r="CR401" s="37"/>
      <c r="CS401" s="56">
        <v>-216281000</v>
      </c>
      <c r="CT401" s="55">
        <v>2557055000</v>
      </c>
    </row>
    <row r="402" spans="1:98" x14ac:dyDescent="0.2">
      <c r="A402" s="52" t="s">
        <v>1228</v>
      </c>
      <c r="B402" s="52" t="s">
        <v>1229</v>
      </c>
      <c r="C402" s="52" t="str">
        <f>VLOOKUP(A402,'[1]S&amp;P 500 Wikipedia'!A:D,3,FALSE)</f>
        <v>Consumer Staples</v>
      </c>
      <c r="D402" s="52">
        <v>87466</v>
      </c>
      <c r="E402" s="52" t="s">
        <v>16</v>
      </c>
      <c r="F402" s="52">
        <v>2019</v>
      </c>
      <c r="G402" s="52" t="s">
        <v>17</v>
      </c>
      <c r="H402" s="53">
        <v>43708</v>
      </c>
      <c r="I402" s="53">
        <v>43766</v>
      </c>
      <c r="J402" s="53">
        <v>43766</v>
      </c>
      <c r="K402" s="54">
        <v>899500000</v>
      </c>
      <c r="L402" s="54">
        <v>900700000</v>
      </c>
      <c r="M402" s="52" t="s">
        <v>1230</v>
      </c>
      <c r="N402" s="36">
        <v>1023000000</v>
      </c>
      <c r="O402" s="37">
        <v>1023000000</v>
      </c>
      <c r="P402" s="38"/>
      <c r="Q402" s="36">
        <v>7226000000</v>
      </c>
      <c r="R402" s="37">
        <v>7226000000</v>
      </c>
      <c r="S402" s="38"/>
      <c r="U402" s="36">
        <v>9333000000</v>
      </c>
      <c r="V402" s="37"/>
      <c r="W402" s="37"/>
      <c r="X402" s="37"/>
      <c r="Y402" s="38"/>
      <c r="Z402" s="36">
        <v>1118000000</v>
      </c>
      <c r="AG402" s="56">
        <v>1118000000</v>
      </c>
      <c r="AH402" s="55">
        <v>18700000000</v>
      </c>
      <c r="AI402" s="36">
        <v>13478000000</v>
      </c>
      <c r="AJ402" s="37"/>
      <c r="AK402" s="38"/>
      <c r="AL402" s="36">
        <v>6851000000</v>
      </c>
      <c r="AM402" s="37"/>
      <c r="AN402" s="37"/>
      <c r="AO402" s="38"/>
      <c r="AP402" s="49">
        <v>28569000000</v>
      </c>
      <c r="AQ402" s="54">
        <v>10876000000</v>
      </c>
      <c r="AR402" s="54">
        <v>16560000000</v>
      </c>
      <c r="AS402" s="54"/>
      <c r="AT402" s="54"/>
      <c r="AU402" s="54"/>
      <c r="AV402" s="54"/>
      <c r="AW402" s="54"/>
      <c r="AX402" s="54"/>
      <c r="AY402" s="54"/>
      <c r="AZ402" s="54">
        <v>1133000000</v>
      </c>
      <c r="BA402" s="55">
        <v>48898000000</v>
      </c>
      <c r="BB402" s="55">
        <v>67598000000</v>
      </c>
      <c r="BC402" s="49">
        <v>19815000000</v>
      </c>
      <c r="BD402" s="54">
        <v>14341000000</v>
      </c>
      <c r="BE402" s="54"/>
      <c r="BF402" s="54"/>
      <c r="BG402" s="54">
        <v>5474000000</v>
      </c>
      <c r="BH402" s="36">
        <v>5738000000</v>
      </c>
      <c r="BI402" s="37"/>
      <c r="BJ402" s="37"/>
      <c r="BK402" s="38"/>
      <c r="BL402" s="49">
        <v>216000000</v>
      </c>
      <c r="BM402" s="54"/>
      <c r="BN402" s="54"/>
      <c r="BO402" s="54">
        <v>216000000</v>
      </c>
      <c r="BP402" s="54"/>
      <c r="BQ402" s="54"/>
      <c r="BR402" s="55">
        <v>25769000000</v>
      </c>
      <c r="BS402" s="36">
        <v>11098000000</v>
      </c>
      <c r="BT402" s="37"/>
      <c r="BU402" s="38"/>
      <c r="BV402" s="36">
        <v>6580000000</v>
      </c>
      <c r="BW402" s="37"/>
      <c r="BX402" s="37"/>
      <c r="BY402" s="37"/>
      <c r="BZ402" s="37"/>
      <c r="CA402" s="37"/>
      <c r="CB402" s="37"/>
      <c r="CC402" s="37">
        <v>1785000000</v>
      </c>
      <c r="CD402" s="37"/>
      <c r="CE402" s="37"/>
      <c r="CF402" s="38">
        <v>4795000000</v>
      </c>
      <c r="CG402" s="55">
        <v>17678000000</v>
      </c>
      <c r="CH402" s="57">
        <v>43447000000</v>
      </c>
      <c r="CI402" s="49">
        <v>0</v>
      </c>
      <c r="CJ402" s="36">
        <v>10651000000</v>
      </c>
      <c r="CK402" s="37"/>
      <c r="CL402" s="37"/>
      <c r="CM402" s="38"/>
      <c r="CN402" s="54">
        <v>-19057000000</v>
      </c>
      <c r="CO402" s="54">
        <v>35815000000</v>
      </c>
      <c r="CP402" s="54">
        <v>-3897000000</v>
      </c>
      <c r="CQ402" s="58">
        <v>23512000000</v>
      </c>
      <c r="CR402" s="37">
        <v>641000000</v>
      </c>
      <c r="CS402" s="56">
        <v>24153000000</v>
      </c>
      <c r="CT402" s="55">
        <v>67600000000</v>
      </c>
    </row>
    <row r="403" spans="1:98" x14ac:dyDescent="0.2">
      <c r="A403" s="52" t="s">
        <v>1246</v>
      </c>
      <c r="B403" s="52" t="s">
        <v>1247</v>
      </c>
      <c r="C403" s="52" t="str">
        <f>VLOOKUP(A403,'[1]S&amp;P 500 Wikipedia'!A:D,3,FALSE)</f>
        <v>Information Technology</v>
      </c>
      <c r="D403" s="52">
        <v>250582</v>
      </c>
      <c r="E403" s="52" t="s">
        <v>16</v>
      </c>
      <c r="F403" s="52">
        <v>2020</v>
      </c>
      <c r="G403" s="52" t="s">
        <v>17</v>
      </c>
      <c r="H403" s="53">
        <v>44012</v>
      </c>
      <c r="I403" s="53">
        <v>44071</v>
      </c>
      <c r="J403" s="53">
        <v>44071</v>
      </c>
      <c r="K403" s="54">
        <v>299000000</v>
      </c>
      <c r="L403" s="54">
        <v>295000000</v>
      </c>
      <c r="M403" s="52" t="s">
        <v>1248</v>
      </c>
      <c r="N403" s="36">
        <v>3048000000</v>
      </c>
      <c r="O403" s="37">
        <v>3048000000</v>
      </c>
      <c r="P403" s="38"/>
      <c r="Q403" s="36">
        <v>2379000000</v>
      </c>
      <c r="R403" s="37">
        <v>2379000000</v>
      </c>
      <c r="S403" s="38"/>
      <c r="U403" s="36">
        <v>3070000000</v>
      </c>
      <c r="V403" s="37"/>
      <c r="W403" s="37"/>
      <c r="X403" s="37"/>
      <c r="Y403" s="38"/>
      <c r="Z403" s="36">
        <v>551000000</v>
      </c>
      <c r="AG403" s="56">
        <v>551000000</v>
      </c>
      <c r="AH403" s="55">
        <v>9048000000</v>
      </c>
      <c r="AI403" s="36">
        <v>2854000000</v>
      </c>
      <c r="AJ403" s="37"/>
      <c r="AK403" s="38"/>
      <c r="AM403" s="37"/>
      <c r="AN403" s="37"/>
      <c r="AO403" s="38"/>
      <c r="AP403" s="49">
        <v>13760000000</v>
      </c>
      <c r="AQ403" s="54"/>
      <c r="AR403" s="54">
        <v>10067000000</v>
      </c>
      <c r="AS403" s="54">
        <v>941000000</v>
      </c>
      <c r="AT403" s="54"/>
      <c r="AU403" s="54"/>
      <c r="AV403" s="54"/>
      <c r="AW403" s="54"/>
      <c r="AX403" s="54"/>
      <c r="AY403" s="54"/>
      <c r="AZ403" s="54">
        <v>2752000000</v>
      </c>
      <c r="BA403" s="55">
        <v>16614000000</v>
      </c>
      <c r="BB403" s="55">
        <v>25662000000</v>
      </c>
      <c r="BC403" s="49">
        <v>4120000000</v>
      </c>
      <c r="BD403" s="54">
        <v>1945000000</v>
      </c>
      <c r="BE403" s="54"/>
      <c r="BF403" s="54"/>
      <c r="BG403" s="54">
        <v>2175000000</v>
      </c>
      <c r="BH403" s="36">
        <v>286000000</v>
      </c>
      <c r="BI403" s="37"/>
      <c r="BJ403" s="37"/>
      <c r="BK403" s="38"/>
      <c r="BM403" s="54"/>
      <c r="BN403" s="54"/>
      <c r="BO403" s="54"/>
      <c r="BP403" s="54"/>
      <c r="BQ403" s="54"/>
      <c r="BR403" s="55">
        <v>4406000000</v>
      </c>
      <c r="BS403" s="36">
        <v>9289000000</v>
      </c>
      <c r="BT403" s="37"/>
      <c r="BU403" s="38"/>
      <c r="BV403" s="36">
        <v>2416000000</v>
      </c>
      <c r="BW403" s="37"/>
      <c r="BX403" s="37"/>
      <c r="BY403" s="37"/>
      <c r="BZ403" s="37"/>
      <c r="CA403" s="37"/>
      <c r="CB403" s="37"/>
      <c r="CC403" s="37"/>
      <c r="CD403" s="37"/>
      <c r="CE403" s="37"/>
      <c r="CF403" s="38">
        <v>2416000000</v>
      </c>
      <c r="CG403" s="55">
        <v>11705000000</v>
      </c>
      <c r="CH403" s="57">
        <v>16111000000</v>
      </c>
      <c r="CI403" s="49">
        <v>0</v>
      </c>
      <c r="CJ403" s="36">
        <v>3720000000</v>
      </c>
      <c r="CK403" s="37"/>
      <c r="CL403" s="37"/>
      <c r="CM403" s="38"/>
      <c r="CN403" s="54">
        <v>-737000000</v>
      </c>
      <c r="CO403" s="54">
        <v>6725000000</v>
      </c>
      <c r="CP403" s="54">
        <v>-157000000</v>
      </c>
      <c r="CQ403" s="58">
        <v>9551000000</v>
      </c>
      <c r="CR403" s="37"/>
      <c r="CS403" s="56">
        <v>9551000000</v>
      </c>
      <c r="CT403" s="55">
        <v>25662000000</v>
      </c>
    </row>
    <row r="404" spans="1:98" x14ac:dyDescent="0.2">
      <c r="A404" s="52" t="s">
        <v>1240</v>
      </c>
      <c r="B404" s="52" t="s">
        <v>1241</v>
      </c>
      <c r="C404" s="52" t="str">
        <f>VLOOKUP(A404,'[1]S&amp;P 500 Wikipedia'!A:D,3,FALSE)</f>
        <v>Utilities</v>
      </c>
      <c r="D404" s="52">
        <v>378244</v>
      </c>
      <c r="E404" s="52" t="s">
        <v>16</v>
      </c>
      <c r="F404" s="52">
        <v>2019</v>
      </c>
      <c r="G404" s="52" t="s">
        <v>17</v>
      </c>
      <c r="H404" s="53">
        <v>43830</v>
      </c>
      <c r="I404" s="53">
        <v>43888</v>
      </c>
      <c r="J404" s="53">
        <v>43888</v>
      </c>
      <c r="K404" s="54">
        <v>315300000</v>
      </c>
      <c r="L404" s="54">
        <v>316600000</v>
      </c>
      <c r="M404" s="52" t="s">
        <v>1242</v>
      </c>
      <c r="N404" s="36">
        <v>37500000</v>
      </c>
      <c r="O404" s="37">
        <v>37500000</v>
      </c>
      <c r="P404" s="38"/>
      <c r="Q404" s="36">
        <v>1176500000</v>
      </c>
      <c r="R404" s="37"/>
      <c r="S404" s="38"/>
      <c r="U404" s="36">
        <v>549800000</v>
      </c>
      <c r="V404" s="37"/>
      <c r="W404" s="37"/>
      <c r="X404" s="37"/>
      <c r="Y404" s="38"/>
      <c r="Z404" s="36">
        <v>261800000</v>
      </c>
      <c r="AA404" s="55">
        <v>261800000</v>
      </c>
      <c r="AH404" s="55">
        <v>2025600000</v>
      </c>
      <c r="AI404" s="36">
        <v>23620100000</v>
      </c>
      <c r="AJ404" s="37"/>
      <c r="AK404" s="38"/>
      <c r="AL404" s="36">
        <v>1788800000</v>
      </c>
      <c r="AM404" s="37">
        <v>1788800000</v>
      </c>
      <c r="AN404" s="37"/>
      <c r="AO404" s="38"/>
      <c r="AP404" s="49">
        <v>7517300000</v>
      </c>
      <c r="AQ404" s="54"/>
      <c r="AR404" s="54">
        <v>3052800000</v>
      </c>
      <c r="AS404" s="54"/>
      <c r="AT404" s="54"/>
      <c r="AU404" s="54"/>
      <c r="AV404" s="54"/>
      <c r="AW404" s="54"/>
      <c r="AX404" s="54"/>
      <c r="AY404" s="54"/>
      <c r="AZ404" s="54">
        <v>4464500000</v>
      </c>
      <c r="BA404" s="55">
        <v>32926200000</v>
      </c>
      <c r="BB404" s="55">
        <v>34951800000</v>
      </c>
      <c r="BC404" s="49">
        <v>1107900000</v>
      </c>
      <c r="BD404" s="54">
        <v>908100000</v>
      </c>
      <c r="BE404" s="54"/>
      <c r="BF404" s="54"/>
      <c r="BG404" s="54">
        <v>199800000</v>
      </c>
      <c r="BH404" s="36">
        <v>1524000000</v>
      </c>
      <c r="BI404" s="37">
        <v>830800000</v>
      </c>
      <c r="BJ404" s="37"/>
      <c r="BK404" s="38">
        <v>693200000</v>
      </c>
      <c r="BL404" s="49">
        <v>550800000</v>
      </c>
      <c r="BM404" s="54"/>
      <c r="BN404" s="54"/>
      <c r="BO404" s="54"/>
      <c r="BP404" s="54"/>
      <c r="BQ404" s="54">
        <v>550800000</v>
      </c>
      <c r="BR404" s="55">
        <v>3182700000</v>
      </c>
      <c r="BS404" s="36">
        <v>11211000000</v>
      </c>
      <c r="BT404" s="37"/>
      <c r="BU404" s="38"/>
      <c r="BV404" s="36">
        <v>10303500000</v>
      </c>
      <c r="BW404" s="37"/>
      <c r="BX404" s="37">
        <v>326200000</v>
      </c>
      <c r="BY404" s="37"/>
      <c r="BZ404" s="37"/>
      <c r="CA404" s="37"/>
      <c r="CB404" s="37">
        <v>497100000</v>
      </c>
      <c r="CC404" s="37">
        <v>3769300000</v>
      </c>
      <c r="CD404" s="37"/>
      <c r="CE404" s="37"/>
      <c r="CF404" s="38">
        <v>5710900000</v>
      </c>
      <c r="CG404" s="55">
        <v>21514500000</v>
      </c>
      <c r="CH404" s="57">
        <v>24697200000</v>
      </c>
      <c r="CI404" s="49">
        <v>30400000</v>
      </c>
      <c r="CJ404" s="36">
        <v>4189800000</v>
      </c>
      <c r="CK404" s="37">
        <v>3200000</v>
      </c>
      <c r="CL404" s="37">
        <v>4186600000</v>
      </c>
      <c r="CM404" s="38"/>
      <c r="CN404" s="54"/>
      <c r="CO404" s="54">
        <v>5927700000</v>
      </c>
      <c r="CP404" s="54">
        <v>-4100000</v>
      </c>
      <c r="CQ404" s="58">
        <v>10143800000</v>
      </c>
      <c r="CR404" s="37">
        <v>110800000</v>
      </c>
      <c r="CS404" s="56">
        <v>10254600000</v>
      </c>
      <c r="CT404" s="55">
        <v>34951800000</v>
      </c>
    </row>
    <row r="405" spans="1:98" x14ac:dyDescent="0.2">
      <c r="A405" s="52" t="s">
        <v>1243</v>
      </c>
      <c r="B405" s="52" t="s">
        <v>1244</v>
      </c>
      <c r="C405" s="52" t="str">
        <f>VLOOKUP(A405,'[1]S&amp;P 500 Wikipedia'!A:D,3,FALSE)</f>
        <v>Real Estate</v>
      </c>
      <c r="D405" s="52">
        <v>378241</v>
      </c>
      <c r="E405" s="52" t="s">
        <v>16</v>
      </c>
      <c r="F405" s="52">
        <v>2019</v>
      </c>
      <c r="G405" s="52" t="s">
        <v>17</v>
      </c>
      <c r="H405" s="53">
        <v>43830</v>
      </c>
      <c r="I405" s="53">
        <v>43875</v>
      </c>
      <c r="J405" s="53">
        <v>43875</v>
      </c>
      <c r="K405" s="54">
        <v>406276000</v>
      </c>
      <c r="L405" s="54">
        <v>408216000</v>
      </c>
      <c r="M405" s="52" t="s">
        <v>1245</v>
      </c>
      <c r="N405" s="36">
        <v>284917000</v>
      </c>
      <c r="O405" s="37">
        <v>284917000</v>
      </c>
      <c r="P405" s="38"/>
      <c r="Q405" s="36">
        <v>1494352000</v>
      </c>
      <c r="R405" s="37">
        <v>1223970000</v>
      </c>
      <c r="S405" s="38">
        <v>270382000</v>
      </c>
      <c r="V405" s="37"/>
      <c r="W405" s="37"/>
      <c r="X405" s="37"/>
      <c r="Y405" s="38"/>
      <c r="Z405" s="36">
        <v>2970908000</v>
      </c>
      <c r="AC405" s="55">
        <v>1253008000</v>
      </c>
      <c r="AG405" s="56">
        <v>1717900000</v>
      </c>
      <c r="AH405" s="55">
        <v>4750177000</v>
      </c>
      <c r="AI405" s="36">
        <v>27442397000</v>
      </c>
      <c r="AJ405" s="37">
        <v>33157856000</v>
      </c>
      <c r="AK405" s="38">
        <v>-5715459000</v>
      </c>
      <c r="AM405" s="37"/>
      <c r="AN405" s="37"/>
      <c r="AO405" s="38"/>
      <c r="AP405" s="49">
        <v>1188177000</v>
      </c>
      <c r="AQ405" s="54"/>
      <c r="AR405" s="54">
        <v>68321000</v>
      </c>
      <c r="AS405" s="54"/>
      <c r="AT405" s="54"/>
      <c r="AU405" s="54"/>
      <c r="AV405" s="54"/>
      <c r="AW405" s="54"/>
      <c r="AX405" s="54"/>
      <c r="AY405" s="54">
        <v>583423000</v>
      </c>
      <c r="AZ405" s="54">
        <v>536433000</v>
      </c>
      <c r="BA405" s="55">
        <v>28630574000</v>
      </c>
      <c r="BB405" s="55">
        <v>33380751000</v>
      </c>
      <c r="BD405" s="54"/>
      <c r="BE405" s="54"/>
      <c r="BF405" s="54"/>
      <c r="BG405" s="54"/>
      <c r="BI405" s="37"/>
      <c r="BJ405" s="37"/>
      <c r="BK405" s="38"/>
      <c r="BL405" s="49">
        <v>1009482000</v>
      </c>
      <c r="BM405" s="54"/>
      <c r="BN405" s="54"/>
      <c r="BO405" s="54"/>
      <c r="BP405" s="54"/>
      <c r="BQ405" s="54">
        <v>1009482000</v>
      </c>
      <c r="BR405" s="55">
        <v>1009482000</v>
      </c>
      <c r="BS405" s="36">
        <v>14915072000</v>
      </c>
      <c r="BT405" s="37">
        <v>14915072000</v>
      </c>
      <c r="BU405" s="38"/>
      <c r="BV405" s="36">
        <v>473693000</v>
      </c>
      <c r="BW405" s="37"/>
      <c r="BX405" s="37"/>
      <c r="BY405" s="37"/>
      <c r="BZ405" s="37"/>
      <c r="CA405" s="37"/>
      <c r="CB405" s="37"/>
      <c r="CC405" s="37"/>
      <c r="CD405" s="37"/>
      <c r="CE405" s="37"/>
      <c r="CF405" s="38">
        <v>473693000</v>
      </c>
      <c r="CG405" s="55">
        <v>15388765000</v>
      </c>
      <c r="CH405" s="57">
        <v>16398247000</v>
      </c>
      <c r="CI405" s="49">
        <v>0</v>
      </c>
      <c r="CJ405" s="36">
        <v>8377590000</v>
      </c>
      <c r="CK405" s="37">
        <v>411005000</v>
      </c>
      <c r="CL405" s="37">
        <v>20190107000</v>
      </c>
      <c r="CM405" s="38">
        <v>-12223522000</v>
      </c>
      <c r="CN405" s="54">
        <v>-78955000</v>
      </c>
      <c r="CO405" s="54">
        <v>7353966000</v>
      </c>
      <c r="CP405" s="54">
        <v>-112157000</v>
      </c>
      <c r="CQ405" s="58">
        <v>15540444000</v>
      </c>
      <c r="CR405" s="37">
        <v>1442060000</v>
      </c>
      <c r="CS405" s="56">
        <v>16982504000</v>
      </c>
      <c r="CT405" s="55">
        <v>33380751000</v>
      </c>
    </row>
    <row r="406" spans="1:98" x14ac:dyDescent="0.2">
      <c r="A406" s="52" t="s">
        <v>1258</v>
      </c>
      <c r="B406" s="52" t="s">
        <v>1259</v>
      </c>
      <c r="C406" s="52" t="str">
        <f>VLOOKUP(A406,'[1]S&amp;P 500 Wikipedia'!A:D,3,FALSE)</f>
        <v>Consumer Discretionary</v>
      </c>
      <c r="D406" s="52">
        <v>104227</v>
      </c>
      <c r="E406" s="52" t="s">
        <v>16</v>
      </c>
      <c r="F406" s="52">
        <v>2019</v>
      </c>
      <c r="G406" s="52" t="s">
        <v>17</v>
      </c>
      <c r="H406" s="53">
        <v>43830</v>
      </c>
      <c r="I406" s="53">
        <v>43872</v>
      </c>
      <c r="J406" s="53">
        <v>43872</v>
      </c>
      <c r="K406" s="54">
        <v>63400000</v>
      </c>
      <c r="L406" s="54">
        <v>63800000</v>
      </c>
      <c r="M406" s="52" t="s">
        <v>1260</v>
      </c>
      <c r="N406" s="36">
        <v>1952000000</v>
      </c>
      <c r="O406" s="37">
        <v>1952000000</v>
      </c>
      <c r="P406" s="38"/>
      <c r="Q406" s="36">
        <v>2198000000</v>
      </c>
      <c r="R406" s="37">
        <v>2198000000</v>
      </c>
      <c r="S406" s="38"/>
      <c r="U406" s="36">
        <v>2438000000</v>
      </c>
      <c r="V406" s="37"/>
      <c r="W406" s="37"/>
      <c r="X406" s="37"/>
      <c r="Y406" s="38"/>
      <c r="Z406" s="36">
        <v>810000000</v>
      </c>
      <c r="AA406" s="55">
        <v>810000000</v>
      </c>
      <c r="AC406" s="55">
        <v>0</v>
      </c>
      <c r="AH406" s="55">
        <v>7398000000</v>
      </c>
      <c r="AI406" s="36">
        <v>3301000000</v>
      </c>
      <c r="AJ406" s="37"/>
      <c r="AK406" s="38"/>
      <c r="AM406" s="37"/>
      <c r="AN406" s="37"/>
      <c r="AO406" s="38"/>
      <c r="AP406" s="49">
        <v>8182000000</v>
      </c>
      <c r="AQ406" s="54"/>
      <c r="AR406" s="54">
        <v>2440000000</v>
      </c>
      <c r="AS406" s="54">
        <v>2225000000</v>
      </c>
      <c r="AT406" s="54"/>
      <c r="AU406" s="54">
        <v>2238000000</v>
      </c>
      <c r="AV406" s="54"/>
      <c r="AW406" s="54"/>
      <c r="AX406" s="54"/>
      <c r="AY406" s="54"/>
      <c r="AZ406" s="54">
        <v>1279000000</v>
      </c>
      <c r="BA406" s="55">
        <v>11483000000</v>
      </c>
      <c r="BB406" s="55">
        <v>18881000000</v>
      </c>
      <c r="BC406" s="49">
        <v>6148000000</v>
      </c>
      <c r="BD406" s="54">
        <v>4547000000</v>
      </c>
      <c r="BE406" s="54"/>
      <c r="BF406" s="54"/>
      <c r="BG406" s="54">
        <v>1601000000</v>
      </c>
      <c r="BH406" s="36">
        <v>559000000</v>
      </c>
      <c r="BI406" s="37"/>
      <c r="BJ406" s="37"/>
      <c r="BK406" s="38"/>
      <c r="BL406" s="49">
        <v>1662000000</v>
      </c>
      <c r="BM406" s="54"/>
      <c r="BN406" s="54"/>
      <c r="BO406" s="54"/>
      <c r="BP406" s="54"/>
      <c r="BQ406" s="54">
        <v>1662000000</v>
      </c>
      <c r="BR406" s="55">
        <v>8369000000</v>
      </c>
      <c r="BS406" s="36">
        <v>4140000000</v>
      </c>
      <c r="BT406" s="37"/>
      <c r="BU406" s="38"/>
      <c r="BV406" s="36">
        <v>2254000000</v>
      </c>
      <c r="BW406" s="37"/>
      <c r="BX406" s="37">
        <v>864000000</v>
      </c>
      <c r="BY406" s="37">
        <v>542000000</v>
      </c>
      <c r="BZ406" s="37">
        <v>322000000</v>
      </c>
      <c r="CA406" s="37"/>
      <c r="CB406" s="37"/>
      <c r="CC406" s="37"/>
      <c r="CD406" s="37"/>
      <c r="CE406" s="37"/>
      <c r="CF406" s="38">
        <v>1390000000</v>
      </c>
      <c r="CG406" s="55">
        <v>6394000000</v>
      </c>
      <c r="CH406" s="57">
        <v>14763000000</v>
      </c>
      <c r="CJ406" s="36">
        <v>2918000000</v>
      </c>
      <c r="CK406" s="37"/>
      <c r="CL406" s="37"/>
      <c r="CM406" s="38"/>
      <c r="CN406" s="54">
        <v>-4975000000</v>
      </c>
      <c r="CO406" s="54">
        <v>7870000000</v>
      </c>
      <c r="CP406" s="54">
        <v>-2618000000</v>
      </c>
      <c r="CQ406" s="58">
        <v>3195000000</v>
      </c>
      <c r="CR406" s="37">
        <v>923000000</v>
      </c>
      <c r="CS406" s="56">
        <v>4118000000</v>
      </c>
      <c r="CT406" s="55">
        <v>18881000000</v>
      </c>
    </row>
    <row r="407" spans="1:98" x14ac:dyDescent="0.2">
      <c r="A407" s="52" t="s">
        <v>1264</v>
      </c>
      <c r="B407" s="52" t="s">
        <v>1265</v>
      </c>
      <c r="C407" s="52" t="str">
        <f>VLOOKUP(A407,'[1]S&amp;P 500 Wikipedia'!A:D,3,FALSE)</f>
        <v>Financials</v>
      </c>
      <c r="D407" s="52">
        <v>378243</v>
      </c>
      <c r="E407" s="52" t="s">
        <v>16</v>
      </c>
      <c r="F407" s="52">
        <v>2019</v>
      </c>
      <c r="G407" s="52" t="s">
        <v>17</v>
      </c>
      <c r="H407" s="53">
        <v>43830</v>
      </c>
      <c r="I407" s="53">
        <v>43887</v>
      </c>
      <c r="J407" s="53">
        <v>43887</v>
      </c>
      <c r="K407" s="54">
        <v>130000000</v>
      </c>
      <c r="L407" s="54">
        <v>130000000</v>
      </c>
      <c r="M407" s="52" t="s">
        <v>1266</v>
      </c>
      <c r="N407" s="36">
        <v>887000000</v>
      </c>
      <c r="O407" s="37">
        <v>887000000</v>
      </c>
      <c r="P407" s="38"/>
      <c r="Q407" s="36">
        <v>2621000000</v>
      </c>
      <c r="R407" s="37">
        <v>2621000000</v>
      </c>
      <c r="S407" s="38"/>
      <c r="V407" s="37"/>
      <c r="W407" s="37"/>
      <c r="X407" s="37"/>
      <c r="Y407" s="38"/>
      <c r="Z407" s="36">
        <v>13529000000</v>
      </c>
      <c r="AA407" s="55">
        <v>525000000</v>
      </c>
      <c r="AG407" s="56">
        <v>13004000000</v>
      </c>
      <c r="AH407" s="55">
        <v>17037000000</v>
      </c>
      <c r="AI407" s="36">
        <v>1046000000</v>
      </c>
      <c r="AJ407" s="37"/>
      <c r="AK407" s="38"/>
      <c r="AM407" s="37"/>
      <c r="AN407" s="37"/>
      <c r="AO407" s="38"/>
      <c r="AP407" s="49">
        <v>17343000000</v>
      </c>
      <c r="AQ407" s="54"/>
      <c r="AR407" s="54">
        <v>11194000000</v>
      </c>
      <c r="AS407" s="54">
        <v>3478000000</v>
      </c>
      <c r="AT407" s="54"/>
      <c r="AU407" s="54"/>
      <c r="AV407" s="54"/>
      <c r="AW407" s="54">
        <v>868000000</v>
      </c>
      <c r="AX407" s="54"/>
      <c r="AY407" s="54"/>
      <c r="AZ407" s="54">
        <v>1803000000</v>
      </c>
      <c r="BA407" s="55">
        <v>18389000000</v>
      </c>
      <c r="BB407" s="55">
        <v>35426000000</v>
      </c>
      <c r="BC407" s="49">
        <v>1784000000</v>
      </c>
      <c r="BD407" s="54"/>
      <c r="BE407" s="54"/>
      <c r="BF407" s="54"/>
      <c r="BG407" s="54">
        <v>1784000000</v>
      </c>
      <c r="BH407" s="36">
        <v>316000000</v>
      </c>
      <c r="BI407" s="37"/>
      <c r="BJ407" s="37"/>
      <c r="BK407" s="38"/>
      <c r="BL407" s="49">
        <v>13970000000</v>
      </c>
      <c r="BM407" s="54"/>
      <c r="BN407" s="54"/>
      <c r="BO407" s="54"/>
      <c r="BP407" s="54"/>
      <c r="BQ407" s="54">
        <v>13970000000</v>
      </c>
      <c r="BR407" s="55">
        <v>16070000000</v>
      </c>
      <c r="BS407" s="36">
        <v>5301000000</v>
      </c>
      <c r="BT407" s="37"/>
      <c r="BU407" s="38"/>
      <c r="BV407" s="36">
        <v>3686000000</v>
      </c>
      <c r="BW407" s="37"/>
      <c r="BX407" s="37">
        <v>1324000000</v>
      </c>
      <c r="BY407" s="37"/>
      <c r="BZ407" s="37"/>
      <c r="CA407" s="37"/>
      <c r="CB407" s="37"/>
      <c r="CC407" s="37">
        <v>526000000</v>
      </c>
      <c r="CD407" s="37"/>
      <c r="CE407" s="37"/>
      <c r="CF407" s="38">
        <v>1836000000</v>
      </c>
      <c r="CG407" s="55">
        <v>8987000000</v>
      </c>
      <c r="CH407" s="57">
        <v>25057000000</v>
      </c>
      <c r="CJ407" s="36">
        <v>10687000000</v>
      </c>
      <c r="CK407" s="37"/>
      <c r="CL407" s="37"/>
      <c r="CM407" s="38"/>
      <c r="CN407" s="54">
        <v>-3000000</v>
      </c>
      <c r="CO407" s="54">
        <v>1792000000</v>
      </c>
      <c r="CP407" s="54">
        <v>-2227000000</v>
      </c>
      <c r="CQ407" s="58">
        <v>10249000000</v>
      </c>
      <c r="CR407" s="37">
        <v>120000000</v>
      </c>
      <c r="CS407" s="56">
        <v>10369000000</v>
      </c>
      <c r="CT407" s="55">
        <v>35426000000</v>
      </c>
    </row>
    <row r="408" spans="1:98" x14ac:dyDescent="0.2">
      <c r="A408" s="52" t="s">
        <v>1234</v>
      </c>
      <c r="B408" s="52" t="s">
        <v>1235</v>
      </c>
      <c r="C408" s="52" t="str">
        <f>VLOOKUP(A408,'[1]S&amp;P 500 Wikipedia'!A:D,3,FALSE)</f>
        <v>Industrials</v>
      </c>
      <c r="D408" s="52">
        <v>378239</v>
      </c>
      <c r="E408" s="52" t="s">
        <v>16</v>
      </c>
      <c r="F408" s="52">
        <v>2019</v>
      </c>
      <c r="G408" s="52" t="s">
        <v>17</v>
      </c>
      <c r="H408" s="53">
        <v>43830</v>
      </c>
      <c r="I408" s="53">
        <v>43874</v>
      </c>
      <c r="J408" s="53">
        <v>43874</v>
      </c>
      <c r="K408" s="54">
        <v>424600000</v>
      </c>
      <c r="L408" s="54">
        <v>428200000</v>
      </c>
      <c r="M408" s="52" t="s">
        <v>1236</v>
      </c>
      <c r="N408" s="36">
        <v>3561000000</v>
      </c>
      <c r="O408" s="37">
        <v>3561000000</v>
      </c>
      <c r="P408" s="38"/>
      <c r="Q408" s="36">
        <v>1949000000</v>
      </c>
      <c r="R408" s="37">
        <v>1949000000</v>
      </c>
      <c r="S408" s="38"/>
      <c r="U408" s="36">
        <v>106000000</v>
      </c>
      <c r="V408" s="37"/>
      <c r="W408" s="37"/>
      <c r="X408" s="37"/>
      <c r="Y408" s="38"/>
      <c r="Z408" s="36">
        <v>593000000</v>
      </c>
      <c r="AG408" s="56">
        <v>593000000</v>
      </c>
      <c r="AH408" s="55">
        <v>6209000000</v>
      </c>
      <c r="AI408" s="36">
        <v>12893000000</v>
      </c>
      <c r="AJ408" s="37"/>
      <c r="AK408" s="38"/>
      <c r="AM408" s="37"/>
      <c r="AN408" s="37"/>
      <c r="AO408" s="38"/>
      <c r="AP408" s="49">
        <v>8641000000</v>
      </c>
      <c r="AQ408" s="54"/>
      <c r="AR408" s="54">
        <v>6532000000</v>
      </c>
      <c r="AS408" s="54">
        <v>521000000</v>
      </c>
      <c r="AT408" s="54"/>
      <c r="AU408" s="54"/>
      <c r="AV408" s="54"/>
      <c r="AW408" s="54"/>
      <c r="AX408" s="54"/>
      <c r="AY408" s="54">
        <v>483000000</v>
      </c>
      <c r="AZ408" s="54">
        <v>1105000000</v>
      </c>
      <c r="BA408" s="55">
        <v>21534000000</v>
      </c>
      <c r="BB408" s="55">
        <v>27743000000</v>
      </c>
      <c r="BC408" s="49">
        <v>2392000000</v>
      </c>
      <c r="BD408" s="54">
        <v>1065000000</v>
      </c>
      <c r="BE408" s="54"/>
      <c r="BF408" s="54"/>
      <c r="BG408" s="54">
        <v>1327000000</v>
      </c>
      <c r="BH408" s="36">
        <v>218000000</v>
      </c>
      <c r="BI408" s="37"/>
      <c r="BJ408" s="37"/>
      <c r="BK408" s="38"/>
      <c r="BL408" s="49">
        <v>534000000</v>
      </c>
      <c r="BM408" s="54">
        <v>534000000</v>
      </c>
      <c r="BN408" s="54"/>
      <c r="BO408" s="54"/>
      <c r="BP408" s="54"/>
      <c r="BQ408" s="54"/>
      <c r="BR408" s="55">
        <v>3144000000</v>
      </c>
      <c r="BS408" s="36">
        <v>13280000000</v>
      </c>
      <c r="BT408" s="37"/>
      <c r="BU408" s="38"/>
      <c r="BV408" s="36">
        <v>4249000000</v>
      </c>
      <c r="BW408" s="37"/>
      <c r="BX408" s="37"/>
      <c r="BY408" s="37"/>
      <c r="BZ408" s="37"/>
      <c r="CA408" s="37"/>
      <c r="CB408" s="37"/>
      <c r="CC408" s="37">
        <v>1407000000</v>
      </c>
      <c r="CD408" s="37"/>
      <c r="CE408" s="37"/>
      <c r="CF408" s="38">
        <v>2842000000</v>
      </c>
      <c r="CG408" s="55">
        <v>17529000000</v>
      </c>
      <c r="CH408" s="57">
        <v>20673000000</v>
      </c>
      <c r="CJ408" s="36">
        <v>5055000000</v>
      </c>
      <c r="CK408" s="37"/>
      <c r="CL408" s="37"/>
      <c r="CM408" s="38"/>
      <c r="CN408" s="54">
        <v>-8571000000</v>
      </c>
      <c r="CO408" s="54">
        <v>10592000000</v>
      </c>
      <c r="CP408" s="54">
        <v>-8000000</v>
      </c>
      <c r="CQ408" s="58">
        <v>7068000000</v>
      </c>
      <c r="CR408" s="37">
        <v>2000000</v>
      </c>
      <c r="CS408" s="56">
        <v>7070000000</v>
      </c>
      <c r="CT408" s="55">
        <v>27743000000</v>
      </c>
    </row>
    <row r="409" spans="1:98" x14ac:dyDescent="0.2">
      <c r="A409" s="52" t="s">
        <v>1261</v>
      </c>
      <c r="B409" s="52" t="s">
        <v>1262</v>
      </c>
      <c r="C409" s="52" t="str">
        <f>VLOOKUP(A409,'[1]S&amp;P 500 Wikipedia'!A:D,3,FALSE)</f>
        <v>Energy</v>
      </c>
      <c r="D409" s="52">
        <v>344928</v>
      </c>
      <c r="E409" s="52" t="s">
        <v>16</v>
      </c>
      <c r="F409" s="52">
        <v>2019</v>
      </c>
      <c r="G409" s="52" t="s">
        <v>17</v>
      </c>
      <c r="H409" s="53">
        <v>43830</v>
      </c>
      <c r="I409" s="53">
        <v>43885</v>
      </c>
      <c r="J409" s="53">
        <v>43885</v>
      </c>
      <c r="K409" s="54">
        <v>1212344000</v>
      </c>
      <c r="L409" s="54">
        <v>1214222000</v>
      </c>
      <c r="M409" s="52" t="s">
        <v>1263</v>
      </c>
      <c r="N409" s="36">
        <v>289000000</v>
      </c>
      <c r="O409" s="37">
        <v>289000000</v>
      </c>
      <c r="P409" s="38"/>
      <c r="Q409" s="36">
        <v>996000000</v>
      </c>
      <c r="R409" s="37"/>
      <c r="S409" s="38"/>
      <c r="U409" s="36">
        <v>125000000</v>
      </c>
      <c r="V409" s="37"/>
      <c r="W409" s="37"/>
      <c r="X409" s="37"/>
      <c r="Y409" s="38"/>
      <c r="Z409" s="36">
        <v>170000000</v>
      </c>
      <c r="AG409" s="56">
        <v>170000000</v>
      </c>
      <c r="AH409" s="55">
        <v>1580000000</v>
      </c>
      <c r="AI409" s="36">
        <v>29200000000</v>
      </c>
      <c r="AJ409" s="37"/>
      <c r="AK409" s="38"/>
      <c r="AL409" s="36">
        <v>6235000000</v>
      </c>
      <c r="AM409" s="37"/>
      <c r="AN409" s="37"/>
      <c r="AO409" s="38"/>
      <c r="AP409" s="49">
        <v>9025000000</v>
      </c>
      <c r="AQ409" s="54">
        <v>7959000000</v>
      </c>
      <c r="AR409" s="54"/>
      <c r="AS409" s="54"/>
      <c r="AT409" s="54"/>
      <c r="AU409" s="54"/>
      <c r="AV409" s="54"/>
      <c r="AW409" s="54"/>
      <c r="AX409" s="54"/>
      <c r="AY409" s="54"/>
      <c r="AZ409" s="54">
        <v>1066000000</v>
      </c>
      <c r="BA409" s="55">
        <v>44460000000</v>
      </c>
      <c r="BB409" s="55">
        <v>46040000000</v>
      </c>
      <c r="BC409" s="49">
        <v>1828000000</v>
      </c>
      <c r="BD409" s="54">
        <v>552000000</v>
      </c>
      <c r="BE409" s="54"/>
      <c r="BF409" s="54"/>
      <c r="BG409" s="54">
        <v>1276000000</v>
      </c>
      <c r="BH409" s="36">
        <v>2140000000</v>
      </c>
      <c r="BI409" s="37"/>
      <c r="BJ409" s="37"/>
      <c r="BK409" s="38">
        <v>2140000000</v>
      </c>
      <c r="BM409" s="54"/>
      <c r="BN409" s="54"/>
      <c r="BO409" s="54"/>
      <c r="BP409" s="54"/>
      <c r="BQ409" s="54"/>
      <c r="BR409" s="55">
        <v>3968000000</v>
      </c>
      <c r="BS409" s="36">
        <v>20148000000</v>
      </c>
      <c r="BT409" s="37"/>
      <c r="BU409" s="38"/>
      <c r="BV409" s="36">
        <v>5560000000</v>
      </c>
      <c r="BW409" s="37"/>
      <c r="BX409" s="37"/>
      <c r="BY409" s="37"/>
      <c r="BZ409" s="37"/>
      <c r="CA409" s="37"/>
      <c r="CB409" s="37"/>
      <c r="CC409" s="37">
        <v>1782000000</v>
      </c>
      <c r="CD409" s="37"/>
      <c r="CE409" s="37"/>
      <c r="CF409" s="38">
        <v>3778000000</v>
      </c>
      <c r="CG409" s="55">
        <v>25708000000</v>
      </c>
      <c r="CH409" s="57">
        <v>29676000000</v>
      </c>
      <c r="CI409" s="49">
        <v>35000000</v>
      </c>
      <c r="CJ409" s="36">
        <v>25570000000</v>
      </c>
      <c r="CK409" s="37">
        <v>1247000000</v>
      </c>
      <c r="CL409" s="37">
        <v>24323000000</v>
      </c>
      <c r="CM409" s="38"/>
      <c r="CN409" s="54">
        <v>-1041000000</v>
      </c>
      <c r="CO409" s="54">
        <v>-11002000000</v>
      </c>
      <c r="CP409" s="54">
        <v>-199000000</v>
      </c>
      <c r="CQ409" s="58">
        <v>13363000000</v>
      </c>
      <c r="CR409" s="37">
        <v>3001000000</v>
      </c>
      <c r="CS409" s="56">
        <v>16364000000</v>
      </c>
      <c r="CT409" s="55">
        <v>46040000000</v>
      </c>
    </row>
    <row r="410" spans="1:98" x14ac:dyDescent="0.2">
      <c r="A410" s="52" t="s">
        <v>1231</v>
      </c>
      <c r="B410" s="52" t="s">
        <v>1232</v>
      </c>
      <c r="C410" s="52" t="str">
        <f>VLOOKUP(A410,'[1]S&amp;P 500 Wikipedia'!A:D,3,FALSE)</f>
        <v>Consumer Staples</v>
      </c>
      <c r="D410" s="52">
        <v>239962</v>
      </c>
      <c r="E410" s="52" t="s">
        <v>16</v>
      </c>
      <c r="F410" s="52">
        <v>2019</v>
      </c>
      <c r="G410" s="52" t="s">
        <v>17</v>
      </c>
      <c r="H410" s="53">
        <v>43861</v>
      </c>
      <c r="I410" s="53">
        <v>43910</v>
      </c>
      <c r="J410" s="53">
        <v>43910</v>
      </c>
      <c r="K410" s="54">
        <v>2835000000</v>
      </c>
      <c r="L410" s="54">
        <v>2856000000</v>
      </c>
      <c r="M410" s="52" t="s">
        <v>1233</v>
      </c>
      <c r="N410" s="36">
        <v>9465000000</v>
      </c>
      <c r="O410" s="37">
        <v>9465000000</v>
      </c>
      <c r="P410" s="38"/>
      <c r="Q410" s="36">
        <v>6284000000</v>
      </c>
      <c r="R410" s="37">
        <v>6284000000</v>
      </c>
      <c r="S410" s="38"/>
      <c r="U410" s="36">
        <v>44435000000</v>
      </c>
      <c r="V410" s="37"/>
      <c r="W410" s="37"/>
      <c r="X410" s="37"/>
      <c r="Y410" s="38"/>
      <c r="Z410" s="36">
        <v>1622000000</v>
      </c>
      <c r="AA410" s="55">
        <v>1622000000</v>
      </c>
      <c r="AH410" s="55">
        <v>61806000000</v>
      </c>
      <c r="AI410" s="36">
        <v>105208000000</v>
      </c>
      <c r="AJ410" s="37"/>
      <c r="AK410" s="38"/>
      <c r="AM410" s="37"/>
      <c r="AN410" s="37"/>
      <c r="AO410" s="38"/>
      <c r="AP410" s="49">
        <v>69481000000</v>
      </c>
      <c r="AQ410" s="54"/>
      <c r="AR410" s="54">
        <v>31073000000</v>
      </c>
      <c r="AS410" s="54"/>
      <c r="AT410" s="54"/>
      <c r="AU410" s="54"/>
      <c r="AV410" s="54"/>
      <c r="AW410" s="54"/>
      <c r="AX410" s="54"/>
      <c r="AY410" s="54"/>
      <c r="AZ410" s="54">
        <v>38408000000</v>
      </c>
      <c r="BA410" s="55">
        <v>174689000000</v>
      </c>
      <c r="BB410" s="55">
        <v>236495000000</v>
      </c>
      <c r="BC410" s="49">
        <v>69549000000</v>
      </c>
      <c r="BD410" s="54">
        <v>46973000000</v>
      </c>
      <c r="BE410" s="54">
        <v>280000000</v>
      </c>
      <c r="BF410" s="54"/>
      <c r="BG410" s="54">
        <v>22296000000</v>
      </c>
      <c r="BH410" s="36">
        <v>5937000000</v>
      </c>
      <c r="BI410" s="37"/>
      <c r="BJ410" s="37"/>
      <c r="BK410" s="38"/>
      <c r="BL410" s="49">
        <v>2304000000</v>
      </c>
      <c r="BM410" s="54"/>
      <c r="BN410" s="54"/>
      <c r="BO410" s="54"/>
      <c r="BP410" s="54"/>
      <c r="BQ410" s="54">
        <v>2304000000</v>
      </c>
      <c r="BR410" s="55">
        <v>77790000000</v>
      </c>
      <c r="BS410" s="36">
        <v>43714000000</v>
      </c>
      <c r="BT410" s="37"/>
      <c r="BU410" s="38"/>
      <c r="BV410" s="36">
        <v>33439000000</v>
      </c>
      <c r="BW410" s="37"/>
      <c r="BX410" s="37"/>
      <c r="BY410" s="37"/>
      <c r="BZ410" s="37"/>
      <c r="CA410" s="37"/>
      <c r="CB410" s="37"/>
      <c r="CC410" s="37">
        <v>12961000000</v>
      </c>
      <c r="CD410" s="37"/>
      <c r="CE410" s="37"/>
      <c r="CF410" s="38">
        <v>20478000000</v>
      </c>
      <c r="CG410" s="55">
        <v>77153000000</v>
      </c>
      <c r="CH410" s="57">
        <v>154943000000</v>
      </c>
      <c r="CJ410" s="36">
        <v>3531000000</v>
      </c>
      <c r="CK410" s="37">
        <v>284000000</v>
      </c>
      <c r="CL410" s="37">
        <v>3247000000</v>
      </c>
      <c r="CM410" s="38"/>
      <c r="CN410" s="54"/>
      <c r="CO410" s="54">
        <v>83943000000</v>
      </c>
      <c r="CP410" s="54">
        <v>-12805000000</v>
      </c>
      <c r="CQ410" s="58">
        <v>74669000000</v>
      </c>
      <c r="CR410" s="37">
        <v>6883000000</v>
      </c>
      <c r="CS410" s="56">
        <v>81552000000</v>
      </c>
      <c r="CT410" s="55">
        <v>236495000000</v>
      </c>
    </row>
    <row r="411" spans="1:98" x14ac:dyDescent="0.2">
      <c r="A411" s="12" t="s">
        <v>1252</v>
      </c>
      <c r="B411" s="12" t="s">
        <v>1253</v>
      </c>
      <c r="C411" s="52" t="str">
        <f>VLOOKUP(A411,'[1]S&amp;P 500 Wikipedia'!A:D,3,FALSE)</f>
        <v>Materials</v>
      </c>
      <c r="D411" s="12">
        <v>359889</v>
      </c>
      <c r="E411" s="12" t="s">
        <v>16</v>
      </c>
      <c r="F411" s="12">
        <v>2017</v>
      </c>
      <c r="G411" s="12" t="s">
        <v>17</v>
      </c>
      <c r="H411" s="63">
        <v>43008</v>
      </c>
      <c r="I411" s="63">
        <v>43059</v>
      </c>
      <c r="J411" s="63">
        <v>43138</v>
      </c>
      <c r="K411" s="64">
        <v>254300000</v>
      </c>
      <c r="L411" s="64">
        <v>257600000</v>
      </c>
      <c r="M411" s="12" t="s">
        <v>1254</v>
      </c>
      <c r="N411" s="36">
        <v>298100000</v>
      </c>
      <c r="O411" s="39">
        <v>298100000</v>
      </c>
      <c r="P411" s="40"/>
      <c r="Q411" s="36">
        <v>1886800000</v>
      </c>
      <c r="R411" s="39">
        <v>1886800000</v>
      </c>
      <c r="S411" s="40"/>
      <c r="U411" s="36">
        <v>1797300000</v>
      </c>
      <c r="V411" s="39"/>
      <c r="W411" s="39"/>
      <c r="X411" s="39"/>
      <c r="Y411" s="40"/>
      <c r="Z411" s="36">
        <v>508700000</v>
      </c>
      <c r="AF411" s="55">
        <v>173600000</v>
      </c>
      <c r="AG411" s="56">
        <v>335100000</v>
      </c>
      <c r="AH411" s="55">
        <v>4490900000</v>
      </c>
      <c r="AI411" s="36">
        <v>9118300000</v>
      </c>
      <c r="AJ411" s="39"/>
      <c r="AK411" s="40"/>
      <c r="AM411" s="39"/>
      <c r="AN411" s="39"/>
      <c r="AO411" s="40"/>
      <c r="AP411" s="49">
        <v>11479800000</v>
      </c>
      <c r="AQ411" s="64">
        <v>3329300000</v>
      </c>
      <c r="AR411" s="64">
        <v>5528300000</v>
      </c>
      <c r="AS411" s="64"/>
      <c r="AT411" s="64"/>
      <c r="AU411" s="64"/>
      <c r="AV411" s="64"/>
      <c r="AW411" s="64">
        <v>368000000</v>
      </c>
      <c r="AX411" s="64"/>
      <c r="AY411" s="64"/>
      <c r="AZ411" s="64">
        <v>2254200000</v>
      </c>
      <c r="BA411" s="55">
        <v>20598100000</v>
      </c>
      <c r="BB411" s="55">
        <v>25089000000</v>
      </c>
      <c r="BC411" s="49">
        <v>1908800000</v>
      </c>
      <c r="BD411" s="64">
        <v>1492100000</v>
      </c>
      <c r="BE411" s="64"/>
      <c r="BF411" s="64"/>
      <c r="BG411" s="64">
        <v>416700000</v>
      </c>
      <c r="BH411" s="36">
        <v>608700000</v>
      </c>
      <c r="BI411" s="39"/>
      <c r="BJ411" s="39"/>
      <c r="BK411" s="40"/>
      <c r="BL411" s="49">
        <v>492300000</v>
      </c>
      <c r="BM411" s="64"/>
      <c r="BN411" s="64"/>
      <c r="BO411" s="64"/>
      <c r="BP411" s="64"/>
      <c r="BQ411" s="64">
        <v>492300000</v>
      </c>
      <c r="BR411" s="55">
        <v>3009800000</v>
      </c>
      <c r="BS411" s="36">
        <v>5946100000</v>
      </c>
      <c r="BT411" s="39"/>
      <c r="BU411" s="40"/>
      <c r="BV411" s="36">
        <v>5742300000</v>
      </c>
      <c r="BW411" s="39"/>
      <c r="BX411" s="39">
        <v>153400000</v>
      </c>
      <c r="BY411" s="39"/>
      <c r="BZ411" s="39"/>
      <c r="CA411" s="39"/>
      <c r="CB411" s="39"/>
      <c r="CC411" s="39">
        <v>3410200000</v>
      </c>
      <c r="CD411" s="39"/>
      <c r="CE411" s="39"/>
      <c r="CF411" s="40">
        <v>2178700000</v>
      </c>
      <c r="CG411" s="55">
        <v>11688400000</v>
      </c>
      <c r="CH411" s="66">
        <v>14698200000</v>
      </c>
      <c r="CI411" s="49">
        <v>0</v>
      </c>
      <c r="CJ411" s="36">
        <v>10627400000</v>
      </c>
      <c r="CK411" s="39"/>
      <c r="CL411" s="39"/>
      <c r="CM411" s="40"/>
      <c r="CN411" s="64"/>
      <c r="CO411" s="64">
        <v>172400000</v>
      </c>
      <c r="CP411" s="64">
        <v>-457300000</v>
      </c>
      <c r="CQ411" s="67">
        <v>10342500000</v>
      </c>
      <c r="CR411" s="39">
        <v>48300000</v>
      </c>
      <c r="CS411" s="56">
        <v>10390800000</v>
      </c>
      <c r="CT411" s="55">
        <v>25089000000</v>
      </c>
    </row>
    <row r="412" spans="1:98" x14ac:dyDescent="0.2">
      <c r="A412" s="52" t="s">
        <v>1249</v>
      </c>
      <c r="B412" s="52" t="s">
        <v>1250</v>
      </c>
      <c r="C412" s="52" t="str">
        <f>VLOOKUP(A412,'[1]S&amp;P 500 Wikipedia'!A:D,3,FALSE)</f>
        <v>Information Technology</v>
      </c>
      <c r="D412" s="52">
        <v>378242</v>
      </c>
      <c r="E412" s="52" t="s">
        <v>16</v>
      </c>
      <c r="F412" s="52">
        <v>2019</v>
      </c>
      <c r="G412" s="52" t="s">
        <v>17</v>
      </c>
      <c r="H412" s="53">
        <v>43830</v>
      </c>
      <c r="I412" s="53">
        <v>43881</v>
      </c>
      <c r="J412" s="53">
        <v>43881</v>
      </c>
      <c r="K412" s="54">
        <v>419400000</v>
      </c>
      <c r="L412" s="54">
        <v>424600000</v>
      </c>
      <c r="M412" s="59" t="s">
        <v>1251</v>
      </c>
      <c r="N412" s="36">
        <v>1450500000</v>
      </c>
      <c r="O412" s="37">
        <v>1450500000</v>
      </c>
      <c r="P412" s="38"/>
      <c r="R412" s="37"/>
      <c r="S412" s="38"/>
      <c r="V412" s="37"/>
      <c r="W412" s="37"/>
      <c r="X412" s="37"/>
      <c r="Y412" s="38"/>
      <c r="AH412" s="55">
        <v>1450500000</v>
      </c>
      <c r="AI412" s="36">
        <v>186900000</v>
      </c>
      <c r="AJ412" s="37"/>
      <c r="AK412" s="38"/>
      <c r="AM412" s="37"/>
      <c r="AN412" s="37"/>
      <c r="AO412" s="38"/>
      <c r="AP412" s="49">
        <v>7121100000</v>
      </c>
      <c r="AQ412" s="54"/>
      <c r="AR412" s="54">
        <v>2566600000</v>
      </c>
      <c r="AS412" s="54">
        <v>494900000</v>
      </c>
      <c r="AT412" s="54"/>
      <c r="AU412" s="54"/>
      <c r="AV412" s="54"/>
      <c r="AW412" s="54"/>
      <c r="AX412" s="54"/>
      <c r="AY412" s="54"/>
      <c r="AZ412" s="54">
        <v>4059600000</v>
      </c>
      <c r="BA412" s="55">
        <v>7308000000</v>
      </c>
      <c r="BB412" s="55">
        <v>8758500000</v>
      </c>
      <c r="BC412" s="49">
        <v>1621600000</v>
      </c>
      <c r="BD412" s="54"/>
      <c r="BE412" s="54"/>
      <c r="BF412" s="54"/>
      <c r="BG412" s="54">
        <v>1621600000</v>
      </c>
      <c r="BI412" s="37"/>
      <c r="BJ412" s="37"/>
      <c r="BK412" s="38"/>
      <c r="BL412" s="49">
        <v>3795000000</v>
      </c>
      <c r="BM412" s="54"/>
      <c r="BN412" s="54">
        <v>3296700000</v>
      </c>
      <c r="BO412" s="54"/>
      <c r="BP412" s="54"/>
      <c r="BQ412" s="54">
        <v>498300000</v>
      </c>
      <c r="BR412" s="55">
        <v>5416600000</v>
      </c>
      <c r="BS412" s="36">
        <v>3229300000</v>
      </c>
      <c r="BT412" s="37"/>
      <c r="BU412" s="38"/>
      <c r="BV412" s="36">
        <v>152100000</v>
      </c>
      <c r="BW412" s="37"/>
      <c r="BX412" s="37"/>
      <c r="BY412" s="37"/>
      <c r="BZ412" s="37"/>
      <c r="CA412" s="37"/>
      <c r="CB412" s="37"/>
      <c r="CC412" s="37">
        <v>152100000</v>
      </c>
      <c r="CD412" s="37"/>
      <c r="CE412" s="37"/>
      <c r="CF412" s="38">
        <v>0</v>
      </c>
      <c r="CG412" s="55">
        <v>3381400000</v>
      </c>
      <c r="CH412" s="57">
        <v>8798000000</v>
      </c>
      <c r="CI412" s="49">
        <v>0</v>
      </c>
      <c r="CJ412" s="36">
        <v>845400000</v>
      </c>
      <c r="CK412" s="37"/>
      <c r="CL412" s="37"/>
      <c r="CM412" s="38"/>
      <c r="CN412" s="54"/>
      <c r="CO412" s="54">
        <v>-675900000</v>
      </c>
      <c r="CP412" s="54">
        <v>-209000000</v>
      </c>
      <c r="CQ412" s="58">
        <v>-39500000</v>
      </c>
      <c r="CR412" s="37"/>
      <c r="CS412" s="56">
        <v>-39500000</v>
      </c>
      <c r="CT412" s="55">
        <v>8758500000</v>
      </c>
    </row>
    <row r="413" spans="1:98" x14ac:dyDescent="0.2">
      <c r="A413" s="52" t="s">
        <v>1255</v>
      </c>
      <c r="B413" s="52" t="s">
        <v>1256</v>
      </c>
      <c r="C413" s="52" t="str">
        <f>VLOOKUP(A413,'[1]S&amp;P 500 Wikipedia'!A:D,3,FALSE)</f>
        <v>Real Estate</v>
      </c>
      <c r="D413" s="52">
        <v>57524</v>
      </c>
      <c r="E413" s="52" t="s">
        <v>16</v>
      </c>
      <c r="F413" s="52">
        <v>2019</v>
      </c>
      <c r="G413" s="52" t="s">
        <v>17</v>
      </c>
      <c r="H413" s="53">
        <v>43830</v>
      </c>
      <c r="I413" s="53">
        <v>43875</v>
      </c>
      <c r="J413" s="53">
        <v>43875</v>
      </c>
      <c r="K413" s="54">
        <v>745873000</v>
      </c>
      <c r="L413" s="54">
        <v>744239000</v>
      </c>
      <c r="M413" s="52" t="s">
        <v>1257</v>
      </c>
      <c r="N413" s="36">
        <v>139000000</v>
      </c>
      <c r="O413" s="37">
        <v>139000000</v>
      </c>
      <c r="P413" s="38"/>
      <c r="Q413" s="36">
        <v>309000000</v>
      </c>
      <c r="R413" s="37">
        <v>309000000</v>
      </c>
      <c r="S413" s="38"/>
      <c r="U413" s="36">
        <v>416000000</v>
      </c>
      <c r="V413" s="37"/>
      <c r="W413" s="37"/>
      <c r="X413" s="37"/>
      <c r="Y413" s="38"/>
      <c r="Z413" s="36">
        <v>747000000</v>
      </c>
      <c r="AA413" s="55">
        <v>147000000</v>
      </c>
      <c r="AC413" s="55">
        <v>140000000</v>
      </c>
      <c r="AG413" s="56">
        <v>460000000</v>
      </c>
      <c r="AH413" s="55">
        <v>1611000000</v>
      </c>
      <c r="AI413" s="36">
        <v>14028000000</v>
      </c>
      <c r="AJ413" s="37">
        <v>14028000000</v>
      </c>
      <c r="AK413" s="38"/>
      <c r="AM413" s="37"/>
      <c r="AN413" s="37"/>
      <c r="AO413" s="38"/>
      <c r="AP413" s="49">
        <v>767000000</v>
      </c>
      <c r="AQ413" s="54"/>
      <c r="AR413" s="54"/>
      <c r="AS413" s="54"/>
      <c r="AT413" s="54"/>
      <c r="AU413" s="54">
        <v>72000000</v>
      </c>
      <c r="AV413" s="54"/>
      <c r="AW413" s="54"/>
      <c r="AX413" s="54"/>
      <c r="AY413" s="54"/>
      <c r="AZ413" s="54">
        <v>695000000</v>
      </c>
      <c r="BA413" s="55">
        <v>14795000000</v>
      </c>
      <c r="BB413" s="55">
        <v>16406000000</v>
      </c>
      <c r="BC413" s="49">
        <v>776000000</v>
      </c>
      <c r="BD413" s="54">
        <v>246000000</v>
      </c>
      <c r="BE413" s="54"/>
      <c r="BF413" s="54"/>
      <c r="BG413" s="54">
        <v>530000000</v>
      </c>
      <c r="BH413" s="36">
        <v>0</v>
      </c>
      <c r="BI413" s="37"/>
      <c r="BJ413" s="37"/>
      <c r="BK413" s="38">
        <v>0</v>
      </c>
      <c r="BL413" s="49">
        <v>230000000</v>
      </c>
      <c r="BM413" s="54"/>
      <c r="BN413" s="54"/>
      <c r="BO413" s="54"/>
      <c r="BP413" s="54"/>
      <c r="BQ413" s="54">
        <v>230000000</v>
      </c>
      <c r="BR413" s="55">
        <v>1006000000</v>
      </c>
      <c r="BS413" s="36">
        <v>6147000000</v>
      </c>
      <c r="BT413" s="37">
        <v>6147000000</v>
      </c>
      <c r="BU413" s="38"/>
      <c r="BV413" s="36">
        <v>1076000000</v>
      </c>
      <c r="BW413" s="37"/>
      <c r="BX413" s="37">
        <v>693000000</v>
      </c>
      <c r="BY413" s="37"/>
      <c r="BZ413" s="37"/>
      <c r="CA413" s="37"/>
      <c r="CB413" s="37"/>
      <c r="CC413" s="37">
        <v>6000000</v>
      </c>
      <c r="CD413" s="37"/>
      <c r="CE413" s="37"/>
      <c r="CF413" s="38">
        <v>377000000</v>
      </c>
      <c r="CG413" s="55">
        <v>7223000000</v>
      </c>
      <c r="CH413" s="57">
        <v>8229000000</v>
      </c>
      <c r="CJ413" s="36">
        <v>9084000000</v>
      </c>
      <c r="CK413" s="37">
        <v>932000000</v>
      </c>
      <c r="CL413" s="37"/>
      <c r="CM413" s="38">
        <v>8152000000</v>
      </c>
      <c r="CN413" s="54"/>
      <c r="CO413" s="54">
        <v>-3000000</v>
      </c>
      <c r="CP413" s="54">
        <v>-904000000</v>
      </c>
      <c r="CQ413" s="58">
        <v>8177000000</v>
      </c>
      <c r="CR413" s="37"/>
      <c r="CS413" s="56">
        <v>8177000000</v>
      </c>
      <c r="CT413" s="55">
        <v>16406000000</v>
      </c>
    </row>
    <row r="414" spans="1:98" x14ac:dyDescent="0.2">
      <c r="A414" s="52" t="s">
        <v>1267</v>
      </c>
      <c r="B414" s="52" t="s">
        <v>1268</v>
      </c>
      <c r="C414" s="52" t="str">
        <f>VLOOKUP(A414,'[1]S&amp;P 500 Wikipedia'!A:D,3,FALSE)</f>
        <v>Consumer Discretionary</v>
      </c>
      <c r="D414" s="52">
        <v>378245</v>
      </c>
      <c r="E414" s="52" t="s">
        <v>16</v>
      </c>
      <c r="F414" s="52">
        <v>2019</v>
      </c>
      <c r="G414" s="52" t="s">
        <v>17</v>
      </c>
      <c r="H414" s="53">
        <v>43830</v>
      </c>
      <c r="I414" s="53">
        <v>43889</v>
      </c>
      <c r="J414" s="53">
        <v>43889</v>
      </c>
      <c r="K414" s="54">
        <v>106605000</v>
      </c>
      <c r="L414" s="54">
        <v>107019000</v>
      </c>
      <c r="M414" s="52" t="s">
        <v>1269</v>
      </c>
      <c r="N414" s="36">
        <v>2351904000</v>
      </c>
      <c r="O414" s="37">
        <v>2351904000</v>
      </c>
      <c r="P414" s="38"/>
      <c r="Q414" s="36">
        <v>346429000</v>
      </c>
      <c r="R414" s="37">
        <v>346429000</v>
      </c>
      <c r="S414" s="38"/>
      <c r="U414" s="36">
        <v>88519000</v>
      </c>
      <c r="V414" s="37"/>
      <c r="W414" s="37"/>
      <c r="X414" s="37"/>
      <c r="Y414" s="38"/>
      <c r="Z414" s="36">
        <v>69485000</v>
      </c>
      <c r="AA414" s="55">
        <v>69485000</v>
      </c>
      <c r="AH414" s="55">
        <v>2856337000</v>
      </c>
      <c r="AI414" s="36">
        <v>9623832000</v>
      </c>
      <c r="AJ414" s="37"/>
      <c r="AK414" s="38"/>
      <c r="AM414" s="37"/>
      <c r="AN414" s="37"/>
      <c r="AO414" s="38"/>
      <c r="AP414" s="49">
        <v>1391112000</v>
      </c>
      <c r="AQ414" s="54">
        <v>146414000</v>
      </c>
      <c r="AR414" s="54"/>
      <c r="AS414" s="54"/>
      <c r="AT414" s="54"/>
      <c r="AU414" s="54">
        <v>562262000</v>
      </c>
      <c r="AV414" s="54"/>
      <c r="AW414" s="54"/>
      <c r="AX414" s="54"/>
      <c r="AY414" s="54"/>
      <c r="AZ414" s="54">
        <v>682436000</v>
      </c>
      <c r="BA414" s="55">
        <v>11014944000</v>
      </c>
      <c r="BB414" s="55">
        <v>13871281000</v>
      </c>
      <c r="BC414" s="49">
        <v>834739000</v>
      </c>
      <c r="BD414" s="54">
        <v>262437000</v>
      </c>
      <c r="BE414" s="54"/>
      <c r="BF414" s="54"/>
      <c r="BG414" s="54">
        <v>572302000</v>
      </c>
      <c r="BH414" s="36">
        <v>323876000</v>
      </c>
      <c r="BI414" s="37"/>
      <c r="BJ414" s="37"/>
      <c r="BK414" s="38"/>
      <c r="BL414" s="49">
        <v>824269000</v>
      </c>
      <c r="BM414" s="54"/>
      <c r="BN414" s="54"/>
      <c r="BO414" s="54"/>
      <c r="BP414" s="54"/>
      <c r="BQ414" s="54">
        <v>824269000</v>
      </c>
      <c r="BR414" s="55">
        <v>1982884000</v>
      </c>
      <c r="BS414" s="36">
        <v>10079983000</v>
      </c>
      <c r="BT414" s="37"/>
      <c r="BU414" s="38"/>
      <c r="BV414" s="36">
        <v>266942000</v>
      </c>
      <c r="BW414" s="37"/>
      <c r="BX414" s="37"/>
      <c r="BY414" s="37"/>
      <c r="BZ414" s="37"/>
      <c r="CA414" s="37"/>
      <c r="CB414" s="37"/>
      <c r="CC414" s="37"/>
      <c r="CD414" s="37"/>
      <c r="CE414" s="37"/>
      <c r="CF414" s="38">
        <v>266942000</v>
      </c>
      <c r="CG414" s="55">
        <v>10346925000</v>
      </c>
      <c r="CH414" s="57">
        <v>12329809000</v>
      </c>
      <c r="CI414" s="49">
        <v>0</v>
      </c>
      <c r="CJ414" s="36">
        <v>2513904000</v>
      </c>
      <c r="CK414" s="37"/>
      <c r="CL414" s="37"/>
      <c r="CM414" s="38"/>
      <c r="CN414" s="54">
        <v>-1410998000</v>
      </c>
      <c r="CO414" s="54">
        <v>641818000</v>
      </c>
      <c r="CP414" s="54">
        <v>-1679000</v>
      </c>
      <c r="CQ414" s="58">
        <v>1743045000</v>
      </c>
      <c r="CR414" s="37">
        <v>-201573000</v>
      </c>
      <c r="CS414" s="56">
        <v>1541472000</v>
      </c>
      <c r="CT414" s="55">
        <v>13871281000</v>
      </c>
    </row>
    <row r="415" spans="1:98" x14ac:dyDescent="0.2">
      <c r="A415" s="52" t="s">
        <v>1270</v>
      </c>
      <c r="B415" s="52" t="s">
        <v>1271</v>
      </c>
      <c r="C415" s="52" t="str">
        <f>VLOOKUP(A415,'[1]S&amp;P 500 Wikipedia'!A:D,3,FALSE)</f>
        <v>Utilities</v>
      </c>
      <c r="D415" s="52">
        <v>378246</v>
      </c>
      <c r="E415" s="52" t="s">
        <v>16</v>
      </c>
      <c r="F415" s="52">
        <v>2019</v>
      </c>
      <c r="G415" s="52" t="s">
        <v>17</v>
      </c>
      <c r="H415" s="53">
        <v>43830</v>
      </c>
      <c r="I415" s="53">
        <v>43882</v>
      </c>
      <c r="J415" s="53">
        <v>43882</v>
      </c>
      <c r="K415" s="54">
        <v>526000000</v>
      </c>
      <c r="L415" s="54">
        <v>525000000</v>
      </c>
      <c r="M415" s="52" t="s">
        <v>1272</v>
      </c>
      <c r="N415" s="36">
        <v>248000000</v>
      </c>
      <c r="O415" s="37">
        <v>248000000</v>
      </c>
      <c r="P415" s="38"/>
      <c r="Q415" s="36">
        <v>837000000</v>
      </c>
      <c r="R415" s="37">
        <v>837000000</v>
      </c>
      <c r="S415" s="38"/>
      <c r="U415" s="36">
        <v>544000000</v>
      </c>
      <c r="V415" s="37"/>
      <c r="W415" s="37"/>
      <c r="X415" s="37"/>
      <c r="Y415" s="38"/>
      <c r="Z415" s="36">
        <v>1484000000</v>
      </c>
      <c r="AA415" s="55">
        <v>228000000</v>
      </c>
      <c r="AB415" s="55">
        <v>55000000</v>
      </c>
      <c r="AG415" s="56">
        <v>1201000000</v>
      </c>
      <c r="AH415" s="55">
        <v>3113000000</v>
      </c>
      <c r="AI415" s="36">
        <v>39483000000</v>
      </c>
      <c r="AJ415" s="37"/>
      <c r="AK415" s="38"/>
      <c r="AM415" s="37"/>
      <c r="AN415" s="37"/>
      <c r="AO415" s="38"/>
      <c r="AP415" s="49">
        <v>7852000000</v>
      </c>
      <c r="AQ415" s="54"/>
      <c r="AR415" s="54"/>
      <c r="AS415" s="54"/>
      <c r="AT415" s="54"/>
      <c r="AU415" s="54"/>
      <c r="AV415" s="54">
        <v>22000000</v>
      </c>
      <c r="AW415" s="54"/>
      <c r="AX415" s="54"/>
      <c r="AY415" s="54"/>
      <c r="AZ415" s="54">
        <v>7830000000</v>
      </c>
      <c r="BA415" s="55">
        <v>47335000000</v>
      </c>
      <c r="BB415" s="55">
        <v>50448000000</v>
      </c>
      <c r="BC415" s="49">
        <v>2164000000</v>
      </c>
      <c r="BD415" s="54">
        <v>1294000000</v>
      </c>
      <c r="BE415" s="54">
        <v>466000000</v>
      </c>
      <c r="BF415" s="54">
        <v>404000000</v>
      </c>
      <c r="BG415" s="54"/>
      <c r="BH415" s="36">
        <v>1297000000</v>
      </c>
      <c r="BI415" s="37">
        <v>595000000</v>
      </c>
      <c r="BJ415" s="37"/>
      <c r="BK415" s="38">
        <v>702000000</v>
      </c>
      <c r="BL415" s="49">
        <v>1107000000</v>
      </c>
      <c r="BM415" s="54"/>
      <c r="BN415" s="54">
        <v>38000000</v>
      </c>
      <c r="BO415" s="54"/>
      <c r="BP415" s="54"/>
      <c r="BQ415" s="54">
        <v>1069000000</v>
      </c>
      <c r="BR415" s="55">
        <v>4568000000</v>
      </c>
      <c r="BS415" s="36">
        <v>17407000000</v>
      </c>
      <c r="BT415" s="37"/>
      <c r="BU415" s="38"/>
      <c r="BV415" s="36">
        <v>15234000000</v>
      </c>
      <c r="BW415" s="37"/>
      <c r="BX415" s="37">
        <v>785000000</v>
      </c>
      <c r="BY415" s="37"/>
      <c r="BZ415" s="37"/>
      <c r="CA415" s="37"/>
      <c r="CB415" s="37"/>
      <c r="CC415" s="37">
        <v>4509000000</v>
      </c>
      <c r="CD415" s="37"/>
      <c r="CE415" s="37"/>
      <c r="CF415" s="38">
        <v>9940000000</v>
      </c>
      <c r="CG415" s="55">
        <v>32641000000</v>
      </c>
      <c r="CH415" s="57">
        <v>37209000000</v>
      </c>
      <c r="CJ415" s="36">
        <v>7967000000</v>
      </c>
      <c r="CK415" s="37">
        <v>1311000000</v>
      </c>
      <c r="CL415" s="37">
        <v>6656000000</v>
      </c>
      <c r="CM415" s="38"/>
      <c r="CN415" s="54"/>
      <c r="CO415" s="54">
        <v>5413000000</v>
      </c>
      <c r="CP415" s="54">
        <v>-141000000</v>
      </c>
      <c r="CQ415" s="58">
        <v>13239000000</v>
      </c>
      <c r="CR415" s="37"/>
      <c r="CS415" s="56">
        <v>13239000000</v>
      </c>
      <c r="CT415" s="55">
        <v>50448000000</v>
      </c>
    </row>
    <row r="416" spans="1:98" x14ac:dyDescent="0.2">
      <c r="A416" s="52" t="s">
        <v>1276</v>
      </c>
      <c r="B416" s="52" t="s">
        <v>1277</v>
      </c>
      <c r="C416" s="52" t="str">
        <f>VLOOKUP(A416,'[1]S&amp;P 500 Wikipedia'!A:D,3,FALSE)</f>
        <v>Information Technology</v>
      </c>
      <c r="D416" s="52">
        <v>396684</v>
      </c>
      <c r="E416" s="52" t="s">
        <v>16</v>
      </c>
      <c r="F416" s="52">
        <v>2019</v>
      </c>
      <c r="G416" s="52" t="s">
        <v>17</v>
      </c>
      <c r="H416" s="53">
        <v>43921</v>
      </c>
      <c r="I416" s="53">
        <v>43959</v>
      </c>
      <c r="J416" s="53">
        <v>43959</v>
      </c>
      <c r="K416" s="54">
        <v>250715000</v>
      </c>
      <c r="L416" s="54">
        <v>253767000</v>
      </c>
      <c r="M416" s="52" t="s">
        <v>1278</v>
      </c>
      <c r="N416" s="36">
        <v>2267216000</v>
      </c>
      <c r="O416" s="37">
        <v>1777703000</v>
      </c>
      <c r="P416" s="38">
        <v>489513000</v>
      </c>
      <c r="Q416" s="36">
        <v>273028000</v>
      </c>
      <c r="R416" s="37">
        <v>273028000</v>
      </c>
      <c r="S416" s="38"/>
      <c r="U416" s="36">
        <v>304340000</v>
      </c>
      <c r="V416" s="37"/>
      <c r="W416" s="37"/>
      <c r="X416" s="37"/>
      <c r="Y416" s="38"/>
      <c r="Z416" s="36">
        <v>64557000</v>
      </c>
      <c r="AA416" s="55">
        <v>64557000</v>
      </c>
      <c r="AH416" s="55">
        <v>2909141000</v>
      </c>
      <c r="AI416" s="36">
        <v>372574000</v>
      </c>
      <c r="AJ416" s="37">
        <v>989315000</v>
      </c>
      <c r="AK416" s="38">
        <v>-616741000</v>
      </c>
      <c r="AL416" s="36">
        <v>0</v>
      </c>
      <c r="AM416" s="37"/>
      <c r="AN416" s="37"/>
      <c r="AO416" s="38"/>
      <c r="AP416" s="49">
        <v>1411619000</v>
      </c>
      <c r="AQ416" s="54">
        <v>200344000</v>
      </c>
      <c r="AR416" s="54">
        <v>619196000</v>
      </c>
      <c r="AS416" s="54"/>
      <c r="AT416" s="54"/>
      <c r="AU416" s="54"/>
      <c r="AV416" s="54"/>
      <c r="AW416" s="54"/>
      <c r="AX416" s="54"/>
      <c r="AY416" s="54"/>
      <c r="AZ416" s="54">
        <v>592079000</v>
      </c>
      <c r="BA416" s="55">
        <v>1784193000</v>
      </c>
      <c r="BB416" s="55">
        <v>4693334000</v>
      </c>
      <c r="BC416" s="49">
        <v>586421000</v>
      </c>
      <c r="BD416" s="54">
        <v>102131000</v>
      </c>
      <c r="BE416" s="54">
        <v>36217000</v>
      </c>
      <c r="BF416" s="54"/>
      <c r="BG416" s="54">
        <v>448073000</v>
      </c>
      <c r="BH416" s="36">
        <v>499260000</v>
      </c>
      <c r="BI416" s="37"/>
      <c r="BJ416" s="37"/>
      <c r="BK416" s="38"/>
      <c r="BM416" s="54"/>
      <c r="BN416" s="54"/>
      <c r="BO416" s="54"/>
      <c r="BP416" s="54"/>
      <c r="BQ416" s="54"/>
      <c r="BR416" s="55">
        <v>1085681000</v>
      </c>
      <c r="BS416" s="36">
        <v>747110000</v>
      </c>
      <c r="BT416" s="37"/>
      <c r="BU416" s="38"/>
      <c r="BV416" s="36">
        <v>545494000</v>
      </c>
      <c r="BW416" s="37"/>
      <c r="BX416" s="37"/>
      <c r="BY416" s="37"/>
      <c r="BZ416" s="37"/>
      <c r="CA416" s="37"/>
      <c r="CB416" s="37"/>
      <c r="CC416" s="37"/>
      <c r="CD416" s="37"/>
      <c r="CE416" s="37"/>
      <c r="CF416" s="38">
        <v>545494000</v>
      </c>
      <c r="CG416" s="55">
        <v>1292604000</v>
      </c>
      <c r="CH416" s="57">
        <v>2378285000</v>
      </c>
      <c r="CI416" s="49">
        <v>0</v>
      </c>
      <c r="CJ416" s="36">
        <v>1147521000</v>
      </c>
      <c r="CK416" s="37"/>
      <c r="CL416" s="37"/>
      <c r="CM416" s="38"/>
      <c r="CN416" s="54"/>
      <c r="CO416" s="54">
        <v>1187805000</v>
      </c>
      <c r="CP416" s="54">
        <v>-20277000</v>
      </c>
      <c r="CQ416" s="58">
        <v>2315049000</v>
      </c>
      <c r="CR416" s="37"/>
      <c r="CS416" s="56">
        <v>2315049000</v>
      </c>
      <c r="CT416" s="55">
        <v>4693334000</v>
      </c>
    </row>
    <row r="417" spans="1:98" x14ac:dyDescent="0.2">
      <c r="A417" s="52" t="s">
        <v>487</v>
      </c>
      <c r="B417" s="52" t="s">
        <v>488</v>
      </c>
      <c r="C417" s="52" t="str">
        <f>VLOOKUP(A417,'[1]S&amp;P 500 Wikipedia'!A:D,3,FALSE)</f>
        <v>Energy</v>
      </c>
      <c r="D417" s="52">
        <v>121214</v>
      </c>
      <c r="E417" s="52" t="s">
        <v>16</v>
      </c>
      <c r="F417" s="52">
        <v>2019</v>
      </c>
      <c r="G417" s="52" t="s">
        <v>17</v>
      </c>
      <c r="H417" s="53">
        <v>43830</v>
      </c>
      <c r="I417" s="53">
        <v>43866</v>
      </c>
      <c r="J417" s="53">
        <v>43887</v>
      </c>
      <c r="K417" s="54">
        <v>4268000000</v>
      </c>
      <c r="L417" s="54">
        <v>4268000000</v>
      </c>
      <c r="M417" s="52" t="s">
        <v>489</v>
      </c>
      <c r="N417" s="36">
        <v>3089000000</v>
      </c>
      <c r="O417" s="37">
        <v>3089000000</v>
      </c>
      <c r="P417" s="38"/>
      <c r="Q417" s="36">
        <v>26966000000</v>
      </c>
      <c r="R417" s="37"/>
      <c r="S417" s="38"/>
      <c r="U417" s="36">
        <v>18528000000</v>
      </c>
      <c r="V417" s="37">
        <v>14010000000</v>
      </c>
      <c r="W417" s="37"/>
      <c r="X417" s="37"/>
      <c r="Y417" s="38">
        <v>4518000000</v>
      </c>
      <c r="Z417" s="36">
        <v>1469000000</v>
      </c>
      <c r="AG417" s="56">
        <v>1469000000</v>
      </c>
      <c r="AH417" s="55">
        <v>50052000000</v>
      </c>
      <c r="AI417" s="36">
        <v>253018000000</v>
      </c>
      <c r="AJ417" s="37"/>
      <c r="AK417" s="38"/>
      <c r="AL417" s="36">
        <v>43164000000</v>
      </c>
      <c r="AM417" s="37"/>
      <c r="AN417" s="37"/>
      <c r="AO417" s="38"/>
      <c r="AP417" s="49">
        <v>16363000000</v>
      </c>
      <c r="AQ417" s="54"/>
      <c r="AR417" s="54"/>
      <c r="AS417" s="54"/>
      <c r="AT417" s="54"/>
      <c r="AU417" s="54"/>
      <c r="AV417" s="54"/>
      <c r="AW417" s="54"/>
      <c r="AX417" s="54"/>
      <c r="AY417" s="54"/>
      <c r="AZ417" s="54">
        <v>16363000000</v>
      </c>
      <c r="BA417" s="55">
        <v>312545000000</v>
      </c>
      <c r="BB417" s="55">
        <v>362597000000</v>
      </c>
      <c r="BC417" s="49">
        <v>41831000000</v>
      </c>
      <c r="BD417" s="54"/>
      <c r="BE417" s="54"/>
      <c r="BF417" s="54"/>
      <c r="BG417" s="54"/>
      <c r="BH417" s="36">
        <v>20578000000</v>
      </c>
      <c r="BI417" s="37"/>
      <c r="BJ417" s="37"/>
      <c r="BK417" s="38"/>
      <c r="BL417" s="49">
        <v>1580000000</v>
      </c>
      <c r="BM417" s="54"/>
      <c r="BN417" s="54"/>
      <c r="BO417" s="54">
        <v>1580000000</v>
      </c>
      <c r="BP417" s="54"/>
      <c r="BQ417" s="54"/>
      <c r="BR417" s="55">
        <v>63989000000</v>
      </c>
      <c r="BS417" s="36">
        <v>26342000000</v>
      </c>
      <c r="BT417" s="37"/>
      <c r="BU417" s="38"/>
      <c r="BV417" s="36">
        <v>73328000000</v>
      </c>
      <c r="BW417" s="37"/>
      <c r="BX417" s="37">
        <v>22304000000</v>
      </c>
      <c r="BY417" s="37"/>
      <c r="BZ417" s="37"/>
      <c r="CA417" s="37"/>
      <c r="CB417" s="37"/>
      <c r="CC417" s="37">
        <v>25620000000</v>
      </c>
      <c r="CD417" s="37"/>
      <c r="CE417" s="37"/>
      <c r="CF417" s="38">
        <v>25404000000</v>
      </c>
      <c r="CG417" s="55">
        <v>99670000000</v>
      </c>
      <c r="CH417" s="57">
        <v>163659000000</v>
      </c>
      <c r="CJ417" s="36">
        <v>15637000000</v>
      </c>
      <c r="CK417" s="37">
        <v>15637000000</v>
      </c>
      <c r="CL417" s="37"/>
      <c r="CM417" s="38"/>
      <c r="CN417" s="54">
        <v>-225835000000</v>
      </c>
      <c r="CO417" s="54">
        <v>421341000000</v>
      </c>
      <c r="CP417" s="54">
        <v>-19493000000</v>
      </c>
      <c r="CQ417" s="58">
        <v>191650000000</v>
      </c>
      <c r="CR417" s="37">
        <v>7288000000</v>
      </c>
      <c r="CS417" s="56">
        <v>198938000000</v>
      </c>
      <c r="CT417" s="55">
        <v>362597000000</v>
      </c>
    </row>
    <row r="418" spans="1:98" x14ac:dyDescent="0.2">
      <c r="A418" s="52" t="s">
        <v>376</v>
      </c>
      <c r="B418" s="52" t="s">
        <v>377</v>
      </c>
      <c r="C418" s="52" t="str">
        <f>VLOOKUP(A418,'[1]S&amp;P 500 Wikipedia'!A:D,3,FALSE)</f>
        <v>Health Care</v>
      </c>
      <c r="D418" s="52">
        <v>378126</v>
      </c>
      <c r="E418" s="52" t="s">
        <v>16</v>
      </c>
      <c r="F418" s="52">
        <v>2019</v>
      </c>
      <c r="G418" s="52" t="s">
        <v>17</v>
      </c>
      <c r="H418" s="53">
        <v>43830</v>
      </c>
      <c r="I418" s="53">
        <v>43892</v>
      </c>
      <c r="J418" s="53">
        <v>43892</v>
      </c>
      <c r="K418" s="54">
        <v>221800000</v>
      </c>
      <c r="L418" s="54">
        <v>222000000</v>
      </c>
      <c r="M418" s="52" t="s">
        <v>378</v>
      </c>
      <c r="N418" s="36">
        <v>404900000</v>
      </c>
      <c r="O418" s="37">
        <v>404900000</v>
      </c>
      <c r="P418" s="38"/>
      <c r="Q418" s="36">
        <v>782000000</v>
      </c>
      <c r="R418" s="37"/>
      <c r="S418" s="38"/>
      <c r="U418" s="36">
        <v>561700000</v>
      </c>
      <c r="V418" s="37"/>
      <c r="W418" s="37"/>
      <c r="X418" s="37"/>
      <c r="Y418" s="38"/>
      <c r="Z418" s="36">
        <v>251300000</v>
      </c>
      <c r="AA418" s="55">
        <v>251300000</v>
      </c>
      <c r="AH418" s="55">
        <v>1999900000</v>
      </c>
      <c r="AI418" s="36">
        <v>802400000</v>
      </c>
      <c r="AJ418" s="37"/>
      <c r="AK418" s="38"/>
      <c r="AM418" s="37"/>
      <c r="AN418" s="37"/>
      <c r="AO418" s="38"/>
      <c r="AP418" s="49">
        <v>5800600000</v>
      </c>
      <c r="AQ418" s="54">
        <v>2176300000</v>
      </c>
      <c r="AR418" s="54">
        <v>3396500000</v>
      </c>
      <c r="AS418" s="54"/>
      <c r="AT418" s="54"/>
      <c r="AU418" s="54"/>
      <c r="AV418" s="54"/>
      <c r="AW418" s="54"/>
      <c r="AX418" s="54"/>
      <c r="AY418" s="54"/>
      <c r="AZ418" s="54">
        <v>227800000</v>
      </c>
      <c r="BA418" s="55">
        <v>6603000000</v>
      </c>
      <c r="BB418" s="55">
        <v>8602900000</v>
      </c>
      <c r="BC418" s="49">
        <v>993200000</v>
      </c>
      <c r="BD418" s="54">
        <v>307900000</v>
      </c>
      <c r="BE418" s="54">
        <v>56100000</v>
      </c>
      <c r="BF418" s="54"/>
      <c r="BG418" s="54">
        <v>629200000</v>
      </c>
      <c r="BH418" s="36">
        <v>2300000</v>
      </c>
      <c r="BI418" s="37"/>
      <c r="BJ418" s="37"/>
      <c r="BK418" s="38"/>
      <c r="BM418" s="54"/>
      <c r="BN418" s="54"/>
      <c r="BO418" s="54"/>
      <c r="BP418" s="54"/>
      <c r="BQ418" s="54"/>
      <c r="BR418" s="55">
        <v>995500000</v>
      </c>
      <c r="BS418" s="36">
        <v>1433100000</v>
      </c>
      <c r="BT418" s="37"/>
      <c r="BU418" s="38"/>
      <c r="BV418" s="36">
        <v>1079400000</v>
      </c>
      <c r="BW418" s="37"/>
      <c r="BX418" s="37"/>
      <c r="BY418" s="37"/>
      <c r="BZ418" s="37"/>
      <c r="CA418" s="37"/>
      <c r="CB418" s="37"/>
      <c r="CC418" s="37">
        <v>479600000</v>
      </c>
      <c r="CD418" s="37"/>
      <c r="CE418" s="37"/>
      <c r="CF418" s="38">
        <v>599800000</v>
      </c>
      <c r="CG418" s="55">
        <v>2512500000</v>
      </c>
      <c r="CH418" s="57">
        <v>3508000000</v>
      </c>
      <c r="CI418" s="49">
        <v>0</v>
      </c>
      <c r="CJ418" s="36">
        <v>6589300000</v>
      </c>
      <c r="CK418" s="37">
        <v>2600000</v>
      </c>
      <c r="CL418" s="37">
        <v>6586700000</v>
      </c>
      <c r="CM418" s="38"/>
      <c r="CN418" s="54">
        <v>-2301300000</v>
      </c>
      <c r="CO418" s="54">
        <v>1404200000</v>
      </c>
      <c r="CP418" s="54">
        <v>-599700000</v>
      </c>
      <c r="CQ418" s="58">
        <v>5092500000</v>
      </c>
      <c r="CR418" s="37">
        <v>2400000</v>
      </c>
      <c r="CS418" s="56">
        <v>5094900000</v>
      </c>
      <c r="CT418" s="55">
        <v>8602900000</v>
      </c>
    </row>
    <row r="419" spans="1:98" x14ac:dyDescent="0.2">
      <c r="A419" s="52" t="s">
        <v>1273</v>
      </c>
      <c r="B419" s="52" t="s">
        <v>1274</v>
      </c>
      <c r="C419" s="52" t="str">
        <f>VLOOKUP(A419,'[1]S&amp;P 500 Wikipedia'!A:D,3,FALSE)</f>
        <v>Information Technology</v>
      </c>
      <c r="D419" s="52">
        <v>378247</v>
      </c>
      <c r="E419" s="52" t="s">
        <v>16</v>
      </c>
      <c r="F419" s="52">
        <v>2019</v>
      </c>
      <c r="G419" s="52" t="s">
        <v>17</v>
      </c>
      <c r="H419" s="53">
        <v>43830</v>
      </c>
      <c r="I419" s="53">
        <v>43889</v>
      </c>
      <c r="J419" s="53">
        <v>43889</v>
      </c>
      <c r="K419" s="54">
        <v>215434000</v>
      </c>
      <c r="L419" s="54">
        <v>226612000</v>
      </c>
      <c r="M419" s="52" t="s">
        <v>1275</v>
      </c>
      <c r="N419" s="36">
        <v>2740000000</v>
      </c>
      <c r="O419" s="37">
        <v>2740000000</v>
      </c>
      <c r="P419" s="38"/>
      <c r="Q419" s="36">
        <v>1236000000</v>
      </c>
      <c r="R419" s="37">
        <v>1236000000</v>
      </c>
      <c r="S419" s="38"/>
      <c r="U419" s="36">
        <v>694000000</v>
      </c>
      <c r="V419" s="37"/>
      <c r="W419" s="37"/>
      <c r="X419" s="37"/>
      <c r="Y419" s="38"/>
      <c r="Z419" s="36">
        <v>1470000000</v>
      </c>
      <c r="AF419" s="55">
        <v>0</v>
      </c>
      <c r="AG419" s="56">
        <v>1470000000</v>
      </c>
      <c r="AH419" s="55">
        <v>6140000000</v>
      </c>
      <c r="AI419" s="36">
        <v>790000000</v>
      </c>
      <c r="AJ419" s="37"/>
      <c r="AK419" s="38"/>
      <c r="AM419" s="37"/>
      <c r="AN419" s="37"/>
      <c r="AO419" s="38"/>
      <c r="AP419" s="49">
        <v>8117000000</v>
      </c>
      <c r="AQ419" s="54">
        <v>199000000</v>
      </c>
      <c r="AR419" s="54">
        <v>3900000000</v>
      </c>
      <c r="AS419" s="54"/>
      <c r="AT419" s="54"/>
      <c r="AU419" s="54">
        <v>598000000</v>
      </c>
      <c r="AV419" s="54"/>
      <c r="AW419" s="54"/>
      <c r="AX419" s="54">
        <v>0</v>
      </c>
      <c r="AY419" s="54"/>
      <c r="AZ419" s="54">
        <v>3420000000</v>
      </c>
      <c r="BA419" s="55">
        <v>8907000000</v>
      </c>
      <c r="BB419" s="55">
        <v>15047000000</v>
      </c>
      <c r="BC419" s="49">
        <v>2386000000</v>
      </c>
      <c r="BD419" s="54">
        <v>1053000000</v>
      </c>
      <c r="BE419" s="54"/>
      <c r="BF419" s="54"/>
      <c r="BG419" s="54">
        <v>1333000000</v>
      </c>
      <c r="BH419" s="36">
        <v>1049000000</v>
      </c>
      <c r="BI419" s="37"/>
      <c r="BJ419" s="37"/>
      <c r="BK419" s="38"/>
      <c r="BL419" s="49">
        <v>0</v>
      </c>
      <c r="BM419" s="54"/>
      <c r="BN419" s="54"/>
      <c r="BO419" s="54"/>
      <c r="BP419" s="54">
        <v>0</v>
      </c>
      <c r="BQ419" s="54"/>
      <c r="BR419" s="55">
        <v>3435000000</v>
      </c>
      <c r="BS419" s="36">
        <v>3233000000</v>
      </c>
      <c r="BT419" s="37"/>
      <c r="BU419" s="38"/>
      <c r="BV419" s="36">
        <v>2571000000</v>
      </c>
      <c r="BW419" s="37"/>
      <c r="BX419" s="37">
        <v>352000000</v>
      </c>
      <c r="BY419" s="37"/>
      <c r="BZ419" s="37">
        <v>352000000</v>
      </c>
      <c r="CA419" s="37"/>
      <c r="CB419" s="37"/>
      <c r="CC419" s="37"/>
      <c r="CD419" s="37"/>
      <c r="CE419" s="37"/>
      <c r="CF419" s="38">
        <v>2219000000</v>
      </c>
      <c r="CG419" s="55">
        <v>5804000000</v>
      </c>
      <c r="CH419" s="57">
        <v>9239000000</v>
      </c>
      <c r="CI419" s="49">
        <v>214000000</v>
      </c>
      <c r="CJ419" s="36">
        <v>2997000000</v>
      </c>
      <c r="CK419" s="37"/>
      <c r="CL419" s="37"/>
      <c r="CM419" s="38"/>
      <c r="CN419" s="54">
        <v>-76000000</v>
      </c>
      <c r="CO419" s="54">
        <v>6312000000</v>
      </c>
      <c r="CP419" s="54">
        <v>-3646000000</v>
      </c>
      <c r="CQ419" s="58">
        <v>5801000000</v>
      </c>
      <c r="CR419" s="37">
        <v>7000000</v>
      </c>
      <c r="CS419" s="56">
        <v>5808000000</v>
      </c>
      <c r="CT419" s="55">
        <v>15047000000</v>
      </c>
    </row>
    <row r="420" spans="1:98" x14ac:dyDescent="0.2">
      <c r="A420" s="52" t="s">
        <v>1279</v>
      </c>
      <c r="B420" s="52" t="s">
        <v>1280</v>
      </c>
      <c r="C420" s="52" t="str">
        <f>VLOOKUP(A420,'[1]S&amp;P 500 Wikipedia'!A:D,3,FALSE)</f>
        <v>Industrials</v>
      </c>
      <c r="D420" s="52">
        <v>124467</v>
      </c>
      <c r="E420" s="52" t="s">
        <v>16</v>
      </c>
      <c r="F420" s="52">
        <v>2019</v>
      </c>
      <c r="G420" s="52" t="s">
        <v>17</v>
      </c>
      <c r="H420" s="53">
        <v>43830</v>
      </c>
      <c r="I420" s="53">
        <v>43889</v>
      </c>
      <c r="J420" s="53">
        <v>43889</v>
      </c>
      <c r="K420" s="54">
        <v>180200000</v>
      </c>
      <c r="L420" s="54">
        <v>181300000</v>
      </c>
      <c r="M420" s="52" t="s">
        <v>1281</v>
      </c>
      <c r="N420" s="36">
        <v>724000000</v>
      </c>
      <c r="O420" s="37">
        <v>724000000</v>
      </c>
      <c r="P420" s="38"/>
      <c r="Q420" s="36">
        <v>1036000000</v>
      </c>
      <c r="R420" s="37">
        <v>1036000000</v>
      </c>
      <c r="S420" s="38"/>
      <c r="U420" s="36">
        <v>539000000</v>
      </c>
      <c r="V420" s="37"/>
      <c r="W420" s="37"/>
      <c r="X420" s="37"/>
      <c r="Y420" s="38"/>
      <c r="Z420" s="36">
        <v>151000000</v>
      </c>
      <c r="AA420" s="55">
        <v>151000000</v>
      </c>
      <c r="AH420" s="55">
        <v>2450000000</v>
      </c>
      <c r="AI420" s="36">
        <v>658000000</v>
      </c>
      <c r="AJ420" s="37"/>
      <c r="AK420" s="38"/>
      <c r="AM420" s="37"/>
      <c r="AN420" s="37"/>
      <c r="AO420" s="38"/>
      <c r="AP420" s="49">
        <v>4602000000</v>
      </c>
      <c r="AQ420" s="54"/>
      <c r="AR420" s="54">
        <v>2839000000</v>
      </c>
      <c r="AS420" s="54">
        <v>1174000000</v>
      </c>
      <c r="AT420" s="54"/>
      <c r="AU420" s="54"/>
      <c r="AV420" s="54"/>
      <c r="AW420" s="54"/>
      <c r="AX420" s="54"/>
      <c r="AY420" s="54"/>
      <c r="AZ420" s="54">
        <v>589000000</v>
      </c>
      <c r="BA420" s="55">
        <v>5260000000</v>
      </c>
      <c r="BB420" s="55">
        <v>7710000000</v>
      </c>
      <c r="BC420" s="49">
        <v>1225000000</v>
      </c>
      <c r="BD420" s="54">
        <v>597000000</v>
      </c>
      <c r="BE420" s="54"/>
      <c r="BF420" s="54"/>
      <c r="BG420" s="54">
        <v>628000000</v>
      </c>
      <c r="BH420" s="36">
        <v>276000000</v>
      </c>
      <c r="BI420" s="37"/>
      <c r="BJ420" s="37"/>
      <c r="BK420" s="38"/>
      <c r="BM420" s="54"/>
      <c r="BN420" s="54"/>
      <c r="BO420" s="54"/>
      <c r="BP420" s="54"/>
      <c r="BQ420" s="54"/>
      <c r="BR420" s="55">
        <v>1501000000</v>
      </c>
      <c r="BS420" s="36">
        <v>2040000000</v>
      </c>
      <c r="BT420" s="37"/>
      <c r="BU420" s="38"/>
      <c r="BV420" s="36">
        <v>1202000000</v>
      </c>
      <c r="BW420" s="37"/>
      <c r="BX420" s="37">
        <v>445000000</v>
      </c>
      <c r="BY420" s="37"/>
      <c r="BZ420" s="37"/>
      <c r="CA420" s="37"/>
      <c r="CB420" s="37"/>
      <c r="CC420" s="37">
        <v>310000000</v>
      </c>
      <c r="CD420" s="37"/>
      <c r="CE420" s="37"/>
      <c r="CF420" s="38">
        <v>447000000</v>
      </c>
      <c r="CG420" s="55">
        <v>3242000000</v>
      </c>
      <c r="CH420" s="57">
        <v>4743000000</v>
      </c>
      <c r="CJ420" s="36">
        <v>1993000000</v>
      </c>
      <c r="CK420" s="37"/>
      <c r="CL420" s="37"/>
      <c r="CM420" s="38"/>
      <c r="CN420" s="54">
        <v>-527000000</v>
      </c>
      <c r="CO420" s="54">
        <v>1866000000</v>
      </c>
      <c r="CP420" s="54">
        <v>-375000000</v>
      </c>
      <c r="CQ420" s="58">
        <v>2957000000</v>
      </c>
      <c r="CR420" s="37">
        <v>10000000</v>
      </c>
      <c r="CS420" s="56">
        <v>2967000000</v>
      </c>
      <c r="CT420" s="55">
        <v>7710000000</v>
      </c>
    </row>
    <row r="421" spans="1:98" x14ac:dyDescent="0.2">
      <c r="A421" s="52" t="s">
        <v>1282</v>
      </c>
      <c r="B421" s="52" t="s">
        <v>1283</v>
      </c>
      <c r="C421" s="52" t="str">
        <f>VLOOKUP(A421,'[1]S&amp;P 500 Wikipedia'!A:D,3,FALSE)</f>
        <v>Consumer Discretionary</v>
      </c>
      <c r="D421" s="52">
        <v>98663</v>
      </c>
      <c r="E421" s="52" t="s">
        <v>16</v>
      </c>
      <c r="F421" s="52">
        <v>2019</v>
      </c>
      <c r="G421" s="52" t="s">
        <v>17</v>
      </c>
      <c r="H421" s="53">
        <v>43830</v>
      </c>
      <c r="I421" s="53">
        <v>43881</v>
      </c>
      <c r="J421" s="53">
        <v>43881</v>
      </c>
      <c r="K421" s="54">
        <v>303000000</v>
      </c>
      <c r="L421" s="54">
        <v>310000000</v>
      </c>
      <c r="M421" s="52" t="s">
        <v>1284</v>
      </c>
      <c r="N421" s="36">
        <v>605000000</v>
      </c>
      <c r="O421" s="37">
        <v>605000000</v>
      </c>
      <c r="P421" s="38"/>
      <c r="Q421" s="36">
        <v>584000000</v>
      </c>
      <c r="R421" s="37"/>
      <c r="S421" s="38"/>
      <c r="V421" s="37"/>
      <c r="W421" s="37"/>
      <c r="X421" s="37"/>
      <c r="Y421" s="38"/>
      <c r="Z421" s="36">
        <v>338000000</v>
      </c>
      <c r="AA421" s="55">
        <v>338000000</v>
      </c>
      <c r="AH421" s="55">
        <v>1527000000</v>
      </c>
      <c r="AI421" s="36">
        <v>1170000000</v>
      </c>
      <c r="AJ421" s="37"/>
      <c r="AK421" s="38"/>
      <c r="AM421" s="37"/>
      <c r="AN421" s="37"/>
      <c r="AO421" s="38"/>
      <c r="AP421" s="49">
        <v>2534000000</v>
      </c>
      <c r="AQ421" s="54">
        <v>244000000</v>
      </c>
      <c r="AR421" s="54">
        <v>530000000</v>
      </c>
      <c r="AS421" s="54"/>
      <c r="AT421" s="54"/>
      <c r="AU421" s="54">
        <v>447000000</v>
      </c>
      <c r="AV421" s="54"/>
      <c r="AW421" s="54"/>
      <c r="AX421" s="54"/>
      <c r="AY421" s="54"/>
      <c r="AZ421" s="54">
        <v>1313000000</v>
      </c>
      <c r="BA421" s="55">
        <v>3704000000</v>
      </c>
      <c r="BB421" s="55">
        <v>5231000000</v>
      </c>
      <c r="BC421" s="49">
        <v>1110000000</v>
      </c>
      <c r="BD421" s="54">
        <v>960000000</v>
      </c>
      <c r="BE421" s="54">
        <v>150000000</v>
      </c>
      <c r="BF421" s="54"/>
      <c r="BG421" s="54"/>
      <c r="BH421" s="36">
        <v>431000000</v>
      </c>
      <c r="BI421" s="37"/>
      <c r="BJ421" s="37"/>
      <c r="BK421" s="38"/>
      <c r="BM421" s="54"/>
      <c r="BN421" s="54"/>
      <c r="BO421" s="54"/>
      <c r="BP421" s="54"/>
      <c r="BQ421" s="54"/>
      <c r="BR421" s="55">
        <v>1541000000</v>
      </c>
      <c r="BS421" s="36">
        <v>10131000000</v>
      </c>
      <c r="BT421" s="37"/>
      <c r="BU421" s="38"/>
      <c r="BV421" s="36">
        <v>1575000000</v>
      </c>
      <c r="BW421" s="37"/>
      <c r="BX421" s="37"/>
      <c r="BY421" s="37"/>
      <c r="BZ421" s="37"/>
      <c r="CA421" s="37"/>
      <c r="CB421" s="37"/>
      <c r="CC421" s="37"/>
      <c r="CD421" s="37"/>
      <c r="CE421" s="37"/>
      <c r="CF421" s="38"/>
      <c r="CG421" s="55">
        <v>11706000000</v>
      </c>
      <c r="CH421" s="57">
        <v>13247000000</v>
      </c>
      <c r="CJ421" s="36">
        <v>0</v>
      </c>
      <c r="CK421" s="37"/>
      <c r="CL421" s="37"/>
      <c r="CM421" s="38"/>
      <c r="CN421" s="54"/>
      <c r="CO421" s="54">
        <v>-7628000000</v>
      </c>
      <c r="CP421" s="54">
        <v>-388000000</v>
      </c>
      <c r="CQ421" s="58">
        <v>-8016000000</v>
      </c>
      <c r="CR421" s="37"/>
      <c r="CS421" s="56">
        <v>-8016000000</v>
      </c>
      <c r="CT421" s="55">
        <v>5231000000</v>
      </c>
    </row>
    <row r="422" spans="1:98" x14ac:dyDescent="0.2">
      <c r="A422" s="52" t="s">
        <v>1285</v>
      </c>
      <c r="B422" s="52" t="s">
        <v>1286</v>
      </c>
      <c r="C422" s="52" t="str">
        <f>VLOOKUP(A422,'[1]S&amp;P 500 Wikipedia'!A:D,3,FALSE)</f>
        <v>Health Care</v>
      </c>
      <c r="D422" s="52">
        <v>378249</v>
      </c>
      <c r="E422" s="52" t="s">
        <v>16</v>
      </c>
      <c r="F422" s="52">
        <v>2019</v>
      </c>
      <c r="G422" s="52" t="s">
        <v>17</v>
      </c>
      <c r="H422" s="53">
        <v>43830</v>
      </c>
      <c r="I422" s="53">
        <v>43882</v>
      </c>
      <c r="J422" s="53">
        <v>43882</v>
      </c>
      <c r="K422" s="54">
        <v>205900000</v>
      </c>
      <c r="L422" s="54">
        <v>207800000</v>
      </c>
      <c r="M422" s="52" t="s">
        <v>1287</v>
      </c>
      <c r="N422" s="36">
        <v>617900000</v>
      </c>
      <c r="O422" s="37">
        <v>617900000</v>
      </c>
      <c r="P422" s="38"/>
      <c r="Q422" s="36">
        <v>1363900000</v>
      </c>
      <c r="R422" s="37">
        <v>1363900000</v>
      </c>
      <c r="S422" s="38"/>
      <c r="U422" s="36">
        <v>2385000000</v>
      </c>
      <c r="V422" s="37"/>
      <c r="W422" s="37"/>
      <c r="X422" s="37"/>
      <c r="Y422" s="38"/>
      <c r="Z422" s="36">
        <v>357100000</v>
      </c>
      <c r="AA422" s="55">
        <v>357100000</v>
      </c>
      <c r="AH422" s="55">
        <v>4723900000</v>
      </c>
      <c r="AI422" s="36">
        <v>2077400000</v>
      </c>
      <c r="AJ422" s="37"/>
      <c r="AK422" s="38"/>
      <c r="AM422" s="37"/>
      <c r="AN422" s="37"/>
      <c r="AO422" s="38"/>
      <c r="AP422" s="49">
        <v>17837400000</v>
      </c>
      <c r="AQ422" s="54">
        <v>7257600000</v>
      </c>
      <c r="AR422" s="54">
        <v>9599700000</v>
      </c>
      <c r="AS422" s="54"/>
      <c r="AT422" s="54"/>
      <c r="AU422" s="54"/>
      <c r="AV422" s="54"/>
      <c r="AW422" s="54"/>
      <c r="AX422" s="54"/>
      <c r="AY422" s="54"/>
      <c r="AZ422" s="54">
        <v>980100000</v>
      </c>
      <c r="BA422" s="55">
        <v>19914800000</v>
      </c>
      <c r="BB422" s="55">
        <v>24638700000</v>
      </c>
      <c r="BC422" s="49">
        <v>527600000</v>
      </c>
      <c r="BD422" s="54">
        <v>400900000</v>
      </c>
      <c r="BE422" s="54">
        <v>126700000</v>
      </c>
      <c r="BF422" s="54"/>
      <c r="BG422" s="54"/>
      <c r="BH422" s="36">
        <v>1500000000</v>
      </c>
      <c r="BI422" s="37"/>
      <c r="BJ422" s="37"/>
      <c r="BK422" s="38"/>
      <c r="BL422" s="49">
        <v>1413900000</v>
      </c>
      <c r="BM422" s="54"/>
      <c r="BN422" s="54"/>
      <c r="BO422" s="54"/>
      <c r="BP422" s="54"/>
      <c r="BQ422" s="54">
        <v>1413900000</v>
      </c>
      <c r="BR422" s="55">
        <v>3441500000</v>
      </c>
      <c r="BS422" s="36">
        <v>6721400000</v>
      </c>
      <c r="BT422" s="37"/>
      <c r="BU422" s="38"/>
      <c r="BV422" s="36">
        <v>2083000000</v>
      </c>
      <c r="BW422" s="37"/>
      <c r="BX422" s="37"/>
      <c r="BY422" s="37"/>
      <c r="BZ422" s="37"/>
      <c r="CA422" s="37"/>
      <c r="CB422" s="37"/>
      <c r="CC422" s="37">
        <v>840100000</v>
      </c>
      <c r="CD422" s="37"/>
      <c r="CE422" s="37"/>
      <c r="CF422" s="38">
        <v>1242900000</v>
      </c>
      <c r="CG422" s="55">
        <v>8804400000</v>
      </c>
      <c r="CH422" s="57">
        <v>12245900000</v>
      </c>
      <c r="CJ422" s="36">
        <v>8923200000</v>
      </c>
      <c r="CK422" s="37"/>
      <c r="CL422" s="37"/>
      <c r="CM422" s="38"/>
      <c r="CN422" s="54">
        <v>-6720500000</v>
      </c>
      <c r="CO422" s="54">
        <v>10427300000</v>
      </c>
      <c r="CP422" s="54">
        <v>-241900000</v>
      </c>
      <c r="CQ422" s="58">
        <v>12388100000</v>
      </c>
      <c r="CR422" s="37">
        <v>4700000</v>
      </c>
      <c r="CS422" s="56">
        <v>12392800000</v>
      </c>
      <c r="CT422" s="55">
        <v>24638700000</v>
      </c>
    </row>
    <row r="423" spans="1:98" x14ac:dyDescent="0.2">
      <c r="A423" s="52" t="s">
        <v>1288</v>
      </c>
      <c r="B423" s="52" t="s">
        <v>1289</v>
      </c>
      <c r="C423" s="52" t="str">
        <f>VLOOKUP(A423,'[1]S&amp;P 500 Wikipedia'!A:D,3,FALSE)</f>
        <v>Health Care</v>
      </c>
      <c r="D423" s="52">
        <v>378251</v>
      </c>
      <c r="E423" s="52" t="s">
        <v>16</v>
      </c>
      <c r="F423" s="52">
        <v>2019</v>
      </c>
      <c r="G423" s="52" t="s">
        <v>17</v>
      </c>
      <c r="H423" s="53">
        <v>43830</v>
      </c>
      <c r="I423" s="53">
        <v>43874</v>
      </c>
      <c r="J423" s="53">
        <v>43874</v>
      </c>
      <c r="K423" s="54">
        <v>476312000</v>
      </c>
      <c r="L423" s="54">
        <v>480248000</v>
      </c>
      <c r="M423" s="52" t="s">
        <v>1290</v>
      </c>
      <c r="N423" s="36">
        <v>1934000000</v>
      </c>
      <c r="O423" s="37">
        <v>1934000000</v>
      </c>
      <c r="P423" s="38">
        <v>0</v>
      </c>
      <c r="Q423" s="36">
        <v>1086000000</v>
      </c>
      <c r="R423" s="37">
        <v>1086000000</v>
      </c>
      <c r="S423" s="38"/>
      <c r="U423" s="36">
        <v>1410000000</v>
      </c>
      <c r="V423" s="37"/>
      <c r="W423" s="37"/>
      <c r="X423" s="37"/>
      <c r="Y423" s="38"/>
      <c r="Z423" s="36">
        <v>318000000</v>
      </c>
      <c r="AG423" s="56">
        <v>318000000</v>
      </c>
      <c r="AH423" s="55">
        <v>4748000000</v>
      </c>
      <c r="AI423" s="36">
        <v>1940000000</v>
      </c>
      <c r="AJ423" s="37"/>
      <c r="AK423" s="38"/>
      <c r="AM423" s="37"/>
      <c r="AN423" s="37"/>
      <c r="AO423" s="38"/>
      <c r="AP423" s="49">
        <v>4857000000</v>
      </c>
      <c r="AQ423" s="54">
        <v>1890000000</v>
      </c>
      <c r="AR423" s="54">
        <v>2592000000</v>
      </c>
      <c r="AS423" s="54"/>
      <c r="AT423" s="54"/>
      <c r="AU423" s="54">
        <v>88000000</v>
      </c>
      <c r="AV423" s="54"/>
      <c r="AW423" s="54"/>
      <c r="AX423" s="54"/>
      <c r="AY423" s="54"/>
      <c r="AZ423" s="54">
        <v>287000000</v>
      </c>
      <c r="BA423" s="55">
        <v>6797000000</v>
      </c>
      <c r="BB423" s="55">
        <v>11545000000</v>
      </c>
      <c r="BC423" s="49">
        <v>1251000000</v>
      </c>
      <c r="BD423" s="54">
        <v>301000000</v>
      </c>
      <c r="BE423" s="54"/>
      <c r="BF423" s="54">
        <v>95000000</v>
      </c>
      <c r="BG423" s="54">
        <v>855000000</v>
      </c>
      <c r="BH423" s="36">
        <v>500000000</v>
      </c>
      <c r="BI423" s="37"/>
      <c r="BJ423" s="37"/>
      <c r="BK423" s="38"/>
      <c r="BL423" s="49">
        <v>55000000</v>
      </c>
      <c r="BM423" s="54"/>
      <c r="BN423" s="54"/>
      <c r="BO423" s="54"/>
      <c r="BP423" s="54"/>
      <c r="BQ423" s="54">
        <v>55000000</v>
      </c>
      <c r="BR423" s="55">
        <v>1806000000</v>
      </c>
      <c r="BS423" s="36">
        <v>5947000000</v>
      </c>
      <c r="BT423" s="37"/>
      <c r="BU423" s="38"/>
      <c r="BV423" s="36">
        <v>1084000000</v>
      </c>
      <c r="BW423" s="37"/>
      <c r="BX423" s="37"/>
      <c r="BY423" s="37"/>
      <c r="BZ423" s="37"/>
      <c r="CA423" s="37"/>
      <c r="CB423" s="37"/>
      <c r="CC423" s="37">
        <v>434000000</v>
      </c>
      <c r="CD423" s="37"/>
      <c r="CE423" s="37"/>
      <c r="CF423" s="38">
        <v>650000000</v>
      </c>
      <c r="CG423" s="55">
        <v>7031000000</v>
      </c>
      <c r="CH423" s="57">
        <v>8837000000</v>
      </c>
      <c r="CJ423" s="36">
        <v>1049000000</v>
      </c>
      <c r="CK423" s="37"/>
      <c r="CL423" s="37"/>
      <c r="CM423" s="38"/>
      <c r="CN423" s="54">
        <v>-2042000000</v>
      </c>
      <c r="CO423" s="54">
        <v>4427000000</v>
      </c>
      <c r="CP423" s="54">
        <v>-726000000</v>
      </c>
      <c r="CQ423" s="58">
        <v>2708000000</v>
      </c>
      <c r="CR423" s="37"/>
      <c r="CS423" s="56">
        <v>2708000000</v>
      </c>
      <c r="CT423" s="55">
        <v>11545000000</v>
      </c>
    </row>
    <row r="424" spans="1:98" x14ac:dyDescent="0.2">
      <c r="C424" s="52" t="e">
        <f>VLOOKUP(A424,'[1]S&amp;P 500 Wikipedia'!A:D,3,FALSE)</f>
        <v>#N/A</v>
      </c>
      <c r="H424" s="69"/>
      <c r="I424" s="69"/>
      <c r="J424" s="69"/>
    </row>
    <row r="425" spans="1:98" x14ac:dyDescent="0.2">
      <c r="C425" s="52" t="e">
        <f>VLOOKUP(A425,'[1]S&amp;P 500 Wikipedia'!A:D,3,FALSE)</f>
        <v>#N/A</v>
      </c>
      <c r="H425" s="69"/>
      <c r="I425" s="69"/>
      <c r="J425" s="69"/>
    </row>
    <row r="426" spans="1:98" x14ac:dyDescent="0.2">
      <c r="C426" s="52" t="e">
        <f>VLOOKUP(A426,'[1]S&amp;P 500 Wikipedia'!A:D,3,FALSE)</f>
        <v>#N/A</v>
      </c>
      <c r="H426" s="69"/>
      <c r="I426" s="69"/>
      <c r="J426" s="69"/>
      <c r="N426" s="36">
        <f t="shared" ref="N426:BY426" si="0">COUNTBLANK(N2:N423)</f>
        <v>1</v>
      </c>
      <c r="O426" s="36">
        <f t="shared" si="0"/>
        <v>1</v>
      </c>
      <c r="P426" s="36">
        <f t="shared" si="0"/>
        <v>276</v>
      </c>
      <c r="Q426" s="36">
        <f t="shared" si="0"/>
        <v>23</v>
      </c>
      <c r="R426" s="36">
        <f t="shared" si="0"/>
        <v>65</v>
      </c>
      <c r="S426" s="36">
        <f t="shared" si="0"/>
        <v>413</v>
      </c>
      <c r="T426" s="36">
        <f t="shared" si="0"/>
        <v>418</v>
      </c>
      <c r="U426" s="36">
        <f t="shared" si="0"/>
        <v>108</v>
      </c>
      <c r="V426" s="36">
        <f t="shared" si="0"/>
        <v>412</v>
      </c>
      <c r="W426" s="36">
        <f t="shared" si="0"/>
        <v>418</v>
      </c>
      <c r="X426" s="36">
        <f t="shared" si="0"/>
        <v>419</v>
      </c>
      <c r="Y426" s="36">
        <f t="shared" si="0"/>
        <v>419</v>
      </c>
      <c r="Z426" s="36">
        <f t="shared" si="0"/>
        <v>6</v>
      </c>
      <c r="AA426" s="55">
        <f t="shared" si="0"/>
        <v>207</v>
      </c>
      <c r="AB426" s="55">
        <f t="shared" si="0"/>
        <v>406</v>
      </c>
      <c r="AC426" s="55">
        <f t="shared" si="0"/>
        <v>374</v>
      </c>
      <c r="AD426" s="55">
        <f t="shared" si="0"/>
        <v>417</v>
      </c>
      <c r="AE426" s="55">
        <f t="shared" si="0"/>
        <v>370</v>
      </c>
      <c r="AF426" s="55">
        <f t="shared" si="0"/>
        <v>407</v>
      </c>
      <c r="AG426" s="73">
        <f t="shared" si="0"/>
        <v>124</v>
      </c>
      <c r="AH426" s="36">
        <f t="shared" si="0"/>
        <v>0</v>
      </c>
      <c r="AI426" s="36">
        <f t="shared" si="0"/>
        <v>4</v>
      </c>
      <c r="AJ426" s="36">
        <f t="shared" si="0"/>
        <v>294</v>
      </c>
      <c r="AK426" s="36">
        <f t="shared" si="0"/>
        <v>325</v>
      </c>
      <c r="AL426" s="36">
        <f t="shared" si="0"/>
        <v>275</v>
      </c>
      <c r="AM426" s="36">
        <f t="shared" si="0"/>
        <v>397</v>
      </c>
      <c r="AN426" s="36">
        <f t="shared" si="0"/>
        <v>413</v>
      </c>
      <c r="AO426" s="55">
        <f t="shared" si="0"/>
        <v>416</v>
      </c>
      <c r="AP426" s="73">
        <f t="shared" si="0"/>
        <v>0</v>
      </c>
      <c r="AQ426" s="36">
        <f t="shared" si="0"/>
        <v>219</v>
      </c>
      <c r="AR426" s="36">
        <f t="shared" si="0"/>
        <v>65</v>
      </c>
      <c r="AS426" s="36">
        <f t="shared" si="0"/>
        <v>296</v>
      </c>
      <c r="AT426" s="36">
        <f t="shared" si="0"/>
        <v>418</v>
      </c>
      <c r="AU426" s="36">
        <f t="shared" si="0"/>
        <v>255</v>
      </c>
      <c r="AV426" s="36">
        <f t="shared" si="0"/>
        <v>413</v>
      </c>
      <c r="AW426" s="36">
        <f t="shared" si="0"/>
        <v>408</v>
      </c>
      <c r="AX426" s="36">
        <f t="shared" si="0"/>
        <v>413</v>
      </c>
      <c r="AY426" s="36">
        <f t="shared" si="0"/>
        <v>364</v>
      </c>
      <c r="AZ426" s="36">
        <f t="shared" si="0"/>
        <v>8</v>
      </c>
      <c r="BA426" s="55">
        <f t="shared" si="0"/>
        <v>0</v>
      </c>
      <c r="BB426" s="55">
        <f t="shared" si="0"/>
        <v>0</v>
      </c>
      <c r="BC426" s="73">
        <f t="shared" si="0"/>
        <v>1</v>
      </c>
      <c r="BD426" s="36">
        <f t="shared" si="0"/>
        <v>43</v>
      </c>
      <c r="BE426" s="36">
        <f t="shared" si="0"/>
        <v>318</v>
      </c>
      <c r="BF426" s="36">
        <f t="shared" si="0"/>
        <v>361</v>
      </c>
      <c r="BG426" s="36">
        <f t="shared" si="0"/>
        <v>93</v>
      </c>
      <c r="BH426" s="36">
        <f t="shared" si="0"/>
        <v>81</v>
      </c>
      <c r="BI426" s="36">
        <f t="shared" si="0"/>
        <v>361</v>
      </c>
      <c r="BJ426" s="36">
        <f t="shared" si="0"/>
        <v>421</v>
      </c>
      <c r="BK426" s="55">
        <f t="shared" si="0"/>
        <v>349</v>
      </c>
      <c r="BL426" s="73">
        <f t="shared" si="0"/>
        <v>65</v>
      </c>
      <c r="BM426" s="36">
        <f t="shared" si="0"/>
        <v>315</v>
      </c>
      <c r="BN426" s="36">
        <f t="shared" si="0"/>
        <v>406</v>
      </c>
      <c r="BO426" s="36">
        <f t="shared" si="0"/>
        <v>403</v>
      </c>
      <c r="BP426" s="36">
        <f t="shared" si="0"/>
        <v>408</v>
      </c>
      <c r="BQ426" s="36">
        <f t="shared" si="0"/>
        <v>109</v>
      </c>
      <c r="BR426" s="55">
        <f t="shared" si="0"/>
        <v>0</v>
      </c>
      <c r="BS426" s="36">
        <f t="shared" si="0"/>
        <v>21</v>
      </c>
      <c r="BT426" s="36">
        <f t="shared" si="0"/>
        <v>378</v>
      </c>
      <c r="BU426" s="55">
        <f t="shared" si="0"/>
        <v>419</v>
      </c>
      <c r="BV426" s="36">
        <f t="shared" si="0"/>
        <v>4</v>
      </c>
      <c r="BW426" s="36">
        <f t="shared" si="0"/>
        <v>415</v>
      </c>
      <c r="BX426" s="36">
        <f t="shared" si="0"/>
        <v>307</v>
      </c>
      <c r="BY426" s="36">
        <f t="shared" si="0"/>
        <v>402</v>
      </c>
      <c r="BZ426" s="36">
        <f t="shared" ref="BZ426:CT426" si="1">COUNTBLANK(BZ2:BZ423)</f>
        <v>401</v>
      </c>
      <c r="CA426" s="36">
        <f t="shared" si="1"/>
        <v>415</v>
      </c>
      <c r="CB426" s="36">
        <f t="shared" si="1"/>
        <v>386</v>
      </c>
      <c r="CC426" s="36">
        <f t="shared" si="1"/>
        <v>145</v>
      </c>
      <c r="CD426" s="36">
        <f t="shared" si="1"/>
        <v>412</v>
      </c>
      <c r="CE426" s="36">
        <f t="shared" si="1"/>
        <v>417</v>
      </c>
      <c r="CF426" s="55">
        <f t="shared" si="1"/>
        <v>10</v>
      </c>
      <c r="CG426" s="55">
        <f t="shared" si="1"/>
        <v>0</v>
      </c>
      <c r="CH426" s="55">
        <f t="shared" si="1"/>
        <v>0</v>
      </c>
      <c r="CI426" s="73">
        <f t="shared" si="1"/>
        <v>196</v>
      </c>
      <c r="CJ426" s="36">
        <f t="shared" si="1"/>
        <v>0</v>
      </c>
      <c r="CK426" s="36">
        <f t="shared" si="1"/>
        <v>265</v>
      </c>
      <c r="CL426" s="36">
        <f t="shared" si="1"/>
        <v>280</v>
      </c>
      <c r="CM426" s="55">
        <f t="shared" si="1"/>
        <v>411</v>
      </c>
      <c r="CN426" s="73">
        <f t="shared" si="1"/>
        <v>166</v>
      </c>
      <c r="CO426" s="36">
        <f t="shared" si="1"/>
        <v>12</v>
      </c>
      <c r="CP426" s="36">
        <f t="shared" si="1"/>
        <v>12</v>
      </c>
      <c r="CQ426" s="36">
        <f t="shared" si="1"/>
        <v>0</v>
      </c>
      <c r="CR426" s="36">
        <f t="shared" si="1"/>
        <v>184</v>
      </c>
      <c r="CS426" s="55">
        <f t="shared" si="1"/>
        <v>0</v>
      </c>
      <c r="CT426" s="55">
        <f t="shared" si="1"/>
        <v>0</v>
      </c>
    </row>
    <row r="427" spans="1:98" x14ac:dyDescent="0.2">
      <c r="C427" s="52" t="e">
        <f>VLOOKUP(A427,'[1]S&amp;P 500 Wikipedia'!A:D,3,FALSE)</f>
        <v>#N/A</v>
      </c>
      <c r="H427" s="69"/>
      <c r="I427" s="69"/>
      <c r="J427" s="69"/>
    </row>
    <row r="428" spans="1:98" x14ac:dyDescent="0.2">
      <c r="C428" s="52" t="e">
        <f>VLOOKUP(A428,'[1]S&amp;P 500 Wikipedia'!A:D,3,FALSE)</f>
        <v>#N/A</v>
      </c>
      <c r="H428" s="69"/>
      <c r="I428" s="69"/>
      <c r="J428" s="69"/>
    </row>
    <row r="429" spans="1:98" x14ac:dyDescent="0.2">
      <c r="C429" s="52" t="e">
        <f>VLOOKUP(A429,'[1]S&amp;P 500 Wikipedia'!A:D,3,FALSE)</f>
        <v>#N/A</v>
      </c>
      <c r="H429" s="69"/>
      <c r="I429" s="69"/>
      <c r="J429" s="69"/>
    </row>
    <row r="430" spans="1:98" x14ac:dyDescent="0.2">
      <c r="C430" s="52" t="e">
        <f>VLOOKUP(A430,'[1]S&amp;P 500 Wikipedia'!A:D,3,FALSE)</f>
        <v>#N/A</v>
      </c>
      <c r="H430" s="69"/>
      <c r="I430" s="69"/>
      <c r="J430" s="69"/>
    </row>
    <row r="431" spans="1:98" x14ac:dyDescent="0.2">
      <c r="C431" s="52" t="e">
        <f>VLOOKUP(A431,'[1]S&amp;P 500 Wikipedia'!A:D,3,FALSE)</f>
        <v>#N/A</v>
      </c>
      <c r="H431" s="69"/>
      <c r="I431" s="69"/>
      <c r="J431" s="69"/>
    </row>
    <row r="432" spans="1:98" x14ac:dyDescent="0.2">
      <c r="C432" s="52" t="e">
        <f>VLOOKUP(A432,'[1]S&amp;P 500 Wikipedia'!A:D,3,FALSE)</f>
        <v>#N/A</v>
      </c>
      <c r="H432" s="69"/>
      <c r="I432" s="69"/>
      <c r="J432" s="69"/>
    </row>
    <row r="433" spans="3:10" x14ac:dyDescent="0.2">
      <c r="C433" s="52" t="e">
        <f>VLOOKUP(A433,'[1]S&amp;P 500 Wikipedia'!A:D,3,FALSE)</f>
        <v>#N/A</v>
      </c>
      <c r="H433" s="69"/>
      <c r="I433" s="69"/>
      <c r="J433" s="69"/>
    </row>
    <row r="434" spans="3:10" x14ac:dyDescent="0.2">
      <c r="C434" s="52" t="e">
        <f>VLOOKUP(A434,'[1]S&amp;P 500 Wikipedia'!A:D,3,FALSE)</f>
        <v>#N/A</v>
      </c>
      <c r="H434" s="69"/>
      <c r="I434" s="69"/>
      <c r="J434" s="69"/>
    </row>
    <row r="435" spans="3:10" x14ac:dyDescent="0.2">
      <c r="C435" s="52" t="e">
        <f>VLOOKUP(A435,'[1]S&amp;P 500 Wikipedia'!A:D,3,FALSE)</f>
        <v>#N/A</v>
      </c>
      <c r="H435" s="69"/>
      <c r="I435" s="69"/>
      <c r="J435" s="69"/>
    </row>
    <row r="436" spans="3:10" x14ac:dyDescent="0.2">
      <c r="C436" s="52" t="e">
        <f>VLOOKUP(A436,'[1]S&amp;P 500 Wikipedia'!A:D,3,FALSE)</f>
        <v>#N/A</v>
      </c>
      <c r="H436" s="69"/>
      <c r="I436" s="69"/>
      <c r="J436" s="69"/>
    </row>
    <row r="437" spans="3:10" x14ac:dyDescent="0.2">
      <c r="C437" s="52" t="e">
        <f>VLOOKUP(A437,'[1]S&amp;P 500 Wikipedia'!A:D,3,FALSE)</f>
        <v>#N/A</v>
      </c>
      <c r="H437" s="69"/>
      <c r="I437" s="69"/>
      <c r="J437" s="69"/>
    </row>
    <row r="438" spans="3:10" x14ac:dyDescent="0.2">
      <c r="C438" s="52" t="e">
        <f>VLOOKUP(A438,'[1]S&amp;P 500 Wikipedia'!A:D,3,FALSE)</f>
        <v>#N/A</v>
      </c>
      <c r="H438" s="69"/>
      <c r="I438" s="69"/>
      <c r="J438" s="69"/>
    </row>
    <row r="439" spans="3:10" x14ac:dyDescent="0.2">
      <c r="C439" s="52" t="e">
        <f>VLOOKUP(A439,'[1]S&amp;P 500 Wikipedia'!A:D,3,FALSE)</f>
        <v>#N/A</v>
      </c>
      <c r="H439" s="69"/>
      <c r="I439" s="69"/>
      <c r="J439" s="69"/>
    </row>
    <row r="440" spans="3:10" x14ac:dyDescent="0.2">
      <c r="C440" s="52" t="e">
        <f>VLOOKUP(A440,'[1]S&amp;P 500 Wikipedia'!A:D,3,FALSE)</f>
        <v>#N/A</v>
      </c>
      <c r="H440" s="69"/>
      <c r="I440" s="69"/>
      <c r="J440" s="69"/>
    </row>
    <row r="441" spans="3:10" x14ac:dyDescent="0.2">
      <c r="C441" s="52" t="e">
        <f>VLOOKUP(A441,'[1]S&amp;P 500 Wikipedia'!A:D,3,FALSE)</f>
        <v>#N/A</v>
      </c>
      <c r="H441" s="69"/>
      <c r="I441" s="69"/>
      <c r="J441" s="69"/>
    </row>
    <row r="442" spans="3:10" x14ac:dyDescent="0.2">
      <c r="C442" s="52" t="e">
        <f>VLOOKUP(A442,'[1]S&amp;P 500 Wikipedia'!A:D,3,FALSE)</f>
        <v>#N/A</v>
      </c>
      <c r="H442" s="69"/>
      <c r="I442" s="69"/>
      <c r="J442" s="69"/>
    </row>
    <row r="443" spans="3:10" x14ac:dyDescent="0.2">
      <c r="C443" s="52" t="e">
        <f>VLOOKUP(A443,'[1]S&amp;P 500 Wikipedia'!A:D,3,FALSE)</f>
        <v>#N/A</v>
      </c>
      <c r="H443" s="69"/>
      <c r="I443" s="69"/>
      <c r="J443" s="69"/>
    </row>
    <row r="444" spans="3:10" x14ac:dyDescent="0.2">
      <c r="C444" s="52" t="e">
        <f>VLOOKUP(A444,'[1]S&amp;P 500 Wikipedia'!A:D,3,FALSE)</f>
        <v>#N/A</v>
      </c>
      <c r="H444" s="69"/>
      <c r="I444" s="69"/>
      <c r="J444" s="69"/>
    </row>
    <row r="445" spans="3:10" x14ac:dyDescent="0.2">
      <c r="C445" s="52" t="e">
        <f>VLOOKUP(A445,'[1]S&amp;P 500 Wikipedia'!A:D,3,FALSE)</f>
        <v>#N/A</v>
      </c>
      <c r="H445" s="69"/>
      <c r="I445" s="69"/>
      <c r="J445" s="69"/>
    </row>
    <row r="446" spans="3:10" x14ac:dyDescent="0.2">
      <c r="C446" s="52" t="e">
        <f>VLOOKUP(A446,'[1]S&amp;P 500 Wikipedia'!A:D,3,FALSE)</f>
        <v>#N/A</v>
      </c>
      <c r="H446" s="69"/>
      <c r="I446" s="69"/>
      <c r="J446" s="69"/>
    </row>
    <row r="447" spans="3:10" x14ac:dyDescent="0.2">
      <c r="C447" s="52" t="e">
        <f>VLOOKUP(A447,'[1]S&amp;P 500 Wikipedia'!A:D,3,FALSE)</f>
        <v>#N/A</v>
      </c>
      <c r="H447" s="69"/>
      <c r="I447" s="69"/>
      <c r="J447" s="69"/>
    </row>
    <row r="448" spans="3:10" x14ac:dyDescent="0.2">
      <c r="C448" s="52" t="e">
        <f>VLOOKUP(A448,'[1]S&amp;P 500 Wikipedia'!A:D,3,FALSE)</f>
        <v>#N/A</v>
      </c>
      <c r="H448" s="69"/>
      <c r="I448" s="69"/>
      <c r="J448" s="69"/>
    </row>
    <row r="449" spans="3:10" x14ac:dyDescent="0.2">
      <c r="C449" s="52" t="e">
        <f>VLOOKUP(A449,'[1]S&amp;P 500 Wikipedia'!A:D,3,FALSE)</f>
        <v>#N/A</v>
      </c>
      <c r="H449" s="69"/>
      <c r="I449" s="69"/>
      <c r="J449" s="69"/>
    </row>
    <row r="450" spans="3:10" x14ac:dyDescent="0.2">
      <c r="C450" s="52" t="e">
        <f>VLOOKUP(A450,'[1]S&amp;P 500 Wikipedia'!A:D,3,FALSE)</f>
        <v>#N/A</v>
      </c>
      <c r="H450" s="69"/>
      <c r="I450" s="69"/>
      <c r="J450" s="69"/>
    </row>
    <row r="451" spans="3:10" x14ac:dyDescent="0.2">
      <c r="C451" s="52" t="e">
        <f>VLOOKUP(A451,'[1]S&amp;P 500 Wikipedia'!A:D,3,FALSE)</f>
        <v>#N/A</v>
      </c>
      <c r="H451" s="69"/>
      <c r="I451" s="69"/>
      <c r="J451" s="69"/>
    </row>
    <row r="452" spans="3:10" x14ac:dyDescent="0.2">
      <c r="C452" s="52" t="e">
        <f>VLOOKUP(A452,'[1]S&amp;P 500 Wikipedia'!A:D,3,FALSE)</f>
        <v>#N/A</v>
      </c>
      <c r="H452" s="69"/>
      <c r="I452" s="69"/>
      <c r="J452" s="69"/>
    </row>
    <row r="453" spans="3:10" x14ac:dyDescent="0.2">
      <c r="C453" s="52" t="e">
        <f>VLOOKUP(A453,'[1]S&amp;P 500 Wikipedia'!A:D,3,FALSE)</f>
        <v>#N/A</v>
      </c>
      <c r="H453" s="69"/>
      <c r="I453" s="69"/>
      <c r="J453" s="69"/>
    </row>
    <row r="454" spans="3:10" x14ac:dyDescent="0.2">
      <c r="C454" s="52" t="e">
        <f>VLOOKUP(A454,'[1]S&amp;P 500 Wikipedia'!A:D,3,FALSE)</f>
        <v>#N/A</v>
      </c>
      <c r="H454" s="69"/>
      <c r="I454" s="69"/>
      <c r="J454" s="69"/>
    </row>
    <row r="455" spans="3:10" x14ac:dyDescent="0.2">
      <c r="C455" s="52" t="e">
        <f>VLOOKUP(A455,'[1]S&amp;P 500 Wikipedia'!A:D,3,FALSE)</f>
        <v>#N/A</v>
      </c>
      <c r="H455" s="69"/>
      <c r="I455" s="69"/>
      <c r="J455" s="69"/>
    </row>
    <row r="456" spans="3:10" x14ac:dyDescent="0.2">
      <c r="C456" s="52" t="e">
        <f>VLOOKUP(A456,'[1]S&amp;P 500 Wikipedia'!A:D,3,FALSE)</f>
        <v>#N/A</v>
      </c>
      <c r="H456" s="69"/>
      <c r="I456" s="69"/>
      <c r="J456" s="69"/>
    </row>
    <row r="457" spans="3:10" x14ac:dyDescent="0.2">
      <c r="C457" s="52" t="e">
        <f>VLOOKUP(A457,'[1]S&amp;P 500 Wikipedia'!A:D,3,FALSE)</f>
        <v>#N/A</v>
      </c>
      <c r="H457" s="69"/>
      <c r="I457" s="69"/>
      <c r="J457" s="69"/>
    </row>
    <row r="458" spans="3:10" x14ac:dyDescent="0.2">
      <c r="C458" s="52" t="e">
        <f>VLOOKUP(A458,'[1]S&amp;P 500 Wikipedia'!A:D,3,FALSE)</f>
        <v>#N/A</v>
      </c>
      <c r="H458" s="69"/>
      <c r="I458" s="69"/>
      <c r="J458" s="69"/>
    </row>
    <row r="459" spans="3:10" x14ac:dyDescent="0.2">
      <c r="C459" s="52" t="e">
        <f>VLOOKUP(A459,'[1]S&amp;P 500 Wikipedia'!A:D,3,FALSE)</f>
        <v>#N/A</v>
      </c>
      <c r="H459" s="69"/>
      <c r="I459" s="69"/>
      <c r="J459" s="69"/>
    </row>
    <row r="460" spans="3:10" x14ac:dyDescent="0.2">
      <c r="C460" s="52" t="e">
        <f>VLOOKUP(A460,'[1]S&amp;P 500 Wikipedia'!A:D,3,FALSE)</f>
        <v>#N/A</v>
      </c>
      <c r="H460" s="69"/>
      <c r="I460" s="69"/>
      <c r="J460" s="69"/>
    </row>
    <row r="461" spans="3:10" x14ac:dyDescent="0.2">
      <c r="C461" s="52" t="e">
        <f>VLOOKUP(A461,'[1]S&amp;P 500 Wikipedia'!A:D,3,FALSE)</f>
        <v>#N/A</v>
      </c>
      <c r="H461" s="69"/>
      <c r="I461" s="69"/>
      <c r="J461" s="69"/>
    </row>
    <row r="462" spans="3:10" x14ac:dyDescent="0.2">
      <c r="C462" s="52" t="e">
        <f>VLOOKUP(A462,'[1]S&amp;P 500 Wikipedia'!A:D,3,FALSE)</f>
        <v>#N/A</v>
      </c>
      <c r="H462" s="69"/>
      <c r="I462" s="69"/>
      <c r="J462" s="69"/>
    </row>
    <row r="463" spans="3:10" x14ac:dyDescent="0.2">
      <c r="C463" s="52" t="e">
        <f>VLOOKUP(A463,'[1]S&amp;P 500 Wikipedia'!A:D,3,FALSE)</f>
        <v>#N/A</v>
      </c>
      <c r="H463" s="69"/>
      <c r="I463" s="69"/>
      <c r="J463" s="69"/>
    </row>
    <row r="464" spans="3:10" x14ac:dyDescent="0.2">
      <c r="C464" s="52" t="e">
        <f>VLOOKUP(A464,'[1]S&amp;P 500 Wikipedia'!A:D,3,FALSE)</f>
        <v>#N/A</v>
      </c>
      <c r="H464" s="69"/>
      <c r="I464" s="69"/>
      <c r="J464" s="69"/>
    </row>
    <row r="465" spans="3:10" x14ac:dyDescent="0.2">
      <c r="C465" s="52" t="e">
        <f>VLOOKUP(A465,'[1]S&amp;P 500 Wikipedia'!A:D,3,FALSE)</f>
        <v>#N/A</v>
      </c>
      <c r="H465" s="69"/>
      <c r="I465" s="69"/>
      <c r="J465" s="69"/>
    </row>
    <row r="466" spans="3:10" x14ac:dyDescent="0.2">
      <c r="C466" s="52" t="e">
        <f>VLOOKUP(A466,'[1]S&amp;P 500 Wikipedia'!A:D,3,FALSE)</f>
        <v>#N/A</v>
      </c>
      <c r="H466" s="69"/>
      <c r="I466" s="69"/>
      <c r="J466" s="69"/>
    </row>
    <row r="467" spans="3:10" x14ac:dyDescent="0.2">
      <c r="C467" s="52" t="e">
        <f>VLOOKUP(A467,'[1]S&amp;P 500 Wikipedia'!A:D,3,FALSE)</f>
        <v>#N/A</v>
      </c>
      <c r="H467" s="69"/>
      <c r="I467" s="69"/>
      <c r="J467" s="69"/>
    </row>
    <row r="468" spans="3:10" x14ac:dyDescent="0.2">
      <c r="C468" s="52" t="e">
        <f>VLOOKUP(A468,'[1]S&amp;P 500 Wikipedia'!A:D,3,FALSE)</f>
        <v>#N/A</v>
      </c>
      <c r="H468" s="69"/>
      <c r="I468" s="69"/>
      <c r="J468" s="69"/>
    </row>
    <row r="469" spans="3:10" x14ac:dyDescent="0.2">
      <c r="C469" s="52" t="e">
        <f>VLOOKUP(A469,'[1]S&amp;P 500 Wikipedia'!A:D,3,FALSE)</f>
        <v>#N/A</v>
      </c>
      <c r="H469" s="69"/>
      <c r="I469" s="69"/>
      <c r="J469" s="69"/>
    </row>
    <row r="470" spans="3:10" x14ac:dyDescent="0.2">
      <c r="C470" s="52" t="e">
        <f>VLOOKUP(A470,'[1]S&amp;P 500 Wikipedia'!A:D,3,FALSE)</f>
        <v>#N/A</v>
      </c>
      <c r="H470" s="69"/>
      <c r="I470" s="69"/>
      <c r="J470" s="69"/>
    </row>
    <row r="471" spans="3:10" x14ac:dyDescent="0.2">
      <c r="C471" s="52" t="e">
        <f>VLOOKUP(A471,'[1]S&amp;P 500 Wikipedia'!A:D,3,FALSE)</f>
        <v>#N/A</v>
      </c>
      <c r="H471" s="69"/>
      <c r="I471" s="69"/>
      <c r="J471" s="69"/>
    </row>
    <row r="472" spans="3:10" x14ac:dyDescent="0.2">
      <c r="C472" s="52" t="e">
        <f>VLOOKUP(A472,'[1]S&amp;P 500 Wikipedia'!A:D,3,FALSE)</f>
        <v>#N/A</v>
      </c>
      <c r="H472" s="69"/>
      <c r="I472" s="69"/>
      <c r="J472" s="69"/>
    </row>
    <row r="473" spans="3:10" x14ac:dyDescent="0.2">
      <c r="C473" s="52" t="e">
        <f>VLOOKUP(A473,'[1]S&amp;P 500 Wikipedia'!A:D,3,FALSE)</f>
        <v>#N/A</v>
      </c>
      <c r="H473" s="69"/>
      <c r="I473" s="69"/>
      <c r="J473" s="69"/>
    </row>
    <row r="474" spans="3:10" x14ac:dyDescent="0.2">
      <c r="C474" s="52" t="e">
        <f>VLOOKUP(A474,'[1]S&amp;P 500 Wikipedia'!A:D,3,FALSE)</f>
        <v>#N/A</v>
      </c>
      <c r="H474" s="69"/>
      <c r="I474" s="69"/>
      <c r="J474" s="69"/>
    </row>
    <row r="475" spans="3:10" x14ac:dyDescent="0.2">
      <c r="C475" s="52" t="e">
        <f>VLOOKUP(A475,'[1]S&amp;P 500 Wikipedia'!A:D,3,FALSE)</f>
        <v>#N/A</v>
      </c>
      <c r="H475" s="69"/>
      <c r="I475" s="69"/>
      <c r="J475" s="69"/>
    </row>
    <row r="476" spans="3:10" x14ac:dyDescent="0.2">
      <c r="C476" s="52" t="e">
        <f>VLOOKUP(A476,'[1]S&amp;P 500 Wikipedia'!A:D,3,FALSE)</f>
        <v>#N/A</v>
      </c>
      <c r="H476" s="69"/>
      <c r="I476" s="69"/>
      <c r="J476" s="69"/>
    </row>
    <row r="477" spans="3:10" x14ac:dyDescent="0.2">
      <c r="C477" s="52" t="e">
        <f>VLOOKUP(A477,'[1]S&amp;P 500 Wikipedia'!A:D,3,FALSE)</f>
        <v>#N/A</v>
      </c>
      <c r="H477" s="69"/>
      <c r="I477" s="69"/>
      <c r="J477" s="69"/>
    </row>
    <row r="478" spans="3:10" x14ac:dyDescent="0.2">
      <c r="C478" s="52" t="e">
        <f>VLOOKUP(A478,'[1]S&amp;P 500 Wikipedia'!A:D,3,FALSE)</f>
        <v>#N/A</v>
      </c>
      <c r="H478" s="69"/>
      <c r="I478" s="69"/>
      <c r="J478" s="69"/>
    </row>
    <row r="479" spans="3:10" x14ac:dyDescent="0.2">
      <c r="C479" s="52" t="e">
        <f>VLOOKUP(A479,'[1]S&amp;P 500 Wikipedia'!A:D,3,FALSE)</f>
        <v>#N/A</v>
      </c>
      <c r="H479" s="69"/>
      <c r="I479" s="69"/>
      <c r="J479" s="69"/>
    </row>
    <row r="480" spans="3:10" x14ac:dyDescent="0.2">
      <c r="C480" s="52" t="e">
        <f>VLOOKUP(A480,'[1]S&amp;P 500 Wikipedia'!A:D,3,FALSE)</f>
        <v>#N/A</v>
      </c>
      <c r="H480" s="69"/>
      <c r="I480" s="69"/>
      <c r="J480" s="69"/>
    </row>
    <row r="481" spans="3:10" x14ac:dyDescent="0.2">
      <c r="C481" s="52" t="e">
        <f>VLOOKUP(A481,'[1]S&amp;P 500 Wikipedia'!A:D,3,FALSE)</f>
        <v>#N/A</v>
      </c>
      <c r="H481" s="69"/>
      <c r="I481" s="69"/>
      <c r="J481" s="69"/>
    </row>
    <row r="482" spans="3:10" x14ac:dyDescent="0.2">
      <c r="C482" s="52" t="e">
        <f>VLOOKUP(A482,'[1]S&amp;P 500 Wikipedia'!A:D,3,FALSE)</f>
        <v>#N/A</v>
      </c>
      <c r="H482" s="69"/>
      <c r="I482" s="69"/>
      <c r="J482" s="69"/>
    </row>
    <row r="483" spans="3:10" x14ac:dyDescent="0.2">
      <c r="C483" s="52" t="e">
        <f>VLOOKUP(A483,'[1]S&amp;P 500 Wikipedia'!A:D,3,FALSE)</f>
        <v>#N/A</v>
      </c>
      <c r="H483" s="69"/>
      <c r="I483" s="69"/>
      <c r="J483" s="69"/>
    </row>
    <row r="484" spans="3:10" x14ac:dyDescent="0.2">
      <c r="C484" s="52" t="e">
        <f>VLOOKUP(A484,'[1]S&amp;P 500 Wikipedia'!A:D,3,FALSE)</f>
        <v>#N/A</v>
      </c>
      <c r="H484" s="69"/>
      <c r="I484" s="69"/>
      <c r="J484" s="69"/>
    </row>
    <row r="485" spans="3:10" x14ac:dyDescent="0.2">
      <c r="C485" s="52" t="e">
        <f>VLOOKUP(A485,'[1]S&amp;P 500 Wikipedia'!A:D,3,FALSE)</f>
        <v>#N/A</v>
      </c>
      <c r="H485" s="69"/>
      <c r="I485" s="69"/>
      <c r="J485" s="69"/>
    </row>
    <row r="486" spans="3:10" x14ac:dyDescent="0.2">
      <c r="C486" s="52" t="e">
        <f>VLOOKUP(A486,'[1]S&amp;P 500 Wikipedia'!A:D,3,FALSE)</f>
        <v>#N/A</v>
      </c>
      <c r="H486" s="69"/>
      <c r="I486" s="69"/>
      <c r="J486" s="69"/>
    </row>
    <row r="487" spans="3:10" x14ac:dyDescent="0.2">
      <c r="C487" s="52" t="e">
        <f>VLOOKUP(A487,'[1]S&amp;P 500 Wikipedia'!A:D,3,FALSE)</f>
        <v>#N/A</v>
      </c>
      <c r="H487" s="69"/>
      <c r="I487" s="69"/>
      <c r="J487" s="69"/>
    </row>
    <row r="488" spans="3:10" x14ac:dyDescent="0.2">
      <c r="C488" s="52" t="e">
        <f>VLOOKUP(A488,'[1]S&amp;P 500 Wikipedia'!A:D,3,FALSE)</f>
        <v>#N/A</v>
      </c>
      <c r="H488" s="69"/>
      <c r="I488" s="69"/>
      <c r="J488" s="69"/>
    </row>
    <row r="489" spans="3:10" x14ac:dyDescent="0.2">
      <c r="C489" s="52" t="e">
        <f>VLOOKUP(A489,'[1]S&amp;P 500 Wikipedia'!A:D,3,FALSE)</f>
        <v>#N/A</v>
      </c>
      <c r="H489" s="69"/>
      <c r="I489" s="69"/>
      <c r="J489" s="69"/>
    </row>
    <row r="490" spans="3:10" x14ac:dyDescent="0.2">
      <c r="C490" s="52" t="e">
        <f>VLOOKUP(A490,'[1]S&amp;P 500 Wikipedia'!A:D,3,FALSE)</f>
        <v>#N/A</v>
      </c>
      <c r="H490" s="69"/>
      <c r="I490" s="69"/>
      <c r="J490" s="69"/>
    </row>
    <row r="491" spans="3:10" x14ac:dyDescent="0.2">
      <c r="C491" s="52" t="e">
        <f>VLOOKUP(A491,'[1]S&amp;P 500 Wikipedia'!A:D,3,FALSE)</f>
        <v>#N/A</v>
      </c>
      <c r="H491" s="69"/>
      <c r="I491" s="69"/>
      <c r="J491" s="69"/>
    </row>
    <row r="492" spans="3:10" x14ac:dyDescent="0.2">
      <c r="C492" s="52" t="e">
        <f>VLOOKUP(A492,'[1]S&amp;P 500 Wikipedia'!A:D,3,FALSE)</f>
        <v>#N/A</v>
      </c>
      <c r="H492" s="69"/>
      <c r="I492" s="69"/>
      <c r="J492" s="69"/>
    </row>
    <row r="493" spans="3:10" x14ac:dyDescent="0.2">
      <c r="C493" s="52" t="e">
        <f>VLOOKUP(A493,'[1]S&amp;P 500 Wikipedia'!A:D,3,FALSE)</f>
        <v>#N/A</v>
      </c>
      <c r="H493" s="69"/>
      <c r="I493" s="69"/>
      <c r="J493" s="69"/>
    </row>
    <row r="494" spans="3:10" x14ac:dyDescent="0.2">
      <c r="C494" s="52" t="e">
        <f>VLOOKUP(A494,'[1]S&amp;P 500 Wikipedia'!A:D,3,FALSE)</f>
        <v>#N/A</v>
      </c>
      <c r="H494" s="69"/>
      <c r="I494" s="69"/>
      <c r="J494" s="69"/>
    </row>
    <row r="495" spans="3:10" x14ac:dyDescent="0.2">
      <c r="C495" s="52" t="e">
        <f>VLOOKUP(A495,'[1]S&amp;P 500 Wikipedia'!A:D,3,FALSE)</f>
        <v>#N/A</v>
      </c>
      <c r="H495" s="69"/>
      <c r="I495" s="69"/>
      <c r="J495" s="69"/>
    </row>
    <row r="496" spans="3:10" x14ac:dyDescent="0.2">
      <c r="C496" s="52" t="e">
        <f>VLOOKUP(A496,'[1]S&amp;P 500 Wikipedia'!A:D,3,FALSE)</f>
        <v>#N/A</v>
      </c>
      <c r="H496" s="69"/>
      <c r="I496" s="69"/>
      <c r="J496" s="69"/>
    </row>
    <row r="497" spans="3:10" x14ac:dyDescent="0.2">
      <c r="C497" s="52" t="e">
        <f>VLOOKUP(A497,'[1]S&amp;P 500 Wikipedia'!A:D,3,FALSE)</f>
        <v>#N/A</v>
      </c>
      <c r="H497" s="69"/>
      <c r="I497" s="69"/>
      <c r="J497" s="69"/>
    </row>
    <row r="498" spans="3:10" x14ac:dyDescent="0.2">
      <c r="C498" s="52" t="e">
        <f>VLOOKUP(A498,'[1]S&amp;P 500 Wikipedia'!A:D,3,FALSE)</f>
        <v>#N/A</v>
      </c>
      <c r="H498" s="69"/>
      <c r="I498" s="69"/>
      <c r="J498" s="69"/>
    </row>
    <row r="499" spans="3:10" x14ac:dyDescent="0.2">
      <c r="C499" s="52" t="e">
        <f>VLOOKUP(A499,'[1]S&amp;P 500 Wikipedia'!A:D,3,FALSE)</f>
        <v>#N/A</v>
      </c>
      <c r="H499" s="69"/>
      <c r="I499" s="69"/>
      <c r="J499" s="69"/>
    </row>
    <row r="500" spans="3:10" x14ac:dyDescent="0.2">
      <c r="C500" s="52" t="e">
        <f>VLOOKUP(A500,'[1]S&amp;P 500 Wikipedia'!A:D,3,FALSE)</f>
        <v>#N/A</v>
      </c>
      <c r="H500" s="69"/>
      <c r="I500" s="69"/>
      <c r="J500" s="69"/>
    </row>
    <row r="501" spans="3:10" x14ac:dyDescent="0.2">
      <c r="C501" s="52" t="e">
        <f>VLOOKUP(A501,'[1]S&amp;P 500 Wikipedia'!A:D,3,FALSE)</f>
        <v>#N/A</v>
      </c>
      <c r="H501" s="69"/>
      <c r="I501" s="69"/>
      <c r="J501" s="69"/>
    </row>
    <row r="502" spans="3:10" x14ac:dyDescent="0.2">
      <c r="C502" s="52" t="e">
        <f>VLOOKUP(A502,'[1]S&amp;P 500 Wikipedia'!A:D,3,FALSE)</f>
        <v>#N/A</v>
      </c>
      <c r="H502" s="69"/>
      <c r="I502" s="69"/>
      <c r="J502" s="69"/>
    </row>
    <row r="503" spans="3:10" x14ac:dyDescent="0.2">
      <c r="C503" s="52" t="e">
        <f>VLOOKUP(A503,'[1]S&amp;P 500 Wikipedia'!A:D,3,FALSE)</f>
        <v>#N/A</v>
      </c>
      <c r="H503" s="69"/>
      <c r="I503" s="69"/>
      <c r="J503" s="69"/>
    </row>
    <row r="504" spans="3:10" x14ac:dyDescent="0.2">
      <c r="C504" s="52" t="e">
        <f>VLOOKUP(A504,'[1]S&amp;P 500 Wikipedia'!A:D,3,FALSE)</f>
        <v>#N/A</v>
      </c>
      <c r="H504" s="69"/>
      <c r="I504" s="69"/>
      <c r="J504" s="69"/>
    </row>
    <row r="505" spans="3:10" x14ac:dyDescent="0.2">
      <c r="C505" s="52" t="e">
        <f>VLOOKUP(A505,'[1]S&amp;P 500 Wikipedia'!A:D,3,FALSE)</f>
        <v>#N/A</v>
      </c>
      <c r="H505" s="69"/>
      <c r="I505" s="69"/>
      <c r="J505" s="69"/>
    </row>
    <row r="506" spans="3:10" x14ac:dyDescent="0.2">
      <c r="C506" s="52" t="e">
        <f>VLOOKUP(A506,'[1]S&amp;P 500 Wikipedia'!A:D,3,FALSE)</f>
        <v>#N/A</v>
      </c>
      <c r="H506" s="69"/>
      <c r="I506" s="69"/>
      <c r="J506" s="69"/>
    </row>
    <row r="507" spans="3:10" x14ac:dyDescent="0.2">
      <c r="C507" s="52" t="e">
        <f>VLOOKUP(A507,'[1]S&amp;P 500 Wikipedia'!A:D,3,FALSE)</f>
        <v>#N/A</v>
      </c>
      <c r="H507" s="69"/>
      <c r="I507" s="69"/>
      <c r="J507" s="69"/>
    </row>
    <row r="508" spans="3:10" x14ac:dyDescent="0.2">
      <c r="C508" s="52" t="e">
        <f>VLOOKUP(A508,'[1]S&amp;P 500 Wikipedia'!A:D,3,FALSE)</f>
        <v>#N/A</v>
      </c>
      <c r="H508" s="69"/>
      <c r="I508" s="69"/>
      <c r="J508" s="69"/>
    </row>
    <row r="509" spans="3:10" x14ac:dyDescent="0.2">
      <c r="C509" s="52" t="e">
        <f>VLOOKUP(A509,'[1]S&amp;P 500 Wikipedia'!A:D,3,FALSE)</f>
        <v>#N/A</v>
      </c>
      <c r="H509" s="69"/>
      <c r="I509" s="69"/>
      <c r="J509" s="69"/>
    </row>
    <row r="510" spans="3:10" x14ac:dyDescent="0.2">
      <c r="C510" s="52" t="e">
        <f>VLOOKUP(A510,'[1]S&amp;P 500 Wikipedia'!A:D,3,FALSE)</f>
        <v>#N/A</v>
      </c>
      <c r="H510" s="69"/>
      <c r="I510" s="69"/>
      <c r="J510" s="69"/>
    </row>
    <row r="511" spans="3:10" x14ac:dyDescent="0.2">
      <c r="C511" s="52" t="e">
        <f>VLOOKUP(A511,'[1]S&amp;P 500 Wikipedia'!A:D,3,FALSE)</f>
        <v>#N/A</v>
      </c>
      <c r="H511" s="69"/>
      <c r="I511" s="69"/>
      <c r="J511" s="69"/>
    </row>
    <row r="512" spans="3:10" x14ac:dyDescent="0.2">
      <c r="C512" s="52" t="e">
        <f>VLOOKUP(A512,'[1]S&amp;P 500 Wikipedia'!A:D,3,FALSE)</f>
        <v>#N/A</v>
      </c>
      <c r="H512" s="69"/>
      <c r="I512" s="69"/>
      <c r="J512" s="69"/>
    </row>
    <row r="513" spans="3:10" x14ac:dyDescent="0.2">
      <c r="C513" s="52" t="e">
        <f>VLOOKUP(A513,'[1]S&amp;P 500 Wikipedia'!A:D,3,FALSE)</f>
        <v>#N/A</v>
      </c>
      <c r="H513" s="69"/>
      <c r="I513" s="69"/>
      <c r="J513" s="69"/>
    </row>
    <row r="514" spans="3:10" x14ac:dyDescent="0.2">
      <c r="C514" s="52" t="e">
        <f>VLOOKUP(A514,'[1]S&amp;P 500 Wikipedia'!A:D,3,FALSE)</f>
        <v>#N/A</v>
      </c>
      <c r="H514" s="69"/>
      <c r="I514" s="69"/>
      <c r="J514" s="69"/>
    </row>
    <row r="515" spans="3:10" x14ac:dyDescent="0.2">
      <c r="C515" s="52" t="e">
        <f>VLOOKUP(A515,'[1]S&amp;P 500 Wikipedia'!A:D,3,FALSE)</f>
        <v>#N/A</v>
      </c>
      <c r="H515" s="69"/>
      <c r="I515" s="69"/>
      <c r="J515" s="69"/>
    </row>
    <row r="516" spans="3:10" x14ac:dyDescent="0.2">
      <c r="C516" s="52" t="e">
        <f>VLOOKUP(A516,'[1]S&amp;P 500 Wikipedia'!A:D,3,FALSE)</f>
        <v>#N/A</v>
      </c>
      <c r="H516" s="69"/>
      <c r="I516" s="69"/>
      <c r="J516" s="69"/>
    </row>
    <row r="517" spans="3:10" x14ac:dyDescent="0.2">
      <c r="C517" s="52" t="e">
        <f>VLOOKUP(A517,'[1]S&amp;P 500 Wikipedia'!A:D,3,FALSE)</f>
        <v>#N/A</v>
      </c>
      <c r="H517" s="69"/>
      <c r="I517" s="69"/>
      <c r="J517" s="69"/>
    </row>
    <row r="518" spans="3:10" x14ac:dyDescent="0.2">
      <c r="C518" s="52" t="e">
        <f>VLOOKUP(A518,'[1]S&amp;P 500 Wikipedia'!A:D,3,FALSE)</f>
        <v>#N/A</v>
      </c>
      <c r="H518" s="69"/>
      <c r="I518" s="69"/>
      <c r="J518" s="69"/>
    </row>
    <row r="519" spans="3:10" x14ac:dyDescent="0.2">
      <c r="C519" s="52" t="e">
        <f>VLOOKUP(A519,'[1]S&amp;P 500 Wikipedia'!A:D,3,FALSE)</f>
        <v>#N/A</v>
      </c>
      <c r="H519" s="69"/>
      <c r="I519" s="69"/>
      <c r="J519" s="69"/>
    </row>
    <row r="520" spans="3:10" x14ac:dyDescent="0.2">
      <c r="C520" s="52" t="e">
        <f>VLOOKUP(A520,'[1]S&amp;P 500 Wikipedia'!A:D,3,FALSE)</f>
        <v>#N/A</v>
      </c>
      <c r="H520" s="69"/>
      <c r="I520" s="69"/>
      <c r="J520" s="69"/>
    </row>
    <row r="521" spans="3:10" x14ac:dyDescent="0.2">
      <c r="C521" s="52" t="e">
        <f>VLOOKUP(A521,'[1]S&amp;P 500 Wikipedia'!A:D,3,FALSE)</f>
        <v>#N/A</v>
      </c>
      <c r="H521" s="69"/>
      <c r="I521" s="69"/>
      <c r="J521" s="69"/>
    </row>
    <row r="522" spans="3:10" x14ac:dyDescent="0.2">
      <c r="C522" s="52" t="e">
        <f>VLOOKUP(A522,'[1]S&amp;P 500 Wikipedia'!A:D,3,FALSE)</f>
        <v>#N/A</v>
      </c>
      <c r="H522" s="69"/>
      <c r="I522" s="69"/>
      <c r="J522" s="69"/>
    </row>
    <row r="523" spans="3:10" x14ac:dyDescent="0.2">
      <c r="C523" s="52" t="e">
        <f>VLOOKUP(A523,'[1]S&amp;P 500 Wikipedia'!A:D,3,FALSE)</f>
        <v>#N/A</v>
      </c>
      <c r="H523" s="69"/>
      <c r="I523" s="69"/>
      <c r="J523" s="69"/>
    </row>
    <row r="524" spans="3:10" x14ac:dyDescent="0.2">
      <c r="C524" s="52" t="e">
        <f>VLOOKUP(A524,'[1]S&amp;P 500 Wikipedia'!A:D,3,FALSE)</f>
        <v>#N/A</v>
      </c>
      <c r="H524" s="69"/>
      <c r="I524" s="69"/>
      <c r="J524" s="69"/>
    </row>
    <row r="525" spans="3:10" x14ac:dyDescent="0.2">
      <c r="C525" s="52" t="e">
        <f>VLOOKUP(A525,'[1]S&amp;P 500 Wikipedia'!A:D,3,FALSE)</f>
        <v>#N/A</v>
      </c>
      <c r="H525" s="69"/>
      <c r="I525" s="69"/>
      <c r="J525" s="69"/>
    </row>
    <row r="526" spans="3:10" x14ac:dyDescent="0.2">
      <c r="C526" s="52" t="e">
        <f>VLOOKUP(A526,'[1]S&amp;P 500 Wikipedia'!A:D,3,FALSE)</f>
        <v>#N/A</v>
      </c>
      <c r="H526" s="69"/>
      <c r="I526" s="69"/>
      <c r="J526" s="69"/>
    </row>
    <row r="527" spans="3:10" x14ac:dyDescent="0.2">
      <c r="C527" s="52" t="e">
        <f>VLOOKUP(A527,'[1]S&amp;P 500 Wikipedia'!A:D,3,FALSE)</f>
        <v>#N/A</v>
      </c>
      <c r="H527" s="69"/>
      <c r="I527" s="69"/>
      <c r="J527" s="69"/>
    </row>
    <row r="528" spans="3:10" x14ac:dyDescent="0.2">
      <c r="C528" s="52" t="e">
        <f>VLOOKUP(A528,'[1]S&amp;P 500 Wikipedia'!A:D,3,FALSE)</f>
        <v>#N/A</v>
      </c>
      <c r="H528" s="69"/>
      <c r="I528" s="69"/>
      <c r="J528" s="69"/>
    </row>
    <row r="529" spans="3:10" x14ac:dyDescent="0.2">
      <c r="C529" s="52" t="e">
        <f>VLOOKUP(A529,'[1]S&amp;P 500 Wikipedia'!A:D,3,FALSE)</f>
        <v>#N/A</v>
      </c>
      <c r="H529" s="69"/>
      <c r="I529" s="69"/>
      <c r="J529" s="69"/>
    </row>
    <row r="530" spans="3:10" x14ac:dyDescent="0.2">
      <c r="C530" s="52" t="e">
        <f>VLOOKUP(A530,'[1]S&amp;P 500 Wikipedia'!A:D,3,FALSE)</f>
        <v>#N/A</v>
      </c>
      <c r="H530" s="69"/>
      <c r="I530" s="69"/>
      <c r="J530" s="69"/>
    </row>
    <row r="531" spans="3:10" x14ac:dyDescent="0.2">
      <c r="C531" s="52" t="e">
        <f>VLOOKUP(A531,'[1]S&amp;P 500 Wikipedia'!A:D,3,FALSE)</f>
        <v>#N/A</v>
      </c>
      <c r="H531" s="69"/>
      <c r="I531" s="69"/>
      <c r="J531" s="69"/>
    </row>
    <row r="532" spans="3:10" x14ac:dyDescent="0.2">
      <c r="C532" s="52" t="e">
        <f>VLOOKUP(A532,'[1]S&amp;P 500 Wikipedia'!A:D,3,FALSE)</f>
        <v>#N/A</v>
      </c>
      <c r="H532" s="69"/>
      <c r="I532" s="69"/>
      <c r="J532" s="69"/>
    </row>
    <row r="533" spans="3:10" x14ac:dyDescent="0.2">
      <c r="C533" s="52" t="e">
        <f>VLOOKUP(A533,'[1]S&amp;P 500 Wikipedia'!A:D,3,FALSE)</f>
        <v>#N/A</v>
      </c>
      <c r="H533" s="69"/>
      <c r="I533" s="69"/>
      <c r="J533" s="69"/>
    </row>
    <row r="534" spans="3:10" x14ac:dyDescent="0.2">
      <c r="C534" s="52" t="e">
        <f>VLOOKUP(A534,'[1]S&amp;P 500 Wikipedia'!A:D,3,FALSE)</f>
        <v>#N/A</v>
      </c>
      <c r="H534" s="69"/>
      <c r="I534" s="69"/>
      <c r="J534" s="69"/>
    </row>
    <row r="535" spans="3:10" x14ac:dyDescent="0.2">
      <c r="C535" s="52" t="e">
        <f>VLOOKUP(A535,'[1]S&amp;P 500 Wikipedia'!A:D,3,FALSE)</f>
        <v>#N/A</v>
      </c>
      <c r="H535" s="69"/>
      <c r="I535" s="69"/>
      <c r="J535" s="69"/>
    </row>
    <row r="536" spans="3:10" x14ac:dyDescent="0.2">
      <c r="C536" s="52" t="e">
        <f>VLOOKUP(A536,'[1]S&amp;P 500 Wikipedia'!A:D,3,FALSE)</f>
        <v>#N/A</v>
      </c>
      <c r="H536" s="69"/>
      <c r="I536" s="69"/>
      <c r="J536" s="69"/>
    </row>
    <row r="537" spans="3:10" x14ac:dyDescent="0.2">
      <c r="C537" s="52" t="e">
        <f>VLOOKUP(A537,'[1]S&amp;P 500 Wikipedia'!A:D,3,FALSE)</f>
        <v>#N/A</v>
      </c>
      <c r="H537" s="69"/>
      <c r="I537" s="69"/>
      <c r="J537" s="69"/>
    </row>
    <row r="538" spans="3:10" x14ac:dyDescent="0.2">
      <c r="C538" s="52" t="e">
        <f>VLOOKUP(A538,'[1]S&amp;P 500 Wikipedia'!A:D,3,FALSE)</f>
        <v>#N/A</v>
      </c>
      <c r="H538" s="69"/>
      <c r="I538" s="69"/>
      <c r="J538" s="69"/>
    </row>
    <row r="539" spans="3:10" x14ac:dyDescent="0.2">
      <c r="C539" s="52" t="e">
        <f>VLOOKUP(A539,'[1]S&amp;P 500 Wikipedia'!A:D,3,FALSE)</f>
        <v>#N/A</v>
      </c>
      <c r="H539" s="69"/>
      <c r="I539" s="69"/>
      <c r="J539" s="69"/>
    </row>
    <row r="540" spans="3:10" x14ac:dyDescent="0.2">
      <c r="C540" s="52" t="e">
        <f>VLOOKUP(A540,'[1]S&amp;P 500 Wikipedia'!A:D,3,FALSE)</f>
        <v>#N/A</v>
      </c>
      <c r="H540" s="69"/>
      <c r="I540" s="69"/>
      <c r="J540" s="69"/>
    </row>
    <row r="541" spans="3:10" x14ac:dyDescent="0.2">
      <c r="C541" s="52" t="e">
        <f>VLOOKUP(A541,'[1]S&amp;P 500 Wikipedia'!A:D,3,FALSE)</f>
        <v>#N/A</v>
      </c>
      <c r="H541" s="69"/>
      <c r="I541" s="69"/>
      <c r="J541" s="69"/>
    </row>
    <row r="542" spans="3:10" x14ac:dyDescent="0.2">
      <c r="C542" s="52" t="e">
        <f>VLOOKUP(A542,'[1]S&amp;P 500 Wikipedia'!A:D,3,FALSE)</f>
        <v>#N/A</v>
      </c>
      <c r="H542" s="69"/>
      <c r="I542" s="69"/>
      <c r="J542" s="69"/>
    </row>
    <row r="543" spans="3:10" x14ac:dyDescent="0.2">
      <c r="C543" s="52" t="e">
        <f>VLOOKUP(A543,'[1]S&amp;P 500 Wikipedia'!A:D,3,FALSE)</f>
        <v>#N/A</v>
      </c>
      <c r="H543" s="69"/>
      <c r="I543" s="69"/>
      <c r="J543" s="69"/>
    </row>
    <row r="544" spans="3:10" x14ac:dyDescent="0.2">
      <c r="C544" s="52" t="e">
        <f>VLOOKUP(A544,'[1]S&amp;P 500 Wikipedia'!A:D,3,FALSE)</f>
        <v>#N/A</v>
      </c>
      <c r="H544" s="69"/>
      <c r="I544" s="69"/>
      <c r="J544" s="69"/>
    </row>
    <row r="545" spans="3:10" x14ac:dyDescent="0.2">
      <c r="C545" s="52" t="e">
        <f>VLOOKUP(A545,'[1]S&amp;P 500 Wikipedia'!A:D,3,FALSE)</f>
        <v>#N/A</v>
      </c>
      <c r="H545" s="69"/>
      <c r="I545" s="69"/>
      <c r="J545" s="69"/>
    </row>
    <row r="546" spans="3:10" x14ac:dyDescent="0.2">
      <c r="C546" s="52" t="e">
        <f>VLOOKUP(A546,'[1]S&amp;P 500 Wikipedia'!A:D,3,FALSE)</f>
        <v>#N/A</v>
      </c>
      <c r="H546" s="69"/>
      <c r="I546" s="69"/>
      <c r="J546" s="69"/>
    </row>
    <row r="547" spans="3:10" x14ac:dyDescent="0.2">
      <c r="C547" s="52" t="e">
        <f>VLOOKUP(A547,'[1]S&amp;P 500 Wikipedia'!A:D,3,FALSE)</f>
        <v>#N/A</v>
      </c>
      <c r="H547" s="69"/>
      <c r="I547" s="69"/>
      <c r="J547" s="69"/>
    </row>
    <row r="548" spans="3:10" x14ac:dyDescent="0.2">
      <c r="C548" s="52" t="e">
        <f>VLOOKUP(A548,'[1]S&amp;P 500 Wikipedia'!A:D,3,FALSE)</f>
        <v>#N/A</v>
      </c>
      <c r="H548" s="69"/>
      <c r="I548" s="69"/>
      <c r="J548" s="69"/>
    </row>
    <row r="549" spans="3:10" x14ac:dyDescent="0.2">
      <c r="C549" s="52" t="e">
        <f>VLOOKUP(A549,'[1]S&amp;P 500 Wikipedia'!A:D,3,FALSE)</f>
        <v>#N/A</v>
      </c>
      <c r="H549" s="69"/>
      <c r="I549" s="69"/>
      <c r="J549" s="69"/>
    </row>
    <row r="550" spans="3:10" x14ac:dyDescent="0.2">
      <c r="C550" s="52" t="e">
        <f>VLOOKUP(A550,'[1]S&amp;P 500 Wikipedia'!A:D,3,FALSE)</f>
        <v>#N/A</v>
      </c>
      <c r="H550" s="69"/>
      <c r="I550" s="69"/>
      <c r="J550" s="69"/>
    </row>
    <row r="551" spans="3:10" x14ac:dyDescent="0.2">
      <c r="C551" s="52" t="e">
        <f>VLOOKUP(A551,'[1]S&amp;P 500 Wikipedia'!A:D,3,FALSE)</f>
        <v>#N/A</v>
      </c>
      <c r="H551" s="69"/>
      <c r="I551" s="69"/>
      <c r="J551" s="69"/>
    </row>
    <row r="552" spans="3:10" x14ac:dyDescent="0.2">
      <c r="C552" s="52" t="e">
        <f>VLOOKUP(A552,'[1]S&amp;P 500 Wikipedia'!A:D,3,FALSE)</f>
        <v>#N/A</v>
      </c>
      <c r="H552" s="69"/>
      <c r="I552" s="69"/>
      <c r="J552" s="69"/>
    </row>
    <row r="553" spans="3:10" x14ac:dyDescent="0.2">
      <c r="C553" s="52" t="e">
        <f>VLOOKUP(A553,'[1]S&amp;P 500 Wikipedia'!A:D,3,FALSE)</f>
        <v>#N/A</v>
      </c>
      <c r="H553" s="69"/>
      <c r="I553" s="69"/>
      <c r="J553" s="69"/>
    </row>
    <row r="554" spans="3:10" x14ac:dyDescent="0.2">
      <c r="C554" s="52" t="e">
        <f>VLOOKUP(A554,'[1]S&amp;P 500 Wikipedia'!A:D,3,FALSE)</f>
        <v>#N/A</v>
      </c>
      <c r="H554" s="69"/>
      <c r="I554" s="69"/>
      <c r="J554" s="69"/>
    </row>
    <row r="555" spans="3:10" x14ac:dyDescent="0.2">
      <c r="C555" s="52" t="e">
        <f>VLOOKUP(A555,'[1]S&amp;P 500 Wikipedia'!A:D,3,FALSE)</f>
        <v>#N/A</v>
      </c>
      <c r="H555" s="69"/>
      <c r="I555" s="69"/>
      <c r="J555" s="69"/>
    </row>
    <row r="556" spans="3:10" x14ac:dyDescent="0.2">
      <c r="C556" s="52" t="e">
        <f>VLOOKUP(A556,'[1]S&amp;P 500 Wikipedia'!A:D,3,FALSE)</f>
        <v>#N/A</v>
      </c>
      <c r="H556" s="69"/>
      <c r="I556" s="69"/>
      <c r="J556" s="69"/>
    </row>
    <row r="557" spans="3:10" x14ac:dyDescent="0.2">
      <c r="C557" s="52" t="e">
        <f>VLOOKUP(A557,'[1]S&amp;P 500 Wikipedia'!A:D,3,FALSE)</f>
        <v>#N/A</v>
      </c>
      <c r="H557" s="69"/>
      <c r="I557" s="69"/>
      <c r="J557" s="69"/>
    </row>
    <row r="558" spans="3:10" x14ac:dyDescent="0.2">
      <c r="C558" s="52" t="e">
        <f>VLOOKUP(A558,'[1]S&amp;P 500 Wikipedia'!A:D,3,FALSE)</f>
        <v>#N/A</v>
      </c>
      <c r="H558" s="69"/>
      <c r="I558" s="69"/>
      <c r="J558" s="69"/>
    </row>
    <row r="559" spans="3:10" x14ac:dyDescent="0.2">
      <c r="C559" s="52" t="e">
        <f>VLOOKUP(A559,'[1]S&amp;P 500 Wikipedia'!A:D,3,FALSE)</f>
        <v>#N/A</v>
      </c>
      <c r="H559" s="69"/>
      <c r="I559" s="69"/>
      <c r="J559" s="69"/>
    </row>
    <row r="560" spans="3:10" x14ac:dyDescent="0.2">
      <c r="C560" s="52" t="e">
        <f>VLOOKUP(A560,'[1]S&amp;P 500 Wikipedia'!A:D,3,FALSE)</f>
        <v>#N/A</v>
      </c>
      <c r="H560" s="69"/>
      <c r="I560" s="69"/>
      <c r="J560" s="69"/>
    </row>
    <row r="561" spans="3:10" x14ac:dyDescent="0.2">
      <c r="C561" s="52" t="e">
        <f>VLOOKUP(A561,'[1]S&amp;P 500 Wikipedia'!A:D,3,FALSE)</f>
        <v>#N/A</v>
      </c>
      <c r="H561" s="69"/>
      <c r="I561" s="69"/>
      <c r="J561" s="69"/>
    </row>
    <row r="562" spans="3:10" x14ac:dyDescent="0.2">
      <c r="C562" s="52" t="e">
        <f>VLOOKUP(A562,'[1]S&amp;P 500 Wikipedia'!A:D,3,FALSE)</f>
        <v>#N/A</v>
      </c>
      <c r="H562" s="69"/>
      <c r="I562" s="69"/>
      <c r="J562" s="69"/>
    </row>
    <row r="563" spans="3:10" x14ac:dyDescent="0.2">
      <c r="C563" s="52" t="e">
        <f>VLOOKUP(A563,'[1]S&amp;P 500 Wikipedia'!A:D,3,FALSE)</f>
        <v>#N/A</v>
      </c>
      <c r="H563" s="69"/>
      <c r="I563" s="69"/>
      <c r="J563" s="69"/>
    </row>
    <row r="564" spans="3:10" x14ac:dyDescent="0.2">
      <c r="C564" s="52" t="e">
        <f>VLOOKUP(A564,'[1]S&amp;P 500 Wikipedia'!A:D,3,FALSE)</f>
        <v>#N/A</v>
      </c>
      <c r="H564" s="69"/>
      <c r="I564" s="69"/>
      <c r="J564" s="69"/>
    </row>
    <row r="565" spans="3:10" x14ac:dyDescent="0.2">
      <c r="C565" s="52" t="e">
        <f>VLOOKUP(A565,'[1]S&amp;P 500 Wikipedia'!A:D,3,FALSE)</f>
        <v>#N/A</v>
      </c>
      <c r="H565" s="69"/>
      <c r="I565" s="69"/>
      <c r="J565" s="69"/>
    </row>
    <row r="566" spans="3:10" x14ac:dyDescent="0.2">
      <c r="C566" s="52" t="e">
        <f>VLOOKUP(A566,'[1]S&amp;P 500 Wikipedia'!A:D,3,FALSE)</f>
        <v>#N/A</v>
      </c>
      <c r="H566" s="69"/>
      <c r="I566" s="69"/>
      <c r="J566" s="69"/>
    </row>
    <row r="567" spans="3:10" x14ac:dyDescent="0.2">
      <c r="C567" s="52" t="e">
        <f>VLOOKUP(A567,'[1]S&amp;P 500 Wikipedia'!A:D,3,FALSE)</f>
        <v>#N/A</v>
      </c>
      <c r="H567" s="69"/>
      <c r="I567" s="69"/>
      <c r="J567" s="69"/>
    </row>
    <row r="568" spans="3:10" x14ac:dyDescent="0.2">
      <c r="C568" s="52" t="e">
        <f>VLOOKUP(A568,'[1]S&amp;P 500 Wikipedia'!A:D,3,FALSE)</f>
        <v>#N/A</v>
      </c>
      <c r="H568" s="69"/>
      <c r="I568" s="69"/>
      <c r="J568" s="69"/>
    </row>
    <row r="569" spans="3:10" x14ac:dyDescent="0.2">
      <c r="C569" s="52" t="e">
        <f>VLOOKUP(A569,'[1]S&amp;P 500 Wikipedia'!A:D,3,FALSE)</f>
        <v>#N/A</v>
      </c>
      <c r="H569" s="69"/>
      <c r="I569" s="69"/>
      <c r="J569" s="69"/>
    </row>
    <row r="570" spans="3:10" x14ac:dyDescent="0.2">
      <c r="C570" s="52" t="e">
        <f>VLOOKUP(A570,'[1]S&amp;P 500 Wikipedia'!A:D,3,FALSE)</f>
        <v>#N/A</v>
      </c>
      <c r="H570" s="69"/>
      <c r="I570" s="69"/>
      <c r="J570" s="69"/>
    </row>
    <row r="571" spans="3:10" x14ac:dyDescent="0.2">
      <c r="C571" s="52" t="e">
        <f>VLOOKUP(A571,'[1]S&amp;P 500 Wikipedia'!A:D,3,FALSE)</f>
        <v>#N/A</v>
      </c>
      <c r="H571" s="69"/>
      <c r="I571" s="69"/>
      <c r="J571" s="69"/>
    </row>
    <row r="572" spans="3:10" x14ac:dyDescent="0.2">
      <c r="C572" s="52" t="e">
        <f>VLOOKUP(A572,'[1]S&amp;P 500 Wikipedia'!A:D,3,FALSE)</f>
        <v>#N/A</v>
      </c>
      <c r="H572" s="69"/>
      <c r="I572" s="69"/>
      <c r="J572" s="69"/>
    </row>
    <row r="573" spans="3:10" x14ac:dyDescent="0.2">
      <c r="C573" s="52" t="e">
        <f>VLOOKUP(A573,'[1]S&amp;P 500 Wikipedia'!A:D,3,FALSE)</f>
        <v>#N/A</v>
      </c>
      <c r="H573" s="69"/>
      <c r="I573" s="69"/>
      <c r="J573" s="69"/>
    </row>
    <row r="574" spans="3:10" x14ac:dyDescent="0.2">
      <c r="C574" s="52" t="e">
        <f>VLOOKUP(A574,'[1]S&amp;P 500 Wikipedia'!A:D,3,FALSE)</f>
        <v>#N/A</v>
      </c>
      <c r="H574" s="69"/>
      <c r="I574" s="69"/>
      <c r="J574" s="69"/>
    </row>
    <row r="575" spans="3:10" x14ac:dyDescent="0.2">
      <c r="C575" s="52" t="e">
        <f>VLOOKUP(A575,'[1]S&amp;P 500 Wikipedia'!A:D,3,FALSE)</f>
        <v>#N/A</v>
      </c>
      <c r="H575" s="69"/>
      <c r="I575" s="69"/>
      <c r="J575" s="69"/>
    </row>
    <row r="576" spans="3:10" x14ac:dyDescent="0.2">
      <c r="C576" s="52" t="e">
        <f>VLOOKUP(A576,'[1]S&amp;P 500 Wikipedia'!A:D,3,FALSE)</f>
        <v>#N/A</v>
      </c>
      <c r="H576" s="69"/>
      <c r="I576" s="69"/>
      <c r="J576" s="69"/>
    </row>
    <row r="577" spans="3:10" x14ac:dyDescent="0.2">
      <c r="C577" s="52" t="e">
        <f>VLOOKUP(A577,'[1]S&amp;P 500 Wikipedia'!A:D,3,FALSE)</f>
        <v>#N/A</v>
      </c>
      <c r="H577" s="69"/>
      <c r="I577" s="69"/>
      <c r="J577" s="69"/>
    </row>
    <row r="578" spans="3:10" x14ac:dyDescent="0.2">
      <c r="C578" s="52" t="e">
        <f>VLOOKUP(A578,'[1]S&amp;P 500 Wikipedia'!A:D,3,FALSE)</f>
        <v>#N/A</v>
      </c>
      <c r="H578" s="69"/>
      <c r="I578" s="69"/>
      <c r="J578" s="69"/>
    </row>
    <row r="579" spans="3:10" x14ac:dyDescent="0.2">
      <c r="C579" s="52" t="e">
        <f>VLOOKUP(A579,'[1]S&amp;P 500 Wikipedia'!A:D,3,FALSE)</f>
        <v>#N/A</v>
      </c>
      <c r="H579" s="69"/>
      <c r="I579" s="69"/>
      <c r="J579" s="69"/>
    </row>
    <row r="580" spans="3:10" x14ac:dyDescent="0.2">
      <c r="C580" s="52" t="e">
        <f>VLOOKUP(A580,'[1]S&amp;P 500 Wikipedia'!A:D,3,FALSE)</f>
        <v>#N/A</v>
      </c>
      <c r="H580" s="69"/>
      <c r="I580" s="69"/>
      <c r="J580" s="69"/>
    </row>
    <row r="581" spans="3:10" x14ac:dyDescent="0.2">
      <c r="C581" s="52" t="e">
        <f>VLOOKUP(A581,'[1]S&amp;P 500 Wikipedia'!A:D,3,FALSE)</f>
        <v>#N/A</v>
      </c>
      <c r="H581" s="69"/>
      <c r="I581" s="69"/>
      <c r="J581" s="69"/>
    </row>
    <row r="582" spans="3:10" x14ac:dyDescent="0.2">
      <c r="C582" s="52" t="e">
        <f>VLOOKUP(A582,'[1]S&amp;P 500 Wikipedia'!A:D,3,FALSE)</f>
        <v>#N/A</v>
      </c>
      <c r="H582" s="69"/>
      <c r="I582" s="69"/>
      <c r="J582" s="69"/>
    </row>
    <row r="583" spans="3:10" x14ac:dyDescent="0.2">
      <c r="C583" s="52" t="e">
        <f>VLOOKUP(A583,'[1]S&amp;P 500 Wikipedia'!A:D,3,FALSE)</f>
        <v>#N/A</v>
      </c>
      <c r="H583" s="69"/>
      <c r="I583" s="69"/>
      <c r="J583" s="69"/>
    </row>
    <row r="584" spans="3:10" x14ac:dyDescent="0.2">
      <c r="C584" s="52" t="e">
        <f>VLOOKUP(A584,'[1]S&amp;P 500 Wikipedia'!A:D,3,FALSE)</f>
        <v>#N/A</v>
      </c>
      <c r="H584" s="69"/>
      <c r="I584" s="69"/>
      <c r="J584" s="69"/>
    </row>
    <row r="585" spans="3:10" x14ac:dyDescent="0.2">
      <c r="C585" s="52" t="e">
        <f>VLOOKUP(A585,'[1]S&amp;P 500 Wikipedia'!A:D,3,FALSE)</f>
        <v>#N/A</v>
      </c>
      <c r="H585" s="69"/>
      <c r="I585" s="69"/>
      <c r="J585" s="69"/>
    </row>
    <row r="586" spans="3:10" x14ac:dyDescent="0.2">
      <c r="C586" s="52" t="e">
        <f>VLOOKUP(A586,'[1]S&amp;P 500 Wikipedia'!A:D,3,FALSE)</f>
        <v>#N/A</v>
      </c>
      <c r="H586" s="69"/>
      <c r="I586" s="69"/>
      <c r="J586" s="69"/>
    </row>
    <row r="587" spans="3:10" x14ac:dyDescent="0.2">
      <c r="C587" s="52" t="e">
        <f>VLOOKUP(A587,'[1]S&amp;P 500 Wikipedia'!A:D,3,FALSE)</f>
        <v>#N/A</v>
      </c>
      <c r="H587" s="69"/>
      <c r="I587" s="69"/>
      <c r="J587" s="69"/>
    </row>
    <row r="588" spans="3:10" x14ac:dyDescent="0.2">
      <c r="C588" s="52" t="e">
        <f>VLOOKUP(A588,'[1]S&amp;P 500 Wikipedia'!A:D,3,FALSE)</f>
        <v>#N/A</v>
      </c>
      <c r="H588" s="69"/>
      <c r="I588" s="69"/>
      <c r="J588" s="69"/>
    </row>
    <row r="589" spans="3:10" x14ac:dyDescent="0.2">
      <c r="C589" s="52" t="e">
        <f>VLOOKUP(A589,'[1]S&amp;P 500 Wikipedia'!A:D,3,FALSE)</f>
        <v>#N/A</v>
      </c>
      <c r="H589" s="69"/>
      <c r="I589" s="69"/>
      <c r="J589" s="69"/>
    </row>
    <row r="590" spans="3:10" x14ac:dyDescent="0.2">
      <c r="C590" s="52" t="e">
        <f>VLOOKUP(A590,'[1]S&amp;P 500 Wikipedia'!A:D,3,FALSE)</f>
        <v>#N/A</v>
      </c>
      <c r="H590" s="69"/>
      <c r="I590" s="69"/>
      <c r="J590" s="69"/>
    </row>
    <row r="591" spans="3:10" x14ac:dyDescent="0.2">
      <c r="C591" s="52" t="e">
        <f>VLOOKUP(A591,'[1]S&amp;P 500 Wikipedia'!A:D,3,FALSE)</f>
        <v>#N/A</v>
      </c>
      <c r="H591" s="69"/>
      <c r="I591" s="69"/>
      <c r="J591" s="69"/>
    </row>
    <row r="592" spans="3:10" x14ac:dyDescent="0.2">
      <c r="C592" s="52" t="e">
        <f>VLOOKUP(A592,'[1]S&amp;P 500 Wikipedia'!A:D,3,FALSE)</f>
        <v>#N/A</v>
      </c>
      <c r="H592" s="69"/>
      <c r="I592" s="69"/>
      <c r="J592" s="69"/>
    </row>
    <row r="593" spans="3:10" x14ac:dyDescent="0.2">
      <c r="C593" s="52" t="e">
        <f>VLOOKUP(A593,'[1]S&amp;P 500 Wikipedia'!A:D,3,FALSE)</f>
        <v>#N/A</v>
      </c>
      <c r="H593" s="69"/>
      <c r="I593" s="69"/>
      <c r="J593" s="69"/>
    </row>
    <row r="594" spans="3:10" x14ac:dyDescent="0.2">
      <c r="C594" s="52" t="e">
        <f>VLOOKUP(A594,'[1]S&amp;P 500 Wikipedia'!A:D,3,FALSE)</f>
        <v>#N/A</v>
      </c>
      <c r="H594" s="69"/>
      <c r="I594" s="69"/>
      <c r="J594" s="69"/>
    </row>
    <row r="595" spans="3:10" x14ac:dyDescent="0.2">
      <c r="C595" s="52" t="e">
        <f>VLOOKUP(A595,'[1]S&amp;P 500 Wikipedia'!A:D,3,FALSE)</f>
        <v>#N/A</v>
      </c>
      <c r="H595" s="69"/>
      <c r="I595" s="69"/>
      <c r="J595" s="69"/>
    </row>
    <row r="596" spans="3:10" x14ac:dyDescent="0.2">
      <c r="C596" s="52" t="e">
        <f>VLOOKUP(A596,'[1]S&amp;P 500 Wikipedia'!A:D,3,FALSE)</f>
        <v>#N/A</v>
      </c>
      <c r="H596" s="69"/>
      <c r="I596" s="69"/>
      <c r="J596" s="69"/>
    </row>
    <row r="597" spans="3:10" x14ac:dyDescent="0.2">
      <c r="C597" s="52" t="e">
        <f>VLOOKUP(A597,'[1]S&amp;P 500 Wikipedia'!A:D,3,FALSE)</f>
        <v>#N/A</v>
      </c>
      <c r="H597" s="69"/>
      <c r="I597" s="69"/>
      <c r="J597" s="69"/>
    </row>
    <row r="598" spans="3:10" x14ac:dyDescent="0.2">
      <c r="C598" s="52" t="e">
        <f>VLOOKUP(A598,'[1]S&amp;P 500 Wikipedia'!A:D,3,FALSE)</f>
        <v>#N/A</v>
      </c>
      <c r="H598" s="69"/>
      <c r="I598" s="69"/>
      <c r="J598" s="69"/>
    </row>
    <row r="599" spans="3:10" x14ac:dyDescent="0.2">
      <c r="C599" s="52" t="e">
        <f>VLOOKUP(A599,'[1]S&amp;P 500 Wikipedia'!A:D,3,FALSE)</f>
        <v>#N/A</v>
      </c>
      <c r="H599" s="69"/>
      <c r="I599" s="69"/>
      <c r="J599" s="69"/>
    </row>
    <row r="600" spans="3:10" x14ac:dyDescent="0.2">
      <c r="C600" s="52" t="e">
        <f>VLOOKUP(A600,'[1]S&amp;P 500 Wikipedia'!A:D,3,FALSE)</f>
        <v>#N/A</v>
      </c>
      <c r="H600" s="69"/>
      <c r="I600" s="69"/>
      <c r="J600" s="69"/>
    </row>
    <row r="601" spans="3:10" x14ac:dyDescent="0.2">
      <c r="C601" s="52" t="e">
        <f>VLOOKUP(A601,'[1]S&amp;P 500 Wikipedia'!A:D,3,FALSE)</f>
        <v>#N/A</v>
      </c>
      <c r="H601" s="69"/>
      <c r="I601" s="69"/>
      <c r="J601" s="69"/>
    </row>
    <row r="602" spans="3:10" x14ac:dyDescent="0.2">
      <c r="C602" s="52" t="e">
        <f>VLOOKUP(A602,'[1]S&amp;P 500 Wikipedia'!A:D,3,FALSE)</f>
        <v>#N/A</v>
      </c>
      <c r="H602" s="69"/>
      <c r="I602" s="69"/>
      <c r="J602" s="69"/>
    </row>
    <row r="603" spans="3:10" x14ac:dyDescent="0.2">
      <c r="C603" s="52" t="e">
        <f>VLOOKUP(A603,'[1]S&amp;P 500 Wikipedia'!A:D,3,FALSE)</f>
        <v>#N/A</v>
      </c>
      <c r="H603" s="69"/>
      <c r="I603" s="69"/>
      <c r="J603" s="69"/>
    </row>
    <row r="604" spans="3:10" x14ac:dyDescent="0.2">
      <c r="C604" s="52" t="e">
        <f>VLOOKUP(A604,'[1]S&amp;P 500 Wikipedia'!A:D,3,FALSE)</f>
        <v>#N/A</v>
      </c>
      <c r="H604" s="69"/>
      <c r="I604" s="69"/>
      <c r="J604" s="69"/>
    </row>
    <row r="605" spans="3:10" x14ac:dyDescent="0.2">
      <c r="C605" s="52" t="e">
        <f>VLOOKUP(A605,'[1]S&amp;P 500 Wikipedia'!A:D,3,FALSE)</f>
        <v>#N/A</v>
      </c>
      <c r="H605" s="69"/>
      <c r="I605" s="69"/>
      <c r="J605" s="69"/>
    </row>
    <row r="606" spans="3:10" x14ac:dyDescent="0.2">
      <c r="C606" s="52" t="e">
        <f>VLOOKUP(A606,'[1]S&amp;P 500 Wikipedia'!A:D,3,FALSE)</f>
        <v>#N/A</v>
      </c>
      <c r="H606" s="69"/>
      <c r="I606" s="69"/>
      <c r="J606" s="69"/>
    </row>
    <row r="607" spans="3:10" x14ac:dyDescent="0.2">
      <c r="C607" s="52" t="e">
        <f>VLOOKUP(A607,'[1]S&amp;P 500 Wikipedia'!A:D,3,FALSE)</f>
        <v>#N/A</v>
      </c>
      <c r="H607" s="69"/>
      <c r="I607" s="69"/>
      <c r="J607" s="69"/>
    </row>
    <row r="608" spans="3:10" x14ac:dyDescent="0.2">
      <c r="C608" s="52" t="e">
        <f>VLOOKUP(A608,'[1]S&amp;P 500 Wikipedia'!A:D,3,FALSE)</f>
        <v>#N/A</v>
      </c>
      <c r="H608" s="69"/>
      <c r="I608" s="69"/>
      <c r="J608" s="69"/>
    </row>
    <row r="609" spans="3:10" x14ac:dyDescent="0.2">
      <c r="C609" s="52" t="e">
        <f>VLOOKUP(A609,'[1]S&amp;P 500 Wikipedia'!A:D,3,FALSE)</f>
        <v>#N/A</v>
      </c>
      <c r="H609" s="69"/>
      <c r="I609" s="69"/>
      <c r="J609" s="69"/>
    </row>
    <row r="610" spans="3:10" x14ac:dyDescent="0.2">
      <c r="C610" s="52" t="e">
        <f>VLOOKUP(A610,'[1]S&amp;P 500 Wikipedia'!A:D,3,FALSE)</f>
        <v>#N/A</v>
      </c>
      <c r="H610" s="69"/>
      <c r="I610" s="69"/>
      <c r="J610" s="69"/>
    </row>
    <row r="611" spans="3:10" x14ac:dyDescent="0.2">
      <c r="C611" s="52" t="e">
        <f>VLOOKUP(A611,'[1]S&amp;P 500 Wikipedia'!A:D,3,FALSE)</f>
        <v>#N/A</v>
      </c>
      <c r="H611" s="69"/>
      <c r="I611" s="69"/>
      <c r="J611" s="69"/>
    </row>
    <row r="612" spans="3:10" x14ac:dyDescent="0.2">
      <c r="C612" s="52" t="e">
        <f>VLOOKUP(A612,'[1]S&amp;P 500 Wikipedia'!A:D,3,FALSE)</f>
        <v>#N/A</v>
      </c>
      <c r="H612" s="69"/>
      <c r="I612" s="69"/>
      <c r="J612" s="69"/>
    </row>
    <row r="613" spans="3:10" x14ac:dyDescent="0.2">
      <c r="C613" s="52" t="e">
        <f>VLOOKUP(A613,'[1]S&amp;P 500 Wikipedia'!A:D,3,FALSE)</f>
        <v>#N/A</v>
      </c>
      <c r="H613" s="69"/>
      <c r="I613" s="69"/>
      <c r="J613" s="69"/>
    </row>
    <row r="614" spans="3:10" x14ac:dyDescent="0.2">
      <c r="C614" s="52" t="e">
        <f>VLOOKUP(A614,'[1]S&amp;P 500 Wikipedia'!A:D,3,FALSE)</f>
        <v>#N/A</v>
      </c>
      <c r="H614" s="69"/>
      <c r="I614" s="69"/>
      <c r="J614" s="69"/>
    </row>
    <row r="615" spans="3:10" x14ac:dyDescent="0.2">
      <c r="C615" s="52" t="e">
        <f>VLOOKUP(A615,'[1]S&amp;P 500 Wikipedia'!A:D,3,FALSE)</f>
        <v>#N/A</v>
      </c>
      <c r="H615" s="69"/>
      <c r="I615" s="69"/>
      <c r="J615" s="69"/>
    </row>
    <row r="616" spans="3:10" x14ac:dyDescent="0.2">
      <c r="C616" s="52" t="e">
        <f>VLOOKUP(A616,'[1]S&amp;P 500 Wikipedia'!A:D,3,FALSE)</f>
        <v>#N/A</v>
      </c>
      <c r="H616" s="69"/>
      <c r="I616" s="69"/>
      <c r="J616" s="69"/>
    </row>
    <row r="617" spans="3:10" x14ac:dyDescent="0.2">
      <c r="C617" s="52" t="e">
        <f>VLOOKUP(A617,'[1]S&amp;P 500 Wikipedia'!A:D,3,FALSE)</f>
        <v>#N/A</v>
      </c>
      <c r="H617" s="69"/>
      <c r="I617" s="69"/>
      <c r="J617" s="69"/>
    </row>
    <row r="618" spans="3:10" x14ac:dyDescent="0.2">
      <c r="C618" s="52" t="e">
        <f>VLOOKUP(A618,'[1]S&amp;P 500 Wikipedia'!A:D,3,FALSE)</f>
        <v>#N/A</v>
      </c>
      <c r="H618" s="69"/>
      <c r="I618" s="69"/>
      <c r="J618" s="69"/>
    </row>
    <row r="619" spans="3:10" x14ac:dyDescent="0.2">
      <c r="C619" s="52" t="e">
        <f>VLOOKUP(A619,'[1]S&amp;P 500 Wikipedia'!A:D,3,FALSE)</f>
        <v>#N/A</v>
      </c>
      <c r="H619" s="69"/>
      <c r="I619" s="69"/>
      <c r="J619" s="69"/>
    </row>
    <row r="620" spans="3:10" x14ac:dyDescent="0.2">
      <c r="C620" s="52" t="e">
        <f>VLOOKUP(A620,'[1]S&amp;P 500 Wikipedia'!A:D,3,FALSE)</f>
        <v>#N/A</v>
      </c>
      <c r="H620" s="69"/>
      <c r="I620" s="69"/>
      <c r="J620" s="69"/>
    </row>
    <row r="621" spans="3:10" x14ac:dyDescent="0.2">
      <c r="C621" s="52" t="e">
        <f>VLOOKUP(A621,'[1]S&amp;P 500 Wikipedia'!A:D,3,FALSE)</f>
        <v>#N/A</v>
      </c>
      <c r="H621" s="69"/>
      <c r="I621" s="69"/>
      <c r="J621" s="69"/>
    </row>
    <row r="622" spans="3:10" x14ac:dyDescent="0.2">
      <c r="C622" s="52" t="e">
        <f>VLOOKUP(A622,'[1]S&amp;P 500 Wikipedia'!A:D,3,FALSE)</f>
        <v>#N/A</v>
      </c>
      <c r="H622" s="69"/>
      <c r="I622" s="69"/>
      <c r="J622" s="69"/>
    </row>
    <row r="623" spans="3:10" x14ac:dyDescent="0.2">
      <c r="C623" s="52" t="e">
        <f>VLOOKUP(A623,'[1]S&amp;P 500 Wikipedia'!A:D,3,FALSE)</f>
        <v>#N/A</v>
      </c>
      <c r="H623" s="69"/>
      <c r="I623" s="69"/>
      <c r="J623" s="69"/>
    </row>
    <row r="624" spans="3:10" x14ac:dyDescent="0.2">
      <c r="C624" s="52" t="e">
        <f>VLOOKUP(A624,'[1]S&amp;P 500 Wikipedia'!A:D,3,FALSE)</f>
        <v>#N/A</v>
      </c>
      <c r="H624" s="69"/>
      <c r="I624" s="69"/>
      <c r="J624" s="69"/>
    </row>
    <row r="625" spans="3:10" x14ac:dyDescent="0.2">
      <c r="C625" s="52" t="e">
        <f>VLOOKUP(A625,'[1]S&amp;P 500 Wikipedia'!A:D,3,FALSE)</f>
        <v>#N/A</v>
      </c>
      <c r="H625" s="69"/>
      <c r="I625" s="69"/>
      <c r="J625" s="69"/>
    </row>
    <row r="626" spans="3:10" x14ac:dyDescent="0.2">
      <c r="C626" s="52" t="e">
        <f>VLOOKUP(A626,'[1]S&amp;P 500 Wikipedia'!A:D,3,FALSE)</f>
        <v>#N/A</v>
      </c>
      <c r="H626" s="69"/>
      <c r="I626" s="69"/>
      <c r="J626" s="69"/>
    </row>
    <row r="627" spans="3:10" x14ac:dyDescent="0.2">
      <c r="C627" s="52" t="e">
        <f>VLOOKUP(A627,'[1]S&amp;P 500 Wikipedia'!A:D,3,FALSE)</f>
        <v>#N/A</v>
      </c>
      <c r="H627" s="69"/>
      <c r="I627" s="69"/>
      <c r="J627" s="69"/>
    </row>
    <row r="628" spans="3:10" x14ac:dyDescent="0.2">
      <c r="C628" s="52" t="e">
        <f>VLOOKUP(A628,'[1]S&amp;P 500 Wikipedia'!A:D,3,FALSE)</f>
        <v>#N/A</v>
      </c>
      <c r="H628" s="69"/>
      <c r="I628" s="69"/>
      <c r="J628" s="69"/>
    </row>
    <row r="629" spans="3:10" x14ac:dyDescent="0.2">
      <c r="C629" s="52" t="e">
        <f>VLOOKUP(A629,'[1]S&amp;P 500 Wikipedia'!A:D,3,FALSE)</f>
        <v>#N/A</v>
      </c>
      <c r="H629" s="69"/>
      <c r="I629" s="69"/>
      <c r="J629" s="69"/>
    </row>
    <row r="630" spans="3:10" x14ac:dyDescent="0.2">
      <c r="C630" s="52" t="e">
        <f>VLOOKUP(A630,'[1]S&amp;P 500 Wikipedia'!A:D,3,FALSE)</f>
        <v>#N/A</v>
      </c>
      <c r="H630" s="69"/>
      <c r="I630" s="69"/>
      <c r="J630" s="69"/>
    </row>
    <row r="631" spans="3:10" x14ac:dyDescent="0.2">
      <c r="C631" s="52" t="e">
        <f>VLOOKUP(A631,'[1]S&amp;P 500 Wikipedia'!A:D,3,FALSE)</f>
        <v>#N/A</v>
      </c>
      <c r="H631" s="69"/>
      <c r="I631" s="69"/>
      <c r="J631" s="69"/>
    </row>
    <row r="632" spans="3:10" x14ac:dyDescent="0.2">
      <c r="C632" s="52" t="e">
        <f>VLOOKUP(A632,'[1]S&amp;P 500 Wikipedia'!A:D,3,FALSE)</f>
        <v>#N/A</v>
      </c>
      <c r="H632" s="69"/>
      <c r="I632" s="69"/>
      <c r="J632" s="69"/>
    </row>
    <row r="633" spans="3:10" x14ac:dyDescent="0.2">
      <c r="C633" s="52" t="e">
        <f>VLOOKUP(A633,'[1]S&amp;P 500 Wikipedia'!A:D,3,FALSE)</f>
        <v>#N/A</v>
      </c>
      <c r="H633" s="69"/>
      <c r="I633" s="69"/>
      <c r="J633" s="69"/>
    </row>
    <row r="634" spans="3:10" x14ac:dyDescent="0.2">
      <c r="C634" s="52" t="e">
        <f>VLOOKUP(A634,'[1]S&amp;P 500 Wikipedia'!A:D,3,FALSE)</f>
        <v>#N/A</v>
      </c>
      <c r="H634" s="69"/>
      <c r="I634" s="69"/>
      <c r="J634" s="69"/>
    </row>
    <row r="635" spans="3:10" x14ac:dyDescent="0.2">
      <c r="C635" s="52" t="e">
        <f>VLOOKUP(A635,'[1]S&amp;P 500 Wikipedia'!A:D,3,FALSE)</f>
        <v>#N/A</v>
      </c>
      <c r="H635" s="69"/>
      <c r="I635" s="69"/>
      <c r="J635" s="69"/>
    </row>
    <row r="636" spans="3:10" x14ac:dyDescent="0.2">
      <c r="C636" s="52" t="e">
        <f>VLOOKUP(A636,'[1]S&amp;P 500 Wikipedia'!A:D,3,FALSE)</f>
        <v>#N/A</v>
      </c>
      <c r="H636" s="69"/>
      <c r="I636" s="69"/>
      <c r="J636" s="69"/>
    </row>
    <row r="637" spans="3:10" x14ac:dyDescent="0.2">
      <c r="C637" s="52" t="e">
        <f>VLOOKUP(A637,'[1]S&amp;P 500 Wikipedia'!A:D,3,FALSE)</f>
        <v>#N/A</v>
      </c>
      <c r="H637" s="69"/>
      <c r="I637" s="69"/>
      <c r="J637" s="69"/>
    </row>
    <row r="638" spans="3:10" x14ac:dyDescent="0.2">
      <c r="C638" s="52" t="e">
        <f>VLOOKUP(A638,'[1]S&amp;P 500 Wikipedia'!A:D,3,FALSE)</f>
        <v>#N/A</v>
      </c>
      <c r="H638" s="69"/>
      <c r="I638" s="69"/>
      <c r="J638" s="69"/>
    </row>
    <row r="639" spans="3:10" x14ac:dyDescent="0.2">
      <c r="C639" s="52" t="e">
        <f>VLOOKUP(A639,'[1]S&amp;P 500 Wikipedia'!A:D,3,FALSE)</f>
        <v>#N/A</v>
      </c>
      <c r="H639" s="69"/>
      <c r="I639" s="69"/>
      <c r="J639" s="69"/>
    </row>
    <row r="640" spans="3:10" x14ac:dyDescent="0.2">
      <c r="C640" s="52" t="e">
        <f>VLOOKUP(A640,'[1]S&amp;P 500 Wikipedia'!A:D,3,FALSE)</f>
        <v>#N/A</v>
      </c>
      <c r="H640" s="69"/>
      <c r="I640" s="69"/>
      <c r="J640" s="69"/>
    </row>
    <row r="641" spans="3:10" x14ac:dyDescent="0.2">
      <c r="C641" s="52" t="e">
        <f>VLOOKUP(A641,'[1]S&amp;P 500 Wikipedia'!A:D,3,FALSE)</f>
        <v>#N/A</v>
      </c>
      <c r="H641" s="69"/>
      <c r="I641" s="69"/>
      <c r="J641" s="69"/>
    </row>
    <row r="642" spans="3:10" x14ac:dyDescent="0.2">
      <c r="C642" s="52" t="e">
        <f>VLOOKUP(A642,'[1]S&amp;P 500 Wikipedia'!A:D,3,FALSE)</f>
        <v>#N/A</v>
      </c>
      <c r="H642" s="69"/>
      <c r="I642" s="69"/>
      <c r="J642" s="69"/>
    </row>
    <row r="643" spans="3:10" x14ac:dyDescent="0.2">
      <c r="C643" s="52" t="e">
        <f>VLOOKUP(A643,'[1]S&amp;P 500 Wikipedia'!A:D,3,FALSE)</f>
        <v>#N/A</v>
      </c>
      <c r="H643" s="69"/>
      <c r="I643" s="69"/>
      <c r="J643" s="69"/>
    </row>
    <row r="644" spans="3:10" x14ac:dyDescent="0.2">
      <c r="C644" s="52" t="e">
        <f>VLOOKUP(A644,'[1]S&amp;P 500 Wikipedia'!A:D,3,FALSE)</f>
        <v>#N/A</v>
      </c>
      <c r="H644" s="69"/>
      <c r="I644" s="69"/>
      <c r="J644" s="69"/>
    </row>
    <row r="645" spans="3:10" x14ac:dyDescent="0.2">
      <c r="C645" s="52" t="e">
        <f>VLOOKUP(A645,'[1]S&amp;P 500 Wikipedia'!A:D,3,FALSE)</f>
        <v>#N/A</v>
      </c>
      <c r="H645" s="69"/>
      <c r="I645" s="69"/>
      <c r="J645" s="69"/>
    </row>
    <row r="646" spans="3:10" x14ac:dyDescent="0.2">
      <c r="C646" s="52" t="e">
        <f>VLOOKUP(A646,'[1]S&amp;P 500 Wikipedia'!A:D,3,FALSE)</f>
        <v>#N/A</v>
      </c>
      <c r="H646" s="69"/>
      <c r="I646" s="69"/>
      <c r="J646" s="69"/>
    </row>
    <row r="647" spans="3:10" x14ac:dyDescent="0.2">
      <c r="C647" s="52" t="e">
        <f>VLOOKUP(A647,'[1]S&amp;P 500 Wikipedia'!A:D,3,FALSE)</f>
        <v>#N/A</v>
      </c>
      <c r="H647" s="69"/>
      <c r="I647" s="69"/>
      <c r="J647" s="69"/>
    </row>
    <row r="648" spans="3:10" x14ac:dyDescent="0.2">
      <c r="C648" s="52" t="e">
        <f>VLOOKUP(A648,'[1]S&amp;P 500 Wikipedia'!A:D,3,FALSE)</f>
        <v>#N/A</v>
      </c>
      <c r="H648" s="69"/>
      <c r="I648" s="69"/>
      <c r="J648" s="69"/>
    </row>
    <row r="649" spans="3:10" x14ac:dyDescent="0.2">
      <c r="C649" s="52" t="e">
        <f>VLOOKUP(A649,'[1]S&amp;P 500 Wikipedia'!A:D,3,FALSE)</f>
        <v>#N/A</v>
      </c>
      <c r="H649" s="69"/>
      <c r="I649" s="69"/>
      <c r="J649" s="69"/>
    </row>
    <row r="650" spans="3:10" x14ac:dyDescent="0.2">
      <c r="C650" s="52" t="e">
        <f>VLOOKUP(A650,'[1]S&amp;P 500 Wikipedia'!A:D,3,FALSE)</f>
        <v>#N/A</v>
      </c>
      <c r="H650" s="69"/>
      <c r="I650" s="69"/>
      <c r="J650" s="69"/>
    </row>
    <row r="651" spans="3:10" x14ac:dyDescent="0.2">
      <c r="C651" s="52" t="e">
        <f>VLOOKUP(A651,'[1]S&amp;P 500 Wikipedia'!A:D,3,FALSE)</f>
        <v>#N/A</v>
      </c>
      <c r="H651" s="69"/>
      <c r="I651" s="69"/>
      <c r="J651" s="69"/>
    </row>
    <row r="652" spans="3:10" x14ac:dyDescent="0.2">
      <c r="C652" s="52" t="e">
        <f>VLOOKUP(A652,'[1]S&amp;P 500 Wikipedia'!A:D,3,FALSE)</f>
        <v>#N/A</v>
      </c>
      <c r="H652" s="69"/>
      <c r="I652" s="69"/>
      <c r="J652" s="69"/>
    </row>
    <row r="653" spans="3:10" x14ac:dyDescent="0.2">
      <c r="C653" s="52" t="e">
        <f>VLOOKUP(A653,'[1]S&amp;P 500 Wikipedia'!A:D,3,FALSE)</f>
        <v>#N/A</v>
      </c>
      <c r="H653" s="69"/>
      <c r="I653" s="69"/>
      <c r="J653" s="69"/>
    </row>
    <row r="654" spans="3:10" x14ac:dyDescent="0.2">
      <c r="C654" s="52" t="e">
        <f>VLOOKUP(A654,'[1]S&amp;P 500 Wikipedia'!A:D,3,FALSE)</f>
        <v>#N/A</v>
      </c>
      <c r="H654" s="69"/>
      <c r="I654" s="69"/>
      <c r="J654" s="69"/>
    </row>
    <row r="655" spans="3:10" x14ac:dyDescent="0.2">
      <c r="C655" s="52" t="e">
        <f>VLOOKUP(A655,'[1]S&amp;P 500 Wikipedia'!A:D,3,FALSE)</f>
        <v>#N/A</v>
      </c>
      <c r="H655" s="69"/>
      <c r="I655" s="69"/>
      <c r="J655" s="69"/>
    </row>
    <row r="656" spans="3:10" x14ac:dyDescent="0.2">
      <c r="C656" s="52" t="e">
        <f>VLOOKUP(A656,'[1]S&amp;P 500 Wikipedia'!A:D,3,FALSE)</f>
        <v>#N/A</v>
      </c>
      <c r="H656" s="69"/>
      <c r="I656" s="69"/>
      <c r="J656" s="69"/>
    </row>
    <row r="657" spans="3:10" x14ac:dyDescent="0.2">
      <c r="C657" s="52" t="e">
        <f>VLOOKUP(A657,'[1]S&amp;P 500 Wikipedia'!A:D,3,FALSE)</f>
        <v>#N/A</v>
      </c>
      <c r="H657" s="69"/>
      <c r="I657" s="69"/>
      <c r="J657" s="69"/>
    </row>
    <row r="658" spans="3:10" x14ac:dyDescent="0.2">
      <c r="C658" s="52" t="e">
        <f>VLOOKUP(A658,'[1]S&amp;P 500 Wikipedia'!A:D,3,FALSE)</f>
        <v>#N/A</v>
      </c>
      <c r="H658" s="69"/>
      <c r="I658" s="69"/>
      <c r="J658" s="69"/>
    </row>
    <row r="659" spans="3:10" x14ac:dyDescent="0.2">
      <c r="C659" s="52" t="e">
        <f>VLOOKUP(A659,'[1]S&amp;P 500 Wikipedia'!A:D,3,FALSE)</f>
        <v>#N/A</v>
      </c>
      <c r="H659" s="69"/>
      <c r="I659" s="69"/>
      <c r="J659" s="69"/>
    </row>
    <row r="660" spans="3:10" x14ac:dyDescent="0.2">
      <c r="C660" s="52" t="e">
        <f>VLOOKUP(A660,'[1]S&amp;P 500 Wikipedia'!A:D,3,FALSE)</f>
        <v>#N/A</v>
      </c>
      <c r="H660" s="69"/>
      <c r="I660" s="69"/>
      <c r="J660" s="69"/>
    </row>
    <row r="661" spans="3:10" x14ac:dyDescent="0.2">
      <c r="C661" s="52" t="e">
        <f>VLOOKUP(A661,'[1]S&amp;P 500 Wikipedia'!A:D,3,FALSE)</f>
        <v>#N/A</v>
      </c>
      <c r="H661" s="69"/>
      <c r="I661" s="69"/>
      <c r="J661" s="69"/>
    </row>
    <row r="662" spans="3:10" x14ac:dyDescent="0.2">
      <c r="C662" s="52" t="e">
        <f>VLOOKUP(A662,'[1]S&amp;P 500 Wikipedia'!A:D,3,FALSE)</f>
        <v>#N/A</v>
      </c>
      <c r="H662" s="69"/>
      <c r="I662" s="69"/>
      <c r="J662" s="69"/>
    </row>
    <row r="663" spans="3:10" x14ac:dyDescent="0.2">
      <c r="C663" s="52" t="e">
        <f>VLOOKUP(A663,'[1]S&amp;P 500 Wikipedia'!A:D,3,FALSE)</f>
        <v>#N/A</v>
      </c>
      <c r="H663" s="69"/>
      <c r="I663" s="69"/>
      <c r="J663" s="69"/>
    </row>
    <row r="664" spans="3:10" x14ac:dyDescent="0.2">
      <c r="C664" s="52" t="e">
        <f>VLOOKUP(A664,'[1]S&amp;P 500 Wikipedia'!A:D,3,FALSE)</f>
        <v>#N/A</v>
      </c>
      <c r="H664" s="69"/>
      <c r="I664" s="69"/>
      <c r="J664" s="69"/>
    </row>
    <row r="665" spans="3:10" x14ac:dyDescent="0.2">
      <c r="C665" s="52" t="e">
        <f>VLOOKUP(A665,'[1]S&amp;P 500 Wikipedia'!A:D,3,FALSE)</f>
        <v>#N/A</v>
      </c>
      <c r="H665" s="69"/>
      <c r="I665" s="69"/>
      <c r="J665" s="69"/>
    </row>
    <row r="666" spans="3:10" x14ac:dyDescent="0.2">
      <c r="C666" s="52" t="e">
        <f>VLOOKUP(A666,'[1]S&amp;P 500 Wikipedia'!A:D,3,FALSE)</f>
        <v>#N/A</v>
      </c>
      <c r="H666" s="69"/>
      <c r="I666" s="69"/>
      <c r="J666" s="69"/>
    </row>
    <row r="667" spans="3:10" x14ac:dyDescent="0.2">
      <c r="C667" s="52" t="e">
        <f>VLOOKUP(A667,'[1]S&amp;P 500 Wikipedia'!A:D,3,FALSE)</f>
        <v>#N/A</v>
      </c>
      <c r="H667" s="69"/>
      <c r="I667" s="69"/>
      <c r="J667" s="69"/>
    </row>
    <row r="668" spans="3:10" x14ac:dyDescent="0.2">
      <c r="C668" s="52" t="e">
        <f>VLOOKUP(A668,'[1]S&amp;P 500 Wikipedia'!A:D,3,FALSE)</f>
        <v>#N/A</v>
      </c>
      <c r="H668" s="69"/>
      <c r="I668" s="69"/>
      <c r="J668" s="69"/>
    </row>
    <row r="669" spans="3:10" x14ac:dyDescent="0.2">
      <c r="C669" s="52" t="e">
        <f>VLOOKUP(A669,'[1]S&amp;P 500 Wikipedia'!A:D,3,FALSE)</f>
        <v>#N/A</v>
      </c>
      <c r="H669" s="69"/>
      <c r="I669" s="69"/>
      <c r="J669" s="69"/>
    </row>
    <row r="670" spans="3:10" x14ac:dyDescent="0.2">
      <c r="C670" s="52" t="e">
        <f>VLOOKUP(A670,'[1]S&amp;P 500 Wikipedia'!A:D,3,FALSE)</f>
        <v>#N/A</v>
      </c>
      <c r="H670" s="69"/>
      <c r="I670" s="69"/>
      <c r="J670" s="69"/>
    </row>
    <row r="671" spans="3:10" x14ac:dyDescent="0.2">
      <c r="C671" s="52" t="e">
        <f>VLOOKUP(A671,'[1]S&amp;P 500 Wikipedia'!A:D,3,FALSE)</f>
        <v>#N/A</v>
      </c>
      <c r="H671" s="69"/>
      <c r="I671" s="69"/>
      <c r="J671" s="69"/>
    </row>
    <row r="672" spans="3:10" x14ac:dyDescent="0.2">
      <c r="C672" s="52" t="e">
        <f>VLOOKUP(A672,'[1]S&amp;P 500 Wikipedia'!A:D,3,FALSE)</f>
        <v>#N/A</v>
      </c>
      <c r="H672" s="69"/>
      <c r="I672" s="69"/>
      <c r="J672" s="69"/>
    </row>
    <row r="673" spans="3:10" x14ac:dyDescent="0.2">
      <c r="C673" s="52" t="e">
        <f>VLOOKUP(A673,'[1]S&amp;P 500 Wikipedia'!A:D,3,FALSE)</f>
        <v>#N/A</v>
      </c>
      <c r="H673" s="69"/>
      <c r="I673" s="69"/>
      <c r="J673" s="69"/>
    </row>
    <row r="674" spans="3:10" x14ac:dyDescent="0.2">
      <c r="C674" s="52" t="e">
        <f>VLOOKUP(A674,'[1]S&amp;P 500 Wikipedia'!A:D,3,FALSE)</f>
        <v>#N/A</v>
      </c>
      <c r="H674" s="69"/>
      <c r="I674" s="69"/>
      <c r="J674" s="69"/>
    </row>
    <row r="675" spans="3:10" x14ac:dyDescent="0.2">
      <c r="C675" s="52" t="e">
        <f>VLOOKUP(A675,'[1]S&amp;P 500 Wikipedia'!A:D,3,FALSE)</f>
        <v>#N/A</v>
      </c>
      <c r="H675" s="69"/>
      <c r="I675" s="69"/>
      <c r="J675" s="69"/>
    </row>
    <row r="676" spans="3:10" x14ac:dyDescent="0.2">
      <c r="C676" s="52" t="e">
        <f>VLOOKUP(A676,'[1]S&amp;P 500 Wikipedia'!A:D,3,FALSE)</f>
        <v>#N/A</v>
      </c>
      <c r="H676" s="69"/>
      <c r="I676" s="69"/>
      <c r="J676" s="69"/>
    </row>
    <row r="677" spans="3:10" x14ac:dyDescent="0.2">
      <c r="C677" s="52" t="e">
        <f>VLOOKUP(A677,'[1]S&amp;P 500 Wikipedia'!A:D,3,FALSE)</f>
        <v>#N/A</v>
      </c>
      <c r="H677" s="69"/>
      <c r="I677" s="69"/>
      <c r="J677" s="69"/>
    </row>
    <row r="678" spans="3:10" x14ac:dyDescent="0.2">
      <c r="C678" s="52" t="e">
        <f>VLOOKUP(A678,'[1]S&amp;P 500 Wikipedia'!A:D,3,FALSE)</f>
        <v>#N/A</v>
      </c>
      <c r="H678" s="69"/>
      <c r="I678" s="69"/>
      <c r="J678" s="69"/>
    </row>
    <row r="679" spans="3:10" x14ac:dyDescent="0.2">
      <c r="C679" s="52" t="e">
        <f>VLOOKUP(A679,'[1]S&amp;P 500 Wikipedia'!A:D,3,FALSE)</f>
        <v>#N/A</v>
      </c>
      <c r="H679" s="69"/>
      <c r="I679" s="69"/>
      <c r="J679" s="69"/>
    </row>
    <row r="680" spans="3:10" x14ac:dyDescent="0.2">
      <c r="C680" s="52" t="e">
        <f>VLOOKUP(A680,'[1]S&amp;P 500 Wikipedia'!A:D,3,FALSE)</f>
        <v>#N/A</v>
      </c>
      <c r="H680" s="69"/>
      <c r="I680" s="69"/>
      <c r="J680" s="69"/>
    </row>
    <row r="681" spans="3:10" x14ac:dyDescent="0.2">
      <c r="C681" s="52" t="e">
        <f>VLOOKUP(A681,'[1]S&amp;P 500 Wikipedia'!A:D,3,FALSE)</f>
        <v>#N/A</v>
      </c>
      <c r="H681" s="69"/>
      <c r="I681" s="69"/>
      <c r="J681" s="69"/>
    </row>
    <row r="682" spans="3:10" x14ac:dyDescent="0.2">
      <c r="C682" s="52" t="e">
        <f>VLOOKUP(A682,'[1]S&amp;P 500 Wikipedia'!A:D,3,FALSE)</f>
        <v>#N/A</v>
      </c>
      <c r="H682" s="69"/>
      <c r="I682" s="69"/>
      <c r="J682" s="69"/>
    </row>
    <row r="683" spans="3:10" x14ac:dyDescent="0.2">
      <c r="C683" s="52" t="e">
        <f>VLOOKUP(A683,'[1]S&amp;P 500 Wikipedia'!A:D,3,FALSE)</f>
        <v>#N/A</v>
      </c>
      <c r="H683" s="69"/>
      <c r="I683" s="69"/>
      <c r="J683" s="69"/>
    </row>
    <row r="684" spans="3:10" x14ac:dyDescent="0.2">
      <c r="C684" s="52" t="e">
        <f>VLOOKUP(A684,'[1]S&amp;P 500 Wikipedia'!A:D,3,FALSE)</f>
        <v>#N/A</v>
      </c>
      <c r="H684" s="69"/>
      <c r="I684" s="69"/>
      <c r="J684" s="69"/>
    </row>
    <row r="685" spans="3:10" x14ac:dyDescent="0.2">
      <c r="C685" s="52" t="e">
        <f>VLOOKUP(A685,'[1]S&amp;P 500 Wikipedia'!A:D,3,FALSE)</f>
        <v>#N/A</v>
      </c>
      <c r="H685" s="69"/>
      <c r="I685" s="69"/>
      <c r="J685" s="69"/>
    </row>
    <row r="686" spans="3:10" x14ac:dyDescent="0.2">
      <c r="C686" s="52" t="e">
        <f>VLOOKUP(A686,'[1]S&amp;P 500 Wikipedia'!A:D,3,FALSE)</f>
        <v>#N/A</v>
      </c>
      <c r="H686" s="69"/>
      <c r="I686" s="69"/>
      <c r="J686" s="69"/>
    </row>
    <row r="687" spans="3:10" x14ac:dyDescent="0.2">
      <c r="C687" s="52" t="e">
        <f>VLOOKUP(A687,'[1]S&amp;P 500 Wikipedia'!A:D,3,FALSE)</f>
        <v>#N/A</v>
      </c>
      <c r="H687" s="69"/>
      <c r="I687" s="69"/>
      <c r="J687" s="69"/>
    </row>
    <row r="688" spans="3:10" x14ac:dyDescent="0.2">
      <c r="C688" s="52" t="e">
        <f>VLOOKUP(A688,'[1]S&amp;P 500 Wikipedia'!A:D,3,FALSE)</f>
        <v>#N/A</v>
      </c>
      <c r="H688" s="69"/>
      <c r="I688" s="69"/>
      <c r="J688" s="69"/>
    </row>
    <row r="689" spans="3:10" x14ac:dyDescent="0.2">
      <c r="C689" s="52" t="e">
        <f>VLOOKUP(A689,'[1]S&amp;P 500 Wikipedia'!A:D,3,FALSE)</f>
        <v>#N/A</v>
      </c>
      <c r="H689" s="69"/>
      <c r="I689" s="69"/>
      <c r="J689" s="69"/>
    </row>
    <row r="690" spans="3:10" x14ac:dyDescent="0.2">
      <c r="C690" s="52" t="e">
        <f>VLOOKUP(A690,'[1]S&amp;P 500 Wikipedia'!A:D,3,FALSE)</f>
        <v>#N/A</v>
      </c>
      <c r="H690" s="69"/>
      <c r="I690" s="69"/>
      <c r="J690" s="69"/>
    </row>
    <row r="691" spans="3:10" x14ac:dyDescent="0.2">
      <c r="C691" s="52" t="e">
        <f>VLOOKUP(A691,'[1]S&amp;P 500 Wikipedia'!A:D,3,FALSE)</f>
        <v>#N/A</v>
      </c>
      <c r="H691" s="69"/>
      <c r="I691" s="69"/>
      <c r="J691" s="69"/>
    </row>
    <row r="692" spans="3:10" x14ac:dyDescent="0.2">
      <c r="C692" s="52" t="e">
        <f>VLOOKUP(A692,'[1]S&amp;P 500 Wikipedia'!A:D,3,FALSE)</f>
        <v>#N/A</v>
      </c>
      <c r="H692" s="69"/>
      <c r="I692" s="69"/>
      <c r="J692" s="69"/>
    </row>
    <row r="693" spans="3:10" x14ac:dyDescent="0.2">
      <c r="C693" s="52" t="e">
        <f>VLOOKUP(A693,'[1]S&amp;P 500 Wikipedia'!A:D,3,FALSE)</f>
        <v>#N/A</v>
      </c>
      <c r="H693" s="69"/>
      <c r="I693" s="69"/>
      <c r="J693" s="69"/>
    </row>
    <row r="694" spans="3:10" x14ac:dyDescent="0.2">
      <c r="C694" s="52" t="e">
        <f>VLOOKUP(A694,'[1]S&amp;P 500 Wikipedia'!A:D,3,FALSE)</f>
        <v>#N/A</v>
      </c>
      <c r="H694" s="69"/>
      <c r="I694" s="69"/>
      <c r="J694" s="69"/>
    </row>
    <row r="695" spans="3:10" x14ac:dyDescent="0.2">
      <c r="C695" s="52" t="e">
        <f>VLOOKUP(A695,'[1]S&amp;P 500 Wikipedia'!A:D,3,FALSE)</f>
        <v>#N/A</v>
      </c>
      <c r="H695" s="69"/>
      <c r="I695" s="69"/>
      <c r="J695" s="69"/>
    </row>
    <row r="696" spans="3:10" x14ac:dyDescent="0.2">
      <c r="C696" s="52" t="e">
        <f>VLOOKUP(A696,'[1]S&amp;P 500 Wikipedia'!A:D,3,FALSE)</f>
        <v>#N/A</v>
      </c>
      <c r="H696" s="69"/>
      <c r="I696" s="69"/>
      <c r="J696" s="69"/>
    </row>
    <row r="697" spans="3:10" x14ac:dyDescent="0.2">
      <c r="C697" s="52" t="e">
        <f>VLOOKUP(A697,'[1]S&amp;P 500 Wikipedia'!A:D,3,FALSE)</f>
        <v>#N/A</v>
      </c>
      <c r="H697" s="69"/>
      <c r="I697" s="69"/>
      <c r="J697" s="69"/>
    </row>
    <row r="698" spans="3:10" x14ac:dyDescent="0.2">
      <c r="C698" s="52" t="e">
        <f>VLOOKUP(A698,'[1]S&amp;P 500 Wikipedia'!A:D,3,FALSE)</f>
        <v>#N/A</v>
      </c>
      <c r="H698" s="69"/>
      <c r="I698" s="69"/>
      <c r="J698" s="69"/>
    </row>
    <row r="699" spans="3:10" x14ac:dyDescent="0.2">
      <c r="C699" s="52" t="e">
        <f>VLOOKUP(A699,'[1]S&amp;P 500 Wikipedia'!A:D,3,FALSE)</f>
        <v>#N/A</v>
      </c>
      <c r="H699" s="69"/>
      <c r="I699" s="69"/>
      <c r="J699" s="69"/>
    </row>
    <row r="700" spans="3:10" x14ac:dyDescent="0.2">
      <c r="C700" s="52" t="e">
        <f>VLOOKUP(A700,'[1]S&amp;P 500 Wikipedia'!A:D,3,FALSE)</f>
        <v>#N/A</v>
      </c>
      <c r="H700" s="69"/>
      <c r="I700" s="69"/>
      <c r="J700" s="69"/>
    </row>
    <row r="701" spans="3:10" x14ac:dyDescent="0.2">
      <c r="C701" s="52" t="e">
        <f>VLOOKUP(A701,'[1]S&amp;P 500 Wikipedia'!A:D,3,FALSE)</f>
        <v>#N/A</v>
      </c>
      <c r="H701" s="69"/>
      <c r="I701" s="69"/>
      <c r="J701" s="69"/>
    </row>
    <row r="702" spans="3:10" x14ac:dyDescent="0.2">
      <c r="C702" s="52" t="e">
        <f>VLOOKUP(A702,'[1]S&amp;P 500 Wikipedia'!A:D,3,FALSE)</f>
        <v>#N/A</v>
      </c>
      <c r="H702" s="69"/>
      <c r="I702" s="69"/>
      <c r="J702" s="69"/>
    </row>
    <row r="703" spans="3:10" x14ac:dyDescent="0.2">
      <c r="C703" s="52" t="e">
        <f>VLOOKUP(A703,'[1]S&amp;P 500 Wikipedia'!A:D,3,FALSE)</f>
        <v>#N/A</v>
      </c>
      <c r="H703" s="69"/>
      <c r="I703" s="69"/>
      <c r="J703" s="69"/>
    </row>
    <row r="704" spans="3:10" x14ac:dyDescent="0.2">
      <c r="C704" s="52" t="e">
        <f>VLOOKUP(A704,'[1]S&amp;P 500 Wikipedia'!A:D,3,FALSE)</f>
        <v>#N/A</v>
      </c>
      <c r="H704" s="69"/>
      <c r="I704" s="69"/>
      <c r="J704" s="69"/>
    </row>
    <row r="705" spans="3:10" x14ac:dyDescent="0.2">
      <c r="C705" s="52" t="e">
        <f>VLOOKUP(A705,'[1]S&amp;P 500 Wikipedia'!A:D,3,FALSE)</f>
        <v>#N/A</v>
      </c>
      <c r="H705" s="69"/>
      <c r="I705" s="69"/>
      <c r="J705" s="69"/>
    </row>
    <row r="706" spans="3:10" x14ac:dyDescent="0.2">
      <c r="C706" s="52" t="e">
        <f>VLOOKUP(A706,'[1]S&amp;P 500 Wikipedia'!A:D,3,FALSE)</f>
        <v>#N/A</v>
      </c>
      <c r="H706" s="69"/>
      <c r="I706" s="69"/>
      <c r="J706" s="69"/>
    </row>
    <row r="707" spans="3:10" x14ac:dyDescent="0.2">
      <c r="C707" s="52" t="e">
        <f>VLOOKUP(A707,'[1]S&amp;P 500 Wikipedia'!A:D,3,FALSE)</f>
        <v>#N/A</v>
      </c>
      <c r="H707" s="69"/>
      <c r="I707" s="69"/>
      <c r="J707" s="69"/>
    </row>
    <row r="708" spans="3:10" x14ac:dyDescent="0.2">
      <c r="C708" s="52" t="e">
        <f>VLOOKUP(A708,'[1]S&amp;P 500 Wikipedia'!A:D,3,FALSE)</f>
        <v>#N/A</v>
      </c>
      <c r="H708" s="69"/>
      <c r="I708" s="69"/>
      <c r="J708" s="69"/>
    </row>
    <row r="709" spans="3:10" x14ac:dyDescent="0.2">
      <c r="C709" s="52" t="e">
        <f>VLOOKUP(A709,'[1]S&amp;P 500 Wikipedia'!A:D,3,FALSE)</f>
        <v>#N/A</v>
      </c>
      <c r="H709" s="69"/>
      <c r="I709" s="69"/>
      <c r="J709" s="69"/>
    </row>
    <row r="710" spans="3:10" x14ac:dyDescent="0.2">
      <c r="C710" s="52" t="e">
        <f>VLOOKUP(A710,'[1]S&amp;P 500 Wikipedia'!A:D,3,FALSE)</f>
        <v>#N/A</v>
      </c>
      <c r="H710" s="69"/>
      <c r="I710" s="69"/>
      <c r="J710" s="69"/>
    </row>
    <row r="711" spans="3:10" x14ac:dyDescent="0.2">
      <c r="C711" s="52" t="e">
        <f>VLOOKUP(A711,'[1]S&amp;P 500 Wikipedia'!A:D,3,FALSE)</f>
        <v>#N/A</v>
      </c>
      <c r="H711" s="69"/>
      <c r="I711" s="69"/>
      <c r="J711" s="69"/>
    </row>
    <row r="712" spans="3:10" x14ac:dyDescent="0.2">
      <c r="C712" s="52" t="e">
        <f>VLOOKUP(A712,'[1]S&amp;P 500 Wikipedia'!A:D,3,FALSE)</f>
        <v>#N/A</v>
      </c>
      <c r="H712" s="69"/>
      <c r="I712" s="69"/>
      <c r="J712" s="69"/>
    </row>
    <row r="713" spans="3:10" x14ac:dyDescent="0.2">
      <c r="C713" s="52" t="e">
        <f>VLOOKUP(A713,'[1]S&amp;P 500 Wikipedia'!A:D,3,FALSE)</f>
        <v>#N/A</v>
      </c>
      <c r="H713" s="69"/>
      <c r="I713" s="69"/>
      <c r="J713" s="69"/>
    </row>
    <row r="714" spans="3:10" x14ac:dyDescent="0.2">
      <c r="C714" s="52" t="e">
        <f>VLOOKUP(A714,'[1]S&amp;P 500 Wikipedia'!A:D,3,FALSE)</f>
        <v>#N/A</v>
      </c>
      <c r="H714" s="69"/>
      <c r="I714" s="69"/>
      <c r="J714" s="69"/>
    </row>
    <row r="715" spans="3:10" x14ac:dyDescent="0.2">
      <c r="C715" s="52" t="e">
        <f>VLOOKUP(A715,'[1]S&amp;P 500 Wikipedia'!A:D,3,FALSE)</f>
        <v>#N/A</v>
      </c>
      <c r="H715" s="69"/>
      <c r="I715" s="69"/>
      <c r="J715" s="69"/>
    </row>
    <row r="716" spans="3:10" x14ac:dyDescent="0.2">
      <c r="C716" s="52" t="e">
        <f>VLOOKUP(A716,'[1]S&amp;P 500 Wikipedia'!A:D,3,FALSE)</f>
        <v>#N/A</v>
      </c>
      <c r="H716" s="69"/>
      <c r="I716" s="69"/>
      <c r="J716" s="69"/>
    </row>
    <row r="717" spans="3:10" x14ac:dyDescent="0.2">
      <c r="C717" s="52" t="e">
        <f>VLOOKUP(A717,'[1]S&amp;P 500 Wikipedia'!A:D,3,FALSE)</f>
        <v>#N/A</v>
      </c>
      <c r="H717" s="69"/>
      <c r="I717" s="69"/>
      <c r="J717" s="69"/>
    </row>
    <row r="718" spans="3:10" x14ac:dyDescent="0.2">
      <c r="C718" s="52" t="e">
        <f>VLOOKUP(A718,'[1]S&amp;P 500 Wikipedia'!A:D,3,FALSE)</f>
        <v>#N/A</v>
      </c>
      <c r="H718" s="69"/>
      <c r="I718" s="69"/>
      <c r="J718" s="69"/>
    </row>
    <row r="719" spans="3:10" x14ac:dyDescent="0.2">
      <c r="C719" s="52" t="e">
        <f>VLOOKUP(A719,'[1]S&amp;P 500 Wikipedia'!A:D,3,FALSE)</f>
        <v>#N/A</v>
      </c>
      <c r="H719" s="69"/>
      <c r="I719" s="69"/>
      <c r="J719" s="69"/>
    </row>
    <row r="720" spans="3:10" x14ac:dyDescent="0.2">
      <c r="C720" s="52" t="e">
        <f>VLOOKUP(A720,'[1]S&amp;P 500 Wikipedia'!A:D,3,FALSE)</f>
        <v>#N/A</v>
      </c>
      <c r="H720" s="69"/>
      <c r="I720" s="69"/>
      <c r="J720" s="69"/>
    </row>
    <row r="721" spans="3:10" x14ac:dyDescent="0.2">
      <c r="C721" s="52" t="e">
        <f>VLOOKUP(A721,'[1]S&amp;P 500 Wikipedia'!A:D,3,FALSE)</f>
        <v>#N/A</v>
      </c>
      <c r="H721" s="69"/>
      <c r="I721" s="69"/>
      <c r="J721" s="69"/>
    </row>
    <row r="722" spans="3:10" x14ac:dyDescent="0.2">
      <c r="C722" s="52" t="e">
        <f>VLOOKUP(A722,'[1]S&amp;P 500 Wikipedia'!A:D,3,FALSE)</f>
        <v>#N/A</v>
      </c>
      <c r="H722" s="69"/>
      <c r="I722" s="69"/>
      <c r="J722" s="69"/>
    </row>
    <row r="723" spans="3:10" x14ac:dyDescent="0.2">
      <c r="C723" s="52" t="e">
        <f>VLOOKUP(A723,'[1]S&amp;P 500 Wikipedia'!A:D,3,FALSE)</f>
        <v>#N/A</v>
      </c>
      <c r="H723" s="69"/>
      <c r="I723" s="69"/>
      <c r="J723" s="69"/>
    </row>
    <row r="724" spans="3:10" x14ac:dyDescent="0.2">
      <c r="C724" s="52" t="e">
        <f>VLOOKUP(A724,'[1]S&amp;P 500 Wikipedia'!A:D,3,FALSE)</f>
        <v>#N/A</v>
      </c>
      <c r="H724" s="69"/>
      <c r="I724" s="69"/>
      <c r="J724" s="69"/>
    </row>
    <row r="725" spans="3:10" x14ac:dyDescent="0.2">
      <c r="C725" s="52" t="e">
        <f>VLOOKUP(A725,'[1]S&amp;P 500 Wikipedia'!A:D,3,FALSE)</f>
        <v>#N/A</v>
      </c>
      <c r="H725" s="69"/>
      <c r="I725" s="69"/>
      <c r="J725" s="69"/>
    </row>
    <row r="726" spans="3:10" x14ac:dyDescent="0.2">
      <c r="C726" s="52" t="e">
        <f>VLOOKUP(A726,'[1]S&amp;P 500 Wikipedia'!A:D,3,FALSE)</f>
        <v>#N/A</v>
      </c>
      <c r="H726" s="69"/>
      <c r="I726" s="69"/>
      <c r="J726" s="69"/>
    </row>
    <row r="727" spans="3:10" x14ac:dyDescent="0.2">
      <c r="C727" s="52" t="e">
        <f>VLOOKUP(A727,'[1]S&amp;P 500 Wikipedia'!A:D,3,FALSE)</f>
        <v>#N/A</v>
      </c>
      <c r="H727" s="69"/>
      <c r="I727" s="69"/>
      <c r="J727" s="69"/>
    </row>
    <row r="728" spans="3:10" x14ac:dyDescent="0.2">
      <c r="C728" s="52" t="e">
        <f>VLOOKUP(A728,'[1]S&amp;P 500 Wikipedia'!A:D,3,FALSE)</f>
        <v>#N/A</v>
      </c>
      <c r="H728" s="69"/>
      <c r="I728" s="69"/>
      <c r="J728" s="69"/>
    </row>
    <row r="729" spans="3:10" x14ac:dyDescent="0.2">
      <c r="C729" s="52" t="e">
        <f>VLOOKUP(A729,'[1]S&amp;P 500 Wikipedia'!A:D,3,FALSE)</f>
        <v>#N/A</v>
      </c>
      <c r="H729" s="69"/>
      <c r="I729" s="69"/>
      <c r="J729" s="69"/>
    </row>
    <row r="730" spans="3:10" x14ac:dyDescent="0.2">
      <c r="C730" s="52" t="e">
        <f>VLOOKUP(A730,'[1]S&amp;P 500 Wikipedia'!A:D,3,FALSE)</f>
        <v>#N/A</v>
      </c>
      <c r="H730" s="69"/>
      <c r="I730" s="69"/>
      <c r="J730" s="69"/>
    </row>
    <row r="731" spans="3:10" x14ac:dyDescent="0.2">
      <c r="C731" s="52" t="e">
        <f>VLOOKUP(A731,'[1]S&amp;P 500 Wikipedia'!A:D,3,FALSE)</f>
        <v>#N/A</v>
      </c>
      <c r="H731" s="69"/>
      <c r="I731" s="69"/>
      <c r="J731" s="69"/>
    </row>
    <row r="732" spans="3:10" x14ac:dyDescent="0.2">
      <c r="C732" s="52" t="e">
        <f>VLOOKUP(A732,'[1]S&amp;P 500 Wikipedia'!A:D,3,FALSE)</f>
        <v>#N/A</v>
      </c>
      <c r="H732" s="69"/>
      <c r="I732" s="69"/>
      <c r="J732" s="69"/>
    </row>
    <row r="733" spans="3:10" x14ac:dyDescent="0.2">
      <c r="C733" s="52" t="e">
        <f>VLOOKUP(A733,'[1]S&amp;P 500 Wikipedia'!A:D,3,FALSE)</f>
        <v>#N/A</v>
      </c>
      <c r="H733" s="69"/>
      <c r="I733" s="69"/>
      <c r="J733" s="69"/>
    </row>
    <row r="734" spans="3:10" x14ac:dyDescent="0.2">
      <c r="C734" s="52" t="e">
        <f>VLOOKUP(A734,'[1]S&amp;P 500 Wikipedia'!A:D,3,FALSE)</f>
        <v>#N/A</v>
      </c>
      <c r="H734" s="69"/>
      <c r="I734" s="69"/>
      <c r="J734" s="69"/>
    </row>
    <row r="735" spans="3:10" x14ac:dyDescent="0.2">
      <c r="C735" s="52" t="e">
        <f>VLOOKUP(A735,'[1]S&amp;P 500 Wikipedia'!A:D,3,FALSE)</f>
        <v>#N/A</v>
      </c>
      <c r="H735" s="69"/>
      <c r="I735" s="69"/>
      <c r="J735" s="69"/>
    </row>
    <row r="736" spans="3:10" x14ac:dyDescent="0.2">
      <c r="C736" s="52" t="e">
        <f>VLOOKUP(A736,'[1]S&amp;P 500 Wikipedia'!A:D,3,FALSE)</f>
        <v>#N/A</v>
      </c>
      <c r="H736" s="69"/>
      <c r="I736" s="69"/>
      <c r="J736" s="69"/>
    </row>
    <row r="737" spans="3:10" x14ac:dyDescent="0.2">
      <c r="C737" s="52" t="e">
        <f>VLOOKUP(A737,'[1]S&amp;P 500 Wikipedia'!A:D,3,FALSE)</f>
        <v>#N/A</v>
      </c>
      <c r="H737" s="69"/>
      <c r="I737" s="69"/>
      <c r="J737" s="69"/>
    </row>
    <row r="738" spans="3:10" x14ac:dyDescent="0.2">
      <c r="C738" s="52" t="e">
        <f>VLOOKUP(A738,'[1]S&amp;P 500 Wikipedia'!A:D,3,FALSE)</f>
        <v>#N/A</v>
      </c>
      <c r="H738" s="69"/>
      <c r="I738" s="69"/>
      <c r="J738" s="69"/>
    </row>
    <row r="739" spans="3:10" x14ac:dyDescent="0.2">
      <c r="C739" s="52" t="e">
        <f>VLOOKUP(A739,'[1]S&amp;P 500 Wikipedia'!A:D,3,FALSE)</f>
        <v>#N/A</v>
      </c>
      <c r="H739" s="69"/>
      <c r="I739" s="69"/>
      <c r="J739" s="69"/>
    </row>
    <row r="740" spans="3:10" x14ac:dyDescent="0.2">
      <c r="C740" s="52" t="e">
        <f>VLOOKUP(A740,'[1]S&amp;P 500 Wikipedia'!A:D,3,FALSE)</f>
        <v>#N/A</v>
      </c>
      <c r="H740" s="69"/>
      <c r="I740" s="69"/>
      <c r="J740" s="69"/>
    </row>
    <row r="741" spans="3:10" x14ac:dyDescent="0.2">
      <c r="C741" s="52" t="e">
        <f>VLOOKUP(A741,'[1]S&amp;P 500 Wikipedia'!A:D,3,FALSE)</f>
        <v>#N/A</v>
      </c>
      <c r="H741" s="69"/>
      <c r="I741" s="69"/>
      <c r="J741" s="69"/>
    </row>
    <row r="742" spans="3:10" x14ac:dyDescent="0.2">
      <c r="C742" s="52" t="e">
        <f>VLOOKUP(A742,'[1]S&amp;P 500 Wikipedia'!A:D,3,FALSE)</f>
        <v>#N/A</v>
      </c>
      <c r="H742" s="69"/>
      <c r="I742" s="69"/>
      <c r="J742" s="69"/>
    </row>
    <row r="743" spans="3:10" x14ac:dyDescent="0.2">
      <c r="C743" s="52" t="e">
        <f>VLOOKUP(A743,'[1]S&amp;P 500 Wikipedia'!A:D,3,FALSE)</f>
        <v>#N/A</v>
      </c>
      <c r="H743" s="69"/>
      <c r="I743" s="69"/>
      <c r="J743" s="69"/>
    </row>
    <row r="744" spans="3:10" x14ac:dyDescent="0.2">
      <c r="C744" s="52" t="e">
        <f>VLOOKUP(A744,'[1]S&amp;P 500 Wikipedia'!A:D,3,FALSE)</f>
        <v>#N/A</v>
      </c>
      <c r="H744" s="69"/>
      <c r="I744" s="69"/>
      <c r="J744" s="69"/>
    </row>
    <row r="745" spans="3:10" x14ac:dyDescent="0.2">
      <c r="C745" s="52" t="e">
        <f>VLOOKUP(A745,'[1]S&amp;P 500 Wikipedia'!A:D,3,FALSE)</f>
        <v>#N/A</v>
      </c>
      <c r="H745" s="69"/>
      <c r="I745" s="69"/>
      <c r="J745" s="69"/>
    </row>
    <row r="746" spans="3:10" x14ac:dyDescent="0.2">
      <c r="C746" s="52" t="e">
        <f>VLOOKUP(A746,'[1]S&amp;P 500 Wikipedia'!A:D,3,FALSE)</f>
        <v>#N/A</v>
      </c>
      <c r="H746" s="69"/>
      <c r="I746" s="69"/>
      <c r="J746" s="69"/>
    </row>
    <row r="747" spans="3:10" x14ac:dyDescent="0.2">
      <c r="C747" s="52" t="e">
        <f>VLOOKUP(A747,'[1]S&amp;P 500 Wikipedia'!A:D,3,FALSE)</f>
        <v>#N/A</v>
      </c>
      <c r="H747" s="69"/>
      <c r="I747" s="69"/>
      <c r="J747" s="69"/>
    </row>
    <row r="748" spans="3:10" x14ac:dyDescent="0.2">
      <c r="C748" s="52" t="e">
        <f>VLOOKUP(A748,'[1]S&amp;P 500 Wikipedia'!A:D,3,FALSE)</f>
        <v>#N/A</v>
      </c>
      <c r="H748" s="69"/>
      <c r="I748" s="69"/>
      <c r="J748" s="69"/>
    </row>
    <row r="749" spans="3:10" x14ac:dyDescent="0.2">
      <c r="C749" s="52" t="e">
        <f>VLOOKUP(A749,'[1]S&amp;P 500 Wikipedia'!A:D,3,FALSE)</f>
        <v>#N/A</v>
      </c>
      <c r="H749" s="69"/>
      <c r="I749" s="69"/>
      <c r="J749" s="69"/>
    </row>
    <row r="750" spans="3:10" x14ac:dyDescent="0.2">
      <c r="C750" s="52" t="e">
        <f>VLOOKUP(A750,'[1]S&amp;P 500 Wikipedia'!A:D,3,FALSE)</f>
        <v>#N/A</v>
      </c>
      <c r="H750" s="69"/>
      <c r="I750" s="69"/>
      <c r="J750" s="69"/>
    </row>
    <row r="751" spans="3:10" x14ac:dyDescent="0.2">
      <c r="C751" s="52" t="e">
        <f>VLOOKUP(A751,'[1]S&amp;P 500 Wikipedia'!A:D,3,FALSE)</f>
        <v>#N/A</v>
      </c>
      <c r="H751" s="69"/>
      <c r="I751" s="69"/>
      <c r="J751" s="69"/>
    </row>
    <row r="752" spans="3:10" x14ac:dyDescent="0.2">
      <c r="C752" s="52" t="e">
        <f>VLOOKUP(A752,'[1]S&amp;P 500 Wikipedia'!A:D,3,FALSE)</f>
        <v>#N/A</v>
      </c>
      <c r="H752" s="69"/>
      <c r="I752" s="69"/>
      <c r="J752" s="69"/>
    </row>
    <row r="753" spans="3:10" x14ac:dyDescent="0.2">
      <c r="C753" s="52" t="e">
        <f>VLOOKUP(A753,'[1]S&amp;P 500 Wikipedia'!A:D,3,FALSE)</f>
        <v>#N/A</v>
      </c>
      <c r="H753" s="69"/>
      <c r="I753" s="69"/>
      <c r="J753" s="69"/>
    </row>
    <row r="754" spans="3:10" x14ac:dyDescent="0.2">
      <c r="C754" s="52" t="e">
        <f>VLOOKUP(A754,'[1]S&amp;P 500 Wikipedia'!A:D,3,FALSE)</f>
        <v>#N/A</v>
      </c>
      <c r="H754" s="69"/>
      <c r="I754" s="69"/>
      <c r="J754" s="69"/>
    </row>
    <row r="755" spans="3:10" x14ac:dyDescent="0.2">
      <c r="C755" s="52" t="e">
        <f>VLOOKUP(A755,'[1]S&amp;P 500 Wikipedia'!A:D,3,FALSE)</f>
        <v>#N/A</v>
      </c>
      <c r="H755" s="69"/>
      <c r="I755" s="69"/>
      <c r="J755" s="69"/>
    </row>
    <row r="756" spans="3:10" x14ac:dyDescent="0.2">
      <c r="C756" s="52" t="e">
        <f>VLOOKUP(A756,'[1]S&amp;P 500 Wikipedia'!A:D,3,FALSE)</f>
        <v>#N/A</v>
      </c>
      <c r="H756" s="69"/>
      <c r="I756" s="69"/>
      <c r="J756" s="69"/>
    </row>
    <row r="757" spans="3:10" x14ac:dyDescent="0.2">
      <c r="C757" s="52" t="e">
        <f>VLOOKUP(A757,'[1]S&amp;P 500 Wikipedia'!A:D,3,FALSE)</f>
        <v>#N/A</v>
      </c>
      <c r="H757" s="69"/>
      <c r="I757" s="69"/>
      <c r="J757" s="69"/>
    </row>
    <row r="758" spans="3:10" x14ac:dyDescent="0.2">
      <c r="C758" s="52" t="e">
        <f>VLOOKUP(A758,'[1]S&amp;P 500 Wikipedia'!A:D,3,FALSE)</f>
        <v>#N/A</v>
      </c>
      <c r="H758" s="69"/>
      <c r="I758" s="69"/>
      <c r="J758" s="69"/>
    </row>
    <row r="759" spans="3:10" x14ac:dyDescent="0.2">
      <c r="C759" s="52" t="e">
        <f>VLOOKUP(A759,'[1]S&amp;P 500 Wikipedia'!A:D,3,FALSE)</f>
        <v>#N/A</v>
      </c>
      <c r="H759" s="69"/>
      <c r="I759" s="69"/>
      <c r="J759" s="69"/>
    </row>
    <row r="760" spans="3:10" x14ac:dyDescent="0.2">
      <c r="C760" s="52" t="e">
        <f>VLOOKUP(A760,'[1]S&amp;P 500 Wikipedia'!A:D,3,FALSE)</f>
        <v>#N/A</v>
      </c>
      <c r="H760" s="69"/>
      <c r="I760" s="69"/>
      <c r="J760" s="69"/>
    </row>
    <row r="761" spans="3:10" x14ac:dyDescent="0.2">
      <c r="C761" s="52" t="e">
        <f>VLOOKUP(A761,'[1]S&amp;P 500 Wikipedia'!A:D,3,FALSE)</f>
        <v>#N/A</v>
      </c>
      <c r="H761" s="69"/>
      <c r="I761" s="69"/>
      <c r="J761" s="69"/>
    </row>
    <row r="762" spans="3:10" x14ac:dyDescent="0.2">
      <c r="C762" s="52" t="e">
        <f>VLOOKUP(A762,'[1]S&amp;P 500 Wikipedia'!A:D,3,FALSE)</f>
        <v>#N/A</v>
      </c>
      <c r="H762" s="69"/>
      <c r="I762" s="69"/>
      <c r="J762" s="69"/>
    </row>
    <row r="763" spans="3:10" x14ac:dyDescent="0.2">
      <c r="C763" s="52" t="e">
        <f>VLOOKUP(A763,'[1]S&amp;P 500 Wikipedia'!A:D,3,FALSE)</f>
        <v>#N/A</v>
      </c>
      <c r="H763" s="69"/>
      <c r="I763" s="69"/>
      <c r="J763" s="69"/>
    </row>
    <row r="764" spans="3:10" x14ac:dyDescent="0.2">
      <c r="C764" s="52" t="e">
        <f>VLOOKUP(A764,'[1]S&amp;P 500 Wikipedia'!A:D,3,FALSE)</f>
        <v>#N/A</v>
      </c>
      <c r="H764" s="69"/>
      <c r="I764" s="69"/>
      <c r="J764" s="69"/>
    </row>
    <row r="765" spans="3:10" x14ac:dyDescent="0.2">
      <c r="C765" s="52" t="e">
        <f>VLOOKUP(A765,'[1]S&amp;P 500 Wikipedia'!A:D,3,FALSE)</f>
        <v>#N/A</v>
      </c>
      <c r="H765" s="69"/>
      <c r="I765" s="69"/>
      <c r="J765" s="69"/>
    </row>
    <row r="766" spans="3:10" x14ac:dyDescent="0.2">
      <c r="C766" s="52" t="e">
        <f>VLOOKUP(A766,'[1]S&amp;P 500 Wikipedia'!A:D,3,FALSE)</f>
        <v>#N/A</v>
      </c>
      <c r="H766" s="69"/>
      <c r="I766" s="69"/>
      <c r="J766" s="69"/>
    </row>
    <row r="767" spans="3:10" x14ac:dyDescent="0.2">
      <c r="C767" s="52" t="e">
        <f>VLOOKUP(A767,'[1]S&amp;P 500 Wikipedia'!A:D,3,FALSE)</f>
        <v>#N/A</v>
      </c>
      <c r="H767" s="69"/>
      <c r="I767" s="69"/>
      <c r="J767" s="69"/>
    </row>
    <row r="768" spans="3:10" x14ac:dyDescent="0.2">
      <c r="C768" s="52" t="e">
        <f>VLOOKUP(A768,'[1]S&amp;P 500 Wikipedia'!A:D,3,FALSE)</f>
        <v>#N/A</v>
      </c>
      <c r="H768" s="69"/>
      <c r="I768" s="69"/>
      <c r="J768" s="69"/>
    </row>
    <row r="769" spans="3:10" x14ac:dyDescent="0.2">
      <c r="C769" s="52" t="e">
        <f>VLOOKUP(A769,'[1]S&amp;P 500 Wikipedia'!A:D,3,FALSE)</f>
        <v>#N/A</v>
      </c>
      <c r="H769" s="69"/>
      <c r="I769" s="69"/>
      <c r="J769" s="69"/>
    </row>
    <row r="770" spans="3:10" x14ac:dyDescent="0.2">
      <c r="C770" s="52" t="e">
        <f>VLOOKUP(A770,'[1]S&amp;P 500 Wikipedia'!A:D,3,FALSE)</f>
        <v>#N/A</v>
      </c>
      <c r="H770" s="69"/>
      <c r="I770" s="69"/>
      <c r="J770" s="69"/>
    </row>
    <row r="771" spans="3:10" x14ac:dyDescent="0.2">
      <c r="C771" s="52" t="e">
        <f>VLOOKUP(A771,'[1]S&amp;P 500 Wikipedia'!A:D,3,FALSE)</f>
        <v>#N/A</v>
      </c>
      <c r="H771" s="69"/>
      <c r="I771" s="69"/>
      <c r="J771" s="69"/>
    </row>
    <row r="772" spans="3:10" x14ac:dyDescent="0.2">
      <c r="C772" s="52" t="e">
        <f>VLOOKUP(A772,'[1]S&amp;P 500 Wikipedia'!A:D,3,FALSE)</f>
        <v>#N/A</v>
      </c>
      <c r="H772" s="69"/>
      <c r="I772" s="69"/>
      <c r="J772" s="69"/>
    </row>
    <row r="773" spans="3:10" x14ac:dyDescent="0.2">
      <c r="C773" s="52" t="e">
        <f>VLOOKUP(A773,'[1]S&amp;P 500 Wikipedia'!A:D,3,FALSE)</f>
        <v>#N/A</v>
      </c>
      <c r="H773" s="69"/>
      <c r="I773" s="69"/>
      <c r="J773" s="69"/>
    </row>
    <row r="774" spans="3:10" x14ac:dyDescent="0.2">
      <c r="C774" s="52" t="e">
        <f>VLOOKUP(A774,'[1]S&amp;P 500 Wikipedia'!A:D,3,FALSE)</f>
        <v>#N/A</v>
      </c>
      <c r="H774" s="69"/>
      <c r="I774" s="69"/>
      <c r="J774" s="69"/>
    </row>
    <row r="775" spans="3:10" x14ac:dyDescent="0.2">
      <c r="C775" s="52" t="e">
        <f>VLOOKUP(A775,'[1]S&amp;P 500 Wikipedia'!A:D,3,FALSE)</f>
        <v>#N/A</v>
      </c>
      <c r="H775" s="69"/>
      <c r="I775" s="69"/>
      <c r="J775" s="69"/>
    </row>
    <row r="776" spans="3:10" x14ac:dyDescent="0.2">
      <c r="C776" s="52" t="e">
        <f>VLOOKUP(A776,'[1]S&amp;P 500 Wikipedia'!A:D,3,FALSE)</f>
        <v>#N/A</v>
      </c>
      <c r="H776" s="69"/>
      <c r="I776" s="69"/>
      <c r="J776" s="69"/>
    </row>
    <row r="777" spans="3:10" x14ac:dyDescent="0.2">
      <c r="C777" s="52" t="e">
        <f>VLOOKUP(A777,'[1]S&amp;P 500 Wikipedia'!A:D,3,FALSE)</f>
        <v>#N/A</v>
      </c>
      <c r="H777" s="69"/>
      <c r="I777" s="69"/>
      <c r="J777" s="69"/>
    </row>
    <row r="778" spans="3:10" x14ac:dyDescent="0.2">
      <c r="C778" s="52" t="e">
        <f>VLOOKUP(A778,'[1]S&amp;P 500 Wikipedia'!A:D,3,FALSE)</f>
        <v>#N/A</v>
      </c>
      <c r="H778" s="69"/>
      <c r="I778" s="69"/>
      <c r="J778" s="69"/>
    </row>
    <row r="779" spans="3:10" x14ac:dyDescent="0.2">
      <c r="C779" s="52" t="e">
        <f>VLOOKUP(A779,'[1]S&amp;P 500 Wikipedia'!A:D,3,FALSE)</f>
        <v>#N/A</v>
      </c>
      <c r="H779" s="69"/>
      <c r="I779" s="69"/>
      <c r="J779" s="69"/>
    </row>
    <row r="780" spans="3:10" x14ac:dyDescent="0.2">
      <c r="C780" s="52" t="e">
        <f>VLOOKUP(A780,'[1]S&amp;P 500 Wikipedia'!A:D,3,FALSE)</f>
        <v>#N/A</v>
      </c>
      <c r="H780" s="69"/>
      <c r="I780" s="69"/>
      <c r="J780" s="69"/>
    </row>
    <row r="781" spans="3:10" x14ac:dyDescent="0.2">
      <c r="C781" s="52" t="e">
        <f>VLOOKUP(A781,'[1]S&amp;P 500 Wikipedia'!A:D,3,FALSE)</f>
        <v>#N/A</v>
      </c>
      <c r="H781" s="69"/>
      <c r="I781" s="69"/>
      <c r="J781" s="69"/>
    </row>
    <row r="782" spans="3:10" x14ac:dyDescent="0.2">
      <c r="C782" s="52" t="e">
        <f>VLOOKUP(A782,'[1]S&amp;P 500 Wikipedia'!A:D,3,FALSE)</f>
        <v>#N/A</v>
      </c>
      <c r="H782" s="69"/>
      <c r="I782" s="69"/>
      <c r="J782" s="69"/>
    </row>
    <row r="783" spans="3:10" x14ac:dyDescent="0.2">
      <c r="C783" s="52" t="e">
        <f>VLOOKUP(A783,'[1]S&amp;P 500 Wikipedia'!A:D,3,FALSE)</f>
        <v>#N/A</v>
      </c>
      <c r="H783" s="69"/>
      <c r="I783" s="69"/>
      <c r="J783" s="69"/>
    </row>
    <row r="784" spans="3:10" x14ac:dyDescent="0.2">
      <c r="C784" s="52" t="e">
        <f>VLOOKUP(A784,'[1]S&amp;P 500 Wikipedia'!A:D,3,FALSE)</f>
        <v>#N/A</v>
      </c>
      <c r="H784" s="69"/>
      <c r="I784" s="69"/>
      <c r="J784" s="69"/>
    </row>
    <row r="785" spans="3:10" x14ac:dyDescent="0.2">
      <c r="C785" s="52" t="e">
        <f>VLOOKUP(A785,'[1]S&amp;P 500 Wikipedia'!A:D,3,FALSE)</f>
        <v>#N/A</v>
      </c>
      <c r="H785" s="69"/>
      <c r="I785" s="69"/>
      <c r="J785" s="69"/>
    </row>
    <row r="786" spans="3:10" x14ac:dyDescent="0.2">
      <c r="C786" s="52" t="e">
        <f>VLOOKUP(A786,'[1]S&amp;P 500 Wikipedia'!A:D,3,FALSE)</f>
        <v>#N/A</v>
      </c>
      <c r="H786" s="69"/>
      <c r="I786" s="69"/>
      <c r="J786" s="69"/>
    </row>
    <row r="787" spans="3:10" x14ac:dyDescent="0.2">
      <c r="C787" s="52" t="e">
        <f>VLOOKUP(A787,'[1]S&amp;P 500 Wikipedia'!A:D,3,FALSE)</f>
        <v>#N/A</v>
      </c>
      <c r="H787" s="69"/>
      <c r="I787" s="69"/>
      <c r="J787" s="69"/>
    </row>
    <row r="788" spans="3:10" x14ac:dyDescent="0.2">
      <c r="C788" s="52" t="e">
        <f>VLOOKUP(A788,'[1]S&amp;P 500 Wikipedia'!A:D,3,FALSE)</f>
        <v>#N/A</v>
      </c>
      <c r="H788" s="69"/>
      <c r="I788" s="69"/>
      <c r="J788" s="69"/>
    </row>
    <row r="789" spans="3:10" x14ac:dyDescent="0.2">
      <c r="C789" s="52" t="e">
        <f>VLOOKUP(A789,'[1]S&amp;P 500 Wikipedia'!A:D,3,FALSE)</f>
        <v>#N/A</v>
      </c>
      <c r="H789" s="69"/>
      <c r="I789" s="69"/>
      <c r="J789" s="69"/>
    </row>
    <row r="790" spans="3:10" x14ac:dyDescent="0.2">
      <c r="C790" s="52" t="e">
        <f>VLOOKUP(A790,'[1]S&amp;P 500 Wikipedia'!A:D,3,FALSE)</f>
        <v>#N/A</v>
      </c>
      <c r="H790" s="69"/>
      <c r="I790" s="69"/>
      <c r="J790" s="69"/>
    </row>
    <row r="791" spans="3:10" x14ac:dyDescent="0.2">
      <c r="C791" s="52" t="e">
        <f>VLOOKUP(A791,'[1]S&amp;P 500 Wikipedia'!A:D,3,FALSE)</f>
        <v>#N/A</v>
      </c>
      <c r="H791" s="69"/>
      <c r="I791" s="69"/>
      <c r="J791" s="69"/>
    </row>
    <row r="792" spans="3:10" x14ac:dyDescent="0.2">
      <c r="C792" s="52" t="e">
        <f>VLOOKUP(A792,'[1]S&amp;P 500 Wikipedia'!A:D,3,FALSE)</f>
        <v>#N/A</v>
      </c>
      <c r="H792" s="69"/>
      <c r="I792" s="69"/>
      <c r="J792" s="69"/>
    </row>
    <row r="793" spans="3:10" x14ac:dyDescent="0.2">
      <c r="C793" s="52" t="e">
        <f>VLOOKUP(A793,'[1]S&amp;P 500 Wikipedia'!A:D,3,FALSE)</f>
        <v>#N/A</v>
      </c>
      <c r="H793" s="69"/>
      <c r="I793" s="69"/>
      <c r="J793" s="69"/>
    </row>
    <row r="794" spans="3:10" x14ac:dyDescent="0.2">
      <c r="C794" s="52" t="e">
        <f>VLOOKUP(A794,'[1]S&amp;P 500 Wikipedia'!A:D,3,FALSE)</f>
        <v>#N/A</v>
      </c>
      <c r="H794" s="69"/>
      <c r="I794" s="69"/>
      <c r="J794" s="69"/>
    </row>
    <row r="795" spans="3:10" x14ac:dyDescent="0.2">
      <c r="C795" s="52" t="e">
        <f>VLOOKUP(A795,'[1]S&amp;P 500 Wikipedia'!A:D,3,FALSE)</f>
        <v>#N/A</v>
      </c>
      <c r="H795" s="69"/>
      <c r="I795" s="69"/>
      <c r="J795" s="69"/>
    </row>
    <row r="796" spans="3:10" x14ac:dyDescent="0.2">
      <c r="C796" s="52" t="e">
        <f>VLOOKUP(A796,'[1]S&amp;P 500 Wikipedia'!A:D,3,FALSE)</f>
        <v>#N/A</v>
      </c>
      <c r="H796" s="69"/>
      <c r="I796" s="69"/>
      <c r="J796" s="69"/>
    </row>
    <row r="797" spans="3:10" x14ac:dyDescent="0.2">
      <c r="C797" s="52" t="e">
        <f>VLOOKUP(A797,'[1]S&amp;P 500 Wikipedia'!A:D,3,FALSE)</f>
        <v>#N/A</v>
      </c>
      <c r="H797" s="69"/>
      <c r="I797" s="69"/>
      <c r="J797" s="69"/>
    </row>
    <row r="798" spans="3:10" x14ac:dyDescent="0.2">
      <c r="C798" s="52" t="e">
        <f>VLOOKUP(A798,'[1]S&amp;P 500 Wikipedia'!A:D,3,FALSE)</f>
        <v>#N/A</v>
      </c>
      <c r="H798" s="69"/>
      <c r="I798" s="69"/>
      <c r="J798" s="69"/>
    </row>
    <row r="799" spans="3:10" x14ac:dyDescent="0.2">
      <c r="C799" s="52" t="e">
        <f>VLOOKUP(A799,'[1]S&amp;P 500 Wikipedia'!A:D,3,FALSE)</f>
        <v>#N/A</v>
      </c>
      <c r="H799" s="69"/>
      <c r="I799" s="69"/>
      <c r="J799" s="69"/>
    </row>
    <row r="800" spans="3:10" x14ac:dyDescent="0.2">
      <c r="C800" s="52" t="e">
        <f>VLOOKUP(A800,'[1]S&amp;P 500 Wikipedia'!A:D,3,FALSE)</f>
        <v>#N/A</v>
      </c>
      <c r="H800" s="69"/>
      <c r="I800" s="69"/>
      <c r="J800" s="69"/>
    </row>
    <row r="801" spans="3:10" x14ac:dyDescent="0.2">
      <c r="C801" s="52" t="e">
        <f>VLOOKUP(A801,'[1]S&amp;P 500 Wikipedia'!A:D,3,FALSE)</f>
        <v>#N/A</v>
      </c>
      <c r="H801" s="69"/>
      <c r="I801" s="69"/>
      <c r="J801" s="69"/>
    </row>
    <row r="802" spans="3:10" x14ac:dyDescent="0.2">
      <c r="C802" s="52" t="e">
        <f>VLOOKUP(A802,'[1]S&amp;P 500 Wikipedia'!A:D,3,FALSE)</f>
        <v>#N/A</v>
      </c>
      <c r="H802" s="69"/>
      <c r="I802" s="69"/>
      <c r="J802" s="69"/>
    </row>
    <row r="803" spans="3:10" x14ac:dyDescent="0.2">
      <c r="C803" s="52" t="e">
        <f>VLOOKUP(A803,'[1]S&amp;P 500 Wikipedia'!A:D,3,FALSE)</f>
        <v>#N/A</v>
      </c>
      <c r="H803" s="69"/>
      <c r="I803" s="69"/>
      <c r="J803" s="69"/>
    </row>
    <row r="804" spans="3:10" x14ac:dyDescent="0.2">
      <c r="C804" s="52" t="e">
        <f>VLOOKUP(A804,'[1]S&amp;P 500 Wikipedia'!A:D,3,FALSE)</f>
        <v>#N/A</v>
      </c>
      <c r="H804" s="69"/>
      <c r="I804" s="69"/>
      <c r="J804" s="69"/>
    </row>
    <row r="805" spans="3:10" x14ac:dyDescent="0.2">
      <c r="C805" s="52" t="e">
        <f>VLOOKUP(A805,'[1]S&amp;P 500 Wikipedia'!A:D,3,FALSE)</f>
        <v>#N/A</v>
      </c>
      <c r="H805" s="69"/>
      <c r="I805" s="69"/>
      <c r="J805" s="69"/>
    </row>
    <row r="806" spans="3:10" x14ac:dyDescent="0.2">
      <c r="C806" s="52" t="e">
        <f>VLOOKUP(A806,'[1]S&amp;P 500 Wikipedia'!A:D,3,FALSE)</f>
        <v>#N/A</v>
      </c>
      <c r="H806" s="69"/>
      <c r="I806" s="69"/>
      <c r="J806" s="69"/>
    </row>
    <row r="807" spans="3:10" x14ac:dyDescent="0.2">
      <c r="C807" s="52" t="e">
        <f>VLOOKUP(A807,'[1]S&amp;P 500 Wikipedia'!A:D,3,FALSE)</f>
        <v>#N/A</v>
      </c>
      <c r="H807" s="69"/>
      <c r="I807" s="69"/>
      <c r="J807" s="69"/>
    </row>
    <row r="808" spans="3:10" x14ac:dyDescent="0.2">
      <c r="C808" s="52" t="e">
        <f>VLOOKUP(A808,'[1]S&amp;P 500 Wikipedia'!A:D,3,FALSE)</f>
        <v>#N/A</v>
      </c>
      <c r="H808" s="69"/>
      <c r="I808" s="69"/>
      <c r="J808" s="69"/>
    </row>
    <row r="809" spans="3:10" x14ac:dyDescent="0.2">
      <c r="C809" s="52" t="e">
        <f>VLOOKUP(A809,'[1]S&amp;P 500 Wikipedia'!A:D,3,FALSE)</f>
        <v>#N/A</v>
      </c>
      <c r="H809" s="69"/>
      <c r="I809" s="69"/>
      <c r="J809" s="69"/>
    </row>
    <row r="810" spans="3:10" x14ac:dyDescent="0.2">
      <c r="C810" s="52" t="e">
        <f>VLOOKUP(A810,'[1]S&amp;P 500 Wikipedia'!A:D,3,FALSE)</f>
        <v>#N/A</v>
      </c>
      <c r="H810" s="69"/>
      <c r="I810" s="69"/>
      <c r="J810" s="69"/>
    </row>
    <row r="811" spans="3:10" x14ac:dyDescent="0.2">
      <c r="C811" s="52" t="e">
        <f>VLOOKUP(A811,'[1]S&amp;P 500 Wikipedia'!A:D,3,FALSE)</f>
        <v>#N/A</v>
      </c>
      <c r="H811" s="69"/>
      <c r="I811" s="69"/>
      <c r="J811" s="69"/>
    </row>
    <row r="812" spans="3:10" x14ac:dyDescent="0.2">
      <c r="C812" s="52" t="e">
        <f>VLOOKUP(A812,'[1]S&amp;P 500 Wikipedia'!A:D,3,FALSE)</f>
        <v>#N/A</v>
      </c>
      <c r="H812" s="69"/>
      <c r="I812" s="69"/>
      <c r="J812" s="69"/>
    </row>
    <row r="813" spans="3:10" x14ac:dyDescent="0.2">
      <c r="C813" s="52" t="e">
        <f>VLOOKUP(A813,'[1]S&amp;P 500 Wikipedia'!A:D,3,FALSE)</f>
        <v>#N/A</v>
      </c>
      <c r="H813" s="69"/>
      <c r="I813" s="69"/>
      <c r="J813" s="69"/>
    </row>
    <row r="814" spans="3:10" x14ac:dyDescent="0.2">
      <c r="C814" s="52" t="e">
        <f>VLOOKUP(A814,'[1]S&amp;P 500 Wikipedia'!A:D,3,FALSE)</f>
        <v>#N/A</v>
      </c>
      <c r="H814" s="69"/>
      <c r="I814" s="69"/>
      <c r="J814" s="69"/>
    </row>
    <row r="815" spans="3:10" x14ac:dyDescent="0.2">
      <c r="C815" s="52" t="e">
        <f>VLOOKUP(A815,'[1]S&amp;P 500 Wikipedia'!A:D,3,FALSE)</f>
        <v>#N/A</v>
      </c>
      <c r="H815" s="69"/>
      <c r="I815" s="69"/>
      <c r="J815" s="69"/>
    </row>
    <row r="816" spans="3:10" x14ac:dyDescent="0.2">
      <c r="C816" s="52" t="e">
        <f>VLOOKUP(A816,'[1]S&amp;P 500 Wikipedia'!A:D,3,FALSE)</f>
        <v>#N/A</v>
      </c>
      <c r="H816" s="69"/>
      <c r="I816" s="69"/>
      <c r="J816" s="69"/>
    </row>
    <row r="817" spans="3:10" x14ac:dyDescent="0.2">
      <c r="C817" s="52" t="e">
        <f>VLOOKUP(A817,'[1]S&amp;P 500 Wikipedia'!A:D,3,FALSE)</f>
        <v>#N/A</v>
      </c>
      <c r="H817" s="69"/>
      <c r="I817" s="69"/>
      <c r="J817" s="69"/>
    </row>
    <row r="818" spans="3:10" x14ac:dyDescent="0.2">
      <c r="C818" s="52" t="e">
        <f>VLOOKUP(A818,'[1]S&amp;P 500 Wikipedia'!A:D,3,FALSE)</f>
        <v>#N/A</v>
      </c>
      <c r="H818" s="69"/>
      <c r="I818" s="69"/>
      <c r="J818" s="69"/>
    </row>
    <row r="819" spans="3:10" x14ac:dyDescent="0.2">
      <c r="C819" s="52" t="e">
        <f>VLOOKUP(A819,'[1]S&amp;P 500 Wikipedia'!A:D,3,FALSE)</f>
        <v>#N/A</v>
      </c>
      <c r="H819" s="69"/>
      <c r="I819" s="69"/>
      <c r="J819" s="69"/>
    </row>
    <row r="820" spans="3:10" x14ac:dyDescent="0.2">
      <c r="C820" s="52" t="e">
        <f>VLOOKUP(A820,'[1]S&amp;P 500 Wikipedia'!A:D,3,FALSE)</f>
        <v>#N/A</v>
      </c>
      <c r="H820" s="69"/>
      <c r="I820" s="69"/>
      <c r="J820" s="69"/>
    </row>
    <row r="821" spans="3:10" x14ac:dyDescent="0.2">
      <c r="C821" s="52" t="e">
        <f>VLOOKUP(A821,'[1]S&amp;P 500 Wikipedia'!A:D,3,FALSE)</f>
        <v>#N/A</v>
      </c>
      <c r="H821" s="69"/>
      <c r="I821" s="69"/>
      <c r="J821" s="69"/>
    </row>
    <row r="822" spans="3:10" x14ac:dyDescent="0.2">
      <c r="C822" s="52" t="e">
        <f>VLOOKUP(A822,'[1]S&amp;P 500 Wikipedia'!A:D,3,FALSE)</f>
        <v>#N/A</v>
      </c>
      <c r="H822" s="69"/>
      <c r="I822" s="69"/>
      <c r="J822" s="69"/>
    </row>
    <row r="823" spans="3:10" x14ac:dyDescent="0.2">
      <c r="C823" s="52" t="e">
        <f>VLOOKUP(A823,'[1]S&amp;P 500 Wikipedia'!A:D,3,FALSE)</f>
        <v>#N/A</v>
      </c>
      <c r="H823" s="69"/>
      <c r="I823" s="69"/>
      <c r="J823" s="69"/>
    </row>
    <row r="824" spans="3:10" x14ac:dyDescent="0.2">
      <c r="C824" s="52" t="e">
        <f>VLOOKUP(A824,'[1]S&amp;P 500 Wikipedia'!A:D,3,FALSE)</f>
        <v>#N/A</v>
      </c>
      <c r="H824" s="69"/>
      <c r="I824" s="69"/>
      <c r="J824" s="69"/>
    </row>
    <row r="825" spans="3:10" x14ac:dyDescent="0.2">
      <c r="C825" s="52" t="e">
        <f>VLOOKUP(A825,'[1]S&amp;P 500 Wikipedia'!A:D,3,FALSE)</f>
        <v>#N/A</v>
      </c>
      <c r="H825" s="69"/>
      <c r="I825" s="69"/>
      <c r="J825" s="69"/>
    </row>
    <row r="826" spans="3:10" x14ac:dyDescent="0.2">
      <c r="C826" s="52" t="e">
        <f>VLOOKUP(A826,'[1]S&amp;P 500 Wikipedia'!A:D,3,FALSE)</f>
        <v>#N/A</v>
      </c>
      <c r="H826" s="69"/>
      <c r="I826" s="69"/>
      <c r="J826" s="69"/>
    </row>
    <row r="827" spans="3:10" x14ac:dyDescent="0.2">
      <c r="C827" s="52" t="e">
        <f>VLOOKUP(A827,'[1]S&amp;P 500 Wikipedia'!A:D,3,FALSE)</f>
        <v>#N/A</v>
      </c>
      <c r="H827" s="69"/>
      <c r="I827" s="69"/>
      <c r="J827" s="69"/>
    </row>
    <row r="828" spans="3:10" x14ac:dyDescent="0.2">
      <c r="C828" s="52" t="e">
        <f>VLOOKUP(A828,'[1]S&amp;P 500 Wikipedia'!A:D,3,FALSE)</f>
        <v>#N/A</v>
      </c>
      <c r="H828" s="69"/>
      <c r="I828" s="69"/>
      <c r="J828" s="69"/>
    </row>
    <row r="829" spans="3:10" x14ac:dyDescent="0.2">
      <c r="C829" s="52" t="e">
        <f>VLOOKUP(A829,'[1]S&amp;P 500 Wikipedia'!A:D,3,FALSE)</f>
        <v>#N/A</v>
      </c>
      <c r="H829" s="69"/>
      <c r="I829" s="69"/>
      <c r="J829" s="69"/>
    </row>
    <row r="830" spans="3:10" x14ac:dyDescent="0.2">
      <c r="C830" s="52" t="e">
        <f>VLOOKUP(A830,'[1]S&amp;P 500 Wikipedia'!A:D,3,FALSE)</f>
        <v>#N/A</v>
      </c>
      <c r="H830" s="69"/>
      <c r="I830" s="69"/>
      <c r="J830" s="69"/>
    </row>
    <row r="831" spans="3:10" x14ac:dyDescent="0.2">
      <c r="C831" s="52" t="e">
        <f>VLOOKUP(A831,'[1]S&amp;P 500 Wikipedia'!A:D,3,FALSE)</f>
        <v>#N/A</v>
      </c>
      <c r="H831" s="69"/>
      <c r="I831" s="69"/>
      <c r="J831" s="69"/>
    </row>
    <row r="832" spans="3:10" x14ac:dyDescent="0.2">
      <c r="C832" s="52" t="e">
        <f>VLOOKUP(A832,'[1]S&amp;P 500 Wikipedia'!A:D,3,FALSE)</f>
        <v>#N/A</v>
      </c>
      <c r="H832" s="69"/>
      <c r="I832" s="69"/>
      <c r="J832" s="69"/>
    </row>
    <row r="833" spans="3:10" x14ac:dyDescent="0.2">
      <c r="C833" s="52" t="e">
        <f>VLOOKUP(A833,'[1]S&amp;P 500 Wikipedia'!A:D,3,FALSE)</f>
        <v>#N/A</v>
      </c>
      <c r="H833" s="69"/>
      <c r="I833" s="69"/>
      <c r="J833" s="69"/>
    </row>
    <row r="834" spans="3:10" x14ac:dyDescent="0.2">
      <c r="C834" s="52" t="e">
        <f>VLOOKUP(A834,'[1]S&amp;P 500 Wikipedia'!A:D,3,FALSE)</f>
        <v>#N/A</v>
      </c>
      <c r="H834" s="69"/>
      <c r="I834" s="69"/>
      <c r="J834" s="69"/>
    </row>
    <row r="835" spans="3:10" x14ac:dyDescent="0.2">
      <c r="C835" s="52" t="e">
        <f>VLOOKUP(A835,'[1]S&amp;P 500 Wikipedia'!A:D,3,FALSE)</f>
        <v>#N/A</v>
      </c>
      <c r="H835" s="69"/>
      <c r="I835" s="69"/>
      <c r="J835" s="69"/>
    </row>
    <row r="836" spans="3:10" x14ac:dyDescent="0.2">
      <c r="C836" s="52" t="e">
        <f>VLOOKUP(A836,'[1]S&amp;P 500 Wikipedia'!A:D,3,FALSE)</f>
        <v>#N/A</v>
      </c>
      <c r="H836" s="69"/>
      <c r="I836" s="69"/>
      <c r="J836" s="69"/>
    </row>
    <row r="837" spans="3:10" x14ac:dyDescent="0.2">
      <c r="C837" s="52" t="e">
        <f>VLOOKUP(A837,'[1]S&amp;P 500 Wikipedia'!A:D,3,FALSE)</f>
        <v>#N/A</v>
      </c>
      <c r="H837" s="69"/>
      <c r="I837" s="69"/>
      <c r="J837" s="69"/>
    </row>
    <row r="838" spans="3:10" x14ac:dyDescent="0.2">
      <c r="C838" s="52" t="e">
        <f>VLOOKUP(A838,'[1]S&amp;P 500 Wikipedia'!A:D,3,FALSE)</f>
        <v>#N/A</v>
      </c>
      <c r="H838" s="69"/>
      <c r="I838" s="69"/>
      <c r="J838" s="69"/>
    </row>
    <row r="839" spans="3:10" x14ac:dyDescent="0.2">
      <c r="C839" s="52" t="e">
        <f>VLOOKUP(A839,'[1]S&amp;P 500 Wikipedia'!A:D,3,FALSE)</f>
        <v>#N/A</v>
      </c>
      <c r="H839" s="69"/>
      <c r="I839" s="69"/>
      <c r="J839" s="69"/>
    </row>
    <row r="840" spans="3:10" x14ac:dyDescent="0.2">
      <c r="C840" s="52" t="e">
        <f>VLOOKUP(A840,'[1]S&amp;P 500 Wikipedia'!A:D,3,FALSE)</f>
        <v>#N/A</v>
      </c>
      <c r="H840" s="69"/>
      <c r="I840" s="69"/>
      <c r="J840" s="69"/>
    </row>
    <row r="841" spans="3:10" x14ac:dyDescent="0.2">
      <c r="C841" s="52" t="e">
        <f>VLOOKUP(A841,'[1]S&amp;P 500 Wikipedia'!A:D,3,FALSE)</f>
        <v>#N/A</v>
      </c>
      <c r="H841" s="69"/>
      <c r="I841" s="69"/>
      <c r="J841" s="69"/>
    </row>
    <row r="842" spans="3:10" x14ac:dyDescent="0.2">
      <c r="C842" s="52" t="e">
        <f>VLOOKUP(A842,'[1]S&amp;P 500 Wikipedia'!A:D,3,FALSE)</f>
        <v>#N/A</v>
      </c>
      <c r="H842" s="69"/>
      <c r="I842" s="69"/>
      <c r="J842" s="69"/>
    </row>
    <row r="843" spans="3:10" x14ac:dyDescent="0.2">
      <c r="C843" s="52" t="e">
        <f>VLOOKUP(A843,'[1]S&amp;P 500 Wikipedia'!A:D,3,FALSE)</f>
        <v>#N/A</v>
      </c>
      <c r="H843" s="69"/>
      <c r="I843" s="69"/>
      <c r="J843" s="69"/>
    </row>
    <row r="844" spans="3:10" x14ac:dyDescent="0.2">
      <c r="C844" s="52" t="e">
        <f>VLOOKUP(A844,'[1]S&amp;P 500 Wikipedia'!A:D,3,FALSE)</f>
        <v>#N/A</v>
      </c>
      <c r="H844" s="69"/>
      <c r="I844" s="69"/>
      <c r="J844" s="69"/>
    </row>
    <row r="845" spans="3:10" x14ac:dyDescent="0.2">
      <c r="C845" s="52" t="e">
        <f>VLOOKUP(A845,'[1]S&amp;P 500 Wikipedia'!A:D,3,FALSE)</f>
        <v>#N/A</v>
      </c>
      <c r="H845" s="69"/>
      <c r="I845" s="69"/>
      <c r="J845" s="69"/>
    </row>
    <row r="846" spans="3:10" x14ac:dyDescent="0.2">
      <c r="C846" s="52" t="e">
        <f>VLOOKUP(A846,'[1]S&amp;P 500 Wikipedia'!A:D,3,FALSE)</f>
        <v>#N/A</v>
      </c>
      <c r="H846" s="69"/>
      <c r="I846" s="69"/>
      <c r="J846" s="69"/>
    </row>
    <row r="847" spans="3:10" x14ac:dyDescent="0.2">
      <c r="C847" s="52" t="e">
        <f>VLOOKUP(A847,'[1]S&amp;P 500 Wikipedia'!A:D,3,FALSE)</f>
        <v>#N/A</v>
      </c>
      <c r="H847" s="69"/>
      <c r="I847" s="69"/>
      <c r="J847" s="69"/>
    </row>
    <row r="848" spans="3:10" x14ac:dyDescent="0.2">
      <c r="C848" s="52" t="e">
        <f>VLOOKUP(A848,'[1]S&amp;P 500 Wikipedia'!A:D,3,FALSE)</f>
        <v>#N/A</v>
      </c>
      <c r="H848" s="69"/>
      <c r="I848" s="69"/>
      <c r="J848" s="69"/>
    </row>
    <row r="849" spans="3:10" x14ac:dyDescent="0.2">
      <c r="C849" s="52" t="e">
        <f>VLOOKUP(A849,'[1]S&amp;P 500 Wikipedia'!A:D,3,FALSE)</f>
        <v>#N/A</v>
      </c>
      <c r="H849" s="69"/>
      <c r="I849" s="69"/>
      <c r="J849" s="69"/>
    </row>
    <row r="850" spans="3:10" x14ac:dyDescent="0.2">
      <c r="C850" s="52" t="e">
        <f>VLOOKUP(A850,'[1]S&amp;P 500 Wikipedia'!A:D,3,FALSE)</f>
        <v>#N/A</v>
      </c>
      <c r="H850" s="69"/>
      <c r="I850" s="69"/>
      <c r="J850" s="69"/>
    </row>
    <row r="851" spans="3:10" x14ac:dyDescent="0.2">
      <c r="C851" s="52" t="e">
        <f>VLOOKUP(A851,'[1]S&amp;P 500 Wikipedia'!A:D,3,FALSE)</f>
        <v>#N/A</v>
      </c>
      <c r="H851" s="69"/>
      <c r="I851" s="69"/>
      <c r="J851" s="69"/>
    </row>
    <row r="852" spans="3:10" x14ac:dyDescent="0.2">
      <c r="C852" s="52" t="e">
        <f>VLOOKUP(A852,'[1]S&amp;P 500 Wikipedia'!A:D,3,FALSE)</f>
        <v>#N/A</v>
      </c>
      <c r="H852" s="69"/>
      <c r="I852" s="69"/>
      <c r="J852" s="69"/>
    </row>
    <row r="853" spans="3:10" x14ac:dyDescent="0.2">
      <c r="C853" s="52" t="e">
        <f>VLOOKUP(A853,'[1]S&amp;P 500 Wikipedia'!A:D,3,FALSE)</f>
        <v>#N/A</v>
      </c>
      <c r="H853" s="69"/>
      <c r="I853" s="69"/>
      <c r="J853" s="69"/>
    </row>
    <row r="854" spans="3:10" x14ac:dyDescent="0.2">
      <c r="C854" s="52" t="e">
        <f>VLOOKUP(A854,'[1]S&amp;P 500 Wikipedia'!A:D,3,FALSE)</f>
        <v>#N/A</v>
      </c>
      <c r="H854" s="69"/>
      <c r="I854" s="69"/>
      <c r="J854" s="69"/>
    </row>
    <row r="855" spans="3:10" x14ac:dyDescent="0.2">
      <c r="C855" s="52" t="e">
        <f>VLOOKUP(A855,'[1]S&amp;P 500 Wikipedia'!A:D,3,FALSE)</f>
        <v>#N/A</v>
      </c>
      <c r="H855" s="69"/>
      <c r="I855" s="69"/>
      <c r="J855" s="69"/>
    </row>
    <row r="856" spans="3:10" x14ac:dyDescent="0.2">
      <c r="C856" s="52" t="e">
        <f>VLOOKUP(A856,'[1]S&amp;P 500 Wikipedia'!A:D,3,FALSE)</f>
        <v>#N/A</v>
      </c>
      <c r="H856" s="69"/>
      <c r="I856" s="69"/>
      <c r="J856" s="69"/>
    </row>
    <row r="857" spans="3:10" x14ac:dyDescent="0.2">
      <c r="C857" s="52" t="e">
        <f>VLOOKUP(A857,'[1]S&amp;P 500 Wikipedia'!A:D,3,FALSE)</f>
        <v>#N/A</v>
      </c>
      <c r="H857" s="69"/>
      <c r="I857" s="69"/>
      <c r="J857" s="69"/>
    </row>
    <row r="858" spans="3:10" x14ac:dyDescent="0.2">
      <c r="C858" s="52" t="e">
        <f>VLOOKUP(A858,'[1]S&amp;P 500 Wikipedia'!A:D,3,FALSE)</f>
        <v>#N/A</v>
      </c>
      <c r="H858" s="69"/>
      <c r="I858" s="69"/>
      <c r="J858" s="69"/>
    </row>
    <row r="859" spans="3:10" x14ac:dyDescent="0.2">
      <c r="C859" s="52" t="e">
        <f>VLOOKUP(A859,'[1]S&amp;P 500 Wikipedia'!A:D,3,FALSE)</f>
        <v>#N/A</v>
      </c>
      <c r="H859" s="69"/>
      <c r="I859" s="69"/>
      <c r="J859" s="69"/>
    </row>
    <row r="860" spans="3:10" x14ac:dyDescent="0.2">
      <c r="C860" s="52" t="e">
        <f>VLOOKUP(A860,'[1]S&amp;P 500 Wikipedia'!A:D,3,FALSE)</f>
        <v>#N/A</v>
      </c>
      <c r="H860" s="69"/>
      <c r="I860" s="69"/>
      <c r="J860" s="69"/>
    </row>
    <row r="861" spans="3:10" x14ac:dyDescent="0.2">
      <c r="C861" s="52" t="e">
        <f>VLOOKUP(A861,'[1]S&amp;P 500 Wikipedia'!A:D,3,FALSE)</f>
        <v>#N/A</v>
      </c>
      <c r="H861" s="69"/>
      <c r="I861" s="69"/>
      <c r="J861" s="69"/>
    </row>
    <row r="862" spans="3:10" x14ac:dyDescent="0.2">
      <c r="C862" s="52" t="e">
        <f>VLOOKUP(A862,'[1]S&amp;P 500 Wikipedia'!A:D,3,FALSE)</f>
        <v>#N/A</v>
      </c>
      <c r="H862" s="69"/>
      <c r="I862" s="69"/>
      <c r="J862" s="69"/>
    </row>
    <row r="863" spans="3:10" x14ac:dyDescent="0.2">
      <c r="C863" s="52" t="e">
        <f>VLOOKUP(A863,'[1]S&amp;P 500 Wikipedia'!A:D,3,FALSE)</f>
        <v>#N/A</v>
      </c>
      <c r="H863" s="69"/>
      <c r="I863" s="69"/>
      <c r="J863" s="69"/>
    </row>
    <row r="864" spans="3:10" x14ac:dyDescent="0.2">
      <c r="C864" s="52" t="e">
        <f>VLOOKUP(A864,'[1]S&amp;P 500 Wikipedia'!A:D,3,FALSE)</f>
        <v>#N/A</v>
      </c>
      <c r="H864" s="69"/>
      <c r="I864" s="69"/>
      <c r="J864" s="69"/>
    </row>
    <row r="865" spans="3:10" x14ac:dyDescent="0.2">
      <c r="C865" s="52" t="e">
        <f>VLOOKUP(A865,'[1]S&amp;P 500 Wikipedia'!A:D,3,FALSE)</f>
        <v>#N/A</v>
      </c>
      <c r="H865" s="69"/>
      <c r="I865" s="69"/>
      <c r="J865" s="69"/>
    </row>
    <row r="866" spans="3:10" x14ac:dyDescent="0.2">
      <c r="C866" s="52" t="e">
        <f>VLOOKUP(A866,'[1]S&amp;P 500 Wikipedia'!A:D,3,FALSE)</f>
        <v>#N/A</v>
      </c>
      <c r="H866" s="69"/>
      <c r="I866" s="69"/>
      <c r="J866" s="69"/>
    </row>
    <row r="867" spans="3:10" x14ac:dyDescent="0.2">
      <c r="C867" s="52" t="e">
        <f>VLOOKUP(A867,'[1]S&amp;P 500 Wikipedia'!A:D,3,FALSE)</f>
        <v>#N/A</v>
      </c>
      <c r="H867" s="69"/>
      <c r="I867" s="69"/>
      <c r="J867" s="69"/>
    </row>
    <row r="868" spans="3:10" x14ac:dyDescent="0.2">
      <c r="C868" s="52" t="e">
        <f>VLOOKUP(A868,'[1]S&amp;P 500 Wikipedia'!A:D,3,FALSE)</f>
        <v>#N/A</v>
      </c>
      <c r="H868" s="69"/>
      <c r="I868" s="69"/>
      <c r="J868" s="69"/>
    </row>
    <row r="869" spans="3:10" x14ac:dyDescent="0.2">
      <c r="C869" s="52" t="e">
        <f>VLOOKUP(A869,'[1]S&amp;P 500 Wikipedia'!A:D,3,FALSE)</f>
        <v>#N/A</v>
      </c>
      <c r="H869" s="69"/>
      <c r="I869" s="69"/>
      <c r="J869" s="69"/>
    </row>
    <row r="870" spans="3:10" x14ac:dyDescent="0.2">
      <c r="C870" s="52" t="e">
        <f>VLOOKUP(A870,'[1]S&amp;P 500 Wikipedia'!A:D,3,FALSE)</f>
        <v>#N/A</v>
      </c>
      <c r="H870" s="69"/>
      <c r="I870" s="69"/>
      <c r="J870" s="69"/>
    </row>
    <row r="871" spans="3:10" x14ac:dyDescent="0.2">
      <c r="C871" s="52" t="e">
        <f>VLOOKUP(A871,'[1]S&amp;P 500 Wikipedia'!A:D,3,FALSE)</f>
        <v>#N/A</v>
      </c>
      <c r="H871" s="69"/>
      <c r="I871" s="69"/>
      <c r="J871" s="69"/>
    </row>
    <row r="872" spans="3:10" x14ac:dyDescent="0.2">
      <c r="C872" s="52" t="e">
        <f>VLOOKUP(A872,'[1]S&amp;P 500 Wikipedia'!A:D,3,FALSE)</f>
        <v>#N/A</v>
      </c>
      <c r="H872" s="69"/>
      <c r="I872" s="69"/>
      <c r="J872" s="69"/>
    </row>
    <row r="873" spans="3:10" x14ac:dyDescent="0.2">
      <c r="C873" s="52" t="e">
        <f>VLOOKUP(A873,'[1]S&amp;P 500 Wikipedia'!A:D,3,FALSE)</f>
        <v>#N/A</v>
      </c>
      <c r="H873" s="69"/>
      <c r="I873" s="69"/>
      <c r="J873" s="69"/>
    </row>
    <row r="874" spans="3:10" x14ac:dyDescent="0.2">
      <c r="C874" s="52" t="e">
        <f>VLOOKUP(A874,'[1]S&amp;P 500 Wikipedia'!A:D,3,FALSE)</f>
        <v>#N/A</v>
      </c>
      <c r="H874" s="69"/>
      <c r="I874" s="69"/>
      <c r="J874" s="69"/>
    </row>
    <row r="875" spans="3:10" x14ac:dyDescent="0.2">
      <c r="C875" s="52" t="e">
        <f>VLOOKUP(A875,'[1]S&amp;P 500 Wikipedia'!A:D,3,FALSE)</f>
        <v>#N/A</v>
      </c>
      <c r="H875" s="69"/>
      <c r="I875" s="69"/>
      <c r="J875" s="69"/>
    </row>
    <row r="876" spans="3:10" x14ac:dyDescent="0.2">
      <c r="C876" s="52" t="e">
        <f>VLOOKUP(A876,'[1]S&amp;P 500 Wikipedia'!A:D,3,FALSE)</f>
        <v>#N/A</v>
      </c>
      <c r="H876" s="69"/>
      <c r="I876" s="69"/>
      <c r="J876" s="69"/>
    </row>
    <row r="877" spans="3:10" x14ac:dyDescent="0.2">
      <c r="C877" s="52" t="e">
        <f>VLOOKUP(A877,'[1]S&amp;P 500 Wikipedia'!A:D,3,FALSE)</f>
        <v>#N/A</v>
      </c>
      <c r="H877" s="69"/>
      <c r="I877" s="69"/>
      <c r="J877" s="69"/>
    </row>
    <row r="878" spans="3:10" x14ac:dyDescent="0.2">
      <c r="C878" s="52" t="e">
        <f>VLOOKUP(A878,'[1]S&amp;P 500 Wikipedia'!A:D,3,FALSE)</f>
        <v>#N/A</v>
      </c>
      <c r="H878" s="69"/>
      <c r="I878" s="69"/>
      <c r="J878" s="69"/>
    </row>
    <row r="879" spans="3:10" x14ac:dyDescent="0.2">
      <c r="C879" s="52" t="e">
        <f>VLOOKUP(A879,'[1]S&amp;P 500 Wikipedia'!A:D,3,FALSE)</f>
        <v>#N/A</v>
      </c>
      <c r="H879" s="69"/>
      <c r="I879" s="69"/>
      <c r="J879" s="69"/>
    </row>
    <row r="880" spans="3:10" x14ac:dyDescent="0.2">
      <c r="C880" s="52" t="e">
        <f>VLOOKUP(A880,'[1]S&amp;P 500 Wikipedia'!A:D,3,FALSE)</f>
        <v>#N/A</v>
      </c>
      <c r="H880" s="69"/>
      <c r="I880" s="69"/>
      <c r="J880" s="69"/>
    </row>
    <row r="881" spans="3:10" x14ac:dyDescent="0.2">
      <c r="C881" s="52" t="e">
        <f>VLOOKUP(A881,'[1]S&amp;P 500 Wikipedia'!A:D,3,FALSE)</f>
        <v>#N/A</v>
      </c>
      <c r="H881" s="69"/>
      <c r="I881" s="69"/>
      <c r="J881" s="69"/>
    </row>
    <row r="882" spans="3:10" x14ac:dyDescent="0.2">
      <c r="C882" s="52" t="e">
        <f>VLOOKUP(A882,'[1]S&amp;P 500 Wikipedia'!A:D,3,FALSE)</f>
        <v>#N/A</v>
      </c>
      <c r="H882" s="69"/>
      <c r="I882" s="69"/>
      <c r="J882" s="69"/>
    </row>
    <row r="883" spans="3:10" x14ac:dyDescent="0.2">
      <c r="C883" s="52" t="e">
        <f>VLOOKUP(A883,'[1]S&amp;P 500 Wikipedia'!A:D,3,FALSE)</f>
        <v>#N/A</v>
      </c>
      <c r="H883" s="69"/>
      <c r="I883" s="69"/>
      <c r="J883" s="69"/>
    </row>
    <row r="884" spans="3:10" x14ac:dyDescent="0.2">
      <c r="C884" s="52" t="e">
        <f>VLOOKUP(A884,'[1]S&amp;P 500 Wikipedia'!A:D,3,FALSE)</f>
        <v>#N/A</v>
      </c>
      <c r="H884" s="69"/>
      <c r="I884" s="69"/>
      <c r="J884" s="69"/>
    </row>
    <row r="885" spans="3:10" x14ac:dyDescent="0.2">
      <c r="C885" s="52" t="e">
        <f>VLOOKUP(A885,'[1]S&amp;P 500 Wikipedia'!A:D,3,FALSE)</f>
        <v>#N/A</v>
      </c>
      <c r="H885" s="69"/>
      <c r="I885" s="69"/>
      <c r="J885" s="69"/>
    </row>
    <row r="886" spans="3:10" x14ac:dyDescent="0.2">
      <c r="C886" s="52" t="e">
        <f>VLOOKUP(A886,'[1]S&amp;P 500 Wikipedia'!A:D,3,FALSE)</f>
        <v>#N/A</v>
      </c>
      <c r="H886" s="69"/>
      <c r="I886" s="69"/>
      <c r="J886" s="69"/>
    </row>
    <row r="887" spans="3:10" x14ac:dyDescent="0.2">
      <c r="C887" s="52" t="e">
        <f>VLOOKUP(A887,'[1]S&amp;P 500 Wikipedia'!A:D,3,FALSE)</f>
        <v>#N/A</v>
      </c>
      <c r="H887" s="69"/>
      <c r="I887" s="69"/>
      <c r="J887" s="69"/>
    </row>
    <row r="888" spans="3:10" x14ac:dyDescent="0.2">
      <c r="C888" s="52" t="e">
        <f>VLOOKUP(A888,'[1]S&amp;P 500 Wikipedia'!A:D,3,FALSE)</f>
        <v>#N/A</v>
      </c>
      <c r="H888" s="69"/>
      <c r="I888" s="69"/>
      <c r="J888" s="69"/>
    </row>
    <row r="889" spans="3:10" x14ac:dyDescent="0.2">
      <c r="C889" s="52" t="e">
        <f>VLOOKUP(A889,'[1]S&amp;P 500 Wikipedia'!A:D,3,FALSE)</f>
        <v>#N/A</v>
      </c>
      <c r="H889" s="69"/>
      <c r="I889" s="69"/>
      <c r="J889" s="69"/>
    </row>
    <row r="890" spans="3:10" x14ac:dyDescent="0.2">
      <c r="C890" s="52" t="e">
        <f>VLOOKUP(A890,'[1]S&amp;P 500 Wikipedia'!A:D,3,FALSE)</f>
        <v>#N/A</v>
      </c>
      <c r="H890" s="69"/>
      <c r="I890" s="69"/>
      <c r="J890" s="69"/>
    </row>
    <row r="891" spans="3:10" x14ac:dyDescent="0.2">
      <c r="C891" s="52" t="e">
        <f>VLOOKUP(A891,'[1]S&amp;P 500 Wikipedia'!A:D,3,FALSE)</f>
        <v>#N/A</v>
      </c>
      <c r="H891" s="69"/>
      <c r="I891" s="69"/>
      <c r="J891" s="69"/>
    </row>
    <row r="892" spans="3:10" x14ac:dyDescent="0.2">
      <c r="C892" s="52" t="e">
        <f>VLOOKUP(A892,'[1]S&amp;P 500 Wikipedia'!A:D,3,FALSE)</f>
        <v>#N/A</v>
      </c>
      <c r="H892" s="69"/>
      <c r="I892" s="69"/>
      <c r="J892" s="69"/>
    </row>
    <row r="893" spans="3:10" x14ac:dyDescent="0.2">
      <c r="C893" s="52" t="e">
        <f>VLOOKUP(A893,'[1]S&amp;P 500 Wikipedia'!A:D,3,FALSE)</f>
        <v>#N/A</v>
      </c>
      <c r="H893" s="69"/>
      <c r="I893" s="69"/>
      <c r="J893" s="69"/>
    </row>
    <row r="894" spans="3:10" x14ac:dyDescent="0.2">
      <c r="C894" s="52" t="e">
        <f>VLOOKUP(A894,'[1]S&amp;P 500 Wikipedia'!A:D,3,FALSE)</f>
        <v>#N/A</v>
      </c>
      <c r="H894" s="69"/>
      <c r="I894" s="69"/>
      <c r="J894" s="69"/>
    </row>
    <row r="895" spans="3:10" x14ac:dyDescent="0.2">
      <c r="C895" s="52" t="e">
        <f>VLOOKUP(A895,'[1]S&amp;P 500 Wikipedia'!A:D,3,FALSE)</f>
        <v>#N/A</v>
      </c>
      <c r="H895" s="69"/>
      <c r="I895" s="69"/>
      <c r="J895" s="69"/>
    </row>
    <row r="896" spans="3:10" x14ac:dyDescent="0.2">
      <c r="C896" s="52" t="e">
        <f>VLOOKUP(A896,'[1]S&amp;P 500 Wikipedia'!A:D,3,FALSE)</f>
        <v>#N/A</v>
      </c>
      <c r="H896" s="69"/>
      <c r="I896" s="69"/>
      <c r="J896" s="69"/>
    </row>
    <row r="897" spans="3:10" x14ac:dyDescent="0.2">
      <c r="C897" s="52" t="e">
        <f>VLOOKUP(A897,'[1]S&amp;P 500 Wikipedia'!A:D,3,FALSE)</f>
        <v>#N/A</v>
      </c>
      <c r="H897" s="69"/>
      <c r="I897" s="69"/>
      <c r="J897" s="69"/>
    </row>
    <row r="898" spans="3:10" x14ac:dyDescent="0.2">
      <c r="C898" s="52" t="e">
        <f>VLOOKUP(A898,'[1]S&amp;P 500 Wikipedia'!A:D,3,FALSE)</f>
        <v>#N/A</v>
      </c>
      <c r="H898" s="69"/>
      <c r="I898" s="69"/>
      <c r="J898" s="69"/>
    </row>
    <row r="899" spans="3:10" x14ac:dyDescent="0.2">
      <c r="C899" s="52" t="e">
        <f>VLOOKUP(A899,'[1]S&amp;P 500 Wikipedia'!A:D,3,FALSE)</f>
        <v>#N/A</v>
      </c>
      <c r="H899" s="69"/>
      <c r="I899" s="69"/>
      <c r="J899" s="69"/>
    </row>
    <row r="900" spans="3:10" x14ac:dyDescent="0.2">
      <c r="C900" s="52" t="e">
        <f>VLOOKUP(A900,'[1]S&amp;P 500 Wikipedia'!A:D,3,FALSE)</f>
        <v>#N/A</v>
      </c>
      <c r="H900" s="69"/>
      <c r="I900" s="69"/>
      <c r="J900" s="69"/>
    </row>
    <row r="901" spans="3:10" x14ac:dyDescent="0.2">
      <c r="C901" s="52" t="e">
        <f>VLOOKUP(A901,'[1]S&amp;P 500 Wikipedia'!A:D,3,FALSE)</f>
        <v>#N/A</v>
      </c>
      <c r="H901" s="69"/>
      <c r="I901" s="69"/>
      <c r="J901" s="69"/>
    </row>
    <row r="902" spans="3:10" x14ac:dyDescent="0.2">
      <c r="C902" s="52" t="e">
        <f>VLOOKUP(A902,'[1]S&amp;P 500 Wikipedia'!A:D,3,FALSE)</f>
        <v>#N/A</v>
      </c>
      <c r="H902" s="69"/>
      <c r="I902" s="69"/>
      <c r="J902" s="69"/>
    </row>
    <row r="903" spans="3:10" x14ac:dyDescent="0.2">
      <c r="C903" s="52" t="e">
        <f>VLOOKUP(A903,'[1]S&amp;P 500 Wikipedia'!A:D,3,FALSE)</f>
        <v>#N/A</v>
      </c>
      <c r="H903" s="69"/>
      <c r="I903" s="69"/>
      <c r="J903" s="69"/>
    </row>
    <row r="904" spans="3:10" x14ac:dyDescent="0.2">
      <c r="C904" s="52" t="e">
        <f>VLOOKUP(A904,'[1]S&amp;P 500 Wikipedia'!A:D,3,FALSE)</f>
        <v>#N/A</v>
      </c>
      <c r="H904" s="69"/>
      <c r="I904" s="69"/>
      <c r="J904" s="69"/>
    </row>
    <row r="905" spans="3:10" x14ac:dyDescent="0.2">
      <c r="C905" s="52" t="e">
        <f>VLOOKUP(A905,'[1]S&amp;P 500 Wikipedia'!A:D,3,FALSE)</f>
        <v>#N/A</v>
      </c>
      <c r="H905" s="69"/>
      <c r="I905" s="69"/>
      <c r="J905" s="69"/>
    </row>
    <row r="906" spans="3:10" x14ac:dyDescent="0.2">
      <c r="C906" s="52" t="e">
        <f>VLOOKUP(A906,'[1]S&amp;P 500 Wikipedia'!A:D,3,FALSE)</f>
        <v>#N/A</v>
      </c>
      <c r="H906" s="69"/>
      <c r="I906" s="69"/>
      <c r="J906" s="69"/>
    </row>
    <row r="907" spans="3:10" x14ac:dyDescent="0.2">
      <c r="C907" s="52" t="e">
        <f>VLOOKUP(A907,'[1]S&amp;P 500 Wikipedia'!A:D,3,FALSE)</f>
        <v>#N/A</v>
      </c>
      <c r="H907" s="69"/>
      <c r="I907" s="69"/>
      <c r="J907" s="69"/>
    </row>
    <row r="908" spans="3:10" x14ac:dyDescent="0.2">
      <c r="C908" s="52" t="e">
        <f>VLOOKUP(A908,'[1]S&amp;P 500 Wikipedia'!A:D,3,FALSE)</f>
        <v>#N/A</v>
      </c>
      <c r="H908" s="69"/>
      <c r="I908" s="69"/>
      <c r="J908" s="69"/>
    </row>
    <row r="909" spans="3:10" x14ac:dyDescent="0.2">
      <c r="C909" s="52" t="e">
        <f>VLOOKUP(A909,'[1]S&amp;P 500 Wikipedia'!A:D,3,FALSE)</f>
        <v>#N/A</v>
      </c>
      <c r="H909" s="69"/>
      <c r="I909" s="69"/>
      <c r="J909" s="69"/>
    </row>
    <row r="910" spans="3:10" x14ac:dyDescent="0.2">
      <c r="C910" s="52" t="e">
        <f>VLOOKUP(A910,'[1]S&amp;P 500 Wikipedia'!A:D,3,FALSE)</f>
        <v>#N/A</v>
      </c>
      <c r="H910" s="69"/>
      <c r="I910" s="69"/>
      <c r="J910" s="69"/>
    </row>
    <row r="911" spans="3:10" x14ac:dyDescent="0.2">
      <c r="C911" s="52" t="e">
        <f>VLOOKUP(A911,'[1]S&amp;P 500 Wikipedia'!A:D,3,FALSE)</f>
        <v>#N/A</v>
      </c>
      <c r="H911" s="69"/>
      <c r="I911" s="69"/>
      <c r="J911" s="69"/>
    </row>
    <row r="912" spans="3:10" x14ac:dyDescent="0.2">
      <c r="C912" s="52" t="e">
        <f>VLOOKUP(A912,'[1]S&amp;P 500 Wikipedia'!A:D,3,FALSE)</f>
        <v>#N/A</v>
      </c>
      <c r="H912" s="69"/>
      <c r="I912" s="69"/>
      <c r="J912" s="69"/>
    </row>
    <row r="913" spans="3:10" x14ac:dyDescent="0.2">
      <c r="C913" s="52" t="e">
        <f>VLOOKUP(A913,'[1]S&amp;P 500 Wikipedia'!A:D,3,FALSE)</f>
        <v>#N/A</v>
      </c>
      <c r="H913" s="69"/>
      <c r="I913" s="69"/>
      <c r="J913" s="69"/>
    </row>
    <row r="914" spans="3:10" x14ac:dyDescent="0.2">
      <c r="C914" s="52" t="e">
        <f>VLOOKUP(A914,'[1]S&amp;P 500 Wikipedia'!A:D,3,FALSE)</f>
        <v>#N/A</v>
      </c>
      <c r="H914" s="69"/>
      <c r="I914" s="69"/>
      <c r="J914" s="69"/>
    </row>
    <row r="915" spans="3:10" x14ac:dyDescent="0.2">
      <c r="C915" s="52" t="e">
        <f>VLOOKUP(A915,'[1]S&amp;P 500 Wikipedia'!A:D,3,FALSE)</f>
        <v>#N/A</v>
      </c>
      <c r="H915" s="69"/>
      <c r="I915" s="69"/>
      <c r="J915" s="69"/>
    </row>
    <row r="916" spans="3:10" x14ac:dyDescent="0.2">
      <c r="C916" s="52" t="e">
        <f>VLOOKUP(A916,'[1]S&amp;P 500 Wikipedia'!A:D,3,FALSE)</f>
        <v>#N/A</v>
      </c>
      <c r="H916" s="69"/>
      <c r="I916" s="69"/>
      <c r="J916" s="69"/>
    </row>
    <row r="917" spans="3:10" x14ac:dyDescent="0.2">
      <c r="C917" s="52" t="e">
        <f>VLOOKUP(A917,'[1]S&amp;P 500 Wikipedia'!A:D,3,FALSE)</f>
        <v>#N/A</v>
      </c>
      <c r="H917" s="69"/>
      <c r="I917" s="69"/>
      <c r="J917" s="69"/>
    </row>
    <row r="918" spans="3:10" x14ac:dyDescent="0.2">
      <c r="C918" s="52" t="e">
        <f>VLOOKUP(A918,'[1]S&amp;P 500 Wikipedia'!A:D,3,FALSE)</f>
        <v>#N/A</v>
      </c>
      <c r="H918" s="69"/>
      <c r="I918" s="69"/>
      <c r="J918" s="69"/>
    </row>
    <row r="919" spans="3:10" x14ac:dyDescent="0.2">
      <c r="C919" s="52" t="e">
        <f>VLOOKUP(A919,'[1]S&amp;P 500 Wikipedia'!A:D,3,FALSE)</f>
        <v>#N/A</v>
      </c>
      <c r="H919" s="69"/>
      <c r="I919" s="69"/>
      <c r="J919" s="69"/>
    </row>
    <row r="920" spans="3:10" x14ac:dyDescent="0.2">
      <c r="C920" s="52" t="e">
        <f>VLOOKUP(A920,'[1]S&amp;P 500 Wikipedia'!A:D,3,FALSE)</f>
        <v>#N/A</v>
      </c>
      <c r="H920" s="69"/>
      <c r="I920" s="69"/>
      <c r="J920" s="69"/>
    </row>
    <row r="921" spans="3:10" x14ac:dyDescent="0.2">
      <c r="C921" s="52" t="e">
        <f>VLOOKUP(A921,'[1]S&amp;P 500 Wikipedia'!A:D,3,FALSE)</f>
        <v>#N/A</v>
      </c>
      <c r="H921" s="69"/>
      <c r="I921" s="69"/>
      <c r="J921" s="69"/>
    </row>
    <row r="922" spans="3:10" x14ac:dyDescent="0.2">
      <c r="C922" s="52" t="e">
        <f>VLOOKUP(A922,'[1]S&amp;P 500 Wikipedia'!A:D,3,FALSE)</f>
        <v>#N/A</v>
      </c>
      <c r="H922" s="69"/>
      <c r="I922" s="69"/>
      <c r="J922" s="69"/>
    </row>
    <row r="923" spans="3:10" x14ac:dyDescent="0.2">
      <c r="C923" s="52" t="e">
        <f>VLOOKUP(A923,'[1]S&amp;P 500 Wikipedia'!A:D,3,FALSE)</f>
        <v>#N/A</v>
      </c>
      <c r="H923" s="69"/>
      <c r="I923" s="69"/>
      <c r="J923" s="69"/>
    </row>
    <row r="924" spans="3:10" x14ac:dyDescent="0.2">
      <c r="C924" s="52" t="e">
        <f>VLOOKUP(A924,'[1]S&amp;P 500 Wikipedia'!A:D,3,FALSE)</f>
        <v>#N/A</v>
      </c>
      <c r="H924" s="69"/>
      <c r="I924" s="69"/>
      <c r="J924" s="69"/>
    </row>
    <row r="925" spans="3:10" x14ac:dyDescent="0.2">
      <c r="C925" s="52" t="e">
        <f>VLOOKUP(A925,'[1]S&amp;P 500 Wikipedia'!A:D,3,FALSE)</f>
        <v>#N/A</v>
      </c>
      <c r="H925" s="69"/>
      <c r="I925" s="69"/>
      <c r="J925" s="69"/>
    </row>
    <row r="926" spans="3:10" x14ac:dyDescent="0.2">
      <c r="C926" s="52" t="e">
        <f>VLOOKUP(A926,'[1]S&amp;P 500 Wikipedia'!A:D,3,FALSE)</f>
        <v>#N/A</v>
      </c>
      <c r="H926" s="69"/>
      <c r="I926" s="69"/>
      <c r="J926" s="69"/>
    </row>
    <row r="927" spans="3:10" x14ac:dyDescent="0.2">
      <c r="C927" s="52" t="e">
        <f>VLOOKUP(A927,'[1]S&amp;P 500 Wikipedia'!A:D,3,FALSE)</f>
        <v>#N/A</v>
      </c>
      <c r="H927" s="69"/>
      <c r="I927" s="69"/>
      <c r="J927" s="69"/>
    </row>
    <row r="928" spans="3:10" x14ac:dyDescent="0.2">
      <c r="C928" s="52" t="e">
        <f>VLOOKUP(A928,'[1]S&amp;P 500 Wikipedia'!A:D,3,FALSE)</f>
        <v>#N/A</v>
      </c>
      <c r="H928" s="69"/>
      <c r="I928" s="69"/>
      <c r="J928" s="69"/>
    </row>
    <row r="929" spans="3:10" x14ac:dyDescent="0.2">
      <c r="C929" s="52" t="e">
        <f>VLOOKUP(A929,'[1]S&amp;P 500 Wikipedia'!A:D,3,FALSE)</f>
        <v>#N/A</v>
      </c>
      <c r="H929" s="69"/>
      <c r="I929" s="69"/>
      <c r="J929" s="69"/>
    </row>
    <row r="930" spans="3:10" x14ac:dyDescent="0.2">
      <c r="C930" s="52" t="e">
        <f>VLOOKUP(A930,'[1]S&amp;P 500 Wikipedia'!A:D,3,FALSE)</f>
        <v>#N/A</v>
      </c>
      <c r="H930" s="69"/>
      <c r="I930" s="69"/>
      <c r="J930" s="69"/>
    </row>
    <row r="931" spans="3:10" x14ac:dyDescent="0.2">
      <c r="C931" s="52" t="e">
        <f>VLOOKUP(A931,'[1]S&amp;P 500 Wikipedia'!A:D,3,FALSE)</f>
        <v>#N/A</v>
      </c>
      <c r="H931" s="69"/>
      <c r="I931" s="69"/>
      <c r="J931" s="69"/>
    </row>
    <row r="932" spans="3:10" x14ac:dyDescent="0.2">
      <c r="C932" s="52" t="e">
        <f>VLOOKUP(A932,'[1]S&amp;P 500 Wikipedia'!A:D,3,FALSE)</f>
        <v>#N/A</v>
      </c>
      <c r="H932" s="69"/>
      <c r="I932" s="69"/>
      <c r="J932" s="69"/>
    </row>
    <row r="933" spans="3:10" x14ac:dyDescent="0.2">
      <c r="C933" s="52" t="e">
        <f>VLOOKUP(A933,'[1]S&amp;P 500 Wikipedia'!A:D,3,FALSE)</f>
        <v>#N/A</v>
      </c>
      <c r="H933" s="69"/>
      <c r="I933" s="69"/>
      <c r="J933" s="69"/>
    </row>
    <row r="934" spans="3:10" x14ac:dyDescent="0.2">
      <c r="C934" s="52" t="e">
        <f>VLOOKUP(A934,'[1]S&amp;P 500 Wikipedia'!A:D,3,FALSE)</f>
        <v>#N/A</v>
      </c>
      <c r="H934" s="69"/>
      <c r="I934" s="69"/>
      <c r="J934" s="69"/>
    </row>
    <row r="935" spans="3:10" x14ac:dyDescent="0.2">
      <c r="C935" s="52" t="e">
        <f>VLOOKUP(A935,'[1]S&amp;P 500 Wikipedia'!A:D,3,FALSE)</f>
        <v>#N/A</v>
      </c>
      <c r="H935" s="69"/>
      <c r="I935" s="69"/>
      <c r="J935" s="69"/>
    </row>
    <row r="936" spans="3:10" x14ac:dyDescent="0.2">
      <c r="C936" s="52" t="e">
        <f>VLOOKUP(A936,'[1]S&amp;P 500 Wikipedia'!A:D,3,FALSE)</f>
        <v>#N/A</v>
      </c>
      <c r="H936" s="69"/>
      <c r="I936" s="69"/>
      <c r="J936" s="69"/>
    </row>
    <row r="937" spans="3:10" x14ac:dyDescent="0.2">
      <c r="C937" s="52" t="e">
        <f>VLOOKUP(A937,'[1]S&amp;P 500 Wikipedia'!A:D,3,FALSE)</f>
        <v>#N/A</v>
      </c>
      <c r="H937" s="69"/>
      <c r="I937" s="69"/>
      <c r="J937" s="69"/>
    </row>
    <row r="938" spans="3:10" x14ac:dyDescent="0.2">
      <c r="C938" s="52" t="e">
        <f>VLOOKUP(A938,'[1]S&amp;P 500 Wikipedia'!A:D,3,FALSE)</f>
        <v>#N/A</v>
      </c>
      <c r="H938" s="69"/>
      <c r="I938" s="69"/>
      <c r="J938" s="69"/>
    </row>
    <row r="939" spans="3:10" x14ac:dyDescent="0.2">
      <c r="C939" s="52" t="e">
        <f>VLOOKUP(A939,'[1]S&amp;P 500 Wikipedia'!A:D,3,FALSE)</f>
        <v>#N/A</v>
      </c>
      <c r="H939" s="69"/>
      <c r="I939" s="69"/>
      <c r="J939" s="69"/>
    </row>
    <row r="940" spans="3:10" x14ac:dyDescent="0.2">
      <c r="C940" s="52" t="e">
        <f>VLOOKUP(A940,'[1]S&amp;P 500 Wikipedia'!A:D,3,FALSE)</f>
        <v>#N/A</v>
      </c>
      <c r="H940" s="69"/>
      <c r="I940" s="69"/>
      <c r="J940" s="69"/>
    </row>
    <row r="941" spans="3:10" x14ac:dyDescent="0.2">
      <c r="C941" s="52" t="e">
        <f>VLOOKUP(A941,'[1]S&amp;P 500 Wikipedia'!A:D,3,FALSE)</f>
        <v>#N/A</v>
      </c>
      <c r="H941" s="69"/>
      <c r="I941" s="69"/>
      <c r="J941" s="69"/>
    </row>
    <row r="942" spans="3:10" x14ac:dyDescent="0.2">
      <c r="C942" s="52" t="e">
        <f>VLOOKUP(A942,'[1]S&amp;P 500 Wikipedia'!A:D,3,FALSE)</f>
        <v>#N/A</v>
      </c>
      <c r="H942" s="69"/>
      <c r="I942" s="69"/>
      <c r="J942" s="69"/>
    </row>
    <row r="943" spans="3:10" x14ac:dyDescent="0.2">
      <c r="C943" s="52" t="e">
        <f>VLOOKUP(A943,'[1]S&amp;P 500 Wikipedia'!A:D,3,FALSE)</f>
        <v>#N/A</v>
      </c>
      <c r="H943" s="69"/>
      <c r="I943" s="69"/>
      <c r="J943" s="69"/>
    </row>
    <row r="944" spans="3:10" x14ac:dyDescent="0.2">
      <c r="C944" s="52" t="e">
        <f>VLOOKUP(A944,'[1]S&amp;P 500 Wikipedia'!A:D,3,FALSE)</f>
        <v>#N/A</v>
      </c>
      <c r="H944" s="69"/>
      <c r="I944" s="69"/>
      <c r="J944" s="69"/>
    </row>
    <row r="945" spans="3:10" x14ac:dyDescent="0.2">
      <c r="C945" s="52" t="e">
        <f>VLOOKUP(A945,'[1]S&amp;P 500 Wikipedia'!A:D,3,FALSE)</f>
        <v>#N/A</v>
      </c>
      <c r="H945" s="69"/>
      <c r="I945" s="69"/>
      <c r="J945" s="69"/>
    </row>
    <row r="946" spans="3:10" x14ac:dyDescent="0.2">
      <c r="C946" s="52" t="e">
        <f>VLOOKUP(A946,'[1]S&amp;P 500 Wikipedia'!A:D,3,FALSE)</f>
        <v>#N/A</v>
      </c>
      <c r="H946" s="69"/>
      <c r="I946" s="69"/>
      <c r="J946" s="69"/>
    </row>
    <row r="947" spans="3:10" x14ac:dyDescent="0.2">
      <c r="C947" s="52" t="e">
        <f>VLOOKUP(A947,'[1]S&amp;P 500 Wikipedia'!A:D,3,FALSE)</f>
        <v>#N/A</v>
      </c>
      <c r="H947" s="69"/>
      <c r="I947" s="69"/>
      <c r="J947" s="69"/>
    </row>
    <row r="948" spans="3:10" x14ac:dyDescent="0.2">
      <c r="C948" s="52" t="e">
        <f>VLOOKUP(A948,'[1]S&amp;P 500 Wikipedia'!A:D,3,FALSE)</f>
        <v>#N/A</v>
      </c>
      <c r="H948" s="69"/>
      <c r="I948" s="69"/>
      <c r="J948" s="69"/>
    </row>
    <row r="949" spans="3:10" x14ac:dyDescent="0.2">
      <c r="C949" s="52" t="e">
        <f>VLOOKUP(A949,'[1]S&amp;P 500 Wikipedia'!A:D,3,FALSE)</f>
        <v>#N/A</v>
      </c>
      <c r="H949" s="69"/>
      <c r="I949" s="69"/>
      <c r="J949" s="69"/>
    </row>
    <row r="950" spans="3:10" x14ac:dyDescent="0.2">
      <c r="C950" s="52" t="e">
        <f>VLOOKUP(A950,'[1]S&amp;P 500 Wikipedia'!A:D,3,FALSE)</f>
        <v>#N/A</v>
      </c>
      <c r="H950" s="69"/>
      <c r="I950" s="69"/>
      <c r="J950" s="69"/>
    </row>
    <row r="951" spans="3:10" x14ac:dyDescent="0.2">
      <c r="C951" s="52" t="e">
        <f>VLOOKUP(A951,'[1]S&amp;P 500 Wikipedia'!A:D,3,FALSE)</f>
        <v>#N/A</v>
      </c>
      <c r="H951" s="69"/>
      <c r="I951" s="69"/>
      <c r="J951" s="69"/>
    </row>
    <row r="952" spans="3:10" x14ac:dyDescent="0.2">
      <c r="C952" s="52" t="e">
        <f>VLOOKUP(A952,'[1]S&amp;P 500 Wikipedia'!A:D,3,FALSE)</f>
        <v>#N/A</v>
      </c>
      <c r="H952" s="69"/>
      <c r="I952" s="69"/>
      <c r="J952" s="69"/>
    </row>
    <row r="953" spans="3:10" x14ac:dyDescent="0.2">
      <c r="C953" s="52" t="e">
        <f>VLOOKUP(A953,'[1]S&amp;P 500 Wikipedia'!A:D,3,FALSE)</f>
        <v>#N/A</v>
      </c>
      <c r="H953" s="69"/>
      <c r="I953" s="69"/>
      <c r="J953" s="69"/>
    </row>
    <row r="954" spans="3:10" x14ac:dyDescent="0.2">
      <c r="C954" s="52" t="e">
        <f>VLOOKUP(A954,'[1]S&amp;P 500 Wikipedia'!A:D,3,FALSE)</f>
        <v>#N/A</v>
      </c>
      <c r="H954" s="69"/>
      <c r="I954" s="69"/>
      <c r="J954" s="69"/>
    </row>
    <row r="955" spans="3:10" x14ac:dyDescent="0.2">
      <c r="C955" s="52" t="e">
        <f>VLOOKUP(A955,'[1]S&amp;P 500 Wikipedia'!A:D,3,FALSE)</f>
        <v>#N/A</v>
      </c>
      <c r="H955" s="69"/>
      <c r="I955" s="69"/>
      <c r="J955" s="69"/>
    </row>
    <row r="956" spans="3:10" x14ac:dyDescent="0.2">
      <c r="C956" s="52" t="e">
        <f>VLOOKUP(A956,'[1]S&amp;P 500 Wikipedia'!A:D,3,FALSE)</f>
        <v>#N/A</v>
      </c>
      <c r="H956" s="69"/>
      <c r="I956" s="69"/>
      <c r="J956" s="69"/>
    </row>
    <row r="957" spans="3:10" x14ac:dyDescent="0.2">
      <c r="C957" s="52" t="e">
        <f>VLOOKUP(A957,'[1]S&amp;P 500 Wikipedia'!A:D,3,FALSE)</f>
        <v>#N/A</v>
      </c>
      <c r="H957" s="69"/>
      <c r="I957" s="69"/>
      <c r="J957" s="69"/>
    </row>
    <row r="958" spans="3:10" x14ac:dyDescent="0.2">
      <c r="C958" s="52" t="e">
        <f>VLOOKUP(A958,'[1]S&amp;P 500 Wikipedia'!A:D,3,FALSE)</f>
        <v>#N/A</v>
      </c>
      <c r="H958" s="69"/>
      <c r="I958" s="69"/>
      <c r="J958" s="69"/>
    </row>
    <row r="959" spans="3:10" x14ac:dyDescent="0.2">
      <c r="C959" s="52" t="e">
        <f>VLOOKUP(A959,'[1]S&amp;P 500 Wikipedia'!A:D,3,FALSE)</f>
        <v>#N/A</v>
      </c>
      <c r="H959" s="69"/>
      <c r="I959" s="69"/>
      <c r="J959" s="69"/>
    </row>
    <row r="960" spans="3:10" x14ac:dyDescent="0.2">
      <c r="C960" s="52" t="e">
        <f>VLOOKUP(A960,'[1]S&amp;P 500 Wikipedia'!A:D,3,FALSE)</f>
        <v>#N/A</v>
      </c>
      <c r="H960" s="69"/>
      <c r="I960" s="69"/>
      <c r="J960" s="69"/>
    </row>
    <row r="961" spans="3:10" x14ac:dyDescent="0.2">
      <c r="C961" s="52" t="e">
        <f>VLOOKUP(A961,'[1]S&amp;P 500 Wikipedia'!A:D,3,FALSE)</f>
        <v>#N/A</v>
      </c>
      <c r="H961" s="69"/>
      <c r="I961" s="69"/>
      <c r="J961" s="69"/>
    </row>
    <row r="962" spans="3:10" x14ac:dyDescent="0.2">
      <c r="C962" s="52" t="e">
        <f>VLOOKUP(A962,'[1]S&amp;P 500 Wikipedia'!A:D,3,FALSE)</f>
        <v>#N/A</v>
      </c>
      <c r="H962" s="69"/>
      <c r="I962" s="69"/>
      <c r="J962" s="69"/>
    </row>
    <row r="963" spans="3:10" x14ac:dyDescent="0.2">
      <c r="C963" s="52" t="e">
        <f>VLOOKUP(A963,'[1]S&amp;P 500 Wikipedia'!A:D,3,FALSE)</f>
        <v>#N/A</v>
      </c>
      <c r="H963" s="69"/>
      <c r="I963" s="69"/>
      <c r="J963" s="69"/>
    </row>
    <row r="964" spans="3:10" x14ac:dyDescent="0.2">
      <c r="C964" s="52" t="e">
        <f>VLOOKUP(A964,'[1]S&amp;P 500 Wikipedia'!A:D,3,FALSE)</f>
        <v>#N/A</v>
      </c>
      <c r="H964" s="69"/>
      <c r="I964" s="69"/>
      <c r="J964" s="69"/>
    </row>
    <row r="965" spans="3:10" x14ac:dyDescent="0.2">
      <c r="C965" s="52" t="e">
        <f>VLOOKUP(A965,'[1]S&amp;P 500 Wikipedia'!A:D,3,FALSE)</f>
        <v>#N/A</v>
      </c>
      <c r="H965" s="69"/>
      <c r="I965" s="69"/>
      <c r="J965" s="69"/>
    </row>
    <row r="966" spans="3:10" x14ac:dyDescent="0.2">
      <c r="C966" s="52" t="e">
        <f>VLOOKUP(A966,'[1]S&amp;P 500 Wikipedia'!A:D,3,FALSE)</f>
        <v>#N/A</v>
      </c>
      <c r="H966" s="69"/>
      <c r="I966" s="69"/>
      <c r="J966" s="69"/>
    </row>
    <row r="967" spans="3:10" x14ac:dyDescent="0.2">
      <c r="C967" s="52" t="e">
        <f>VLOOKUP(A967,'[1]S&amp;P 500 Wikipedia'!A:D,3,FALSE)</f>
        <v>#N/A</v>
      </c>
      <c r="H967" s="69"/>
      <c r="I967" s="69"/>
      <c r="J967" s="69"/>
    </row>
    <row r="968" spans="3:10" x14ac:dyDescent="0.2">
      <c r="C968" s="52" t="e">
        <f>VLOOKUP(A968,'[1]S&amp;P 500 Wikipedia'!A:D,3,FALSE)</f>
        <v>#N/A</v>
      </c>
      <c r="H968" s="69"/>
      <c r="I968" s="69"/>
      <c r="J968" s="69"/>
    </row>
    <row r="969" spans="3:10" x14ac:dyDescent="0.2">
      <c r="C969" s="52" t="e">
        <f>VLOOKUP(A969,'[1]S&amp;P 500 Wikipedia'!A:D,3,FALSE)</f>
        <v>#N/A</v>
      </c>
      <c r="H969" s="69"/>
      <c r="I969" s="69"/>
      <c r="J969" s="69"/>
    </row>
    <row r="970" spans="3:10" x14ac:dyDescent="0.2">
      <c r="C970" s="52" t="e">
        <f>VLOOKUP(A970,'[1]S&amp;P 500 Wikipedia'!A:D,3,FALSE)</f>
        <v>#N/A</v>
      </c>
      <c r="H970" s="69"/>
      <c r="I970" s="69"/>
      <c r="J970" s="69"/>
    </row>
    <row r="971" spans="3:10" x14ac:dyDescent="0.2">
      <c r="C971" s="52" t="e">
        <f>VLOOKUP(A971,'[1]S&amp;P 500 Wikipedia'!A:D,3,FALSE)</f>
        <v>#N/A</v>
      </c>
      <c r="H971" s="69"/>
      <c r="I971" s="69"/>
      <c r="J971" s="69"/>
    </row>
    <row r="972" spans="3:10" x14ac:dyDescent="0.2">
      <c r="C972" s="52" t="e">
        <f>VLOOKUP(A972,'[1]S&amp;P 500 Wikipedia'!A:D,3,FALSE)</f>
        <v>#N/A</v>
      </c>
      <c r="H972" s="69"/>
      <c r="I972" s="69"/>
      <c r="J972" s="69"/>
    </row>
    <row r="973" spans="3:10" x14ac:dyDescent="0.2">
      <c r="C973" s="52" t="e">
        <f>VLOOKUP(A973,'[1]S&amp;P 500 Wikipedia'!A:D,3,FALSE)</f>
        <v>#N/A</v>
      </c>
      <c r="H973" s="69"/>
      <c r="I973" s="69"/>
      <c r="J973" s="69"/>
    </row>
    <row r="974" spans="3:10" x14ac:dyDescent="0.2">
      <c r="C974" s="52" t="e">
        <f>VLOOKUP(A974,'[1]S&amp;P 500 Wikipedia'!A:D,3,FALSE)</f>
        <v>#N/A</v>
      </c>
      <c r="H974" s="69"/>
      <c r="I974" s="69"/>
      <c r="J974" s="69"/>
    </row>
    <row r="975" spans="3:10" x14ac:dyDescent="0.2">
      <c r="C975" s="52" t="e">
        <f>VLOOKUP(A975,'[1]S&amp;P 500 Wikipedia'!A:D,3,FALSE)</f>
        <v>#N/A</v>
      </c>
      <c r="H975" s="69"/>
      <c r="I975" s="69"/>
      <c r="J975" s="69"/>
    </row>
    <row r="976" spans="3:10" x14ac:dyDescent="0.2">
      <c r="C976" s="52" t="e">
        <f>VLOOKUP(A976,'[1]S&amp;P 500 Wikipedia'!A:D,3,FALSE)</f>
        <v>#N/A</v>
      </c>
      <c r="H976" s="69"/>
      <c r="I976" s="69"/>
      <c r="J976" s="69"/>
    </row>
    <row r="977" spans="3:10" x14ac:dyDescent="0.2">
      <c r="C977" s="52" t="e">
        <f>VLOOKUP(A977,'[1]S&amp;P 500 Wikipedia'!A:D,3,FALSE)</f>
        <v>#N/A</v>
      </c>
      <c r="H977" s="69"/>
      <c r="I977" s="69"/>
      <c r="J977" s="69"/>
    </row>
    <row r="978" spans="3:10" x14ac:dyDescent="0.2">
      <c r="C978" s="52" t="e">
        <f>VLOOKUP(A978,'[1]S&amp;P 500 Wikipedia'!A:D,3,FALSE)</f>
        <v>#N/A</v>
      </c>
      <c r="H978" s="69"/>
      <c r="I978" s="69"/>
      <c r="J978" s="69"/>
    </row>
    <row r="979" spans="3:10" x14ac:dyDescent="0.2">
      <c r="C979" s="52" t="e">
        <f>VLOOKUP(A979,'[1]S&amp;P 500 Wikipedia'!A:D,3,FALSE)</f>
        <v>#N/A</v>
      </c>
      <c r="H979" s="69"/>
      <c r="I979" s="69"/>
      <c r="J979" s="69"/>
    </row>
    <row r="980" spans="3:10" x14ac:dyDescent="0.2">
      <c r="C980" s="52" t="e">
        <f>VLOOKUP(A980,'[1]S&amp;P 500 Wikipedia'!A:D,3,FALSE)</f>
        <v>#N/A</v>
      </c>
      <c r="H980" s="69"/>
      <c r="I980" s="69"/>
      <c r="J980" s="69"/>
    </row>
    <row r="981" spans="3:10" x14ac:dyDescent="0.2">
      <c r="C981" s="52" t="e">
        <f>VLOOKUP(A981,'[1]S&amp;P 500 Wikipedia'!A:D,3,FALSE)</f>
        <v>#N/A</v>
      </c>
      <c r="H981" s="69"/>
      <c r="I981" s="69"/>
      <c r="J981" s="69"/>
    </row>
    <row r="982" spans="3:10" x14ac:dyDescent="0.2">
      <c r="C982" s="52" t="e">
        <f>VLOOKUP(A982,'[1]S&amp;P 500 Wikipedia'!A:D,3,FALSE)</f>
        <v>#N/A</v>
      </c>
      <c r="H982" s="69"/>
      <c r="I982" s="69"/>
      <c r="J982" s="69"/>
    </row>
    <row r="983" spans="3:10" x14ac:dyDescent="0.2">
      <c r="C983" s="52" t="e">
        <f>VLOOKUP(A983,'[1]S&amp;P 500 Wikipedia'!A:D,3,FALSE)</f>
        <v>#N/A</v>
      </c>
      <c r="H983" s="69"/>
      <c r="I983" s="69"/>
      <c r="J983" s="69"/>
    </row>
    <row r="984" spans="3:10" x14ac:dyDescent="0.2">
      <c r="C984" s="52" t="e">
        <f>VLOOKUP(A984,'[1]S&amp;P 500 Wikipedia'!A:D,3,FALSE)</f>
        <v>#N/A</v>
      </c>
      <c r="H984" s="69"/>
      <c r="I984" s="69"/>
      <c r="J984" s="69"/>
    </row>
    <row r="985" spans="3:10" x14ac:dyDescent="0.2">
      <c r="C985" s="52" t="e">
        <f>VLOOKUP(A985,'[1]S&amp;P 500 Wikipedia'!A:D,3,FALSE)</f>
        <v>#N/A</v>
      </c>
      <c r="H985" s="69"/>
      <c r="I985" s="69"/>
      <c r="J985" s="69"/>
    </row>
    <row r="986" spans="3:10" x14ac:dyDescent="0.2">
      <c r="C986" s="52" t="e">
        <f>VLOOKUP(A986,'[1]S&amp;P 500 Wikipedia'!A:D,3,FALSE)</f>
        <v>#N/A</v>
      </c>
      <c r="H986" s="69"/>
      <c r="I986" s="69"/>
      <c r="J986" s="69"/>
    </row>
    <row r="987" spans="3:10" x14ac:dyDescent="0.2">
      <c r="C987" s="52" t="e">
        <f>VLOOKUP(A987,'[1]S&amp;P 500 Wikipedia'!A:D,3,FALSE)</f>
        <v>#N/A</v>
      </c>
      <c r="H987" s="69"/>
      <c r="I987" s="69"/>
      <c r="J987" s="69"/>
    </row>
    <row r="988" spans="3:10" x14ac:dyDescent="0.2">
      <c r="C988" s="52" t="e">
        <f>VLOOKUP(A988,'[1]S&amp;P 500 Wikipedia'!A:D,3,FALSE)</f>
        <v>#N/A</v>
      </c>
      <c r="H988" s="69"/>
      <c r="I988" s="69"/>
      <c r="J988" s="69"/>
    </row>
    <row r="989" spans="3:10" x14ac:dyDescent="0.2">
      <c r="C989" s="52" t="e">
        <f>VLOOKUP(A989,'[1]S&amp;P 500 Wikipedia'!A:D,3,FALSE)</f>
        <v>#N/A</v>
      </c>
      <c r="H989" s="69"/>
      <c r="I989" s="69"/>
      <c r="J989" s="69"/>
    </row>
    <row r="990" spans="3:10" x14ac:dyDescent="0.2">
      <c r="C990" s="52" t="e">
        <f>VLOOKUP(A990,'[1]S&amp;P 500 Wikipedia'!A:D,3,FALSE)</f>
        <v>#N/A</v>
      </c>
      <c r="H990" s="69"/>
      <c r="I990" s="69"/>
      <c r="J990" s="69"/>
    </row>
    <row r="991" spans="3:10" x14ac:dyDescent="0.2">
      <c r="C991" s="52" t="e">
        <f>VLOOKUP(A991,'[1]S&amp;P 500 Wikipedia'!A:D,3,FALSE)</f>
        <v>#N/A</v>
      </c>
      <c r="H991" s="69"/>
      <c r="I991" s="69"/>
      <c r="J991" s="69"/>
    </row>
    <row r="992" spans="3:10" x14ac:dyDescent="0.2">
      <c r="C992" s="52" t="e">
        <f>VLOOKUP(A992,'[1]S&amp;P 500 Wikipedia'!A:D,3,FALSE)</f>
        <v>#N/A</v>
      </c>
      <c r="H992" s="69"/>
      <c r="I992" s="69"/>
      <c r="J992" s="69"/>
    </row>
    <row r="993" spans="3:10" x14ac:dyDescent="0.2">
      <c r="C993" s="52" t="e">
        <f>VLOOKUP(A993,'[1]S&amp;P 500 Wikipedia'!A:D,3,FALSE)</f>
        <v>#N/A</v>
      </c>
      <c r="H993" s="69"/>
      <c r="I993" s="69"/>
      <c r="J993" s="69"/>
    </row>
    <row r="994" spans="3:10" x14ac:dyDescent="0.2">
      <c r="C994" s="52" t="e">
        <f>VLOOKUP(A994,'[1]S&amp;P 500 Wikipedia'!A:D,3,FALSE)</f>
        <v>#N/A</v>
      </c>
      <c r="H994" s="69"/>
      <c r="I994" s="69"/>
      <c r="J994" s="69"/>
    </row>
    <row r="995" spans="3:10" x14ac:dyDescent="0.2">
      <c r="C995" s="52" t="e">
        <f>VLOOKUP(A995,'[1]S&amp;P 500 Wikipedia'!A:D,3,FALSE)</f>
        <v>#N/A</v>
      </c>
      <c r="H995" s="69"/>
      <c r="I995" s="69"/>
      <c r="J995" s="69"/>
    </row>
    <row r="996" spans="3:10" x14ac:dyDescent="0.2">
      <c r="C996" s="52" t="e">
        <f>VLOOKUP(A996,'[1]S&amp;P 500 Wikipedia'!A:D,3,FALSE)</f>
        <v>#N/A</v>
      </c>
      <c r="H996" s="69"/>
      <c r="I996" s="69"/>
      <c r="J996" s="69"/>
    </row>
    <row r="997" spans="3:10" x14ac:dyDescent="0.2">
      <c r="C997" s="52" t="e">
        <f>VLOOKUP(A997,'[1]S&amp;P 500 Wikipedia'!A:D,3,FALSE)</f>
        <v>#N/A</v>
      </c>
      <c r="H997" s="69"/>
      <c r="I997" s="69"/>
      <c r="J997" s="69"/>
    </row>
    <row r="998" spans="3:10" x14ac:dyDescent="0.2">
      <c r="C998" s="52" t="e">
        <f>VLOOKUP(A998,'[1]S&amp;P 500 Wikipedia'!A:D,3,FALSE)</f>
        <v>#N/A</v>
      </c>
      <c r="H998" s="69"/>
      <c r="I998" s="69"/>
      <c r="J998" s="69"/>
    </row>
    <row r="999" spans="3:10" x14ac:dyDescent="0.2">
      <c r="C999" s="52" t="e">
        <f>VLOOKUP(A999,'[1]S&amp;P 500 Wikipedia'!A:D,3,FALSE)</f>
        <v>#N/A</v>
      </c>
      <c r="H999" s="69"/>
      <c r="I999" s="69"/>
      <c r="J999" s="69"/>
    </row>
    <row r="1000" spans="3:10" x14ac:dyDescent="0.2">
      <c r="C1000" s="52" t="e">
        <f>VLOOKUP(A1000,'[1]S&amp;P 500 Wikipedia'!A:D,3,FALSE)</f>
        <v>#N/A</v>
      </c>
      <c r="H1000" s="69"/>
      <c r="I1000" s="69"/>
      <c r="J1000" s="69"/>
    </row>
    <row r="1001" spans="3:10" x14ac:dyDescent="0.2">
      <c r="C1001" s="52" t="e">
        <f>VLOOKUP(A1001,'[1]S&amp;P 500 Wikipedia'!A:D,3,FALSE)</f>
        <v>#N/A</v>
      </c>
      <c r="H1001" s="69"/>
      <c r="I1001" s="69"/>
      <c r="J1001" s="69"/>
    </row>
    <row r="1002" spans="3:10" x14ac:dyDescent="0.2">
      <c r="C1002" s="52" t="e">
        <f>VLOOKUP(A1002,'[1]S&amp;P 500 Wikipedia'!A:D,3,FALSE)</f>
        <v>#N/A</v>
      </c>
      <c r="H1002" s="69"/>
      <c r="I1002" s="69"/>
      <c r="J1002" s="69"/>
    </row>
    <row r="1003" spans="3:10" x14ac:dyDescent="0.2">
      <c r="C1003" s="52" t="e">
        <f>VLOOKUP(A1003,'[1]S&amp;P 500 Wikipedia'!A:D,3,FALSE)</f>
        <v>#N/A</v>
      </c>
      <c r="H1003" s="69"/>
      <c r="I1003" s="69"/>
      <c r="J1003" s="69"/>
    </row>
    <row r="1004" spans="3:10" x14ac:dyDescent="0.2">
      <c r="C1004" s="52" t="e">
        <f>VLOOKUP(A1004,'[1]S&amp;P 500 Wikipedia'!A:D,3,FALSE)</f>
        <v>#N/A</v>
      </c>
      <c r="H1004" s="69"/>
      <c r="I1004" s="69"/>
      <c r="J1004" s="69"/>
    </row>
    <row r="1005" spans="3:10" x14ac:dyDescent="0.2">
      <c r="C1005" s="52" t="e">
        <f>VLOOKUP(A1005,'[1]S&amp;P 500 Wikipedia'!A:D,3,FALSE)</f>
        <v>#N/A</v>
      </c>
      <c r="H1005" s="69"/>
      <c r="I1005" s="69"/>
      <c r="J1005" s="69"/>
    </row>
    <row r="1006" spans="3:10" x14ac:dyDescent="0.2">
      <c r="C1006" s="52" t="e">
        <f>VLOOKUP(A1006,'[1]S&amp;P 500 Wikipedia'!A:D,3,FALSE)</f>
        <v>#N/A</v>
      </c>
      <c r="H1006" s="69"/>
      <c r="I1006" s="69"/>
      <c r="J1006" s="69"/>
    </row>
    <row r="1007" spans="3:10" x14ac:dyDescent="0.2">
      <c r="C1007" s="52" t="e">
        <f>VLOOKUP(A1007,'[1]S&amp;P 500 Wikipedia'!A:D,3,FALSE)</f>
        <v>#N/A</v>
      </c>
      <c r="H1007" s="69"/>
      <c r="I1007" s="69"/>
      <c r="J1007" s="69"/>
    </row>
    <row r="1008" spans="3:10" x14ac:dyDescent="0.2">
      <c r="C1008" s="52" t="e">
        <f>VLOOKUP(A1008,'[1]S&amp;P 500 Wikipedia'!A:D,3,FALSE)</f>
        <v>#N/A</v>
      </c>
      <c r="H1008" s="69"/>
      <c r="I1008" s="69"/>
      <c r="J1008" s="69"/>
    </row>
    <row r="1009" spans="3:10" x14ac:dyDescent="0.2">
      <c r="C1009" s="52" t="e">
        <f>VLOOKUP(A1009,'[1]S&amp;P 500 Wikipedia'!A:D,3,FALSE)</f>
        <v>#N/A</v>
      </c>
      <c r="H1009" s="69"/>
      <c r="I1009" s="69"/>
      <c r="J1009" s="69"/>
    </row>
    <row r="1010" spans="3:10" x14ac:dyDescent="0.2">
      <c r="C1010" s="52" t="e">
        <f>VLOOKUP(A1010,'[1]S&amp;P 500 Wikipedia'!A:D,3,FALSE)</f>
        <v>#N/A</v>
      </c>
      <c r="H1010" s="69"/>
      <c r="I1010" s="69"/>
      <c r="J1010" s="69"/>
    </row>
    <row r="1011" spans="3:10" x14ac:dyDescent="0.2">
      <c r="C1011" s="52" t="e">
        <f>VLOOKUP(A1011,'[1]S&amp;P 500 Wikipedia'!A:D,3,FALSE)</f>
        <v>#N/A</v>
      </c>
      <c r="H1011" s="69"/>
      <c r="I1011" s="69"/>
      <c r="J1011" s="69"/>
    </row>
    <row r="1012" spans="3:10" x14ac:dyDescent="0.2">
      <c r="C1012" s="52" t="e">
        <f>VLOOKUP(A1012,'[1]S&amp;P 500 Wikipedia'!A:D,3,FALSE)</f>
        <v>#N/A</v>
      </c>
      <c r="H1012" s="69"/>
      <c r="I1012" s="69"/>
      <c r="J1012" s="69"/>
    </row>
    <row r="1013" spans="3:10" x14ac:dyDescent="0.2">
      <c r="C1013" s="52" t="e">
        <f>VLOOKUP(A1013,'[1]S&amp;P 500 Wikipedia'!A:D,3,FALSE)</f>
        <v>#N/A</v>
      </c>
      <c r="H1013" s="69"/>
      <c r="I1013" s="69"/>
      <c r="J1013" s="69"/>
    </row>
    <row r="1014" spans="3:10" x14ac:dyDescent="0.2">
      <c r="C1014" s="52" t="e">
        <f>VLOOKUP(A1014,'[1]S&amp;P 500 Wikipedia'!A:D,3,FALSE)</f>
        <v>#N/A</v>
      </c>
      <c r="H1014" s="69"/>
      <c r="I1014" s="69"/>
      <c r="J1014" s="69"/>
    </row>
    <row r="1015" spans="3:10" x14ac:dyDescent="0.2">
      <c r="C1015" s="52" t="e">
        <f>VLOOKUP(A1015,'[1]S&amp;P 500 Wikipedia'!A:D,3,FALSE)</f>
        <v>#N/A</v>
      </c>
      <c r="H1015" s="69"/>
      <c r="I1015" s="69"/>
      <c r="J1015" s="69"/>
    </row>
    <row r="1016" spans="3:10" x14ac:dyDescent="0.2">
      <c r="C1016" s="52" t="e">
        <f>VLOOKUP(A1016,'[1]S&amp;P 500 Wikipedia'!A:D,3,FALSE)</f>
        <v>#N/A</v>
      </c>
      <c r="H1016" s="69"/>
      <c r="I1016" s="69"/>
      <c r="J1016" s="69"/>
    </row>
    <row r="1017" spans="3:10" x14ac:dyDescent="0.2">
      <c r="C1017" s="52" t="e">
        <f>VLOOKUP(A1017,'[1]S&amp;P 500 Wikipedia'!A:D,3,FALSE)</f>
        <v>#N/A</v>
      </c>
      <c r="H1017" s="69"/>
      <c r="I1017" s="69"/>
      <c r="J1017" s="69"/>
    </row>
    <row r="1018" spans="3:10" x14ac:dyDescent="0.2">
      <c r="C1018" s="52" t="e">
        <f>VLOOKUP(A1018,'[1]S&amp;P 500 Wikipedia'!A:D,3,FALSE)</f>
        <v>#N/A</v>
      </c>
      <c r="H1018" s="69"/>
      <c r="I1018" s="69"/>
      <c r="J1018" s="69"/>
    </row>
    <row r="1019" spans="3:10" x14ac:dyDescent="0.2">
      <c r="C1019" s="52" t="e">
        <f>VLOOKUP(A1019,'[1]S&amp;P 500 Wikipedia'!A:D,3,FALSE)</f>
        <v>#N/A</v>
      </c>
      <c r="H1019" s="69"/>
      <c r="I1019" s="69"/>
      <c r="J1019" s="69"/>
    </row>
    <row r="1020" spans="3:10" x14ac:dyDescent="0.2">
      <c r="C1020" s="52" t="e">
        <f>VLOOKUP(A1020,'[1]S&amp;P 500 Wikipedia'!A:D,3,FALSE)</f>
        <v>#N/A</v>
      </c>
      <c r="H1020" s="69"/>
      <c r="I1020" s="69"/>
      <c r="J1020" s="69"/>
    </row>
    <row r="1021" spans="3:10" x14ac:dyDescent="0.2">
      <c r="C1021" s="52" t="e">
        <f>VLOOKUP(A1021,'[1]S&amp;P 500 Wikipedia'!A:D,3,FALSE)</f>
        <v>#N/A</v>
      </c>
      <c r="H1021" s="69"/>
      <c r="I1021" s="69"/>
      <c r="J1021" s="69"/>
    </row>
    <row r="1022" spans="3:10" x14ac:dyDescent="0.2">
      <c r="C1022" s="52" t="e">
        <f>VLOOKUP(A1022,'[1]S&amp;P 500 Wikipedia'!A:D,3,FALSE)</f>
        <v>#N/A</v>
      </c>
      <c r="H1022" s="69"/>
      <c r="I1022" s="69"/>
      <c r="J1022" s="69"/>
    </row>
    <row r="1023" spans="3:10" x14ac:dyDescent="0.2">
      <c r="C1023" s="52" t="e">
        <f>VLOOKUP(A1023,'[1]S&amp;P 500 Wikipedia'!A:D,3,FALSE)</f>
        <v>#N/A</v>
      </c>
      <c r="H1023" s="69"/>
      <c r="I1023" s="69"/>
      <c r="J1023" s="69"/>
    </row>
    <row r="1024" spans="3:10" x14ac:dyDescent="0.2">
      <c r="C1024" s="52" t="e">
        <f>VLOOKUP(A1024,'[1]S&amp;P 500 Wikipedia'!A:D,3,FALSE)</f>
        <v>#N/A</v>
      </c>
      <c r="H1024" s="69"/>
      <c r="I1024" s="69"/>
      <c r="J1024" s="69"/>
    </row>
    <row r="1025" spans="3:10" x14ac:dyDescent="0.2">
      <c r="C1025" s="52" t="e">
        <f>VLOOKUP(A1025,'[1]S&amp;P 500 Wikipedia'!A:D,3,FALSE)</f>
        <v>#N/A</v>
      </c>
      <c r="H1025" s="69"/>
      <c r="I1025" s="69"/>
      <c r="J1025" s="69"/>
    </row>
    <row r="1026" spans="3:10" x14ac:dyDescent="0.2">
      <c r="C1026" s="52" t="e">
        <f>VLOOKUP(A1026,'[1]S&amp;P 500 Wikipedia'!A:D,3,FALSE)</f>
        <v>#N/A</v>
      </c>
      <c r="H1026" s="69"/>
      <c r="I1026" s="69"/>
      <c r="J1026" s="69"/>
    </row>
    <row r="1027" spans="3:10" x14ac:dyDescent="0.2">
      <c r="C1027" s="52" t="e">
        <f>VLOOKUP(A1027,'[1]S&amp;P 500 Wikipedia'!A:D,3,FALSE)</f>
        <v>#N/A</v>
      </c>
      <c r="H1027" s="69"/>
      <c r="I1027" s="69"/>
      <c r="J1027" s="69"/>
    </row>
    <row r="1028" spans="3:10" x14ac:dyDescent="0.2">
      <c r="C1028" s="52" t="e">
        <f>VLOOKUP(A1028,'[1]S&amp;P 500 Wikipedia'!A:D,3,FALSE)</f>
        <v>#N/A</v>
      </c>
      <c r="H1028" s="69"/>
      <c r="I1028" s="69"/>
      <c r="J1028" s="69"/>
    </row>
    <row r="1029" spans="3:10" x14ac:dyDescent="0.2">
      <c r="C1029" s="52" t="e">
        <f>VLOOKUP(A1029,'[1]S&amp;P 500 Wikipedia'!A:D,3,FALSE)</f>
        <v>#N/A</v>
      </c>
      <c r="H1029" s="69"/>
      <c r="I1029" s="69"/>
      <c r="J1029" s="69"/>
    </row>
    <row r="1030" spans="3:10" x14ac:dyDescent="0.2">
      <c r="C1030" s="52" t="e">
        <f>VLOOKUP(A1030,'[1]S&amp;P 500 Wikipedia'!A:D,3,FALSE)</f>
        <v>#N/A</v>
      </c>
      <c r="H1030" s="69"/>
      <c r="I1030" s="69"/>
      <c r="J1030" s="69"/>
    </row>
    <row r="1031" spans="3:10" x14ac:dyDescent="0.2">
      <c r="C1031" s="52" t="e">
        <f>VLOOKUP(A1031,'[1]S&amp;P 500 Wikipedia'!A:D,3,FALSE)</f>
        <v>#N/A</v>
      </c>
      <c r="H1031" s="69"/>
      <c r="I1031" s="69"/>
      <c r="J1031" s="69"/>
    </row>
    <row r="1032" spans="3:10" x14ac:dyDescent="0.2">
      <c r="C1032" s="52" t="e">
        <f>VLOOKUP(A1032,'[1]S&amp;P 500 Wikipedia'!A:D,3,FALSE)</f>
        <v>#N/A</v>
      </c>
      <c r="H1032" s="69"/>
      <c r="I1032" s="69"/>
      <c r="J1032" s="69"/>
    </row>
    <row r="1033" spans="3:10" x14ac:dyDescent="0.2">
      <c r="C1033" s="52" t="e">
        <f>VLOOKUP(A1033,'[1]S&amp;P 500 Wikipedia'!A:D,3,FALSE)</f>
        <v>#N/A</v>
      </c>
      <c r="H1033" s="69"/>
      <c r="I1033" s="69"/>
      <c r="J1033" s="69"/>
    </row>
    <row r="1034" spans="3:10" x14ac:dyDescent="0.2">
      <c r="C1034" s="52" t="e">
        <f>VLOOKUP(A1034,'[1]S&amp;P 500 Wikipedia'!A:D,3,FALSE)</f>
        <v>#N/A</v>
      </c>
      <c r="H1034" s="69"/>
      <c r="I1034" s="69"/>
      <c r="J1034" s="69"/>
    </row>
    <row r="1035" spans="3:10" x14ac:dyDescent="0.2">
      <c r="C1035" s="52" t="e">
        <f>VLOOKUP(A1035,'[1]S&amp;P 500 Wikipedia'!A:D,3,FALSE)</f>
        <v>#N/A</v>
      </c>
      <c r="H1035" s="69"/>
      <c r="I1035" s="69"/>
      <c r="J1035" s="69"/>
    </row>
    <row r="1036" spans="3:10" x14ac:dyDescent="0.2">
      <c r="C1036" s="52" t="e">
        <f>VLOOKUP(A1036,'[1]S&amp;P 500 Wikipedia'!A:D,3,FALSE)</f>
        <v>#N/A</v>
      </c>
      <c r="H1036" s="69"/>
      <c r="I1036" s="69"/>
      <c r="J1036" s="69"/>
    </row>
    <row r="1037" spans="3:10" x14ac:dyDescent="0.2">
      <c r="C1037" s="52" t="e">
        <f>VLOOKUP(A1037,'[1]S&amp;P 500 Wikipedia'!A:D,3,FALSE)</f>
        <v>#N/A</v>
      </c>
      <c r="H1037" s="69"/>
      <c r="I1037" s="69"/>
      <c r="J1037" s="69"/>
    </row>
    <row r="1038" spans="3:10" x14ac:dyDescent="0.2">
      <c r="C1038" s="52" t="e">
        <f>VLOOKUP(A1038,'[1]S&amp;P 500 Wikipedia'!A:D,3,FALSE)</f>
        <v>#N/A</v>
      </c>
      <c r="H1038" s="69"/>
      <c r="I1038" s="69"/>
      <c r="J1038" s="69"/>
    </row>
    <row r="1039" spans="3:10" x14ac:dyDescent="0.2">
      <c r="C1039" s="52" t="e">
        <f>VLOOKUP(A1039,'[1]S&amp;P 500 Wikipedia'!A:D,3,FALSE)</f>
        <v>#N/A</v>
      </c>
      <c r="H1039" s="69"/>
      <c r="I1039" s="69"/>
      <c r="J1039" s="69"/>
    </row>
    <row r="1040" spans="3:10" x14ac:dyDescent="0.2">
      <c r="C1040" s="52" t="e">
        <f>VLOOKUP(A1040,'[1]S&amp;P 500 Wikipedia'!A:D,3,FALSE)</f>
        <v>#N/A</v>
      </c>
      <c r="H1040" s="69"/>
      <c r="I1040" s="69"/>
      <c r="J1040" s="69"/>
    </row>
    <row r="1041" spans="3:10" x14ac:dyDescent="0.2">
      <c r="C1041" s="52" t="e">
        <f>VLOOKUP(A1041,'[1]S&amp;P 500 Wikipedia'!A:D,3,FALSE)</f>
        <v>#N/A</v>
      </c>
      <c r="H1041" s="69"/>
      <c r="I1041" s="69"/>
      <c r="J1041" s="69"/>
    </row>
    <row r="1042" spans="3:10" x14ac:dyDescent="0.2">
      <c r="C1042" s="52" t="e">
        <f>VLOOKUP(A1042,'[1]S&amp;P 500 Wikipedia'!A:D,3,FALSE)</f>
        <v>#N/A</v>
      </c>
      <c r="H1042" s="69"/>
      <c r="I1042" s="69"/>
      <c r="J1042" s="69"/>
    </row>
    <row r="1043" spans="3:10" x14ac:dyDescent="0.2">
      <c r="C1043" s="52" t="e">
        <f>VLOOKUP(A1043,'[1]S&amp;P 500 Wikipedia'!A:D,3,FALSE)</f>
        <v>#N/A</v>
      </c>
      <c r="H1043" s="69"/>
      <c r="I1043" s="69"/>
      <c r="J1043" s="69"/>
    </row>
    <row r="1044" spans="3:10" x14ac:dyDescent="0.2">
      <c r="C1044" s="52" t="e">
        <f>VLOOKUP(A1044,'[1]S&amp;P 500 Wikipedia'!A:D,3,FALSE)</f>
        <v>#N/A</v>
      </c>
      <c r="H1044" s="69"/>
      <c r="I1044" s="69"/>
      <c r="J1044" s="69"/>
    </row>
    <row r="1045" spans="3:10" x14ac:dyDescent="0.2">
      <c r="C1045" s="52" t="e">
        <f>VLOOKUP(A1045,'[1]S&amp;P 500 Wikipedia'!A:D,3,FALSE)</f>
        <v>#N/A</v>
      </c>
      <c r="H1045" s="69"/>
      <c r="I1045" s="69"/>
      <c r="J1045" s="69"/>
    </row>
    <row r="1046" spans="3:10" x14ac:dyDescent="0.2">
      <c r="C1046" s="52" t="e">
        <f>VLOOKUP(A1046,'[1]S&amp;P 500 Wikipedia'!A:D,3,FALSE)</f>
        <v>#N/A</v>
      </c>
      <c r="H1046" s="69"/>
      <c r="I1046" s="69"/>
      <c r="J1046" s="69"/>
    </row>
    <row r="1047" spans="3:10" x14ac:dyDescent="0.2">
      <c r="C1047" s="52" t="e">
        <f>VLOOKUP(A1047,'[1]S&amp;P 500 Wikipedia'!A:D,3,FALSE)</f>
        <v>#N/A</v>
      </c>
      <c r="H1047" s="69"/>
      <c r="I1047" s="69"/>
      <c r="J1047" s="69"/>
    </row>
    <row r="1048" spans="3:10" x14ac:dyDescent="0.2">
      <c r="C1048" s="52" t="e">
        <f>VLOOKUP(A1048,'[1]S&amp;P 500 Wikipedia'!A:D,3,FALSE)</f>
        <v>#N/A</v>
      </c>
      <c r="H1048" s="69"/>
      <c r="I1048" s="69"/>
      <c r="J1048" s="69"/>
    </row>
    <row r="1049" spans="3:10" x14ac:dyDescent="0.2">
      <c r="C1049" s="52" t="e">
        <f>VLOOKUP(A1049,'[1]S&amp;P 500 Wikipedia'!A:D,3,FALSE)</f>
        <v>#N/A</v>
      </c>
      <c r="H1049" s="69"/>
      <c r="I1049" s="69"/>
      <c r="J1049" s="69"/>
    </row>
    <row r="1050" spans="3:10" x14ac:dyDescent="0.2">
      <c r="C1050" s="52" t="e">
        <f>VLOOKUP(A1050,'[1]S&amp;P 500 Wikipedia'!A:D,3,FALSE)</f>
        <v>#N/A</v>
      </c>
      <c r="H1050" s="69"/>
      <c r="I1050" s="69"/>
      <c r="J1050" s="69"/>
    </row>
    <row r="1051" spans="3:10" x14ac:dyDescent="0.2">
      <c r="C1051" s="52" t="e">
        <f>VLOOKUP(A1051,'[1]S&amp;P 500 Wikipedia'!A:D,3,FALSE)</f>
        <v>#N/A</v>
      </c>
      <c r="H1051" s="69"/>
      <c r="I1051" s="69"/>
      <c r="J1051" s="69"/>
    </row>
    <row r="1052" spans="3:10" x14ac:dyDescent="0.2">
      <c r="C1052" s="52" t="e">
        <f>VLOOKUP(A1052,'[1]S&amp;P 500 Wikipedia'!A:D,3,FALSE)</f>
        <v>#N/A</v>
      </c>
      <c r="H1052" s="69"/>
      <c r="I1052" s="69"/>
      <c r="J1052" s="69"/>
    </row>
    <row r="1053" spans="3:10" x14ac:dyDescent="0.2">
      <c r="C1053" s="52" t="e">
        <f>VLOOKUP(A1053,'[1]S&amp;P 500 Wikipedia'!A:D,3,FALSE)</f>
        <v>#N/A</v>
      </c>
      <c r="H1053" s="69"/>
      <c r="I1053" s="69"/>
      <c r="J1053" s="69"/>
    </row>
    <row r="1054" spans="3:10" x14ac:dyDescent="0.2">
      <c r="C1054" s="52" t="e">
        <f>VLOOKUP(A1054,'[1]S&amp;P 500 Wikipedia'!A:D,3,FALSE)</f>
        <v>#N/A</v>
      </c>
      <c r="H1054" s="69"/>
      <c r="I1054" s="69"/>
      <c r="J1054" s="69"/>
    </row>
    <row r="1055" spans="3:10" x14ac:dyDescent="0.2">
      <c r="C1055" s="52" t="e">
        <f>VLOOKUP(A1055,'[1]S&amp;P 500 Wikipedia'!A:D,3,FALSE)</f>
        <v>#N/A</v>
      </c>
      <c r="H1055" s="69"/>
      <c r="I1055" s="69"/>
      <c r="J1055" s="69"/>
    </row>
    <row r="1056" spans="3:10" x14ac:dyDescent="0.2">
      <c r="C1056" s="52" t="e">
        <f>VLOOKUP(A1056,'[1]S&amp;P 500 Wikipedia'!A:D,3,FALSE)</f>
        <v>#N/A</v>
      </c>
      <c r="H1056" s="69"/>
      <c r="I1056" s="69"/>
      <c r="J1056" s="69"/>
    </row>
    <row r="1057" spans="3:10" x14ac:dyDescent="0.2">
      <c r="C1057" s="52" t="e">
        <f>VLOOKUP(A1057,'[1]S&amp;P 500 Wikipedia'!A:D,3,FALSE)</f>
        <v>#N/A</v>
      </c>
      <c r="H1057" s="69"/>
      <c r="I1057" s="69"/>
      <c r="J1057" s="69"/>
    </row>
    <row r="1058" spans="3:10" x14ac:dyDescent="0.2">
      <c r="C1058" s="52" t="e">
        <f>VLOOKUP(A1058,'[1]S&amp;P 500 Wikipedia'!A:D,3,FALSE)</f>
        <v>#N/A</v>
      </c>
      <c r="H1058" s="69"/>
      <c r="I1058" s="69"/>
      <c r="J1058" s="69"/>
    </row>
    <row r="1059" spans="3:10" x14ac:dyDescent="0.2">
      <c r="C1059" s="52" t="e">
        <f>VLOOKUP(A1059,'[1]S&amp;P 500 Wikipedia'!A:D,3,FALSE)</f>
        <v>#N/A</v>
      </c>
      <c r="H1059" s="69"/>
      <c r="I1059" s="69"/>
      <c r="J1059" s="69"/>
    </row>
    <row r="1060" spans="3:10" x14ac:dyDescent="0.2">
      <c r="C1060" s="52" t="e">
        <f>VLOOKUP(A1060,'[1]S&amp;P 500 Wikipedia'!A:D,3,FALSE)</f>
        <v>#N/A</v>
      </c>
      <c r="H1060" s="69"/>
      <c r="I1060" s="69"/>
      <c r="J1060" s="69"/>
    </row>
    <row r="1061" spans="3:10" x14ac:dyDescent="0.2">
      <c r="C1061" s="52" t="e">
        <f>VLOOKUP(A1061,'[1]S&amp;P 500 Wikipedia'!A:D,3,FALSE)</f>
        <v>#N/A</v>
      </c>
      <c r="H1061" s="69"/>
      <c r="I1061" s="69"/>
      <c r="J1061" s="69"/>
    </row>
    <row r="1062" spans="3:10" x14ac:dyDescent="0.2">
      <c r="C1062" s="52" t="e">
        <f>VLOOKUP(A1062,'[1]S&amp;P 500 Wikipedia'!A:D,3,FALSE)</f>
        <v>#N/A</v>
      </c>
      <c r="H1062" s="69"/>
      <c r="I1062" s="69"/>
      <c r="J1062" s="69"/>
    </row>
    <row r="1063" spans="3:10" x14ac:dyDescent="0.2">
      <c r="C1063" s="52" t="e">
        <f>VLOOKUP(A1063,'[1]S&amp;P 500 Wikipedia'!A:D,3,FALSE)</f>
        <v>#N/A</v>
      </c>
      <c r="H1063" s="69"/>
      <c r="I1063" s="69"/>
      <c r="J1063" s="69"/>
    </row>
    <row r="1064" spans="3:10" x14ac:dyDescent="0.2">
      <c r="C1064" s="52" t="e">
        <f>VLOOKUP(A1064,'[1]S&amp;P 500 Wikipedia'!A:D,3,FALSE)</f>
        <v>#N/A</v>
      </c>
      <c r="H1064" s="69"/>
      <c r="I1064" s="69"/>
      <c r="J1064" s="69"/>
    </row>
    <row r="1065" spans="3:10" x14ac:dyDescent="0.2">
      <c r="C1065" s="52" t="e">
        <f>VLOOKUP(A1065,'[1]S&amp;P 500 Wikipedia'!A:D,3,FALSE)</f>
        <v>#N/A</v>
      </c>
      <c r="H1065" s="69"/>
      <c r="I1065" s="69"/>
      <c r="J1065" s="69"/>
    </row>
    <row r="1066" spans="3:10" x14ac:dyDescent="0.2">
      <c r="C1066" s="52" t="e">
        <f>VLOOKUP(A1066,'[1]S&amp;P 500 Wikipedia'!A:D,3,FALSE)</f>
        <v>#N/A</v>
      </c>
      <c r="H1066" s="69"/>
      <c r="I1066" s="69"/>
      <c r="J1066" s="69"/>
    </row>
    <row r="1067" spans="3:10" x14ac:dyDescent="0.2">
      <c r="C1067" s="52" t="e">
        <f>VLOOKUP(A1067,'[1]S&amp;P 500 Wikipedia'!A:D,3,FALSE)</f>
        <v>#N/A</v>
      </c>
      <c r="H1067" s="69"/>
      <c r="I1067" s="69"/>
      <c r="J1067" s="69"/>
    </row>
    <row r="1068" spans="3:10" x14ac:dyDescent="0.2">
      <c r="C1068" s="52" t="e">
        <f>VLOOKUP(A1068,'[1]S&amp;P 500 Wikipedia'!A:D,3,FALSE)</f>
        <v>#N/A</v>
      </c>
      <c r="H1068" s="69"/>
      <c r="I1068" s="69"/>
      <c r="J1068" s="69"/>
    </row>
    <row r="1069" spans="3:10" x14ac:dyDescent="0.2">
      <c r="C1069" s="52" t="e">
        <f>VLOOKUP(A1069,'[1]S&amp;P 500 Wikipedia'!A:D,3,FALSE)</f>
        <v>#N/A</v>
      </c>
      <c r="H1069" s="69"/>
      <c r="I1069" s="69"/>
      <c r="J1069" s="69"/>
    </row>
    <row r="1070" spans="3:10" x14ac:dyDescent="0.2">
      <c r="C1070" s="52" t="e">
        <f>VLOOKUP(A1070,'[1]S&amp;P 500 Wikipedia'!A:D,3,FALSE)</f>
        <v>#N/A</v>
      </c>
      <c r="H1070" s="69"/>
      <c r="I1070" s="69"/>
      <c r="J1070" s="69"/>
    </row>
    <row r="1071" spans="3:10" x14ac:dyDescent="0.2">
      <c r="C1071" s="52" t="e">
        <f>VLOOKUP(A1071,'[1]S&amp;P 500 Wikipedia'!A:D,3,FALSE)</f>
        <v>#N/A</v>
      </c>
      <c r="H1071" s="69"/>
      <c r="I1071" s="69"/>
      <c r="J1071" s="69"/>
    </row>
    <row r="1072" spans="3:10" x14ac:dyDescent="0.2">
      <c r="C1072" s="52" t="e">
        <f>VLOOKUP(A1072,'[1]S&amp;P 500 Wikipedia'!A:D,3,FALSE)</f>
        <v>#N/A</v>
      </c>
      <c r="H1072" s="69"/>
      <c r="I1072" s="69"/>
      <c r="J1072" s="69"/>
    </row>
    <row r="1073" spans="3:10" x14ac:dyDescent="0.2">
      <c r="C1073" s="52" t="e">
        <f>VLOOKUP(A1073,'[1]S&amp;P 500 Wikipedia'!A:D,3,FALSE)</f>
        <v>#N/A</v>
      </c>
      <c r="H1073" s="69"/>
      <c r="I1073" s="69"/>
      <c r="J1073" s="69"/>
    </row>
    <row r="1074" spans="3:10" x14ac:dyDescent="0.2">
      <c r="C1074" s="52" t="e">
        <f>VLOOKUP(A1074,'[1]S&amp;P 500 Wikipedia'!A:D,3,FALSE)</f>
        <v>#N/A</v>
      </c>
      <c r="H1074" s="69"/>
      <c r="I1074" s="69"/>
      <c r="J1074" s="69"/>
    </row>
    <row r="1075" spans="3:10" x14ac:dyDescent="0.2">
      <c r="C1075" s="52" t="e">
        <f>VLOOKUP(A1075,'[1]S&amp;P 500 Wikipedia'!A:D,3,FALSE)</f>
        <v>#N/A</v>
      </c>
      <c r="H1075" s="69"/>
      <c r="I1075" s="69"/>
      <c r="J1075" s="69"/>
    </row>
    <row r="1076" spans="3:10" x14ac:dyDescent="0.2">
      <c r="C1076" s="52" t="e">
        <f>VLOOKUP(A1076,'[1]S&amp;P 500 Wikipedia'!A:D,3,FALSE)</f>
        <v>#N/A</v>
      </c>
      <c r="H1076" s="69"/>
      <c r="I1076" s="69"/>
      <c r="J1076" s="69"/>
    </row>
    <row r="1077" spans="3:10" x14ac:dyDescent="0.2">
      <c r="C1077" s="52" t="e">
        <f>VLOOKUP(A1077,'[1]S&amp;P 500 Wikipedia'!A:D,3,FALSE)</f>
        <v>#N/A</v>
      </c>
      <c r="H1077" s="69"/>
      <c r="I1077" s="69"/>
      <c r="J1077" s="69"/>
    </row>
    <row r="1078" spans="3:10" x14ac:dyDescent="0.2">
      <c r="C1078" s="52" t="e">
        <f>VLOOKUP(A1078,'[1]S&amp;P 500 Wikipedia'!A:D,3,FALSE)</f>
        <v>#N/A</v>
      </c>
      <c r="H1078" s="69"/>
      <c r="I1078" s="69"/>
      <c r="J1078" s="69"/>
    </row>
    <row r="1079" spans="3:10" x14ac:dyDescent="0.2">
      <c r="C1079" s="52" t="e">
        <f>VLOOKUP(A1079,'[1]S&amp;P 500 Wikipedia'!A:D,3,FALSE)</f>
        <v>#N/A</v>
      </c>
      <c r="H1079" s="69"/>
      <c r="I1079" s="69"/>
      <c r="J1079" s="69"/>
    </row>
    <row r="1080" spans="3:10" x14ac:dyDescent="0.2">
      <c r="C1080" s="52" t="e">
        <f>VLOOKUP(A1080,'[1]S&amp;P 500 Wikipedia'!A:D,3,FALSE)</f>
        <v>#N/A</v>
      </c>
      <c r="H1080" s="69"/>
      <c r="I1080" s="69"/>
      <c r="J1080" s="69"/>
    </row>
    <row r="1081" spans="3:10" x14ac:dyDescent="0.2">
      <c r="C1081" s="52" t="e">
        <f>VLOOKUP(A1081,'[1]S&amp;P 500 Wikipedia'!A:D,3,FALSE)</f>
        <v>#N/A</v>
      </c>
      <c r="H1081" s="69"/>
      <c r="I1081" s="69"/>
      <c r="J1081" s="69"/>
    </row>
    <row r="1082" spans="3:10" x14ac:dyDescent="0.2">
      <c r="C1082" s="52" t="e">
        <f>VLOOKUP(A1082,'[1]S&amp;P 500 Wikipedia'!A:D,3,FALSE)</f>
        <v>#N/A</v>
      </c>
      <c r="H1082" s="69"/>
      <c r="I1082" s="69"/>
      <c r="J1082" s="69"/>
    </row>
    <row r="1083" spans="3:10" x14ac:dyDescent="0.2">
      <c r="C1083" s="52" t="e">
        <f>VLOOKUP(A1083,'[1]S&amp;P 500 Wikipedia'!A:D,3,FALSE)</f>
        <v>#N/A</v>
      </c>
      <c r="H1083" s="69"/>
      <c r="I1083" s="69"/>
      <c r="J1083" s="69"/>
    </row>
    <row r="1084" spans="3:10" x14ac:dyDescent="0.2">
      <c r="C1084" s="52" t="e">
        <f>VLOOKUP(A1084,'[1]S&amp;P 500 Wikipedia'!A:D,3,FALSE)</f>
        <v>#N/A</v>
      </c>
      <c r="H1084" s="69"/>
      <c r="I1084" s="69"/>
      <c r="J1084" s="69"/>
    </row>
    <row r="1085" spans="3:10" x14ac:dyDescent="0.2">
      <c r="C1085" s="52" t="e">
        <f>VLOOKUP(A1085,'[1]S&amp;P 500 Wikipedia'!A:D,3,FALSE)</f>
        <v>#N/A</v>
      </c>
      <c r="H1085" s="69"/>
      <c r="I1085" s="69"/>
      <c r="J1085" s="69"/>
    </row>
    <row r="1086" spans="3:10" x14ac:dyDescent="0.2">
      <c r="C1086" s="52" t="e">
        <f>VLOOKUP(A1086,'[1]S&amp;P 500 Wikipedia'!A:D,3,FALSE)</f>
        <v>#N/A</v>
      </c>
      <c r="H1086" s="69"/>
      <c r="I1086" s="69"/>
      <c r="J1086" s="69"/>
    </row>
    <row r="1087" spans="3:10" x14ac:dyDescent="0.2">
      <c r="C1087" s="52" t="e">
        <f>VLOOKUP(A1087,'[1]S&amp;P 500 Wikipedia'!A:D,3,FALSE)</f>
        <v>#N/A</v>
      </c>
      <c r="H1087" s="69"/>
      <c r="I1087" s="69"/>
      <c r="J1087" s="69"/>
    </row>
    <row r="1088" spans="3:10" x14ac:dyDescent="0.2">
      <c r="C1088" s="52" t="e">
        <f>VLOOKUP(A1088,'[1]S&amp;P 500 Wikipedia'!A:D,3,FALSE)</f>
        <v>#N/A</v>
      </c>
      <c r="H1088" s="69"/>
      <c r="I1088" s="69"/>
      <c r="J1088" s="69"/>
    </row>
    <row r="1089" spans="3:10" x14ac:dyDescent="0.2">
      <c r="C1089" s="52" t="e">
        <f>VLOOKUP(A1089,'[1]S&amp;P 500 Wikipedia'!A:D,3,FALSE)</f>
        <v>#N/A</v>
      </c>
      <c r="H1089" s="69"/>
      <c r="I1089" s="69"/>
      <c r="J1089" s="69"/>
    </row>
    <row r="1090" spans="3:10" x14ac:dyDescent="0.2">
      <c r="C1090" s="52" t="e">
        <f>VLOOKUP(A1090,'[1]S&amp;P 500 Wikipedia'!A:D,3,FALSE)</f>
        <v>#N/A</v>
      </c>
      <c r="H1090" s="69"/>
      <c r="I1090" s="69"/>
      <c r="J1090" s="69"/>
    </row>
    <row r="1091" spans="3:10" x14ac:dyDescent="0.2">
      <c r="C1091" s="52" t="e">
        <f>VLOOKUP(A1091,'[1]S&amp;P 500 Wikipedia'!A:D,3,FALSE)</f>
        <v>#N/A</v>
      </c>
      <c r="H1091" s="69"/>
      <c r="I1091" s="69"/>
      <c r="J1091" s="69"/>
    </row>
    <row r="1092" spans="3:10" x14ac:dyDescent="0.2">
      <c r="C1092" s="52" t="e">
        <f>VLOOKUP(A1092,'[1]S&amp;P 500 Wikipedia'!A:D,3,FALSE)</f>
        <v>#N/A</v>
      </c>
      <c r="H1092" s="69"/>
      <c r="I1092" s="69"/>
      <c r="J1092" s="69"/>
    </row>
    <row r="1093" spans="3:10" x14ac:dyDescent="0.2">
      <c r="C1093" s="52" t="e">
        <f>VLOOKUP(A1093,'[1]S&amp;P 500 Wikipedia'!A:D,3,FALSE)</f>
        <v>#N/A</v>
      </c>
      <c r="H1093" s="69"/>
      <c r="I1093" s="69"/>
      <c r="J1093" s="69"/>
    </row>
    <row r="1094" spans="3:10" x14ac:dyDescent="0.2">
      <c r="C1094" s="52" t="e">
        <f>VLOOKUP(A1094,'[1]S&amp;P 500 Wikipedia'!A:D,3,FALSE)</f>
        <v>#N/A</v>
      </c>
      <c r="H1094" s="69"/>
      <c r="I1094" s="69"/>
      <c r="J1094" s="69"/>
    </row>
    <row r="1095" spans="3:10" x14ac:dyDescent="0.2">
      <c r="C1095" s="52" t="e">
        <f>VLOOKUP(A1095,'[1]S&amp;P 500 Wikipedia'!A:D,3,FALSE)</f>
        <v>#N/A</v>
      </c>
      <c r="H1095" s="69"/>
      <c r="I1095" s="69"/>
      <c r="J1095" s="69"/>
    </row>
    <row r="1096" spans="3:10" x14ac:dyDescent="0.2">
      <c r="C1096" s="52" t="e">
        <f>VLOOKUP(A1096,'[1]S&amp;P 500 Wikipedia'!A:D,3,FALSE)</f>
        <v>#N/A</v>
      </c>
      <c r="H1096" s="69"/>
      <c r="I1096" s="69"/>
      <c r="J1096" s="69"/>
    </row>
    <row r="1097" spans="3:10" x14ac:dyDescent="0.2">
      <c r="C1097" s="52" t="e">
        <f>VLOOKUP(A1097,'[1]S&amp;P 500 Wikipedia'!A:D,3,FALSE)</f>
        <v>#N/A</v>
      </c>
      <c r="H1097" s="69"/>
      <c r="I1097" s="69"/>
      <c r="J1097" s="69"/>
    </row>
    <row r="1098" spans="3:10" x14ac:dyDescent="0.2">
      <c r="C1098" s="52" t="e">
        <f>VLOOKUP(A1098,'[1]S&amp;P 500 Wikipedia'!A:D,3,FALSE)</f>
        <v>#N/A</v>
      </c>
      <c r="H1098" s="69"/>
      <c r="I1098" s="69"/>
      <c r="J1098" s="69"/>
    </row>
    <row r="1099" spans="3:10" x14ac:dyDescent="0.2">
      <c r="C1099" s="52" t="e">
        <f>VLOOKUP(A1099,'[1]S&amp;P 500 Wikipedia'!A:D,3,FALSE)</f>
        <v>#N/A</v>
      </c>
      <c r="H1099" s="69"/>
      <c r="I1099" s="69"/>
      <c r="J1099" s="69"/>
    </row>
    <row r="1100" spans="3:10" x14ac:dyDescent="0.2">
      <c r="C1100" s="52" t="e">
        <f>VLOOKUP(A1100,'[1]S&amp;P 500 Wikipedia'!A:D,3,FALSE)</f>
        <v>#N/A</v>
      </c>
      <c r="H1100" s="69"/>
      <c r="I1100" s="69"/>
      <c r="J1100" s="69"/>
    </row>
    <row r="1101" spans="3:10" x14ac:dyDescent="0.2">
      <c r="C1101" s="52" t="e">
        <f>VLOOKUP(A1101,'[1]S&amp;P 500 Wikipedia'!A:D,3,FALSE)</f>
        <v>#N/A</v>
      </c>
      <c r="H1101" s="69"/>
      <c r="I1101" s="69"/>
      <c r="J1101" s="69"/>
    </row>
    <row r="1102" spans="3:10" x14ac:dyDescent="0.2">
      <c r="C1102" s="52" t="e">
        <f>VLOOKUP(A1102,'[1]S&amp;P 500 Wikipedia'!A:D,3,FALSE)</f>
        <v>#N/A</v>
      </c>
      <c r="H1102" s="69"/>
      <c r="I1102" s="69"/>
      <c r="J1102" s="69"/>
    </row>
    <row r="1103" spans="3:10" x14ac:dyDescent="0.2">
      <c r="C1103" s="52" t="e">
        <f>VLOOKUP(A1103,'[1]S&amp;P 500 Wikipedia'!A:D,3,FALSE)</f>
        <v>#N/A</v>
      </c>
      <c r="H1103" s="69"/>
      <c r="I1103" s="69"/>
      <c r="J1103" s="69"/>
    </row>
    <row r="1104" spans="3:10" x14ac:dyDescent="0.2">
      <c r="C1104" s="52" t="e">
        <f>VLOOKUP(A1104,'[1]S&amp;P 500 Wikipedia'!A:D,3,FALSE)</f>
        <v>#N/A</v>
      </c>
      <c r="H1104" s="69"/>
      <c r="I1104" s="69"/>
      <c r="J1104" s="69"/>
    </row>
    <row r="1105" spans="3:10" x14ac:dyDescent="0.2">
      <c r="C1105" s="52" t="e">
        <f>VLOOKUP(A1105,'[1]S&amp;P 500 Wikipedia'!A:D,3,FALSE)</f>
        <v>#N/A</v>
      </c>
      <c r="H1105" s="69"/>
      <c r="I1105" s="69"/>
      <c r="J1105" s="69"/>
    </row>
    <row r="1106" spans="3:10" x14ac:dyDescent="0.2">
      <c r="C1106" s="52" t="e">
        <f>VLOOKUP(A1106,'[1]S&amp;P 500 Wikipedia'!A:D,3,FALSE)</f>
        <v>#N/A</v>
      </c>
      <c r="H1106" s="69"/>
      <c r="I1106" s="69"/>
      <c r="J1106" s="69"/>
    </row>
    <row r="1107" spans="3:10" x14ac:dyDescent="0.2">
      <c r="C1107" s="52" t="e">
        <f>VLOOKUP(A1107,'[1]S&amp;P 500 Wikipedia'!A:D,3,FALSE)</f>
        <v>#N/A</v>
      </c>
      <c r="H1107" s="69"/>
      <c r="I1107" s="69"/>
      <c r="J1107" s="69"/>
    </row>
    <row r="1108" spans="3:10" x14ac:dyDescent="0.2">
      <c r="C1108" s="52" t="e">
        <f>VLOOKUP(A1108,'[1]S&amp;P 500 Wikipedia'!A:D,3,FALSE)</f>
        <v>#N/A</v>
      </c>
      <c r="H1108" s="69"/>
      <c r="I1108" s="69"/>
      <c r="J1108" s="69"/>
    </row>
    <row r="1109" spans="3:10" x14ac:dyDescent="0.2">
      <c r="C1109" s="52" t="e">
        <f>VLOOKUP(A1109,'[1]S&amp;P 500 Wikipedia'!A:D,3,FALSE)</f>
        <v>#N/A</v>
      </c>
      <c r="H1109" s="69"/>
      <c r="I1109" s="69"/>
      <c r="J1109" s="69"/>
    </row>
    <row r="1110" spans="3:10" x14ac:dyDescent="0.2">
      <c r="C1110" s="52" t="e">
        <f>VLOOKUP(A1110,'[1]S&amp;P 500 Wikipedia'!A:D,3,FALSE)</f>
        <v>#N/A</v>
      </c>
      <c r="H1110" s="69"/>
      <c r="I1110" s="69"/>
      <c r="J1110" s="69"/>
    </row>
    <row r="1111" spans="3:10" x14ac:dyDescent="0.2">
      <c r="C1111" s="52" t="e">
        <f>VLOOKUP(A1111,'[1]S&amp;P 500 Wikipedia'!A:D,3,FALSE)</f>
        <v>#N/A</v>
      </c>
      <c r="H1111" s="69"/>
      <c r="I1111" s="69"/>
      <c r="J1111" s="69"/>
    </row>
    <row r="1112" spans="3:10" x14ac:dyDescent="0.2">
      <c r="C1112" s="52" t="e">
        <f>VLOOKUP(A1112,'[1]S&amp;P 500 Wikipedia'!A:D,3,FALSE)</f>
        <v>#N/A</v>
      </c>
      <c r="H1112" s="69"/>
      <c r="I1112" s="69"/>
      <c r="J1112" s="69"/>
    </row>
    <row r="1113" spans="3:10" x14ac:dyDescent="0.2">
      <c r="C1113" s="52" t="e">
        <f>VLOOKUP(A1113,'[1]S&amp;P 500 Wikipedia'!A:D,3,FALSE)</f>
        <v>#N/A</v>
      </c>
      <c r="H1113" s="69"/>
      <c r="I1113" s="69"/>
      <c r="J1113" s="69"/>
    </row>
    <row r="1114" spans="3:10" x14ac:dyDescent="0.2">
      <c r="C1114" s="52" t="e">
        <f>VLOOKUP(A1114,'[1]S&amp;P 500 Wikipedia'!A:D,3,FALSE)</f>
        <v>#N/A</v>
      </c>
      <c r="H1114" s="69"/>
      <c r="I1114" s="69"/>
      <c r="J1114" s="69"/>
    </row>
    <row r="1115" spans="3:10" x14ac:dyDescent="0.2">
      <c r="C1115" s="52" t="e">
        <f>VLOOKUP(A1115,'[1]S&amp;P 500 Wikipedia'!A:D,3,FALSE)</f>
        <v>#N/A</v>
      </c>
      <c r="H1115" s="69"/>
      <c r="I1115" s="69"/>
      <c r="J1115" s="69"/>
    </row>
    <row r="1116" spans="3:10" x14ac:dyDescent="0.2">
      <c r="C1116" s="52" t="e">
        <f>VLOOKUP(A1116,'[1]S&amp;P 500 Wikipedia'!A:D,3,FALSE)</f>
        <v>#N/A</v>
      </c>
      <c r="H1116" s="69"/>
      <c r="I1116" s="69"/>
      <c r="J1116" s="69"/>
    </row>
    <row r="1117" spans="3:10" x14ac:dyDescent="0.2">
      <c r="C1117" s="52" t="e">
        <f>VLOOKUP(A1117,'[1]S&amp;P 500 Wikipedia'!A:D,3,FALSE)</f>
        <v>#N/A</v>
      </c>
      <c r="H1117" s="69"/>
      <c r="I1117" s="69"/>
      <c r="J1117" s="69"/>
    </row>
    <row r="1118" spans="3:10" x14ac:dyDescent="0.2">
      <c r="C1118" s="52" t="e">
        <f>VLOOKUP(A1118,'[1]S&amp;P 500 Wikipedia'!A:D,3,FALSE)</f>
        <v>#N/A</v>
      </c>
      <c r="H1118" s="69"/>
      <c r="I1118" s="69"/>
      <c r="J1118" s="69"/>
    </row>
    <row r="1119" spans="3:10" x14ac:dyDescent="0.2">
      <c r="C1119" s="52" t="e">
        <f>VLOOKUP(A1119,'[1]S&amp;P 500 Wikipedia'!A:D,3,FALSE)</f>
        <v>#N/A</v>
      </c>
      <c r="H1119" s="69"/>
      <c r="I1119" s="69"/>
      <c r="J1119" s="69"/>
    </row>
    <row r="1120" spans="3:10" x14ac:dyDescent="0.2">
      <c r="C1120" s="52" t="e">
        <f>VLOOKUP(A1120,'[1]S&amp;P 500 Wikipedia'!A:D,3,FALSE)</f>
        <v>#N/A</v>
      </c>
      <c r="H1120" s="69"/>
      <c r="I1120" s="69"/>
      <c r="J1120" s="69"/>
    </row>
    <row r="1121" spans="3:10" x14ac:dyDescent="0.2">
      <c r="C1121" s="52" t="e">
        <f>VLOOKUP(A1121,'[1]S&amp;P 500 Wikipedia'!A:D,3,FALSE)</f>
        <v>#N/A</v>
      </c>
      <c r="H1121" s="69"/>
      <c r="I1121" s="69"/>
      <c r="J1121" s="69"/>
    </row>
    <row r="1122" spans="3:10" x14ac:dyDescent="0.2">
      <c r="C1122" s="52" t="e">
        <f>VLOOKUP(A1122,'[1]S&amp;P 500 Wikipedia'!A:D,3,FALSE)</f>
        <v>#N/A</v>
      </c>
      <c r="H1122" s="69"/>
      <c r="I1122" s="69"/>
      <c r="J1122" s="69"/>
    </row>
    <row r="1123" spans="3:10" x14ac:dyDescent="0.2">
      <c r="C1123" s="52" t="e">
        <f>VLOOKUP(A1123,'[1]S&amp;P 500 Wikipedia'!A:D,3,FALSE)</f>
        <v>#N/A</v>
      </c>
      <c r="H1123" s="69"/>
      <c r="I1123" s="69"/>
      <c r="J1123" s="69"/>
    </row>
    <row r="1124" spans="3:10" x14ac:dyDescent="0.2">
      <c r="C1124" s="52" t="e">
        <f>VLOOKUP(A1124,'[1]S&amp;P 500 Wikipedia'!A:D,3,FALSE)</f>
        <v>#N/A</v>
      </c>
      <c r="H1124" s="69"/>
      <c r="I1124" s="69"/>
      <c r="J1124" s="69"/>
    </row>
    <row r="1125" spans="3:10" x14ac:dyDescent="0.2">
      <c r="C1125" s="52" t="e">
        <f>VLOOKUP(A1125,'[1]S&amp;P 500 Wikipedia'!A:D,3,FALSE)</f>
        <v>#N/A</v>
      </c>
      <c r="H1125" s="69"/>
      <c r="I1125" s="69"/>
      <c r="J1125" s="69"/>
    </row>
    <row r="1126" spans="3:10" x14ac:dyDescent="0.2">
      <c r="C1126" s="52" t="e">
        <f>VLOOKUP(A1126,'[1]S&amp;P 500 Wikipedia'!A:D,3,FALSE)</f>
        <v>#N/A</v>
      </c>
      <c r="H1126" s="69"/>
      <c r="I1126" s="69"/>
      <c r="J1126" s="69"/>
    </row>
    <row r="1127" spans="3:10" x14ac:dyDescent="0.2">
      <c r="C1127" s="52" t="e">
        <f>VLOOKUP(A1127,'[1]S&amp;P 500 Wikipedia'!A:D,3,FALSE)</f>
        <v>#N/A</v>
      </c>
      <c r="H1127" s="69"/>
      <c r="I1127" s="69"/>
      <c r="J1127" s="69"/>
    </row>
    <row r="1128" spans="3:10" x14ac:dyDescent="0.2">
      <c r="C1128" s="52" t="e">
        <f>VLOOKUP(A1128,'[1]S&amp;P 500 Wikipedia'!A:D,3,FALSE)</f>
        <v>#N/A</v>
      </c>
      <c r="H1128" s="69"/>
      <c r="I1128" s="69"/>
      <c r="J1128" s="69"/>
    </row>
    <row r="1129" spans="3:10" x14ac:dyDescent="0.2">
      <c r="C1129" s="52" t="e">
        <f>VLOOKUP(A1129,'[1]S&amp;P 500 Wikipedia'!A:D,3,FALSE)</f>
        <v>#N/A</v>
      </c>
      <c r="H1129" s="69"/>
      <c r="I1129" s="69"/>
      <c r="J1129" s="69"/>
    </row>
    <row r="1130" spans="3:10" x14ac:dyDescent="0.2">
      <c r="C1130" s="52" t="e">
        <f>VLOOKUP(A1130,'[1]S&amp;P 500 Wikipedia'!A:D,3,FALSE)</f>
        <v>#N/A</v>
      </c>
      <c r="H1130" s="69"/>
      <c r="I1130" s="69"/>
      <c r="J1130" s="69"/>
    </row>
    <row r="1131" spans="3:10" x14ac:dyDescent="0.2">
      <c r="C1131" s="52" t="e">
        <f>VLOOKUP(A1131,'[1]S&amp;P 500 Wikipedia'!A:D,3,FALSE)</f>
        <v>#N/A</v>
      </c>
      <c r="H1131" s="69"/>
      <c r="I1131" s="69"/>
      <c r="J1131" s="69"/>
    </row>
    <row r="1132" spans="3:10" x14ac:dyDescent="0.2">
      <c r="C1132" s="52" t="e">
        <f>VLOOKUP(A1132,'[1]S&amp;P 500 Wikipedia'!A:D,3,FALSE)</f>
        <v>#N/A</v>
      </c>
      <c r="H1132" s="69"/>
      <c r="I1132" s="69"/>
      <c r="J1132" s="69"/>
    </row>
    <row r="1133" spans="3:10" x14ac:dyDescent="0.2">
      <c r="C1133" s="52" t="e">
        <f>VLOOKUP(A1133,'[1]S&amp;P 500 Wikipedia'!A:D,3,FALSE)</f>
        <v>#N/A</v>
      </c>
      <c r="H1133" s="69"/>
      <c r="I1133" s="69"/>
      <c r="J1133" s="69"/>
    </row>
    <row r="1134" spans="3:10" x14ac:dyDescent="0.2">
      <c r="C1134" s="52" t="e">
        <f>VLOOKUP(A1134,'[1]S&amp;P 500 Wikipedia'!A:D,3,FALSE)</f>
        <v>#N/A</v>
      </c>
      <c r="H1134" s="69"/>
      <c r="I1134" s="69"/>
      <c r="J1134" s="69"/>
    </row>
    <row r="1135" spans="3:10" x14ac:dyDescent="0.2">
      <c r="C1135" s="52" t="e">
        <f>VLOOKUP(A1135,'[1]S&amp;P 500 Wikipedia'!A:D,3,FALSE)</f>
        <v>#N/A</v>
      </c>
      <c r="H1135" s="69"/>
      <c r="I1135" s="69"/>
      <c r="J1135" s="69"/>
    </row>
    <row r="1136" spans="3:10" x14ac:dyDescent="0.2">
      <c r="C1136" s="52" t="e">
        <f>VLOOKUP(A1136,'[1]S&amp;P 500 Wikipedia'!A:D,3,FALSE)</f>
        <v>#N/A</v>
      </c>
      <c r="H1136" s="69"/>
      <c r="I1136" s="69"/>
      <c r="J1136" s="69"/>
    </row>
    <row r="1137" spans="3:10" x14ac:dyDescent="0.2">
      <c r="C1137" s="52" t="e">
        <f>VLOOKUP(A1137,'[1]S&amp;P 500 Wikipedia'!A:D,3,FALSE)</f>
        <v>#N/A</v>
      </c>
      <c r="H1137" s="69"/>
      <c r="I1137" s="69"/>
      <c r="J1137" s="69"/>
    </row>
    <row r="1138" spans="3:10" x14ac:dyDescent="0.2">
      <c r="C1138" s="52" t="e">
        <f>VLOOKUP(A1138,'[1]S&amp;P 500 Wikipedia'!A:D,3,FALSE)</f>
        <v>#N/A</v>
      </c>
      <c r="H1138" s="69"/>
      <c r="I1138" s="69"/>
      <c r="J1138" s="69"/>
    </row>
    <row r="1139" spans="3:10" x14ac:dyDescent="0.2">
      <c r="C1139" s="52" t="e">
        <f>VLOOKUP(A1139,'[1]S&amp;P 500 Wikipedia'!A:D,3,FALSE)</f>
        <v>#N/A</v>
      </c>
      <c r="H1139" s="69"/>
      <c r="I1139" s="69"/>
      <c r="J1139" s="69"/>
    </row>
    <row r="1140" spans="3:10" x14ac:dyDescent="0.2">
      <c r="C1140" s="52" t="e">
        <f>VLOOKUP(A1140,'[1]S&amp;P 500 Wikipedia'!A:D,3,FALSE)</f>
        <v>#N/A</v>
      </c>
      <c r="H1140" s="69"/>
      <c r="I1140" s="69"/>
      <c r="J1140" s="69"/>
    </row>
    <row r="1141" spans="3:10" x14ac:dyDescent="0.2">
      <c r="C1141" s="52" t="e">
        <f>VLOOKUP(A1141,'[1]S&amp;P 500 Wikipedia'!A:D,3,FALSE)</f>
        <v>#N/A</v>
      </c>
      <c r="H1141" s="69"/>
      <c r="I1141" s="69"/>
      <c r="J1141" s="69"/>
    </row>
    <row r="1142" spans="3:10" x14ac:dyDescent="0.2">
      <c r="C1142" s="52" t="e">
        <f>VLOOKUP(A1142,'[1]S&amp;P 500 Wikipedia'!A:D,3,FALSE)</f>
        <v>#N/A</v>
      </c>
      <c r="H1142" s="69"/>
      <c r="I1142" s="69"/>
      <c r="J1142" s="69"/>
    </row>
    <row r="1143" spans="3:10" x14ac:dyDescent="0.2">
      <c r="C1143" s="52" t="e">
        <f>VLOOKUP(A1143,'[1]S&amp;P 500 Wikipedia'!A:D,3,FALSE)</f>
        <v>#N/A</v>
      </c>
      <c r="H1143" s="69"/>
      <c r="I1143" s="69"/>
      <c r="J1143" s="69"/>
    </row>
    <row r="1144" spans="3:10" x14ac:dyDescent="0.2">
      <c r="C1144" s="52" t="e">
        <f>VLOOKUP(A1144,'[1]S&amp;P 500 Wikipedia'!A:D,3,FALSE)</f>
        <v>#N/A</v>
      </c>
      <c r="H1144" s="69"/>
      <c r="I1144" s="69"/>
      <c r="J1144" s="69"/>
    </row>
    <row r="1145" spans="3:10" x14ac:dyDescent="0.2">
      <c r="C1145" s="52" t="e">
        <f>VLOOKUP(A1145,'[1]S&amp;P 500 Wikipedia'!A:D,3,FALSE)</f>
        <v>#N/A</v>
      </c>
      <c r="H1145" s="69"/>
      <c r="I1145" s="69"/>
      <c r="J1145" s="69"/>
    </row>
    <row r="1146" spans="3:10" x14ac:dyDescent="0.2">
      <c r="C1146" s="52" t="e">
        <f>VLOOKUP(A1146,'[1]S&amp;P 500 Wikipedia'!A:D,3,FALSE)</f>
        <v>#N/A</v>
      </c>
      <c r="H1146" s="69"/>
      <c r="I1146" s="69"/>
      <c r="J1146" s="69"/>
    </row>
    <row r="1147" spans="3:10" x14ac:dyDescent="0.2">
      <c r="C1147" s="52" t="e">
        <f>VLOOKUP(A1147,'[1]S&amp;P 500 Wikipedia'!A:D,3,FALSE)</f>
        <v>#N/A</v>
      </c>
      <c r="H1147" s="69"/>
      <c r="I1147" s="69"/>
      <c r="J1147" s="69"/>
    </row>
    <row r="1148" spans="3:10" x14ac:dyDescent="0.2">
      <c r="C1148" s="52" t="e">
        <f>VLOOKUP(A1148,'[1]S&amp;P 500 Wikipedia'!A:D,3,FALSE)</f>
        <v>#N/A</v>
      </c>
      <c r="H1148" s="69"/>
      <c r="I1148" s="69"/>
      <c r="J1148" s="69"/>
    </row>
    <row r="1149" spans="3:10" x14ac:dyDescent="0.2">
      <c r="C1149" s="52" t="e">
        <f>VLOOKUP(A1149,'[1]S&amp;P 500 Wikipedia'!A:D,3,FALSE)</f>
        <v>#N/A</v>
      </c>
      <c r="H1149" s="69"/>
      <c r="I1149" s="69"/>
      <c r="J1149" s="69"/>
    </row>
    <row r="1150" spans="3:10" x14ac:dyDescent="0.2">
      <c r="C1150" s="52" t="e">
        <f>VLOOKUP(A1150,'[1]S&amp;P 500 Wikipedia'!A:D,3,FALSE)</f>
        <v>#N/A</v>
      </c>
      <c r="H1150" s="69"/>
      <c r="I1150" s="69"/>
      <c r="J1150" s="69"/>
    </row>
    <row r="1151" spans="3:10" x14ac:dyDescent="0.2">
      <c r="C1151" s="52" t="e">
        <f>VLOOKUP(A1151,'[1]S&amp;P 500 Wikipedia'!A:D,3,FALSE)</f>
        <v>#N/A</v>
      </c>
      <c r="H1151" s="69"/>
      <c r="I1151" s="69"/>
      <c r="J1151" s="69"/>
    </row>
    <row r="1152" spans="3:10" x14ac:dyDescent="0.2">
      <c r="C1152" s="52" t="e">
        <f>VLOOKUP(A1152,'[1]S&amp;P 500 Wikipedia'!A:D,3,FALSE)</f>
        <v>#N/A</v>
      </c>
      <c r="H1152" s="69"/>
      <c r="I1152" s="69"/>
      <c r="J1152" s="69"/>
    </row>
    <row r="1153" spans="3:10" x14ac:dyDescent="0.2">
      <c r="C1153" s="52" t="e">
        <f>VLOOKUP(A1153,'[1]S&amp;P 500 Wikipedia'!A:D,3,FALSE)</f>
        <v>#N/A</v>
      </c>
      <c r="H1153" s="69"/>
      <c r="I1153" s="69"/>
      <c r="J1153" s="69"/>
    </row>
    <row r="1154" spans="3:10" x14ac:dyDescent="0.2">
      <c r="C1154" s="52" t="e">
        <f>VLOOKUP(A1154,'[1]S&amp;P 500 Wikipedia'!A:D,3,FALSE)</f>
        <v>#N/A</v>
      </c>
      <c r="H1154" s="69"/>
      <c r="I1154" s="69"/>
      <c r="J1154" s="69"/>
    </row>
    <row r="1155" spans="3:10" x14ac:dyDescent="0.2">
      <c r="C1155" s="52" t="e">
        <f>VLOOKUP(A1155,'[1]S&amp;P 500 Wikipedia'!A:D,3,FALSE)</f>
        <v>#N/A</v>
      </c>
      <c r="H1155" s="69"/>
      <c r="I1155" s="69"/>
      <c r="J1155" s="69"/>
    </row>
    <row r="1156" spans="3:10" x14ac:dyDescent="0.2">
      <c r="C1156" s="52" t="e">
        <f>VLOOKUP(A1156,'[1]S&amp;P 500 Wikipedia'!A:D,3,FALSE)</f>
        <v>#N/A</v>
      </c>
      <c r="H1156" s="69"/>
      <c r="I1156" s="69"/>
      <c r="J1156" s="69"/>
    </row>
    <row r="1157" spans="3:10" x14ac:dyDescent="0.2">
      <c r="C1157" s="52" t="e">
        <f>VLOOKUP(A1157,'[1]S&amp;P 500 Wikipedia'!A:D,3,FALSE)</f>
        <v>#N/A</v>
      </c>
      <c r="H1157" s="69"/>
      <c r="I1157" s="69"/>
      <c r="J1157" s="69"/>
    </row>
    <row r="1158" spans="3:10" x14ac:dyDescent="0.2">
      <c r="C1158" s="52" t="e">
        <f>VLOOKUP(A1158,'[1]S&amp;P 500 Wikipedia'!A:D,3,FALSE)</f>
        <v>#N/A</v>
      </c>
      <c r="H1158" s="69"/>
      <c r="I1158" s="69"/>
      <c r="J1158" s="69"/>
    </row>
    <row r="1159" spans="3:10" x14ac:dyDescent="0.2">
      <c r="C1159" s="52" t="e">
        <f>VLOOKUP(A1159,'[1]S&amp;P 500 Wikipedia'!A:D,3,FALSE)</f>
        <v>#N/A</v>
      </c>
      <c r="H1159" s="69"/>
      <c r="I1159" s="69"/>
      <c r="J1159" s="69"/>
    </row>
    <row r="1160" spans="3:10" x14ac:dyDescent="0.2">
      <c r="C1160" s="52" t="e">
        <f>VLOOKUP(A1160,'[1]S&amp;P 500 Wikipedia'!A:D,3,FALSE)</f>
        <v>#N/A</v>
      </c>
      <c r="H1160" s="69"/>
      <c r="I1160" s="69"/>
      <c r="J1160" s="69"/>
    </row>
    <row r="1161" spans="3:10" x14ac:dyDescent="0.2">
      <c r="C1161" s="52" t="e">
        <f>VLOOKUP(A1161,'[1]S&amp;P 500 Wikipedia'!A:D,3,FALSE)</f>
        <v>#N/A</v>
      </c>
      <c r="H1161" s="69"/>
      <c r="I1161" s="69"/>
      <c r="J1161" s="69"/>
    </row>
    <row r="1162" spans="3:10" x14ac:dyDescent="0.2">
      <c r="C1162" s="52" t="e">
        <f>VLOOKUP(A1162,'[1]S&amp;P 500 Wikipedia'!A:D,3,FALSE)</f>
        <v>#N/A</v>
      </c>
      <c r="H1162" s="69"/>
      <c r="I1162" s="69"/>
      <c r="J1162" s="69"/>
    </row>
    <row r="1163" spans="3:10" x14ac:dyDescent="0.2">
      <c r="C1163" s="52" t="e">
        <f>VLOOKUP(A1163,'[1]S&amp;P 500 Wikipedia'!A:D,3,FALSE)</f>
        <v>#N/A</v>
      </c>
      <c r="H1163" s="69"/>
      <c r="I1163" s="69"/>
      <c r="J1163" s="69"/>
    </row>
    <row r="1164" spans="3:10" x14ac:dyDescent="0.2">
      <c r="C1164" s="52" t="e">
        <f>VLOOKUP(A1164,'[1]S&amp;P 500 Wikipedia'!A:D,3,FALSE)</f>
        <v>#N/A</v>
      </c>
      <c r="H1164" s="69"/>
      <c r="I1164" s="69"/>
      <c r="J1164" s="69"/>
    </row>
    <row r="1165" spans="3:10" x14ac:dyDescent="0.2">
      <c r="C1165" s="52" t="e">
        <f>VLOOKUP(A1165,'[1]S&amp;P 500 Wikipedia'!A:D,3,FALSE)</f>
        <v>#N/A</v>
      </c>
      <c r="H1165" s="69"/>
      <c r="I1165" s="69"/>
      <c r="J1165" s="69"/>
    </row>
    <row r="1166" spans="3:10" x14ac:dyDescent="0.2">
      <c r="C1166" s="52" t="e">
        <f>VLOOKUP(A1166,'[1]S&amp;P 500 Wikipedia'!A:D,3,FALSE)</f>
        <v>#N/A</v>
      </c>
      <c r="H1166" s="69"/>
      <c r="I1166" s="69"/>
      <c r="J1166" s="69"/>
    </row>
    <row r="1167" spans="3:10" x14ac:dyDescent="0.2">
      <c r="C1167" s="52" t="e">
        <f>VLOOKUP(A1167,'[1]S&amp;P 500 Wikipedia'!A:D,3,FALSE)</f>
        <v>#N/A</v>
      </c>
      <c r="H1167" s="69"/>
      <c r="I1167" s="69"/>
      <c r="J1167" s="69"/>
    </row>
    <row r="1168" spans="3:10" x14ac:dyDescent="0.2">
      <c r="C1168" s="52" t="e">
        <f>VLOOKUP(A1168,'[1]S&amp;P 500 Wikipedia'!A:D,3,FALSE)</f>
        <v>#N/A</v>
      </c>
      <c r="H1168" s="69"/>
      <c r="I1168" s="69"/>
      <c r="J1168" s="69"/>
    </row>
    <row r="1169" spans="3:10" x14ac:dyDescent="0.2">
      <c r="C1169" s="52" t="e">
        <f>VLOOKUP(A1169,'[1]S&amp;P 500 Wikipedia'!A:D,3,FALSE)</f>
        <v>#N/A</v>
      </c>
      <c r="H1169" s="69"/>
      <c r="I1169" s="69"/>
      <c r="J1169" s="69"/>
    </row>
    <row r="1170" spans="3:10" x14ac:dyDescent="0.2">
      <c r="C1170" s="52" t="e">
        <f>VLOOKUP(A1170,'[1]S&amp;P 500 Wikipedia'!A:D,3,FALSE)</f>
        <v>#N/A</v>
      </c>
      <c r="H1170" s="69"/>
      <c r="I1170" s="69"/>
      <c r="J1170" s="69"/>
    </row>
    <row r="1171" spans="3:10" x14ac:dyDescent="0.2">
      <c r="C1171" s="52" t="e">
        <f>VLOOKUP(A1171,'[1]S&amp;P 500 Wikipedia'!A:D,3,FALSE)</f>
        <v>#N/A</v>
      </c>
      <c r="H1171" s="69"/>
      <c r="I1171" s="69"/>
      <c r="J1171" s="69"/>
    </row>
    <row r="1172" spans="3:10" x14ac:dyDescent="0.2">
      <c r="C1172" s="52" t="e">
        <f>VLOOKUP(A1172,'[1]S&amp;P 500 Wikipedia'!A:D,3,FALSE)</f>
        <v>#N/A</v>
      </c>
      <c r="H1172" s="69"/>
      <c r="I1172" s="69"/>
      <c r="J1172" s="69"/>
    </row>
    <row r="1173" spans="3:10" x14ac:dyDescent="0.2">
      <c r="C1173" s="52" t="e">
        <f>VLOOKUP(A1173,'[1]S&amp;P 500 Wikipedia'!A:D,3,FALSE)</f>
        <v>#N/A</v>
      </c>
      <c r="H1173" s="69"/>
      <c r="I1173" s="69"/>
      <c r="J1173" s="69"/>
    </row>
    <row r="1174" spans="3:10" x14ac:dyDescent="0.2">
      <c r="C1174" s="52" t="e">
        <f>VLOOKUP(A1174,'[1]S&amp;P 500 Wikipedia'!A:D,3,FALSE)</f>
        <v>#N/A</v>
      </c>
      <c r="H1174" s="69"/>
      <c r="I1174" s="69"/>
      <c r="J1174" s="69"/>
    </row>
    <row r="1175" spans="3:10" x14ac:dyDescent="0.2">
      <c r="C1175" s="52" t="e">
        <f>VLOOKUP(A1175,'[1]S&amp;P 500 Wikipedia'!A:D,3,FALSE)</f>
        <v>#N/A</v>
      </c>
      <c r="H1175" s="69"/>
      <c r="I1175" s="69"/>
      <c r="J1175" s="69"/>
    </row>
    <row r="1176" spans="3:10" x14ac:dyDescent="0.2">
      <c r="C1176" s="52" t="e">
        <f>VLOOKUP(A1176,'[1]S&amp;P 500 Wikipedia'!A:D,3,FALSE)</f>
        <v>#N/A</v>
      </c>
      <c r="H1176" s="69"/>
      <c r="I1176" s="69"/>
      <c r="J1176" s="69"/>
    </row>
    <row r="1177" spans="3:10" x14ac:dyDescent="0.2">
      <c r="C1177" s="52" t="e">
        <f>VLOOKUP(A1177,'[1]S&amp;P 500 Wikipedia'!A:D,3,FALSE)</f>
        <v>#N/A</v>
      </c>
      <c r="H1177" s="69"/>
      <c r="I1177" s="69"/>
      <c r="J1177" s="69"/>
    </row>
    <row r="1178" spans="3:10" x14ac:dyDescent="0.2">
      <c r="C1178" s="52" t="e">
        <f>VLOOKUP(A1178,'[1]S&amp;P 500 Wikipedia'!A:D,3,FALSE)</f>
        <v>#N/A</v>
      </c>
      <c r="H1178" s="69"/>
      <c r="I1178" s="69"/>
      <c r="J1178" s="69"/>
    </row>
    <row r="1179" spans="3:10" x14ac:dyDescent="0.2">
      <c r="C1179" s="52" t="e">
        <f>VLOOKUP(A1179,'[1]S&amp;P 500 Wikipedia'!A:D,3,FALSE)</f>
        <v>#N/A</v>
      </c>
      <c r="H1179" s="69"/>
      <c r="I1179" s="69"/>
      <c r="J1179" s="69"/>
    </row>
    <row r="1180" spans="3:10" x14ac:dyDescent="0.2">
      <c r="C1180" s="52" t="e">
        <f>VLOOKUP(A1180,'[1]S&amp;P 500 Wikipedia'!A:D,3,FALSE)</f>
        <v>#N/A</v>
      </c>
      <c r="H1180" s="69"/>
      <c r="I1180" s="69"/>
      <c r="J1180" s="69"/>
    </row>
    <row r="1181" spans="3:10" x14ac:dyDescent="0.2">
      <c r="C1181" s="52" t="e">
        <f>VLOOKUP(A1181,'[1]S&amp;P 500 Wikipedia'!A:D,3,FALSE)</f>
        <v>#N/A</v>
      </c>
      <c r="H1181" s="69"/>
      <c r="I1181" s="69"/>
      <c r="J1181" s="69"/>
    </row>
    <row r="1182" spans="3:10" x14ac:dyDescent="0.2">
      <c r="C1182" s="52" t="e">
        <f>VLOOKUP(A1182,'[1]S&amp;P 500 Wikipedia'!A:D,3,FALSE)</f>
        <v>#N/A</v>
      </c>
      <c r="H1182" s="69"/>
      <c r="I1182" s="69"/>
      <c r="J1182" s="69"/>
    </row>
    <row r="1183" spans="3:10" x14ac:dyDescent="0.2">
      <c r="C1183" s="52" t="e">
        <f>VLOOKUP(A1183,'[1]S&amp;P 500 Wikipedia'!A:D,3,FALSE)</f>
        <v>#N/A</v>
      </c>
      <c r="H1183" s="69"/>
      <c r="I1183" s="69"/>
      <c r="J1183" s="69"/>
    </row>
    <row r="1184" spans="3:10" x14ac:dyDescent="0.2">
      <c r="C1184" s="52" t="e">
        <f>VLOOKUP(A1184,'[1]S&amp;P 500 Wikipedia'!A:D,3,FALSE)</f>
        <v>#N/A</v>
      </c>
      <c r="H1184" s="69"/>
      <c r="I1184" s="69"/>
      <c r="J1184" s="69"/>
    </row>
    <row r="1185" spans="3:10" x14ac:dyDescent="0.2">
      <c r="C1185" s="52" t="e">
        <f>VLOOKUP(A1185,'[1]S&amp;P 500 Wikipedia'!A:D,3,FALSE)</f>
        <v>#N/A</v>
      </c>
      <c r="H1185" s="69"/>
      <c r="I1185" s="69"/>
      <c r="J1185" s="69"/>
    </row>
    <row r="1186" spans="3:10" x14ac:dyDescent="0.2">
      <c r="C1186" s="52" t="e">
        <f>VLOOKUP(A1186,'[1]S&amp;P 500 Wikipedia'!A:D,3,FALSE)</f>
        <v>#N/A</v>
      </c>
      <c r="H1186" s="69"/>
      <c r="I1186" s="69"/>
      <c r="J1186" s="69"/>
    </row>
    <row r="1187" spans="3:10" x14ac:dyDescent="0.2">
      <c r="C1187" s="52" t="e">
        <f>VLOOKUP(A1187,'[1]S&amp;P 500 Wikipedia'!A:D,3,FALSE)</f>
        <v>#N/A</v>
      </c>
      <c r="H1187" s="69"/>
      <c r="I1187" s="69"/>
      <c r="J1187" s="69"/>
    </row>
    <row r="1188" spans="3:10" x14ac:dyDescent="0.2">
      <c r="C1188" s="52" t="e">
        <f>VLOOKUP(A1188,'[1]S&amp;P 500 Wikipedia'!A:D,3,FALSE)</f>
        <v>#N/A</v>
      </c>
      <c r="H1188" s="69"/>
      <c r="I1188" s="69"/>
      <c r="J1188" s="69"/>
    </row>
    <row r="1189" spans="3:10" x14ac:dyDescent="0.2">
      <c r="C1189" s="52" t="e">
        <f>VLOOKUP(A1189,'[1]S&amp;P 500 Wikipedia'!A:D,3,FALSE)</f>
        <v>#N/A</v>
      </c>
      <c r="H1189" s="69"/>
      <c r="I1189" s="69"/>
      <c r="J1189" s="69"/>
    </row>
    <row r="1190" spans="3:10" x14ac:dyDescent="0.2">
      <c r="C1190" s="52" t="e">
        <f>VLOOKUP(A1190,'[1]S&amp;P 500 Wikipedia'!A:D,3,FALSE)</f>
        <v>#N/A</v>
      </c>
      <c r="H1190" s="69"/>
      <c r="I1190" s="69"/>
      <c r="J1190" s="69"/>
    </row>
    <row r="1191" spans="3:10" x14ac:dyDescent="0.2">
      <c r="C1191" s="52" t="e">
        <f>VLOOKUP(A1191,'[1]S&amp;P 500 Wikipedia'!A:D,3,FALSE)</f>
        <v>#N/A</v>
      </c>
      <c r="H1191" s="69"/>
      <c r="I1191" s="69"/>
      <c r="J1191" s="69"/>
    </row>
    <row r="1192" spans="3:10" x14ac:dyDescent="0.2">
      <c r="C1192" s="52" t="e">
        <f>VLOOKUP(A1192,'[1]S&amp;P 500 Wikipedia'!A:D,3,FALSE)</f>
        <v>#N/A</v>
      </c>
      <c r="H1192" s="69"/>
      <c r="I1192" s="69"/>
      <c r="J1192" s="69"/>
    </row>
    <row r="1193" spans="3:10" x14ac:dyDescent="0.2">
      <c r="C1193" s="52" t="e">
        <f>VLOOKUP(A1193,'[1]S&amp;P 500 Wikipedia'!A:D,3,FALSE)</f>
        <v>#N/A</v>
      </c>
      <c r="H1193" s="69"/>
      <c r="I1193" s="69"/>
      <c r="J1193" s="69"/>
    </row>
    <row r="1194" spans="3:10" x14ac:dyDescent="0.2">
      <c r="C1194" s="52" t="e">
        <f>VLOOKUP(A1194,'[1]S&amp;P 500 Wikipedia'!A:D,3,FALSE)</f>
        <v>#N/A</v>
      </c>
      <c r="H1194" s="69"/>
      <c r="I1194" s="69"/>
      <c r="J1194" s="69"/>
    </row>
    <row r="1195" spans="3:10" x14ac:dyDescent="0.2">
      <c r="C1195" s="52" t="e">
        <f>VLOOKUP(A1195,'[1]S&amp;P 500 Wikipedia'!A:D,3,FALSE)</f>
        <v>#N/A</v>
      </c>
      <c r="H1195" s="69"/>
      <c r="I1195" s="69"/>
      <c r="J1195" s="69"/>
    </row>
    <row r="1196" spans="3:10" x14ac:dyDescent="0.2">
      <c r="C1196" s="52" t="e">
        <f>VLOOKUP(A1196,'[1]S&amp;P 500 Wikipedia'!A:D,3,FALSE)</f>
        <v>#N/A</v>
      </c>
      <c r="H1196" s="69"/>
      <c r="I1196" s="69"/>
      <c r="J1196" s="69"/>
    </row>
    <row r="1197" spans="3:10" x14ac:dyDescent="0.2">
      <c r="C1197" s="52" t="e">
        <f>VLOOKUP(A1197,'[1]S&amp;P 500 Wikipedia'!A:D,3,FALSE)</f>
        <v>#N/A</v>
      </c>
      <c r="H1197" s="69"/>
      <c r="I1197" s="69"/>
      <c r="J1197" s="69"/>
    </row>
    <row r="1198" spans="3:10" x14ac:dyDescent="0.2">
      <c r="C1198" s="52" t="e">
        <f>VLOOKUP(A1198,'[1]S&amp;P 500 Wikipedia'!A:D,3,FALSE)</f>
        <v>#N/A</v>
      </c>
      <c r="H1198" s="69"/>
      <c r="I1198" s="69"/>
      <c r="J1198" s="69"/>
    </row>
    <row r="1199" spans="3:10" x14ac:dyDescent="0.2">
      <c r="C1199" s="52" t="e">
        <f>VLOOKUP(A1199,'[1]S&amp;P 500 Wikipedia'!A:D,3,FALSE)</f>
        <v>#N/A</v>
      </c>
      <c r="H1199" s="69"/>
      <c r="I1199" s="69"/>
      <c r="J1199" s="69"/>
    </row>
    <row r="1200" spans="3:10" x14ac:dyDescent="0.2">
      <c r="C1200" s="52" t="e">
        <f>VLOOKUP(A1200,'[1]S&amp;P 500 Wikipedia'!A:D,3,FALSE)</f>
        <v>#N/A</v>
      </c>
      <c r="H1200" s="69"/>
      <c r="I1200" s="69"/>
      <c r="J1200" s="69"/>
    </row>
    <row r="1201" spans="3:10" x14ac:dyDescent="0.2">
      <c r="C1201" s="52" t="e">
        <f>VLOOKUP(A1201,'[1]S&amp;P 500 Wikipedia'!A:D,3,FALSE)</f>
        <v>#N/A</v>
      </c>
      <c r="H1201" s="69"/>
      <c r="I1201" s="69"/>
      <c r="J1201" s="69"/>
    </row>
    <row r="1202" spans="3:10" x14ac:dyDescent="0.2">
      <c r="C1202" s="52" t="e">
        <f>VLOOKUP(A1202,'[1]S&amp;P 500 Wikipedia'!A:D,3,FALSE)</f>
        <v>#N/A</v>
      </c>
      <c r="H1202" s="69"/>
      <c r="I1202" s="69"/>
      <c r="J1202" s="69"/>
    </row>
    <row r="1203" spans="3:10" x14ac:dyDescent="0.2">
      <c r="C1203" s="52" t="e">
        <f>VLOOKUP(A1203,'[1]S&amp;P 500 Wikipedia'!A:D,3,FALSE)</f>
        <v>#N/A</v>
      </c>
      <c r="H1203" s="69"/>
      <c r="I1203" s="69"/>
      <c r="J1203" s="69"/>
    </row>
    <row r="1204" spans="3:10" x14ac:dyDescent="0.2">
      <c r="C1204" s="52" t="e">
        <f>VLOOKUP(A1204,'[1]S&amp;P 500 Wikipedia'!A:D,3,FALSE)</f>
        <v>#N/A</v>
      </c>
      <c r="H1204" s="69"/>
      <c r="I1204" s="69"/>
      <c r="J1204" s="69"/>
    </row>
    <row r="1205" spans="3:10" x14ac:dyDescent="0.2">
      <c r="C1205" s="52" t="e">
        <f>VLOOKUP(A1205,'[1]S&amp;P 500 Wikipedia'!A:D,3,FALSE)</f>
        <v>#N/A</v>
      </c>
      <c r="H1205" s="69"/>
      <c r="I1205" s="69"/>
      <c r="J1205" s="69"/>
    </row>
    <row r="1206" spans="3:10" x14ac:dyDescent="0.2">
      <c r="C1206" s="52" t="e">
        <f>VLOOKUP(A1206,'[1]S&amp;P 500 Wikipedia'!A:D,3,FALSE)</f>
        <v>#N/A</v>
      </c>
      <c r="H1206" s="69"/>
      <c r="I1206" s="69"/>
      <c r="J1206" s="69"/>
    </row>
    <row r="1207" spans="3:10" x14ac:dyDescent="0.2">
      <c r="C1207" s="52" t="e">
        <f>VLOOKUP(A1207,'[1]S&amp;P 500 Wikipedia'!A:D,3,FALSE)</f>
        <v>#N/A</v>
      </c>
      <c r="H1207" s="69"/>
      <c r="I1207" s="69"/>
      <c r="J1207" s="69"/>
    </row>
    <row r="1208" spans="3:10" x14ac:dyDescent="0.2">
      <c r="C1208" s="52" t="e">
        <f>VLOOKUP(A1208,'[1]S&amp;P 500 Wikipedia'!A:D,3,FALSE)</f>
        <v>#N/A</v>
      </c>
      <c r="H1208" s="69"/>
      <c r="I1208" s="69"/>
      <c r="J1208" s="69"/>
    </row>
    <row r="1209" spans="3:10" x14ac:dyDescent="0.2">
      <c r="C1209" s="52" t="e">
        <f>VLOOKUP(A1209,'[1]S&amp;P 500 Wikipedia'!A:D,3,FALSE)</f>
        <v>#N/A</v>
      </c>
      <c r="H1209" s="69"/>
      <c r="I1209" s="69"/>
      <c r="J1209" s="69"/>
    </row>
    <row r="1210" spans="3:10" x14ac:dyDescent="0.2">
      <c r="C1210" s="52" t="e">
        <f>VLOOKUP(A1210,'[1]S&amp;P 500 Wikipedia'!A:D,3,FALSE)</f>
        <v>#N/A</v>
      </c>
      <c r="H1210" s="69"/>
      <c r="I1210" s="69"/>
      <c r="J1210" s="69"/>
    </row>
    <row r="1211" spans="3:10" x14ac:dyDescent="0.2">
      <c r="C1211" s="52" t="e">
        <f>VLOOKUP(A1211,'[1]S&amp;P 500 Wikipedia'!A:D,3,FALSE)</f>
        <v>#N/A</v>
      </c>
      <c r="H1211" s="69"/>
      <c r="I1211" s="69"/>
      <c r="J1211" s="69"/>
    </row>
    <row r="1212" spans="3:10" x14ac:dyDescent="0.2">
      <c r="C1212" s="52" t="e">
        <f>VLOOKUP(A1212,'[1]S&amp;P 500 Wikipedia'!A:D,3,FALSE)</f>
        <v>#N/A</v>
      </c>
      <c r="H1212" s="69"/>
      <c r="I1212" s="69"/>
      <c r="J1212" s="69"/>
    </row>
    <row r="1213" spans="3:10" x14ac:dyDescent="0.2">
      <c r="C1213" s="52" t="e">
        <f>VLOOKUP(A1213,'[1]S&amp;P 500 Wikipedia'!A:D,3,FALSE)</f>
        <v>#N/A</v>
      </c>
      <c r="H1213" s="69"/>
      <c r="I1213" s="69"/>
      <c r="J1213" s="69"/>
    </row>
    <row r="1214" spans="3:10" x14ac:dyDescent="0.2">
      <c r="C1214" s="52" t="e">
        <f>VLOOKUP(A1214,'[1]S&amp;P 500 Wikipedia'!A:D,3,FALSE)</f>
        <v>#N/A</v>
      </c>
      <c r="H1214" s="69"/>
      <c r="I1214" s="69"/>
      <c r="J1214" s="69"/>
    </row>
    <row r="1215" spans="3:10" x14ac:dyDescent="0.2">
      <c r="C1215" s="52" t="e">
        <f>VLOOKUP(A1215,'[1]S&amp;P 500 Wikipedia'!A:D,3,FALSE)</f>
        <v>#N/A</v>
      </c>
      <c r="H1215" s="69"/>
      <c r="I1215" s="69"/>
      <c r="J1215" s="69"/>
    </row>
    <row r="1216" spans="3:10" x14ac:dyDescent="0.2">
      <c r="C1216" s="52" t="e">
        <f>VLOOKUP(A1216,'[1]S&amp;P 500 Wikipedia'!A:D,3,FALSE)</f>
        <v>#N/A</v>
      </c>
      <c r="H1216" s="69"/>
      <c r="I1216" s="69"/>
      <c r="J1216" s="69"/>
    </row>
    <row r="1217" spans="3:10" x14ac:dyDescent="0.2">
      <c r="C1217" s="52" t="e">
        <f>VLOOKUP(A1217,'[1]S&amp;P 500 Wikipedia'!A:D,3,FALSE)</f>
        <v>#N/A</v>
      </c>
      <c r="H1217" s="69"/>
      <c r="I1217" s="69"/>
      <c r="J1217" s="69"/>
    </row>
    <row r="1218" spans="3:10" x14ac:dyDescent="0.2">
      <c r="C1218" s="52" t="e">
        <f>VLOOKUP(A1218,'[1]S&amp;P 500 Wikipedia'!A:D,3,FALSE)</f>
        <v>#N/A</v>
      </c>
      <c r="H1218" s="69"/>
      <c r="I1218" s="69"/>
      <c r="J1218" s="69"/>
    </row>
    <row r="1219" spans="3:10" x14ac:dyDescent="0.2">
      <c r="C1219" s="52" t="e">
        <f>VLOOKUP(A1219,'[1]S&amp;P 500 Wikipedia'!A:D,3,FALSE)</f>
        <v>#N/A</v>
      </c>
      <c r="H1219" s="69"/>
      <c r="I1219" s="69"/>
      <c r="J1219" s="69"/>
    </row>
    <row r="1220" spans="3:10" x14ac:dyDescent="0.2">
      <c r="C1220" s="52" t="e">
        <f>VLOOKUP(A1220,'[1]S&amp;P 500 Wikipedia'!A:D,3,FALSE)</f>
        <v>#N/A</v>
      </c>
      <c r="H1220" s="69"/>
      <c r="I1220" s="69"/>
      <c r="J1220" s="69"/>
    </row>
    <row r="1221" spans="3:10" x14ac:dyDescent="0.2">
      <c r="C1221" s="52" t="e">
        <f>VLOOKUP(A1221,'[1]S&amp;P 500 Wikipedia'!A:D,3,FALSE)</f>
        <v>#N/A</v>
      </c>
      <c r="H1221" s="69"/>
      <c r="I1221" s="69"/>
      <c r="J1221" s="69"/>
    </row>
    <row r="1222" spans="3:10" x14ac:dyDescent="0.2">
      <c r="C1222" s="52" t="e">
        <f>VLOOKUP(A1222,'[1]S&amp;P 500 Wikipedia'!A:D,3,FALSE)</f>
        <v>#N/A</v>
      </c>
      <c r="H1222" s="69"/>
      <c r="I1222" s="69"/>
      <c r="J1222" s="69"/>
    </row>
    <row r="1223" spans="3:10" x14ac:dyDescent="0.2">
      <c r="C1223" s="52" t="e">
        <f>VLOOKUP(A1223,'[1]S&amp;P 500 Wikipedia'!A:D,3,FALSE)</f>
        <v>#N/A</v>
      </c>
      <c r="H1223" s="69"/>
      <c r="I1223" s="69"/>
      <c r="J1223" s="69"/>
    </row>
    <row r="1224" spans="3:10" x14ac:dyDescent="0.2">
      <c r="C1224" s="52" t="e">
        <f>VLOOKUP(A1224,'[1]S&amp;P 500 Wikipedia'!A:D,3,FALSE)</f>
        <v>#N/A</v>
      </c>
      <c r="H1224" s="69"/>
      <c r="I1224" s="69"/>
      <c r="J1224" s="69"/>
    </row>
    <row r="1225" spans="3:10" x14ac:dyDescent="0.2">
      <c r="C1225" s="52" t="e">
        <f>VLOOKUP(A1225,'[1]S&amp;P 500 Wikipedia'!A:D,3,FALSE)</f>
        <v>#N/A</v>
      </c>
      <c r="H1225" s="69"/>
      <c r="I1225" s="69"/>
      <c r="J1225" s="69"/>
    </row>
    <row r="1226" spans="3:10" x14ac:dyDescent="0.2">
      <c r="C1226" s="52" t="e">
        <f>VLOOKUP(A1226,'[1]S&amp;P 500 Wikipedia'!A:D,3,FALSE)</f>
        <v>#N/A</v>
      </c>
      <c r="H1226" s="69"/>
      <c r="I1226" s="69"/>
      <c r="J1226" s="69"/>
    </row>
    <row r="1227" spans="3:10" x14ac:dyDescent="0.2">
      <c r="C1227" s="52" t="e">
        <f>VLOOKUP(A1227,'[1]S&amp;P 500 Wikipedia'!A:D,3,FALSE)</f>
        <v>#N/A</v>
      </c>
      <c r="H1227" s="69"/>
      <c r="I1227" s="69"/>
      <c r="J1227" s="69"/>
    </row>
    <row r="1228" spans="3:10" x14ac:dyDescent="0.2">
      <c r="C1228" s="52" t="e">
        <f>VLOOKUP(A1228,'[1]S&amp;P 500 Wikipedia'!A:D,3,FALSE)</f>
        <v>#N/A</v>
      </c>
      <c r="H1228" s="69"/>
      <c r="I1228" s="69"/>
      <c r="J1228" s="69"/>
    </row>
    <row r="1229" spans="3:10" x14ac:dyDescent="0.2">
      <c r="C1229" s="52" t="e">
        <f>VLOOKUP(A1229,'[1]S&amp;P 500 Wikipedia'!A:D,3,FALSE)</f>
        <v>#N/A</v>
      </c>
      <c r="H1229" s="69"/>
      <c r="I1229" s="69"/>
      <c r="J1229" s="69"/>
    </row>
    <row r="1230" spans="3:10" x14ac:dyDescent="0.2">
      <c r="C1230" s="52" t="e">
        <f>VLOOKUP(A1230,'[1]S&amp;P 500 Wikipedia'!A:D,3,FALSE)</f>
        <v>#N/A</v>
      </c>
      <c r="H1230" s="69"/>
      <c r="I1230" s="69"/>
      <c r="J1230" s="69"/>
    </row>
    <row r="1231" spans="3:10" x14ac:dyDescent="0.2">
      <c r="C1231" s="52" t="e">
        <f>VLOOKUP(A1231,'[1]S&amp;P 500 Wikipedia'!A:D,3,FALSE)</f>
        <v>#N/A</v>
      </c>
      <c r="H1231" s="69"/>
      <c r="I1231" s="69"/>
      <c r="J1231" s="69"/>
    </row>
    <row r="1232" spans="3:10" x14ac:dyDescent="0.2">
      <c r="C1232" s="52" t="e">
        <f>VLOOKUP(A1232,'[1]S&amp;P 500 Wikipedia'!A:D,3,FALSE)</f>
        <v>#N/A</v>
      </c>
      <c r="H1232" s="69"/>
      <c r="I1232" s="69"/>
      <c r="J1232" s="69"/>
    </row>
    <row r="1233" spans="3:10" x14ac:dyDescent="0.2">
      <c r="C1233" s="52" t="e">
        <f>VLOOKUP(A1233,'[1]S&amp;P 500 Wikipedia'!A:D,3,FALSE)</f>
        <v>#N/A</v>
      </c>
      <c r="H1233" s="69"/>
      <c r="I1233" s="69"/>
      <c r="J1233" s="69"/>
    </row>
    <row r="1234" spans="3:10" x14ac:dyDescent="0.2">
      <c r="C1234" s="52" t="e">
        <f>VLOOKUP(A1234,'[1]S&amp;P 500 Wikipedia'!A:D,3,FALSE)</f>
        <v>#N/A</v>
      </c>
      <c r="H1234" s="69"/>
      <c r="I1234" s="69"/>
      <c r="J1234" s="69"/>
    </row>
    <row r="1235" spans="3:10" x14ac:dyDescent="0.2">
      <c r="C1235" s="52" t="e">
        <f>VLOOKUP(A1235,'[1]S&amp;P 500 Wikipedia'!A:D,3,FALSE)</f>
        <v>#N/A</v>
      </c>
      <c r="H1235" s="69"/>
      <c r="I1235" s="69"/>
      <c r="J1235" s="69"/>
    </row>
    <row r="1236" spans="3:10" x14ac:dyDescent="0.2">
      <c r="C1236" s="52" t="e">
        <f>VLOOKUP(A1236,'[1]S&amp;P 500 Wikipedia'!A:D,3,FALSE)</f>
        <v>#N/A</v>
      </c>
      <c r="H1236" s="69"/>
      <c r="I1236" s="69"/>
      <c r="J1236" s="69"/>
    </row>
    <row r="1237" spans="3:10" x14ac:dyDescent="0.2">
      <c r="C1237" s="52" t="e">
        <f>VLOOKUP(A1237,'[1]S&amp;P 500 Wikipedia'!A:D,3,FALSE)</f>
        <v>#N/A</v>
      </c>
      <c r="H1237" s="69"/>
      <c r="I1237" s="69"/>
      <c r="J1237" s="69"/>
    </row>
    <row r="1238" spans="3:10" x14ac:dyDescent="0.2">
      <c r="C1238" s="52" t="e">
        <f>VLOOKUP(A1238,'[1]S&amp;P 500 Wikipedia'!A:D,3,FALSE)</f>
        <v>#N/A</v>
      </c>
      <c r="H1238" s="69"/>
      <c r="I1238" s="69"/>
      <c r="J1238" s="69"/>
    </row>
    <row r="1239" spans="3:10" x14ac:dyDescent="0.2">
      <c r="C1239" s="52" t="e">
        <f>VLOOKUP(A1239,'[1]S&amp;P 500 Wikipedia'!A:D,3,FALSE)</f>
        <v>#N/A</v>
      </c>
      <c r="H1239" s="69"/>
      <c r="I1239" s="69"/>
      <c r="J1239" s="69"/>
    </row>
    <row r="1240" spans="3:10" x14ac:dyDescent="0.2">
      <c r="C1240" s="52" t="e">
        <f>VLOOKUP(A1240,'[1]S&amp;P 500 Wikipedia'!A:D,3,FALSE)</f>
        <v>#N/A</v>
      </c>
      <c r="H1240" s="69"/>
      <c r="I1240" s="69"/>
      <c r="J1240" s="69"/>
    </row>
    <row r="1241" spans="3:10" x14ac:dyDescent="0.2">
      <c r="C1241" s="52" t="e">
        <f>VLOOKUP(A1241,'[1]S&amp;P 500 Wikipedia'!A:D,3,FALSE)</f>
        <v>#N/A</v>
      </c>
      <c r="H1241" s="69"/>
      <c r="I1241" s="69"/>
      <c r="J1241" s="69"/>
    </row>
    <row r="1242" spans="3:10" x14ac:dyDescent="0.2">
      <c r="C1242" s="52" t="e">
        <f>VLOOKUP(A1242,'[1]S&amp;P 500 Wikipedia'!A:D,3,FALSE)</f>
        <v>#N/A</v>
      </c>
      <c r="H1242" s="69"/>
      <c r="I1242" s="69"/>
      <c r="J1242" s="69"/>
    </row>
    <row r="1243" spans="3:10" x14ac:dyDescent="0.2">
      <c r="C1243" s="52" t="e">
        <f>VLOOKUP(A1243,'[1]S&amp;P 500 Wikipedia'!A:D,3,FALSE)</f>
        <v>#N/A</v>
      </c>
      <c r="H1243" s="69"/>
      <c r="I1243" s="69"/>
      <c r="J1243" s="69"/>
    </row>
    <row r="1244" spans="3:10" x14ac:dyDescent="0.2">
      <c r="C1244" s="52" t="e">
        <f>VLOOKUP(A1244,'[1]S&amp;P 500 Wikipedia'!A:D,3,FALSE)</f>
        <v>#N/A</v>
      </c>
      <c r="H1244" s="69"/>
      <c r="I1244" s="69"/>
      <c r="J1244" s="69"/>
    </row>
    <row r="1245" spans="3:10" x14ac:dyDescent="0.2">
      <c r="C1245" s="52" t="e">
        <f>VLOOKUP(A1245,'[1]S&amp;P 500 Wikipedia'!A:D,3,FALSE)</f>
        <v>#N/A</v>
      </c>
      <c r="H1245" s="69"/>
      <c r="I1245" s="69"/>
      <c r="J1245" s="69"/>
    </row>
    <row r="1246" spans="3:10" x14ac:dyDescent="0.2">
      <c r="C1246" s="52" t="e">
        <f>VLOOKUP(A1246,'[1]S&amp;P 500 Wikipedia'!A:D,3,FALSE)</f>
        <v>#N/A</v>
      </c>
      <c r="H1246" s="69"/>
      <c r="I1246" s="69"/>
      <c r="J1246" s="69"/>
    </row>
    <row r="1247" spans="3:10" x14ac:dyDescent="0.2">
      <c r="C1247" s="52" t="e">
        <f>VLOOKUP(A1247,'[1]S&amp;P 500 Wikipedia'!A:D,3,FALSE)</f>
        <v>#N/A</v>
      </c>
      <c r="H1247" s="69"/>
      <c r="I1247" s="69"/>
      <c r="J1247" s="69"/>
    </row>
    <row r="1248" spans="3:10" x14ac:dyDescent="0.2">
      <c r="C1248" s="52" t="e">
        <f>VLOOKUP(A1248,'[1]S&amp;P 500 Wikipedia'!A:D,3,FALSE)</f>
        <v>#N/A</v>
      </c>
      <c r="H1248" s="69"/>
      <c r="I1248" s="69"/>
      <c r="J1248" s="69"/>
    </row>
    <row r="1249" spans="3:10" x14ac:dyDescent="0.2">
      <c r="C1249" s="52" t="e">
        <f>VLOOKUP(A1249,'[1]S&amp;P 500 Wikipedia'!A:D,3,FALSE)</f>
        <v>#N/A</v>
      </c>
      <c r="H1249" s="69"/>
      <c r="I1249" s="69"/>
      <c r="J1249" s="69"/>
    </row>
    <row r="1250" spans="3:10" x14ac:dyDescent="0.2">
      <c r="C1250" s="52" t="e">
        <f>VLOOKUP(A1250,'[1]S&amp;P 500 Wikipedia'!A:D,3,FALSE)</f>
        <v>#N/A</v>
      </c>
      <c r="H1250" s="69"/>
      <c r="I1250" s="69"/>
      <c r="J1250" s="69"/>
    </row>
    <row r="1251" spans="3:10" x14ac:dyDescent="0.2">
      <c r="C1251" s="52" t="e">
        <f>VLOOKUP(A1251,'[1]S&amp;P 500 Wikipedia'!A:D,3,FALSE)</f>
        <v>#N/A</v>
      </c>
      <c r="H1251" s="69"/>
      <c r="I1251" s="69"/>
      <c r="J1251" s="69"/>
    </row>
    <row r="1252" spans="3:10" x14ac:dyDescent="0.2">
      <c r="C1252" s="52" t="e">
        <f>VLOOKUP(A1252,'[1]S&amp;P 500 Wikipedia'!A:D,3,FALSE)</f>
        <v>#N/A</v>
      </c>
      <c r="H1252" s="69"/>
      <c r="I1252" s="69"/>
      <c r="J1252" s="69"/>
    </row>
    <row r="1253" spans="3:10" x14ac:dyDescent="0.2">
      <c r="C1253" s="52" t="e">
        <f>VLOOKUP(A1253,'[1]S&amp;P 500 Wikipedia'!A:D,3,FALSE)</f>
        <v>#N/A</v>
      </c>
      <c r="H1253" s="69"/>
      <c r="I1253" s="69"/>
      <c r="J1253" s="69"/>
    </row>
    <row r="1254" spans="3:10" x14ac:dyDescent="0.2">
      <c r="C1254" s="52" t="e">
        <f>VLOOKUP(A1254,'[1]S&amp;P 500 Wikipedia'!A:D,3,FALSE)</f>
        <v>#N/A</v>
      </c>
      <c r="H1254" s="69"/>
      <c r="I1254" s="69"/>
      <c r="J1254" s="69"/>
    </row>
    <row r="1255" spans="3:10" x14ac:dyDescent="0.2">
      <c r="C1255" s="52" t="e">
        <f>VLOOKUP(A1255,'[1]S&amp;P 500 Wikipedia'!A:D,3,FALSE)</f>
        <v>#N/A</v>
      </c>
      <c r="H1255" s="69"/>
      <c r="I1255" s="69"/>
      <c r="J1255" s="69"/>
    </row>
    <row r="1256" spans="3:10" x14ac:dyDescent="0.2">
      <c r="C1256" s="52" t="e">
        <f>VLOOKUP(A1256,'[1]S&amp;P 500 Wikipedia'!A:D,3,FALSE)</f>
        <v>#N/A</v>
      </c>
      <c r="H1256" s="69"/>
      <c r="I1256" s="69"/>
      <c r="J1256" s="69"/>
    </row>
    <row r="1257" spans="3:10" x14ac:dyDescent="0.2">
      <c r="C1257" s="52" t="e">
        <f>VLOOKUP(A1257,'[1]S&amp;P 500 Wikipedia'!A:D,3,FALSE)</f>
        <v>#N/A</v>
      </c>
      <c r="H1257" s="69"/>
      <c r="I1257" s="69"/>
      <c r="J1257" s="69"/>
    </row>
    <row r="1258" spans="3:10" x14ac:dyDescent="0.2">
      <c r="C1258" s="52" t="e">
        <f>VLOOKUP(A1258,'[1]S&amp;P 500 Wikipedia'!A:D,3,FALSE)</f>
        <v>#N/A</v>
      </c>
      <c r="H1258" s="69"/>
      <c r="I1258" s="69"/>
      <c r="J1258" s="69"/>
    </row>
    <row r="1259" spans="3:10" x14ac:dyDescent="0.2">
      <c r="C1259" s="52" t="e">
        <f>VLOOKUP(A1259,'[1]S&amp;P 500 Wikipedia'!A:D,3,FALSE)</f>
        <v>#N/A</v>
      </c>
      <c r="H1259" s="69"/>
      <c r="I1259" s="69"/>
      <c r="J1259" s="69"/>
    </row>
    <row r="1260" spans="3:10" x14ac:dyDescent="0.2">
      <c r="C1260" s="52" t="e">
        <f>VLOOKUP(A1260,'[1]S&amp;P 500 Wikipedia'!A:D,3,FALSE)</f>
        <v>#N/A</v>
      </c>
      <c r="H1260" s="69"/>
      <c r="I1260" s="69"/>
      <c r="J1260" s="69"/>
    </row>
    <row r="1261" spans="3:10" x14ac:dyDescent="0.2">
      <c r="C1261" s="52" t="e">
        <f>VLOOKUP(A1261,'[1]S&amp;P 500 Wikipedia'!A:D,3,FALSE)</f>
        <v>#N/A</v>
      </c>
      <c r="H1261" s="69"/>
      <c r="I1261" s="69"/>
      <c r="J1261" s="69"/>
    </row>
    <row r="1262" spans="3:10" x14ac:dyDescent="0.2">
      <c r="C1262" s="52" t="e">
        <f>VLOOKUP(A1262,'[1]S&amp;P 500 Wikipedia'!A:D,3,FALSE)</f>
        <v>#N/A</v>
      </c>
      <c r="H1262" s="69"/>
      <c r="I1262" s="69"/>
      <c r="J1262" s="69"/>
    </row>
    <row r="1263" spans="3:10" x14ac:dyDescent="0.2">
      <c r="C1263" s="52" t="e">
        <f>VLOOKUP(A1263,'[1]S&amp;P 500 Wikipedia'!A:D,3,FALSE)</f>
        <v>#N/A</v>
      </c>
      <c r="H1263" s="69"/>
      <c r="I1263" s="69"/>
      <c r="J1263" s="69"/>
    </row>
    <row r="1264" spans="3:10" x14ac:dyDescent="0.2">
      <c r="C1264" s="52" t="e">
        <f>VLOOKUP(A1264,'[1]S&amp;P 500 Wikipedia'!A:D,3,FALSE)</f>
        <v>#N/A</v>
      </c>
      <c r="H1264" s="69"/>
      <c r="I1264" s="69"/>
      <c r="J1264" s="69"/>
    </row>
    <row r="1265" spans="3:10" x14ac:dyDescent="0.2">
      <c r="C1265" s="52" t="e">
        <f>VLOOKUP(A1265,'[1]S&amp;P 500 Wikipedia'!A:D,3,FALSE)</f>
        <v>#N/A</v>
      </c>
      <c r="H1265" s="69"/>
      <c r="I1265" s="69"/>
      <c r="J1265" s="69"/>
    </row>
    <row r="1266" spans="3:10" x14ac:dyDescent="0.2">
      <c r="C1266" s="52" t="e">
        <f>VLOOKUP(A1266,'[1]S&amp;P 500 Wikipedia'!A:D,3,FALSE)</f>
        <v>#N/A</v>
      </c>
      <c r="H1266" s="69"/>
      <c r="I1266" s="69"/>
      <c r="J1266" s="69"/>
    </row>
    <row r="1267" spans="3:10" x14ac:dyDescent="0.2">
      <c r="C1267" s="52" t="e">
        <f>VLOOKUP(A1267,'[1]S&amp;P 500 Wikipedia'!A:D,3,FALSE)</f>
        <v>#N/A</v>
      </c>
      <c r="H1267" s="69"/>
      <c r="I1267" s="69"/>
      <c r="J1267" s="69"/>
    </row>
    <row r="1268" spans="3:10" x14ac:dyDescent="0.2">
      <c r="C1268" s="52" t="e">
        <f>VLOOKUP(A1268,'[1]S&amp;P 500 Wikipedia'!A:D,3,FALSE)</f>
        <v>#N/A</v>
      </c>
      <c r="H1268" s="69"/>
      <c r="I1268" s="69"/>
      <c r="J1268" s="69"/>
    </row>
    <row r="1269" spans="3:10" x14ac:dyDescent="0.2">
      <c r="C1269" s="52" t="e">
        <f>VLOOKUP(A1269,'[1]S&amp;P 500 Wikipedia'!A:D,3,FALSE)</f>
        <v>#N/A</v>
      </c>
      <c r="H1269" s="69"/>
      <c r="I1269" s="69"/>
      <c r="J1269" s="69"/>
    </row>
    <row r="1270" spans="3:10" x14ac:dyDescent="0.2">
      <c r="C1270" s="52" t="e">
        <f>VLOOKUP(A1270,'[1]S&amp;P 500 Wikipedia'!A:D,3,FALSE)</f>
        <v>#N/A</v>
      </c>
      <c r="H1270" s="69"/>
      <c r="I1270" s="69"/>
      <c r="J1270" s="69"/>
    </row>
    <row r="1271" spans="3:10" x14ac:dyDescent="0.2">
      <c r="C1271" s="52" t="e">
        <f>VLOOKUP(A1271,'[1]S&amp;P 500 Wikipedia'!A:D,3,FALSE)</f>
        <v>#N/A</v>
      </c>
      <c r="H1271" s="69"/>
      <c r="I1271" s="69"/>
      <c r="J1271" s="69"/>
    </row>
    <row r="1272" spans="3:10" x14ac:dyDescent="0.2">
      <c r="C1272" s="52" t="e">
        <f>VLOOKUP(A1272,'[1]S&amp;P 500 Wikipedia'!A:D,3,FALSE)</f>
        <v>#N/A</v>
      </c>
      <c r="H1272" s="69"/>
      <c r="I1272" s="69"/>
      <c r="J1272" s="69"/>
    </row>
    <row r="1273" spans="3:10" x14ac:dyDescent="0.2">
      <c r="C1273" s="52" t="e">
        <f>VLOOKUP(A1273,'[1]S&amp;P 500 Wikipedia'!A:D,3,FALSE)</f>
        <v>#N/A</v>
      </c>
      <c r="H1273" s="69"/>
      <c r="I1273" s="69"/>
      <c r="J1273" s="69"/>
    </row>
    <row r="1274" spans="3:10" x14ac:dyDescent="0.2">
      <c r="C1274" s="52" t="e">
        <f>VLOOKUP(A1274,'[1]S&amp;P 500 Wikipedia'!A:D,3,FALSE)</f>
        <v>#N/A</v>
      </c>
      <c r="H1274" s="69"/>
      <c r="I1274" s="69"/>
      <c r="J1274" s="69"/>
    </row>
    <row r="1275" spans="3:10" x14ac:dyDescent="0.2">
      <c r="C1275" s="52" t="e">
        <f>VLOOKUP(A1275,'[1]S&amp;P 500 Wikipedia'!A:D,3,FALSE)</f>
        <v>#N/A</v>
      </c>
      <c r="H1275" s="69"/>
      <c r="I1275" s="69"/>
      <c r="J1275" s="69"/>
    </row>
    <row r="1276" spans="3:10" x14ac:dyDescent="0.2">
      <c r="C1276" s="52" t="e">
        <f>VLOOKUP(A1276,'[1]S&amp;P 500 Wikipedia'!A:D,3,FALSE)</f>
        <v>#N/A</v>
      </c>
      <c r="H1276" s="69"/>
      <c r="I1276" s="69"/>
      <c r="J1276" s="69"/>
    </row>
    <row r="1277" spans="3:10" x14ac:dyDescent="0.2">
      <c r="C1277" s="52" t="e">
        <f>VLOOKUP(A1277,'[1]S&amp;P 500 Wikipedia'!A:D,3,FALSE)</f>
        <v>#N/A</v>
      </c>
      <c r="H1277" s="69"/>
      <c r="I1277" s="69"/>
      <c r="J1277" s="69"/>
    </row>
    <row r="1278" spans="3:10" x14ac:dyDescent="0.2">
      <c r="C1278" s="52" t="e">
        <f>VLOOKUP(A1278,'[1]S&amp;P 500 Wikipedia'!A:D,3,FALSE)</f>
        <v>#N/A</v>
      </c>
      <c r="H1278" s="69"/>
      <c r="I1278" s="69"/>
      <c r="J1278" s="69"/>
    </row>
    <row r="1279" spans="3:10" x14ac:dyDescent="0.2">
      <c r="C1279" s="52" t="e">
        <f>VLOOKUP(A1279,'[1]S&amp;P 500 Wikipedia'!A:D,3,FALSE)</f>
        <v>#N/A</v>
      </c>
      <c r="H1279" s="69"/>
      <c r="I1279" s="69"/>
      <c r="J1279" s="69"/>
    </row>
    <row r="1280" spans="3:10" x14ac:dyDescent="0.2">
      <c r="C1280" s="52" t="e">
        <f>VLOOKUP(A1280,'[1]S&amp;P 500 Wikipedia'!A:D,3,FALSE)</f>
        <v>#N/A</v>
      </c>
      <c r="H1280" s="69"/>
      <c r="I1280" s="69"/>
      <c r="J1280" s="69"/>
    </row>
    <row r="1281" spans="3:10" x14ac:dyDescent="0.2">
      <c r="C1281" s="52" t="e">
        <f>VLOOKUP(A1281,'[1]S&amp;P 500 Wikipedia'!A:D,3,FALSE)</f>
        <v>#N/A</v>
      </c>
      <c r="H1281" s="69"/>
      <c r="I1281" s="69"/>
      <c r="J1281" s="69"/>
    </row>
    <row r="1282" spans="3:10" x14ac:dyDescent="0.2">
      <c r="C1282" s="52" t="e">
        <f>VLOOKUP(A1282,'[1]S&amp;P 500 Wikipedia'!A:D,3,FALSE)</f>
        <v>#N/A</v>
      </c>
      <c r="H1282" s="69"/>
      <c r="I1282" s="69"/>
      <c r="J1282" s="69"/>
    </row>
    <row r="1283" spans="3:10" x14ac:dyDescent="0.2">
      <c r="C1283" s="52" t="e">
        <f>VLOOKUP(A1283,'[1]S&amp;P 500 Wikipedia'!A:D,3,FALSE)</f>
        <v>#N/A</v>
      </c>
      <c r="H1283" s="69"/>
      <c r="I1283" s="69"/>
      <c r="J1283" s="69"/>
    </row>
    <row r="1284" spans="3:10" x14ac:dyDescent="0.2">
      <c r="C1284" s="52" t="e">
        <f>VLOOKUP(A1284,'[1]S&amp;P 500 Wikipedia'!A:D,3,FALSE)</f>
        <v>#N/A</v>
      </c>
      <c r="H1284" s="69"/>
      <c r="I1284" s="69"/>
      <c r="J1284" s="69"/>
    </row>
    <row r="1285" spans="3:10" x14ac:dyDescent="0.2">
      <c r="C1285" s="52" t="e">
        <f>VLOOKUP(A1285,'[1]S&amp;P 500 Wikipedia'!A:D,3,FALSE)</f>
        <v>#N/A</v>
      </c>
      <c r="H1285" s="69"/>
      <c r="I1285" s="69"/>
      <c r="J1285" s="69"/>
    </row>
    <row r="1286" spans="3:10" x14ac:dyDescent="0.2">
      <c r="C1286" s="52" t="e">
        <f>VLOOKUP(A1286,'[1]S&amp;P 500 Wikipedia'!A:D,3,FALSE)</f>
        <v>#N/A</v>
      </c>
      <c r="H1286" s="69"/>
      <c r="I1286" s="69"/>
      <c r="J1286" s="69"/>
    </row>
    <row r="1287" spans="3:10" x14ac:dyDescent="0.2">
      <c r="C1287" s="52" t="e">
        <f>VLOOKUP(A1287,'[1]S&amp;P 500 Wikipedia'!A:D,3,FALSE)</f>
        <v>#N/A</v>
      </c>
      <c r="H1287" s="69"/>
      <c r="I1287" s="69"/>
      <c r="J1287" s="69"/>
    </row>
    <row r="1288" spans="3:10" x14ac:dyDescent="0.2">
      <c r="C1288" s="52" t="e">
        <f>VLOOKUP(A1288,'[1]S&amp;P 500 Wikipedia'!A:D,3,FALSE)</f>
        <v>#N/A</v>
      </c>
      <c r="H1288" s="69"/>
      <c r="I1288" s="69"/>
      <c r="J1288" s="69"/>
    </row>
    <row r="1289" spans="3:10" x14ac:dyDescent="0.2">
      <c r="C1289" s="52" t="e">
        <f>VLOOKUP(A1289,'[1]S&amp;P 500 Wikipedia'!A:D,3,FALSE)</f>
        <v>#N/A</v>
      </c>
      <c r="H1289" s="69"/>
      <c r="I1289" s="69"/>
      <c r="J1289" s="69"/>
    </row>
    <row r="1290" spans="3:10" x14ac:dyDescent="0.2">
      <c r="C1290" s="52" t="e">
        <f>VLOOKUP(A1290,'[1]S&amp;P 500 Wikipedia'!A:D,3,FALSE)</f>
        <v>#N/A</v>
      </c>
      <c r="H1290" s="69"/>
      <c r="I1290" s="69"/>
      <c r="J1290" s="69"/>
    </row>
    <row r="1291" spans="3:10" x14ac:dyDescent="0.2">
      <c r="C1291" s="52" t="e">
        <f>VLOOKUP(A1291,'[1]S&amp;P 500 Wikipedia'!A:D,3,FALSE)</f>
        <v>#N/A</v>
      </c>
      <c r="H1291" s="69"/>
      <c r="I1291" s="69"/>
      <c r="J1291" s="69"/>
    </row>
    <row r="1292" spans="3:10" x14ac:dyDescent="0.2">
      <c r="C1292" s="52" t="e">
        <f>VLOOKUP(A1292,'[1]S&amp;P 500 Wikipedia'!A:D,3,FALSE)</f>
        <v>#N/A</v>
      </c>
      <c r="H1292" s="69"/>
      <c r="I1292" s="69"/>
      <c r="J1292" s="69"/>
    </row>
    <row r="1293" spans="3:10" x14ac:dyDescent="0.2">
      <c r="C1293" s="52" t="e">
        <f>VLOOKUP(A1293,'[1]S&amp;P 500 Wikipedia'!A:D,3,FALSE)</f>
        <v>#N/A</v>
      </c>
      <c r="H1293" s="69"/>
      <c r="I1293" s="69"/>
      <c r="J1293" s="69"/>
    </row>
    <row r="1294" spans="3:10" x14ac:dyDescent="0.2">
      <c r="C1294" s="52" t="e">
        <f>VLOOKUP(A1294,'[1]S&amp;P 500 Wikipedia'!A:D,3,FALSE)</f>
        <v>#N/A</v>
      </c>
      <c r="H1294" s="69"/>
      <c r="I1294" s="69"/>
      <c r="J1294" s="69"/>
    </row>
    <row r="1295" spans="3:10" x14ac:dyDescent="0.2">
      <c r="C1295" s="52" t="e">
        <f>VLOOKUP(A1295,'[1]S&amp;P 500 Wikipedia'!A:D,3,FALSE)</f>
        <v>#N/A</v>
      </c>
      <c r="H1295" s="69"/>
      <c r="I1295" s="69"/>
      <c r="J1295" s="69"/>
    </row>
    <row r="1296" spans="3:10" x14ac:dyDescent="0.2">
      <c r="C1296" s="52" t="e">
        <f>VLOOKUP(A1296,'[1]S&amp;P 500 Wikipedia'!A:D,3,FALSE)</f>
        <v>#N/A</v>
      </c>
      <c r="H1296" s="69"/>
      <c r="I1296" s="69"/>
      <c r="J1296" s="69"/>
    </row>
    <row r="1297" spans="3:10" x14ac:dyDescent="0.2">
      <c r="C1297" s="52" t="e">
        <f>VLOOKUP(A1297,'[1]S&amp;P 500 Wikipedia'!A:D,3,FALSE)</f>
        <v>#N/A</v>
      </c>
      <c r="H1297" s="69"/>
      <c r="I1297" s="69"/>
      <c r="J1297" s="69"/>
    </row>
    <row r="1298" spans="3:10" x14ac:dyDescent="0.2">
      <c r="C1298" s="52" t="e">
        <f>VLOOKUP(A1298,'[1]S&amp;P 500 Wikipedia'!A:D,3,FALSE)</f>
        <v>#N/A</v>
      </c>
      <c r="H1298" s="69"/>
      <c r="I1298" s="69"/>
      <c r="J1298" s="69"/>
    </row>
    <row r="1299" spans="3:10" x14ac:dyDescent="0.2">
      <c r="C1299" s="52" t="e">
        <f>VLOOKUP(A1299,'[1]S&amp;P 500 Wikipedia'!A:D,3,FALSE)</f>
        <v>#N/A</v>
      </c>
      <c r="H1299" s="69"/>
      <c r="I1299" s="69"/>
      <c r="J1299" s="69"/>
    </row>
    <row r="1300" spans="3:10" x14ac:dyDescent="0.2">
      <c r="C1300" s="52" t="e">
        <f>VLOOKUP(A1300,'[1]S&amp;P 500 Wikipedia'!A:D,3,FALSE)</f>
        <v>#N/A</v>
      </c>
      <c r="H1300" s="69"/>
      <c r="I1300" s="69"/>
      <c r="J1300" s="69"/>
    </row>
    <row r="1301" spans="3:10" x14ac:dyDescent="0.2">
      <c r="C1301" s="52" t="e">
        <f>VLOOKUP(A1301,'[1]S&amp;P 500 Wikipedia'!A:D,3,FALSE)</f>
        <v>#N/A</v>
      </c>
      <c r="H1301" s="69"/>
      <c r="I1301" s="69"/>
      <c r="J1301" s="69"/>
    </row>
    <row r="1302" spans="3:10" x14ac:dyDescent="0.2">
      <c r="C1302" s="52" t="e">
        <f>VLOOKUP(A1302,'[1]S&amp;P 500 Wikipedia'!A:D,3,FALSE)</f>
        <v>#N/A</v>
      </c>
      <c r="H1302" s="69"/>
      <c r="I1302" s="69"/>
      <c r="J1302" s="69"/>
    </row>
    <row r="1303" spans="3:10" x14ac:dyDescent="0.2">
      <c r="C1303" s="52" t="e">
        <f>VLOOKUP(A1303,'[1]S&amp;P 500 Wikipedia'!A:D,3,FALSE)</f>
        <v>#N/A</v>
      </c>
      <c r="H1303" s="69"/>
      <c r="I1303" s="69"/>
      <c r="J1303" s="69"/>
    </row>
    <row r="1304" spans="3:10" x14ac:dyDescent="0.2">
      <c r="C1304" s="52" t="e">
        <f>VLOOKUP(A1304,'[1]S&amp;P 500 Wikipedia'!A:D,3,FALSE)</f>
        <v>#N/A</v>
      </c>
      <c r="H1304" s="69"/>
      <c r="I1304" s="69"/>
      <c r="J1304" s="69"/>
    </row>
    <row r="1305" spans="3:10" x14ac:dyDescent="0.2">
      <c r="C1305" s="52" t="e">
        <f>VLOOKUP(A1305,'[1]S&amp;P 500 Wikipedia'!A:D,3,FALSE)</f>
        <v>#N/A</v>
      </c>
      <c r="H1305" s="69"/>
      <c r="I1305" s="69"/>
      <c r="J1305" s="69"/>
    </row>
    <row r="1306" spans="3:10" x14ac:dyDescent="0.2">
      <c r="C1306" s="52" t="e">
        <f>VLOOKUP(A1306,'[1]S&amp;P 500 Wikipedia'!A:D,3,FALSE)</f>
        <v>#N/A</v>
      </c>
      <c r="H1306" s="69"/>
      <c r="I1306" s="69"/>
      <c r="J1306" s="69"/>
    </row>
    <row r="1307" spans="3:10" x14ac:dyDescent="0.2">
      <c r="C1307" s="52" t="e">
        <f>VLOOKUP(A1307,'[1]S&amp;P 500 Wikipedia'!A:D,3,FALSE)</f>
        <v>#N/A</v>
      </c>
      <c r="H1307" s="69"/>
      <c r="I1307" s="69"/>
      <c r="J1307" s="69"/>
    </row>
    <row r="1308" spans="3:10" x14ac:dyDescent="0.2">
      <c r="C1308" s="52" t="e">
        <f>VLOOKUP(A1308,'[1]S&amp;P 500 Wikipedia'!A:D,3,FALSE)</f>
        <v>#N/A</v>
      </c>
      <c r="H1308" s="69"/>
      <c r="I1308" s="69"/>
      <c r="J1308" s="69"/>
    </row>
    <row r="1309" spans="3:10" x14ac:dyDescent="0.2">
      <c r="C1309" s="52" t="e">
        <f>VLOOKUP(A1309,'[1]S&amp;P 500 Wikipedia'!A:D,3,FALSE)</f>
        <v>#N/A</v>
      </c>
      <c r="H1309" s="69"/>
      <c r="I1309" s="69"/>
      <c r="J1309" s="69"/>
    </row>
    <row r="1310" spans="3:10" x14ac:dyDescent="0.2">
      <c r="C1310" s="52" t="e">
        <f>VLOOKUP(A1310,'[1]S&amp;P 500 Wikipedia'!A:D,3,FALSE)</f>
        <v>#N/A</v>
      </c>
      <c r="H1310" s="69"/>
      <c r="I1310" s="69"/>
      <c r="J1310" s="69"/>
    </row>
    <row r="1311" spans="3:10" x14ac:dyDescent="0.2">
      <c r="C1311" s="52" t="e">
        <f>VLOOKUP(A1311,'[1]S&amp;P 500 Wikipedia'!A:D,3,FALSE)</f>
        <v>#N/A</v>
      </c>
      <c r="H1311" s="69"/>
      <c r="I1311" s="69"/>
      <c r="J1311" s="69"/>
    </row>
    <row r="1312" spans="3:10" x14ac:dyDescent="0.2">
      <c r="C1312" s="52" t="e">
        <f>VLOOKUP(A1312,'[1]S&amp;P 500 Wikipedia'!A:D,3,FALSE)</f>
        <v>#N/A</v>
      </c>
      <c r="H1312" s="69"/>
      <c r="I1312" s="69"/>
      <c r="J1312" s="69"/>
    </row>
    <row r="1313" spans="3:10" x14ac:dyDescent="0.2">
      <c r="C1313" s="52" t="e">
        <f>VLOOKUP(A1313,'[1]S&amp;P 500 Wikipedia'!A:D,3,FALSE)</f>
        <v>#N/A</v>
      </c>
      <c r="H1313" s="69"/>
      <c r="I1313" s="69"/>
      <c r="J1313" s="69"/>
    </row>
    <row r="1314" spans="3:10" x14ac:dyDescent="0.2">
      <c r="C1314" s="52" t="e">
        <f>VLOOKUP(A1314,'[1]S&amp;P 500 Wikipedia'!A:D,3,FALSE)</f>
        <v>#N/A</v>
      </c>
      <c r="H1314" s="69"/>
      <c r="I1314" s="69"/>
      <c r="J1314" s="69"/>
    </row>
    <row r="1315" spans="3:10" x14ac:dyDescent="0.2">
      <c r="C1315" s="52" t="e">
        <f>VLOOKUP(A1315,'[1]S&amp;P 500 Wikipedia'!A:D,3,FALSE)</f>
        <v>#N/A</v>
      </c>
      <c r="H1315" s="69"/>
      <c r="I1315" s="69"/>
      <c r="J1315" s="69"/>
    </row>
    <row r="1316" spans="3:10" x14ac:dyDescent="0.2">
      <c r="C1316" s="52" t="e">
        <f>VLOOKUP(A1316,'[1]S&amp;P 500 Wikipedia'!A:D,3,FALSE)</f>
        <v>#N/A</v>
      </c>
      <c r="H1316" s="69"/>
      <c r="I1316" s="69"/>
      <c r="J1316" s="69"/>
    </row>
    <row r="1317" spans="3:10" x14ac:dyDescent="0.2">
      <c r="C1317" s="52" t="e">
        <f>VLOOKUP(A1317,'[1]S&amp;P 500 Wikipedia'!A:D,3,FALSE)</f>
        <v>#N/A</v>
      </c>
      <c r="H1317" s="69"/>
      <c r="I1317" s="69"/>
      <c r="J1317" s="69"/>
    </row>
    <row r="1318" spans="3:10" x14ac:dyDescent="0.2">
      <c r="C1318" s="52" t="e">
        <f>VLOOKUP(A1318,'[1]S&amp;P 500 Wikipedia'!A:D,3,FALSE)</f>
        <v>#N/A</v>
      </c>
      <c r="H1318" s="69"/>
      <c r="I1318" s="69"/>
      <c r="J1318" s="69"/>
    </row>
    <row r="1319" spans="3:10" x14ac:dyDescent="0.2">
      <c r="C1319" s="52" t="e">
        <f>VLOOKUP(A1319,'[1]S&amp;P 500 Wikipedia'!A:D,3,FALSE)</f>
        <v>#N/A</v>
      </c>
      <c r="H1319" s="69"/>
      <c r="I1319" s="69"/>
      <c r="J1319" s="69"/>
    </row>
    <row r="1320" spans="3:10" x14ac:dyDescent="0.2">
      <c r="C1320" s="52" t="e">
        <f>VLOOKUP(A1320,'[1]S&amp;P 500 Wikipedia'!A:D,3,FALSE)</f>
        <v>#N/A</v>
      </c>
      <c r="H1320" s="69"/>
      <c r="I1320" s="69"/>
      <c r="J1320" s="69"/>
    </row>
    <row r="1321" spans="3:10" x14ac:dyDescent="0.2">
      <c r="C1321" s="52" t="e">
        <f>VLOOKUP(A1321,'[1]S&amp;P 500 Wikipedia'!A:D,3,FALSE)</f>
        <v>#N/A</v>
      </c>
      <c r="H1321" s="69"/>
      <c r="I1321" s="69"/>
      <c r="J1321" s="69"/>
    </row>
    <row r="1322" spans="3:10" x14ac:dyDescent="0.2">
      <c r="C1322" s="52" t="e">
        <f>VLOOKUP(A1322,'[1]S&amp;P 500 Wikipedia'!A:D,3,FALSE)</f>
        <v>#N/A</v>
      </c>
      <c r="H1322" s="69"/>
      <c r="I1322" s="69"/>
      <c r="J1322" s="69"/>
    </row>
    <row r="1323" spans="3:10" x14ac:dyDescent="0.2">
      <c r="C1323" s="52" t="e">
        <f>VLOOKUP(A1323,'[1]S&amp;P 500 Wikipedia'!A:D,3,FALSE)</f>
        <v>#N/A</v>
      </c>
      <c r="H1323" s="69"/>
      <c r="I1323" s="69"/>
      <c r="J1323" s="69"/>
    </row>
    <row r="1324" spans="3:10" x14ac:dyDescent="0.2">
      <c r="C1324" s="52" t="e">
        <f>VLOOKUP(A1324,'[1]S&amp;P 500 Wikipedia'!A:D,3,FALSE)</f>
        <v>#N/A</v>
      </c>
      <c r="H1324" s="69"/>
      <c r="I1324" s="69"/>
      <c r="J1324" s="69"/>
    </row>
    <row r="1325" spans="3:10" x14ac:dyDescent="0.2">
      <c r="C1325" s="52" t="e">
        <f>VLOOKUP(A1325,'[1]S&amp;P 500 Wikipedia'!A:D,3,FALSE)</f>
        <v>#N/A</v>
      </c>
      <c r="H1325" s="69"/>
      <c r="I1325" s="69"/>
      <c r="J1325" s="69"/>
    </row>
    <row r="1326" spans="3:10" x14ac:dyDescent="0.2">
      <c r="C1326" s="52" t="e">
        <f>VLOOKUP(A1326,'[1]S&amp;P 500 Wikipedia'!A:D,3,FALSE)</f>
        <v>#N/A</v>
      </c>
      <c r="H1326" s="69"/>
      <c r="I1326" s="69"/>
      <c r="J1326" s="69"/>
    </row>
    <row r="1327" spans="3:10" x14ac:dyDescent="0.2">
      <c r="C1327" s="52" t="e">
        <f>VLOOKUP(A1327,'[1]S&amp;P 500 Wikipedia'!A:D,3,FALSE)</f>
        <v>#N/A</v>
      </c>
      <c r="H1327" s="69"/>
      <c r="I1327" s="69"/>
      <c r="J1327" s="69"/>
    </row>
    <row r="1328" spans="3:10" x14ac:dyDescent="0.2">
      <c r="C1328" s="52" t="e">
        <f>VLOOKUP(A1328,'[1]S&amp;P 500 Wikipedia'!A:D,3,FALSE)</f>
        <v>#N/A</v>
      </c>
      <c r="H1328" s="69"/>
      <c r="I1328" s="69"/>
      <c r="J1328" s="69"/>
    </row>
    <row r="1329" spans="3:10" x14ac:dyDescent="0.2">
      <c r="C1329" s="52" t="e">
        <f>VLOOKUP(A1329,'[1]S&amp;P 500 Wikipedia'!A:D,3,FALSE)</f>
        <v>#N/A</v>
      </c>
      <c r="H1329" s="69"/>
      <c r="I1329" s="69"/>
      <c r="J1329" s="69"/>
    </row>
    <row r="1330" spans="3:10" x14ac:dyDescent="0.2">
      <c r="C1330" s="52" t="e">
        <f>VLOOKUP(A1330,'[1]S&amp;P 500 Wikipedia'!A:D,3,FALSE)</f>
        <v>#N/A</v>
      </c>
      <c r="H1330" s="69"/>
      <c r="I1330" s="69"/>
      <c r="J1330" s="69"/>
    </row>
    <row r="1331" spans="3:10" x14ac:dyDescent="0.2">
      <c r="C1331" s="52" t="e">
        <f>VLOOKUP(A1331,'[1]S&amp;P 500 Wikipedia'!A:D,3,FALSE)</f>
        <v>#N/A</v>
      </c>
      <c r="H1331" s="69"/>
      <c r="I1331" s="69"/>
      <c r="J1331" s="69"/>
    </row>
    <row r="1332" spans="3:10" x14ac:dyDescent="0.2">
      <c r="C1332" s="52" t="e">
        <f>VLOOKUP(A1332,'[1]S&amp;P 500 Wikipedia'!A:D,3,FALSE)</f>
        <v>#N/A</v>
      </c>
      <c r="H1332" s="69"/>
      <c r="I1332" s="69"/>
      <c r="J1332" s="69"/>
    </row>
    <row r="1333" spans="3:10" x14ac:dyDescent="0.2">
      <c r="C1333" s="52" t="e">
        <f>VLOOKUP(A1333,'[1]S&amp;P 500 Wikipedia'!A:D,3,FALSE)</f>
        <v>#N/A</v>
      </c>
      <c r="H1333" s="69"/>
      <c r="I1333" s="69"/>
      <c r="J1333" s="69"/>
    </row>
    <row r="1334" spans="3:10" x14ac:dyDescent="0.2">
      <c r="C1334" s="52" t="e">
        <f>VLOOKUP(A1334,'[1]S&amp;P 500 Wikipedia'!A:D,3,FALSE)</f>
        <v>#N/A</v>
      </c>
      <c r="H1334" s="69"/>
      <c r="I1334" s="69"/>
      <c r="J1334" s="69"/>
    </row>
    <row r="1335" spans="3:10" x14ac:dyDescent="0.2">
      <c r="C1335" s="52" t="e">
        <f>VLOOKUP(A1335,'[1]S&amp;P 500 Wikipedia'!A:D,3,FALSE)</f>
        <v>#N/A</v>
      </c>
      <c r="H1335" s="69"/>
      <c r="I1335" s="69"/>
      <c r="J1335" s="69"/>
    </row>
    <row r="1336" spans="3:10" x14ac:dyDescent="0.2">
      <c r="C1336" s="52" t="e">
        <f>VLOOKUP(A1336,'[1]S&amp;P 500 Wikipedia'!A:D,3,FALSE)</f>
        <v>#N/A</v>
      </c>
      <c r="H1336" s="69"/>
      <c r="I1336" s="69"/>
      <c r="J1336" s="69"/>
    </row>
    <row r="1337" spans="3:10" x14ac:dyDescent="0.2">
      <c r="C1337" s="52" t="e">
        <f>VLOOKUP(A1337,'[1]S&amp;P 500 Wikipedia'!A:D,3,FALSE)</f>
        <v>#N/A</v>
      </c>
      <c r="H1337" s="69"/>
      <c r="I1337" s="69"/>
      <c r="J1337" s="69"/>
    </row>
    <row r="1338" spans="3:10" x14ac:dyDescent="0.2">
      <c r="C1338" s="52" t="e">
        <f>VLOOKUP(A1338,'[1]S&amp;P 500 Wikipedia'!A:D,3,FALSE)</f>
        <v>#N/A</v>
      </c>
      <c r="H1338" s="69"/>
      <c r="I1338" s="69"/>
      <c r="J1338" s="69"/>
    </row>
    <row r="1339" spans="3:10" x14ac:dyDescent="0.2">
      <c r="C1339" s="52" t="e">
        <f>VLOOKUP(A1339,'[1]S&amp;P 500 Wikipedia'!A:D,3,FALSE)</f>
        <v>#N/A</v>
      </c>
      <c r="H1339" s="69"/>
      <c r="I1339" s="69"/>
      <c r="J1339" s="69"/>
    </row>
    <row r="1340" spans="3:10" x14ac:dyDescent="0.2">
      <c r="C1340" s="52" t="e">
        <f>VLOOKUP(A1340,'[1]S&amp;P 500 Wikipedia'!A:D,3,FALSE)</f>
        <v>#N/A</v>
      </c>
      <c r="H1340" s="69"/>
      <c r="I1340" s="69"/>
      <c r="J1340" s="69"/>
    </row>
    <row r="1341" spans="3:10" x14ac:dyDescent="0.2">
      <c r="C1341" s="52" t="e">
        <f>VLOOKUP(A1341,'[1]S&amp;P 500 Wikipedia'!A:D,3,FALSE)</f>
        <v>#N/A</v>
      </c>
      <c r="H1341" s="69"/>
      <c r="I1341" s="69"/>
      <c r="J1341" s="69"/>
    </row>
    <row r="1342" spans="3:10" x14ac:dyDescent="0.2">
      <c r="C1342" s="52" t="e">
        <f>VLOOKUP(A1342,'[1]S&amp;P 500 Wikipedia'!A:D,3,FALSE)</f>
        <v>#N/A</v>
      </c>
      <c r="H1342" s="69"/>
      <c r="I1342" s="69"/>
      <c r="J1342" s="69"/>
    </row>
    <row r="1343" spans="3:10" x14ac:dyDescent="0.2">
      <c r="C1343" s="52" t="e">
        <f>VLOOKUP(A1343,'[1]S&amp;P 500 Wikipedia'!A:D,3,FALSE)</f>
        <v>#N/A</v>
      </c>
      <c r="H1343" s="69"/>
      <c r="I1343" s="69"/>
      <c r="J1343" s="69"/>
    </row>
    <row r="1344" spans="3:10" x14ac:dyDescent="0.2">
      <c r="C1344" s="52" t="e">
        <f>VLOOKUP(A1344,'[1]S&amp;P 500 Wikipedia'!A:D,3,FALSE)</f>
        <v>#N/A</v>
      </c>
      <c r="H1344" s="69"/>
      <c r="I1344" s="69"/>
      <c r="J1344" s="69"/>
    </row>
    <row r="1345" spans="3:10" x14ac:dyDescent="0.2">
      <c r="C1345" s="52" t="e">
        <f>VLOOKUP(A1345,'[1]S&amp;P 500 Wikipedia'!A:D,3,FALSE)</f>
        <v>#N/A</v>
      </c>
      <c r="H1345" s="69"/>
      <c r="I1345" s="69"/>
      <c r="J1345" s="69"/>
    </row>
    <row r="1346" spans="3:10" x14ac:dyDescent="0.2">
      <c r="C1346" s="52" t="e">
        <f>VLOOKUP(A1346,'[1]S&amp;P 500 Wikipedia'!A:D,3,FALSE)</f>
        <v>#N/A</v>
      </c>
      <c r="H1346" s="69"/>
      <c r="I1346" s="69"/>
      <c r="J1346" s="69"/>
    </row>
    <row r="1347" spans="3:10" x14ac:dyDescent="0.2">
      <c r="C1347" s="52" t="e">
        <f>VLOOKUP(A1347,'[1]S&amp;P 500 Wikipedia'!A:D,3,FALSE)</f>
        <v>#N/A</v>
      </c>
      <c r="H1347" s="69"/>
      <c r="I1347" s="69"/>
      <c r="J1347" s="69"/>
    </row>
    <row r="1348" spans="3:10" x14ac:dyDescent="0.2">
      <c r="C1348" s="52" t="e">
        <f>VLOOKUP(A1348,'[1]S&amp;P 500 Wikipedia'!A:D,3,FALSE)</f>
        <v>#N/A</v>
      </c>
      <c r="H1348" s="69"/>
      <c r="I1348" s="69"/>
      <c r="J1348" s="69"/>
    </row>
    <row r="1349" spans="3:10" x14ac:dyDescent="0.2">
      <c r="C1349" s="52" t="e">
        <f>VLOOKUP(A1349,'[1]S&amp;P 500 Wikipedia'!A:D,3,FALSE)</f>
        <v>#N/A</v>
      </c>
      <c r="H1349" s="69"/>
      <c r="I1349" s="69"/>
      <c r="J1349" s="69"/>
    </row>
    <row r="1350" spans="3:10" x14ac:dyDescent="0.2">
      <c r="C1350" s="52" t="e">
        <f>VLOOKUP(A1350,'[1]S&amp;P 500 Wikipedia'!A:D,3,FALSE)</f>
        <v>#N/A</v>
      </c>
      <c r="H1350" s="69"/>
      <c r="I1350" s="69"/>
      <c r="J1350" s="69"/>
    </row>
    <row r="1351" spans="3:10" x14ac:dyDescent="0.2">
      <c r="C1351" s="52" t="e">
        <f>VLOOKUP(A1351,'[1]S&amp;P 500 Wikipedia'!A:D,3,FALSE)</f>
        <v>#N/A</v>
      </c>
      <c r="H1351" s="69"/>
      <c r="I1351" s="69"/>
      <c r="J1351" s="69"/>
    </row>
    <row r="1352" spans="3:10" x14ac:dyDescent="0.2">
      <c r="C1352" s="52" t="e">
        <f>VLOOKUP(A1352,'[1]S&amp;P 500 Wikipedia'!A:D,3,FALSE)</f>
        <v>#N/A</v>
      </c>
      <c r="H1352" s="69"/>
      <c r="I1352" s="69"/>
      <c r="J1352" s="69"/>
    </row>
    <row r="1353" spans="3:10" x14ac:dyDescent="0.2">
      <c r="C1353" s="52" t="e">
        <f>VLOOKUP(A1353,'[1]S&amp;P 500 Wikipedia'!A:D,3,FALSE)</f>
        <v>#N/A</v>
      </c>
      <c r="H1353" s="69"/>
      <c r="I1353" s="69"/>
      <c r="J1353" s="69"/>
    </row>
    <row r="1354" spans="3:10" x14ac:dyDescent="0.2">
      <c r="C1354" s="52" t="e">
        <f>VLOOKUP(A1354,'[1]S&amp;P 500 Wikipedia'!A:D,3,FALSE)</f>
        <v>#N/A</v>
      </c>
      <c r="H1354" s="69"/>
      <c r="I1354" s="69"/>
      <c r="J1354" s="69"/>
    </row>
    <row r="1355" spans="3:10" x14ac:dyDescent="0.2">
      <c r="C1355" s="52" t="e">
        <f>VLOOKUP(A1355,'[1]S&amp;P 500 Wikipedia'!A:D,3,FALSE)</f>
        <v>#N/A</v>
      </c>
      <c r="H1355" s="69"/>
      <c r="I1355" s="69"/>
      <c r="J1355" s="69"/>
    </row>
    <row r="1356" spans="3:10" x14ac:dyDescent="0.2">
      <c r="C1356" s="52" t="e">
        <f>VLOOKUP(A1356,'[1]S&amp;P 500 Wikipedia'!A:D,3,FALSE)</f>
        <v>#N/A</v>
      </c>
      <c r="H1356" s="69"/>
      <c r="I1356" s="69"/>
      <c r="J1356" s="69"/>
    </row>
    <row r="1357" spans="3:10" x14ac:dyDescent="0.2">
      <c r="C1357" s="52" t="e">
        <f>VLOOKUP(A1357,'[1]S&amp;P 500 Wikipedia'!A:D,3,FALSE)</f>
        <v>#N/A</v>
      </c>
      <c r="H1357" s="69"/>
      <c r="I1357" s="69"/>
      <c r="J1357" s="69"/>
    </row>
    <row r="1358" spans="3:10" x14ac:dyDescent="0.2">
      <c r="C1358" s="52" t="e">
        <f>VLOOKUP(A1358,'[1]S&amp;P 500 Wikipedia'!A:D,3,FALSE)</f>
        <v>#N/A</v>
      </c>
      <c r="H1358" s="69"/>
      <c r="I1358" s="69"/>
      <c r="J1358" s="69"/>
    </row>
    <row r="1359" spans="3:10" x14ac:dyDescent="0.2">
      <c r="C1359" s="52" t="e">
        <f>VLOOKUP(A1359,'[1]S&amp;P 500 Wikipedia'!A:D,3,FALSE)</f>
        <v>#N/A</v>
      </c>
      <c r="H1359" s="69"/>
      <c r="I1359" s="69"/>
      <c r="J1359" s="69"/>
    </row>
    <row r="1360" spans="3:10" x14ac:dyDescent="0.2">
      <c r="C1360" s="52" t="e">
        <f>VLOOKUP(A1360,'[1]S&amp;P 500 Wikipedia'!A:D,3,FALSE)</f>
        <v>#N/A</v>
      </c>
      <c r="H1360" s="69"/>
      <c r="I1360" s="69"/>
      <c r="J1360" s="69"/>
    </row>
    <row r="1361" spans="3:10" x14ac:dyDescent="0.2">
      <c r="C1361" s="52" t="e">
        <f>VLOOKUP(A1361,'[1]S&amp;P 500 Wikipedia'!A:D,3,FALSE)</f>
        <v>#N/A</v>
      </c>
      <c r="H1361" s="69"/>
      <c r="I1361" s="69"/>
      <c r="J1361" s="69"/>
    </row>
    <row r="1362" spans="3:10" x14ac:dyDescent="0.2">
      <c r="C1362" s="52" t="e">
        <f>VLOOKUP(A1362,'[1]S&amp;P 500 Wikipedia'!A:D,3,FALSE)</f>
        <v>#N/A</v>
      </c>
      <c r="H1362" s="69"/>
      <c r="I1362" s="69"/>
      <c r="J1362" s="69"/>
    </row>
    <row r="1363" spans="3:10" x14ac:dyDescent="0.2">
      <c r="C1363" s="52" t="e">
        <f>VLOOKUP(A1363,'[1]S&amp;P 500 Wikipedia'!A:D,3,FALSE)</f>
        <v>#N/A</v>
      </c>
      <c r="H1363" s="69"/>
      <c r="I1363" s="69"/>
      <c r="J1363" s="69"/>
    </row>
    <row r="1364" spans="3:10" x14ac:dyDescent="0.2">
      <c r="C1364" s="52" t="e">
        <f>VLOOKUP(A1364,'[1]S&amp;P 500 Wikipedia'!A:D,3,FALSE)</f>
        <v>#N/A</v>
      </c>
      <c r="H1364" s="69"/>
      <c r="I1364" s="69"/>
      <c r="J1364" s="69"/>
    </row>
    <row r="1365" spans="3:10" x14ac:dyDescent="0.2">
      <c r="C1365" s="52" t="e">
        <f>VLOOKUP(A1365,'[1]S&amp;P 500 Wikipedia'!A:D,3,FALSE)</f>
        <v>#N/A</v>
      </c>
      <c r="H1365" s="69"/>
      <c r="I1365" s="69"/>
      <c r="J1365" s="69"/>
    </row>
    <row r="1366" spans="3:10" x14ac:dyDescent="0.2">
      <c r="C1366" s="52" t="e">
        <f>VLOOKUP(A1366,'[1]S&amp;P 500 Wikipedia'!A:D,3,FALSE)</f>
        <v>#N/A</v>
      </c>
      <c r="H1366" s="69"/>
      <c r="I1366" s="69"/>
      <c r="J1366" s="69"/>
    </row>
    <row r="1367" spans="3:10" x14ac:dyDescent="0.2">
      <c r="C1367" s="52" t="e">
        <f>VLOOKUP(A1367,'[1]S&amp;P 500 Wikipedia'!A:D,3,FALSE)</f>
        <v>#N/A</v>
      </c>
      <c r="H1367" s="69"/>
      <c r="I1367" s="69"/>
      <c r="J1367" s="69"/>
    </row>
    <row r="1368" spans="3:10" x14ac:dyDescent="0.2">
      <c r="C1368" s="52" t="e">
        <f>VLOOKUP(A1368,'[1]S&amp;P 500 Wikipedia'!A:D,3,FALSE)</f>
        <v>#N/A</v>
      </c>
      <c r="H1368" s="69"/>
      <c r="I1368" s="69"/>
      <c r="J1368" s="69"/>
    </row>
    <row r="1369" spans="3:10" x14ac:dyDescent="0.2">
      <c r="C1369" s="52" t="e">
        <f>VLOOKUP(A1369,'[1]S&amp;P 500 Wikipedia'!A:D,3,FALSE)</f>
        <v>#N/A</v>
      </c>
      <c r="H1369" s="69"/>
      <c r="I1369" s="69"/>
      <c r="J1369" s="69"/>
    </row>
    <row r="1370" spans="3:10" x14ac:dyDescent="0.2">
      <c r="C1370" s="52" t="e">
        <f>VLOOKUP(A1370,'[1]S&amp;P 500 Wikipedia'!A:D,3,FALSE)</f>
        <v>#N/A</v>
      </c>
      <c r="H1370" s="69"/>
      <c r="I1370" s="69"/>
      <c r="J1370" s="69"/>
    </row>
    <row r="1371" spans="3:10" x14ac:dyDescent="0.2">
      <c r="C1371" s="52" t="e">
        <f>VLOOKUP(A1371,'[1]S&amp;P 500 Wikipedia'!A:D,3,FALSE)</f>
        <v>#N/A</v>
      </c>
      <c r="H1371" s="69"/>
      <c r="I1371" s="69"/>
      <c r="J1371" s="69"/>
    </row>
    <row r="1372" spans="3:10" x14ac:dyDescent="0.2">
      <c r="C1372" s="52" t="e">
        <f>VLOOKUP(A1372,'[1]S&amp;P 500 Wikipedia'!A:D,3,FALSE)</f>
        <v>#N/A</v>
      </c>
      <c r="H1372" s="69"/>
      <c r="I1372" s="69"/>
      <c r="J1372" s="69"/>
    </row>
    <row r="1373" spans="3:10" x14ac:dyDescent="0.2">
      <c r="C1373" s="52" t="e">
        <f>VLOOKUP(A1373,'[1]S&amp;P 500 Wikipedia'!A:D,3,FALSE)</f>
        <v>#N/A</v>
      </c>
      <c r="H1373" s="69"/>
      <c r="I1373" s="69"/>
      <c r="J1373" s="69"/>
    </row>
    <row r="1374" spans="3:10" x14ac:dyDescent="0.2">
      <c r="C1374" s="52" t="e">
        <f>VLOOKUP(A1374,'[1]S&amp;P 500 Wikipedia'!A:D,3,FALSE)</f>
        <v>#N/A</v>
      </c>
      <c r="H1374" s="69"/>
      <c r="I1374" s="69"/>
      <c r="J1374" s="69"/>
    </row>
    <row r="1375" spans="3:10" x14ac:dyDescent="0.2">
      <c r="C1375" s="52" t="e">
        <f>VLOOKUP(A1375,'[1]S&amp;P 500 Wikipedia'!A:D,3,FALSE)</f>
        <v>#N/A</v>
      </c>
      <c r="H1375" s="69"/>
      <c r="I1375" s="69"/>
      <c r="J1375" s="69"/>
    </row>
    <row r="1376" spans="3:10" x14ac:dyDescent="0.2">
      <c r="C1376" s="52" t="e">
        <f>VLOOKUP(A1376,'[1]S&amp;P 500 Wikipedia'!A:D,3,FALSE)</f>
        <v>#N/A</v>
      </c>
      <c r="H1376" s="69"/>
      <c r="I1376" s="69"/>
      <c r="J1376" s="69"/>
    </row>
    <row r="1377" spans="3:10" x14ac:dyDescent="0.2">
      <c r="C1377" s="52" t="e">
        <f>VLOOKUP(A1377,'[1]S&amp;P 500 Wikipedia'!A:D,3,FALSE)</f>
        <v>#N/A</v>
      </c>
      <c r="H1377" s="69"/>
      <c r="I1377" s="69"/>
      <c r="J1377" s="69"/>
    </row>
    <row r="1378" spans="3:10" x14ac:dyDescent="0.2">
      <c r="C1378" s="52" t="e">
        <f>VLOOKUP(A1378,'[1]S&amp;P 500 Wikipedia'!A:D,3,FALSE)</f>
        <v>#N/A</v>
      </c>
      <c r="H1378" s="69"/>
      <c r="I1378" s="69"/>
      <c r="J1378" s="69"/>
    </row>
    <row r="1379" spans="3:10" x14ac:dyDescent="0.2">
      <c r="C1379" s="52" t="e">
        <f>VLOOKUP(A1379,'[1]S&amp;P 500 Wikipedia'!A:D,3,FALSE)</f>
        <v>#N/A</v>
      </c>
      <c r="H1379" s="69"/>
      <c r="I1379" s="69"/>
      <c r="J1379" s="69"/>
    </row>
    <row r="1380" spans="3:10" x14ac:dyDescent="0.2">
      <c r="C1380" s="52" t="e">
        <f>VLOOKUP(A1380,'[1]S&amp;P 500 Wikipedia'!A:D,3,FALSE)</f>
        <v>#N/A</v>
      </c>
      <c r="H1380" s="69"/>
      <c r="I1380" s="69"/>
      <c r="J1380" s="69"/>
    </row>
    <row r="1381" spans="3:10" x14ac:dyDescent="0.2">
      <c r="C1381" s="52" t="e">
        <f>VLOOKUP(A1381,'[1]S&amp;P 500 Wikipedia'!A:D,3,FALSE)</f>
        <v>#N/A</v>
      </c>
      <c r="H1381" s="69"/>
      <c r="I1381" s="69"/>
      <c r="J1381" s="69"/>
    </row>
    <row r="1382" spans="3:10" x14ac:dyDescent="0.2">
      <c r="C1382" s="52" t="e">
        <f>VLOOKUP(A1382,'[1]S&amp;P 500 Wikipedia'!A:D,3,FALSE)</f>
        <v>#N/A</v>
      </c>
      <c r="H1382" s="69"/>
      <c r="I1382" s="69"/>
      <c r="J1382" s="69"/>
    </row>
    <row r="1383" spans="3:10" x14ac:dyDescent="0.2">
      <c r="C1383" s="52" t="e">
        <f>VLOOKUP(A1383,'[1]S&amp;P 500 Wikipedia'!A:D,3,FALSE)</f>
        <v>#N/A</v>
      </c>
      <c r="H1383" s="69"/>
      <c r="I1383" s="69"/>
      <c r="J1383" s="69"/>
    </row>
    <row r="1384" spans="3:10" x14ac:dyDescent="0.2">
      <c r="C1384" s="52" t="e">
        <f>VLOOKUP(A1384,'[1]S&amp;P 500 Wikipedia'!A:D,3,FALSE)</f>
        <v>#N/A</v>
      </c>
      <c r="H1384" s="69"/>
      <c r="I1384" s="69"/>
      <c r="J1384" s="69"/>
    </row>
    <row r="1385" spans="3:10" x14ac:dyDescent="0.2">
      <c r="C1385" s="52" t="e">
        <f>VLOOKUP(A1385,'[1]S&amp;P 500 Wikipedia'!A:D,3,FALSE)</f>
        <v>#N/A</v>
      </c>
      <c r="H1385" s="69"/>
      <c r="I1385" s="69"/>
      <c r="J1385" s="69"/>
    </row>
    <row r="1386" spans="3:10" x14ac:dyDescent="0.2">
      <c r="C1386" s="52" t="e">
        <f>VLOOKUP(A1386,'[1]S&amp;P 500 Wikipedia'!A:D,3,FALSE)</f>
        <v>#N/A</v>
      </c>
      <c r="H1386" s="69"/>
      <c r="I1386" s="69"/>
      <c r="J1386" s="69"/>
    </row>
    <row r="1387" spans="3:10" x14ac:dyDescent="0.2">
      <c r="C1387" s="52" t="e">
        <f>VLOOKUP(A1387,'[1]S&amp;P 500 Wikipedia'!A:D,3,FALSE)</f>
        <v>#N/A</v>
      </c>
      <c r="H1387" s="69"/>
      <c r="I1387" s="69"/>
      <c r="J1387" s="69"/>
    </row>
    <row r="1388" spans="3:10" x14ac:dyDescent="0.2">
      <c r="C1388" s="52" t="e">
        <f>VLOOKUP(A1388,'[1]S&amp;P 500 Wikipedia'!A:D,3,FALSE)</f>
        <v>#N/A</v>
      </c>
      <c r="H1388" s="69"/>
      <c r="I1388" s="69"/>
      <c r="J1388" s="69"/>
    </row>
    <row r="1389" spans="3:10" x14ac:dyDescent="0.2">
      <c r="C1389" s="52" t="e">
        <f>VLOOKUP(A1389,'[1]S&amp;P 500 Wikipedia'!A:D,3,FALSE)</f>
        <v>#N/A</v>
      </c>
      <c r="H1389" s="69"/>
      <c r="I1389" s="69"/>
      <c r="J1389" s="69"/>
    </row>
    <row r="1390" spans="3:10" x14ac:dyDescent="0.2">
      <c r="C1390" s="52" t="e">
        <f>VLOOKUP(A1390,'[1]S&amp;P 500 Wikipedia'!A:D,3,FALSE)</f>
        <v>#N/A</v>
      </c>
      <c r="H1390" s="69"/>
      <c r="I1390" s="69"/>
      <c r="J1390" s="69"/>
    </row>
    <row r="1391" spans="3:10" x14ac:dyDescent="0.2">
      <c r="C1391" s="52" t="e">
        <f>VLOOKUP(A1391,'[1]S&amp;P 500 Wikipedia'!A:D,3,FALSE)</f>
        <v>#N/A</v>
      </c>
      <c r="H1391" s="69"/>
      <c r="I1391" s="69"/>
      <c r="J1391" s="69"/>
    </row>
    <row r="1392" spans="3:10" x14ac:dyDescent="0.2">
      <c r="C1392" s="52" t="e">
        <f>VLOOKUP(A1392,'[1]S&amp;P 500 Wikipedia'!A:D,3,FALSE)</f>
        <v>#N/A</v>
      </c>
      <c r="H1392" s="69"/>
      <c r="I1392" s="69"/>
      <c r="J1392" s="69"/>
    </row>
    <row r="1393" spans="3:10" x14ac:dyDescent="0.2">
      <c r="C1393" s="52" t="e">
        <f>VLOOKUP(A1393,'[1]S&amp;P 500 Wikipedia'!A:D,3,FALSE)</f>
        <v>#N/A</v>
      </c>
      <c r="H1393" s="69"/>
      <c r="I1393" s="69"/>
      <c r="J1393" s="69"/>
    </row>
    <row r="1394" spans="3:10" x14ac:dyDescent="0.2">
      <c r="C1394" s="52" t="e">
        <f>VLOOKUP(A1394,'[1]S&amp;P 500 Wikipedia'!A:D,3,FALSE)</f>
        <v>#N/A</v>
      </c>
      <c r="H1394" s="69"/>
      <c r="I1394" s="69"/>
      <c r="J1394" s="69"/>
    </row>
    <row r="1395" spans="3:10" x14ac:dyDescent="0.2">
      <c r="C1395" s="52" t="e">
        <f>VLOOKUP(A1395,'[1]S&amp;P 500 Wikipedia'!A:D,3,FALSE)</f>
        <v>#N/A</v>
      </c>
      <c r="H1395" s="69"/>
      <c r="I1395" s="69"/>
      <c r="J1395" s="69"/>
    </row>
    <row r="1396" spans="3:10" x14ac:dyDescent="0.2">
      <c r="C1396" s="52" t="e">
        <f>VLOOKUP(A1396,'[1]S&amp;P 500 Wikipedia'!A:D,3,FALSE)</f>
        <v>#N/A</v>
      </c>
      <c r="H1396" s="69"/>
      <c r="I1396" s="69"/>
      <c r="J1396" s="69"/>
    </row>
    <row r="1397" spans="3:10" x14ac:dyDescent="0.2">
      <c r="C1397" s="52" t="e">
        <f>VLOOKUP(A1397,'[1]S&amp;P 500 Wikipedia'!A:D,3,FALSE)</f>
        <v>#N/A</v>
      </c>
      <c r="H1397" s="69"/>
      <c r="I1397" s="69"/>
      <c r="J1397" s="69"/>
    </row>
    <row r="1398" spans="3:10" x14ac:dyDescent="0.2">
      <c r="C1398" s="52" t="e">
        <f>VLOOKUP(A1398,'[1]S&amp;P 500 Wikipedia'!A:D,3,FALSE)</f>
        <v>#N/A</v>
      </c>
      <c r="H1398" s="69"/>
      <c r="I1398" s="69"/>
      <c r="J1398" s="69"/>
    </row>
    <row r="1399" spans="3:10" x14ac:dyDescent="0.2">
      <c r="C1399" s="52" t="e">
        <f>VLOOKUP(A1399,'[1]S&amp;P 500 Wikipedia'!A:D,3,FALSE)</f>
        <v>#N/A</v>
      </c>
      <c r="H1399" s="69"/>
      <c r="I1399" s="69"/>
      <c r="J1399" s="69"/>
    </row>
    <row r="1400" spans="3:10" x14ac:dyDescent="0.2">
      <c r="C1400" s="52" t="e">
        <f>VLOOKUP(A1400,'[1]S&amp;P 500 Wikipedia'!A:D,3,FALSE)</f>
        <v>#N/A</v>
      </c>
      <c r="H1400" s="69"/>
      <c r="I1400" s="69"/>
      <c r="J1400" s="69"/>
    </row>
    <row r="1401" spans="3:10" x14ac:dyDescent="0.2">
      <c r="C1401" s="52" t="e">
        <f>VLOOKUP(A1401,'[1]S&amp;P 500 Wikipedia'!A:D,3,FALSE)</f>
        <v>#N/A</v>
      </c>
      <c r="H1401" s="69"/>
      <c r="I1401" s="69"/>
      <c r="J1401" s="69"/>
    </row>
    <row r="1402" spans="3:10" x14ac:dyDescent="0.2">
      <c r="C1402" s="52" t="e">
        <f>VLOOKUP(A1402,'[1]S&amp;P 500 Wikipedia'!A:D,3,FALSE)</f>
        <v>#N/A</v>
      </c>
      <c r="H1402" s="69"/>
      <c r="I1402" s="69"/>
      <c r="J1402" s="69"/>
    </row>
    <row r="1403" spans="3:10" x14ac:dyDescent="0.2">
      <c r="C1403" s="52" t="e">
        <f>VLOOKUP(A1403,'[1]S&amp;P 500 Wikipedia'!A:D,3,FALSE)</f>
        <v>#N/A</v>
      </c>
      <c r="H1403" s="69"/>
      <c r="I1403" s="69"/>
      <c r="J1403" s="69"/>
    </row>
    <row r="1404" spans="3:10" x14ac:dyDescent="0.2">
      <c r="C1404" s="52" t="e">
        <f>VLOOKUP(A1404,'[1]S&amp;P 500 Wikipedia'!A:D,3,FALSE)</f>
        <v>#N/A</v>
      </c>
      <c r="H1404" s="69"/>
      <c r="I1404" s="69"/>
      <c r="J1404" s="69"/>
    </row>
    <row r="1405" spans="3:10" x14ac:dyDescent="0.2">
      <c r="C1405" s="52" t="e">
        <f>VLOOKUP(A1405,'[1]S&amp;P 500 Wikipedia'!A:D,3,FALSE)</f>
        <v>#N/A</v>
      </c>
      <c r="H1405" s="69"/>
      <c r="I1405" s="69"/>
      <c r="J1405" s="69"/>
    </row>
    <row r="1406" spans="3:10" x14ac:dyDescent="0.2">
      <c r="C1406" s="52" t="e">
        <f>VLOOKUP(A1406,'[1]S&amp;P 500 Wikipedia'!A:D,3,FALSE)</f>
        <v>#N/A</v>
      </c>
      <c r="H1406" s="69"/>
      <c r="I1406" s="69"/>
      <c r="J1406" s="69"/>
    </row>
    <row r="1407" spans="3:10" x14ac:dyDescent="0.2">
      <c r="C1407" s="52" t="e">
        <f>VLOOKUP(A1407,'[1]S&amp;P 500 Wikipedia'!A:D,3,FALSE)</f>
        <v>#N/A</v>
      </c>
      <c r="H1407" s="69"/>
      <c r="I1407" s="69"/>
      <c r="J1407" s="69"/>
    </row>
    <row r="1408" spans="3:10" x14ac:dyDescent="0.2">
      <c r="C1408" s="52" t="e">
        <f>VLOOKUP(A1408,'[1]S&amp;P 500 Wikipedia'!A:D,3,FALSE)</f>
        <v>#N/A</v>
      </c>
      <c r="H1408" s="69"/>
      <c r="I1408" s="69"/>
      <c r="J1408" s="69"/>
    </row>
    <row r="1409" spans="3:10" x14ac:dyDescent="0.2">
      <c r="C1409" s="52" t="e">
        <f>VLOOKUP(A1409,'[1]S&amp;P 500 Wikipedia'!A:D,3,FALSE)</f>
        <v>#N/A</v>
      </c>
      <c r="H1409" s="69"/>
      <c r="I1409" s="69"/>
      <c r="J1409" s="69"/>
    </row>
    <row r="1410" spans="3:10" x14ac:dyDescent="0.2">
      <c r="C1410" s="52" t="e">
        <f>VLOOKUP(A1410,'[1]S&amp;P 500 Wikipedia'!A:D,3,FALSE)</f>
        <v>#N/A</v>
      </c>
      <c r="H1410" s="69"/>
      <c r="I1410" s="69"/>
      <c r="J1410" s="69"/>
    </row>
    <row r="1411" spans="3:10" x14ac:dyDescent="0.2">
      <c r="C1411" s="52" t="e">
        <f>VLOOKUP(A1411,'[1]S&amp;P 500 Wikipedia'!A:D,3,FALSE)</f>
        <v>#N/A</v>
      </c>
      <c r="H1411" s="69"/>
      <c r="I1411" s="69"/>
      <c r="J1411" s="69"/>
    </row>
    <row r="1412" spans="3:10" x14ac:dyDescent="0.2">
      <c r="C1412" s="52" t="e">
        <f>VLOOKUP(A1412,'[1]S&amp;P 500 Wikipedia'!A:D,3,FALSE)</f>
        <v>#N/A</v>
      </c>
      <c r="H1412" s="69"/>
      <c r="I1412" s="69"/>
      <c r="J1412" s="69"/>
    </row>
    <row r="1413" spans="3:10" x14ac:dyDescent="0.2">
      <c r="C1413" s="52" t="e">
        <f>VLOOKUP(A1413,'[1]S&amp;P 500 Wikipedia'!A:D,3,FALSE)</f>
        <v>#N/A</v>
      </c>
      <c r="H1413" s="69"/>
      <c r="I1413" s="69"/>
      <c r="J1413" s="69"/>
    </row>
    <row r="1414" spans="3:10" x14ac:dyDescent="0.2">
      <c r="C1414" s="52" t="e">
        <f>VLOOKUP(A1414,'[1]S&amp;P 500 Wikipedia'!A:D,3,FALSE)</f>
        <v>#N/A</v>
      </c>
      <c r="H1414" s="69"/>
      <c r="I1414" s="69"/>
      <c r="J1414" s="69"/>
    </row>
    <row r="1415" spans="3:10" x14ac:dyDescent="0.2">
      <c r="C1415" s="52" t="e">
        <f>VLOOKUP(A1415,'[1]S&amp;P 500 Wikipedia'!A:D,3,FALSE)</f>
        <v>#N/A</v>
      </c>
      <c r="H1415" s="69"/>
      <c r="I1415" s="69"/>
      <c r="J1415" s="69"/>
    </row>
    <row r="1416" spans="3:10" x14ac:dyDescent="0.2">
      <c r="C1416" s="52" t="e">
        <f>VLOOKUP(A1416,'[1]S&amp;P 500 Wikipedia'!A:D,3,FALSE)</f>
        <v>#N/A</v>
      </c>
      <c r="H1416" s="69"/>
      <c r="I1416" s="69"/>
      <c r="J1416" s="69"/>
    </row>
    <row r="1417" spans="3:10" x14ac:dyDescent="0.2">
      <c r="C1417" s="52" t="e">
        <f>VLOOKUP(A1417,'[1]S&amp;P 500 Wikipedia'!A:D,3,FALSE)</f>
        <v>#N/A</v>
      </c>
      <c r="H1417" s="69"/>
      <c r="I1417" s="69"/>
      <c r="J1417" s="69"/>
    </row>
    <row r="1418" spans="3:10" x14ac:dyDescent="0.2">
      <c r="C1418" s="52" t="e">
        <f>VLOOKUP(A1418,'[1]S&amp;P 500 Wikipedia'!A:D,3,FALSE)</f>
        <v>#N/A</v>
      </c>
      <c r="H1418" s="69"/>
      <c r="I1418" s="69"/>
      <c r="J1418" s="69"/>
    </row>
    <row r="1419" spans="3:10" x14ac:dyDescent="0.2">
      <c r="C1419" s="52" t="e">
        <f>VLOOKUP(A1419,'[1]S&amp;P 500 Wikipedia'!A:D,3,FALSE)</f>
        <v>#N/A</v>
      </c>
      <c r="H1419" s="69"/>
      <c r="I1419" s="69"/>
      <c r="J1419" s="69"/>
    </row>
    <row r="1420" spans="3:10" x14ac:dyDescent="0.2">
      <c r="C1420" s="52" t="e">
        <f>VLOOKUP(A1420,'[1]S&amp;P 500 Wikipedia'!A:D,3,FALSE)</f>
        <v>#N/A</v>
      </c>
      <c r="H1420" s="69"/>
      <c r="I1420" s="69"/>
      <c r="J1420" s="69"/>
    </row>
    <row r="1421" spans="3:10" x14ac:dyDescent="0.2">
      <c r="C1421" s="52" t="e">
        <f>VLOOKUP(A1421,'[1]S&amp;P 500 Wikipedia'!A:D,3,FALSE)</f>
        <v>#N/A</v>
      </c>
      <c r="H1421" s="69"/>
      <c r="I1421" s="69"/>
      <c r="J1421" s="69"/>
    </row>
    <row r="1422" spans="3:10" x14ac:dyDescent="0.2">
      <c r="C1422" s="52" t="e">
        <f>VLOOKUP(A1422,'[1]S&amp;P 500 Wikipedia'!A:D,3,FALSE)</f>
        <v>#N/A</v>
      </c>
      <c r="H1422" s="69"/>
      <c r="I1422" s="69"/>
      <c r="J1422" s="69"/>
    </row>
    <row r="1423" spans="3:10" x14ac:dyDescent="0.2">
      <c r="C1423" s="52" t="e">
        <f>VLOOKUP(A1423,'[1]S&amp;P 500 Wikipedia'!A:D,3,FALSE)</f>
        <v>#N/A</v>
      </c>
      <c r="H1423" s="69"/>
      <c r="I1423" s="69"/>
      <c r="J1423" s="69"/>
    </row>
    <row r="1424" spans="3:10" x14ac:dyDescent="0.2">
      <c r="C1424" s="52" t="e">
        <f>VLOOKUP(A1424,'[1]S&amp;P 500 Wikipedia'!A:D,3,FALSE)</f>
        <v>#N/A</v>
      </c>
      <c r="H1424" s="69"/>
      <c r="I1424" s="69"/>
      <c r="J1424" s="69"/>
    </row>
    <row r="1425" spans="3:10" x14ac:dyDescent="0.2">
      <c r="C1425" s="52" t="e">
        <f>VLOOKUP(A1425,'[1]S&amp;P 500 Wikipedia'!A:D,3,FALSE)</f>
        <v>#N/A</v>
      </c>
      <c r="H1425" s="69"/>
      <c r="I1425" s="69"/>
      <c r="J1425" s="69"/>
    </row>
    <row r="1426" spans="3:10" x14ac:dyDescent="0.2">
      <c r="C1426" s="52" t="e">
        <f>VLOOKUP(A1426,'[1]S&amp;P 500 Wikipedia'!A:D,3,FALSE)</f>
        <v>#N/A</v>
      </c>
      <c r="H1426" s="69"/>
      <c r="I1426" s="69"/>
      <c r="J1426" s="69"/>
    </row>
    <row r="1427" spans="3:10" x14ac:dyDescent="0.2">
      <c r="C1427" s="52" t="e">
        <f>VLOOKUP(A1427,'[1]S&amp;P 500 Wikipedia'!A:D,3,FALSE)</f>
        <v>#N/A</v>
      </c>
      <c r="H1427" s="69"/>
      <c r="I1427" s="69"/>
      <c r="J1427" s="69"/>
    </row>
    <row r="1428" spans="3:10" x14ac:dyDescent="0.2">
      <c r="C1428" s="52" t="e">
        <f>VLOOKUP(A1428,'[1]S&amp;P 500 Wikipedia'!A:D,3,FALSE)</f>
        <v>#N/A</v>
      </c>
      <c r="H1428" s="69"/>
      <c r="I1428" s="69"/>
      <c r="J1428" s="69"/>
    </row>
    <row r="1429" spans="3:10" x14ac:dyDescent="0.2">
      <c r="C1429" s="52" t="e">
        <f>VLOOKUP(A1429,'[1]S&amp;P 500 Wikipedia'!A:D,3,FALSE)</f>
        <v>#N/A</v>
      </c>
      <c r="H1429" s="69"/>
      <c r="I1429" s="69"/>
      <c r="J1429" s="69"/>
    </row>
    <row r="1430" spans="3:10" x14ac:dyDescent="0.2">
      <c r="C1430" s="52" t="e">
        <f>VLOOKUP(A1430,'[1]S&amp;P 500 Wikipedia'!A:D,3,FALSE)</f>
        <v>#N/A</v>
      </c>
      <c r="H1430" s="69"/>
      <c r="I1430" s="69"/>
      <c r="J1430" s="69"/>
    </row>
    <row r="1431" spans="3:10" x14ac:dyDescent="0.2">
      <c r="C1431" s="52" t="e">
        <f>VLOOKUP(A1431,'[1]S&amp;P 500 Wikipedia'!A:D,3,FALSE)</f>
        <v>#N/A</v>
      </c>
      <c r="H1431" s="69"/>
      <c r="I1431" s="69"/>
      <c r="J1431" s="69"/>
    </row>
    <row r="1432" spans="3:10" x14ac:dyDescent="0.2">
      <c r="C1432" s="52" t="e">
        <f>VLOOKUP(A1432,'[1]S&amp;P 500 Wikipedia'!A:D,3,FALSE)</f>
        <v>#N/A</v>
      </c>
      <c r="H1432" s="69"/>
      <c r="I1432" s="69"/>
      <c r="J1432" s="69"/>
    </row>
    <row r="1433" spans="3:10" x14ac:dyDescent="0.2">
      <c r="C1433" s="52" t="e">
        <f>VLOOKUP(A1433,'[1]S&amp;P 500 Wikipedia'!A:D,3,FALSE)</f>
        <v>#N/A</v>
      </c>
      <c r="H1433" s="69"/>
      <c r="I1433" s="69"/>
      <c r="J1433" s="69"/>
    </row>
    <row r="1434" spans="3:10" x14ac:dyDescent="0.2">
      <c r="C1434" s="52" t="e">
        <f>VLOOKUP(A1434,'[1]S&amp;P 500 Wikipedia'!A:D,3,FALSE)</f>
        <v>#N/A</v>
      </c>
      <c r="H1434" s="69"/>
      <c r="I1434" s="69"/>
      <c r="J1434" s="69"/>
    </row>
    <row r="1435" spans="3:10" x14ac:dyDescent="0.2">
      <c r="C1435" s="52" t="e">
        <f>VLOOKUP(A1435,'[1]S&amp;P 500 Wikipedia'!A:D,3,FALSE)</f>
        <v>#N/A</v>
      </c>
      <c r="H1435" s="69"/>
      <c r="I1435" s="69"/>
      <c r="J1435" s="69"/>
    </row>
    <row r="1436" spans="3:10" x14ac:dyDescent="0.2">
      <c r="C1436" s="52" t="e">
        <f>VLOOKUP(A1436,'[1]S&amp;P 500 Wikipedia'!A:D,3,FALSE)</f>
        <v>#N/A</v>
      </c>
      <c r="H1436" s="69"/>
      <c r="I1436" s="69"/>
      <c r="J1436" s="69"/>
    </row>
    <row r="1437" spans="3:10" x14ac:dyDescent="0.2">
      <c r="C1437" s="52" t="e">
        <f>VLOOKUP(A1437,'[1]S&amp;P 500 Wikipedia'!A:D,3,FALSE)</f>
        <v>#N/A</v>
      </c>
      <c r="H1437" s="69"/>
      <c r="I1437" s="69"/>
      <c r="J1437" s="69"/>
    </row>
    <row r="1438" spans="3:10" x14ac:dyDescent="0.2">
      <c r="C1438" s="52" t="e">
        <f>VLOOKUP(A1438,'[1]S&amp;P 500 Wikipedia'!A:D,3,FALSE)</f>
        <v>#N/A</v>
      </c>
      <c r="H1438" s="69"/>
      <c r="I1438" s="69"/>
      <c r="J1438" s="69"/>
    </row>
    <row r="1439" spans="3:10" x14ac:dyDescent="0.2">
      <c r="C1439" s="52" t="e">
        <f>VLOOKUP(A1439,'[1]S&amp;P 500 Wikipedia'!A:D,3,FALSE)</f>
        <v>#N/A</v>
      </c>
      <c r="H1439" s="69"/>
      <c r="I1439" s="69"/>
      <c r="J1439" s="69"/>
    </row>
    <row r="1440" spans="3:10" x14ac:dyDescent="0.2">
      <c r="C1440" s="52" t="e">
        <f>VLOOKUP(A1440,'[1]S&amp;P 500 Wikipedia'!A:D,3,FALSE)</f>
        <v>#N/A</v>
      </c>
      <c r="H1440" s="69"/>
      <c r="I1440" s="69"/>
      <c r="J1440" s="69"/>
    </row>
    <row r="1441" spans="3:10" x14ac:dyDescent="0.2">
      <c r="C1441" s="52" t="e">
        <f>VLOOKUP(A1441,'[1]S&amp;P 500 Wikipedia'!A:D,3,FALSE)</f>
        <v>#N/A</v>
      </c>
      <c r="H1441" s="69"/>
      <c r="I1441" s="69"/>
      <c r="J1441" s="69"/>
    </row>
    <row r="1442" spans="3:10" x14ac:dyDescent="0.2">
      <c r="C1442" s="52" t="e">
        <f>VLOOKUP(A1442,'[1]S&amp;P 500 Wikipedia'!A:D,3,FALSE)</f>
        <v>#N/A</v>
      </c>
      <c r="H1442" s="69"/>
      <c r="I1442" s="69"/>
      <c r="J1442" s="69"/>
    </row>
    <row r="1443" spans="3:10" x14ac:dyDescent="0.2">
      <c r="C1443" s="52" t="e">
        <f>VLOOKUP(A1443,'[1]S&amp;P 500 Wikipedia'!A:D,3,FALSE)</f>
        <v>#N/A</v>
      </c>
      <c r="H1443" s="69"/>
      <c r="I1443" s="69"/>
      <c r="J1443" s="69"/>
    </row>
    <row r="1444" spans="3:10" x14ac:dyDescent="0.2">
      <c r="C1444" s="52" t="e">
        <f>VLOOKUP(A1444,'[1]S&amp;P 500 Wikipedia'!A:D,3,FALSE)</f>
        <v>#N/A</v>
      </c>
      <c r="H1444" s="69"/>
      <c r="I1444" s="69"/>
      <c r="J1444" s="69"/>
    </row>
    <row r="1445" spans="3:10" x14ac:dyDescent="0.2">
      <c r="C1445" s="52" t="e">
        <f>VLOOKUP(A1445,'[1]S&amp;P 500 Wikipedia'!A:D,3,FALSE)</f>
        <v>#N/A</v>
      </c>
      <c r="H1445" s="69"/>
      <c r="I1445" s="69"/>
      <c r="J1445" s="69"/>
    </row>
    <row r="1446" spans="3:10" x14ac:dyDescent="0.2">
      <c r="C1446" s="52" t="e">
        <f>VLOOKUP(A1446,'[1]S&amp;P 500 Wikipedia'!A:D,3,FALSE)</f>
        <v>#N/A</v>
      </c>
      <c r="H1446" s="69"/>
      <c r="I1446" s="69"/>
      <c r="J1446" s="69"/>
    </row>
    <row r="1447" spans="3:10" x14ac:dyDescent="0.2">
      <c r="C1447" s="52" t="e">
        <f>VLOOKUP(A1447,'[1]S&amp;P 500 Wikipedia'!A:D,3,FALSE)</f>
        <v>#N/A</v>
      </c>
      <c r="H1447" s="69"/>
      <c r="I1447" s="69"/>
      <c r="J1447" s="69"/>
    </row>
    <row r="1448" spans="3:10" x14ac:dyDescent="0.2">
      <c r="C1448" s="52" t="e">
        <f>VLOOKUP(A1448,'[1]S&amp;P 500 Wikipedia'!A:D,3,FALSE)</f>
        <v>#N/A</v>
      </c>
      <c r="H1448" s="69"/>
      <c r="I1448" s="69"/>
      <c r="J1448" s="69"/>
    </row>
    <row r="1449" spans="3:10" x14ac:dyDescent="0.2">
      <c r="C1449" s="52" t="e">
        <f>VLOOKUP(A1449,'[1]S&amp;P 500 Wikipedia'!A:D,3,FALSE)</f>
        <v>#N/A</v>
      </c>
      <c r="H1449" s="69"/>
      <c r="I1449" s="69"/>
      <c r="J1449" s="69"/>
    </row>
    <row r="1450" spans="3:10" x14ac:dyDescent="0.2">
      <c r="C1450" s="52" t="e">
        <f>VLOOKUP(A1450,'[1]S&amp;P 500 Wikipedia'!A:D,3,FALSE)</f>
        <v>#N/A</v>
      </c>
      <c r="H1450" s="69"/>
      <c r="I1450" s="69"/>
      <c r="J1450" s="69"/>
    </row>
    <row r="1451" spans="3:10" x14ac:dyDescent="0.2">
      <c r="C1451" s="52" t="e">
        <f>VLOOKUP(A1451,'[1]S&amp;P 500 Wikipedia'!A:D,3,FALSE)</f>
        <v>#N/A</v>
      </c>
      <c r="H1451" s="69"/>
      <c r="I1451" s="69"/>
      <c r="J1451" s="69"/>
    </row>
    <row r="1452" spans="3:10" x14ac:dyDescent="0.2">
      <c r="C1452" s="52" t="e">
        <f>VLOOKUP(A1452,'[1]S&amp;P 500 Wikipedia'!A:D,3,FALSE)</f>
        <v>#N/A</v>
      </c>
      <c r="H1452" s="69"/>
      <c r="I1452" s="69"/>
      <c r="J1452" s="69"/>
    </row>
    <row r="1453" spans="3:10" x14ac:dyDescent="0.2">
      <c r="C1453" s="52" t="e">
        <f>VLOOKUP(A1453,'[1]S&amp;P 500 Wikipedia'!A:D,3,FALSE)</f>
        <v>#N/A</v>
      </c>
      <c r="H1453" s="69"/>
      <c r="I1453" s="69"/>
      <c r="J1453" s="69"/>
    </row>
    <row r="1454" spans="3:10" x14ac:dyDescent="0.2">
      <c r="C1454" s="52" t="e">
        <f>VLOOKUP(A1454,'[1]S&amp;P 500 Wikipedia'!A:D,3,FALSE)</f>
        <v>#N/A</v>
      </c>
      <c r="H1454" s="69"/>
      <c r="I1454" s="69"/>
      <c r="J1454" s="69"/>
    </row>
    <row r="1455" spans="3:10" x14ac:dyDescent="0.2">
      <c r="C1455" s="52" t="e">
        <f>VLOOKUP(A1455,'[1]S&amp;P 500 Wikipedia'!A:D,3,FALSE)</f>
        <v>#N/A</v>
      </c>
      <c r="H1455" s="69"/>
      <c r="I1455" s="69"/>
      <c r="J1455" s="69"/>
    </row>
    <row r="1456" spans="3:10" x14ac:dyDescent="0.2">
      <c r="C1456" s="52" t="e">
        <f>VLOOKUP(A1456,'[1]S&amp;P 500 Wikipedia'!A:D,3,FALSE)</f>
        <v>#N/A</v>
      </c>
      <c r="H1456" s="69"/>
      <c r="I1456" s="69"/>
      <c r="J1456" s="69"/>
    </row>
    <row r="1457" spans="3:10" x14ac:dyDescent="0.2">
      <c r="C1457" s="52" t="e">
        <f>VLOOKUP(A1457,'[1]S&amp;P 500 Wikipedia'!A:D,3,FALSE)</f>
        <v>#N/A</v>
      </c>
      <c r="H1457" s="69"/>
      <c r="I1457" s="69"/>
      <c r="J1457" s="69"/>
    </row>
    <row r="1458" spans="3:10" x14ac:dyDescent="0.2">
      <c r="C1458" s="52" t="e">
        <f>VLOOKUP(A1458,'[1]S&amp;P 500 Wikipedia'!A:D,3,FALSE)</f>
        <v>#N/A</v>
      </c>
      <c r="H1458" s="69"/>
      <c r="I1458" s="69"/>
      <c r="J1458" s="69"/>
    </row>
    <row r="1459" spans="3:10" x14ac:dyDescent="0.2">
      <c r="C1459" s="52" t="e">
        <f>VLOOKUP(A1459,'[1]S&amp;P 500 Wikipedia'!A:D,3,FALSE)</f>
        <v>#N/A</v>
      </c>
      <c r="H1459" s="69"/>
      <c r="I1459" s="69"/>
      <c r="J1459" s="69"/>
    </row>
    <row r="1460" spans="3:10" x14ac:dyDescent="0.2">
      <c r="C1460" s="52" t="e">
        <f>VLOOKUP(A1460,'[1]S&amp;P 500 Wikipedia'!A:D,3,FALSE)</f>
        <v>#N/A</v>
      </c>
      <c r="H1460" s="69"/>
      <c r="I1460" s="69"/>
      <c r="J1460" s="69"/>
    </row>
    <row r="1461" spans="3:10" x14ac:dyDescent="0.2">
      <c r="C1461" s="52" t="e">
        <f>VLOOKUP(A1461,'[1]S&amp;P 500 Wikipedia'!A:D,3,FALSE)</f>
        <v>#N/A</v>
      </c>
      <c r="H1461" s="69"/>
      <c r="I1461" s="69"/>
      <c r="J1461" s="69"/>
    </row>
    <row r="1462" spans="3:10" x14ac:dyDescent="0.2">
      <c r="C1462" s="52" t="e">
        <f>VLOOKUP(A1462,'[1]S&amp;P 500 Wikipedia'!A:D,3,FALSE)</f>
        <v>#N/A</v>
      </c>
      <c r="H1462" s="69"/>
      <c r="I1462" s="69"/>
      <c r="J1462" s="69"/>
    </row>
    <row r="1463" spans="3:10" x14ac:dyDescent="0.2">
      <c r="C1463" s="52" t="e">
        <f>VLOOKUP(A1463,'[1]S&amp;P 500 Wikipedia'!A:D,3,FALSE)</f>
        <v>#N/A</v>
      </c>
      <c r="H1463" s="69"/>
      <c r="I1463" s="69"/>
      <c r="J1463" s="69"/>
    </row>
    <row r="1464" spans="3:10" x14ac:dyDescent="0.2">
      <c r="C1464" s="52" t="e">
        <f>VLOOKUP(A1464,'[1]S&amp;P 500 Wikipedia'!A:D,3,FALSE)</f>
        <v>#N/A</v>
      </c>
      <c r="H1464" s="69"/>
      <c r="I1464" s="69"/>
      <c r="J1464" s="69"/>
    </row>
    <row r="1465" spans="3:10" x14ac:dyDescent="0.2">
      <c r="C1465" s="52" t="e">
        <f>VLOOKUP(A1465,'[1]S&amp;P 500 Wikipedia'!A:D,3,FALSE)</f>
        <v>#N/A</v>
      </c>
      <c r="H1465" s="69"/>
      <c r="I1465" s="69"/>
      <c r="J1465" s="69"/>
    </row>
    <row r="1466" spans="3:10" x14ac:dyDescent="0.2">
      <c r="C1466" s="52" t="e">
        <f>VLOOKUP(A1466,'[1]S&amp;P 500 Wikipedia'!A:D,3,FALSE)</f>
        <v>#N/A</v>
      </c>
      <c r="H1466" s="69"/>
      <c r="I1466" s="69"/>
      <c r="J1466" s="69"/>
    </row>
    <row r="1467" spans="3:10" x14ac:dyDescent="0.2">
      <c r="C1467" s="52" t="e">
        <f>VLOOKUP(A1467,'[1]S&amp;P 500 Wikipedia'!A:D,3,FALSE)</f>
        <v>#N/A</v>
      </c>
      <c r="H1467" s="69"/>
      <c r="I1467" s="69"/>
      <c r="J1467" s="69"/>
    </row>
    <row r="1468" spans="3:10" x14ac:dyDescent="0.2">
      <c r="C1468" s="52" t="e">
        <f>VLOOKUP(A1468,'[1]S&amp;P 500 Wikipedia'!A:D,3,FALSE)</f>
        <v>#N/A</v>
      </c>
      <c r="H1468" s="69"/>
      <c r="I1468" s="69"/>
      <c r="J1468" s="69"/>
    </row>
    <row r="1469" spans="3:10" x14ac:dyDescent="0.2">
      <c r="C1469" s="52" t="e">
        <f>VLOOKUP(A1469,'[1]S&amp;P 500 Wikipedia'!A:D,3,FALSE)</f>
        <v>#N/A</v>
      </c>
      <c r="H1469" s="69"/>
      <c r="I1469" s="69"/>
      <c r="J1469" s="69"/>
    </row>
    <row r="1470" spans="3:10" x14ac:dyDescent="0.2">
      <c r="C1470" s="52" t="e">
        <f>VLOOKUP(A1470,'[1]S&amp;P 500 Wikipedia'!A:D,3,FALSE)</f>
        <v>#N/A</v>
      </c>
      <c r="H1470" s="69"/>
      <c r="I1470" s="69"/>
      <c r="J1470" s="69"/>
    </row>
    <row r="1471" spans="3:10" x14ac:dyDescent="0.2">
      <c r="C1471" s="52" t="e">
        <f>VLOOKUP(A1471,'[1]S&amp;P 500 Wikipedia'!A:D,3,FALSE)</f>
        <v>#N/A</v>
      </c>
      <c r="H1471" s="69"/>
      <c r="I1471" s="69"/>
      <c r="J1471" s="69"/>
    </row>
    <row r="1472" spans="3:10" x14ac:dyDescent="0.2">
      <c r="C1472" s="52" t="e">
        <f>VLOOKUP(A1472,'[1]S&amp;P 500 Wikipedia'!A:D,3,FALSE)</f>
        <v>#N/A</v>
      </c>
      <c r="H1472" s="69"/>
      <c r="I1472" s="69"/>
      <c r="J1472" s="69"/>
    </row>
    <row r="1473" spans="3:10" x14ac:dyDescent="0.2">
      <c r="C1473" s="52" t="e">
        <f>VLOOKUP(A1473,'[1]S&amp;P 500 Wikipedia'!A:D,3,FALSE)</f>
        <v>#N/A</v>
      </c>
      <c r="H1473" s="69"/>
      <c r="I1473" s="69"/>
      <c r="J1473" s="69"/>
    </row>
    <row r="1474" spans="3:10" x14ac:dyDescent="0.2">
      <c r="C1474" s="52" t="e">
        <f>VLOOKUP(A1474,'[1]S&amp;P 500 Wikipedia'!A:D,3,FALSE)</f>
        <v>#N/A</v>
      </c>
      <c r="H1474" s="69"/>
      <c r="I1474" s="69"/>
      <c r="J1474" s="69"/>
    </row>
    <row r="1475" spans="3:10" x14ac:dyDescent="0.2">
      <c r="C1475" s="52" t="e">
        <f>VLOOKUP(A1475,'[1]S&amp;P 500 Wikipedia'!A:D,3,FALSE)</f>
        <v>#N/A</v>
      </c>
      <c r="H1475" s="69"/>
      <c r="I1475" s="69"/>
      <c r="J1475" s="69"/>
    </row>
    <row r="1476" spans="3:10" x14ac:dyDescent="0.2">
      <c r="C1476" s="52" t="e">
        <f>VLOOKUP(A1476,'[1]S&amp;P 500 Wikipedia'!A:D,3,FALSE)</f>
        <v>#N/A</v>
      </c>
      <c r="H1476" s="69"/>
      <c r="I1476" s="69"/>
      <c r="J1476" s="69"/>
    </row>
    <row r="1477" spans="3:10" x14ac:dyDescent="0.2">
      <c r="C1477" s="52" t="e">
        <f>VLOOKUP(A1477,'[1]S&amp;P 500 Wikipedia'!A:D,3,FALSE)</f>
        <v>#N/A</v>
      </c>
      <c r="H1477" s="69"/>
      <c r="I1477" s="69"/>
      <c r="J1477" s="69"/>
    </row>
    <row r="1478" spans="3:10" x14ac:dyDescent="0.2">
      <c r="C1478" s="52" t="e">
        <f>VLOOKUP(A1478,'[1]S&amp;P 500 Wikipedia'!A:D,3,FALSE)</f>
        <v>#N/A</v>
      </c>
      <c r="H1478" s="69"/>
      <c r="I1478" s="69"/>
      <c r="J1478" s="69"/>
    </row>
    <row r="1479" spans="3:10" x14ac:dyDescent="0.2">
      <c r="C1479" s="52" t="e">
        <f>VLOOKUP(A1479,'[1]S&amp;P 500 Wikipedia'!A:D,3,FALSE)</f>
        <v>#N/A</v>
      </c>
      <c r="H1479" s="69"/>
      <c r="I1479" s="69"/>
      <c r="J1479" s="69"/>
    </row>
    <row r="1480" spans="3:10" x14ac:dyDescent="0.2">
      <c r="C1480" s="52" t="e">
        <f>VLOOKUP(A1480,'[1]S&amp;P 500 Wikipedia'!A:D,3,FALSE)</f>
        <v>#N/A</v>
      </c>
      <c r="H1480" s="69"/>
      <c r="I1480" s="69"/>
      <c r="J1480" s="69"/>
    </row>
    <row r="1481" spans="3:10" x14ac:dyDescent="0.2">
      <c r="C1481" s="52" t="e">
        <f>VLOOKUP(A1481,'[1]S&amp;P 500 Wikipedia'!A:D,3,FALSE)</f>
        <v>#N/A</v>
      </c>
      <c r="H1481" s="69"/>
      <c r="I1481" s="69"/>
      <c r="J1481" s="69"/>
    </row>
    <row r="1482" spans="3:10" x14ac:dyDescent="0.2">
      <c r="C1482" s="52" t="e">
        <f>VLOOKUP(A1482,'[1]S&amp;P 500 Wikipedia'!A:D,3,FALSE)</f>
        <v>#N/A</v>
      </c>
      <c r="H1482" s="69"/>
      <c r="I1482" s="69"/>
      <c r="J1482" s="69"/>
    </row>
    <row r="1483" spans="3:10" x14ac:dyDescent="0.2">
      <c r="C1483" s="52" t="e">
        <f>VLOOKUP(A1483,'[1]S&amp;P 500 Wikipedia'!A:D,3,FALSE)</f>
        <v>#N/A</v>
      </c>
      <c r="H1483" s="69"/>
      <c r="I1483" s="69"/>
      <c r="J1483" s="69"/>
    </row>
    <row r="1484" spans="3:10" x14ac:dyDescent="0.2">
      <c r="C1484" s="52" t="e">
        <f>VLOOKUP(A1484,'[1]S&amp;P 500 Wikipedia'!A:D,3,FALSE)</f>
        <v>#N/A</v>
      </c>
      <c r="H1484" s="69"/>
      <c r="I1484" s="69"/>
      <c r="J1484" s="69"/>
    </row>
    <row r="1485" spans="3:10" x14ac:dyDescent="0.2">
      <c r="C1485" s="52" t="e">
        <f>VLOOKUP(A1485,'[1]S&amp;P 500 Wikipedia'!A:D,3,FALSE)</f>
        <v>#N/A</v>
      </c>
      <c r="H1485" s="69"/>
      <c r="I1485" s="69"/>
      <c r="J1485" s="69"/>
    </row>
    <row r="1486" spans="3:10" x14ac:dyDescent="0.2">
      <c r="C1486" s="52" t="e">
        <f>VLOOKUP(A1486,'[1]S&amp;P 500 Wikipedia'!A:D,3,FALSE)</f>
        <v>#N/A</v>
      </c>
      <c r="H1486" s="69"/>
      <c r="I1486" s="69"/>
      <c r="J1486" s="69"/>
    </row>
    <row r="1487" spans="3:10" x14ac:dyDescent="0.2">
      <c r="C1487" s="52" t="e">
        <f>VLOOKUP(A1487,'[1]S&amp;P 500 Wikipedia'!A:D,3,FALSE)</f>
        <v>#N/A</v>
      </c>
      <c r="H1487" s="69"/>
      <c r="I1487" s="69"/>
      <c r="J1487" s="69"/>
    </row>
    <row r="1488" spans="3:10" x14ac:dyDescent="0.2">
      <c r="C1488" s="52" t="e">
        <f>VLOOKUP(A1488,'[1]S&amp;P 500 Wikipedia'!A:D,3,FALSE)</f>
        <v>#N/A</v>
      </c>
      <c r="H1488" s="69"/>
      <c r="I1488" s="69"/>
      <c r="J1488" s="69"/>
    </row>
    <row r="1489" spans="3:10" x14ac:dyDescent="0.2">
      <c r="C1489" s="52" t="e">
        <f>VLOOKUP(A1489,'[1]S&amp;P 500 Wikipedia'!A:D,3,FALSE)</f>
        <v>#N/A</v>
      </c>
      <c r="H1489" s="69"/>
      <c r="I1489" s="69"/>
      <c r="J1489" s="69"/>
    </row>
    <row r="1490" spans="3:10" x14ac:dyDescent="0.2">
      <c r="C1490" s="52" t="e">
        <f>VLOOKUP(A1490,'[1]S&amp;P 500 Wikipedia'!A:D,3,FALSE)</f>
        <v>#N/A</v>
      </c>
      <c r="H1490" s="69"/>
      <c r="I1490" s="69"/>
      <c r="J1490" s="69"/>
    </row>
    <row r="1491" spans="3:10" x14ac:dyDescent="0.2">
      <c r="C1491" s="52" t="e">
        <f>VLOOKUP(A1491,'[1]S&amp;P 500 Wikipedia'!A:D,3,FALSE)</f>
        <v>#N/A</v>
      </c>
      <c r="H1491" s="69"/>
      <c r="I1491" s="69"/>
      <c r="J1491" s="69"/>
    </row>
    <row r="1492" spans="3:10" x14ac:dyDescent="0.2">
      <c r="C1492" s="52" t="e">
        <f>VLOOKUP(A1492,'[1]S&amp;P 500 Wikipedia'!A:D,3,FALSE)</f>
        <v>#N/A</v>
      </c>
      <c r="H1492" s="69"/>
      <c r="I1492" s="69"/>
      <c r="J1492" s="69"/>
    </row>
    <row r="1493" spans="3:10" x14ac:dyDescent="0.2">
      <c r="C1493" s="52" t="e">
        <f>VLOOKUP(A1493,'[1]S&amp;P 500 Wikipedia'!A:D,3,FALSE)</f>
        <v>#N/A</v>
      </c>
      <c r="H1493" s="69"/>
      <c r="I1493" s="69"/>
      <c r="J1493" s="69"/>
    </row>
    <row r="1494" spans="3:10" x14ac:dyDescent="0.2">
      <c r="C1494" s="52" t="e">
        <f>VLOOKUP(A1494,'[1]S&amp;P 500 Wikipedia'!A:D,3,FALSE)</f>
        <v>#N/A</v>
      </c>
      <c r="H1494" s="69"/>
      <c r="I1494" s="69"/>
      <c r="J1494" s="69"/>
    </row>
    <row r="1495" spans="3:10" x14ac:dyDescent="0.2">
      <c r="C1495" s="52" t="e">
        <f>VLOOKUP(A1495,'[1]S&amp;P 500 Wikipedia'!A:D,3,FALSE)</f>
        <v>#N/A</v>
      </c>
      <c r="H1495" s="69"/>
      <c r="I1495" s="69"/>
      <c r="J1495" s="69"/>
    </row>
    <row r="1496" spans="3:10" x14ac:dyDescent="0.2">
      <c r="C1496" s="52" t="e">
        <f>VLOOKUP(A1496,'[1]S&amp;P 500 Wikipedia'!A:D,3,FALSE)</f>
        <v>#N/A</v>
      </c>
      <c r="H1496" s="69"/>
      <c r="I1496" s="69"/>
      <c r="J1496" s="69"/>
    </row>
    <row r="1497" spans="3:10" x14ac:dyDescent="0.2">
      <c r="C1497" s="52" t="e">
        <f>VLOOKUP(A1497,'[1]S&amp;P 500 Wikipedia'!A:D,3,FALSE)</f>
        <v>#N/A</v>
      </c>
      <c r="H1497" s="69"/>
      <c r="I1497" s="69"/>
      <c r="J1497" s="69"/>
    </row>
    <row r="1498" spans="3:10" x14ac:dyDescent="0.2">
      <c r="C1498" s="52" t="e">
        <f>VLOOKUP(A1498,'[1]S&amp;P 500 Wikipedia'!A:D,3,FALSE)</f>
        <v>#N/A</v>
      </c>
      <c r="H1498" s="69"/>
      <c r="I1498" s="69"/>
      <c r="J1498" s="69"/>
    </row>
    <row r="1499" spans="3:10" x14ac:dyDescent="0.2">
      <c r="C1499" s="52" t="e">
        <f>VLOOKUP(A1499,'[1]S&amp;P 500 Wikipedia'!A:D,3,FALSE)</f>
        <v>#N/A</v>
      </c>
      <c r="H1499" s="69"/>
      <c r="I1499" s="69"/>
      <c r="J1499" s="69"/>
    </row>
    <row r="1500" spans="3:10" x14ac:dyDescent="0.2">
      <c r="C1500" s="52" t="e">
        <f>VLOOKUP(A1500,'[1]S&amp;P 500 Wikipedia'!A:D,3,FALSE)</f>
        <v>#N/A</v>
      </c>
      <c r="H1500" s="69"/>
      <c r="I1500" s="69"/>
      <c r="J1500" s="69"/>
    </row>
    <row r="1501" spans="3:10" x14ac:dyDescent="0.2">
      <c r="C1501" s="52" t="e">
        <f>VLOOKUP(A1501,'[1]S&amp;P 500 Wikipedia'!A:D,3,FALSE)</f>
        <v>#N/A</v>
      </c>
      <c r="H1501" s="69"/>
      <c r="I1501" s="69"/>
      <c r="J1501" s="69"/>
    </row>
    <row r="1502" spans="3:10" x14ac:dyDescent="0.2">
      <c r="C1502" s="52" t="e">
        <f>VLOOKUP(A1502,'[1]S&amp;P 500 Wikipedia'!A:D,3,FALSE)</f>
        <v>#N/A</v>
      </c>
      <c r="H1502" s="69"/>
      <c r="I1502" s="69"/>
      <c r="J1502" s="69"/>
    </row>
    <row r="1503" spans="3:10" x14ac:dyDescent="0.2">
      <c r="C1503" s="52" t="e">
        <f>VLOOKUP(A1503,'[1]S&amp;P 500 Wikipedia'!A:D,3,FALSE)</f>
        <v>#N/A</v>
      </c>
      <c r="H1503" s="69"/>
      <c r="I1503" s="69"/>
      <c r="J1503" s="69"/>
    </row>
    <row r="1504" spans="3:10" x14ac:dyDescent="0.2">
      <c r="C1504" s="52" t="e">
        <f>VLOOKUP(A1504,'[1]S&amp;P 500 Wikipedia'!A:D,3,FALSE)</f>
        <v>#N/A</v>
      </c>
      <c r="H1504" s="69"/>
      <c r="I1504" s="69"/>
      <c r="J1504" s="69"/>
    </row>
    <row r="1505" spans="3:10" x14ac:dyDescent="0.2">
      <c r="C1505" s="52" t="e">
        <f>VLOOKUP(A1505,'[1]S&amp;P 500 Wikipedia'!A:D,3,FALSE)</f>
        <v>#N/A</v>
      </c>
      <c r="H1505" s="69"/>
      <c r="I1505" s="69"/>
      <c r="J1505" s="69"/>
    </row>
    <row r="1506" spans="3:10" x14ac:dyDescent="0.2">
      <c r="C1506" s="52" t="e">
        <f>VLOOKUP(A1506,'[1]S&amp;P 500 Wikipedia'!A:D,3,FALSE)</f>
        <v>#N/A</v>
      </c>
      <c r="H1506" s="69"/>
      <c r="I1506" s="69"/>
      <c r="J1506" s="69"/>
    </row>
    <row r="1507" spans="3:10" x14ac:dyDescent="0.2">
      <c r="C1507" s="52" t="e">
        <f>VLOOKUP(A1507,'[1]S&amp;P 500 Wikipedia'!A:D,3,FALSE)</f>
        <v>#N/A</v>
      </c>
      <c r="H1507" s="69"/>
      <c r="I1507" s="69"/>
      <c r="J1507" s="69"/>
    </row>
    <row r="1508" spans="3:10" x14ac:dyDescent="0.2">
      <c r="C1508" s="52" t="e">
        <f>VLOOKUP(A1508,'[1]S&amp;P 500 Wikipedia'!A:D,3,FALSE)</f>
        <v>#N/A</v>
      </c>
      <c r="H1508" s="69"/>
      <c r="I1508" s="69"/>
      <c r="J1508" s="69"/>
    </row>
    <row r="1509" spans="3:10" x14ac:dyDescent="0.2">
      <c r="C1509" s="52" t="e">
        <f>VLOOKUP(A1509,'[1]S&amp;P 500 Wikipedia'!A:D,3,FALSE)</f>
        <v>#N/A</v>
      </c>
      <c r="H1509" s="69"/>
      <c r="I1509" s="69"/>
      <c r="J1509" s="69"/>
    </row>
    <row r="1510" spans="3:10" x14ac:dyDescent="0.2">
      <c r="C1510" s="52" t="e">
        <f>VLOOKUP(A1510,'[1]S&amp;P 500 Wikipedia'!A:D,3,FALSE)</f>
        <v>#N/A</v>
      </c>
      <c r="H1510" s="69"/>
      <c r="I1510" s="69"/>
      <c r="J1510" s="69"/>
    </row>
    <row r="1511" spans="3:10" x14ac:dyDescent="0.2">
      <c r="C1511" s="52" t="e">
        <f>VLOOKUP(A1511,'[1]S&amp;P 500 Wikipedia'!A:D,3,FALSE)</f>
        <v>#N/A</v>
      </c>
      <c r="H1511" s="69"/>
      <c r="I1511" s="69"/>
      <c r="J1511" s="69"/>
    </row>
    <row r="1512" spans="3:10" x14ac:dyDescent="0.2">
      <c r="C1512" s="52" t="e">
        <f>VLOOKUP(A1512,'[1]S&amp;P 500 Wikipedia'!A:D,3,FALSE)</f>
        <v>#N/A</v>
      </c>
      <c r="H1512" s="69"/>
      <c r="I1512" s="69"/>
      <c r="J1512" s="69"/>
    </row>
    <row r="1513" spans="3:10" x14ac:dyDescent="0.2">
      <c r="C1513" s="52" t="e">
        <f>VLOOKUP(A1513,'[1]S&amp;P 500 Wikipedia'!A:D,3,FALSE)</f>
        <v>#N/A</v>
      </c>
      <c r="H1513" s="69"/>
      <c r="I1513" s="69"/>
      <c r="J1513" s="69"/>
    </row>
    <row r="1514" spans="3:10" x14ac:dyDescent="0.2">
      <c r="C1514" s="52" t="e">
        <f>VLOOKUP(A1514,'[1]S&amp;P 500 Wikipedia'!A:D,3,FALSE)</f>
        <v>#N/A</v>
      </c>
      <c r="H1514" s="69"/>
      <c r="I1514" s="69"/>
      <c r="J1514" s="69"/>
    </row>
    <row r="1515" spans="3:10" x14ac:dyDescent="0.2">
      <c r="C1515" s="52" t="e">
        <f>VLOOKUP(A1515,'[1]S&amp;P 500 Wikipedia'!A:D,3,FALSE)</f>
        <v>#N/A</v>
      </c>
      <c r="H1515" s="69"/>
      <c r="I1515" s="69"/>
      <c r="J1515" s="69"/>
    </row>
    <row r="1516" spans="3:10" x14ac:dyDescent="0.2">
      <c r="C1516" s="52" t="e">
        <f>VLOOKUP(A1516,'[1]S&amp;P 500 Wikipedia'!A:D,3,FALSE)</f>
        <v>#N/A</v>
      </c>
      <c r="H1516" s="69"/>
      <c r="I1516" s="69"/>
      <c r="J1516" s="69"/>
    </row>
    <row r="1517" spans="3:10" x14ac:dyDescent="0.2">
      <c r="C1517" s="52" t="e">
        <f>VLOOKUP(A1517,'[1]S&amp;P 500 Wikipedia'!A:D,3,FALSE)</f>
        <v>#N/A</v>
      </c>
      <c r="H1517" s="69"/>
      <c r="I1517" s="69"/>
      <c r="J1517" s="69"/>
    </row>
    <row r="1518" spans="3:10" x14ac:dyDescent="0.2">
      <c r="C1518" s="52" t="e">
        <f>VLOOKUP(A1518,'[1]S&amp;P 500 Wikipedia'!A:D,3,FALSE)</f>
        <v>#N/A</v>
      </c>
      <c r="H1518" s="69"/>
      <c r="I1518" s="69"/>
      <c r="J1518" s="69"/>
    </row>
    <row r="1519" spans="3:10" x14ac:dyDescent="0.2">
      <c r="C1519" s="52" t="e">
        <f>VLOOKUP(A1519,'[1]S&amp;P 500 Wikipedia'!A:D,3,FALSE)</f>
        <v>#N/A</v>
      </c>
      <c r="H1519" s="69"/>
      <c r="I1519" s="69"/>
      <c r="J1519" s="69"/>
    </row>
    <row r="1520" spans="3:10" x14ac:dyDescent="0.2">
      <c r="C1520" s="52" t="e">
        <f>VLOOKUP(A1520,'[1]S&amp;P 500 Wikipedia'!A:D,3,FALSE)</f>
        <v>#N/A</v>
      </c>
      <c r="H1520" s="69"/>
      <c r="I1520" s="69"/>
      <c r="J1520" s="69"/>
    </row>
    <row r="1521" spans="3:10" x14ac:dyDescent="0.2">
      <c r="C1521" s="52" t="e">
        <f>VLOOKUP(A1521,'[1]S&amp;P 500 Wikipedia'!A:D,3,FALSE)</f>
        <v>#N/A</v>
      </c>
      <c r="H1521" s="69"/>
      <c r="I1521" s="69"/>
      <c r="J1521" s="69"/>
    </row>
    <row r="1522" spans="3:10" x14ac:dyDescent="0.2">
      <c r="C1522" s="52" t="e">
        <f>VLOOKUP(A1522,'[1]S&amp;P 500 Wikipedia'!A:D,3,FALSE)</f>
        <v>#N/A</v>
      </c>
      <c r="H1522" s="69"/>
      <c r="I1522" s="69"/>
      <c r="J1522" s="69"/>
    </row>
    <row r="1523" spans="3:10" x14ac:dyDescent="0.2">
      <c r="C1523" s="52" t="e">
        <f>VLOOKUP(A1523,'[1]S&amp;P 500 Wikipedia'!A:D,3,FALSE)</f>
        <v>#N/A</v>
      </c>
      <c r="H1523" s="69"/>
      <c r="I1523" s="69"/>
      <c r="J1523" s="69"/>
    </row>
    <row r="1524" spans="3:10" x14ac:dyDescent="0.2">
      <c r="C1524" s="52" t="e">
        <f>VLOOKUP(A1524,'[1]S&amp;P 500 Wikipedia'!A:D,3,FALSE)</f>
        <v>#N/A</v>
      </c>
      <c r="H1524" s="69"/>
      <c r="I1524" s="69"/>
      <c r="J1524" s="69"/>
    </row>
    <row r="1525" spans="3:10" x14ac:dyDescent="0.2">
      <c r="C1525" s="52" t="e">
        <f>VLOOKUP(A1525,'[1]S&amp;P 500 Wikipedia'!A:D,3,FALSE)</f>
        <v>#N/A</v>
      </c>
      <c r="H1525" s="69"/>
      <c r="I1525" s="69"/>
      <c r="J1525" s="69"/>
    </row>
    <row r="1526" spans="3:10" x14ac:dyDescent="0.2">
      <c r="C1526" s="52" t="e">
        <f>VLOOKUP(A1526,'[1]S&amp;P 500 Wikipedia'!A:D,3,FALSE)</f>
        <v>#N/A</v>
      </c>
      <c r="H1526" s="69"/>
      <c r="I1526" s="69"/>
      <c r="J1526" s="69"/>
    </row>
    <row r="1527" spans="3:10" x14ac:dyDescent="0.2">
      <c r="C1527" s="52" t="e">
        <f>VLOOKUP(A1527,'[1]S&amp;P 500 Wikipedia'!A:D,3,FALSE)</f>
        <v>#N/A</v>
      </c>
      <c r="H1527" s="69"/>
      <c r="I1527" s="69"/>
      <c r="J1527" s="69"/>
    </row>
    <row r="1528" spans="3:10" x14ac:dyDescent="0.2">
      <c r="C1528" s="52" t="e">
        <f>VLOOKUP(A1528,'[1]S&amp;P 500 Wikipedia'!A:D,3,FALSE)</f>
        <v>#N/A</v>
      </c>
      <c r="H1528" s="69"/>
      <c r="I1528" s="69"/>
      <c r="J1528" s="69"/>
    </row>
    <row r="1529" spans="3:10" x14ac:dyDescent="0.2">
      <c r="C1529" s="52" t="e">
        <f>VLOOKUP(A1529,'[1]S&amp;P 500 Wikipedia'!A:D,3,FALSE)</f>
        <v>#N/A</v>
      </c>
      <c r="H1529" s="69"/>
      <c r="I1529" s="69"/>
      <c r="J1529" s="69"/>
    </row>
    <row r="1530" spans="3:10" x14ac:dyDescent="0.2">
      <c r="C1530" s="52" t="e">
        <f>VLOOKUP(A1530,'[1]S&amp;P 500 Wikipedia'!A:D,3,FALSE)</f>
        <v>#N/A</v>
      </c>
      <c r="H1530" s="69"/>
      <c r="I1530" s="69"/>
      <c r="J1530" s="69"/>
    </row>
    <row r="1531" spans="3:10" x14ac:dyDescent="0.2">
      <c r="C1531" s="52" t="e">
        <f>VLOOKUP(A1531,'[1]S&amp;P 500 Wikipedia'!A:D,3,FALSE)</f>
        <v>#N/A</v>
      </c>
      <c r="H1531" s="69"/>
      <c r="I1531" s="69"/>
      <c r="J1531" s="69"/>
    </row>
    <row r="1532" spans="3:10" x14ac:dyDescent="0.2">
      <c r="C1532" s="52" t="e">
        <f>VLOOKUP(A1532,'[1]S&amp;P 500 Wikipedia'!A:D,3,FALSE)</f>
        <v>#N/A</v>
      </c>
      <c r="H1532" s="69"/>
      <c r="I1532" s="69"/>
      <c r="J1532" s="69"/>
    </row>
    <row r="1533" spans="3:10" x14ac:dyDescent="0.2">
      <c r="C1533" s="52" t="e">
        <f>VLOOKUP(A1533,'[1]S&amp;P 500 Wikipedia'!A:D,3,FALSE)</f>
        <v>#N/A</v>
      </c>
      <c r="H1533" s="69"/>
      <c r="I1533" s="69"/>
      <c r="J1533" s="69"/>
    </row>
    <row r="1534" spans="3:10" x14ac:dyDescent="0.2">
      <c r="C1534" s="52" t="e">
        <f>VLOOKUP(A1534,'[1]S&amp;P 500 Wikipedia'!A:D,3,FALSE)</f>
        <v>#N/A</v>
      </c>
      <c r="H1534" s="69"/>
      <c r="I1534" s="69"/>
      <c r="J1534" s="69"/>
    </row>
    <row r="1535" spans="3:10" x14ac:dyDescent="0.2">
      <c r="C1535" s="52" t="e">
        <f>VLOOKUP(A1535,'[1]S&amp;P 500 Wikipedia'!A:D,3,FALSE)</f>
        <v>#N/A</v>
      </c>
      <c r="H1535" s="69"/>
      <c r="I1535" s="69"/>
      <c r="J1535" s="69"/>
    </row>
    <row r="1536" spans="3:10" x14ac:dyDescent="0.2">
      <c r="C1536" s="52" t="e">
        <f>VLOOKUP(A1536,'[1]S&amp;P 500 Wikipedia'!A:D,3,FALSE)</f>
        <v>#N/A</v>
      </c>
      <c r="H1536" s="69"/>
      <c r="I1536" s="69"/>
      <c r="J1536" s="69"/>
    </row>
    <row r="1537" spans="3:10" x14ac:dyDescent="0.2">
      <c r="C1537" s="52" t="e">
        <f>VLOOKUP(A1537,'[1]S&amp;P 500 Wikipedia'!A:D,3,FALSE)</f>
        <v>#N/A</v>
      </c>
      <c r="H1537" s="69"/>
      <c r="I1537" s="69"/>
      <c r="J1537" s="69"/>
    </row>
    <row r="1538" spans="3:10" x14ac:dyDescent="0.2">
      <c r="C1538" s="52" t="e">
        <f>VLOOKUP(A1538,'[1]S&amp;P 500 Wikipedia'!A:D,3,FALSE)</f>
        <v>#N/A</v>
      </c>
      <c r="H1538" s="69"/>
      <c r="I1538" s="69"/>
      <c r="J1538" s="69"/>
    </row>
    <row r="1539" spans="3:10" x14ac:dyDescent="0.2">
      <c r="C1539" s="52" t="e">
        <f>VLOOKUP(A1539,'[1]S&amp;P 500 Wikipedia'!A:D,3,FALSE)</f>
        <v>#N/A</v>
      </c>
      <c r="H1539" s="69"/>
      <c r="I1539" s="69"/>
      <c r="J1539" s="69"/>
    </row>
    <row r="1540" spans="3:10" x14ac:dyDescent="0.2">
      <c r="C1540" s="52" t="e">
        <f>VLOOKUP(A1540,'[1]S&amp;P 500 Wikipedia'!A:D,3,FALSE)</f>
        <v>#N/A</v>
      </c>
      <c r="H1540" s="69"/>
      <c r="I1540" s="69"/>
      <c r="J1540" s="69"/>
    </row>
    <row r="1541" spans="3:10" x14ac:dyDescent="0.2">
      <c r="C1541" s="52" t="e">
        <f>VLOOKUP(A1541,'[1]S&amp;P 500 Wikipedia'!A:D,3,FALSE)</f>
        <v>#N/A</v>
      </c>
      <c r="H1541" s="69"/>
      <c r="I1541" s="69"/>
      <c r="J1541" s="69"/>
    </row>
    <row r="1542" spans="3:10" x14ac:dyDescent="0.2">
      <c r="C1542" s="52" t="e">
        <f>VLOOKUP(A1542,'[1]S&amp;P 500 Wikipedia'!A:D,3,FALSE)</f>
        <v>#N/A</v>
      </c>
      <c r="H1542" s="69"/>
      <c r="I1542" s="69"/>
      <c r="J1542" s="69"/>
    </row>
    <row r="1543" spans="3:10" x14ac:dyDescent="0.2">
      <c r="C1543" s="52" t="e">
        <f>VLOOKUP(A1543,'[1]S&amp;P 500 Wikipedia'!A:D,3,FALSE)</f>
        <v>#N/A</v>
      </c>
      <c r="H1543" s="69"/>
      <c r="I1543" s="69"/>
      <c r="J1543" s="69"/>
    </row>
    <row r="1544" spans="3:10" x14ac:dyDescent="0.2">
      <c r="C1544" s="52" t="e">
        <f>VLOOKUP(A1544,'[1]S&amp;P 500 Wikipedia'!A:D,3,FALSE)</f>
        <v>#N/A</v>
      </c>
      <c r="H1544" s="69"/>
      <c r="I1544" s="69"/>
      <c r="J1544" s="69"/>
    </row>
    <row r="1545" spans="3:10" x14ac:dyDescent="0.2">
      <c r="C1545" s="52" t="e">
        <f>VLOOKUP(A1545,'[1]S&amp;P 500 Wikipedia'!A:D,3,FALSE)</f>
        <v>#N/A</v>
      </c>
      <c r="H1545" s="69"/>
      <c r="I1545" s="69"/>
      <c r="J1545" s="69"/>
    </row>
    <row r="1546" spans="3:10" x14ac:dyDescent="0.2">
      <c r="C1546" s="52" t="e">
        <f>VLOOKUP(A1546,'[1]S&amp;P 500 Wikipedia'!A:D,3,FALSE)</f>
        <v>#N/A</v>
      </c>
      <c r="H1546" s="69"/>
      <c r="I1546" s="69"/>
      <c r="J1546" s="69"/>
    </row>
    <row r="1547" spans="3:10" x14ac:dyDescent="0.2">
      <c r="C1547" s="52" t="e">
        <f>VLOOKUP(A1547,'[1]S&amp;P 500 Wikipedia'!A:D,3,FALSE)</f>
        <v>#N/A</v>
      </c>
      <c r="H1547" s="69"/>
      <c r="I1547" s="69"/>
      <c r="J1547" s="69"/>
    </row>
    <row r="1548" spans="3:10" x14ac:dyDescent="0.2">
      <c r="C1548" s="52" t="e">
        <f>VLOOKUP(A1548,'[1]S&amp;P 500 Wikipedia'!A:D,3,FALSE)</f>
        <v>#N/A</v>
      </c>
      <c r="H1548" s="69"/>
      <c r="I1548" s="69"/>
      <c r="J1548" s="69"/>
    </row>
    <row r="1549" spans="3:10" x14ac:dyDescent="0.2">
      <c r="C1549" s="52" t="e">
        <f>VLOOKUP(A1549,'[1]S&amp;P 500 Wikipedia'!A:D,3,FALSE)</f>
        <v>#N/A</v>
      </c>
      <c r="H1549" s="69"/>
      <c r="I1549" s="69"/>
      <c r="J1549" s="69"/>
    </row>
    <row r="1550" spans="3:10" x14ac:dyDescent="0.2">
      <c r="C1550" s="52" t="e">
        <f>VLOOKUP(A1550,'[1]S&amp;P 500 Wikipedia'!A:D,3,FALSE)</f>
        <v>#N/A</v>
      </c>
      <c r="H1550" s="69"/>
      <c r="I1550" s="69"/>
      <c r="J1550" s="69"/>
    </row>
    <row r="1551" spans="3:10" x14ac:dyDescent="0.2">
      <c r="C1551" s="52" t="e">
        <f>VLOOKUP(A1551,'[1]S&amp;P 500 Wikipedia'!A:D,3,FALSE)</f>
        <v>#N/A</v>
      </c>
      <c r="H1551" s="69"/>
      <c r="I1551" s="69"/>
      <c r="J1551" s="69"/>
    </row>
    <row r="1552" spans="3:10" x14ac:dyDescent="0.2">
      <c r="C1552" s="52" t="e">
        <f>VLOOKUP(A1552,'[1]S&amp;P 500 Wikipedia'!A:D,3,FALSE)</f>
        <v>#N/A</v>
      </c>
      <c r="H1552" s="69"/>
      <c r="I1552" s="69"/>
      <c r="J1552" s="69"/>
    </row>
    <row r="1553" spans="3:10" x14ac:dyDescent="0.2">
      <c r="C1553" s="52" t="e">
        <f>VLOOKUP(A1553,'[1]S&amp;P 500 Wikipedia'!A:D,3,FALSE)</f>
        <v>#N/A</v>
      </c>
      <c r="H1553" s="69"/>
      <c r="I1553" s="69"/>
      <c r="J1553" s="69"/>
    </row>
    <row r="1554" spans="3:10" x14ac:dyDescent="0.2">
      <c r="C1554" s="52" t="e">
        <f>VLOOKUP(A1554,'[1]S&amp;P 500 Wikipedia'!A:D,3,FALSE)</f>
        <v>#N/A</v>
      </c>
      <c r="H1554" s="69"/>
      <c r="I1554" s="69"/>
      <c r="J1554" s="69"/>
    </row>
    <row r="1555" spans="3:10" x14ac:dyDescent="0.2">
      <c r="C1555" s="52" t="e">
        <f>VLOOKUP(A1555,'[1]S&amp;P 500 Wikipedia'!A:D,3,FALSE)</f>
        <v>#N/A</v>
      </c>
      <c r="H1555" s="69"/>
      <c r="I1555" s="69"/>
      <c r="J1555" s="69"/>
    </row>
    <row r="1556" spans="3:10" x14ac:dyDescent="0.2">
      <c r="C1556" s="52" t="e">
        <f>VLOOKUP(A1556,'[1]S&amp;P 500 Wikipedia'!A:D,3,FALSE)</f>
        <v>#N/A</v>
      </c>
      <c r="H1556" s="69"/>
      <c r="I1556" s="69"/>
      <c r="J1556" s="69"/>
    </row>
    <row r="1557" spans="3:10" x14ac:dyDescent="0.2">
      <c r="C1557" s="52" t="e">
        <f>VLOOKUP(A1557,'[1]S&amp;P 500 Wikipedia'!A:D,3,FALSE)</f>
        <v>#N/A</v>
      </c>
      <c r="H1557" s="69"/>
      <c r="I1557" s="69"/>
      <c r="J1557" s="69"/>
    </row>
    <row r="1558" spans="3:10" x14ac:dyDescent="0.2">
      <c r="C1558" s="52" t="e">
        <f>VLOOKUP(A1558,'[1]S&amp;P 500 Wikipedia'!A:D,3,FALSE)</f>
        <v>#N/A</v>
      </c>
      <c r="H1558" s="69"/>
      <c r="I1558" s="69"/>
      <c r="J1558" s="69"/>
    </row>
    <row r="1559" spans="3:10" x14ac:dyDescent="0.2">
      <c r="C1559" s="52" t="e">
        <f>VLOOKUP(A1559,'[1]S&amp;P 500 Wikipedia'!A:D,3,FALSE)</f>
        <v>#N/A</v>
      </c>
      <c r="H1559" s="69"/>
      <c r="I1559" s="69"/>
      <c r="J1559" s="69"/>
    </row>
    <row r="1560" spans="3:10" x14ac:dyDescent="0.2">
      <c r="C1560" s="52" t="e">
        <f>VLOOKUP(A1560,'[1]S&amp;P 500 Wikipedia'!A:D,3,FALSE)</f>
        <v>#N/A</v>
      </c>
      <c r="H1560" s="69"/>
      <c r="I1560" s="69"/>
      <c r="J1560" s="69"/>
    </row>
    <row r="1561" spans="3:10" x14ac:dyDescent="0.2">
      <c r="C1561" s="52" t="e">
        <f>VLOOKUP(A1561,'[1]S&amp;P 500 Wikipedia'!A:D,3,FALSE)</f>
        <v>#N/A</v>
      </c>
      <c r="H1561" s="69"/>
      <c r="I1561" s="69"/>
      <c r="J1561" s="69"/>
    </row>
    <row r="1562" spans="3:10" x14ac:dyDescent="0.2">
      <c r="C1562" s="52" t="e">
        <f>VLOOKUP(A1562,'[1]S&amp;P 500 Wikipedia'!A:D,3,FALSE)</f>
        <v>#N/A</v>
      </c>
      <c r="H1562" s="69"/>
      <c r="I1562" s="69"/>
      <c r="J1562" s="69"/>
    </row>
    <row r="1563" spans="3:10" x14ac:dyDescent="0.2">
      <c r="C1563" s="52" t="e">
        <f>VLOOKUP(A1563,'[1]S&amp;P 500 Wikipedia'!A:D,3,FALSE)</f>
        <v>#N/A</v>
      </c>
      <c r="H1563" s="69"/>
      <c r="I1563" s="69"/>
      <c r="J1563" s="69"/>
    </row>
    <row r="1564" spans="3:10" x14ac:dyDescent="0.2">
      <c r="C1564" s="52" t="e">
        <f>VLOOKUP(A1564,'[1]S&amp;P 500 Wikipedia'!A:D,3,FALSE)</f>
        <v>#N/A</v>
      </c>
      <c r="H1564" s="69"/>
      <c r="I1564" s="69"/>
      <c r="J1564" s="69"/>
    </row>
    <row r="1565" spans="3:10" x14ac:dyDescent="0.2">
      <c r="C1565" s="52" t="e">
        <f>VLOOKUP(A1565,'[1]S&amp;P 500 Wikipedia'!A:D,3,FALSE)</f>
        <v>#N/A</v>
      </c>
      <c r="H1565" s="69"/>
      <c r="I1565" s="69"/>
      <c r="J1565" s="69"/>
    </row>
    <row r="1566" spans="3:10" x14ac:dyDescent="0.2">
      <c r="C1566" s="52" t="e">
        <f>VLOOKUP(A1566,'[1]S&amp;P 500 Wikipedia'!A:D,3,FALSE)</f>
        <v>#N/A</v>
      </c>
      <c r="H1566" s="69"/>
      <c r="I1566" s="69"/>
      <c r="J1566" s="69"/>
    </row>
    <row r="1567" spans="3:10" x14ac:dyDescent="0.2">
      <c r="C1567" s="52" t="e">
        <f>VLOOKUP(A1567,'[1]S&amp;P 500 Wikipedia'!A:D,3,FALSE)</f>
        <v>#N/A</v>
      </c>
      <c r="H1567" s="69"/>
      <c r="I1567" s="69"/>
      <c r="J1567" s="69"/>
    </row>
    <row r="1568" spans="3:10" x14ac:dyDescent="0.2">
      <c r="C1568" s="52" t="e">
        <f>VLOOKUP(A1568,'[1]S&amp;P 500 Wikipedia'!A:D,3,FALSE)</f>
        <v>#N/A</v>
      </c>
      <c r="H1568" s="69"/>
      <c r="I1568" s="69"/>
      <c r="J1568" s="69"/>
    </row>
    <row r="1569" spans="3:10" x14ac:dyDescent="0.2">
      <c r="C1569" s="52" t="e">
        <f>VLOOKUP(A1569,'[1]S&amp;P 500 Wikipedia'!A:D,3,FALSE)</f>
        <v>#N/A</v>
      </c>
      <c r="H1569" s="69"/>
      <c r="I1569" s="69"/>
      <c r="J1569" s="69"/>
    </row>
    <row r="1570" spans="3:10" x14ac:dyDescent="0.2">
      <c r="C1570" s="52" t="e">
        <f>VLOOKUP(A1570,'[1]S&amp;P 500 Wikipedia'!A:D,3,FALSE)</f>
        <v>#N/A</v>
      </c>
      <c r="H1570" s="69"/>
      <c r="I1570" s="69"/>
      <c r="J1570" s="69"/>
    </row>
    <row r="1571" spans="3:10" x14ac:dyDescent="0.2">
      <c r="C1571" s="52" t="e">
        <f>VLOOKUP(A1571,'[1]S&amp;P 500 Wikipedia'!A:D,3,FALSE)</f>
        <v>#N/A</v>
      </c>
      <c r="H1571" s="69"/>
      <c r="I1571" s="69"/>
      <c r="J1571" s="69"/>
    </row>
    <row r="1572" spans="3:10" x14ac:dyDescent="0.2">
      <c r="C1572" s="52" t="e">
        <f>VLOOKUP(A1572,'[1]S&amp;P 500 Wikipedia'!A:D,3,FALSE)</f>
        <v>#N/A</v>
      </c>
      <c r="H1572" s="69"/>
      <c r="I1572" s="69"/>
      <c r="J1572" s="69"/>
    </row>
    <row r="1573" spans="3:10" x14ac:dyDescent="0.2">
      <c r="C1573" s="52" t="e">
        <f>VLOOKUP(A1573,'[1]S&amp;P 500 Wikipedia'!A:D,3,FALSE)</f>
        <v>#N/A</v>
      </c>
      <c r="H1573" s="69"/>
      <c r="I1573" s="69"/>
      <c r="J1573" s="69"/>
    </row>
    <row r="1574" spans="3:10" x14ac:dyDescent="0.2">
      <c r="C1574" s="52" t="e">
        <f>VLOOKUP(A1574,'[1]S&amp;P 500 Wikipedia'!A:D,3,FALSE)</f>
        <v>#N/A</v>
      </c>
      <c r="H1574" s="69"/>
      <c r="I1574" s="69"/>
      <c r="J1574" s="69"/>
    </row>
    <row r="1575" spans="3:10" x14ac:dyDescent="0.2">
      <c r="C1575" s="52" t="e">
        <f>VLOOKUP(A1575,'[1]S&amp;P 500 Wikipedia'!A:D,3,FALSE)</f>
        <v>#N/A</v>
      </c>
      <c r="H1575" s="69"/>
      <c r="I1575" s="69"/>
      <c r="J1575" s="69"/>
    </row>
    <row r="1576" spans="3:10" x14ac:dyDescent="0.2">
      <c r="C1576" s="52" t="e">
        <f>VLOOKUP(A1576,'[1]S&amp;P 500 Wikipedia'!A:D,3,FALSE)</f>
        <v>#N/A</v>
      </c>
      <c r="H1576" s="69"/>
      <c r="I1576" s="69"/>
      <c r="J1576" s="69"/>
    </row>
    <row r="1577" spans="3:10" x14ac:dyDescent="0.2">
      <c r="C1577" s="52" t="e">
        <f>VLOOKUP(A1577,'[1]S&amp;P 500 Wikipedia'!A:D,3,FALSE)</f>
        <v>#N/A</v>
      </c>
      <c r="H1577" s="69"/>
      <c r="I1577" s="69"/>
      <c r="J1577" s="69"/>
    </row>
    <row r="1578" spans="3:10" x14ac:dyDescent="0.2">
      <c r="C1578" s="52" t="e">
        <f>VLOOKUP(A1578,'[1]S&amp;P 500 Wikipedia'!A:D,3,FALSE)</f>
        <v>#N/A</v>
      </c>
      <c r="H1578" s="69"/>
      <c r="I1578" s="69"/>
      <c r="J1578" s="69"/>
    </row>
    <row r="1579" spans="3:10" x14ac:dyDescent="0.2">
      <c r="C1579" s="52" t="e">
        <f>VLOOKUP(A1579,'[1]S&amp;P 500 Wikipedia'!A:D,3,FALSE)</f>
        <v>#N/A</v>
      </c>
      <c r="H1579" s="69"/>
      <c r="I1579" s="69"/>
      <c r="J1579" s="69"/>
    </row>
    <row r="1580" spans="3:10" x14ac:dyDescent="0.2">
      <c r="C1580" s="52" t="e">
        <f>VLOOKUP(A1580,'[1]S&amp;P 500 Wikipedia'!A:D,3,FALSE)</f>
        <v>#N/A</v>
      </c>
      <c r="H1580" s="69"/>
      <c r="I1580" s="69"/>
      <c r="J1580" s="69"/>
    </row>
    <row r="1581" spans="3:10" x14ac:dyDescent="0.2">
      <c r="C1581" s="52" t="e">
        <f>VLOOKUP(A1581,'[1]S&amp;P 500 Wikipedia'!A:D,3,FALSE)</f>
        <v>#N/A</v>
      </c>
      <c r="H1581" s="69"/>
      <c r="I1581" s="69"/>
      <c r="J1581" s="69"/>
    </row>
    <row r="1582" spans="3:10" x14ac:dyDescent="0.2">
      <c r="C1582" s="52" t="e">
        <f>VLOOKUP(A1582,'[1]S&amp;P 500 Wikipedia'!A:D,3,FALSE)</f>
        <v>#N/A</v>
      </c>
      <c r="H1582" s="69"/>
      <c r="I1582" s="69"/>
      <c r="J1582" s="69"/>
    </row>
    <row r="1583" spans="3:10" x14ac:dyDescent="0.2">
      <c r="C1583" s="52" t="e">
        <f>VLOOKUP(A1583,'[1]S&amp;P 500 Wikipedia'!A:D,3,FALSE)</f>
        <v>#N/A</v>
      </c>
      <c r="H1583" s="69"/>
      <c r="I1583" s="69"/>
      <c r="J1583" s="69"/>
    </row>
    <row r="1584" spans="3:10" x14ac:dyDescent="0.2">
      <c r="C1584" s="52" t="e">
        <f>VLOOKUP(A1584,'[1]S&amp;P 500 Wikipedia'!A:D,3,FALSE)</f>
        <v>#N/A</v>
      </c>
      <c r="H1584" s="69"/>
      <c r="I1584" s="69"/>
      <c r="J1584" s="69"/>
    </row>
    <row r="1585" spans="3:10" x14ac:dyDescent="0.2">
      <c r="C1585" s="52" t="e">
        <f>VLOOKUP(A1585,'[1]S&amp;P 500 Wikipedia'!A:D,3,FALSE)</f>
        <v>#N/A</v>
      </c>
      <c r="H1585" s="69"/>
      <c r="I1585" s="69"/>
      <c r="J1585" s="69"/>
    </row>
    <row r="1586" spans="3:10" x14ac:dyDescent="0.2">
      <c r="C1586" s="52" t="e">
        <f>VLOOKUP(A1586,'[1]S&amp;P 500 Wikipedia'!A:D,3,FALSE)</f>
        <v>#N/A</v>
      </c>
      <c r="H1586" s="69"/>
      <c r="I1586" s="69"/>
      <c r="J1586" s="69"/>
    </row>
    <row r="1587" spans="3:10" x14ac:dyDescent="0.2">
      <c r="C1587" s="52" t="e">
        <f>VLOOKUP(A1587,'[1]S&amp;P 500 Wikipedia'!A:D,3,FALSE)</f>
        <v>#N/A</v>
      </c>
      <c r="H1587" s="69"/>
      <c r="I1587" s="69"/>
      <c r="J1587" s="69"/>
    </row>
    <row r="1588" spans="3:10" x14ac:dyDescent="0.2">
      <c r="C1588" s="52" t="e">
        <f>VLOOKUP(A1588,'[1]S&amp;P 500 Wikipedia'!A:D,3,FALSE)</f>
        <v>#N/A</v>
      </c>
      <c r="H1588" s="69"/>
      <c r="I1588" s="69"/>
      <c r="J1588" s="69"/>
    </row>
    <row r="1589" spans="3:10" x14ac:dyDescent="0.2">
      <c r="C1589" s="52" t="e">
        <f>VLOOKUP(A1589,'[1]S&amp;P 500 Wikipedia'!A:D,3,FALSE)</f>
        <v>#N/A</v>
      </c>
      <c r="H1589" s="69"/>
      <c r="I1589" s="69"/>
      <c r="J1589" s="69"/>
    </row>
    <row r="1590" spans="3:10" x14ac:dyDescent="0.2">
      <c r="C1590" s="52" t="e">
        <f>VLOOKUP(A1590,'[1]S&amp;P 500 Wikipedia'!A:D,3,FALSE)</f>
        <v>#N/A</v>
      </c>
      <c r="H1590" s="69"/>
      <c r="I1590" s="69"/>
      <c r="J1590" s="69"/>
    </row>
    <row r="1591" spans="3:10" x14ac:dyDescent="0.2">
      <c r="C1591" s="52" t="e">
        <f>VLOOKUP(A1591,'[1]S&amp;P 500 Wikipedia'!A:D,3,FALSE)</f>
        <v>#N/A</v>
      </c>
      <c r="H1591" s="69"/>
      <c r="I1591" s="69"/>
      <c r="J1591" s="69"/>
    </row>
    <row r="1592" spans="3:10" x14ac:dyDescent="0.2">
      <c r="C1592" s="52" t="e">
        <f>VLOOKUP(A1592,'[1]S&amp;P 500 Wikipedia'!A:D,3,FALSE)</f>
        <v>#N/A</v>
      </c>
      <c r="H1592" s="69"/>
      <c r="I1592" s="69"/>
      <c r="J1592" s="69"/>
    </row>
    <row r="1593" spans="3:10" x14ac:dyDescent="0.2">
      <c r="C1593" s="52" t="e">
        <f>VLOOKUP(A1593,'[1]S&amp;P 500 Wikipedia'!A:D,3,FALSE)</f>
        <v>#N/A</v>
      </c>
      <c r="H1593" s="69"/>
      <c r="I1593" s="69"/>
      <c r="J1593" s="69"/>
    </row>
    <row r="1594" spans="3:10" x14ac:dyDescent="0.2">
      <c r="C1594" s="52" t="e">
        <f>VLOOKUP(A1594,'[1]S&amp;P 500 Wikipedia'!A:D,3,FALSE)</f>
        <v>#N/A</v>
      </c>
      <c r="H1594" s="69"/>
      <c r="I1594" s="69"/>
      <c r="J1594" s="69"/>
    </row>
    <row r="1595" spans="3:10" x14ac:dyDescent="0.2">
      <c r="C1595" s="52" t="e">
        <f>VLOOKUP(A1595,'[1]S&amp;P 500 Wikipedia'!A:D,3,FALSE)</f>
        <v>#N/A</v>
      </c>
      <c r="H1595" s="69"/>
      <c r="I1595" s="69"/>
      <c r="J1595" s="69"/>
    </row>
    <row r="1596" spans="3:10" x14ac:dyDescent="0.2">
      <c r="C1596" s="52" t="e">
        <f>VLOOKUP(A1596,'[1]S&amp;P 500 Wikipedia'!A:D,3,FALSE)</f>
        <v>#N/A</v>
      </c>
      <c r="H1596" s="69"/>
      <c r="I1596" s="69"/>
      <c r="J1596" s="69"/>
    </row>
    <row r="1597" spans="3:10" x14ac:dyDescent="0.2">
      <c r="C1597" s="52" t="e">
        <f>VLOOKUP(A1597,'[1]S&amp;P 500 Wikipedia'!A:D,3,FALSE)</f>
        <v>#N/A</v>
      </c>
      <c r="H1597" s="69"/>
      <c r="I1597" s="69"/>
      <c r="J1597" s="69"/>
    </row>
    <row r="1598" spans="3:10" x14ac:dyDescent="0.2">
      <c r="C1598" s="52" t="e">
        <f>VLOOKUP(A1598,'[1]S&amp;P 500 Wikipedia'!A:D,3,FALSE)</f>
        <v>#N/A</v>
      </c>
      <c r="H1598" s="69"/>
      <c r="I1598" s="69"/>
      <c r="J1598" s="69"/>
    </row>
    <row r="1599" spans="3:10" x14ac:dyDescent="0.2">
      <c r="C1599" s="52" t="e">
        <f>VLOOKUP(A1599,'[1]S&amp;P 500 Wikipedia'!A:D,3,FALSE)</f>
        <v>#N/A</v>
      </c>
      <c r="H1599" s="69"/>
      <c r="I1599" s="69"/>
      <c r="J1599" s="69"/>
    </row>
    <row r="1600" spans="3:10" x14ac:dyDescent="0.2">
      <c r="C1600" s="52" t="e">
        <f>VLOOKUP(A1600,'[1]S&amp;P 500 Wikipedia'!A:D,3,FALSE)</f>
        <v>#N/A</v>
      </c>
      <c r="H1600" s="69"/>
      <c r="I1600" s="69"/>
      <c r="J1600" s="69"/>
    </row>
    <row r="1601" spans="3:10" x14ac:dyDescent="0.2">
      <c r="C1601" s="52" t="e">
        <f>VLOOKUP(A1601,'[1]S&amp;P 500 Wikipedia'!A:D,3,FALSE)</f>
        <v>#N/A</v>
      </c>
      <c r="H1601" s="69"/>
      <c r="I1601" s="69"/>
      <c r="J1601" s="69"/>
    </row>
    <row r="1602" spans="3:10" x14ac:dyDescent="0.2">
      <c r="C1602" s="52" t="e">
        <f>VLOOKUP(A1602,'[1]S&amp;P 500 Wikipedia'!A:D,3,FALSE)</f>
        <v>#N/A</v>
      </c>
      <c r="H1602" s="69"/>
      <c r="I1602" s="69"/>
      <c r="J1602" s="69"/>
    </row>
    <row r="1603" spans="3:10" x14ac:dyDescent="0.2">
      <c r="C1603" s="52" t="e">
        <f>VLOOKUP(A1603,'[1]S&amp;P 500 Wikipedia'!A:D,3,FALSE)</f>
        <v>#N/A</v>
      </c>
      <c r="H1603" s="69"/>
      <c r="I1603" s="69"/>
      <c r="J1603" s="69"/>
    </row>
    <row r="1604" spans="3:10" x14ac:dyDescent="0.2">
      <c r="C1604" s="52" t="e">
        <f>VLOOKUP(A1604,'[1]S&amp;P 500 Wikipedia'!A:D,3,FALSE)</f>
        <v>#N/A</v>
      </c>
      <c r="H1604" s="69"/>
      <c r="I1604" s="69"/>
      <c r="J1604" s="69"/>
    </row>
    <row r="1605" spans="3:10" x14ac:dyDescent="0.2">
      <c r="C1605" s="52" t="e">
        <f>VLOOKUP(A1605,'[1]S&amp;P 500 Wikipedia'!A:D,3,FALSE)</f>
        <v>#N/A</v>
      </c>
      <c r="H1605" s="69"/>
      <c r="I1605" s="69"/>
      <c r="J1605" s="69"/>
    </row>
    <row r="1606" spans="3:10" x14ac:dyDescent="0.2">
      <c r="C1606" s="52" t="e">
        <f>VLOOKUP(A1606,'[1]S&amp;P 500 Wikipedia'!A:D,3,FALSE)</f>
        <v>#N/A</v>
      </c>
      <c r="H1606" s="69"/>
      <c r="I1606" s="69"/>
      <c r="J1606" s="69"/>
    </row>
    <row r="1607" spans="3:10" x14ac:dyDescent="0.2">
      <c r="C1607" s="52" t="e">
        <f>VLOOKUP(A1607,'[1]S&amp;P 500 Wikipedia'!A:D,3,FALSE)</f>
        <v>#N/A</v>
      </c>
      <c r="H1607" s="69"/>
      <c r="I1607" s="69"/>
      <c r="J1607" s="69"/>
    </row>
    <row r="1608" spans="3:10" x14ac:dyDescent="0.2">
      <c r="C1608" s="52" t="e">
        <f>VLOOKUP(A1608,'[1]S&amp;P 500 Wikipedia'!A:D,3,FALSE)</f>
        <v>#N/A</v>
      </c>
      <c r="H1608" s="69"/>
      <c r="I1608" s="69"/>
      <c r="J1608" s="69"/>
    </row>
    <row r="1609" spans="3:10" x14ac:dyDescent="0.2">
      <c r="C1609" s="52" t="e">
        <f>VLOOKUP(A1609,'[1]S&amp;P 500 Wikipedia'!A:D,3,FALSE)</f>
        <v>#N/A</v>
      </c>
      <c r="H1609" s="69"/>
      <c r="I1609" s="69"/>
      <c r="J1609" s="69"/>
    </row>
    <row r="1610" spans="3:10" x14ac:dyDescent="0.2">
      <c r="C1610" s="52" t="e">
        <f>VLOOKUP(A1610,'[1]S&amp;P 500 Wikipedia'!A:D,3,FALSE)</f>
        <v>#N/A</v>
      </c>
      <c r="H1610" s="69"/>
      <c r="I1610" s="69"/>
      <c r="J1610" s="69"/>
    </row>
    <row r="1611" spans="3:10" x14ac:dyDescent="0.2">
      <c r="C1611" s="52" t="e">
        <f>VLOOKUP(A1611,'[1]S&amp;P 500 Wikipedia'!A:D,3,FALSE)</f>
        <v>#N/A</v>
      </c>
      <c r="H1611" s="69"/>
      <c r="I1611" s="69"/>
      <c r="J1611" s="69"/>
    </row>
    <row r="1612" spans="3:10" x14ac:dyDescent="0.2">
      <c r="C1612" s="52" t="e">
        <f>VLOOKUP(A1612,'[1]S&amp;P 500 Wikipedia'!A:D,3,FALSE)</f>
        <v>#N/A</v>
      </c>
      <c r="H1612" s="69"/>
      <c r="I1612" s="69"/>
      <c r="J1612" s="69"/>
    </row>
    <row r="1613" spans="3:10" x14ac:dyDescent="0.2">
      <c r="C1613" s="52" t="e">
        <f>VLOOKUP(A1613,'[1]S&amp;P 500 Wikipedia'!A:D,3,FALSE)</f>
        <v>#N/A</v>
      </c>
      <c r="H1613" s="69"/>
      <c r="I1613" s="69"/>
      <c r="J1613" s="69"/>
    </row>
    <row r="1614" spans="3:10" x14ac:dyDescent="0.2">
      <c r="C1614" s="52" t="e">
        <f>VLOOKUP(A1614,'[1]S&amp;P 500 Wikipedia'!A:D,3,FALSE)</f>
        <v>#N/A</v>
      </c>
      <c r="H1614" s="69"/>
      <c r="I1614" s="69"/>
      <c r="J1614" s="69"/>
    </row>
    <row r="1615" spans="3:10" x14ac:dyDescent="0.2">
      <c r="C1615" s="52" t="e">
        <f>VLOOKUP(A1615,'[1]S&amp;P 500 Wikipedia'!A:D,3,FALSE)</f>
        <v>#N/A</v>
      </c>
      <c r="H1615" s="69"/>
      <c r="I1615" s="69"/>
      <c r="J1615" s="69"/>
    </row>
    <row r="1616" spans="3:10" x14ac:dyDescent="0.2">
      <c r="C1616" s="52" t="e">
        <f>VLOOKUP(A1616,'[1]S&amp;P 500 Wikipedia'!A:D,3,FALSE)</f>
        <v>#N/A</v>
      </c>
      <c r="H1616" s="69"/>
      <c r="I1616" s="69"/>
      <c r="J1616" s="69"/>
    </row>
    <row r="1617" spans="3:10" x14ac:dyDescent="0.2">
      <c r="C1617" s="52" t="e">
        <f>VLOOKUP(A1617,'[1]S&amp;P 500 Wikipedia'!A:D,3,FALSE)</f>
        <v>#N/A</v>
      </c>
      <c r="H1617" s="69"/>
      <c r="I1617" s="69"/>
      <c r="J1617" s="69"/>
    </row>
    <row r="1618" spans="3:10" x14ac:dyDescent="0.2">
      <c r="C1618" s="52" t="e">
        <f>VLOOKUP(A1618,'[1]S&amp;P 500 Wikipedia'!A:D,3,FALSE)</f>
        <v>#N/A</v>
      </c>
      <c r="H1618" s="69"/>
      <c r="I1618" s="69"/>
      <c r="J1618" s="69"/>
    </row>
    <row r="1619" spans="3:10" x14ac:dyDescent="0.2">
      <c r="C1619" s="52" t="e">
        <f>VLOOKUP(A1619,'[1]S&amp;P 500 Wikipedia'!A:D,3,FALSE)</f>
        <v>#N/A</v>
      </c>
      <c r="H1619" s="69"/>
      <c r="I1619" s="69"/>
      <c r="J1619" s="69"/>
    </row>
    <row r="1620" spans="3:10" x14ac:dyDescent="0.2">
      <c r="C1620" s="52" t="e">
        <f>VLOOKUP(A1620,'[1]S&amp;P 500 Wikipedia'!A:D,3,FALSE)</f>
        <v>#N/A</v>
      </c>
      <c r="H1620" s="69"/>
      <c r="I1620" s="69"/>
      <c r="J1620" s="69"/>
    </row>
    <row r="1621" spans="3:10" x14ac:dyDescent="0.2">
      <c r="C1621" s="52" t="e">
        <f>VLOOKUP(A1621,'[1]S&amp;P 500 Wikipedia'!A:D,3,FALSE)</f>
        <v>#N/A</v>
      </c>
      <c r="H1621" s="69"/>
      <c r="I1621" s="69"/>
      <c r="J1621" s="69"/>
    </row>
    <row r="1622" spans="3:10" x14ac:dyDescent="0.2">
      <c r="C1622" s="52" t="e">
        <f>VLOOKUP(A1622,'[1]S&amp;P 500 Wikipedia'!A:D,3,FALSE)</f>
        <v>#N/A</v>
      </c>
      <c r="H1622" s="69"/>
      <c r="I1622" s="69"/>
      <c r="J1622" s="69"/>
    </row>
    <row r="1623" spans="3:10" x14ac:dyDescent="0.2">
      <c r="C1623" s="52" t="e">
        <f>VLOOKUP(A1623,'[1]S&amp;P 500 Wikipedia'!A:D,3,FALSE)</f>
        <v>#N/A</v>
      </c>
      <c r="H1623" s="69"/>
      <c r="I1623" s="69"/>
      <c r="J1623" s="69"/>
    </row>
    <row r="1624" spans="3:10" x14ac:dyDescent="0.2">
      <c r="C1624" s="52" t="e">
        <f>VLOOKUP(A1624,'[1]S&amp;P 500 Wikipedia'!A:D,3,FALSE)</f>
        <v>#N/A</v>
      </c>
      <c r="H1624" s="69"/>
      <c r="I1624" s="69"/>
      <c r="J1624" s="69"/>
    </row>
    <row r="1625" spans="3:10" x14ac:dyDescent="0.2">
      <c r="C1625" s="52" t="e">
        <f>VLOOKUP(A1625,'[1]S&amp;P 500 Wikipedia'!A:D,3,FALSE)</f>
        <v>#N/A</v>
      </c>
      <c r="H1625" s="69"/>
      <c r="I1625" s="69"/>
      <c r="J1625" s="69"/>
    </row>
    <row r="1626" spans="3:10" x14ac:dyDescent="0.2">
      <c r="C1626" s="52" t="e">
        <f>VLOOKUP(A1626,'[1]S&amp;P 500 Wikipedia'!A:D,3,FALSE)</f>
        <v>#N/A</v>
      </c>
      <c r="H1626" s="69"/>
      <c r="I1626" s="69"/>
      <c r="J1626" s="69"/>
    </row>
    <row r="1627" spans="3:10" x14ac:dyDescent="0.2">
      <c r="C1627" s="52" t="e">
        <f>VLOOKUP(A1627,'[1]S&amp;P 500 Wikipedia'!A:D,3,FALSE)</f>
        <v>#N/A</v>
      </c>
      <c r="H1627" s="69"/>
      <c r="I1627" s="69"/>
      <c r="J1627" s="69"/>
    </row>
    <row r="1628" spans="3:10" x14ac:dyDescent="0.2">
      <c r="C1628" s="52" t="e">
        <f>VLOOKUP(A1628,'[1]S&amp;P 500 Wikipedia'!A:D,3,FALSE)</f>
        <v>#N/A</v>
      </c>
      <c r="H1628" s="69"/>
      <c r="I1628" s="69"/>
      <c r="J1628" s="69"/>
    </row>
    <row r="1629" spans="3:10" x14ac:dyDescent="0.2">
      <c r="C1629" s="52" t="e">
        <f>VLOOKUP(A1629,'[1]S&amp;P 500 Wikipedia'!A:D,3,FALSE)</f>
        <v>#N/A</v>
      </c>
      <c r="H1629" s="69"/>
      <c r="I1629" s="69"/>
      <c r="J1629" s="69"/>
    </row>
    <row r="1630" spans="3:10" x14ac:dyDescent="0.2">
      <c r="C1630" s="52" t="e">
        <f>VLOOKUP(A1630,'[1]S&amp;P 500 Wikipedia'!A:D,3,FALSE)</f>
        <v>#N/A</v>
      </c>
      <c r="H1630" s="69"/>
      <c r="I1630" s="69"/>
      <c r="J1630" s="69"/>
    </row>
    <row r="1631" spans="3:10" x14ac:dyDescent="0.2">
      <c r="C1631" s="52" t="e">
        <f>VLOOKUP(A1631,'[1]S&amp;P 500 Wikipedia'!A:D,3,FALSE)</f>
        <v>#N/A</v>
      </c>
      <c r="H1631" s="69"/>
      <c r="I1631" s="69"/>
      <c r="J1631" s="69"/>
    </row>
    <row r="1632" spans="3:10" x14ac:dyDescent="0.2">
      <c r="C1632" s="52" t="e">
        <f>VLOOKUP(A1632,'[1]S&amp;P 500 Wikipedia'!A:D,3,FALSE)</f>
        <v>#N/A</v>
      </c>
      <c r="H1632" s="69"/>
      <c r="I1632" s="69"/>
      <c r="J1632" s="69"/>
    </row>
    <row r="1633" spans="3:10" x14ac:dyDescent="0.2">
      <c r="C1633" s="52" t="e">
        <f>VLOOKUP(A1633,'[1]S&amp;P 500 Wikipedia'!A:D,3,FALSE)</f>
        <v>#N/A</v>
      </c>
      <c r="H1633" s="69"/>
      <c r="I1633" s="69"/>
      <c r="J1633" s="69"/>
    </row>
    <row r="1634" spans="3:10" x14ac:dyDescent="0.2">
      <c r="C1634" s="52" t="e">
        <f>VLOOKUP(A1634,'[1]S&amp;P 500 Wikipedia'!A:D,3,FALSE)</f>
        <v>#N/A</v>
      </c>
      <c r="H1634" s="69"/>
      <c r="I1634" s="69"/>
      <c r="J1634" s="69"/>
    </row>
    <row r="1635" spans="3:10" x14ac:dyDescent="0.2">
      <c r="C1635" s="52" t="e">
        <f>VLOOKUP(A1635,'[1]S&amp;P 500 Wikipedia'!A:D,3,FALSE)</f>
        <v>#N/A</v>
      </c>
      <c r="H1635" s="69"/>
      <c r="I1635" s="69"/>
      <c r="J1635" s="69"/>
    </row>
    <row r="1636" spans="3:10" x14ac:dyDescent="0.2">
      <c r="C1636" s="52" t="e">
        <f>VLOOKUP(A1636,'[1]S&amp;P 500 Wikipedia'!A:D,3,FALSE)</f>
        <v>#N/A</v>
      </c>
      <c r="H1636" s="69"/>
      <c r="I1636" s="69"/>
      <c r="J1636" s="69"/>
    </row>
    <row r="1637" spans="3:10" x14ac:dyDescent="0.2">
      <c r="C1637" s="52" t="e">
        <f>VLOOKUP(A1637,'[1]S&amp;P 500 Wikipedia'!A:D,3,FALSE)</f>
        <v>#N/A</v>
      </c>
      <c r="H1637" s="69"/>
      <c r="I1637" s="69"/>
      <c r="J1637" s="69"/>
    </row>
    <row r="1638" spans="3:10" x14ac:dyDescent="0.2">
      <c r="C1638" s="52" t="e">
        <f>VLOOKUP(A1638,'[1]S&amp;P 500 Wikipedia'!A:D,3,FALSE)</f>
        <v>#N/A</v>
      </c>
      <c r="H1638" s="69"/>
      <c r="I1638" s="69"/>
      <c r="J1638" s="69"/>
    </row>
    <row r="1639" spans="3:10" x14ac:dyDescent="0.2">
      <c r="C1639" s="52" t="e">
        <f>VLOOKUP(A1639,'[1]S&amp;P 500 Wikipedia'!A:D,3,FALSE)</f>
        <v>#N/A</v>
      </c>
      <c r="H1639" s="69"/>
      <c r="I1639" s="69"/>
      <c r="J1639" s="69"/>
    </row>
    <row r="1640" spans="3:10" x14ac:dyDescent="0.2">
      <c r="C1640" s="52" t="e">
        <f>VLOOKUP(A1640,'[1]S&amp;P 500 Wikipedia'!A:D,3,FALSE)</f>
        <v>#N/A</v>
      </c>
      <c r="H1640" s="69"/>
      <c r="I1640" s="69"/>
      <c r="J1640" s="69"/>
    </row>
    <row r="1641" spans="3:10" x14ac:dyDescent="0.2">
      <c r="C1641" s="52" t="e">
        <f>VLOOKUP(A1641,'[1]S&amp;P 500 Wikipedia'!A:D,3,FALSE)</f>
        <v>#N/A</v>
      </c>
      <c r="H1641" s="69"/>
      <c r="I1641" s="69"/>
      <c r="J1641" s="69"/>
    </row>
    <row r="1642" spans="3:10" x14ac:dyDescent="0.2">
      <c r="C1642" s="52" t="e">
        <f>VLOOKUP(A1642,'[1]S&amp;P 500 Wikipedia'!A:D,3,FALSE)</f>
        <v>#N/A</v>
      </c>
      <c r="H1642" s="69"/>
      <c r="I1642" s="69"/>
      <c r="J1642" s="69"/>
    </row>
    <row r="1643" spans="3:10" x14ac:dyDescent="0.2">
      <c r="C1643" s="52" t="e">
        <f>VLOOKUP(A1643,'[1]S&amp;P 500 Wikipedia'!A:D,3,FALSE)</f>
        <v>#N/A</v>
      </c>
      <c r="H1643" s="69"/>
      <c r="I1643" s="69"/>
      <c r="J1643" s="69"/>
    </row>
    <row r="1644" spans="3:10" x14ac:dyDescent="0.2">
      <c r="C1644" s="52" t="e">
        <f>VLOOKUP(A1644,'[1]S&amp;P 500 Wikipedia'!A:D,3,FALSE)</f>
        <v>#N/A</v>
      </c>
      <c r="H1644" s="69"/>
      <c r="I1644" s="69"/>
      <c r="J1644" s="69"/>
    </row>
    <row r="1645" spans="3:10" x14ac:dyDescent="0.2">
      <c r="C1645" s="52" t="e">
        <f>VLOOKUP(A1645,'[1]S&amp;P 500 Wikipedia'!A:D,3,FALSE)</f>
        <v>#N/A</v>
      </c>
      <c r="H1645" s="69"/>
      <c r="I1645" s="69"/>
      <c r="J1645" s="69"/>
    </row>
    <row r="1646" spans="3:10" x14ac:dyDescent="0.2">
      <c r="C1646" s="52" t="e">
        <f>VLOOKUP(A1646,'[1]S&amp;P 500 Wikipedia'!A:D,3,FALSE)</f>
        <v>#N/A</v>
      </c>
      <c r="H1646" s="69"/>
      <c r="I1646" s="69"/>
      <c r="J1646" s="69"/>
    </row>
    <row r="1647" spans="3:10" x14ac:dyDescent="0.2">
      <c r="C1647" s="52" t="e">
        <f>VLOOKUP(A1647,'[1]S&amp;P 500 Wikipedia'!A:D,3,FALSE)</f>
        <v>#N/A</v>
      </c>
      <c r="H1647" s="69"/>
      <c r="I1647" s="69"/>
      <c r="J1647" s="69"/>
    </row>
    <row r="1648" spans="3:10" x14ac:dyDescent="0.2">
      <c r="C1648" s="52" t="e">
        <f>VLOOKUP(A1648,'[1]S&amp;P 500 Wikipedia'!A:D,3,FALSE)</f>
        <v>#N/A</v>
      </c>
      <c r="H1648" s="69"/>
      <c r="I1648" s="69"/>
      <c r="J1648" s="69"/>
    </row>
    <row r="1649" spans="3:10" x14ac:dyDescent="0.2">
      <c r="C1649" s="52" t="e">
        <f>VLOOKUP(A1649,'[1]S&amp;P 500 Wikipedia'!A:D,3,FALSE)</f>
        <v>#N/A</v>
      </c>
      <c r="H1649" s="69"/>
      <c r="I1649" s="69"/>
      <c r="J1649" s="69"/>
    </row>
    <row r="1650" spans="3:10" x14ac:dyDescent="0.2">
      <c r="C1650" s="52" t="e">
        <f>VLOOKUP(A1650,'[1]S&amp;P 500 Wikipedia'!A:D,3,FALSE)</f>
        <v>#N/A</v>
      </c>
      <c r="H1650" s="69"/>
      <c r="I1650" s="69"/>
      <c r="J1650" s="69"/>
    </row>
    <row r="1651" spans="3:10" x14ac:dyDescent="0.2">
      <c r="C1651" s="52" t="e">
        <f>VLOOKUP(A1651,'[1]S&amp;P 500 Wikipedia'!A:D,3,FALSE)</f>
        <v>#N/A</v>
      </c>
      <c r="H1651" s="69"/>
      <c r="I1651" s="69"/>
      <c r="J1651" s="69"/>
    </row>
    <row r="1652" spans="3:10" x14ac:dyDescent="0.2">
      <c r="C1652" s="52" t="e">
        <f>VLOOKUP(A1652,'[1]S&amp;P 500 Wikipedia'!A:D,3,FALSE)</f>
        <v>#N/A</v>
      </c>
      <c r="H1652" s="69"/>
      <c r="I1652" s="69"/>
      <c r="J1652" s="69"/>
    </row>
    <row r="1653" spans="3:10" x14ac:dyDescent="0.2">
      <c r="C1653" s="52" t="e">
        <f>VLOOKUP(A1653,'[1]S&amp;P 500 Wikipedia'!A:D,3,FALSE)</f>
        <v>#N/A</v>
      </c>
      <c r="H1653" s="69"/>
      <c r="I1653" s="69"/>
      <c r="J1653" s="69"/>
    </row>
    <row r="1654" spans="3:10" x14ac:dyDescent="0.2">
      <c r="C1654" s="52" t="e">
        <f>VLOOKUP(A1654,'[1]S&amp;P 500 Wikipedia'!A:D,3,FALSE)</f>
        <v>#N/A</v>
      </c>
      <c r="H1654" s="69"/>
      <c r="I1654" s="69"/>
      <c r="J1654" s="69"/>
    </row>
    <row r="1655" spans="3:10" x14ac:dyDescent="0.2">
      <c r="C1655" s="52" t="e">
        <f>VLOOKUP(A1655,'[1]S&amp;P 500 Wikipedia'!A:D,3,FALSE)</f>
        <v>#N/A</v>
      </c>
      <c r="H1655" s="69"/>
      <c r="I1655" s="69"/>
      <c r="J1655" s="69"/>
    </row>
    <row r="1656" spans="3:10" x14ac:dyDescent="0.2">
      <c r="C1656" s="52" t="e">
        <f>VLOOKUP(A1656,'[1]S&amp;P 500 Wikipedia'!A:D,3,FALSE)</f>
        <v>#N/A</v>
      </c>
      <c r="H1656" s="69"/>
      <c r="I1656" s="69"/>
      <c r="J1656" s="69"/>
    </row>
    <row r="1657" spans="3:10" x14ac:dyDescent="0.2">
      <c r="C1657" s="52" t="e">
        <f>VLOOKUP(A1657,'[1]S&amp;P 500 Wikipedia'!A:D,3,FALSE)</f>
        <v>#N/A</v>
      </c>
      <c r="H1657" s="69"/>
      <c r="I1657" s="69"/>
      <c r="J1657" s="69"/>
    </row>
    <row r="1658" spans="3:10" x14ac:dyDescent="0.2">
      <c r="C1658" s="52" t="e">
        <f>VLOOKUP(A1658,'[1]S&amp;P 500 Wikipedia'!A:D,3,FALSE)</f>
        <v>#N/A</v>
      </c>
      <c r="H1658" s="69"/>
      <c r="I1658" s="69"/>
      <c r="J1658" s="69"/>
    </row>
    <row r="1659" spans="3:10" x14ac:dyDescent="0.2">
      <c r="C1659" s="52" t="e">
        <f>VLOOKUP(A1659,'[1]S&amp;P 500 Wikipedia'!A:D,3,FALSE)</f>
        <v>#N/A</v>
      </c>
      <c r="H1659" s="69"/>
      <c r="I1659" s="69"/>
      <c r="J1659" s="69"/>
    </row>
    <row r="1660" spans="3:10" x14ac:dyDescent="0.2">
      <c r="C1660" s="52" t="e">
        <f>VLOOKUP(A1660,'[1]S&amp;P 500 Wikipedia'!A:D,3,FALSE)</f>
        <v>#N/A</v>
      </c>
      <c r="H1660" s="69"/>
      <c r="I1660" s="69"/>
      <c r="J1660" s="69"/>
    </row>
    <row r="1661" spans="3:10" x14ac:dyDescent="0.2">
      <c r="C1661" s="52" t="e">
        <f>VLOOKUP(A1661,'[1]S&amp;P 500 Wikipedia'!A:D,3,FALSE)</f>
        <v>#N/A</v>
      </c>
      <c r="H1661" s="69"/>
      <c r="I1661" s="69"/>
      <c r="J1661" s="69"/>
    </row>
    <row r="1662" spans="3:10" x14ac:dyDescent="0.2">
      <c r="C1662" s="52" t="e">
        <f>VLOOKUP(A1662,'[1]S&amp;P 500 Wikipedia'!A:D,3,FALSE)</f>
        <v>#N/A</v>
      </c>
      <c r="H1662" s="69"/>
      <c r="I1662" s="69"/>
      <c r="J1662" s="69"/>
    </row>
    <row r="1663" spans="3:10" x14ac:dyDescent="0.2">
      <c r="C1663" s="52" t="e">
        <f>VLOOKUP(A1663,'[1]S&amp;P 500 Wikipedia'!A:D,3,FALSE)</f>
        <v>#N/A</v>
      </c>
      <c r="H1663" s="69"/>
      <c r="I1663" s="69"/>
      <c r="J1663" s="69"/>
    </row>
    <row r="1664" spans="3:10" x14ac:dyDescent="0.2">
      <c r="C1664" s="52" t="e">
        <f>VLOOKUP(A1664,'[1]S&amp;P 500 Wikipedia'!A:D,3,FALSE)</f>
        <v>#N/A</v>
      </c>
      <c r="H1664" s="69"/>
      <c r="I1664" s="69"/>
      <c r="J1664" s="69"/>
    </row>
    <row r="1665" spans="3:10" x14ac:dyDescent="0.2">
      <c r="C1665" s="52" t="e">
        <f>VLOOKUP(A1665,'[1]S&amp;P 500 Wikipedia'!A:D,3,FALSE)</f>
        <v>#N/A</v>
      </c>
      <c r="H1665" s="69"/>
      <c r="I1665" s="69"/>
      <c r="J1665" s="69"/>
    </row>
    <row r="1666" spans="3:10" x14ac:dyDescent="0.2">
      <c r="C1666" s="52" t="e">
        <f>VLOOKUP(A1666,'[1]S&amp;P 500 Wikipedia'!A:D,3,FALSE)</f>
        <v>#N/A</v>
      </c>
      <c r="H1666" s="69"/>
      <c r="I1666" s="69"/>
      <c r="J1666" s="69"/>
    </row>
    <row r="1667" spans="3:10" x14ac:dyDescent="0.2">
      <c r="C1667" s="52" t="e">
        <f>VLOOKUP(A1667,'[1]S&amp;P 500 Wikipedia'!A:D,3,FALSE)</f>
        <v>#N/A</v>
      </c>
      <c r="H1667" s="69"/>
      <c r="I1667" s="69"/>
      <c r="J1667" s="69"/>
    </row>
    <row r="1668" spans="3:10" x14ac:dyDescent="0.2">
      <c r="C1668" s="52" t="e">
        <f>VLOOKUP(A1668,'[1]S&amp;P 500 Wikipedia'!A:D,3,FALSE)</f>
        <v>#N/A</v>
      </c>
      <c r="H1668" s="69"/>
      <c r="I1668" s="69"/>
      <c r="J1668" s="69"/>
    </row>
    <row r="1669" spans="3:10" x14ac:dyDescent="0.2">
      <c r="C1669" s="52" t="e">
        <f>VLOOKUP(A1669,'[1]S&amp;P 500 Wikipedia'!A:D,3,FALSE)</f>
        <v>#N/A</v>
      </c>
      <c r="H1669" s="69"/>
      <c r="I1669" s="69"/>
      <c r="J1669" s="69"/>
    </row>
    <row r="1670" spans="3:10" x14ac:dyDescent="0.2">
      <c r="C1670" s="52" t="e">
        <f>VLOOKUP(A1670,'[1]S&amp;P 500 Wikipedia'!A:D,3,FALSE)</f>
        <v>#N/A</v>
      </c>
      <c r="H1670" s="69"/>
      <c r="I1670" s="69"/>
      <c r="J1670" s="69"/>
    </row>
    <row r="1671" spans="3:10" x14ac:dyDescent="0.2">
      <c r="C1671" s="52" t="e">
        <f>VLOOKUP(A1671,'[1]S&amp;P 500 Wikipedia'!A:D,3,FALSE)</f>
        <v>#N/A</v>
      </c>
      <c r="H1671" s="69"/>
      <c r="I1671" s="69"/>
      <c r="J1671" s="69"/>
    </row>
    <row r="1672" spans="3:10" x14ac:dyDescent="0.2">
      <c r="C1672" s="52" t="e">
        <f>VLOOKUP(A1672,'[1]S&amp;P 500 Wikipedia'!A:D,3,FALSE)</f>
        <v>#N/A</v>
      </c>
      <c r="H1672" s="69"/>
      <c r="I1672" s="69"/>
      <c r="J1672" s="69"/>
    </row>
    <row r="1673" spans="3:10" x14ac:dyDescent="0.2">
      <c r="C1673" s="52" t="e">
        <f>VLOOKUP(A1673,'[1]S&amp;P 500 Wikipedia'!A:D,3,FALSE)</f>
        <v>#N/A</v>
      </c>
      <c r="H1673" s="69"/>
      <c r="I1673" s="69"/>
      <c r="J1673" s="69"/>
    </row>
    <row r="1674" spans="3:10" x14ac:dyDescent="0.2">
      <c r="C1674" s="52" t="e">
        <f>VLOOKUP(A1674,'[1]S&amp;P 500 Wikipedia'!A:D,3,FALSE)</f>
        <v>#N/A</v>
      </c>
      <c r="H1674" s="69"/>
      <c r="I1674" s="69"/>
      <c r="J1674" s="69"/>
    </row>
    <row r="1675" spans="3:10" x14ac:dyDescent="0.2">
      <c r="C1675" s="52" t="e">
        <f>VLOOKUP(A1675,'[1]S&amp;P 500 Wikipedia'!A:D,3,FALSE)</f>
        <v>#N/A</v>
      </c>
      <c r="H1675" s="69"/>
      <c r="I1675" s="69"/>
      <c r="J1675" s="69"/>
    </row>
    <row r="1676" spans="3:10" x14ac:dyDescent="0.2">
      <c r="C1676" s="52" t="e">
        <f>VLOOKUP(A1676,'[1]S&amp;P 500 Wikipedia'!A:D,3,FALSE)</f>
        <v>#N/A</v>
      </c>
      <c r="H1676" s="69"/>
      <c r="I1676" s="69"/>
      <c r="J1676" s="69"/>
    </row>
    <row r="1677" spans="3:10" x14ac:dyDescent="0.2">
      <c r="C1677" s="52" t="e">
        <f>VLOOKUP(A1677,'[1]S&amp;P 500 Wikipedia'!A:D,3,FALSE)</f>
        <v>#N/A</v>
      </c>
      <c r="H1677" s="69"/>
      <c r="I1677" s="69"/>
      <c r="J1677" s="69"/>
    </row>
    <row r="1678" spans="3:10" x14ac:dyDescent="0.2">
      <c r="C1678" s="52" t="e">
        <f>VLOOKUP(A1678,'[1]S&amp;P 500 Wikipedia'!A:D,3,FALSE)</f>
        <v>#N/A</v>
      </c>
      <c r="H1678" s="69"/>
      <c r="I1678" s="69"/>
      <c r="J1678" s="69"/>
    </row>
    <row r="1679" spans="3:10" x14ac:dyDescent="0.2">
      <c r="C1679" s="52" t="e">
        <f>VLOOKUP(A1679,'[1]S&amp;P 500 Wikipedia'!A:D,3,FALSE)</f>
        <v>#N/A</v>
      </c>
      <c r="H1679" s="69"/>
      <c r="I1679" s="69"/>
      <c r="J1679" s="69"/>
    </row>
    <row r="1680" spans="3:10" x14ac:dyDescent="0.2">
      <c r="C1680" s="52" t="e">
        <f>VLOOKUP(A1680,'[1]S&amp;P 500 Wikipedia'!A:D,3,FALSE)</f>
        <v>#N/A</v>
      </c>
      <c r="H1680" s="69"/>
      <c r="I1680" s="69"/>
      <c r="J1680" s="69"/>
    </row>
    <row r="1681" spans="3:10" x14ac:dyDescent="0.2">
      <c r="C1681" s="52" t="e">
        <f>VLOOKUP(A1681,'[1]S&amp;P 500 Wikipedia'!A:D,3,FALSE)</f>
        <v>#N/A</v>
      </c>
      <c r="H1681" s="69"/>
      <c r="I1681" s="69"/>
      <c r="J1681" s="69"/>
    </row>
    <row r="1682" spans="3:10" x14ac:dyDescent="0.2">
      <c r="C1682" s="52" t="e">
        <f>VLOOKUP(A1682,'[1]S&amp;P 500 Wikipedia'!A:D,3,FALSE)</f>
        <v>#N/A</v>
      </c>
      <c r="H1682" s="69"/>
      <c r="I1682" s="69"/>
      <c r="J1682" s="69"/>
    </row>
    <row r="1683" spans="3:10" x14ac:dyDescent="0.2">
      <c r="C1683" s="52" t="e">
        <f>VLOOKUP(A1683,'[1]S&amp;P 500 Wikipedia'!A:D,3,FALSE)</f>
        <v>#N/A</v>
      </c>
      <c r="H1683" s="69"/>
      <c r="I1683" s="69"/>
      <c r="J1683" s="69"/>
    </row>
    <row r="1684" spans="3:10" x14ac:dyDescent="0.2">
      <c r="C1684" s="52" t="e">
        <f>VLOOKUP(A1684,'[1]S&amp;P 500 Wikipedia'!A:D,3,FALSE)</f>
        <v>#N/A</v>
      </c>
      <c r="H1684" s="69"/>
      <c r="I1684" s="69"/>
      <c r="J1684" s="69"/>
    </row>
    <row r="1685" spans="3:10" x14ac:dyDescent="0.2">
      <c r="C1685" s="52" t="e">
        <f>VLOOKUP(A1685,'[1]S&amp;P 500 Wikipedia'!A:D,3,FALSE)</f>
        <v>#N/A</v>
      </c>
      <c r="H1685" s="69"/>
      <c r="I1685" s="69"/>
      <c r="J1685" s="69"/>
    </row>
    <row r="1686" spans="3:10" x14ac:dyDescent="0.2">
      <c r="C1686" s="52" t="e">
        <f>VLOOKUP(A1686,'[1]S&amp;P 500 Wikipedia'!A:D,3,FALSE)</f>
        <v>#N/A</v>
      </c>
      <c r="H1686" s="69"/>
      <c r="I1686" s="69"/>
      <c r="J1686" s="69"/>
    </row>
    <row r="1687" spans="3:10" x14ac:dyDescent="0.2">
      <c r="C1687" s="52" t="e">
        <f>VLOOKUP(A1687,'[1]S&amp;P 500 Wikipedia'!A:D,3,FALSE)</f>
        <v>#N/A</v>
      </c>
      <c r="H1687" s="69"/>
      <c r="I1687" s="69"/>
      <c r="J1687" s="69"/>
    </row>
    <row r="1688" spans="3:10" x14ac:dyDescent="0.2">
      <c r="C1688" s="52" t="e">
        <f>VLOOKUP(A1688,'[1]S&amp;P 500 Wikipedia'!A:D,3,FALSE)</f>
        <v>#N/A</v>
      </c>
      <c r="H1688" s="69"/>
      <c r="I1688" s="69"/>
      <c r="J1688" s="69"/>
    </row>
    <row r="1689" spans="3:10" x14ac:dyDescent="0.2">
      <c r="C1689" s="52" t="e">
        <f>VLOOKUP(A1689,'[1]S&amp;P 500 Wikipedia'!A:D,3,FALSE)</f>
        <v>#N/A</v>
      </c>
      <c r="H1689" s="69"/>
      <c r="I1689" s="69"/>
      <c r="J1689" s="69"/>
    </row>
    <row r="1690" spans="3:10" x14ac:dyDescent="0.2">
      <c r="C1690" s="52" t="e">
        <f>VLOOKUP(A1690,'[1]S&amp;P 500 Wikipedia'!A:D,3,FALSE)</f>
        <v>#N/A</v>
      </c>
      <c r="H1690" s="69"/>
      <c r="I1690" s="69"/>
      <c r="J1690" s="69"/>
    </row>
    <row r="1691" spans="3:10" x14ac:dyDescent="0.2">
      <c r="C1691" s="52" t="e">
        <f>VLOOKUP(A1691,'[1]S&amp;P 500 Wikipedia'!A:D,3,FALSE)</f>
        <v>#N/A</v>
      </c>
      <c r="H1691" s="69"/>
      <c r="I1691" s="69"/>
      <c r="J1691" s="69"/>
    </row>
    <row r="1692" spans="3:10" x14ac:dyDescent="0.2">
      <c r="C1692" s="52" t="e">
        <f>VLOOKUP(A1692,'[1]S&amp;P 500 Wikipedia'!A:D,3,FALSE)</f>
        <v>#N/A</v>
      </c>
      <c r="H1692" s="69"/>
      <c r="I1692" s="69"/>
      <c r="J1692" s="69"/>
    </row>
    <row r="1693" spans="3:10" x14ac:dyDescent="0.2">
      <c r="C1693" s="52" t="e">
        <f>VLOOKUP(A1693,'[1]S&amp;P 500 Wikipedia'!A:D,3,FALSE)</f>
        <v>#N/A</v>
      </c>
      <c r="H1693" s="69"/>
      <c r="I1693" s="69"/>
      <c r="J1693" s="69"/>
    </row>
    <row r="1694" spans="3:10" x14ac:dyDescent="0.2">
      <c r="C1694" s="52" t="e">
        <f>VLOOKUP(A1694,'[1]S&amp;P 500 Wikipedia'!A:D,3,FALSE)</f>
        <v>#N/A</v>
      </c>
      <c r="H1694" s="69"/>
      <c r="I1694" s="69"/>
      <c r="J1694" s="69"/>
    </row>
    <row r="1695" spans="3:10" x14ac:dyDescent="0.2">
      <c r="C1695" s="52" t="e">
        <f>VLOOKUP(A1695,'[1]S&amp;P 500 Wikipedia'!A:D,3,FALSE)</f>
        <v>#N/A</v>
      </c>
      <c r="H1695" s="69"/>
      <c r="I1695" s="69"/>
      <c r="J1695" s="69"/>
    </row>
    <row r="1696" spans="3:10" x14ac:dyDescent="0.2">
      <c r="C1696" s="52" t="e">
        <f>VLOOKUP(A1696,'[1]S&amp;P 500 Wikipedia'!A:D,3,FALSE)</f>
        <v>#N/A</v>
      </c>
      <c r="H1696" s="69"/>
      <c r="I1696" s="69"/>
      <c r="J1696" s="69"/>
    </row>
    <row r="1697" spans="3:10" x14ac:dyDescent="0.2">
      <c r="C1697" s="52" t="e">
        <f>VLOOKUP(A1697,'[1]S&amp;P 500 Wikipedia'!A:D,3,FALSE)</f>
        <v>#N/A</v>
      </c>
      <c r="H1697" s="69"/>
      <c r="I1697" s="69"/>
      <c r="J1697" s="69"/>
    </row>
    <row r="1698" spans="3:10" x14ac:dyDescent="0.2">
      <c r="C1698" s="52" t="e">
        <f>VLOOKUP(A1698,'[1]S&amp;P 500 Wikipedia'!A:D,3,FALSE)</f>
        <v>#N/A</v>
      </c>
      <c r="H1698" s="69"/>
      <c r="I1698" s="69"/>
      <c r="J1698" s="69"/>
    </row>
    <row r="1699" spans="3:10" x14ac:dyDescent="0.2">
      <c r="C1699" s="52" t="e">
        <f>VLOOKUP(A1699,'[1]S&amp;P 500 Wikipedia'!A:D,3,FALSE)</f>
        <v>#N/A</v>
      </c>
      <c r="H1699" s="69"/>
      <c r="I1699" s="69"/>
      <c r="J1699" s="69"/>
    </row>
    <row r="1700" spans="3:10" x14ac:dyDescent="0.2">
      <c r="C1700" s="52" t="e">
        <f>VLOOKUP(A1700,'[1]S&amp;P 500 Wikipedia'!A:D,3,FALSE)</f>
        <v>#N/A</v>
      </c>
      <c r="H1700" s="69"/>
      <c r="I1700" s="69"/>
      <c r="J1700" s="69"/>
    </row>
    <row r="1701" spans="3:10" x14ac:dyDescent="0.2">
      <c r="C1701" s="52" t="e">
        <f>VLOOKUP(A1701,'[1]S&amp;P 500 Wikipedia'!A:D,3,FALSE)</f>
        <v>#N/A</v>
      </c>
      <c r="H1701" s="69"/>
      <c r="I1701" s="69"/>
      <c r="J1701" s="69"/>
    </row>
    <row r="1702" spans="3:10" x14ac:dyDescent="0.2">
      <c r="C1702" s="52" t="e">
        <f>VLOOKUP(A1702,'[1]S&amp;P 500 Wikipedia'!A:D,3,FALSE)</f>
        <v>#N/A</v>
      </c>
      <c r="H1702" s="69"/>
      <c r="I1702" s="69"/>
      <c r="J1702" s="69"/>
    </row>
    <row r="1703" spans="3:10" x14ac:dyDescent="0.2">
      <c r="C1703" s="52" t="e">
        <f>VLOOKUP(A1703,'[1]S&amp;P 500 Wikipedia'!A:D,3,FALSE)</f>
        <v>#N/A</v>
      </c>
      <c r="H1703" s="69"/>
      <c r="I1703" s="69"/>
      <c r="J1703" s="69"/>
    </row>
    <row r="1704" spans="3:10" x14ac:dyDescent="0.2">
      <c r="C1704" s="52" t="e">
        <f>VLOOKUP(A1704,'[1]S&amp;P 500 Wikipedia'!A:D,3,FALSE)</f>
        <v>#N/A</v>
      </c>
      <c r="H1704" s="69"/>
      <c r="I1704" s="69"/>
      <c r="J1704" s="69"/>
    </row>
    <row r="1705" spans="3:10" x14ac:dyDescent="0.2">
      <c r="C1705" s="52" t="e">
        <f>VLOOKUP(A1705,'[1]S&amp;P 500 Wikipedia'!A:D,3,FALSE)</f>
        <v>#N/A</v>
      </c>
      <c r="H1705" s="69"/>
      <c r="I1705" s="69"/>
      <c r="J1705" s="69"/>
    </row>
    <row r="1706" spans="3:10" x14ac:dyDescent="0.2">
      <c r="C1706" s="52" t="e">
        <f>VLOOKUP(A1706,'[1]S&amp;P 500 Wikipedia'!A:D,3,FALSE)</f>
        <v>#N/A</v>
      </c>
      <c r="H1706" s="69"/>
      <c r="I1706" s="69"/>
      <c r="J1706" s="69"/>
    </row>
    <row r="1707" spans="3:10" x14ac:dyDescent="0.2">
      <c r="C1707" s="52" t="e">
        <f>VLOOKUP(A1707,'[1]S&amp;P 500 Wikipedia'!A:D,3,FALSE)</f>
        <v>#N/A</v>
      </c>
      <c r="H1707" s="69"/>
      <c r="I1707" s="69"/>
      <c r="J1707" s="69"/>
    </row>
    <row r="1708" spans="3:10" x14ac:dyDescent="0.2">
      <c r="C1708" s="52" t="e">
        <f>VLOOKUP(A1708,'[1]S&amp;P 500 Wikipedia'!A:D,3,FALSE)</f>
        <v>#N/A</v>
      </c>
      <c r="H1708" s="69"/>
      <c r="I1708" s="69"/>
      <c r="J1708" s="69"/>
    </row>
    <row r="1709" spans="3:10" x14ac:dyDescent="0.2">
      <c r="C1709" s="52" t="e">
        <f>VLOOKUP(A1709,'[1]S&amp;P 500 Wikipedia'!A:D,3,FALSE)</f>
        <v>#N/A</v>
      </c>
      <c r="H1709" s="69"/>
      <c r="I1709" s="69"/>
      <c r="J1709" s="69"/>
    </row>
    <row r="1710" spans="3:10" x14ac:dyDescent="0.2">
      <c r="C1710" s="52" t="e">
        <f>VLOOKUP(A1710,'[1]S&amp;P 500 Wikipedia'!A:D,3,FALSE)</f>
        <v>#N/A</v>
      </c>
      <c r="H1710" s="69"/>
      <c r="I1710" s="69"/>
      <c r="J1710" s="69"/>
    </row>
    <row r="1711" spans="3:10" x14ac:dyDescent="0.2">
      <c r="C1711" s="52" t="e">
        <f>VLOOKUP(A1711,'[1]S&amp;P 500 Wikipedia'!A:D,3,FALSE)</f>
        <v>#N/A</v>
      </c>
      <c r="H1711" s="69"/>
      <c r="I1711" s="69"/>
      <c r="J1711" s="69"/>
    </row>
    <row r="1712" spans="3:10" x14ac:dyDescent="0.2">
      <c r="C1712" s="52" t="e">
        <f>VLOOKUP(A1712,'[1]S&amp;P 500 Wikipedia'!A:D,3,FALSE)</f>
        <v>#N/A</v>
      </c>
      <c r="H1712" s="69"/>
      <c r="I1712" s="69"/>
      <c r="J1712" s="69"/>
    </row>
    <row r="1713" spans="3:10" x14ac:dyDescent="0.2">
      <c r="C1713" s="52" t="e">
        <f>VLOOKUP(A1713,'[1]S&amp;P 500 Wikipedia'!A:D,3,FALSE)</f>
        <v>#N/A</v>
      </c>
      <c r="H1713" s="69"/>
      <c r="I1713" s="69"/>
      <c r="J1713" s="69"/>
    </row>
    <row r="1714" spans="3:10" x14ac:dyDescent="0.2">
      <c r="C1714" s="52" t="e">
        <f>VLOOKUP(A1714,'[1]S&amp;P 500 Wikipedia'!A:D,3,FALSE)</f>
        <v>#N/A</v>
      </c>
      <c r="H1714" s="69"/>
      <c r="I1714" s="69"/>
      <c r="J1714" s="69"/>
    </row>
    <row r="1715" spans="3:10" x14ac:dyDescent="0.2">
      <c r="C1715" s="52" t="e">
        <f>VLOOKUP(A1715,'[1]S&amp;P 500 Wikipedia'!A:D,3,FALSE)</f>
        <v>#N/A</v>
      </c>
      <c r="H1715" s="69"/>
      <c r="I1715" s="69"/>
      <c r="J1715" s="69"/>
    </row>
    <row r="1716" spans="3:10" x14ac:dyDescent="0.2">
      <c r="C1716" s="52" t="e">
        <f>VLOOKUP(A1716,'[1]S&amp;P 500 Wikipedia'!A:D,3,FALSE)</f>
        <v>#N/A</v>
      </c>
      <c r="H1716" s="69"/>
      <c r="I1716" s="69"/>
      <c r="J1716" s="69"/>
    </row>
    <row r="1717" spans="3:10" x14ac:dyDescent="0.2">
      <c r="C1717" s="52" t="e">
        <f>VLOOKUP(A1717,'[1]S&amp;P 500 Wikipedia'!A:D,3,FALSE)</f>
        <v>#N/A</v>
      </c>
      <c r="H1717" s="69"/>
      <c r="I1717" s="69"/>
      <c r="J1717" s="69"/>
    </row>
    <row r="1718" spans="3:10" x14ac:dyDescent="0.2">
      <c r="C1718" s="52" t="e">
        <f>VLOOKUP(A1718,'[1]S&amp;P 500 Wikipedia'!A:D,3,FALSE)</f>
        <v>#N/A</v>
      </c>
      <c r="H1718" s="69"/>
      <c r="I1718" s="69"/>
      <c r="J1718" s="69"/>
    </row>
    <row r="1719" spans="3:10" x14ac:dyDescent="0.2">
      <c r="C1719" s="52" t="e">
        <f>VLOOKUP(A1719,'[1]S&amp;P 500 Wikipedia'!A:D,3,FALSE)</f>
        <v>#N/A</v>
      </c>
      <c r="H1719" s="69"/>
      <c r="I1719" s="69"/>
      <c r="J1719" s="69"/>
    </row>
    <row r="1720" spans="3:10" x14ac:dyDescent="0.2">
      <c r="C1720" s="52" t="e">
        <f>VLOOKUP(A1720,'[1]S&amp;P 500 Wikipedia'!A:D,3,FALSE)</f>
        <v>#N/A</v>
      </c>
      <c r="H1720" s="69"/>
      <c r="I1720" s="69"/>
      <c r="J1720" s="69"/>
    </row>
    <row r="1721" spans="3:10" x14ac:dyDescent="0.2">
      <c r="C1721" s="52" t="e">
        <f>VLOOKUP(A1721,'[1]S&amp;P 500 Wikipedia'!A:D,3,FALSE)</f>
        <v>#N/A</v>
      </c>
      <c r="H1721" s="69"/>
      <c r="I1721" s="69"/>
      <c r="J1721" s="69"/>
    </row>
    <row r="1722" spans="3:10" x14ac:dyDescent="0.2">
      <c r="C1722" s="52" t="e">
        <f>VLOOKUP(A1722,'[1]S&amp;P 500 Wikipedia'!A:D,3,FALSE)</f>
        <v>#N/A</v>
      </c>
      <c r="H1722" s="69"/>
      <c r="I1722" s="69"/>
      <c r="J1722" s="69"/>
    </row>
    <row r="1723" spans="3:10" x14ac:dyDescent="0.2">
      <c r="C1723" s="52" t="e">
        <f>VLOOKUP(A1723,'[1]S&amp;P 500 Wikipedia'!A:D,3,FALSE)</f>
        <v>#N/A</v>
      </c>
      <c r="H1723" s="69"/>
      <c r="I1723" s="69"/>
      <c r="J1723" s="69"/>
    </row>
    <row r="1724" spans="3:10" x14ac:dyDescent="0.2">
      <c r="C1724" s="52" t="e">
        <f>VLOOKUP(A1724,'[1]S&amp;P 500 Wikipedia'!A:D,3,FALSE)</f>
        <v>#N/A</v>
      </c>
      <c r="H1724" s="69"/>
      <c r="I1724" s="69"/>
      <c r="J1724" s="69"/>
    </row>
    <row r="1725" spans="3:10" x14ac:dyDescent="0.2">
      <c r="C1725" s="52" t="e">
        <f>VLOOKUP(A1725,'[1]S&amp;P 500 Wikipedia'!A:D,3,FALSE)</f>
        <v>#N/A</v>
      </c>
      <c r="H1725" s="69"/>
      <c r="I1725" s="69"/>
      <c r="J1725" s="69"/>
    </row>
    <row r="1726" spans="3:10" x14ac:dyDescent="0.2">
      <c r="C1726" s="52" t="e">
        <f>VLOOKUP(A1726,'[1]S&amp;P 500 Wikipedia'!A:D,3,FALSE)</f>
        <v>#N/A</v>
      </c>
      <c r="H1726" s="69"/>
      <c r="I1726" s="69"/>
      <c r="J1726" s="69"/>
    </row>
    <row r="1727" spans="3:10" x14ac:dyDescent="0.2">
      <c r="C1727" s="52" t="e">
        <f>VLOOKUP(A1727,'[1]S&amp;P 500 Wikipedia'!A:D,3,FALSE)</f>
        <v>#N/A</v>
      </c>
      <c r="H1727" s="69"/>
      <c r="I1727" s="69"/>
      <c r="J1727" s="69"/>
    </row>
    <row r="1728" spans="3:10" x14ac:dyDescent="0.2">
      <c r="C1728" s="52" t="e">
        <f>VLOOKUP(A1728,'[1]S&amp;P 500 Wikipedia'!A:D,3,FALSE)</f>
        <v>#N/A</v>
      </c>
      <c r="H1728" s="69"/>
      <c r="I1728" s="69"/>
      <c r="J1728" s="69"/>
    </row>
    <row r="1729" spans="3:10" x14ac:dyDescent="0.2">
      <c r="C1729" s="52" t="e">
        <f>VLOOKUP(A1729,'[1]S&amp;P 500 Wikipedia'!A:D,3,FALSE)</f>
        <v>#N/A</v>
      </c>
      <c r="H1729" s="69"/>
      <c r="I1729" s="69"/>
      <c r="J1729" s="69"/>
    </row>
    <row r="1730" spans="3:10" x14ac:dyDescent="0.2">
      <c r="C1730" s="52" t="e">
        <f>VLOOKUP(A1730,'[1]S&amp;P 500 Wikipedia'!A:D,3,FALSE)</f>
        <v>#N/A</v>
      </c>
      <c r="H1730" s="69"/>
      <c r="I1730" s="69"/>
      <c r="J1730" s="69"/>
    </row>
    <row r="1731" spans="3:10" x14ac:dyDescent="0.2">
      <c r="C1731" s="52" t="e">
        <f>VLOOKUP(A1731,'[1]S&amp;P 500 Wikipedia'!A:D,3,FALSE)</f>
        <v>#N/A</v>
      </c>
      <c r="H1731" s="69"/>
      <c r="I1731" s="69"/>
      <c r="J1731" s="69"/>
    </row>
    <row r="1732" spans="3:10" x14ac:dyDescent="0.2">
      <c r="C1732" s="52" t="e">
        <f>VLOOKUP(A1732,'[1]S&amp;P 500 Wikipedia'!A:D,3,FALSE)</f>
        <v>#N/A</v>
      </c>
      <c r="H1732" s="69"/>
      <c r="I1732" s="69"/>
      <c r="J1732" s="69"/>
    </row>
    <row r="1733" spans="3:10" x14ac:dyDescent="0.2">
      <c r="C1733" s="52" t="e">
        <f>VLOOKUP(A1733,'[1]S&amp;P 500 Wikipedia'!A:D,3,FALSE)</f>
        <v>#N/A</v>
      </c>
      <c r="H1733" s="69"/>
      <c r="I1733" s="69"/>
      <c r="J1733" s="69"/>
    </row>
    <row r="1734" spans="3:10" x14ac:dyDescent="0.2">
      <c r="C1734" s="52" t="e">
        <f>VLOOKUP(A1734,'[1]S&amp;P 500 Wikipedia'!A:D,3,FALSE)</f>
        <v>#N/A</v>
      </c>
      <c r="H1734" s="69"/>
      <c r="I1734" s="69"/>
      <c r="J1734" s="69"/>
    </row>
    <row r="1735" spans="3:10" x14ac:dyDescent="0.2">
      <c r="C1735" s="52" t="e">
        <f>VLOOKUP(A1735,'[1]S&amp;P 500 Wikipedia'!A:D,3,FALSE)</f>
        <v>#N/A</v>
      </c>
      <c r="H1735" s="69"/>
      <c r="I1735" s="69"/>
      <c r="J1735" s="69"/>
    </row>
    <row r="1736" spans="3:10" x14ac:dyDescent="0.2">
      <c r="C1736" s="52" t="e">
        <f>VLOOKUP(A1736,'[1]S&amp;P 500 Wikipedia'!A:D,3,FALSE)</f>
        <v>#N/A</v>
      </c>
      <c r="H1736" s="69"/>
      <c r="I1736" s="69"/>
      <c r="J1736" s="69"/>
    </row>
    <row r="1737" spans="3:10" x14ac:dyDescent="0.2">
      <c r="C1737" s="52" t="e">
        <f>VLOOKUP(A1737,'[1]S&amp;P 500 Wikipedia'!A:D,3,FALSE)</f>
        <v>#N/A</v>
      </c>
      <c r="H1737" s="69"/>
      <c r="I1737" s="69"/>
      <c r="J1737" s="69"/>
    </row>
    <row r="1738" spans="3:10" x14ac:dyDescent="0.2">
      <c r="C1738" s="52" t="e">
        <f>VLOOKUP(A1738,'[1]S&amp;P 500 Wikipedia'!A:D,3,FALSE)</f>
        <v>#N/A</v>
      </c>
      <c r="H1738" s="69"/>
      <c r="I1738" s="69"/>
      <c r="J1738" s="69"/>
    </row>
    <row r="1739" spans="3:10" x14ac:dyDescent="0.2">
      <c r="C1739" s="52" t="e">
        <f>VLOOKUP(A1739,'[1]S&amp;P 500 Wikipedia'!A:D,3,FALSE)</f>
        <v>#N/A</v>
      </c>
      <c r="H1739" s="69"/>
      <c r="I1739" s="69"/>
      <c r="J1739" s="69"/>
    </row>
    <row r="1740" spans="3:10" x14ac:dyDescent="0.2">
      <c r="C1740" s="52" t="e">
        <f>VLOOKUP(A1740,'[1]S&amp;P 500 Wikipedia'!A:D,3,FALSE)</f>
        <v>#N/A</v>
      </c>
      <c r="H1740" s="69"/>
      <c r="I1740" s="69"/>
      <c r="J1740" s="69"/>
    </row>
    <row r="1741" spans="3:10" x14ac:dyDescent="0.2">
      <c r="C1741" s="52" t="e">
        <f>VLOOKUP(A1741,'[1]S&amp;P 500 Wikipedia'!A:D,3,FALSE)</f>
        <v>#N/A</v>
      </c>
      <c r="H1741" s="69"/>
      <c r="I1741" s="69"/>
      <c r="J1741" s="69"/>
    </row>
    <row r="1742" spans="3:10" x14ac:dyDescent="0.2">
      <c r="C1742" s="52" t="e">
        <f>VLOOKUP(A1742,'[1]S&amp;P 500 Wikipedia'!A:D,3,FALSE)</f>
        <v>#N/A</v>
      </c>
      <c r="H1742" s="69"/>
      <c r="I1742" s="69"/>
      <c r="J1742" s="69"/>
    </row>
    <row r="1743" spans="3:10" x14ac:dyDescent="0.2">
      <c r="C1743" s="52" t="e">
        <f>VLOOKUP(A1743,'[1]S&amp;P 500 Wikipedia'!A:D,3,FALSE)</f>
        <v>#N/A</v>
      </c>
      <c r="H1743" s="69"/>
      <c r="I1743" s="69"/>
      <c r="J1743" s="69"/>
    </row>
    <row r="1744" spans="3:10" x14ac:dyDescent="0.2">
      <c r="C1744" s="52" t="e">
        <f>VLOOKUP(A1744,'[1]S&amp;P 500 Wikipedia'!A:D,3,FALSE)</f>
        <v>#N/A</v>
      </c>
      <c r="H1744" s="69"/>
      <c r="I1744" s="69"/>
      <c r="J1744" s="69"/>
    </row>
    <row r="1745" spans="3:10" x14ac:dyDescent="0.2">
      <c r="C1745" s="52" t="e">
        <f>VLOOKUP(A1745,'[1]S&amp;P 500 Wikipedia'!A:D,3,FALSE)</f>
        <v>#N/A</v>
      </c>
      <c r="H1745" s="69"/>
      <c r="I1745" s="69"/>
      <c r="J1745" s="69"/>
    </row>
    <row r="1746" spans="3:10" x14ac:dyDescent="0.2">
      <c r="C1746" s="52" t="e">
        <f>VLOOKUP(A1746,'[1]S&amp;P 500 Wikipedia'!A:D,3,FALSE)</f>
        <v>#N/A</v>
      </c>
      <c r="H1746" s="69"/>
      <c r="I1746" s="69"/>
      <c r="J1746" s="69"/>
    </row>
    <row r="1747" spans="3:10" x14ac:dyDescent="0.2">
      <c r="C1747" s="52" t="e">
        <f>VLOOKUP(A1747,'[1]S&amp;P 500 Wikipedia'!A:D,3,FALSE)</f>
        <v>#N/A</v>
      </c>
      <c r="H1747" s="69"/>
      <c r="I1747" s="69"/>
      <c r="J1747" s="69"/>
    </row>
    <row r="1748" spans="3:10" x14ac:dyDescent="0.2">
      <c r="C1748" s="52" t="e">
        <f>VLOOKUP(A1748,'[1]S&amp;P 500 Wikipedia'!A:D,3,FALSE)</f>
        <v>#N/A</v>
      </c>
      <c r="H1748" s="69"/>
      <c r="I1748" s="69"/>
      <c r="J1748" s="69"/>
    </row>
    <row r="1749" spans="3:10" x14ac:dyDescent="0.2">
      <c r="C1749" s="52" t="e">
        <f>VLOOKUP(A1749,'[1]S&amp;P 500 Wikipedia'!A:D,3,FALSE)</f>
        <v>#N/A</v>
      </c>
      <c r="H1749" s="69"/>
      <c r="I1749" s="69"/>
      <c r="J1749" s="69"/>
    </row>
    <row r="1750" spans="3:10" x14ac:dyDescent="0.2">
      <c r="C1750" s="52" t="e">
        <f>VLOOKUP(A1750,'[1]S&amp;P 500 Wikipedia'!A:D,3,FALSE)</f>
        <v>#N/A</v>
      </c>
      <c r="H1750" s="69"/>
      <c r="I1750" s="69"/>
      <c r="J1750" s="69"/>
    </row>
    <row r="1751" spans="3:10" x14ac:dyDescent="0.2">
      <c r="C1751" s="52" t="e">
        <f>VLOOKUP(A1751,'[1]S&amp;P 500 Wikipedia'!A:D,3,FALSE)</f>
        <v>#N/A</v>
      </c>
      <c r="H1751" s="69"/>
      <c r="I1751" s="69"/>
      <c r="J1751" s="69"/>
    </row>
    <row r="1752" spans="3:10" x14ac:dyDescent="0.2">
      <c r="C1752" s="52" t="e">
        <f>VLOOKUP(A1752,'[1]S&amp;P 500 Wikipedia'!A:D,3,FALSE)</f>
        <v>#N/A</v>
      </c>
      <c r="H1752" s="69"/>
      <c r="I1752" s="69"/>
      <c r="J1752" s="69"/>
    </row>
    <row r="1753" spans="3:10" x14ac:dyDescent="0.2">
      <c r="C1753" s="52" t="e">
        <f>VLOOKUP(A1753,'[1]S&amp;P 500 Wikipedia'!A:D,3,FALSE)</f>
        <v>#N/A</v>
      </c>
      <c r="H1753" s="69"/>
      <c r="I1753" s="69"/>
      <c r="J1753" s="69"/>
    </row>
    <row r="1754" spans="3:10" x14ac:dyDescent="0.2">
      <c r="C1754" s="52" t="e">
        <f>VLOOKUP(A1754,'[1]S&amp;P 500 Wikipedia'!A:D,3,FALSE)</f>
        <v>#N/A</v>
      </c>
      <c r="H1754" s="69"/>
      <c r="I1754" s="69"/>
      <c r="J1754" s="69"/>
    </row>
    <row r="1755" spans="3:10" x14ac:dyDescent="0.2">
      <c r="C1755" s="52" t="e">
        <f>VLOOKUP(A1755,'[1]S&amp;P 500 Wikipedia'!A:D,3,FALSE)</f>
        <v>#N/A</v>
      </c>
      <c r="H1755" s="69"/>
      <c r="I1755" s="69"/>
      <c r="J1755" s="69"/>
    </row>
    <row r="1756" spans="3:10" x14ac:dyDescent="0.2">
      <c r="C1756" s="52" t="e">
        <f>VLOOKUP(A1756,'[1]S&amp;P 500 Wikipedia'!A:D,3,FALSE)</f>
        <v>#N/A</v>
      </c>
      <c r="H1756" s="69"/>
      <c r="I1756" s="69"/>
      <c r="J1756" s="69"/>
    </row>
    <row r="1757" spans="3:10" x14ac:dyDescent="0.2">
      <c r="C1757" s="52" t="e">
        <f>VLOOKUP(A1757,'[1]S&amp;P 500 Wikipedia'!A:D,3,FALSE)</f>
        <v>#N/A</v>
      </c>
      <c r="H1757" s="69"/>
      <c r="I1757" s="69"/>
      <c r="J1757" s="69"/>
    </row>
    <row r="1758" spans="3:10" x14ac:dyDescent="0.2">
      <c r="C1758" s="52" t="e">
        <f>VLOOKUP(A1758,'[1]S&amp;P 500 Wikipedia'!A:D,3,FALSE)</f>
        <v>#N/A</v>
      </c>
      <c r="H1758" s="69"/>
      <c r="I1758" s="69"/>
      <c r="J1758" s="69"/>
    </row>
    <row r="1759" spans="3:10" x14ac:dyDescent="0.2">
      <c r="C1759" s="52" t="e">
        <f>VLOOKUP(A1759,'[1]S&amp;P 500 Wikipedia'!A:D,3,FALSE)</f>
        <v>#N/A</v>
      </c>
      <c r="H1759" s="69"/>
      <c r="I1759" s="69"/>
      <c r="J1759" s="69"/>
    </row>
    <row r="1760" spans="3:10" x14ac:dyDescent="0.2">
      <c r="C1760" s="52" t="e">
        <f>VLOOKUP(A1760,'[1]S&amp;P 500 Wikipedia'!A:D,3,FALSE)</f>
        <v>#N/A</v>
      </c>
      <c r="H1760" s="69"/>
      <c r="I1760" s="69"/>
      <c r="J1760" s="69"/>
    </row>
    <row r="1761" spans="3:10" x14ac:dyDescent="0.2">
      <c r="C1761" s="52" t="e">
        <f>VLOOKUP(A1761,'[1]S&amp;P 500 Wikipedia'!A:D,3,FALSE)</f>
        <v>#N/A</v>
      </c>
      <c r="H1761" s="69"/>
      <c r="I1761" s="69"/>
      <c r="J1761" s="69"/>
    </row>
    <row r="1762" spans="3:10" x14ac:dyDescent="0.2">
      <c r="C1762" s="52" t="e">
        <f>VLOOKUP(A1762,'[1]S&amp;P 500 Wikipedia'!A:D,3,FALSE)</f>
        <v>#N/A</v>
      </c>
      <c r="H1762" s="69"/>
      <c r="I1762" s="69"/>
      <c r="J1762" s="69"/>
    </row>
    <row r="1763" spans="3:10" x14ac:dyDescent="0.2">
      <c r="C1763" s="52" t="e">
        <f>VLOOKUP(A1763,'[1]S&amp;P 500 Wikipedia'!A:D,3,FALSE)</f>
        <v>#N/A</v>
      </c>
      <c r="H1763" s="69"/>
      <c r="I1763" s="69"/>
      <c r="J1763" s="69"/>
    </row>
    <row r="1764" spans="3:10" x14ac:dyDescent="0.2">
      <c r="C1764" s="52" t="e">
        <f>VLOOKUP(A1764,'[1]S&amp;P 500 Wikipedia'!A:D,3,FALSE)</f>
        <v>#N/A</v>
      </c>
      <c r="H1764" s="69"/>
      <c r="I1764" s="69"/>
      <c r="J1764" s="69"/>
    </row>
    <row r="1765" spans="3:10" x14ac:dyDescent="0.2">
      <c r="C1765" s="52" t="e">
        <f>VLOOKUP(A1765,'[1]S&amp;P 500 Wikipedia'!A:D,3,FALSE)</f>
        <v>#N/A</v>
      </c>
      <c r="H1765" s="69"/>
      <c r="I1765" s="69"/>
      <c r="J1765" s="69"/>
    </row>
    <row r="1766" spans="3:10" x14ac:dyDescent="0.2">
      <c r="C1766" s="52" t="e">
        <f>VLOOKUP(A1766,'[1]S&amp;P 500 Wikipedia'!A:D,3,FALSE)</f>
        <v>#N/A</v>
      </c>
      <c r="H1766" s="69"/>
      <c r="I1766" s="69"/>
      <c r="J1766" s="69"/>
    </row>
    <row r="1767" spans="3:10" x14ac:dyDescent="0.2">
      <c r="C1767" s="52" t="e">
        <f>VLOOKUP(A1767,'[1]S&amp;P 500 Wikipedia'!A:D,3,FALSE)</f>
        <v>#N/A</v>
      </c>
      <c r="H1767" s="69"/>
      <c r="I1767" s="69"/>
      <c r="J1767" s="69"/>
    </row>
    <row r="1768" spans="3:10" x14ac:dyDescent="0.2">
      <c r="C1768" s="52" t="e">
        <f>VLOOKUP(A1768,'[1]S&amp;P 500 Wikipedia'!A:D,3,FALSE)</f>
        <v>#N/A</v>
      </c>
      <c r="H1768" s="69"/>
      <c r="I1768" s="69"/>
      <c r="J1768" s="69"/>
    </row>
    <row r="1769" spans="3:10" x14ac:dyDescent="0.2">
      <c r="C1769" s="52" t="e">
        <f>VLOOKUP(A1769,'[1]S&amp;P 500 Wikipedia'!A:D,3,FALSE)</f>
        <v>#N/A</v>
      </c>
      <c r="H1769" s="69"/>
      <c r="I1769" s="69"/>
      <c r="J1769" s="69"/>
    </row>
    <row r="1770" spans="3:10" x14ac:dyDescent="0.2">
      <c r="C1770" s="52" t="e">
        <f>VLOOKUP(A1770,'[1]S&amp;P 500 Wikipedia'!A:D,3,FALSE)</f>
        <v>#N/A</v>
      </c>
      <c r="H1770" s="69"/>
      <c r="I1770" s="69"/>
      <c r="J1770" s="69"/>
    </row>
    <row r="1771" spans="3:10" x14ac:dyDescent="0.2">
      <c r="C1771" s="52" t="e">
        <f>VLOOKUP(A1771,'[1]S&amp;P 500 Wikipedia'!A:D,3,FALSE)</f>
        <v>#N/A</v>
      </c>
      <c r="H1771" s="69"/>
      <c r="I1771" s="69"/>
      <c r="J1771" s="69"/>
    </row>
    <row r="1772" spans="3:10" x14ac:dyDescent="0.2">
      <c r="C1772" s="52" t="e">
        <f>VLOOKUP(A1772,'[1]S&amp;P 500 Wikipedia'!A:D,3,FALSE)</f>
        <v>#N/A</v>
      </c>
      <c r="H1772" s="69"/>
      <c r="I1772" s="69"/>
      <c r="J1772" s="69"/>
    </row>
    <row r="1773" spans="3:10" x14ac:dyDescent="0.2">
      <c r="C1773" s="52" t="e">
        <f>VLOOKUP(A1773,'[1]S&amp;P 500 Wikipedia'!A:D,3,FALSE)</f>
        <v>#N/A</v>
      </c>
      <c r="H1773" s="69"/>
      <c r="I1773" s="69"/>
      <c r="J1773" s="69"/>
    </row>
    <row r="1774" spans="3:10" x14ac:dyDescent="0.2">
      <c r="C1774" s="52" t="e">
        <f>VLOOKUP(A1774,'[1]S&amp;P 500 Wikipedia'!A:D,3,FALSE)</f>
        <v>#N/A</v>
      </c>
      <c r="H1774" s="69"/>
      <c r="I1774" s="69"/>
      <c r="J1774" s="69"/>
    </row>
    <row r="1775" spans="3:10" x14ac:dyDescent="0.2">
      <c r="C1775" s="52" t="e">
        <f>VLOOKUP(A1775,'[1]S&amp;P 500 Wikipedia'!A:D,3,FALSE)</f>
        <v>#N/A</v>
      </c>
      <c r="H1775" s="69"/>
      <c r="I1775" s="69"/>
      <c r="J1775" s="69"/>
    </row>
    <row r="1776" spans="3:10" x14ac:dyDescent="0.2">
      <c r="C1776" s="52" t="e">
        <f>VLOOKUP(A1776,'[1]S&amp;P 500 Wikipedia'!A:D,3,FALSE)</f>
        <v>#N/A</v>
      </c>
      <c r="H1776" s="69"/>
      <c r="I1776" s="69"/>
      <c r="J1776" s="69"/>
    </row>
    <row r="1777" spans="3:10" x14ac:dyDescent="0.2">
      <c r="C1777" s="52" t="e">
        <f>VLOOKUP(A1777,'[1]S&amp;P 500 Wikipedia'!A:D,3,FALSE)</f>
        <v>#N/A</v>
      </c>
      <c r="H1777" s="69"/>
      <c r="I1777" s="69"/>
      <c r="J1777" s="69"/>
    </row>
    <row r="1778" spans="3:10" x14ac:dyDescent="0.2">
      <c r="C1778" s="52" t="e">
        <f>VLOOKUP(A1778,'[1]S&amp;P 500 Wikipedia'!A:D,3,FALSE)</f>
        <v>#N/A</v>
      </c>
      <c r="H1778" s="69"/>
      <c r="I1778" s="69"/>
      <c r="J1778" s="69"/>
    </row>
    <row r="1779" spans="3:10" x14ac:dyDescent="0.2">
      <c r="C1779" s="52" t="e">
        <f>VLOOKUP(A1779,'[1]S&amp;P 500 Wikipedia'!A:D,3,FALSE)</f>
        <v>#N/A</v>
      </c>
      <c r="H1779" s="69"/>
      <c r="I1779" s="69"/>
      <c r="J1779" s="69"/>
    </row>
    <row r="1780" spans="3:10" x14ac:dyDescent="0.2">
      <c r="C1780" s="52" t="e">
        <f>VLOOKUP(A1780,'[1]S&amp;P 500 Wikipedia'!A:D,3,FALSE)</f>
        <v>#N/A</v>
      </c>
      <c r="H1780" s="69"/>
      <c r="I1780" s="69"/>
      <c r="J1780" s="69"/>
    </row>
    <row r="1781" spans="3:10" x14ac:dyDescent="0.2">
      <c r="C1781" s="52" t="e">
        <f>VLOOKUP(A1781,'[1]S&amp;P 500 Wikipedia'!A:D,3,FALSE)</f>
        <v>#N/A</v>
      </c>
      <c r="H1781" s="69"/>
      <c r="I1781" s="69"/>
      <c r="J1781" s="69"/>
    </row>
    <row r="1782" spans="3:10" x14ac:dyDescent="0.2">
      <c r="C1782" s="52" t="e">
        <f>VLOOKUP(A1782,'[1]S&amp;P 500 Wikipedia'!A:D,3,FALSE)</f>
        <v>#N/A</v>
      </c>
      <c r="H1782" s="69"/>
      <c r="I1782" s="69"/>
      <c r="J1782" s="69"/>
    </row>
    <row r="1783" spans="3:10" x14ac:dyDescent="0.2">
      <c r="C1783" s="52" t="e">
        <f>VLOOKUP(A1783,'[1]S&amp;P 500 Wikipedia'!A:D,3,FALSE)</f>
        <v>#N/A</v>
      </c>
      <c r="H1783" s="69"/>
      <c r="I1783" s="69"/>
      <c r="J1783" s="69"/>
    </row>
    <row r="1784" spans="3:10" x14ac:dyDescent="0.2">
      <c r="C1784" s="52" t="e">
        <f>VLOOKUP(A1784,'[1]S&amp;P 500 Wikipedia'!A:D,3,FALSE)</f>
        <v>#N/A</v>
      </c>
      <c r="H1784" s="69"/>
      <c r="I1784" s="69"/>
      <c r="J1784" s="69"/>
    </row>
    <row r="1785" spans="3:10" x14ac:dyDescent="0.2">
      <c r="C1785" s="52" t="e">
        <f>VLOOKUP(A1785,'[1]S&amp;P 500 Wikipedia'!A:D,3,FALSE)</f>
        <v>#N/A</v>
      </c>
      <c r="H1785" s="69"/>
      <c r="I1785" s="69"/>
      <c r="J1785" s="69"/>
    </row>
    <row r="1786" spans="3:10" x14ac:dyDescent="0.2">
      <c r="C1786" s="52" t="e">
        <f>VLOOKUP(A1786,'[1]S&amp;P 500 Wikipedia'!A:D,3,FALSE)</f>
        <v>#N/A</v>
      </c>
      <c r="H1786" s="69"/>
      <c r="I1786" s="69"/>
      <c r="J1786" s="69"/>
    </row>
    <row r="1787" spans="3:10" x14ac:dyDescent="0.2">
      <c r="C1787" s="52" t="e">
        <f>VLOOKUP(A1787,'[1]S&amp;P 500 Wikipedia'!A:D,3,FALSE)</f>
        <v>#N/A</v>
      </c>
      <c r="H1787" s="69"/>
      <c r="I1787" s="69"/>
      <c r="J1787" s="69"/>
    </row>
    <row r="1788" spans="3:10" x14ac:dyDescent="0.2">
      <c r="C1788" s="52" t="e">
        <f>VLOOKUP(A1788,'[1]S&amp;P 500 Wikipedia'!A:D,3,FALSE)</f>
        <v>#N/A</v>
      </c>
      <c r="H1788" s="69"/>
      <c r="I1788" s="69"/>
      <c r="J1788" s="69"/>
    </row>
    <row r="1789" spans="3:10" x14ac:dyDescent="0.2">
      <c r="C1789" s="52" t="e">
        <f>VLOOKUP(A1789,'[1]S&amp;P 500 Wikipedia'!A:D,3,FALSE)</f>
        <v>#N/A</v>
      </c>
      <c r="H1789" s="69"/>
      <c r="I1789" s="69"/>
      <c r="J1789" s="69"/>
    </row>
    <row r="1790" spans="3:10" x14ac:dyDescent="0.2">
      <c r="C1790" s="52" t="e">
        <f>VLOOKUP(A1790,'[1]S&amp;P 500 Wikipedia'!A:D,3,FALSE)</f>
        <v>#N/A</v>
      </c>
      <c r="H1790" s="69"/>
      <c r="I1790" s="69"/>
      <c r="J1790" s="69"/>
    </row>
    <row r="1791" spans="3:10" x14ac:dyDescent="0.2">
      <c r="C1791" s="52" t="e">
        <f>VLOOKUP(A1791,'[1]S&amp;P 500 Wikipedia'!A:D,3,FALSE)</f>
        <v>#N/A</v>
      </c>
      <c r="H1791" s="69"/>
      <c r="I1791" s="69"/>
      <c r="J1791" s="69"/>
    </row>
    <row r="1792" spans="3:10" x14ac:dyDescent="0.2">
      <c r="C1792" s="52" t="e">
        <f>VLOOKUP(A1792,'[1]S&amp;P 500 Wikipedia'!A:D,3,FALSE)</f>
        <v>#N/A</v>
      </c>
      <c r="H1792" s="69"/>
      <c r="I1792" s="69"/>
      <c r="J1792" s="69"/>
    </row>
    <row r="1793" spans="3:10" x14ac:dyDescent="0.2">
      <c r="C1793" s="52" t="e">
        <f>VLOOKUP(A1793,'[1]S&amp;P 500 Wikipedia'!A:D,3,FALSE)</f>
        <v>#N/A</v>
      </c>
      <c r="H1793" s="69"/>
      <c r="I1793" s="69"/>
      <c r="J1793" s="69"/>
    </row>
    <row r="1794" spans="3:10" x14ac:dyDescent="0.2">
      <c r="C1794" s="52" t="e">
        <f>VLOOKUP(A1794,'[1]S&amp;P 500 Wikipedia'!A:D,3,FALSE)</f>
        <v>#N/A</v>
      </c>
      <c r="H1794" s="69"/>
      <c r="I1794" s="69"/>
      <c r="J1794" s="69"/>
    </row>
    <row r="1795" spans="3:10" x14ac:dyDescent="0.2">
      <c r="C1795" s="52" t="e">
        <f>VLOOKUP(A1795,'[1]S&amp;P 500 Wikipedia'!A:D,3,FALSE)</f>
        <v>#N/A</v>
      </c>
      <c r="H1795" s="69"/>
      <c r="I1795" s="69"/>
      <c r="J1795" s="69"/>
    </row>
    <row r="1796" spans="3:10" x14ac:dyDescent="0.2">
      <c r="C1796" s="52" t="e">
        <f>VLOOKUP(A1796,'[1]S&amp;P 500 Wikipedia'!A:D,3,FALSE)</f>
        <v>#N/A</v>
      </c>
      <c r="H1796" s="69"/>
      <c r="I1796" s="69"/>
      <c r="J1796" s="69"/>
    </row>
    <row r="1797" spans="3:10" x14ac:dyDescent="0.2">
      <c r="C1797" s="52" t="e">
        <f>VLOOKUP(A1797,'[1]S&amp;P 500 Wikipedia'!A:D,3,FALSE)</f>
        <v>#N/A</v>
      </c>
      <c r="H1797" s="69"/>
      <c r="I1797" s="69"/>
      <c r="J1797" s="69"/>
    </row>
    <row r="1798" spans="3:10" x14ac:dyDescent="0.2">
      <c r="C1798" s="52" t="e">
        <f>VLOOKUP(A1798,'[1]S&amp;P 500 Wikipedia'!A:D,3,FALSE)</f>
        <v>#N/A</v>
      </c>
      <c r="H1798" s="69"/>
      <c r="I1798" s="69"/>
      <c r="J1798" s="69"/>
    </row>
    <row r="1799" spans="3:10" x14ac:dyDescent="0.2">
      <c r="C1799" s="52" t="e">
        <f>VLOOKUP(A1799,'[1]S&amp;P 500 Wikipedia'!A:D,3,FALSE)</f>
        <v>#N/A</v>
      </c>
      <c r="H1799" s="69"/>
      <c r="I1799" s="69"/>
      <c r="J1799" s="69"/>
    </row>
    <row r="1800" spans="3:10" x14ac:dyDescent="0.2">
      <c r="C1800" s="52" t="e">
        <f>VLOOKUP(A1800,'[1]S&amp;P 500 Wikipedia'!A:D,3,FALSE)</f>
        <v>#N/A</v>
      </c>
      <c r="H1800" s="69"/>
      <c r="I1800" s="69"/>
      <c r="J1800" s="69"/>
    </row>
    <row r="1801" spans="3:10" x14ac:dyDescent="0.2">
      <c r="C1801" s="52" t="e">
        <f>VLOOKUP(A1801,'[1]S&amp;P 500 Wikipedia'!A:D,3,FALSE)</f>
        <v>#N/A</v>
      </c>
      <c r="H1801" s="69"/>
      <c r="I1801" s="69"/>
      <c r="J1801" s="69"/>
    </row>
    <row r="1802" spans="3:10" x14ac:dyDescent="0.2">
      <c r="C1802" s="52" t="e">
        <f>VLOOKUP(A1802,'[1]S&amp;P 500 Wikipedia'!A:D,3,FALSE)</f>
        <v>#N/A</v>
      </c>
      <c r="H1802" s="69"/>
      <c r="I1802" s="69"/>
      <c r="J1802" s="69"/>
    </row>
    <row r="1803" spans="3:10" x14ac:dyDescent="0.2">
      <c r="C1803" s="52" t="e">
        <f>VLOOKUP(A1803,'[1]S&amp;P 500 Wikipedia'!A:D,3,FALSE)</f>
        <v>#N/A</v>
      </c>
      <c r="H1803" s="69"/>
      <c r="I1803" s="69"/>
      <c r="J1803" s="69"/>
    </row>
    <row r="1804" spans="3:10" x14ac:dyDescent="0.2">
      <c r="C1804" s="52" t="e">
        <f>VLOOKUP(A1804,'[1]S&amp;P 500 Wikipedia'!A:D,3,FALSE)</f>
        <v>#N/A</v>
      </c>
      <c r="H1804" s="69"/>
      <c r="I1804" s="69"/>
      <c r="J1804" s="69"/>
    </row>
    <row r="1805" spans="3:10" x14ac:dyDescent="0.2">
      <c r="C1805" s="52" t="e">
        <f>VLOOKUP(A1805,'[1]S&amp;P 500 Wikipedia'!A:D,3,FALSE)</f>
        <v>#N/A</v>
      </c>
      <c r="H1805" s="69"/>
      <c r="I1805" s="69"/>
      <c r="J1805" s="69"/>
    </row>
    <row r="1806" spans="3:10" x14ac:dyDescent="0.2">
      <c r="C1806" s="52" t="e">
        <f>VLOOKUP(A1806,'[1]S&amp;P 500 Wikipedia'!A:D,3,FALSE)</f>
        <v>#N/A</v>
      </c>
      <c r="H1806" s="69"/>
      <c r="I1806" s="69"/>
      <c r="J1806" s="69"/>
    </row>
    <row r="1807" spans="3:10" x14ac:dyDescent="0.2">
      <c r="C1807" s="52" t="e">
        <f>VLOOKUP(A1807,'[1]S&amp;P 500 Wikipedia'!A:D,3,FALSE)</f>
        <v>#N/A</v>
      </c>
      <c r="H1807" s="69"/>
      <c r="I1807" s="69"/>
      <c r="J1807" s="69"/>
    </row>
    <row r="1808" spans="3:10" x14ac:dyDescent="0.2">
      <c r="C1808" s="52" t="e">
        <f>VLOOKUP(A1808,'[1]S&amp;P 500 Wikipedia'!A:D,3,FALSE)</f>
        <v>#N/A</v>
      </c>
      <c r="H1808" s="69"/>
      <c r="I1808" s="69"/>
      <c r="J1808" s="69"/>
    </row>
    <row r="1809" spans="3:10" x14ac:dyDescent="0.2">
      <c r="C1809" s="52" t="e">
        <f>VLOOKUP(A1809,'[1]S&amp;P 500 Wikipedia'!A:D,3,FALSE)</f>
        <v>#N/A</v>
      </c>
      <c r="H1809" s="69"/>
      <c r="I1809" s="69"/>
      <c r="J1809" s="69"/>
    </row>
    <row r="1810" spans="3:10" x14ac:dyDescent="0.2">
      <c r="C1810" s="52" t="e">
        <f>VLOOKUP(A1810,'[1]S&amp;P 500 Wikipedia'!A:D,3,FALSE)</f>
        <v>#N/A</v>
      </c>
      <c r="H1810" s="69"/>
      <c r="I1810" s="69"/>
      <c r="J1810" s="69"/>
    </row>
    <row r="1811" spans="3:10" x14ac:dyDescent="0.2">
      <c r="C1811" s="52" t="e">
        <f>VLOOKUP(A1811,'[1]S&amp;P 500 Wikipedia'!A:D,3,FALSE)</f>
        <v>#N/A</v>
      </c>
      <c r="H1811" s="69"/>
      <c r="I1811" s="69"/>
      <c r="J1811" s="69"/>
    </row>
    <row r="1812" spans="3:10" x14ac:dyDescent="0.2">
      <c r="C1812" s="52" t="e">
        <f>VLOOKUP(A1812,'[1]S&amp;P 500 Wikipedia'!A:D,3,FALSE)</f>
        <v>#N/A</v>
      </c>
      <c r="H1812" s="69"/>
      <c r="I1812" s="69"/>
      <c r="J1812" s="69"/>
    </row>
    <row r="1813" spans="3:10" x14ac:dyDescent="0.2">
      <c r="C1813" s="52" t="e">
        <f>VLOOKUP(A1813,'[1]S&amp;P 500 Wikipedia'!A:D,3,FALSE)</f>
        <v>#N/A</v>
      </c>
      <c r="H1813" s="69"/>
      <c r="I1813" s="69"/>
      <c r="J1813" s="69"/>
    </row>
    <row r="1814" spans="3:10" x14ac:dyDescent="0.2">
      <c r="C1814" s="52" t="e">
        <f>VLOOKUP(A1814,'[1]S&amp;P 500 Wikipedia'!A:D,3,FALSE)</f>
        <v>#N/A</v>
      </c>
      <c r="H1814" s="69"/>
      <c r="I1814" s="69"/>
      <c r="J1814" s="69"/>
    </row>
    <row r="1815" spans="3:10" x14ac:dyDescent="0.2">
      <c r="C1815" s="52" t="e">
        <f>VLOOKUP(A1815,'[1]S&amp;P 500 Wikipedia'!A:D,3,FALSE)</f>
        <v>#N/A</v>
      </c>
      <c r="H1815" s="69"/>
      <c r="I1815" s="69"/>
      <c r="J1815" s="69"/>
    </row>
    <row r="1816" spans="3:10" x14ac:dyDescent="0.2">
      <c r="C1816" s="52" t="e">
        <f>VLOOKUP(A1816,'[1]S&amp;P 500 Wikipedia'!A:D,3,FALSE)</f>
        <v>#N/A</v>
      </c>
      <c r="H1816" s="69"/>
      <c r="I1816" s="69"/>
      <c r="J1816" s="69"/>
    </row>
    <row r="1817" spans="3:10" x14ac:dyDescent="0.2">
      <c r="C1817" s="52" t="e">
        <f>VLOOKUP(A1817,'[1]S&amp;P 500 Wikipedia'!A:D,3,FALSE)</f>
        <v>#N/A</v>
      </c>
      <c r="H1817" s="69"/>
      <c r="I1817" s="69"/>
      <c r="J1817" s="69"/>
    </row>
    <row r="1818" spans="3:10" x14ac:dyDescent="0.2">
      <c r="C1818" s="52" t="e">
        <f>VLOOKUP(A1818,'[1]S&amp;P 500 Wikipedia'!A:D,3,FALSE)</f>
        <v>#N/A</v>
      </c>
      <c r="H1818" s="69"/>
      <c r="I1818" s="69"/>
      <c r="J1818" s="69"/>
    </row>
    <row r="1819" spans="3:10" x14ac:dyDescent="0.2">
      <c r="C1819" s="52" t="e">
        <f>VLOOKUP(A1819,'[1]S&amp;P 500 Wikipedia'!A:D,3,FALSE)</f>
        <v>#N/A</v>
      </c>
      <c r="H1819" s="69"/>
      <c r="I1819" s="69"/>
      <c r="J1819" s="69"/>
    </row>
    <row r="1820" spans="3:10" x14ac:dyDescent="0.2">
      <c r="C1820" s="52" t="e">
        <f>VLOOKUP(A1820,'[1]S&amp;P 500 Wikipedia'!A:D,3,FALSE)</f>
        <v>#N/A</v>
      </c>
      <c r="H1820" s="69"/>
      <c r="I1820" s="69"/>
      <c r="J1820" s="69"/>
    </row>
    <row r="1821" spans="3:10" x14ac:dyDescent="0.2">
      <c r="C1821" s="52" t="e">
        <f>VLOOKUP(A1821,'[1]S&amp;P 500 Wikipedia'!A:D,3,FALSE)</f>
        <v>#N/A</v>
      </c>
      <c r="H1821" s="69"/>
      <c r="I1821" s="69"/>
      <c r="J1821" s="69"/>
    </row>
    <row r="1822" spans="3:10" x14ac:dyDescent="0.2">
      <c r="C1822" s="52" t="e">
        <f>VLOOKUP(A1822,'[1]S&amp;P 500 Wikipedia'!A:D,3,FALSE)</f>
        <v>#N/A</v>
      </c>
      <c r="H1822" s="69"/>
      <c r="I1822" s="69"/>
      <c r="J1822" s="69"/>
    </row>
    <row r="1823" spans="3:10" x14ac:dyDescent="0.2">
      <c r="C1823" s="52" t="e">
        <f>VLOOKUP(A1823,'[1]S&amp;P 500 Wikipedia'!A:D,3,FALSE)</f>
        <v>#N/A</v>
      </c>
      <c r="H1823" s="69"/>
      <c r="I1823" s="69"/>
      <c r="J1823" s="69"/>
    </row>
    <row r="1824" spans="3:10" x14ac:dyDescent="0.2">
      <c r="C1824" s="52" t="e">
        <f>VLOOKUP(A1824,'[1]S&amp;P 500 Wikipedia'!A:D,3,FALSE)</f>
        <v>#N/A</v>
      </c>
      <c r="H1824" s="69"/>
      <c r="I1824" s="69"/>
      <c r="J1824" s="69"/>
    </row>
    <row r="1825" spans="3:10" x14ac:dyDescent="0.2">
      <c r="C1825" s="52" t="e">
        <f>VLOOKUP(A1825,'[1]S&amp;P 500 Wikipedia'!A:D,3,FALSE)</f>
        <v>#N/A</v>
      </c>
      <c r="H1825" s="69"/>
      <c r="I1825" s="69"/>
      <c r="J1825" s="69"/>
    </row>
    <row r="1826" spans="3:10" x14ac:dyDescent="0.2">
      <c r="C1826" s="52" t="e">
        <f>VLOOKUP(A1826,'[1]S&amp;P 500 Wikipedia'!A:D,3,FALSE)</f>
        <v>#N/A</v>
      </c>
      <c r="H1826" s="69"/>
      <c r="I1826" s="69"/>
      <c r="J1826" s="69"/>
    </row>
    <row r="1827" spans="3:10" x14ac:dyDescent="0.2">
      <c r="C1827" s="52" t="e">
        <f>VLOOKUP(A1827,'[1]S&amp;P 500 Wikipedia'!A:D,3,FALSE)</f>
        <v>#N/A</v>
      </c>
      <c r="H1827" s="69"/>
      <c r="I1827" s="69"/>
      <c r="J1827" s="69"/>
    </row>
    <row r="1828" spans="3:10" x14ac:dyDescent="0.2">
      <c r="C1828" s="52" t="e">
        <f>VLOOKUP(A1828,'[1]S&amp;P 500 Wikipedia'!A:D,3,FALSE)</f>
        <v>#N/A</v>
      </c>
      <c r="H1828" s="69"/>
      <c r="I1828" s="69"/>
      <c r="J1828" s="69"/>
    </row>
    <row r="1829" spans="3:10" x14ac:dyDescent="0.2">
      <c r="C1829" s="52" t="e">
        <f>VLOOKUP(A1829,'[1]S&amp;P 500 Wikipedia'!A:D,3,FALSE)</f>
        <v>#N/A</v>
      </c>
      <c r="H1829" s="69"/>
      <c r="I1829" s="69"/>
      <c r="J1829" s="69"/>
    </row>
    <row r="1830" spans="3:10" x14ac:dyDescent="0.2">
      <c r="C1830" s="52" t="e">
        <f>VLOOKUP(A1830,'[1]S&amp;P 500 Wikipedia'!A:D,3,FALSE)</f>
        <v>#N/A</v>
      </c>
      <c r="H1830" s="69"/>
      <c r="I1830" s="69"/>
      <c r="J1830" s="69"/>
    </row>
    <row r="1831" spans="3:10" x14ac:dyDescent="0.2">
      <c r="C1831" s="52" t="e">
        <f>VLOOKUP(A1831,'[1]S&amp;P 500 Wikipedia'!A:D,3,FALSE)</f>
        <v>#N/A</v>
      </c>
      <c r="H1831" s="69"/>
      <c r="I1831" s="69"/>
      <c r="J1831" s="69"/>
    </row>
    <row r="1832" spans="3:10" x14ac:dyDescent="0.2">
      <c r="C1832" s="52" t="e">
        <f>VLOOKUP(A1832,'[1]S&amp;P 500 Wikipedia'!A:D,3,FALSE)</f>
        <v>#N/A</v>
      </c>
      <c r="H1832" s="69"/>
      <c r="I1832" s="69"/>
      <c r="J1832" s="69"/>
    </row>
    <row r="1833" spans="3:10" x14ac:dyDescent="0.2">
      <c r="C1833" s="52" t="e">
        <f>VLOOKUP(A1833,'[1]S&amp;P 500 Wikipedia'!A:D,3,FALSE)</f>
        <v>#N/A</v>
      </c>
      <c r="H1833" s="69"/>
      <c r="I1833" s="69"/>
      <c r="J1833" s="69"/>
    </row>
    <row r="1834" spans="3:10" x14ac:dyDescent="0.2">
      <c r="C1834" s="52" t="e">
        <f>VLOOKUP(A1834,'[1]S&amp;P 500 Wikipedia'!A:D,3,FALSE)</f>
        <v>#N/A</v>
      </c>
      <c r="H1834" s="69"/>
      <c r="I1834" s="69"/>
      <c r="J1834" s="69"/>
    </row>
    <row r="1835" spans="3:10" x14ac:dyDescent="0.2">
      <c r="C1835" s="52" t="e">
        <f>VLOOKUP(A1835,'[1]S&amp;P 500 Wikipedia'!A:D,3,FALSE)</f>
        <v>#N/A</v>
      </c>
      <c r="H1835" s="69"/>
      <c r="I1835" s="69"/>
      <c r="J1835" s="69"/>
    </row>
    <row r="1836" spans="3:10" x14ac:dyDescent="0.2">
      <c r="C1836" s="52" t="e">
        <f>VLOOKUP(A1836,'[1]S&amp;P 500 Wikipedia'!A:D,3,FALSE)</f>
        <v>#N/A</v>
      </c>
      <c r="H1836" s="69"/>
      <c r="I1836" s="69"/>
      <c r="J1836" s="69"/>
    </row>
    <row r="1837" spans="3:10" x14ac:dyDescent="0.2">
      <c r="C1837" s="52" t="e">
        <f>VLOOKUP(A1837,'[1]S&amp;P 500 Wikipedia'!A:D,3,FALSE)</f>
        <v>#N/A</v>
      </c>
      <c r="H1837" s="69"/>
      <c r="I1837" s="69"/>
      <c r="J1837" s="69"/>
    </row>
    <row r="1838" spans="3:10" x14ac:dyDescent="0.2">
      <c r="C1838" s="52" t="e">
        <f>VLOOKUP(A1838,'[1]S&amp;P 500 Wikipedia'!A:D,3,FALSE)</f>
        <v>#N/A</v>
      </c>
      <c r="H1838" s="69"/>
      <c r="I1838" s="69"/>
      <c r="J1838" s="69"/>
    </row>
    <row r="1839" spans="3:10" x14ac:dyDescent="0.2">
      <c r="C1839" s="52" t="e">
        <f>VLOOKUP(A1839,'[1]S&amp;P 500 Wikipedia'!A:D,3,FALSE)</f>
        <v>#N/A</v>
      </c>
      <c r="H1839" s="69"/>
      <c r="I1839" s="69"/>
      <c r="J1839" s="69"/>
    </row>
    <row r="1840" spans="3:10" x14ac:dyDescent="0.2">
      <c r="C1840" s="52" t="e">
        <f>VLOOKUP(A1840,'[1]S&amp;P 500 Wikipedia'!A:D,3,FALSE)</f>
        <v>#N/A</v>
      </c>
      <c r="H1840" s="69"/>
      <c r="I1840" s="69"/>
      <c r="J1840" s="69"/>
    </row>
    <row r="1841" spans="3:10" x14ac:dyDescent="0.2">
      <c r="C1841" s="52" t="e">
        <f>VLOOKUP(A1841,'[1]S&amp;P 500 Wikipedia'!A:D,3,FALSE)</f>
        <v>#N/A</v>
      </c>
      <c r="H1841" s="69"/>
      <c r="I1841" s="69"/>
      <c r="J1841" s="69"/>
    </row>
    <row r="1842" spans="3:10" x14ac:dyDescent="0.2">
      <c r="C1842" s="52" t="e">
        <f>VLOOKUP(A1842,'[1]S&amp;P 500 Wikipedia'!A:D,3,FALSE)</f>
        <v>#N/A</v>
      </c>
      <c r="H1842" s="69"/>
      <c r="I1842" s="69"/>
      <c r="J1842" s="69"/>
    </row>
    <row r="1843" spans="3:10" x14ac:dyDescent="0.2">
      <c r="C1843" s="52" t="e">
        <f>VLOOKUP(A1843,'[1]S&amp;P 500 Wikipedia'!A:D,3,FALSE)</f>
        <v>#N/A</v>
      </c>
      <c r="H1843" s="69"/>
      <c r="I1843" s="69"/>
      <c r="J1843" s="69"/>
    </row>
    <row r="1844" spans="3:10" x14ac:dyDescent="0.2">
      <c r="C1844" s="52" t="e">
        <f>VLOOKUP(A1844,'[1]S&amp;P 500 Wikipedia'!A:D,3,FALSE)</f>
        <v>#N/A</v>
      </c>
      <c r="H1844" s="69"/>
      <c r="I1844" s="69"/>
      <c r="J1844" s="69"/>
    </row>
    <row r="1845" spans="3:10" x14ac:dyDescent="0.2">
      <c r="C1845" s="52" t="e">
        <f>VLOOKUP(A1845,'[1]S&amp;P 500 Wikipedia'!A:D,3,FALSE)</f>
        <v>#N/A</v>
      </c>
      <c r="H1845" s="69"/>
      <c r="I1845" s="69"/>
      <c r="J1845" s="69"/>
    </row>
    <row r="1846" spans="3:10" x14ac:dyDescent="0.2">
      <c r="C1846" s="52" t="e">
        <f>VLOOKUP(A1846,'[1]S&amp;P 500 Wikipedia'!A:D,3,FALSE)</f>
        <v>#N/A</v>
      </c>
      <c r="H1846" s="69"/>
      <c r="I1846" s="69"/>
      <c r="J1846" s="69"/>
    </row>
    <row r="1847" spans="3:10" x14ac:dyDescent="0.2">
      <c r="C1847" s="52" t="e">
        <f>VLOOKUP(A1847,'[1]S&amp;P 500 Wikipedia'!A:D,3,FALSE)</f>
        <v>#N/A</v>
      </c>
      <c r="H1847" s="69"/>
      <c r="I1847" s="69"/>
      <c r="J1847" s="69"/>
    </row>
    <row r="1848" spans="3:10" x14ac:dyDescent="0.2">
      <c r="C1848" s="52" t="e">
        <f>VLOOKUP(A1848,'[1]S&amp;P 500 Wikipedia'!A:D,3,FALSE)</f>
        <v>#N/A</v>
      </c>
      <c r="H1848" s="69"/>
      <c r="I1848" s="69"/>
      <c r="J1848" s="69"/>
    </row>
    <row r="1849" spans="3:10" x14ac:dyDescent="0.2">
      <c r="C1849" s="52" t="e">
        <f>VLOOKUP(A1849,'[1]S&amp;P 500 Wikipedia'!A:D,3,FALSE)</f>
        <v>#N/A</v>
      </c>
      <c r="H1849" s="69"/>
      <c r="I1849" s="69"/>
      <c r="J1849" s="69"/>
    </row>
    <row r="1850" spans="3:10" x14ac:dyDescent="0.2">
      <c r="C1850" s="52" t="e">
        <f>VLOOKUP(A1850,'[1]S&amp;P 500 Wikipedia'!A:D,3,FALSE)</f>
        <v>#N/A</v>
      </c>
      <c r="H1850" s="69"/>
      <c r="I1850" s="69"/>
      <c r="J1850" s="69"/>
    </row>
    <row r="1851" spans="3:10" x14ac:dyDescent="0.2">
      <c r="C1851" s="52" t="e">
        <f>VLOOKUP(A1851,'[1]S&amp;P 500 Wikipedia'!A:D,3,FALSE)</f>
        <v>#N/A</v>
      </c>
      <c r="H1851" s="69"/>
      <c r="I1851" s="69"/>
      <c r="J1851" s="69"/>
    </row>
    <row r="1852" spans="3:10" x14ac:dyDescent="0.2">
      <c r="C1852" s="52" t="e">
        <f>VLOOKUP(A1852,'[1]S&amp;P 500 Wikipedia'!A:D,3,FALSE)</f>
        <v>#N/A</v>
      </c>
      <c r="H1852" s="69"/>
      <c r="I1852" s="69"/>
      <c r="J1852" s="69"/>
    </row>
    <row r="1853" spans="3:10" x14ac:dyDescent="0.2">
      <c r="C1853" s="52" t="e">
        <f>VLOOKUP(A1853,'[1]S&amp;P 500 Wikipedia'!A:D,3,FALSE)</f>
        <v>#N/A</v>
      </c>
      <c r="H1853" s="69"/>
      <c r="I1853" s="69"/>
      <c r="J1853" s="69"/>
    </row>
    <row r="1854" spans="3:10" x14ac:dyDescent="0.2">
      <c r="C1854" s="52" t="e">
        <f>VLOOKUP(A1854,'[1]S&amp;P 500 Wikipedia'!A:D,3,FALSE)</f>
        <v>#N/A</v>
      </c>
      <c r="H1854" s="69"/>
      <c r="I1854" s="69"/>
      <c r="J1854" s="69"/>
    </row>
    <row r="1855" spans="3:10" x14ac:dyDescent="0.2">
      <c r="C1855" s="52" t="e">
        <f>VLOOKUP(A1855,'[1]S&amp;P 500 Wikipedia'!A:D,3,FALSE)</f>
        <v>#N/A</v>
      </c>
      <c r="H1855" s="69"/>
      <c r="I1855" s="69"/>
      <c r="J1855" s="69"/>
    </row>
    <row r="1856" spans="3:10" x14ac:dyDescent="0.2">
      <c r="C1856" s="52" t="e">
        <f>VLOOKUP(A1856,'[1]S&amp;P 500 Wikipedia'!A:D,3,FALSE)</f>
        <v>#N/A</v>
      </c>
      <c r="H1856" s="69"/>
      <c r="I1856" s="69"/>
      <c r="J1856" s="69"/>
    </row>
    <row r="1857" spans="3:10" x14ac:dyDescent="0.2">
      <c r="C1857" s="52" t="e">
        <f>VLOOKUP(A1857,'[1]S&amp;P 500 Wikipedia'!A:D,3,FALSE)</f>
        <v>#N/A</v>
      </c>
      <c r="H1857" s="69"/>
      <c r="I1857" s="69"/>
      <c r="J1857" s="69"/>
    </row>
    <row r="1858" spans="3:10" x14ac:dyDescent="0.2">
      <c r="C1858" s="52" t="e">
        <f>VLOOKUP(A1858,'[1]S&amp;P 500 Wikipedia'!A:D,3,FALSE)</f>
        <v>#N/A</v>
      </c>
      <c r="H1858" s="69"/>
      <c r="I1858" s="69"/>
      <c r="J1858" s="69"/>
    </row>
    <row r="1859" spans="3:10" x14ac:dyDescent="0.2">
      <c r="C1859" s="52" t="e">
        <f>VLOOKUP(A1859,'[1]S&amp;P 500 Wikipedia'!A:D,3,FALSE)</f>
        <v>#N/A</v>
      </c>
      <c r="H1859" s="69"/>
      <c r="I1859" s="69"/>
      <c r="J1859" s="69"/>
    </row>
    <row r="1860" spans="3:10" x14ac:dyDescent="0.2">
      <c r="C1860" s="52" t="e">
        <f>VLOOKUP(A1860,'[1]S&amp;P 500 Wikipedia'!A:D,3,FALSE)</f>
        <v>#N/A</v>
      </c>
      <c r="H1860" s="69"/>
      <c r="I1860" s="69"/>
      <c r="J1860" s="69"/>
    </row>
    <row r="1861" spans="3:10" x14ac:dyDescent="0.2">
      <c r="C1861" s="52" t="e">
        <f>VLOOKUP(A1861,'[1]S&amp;P 500 Wikipedia'!A:D,3,FALSE)</f>
        <v>#N/A</v>
      </c>
      <c r="H1861" s="69"/>
      <c r="I1861" s="69"/>
      <c r="J1861" s="69"/>
    </row>
    <row r="1862" spans="3:10" x14ac:dyDescent="0.2">
      <c r="C1862" s="52" t="e">
        <f>VLOOKUP(A1862,'[1]S&amp;P 500 Wikipedia'!A:D,3,FALSE)</f>
        <v>#N/A</v>
      </c>
      <c r="H1862" s="69"/>
      <c r="I1862" s="69"/>
      <c r="J1862" s="69"/>
    </row>
    <row r="1863" spans="3:10" x14ac:dyDescent="0.2">
      <c r="C1863" s="52" t="e">
        <f>VLOOKUP(A1863,'[1]S&amp;P 500 Wikipedia'!A:D,3,FALSE)</f>
        <v>#N/A</v>
      </c>
      <c r="H1863" s="69"/>
      <c r="I1863" s="69"/>
      <c r="J1863" s="69"/>
    </row>
    <row r="1864" spans="3:10" x14ac:dyDescent="0.2">
      <c r="C1864" s="52" t="e">
        <f>VLOOKUP(A1864,'[1]S&amp;P 500 Wikipedia'!A:D,3,FALSE)</f>
        <v>#N/A</v>
      </c>
      <c r="H1864" s="69"/>
      <c r="I1864" s="69"/>
      <c r="J1864" s="69"/>
    </row>
    <row r="1865" spans="3:10" x14ac:dyDescent="0.2">
      <c r="C1865" s="52" t="e">
        <f>VLOOKUP(A1865,'[1]S&amp;P 500 Wikipedia'!A:D,3,FALSE)</f>
        <v>#N/A</v>
      </c>
      <c r="H1865" s="69"/>
      <c r="I1865" s="69"/>
      <c r="J1865" s="69"/>
    </row>
    <row r="1866" spans="3:10" x14ac:dyDescent="0.2">
      <c r="C1866" s="52" t="e">
        <f>VLOOKUP(A1866,'[1]S&amp;P 500 Wikipedia'!A:D,3,FALSE)</f>
        <v>#N/A</v>
      </c>
      <c r="H1866" s="69"/>
      <c r="I1866" s="69"/>
      <c r="J1866" s="69"/>
    </row>
    <row r="1867" spans="3:10" x14ac:dyDescent="0.2">
      <c r="C1867" s="52" t="e">
        <f>VLOOKUP(A1867,'[1]S&amp;P 500 Wikipedia'!A:D,3,FALSE)</f>
        <v>#N/A</v>
      </c>
      <c r="H1867" s="69"/>
      <c r="I1867" s="69"/>
      <c r="J1867" s="69"/>
    </row>
    <row r="1868" spans="3:10" x14ac:dyDescent="0.2">
      <c r="C1868" s="52" t="e">
        <f>VLOOKUP(A1868,'[1]S&amp;P 500 Wikipedia'!A:D,3,FALSE)</f>
        <v>#N/A</v>
      </c>
      <c r="H1868" s="69"/>
      <c r="I1868" s="69"/>
      <c r="J1868" s="69"/>
    </row>
    <row r="1869" spans="3:10" x14ac:dyDescent="0.2">
      <c r="C1869" s="52" t="e">
        <f>VLOOKUP(A1869,'[1]S&amp;P 500 Wikipedia'!A:D,3,FALSE)</f>
        <v>#N/A</v>
      </c>
      <c r="H1869" s="69"/>
      <c r="I1869" s="69"/>
      <c r="J1869" s="69"/>
    </row>
    <row r="1870" spans="3:10" x14ac:dyDescent="0.2">
      <c r="C1870" s="52" t="e">
        <f>VLOOKUP(A1870,'[1]S&amp;P 500 Wikipedia'!A:D,3,FALSE)</f>
        <v>#N/A</v>
      </c>
      <c r="H1870" s="69"/>
      <c r="I1870" s="69"/>
      <c r="J1870" s="69"/>
    </row>
    <row r="1871" spans="3:10" x14ac:dyDescent="0.2">
      <c r="C1871" s="52" t="e">
        <f>VLOOKUP(A1871,'[1]S&amp;P 500 Wikipedia'!A:D,3,FALSE)</f>
        <v>#N/A</v>
      </c>
      <c r="H1871" s="69"/>
      <c r="I1871" s="69"/>
      <c r="J1871" s="69"/>
    </row>
    <row r="1872" spans="3:10" x14ac:dyDescent="0.2">
      <c r="C1872" s="52" t="e">
        <f>VLOOKUP(A1872,'[1]S&amp;P 500 Wikipedia'!A:D,3,FALSE)</f>
        <v>#N/A</v>
      </c>
      <c r="H1872" s="69"/>
      <c r="I1872" s="69"/>
      <c r="J1872" s="69"/>
    </row>
    <row r="1873" spans="3:10" x14ac:dyDescent="0.2">
      <c r="C1873" s="52" t="e">
        <f>VLOOKUP(A1873,'[1]S&amp;P 500 Wikipedia'!A:D,3,FALSE)</f>
        <v>#N/A</v>
      </c>
      <c r="H1873" s="69"/>
      <c r="I1873" s="69"/>
      <c r="J1873" s="69"/>
    </row>
    <row r="1874" spans="3:10" x14ac:dyDescent="0.2">
      <c r="C1874" s="52" t="e">
        <f>VLOOKUP(A1874,'[1]S&amp;P 500 Wikipedia'!A:D,3,FALSE)</f>
        <v>#N/A</v>
      </c>
      <c r="H1874" s="69"/>
      <c r="I1874" s="69"/>
      <c r="J1874" s="69"/>
    </row>
    <row r="1875" spans="3:10" x14ac:dyDescent="0.2">
      <c r="C1875" s="52" t="e">
        <f>VLOOKUP(A1875,'[1]S&amp;P 500 Wikipedia'!A:D,3,FALSE)</f>
        <v>#N/A</v>
      </c>
      <c r="H1875" s="69"/>
      <c r="I1875" s="69"/>
      <c r="J1875" s="69"/>
    </row>
    <row r="1876" spans="3:10" x14ac:dyDescent="0.2">
      <c r="C1876" s="52" t="e">
        <f>VLOOKUP(A1876,'[1]S&amp;P 500 Wikipedia'!A:D,3,FALSE)</f>
        <v>#N/A</v>
      </c>
      <c r="H1876" s="69"/>
      <c r="I1876" s="69"/>
      <c r="J1876" s="69"/>
    </row>
    <row r="1877" spans="3:10" x14ac:dyDescent="0.2">
      <c r="C1877" s="52" t="e">
        <f>VLOOKUP(A1877,'[1]S&amp;P 500 Wikipedia'!A:D,3,FALSE)</f>
        <v>#N/A</v>
      </c>
      <c r="H1877" s="69"/>
      <c r="I1877" s="69"/>
      <c r="J1877" s="69"/>
    </row>
    <row r="1878" spans="3:10" x14ac:dyDescent="0.2">
      <c r="C1878" s="52" t="e">
        <f>VLOOKUP(A1878,'[1]S&amp;P 500 Wikipedia'!A:D,3,FALSE)</f>
        <v>#N/A</v>
      </c>
      <c r="H1878" s="69"/>
      <c r="I1878" s="69"/>
      <c r="J1878" s="69"/>
    </row>
    <row r="1879" spans="3:10" x14ac:dyDescent="0.2">
      <c r="C1879" s="52" t="e">
        <f>VLOOKUP(A1879,'[1]S&amp;P 500 Wikipedia'!A:D,3,FALSE)</f>
        <v>#N/A</v>
      </c>
      <c r="H1879" s="69"/>
      <c r="I1879" s="69"/>
      <c r="J1879" s="69"/>
    </row>
    <row r="1880" spans="3:10" x14ac:dyDescent="0.2">
      <c r="C1880" s="52" t="e">
        <f>VLOOKUP(A1880,'[1]S&amp;P 500 Wikipedia'!A:D,3,FALSE)</f>
        <v>#N/A</v>
      </c>
      <c r="H1880" s="69"/>
      <c r="I1880" s="69"/>
      <c r="J1880" s="69"/>
    </row>
    <row r="1881" spans="3:10" x14ac:dyDescent="0.2">
      <c r="C1881" s="52" t="e">
        <f>VLOOKUP(A1881,'[1]S&amp;P 500 Wikipedia'!A:D,3,FALSE)</f>
        <v>#N/A</v>
      </c>
      <c r="H1881" s="69"/>
      <c r="I1881" s="69"/>
      <c r="J1881" s="69"/>
    </row>
    <row r="1882" spans="3:10" x14ac:dyDescent="0.2">
      <c r="C1882" s="52" t="e">
        <f>VLOOKUP(A1882,'[1]S&amp;P 500 Wikipedia'!A:D,3,FALSE)</f>
        <v>#N/A</v>
      </c>
      <c r="H1882" s="69"/>
      <c r="I1882" s="69"/>
      <c r="J1882" s="69"/>
    </row>
    <row r="1883" spans="3:10" x14ac:dyDescent="0.2">
      <c r="C1883" s="52" t="e">
        <f>VLOOKUP(A1883,'[1]S&amp;P 500 Wikipedia'!A:D,3,FALSE)</f>
        <v>#N/A</v>
      </c>
      <c r="H1883" s="69"/>
      <c r="I1883" s="69"/>
      <c r="J1883" s="69"/>
    </row>
    <row r="1884" spans="3:10" x14ac:dyDescent="0.2">
      <c r="C1884" s="52" t="e">
        <f>VLOOKUP(A1884,'[1]S&amp;P 500 Wikipedia'!A:D,3,FALSE)</f>
        <v>#N/A</v>
      </c>
      <c r="H1884" s="69"/>
      <c r="I1884" s="69"/>
      <c r="J1884" s="69"/>
    </row>
    <row r="1885" spans="3:10" x14ac:dyDescent="0.2">
      <c r="C1885" s="52" t="e">
        <f>VLOOKUP(A1885,'[1]S&amp;P 500 Wikipedia'!A:D,3,FALSE)</f>
        <v>#N/A</v>
      </c>
      <c r="H1885" s="69"/>
      <c r="I1885" s="69"/>
      <c r="J1885" s="69"/>
    </row>
    <row r="1886" spans="3:10" x14ac:dyDescent="0.2">
      <c r="C1886" s="52" t="e">
        <f>VLOOKUP(A1886,'[1]S&amp;P 500 Wikipedia'!A:D,3,FALSE)</f>
        <v>#N/A</v>
      </c>
      <c r="H1886" s="69"/>
      <c r="I1886" s="69"/>
      <c r="J1886" s="69"/>
    </row>
    <row r="1887" spans="3:10" x14ac:dyDescent="0.2">
      <c r="C1887" s="52" t="e">
        <f>VLOOKUP(A1887,'[1]S&amp;P 500 Wikipedia'!A:D,3,FALSE)</f>
        <v>#N/A</v>
      </c>
      <c r="H1887" s="69"/>
      <c r="I1887" s="69"/>
      <c r="J1887" s="69"/>
    </row>
    <row r="1888" spans="3:10" x14ac:dyDescent="0.2">
      <c r="C1888" s="52" t="e">
        <f>VLOOKUP(A1888,'[1]S&amp;P 500 Wikipedia'!A:D,3,FALSE)</f>
        <v>#N/A</v>
      </c>
      <c r="H1888" s="69"/>
      <c r="I1888" s="69"/>
      <c r="J1888" s="69"/>
    </row>
    <row r="1889" spans="3:10" x14ac:dyDescent="0.2">
      <c r="C1889" s="52" t="e">
        <f>VLOOKUP(A1889,'[1]S&amp;P 500 Wikipedia'!A:D,3,FALSE)</f>
        <v>#N/A</v>
      </c>
      <c r="H1889" s="69"/>
      <c r="I1889" s="69"/>
      <c r="J1889" s="69"/>
    </row>
    <row r="1890" spans="3:10" x14ac:dyDescent="0.2">
      <c r="C1890" s="52" t="e">
        <f>VLOOKUP(A1890,'[1]S&amp;P 500 Wikipedia'!A:D,3,FALSE)</f>
        <v>#N/A</v>
      </c>
      <c r="H1890" s="69"/>
      <c r="I1890" s="69"/>
      <c r="J1890" s="69"/>
    </row>
    <row r="1891" spans="3:10" x14ac:dyDescent="0.2">
      <c r="C1891" s="52" t="e">
        <f>VLOOKUP(A1891,'[1]S&amp;P 500 Wikipedia'!A:D,3,FALSE)</f>
        <v>#N/A</v>
      </c>
      <c r="H1891" s="69"/>
      <c r="I1891" s="69"/>
      <c r="J1891" s="69"/>
    </row>
    <row r="1892" spans="3:10" x14ac:dyDescent="0.2">
      <c r="C1892" s="52" t="e">
        <f>VLOOKUP(A1892,'[1]S&amp;P 500 Wikipedia'!A:D,3,FALSE)</f>
        <v>#N/A</v>
      </c>
      <c r="H1892" s="69"/>
      <c r="I1892" s="69"/>
      <c r="J1892" s="69"/>
    </row>
    <row r="1893" spans="3:10" x14ac:dyDescent="0.2">
      <c r="C1893" s="52" t="e">
        <f>VLOOKUP(A1893,'[1]S&amp;P 500 Wikipedia'!A:D,3,FALSE)</f>
        <v>#N/A</v>
      </c>
      <c r="H1893" s="69"/>
      <c r="I1893" s="69"/>
      <c r="J1893" s="69"/>
    </row>
    <row r="1894" spans="3:10" x14ac:dyDescent="0.2">
      <c r="C1894" s="52" t="e">
        <f>VLOOKUP(A1894,'[1]S&amp;P 500 Wikipedia'!A:D,3,FALSE)</f>
        <v>#N/A</v>
      </c>
      <c r="H1894" s="69"/>
      <c r="I1894" s="69"/>
      <c r="J1894" s="69"/>
    </row>
    <row r="1895" spans="3:10" x14ac:dyDescent="0.2">
      <c r="C1895" s="52" t="e">
        <f>VLOOKUP(A1895,'[1]S&amp;P 500 Wikipedia'!A:D,3,FALSE)</f>
        <v>#N/A</v>
      </c>
      <c r="H1895" s="69"/>
      <c r="I1895" s="69"/>
      <c r="J1895" s="69"/>
    </row>
    <row r="1896" spans="3:10" x14ac:dyDescent="0.2">
      <c r="C1896" s="52" t="e">
        <f>VLOOKUP(A1896,'[1]S&amp;P 500 Wikipedia'!A:D,3,FALSE)</f>
        <v>#N/A</v>
      </c>
      <c r="H1896" s="69"/>
      <c r="I1896" s="69"/>
      <c r="J1896" s="69"/>
    </row>
    <row r="1897" spans="3:10" x14ac:dyDescent="0.2">
      <c r="C1897" s="52" t="e">
        <f>VLOOKUP(A1897,'[1]S&amp;P 500 Wikipedia'!A:D,3,FALSE)</f>
        <v>#N/A</v>
      </c>
      <c r="H1897" s="69"/>
      <c r="I1897" s="69"/>
      <c r="J1897" s="69"/>
    </row>
    <row r="1898" spans="3:10" x14ac:dyDescent="0.2">
      <c r="C1898" s="52" t="e">
        <f>VLOOKUP(A1898,'[1]S&amp;P 500 Wikipedia'!A:D,3,FALSE)</f>
        <v>#N/A</v>
      </c>
      <c r="H1898" s="69"/>
      <c r="I1898" s="69"/>
      <c r="J1898" s="69"/>
    </row>
    <row r="1899" spans="3:10" x14ac:dyDescent="0.2">
      <c r="C1899" s="52" t="e">
        <f>VLOOKUP(A1899,'[1]S&amp;P 500 Wikipedia'!A:D,3,FALSE)</f>
        <v>#N/A</v>
      </c>
      <c r="H1899" s="69"/>
      <c r="I1899" s="69"/>
      <c r="J1899" s="69"/>
    </row>
    <row r="1900" spans="3:10" x14ac:dyDescent="0.2">
      <c r="C1900" s="52" t="e">
        <f>VLOOKUP(A1900,'[1]S&amp;P 500 Wikipedia'!A:D,3,FALSE)</f>
        <v>#N/A</v>
      </c>
      <c r="H1900" s="69"/>
      <c r="I1900" s="69"/>
      <c r="J1900" s="69"/>
    </row>
    <row r="1901" spans="3:10" x14ac:dyDescent="0.2">
      <c r="C1901" s="52" t="e">
        <f>VLOOKUP(A1901,'[1]S&amp;P 500 Wikipedia'!A:D,3,FALSE)</f>
        <v>#N/A</v>
      </c>
      <c r="H1901" s="69"/>
      <c r="I1901" s="69"/>
      <c r="J1901" s="69"/>
    </row>
    <row r="1902" spans="3:10" x14ac:dyDescent="0.2">
      <c r="C1902" s="52" t="e">
        <f>VLOOKUP(A1902,'[1]S&amp;P 500 Wikipedia'!A:D,3,FALSE)</f>
        <v>#N/A</v>
      </c>
      <c r="H1902" s="69"/>
      <c r="I1902" s="69"/>
      <c r="J1902" s="69"/>
    </row>
    <row r="1903" spans="3:10" x14ac:dyDescent="0.2">
      <c r="C1903" s="52" t="e">
        <f>VLOOKUP(A1903,'[1]S&amp;P 500 Wikipedia'!A:D,3,FALSE)</f>
        <v>#N/A</v>
      </c>
      <c r="H1903" s="69"/>
      <c r="I1903" s="69"/>
      <c r="J1903" s="69"/>
    </row>
    <row r="1904" spans="3:10" x14ac:dyDescent="0.2">
      <c r="C1904" s="52" t="e">
        <f>VLOOKUP(A1904,'[1]S&amp;P 500 Wikipedia'!A:D,3,FALSE)</f>
        <v>#N/A</v>
      </c>
      <c r="H1904" s="69"/>
      <c r="I1904" s="69"/>
      <c r="J1904" s="69"/>
    </row>
    <row r="1905" spans="3:10" x14ac:dyDescent="0.2">
      <c r="C1905" s="52" t="e">
        <f>VLOOKUP(A1905,'[1]S&amp;P 500 Wikipedia'!A:D,3,FALSE)</f>
        <v>#N/A</v>
      </c>
      <c r="H1905" s="69"/>
      <c r="I1905" s="69"/>
      <c r="J1905" s="69"/>
    </row>
    <row r="1906" spans="3:10" x14ac:dyDescent="0.2">
      <c r="C1906" s="52" t="e">
        <f>VLOOKUP(A1906,'[1]S&amp;P 500 Wikipedia'!A:D,3,FALSE)</f>
        <v>#N/A</v>
      </c>
      <c r="H1906" s="69"/>
      <c r="I1906" s="69"/>
      <c r="J1906" s="69"/>
    </row>
    <row r="1907" spans="3:10" x14ac:dyDescent="0.2">
      <c r="C1907" s="52" t="e">
        <f>VLOOKUP(A1907,'[1]S&amp;P 500 Wikipedia'!A:D,3,FALSE)</f>
        <v>#N/A</v>
      </c>
      <c r="H1907" s="69"/>
      <c r="I1907" s="69"/>
      <c r="J1907" s="69"/>
    </row>
    <row r="1908" spans="3:10" x14ac:dyDescent="0.2">
      <c r="C1908" s="52" t="e">
        <f>VLOOKUP(A1908,'[1]S&amp;P 500 Wikipedia'!A:D,3,FALSE)</f>
        <v>#N/A</v>
      </c>
      <c r="H1908" s="69"/>
      <c r="I1908" s="69"/>
      <c r="J1908" s="69"/>
    </row>
    <row r="1909" spans="3:10" x14ac:dyDescent="0.2">
      <c r="C1909" s="52" t="e">
        <f>VLOOKUP(A1909,'[1]S&amp;P 500 Wikipedia'!A:D,3,FALSE)</f>
        <v>#N/A</v>
      </c>
      <c r="H1909" s="69"/>
      <c r="I1909" s="69"/>
      <c r="J1909" s="69"/>
    </row>
    <row r="1910" spans="3:10" x14ac:dyDescent="0.2">
      <c r="C1910" s="52" t="e">
        <f>VLOOKUP(A1910,'[1]S&amp;P 500 Wikipedia'!A:D,3,FALSE)</f>
        <v>#N/A</v>
      </c>
      <c r="H1910" s="69"/>
      <c r="I1910" s="69"/>
      <c r="J1910" s="69"/>
    </row>
    <row r="1911" spans="3:10" x14ac:dyDescent="0.2">
      <c r="C1911" s="52" t="e">
        <f>VLOOKUP(A1911,'[1]S&amp;P 500 Wikipedia'!A:D,3,FALSE)</f>
        <v>#N/A</v>
      </c>
      <c r="H1911" s="69"/>
      <c r="I1911" s="69"/>
      <c r="J1911" s="69"/>
    </row>
    <row r="1912" spans="3:10" x14ac:dyDescent="0.2">
      <c r="C1912" s="52" t="e">
        <f>VLOOKUP(A1912,'[1]S&amp;P 500 Wikipedia'!A:D,3,FALSE)</f>
        <v>#N/A</v>
      </c>
      <c r="H1912" s="69"/>
      <c r="I1912" s="69"/>
      <c r="J1912" s="69"/>
    </row>
    <row r="1913" spans="3:10" x14ac:dyDescent="0.2">
      <c r="C1913" s="52" t="e">
        <f>VLOOKUP(A1913,'[1]S&amp;P 500 Wikipedia'!A:D,3,FALSE)</f>
        <v>#N/A</v>
      </c>
      <c r="H1913" s="69"/>
      <c r="I1913" s="69"/>
      <c r="J1913" s="69"/>
    </row>
    <row r="1914" spans="3:10" x14ac:dyDescent="0.2">
      <c r="C1914" s="52" t="e">
        <f>VLOOKUP(A1914,'[1]S&amp;P 500 Wikipedia'!A:D,3,FALSE)</f>
        <v>#N/A</v>
      </c>
      <c r="H1914" s="69"/>
      <c r="I1914" s="69"/>
      <c r="J1914" s="69"/>
    </row>
    <row r="1915" spans="3:10" x14ac:dyDescent="0.2">
      <c r="C1915" s="52" t="e">
        <f>VLOOKUP(A1915,'[1]S&amp;P 500 Wikipedia'!A:D,3,FALSE)</f>
        <v>#N/A</v>
      </c>
      <c r="H1915" s="69"/>
      <c r="I1915" s="69"/>
      <c r="J1915" s="69"/>
    </row>
    <row r="1916" spans="3:10" x14ac:dyDescent="0.2">
      <c r="C1916" s="52" t="e">
        <f>VLOOKUP(A1916,'[1]S&amp;P 500 Wikipedia'!A:D,3,FALSE)</f>
        <v>#N/A</v>
      </c>
      <c r="H1916" s="69"/>
      <c r="I1916" s="69"/>
      <c r="J1916" s="69"/>
    </row>
    <row r="1917" spans="3:10" x14ac:dyDescent="0.2">
      <c r="C1917" s="52" t="e">
        <f>VLOOKUP(A1917,'[1]S&amp;P 500 Wikipedia'!A:D,3,FALSE)</f>
        <v>#N/A</v>
      </c>
      <c r="H1917" s="69"/>
      <c r="I1917" s="69"/>
      <c r="J1917" s="69"/>
    </row>
    <row r="1918" spans="3:10" x14ac:dyDescent="0.2">
      <c r="C1918" s="52" t="e">
        <f>VLOOKUP(A1918,'[1]S&amp;P 500 Wikipedia'!A:D,3,FALSE)</f>
        <v>#N/A</v>
      </c>
      <c r="H1918" s="69"/>
      <c r="I1918" s="69"/>
      <c r="J1918" s="69"/>
    </row>
    <row r="1919" spans="3:10" x14ac:dyDescent="0.2">
      <c r="C1919" s="52" t="e">
        <f>VLOOKUP(A1919,'[1]S&amp;P 500 Wikipedia'!A:D,3,FALSE)</f>
        <v>#N/A</v>
      </c>
      <c r="H1919" s="69"/>
      <c r="I1919" s="69"/>
      <c r="J1919" s="69"/>
    </row>
    <row r="1920" spans="3:10" x14ac:dyDescent="0.2">
      <c r="C1920" s="52" t="e">
        <f>VLOOKUP(A1920,'[1]S&amp;P 500 Wikipedia'!A:D,3,FALSE)</f>
        <v>#N/A</v>
      </c>
      <c r="H1920" s="69"/>
      <c r="I1920" s="69"/>
      <c r="J1920" s="69"/>
    </row>
    <row r="1921" spans="3:10" x14ac:dyDescent="0.2">
      <c r="C1921" s="52" t="e">
        <f>VLOOKUP(A1921,'[1]S&amp;P 500 Wikipedia'!A:D,3,FALSE)</f>
        <v>#N/A</v>
      </c>
      <c r="H1921" s="69"/>
      <c r="I1921" s="69"/>
      <c r="J1921" s="69"/>
    </row>
    <row r="1922" spans="3:10" x14ac:dyDescent="0.2">
      <c r="C1922" s="52" t="e">
        <f>VLOOKUP(A1922,'[1]S&amp;P 500 Wikipedia'!A:D,3,FALSE)</f>
        <v>#N/A</v>
      </c>
      <c r="H1922" s="69"/>
      <c r="I1922" s="69"/>
      <c r="J1922" s="69"/>
    </row>
    <row r="1923" spans="3:10" x14ac:dyDescent="0.2">
      <c r="C1923" s="52" t="e">
        <f>VLOOKUP(A1923,'[1]S&amp;P 500 Wikipedia'!A:D,3,FALSE)</f>
        <v>#N/A</v>
      </c>
      <c r="H1923" s="69"/>
      <c r="I1923" s="69"/>
      <c r="J1923" s="69"/>
    </row>
    <row r="1924" spans="3:10" x14ac:dyDescent="0.2">
      <c r="C1924" s="52" t="e">
        <f>VLOOKUP(A1924,'[1]S&amp;P 500 Wikipedia'!A:D,3,FALSE)</f>
        <v>#N/A</v>
      </c>
      <c r="H1924" s="69"/>
      <c r="I1924" s="69"/>
      <c r="J1924" s="69"/>
    </row>
    <row r="1925" spans="3:10" x14ac:dyDescent="0.2">
      <c r="C1925" s="52" t="e">
        <f>VLOOKUP(A1925,'[1]S&amp;P 500 Wikipedia'!A:D,3,FALSE)</f>
        <v>#N/A</v>
      </c>
      <c r="H1925" s="69"/>
      <c r="I1925" s="69"/>
      <c r="J1925" s="69"/>
    </row>
    <row r="1926" spans="3:10" x14ac:dyDescent="0.2">
      <c r="C1926" s="52" t="e">
        <f>VLOOKUP(A1926,'[1]S&amp;P 500 Wikipedia'!A:D,3,FALSE)</f>
        <v>#N/A</v>
      </c>
      <c r="H1926" s="69"/>
      <c r="I1926" s="69"/>
      <c r="J1926" s="69"/>
    </row>
    <row r="1927" spans="3:10" x14ac:dyDescent="0.2">
      <c r="C1927" s="52" t="e">
        <f>VLOOKUP(A1927,'[1]S&amp;P 500 Wikipedia'!A:D,3,FALSE)</f>
        <v>#N/A</v>
      </c>
      <c r="H1927" s="69"/>
      <c r="I1927" s="69"/>
      <c r="J1927" s="69"/>
    </row>
    <row r="1928" spans="3:10" x14ac:dyDescent="0.2">
      <c r="C1928" s="52" t="e">
        <f>VLOOKUP(A1928,'[1]S&amp;P 500 Wikipedia'!A:D,3,FALSE)</f>
        <v>#N/A</v>
      </c>
      <c r="H1928" s="69"/>
      <c r="I1928" s="69"/>
      <c r="J1928" s="69"/>
    </row>
    <row r="1929" spans="3:10" x14ac:dyDescent="0.2">
      <c r="C1929" s="52" t="e">
        <f>VLOOKUP(A1929,'[1]S&amp;P 500 Wikipedia'!A:D,3,FALSE)</f>
        <v>#N/A</v>
      </c>
      <c r="H1929" s="69"/>
      <c r="I1929" s="69"/>
      <c r="J1929" s="69"/>
    </row>
    <row r="1930" spans="3:10" x14ac:dyDescent="0.2">
      <c r="C1930" s="52" t="e">
        <f>VLOOKUP(A1930,'[1]S&amp;P 500 Wikipedia'!A:D,3,FALSE)</f>
        <v>#N/A</v>
      </c>
      <c r="H1930" s="69"/>
      <c r="I1930" s="69"/>
      <c r="J1930" s="69"/>
    </row>
    <row r="1931" spans="3:10" x14ac:dyDescent="0.2">
      <c r="C1931" s="52" t="e">
        <f>VLOOKUP(A1931,'[1]S&amp;P 500 Wikipedia'!A:D,3,FALSE)</f>
        <v>#N/A</v>
      </c>
      <c r="H1931" s="69"/>
      <c r="I1931" s="69"/>
      <c r="J1931" s="69"/>
    </row>
    <row r="1932" spans="3:10" x14ac:dyDescent="0.2">
      <c r="C1932" s="52" t="e">
        <f>VLOOKUP(A1932,'[1]S&amp;P 500 Wikipedia'!A:D,3,FALSE)</f>
        <v>#N/A</v>
      </c>
      <c r="H1932" s="69"/>
      <c r="I1932" s="69"/>
      <c r="J1932" s="69"/>
    </row>
    <row r="1933" spans="3:10" x14ac:dyDescent="0.2">
      <c r="C1933" s="52" t="e">
        <f>VLOOKUP(A1933,'[1]S&amp;P 500 Wikipedia'!A:D,3,FALSE)</f>
        <v>#N/A</v>
      </c>
      <c r="H1933" s="69"/>
      <c r="I1933" s="69"/>
      <c r="J1933" s="69"/>
    </row>
    <row r="1934" spans="3:10" x14ac:dyDescent="0.2">
      <c r="C1934" s="52" t="e">
        <f>VLOOKUP(A1934,'[1]S&amp;P 500 Wikipedia'!A:D,3,FALSE)</f>
        <v>#N/A</v>
      </c>
      <c r="H1934" s="69"/>
      <c r="I1934" s="69"/>
      <c r="J1934" s="69"/>
    </row>
    <row r="1935" spans="3:10" x14ac:dyDescent="0.2">
      <c r="C1935" s="52" t="e">
        <f>VLOOKUP(A1935,'[1]S&amp;P 500 Wikipedia'!A:D,3,FALSE)</f>
        <v>#N/A</v>
      </c>
      <c r="H1935" s="69"/>
      <c r="I1935" s="69"/>
      <c r="J1935" s="69"/>
    </row>
    <row r="1936" spans="3:10" x14ac:dyDescent="0.2">
      <c r="C1936" s="52" t="e">
        <f>VLOOKUP(A1936,'[1]S&amp;P 500 Wikipedia'!A:D,3,FALSE)</f>
        <v>#N/A</v>
      </c>
      <c r="H1936" s="69"/>
      <c r="I1936" s="69"/>
      <c r="J1936" s="69"/>
    </row>
    <row r="1937" spans="3:10" x14ac:dyDescent="0.2">
      <c r="C1937" s="52" t="e">
        <f>VLOOKUP(A1937,'[1]S&amp;P 500 Wikipedia'!A:D,3,FALSE)</f>
        <v>#N/A</v>
      </c>
      <c r="H1937" s="69"/>
      <c r="I1937" s="69"/>
      <c r="J1937" s="69"/>
    </row>
    <row r="1938" spans="3:10" x14ac:dyDescent="0.2">
      <c r="C1938" s="52" t="e">
        <f>VLOOKUP(A1938,'[1]S&amp;P 500 Wikipedia'!A:D,3,FALSE)</f>
        <v>#N/A</v>
      </c>
      <c r="H1938" s="69"/>
      <c r="I1938" s="69"/>
      <c r="J1938" s="69"/>
    </row>
    <row r="1939" spans="3:10" x14ac:dyDescent="0.2">
      <c r="C1939" s="52" t="e">
        <f>VLOOKUP(A1939,'[1]S&amp;P 500 Wikipedia'!A:D,3,FALSE)</f>
        <v>#N/A</v>
      </c>
      <c r="H1939" s="69"/>
      <c r="I1939" s="69"/>
      <c r="J1939" s="69"/>
    </row>
    <row r="1940" spans="3:10" x14ac:dyDescent="0.2">
      <c r="C1940" s="52" t="e">
        <f>VLOOKUP(A1940,'[1]S&amp;P 500 Wikipedia'!A:D,3,FALSE)</f>
        <v>#N/A</v>
      </c>
      <c r="H1940" s="69"/>
      <c r="I1940" s="69"/>
      <c r="J1940" s="69"/>
    </row>
    <row r="1941" spans="3:10" x14ac:dyDescent="0.2">
      <c r="C1941" s="52" t="e">
        <f>VLOOKUP(A1941,'[1]S&amp;P 500 Wikipedia'!A:D,3,FALSE)</f>
        <v>#N/A</v>
      </c>
      <c r="H1941" s="69"/>
      <c r="I1941" s="69"/>
      <c r="J1941" s="69"/>
    </row>
    <row r="1942" spans="3:10" x14ac:dyDescent="0.2">
      <c r="C1942" s="52" t="e">
        <f>VLOOKUP(A1942,'[1]S&amp;P 500 Wikipedia'!A:D,3,FALSE)</f>
        <v>#N/A</v>
      </c>
      <c r="H1942" s="69"/>
      <c r="I1942" s="69"/>
      <c r="J1942" s="69"/>
    </row>
    <row r="1943" spans="3:10" x14ac:dyDescent="0.2">
      <c r="C1943" s="52" t="e">
        <f>VLOOKUP(A1943,'[1]S&amp;P 500 Wikipedia'!A:D,3,FALSE)</f>
        <v>#N/A</v>
      </c>
      <c r="H1943" s="69"/>
      <c r="I1943" s="69"/>
      <c r="J1943" s="69"/>
    </row>
    <row r="1944" spans="3:10" x14ac:dyDescent="0.2">
      <c r="C1944" s="52" t="e">
        <f>VLOOKUP(A1944,'[1]S&amp;P 500 Wikipedia'!A:D,3,FALSE)</f>
        <v>#N/A</v>
      </c>
      <c r="H1944" s="69"/>
      <c r="I1944" s="69"/>
      <c r="J1944" s="69"/>
    </row>
    <row r="1945" spans="3:10" x14ac:dyDescent="0.2">
      <c r="C1945" s="52" t="e">
        <f>VLOOKUP(A1945,'[1]S&amp;P 500 Wikipedia'!A:D,3,FALSE)</f>
        <v>#N/A</v>
      </c>
      <c r="H1945" s="69"/>
      <c r="I1945" s="69"/>
      <c r="J1945" s="69"/>
    </row>
    <row r="1946" spans="3:10" x14ac:dyDescent="0.2">
      <c r="C1946" s="52" t="e">
        <f>VLOOKUP(A1946,'[1]S&amp;P 500 Wikipedia'!A:D,3,FALSE)</f>
        <v>#N/A</v>
      </c>
      <c r="H1946" s="69"/>
      <c r="I1946" s="69"/>
      <c r="J1946" s="69"/>
    </row>
    <row r="1947" spans="3:10" x14ac:dyDescent="0.2">
      <c r="C1947" s="52" t="e">
        <f>VLOOKUP(A1947,'[1]S&amp;P 500 Wikipedia'!A:D,3,FALSE)</f>
        <v>#N/A</v>
      </c>
      <c r="H1947" s="69"/>
      <c r="I1947" s="69"/>
      <c r="J1947" s="69"/>
    </row>
    <row r="1948" spans="3:10" x14ac:dyDescent="0.2">
      <c r="C1948" s="52" t="e">
        <f>VLOOKUP(A1948,'[1]S&amp;P 500 Wikipedia'!A:D,3,FALSE)</f>
        <v>#N/A</v>
      </c>
      <c r="H1948" s="69"/>
      <c r="I1948" s="69"/>
      <c r="J1948" s="69"/>
    </row>
    <row r="1949" spans="3:10" x14ac:dyDescent="0.2">
      <c r="C1949" s="52" t="e">
        <f>VLOOKUP(A1949,'[1]S&amp;P 500 Wikipedia'!A:D,3,FALSE)</f>
        <v>#N/A</v>
      </c>
      <c r="H1949" s="69"/>
      <c r="I1949" s="69"/>
      <c r="J1949" s="69"/>
    </row>
    <row r="1950" spans="3:10" x14ac:dyDescent="0.2">
      <c r="C1950" s="52" t="e">
        <f>VLOOKUP(A1950,'[1]S&amp;P 500 Wikipedia'!A:D,3,FALSE)</f>
        <v>#N/A</v>
      </c>
      <c r="H1950" s="69"/>
      <c r="I1950" s="69"/>
      <c r="J1950" s="69"/>
    </row>
    <row r="1951" spans="3:10" x14ac:dyDescent="0.2">
      <c r="C1951" s="52" t="e">
        <f>VLOOKUP(A1951,'[1]S&amp;P 500 Wikipedia'!A:D,3,FALSE)</f>
        <v>#N/A</v>
      </c>
      <c r="H1951" s="69"/>
      <c r="I1951" s="69"/>
      <c r="J1951" s="69"/>
    </row>
    <row r="1952" spans="3:10" x14ac:dyDescent="0.2">
      <c r="C1952" s="52" t="e">
        <f>VLOOKUP(A1952,'[1]S&amp;P 500 Wikipedia'!A:D,3,FALSE)</f>
        <v>#N/A</v>
      </c>
      <c r="H1952" s="69"/>
      <c r="I1952" s="69"/>
      <c r="J1952" s="69"/>
    </row>
    <row r="1953" spans="3:10" x14ac:dyDescent="0.2">
      <c r="C1953" s="52" t="e">
        <f>VLOOKUP(A1953,'[1]S&amp;P 500 Wikipedia'!A:D,3,FALSE)</f>
        <v>#N/A</v>
      </c>
      <c r="H1953" s="69"/>
      <c r="I1953" s="69"/>
      <c r="J1953" s="69"/>
    </row>
    <row r="1954" spans="3:10" x14ac:dyDescent="0.2">
      <c r="C1954" s="52" t="e">
        <f>VLOOKUP(A1954,'[1]S&amp;P 500 Wikipedia'!A:D,3,FALSE)</f>
        <v>#N/A</v>
      </c>
      <c r="H1954" s="69"/>
      <c r="I1954" s="69"/>
      <c r="J1954" s="69"/>
    </row>
    <row r="1955" spans="3:10" x14ac:dyDescent="0.2">
      <c r="C1955" s="52" t="e">
        <f>VLOOKUP(A1955,'[1]S&amp;P 500 Wikipedia'!A:D,3,FALSE)</f>
        <v>#N/A</v>
      </c>
      <c r="H1955" s="69"/>
      <c r="I1955" s="69"/>
      <c r="J1955" s="69"/>
    </row>
    <row r="1956" spans="3:10" x14ac:dyDescent="0.2">
      <c r="C1956" s="52" t="e">
        <f>VLOOKUP(A1956,'[1]S&amp;P 500 Wikipedia'!A:D,3,FALSE)</f>
        <v>#N/A</v>
      </c>
      <c r="H1956" s="69"/>
      <c r="I1956" s="69"/>
      <c r="J1956" s="69"/>
    </row>
    <row r="1957" spans="3:10" x14ac:dyDescent="0.2">
      <c r="C1957" s="52" t="e">
        <f>VLOOKUP(A1957,'[1]S&amp;P 500 Wikipedia'!A:D,3,FALSE)</f>
        <v>#N/A</v>
      </c>
      <c r="H1957" s="69"/>
      <c r="I1957" s="69"/>
      <c r="J1957" s="69"/>
    </row>
    <row r="1958" spans="3:10" x14ac:dyDescent="0.2">
      <c r="C1958" s="52" t="e">
        <f>VLOOKUP(A1958,'[1]S&amp;P 500 Wikipedia'!A:D,3,FALSE)</f>
        <v>#N/A</v>
      </c>
      <c r="H1958" s="69"/>
      <c r="I1958" s="69"/>
      <c r="J1958" s="69"/>
    </row>
    <row r="1959" spans="3:10" x14ac:dyDescent="0.2">
      <c r="C1959" s="52" t="e">
        <f>VLOOKUP(A1959,'[1]S&amp;P 500 Wikipedia'!A:D,3,FALSE)</f>
        <v>#N/A</v>
      </c>
      <c r="H1959" s="69"/>
      <c r="I1959" s="69"/>
      <c r="J1959" s="69"/>
    </row>
    <row r="1960" spans="3:10" x14ac:dyDescent="0.2">
      <c r="C1960" s="52" t="e">
        <f>VLOOKUP(A1960,'[1]S&amp;P 500 Wikipedia'!A:D,3,FALSE)</f>
        <v>#N/A</v>
      </c>
      <c r="H1960" s="69"/>
      <c r="I1960" s="69"/>
      <c r="J1960" s="69"/>
    </row>
    <row r="1961" spans="3:10" x14ac:dyDescent="0.2">
      <c r="C1961" s="52" t="e">
        <f>VLOOKUP(A1961,'[1]S&amp;P 500 Wikipedia'!A:D,3,FALSE)</f>
        <v>#N/A</v>
      </c>
      <c r="H1961" s="69"/>
      <c r="I1961" s="69"/>
      <c r="J1961" s="69"/>
    </row>
    <row r="1962" spans="3:10" x14ac:dyDescent="0.2">
      <c r="C1962" s="52" t="e">
        <f>VLOOKUP(A1962,'[1]S&amp;P 500 Wikipedia'!A:D,3,FALSE)</f>
        <v>#N/A</v>
      </c>
      <c r="H1962" s="69"/>
      <c r="I1962" s="69"/>
      <c r="J1962" s="69"/>
    </row>
    <row r="1963" spans="3:10" x14ac:dyDescent="0.2">
      <c r="C1963" s="52" t="e">
        <f>VLOOKUP(A1963,'[1]S&amp;P 500 Wikipedia'!A:D,3,FALSE)</f>
        <v>#N/A</v>
      </c>
      <c r="H1963" s="69"/>
      <c r="I1963" s="69"/>
      <c r="J1963" s="69"/>
    </row>
    <row r="1964" spans="3:10" x14ac:dyDescent="0.2">
      <c r="C1964" s="52" t="e">
        <f>VLOOKUP(A1964,'[1]S&amp;P 500 Wikipedia'!A:D,3,FALSE)</f>
        <v>#N/A</v>
      </c>
      <c r="H1964" s="69"/>
      <c r="I1964" s="69"/>
      <c r="J1964" s="69"/>
    </row>
    <row r="1965" spans="3:10" x14ac:dyDescent="0.2">
      <c r="C1965" s="52" t="e">
        <f>VLOOKUP(A1965,'[1]S&amp;P 500 Wikipedia'!A:D,3,FALSE)</f>
        <v>#N/A</v>
      </c>
      <c r="H1965" s="69"/>
      <c r="I1965" s="69"/>
      <c r="J1965" s="69"/>
    </row>
    <row r="1966" spans="3:10" x14ac:dyDescent="0.2">
      <c r="C1966" s="52" t="e">
        <f>VLOOKUP(A1966,'[1]S&amp;P 500 Wikipedia'!A:D,3,FALSE)</f>
        <v>#N/A</v>
      </c>
      <c r="H1966" s="69"/>
      <c r="I1966" s="69"/>
      <c r="J1966" s="69"/>
    </row>
    <row r="1967" spans="3:10" x14ac:dyDescent="0.2">
      <c r="C1967" s="52" t="e">
        <f>VLOOKUP(A1967,'[1]S&amp;P 500 Wikipedia'!A:D,3,FALSE)</f>
        <v>#N/A</v>
      </c>
      <c r="H1967" s="69"/>
      <c r="I1967" s="69"/>
      <c r="J1967" s="69"/>
    </row>
    <row r="1968" spans="3:10" x14ac:dyDescent="0.2">
      <c r="C1968" s="52" t="e">
        <f>VLOOKUP(A1968,'[1]S&amp;P 500 Wikipedia'!A:D,3,FALSE)</f>
        <v>#N/A</v>
      </c>
      <c r="H1968" s="69"/>
      <c r="I1968" s="69"/>
      <c r="J1968" s="69"/>
    </row>
    <row r="1969" spans="3:10" x14ac:dyDescent="0.2">
      <c r="C1969" s="52" t="e">
        <f>VLOOKUP(A1969,'[1]S&amp;P 500 Wikipedia'!A:D,3,FALSE)</f>
        <v>#N/A</v>
      </c>
      <c r="H1969" s="69"/>
      <c r="I1969" s="69"/>
      <c r="J1969" s="69"/>
    </row>
    <row r="1970" spans="3:10" x14ac:dyDescent="0.2">
      <c r="C1970" s="52" t="e">
        <f>VLOOKUP(A1970,'[1]S&amp;P 500 Wikipedia'!A:D,3,FALSE)</f>
        <v>#N/A</v>
      </c>
      <c r="H1970" s="69"/>
      <c r="I1970" s="69"/>
      <c r="J1970" s="69"/>
    </row>
    <row r="1971" spans="3:10" x14ac:dyDescent="0.2">
      <c r="C1971" s="52" t="e">
        <f>VLOOKUP(A1971,'[1]S&amp;P 500 Wikipedia'!A:D,3,FALSE)</f>
        <v>#N/A</v>
      </c>
      <c r="H1971" s="69"/>
      <c r="I1971" s="69"/>
      <c r="J1971" s="69"/>
    </row>
    <row r="1972" spans="3:10" x14ac:dyDescent="0.2">
      <c r="C1972" s="52" t="e">
        <f>VLOOKUP(A1972,'[1]S&amp;P 500 Wikipedia'!A:D,3,FALSE)</f>
        <v>#N/A</v>
      </c>
      <c r="H1972" s="69"/>
      <c r="I1972" s="69"/>
      <c r="J1972" s="69"/>
    </row>
    <row r="1973" spans="3:10" x14ac:dyDescent="0.2">
      <c r="C1973" s="52" t="e">
        <f>VLOOKUP(A1973,'[1]S&amp;P 500 Wikipedia'!A:D,3,FALSE)</f>
        <v>#N/A</v>
      </c>
      <c r="H1973" s="69"/>
      <c r="I1973" s="69"/>
      <c r="J1973" s="69"/>
    </row>
    <row r="1974" spans="3:10" x14ac:dyDescent="0.2">
      <c r="C1974" s="52" t="e">
        <f>VLOOKUP(A1974,'[1]S&amp;P 500 Wikipedia'!A:D,3,FALSE)</f>
        <v>#N/A</v>
      </c>
      <c r="H1974" s="69"/>
      <c r="I1974" s="69"/>
      <c r="J1974" s="69"/>
    </row>
    <row r="1975" spans="3:10" x14ac:dyDescent="0.2">
      <c r="C1975" s="52" t="e">
        <f>VLOOKUP(A1975,'[1]S&amp;P 500 Wikipedia'!A:D,3,FALSE)</f>
        <v>#N/A</v>
      </c>
      <c r="H1975" s="69"/>
      <c r="I1975" s="69"/>
      <c r="J1975" s="69"/>
    </row>
    <row r="1976" spans="3:10" x14ac:dyDescent="0.2">
      <c r="C1976" s="52" t="e">
        <f>VLOOKUP(A1976,'[1]S&amp;P 500 Wikipedia'!A:D,3,FALSE)</f>
        <v>#N/A</v>
      </c>
      <c r="H1976" s="69"/>
      <c r="I1976" s="69"/>
      <c r="J1976" s="69"/>
    </row>
    <row r="1977" spans="3:10" x14ac:dyDescent="0.2">
      <c r="C1977" s="52" t="e">
        <f>VLOOKUP(A1977,'[1]S&amp;P 500 Wikipedia'!A:D,3,FALSE)</f>
        <v>#N/A</v>
      </c>
      <c r="H1977" s="69"/>
      <c r="I1977" s="69"/>
      <c r="J1977" s="69"/>
    </row>
    <row r="1978" spans="3:10" x14ac:dyDescent="0.2">
      <c r="C1978" s="52" t="e">
        <f>VLOOKUP(A1978,'[1]S&amp;P 500 Wikipedia'!A:D,3,FALSE)</f>
        <v>#N/A</v>
      </c>
      <c r="H1978" s="69"/>
      <c r="I1978" s="69"/>
      <c r="J1978" s="69"/>
    </row>
    <row r="1979" spans="3:10" x14ac:dyDescent="0.2">
      <c r="C1979" s="52" t="e">
        <f>VLOOKUP(A1979,'[1]S&amp;P 500 Wikipedia'!A:D,3,FALSE)</f>
        <v>#N/A</v>
      </c>
      <c r="H1979" s="69"/>
      <c r="I1979" s="69"/>
      <c r="J1979" s="69"/>
    </row>
    <row r="1980" spans="3:10" x14ac:dyDescent="0.2">
      <c r="C1980" s="52" t="e">
        <f>VLOOKUP(A1980,'[1]S&amp;P 500 Wikipedia'!A:D,3,FALSE)</f>
        <v>#N/A</v>
      </c>
      <c r="H1980" s="69"/>
      <c r="I1980" s="69"/>
      <c r="J1980" s="69"/>
    </row>
    <row r="1981" spans="3:10" x14ac:dyDescent="0.2">
      <c r="C1981" s="52" t="e">
        <f>VLOOKUP(A1981,'[1]S&amp;P 500 Wikipedia'!A:D,3,FALSE)</f>
        <v>#N/A</v>
      </c>
      <c r="H1981" s="69"/>
      <c r="I1981" s="69"/>
      <c r="J1981" s="69"/>
    </row>
    <row r="1982" spans="3:10" x14ac:dyDescent="0.2">
      <c r="C1982" s="52" t="e">
        <f>VLOOKUP(A1982,'[1]S&amp;P 500 Wikipedia'!A:D,3,FALSE)</f>
        <v>#N/A</v>
      </c>
      <c r="H1982" s="69"/>
      <c r="I1982" s="69"/>
      <c r="J1982" s="69"/>
    </row>
    <row r="1983" spans="3:10" x14ac:dyDescent="0.2">
      <c r="C1983" s="52" t="e">
        <f>VLOOKUP(A1983,'[1]S&amp;P 500 Wikipedia'!A:D,3,FALSE)</f>
        <v>#N/A</v>
      </c>
      <c r="H1983" s="69"/>
      <c r="I1983" s="69"/>
      <c r="J1983" s="69"/>
    </row>
    <row r="1984" spans="3:10" x14ac:dyDescent="0.2">
      <c r="C1984" s="52" t="e">
        <f>VLOOKUP(A1984,'[1]S&amp;P 500 Wikipedia'!A:D,3,FALSE)</f>
        <v>#N/A</v>
      </c>
      <c r="H1984" s="69"/>
      <c r="I1984" s="69"/>
      <c r="J1984" s="69"/>
    </row>
    <row r="1985" spans="3:10" x14ac:dyDescent="0.2">
      <c r="C1985" s="52" t="e">
        <f>VLOOKUP(A1985,'[1]S&amp;P 500 Wikipedia'!A:D,3,FALSE)</f>
        <v>#N/A</v>
      </c>
      <c r="H1985" s="69"/>
      <c r="I1985" s="69"/>
      <c r="J1985" s="69"/>
    </row>
    <row r="1986" spans="3:10" x14ac:dyDescent="0.2">
      <c r="C1986" s="52" t="e">
        <f>VLOOKUP(A1986,'[1]S&amp;P 500 Wikipedia'!A:D,3,FALSE)</f>
        <v>#N/A</v>
      </c>
      <c r="H1986" s="69"/>
      <c r="I1986" s="69"/>
      <c r="J1986" s="69"/>
    </row>
    <row r="1987" spans="3:10" x14ac:dyDescent="0.2">
      <c r="C1987" s="52" t="e">
        <f>VLOOKUP(A1987,'[1]S&amp;P 500 Wikipedia'!A:D,3,FALSE)</f>
        <v>#N/A</v>
      </c>
      <c r="H1987" s="69"/>
      <c r="I1987" s="69"/>
      <c r="J1987" s="69"/>
    </row>
    <row r="1988" spans="3:10" x14ac:dyDescent="0.2">
      <c r="C1988" s="52" t="e">
        <f>VLOOKUP(A1988,'[1]S&amp;P 500 Wikipedia'!A:D,3,FALSE)</f>
        <v>#N/A</v>
      </c>
      <c r="H1988" s="69"/>
      <c r="I1988" s="69"/>
      <c r="J1988" s="69"/>
    </row>
    <row r="1989" spans="3:10" x14ac:dyDescent="0.2">
      <c r="C1989" s="52" t="e">
        <f>VLOOKUP(A1989,'[1]S&amp;P 500 Wikipedia'!A:D,3,FALSE)</f>
        <v>#N/A</v>
      </c>
      <c r="H1989" s="69"/>
      <c r="I1989" s="69"/>
      <c r="J1989" s="69"/>
    </row>
    <row r="1990" spans="3:10" x14ac:dyDescent="0.2">
      <c r="C1990" s="52" t="e">
        <f>VLOOKUP(A1990,'[1]S&amp;P 500 Wikipedia'!A:D,3,FALSE)</f>
        <v>#N/A</v>
      </c>
      <c r="H1990" s="69"/>
      <c r="I1990" s="69"/>
      <c r="J1990" s="69"/>
    </row>
    <row r="1991" spans="3:10" x14ac:dyDescent="0.2">
      <c r="C1991" s="52" t="e">
        <f>VLOOKUP(A1991,'[1]S&amp;P 500 Wikipedia'!A:D,3,FALSE)</f>
        <v>#N/A</v>
      </c>
      <c r="H1991" s="69"/>
      <c r="I1991" s="69"/>
      <c r="J1991" s="69"/>
    </row>
    <row r="1992" spans="3:10" x14ac:dyDescent="0.2">
      <c r="C1992" s="52" t="e">
        <f>VLOOKUP(A1992,'[1]S&amp;P 500 Wikipedia'!A:D,3,FALSE)</f>
        <v>#N/A</v>
      </c>
      <c r="H1992" s="69"/>
      <c r="I1992" s="69"/>
      <c r="J1992" s="69"/>
    </row>
    <row r="1993" spans="3:10" x14ac:dyDescent="0.2">
      <c r="C1993" s="52" t="e">
        <f>VLOOKUP(A1993,'[1]S&amp;P 500 Wikipedia'!A:D,3,FALSE)</f>
        <v>#N/A</v>
      </c>
      <c r="H1993" s="69"/>
      <c r="I1993" s="69"/>
      <c r="J1993" s="69"/>
    </row>
    <row r="1994" spans="3:10" x14ac:dyDescent="0.2">
      <c r="C1994" s="52" t="e">
        <f>VLOOKUP(A1994,'[1]S&amp;P 500 Wikipedia'!A:D,3,FALSE)</f>
        <v>#N/A</v>
      </c>
      <c r="H1994" s="69"/>
      <c r="I1994" s="69"/>
      <c r="J1994" s="69"/>
    </row>
    <row r="1995" spans="3:10" x14ac:dyDescent="0.2">
      <c r="C1995" s="52" t="e">
        <f>VLOOKUP(A1995,'[1]S&amp;P 500 Wikipedia'!A:D,3,FALSE)</f>
        <v>#N/A</v>
      </c>
      <c r="H1995" s="69"/>
      <c r="I1995" s="69"/>
      <c r="J1995" s="69"/>
    </row>
    <row r="1996" spans="3:10" x14ac:dyDescent="0.2">
      <c r="C1996" s="52" t="e">
        <f>VLOOKUP(A1996,'[1]S&amp;P 500 Wikipedia'!A:D,3,FALSE)</f>
        <v>#N/A</v>
      </c>
      <c r="H1996" s="69"/>
      <c r="I1996" s="69"/>
      <c r="J1996" s="69"/>
    </row>
    <row r="1997" spans="3:10" x14ac:dyDescent="0.2">
      <c r="C1997" s="52" t="e">
        <f>VLOOKUP(A1997,'[1]S&amp;P 500 Wikipedia'!A:D,3,FALSE)</f>
        <v>#N/A</v>
      </c>
      <c r="H1997" s="69"/>
      <c r="I1997" s="69"/>
      <c r="J1997" s="69"/>
    </row>
    <row r="1998" spans="3:10" x14ac:dyDescent="0.2">
      <c r="C1998" s="52" t="e">
        <f>VLOOKUP(A1998,'[1]S&amp;P 500 Wikipedia'!A:D,3,FALSE)</f>
        <v>#N/A</v>
      </c>
      <c r="H1998" s="69"/>
      <c r="I1998" s="69"/>
      <c r="J1998" s="69"/>
    </row>
    <row r="1999" spans="3:10" x14ac:dyDescent="0.2">
      <c r="C1999" s="52" t="e">
        <f>VLOOKUP(A1999,'[1]S&amp;P 500 Wikipedia'!A:D,3,FALSE)</f>
        <v>#N/A</v>
      </c>
      <c r="H1999" s="69"/>
      <c r="I1999" s="69"/>
      <c r="J1999" s="69"/>
    </row>
    <row r="2000" spans="3:10" x14ac:dyDescent="0.2">
      <c r="C2000" s="52" t="e">
        <f>VLOOKUP(A2000,'[1]S&amp;P 500 Wikipedia'!A:D,3,FALSE)</f>
        <v>#N/A</v>
      </c>
      <c r="H2000" s="69"/>
      <c r="I2000" s="69"/>
      <c r="J2000" s="69"/>
    </row>
    <row r="2001" spans="3:10" x14ac:dyDescent="0.2">
      <c r="C2001" s="52" t="e">
        <f>VLOOKUP(A2001,'[1]S&amp;P 500 Wikipedia'!A:D,3,FALSE)</f>
        <v>#N/A</v>
      </c>
      <c r="H2001" s="69"/>
      <c r="I2001" s="69"/>
      <c r="J2001" s="69"/>
    </row>
    <row r="2002" spans="3:10" x14ac:dyDescent="0.2">
      <c r="C2002" s="52" t="e">
        <f>VLOOKUP(A2002,'[1]S&amp;P 500 Wikipedia'!A:D,3,FALSE)</f>
        <v>#N/A</v>
      </c>
      <c r="H2002" s="69"/>
      <c r="I2002" s="69"/>
      <c r="J2002" s="69"/>
    </row>
    <row r="2003" spans="3:10" x14ac:dyDescent="0.2">
      <c r="C2003" s="52" t="e">
        <f>VLOOKUP(A2003,'[1]S&amp;P 500 Wikipedia'!A:D,3,FALSE)</f>
        <v>#N/A</v>
      </c>
      <c r="H2003" s="69"/>
      <c r="I2003" s="69"/>
      <c r="J2003" s="69"/>
    </row>
    <row r="2004" spans="3:10" x14ac:dyDescent="0.2">
      <c r="C2004" s="52" t="e">
        <f>VLOOKUP(A2004,'[1]S&amp;P 500 Wikipedia'!A:D,3,FALSE)</f>
        <v>#N/A</v>
      </c>
      <c r="H2004" s="69"/>
      <c r="I2004" s="69"/>
      <c r="J2004" s="69"/>
    </row>
    <row r="2005" spans="3:10" x14ac:dyDescent="0.2">
      <c r="C2005" s="52" t="e">
        <f>VLOOKUP(A2005,'[1]S&amp;P 500 Wikipedia'!A:D,3,FALSE)</f>
        <v>#N/A</v>
      </c>
      <c r="H2005" s="69"/>
      <c r="I2005" s="69"/>
      <c r="J2005" s="69"/>
    </row>
    <row r="2006" spans="3:10" x14ac:dyDescent="0.2">
      <c r="C2006" s="52" t="e">
        <f>VLOOKUP(A2006,'[1]S&amp;P 500 Wikipedia'!A:D,3,FALSE)</f>
        <v>#N/A</v>
      </c>
      <c r="H2006" s="69"/>
      <c r="I2006" s="69"/>
      <c r="J2006" s="69"/>
    </row>
    <row r="2007" spans="3:10" x14ac:dyDescent="0.2">
      <c r="C2007" s="52" t="e">
        <f>VLOOKUP(A2007,'[1]S&amp;P 500 Wikipedia'!A:D,3,FALSE)</f>
        <v>#N/A</v>
      </c>
      <c r="H2007" s="69"/>
      <c r="I2007" s="69"/>
      <c r="J2007" s="69"/>
    </row>
    <row r="2008" spans="3:10" x14ac:dyDescent="0.2">
      <c r="C2008" s="52" t="e">
        <f>VLOOKUP(A2008,'[1]S&amp;P 500 Wikipedia'!A:D,3,FALSE)</f>
        <v>#N/A</v>
      </c>
      <c r="H2008" s="69"/>
      <c r="I2008" s="69"/>
      <c r="J2008" s="69"/>
    </row>
    <row r="2009" spans="3:10" x14ac:dyDescent="0.2">
      <c r="C2009" s="52" t="e">
        <f>VLOOKUP(A2009,'[1]S&amp;P 500 Wikipedia'!A:D,3,FALSE)</f>
        <v>#N/A</v>
      </c>
      <c r="H2009" s="69"/>
      <c r="I2009" s="69"/>
      <c r="J2009" s="69"/>
    </row>
    <row r="2010" spans="3:10" x14ac:dyDescent="0.2">
      <c r="C2010" s="52" t="e">
        <f>VLOOKUP(A2010,'[1]S&amp;P 500 Wikipedia'!A:D,3,FALSE)</f>
        <v>#N/A</v>
      </c>
      <c r="H2010" s="69"/>
      <c r="I2010" s="69"/>
      <c r="J2010" s="69"/>
    </row>
    <row r="2011" spans="3:10" x14ac:dyDescent="0.2">
      <c r="C2011" s="52" t="e">
        <f>VLOOKUP(A2011,'[1]S&amp;P 500 Wikipedia'!A:D,3,FALSE)</f>
        <v>#N/A</v>
      </c>
      <c r="H2011" s="69"/>
      <c r="I2011" s="69"/>
      <c r="J2011" s="69"/>
    </row>
    <row r="2012" spans="3:10" x14ac:dyDescent="0.2">
      <c r="C2012" s="52" t="e">
        <f>VLOOKUP(A2012,'[1]S&amp;P 500 Wikipedia'!A:D,3,FALSE)</f>
        <v>#N/A</v>
      </c>
      <c r="H2012" s="69"/>
      <c r="I2012" s="69"/>
      <c r="J2012" s="69"/>
    </row>
    <row r="2013" spans="3:10" x14ac:dyDescent="0.2">
      <c r="C2013" s="52" t="e">
        <f>VLOOKUP(A2013,'[1]S&amp;P 500 Wikipedia'!A:D,3,FALSE)</f>
        <v>#N/A</v>
      </c>
      <c r="H2013" s="69"/>
      <c r="I2013" s="69"/>
      <c r="J2013" s="69"/>
    </row>
    <row r="2014" spans="3:10" x14ac:dyDescent="0.2">
      <c r="C2014" s="52" t="e">
        <f>VLOOKUP(A2014,'[1]S&amp;P 500 Wikipedia'!A:D,3,FALSE)</f>
        <v>#N/A</v>
      </c>
      <c r="H2014" s="69"/>
      <c r="I2014" s="69"/>
      <c r="J2014" s="69"/>
    </row>
    <row r="2015" spans="3:10" x14ac:dyDescent="0.2">
      <c r="C2015" s="52" t="e">
        <f>VLOOKUP(A2015,'[1]S&amp;P 500 Wikipedia'!A:D,3,FALSE)</f>
        <v>#N/A</v>
      </c>
      <c r="H2015" s="69"/>
      <c r="I2015" s="69"/>
      <c r="J2015" s="69"/>
    </row>
    <row r="2016" spans="3:10" x14ac:dyDescent="0.2">
      <c r="C2016" s="52" t="e">
        <f>VLOOKUP(A2016,'[1]S&amp;P 500 Wikipedia'!A:D,3,FALSE)</f>
        <v>#N/A</v>
      </c>
      <c r="H2016" s="69"/>
      <c r="I2016" s="69"/>
      <c r="J2016" s="69"/>
    </row>
    <row r="2017" spans="3:10" x14ac:dyDescent="0.2">
      <c r="C2017" s="52" t="e">
        <f>VLOOKUP(A2017,'[1]S&amp;P 500 Wikipedia'!A:D,3,FALSE)</f>
        <v>#N/A</v>
      </c>
      <c r="H2017" s="69"/>
      <c r="I2017" s="69"/>
      <c r="J2017" s="69"/>
    </row>
    <row r="2018" spans="3:10" x14ac:dyDescent="0.2">
      <c r="C2018" s="52" t="e">
        <f>VLOOKUP(A2018,'[1]S&amp;P 500 Wikipedia'!A:D,3,FALSE)</f>
        <v>#N/A</v>
      </c>
      <c r="H2018" s="69"/>
      <c r="I2018" s="69"/>
      <c r="J2018" s="69"/>
    </row>
    <row r="2019" spans="3:10" x14ac:dyDescent="0.2">
      <c r="C2019" s="52" t="e">
        <f>VLOOKUP(A2019,'[1]S&amp;P 500 Wikipedia'!A:D,3,FALSE)</f>
        <v>#N/A</v>
      </c>
      <c r="H2019" s="69"/>
      <c r="I2019" s="69"/>
      <c r="J2019" s="69"/>
    </row>
    <row r="2020" spans="3:10" x14ac:dyDescent="0.2">
      <c r="C2020" s="52" t="e">
        <f>VLOOKUP(A2020,'[1]S&amp;P 500 Wikipedia'!A:D,3,FALSE)</f>
        <v>#N/A</v>
      </c>
      <c r="H2020" s="69"/>
      <c r="I2020" s="69"/>
      <c r="J2020" s="69"/>
    </row>
    <row r="2021" spans="3:10" x14ac:dyDescent="0.2">
      <c r="C2021" s="52" t="e">
        <f>VLOOKUP(A2021,'[1]S&amp;P 500 Wikipedia'!A:D,3,FALSE)</f>
        <v>#N/A</v>
      </c>
      <c r="H2021" s="69"/>
      <c r="I2021" s="69"/>
      <c r="J2021" s="69"/>
    </row>
    <row r="2022" spans="3:10" x14ac:dyDescent="0.2">
      <c r="C2022" s="52" t="e">
        <f>VLOOKUP(A2022,'[1]S&amp;P 500 Wikipedia'!A:D,3,FALSE)</f>
        <v>#N/A</v>
      </c>
      <c r="H2022" s="69"/>
      <c r="I2022" s="69"/>
      <c r="J2022" s="69"/>
    </row>
    <row r="2023" spans="3:10" x14ac:dyDescent="0.2">
      <c r="C2023" s="52" t="e">
        <f>VLOOKUP(A2023,'[1]S&amp;P 500 Wikipedia'!A:D,3,FALSE)</f>
        <v>#N/A</v>
      </c>
      <c r="H2023" s="69"/>
      <c r="I2023" s="69"/>
      <c r="J2023" s="69"/>
    </row>
    <row r="2024" spans="3:10" x14ac:dyDescent="0.2">
      <c r="C2024" s="52" t="e">
        <f>VLOOKUP(A2024,'[1]S&amp;P 500 Wikipedia'!A:D,3,FALSE)</f>
        <v>#N/A</v>
      </c>
      <c r="H2024" s="69"/>
      <c r="I2024" s="69"/>
      <c r="J2024" s="69"/>
    </row>
    <row r="2025" spans="3:10" x14ac:dyDescent="0.2">
      <c r="C2025" s="52" t="e">
        <f>VLOOKUP(A2025,'[1]S&amp;P 500 Wikipedia'!A:D,3,FALSE)</f>
        <v>#N/A</v>
      </c>
      <c r="H2025" s="69"/>
      <c r="I2025" s="69"/>
      <c r="J2025" s="69"/>
    </row>
    <row r="2026" spans="3:10" x14ac:dyDescent="0.2">
      <c r="C2026" s="52" t="e">
        <f>VLOOKUP(A2026,'[1]S&amp;P 500 Wikipedia'!A:D,3,FALSE)</f>
        <v>#N/A</v>
      </c>
      <c r="H2026" s="69"/>
      <c r="I2026" s="69"/>
      <c r="J2026" s="69"/>
    </row>
    <row r="2027" spans="3:10" x14ac:dyDescent="0.2">
      <c r="C2027" s="52" t="e">
        <f>VLOOKUP(A2027,'[1]S&amp;P 500 Wikipedia'!A:D,3,FALSE)</f>
        <v>#N/A</v>
      </c>
      <c r="H2027" s="69"/>
      <c r="I2027" s="69"/>
      <c r="J2027" s="69"/>
    </row>
    <row r="2028" spans="3:10" x14ac:dyDescent="0.2">
      <c r="C2028" s="52" t="e">
        <f>VLOOKUP(A2028,'[1]S&amp;P 500 Wikipedia'!A:D,3,FALSE)</f>
        <v>#N/A</v>
      </c>
      <c r="H2028" s="69"/>
      <c r="I2028" s="69"/>
      <c r="J2028" s="69"/>
    </row>
    <row r="2029" spans="3:10" x14ac:dyDescent="0.2">
      <c r="C2029" s="52" t="e">
        <f>VLOOKUP(A2029,'[1]S&amp;P 500 Wikipedia'!A:D,3,FALSE)</f>
        <v>#N/A</v>
      </c>
      <c r="H2029" s="69"/>
      <c r="I2029" s="69"/>
      <c r="J2029" s="69"/>
    </row>
    <row r="2030" spans="3:10" x14ac:dyDescent="0.2">
      <c r="C2030" s="52" t="e">
        <f>VLOOKUP(A2030,'[1]S&amp;P 500 Wikipedia'!A:D,3,FALSE)</f>
        <v>#N/A</v>
      </c>
      <c r="H2030" s="69"/>
      <c r="I2030" s="69"/>
      <c r="J2030" s="69"/>
    </row>
    <row r="2031" spans="3:10" x14ac:dyDescent="0.2">
      <c r="C2031" s="52" t="e">
        <f>VLOOKUP(A2031,'[1]S&amp;P 500 Wikipedia'!A:D,3,FALSE)</f>
        <v>#N/A</v>
      </c>
      <c r="H2031" s="69"/>
      <c r="I2031" s="69"/>
      <c r="J2031" s="69"/>
    </row>
    <row r="2032" spans="3:10" x14ac:dyDescent="0.2">
      <c r="C2032" s="52" t="e">
        <f>VLOOKUP(A2032,'[1]S&amp;P 500 Wikipedia'!A:D,3,FALSE)</f>
        <v>#N/A</v>
      </c>
      <c r="H2032" s="69"/>
      <c r="I2032" s="69"/>
      <c r="J2032" s="69"/>
    </row>
    <row r="2033" spans="3:10" x14ac:dyDescent="0.2">
      <c r="C2033" s="52" t="e">
        <f>VLOOKUP(A2033,'[1]S&amp;P 500 Wikipedia'!A:D,3,FALSE)</f>
        <v>#N/A</v>
      </c>
      <c r="H2033" s="69"/>
      <c r="I2033" s="69"/>
      <c r="J2033" s="69"/>
    </row>
    <row r="2034" spans="3:10" x14ac:dyDescent="0.2">
      <c r="C2034" s="52" t="e">
        <f>VLOOKUP(A2034,'[1]S&amp;P 500 Wikipedia'!A:D,3,FALSE)</f>
        <v>#N/A</v>
      </c>
      <c r="H2034" s="69"/>
      <c r="I2034" s="69"/>
      <c r="J2034" s="69"/>
    </row>
    <row r="2035" spans="3:10" x14ac:dyDescent="0.2">
      <c r="C2035" s="52" t="e">
        <f>VLOOKUP(A2035,'[1]S&amp;P 500 Wikipedia'!A:D,3,FALSE)</f>
        <v>#N/A</v>
      </c>
      <c r="H2035" s="69"/>
      <c r="I2035" s="69"/>
      <c r="J2035" s="69"/>
    </row>
    <row r="2036" spans="3:10" x14ac:dyDescent="0.2">
      <c r="C2036" s="52" t="e">
        <f>VLOOKUP(A2036,'[1]S&amp;P 500 Wikipedia'!A:D,3,FALSE)</f>
        <v>#N/A</v>
      </c>
      <c r="H2036" s="69"/>
      <c r="I2036" s="69"/>
      <c r="J2036" s="69"/>
    </row>
    <row r="2037" spans="3:10" x14ac:dyDescent="0.2">
      <c r="C2037" s="52" t="e">
        <f>VLOOKUP(A2037,'[1]S&amp;P 500 Wikipedia'!A:D,3,FALSE)</f>
        <v>#N/A</v>
      </c>
      <c r="H2037" s="69"/>
      <c r="I2037" s="69"/>
      <c r="J2037" s="69"/>
    </row>
    <row r="2038" spans="3:10" x14ac:dyDescent="0.2">
      <c r="C2038" s="52" t="e">
        <f>VLOOKUP(A2038,'[1]S&amp;P 500 Wikipedia'!A:D,3,FALSE)</f>
        <v>#N/A</v>
      </c>
      <c r="H2038" s="69"/>
      <c r="I2038" s="69"/>
      <c r="J2038" s="69"/>
    </row>
    <row r="2039" spans="3:10" x14ac:dyDescent="0.2">
      <c r="C2039" s="52" t="e">
        <f>VLOOKUP(A2039,'[1]S&amp;P 500 Wikipedia'!A:D,3,FALSE)</f>
        <v>#N/A</v>
      </c>
      <c r="H2039" s="69"/>
      <c r="I2039" s="69"/>
      <c r="J2039" s="69"/>
    </row>
    <row r="2040" spans="3:10" x14ac:dyDescent="0.2">
      <c r="C2040" s="52" t="e">
        <f>VLOOKUP(A2040,'[1]S&amp;P 500 Wikipedia'!A:D,3,FALSE)</f>
        <v>#N/A</v>
      </c>
      <c r="H2040" s="69"/>
      <c r="I2040" s="69"/>
      <c r="J2040" s="69"/>
    </row>
    <row r="2041" spans="3:10" x14ac:dyDescent="0.2">
      <c r="C2041" s="52" t="e">
        <f>VLOOKUP(A2041,'[1]S&amp;P 500 Wikipedia'!A:D,3,FALSE)</f>
        <v>#N/A</v>
      </c>
      <c r="H2041" s="69"/>
      <c r="I2041" s="69"/>
      <c r="J2041" s="69"/>
    </row>
    <row r="2042" spans="3:10" x14ac:dyDescent="0.2">
      <c r="C2042" s="52" t="e">
        <f>VLOOKUP(A2042,'[1]S&amp;P 500 Wikipedia'!A:D,3,FALSE)</f>
        <v>#N/A</v>
      </c>
      <c r="H2042" s="69"/>
      <c r="I2042" s="69"/>
      <c r="J2042" s="69"/>
    </row>
    <row r="2043" spans="3:10" x14ac:dyDescent="0.2">
      <c r="C2043" s="52" t="e">
        <f>VLOOKUP(A2043,'[1]S&amp;P 500 Wikipedia'!A:D,3,FALSE)</f>
        <v>#N/A</v>
      </c>
      <c r="H2043" s="69"/>
      <c r="I2043" s="69"/>
      <c r="J2043" s="69"/>
    </row>
    <row r="2044" spans="3:10" x14ac:dyDescent="0.2">
      <c r="C2044" s="52" t="e">
        <f>VLOOKUP(A2044,'[1]S&amp;P 500 Wikipedia'!A:D,3,FALSE)</f>
        <v>#N/A</v>
      </c>
      <c r="H2044" s="69"/>
      <c r="I2044" s="69"/>
      <c r="J2044" s="69"/>
    </row>
    <row r="2045" spans="3:10" x14ac:dyDescent="0.2">
      <c r="C2045" s="52" t="e">
        <f>VLOOKUP(A2045,'[1]S&amp;P 500 Wikipedia'!A:D,3,FALSE)</f>
        <v>#N/A</v>
      </c>
      <c r="H2045" s="69"/>
      <c r="I2045" s="69"/>
      <c r="J2045" s="69"/>
    </row>
    <row r="2046" spans="3:10" x14ac:dyDescent="0.2">
      <c r="C2046" s="52" t="e">
        <f>VLOOKUP(A2046,'[1]S&amp;P 500 Wikipedia'!A:D,3,FALSE)</f>
        <v>#N/A</v>
      </c>
      <c r="H2046" s="69"/>
      <c r="I2046" s="69"/>
      <c r="J2046" s="69"/>
    </row>
    <row r="2047" spans="3:10" x14ac:dyDescent="0.2">
      <c r="C2047" s="52" t="e">
        <f>VLOOKUP(A2047,'[1]S&amp;P 500 Wikipedia'!A:D,3,FALSE)</f>
        <v>#N/A</v>
      </c>
      <c r="H2047" s="69"/>
      <c r="I2047" s="69"/>
      <c r="J2047" s="69"/>
    </row>
    <row r="2048" spans="3:10" x14ac:dyDescent="0.2">
      <c r="C2048" s="52" t="e">
        <f>VLOOKUP(A2048,'[1]S&amp;P 500 Wikipedia'!A:D,3,FALSE)</f>
        <v>#N/A</v>
      </c>
      <c r="H2048" s="69"/>
      <c r="I2048" s="69"/>
      <c r="J2048" s="69"/>
    </row>
    <row r="2049" spans="3:10" x14ac:dyDescent="0.2">
      <c r="C2049" s="52" t="e">
        <f>VLOOKUP(A2049,'[1]S&amp;P 500 Wikipedia'!A:D,3,FALSE)</f>
        <v>#N/A</v>
      </c>
      <c r="H2049" s="69"/>
      <c r="I2049" s="69"/>
      <c r="J2049" s="69"/>
    </row>
    <row r="2050" spans="3:10" x14ac:dyDescent="0.2">
      <c r="C2050" s="52" t="e">
        <f>VLOOKUP(A2050,'[1]S&amp;P 500 Wikipedia'!A:D,3,FALSE)</f>
        <v>#N/A</v>
      </c>
      <c r="H2050" s="69"/>
      <c r="I2050" s="69"/>
      <c r="J2050" s="69"/>
    </row>
    <row r="2051" spans="3:10" x14ac:dyDescent="0.2">
      <c r="C2051" s="52" t="e">
        <f>VLOOKUP(A2051,'[1]S&amp;P 500 Wikipedia'!A:D,3,FALSE)</f>
        <v>#N/A</v>
      </c>
      <c r="H2051" s="69"/>
      <c r="I2051" s="69"/>
      <c r="J2051" s="69"/>
    </row>
    <row r="2052" spans="3:10" x14ac:dyDescent="0.2">
      <c r="C2052" s="52" t="e">
        <f>VLOOKUP(A2052,'[1]S&amp;P 500 Wikipedia'!A:D,3,FALSE)</f>
        <v>#N/A</v>
      </c>
      <c r="H2052" s="69"/>
      <c r="I2052" s="69"/>
      <c r="J2052" s="69"/>
    </row>
    <row r="2053" spans="3:10" x14ac:dyDescent="0.2">
      <c r="C2053" s="52" t="e">
        <f>VLOOKUP(A2053,'[1]S&amp;P 500 Wikipedia'!A:D,3,FALSE)</f>
        <v>#N/A</v>
      </c>
      <c r="H2053" s="69"/>
      <c r="I2053" s="69"/>
      <c r="J2053" s="69"/>
    </row>
    <row r="2054" spans="3:10" x14ac:dyDescent="0.2">
      <c r="C2054" s="52" t="e">
        <f>VLOOKUP(A2054,'[1]S&amp;P 500 Wikipedia'!A:D,3,FALSE)</f>
        <v>#N/A</v>
      </c>
      <c r="H2054" s="69"/>
      <c r="I2054" s="69"/>
      <c r="J2054" s="69"/>
    </row>
    <row r="2055" spans="3:10" x14ac:dyDescent="0.2">
      <c r="C2055" s="52" t="e">
        <f>VLOOKUP(A2055,'[1]S&amp;P 500 Wikipedia'!A:D,3,FALSE)</f>
        <v>#N/A</v>
      </c>
      <c r="H2055" s="69"/>
      <c r="I2055" s="69"/>
      <c r="J2055" s="69"/>
    </row>
    <row r="2056" spans="3:10" x14ac:dyDescent="0.2">
      <c r="C2056" s="52" t="e">
        <f>VLOOKUP(A2056,'[1]S&amp;P 500 Wikipedia'!A:D,3,FALSE)</f>
        <v>#N/A</v>
      </c>
      <c r="H2056" s="69"/>
      <c r="I2056" s="69"/>
      <c r="J2056" s="69"/>
    </row>
    <row r="2057" spans="3:10" x14ac:dyDescent="0.2">
      <c r="C2057" s="52" t="e">
        <f>VLOOKUP(A2057,'[1]S&amp;P 500 Wikipedia'!A:D,3,FALSE)</f>
        <v>#N/A</v>
      </c>
      <c r="H2057" s="69"/>
      <c r="I2057" s="69"/>
      <c r="J2057" s="69"/>
    </row>
    <row r="2058" spans="3:10" x14ac:dyDescent="0.2">
      <c r="C2058" s="52" t="e">
        <f>VLOOKUP(A2058,'[1]S&amp;P 500 Wikipedia'!A:D,3,FALSE)</f>
        <v>#N/A</v>
      </c>
      <c r="H2058" s="69"/>
      <c r="I2058" s="69"/>
      <c r="J2058" s="69"/>
    </row>
    <row r="2059" spans="3:10" x14ac:dyDescent="0.2">
      <c r="C2059" s="52" t="e">
        <f>VLOOKUP(A2059,'[1]S&amp;P 500 Wikipedia'!A:D,3,FALSE)</f>
        <v>#N/A</v>
      </c>
      <c r="H2059" s="69"/>
      <c r="I2059" s="69"/>
      <c r="J2059" s="69"/>
    </row>
    <row r="2060" spans="3:10" x14ac:dyDescent="0.2">
      <c r="C2060" s="52" t="e">
        <f>VLOOKUP(A2060,'[1]S&amp;P 500 Wikipedia'!A:D,3,FALSE)</f>
        <v>#N/A</v>
      </c>
      <c r="H2060" s="69"/>
      <c r="I2060" s="69"/>
      <c r="J2060" s="69"/>
    </row>
    <row r="2061" spans="3:10" x14ac:dyDescent="0.2">
      <c r="C2061" s="52" t="e">
        <f>VLOOKUP(A2061,'[1]S&amp;P 500 Wikipedia'!A:D,3,FALSE)</f>
        <v>#N/A</v>
      </c>
      <c r="H2061" s="69"/>
      <c r="I2061" s="69"/>
      <c r="J2061" s="69"/>
    </row>
    <row r="2062" spans="3:10" x14ac:dyDescent="0.2">
      <c r="C2062" s="52" t="e">
        <f>VLOOKUP(A2062,'[1]S&amp;P 500 Wikipedia'!A:D,3,FALSE)</f>
        <v>#N/A</v>
      </c>
      <c r="H2062" s="69"/>
      <c r="I2062" s="69"/>
      <c r="J2062" s="69"/>
    </row>
    <row r="2063" spans="3:10" x14ac:dyDescent="0.2">
      <c r="C2063" s="52" t="e">
        <f>VLOOKUP(A2063,'[1]S&amp;P 500 Wikipedia'!A:D,3,FALSE)</f>
        <v>#N/A</v>
      </c>
      <c r="H2063" s="69"/>
      <c r="I2063" s="69"/>
      <c r="J2063" s="69"/>
    </row>
    <row r="2064" spans="3:10" x14ac:dyDescent="0.2">
      <c r="C2064" s="52" t="e">
        <f>VLOOKUP(A2064,'[1]S&amp;P 500 Wikipedia'!A:D,3,FALSE)</f>
        <v>#N/A</v>
      </c>
      <c r="H2064" s="69"/>
      <c r="I2064" s="69"/>
      <c r="J2064" s="69"/>
    </row>
    <row r="2065" spans="3:10" x14ac:dyDescent="0.2">
      <c r="C2065" s="52" t="e">
        <f>VLOOKUP(A2065,'[1]S&amp;P 500 Wikipedia'!A:D,3,FALSE)</f>
        <v>#N/A</v>
      </c>
      <c r="H2065" s="69"/>
      <c r="I2065" s="69"/>
      <c r="J2065" s="69"/>
    </row>
    <row r="2066" spans="3:10" x14ac:dyDescent="0.2">
      <c r="C2066" s="52" t="e">
        <f>VLOOKUP(A2066,'[1]S&amp;P 500 Wikipedia'!A:D,3,FALSE)</f>
        <v>#N/A</v>
      </c>
      <c r="H2066" s="69"/>
      <c r="I2066" s="69"/>
      <c r="J2066" s="69"/>
    </row>
    <row r="2067" spans="3:10" x14ac:dyDescent="0.2">
      <c r="C2067" s="52" t="e">
        <f>VLOOKUP(A2067,'[1]S&amp;P 500 Wikipedia'!A:D,3,FALSE)</f>
        <v>#N/A</v>
      </c>
      <c r="H2067" s="69"/>
      <c r="I2067" s="69"/>
      <c r="J2067" s="69"/>
    </row>
    <row r="2068" spans="3:10" x14ac:dyDescent="0.2">
      <c r="C2068" s="52" t="e">
        <f>VLOOKUP(A2068,'[1]S&amp;P 500 Wikipedia'!A:D,3,FALSE)</f>
        <v>#N/A</v>
      </c>
      <c r="H2068" s="69"/>
      <c r="I2068" s="69"/>
      <c r="J2068" s="69"/>
    </row>
    <row r="2069" spans="3:10" x14ac:dyDescent="0.2">
      <c r="C2069" s="52" t="e">
        <f>VLOOKUP(A2069,'[1]S&amp;P 500 Wikipedia'!A:D,3,FALSE)</f>
        <v>#N/A</v>
      </c>
      <c r="H2069" s="69"/>
      <c r="I2069" s="69"/>
      <c r="J2069" s="69"/>
    </row>
    <row r="2070" spans="3:10" x14ac:dyDescent="0.2">
      <c r="C2070" s="52" t="e">
        <f>VLOOKUP(A2070,'[1]S&amp;P 500 Wikipedia'!A:D,3,FALSE)</f>
        <v>#N/A</v>
      </c>
      <c r="H2070" s="69"/>
      <c r="I2070" s="69"/>
      <c r="J2070" s="69"/>
    </row>
    <row r="2071" spans="3:10" x14ac:dyDescent="0.2">
      <c r="C2071" s="52" t="e">
        <f>VLOOKUP(A2071,'[1]S&amp;P 500 Wikipedia'!A:D,3,FALSE)</f>
        <v>#N/A</v>
      </c>
      <c r="H2071" s="69"/>
      <c r="I2071" s="69"/>
      <c r="J2071" s="69"/>
    </row>
    <row r="2072" spans="3:10" x14ac:dyDescent="0.2">
      <c r="C2072" s="52" t="e">
        <f>VLOOKUP(A2072,'[1]S&amp;P 500 Wikipedia'!A:D,3,FALSE)</f>
        <v>#N/A</v>
      </c>
      <c r="H2072" s="69"/>
      <c r="I2072" s="69"/>
      <c r="J2072" s="69"/>
    </row>
    <row r="2073" spans="3:10" x14ac:dyDescent="0.2">
      <c r="C2073" s="52" t="e">
        <f>VLOOKUP(A2073,'[1]S&amp;P 500 Wikipedia'!A:D,3,FALSE)</f>
        <v>#N/A</v>
      </c>
      <c r="H2073" s="69"/>
      <c r="I2073" s="69"/>
      <c r="J2073" s="69"/>
    </row>
    <row r="2074" spans="3:10" x14ac:dyDescent="0.2">
      <c r="C2074" s="52" t="e">
        <f>VLOOKUP(A2074,'[1]S&amp;P 500 Wikipedia'!A:D,3,FALSE)</f>
        <v>#N/A</v>
      </c>
      <c r="H2074" s="69"/>
      <c r="I2074" s="69"/>
      <c r="J2074" s="69"/>
    </row>
    <row r="2075" spans="3:10" x14ac:dyDescent="0.2">
      <c r="C2075" s="52" t="e">
        <f>VLOOKUP(A2075,'[1]S&amp;P 500 Wikipedia'!A:D,3,FALSE)</f>
        <v>#N/A</v>
      </c>
      <c r="H2075" s="69"/>
      <c r="I2075" s="69"/>
      <c r="J2075" s="69"/>
    </row>
    <row r="2076" spans="3:10" x14ac:dyDescent="0.2">
      <c r="C2076" s="52" t="e">
        <f>VLOOKUP(A2076,'[1]S&amp;P 500 Wikipedia'!A:D,3,FALSE)</f>
        <v>#N/A</v>
      </c>
      <c r="H2076" s="69"/>
      <c r="I2076" s="69"/>
      <c r="J2076" s="69"/>
    </row>
    <row r="2077" spans="3:10" x14ac:dyDescent="0.2">
      <c r="C2077" s="52" t="e">
        <f>VLOOKUP(A2077,'[1]S&amp;P 500 Wikipedia'!A:D,3,FALSE)</f>
        <v>#N/A</v>
      </c>
      <c r="H2077" s="69"/>
      <c r="I2077" s="69"/>
      <c r="J2077" s="69"/>
    </row>
    <row r="2078" spans="3:10" x14ac:dyDescent="0.2">
      <c r="C2078" s="52" t="e">
        <f>VLOOKUP(A2078,'[1]S&amp;P 500 Wikipedia'!A:D,3,FALSE)</f>
        <v>#N/A</v>
      </c>
      <c r="H2078" s="69"/>
      <c r="I2078" s="69"/>
      <c r="J2078" s="69"/>
    </row>
    <row r="2079" spans="3:10" x14ac:dyDescent="0.2">
      <c r="C2079" s="52" t="e">
        <f>VLOOKUP(A2079,'[1]S&amp;P 500 Wikipedia'!A:D,3,FALSE)</f>
        <v>#N/A</v>
      </c>
      <c r="H2079" s="69"/>
      <c r="I2079" s="69"/>
      <c r="J2079" s="69"/>
    </row>
    <row r="2080" spans="3:10" x14ac:dyDescent="0.2">
      <c r="C2080" s="52" t="e">
        <f>VLOOKUP(A2080,'[1]S&amp;P 500 Wikipedia'!A:D,3,FALSE)</f>
        <v>#N/A</v>
      </c>
      <c r="H2080" s="69"/>
      <c r="I2080" s="69"/>
      <c r="J2080" s="69"/>
    </row>
    <row r="2081" spans="3:10" x14ac:dyDescent="0.2">
      <c r="C2081" s="52" t="e">
        <f>VLOOKUP(A2081,'[1]S&amp;P 500 Wikipedia'!A:D,3,FALSE)</f>
        <v>#N/A</v>
      </c>
      <c r="H2081" s="69"/>
      <c r="I2081" s="69"/>
      <c r="J2081" s="69"/>
    </row>
    <row r="2082" spans="3:10" x14ac:dyDescent="0.2">
      <c r="C2082" s="52" t="e">
        <f>VLOOKUP(A2082,'[1]S&amp;P 500 Wikipedia'!A:D,3,FALSE)</f>
        <v>#N/A</v>
      </c>
      <c r="H2082" s="69"/>
      <c r="I2082" s="69"/>
      <c r="J2082" s="69"/>
    </row>
    <row r="2083" spans="3:10" x14ac:dyDescent="0.2">
      <c r="C2083" s="52" t="e">
        <f>VLOOKUP(A2083,'[1]S&amp;P 500 Wikipedia'!A:D,3,FALSE)</f>
        <v>#N/A</v>
      </c>
      <c r="H2083" s="69"/>
      <c r="I2083" s="69"/>
      <c r="J2083" s="69"/>
    </row>
    <row r="2084" spans="3:10" x14ac:dyDescent="0.2">
      <c r="C2084" s="52" t="e">
        <f>VLOOKUP(A2084,'[1]S&amp;P 500 Wikipedia'!A:D,3,FALSE)</f>
        <v>#N/A</v>
      </c>
      <c r="H2084" s="69"/>
      <c r="I2084" s="69"/>
      <c r="J2084" s="69"/>
    </row>
    <row r="2085" spans="3:10" x14ac:dyDescent="0.2">
      <c r="C2085" s="52" t="e">
        <f>VLOOKUP(A2085,'[1]S&amp;P 500 Wikipedia'!A:D,3,FALSE)</f>
        <v>#N/A</v>
      </c>
      <c r="H2085" s="69"/>
      <c r="I2085" s="69"/>
      <c r="J2085" s="69"/>
    </row>
    <row r="2086" spans="3:10" x14ac:dyDescent="0.2">
      <c r="C2086" s="52" t="e">
        <f>VLOOKUP(A2086,'[1]S&amp;P 500 Wikipedia'!A:D,3,FALSE)</f>
        <v>#N/A</v>
      </c>
      <c r="H2086" s="69"/>
      <c r="I2086" s="69"/>
      <c r="J2086" s="69"/>
    </row>
    <row r="2087" spans="3:10" x14ac:dyDescent="0.2">
      <c r="C2087" s="52" t="e">
        <f>VLOOKUP(A2087,'[1]S&amp;P 500 Wikipedia'!A:D,3,FALSE)</f>
        <v>#N/A</v>
      </c>
      <c r="H2087" s="69"/>
      <c r="I2087" s="69"/>
      <c r="J2087" s="69"/>
    </row>
    <row r="2088" spans="3:10" x14ac:dyDescent="0.2">
      <c r="C2088" s="52" t="e">
        <f>VLOOKUP(A2088,'[1]S&amp;P 500 Wikipedia'!A:D,3,FALSE)</f>
        <v>#N/A</v>
      </c>
      <c r="H2088" s="69"/>
      <c r="I2088" s="69"/>
      <c r="J2088" s="69"/>
    </row>
    <row r="2089" spans="3:10" x14ac:dyDescent="0.2">
      <c r="C2089" s="52" t="e">
        <f>VLOOKUP(A2089,'[1]S&amp;P 500 Wikipedia'!A:D,3,FALSE)</f>
        <v>#N/A</v>
      </c>
      <c r="H2089" s="69"/>
      <c r="I2089" s="69"/>
      <c r="J2089" s="69"/>
    </row>
    <row r="2090" spans="3:10" x14ac:dyDescent="0.2">
      <c r="C2090" s="52" t="e">
        <f>VLOOKUP(A2090,'[1]S&amp;P 500 Wikipedia'!A:D,3,FALSE)</f>
        <v>#N/A</v>
      </c>
      <c r="H2090" s="69"/>
      <c r="I2090" s="69"/>
      <c r="J2090" s="69"/>
    </row>
    <row r="2091" spans="3:10" x14ac:dyDescent="0.2">
      <c r="C2091" s="52" t="e">
        <f>VLOOKUP(A2091,'[1]S&amp;P 500 Wikipedia'!A:D,3,FALSE)</f>
        <v>#N/A</v>
      </c>
      <c r="H2091" s="69"/>
      <c r="I2091" s="69"/>
      <c r="J2091" s="69"/>
    </row>
    <row r="2092" spans="3:10" x14ac:dyDescent="0.2">
      <c r="C2092" s="52" t="e">
        <f>VLOOKUP(A2092,'[1]S&amp;P 500 Wikipedia'!A:D,3,FALSE)</f>
        <v>#N/A</v>
      </c>
      <c r="H2092" s="69"/>
      <c r="I2092" s="69"/>
      <c r="J2092" s="69"/>
    </row>
    <row r="2093" spans="3:10" x14ac:dyDescent="0.2">
      <c r="C2093" s="52" t="e">
        <f>VLOOKUP(A2093,'[1]S&amp;P 500 Wikipedia'!A:D,3,FALSE)</f>
        <v>#N/A</v>
      </c>
      <c r="H2093" s="69"/>
      <c r="I2093" s="69"/>
      <c r="J2093" s="69"/>
    </row>
    <row r="2094" spans="3:10" x14ac:dyDescent="0.2">
      <c r="C2094" s="52" t="e">
        <f>VLOOKUP(A2094,'[1]S&amp;P 500 Wikipedia'!A:D,3,FALSE)</f>
        <v>#N/A</v>
      </c>
      <c r="H2094" s="69"/>
      <c r="I2094" s="69"/>
      <c r="J2094" s="69"/>
    </row>
    <row r="2095" spans="3:10" x14ac:dyDescent="0.2">
      <c r="C2095" s="52" t="e">
        <f>VLOOKUP(A2095,'[1]S&amp;P 500 Wikipedia'!A:D,3,FALSE)</f>
        <v>#N/A</v>
      </c>
      <c r="H2095" s="69"/>
      <c r="I2095" s="69"/>
      <c r="J2095" s="69"/>
    </row>
    <row r="2096" spans="3:10" x14ac:dyDescent="0.2">
      <c r="C2096" s="52" t="e">
        <f>VLOOKUP(A2096,'[1]S&amp;P 500 Wikipedia'!A:D,3,FALSE)</f>
        <v>#N/A</v>
      </c>
      <c r="H2096" s="69"/>
      <c r="I2096" s="69"/>
      <c r="J2096" s="69"/>
    </row>
    <row r="2097" spans="3:10" x14ac:dyDescent="0.2">
      <c r="C2097" s="52" t="e">
        <f>VLOOKUP(A2097,'[1]S&amp;P 500 Wikipedia'!A:D,3,FALSE)</f>
        <v>#N/A</v>
      </c>
      <c r="H2097" s="69"/>
      <c r="I2097" s="69"/>
      <c r="J2097" s="69"/>
    </row>
    <row r="2098" spans="3:10" x14ac:dyDescent="0.2">
      <c r="C2098" s="52" t="e">
        <f>VLOOKUP(A2098,'[1]S&amp;P 500 Wikipedia'!A:D,3,FALSE)</f>
        <v>#N/A</v>
      </c>
      <c r="H2098" s="69"/>
      <c r="I2098" s="69"/>
      <c r="J2098" s="69"/>
    </row>
    <row r="2099" spans="3:10" x14ac:dyDescent="0.2">
      <c r="C2099" s="52" t="e">
        <f>VLOOKUP(A2099,'[1]S&amp;P 500 Wikipedia'!A:D,3,FALSE)</f>
        <v>#N/A</v>
      </c>
      <c r="H2099" s="69"/>
      <c r="I2099" s="69"/>
      <c r="J2099" s="69"/>
    </row>
    <row r="2100" spans="3:10" x14ac:dyDescent="0.2">
      <c r="C2100" s="52" t="e">
        <f>VLOOKUP(A2100,'[1]S&amp;P 500 Wikipedia'!A:D,3,FALSE)</f>
        <v>#N/A</v>
      </c>
      <c r="H2100" s="69"/>
      <c r="I2100" s="69"/>
      <c r="J2100" s="69"/>
    </row>
    <row r="2101" spans="3:10" x14ac:dyDescent="0.2">
      <c r="C2101" s="52" t="e">
        <f>VLOOKUP(A2101,'[1]S&amp;P 500 Wikipedia'!A:D,3,FALSE)</f>
        <v>#N/A</v>
      </c>
      <c r="H2101" s="69"/>
      <c r="I2101" s="69"/>
      <c r="J2101" s="69"/>
    </row>
    <row r="2102" spans="3:10" x14ac:dyDescent="0.2">
      <c r="C2102" s="52" t="e">
        <f>VLOOKUP(A2102,'[1]S&amp;P 500 Wikipedia'!A:D,3,FALSE)</f>
        <v>#N/A</v>
      </c>
      <c r="H2102" s="69"/>
      <c r="I2102" s="69"/>
      <c r="J2102" s="69"/>
    </row>
    <row r="2103" spans="3:10" x14ac:dyDescent="0.2">
      <c r="C2103" s="52" t="e">
        <f>VLOOKUP(A2103,'[1]S&amp;P 500 Wikipedia'!A:D,3,FALSE)</f>
        <v>#N/A</v>
      </c>
      <c r="H2103" s="69"/>
      <c r="I2103" s="69"/>
      <c r="J2103" s="69"/>
    </row>
    <row r="2104" spans="3:10" x14ac:dyDescent="0.2">
      <c r="C2104" s="52" t="e">
        <f>VLOOKUP(A2104,'[1]S&amp;P 500 Wikipedia'!A:D,3,FALSE)</f>
        <v>#N/A</v>
      </c>
      <c r="H2104" s="69"/>
      <c r="I2104" s="69"/>
      <c r="J2104" s="69"/>
    </row>
    <row r="2105" spans="3:10" x14ac:dyDescent="0.2">
      <c r="C2105" s="52" t="e">
        <f>VLOOKUP(A2105,'[1]S&amp;P 500 Wikipedia'!A:D,3,FALSE)</f>
        <v>#N/A</v>
      </c>
      <c r="H2105" s="69"/>
      <c r="I2105" s="69"/>
      <c r="J2105" s="69"/>
    </row>
    <row r="2106" spans="3:10" x14ac:dyDescent="0.2">
      <c r="C2106" s="52" t="e">
        <f>VLOOKUP(A2106,'[1]S&amp;P 500 Wikipedia'!A:D,3,FALSE)</f>
        <v>#N/A</v>
      </c>
      <c r="H2106" s="69"/>
      <c r="I2106" s="69"/>
      <c r="J2106" s="69"/>
    </row>
    <row r="2107" spans="3:10" x14ac:dyDescent="0.2">
      <c r="C2107" s="52" t="e">
        <f>VLOOKUP(A2107,'[1]S&amp;P 500 Wikipedia'!A:D,3,FALSE)</f>
        <v>#N/A</v>
      </c>
      <c r="H2107" s="69"/>
      <c r="I2107" s="69"/>
      <c r="J2107" s="69"/>
    </row>
    <row r="2108" spans="3:10" x14ac:dyDescent="0.2">
      <c r="C2108" s="52" t="e">
        <f>VLOOKUP(A2108,'[1]S&amp;P 500 Wikipedia'!A:D,3,FALSE)</f>
        <v>#N/A</v>
      </c>
      <c r="H2108" s="69"/>
      <c r="I2108" s="69"/>
      <c r="J2108" s="69"/>
    </row>
    <row r="2109" spans="3:10" x14ac:dyDescent="0.2">
      <c r="C2109" s="52" t="e">
        <f>VLOOKUP(A2109,'[1]S&amp;P 500 Wikipedia'!A:D,3,FALSE)</f>
        <v>#N/A</v>
      </c>
      <c r="H2109" s="69"/>
      <c r="I2109" s="69"/>
      <c r="J2109" s="69"/>
    </row>
    <row r="2110" spans="3:10" x14ac:dyDescent="0.2">
      <c r="C2110" s="52" t="e">
        <f>VLOOKUP(A2110,'[1]S&amp;P 500 Wikipedia'!A:D,3,FALSE)</f>
        <v>#N/A</v>
      </c>
      <c r="H2110" s="69"/>
      <c r="I2110" s="69"/>
      <c r="J2110" s="69"/>
    </row>
    <row r="2111" spans="3:10" x14ac:dyDescent="0.2">
      <c r="C2111" s="52" t="e">
        <f>VLOOKUP(A2111,'[1]S&amp;P 500 Wikipedia'!A:D,3,FALSE)</f>
        <v>#N/A</v>
      </c>
      <c r="H2111" s="69"/>
      <c r="I2111" s="69"/>
      <c r="J2111" s="69"/>
    </row>
    <row r="2112" spans="3:10" x14ac:dyDescent="0.2">
      <c r="C2112" s="52" t="e">
        <f>VLOOKUP(A2112,'[1]S&amp;P 500 Wikipedia'!A:D,3,FALSE)</f>
        <v>#N/A</v>
      </c>
      <c r="H2112" s="69"/>
      <c r="I2112" s="69"/>
      <c r="J2112" s="69"/>
    </row>
    <row r="2113" spans="3:10" x14ac:dyDescent="0.2">
      <c r="C2113" s="52" t="e">
        <f>VLOOKUP(A2113,'[1]S&amp;P 500 Wikipedia'!A:D,3,FALSE)</f>
        <v>#N/A</v>
      </c>
      <c r="H2113" s="69"/>
      <c r="I2113" s="69"/>
      <c r="J2113" s="69"/>
    </row>
    <row r="2114" spans="3:10" x14ac:dyDescent="0.2">
      <c r="C2114" s="52" t="e">
        <f>VLOOKUP(A2114,'[1]S&amp;P 500 Wikipedia'!A:D,3,FALSE)</f>
        <v>#N/A</v>
      </c>
      <c r="H2114" s="69"/>
      <c r="I2114" s="69"/>
      <c r="J2114" s="69"/>
    </row>
    <row r="2115" spans="3:10" x14ac:dyDescent="0.2">
      <c r="C2115" s="52" t="e">
        <f>VLOOKUP(A2115,'[1]S&amp;P 500 Wikipedia'!A:D,3,FALSE)</f>
        <v>#N/A</v>
      </c>
      <c r="H2115" s="69"/>
      <c r="I2115" s="69"/>
      <c r="J2115" s="69"/>
    </row>
    <row r="2116" spans="3:10" x14ac:dyDescent="0.2">
      <c r="C2116" s="52" t="e">
        <f>VLOOKUP(A2116,'[1]S&amp;P 500 Wikipedia'!A:D,3,FALSE)</f>
        <v>#N/A</v>
      </c>
      <c r="H2116" s="69"/>
      <c r="I2116" s="69"/>
      <c r="J2116" s="69"/>
    </row>
    <row r="2117" spans="3:10" x14ac:dyDescent="0.2">
      <c r="C2117" s="52" t="e">
        <f>VLOOKUP(A2117,'[1]S&amp;P 500 Wikipedia'!A:D,3,FALSE)</f>
        <v>#N/A</v>
      </c>
      <c r="H2117" s="69"/>
      <c r="I2117" s="69"/>
      <c r="J2117" s="69"/>
    </row>
    <row r="2118" spans="3:10" x14ac:dyDescent="0.2">
      <c r="C2118" s="52" t="e">
        <f>VLOOKUP(A2118,'[1]S&amp;P 500 Wikipedia'!A:D,3,FALSE)</f>
        <v>#N/A</v>
      </c>
      <c r="H2118" s="69"/>
      <c r="I2118" s="69"/>
      <c r="J2118" s="69"/>
    </row>
    <row r="2119" spans="3:10" x14ac:dyDescent="0.2">
      <c r="C2119" s="52" t="e">
        <f>VLOOKUP(A2119,'[1]S&amp;P 500 Wikipedia'!A:D,3,FALSE)</f>
        <v>#N/A</v>
      </c>
      <c r="H2119" s="69"/>
      <c r="I2119" s="69"/>
      <c r="J2119" s="69"/>
    </row>
    <row r="2120" spans="3:10" x14ac:dyDescent="0.2">
      <c r="C2120" s="52" t="e">
        <f>VLOOKUP(A2120,'[1]S&amp;P 500 Wikipedia'!A:D,3,FALSE)</f>
        <v>#N/A</v>
      </c>
      <c r="H2120" s="69"/>
      <c r="I2120" s="69"/>
      <c r="J2120" s="69"/>
    </row>
    <row r="2121" spans="3:10" x14ac:dyDescent="0.2">
      <c r="C2121" s="52" t="e">
        <f>VLOOKUP(A2121,'[1]S&amp;P 500 Wikipedia'!A:D,3,FALSE)</f>
        <v>#N/A</v>
      </c>
      <c r="H2121" s="69"/>
      <c r="I2121" s="69"/>
      <c r="J2121" s="69"/>
    </row>
    <row r="2122" spans="3:10" x14ac:dyDescent="0.2">
      <c r="C2122" s="52" t="e">
        <f>VLOOKUP(A2122,'[1]S&amp;P 500 Wikipedia'!A:D,3,FALSE)</f>
        <v>#N/A</v>
      </c>
      <c r="H2122" s="69"/>
      <c r="I2122" s="69"/>
      <c r="J2122" s="69"/>
    </row>
    <row r="2123" spans="3:10" x14ac:dyDescent="0.2">
      <c r="C2123" s="52" t="e">
        <f>VLOOKUP(A2123,'[1]S&amp;P 500 Wikipedia'!A:D,3,FALSE)</f>
        <v>#N/A</v>
      </c>
      <c r="H2123" s="69"/>
      <c r="I2123" s="69"/>
      <c r="J2123" s="69"/>
    </row>
    <row r="2124" spans="3:10" x14ac:dyDescent="0.2">
      <c r="C2124" s="52" t="e">
        <f>VLOOKUP(A2124,'[1]S&amp;P 500 Wikipedia'!A:D,3,FALSE)</f>
        <v>#N/A</v>
      </c>
      <c r="H2124" s="69"/>
      <c r="I2124" s="69"/>
      <c r="J2124" s="69"/>
    </row>
    <row r="2125" spans="3:10" x14ac:dyDescent="0.2">
      <c r="C2125" s="52" t="e">
        <f>VLOOKUP(A2125,'[1]S&amp;P 500 Wikipedia'!A:D,3,FALSE)</f>
        <v>#N/A</v>
      </c>
      <c r="H2125" s="69"/>
      <c r="I2125" s="69"/>
      <c r="J2125" s="69"/>
    </row>
    <row r="2126" spans="3:10" x14ac:dyDescent="0.2">
      <c r="C2126" s="52" t="e">
        <f>VLOOKUP(A2126,'[1]S&amp;P 500 Wikipedia'!A:D,3,FALSE)</f>
        <v>#N/A</v>
      </c>
      <c r="H2126" s="69"/>
      <c r="I2126" s="69"/>
      <c r="J2126" s="69"/>
    </row>
    <row r="2127" spans="3:10" x14ac:dyDescent="0.2">
      <c r="C2127" s="52" t="e">
        <f>VLOOKUP(A2127,'[1]S&amp;P 500 Wikipedia'!A:D,3,FALSE)</f>
        <v>#N/A</v>
      </c>
      <c r="H2127" s="69"/>
      <c r="I2127" s="69"/>
      <c r="J2127" s="69"/>
    </row>
    <row r="2128" spans="3:10" x14ac:dyDescent="0.2">
      <c r="C2128" s="52" t="e">
        <f>VLOOKUP(A2128,'[1]S&amp;P 500 Wikipedia'!A:D,3,FALSE)</f>
        <v>#N/A</v>
      </c>
      <c r="H2128" s="69"/>
      <c r="I2128" s="69"/>
      <c r="J2128" s="69"/>
    </row>
    <row r="2129" spans="3:10" x14ac:dyDescent="0.2">
      <c r="C2129" s="52" t="e">
        <f>VLOOKUP(A2129,'[1]S&amp;P 500 Wikipedia'!A:D,3,FALSE)</f>
        <v>#N/A</v>
      </c>
      <c r="H2129" s="69"/>
      <c r="I2129" s="69"/>
      <c r="J2129" s="69"/>
    </row>
    <row r="2130" spans="3:10" x14ac:dyDescent="0.2">
      <c r="C2130" s="52" t="e">
        <f>VLOOKUP(A2130,'[1]S&amp;P 500 Wikipedia'!A:D,3,FALSE)</f>
        <v>#N/A</v>
      </c>
      <c r="H2130" s="69"/>
      <c r="I2130" s="69"/>
      <c r="J2130" s="69"/>
    </row>
    <row r="2131" spans="3:10" x14ac:dyDescent="0.2">
      <c r="C2131" s="52" t="e">
        <f>VLOOKUP(A2131,'[1]S&amp;P 500 Wikipedia'!A:D,3,FALSE)</f>
        <v>#N/A</v>
      </c>
      <c r="H2131" s="69"/>
      <c r="I2131" s="69"/>
      <c r="J2131" s="69"/>
    </row>
    <row r="2132" spans="3:10" x14ac:dyDescent="0.2">
      <c r="C2132" s="52" t="e">
        <f>VLOOKUP(A2132,'[1]S&amp;P 500 Wikipedia'!A:D,3,FALSE)</f>
        <v>#N/A</v>
      </c>
      <c r="H2132" s="69"/>
      <c r="I2132" s="69"/>
      <c r="J2132" s="69"/>
    </row>
    <row r="2133" spans="3:10" x14ac:dyDescent="0.2">
      <c r="C2133" s="52" t="e">
        <f>VLOOKUP(A2133,'[1]S&amp;P 500 Wikipedia'!A:D,3,FALSE)</f>
        <v>#N/A</v>
      </c>
      <c r="H2133" s="69"/>
      <c r="I2133" s="69"/>
      <c r="J2133" s="69"/>
    </row>
    <row r="2134" spans="3:10" x14ac:dyDescent="0.2">
      <c r="C2134" s="52" t="e">
        <f>VLOOKUP(A2134,'[1]S&amp;P 500 Wikipedia'!A:D,3,FALSE)</f>
        <v>#N/A</v>
      </c>
      <c r="H2134" s="69"/>
      <c r="I2134" s="69"/>
      <c r="J2134" s="69"/>
    </row>
    <row r="2135" spans="3:10" x14ac:dyDescent="0.2">
      <c r="C2135" s="52" t="e">
        <f>VLOOKUP(A2135,'[1]S&amp;P 500 Wikipedia'!A:D,3,FALSE)</f>
        <v>#N/A</v>
      </c>
      <c r="H2135" s="69"/>
      <c r="I2135" s="69"/>
      <c r="J2135" s="69"/>
    </row>
    <row r="2136" spans="3:10" x14ac:dyDescent="0.2">
      <c r="C2136" s="52" t="e">
        <f>VLOOKUP(A2136,'[1]S&amp;P 500 Wikipedia'!A:D,3,FALSE)</f>
        <v>#N/A</v>
      </c>
      <c r="H2136" s="69"/>
      <c r="I2136" s="69"/>
      <c r="J2136" s="69"/>
    </row>
    <row r="2137" spans="3:10" x14ac:dyDescent="0.2">
      <c r="C2137" s="52" t="e">
        <f>VLOOKUP(A2137,'[1]S&amp;P 500 Wikipedia'!A:D,3,FALSE)</f>
        <v>#N/A</v>
      </c>
      <c r="H2137" s="69"/>
      <c r="I2137" s="69"/>
      <c r="J2137" s="69"/>
    </row>
    <row r="2138" spans="3:10" x14ac:dyDescent="0.2">
      <c r="C2138" s="52" t="e">
        <f>VLOOKUP(A2138,'[1]S&amp;P 500 Wikipedia'!A:D,3,FALSE)</f>
        <v>#N/A</v>
      </c>
      <c r="H2138" s="69"/>
      <c r="I2138" s="69"/>
      <c r="J2138" s="69"/>
    </row>
    <row r="2139" spans="3:10" x14ac:dyDescent="0.2">
      <c r="C2139" s="52" t="e">
        <f>VLOOKUP(A2139,'[1]S&amp;P 500 Wikipedia'!A:D,3,FALSE)</f>
        <v>#N/A</v>
      </c>
      <c r="H2139" s="69"/>
      <c r="I2139" s="69"/>
      <c r="J2139" s="69"/>
    </row>
    <row r="2140" spans="3:10" x14ac:dyDescent="0.2">
      <c r="C2140" s="52" t="e">
        <f>VLOOKUP(A2140,'[1]S&amp;P 500 Wikipedia'!A:D,3,FALSE)</f>
        <v>#N/A</v>
      </c>
      <c r="H2140" s="69"/>
      <c r="I2140" s="69"/>
      <c r="J2140" s="69"/>
    </row>
    <row r="2141" spans="3:10" x14ac:dyDescent="0.2">
      <c r="C2141" s="52" t="e">
        <f>VLOOKUP(A2141,'[1]S&amp;P 500 Wikipedia'!A:D,3,FALSE)</f>
        <v>#N/A</v>
      </c>
      <c r="H2141" s="69"/>
      <c r="I2141" s="69"/>
      <c r="J2141" s="69"/>
    </row>
    <row r="2142" spans="3:10" x14ac:dyDescent="0.2">
      <c r="C2142" s="52" t="e">
        <f>VLOOKUP(A2142,'[1]S&amp;P 500 Wikipedia'!A:D,3,FALSE)</f>
        <v>#N/A</v>
      </c>
      <c r="H2142" s="69"/>
      <c r="I2142" s="69"/>
      <c r="J2142" s="69"/>
    </row>
    <row r="2143" spans="3:10" x14ac:dyDescent="0.2">
      <c r="C2143" s="52" t="e">
        <f>VLOOKUP(A2143,'[1]S&amp;P 500 Wikipedia'!A:D,3,FALSE)</f>
        <v>#N/A</v>
      </c>
      <c r="H2143" s="69"/>
      <c r="I2143" s="69"/>
      <c r="J2143" s="69"/>
    </row>
    <row r="2144" spans="3:10" x14ac:dyDescent="0.2">
      <c r="C2144" s="52" t="e">
        <f>VLOOKUP(A2144,'[1]S&amp;P 500 Wikipedia'!A:D,3,FALSE)</f>
        <v>#N/A</v>
      </c>
      <c r="H2144" s="69"/>
      <c r="I2144" s="69"/>
      <c r="J2144" s="69"/>
    </row>
    <row r="2145" spans="3:10" x14ac:dyDescent="0.2">
      <c r="C2145" s="52" t="e">
        <f>VLOOKUP(A2145,'[1]S&amp;P 500 Wikipedia'!A:D,3,FALSE)</f>
        <v>#N/A</v>
      </c>
      <c r="H2145" s="69"/>
      <c r="I2145" s="69"/>
      <c r="J2145" s="69"/>
    </row>
    <row r="2146" spans="3:10" x14ac:dyDescent="0.2">
      <c r="C2146" s="52" t="e">
        <f>VLOOKUP(A2146,'[1]S&amp;P 500 Wikipedia'!A:D,3,FALSE)</f>
        <v>#N/A</v>
      </c>
      <c r="H2146" s="69"/>
      <c r="I2146" s="69"/>
      <c r="J2146" s="69"/>
    </row>
    <row r="2147" spans="3:10" x14ac:dyDescent="0.2">
      <c r="C2147" s="52" t="e">
        <f>VLOOKUP(A2147,'[1]S&amp;P 500 Wikipedia'!A:D,3,FALSE)</f>
        <v>#N/A</v>
      </c>
      <c r="H2147" s="69"/>
      <c r="I2147" s="69"/>
      <c r="J2147" s="69"/>
    </row>
    <row r="2148" spans="3:10" x14ac:dyDescent="0.2">
      <c r="C2148" s="52" t="e">
        <f>VLOOKUP(A2148,'[1]S&amp;P 500 Wikipedia'!A:D,3,FALSE)</f>
        <v>#N/A</v>
      </c>
      <c r="H2148" s="69"/>
      <c r="I2148" s="69"/>
      <c r="J2148" s="69"/>
    </row>
    <row r="2149" spans="3:10" x14ac:dyDescent="0.2">
      <c r="C2149" s="52" t="e">
        <f>VLOOKUP(A2149,'[1]S&amp;P 500 Wikipedia'!A:D,3,FALSE)</f>
        <v>#N/A</v>
      </c>
      <c r="H2149" s="69"/>
      <c r="I2149" s="69"/>
      <c r="J2149" s="69"/>
    </row>
    <row r="2150" spans="3:10" x14ac:dyDescent="0.2">
      <c r="C2150" s="52" t="e">
        <f>VLOOKUP(A2150,'[1]S&amp;P 500 Wikipedia'!A:D,3,FALSE)</f>
        <v>#N/A</v>
      </c>
      <c r="H2150" s="69"/>
      <c r="I2150" s="69"/>
      <c r="J2150" s="69"/>
    </row>
    <row r="2151" spans="3:10" x14ac:dyDescent="0.2">
      <c r="C2151" s="52" t="e">
        <f>VLOOKUP(A2151,'[1]S&amp;P 500 Wikipedia'!A:D,3,FALSE)</f>
        <v>#N/A</v>
      </c>
      <c r="H2151" s="69"/>
      <c r="I2151" s="69"/>
      <c r="J2151" s="69"/>
    </row>
    <row r="2152" spans="3:10" x14ac:dyDescent="0.2">
      <c r="C2152" s="52" t="e">
        <f>VLOOKUP(A2152,'[1]S&amp;P 500 Wikipedia'!A:D,3,FALSE)</f>
        <v>#N/A</v>
      </c>
      <c r="H2152" s="69"/>
      <c r="I2152" s="69"/>
      <c r="J2152" s="69"/>
    </row>
    <row r="2153" spans="3:10" x14ac:dyDescent="0.2">
      <c r="C2153" s="52" t="e">
        <f>VLOOKUP(A2153,'[1]S&amp;P 500 Wikipedia'!A:D,3,FALSE)</f>
        <v>#N/A</v>
      </c>
      <c r="H2153" s="69"/>
      <c r="I2153" s="69"/>
      <c r="J2153" s="69"/>
    </row>
    <row r="2154" spans="3:10" x14ac:dyDescent="0.2">
      <c r="C2154" s="52" t="e">
        <f>VLOOKUP(A2154,'[1]S&amp;P 500 Wikipedia'!A:D,3,FALSE)</f>
        <v>#N/A</v>
      </c>
      <c r="H2154" s="69"/>
      <c r="I2154" s="69"/>
      <c r="J2154" s="69"/>
    </row>
    <row r="2155" spans="3:10" x14ac:dyDescent="0.2">
      <c r="C2155" s="52" t="e">
        <f>VLOOKUP(A2155,'[1]S&amp;P 500 Wikipedia'!A:D,3,FALSE)</f>
        <v>#N/A</v>
      </c>
      <c r="H2155" s="69"/>
      <c r="I2155" s="69"/>
      <c r="J2155" s="69"/>
    </row>
    <row r="2156" spans="3:10" x14ac:dyDescent="0.2">
      <c r="C2156" s="52" t="e">
        <f>VLOOKUP(A2156,'[1]S&amp;P 500 Wikipedia'!A:D,3,FALSE)</f>
        <v>#N/A</v>
      </c>
      <c r="H2156" s="69"/>
      <c r="I2156" s="69"/>
      <c r="J2156" s="69"/>
    </row>
    <row r="2157" spans="3:10" x14ac:dyDescent="0.2">
      <c r="C2157" s="52" t="e">
        <f>VLOOKUP(A2157,'[1]S&amp;P 500 Wikipedia'!A:D,3,FALSE)</f>
        <v>#N/A</v>
      </c>
      <c r="H2157" s="69"/>
      <c r="I2157" s="69"/>
      <c r="J2157" s="69"/>
    </row>
    <row r="2158" spans="3:10" x14ac:dyDescent="0.2">
      <c r="C2158" s="52" t="e">
        <f>VLOOKUP(A2158,'[1]S&amp;P 500 Wikipedia'!A:D,3,FALSE)</f>
        <v>#N/A</v>
      </c>
      <c r="H2158" s="69"/>
      <c r="I2158" s="69"/>
      <c r="J2158" s="69"/>
    </row>
    <row r="2159" spans="3:10" x14ac:dyDescent="0.2">
      <c r="C2159" s="52" t="e">
        <f>VLOOKUP(A2159,'[1]S&amp;P 500 Wikipedia'!A:D,3,FALSE)</f>
        <v>#N/A</v>
      </c>
      <c r="H2159" s="69"/>
      <c r="I2159" s="69"/>
      <c r="J2159" s="69"/>
    </row>
    <row r="2160" spans="3:10" x14ac:dyDescent="0.2">
      <c r="C2160" s="52" t="e">
        <f>VLOOKUP(A2160,'[1]S&amp;P 500 Wikipedia'!A:D,3,FALSE)</f>
        <v>#N/A</v>
      </c>
      <c r="H2160" s="69"/>
      <c r="I2160" s="69"/>
      <c r="J2160" s="69"/>
    </row>
    <row r="2161" spans="3:10" x14ac:dyDescent="0.2">
      <c r="C2161" s="52" t="e">
        <f>VLOOKUP(A2161,'[1]S&amp;P 500 Wikipedia'!A:D,3,FALSE)</f>
        <v>#N/A</v>
      </c>
      <c r="H2161" s="69"/>
      <c r="I2161" s="69"/>
      <c r="J2161" s="69"/>
    </row>
    <row r="2162" spans="3:10" x14ac:dyDescent="0.2">
      <c r="C2162" s="52" t="e">
        <f>VLOOKUP(A2162,'[1]S&amp;P 500 Wikipedia'!A:D,3,FALSE)</f>
        <v>#N/A</v>
      </c>
      <c r="H2162" s="69"/>
      <c r="I2162" s="69"/>
      <c r="J2162" s="69"/>
    </row>
    <row r="2163" spans="3:10" x14ac:dyDescent="0.2">
      <c r="C2163" s="52" t="e">
        <f>VLOOKUP(A2163,'[1]S&amp;P 500 Wikipedia'!A:D,3,FALSE)</f>
        <v>#N/A</v>
      </c>
      <c r="H2163" s="69"/>
      <c r="I2163" s="69"/>
      <c r="J2163" s="69"/>
    </row>
    <row r="2164" spans="3:10" x14ac:dyDescent="0.2">
      <c r="C2164" s="52" t="e">
        <f>VLOOKUP(A2164,'[1]S&amp;P 500 Wikipedia'!A:D,3,FALSE)</f>
        <v>#N/A</v>
      </c>
      <c r="H2164" s="69"/>
      <c r="I2164" s="69"/>
      <c r="J2164" s="69"/>
    </row>
    <row r="2165" spans="3:10" x14ac:dyDescent="0.2">
      <c r="C2165" s="52" t="e">
        <f>VLOOKUP(A2165,'[1]S&amp;P 500 Wikipedia'!A:D,3,FALSE)</f>
        <v>#N/A</v>
      </c>
      <c r="H2165" s="69"/>
      <c r="I2165" s="69"/>
      <c r="J2165" s="69"/>
    </row>
    <row r="2166" spans="3:10" x14ac:dyDescent="0.2">
      <c r="C2166" s="52" t="e">
        <f>VLOOKUP(A2166,'[1]S&amp;P 500 Wikipedia'!A:D,3,FALSE)</f>
        <v>#N/A</v>
      </c>
      <c r="H2166" s="69"/>
      <c r="I2166" s="69"/>
      <c r="J2166" s="69"/>
    </row>
    <row r="2167" spans="3:10" x14ac:dyDescent="0.2">
      <c r="C2167" s="52" t="e">
        <f>VLOOKUP(A2167,'[1]S&amp;P 500 Wikipedia'!A:D,3,FALSE)</f>
        <v>#N/A</v>
      </c>
      <c r="H2167" s="69"/>
      <c r="I2167" s="69"/>
      <c r="J2167" s="69"/>
    </row>
    <row r="2168" spans="3:10" x14ac:dyDescent="0.2">
      <c r="C2168" s="52" t="e">
        <f>VLOOKUP(A2168,'[1]S&amp;P 500 Wikipedia'!A:D,3,FALSE)</f>
        <v>#N/A</v>
      </c>
      <c r="H2168" s="69"/>
      <c r="I2168" s="69"/>
      <c r="J2168" s="69"/>
    </row>
    <row r="2169" spans="3:10" x14ac:dyDescent="0.2">
      <c r="C2169" s="52" t="e">
        <f>VLOOKUP(A2169,'[1]S&amp;P 500 Wikipedia'!A:D,3,FALSE)</f>
        <v>#N/A</v>
      </c>
      <c r="H2169" s="69"/>
      <c r="I2169" s="69"/>
      <c r="J2169" s="69"/>
    </row>
    <row r="2170" spans="3:10" x14ac:dyDescent="0.2">
      <c r="C2170" s="52" t="e">
        <f>VLOOKUP(A2170,'[1]S&amp;P 500 Wikipedia'!A:D,3,FALSE)</f>
        <v>#N/A</v>
      </c>
      <c r="H2170" s="69"/>
      <c r="I2170" s="69"/>
      <c r="J2170" s="69"/>
    </row>
    <row r="2171" spans="3:10" x14ac:dyDescent="0.2">
      <c r="C2171" s="52" t="e">
        <f>VLOOKUP(A2171,'[1]S&amp;P 500 Wikipedia'!A:D,3,FALSE)</f>
        <v>#N/A</v>
      </c>
      <c r="H2171" s="69"/>
      <c r="I2171" s="69"/>
      <c r="J2171" s="69"/>
    </row>
    <row r="2172" spans="3:10" x14ac:dyDescent="0.2">
      <c r="C2172" s="52" t="e">
        <f>VLOOKUP(A2172,'[1]S&amp;P 500 Wikipedia'!A:D,3,FALSE)</f>
        <v>#N/A</v>
      </c>
      <c r="H2172" s="69"/>
      <c r="I2172" s="69"/>
      <c r="J2172" s="69"/>
    </row>
    <row r="2173" spans="3:10" x14ac:dyDescent="0.2">
      <c r="C2173" s="52" t="e">
        <f>VLOOKUP(A2173,'[1]S&amp;P 500 Wikipedia'!A:D,3,FALSE)</f>
        <v>#N/A</v>
      </c>
      <c r="H2173" s="69"/>
      <c r="I2173" s="69"/>
      <c r="J2173" s="69"/>
    </row>
    <row r="2174" spans="3:10" x14ac:dyDescent="0.2">
      <c r="C2174" s="52" t="e">
        <f>VLOOKUP(A2174,'[1]S&amp;P 500 Wikipedia'!A:D,3,FALSE)</f>
        <v>#N/A</v>
      </c>
      <c r="H2174" s="69"/>
      <c r="I2174" s="69"/>
      <c r="J2174" s="69"/>
    </row>
    <row r="2175" spans="3:10" x14ac:dyDescent="0.2">
      <c r="C2175" s="52" t="e">
        <f>VLOOKUP(A2175,'[1]S&amp;P 500 Wikipedia'!A:D,3,FALSE)</f>
        <v>#N/A</v>
      </c>
      <c r="H2175" s="69"/>
      <c r="I2175" s="69"/>
      <c r="J2175" s="69"/>
    </row>
    <row r="2176" spans="3:10" x14ac:dyDescent="0.2">
      <c r="C2176" s="52" t="e">
        <f>VLOOKUP(A2176,'[1]S&amp;P 500 Wikipedia'!A:D,3,FALSE)</f>
        <v>#N/A</v>
      </c>
      <c r="H2176" s="69"/>
      <c r="I2176" s="69"/>
      <c r="J2176" s="69"/>
    </row>
    <row r="2177" spans="3:10" x14ac:dyDescent="0.2">
      <c r="C2177" s="52" t="e">
        <f>VLOOKUP(A2177,'[1]S&amp;P 500 Wikipedia'!A:D,3,FALSE)</f>
        <v>#N/A</v>
      </c>
      <c r="H2177" s="69"/>
      <c r="I2177" s="69"/>
      <c r="J2177" s="69"/>
    </row>
    <row r="2178" spans="3:10" x14ac:dyDescent="0.2">
      <c r="C2178" s="52" t="e">
        <f>VLOOKUP(A2178,'[1]S&amp;P 500 Wikipedia'!A:D,3,FALSE)</f>
        <v>#N/A</v>
      </c>
      <c r="H2178" s="69"/>
      <c r="I2178" s="69"/>
      <c r="J2178" s="69"/>
    </row>
    <row r="2179" spans="3:10" x14ac:dyDescent="0.2">
      <c r="C2179" s="52" t="e">
        <f>VLOOKUP(A2179,'[1]S&amp;P 500 Wikipedia'!A:D,3,FALSE)</f>
        <v>#N/A</v>
      </c>
      <c r="H2179" s="69"/>
      <c r="I2179" s="69"/>
      <c r="J2179" s="69"/>
    </row>
    <row r="2180" spans="3:10" x14ac:dyDescent="0.2">
      <c r="C2180" s="52" t="e">
        <f>VLOOKUP(A2180,'[1]S&amp;P 500 Wikipedia'!A:D,3,FALSE)</f>
        <v>#N/A</v>
      </c>
      <c r="H2180" s="69"/>
      <c r="I2180" s="69"/>
      <c r="J2180" s="69"/>
    </row>
    <row r="2181" spans="3:10" x14ac:dyDescent="0.2">
      <c r="C2181" s="52" t="e">
        <f>VLOOKUP(A2181,'[1]S&amp;P 500 Wikipedia'!A:D,3,FALSE)</f>
        <v>#N/A</v>
      </c>
      <c r="H2181" s="69"/>
      <c r="I2181" s="69"/>
      <c r="J2181" s="69"/>
    </row>
    <row r="2182" spans="3:10" x14ac:dyDescent="0.2">
      <c r="C2182" s="52" t="e">
        <f>VLOOKUP(A2182,'[1]S&amp;P 500 Wikipedia'!A:D,3,FALSE)</f>
        <v>#N/A</v>
      </c>
      <c r="H2182" s="69"/>
      <c r="I2182" s="69"/>
      <c r="J2182" s="69"/>
    </row>
    <row r="2183" spans="3:10" x14ac:dyDescent="0.2">
      <c r="C2183" s="52" t="e">
        <f>VLOOKUP(A2183,'[1]S&amp;P 500 Wikipedia'!A:D,3,FALSE)</f>
        <v>#N/A</v>
      </c>
      <c r="H2183" s="69"/>
      <c r="I2183" s="69"/>
      <c r="J2183" s="69"/>
    </row>
    <row r="2184" spans="3:10" x14ac:dyDescent="0.2">
      <c r="C2184" s="52" t="e">
        <f>VLOOKUP(A2184,'[1]S&amp;P 500 Wikipedia'!A:D,3,FALSE)</f>
        <v>#N/A</v>
      </c>
      <c r="H2184" s="69"/>
      <c r="I2184" s="69"/>
      <c r="J2184" s="69"/>
    </row>
    <row r="2185" spans="3:10" x14ac:dyDescent="0.2">
      <c r="C2185" s="52" t="e">
        <f>VLOOKUP(A2185,'[1]S&amp;P 500 Wikipedia'!A:D,3,FALSE)</f>
        <v>#N/A</v>
      </c>
      <c r="H2185" s="69"/>
      <c r="I2185" s="69"/>
      <c r="J2185" s="69"/>
    </row>
    <row r="2186" spans="3:10" x14ac:dyDescent="0.2">
      <c r="C2186" s="52" t="e">
        <f>VLOOKUP(A2186,'[1]S&amp;P 500 Wikipedia'!A:D,3,FALSE)</f>
        <v>#N/A</v>
      </c>
      <c r="H2186" s="69"/>
      <c r="I2186" s="69"/>
      <c r="J2186" s="69"/>
    </row>
    <row r="2187" spans="3:10" x14ac:dyDescent="0.2">
      <c r="C2187" s="52" t="e">
        <f>VLOOKUP(A2187,'[1]S&amp;P 500 Wikipedia'!A:D,3,FALSE)</f>
        <v>#N/A</v>
      </c>
      <c r="H2187" s="69"/>
      <c r="I2187" s="69"/>
      <c r="J2187" s="69"/>
    </row>
    <row r="2188" spans="3:10" x14ac:dyDescent="0.2">
      <c r="C2188" s="52" t="e">
        <f>VLOOKUP(A2188,'[1]S&amp;P 500 Wikipedia'!A:D,3,FALSE)</f>
        <v>#N/A</v>
      </c>
      <c r="H2188" s="69"/>
      <c r="I2188" s="69"/>
      <c r="J2188" s="69"/>
    </row>
    <row r="2189" spans="3:10" x14ac:dyDescent="0.2">
      <c r="C2189" s="52" t="e">
        <f>VLOOKUP(A2189,'[1]S&amp;P 500 Wikipedia'!A:D,3,FALSE)</f>
        <v>#N/A</v>
      </c>
      <c r="H2189" s="69"/>
      <c r="I2189" s="69"/>
      <c r="J2189" s="69"/>
    </row>
    <row r="2190" spans="3:10" x14ac:dyDescent="0.2">
      <c r="C2190" s="52" t="e">
        <f>VLOOKUP(A2190,'[1]S&amp;P 500 Wikipedia'!A:D,3,FALSE)</f>
        <v>#N/A</v>
      </c>
      <c r="H2190" s="69"/>
      <c r="I2190" s="69"/>
      <c r="J2190" s="69"/>
    </row>
    <row r="2191" spans="3:10" x14ac:dyDescent="0.2">
      <c r="C2191" s="52" t="e">
        <f>VLOOKUP(A2191,'[1]S&amp;P 500 Wikipedia'!A:D,3,FALSE)</f>
        <v>#N/A</v>
      </c>
      <c r="H2191" s="69"/>
      <c r="I2191" s="69"/>
      <c r="J2191" s="69"/>
    </row>
    <row r="2192" spans="3:10" x14ac:dyDescent="0.2">
      <c r="C2192" s="52" t="e">
        <f>VLOOKUP(A2192,'[1]S&amp;P 500 Wikipedia'!A:D,3,FALSE)</f>
        <v>#N/A</v>
      </c>
      <c r="H2192" s="69"/>
      <c r="I2192" s="69"/>
      <c r="J2192" s="69"/>
    </row>
    <row r="2193" spans="3:10" x14ac:dyDescent="0.2">
      <c r="C2193" s="52" t="e">
        <f>VLOOKUP(A2193,'[1]S&amp;P 500 Wikipedia'!A:D,3,FALSE)</f>
        <v>#N/A</v>
      </c>
      <c r="H2193" s="69"/>
      <c r="I2193" s="69"/>
      <c r="J2193" s="69"/>
    </row>
    <row r="2194" spans="3:10" x14ac:dyDescent="0.2">
      <c r="C2194" s="52" t="e">
        <f>VLOOKUP(A2194,'[1]S&amp;P 500 Wikipedia'!A:D,3,FALSE)</f>
        <v>#N/A</v>
      </c>
      <c r="H2194" s="69"/>
      <c r="I2194" s="69"/>
      <c r="J2194" s="69"/>
    </row>
    <row r="2195" spans="3:10" x14ac:dyDescent="0.2">
      <c r="C2195" s="52" t="e">
        <f>VLOOKUP(A2195,'[1]S&amp;P 500 Wikipedia'!A:D,3,FALSE)</f>
        <v>#N/A</v>
      </c>
      <c r="H2195" s="69"/>
      <c r="I2195" s="69"/>
      <c r="J2195" s="69"/>
    </row>
    <row r="2196" spans="3:10" x14ac:dyDescent="0.2">
      <c r="C2196" s="52" t="e">
        <f>VLOOKUP(A2196,'[1]S&amp;P 500 Wikipedia'!A:D,3,FALSE)</f>
        <v>#N/A</v>
      </c>
      <c r="H2196" s="69"/>
      <c r="I2196" s="69"/>
      <c r="J2196" s="69"/>
    </row>
    <row r="2197" spans="3:10" x14ac:dyDescent="0.2">
      <c r="C2197" s="52" t="e">
        <f>VLOOKUP(A2197,'[1]S&amp;P 500 Wikipedia'!A:D,3,FALSE)</f>
        <v>#N/A</v>
      </c>
      <c r="H2197" s="69"/>
      <c r="I2197" s="69"/>
      <c r="J2197" s="69"/>
    </row>
    <row r="2198" spans="3:10" x14ac:dyDescent="0.2">
      <c r="C2198" s="52" t="e">
        <f>VLOOKUP(A2198,'[1]S&amp;P 500 Wikipedia'!A:D,3,FALSE)</f>
        <v>#N/A</v>
      </c>
      <c r="H2198" s="69"/>
      <c r="I2198" s="69"/>
      <c r="J2198" s="69"/>
    </row>
    <row r="2199" spans="3:10" x14ac:dyDescent="0.2">
      <c r="C2199" s="52" t="e">
        <f>VLOOKUP(A2199,'[1]S&amp;P 500 Wikipedia'!A:D,3,FALSE)</f>
        <v>#N/A</v>
      </c>
      <c r="H2199" s="69"/>
      <c r="I2199" s="69"/>
      <c r="J2199" s="69"/>
    </row>
    <row r="2200" spans="3:10" x14ac:dyDescent="0.2">
      <c r="C2200" s="52" t="e">
        <f>VLOOKUP(A2200,'[1]S&amp;P 500 Wikipedia'!A:D,3,FALSE)</f>
        <v>#N/A</v>
      </c>
      <c r="H2200" s="69"/>
      <c r="I2200" s="69"/>
      <c r="J2200" s="69"/>
    </row>
    <row r="2201" spans="3:10" x14ac:dyDescent="0.2">
      <c r="C2201" s="52" t="e">
        <f>VLOOKUP(A2201,'[1]S&amp;P 500 Wikipedia'!A:D,3,FALSE)</f>
        <v>#N/A</v>
      </c>
      <c r="H2201" s="69"/>
      <c r="I2201" s="69"/>
      <c r="J2201" s="69"/>
    </row>
    <row r="2202" spans="3:10" x14ac:dyDescent="0.2">
      <c r="C2202" s="52" t="e">
        <f>VLOOKUP(A2202,'[1]S&amp;P 500 Wikipedia'!A:D,3,FALSE)</f>
        <v>#N/A</v>
      </c>
      <c r="H2202" s="69"/>
      <c r="I2202" s="69"/>
      <c r="J2202" s="69"/>
    </row>
    <row r="2203" spans="3:10" x14ac:dyDescent="0.2">
      <c r="C2203" s="52" t="e">
        <f>VLOOKUP(A2203,'[1]S&amp;P 500 Wikipedia'!A:D,3,FALSE)</f>
        <v>#N/A</v>
      </c>
      <c r="H2203" s="69"/>
      <c r="I2203" s="69"/>
      <c r="J2203" s="69"/>
    </row>
    <row r="2204" spans="3:10" x14ac:dyDescent="0.2">
      <c r="C2204" s="52" t="e">
        <f>VLOOKUP(A2204,'[1]S&amp;P 500 Wikipedia'!A:D,3,FALSE)</f>
        <v>#N/A</v>
      </c>
      <c r="H2204" s="69"/>
      <c r="I2204" s="69"/>
      <c r="J2204" s="69"/>
    </row>
    <row r="2205" spans="3:10" x14ac:dyDescent="0.2">
      <c r="C2205" s="52" t="e">
        <f>VLOOKUP(A2205,'[1]S&amp;P 500 Wikipedia'!A:D,3,FALSE)</f>
        <v>#N/A</v>
      </c>
      <c r="H2205" s="69"/>
      <c r="I2205" s="69"/>
      <c r="J2205" s="69"/>
    </row>
    <row r="2206" spans="3:10" x14ac:dyDescent="0.2">
      <c r="C2206" s="52" t="e">
        <f>VLOOKUP(A2206,'[1]S&amp;P 500 Wikipedia'!A:D,3,FALSE)</f>
        <v>#N/A</v>
      </c>
      <c r="H2206" s="69"/>
      <c r="I2206" s="69"/>
      <c r="J2206" s="69"/>
    </row>
    <row r="2207" spans="3:10" x14ac:dyDescent="0.2">
      <c r="C2207" s="52" t="e">
        <f>VLOOKUP(A2207,'[1]S&amp;P 500 Wikipedia'!A:D,3,FALSE)</f>
        <v>#N/A</v>
      </c>
      <c r="H2207" s="69"/>
      <c r="I2207" s="69"/>
      <c r="J2207" s="69"/>
    </row>
    <row r="2208" spans="3:10" x14ac:dyDescent="0.2">
      <c r="C2208" s="52" t="e">
        <f>VLOOKUP(A2208,'[1]S&amp;P 500 Wikipedia'!A:D,3,FALSE)</f>
        <v>#N/A</v>
      </c>
      <c r="H2208" s="69"/>
      <c r="I2208" s="69"/>
      <c r="J2208" s="69"/>
    </row>
    <row r="2209" spans="3:10" x14ac:dyDescent="0.2">
      <c r="C2209" s="52" t="e">
        <f>VLOOKUP(A2209,'[1]S&amp;P 500 Wikipedia'!A:D,3,FALSE)</f>
        <v>#N/A</v>
      </c>
      <c r="H2209" s="69"/>
      <c r="I2209" s="69"/>
      <c r="J2209" s="69"/>
    </row>
    <row r="2210" spans="3:10" x14ac:dyDescent="0.2">
      <c r="C2210" s="52" t="e">
        <f>VLOOKUP(A2210,'[1]S&amp;P 500 Wikipedia'!A:D,3,FALSE)</f>
        <v>#N/A</v>
      </c>
      <c r="H2210" s="69"/>
      <c r="I2210" s="69"/>
      <c r="J2210" s="69"/>
    </row>
    <row r="2211" spans="3:10" x14ac:dyDescent="0.2">
      <c r="C2211" s="52" t="e">
        <f>VLOOKUP(A2211,'[1]S&amp;P 500 Wikipedia'!A:D,3,FALSE)</f>
        <v>#N/A</v>
      </c>
      <c r="H2211" s="69"/>
      <c r="I2211" s="69"/>
      <c r="J2211" s="69"/>
    </row>
    <row r="2212" spans="3:10" x14ac:dyDescent="0.2">
      <c r="C2212" s="52" t="e">
        <f>VLOOKUP(A2212,'[1]S&amp;P 500 Wikipedia'!A:D,3,FALSE)</f>
        <v>#N/A</v>
      </c>
      <c r="H2212" s="69"/>
      <c r="I2212" s="69"/>
      <c r="J2212" s="69"/>
    </row>
    <row r="2213" spans="3:10" x14ac:dyDescent="0.2">
      <c r="C2213" s="52" t="e">
        <f>VLOOKUP(A2213,'[1]S&amp;P 500 Wikipedia'!A:D,3,FALSE)</f>
        <v>#N/A</v>
      </c>
      <c r="H2213" s="69"/>
      <c r="I2213" s="69"/>
      <c r="J2213" s="69"/>
    </row>
    <row r="2214" spans="3:10" x14ac:dyDescent="0.2">
      <c r="C2214" s="52" t="e">
        <f>VLOOKUP(A2214,'[1]S&amp;P 500 Wikipedia'!A:D,3,FALSE)</f>
        <v>#N/A</v>
      </c>
      <c r="H2214" s="69"/>
      <c r="I2214" s="69"/>
      <c r="J2214" s="69"/>
    </row>
    <row r="2215" spans="3:10" x14ac:dyDescent="0.2">
      <c r="C2215" s="52" t="e">
        <f>VLOOKUP(A2215,'[1]S&amp;P 500 Wikipedia'!A:D,3,FALSE)</f>
        <v>#N/A</v>
      </c>
      <c r="H2215" s="69"/>
      <c r="I2215" s="69"/>
      <c r="J2215" s="69"/>
    </row>
    <row r="2216" spans="3:10" x14ac:dyDescent="0.2">
      <c r="C2216" s="52" t="e">
        <f>VLOOKUP(A2216,'[1]S&amp;P 500 Wikipedia'!A:D,3,FALSE)</f>
        <v>#N/A</v>
      </c>
      <c r="H2216" s="69"/>
      <c r="I2216" s="69"/>
      <c r="J2216" s="69"/>
    </row>
    <row r="2217" spans="3:10" x14ac:dyDescent="0.2">
      <c r="C2217" s="52" t="e">
        <f>VLOOKUP(A2217,'[1]S&amp;P 500 Wikipedia'!A:D,3,FALSE)</f>
        <v>#N/A</v>
      </c>
      <c r="H2217" s="69"/>
      <c r="I2217" s="69"/>
      <c r="J2217" s="69"/>
    </row>
    <row r="2218" spans="3:10" x14ac:dyDescent="0.2">
      <c r="C2218" s="52" t="e">
        <f>VLOOKUP(A2218,'[1]S&amp;P 500 Wikipedia'!A:D,3,FALSE)</f>
        <v>#N/A</v>
      </c>
      <c r="H2218" s="69"/>
      <c r="I2218" s="69"/>
      <c r="J2218" s="69"/>
    </row>
    <row r="2219" spans="3:10" x14ac:dyDescent="0.2">
      <c r="C2219" s="52" t="e">
        <f>VLOOKUP(A2219,'[1]S&amp;P 500 Wikipedia'!A:D,3,FALSE)</f>
        <v>#N/A</v>
      </c>
      <c r="H2219" s="69"/>
      <c r="I2219" s="69"/>
      <c r="J2219" s="69"/>
    </row>
    <row r="2220" spans="3:10" x14ac:dyDescent="0.2">
      <c r="C2220" s="52" t="e">
        <f>VLOOKUP(A2220,'[1]S&amp;P 500 Wikipedia'!A:D,3,FALSE)</f>
        <v>#N/A</v>
      </c>
      <c r="H2220" s="69"/>
      <c r="I2220" s="69"/>
      <c r="J2220" s="69"/>
    </row>
    <row r="2221" spans="3:10" x14ac:dyDescent="0.2">
      <c r="C2221" s="52" t="e">
        <f>VLOOKUP(A2221,'[1]S&amp;P 500 Wikipedia'!A:D,3,FALSE)</f>
        <v>#N/A</v>
      </c>
      <c r="H2221" s="69"/>
      <c r="I2221" s="69"/>
      <c r="J2221" s="69"/>
    </row>
    <row r="2222" spans="3:10" x14ac:dyDescent="0.2">
      <c r="C2222" s="52" t="e">
        <f>VLOOKUP(A2222,'[1]S&amp;P 500 Wikipedia'!A:D,3,FALSE)</f>
        <v>#N/A</v>
      </c>
      <c r="H2222" s="69"/>
      <c r="I2222" s="69"/>
      <c r="J2222" s="69"/>
    </row>
    <row r="2223" spans="3:10" x14ac:dyDescent="0.2">
      <c r="C2223" s="52" t="e">
        <f>VLOOKUP(A2223,'[1]S&amp;P 500 Wikipedia'!A:D,3,FALSE)</f>
        <v>#N/A</v>
      </c>
      <c r="H2223" s="69"/>
      <c r="I2223" s="69"/>
      <c r="J2223" s="69"/>
    </row>
    <row r="2224" spans="3:10" x14ac:dyDescent="0.2">
      <c r="C2224" s="52" t="e">
        <f>VLOOKUP(A2224,'[1]S&amp;P 500 Wikipedia'!A:D,3,FALSE)</f>
        <v>#N/A</v>
      </c>
      <c r="H2224" s="69"/>
      <c r="I2224" s="69"/>
      <c r="J2224" s="69"/>
    </row>
    <row r="2225" spans="3:10" x14ac:dyDescent="0.2">
      <c r="C2225" s="52" t="e">
        <f>VLOOKUP(A2225,'[1]S&amp;P 500 Wikipedia'!A:D,3,FALSE)</f>
        <v>#N/A</v>
      </c>
      <c r="H2225" s="69"/>
      <c r="I2225" s="69"/>
      <c r="J2225" s="69"/>
    </row>
    <row r="2226" spans="3:10" x14ac:dyDescent="0.2">
      <c r="C2226" s="52" t="e">
        <f>VLOOKUP(A2226,'[1]S&amp;P 500 Wikipedia'!A:D,3,FALSE)</f>
        <v>#N/A</v>
      </c>
      <c r="H2226" s="69"/>
      <c r="I2226" s="69"/>
      <c r="J2226" s="69"/>
    </row>
    <row r="2227" spans="3:10" x14ac:dyDescent="0.2">
      <c r="C2227" s="52" t="e">
        <f>VLOOKUP(A2227,'[1]S&amp;P 500 Wikipedia'!A:D,3,FALSE)</f>
        <v>#N/A</v>
      </c>
      <c r="H2227" s="69"/>
      <c r="I2227" s="69"/>
      <c r="J2227" s="69"/>
    </row>
    <row r="2228" spans="3:10" x14ac:dyDescent="0.2">
      <c r="C2228" s="52" t="e">
        <f>VLOOKUP(A2228,'[1]S&amp;P 500 Wikipedia'!A:D,3,FALSE)</f>
        <v>#N/A</v>
      </c>
      <c r="H2228" s="69"/>
      <c r="I2228" s="69"/>
      <c r="J2228" s="69"/>
    </row>
    <row r="2229" spans="3:10" x14ac:dyDescent="0.2">
      <c r="C2229" s="52" t="e">
        <f>VLOOKUP(A2229,'[1]S&amp;P 500 Wikipedia'!A:D,3,FALSE)</f>
        <v>#N/A</v>
      </c>
      <c r="H2229" s="69"/>
      <c r="I2229" s="69"/>
      <c r="J2229" s="69"/>
    </row>
    <row r="2230" spans="3:10" x14ac:dyDescent="0.2">
      <c r="C2230" s="52" t="e">
        <f>VLOOKUP(A2230,'[1]S&amp;P 500 Wikipedia'!A:D,3,FALSE)</f>
        <v>#N/A</v>
      </c>
      <c r="H2230" s="69"/>
      <c r="I2230" s="69"/>
      <c r="J2230" s="69"/>
    </row>
    <row r="2231" spans="3:10" x14ac:dyDescent="0.2">
      <c r="C2231" s="52" t="e">
        <f>VLOOKUP(A2231,'[1]S&amp;P 500 Wikipedia'!A:D,3,FALSE)</f>
        <v>#N/A</v>
      </c>
      <c r="H2231" s="69"/>
      <c r="I2231" s="69"/>
      <c r="J2231" s="69"/>
    </row>
    <row r="2232" spans="3:10" x14ac:dyDescent="0.2">
      <c r="C2232" s="52" t="e">
        <f>VLOOKUP(A2232,'[1]S&amp;P 500 Wikipedia'!A:D,3,FALSE)</f>
        <v>#N/A</v>
      </c>
      <c r="H2232" s="69"/>
      <c r="I2232" s="69"/>
      <c r="J2232" s="69"/>
    </row>
    <row r="2233" spans="3:10" x14ac:dyDescent="0.2">
      <c r="C2233" s="52" t="e">
        <f>VLOOKUP(A2233,'[1]S&amp;P 500 Wikipedia'!A:D,3,FALSE)</f>
        <v>#N/A</v>
      </c>
      <c r="H2233" s="69"/>
      <c r="I2233" s="69"/>
      <c r="J2233" s="69"/>
    </row>
    <row r="2234" spans="3:10" x14ac:dyDescent="0.2">
      <c r="C2234" s="52" t="e">
        <f>VLOOKUP(A2234,'[1]S&amp;P 500 Wikipedia'!A:D,3,FALSE)</f>
        <v>#N/A</v>
      </c>
      <c r="H2234" s="69"/>
      <c r="I2234" s="69"/>
      <c r="J2234" s="69"/>
    </row>
    <row r="2235" spans="3:10" x14ac:dyDescent="0.2">
      <c r="C2235" s="52" t="e">
        <f>VLOOKUP(A2235,'[1]S&amp;P 500 Wikipedia'!A:D,3,FALSE)</f>
        <v>#N/A</v>
      </c>
      <c r="H2235" s="69"/>
      <c r="I2235" s="69"/>
      <c r="J2235" s="69"/>
    </row>
    <row r="2236" spans="3:10" x14ac:dyDescent="0.2">
      <c r="C2236" s="52" t="e">
        <f>VLOOKUP(A2236,'[1]S&amp;P 500 Wikipedia'!A:D,3,FALSE)</f>
        <v>#N/A</v>
      </c>
      <c r="H2236" s="69"/>
      <c r="I2236" s="69"/>
      <c r="J2236" s="69"/>
    </row>
    <row r="2237" spans="3:10" x14ac:dyDescent="0.2">
      <c r="C2237" s="52" t="e">
        <f>VLOOKUP(A2237,'[1]S&amp;P 500 Wikipedia'!A:D,3,FALSE)</f>
        <v>#N/A</v>
      </c>
      <c r="H2237" s="69"/>
      <c r="I2237" s="69"/>
      <c r="J2237" s="69"/>
    </row>
    <row r="2238" spans="3:10" x14ac:dyDescent="0.2">
      <c r="C2238" s="52" t="e">
        <f>VLOOKUP(A2238,'[1]S&amp;P 500 Wikipedia'!A:D,3,FALSE)</f>
        <v>#N/A</v>
      </c>
      <c r="H2238" s="69"/>
      <c r="I2238" s="69"/>
      <c r="J2238" s="69"/>
    </row>
    <row r="2239" spans="3:10" x14ac:dyDescent="0.2">
      <c r="C2239" s="52" t="e">
        <f>VLOOKUP(A2239,'[1]S&amp;P 500 Wikipedia'!A:D,3,FALSE)</f>
        <v>#N/A</v>
      </c>
      <c r="H2239" s="69"/>
      <c r="I2239" s="69"/>
      <c r="J2239" s="69"/>
    </row>
    <row r="2240" spans="3:10" x14ac:dyDescent="0.2">
      <c r="C2240" s="52" t="e">
        <f>VLOOKUP(A2240,'[1]S&amp;P 500 Wikipedia'!A:D,3,FALSE)</f>
        <v>#N/A</v>
      </c>
      <c r="H2240" s="69"/>
      <c r="I2240" s="69"/>
      <c r="J2240" s="69"/>
    </row>
    <row r="2241" spans="3:10" x14ac:dyDescent="0.2">
      <c r="C2241" s="52" t="e">
        <f>VLOOKUP(A2241,'[1]S&amp;P 500 Wikipedia'!A:D,3,FALSE)</f>
        <v>#N/A</v>
      </c>
      <c r="H2241" s="69"/>
      <c r="I2241" s="69"/>
      <c r="J2241" s="69"/>
    </row>
    <row r="2242" spans="3:10" x14ac:dyDescent="0.2">
      <c r="C2242" s="52" t="e">
        <f>VLOOKUP(A2242,'[1]S&amp;P 500 Wikipedia'!A:D,3,FALSE)</f>
        <v>#N/A</v>
      </c>
      <c r="H2242" s="69"/>
      <c r="I2242" s="69"/>
      <c r="J2242" s="69"/>
    </row>
    <row r="2243" spans="3:10" x14ac:dyDescent="0.2">
      <c r="C2243" s="52" t="e">
        <f>VLOOKUP(A2243,'[1]S&amp;P 500 Wikipedia'!A:D,3,FALSE)</f>
        <v>#N/A</v>
      </c>
      <c r="H2243" s="69"/>
      <c r="I2243" s="69"/>
      <c r="J2243" s="69"/>
    </row>
    <row r="2244" spans="3:10" x14ac:dyDescent="0.2">
      <c r="C2244" s="52" t="e">
        <f>VLOOKUP(A2244,'[1]S&amp;P 500 Wikipedia'!A:D,3,FALSE)</f>
        <v>#N/A</v>
      </c>
      <c r="H2244" s="69"/>
      <c r="I2244" s="69"/>
      <c r="J2244" s="69"/>
    </row>
    <row r="2245" spans="3:10" x14ac:dyDescent="0.2">
      <c r="C2245" s="52" t="e">
        <f>VLOOKUP(A2245,'[1]S&amp;P 500 Wikipedia'!A:D,3,FALSE)</f>
        <v>#N/A</v>
      </c>
      <c r="H2245" s="69"/>
      <c r="I2245" s="69"/>
      <c r="J2245" s="69"/>
    </row>
    <row r="2246" spans="3:10" x14ac:dyDescent="0.2">
      <c r="C2246" s="52" t="e">
        <f>VLOOKUP(A2246,'[1]S&amp;P 500 Wikipedia'!A:D,3,FALSE)</f>
        <v>#N/A</v>
      </c>
      <c r="H2246" s="69"/>
      <c r="I2246" s="69"/>
      <c r="J2246" s="69"/>
    </row>
    <row r="2247" spans="3:10" x14ac:dyDescent="0.2">
      <c r="C2247" s="52" t="e">
        <f>VLOOKUP(A2247,'[1]S&amp;P 500 Wikipedia'!A:D,3,FALSE)</f>
        <v>#N/A</v>
      </c>
      <c r="H2247" s="69"/>
      <c r="I2247" s="69"/>
      <c r="J2247" s="69"/>
    </row>
    <row r="2248" spans="3:10" x14ac:dyDescent="0.2">
      <c r="C2248" s="52" t="e">
        <f>VLOOKUP(A2248,'[1]S&amp;P 500 Wikipedia'!A:D,3,FALSE)</f>
        <v>#N/A</v>
      </c>
      <c r="H2248" s="69"/>
      <c r="I2248" s="69"/>
      <c r="J2248" s="69"/>
    </row>
    <row r="2249" spans="3:10" x14ac:dyDescent="0.2">
      <c r="C2249" s="52" t="e">
        <f>VLOOKUP(A2249,'[1]S&amp;P 500 Wikipedia'!A:D,3,FALSE)</f>
        <v>#N/A</v>
      </c>
      <c r="H2249" s="69"/>
      <c r="I2249" s="69"/>
      <c r="J2249" s="69"/>
    </row>
    <row r="2250" spans="3:10" x14ac:dyDescent="0.2">
      <c r="C2250" s="52" t="e">
        <f>VLOOKUP(A2250,'[1]S&amp;P 500 Wikipedia'!A:D,3,FALSE)</f>
        <v>#N/A</v>
      </c>
      <c r="H2250" s="69"/>
      <c r="I2250" s="69"/>
      <c r="J2250" s="69"/>
    </row>
    <row r="2251" spans="3:10" x14ac:dyDescent="0.2">
      <c r="C2251" s="52" t="e">
        <f>VLOOKUP(A2251,'[1]S&amp;P 500 Wikipedia'!A:D,3,FALSE)</f>
        <v>#N/A</v>
      </c>
      <c r="H2251" s="69"/>
      <c r="I2251" s="69"/>
      <c r="J2251" s="69"/>
    </row>
    <row r="2252" spans="3:10" x14ac:dyDescent="0.2">
      <c r="C2252" s="52" t="e">
        <f>VLOOKUP(A2252,'[1]S&amp;P 500 Wikipedia'!A:D,3,FALSE)</f>
        <v>#N/A</v>
      </c>
      <c r="H2252" s="69"/>
      <c r="I2252" s="69"/>
      <c r="J2252" s="69"/>
    </row>
    <row r="2253" spans="3:10" x14ac:dyDescent="0.2">
      <c r="C2253" s="52" t="e">
        <f>VLOOKUP(A2253,'[1]S&amp;P 500 Wikipedia'!A:D,3,FALSE)</f>
        <v>#N/A</v>
      </c>
      <c r="H2253" s="69"/>
      <c r="I2253" s="69"/>
      <c r="J2253" s="69"/>
    </row>
    <row r="2254" spans="3:10" x14ac:dyDescent="0.2">
      <c r="C2254" s="52" t="e">
        <f>VLOOKUP(A2254,'[1]S&amp;P 500 Wikipedia'!A:D,3,FALSE)</f>
        <v>#N/A</v>
      </c>
      <c r="H2254" s="69"/>
      <c r="I2254" s="69"/>
      <c r="J2254" s="69"/>
    </row>
    <row r="2255" spans="3:10" x14ac:dyDescent="0.2">
      <c r="C2255" s="52" t="e">
        <f>VLOOKUP(A2255,'[1]S&amp;P 500 Wikipedia'!A:D,3,FALSE)</f>
        <v>#N/A</v>
      </c>
      <c r="H2255" s="69"/>
      <c r="I2255" s="69"/>
      <c r="J2255" s="69"/>
    </row>
    <row r="2256" spans="3:10" x14ac:dyDescent="0.2">
      <c r="C2256" s="52" t="e">
        <f>VLOOKUP(A2256,'[1]S&amp;P 500 Wikipedia'!A:D,3,FALSE)</f>
        <v>#N/A</v>
      </c>
      <c r="H2256" s="69"/>
      <c r="I2256" s="69"/>
      <c r="J2256" s="69"/>
    </row>
    <row r="2257" spans="3:10" x14ac:dyDescent="0.2">
      <c r="C2257" s="52" t="e">
        <f>VLOOKUP(A2257,'[1]S&amp;P 500 Wikipedia'!A:D,3,FALSE)</f>
        <v>#N/A</v>
      </c>
      <c r="H2257" s="69"/>
      <c r="I2257" s="69"/>
      <c r="J2257" s="69"/>
    </row>
    <row r="2258" spans="3:10" x14ac:dyDescent="0.2">
      <c r="C2258" s="52" t="e">
        <f>VLOOKUP(A2258,'[1]S&amp;P 500 Wikipedia'!A:D,3,FALSE)</f>
        <v>#N/A</v>
      </c>
      <c r="H2258" s="69"/>
      <c r="I2258" s="69"/>
      <c r="J2258" s="69"/>
    </row>
    <row r="2259" spans="3:10" x14ac:dyDescent="0.2">
      <c r="C2259" s="52" t="e">
        <f>VLOOKUP(A2259,'[1]S&amp;P 500 Wikipedia'!A:D,3,FALSE)</f>
        <v>#N/A</v>
      </c>
      <c r="H2259" s="69"/>
      <c r="I2259" s="69"/>
      <c r="J2259" s="69"/>
    </row>
    <row r="2260" spans="3:10" x14ac:dyDescent="0.2">
      <c r="C2260" s="52" t="e">
        <f>VLOOKUP(A2260,'[1]S&amp;P 500 Wikipedia'!A:D,3,FALSE)</f>
        <v>#N/A</v>
      </c>
      <c r="H2260" s="69"/>
      <c r="I2260" s="69"/>
      <c r="J2260" s="69"/>
    </row>
    <row r="2261" spans="3:10" x14ac:dyDescent="0.2">
      <c r="C2261" s="52" t="e">
        <f>VLOOKUP(A2261,'[1]S&amp;P 500 Wikipedia'!A:D,3,FALSE)</f>
        <v>#N/A</v>
      </c>
      <c r="H2261" s="69"/>
      <c r="I2261" s="69"/>
      <c r="J2261" s="69"/>
    </row>
    <row r="2262" spans="3:10" x14ac:dyDescent="0.2">
      <c r="C2262" s="52" t="e">
        <f>VLOOKUP(A2262,'[1]S&amp;P 500 Wikipedia'!A:D,3,FALSE)</f>
        <v>#N/A</v>
      </c>
      <c r="H2262" s="69"/>
      <c r="I2262" s="69"/>
      <c r="J2262" s="69"/>
    </row>
    <row r="2263" spans="3:10" x14ac:dyDescent="0.2">
      <c r="C2263" s="52" t="e">
        <f>VLOOKUP(A2263,'[1]S&amp;P 500 Wikipedia'!A:D,3,FALSE)</f>
        <v>#N/A</v>
      </c>
      <c r="H2263" s="69"/>
      <c r="I2263" s="69"/>
      <c r="J2263" s="69"/>
    </row>
    <row r="2264" spans="3:10" x14ac:dyDescent="0.2">
      <c r="C2264" s="52" t="e">
        <f>VLOOKUP(A2264,'[1]S&amp;P 500 Wikipedia'!A:D,3,FALSE)</f>
        <v>#N/A</v>
      </c>
      <c r="H2264" s="69"/>
      <c r="I2264" s="69"/>
      <c r="J2264" s="69"/>
    </row>
    <row r="2265" spans="3:10" x14ac:dyDescent="0.2">
      <c r="C2265" s="52" t="e">
        <f>VLOOKUP(A2265,'[1]S&amp;P 500 Wikipedia'!A:D,3,FALSE)</f>
        <v>#N/A</v>
      </c>
      <c r="H2265" s="69"/>
      <c r="I2265" s="69"/>
      <c r="J2265" s="69"/>
    </row>
    <row r="2266" spans="3:10" x14ac:dyDescent="0.2">
      <c r="C2266" s="52" t="e">
        <f>VLOOKUP(A2266,'[1]S&amp;P 500 Wikipedia'!A:D,3,FALSE)</f>
        <v>#N/A</v>
      </c>
      <c r="H2266" s="69"/>
      <c r="I2266" s="69"/>
      <c r="J2266" s="69"/>
    </row>
    <row r="2267" spans="3:10" x14ac:dyDescent="0.2">
      <c r="C2267" s="52" t="e">
        <f>VLOOKUP(A2267,'[1]S&amp;P 500 Wikipedia'!A:D,3,FALSE)</f>
        <v>#N/A</v>
      </c>
      <c r="H2267" s="69"/>
      <c r="I2267" s="69"/>
      <c r="J2267" s="69"/>
    </row>
    <row r="2268" spans="3:10" x14ac:dyDescent="0.2">
      <c r="C2268" s="52" t="e">
        <f>VLOOKUP(A2268,'[1]S&amp;P 500 Wikipedia'!A:D,3,FALSE)</f>
        <v>#N/A</v>
      </c>
      <c r="H2268" s="69"/>
      <c r="I2268" s="69"/>
      <c r="J2268" s="69"/>
    </row>
    <row r="2269" spans="3:10" x14ac:dyDescent="0.2">
      <c r="C2269" s="52" t="e">
        <f>VLOOKUP(A2269,'[1]S&amp;P 500 Wikipedia'!A:D,3,FALSE)</f>
        <v>#N/A</v>
      </c>
      <c r="H2269" s="69"/>
      <c r="I2269" s="69"/>
      <c r="J2269" s="69"/>
    </row>
    <row r="2270" spans="3:10" x14ac:dyDescent="0.2">
      <c r="C2270" s="52" t="e">
        <f>VLOOKUP(A2270,'[1]S&amp;P 500 Wikipedia'!A:D,3,FALSE)</f>
        <v>#N/A</v>
      </c>
      <c r="H2270" s="69"/>
      <c r="I2270" s="69"/>
      <c r="J2270" s="69"/>
    </row>
    <row r="2271" spans="3:10" x14ac:dyDescent="0.2">
      <c r="C2271" s="52" t="e">
        <f>VLOOKUP(A2271,'[1]S&amp;P 500 Wikipedia'!A:D,3,FALSE)</f>
        <v>#N/A</v>
      </c>
      <c r="H2271" s="69"/>
      <c r="I2271" s="69"/>
      <c r="J2271" s="69"/>
    </row>
    <row r="2272" spans="3:10" x14ac:dyDescent="0.2">
      <c r="C2272" s="52" t="e">
        <f>VLOOKUP(A2272,'[1]S&amp;P 500 Wikipedia'!A:D,3,FALSE)</f>
        <v>#N/A</v>
      </c>
      <c r="H2272" s="69"/>
      <c r="I2272" s="69"/>
      <c r="J2272" s="69"/>
    </row>
    <row r="2273" spans="3:10" x14ac:dyDescent="0.2">
      <c r="C2273" s="52" t="e">
        <f>VLOOKUP(A2273,'[1]S&amp;P 500 Wikipedia'!A:D,3,FALSE)</f>
        <v>#N/A</v>
      </c>
      <c r="H2273" s="69"/>
      <c r="I2273" s="69"/>
      <c r="J2273" s="69"/>
    </row>
    <row r="2274" spans="3:10" x14ac:dyDescent="0.2">
      <c r="C2274" s="52" t="e">
        <f>VLOOKUP(A2274,'[1]S&amp;P 500 Wikipedia'!A:D,3,FALSE)</f>
        <v>#N/A</v>
      </c>
      <c r="H2274" s="69"/>
      <c r="I2274" s="69"/>
      <c r="J2274" s="69"/>
    </row>
    <row r="2275" spans="3:10" x14ac:dyDescent="0.2">
      <c r="C2275" s="52" t="e">
        <f>VLOOKUP(A2275,'[1]S&amp;P 500 Wikipedia'!A:D,3,FALSE)</f>
        <v>#N/A</v>
      </c>
      <c r="H2275" s="69"/>
      <c r="I2275" s="69"/>
      <c r="J2275" s="69"/>
    </row>
    <row r="2276" spans="3:10" x14ac:dyDescent="0.2">
      <c r="C2276" s="52" t="e">
        <f>VLOOKUP(A2276,'[1]S&amp;P 500 Wikipedia'!A:D,3,FALSE)</f>
        <v>#N/A</v>
      </c>
      <c r="H2276" s="69"/>
      <c r="I2276" s="69"/>
      <c r="J2276" s="69"/>
    </row>
    <row r="2277" spans="3:10" x14ac:dyDescent="0.2">
      <c r="C2277" s="52" t="e">
        <f>VLOOKUP(A2277,'[1]S&amp;P 500 Wikipedia'!A:D,3,FALSE)</f>
        <v>#N/A</v>
      </c>
      <c r="H2277" s="69"/>
      <c r="I2277" s="69"/>
      <c r="J2277" s="69"/>
    </row>
    <row r="2278" spans="3:10" x14ac:dyDescent="0.2">
      <c r="C2278" s="52" t="e">
        <f>VLOOKUP(A2278,'[1]S&amp;P 500 Wikipedia'!A:D,3,FALSE)</f>
        <v>#N/A</v>
      </c>
      <c r="H2278" s="69"/>
      <c r="I2278" s="69"/>
      <c r="J2278" s="69"/>
    </row>
    <row r="2279" spans="3:10" x14ac:dyDescent="0.2">
      <c r="C2279" s="52" t="e">
        <f>VLOOKUP(A2279,'[1]S&amp;P 500 Wikipedia'!A:D,3,FALSE)</f>
        <v>#N/A</v>
      </c>
      <c r="H2279" s="69"/>
      <c r="I2279" s="69"/>
      <c r="J2279" s="69"/>
    </row>
    <row r="2280" spans="3:10" x14ac:dyDescent="0.2">
      <c r="C2280" s="52" t="e">
        <f>VLOOKUP(A2280,'[1]S&amp;P 500 Wikipedia'!A:D,3,FALSE)</f>
        <v>#N/A</v>
      </c>
      <c r="H2280" s="69"/>
      <c r="I2280" s="69"/>
      <c r="J2280" s="69"/>
    </row>
    <row r="2281" spans="3:10" x14ac:dyDescent="0.2">
      <c r="C2281" s="52" t="e">
        <f>VLOOKUP(A2281,'[1]S&amp;P 500 Wikipedia'!A:D,3,FALSE)</f>
        <v>#N/A</v>
      </c>
      <c r="H2281" s="69"/>
      <c r="I2281" s="69"/>
      <c r="J2281" s="69"/>
    </row>
    <row r="2282" spans="3:10" x14ac:dyDescent="0.2">
      <c r="C2282" s="52" t="e">
        <f>VLOOKUP(A2282,'[1]S&amp;P 500 Wikipedia'!A:D,3,FALSE)</f>
        <v>#N/A</v>
      </c>
      <c r="H2282" s="69"/>
      <c r="I2282" s="69"/>
      <c r="J2282" s="69"/>
    </row>
    <row r="2283" spans="3:10" x14ac:dyDescent="0.2">
      <c r="C2283" s="52" t="e">
        <f>VLOOKUP(A2283,'[1]S&amp;P 500 Wikipedia'!A:D,3,FALSE)</f>
        <v>#N/A</v>
      </c>
      <c r="H2283" s="69"/>
      <c r="I2283" s="69"/>
      <c r="J2283" s="69"/>
    </row>
    <row r="2284" spans="3:10" x14ac:dyDescent="0.2">
      <c r="C2284" s="52" t="e">
        <f>VLOOKUP(A2284,'[1]S&amp;P 500 Wikipedia'!A:D,3,FALSE)</f>
        <v>#N/A</v>
      </c>
      <c r="H2284" s="69"/>
      <c r="I2284" s="69"/>
      <c r="J2284" s="69"/>
    </row>
    <row r="2285" spans="3:10" x14ac:dyDescent="0.2">
      <c r="C2285" s="52" t="e">
        <f>VLOOKUP(A2285,'[1]S&amp;P 500 Wikipedia'!A:D,3,FALSE)</f>
        <v>#N/A</v>
      </c>
      <c r="H2285" s="69"/>
      <c r="I2285" s="69"/>
      <c r="J2285" s="69"/>
    </row>
    <row r="2286" spans="3:10" x14ac:dyDescent="0.2">
      <c r="C2286" s="52" t="e">
        <f>VLOOKUP(A2286,'[1]S&amp;P 500 Wikipedia'!A:D,3,FALSE)</f>
        <v>#N/A</v>
      </c>
      <c r="H2286" s="69"/>
      <c r="I2286" s="69"/>
      <c r="J2286" s="69"/>
    </row>
    <row r="2287" spans="3:10" x14ac:dyDescent="0.2">
      <c r="C2287" s="52" t="e">
        <f>VLOOKUP(A2287,'[1]S&amp;P 500 Wikipedia'!A:D,3,FALSE)</f>
        <v>#N/A</v>
      </c>
      <c r="H2287" s="69"/>
      <c r="I2287" s="69"/>
      <c r="J2287" s="69"/>
    </row>
    <row r="2288" spans="3:10" x14ac:dyDescent="0.2">
      <c r="C2288" s="52" t="e">
        <f>VLOOKUP(A2288,'[1]S&amp;P 500 Wikipedia'!A:D,3,FALSE)</f>
        <v>#N/A</v>
      </c>
      <c r="H2288" s="69"/>
      <c r="I2288" s="69"/>
      <c r="J2288" s="69"/>
    </row>
    <row r="2289" spans="3:10" x14ac:dyDescent="0.2">
      <c r="C2289" s="52" t="e">
        <f>VLOOKUP(A2289,'[1]S&amp;P 500 Wikipedia'!A:D,3,FALSE)</f>
        <v>#N/A</v>
      </c>
      <c r="H2289" s="69"/>
      <c r="I2289" s="69"/>
      <c r="J2289" s="69"/>
    </row>
    <row r="2290" spans="3:10" x14ac:dyDescent="0.2">
      <c r="C2290" s="52" t="e">
        <f>VLOOKUP(A2290,'[1]S&amp;P 500 Wikipedia'!A:D,3,FALSE)</f>
        <v>#N/A</v>
      </c>
      <c r="H2290" s="69"/>
      <c r="I2290" s="69"/>
      <c r="J2290" s="69"/>
    </row>
    <row r="2291" spans="3:10" x14ac:dyDescent="0.2">
      <c r="C2291" s="52" t="e">
        <f>VLOOKUP(A2291,'[1]S&amp;P 500 Wikipedia'!A:D,3,FALSE)</f>
        <v>#N/A</v>
      </c>
      <c r="H2291" s="69"/>
      <c r="I2291" s="69"/>
      <c r="J2291" s="69"/>
    </row>
    <row r="2292" spans="3:10" x14ac:dyDescent="0.2">
      <c r="C2292" s="52" t="e">
        <f>VLOOKUP(A2292,'[1]S&amp;P 500 Wikipedia'!A:D,3,FALSE)</f>
        <v>#N/A</v>
      </c>
      <c r="H2292" s="69"/>
      <c r="I2292" s="69"/>
      <c r="J2292" s="69"/>
    </row>
    <row r="2293" spans="3:10" x14ac:dyDescent="0.2">
      <c r="C2293" s="52" t="e">
        <f>VLOOKUP(A2293,'[1]S&amp;P 500 Wikipedia'!A:D,3,FALSE)</f>
        <v>#N/A</v>
      </c>
      <c r="H2293" s="69"/>
      <c r="I2293" s="69"/>
      <c r="J2293" s="69"/>
    </row>
    <row r="2294" spans="3:10" x14ac:dyDescent="0.2">
      <c r="C2294" s="52" t="e">
        <f>VLOOKUP(A2294,'[1]S&amp;P 500 Wikipedia'!A:D,3,FALSE)</f>
        <v>#N/A</v>
      </c>
      <c r="H2294" s="69"/>
      <c r="I2294" s="69"/>
      <c r="J2294" s="69"/>
    </row>
    <row r="2295" spans="3:10" x14ac:dyDescent="0.2">
      <c r="C2295" s="52" t="e">
        <f>VLOOKUP(A2295,'[1]S&amp;P 500 Wikipedia'!A:D,3,FALSE)</f>
        <v>#N/A</v>
      </c>
      <c r="H2295" s="69"/>
      <c r="I2295" s="69"/>
      <c r="J2295" s="69"/>
    </row>
    <row r="2296" spans="3:10" x14ac:dyDescent="0.2">
      <c r="C2296" s="52" t="e">
        <f>VLOOKUP(A2296,'[1]S&amp;P 500 Wikipedia'!A:D,3,FALSE)</f>
        <v>#N/A</v>
      </c>
      <c r="H2296" s="69"/>
      <c r="I2296" s="69"/>
      <c r="J2296" s="69"/>
    </row>
    <row r="2297" spans="3:10" x14ac:dyDescent="0.2">
      <c r="C2297" s="52" t="e">
        <f>VLOOKUP(A2297,'[1]S&amp;P 500 Wikipedia'!A:D,3,FALSE)</f>
        <v>#N/A</v>
      </c>
      <c r="H2297" s="69"/>
      <c r="I2297" s="69"/>
      <c r="J2297" s="69"/>
    </row>
    <row r="2298" spans="3:10" x14ac:dyDescent="0.2">
      <c r="C2298" s="52" t="e">
        <f>VLOOKUP(A2298,'[1]S&amp;P 500 Wikipedia'!A:D,3,FALSE)</f>
        <v>#N/A</v>
      </c>
      <c r="H2298" s="69"/>
      <c r="I2298" s="69"/>
      <c r="J2298" s="69"/>
    </row>
    <row r="2299" spans="3:10" x14ac:dyDescent="0.2">
      <c r="C2299" s="52" t="e">
        <f>VLOOKUP(A2299,'[1]S&amp;P 500 Wikipedia'!A:D,3,FALSE)</f>
        <v>#N/A</v>
      </c>
      <c r="H2299" s="69"/>
      <c r="I2299" s="69"/>
      <c r="J2299" s="69"/>
    </row>
    <row r="2300" spans="3:10" x14ac:dyDescent="0.2">
      <c r="C2300" s="52" t="e">
        <f>VLOOKUP(A2300,'[1]S&amp;P 500 Wikipedia'!A:D,3,FALSE)</f>
        <v>#N/A</v>
      </c>
      <c r="H2300" s="69"/>
      <c r="I2300" s="69"/>
      <c r="J2300" s="69"/>
    </row>
    <row r="2301" spans="3:10" x14ac:dyDescent="0.2">
      <c r="C2301" s="52" t="e">
        <f>VLOOKUP(A2301,'[1]S&amp;P 500 Wikipedia'!A:D,3,FALSE)</f>
        <v>#N/A</v>
      </c>
      <c r="H2301" s="69"/>
      <c r="I2301" s="69"/>
      <c r="J2301" s="69"/>
    </row>
    <row r="2302" spans="3:10" x14ac:dyDescent="0.2">
      <c r="C2302" s="52" t="e">
        <f>VLOOKUP(A2302,'[1]S&amp;P 500 Wikipedia'!A:D,3,FALSE)</f>
        <v>#N/A</v>
      </c>
      <c r="H2302" s="69"/>
      <c r="I2302" s="69"/>
      <c r="J2302" s="69"/>
    </row>
    <row r="2303" spans="3:10" x14ac:dyDescent="0.2">
      <c r="C2303" s="52" t="e">
        <f>VLOOKUP(A2303,'[1]S&amp;P 500 Wikipedia'!A:D,3,FALSE)</f>
        <v>#N/A</v>
      </c>
      <c r="H2303" s="69"/>
      <c r="I2303" s="69"/>
      <c r="J2303" s="69"/>
    </row>
    <row r="2304" spans="3:10" x14ac:dyDescent="0.2">
      <c r="C2304" s="52" t="e">
        <f>VLOOKUP(A2304,'[1]S&amp;P 500 Wikipedia'!A:D,3,FALSE)</f>
        <v>#N/A</v>
      </c>
      <c r="H2304" s="69"/>
      <c r="I2304" s="69"/>
      <c r="J2304" s="69"/>
    </row>
    <row r="2305" spans="3:10" x14ac:dyDescent="0.2">
      <c r="C2305" s="52" t="e">
        <f>VLOOKUP(A2305,'[1]S&amp;P 500 Wikipedia'!A:D,3,FALSE)</f>
        <v>#N/A</v>
      </c>
      <c r="H2305" s="69"/>
      <c r="I2305" s="69"/>
      <c r="J2305" s="69"/>
    </row>
    <row r="2306" spans="3:10" x14ac:dyDescent="0.2">
      <c r="C2306" s="52" t="e">
        <f>VLOOKUP(A2306,'[1]S&amp;P 500 Wikipedia'!A:D,3,FALSE)</f>
        <v>#N/A</v>
      </c>
      <c r="H2306" s="69"/>
      <c r="I2306" s="69"/>
      <c r="J2306" s="69"/>
    </row>
    <row r="2307" spans="3:10" x14ac:dyDescent="0.2">
      <c r="C2307" s="52" t="e">
        <f>VLOOKUP(A2307,'[1]S&amp;P 500 Wikipedia'!A:D,3,FALSE)</f>
        <v>#N/A</v>
      </c>
      <c r="H2307" s="69"/>
      <c r="I2307" s="69"/>
      <c r="J2307" s="69"/>
    </row>
    <row r="2308" spans="3:10" x14ac:dyDescent="0.2">
      <c r="C2308" s="52" t="e">
        <f>VLOOKUP(A2308,'[1]S&amp;P 500 Wikipedia'!A:D,3,FALSE)</f>
        <v>#N/A</v>
      </c>
      <c r="H2308" s="69"/>
      <c r="I2308" s="69"/>
      <c r="J2308" s="69"/>
    </row>
    <row r="2309" spans="3:10" x14ac:dyDescent="0.2">
      <c r="C2309" s="52" t="e">
        <f>VLOOKUP(A2309,'[1]S&amp;P 500 Wikipedia'!A:D,3,FALSE)</f>
        <v>#N/A</v>
      </c>
      <c r="H2309" s="69"/>
      <c r="I2309" s="69"/>
      <c r="J2309" s="69"/>
    </row>
    <row r="2310" spans="3:10" x14ac:dyDescent="0.2">
      <c r="C2310" s="52" t="e">
        <f>VLOOKUP(A2310,'[1]S&amp;P 500 Wikipedia'!A:D,3,FALSE)</f>
        <v>#N/A</v>
      </c>
      <c r="H2310" s="69"/>
      <c r="I2310" s="69"/>
      <c r="J2310" s="69"/>
    </row>
    <row r="2311" spans="3:10" x14ac:dyDescent="0.2">
      <c r="C2311" s="52" t="e">
        <f>VLOOKUP(A2311,'[1]S&amp;P 500 Wikipedia'!A:D,3,FALSE)</f>
        <v>#N/A</v>
      </c>
      <c r="H2311" s="69"/>
      <c r="I2311" s="69"/>
      <c r="J2311" s="69"/>
    </row>
    <row r="2312" spans="3:10" x14ac:dyDescent="0.2">
      <c r="C2312" s="52" t="e">
        <f>VLOOKUP(A2312,'[1]S&amp;P 500 Wikipedia'!A:D,3,FALSE)</f>
        <v>#N/A</v>
      </c>
      <c r="H2312" s="69"/>
      <c r="I2312" s="69"/>
      <c r="J2312" s="69"/>
    </row>
    <row r="2313" spans="3:10" x14ac:dyDescent="0.2">
      <c r="C2313" s="52" t="e">
        <f>VLOOKUP(A2313,'[1]S&amp;P 500 Wikipedia'!A:D,3,FALSE)</f>
        <v>#N/A</v>
      </c>
      <c r="H2313" s="69"/>
      <c r="I2313" s="69"/>
      <c r="J2313" s="69"/>
    </row>
    <row r="2314" spans="3:10" x14ac:dyDescent="0.2">
      <c r="C2314" s="52" t="e">
        <f>VLOOKUP(A2314,'[1]S&amp;P 500 Wikipedia'!A:D,3,FALSE)</f>
        <v>#N/A</v>
      </c>
      <c r="H2314" s="69"/>
      <c r="I2314" s="69"/>
      <c r="J2314" s="69"/>
    </row>
    <row r="2315" spans="3:10" x14ac:dyDescent="0.2">
      <c r="C2315" s="52" t="e">
        <f>VLOOKUP(A2315,'[1]S&amp;P 500 Wikipedia'!A:D,3,FALSE)</f>
        <v>#N/A</v>
      </c>
      <c r="H2315" s="69"/>
      <c r="I2315" s="69"/>
      <c r="J2315" s="69"/>
    </row>
    <row r="2316" spans="3:10" x14ac:dyDescent="0.2">
      <c r="C2316" s="52" t="e">
        <f>VLOOKUP(A2316,'[1]S&amp;P 500 Wikipedia'!A:D,3,FALSE)</f>
        <v>#N/A</v>
      </c>
      <c r="H2316" s="69"/>
      <c r="I2316" s="69"/>
      <c r="J2316" s="69"/>
    </row>
    <row r="2317" spans="3:10" x14ac:dyDescent="0.2">
      <c r="C2317" s="52" t="e">
        <f>VLOOKUP(A2317,'[1]S&amp;P 500 Wikipedia'!A:D,3,FALSE)</f>
        <v>#N/A</v>
      </c>
      <c r="H2317" s="69"/>
      <c r="I2317" s="69"/>
      <c r="J2317" s="69"/>
    </row>
    <row r="2318" spans="3:10" x14ac:dyDescent="0.2">
      <c r="C2318" s="52" t="e">
        <f>VLOOKUP(A2318,'[1]S&amp;P 500 Wikipedia'!A:D,3,FALSE)</f>
        <v>#N/A</v>
      </c>
      <c r="H2318" s="69"/>
      <c r="I2318" s="69"/>
      <c r="J2318" s="69"/>
    </row>
    <row r="2319" spans="3:10" x14ac:dyDescent="0.2">
      <c r="C2319" s="52" t="e">
        <f>VLOOKUP(A2319,'[1]S&amp;P 500 Wikipedia'!A:D,3,FALSE)</f>
        <v>#N/A</v>
      </c>
      <c r="H2319" s="69"/>
      <c r="I2319" s="69"/>
      <c r="J2319" s="69"/>
    </row>
    <row r="2320" spans="3:10" x14ac:dyDescent="0.2">
      <c r="C2320" s="52" t="e">
        <f>VLOOKUP(A2320,'[1]S&amp;P 500 Wikipedia'!A:D,3,FALSE)</f>
        <v>#N/A</v>
      </c>
      <c r="H2320" s="69"/>
      <c r="I2320" s="69"/>
      <c r="J2320" s="69"/>
    </row>
    <row r="2321" spans="3:10" x14ac:dyDescent="0.2">
      <c r="C2321" s="52" t="e">
        <f>VLOOKUP(A2321,'[1]S&amp;P 500 Wikipedia'!A:D,3,FALSE)</f>
        <v>#N/A</v>
      </c>
      <c r="H2321" s="69"/>
      <c r="I2321" s="69"/>
      <c r="J2321" s="69"/>
    </row>
    <row r="2322" spans="3:10" x14ac:dyDescent="0.2">
      <c r="C2322" s="52" t="e">
        <f>VLOOKUP(A2322,'[1]S&amp;P 500 Wikipedia'!A:D,3,FALSE)</f>
        <v>#N/A</v>
      </c>
      <c r="H2322" s="69"/>
      <c r="I2322" s="69"/>
      <c r="J2322" s="69"/>
    </row>
    <row r="2323" spans="3:10" x14ac:dyDescent="0.2">
      <c r="C2323" s="52" t="e">
        <f>VLOOKUP(A2323,'[1]S&amp;P 500 Wikipedia'!A:D,3,FALSE)</f>
        <v>#N/A</v>
      </c>
      <c r="H2323" s="69"/>
      <c r="I2323" s="69"/>
      <c r="J2323" s="69"/>
    </row>
    <row r="2324" spans="3:10" x14ac:dyDescent="0.2">
      <c r="C2324" s="52" t="e">
        <f>VLOOKUP(A2324,'[1]S&amp;P 500 Wikipedia'!A:D,3,FALSE)</f>
        <v>#N/A</v>
      </c>
      <c r="H2324" s="69"/>
      <c r="I2324" s="69"/>
      <c r="J2324" s="69"/>
    </row>
    <row r="2325" spans="3:10" x14ac:dyDescent="0.2">
      <c r="C2325" s="52" t="e">
        <f>VLOOKUP(A2325,'[1]S&amp;P 500 Wikipedia'!A:D,3,FALSE)</f>
        <v>#N/A</v>
      </c>
      <c r="H2325" s="69"/>
      <c r="I2325" s="69"/>
      <c r="J2325" s="69"/>
    </row>
    <row r="2326" spans="3:10" x14ac:dyDescent="0.2">
      <c r="C2326" s="52" t="e">
        <f>VLOOKUP(A2326,'[1]S&amp;P 500 Wikipedia'!A:D,3,FALSE)</f>
        <v>#N/A</v>
      </c>
      <c r="H2326" s="69"/>
      <c r="I2326" s="69"/>
      <c r="J2326" s="69"/>
    </row>
    <row r="2327" spans="3:10" x14ac:dyDescent="0.2">
      <c r="C2327" s="52" t="e">
        <f>VLOOKUP(A2327,'[1]S&amp;P 500 Wikipedia'!A:D,3,FALSE)</f>
        <v>#N/A</v>
      </c>
      <c r="H2327" s="69"/>
      <c r="I2327" s="69"/>
      <c r="J2327" s="69"/>
    </row>
    <row r="2328" spans="3:10" x14ac:dyDescent="0.2">
      <c r="C2328" s="52" t="e">
        <f>VLOOKUP(A2328,'[1]S&amp;P 500 Wikipedia'!A:D,3,FALSE)</f>
        <v>#N/A</v>
      </c>
      <c r="H2328" s="69"/>
      <c r="I2328" s="69"/>
      <c r="J2328" s="69"/>
    </row>
    <row r="2329" spans="3:10" x14ac:dyDescent="0.2">
      <c r="C2329" s="52" t="e">
        <f>VLOOKUP(A2329,'[1]S&amp;P 500 Wikipedia'!A:D,3,FALSE)</f>
        <v>#N/A</v>
      </c>
      <c r="H2329" s="69"/>
      <c r="I2329" s="69"/>
      <c r="J2329" s="69"/>
    </row>
    <row r="2330" spans="3:10" x14ac:dyDescent="0.2">
      <c r="C2330" s="52" t="e">
        <f>VLOOKUP(A2330,'[1]S&amp;P 500 Wikipedia'!A:D,3,FALSE)</f>
        <v>#N/A</v>
      </c>
      <c r="H2330" s="69"/>
      <c r="I2330" s="69"/>
      <c r="J2330" s="69"/>
    </row>
    <row r="2331" spans="3:10" x14ac:dyDescent="0.2">
      <c r="C2331" s="52" t="e">
        <f>VLOOKUP(A2331,'[1]S&amp;P 500 Wikipedia'!A:D,3,FALSE)</f>
        <v>#N/A</v>
      </c>
      <c r="H2331" s="69"/>
      <c r="I2331" s="69"/>
      <c r="J2331" s="69"/>
    </row>
    <row r="2332" spans="3:10" x14ac:dyDescent="0.2">
      <c r="C2332" s="52" t="e">
        <f>VLOOKUP(A2332,'[1]S&amp;P 500 Wikipedia'!A:D,3,FALSE)</f>
        <v>#N/A</v>
      </c>
      <c r="H2332" s="69"/>
      <c r="I2332" s="69"/>
      <c r="J2332" s="69"/>
    </row>
    <row r="2333" spans="3:10" x14ac:dyDescent="0.2">
      <c r="C2333" s="52" t="e">
        <f>VLOOKUP(A2333,'[1]S&amp;P 500 Wikipedia'!A:D,3,FALSE)</f>
        <v>#N/A</v>
      </c>
      <c r="H2333" s="69"/>
      <c r="I2333" s="69"/>
      <c r="J2333" s="69"/>
    </row>
    <row r="2334" spans="3:10" x14ac:dyDescent="0.2">
      <c r="C2334" s="52" t="e">
        <f>VLOOKUP(A2334,'[1]S&amp;P 500 Wikipedia'!A:D,3,FALSE)</f>
        <v>#N/A</v>
      </c>
      <c r="H2334" s="69"/>
      <c r="I2334" s="69"/>
      <c r="J2334" s="69"/>
    </row>
    <row r="2335" spans="3:10" x14ac:dyDescent="0.2">
      <c r="C2335" s="52" t="e">
        <f>VLOOKUP(A2335,'[1]S&amp;P 500 Wikipedia'!A:D,3,FALSE)</f>
        <v>#N/A</v>
      </c>
      <c r="H2335" s="69"/>
      <c r="I2335" s="69"/>
      <c r="J2335" s="69"/>
    </row>
    <row r="2336" spans="3:10" x14ac:dyDescent="0.2">
      <c r="C2336" s="52" t="e">
        <f>VLOOKUP(A2336,'[1]S&amp;P 500 Wikipedia'!A:D,3,FALSE)</f>
        <v>#N/A</v>
      </c>
      <c r="H2336" s="69"/>
      <c r="I2336" s="69"/>
      <c r="J2336" s="69"/>
    </row>
    <row r="2337" spans="3:10" x14ac:dyDescent="0.2">
      <c r="C2337" s="52" t="e">
        <f>VLOOKUP(A2337,'[1]S&amp;P 500 Wikipedia'!A:D,3,FALSE)</f>
        <v>#N/A</v>
      </c>
      <c r="H2337" s="69"/>
      <c r="I2337" s="69"/>
      <c r="J2337" s="69"/>
    </row>
    <row r="2338" spans="3:10" x14ac:dyDescent="0.2">
      <c r="C2338" s="52" t="e">
        <f>VLOOKUP(A2338,'[1]S&amp;P 500 Wikipedia'!A:D,3,FALSE)</f>
        <v>#N/A</v>
      </c>
      <c r="H2338" s="69"/>
      <c r="I2338" s="69"/>
      <c r="J2338" s="69"/>
    </row>
    <row r="2339" spans="3:10" x14ac:dyDescent="0.2">
      <c r="C2339" s="52" t="e">
        <f>VLOOKUP(A2339,'[1]S&amp;P 500 Wikipedia'!A:D,3,FALSE)</f>
        <v>#N/A</v>
      </c>
      <c r="H2339" s="69"/>
      <c r="I2339" s="69"/>
      <c r="J2339" s="69"/>
    </row>
    <row r="2340" spans="3:10" x14ac:dyDescent="0.2">
      <c r="C2340" s="52" t="e">
        <f>VLOOKUP(A2340,'[1]S&amp;P 500 Wikipedia'!A:D,3,FALSE)</f>
        <v>#N/A</v>
      </c>
      <c r="H2340" s="69"/>
      <c r="I2340" s="69"/>
      <c r="J2340" s="69"/>
    </row>
    <row r="2341" spans="3:10" x14ac:dyDescent="0.2">
      <c r="C2341" s="52" t="e">
        <f>VLOOKUP(A2341,'[1]S&amp;P 500 Wikipedia'!A:D,3,FALSE)</f>
        <v>#N/A</v>
      </c>
      <c r="H2341" s="69"/>
      <c r="I2341" s="69"/>
      <c r="J2341" s="69"/>
    </row>
    <row r="2342" spans="3:10" x14ac:dyDescent="0.2">
      <c r="C2342" s="52" t="e">
        <f>VLOOKUP(A2342,'[1]S&amp;P 500 Wikipedia'!A:D,3,FALSE)</f>
        <v>#N/A</v>
      </c>
      <c r="H2342" s="69"/>
      <c r="I2342" s="69"/>
      <c r="J2342" s="69"/>
    </row>
    <row r="2343" spans="3:10" x14ac:dyDescent="0.2">
      <c r="C2343" s="52" t="e">
        <f>VLOOKUP(A2343,'[1]S&amp;P 500 Wikipedia'!A:D,3,FALSE)</f>
        <v>#N/A</v>
      </c>
      <c r="H2343" s="69"/>
      <c r="I2343" s="69"/>
      <c r="J2343" s="69"/>
    </row>
    <row r="2344" spans="3:10" x14ac:dyDescent="0.2">
      <c r="C2344" s="52" t="e">
        <f>VLOOKUP(A2344,'[1]S&amp;P 500 Wikipedia'!A:D,3,FALSE)</f>
        <v>#N/A</v>
      </c>
      <c r="H2344" s="69"/>
      <c r="I2344" s="69"/>
      <c r="J2344" s="69"/>
    </row>
    <row r="2345" spans="3:10" x14ac:dyDescent="0.2">
      <c r="C2345" s="52" t="e">
        <f>VLOOKUP(A2345,'[1]S&amp;P 500 Wikipedia'!A:D,3,FALSE)</f>
        <v>#N/A</v>
      </c>
      <c r="H2345" s="69"/>
      <c r="I2345" s="69"/>
      <c r="J2345" s="69"/>
    </row>
    <row r="2346" spans="3:10" x14ac:dyDescent="0.2">
      <c r="C2346" s="52" t="e">
        <f>VLOOKUP(A2346,'[1]S&amp;P 500 Wikipedia'!A:D,3,FALSE)</f>
        <v>#N/A</v>
      </c>
      <c r="H2346" s="69"/>
      <c r="I2346" s="69"/>
      <c r="J2346" s="69"/>
    </row>
    <row r="2347" spans="3:10" x14ac:dyDescent="0.2">
      <c r="C2347" s="52" t="e">
        <f>VLOOKUP(A2347,'[1]S&amp;P 500 Wikipedia'!A:D,3,FALSE)</f>
        <v>#N/A</v>
      </c>
      <c r="H2347" s="69"/>
      <c r="I2347" s="69"/>
      <c r="J2347" s="69"/>
    </row>
    <row r="2348" spans="3:10" x14ac:dyDescent="0.2">
      <c r="C2348" s="52" t="e">
        <f>VLOOKUP(A2348,'[1]S&amp;P 500 Wikipedia'!A:D,3,FALSE)</f>
        <v>#N/A</v>
      </c>
      <c r="H2348" s="69"/>
      <c r="I2348" s="69"/>
      <c r="J2348" s="69"/>
    </row>
    <row r="2349" spans="3:10" x14ac:dyDescent="0.2">
      <c r="C2349" s="52" t="e">
        <f>VLOOKUP(A2349,'[1]S&amp;P 500 Wikipedia'!A:D,3,FALSE)</f>
        <v>#N/A</v>
      </c>
      <c r="H2349" s="69"/>
      <c r="I2349" s="69"/>
      <c r="J2349" s="69"/>
    </row>
    <row r="2350" spans="3:10" x14ac:dyDescent="0.2">
      <c r="C2350" s="52" t="e">
        <f>VLOOKUP(A2350,'[1]S&amp;P 500 Wikipedia'!A:D,3,FALSE)</f>
        <v>#N/A</v>
      </c>
      <c r="H2350" s="69"/>
      <c r="I2350" s="69"/>
      <c r="J2350" s="69"/>
    </row>
    <row r="2351" spans="3:10" x14ac:dyDescent="0.2">
      <c r="C2351" s="52" t="e">
        <f>VLOOKUP(A2351,'[1]S&amp;P 500 Wikipedia'!A:D,3,FALSE)</f>
        <v>#N/A</v>
      </c>
      <c r="H2351" s="69"/>
      <c r="I2351" s="69"/>
      <c r="J2351" s="69"/>
    </row>
    <row r="2352" spans="3:10" x14ac:dyDescent="0.2">
      <c r="C2352" s="52" t="e">
        <f>VLOOKUP(A2352,'[1]S&amp;P 500 Wikipedia'!A:D,3,FALSE)</f>
        <v>#N/A</v>
      </c>
      <c r="H2352" s="69"/>
      <c r="I2352" s="69"/>
      <c r="J2352" s="69"/>
    </row>
    <row r="2353" spans="3:10" x14ac:dyDescent="0.2">
      <c r="C2353" s="52" t="e">
        <f>VLOOKUP(A2353,'[1]S&amp;P 500 Wikipedia'!A:D,3,FALSE)</f>
        <v>#N/A</v>
      </c>
      <c r="H2353" s="69"/>
      <c r="I2353" s="69"/>
      <c r="J2353" s="69"/>
    </row>
    <row r="2354" spans="3:10" x14ac:dyDescent="0.2">
      <c r="C2354" s="52" t="e">
        <f>VLOOKUP(A2354,'[1]S&amp;P 500 Wikipedia'!A:D,3,FALSE)</f>
        <v>#N/A</v>
      </c>
      <c r="H2354" s="69"/>
      <c r="I2354" s="69"/>
      <c r="J2354" s="69"/>
    </row>
    <row r="2355" spans="3:10" x14ac:dyDescent="0.2">
      <c r="C2355" s="52" t="e">
        <f>VLOOKUP(A2355,'[1]S&amp;P 500 Wikipedia'!A:D,3,FALSE)</f>
        <v>#N/A</v>
      </c>
      <c r="H2355" s="69"/>
      <c r="I2355" s="69"/>
      <c r="J2355" s="69"/>
    </row>
    <row r="2356" spans="3:10" x14ac:dyDescent="0.2">
      <c r="C2356" s="52" t="e">
        <f>VLOOKUP(A2356,'[1]S&amp;P 500 Wikipedia'!A:D,3,FALSE)</f>
        <v>#N/A</v>
      </c>
      <c r="H2356" s="69"/>
      <c r="I2356" s="69"/>
      <c r="J2356" s="69"/>
    </row>
    <row r="2357" spans="3:10" x14ac:dyDescent="0.2">
      <c r="C2357" s="52" t="e">
        <f>VLOOKUP(A2357,'[1]S&amp;P 500 Wikipedia'!A:D,3,FALSE)</f>
        <v>#N/A</v>
      </c>
      <c r="H2357" s="69"/>
      <c r="I2357" s="69"/>
      <c r="J2357" s="69"/>
    </row>
    <row r="2358" spans="3:10" x14ac:dyDescent="0.2">
      <c r="C2358" s="52" t="e">
        <f>VLOOKUP(A2358,'[1]S&amp;P 500 Wikipedia'!A:D,3,FALSE)</f>
        <v>#N/A</v>
      </c>
      <c r="H2358" s="69"/>
      <c r="I2358" s="69"/>
      <c r="J2358" s="69"/>
    </row>
    <row r="2359" spans="3:10" x14ac:dyDescent="0.2">
      <c r="C2359" s="52" t="e">
        <f>VLOOKUP(A2359,'[1]S&amp;P 500 Wikipedia'!A:D,3,FALSE)</f>
        <v>#N/A</v>
      </c>
      <c r="H2359" s="69"/>
      <c r="I2359" s="69"/>
      <c r="J2359" s="69"/>
    </row>
    <row r="2360" spans="3:10" x14ac:dyDescent="0.2">
      <c r="C2360" s="52" t="e">
        <f>VLOOKUP(A2360,'[1]S&amp;P 500 Wikipedia'!A:D,3,FALSE)</f>
        <v>#N/A</v>
      </c>
      <c r="H2360" s="69"/>
      <c r="I2360" s="69"/>
      <c r="J2360" s="69"/>
    </row>
    <row r="2361" spans="3:10" x14ac:dyDescent="0.2">
      <c r="C2361" s="52" t="e">
        <f>VLOOKUP(A2361,'[1]S&amp;P 500 Wikipedia'!A:D,3,FALSE)</f>
        <v>#N/A</v>
      </c>
      <c r="H2361" s="69"/>
      <c r="I2361" s="69"/>
      <c r="J2361" s="69"/>
    </row>
    <row r="2362" spans="3:10" x14ac:dyDescent="0.2">
      <c r="C2362" s="52" t="e">
        <f>VLOOKUP(A2362,'[1]S&amp;P 500 Wikipedia'!A:D,3,FALSE)</f>
        <v>#N/A</v>
      </c>
      <c r="H2362" s="69"/>
      <c r="I2362" s="69"/>
      <c r="J2362" s="69"/>
    </row>
    <row r="2363" spans="3:10" x14ac:dyDescent="0.2">
      <c r="C2363" s="52" t="e">
        <f>VLOOKUP(A2363,'[1]S&amp;P 500 Wikipedia'!A:D,3,FALSE)</f>
        <v>#N/A</v>
      </c>
      <c r="H2363" s="69"/>
      <c r="I2363" s="69"/>
      <c r="J2363" s="69"/>
    </row>
    <row r="2364" spans="3:10" x14ac:dyDescent="0.2">
      <c r="C2364" s="52" t="e">
        <f>VLOOKUP(A2364,'[1]S&amp;P 500 Wikipedia'!A:D,3,FALSE)</f>
        <v>#N/A</v>
      </c>
      <c r="H2364" s="69"/>
      <c r="I2364" s="69"/>
      <c r="J2364" s="69"/>
    </row>
    <row r="2365" spans="3:10" x14ac:dyDescent="0.2">
      <c r="C2365" s="52" t="e">
        <f>VLOOKUP(A2365,'[1]S&amp;P 500 Wikipedia'!A:D,3,FALSE)</f>
        <v>#N/A</v>
      </c>
      <c r="H2365" s="69"/>
      <c r="I2365" s="69"/>
      <c r="J2365" s="69"/>
    </row>
    <row r="2366" spans="3:10" x14ac:dyDescent="0.2">
      <c r="C2366" s="52" t="e">
        <f>VLOOKUP(A2366,'[1]S&amp;P 500 Wikipedia'!A:D,3,FALSE)</f>
        <v>#N/A</v>
      </c>
      <c r="H2366" s="69"/>
      <c r="I2366" s="69"/>
      <c r="J2366" s="69"/>
    </row>
    <row r="2367" spans="3:10" x14ac:dyDescent="0.2">
      <c r="C2367" s="52" t="e">
        <f>VLOOKUP(A2367,'[1]S&amp;P 500 Wikipedia'!A:D,3,FALSE)</f>
        <v>#N/A</v>
      </c>
      <c r="H2367" s="69"/>
      <c r="I2367" s="69"/>
      <c r="J2367" s="69"/>
    </row>
    <row r="2368" spans="3:10" x14ac:dyDescent="0.2">
      <c r="C2368" s="52" t="e">
        <f>VLOOKUP(A2368,'[1]S&amp;P 500 Wikipedia'!A:D,3,FALSE)</f>
        <v>#N/A</v>
      </c>
      <c r="H2368" s="69"/>
      <c r="I2368" s="69"/>
      <c r="J2368" s="69"/>
    </row>
    <row r="2369" spans="3:10" x14ac:dyDescent="0.2">
      <c r="C2369" s="52" t="e">
        <f>VLOOKUP(A2369,'[1]S&amp;P 500 Wikipedia'!A:D,3,FALSE)</f>
        <v>#N/A</v>
      </c>
      <c r="H2369" s="69"/>
      <c r="I2369" s="69"/>
      <c r="J2369" s="69"/>
    </row>
    <row r="2370" spans="3:10" x14ac:dyDescent="0.2">
      <c r="C2370" s="52" t="e">
        <f>VLOOKUP(A2370,'[1]S&amp;P 500 Wikipedia'!A:D,3,FALSE)</f>
        <v>#N/A</v>
      </c>
      <c r="H2370" s="69"/>
      <c r="I2370" s="69"/>
      <c r="J2370" s="69"/>
    </row>
    <row r="2371" spans="3:10" x14ac:dyDescent="0.2">
      <c r="C2371" s="52" t="e">
        <f>VLOOKUP(A2371,'[1]S&amp;P 500 Wikipedia'!A:D,3,FALSE)</f>
        <v>#N/A</v>
      </c>
      <c r="H2371" s="69"/>
      <c r="I2371" s="69"/>
      <c r="J2371" s="69"/>
    </row>
    <row r="2372" spans="3:10" x14ac:dyDescent="0.2">
      <c r="C2372" s="52" t="e">
        <f>VLOOKUP(A2372,'[1]S&amp;P 500 Wikipedia'!A:D,3,FALSE)</f>
        <v>#N/A</v>
      </c>
      <c r="H2372" s="69"/>
      <c r="I2372" s="69"/>
      <c r="J2372" s="69"/>
    </row>
    <row r="2373" spans="3:10" x14ac:dyDescent="0.2">
      <c r="C2373" s="52" t="e">
        <f>VLOOKUP(A2373,'[1]S&amp;P 500 Wikipedia'!A:D,3,FALSE)</f>
        <v>#N/A</v>
      </c>
      <c r="H2373" s="69"/>
      <c r="I2373" s="69"/>
      <c r="J2373" s="69"/>
    </row>
    <row r="2374" spans="3:10" x14ac:dyDescent="0.2">
      <c r="C2374" s="52" t="e">
        <f>VLOOKUP(A2374,'[1]S&amp;P 500 Wikipedia'!A:D,3,FALSE)</f>
        <v>#N/A</v>
      </c>
      <c r="H2374" s="69"/>
      <c r="I2374" s="69"/>
      <c r="J2374" s="69"/>
    </row>
    <row r="2375" spans="3:10" x14ac:dyDescent="0.2">
      <c r="C2375" s="52" t="e">
        <f>VLOOKUP(A2375,'[1]S&amp;P 500 Wikipedia'!A:D,3,FALSE)</f>
        <v>#N/A</v>
      </c>
      <c r="H2375" s="69"/>
      <c r="I2375" s="69"/>
      <c r="J2375" s="69"/>
    </row>
    <row r="2376" spans="3:10" x14ac:dyDescent="0.2">
      <c r="C2376" s="52" t="e">
        <f>VLOOKUP(A2376,'[1]S&amp;P 500 Wikipedia'!A:D,3,FALSE)</f>
        <v>#N/A</v>
      </c>
      <c r="H2376" s="69"/>
      <c r="I2376" s="69"/>
      <c r="J2376" s="69"/>
    </row>
    <row r="2377" spans="3:10" x14ac:dyDescent="0.2">
      <c r="C2377" s="52" t="e">
        <f>VLOOKUP(A2377,'[1]S&amp;P 500 Wikipedia'!A:D,3,FALSE)</f>
        <v>#N/A</v>
      </c>
      <c r="H2377" s="69"/>
      <c r="I2377" s="69"/>
      <c r="J2377" s="69"/>
    </row>
    <row r="2378" spans="3:10" x14ac:dyDescent="0.2">
      <c r="C2378" s="52" t="e">
        <f>VLOOKUP(A2378,'[1]S&amp;P 500 Wikipedia'!A:D,3,FALSE)</f>
        <v>#N/A</v>
      </c>
      <c r="H2378" s="69"/>
      <c r="I2378" s="69"/>
      <c r="J2378" s="69"/>
    </row>
    <row r="2379" spans="3:10" x14ac:dyDescent="0.2">
      <c r="C2379" s="52" t="e">
        <f>VLOOKUP(A2379,'[1]S&amp;P 500 Wikipedia'!A:D,3,FALSE)</f>
        <v>#N/A</v>
      </c>
      <c r="H2379" s="69"/>
      <c r="I2379" s="69"/>
      <c r="J2379" s="69"/>
    </row>
    <row r="2380" spans="3:10" x14ac:dyDescent="0.2">
      <c r="C2380" s="52" t="e">
        <f>VLOOKUP(A2380,'[1]S&amp;P 500 Wikipedia'!A:D,3,FALSE)</f>
        <v>#N/A</v>
      </c>
      <c r="H2380" s="69"/>
      <c r="I2380" s="69"/>
      <c r="J2380" s="69"/>
    </row>
    <row r="2381" spans="3:10" x14ac:dyDescent="0.2">
      <c r="C2381" s="52" t="e">
        <f>VLOOKUP(A2381,'[1]S&amp;P 500 Wikipedia'!A:D,3,FALSE)</f>
        <v>#N/A</v>
      </c>
      <c r="H2381" s="69"/>
      <c r="I2381" s="69"/>
      <c r="J2381" s="69"/>
    </row>
    <row r="2382" spans="3:10" x14ac:dyDescent="0.2">
      <c r="C2382" s="52" t="e">
        <f>VLOOKUP(A2382,'[1]S&amp;P 500 Wikipedia'!A:D,3,FALSE)</f>
        <v>#N/A</v>
      </c>
      <c r="H2382" s="69"/>
      <c r="I2382" s="69"/>
      <c r="J2382" s="69"/>
    </row>
    <row r="2383" spans="3:10" x14ac:dyDescent="0.2">
      <c r="C2383" s="52" t="e">
        <f>VLOOKUP(A2383,'[1]S&amp;P 500 Wikipedia'!A:D,3,FALSE)</f>
        <v>#N/A</v>
      </c>
      <c r="H2383" s="69"/>
      <c r="I2383" s="69"/>
      <c r="J2383" s="69"/>
    </row>
    <row r="2384" spans="3:10" x14ac:dyDescent="0.2">
      <c r="C2384" s="52" t="e">
        <f>VLOOKUP(A2384,'[1]S&amp;P 500 Wikipedia'!A:D,3,FALSE)</f>
        <v>#N/A</v>
      </c>
      <c r="H2384" s="69"/>
      <c r="I2384" s="69"/>
      <c r="J2384" s="69"/>
    </row>
    <row r="2385" spans="3:10" x14ac:dyDescent="0.2">
      <c r="C2385" s="52" t="e">
        <f>VLOOKUP(A2385,'[1]S&amp;P 500 Wikipedia'!A:D,3,FALSE)</f>
        <v>#N/A</v>
      </c>
      <c r="H2385" s="69"/>
      <c r="I2385" s="69"/>
      <c r="J2385" s="69"/>
    </row>
    <row r="2386" spans="3:10" x14ac:dyDescent="0.2">
      <c r="C2386" s="52" t="e">
        <f>VLOOKUP(A2386,'[1]S&amp;P 500 Wikipedia'!A:D,3,FALSE)</f>
        <v>#N/A</v>
      </c>
      <c r="H2386" s="69"/>
      <c r="I2386" s="69"/>
      <c r="J2386" s="69"/>
    </row>
    <row r="2387" spans="3:10" x14ac:dyDescent="0.2">
      <c r="C2387" s="52" t="e">
        <f>VLOOKUP(A2387,'[1]S&amp;P 500 Wikipedia'!A:D,3,FALSE)</f>
        <v>#N/A</v>
      </c>
      <c r="H2387" s="69"/>
      <c r="I2387" s="69"/>
      <c r="J2387" s="69"/>
    </row>
    <row r="2388" spans="3:10" x14ac:dyDescent="0.2">
      <c r="C2388" s="52" t="e">
        <f>VLOOKUP(A2388,'[1]S&amp;P 500 Wikipedia'!A:D,3,FALSE)</f>
        <v>#N/A</v>
      </c>
      <c r="H2388" s="69"/>
      <c r="I2388" s="69"/>
      <c r="J2388" s="69"/>
    </row>
    <row r="2389" spans="3:10" x14ac:dyDescent="0.2">
      <c r="C2389" s="52" t="e">
        <f>VLOOKUP(A2389,'[1]S&amp;P 500 Wikipedia'!A:D,3,FALSE)</f>
        <v>#N/A</v>
      </c>
      <c r="H2389" s="69"/>
      <c r="I2389" s="69"/>
      <c r="J2389" s="69"/>
    </row>
    <row r="2390" spans="3:10" x14ac:dyDescent="0.2">
      <c r="C2390" s="52" t="e">
        <f>VLOOKUP(A2390,'[1]S&amp;P 500 Wikipedia'!A:D,3,FALSE)</f>
        <v>#N/A</v>
      </c>
      <c r="H2390" s="69"/>
      <c r="I2390" s="69"/>
      <c r="J2390" s="69"/>
    </row>
    <row r="2391" spans="3:10" x14ac:dyDescent="0.2">
      <c r="C2391" s="52" t="e">
        <f>VLOOKUP(A2391,'[1]S&amp;P 500 Wikipedia'!A:D,3,FALSE)</f>
        <v>#N/A</v>
      </c>
      <c r="H2391" s="69"/>
      <c r="I2391" s="69"/>
      <c r="J2391" s="69"/>
    </row>
    <row r="2392" spans="3:10" x14ac:dyDescent="0.2">
      <c r="C2392" s="52" t="e">
        <f>VLOOKUP(A2392,'[1]S&amp;P 500 Wikipedia'!A:D,3,FALSE)</f>
        <v>#N/A</v>
      </c>
      <c r="H2392" s="69"/>
      <c r="I2392" s="69"/>
      <c r="J2392" s="69"/>
    </row>
    <row r="2393" spans="3:10" x14ac:dyDescent="0.2">
      <c r="C2393" s="52" t="e">
        <f>VLOOKUP(A2393,'[1]S&amp;P 500 Wikipedia'!A:D,3,FALSE)</f>
        <v>#N/A</v>
      </c>
      <c r="H2393" s="69"/>
      <c r="I2393" s="69"/>
      <c r="J2393" s="69"/>
    </row>
    <row r="2394" spans="3:10" x14ac:dyDescent="0.2">
      <c r="C2394" s="52" t="e">
        <f>VLOOKUP(A2394,'[1]S&amp;P 500 Wikipedia'!A:D,3,FALSE)</f>
        <v>#N/A</v>
      </c>
      <c r="H2394" s="69"/>
      <c r="I2394" s="69"/>
      <c r="J2394" s="69"/>
    </row>
    <row r="2395" spans="3:10" x14ac:dyDescent="0.2">
      <c r="C2395" s="52" t="e">
        <f>VLOOKUP(A2395,'[1]S&amp;P 500 Wikipedia'!A:D,3,FALSE)</f>
        <v>#N/A</v>
      </c>
      <c r="H2395" s="69"/>
      <c r="I2395" s="69"/>
      <c r="J2395" s="69"/>
    </row>
    <row r="2396" spans="3:10" x14ac:dyDescent="0.2">
      <c r="C2396" s="52" t="e">
        <f>VLOOKUP(A2396,'[1]S&amp;P 500 Wikipedia'!A:D,3,FALSE)</f>
        <v>#N/A</v>
      </c>
      <c r="H2396" s="69"/>
      <c r="I2396" s="69"/>
      <c r="J2396" s="69"/>
    </row>
    <row r="2397" spans="3:10" x14ac:dyDescent="0.2">
      <c r="C2397" s="52" t="e">
        <f>VLOOKUP(A2397,'[1]S&amp;P 500 Wikipedia'!A:D,3,FALSE)</f>
        <v>#N/A</v>
      </c>
      <c r="H2397" s="69"/>
      <c r="I2397" s="69"/>
      <c r="J2397" s="69"/>
    </row>
    <row r="2398" spans="3:10" x14ac:dyDescent="0.2">
      <c r="C2398" s="52" t="e">
        <f>VLOOKUP(A2398,'[1]S&amp;P 500 Wikipedia'!A:D,3,FALSE)</f>
        <v>#N/A</v>
      </c>
      <c r="H2398" s="69"/>
      <c r="I2398" s="69"/>
      <c r="J2398" s="69"/>
    </row>
    <row r="2399" spans="3:10" x14ac:dyDescent="0.2">
      <c r="C2399" s="52" t="e">
        <f>VLOOKUP(A2399,'[1]S&amp;P 500 Wikipedia'!A:D,3,FALSE)</f>
        <v>#N/A</v>
      </c>
      <c r="H2399" s="69"/>
      <c r="I2399" s="69"/>
      <c r="J2399" s="69"/>
    </row>
    <row r="2400" spans="3:10" x14ac:dyDescent="0.2">
      <c r="C2400" s="52" t="e">
        <f>VLOOKUP(A2400,'[1]S&amp;P 500 Wikipedia'!A:D,3,FALSE)</f>
        <v>#N/A</v>
      </c>
      <c r="H2400" s="69"/>
      <c r="I2400" s="69"/>
      <c r="J2400" s="69"/>
    </row>
    <row r="2401" spans="3:10" x14ac:dyDescent="0.2">
      <c r="C2401" s="52" t="e">
        <f>VLOOKUP(A2401,'[1]S&amp;P 500 Wikipedia'!A:D,3,FALSE)</f>
        <v>#N/A</v>
      </c>
      <c r="H2401" s="69"/>
      <c r="I2401" s="69"/>
      <c r="J2401" s="69"/>
    </row>
    <row r="2402" spans="3:10" x14ac:dyDescent="0.2">
      <c r="C2402" s="52" t="e">
        <f>VLOOKUP(A2402,'[1]S&amp;P 500 Wikipedia'!A:D,3,FALSE)</f>
        <v>#N/A</v>
      </c>
      <c r="H2402" s="69"/>
      <c r="I2402" s="69"/>
      <c r="J2402" s="69"/>
    </row>
    <row r="2403" spans="3:10" x14ac:dyDescent="0.2">
      <c r="C2403" s="52" t="e">
        <f>VLOOKUP(A2403,'[1]S&amp;P 500 Wikipedia'!A:D,3,FALSE)</f>
        <v>#N/A</v>
      </c>
      <c r="H2403" s="69"/>
      <c r="I2403" s="69"/>
      <c r="J2403" s="69"/>
    </row>
    <row r="2404" spans="3:10" x14ac:dyDescent="0.2">
      <c r="C2404" s="52" t="e">
        <f>VLOOKUP(A2404,'[1]S&amp;P 500 Wikipedia'!A:D,3,FALSE)</f>
        <v>#N/A</v>
      </c>
      <c r="H2404" s="69"/>
      <c r="I2404" s="69"/>
      <c r="J2404" s="69"/>
    </row>
    <row r="2405" spans="3:10" x14ac:dyDescent="0.2">
      <c r="C2405" s="52" t="e">
        <f>VLOOKUP(A2405,'[1]S&amp;P 500 Wikipedia'!A:D,3,FALSE)</f>
        <v>#N/A</v>
      </c>
      <c r="H2405" s="69"/>
      <c r="I2405" s="69"/>
      <c r="J2405" s="69"/>
    </row>
    <row r="2406" spans="3:10" x14ac:dyDescent="0.2">
      <c r="C2406" s="52" t="e">
        <f>VLOOKUP(A2406,'[1]S&amp;P 500 Wikipedia'!A:D,3,FALSE)</f>
        <v>#N/A</v>
      </c>
      <c r="H2406" s="69"/>
      <c r="I2406" s="69"/>
      <c r="J2406" s="69"/>
    </row>
    <row r="2407" spans="3:10" x14ac:dyDescent="0.2">
      <c r="C2407" s="52" t="e">
        <f>VLOOKUP(A2407,'[1]S&amp;P 500 Wikipedia'!A:D,3,FALSE)</f>
        <v>#N/A</v>
      </c>
      <c r="H2407" s="69"/>
      <c r="I2407" s="69"/>
      <c r="J2407" s="69"/>
    </row>
    <row r="2408" spans="3:10" x14ac:dyDescent="0.2">
      <c r="C2408" s="52" t="e">
        <f>VLOOKUP(A2408,'[1]S&amp;P 500 Wikipedia'!A:D,3,FALSE)</f>
        <v>#N/A</v>
      </c>
      <c r="H2408" s="69"/>
      <c r="I2408" s="69"/>
      <c r="J2408" s="69"/>
    </row>
    <row r="2409" spans="3:10" x14ac:dyDescent="0.2">
      <c r="C2409" s="52" t="e">
        <f>VLOOKUP(A2409,'[1]S&amp;P 500 Wikipedia'!A:D,3,FALSE)</f>
        <v>#N/A</v>
      </c>
      <c r="H2409" s="69"/>
      <c r="I2409" s="69"/>
      <c r="J2409" s="69"/>
    </row>
    <row r="2410" spans="3:10" x14ac:dyDescent="0.2">
      <c r="C2410" s="52" t="e">
        <f>VLOOKUP(A2410,'[1]S&amp;P 500 Wikipedia'!A:D,3,FALSE)</f>
        <v>#N/A</v>
      </c>
      <c r="H2410" s="69"/>
      <c r="I2410" s="69"/>
      <c r="J2410" s="69"/>
    </row>
    <row r="2411" spans="3:10" x14ac:dyDescent="0.2">
      <c r="C2411" s="52" t="e">
        <f>VLOOKUP(A2411,'[1]S&amp;P 500 Wikipedia'!A:D,3,FALSE)</f>
        <v>#N/A</v>
      </c>
      <c r="H2411" s="69"/>
      <c r="I2411" s="69"/>
      <c r="J2411" s="69"/>
    </row>
    <row r="2412" spans="3:10" x14ac:dyDescent="0.2">
      <c r="C2412" s="52" t="e">
        <f>VLOOKUP(A2412,'[1]S&amp;P 500 Wikipedia'!A:D,3,FALSE)</f>
        <v>#N/A</v>
      </c>
      <c r="H2412" s="69"/>
      <c r="I2412" s="69"/>
      <c r="J2412" s="69"/>
    </row>
    <row r="2413" spans="3:10" x14ac:dyDescent="0.2">
      <c r="C2413" s="52" t="e">
        <f>VLOOKUP(A2413,'[1]S&amp;P 500 Wikipedia'!A:D,3,FALSE)</f>
        <v>#N/A</v>
      </c>
      <c r="H2413" s="69"/>
      <c r="I2413" s="69"/>
      <c r="J2413" s="69"/>
    </row>
    <row r="2414" spans="3:10" x14ac:dyDescent="0.2">
      <c r="C2414" s="52" t="e">
        <f>VLOOKUP(A2414,'[1]S&amp;P 500 Wikipedia'!A:D,3,FALSE)</f>
        <v>#N/A</v>
      </c>
      <c r="H2414" s="69"/>
      <c r="I2414" s="69"/>
      <c r="J2414" s="69"/>
    </row>
    <row r="2415" spans="3:10" x14ac:dyDescent="0.2">
      <c r="C2415" s="52" t="e">
        <f>VLOOKUP(A2415,'[1]S&amp;P 500 Wikipedia'!A:D,3,FALSE)</f>
        <v>#N/A</v>
      </c>
      <c r="H2415" s="69"/>
      <c r="I2415" s="69"/>
      <c r="J2415" s="69"/>
    </row>
    <row r="2416" spans="3:10" x14ac:dyDescent="0.2">
      <c r="C2416" s="52" t="e">
        <f>VLOOKUP(A2416,'[1]S&amp;P 500 Wikipedia'!A:D,3,FALSE)</f>
        <v>#N/A</v>
      </c>
      <c r="H2416" s="69"/>
      <c r="I2416" s="69"/>
      <c r="J2416" s="69"/>
    </row>
    <row r="2417" spans="3:10" x14ac:dyDescent="0.2">
      <c r="C2417" s="52" t="e">
        <f>VLOOKUP(A2417,'[1]S&amp;P 500 Wikipedia'!A:D,3,FALSE)</f>
        <v>#N/A</v>
      </c>
      <c r="H2417" s="69"/>
      <c r="I2417" s="69"/>
      <c r="J2417" s="69"/>
    </row>
    <row r="2418" spans="3:10" x14ac:dyDescent="0.2">
      <c r="C2418" s="52" t="e">
        <f>VLOOKUP(A2418,'[1]S&amp;P 500 Wikipedia'!A:D,3,FALSE)</f>
        <v>#N/A</v>
      </c>
      <c r="H2418" s="69"/>
      <c r="I2418" s="69"/>
      <c r="J2418" s="69"/>
    </row>
    <row r="2419" spans="3:10" x14ac:dyDescent="0.2">
      <c r="C2419" s="52" t="e">
        <f>VLOOKUP(A2419,'[1]S&amp;P 500 Wikipedia'!A:D,3,FALSE)</f>
        <v>#N/A</v>
      </c>
      <c r="H2419" s="69"/>
      <c r="I2419" s="69"/>
      <c r="J2419" s="69"/>
    </row>
    <row r="2420" spans="3:10" x14ac:dyDescent="0.2">
      <c r="C2420" s="52" t="e">
        <f>VLOOKUP(A2420,'[1]S&amp;P 500 Wikipedia'!A:D,3,FALSE)</f>
        <v>#N/A</v>
      </c>
      <c r="H2420" s="69"/>
      <c r="I2420" s="69"/>
      <c r="J2420" s="69"/>
    </row>
    <row r="2421" spans="3:10" x14ac:dyDescent="0.2">
      <c r="C2421" s="52" t="e">
        <f>VLOOKUP(A2421,'[1]S&amp;P 500 Wikipedia'!A:D,3,FALSE)</f>
        <v>#N/A</v>
      </c>
      <c r="H2421" s="69"/>
      <c r="I2421" s="69"/>
      <c r="J2421" s="69"/>
    </row>
    <row r="2422" spans="3:10" x14ac:dyDescent="0.2">
      <c r="C2422" s="52" t="e">
        <f>VLOOKUP(A2422,'[1]S&amp;P 500 Wikipedia'!A:D,3,FALSE)</f>
        <v>#N/A</v>
      </c>
      <c r="H2422" s="69"/>
      <c r="I2422" s="69"/>
      <c r="J2422" s="69"/>
    </row>
    <row r="2423" spans="3:10" x14ac:dyDescent="0.2">
      <c r="C2423" s="52" t="e">
        <f>VLOOKUP(A2423,'[1]S&amp;P 500 Wikipedia'!A:D,3,FALSE)</f>
        <v>#N/A</v>
      </c>
      <c r="H2423" s="69"/>
      <c r="I2423" s="69"/>
      <c r="J2423" s="69"/>
    </row>
    <row r="2424" spans="3:10" x14ac:dyDescent="0.2">
      <c r="C2424" s="52" t="e">
        <f>VLOOKUP(A2424,'[1]S&amp;P 500 Wikipedia'!A:D,3,FALSE)</f>
        <v>#N/A</v>
      </c>
      <c r="H2424" s="69"/>
      <c r="I2424" s="69"/>
      <c r="J2424" s="69"/>
    </row>
    <row r="2425" spans="3:10" x14ac:dyDescent="0.2">
      <c r="C2425" s="52" t="e">
        <f>VLOOKUP(A2425,'[1]S&amp;P 500 Wikipedia'!A:D,3,FALSE)</f>
        <v>#N/A</v>
      </c>
      <c r="H2425" s="69"/>
      <c r="I2425" s="69"/>
      <c r="J2425" s="69"/>
    </row>
    <row r="2426" spans="3:10" x14ac:dyDescent="0.2">
      <c r="C2426" s="52" t="e">
        <f>VLOOKUP(A2426,'[1]S&amp;P 500 Wikipedia'!A:D,3,FALSE)</f>
        <v>#N/A</v>
      </c>
      <c r="H2426" s="69"/>
      <c r="I2426" s="69"/>
      <c r="J2426" s="69"/>
    </row>
    <row r="2427" spans="3:10" x14ac:dyDescent="0.2">
      <c r="C2427" s="52" t="e">
        <f>VLOOKUP(A2427,'[1]S&amp;P 500 Wikipedia'!A:D,3,FALSE)</f>
        <v>#N/A</v>
      </c>
      <c r="H2427" s="69"/>
      <c r="I2427" s="69"/>
      <c r="J2427" s="69"/>
    </row>
    <row r="2428" spans="3:10" x14ac:dyDescent="0.2">
      <c r="C2428" s="52" t="e">
        <f>VLOOKUP(A2428,'[1]S&amp;P 500 Wikipedia'!A:D,3,FALSE)</f>
        <v>#N/A</v>
      </c>
      <c r="H2428" s="69"/>
      <c r="I2428" s="69"/>
      <c r="J2428" s="69"/>
    </row>
    <row r="2429" spans="3:10" x14ac:dyDescent="0.2">
      <c r="C2429" s="52" t="e">
        <f>VLOOKUP(A2429,'[1]S&amp;P 500 Wikipedia'!A:D,3,FALSE)</f>
        <v>#N/A</v>
      </c>
      <c r="H2429" s="69"/>
      <c r="I2429" s="69"/>
      <c r="J2429" s="69"/>
    </row>
    <row r="2430" spans="3:10" x14ac:dyDescent="0.2">
      <c r="C2430" s="52" t="e">
        <f>VLOOKUP(A2430,'[1]S&amp;P 500 Wikipedia'!A:D,3,FALSE)</f>
        <v>#N/A</v>
      </c>
      <c r="H2430" s="69"/>
      <c r="I2430" s="69"/>
      <c r="J2430" s="69"/>
    </row>
    <row r="2431" spans="3:10" x14ac:dyDescent="0.2">
      <c r="C2431" s="52" t="e">
        <f>VLOOKUP(A2431,'[1]S&amp;P 500 Wikipedia'!A:D,3,FALSE)</f>
        <v>#N/A</v>
      </c>
      <c r="H2431" s="69"/>
      <c r="I2431" s="69"/>
      <c r="J2431" s="69"/>
    </row>
    <row r="2432" spans="3:10" x14ac:dyDescent="0.2">
      <c r="C2432" s="52" t="e">
        <f>VLOOKUP(A2432,'[1]S&amp;P 500 Wikipedia'!A:D,3,FALSE)</f>
        <v>#N/A</v>
      </c>
      <c r="H2432" s="69"/>
      <c r="I2432" s="69"/>
      <c r="J2432" s="69"/>
    </row>
    <row r="2433" spans="3:10" x14ac:dyDescent="0.2">
      <c r="C2433" s="52" t="e">
        <f>VLOOKUP(A2433,'[1]S&amp;P 500 Wikipedia'!A:D,3,FALSE)</f>
        <v>#N/A</v>
      </c>
      <c r="H2433" s="69"/>
      <c r="I2433" s="69"/>
      <c r="J2433" s="69"/>
    </row>
    <row r="2434" spans="3:10" x14ac:dyDescent="0.2">
      <c r="C2434" s="52" t="e">
        <f>VLOOKUP(A2434,'[1]S&amp;P 500 Wikipedia'!A:D,3,FALSE)</f>
        <v>#N/A</v>
      </c>
      <c r="H2434" s="69"/>
      <c r="I2434" s="69"/>
      <c r="J2434" s="69"/>
    </row>
    <row r="2435" spans="3:10" x14ac:dyDescent="0.2">
      <c r="C2435" s="52" t="e">
        <f>VLOOKUP(A2435,'[1]S&amp;P 500 Wikipedia'!A:D,3,FALSE)</f>
        <v>#N/A</v>
      </c>
      <c r="H2435" s="69"/>
      <c r="I2435" s="69"/>
      <c r="J2435" s="69"/>
    </row>
    <row r="2436" spans="3:10" x14ac:dyDescent="0.2">
      <c r="C2436" s="52" t="e">
        <f>VLOOKUP(A2436,'[1]S&amp;P 500 Wikipedia'!A:D,3,FALSE)</f>
        <v>#N/A</v>
      </c>
      <c r="H2436" s="69"/>
      <c r="I2436" s="69"/>
      <c r="J2436" s="69"/>
    </row>
    <row r="2437" spans="3:10" x14ac:dyDescent="0.2">
      <c r="C2437" s="52" t="e">
        <f>VLOOKUP(A2437,'[1]S&amp;P 500 Wikipedia'!A:D,3,FALSE)</f>
        <v>#N/A</v>
      </c>
      <c r="H2437" s="69"/>
      <c r="I2437" s="69"/>
      <c r="J2437" s="69"/>
    </row>
    <row r="2438" spans="3:10" x14ac:dyDescent="0.2">
      <c r="C2438" s="52" t="e">
        <f>VLOOKUP(A2438,'[1]S&amp;P 500 Wikipedia'!A:D,3,FALSE)</f>
        <v>#N/A</v>
      </c>
      <c r="H2438" s="69"/>
      <c r="I2438" s="69"/>
      <c r="J2438" s="69"/>
    </row>
    <row r="2439" spans="3:10" x14ac:dyDescent="0.2">
      <c r="C2439" s="52" t="e">
        <f>VLOOKUP(A2439,'[1]S&amp;P 500 Wikipedia'!A:D,3,FALSE)</f>
        <v>#N/A</v>
      </c>
      <c r="H2439" s="69"/>
      <c r="I2439" s="69"/>
      <c r="J2439" s="69"/>
    </row>
    <row r="2440" spans="3:10" x14ac:dyDescent="0.2">
      <c r="C2440" s="52" t="e">
        <f>VLOOKUP(A2440,'[1]S&amp;P 500 Wikipedia'!A:D,3,FALSE)</f>
        <v>#N/A</v>
      </c>
      <c r="H2440" s="69"/>
      <c r="I2440" s="69"/>
      <c r="J2440" s="69"/>
    </row>
    <row r="2441" spans="3:10" x14ac:dyDescent="0.2">
      <c r="C2441" s="52" t="e">
        <f>VLOOKUP(A2441,'[1]S&amp;P 500 Wikipedia'!A:D,3,FALSE)</f>
        <v>#N/A</v>
      </c>
      <c r="H2441" s="69"/>
      <c r="I2441" s="69"/>
      <c r="J2441" s="69"/>
    </row>
    <row r="2442" spans="3:10" x14ac:dyDescent="0.2">
      <c r="C2442" s="52" t="e">
        <f>VLOOKUP(A2442,'[1]S&amp;P 500 Wikipedia'!A:D,3,FALSE)</f>
        <v>#N/A</v>
      </c>
      <c r="H2442" s="69"/>
      <c r="I2442" s="69"/>
      <c r="J2442" s="69"/>
    </row>
    <row r="2443" spans="3:10" x14ac:dyDescent="0.2">
      <c r="C2443" s="52" t="e">
        <f>VLOOKUP(A2443,'[1]S&amp;P 500 Wikipedia'!A:D,3,FALSE)</f>
        <v>#N/A</v>
      </c>
      <c r="H2443" s="69"/>
      <c r="I2443" s="69"/>
      <c r="J2443" s="69"/>
    </row>
    <row r="2444" spans="3:10" x14ac:dyDescent="0.2">
      <c r="C2444" s="52" t="e">
        <f>VLOOKUP(A2444,'[1]S&amp;P 500 Wikipedia'!A:D,3,FALSE)</f>
        <v>#N/A</v>
      </c>
      <c r="H2444" s="69"/>
      <c r="I2444" s="69"/>
      <c r="J2444" s="69"/>
    </row>
    <row r="2445" spans="3:10" x14ac:dyDescent="0.2">
      <c r="C2445" s="52" t="e">
        <f>VLOOKUP(A2445,'[1]S&amp;P 500 Wikipedia'!A:D,3,FALSE)</f>
        <v>#N/A</v>
      </c>
      <c r="H2445" s="69"/>
      <c r="I2445" s="69"/>
      <c r="J2445" s="69"/>
    </row>
    <row r="2446" spans="3:10" x14ac:dyDescent="0.2">
      <c r="C2446" s="52" t="e">
        <f>VLOOKUP(A2446,'[1]S&amp;P 500 Wikipedia'!A:D,3,FALSE)</f>
        <v>#N/A</v>
      </c>
      <c r="H2446" s="69"/>
      <c r="I2446" s="69"/>
      <c r="J2446" s="69"/>
    </row>
    <row r="2447" spans="3:10" x14ac:dyDescent="0.2">
      <c r="C2447" s="52" t="e">
        <f>VLOOKUP(A2447,'[1]S&amp;P 500 Wikipedia'!A:D,3,FALSE)</f>
        <v>#N/A</v>
      </c>
      <c r="H2447" s="69"/>
      <c r="I2447" s="69"/>
      <c r="J2447" s="69"/>
    </row>
    <row r="2448" spans="3:10" x14ac:dyDescent="0.2">
      <c r="C2448" s="52" t="e">
        <f>VLOOKUP(A2448,'[1]S&amp;P 500 Wikipedia'!A:D,3,FALSE)</f>
        <v>#N/A</v>
      </c>
      <c r="H2448" s="69"/>
      <c r="I2448" s="69"/>
      <c r="J2448" s="69"/>
    </row>
    <row r="2449" spans="3:10" x14ac:dyDescent="0.2">
      <c r="C2449" s="52" t="e">
        <f>VLOOKUP(A2449,'[1]S&amp;P 500 Wikipedia'!A:D,3,FALSE)</f>
        <v>#N/A</v>
      </c>
      <c r="H2449" s="69"/>
      <c r="I2449" s="69"/>
      <c r="J2449" s="69"/>
    </row>
    <row r="2450" spans="3:10" x14ac:dyDescent="0.2">
      <c r="C2450" s="52" t="e">
        <f>VLOOKUP(A2450,'[1]S&amp;P 500 Wikipedia'!A:D,3,FALSE)</f>
        <v>#N/A</v>
      </c>
      <c r="H2450" s="69"/>
      <c r="I2450" s="69"/>
      <c r="J2450" s="69"/>
    </row>
    <row r="2451" spans="3:10" x14ac:dyDescent="0.2">
      <c r="C2451" s="52" t="e">
        <f>VLOOKUP(A2451,'[1]S&amp;P 500 Wikipedia'!A:D,3,FALSE)</f>
        <v>#N/A</v>
      </c>
      <c r="H2451" s="69"/>
      <c r="I2451" s="69"/>
      <c r="J2451" s="69"/>
    </row>
    <row r="2452" spans="3:10" x14ac:dyDescent="0.2">
      <c r="C2452" s="52" t="e">
        <f>VLOOKUP(A2452,'[1]S&amp;P 500 Wikipedia'!A:D,3,FALSE)</f>
        <v>#N/A</v>
      </c>
      <c r="H2452" s="69"/>
      <c r="I2452" s="69"/>
      <c r="J2452" s="69"/>
    </row>
    <row r="2453" spans="3:10" x14ac:dyDescent="0.2">
      <c r="C2453" s="52" t="e">
        <f>VLOOKUP(A2453,'[1]S&amp;P 500 Wikipedia'!A:D,3,FALSE)</f>
        <v>#N/A</v>
      </c>
      <c r="H2453" s="69"/>
      <c r="I2453" s="69"/>
      <c r="J2453" s="69"/>
    </row>
    <row r="2454" spans="3:10" x14ac:dyDescent="0.2">
      <c r="C2454" s="52" t="e">
        <f>VLOOKUP(A2454,'[1]S&amp;P 500 Wikipedia'!A:D,3,FALSE)</f>
        <v>#N/A</v>
      </c>
      <c r="H2454" s="69"/>
      <c r="I2454" s="69"/>
      <c r="J2454" s="69"/>
    </row>
    <row r="2455" spans="3:10" x14ac:dyDescent="0.2">
      <c r="C2455" s="52" t="e">
        <f>VLOOKUP(A2455,'[1]S&amp;P 500 Wikipedia'!A:D,3,FALSE)</f>
        <v>#N/A</v>
      </c>
      <c r="H2455" s="69"/>
      <c r="I2455" s="69"/>
      <c r="J2455" s="69"/>
    </row>
    <row r="2456" spans="3:10" x14ac:dyDescent="0.2">
      <c r="C2456" s="52" t="e">
        <f>VLOOKUP(A2456,'[1]S&amp;P 500 Wikipedia'!A:D,3,FALSE)</f>
        <v>#N/A</v>
      </c>
      <c r="H2456" s="69"/>
      <c r="I2456" s="69"/>
      <c r="J2456" s="69"/>
    </row>
    <row r="2457" spans="3:10" x14ac:dyDescent="0.2">
      <c r="C2457" s="52" t="e">
        <f>VLOOKUP(A2457,'[1]S&amp;P 500 Wikipedia'!A:D,3,FALSE)</f>
        <v>#N/A</v>
      </c>
      <c r="H2457" s="69"/>
      <c r="I2457" s="69"/>
      <c r="J2457" s="69"/>
    </row>
    <row r="2458" spans="3:10" x14ac:dyDescent="0.2">
      <c r="C2458" s="52" t="e">
        <f>VLOOKUP(A2458,'[1]S&amp;P 500 Wikipedia'!A:D,3,FALSE)</f>
        <v>#N/A</v>
      </c>
      <c r="H2458" s="69"/>
      <c r="I2458" s="69"/>
      <c r="J2458" s="69"/>
    </row>
    <row r="2459" spans="3:10" x14ac:dyDescent="0.2">
      <c r="C2459" s="52" t="e">
        <f>VLOOKUP(A2459,'[1]S&amp;P 500 Wikipedia'!A:D,3,FALSE)</f>
        <v>#N/A</v>
      </c>
      <c r="H2459" s="69"/>
      <c r="I2459" s="69"/>
      <c r="J2459" s="69"/>
    </row>
    <row r="2460" spans="3:10" x14ac:dyDescent="0.2">
      <c r="C2460" s="52" t="e">
        <f>VLOOKUP(A2460,'[1]S&amp;P 500 Wikipedia'!A:D,3,FALSE)</f>
        <v>#N/A</v>
      </c>
      <c r="H2460" s="69"/>
      <c r="I2460" s="69"/>
      <c r="J2460" s="69"/>
    </row>
    <row r="2461" spans="3:10" x14ac:dyDescent="0.2">
      <c r="C2461" s="52" t="e">
        <f>VLOOKUP(A2461,'[1]S&amp;P 500 Wikipedia'!A:D,3,FALSE)</f>
        <v>#N/A</v>
      </c>
      <c r="H2461" s="69"/>
      <c r="I2461" s="69"/>
      <c r="J2461" s="69"/>
    </row>
    <row r="2462" spans="3:10" x14ac:dyDescent="0.2">
      <c r="C2462" s="52" t="e">
        <f>VLOOKUP(A2462,'[1]S&amp;P 500 Wikipedia'!A:D,3,FALSE)</f>
        <v>#N/A</v>
      </c>
      <c r="H2462" s="69"/>
      <c r="I2462" s="69"/>
      <c r="J2462" s="69"/>
    </row>
    <row r="2463" spans="3:10" x14ac:dyDescent="0.2">
      <c r="C2463" s="52" t="e">
        <f>VLOOKUP(A2463,'[1]S&amp;P 500 Wikipedia'!A:D,3,FALSE)</f>
        <v>#N/A</v>
      </c>
      <c r="H2463" s="69"/>
      <c r="I2463" s="69"/>
      <c r="J2463" s="69"/>
    </row>
    <row r="2464" spans="3:10" x14ac:dyDescent="0.2">
      <c r="C2464" s="52" t="e">
        <f>VLOOKUP(A2464,'[1]S&amp;P 500 Wikipedia'!A:D,3,FALSE)</f>
        <v>#N/A</v>
      </c>
      <c r="H2464" s="69"/>
      <c r="I2464" s="69"/>
      <c r="J2464" s="69"/>
    </row>
    <row r="2465" spans="3:10" x14ac:dyDescent="0.2">
      <c r="C2465" s="52" t="e">
        <f>VLOOKUP(A2465,'[1]S&amp;P 500 Wikipedia'!A:D,3,FALSE)</f>
        <v>#N/A</v>
      </c>
      <c r="H2465" s="69"/>
      <c r="I2465" s="69"/>
      <c r="J2465" s="69"/>
    </row>
    <row r="2466" spans="3:10" x14ac:dyDescent="0.2">
      <c r="C2466" s="52" t="e">
        <f>VLOOKUP(A2466,'[1]S&amp;P 500 Wikipedia'!A:D,3,FALSE)</f>
        <v>#N/A</v>
      </c>
      <c r="H2466" s="69"/>
      <c r="I2466" s="69"/>
      <c r="J2466" s="69"/>
    </row>
    <row r="2467" spans="3:10" x14ac:dyDescent="0.2">
      <c r="C2467" s="52" t="e">
        <f>VLOOKUP(A2467,'[1]S&amp;P 500 Wikipedia'!A:D,3,FALSE)</f>
        <v>#N/A</v>
      </c>
      <c r="H2467" s="69"/>
      <c r="I2467" s="69"/>
      <c r="J2467" s="69"/>
    </row>
    <row r="2468" spans="3:10" x14ac:dyDescent="0.2">
      <c r="C2468" s="52" t="e">
        <f>VLOOKUP(A2468,'[1]S&amp;P 500 Wikipedia'!A:D,3,FALSE)</f>
        <v>#N/A</v>
      </c>
      <c r="H2468" s="69"/>
      <c r="I2468" s="69"/>
      <c r="J2468" s="69"/>
    </row>
    <row r="2469" spans="3:10" x14ac:dyDescent="0.2">
      <c r="C2469" s="52" t="e">
        <f>VLOOKUP(A2469,'[1]S&amp;P 500 Wikipedia'!A:D,3,FALSE)</f>
        <v>#N/A</v>
      </c>
      <c r="H2469" s="69"/>
      <c r="I2469" s="69"/>
      <c r="J2469" s="69"/>
    </row>
    <row r="2470" spans="3:10" x14ac:dyDescent="0.2">
      <c r="C2470" s="52" t="e">
        <f>VLOOKUP(A2470,'[1]S&amp;P 500 Wikipedia'!A:D,3,FALSE)</f>
        <v>#N/A</v>
      </c>
      <c r="H2470" s="69"/>
      <c r="I2470" s="69"/>
      <c r="J2470" s="69"/>
    </row>
    <row r="2471" spans="3:10" x14ac:dyDescent="0.2">
      <c r="C2471" s="52" t="e">
        <f>VLOOKUP(A2471,'[1]S&amp;P 500 Wikipedia'!A:D,3,FALSE)</f>
        <v>#N/A</v>
      </c>
      <c r="H2471" s="69"/>
      <c r="I2471" s="69"/>
      <c r="J2471" s="69"/>
    </row>
    <row r="2472" spans="3:10" x14ac:dyDescent="0.2">
      <c r="C2472" s="52" t="e">
        <f>VLOOKUP(A2472,'[1]S&amp;P 500 Wikipedia'!A:D,3,FALSE)</f>
        <v>#N/A</v>
      </c>
      <c r="H2472" s="69"/>
      <c r="I2472" s="69"/>
      <c r="J2472" s="69"/>
    </row>
    <row r="2473" spans="3:10" x14ac:dyDescent="0.2">
      <c r="C2473" s="52" t="e">
        <f>VLOOKUP(A2473,'[1]S&amp;P 500 Wikipedia'!A:D,3,FALSE)</f>
        <v>#N/A</v>
      </c>
      <c r="H2473" s="69"/>
      <c r="I2473" s="69"/>
      <c r="J2473" s="69"/>
    </row>
    <row r="2474" spans="3:10" x14ac:dyDescent="0.2">
      <c r="C2474" s="52" t="e">
        <f>VLOOKUP(A2474,'[1]S&amp;P 500 Wikipedia'!A:D,3,FALSE)</f>
        <v>#N/A</v>
      </c>
      <c r="H2474" s="69"/>
      <c r="I2474" s="69"/>
      <c r="J2474" s="69"/>
    </row>
    <row r="2475" spans="3:10" x14ac:dyDescent="0.2">
      <c r="C2475" s="52" t="e">
        <f>VLOOKUP(A2475,'[1]S&amp;P 500 Wikipedia'!A:D,3,FALSE)</f>
        <v>#N/A</v>
      </c>
      <c r="H2475" s="69"/>
      <c r="I2475" s="69"/>
      <c r="J2475" s="69"/>
    </row>
    <row r="2476" spans="3:10" x14ac:dyDescent="0.2">
      <c r="C2476" s="52" t="e">
        <f>VLOOKUP(A2476,'[1]S&amp;P 500 Wikipedia'!A:D,3,FALSE)</f>
        <v>#N/A</v>
      </c>
      <c r="H2476" s="69"/>
      <c r="I2476" s="69"/>
      <c r="J2476" s="69"/>
    </row>
    <row r="2477" spans="3:10" x14ac:dyDescent="0.2">
      <c r="C2477" s="52" t="e">
        <f>VLOOKUP(A2477,'[1]S&amp;P 500 Wikipedia'!A:D,3,FALSE)</f>
        <v>#N/A</v>
      </c>
      <c r="H2477" s="69"/>
      <c r="I2477" s="69"/>
      <c r="J2477" s="69"/>
    </row>
    <row r="2478" spans="3:10" x14ac:dyDescent="0.2">
      <c r="C2478" s="52" t="e">
        <f>VLOOKUP(A2478,'[1]S&amp;P 500 Wikipedia'!A:D,3,FALSE)</f>
        <v>#N/A</v>
      </c>
      <c r="H2478" s="69"/>
      <c r="I2478" s="69"/>
      <c r="J2478" s="69"/>
    </row>
    <row r="2479" spans="3:10" x14ac:dyDescent="0.2">
      <c r="C2479" s="52" t="e">
        <f>VLOOKUP(A2479,'[1]S&amp;P 500 Wikipedia'!A:D,3,FALSE)</f>
        <v>#N/A</v>
      </c>
      <c r="H2479" s="69"/>
      <c r="I2479" s="69"/>
      <c r="J2479" s="69"/>
    </row>
    <row r="2480" spans="3:10" x14ac:dyDescent="0.2">
      <c r="C2480" s="52" t="e">
        <f>VLOOKUP(A2480,'[1]S&amp;P 500 Wikipedia'!A:D,3,FALSE)</f>
        <v>#N/A</v>
      </c>
      <c r="H2480" s="69"/>
      <c r="I2480" s="69"/>
      <c r="J2480" s="69"/>
    </row>
    <row r="2481" spans="3:10" x14ac:dyDescent="0.2">
      <c r="C2481" s="52" t="e">
        <f>VLOOKUP(A2481,'[1]S&amp;P 500 Wikipedia'!A:D,3,FALSE)</f>
        <v>#N/A</v>
      </c>
      <c r="H2481" s="69"/>
      <c r="I2481" s="69"/>
      <c r="J2481" s="69"/>
    </row>
    <row r="2482" spans="3:10" x14ac:dyDescent="0.2">
      <c r="C2482" s="52" t="e">
        <f>VLOOKUP(A2482,'[1]S&amp;P 500 Wikipedia'!A:D,3,FALSE)</f>
        <v>#N/A</v>
      </c>
      <c r="H2482" s="69"/>
      <c r="I2482" s="69"/>
      <c r="J2482" s="69"/>
    </row>
    <row r="2483" spans="3:10" x14ac:dyDescent="0.2">
      <c r="C2483" s="52" t="e">
        <f>VLOOKUP(A2483,'[1]S&amp;P 500 Wikipedia'!A:D,3,FALSE)</f>
        <v>#N/A</v>
      </c>
      <c r="H2483" s="69"/>
      <c r="I2483" s="69"/>
      <c r="J2483" s="69"/>
    </row>
    <row r="2484" spans="3:10" x14ac:dyDescent="0.2">
      <c r="C2484" s="52" t="e">
        <f>VLOOKUP(A2484,'[1]S&amp;P 500 Wikipedia'!A:D,3,FALSE)</f>
        <v>#N/A</v>
      </c>
      <c r="H2484" s="69"/>
      <c r="I2484" s="69"/>
      <c r="J2484" s="69"/>
    </row>
    <row r="2485" spans="3:10" x14ac:dyDescent="0.2">
      <c r="C2485" s="52" t="e">
        <f>VLOOKUP(A2485,'[1]S&amp;P 500 Wikipedia'!A:D,3,FALSE)</f>
        <v>#N/A</v>
      </c>
      <c r="H2485" s="69"/>
      <c r="I2485" s="69"/>
      <c r="J2485" s="69"/>
    </row>
    <row r="2486" spans="3:10" x14ac:dyDescent="0.2">
      <c r="C2486" s="52" t="e">
        <f>VLOOKUP(A2486,'[1]S&amp;P 500 Wikipedia'!A:D,3,FALSE)</f>
        <v>#N/A</v>
      </c>
      <c r="H2486" s="69"/>
      <c r="I2486" s="69"/>
      <c r="J2486" s="69"/>
    </row>
    <row r="2487" spans="3:10" x14ac:dyDescent="0.2">
      <c r="C2487" s="52" t="e">
        <f>VLOOKUP(A2487,'[1]S&amp;P 500 Wikipedia'!A:D,3,FALSE)</f>
        <v>#N/A</v>
      </c>
      <c r="H2487" s="69"/>
      <c r="I2487" s="69"/>
      <c r="J2487" s="69"/>
    </row>
    <row r="2488" spans="3:10" x14ac:dyDescent="0.2">
      <c r="C2488" s="52" t="e">
        <f>VLOOKUP(A2488,'[1]S&amp;P 500 Wikipedia'!A:D,3,FALSE)</f>
        <v>#N/A</v>
      </c>
      <c r="H2488" s="69"/>
      <c r="I2488" s="69"/>
      <c r="J2488" s="69"/>
    </row>
    <row r="2489" spans="3:10" x14ac:dyDescent="0.2">
      <c r="C2489" s="52" t="e">
        <f>VLOOKUP(A2489,'[1]S&amp;P 500 Wikipedia'!A:D,3,FALSE)</f>
        <v>#N/A</v>
      </c>
      <c r="H2489" s="69"/>
      <c r="I2489" s="69"/>
      <c r="J2489" s="69"/>
    </row>
    <row r="2490" spans="3:10" x14ac:dyDescent="0.2">
      <c r="C2490" s="52" t="e">
        <f>VLOOKUP(A2490,'[1]S&amp;P 500 Wikipedia'!A:D,3,FALSE)</f>
        <v>#N/A</v>
      </c>
      <c r="H2490" s="69"/>
      <c r="I2490" s="69"/>
      <c r="J2490" s="69"/>
    </row>
    <row r="2491" spans="3:10" x14ac:dyDescent="0.2">
      <c r="C2491" s="52" t="e">
        <f>VLOOKUP(A2491,'[1]S&amp;P 500 Wikipedia'!A:D,3,FALSE)</f>
        <v>#N/A</v>
      </c>
      <c r="H2491" s="69"/>
      <c r="I2491" s="69"/>
      <c r="J2491" s="69"/>
    </row>
    <row r="2492" spans="3:10" x14ac:dyDescent="0.2">
      <c r="C2492" s="52" t="e">
        <f>VLOOKUP(A2492,'[1]S&amp;P 500 Wikipedia'!A:D,3,FALSE)</f>
        <v>#N/A</v>
      </c>
      <c r="H2492" s="69"/>
      <c r="I2492" s="69"/>
      <c r="J2492" s="69"/>
    </row>
    <row r="2493" spans="3:10" x14ac:dyDescent="0.2">
      <c r="C2493" s="52" t="e">
        <f>VLOOKUP(A2493,'[1]S&amp;P 500 Wikipedia'!A:D,3,FALSE)</f>
        <v>#N/A</v>
      </c>
      <c r="H2493" s="69"/>
      <c r="I2493" s="69"/>
      <c r="J2493" s="69"/>
    </row>
    <row r="2494" spans="3:10" x14ac:dyDescent="0.2">
      <c r="C2494" s="52" t="e">
        <f>VLOOKUP(A2494,'[1]S&amp;P 500 Wikipedia'!A:D,3,FALSE)</f>
        <v>#N/A</v>
      </c>
      <c r="H2494" s="69"/>
      <c r="I2494" s="69"/>
      <c r="J2494" s="69"/>
    </row>
    <row r="2495" spans="3:10" x14ac:dyDescent="0.2">
      <c r="C2495" s="52" t="e">
        <f>VLOOKUP(A2495,'[1]S&amp;P 500 Wikipedia'!A:D,3,FALSE)</f>
        <v>#N/A</v>
      </c>
      <c r="H2495" s="69"/>
      <c r="I2495" s="69"/>
      <c r="J2495" s="69"/>
    </row>
    <row r="2496" spans="3:10" x14ac:dyDescent="0.2">
      <c r="C2496" s="52" t="e">
        <f>VLOOKUP(A2496,'[1]S&amp;P 500 Wikipedia'!A:D,3,FALSE)</f>
        <v>#N/A</v>
      </c>
      <c r="H2496" s="69"/>
      <c r="I2496" s="69"/>
      <c r="J2496" s="69"/>
    </row>
    <row r="2497" spans="3:10" x14ac:dyDescent="0.2">
      <c r="C2497" s="52" t="e">
        <f>VLOOKUP(A2497,'[1]S&amp;P 500 Wikipedia'!A:D,3,FALSE)</f>
        <v>#N/A</v>
      </c>
      <c r="H2497" s="69"/>
      <c r="I2497" s="69"/>
      <c r="J2497" s="69"/>
    </row>
    <row r="2498" spans="3:10" x14ac:dyDescent="0.2">
      <c r="C2498" s="52" t="e">
        <f>VLOOKUP(A2498,'[1]S&amp;P 500 Wikipedia'!A:D,3,FALSE)</f>
        <v>#N/A</v>
      </c>
      <c r="H2498" s="69"/>
      <c r="I2498" s="69"/>
      <c r="J2498" s="69"/>
    </row>
    <row r="2499" spans="3:10" x14ac:dyDescent="0.2">
      <c r="C2499" s="52" t="e">
        <f>VLOOKUP(A2499,'[1]S&amp;P 500 Wikipedia'!A:D,3,FALSE)</f>
        <v>#N/A</v>
      </c>
      <c r="H2499" s="69"/>
      <c r="I2499" s="69"/>
      <c r="J2499" s="69"/>
    </row>
    <row r="2500" spans="3:10" x14ac:dyDescent="0.2">
      <c r="C2500" s="52" t="e">
        <f>VLOOKUP(A2500,'[1]S&amp;P 500 Wikipedia'!A:D,3,FALSE)</f>
        <v>#N/A</v>
      </c>
      <c r="H2500" s="69"/>
      <c r="I2500" s="69"/>
      <c r="J2500" s="69"/>
    </row>
    <row r="2501" spans="3:10" x14ac:dyDescent="0.2">
      <c r="C2501" s="52" t="e">
        <f>VLOOKUP(A2501,'[1]S&amp;P 500 Wikipedia'!A:D,3,FALSE)</f>
        <v>#N/A</v>
      </c>
      <c r="H2501" s="69"/>
      <c r="I2501" s="69"/>
      <c r="J2501" s="69"/>
    </row>
    <row r="2502" spans="3:10" x14ac:dyDescent="0.2">
      <c r="C2502" s="52" t="e">
        <f>VLOOKUP(A2502,'[1]S&amp;P 500 Wikipedia'!A:D,3,FALSE)</f>
        <v>#N/A</v>
      </c>
      <c r="H2502" s="69"/>
      <c r="I2502" s="69"/>
      <c r="J2502" s="69"/>
    </row>
    <row r="2503" spans="3:10" x14ac:dyDescent="0.2">
      <c r="C2503" s="52" t="e">
        <f>VLOOKUP(A2503,'[1]S&amp;P 500 Wikipedia'!A:D,3,FALSE)</f>
        <v>#N/A</v>
      </c>
      <c r="H2503" s="69"/>
      <c r="I2503" s="69"/>
      <c r="J2503" s="69"/>
    </row>
    <row r="2504" spans="3:10" x14ac:dyDescent="0.2">
      <c r="C2504" s="52" t="e">
        <f>VLOOKUP(A2504,'[1]S&amp;P 500 Wikipedia'!A:D,3,FALSE)</f>
        <v>#N/A</v>
      </c>
      <c r="H2504" s="69"/>
      <c r="I2504" s="69"/>
      <c r="J2504" s="69"/>
    </row>
    <row r="2505" spans="3:10" x14ac:dyDescent="0.2">
      <c r="C2505" s="52" t="e">
        <f>VLOOKUP(A2505,'[1]S&amp;P 500 Wikipedia'!A:D,3,FALSE)</f>
        <v>#N/A</v>
      </c>
      <c r="H2505" s="69"/>
      <c r="I2505" s="69"/>
      <c r="J2505" s="69"/>
    </row>
    <row r="2506" spans="3:10" x14ac:dyDescent="0.2">
      <c r="C2506" s="52" t="e">
        <f>VLOOKUP(A2506,'[1]S&amp;P 500 Wikipedia'!A:D,3,FALSE)</f>
        <v>#N/A</v>
      </c>
      <c r="H2506" s="69"/>
      <c r="I2506" s="69"/>
      <c r="J2506" s="69"/>
    </row>
    <row r="2507" spans="3:10" x14ac:dyDescent="0.2">
      <c r="C2507" s="52" t="e">
        <f>VLOOKUP(A2507,'[1]S&amp;P 500 Wikipedia'!A:D,3,FALSE)</f>
        <v>#N/A</v>
      </c>
      <c r="H2507" s="69"/>
      <c r="I2507" s="69"/>
      <c r="J2507" s="69"/>
    </row>
    <row r="2508" spans="3:10" x14ac:dyDescent="0.2">
      <c r="C2508" s="52" t="e">
        <f>VLOOKUP(A2508,'[1]S&amp;P 500 Wikipedia'!A:D,3,FALSE)</f>
        <v>#N/A</v>
      </c>
      <c r="H2508" s="69"/>
      <c r="I2508" s="69"/>
      <c r="J2508" s="69"/>
    </row>
    <row r="2509" spans="3:10" x14ac:dyDescent="0.2">
      <c r="C2509" s="52" t="e">
        <f>VLOOKUP(A2509,'[1]S&amp;P 500 Wikipedia'!A:D,3,FALSE)</f>
        <v>#N/A</v>
      </c>
      <c r="H2509" s="69"/>
      <c r="I2509" s="69"/>
      <c r="J2509" s="69"/>
    </row>
    <row r="2510" spans="3:10" x14ac:dyDescent="0.2">
      <c r="C2510" s="52" t="e">
        <f>VLOOKUP(A2510,'[1]S&amp;P 500 Wikipedia'!A:D,3,FALSE)</f>
        <v>#N/A</v>
      </c>
      <c r="H2510" s="69"/>
      <c r="I2510" s="69"/>
      <c r="J2510" s="69"/>
    </row>
    <row r="2511" spans="3:10" x14ac:dyDescent="0.2">
      <c r="C2511" s="52" t="e">
        <f>VLOOKUP(A2511,'[1]S&amp;P 500 Wikipedia'!A:D,3,FALSE)</f>
        <v>#N/A</v>
      </c>
      <c r="H2511" s="69"/>
      <c r="I2511" s="69"/>
      <c r="J2511" s="69"/>
    </row>
    <row r="2512" spans="3:10" x14ac:dyDescent="0.2">
      <c r="C2512" s="52" t="e">
        <f>VLOOKUP(A2512,'[1]S&amp;P 500 Wikipedia'!A:D,3,FALSE)</f>
        <v>#N/A</v>
      </c>
      <c r="H2512" s="69"/>
      <c r="I2512" s="69"/>
      <c r="J2512" s="69"/>
    </row>
    <row r="2513" spans="3:10" x14ac:dyDescent="0.2">
      <c r="C2513" s="52" t="e">
        <f>VLOOKUP(A2513,'[1]S&amp;P 500 Wikipedia'!A:D,3,FALSE)</f>
        <v>#N/A</v>
      </c>
      <c r="H2513" s="69"/>
      <c r="I2513" s="69"/>
      <c r="J2513" s="69"/>
    </row>
    <row r="2514" spans="3:10" x14ac:dyDescent="0.2">
      <c r="C2514" s="52" t="e">
        <f>VLOOKUP(A2514,'[1]S&amp;P 500 Wikipedia'!A:D,3,FALSE)</f>
        <v>#N/A</v>
      </c>
      <c r="H2514" s="69"/>
      <c r="I2514" s="69"/>
      <c r="J2514" s="69"/>
    </row>
    <row r="2515" spans="3:10" x14ac:dyDescent="0.2">
      <c r="C2515" s="52" t="e">
        <f>VLOOKUP(A2515,'[1]S&amp;P 500 Wikipedia'!A:D,3,FALSE)</f>
        <v>#N/A</v>
      </c>
      <c r="H2515" s="69"/>
      <c r="I2515" s="69"/>
      <c r="J2515" s="69"/>
    </row>
    <row r="2516" spans="3:10" x14ac:dyDescent="0.2">
      <c r="C2516" s="52" t="e">
        <f>VLOOKUP(A2516,'[1]S&amp;P 500 Wikipedia'!A:D,3,FALSE)</f>
        <v>#N/A</v>
      </c>
      <c r="H2516" s="69"/>
      <c r="I2516" s="69"/>
      <c r="J2516" s="69"/>
    </row>
    <row r="2517" spans="3:10" x14ac:dyDescent="0.2">
      <c r="C2517" s="52" t="e">
        <f>VLOOKUP(A2517,'[1]S&amp;P 500 Wikipedia'!A:D,3,FALSE)</f>
        <v>#N/A</v>
      </c>
      <c r="H2517" s="69"/>
      <c r="I2517" s="69"/>
      <c r="J2517" s="69"/>
    </row>
    <row r="2518" spans="3:10" x14ac:dyDescent="0.2">
      <c r="C2518" s="52" t="e">
        <f>VLOOKUP(A2518,'[1]S&amp;P 500 Wikipedia'!A:D,3,FALSE)</f>
        <v>#N/A</v>
      </c>
      <c r="H2518" s="69"/>
      <c r="I2518" s="69"/>
      <c r="J2518" s="69"/>
    </row>
    <row r="2519" spans="3:10" x14ac:dyDescent="0.2">
      <c r="C2519" s="52" t="e">
        <f>VLOOKUP(A2519,'[1]S&amp;P 500 Wikipedia'!A:D,3,FALSE)</f>
        <v>#N/A</v>
      </c>
      <c r="H2519" s="69"/>
      <c r="I2519" s="69"/>
      <c r="J2519" s="69"/>
    </row>
    <row r="2520" spans="3:10" x14ac:dyDescent="0.2">
      <c r="C2520" s="52" t="e">
        <f>VLOOKUP(A2520,'[1]S&amp;P 500 Wikipedia'!A:D,3,FALSE)</f>
        <v>#N/A</v>
      </c>
      <c r="H2520" s="69"/>
      <c r="I2520" s="69"/>
      <c r="J2520" s="69"/>
    </row>
    <row r="2521" spans="3:10" x14ac:dyDescent="0.2">
      <c r="C2521" s="52" t="e">
        <f>VLOOKUP(A2521,'[1]S&amp;P 500 Wikipedia'!A:D,3,FALSE)</f>
        <v>#N/A</v>
      </c>
      <c r="H2521" s="69"/>
      <c r="I2521" s="69"/>
      <c r="J2521" s="69"/>
    </row>
    <row r="2522" spans="3:10" x14ac:dyDescent="0.2">
      <c r="C2522" s="52" t="e">
        <f>VLOOKUP(A2522,'[1]S&amp;P 500 Wikipedia'!A:D,3,FALSE)</f>
        <v>#N/A</v>
      </c>
      <c r="H2522" s="69"/>
      <c r="I2522" s="69"/>
      <c r="J2522" s="69"/>
    </row>
    <row r="2523" spans="3:10" x14ac:dyDescent="0.2">
      <c r="C2523" s="52" t="e">
        <f>VLOOKUP(A2523,'[1]S&amp;P 500 Wikipedia'!A:D,3,FALSE)</f>
        <v>#N/A</v>
      </c>
      <c r="H2523" s="69"/>
      <c r="I2523" s="69"/>
      <c r="J2523" s="69"/>
    </row>
    <row r="2524" spans="3:10" x14ac:dyDescent="0.2">
      <c r="C2524" s="52" t="e">
        <f>VLOOKUP(A2524,'[1]S&amp;P 500 Wikipedia'!A:D,3,FALSE)</f>
        <v>#N/A</v>
      </c>
      <c r="H2524" s="69"/>
      <c r="I2524" s="69"/>
      <c r="J2524" s="69"/>
    </row>
    <row r="2525" spans="3:10" x14ac:dyDescent="0.2">
      <c r="C2525" s="52" t="e">
        <f>VLOOKUP(A2525,'[1]S&amp;P 500 Wikipedia'!A:D,3,FALSE)</f>
        <v>#N/A</v>
      </c>
      <c r="H2525" s="69"/>
      <c r="I2525" s="69"/>
      <c r="J2525" s="69"/>
    </row>
    <row r="2526" spans="3:10" x14ac:dyDescent="0.2">
      <c r="C2526" s="52" t="e">
        <f>VLOOKUP(A2526,'[1]S&amp;P 500 Wikipedia'!A:D,3,FALSE)</f>
        <v>#N/A</v>
      </c>
      <c r="H2526" s="69"/>
      <c r="I2526" s="69"/>
      <c r="J2526" s="69"/>
    </row>
    <row r="2527" spans="3:10" x14ac:dyDescent="0.2">
      <c r="C2527" s="52" t="e">
        <f>VLOOKUP(A2527,'[1]S&amp;P 500 Wikipedia'!A:D,3,FALSE)</f>
        <v>#N/A</v>
      </c>
      <c r="H2527" s="69"/>
      <c r="I2527" s="69"/>
      <c r="J2527" s="69"/>
    </row>
    <row r="2528" spans="3:10" x14ac:dyDescent="0.2">
      <c r="C2528" s="52" t="e">
        <f>VLOOKUP(A2528,'[1]S&amp;P 500 Wikipedia'!A:D,3,FALSE)</f>
        <v>#N/A</v>
      </c>
      <c r="H2528" s="69"/>
      <c r="I2528" s="69"/>
      <c r="J2528" s="69"/>
    </row>
    <row r="2529" spans="3:10" x14ac:dyDescent="0.2">
      <c r="C2529" s="52" t="e">
        <f>VLOOKUP(A2529,'[1]S&amp;P 500 Wikipedia'!A:D,3,FALSE)</f>
        <v>#N/A</v>
      </c>
      <c r="H2529" s="69"/>
      <c r="I2529" s="69"/>
      <c r="J2529" s="69"/>
    </row>
    <row r="2530" spans="3:10" x14ac:dyDescent="0.2">
      <c r="C2530" s="52" t="e">
        <f>VLOOKUP(A2530,'[1]S&amp;P 500 Wikipedia'!A:D,3,FALSE)</f>
        <v>#N/A</v>
      </c>
      <c r="H2530" s="69"/>
      <c r="I2530" s="69"/>
      <c r="J2530" s="69"/>
    </row>
    <row r="2531" spans="3:10" x14ac:dyDescent="0.2">
      <c r="C2531" s="52" t="e">
        <f>VLOOKUP(A2531,'[1]S&amp;P 500 Wikipedia'!A:D,3,FALSE)</f>
        <v>#N/A</v>
      </c>
      <c r="H2531" s="69"/>
      <c r="I2531" s="69"/>
      <c r="J2531" s="69"/>
    </row>
    <row r="2532" spans="3:10" x14ac:dyDescent="0.2">
      <c r="C2532" s="52" t="e">
        <f>VLOOKUP(A2532,'[1]S&amp;P 500 Wikipedia'!A:D,3,FALSE)</f>
        <v>#N/A</v>
      </c>
      <c r="H2532" s="69"/>
      <c r="I2532" s="69"/>
      <c r="J2532" s="69"/>
    </row>
    <row r="2533" spans="3:10" x14ac:dyDescent="0.2">
      <c r="C2533" s="52" t="e">
        <f>VLOOKUP(A2533,'[1]S&amp;P 500 Wikipedia'!A:D,3,FALSE)</f>
        <v>#N/A</v>
      </c>
      <c r="H2533" s="69"/>
      <c r="I2533" s="69"/>
      <c r="J2533" s="69"/>
    </row>
    <row r="2534" spans="3:10" x14ac:dyDescent="0.2">
      <c r="C2534" s="52" t="e">
        <f>VLOOKUP(A2534,'[1]S&amp;P 500 Wikipedia'!A:D,3,FALSE)</f>
        <v>#N/A</v>
      </c>
      <c r="H2534" s="69"/>
      <c r="I2534" s="69"/>
      <c r="J2534" s="69"/>
    </row>
    <row r="2535" spans="3:10" x14ac:dyDescent="0.2">
      <c r="C2535" s="52" t="e">
        <f>VLOOKUP(A2535,'[1]S&amp;P 500 Wikipedia'!A:D,3,FALSE)</f>
        <v>#N/A</v>
      </c>
      <c r="H2535" s="69"/>
      <c r="I2535" s="69"/>
      <c r="J2535" s="69"/>
    </row>
    <row r="2536" spans="3:10" x14ac:dyDescent="0.2">
      <c r="C2536" s="52" t="e">
        <f>VLOOKUP(A2536,'[1]S&amp;P 500 Wikipedia'!A:D,3,FALSE)</f>
        <v>#N/A</v>
      </c>
      <c r="H2536" s="69"/>
      <c r="I2536" s="69"/>
      <c r="J2536" s="69"/>
    </row>
    <row r="2537" spans="3:10" x14ac:dyDescent="0.2">
      <c r="C2537" s="52" t="e">
        <f>VLOOKUP(A2537,'[1]S&amp;P 500 Wikipedia'!A:D,3,FALSE)</f>
        <v>#N/A</v>
      </c>
      <c r="H2537" s="69"/>
      <c r="I2537" s="69"/>
      <c r="J2537" s="69"/>
    </row>
    <row r="2538" spans="3:10" x14ac:dyDescent="0.2">
      <c r="C2538" s="52" t="e">
        <f>VLOOKUP(A2538,'[1]S&amp;P 500 Wikipedia'!A:D,3,FALSE)</f>
        <v>#N/A</v>
      </c>
      <c r="H2538" s="69"/>
      <c r="I2538" s="69"/>
      <c r="J2538" s="69"/>
    </row>
    <row r="2539" spans="3:10" x14ac:dyDescent="0.2">
      <c r="C2539" s="52" t="e">
        <f>VLOOKUP(A2539,'[1]S&amp;P 500 Wikipedia'!A:D,3,FALSE)</f>
        <v>#N/A</v>
      </c>
      <c r="H2539" s="69"/>
      <c r="I2539" s="69"/>
      <c r="J2539" s="69"/>
    </row>
    <row r="2540" spans="3:10" x14ac:dyDescent="0.2">
      <c r="C2540" s="52" t="e">
        <f>VLOOKUP(A2540,'[1]S&amp;P 500 Wikipedia'!A:D,3,FALSE)</f>
        <v>#N/A</v>
      </c>
      <c r="H2540" s="69"/>
      <c r="I2540" s="69"/>
      <c r="J2540" s="69"/>
    </row>
    <row r="2541" spans="3:10" x14ac:dyDescent="0.2">
      <c r="C2541" s="52" t="e">
        <f>VLOOKUP(A2541,'[1]S&amp;P 500 Wikipedia'!A:D,3,FALSE)</f>
        <v>#N/A</v>
      </c>
      <c r="H2541" s="69"/>
      <c r="I2541" s="69"/>
      <c r="J2541" s="69"/>
    </row>
    <row r="2542" spans="3:10" x14ac:dyDescent="0.2">
      <c r="C2542" s="52" t="e">
        <f>VLOOKUP(A2542,'[1]S&amp;P 500 Wikipedia'!A:D,3,FALSE)</f>
        <v>#N/A</v>
      </c>
      <c r="H2542" s="69"/>
      <c r="I2542" s="69"/>
      <c r="J2542" s="69"/>
    </row>
    <row r="2543" spans="3:10" x14ac:dyDescent="0.2">
      <c r="C2543" s="52" t="e">
        <f>VLOOKUP(A2543,'[1]S&amp;P 500 Wikipedia'!A:D,3,FALSE)</f>
        <v>#N/A</v>
      </c>
      <c r="H2543" s="69"/>
      <c r="I2543" s="69"/>
      <c r="J2543" s="69"/>
    </row>
    <row r="2544" spans="3:10" x14ac:dyDescent="0.2">
      <c r="C2544" s="52" t="e">
        <f>VLOOKUP(A2544,'[1]S&amp;P 500 Wikipedia'!A:D,3,FALSE)</f>
        <v>#N/A</v>
      </c>
      <c r="H2544" s="69"/>
      <c r="I2544" s="69"/>
      <c r="J2544" s="69"/>
    </row>
    <row r="2545" spans="3:10" x14ac:dyDescent="0.2">
      <c r="C2545" s="52" t="e">
        <f>VLOOKUP(A2545,'[1]S&amp;P 500 Wikipedia'!A:D,3,FALSE)</f>
        <v>#N/A</v>
      </c>
      <c r="H2545" s="69"/>
      <c r="I2545" s="69"/>
      <c r="J2545" s="69"/>
    </row>
    <row r="2546" spans="3:10" x14ac:dyDescent="0.2">
      <c r="C2546" s="52" t="e">
        <f>VLOOKUP(A2546,'[1]S&amp;P 500 Wikipedia'!A:D,3,FALSE)</f>
        <v>#N/A</v>
      </c>
      <c r="H2546" s="69"/>
      <c r="I2546" s="69"/>
      <c r="J2546" s="69"/>
    </row>
    <row r="2547" spans="3:10" x14ac:dyDescent="0.2">
      <c r="C2547" s="52" t="e">
        <f>VLOOKUP(A2547,'[1]S&amp;P 500 Wikipedia'!A:D,3,FALSE)</f>
        <v>#N/A</v>
      </c>
      <c r="H2547" s="69"/>
      <c r="I2547" s="69"/>
      <c r="J2547" s="69"/>
    </row>
    <row r="2548" spans="3:10" x14ac:dyDescent="0.2">
      <c r="C2548" s="52" t="e">
        <f>VLOOKUP(A2548,'[1]S&amp;P 500 Wikipedia'!A:D,3,FALSE)</f>
        <v>#N/A</v>
      </c>
      <c r="H2548" s="69"/>
      <c r="I2548" s="69"/>
      <c r="J2548" s="69"/>
    </row>
    <row r="2549" spans="3:10" x14ac:dyDescent="0.2">
      <c r="C2549" s="52" t="e">
        <f>VLOOKUP(A2549,'[1]S&amp;P 500 Wikipedia'!A:D,3,FALSE)</f>
        <v>#N/A</v>
      </c>
      <c r="H2549" s="69"/>
      <c r="I2549" s="69"/>
      <c r="J2549" s="69"/>
    </row>
    <row r="2550" spans="3:10" x14ac:dyDescent="0.2">
      <c r="C2550" s="52" t="e">
        <f>VLOOKUP(A2550,'[1]S&amp;P 500 Wikipedia'!A:D,3,FALSE)</f>
        <v>#N/A</v>
      </c>
      <c r="H2550" s="69"/>
      <c r="I2550" s="69"/>
      <c r="J2550" s="69"/>
    </row>
    <row r="2551" spans="3:10" x14ac:dyDescent="0.2">
      <c r="C2551" s="52" t="e">
        <f>VLOOKUP(A2551,'[1]S&amp;P 500 Wikipedia'!A:D,3,FALSE)</f>
        <v>#N/A</v>
      </c>
      <c r="H2551" s="69"/>
      <c r="I2551" s="69"/>
      <c r="J2551" s="69"/>
    </row>
    <row r="2552" spans="3:10" x14ac:dyDescent="0.2">
      <c r="C2552" s="52" t="e">
        <f>VLOOKUP(A2552,'[1]S&amp;P 500 Wikipedia'!A:D,3,FALSE)</f>
        <v>#N/A</v>
      </c>
      <c r="H2552" s="69"/>
      <c r="I2552" s="69"/>
      <c r="J2552" s="69"/>
    </row>
    <row r="2553" spans="3:10" x14ac:dyDescent="0.2">
      <c r="C2553" s="52" t="e">
        <f>VLOOKUP(A2553,'[1]S&amp;P 500 Wikipedia'!A:D,3,FALSE)</f>
        <v>#N/A</v>
      </c>
      <c r="H2553" s="69"/>
      <c r="I2553" s="69"/>
      <c r="J2553" s="69"/>
    </row>
    <row r="2554" spans="3:10" x14ac:dyDescent="0.2">
      <c r="C2554" s="52" t="e">
        <f>VLOOKUP(A2554,'[1]S&amp;P 500 Wikipedia'!A:D,3,FALSE)</f>
        <v>#N/A</v>
      </c>
      <c r="H2554" s="69"/>
      <c r="I2554" s="69"/>
      <c r="J2554" s="69"/>
    </row>
    <row r="2555" spans="3:10" x14ac:dyDescent="0.2">
      <c r="C2555" s="52" t="e">
        <f>VLOOKUP(A2555,'[1]S&amp;P 500 Wikipedia'!A:D,3,FALSE)</f>
        <v>#N/A</v>
      </c>
      <c r="H2555" s="69"/>
      <c r="I2555" s="69"/>
      <c r="J2555" s="69"/>
    </row>
    <row r="2556" spans="3:10" x14ac:dyDescent="0.2">
      <c r="C2556" s="52" t="e">
        <f>VLOOKUP(A2556,'[1]S&amp;P 500 Wikipedia'!A:D,3,FALSE)</f>
        <v>#N/A</v>
      </c>
      <c r="H2556" s="69"/>
      <c r="I2556" s="69"/>
      <c r="J2556" s="69"/>
    </row>
    <row r="2557" spans="3:10" x14ac:dyDescent="0.2">
      <c r="C2557" s="52" t="e">
        <f>VLOOKUP(A2557,'[1]S&amp;P 500 Wikipedia'!A:D,3,FALSE)</f>
        <v>#N/A</v>
      </c>
      <c r="H2557" s="69"/>
      <c r="I2557" s="69"/>
      <c r="J2557" s="69"/>
    </row>
    <row r="2558" spans="3:10" x14ac:dyDescent="0.2">
      <c r="C2558" s="52" t="e">
        <f>VLOOKUP(A2558,'[1]S&amp;P 500 Wikipedia'!A:D,3,FALSE)</f>
        <v>#N/A</v>
      </c>
      <c r="H2558" s="69"/>
      <c r="I2558" s="69"/>
      <c r="J2558" s="69"/>
    </row>
    <row r="2559" spans="3:10" x14ac:dyDescent="0.2">
      <c r="C2559" s="52" t="e">
        <f>VLOOKUP(A2559,'[1]S&amp;P 500 Wikipedia'!A:D,3,FALSE)</f>
        <v>#N/A</v>
      </c>
      <c r="H2559" s="69"/>
      <c r="I2559" s="69"/>
      <c r="J2559" s="69"/>
    </row>
    <row r="2560" spans="3:10" x14ac:dyDescent="0.2">
      <c r="C2560" s="52" t="e">
        <f>VLOOKUP(A2560,'[1]S&amp;P 500 Wikipedia'!A:D,3,FALSE)</f>
        <v>#N/A</v>
      </c>
      <c r="H2560" s="69"/>
      <c r="I2560" s="69"/>
      <c r="J2560" s="69"/>
    </row>
    <row r="2561" spans="3:10" x14ac:dyDescent="0.2">
      <c r="C2561" s="52" t="e">
        <f>VLOOKUP(A2561,'[1]S&amp;P 500 Wikipedia'!A:D,3,FALSE)</f>
        <v>#N/A</v>
      </c>
      <c r="H2561" s="69"/>
      <c r="I2561" s="69"/>
      <c r="J2561" s="69"/>
    </row>
    <row r="2562" spans="3:10" x14ac:dyDescent="0.2">
      <c r="C2562" s="52" t="e">
        <f>VLOOKUP(A2562,'[1]S&amp;P 500 Wikipedia'!A:D,3,FALSE)</f>
        <v>#N/A</v>
      </c>
      <c r="H2562" s="69"/>
      <c r="I2562" s="69"/>
      <c r="J2562" s="69"/>
    </row>
    <row r="2563" spans="3:10" x14ac:dyDescent="0.2">
      <c r="C2563" s="52" t="e">
        <f>VLOOKUP(A2563,'[1]S&amp;P 500 Wikipedia'!A:D,3,FALSE)</f>
        <v>#N/A</v>
      </c>
      <c r="H2563" s="69"/>
      <c r="I2563" s="69"/>
      <c r="J2563" s="69"/>
    </row>
    <row r="2564" spans="3:10" x14ac:dyDescent="0.2">
      <c r="C2564" s="52" t="e">
        <f>VLOOKUP(A2564,'[1]S&amp;P 500 Wikipedia'!A:D,3,FALSE)</f>
        <v>#N/A</v>
      </c>
      <c r="H2564" s="69"/>
      <c r="I2564" s="69"/>
      <c r="J2564" s="69"/>
    </row>
    <row r="2565" spans="3:10" x14ac:dyDescent="0.2">
      <c r="C2565" s="52" t="e">
        <f>VLOOKUP(A2565,'[1]S&amp;P 500 Wikipedia'!A:D,3,FALSE)</f>
        <v>#N/A</v>
      </c>
      <c r="H2565" s="69"/>
      <c r="I2565" s="69"/>
      <c r="J2565" s="69"/>
    </row>
    <row r="2566" spans="3:10" x14ac:dyDescent="0.2">
      <c r="C2566" s="52" t="e">
        <f>VLOOKUP(A2566,'[1]S&amp;P 500 Wikipedia'!A:D,3,FALSE)</f>
        <v>#N/A</v>
      </c>
      <c r="H2566" s="69"/>
      <c r="I2566" s="69"/>
      <c r="J2566" s="69"/>
    </row>
    <row r="2567" spans="3:10" x14ac:dyDescent="0.2">
      <c r="C2567" s="52" t="e">
        <f>VLOOKUP(A2567,'[1]S&amp;P 500 Wikipedia'!A:D,3,FALSE)</f>
        <v>#N/A</v>
      </c>
      <c r="H2567" s="69"/>
      <c r="I2567" s="69"/>
      <c r="J2567" s="69"/>
    </row>
    <row r="2568" spans="3:10" x14ac:dyDescent="0.2">
      <c r="C2568" s="52" t="e">
        <f>VLOOKUP(A2568,'[1]S&amp;P 500 Wikipedia'!A:D,3,FALSE)</f>
        <v>#N/A</v>
      </c>
      <c r="H2568" s="69"/>
      <c r="I2568" s="69"/>
      <c r="J2568" s="69"/>
    </row>
    <row r="2569" spans="3:10" x14ac:dyDescent="0.2">
      <c r="C2569" s="52" t="e">
        <f>VLOOKUP(A2569,'[1]S&amp;P 500 Wikipedia'!A:D,3,FALSE)</f>
        <v>#N/A</v>
      </c>
      <c r="H2569" s="69"/>
      <c r="I2569" s="69"/>
      <c r="J2569" s="69"/>
    </row>
    <row r="2570" spans="3:10" x14ac:dyDescent="0.2">
      <c r="C2570" s="52" t="e">
        <f>VLOOKUP(A2570,'[1]S&amp;P 500 Wikipedia'!A:D,3,FALSE)</f>
        <v>#N/A</v>
      </c>
      <c r="H2570" s="69"/>
      <c r="I2570" s="69"/>
      <c r="J2570" s="69"/>
    </row>
    <row r="2571" spans="3:10" x14ac:dyDescent="0.2">
      <c r="C2571" s="52" t="e">
        <f>VLOOKUP(A2571,'[1]S&amp;P 500 Wikipedia'!A:D,3,FALSE)</f>
        <v>#N/A</v>
      </c>
      <c r="H2571" s="69"/>
      <c r="I2571" s="69"/>
      <c r="J2571" s="69"/>
    </row>
    <row r="2572" spans="3:10" x14ac:dyDescent="0.2">
      <c r="C2572" s="52" t="e">
        <f>VLOOKUP(A2572,'[1]S&amp;P 500 Wikipedia'!A:D,3,FALSE)</f>
        <v>#N/A</v>
      </c>
      <c r="H2572" s="69"/>
      <c r="I2572" s="69"/>
      <c r="J2572" s="69"/>
    </row>
    <row r="2573" spans="3:10" x14ac:dyDescent="0.2">
      <c r="C2573" s="52" t="e">
        <f>VLOOKUP(A2573,'[1]S&amp;P 500 Wikipedia'!A:D,3,FALSE)</f>
        <v>#N/A</v>
      </c>
      <c r="H2573" s="69"/>
      <c r="I2573" s="69"/>
      <c r="J2573" s="69"/>
    </row>
    <row r="2574" spans="3:10" x14ac:dyDescent="0.2">
      <c r="C2574" s="52" t="e">
        <f>VLOOKUP(A2574,'[1]S&amp;P 500 Wikipedia'!A:D,3,FALSE)</f>
        <v>#N/A</v>
      </c>
      <c r="H2574" s="69"/>
      <c r="I2574" s="69"/>
      <c r="J2574" s="69"/>
    </row>
    <row r="2575" spans="3:10" x14ac:dyDescent="0.2">
      <c r="C2575" s="52" t="e">
        <f>VLOOKUP(A2575,'[1]S&amp;P 500 Wikipedia'!A:D,3,FALSE)</f>
        <v>#N/A</v>
      </c>
      <c r="H2575" s="69"/>
      <c r="I2575" s="69"/>
      <c r="J2575" s="69"/>
    </row>
    <row r="2576" spans="3:10" x14ac:dyDescent="0.2">
      <c r="C2576" s="52" t="e">
        <f>VLOOKUP(A2576,'[1]S&amp;P 500 Wikipedia'!A:D,3,FALSE)</f>
        <v>#N/A</v>
      </c>
      <c r="H2576" s="69"/>
      <c r="I2576" s="69"/>
      <c r="J2576" s="69"/>
    </row>
    <row r="2577" spans="3:10" x14ac:dyDescent="0.2">
      <c r="C2577" s="52" t="e">
        <f>VLOOKUP(A2577,'[1]S&amp;P 500 Wikipedia'!A:D,3,FALSE)</f>
        <v>#N/A</v>
      </c>
      <c r="H2577" s="69"/>
      <c r="I2577" s="69"/>
      <c r="J2577" s="69"/>
    </row>
    <row r="2578" spans="3:10" x14ac:dyDescent="0.2">
      <c r="C2578" s="52" t="e">
        <f>VLOOKUP(A2578,'[1]S&amp;P 500 Wikipedia'!A:D,3,FALSE)</f>
        <v>#N/A</v>
      </c>
      <c r="H2578" s="69"/>
      <c r="I2578" s="69"/>
      <c r="J2578" s="69"/>
    </row>
    <row r="2579" spans="3:10" x14ac:dyDescent="0.2">
      <c r="C2579" s="52" t="e">
        <f>VLOOKUP(A2579,'[1]S&amp;P 500 Wikipedia'!A:D,3,FALSE)</f>
        <v>#N/A</v>
      </c>
      <c r="H2579" s="69"/>
      <c r="I2579" s="69"/>
      <c r="J2579" s="69"/>
    </row>
    <row r="2580" spans="3:10" x14ac:dyDescent="0.2">
      <c r="C2580" s="52" t="e">
        <f>VLOOKUP(A2580,'[1]S&amp;P 500 Wikipedia'!A:D,3,FALSE)</f>
        <v>#N/A</v>
      </c>
      <c r="H2580" s="69"/>
      <c r="I2580" s="69"/>
      <c r="J2580" s="69"/>
    </row>
    <row r="2581" spans="3:10" x14ac:dyDescent="0.2">
      <c r="C2581" s="52" t="e">
        <f>VLOOKUP(A2581,'[1]S&amp;P 500 Wikipedia'!A:D,3,FALSE)</f>
        <v>#N/A</v>
      </c>
      <c r="H2581" s="69"/>
      <c r="I2581" s="69"/>
      <c r="J2581" s="69"/>
    </row>
    <row r="2582" spans="3:10" x14ac:dyDescent="0.2">
      <c r="C2582" s="52" t="e">
        <f>VLOOKUP(A2582,'[1]S&amp;P 500 Wikipedia'!A:D,3,FALSE)</f>
        <v>#N/A</v>
      </c>
      <c r="H2582" s="69"/>
      <c r="I2582" s="69"/>
      <c r="J2582" s="69"/>
    </row>
    <row r="2583" spans="3:10" x14ac:dyDescent="0.2">
      <c r="C2583" s="52" t="e">
        <f>VLOOKUP(A2583,'[1]S&amp;P 500 Wikipedia'!A:D,3,FALSE)</f>
        <v>#N/A</v>
      </c>
      <c r="H2583" s="69"/>
      <c r="I2583" s="69"/>
      <c r="J2583" s="69"/>
    </row>
    <row r="2584" spans="3:10" x14ac:dyDescent="0.2">
      <c r="C2584" s="52" t="e">
        <f>VLOOKUP(A2584,'[1]S&amp;P 500 Wikipedia'!A:D,3,FALSE)</f>
        <v>#N/A</v>
      </c>
      <c r="H2584" s="69"/>
      <c r="I2584" s="69"/>
      <c r="J2584" s="69"/>
    </row>
    <row r="2585" spans="3:10" x14ac:dyDescent="0.2">
      <c r="C2585" s="52" t="e">
        <f>VLOOKUP(A2585,'[1]S&amp;P 500 Wikipedia'!A:D,3,FALSE)</f>
        <v>#N/A</v>
      </c>
      <c r="H2585" s="69"/>
      <c r="I2585" s="69"/>
      <c r="J2585" s="69"/>
    </row>
    <row r="2586" spans="3:10" x14ac:dyDescent="0.2">
      <c r="C2586" s="52" t="e">
        <f>VLOOKUP(A2586,'[1]S&amp;P 500 Wikipedia'!A:D,3,FALSE)</f>
        <v>#N/A</v>
      </c>
      <c r="H2586" s="69"/>
      <c r="I2586" s="69"/>
      <c r="J2586" s="69"/>
    </row>
    <row r="2587" spans="3:10" x14ac:dyDescent="0.2">
      <c r="C2587" s="52" t="e">
        <f>VLOOKUP(A2587,'[1]S&amp;P 500 Wikipedia'!A:D,3,FALSE)</f>
        <v>#N/A</v>
      </c>
      <c r="H2587" s="69"/>
      <c r="I2587" s="69"/>
      <c r="J2587" s="69"/>
    </row>
    <row r="2588" spans="3:10" x14ac:dyDescent="0.2">
      <c r="C2588" s="52" t="e">
        <f>VLOOKUP(A2588,'[1]S&amp;P 500 Wikipedia'!A:D,3,FALSE)</f>
        <v>#N/A</v>
      </c>
      <c r="H2588" s="69"/>
      <c r="I2588" s="69"/>
      <c r="J2588" s="69"/>
    </row>
    <row r="2589" spans="3:10" x14ac:dyDescent="0.2">
      <c r="C2589" s="52" t="e">
        <f>VLOOKUP(A2589,'[1]S&amp;P 500 Wikipedia'!A:D,3,FALSE)</f>
        <v>#N/A</v>
      </c>
      <c r="H2589" s="69"/>
      <c r="I2589" s="69"/>
      <c r="J2589" s="69"/>
    </row>
    <row r="2590" spans="3:10" x14ac:dyDescent="0.2">
      <c r="C2590" s="52" t="e">
        <f>VLOOKUP(A2590,'[1]S&amp;P 500 Wikipedia'!A:D,3,FALSE)</f>
        <v>#N/A</v>
      </c>
      <c r="H2590" s="69"/>
      <c r="I2590" s="69"/>
      <c r="J2590" s="69"/>
    </row>
    <row r="2591" spans="3:10" x14ac:dyDescent="0.2">
      <c r="C2591" s="52" t="e">
        <f>VLOOKUP(A2591,'[1]S&amp;P 500 Wikipedia'!A:D,3,FALSE)</f>
        <v>#N/A</v>
      </c>
      <c r="H2591" s="69"/>
      <c r="I2591" s="69"/>
      <c r="J2591" s="69"/>
    </row>
    <row r="2592" spans="3:10" x14ac:dyDescent="0.2">
      <c r="C2592" s="52" t="e">
        <f>VLOOKUP(A2592,'[1]S&amp;P 500 Wikipedia'!A:D,3,FALSE)</f>
        <v>#N/A</v>
      </c>
      <c r="H2592" s="69"/>
      <c r="I2592" s="69"/>
      <c r="J2592" s="69"/>
    </row>
    <row r="2593" spans="3:10" x14ac:dyDescent="0.2">
      <c r="C2593" s="52" t="e">
        <f>VLOOKUP(A2593,'[1]S&amp;P 500 Wikipedia'!A:D,3,FALSE)</f>
        <v>#N/A</v>
      </c>
      <c r="H2593" s="69"/>
      <c r="I2593" s="69"/>
      <c r="J2593" s="69"/>
    </row>
    <row r="2594" spans="3:10" x14ac:dyDescent="0.2">
      <c r="C2594" s="52" t="e">
        <f>VLOOKUP(A2594,'[1]S&amp;P 500 Wikipedia'!A:D,3,FALSE)</f>
        <v>#N/A</v>
      </c>
      <c r="H2594" s="69"/>
      <c r="I2594" s="69"/>
      <c r="J2594" s="69"/>
    </row>
    <row r="2595" spans="3:10" x14ac:dyDescent="0.2">
      <c r="C2595" s="52" t="e">
        <f>VLOOKUP(A2595,'[1]S&amp;P 500 Wikipedia'!A:D,3,FALSE)</f>
        <v>#N/A</v>
      </c>
      <c r="H2595" s="69"/>
      <c r="I2595" s="69"/>
      <c r="J2595" s="69"/>
    </row>
    <row r="2596" spans="3:10" x14ac:dyDescent="0.2">
      <c r="C2596" s="52" t="e">
        <f>VLOOKUP(A2596,'[1]S&amp;P 500 Wikipedia'!A:D,3,FALSE)</f>
        <v>#N/A</v>
      </c>
      <c r="H2596" s="69"/>
      <c r="I2596" s="69"/>
      <c r="J2596" s="69"/>
    </row>
    <row r="2597" spans="3:10" x14ac:dyDescent="0.2">
      <c r="C2597" s="52" t="e">
        <f>VLOOKUP(A2597,'[1]S&amp;P 500 Wikipedia'!A:D,3,FALSE)</f>
        <v>#N/A</v>
      </c>
      <c r="H2597" s="69"/>
      <c r="I2597" s="69"/>
      <c r="J2597" s="69"/>
    </row>
    <row r="2598" spans="3:10" x14ac:dyDescent="0.2">
      <c r="C2598" s="52" t="e">
        <f>VLOOKUP(A2598,'[1]S&amp;P 500 Wikipedia'!A:D,3,FALSE)</f>
        <v>#N/A</v>
      </c>
      <c r="H2598" s="69"/>
      <c r="I2598" s="69"/>
      <c r="J2598" s="69"/>
    </row>
    <row r="2599" spans="3:10" x14ac:dyDescent="0.2">
      <c r="C2599" s="52" t="e">
        <f>VLOOKUP(A2599,'[1]S&amp;P 500 Wikipedia'!A:D,3,FALSE)</f>
        <v>#N/A</v>
      </c>
      <c r="H2599" s="69"/>
      <c r="I2599" s="69"/>
      <c r="J2599" s="69"/>
    </row>
    <row r="2600" spans="3:10" x14ac:dyDescent="0.2">
      <c r="C2600" s="52" t="e">
        <f>VLOOKUP(A2600,'[1]S&amp;P 500 Wikipedia'!A:D,3,FALSE)</f>
        <v>#N/A</v>
      </c>
      <c r="H2600" s="69"/>
      <c r="I2600" s="69"/>
      <c r="J2600" s="69"/>
    </row>
    <row r="2601" spans="3:10" x14ac:dyDescent="0.2">
      <c r="C2601" s="52" t="e">
        <f>VLOOKUP(A2601,'[1]S&amp;P 500 Wikipedia'!A:D,3,FALSE)</f>
        <v>#N/A</v>
      </c>
      <c r="H2601" s="69"/>
      <c r="I2601" s="69"/>
      <c r="J2601" s="69"/>
    </row>
    <row r="2602" spans="3:10" x14ac:dyDescent="0.2">
      <c r="C2602" s="52" t="e">
        <f>VLOOKUP(A2602,'[1]S&amp;P 500 Wikipedia'!A:D,3,FALSE)</f>
        <v>#N/A</v>
      </c>
      <c r="H2602" s="69"/>
      <c r="I2602" s="69"/>
      <c r="J2602" s="69"/>
    </row>
    <row r="2603" spans="3:10" x14ac:dyDescent="0.2">
      <c r="C2603" s="52" t="e">
        <f>VLOOKUP(A2603,'[1]S&amp;P 500 Wikipedia'!A:D,3,FALSE)</f>
        <v>#N/A</v>
      </c>
      <c r="H2603" s="69"/>
      <c r="I2603" s="69"/>
      <c r="J2603" s="69"/>
    </row>
    <row r="2604" spans="3:10" x14ac:dyDescent="0.2">
      <c r="C2604" s="52" t="e">
        <f>VLOOKUP(A2604,'[1]S&amp;P 500 Wikipedia'!A:D,3,FALSE)</f>
        <v>#N/A</v>
      </c>
      <c r="H2604" s="69"/>
      <c r="I2604" s="69"/>
      <c r="J2604" s="69"/>
    </row>
    <row r="2605" spans="3:10" x14ac:dyDescent="0.2">
      <c r="C2605" s="52" t="e">
        <f>VLOOKUP(A2605,'[1]S&amp;P 500 Wikipedia'!A:D,3,FALSE)</f>
        <v>#N/A</v>
      </c>
      <c r="H2605" s="69"/>
      <c r="I2605" s="69"/>
      <c r="J2605" s="69"/>
    </row>
    <row r="2606" spans="3:10" x14ac:dyDescent="0.2">
      <c r="C2606" s="52" t="e">
        <f>VLOOKUP(A2606,'[1]S&amp;P 500 Wikipedia'!A:D,3,FALSE)</f>
        <v>#N/A</v>
      </c>
      <c r="H2606" s="69"/>
      <c r="I2606" s="69"/>
      <c r="J2606" s="69"/>
    </row>
    <row r="2607" spans="3:10" x14ac:dyDescent="0.2">
      <c r="C2607" s="52" t="e">
        <f>VLOOKUP(A2607,'[1]S&amp;P 500 Wikipedia'!A:D,3,FALSE)</f>
        <v>#N/A</v>
      </c>
      <c r="H2607" s="69"/>
      <c r="I2607" s="69"/>
      <c r="J2607" s="69"/>
    </row>
    <row r="2608" spans="3:10" x14ac:dyDescent="0.2">
      <c r="C2608" s="52" t="e">
        <f>VLOOKUP(A2608,'[1]S&amp;P 500 Wikipedia'!A:D,3,FALSE)</f>
        <v>#N/A</v>
      </c>
      <c r="H2608" s="69"/>
      <c r="I2608" s="69"/>
      <c r="J2608" s="69"/>
    </row>
    <row r="2609" spans="3:10" x14ac:dyDescent="0.2">
      <c r="C2609" s="52" t="e">
        <f>VLOOKUP(A2609,'[1]S&amp;P 500 Wikipedia'!A:D,3,FALSE)</f>
        <v>#N/A</v>
      </c>
      <c r="H2609" s="69"/>
      <c r="I2609" s="69"/>
      <c r="J2609" s="69"/>
    </row>
    <row r="2610" spans="3:10" x14ac:dyDescent="0.2">
      <c r="C2610" s="52" t="e">
        <f>VLOOKUP(A2610,'[1]S&amp;P 500 Wikipedia'!A:D,3,FALSE)</f>
        <v>#N/A</v>
      </c>
      <c r="H2610" s="69"/>
      <c r="I2610" s="69"/>
      <c r="J2610" s="69"/>
    </row>
    <row r="2611" spans="3:10" x14ac:dyDescent="0.2">
      <c r="C2611" s="52" t="e">
        <f>VLOOKUP(A2611,'[1]S&amp;P 500 Wikipedia'!A:D,3,FALSE)</f>
        <v>#N/A</v>
      </c>
      <c r="H2611" s="69"/>
      <c r="I2611" s="69"/>
      <c r="J2611" s="69"/>
    </row>
    <row r="2612" spans="3:10" x14ac:dyDescent="0.2">
      <c r="C2612" s="52" t="e">
        <f>VLOOKUP(A2612,'[1]S&amp;P 500 Wikipedia'!A:D,3,FALSE)</f>
        <v>#N/A</v>
      </c>
      <c r="H2612" s="69"/>
      <c r="I2612" s="69"/>
      <c r="J2612" s="69"/>
    </row>
    <row r="2613" spans="3:10" x14ac:dyDescent="0.2">
      <c r="C2613" s="52" t="e">
        <f>VLOOKUP(A2613,'[1]S&amp;P 500 Wikipedia'!A:D,3,FALSE)</f>
        <v>#N/A</v>
      </c>
      <c r="H2613" s="69"/>
      <c r="I2613" s="69"/>
      <c r="J2613" s="69"/>
    </row>
    <row r="2614" spans="3:10" x14ac:dyDescent="0.2">
      <c r="C2614" s="52" t="e">
        <f>VLOOKUP(A2614,'[1]S&amp;P 500 Wikipedia'!A:D,3,FALSE)</f>
        <v>#N/A</v>
      </c>
      <c r="H2614" s="69"/>
      <c r="I2614" s="69"/>
      <c r="J2614" s="69"/>
    </row>
    <row r="2615" spans="3:10" x14ac:dyDescent="0.2">
      <c r="C2615" s="52" t="e">
        <f>VLOOKUP(A2615,'[1]S&amp;P 500 Wikipedia'!A:D,3,FALSE)</f>
        <v>#N/A</v>
      </c>
      <c r="H2615" s="69"/>
      <c r="I2615" s="69"/>
      <c r="J2615" s="69"/>
    </row>
    <row r="2616" spans="3:10" x14ac:dyDescent="0.2">
      <c r="C2616" s="52" t="e">
        <f>VLOOKUP(A2616,'[1]S&amp;P 500 Wikipedia'!A:D,3,FALSE)</f>
        <v>#N/A</v>
      </c>
      <c r="H2616" s="69"/>
      <c r="I2616" s="69"/>
      <c r="J2616" s="69"/>
    </row>
    <row r="2617" spans="3:10" x14ac:dyDescent="0.2">
      <c r="C2617" s="52" t="e">
        <f>VLOOKUP(A2617,'[1]S&amp;P 500 Wikipedia'!A:D,3,FALSE)</f>
        <v>#N/A</v>
      </c>
      <c r="H2617" s="69"/>
      <c r="I2617" s="69"/>
      <c r="J2617" s="69"/>
    </row>
    <row r="2618" spans="3:10" x14ac:dyDescent="0.2">
      <c r="C2618" s="52" t="e">
        <f>VLOOKUP(A2618,'[1]S&amp;P 500 Wikipedia'!A:D,3,FALSE)</f>
        <v>#N/A</v>
      </c>
      <c r="H2618" s="69"/>
      <c r="I2618" s="69"/>
      <c r="J2618" s="69"/>
    </row>
    <row r="2619" spans="3:10" x14ac:dyDescent="0.2">
      <c r="C2619" s="52" t="e">
        <f>VLOOKUP(A2619,'[1]S&amp;P 500 Wikipedia'!A:D,3,FALSE)</f>
        <v>#N/A</v>
      </c>
      <c r="H2619" s="69"/>
      <c r="I2619" s="69"/>
      <c r="J2619" s="69"/>
    </row>
    <row r="2620" spans="3:10" x14ac:dyDescent="0.2">
      <c r="C2620" s="52" t="e">
        <f>VLOOKUP(A2620,'[1]S&amp;P 500 Wikipedia'!A:D,3,FALSE)</f>
        <v>#N/A</v>
      </c>
      <c r="H2620" s="69"/>
      <c r="I2620" s="69"/>
      <c r="J2620" s="69"/>
    </row>
    <row r="2621" spans="3:10" x14ac:dyDescent="0.2">
      <c r="C2621" s="52" t="e">
        <f>VLOOKUP(A2621,'[1]S&amp;P 500 Wikipedia'!A:D,3,FALSE)</f>
        <v>#N/A</v>
      </c>
      <c r="H2621" s="69"/>
      <c r="I2621" s="69"/>
      <c r="J2621" s="69"/>
    </row>
    <row r="2622" spans="3:10" x14ac:dyDescent="0.2">
      <c r="C2622" s="52" t="e">
        <f>VLOOKUP(A2622,'[1]S&amp;P 500 Wikipedia'!A:D,3,FALSE)</f>
        <v>#N/A</v>
      </c>
      <c r="H2622" s="69"/>
      <c r="I2622" s="69"/>
      <c r="J2622" s="69"/>
    </row>
    <row r="2623" spans="3:10" x14ac:dyDescent="0.2">
      <c r="C2623" s="52" t="e">
        <f>VLOOKUP(A2623,'[1]S&amp;P 500 Wikipedia'!A:D,3,FALSE)</f>
        <v>#N/A</v>
      </c>
      <c r="H2623" s="69"/>
      <c r="I2623" s="69"/>
      <c r="J2623" s="69"/>
    </row>
    <row r="2624" spans="3:10" x14ac:dyDescent="0.2">
      <c r="C2624" s="52" t="e">
        <f>VLOOKUP(A2624,'[1]S&amp;P 500 Wikipedia'!A:D,3,FALSE)</f>
        <v>#N/A</v>
      </c>
      <c r="H2624" s="69"/>
      <c r="I2624" s="69"/>
      <c r="J2624" s="69"/>
    </row>
    <row r="2625" spans="3:10" x14ac:dyDescent="0.2">
      <c r="C2625" s="52" t="e">
        <f>VLOOKUP(A2625,'[1]S&amp;P 500 Wikipedia'!A:D,3,FALSE)</f>
        <v>#N/A</v>
      </c>
      <c r="H2625" s="69"/>
      <c r="I2625" s="69"/>
      <c r="J2625" s="69"/>
    </row>
    <row r="2626" spans="3:10" x14ac:dyDescent="0.2">
      <c r="C2626" s="52" t="e">
        <f>VLOOKUP(A2626,'[1]S&amp;P 500 Wikipedia'!A:D,3,FALSE)</f>
        <v>#N/A</v>
      </c>
      <c r="H2626" s="69"/>
      <c r="I2626" s="69"/>
      <c r="J2626" s="69"/>
    </row>
    <row r="2627" spans="3:10" x14ac:dyDescent="0.2">
      <c r="C2627" s="52" t="e">
        <f>VLOOKUP(A2627,'[1]S&amp;P 500 Wikipedia'!A:D,3,FALSE)</f>
        <v>#N/A</v>
      </c>
      <c r="H2627" s="69"/>
      <c r="I2627" s="69"/>
      <c r="J2627" s="69"/>
    </row>
    <row r="2628" spans="3:10" x14ac:dyDescent="0.2">
      <c r="C2628" s="52" t="e">
        <f>VLOOKUP(A2628,'[1]S&amp;P 500 Wikipedia'!A:D,3,FALSE)</f>
        <v>#N/A</v>
      </c>
      <c r="H2628" s="69"/>
      <c r="I2628" s="69"/>
      <c r="J2628" s="69"/>
    </row>
    <row r="2629" spans="3:10" x14ac:dyDescent="0.2">
      <c r="C2629" s="52" t="e">
        <f>VLOOKUP(A2629,'[1]S&amp;P 500 Wikipedia'!A:D,3,FALSE)</f>
        <v>#N/A</v>
      </c>
      <c r="H2629" s="69"/>
      <c r="I2629" s="69"/>
      <c r="J2629" s="69"/>
    </row>
    <row r="2630" spans="3:10" x14ac:dyDescent="0.2">
      <c r="C2630" s="52" t="e">
        <f>VLOOKUP(A2630,'[1]S&amp;P 500 Wikipedia'!A:D,3,FALSE)</f>
        <v>#N/A</v>
      </c>
      <c r="H2630" s="69"/>
      <c r="I2630" s="69"/>
      <c r="J2630" s="69"/>
    </row>
    <row r="2631" spans="3:10" x14ac:dyDescent="0.2">
      <c r="C2631" s="52" t="e">
        <f>VLOOKUP(A2631,'[1]S&amp;P 500 Wikipedia'!A:D,3,FALSE)</f>
        <v>#N/A</v>
      </c>
      <c r="H2631" s="69"/>
      <c r="I2631" s="69"/>
      <c r="J2631" s="69"/>
    </row>
    <row r="2632" spans="3:10" x14ac:dyDescent="0.2">
      <c r="C2632" s="52" t="e">
        <f>VLOOKUP(A2632,'[1]S&amp;P 500 Wikipedia'!A:D,3,FALSE)</f>
        <v>#N/A</v>
      </c>
      <c r="H2632" s="69"/>
      <c r="I2632" s="69"/>
      <c r="J2632" s="69"/>
    </row>
    <row r="2633" spans="3:10" x14ac:dyDescent="0.2">
      <c r="C2633" s="52" t="e">
        <f>VLOOKUP(A2633,'[1]S&amp;P 500 Wikipedia'!A:D,3,FALSE)</f>
        <v>#N/A</v>
      </c>
      <c r="H2633" s="69"/>
      <c r="I2633" s="69"/>
      <c r="J2633" s="69"/>
    </row>
    <row r="2634" spans="3:10" x14ac:dyDescent="0.2">
      <c r="C2634" s="52" t="e">
        <f>VLOOKUP(A2634,'[1]S&amp;P 500 Wikipedia'!A:D,3,FALSE)</f>
        <v>#N/A</v>
      </c>
      <c r="H2634" s="69"/>
      <c r="I2634" s="69"/>
      <c r="J2634" s="69"/>
    </row>
    <row r="2635" spans="3:10" x14ac:dyDescent="0.2">
      <c r="C2635" s="52" t="e">
        <f>VLOOKUP(A2635,'[1]S&amp;P 500 Wikipedia'!A:D,3,FALSE)</f>
        <v>#N/A</v>
      </c>
      <c r="H2635" s="69"/>
      <c r="I2635" s="69"/>
      <c r="J2635" s="69"/>
    </row>
    <row r="2636" spans="3:10" x14ac:dyDescent="0.2">
      <c r="C2636" s="52" t="e">
        <f>VLOOKUP(A2636,'[1]S&amp;P 500 Wikipedia'!A:D,3,FALSE)</f>
        <v>#N/A</v>
      </c>
      <c r="H2636" s="69"/>
      <c r="I2636" s="69"/>
      <c r="J2636" s="69"/>
    </row>
    <row r="2637" spans="3:10" x14ac:dyDescent="0.2">
      <c r="C2637" s="52" t="e">
        <f>VLOOKUP(A2637,'[1]S&amp;P 500 Wikipedia'!A:D,3,FALSE)</f>
        <v>#N/A</v>
      </c>
      <c r="H2637" s="69"/>
      <c r="I2637" s="69"/>
      <c r="J2637" s="69"/>
    </row>
    <row r="2638" spans="3:10" x14ac:dyDescent="0.2">
      <c r="C2638" s="52" t="e">
        <f>VLOOKUP(A2638,'[1]S&amp;P 500 Wikipedia'!A:D,3,FALSE)</f>
        <v>#N/A</v>
      </c>
      <c r="H2638" s="69"/>
      <c r="I2638" s="69"/>
      <c r="J2638" s="69"/>
    </row>
    <row r="2639" spans="3:10" x14ac:dyDescent="0.2">
      <c r="C2639" s="52" t="e">
        <f>VLOOKUP(A2639,'[1]S&amp;P 500 Wikipedia'!A:D,3,FALSE)</f>
        <v>#N/A</v>
      </c>
      <c r="H2639" s="69"/>
      <c r="I2639" s="69"/>
      <c r="J2639" s="69"/>
    </row>
    <row r="2640" spans="3:10" x14ac:dyDescent="0.2">
      <c r="C2640" s="52" t="e">
        <f>VLOOKUP(A2640,'[1]S&amp;P 500 Wikipedia'!A:D,3,FALSE)</f>
        <v>#N/A</v>
      </c>
      <c r="H2640" s="69"/>
      <c r="I2640" s="69"/>
      <c r="J2640" s="69"/>
    </row>
    <row r="2641" spans="3:10" x14ac:dyDescent="0.2">
      <c r="C2641" s="52" t="e">
        <f>VLOOKUP(A2641,'[1]S&amp;P 500 Wikipedia'!A:D,3,FALSE)</f>
        <v>#N/A</v>
      </c>
      <c r="H2641" s="69"/>
      <c r="I2641" s="69"/>
      <c r="J2641" s="69"/>
    </row>
    <row r="2642" spans="3:10" x14ac:dyDescent="0.2">
      <c r="C2642" s="52" t="e">
        <f>VLOOKUP(A2642,'[1]S&amp;P 500 Wikipedia'!A:D,3,FALSE)</f>
        <v>#N/A</v>
      </c>
      <c r="H2642" s="69"/>
      <c r="I2642" s="69"/>
      <c r="J2642" s="69"/>
    </row>
    <row r="2643" spans="3:10" x14ac:dyDescent="0.2">
      <c r="C2643" s="52" t="e">
        <f>VLOOKUP(A2643,'[1]S&amp;P 500 Wikipedia'!A:D,3,FALSE)</f>
        <v>#N/A</v>
      </c>
      <c r="H2643" s="69"/>
      <c r="I2643" s="69"/>
      <c r="J2643" s="69"/>
    </row>
    <row r="2644" spans="3:10" x14ac:dyDescent="0.2">
      <c r="C2644" s="52" t="e">
        <f>VLOOKUP(A2644,'[1]S&amp;P 500 Wikipedia'!A:D,3,FALSE)</f>
        <v>#N/A</v>
      </c>
      <c r="H2644" s="69"/>
      <c r="I2644" s="69"/>
      <c r="J2644" s="69"/>
    </row>
    <row r="2645" spans="3:10" x14ac:dyDescent="0.2">
      <c r="C2645" s="52" t="e">
        <f>VLOOKUP(A2645,'[1]S&amp;P 500 Wikipedia'!A:D,3,FALSE)</f>
        <v>#N/A</v>
      </c>
      <c r="H2645" s="69"/>
      <c r="I2645" s="69"/>
      <c r="J2645" s="69"/>
    </row>
    <row r="2646" spans="3:10" x14ac:dyDescent="0.2">
      <c r="C2646" s="52" t="e">
        <f>VLOOKUP(A2646,'[1]S&amp;P 500 Wikipedia'!A:D,3,FALSE)</f>
        <v>#N/A</v>
      </c>
      <c r="H2646" s="69"/>
      <c r="I2646" s="69"/>
      <c r="J2646" s="69"/>
    </row>
    <row r="2647" spans="3:10" x14ac:dyDescent="0.2">
      <c r="C2647" s="52" t="e">
        <f>VLOOKUP(A2647,'[1]S&amp;P 500 Wikipedia'!A:D,3,FALSE)</f>
        <v>#N/A</v>
      </c>
      <c r="H2647" s="69"/>
      <c r="I2647" s="69"/>
      <c r="J2647" s="69"/>
    </row>
    <row r="2648" spans="3:10" x14ac:dyDescent="0.2">
      <c r="C2648" s="52" t="e">
        <f>VLOOKUP(A2648,'[1]S&amp;P 500 Wikipedia'!A:D,3,FALSE)</f>
        <v>#N/A</v>
      </c>
      <c r="H2648" s="69"/>
      <c r="I2648" s="69"/>
      <c r="J2648" s="69"/>
    </row>
    <row r="2649" spans="3:10" x14ac:dyDescent="0.2">
      <c r="C2649" s="52" t="e">
        <f>VLOOKUP(A2649,'[1]S&amp;P 500 Wikipedia'!A:D,3,FALSE)</f>
        <v>#N/A</v>
      </c>
      <c r="H2649" s="69"/>
      <c r="I2649" s="69"/>
      <c r="J2649" s="69"/>
    </row>
    <row r="2650" spans="3:10" x14ac:dyDescent="0.2">
      <c r="C2650" s="52" t="e">
        <f>VLOOKUP(A2650,'[1]S&amp;P 500 Wikipedia'!A:D,3,FALSE)</f>
        <v>#N/A</v>
      </c>
      <c r="H2650" s="69"/>
      <c r="I2650" s="69"/>
      <c r="J2650" s="69"/>
    </row>
    <row r="2651" spans="3:10" x14ac:dyDescent="0.2">
      <c r="C2651" s="52" t="e">
        <f>VLOOKUP(A2651,'[1]S&amp;P 500 Wikipedia'!A:D,3,FALSE)</f>
        <v>#N/A</v>
      </c>
      <c r="H2651" s="69"/>
      <c r="I2651" s="69"/>
      <c r="J2651" s="69"/>
    </row>
    <row r="2652" spans="3:10" x14ac:dyDescent="0.2">
      <c r="C2652" s="52" t="e">
        <f>VLOOKUP(A2652,'[1]S&amp;P 500 Wikipedia'!A:D,3,FALSE)</f>
        <v>#N/A</v>
      </c>
      <c r="H2652" s="69"/>
      <c r="I2652" s="69"/>
      <c r="J2652" s="69"/>
    </row>
    <row r="2653" spans="3:10" x14ac:dyDescent="0.2">
      <c r="C2653" s="52" t="e">
        <f>VLOOKUP(A2653,'[1]S&amp;P 500 Wikipedia'!A:D,3,FALSE)</f>
        <v>#N/A</v>
      </c>
      <c r="H2653" s="69"/>
      <c r="I2653" s="69"/>
      <c r="J2653" s="69"/>
    </row>
    <row r="2654" spans="3:10" x14ac:dyDescent="0.2">
      <c r="C2654" s="52" t="e">
        <f>VLOOKUP(A2654,'[1]S&amp;P 500 Wikipedia'!A:D,3,FALSE)</f>
        <v>#N/A</v>
      </c>
      <c r="H2654" s="69"/>
      <c r="I2654" s="69"/>
      <c r="J2654" s="69"/>
    </row>
    <row r="2655" spans="3:10" x14ac:dyDescent="0.2">
      <c r="C2655" s="52" t="e">
        <f>VLOOKUP(A2655,'[1]S&amp;P 500 Wikipedia'!A:D,3,FALSE)</f>
        <v>#N/A</v>
      </c>
      <c r="H2655" s="69"/>
      <c r="I2655" s="69"/>
      <c r="J2655" s="69"/>
    </row>
    <row r="2656" spans="3:10" x14ac:dyDescent="0.2">
      <c r="C2656" s="52" t="e">
        <f>VLOOKUP(A2656,'[1]S&amp;P 500 Wikipedia'!A:D,3,FALSE)</f>
        <v>#N/A</v>
      </c>
      <c r="H2656" s="69"/>
      <c r="I2656" s="69"/>
      <c r="J2656" s="69"/>
    </row>
    <row r="2657" spans="3:10" x14ac:dyDescent="0.2">
      <c r="C2657" s="52" t="e">
        <f>VLOOKUP(A2657,'[1]S&amp;P 500 Wikipedia'!A:D,3,FALSE)</f>
        <v>#N/A</v>
      </c>
      <c r="H2657" s="69"/>
      <c r="I2657" s="69"/>
      <c r="J2657" s="69"/>
    </row>
    <row r="2658" spans="3:10" x14ac:dyDescent="0.2">
      <c r="C2658" s="52" t="e">
        <f>VLOOKUP(A2658,'[1]S&amp;P 500 Wikipedia'!A:D,3,FALSE)</f>
        <v>#N/A</v>
      </c>
      <c r="H2658" s="69"/>
      <c r="I2658" s="69"/>
      <c r="J2658" s="69"/>
    </row>
    <row r="2659" spans="3:10" x14ac:dyDescent="0.2">
      <c r="C2659" s="52" t="e">
        <f>VLOOKUP(A2659,'[1]S&amp;P 500 Wikipedia'!A:D,3,FALSE)</f>
        <v>#N/A</v>
      </c>
      <c r="H2659" s="69"/>
      <c r="I2659" s="69"/>
      <c r="J2659" s="69"/>
    </row>
    <row r="2660" spans="3:10" x14ac:dyDescent="0.2">
      <c r="C2660" s="52" t="e">
        <f>VLOOKUP(A2660,'[1]S&amp;P 500 Wikipedia'!A:D,3,FALSE)</f>
        <v>#N/A</v>
      </c>
      <c r="H2660" s="69"/>
      <c r="I2660" s="69"/>
      <c r="J2660" s="69"/>
    </row>
    <row r="2661" spans="3:10" x14ac:dyDescent="0.2">
      <c r="C2661" s="52" t="e">
        <f>VLOOKUP(A2661,'[1]S&amp;P 500 Wikipedia'!A:D,3,FALSE)</f>
        <v>#N/A</v>
      </c>
      <c r="H2661" s="69"/>
      <c r="I2661" s="69"/>
      <c r="J2661" s="69"/>
    </row>
    <row r="2662" spans="3:10" x14ac:dyDescent="0.2">
      <c r="C2662" s="52" t="e">
        <f>VLOOKUP(A2662,'[1]S&amp;P 500 Wikipedia'!A:D,3,FALSE)</f>
        <v>#N/A</v>
      </c>
      <c r="H2662" s="69"/>
      <c r="I2662" s="69"/>
      <c r="J2662" s="69"/>
    </row>
    <row r="2663" spans="3:10" x14ac:dyDescent="0.2">
      <c r="C2663" s="52" t="e">
        <f>VLOOKUP(A2663,'[1]S&amp;P 500 Wikipedia'!A:D,3,FALSE)</f>
        <v>#N/A</v>
      </c>
      <c r="H2663" s="69"/>
      <c r="I2663" s="69"/>
      <c r="J2663" s="69"/>
    </row>
    <row r="2664" spans="3:10" x14ac:dyDescent="0.2">
      <c r="C2664" s="52" t="e">
        <f>VLOOKUP(A2664,'[1]S&amp;P 500 Wikipedia'!A:D,3,FALSE)</f>
        <v>#N/A</v>
      </c>
      <c r="H2664" s="69"/>
      <c r="I2664" s="69"/>
      <c r="J2664" s="69"/>
    </row>
    <row r="2665" spans="3:10" x14ac:dyDescent="0.2">
      <c r="C2665" s="52" t="e">
        <f>VLOOKUP(A2665,'[1]S&amp;P 500 Wikipedia'!A:D,3,FALSE)</f>
        <v>#N/A</v>
      </c>
      <c r="H2665" s="69"/>
      <c r="I2665" s="69"/>
      <c r="J2665" s="69"/>
    </row>
    <row r="2666" spans="3:10" x14ac:dyDescent="0.2">
      <c r="C2666" s="52" t="e">
        <f>VLOOKUP(A2666,'[1]S&amp;P 500 Wikipedia'!A:D,3,FALSE)</f>
        <v>#N/A</v>
      </c>
      <c r="H2666" s="69"/>
      <c r="I2666" s="69"/>
      <c r="J2666" s="69"/>
    </row>
    <row r="2667" spans="3:10" x14ac:dyDescent="0.2">
      <c r="C2667" s="52" t="e">
        <f>VLOOKUP(A2667,'[1]S&amp;P 500 Wikipedia'!A:D,3,FALSE)</f>
        <v>#N/A</v>
      </c>
      <c r="H2667" s="69"/>
      <c r="I2667" s="69"/>
      <c r="J2667" s="69"/>
    </row>
    <row r="2668" spans="3:10" x14ac:dyDescent="0.2">
      <c r="C2668" s="52" t="e">
        <f>VLOOKUP(A2668,'[1]S&amp;P 500 Wikipedia'!A:D,3,FALSE)</f>
        <v>#N/A</v>
      </c>
      <c r="H2668" s="69"/>
      <c r="I2668" s="69"/>
      <c r="J2668" s="69"/>
    </row>
    <row r="2669" spans="3:10" x14ac:dyDescent="0.2">
      <c r="C2669" s="52" t="e">
        <f>VLOOKUP(A2669,'[1]S&amp;P 500 Wikipedia'!A:D,3,FALSE)</f>
        <v>#N/A</v>
      </c>
      <c r="H2669" s="69"/>
      <c r="I2669" s="69"/>
      <c r="J2669" s="69"/>
    </row>
    <row r="2670" spans="3:10" x14ac:dyDescent="0.2">
      <c r="C2670" s="52" t="e">
        <f>VLOOKUP(A2670,'[1]S&amp;P 500 Wikipedia'!A:D,3,FALSE)</f>
        <v>#N/A</v>
      </c>
      <c r="H2670" s="69"/>
      <c r="I2670" s="69"/>
      <c r="J2670" s="69"/>
    </row>
    <row r="2671" spans="3:10" x14ac:dyDescent="0.2">
      <c r="C2671" s="52" t="e">
        <f>VLOOKUP(A2671,'[1]S&amp;P 500 Wikipedia'!A:D,3,FALSE)</f>
        <v>#N/A</v>
      </c>
      <c r="H2671" s="69"/>
      <c r="I2671" s="69"/>
      <c r="J2671" s="69"/>
    </row>
    <row r="2672" spans="3:10" x14ac:dyDescent="0.2">
      <c r="C2672" s="52" t="e">
        <f>VLOOKUP(A2672,'[1]S&amp;P 500 Wikipedia'!A:D,3,FALSE)</f>
        <v>#N/A</v>
      </c>
      <c r="H2672" s="69"/>
      <c r="I2672" s="69"/>
      <c r="J2672" s="69"/>
    </row>
    <row r="2673" spans="3:10" x14ac:dyDescent="0.2">
      <c r="C2673" s="52" t="e">
        <f>VLOOKUP(A2673,'[1]S&amp;P 500 Wikipedia'!A:D,3,FALSE)</f>
        <v>#N/A</v>
      </c>
      <c r="H2673" s="69"/>
      <c r="I2673" s="69"/>
      <c r="J2673" s="69"/>
    </row>
    <row r="2674" spans="3:10" x14ac:dyDescent="0.2">
      <c r="C2674" s="52" t="e">
        <f>VLOOKUP(A2674,'[1]S&amp;P 500 Wikipedia'!A:D,3,FALSE)</f>
        <v>#N/A</v>
      </c>
      <c r="H2674" s="69"/>
      <c r="I2674" s="69"/>
      <c r="J2674" s="69"/>
    </row>
    <row r="2675" spans="3:10" x14ac:dyDescent="0.2">
      <c r="C2675" s="52" t="e">
        <f>VLOOKUP(A2675,'[1]S&amp;P 500 Wikipedia'!A:D,3,FALSE)</f>
        <v>#N/A</v>
      </c>
      <c r="H2675" s="69"/>
      <c r="I2675" s="69"/>
      <c r="J2675" s="69"/>
    </row>
    <row r="2676" spans="3:10" x14ac:dyDescent="0.2">
      <c r="C2676" s="52" t="e">
        <f>VLOOKUP(A2676,'[1]S&amp;P 500 Wikipedia'!A:D,3,FALSE)</f>
        <v>#N/A</v>
      </c>
      <c r="H2676" s="69"/>
      <c r="I2676" s="69"/>
      <c r="J2676" s="69"/>
    </row>
    <row r="2677" spans="3:10" x14ac:dyDescent="0.2">
      <c r="C2677" s="52" t="e">
        <f>VLOOKUP(A2677,'[1]S&amp;P 500 Wikipedia'!A:D,3,FALSE)</f>
        <v>#N/A</v>
      </c>
      <c r="H2677" s="69"/>
      <c r="I2677" s="69"/>
      <c r="J2677" s="69"/>
    </row>
    <row r="2678" spans="3:10" x14ac:dyDescent="0.2">
      <c r="C2678" s="52" t="e">
        <f>VLOOKUP(A2678,'[1]S&amp;P 500 Wikipedia'!A:D,3,FALSE)</f>
        <v>#N/A</v>
      </c>
      <c r="H2678" s="69"/>
      <c r="I2678" s="69"/>
      <c r="J2678" s="69"/>
    </row>
    <row r="2679" spans="3:10" x14ac:dyDescent="0.2">
      <c r="C2679" s="52" t="e">
        <f>VLOOKUP(A2679,'[1]S&amp;P 500 Wikipedia'!A:D,3,FALSE)</f>
        <v>#N/A</v>
      </c>
      <c r="H2679" s="69"/>
      <c r="I2679" s="69"/>
      <c r="J2679" s="69"/>
    </row>
    <row r="2680" spans="3:10" x14ac:dyDescent="0.2">
      <c r="C2680" s="52" t="e">
        <f>VLOOKUP(A2680,'[1]S&amp;P 500 Wikipedia'!A:D,3,FALSE)</f>
        <v>#N/A</v>
      </c>
      <c r="H2680" s="69"/>
      <c r="I2680" s="69"/>
      <c r="J2680" s="69"/>
    </row>
    <row r="2681" spans="3:10" x14ac:dyDescent="0.2">
      <c r="C2681" s="52" t="e">
        <f>VLOOKUP(A2681,'[1]S&amp;P 500 Wikipedia'!A:D,3,FALSE)</f>
        <v>#N/A</v>
      </c>
      <c r="H2681" s="69"/>
      <c r="I2681" s="69"/>
      <c r="J2681" s="69"/>
    </row>
    <row r="2682" spans="3:10" x14ac:dyDescent="0.2">
      <c r="C2682" s="52" t="e">
        <f>VLOOKUP(A2682,'[1]S&amp;P 500 Wikipedia'!A:D,3,FALSE)</f>
        <v>#N/A</v>
      </c>
      <c r="H2682" s="69"/>
      <c r="I2682" s="69"/>
      <c r="J2682" s="69"/>
    </row>
    <row r="2683" spans="3:10" x14ac:dyDescent="0.2">
      <c r="C2683" s="52" t="e">
        <f>VLOOKUP(A2683,'[1]S&amp;P 500 Wikipedia'!A:D,3,FALSE)</f>
        <v>#N/A</v>
      </c>
      <c r="H2683" s="69"/>
      <c r="I2683" s="69"/>
      <c r="J2683" s="69"/>
    </row>
    <row r="2684" spans="3:10" x14ac:dyDescent="0.2">
      <c r="C2684" s="52" t="e">
        <f>VLOOKUP(A2684,'[1]S&amp;P 500 Wikipedia'!A:D,3,FALSE)</f>
        <v>#N/A</v>
      </c>
      <c r="H2684" s="69"/>
      <c r="I2684" s="69"/>
      <c r="J2684" s="69"/>
    </row>
    <row r="2685" spans="3:10" x14ac:dyDescent="0.2">
      <c r="C2685" s="52" t="e">
        <f>VLOOKUP(A2685,'[1]S&amp;P 500 Wikipedia'!A:D,3,FALSE)</f>
        <v>#N/A</v>
      </c>
      <c r="H2685" s="69"/>
      <c r="I2685" s="69"/>
      <c r="J2685" s="69"/>
    </row>
    <row r="2686" spans="3:10" x14ac:dyDescent="0.2">
      <c r="C2686" s="52" t="e">
        <f>VLOOKUP(A2686,'[1]S&amp;P 500 Wikipedia'!A:D,3,FALSE)</f>
        <v>#N/A</v>
      </c>
      <c r="H2686" s="69"/>
      <c r="I2686" s="69"/>
      <c r="J2686" s="69"/>
    </row>
    <row r="2687" spans="3:10" x14ac:dyDescent="0.2">
      <c r="C2687" s="52" t="e">
        <f>VLOOKUP(A2687,'[1]S&amp;P 500 Wikipedia'!A:D,3,FALSE)</f>
        <v>#N/A</v>
      </c>
      <c r="H2687" s="69"/>
      <c r="I2687" s="69"/>
      <c r="J2687" s="69"/>
    </row>
    <row r="2688" spans="3:10" x14ac:dyDescent="0.2">
      <c r="C2688" s="52" t="e">
        <f>VLOOKUP(A2688,'[1]S&amp;P 500 Wikipedia'!A:D,3,FALSE)</f>
        <v>#N/A</v>
      </c>
      <c r="H2688" s="69"/>
      <c r="I2688" s="69"/>
      <c r="J2688" s="69"/>
    </row>
    <row r="2689" spans="3:10" x14ac:dyDescent="0.2">
      <c r="C2689" s="52" t="e">
        <f>VLOOKUP(A2689,'[1]S&amp;P 500 Wikipedia'!A:D,3,FALSE)</f>
        <v>#N/A</v>
      </c>
      <c r="H2689" s="69"/>
      <c r="I2689" s="69"/>
      <c r="J2689" s="69"/>
    </row>
    <row r="2690" spans="3:10" x14ac:dyDescent="0.2">
      <c r="C2690" s="52" t="e">
        <f>VLOOKUP(A2690,'[1]S&amp;P 500 Wikipedia'!A:D,3,FALSE)</f>
        <v>#N/A</v>
      </c>
      <c r="H2690" s="69"/>
      <c r="I2690" s="69"/>
      <c r="J2690" s="69"/>
    </row>
    <row r="2691" spans="3:10" x14ac:dyDescent="0.2">
      <c r="C2691" s="52" t="e">
        <f>VLOOKUP(A2691,'[1]S&amp;P 500 Wikipedia'!A:D,3,FALSE)</f>
        <v>#N/A</v>
      </c>
      <c r="H2691" s="69"/>
      <c r="I2691" s="69"/>
      <c r="J2691" s="69"/>
    </row>
    <row r="2692" spans="3:10" x14ac:dyDescent="0.2">
      <c r="C2692" s="52" t="e">
        <f>VLOOKUP(A2692,'[1]S&amp;P 500 Wikipedia'!A:D,3,FALSE)</f>
        <v>#N/A</v>
      </c>
      <c r="H2692" s="69"/>
      <c r="I2692" s="69"/>
      <c r="J2692" s="69"/>
    </row>
    <row r="2693" spans="3:10" x14ac:dyDescent="0.2">
      <c r="C2693" s="52" t="e">
        <f>VLOOKUP(A2693,'[1]S&amp;P 500 Wikipedia'!A:D,3,FALSE)</f>
        <v>#N/A</v>
      </c>
      <c r="H2693" s="69"/>
      <c r="I2693" s="69"/>
      <c r="J2693" s="69"/>
    </row>
    <row r="2694" spans="3:10" x14ac:dyDescent="0.2">
      <c r="C2694" s="52" t="e">
        <f>VLOOKUP(A2694,'[1]S&amp;P 500 Wikipedia'!A:D,3,FALSE)</f>
        <v>#N/A</v>
      </c>
      <c r="H2694" s="69"/>
      <c r="I2694" s="69"/>
      <c r="J2694" s="69"/>
    </row>
    <row r="2695" spans="3:10" x14ac:dyDescent="0.2">
      <c r="C2695" s="52" t="e">
        <f>VLOOKUP(A2695,'[1]S&amp;P 500 Wikipedia'!A:D,3,FALSE)</f>
        <v>#N/A</v>
      </c>
      <c r="H2695" s="69"/>
      <c r="I2695" s="69"/>
      <c r="J2695" s="69"/>
    </row>
    <row r="2696" spans="3:10" x14ac:dyDescent="0.2">
      <c r="C2696" s="52" t="e">
        <f>VLOOKUP(A2696,'[1]S&amp;P 500 Wikipedia'!A:D,3,FALSE)</f>
        <v>#N/A</v>
      </c>
      <c r="H2696" s="69"/>
      <c r="I2696" s="69"/>
      <c r="J2696" s="69"/>
    </row>
    <row r="2697" spans="3:10" x14ac:dyDescent="0.2">
      <c r="C2697" s="52" t="e">
        <f>VLOOKUP(A2697,'[1]S&amp;P 500 Wikipedia'!A:D,3,FALSE)</f>
        <v>#N/A</v>
      </c>
      <c r="H2697" s="69"/>
      <c r="I2697" s="69"/>
      <c r="J2697" s="69"/>
    </row>
    <row r="2698" spans="3:10" x14ac:dyDescent="0.2">
      <c r="C2698" s="52" t="e">
        <f>VLOOKUP(A2698,'[1]S&amp;P 500 Wikipedia'!A:D,3,FALSE)</f>
        <v>#N/A</v>
      </c>
      <c r="H2698" s="69"/>
      <c r="I2698" s="69"/>
      <c r="J2698" s="69"/>
    </row>
    <row r="2699" spans="3:10" x14ac:dyDescent="0.2">
      <c r="C2699" s="52" t="e">
        <f>VLOOKUP(A2699,'[1]S&amp;P 500 Wikipedia'!A:D,3,FALSE)</f>
        <v>#N/A</v>
      </c>
      <c r="H2699" s="69"/>
      <c r="I2699" s="69"/>
      <c r="J2699" s="69"/>
    </row>
    <row r="2700" spans="3:10" x14ac:dyDescent="0.2">
      <c r="C2700" s="52" t="e">
        <f>VLOOKUP(A2700,'[1]S&amp;P 500 Wikipedia'!A:D,3,FALSE)</f>
        <v>#N/A</v>
      </c>
      <c r="H2700" s="69"/>
      <c r="I2700" s="69"/>
      <c r="J2700" s="69"/>
    </row>
    <row r="2701" spans="3:10" x14ac:dyDescent="0.2">
      <c r="C2701" s="52" t="e">
        <f>VLOOKUP(A2701,'[1]S&amp;P 500 Wikipedia'!A:D,3,FALSE)</f>
        <v>#N/A</v>
      </c>
      <c r="H2701" s="69"/>
      <c r="I2701" s="69"/>
      <c r="J2701" s="69"/>
    </row>
    <row r="2702" spans="3:10" x14ac:dyDescent="0.2">
      <c r="C2702" s="52" t="e">
        <f>VLOOKUP(A2702,'[1]S&amp;P 500 Wikipedia'!A:D,3,FALSE)</f>
        <v>#N/A</v>
      </c>
      <c r="H2702" s="69"/>
      <c r="I2702" s="69"/>
      <c r="J2702" s="69"/>
    </row>
    <row r="2703" spans="3:10" x14ac:dyDescent="0.2">
      <c r="C2703" s="52" t="e">
        <f>VLOOKUP(A2703,'[1]S&amp;P 500 Wikipedia'!A:D,3,FALSE)</f>
        <v>#N/A</v>
      </c>
      <c r="H2703" s="69"/>
      <c r="I2703" s="69"/>
      <c r="J2703" s="69"/>
    </row>
    <row r="2704" spans="3:10" x14ac:dyDescent="0.2">
      <c r="C2704" s="52" t="e">
        <f>VLOOKUP(A2704,'[1]S&amp;P 500 Wikipedia'!A:D,3,FALSE)</f>
        <v>#N/A</v>
      </c>
      <c r="H2704" s="69"/>
      <c r="I2704" s="69"/>
      <c r="J2704" s="69"/>
    </row>
    <row r="2705" spans="3:10" x14ac:dyDescent="0.2">
      <c r="C2705" s="52" t="e">
        <f>VLOOKUP(A2705,'[1]S&amp;P 500 Wikipedia'!A:D,3,FALSE)</f>
        <v>#N/A</v>
      </c>
      <c r="H2705" s="69"/>
      <c r="I2705" s="69"/>
      <c r="J2705" s="69"/>
    </row>
    <row r="2706" spans="3:10" x14ac:dyDescent="0.2">
      <c r="C2706" s="52" t="e">
        <f>VLOOKUP(A2706,'[1]S&amp;P 500 Wikipedia'!A:D,3,FALSE)</f>
        <v>#N/A</v>
      </c>
      <c r="H2706" s="69"/>
      <c r="I2706" s="69"/>
      <c r="J2706" s="69"/>
    </row>
    <row r="2707" spans="3:10" x14ac:dyDescent="0.2">
      <c r="C2707" s="52" t="e">
        <f>VLOOKUP(A2707,'[1]S&amp;P 500 Wikipedia'!A:D,3,FALSE)</f>
        <v>#N/A</v>
      </c>
      <c r="H2707" s="69"/>
      <c r="I2707" s="69"/>
      <c r="J2707" s="69"/>
    </row>
    <row r="2708" spans="3:10" x14ac:dyDescent="0.2">
      <c r="C2708" s="52" t="e">
        <f>VLOOKUP(A2708,'[1]S&amp;P 500 Wikipedia'!A:D,3,FALSE)</f>
        <v>#N/A</v>
      </c>
      <c r="H2708" s="69"/>
      <c r="I2708" s="69"/>
      <c r="J2708" s="69"/>
    </row>
    <row r="2709" spans="3:10" x14ac:dyDescent="0.2">
      <c r="C2709" s="52" t="e">
        <f>VLOOKUP(A2709,'[1]S&amp;P 500 Wikipedia'!A:D,3,FALSE)</f>
        <v>#N/A</v>
      </c>
      <c r="H2709" s="69"/>
      <c r="I2709" s="69"/>
      <c r="J2709" s="69"/>
    </row>
    <row r="2710" spans="3:10" x14ac:dyDescent="0.2">
      <c r="C2710" s="52" t="e">
        <f>VLOOKUP(A2710,'[1]S&amp;P 500 Wikipedia'!A:D,3,FALSE)</f>
        <v>#N/A</v>
      </c>
      <c r="H2710" s="69"/>
      <c r="I2710" s="69"/>
      <c r="J2710" s="69"/>
    </row>
    <row r="2711" spans="3:10" x14ac:dyDescent="0.2">
      <c r="C2711" s="52" t="e">
        <f>VLOOKUP(A2711,'[1]S&amp;P 500 Wikipedia'!A:D,3,FALSE)</f>
        <v>#N/A</v>
      </c>
      <c r="H2711" s="69"/>
      <c r="I2711" s="69"/>
      <c r="J2711" s="69"/>
    </row>
    <row r="2712" spans="3:10" x14ac:dyDescent="0.2">
      <c r="C2712" s="52" t="e">
        <f>VLOOKUP(A2712,'[1]S&amp;P 500 Wikipedia'!A:D,3,FALSE)</f>
        <v>#N/A</v>
      </c>
      <c r="H2712" s="69"/>
      <c r="I2712" s="69"/>
      <c r="J2712" s="69"/>
    </row>
    <row r="2713" spans="3:10" x14ac:dyDescent="0.2">
      <c r="C2713" s="52" t="e">
        <f>VLOOKUP(A2713,'[1]S&amp;P 500 Wikipedia'!A:D,3,FALSE)</f>
        <v>#N/A</v>
      </c>
      <c r="H2713" s="69"/>
      <c r="I2713" s="69"/>
      <c r="J2713" s="69"/>
    </row>
    <row r="2714" spans="3:10" x14ac:dyDescent="0.2">
      <c r="C2714" s="52" t="e">
        <f>VLOOKUP(A2714,'[1]S&amp;P 500 Wikipedia'!A:D,3,FALSE)</f>
        <v>#N/A</v>
      </c>
      <c r="H2714" s="69"/>
      <c r="I2714" s="69"/>
      <c r="J2714" s="69"/>
    </row>
    <row r="2715" spans="3:10" x14ac:dyDescent="0.2">
      <c r="C2715" s="52" t="e">
        <f>VLOOKUP(A2715,'[1]S&amp;P 500 Wikipedia'!A:D,3,FALSE)</f>
        <v>#N/A</v>
      </c>
      <c r="H2715" s="69"/>
      <c r="I2715" s="69"/>
      <c r="J2715" s="69"/>
    </row>
    <row r="2716" spans="3:10" x14ac:dyDescent="0.2">
      <c r="C2716" s="52" t="e">
        <f>VLOOKUP(A2716,'[1]S&amp;P 500 Wikipedia'!A:D,3,FALSE)</f>
        <v>#N/A</v>
      </c>
      <c r="H2716" s="69"/>
      <c r="I2716" s="69"/>
      <c r="J2716" s="69"/>
    </row>
    <row r="2717" spans="3:10" x14ac:dyDescent="0.2">
      <c r="C2717" s="52" t="e">
        <f>VLOOKUP(A2717,'[1]S&amp;P 500 Wikipedia'!A:D,3,FALSE)</f>
        <v>#N/A</v>
      </c>
      <c r="H2717" s="69"/>
      <c r="I2717" s="69"/>
      <c r="J2717" s="69"/>
    </row>
    <row r="2718" spans="3:10" x14ac:dyDescent="0.2">
      <c r="C2718" s="52" t="e">
        <f>VLOOKUP(A2718,'[1]S&amp;P 500 Wikipedia'!A:D,3,FALSE)</f>
        <v>#N/A</v>
      </c>
      <c r="H2718" s="69"/>
      <c r="I2718" s="69"/>
      <c r="J2718" s="69"/>
    </row>
    <row r="2719" spans="3:10" x14ac:dyDescent="0.2">
      <c r="C2719" s="52" t="e">
        <f>VLOOKUP(A2719,'[1]S&amp;P 500 Wikipedia'!A:D,3,FALSE)</f>
        <v>#N/A</v>
      </c>
      <c r="H2719" s="69"/>
      <c r="I2719" s="69"/>
      <c r="J2719" s="69"/>
    </row>
    <row r="2720" spans="3:10" x14ac:dyDescent="0.2">
      <c r="C2720" s="52" t="e">
        <f>VLOOKUP(A2720,'[1]S&amp;P 500 Wikipedia'!A:D,3,FALSE)</f>
        <v>#N/A</v>
      </c>
      <c r="H2720" s="69"/>
      <c r="I2720" s="69"/>
      <c r="J2720" s="69"/>
    </row>
    <row r="2721" spans="3:10" x14ac:dyDescent="0.2">
      <c r="C2721" s="52" t="e">
        <f>VLOOKUP(A2721,'[1]S&amp;P 500 Wikipedia'!A:D,3,FALSE)</f>
        <v>#N/A</v>
      </c>
      <c r="H2721" s="69"/>
      <c r="I2721" s="69"/>
      <c r="J2721" s="69"/>
    </row>
    <row r="2722" spans="3:10" x14ac:dyDescent="0.2">
      <c r="C2722" s="52" t="e">
        <f>VLOOKUP(A2722,'[1]S&amp;P 500 Wikipedia'!A:D,3,FALSE)</f>
        <v>#N/A</v>
      </c>
      <c r="H2722" s="69"/>
      <c r="I2722" s="69"/>
      <c r="J2722" s="69"/>
    </row>
    <row r="2723" spans="3:10" x14ac:dyDescent="0.2">
      <c r="C2723" s="52" t="e">
        <f>VLOOKUP(A2723,'[1]S&amp;P 500 Wikipedia'!A:D,3,FALSE)</f>
        <v>#N/A</v>
      </c>
      <c r="H2723" s="69"/>
      <c r="I2723" s="69"/>
      <c r="J2723" s="69"/>
    </row>
    <row r="2724" spans="3:10" x14ac:dyDescent="0.2">
      <c r="C2724" s="52" t="e">
        <f>VLOOKUP(A2724,'[1]S&amp;P 500 Wikipedia'!A:D,3,FALSE)</f>
        <v>#N/A</v>
      </c>
      <c r="H2724" s="69"/>
      <c r="I2724" s="69"/>
      <c r="J2724" s="69"/>
    </row>
    <row r="2725" spans="3:10" x14ac:dyDescent="0.2">
      <c r="C2725" s="52" t="e">
        <f>VLOOKUP(A2725,'[1]S&amp;P 500 Wikipedia'!A:D,3,FALSE)</f>
        <v>#N/A</v>
      </c>
      <c r="H2725" s="69"/>
      <c r="I2725" s="69"/>
      <c r="J2725" s="69"/>
    </row>
    <row r="2726" spans="3:10" x14ac:dyDescent="0.2">
      <c r="C2726" s="52" t="e">
        <f>VLOOKUP(A2726,'[1]S&amp;P 500 Wikipedia'!A:D,3,FALSE)</f>
        <v>#N/A</v>
      </c>
      <c r="H2726" s="69"/>
      <c r="I2726" s="69"/>
      <c r="J2726" s="69"/>
    </row>
    <row r="2727" spans="3:10" x14ac:dyDescent="0.2">
      <c r="C2727" s="52" t="e">
        <f>VLOOKUP(A2727,'[1]S&amp;P 500 Wikipedia'!A:D,3,FALSE)</f>
        <v>#N/A</v>
      </c>
      <c r="H2727" s="69"/>
      <c r="I2727" s="69"/>
      <c r="J2727" s="69"/>
    </row>
    <row r="2728" spans="3:10" x14ac:dyDescent="0.2">
      <c r="C2728" s="52" t="e">
        <f>VLOOKUP(A2728,'[1]S&amp;P 500 Wikipedia'!A:D,3,FALSE)</f>
        <v>#N/A</v>
      </c>
      <c r="H2728" s="69"/>
      <c r="I2728" s="69"/>
      <c r="J2728" s="69"/>
    </row>
    <row r="2729" spans="3:10" x14ac:dyDescent="0.2">
      <c r="C2729" s="52" t="e">
        <f>VLOOKUP(A2729,'[1]S&amp;P 500 Wikipedia'!A:D,3,FALSE)</f>
        <v>#N/A</v>
      </c>
      <c r="H2729" s="69"/>
      <c r="I2729" s="69"/>
      <c r="J2729" s="69"/>
    </row>
    <row r="2730" spans="3:10" x14ac:dyDescent="0.2">
      <c r="C2730" s="52" t="e">
        <f>VLOOKUP(A2730,'[1]S&amp;P 500 Wikipedia'!A:D,3,FALSE)</f>
        <v>#N/A</v>
      </c>
      <c r="H2730" s="69"/>
      <c r="I2730" s="69"/>
      <c r="J2730" s="69"/>
    </row>
    <row r="2731" spans="3:10" x14ac:dyDescent="0.2">
      <c r="C2731" s="52" t="e">
        <f>VLOOKUP(A2731,'[1]S&amp;P 500 Wikipedia'!A:D,3,FALSE)</f>
        <v>#N/A</v>
      </c>
      <c r="H2731" s="69"/>
      <c r="I2731" s="69"/>
      <c r="J2731" s="69"/>
    </row>
    <row r="2732" spans="3:10" x14ac:dyDescent="0.2">
      <c r="C2732" s="52" t="e">
        <f>VLOOKUP(A2732,'[1]S&amp;P 500 Wikipedia'!A:D,3,FALSE)</f>
        <v>#N/A</v>
      </c>
      <c r="H2732" s="69"/>
      <c r="I2732" s="69"/>
      <c r="J2732" s="69"/>
    </row>
    <row r="2733" spans="3:10" x14ac:dyDescent="0.2">
      <c r="C2733" s="52" t="e">
        <f>VLOOKUP(A2733,'[1]S&amp;P 500 Wikipedia'!A:D,3,FALSE)</f>
        <v>#N/A</v>
      </c>
      <c r="H2733" s="69"/>
      <c r="I2733" s="69"/>
      <c r="J2733" s="69"/>
    </row>
    <row r="2734" spans="3:10" x14ac:dyDescent="0.2">
      <c r="C2734" s="52" t="e">
        <f>VLOOKUP(A2734,'[1]S&amp;P 500 Wikipedia'!A:D,3,FALSE)</f>
        <v>#N/A</v>
      </c>
      <c r="H2734" s="69"/>
      <c r="I2734" s="69"/>
      <c r="J2734" s="69"/>
    </row>
    <row r="2735" spans="3:10" x14ac:dyDescent="0.2">
      <c r="C2735" s="52" t="e">
        <f>VLOOKUP(A2735,'[1]S&amp;P 500 Wikipedia'!A:D,3,FALSE)</f>
        <v>#N/A</v>
      </c>
      <c r="H2735" s="69"/>
      <c r="I2735" s="69"/>
      <c r="J2735" s="69"/>
    </row>
    <row r="2736" spans="3:10" x14ac:dyDescent="0.2">
      <c r="C2736" s="52" t="e">
        <f>VLOOKUP(A2736,'[1]S&amp;P 500 Wikipedia'!A:D,3,FALSE)</f>
        <v>#N/A</v>
      </c>
      <c r="H2736" s="69"/>
      <c r="I2736" s="69"/>
      <c r="J2736" s="69"/>
    </row>
    <row r="2737" spans="3:10" x14ac:dyDescent="0.2">
      <c r="C2737" s="52" t="e">
        <f>VLOOKUP(A2737,'[1]S&amp;P 500 Wikipedia'!A:D,3,FALSE)</f>
        <v>#N/A</v>
      </c>
      <c r="H2737" s="69"/>
      <c r="I2737" s="69"/>
      <c r="J2737" s="69"/>
    </row>
    <row r="2738" spans="3:10" x14ac:dyDescent="0.2">
      <c r="C2738" s="52" t="e">
        <f>VLOOKUP(A2738,'[1]S&amp;P 500 Wikipedia'!A:D,3,FALSE)</f>
        <v>#N/A</v>
      </c>
      <c r="H2738" s="69"/>
      <c r="I2738" s="69"/>
      <c r="J2738" s="69"/>
    </row>
    <row r="2739" spans="3:10" x14ac:dyDescent="0.2">
      <c r="C2739" s="52" t="e">
        <f>VLOOKUP(A2739,'[1]S&amp;P 500 Wikipedia'!A:D,3,FALSE)</f>
        <v>#N/A</v>
      </c>
      <c r="H2739" s="69"/>
      <c r="I2739" s="69"/>
      <c r="J2739" s="69"/>
    </row>
    <row r="2740" spans="3:10" x14ac:dyDescent="0.2">
      <c r="C2740" s="52" t="e">
        <f>VLOOKUP(A2740,'[1]S&amp;P 500 Wikipedia'!A:D,3,FALSE)</f>
        <v>#N/A</v>
      </c>
      <c r="H2740" s="69"/>
      <c r="I2740" s="69"/>
      <c r="J2740" s="69"/>
    </row>
    <row r="2741" spans="3:10" x14ac:dyDescent="0.2">
      <c r="C2741" s="52" t="e">
        <f>VLOOKUP(A2741,'[1]S&amp;P 500 Wikipedia'!A:D,3,FALSE)</f>
        <v>#N/A</v>
      </c>
      <c r="H2741" s="69"/>
      <c r="I2741" s="69"/>
      <c r="J2741" s="69"/>
    </row>
    <row r="2742" spans="3:10" x14ac:dyDescent="0.2">
      <c r="C2742" s="52" t="e">
        <f>VLOOKUP(A2742,'[1]S&amp;P 500 Wikipedia'!A:D,3,FALSE)</f>
        <v>#N/A</v>
      </c>
      <c r="H2742" s="69"/>
      <c r="I2742" s="69"/>
      <c r="J2742" s="69"/>
    </row>
    <row r="2743" spans="3:10" x14ac:dyDescent="0.2">
      <c r="C2743" s="52" t="e">
        <f>VLOOKUP(A2743,'[1]S&amp;P 500 Wikipedia'!A:D,3,FALSE)</f>
        <v>#N/A</v>
      </c>
      <c r="H2743" s="69"/>
      <c r="I2743" s="69"/>
      <c r="J2743" s="69"/>
    </row>
    <row r="2744" spans="3:10" x14ac:dyDescent="0.2">
      <c r="C2744" s="52" t="e">
        <f>VLOOKUP(A2744,'[1]S&amp;P 500 Wikipedia'!A:D,3,FALSE)</f>
        <v>#N/A</v>
      </c>
      <c r="H2744" s="69"/>
      <c r="I2744" s="69"/>
      <c r="J2744" s="69"/>
    </row>
    <row r="2745" spans="3:10" x14ac:dyDescent="0.2">
      <c r="C2745" s="52" t="e">
        <f>VLOOKUP(A2745,'[1]S&amp;P 500 Wikipedia'!A:D,3,FALSE)</f>
        <v>#N/A</v>
      </c>
      <c r="H2745" s="69"/>
      <c r="I2745" s="69"/>
      <c r="J2745" s="69"/>
    </row>
    <row r="2746" spans="3:10" x14ac:dyDescent="0.2">
      <c r="C2746" s="52" t="e">
        <f>VLOOKUP(A2746,'[1]S&amp;P 500 Wikipedia'!A:D,3,FALSE)</f>
        <v>#N/A</v>
      </c>
      <c r="H2746" s="69"/>
      <c r="I2746" s="69"/>
      <c r="J2746" s="69"/>
    </row>
    <row r="2747" spans="3:10" x14ac:dyDescent="0.2">
      <c r="C2747" s="52" t="e">
        <f>VLOOKUP(A2747,'[1]S&amp;P 500 Wikipedia'!A:D,3,FALSE)</f>
        <v>#N/A</v>
      </c>
      <c r="H2747" s="69"/>
      <c r="I2747" s="69"/>
      <c r="J2747" s="69"/>
    </row>
    <row r="2748" spans="3:10" x14ac:dyDescent="0.2">
      <c r="C2748" s="52" t="e">
        <f>VLOOKUP(A2748,'[1]S&amp;P 500 Wikipedia'!A:D,3,FALSE)</f>
        <v>#N/A</v>
      </c>
      <c r="H2748" s="69"/>
      <c r="I2748" s="69"/>
      <c r="J2748" s="69"/>
    </row>
    <row r="2749" spans="3:10" x14ac:dyDescent="0.2">
      <c r="C2749" s="52" t="e">
        <f>VLOOKUP(A2749,'[1]S&amp;P 500 Wikipedia'!A:D,3,FALSE)</f>
        <v>#N/A</v>
      </c>
      <c r="H2749" s="69"/>
      <c r="I2749" s="69"/>
      <c r="J2749" s="69"/>
    </row>
    <row r="2750" spans="3:10" x14ac:dyDescent="0.2">
      <c r="C2750" s="52" t="e">
        <f>VLOOKUP(A2750,'[1]S&amp;P 500 Wikipedia'!A:D,3,FALSE)</f>
        <v>#N/A</v>
      </c>
      <c r="H2750" s="69"/>
      <c r="I2750" s="69"/>
      <c r="J2750" s="69"/>
    </row>
    <row r="2751" spans="3:10" x14ac:dyDescent="0.2">
      <c r="C2751" s="52" t="e">
        <f>VLOOKUP(A2751,'[1]S&amp;P 500 Wikipedia'!A:D,3,FALSE)</f>
        <v>#N/A</v>
      </c>
      <c r="H2751" s="69"/>
      <c r="I2751" s="69"/>
      <c r="J2751" s="69"/>
    </row>
    <row r="2752" spans="3:10" x14ac:dyDescent="0.2">
      <c r="C2752" s="52" t="e">
        <f>VLOOKUP(A2752,'[1]S&amp;P 500 Wikipedia'!A:D,3,FALSE)</f>
        <v>#N/A</v>
      </c>
      <c r="H2752" s="69"/>
      <c r="I2752" s="69"/>
      <c r="J2752" s="69"/>
    </row>
    <row r="2753" spans="3:10" x14ac:dyDescent="0.2">
      <c r="C2753" s="52" t="e">
        <f>VLOOKUP(A2753,'[1]S&amp;P 500 Wikipedia'!A:D,3,FALSE)</f>
        <v>#N/A</v>
      </c>
      <c r="H2753" s="69"/>
      <c r="I2753" s="69"/>
      <c r="J2753" s="69"/>
    </row>
    <row r="2754" spans="3:10" x14ac:dyDescent="0.2">
      <c r="C2754" s="52" t="e">
        <f>VLOOKUP(A2754,'[1]S&amp;P 500 Wikipedia'!A:D,3,FALSE)</f>
        <v>#N/A</v>
      </c>
      <c r="H2754" s="69"/>
      <c r="I2754" s="69"/>
      <c r="J2754" s="69"/>
    </row>
    <row r="2755" spans="3:10" x14ac:dyDescent="0.2">
      <c r="C2755" s="52" t="e">
        <f>VLOOKUP(A2755,'[1]S&amp;P 500 Wikipedia'!A:D,3,FALSE)</f>
        <v>#N/A</v>
      </c>
      <c r="H2755" s="69"/>
      <c r="I2755" s="69"/>
      <c r="J2755" s="69"/>
    </row>
    <row r="2756" spans="3:10" x14ac:dyDescent="0.2">
      <c r="C2756" s="52" t="e">
        <f>VLOOKUP(A2756,'[1]S&amp;P 500 Wikipedia'!A:D,3,FALSE)</f>
        <v>#N/A</v>
      </c>
      <c r="H2756" s="69"/>
      <c r="I2756" s="69"/>
      <c r="J2756" s="69"/>
    </row>
    <row r="2757" spans="3:10" x14ac:dyDescent="0.2">
      <c r="C2757" s="52" t="e">
        <f>VLOOKUP(A2757,'[1]S&amp;P 500 Wikipedia'!A:D,3,FALSE)</f>
        <v>#N/A</v>
      </c>
      <c r="H2757" s="69"/>
      <c r="I2757" s="69"/>
      <c r="J2757" s="69"/>
    </row>
    <row r="2758" spans="3:10" x14ac:dyDescent="0.2">
      <c r="C2758" s="52" t="e">
        <f>VLOOKUP(A2758,'[1]S&amp;P 500 Wikipedia'!A:D,3,FALSE)</f>
        <v>#N/A</v>
      </c>
      <c r="H2758" s="69"/>
      <c r="I2758" s="69"/>
      <c r="J2758" s="69"/>
    </row>
    <row r="2759" spans="3:10" x14ac:dyDescent="0.2">
      <c r="C2759" s="52" t="e">
        <f>VLOOKUP(A2759,'[1]S&amp;P 500 Wikipedia'!A:D,3,FALSE)</f>
        <v>#N/A</v>
      </c>
      <c r="H2759" s="69"/>
      <c r="I2759" s="69"/>
      <c r="J2759" s="69"/>
    </row>
    <row r="2760" spans="3:10" x14ac:dyDescent="0.2">
      <c r="C2760" s="52" t="e">
        <f>VLOOKUP(A2760,'[1]S&amp;P 500 Wikipedia'!A:D,3,FALSE)</f>
        <v>#N/A</v>
      </c>
      <c r="H2760" s="69"/>
      <c r="I2760" s="69"/>
      <c r="J2760" s="69"/>
    </row>
    <row r="2761" spans="3:10" x14ac:dyDescent="0.2">
      <c r="C2761" s="52" t="e">
        <f>VLOOKUP(A2761,'[1]S&amp;P 500 Wikipedia'!A:D,3,FALSE)</f>
        <v>#N/A</v>
      </c>
      <c r="H2761" s="69"/>
      <c r="I2761" s="69"/>
      <c r="J2761" s="69"/>
    </row>
    <row r="2762" spans="3:10" x14ac:dyDescent="0.2">
      <c r="C2762" s="52" t="e">
        <f>VLOOKUP(A2762,'[1]S&amp;P 500 Wikipedia'!A:D,3,FALSE)</f>
        <v>#N/A</v>
      </c>
      <c r="H2762" s="69"/>
      <c r="I2762" s="69"/>
      <c r="J2762" s="69"/>
    </row>
    <row r="2763" spans="3:10" x14ac:dyDescent="0.2">
      <c r="C2763" s="52" t="e">
        <f>VLOOKUP(A2763,'[1]S&amp;P 500 Wikipedia'!A:D,3,FALSE)</f>
        <v>#N/A</v>
      </c>
      <c r="H2763" s="69"/>
      <c r="I2763" s="69"/>
      <c r="J2763" s="69"/>
    </row>
    <row r="2764" spans="3:10" x14ac:dyDescent="0.2">
      <c r="C2764" s="52" t="e">
        <f>VLOOKUP(A2764,'[1]S&amp;P 500 Wikipedia'!A:D,3,FALSE)</f>
        <v>#N/A</v>
      </c>
      <c r="H2764" s="69"/>
      <c r="I2764" s="69"/>
      <c r="J2764" s="69"/>
    </row>
    <row r="2765" spans="3:10" x14ac:dyDescent="0.2">
      <c r="C2765" s="52" t="e">
        <f>VLOOKUP(A2765,'[1]S&amp;P 500 Wikipedia'!A:D,3,FALSE)</f>
        <v>#N/A</v>
      </c>
      <c r="H2765" s="69"/>
      <c r="I2765" s="69"/>
      <c r="J2765" s="69"/>
    </row>
    <row r="2766" spans="3:10" x14ac:dyDescent="0.2">
      <c r="C2766" s="52" t="e">
        <f>VLOOKUP(A2766,'[1]S&amp;P 500 Wikipedia'!A:D,3,FALSE)</f>
        <v>#N/A</v>
      </c>
      <c r="H2766" s="69"/>
      <c r="I2766" s="69"/>
      <c r="J2766" s="69"/>
    </row>
    <row r="2767" spans="3:10" x14ac:dyDescent="0.2">
      <c r="C2767" s="52" t="e">
        <f>VLOOKUP(A2767,'[1]S&amp;P 500 Wikipedia'!A:D,3,FALSE)</f>
        <v>#N/A</v>
      </c>
      <c r="H2767" s="69"/>
      <c r="I2767" s="69"/>
      <c r="J2767" s="69"/>
    </row>
    <row r="2768" spans="3:10" x14ac:dyDescent="0.2">
      <c r="C2768" s="52" t="e">
        <f>VLOOKUP(A2768,'[1]S&amp;P 500 Wikipedia'!A:D,3,FALSE)</f>
        <v>#N/A</v>
      </c>
      <c r="H2768" s="69"/>
      <c r="I2768" s="69"/>
      <c r="J2768" s="69"/>
    </row>
    <row r="2769" spans="3:10" x14ac:dyDescent="0.2">
      <c r="C2769" s="52" t="e">
        <f>VLOOKUP(A2769,'[1]S&amp;P 500 Wikipedia'!A:D,3,FALSE)</f>
        <v>#N/A</v>
      </c>
      <c r="H2769" s="69"/>
      <c r="I2769" s="69"/>
      <c r="J2769" s="69"/>
    </row>
    <row r="2770" spans="3:10" x14ac:dyDescent="0.2">
      <c r="C2770" s="52" t="e">
        <f>VLOOKUP(A2770,'[1]S&amp;P 500 Wikipedia'!A:D,3,FALSE)</f>
        <v>#N/A</v>
      </c>
      <c r="H2770" s="69"/>
      <c r="I2770" s="69"/>
      <c r="J2770" s="69"/>
    </row>
    <row r="2771" spans="3:10" x14ac:dyDescent="0.2">
      <c r="C2771" s="52" t="e">
        <f>VLOOKUP(A2771,'[1]S&amp;P 500 Wikipedia'!A:D,3,FALSE)</f>
        <v>#N/A</v>
      </c>
      <c r="H2771" s="69"/>
      <c r="I2771" s="69"/>
      <c r="J2771" s="69"/>
    </row>
    <row r="2772" spans="3:10" x14ac:dyDescent="0.2">
      <c r="C2772" s="52" t="e">
        <f>VLOOKUP(A2772,'[1]S&amp;P 500 Wikipedia'!A:D,3,FALSE)</f>
        <v>#N/A</v>
      </c>
      <c r="H2772" s="69"/>
      <c r="I2772" s="69"/>
      <c r="J2772" s="69"/>
    </row>
    <row r="2773" spans="3:10" x14ac:dyDescent="0.2">
      <c r="C2773" s="52" t="e">
        <f>VLOOKUP(A2773,'[1]S&amp;P 500 Wikipedia'!A:D,3,FALSE)</f>
        <v>#N/A</v>
      </c>
      <c r="H2773" s="69"/>
      <c r="I2773" s="69"/>
      <c r="J2773" s="69"/>
    </row>
    <row r="2774" spans="3:10" x14ac:dyDescent="0.2">
      <c r="C2774" s="52" t="e">
        <f>VLOOKUP(A2774,'[1]S&amp;P 500 Wikipedia'!A:D,3,FALSE)</f>
        <v>#N/A</v>
      </c>
      <c r="H2774" s="69"/>
      <c r="I2774" s="69"/>
      <c r="J2774" s="69"/>
    </row>
    <row r="2775" spans="3:10" x14ac:dyDescent="0.2">
      <c r="C2775" s="52" t="e">
        <f>VLOOKUP(A2775,'[1]S&amp;P 500 Wikipedia'!A:D,3,FALSE)</f>
        <v>#N/A</v>
      </c>
      <c r="H2775" s="69"/>
      <c r="I2775" s="69"/>
      <c r="J2775" s="69"/>
    </row>
    <row r="2776" spans="3:10" x14ac:dyDescent="0.2">
      <c r="C2776" s="52" t="e">
        <f>VLOOKUP(A2776,'[1]S&amp;P 500 Wikipedia'!A:D,3,FALSE)</f>
        <v>#N/A</v>
      </c>
      <c r="H2776" s="69"/>
      <c r="I2776" s="69"/>
      <c r="J2776" s="69"/>
    </row>
    <row r="2777" spans="3:10" x14ac:dyDescent="0.2">
      <c r="C2777" s="52" t="e">
        <f>VLOOKUP(A2777,'[1]S&amp;P 500 Wikipedia'!A:D,3,FALSE)</f>
        <v>#N/A</v>
      </c>
      <c r="H2777" s="69"/>
      <c r="I2777" s="69"/>
      <c r="J2777" s="69"/>
    </row>
    <row r="2778" spans="3:10" x14ac:dyDescent="0.2">
      <c r="C2778" s="52" t="e">
        <f>VLOOKUP(A2778,'[1]S&amp;P 500 Wikipedia'!A:D,3,FALSE)</f>
        <v>#N/A</v>
      </c>
      <c r="H2778" s="69"/>
      <c r="I2778" s="69"/>
      <c r="J2778" s="69"/>
    </row>
    <row r="2779" spans="3:10" x14ac:dyDescent="0.2">
      <c r="C2779" s="52" t="e">
        <f>VLOOKUP(A2779,'[1]S&amp;P 500 Wikipedia'!A:D,3,FALSE)</f>
        <v>#N/A</v>
      </c>
      <c r="H2779" s="69"/>
      <c r="I2779" s="69"/>
      <c r="J2779" s="69"/>
    </row>
    <row r="2780" spans="3:10" x14ac:dyDescent="0.2">
      <c r="C2780" s="52" t="e">
        <f>VLOOKUP(A2780,'[1]S&amp;P 500 Wikipedia'!A:D,3,FALSE)</f>
        <v>#N/A</v>
      </c>
      <c r="H2780" s="69"/>
      <c r="I2780" s="69"/>
      <c r="J2780" s="69"/>
    </row>
    <row r="2781" spans="3:10" x14ac:dyDescent="0.2">
      <c r="C2781" s="52" t="e">
        <f>VLOOKUP(A2781,'[1]S&amp;P 500 Wikipedia'!A:D,3,FALSE)</f>
        <v>#N/A</v>
      </c>
      <c r="H2781" s="69"/>
      <c r="I2781" s="69"/>
      <c r="J2781" s="69"/>
    </row>
    <row r="2782" spans="3:10" x14ac:dyDescent="0.2">
      <c r="C2782" s="52" t="e">
        <f>VLOOKUP(A2782,'[1]S&amp;P 500 Wikipedia'!A:D,3,FALSE)</f>
        <v>#N/A</v>
      </c>
      <c r="H2782" s="69"/>
      <c r="I2782" s="69"/>
      <c r="J2782" s="69"/>
    </row>
    <row r="2783" spans="3:10" x14ac:dyDescent="0.2">
      <c r="C2783" s="52" t="e">
        <f>VLOOKUP(A2783,'[1]S&amp;P 500 Wikipedia'!A:D,3,FALSE)</f>
        <v>#N/A</v>
      </c>
      <c r="H2783" s="69"/>
      <c r="I2783" s="69"/>
      <c r="J2783" s="69"/>
    </row>
    <row r="2784" spans="3:10" x14ac:dyDescent="0.2">
      <c r="C2784" s="52" t="e">
        <f>VLOOKUP(A2784,'[1]S&amp;P 500 Wikipedia'!A:D,3,FALSE)</f>
        <v>#N/A</v>
      </c>
      <c r="H2784" s="69"/>
      <c r="I2784" s="69"/>
      <c r="J2784" s="69"/>
    </row>
    <row r="2785" spans="3:10" x14ac:dyDescent="0.2">
      <c r="C2785" s="52" t="e">
        <f>VLOOKUP(A2785,'[1]S&amp;P 500 Wikipedia'!A:D,3,FALSE)</f>
        <v>#N/A</v>
      </c>
      <c r="H2785" s="69"/>
      <c r="I2785" s="69"/>
      <c r="J2785" s="69"/>
    </row>
    <row r="2786" spans="3:10" x14ac:dyDescent="0.2">
      <c r="C2786" s="52" t="e">
        <f>VLOOKUP(A2786,'[1]S&amp;P 500 Wikipedia'!A:D,3,FALSE)</f>
        <v>#N/A</v>
      </c>
      <c r="H2786" s="69"/>
      <c r="I2786" s="69"/>
      <c r="J2786" s="69"/>
    </row>
    <row r="2787" spans="3:10" x14ac:dyDescent="0.2">
      <c r="C2787" s="52" t="e">
        <f>VLOOKUP(A2787,'[1]S&amp;P 500 Wikipedia'!A:D,3,FALSE)</f>
        <v>#N/A</v>
      </c>
      <c r="H2787" s="69"/>
      <c r="I2787" s="69"/>
      <c r="J2787" s="69"/>
    </row>
    <row r="2788" spans="3:10" x14ac:dyDescent="0.2">
      <c r="C2788" s="52" t="e">
        <f>VLOOKUP(A2788,'[1]S&amp;P 500 Wikipedia'!A:D,3,FALSE)</f>
        <v>#N/A</v>
      </c>
      <c r="H2788" s="69"/>
      <c r="I2788" s="69"/>
      <c r="J2788" s="69"/>
    </row>
    <row r="2789" spans="3:10" x14ac:dyDescent="0.2">
      <c r="C2789" s="52" t="e">
        <f>VLOOKUP(A2789,'[1]S&amp;P 500 Wikipedia'!A:D,3,FALSE)</f>
        <v>#N/A</v>
      </c>
      <c r="H2789" s="69"/>
      <c r="I2789" s="69"/>
      <c r="J2789" s="69"/>
    </row>
    <row r="2790" spans="3:10" x14ac:dyDescent="0.2">
      <c r="C2790" s="52" t="e">
        <f>VLOOKUP(A2790,'[1]S&amp;P 500 Wikipedia'!A:D,3,FALSE)</f>
        <v>#N/A</v>
      </c>
      <c r="H2790" s="69"/>
      <c r="I2790" s="69"/>
      <c r="J2790" s="69"/>
    </row>
    <row r="2791" spans="3:10" x14ac:dyDescent="0.2">
      <c r="C2791" s="52" t="e">
        <f>VLOOKUP(A2791,'[1]S&amp;P 500 Wikipedia'!A:D,3,FALSE)</f>
        <v>#N/A</v>
      </c>
      <c r="H2791" s="69"/>
      <c r="I2791" s="69"/>
      <c r="J2791" s="69"/>
    </row>
    <row r="2792" spans="3:10" x14ac:dyDescent="0.2">
      <c r="C2792" s="52" t="e">
        <f>VLOOKUP(A2792,'[1]S&amp;P 500 Wikipedia'!A:D,3,FALSE)</f>
        <v>#N/A</v>
      </c>
      <c r="H2792" s="69"/>
      <c r="I2792" s="69"/>
      <c r="J2792" s="69"/>
    </row>
    <row r="2793" spans="3:10" x14ac:dyDescent="0.2">
      <c r="C2793" s="52" t="e">
        <f>VLOOKUP(A2793,'[1]S&amp;P 500 Wikipedia'!A:D,3,FALSE)</f>
        <v>#N/A</v>
      </c>
      <c r="H2793" s="69"/>
      <c r="I2793" s="69"/>
      <c r="J2793" s="69"/>
    </row>
    <row r="2794" spans="3:10" x14ac:dyDescent="0.2">
      <c r="C2794" s="52" t="e">
        <f>VLOOKUP(A2794,'[1]S&amp;P 500 Wikipedia'!A:D,3,FALSE)</f>
        <v>#N/A</v>
      </c>
      <c r="H2794" s="69"/>
      <c r="I2794" s="69"/>
      <c r="J2794" s="69"/>
    </row>
    <row r="2795" spans="3:10" x14ac:dyDescent="0.2">
      <c r="C2795" s="52" t="e">
        <f>VLOOKUP(A2795,'[1]S&amp;P 500 Wikipedia'!A:D,3,FALSE)</f>
        <v>#N/A</v>
      </c>
      <c r="H2795" s="69"/>
      <c r="I2795" s="69"/>
      <c r="J2795" s="69"/>
    </row>
    <row r="2796" spans="3:10" x14ac:dyDescent="0.2">
      <c r="C2796" s="52" t="e">
        <f>VLOOKUP(A2796,'[1]S&amp;P 500 Wikipedia'!A:D,3,FALSE)</f>
        <v>#N/A</v>
      </c>
      <c r="H2796" s="69"/>
      <c r="I2796" s="69"/>
      <c r="J2796" s="69"/>
    </row>
    <row r="2797" spans="3:10" x14ac:dyDescent="0.2">
      <c r="C2797" s="52" t="e">
        <f>VLOOKUP(A2797,'[1]S&amp;P 500 Wikipedia'!A:D,3,FALSE)</f>
        <v>#N/A</v>
      </c>
      <c r="H2797" s="69"/>
      <c r="I2797" s="69"/>
      <c r="J2797" s="69"/>
    </row>
    <row r="2798" spans="3:10" x14ac:dyDescent="0.2">
      <c r="C2798" s="52" t="e">
        <f>VLOOKUP(A2798,'[1]S&amp;P 500 Wikipedia'!A:D,3,FALSE)</f>
        <v>#N/A</v>
      </c>
      <c r="H2798" s="69"/>
      <c r="I2798" s="69"/>
      <c r="J2798" s="69"/>
    </row>
    <row r="2799" spans="3:10" x14ac:dyDescent="0.2">
      <c r="C2799" s="52" t="e">
        <f>VLOOKUP(A2799,'[1]S&amp;P 500 Wikipedia'!A:D,3,FALSE)</f>
        <v>#N/A</v>
      </c>
      <c r="H2799" s="69"/>
      <c r="I2799" s="69"/>
      <c r="J2799" s="69"/>
    </row>
    <row r="2800" spans="3:10" x14ac:dyDescent="0.2">
      <c r="C2800" s="52" t="e">
        <f>VLOOKUP(A2800,'[1]S&amp;P 500 Wikipedia'!A:D,3,FALSE)</f>
        <v>#N/A</v>
      </c>
      <c r="H2800" s="69"/>
      <c r="I2800" s="69"/>
      <c r="J2800" s="69"/>
    </row>
    <row r="2801" spans="3:10" x14ac:dyDescent="0.2">
      <c r="C2801" s="52" t="e">
        <f>VLOOKUP(A2801,'[1]S&amp;P 500 Wikipedia'!A:D,3,FALSE)</f>
        <v>#N/A</v>
      </c>
      <c r="H2801" s="69"/>
      <c r="I2801" s="69"/>
      <c r="J2801" s="69"/>
    </row>
    <row r="2802" spans="3:10" x14ac:dyDescent="0.2">
      <c r="C2802" s="52" t="e">
        <f>VLOOKUP(A2802,'[1]S&amp;P 500 Wikipedia'!A:D,3,FALSE)</f>
        <v>#N/A</v>
      </c>
      <c r="H2802" s="69"/>
      <c r="I2802" s="69"/>
      <c r="J2802" s="69"/>
    </row>
    <row r="2803" spans="3:10" x14ac:dyDescent="0.2">
      <c r="C2803" s="52" t="e">
        <f>VLOOKUP(A2803,'[1]S&amp;P 500 Wikipedia'!A:D,3,FALSE)</f>
        <v>#N/A</v>
      </c>
      <c r="H2803" s="69"/>
      <c r="I2803" s="69"/>
      <c r="J2803" s="69"/>
    </row>
    <row r="2804" spans="3:10" x14ac:dyDescent="0.2">
      <c r="C2804" s="52" t="e">
        <f>VLOOKUP(A2804,'[1]S&amp;P 500 Wikipedia'!A:D,3,FALSE)</f>
        <v>#N/A</v>
      </c>
      <c r="H2804" s="69"/>
      <c r="I2804" s="69"/>
      <c r="J2804" s="69"/>
    </row>
    <row r="2805" spans="3:10" x14ac:dyDescent="0.2">
      <c r="C2805" s="52" t="e">
        <f>VLOOKUP(A2805,'[1]S&amp;P 500 Wikipedia'!A:D,3,FALSE)</f>
        <v>#N/A</v>
      </c>
      <c r="H2805" s="69"/>
      <c r="I2805" s="69"/>
      <c r="J2805" s="69"/>
    </row>
    <row r="2806" spans="3:10" x14ac:dyDescent="0.2">
      <c r="C2806" s="52" t="e">
        <f>VLOOKUP(A2806,'[1]S&amp;P 500 Wikipedia'!A:D,3,FALSE)</f>
        <v>#N/A</v>
      </c>
      <c r="H2806" s="69"/>
      <c r="I2806" s="69"/>
      <c r="J2806" s="69"/>
    </row>
    <row r="2807" spans="3:10" x14ac:dyDescent="0.2">
      <c r="C2807" s="52" t="e">
        <f>VLOOKUP(A2807,'[1]S&amp;P 500 Wikipedia'!A:D,3,FALSE)</f>
        <v>#N/A</v>
      </c>
      <c r="H2807" s="69"/>
      <c r="I2807" s="69"/>
      <c r="J2807" s="69"/>
    </row>
    <row r="2808" spans="3:10" x14ac:dyDescent="0.2">
      <c r="C2808" s="52" t="e">
        <f>VLOOKUP(A2808,'[1]S&amp;P 500 Wikipedia'!A:D,3,FALSE)</f>
        <v>#N/A</v>
      </c>
      <c r="H2808" s="69"/>
      <c r="I2808" s="69"/>
      <c r="J2808" s="69"/>
    </row>
    <row r="2809" spans="3:10" x14ac:dyDescent="0.2">
      <c r="C2809" s="52" t="e">
        <f>VLOOKUP(A2809,'[1]S&amp;P 500 Wikipedia'!A:D,3,FALSE)</f>
        <v>#N/A</v>
      </c>
      <c r="H2809" s="69"/>
      <c r="I2809" s="69"/>
      <c r="J2809" s="69"/>
    </row>
    <row r="2810" spans="3:10" x14ac:dyDescent="0.2">
      <c r="C2810" s="52" t="e">
        <f>VLOOKUP(A2810,'[1]S&amp;P 500 Wikipedia'!A:D,3,FALSE)</f>
        <v>#N/A</v>
      </c>
      <c r="H2810" s="69"/>
      <c r="I2810" s="69"/>
      <c r="J2810" s="69"/>
    </row>
    <row r="2811" spans="3:10" x14ac:dyDescent="0.2">
      <c r="C2811" s="52" t="e">
        <f>VLOOKUP(A2811,'[1]S&amp;P 500 Wikipedia'!A:D,3,FALSE)</f>
        <v>#N/A</v>
      </c>
      <c r="H2811" s="69"/>
      <c r="I2811" s="69"/>
      <c r="J2811" s="69"/>
    </row>
    <row r="2812" spans="3:10" x14ac:dyDescent="0.2">
      <c r="C2812" s="52" t="e">
        <f>VLOOKUP(A2812,'[1]S&amp;P 500 Wikipedia'!A:D,3,FALSE)</f>
        <v>#N/A</v>
      </c>
      <c r="H2812" s="69"/>
      <c r="I2812" s="69"/>
      <c r="J2812" s="69"/>
    </row>
    <row r="2813" spans="3:10" x14ac:dyDescent="0.2">
      <c r="C2813" s="52" t="e">
        <f>VLOOKUP(A2813,'[1]S&amp;P 500 Wikipedia'!A:D,3,FALSE)</f>
        <v>#N/A</v>
      </c>
      <c r="H2813" s="69"/>
      <c r="I2813" s="69"/>
      <c r="J2813" s="69"/>
    </row>
    <row r="2814" spans="3:10" x14ac:dyDescent="0.2">
      <c r="C2814" s="52" t="e">
        <f>VLOOKUP(A2814,'[1]S&amp;P 500 Wikipedia'!A:D,3,FALSE)</f>
        <v>#N/A</v>
      </c>
      <c r="H2814" s="69"/>
      <c r="I2814" s="69"/>
      <c r="J2814" s="69"/>
    </row>
    <row r="2815" spans="3:10" x14ac:dyDescent="0.2">
      <c r="C2815" s="52" t="e">
        <f>VLOOKUP(A2815,'[1]S&amp;P 500 Wikipedia'!A:D,3,FALSE)</f>
        <v>#N/A</v>
      </c>
      <c r="H2815" s="69"/>
      <c r="I2815" s="69"/>
      <c r="J2815" s="69"/>
    </row>
    <row r="2816" spans="3:10" x14ac:dyDescent="0.2">
      <c r="C2816" s="52" t="e">
        <f>VLOOKUP(A2816,'[1]S&amp;P 500 Wikipedia'!A:D,3,FALSE)</f>
        <v>#N/A</v>
      </c>
      <c r="H2816" s="69"/>
      <c r="I2816" s="69"/>
      <c r="J2816" s="69"/>
    </row>
    <row r="2817" spans="3:10" x14ac:dyDescent="0.2">
      <c r="C2817" s="52" t="e">
        <f>VLOOKUP(A2817,'[1]S&amp;P 500 Wikipedia'!A:D,3,FALSE)</f>
        <v>#N/A</v>
      </c>
      <c r="H2817" s="69"/>
      <c r="I2817" s="69"/>
      <c r="J2817" s="69"/>
    </row>
    <row r="2818" spans="3:10" x14ac:dyDescent="0.2">
      <c r="C2818" s="52" t="e">
        <f>VLOOKUP(A2818,'[1]S&amp;P 500 Wikipedia'!A:D,3,FALSE)</f>
        <v>#N/A</v>
      </c>
      <c r="H2818" s="69"/>
      <c r="I2818" s="69"/>
      <c r="J2818" s="69"/>
    </row>
    <row r="2819" spans="3:10" x14ac:dyDescent="0.2">
      <c r="C2819" s="52" t="e">
        <f>VLOOKUP(A2819,'[1]S&amp;P 500 Wikipedia'!A:D,3,FALSE)</f>
        <v>#N/A</v>
      </c>
      <c r="H2819" s="69"/>
      <c r="I2819" s="69"/>
      <c r="J2819" s="69"/>
    </row>
    <row r="2820" spans="3:10" x14ac:dyDescent="0.2">
      <c r="C2820" s="52" t="e">
        <f>VLOOKUP(A2820,'[1]S&amp;P 500 Wikipedia'!A:D,3,FALSE)</f>
        <v>#N/A</v>
      </c>
      <c r="H2820" s="69"/>
      <c r="I2820" s="69"/>
      <c r="J2820" s="69"/>
    </row>
    <row r="2821" spans="3:10" x14ac:dyDescent="0.2">
      <c r="C2821" s="52" t="e">
        <f>VLOOKUP(A2821,'[1]S&amp;P 500 Wikipedia'!A:D,3,FALSE)</f>
        <v>#N/A</v>
      </c>
      <c r="H2821" s="69"/>
      <c r="I2821" s="69"/>
      <c r="J2821" s="69"/>
    </row>
    <row r="2822" spans="3:10" x14ac:dyDescent="0.2">
      <c r="C2822" s="52" t="e">
        <f>VLOOKUP(A2822,'[1]S&amp;P 500 Wikipedia'!A:D,3,FALSE)</f>
        <v>#N/A</v>
      </c>
      <c r="H2822" s="69"/>
      <c r="I2822" s="69"/>
      <c r="J2822" s="69"/>
    </row>
    <row r="2823" spans="3:10" x14ac:dyDescent="0.2">
      <c r="C2823" s="52" t="e">
        <f>VLOOKUP(A2823,'[1]S&amp;P 500 Wikipedia'!A:D,3,FALSE)</f>
        <v>#N/A</v>
      </c>
      <c r="H2823" s="69"/>
      <c r="I2823" s="69"/>
      <c r="J2823" s="69"/>
    </row>
    <row r="2824" spans="3:10" x14ac:dyDescent="0.2">
      <c r="C2824" s="52" t="e">
        <f>VLOOKUP(A2824,'[1]S&amp;P 500 Wikipedia'!A:D,3,FALSE)</f>
        <v>#N/A</v>
      </c>
      <c r="H2824" s="69"/>
      <c r="I2824" s="69"/>
      <c r="J2824" s="69"/>
    </row>
    <row r="2825" spans="3:10" x14ac:dyDescent="0.2">
      <c r="C2825" s="52" t="e">
        <f>VLOOKUP(A2825,'[1]S&amp;P 500 Wikipedia'!A:D,3,FALSE)</f>
        <v>#N/A</v>
      </c>
      <c r="H2825" s="69"/>
      <c r="I2825" s="69"/>
      <c r="J2825" s="69"/>
    </row>
    <row r="2826" spans="3:10" x14ac:dyDescent="0.2">
      <c r="C2826" s="52" t="e">
        <f>VLOOKUP(A2826,'[1]S&amp;P 500 Wikipedia'!A:D,3,FALSE)</f>
        <v>#N/A</v>
      </c>
      <c r="H2826" s="69"/>
      <c r="I2826" s="69"/>
      <c r="J2826" s="69"/>
    </row>
    <row r="2827" spans="3:10" x14ac:dyDescent="0.2">
      <c r="C2827" s="52" t="e">
        <f>VLOOKUP(A2827,'[1]S&amp;P 500 Wikipedia'!A:D,3,FALSE)</f>
        <v>#N/A</v>
      </c>
      <c r="H2827" s="69"/>
      <c r="I2827" s="69"/>
      <c r="J2827" s="69"/>
    </row>
    <row r="2828" spans="3:10" x14ac:dyDescent="0.2">
      <c r="C2828" s="52" t="e">
        <f>VLOOKUP(A2828,'[1]S&amp;P 500 Wikipedia'!A:D,3,FALSE)</f>
        <v>#N/A</v>
      </c>
      <c r="H2828" s="69"/>
      <c r="I2828" s="69"/>
      <c r="J2828" s="69"/>
    </row>
    <row r="2829" spans="3:10" x14ac:dyDescent="0.2">
      <c r="C2829" s="52" t="e">
        <f>VLOOKUP(A2829,'[1]S&amp;P 500 Wikipedia'!A:D,3,FALSE)</f>
        <v>#N/A</v>
      </c>
      <c r="H2829" s="69"/>
      <c r="I2829" s="69"/>
      <c r="J2829" s="69"/>
    </row>
    <row r="2830" spans="3:10" x14ac:dyDescent="0.2">
      <c r="C2830" s="52" t="e">
        <f>VLOOKUP(A2830,'[1]S&amp;P 500 Wikipedia'!A:D,3,FALSE)</f>
        <v>#N/A</v>
      </c>
      <c r="H2830" s="69"/>
      <c r="I2830" s="69"/>
      <c r="J2830" s="69"/>
    </row>
    <row r="2831" spans="3:10" x14ac:dyDescent="0.2">
      <c r="C2831" s="52" t="e">
        <f>VLOOKUP(A2831,'[1]S&amp;P 500 Wikipedia'!A:D,3,FALSE)</f>
        <v>#N/A</v>
      </c>
      <c r="H2831" s="69"/>
      <c r="I2831" s="69"/>
      <c r="J2831" s="69"/>
    </row>
    <row r="2832" spans="3:10" x14ac:dyDescent="0.2">
      <c r="C2832" s="52" t="e">
        <f>VLOOKUP(A2832,'[1]S&amp;P 500 Wikipedia'!A:D,3,FALSE)</f>
        <v>#N/A</v>
      </c>
      <c r="H2832" s="69"/>
      <c r="I2832" s="69"/>
      <c r="J2832" s="69"/>
    </row>
    <row r="2833" spans="3:10" x14ac:dyDescent="0.2">
      <c r="C2833" s="52" t="e">
        <f>VLOOKUP(A2833,'[1]S&amp;P 500 Wikipedia'!A:D,3,FALSE)</f>
        <v>#N/A</v>
      </c>
      <c r="H2833" s="69"/>
      <c r="I2833" s="69"/>
      <c r="J2833" s="69"/>
    </row>
    <row r="2834" spans="3:10" x14ac:dyDescent="0.2">
      <c r="C2834" s="52" t="e">
        <f>VLOOKUP(A2834,'[1]S&amp;P 500 Wikipedia'!A:D,3,FALSE)</f>
        <v>#N/A</v>
      </c>
      <c r="H2834" s="69"/>
      <c r="I2834" s="69"/>
      <c r="J2834" s="69"/>
    </row>
    <row r="2835" spans="3:10" x14ac:dyDescent="0.2">
      <c r="C2835" s="52" t="e">
        <f>VLOOKUP(A2835,'[1]S&amp;P 500 Wikipedia'!A:D,3,FALSE)</f>
        <v>#N/A</v>
      </c>
      <c r="H2835" s="69"/>
      <c r="I2835" s="69"/>
      <c r="J2835" s="69"/>
    </row>
    <row r="2836" spans="3:10" x14ac:dyDescent="0.2">
      <c r="C2836" s="52" t="e">
        <f>VLOOKUP(A2836,'[1]S&amp;P 500 Wikipedia'!A:D,3,FALSE)</f>
        <v>#N/A</v>
      </c>
      <c r="H2836" s="69"/>
      <c r="I2836" s="69"/>
      <c r="J2836" s="69"/>
    </row>
    <row r="2837" spans="3:10" x14ac:dyDescent="0.2">
      <c r="C2837" s="52" t="e">
        <f>VLOOKUP(A2837,'[1]S&amp;P 500 Wikipedia'!A:D,3,FALSE)</f>
        <v>#N/A</v>
      </c>
      <c r="H2837" s="69"/>
      <c r="I2837" s="69"/>
      <c r="J2837" s="69"/>
    </row>
    <row r="2838" spans="3:10" x14ac:dyDescent="0.2">
      <c r="C2838" s="52" t="e">
        <f>VLOOKUP(A2838,'[1]S&amp;P 500 Wikipedia'!A:D,3,FALSE)</f>
        <v>#N/A</v>
      </c>
      <c r="H2838" s="69"/>
      <c r="I2838" s="69"/>
      <c r="J2838" s="69"/>
    </row>
    <row r="2839" spans="3:10" x14ac:dyDescent="0.2">
      <c r="C2839" s="52" t="e">
        <f>VLOOKUP(A2839,'[1]S&amp;P 500 Wikipedia'!A:D,3,FALSE)</f>
        <v>#N/A</v>
      </c>
      <c r="H2839" s="69"/>
      <c r="I2839" s="69"/>
      <c r="J2839" s="69"/>
    </row>
    <row r="2840" spans="3:10" x14ac:dyDescent="0.2">
      <c r="C2840" s="52" t="e">
        <f>VLOOKUP(A2840,'[1]S&amp;P 500 Wikipedia'!A:D,3,FALSE)</f>
        <v>#N/A</v>
      </c>
      <c r="H2840" s="69"/>
      <c r="I2840" s="69"/>
      <c r="J2840" s="69"/>
    </row>
    <row r="2841" spans="3:10" x14ac:dyDescent="0.2">
      <c r="C2841" s="52" t="e">
        <f>VLOOKUP(A2841,'[1]S&amp;P 500 Wikipedia'!A:D,3,FALSE)</f>
        <v>#N/A</v>
      </c>
      <c r="H2841" s="69"/>
      <c r="I2841" s="69"/>
      <c r="J2841" s="69"/>
    </row>
    <row r="2842" spans="3:10" x14ac:dyDescent="0.2">
      <c r="C2842" s="52" t="e">
        <f>VLOOKUP(A2842,'[1]S&amp;P 500 Wikipedia'!A:D,3,FALSE)</f>
        <v>#N/A</v>
      </c>
      <c r="H2842" s="69"/>
      <c r="I2842" s="69"/>
      <c r="J2842" s="69"/>
    </row>
    <row r="2843" spans="3:10" x14ac:dyDescent="0.2">
      <c r="C2843" s="52" t="e">
        <f>VLOOKUP(A2843,'[1]S&amp;P 500 Wikipedia'!A:D,3,FALSE)</f>
        <v>#N/A</v>
      </c>
      <c r="H2843" s="69"/>
      <c r="I2843" s="69"/>
      <c r="J2843" s="69"/>
    </row>
    <row r="2844" spans="3:10" x14ac:dyDescent="0.2">
      <c r="C2844" s="52" t="e">
        <f>VLOOKUP(A2844,'[1]S&amp;P 500 Wikipedia'!A:D,3,FALSE)</f>
        <v>#N/A</v>
      </c>
      <c r="H2844" s="69"/>
      <c r="I2844" s="69"/>
      <c r="J2844" s="69"/>
    </row>
    <row r="2845" spans="3:10" x14ac:dyDescent="0.2">
      <c r="C2845" s="52" t="e">
        <f>VLOOKUP(A2845,'[1]S&amp;P 500 Wikipedia'!A:D,3,FALSE)</f>
        <v>#N/A</v>
      </c>
      <c r="H2845" s="69"/>
      <c r="I2845" s="69"/>
      <c r="J2845" s="69"/>
    </row>
    <row r="2846" spans="3:10" x14ac:dyDescent="0.2">
      <c r="C2846" s="52" t="e">
        <f>VLOOKUP(A2846,'[1]S&amp;P 500 Wikipedia'!A:D,3,FALSE)</f>
        <v>#N/A</v>
      </c>
      <c r="H2846" s="69"/>
      <c r="I2846" s="69"/>
      <c r="J2846" s="69"/>
    </row>
    <row r="2847" spans="3:10" x14ac:dyDescent="0.2">
      <c r="C2847" s="52" t="e">
        <f>VLOOKUP(A2847,'[1]S&amp;P 500 Wikipedia'!A:D,3,FALSE)</f>
        <v>#N/A</v>
      </c>
      <c r="H2847" s="69"/>
      <c r="I2847" s="69"/>
      <c r="J2847" s="69"/>
    </row>
    <row r="2848" spans="3:10" x14ac:dyDescent="0.2">
      <c r="C2848" s="52" t="e">
        <f>VLOOKUP(A2848,'[1]S&amp;P 500 Wikipedia'!A:D,3,FALSE)</f>
        <v>#N/A</v>
      </c>
      <c r="H2848" s="69"/>
      <c r="I2848" s="69"/>
      <c r="J2848" s="69"/>
    </row>
    <row r="2849" spans="3:10" x14ac:dyDescent="0.2">
      <c r="C2849" s="52" t="e">
        <f>VLOOKUP(A2849,'[1]S&amp;P 500 Wikipedia'!A:D,3,FALSE)</f>
        <v>#N/A</v>
      </c>
      <c r="H2849" s="69"/>
      <c r="I2849" s="69"/>
      <c r="J2849" s="69"/>
    </row>
    <row r="2850" spans="3:10" x14ac:dyDescent="0.2">
      <c r="C2850" s="52" t="e">
        <f>VLOOKUP(A2850,'[1]S&amp;P 500 Wikipedia'!A:D,3,FALSE)</f>
        <v>#N/A</v>
      </c>
      <c r="H2850" s="69"/>
      <c r="I2850" s="69"/>
      <c r="J2850" s="69"/>
    </row>
    <row r="2851" spans="3:10" x14ac:dyDescent="0.2">
      <c r="C2851" s="52" t="e">
        <f>VLOOKUP(A2851,'[1]S&amp;P 500 Wikipedia'!A:D,3,FALSE)</f>
        <v>#N/A</v>
      </c>
      <c r="H2851" s="69"/>
      <c r="I2851" s="69"/>
      <c r="J2851" s="69"/>
    </row>
    <row r="2852" spans="3:10" x14ac:dyDescent="0.2">
      <c r="C2852" s="52" t="e">
        <f>VLOOKUP(A2852,'[1]S&amp;P 500 Wikipedia'!A:D,3,FALSE)</f>
        <v>#N/A</v>
      </c>
      <c r="H2852" s="69"/>
      <c r="I2852" s="69"/>
      <c r="J2852" s="69"/>
    </row>
    <row r="2853" spans="3:10" x14ac:dyDescent="0.2">
      <c r="C2853" s="52" t="e">
        <f>VLOOKUP(A2853,'[1]S&amp;P 500 Wikipedia'!A:D,3,FALSE)</f>
        <v>#N/A</v>
      </c>
      <c r="H2853" s="69"/>
      <c r="I2853" s="69"/>
      <c r="J2853" s="69"/>
    </row>
    <row r="2854" spans="3:10" x14ac:dyDescent="0.2">
      <c r="C2854" s="52" t="e">
        <f>VLOOKUP(A2854,'[1]S&amp;P 500 Wikipedia'!A:D,3,FALSE)</f>
        <v>#N/A</v>
      </c>
      <c r="H2854" s="69"/>
      <c r="I2854" s="69"/>
      <c r="J2854" s="69"/>
    </row>
    <row r="2855" spans="3:10" x14ac:dyDescent="0.2">
      <c r="C2855" s="52" t="e">
        <f>VLOOKUP(A2855,'[1]S&amp;P 500 Wikipedia'!A:D,3,FALSE)</f>
        <v>#N/A</v>
      </c>
      <c r="H2855" s="69"/>
      <c r="I2855" s="69"/>
      <c r="J2855" s="69"/>
    </row>
    <row r="2856" spans="3:10" x14ac:dyDescent="0.2">
      <c r="C2856" s="52" t="e">
        <f>VLOOKUP(A2856,'[1]S&amp;P 500 Wikipedia'!A:D,3,FALSE)</f>
        <v>#N/A</v>
      </c>
      <c r="H2856" s="69"/>
      <c r="I2856" s="69"/>
      <c r="J2856" s="69"/>
    </row>
    <row r="2857" spans="3:10" x14ac:dyDescent="0.2">
      <c r="C2857" s="52" t="e">
        <f>VLOOKUP(A2857,'[1]S&amp;P 500 Wikipedia'!A:D,3,FALSE)</f>
        <v>#N/A</v>
      </c>
      <c r="H2857" s="69"/>
      <c r="I2857" s="69"/>
      <c r="J2857" s="69"/>
    </row>
    <row r="2858" spans="3:10" x14ac:dyDescent="0.2">
      <c r="C2858" s="52" t="e">
        <f>VLOOKUP(A2858,'[1]S&amp;P 500 Wikipedia'!A:D,3,FALSE)</f>
        <v>#N/A</v>
      </c>
      <c r="H2858" s="69"/>
      <c r="I2858" s="69"/>
      <c r="J2858" s="69"/>
    </row>
    <row r="2859" spans="3:10" x14ac:dyDescent="0.2">
      <c r="C2859" s="52" t="e">
        <f>VLOOKUP(A2859,'[1]S&amp;P 500 Wikipedia'!A:D,3,FALSE)</f>
        <v>#N/A</v>
      </c>
      <c r="H2859" s="69"/>
      <c r="I2859" s="69"/>
      <c r="J2859" s="69"/>
    </row>
    <row r="2860" spans="3:10" x14ac:dyDescent="0.2">
      <c r="C2860" s="52" t="e">
        <f>VLOOKUP(A2860,'[1]S&amp;P 500 Wikipedia'!A:D,3,FALSE)</f>
        <v>#N/A</v>
      </c>
      <c r="H2860" s="69"/>
      <c r="I2860" s="69"/>
      <c r="J2860" s="69"/>
    </row>
    <row r="2861" spans="3:10" x14ac:dyDescent="0.2">
      <c r="C2861" s="52" t="e">
        <f>VLOOKUP(A2861,'[1]S&amp;P 500 Wikipedia'!A:D,3,FALSE)</f>
        <v>#N/A</v>
      </c>
      <c r="H2861" s="69"/>
      <c r="I2861" s="69"/>
      <c r="J2861" s="69"/>
    </row>
    <row r="2862" spans="3:10" x14ac:dyDescent="0.2">
      <c r="C2862" s="52" t="e">
        <f>VLOOKUP(A2862,'[1]S&amp;P 500 Wikipedia'!A:D,3,FALSE)</f>
        <v>#N/A</v>
      </c>
      <c r="H2862" s="69"/>
      <c r="I2862" s="69"/>
      <c r="J2862" s="69"/>
    </row>
    <row r="2863" spans="3:10" x14ac:dyDescent="0.2">
      <c r="C2863" s="52" t="e">
        <f>VLOOKUP(A2863,'[1]S&amp;P 500 Wikipedia'!A:D,3,FALSE)</f>
        <v>#N/A</v>
      </c>
      <c r="H2863" s="69"/>
      <c r="I2863" s="69"/>
      <c r="J2863" s="69"/>
    </row>
    <row r="2864" spans="3:10" x14ac:dyDescent="0.2">
      <c r="C2864" s="52" t="e">
        <f>VLOOKUP(A2864,'[1]S&amp;P 500 Wikipedia'!A:D,3,FALSE)</f>
        <v>#N/A</v>
      </c>
      <c r="H2864" s="69"/>
      <c r="I2864" s="69"/>
      <c r="J2864" s="69"/>
    </row>
    <row r="2865" spans="3:10" x14ac:dyDescent="0.2">
      <c r="C2865" s="52" t="e">
        <f>VLOOKUP(A2865,'[1]S&amp;P 500 Wikipedia'!A:D,3,FALSE)</f>
        <v>#N/A</v>
      </c>
      <c r="H2865" s="69"/>
      <c r="I2865" s="69"/>
      <c r="J2865" s="69"/>
    </row>
    <row r="2866" spans="3:10" x14ac:dyDescent="0.2">
      <c r="C2866" s="52" t="e">
        <f>VLOOKUP(A2866,'[1]S&amp;P 500 Wikipedia'!A:D,3,FALSE)</f>
        <v>#N/A</v>
      </c>
      <c r="H2866" s="69"/>
      <c r="I2866" s="69"/>
      <c r="J2866" s="69"/>
    </row>
    <row r="2867" spans="3:10" x14ac:dyDescent="0.2">
      <c r="C2867" s="52" t="e">
        <f>VLOOKUP(A2867,'[1]S&amp;P 500 Wikipedia'!A:D,3,FALSE)</f>
        <v>#N/A</v>
      </c>
      <c r="H2867" s="69"/>
      <c r="I2867" s="69"/>
      <c r="J2867" s="69"/>
    </row>
    <row r="2868" spans="3:10" x14ac:dyDescent="0.2">
      <c r="C2868" s="52" t="e">
        <f>VLOOKUP(A2868,'[1]S&amp;P 500 Wikipedia'!A:D,3,FALSE)</f>
        <v>#N/A</v>
      </c>
      <c r="H2868" s="69"/>
      <c r="I2868" s="69"/>
      <c r="J2868" s="69"/>
    </row>
    <row r="2869" spans="3:10" x14ac:dyDescent="0.2">
      <c r="C2869" s="52" t="e">
        <f>VLOOKUP(A2869,'[1]S&amp;P 500 Wikipedia'!A:D,3,FALSE)</f>
        <v>#N/A</v>
      </c>
      <c r="H2869" s="69"/>
      <c r="I2869" s="69"/>
      <c r="J2869" s="69"/>
    </row>
    <row r="2870" spans="3:10" x14ac:dyDescent="0.2">
      <c r="C2870" s="52" t="e">
        <f>VLOOKUP(A2870,'[1]S&amp;P 500 Wikipedia'!A:D,3,FALSE)</f>
        <v>#N/A</v>
      </c>
      <c r="H2870" s="69"/>
      <c r="I2870" s="69"/>
      <c r="J2870" s="69"/>
    </row>
    <row r="2871" spans="3:10" x14ac:dyDescent="0.2">
      <c r="C2871" s="52" t="e">
        <f>VLOOKUP(A2871,'[1]S&amp;P 500 Wikipedia'!A:D,3,FALSE)</f>
        <v>#N/A</v>
      </c>
      <c r="H2871" s="69"/>
      <c r="I2871" s="69"/>
      <c r="J2871" s="69"/>
    </row>
    <row r="2872" spans="3:10" x14ac:dyDescent="0.2">
      <c r="C2872" s="52" t="e">
        <f>VLOOKUP(A2872,'[1]S&amp;P 500 Wikipedia'!A:D,3,FALSE)</f>
        <v>#N/A</v>
      </c>
      <c r="H2872" s="69"/>
      <c r="I2872" s="69"/>
      <c r="J2872" s="69"/>
    </row>
    <row r="2873" spans="3:10" x14ac:dyDescent="0.2">
      <c r="C2873" s="52" t="e">
        <f>VLOOKUP(A2873,'[1]S&amp;P 500 Wikipedia'!A:D,3,FALSE)</f>
        <v>#N/A</v>
      </c>
      <c r="H2873" s="69"/>
      <c r="I2873" s="69"/>
      <c r="J2873" s="69"/>
    </row>
    <row r="2874" spans="3:10" x14ac:dyDescent="0.2">
      <c r="C2874" s="52" t="e">
        <f>VLOOKUP(A2874,'[1]S&amp;P 500 Wikipedia'!A:D,3,FALSE)</f>
        <v>#N/A</v>
      </c>
      <c r="H2874" s="69"/>
      <c r="I2874" s="69"/>
      <c r="J2874" s="69"/>
    </row>
    <row r="2875" spans="3:10" x14ac:dyDescent="0.2">
      <c r="C2875" s="52" t="e">
        <f>VLOOKUP(A2875,'[1]S&amp;P 500 Wikipedia'!A:D,3,FALSE)</f>
        <v>#N/A</v>
      </c>
      <c r="H2875" s="69"/>
      <c r="I2875" s="69"/>
      <c r="J2875" s="69"/>
    </row>
    <row r="2876" spans="3:10" x14ac:dyDescent="0.2">
      <c r="C2876" s="52" t="e">
        <f>VLOOKUP(A2876,'[1]S&amp;P 500 Wikipedia'!A:D,3,FALSE)</f>
        <v>#N/A</v>
      </c>
      <c r="H2876" s="69"/>
      <c r="I2876" s="69"/>
      <c r="J2876" s="69"/>
    </row>
    <row r="2877" spans="3:10" x14ac:dyDescent="0.2">
      <c r="C2877" s="52" t="e">
        <f>VLOOKUP(A2877,'[1]S&amp;P 500 Wikipedia'!A:D,3,FALSE)</f>
        <v>#N/A</v>
      </c>
      <c r="H2877" s="69"/>
      <c r="I2877" s="69"/>
      <c r="J2877" s="69"/>
    </row>
    <row r="2878" spans="3:10" x14ac:dyDescent="0.2">
      <c r="C2878" s="52" t="e">
        <f>VLOOKUP(A2878,'[1]S&amp;P 500 Wikipedia'!A:D,3,FALSE)</f>
        <v>#N/A</v>
      </c>
      <c r="H2878" s="69"/>
      <c r="I2878" s="69"/>
      <c r="J2878" s="69"/>
    </row>
    <row r="2879" spans="3:10" x14ac:dyDescent="0.2">
      <c r="C2879" s="52" t="e">
        <f>VLOOKUP(A2879,'[1]S&amp;P 500 Wikipedia'!A:D,3,FALSE)</f>
        <v>#N/A</v>
      </c>
      <c r="H2879" s="69"/>
      <c r="I2879" s="69"/>
      <c r="J2879" s="69"/>
    </row>
    <row r="2880" spans="3:10" x14ac:dyDescent="0.2">
      <c r="C2880" s="52" t="e">
        <f>VLOOKUP(A2880,'[1]S&amp;P 500 Wikipedia'!A:D,3,FALSE)</f>
        <v>#N/A</v>
      </c>
      <c r="H2880" s="69"/>
      <c r="I2880" s="69"/>
      <c r="J2880" s="69"/>
    </row>
    <row r="2881" spans="3:10" x14ac:dyDescent="0.2">
      <c r="C2881" s="52" t="e">
        <f>VLOOKUP(A2881,'[1]S&amp;P 500 Wikipedia'!A:D,3,FALSE)</f>
        <v>#N/A</v>
      </c>
      <c r="H2881" s="69"/>
      <c r="I2881" s="69"/>
      <c r="J2881" s="69"/>
    </row>
    <row r="2882" spans="3:10" x14ac:dyDescent="0.2">
      <c r="C2882" s="52" t="e">
        <f>VLOOKUP(A2882,'[1]S&amp;P 500 Wikipedia'!A:D,3,FALSE)</f>
        <v>#N/A</v>
      </c>
      <c r="H2882" s="69"/>
      <c r="I2882" s="69"/>
      <c r="J2882" s="69"/>
    </row>
    <row r="2883" spans="3:10" x14ac:dyDescent="0.2">
      <c r="C2883" s="52" t="e">
        <f>VLOOKUP(A2883,'[1]S&amp;P 500 Wikipedia'!A:D,3,FALSE)</f>
        <v>#N/A</v>
      </c>
      <c r="H2883" s="69"/>
      <c r="I2883" s="69"/>
      <c r="J2883" s="69"/>
    </row>
    <row r="2884" spans="3:10" x14ac:dyDescent="0.2">
      <c r="C2884" s="52" t="e">
        <f>VLOOKUP(A2884,'[1]S&amp;P 500 Wikipedia'!A:D,3,FALSE)</f>
        <v>#N/A</v>
      </c>
      <c r="H2884" s="69"/>
      <c r="I2884" s="69"/>
      <c r="J2884" s="69"/>
    </row>
    <row r="2885" spans="3:10" x14ac:dyDescent="0.2">
      <c r="C2885" s="52" t="e">
        <f>VLOOKUP(A2885,'[1]S&amp;P 500 Wikipedia'!A:D,3,FALSE)</f>
        <v>#N/A</v>
      </c>
      <c r="H2885" s="69"/>
      <c r="I2885" s="69"/>
      <c r="J2885" s="69"/>
    </row>
    <row r="2886" spans="3:10" x14ac:dyDescent="0.2">
      <c r="C2886" s="52" t="e">
        <f>VLOOKUP(A2886,'[1]S&amp;P 500 Wikipedia'!A:D,3,FALSE)</f>
        <v>#N/A</v>
      </c>
      <c r="H2886" s="69"/>
      <c r="I2886" s="69"/>
      <c r="J2886" s="69"/>
    </row>
    <row r="2887" spans="3:10" x14ac:dyDescent="0.2">
      <c r="C2887" s="52" t="e">
        <f>VLOOKUP(A2887,'[1]S&amp;P 500 Wikipedia'!A:D,3,FALSE)</f>
        <v>#N/A</v>
      </c>
      <c r="H2887" s="69"/>
      <c r="I2887" s="69"/>
      <c r="J2887" s="69"/>
    </row>
    <row r="2888" spans="3:10" x14ac:dyDescent="0.2">
      <c r="C2888" s="52" t="e">
        <f>VLOOKUP(A2888,'[1]S&amp;P 500 Wikipedia'!A:D,3,FALSE)</f>
        <v>#N/A</v>
      </c>
      <c r="H2888" s="69"/>
      <c r="I2888" s="69"/>
      <c r="J2888" s="69"/>
    </row>
    <row r="2889" spans="3:10" x14ac:dyDescent="0.2">
      <c r="C2889" s="52" t="e">
        <f>VLOOKUP(A2889,'[1]S&amp;P 500 Wikipedia'!A:D,3,FALSE)</f>
        <v>#N/A</v>
      </c>
      <c r="H2889" s="69"/>
      <c r="I2889" s="69"/>
      <c r="J2889" s="69"/>
    </row>
    <row r="2890" spans="3:10" x14ac:dyDescent="0.2">
      <c r="C2890" s="52" t="e">
        <f>VLOOKUP(A2890,'[1]S&amp;P 500 Wikipedia'!A:D,3,FALSE)</f>
        <v>#N/A</v>
      </c>
      <c r="H2890" s="69"/>
      <c r="I2890" s="69"/>
      <c r="J2890" s="69"/>
    </row>
    <row r="2891" spans="3:10" x14ac:dyDescent="0.2">
      <c r="C2891" s="52" t="e">
        <f>VLOOKUP(A2891,'[1]S&amp;P 500 Wikipedia'!A:D,3,FALSE)</f>
        <v>#N/A</v>
      </c>
      <c r="H2891" s="69"/>
      <c r="I2891" s="69"/>
      <c r="J2891" s="69"/>
    </row>
    <row r="2892" spans="3:10" x14ac:dyDescent="0.2">
      <c r="C2892" s="52" t="e">
        <f>VLOOKUP(A2892,'[1]S&amp;P 500 Wikipedia'!A:D,3,FALSE)</f>
        <v>#N/A</v>
      </c>
      <c r="H2892" s="69"/>
      <c r="I2892" s="69"/>
      <c r="J2892" s="69"/>
    </row>
    <row r="2893" spans="3:10" x14ac:dyDescent="0.2">
      <c r="C2893" s="52" t="e">
        <f>VLOOKUP(A2893,'[1]S&amp;P 500 Wikipedia'!A:D,3,FALSE)</f>
        <v>#N/A</v>
      </c>
      <c r="H2893" s="69"/>
      <c r="I2893" s="69"/>
      <c r="J2893" s="69"/>
    </row>
    <row r="2894" spans="3:10" x14ac:dyDescent="0.2">
      <c r="C2894" s="52" t="e">
        <f>VLOOKUP(A2894,'[1]S&amp;P 500 Wikipedia'!A:D,3,FALSE)</f>
        <v>#N/A</v>
      </c>
      <c r="H2894" s="69"/>
      <c r="I2894" s="69"/>
      <c r="J2894" s="69"/>
    </row>
    <row r="2895" spans="3:10" x14ac:dyDescent="0.2">
      <c r="C2895" s="52" t="e">
        <f>VLOOKUP(A2895,'[1]S&amp;P 500 Wikipedia'!A:D,3,FALSE)</f>
        <v>#N/A</v>
      </c>
      <c r="H2895" s="69"/>
      <c r="I2895" s="69"/>
      <c r="J2895" s="69"/>
    </row>
    <row r="2896" spans="3:10" x14ac:dyDescent="0.2">
      <c r="C2896" s="52" t="e">
        <f>VLOOKUP(A2896,'[1]S&amp;P 500 Wikipedia'!A:D,3,FALSE)</f>
        <v>#N/A</v>
      </c>
      <c r="H2896" s="69"/>
      <c r="I2896" s="69"/>
      <c r="J2896" s="69"/>
    </row>
    <row r="2897" spans="3:10" x14ac:dyDescent="0.2">
      <c r="C2897" s="52" t="e">
        <f>VLOOKUP(A2897,'[1]S&amp;P 500 Wikipedia'!A:D,3,FALSE)</f>
        <v>#N/A</v>
      </c>
      <c r="H2897" s="69"/>
      <c r="I2897" s="69"/>
      <c r="J2897" s="69"/>
    </row>
    <row r="2898" spans="3:10" x14ac:dyDescent="0.2">
      <c r="C2898" s="52" t="e">
        <f>VLOOKUP(A2898,'[1]S&amp;P 500 Wikipedia'!A:D,3,FALSE)</f>
        <v>#N/A</v>
      </c>
      <c r="H2898" s="69"/>
      <c r="I2898" s="69"/>
      <c r="J2898" s="69"/>
    </row>
    <row r="2899" spans="3:10" x14ac:dyDescent="0.2">
      <c r="C2899" s="52" t="e">
        <f>VLOOKUP(A2899,'[1]S&amp;P 500 Wikipedia'!A:D,3,FALSE)</f>
        <v>#N/A</v>
      </c>
      <c r="H2899" s="69"/>
      <c r="I2899" s="69"/>
      <c r="J2899" s="69"/>
    </row>
    <row r="2900" spans="3:10" x14ac:dyDescent="0.2">
      <c r="C2900" s="52" t="e">
        <f>VLOOKUP(A2900,'[1]S&amp;P 500 Wikipedia'!A:D,3,FALSE)</f>
        <v>#N/A</v>
      </c>
      <c r="H2900" s="69"/>
      <c r="I2900" s="69"/>
      <c r="J2900" s="69"/>
    </row>
    <row r="2901" spans="3:10" x14ac:dyDescent="0.2">
      <c r="C2901" s="52" t="e">
        <f>VLOOKUP(A2901,'[1]S&amp;P 500 Wikipedia'!A:D,3,FALSE)</f>
        <v>#N/A</v>
      </c>
      <c r="H2901" s="69"/>
      <c r="I2901" s="69"/>
      <c r="J2901" s="69"/>
    </row>
    <row r="2902" spans="3:10" x14ac:dyDescent="0.2">
      <c r="C2902" s="52" t="e">
        <f>VLOOKUP(A2902,'[1]S&amp;P 500 Wikipedia'!A:D,3,FALSE)</f>
        <v>#N/A</v>
      </c>
      <c r="H2902" s="69"/>
      <c r="I2902" s="69"/>
      <c r="J2902" s="69"/>
    </row>
    <row r="2903" spans="3:10" x14ac:dyDescent="0.2">
      <c r="C2903" s="52" t="e">
        <f>VLOOKUP(A2903,'[1]S&amp;P 500 Wikipedia'!A:D,3,FALSE)</f>
        <v>#N/A</v>
      </c>
      <c r="H2903" s="69"/>
      <c r="I2903" s="69"/>
      <c r="J2903" s="69"/>
    </row>
    <row r="2904" spans="3:10" x14ac:dyDescent="0.2">
      <c r="C2904" s="52" t="e">
        <f>VLOOKUP(A2904,'[1]S&amp;P 500 Wikipedia'!A:D,3,FALSE)</f>
        <v>#N/A</v>
      </c>
      <c r="H2904" s="69"/>
      <c r="I2904" s="69"/>
      <c r="J2904" s="69"/>
    </row>
    <row r="2905" spans="3:10" x14ac:dyDescent="0.2">
      <c r="C2905" s="52" t="e">
        <f>VLOOKUP(A2905,'[1]S&amp;P 500 Wikipedia'!A:D,3,FALSE)</f>
        <v>#N/A</v>
      </c>
      <c r="H2905" s="69"/>
      <c r="I2905" s="69"/>
      <c r="J2905" s="69"/>
    </row>
    <row r="2906" spans="3:10" x14ac:dyDescent="0.2">
      <c r="C2906" s="52" t="e">
        <f>VLOOKUP(A2906,'[1]S&amp;P 500 Wikipedia'!A:D,3,FALSE)</f>
        <v>#N/A</v>
      </c>
      <c r="H2906" s="69"/>
      <c r="I2906" s="69"/>
      <c r="J2906" s="69"/>
    </row>
    <row r="2907" spans="3:10" x14ac:dyDescent="0.2">
      <c r="C2907" s="52" t="e">
        <f>VLOOKUP(A2907,'[1]S&amp;P 500 Wikipedia'!A:D,3,FALSE)</f>
        <v>#N/A</v>
      </c>
      <c r="H2907" s="69"/>
      <c r="I2907" s="69"/>
      <c r="J2907" s="69"/>
    </row>
    <row r="2908" spans="3:10" x14ac:dyDescent="0.2">
      <c r="C2908" s="52" t="e">
        <f>VLOOKUP(A2908,'[1]S&amp;P 500 Wikipedia'!A:D,3,FALSE)</f>
        <v>#N/A</v>
      </c>
      <c r="H2908" s="69"/>
      <c r="I2908" s="69"/>
      <c r="J2908" s="69"/>
    </row>
    <row r="2909" spans="3:10" x14ac:dyDescent="0.2">
      <c r="C2909" s="52" t="e">
        <f>VLOOKUP(A2909,'[1]S&amp;P 500 Wikipedia'!A:D,3,FALSE)</f>
        <v>#N/A</v>
      </c>
      <c r="H2909" s="69"/>
      <c r="I2909" s="69"/>
      <c r="J2909" s="69"/>
    </row>
    <row r="2910" spans="3:10" x14ac:dyDescent="0.2">
      <c r="C2910" s="52" t="e">
        <f>VLOOKUP(A2910,'[1]S&amp;P 500 Wikipedia'!A:D,3,FALSE)</f>
        <v>#N/A</v>
      </c>
      <c r="H2910" s="69"/>
      <c r="I2910" s="69"/>
      <c r="J2910" s="69"/>
    </row>
    <row r="2911" spans="3:10" x14ac:dyDescent="0.2">
      <c r="C2911" s="52" t="e">
        <f>VLOOKUP(A2911,'[1]S&amp;P 500 Wikipedia'!A:D,3,FALSE)</f>
        <v>#N/A</v>
      </c>
      <c r="H2911" s="69"/>
      <c r="I2911" s="69"/>
      <c r="J2911" s="69"/>
    </row>
    <row r="2912" spans="3:10" x14ac:dyDescent="0.2">
      <c r="C2912" s="52" t="e">
        <f>VLOOKUP(A2912,'[1]S&amp;P 500 Wikipedia'!A:D,3,FALSE)</f>
        <v>#N/A</v>
      </c>
      <c r="H2912" s="69"/>
      <c r="I2912" s="69"/>
      <c r="J2912" s="69"/>
    </row>
    <row r="2913" spans="3:10" x14ac:dyDescent="0.2">
      <c r="C2913" s="52" t="e">
        <f>VLOOKUP(A2913,'[1]S&amp;P 500 Wikipedia'!A:D,3,FALSE)</f>
        <v>#N/A</v>
      </c>
      <c r="H2913" s="69"/>
      <c r="I2913" s="69"/>
      <c r="J2913" s="69"/>
    </row>
    <row r="2914" spans="3:10" x14ac:dyDescent="0.2">
      <c r="C2914" s="52" t="e">
        <f>VLOOKUP(A2914,'[1]S&amp;P 500 Wikipedia'!A:D,3,FALSE)</f>
        <v>#N/A</v>
      </c>
      <c r="H2914" s="69"/>
      <c r="I2914" s="69"/>
      <c r="J2914" s="69"/>
    </row>
    <row r="2915" spans="3:10" x14ac:dyDescent="0.2">
      <c r="C2915" s="52" t="e">
        <f>VLOOKUP(A2915,'[1]S&amp;P 500 Wikipedia'!A:D,3,FALSE)</f>
        <v>#N/A</v>
      </c>
      <c r="H2915" s="69"/>
      <c r="I2915" s="69"/>
      <c r="J2915" s="69"/>
    </row>
    <row r="2916" spans="3:10" x14ac:dyDescent="0.2">
      <c r="C2916" s="52" t="e">
        <f>VLOOKUP(A2916,'[1]S&amp;P 500 Wikipedia'!A:D,3,FALSE)</f>
        <v>#N/A</v>
      </c>
      <c r="H2916" s="69"/>
      <c r="I2916" s="69"/>
      <c r="J2916" s="69"/>
    </row>
    <row r="2917" spans="3:10" x14ac:dyDescent="0.2">
      <c r="C2917" s="52" t="e">
        <f>VLOOKUP(A2917,'[1]S&amp;P 500 Wikipedia'!A:D,3,FALSE)</f>
        <v>#N/A</v>
      </c>
      <c r="H2917" s="69"/>
      <c r="I2917" s="69"/>
      <c r="J2917" s="69"/>
    </row>
    <row r="2918" spans="3:10" x14ac:dyDescent="0.2">
      <c r="C2918" s="52" t="e">
        <f>VLOOKUP(A2918,'[1]S&amp;P 500 Wikipedia'!A:D,3,FALSE)</f>
        <v>#N/A</v>
      </c>
      <c r="H2918" s="69"/>
      <c r="I2918" s="69"/>
      <c r="J2918" s="69"/>
    </row>
    <row r="2919" spans="3:10" x14ac:dyDescent="0.2">
      <c r="C2919" s="52" t="e">
        <f>VLOOKUP(A2919,'[1]S&amp;P 500 Wikipedia'!A:D,3,FALSE)</f>
        <v>#N/A</v>
      </c>
      <c r="H2919" s="69"/>
      <c r="I2919" s="69"/>
      <c r="J2919" s="69"/>
    </row>
    <row r="2920" spans="3:10" x14ac:dyDescent="0.2">
      <c r="C2920" s="52" t="e">
        <f>VLOOKUP(A2920,'[1]S&amp;P 500 Wikipedia'!A:D,3,FALSE)</f>
        <v>#N/A</v>
      </c>
      <c r="H2920" s="69"/>
      <c r="I2920" s="69"/>
      <c r="J2920" s="69"/>
    </row>
    <row r="2921" spans="3:10" x14ac:dyDescent="0.2">
      <c r="C2921" s="52" t="e">
        <f>VLOOKUP(A2921,'[1]S&amp;P 500 Wikipedia'!A:D,3,FALSE)</f>
        <v>#N/A</v>
      </c>
      <c r="H2921" s="69"/>
      <c r="I2921" s="69"/>
      <c r="J2921" s="69"/>
    </row>
    <row r="2922" spans="3:10" x14ac:dyDescent="0.2">
      <c r="C2922" s="52" t="e">
        <f>VLOOKUP(A2922,'[1]S&amp;P 500 Wikipedia'!A:D,3,FALSE)</f>
        <v>#N/A</v>
      </c>
      <c r="H2922" s="69"/>
      <c r="I2922" s="69"/>
      <c r="J2922" s="69"/>
    </row>
    <row r="2923" spans="3:10" x14ac:dyDescent="0.2">
      <c r="C2923" s="52" t="e">
        <f>VLOOKUP(A2923,'[1]S&amp;P 500 Wikipedia'!A:D,3,FALSE)</f>
        <v>#N/A</v>
      </c>
      <c r="H2923" s="69"/>
      <c r="I2923" s="69"/>
      <c r="J2923" s="69"/>
    </row>
    <row r="2924" spans="3:10" x14ac:dyDescent="0.2">
      <c r="C2924" s="52" t="e">
        <f>VLOOKUP(A2924,'[1]S&amp;P 500 Wikipedia'!A:D,3,FALSE)</f>
        <v>#N/A</v>
      </c>
      <c r="H2924" s="69"/>
      <c r="I2924" s="69"/>
      <c r="J2924" s="69"/>
    </row>
    <row r="2925" spans="3:10" x14ac:dyDescent="0.2">
      <c r="C2925" s="52" t="e">
        <f>VLOOKUP(A2925,'[1]S&amp;P 500 Wikipedia'!A:D,3,FALSE)</f>
        <v>#N/A</v>
      </c>
      <c r="H2925" s="69"/>
      <c r="I2925" s="69"/>
      <c r="J2925" s="69"/>
    </row>
    <row r="2926" spans="3:10" x14ac:dyDescent="0.2">
      <c r="C2926" s="52" t="e">
        <f>VLOOKUP(A2926,'[1]S&amp;P 500 Wikipedia'!A:D,3,FALSE)</f>
        <v>#N/A</v>
      </c>
      <c r="H2926" s="69"/>
      <c r="I2926" s="69"/>
      <c r="J2926" s="69"/>
    </row>
    <row r="2927" spans="3:10" x14ac:dyDescent="0.2">
      <c r="C2927" s="52" t="e">
        <f>VLOOKUP(A2927,'[1]S&amp;P 500 Wikipedia'!A:D,3,FALSE)</f>
        <v>#N/A</v>
      </c>
      <c r="H2927" s="69"/>
      <c r="I2927" s="69"/>
      <c r="J2927" s="69"/>
    </row>
    <row r="2928" spans="3:10" x14ac:dyDescent="0.2">
      <c r="C2928" s="52" t="e">
        <f>VLOOKUP(A2928,'[1]S&amp;P 500 Wikipedia'!A:D,3,FALSE)</f>
        <v>#N/A</v>
      </c>
      <c r="H2928" s="69"/>
      <c r="I2928" s="69"/>
      <c r="J2928" s="69"/>
    </row>
    <row r="2929" spans="3:10" x14ac:dyDescent="0.2">
      <c r="C2929" s="52" t="e">
        <f>VLOOKUP(A2929,'[1]S&amp;P 500 Wikipedia'!A:D,3,FALSE)</f>
        <v>#N/A</v>
      </c>
      <c r="H2929" s="69"/>
      <c r="I2929" s="69"/>
      <c r="J2929" s="69"/>
    </row>
    <row r="2930" spans="3:10" x14ac:dyDescent="0.2">
      <c r="C2930" s="52" t="e">
        <f>VLOOKUP(A2930,'[1]S&amp;P 500 Wikipedia'!A:D,3,FALSE)</f>
        <v>#N/A</v>
      </c>
      <c r="H2930" s="69"/>
      <c r="I2930" s="69"/>
      <c r="J2930" s="69"/>
    </row>
    <row r="2931" spans="3:10" x14ac:dyDescent="0.2">
      <c r="C2931" s="52" t="e">
        <f>VLOOKUP(A2931,'[1]S&amp;P 500 Wikipedia'!A:D,3,FALSE)</f>
        <v>#N/A</v>
      </c>
      <c r="H2931" s="69"/>
      <c r="I2931" s="69"/>
      <c r="J2931" s="69"/>
    </row>
    <row r="2932" spans="3:10" x14ac:dyDescent="0.2">
      <c r="C2932" s="52" t="e">
        <f>VLOOKUP(A2932,'[1]S&amp;P 500 Wikipedia'!A:D,3,FALSE)</f>
        <v>#N/A</v>
      </c>
      <c r="H2932" s="69"/>
      <c r="I2932" s="69"/>
      <c r="J2932" s="69"/>
    </row>
    <row r="2933" spans="3:10" x14ac:dyDescent="0.2">
      <c r="C2933" s="52" t="e">
        <f>VLOOKUP(A2933,'[1]S&amp;P 500 Wikipedia'!A:D,3,FALSE)</f>
        <v>#N/A</v>
      </c>
      <c r="H2933" s="69"/>
      <c r="I2933" s="69"/>
      <c r="J2933" s="69"/>
    </row>
    <row r="2934" spans="3:10" x14ac:dyDescent="0.2">
      <c r="C2934" s="52" t="e">
        <f>VLOOKUP(A2934,'[1]S&amp;P 500 Wikipedia'!A:D,3,FALSE)</f>
        <v>#N/A</v>
      </c>
      <c r="H2934" s="69"/>
      <c r="I2934" s="69"/>
      <c r="J2934" s="69"/>
    </row>
    <row r="2935" spans="3:10" x14ac:dyDescent="0.2">
      <c r="C2935" s="52" t="e">
        <f>VLOOKUP(A2935,'[1]S&amp;P 500 Wikipedia'!A:D,3,FALSE)</f>
        <v>#N/A</v>
      </c>
      <c r="H2935" s="69"/>
      <c r="I2935" s="69"/>
      <c r="J2935" s="69"/>
    </row>
    <row r="2936" spans="3:10" x14ac:dyDescent="0.2">
      <c r="C2936" s="52" t="e">
        <f>VLOOKUP(A2936,'[1]S&amp;P 500 Wikipedia'!A:D,3,FALSE)</f>
        <v>#N/A</v>
      </c>
      <c r="H2936" s="69"/>
      <c r="I2936" s="69"/>
      <c r="J2936" s="69"/>
    </row>
    <row r="2937" spans="3:10" x14ac:dyDescent="0.2">
      <c r="C2937" s="52" t="e">
        <f>VLOOKUP(A2937,'[1]S&amp;P 500 Wikipedia'!A:D,3,FALSE)</f>
        <v>#N/A</v>
      </c>
      <c r="H2937" s="69"/>
      <c r="I2937" s="69"/>
      <c r="J2937" s="69"/>
    </row>
    <row r="2938" spans="3:10" x14ac:dyDescent="0.2">
      <c r="C2938" s="52" t="e">
        <f>VLOOKUP(A2938,'[1]S&amp;P 500 Wikipedia'!A:D,3,FALSE)</f>
        <v>#N/A</v>
      </c>
      <c r="H2938" s="69"/>
      <c r="I2938" s="69"/>
      <c r="J2938" s="69"/>
    </row>
    <row r="2939" spans="3:10" x14ac:dyDescent="0.2">
      <c r="C2939" s="52" t="e">
        <f>VLOOKUP(A2939,'[1]S&amp;P 500 Wikipedia'!A:D,3,FALSE)</f>
        <v>#N/A</v>
      </c>
      <c r="H2939" s="69"/>
      <c r="I2939" s="69"/>
      <c r="J2939" s="69"/>
    </row>
    <row r="2940" spans="3:10" x14ac:dyDescent="0.2">
      <c r="C2940" s="52" t="e">
        <f>VLOOKUP(A2940,'[1]S&amp;P 500 Wikipedia'!A:D,3,FALSE)</f>
        <v>#N/A</v>
      </c>
      <c r="H2940" s="69"/>
      <c r="I2940" s="69"/>
      <c r="J2940" s="69"/>
    </row>
    <row r="2941" spans="3:10" x14ac:dyDescent="0.2">
      <c r="C2941" s="52" t="e">
        <f>VLOOKUP(A2941,'[1]S&amp;P 500 Wikipedia'!A:D,3,FALSE)</f>
        <v>#N/A</v>
      </c>
      <c r="H2941" s="69"/>
      <c r="I2941" s="69"/>
      <c r="J2941" s="69"/>
    </row>
    <row r="2942" spans="3:10" x14ac:dyDescent="0.2">
      <c r="C2942" s="52" t="e">
        <f>VLOOKUP(A2942,'[1]S&amp;P 500 Wikipedia'!A:D,3,FALSE)</f>
        <v>#N/A</v>
      </c>
      <c r="H2942" s="69"/>
      <c r="I2942" s="69"/>
      <c r="J2942" s="69"/>
    </row>
    <row r="2943" spans="3:10" x14ac:dyDescent="0.2">
      <c r="C2943" s="52" t="e">
        <f>VLOOKUP(A2943,'[1]S&amp;P 500 Wikipedia'!A:D,3,FALSE)</f>
        <v>#N/A</v>
      </c>
      <c r="H2943" s="69"/>
      <c r="I2943" s="69"/>
      <c r="J2943" s="69"/>
    </row>
    <row r="2944" spans="3:10" x14ac:dyDescent="0.2">
      <c r="C2944" s="52" t="e">
        <f>VLOOKUP(A2944,'[1]S&amp;P 500 Wikipedia'!A:D,3,FALSE)</f>
        <v>#N/A</v>
      </c>
      <c r="H2944" s="69"/>
      <c r="I2944" s="69"/>
      <c r="J2944" s="69"/>
    </row>
    <row r="2945" spans="3:10" x14ac:dyDescent="0.2">
      <c r="C2945" s="52" t="e">
        <f>VLOOKUP(A2945,'[1]S&amp;P 500 Wikipedia'!A:D,3,FALSE)</f>
        <v>#N/A</v>
      </c>
      <c r="H2945" s="69"/>
      <c r="I2945" s="69"/>
      <c r="J2945" s="69"/>
    </row>
    <row r="2946" spans="3:10" x14ac:dyDescent="0.2">
      <c r="C2946" s="52" t="e">
        <f>VLOOKUP(A2946,'[1]S&amp;P 500 Wikipedia'!A:D,3,FALSE)</f>
        <v>#N/A</v>
      </c>
      <c r="H2946" s="69"/>
      <c r="I2946" s="69"/>
      <c r="J2946" s="69"/>
    </row>
    <row r="2947" spans="3:10" x14ac:dyDescent="0.2">
      <c r="C2947" s="52" t="e">
        <f>VLOOKUP(A2947,'[1]S&amp;P 500 Wikipedia'!A:D,3,FALSE)</f>
        <v>#N/A</v>
      </c>
      <c r="H2947" s="69"/>
      <c r="I2947" s="69"/>
      <c r="J2947" s="69"/>
    </row>
    <row r="2948" spans="3:10" x14ac:dyDescent="0.2">
      <c r="C2948" s="52" t="e">
        <f>VLOOKUP(A2948,'[1]S&amp;P 500 Wikipedia'!A:D,3,FALSE)</f>
        <v>#N/A</v>
      </c>
      <c r="H2948" s="69"/>
      <c r="I2948" s="69"/>
      <c r="J2948" s="69"/>
    </row>
    <row r="2949" spans="3:10" x14ac:dyDescent="0.2">
      <c r="C2949" s="52" t="e">
        <f>VLOOKUP(A2949,'[1]S&amp;P 500 Wikipedia'!A:D,3,FALSE)</f>
        <v>#N/A</v>
      </c>
      <c r="H2949" s="69"/>
      <c r="I2949" s="69"/>
      <c r="J2949" s="69"/>
    </row>
    <row r="2950" spans="3:10" x14ac:dyDescent="0.2">
      <c r="C2950" s="52" t="e">
        <f>VLOOKUP(A2950,'[1]S&amp;P 500 Wikipedia'!A:D,3,FALSE)</f>
        <v>#N/A</v>
      </c>
      <c r="H2950" s="69"/>
      <c r="I2950" s="69"/>
      <c r="J2950" s="69"/>
    </row>
    <row r="2951" spans="3:10" x14ac:dyDescent="0.2">
      <c r="C2951" s="52" t="e">
        <f>VLOOKUP(A2951,'[1]S&amp;P 500 Wikipedia'!A:D,3,FALSE)</f>
        <v>#N/A</v>
      </c>
      <c r="H2951" s="69"/>
      <c r="I2951" s="69"/>
      <c r="J2951" s="69"/>
    </row>
    <row r="2952" spans="3:10" x14ac:dyDescent="0.2">
      <c r="C2952" s="52" t="e">
        <f>VLOOKUP(A2952,'[1]S&amp;P 500 Wikipedia'!A:D,3,FALSE)</f>
        <v>#N/A</v>
      </c>
      <c r="H2952" s="69"/>
      <c r="I2952" s="69"/>
      <c r="J2952" s="69"/>
    </row>
    <row r="2953" spans="3:10" x14ac:dyDescent="0.2">
      <c r="C2953" s="52" t="e">
        <f>VLOOKUP(A2953,'[1]S&amp;P 500 Wikipedia'!A:D,3,FALSE)</f>
        <v>#N/A</v>
      </c>
      <c r="H2953" s="69"/>
      <c r="I2953" s="69"/>
      <c r="J2953" s="69"/>
    </row>
    <row r="2954" spans="3:10" x14ac:dyDescent="0.2">
      <c r="C2954" s="52" t="e">
        <f>VLOOKUP(A2954,'[1]S&amp;P 500 Wikipedia'!A:D,3,FALSE)</f>
        <v>#N/A</v>
      </c>
      <c r="H2954" s="69"/>
      <c r="I2954" s="69"/>
      <c r="J2954" s="69"/>
    </row>
    <row r="2955" spans="3:10" x14ac:dyDescent="0.2">
      <c r="C2955" s="52" t="e">
        <f>VLOOKUP(A2955,'[1]S&amp;P 500 Wikipedia'!A:D,3,FALSE)</f>
        <v>#N/A</v>
      </c>
      <c r="H2955" s="69"/>
      <c r="I2955" s="69"/>
      <c r="J2955" s="69"/>
    </row>
    <row r="2956" spans="3:10" x14ac:dyDescent="0.2">
      <c r="C2956" s="52" t="e">
        <f>VLOOKUP(A2956,'[1]S&amp;P 500 Wikipedia'!A:D,3,FALSE)</f>
        <v>#N/A</v>
      </c>
      <c r="H2956" s="69"/>
      <c r="I2956" s="69"/>
      <c r="J2956" s="69"/>
    </row>
    <row r="2957" spans="3:10" x14ac:dyDescent="0.2">
      <c r="C2957" s="52" t="e">
        <f>VLOOKUP(A2957,'[1]S&amp;P 500 Wikipedia'!A:D,3,FALSE)</f>
        <v>#N/A</v>
      </c>
      <c r="H2957" s="69"/>
      <c r="I2957" s="69"/>
      <c r="J2957" s="69"/>
    </row>
    <row r="2958" spans="3:10" x14ac:dyDescent="0.2">
      <c r="C2958" s="52" t="e">
        <f>VLOOKUP(A2958,'[1]S&amp;P 500 Wikipedia'!A:D,3,FALSE)</f>
        <v>#N/A</v>
      </c>
      <c r="H2958" s="69"/>
      <c r="I2958" s="69"/>
      <c r="J2958" s="69"/>
    </row>
    <row r="2959" spans="3:10" x14ac:dyDescent="0.2">
      <c r="C2959" s="52" t="e">
        <f>VLOOKUP(A2959,'[1]S&amp;P 500 Wikipedia'!A:D,3,FALSE)</f>
        <v>#N/A</v>
      </c>
      <c r="H2959" s="69"/>
      <c r="I2959" s="69"/>
      <c r="J2959" s="69"/>
    </row>
    <row r="2960" spans="3:10" x14ac:dyDescent="0.2">
      <c r="C2960" s="52" t="e">
        <f>VLOOKUP(A2960,'[1]S&amp;P 500 Wikipedia'!A:D,3,FALSE)</f>
        <v>#N/A</v>
      </c>
      <c r="H2960" s="69"/>
      <c r="I2960" s="69"/>
      <c r="J2960" s="69"/>
    </row>
    <row r="2961" spans="3:10" x14ac:dyDescent="0.2">
      <c r="C2961" s="52" t="e">
        <f>VLOOKUP(A2961,'[1]S&amp;P 500 Wikipedia'!A:D,3,FALSE)</f>
        <v>#N/A</v>
      </c>
      <c r="H2961" s="69"/>
      <c r="I2961" s="69"/>
      <c r="J2961" s="69"/>
    </row>
    <row r="2962" spans="3:10" x14ac:dyDescent="0.2">
      <c r="C2962" s="52" t="e">
        <f>VLOOKUP(A2962,'[1]S&amp;P 500 Wikipedia'!A:D,3,FALSE)</f>
        <v>#N/A</v>
      </c>
      <c r="H2962" s="69"/>
      <c r="I2962" s="69"/>
      <c r="J2962" s="69"/>
    </row>
    <row r="2963" spans="3:10" x14ac:dyDescent="0.2">
      <c r="C2963" s="52" t="e">
        <f>VLOOKUP(A2963,'[1]S&amp;P 500 Wikipedia'!A:D,3,FALSE)</f>
        <v>#N/A</v>
      </c>
      <c r="H2963" s="69"/>
      <c r="I2963" s="69"/>
      <c r="J2963" s="69"/>
    </row>
    <row r="2964" spans="3:10" x14ac:dyDescent="0.2">
      <c r="C2964" s="52" t="e">
        <f>VLOOKUP(A2964,'[1]S&amp;P 500 Wikipedia'!A:D,3,FALSE)</f>
        <v>#N/A</v>
      </c>
      <c r="H2964" s="69"/>
      <c r="I2964" s="69"/>
      <c r="J2964" s="69"/>
    </row>
    <row r="2965" spans="3:10" x14ac:dyDescent="0.2">
      <c r="C2965" s="52" t="e">
        <f>VLOOKUP(A2965,'[1]S&amp;P 500 Wikipedia'!A:D,3,FALSE)</f>
        <v>#N/A</v>
      </c>
      <c r="H2965" s="69"/>
      <c r="I2965" s="69"/>
      <c r="J2965" s="69"/>
    </row>
    <row r="2966" spans="3:10" x14ac:dyDescent="0.2">
      <c r="C2966" s="52" t="e">
        <f>VLOOKUP(A2966,'[1]S&amp;P 500 Wikipedia'!A:D,3,FALSE)</f>
        <v>#N/A</v>
      </c>
      <c r="H2966" s="69"/>
      <c r="I2966" s="69"/>
      <c r="J2966" s="69"/>
    </row>
    <row r="2967" spans="3:10" x14ac:dyDescent="0.2">
      <c r="C2967" s="52" t="e">
        <f>VLOOKUP(A2967,'[1]S&amp;P 500 Wikipedia'!A:D,3,FALSE)</f>
        <v>#N/A</v>
      </c>
      <c r="H2967" s="69"/>
      <c r="I2967" s="69"/>
      <c r="J2967" s="69"/>
    </row>
    <row r="2968" spans="3:10" x14ac:dyDescent="0.2">
      <c r="C2968" s="52" t="e">
        <f>VLOOKUP(A2968,'[1]S&amp;P 500 Wikipedia'!A:D,3,FALSE)</f>
        <v>#N/A</v>
      </c>
      <c r="H2968" s="69"/>
      <c r="I2968" s="69"/>
      <c r="J2968" s="69"/>
    </row>
    <row r="2969" spans="3:10" x14ac:dyDescent="0.2">
      <c r="C2969" s="52" t="e">
        <f>VLOOKUP(A2969,'[1]S&amp;P 500 Wikipedia'!A:D,3,FALSE)</f>
        <v>#N/A</v>
      </c>
      <c r="H2969" s="69"/>
      <c r="I2969" s="69"/>
      <c r="J2969" s="69"/>
    </row>
    <row r="2970" spans="3:10" x14ac:dyDescent="0.2">
      <c r="C2970" s="52" t="e">
        <f>VLOOKUP(A2970,'[1]S&amp;P 500 Wikipedia'!A:D,3,FALSE)</f>
        <v>#N/A</v>
      </c>
      <c r="H2970" s="69"/>
      <c r="I2970" s="69"/>
      <c r="J2970" s="69"/>
    </row>
    <row r="2971" spans="3:10" x14ac:dyDescent="0.2">
      <c r="C2971" s="52" t="e">
        <f>VLOOKUP(A2971,'[1]S&amp;P 500 Wikipedia'!A:D,3,FALSE)</f>
        <v>#N/A</v>
      </c>
      <c r="H2971" s="69"/>
      <c r="I2971" s="69"/>
      <c r="J2971" s="69"/>
    </row>
    <row r="2972" spans="3:10" x14ac:dyDescent="0.2">
      <c r="C2972" s="52" t="e">
        <f>VLOOKUP(A2972,'[1]S&amp;P 500 Wikipedia'!A:D,3,FALSE)</f>
        <v>#N/A</v>
      </c>
      <c r="H2972" s="69"/>
      <c r="I2972" s="69"/>
      <c r="J2972" s="69"/>
    </row>
    <row r="2973" spans="3:10" x14ac:dyDescent="0.2">
      <c r="C2973" s="52" t="e">
        <f>VLOOKUP(A2973,'[1]S&amp;P 500 Wikipedia'!A:D,3,FALSE)</f>
        <v>#N/A</v>
      </c>
      <c r="H2973" s="69"/>
      <c r="I2973" s="69"/>
      <c r="J2973" s="69"/>
    </row>
    <row r="2974" spans="3:10" x14ac:dyDescent="0.2">
      <c r="C2974" s="52" t="e">
        <f>VLOOKUP(A2974,'[1]S&amp;P 500 Wikipedia'!A:D,3,FALSE)</f>
        <v>#N/A</v>
      </c>
      <c r="H2974" s="69"/>
      <c r="I2974" s="69"/>
      <c r="J2974" s="69"/>
    </row>
    <row r="2975" spans="3:10" x14ac:dyDescent="0.2">
      <c r="C2975" s="52" t="e">
        <f>VLOOKUP(A2975,'[1]S&amp;P 500 Wikipedia'!A:D,3,FALSE)</f>
        <v>#N/A</v>
      </c>
      <c r="H2975" s="69"/>
      <c r="I2975" s="69"/>
      <c r="J2975" s="69"/>
    </row>
    <row r="2976" spans="3:10" x14ac:dyDescent="0.2">
      <c r="C2976" s="52" t="e">
        <f>VLOOKUP(A2976,'[1]S&amp;P 500 Wikipedia'!A:D,3,FALSE)</f>
        <v>#N/A</v>
      </c>
      <c r="H2976" s="69"/>
      <c r="I2976" s="69"/>
      <c r="J2976" s="69"/>
    </row>
    <row r="2977" spans="3:10" x14ac:dyDescent="0.2">
      <c r="C2977" s="52" t="e">
        <f>VLOOKUP(A2977,'[1]S&amp;P 500 Wikipedia'!A:D,3,FALSE)</f>
        <v>#N/A</v>
      </c>
      <c r="H2977" s="69"/>
      <c r="I2977" s="69"/>
      <c r="J2977" s="69"/>
    </row>
    <row r="2978" spans="3:10" x14ac:dyDescent="0.2">
      <c r="C2978" s="52" t="e">
        <f>VLOOKUP(A2978,'[1]S&amp;P 500 Wikipedia'!A:D,3,FALSE)</f>
        <v>#N/A</v>
      </c>
      <c r="H2978" s="69"/>
      <c r="I2978" s="69"/>
      <c r="J2978" s="69"/>
    </row>
    <row r="2979" spans="3:10" x14ac:dyDescent="0.2">
      <c r="C2979" s="52" t="e">
        <f>VLOOKUP(A2979,'[1]S&amp;P 500 Wikipedia'!A:D,3,FALSE)</f>
        <v>#N/A</v>
      </c>
      <c r="H2979" s="69"/>
      <c r="I2979" s="69"/>
      <c r="J2979" s="69"/>
    </row>
    <row r="2980" spans="3:10" x14ac:dyDescent="0.2">
      <c r="C2980" s="52" t="e">
        <f>VLOOKUP(A2980,'[1]S&amp;P 500 Wikipedia'!A:D,3,FALSE)</f>
        <v>#N/A</v>
      </c>
      <c r="H2980" s="69"/>
      <c r="I2980" s="69"/>
      <c r="J2980" s="69"/>
    </row>
    <row r="2981" spans="3:10" x14ac:dyDescent="0.2">
      <c r="C2981" s="52" t="e">
        <f>VLOOKUP(A2981,'[1]S&amp;P 500 Wikipedia'!A:D,3,FALSE)</f>
        <v>#N/A</v>
      </c>
      <c r="H2981" s="69"/>
      <c r="I2981" s="69"/>
      <c r="J2981" s="69"/>
    </row>
    <row r="2982" spans="3:10" x14ac:dyDescent="0.2">
      <c r="C2982" s="52" t="e">
        <f>VLOOKUP(A2982,'[1]S&amp;P 500 Wikipedia'!A:D,3,FALSE)</f>
        <v>#N/A</v>
      </c>
      <c r="H2982" s="69"/>
      <c r="I2982" s="69"/>
      <c r="J2982" s="69"/>
    </row>
    <row r="2983" spans="3:10" x14ac:dyDescent="0.2">
      <c r="C2983" s="52" t="e">
        <f>VLOOKUP(A2983,'[1]S&amp;P 500 Wikipedia'!A:D,3,FALSE)</f>
        <v>#N/A</v>
      </c>
      <c r="H2983" s="69"/>
      <c r="I2983" s="69"/>
      <c r="J2983" s="69"/>
    </row>
    <row r="2984" spans="3:10" x14ac:dyDescent="0.2">
      <c r="C2984" s="52" t="e">
        <f>VLOOKUP(A2984,'[1]S&amp;P 500 Wikipedia'!A:D,3,FALSE)</f>
        <v>#N/A</v>
      </c>
      <c r="H2984" s="69"/>
      <c r="I2984" s="69"/>
      <c r="J2984" s="69"/>
    </row>
    <row r="2985" spans="3:10" x14ac:dyDescent="0.2">
      <c r="C2985" s="52" t="e">
        <f>VLOOKUP(A2985,'[1]S&amp;P 500 Wikipedia'!A:D,3,FALSE)</f>
        <v>#N/A</v>
      </c>
      <c r="H2985" s="69"/>
      <c r="I2985" s="69"/>
      <c r="J2985" s="69"/>
    </row>
    <row r="2986" spans="3:10" x14ac:dyDescent="0.2">
      <c r="C2986" s="52" t="e">
        <f>VLOOKUP(A2986,'[1]S&amp;P 500 Wikipedia'!A:D,3,FALSE)</f>
        <v>#N/A</v>
      </c>
      <c r="H2986" s="69"/>
      <c r="I2986" s="69"/>
      <c r="J2986" s="69"/>
    </row>
    <row r="2987" spans="3:10" x14ac:dyDescent="0.2">
      <c r="C2987" s="52" t="e">
        <f>VLOOKUP(A2987,'[1]S&amp;P 500 Wikipedia'!A:D,3,FALSE)</f>
        <v>#N/A</v>
      </c>
      <c r="H2987" s="69"/>
      <c r="I2987" s="69"/>
      <c r="J2987" s="69"/>
    </row>
    <row r="2988" spans="3:10" x14ac:dyDescent="0.2">
      <c r="C2988" s="52" t="e">
        <f>VLOOKUP(A2988,'[1]S&amp;P 500 Wikipedia'!A:D,3,FALSE)</f>
        <v>#N/A</v>
      </c>
      <c r="H2988" s="69"/>
      <c r="I2988" s="69"/>
      <c r="J2988" s="69"/>
    </row>
    <row r="2989" spans="3:10" x14ac:dyDescent="0.2">
      <c r="C2989" s="52" t="e">
        <f>VLOOKUP(A2989,'[1]S&amp;P 500 Wikipedia'!A:D,3,FALSE)</f>
        <v>#N/A</v>
      </c>
      <c r="H2989" s="69"/>
      <c r="I2989" s="69"/>
      <c r="J2989" s="69"/>
    </row>
    <row r="2990" spans="3:10" x14ac:dyDescent="0.2">
      <c r="C2990" s="52" t="e">
        <f>VLOOKUP(A2990,'[1]S&amp;P 500 Wikipedia'!A:D,3,FALSE)</f>
        <v>#N/A</v>
      </c>
      <c r="H2990" s="69"/>
      <c r="I2990" s="69"/>
      <c r="J2990" s="69"/>
    </row>
    <row r="2991" spans="3:10" x14ac:dyDescent="0.2">
      <c r="C2991" s="52" t="e">
        <f>VLOOKUP(A2991,'[1]S&amp;P 500 Wikipedia'!A:D,3,FALSE)</f>
        <v>#N/A</v>
      </c>
      <c r="H2991" s="69"/>
      <c r="I2991" s="69"/>
      <c r="J2991" s="69"/>
    </row>
    <row r="2992" spans="3:10" x14ac:dyDescent="0.2">
      <c r="C2992" s="52" t="e">
        <f>VLOOKUP(A2992,'[1]S&amp;P 500 Wikipedia'!A:D,3,FALSE)</f>
        <v>#N/A</v>
      </c>
      <c r="H2992" s="69"/>
      <c r="I2992" s="69"/>
      <c r="J2992" s="69"/>
    </row>
    <row r="2993" spans="3:10" x14ac:dyDescent="0.2">
      <c r="C2993" s="52" t="e">
        <f>VLOOKUP(A2993,'[1]S&amp;P 500 Wikipedia'!A:D,3,FALSE)</f>
        <v>#N/A</v>
      </c>
      <c r="H2993" s="69"/>
      <c r="I2993" s="69"/>
      <c r="J2993" s="69"/>
    </row>
    <row r="2994" spans="3:10" x14ac:dyDescent="0.2">
      <c r="C2994" s="52" t="e">
        <f>VLOOKUP(A2994,'[1]S&amp;P 500 Wikipedia'!A:D,3,FALSE)</f>
        <v>#N/A</v>
      </c>
      <c r="H2994" s="69"/>
      <c r="I2994" s="69"/>
      <c r="J2994" s="69"/>
    </row>
    <row r="2995" spans="3:10" x14ac:dyDescent="0.2">
      <c r="C2995" s="52" t="e">
        <f>VLOOKUP(A2995,'[1]S&amp;P 500 Wikipedia'!A:D,3,FALSE)</f>
        <v>#N/A</v>
      </c>
      <c r="H2995" s="69"/>
      <c r="I2995" s="69"/>
      <c r="J2995" s="69"/>
    </row>
    <row r="2996" spans="3:10" x14ac:dyDescent="0.2">
      <c r="C2996" s="52" t="e">
        <f>VLOOKUP(A2996,'[1]S&amp;P 500 Wikipedia'!A:D,3,FALSE)</f>
        <v>#N/A</v>
      </c>
      <c r="H2996" s="69"/>
      <c r="I2996" s="69"/>
      <c r="J2996" s="69"/>
    </row>
    <row r="2997" spans="3:10" x14ac:dyDescent="0.2">
      <c r="C2997" s="52" t="e">
        <f>VLOOKUP(A2997,'[1]S&amp;P 500 Wikipedia'!A:D,3,FALSE)</f>
        <v>#N/A</v>
      </c>
      <c r="H2997" s="69"/>
      <c r="I2997" s="69"/>
      <c r="J2997" s="69"/>
    </row>
    <row r="2998" spans="3:10" x14ac:dyDescent="0.2">
      <c r="C2998" s="52" t="e">
        <f>VLOOKUP(A2998,'[1]S&amp;P 500 Wikipedia'!A:D,3,FALSE)</f>
        <v>#N/A</v>
      </c>
      <c r="H2998" s="69"/>
      <c r="I2998" s="69"/>
      <c r="J2998" s="69"/>
    </row>
    <row r="2999" spans="3:10" x14ac:dyDescent="0.2">
      <c r="C2999" s="52" t="e">
        <f>VLOOKUP(A2999,'[1]S&amp;P 500 Wikipedia'!A:D,3,FALSE)</f>
        <v>#N/A</v>
      </c>
      <c r="H2999" s="69"/>
      <c r="I2999" s="69"/>
      <c r="J2999" s="69"/>
    </row>
    <row r="3000" spans="3:10" x14ac:dyDescent="0.2">
      <c r="C3000" s="52" t="e">
        <f>VLOOKUP(A3000,'[1]S&amp;P 500 Wikipedia'!A:D,3,FALSE)</f>
        <v>#N/A</v>
      </c>
      <c r="H3000" s="69"/>
      <c r="I3000" s="69"/>
      <c r="J3000" s="69"/>
    </row>
    <row r="3001" spans="3:10" x14ac:dyDescent="0.2">
      <c r="C3001" s="52" t="e">
        <f>VLOOKUP(A3001,'[1]S&amp;P 500 Wikipedia'!A:D,3,FALSE)</f>
        <v>#N/A</v>
      </c>
      <c r="H3001" s="69"/>
      <c r="I3001" s="69"/>
      <c r="J3001" s="69"/>
    </row>
    <row r="3002" spans="3:10" x14ac:dyDescent="0.2">
      <c r="C3002" s="52" t="e">
        <f>VLOOKUP(A3002,'[1]S&amp;P 500 Wikipedia'!A:D,3,FALSE)</f>
        <v>#N/A</v>
      </c>
      <c r="H3002" s="69"/>
      <c r="I3002" s="69"/>
      <c r="J3002" s="69"/>
    </row>
    <row r="3003" spans="3:10" x14ac:dyDescent="0.2">
      <c r="C3003" s="52" t="e">
        <f>VLOOKUP(A3003,'[1]S&amp;P 500 Wikipedia'!A:D,3,FALSE)</f>
        <v>#N/A</v>
      </c>
      <c r="H3003" s="69"/>
      <c r="I3003" s="69"/>
      <c r="J3003" s="69"/>
    </row>
    <row r="3004" spans="3:10" x14ac:dyDescent="0.2">
      <c r="C3004" s="52" t="e">
        <f>VLOOKUP(A3004,'[1]S&amp;P 500 Wikipedia'!A:D,3,FALSE)</f>
        <v>#N/A</v>
      </c>
      <c r="H3004" s="69"/>
      <c r="I3004" s="69"/>
      <c r="J3004" s="69"/>
    </row>
    <row r="3005" spans="3:10" x14ac:dyDescent="0.2">
      <c r="C3005" s="52" t="e">
        <f>VLOOKUP(A3005,'[1]S&amp;P 500 Wikipedia'!A:D,3,FALSE)</f>
        <v>#N/A</v>
      </c>
      <c r="H3005" s="69"/>
      <c r="I3005" s="69"/>
      <c r="J3005" s="69"/>
    </row>
    <row r="3006" spans="3:10" x14ac:dyDescent="0.2">
      <c r="C3006" s="52" t="e">
        <f>VLOOKUP(A3006,'[1]S&amp;P 500 Wikipedia'!A:D,3,FALSE)</f>
        <v>#N/A</v>
      </c>
      <c r="H3006" s="69"/>
      <c r="I3006" s="69"/>
      <c r="J3006" s="69"/>
    </row>
    <row r="3007" spans="3:10" x14ac:dyDescent="0.2">
      <c r="C3007" s="52" t="e">
        <f>VLOOKUP(A3007,'[1]S&amp;P 500 Wikipedia'!A:D,3,FALSE)</f>
        <v>#N/A</v>
      </c>
      <c r="H3007" s="69"/>
      <c r="I3007" s="69"/>
      <c r="J3007" s="69"/>
    </row>
    <row r="3008" spans="3:10" x14ac:dyDescent="0.2">
      <c r="C3008" s="52" t="e">
        <f>VLOOKUP(A3008,'[1]S&amp;P 500 Wikipedia'!A:D,3,FALSE)</f>
        <v>#N/A</v>
      </c>
      <c r="H3008" s="69"/>
      <c r="I3008" s="69"/>
      <c r="J3008" s="69"/>
    </row>
    <row r="3009" spans="3:10" x14ac:dyDescent="0.2">
      <c r="C3009" s="52" t="e">
        <f>VLOOKUP(A3009,'[1]S&amp;P 500 Wikipedia'!A:D,3,FALSE)</f>
        <v>#N/A</v>
      </c>
      <c r="H3009" s="69"/>
      <c r="I3009" s="69"/>
      <c r="J3009" s="69"/>
    </row>
    <row r="3010" spans="3:10" x14ac:dyDescent="0.2">
      <c r="C3010" s="52" t="e">
        <f>VLOOKUP(A3010,'[1]S&amp;P 500 Wikipedia'!A:D,3,FALSE)</f>
        <v>#N/A</v>
      </c>
      <c r="H3010" s="69"/>
      <c r="I3010" s="69"/>
      <c r="J3010" s="69"/>
    </row>
    <row r="3011" spans="3:10" x14ac:dyDescent="0.2">
      <c r="C3011" s="52" t="e">
        <f>VLOOKUP(A3011,'[1]S&amp;P 500 Wikipedia'!A:D,3,FALSE)</f>
        <v>#N/A</v>
      </c>
      <c r="H3011" s="69"/>
      <c r="I3011" s="69"/>
      <c r="J3011" s="69"/>
    </row>
    <row r="3012" spans="3:10" x14ac:dyDescent="0.2">
      <c r="C3012" s="52" t="e">
        <f>VLOOKUP(A3012,'[1]S&amp;P 500 Wikipedia'!A:D,3,FALSE)</f>
        <v>#N/A</v>
      </c>
      <c r="H3012" s="69"/>
      <c r="I3012" s="69"/>
      <c r="J3012" s="69"/>
    </row>
    <row r="3013" spans="3:10" x14ac:dyDescent="0.2">
      <c r="C3013" s="52" t="e">
        <f>VLOOKUP(A3013,'[1]S&amp;P 500 Wikipedia'!A:D,3,FALSE)</f>
        <v>#N/A</v>
      </c>
      <c r="H3013" s="69"/>
      <c r="I3013" s="69"/>
      <c r="J3013" s="69"/>
    </row>
    <row r="3014" spans="3:10" x14ac:dyDescent="0.2">
      <c r="C3014" s="52" t="e">
        <f>VLOOKUP(A3014,'[1]S&amp;P 500 Wikipedia'!A:D,3,FALSE)</f>
        <v>#N/A</v>
      </c>
      <c r="H3014" s="69"/>
      <c r="I3014" s="69"/>
      <c r="J3014" s="69"/>
    </row>
    <row r="3015" spans="3:10" x14ac:dyDescent="0.2">
      <c r="C3015" s="52" t="e">
        <f>VLOOKUP(A3015,'[1]S&amp;P 500 Wikipedia'!A:D,3,FALSE)</f>
        <v>#N/A</v>
      </c>
      <c r="H3015" s="69"/>
      <c r="I3015" s="69"/>
      <c r="J3015" s="69"/>
    </row>
    <row r="3016" spans="3:10" x14ac:dyDescent="0.2">
      <c r="C3016" s="52" t="e">
        <f>VLOOKUP(A3016,'[1]S&amp;P 500 Wikipedia'!A:D,3,FALSE)</f>
        <v>#N/A</v>
      </c>
      <c r="H3016" s="69"/>
      <c r="I3016" s="69"/>
      <c r="J3016" s="69"/>
    </row>
    <row r="3017" spans="3:10" x14ac:dyDescent="0.2">
      <c r="C3017" s="52" t="e">
        <f>VLOOKUP(A3017,'[1]S&amp;P 500 Wikipedia'!A:D,3,FALSE)</f>
        <v>#N/A</v>
      </c>
      <c r="H3017" s="69"/>
      <c r="I3017" s="69"/>
      <c r="J3017" s="69"/>
    </row>
    <row r="3018" spans="3:10" x14ac:dyDescent="0.2">
      <c r="C3018" s="52" t="e">
        <f>VLOOKUP(A3018,'[1]S&amp;P 500 Wikipedia'!A:D,3,FALSE)</f>
        <v>#N/A</v>
      </c>
      <c r="H3018" s="69"/>
      <c r="I3018" s="69"/>
      <c r="J3018" s="69"/>
    </row>
    <row r="3019" spans="3:10" x14ac:dyDescent="0.2">
      <c r="C3019" s="52" t="e">
        <f>VLOOKUP(A3019,'[1]S&amp;P 500 Wikipedia'!A:D,3,FALSE)</f>
        <v>#N/A</v>
      </c>
      <c r="H3019" s="69"/>
      <c r="I3019" s="69"/>
      <c r="J3019" s="69"/>
    </row>
    <row r="3020" spans="3:10" x14ac:dyDescent="0.2">
      <c r="C3020" s="52" t="e">
        <f>VLOOKUP(A3020,'[1]S&amp;P 500 Wikipedia'!A:D,3,FALSE)</f>
        <v>#N/A</v>
      </c>
      <c r="H3020" s="69"/>
      <c r="I3020" s="69"/>
      <c r="J3020" s="69"/>
    </row>
    <row r="3021" spans="3:10" x14ac:dyDescent="0.2">
      <c r="C3021" s="52" t="e">
        <f>VLOOKUP(A3021,'[1]S&amp;P 500 Wikipedia'!A:D,3,FALSE)</f>
        <v>#N/A</v>
      </c>
      <c r="H3021" s="69"/>
      <c r="I3021" s="69"/>
      <c r="J3021" s="69"/>
    </row>
    <row r="3022" spans="3:10" x14ac:dyDescent="0.2">
      <c r="C3022" s="52" t="e">
        <f>VLOOKUP(A3022,'[1]S&amp;P 500 Wikipedia'!A:D,3,FALSE)</f>
        <v>#N/A</v>
      </c>
      <c r="H3022" s="69"/>
      <c r="I3022" s="69"/>
      <c r="J3022" s="69"/>
    </row>
    <row r="3023" spans="3:10" x14ac:dyDescent="0.2">
      <c r="C3023" s="52" t="e">
        <f>VLOOKUP(A3023,'[1]S&amp;P 500 Wikipedia'!A:D,3,FALSE)</f>
        <v>#N/A</v>
      </c>
      <c r="H3023" s="69"/>
      <c r="I3023" s="69"/>
      <c r="J3023" s="69"/>
    </row>
    <row r="3024" spans="3:10" x14ac:dyDescent="0.2">
      <c r="C3024" s="52" t="e">
        <f>VLOOKUP(A3024,'[1]S&amp;P 500 Wikipedia'!A:D,3,FALSE)</f>
        <v>#N/A</v>
      </c>
      <c r="H3024" s="69"/>
      <c r="I3024" s="69"/>
      <c r="J3024" s="69"/>
    </row>
    <row r="3025" spans="3:10" x14ac:dyDescent="0.2">
      <c r="C3025" s="52" t="e">
        <f>VLOOKUP(A3025,'[1]S&amp;P 500 Wikipedia'!A:D,3,FALSE)</f>
        <v>#N/A</v>
      </c>
      <c r="H3025" s="69"/>
      <c r="I3025" s="69"/>
      <c r="J3025" s="69"/>
    </row>
    <row r="3026" spans="3:10" x14ac:dyDescent="0.2">
      <c r="C3026" s="52" t="e">
        <f>VLOOKUP(A3026,'[1]S&amp;P 500 Wikipedia'!A:D,3,FALSE)</f>
        <v>#N/A</v>
      </c>
      <c r="H3026" s="69"/>
      <c r="I3026" s="69"/>
      <c r="J3026" s="69"/>
    </row>
    <row r="3027" spans="3:10" x14ac:dyDescent="0.2">
      <c r="C3027" s="52" t="e">
        <f>VLOOKUP(A3027,'[1]S&amp;P 500 Wikipedia'!A:D,3,FALSE)</f>
        <v>#N/A</v>
      </c>
      <c r="H3027" s="69"/>
      <c r="I3027" s="69"/>
      <c r="J3027" s="69"/>
    </row>
    <row r="3028" spans="3:10" x14ac:dyDescent="0.2">
      <c r="C3028" s="52" t="e">
        <f>VLOOKUP(A3028,'[1]S&amp;P 500 Wikipedia'!A:D,3,FALSE)</f>
        <v>#N/A</v>
      </c>
      <c r="H3028" s="69"/>
      <c r="I3028" s="69"/>
      <c r="J3028" s="69"/>
    </row>
    <row r="3029" spans="3:10" x14ac:dyDescent="0.2">
      <c r="C3029" s="52" t="e">
        <f>VLOOKUP(A3029,'[1]S&amp;P 500 Wikipedia'!A:D,3,FALSE)</f>
        <v>#N/A</v>
      </c>
      <c r="H3029" s="69"/>
      <c r="I3029" s="69"/>
      <c r="J3029" s="69"/>
    </row>
    <row r="3030" spans="3:10" x14ac:dyDescent="0.2">
      <c r="C3030" s="52" t="e">
        <f>VLOOKUP(A3030,'[1]S&amp;P 500 Wikipedia'!A:D,3,FALSE)</f>
        <v>#N/A</v>
      </c>
      <c r="H3030" s="69"/>
      <c r="I3030" s="69"/>
      <c r="J3030" s="69"/>
    </row>
    <row r="3031" spans="3:10" x14ac:dyDescent="0.2">
      <c r="C3031" s="52" t="e">
        <f>VLOOKUP(A3031,'[1]S&amp;P 500 Wikipedia'!A:D,3,FALSE)</f>
        <v>#N/A</v>
      </c>
      <c r="H3031" s="69"/>
      <c r="I3031" s="69"/>
      <c r="J3031" s="69"/>
    </row>
    <row r="3032" spans="3:10" x14ac:dyDescent="0.2">
      <c r="C3032" s="52" t="e">
        <f>VLOOKUP(A3032,'[1]S&amp;P 500 Wikipedia'!A:D,3,FALSE)</f>
        <v>#N/A</v>
      </c>
      <c r="H3032" s="69"/>
      <c r="I3032" s="69"/>
      <c r="J3032" s="69"/>
    </row>
    <row r="3033" spans="3:10" x14ac:dyDescent="0.2">
      <c r="C3033" s="52" t="e">
        <f>VLOOKUP(A3033,'[1]S&amp;P 500 Wikipedia'!A:D,3,FALSE)</f>
        <v>#N/A</v>
      </c>
      <c r="H3033" s="69"/>
      <c r="I3033" s="69"/>
      <c r="J3033" s="69"/>
    </row>
    <row r="3034" spans="3:10" x14ac:dyDescent="0.2">
      <c r="C3034" s="52" t="e">
        <f>VLOOKUP(A3034,'[1]S&amp;P 500 Wikipedia'!A:D,3,FALSE)</f>
        <v>#N/A</v>
      </c>
      <c r="H3034" s="69"/>
      <c r="I3034" s="69"/>
      <c r="J3034" s="69"/>
    </row>
    <row r="3035" spans="3:10" x14ac:dyDescent="0.2">
      <c r="C3035" s="52" t="e">
        <f>VLOOKUP(A3035,'[1]S&amp;P 500 Wikipedia'!A:D,3,FALSE)</f>
        <v>#N/A</v>
      </c>
      <c r="H3035" s="69"/>
      <c r="I3035" s="69"/>
      <c r="J3035" s="69"/>
    </row>
    <row r="3036" spans="3:10" x14ac:dyDescent="0.2">
      <c r="C3036" s="52" t="e">
        <f>VLOOKUP(A3036,'[1]S&amp;P 500 Wikipedia'!A:D,3,FALSE)</f>
        <v>#N/A</v>
      </c>
      <c r="H3036" s="69"/>
      <c r="I3036" s="69"/>
      <c r="J3036" s="69"/>
    </row>
    <row r="3037" spans="3:10" x14ac:dyDescent="0.2">
      <c r="C3037" s="52" t="e">
        <f>VLOOKUP(A3037,'[1]S&amp;P 500 Wikipedia'!A:D,3,FALSE)</f>
        <v>#N/A</v>
      </c>
      <c r="H3037" s="69"/>
      <c r="I3037" s="69"/>
      <c r="J3037" s="69"/>
    </row>
    <row r="3038" spans="3:10" x14ac:dyDescent="0.2">
      <c r="C3038" s="52" t="e">
        <f>VLOOKUP(A3038,'[1]S&amp;P 500 Wikipedia'!A:D,3,FALSE)</f>
        <v>#N/A</v>
      </c>
      <c r="H3038" s="69"/>
      <c r="I3038" s="69"/>
      <c r="J3038" s="69"/>
    </row>
    <row r="3039" spans="3:10" x14ac:dyDescent="0.2">
      <c r="C3039" s="52" t="e">
        <f>VLOOKUP(A3039,'[1]S&amp;P 500 Wikipedia'!A:D,3,FALSE)</f>
        <v>#N/A</v>
      </c>
      <c r="H3039" s="69"/>
      <c r="I3039" s="69"/>
      <c r="J3039" s="69"/>
    </row>
    <row r="3040" spans="3:10" x14ac:dyDescent="0.2">
      <c r="C3040" s="52" t="e">
        <f>VLOOKUP(A3040,'[1]S&amp;P 500 Wikipedia'!A:D,3,FALSE)</f>
        <v>#N/A</v>
      </c>
      <c r="H3040" s="69"/>
      <c r="I3040" s="69"/>
      <c r="J3040" s="69"/>
    </row>
    <row r="3041" spans="3:10" x14ac:dyDescent="0.2">
      <c r="C3041" s="52" t="e">
        <f>VLOOKUP(A3041,'[1]S&amp;P 500 Wikipedia'!A:D,3,FALSE)</f>
        <v>#N/A</v>
      </c>
      <c r="H3041" s="69"/>
      <c r="I3041" s="69"/>
      <c r="J3041" s="69"/>
    </row>
    <row r="3042" spans="3:10" x14ac:dyDescent="0.2">
      <c r="C3042" s="52" t="e">
        <f>VLOOKUP(A3042,'[1]S&amp;P 500 Wikipedia'!A:D,3,FALSE)</f>
        <v>#N/A</v>
      </c>
      <c r="H3042" s="69"/>
      <c r="I3042" s="69"/>
      <c r="J3042" s="69"/>
    </row>
    <row r="3043" spans="3:10" x14ac:dyDescent="0.2">
      <c r="C3043" s="52" t="e">
        <f>VLOOKUP(A3043,'[1]S&amp;P 500 Wikipedia'!A:D,3,FALSE)</f>
        <v>#N/A</v>
      </c>
      <c r="H3043" s="69"/>
      <c r="I3043" s="69"/>
      <c r="J3043" s="69"/>
    </row>
    <row r="3044" spans="3:10" x14ac:dyDescent="0.2">
      <c r="C3044" s="52" t="e">
        <f>VLOOKUP(A3044,'[1]S&amp;P 500 Wikipedia'!A:D,3,FALSE)</f>
        <v>#N/A</v>
      </c>
      <c r="H3044" s="69"/>
      <c r="I3044" s="69"/>
      <c r="J3044" s="69"/>
    </row>
    <row r="3045" spans="3:10" x14ac:dyDescent="0.2">
      <c r="C3045" s="52" t="e">
        <f>VLOOKUP(A3045,'[1]S&amp;P 500 Wikipedia'!A:D,3,FALSE)</f>
        <v>#N/A</v>
      </c>
      <c r="H3045" s="69"/>
      <c r="I3045" s="69"/>
      <c r="J3045" s="69"/>
    </row>
    <row r="3046" spans="3:10" x14ac:dyDescent="0.2">
      <c r="C3046" s="52" t="e">
        <f>VLOOKUP(A3046,'[1]S&amp;P 500 Wikipedia'!A:D,3,FALSE)</f>
        <v>#N/A</v>
      </c>
      <c r="H3046" s="69"/>
      <c r="I3046" s="69"/>
      <c r="J3046" s="69"/>
    </row>
    <row r="3047" spans="3:10" x14ac:dyDescent="0.2">
      <c r="C3047" s="52" t="e">
        <f>VLOOKUP(A3047,'[1]S&amp;P 500 Wikipedia'!A:D,3,FALSE)</f>
        <v>#N/A</v>
      </c>
      <c r="H3047" s="69"/>
      <c r="I3047" s="69"/>
      <c r="J3047" s="69"/>
    </row>
    <row r="3048" spans="3:10" x14ac:dyDescent="0.2">
      <c r="C3048" s="52" t="e">
        <f>VLOOKUP(A3048,'[1]S&amp;P 500 Wikipedia'!A:D,3,FALSE)</f>
        <v>#N/A</v>
      </c>
      <c r="H3048" s="69"/>
      <c r="I3048" s="69"/>
      <c r="J3048" s="69"/>
    </row>
    <row r="3049" spans="3:10" x14ac:dyDescent="0.2">
      <c r="C3049" s="52" t="e">
        <f>VLOOKUP(A3049,'[1]S&amp;P 500 Wikipedia'!A:D,3,FALSE)</f>
        <v>#N/A</v>
      </c>
      <c r="H3049" s="69"/>
      <c r="I3049" s="69"/>
      <c r="J3049" s="69"/>
    </row>
    <row r="3050" spans="3:10" x14ac:dyDescent="0.2">
      <c r="C3050" s="52" t="e">
        <f>VLOOKUP(A3050,'[1]S&amp;P 500 Wikipedia'!A:D,3,FALSE)</f>
        <v>#N/A</v>
      </c>
      <c r="H3050" s="69"/>
      <c r="I3050" s="69"/>
      <c r="J3050" s="69"/>
    </row>
    <row r="3051" spans="3:10" x14ac:dyDescent="0.2">
      <c r="C3051" s="52" t="e">
        <f>VLOOKUP(A3051,'[1]S&amp;P 500 Wikipedia'!A:D,3,FALSE)</f>
        <v>#N/A</v>
      </c>
      <c r="H3051" s="69"/>
      <c r="I3051" s="69"/>
      <c r="J3051" s="69"/>
    </row>
    <row r="3052" spans="3:10" x14ac:dyDescent="0.2">
      <c r="C3052" s="52" t="e">
        <f>VLOOKUP(A3052,'[1]S&amp;P 500 Wikipedia'!A:D,3,FALSE)</f>
        <v>#N/A</v>
      </c>
      <c r="H3052" s="69"/>
      <c r="I3052" s="69"/>
      <c r="J3052" s="69"/>
    </row>
    <row r="3053" spans="3:10" x14ac:dyDescent="0.2">
      <c r="C3053" s="52" t="e">
        <f>VLOOKUP(A3053,'[1]S&amp;P 500 Wikipedia'!A:D,3,FALSE)</f>
        <v>#N/A</v>
      </c>
      <c r="H3053" s="69"/>
      <c r="I3053" s="69"/>
      <c r="J3053" s="69"/>
    </row>
    <row r="3054" spans="3:10" x14ac:dyDescent="0.2">
      <c r="C3054" s="52" t="e">
        <f>VLOOKUP(A3054,'[1]S&amp;P 500 Wikipedia'!A:D,3,FALSE)</f>
        <v>#N/A</v>
      </c>
      <c r="H3054" s="69"/>
      <c r="I3054" s="69"/>
      <c r="J3054" s="69"/>
    </row>
    <row r="3055" spans="3:10" x14ac:dyDescent="0.2">
      <c r="C3055" s="52" t="e">
        <f>VLOOKUP(A3055,'[1]S&amp;P 500 Wikipedia'!A:D,3,FALSE)</f>
        <v>#N/A</v>
      </c>
      <c r="H3055" s="69"/>
      <c r="I3055" s="69"/>
      <c r="J3055" s="69"/>
    </row>
    <row r="3056" spans="3:10" x14ac:dyDescent="0.2">
      <c r="C3056" s="52" t="e">
        <f>VLOOKUP(A3056,'[1]S&amp;P 500 Wikipedia'!A:D,3,FALSE)</f>
        <v>#N/A</v>
      </c>
      <c r="H3056" s="69"/>
      <c r="I3056" s="69"/>
      <c r="J3056" s="69"/>
    </row>
    <row r="3057" spans="3:10" x14ac:dyDescent="0.2">
      <c r="C3057" s="52" t="e">
        <f>VLOOKUP(A3057,'[1]S&amp;P 500 Wikipedia'!A:D,3,FALSE)</f>
        <v>#N/A</v>
      </c>
      <c r="H3057" s="69"/>
      <c r="I3057" s="69"/>
      <c r="J3057" s="69"/>
    </row>
    <row r="3058" spans="3:10" x14ac:dyDescent="0.2">
      <c r="C3058" s="52" t="e">
        <f>VLOOKUP(A3058,'[1]S&amp;P 500 Wikipedia'!A:D,3,FALSE)</f>
        <v>#N/A</v>
      </c>
      <c r="H3058" s="69"/>
      <c r="I3058" s="69"/>
      <c r="J3058" s="69"/>
    </row>
    <row r="3059" spans="3:10" x14ac:dyDescent="0.2">
      <c r="C3059" s="52" t="e">
        <f>VLOOKUP(A3059,'[1]S&amp;P 500 Wikipedia'!A:D,3,FALSE)</f>
        <v>#N/A</v>
      </c>
      <c r="H3059" s="69"/>
      <c r="I3059" s="69"/>
      <c r="J3059" s="69"/>
    </row>
    <row r="3060" spans="3:10" x14ac:dyDescent="0.2">
      <c r="C3060" s="52" t="e">
        <f>VLOOKUP(A3060,'[1]S&amp;P 500 Wikipedia'!A:D,3,FALSE)</f>
        <v>#N/A</v>
      </c>
      <c r="H3060" s="69"/>
      <c r="I3060" s="69"/>
      <c r="J3060" s="69"/>
    </row>
    <row r="3061" spans="3:10" x14ac:dyDescent="0.2">
      <c r="C3061" s="52" t="e">
        <f>VLOOKUP(A3061,'[1]S&amp;P 500 Wikipedia'!A:D,3,FALSE)</f>
        <v>#N/A</v>
      </c>
      <c r="H3061" s="69"/>
      <c r="I3061" s="69"/>
      <c r="J3061" s="69"/>
    </row>
    <row r="3062" spans="3:10" x14ac:dyDescent="0.2">
      <c r="C3062" s="52" t="e">
        <f>VLOOKUP(A3062,'[1]S&amp;P 500 Wikipedia'!A:D,3,FALSE)</f>
        <v>#N/A</v>
      </c>
      <c r="H3062" s="69"/>
      <c r="I3062" s="69"/>
      <c r="J3062" s="69"/>
    </row>
    <row r="3063" spans="3:10" x14ac:dyDescent="0.2">
      <c r="C3063" s="52" t="e">
        <f>VLOOKUP(A3063,'[1]S&amp;P 500 Wikipedia'!A:D,3,FALSE)</f>
        <v>#N/A</v>
      </c>
      <c r="H3063" s="69"/>
      <c r="I3063" s="69"/>
      <c r="J3063" s="69"/>
    </row>
    <row r="3064" spans="3:10" x14ac:dyDescent="0.2">
      <c r="C3064" s="52" t="e">
        <f>VLOOKUP(A3064,'[1]S&amp;P 500 Wikipedia'!A:D,3,FALSE)</f>
        <v>#N/A</v>
      </c>
      <c r="H3064" s="69"/>
      <c r="I3064" s="69"/>
      <c r="J3064" s="69"/>
    </row>
    <row r="3065" spans="3:10" x14ac:dyDescent="0.2">
      <c r="C3065" s="52" t="e">
        <f>VLOOKUP(A3065,'[1]S&amp;P 500 Wikipedia'!A:D,3,FALSE)</f>
        <v>#N/A</v>
      </c>
      <c r="H3065" s="69"/>
      <c r="I3065" s="69"/>
      <c r="J3065" s="69"/>
    </row>
    <row r="3066" spans="3:10" x14ac:dyDescent="0.2">
      <c r="C3066" s="52" t="e">
        <f>VLOOKUP(A3066,'[1]S&amp;P 500 Wikipedia'!A:D,3,FALSE)</f>
        <v>#N/A</v>
      </c>
      <c r="H3066" s="69"/>
      <c r="I3066" s="69"/>
      <c r="J3066" s="69"/>
    </row>
    <row r="3067" spans="3:10" x14ac:dyDescent="0.2">
      <c r="C3067" s="52" t="e">
        <f>VLOOKUP(A3067,'[1]S&amp;P 500 Wikipedia'!A:D,3,FALSE)</f>
        <v>#N/A</v>
      </c>
      <c r="H3067" s="69"/>
      <c r="I3067" s="69"/>
      <c r="J3067" s="69"/>
    </row>
    <row r="3068" spans="3:10" x14ac:dyDescent="0.2">
      <c r="C3068" s="52" t="e">
        <f>VLOOKUP(A3068,'[1]S&amp;P 500 Wikipedia'!A:D,3,FALSE)</f>
        <v>#N/A</v>
      </c>
      <c r="H3068" s="69"/>
      <c r="I3068" s="69"/>
      <c r="J3068" s="69"/>
    </row>
    <row r="3069" spans="3:10" x14ac:dyDescent="0.2">
      <c r="C3069" s="52" t="e">
        <f>VLOOKUP(A3069,'[1]S&amp;P 500 Wikipedia'!A:D,3,FALSE)</f>
        <v>#N/A</v>
      </c>
      <c r="H3069" s="69"/>
      <c r="I3069" s="69"/>
      <c r="J3069" s="69"/>
    </row>
    <row r="3070" spans="3:10" x14ac:dyDescent="0.2">
      <c r="C3070" s="52" t="e">
        <f>VLOOKUP(A3070,'[1]S&amp;P 500 Wikipedia'!A:D,3,FALSE)</f>
        <v>#N/A</v>
      </c>
      <c r="H3070" s="69"/>
      <c r="I3070" s="69"/>
      <c r="J3070" s="69"/>
    </row>
    <row r="3071" spans="3:10" x14ac:dyDescent="0.2">
      <c r="C3071" s="52" t="e">
        <f>VLOOKUP(A3071,'[1]S&amp;P 500 Wikipedia'!A:D,3,FALSE)</f>
        <v>#N/A</v>
      </c>
      <c r="H3071" s="69"/>
      <c r="I3071" s="69"/>
      <c r="J3071" s="69"/>
    </row>
    <row r="3072" spans="3:10" x14ac:dyDescent="0.2">
      <c r="C3072" s="52" t="e">
        <f>VLOOKUP(A3072,'[1]S&amp;P 500 Wikipedia'!A:D,3,FALSE)</f>
        <v>#N/A</v>
      </c>
      <c r="H3072" s="69"/>
      <c r="I3072" s="69"/>
      <c r="J3072" s="69"/>
    </row>
    <row r="3073" spans="3:10" x14ac:dyDescent="0.2">
      <c r="C3073" s="52" t="e">
        <f>VLOOKUP(A3073,'[1]S&amp;P 500 Wikipedia'!A:D,3,FALSE)</f>
        <v>#N/A</v>
      </c>
      <c r="H3073" s="69"/>
      <c r="I3073" s="69"/>
      <c r="J3073" s="69"/>
    </row>
    <row r="3074" spans="3:10" x14ac:dyDescent="0.2">
      <c r="C3074" s="52" t="e">
        <f>VLOOKUP(A3074,'[1]S&amp;P 500 Wikipedia'!A:D,3,FALSE)</f>
        <v>#N/A</v>
      </c>
      <c r="H3074" s="69"/>
      <c r="I3074" s="69"/>
      <c r="J3074" s="69"/>
    </row>
    <row r="3075" spans="3:10" x14ac:dyDescent="0.2">
      <c r="C3075" s="52" t="e">
        <f>VLOOKUP(A3075,'[1]S&amp;P 500 Wikipedia'!A:D,3,FALSE)</f>
        <v>#N/A</v>
      </c>
      <c r="H3075" s="69"/>
      <c r="I3075" s="69"/>
      <c r="J3075" s="69"/>
    </row>
    <row r="3076" spans="3:10" x14ac:dyDescent="0.2">
      <c r="C3076" s="52" t="e">
        <f>VLOOKUP(A3076,'[1]S&amp;P 500 Wikipedia'!A:D,3,FALSE)</f>
        <v>#N/A</v>
      </c>
      <c r="H3076" s="69"/>
      <c r="I3076" s="69"/>
      <c r="J3076" s="69"/>
    </row>
    <row r="3077" spans="3:10" x14ac:dyDescent="0.2">
      <c r="C3077" s="52" t="e">
        <f>VLOOKUP(A3077,'[1]S&amp;P 500 Wikipedia'!A:D,3,FALSE)</f>
        <v>#N/A</v>
      </c>
      <c r="H3077" s="69"/>
      <c r="I3077" s="69"/>
      <c r="J3077" s="69"/>
    </row>
    <row r="3078" spans="3:10" x14ac:dyDescent="0.2">
      <c r="C3078" s="52" t="e">
        <f>VLOOKUP(A3078,'[1]S&amp;P 500 Wikipedia'!A:D,3,FALSE)</f>
        <v>#N/A</v>
      </c>
      <c r="H3078" s="69"/>
      <c r="I3078" s="69"/>
      <c r="J3078" s="69"/>
    </row>
    <row r="3079" spans="3:10" x14ac:dyDescent="0.2">
      <c r="C3079" s="52" t="e">
        <f>VLOOKUP(A3079,'[1]S&amp;P 500 Wikipedia'!A:D,3,FALSE)</f>
        <v>#N/A</v>
      </c>
      <c r="H3079" s="69"/>
      <c r="I3079" s="69"/>
      <c r="J3079" s="69"/>
    </row>
    <row r="3080" spans="3:10" x14ac:dyDescent="0.2">
      <c r="C3080" s="52" t="e">
        <f>VLOOKUP(A3080,'[1]S&amp;P 500 Wikipedia'!A:D,3,FALSE)</f>
        <v>#N/A</v>
      </c>
      <c r="H3080" s="69"/>
      <c r="I3080" s="69"/>
      <c r="J3080" s="69"/>
    </row>
    <row r="3081" spans="3:10" x14ac:dyDescent="0.2">
      <c r="C3081" s="52" t="e">
        <f>VLOOKUP(A3081,'[1]S&amp;P 500 Wikipedia'!A:D,3,FALSE)</f>
        <v>#N/A</v>
      </c>
      <c r="H3081" s="69"/>
      <c r="I3081" s="69"/>
      <c r="J3081" s="69"/>
    </row>
    <row r="3082" spans="3:10" x14ac:dyDescent="0.2">
      <c r="C3082" s="52" t="e">
        <f>VLOOKUP(A3082,'[1]S&amp;P 500 Wikipedia'!A:D,3,FALSE)</f>
        <v>#N/A</v>
      </c>
      <c r="H3082" s="69"/>
      <c r="I3082" s="69"/>
      <c r="J3082" s="69"/>
    </row>
    <row r="3083" spans="3:10" x14ac:dyDescent="0.2">
      <c r="C3083" s="52" t="e">
        <f>VLOOKUP(A3083,'[1]S&amp;P 500 Wikipedia'!A:D,3,FALSE)</f>
        <v>#N/A</v>
      </c>
      <c r="H3083" s="69"/>
      <c r="I3083" s="69"/>
      <c r="J3083" s="69"/>
    </row>
    <row r="3084" spans="3:10" x14ac:dyDescent="0.2">
      <c r="C3084" s="52" t="e">
        <f>VLOOKUP(A3084,'[1]S&amp;P 500 Wikipedia'!A:D,3,FALSE)</f>
        <v>#N/A</v>
      </c>
      <c r="H3084" s="69"/>
      <c r="I3084" s="69"/>
      <c r="J3084" s="69"/>
    </row>
    <row r="3085" spans="3:10" x14ac:dyDescent="0.2">
      <c r="C3085" s="52" t="e">
        <f>VLOOKUP(A3085,'[1]S&amp;P 500 Wikipedia'!A:D,3,FALSE)</f>
        <v>#N/A</v>
      </c>
      <c r="H3085" s="69"/>
      <c r="I3085" s="69"/>
      <c r="J3085" s="69"/>
    </row>
    <row r="3086" spans="3:10" x14ac:dyDescent="0.2">
      <c r="C3086" s="52" t="e">
        <f>VLOOKUP(A3086,'[1]S&amp;P 500 Wikipedia'!A:D,3,FALSE)</f>
        <v>#N/A</v>
      </c>
      <c r="H3086" s="69"/>
      <c r="I3086" s="69"/>
      <c r="J3086" s="69"/>
    </row>
    <row r="3087" spans="3:10" x14ac:dyDescent="0.2">
      <c r="C3087" s="52" t="e">
        <f>VLOOKUP(A3087,'[1]S&amp;P 500 Wikipedia'!A:D,3,FALSE)</f>
        <v>#N/A</v>
      </c>
      <c r="H3087" s="69"/>
      <c r="I3087" s="69"/>
      <c r="J3087" s="69"/>
    </row>
    <row r="3088" spans="3:10" x14ac:dyDescent="0.2">
      <c r="C3088" s="52" t="e">
        <f>VLOOKUP(A3088,'[1]S&amp;P 500 Wikipedia'!A:D,3,FALSE)</f>
        <v>#N/A</v>
      </c>
      <c r="H3088" s="69"/>
      <c r="I3088" s="69"/>
      <c r="J3088" s="69"/>
    </row>
    <row r="3089" spans="3:10" x14ac:dyDescent="0.2">
      <c r="C3089" s="52" t="e">
        <f>VLOOKUP(A3089,'[1]S&amp;P 500 Wikipedia'!A:D,3,FALSE)</f>
        <v>#N/A</v>
      </c>
      <c r="H3089" s="69"/>
      <c r="I3089" s="69"/>
      <c r="J3089" s="69"/>
    </row>
    <row r="3090" spans="3:10" x14ac:dyDescent="0.2">
      <c r="C3090" s="52" t="e">
        <f>VLOOKUP(A3090,'[1]S&amp;P 500 Wikipedia'!A:D,3,FALSE)</f>
        <v>#N/A</v>
      </c>
      <c r="H3090" s="69"/>
      <c r="I3090" s="69"/>
      <c r="J3090" s="69"/>
    </row>
    <row r="3091" spans="3:10" x14ac:dyDescent="0.2">
      <c r="C3091" s="52" t="e">
        <f>VLOOKUP(A3091,'[1]S&amp;P 500 Wikipedia'!A:D,3,FALSE)</f>
        <v>#N/A</v>
      </c>
      <c r="H3091" s="69"/>
      <c r="I3091" s="69"/>
      <c r="J3091" s="69"/>
    </row>
    <row r="3092" spans="3:10" x14ac:dyDescent="0.2">
      <c r="C3092" s="52" t="e">
        <f>VLOOKUP(A3092,'[1]S&amp;P 500 Wikipedia'!A:D,3,FALSE)</f>
        <v>#N/A</v>
      </c>
      <c r="H3092" s="69"/>
      <c r="I3092" s="69"/>
      <c r="J3092" s="69"/>
    </row>
    <row r="3093" spans="3:10" x14ac:dyDescent="0.2">
      <c r="C3093" s="52" t="e">
        <f>VLOOKUP(A3093,'[1]S&amp;P 500 Wikipedia'!A:D,3,FALSE)</f>
        <v>#N/A</v>
      </c>
      <c r="H3093" s="69"/>
      <c r="I3093" s="69"/>
      <c r="J3093" s="69"/>
    </row>
    <row r="3094" spans="3:10" x14ac:dyDescent="0.2">
      <c r="C3094" s="52" t="e">
        <f>VLOOKUP(A3094,'[1]S&amp;P 500 Wikipedia'!A:D,3,FALSE)</f>
        <v>#N/A</v>
      </c>
      <c r="H3094" s="69"/>
      <c r="I3094" s="69"/>
      <c r="J3094" s="69"/>
    </row>
    <row r="3095" spans="3:10" x14ac:dyDescent="0.2">
      <c r="C3095" s="52" t="e">
        <f>VLOOKUP(A3095,'[1]S&amp;P 500 Wikipedia'!A:D,3,FALSE)</f>
        <v>#N/A</v>
      </c>
      <c r="H3095" s="69"/>
      <c r="I3095" s="69"/>
      <c r="J3095" s="69"/>
    </row>
    <row r="3096" spans="3:10" x14ac:dyDescent="0.2">
      <c r="C3096" s="52" t="e">
        <f>VLOOKUP(A3096,'[1]S&amp;P 500 Wikipedia'!A:D,3,FALSE)</f>
        <v>#N/A</v>
      </c>
      <c r="H3096" s="69"/>
      <c r="I3096" s="69"/>
      <c r="J3096" s="69"/>
    </row>
    <row r="3097" spans="3:10" x14ac:dyDescent="0.2">
      <c r="C3097" s="52" t="e">
        <f>VLOOKUP(A3097,'[1]S&amp;P 500 Wikipedia'!A:D,3,FALSE)</f>
        <v>#N/A</v>
      </c>
      <c r="H3097" s="69"/>
      <c r="I3097" s="69"/>
      <c r="J3097" s="69"/>
    </row>
    <row r="3098" spans="3:10" x14ac:dyDescent="0.2">
      <c r="C3098" s="52" t="e">
        <f>VLOOKUP(A3098,'[1]S&amp;P 500 Wikipedia'!A:D,3,FALSE)</f>
        <v>#N/A</v>
      </c>
      <c r="H3098" s="69"/>
      <c r="I3098" s="69"/>
      <c r="J3098" s="69"/>
    </row>
    <row r="3099" spans="3:10" x14ac:dyDescent="0.2">
      <c r="C3099" s="52" t="e">
        <f>VLOOKUP(A3099,'[1]S&amp;P 500 Wikipedia'!A:D,3,FALSE)</f>
        <v>#N/A</v>
      </c>
      <c r="H3099" s="69"/>
      <c r="I3099" s="69"/>
      <c r="J3099" s="69"/>
    </row>
    <row r="3100" spans="3:10" x14ac:dyDescent="0.2">
      <c r="C3100" s="52" t="e">
        <f>VLOOKUP(A3100,'[1]S&amp;P 500 Wikipedia'!A:D,3,FALSE)</f>
        <v>#N/A</v>
      </c>
      <c r="H3100" s="69"/>
      <c r="I3100" s="69"/>
      <c r="J3100" s="69"/>
    </row>
    <row r="3101" spans="3:10" x14ac:dyDescent="0.2">
      <c r="C3101" s="52" t="e">
        <f>VLOOKUP(A3101,'[1]S&amp;P 500 Wikipedia'!A:D,3,FALSE)</f>
        <v>#N/A</v>
      </c>
      <c r="H3101" s="69"/>
      <c r="I3101" s="69"/>
      <c r="J3101" s="69"/>
    </row>
    <row r="3102" spans="3:10" x14ac:dyDescent="0.2">
      <c r="C3102" s="52" t="e">
        <f>VLOOKUP(A3102,'[1]S&amp;P 500 Wikipedia'!A:D,3,FALSE)</f>
        <v>#N/A</v>
      </c>
      <c r="H3102" s="69"/>
      <c r="I3102" s="69"/>
      <c r="J3102" s="69"/>
    </row>
    <row r="3103" spans="3:10" x14ac:dyDescent="0.2">
      <c r="C3103" s="52" t="e">
        <f>VLOOKUP(A3103,'[1]S&amp;P 500 Wikipedia'!A:D,3,FALSE)</f>
        <v>#N/A</v>
      </c>
      <c r="H3103" s="69"/>
      <c r="I3103" s="69"/>
      <c r="J3103" s="69"/>
    </row>
    <row r="3104" spans="3:10" x14ac:dyDescent="0.2">
      <c r="C3104" s="52" t="e">
        <f>VLOOKUP(A3104,'[1]S&amp;P 500 Wikipedia'!A:D,3,FALSE)</f>
        <v>#N/A</v>
      </c>
      <c r="H3104" s="69"/>
      <c r="I3104" s="69"/>
      <c r="J3104" s="69"/>
    </row>
    <row r="3105" spans="3:10" x14ac:dyDescent="0.2">
      <c r="C3105" s="52" t="e">
        <f>VLOOKUP(A3105,'[1]S&amp;P 500 Wikipedia'!A:D,3,FALSE)</f>
        <v>#N/A</v>
      </c>
      <c r="H3105" s="69"/>
      <c r="I3105" s="69"/>
      <c r="J3105" s="69"/>
    </row>
    <row r="3106" spans="3:10" x14ac:dyDescent="0.2">
      <c r="C3106" s="52" t="e">
        <f>VLOOKUP(A3106,'[1]S&amp;P 500 Wikipedia'!A:D,3,FALSE)</f>
        <v>#N/A</v>
      </c>
      <c r="H3106" s="69"/>
      <c r="I3106" s="69"/>
      <c r="J3106" s="69"/>
    </row>
    <row r="3107" spans="3:10" x14ac:dyDescent="0.2">
      <c r="C3107" s="52" t="e">
        <f>VLOOKUP(A3107,'[1]S&amp;P 500 Wikipedia'!A:D,3,FALSE)</f>
        <v>#N/A</v>
      </c>
      <c r="H3107" s="69"/>
      <c r="I3107" s="69"/>
      <c r="J3107" s="69"/>
    </row>
    <row r="3108" spans="3:10" x14ac:dyDescent="0.2">
      <c r="C3108" s="52" t="e">
        <f>VLOOKUP(A3108,'[1]S&amp;P 500 Wikipedia'!A:D,3,FALSE)</f>
        <v>#N/A</v>
      </c>
      <c r="H3108" s="69"/>
      <c r="I3108" s="69"/>
      <c r="J3108" s="69"/>
    </row>
    <row r="3109" spans="3:10" x14ac:dyDescent="0.2">
      <c r="C3109" s="52" t="e">
        <f>VLOOKUP(A3109,'[1]S&amp;P 500 Wikipedia'!A:D,3,FALSE)</f>
        <v>#N/A</v>
      </c>
      <c r="H3109" s="69"/>
      <c r="I3109" s="69"/>
      <c r="J3109" s="69"/>
    </row>
    <row r="3110" spans="3:10" x14ac:dyDescent="0.2">
      <c r="C3110" s="52" t="e">
        <f>VLOOKUP(A3110,'[1]S&amp;P 500 Wikipedia'!A:D,3,FALSE)</f>
        <v>#N/A</v>
      </c>
      <c r="H3110" s="69"/>
      <c r="I3110" s="69"/>
      <c r="J3110" s="69"/>
    </row>
    <row r="3111" spans="3:10" x14ac:dyDescent="0.2">
      <c r="C3111" s="52" t="e">
        <f>VLOOKUP(A3111,'[1]S&amp;P 500 Wikipedia'!A:D,3,FALSE)</f>
        <v>#N/A</v>
      </c>
      <c r="H3111" s="69"/>
      <c r="I3111" s="69"/>
      <c r="J3111" s="69"/>
    </row>
    <row r="3112" spans="3:10" x14ac:dyDescent="0.2">
      <c r="C3112" s="52" t="e">
        <f>VLOOKUP(A3112,'[1]S&amp;P 500 Wikipedia'!A:D,3,FALSE)</f>
        <v>#N/A</v>
      </c>
      <c r="H3112" s="69"/>
      <c r="I3112" s="69"/>
      <c r="J3112" s="69"/>
    </row>
    <row r="3113" spans="3:10" x14ac:dyDescent="0.2">
      <c r="C3113" s="52" t="e">
        <f>VLOOKUP(A3113,'[1]S&amp;P 500 Wikipedia'!A:D,3,FALSE)</f>
        <v>#N/A</v>
      </c>
      <c r="H3113" s="69"/>
      <c r="I3113" s="69"/>
      <c r="J3113" s="69"/>
    </row>
    <row r="3114" spans="3:10" x14ac:dyDescent="0.2">
      <c r="C3114" s="52" t="e">
        <f>VLOOKUP(A3114,'[1]S&amp;P 500 Wikipedia'!A:D,3,FALSE)</f>
        <v>#N/A</v>
      </c>
      <c r="H3114" s="69"/>
      <c r="I3114" s="69"/>
      <c r="J3114" s="69"/>
    </row>
    <row r="3115" spans="3:10" x14ac:dyDescent="0.2">
      <c r="C3115" s="52" t="e">
        <f>VLOOKUP(A3115,'[1]S&amp;P 500 Wikipedia'!A:D,3,FALSE)</f>
        <v>#N/A</v>
      </c>
      <c r="H3115" s="69"/>
      <c r="I3115" s="69"/>
      <c r="J3115" s="69"/>
    </row>
    <row r="3116" spans="3:10" x14ac:dyDescent="0.2">
      <c r="C3116" s="52" t="e">
        <f>VLOOKUP(A3116,'[1]S&amp;P 500 Wikipedia'!A:D,3,FALSE)</f>
        <v>#N/A</v>
      </c>
      <c r="H3116" s="69"/>
      <c r="I3116" s="69"/>
      <c r="J3116" s="69"/>
    </row>
    <row r="3117" spans="3:10" x14ac:dyDescent="0.2">
      <c r="C3117" s="52" t="e">
        <f>VLOOKUP(A3117,'[1]S&amp;P 500 Wikipedia'!A:D,3,FALSE)</f>
        <v>#N/A</v>
      </c>
      <c r="H3117" s="69"/>
      <c r="I3117" s="69"/>
      <c r="J3117" s="69"/>
    </row>
    <row r="3118" spans="3:10" x14ac:dyDescent="0.2">
      <c r="C3118" s="52" t="e">
        <f>VLOOKUP(A3118,'[1]S&amp;P 500 Wikipedia'!A:D,3,FALSE)</f>
        <v>#N/A</v>
      </c>
      <c r="H3118" s="69"/>
      <c r="I3118" s="69"/>
      <c r="J3118" s="69"/>
    </row>
    <row r="3119" spans="3:10" x14ac:dyDescent="0.2">
      <c r="C3119" s="52" t="e">
        <f>VLOOKUP(A3119,'[1]S&amp;P 500 Wikipedia'!A:D,3,FALSE)</f>
        <v>#N/A</v>
      </c>
      <c r="H3119" s="69"/>
      <c r="I3119" s="69"/>
      <c r="J3119" s="69"/>
    </row>
    <row r="3120" spans="3:10" x14ac:dyDescent="0.2">
      <c r="C3120" s="52" t="e">
        <f>VLOOKUP(A3120,'[1]S&amp;P 500 Wikipedia'!A:D,3,FALSE)</f>
        <v>#N/A</v>
      </c>
      <c r="H3120" s="69"/>
      <c r="I3120" s="69"/>
      <c r="J3120" s="69"/>
    </row>
    <row r="3121" spans="3:10" x14ac:dyDescent="0.2">
      <c r="C3121" s="52" t="e">
        <f>VLOOKUP(A3121,'[1]S&amp;P 500 Wikipedia'!A:D,3,FALSE)</f>
        <v>#N/A</v>
      </c>
      <c r="H3121" s="69"/>
      <c r="I3121" s="69"/>
      <c r="J3121" s="69"/>
    </row>
    <row r="3122" spans="3:10" x14ac:dyDescent="0.2">
      <c r="C3122" s="52" t="e">
        <f>VLOOKUP(A3122,'[1]S&amp;P 500 Wikipedia'!A:D,3,FALSE)</f>
        <v>#N/A</v>
      </c>
      <c r="H3122" s="69"/>
      <c r="I3122" s="69"/>
      <c r="J3122" s="69"/>
    </row>
    <row r="3123" spans="3:10" x14ac:dyDescent="0.2">
      <c r="C3123" s="52" t="e">
        <f>VLOOKUP(A3123,'[1]S&amp;P 500 Wikipedia'!A:D,3,FALSE)</f>
        <v>#N/A</v>
      </c>
      <c r="H3123" s="69"/>
      <c r="I3123" s="69"/>
      <c r="J3123" s="69"/>
    </row>
    <row r="3124" spans="3:10" x14ac:dyDescent="0.2">
      <c r="C3124" s="52" t="e">
        <f>VLOOKUP(A3124,'[1]S&amp;P 500 Wikipedia'!A:D,3,FALSE)</f>
        <v>#N/A</v>
      </c>
      <c r="H3124" s="69"/>
      <c r="I3124" s="69"/>
      <c r="J3124" s="69"/>
    </row>
    <row r="3125" spans="3:10" x14ac:dyDescent="0.2">
      <c r="C3125" s="52" t="e">
        <f>VLOOKUP(A3125,'[1]S&amp;P 500 Wikipedia'!A:D,3,FALSE)</f>
        <v>#N/A</v>
      </c>
      <c r="H3125" s="69"/>
      <c r="I3125" s="69"/>
      <c r="J3125" s="69"/>
    </row>
    <row r="3126" spans="3:10" x14ac:dyDescent="0.2">
      <c r="C3126" s="52" t="e">
        <f>VLOOKUP(A3126,'[1]S&amp;P 500 Wikipedia'!A:D,3,FALSE)</f>
        <v>#N/A</v>
      </c>
      <c r="H3126" s="69"/>
      <c r="I3126" s="69"/>
      <c r="J3126" s="69"/>
    </row>
    <row r="3127" spans="3:10" x14ac:dyDescent="0.2">
      <c r="C3127" s="52" t="e">
        <f>VLOOKUP(A3127,'[1]S&amp;P 500 Wikipedia'!A:D,3,FALSE)</f>
        <v>#N/A</v>
      </c>
      <c r="H3127" s="69"/>
      <c r="I3127" s="69"/>
      <c r="J3127" s="69"/>
    </row>
    <row r="3128" spans="3:10" x14ac:dyDescent="0.2">
      <c r="C3128" s="52" t="e">
        <f>VLOOKUP(A3128,'[1]S&amp;P 500 Wikipedia'!A:D,3,FALSE)</f>
        <v>#N/A</v>
      </c>
      <c r="H3128" s="69"/>
      <c r="I3128" s="69"/>
      <c r="J3128" s="69"/>
    </row>
    <row r="3129" spans="3:10" x14ac:dyDescent="0.2">
      <c r="C3129" s="52" t="e">
        <f>VLOOKUP(A3129,'[1]S&amp;P 500 Wikipedia'!A:D,3,FALSE)</f>
        <v>#N/A</v>
      </c>
      <c r="H3129" s="69"/>
      <c r="I3129" s="69"/>
      <c r="J3129" s="69"/>
    </row>
    <row r="3130" spans="3:10" x14ac:dyDescent="0.2">
      <c r="C3130" s="52" t="e">
        <f>VLOOKUP(A3130,'[1]S&amp;P 500 Wikipedia'!A:D,3,FALSE)</f>
        <v>#N/A</v>
      </c>
      <c r="H3130" s="69"/>
      <c r="I3130" s="69"/>
      <c r="J3130" s="69"/>
    </row>
    <row r="3131" spans="3:10" x14ac:dyDescent="0.2">
      <c r="C3131" s="52" t="e">
        <f>VLOOKUP(A3131,'[1]S&amp;P 500 Wikipedia'!A:D,3,FALSE)</f>
        <v>#N/A</v>
      </c>
      <c r="H3131" s="69"/>
      <c r="I3131" s="69"/>
      <c r="J3131" s="69"/>
    </row>
    <row r="3132" spans="3:10" x14ac:dyDescent="0.2">
      <c r="C3132" s="52" t="e">
        <f>VLOOKUP(A3132,'[1]S&amp;P 500 Wikipedia'!A:D,3,FALSE)</f>
        <v>#N/A</v>
      </c>
      <c r="H3132" s="69"/>
      <c r="I3132" s="69"/>
      <c r="J3132" s="69"/>
    </row>
    <row r="3133" spans="3:10" x14ac:dyDescent="0.2">
      <c r="C3133" s="52" t="e">
        <f>VLOOKUP(A3133,'[1]S&amp;P 500 Wikipedia'!A:D,3,FALSE)</f>
        <v>#N/A</v>
      </c>
      <c r="H3133" s="69"/>
      <c r="I3133" s="69"/>
      <c r="J3133" s="69"/>
    </row>
    <row r="3134" spans="3:10" x14ac:dyDescent="0.2">
      <c r="C3134" s="52" t="e">
        <f>VLOOKUP(A3134,'[1]S&amp;P 500 Wikipedia'!A:D,3,FALSE)</f>
        <v>#N/A</v>
      </c>
      <c r="H3134" s="69"/>
      <c r="I3134" s="69"/>
      <c r="J3134" s="69"/>
    </row>
    <row r="3135" spans="3:10" x14ac:dyDescent="0.2">
      <c r="C3135" s="52" t="e">
        <f>VLOOKUP(A3135,'[1]S&amp;P 500 Wikipedia'!A:D,3,FALSE)</f>
        <v>#N/A</v>
      </c>
      <c r="H3135" s="69"/>
      <c r="I3135" s="69"/>
      <c r="J3135" s="69"/>
    </row>
    <row r="3136" spans="3:10" x14ac:dyDescent="0.2">
      <c r="C3136" s="52" t="e">
        <f>VLOOKUP(A3136,'[1]S&amp;P 500 Wikipedia'!A:D,3,FALSE)</f>
        <v>#N/A</v>
      </c>
      <c r="H3136" s="69"/>
      <c r="I3136" s="69"/>
      <c r="J3136" s="69"/>
    </row>
    <row r="3137" spans="3:10" x14ac:dyDescent="0.2">
      <c r="C3137" s="52" t="e">
        <f>VLOOKUP(A3137,'[1]S&amp;P 500 Wikipedia'!A:D,3,FALSE)</f>
        <v>#N/A</v>
      </c>
      <c r="H3137" s="69"/>
      <c r="I3137" s="69"/>
      <c r="J3137" s="69"/>
    </row>
    <row r="3138" spans="3:10" x14ac:dyDescent="0.2">
      <c r="C3138" s="52" t="e">
        <f>VLOOKUP(A3138,'[1]S&amp;P 500 Wikipedia'!A:D,3,FALSE)</f>
        <v>#N/A</v>
      </c>
      <c r="H3138" s="69"/>
      <c r="I3138" s="69"/>
      <c r="J3138" s="69"/>
    </row>
    <row r="3139" spans="3:10" x14ac:dyDescent="0.2">
      <c r="C3139" s="52" t="e">
        <f>VLOOKUP(A3139,'[1]S&amp;P 500 Wikipedia'!A:D,3,FALSE)</f>
        <v>#N/A</v>
      </c>
      <c r="H3139" s="69"/>
      <c r="I3139" s="69"/>
      <c r="J3139" s="69"/>
    </row>
    <row r="3140" spans="3:10" x14ac:dyDescent="0.2">
      <c r="C3140" s="52" t="e">
        <f>VLOOKUP(A3140,'[1]S&amp;P 500 Wikipedia'!A:D,3,FALSE)</f>
        <v>#N/A</v>
      </c>
      <c r="H3140" s="69"/>
      <c r="I3140" s="69"/>
      <c r="J3140" s="69"/>
    </row>
    <row r="3141" spans="3:10" x14ac:dyDescent="0.2">
      <c r="C3141" s="52" t="e">
        <f>VLOOKUP(A3141,'[1]S&amp;P 500 Wikipedia'!A:D,3,FALSE)</f>
        <v>#N/A</v>
      </c>
      <c r="H3141" s="69"/>
      <c r="I3141" s="69"/>
      <c r="J3141" s="69"/>
    </row>
    <row r="3142" spans="3:10" x14ac:dyDescent="0.2">
      <c r="C3142" s="52" t="e">
        <f>VLOOKUP(A3142,'[1]S&amp;P 500 Wikipedia'!A:D,3,FALSE)</f>
        <v>#N/A</v>
      </c>
      <c r="H3142" s="69"/>
      <c r="I3142" s="69"/>
      <c r="J3142" s="69"/>
    </row>
    <row r="3143" spans="3:10" x14ac:dyDescent="0.2">
      <c r="C3143" s="52" t="e">
        <f>VLOOKUP(A3143,'[1]S&amp;P 500 Wikipedia'!A:D,3,FALSE)</f>
        <v>#N/A</v>
      </c>
      <c r="H3143" s="69"/>
      <c r="I3143" s="69"/>
      <c r="J3143" s="69"/>
    </row>
    <row r="3144" spans="3:10" x14ac:dyDescent="0.2">
      <c r="C3144" s="52" t="e">
        <f>VLOOKUP(A3144,'[1]S&amp;P 500 Wikipedia'!A:D,3,FALSE)</f>
        <v>#N/A</v>
      </c>
      <c r="H3144" s="69"/>
      <c r="I3144" s="69"/>
      <c r="J3144" s="69"/>
    </row>
    <row r="3145" spans="3:10" x14ac:dyDescent="0.2">
      <c r="C3145" s="52" t="e">
        <f>VLOOKUP(A3145,'[1]S&amp;P 500 Wikipedia'!A:D,3,FALSE)</f>
        <v>#N/A</v>
      </c>
      <c r="H3145" s="69"/>
      <c r="I3145" s="69"/>
      <c r="J3145" s="69"/>
    </row>
    <row r="3146" spans="3:10" x14ac:dyDescent="0.2">
      <c r="C3146" s="52" t="e">
        <f>VLOOKUP(A3146,'[1]S&amp;P 500 Wikipedia'!A:D,3,FALSE)</f>
        <v>#N/A</v>
      </c>
      <c r="H3146" s="69"/>
      <c r="I3146" s="69"/>
      <c r="J3146" s="69"/>
    </row>
    <row r="3147" spans="3:10" x14ac:dyDescent="0.2">
      <c r="C3147" s="52" t="e">
        <f>VLOOKUP(A3147,'[1]S&amp;P 500 Wikipedia'!A:D,3,FALSE)</f>
        <v>#N/A</v>
      </c>
      <c r="H3147" s="69"/>
      <c r="I3147" s="69"/>
      <c r="J3147" s="69"/>
    </row>
    <row r="3148" spans="3:10" x14ac:dyDescent="0.2">
      <c r="C3148" s="52" t="e">
        <f>VLOOKUP(A3148,'[1]S&amp;P 500 Wikipedia'!A:D,3,FALSE)</f>
        <v>#N/A</v>
      </c>
      <c r="H3148" s="69"/>
      <c r="I3148" s="69"/>
      <c r="J3148" s="69"/>
    </row>
    <row r="3149" spans="3:10" x14ac:dyDescent="0.2">
      <c r="C3149" s="52" t="e">
        <f>VLOOKUP(A3149,'[1]S&amp;P 500 Wikipedia'!A:D,3,FALSE)</f>
        <v>#N/A</v>
      </c>
      <c r="H3149" s="69"/>
      <c r="I3149" s="69"/>
      <c r="J3149" s="69"/>
    </row>
    <row r="3150" spans="3:10" x14ac:dyDescent="0.2">
      <c r="C3150" s="52" t="e">
        <f>VLOOKUP(A3150,'[1]S&amp;P 500 Wikipedia'!A:D,3,FALSE)</f>
        <v>#N/A</v>
      </c>
      <c r="H3150" s="69"/>
      <c r="I3150" s="69"/>
      <c r="J3150" s="69"/>
    </row>
    <row r="3151" spans="3:10" x14ac:dyDescent="0.2">
      <c r="C3151" s="52" t="e">
        <f>VLOOKUP(A3151,'[1]S&amp;P 500 Wikipedia'!A:D,3,FALSE)</f>
        <v>#N/A</v>
      </c>
      <c r="H3151" s="69"/>
      <c r="I3151" s="69"/>
      <c r="J3151" s="69"/>
    </row>
    <row r="3152" spans="3:10" x14ac:dyDescent="0.2">
      <c r="C3152" s="52" t="e">
        <f>VLOOKUP(A3152,'[1]S&amp;P 500 Wikipedia'!A:D,3,FALSE)</f>
        <v>#N/A</v>
      </c>
      <c r="H3152" s="69"/>
      <c r="I3152" s="69"/>
      <c r="J3152" s="69"/>
    </row>
    <row r="3153" spans="3:10" x14ac:dyDescent="0.2">
      <c r="C3153" s="52" t="e">
        <f>VLOOKUP(A3153,'[1]S&amp;P 500 Wikipedia'!A:D,3,FALSE)</f>
        <v>#N/A</v>
      </c>
      <c r="H3153" s="69"/>
      <c r="I3153" s="69"/>
      <c r="J3153" s="69"/>
    </row>
    <row r="3154" spans="3:10" x14ac:dyDescent="0.2">
      <c r="C3154" s="52" t="e">
        <f>VLOOKUP(A3154,'[1]S&amp;P 500 Wikipedia'!A:D,3,FALSE)</f>
        <v>#N/A</v>
      </c>
      <c r="H3154" s="69"/>
      <c r="I3154" s="69"/>
      <c r="J3154" s="69"/>
    </row>
    <row r="3155" spans="3:10" x14ac:dyDescent="0.2">
      <c r="C3155" s="52" t="e">
        <f>VLOOKUP(A3155,'[1]S&amp;P 500 Wikipedia'!A:D,3,FALSE)</f>
        <v>#N/A</v>
      </c>
      <c r="H3155" s="69"/>
      <c r="I3155" s="69"/>
      <c r="J3155" s="69"/>
    </row>
    <row r="3156" spans="3:10" x14ac:dyDescent="0.2">
      <c r="C3156" s="52" t="e">
        <f>VLOOKUP(A3156,'[1]S&amp;P 500 Wikipedia'!A:D,3,FALSE)</f>
        <v>#N/A</v>
      </c>
      <c r="H3156" s="69"/>
      <c r="I3156" s="69"/>
      <c r="J3156" s="69"/>
    </row>
    <row r="3157" spans="3:10" x14ac:dyDescent="0.2">
      <c r="C3157" s="52" t="e">
        <f>VLOOKUP(A3157,'[1]S&amp;P 500 Wikipedia'!A:D,3,FALSE)</f>
        <v>#N/A</v>
      </c>
      <c r="H3157" s="69"/>
      <c r="I3157" s="69"/>
      <c r="J3157" s="69"/>
    </row>
    <row r="3158" spans="3:10" x14ac:dyDescent="0.2">
      <c r="C3158" s="52" t="e">
        <f>VLOOKUP(A3158,'[1]S&amp;P 500 Wikipedia'!A:D,3,FALSE)</f>
        <v>#N/A</v>
      </c>
      <c r="H3158" s="69"/>
      <c r="I3158" s="69"/>
      <c r="J3158" s="69"/>
    </row>
    <row r="3159" spans="3:10" x14ac:dyDescent="0.2">
      <c r="C3159" s="52" t="e">
        <f>VLOOKUP(A3159,'[1]S&amp;P 500 Wikipedia'!A:D,3,FALSE)</f>
        <v>#N/A</v>
      </c>
      <c r="H3159" s="69"/>
      <c r="I3159" s="69"/>
      <c r="J3159" s="69"/>
    </row>
    <row r="3160" spans="3:10" x14ac:dyDescent="0.2">
      <c r="C3160" s="52" t="e">
        <f>VLOOKUP(A3160,'[1]S&amp;P 500 Wikipedia'!A:D,3,FALSE)</f>
        <v>#N/A</v>
      </c>
      <c r="H3160" s="69"/>
      <c r="I3160" s="69"/>
      <c r="J3160" s="69"/>
    </row>
    <row r="3161" spans="3:10" x14ac:dyDescent="0.2">
      <c r="C3161" s="52" t="e">
        <f>VLOOKUP(A3161,'[1]S&amp;P 500 Wikipedia'!A:D,3,FALSE)</f>
        <v>#N/A</v>
      </c>
      <c r="H3161" s="69"/>
      <c r="I3161" s="69"/>
      <c r="J3161" s="69"/>
    </row>
    <row r="3162" spans="3:10" x14ac:dyDescent="0.2">
      <c r="C3162" s="52" t="e">
        <f>VLOOKUP(A3162,'[1]S&amp;P 500 Wikipedia'!A:D,3,FALSE)</f>
        <v>#N/A</v>
      </c>
      <c r="H3162" s="69"/>
      <c r="I3162" s="69"/>
      <c r="J3162" s="69"/>
    </row>
    <row r="3163" spans="3:10" x14ac:dyDescent="0.2">
      <c r="C3163" s="52" t="e">
        <f>VLOOKUP(A3163,'[1]S&amp;P 500 Wikipedia'!A:D,3,FALSE)</f>
        <v>#N/A</v>
      </c>
      <c r="H3163" s="69"/>
      <c r="I3163" s="69"/>
      <c r="J3163" s="69"/>
    </row>
    <row r="3164" spans="3:10" x14ac:dyDescent="0.2">
      <c r="C3164" s="52" t="e">
        <f>VLOOKUP(A3164,'[1]S&amp;P 500 Wikipedia'!A:D,3,FALSE)</f>
        <v>#N/A</v>
      </c>
      <c r="H3164" s="69"/>
      <c r="I3164" s="69"/>
      <c r="J3164" s="69"/>
    </row>
    <row r="3165" spans="3:10" x14ac:dyDescent="0.2">
      <c r="C3165" s="52" t="e">
        <f>VLOOKUP(A3165,'[1]S&amp;P 500 Wikipedia'!A:D,3,FALSE)</f>
        <v>#N/A</v>
      </c>
      <c r="H3165" s="69"/>
      <c r="I3165" s="69"/>
      <c r="J3165" s="69"/>
    </row>
    <row r="3166" spans="3:10" x14ac:dyDescent="0.2">
      <c r="C3166" s="52" t="e">
        <f>VLOOKUP(A3166,'[1]S&amp;P 500 Wikipedia'!A:D,3,FALSE)</f>
        <v>#N/A</v>
      </c>
      <c r="H3166" s="69"/>
      <c r="I3166" s="69"/>
      <c r="J3166" s="69"/>
    </row>
    <row r="3167" spans="3:10" x14ac:dyDescent="0.2">
      <c r="C3167" s="52" t="e">
        <f>VLOOKUP(A3167,'[1]S&amp;P 500 Wikipedia'!A:D,3,FALSE)</f>
        <v>#N/A</v>
      </c>
      <c r="H3167" s="69"/>
      <c r="I3167" s="69"/>
      <c r="J3167" s="69"/>
    </row>
    <row r="3168" spans="3:10" x14ac:dyDescent="0.2">
      <c r="C3168" s="52" t="e">
        <f>VLOOKUP(A3168,'[1]S&amp;P 500 Wikipedia'!A:D,3,FALSE)</f>
        <v>#N/A</v>
      </c>
      <c r="H3168" s="69"/>
      <c r="I3168" s="69"/>
      <c r="J3168" s="69"/>
    </row>
    <row r="3169" spans="3:10" x14ac:dyDescent="0.2">
      <c r="C3169" s="52" t="e">
        <f>VLOOKUP(A3169,'[1]S&amp;P 500 Wikipedia'!A:D,3,FALSE)</f>
        <v>#N/A</v>
      </c>
      <c r="H3169" s="69"/>
      <c r="I3169" s="69"/>
      <c r="J3169" s="69"/>
    </row>
    <row r="3170" spans="3:10" x14ac:dyDescent="0.2">
      <c r="C3170" s="52" t="e">
        <f>VLOOKUP(A3170,'[1]S&amp;P 500 Wikipedia'!A:D,3,FALSE)</f>
        <v>#N/A</v>
      </c>
      <c r="H3170" s="69"/>
      <c r="I3170" s="69"/>
      <c r="J3170" s="69"/>
    </row>
    <row r="3171" spans="3:10" x14ac:dyDescent="0.2">
      <c r="C3171" s="52" t="e">
        <f>VLOOKUP(A3171,'[1]S&amp;P 500 Wikipedia'!A:D,3,FALSE)</f>
        <v>#N/A</v>
      </c>
      <c r="H3171" s="69"/>
      <c r="I3171" s="69"/>
      <c r="J3171" s="69"/>
    </row>
    <row r="3172" spans="3:10" x14ac:dyDescent="0.2">
      <c r="C3172" s="52" t="e">
        <f>VLOOKUP(A3172,'[1]S&amp;P 500 Wikipedia'!A:D,3,FALSE)</f>
        <v>#N/A</v>
      </c>
      <c r="H3172" s="69"/>
      <c r="I3172" s="69"/>
      <c r="J3172" s="69"/>
    </row>
    <row r="3173" spans="3:10" x14ac:dyDescent="0.2">
      <c r="C3173" s="52" t="e">
        <f>VLOOKUP(A3173,'[1]S&amp;P 500 Wikipedia'!A:D,3,FALSE)</f>
        <v>#N/A</v>
      </c>
      <c r="H3173" s="69"/>
      <c r="I3173" s="69"/>
      <c r="J3173" s="69"/>
    </row>
    <row r="3174" spans="3:10" x14ac:dyDescent="0.2">
      <c r="C3174" s="52" t="e">
        <f>VLOOKUP(A3174,'[1]S&amp;P 500 Wikipedia'!A:D,3,FALSE)</f>
        <v>#N/A</v>
      </c>
      <c r="H3174" s="69"/>
      <c r="I3174" s="69"/>
      <c r="J3174" s="69"/>
    </row>
    <row r="3175" spans="3:10" x14ac:dyDescent="0.2">
      <c r="C3175" s="52" t="e">
        <f>VLOOKUP(A3175,'[1]S&amp;P 500 Wikipedia'!A:D,3,FALSE)</f>
        <v>#N/A</v>
      </c>
      <c r="H3175" s="69"/>
      <c r="I3175" s="69"/>
      <c r="J3175" s="69"/>
    </row>
    <row r="3176" spans="3:10" x14ac:dyDescent="0.2">
      <c r="C3176" s="52" t="e">
        <f>VLOOKUP(A3176,'[1]S&amp;P 500 Wikipedia'!A:D,3,FALSE)</f>
        <v>#N/A</v>
      </c>
      <c r="H3176" s="69"/>
      <c r="I3176" s="69"/>
      <c r="J3176" s="69"/>
    </row>
    <row r="3177" spans="3:10" x14ac:dyDescent="0.2">
      <c r="C3177" s="52" t="e">
        <f>VLOOKUP(A3177,'[1]S&amp;P 500 Wikipedia'!A:D,3,FALSE)</f>
        <v>#N/A</v>
      </c>
      <c r="H3177" s="69"/>
      <c r="I3177" s="69"/>
      <c r="J3177" s="69"/>
    </row>
    <row r="3178" spans="3:10" x14ac:dyDescent="0.2">
      <c r="C3178" s="52" t="e">
        <f>VLOOKUP(A3178,'[1]S&amp;P 500 Wikipedia'!A:D,3,FALSE)</f>
        <v>#N/A</v>
      </c>
      <c r="H3178" s="69"/>
      <c r="I3178" s="69"/>
      <c r="J3178" s="69"/>
    </row>
    <row r="3179" spans="3:10" x14ac:dyDescent="0.2">
      <c r="C3179" s="52" t="e">
        <f>VLOOKUP(A3179,'[1]S&amp;P 500 Wikipedia'!A:D,3,FALSE)</f>
        <v>#N/A</v>
      </c>
      <c r="H3179" s="69"/>
      <c r="I3179" s="69"/>
      <c r="J3179" s="69"/>
    </row>
    <row r="3180" spans="3:10" x14ac:dyDescent="0.2">
      <c r="C3180" s="52" t="e">
        <f>VLOOKUP(A3180,'[1]S&amp;P 500 Wikipedia'!A:D,3,FALSE)</f>
        <v>#N/A</v>
      </c>
      <c r="H3180" s="69"/>
      <c r="I3180" s="69"/>
      <c r="J3180" s="69"/>
    </row>
    <row r="3181" spans="3:10" x14ac:dyDescent="0.2">
      <c r="C3181" s="52" t="e">
        <f>VLOOKUP(A3181,'[1]S&amp;P 500 Wikipedia'!A:D,3,FALSE)</f>
        <v>#N/A</v>
      </c>
      <c r="H3181" s="69"/>
      <c r="I3181" s="69"/>
      <c r="J3181" s="69"/>
    </row>
    <row r="3182" spans="3:10" x14ac:dyDescent="0.2">
      <c r="C3182" s="52" t="e">
        <f>VLOOKUP(A3182,'[1]S&amp;P 500 Wikipedia'!A:D,3,FALSE)</f>
        <v>#N/A</v>
      </c>
      <c r="H3182" s="69"/>
      <c r="I3182" s="69"/>
      <c r="J3182" s="69"/>
    </row>
    <row r="3183" spans="3:10" x14ac:dyDescent="0.2">
      <c r="C3183" s="52" t="e">
        <f>VLOOKUP(A3183,'[1]S&amp;P 500 Wikipedia'!A:D,3,FALSE)</f>
        <v>#N/A</v>
      </c>
      <c r="H3183" s="69"/>
      <c r="I3183" s="69"/>
      <c r="J3183" s="69"/>
    </row>
    <row r="3184" spans="3:10" x14ac:dyDescent="0.2">
      <c r="C3184" s="52" t="e">
        <f>VLOOKUP(A3184,'[1]S&amp;P 500 Wikipedia'!A:D,3,FALSE)</f>
        <v>#N/A</v>
      </c>
      <c r="H3184" s="69"/>
      <c r="I3184" s="69"/>
      <c r="J3184" s="69"/>
    </row>
    <row r="3185" spans="3:10" x14ac:dyDescent="0.2">
      <c r="C3185" s="52" t="e">
        <f>VLOOKUP(A3185,'[1]S&amp;P 500 Wikipedia'!A:D,3,FALSE)</f>
        <v>#N/A</v>
      </c>
      <c r="H3185" s="69"/>
      <c r="I3185" s="69"/>
      <c r="J3185" s="69"/>
    </row>
    <row r="3186" spans="3:10" x14ac:dyDescent="0.2">
      <c r="C3186" s="52" t="e">
        <f>VLOOKUP(A3186,'[1]S&amp;P 500 Wikipedia'!A:D,3,FALSE)</f>
        <v>#N/A</v>
      </c>
      <c r="H3186" s="69"/>
      <c r="I3186" s="69"/>
      <c r="J3186" s="69"/>
    </row>
    <row r="3187" spans="3:10" x14ac:dyDescent="0.2">
      <c r="C3187" s="52" t="e">
        <f>VLOOKUP(A3187,'[1]S&amp;P 500 Wikipedia'!A:D,3,FALSE)</f>
        <v>#N/A</v>
      </c>
      <c r="H3187" s="69"/>
      <c r="I3187" s="69"/>
      <c r="J3187" s="69"/>
    </row>
    <row r="3188" spans="3:10" x14ac:dyDescent="0.2">
      <c r="C3188" s="52" t="e">
        <f>VLOOKUP(A3188,'[1]S&amp;P 500 Wikipedia'!A:D,3,FALSE)</f>
        <v>#N/A</v>
      </c>
      <c r="H3188" s="69"/>
      <c r="I3188" s="69"/>
      <c r="J3188" s="69"/>
    </row>
    <row r="3189" spans="3:10" x14ac:dyDescent="0.2">
      <c r="C3189" s="52" t="e">
        <f>VLOOKUP(A3189,'[1]S&amp;P 500 Wikipedia'!A:D,3,FALSE)</f>
        <v>#N/A</v>
      </c>
      <c r="H3189" s="69"/>
      <c r="I3189" s="69"/>
      <c r="J3189" s="69"/>
    </row>
    <row r="3190" spans="3:10" x14ac:dyDescent="0.2">
      <c r="C3190" s="52" t="e">
        <f>VLOOKUP(A3190,'[1]S&amp;P 500 Wikipedia'!A:D,3,FALSE)</f>
        <v>#N/A</v>
      </c>
      <c r="H3190" s="69"/>
      <c r="I3190" s="69"/>
      <c r="J3190" s="69"/>
    </row>
    <row r="3191" spans="3:10" x14ac:dyDescent="0.2">
      <c r="C3191" s="52" t="e">
        <f>VLOOKUP(A3191,'[1]S&amp;P 500 Wikipedia'!A:D,3,FALSE)</f>
        <v>#N/A</v>
      </c>
      <c r="H3191" s="69"/>
      <c r="I3191" s="69"/>
      <c r="J3191" s="69"/>
    </row>
    <row r="3192" spans="3:10" x14ac:dyDescent="0.2">
      <c r="C3192" s="52" t="e">
        <f>VLOOKUP(A3192,'[1]S&amp;P 500 Wikipedia'!A:D,3,FALSE)</f>
        <v>#N/A</v>
      </c>
      <c r="H3192" s="69"/>
      <c r="I3192" s="69"/>
      <c r="J3192" s="69"/>
    </row>
    <row r="3193" spans="3:10" x14ac:dyDescent="0.2">
      <c r="C3193" s="52" t="e">
        <f>VLOOKUP(A3193,'[1]S&amp;P 500 Wikipedia'!A:D,3,FALSE)</f>
        <v>#N/A</v>
      </c>
      <c r="H3193" s="69"/>
      <c r="I3193" s="69"/>
      <c r="J3193" s="69"/>
    </row>
    <row r="3194" spans="3:10" x14ac:dyDescent="0.2">
      <c r="C3194" s="52" t="e">
        <f>VLOOKUP(A3194,'[1]S&amp;P 500 Wikipedia'!A:D,3,FALSE)</f>
        <v>#N/A</v>
      </c>
      <c r="H3194" s="69"/>
      <c r="I3194" s="69"/>
      <c r="J3194" s="69"/>
    </row>
    <row r="3195" spans="3:10" x14ac:dyDescent="0.2">
      <c r="C3195" s="52" t="e">
        <f>VLOOKUP(A3195,'[1]S&amp;P 500 Wikipedia'!A:D,3,FALSE)</f>
        <v>#N/A</v>
      </c>
      <c r="H3195" s="69"/>
      <c r="I3195" s="69"/>
      <c r="J3195" s="69"/>
    </row>
    <row r="3196" spans="3:10" x14ac:dyDescent="0.2">
      <c r="C3196" s="52" t="e">
        <f>VLOOKUP(A3196,'[1]S&amp;P 500 Wikipedia'!A:D,3,FALSE)</f>
        <v>#N/A</v>
      </c>
      <c r="H3196" s="69"/>
      <c r="I3196" s="69"/>
      <c r="J3196" s="69"/>
    </row>
    <row r="3197" spans="3:10" x14ac:dyDescent="0.2">
      <c r="C3197" s="52" t="e">
        <f>VLOOKUP(A3197,'[1]S&amp;P 500 Wikipedia'!A:D,3,FALSE)</f>
        <v>#N/A</v>
      </c>
      <c r="H3197" s="69"/>
      <c r="I3197" s="69"/>
      <c r="J3197" s="69"/>
    </row>
    <row r="3198" spans="3:10" x14ac:dyDescent="0.2">
      <c r="C3198" s="52" t="e">
        <f>VLOOKUP(A3198,'[1]S&amp;P 500 Wikipedia'!A:D,3,FALSE)</f>
        <v>#N/A</v>
      </c>
      <c r="H3198" s="69"/>
      <c r="I3198" s="69"/>
      <c r="J3198" s="69"/>
    </row>
    <row r="3199" spans="3:10" x14ac:dyDescent="0.2">
      <c r="C3199" s="52" t="e">
        <f>VLOOKUP(A3199,'[1]S&amp;P 500 Wikipedia'!A:D,3,FALSE)</f>
        <v>#N/A</v>
      </c>
      <c r="H3199" s="69"/>
      <c r="I3199" s="69"/>
      <c r="J3199" s="69"/>
    </row>
    <row r="3200" spans="3:10" x14ac:dyDescent="0.2">
      <c r="C3200" s="52" t="e">
        <f>VLOOKUP(A3200,'[1]S&amp;P 500 Wikipedia'!A:D,3,FALSE)</f>
        <v>#N/A</v>
      </c>
      <c r="H3200" s="69"/>
      <c r="I3200" s="69"/>
      <c r="J3200" s="69"/>
    </row>
    <row r="3201" spans="3:10" x14ac:dyDescent="0.2">
      <c r="C3201" s="52" t="e">
        <f>VLOOKUP(A3201,'[1]S&amp;P 500 Wikipedia'!A:D,3,FALSE)</f>
        <v>#N/A</v>
      </c>
      <c r="H3201" s="69"/>
      <c r="I3201" s="69"/>
      <c r="J3201" s="69"/>
    </row>
    <row r="3202" spans="3:10" x14ac:dyDescent="0.2">
      <c r="C3202" s="52" t="e">
        <f>VLOOKUP(A3202,'[1]S&amp;P 500 Wikipedia'!A:D,3,FALSE)</f>
        <v>#N/A</v>
      </c>
      <c r="H3202" s="69"/>
      <c r="I3202" s="69"/>
      <c r="J3202" s="69"/>
    </row>
    <row r="3203" spans="3:10" x14ac:dyDescent="0.2">
      <c r="C3203" s="52" t="e">
        <f>VLOOKUP(A3203,'[1]S&amp;P 500 Wikipedia'!A:D,3,FALSE)</f>
        <v>#N/A</v>
      </c>
      <c r="H3203" s="69"/>
      <c r="I3203" s="69"/>
      <c r="J3203" s="69"/>
    </row>
    <row r="3204" spans="3:10" x14ac:dyDescent="0.2">
      <c r="C3204" s="52" t="e">
        <f>VLOOKUP(A3204,'[1]S&amp;P 500 Wikipedia'!A:D,3,FALSE)</f>
        <v>#N/A</v>
      </c>
      <c r="H3204" s="69"/>
      <c r="I3204" s="69"/>
      <c r="J3204" s="69"/>
    </row>
    <row r="3205" spans="3:10" x14ac:dyDescent="0.2">
      <c r="C3205" s="52" t="e">
        <f>VLOOKUP(A3205,'[1]S&amp;P 500 Wikipedia'!A:D,3,FALSE)</f>
        <v>#N/A</v>
      </c>
      <c r="H3205" s="69"/>
      <c r="I3205" s="69"/>
      <c r="J3205" s="69"/>
    </row>
    <row r="3206" spans="3:10" x14ac:dyDescent="0.2">
      <c r="C3206" s="52" t="e">
        <f>VLOOKUP(A3206,'[1]S&amp;P 500 Wikipedia'!A:D,3,FALSE)</f>
        <v>#N/A</v>
      </c>
      <c r="H3206" s="69"/>
      <c r="I3206" s="69"/>
      <c r="J3206" s="69"/>
    </row>
    <row r="3207" spans="3:10" x14ac:dyDescent="0.2">
      <c r="C3207" s="52" t="e">
        <f>VLOOKUP(A3207,'[1]S&amp;P 500 Wikipedia'!A:D,3,FALSE)</f>
        <v>#N/A</v>
      </c>
      <c r="H3207" s="69"/>
      <c r="I3207" s="69"/>
      <c r="J3207" s="69"/>
    </row>
    <row r="3208" spans="3:10" x14ac:dyDescent="0.2">
      <c r="C3208" s="52" t="e">
        <f>VLOOKUP(A3208,'[1]S&amp;P 500 Wikipedia'!A:D,3,FALSE)</f>
        <v>#N/A</v>
      </c>
      <c r="H3208" s="69"/>
      <c r="I3208" s="69"/>
      <c r="J3208" s="69"/>
    </row>
    <row r="3209" spans="3:10" x14ac:dyDescent="0.2">
      <c r="C3209" s="52" t="e">
        <f>VLOOKUP(A3209,'[1]S&amp;P 500 Wikipedia'!A:D,3,FALSE)</f>
        <v>#N/A</v>
      </c>
      <c r="H3209" s="69"/>
      <c r="I3209" s="69"/>
      <c r="J3209" s="69"/>
    </row>
    <row r="3210" spans="3:10" x14ac:dyDescent="0.2">
      <c r="C3210" s="52" t="e">
        <f>VLOOKUP(A3210,'[1]S&amp;P 500 Wikipedia'!A:D,3,FALSE)</f>
        <v>#N/A</v>
      </c>
      <c r="H3210" s="69"/>
      <c r="I3210" s="69"/>
      <c r="J3210" s="69"/>
    </row>
    <row r="3211" spans="3:10" x14ac:dyDescent="0.2">
      <c r="C3211" s="52" t="e">
        <f>VLOOKUP(A3211,'[1]S&amp;P 500 Wikipedia'!A:D,3,FALSE)</f>
        <v>#N/A</v>
      </c>
      <c r="H3211" s="69"/>
      <c r="I3211" s="69"/>
      <c r="J3211" s="69"/>
    </row>
    <row r="3212" spans="3:10" x14ac:dyDescent="0.2">
      <c r="C3212" s="52" t="e">
        <f>VLOOKUP(A3212,'[1]S&amp;P 500 Wikipedia'!A:D,3,FALSE)</f>
        <v>#N/A</v>
      </c>
      <c r="H3212" s="69"/>
      <c r="I3212" s="69"/>
      <c r="J3212" s="69"/>
    </row>
    <row r="3213" spans="3:10" x14ac:dyDescent="0.2">
      <c r="C3213" s="52" t="e">
        <f>VLOOKUP(A3213,'[1]S&amp;P 500 Wikipedia'!A:D,3,FALSE)</f>
        <v>#N/A</v>
      </c>
      <c r="H3213" s="69"/>
      <c r="I3213" s="69"/>
      <c r="J3213" s="69"/>
    </row>
    <row r="3214" spans="3:10" x14ac:dyDescent="0.2">
      <c r="C3214" s="52" t="e">
        <f>VLOOKUP(A3214,'[1]S&amp;P 500 Wikipedia'!A:D,3,FALSE)</f>
        <v>#N/A</v>
      </c>
      <c r="H3214" s="69"/>
      <c r="I3214" s="69"/>
      <c r="J3214" s="69"/>
    </row>
    <row r="3215" spans="3:10" x14ac:dyDescent="0.2">
      <c r="C3215" s="52" t="e">
        <f>VLOOKUP(A3215,'[1]S&amp;P 500 Wikipedia'!A:D,3,FALSE)</f>
        <v>#N/A</v>
      </c>
      <c r="H3215" s="69"/>
      <c r="I3215" s="69"/>
      <c r="J3215" s="69"/>
    </row>
    <row r="3216" spans="3:10" x14ac:dyDescent="0.2">
      <c r="C3216" s="52" t="e">
        <f>VLOOKUP(A3216,'[1]S&amp;P 500 Wikipedia'!A:D,3,FALSE)</f>
        <v>#N/A</v>
      </c>
      <c r="H3216" s="69"/>
      <c r="I3216" s="69"/>
      <c r="J3216" s="69"/>
    </row>
    <row r="3217" spans="3:10" x14ac:dyDescent="0.2">
      <c r="C3217" s="52" t="e">
        <f>VLOOKUP(A3217,'[1]S&amp;P 500 Wikipedia'!A:D,3,FALSE)</f>
        <v>#N/A</v>
      </c>
      <c r="H3217" s="69"/>
      <c r="I3217" s="69"/>
      <c r="J3217" s="69"/>
    </row>
    <row r="3218" spans="3:10" x14ac:dyDescent="0.2">
      <c r="C3218" s="52" t="e">
        <f>VLOOKUP(A3218,'[1]S&amp;P 500 Wikipedia'!A:D,3,FALSE)</f>
        <v>#N/A</v>
      </c>
      <c r="H3218" s="69"/>
      <c r="I3218" s="69"/>
      <c r="J3218" s="69"/>
    </row>
    <row r="3219" spans="3:10" x14ac:dyDescent="0.2">
      <c r="C3219" s="52" t="e">
        <f>VLOOKUP(A3219,'[1]S&amp;P 500 Wikipedia'!A:D,3,FALSE)</f>
        <v>#N/A</v>
      </c>
      <c r="H3219" s="69"/>
      <c r="I3219" s="69"/>
      <c r="J3219" s="69"/>
    </row>
    <row r="3220" spans="3:10" x14ac:dyDescent="0.2">
      <c r="C3220" s="52" t="e">
        <f>VLOOKUP(A3220,'[1]S&amp;P 500 Wikipedia'!A:D,3,FALSE)</f>
        <v>#N/A</v>
      </c>
      <c r="H3220" s="69"/>
      <c r="I3220" s="69"/>
      <c r="J3220" s="69"/>
    </row>
    <row r="3221" spans="3:10" x14ac:dyDescent="0.2">
      <c r="C3221" s="52" t="e">
        <f>VLOOKUP(A3221,'[1]S&amp;P 500 Wikipedia'!A:D,3,FALSE)</f>
        <v>#N/A</v>
      </c>
      <c r="H3221" s="69"/>
      <c r="I3221" s="69"/>
      <c r="J3221" s="69"/>
    </row>
    <row r="3222" spans="3:10" x14ac:dyDescent="0.2">
      <c r="C3222" s="52" t="e">
        <f>VLOOKUP(A3222,'[1]S&amp;P 500 Wikipedia'!A:D,3,FALSE)</f>
        <v>#N/A</v>
      </c>
      <c r="H3222" s="69"/>
      <c r="I3222" s="69"/>
      <c r="J3222" s="69"/>
    </row>
    <row r="3223" spans="3:10" x14ac:dyDescent="0.2">
      <c r="C3223" s="52" t="e">
        <f>VLOOKUP(A3223,'[1]S&amp;P 500 Wikipedia'!A:D,3,FALSE)</f>
        <v>#N/A</v>
      </c>
      <c r="H3223" s="69"/>
      <c r="I3223" s="69"/>
      <c r="J3223" s="69"/>
    </row>
    <row r="3224" spans="3:10" x14ac:dyDescent="0.2">
      <c r="C3224" s="52" t="e">
        <f>VLOOKUP(A3224,'[1]S&amp;P 500 Wikipedia'!A:D,3,FALSE)</f>
        <v>#N/A</v>
      </c>
      <c r="H3224" s="69"/>
      <c r="I3224" s="69"/>
      <c r="J3224" s="69"/>
    </row>
    <row r="3225" spans="3:10" x14ac:dyDescent="0.2">
      <c r="C3225" s="52" t="e">
        <f>VLOOKUP(A3225,'[1]S&amp;P 500 Wikipedia'!A:D,3,FALSE)</f>
        <v>#N/A</v>
      </c>
      <c r="H3225" s="69"/>
      <c r="I3225" s="69"/>
      <c r="J3225" s="69"/>
    </row>
    <row r="3226" spans="3:10" x14ac:dyDescent="0.2">
      <c r="C3226" s="52" t="e">
        <f>VLOOKUP(A3226,'[1]S&amp;P 500 Wikipedia'!A:D,3,FALSE)</f>
        <v>#N/A</v>
      </c>
      <c r="H3226" s="69"/>
      <c r="I3226" s="69"/>
      <c r="J3226" s="69"/>
    </row>
    <row r="3227" spans="3:10" x14ac:dyDescent="0.2">
      <c r="C3227" s="52" t="e">
        <f>VLOOKUP(A3227,'[1]S&amp;P 500 Wikipedia'!A:D,3,FALSE)</f>
        <v>#N/A</v>
      </c>
      <c r="H3227" s="69"/>
      <c r="I3227" s="69"/>
      <c r="J3227" s="69"/>
    </row>
    <row r="3228" spans="3:10" x14ac:dyDescent="0.2">
      <c r="C3228" s="52" t="e">
        <f>VLOOKUP(A3228,'[1]S&amp;P 500 Wikipedia'!A:D,3,FALSE)</f>
        <v>#N/A</v>
      </c>
      <c r="H3228" s="69"/>
      <c r="I3228" s="69"/>
      <c r="J3228" s="69"/>
    </row>
    <row r="3229" spans="3:10" x14ac:dyDescent="0.2">
      <c r="C3229" s="52" t="e">
        <f>VLOOKUP(A3229,'[1]S&amp;P 500 Wikipedia'!A:D,3,FALSE)</f>
        <v>#N/A</v>
      </c>
      <c r="H3229" s="69"/>
      <c r="I3229" s="69"/>
      <c r="J3229" s="69"/>
    </row>
    <row r="3230" spans="3:10" x14ac:dyDescent="0.2">
      <c r="C3230" s="52" t="e">
        <f>VLOOKUP(A3230,'[1]S&amp;P 500 Wikipedia'!A:D,3,FALSE)</f>
        <v>#N/A</v>
      </c>
      <c r="H3230" s="69"/>
      <c r="I3230" s="69"/>
      <c r="J3230" s="69"/>
    </row>
    <row r="3231" spans="3:10" x14ac:dyDescent="0.2">
      <c r="C3231" s="52" t="e">
        <f>VLOOKUP(A3231,'[1]S&amp;P 500 Wikipedia'!A:D,3,FALSE)</f>
        <v>#N/A</v>
      </c>
      <c r="H3231" s="69"/>
      <c r="I3231" s="69"/>
      <c r="J3231" s="69"/>
    </row>
    <row r="3232" spans="3:10" x14ac:dyDescent="0.2">
      <c r="C3232" s="52" t="e">
        <f>VLOOKUP(A3232,'[1]S&amp;P 500 Wikipedia'!A:D,3,FALSE)</f>
        <v>#N/A</v>
      </c>
      <c r="H3232" s="69"/>
      <c r="I3232" s="69"/>
      <c r="J3232" s="69"/>
    </row>
    <row r="3233" spans="3:10" x14ac:dyDescent="0.2">
      <c r="C3233" s="52" t="e">
        <f>VLOOKUP(A3233,'[1]S&amp;P 500 Wikipedia'!A:D,3,FALSE)</f>
        <v>#N/A</v>
      </c>
      <c r="H3233" s="69"/>
      <c r="I3233" s="69"/>
      <c r="J3233" s="69"/>
    </row>
    <row r="3234" spans="3:10" x14ac:dyDescent="0.2">
      <c r="C3234" s="52" t="e">
        <f>VLOOKUP(A3234,'[1]S&amp;P 500 Wikipedia'!A:D,3,FALSE)</f>
        <v>#N/A</v>
      </c>
      <c r="H3234" s="69"/>
      <c r="I3234" s="69"/>
      <c r="J3234" s="69"/>
    </row>
    <row r="3235" spans="3:10" x14ac:dyDescent="0.2">
      <c r="C3235" s="52" t="e">
        <f>VLOOKUP(A3235,'[1]S&amp;P 500 Wikipedia'!A:D,3,FALSE)</f>
        <v>#N/A</v>
      </c>
      <c r="H3235" s="69"/>
      <c r="I3235" s="69"/>
      <c r="J3235" s="69"/>
    </row>
    <row r="3236" spans="3:10" x14ac:dyDescent="0.2">
      <c r="C3236" s="52" t="e">
        <f>VLOOKUP(A3236,'[1]S&amp;P 500 Wikipedia'!A:D,3,FALSE)</f>
        <v>#N/A</v>
      </c>
      <c r="H3236" s="69"/>
      <c r="I3236" s="69"/>
      <c r="J3236" s="69"/>
    </row>
    <row r="3237" spans="3:10" x14ac:dyDescent="0.2">
      <c r="C3237" s="52" t="e">
        <f>VLOOKUP(A3237,'[1]S&amp;P 500 Wikipedia'!A:D,3,FALSE)</f>
        <v>#N/A</v>
      </c>
      <c r="H3237" s="69"/>
      <c r="I3237" s="69"/>
      <c r="J3237" s="69"/>
    </row>
    <row r="3238" spans="3:10" x14ac:dyDescent="0.2">
      <c r="C3238" s="52" t="e">
        <f>VLOOKUP(A3238,'[1]S&amp;P 500 Wikipedia'!A:D,3,FALSE)</f>
        <v>#N/A</v>
      </c>
      <c r="H3238" s="69"/>
      <c r="I3238" s="69"/>
      <c r="J3238" s="69"/>
    </row>
    <row r="3239" spans="3:10" x14ac:dyDescent="0.2">
      <c r="C3239" s="52" t="e">
        <f>VLOOKUP(A3239,'[1]S&amp;P 500 Wikipedia'!A:D,3,FALSE)</f>
        <v>#N/A</v>
      </c>
      <c r="H3239" s="69"/>
      <c r="I3239" s="69"/>
      <c r="J3239" s="69"/>
    </row>
    <row r="3240" spans="3:10" x14ac:dyDescent="0.2">
      <c r="C3240" s="52" t="e">
        <f>VLOOKUP(A3240,'[1]S&amp;P 500 Wikipedia'!A:D,3,FALSE)</f>
        <v>#N/A</v>
      </c>
      <c r="H3240" s="69"/>
      <c r="I3240" s="69"/>
      <c r="J3240" s="69"/>
    </row>
    <row r="3241" spans="3:10" x14ac:dyDescent="0.2">
      <c r="C3241" s="52" t="e">
        <f>VLOOKUP(A3241,'[1]S&amp;P 500 Wikipedia'!A:D,3,FALSE)</f>
        <v>#N/A</v>
      </c>
      <c r="H3241" s="69"/>
      <c r="I3241" s="69"/>
      <c r="J3241" s="69"/>
    </row>
    <row r="3242" spans="3:10" x14ac:dyDescent="0.2">
      <c r="C3242" s="52" t="e">
        <f>VLOOKUP(A3242,'[1]S&amp;P 500 Wikipedia'!A:D,3,FALSE)</f>
        <v>#N/A</v>
      </c>
      <c r="H3242" s="69"/>
      <c r="I3242" s="69"/>
      <c r="J3242" s="69"/>
    </row>
    <row r="3243" spans="3:10" x14ac:dyDescent="0.2">
      <c r="C3243" s="52" t="e">
        <f>VLOOKUP(A3243,'[1]S&amp;P 500 Wikipedia'!A:D,3,FALSE)</f>
        <v>#N/A</v>
      </c>
      <c r="H3243" s="69"/>
      <c r="I3243" s="69"/>
      <c r="J3243" s="69"/>
    </row>
    <row r="3244" spans="3:10" x14ac:dyDescent="0.2">
      <c r="C3244" s="52" t="e">
        <f>VLOOKUP(A3244,'[1]S&amp;P 500 Wikipedia'!A:D,3,FALSE)</f>
        <v>#N/A</v>
      </c>
      <c r="H3244" s="69"/>
      <c r="I3244" s="69"/>
      <c r="J3244" s="69"/>
    </row>
    <row r="3245" spans="3:10" x14ac:dyDescent="0.2">
      <c r="C3245" s="52" t="e">
        <f>VLOOKUP(A3245,'[1]S&amp;P 500 Wikipedia'!A:D,3,FALSE)</f>
        <v>#N/A</v>
      </c>
      <c r="H3245" s="69"/>
      <c r="I3245" s="69"/>
      <c r="J3245" s="69"/>
    </row>
    <row r="3246" spans="3:10" x14ac:dyDescent="0.2">
      <c r="C3246" s="52" t="e">
        <f>VLOOKUP(A3246,'[1]S&amp;P 500 Wikipedia'!A:D,3,FALSE)</f>
        <v>#N/A</v>
      </c>
      <c r="H3246" s="69"/>
      <c r="I3246" s="69"/>
      <c r="J3246" s="69"/>
    </row>
    <row r="3247" spans="3:10" x14ac:dyDescent="0.2">
      <c r="C3247" s="52" t="e">
        <f>VLOOKUP(A3247,'[1]S&amp;P 500 Wikipedia'!A:D,3,FALSE)</f>
        <v>#N/A</v>
      </c>
      <c r="H3247" s="69"/>
      <c r="I3247" s="69"/>
      <c r="J3247" s="69"/>
    </row>
    <row r="3248" spans="3:10" x14ac:dyDescent="0.2">
      <c r="C3248" s="52" t="e">
        <f>VLOOKUP(A3248,'[1]S&amp;P 500 Wikipedia'!A:D,3,FALSE)</f>
        <v>#N/A</v>
      </c>
      <c r="H3248" s="69"/>
      <c r="I3248" s="69"/>
      <c r="J3248" s="69"/>
    </row>
    <row r="3249" spans="3:10" x14ac:dyDescent="0.2">
      <c r="C3249" s="52" t="e">
        <f>VLOOKUP(A3249,'[1]S&amp;P 500 Wikipedia'!A:D,3,FALSE)</f>
        <v>#N/A</v>
      </c>
      <c r="H3249" s="69"/>
      <c r="I3249" s="69"/>
      <c r="J3249" s="69"/>
    </row>
    <row r="3250" spans="3:10" x14ac:dyDescent="0.2">
      <c r="C3250" s="52" t="e">
        <f>VLOOKUP(A3250,'[1]S&amp;P 500 Wikipedia'!A:D,3,FALSE)</f>
        <v>#N/A</v>
      </c>
      <c r="H3250" s="69"/>
      <c r="I3250" s="69"/>
      <c r="J3250" s="69"/>
    </row>
    <row r="3251" spans="3:10" x14ac:dyDescent="0.2">
      <c r="C3251" s="52" t="e">
        <f>VLOOKUP(A3251,'[1]S&amp;P 500 Wikipedia'!A:D,3,FALSE)</f>
        <v>#N/A</v>
      </c>
      <c r="H3251" s="69"/>
      <c r="I3251" s="69"/>
      <c r="J3251" s="69"/>
    </row>
    <row r="3252" spans="3:10" x14ac:dyDescent="0.2">
      <c r="C3252" s="52" t="e">
        <f>VLOOKUP(A3252,'[1]S&amp;P 500 Wikipedia'!A:D,3,FALSE)</f>
        <v>#N/A</v>
      </c>
      <c r="H3252" s="69"/>
      <c r="I3252" s="69"/>
      <c r="J3252" s="69"/>
    </row>
    <row r="3253" spans="3:10" x14ac:dyDescent="0.2">
      <c r="C3253" s="52" t="e">
        <f>VLOOKUP(A3253,'[1]S&amp;P 500 Wikipedia'!A:D,3,FALSE)</f>
        <v>#N/A</v>
      </c>
      <c r="H3253" s="69"/>
      <c r="I3253" s="69"/>
      <c r="J3253" s="69"/>
    </row>
    <row r="3254" spans="3:10" x14ac:dyDescent="0.2">
      <c r="C3254" s="52" t="e">
        <f>VLOOKUP(A3254,'[1]S&amp;P 500 Wikipedia'!A:D,3,FALSE)</f>
        <v>#N/A</v>
      </c>
      <c r="H3254" s="69"/>
      <c r="I3254" s="69"/>
      <c r="J3254" s="69"/>
    </row>
    <row r="3255" spans="3:10" x14ac:dyDescent="0.2">
      <c r="C3255" s="52" t="e">
        <f>VLOOKUP(A3255,'[1]S&amp;P 500 Wikipedia'!A:D,3,FALSE)</f>
        <v>#N/A</v>
      </c>
      <c r="H3255" s="69"/>
      <c r="I3255" s="69"/>
      <c r="J3255" s="69"/>
    </row>
    <row r="3256" spans="3:10" x14ac:dyDescent="0.2">
      <c r="C3256" s="52" t="e">
        <f>VLOOKUP(A3256,'[1]S&amp;P 500 Wikipedia'!A:D,3,FALSE)</f>
        <v>#N/A</v>
      </c>
      <c r="H3256" s="69"/>
      <c r="I3256" s="69"/>
      <c r="J3256" s="69"/>
    </row>
    <row r="3257" spans="3:10" x14ac:dyDescent="0.2">
      <c r="C3257" s="52" t="e">
        <f>VLOOKUP(A3257,'[1]S&amp;P 500 Wikipedia'!A:D,3,FALSE)</f>
        <v>#N/A</v>
      </c>
      <c r="H3257" s="69"/>
      <c r="I3257" s="69"/>
      <c r="J3257" s="69"/>
    </row>
    <row r="3258" spans="3:10" x14ac:dyDescent="0.2">
      <c r="C3258" s="52" t="e">
        <f>VLOOKUP(A3258,'[1]S&amp;P 500 Wikipedia'!A:D,3,FALSE)</f>
        <v>#N/A</v>
      </c>
      <c r="H3258" s="69"/>
      <c r="I3258" s="69"/>
      <c r="J3258" s="69"/>
    </row>
    <row r="3259" spans="3:10" x14ac:dyDescent="0.2">
      <c r="C3259" s="52" t="e">
        <f>VLOOKUP(A3259,'[1]S&amp;P 500 Wikipedia'!A:D,3,FALSE)</f>
        <v>#N/A</v>
      </c>
      <c r="H3259" s="69"/>
      <c r="I3259" s="69"/>
      <c r="J3259" s="69"/>
    </row>
    <row r="3260" spans="3:10" x14ac:dyDescent="0.2">
      <c r="C3260" s="52" t="e">
        <f>VLOOKUP(A3260,'[1]S&amp;P 500 Wikipedia'!A:D,3,FALSE)</f>
        <v>#N/A</v>
      </c>
      <c r="H3260" s="69"/>
      <c r="I3260" s="69"/>
      <c r="J3260" s="69"/>
    </row>
    <row r="3261" spans="3:10" x14ac:dyDescent="0.2">
      <c r="C3261" s="52" t="e">
        <f>VLOOKUP(A3261,'[1]S&amp;P 500 Wikipedia'!A:D,3,FALSE)</f>
        <v>#N/A</v>
      </c>
      <c r="H3261" s="69"/>
      <c r="I3261" s="69"/>
      <c r="J3261" s="69"/>
    </row>
    <row r="3262" spans="3:10" x14ac:dyDescent="0.2">
      <c r="C3262" s="52" t="e">
        <f>VLOOKUP(A3262,'[1]S&amp;P 500 Wikipedia'!A:D,3,FALSE)</f>
        <v>#N/A</v>
      </c>
      <c r="H3262" s="69"/>
      <c r="I3262" s="69"/>
      <c r="J3262" s="69"/>
    </row>
    <row r="3263" spans="3:10" x14ac:dyDescent="0.2">
      <c r="C3263" s="52" t="e">
        <f>VLOOKUP(A3263,'[1]S&amp;P 500 Wikipedia'!A:D,3,FALSE)</f>
        <v>#N/A</v>
      </c>
      <c r="H3263" s="69"/>
      <c r="I3263" s="69"/>
      <c r="J3263" s="69"/>
    </row>
    <row r="3264" spans="3:10" x14ac:dyDescent="0.2">
      <c r="C3264" s="52" t="e">
        <f>VLOOKUP(A3264,'[1]S&amp;P 500 Wikipedia'!A:D,3,FALSE)</f>
        <v>#N/A</v>
      </c>
      <c r="H3264" s="69"/>
      <c r="I3264" s="69"/>
      <c r="J3264" s="69"/>
    </row>
    <row r="3265" spans="3:10" x14ac:dyDescent="0.2">
      <c r="C3265" s="52" t="e">
        <f>VLOOKUP(A3265,'[1]S&amp;P 500 Wikipedia'!A:D,3,FALSE)</f>
        <v>#N/A</v>
      </c>
      <c r="H3265" s="69"/>
      <c r="I3265" s="69"/>
      <c r="J3265" s="69"/>
    </row>
    <row r="3266" spans="3:10" x14ac:dyDescent="0.2">
      <c r="C3266" s="52" t="e">
        <f>VLOOKUP(A3266,'[1]S&amp;P 500 Wikipedia'!A:D,3,FALSE)</f>
        <v>#N/A</v>
      </c>
      <c r="H3266" s="69"/>
      <c r="I3266" s="69"/>
      <c r="J3266" s="69"/>
    </row>
    <row r="3267" spans="3:10" x14ac:dyDescent="0.2">
      <c r="C3267" s="52" t="e">
        <f>VLOOKUP(A3267,'[1]S&amp;P 500 Wikipedia'!A:D,3,FALSE)</f>
        <v>#N/A</v>
      </c>
      <c r="H3267" s="69"/>
      <c r="I3267" s="69"/>
      <c r="J3267" s="69"/>
    </row>
    <row r="3268" spans="3:10" x14ac:dyDescent="0.2">
      <c r="C3268" s="52" t="e">
        <f>VLOOKUP(A3268,'[1]S&amp;P 500 Wikipedia'!A:D,3,FALSE)</f>
        <v>#N/A</v>
      </c>
      <c r="H3268" s="69"/>
      <c r="I3268" s="69"/>
      <c r="J3268" s="69"/>
    </row>
    <row r="3269" spans="3:10" x14ac:dyDescent="0.2">
      <c r="C3269" s="52" t="e">
        <f>VLOOKUP(A3269,'[1]S&amp;P 500 Wikipedia'!A:D,3,FALSE)</f>
        <v>#N/A</v>
      </c>
      <c r="H3269" s="69"/>
      <c r="I3269" s="69"/>
      <c r="J3269" s="69"/>
    </row>
    <row r="3270" spans="3:10" x14ac:dyDescent="0.2">
      <c r="C3270" s="52" t="e">
        <f>VLOOKUP(A3270,'[1]S&amp;P 500 Wikipedia'!A:D,3,FALSE)</f>
        <v>#N/A</v>
      </c>
      <c r="H3270" s="69"/>
      <c r="I3270" s="69"/>
      <c r="J3270" s="69"/>
    </row>
    <row r="3271" spans="3:10" x14ac:dyDescent="0.2">
      <c r="C3271" s="52" t="e">
        <f>VLOOKUP(A3271,'[1]S&amp;P 500 Wikipedia'!A:D,3,FALSE)</f>
        <v>#N/A</v>
      </c>
      <c r="H3271" s="69"/>
      <c r="I3271" s="69"/>
      <c r="J3271" s="69"/>
    </row>
    <row r="3272" spans="3:10" x14ac:dyDescent="0.2">
      <c r="C3272" s="52" t="e">
        <f>VLOOKUP(A3272,'[1]S&amp;P 500 Wikipedia'!A:D,3,FALSE)</f>
        <v>#N/A</v>
      </c>
      <c r="H3272" s="69"/>
      <c r="I3272" s="69"/>
      <c r="J3272" s="69"/>
    </row>
    <row r="3273" spans="3:10" x14ac:dyDescent="0.2">
      <c r="C3273" s="52" t="e">
        <f>VLOOKUP(A3273,'[1]S&amp;P 500 Wikipedia'!A:D,3,FALSE)</f>
        <v>#N/A</v>
      </c>
      <c r="H3273" s="69"/>
      <c r="I3273" s="69"/>
      <c r="J3273" s="69"/>
    </row>
    <row r="3274" spans="3:10" x14ac:dyDescent="0.2">
      <c r="C3274" s="52" t="e">
        <f>VLOOKUP(A3274,'[1]S&amp;P 500 Wikipedia'!A:D,3,FALSE)</f>
        <v>#N/A</v>
      </c>
      <c r="H3274" s="69"/>
      <c r="I3274" s="69"/>
      <c r="J3274" s="69"/>
    </row>
    <row r="3275" spans="3:10" x14ac:dyDescent="0.2">
      <c r="C3275" s="52" t="e">
        <f>VLOOKUP(A3275,'[1]S&amp;P 500 Wikipedia'!A:D,3,FALSE)</f>
        <v>#N/A</v>
      </c>
      <c r="H3275" s="69"/>
      <c r="I3275" s="69"/>
      <c r="J3275" s="69"/>
    </row>
    <row r="3276" spans="3:10" x14ac:dyDescent="0.2">
      <c r="C3276" s="52" t="e">
        <f>VLOOKUP(A3276,'[1]S&amp;P 500 Wikipedia'!A:D,3,FALSE)</f>
        <v>#N/A</v>
      </c>
      <c r="H3276" s="69"/>
      <c r="I3276" s="69"/>
      <c r="J3276" s="69"/>
    </row>
    <row r="3277" spans="3:10" x14ac:dyDescent="0.2">
      <c r="C3277" s="52" t="e">
        <f>VLOOKUP(A3277,'[1]S&amp;P 500 Wikipedia'!A:D,3,FALSE)</f>
        <v>#N/A</v>
      </c>
      <c r="H3277" s="69"/>
      <c r="I3277" s="69"/>
      <c r="J3277" s="69"/>
    </row>
    <row r="3278" spans="3:10" x14ac:dyDescent="0.2">
      <c r="C3278" s="52" t="e">
        <f>VLOOKUP(A3278,'[1]S&amp;P 500 Wikipedia'!A:D,3,FALSE)</f>
        <v>#N/A</v>
      </c>
      <c r="H3278" s="69"/>
      <c r="I3278" s="69"/>
      <c r="J3278" s="69"/>
    </row>
    <row r="3279" spans="3:10" x14ac:dyDescent="0.2">
      <c r="C3279" s="52" t="e">
        <f>VLOOKUP(A3279,'[1]S&amp;P 500 Wikipedia'!A:D,3,FALSE)</f>
        <v>#N/A</v>
      </c>
      <c r="H3279" s="69"/>
      <c r="I3279" s="69"/>
      <c r="J3279" s="69"/>
    </row>
    <row r="3280" spans="3:10" x14ac:dyDescent="0.2">
      <c r="C3280" s="52" t="e">
        <f>VLOOKUP(A3280,'[1]S&amp;P 500 Wikipedia'!A:D,3,FALSE)</f>
        <v>#N/A</v>
      </c>
      <c r="H3280" s="69"/>
      <c r="I3280" s="69"/>
      <c r="J3280" s="69"/>
    </row>
    <row r="3281" spans="3:10" x14ac:dyDescent="0.2">
      <c r="C3281" s="52" t="e">
        <f>VLOOKUP(A3281,'[1]S&amp;P 500 Wikipedia'!A:D,3,FALSE)</f>
        <v>#N/A</v>
      </c>
      <c r="H3281" s="69"/>
      <c r="I3281" s="69"/>
      <c r="J3281" s="69"/>
    </row>
    <row r="3282" spans="3:10" x14ac:dyDescent="0.2">
      <c r="C3282" s="52" t="e">
        <f>VLOOKUP(A3282,'[1]S&amp;P 500 Wikipedia'!A:D,3,FALSE)</f>
        <v>#N/A</v>
      </c>
      <c r="H3282" s="69"/>
      <c r="I3282" s="69"/>
      <c r="J3282" s="69"/>
    </row>
    <row r="3283" spans="3:10" x14ac:dyDescent="0.2">
      <c r="C3283" s="52" t="e">
        <f>VLOOKUP(A3283,'[1]S&amp;P 500 Wikipedia'!A:D,3,FALSE)</f>
        <v>#N/A</v>
      </c>
      <c r="H3283" s="69"/>
      <c r="I3283" s="69"/>
      <c r="J3283" s="69"/>
    </row>
    <row r="3284" spans="3:10" x14ac:dyDescent="0.2">
      <c r="C3284" s="52" t="e">
        <f>VLOOKUP(A3284,'[1]S&amp;P 500 Wikipedia'!A:D,3,FALSE)</f>
        <v>#N/A</v>
      </c>
      <c r="H3284" s="69"/>
      <c r="I3284" s="69"/>
      <c r="J3284" s="69"/>
    </row>
    <row r="3285" spans="3:10" x14ac:dyDescent="0.2">
      <c r="C3285" s="52" t="e">
        <f>VLOOKUP(A3285,'[1]S&amp;P 500 Wikipedia'!A:D,3,FALSE)</f>
        <v>#N/A</v>
      </c>
      <c r="H3285" s="69"/>
      <c r="I3285" s="69"/>
      <c r="J3285" s="69"/>
    </row>
    <row r="3286" spans="3:10" x14ac:dyDescent="0.2">
      <c r="C3286" s="52" t="e">
        <f>VLOOKUP(A3286,'[1]S&amp;P 500 Wikipedia'!A:D,3,FALSE)</f>
        <v>#N/A</v>
      </c>
      <c r="H3286" s="69"/>
      <c r="I3286" s="69"/>
      <c r="J3286" s="69"/>
    </row>
    <row r="3287" spans="3:10" x14ac:dyDescent="0.2">
      <c r="C3287" s="52" t="e">
        <f>VLOOKUP(A3287,'[1]S&amp;P 500 Wikipedia'!A:D,3,FALSE)</f>
        <v>#N/A</v>
      </c>
      <c r="H3287" s="69"/>
      <c r="I3287" s="69"/>
      <c r="J3287" s="69"/>
    </row>
    <row r="3288" spans="3:10" x14ac:dyDescent="0.2">
      <c r="C3288" s="52" t="e">
        <f>VLOOKUP(A3288,'[1]S&amp;P 500 Wikipedia'!A:D,3,FALSE)</f>
        <v>#N/A</v>
      </c>
      <c r="H3288" s="69"/>
      <c r="I3288" s="69"/>
      <c r="J3288" s="69"/>
    </row>
    <row r="3289" spans="3:10" x14ac:dyDescent="0.2">
      <c r="C3289" s="52" t="e">
        <f>VLOOKUP(A3289,'[1]S&amp;P 500 Wikipedia'!A:D,3,FALSE)</f>
        <v>#N/A</v>
      </c>
      <c r="H3289" s="69"/>
      <c r="I3289" s="69"/>
      <c r="J3289" s="69"/>
    </row>
    <row r="3290" spans="3:10" x14ac:dyDescent="0.2">
      <c r="C3290" s="52" t="e">
        <f>VLOOKUP(A3290,'[1]S&amp;P 500 Wikipedia'!A:D,3,FALSE)</f>
        <v>#N/A</v>
      </c>
      <c r="H3290" s="69"/>
      <c r="I3290" s="69"/>
      <c r="J3290" s="69"/>
    </row>
    <row r="3291" spans="3:10" x14ac:dyDescent="0.2">
      <c r="C3291" s="52" t="e">
        <f>VLOOKUP(A3291,'[1]S&amp;P 500 Wikipedia'!A:D,3,FALSE)</f>
        <v>#N/A</v>
      </c>
      <c r="H3291" s="69"/>
      <c r="I3291" s="69"/>
      <c r="J3291" s="69"/>
    </row>
    <row r="3292" spans="3:10" x14ac:dyDescent="0.2">
      <c r="C3292" s="52" t="e">
        <f>VLOOKUP(A3292,'[1]S&amp;P 500 Wikipedia'!A:D,3,FALSE)</f>
        <v>#N/A</v>
      </c>
      <c r="H3292" s="69"/>
      <c r="I3292" s="69"/>
      <c r="J3292" s="69"/>
    </row>
    <row r="3293" spans="3:10" x14ac:dyDescent="0.2">
      <c r="C3293" s="52" t="e">
        <f>VLOOKUP(A3293,'[1]S&amp;P 500 Wikipedia'!A:D,3,FALSE)</f>
        <v>#N/A</v>
      </c>
      <c r="H3293" s="69"/>
      <c r="I3293" s="69"/>
      <c r="J3293" s="69"/>
    </row>
    <row r="3294" spans="3:10" x14ac:dyDescent="0.2">
      <c r="C3294" s="52" t="e">
        <f>VLOOKUP(A3294,'[1]S&amp;P 500 Wikipedia'!A:D,3,FALSE)</f>
        <v>#N/A</v>
      </c>
      <c r="H3294" s="69"/>
      <c r="I3294" s="69"/>
      <c r="J3294" s="69"/>
    </row>
    <row r="3295" spans="3:10" x14ac:dyDescent="0.2">
      <c r="C3295" s="52" t="e">
        <f>VLOOKUP(A3295,'[1]S&amp;P 500 Wikipedia'!A:D,3,FALSE)</f>
        <v>#N/A</v>
      </c>
      <c r="H3295" s="69"/>
      <c r="I3295" s="69"/>
      <c r="J3295" s="69"/>
    </row>
    <row r="3296" spans="3:10" x14ac:dyDescent="0.2">
      <c r="C3296" s="52" t="e">
        <f>VLOOKUP(A3296,'[1]S&amp;P 500 Wikipedia'!A:D,3,FALSE)</f>
        <v>#N/A</v>
      </c>
      <c r="H3296" s="69"/>
      <c r="I3296" s="69"/>
      <c r="J3296" s="69"/>
    </row>
    <row r="3297" spans="3:10" x14ac:dyDescent="0.2">
      <c r="C3297" s="52" t="e">
        <f>VLOOKUP(A3297,'[1]S&amp;P 500 Wikipedia'!A:D,3,FALSE)</f>
        <v>#N/A</v>
      </c>
      <c r="H3297" s="69"/>
      <c r="I3297" s="69"/>
      <c r="J3297" s="69"/>
    </row>
    <row r="3298" spans="3:10" x14ac:dyDescent="0.2">
      <c r="C3298" s="52" t="e">
        <f>VLOOKUP(A3298,'[1]S&amp;P 500 Wikipedia'!A:D,3,FALSE)</f>
        <v>#N/A</v>
      </c>
      <c r="H3298" s="69"/>
      <c r="I3298" s="69"/>
      <c r="J3298" s="69"/>
    </row>
    <row r="3299" spans="3:10" x14ac:dyDescent="0.2">
      <c r="C3299" s="52" t="e">
        <f>VLOOKUP(A3299,'[1]S&amp;P 500 Wikipedia'!A:D,3,FALSE)</f>
        <v>#N/A</v>
      </c>
      <c r="H3299" s="69"/>
      <c r="I3299" s="69"/>
      <c r="J3299" s="69"/>
    </row>
    <row r="3300" spans="3:10" x14ac:dyDescent="0.2">
      <c r="C3300" s="52" t="e">
        <f>VLOOKUP(A3300,'[1]S&amp;P 500 Wikipedia'!A:D,3,FALSE)</f>
        <v>#N/A</v>
      </c>
      <c r="H3300" s="69"/>
      <c r="I3300" s="69"/>
      <c r="J3300" s="69"/>
    </row>
    <row r="3301" spans="3:10" x14ac:dyDescent="0.2">
      <c r="C3301" s="52" t="e">
        <f>VLOOKUP(A3301,'[1]S&amp;P 500 Wikipedia'!A:D,3,FALSE)</f>
        <v>#N/A</v>
      </c>
      <c r="H3301" s="69"/>
      <c r="I3301" s="69"/>
      <c r="J3301" s="69"/>
    </row>
    <row r="3302" spans="3:10" x14ac:dyDescent="0.2">
      <c r="C3302" s="52" t="e">
        <f>VLOOKUP(A3302,'[1]S&amp;P 500 Wikipedia'!A:D,3,FALSE)</f>
        <v>#N/A</v>
      </c>
      <c r="H3302" s="69"/>
      <c r="I3302" s="69"/>
      <c r="J3302" s="69"/>
    </row>
    <row r="3303" spans="3:10" x14ac:dyDescent="0.2">
      <c r="C3303" s="52" t="e">
        <f>VLOOKUP(A3303,'[1]S&amp;P 500 Wikipedia'!A:D,3,FALSE)</f>
        <v>#N/A</v>
      </c>
      <c r="H3303" s="69"/>
      <c r="I3303" s="69"/>
      <c r="J3303" s="69"/>
    </row>
    <row r="3304" spans="3:10" x14ac:dyDescent="0.2">
      <c r="C3304" s="52" t="e">
        <f>VLOOKUP(A3304,'[1]S&amp;P 500 Wikipedia'!A:D,3,FALSE)</f>
        <v>#N/A</v>
      </c>
      <c r="H3304" s="69"/>
      <c r="I3304" s="69"/>
      <c r="J3304" s="69"/>
    </row>
    <row r="3305" spans="3:10" x14ac:dyDescent="0.2">
      <c r="C3305" s="52" t="e">
        <f>VLOOKUP(A3305,'[1]S&amp;P 500 Wikipedia'!A:D,3,FALSE)</f>
        <v>#N/A</v>
      </c>
      <c r="H3305" s="69"/>
      <c r="I3305" s="69"/>
      <c r="J3305" s="69"/>
    </row>
    <row r="3306" spans="3:10" x14ac:dyDescent="0.2">
      <c r="C3306" s="52" t="e">
        <f>VLOOKUP(A3306,'[1]S&amp;P 500 Wikipedia'!A:D,3,FALSE)</f>
        <v>#N/A</v>
      </c>
      <c r="H3306" s="69"/>
      <c r="I3306" s="69"/>
      <c r="J3306" s="69"/>
    </row>
    <row r="3307" spans="3:10" x14ac:dyDescent="0.2">
      <c r="C3307" s="52" t="e">
        <f>VLOOKUP(A3307,'[1]S&amp;P 500 Wikipedia'!A:D,3,FALSE)</f>
        <v>#N/A</v>
      </c>
      <c r="H3307" s="69"/>
      <c r="I3307" s="69"/>
      <c r="J3307" s="69"/>
    </row>
    <row r="3308" spans="3:10" x14ac:dyDescent="0.2">
      <c r="C3308" s="52" t="e">
        <f>VLOOKUP(A3308,'[1]S&amp;P 500 Wikipedia'!A:D,3,FALSE)</f>
        <v>#N/A</v>
      </c>
      <c r="H3308" s="69"/>
      <c r="I3308" s="69"/>
      <c r="J3308" s="69"/>
    </row>
    <row r="3309" spans="3:10" x14ac:dyDescent="0.2">
      <c r="C3309" s="52" t="e">
        <f>VLOOKUP(A3309,'[1]S&amp;P 500 Wikipedia'!A:D,3,FALSE)</f>
        <v>#N/A</v>
      </c>
      <c r="H3309" s="69"/>
      <c r="I3309" s="69"/>
      <c r="J3309" s="69"/>
    </row>
    <row r="3310" spans="3:10" x14ac:dyDescent="0.2">
      <c r="C3310" s="52" t="e">
        <f>VLOOKUP(A3310,'[1]S&amp;P 500 Wikipedia'!A:D,3,FALSE)</f>
        <v>#N/A</v>
      </c>
      <c r="H3310" s="69"/>
      <c r="I3310" s="69"/>
      <c r="J3310" s="69"/>
    </row>
    <row r="3311" spans="3:10" x14ac:dyDescent="0.2">
      <c r="C3311" s="52" t="e">
        <f>VLOOKUP(A3311,'[1]S&amp;P 500 Wikipedia'!A:D,3,FALSE)</f>
        <v>#N/A</v>
      </c>
      <c r="H3311" s="69"/>
      <c r="I3311" s="69"/>
      <c r="J3311" s="69"/>
    </row>
    <row r="3312" spans="3:10" x14ac:dyDescent="0.2">
      <c r="C3312" s="52" t="e">
        <f>VLOOKUP(A3312,'[1]S&amp;P 500 Wikipedia'!A:D,3,FALSE)</f>
        <v>#N/A</v>
      </c>
      <c r="H3312" s="69"/>
      <c r="I3312" s="69"/>
      <c r="J3312" s="69"/>
    </row>
    <row r="3313" spans="3:10" x14ac:dyDescent="0.2">
      <c r="C3313" s="52" t="e">
        <f>VLOOKUP(A3313,'[1]S&amp;P 500 Wikipedia'!A:D,3,FALSE)</f>
        <v>#N/A</v>
      </c>
      <c r="H3313" s="69"/>
      <c r="I3313" s="69"/>
      <c r="J3313" s="69"/>
    </row>
    <row r="3314" spans="3:10" x14ac:dyDescent="0.2">
      <c r="C3314" s="52" t="e">
        <f>VLOOKUP(A3314,'[1]S&amp;P 500 Wikipedia'!A:D,3,FALSE)</f>
        <v>#N/A</v>
      </c>
      <c r="H3314" s="69"/>
      <c r="I3314" s="69"/>
      <c r="J3314" s="69"/>
    </row>
    <row r="3315" spans="3:10" x14ac:dyDescent="0.2">
      <c r="C3315" s="52" t="e">
        <f>VLOOKUP(A3315,'[1]S&amp;P 500 Wikipedia'!A:D,3,FALSE)</f>
        <v>#N/A</v>
      </c>
      <c r="H3315" s="69"/>
      <c r="I3315" s="69"/>
      <c r="J3315" s="69"/>
    </row>
    <row r="3316" spans="3:10" x14ac:dyDescent="0.2">
      <c r="C3316" s="52" t="e">
        <f>VLOOKUP(A3316,'[1]S&amp;P 500 Wikipedia'!A:D,3,FALSE)</f>
        <v>#N/A</v>
      </c>
      <c r="H3316" s="69"/>
      <c r="I3316" s="69"/>
      <c r="J3316" s="69"/>
    </row>
    <row r="3317" spans="3:10" x14ac:dyDescent="0.2">
      <c r="C3317" s="52" t="e">
        <f>VLOOKUP(A3317,'[1]S&amp;P 500 Wikipedia'!A:D,3,FALSE)</f>
        <v>#N/A</v>
      </c>
      <c r="H3317" s="69"/>
      <c r="I3317" s="69"/>
      <c r="J3317" s="69"/>
    </row>
    <row r="3318" spans="3:10" x14ac:dyDescent="0.2">
      <c r="C3318" s="52" t="e">
        <f>VLOOKUP(A3318,'[1]S&amp;P 500 Wikipedia'!A:D,3,FALSE)</f>
        <v>#N/A</v>
      </c>
      <c r="H3318" s="69"/>
      <c r="I3318" s="69"/>
      <c r="J3318" s="69"/>
    </row>
    <row r="3319" spans="3:10" x14ac:dyDescent="0.2">
      <c r="C3319" s="52" t="e">
        <f>VLOOKUP(A3319,'[1]S&amp;P 500 Wikipedia'!A:D,3,FALSE)</f>
        <v>#N/A</v>
      </c>
      <c r="H3319" s="69"/>
      <c r="I3319" s="69"/>
      <c r="J3319" s="69"/>
    </row>
    <row r="3320" spans="3:10" x14ac:dyDescent="0.2">
      <c r="C3320" s="52" t="e">
        <f>VLOOKUP(A3320,'[1]S&amp;P 500 Wikipedia'!A:D,3,FALSE)</f>
        <v>#N/A</v>
      </c>
      <c r="H3320" s="69"/>
      <c r="I3320" s="69"/>
      <c r="J3320" s="69"/>
    </row>
    <row r="3321" spans="3:10" x14ac:dyDescent="0.2">
      <c r="C3321" s="52" t="e">
        <f>VLOOKUP(A3321,'[1]S&amp;P 500 Wikipedia'!A:D,3,FALSE)</f>
        <v>#N/A</v>
      </c>
      <c r="H3321" s="69"/>
      <c r="I3321" s="69"/>
      <c r="J3321" s="69"/>
    </row>
    <row r="3322" spans="3:10" x14ac:dyDescent="0.2">
      <c r="C3322" s="52" t="e">
        <f>VLOOKUP(A3322,'[1]S&amp;P 500 Wikipedia'!A:D,3,FALSE)</f>
        <v>#N/A</v>
      </c>
      <c r="H3322" s="69"/>
      <c r="I3322" s="69"/>
      <c r="J3322" s="69"/>
    </row>
    <row r="3323" spans="3:10" x14ac:dyDescent="0.2">
      <c r="C3323" s="52" t="e">
        <f>VLOOKUP(A3323,'[1]S&amp;P 500 Wikipedia'!A:D,3,FALSE)</f>
        <v>#N/A</v>
      </c>
      <c r="H3323" s="69"/>
      <c r="I3323" s="69"/>
      <c r="J3323" s="69"/>
    </row>
    <row r="3324" spans="3:10" x14ac:dyDescent="0.2">
      <c r="C3324" s="52" t="e">
        <f>VLOOKUP(A3324,'[1]S&amp;P 500 Wikipedia'!A:D,3,FALSE)</f>
        <v>#N/A</v>
      </c>
      <c r="H3324" s="69"/>
      <c r="I3324" s="69"/>
      <c r="J3324" s="69"/>
    </row>
    <row r="3325" spans="3:10" x14ac:dyDescent="0.2">
      <c r="C3325" s="52" t="e">
        <f>VLOOKUP(A3325,'[1]S&amp;P 500 Wikipedia'!A:D,3,FALSE)</f>
        <v>#N/A</v>
      </c>
      <c r="H3325" s="69"/>
      <c r="I3325" s="69"/>
      <c r="J3325" s="69"/>
    </row>
    <row r="3326" spans="3:10" x14ac:dyDescent="0.2">
      <c r="C3326" s="52" t="e">
        <f>VLOOKUP(A3326,'[1]S&amp;P 500 Wikipedia'!A:D,3,FALSE)</f>
        <v>#N/A</v>
      </c>
      <c r="H3326" s="69"/>
      <c r="I3326" s="69"/>
      <c r="J3326" s="69"/>
    </row>
    <row r="3327" spans="3:10" x14ac:dyDescent="0.2">
      <c r="C3327" s="52" t="e">
        <f>VLOOKUP(A3327,'[1]S&amp;P 500 Wikipedia'!A:D,3,FALSE)</f>
        <v>#N/A</v>
      </c>
      <c r="H3327" s="69"/>
      <c r="I3327" s="69"/>
      <c r="J3327" s="69"/>
    </row>
    <row r="3328" spans="3:10" x14ac:dyDescent="0.2">
      <c r="C3328" s="52" t="e">
        <f>VLOOKUP(A3328,'[1]S&amp;P 500 Wikipedia'!A:D,3,FALSE)</f>
        <v>#N/A</v>
      </c>
      <c r="H3328" s="69"/>
      <c r="I3328" s="69"/>
      <c r="J3328" s="69"/>
    </row>
    <row r="3329" spans="3:10" x14ac:dyDescent="0.2">
      <c r="C3329" s="52" t="e">
        <f>VLOOKUP(A3329,'[1]S&amp;P 500 Wikipedia'!A:D,3,FALSE)</f>
        <v>#N/A</v>
      </c>
      <c r="H3329" s="69"/>
      <c r="I3329" s="69"/>
      <c r="J3329" s="69"/>
    </row>
    <row r="3330" spans="3:10" x14ac:dyDescent="0.2">
      <c r="C3330" s="52" t="e">
        <f>VLOOKUP(A3330,'[1]S&amp;P 500 Wikipedia'!A:D,3,FALSE)</f>
        <v>#N/A</v>
      </c>
      <c r="H3330" s="69"/>
      <c r="I3330" s="69"/>
      <c r="J3330" s="69"/>
    </row>
    <row r="3331" spans="3:10" x14ac:dyDescent="0.2">
      <c r="C3331" s="52" t="e">
        <f>VLOOKUP(A3331,'[1]S&amp;P 500 Wikipedia'!A:D,3,FALSE)</f>
        <v>#N/A</v>
      </c>
      <c r="H3331" s="69"/>
      <c r="I3331" s="69"/>
      <c r="J3331" s="69"/>
    </row>
    <row r="3332" spans="3:10" x14ac:dyDescent="0.2">
      <c r="C3332" s="52" t="e">
        <f>VLOOKUP(A3332,'[1]S&amp;P 500 Wikipedia'!A:D,3,FALSE)</f>
        <v>#N/A</v>
      </c>
      <c r="H3332" s="69"/>
      <c r="I3332" s="69"/>
      <c r="J3332" s="69"/>
    </row>
    <row r="3333" spans="3:10" x14ac:dyDescent="0.2">
      <c r="C3333" s="52" t="e">
        <f>VLOOKUP(A3333,'[1]S&amp;P 500 Wikipedia'!A:D,3,FALSE)</f>
        <v>#N/A</v>
      </c>
      <c r="H3333" s="69"/>
      <c r="I3333" s="69"/>
      <c r="J3333" s="69"/>
    </row>
    <row r="3334" spans="3:10" x14ac:dyDescent="0.2">
      <c r="C3334" s="52" t="e">
        <f>VLOOKUP(A3334,'[1]S&amp;P 500 Wikipedia'!A:D,3,FALSE)</f>
        <v>#N/A</v>
      </c>
      <c r="H3334" s="69"/>
      <c r="I3334" s="69"/>
      <c r="J3334" s="69"/>
    </row>
    <row r="3335" spans="3:10" x14ac:dyDescent="0.2">
      <c r="C3335" s="52" t="e">
        <f>VLOOKUP(A3335,'[1]S&amp;P 500 Wikipedia'!A:D,3,FALSE)</f>
        <v>#N/A</v>
      </c>
      <c r="H3335" s="69"/>
      <c r="I3335" s="69"/>
      <c r="J3335" s="69"/>
    </row>
    <row r="3336" spans="3:10" x14ac:dyDescent="0.2">
      <c r="C3336" s="52" t="e">
        <f>VLOOKUP(A3336,'[1]S&amp;P 500 Wikipedia'!A:D,3,FALSE)</f>
        <v>#N/A</v>
      </c>
      <c r="H3336" s="69"/>
      <c r="I3336" s="69"/>
      <c r="J3336" s="69"/>
    </row>
    <row r="3337" spans="3:10" x14ac:dyDescent="0.2">
      <c r="C3337" s="52" t="e">
        <f>VLOOKUP(A3337,'[1]S&amp;P 500 Wikipedia'!A:D,3,FALSE)</f>
        <v>#N/A</v>
      </c>
      <c r="H3337" s="69"/>
      <c r="I3337" s="69"/>
      <c r="J3337" s="69"/>
    </row>
    <row r="3338" spans="3:10" x14ac:dyDescent="0.2">
      <c r="C3338" s="52" t="e">
        <f>VLOOKUP(A3338,'[1]S&amp;P 500 Wikipedia'!A:D,3,FALSE)</f>
        <v>#N/A</v>
      </c>
      <c r="H3338" s="69"/>
      <c r="I3338" s="69"/>
      <c r="J3338" s="69"/>
    </row>
    <row r="3339" spans="3:10" x14ac:dyDescent="0.2">
      <c r="C3339" s="52" t="e">
        <f>VLOOKUP(A3339,'[1]S&amp;P 500 Wikipedia'!A:D,3,FALSE)</f>
        <v>#N/A</v>
      </c>
      <c r="H3339" s="69"/>
      <c r="I3339" s="69"/>
      <c r="J3339" s="69"/>
    </row>
    <row r="3340" spans="3:10" x14ac:dyDescent="0.2">
      <c r="C3340" s="52" t="e">
        <f>VLOOKUP(A3340,'[1]S&amp;P 500 Wikipedia'!A:D,3,FALSE)</f>
        <v>#N/A</v>
      </c>
      <c r="H3340" s="69"/>
      <c r="I3340" s="69"/>
      <c r="J3340" s="69"/>
    </row>
    <row r="3341" spans="3:10" x14ac:dyDescent="0.2">
      <c r="C3341" s="52" t="e">
        <f>VLOOKUP(A3341,'[1]S&amp;P 500 Wikipedia'!A:D,3,FALSE)</f>
        <v>#N/A</v>
      </c>
      <c r="H3341" s="69"/>
      <c r="I3341" s="69"/>
      <c r="J3341" s="69"/>
    </row>
    <row r="3342" spans="3:10" x14ac:dyDescent="0.2">
      <c r="C3342" s="52" t="e">
        <f>VLOOKUP(A3342,'[1]S&amp;P 500 Wikipedia'!A:D,3,FALSE)</f>
        <v>#N/A</v>
      </c>
      <c r="H3342" s="69"/>
      <c r="I3342" s="69"/>
      <c r="J3342" s="69"/>
    </row>
    <row r="3343" spans="3:10" x14ac:dyDescent="0.2">
      <c r="C3343" s="52" t="e">
        <f>VLOOKUP(A3343,'[1]S&amp;P 500 Wikipedia'!A:D,3,FALSE)</f>
        <v>#N/A</v>
      </c>
      <c r="H3343" s="69"/>
      <c r="I3343" s="69"/>
      <c r="J3343" s="69"/>
    </row>
    <row r="3344" spans="3:10" x14ac:dyDescent="0.2">
      <c r="C3344" s="52" t="e">
        <f>VLOOKUP(A3344,'[1]S&amp;P 500 Wikipedia'!A:D,3,FALSE)</f>
        <v>#N/A</v>
      </c>
      <c r="H3344" s="69"/>
      <c r="I3344" s="69"/>
      <c r="J3344" s="69"/>
    </row>
    <row r="3345" spans="3:10" x14ac:dyDescent="0.2">
      <c r="C3345" s="52" t="e">
        <f>VLOOKUP(A3345,'[1]S&amp;P 500 Wikipedia'!A:D,3,FALSE)</f>
        <v>#N/A</v>
      </c>
      <c r="H3345" s="69"/>
      <c r="I3345" s="69"/>
      <c r="J3345" s="69"/>
    </row>
    <row r="3346" spans="3:10" x14ac:dyDescent="0.2">
      <c r="C3346" s="52" t="e">
        <f>VLOOKUP(A3346,'[1]S&amp;P 500 Wikipedia'!A:D,3,FALSE)</f>
        <v>#N/A</v>
      </c>
      <c r="H3346" s="69"/>
      <c r="I3346" s="69"/>
      <c r="J3346" s="69"/>
    </row>
    <row r="3347" spans="3:10" x14ac:dyDescent="0.2">
      <c r="C3347" s="52" t="e">
        <f>VLOOKUP(A3347,'[1]S&amp;P 500 Wikipedia'!A:D,3,FALSE)</f>
        <v>#N/A</v>
      </c>
      <c r="H3347" s="69"/>
      <c r="I3347" s="69"/>
      <c r="J3347" s="69"/>
    </row>
    <row r="3348" spans="3:10" x14ac:dyDescent="0.2">
      <c r="C3348" s="52" t="e">
        <f>VLOOKUP(A3348,'[1]S&amp;P 500 Wikipedia'!A:D,3,FALSE)</f>
        <v>#N/A</v>
      </c>
      <c r="H3348" s="69"/>
      <c r="I3348" s="69"/>
      <c r="J3348" s="69"/>
    </row>
    <row r="3349" spans="3:10" x14ac:dyDescent="0.2">
      <c r="C3349" s="52" t="e">
        <f>VLOOKUP(A3349,'[1]S&amp;P 500 Wikipedia'!A:D,3,FALSE)</f>
        <v>#N/A</v>
      </c>
      <c r="H3349" s="69"/>
      <c r="I3349" s="69"/>
      <c r="J3349" s="69"/>
    </row>
    <row r="3350" spans="3:10" x14ac:dyDescent="0.2">
      <c r="C3350" s="52" t="e">
        <f>VLOOKUP(A3350,'[1]S&amp;P 500 Wikipedia'!A:D,3,FALSE)</f>
        <v>#N/A</v>
      </c>
      <c r="H3350" s="69"/>
      <c r="I3350" s="69"/>
      <c r="J3350" s="69"/>
    </row>
    <row r="3351" spans="3:10" x14ac:dyDescent="0.2">
      <c r="C3351" s="52" t="e">
        <f>VLOOKUP(A3351,'[1]S&amp;P 500 Wikipedia'!A:D,3,FALSE)</f>
        <v>#N/A</v>
      </c>
      <c r="H3351" s="69"/>
      <c r="I3351" s="69"/>
      <c r="J3351" s="69"/>
    </row>
    <row r="3352" spans="3:10" x14ac:dyDescent="0.2">
      <c r="C3352" s="52" t="e">
        <f>VLOOKUP(A3352,'[1]S&amp;P 500 Wikipedia'!A:D,3,FALSE)</f>
        <v>#N/A</v>
      </c>
      <c r="H3352" s="69"/>
      <c r="I3352" s="69"/>
      <c r="J3352" s="69"/>
    </row>
    <row r="3353" spans="3:10" x14ac:dyDescent="0.2">
      <c r="C3353" s="52" t="e">
        <f>VLOOKUP(A3353,'[1]S&amp;P 500 Wikipedia'!A:D,3,FALSE)</f>
        <v>#N/A</v>
      </c>
      <c r="H3353" s="69"/>
      <c r="I3353" s="69"/>
      <c r="J3353" s="69"/>
    </row>
    <row r="3354" spans="3:10" x14ac:dyDescent="0.2">
      <c r="C3354" s="52" t="e">
        <f>VLOOKUP(A3354,'[1]S&amp;P 500 Wikipedia'!A:D,3,FALSE)</f>
        <v>#N/A</v>
      </c>
      <c r="H3354" s="69"/>
      <c r="I3354" s="69"/>
      <c r="J3354" s="69"/>
    </row>
    <row r="3355" spans="3:10" x14ac:dyDescent="0.2">
      <c r="C3355" s="52" t="e">
        <f>VLOOKUP(A3355,'[1]S&amp;P 500 Wikipedia'!A:D,3,FALSE)</f>
        <v>#N/A</v>
      </c>
      <c r="H3355" s="69"/>
      <c r="I3355" s="69"/>
      <c r="J3355" s="69"/>
    </row>
    <row r="3356" spans="3:10" x14ac:dyDescent="0.2">
      <c r="C3356" s="52" t="e">
        <f>VLOOKUP(A3356,'[1]S&amp;P 500 Wikipedia'!A:D,3,FALSE)</f>
        <v>#N/A</v>
      </c>
      <c r="H3356" s="69"/>
      <c r="I3356" s="69"/>
      <c r="J3356" s="69"/>
    </row>
    <row r="3357" spans="3:10" x14ac:dyDescent="0.2">
      <c r="C3357" s="52" t="e">
        <f>VLOOKUP(A3357,'[1]S&amp;P 500 Wikipedia'!A:D,3,FALSE)</f>
        <v>#N/A</v>
      </c>
      <c r="H3357" s="69"/>
      <c r="I3357" s="69"/>
      <c r="J3357" s="69"/>
    </row>
    <row r="3358" spans="3:10" x14ac:dyDescent="0.2">
      <c r="C3358" s="52" t="e">
        <f>VLOOKUP(A3358,'[1]S&amp;P 500 Wikipedia'!A:D,3,FALSE)</f>
        <v>#N/A</v>
      </c>
      <c r="H3358" s="69"/>
      <c r="I3358" s="69"/>
      <c r="J3358" s="69"/>
    </row>
    <row r="3359" spans="3:10" x14ac:dyDescent="0.2">
      <c r="C3359" s="52" t="e">
        <f>VLOOKUP(A3359,'[1]S&amp;P 500 Wikipedia'!A:D,3,FALSE)</f>
        <v>#N/A</v>
      </c>
      <c r="H3359" s="69"/>
      <c r="I3359" s="69"/>
      <c r="J3359" s="69"/>
    </row>
    <row r="3360" spans="3:10" x14ac:dyDescent="0.2">
      <c r="C3360" s="52" t="e">
        <f>VLOOKUP(A3360,'[1]S&amp;P 500 Wikipedia'!A:D,3,FALSE)</f>
        <v>#N/A</v>
      </c>
      <c r="H3360" s="69"/>
      <c r="I3360" s="69"/>
      <c r="J3360" s="69"/>
    </row>
    <row r="3361" spans="3:10" x14ac:dyDescent="0.2">
      <c r="C3361" s="52" t="e">
        <f>VLOOKUP(A3361,'[1]S&amp;P 500 Wikipedia'!A:D,3,FALSE)</f>
        <v>#N/A</v>
      </c>
      <c r="H3361" s="69"/>
      <c r="I3361" s="69"/>
      <c r="J3361" s="69"/>
    </row>
    <row r="3362" spans="3:10" x14ac:dyDescent="0.2">
      <c r="C3362" s="52" t="e">
        <f>VLOOKUP(A3362,'[1]S&amp;P 500 Wikipedia'!A:D,3,FALSE)</f>
        <v>#N/A</v>
      </c>
      <c r="H3362" s="69"/>
      <c r="I3362" s="69"/>
      <c r="J3362" s="69"/>
    </row>
    <row r="3363" spans="3:10" x14ac:dyDescent="0.2">
      <c r="C3363" s="52" t="e">
        <f>VLOOKUP(A3363,'[1]S&amp;P 500 Wikipedia'!A:D,3,FALSE)</f>
        <v>#N/A</v>
      </c>
      <c r="H3363" s="69"/>
      <c r="I3363" s="69"/>
      <c r="J3363" s="69"/>
    </row>
    <row r="3364" spans="3:10" x14ac:dyDescent="0.2">
      <c r="C3364" s="52" t="e">
        <f>VLOOKUP(A3364,'[1]S&amp;P 500 Wikipedia'!A:D,3,FALSE)</f>
        <v>#N/A</v>
      </c>
      <c r="H3364" s="69"/>
      <c r="I3364" s="69"/>
      <c r="J3364" s="69"/>
    </row>
    <row r="3365" spans="3:10" x14ac:dyDescent="0.2">
      <c r="C3365" s="52" t="e">
        <f>VLOOKUP(A3365,'[1]S&amp;P 500 Wikipedia'!A:D,3,FALSE)</f>
        <v>#N/A</v>
      </c>
      <c r="H3365" s="69"/>
      <c r="I3365" s="69"/>
      <c r="J3365" s="69"/>
    </row>
    <row r="3366" spans="3:10" x14ac:dyDescent="0.2">
      <c r="C3366" s="52" t="e">
        <f>VLOOKUP(A3366,'[1]S&amp;P 500 Wikipedia'!A:D,3,FALSE)</f>
        <v>#N/A</v>
      </c>
      <c r="H3366" s="69"/>
      <c r="I3366" s="69"/>
      <c r="J3366" s="69"/>
    </row>
    <row r="3367" spans="3:10" x14ac:dyDescent="0.2">
      <c r="C3367" s="52" t="e">
        <f>VLOOKUP(A3367,'[1]S&amp;P 500 Wikipedia'!A:D,3,FALSE)</f>
        <v>#N/A</v>
      </c>
      <c r="H3367" s="69"/>
      <c r="I3367" s="69"/>
      <c r="J3367" s="69"/>
    </row>
    <row r="3368" spans="3:10" x14ac:dyDescent="0.2">
      <c r="C3368" s="52" t="e">
        <f>VLOOKUP(A3368,'[1]S&amp;P 500 Wikipedia'!A:D,3,FALSE)</f>
        <v>#N/A</v>
      </c>
      <c r="H3368" s="69"/>
      <c r="I3368" s="69"/>
      <c r="J3368" s="69"/>
    </row>
    <row r="3369" spans="3:10" x14ac:dyDescent="0.2">
      <c r="C3369" s="52" t="e">
        <f>VLOOKUP(A3369,'[1]S&amp;P 500 Wikipedia'!A:D,3,FALSE)</f>
        <v>#N/A</v>
      </c>
      <c r="H3369" s="69"/>
      <c r="I3369" s="69"/>
      <c r="J3369" s="69"/>
    </row>
    <row r="3370" spans="3:10" x14ac:dyDescent="0.2">
      <c r="C3370" s="52" t="e">
        <f>VLOOKUP(A3370,'[1]S&amp;P 500 Wikipedia'!A:D,3,FALSE)</f>
        <v>#N/A</v>
      </c>
      <c r="H3370" s="69"/>
      <c r="I3370" s="69"/>
      <c r="J3370" s="69"/>
    </row>
    <row r="3371" spans="3:10" x14ac:dyDescent="0.2">
      <c r="C3371" s="52" t="e">
        <f>VLOOKUP(A3371,'[1]S&amp;P 500 Wikipedia'!A:D,3,FALSE)</f>
        <v>#N/A</v>
      </c>
      <c r="H3371" s="69"/>
      <c r="I3371" s="69"/>
      <c r="J3371" s="69"/>
    </row>
    <row r="3372" spans="3:10" x14ac:dyDescent="0.2">
      <c r="C3372" s="52" t="e">
        <f>VLOOKUP(A3372,'[1]S&amp;P 500 Wikipedia'!A:D,3,FALSE)</f>
        <v>#N/A</v>
      </c>
      <c r="H3372" s="69"/>
      <c r="I3372" s="69"/>
      <c r="J3372" s="69"/>
    </row>
    <row r="3373" spans="3:10" x14ac:dyDescent="0.2">
      <c r="C3373" s="52" t="e">
        <f>VLOOKUP(A3373,'[1]S&amp;P 500 Wikipedia'!A:D,3,FALSE)</f>
        <v>#N/A</v>
      </c>
      <c r="H3373" s="69"/>
      <c r="I3373" s="69"/>
      <c r="J3373" s="69"/>
    </row>
    <row r="3374" spans="3:10" x14ac:dyDescent="0.2">
      <c r="C3374" s="52" t="e">
        <f>VLOOKUP(A3374,'[1]S&amp;P 500 Wikipedia'!A:D,3,FALSE)</f>
        <v>#N/A</v>
      </c>
      <c r="H3374" s="69"/>
      <c r="I3374" s="69"/>
      <c r="J3374" s="69"/>
    </row>
    <row r="3375" spans="3:10" x14ac:dyDescent="0.2">
      <c r="C3375" s="52" t="e">
        <f>VLOOKUP(A3375,'[1]S&amp;P 500 Wikipedia'!A:D,3,FALSE)</f>
        <v>#N/A</v>
      </c>
      <c r="H3375" s="69"/>
      <c r="I3375" s="69"/>
      <c r="J3375" s="69"/>
    </row>
    <row r="3376" spans="3:10" x14ac:dyDescent="0.2">
      <c r="C3376" s="52" t="e">
        <f>VLOOKUP(A3376,'[1]S&amp;P 500 Wikipedia'!A:D,3,FALSE)</f>
        <v>#N/A</v>
      </c>
      <c r="H3376" s="69"/>
      <c r="I3376" s="69"/>
      <c r="J3376" s="69"/>
    </row>
    <row r="3377" spans="3:10" x14ac:dyDescent="0.2">
      <c r="C3377" s="52" t="e">
        <f>VLOOKUP(A3377,'[1]S&amp;P 500 Wikipedia'!A:D,3,FALSE)</f>
        <v>#N/A</v>
      </c>
      <c r="H3377" s="69"/>
      <c r="I3377" s="69"/>
      <c r="J3377" s="69"/>
    </row>
    <row r="3378" spans="3:10" x14ac:dyDescent="0.2">
      <c r="C3378" s="52" t="e">
        <f>VLOOKUP(A3378,'[1]S&amp;P 500 Wikipedia'!A:D,3,FALSE)</f>
        <v>#N/A</v>
      </c>
      <c r="H3378" s="69"/>
      <c r="I3378" s="69"/>
      <c r="J3378" s="69"/>
    </row>
    <row r="3379" spans="3:10" x14ac:dyDescent="0.2">
      <c r="C3379" s="52" t="e">
        <f>VLOOKUP(A3379,'[1]S&amp;P 500 Wikipedia'!A:D,3,FALSE)</f>
        <v>#N/A</v>
      </c>
      <c r="H3379" s="69"/>
      <c r="I3379" s="69"/>
      <c r="J3379" s="69"/>
    </row>
    <row r="3380" spans="3:10" x14ac:dyDescent="0.2">
      <c r="C3380" s="52" t="e">
        <f>VLOOKUP(A3380,'[1]S&amp;P 500 Wikipedia'!A:D,3,FALSE)</f>
        <v>#N/A</v>
      </c>
      <c r="H3380" s="69"/>
      <c r="I3380" s="69"/>
      <c r="J3380" s="69"/>
    </row>
    <row r="3381" spans="3:10" x14ac:dyDescent="0.2">
      <c r="C3381" s="52" t="e">
        <f>VLOOKUP(A3381,'[1]S&amp;P 500 Wikipedia'!A:D,3,FALSE)</f>
        <v>#N/A</v>
      </c>
      <c r="H3381" s="69"/>
      <c r="I3381" s="69"/>
      <c r="J3381" s="69"/>
    </row>
    <row r="3382" spans="3:10" x14ac:dyDescent="0.2">
      <c r="C3382" s="52" t="e">
        <f>VLOOKUP(A3382,'[1]S&amp;P 500 Wikipedia'!A:D,3,FALSE)</f>
        <v>#N/A</v>
      </c>
      <c r="H3382" s="69"/>
      <c r="I3382" s="69"/>
      <c r="J3382" s="69"/>
    </row>
    <row r="3383" spans="3:10" x14ac:dyDescent="0.2">
      <c r="C3383" s="52" t="e">
        <f>VLOOKUP(A3383,'[1]S&amp;P 500 Wikipedia'!A:D,3,FALSE)</f>
        <v>#N/A</v>
      </c>
      <c r="H3383" s="69"/>
      <c r="I3383" s="69"/>
      <c r="J3383" s="69"/>
    </row>
    <row r="3384" spans="3:10" x14ac:dyDescent="0.2">
      <c r="C3384" s="52" t="e">
        <f>VLOOKUP(A3384,'[1]S&amp;P 500 Wikipedia'!A:D,3,FALSE)</f>
        <v>#N/A</v>
      </c>
      <c r="H3384" s="69"/>
      <c r="I3384" s="69"/>
      <c r="J3384" s="69"/>
    </row>
    <row r="3385" spans="3:10" x14ac:dyDescent="0.2">
      <c r="C3385" s="52" t="e">
        <f>VLOOKUP(A3385,'[1]S&amp;P 500 Wikipedia'!A:D,3,FALSE)</f>
        <v>#N/A</v>
      </c>
      <c r="H3385" s="69"/>
      <c r="I3385" s="69"/>
      <c r="J3385" s="69"/>
    </row>
    <row r="3386" spans="3:10" x14ac:dyDescent="0.2">
      <c r="C3386" s="52" t="e">
        <f>VLOOKUP(A3386,'[1]S&amp;P 500 Wikipedia'!A:D,3,FALSE)</f>
        <v>#N/A</v>
      </c>
      <c r="H3386" s="69"/>
      <c r="I3386" s="69"/>
      <c r="J3386" s="69"/>
    </row>
    <row r="3387" spans="3:10" x14ac:dyDescent="0.2">
      <c r="C3387" s="52" t="e">
        <f>VLOOKUP(A3387,'[1]S&amp;P 500 Wikipedia'!A:D,3,FALSE)</f>
        <v>#N/A</v>
      </c>
      <c r="H3387" s="69"/>
      <c r="I3387" s="69"/>
      <c r="J3387" s="69"/>
    </row>
    <row r="3388" spans="3:10" x14ac:dyDescent="0.2">
      <c r="C3388" s="52" t="e">
        <f>VLOOKUP(A3388,'[1]S&amp;P 500 Wikipedia'!A:D,3,FALSE)</f>
        <v>#N/A</v>
      </c>
      <c r="H3388" s="69"/>
      <c r="I3388" s="69"/>
      <c r="J3388" s="69"/>
    </row>
    <row r="3389" spans="3:10" x14ac:dyDescent="0.2">
      <c r="C3389" s="52" t="e">
        <f>VLOOKUP(A3389,'[1]S&amp;P 500 Wikipedia'!A:D,3,FALSE)</f>
        <v>#N/A</v>
      </c>
      <c r="H3389" s="69"/>
      <c r="I3389" s="69"/>
      <c r="J3389" s="69"/>
    </row>
    <row r="3390" spans="3:10" x14ac:dyDescent="0.2">
      <c r="C3390" s="52" t="e">
        <f>VLOOKUP(A3390,'[1]S&amp;P 500 Wikipedia'!A:D,3,FALSE)</f>
        <v>#N/A</v>
      </c>
      <c r="H3390" s="69"/>
      <c r="I3390" s="69"/>
      <c r="J3390" s="69"/>
    </row>
    <row r="3391" spans="3:10" x14ac:dyDescent="0.2">
      <c r="C3391" s="52" t="e">
        <f>VLOOKUP(A3391,'[1]S&amp;P 500 Wikipedia'!A:D,3,FALSE)</f>
        <v>#N/A</v>
      </c>
      <c r="H3391" s="69"/>
      <c r="I3391" s="69"/>
      <c r="J3391" s="69"/>
    </row>
    <row r="3392" spans="3:10" x14ac:dyDescent="0.2">
      <c r="C3392" s="52" t="e">
        <f>VLOOKUP(A3392,'[1]S&amp;P 500 Wikipedia'!A:D,3,FALSE)</f>
        <v>#N/A</v>
      </c>
      <c r="H3392" s="69"/>
      <c r="I3392" s="69"/>
      <c r="J3392" s="69"/>
    </row>
    <row r="3393" spans="3:10" x14ac:dyDescent="0.2">
      <c r="C3393" s="52" t="e">
        <f>VLOOKUP(A3393,'[1]S&amp;P 500 Wikipedia'!A:D,3,FALSE)</f>
        <v>#N/A</v>
      </c>
      <c r="H3393" s="69"/>
      <c r="I3393" s="69"/>
      <c r="J3393" s="69"/>
    </row>
    <row r="3394" spans="3:10" x14ac:dyDescent="0.2">
      <c r="C3394" s="52" t="e">
        <f>VLOOKUP(A3394,'[1]S&amp;P 500 Wikipedia'!A:D,3,FALSE)</f>
        <v>#N/A</v>
      </c>
      <c r="H3394" s="69"/>
      <c r="I3394" s="69"/>
      <c r="J3394" s="69"/>
    </row>
    <row r="3395" spans="3:10" x14ac:dyDescent="0.2">
      <c r="C3395" s="52" t="e">
        <f>VLOOKUP(A3395,'[1]S&amp;P 500 Wikipedia'!A:D,3,FALSE)</f>
        <v>#N/A</v>
      </c>
      <c r="H3395" s="69"/>
      <c r="I3395" s="69"/>
      <c r="J3395" s="69"/>
    </row>
    <row r="3396" spans="3:10" x14ac:dyDescent="0.2">
      <c r="C3396" s="52" t="e">
        <f>VLOOKUP(A3396,'[1]S&amp;P 500 Wikipedia'!A:D,3,FALSE)</f>
        <v>#N/A</v>
      </c>
      <c r="H3396" s="69"/>
      <c r="I3396" s="69"/>
      <c r="J3396" s="69"/>
    </row>
    <row r="3397" spans="3:10" x14ac:dyDescent="0.2">
      <c r="C3397" s="52" t="e">
        <f>VLOOKUP(A3397,'[1]S&amp;P 500 Wikipedia'!A:D,3,FALSE)</f>
        <v>#N/A</v>
      </c>
      <c r="H3397" s="69"/>
      <c r="I3397" s="69"/>
      <c r="J3397" s="69"/>
    </row>
    <row r="3398" spans="3:10" x14ac:dyDescent="0.2">
      <c r="C3398" s="52" t="e">
        <f>VLOOKUP(A3398,'[1]S&amp;P 500 Wikipedia'!A:D,3,FALSE)</f>
        <v>#N/A</v>
      </c>
      <c r="H3398" s="69"/>
      <c r="I3398" s="69"/>
      <c r="J3398" s="69"/>
    </row>
    <row r="3399" spans="3:10" x14ac:dyDescent="0.2">
      <c r="C3399" s="52" t="e">
        <f>VLOOKUP(A3399,'[1]S&amp;P 500 Wikipedia'!A:D,3,FALSE)</f>
        <v>#N/A</v>
      </c>
      <c r="H3399" s="69"/>
      <c r="I3399" s="69"/>
      <c r="J3399" s="69"/>
    </row>
    <row r="3400" spans="3:10" x14ac:dyDescent="0.2">
      <c r="C3400" s="52" t="e">
        <f>VLOOKUP(A3400,'[1]S&amp;P 500 Wikipedia'!A:D,3,FALSE)</f>
        <v>#N/A</v>
      </c>
      <c r="H3400" s="69"/>
      <c r="I3400" s="69"/>
      <c r="J3400" s="69"/>
    </row>
    <row r="3401" spans="3:10" x14ac:dyDescent="0.2">
      <c r="C3401" s="52" t="e">
        <f>VLOOKUP(A3401,'[1]S&amp;P 500 Wikipedia'!A:D,3,FALSE)</f>
        <v>#N/A</v>
      </c>
      <c r="H3401" s="69"/>
      <c r="I3401" s="69"/>
      <c r="J3401" s="69"/>
    </row>
    <row r="3402" spans="3:10" x14ac:dyDescent="0.2">
      <c r="C3402" s="52" t="e">
        <f>VLOOKUP(A3402,'[1]S&amp;P 500 Wikipedia'!A:D,3,FALSE)</f>
        <v>#N/A</v>
      </c>
      <c r="H3402" s="69"/>
      <c r="I3402" s="69"/>
      <c r="J3402" s="69"/>
    </row>
    <row r="3403" spans="3:10" x14ac:dyDescent="0.2">
      <c r="C3403" s="52" t="e">
        <f>VLOOKUP(A3403,'[1]S&amp;P 500 Wikipedia'!A:D,3,FALSE)</f>
        <v>#N/A</v>
      </c>
      <c r="H3403" s="69"/>
      <c r="I3403" s="69"/>
      <c r="J3403" s="69"/>
    </row>
    <row r="3404" spans="3:10" x14ac:dyDescent="0.2">
      <c r="C3404" s="52" t="e">
        <f>VLOOKUP(A3404,'[1]S&amp;P 500 Wikipedia'!A:D,3,FALSE)</f>
        <v>#N/A</v>
      </c>
      <c r="H3404" s="69"/>
      <c r="I3404" s="69"/>
      <c r="J3404" s="69"/>
    </row>
    <row r="3405" spans="3:10" x14ac:dyDescent="0.2">
      <c r="C3405" s="52" t="e">
        <f>VLOOKUP(A3405,'[1]S&amp;P 500 Wikipedia'!A:D,3,FALSE)</f>
        <v>#N/A</v>
      </c>
      <c r="H3405" s="69"/>
      <c r="I3405" s="69"/>
      <c r="J3405" s="69"/>
    </row>
    <row r="3406" spans="3:10" x14ac:dyDescent="0.2">
      <c r="C3406" s="52" t="e">
        <f>VLOOKUP(A3406,'[1]S&amp;P 500 Wikipedia'!A:D,3,FALSE)</f>
        <v>#N/A</v>
      </c>
      <c r="H3406" s="69"/>
      <c r="I3406" s="69"/>
      <c r="J3406" s="69"/>
    </row>
    <row r="3407" spans="3:10" x14ac:dyDescent="0.2">
      <c r="C3407" s="52" t="e">
        <f>VLOOKUP(A3407,'[1]S&amp;P 500 Wikipedia'!A:D,3,FALSE)</f>
        <v>#N/A</v>
      </c>
      <c r="H3407" s="69"/>
      <c r="I3407" s="69"/>
      <c r="J3407" s="69"/>
    </row>
    <row r="3408" spans="3:10" x14ac:dyDescent="0.2">
      <c r="C3408" s="52" t="e">
        <f>VLOOKUP(A3408,'[1]S&amp;P 500 Wikipedia'!A:D,3,FALSE)</f>
        <v>#N/A</v>
      </c>
      <c r="H3408" s="69"/>
      <c r="I3408" s="69"/>
      <c r="J3408" s="69"/>
    </row>
    <row r="3409" spans="3:10" x14ac:dyDescent="0.2">
      <c r="C3409" s="52" t="e">
        <f>VLOOKUP(A3409,'[1]S&amp;P 500 Wikipedia'!A:D,3,FALSE)</f>
        <v>#N/A</v>
      </c>
      <c r="H3409" s="69"/>
      <c r="I3409" s="69"/>
      <c r="J3409" s="69"/>
    </row>
    <row r="3410" spans="3:10" x14ac:dyDescent="0.2">
      <c r="C3410" s="52" t="e">
        <f>VLOOKUP(A3410,'[1]S&amp;P 500 Wikipedia'!A:D,3,FALSE)</f>
        <v>#N/A</v>
      </c>
      <c r="H3410" s="69"/>
      <c r="I3410" s="69"/>
      <c r="J3410" s="69"/>
    </row>
    <row r="3411" spans="3:10" x14ac:dyDescent="0.2">
      <c r="C3411" s="52" t="e">
        <f>VLOOKUP(A3411,'[1]S&amp;P 500 Wikipedia'!A:D,3,FALSE)</f>
        <v>#N/A</v>
      </c>
      <c r="H3411" s="69"/>
      <c r="I3411" s="69"/>
      <c r="J3411" s="69"/>
    </row>
    <row r="3412" spans="3:10" x14ac:dyDescent="0.2">
      <c r="C3412" s="52" t="e">
        <f>VLOOKUP(A3412,'[1]S&amp;P 500 Wikipedia'!A:D,3,FALSE)</f>
        <v>#N/A</v>
      </c>
      <c r="H3412" s="69"/>
      <c r="I3412" s="69"/>
      <c r="J3412" s="69"/>
    </row>
    <row r="3413" spans="3:10" x14ac:dyDescent="0.2">
      <c r="C3413" s="52" t="e">
        <f>VLOOKUP(A3413,'[1]S&amp;P 500 Wikipedia'!A:D,3,FALSE)</f>
        <v>#N/A</v>
      </c>
      <c r="H3413" s="69"/>
      <c r="I3413" s="69"/>
      <c r="J3413" s="69"/>
    </row>
    <row r="3414" spans="3:10" x14ac:dyDescent="0.2">
      <c r="C3414" s="52" t="e">
        <f>VLOOKUP(A3414,'[1]S&amp;P 500 Wikipedia'!A:D,3,FALSE)</f>
        <v>#N/A</v>
      </c>
      <c r="H3414" s="69"/>
      <c r="I3414" s="69"/>
      <c r="J3414" s="69"/>
    </row>
    <row r="3415" spans="3:10" x14ac:dyDescent="0.2">
      <c r="C3415" s="52" t="e">
        <f>VLOOKUP(A3415,'[1]S&amp;P 500 Wikipedia'!A:D,3,FALSE)</f>
        <v>#N/A</v>
      </c>
      <c r="H3415" s="69"/>
      <c r="I3415" s="69"/>
      <c r="J3415" s="69"/>
    </row>
    <row r="3416" spans="3:10" x14ac:dyDescent="0.2">
      <c r="C3416" s="52" t="e">
        <f>VLOOKUP(A3416,'[1]S&amp;P 500 Wikipedia'!A:D,3,FALSE)</f>
        <v>#N/A</v>
      </c>
      <c r="H3416" s="69"/>
      <c r="I3416" s="69"/>
      <c r="J3416" s="69"/>
    </row>
    <row r="3417" spans="3:10" x14ac:dyDescent="0.2">
      <c r="C3417" s="52" t="e">
        <f>VLOOKUP(A3417,'[1]S&amp;P 500 Wikipedia'!A:D,3,FALSE)</f>
        <v>#N/A</v>
      </c>
      <c r="H3417" s="69"/>
      <c r="I3417" s="69"/>
      <c r="J3417" s="69"/>
    </row>
    <row r="3418" spans="3:10" x14ac:dyDescent="0.2">
      <c r="C3418" s="52" t="e">
        <f>VLOOKUP(A3418,'[1]S&amp;P 500 Wikipedia'!A:D,3,FALSE)</f>
        <v>#N/A</v>
      </c>
      <c r="H3418" s="69"/>
      <c r="I3418" s="69"/>
      <c r="J3418" s="69"/>
    </row>
    <row r="3419" spans="3:10" x14ac:dyDescent="0.2">
      <c r="C3419" s="52" t="e">
        <f>VLOOKUP(A3419,'[1]S&amp;P 500 Wikipedia'!A:D,3,FALSE)</f>
        <v>#N/A</v>
      </c>
      <c r="H3419" s="69"/>
      <c r="I3419" s="69"/>
      <c r="J3419" s="69"/>
    </row>
    <row r="3420" spans="3:10" x14ac:dyDescent="0.2">
      <c r="C3420" s="52" t="e">
        <f>VLOOKUP(A3420,'[1]S&amp;P 500 Wikipedia'!A:D,3,FALSE)</f>
        <v>#N/A</v>
      </c>
      <c r="H3420" s="69"/>
      <c r="I3420" s="69"/>
      <c r="J3420" s="69"/>
    </row>
    <row r="3421" spans="3:10" x14ac:dyDescent="0.2">
      <c r="C3421" s="52" t="e">
        <f>VLOOKUP(A3421,'[1]S&amp;P 500 Wikipedia'!A:D,3,FALSE)</f>
        <v>#N/A</v>
      </c>
      <c r="H3421" s="69"/>
      <c r="I3421" s="69"/>
      <c r="J3421" s="69"/>
    </row>
    <row r="3422" spans="3:10" x14ac:dyDescent="0.2">
      <c r="C3422" s="52" t="e">
        <f>VLOOKUP(A3422,'[1]S&amp;P 500 Wikipedia'!A:D,3,FALSE)</f>
        <v>#N/A</v>
      </c>
      <c r="H3422" s="69"/>
      <c r="I3422" s="69"/>
      <c r="J3422" s="69"/>
    </row>
    <row r="3423" spans="3:10" x14ac:dyDescent="0.2">
      <c r="C3423" s="52" t="e">
        <f>VLOOKUP(A3423,'[1]S&amp;P 500 Wikipedia'!A:D,3,FALSE)</f>
        <v>#N/A</v>
      </c>
      <c r="H3423" s="69"/>
      <c r="I3423" s="69"/>
      <c r="J3423" s="69"/>
    </row>
    <row r="3424" spans="3:10" x14ac:dyDescent="0.2">
      <c r="C3424" s="52" t="e">
        <f>VLOOKUP(A3424,'[1]S&amp;P 500 Wikipedia'!A:D,3,FALSE)</f>
        <v>#N/A</v>
      </c>
      <c r="H3424" s="69"/>
      <c r="I3424" s="69"/>
      <c r="J3424" s="69"/>
    </row>
    <row r="3425" spans="3:10" x14ac:dyDescent="0.2">
      <c r="C3425" s="52" t="e">
        <f>VLOOKUP(A3425,'[1]S&amp;P 500 Wikipedia'!A:D,3,FALSE)</f>
        <v>#N/A</v>
      </c>
      <c r="H3425" s="69"/>
      <c r="I3425" s="69"/>
      <c r="J3425" s="69"/>
    </row>
    <row r="3426" spans="3:10" x14ac:dyDescent="0.2">
      <c r="C3426" s="52" t="e">
        <f>VLOOKUP(A3426,'[1]S&amp;P 500 Wikipedia'!A:D,3,FALSE)</f>
        <v>#N/A</v>
      </c>
      <c r="H3426" s="69"/>
      <c r="I3426" s="69"/>
      <c r="J3426" s="69"/>
    </row>
    <row r="3427" spans="3:10" x14ac:dyDescent="0.2">
      <c r="C3427" s="52" t="e">
        <f>VLOOKUP(A3427,'[1]S&amp;P 500 Wikipedia'!A:D,3,FALSE)</f>
        <v>#N/A</v>
      </c>
      <c r="H3427" s="69"/>
      <c r="I3427" s="69"/>
      <c r="J3427" s="69"/>
    </row>
    <row r="3428" spans="3:10" x14ac:dyDescent="0.2">
      <c r="C3428" s="52" t="e">
        <f>VLOOKUP(A3428,'[1]S&amp;P 500 Wikipedia'!A:D,3,FALSE)</f>
        <v>#N/A</v>
      </c>
      <c r="H3428" s="69"/>
      <c r="I3428" s="69"/>
      <c r="J3428" s="69"/>
    </row>
    <row r="3429" spans="3:10" x14ac:dyDescent="0.2">
      <c r="C3429" s="52" t="e">
        <f>VLOOKUP(A3429,'[1]S&amp;P 500 Wikipedia'!A:D,3,FALSE)</f>
        <v>#N/A</v>
      </c>
      <c r="H3429" s="69"/>
      <c r="I3429" s="69"/>
      <c r="J3429" s="69"/>
    </row>
    <row r="3430" spans="3:10" x14ac:dyDescent="0.2">
      <c r="C3430" s="52" t="e">
        <f>VLOOKUP(A3430,'[1]S&amp;P 500 Wikipedia'!A:D,3,FALSE)</f>
        <v>#N/A</v>
      </c>
      <c r="H3430" s="69"/>
      <c r="I3430" s="69"/>
      <c r="J3430" s="69"/>
    </row>
    <row r="3431" spans="3:10" x14ac:dyDescent="0.2">
      <c r="C3431" s="52" t="e">
        <f>VLOOKUP(A3431,'[1]S&amp;P 500 Wikipedia'!A:D,3,FALSE)</f>
        <v>#N/A</v>
      </c>
      <c r="H3431" s="69"/>
      <c r="I3431" s="69"/>
      <c r="J3431" s="69"/>
    </row>
    <row r="3432" spans="3:10" x14ac:dyDescent="0.2">
      <c r="C3432" s="52" t="e">
        <f>VLOOKUP(A3432,'[1]S&amp;P 500 Wikipedia'!A:D,3,FALSE)</f>
        <v>#N/A</v>
      </c>
      <c r="H3432" s="69"/>
      <c r="I3432" s="69"/>
      <c r="J3432" s="69"/>
    </row>
    <row r="3433" spans="3:10" x14ac:dyDescent="0.2">
      <c r="C3433" s="52" t="e">
        <f>VLOOKUP(A3433,'[1]S&amp;P 500 Wikipedia'!A:D,3,FALSE)</f>
        <v>#N/A</v>
      </c>
      <c r="H3433" s="69"/>
      <c r="I3433" s="69"/>
      <c r="J3433" s="69"/>
    </row>
    <row r="3434" spans="3:10" x14ac:dyDescent="0.2">
      <c r="C3434" s="52" t="e">
        <f>VLOOKUP(A3434,'[1]S&amp;P 500 Wikipedia'!A:D,3,FALSE)</f>
        <v>#N/A</v>
      </c>
      <c r="H3434" s="69"/>
      <c r="I3434" s="69"/>
      <c r="J3434" s="69"/>
    </row>
    <row r="3435" spans="3:10" x14ac:dyDescent="0.2">
      <c r="C3435" s="52" t="e">
        <f>VLOOKUP(A3435,'[1]S&amp;P 500 Wikipedia'!A:D,3,FALSE)</f>
        <v>#N/A</v>
      </c>
      <c r="H3435" s="69"/>
      <c r="I3435" s="69"/>
      <c r="J3435" s="69"/>
    </row>
    <row r="3436" spans="3:10" x14ac:dyDescent="0.2">
      <c r="C3436" s="52" t="e">
        <f>VLOOKUP(A3436,'[1]S&amp;P 500 Wikipedia'!A:D,3,FALSE)</f>
        <v>#N/A</v>
      </c>
      <c r="H3436" s="69"/>
      <c r="I3436" s="69"/>
      <c r="J3436" s="69"/>
    </row>
    <row r="3437" spans="3:10" x14ac:dyDescent="0.2">
      <c r="C3437" s="52" t="e">
        <f>VLOOKUP(A3437,'[1]S&amp;P 500 Wikipedia'!A:D,3,FALSE)</f>
        <v>#N/A</v>
      </c>
      <c r="H3437" s="69"/>
      <c r="I3437" s="69"/>
      <c r="J3437" s="69"/>
    </row>
    <row r="3438" spans="3:10" x14ac:dyDescent="0.2">
      <c r="C3438" s="52" t="e">
        <f>VLOOKUP(A3438,'[1]S&amp;P 500 Wikipedia'!A:D,3,FALSE)</f>
        <v>#N/A</v>
      </c>
      <c r="H3438" s="69"/>
      <c r="I3438" s="69"/>
      <c r="J3438" s="69"/>
    </row>
    <row r="3439" spans="3:10" x14ac:dyDescent="0.2">
      <c r="C3439" s="52" t="e">
        <f>VLOOKUP(A3439,'[1]S&amp;P 500 Wikipedia'!A:D,3,FALSE)</f>
        <v>#N/A</v>
      </c>
      <c r="H3439" s="69"/>
      <c r="I3439" s="69"/>
      <c r="J3439" s="69"/>
    </row>
    <row r="3440" spans="3:10" x14ac:dyDescent="0.2">
      <c r="C3440" s="52" t="e">
        <f>VLOOKUP(A3440,'[1]S&amp;P 500 Wikipedia'!A:D,3,FALSE)</f>
        <v>#N/A</v>
      </c>
      <c r="H3440" s="69"/>
      <c r="I3440" s="69"/>
      <c r="J3440" s="69"/>
    </row>
    <row r="3441" spans="3:10" x14ac:dyDescent="0.2">
      <c r="C3441" s="52" t="e">
        <f>VLOOKUP(A3441,'[1]S&amp;P 500 Wikipedia'!A:D,3,FALSE)</f>
        <v>#N/A</v>
      </c>
      <c r="H3441" s="69"/>
      <c r="I3441" s="69"/>
      <c r="J3441" s="69"/>
    </row>
    <row r="3442" spans="3:10" x14ac:dyDescent="0.2">
      <c r="C3442" s="52" t="e">
        <f>VLOOKUP(A3442,'[1]S&amp;P 500 Wikipedia'!A:D,3,FALSE)</f>
        <v>#N/A</v>
      </c>
      <c r="H3442" s="69"/>
      <c r="I3442" s="69"/>
      <c r="J3442" s="69"/>
    </row>
    <row r="3443" spans="3:10" x14ac:dyDescent="0.2">
      <c r="C3443" s="52" t="e">
        <f>VLOOKUP(A3443,'[1]S&amp;P 500 Wikipedia'!A:D,3,FALSE)</f>
        <v>#N/A</v>
      </c>
      <c r="H3443" s="69"/>
      <c r="I3443" s="69"/>
      <c r="J3443" s="69"/>
    </row>
    <row r="3444" spans="3:10" x14ac:dyDescent="0.2">
      <c r="C3444" s="52" t="e">
        <f>VLOOKUP(A3444,'[1]S&amp;P 500 Wikipedia'!A:D,3,FALSE)</f>
        <v>#N/A</v>
      </c>
      <c r="H3444" s="69"/>
      <c r="I3444" s="69"/>
      <c r="J3444" s="69"/>
    </row>
    <row r="3445" spans="3:10" x14ac:dyDescent="0.2">
      <c r="C3445" s="52" t="e">
        <f>VLOOKUP(A3445,'[1]S&amp;P 500 Wikipedia'!A:D,3,FALSE)</f>
        <v>#N/A</v>
      </c>
      <c r="H3445" s="69"/>
      <c r="I3445" s="69"/>
      <c r="J3445" s="69"/>
    </row>
    <row r="3446" spans="3:10" x14ac:dyDescent="0.2">
      <c r="C3446" s="52" t="e">
        <f>VLOOKUP(A3446,'[1]S&amp;P 500 Wikipedia'!A:D,3,FALSE)</f>
        <v>#N/A</v>
      </c>
      <c r="H3446" s="69"/>
      <c r="I3446" s="69"/>
      <c r="J3446" s="69"/>
    </row>
    <row r="3447" spans="3:10" x14ac:dyDescent="0.2">
      <c r="C3447" s="52" t="e">
        <f>VLOOKUP(A3447,'[1]S&amp;P 500 Wikipedia'!A:D,3,FALSE)</f>
        <v>#N/A</v>
      </c>
      <c r="H3447" s="69"/>
      <c r="I3447" s="69"/>
      <c r="J3447" s="69"/>
    </row>
    <row r="3448" spans="3:10" x14ac:dyDescent="0.2">
      <c r="C3448" s="52" t="e">
        <f>VLOOKUP(A3448,'[1]S&amp;P 500 Wikipedia'!A:D,3,FALSE)</f>
        <v>#N/A</v>
      </c>
      <c r="H3448" s="69"/>
      <c r="I3448" s="69"/>
      <c r="J3448" s="69"/>
    </row>
    <row r="3449" spans="3:10" x14ac:dyDescent="0.2">
      <c r="C3449" s="52" t="e">
        <f>VLOOKUP(A3449,'[1]S&amp;P 500 Wikipedia'!A:D,3,FALSE)</f>
        <v>#N/A</v>
      </c>
      <c r="H3449" s="69"/>
      <c r="I3449" s="69"/>
      <c r="J3449" s="69"/>
    </row>
    <row r="3450" spans="3:10" x14ac:dyDescent="0.2">
      <c r="C3450" s="52" t="e">
        <f>VLOOKUP(A3450,'[1]S&amp;P 500 Wikipedia'!A:D,3,FALSE)</f>
        <v>#N/A</v>
      </c>
      <c r="H3450" s="69"/>
      <c r="I3450" s="69"/>
      <c r="J3450" s="69"/>
    </row>
    <row r="3451" spans="3:10" x14ac:dyDescent="0.2">
      <c r="C3451" s="52" t="e">
        <f>VLOOKUP(A3451,'[1]S&amp;P 500 Wikipedia'!A:D,3,FALSE)</f>
        <v>#N/A</v>
      </c>
      <c r="H3451" s="69"/>
      <c r="I3451" s="69"/>
      <c r="J3451" s="69"/>
    </row>
    <row r="3452" spans="3:10" x14ac:dyDescent="0.2">
      <c r="C3452" s="52" t="e">
        <f>VLOOKUP(A3452,'[1]S&amp;P 500 Wikipedia'!A:D,3,FALSE)</f>
        <v>#N/A</v>
      </c>
      <c r="H3452" s="69"/>
      <c r="I3452" s="69"/>
      <c r="J3452" s="69"/>
    </row>
    <row r="3453" spans="3:10" x14ac:dyDescent="0.2">
      <c r="C3453" s="52" t="e">
        <f>VLOOKUP(A3453,'[1]S&amp;P 500 Wikipedia'!A:D,3,FALSE)</f>
        <v>#N/A</v>
      </c>
      <c r="H3453" s="69"/>
      <c r="I3453" s="69"/>
      <c r="J3453" s="69"/>
    </row>
    <row r="3454" spans="3:10" x14ac:dyDescent="0.2">
      <c r="C3454" s="52" t="e">
        <f>VLOOKUP(A3454,'[1]S&amp;P 500 Wikipedia'!A:D,3,FALSE)</f>
        <v>#N/A</v>
      </c>
      <c r="H3454" s="69"/>
      <c r="I3454" s="69"/>
      <c r="J3454" s="69"/>
    </row>
    <row r="3455" spans="3:10" x14ac:dyDescent="0.2">
      <c r="C3455" s="52" t="e">
        <f>VLOOKUP(A3455,'[1]S&amp;P 500 Wikipedia'!A:D,3,FALSE)</f>
        <v>#N/A</v>
      </c>
      <c r="H3455" s="69"/>
      <c r="I3455" s="69"/>
      <c r="J3455" s="69"/>
    </row>
    <row r="3456" spans="3:10" x14ac:dyDescent="0.2">
      <c r="C3456" s="52" t="e">
        <f>VLOOKUP(A3456,'[1]S&amp;P 500 Wikipedia'!A:D,3,FALSE)</f>
        <v>#N/A</v>
      </c>
      <c r="H3456" s="69"/>
      <c r="I3456" s="69"/>
      <c r="J3456" s="69"/>
    </row>
    <row r="3457" spans="3:10" x14ac:dyDescent="0.2">
      <c r="C3457" s="52" t="e">
        <f>VLOOKUP(A3457,'[1]S&amp;P 500 Wikipedia'!A:D,3,FALSE)</f>
        <v>#N/A</v>
      </c>
      <c r="H3457" s="69"/>
      <c r="I3457" s="69"/>
      <c r="J3457" s="69"/>
    </row>
    <row r="3458" spans="3:10" x14ac:dyDescent="0.2">
      <c r="C3458" s="52" t="e">
        <f>VLOOKUP(A3458,'[1]S&amp;P 500 Wikipedia'!A:D,3,FALSE)</f>
        <v>#N/A</v>
      </c>
      <c r="H3458" s="69"/>
      <c r="I3458" s="69"/>
      <c r="J3458" s="69"/>
    </row>
    <row r="3459" spans="3:10" x14ac:dyDescent="0.2">
      <c r="C3459" s="52" t="e">
        <f>VLOOKUP(A3459,'[1]S&amp;P 500 Wikipedia'!A:D,3,FALSE)</f>
        <v>#N/A</v>
      </c>
      <c r="H3459" s="69"/>
      <c r="I3459" s="69"/>
      <c r="J3459" s="69"/>
    </row>
    <row r="3460" spans="3:10" x14ac:dyDescent="0.2">
      <c r="C3460" s="52" t="e">
        <f>VLOOKUP(A3460,'[1]S&amp;P 500 Wikipedia'!A:D,3,FALSE)</f>
        <v>#N/A</v>
      </c>
      <c r="H3460" s="69"/>
      <c r="I3460" s="69"/>
      <c r="J3460" s="69"/>
    </row>
    <row r="3461" spans="3:10" x14ac:dyDescent="0.2">
      <c r="C3461" s="52" t="e">
        <f>VLOOKUP(A3461,'[1]S&amp;P 500 Wikipedia'!A:D,3,FALSE)</f>
        <v>#N/A</v>
      </c>
      <c r="H3461" s="69"/>
      <c r="I3461" s="69"/>
      <c r="J3461" s="69"/>
    </row>
    <row r="3462" spans="3:10" x14ac:dyDescent="0.2">
      <c r="C3462" s="52" t="e">
        <f>VLOOKUP(A3462,'[1]S&amp;P 500 Wikipedia'!A:D,3,FALSE)</f>
        <v>#N/A</v>
      </c>
      <c r="H3462" s="69"/>
      <c r="I3462" s="69"/>
      <c r="J3462" s="69"/>
    </row>
    <row r="3463" spans="3:10" x14ac:dyDescent="0.2">
      <c r="C3463" s="52" t="e">
        <f>VLOOKUP(A3463,'[1]S&amp;P 500 Wikipedia'!A:D,3,FALSE)</f>
        <v>#N/A</v>
      </c>
      <c r="H3463" s="69"/>
      <c r="I3463" s="69"/>
      <c r="J3463" s="69"/>
    </row>
    <row r="3464" spans="3:10" x14ac:dyDescent="0.2">
      <c r="C3464" s="52" t="e">
        <f>VLOOKUP(A3464,'[1]S&amp;P 500 Wikipedia'!A:D,3,FALSE)</f>
        <v>#N/A</v>
      </c>
      <c r="H3464" s="69"/>
      <c r="I3464" s="69"/>
      <c r="J3464" s="69"/>
    </row>
    <row r="3465" spans="3:10" x14ac:dyDescent="0.2">
      <c r="C3465" s="52" t="e">
        <f>VLOOKUP(A3465,'[1]S&amp;P 500 Wikipedia'!A:D,3,FALSE)</f>
        <v>#N/A</v>
      </c>
      <c r="H3465" s="69"/>
      <c r="I3465" s="69"/>
      <c r="J3465" s="69"/>
    </row>
    <row r="3466" spans="3:10" x14ac:dyDescent="0.2">
      <c r="C3466" s="52" t="e">
        <f>VLOOKUP(A3466,'[1]S&amp;P 500 Wikipedia'!A:D,3,FALSE)</f>
        <v>#N/A</v>
      </c>
      <c r="H3466" s="69"/>
      <c r="I3466" s="69"/>
      <c r="J3466" s="69"/>
    </row>
    <row r="3467" spans="3:10" x14ac:dyDescent="0.2">
      <c r="C3467" s="52" t="e">
        <f>VLOOKUP(A3467,'[1]S&amp;P 500 Wikipedia'!A:D,3,FALSE)</f>
        <v>#N/A</v>
      </c>
      <c r="H3467" s="69"/>
      <c r="I3467" s="69"/>
      <c r="J3467" s="69"/>
    </row>
    <row r="3468" spans="3:10" x14ac:dyDescent="0.2">
      <c r="C3468" s="52" t="e">
        <f>VLOOKUP(A3468,'[1]S&amp;P 500 Wikipedia'!A:D,3,FALSE)</f>
        <v>#N/A</v>
      </c>
      <c r="H3468" s="69"/>
      <c r="I3468" s="69"/>
      <c r="J3468" s="69"/>
    </row>
    <row r="3469" spans="3:10" x14ac:dyDescent="0.2">
      <c r="C3469" s="52" t="e">
        <f>VLOOKUP(A3469,'[1]S&amp;P 500 Wikipedia'!A:D,3,FALSE)</f>
        <v>#N/A</v>
      </c>
      <c r="H3469" s="69"/>
      <c r="I3469" s="69"/>
      <c r="J3469" s="69"/>
    </row>
    <row r="3470" spans="3:10" x14ac:dyDescent="0.2">
      <c r="C3470" s="52" t="e">
        <f>VLOOKUP(A3470,'[1]S&amp;P 500 Wikipedia'!A:D,3,FALSE)</f>
        <v>#N/A</v>
      </c>
      <c r="H3470" s="69"/>
      <c r="I3470" s="69"/>
      <c r="J3470" s="69"/>
    </row>
    <row r="3471" spans="3:10" x14ac:dyDescent="0.2">
      <c r="C3471" s="52" t="e">
        <f>VLOOKUP(A3471,'[1]S&amp;P 500 Wikipedia'!A:D,3,FALSE)</f>
        <v>#N/A</v>
      </c>
      <c r="H3471" s="69"/>
      <c r="I3471" s="69"/>
      <c r="J3471" s="69"/>
    </row>
    <row r="3472" spans="3:10" x14ac:dyDescent="0.2">
      <c r="C3472" s="52" t="e">
        <f>VLOOKUP(A3472,'[1]S&amp;P 500 Wikipedia'!A:D,3,FALSE)</f>
        <v>#N/A</v>
      </c>
      <c r="H3472" s="69"/>
      <c r="I3472" s="69"/>
      <c r="J3472" s="69"/>
    </row>
    <row r="3473" spans="3:10" x14ac:dyDescent="0.2">
      <c r="C3473" s="52" t="e">
        <f>VLOOKUP(A3473,'[1]S&amp;P 500 Wikipedia'!A:D,3,FALSE)</f>
        <v>#N/A</v>
      </c>
      <c r="H3473" s="69"/>
      <c r="I3473" s="69"/>
      <c r="J3473" s="69"/>
    </row>
    <row r="3474" spans="3:10" x14ac:dyDescent="0.2">
      <c r="C3474" s="52" t="e">
        <f>VLOOKUP(A3474,'[1]S&amp;P 500 Wikipedia'!A:D,3,FALSE)</f>
        <v>#N/A</v>
      </c>
      <c r="H3474" s="69"/>
      <c r="I3474" s="69"/>
      <c r="J3474" s="69"/>
    </row>
    <row r="3475" spans="3:10" x14ac:dyDescent="0.2">
      <c r="C3475" s="52" t="e">
        <f>VLOOKUP(A3475,'[1]S&amp;P 500 Wikipedia'!A:D,3,FALSE)</f>
        <v>#N/A</v>
      </c>
      <c r="H3475" s="69"/>
      <c r="I3475" s="69"/>
      <c r="J3475" s="69"/>
    </row>
    <row r="3476" spans="3:10" x14ac:dyDescent="0.2">
      <c r="C3476" s="52" t="e">
        <f>VLOOKUP(A3476,'[1]S&amp;P 500 Wikipedia'!A:D,3,FALSE)</f>
        <v>#N/A</v>
      </c>
      <c r="H3476" s="69"/>
      <c r="I3476" s="69"/>
      <c r="J3476" s="69"/>
    </row>
    <row r="3477" spans="3:10" x14ac:dyDescent="0.2">
      <c r="C3477" s="52" t="e">
        <f>VLOOKUP(A3477,'[1]S&amp;P 500 Wikipedia'!A:D,3,FALSE)</f>
        <v>#N/A</v>
      </c>
      <c r="H3477" s="69"/>
      <c r="I3477" s="69"/>
      <c r="J3477" s="69"/>
    </row>
    <row r="3478" spans="3:10" x14ac:dyDescent="0.2">
      <c r="C3478" s="52" t="e">
        <f>VLOOKUP(A3478,'[1]S&amp;P 500 Wikipedia'!A:D,3,FALSE)</f>
        <v>#N/A</v>
      </c>
      <c r="H3478" s="69"/>
      <c r="I3478" s="69"/>
      <c r="J3478" s="69"/>
    </row>
    <row r="3479" spans="3:10" x14ac:dyDescent="0.2">
      <c r="C3479" s="52" t="e">
        <f>VLOOKUP(A3479,'[1]S&amp;P 500 Wikipedia'!A:D,3,FALSE)</f>
        <v>#N/A</v>
      </c>
      <c r="H3479" s="69"/>
      <c r="I3479" s="69"/>
      <c r="J3479" s="69"/>
    </row>
    <row r="3480" spans="3:10" x14ac:dyDescent="0.2">
      <c r="C3480" s="52" t="e">
        <f>VLOOKUP(A3480,'[1]S&amp;P 500 Wikipedia'!A:D,3,FALSE)</f>
        <v>#N/A</v>
      </c>
      <c r="H3480" s="69"/>
      <c r="I3480" s="69"/>
      <c r="J3480" s="69"/>
    </row>
    <row r="3481" spans="3:10" x14ac:dyDescent="0.2">
      <c r="C3481" s="52" t="e">
        <f>VLOOKUP(A3481,'[1]S&amp;P 500 Wikipedia'!A:D,3,FALSE)</f>
        <v>#N/A</v>
      </c>
      <c r="H3481" s="69"/>
      <c r="I3481" s="69"/>
      <c r="J3481" s="69"/>
    </row>
    <row r="3482" spans="3:10" x14ac:dyDescent="0.2">
      <c r="C3482" s="52" t="e">
        <f>VLOOKUP(A3482,'[1]S&amp;P 500 Wikipedia'!A:D,3,FALSE)</f>
        <v>#N/A</v>
      </c>
      <c r="H3482" s="69"/>
      <c r="I3482" s="69"/>
      <c r="J3482" s="69"/>
    </row>
    <row r="3483" spans="3:10" x14ac:dyDescent="0.2">
      <c r="C3483" s="52" t="e">
        <f>VLOOKUP(A3483,'[1]S&amp;P 500 Wikipedia'!A:D,3,FALSE)</f>
        <v>#N/A</v>
      </c>
      <c r="H3483" s="69"/>
      <c r="I3483" s="69"/>
      <c r="J3483" s="69"/>
    </row>
    <row r="3484" spans="3:10" x14ac:dyDescent="0.2">
      <c r="C3484" s="52" t="e">
        <f>VLOOKUP(A3484,'[1]S&amp;P 500 Wikipedia'!A:D,3,FALSE)</f>
        <v>#N/A</v>
      </c>
      <c r="H3484" s="69"/>
      <c r="I3484" s="69"/>
      <c r="J3484" s="69"/>
    </row>
    <row r="3485" spans="3:10" x14ac:dyDescent="0.2">
      <c r="C3485" s="52" t="e">
        <f>VLOOKUP(A3485,'[1]S&amp;P 500 Wikipedia'!A:D,3,FALSE)</f>
        <v>#N/A</v>
      </c>
      <c r="H3485" s="69"/>
      <c r="I3485" s="69"/>
      <c r="J3485" s="69"/>
    </row>
    <row r="3486" spans="3:10" x14ac:dyDescent="0.2">
      <c r="C3486" s="52" t="e">
        <f>VLOOKUP(A3486,'[1]S&amp;P 500 Wikipedia'!A:D,3,FALSE)</f>
        <v>#N/A</v>
      </c>
      <c r="H3486" s="69"/>
      <c r="I3486" s="69"/>
      <c r="J3486" s="69"/>
    </row>
    <row r="3487" spans="3:10" x14ac:dyDescent="0.2">
      <c r="C3487" s="52" t="e">
        <f>VLOOKUP(A3487,'[1]S&amp;P 500 Wikipedia'!A:D,3,FALSE)</f>
        <v>#N/A</v>
      </c>
      <c r="H3487" s="69"/>
      <c r="I3487" s="69"/>
      <c r="J3487" s="69"/>
    </row>
    <row r="3488" spans="3:10" x14ac:dyDescent="0.2">
      <c r="C3488" s="52" t="e">
        <f>VLOOKUP(A3488,'[1]S&amp;P 500 Wikipedia'!A:D,3,FALSE)</f>
        <v>#N/A</v>
      </c>
      <c r="H3488" s="69"/>
      <c r="I3488" s="69"/>
      <c r="J3488" s="69"/>
    </row>
    <row r="3489" spans="3:10" x14ac:dyDescent="0.2">
      <c r="C3489" s="52" t="e">
        <f>VLOOKUP(A3489,'[1]S&amp;P 500 Wikipedia'!A:D,3,FALSE)</f>
        <v>#N/A</v>
      </c>
      <c r="H3489" s="69"/>
      <c r="I3489" s="69"/>
      <c r="J3489" s="69"/>
    </row>
    <row r="3490" spans="3:10" x14ac:dyDescent="0.2">
      <c r="C3490" s="52" t="e">
        <f>VLOOKUP(A3490,'[1]S&amp;P 500 Wikipedia'!A:D,3,FALSE)</f>
        <v>#N/A</v>
      </c>
      <c r="H3490" s="69"/>
      <c r="I3490" s="69"/>
      <c r="J3490" s="69"/>
    </row>
    <row r="3491" spans="3:10" x14ac:dyDescent="0.2">
      <c r="C3491" s="52" t="e">
        <f>VLOOKUP(A3491,'[1]S&amp;P 500 Wikipedia'!A:D,3,FALSE)</f>
        <v>#N/A</v>
      </c>
      <c r="H3491" s="69"/>
      <c r="I3491" s="69"/>
      <c r="J3491" s="69"/>
    </row>
    <row r="3492" spans="3:10" x14ac:dyDescent="0.2">
      <c r="C3492" s="52" t="e">
        <f>VLOOKUP(A3492,'[1]S&amp;P 500 Wikipedia'!A:D,3,FALSE)</f>
        <v>#N/A</v>
      </c>
      <c r="H3492" s="69"/>
      <c r="I3492" s="69"/>
      <c r="J3492" s="69"/>
    </row>
    <row r="3493" spans="3:10" x14ac:dyDescent="0.2">
      <c r="C3493" s="52" t="e">
        <f>VLOOKUP(A3493,'[1]S&amp;P 500 Wikipedia'!A:D,3,FALSE)</f>
        <v>#N/A</v>
      </c>
      <c r="H3493" s="69"/>
      <c r="I3493" s="69"/>
      <c r="J3493" s="69"/>
    </row>
    <row r="3494" spans="3:10" x14ac:dyDescent="0.2">
      <c r="C3494" s="52" t="e">
        <f>VLOOKUP(A3494,'[1]S&amp;P 500 Wikipedia'!A:D,3,FALSE)</f>
        <v>#N/A</v>
      </c>
      <c r="H3494" s="69"/>
      <c r="I3494" s="69"/>
      <c r="J3494" s="69"/>
    </row>
    <row r="3495" spans="3:10" x14ac:dyDescent="0.2">
      <c r="C3495" s="52" t="e">
        <f>VLOOKUP(A3495,'[1]S&amp;P 500 Wikipedia'!A:D,3,FALSE)</f>
        <v>#N/A</v>
      </c>
      <c r="H3495" s="69"/>
      <c r="I3495" s="69"/>
      <c r="J3495" s="69"/>
    </row>
    <row r="3496" spans="3:10" x14ac:dyDescent="0.2">
      <c r="C3496" s="52" t="e">
        <f>VLOOKUP(A3496,'[1]S&amp;P 500 Wikipedia'!A:D,3,FALSE)</f>
        <v>#N/A</v>
      </c>
      <c r="H3496" s="69"/>
      <c r="I3496" s="69"/>
      <c r="J3496" s="69"/>
    </row>
    <row r="3497" spans="3:10" x14ac:dyDescent="0.2">
      <c r="C3497" s="52" t="e">
        <f>VLOOKUP(A3497,'[1]S&amp;P 500 Wikipedia'!A:D,3,FALSE)</f>
        <v>#N/A</v>
      </c>
      <c r="H3497" s="69"/>
      <c r="I3497" s="69"/>
      <c r="J3497" s="69"/>
    </row>
    <row r="3498" spans="3:10" x14ac:dyDescent="0.2">
      <c r="C3498" s="52" t="e">
        <f>VLOOKUP(A3498,'[1]S&amp;P 500 Wikipedia'!A:D,3,FALSE)</f>
        <v>#N/A</v>
      </c>
      <c r="H3498" s="69"/>
      <c r="I3498" s="69"/>
      <c r="J3498" s="69"/>
    </row>
    <row r="3499" spans="3:10" x14ac:dyDescent="0.2">
      <c r="C3499" s="52" t="e">
        <f>VLOOKUP(A3499,'[1]S&amp;P 500 Wikipedia'!A:D,3,FALSE)</f>
        <v>#N/A</v>
      </c>
      <c r="H3499" s="69"/>
      <c r="I3499" s="69"/>
      <c r="J3499" s="69"/>
    </row>
    <row r="3500" spans="3:10" x14ac:dyDescent="0.2">
      <c r="C3500" s="52" t="e">
        <f>VLOOKUP(A3500,'[1]S&amp;P 500 Wikipedia'!A:D,3,FALSE)</f>
        <v>#N/A</v>
      </c>
      <c r="H3500" s="69"/>
      <c r="I3500" s="69"/>
      <c r="J3500" s="69"/>
    </row>
    <row r="3501" spans="3:10" x14ac:dyDescent="0.2">
      <c r="C3501" s="52" t="e">
        <f>VLOOKUP(A3501,'[1]S&amp;P 500 Wikipedia'!A:D,3,FALSE)</f>
        <v>#N/A</v>
      </c>
      <c r="H3501" s="69"/>
      <c r="I3501" s="69"/>
      <c r="J3501" s="69"/>
    </row>
    <row r="3502" spans="3:10" x14ac:dyDescent="0.2">
      <c r="C3502" s="52" t="e">
        <f>VLOOKUP(A3502,'[1]S&amp;P 500 Wikipedia'!A:D,3,FALSE)</f>
        <v>#N/A</v>
      </c>
      <c r="H3502" s="69"/>
      <c r="I3502" s="69"/>
      <c r="J3502" s="69"/>
    </row>
    <row r="3503" spans="3:10" x14ac:dyDescent="0.2">
      <c r="C3503" s="52" t="e">
        <f>VLOOKUP(A3503,'[1]S&amp;P 500 Wikipedia'!A:D,3,FALSE)</f>
        <v>#N/A</v>
      </c>
      <c r="H3503" s="69"/>
      <c r="I3503" s="69"/>
      <c r="J3503" s="69"/>
    </row>
    <row r="3504" spans="3:10" x14ac:dyDescent="0.2">
      <c r="C3504" s="52" t="e">
        <f>VLOOKUP(A3504,'[1]S&amp;P 500 Wikipedia'!A:D,3,FALSE)</f>
        <v>#N/A</v>
      </c>
      <c r="H3504" s="69"/>
      <c r="I3504" s="69"/>
      <c r="J3504" s="69"/>
    </row>
    <row r="3505" spans="3:10" x14ac:dyDescent="0.2">
      <c r="C3505" s="52" t="e">
        <f>VLOOKUP(A3505,'[1]S&amp;P 500 Wikipedia'!A:D,3,FALSE)</f>
        <v>#N/A</v>
      </c>
      <c r="H3505" s="69"/>
      <c r="I3505" s="69"/>
      <c r="J3505" s="69"/>
    </row>
    <row r="3506" spans="3:10" x14ac:dyDescent="0.2">
      <c r="C3506" s="52" t="e">
        <f>VLOOKUP(A3506,'[1]S&amp;P 500 Wikipedia'!A:D,3,FALSE)</f>
        <v>#N/A</v>
      </c>
      <c r="H3506" s="69"/>
      <c r="I3506" s="69"/>
      <c r="J3506" s="69"/>
    </row>
    <row r="3507" spans="3:10" x14ac:dyDescent="0.2">
      <c r="C3507" s="52" t="e">
        <f>VLOOKUP(A3507,'[1]S&amp;P 500 Wikipedia'!A:D,3,FALSE)</f>
        <v>#N/A</v>
      </c>
      <c r="H3507" s="69"/>
      <c r="I3507" s="69"/>
      <c r="J3507" s="69"/>
    </row>
    <row r="3508" spans="3:10" x14ac:dyDescent="0.2">
      <c r="C3508" s="52" t="e">
        <f>VLOOKUP(A3508,'[1]S&amp;P 500 Wikipedia'!A:D,3,FALSE)</f>
        <v>#N/A</v>
      </c>
      <c r="H3508" s="69"/>
      <c r="I3508" s="69"/>
      <c r="J3508" s="69"/>
    </row>
    <row r="3509" spans="3:10" x14ac:dyDescent="0.2">
      <c r="C3509" s="52" t="e">
        <f>VLOOKUP(A3509,'[1]S&amp;P 500 Wikipedia'!A:D,3,FALSE)</f>
        <v>#N/A</v>
      </c>
      <c r="H3509" s="69"/>
      <c r="I3509" s="69"/>
      <c r="J3509" s="69"/>
    </row>
    <row r="3510" spans="3:10" x14ac:dyDescent="0.2">
      <c r="C3510" s="52" t="e">
        <f>VLOOKUP(A3510,'[1]S&amp;P 500 Wikipedia'!A:D,3,FALSE)</f>
        <v>#N/A</v>
      </c>
      <c r="H3510" s="69"/>
      <c r="I3510" s="69"/>
      <c r="J3510" s="69"/>
    </row>
    <row r="3511" spans="3:10" x14ac:dyDescent="0.2">
      <c r="C3511" s="52" t="e">
        <f>VLOOKUP(A3511,'[1]S&amp;P 500 Wikipedia'!A:D,3,FALSE)</f>
        <v>#N/A</v>
      </c>
      <c r="H3511" s="69"/>
      <c r="I3511" s="69"/>
      <c r="J3511" s="69"/>
    </row>
    <row r="3512" spans="3:10" x14ac:dyDescent="0.2">
      <c r="C3512" s="52" t="e">
        <f>VLOOKUP(A3512,'[1]S&amp;P 500 Wikipedia'!A:D,3,FALSE)</f>
        <v>#N/A</v>
      </c>
      <c r="H3512" s="69"/>
      <c r="I3512" s="69"/>
      <c r="J3512" s="69"/>
    </row>
    <row r="3513" spans="3:10" x14ac:dyDescent="0.2">
      <c r="C3513" s="52" t="e">
        <f>VLOOKUP(A3513,'[1]S&amp;P 500 Wikipedia'!A:D,3,FALSE)</f>
        <v>#N/A</v>
      </c>
      <c r="H3513" s="69"/>
      <c r="I3513" s="69"/>
      <c r="J3513" s="69"/>
    </row>
    <row r="3514" spans="3:10" x14ac:dyDescent="0.2">
      <c r="C3514" s="52" t="e">
        <f>VLOOKUP(A3514,'[1]S&amp;P 500 Wikipedia'!A:D,3,FALSE)</f>
        <v>#N/A</v>
      </c>
      <c r="H3514" s="69"/>
      <c r="I3514" s="69"/>
      <c r="J3514" s="69"/>
    </row>
    <row r="3515" spans="3:10" x14ac:dyDescent="0.2">
      <c r="C3515" s="52" t="e">
        <f>VLOOKUP(A3515,'[1]S&amp;P 500 Wikipedia'!A:D,3,FALSE)</f>
        <v>#N/A</v>
      </c>
      <c r="H3515" s="69"/>
      <c r="I3515" s="69"/>
      <c r="J3515" s="69"/>
    </row>
    <row r="3516" spans="3:10" x14ac:dyDescent="0.2">
      <c r="C3516" s="52" t="e">
        <f>VLOOKUP(A3516,'[1]S&amp;P 500 Wikipedia'!A:D,3,FALSE)</f>
        <v>#N/A</v>
      </c>
      <c r="H3516" s="69"/>
      <c r="I3516" s="69"/>
      <c r="J3516" s="69"/>
    </row>
    <row r="3517" spans="3:10" x14ac:dyDescent="0.2">
      <c r="C3517" s="52" t="e">
        <f>VLOOKUP(A3517,'[1]S&amp;P 500 Wikipedia'!A:D,3,FALSE)</f>
        <v>#N/A</v>
      </c>
      <c r="H3517" s="69"/>
      <c r="I3517" s="69"/>
      <c r="J3517" s="69"/>
    </row>
    <row r="3518" spans="3:10" x14ac:dyDescent="0.2">
      <c r="C3518" s="52" t="e">
        <f>VLOOKUP(A3518,'[1]S&amp;P 500 Wikipedia'!A:D,3,FALSE)</f>
        <v>#N/A</v>
      </c>
      <c r="H3518" s="69"/>
      <c r="I3518" s="69"/>
      <c r="J3518" s="69"/>
    </row>
    <row r="3519" spans="3:10" x14ac:dyDescent="0.2">
      <c r="C3519" s="52" t="e">
        <f>VLOOKUP(A3519,'[1]S&amp;P 500 Wikipedia'!A:D,3,FALSE)</f>
        <v>#N/A</v>
      </c>
      <c r="H3519" s="69"/>
      <c r="I3519" s="69"/>
      <c r="J3519" s="69"/>
    </row>
    <row r="3520" spans="3:10" x14ac:dyDescent="0.2">
      <c r="C3520" s="52" t="e">
        <f>VLOOKUP(A3520,'[1]S&amp;P 500 Wikipedia'!A:D,3,FALSE)</f>
        <v>#N/A</v>
      </c>
      <c r="H3520" s="69"/>
      <c r="I3520" s="69"/>
      <c r="J3520" s="69"/>
    </row>
    <row r="3521" spans="3:10" x14ac:dyDescent="0.2">
      <c r="C3521" s="52" t="e">
        <f>VLOOKUP(A3521,'[1]S&amp;P 500 Wikipedia'!A:D,3,FALSE)</f>
        <v>#N/A</v>
      </c>
      <c r="H3521" s="69"/>
      <c r="I3521" s="69"/>
      <c r="J3521" s="69"/>
    </row>
    <row r="3522" spans="3:10" x14ac:dyDescent="0.2">
      <c r="C3522" s="52" t="e">
        <f>VLOOKUP(A3522,'[1]S&amp;P 500 Wikipedia'!A:D,3,FALSE)</f>
        <v>#N/A</v>
      </c>
      <c r="H3522" s="69"/>
      <c r="I3522" s="69"/>
      <c r="J3522" s="69"/>
    </row>
    <row r="3523" spans="3:10" x14ac:dyDescent="0.2">
      <c r="C3523" s="52" t="e">
        <f>VLOOKUP(A3523,'[1]S&amp;P 500 Wikipedia'!A:D,3,FALSE)</f>
        <v>#N/A</v>
      </c>
      <c r="H3523" s="69"/>
      <c r="I3523" s="69"/>
      <c r="J3523" s="69"/>
    </row>
    <row r="3524" spans="3:10" x14ac:dyDescent="0.2">
      <c r="C3524" s="52" t="e">
        <f>VLOOKUP(A3524,'[1]S&amp;P 500 Wikipedia'!A:D,3,FALSE)</f>
        <v>#N/A</v>
      </c>
      <c r="H3524" s="69"/>
      <c r="I3524" s="69"/>
      <c r="J3524" s="69"/>
    </row>
    <row r="3525" spans="3:10" x14ac:dyDescent="0.2">
      <c r="C3525" s="52" t="e">
        <f>VLOOKUP(A3525,'[1]S&amp;P 500 Wikipedia'!A:D,3,FALSE)</f>
        <v>#N/A</v>
      </c>
      <c r="H3525" s="69"/>
      <c r="I3525" s="69"/>
      <c r="J3525" s="69"/>
    </row>
    <row r="3526" spans="3:10" x14ac:dyDescent="0.2">
      <c r="C3526" s="52" t="e">
        <f>VLOOKUP(A3526,'[1]S&amp;P 500 Wikipedia'!A:D,3,FALSE)</f>
        <v>#N/A</v>
      </c>
      <c r="H3526" s="69"/>
      <c r="I3526" s="69"/>
      <c r="J3526" s="69"/>
    </row>
    <row r="3527" spans="3:10" x14ac:dyDescent="0.2">
      <c r="C3527" s="52" t="e">
        <f>VLOOKUP(A3527,'[1]S&amp;P 500 Wikipedia'!A:D,3,FALSE)</f>
        <v>#N/A</v>
      </c>
      <c r="H3527" s="69"/>
      <c r="I3527" s="69"/>
      <c r="J3527" s="69"/>
    </row>
    <row r="3528" spans="3:10" x14ac:dyDescent="0.2">
      <c r="C3528" s="52" t="e">
        <f>VLOOKUP(A3528,'[1]S&amp;P 500 Wikipedia'!A:D,3,FALSE)</f>
        <v>#N/A</v>
      </c>
      <c r="H3528" s="69"/>
      <c r="I3528" s="69"/>
      <c r="J3528" s="69"/>
    </row>
    <row r="3529" spans="3:10" x14ac:dyDescent="0.2">
      <c r="C3529" s="52" t="e">
        <f>VLOOKUP(A3529,'[1]S&amp;P 500 Wikipedia'!A:D,3,FALSE)</f>
        <v>#N/A</v>
      </c>
      <c r="H3529" s="69"/>
      <c r="I3529" s="69"/>
      <c r="J3529" s="69"/>
    </row>
    <row r="3530" spans="3:10" x14ac:dyDescent="0.2">
      <c r="C3530" s="52" t="e">
        <f>VLOOKUP(A3530,'[1]S&amp;P 500 Wikipedia'!A:D,3,FALSE)</f>
        <v>#N/A</v>
      </c>
      <c r="H3530" s="69"/>
      <c r="I3530" s="69"/>
      <c r="J3530" s="69"/>
    </row>
    <row r="3531" spans="3:10" x14ac:dyDescent="0.2">
      <c r="C3531" s="52" t="e">
        <f>VLOOKUP(A3531,'[1]S&amp;P 500 Wikipedia'!A:D,3,FALSE)</f>
        <v>#N/A</v>
      </c>
      <c r="H3531" s="69"/>
      <c r="I3531" s="69"/>
      <c r="J3531" s="69"/>
    </row>
    <row r="3532" spans="3:10" x14ac:dyDescent="0.2">
      <c r="C3532" s="52" t="e">
        <f>VLOOKUP(A3532,'[1]S&amp;P 500 Wikipedia'!A:D,3,FALSE)</f>
        <v>#N/A</v>
      </c>
      <c r="H3532" s="69"/>
      <c r="I3532" s="69"/>
      <c r="J3532" s="69"/>
    </row>
    <row r="3533" spans="3:10" x14ac:dyDescent="0.2">
      <c r="C3533" s="52" t="e">
        <f>VLOOKUP(A3533,'[1]S&amp;P 500 Wikipedia'!A:D,3,FALSE)</f>
        <v>#N/A</v>
      </c>
      <c r="H3533" s="69"/>
      <c r="I3533" s="69"/>
      <c r="J3533" s="69"/>
    </row>
    <row r="3534" spans="3:10" x14ac:dyDescent="0.2">
      <c r="C3534" s="52" t="e">
        <f>VLOOKUP(A3534,'[1]S&amp;P 500 Wikipedia'!A:D,3,FALSE)</f>
        <v>#N/A</v>
      </c>
      <c r="H3534" s="69"/>
      <c r="I3534" s="69"/>
      <c r="J3534" s="69"/>
    </row>
    <row r="3535" spans="3:10" x14ac:dyDescent="0.2">
      <c r="C3535" s="52" t="e">
        <f>VLOOKUP(A3535,'[1]S&amp;P 500 Wikipedia'!A:D,3,FALSE)</f>
        <v>#N/A</v>
      </c>
      <c r="H3535" s="69"/>
      <c r="I3535" s="69"/>
      <c r="J3535" s="69"/>
    </row>
    <row r="3536" spans="3:10" x14ac:dyDescent="0.2">
      <c r="C3536" s="52" t="e">
        <f>VLOOKUP(A3536,'[1]S&amp;P 500 Wikipedia'!A:D,3,FALSE)</f>
        <v>#N/A</v>
      </c>
      <c r="H3536" s="69"/>
      <c r="I3536" s="69"/>
      <c r="J3536" s="69"/>
    </row>
    <row r="3537" spans="3:10" x14ac:dyDescent="0.2">
      <c r="C3537" s="52" t="e">
        <f>VLOOKUP(A3537,'[1]S&amp;P 500 Wikipedia'!A:D,3,FALSE)</f>
        <v>#N/A</v>
      </c>
      <c r="H3537" s="69"/>
      <c r="I3537" s="69"/>
      <c r="J3537" s="69"/>
    </row>
    <row r="3538" spans="3:10" x14ac:dyDescent="0.2">
      <c r="C3538" s="52" t="e">
        <f>VLOOKUP(A3538,'[1]S&amp;P 500 Wikipedia'!A:D,3,FALSE)</f>
        <v>#N/A</v>
      </c>
      <c r="H3538" s="69"/>
      <c r="I3538" s="69"/>
      <c r="J3538" s="69"/>
    </row>
    <row r="3539" spans="3:10" x14ac:dyDescent="0.2">
      <c r="C3539" s="52" t="e">
        <f>VLOOKUP(A3539,'[1]S&amp;P 500 Wikipedia'!A:D,3,FALSE)</f>
        <v>#N/A</v>
      </c>
      <c r="H3539" s="69"/>
      <c r="I3539" s="69"/>
      <c r="J3539" s="69"/>
    </row>
    <row r="3540" spans="3:10" x14ac:dyDescent="0.2">
      <c r="C3540" s="52" t="e">
        <f>VLOOKUP(A3540,'[1]S&amp;P 500 Wikipedia'!A:D,3,FALSE)</f>
        <v>#N/A</v>
      </c>
      <c r="H3540" s="69"/>
      <c r="I3540" s="69"/>
      <c r="J3540" s="69"/>
    </row>
    <row r="3541" spans="3:10" x14ac:dyDescent="0.2">
      <c r="C3541" s="52" t="e">
        <f>VLOOKUP(A3541,'[1]S&amp;P 500 Wikipedia'!A:D,3,FALSE)</f>
        <v>#N/A</v>
      </c>
      <c r="H3541" s="69"/>
      <c r="I3541" s="69"/>
      <c r="J3541" s="69"/>
    </row>
    <row r="3542" spans="3:10" x14ac:dyDescent="0.2">
      <c r="C3542" s="52" t="e">
        <f>VLOOKUP(A3542,'[1]S&amp;P 500 Wikipedia'!A:D,3,FALSE)</f>
        <v>#N/A</v>
      </c>
      <c r="H3542" s="69"/>
      <c r="I3542" s="69"/>
      <c r="J3542" s="69"/>
    </row>
    <row r="3543" spans="3:10" x14ac:dyDescent="0.2">
      <c r="C3543" s="52" t="e">
        <f>VLOOKUP(A3543,'[1]S&amp;P 500 Wikipedia'!A:D,3,FALSE)</f>
        <v>#N/A</v>
      </c>
      <c r="H3543" s="69"/>
      <c r="I3543" s="69"/>
      <c r="J3543" s="69"/>
    </row>
    <row r="3544" spans="3:10" x14ac:dyDescent="0.2">
      <c r="C3544" s="52" t="e">
        <f>VLOOKUP(A3544,'[1]S&amp;P 500 Wikipedia'!A:D,3,FALSE)</f>
        <v>#N/A</v>
      </c>
      <c r="H3544" s="69"/>
      <c r="I3544" s="69"/>
      <c r="J3544" s="69"/>
    </row>
    <row r="3545" spans="3:10" x14ac:dyDescent="0.2">
      <c r="C3545" s="52" t="e">
        <f>VLOOKUP(A3545,'[1]S&amp;P 500 Wikipedia'!A:D,3,FALSE)</f>
        <v>#N/A</v>
      </c>
      <c r="H3545" s="69"/>
      <c r="I3545" s="69"/>
      <c r="J3545" s="69"/>
    </row>
    <row r="3546" spans="3:10" x14ac:dyDescent="0.2">
      <c r="C3546" s="52" t="e">
        <f>VLOOKUP(A3546,'[1]S&amp;P 500 Wikipedia'!A:D,3,FALSE)</f>
        <v>#N/A</v>
      </c>
      <c r="H3546" s="69"/>
      <c r="I3546" s="69"/>
      <c r="J3546" s="69"/>
    </row>
    <row r="3547" spans="3:10" x14ac:dyDescent="0.2">
      <c r="C3547" s="52" t="e">
        <f>VLOOKUP(A3547,'[1]S&amp;P 500 Wikipedia'!A:D,3,FALSE)</f>
        <v>#N/A</v>
      </c>
      <c r="H3547" s="69"/>
      <c r="I3547" s="69"/>
      <c r="J3547" s="69"/>
    </row>
    <row r="3548" spans="3:10" x14ac:dyDescent="0.2">
      <c r="C3548" s="52" t="e">
        <f>VLOOKUP(A3548,'[1]S&amp;P 500 Wikipedia'!A:D,3,FALSE)</f>
        <v>#N/A</v>
      </c>
      <c r="H3548" s="69"/>
      <c r="I3548" s="69"/>
      <c r="J3548" s="69"/>
    </row>
    <row r="3549" spans="3:10" x14ac:dyDescent="0.2">
      <c r="C3549" s="52" t="e">
        <f>VLOOKUP(A3549,'[1]S&amp;P 500 Wikipedia'!A:D,3,FALSE)</f>
        <v>#N/A</v>
      </c>
      <c r="H3549" s="69"/>
      <c r="I3549" s="69"/>
      <c r="J3549" s="69"/>
    </row>
    <row r="3550" spans="3:10" x14ac:dyDescent="0.2">
      <c r="C3550" s="52" t="e">
        <f>VLOOKUP(A3550,'[1]S&amp;P 500 Wikipedia'!A:D,3,FALSE)</f>
        <v>#N/A</v>
      </c>
      <c r="H3550" s="69"/>
      <c r="I3550" s="69"/>
      <c r="J3550" s="69"/>
    </row>
    <row r="3551" spans="3:10" x14ac:dyDescent="0.2">
      <c r="C3551" s="52" t="e">
        <f>VLOOKUP(A3551,'[1]S&amp;P 500 Wikipedia'!A:D,3,FALSE)</f>
        <v>#N/A</v>
      </c>
      <c r="H3551" s="69"/>
      <c r="I3551" s="69"/>
      <c r="J3551" s="69"/>
    </row>
    <row r="3552" spans="3:10" x14ac:dyDescent="0.2">
      <c r="C3552" s="52" t="e">
        <f>VLOOKUP(A3552,'[1]S&amp;P 500 Wikipedia'!A:D,3,FALSE)</f>
        <v>#N/A</v>
      </c>
      <c r="H3552" s="69"/>
      <c r="I3552" s="69"/>
      <c r="J3552" s="69"/>
    </row>
    <row r="3553" spans="3:10" x14ac:dyDescent="0.2">
      <c r="C3553" s="52" t="e">
        <f>VLOOKUP(A3553,'[1]S&amp;P 500 Wikipedia'!A:D,3,FALSE)</f>
        <v>#N/A</v>
      </c>
      <c r="H3553" s="69"/>
      <c r="I3553" s="69"/>
      <c r="J3553" s="69"/>
    </row>
    <row r="3554" spans="3:10" x14ac:dyDescent="0.2">
      <c r="C3554" s="52" t="e">
        <f>VLOOKUP(A3554,'[1]S&amp;P 500 Wikipedia'!A:D,3,FALSE)</f>
        <v>#N/A</v>
      </c>
      <c r="H3554" s="69"/>
      <c r="I3554" s="69"/>
      <c r="J3554" s="69"/>
    </row>
    <row r="3555" spans="3:10" x14ac:dyDescent="0.2">
      <c r="C3555" s="52" t="e">
        <f>VLOOKUP(A3555,'[1]S&amp;P 500 Wikipedia'!A:D,3,FALSE)</f>
        <v>#N/A</v>
      </c>
      <c r="H3555" s="69"/>
      <c r="I3555" s="69"/>
      <c r="J3555" s="69"/>
    </row>
    <row r="3556" spans="3:10" x14ac:dyDescent="0.2">
      <c r="C3556" s="52" t="e">
        <f>VLOOKUP(A3556,'[1]S&amp;P 500 Wikipedia'!A:D,3,FALSE)</f>
        <v>#N/A</v>
      </c>
      <c r="H3556" s="69"/>
      <c r="I3556" s="69"/>
      <c r="J3556" s="69"/>
    </row>
    <row r="3557" spans="3:10" x14ac:dyDescent="0.2">
      <c r="C3557" s="52" t="e">
        <f>VLOOKUP(A3557,'[1]S&amp;P 500 Wikipedia'!A:D,3,FALSE)</f>
        <v>#N/A</v>
      </c>
      <c r="H3557" s="69"/>
      <c r="I3557" s="69"/>
      <c r="J3557" s="69"/>
    </row>
    <row r="3558" spans="3:10" x14ac:dyDescent="0.2">
      <c r="C3558" s="52" t="e">
        <f>VLOOKUP(A3558,'[1]S&amp;P 500 Wikipedia'!A:D,3,FALSE)</f>
        <v>#N/A</v>
      </c>
      <c r="H3558" s="69"/>
      <c r="I3558" s="69"/>
      <c r="J3558" s="69"/>
    </row>
    <row r="3559" spans="3:10" x14ac:dyDescent="0.2">
      <c r="C3559" s="52" t="e">
        <f>VLOOKUP(A3559,'[1]S&amp;P 500 Wikipedia'!A:D,3,FALSE)</f>
        <v>#N/A</v>
      </c>
      <c r="H3559" s="69"/>
      <c r="I3559" s="69"/>
      <c r="J3559" s="69"/>
    </row>
    <row r="3560" spans="3:10" x14ac:dyDescent="0.2">
      <c r="C3560" s="52" t="e">
        <f>VLOOKUP(A3560,'[1]S&amp;P 500 Wikipedia'!A:D,3,FALSE)</f>
        <v>#N/A</v>
      </c>
      <c r="H3560" s="69"/>
      <c r="I3560" s="69"/>
      <c r="J3560" s="69"/>
    </row>
    <row r="3561" spans="3:10" x14ac:dyDescent="0.2">
      <c r="C3561" s="52" t="e">
        <f>VLOOKUP(A3561,'[1]S&amp;P 500 Wikipedia'!A:D,3,FALSE)</f>
        <v>#N/A</v>
      </c>
      <c r="H3561" s="69"/>
      <c r="I3561" s="69"/>
      <c r="J3561" s="69"/>
    </row>
    <row r="3562" spans="3:10" x14ac:dyDescent="0.2">
      <c r="C3562" s="52" t="e">
        <f>VLOOKUP(A3562,'[1]S&amp;P 500 Wikipedia'!A:D,3,FALSE)</f>
        <v>#N/A</v>
      </c>
      <c r="H3562" s="69"/>
      <c r="I3562" s="69"/>
      <c r="J3562" s="69"/>
    </row>
    <row r="3563" spans="3:10" x14ac:dyDescent="0.2">
      <c r="C3563" s="52" t="e">
        <f>VLOOKUP(A3563,'[1]S&amp;P 500 Wikipedia'!A:D,3,FALSE)</f>
        <v>#N/A</v>
      </c>
      <c r="H3563" s="69"/>
      <c r="I3563" s="69"/>
      <c r="J3563" s="69"/>
    </row>
    <row r="3564" spans="3:10" x14ac:dyDescent="0.2">
      <c r="C3564" s="52" t="e">
        <f>VLOOKUP(A3564,'[1]S&amp;P 500 Wikipedia'!A:D,3,FALSE)</f>
        <v>#N/A</v>
      </c>
      <c r="H3564" s="69"/>
      <c r="I3564" s="69"/>
      <c r="J3564" s="69"/>
    </row>
    <row r="3565" spans="3:10" x14ac:dyDescent="0.2">
      <c r="C3565" s="52" t="e">
        <f>VLOOKUP(A3565,'[1]S&amp;P 500 Wikipedia'!A:D,3,FALSE)</f>
        <v>#N/A</v>
      </c>
      <c r="H3565" s="69"/>
      <c r="I3565" s="69"/>
      <c r="J3565" s="69"/>
    </row>
    <row r="3566" spans="3:10" x14ac:dyDescent="0.2">
      <c r="C3566" s="52" t="e">
        <f>VLOOKUP(A3566,'[1]S&amp;P 500 Wikipedia'!A:D,3,FALSE)</f>
        <v>#N/A</v>
      </c>
      <c r="H3566" s="69"/>
      <c r="I3566" s="69"/>
      <c r="J3566" s="69"/>
    </row>
    <row r="3567" spans="3:10" x14ac:dyDescent="0.2">
      <c r="C3567" s="52" t="e">
        <f>VLOOKUP(A3567,'[1]S&amp;P 500 Wikipedia'!A:D,3,FALSE)</f>
        <v>#N/A</v>
      </c>
      <c r="H3567" s="69"/>
      <c r="I3567" s="69"/>
      <c r="J3567" s="69"/>
    </row>
    <row r="3568" spans="3:10" x14ac:dyDescent="0.2">
      <c r="C3568" s="52" t="e">
        <f>VLOOKUP(A3568,'[1]S&amp;P 500 Wikipedia'!A:D,3,FALSE)</f>
        <v>#N/A</v>
      </c>
      <c r="H3568" s="69"/>
      <c r="I3568" s="69"/>
      <c r="J3568" s="69"/>
    </row>
    <row r="3569" spans="3:10" x14ac:dyDescent="0.2">
      <c r="C3569" s="52" t="e">
        <f>VLOOKUP(A3569,'[1]S&amp;P 500 Wikipedia'!A:D,3,FALSE)</f>
        <v>#N/A</v>
      </c>
      <c r="H3569" s="69"/>
      <c r="I3569" s="69"/>
      <c r="J3569" s="69"/>
    </row>
    <row r="3570" spans="3:10" x14ac:dyDescent="0.2">
      <c r="C3570" s="52" t="e">
        <f>VLOOKUP(A3570,'[1]S&amp;P 500 Wikipedia'!A:D,3,FALSE)</f>
        <v>#N/A</v>
      </c>
      <c r="H3570" s="69"/>
      <c r="I3570" s="69"/>
      <c r="J3570" s="69"/>
    </row>
    <row r="3571" spans="3:10" x14ac:dyDescent="0.2">
      <c r="C3571" s="52" t="e">
        <f>VLOOKUP(A3571,'[1]S&amp;P 500 Wikipedia'!A:D,3,FALSE)</f>
        <v>#N/A</v>
      </c>
      <c r="H3571" s="69"/>
      <c r="I3571" s="69"/>
      <c r="J3571" s="69"/>
    </row>
    <row r="3572" spans="3:10" x14ac:dyDescent="0.2">
      <c r="C3572" s="52" t="e">
        <f>VLOOKUP(A3572,'[1]S&amp;P 500 Wikipedia'!A:D,3,FALSE)</f>
        <v>#N/A</v>
      </c>
      <c r="H3572" s="69"/>
      <c r="I3572" s="69"/>
      <c r="J3572" s="69"/>
    </row>
    <row r="3573" spans="3:10" x14ac:dyDescent="0.2">
      <c r="C3573" s="52" t="e">
        <f>VLOOKUP(A3573,'[1]S&amp;P 500 Wikipedia'!A:D,3,FALSE)</f>
        <v>#N/A</v>
      </c>
      <c r="H3573" s="69"/>
      <c r="I3573" s="69"/>
      <c r="J3573" s="69"/>
    </row>
    <row r="3574" spans="3:10" x14ac:dyDescent="0.2">
      <c r="C3574" s="52" t="e">
        <f>VLOOKUP(A3574,'[1]S&amp;P 500 Wikipedia'!A:D,3,FALSE)</f>
        <v>#N/A</v>
      </c>
      <c r="H3574" s="69"/>
      <c r="I3574" s="69"/>
      <c r="J3574" s="69"/>
    </row>
    <row r="3575" spans="3:10" x14ac:dyDescent="0.2">
      <c r="C3575" s="52" t="e">
        <f>VLOOKUP(A3575,'[1]S&amp;P 500 Wikipedia'!A:D,3,FALSE)</f>
        <v>#N/A</v>
      </c>
      <c r="H3575" s="69"/>
      <c r="I3575" s="69"/>
      <c r="J3575" s="69"/>
    </row>
    <row r="3576" spans="3:10" x14ac:dyDescent="0.2">
      <c r="C3576" s="52" t="e">
        <f>VLOOKUP(A3576,'[1]S&amp;P 500 Wikipedia'!A:D,3,FALSE)</f>
        <v>#N/A</v>
      </c>
      <c r="H3576" s="69"/>
      <c r="I3576" s="69"/>
      <c r="J3576" s="69"/>
    </row>
    <row r="3577" spans="3:10" x14ac:dyDescent="0.2">
      <c r="C3577" s="52" t="e">
        <f>VLOOKUP(A3577,'[1]S&amp;P 500 Wikipedia'!A:D,3,FALSE)</f>
        <v>#N/A</v>
      </c>
      <c r="H3577" s="69"/>
      <c r="I3577" s="69"/>
      <c r="J3577" s="69"/>
    </row>
    <row r="3578" spans="3:10" x14ac:dyDescent="0.2">
      <c r="C3578" s="52" t="e">
        <f>VLOOKUP(A3578,'[1]S&amp;P 500 Wikipedia'!A:D,3,FALSE)</f>
        <v>#N/A</v>
      </c>
      <c r="H3578" s="69"/>
      <c r="I3578" s="69"/>
      <c r="J3578" s="69"/>
    </row>
    <row r="3579" spans="3:10" x14ac:dyDescent="0.2">
      <c r="C3579" s="52" t="e">
        <f>VLOOKUP(A3579,'[1]S&amp;P 500 Wikipedia'!A:D,3,FALSE)</f>
        <v>#N/A</v>
      </c>
      <c r="H3579" s="69"/>
      <c r="I3579" s="69"/>
      <c r="J3579" s="69"/>
    </row>
    <row r="3580" spans="3:10" x14ac:dyDescent="0.2">
      <c r="C3580" s="52" t="e">
        <f>VLOOKUP(A3580,'[1]S&amp;P 500 Wikipedia'!A:D,3,FALSE)</f>
        <v>#N/A</v>
      </c>
      <c r="H3580" s="69"/>
      <c r="I3580" s="69"/>
      <c r="J3580" s="69"/>
    </row>
    <row r="3581" spans="3:10" x14ac:dyDescent="0.2">
      <c r="C3581" s="52" t="e">
        <f>VLOOKUP(A3581,'[1]S&amp;P 500 Wikipedia'!A:D,3,FALSE)</f>
        <v>#N/A</v>
      </c>
      <c r="H3581" s="69"/>
      <c r="I3581" s="69"/>
      <c r="J3581" s="69"/>
    </row>
    <row r="3582" spans="3:10" x14ac:dyDescent="0.2">
      <c r="C3582" s="52" t="e">
        <f>VLOOKUP(A3582,'[1]S&amp;P 500 Wikipedia'!A:D,3,FALSE)</f>
        <v>#N/A</v>
      </c>
      <c r="H3582" s="69"/>
      <c r="I3582" s="69"/>
      <c r="J3582" s="69"/>
    </row>
    <row r="3583" spans="3:10" x14ac:dyDescent="0.2">
      <c r="C3583" s="52" t="e">
        <f>VLOOKUP(A3583,'[1]S&amp;P 500 Wikipedia'!A:D,3,FALSE)</f>
        <v>#N/A</v>
      </c>
      <c r="H3583" s="69"/>
      <c r="I3583" s="69"/>
      <c r="J3583" s="69"/>
    </row>
    <row r="3584" spans="3:10" x14ac:dyDescent="0.2">
      <c r="C3584" s="52" t="e">
        <f>VLOOKUP(A3584,'[1]S&amp;P 500 Wikipedia'!A:D,3,FALSE)</f>
        <v>#N/A</v>
      </c>
      <c r="H3584" s="69"/>
      <c r="I3584" s="69"/>
      <c r="J3584" s="69"/>
    </row>
    <row r="3585" spans="3:10" x14ac:dyDescent="0.2">
      <c r="C3585" s="52" t="e">
        <f>VLOOKUP(A3585,'[1]S&amp;P 500 Wikipedia'!A:D,3,FALSE)</f>
        <v>#N/A</v>
      </c>
      <c r="H3585" s="69"/>
      <c r="I3585" s="69"/>
      <c r="J3585" s="69"/>
    </row>
    <row r="3586" spans="3:10" x14ac:dyDescent="0.2">
      <c r="C3586" s="52" t="e">
        <f>VLOOKUP(A3586,'[1]S&amp;P 500 Wikipedia'!A:D,3,FALSE)</f>
        <v>#N/A</v>
      </c>
      <c r="H3586" s="69"/>
      <c r="I3586" s="69"/>
      <c r="J3586" s="69"/>
    </row>
    <row r="3587" spans="3:10" x14ac:dyDescent="0.2">
      <c r="C3587" s="52" t="e">
        <f>VLOOKUP(A3587,'[1]S&amp;P 500 Wikipedia'!A:D,3,FALSE)</f>
        <v>#N/A</v>
      </c>
      <c r="H3587" s="69"/>
      <c r="I3587" s="69"/>
      <c r="J3587" s="69"/>
    </row>
    <row r="3588" spans="3:10" x14ac:dyDescent="0.2">
      <c r="C3588" s="52" t="e">
        <f>VLOOKUP(A3588,'[1]S&amp;P 500 Wikipedia'!A:D,3,FALSE)</f>
        <v>#N/A</v>
      </c>
      <c r="H3588" s="69"/>
      <c r="I3588" s="69"/>
      <c r="J3588" s="69"/>
    </row>
    <row r="3589" spans="3:10" x14ac:dyDescent="0.2">
      <c r="C3589" s="52" t="e">
        <f>VLOOKUP(A3589,'[1]S&amp;P 500 Wikipedia'!A:D,3,FALSE)</f>
        <v>#N/A</v>
      </c>
      <c r="H3589" s="69"/>
      <c r="I3589" s="69"/>
      <c r="J3589" s="69"/>
    </row>
    <row r="3590" spans="3:10" x14ac:dyDescent="0.2">
      <c r="C3590" s="52" t="e">
        <f>VLOOKUP(A3590,'[1]S&amp;P 500 Wikipedia'!A:D,3,FALSE)</f>
        <v>#N/A</v>
      </c>
      <c r="H3590" s="69"/>
      <c r="I3590" s="69"/>
      <c r="J3590" s="69"/>
    </row>
    <row r="3591" spans="3:10" x14ac:dyDescent="0.2">
      <c r="C3591" s="52" t="e">
        <f>VLOOKUP(A3591,'[1]S&amp;P 500 Wikipedia'!A:D,3,FALSE)</f>
        <v>#N/A</v>
      </c>
      <c r="H3591" s="69"/>
      <c r="I3591" s="69"/>
      <c r="J3591" s="69"/>
    </row>
    <row r="3592" spans="3:10" x14ac:dyDescent="0.2">
      <c r="C3592" s="52" t="e">
        <f>VLOOKUP(A3592,'[1]S&amp;P 500 Wikipedia'!A:D,3,FALSE)</f>
        <v>#N/A</v>
      </c>
      <c r="H3592" s="69"/>
      <c r="I3592" s="69"/>
      <c r="J3592" s="69"/>
    </row>
    <row r="3593" spans="3:10" x14ac:dyDescent="0.2">
      <c r="C3593" s="52" t="e">
        <f>VLOOKUP(A3593,'[1]S&amp;P 500 Wikipedia'!A:D,3,FALSE)</f>
        <v>#N/A</v>
      </c>
      <c r="H3593" s="69"/>
      <c r="I3593" s="69"/>
      <c r="J3593" s="69"/>
    </row>
    <row r="3594" spans="3:10" x14ac:dyDescent="0.2">
      <c r="C3594" s="52" t="e">
        <f>VLOOKUP(A3594,'[1]S&amp;P 500 Wikipedia'!A:D,3,FALSE)</f>
        <v>#N/A</v>
      </c>
      <c r="H3594" s="69"/>
      <c r="I3594" s="69"/>
      <c r="J3594" s="69"/>
    </row>
    <row r="3595" spans="3:10" x14ac:dyDescent="0.2">
      <c r="C3595" s="52" t="e">
        <f>VLOOKUP(A3595,'[1]S&amp;P 500 Wikipedia'!A:D,3,FALSE)</f>
        <v>#N/A</v>
      </c>
      <c r="H3595" s="69"/>
      <c r="I3595" s="69"/>
      <c r="J3595" s="69"/>
    </row>
    <row r="3596" spans="3:10" x14ac:dyDescent="0.2">
      <c r="C3596" s="52" t="e">
        <f>VLOOKUP(A3596,'[1]S&amp;P 500 Wikipedia'!A:D,3,FALSE)</f>
        <v>#N/A</v>
      </c>
      <c r="H3596" s="69"/>
      <c r="I3596" s="69"/>
      <c r="J3596" s="69"/>
    </row>
    <row r="3597" spans="3:10" x14ac:dyDescent="0.2">
      <c r="C3597" s="52" t="e">
        <f>VLOOKUP(A3597,'[1]S&amp;P 500 Wikipedia'!A:D,3,FALSE)</f>
        <v>#N/A</v>
      </c>
      <c r="H3597" s="69"/>
      <c r="I3597" s="69"/>
      <c r="J3597" s="69"/>
    </row>
    <row r="3598" spans="3:10" x14ac:dyDescent="0.2">
      <c r="C3598" s="52" t="e">
        <f>VLOOKUP(A3598,'[1]S&amp;P 500 Wikipedia'!A:D,3,FALSE)</f>
        <v>#N/A</v>
      </c>
      <c r="H3598" s="69"/>
      <c r="I3598" s="69"/>
      <c r="J3598" s="69"/>
    </row>
    <row r="3599" spans="3:10" x14ac:dyDescent="0.2">
      <c r="C3599" s="52" t="e">
        <f>VLOOKUP(A3599,'[1]S&amp;P 500 Wikipedia'!A:D,3,FALSE)</f>
        <v>#N/A</v>
      </c>
      <c r="H3599" s="69"/>
      <c r="I3599" s="69"/>
      <c r="J3599" s="69"/>
    </row>
    <row r="3600" spans="3:10" x14ac:dyDescent="0.2">
      <c r="C3600" s="52" t="e">
        <f>VLOOKUP(A3600,'[1]S&amp;P 500 Wikipedia'!A:D,3,FALSE)</f>
        <v>#N/A</v>
      </c>
      <c r="H3600" s="69"/>
      <c r="I3600" s="69"/>
      <c r="J3600" s="69"/>
    </row>
    <row r="3601" spans="3:10" x14ac:dyDescent="0.2">
      <c r="C3601" s="52" t="e">
        <f>VLOOKUP(A3601,'[1]S&amp;P 500 Wikipedia'!A:D,3,FALSE)</f>
        <v>#N/A</v>
      </c>
      <c r="H3601" s="69"/>
      <c r="I3601" s="69"/>
      <c r="J3601" s="69"/>
    </row>
    <row r="3602" spans="3:10" x14ac:dyDescent="0.2">
      <c r="C3602" s="52" t="e">
        <f>VLOOKUP(A3602,'[1]S&amp;P 500 Wikipedia'!A:D,3,FALSE)</f>
        <v>#N/A</v>
      </c>
      <c r="H3602" s="69"/>
      <c r="I3602" s="69"/>
      <c r="J3602" s="69"/>
    </row>
    <row r="3603" spans="3:10" x14ac:dyDescent="0.2">
      <c r="C3603" s="52" t="e">
        <f>VLOOKUP(A3603,'[1]S&amp;P 500 Wikipedia'!A:D,3,FALSE)</f>
        <v>#N/A</v>
      </c>
      <c r="H3603" s="69"/>
      <c r="I3603" s="69"/>
      <c r="J3603" s="69"/>
    </row>
    <row r="3604" spans="3:10" x14ac:dyDescent="0.2">
      <c r="C3604" s="52" t="e">
        <f>VLOOKUP(A3604,'[1]S&amp;P 500 Wikipedia'!A:D,3,FALSE)</f>
        <v>#N/A</v>
      </c>
      <c r="H3604" s="69"/>
      <c r="I3604" s="69"/>
      <c r="J3604" s="69"/>
    </row>
    <row r="3605" spans="3:10" x14ac:dyDescent="0.2">
      <c r="C3605" s="52" t="e">
        <f>VLOOKUP(A3605,'[1]S&amp;P 500 Wikipedia'!A:D,3,FALSE)</f>
        <v>#N/A</v>
      </c>
      <c r="H3605" s="69"/>
      <c r="I3605" s="69"/>
      <c r="J3605" s="69"/>
    </row>
    <row r="3606" spans="3:10" x14ac:dyDescent="0.2">
      <c r="C3606" s="52" t="e">
        <f>VLOOKUP(A3606,'[1]S&amp;P 500 Wikipedia'!A:D,3,FALSE)</f>
        <v>#N/A</v>
      </c>
      <c r="H3606" s="69"/>
      <c r="I3606" s="69"/>
      <c r="J3606" s="69"/>
    </row>
    <row r="3607" spans="3:10" x14ac:dyDescent="0.2">
      <c r="C3607" s="52" t="e">
        <f>VLOOKUP(A3607,'[1]S&amp;P 500 Wikipedia'!A:D,3,FALSE)</f>
        <v>#N/A</v>
      </c>
      <c r="H3607" s="69"/>
      <c r="I3607" s="69"/>
      <c r="J3607" s="69"/>
    </row>
    <row r="3608" spans="3:10" x14ac:dyDescent="0.2">
      <c r="C3608" s="52" t="e">
        <f>VLOOKUP(A3608,'[1]S&amp;P 500 Wikipedia'!A:D,3,FALSE)</f>
        <v>#N/A</v>
      </c>
      <c r="H3608" s="69"/>
      <c r="I3608" s="69"/>
      <c r="J3608" s="69"/>
    </row>
    <row r="3609" spans="3:10" x14ac:dyDescent="0.2">
      <c r="C3609" s="52" t="e">
        <f>VLOOKUP(A3609,'[1]S&amp;P 500 Wikipedia'!A:D,3,FALSE)</f>
        <v>#N/A</v>
      </c>
      <c r="H3609" s="69"/>
      <c r="I3609" s="69"/>
      <c r="J3609" s="69"/>
    </row>
    <row r="3610" spans="3:10" x14ac:dyDescent="0.2">
      <c r="C3610" s="52" t="e">
        <f>VLOOKUP(A3610,'[1]S&amp;P 500 Wikipedia'!A:D,3,FALSE)</f>
        <v>#N/A</v>
      </c>
      <c r="H3610" s="69"/>
      <c r="I3610" s="69"/>
      <c r="J3610" s="69"/>
    </row>
    <row r="3611" spans="3:10" x14ac:dyDescent="0.2">
      <c r="C3611" s="52" t="e">
        <f>VLOOKUP(A3611,'[1]S&amp;P 500 Wikipedia'!A:D,3,FALSE)</f>
        <v>#N/A</v>
      </c>
      <c r="H3611" s="69"/>
      <c r="I3611" s="69"/>
      <c r="J3611" s="69"/>
    </row>
    <row r="3612" spans="3:10" x14ac:dyDescent="0.2">
      <c r="C3612" s="52" t="e">
        <f>VLOOKUP(A3612,'[1]S&amp;P 500 Wikipedia'!A:D,3,FALSE)</f>
        <v>#N/A</v>
      </c>
      <c r="H3612" s="69"/>
      <c r="I3612" s="69"/>
      <c r="J3612" s="69"/>
    </row>
    <row r="3613" spans="3:10" x14ac:dyDescent="0.2">
      <c r="C3613" s="52" t="e">
        <f>VLOOKUP(A3613,'[1]S&amp;P 500 Wikipedia'!A:D,3,FALSE)</f>
        <v>#N/A</v>
      </c>
      <c r="H3613" s="69"/>
      <c r="I3613" s="69"/>
      <c r="J3613" s="69"/>
    </row>
    <row r="3614" spans="3:10" x14ac:dyDescent="0.2">
      <c r="C3614" s="52" t="e">
        <f>VLOOKUP(A3614,'[1]S&amp;P 500 Wikipedia'!A:D,3,FALSE)</f>
        <v>#N/A</v>
      </c>
      <c r="H3614" s="69"/>
      <c r="I3614" s="69"/>
      <c r="J3614" s="69"/>
    </row>
    <row r="3615" spans="3:10" x14ac:dyDescent="0.2">
      <c r="C3615" s="52" t="e">
        <f>VLOOKUP(A3615,'[1]S&amp;P 500 Wikipedia'!A:D,3,FALSE)</f>
        <v>#N/A</v>
      </c>
      <c r="H3615" s="69"/>
      <c r="I3615" s="69"/>
      <c r="J3615" s="69"/>
    </row>
    <row r="3616" spans="3:10" x14ac:dyDescent="0.2">
      <c r="C3616" s="52" t="e">
        <f>VLOOKUP(A3616,'[1]S&amp;P 500 Wikipedia'!A:D,3,FALSE)</f>
        <v>#N/A</v>
      </c>
      <c r="H3616" s="69"/>
      <c r="I3616" s="69"/>
      <c r="J3616" s="69"/>
    </row>
    <row r="3617" spans="3:10" x14ac:dyDescent="0.2">
      <c r="C3617" s="52" t="e">
        <f>VLOOKUP(A3617,'[1]S&amp;P 500 Wikipedia'!A:D,3,FALSE)</f>
        <v>#N/A</v>
      </c>
      <c r="H3617" s="69"/>
      <c r="I3617" s="69"/>
      <c r="J3617" s="69"/>
    </row>
    <row r="3618" spans="3:10" x14ac:dyDescent="0.2">
      <c r="C3618" s="52" t="e">
        <f>VLOOKUP(A3618,'[1]S&amp;P 500 Wikipedia'!A:D,3,FALSE)</f>
        <v>#N/A</v>
      </c>
      <c r="H3618" s="69"/>
      <c r="I3618" s="69"/>
      <c r="J3618" s="69"/>
    </row>
    <row r="3619" spans="3:10" x14ac:dyDescent="0.2">
      <c r="C3619" s="52" t="e">
        <f>VLOOKUP(A3619,'[1]S&amp;P 500 Wikipedia'!A:D,3,FALSE)</f>
        <v>#N/A</v>
      </c>
      <c r="H3619" s="69"/>
      <c r="I3619" s="69"/>
      <c r="J3619" s="69"/>
    </row>
    <row r="3620" spans="3:10" x14ac:dyDescent="0.2">
      <c r="C3620" s="52" t="e">
        <f>VLOOKUP(A3620,'[1]S&amp;P 500 Wikipedia'!A:D,3,FALSE)</f>
        <v>#N/A</v>
      </c>
      <c r="H3620" s="69"/>
      <c r="I3620" s="69"/>
      <c r="J3620" s="69"/>
    </row>
    <row r="3621" spans="3:10" x14ac:dyDescent="0.2">
      <c r="C3621" s="52" t="e">
        <f>VLOOKUP(A3621,'[1]S&amp;P 500 Wikipedia'!A:D,3,FALSE)</f>
        <v>#N/A</v>
      </c>
      <c r="H3621" s="69"/>
      <c r="I3621" s="69"/>
      <c r="J3621" s="69"/>
    </row>
    <row r="3622" spans="3:10" x14ac:dyDescent="0.2">
      <c r="C3622" s="52" t="e">
        <f>VLOOKUP(A3622,'[1]S&amp;P 500 Wikipedia'!A:D,3,FALSE)</f>
        <v>#N/A</v>
      </c>
      <c r="H3622" s="69"/>
      <c r="I3622" s="69"/>
      <c r="J3622" s="69"/>
    </row>
    <row r="3623" spans="3:10" x14ac:dyDescent="0.2">
      <c r="C3623" s="52" t="e">
        <f>VLOOKUP(A3623,'[1]S&amp;P 500 Wikipedia'!A:D,3,FALSE)</f>
        <v>#N/A</v>
      </c>
      <c r="H3623" s="69"/>
      <c r="I3623" s="69"/>
      <c r="J3623" s="69"/>
    </row>
    <row r="3624" spans="3:10" x14ac:dyDescent="0.2">
      <c r="C3624" s="52" t="e">
        <f>VLOOKUP(A3624,'[1]S&amp;P 500 Wikipedia'!A:D,3,FALSE)</f>
        <v>#N/A</v>
      </c>
      <c r="H3624" s="69"/>
      <c r="I3624" s="69"/>
      <c r="J3624" s="69"/>
    </row>
    <row r="3625" spans="3:10" x14ac:dyDescent="0.2">
      <c r="C3625" s="52" t="e">
        <f>VLOOKUP(A3625,'[1]S&amp;P 500 Wikipedia'!A:D,3,FALSE)</f>
        <v>#N/A</v>
      </c>
      <c r="H3625" s="69"/>
      <c r="I3625" s="69"/>
      <c r="J3625" s="69"/>
    </row>
    <row r="3626" spans="3:10" x14ac:dyDescent="0.2">
      <c r="C3626" s="52" t="e">
        <f>VLOOKUP(A3626,'[1]S&amp;P 500 Wikipedia'!A:D,3,FALSE)</f>
        <v>#N/A</v>
      </c>
      <c r="H3626" s="69"/>
      <c r="I3626" s="69"/>
      <c r="J3626" s="69"/>
    </row>
    <row r="3627" spans="3:10" x14ac:dyDescent="0.2">
      <c r="C3627" s="52" t="e">
        <f>VLOOKUP(A3627,'[1]S&amp;P 500 Wikipedia'!A:D,3,FALSE)</f>
        <v>#N/A</v>
      </c>
      <c r="H3627" s="69"/>
      <c r="I3627" s="69"/>
      <c r="J3627" s="69"/>
    </row>
    <row r="3628" spans="3:10" x14ac:dyDescent="0.2">
      <c r="C3628" s="52" t="e">
        <f>VLOOKUP(A3628,'[1]S&amp;P 500 Wikipedia'!A:D,3,FALSE)</f>
        <v>#N/A</v>
      </c>
      <c r="H3628" s="69"/>
      <c r="I3628" s="69"/>
      <c r="J3628" s="69"/>
    </row>
    <row r="3629" spans="3:10" x14ac:dyDescent="0.2">
      <c r="C3629" s="52" t="e">
        <f>VLOOKUP(A3629,'[1]S&amp;P 500 Wikipedia'!A:D,3,FALSE)</f>
        <v>#N/A</v>
      </c>
      <c r="H3629" s="69"/>
      <c r="I3629" s="69"/>
      <c r="J3629" s="69"/>
    </row>
    <row r="3630" spans="3:10" x14ac:dyDescent="0.2">
      <c r="C3630" s="52" t="e">
        <f>VLOOKUP(A3630,'[1]S&amp;P 500 Wikipedia'!A:D,3,FALSE)</f>
        <v>#N/A</v>
      </c>
      <c r="H3630" s="69"/>
      <c r="I3630" s="69"/>
      <c r="J3630" s="69"/>
    </row>
    <row r="3631" spans="3:10" x14ac:dyDescent="0.2">
      <c r="C3631" s="52" t="e">
        <f>VLOOKUP(A3631,'[1]S&amp;P 500 Wikipedia'!A:D,3,FALSE)</f>
        <v>#N/A</v>
      </c>
      <c r="H3631" s="69"/>
      <c r="I3631" s="69"/>
      <c r="J3631" s="69"/>
    </row>
    <row r="3632" spans="3:10" x14ac:dyDescent="0.2">
      <c r="C3632" s="52" t="e">
        <f>VLOOKUP(A3632,'[1]S&amp;P 500 Wikipedia'!A:D,3,FALSE)</f>
        <v>#N/A</v>
      </c>
      <c r="H3632" s="69"/>
      <c r="I3632" s="69"/>
      <c r="J3632" s="69"/>
    </row>
    <row r="3633" spans="3:10" x14ac:dyDescent="0.2">
      <c r="C3633" s="52" t="e">
        <f>VLOOKUP(A3633,'[1]S&amp;P 500 Wikipedia'!A:D,3,FALSE)</f>
        <v>#N/A</v>
      </c>
      <c r="H3633" s="69"/>
      <c r="I3633" s="69"/>
      <c r="J3633" s="69"/>
    </row>
    <row r="3634" spans="3:10" x14ac:dyDescent="0.2">
      <c r="C3634" s="52" t="e">
        <f>VLOOKUP(A3634,'[1]S&amp;P 500 Wikipedia'!A:D,3,FALSE)</f>
        <v>#N/A</v>
      </c>
      <c r="H3634" s="69"/>
      <c r="I3634" s="69"/>
      <c r="J3634" s="69"/>
    </row>
    <row r="3635" spans="3:10" x14ac:dyDescent="0.2">
      <c r="C3635" s="52" t="e">
        <f>VLOOKUP(A3635,'[1]S&amp;P 500 Wikipedia'!A:D,3,FALSE)</f>
        <v>#N/A</v>
      </c>
      <c r="H3635" s="69"/>
      <c r="I3635" s="69"/>
      <c r="J3635" s="69"/>
    </row>
    <row r="3636" spans="3:10" x14ac:dyDescent="0.2">
      <c r="C3636" s="52" t="e">
        <f>VLOOKUP(A3636,'[1]S&amp;P 500 Wikipedia'!A:D,3,FALSE)</f>
        <v>#N/A</v>
      </c>
      <c r="H3636" s="69"/>
      <c r="I3636" s="69"/>
      <c r="J3636" s="69"/>
    </row>
    <row r="3637" spans="3:10" x14ac:dyDescent="0.2">
      <c r="C3637" s="52" t="e">
        <f>VLOOKUP(A3637,'[1]S&amp;P 500 Wikipedia'!A:D,3,FALSE)</f>
        <v>#N/A</v>
      </c>
      <c r="H3637" s="69"/>
      <c r="I3637" s="69"/>
      <c r="J3637" s="69"/>
    </row>
    <row r="3638" spans="3:10" x14ac:dyDescent="0.2">
      <c r="C3638" s="52" t="e">
        <f>VLOOKUP(A3638,'[1]S&amp;P 500 Wikipedia'!A:D,3,FALSE)</f>
        <v>#N/A</v>
      </c>
      <c r="H3638" s="69"/>
      <c r="I3638" s="69"/>
      <c r="J3638" s="69"/>
    </row>
    <row r="3639" spans="3:10" x14ac:dyDescent="0.2">
      <c r="C3639" s="52" t="e">
        <f>VLOOKUP(A3639,'[1]S&amp;P 500 Wikipedia'!A:D,3,FALSE)</f>
        <v>#N/A</v>
      </c>
      <c r="H3639" s="69"/>
      <c r="I3639" s="69"/>
      <c r="J3639" s="69"/>
    </row>
    <row r="3640" spans="3:10" x14ac:dyDescent="0.2">
      <c r="C3640" s="52" t="e">
        <f>VLOOKUP(A3640,'[1]S&amp;P 500 Wikipedia'!A:D,3,FALSE)</f>
        <v>#N/A</v>
      </c>
      <c r="H3640" s="69"/>
      <c r="I3640" s="69"/>
      <c r="J3640" s="69"/>
    </row>
    <row r="3641" spans="3:10" x14ac:dyDescent="0.2">
      <c r="C3641" s="52" t="e">
        <f>VLOOKUP(A3641,'[1]S&amp;P 500 Wikipedia'!A:D,3,FALSE)</f>
        <v>#N/A</v>
      </c>
      <c r="H3641" s="69"/>
      <c r="I3641" s="69"/>
      <c r="J3641" s="69"/>
    </row>
    <row r="3642" spans="3:10" x14ac:dyDescent="0.2">
      <c r="C3642" s="52" t="e">
        <f>VLOOKUP(A3642,'[1]S&amp;P 500 Wikipedia'!A:D,3,FALSE)</f>
        <v>#N/A</v>
      </c>
      <c r="H3642" s="69"/>
      <c r="I3642" s="69"/>
      <c r="J3642" s="69"/>
    </row>
    <row r="3643" spans="3:10" x14ac:dyDescent="0.2">
      <c r="C3643" s="52" t="e">
        <f>VLOOKUP(A3643,'[1]S&amp;P 500 Wikipedia'!A:D,3,FALSE)</f>
        <v>#N/A</v>
      </c>
      <c r="H3643" s="69"/>
      <c r="I3643" s="69"/>
      <c r="J3643" s="69"/>
    </row>
    <row r="3644" spans="3:10" x14ac:dyDescent="0.2">
      <c r="C3644" s="52" t="e">
        <f>VLOOKUP(A3644,'[1]S&amp;P 500 Wikipedia'!A:D,3,FALSE)</f>
        <v>#N/A</v>
      </c>
      <c r="H3644" s="69"/>
      <c r="I3644" s="69"/>
      <c r="J3644" s="69"/>
    </row>
    <row r="3645" spans="3:10" x14ac:dyDescent="0.2">
      <c r="C3645" s="52" t="e">
        <f>VLOOKUP(A3645,'[1]S&amp;P 500 Wikipedia'!A:D,3,FALSE)</f>
        <v>#N/A</v>
      </c>
      <c r="H3645" s="69"/>
      <c r="I3645" s="69"/>
      <c r="J3645" s="69"/>
    </row>
    <row r="3646" spans="3:10" x14ac:dyDescent="0.2">
      <c r="C3646" s="52" t="e">
        <f>VLOOKUP(A3646,'[1]S&amp;P 500 Wikipedia'!A:D,3,FALSE)</f>
        <v>#N/A</v>
      </c>
      <c r="H3646" s="69"/>
      <c r="I3646" s="69"/>
      <c r="J3646" s="69"/>
    </row>
    <row r="3647" spans="3:10" x14ac:dyDescent="0.2">
      <c r="C3647" s="52" t="e">
        <f>VLOOKUP(A3647,'[1]S&amp;P 500 Wikipedia'!A:D,3,FALSE)</f>
        <v>#N/A</v>
      </c>
      <c r="H3647" s="69"/>
      <c r="I3647" s="69"/>
      <c r="J3647" s="69"/>
    </row>
    <row r="3648" spans="3:10" x14ac:dyDescent="0.2">
      <c r="C3648" s="52" t="e">
        <f>VLOOKUP(A3648,'[1]S&amp;P 500 Wikipedia'!A:D,3,FALSE)</f>
        <v>#N/A</v>
      </c>
      <c r="H3648" s="69"/>
      <c r="I3648" s="69"/>
      <c r="J3648" s="69"/>
    </row>
    <row r="3649" spans="3:10" x14ac:dyDescent="0.2">
      <c r="C3649" s="52" t="e">
        <f>VLOOKUP(A3649,'[1]S&amp;P 500 Wikipedia'!A:D,3,FALSE)</f>
        <v>#N/A</v>
      </c>
      <c r="H3649" s="69"/>
      <c r="I3649" s="69"/>
      <c r="J3649" s="69"/>
    </row>
    <row r="3650" spans="3:10" x14ac:dyDescent="0.2">
      <c r="C3650" s="52" t="e">
        <f>VLOOKUP(A3650,'[1]S&amp;P 500 Wikipedia'!A:D,3,FALSE)</f>
        <v>#N/A</v>
      </c>
      <c r="H3650" s="69"/>
      <c r="I3650" s="69"/>
      <c r="J3650" s="69"/>
    </row>
    <row r="3651" spans="3:10" x14ac:dyDescent="0.2">
      <c r="C3651" s="52" t="e">
        <f>VLOOKUP(A3651,'[1]S&amp;P 500 Wikipedia'!A:D,3,FALSE)</f>
        <v>#N/A</v>
      </c>
      <c r="H3651" s="69"/>
      <c r="I3651" s="69"/>
      <c r="J3651" s="69"/>
    </row>
    <row r="3652" spans="3:10" x14ac:dyDescent="0.2">
      <c r="C3652" s="52" t="e">
        <f>VLOOKUP(A3652,'[1]S&amp;P 500 Wikipedia'!A:D,3,FALSE)</f>
        <v>#N/A</v>
      </c>
      <c r="H3652" s="69"/>
      <c r="I3652" s="69"/>
      <c r="J3652" s="69"/>
    </row>
    <row r="3653" spans="3:10" x14ac:dyDescent="0.2">
      <c r="C3653" s="52" t="e">
        <f>VLOOKUP(A3653,'[1]S&amp;P 500 Wikipedia'!A:D,3,FALSE)</f>
        <v>#N/A</v>
      </c>
      <c r="H3653" s="69"/>
      <c r="I3653" s="69"/>
      <c r="J3653" s="69"/>
    </row>
    <row r="3654" spans="3:10" x14ac:dyDescent="0.2">
      <c r="C3654" s="52" t="e">
        <f>VLOOKUP(A3654,'[1]S&amp;P 500 Wikipedia'!A:D,3,FALSE)</f>
        <v>#N/A</v>
      </c>
      <c r="H3654" s="69"/>
      <c r="I3654" s="69"/>
      <c r="J3654" s="69"/>
    </row>
    <row r="3655" spans="3:10" x14ac:dyDescent="0.2">
      <c r="C3655" s="52" t="e">
        <f>VLOOKUP(A3655,'[1]S&amp;P 500 Wikipedia'!A:D,3,FALSE)</f>
        <v>#N/A</v>
      </c>
      <c r="H3655" s="69"/>
      <c r="I3655" s="69"/>
      <c r="J3655" s="69"/>
    </row>
    <row r="3656" spans="3:10" x14ac:dyDescent="0.2">
      <c r="C3656" s="52" t="e">
        <f>VLOOKUP(A3656,'[1]S&amp;P 500 Wikipedia'!A:D,3,FALSE)</f>
        <v>#N/A</v>
      </c>
      <c r="H3656" s="69"/>
      <c r="I3656" s="69"/>
      <c r="J3656" s="69"/>
    </row>
    <row r="3657" spans="3:10" x14ac:dyDescent="0.2">
      <c r="C3657" s="52" t="e">
        <f>VLOOKUP(A3657,'[1]S&amp;P 500 Wikipedia'!A:D,3,FALSE)</f>
        <v>#N/A</v>
      </c>
      <c r="H3657" s="69"/>
      <c r="I3657" s="69"/>
      <c r="J3657" s="69"/>
    </row>
    <row r="3658" spans="3:10" x14ac:dyDescent="0.2">
      <c r="C3658" s="52" t="e">
        <f>VLOOKUP(A3658,'[1]S&amp;P 500 Wikipedia'!A:D,3,FALSE)</f>
        <v>#N/A</v>
      </c>
      <c r="H3658" s="69"/>
      <c r="I3658" s="69"/>
      <c r="J3658" s="69"/>
    </row>
    <row r="3659" spans="3:10" x14ac:dyDescent="0.2">
      <c r="C3659" s="52" t="e">
        <f>VLOOKUP(A3659,'[1]S&amp;P 500 Wikipedia'!A:D,3,FALSE)</f>
        <v>#N/A</v>
      </c>
      <c r="H3659" s="69"/>
      <c r="I3659" s="69"/>
      <c r="J3659" s="69"/>
    </row>
    <row r="3660" spans="3:10" x14ac:dyDescent="0.2">
      <c r="C3660" s="52" t="e">
        <f>VLOOKUP(A3660,'[1]S&amp;P 500 Wikipedia'!A:D,3,FALSE)</f>
        <v>#N/A</v>
      </c>
      <c r="H3660" s="69"/>
      <c r="I3660" s="69"/>
      <c r="J3660" s="69"/>
    </row>
    <row r="3661" spans="3:10" x14ac:dyDescent="0.2">
      <c r="C3661" s="52" t="e">
        <f>VLOOKUP(A3661,'[1]S&amp;P 500 Wikipedia'!A:D,3,FALSE)</f>
        <v>#N/A</v>
      </c>
      <c r="H3661" s="69"/>
      <c r="I3661" s="69"/>
      <c r="J3661" s="69"/>
    </row>
    <row r="3662" spans="3:10" x14ac:dyDescent="0.2">
      <c r="C3662" s="52" t="e">
        <f>VLOOKUP(A3662,'[1]S&amp;P 500 Wikipedia'!A:D,3,FALSE)</f>
        <v>#N/A</v>
      </c>
      <c r="H3662" s="69"/>
      <c r="I3662" s="69"/>
      <c r="J3662" s="69"/>
    </row>
    <row r="3663" spans="3:10" x14ac:dyDescent="0.2">
      <c r="C3663" s="52" t="e">
        <f>VLOOKUP(A3663,'[1]S&amp;P 500 Wikipedia'!A:D,3,FALSE)</f>
        <v>#N/A</v>
      </c>
      <c r="H3663" s="69"/>
      <c r="I3663" s="69"/>
      <c r="J3663" s="69"/>
    </row>
    <row r="3664" spans="3:10" x14ac:dyDescent="0.2">
      <c r="C3664" s="52" t="e">
        <f>VLOOKUP(A3664,'[1]S&amp;P 500 Wikipedia'!A:D,3,FALSE)</f>
        <v>#N/A</v>
      </c>
      <c r="H3664" s="69"/>
      <c r="I3664" s="69"/>
      <c r="J3664" s="69"/>
    </row>
    <row r="3665" spans="3:10" x14ac:dyDescent="0.2">
      <c r="C3665" s="52" t="e">
        <f>VLOOKUP(A3665,'[1]S&amp;P 500 Wikipedia'!A:D,3,FALSE)</f>
        <v>#N/A</v>
      </c>
      <c r="H3665" s="69"/>
      <c r="I3665" s="69"/>
      <c r="J3665" s="69"/>
    </row>
    <row r="3666" spans="3:10" x14ac:dyDescent="0.2">
      <c r="C3666" s="52" t="e">
        <f>VLOOKUP(A3666,'[1]S&amp;P 500 Wikipedia'!A:D,3,FALSE)</f>
        <v>#N/A</v>
      </c>
      <c r="H3666" s="69"/>
      <c r="I3666" s="69"/>
      <c r="J3666" s="69"/>
    </row>
    <row r="3667" spans="3:10" x14ac:dyDescent="0.2">
      <c r="C3667" s="52" t="e">
        <f>VLOOKUP(A3667,'[1]S&amp;P 500 Wikipedia'!A:D,3,FALSE)</f>
        <v>#N/A</v>
      </c>
      <c r="H3667" s="69"/>
      <c r="I3667" s="69"/>
      <c r="J3667" s="69"/>
    </row>
    <row r="3668" spans="3:10" x14ac:dyDescent="0.2">
      <c r="C3668" s="52" t="e">
        <f>VLOOKUP(A3668,'[1]S&amp;P 500 Wikipedia'!A:D,3,FALSE)</f>
        <v>#N/A</v>
      </c>
      <c r="H3668" s="69"/>
      <c r="I3668" s="69"/>
      <c r="J3668" s="69"/>
    </row>
    <row r="3669" spans="3:10" x14ac:dyDescent="0.2">
      <c r="C3669" s="52" t="e">
        <f>VLOOKUP(A3669,'[1]S&amp;P 500 Wikipedia'!A:D,3,FALSE)</f>
        <v>#N/A</v>
      </c>
      <c r="H3669" s="69"/>
      <c r="I3669" s="69"/>
      <c r="J3669" s="69"/>
    </row>
    <row r="3670" spans="3:10" x14ac:dyDescent="0.2">
      <c r="C3670" s="52" t="e">
        <f>VLOOKUP(A3670,'[1]S&amp;P 500 Wikipedia'!A:D,3,FALSE)</f>
        <v>#N/A</v>
      </c>
      <c r="H3670" s="69"/>
      <c r="I3670" s="69"/>
      <c r="J3670" s="69"/>
    </row>
    <row r="3671" spans="3:10" x14ac:dyDescent="0.2">
      <c r="C3671" s="52" t="e">
        <f>VLOOKUP(A3671,'[1]S&amp;P 500 Wikipedia'!A:D,3,FALSE)</f>
        <v>#N/A</v>
      </c>
      <c r="H3671" s="69"/>
      <c r="I3671" s="69"/>
      <c r="J3671" s="69"/>
    </row>
    <row r="3672" spans="3:10" x14ac:dyDescent="0.2">
      <c r="C3672" s="52" t="e">
        <f>VLOOKUP(A3672,'[1]S&amp;P 500 Wikipedia'!A:D,3,FALSE)</f>
        <v>#N/A</v>
      </c>
      <c r="H3672" s="69"/>
      <c r="I3672" s="69"/>
      <c r="J3672" s="69"/>
    </row>
    <row r="3673" spans="3:10" x14ac:dyDescent="0.2">
      <c r="C3673" s="52" t="e">
        <f>VLOOKUP(A3673,'[1]S&amp;P 500 Wikipedia'!A:D,3,FALSE)</f>
        <v>#N/A</v>
      </c>
      <c r="H3673" s="69"/>
      <c r="I3673" s="69"/>
      <c r="J3673" s="69"/>
    </row>
    <row r="3674" spans="3:10" x14ac:dyDescent="0.2">
      <c r="C3674" s="52" t="e">
        <f>VLOOKUP(A3674,'[1]S&amp;P 500 Wikipedia'!A:D,3,FALSE)</f>
        <v>#N/A</v>
      </c>
      <c r="H3674" s="69"/>
      <c r="I3674" s="69"/>
      <c r="J3674" s="69"/>
    </row>
    <row r="3675" spans="3:10" x14ac:dyDescent="0.2">
      <c r="C3675" s="52" t="e">
        <f>VLOOKUP(A3675,'[1]S&amp;P 500 Wikipedia'!A:D,3,FALSE)</f>
        <v>#N/A</v>
      </c>
      <c r="H3675" s="69"/>
      <c r="I3675" s="69"/>
      <c r="J3675" s="69"/>
    </row>
    <row r="3676" spans="3:10" x14ac:dyDescent="0.2">
      <c r="C3676" s="52" t="e">
        <f>VLOOKUP(A3676,'[1]S&amp;P 500 Wikipedia'!A:D,3,FALSE)</f>
        <v>#N/A</v>
      </c>
      <c r="H3676" s="69"/>
      <c r="I3676" s="69"/>
      <c r="J3676" s="69"/>
    </row>
    <row r="3677" spans="3:10" x14ac:dyDescent="0.2">
      <c r="C3677" s="52" t="e">
        <f>VLOOKUP(A3677,'[1]S&amp;P 500 Wikipedia'!A:D,3,FALSE)</f>
        <v>#N/A</v>
      </c>
      <c r="H3677" s="69"/>
      <c r="I3677" s="69"/>
      <c r="J3677" s="69"/>
    </row>
    <row r="3678" spans="3:10" x14ac:dyDescent="0.2">
      <c r="C3678" s="52" t="e">
        <f>VLOOKUP(A3678,'[1]S&amp;P 500 Wikipedia'!A:D,3,FALSE)</f>
        <v>#N/A</v>
      </c>
      <c r="H3678" s="69"/>
      <c r="I3678" s="69"/>
      <c r="J3678" s="69"/>
    </row>
    <row r="3679" spans="3:10" x14ac:dyDescent="0.2">
      <c r="C3679" s="52" t="e">
        <f>VLOOKUP(A3679,'[1]S&amp;P 500 Wikipedia'!A:D,3,FALSE)</f>
        <v>#N/A</v>
      </c>
      <c r="H3679" s="69"/>
      <c r="I3679" s="69"/>
      <c r="J3679" s="69"/>
    </row>
    <row r="3680" spans="3:10" x14ac:dyDescent="0.2">
      <c r="C3680" s="52" t="e">
        <f>VLOOKUP(A3680,'[1]S&amp;P 500 Wikipedia'!A:D,3,FALSE)</f>
        <v>#N/A</v>
      </c>
      <c r="H3680" s="69"/>
      <c r="I3680" s="69"/>
      <c r="J3680" s="69"/>
    </row>
    <row r="3681" spans="3:10" x14ac:dyDescent="0.2">
      <c r="C3681" s="52" t="e">
        <f>VLOOKUP(A3681,'[1]S&amp;P 500 Wikipedia'!A:D,3,FALSE)</f>
        <v>#N/A</v>
      </c>
      <c r="H3681" s="69"/>
      <c r="I3681" s="69"/>
      <c r="J3681" s="69"/>
    </row>
    <row r="3682" spans="3:10" x14ac:dyDescent="0.2">
      <c r="C3682" s="52" t="e">
        <f>VLOOKUP(A3682,'[1]S&amp;P 500 Wikipedia'!A:D,3,FALSE)</f>
        <v>#N/A</v>
      </c>
      <c r="H3682" s="69"/>
      <c r="I3682" s="69"/>
      <c r="J3682" s="69"/>
    </row>
    <row r="3683" spans="3:10" x14ac:dyDescent="0.2">
      <c r="C3683" s="52" t="e">
        <f>VLOOKUP(A3683,'[1]S&amp;P 500 Wikipedia'!A:D,3,FALSE)</f>
        <v>#N/A</v>
      </c>
      <c r="H3683" s="69"/>
      <c r="I3683" s="69"/>
      <c r="J3683" s="69"/>
    </row>
    <row r="3684" spans="3:10" x14ac:dyDescent="0.2">
      <c r="C3684" s="52" t="e">
        <f>VLOOKUP(A3684,'[1]S&amp;P 500 Wikipedia'!A:D,3,FALSE)</f>
        <v>#N/A</v>
      </c>
      <c r="H3684" s="69"/>
      <c r="I3684" s="69"/>
      <c r="J3684" s="69"/>
    </row>
    <row r="3685" spans="3:10" x14ac:dyDescent="0.2">
      <c r="C3685" s="52" t="e">
        <f>VLOOKUP(A3685,'[1]S&amp;P 500 Wikipedia'!A:D,3,FALSE)</f>
        <v>#N/A</v>
      </c>
      <c r="H3685" s="69"/>
      <c r="I3685" s="69"/>
      <c r="J3685" s="69"/>
    </row>
    <row r="3686" spans="3:10" x14ac:dyDescent="0.2">
      <c r="C3686" s="52" t="e">
        <f>VLOOKUP(A3686,'[1]S&amp;P 500 Wikipedia'!A:D,3,FALSE)</f>
        <v>#N/A</v>
      </c>
      <c r="H3686" s="69"/>
      <c r="I3686" s="69"/>
      <c r="J3686" s="69"/>
    </row>
    <row r="3687" spans="3:10" x14ac:dyDescent="0.2">
      <c r="C3687" s="52" t="e">
        <f>VLOOKUP(A3687,'[1]S&amp;P 500 Wikipedia'!A:D,3,FALSE)</f>
        <v>#N/A</v>
      </c>
      <c r="H3687" s="69"/>
      <c r="I3687" s="69"/>
      <c r="J3687" s="69"/>
    </row>
    <row r="3688" spans="3:10" x14ac:dyDescent="0.2">
      <c r="C3688" s="52" t="e">
        <f>VLOOKUP(A3688,'[1]S&amp;P 500 Wikipedia'!A:D,3,FALSE)</f>
        <v>#N/A</v>
      </c>
      <c r="H3688" s="69"/>
      <c r="I3688" s="69"/>
      <c r="J3688" s="69"/>
    </row>
    <row r="3689" spans="3:10" x14ac:dyDescent="0.2">
      <c r="C3689" s="52" t="e">
        <f>VLOOKUP(A3689,'[1]S&amp;P 500 Wikipedia'!A:D,3,FALSE)</f>
        <v>#N/A</v>
      </c>
      <c r="H3689" s="69"/>
      <c r="I3689" s="69"/>
      <c r="J3689" s="69"/>
    </row>
    <row r="3690" spans="3:10" x14ac:dyDescent="0.2">
      <c r="C3690" s="52" t="e">
        <f>VLOOKUP(A3690,'[1]S&amp;P 500 Wikipedia'!A:D,3,FALSE)</f>
        <v>#N/A</v>
      </c>
      <c r="H3690" s="69"/>
      <c r="I3690" s="69"/>
      <c r="J3690" s="69"/>
    </row>
    <row r="3691" spans="3:10" x14ac:dyDescent="0.2">
      <c r="C3691" s="52" t="e">
        <f>VLOOKUP(A3691,'[1]S&amp;P 500 Wikipedia'!A:D,3,FALSE)</f>
        <v>#N/A</v>
      </c>
      <c r="H3691" s="69"/>
      <c r="I3691" s="69"/>
      <c r="J3691" s="69"/>
    </row>
    <row r="3692" spans="3:10" x14ac:dyDescent="0.2">
      <c r="C3692" s="52" t="e">
        <f>VLOOKUP(A3692,'[1]S&amp;P 500 Wikipedia'!A:D,3,FALSE)</f>
        <v>#N/A</v>
      </c>
      <c r="H3692" s="69"/>
      <c r="I3692" s="69"/>
      <c r="J3692" s="69"/>
    </row>
    <row r="3693" spans="3:10" x14ac:dyDescent="0.2">
      <c r="C3693" s="52" t="e">
        <f>VLOOKUP(A3693,'[1]S&amp;P 500 Wikipedia'!A:D,3,FALSE)</f>
        <v>#N/A</v>
      </c>
      <c r="H3693" s="69"/>
      <c r="I3693" s="69"/>
      <c r="J3693" s="69"/>
    </row>
    <row r="3694" spans="3:10" x14ac:dyDescent="0.2">
      <c r="C3694" s="52" t="e">
        <f>VLOOKUP(A3694,'[1]S&amp;P 500 Wikipedia'!A:D,3,FALSE)</f>
        <v>#N/A</v>
      </c>
      <c r="H3694" s="69"/>
      <c r="I3694" s="69"/>
      <c r="J3694" s="69"/>
    </row>
    <row r="3695" spans="3:10" x14ac:dyDescent="0.2">
      <c r="C3695" s="52" t="e">
        <f>VLOOKUP(A3695,'[1]S&amp;P 500 Wikipedia'!A:D,3,FALSE)</f>
        <v>#N/A</v>
      </c>
      <c r="H3695" s="69"/>
      <c r="I3695" s="69"/>
      <c r="J3695" s="69"/>
    </row>
    <row r="3696" spans="3:10" x14ac:dyDescent="0.2">
      <c r="C3696" s="52" t="e">
        <f>VLOOKUP(A3696,'[1]S&amp;P 500 Wikipedia'!A:D,3,FALSE)</f>
        <v>#N/A</v>
      </c>
      <c r="H3696" s="69"/>
      <c r="I3696" s="69"/>
      <c r="J3696" s="69"/>
    </row>
    <row r="3697" spans="3:10" x14ac:dyDescent="0.2">
      <c r="C3697" s="52" t="e">
        <f>VLOOKUP(A3697,'[1]S&amp;P 500 Wikipedia'!A:D,3,FALSE)</f>
        <v>#N/A</v>
      </c>
      <c r="H3697" s="69"/>
      <c r="I3697" s="69"/>
      <c r="J3697" s="69"/>
    </row>
    <row r="3698" spans="3:10" x14ac:dyDescent="0.2">
      <c r="C3698" s="52" t="e">
        <f>VLOOKUP(A3698,'[1]S&amp;P 500 Wikipedia'!A:D,3,FALSE)</f>
        <v>#N/A</v>
      </c>
      <c r="H3698" s="69"/>
      <c r="I3698" s="69"/>
      <c r="J3698" s="69"/>
    </row>
    <row r="3699" spans="3:10" x14ac:dyDescent="0.2">
      <c r="C3699" s="52" t="e">
        <f>VLOOKUP(A3699,'[1]S&amp;P 500 Wikipedia'!A:D,3,FALSE)</f>
        <v>#N/A</v>
      </c>
      <c r="H3699" s="69"/>
      <c r="I3699" s="69"/>
      <c r="J3699" s="69"/>
    </row>
    <row r="3700" spans="3:10" x14ac:dyDescent="0.2">
      <c r="C3700" s="52" t="e">
        <f>VLOOKUP(A3700,'[1]S&amp;P 500 Wikipedia'!A:D,3,FALSE)</f>
        <v>#N/A</v>
      </c>
      <c r="H3700" s="69"/>
      <c r="I3700" s="69"/>
      <c r="J3700" s="69"/>
    </row>
    <row r="3701" spans="3:10" x14ac:dyDescent="0.2">
      <c r="C3701" s="52" t="e">
        <f>VLOOKUP(A3701,'[1]S&amp;P 500 Wikipedia'!A:D,3,FALSE)</f>
        <v>#N/A</v>
      </c>
      <c r="H3701" s="69"/>
      <c r="I3701" s="69"/>
      <c r="J3701" s="69"/>
    </row>
    <row r="3702" spans="3:10" x14ac:dyDescent="0.2">
      <c r="C3702" s="52" t="e">
        <f>VLOOKUP(A3702,'[1]S&amp;P 500 Wikipedia'!A:D,3,FALSE)</f>
        <v>#N/A</v>
      </c>
      <c r="H3702" s="69"/>
      <c r="I3702" s="69"/>
      <c r="J3702" s="69"/>
    </row>
    <row r="3703" spans="3:10" x14ac:dyDescent="0.2">
      <c r="C3703" s="52" t="e">
        <f>VLOOKUP(A3703,'[1]S&amp;P 500 Wikipedia'!A:D,3,FALSE)</f>
        <v>#N/A</v>
      </c>
      <c r="H3703" s="69"/>
      <c r="I3703" s="69"/>
      <c r="J3703" s="69"/>
    </row>
    <row r="3704" spans="3:10" x14ac:dyDescent="0.2">
      <c r="C3704" s="52" t="e">
        <f>VLOOKUP(A3704,'[1]S&amp;P 500 Wikipedia'!A:D,3,FALSE)</f>
        <v>#N/A</v>
      </c>
      <c r="H3704" s="69"/>
      <c r="I3704" s="69"/>
      <c r="J3704" s="69"/>
    </row>
    <row r="3705" spans="3:10" x14ac:dyDescent="0.2">
      <c r="C3705" s="52" t="e">
        <f>VLOOKUP(A3705,'[1]S&amp;P 500 Wikipedia'!A:D,3,FALSE)</f>
        <v>#N/A</v>
      </c>
      <c r="H3705" s="69"/>
      <c r="I3705" s="69"/>
      <c r="J3705" s="69"/>
    </row>
    <row r="3706" spans="3:10" x14ac:dyDescent="0.2">
      <c r="C3706" s="52" t="e">
        <f>VLOOKUP(A3706,'[1]S&amp;P 500 Wikipedia'!A:D,3,FALSE)</f>
        <v>#N/A</v>
      </c>
      <c r="H3706" s="69"/>
      <c r="I3706" s="69"/>
      <c r="J3706" s="69"/>
    </row>
    <row r="3707" spans="3:10" x14ac:dyDescent="0.2">
      <c r="C3707" s="52" t="e">
        <f>VLOOKUP(A3707,'[1]S&amp;P 500 Wikipedia'!A:D,3,FALSE)</f>
        <v>#N/A</v>
      </c>
      <c r="H3707" s="69"/>
      <c r="I3707" s="69"/>
      <c r="J3707" s="69"/>
    </row>
    <row r="3708" spans="3:10" x14ac:dyDescent="0.2">
      <c r="C3708" s="52" t="e">
        <f>VLOOKUP(A3708,'[1]S&amp;P 500 Wikipedia'!A:D,3,FALSE)</f>
        <v>#N/A</v>
      </c>
      <c r="H3708" s="69"/>
      <c r="I3708" s="69"/>
      <c r="J3708" s="69"/>
    </row>
    <row r="3709" spans="3:10" x14ac:dyDescent="0.2">
      <c r="C3709" s="52" t="e">
        <f>VLOOKUP(A3709,'[1]S&amp;P 500 Wikipedia'!A:D,3,FALSE)</f>
        <v>#N/A</v>
      </c>
      <c r="H3709" s="69"/>
      <c r="I3709" s="69"/>
      <c r="J3709" s="69"/>
    </row>
    <row r="3710" spans="3:10" x14ac:dyDescent="0.2">
      <c r="C3710" s="52" t="e">
        <f>VLOOKUP(A3710,'[1]S&amp;P 500 Wikipedia'!A:D,3,FALSE)</f>
        <v>#N/A</v>
      </c>
      <c r="H3710" s="69"/>
      <c r="I3710" s="69"/>
      <c r="J3710" s="69"/>
    </row>
    <row r="3711" spans="3:10" x14ac:dyDescent="0.2">
      <c r="C3711" s="52" t="e">
        <f>VLOOKUP(A3711,'[1]S&amp;P 500 Wikipedia'!A:D,3,FALSE)</f>
        <v>#N/A</v>
      </c>
      <c r="H3711" s="69"/>
      <c r="I3711" s="69"/>
      <c r="J3711" s="69"/>
    </row>
    <row r="3712" spans="3:10" x14ac:dyDescent="0.2">
      <c r="C3712" s="52" t="e">
        <f>VLOOKUP(A3712,'[1]S&amp;P 500 Wikipedia'!A:D,3,FALSE)</f>
        <v>#N/A</v>
      </c>
      <c r="H3712" s="69"/>
      <c r="I3712" s="69"/>
      <c r="J3712" s="69"/>
    </row>
    <row r="3713" spans="3:10" x14ac:dyDescent="0.2">
      <c r="C3713" s="52" t="e">
        <f>VLOOKUP(A3713,'[1]S&amp;P 500 Wikipedia'!A:D,3,FALSE)</f>
        <v>#N/A</v>
      </c>
      <c r="H3713" s="69"/>
      <c r="I3713" s="69"/>
      <c r="J3713" s="69"/>
    </row>
    <row r="3714" spans="3:10" x14ac:dyDescent="0.2">
      <c r="C3714" s="52" t="e">
        <f>VLOOKUP(A3714,'[1]S&amp;P 500 Wikipedia'!A:D,3,FALSE)</f>
        <v>#N/A</v>
      </c>
      <c r="H3714" s="69"/>
      <c r="I3714" s="69"/>
      <c r="J3714" s="69"/>
    </row>
    <row r="3715" spans="3:10" x14ac:dyDescent="0.2">
      <c r="C3715" s="52" t="e">
        <f>VLOOKUP(A3715,'[1]S&amp;P 500 Wikipedia'!A:D,3,FALSE)</f>
        <v>#N/A</v>
      </c>
      <c r="H3715" s="69"/>
      <c r="I3715" s="69"/>
      <c r="J3715" s="69"/>
    </row>
    <row r="3716" spans="3:10" x14ac:dyDescent="0.2">
      <c r="C3716" s="52" t="e">
        <f>VLOOKUP(A3716,'[1]S&amp;P 500 Wikipedia'!A:D,3,FALSE)</f>
        <v>#N/A</v>
      </c>
      <c r="H3716" s="69"/>
      <c r="I3716" s="69"/>
      <c r="J3716" s="69"/>
    </row>
    <row r="3717" spans="3:10" x14ac:dyDescent="0.2">
      <c r="C3717" s="52" t="e">
        <f>VLOOKUP(A3717,'[1]S&amp;P 500 Wikipedia'!A:D,3,FALSE)</f>
        <v>#N/A</v>
      </c>
      <c r="H3717" s="69"/>
      <c r="I3717" s="69"/>
      <c r="J3717" s="69"/>
    </row>
    <row r="3718" spans="3:10" x14ac:dyDescent="0.2">
      <c r="C3718" s="52" t="e">
        <f>VLOOKUP(A3718,'[1]S&amp;P 500 Wikipedia'!A:D,3,FALSE)</f>
        <v>#N/A</v>
      </c>
      <c r="H3718" s="69"/>
      <c r="I3718" s="69"/>
      <c r="J3718" s="69"/>
    </row>
    <row r="3719" spans="3:10" x14ac:dyDescent="0.2">
      <c r="C3719" s="52" t="e">
        <f>VLOOKUP(A3719,'[1]S&amp;P 500 Wikipedia'!A:D,3,FALSE)</f>
        <v>#N/A</v>
      </c>
      <c r="H3719" s="69"/>
      <c r="I3719" s="69"/>
      <c r="J3719" s="69"/>
    </row>
    <row r="3720" spans="3:10" x14ac:dyDescent="0.2">
      <c r="C3720" s="52" t="e">
        <f>VLOOKUP(A3720,'[1]S&amp;P 500 Wikipedia'!A:D,3,FALSE)</f>
        <v>#N/A</v>
      </c>
      <c r="H3720" s="69"/>
      <c r="I3720" s="69"/>
      <c r="J3720" s="69"/>
    </row>
    <row r="3721" spans="3:10" x14ac:dyDescent="0.2">
      <c r="C3721" s="52" t="e">
        <f>VLOOKUP(A3721,'[1]S&amp;P 500 Wikipedia'!A:D,3,FALSE)</f>
        <v>#N/A</v>
      </c>
      <c r="H3721" s="69"/>
      <c r="I3721" s="69"/>
      <c r="J3721" s="69"/>
    </row>
    <row r="3722" spans="3:10" x14ac:dyDescent="0.2">
      <c r="C3722" s="52" t="e">
        <f>VLOOKUP(A3722,'[1]S&amp;P 500 Wikipedia'!A:D,3,FALSE)</f>
        <v>#N/A</v>
      </c>
      <c r="H3722" s="69"/>
      <c r="I3722" s="69"/>
      <c r="J3722" s="69"/>
    </row>
    <row r="3723" spans="3:10" x14ac:dyDescent="0.2">
      <c r="C3723" s="52" t="e">
        <f>VLOOKUP(A3723,'[1]S&amp;P 500 Wikipedia'!A:D,3,FALSE)</f>
        <v>#N/A</v>
      </c>
      <c r="H3723" s="69"/>
      <c r="I3723" s="69"/>
      <c r="J3723" s="69"/>
    </row>
    <row r="3724" spans="3:10" x14ac:dyDescent="0.2">
      <c r="C3724" s="52" t="e">
        <f>VLOOKUP(A3724,'[1]S&amp;P 500 Wikipedia'!A:D,3,FALSE)</f>
        <v>#N/A</v>
      </c>
      <c r="H3724" s="69"/>
      <c r="I3724" s="69"/>
      <c r="J3724" s="69"/>
    </row>
    <row r="3725" spans="3:10" x14ac:dyDescent="0.2">
      <c r="C3725" s="52" t="e">
        <f>VLOOKUP(A3725,'[1]S&amp;P 500 Wikipedia'!A:D,3,FALSE)</f>
        <v>#N/A</v>
      </c>
      <c r="H3725" s="69"/>
      <c r="I3725" s="69"/>
      <c r="J3725" s="69"/>
    </row>
    <row r="3726" spans="3:10" x14ac:dyDescent="0.2">
      <c r="C3726" s="52" t="e">
        <f>VLOOKUP(A3726,'[1]S&amp;P 500 Wikipedia'!A:D,3,FALSE)</f>
        <v>#N/A</v>
      </c>
      <c r="H3726" s="69"/>
      <c r="I3726" s="69"/>
      <c r="J3726" s="69"/>
    </row>
    <row r="3727" spans="3:10" x14ac:dyDescent="0.2">
      <c r="C3727" s="52" t="e">
        <f>VLOOKUP(A3727,'[1]S&amp;P 500 Wikipedia'!A:D,3,FALSE)</f>
        <v>#N/A</v>
      </c>
      <c r="H3727" s="69"/>
      <c r="I3727" s="69"/>
      <c r="J3727" s="69"/>
    </row>
    <row r="3728" spans="3:10" x14ac:dyDescent="0.2">
      <c r="C3728" s="52" t="e">
        <f>VLOOKUP(A3728,'[1]S&amp;P 500 Wikipedia'!A:D,3,FALSE)</f>
        <v>#N/A</v>
      </c>
      <c r="H3728" s="69"/>
      <c r="I3728" s="69"/>
      <c r="J3728" s="69"/>
    </row>
    <row r="3729" spans="3:10" x14ac:dyDescent="0.2">
      <c r="C3729" s="52" t="e">
        <f>VLOOKUP(A3729,'[1]S&amp;P 500 Wikipedia'!A:D,3,FALSE)</f>
        <v>#N/A</v>
      </c>
      <c r="H3729" s="69"/>
      <c r="I3729" s="69"/>
      <c r="J3729" s="69"/>
    </row>
    <row r="3730" spans="3:10" x14ac:dyDescent="0.2">
      <c r="C3730" s="52" t="e">
        <f>VLOOKUP(A3730,'[1]S&amp;P 500 Wikipedia'!A:D,3,FALSE)</f>
        <v>#N/A</v>
      </c>
      <c r="H3730" s="69"/>
      <c r="I3730" s="69"/>
      <c r="J3730" s="69"/>
    </row>
    <row r="3731" spans="3:10" x14ac:dyDescent="0.2">
      <c r="C3731" s="52" t="e">
        <f>VLOOKUP(A3731,'[1]S&amp;P 500 Wikipedia'!A:D,3,FALSE)</f>
        <v>#N/A</v>
      </c>
      <c r="H3731" s="69"/>
      <c r="I3731" s="69"/>
      <c r="J3731" s="69"/>
    </row>
    <row r="3732" spans="3:10" x14ac:dyDescent="0.2">
      <c r="C3732" s="52" t="e">
        <f>VLOOKUP(A3732,'[1]S&amp;P 500 Wikipedia'!A:D,3,FALSE)</f>
        <v>#N/A</v>
      </c>
      <c r="H3732" s="69"/>
      <c r="I3732" s="69"/>
      <c r="J3732" s="69"/>
    </row>
    <row r="3733" spans="3:10" x14ac:dyDescent="0.2">
      <c r="C3733" s="52" t="e">
        <f>VLOOKUP(A3733,'[1]S&amp;P 500 Wikipedia'!A:D,3,FALSE)</f>
        <v>#N/A</v>
      </c>
      <c r="H3733" s="69"/>
      <c r="I3733" s="69"/>
      <c r="J3733" s="69"/>
    </row>
    <row r="3734" spans="3:10" x14ac:dyDescent="0.2">
      <c r="C3734" s="52" t="e">
        <f>VLOOKUP(A3734,'[1]S&amp;P 500 Wikipedia'!A:D,3,FALSE)</f>
        <v>#N/A</v>
      </c>
      <c r="H3734" s="69"/>
      <c r="I3734" s="69"/>
      <c r="J3734" s="69"/>
    </row>
    <row r="3735" spans="3:10" x14ac:dyDescent="0.2">
      <c r="C3735" s="52" t="e">
        <f>VLOOKUP(A3735,'[1]S&amp;P 500 Wikipedia'!A:D,3,FALSE)</f>
        <v>#N/A</v>
      </c>
      <c r="H3735" s="69"/>
      <c r="I3735" s="69"/>
      <c r="J3735" s="69"/>
    </row>
    <row r="3736" spans="3:10" x14ac:dyDescent="0.2">
      <c r="C3736" s="52" t="e">
        <f>VLOOKUP(A3736,'[1]S&amp;P 500 Wikipedia'!A:D,3,FALSE)</f>
        <v>#N/A</v>
      </c>
      <c r="H3736" s="69"/>
      <c r="I3736" s="69"/>
      <c r="J3736" s="69"/>
    </row>
    <row r="3737" spans="3:10" x14ac:dyDescent="0.2">
      <c r="C3737" s="52" t="e">
        <f>VLOOKUP(A3737,'[1]S&amp;P 500 Wikipedia'!A:D,3,FALSE)</f>
        <v>#N/A</v>
      </c>
      <c r="H3737" s="69"/>
      <c r="I3737" s="69"/>
      <c r="J3737" s="69"/>
    </row>
    <row r="3738" spans="3:10" x14ac:dyDescent="0.2">
      <c r="C3738" s="52" t="e">
        <f>VLOOKUP(A3738,'[1]S&amp;P 500 Wikipedia'!A:D,3,FALSE)</f>
        <v>#N/A</v>
      </c>
      <c r="H3738" s="69"/>
      <c r="I3738" s="69"/>
      <c r="J3738" s="69"/>
    </row>
    <row r="3739" spans="3:10" x14ac:dyDescent="0.2">
      <c r="C3739" s="52" t="e">
        <f>VLOOKUP(A3739,'[1]S&amp;P 500 Wikipedia'!A:D,3,FALSE)</f>
        <v>#N/A</v>
      </c>
      <c r="H3739" s="69"/>
      <c r="I3739" s="69"/>
      <c r="J3739" s="69"/>
    </row>
    <row r="3740" spans="3:10" x14ac:dyDescent="0.2">
      <c r="C3740" s="52" t="e">
        <f>VLOOKUP(A3740,'[1]S&amp;P 500 Wikipedia'!A:D,3,FALSE)</f>
        <v>#N/A</v>
      </c>
      <c r="H3740" s="69"/>
      <c r="I3740" s="69"/>
      <c r="J3740" s="69"/>
    </row>
    <row r="3741" spans="3:10" x14ac:dyDescent="0.2">
      <c r="C3741" s="52" t="e">
        <f>VLOOKUP(A3741,'[1]S&amp;P 500 Wikipedia'!A:D,3,FALSE)</f>
        <v>#N/A</v>
      </c>
      <c r="H3741" s="69"/>
      <c r="I3741" s="69"/>
      <c r="J3741" s="69"/>
    </row>
    <row r="3742" spans="3:10" x14ac:dyDescent="0.2">
      <c r="C3742" s="52" t="e">
        <f>VLOOKUP(A3742,'[1]S&amp;P 500 Wikipedia'!A:D,3,FALSE)</f>
        <v>#N/A</v>
      </c>
      <c r="H3742" s="69"/>
      <c r="I3742" s="69"/>
      <c r="J3742" s="69"/>
    </row>
    <row r="3743" spans="3:10" x14ac:dyDescent="0.2">
      <c r="C3743" s="52" t="e">
        <f>VLOOKUP(A3743,'[1]S&amp;P 500 Wikipedia'!A:D,3,FALSE)</f>
        <v>#N/A</v>
      </c>
      <c r="H3743" s="69"/>
      <c r="I3743" s="69"/>
      <c r="J3743" s="69"/>
    </row>
    <row r="3744" spans="3:10" x14ac:dyDescent="0.2">
      <c r="C3744" s="52" t="e">
        <f>VLOOKUP(A3744,'[1]S&amp;P 500 Wikipedia'!A:D,3,FALSE)</f>
        <v>#N/A</v>
      </c>
      <c r="H3744" s="69"/>
      <c r="I3744" s="69"/>
      <c r="J3744" s="69"/>
    </row>
    <row r="3745" spans="3:10" x14ac:dyDescent="0.2">
      <c r="C3745" s="52" t="e">
        <f>VLOOKUP(A3745,'[1]S&amp;P 500 Wikipedia'!A:D,3,FALSE)</f>
        <v>#N/A</v>
      </c>
      <c r="H3745" s="69"/>
      <c r="I3745" s="69"/>
      <c r="J3745" s="69"/>
    </row>
    <row r="3746" spans="3:10" x14ac:dyDescent="0.2">
      <c r="C3746" s="52" t="e">
        <f>VLOOKUP(A3746,'[1]S&amp;P 500 Wikipedia'!A:D,3,FALSE)</f>
        <v>#N/A</v>
      </c>
      <c r="H3746" s="69"/>
      <c r="I3746" s="69"/>
      <c r="J3746" s="69"/>
    </row>
    <row r="3747" spans="3:10" x14ac:dyDescent="0.2">
      <c r="C3747" s="52" t="e">
        <f>VLOOKUP(A3747,'[1]S&amp;P 500 Wikipedia'!A:D,3,FALSE)</f>
        <v>#N/A</v>
      </c>
      <c r="H3747" s="69"/>
      <c r="I3747" s="69"/>
      <c r="J3747" s="69"/>
    </row>
    <row r="3748" spans="3:10" x14ac:dyDescent="0.2">
      <c r="C3748" s="52" t="e">
        <f>VLOOKUP(A3748,'[1]S&amp;P 500 Wikipedia'!A:D,3,FALSE)</f>
        <v>#N/A</v>
      </c>
      <c r="H3748" s="69"/>
      <c r="I3748" s="69"/>
      <c r="J3748" s="69"/>
    </row>
    <row r="3749" spans="3:10" x14ac:dyDescent="0.2">
      <c r="C3749" s="52" t="e">
        <f>VLOOKUP(A3749,'[1]S&amp;P 500 Wikipedia'!A:D,3,FALSE)</f>
        <v>#N/A</v>
      </c>
      <c r="H3749" s="69"/>
      <c r="I3749" s="69"/>
      <c r="J3749" s="69"/>
    </row>
    <row r="3750" spans="3:10" x14ac:dyDescent="0.2">
      <c r="C3750" s="52" t="e">
        <f>VLOOKUP(A3750,'[1]S&amp;P 500 Wikipedia'!A:D,3,FALSE)</f>
        <v>#N/A</v>
      </c>
      <c r="H3750" s="69"/>
      <c r="I3750" s="69"/>
      <c r="J3750" s="69"/>
    </row>
    <row r="3751" spans="3:10" x14ac:dyDescent="0.2">
      <c r="C3751" s="52" t="e">
        <f>VLOOKUP(A3751,'[1]S&amp;P 500 Wikipedia'!A:D,3,FALSE)</f>
        <v>#N/A</v>
      </c>
      <c r="H3751" s="69"/>
      <c r="I3751" s="69"/>
      <c r="J3751" s="69"/>
    </row>
    <row r="3752" spans="3:10" x14ac:dyDescent="0.2">
      <c r="C3752" s="52" t="e">
        <f>VLOOKUP(A3752,'[1]S&amp;P 500 Wikipedia'!A:D,3,FALSE)</f>
        <v>#N/A</v>
      </c>
      <c r="H3752" s="69"/>
      <c r="I3752" s="69"/>
      <c r="J3752" s="69"/>
    </row>
    <row r="3753" spans="3:10" x14ac:dyDescent="0.2">
      <c r="C3753" s="52" t="e">
        <f>VLOOKUP(A3753,'[1]S&amp;P 500 Wikipedia'!A:D,3,FALSE)</f>
        <v>#N/A</v>
      </c>
      <c r="H3753" s="69"/>
      <c r="I3753" s="69"/>
      <c r="J3753" s="69"/>
    </row>
    <row r="3754" spans="3:10" x14ac:dyDescent="0.2">
      <c r="C3754" s="52" t="e">
        <f>VLOOKUP(A3754,'[1]S&amp;P 500 Wikipedia'!A:D,3,FALSE)</f>
        <v>#N/A</v>
      </c>
      <c r="H3754" s="69"/>
      <c r="I3754" s="69"/>
      <c r="J3754" s="69"/>
    </row>
    <row r="3755" spans="3:10" x14ac:dyDescent="0.2">
      <c r="C3755" s="52" t="e">
        <f>VLOOKUP(A3755,'[1]S&amp;P 500 Wikipedia'!A:D,3,FALSE)</f>
        <v>#N/A</v>
      </c>
      <c r="H3755" s="69"/>
      <c r="I3755" s="69"/>
      <c r="J3755" s="69"/>
    </row>
    <row r="3756" spans="3:10" x14ac:dyDescent="0.2">
      <c r="C3756" s="52" t="e">
        <f>VLOOKUP(A3756,'[1]S&amp;P 500 Wikipedia'!A:D,3,FALSE)</f>
        <v>#N/A</v>
      </c>
      <c r="H3756" s="69"/>
      <c r="I3756" s="69"/>
      <c r="J3756" s="69"/>
    </row>
    <row r="3757" spans="3:10" x14ac:dyDescent="0.2">
      <c r="C3757" s="52" t="e">
        <f>VLOOKUP(A3757,'[1]S&amp;P 500 Wikipedia'!A:D,3,FALSE)</f>
        <v>#N/A</v>
      </c>
      <c r="H3757" s="69"/>
      <c r="I3757" s="69"/>
      <c r="J3757" s="69"/>
    </row>
    <row r="3758" spans="3:10" x14ac:dyDescent="0.2">
      <c r="C3758" s="52" t="e">
        <f>VLOOKUP(A3758,'[1]S&amp;P 500 Wikipedia'!A:D,3,FALSE)</f>
        <v>#N/A</v>
      </c>
      <c r="H3758" s="69"/>
      <c r="I3758" s="69"/>
      <c r="J3758" s="69"/>
    </row>
    <row r="3759" spans="3:10" x14ac:dyDescent="0.2">
      <c r="C3759" s="52" t="e">
        <f>VLOOKUP(A3759,'[1]S&amp;P 500 Wikipedia'!A:D,3,FALSE)</f>
        <v>#N/A</v>
      </c>
      <c r="H3759" s="69"/>
      <c r="I3759" s="69"/>
      <c r="J3759" s="69"/>
    </row>
    <row r="3760" spans="3:10" x14ac:dyDescent="0.2">
      <c r="C3760" s="52" t="e">
        <f>VLOOKUP(A3760,'[1]S&amp;P 500 Wikipedia'!A:D,3,FALSE)</f>
        <v>#N/A</v>
      </c>
      <c r="H3760" s="69"/>
      <c r="I3760" s="69"/>
      <c r="J3760" s="69"/>
    </row>
    <row r="3761" spans="3:10" x14ac:dyDescent="0.2">
      <c r="C3761" s="52" t="e">
        <f>VLOOKUP(A3761,'[1]S&amp;P 500 Wikipedia'!A:D,3,FALSE)</f>
        <v>#N/A</v>
      </c>
      <c r="H3761" s="69"/>
      <c r="I3761" s="69"/>
      <c r="J3761" s="69"/>
    </row>
    <row r="3762" spans="3:10" x14ac:dyDescent="0.2">
      <c r="C3762" s="52" t="e">
        <f>VLOOKUP(A3762,'[1]S&amp;P 500 Wikipedia'!A:D,3,FALSE)</f>
        <v>#N/A</v>
      </c>
      <c r="H3762" s="69"/>
      <c r="I3762" s="69"/>
      <c r="J3762" s="69"/>
    </row>
    <row r="3763" spans="3:10" x14ac:dyDescent="0.2">
      <c r="C3763" s="52" t="e">
        <f>VLOOKUP(A3763,'[1]S&amp;P 500 Wikipedia'!A:D,3,FALSE)</f>
        <v>#N/A</v>
      </c>
      <c r="H3763" s="69"/>
      <c r="I3763" s="69"/>
      <c r="J3763" s="69"/>
    </row>
    <row r="3764" spans="3:10" x14ac:dyDescent="0.2">
      <c r="C3764" s="52" t="e">
        <f>VLOOKUP(A3764,'[1]S&amp;P 500 Wikipedia'!A:D,3,FALSE)</f>
        <v>#N/A</v>
      </c>
      <c r="H3764" s="69"/>
      <c r="I3764" s="69"/>
      <c r="J3764" s="69"/>
    </row>
    <row r="3765" spans="3:10" x14ac:dyDescent="0.2">
      <c r="C3765" s="52" t="e">
        <f>VLOOKUP(A3765,'[1]S&amp;P 500 Wikipedia'!A:D,3,FALSE)</f>
        <v>#N/A</v>
      </c>
      <c r="H3765" s="69"/>
      <c r="I3765" s="69"/>
      <c r="J3765" s="69"/>
    </row>
    <row r="3766" spans="3:10" x14ac:dyDescent="0.2">
      <c r="C3766" s="52" t="e">
        <f>VLOOKUP(A3766,'[1]S&amp;P 500 Wikipedia'!A:D,3,FALSE)</f>
        <v>#N/A</v>
      </c>
      <c r="H3766" s="69"/>
      <c r="I3766" s="69"/>
      <c r="J3766" s="69"/>
    </row>
    <row r="3767" spans="3:10" x14ac:dyDescent="0.2">
      <c r="C3767" s="52" t="e">
        <f>VLOOKUP(A3767,'[1]S&amp;P 500 Wikipedia'!A:D,3,FALSE)</f>
        <v>#N/A</v>
      </c>
      <c r="H3767" s="69"/>
      <c r="I3767" s="69"/>
      <c r="J3767" s="69"/>
    </row>
    <row r="3768" spans="3:10" x14ac:dyDescent="0.2">
      <c r="C3768" s="52" t="e">
        <f>VLOOKUP(A3768,'[1]S&amp;P 500 Wikipedia'!A:D,3,FALSE)</f>
        <v>#N/A</v>
      </c>
      <c r="H3768" s="69"/>
      <c r="I3768" s="69"/>
      <c r="J3768" s="69"/>
    </row>
    <row r="3769" spans="3:10" x14ac:dyDescent="0.2">
      <c r="C3769" s="52" t="e">
        <f>VLOOKUP(A3769,'[1]S&amp;P 500 Wikipedia'!A:D,3,FALSE)</f>
        <v>#N/A</v>
      </c>
      <c r="H3769" s="69"/>
      <c r="I3769" s="69"/>
      <c r="J3769" s="69"/>
    </row>
    <row r="3770" spans="3:10" x14ac:dyDescent="0.2">
      <c r="C3770" s="52" t="e">
        <f>VLOOKUP(A3770,'[1]S&amp;P 500 Wikipedia'!A:D,3,FALSE)</f>
        <v>#N/A</v>
      </c>
      <c r="H3770" s="69"/>
      <c r="I3770" s="69"/>
      <c r="J3770" s="69"/>
    </row>
    <row r="3771" spans="3:10" x14ac:dyDescent="0.2">
      <c r="C3771" s="52" t="e">
        <f>VLOOKUP(A3771,'[1]S&amp;P 500 Wikipedia'!A:D,3,FALSE)</f>
        <v>#N/A</v>
      </c>
      <c r="H3771" s="69"/>
      <c r="I3771" s="69"/>
      <c r="J3771" s="69"/>
    </row>
    <row r="3772" spans="3:10" x14ac:dyDescent="0.2">
      <c r="C3772" s="52" t="e">
        <f>VLOOKUP(A3772,'[1]S&amp;P 500 Wikipedia'!A:D,3,FALSE)</f>
        <v>#N/A</v>
      </c>
      <c r="H3772" s="69"/>
      <c r="I3772" s="69"/>
      <c r="J3772" s="69"/>
    </row>
    <row r="3773" spans="3:10" x14ac:dyDescent="0.2">
      <c r="C3773" s="52" t="e">
        <f>VLOOKUP(A3773,'[1]S&amp;P 500 Wikipedia'!A:D,3,FALSE)</f>
        <v>#N/A</v>
      </c>
      <c r="H3773" s="69"/>
      <c r="I3773" s="69"/>
      <c r="J3773" s="69"/>
    </row>
    <row r="3774" spans="3:10" x14ac:dyDescent="0.2">
      <c r="C3774" s="52" t="e">
        <f>VLOOKUP(A3774,'[1]S&amp;P 500 Wikipedia'!A:D,3,FALSE)</f>
        <v>#N/A</v>
      </c>
      <c r="H3774" s="69"/>
      <c r="I3774" s="69"/>
      <c r="J3774" s="69"/>
    </row>
    <row r="3775" spans="3:10" x14ac:dyDescent="0.2">
      <c r="C3775" s="52" t="e">
        <f>VLOOKUP(A3775,'[1]S&amp;P 500 Wikipedia'!A:D,3,FALSE)</f>
        <v>#N/A</v>
      </c>
      <c r="H3775" s="69"/>
      <c r="I3775" s="69"/>
      <c r="J3775" s="69"/>
    </row>
    <row r="3776" spans="3:10" x14ac:dyDescent="0.2">
      <c r="C3776" s="52" t="e">
        <f>VLOOKUP(A3776,'[1]S&amp;P 500 Wikipedia'!A:D,3,FALSE)</f>
        <v>#N/A</v>
      </c>
      <c r="H3776" s="69"/>
      <c r="I3776" s="69"/>
      <c r="J3776" s="69"/>
    </row>
    <row r="3777" spans="3:10" x14ac:dyDescent="0.2">
      <c r="C3777" s="52" t="e">
        <f>VLOOKUP(A3777,'[1]S&amp;P 500 Wikipedia'!A:D,3,FALSE)</f>
        <v>#N/A</v>
      </c>
      <c r="H3777" s="69"/>
      <c r="I3777" s="69"/>
      <c r="J3777" s="69"/>
    </row>
    <row r="3778" spans="3:10" x14ac:dyDescent="0.2">
      <c r="C3778" s="52" t="e">
        <f>VLOOKUP(A3778,'[1]S&amp;P 500 Wikipedia'!A:D,3,FALSE)</f>
        <v>#N/A</v>
      </c>
      <c r="H3778" s="69"/>
      <c r="I3778" s="69"/>
      <c r="J3778" s="69"/>
    </row>
    <row r="3779" spans="3:10" x14ac:dyDescent="0.2">
      <c r="C3779" s="52" t="e">
        <f>VLOOKUP(A3779,'[1]S&amp;P 500 Wikipedia'!A:D,3,FALSE)</f>
        <v>#N/A</v>
      </c>
      <c r="H3779" s="69"/>
      <c r="I3779" s="69"/>
      <c r="J3779" s="69"/>
    </row>
    <row r="3780" spans="3:10" x14ac:dyDescent="0.2">
      <c r="C3780" s="52" t="e">
        <f>VLOOKUP(A3780,'[1]S&amp;P 500 Wikipedia'!A:D,3,FALSE)</f>
        <v>#N/A</v>
      </c>
      <c r="H3780" s="69"/>
      <c r="I3780" s="69"/>
      <c r="J3780" s="69"/>
    </row>
    <row r="3781" spans="3:10" x14ac:dyDescent="0.2">
      <c r="C3781" s="52" t="e">
        <f>VLOOKUP(A3781,'[1]S&amp;P 500 Wikipedia'!A:D,3,FALSE)</f>
        <v>#N/A</v>
      </c>
      <c r="H3781" s="69"/>
      <c r="I3781" s="69"/>
      <c r="J3781" s="69"/>
    </row>
    <row r="3782" spans="3:10" x14ac:dyDescent="0.2">
      <c r="C3782" s="52" t="e">
        <f>VLOOKUP(A3782,'[1]S&amp;P 500 Wikipedia'!A:D,3,FALSE)</f>
        <v>#N/A</v>
      </c>
      <c r="H3782" s="69"/>
      <c r="I3782" s="69"/>
      <c r="J3782" s="69"/>
    </row>
    <row r="3783" spans="3:10" x14ac:dyDescent="0.2">
      <c r="C3783" s="52" t="e">
        <f>VLOOKUP(A3783,'[1]S&amp;P 500 Wikipedia'!A:D,3,FALSE)</f>
        <v>#N/A</v>
      </c>
      <c r="H3783" s="69"/>
      <c r="I3783" s="69"/>
      <c r="J3783" s="69"/>
    </row>
    <row r="3784" spans="3:10" x14ac:dyDescent="0.2">
      <c r="C3784" s="52" t="e">
        <f>VLOOKUP(A3784,'[1]S&amp;P 500 Wikipedia'!A:D,3,FALSE)</f>
        <v>#N/A</v>
      </c>
      <c r="H3784" s="69"/>
      <c r="I3784" s="69"/>
      <c r="J3784" s="69"/>
    </row>
    <row r="3785" spans="3:10" x14ac:dyDescent="0.2">
      <c r="C3785" s="52" t="e">
        <f>VLOOKUP(A3785,'[1]S&amp;P 500 Wikipedia'!A:D,3,FALSE)</f>
        <v>#N/A</v>
      </c>
      <c r="H3785" s="69"/>
      <c r="I3785" s="69"/>
      <c r="J3785" s="69"/>
    </row>
    <row r="3786" spans="3:10" x14ac:dyDescent="0.2">
      <c r="C3786" s="52" t="e">
        <f>VLOOKUP(A3786,'[1]S&amp;P 500 Wikipedia'!A:D,3,FALSE)</f>
        <v>#N/A</v>
      </c>
      <c r="H3786" s="69"/>
      <c r="I3786" s="69"/>
      <c r="J3786" s="69"/>
    </row>
    <row r="3787" spans="3:10" x14ac:dyDescent="0.2">
      <c r="C3787" s="52" t="e">
        <f>VLOOKUP(A3787,'[1]S&amp;P 500 Wikipedia'!A:D,3,FALSE)</f>
        <v>#N/A</v>
      </c>
      <c r="H3787" s="69"/>
      <c r="I3787" s="69"/>
      <c r="J3787" s="69"/>
    </row>
    <row r="3788" spans="3:10" x14ac:dyDescent="0.2">
      <c r="C3788" s="52" t="e">
        <f>VLOOKUP(A3788,'[1]S&amp;P 500 Wikipedia'!A:D,3,FALSE)</f>
        <v>#N/A</v>
      </c>
      <c r="H3788" s="69"/>
      <c r="I3788" s="69"/>
      <c r="J3788" s="69"/>
    </row>
    <row r="3789" spans="3:10" x14ac:dyDescent="0.2">
      <c r="C3789" s="52" t="e">
        <f>VLOOKUP(A3789,'[1]S&amp;P 500 Wikipedia'!A:D,3,FALSE)</f>
        <v>#N/A</v>
      </c>
      <c r="H3789" s="69"/>
      <c r="I3789" s="69"/>
      <c r="J3789" s="69"/>
    </row>
    <row r="3790" spans="3:10" x14ac:dyDescent="0.2">
      <c r="C3790" s="52" t="e">
        <f>VLOOKUP(A3790,'[1]S&amp;P 500 Wikipedia'!A:D,3,FALSE)</f>
        <v>#N/A</v>
      </c>
      <c r="H3790" s="69"/>
      <c r="I3790" s="69"/>
      <c r="J3790" s="69"/>
    </row>
    <row r="3791" spans="3:10" x14ac:dyDescent="0.2">
      <c r="C3791" s="52" t="e">
        <f>VLOOKUP(A3791,'[1]S&amp;P 500 Wikipedia'!A:D,3,FALSE)</f>
        <v>#N/A</v>
      </c>
      <c r="H3791" s="69"/>
      <c r="I3791" s="69"/>
      <c r="J3791" s="69"/>
    </row>
    <row r="3792" spans="3:10" x14ac:dyDescent="0.2">
      <c r="C3792" s="52" t="e">
        <f>VLOOKUP(A3792,'[1]S&amp;P 500 Wikipedia'!A:D,3,FALSE)</f>
        <v>#N/A</v>
      </c>
      <c r="H3792" s="69"/>
      <c r="I3792" s="69"/>
      <c r="J3792" s="69"/>
    </row>
    <row r="3793" spans="3:10" x14ac:dyDescent="0.2">
      <c r="C3793" s="52" t="e">
        <f>VLOOKUP(A3793,'[1]S&amp;P 500 Wikipedia'!A:D,3,FALSE)</f>
        <v>#N/A</v>
      </c>
      <c r="H3793" s="69"/>
      <c r="I3793" s="69"/>
      <c r="J3793" s="69"/>
    </row>
    <row r="3794" spans="3:10" x14ac:dyDescent="0.2">
      <c r="C3794" s="52" t="e">
        <f>VLOOKUP(A3794,'[1]S&amp;P 500 Wikipedia'!A:D,3,FALSE)</f>
        <v>#N/A</v>
      </c>
      <c r="H3794" s="69"/>
      <c r="I3794" s="69"/>
      <c r="J3794" s="69"/>
    </row>
    <row r="3795" spans="3:10" x14ac:dyDescent="0.2">
      <c r="C3795" s="52" t="e">
        <f>VLOOKUP(A3795,'[1]S&amp;P 500 Wikipedia'!A:D,3,FALSE)</f>
        <v>#N/A</v>
      </c>
      <c r="H3795" s="69"/>
      <c r="I3795" s="69"/>
      <c r="J3795" s="69"/>
    </row>
    <row r="3796" spans="3:10" x14ac:dyDescent="0.2">
      <c r="C3796" s="52" t="e">
        <f>VLOOKUP(A3796,'[1]S&amp;P 500 Wikipedia'!A:D,3,FALSE)</f>
        <v>#N/A</v>
      </c>
      <c r="H3796" s="69"/>
      <c r="I3796" s="69"/>
      <c r="J3796" s="69"/>
    </row>
    <row r="3797" spans="3:10" x14ac:dyDescent="0.2">
      <c r="C3797" s="52" t="e">
        <f>VLOOKUP(A3797,'[1]S&amp;P 500 Wikipedia'!A:D,3,FALSE)</f>
        <v>#N/A</v>
      </c>
      <c r="H3797" s="69"/>
      <c r="I3797" s="69"/>
      <c r="J3797" s="69"/>
    </row>
    <row r="3798" spans="3:10" x14ac:dyDescent="0.2">
      <c r="C3798" s="52" t="e">
        <f>VLOOKUP(A3798,'[1]S&amp;P 500 Wikipedia'!A:D,3,FALSE)</f>
        <v>#N/A</v>
      </c>
      <c r="H3798" s="69"/>
      <c r="I3798" s="69"/>
      <c r="J3798" s="69"/>
    </row>
    <row r="3799" spans="3:10" x14ac:dyDescent="0.2">
      <c r="C3799" s="52" t="e">
        <f>VLOOKUP(A3799,'[1]S&amp;P 500 Wikipedia'!A:D,3,FALSE)</f>
        <v>#N/A</v>
      </c>
      <c r="H3799" s="69"/>
      <c r="I3799" s="69"/>
      <c r="J3799" s="69"/>
    </row>
    <row r="3800" spans="3:10" x14ac:dyDescent="0.2">
      <c r="C3800" s="52" t="e">
        <f>VLOOKUP(A3800,'[1]S&amp;P 500 Wikipedia'!A:D,3,FALSE)</f>
        <v>#N/A</v>
      </c>
      <c r="H3800" s="69"/>
      <c r="I3800" s="69"/>
      <c r="J3800" s="69"/>
    </row>
    <row r="3801" spans="3:10" x14ac:dyDescent="0.2">
      <c r="C3801" s="52" t="e">
        <f>VLOOKUP(A3801,'[1]S&amp;P 500 Wikipedia'!A:D,3,FALSE)</f>
        <v>#N/A</v>
      </c>
      <c r="H3801" s="69"/>
      <c r="I3801" s="69"/>
      <c r="J3801" s="69"/>
    </row>
    <row r="3802" spans="3:10" x14ac:dyDescent="0.2">
      <c r="C3802" s="52" t="e">
        <f>VLOOKUP(A3802,'[1]S&amp;P 500 Wikipedia'!A:D,3,FALSE)</f>
        <v>#N/A</v>
      </c>
      <c r="H3802" s="69"/>
      <c r="I3802" s="69"/>
      <c r="J3802" s="69"/>
    </row>
    <row r="3803" spans="3:10" x14ac:dyDescent="0.2">
      <c r="C3803" s="52" t="e">
        <f>VLOOKUP(A3803,'[1]S&amp;P 500 Wikipedia'!A:D,3,FALSE)</f>
        <v>#N/A</v>
      </c>
      <c r="H3803" s="69"/>
      <c r="I3803" s="69"/>
      <c r="J3803" s="69"/>
    </row>
    <row r="3804" spans="3:10" x14ac:dyDescent="0.2">
      <c r="C3804" s="52" t="e">
        <f>VLOOKUP(A3804,'[1]S&amp;P 500 Wikipedia'!A:D,3,FALSE)</f>
        <v>#N/A</v>
      </c>
      <c r="H3804" s="69"/>
      <c r="I3804" s="69"/>
      <c r="J3804" s="69"/>
    </row>
    <row r="3805" spans="3:10" x14ac:dyDescent="0.2">
      <c r="C3805" s="52" t="e">
        <f>VLOOKUP(A3805,'[1]S&amp;P 500 Wikipedia'!A:D,3,FALSE)</f>
        <v>#N/A</v>
      </c>
      <c r="H3805" s="69"/>
      <c r="I3805" s="69"/>
      <c r="J3805" s="69"/>
    </row>
    <row r="3806" spans="3:10" x14ac:dyDescent="0.2">
      <c r="C3806" s="52" t="e">
        <f>VLOOKUP(A3806,'[1]S&amp;P 500 Wikipedia'!A:D,3,FALSE)</f>
        <v>#N/A</v>
      </c>
      <c r="H3806" s="69"/>
      <c r="I3806" s="69"/>
      <c r="J3806" s="69"/>
    </row>
    <row r="3807" spans="3:10" x14ac:dyDescent="0.2">
      <c r="C3807" s="52" t="e">
        <f>VLOOKUP(A3807,'[1]S&amp;P 500 Wikipedia'!A:D,3,FALSE)</f>
        <v>#N/A</v>
      </c>
      <c r="H3807" s="69"/>
      <c r="I3807" s="69"/>
      <c r="J3807" s="69"/>
    </row>
    <row r="3808" spans="3:10" x14ac:dyDescent="0.2">
      <c r="C3808" s="52" t="e">
        <f>VLOOKUP(A3808,'[1]S&amp;P 500 Wikipedia'!A:D,3,FALSE)</f>
        <v>#N/A</v>
      </c>
      <c r="H3808" s="69"/>
      <c r="I3808" s="69"/>
      <c r="J3808" s="69"/>
    </row>
    <row r="3809" spans="3:10" x14ac:dyDescent="0.2">
      <c r="C3809" s="52" t="e">
        <f>VLOOKUP(A3809,'[1]S&amp;P 500 Wikipedia'!A:D,3,FALSE)</f>
        <v>#N/A</v>
      </c>
      <c r="H3809" s="69"/>
      <c r="I3809" s="69"/>
      <c r="J3809" s="69"/>
    </row>
    <row r="3810" spans="3:10" x14ac:dyDescent="0.2">
      <c r="C3810" s="52" t="e">
        <f>VLOOKUP(A3810,'[1]S&amp;P 500 Wikipedia'!A:D,3,FALSE)</f>
        <v>#N/A</v>
      </c>
      <c r="H3810" s="69"/>
      <c r="I3810" s="69"/>
      <c r="J3810" s="69"/>
    </row>
    <row r="3811" spans="3:10" x14ac:dyDescent="0.2">
      <c r="C3811" s="52" t="e">
        <f>VLOOKUP(A3811,'[1]S&amp;P 500 Wikipedia'!A:D,3,FALSE)</f>
        <v>#N/A</v>
      </c>
      <c r="H3811" s="69"/>
      <c r="I3811" s="69"/>
      <c r="J3811" s="69"/>
    </row>
    <row r="3812" spans="3:10" x14ac:dyDescent="0.2">
      <c r="C3812" s="52" t="e">
        <f>VLOOKUP(A3812,'[1]S&amp;P 500 Wikipedia'!A:D,3,FALSE)</f>
        <v>#N/A</v>
      </c>
      <c r="H3812" s="69"/>
      <c r="I3812" s="69"/>
      <c r="J3812" s="69"/>
    </row>
    <row r="3813" spans="3:10" x14ac:dyDescent="0.2">
      <c r="C3813" s="52" t="e">
        <f>VLOOKUP(A3813,'[1]S&amp;P 500 Wikipedia'!A:D,3,FALSE)</f>
        <v>#N/A</v>
      </c>
      <c r="H3813" s="69"/>
      <c r="I3813" s="69"/>
      <c r="J3813" s="69"/>
    </row>
    <row r="3814" spans="3:10" x14ac:dyDescent="0.2">
      <c r="C3814" s="52" t="e">
        <f>VLOOKUP(A3814,'[1]S&amp;P 500 Wikipedia'!A:D,3,FALSE)</f>
        <v>#N/A</v>
      </c>
      <c r="H3814" s="69"/>
      <c r="I3814" s="69"/>
      <c r="J3814" s="69"/>
    </row>
    <row r="3815" spans="3:10" x14ac:dyDescent="0.2">
      <c r="C3815" s="52" t="e">
        <f>VLOOKUP(A3815,'[1]S&amp;P 500 Wikipedia'!A:D,3,FALSE)</f>
        <v>#N/A</v>
      </c>
      <c r="H3815" s="69"/>
      <c r="I3815" s="69"/>
      <c r="J3815" s="69"/>
    </row>
    <row r="3816" spans="3:10" x14ac:dyDescent="0.2">
      <c r="C3816" s="52" t="e">
        <f>VLOOKUP(A3816,'[1]S&amp;P 500 Wikipedia'!A:D,3,FALSE)</f>
        <v>#N/A</v>
      </c>
      <c r="H3816" s="69"/>
      <c r="I3816" s="69"/>
      <c r="J3816" s="69"/>
    </row>
    <row r="3817" spans="3:10" x14ac:dyDescent="0.2">
      <c r="C3817" s="52" t="e">
        <f>VLOOKUP(A3817,'[1]S&amp;P 500 Wikipedia'!A:D,3,FALSE)</f>
        <v>#N/A</v>
      </c>
      <c r="H3817" s="69"/>
      <c r="I3817" s="69"/>
      <c r="J3817" s="69"/>
    </row>
    <row r="3818" spans="3:10" x14ac:dyDescent="0.2">
      <c r="C3818" s="52" t="e">
        <f>VLOOKUP(A3818,'[1]S&amp;P 500 Wikipedia'!A:D,3,FALSE)</f>
        <v>#N/A</v>
      </c>
      <c r="H3818" s="69"/>
      <c r="I3818" s="69"/>
      <c r="J3818" s="69"/>
    </row>
    <row r="3819" spans="3:10" x14ac:dyDescent="0.2">
      <c r="C3819" s="52" t="e">
        <f>VLOOKUP(A3819,'[1]S&amp;P 500 Wikipedia'!A:D,3,FALSE)</f>
        <v>#N/A</v>
      </c>
      <c r="H3819" s="69"/>
      <c r="I3819" s="69"/>
      <c r="J3819" s="69"/>
    </row>
    <row r="3820" spans="3:10" x14ac:dyDescent="0.2">
      <c r="C3820" s="52" t="e">
        <f>VLOOKUP(A3820,'[1]S&amp;P 500 Wikipedia'!A:D,3,FALSE)</f>
        <v>#N/A</v>
      </c>
      <c r="H3820" s="69"/>
      <c r="I3820" s="69"/>
      <c r="J3820" s="69"/>
    </row>
    <row r="3821" spans="3:10" x14ac:dyDescent="0.2">
      <c r="C3821" s="52" t="e">
        <f>VLOOKUP(A3821,'[1]S&amp;P 500 Wikipedia'!A:D,3,FALSE)</f>
        <v>#N/A</v>
      </c>
      <c r="H3821" s="69"/>
      <c r="I3821" s="69"/>
      <c r="J3821" s="69"/>
    </row>
    <row r="3822" spans="3:10" x14ac:dyDescent="0.2">
      <c r="C3822" s="52" t="e">
        <f>VLOOKUP(A3822,'[1]S&amp;P 500 Wikipedia'!A:D,3,FALSE)</f>
        <v>#N/A</v>
      </c>
      <c r="H3822" s="69"/>
      <c r="I3822" s="69"/>
      <c r="J3822" s="69"/>
    </row>
    <row r="3823" spans="3:10" x14ac:dyDescent="0.2">
      <c r="C3823" s="52" t="e">
        <f>VLOOKUP(A3823,'[1]S&amp;P 500 Wikipedia'!A:D,3,FALSE)</f>
        <v>#N/A</v>
      </c>
      <c r="H3823" s="69"/>
      <c r="I3823" s="69"/>
      <c r="J3823" s="69"/>
    </row>
    <row r="3824" spans="3:10" x14ac:dyDescent="0.2">
      <c r="C3824" s="52" t="e">
        <f>VLOOKUP(A3824,'[1]S&amp;P 500 Wikipedia'!A:D,3,FALSE)</f>
        <v>#N/A</v>
      </c>
      <c r="H3824" s="69"/>
      <c r="I3824" s="69"/>
      <c r="J3824" s="69"/>
    </row>
    <row r="3825" spans="3:10" x14ac:dyDescent="0.2">
      <c r="C3825" s="52" t="e">
        <f>VLOOKUP(A3825,'[1]S&amp;P 500 Wikipedia'!A:D,3,FALSE)</f>
        <v>#N/A</v>
      </c>
      <c r="H3825" s="69"/>
      <c r="I3825" s="69"/>
      <c r="J3825" s="69"/>
    </row>
    <row r="3826" spans="3:10" x14ac:dyDescent="0.2">
      <c r="C3826" s="52" t="e">
        <f>VLOOKUP(A3826,'[1]S&amp;P 500 Wikipedia'!A:D,3,FALSE)</f>
        <v>#N/A</v>
      </c>
      <c r="H3826" s="69"/>
      <c r="I3826" s="69"/>
      <c r="J3826" s="69"/>
    </row>
    <row r="3827" spans="3:10" x14ac:dyDescent="0.2">
      <c r="C3827" s="52" t="e">
        <f>VLOOKUP(A3827,'[1]S&amp;P 500 Wikipedia'!A:D,3,FALSE)</f>
        <v>#N/A</v>
      </c>
      <c r="H3827" s="69"/>
      <c r="I3827" s="69"/>
      <c r="J3827" s="69"/>
    </row>
    <row r="3828" spans="3:10" x14ac:dyDescent="0.2">
      <c r="C3828" s="52" t="e">
        <f>VLOOKUP(A3828,'[1]S&amp;P 500 Wikipedia'!A:D,3,FALSE)</f>
        <v>#N/A</v>
      </c>
      <c r="H3828" s="69"/>
      <c r="I3828" s="69"/>
      <c r="J3828" s="69"/>
    </row>
    <row r="3829" spans="3:10" x14ac:dyDescent="0.2">
      <c r="C3829" s="52" t="e">
        <f>VLOOKUP(A3829,'[1]S&amp;P 500 Wikipedia'!A:D,3,FALSE)</f>
        <v>#N/A</v>
      </c>
      <c r="H3829" s="69"/>
      <c r="I3829" s="69"/>
      <c r="J3829" s="69"/>
    </row>
    <row r="3830" spans="3:10" x14ac:dyDescent="0.2">
      <c r="C3830" s="52" t="e">
        <f>VLOOKUP(A3830,'[1]S&amp;P 500 Wikipedia'!A:D,3,FALSE)</f>
        <v>#N/A</v>
      </c>
      <c r="H3830" s="69"/>
      <c r="I3830" s="69"/>
      <c r="J3830" s="69"/>
    </row>
    <row r="3831" spans="3:10" x14ac:dyDescent="0.2">
      <c r="C3831" s="52" t="e">
        <f>VLOOKUP(A3831,'[1]S&amp;P 500 Wikipedia'!A:D,3,FALSE)</f>
        <v>#N/A</v>
      </c>
      <c r="H3831" s="69"/>
      <c r="I3831" s="69"/>
      <c r="J3831" s="69"/>
    </row>
    <row r="3832" spans="3:10" x14ac:dyDescent="0.2">
      <c r="C3832" s="52" t="e">
        <f>VLOOKUP(A3832,'[1]S&amp;P 500 Wikipedia'!A:D,3,FALSE)</f>
        <v>#N/A</v>
      </c>
      <c r="H3832" s="69"/>
      <c r="I3832" s="69"/>
      <c r="J3832" s="69"/>
    </row>
    <row r="3833" spans="3:10" x14ac:dyDescent="0.2">
      <c r="C3833" s="52" t="e">
        <f>VLOOKUP(A3833,'[1]S&amp;P 500 Wikipedia'!A:D,3,FALSE)</f>
        <v>#N/A</v>
      </c>
      <c r="H3833" s="69"/>
      <c r="I3833" s="69"/>
      <c r="J3833" s="69"/>
    </row>
    <row r="3834" spans="3:10" x14ac:dyDescent="0.2">
      <c r="C3834" s="52" t="e">
        <f>VLOOKUP(A3834,'[1]S&amp;P 500 Wikipedia'!A:D,3,FALSE)</f>
        <v>#N/A</v>
      </c>
      <c r="H3834" s="69"/>
      <c r="I3834" s="69"/>
      <c r="J3834" s="69"/>
    </row>
    <row r="3835" spans="3:10" x14ac:dyDescent="0.2">
      <c r="C3835" s="52" t="e">
        <f>VLOOKUP(A3835,'[1]S&amp;P 500 Wikipedia'!A:D,3,FALSE)</f>
        <v>#N/A</v>
      </c>
      <c r="H3835" s="69"/>
      <c r="I3835" s="69"/>
      <c r="J3835" s="69"/>
    </row>
    <row r="3836" spans="3:10" x14ac:dyDescent="0.2">
      <c r="C3836" s="52" t="e">
        <f>VLOOKUP(A3836,'[1]S&amp;P 500 Wikipedia'!A:D,3,FALSE)</f>
        <v>#N/A</v>
      </c>
      <c r="H3836" s="69"/>
      <c r="I3836" s="69"/>
      <c r="J3836" s="69"/>
    </row>
    <row r="3837" spans="3:10" x14ac:dyDescent="0.2">
      <c r="C3837" s="52" t="e">
        <f>VLOOKUP(A3837,'[1]S&amp;P 500 Wikipedia'!A:D,3,FALSE)</f>
        <v>#N/A</v>
      </c>
      <c r="H3837" s="69"/>
      <c r="I3837" s="69"/>
      <c r="J3837" s="69"/>
    </row>
    <row r="3838" spans="3:10" x14ac:dyDescent="0.2">
      <c r="C3838" s="52" t="e">
        <f>VLOOKUP(A3838,'[1]S&amp;P 500 Wikipedia'!A:D,3,FALSE)</f>
        <v>#N/A</v>
      </c>
      <c r="H3838" s="69"/>
      <c r="I3838" s="69"/>
      <c r="J3838" s="69"/>
    </row>
    <row r="3839" spans="3:10" x14ac:dyDescent="0.2">
      <c r="C3839" s="52" t="e">
        <f>VLOOKUP(A3839,'[1]S&amp;P 500 Wikipedia'!A:D,3,FALSE)</f>
        <v>#N/A</v>
      </c>
      <c r="H3839" s="69"/>
      <c r="I3839" s="69"/>
      <c r="J3839" s="69"/>
    </row>
    <row r="3840" spans="3:10" x14ac:dyDescent="0.2">
      <c r="C3840" s="52" t="e">
        <f>VLOOKUP(A3840,'[1]S&amp;P 500 Wikipedia'!A:D,3,FALSE)</f>
        <v>#N/A</v>
      </c>
      <c r="H3840" s="69"/>
      <c r="I3840" s="69"/>
      <c r="J3840" s="69"/>
    </row>
    <row r="3841" spans="3:10" x14ac:dyDescent="0.2">
      <c r="C3841" s="52" t="e">
        <f>VLOOKUP(A3841,'[1]S&amp;P 500 Wikipedia'!A:D,3,FALSE)</f>
        <v>#N/A</v>
      </c>
      <c r="H3841" s="69"/>
      <c r="I3841" s="69"/>
      <c r="J3841" s="69"/>
    </row>
    <row r="3842" spans="3:10" x14ac:dyDescent="0.2">
      <c r="C3842" s="52" t="e">
        <f>VLOOKUP(A3842,'[1]S&amp;P 500 Wikipedia'!A:D,3,FALSE)</f>
        <v>#N/A</v>
      </c>
      <c r="H3842" s="69"/>
      <c r="I3842" s="69"/>
      <c r="J3842" s="69"/>
    </row>
    <row r="3843" spans="3:10" x14ac:dyDescent="0.2">
      <c r="C3843" s="52" t="e">
        <f>VLOOKUP(A3843,'[1]S&amp;P 500 Wikipedia'!A:D,3,FALSE)</f>
        <v>#N/A</v>
      </c>
      <c r="H3843" s="69"/>
      <c r="I3843" s="69"/>
      <c r="J3843" s="69"/>
    </row>
    <row r="3844" spans="3:10" x14ac:dyDescent="0.2">
      <c r="C3844" s="52" t="e">
        <f>VLOOKUP(A3844,'[1]S&amp;P 500 Wikipedia'!A:D,3,FALSE)</f>
        <v>#N/A</v>
      </c>
      <c r="H3844" s="69"/>
      <c r="I3844" s="69"/>
      <c r="J3844" s="69"/>
    </row>
    <row r="3845" spans="3:10" x14ac:dyDescent="0.2">
      <c r="C3845" s="52" t="e">
        <f>VLOOKUP(A3845,'[1]S&amp;P 500 Wikipedia'!A:D,3,FALSE)</f>
        <v>#N/A</v>
      </c>
      <c r="H3845" s="69"/>
      <c r="I3845" s="69"/>
      <c r="J3845" s="69"/>
    </row>
    <row r="3846" spans="3:10" x14ac:dyDescent="0.2">
      <c r="C3846" s="52" t="e">
        <f>VLOOKUP(A3846,'[1]S&amp;P 500 Wikipedia'!A:D,3,FALSE)</f>
        <v>#N/A</v>
      </c>
      <c r="H3846" s="69"/>
      <c r="I3846" s="69"/>
      <c r="J3846" s="69"/>
    </row>
    <row r="3847" spans="3:10" x14ac:dyDescent="0.2">
      <c r="C3847" s="52" t="e">
        <f>VLOOKUP(A3847,'[1]S&amp;P 500 Wikipedia'!A:D,3,FALSE)</f>
        <v>#N/A</v>
      </c>
      <c r="H3847" s="69"/>
      <c r="I3847" s="69"/>
      <c r="J3847" s="69"/>
    </row>
    <row r="3848" spans="3:10" x14ac:dyDescent="0.2">
      <c r="C3848" s="52" t="e">
        <f>VLOOKUP(A3848,'[1]S&amp;P 500 Wikipedia'!A:D,3,FALSE)</f>
        <v>#N/A</v>
      </c>
      <c r="H3848" s="69"/>
      <c r="I3848" s="69"/>
      <c r="J3848" s="69"/>
    </row>
    <row r="3849" spans="3:10" x14ac:dyDescent="0.2">
      <c r="C3849" s="52" t="e">
        <f>VLOOKUP(A3849,'[1]S&amp;P 500 Wikipedia'!A:D,3,FALSE)</f>
        <v>#N/A</v>
      </c>
      <c r="H3849" s="69"/>
      <c r="I3849" s="69"/>
      <c r="J3849" s="69"/>
    </row>
    <row r="3850" spans="3:10" x14ac:dyDescent="0.2">
      <c r="C3850" s="52" t="e">
        <f>VLOOKUP(A3850,'[1]S&amp;P 500 Wikipedia'!A:D,3,FALSE)</f>
        <v>#N/A</v>
      </c>
      <c r="H3850" s="69"/>
      <c r="I3850" s="69"/>
      <c r="J3850" s="69"/>
    </row>
    <row r="3851" spans="3:10" x14ac:dyDescent="0.2">
      <c r="C3851" s="52" t="e">
        <f>VLOOKUP(A3851,'[1]S&amp;P 500 Wikipedia'!A:D,3,FALSE)</f>
        <v>#N/A</v>
      </c>
      <c r="H3851" s="69"/>
      <c r="I3851" s="69"/>
      <c r="J3851" s="69"/>
    </row>
    <row r="3852" spans="3:10" x14ac:dyDescent="0.2">
      <c r="C3852" s="52" t="e">
        <f>VLOOKUP(A3852,'[1]S&amp;P 500 Wikipedia'!A:D,3,FALSE)</f>
        <v>#N/A</v>
      </c>
      <c r="H3852" s="69"/>
      <c r="I3852" s="69"/>
      <c r="J3852" s="69"/>
    </row>
    <row r="3853" spans="3:10" x14ac:dyDescent="0.2">
      <c r="C3853" s="52" t="e">
        <f>VLOOKUP(A3853,'[1]S&amp;P 500 Wikipedia'!A:D,3,FALSE)</f>
        <v>#N/A</v>
      </c>
      <c r="H3853" s="69"/>
      <c r="I3853" s="69"/>
      <c r="J3853" s="69"/>
    </row>
    <row r="3854" spans="3:10" x14ac:dyDescent="0.2">
      <c r="C3854" s="52" t="e">
        <f>VLOOKUP(A3854,'[1]S&amp;P 500 Wikipedia'!A:D,3,FALSE)</f>
        <v>#N/A</v>
      </c>
      <c r="H3854" s="69"/>
      <c r="I3854" s="69"/>
      <c r="J3854" s="69"/>
    </row>
    <row r="3855" spans="3:10" x14ac:dyDescent="0.2">
      <c r="C3855" s="52" t="e">
        <f>VLOOKUP(A3855,'[1]S&amp;P 500 Wikipedia'!A:D,3,FALSE)</f>
        <v>#N/A</v>
      </c>
      <c r="H3855" s="69"/>
      <c r="I3855" s="69"/>
      <c r="J3855" s="69"/>
    </row>
    <row r="3856" spans="3:10" x14ac:dyDescent="0.2">
      <c r="C3856" s="52" t="e">
        <f>VLOOKUP(A3856,'[1]S&amp;P 500 Wikipedia'!A:D,3,FALSE)</f>
        <v>#N/A</v>
      </c>
      <c r="H3856" s="69"/>
      <c r="I3856" s="69"/>
      <c r="J3856" s="69"/>
    </row>
    <row r="3857" spans="3:10" x14ac:dyDescent="0.2">
      <c r="C3857" s="52" t="e">
        <f>VLOOKUP(A3857,'[1]S&amp;P 500 Wikipedia'!A:D,3,FALSE)</f>
        <v>#N/A</v>
      </c>
      <c r="H3857" s="69"/>
      <c r="I3857" s="69"/>
      <c r="J3857" s="69"/>
    </row>
    <row r="3858" spans="3:10" x14ac:dyDescent="0.2">
      <c r="C3858" s="52" t="e">
        <f>VLOOKUP(A3858,'[1]S&amp;P 500 Wikipedia'!A:D,3,FALSE)</f>
        <v>#N/A</v>
      </c>
      <c r="H3858" s="69"/>
      <c r="I3858" s="69"/>
      <c r="J3858" s="69"/>
    </row>
    <row r="3859" spans="3:10" x14ac:dyDescent="0.2">
      <c r="C3859" s="52" t="e">
        <f>VLOOKUP(A3859,'[1]S&amp;P 500 Wikipedia'!A:D,3,FALSE)</f>
        <v>#N/A</v>
      </c>
      <c r="H3859" s="69"/>
      <c r="I3859" s="69"/>
      <c r="J3859" s="69"/>
    </row>
    <row r="3860" spans="3:10" x14ac:dyDescent="0.2">
      <c r="C3860" s="52" t="e">
        <f>VLOOKUP(A3860,'[1]S&amp;P 500 Wikipedia'!A:D,3,FALSE)</f>
        <v>#N/A</v>
      </c>
      <c r="H3860" s="69"/>
      <c r="I3860" s="69"/>
      <c r="J3860" s="69"/>
    </row>
    <row r="3861" spans="3:10" x14ac:dyDescent="0.2">
      <c r="C3861" s="52" t="e">
        <f>VLOOKUP(A3861,'[1]S&amp;P 500 Wikipedia'!A:D,3,FALSE)</f>
        <v>#N/A</v>
      </c>
      <c r="H3861" s="69"/>
      <c r="I3861" s="69"/>
      <c r="J3861" s="69"/>
    </row>
    <row r="3862" spans="3:10" x14ac:dyDescent="0.2">
      <c r="C3862" s="52" t="e">
        <f>VLOOKUP(A3862,'[1]S&amp;P 500 Wikipedia'!A:D,3,FALSE)</f>
        <v>#N/A</v>
      </c>
      <c r="H3862" s="69"/>
      <c r="I3862" s="69"/>
      <c r="J3862" s="69"/>
    </row>
    <row r="3863" spans="3:10" x14ac:dyDescent="0.2">
      <c r="C3863" s="52" t="e">
        <f>VLOOKUP(A3863,'[1]S&amp;P 500 Wikipedia'!A:D,3,FALSE)</f>
        <v>#N/A</v>
      </c>
      <c r="H3863" s="69"/>
      <c r="I3863" s="69"/>
      <c r="J3863" s="69"/>
    </row>
    <row r="3864" spans="3:10" x14ac:dyDescent="0.2">
      <c r="C3864" s="52" t="e">
        <f>VLOOKUP(A3864,'[1]S&amp;P 500 Wikipedia'!A:D,3,FALSE)</f>
        <v>#N/A</v>
      </c>
      <c r="H3864" s="69"/>
      <c r="I3864" s="69"/>
      <c r="J3864" s="69"/>
    </row>
    <row r="3865" spans="3:10" x14ac:dyDescent="0.2">
      <c r="C3865" s="52" t="e">
        <f>VLOOKUP(A3865,'[1]S&amp;P 500 Wikipedia'!A:D,3,FALSE)</f>
        <v>#N/A</v>
      </c>
      <c r="H3865" s="69"/>
      <c r="I3865" s="69"/>
      <c r="J3865" s="69"/>
    </row>
    <row r="3866" spans="3:10" x14ac:dyDescent="0.2">
      <c r="C3866" s="52" t="e">
        <f>VLOOKUP(A3866,'[1]S&amp;P 500 Wikipedia'!A:D,3,FALSE)</f>
        <v>#N/A</v>
      </c>
      <c r="H3866" s="69"/>
      <c r="I3866" s="69"/>
      <c r="J3866" s="69"/>
    </row>
    <row r="3867" spans="3:10" x14ac:dyDescent="0.2">
      <c r="C3867" s="52" t="e">
        <f>VLOOKUP(A3867,'[1]S&amp;P 500 Wikipedia'!A:D,3,FALSE)</f>
        <v>#N/A</v>
      </c>
      <c r="H3867" s="69"/>
      <c r="I3867" s="69"/>
      <c r="J3867" s="69"/>
    </row>
    <row r="3868" spans="3:10" x14ac:dyDescent="0.2">
      <c r="C3868" s="52" t="e">
        <f>VLOOKUP(A3868,'[1]S&amp;P 500 Wikipedia'!A:D,3,FALSE)</f>
        <v>#N/A</v>
      </c>
      <c r="H3868" s="69"/>
      <c r="I3868" s="69"/>
      <c r="J3868" s="69"/>
    </row>
    <row r="3869" spans="3:10" x14ac:dyDescent="0.2">
      <c r="C3869" s="52" t="e">
        <f>VLOOKUP(A3869,'[1]S&amp;P 500 Wikipedia'!A:D,3,FALSE)</f>
        <v>#N/A</v>
      </c>
      <c r="H3869" s="69"/>
      <c r="I3869" s="69"/>
      <c r="J3869" s="69"/>
    </row>
    <row r="3870" spans="3:10" x14ac:dyDescent="0.2">
      <c r="C3870" s="52" t="e">
        <f>VLOOKUP(A3870,'[1]S&amp;P 500 Wikipedia'!A:D,3,FALSE)</f>
        <v>#N/A</v>
      </c>
      <c r="H3870" s="69"/>
      <c r="I3870" s="69"/>
      <c r="J3870" s="69"/>
    </row>
    <row r="3871" spans="3:10" x14ac:dyDescent="0.2">
      <c r="C3871" s="52" t="e">
        <f>VLOOKUP(A3871,'[1]S&amp;P 500 Wikipedia'!A:D,3,FALSE)</f>
        <v>#N/A</v>
      </c>
      <c r="H3871" s="69"/>
      <c r="I3871" s="69"/>
      <c r="J3871" s="69"/>
    </row>
    <row r="3872" spans="3:10" x14ac:dyDescent="0.2">
      <c r="C3872" s="52" t="e">
        <f>VLOOKUP(A3872,'[1]S&amp;P 500 Wikipedia'!A:D,3,FALSE)</f>
        <v>#N/A</v>
      </c>
      <c r="H3872" s="69"/>
      <c r="I3872" s="69"/>
      <c r="J3872" s="69"/>
    </row>
    <row r="3873" spans="3:10" x14ac:dyDescent="0.2">
      <c r="C3873" s="52" t="e">
        <f>VLOOKUP(A3873,'[1]S&amp;P 500 Wikipedia'!A:D,3,FALSE)</f>
        <v>#N/A</v>
      </c>
      <c r="H3873" s="69"/>
      <c r="I3873" s="69"/>
      <c r="J3873" s="69"/>
    </row>
    <row r="3874" spans="3:10" x14ac:dyDescent="0.2">
      <c r="C3874" s="52" t="e">
        <f>VLOOKUP(A3874,'[1]S&amp;P 500 Wikipedia'!A:D,3,FALSE)</f>
        <v>#N/A</v>
      </c>
      <c r="H3874" s="69"/>
      <c r="I3874" s="69"/>
      <c r="J3874" s="69"/>
    </row>
    <row r="3875" spans="3:10" x14ac:dyDescent="0.2">
      <c r="C3875" s="52" t="e">
        <f>VLOOKUP(A3875,'[1]S&amp;P 500 Wikipedia'!A:D,3,FALSE)</f>
        <v>#N/A</v>
      </c>
      <c r="H3875" s="69"/>
      <c r="I3875" s="69"/>
      <c r="J3875" s="69"/>
    </row>
    <row r="3876" spans="3:10" x14ac:dyDescent="0.2">
      <c r="C3876" s="52" t="e">
        <f>VLOOKUP(A3876,'[1]S&amp;P 500 Wikipedia'!A:D,3,FALSE)</f>
        <v>#N/A</v>
      </c>
      <c r="H3876" s="69"/>
      <c r="I3876" s="69"/>
      <c r="J3876" s="69"/>
    </row>
    <row r="3877" spans="3:10" x14ac:dyDescent="0.2">
      <c r="C3877" s="52" t="e">
        <f>VLOOKUP(A3877,'[1]S&amp;P 500 Wikipedia'!A:D,3,FALSE)</f>
        <v>#N/A</v>
      </c>
      <c r="H3877" s="69"/>
      <c r="I3877" s="69"/>
      <c r="J3877" s="69"/>
    </row>
    <row r="3878" spans="3:10" x14ac:dyDescent="0.2">
      <c r="C3878" s="52" t="e">
        <f>VLOOKUP(A3878,'[1]S&amp;P 500 Wikipedia'!A:D,3,FALSE)</f>
        <v>#N/A</v>
      </c>
      <c r="H3878" s="69"/>
      <c r="I3878" s="69"/>
      <c r="J3878" s="69"/>
    </row>
    <row r="3879" spans="3:10" x14ac:dyDescent="0.2">
      <c r="C3879" s="52" t="e">
        <f>VLOOKUP(A3879,'[1]S&amp;P 500 Wikipedia'!A:D,3,FALSE)</f>
        <v>#N/A</v>
      </c>
      <c r="H3879" s="69"/>
      <c r="I3879" s="69"/>
      <c r="J3879" s="69"/>
    </row>
    <row r="3880" spans="3:10" x14ac:dyDescent="0.2">
      <c r="C3880" s="52" t="e">
        <f>VLOOKUP(A3880,'[1]S&amp;P 500 Wikipedia'!A:D,3,FALSE)</f>
        <v>#N/A</v>
      </c>
      <c r="H3880" s="69"/>
      <c r="I3880" s="69"/>
      <c r="J3880" s="69"/>
    </row>
    <row r="3881" spans="3:10" x14ac:dyDescent="0.2">
      <c r="C3881" s="52" t="e">
        <f>VLOOKUP(A3881,'[1]S&amp;P 500 Wikipedia'!A:D,3,FALSE)</f>
        <v>#N/A</v>
      </c>
      <c r="H3881" s="69"/>
      <c r="I3881" s="69"/>
      <c r="J3881" s="69"/>
    </row>
    <row r="3882" spans="3:10" x14ac:dyDescent="0.2">
      <c r="C3882" s="52" t="e">
        <f>VLOOKUP(A3882,'[1]S&amp;P 500 Wikipedia'!A:D,3,FALSE)</f>
        <v>#N/A</v>
      </c>
      <c r="H3882" s="69"/>
      <c r="I3882" s="69"/>
      <c r="J3882" s="69"/>
    </row>
    <row r="3883" spans="3:10" x14ac:dyDescent="0.2">
      <c r="C3883" s="52" t="e">
        <f>VLOOKUP(A3883,'[1]S&amp;P 500 Wikipedia'!A:D,3,FALSE)</f>
        <v>#N/A</v>
      </c>
      <c r="H3883" s="69"/>
      <c r="I3883" s="69"/>
      <c r="J3883" s="69"/>
    </row>
    <row r="3884" spans="3:10" x14ac:dyDescent="0.2">
      <c r="C3884" s="52" t="e">
        <f>VLOOKUP(A3884,'[1]S&amp;P 500 Wikipedia'!A:D,3,FALSE)</f>
        <v>#N/A</v>
      </c>
      <c r="H3884" s="69"/>
      <c r="I3884" s="69"/>
      <c r="J3884" s="69"/>
    </row>
    <row r="3885" spans="3:10" x14ac:dyDescent="0.2">
      <c r="C3885" s="52" t="e">
        <f>VLOOKUP(A3885,'[1]S&amp;P 500 Wikipedia'!A:D,3,FALSE)</f>
        <v>#N/A</v>
      </c>
      <c r="H3885" s="69"/>
      <c r="I3885" s="69"/>
      <c r="J3885" s="69"/>
    </row>
    <row r="3886" spans="3:10" x14ac:dyDescent="0.2">
      <c r="C3886" s="52" t="e">
        <f>VLOOKUP(A3886,'[1]S&amp;P 500 Wikipedia'!A:D,3,FALSE)</f>
        <v>#N/A</v>
      </c>
      <c r="H3886" s="69"/>
      <c r="I3886" s="69"/>
      <c r="J3886" s="69"/>
    </row>
    <row r="3887" spans="3:10" x14ac:dyDescent="0.2">
      <c r="C3887" s="52" t="e">
        <f>VLOOKUP(A3887,'[1]S&amp;P 500 Wikipedia'!A:D,3,FALSE)</f>
        <v>#N/A</v>
      </c>
      <c r="H3887" s="69"/>
      <c r="I3887" s="69"/>
      <c r="J3887" s="69"/>
    </row>
    <row r="3888" spans="3:10" x14ac:dyDescent="0.2">
      <c r="C3888" s="52" t="e">
        <f>VLOOKUP(A3888,'[1]S&amp;P 500 Wikipedia'!A:D,3,FALSE)</f>
        <v>#N/A</v>
      </c>
      <c r="H3888" s="69"/>
      <c r="I3888" s="69"/>
      <c r="J3888" s="69"/>
    </row>
    <row r="3889" spans="3:10" x14ac:dyDescent="0.2">
      <c r="C3889" s="52" t="e">
        <f>VLOOKUP(A3889,'[1]S&amp;P 500 Wikipedia'!A:D,3,FALSE)</f>
        <v>#N/A</v>
      </c>
      <c r="H3889" s="69"/>
      <c r="I3889" s="69"/>
      <c r="J3889" s="69"/>
    </row>
    <row r="3890" spans="3:10" x14ac:dyDescent="0.2">
      <c r="C3890" s="52" t="e">
        <f>VLOOKUP(A3890,'[1]S&amp;P 500 Wikipedia'!A:D,3,FALSE)</f>
        <v>#N/A</v>
      </c>
      <c r="H3890" s="69"/>
      <c r="I3890" s="69"/>
      <c r="J3890" s="69"/>
    </row>
    <row r="3891" spans="3:10" x14ac:dyDescent="0.2">
      <c r="C3891" s="52" t="e">
        <f>VLOOKUP(A3891,'[1]S&amp;P 500 Wikipedia'!A:D,3,FALSE)</f>
        <v>#N/A</v>
      </c>
      <c r="H3891" s="69"/>
      <c r="I3891" s="69"/>
      <c r="J3891" s="69"/>
    </row>
    <row r="3892" spans="3:10" x14ac:dyDescent="0.2">
      <c r="C3892" s="52" t="e">
        <f>VLOOKUP(A3892,'[1]S&amp;P 500 Wikipedia'!A:D,3,FALSE)</f>
        <v>#N/A</v>
      </c>
      <c r="H3892" s="69"/>
      <c r="I3892" s="69"/>
      <c r="J3892" s="69"/>
    </row>
    <row r="3893" spans="3:10" x14ac:dyDescent="0.2">
      <c r="C3893" s="52" t="e">
        <f>VLOOKUP(A3893,'[1]S&amp;P 500 Wikipedia'!A:D,3,FALSE)</f>
        <v>#N/A</v>
      </c>
      <c r="H3893" s="69"/>
      <c r="I3893" s="69"/>
      <c r="J3893" s="69"/>
    </row>
    <row r="3894" spans="3:10" x14ac:dyDescent="0.2">
      <c r="C3894" s="52" t="e">
        <f>VLOOKUP(A3894,'[1]S&amp;P 500 Wikipedia'!A:D,3,FALSE)</f>
        <v>#N/A</v>
      </c>
      <c r="H3894" s="69"/>
      <c r="I3894" s="69"/>
      <c r="J3894" s="69"/>
    </row>
    <row r="3895" spans="3:10" x14ac:dyDescent="0.2">
      <c r="C3895" s="52" t="e">
        <f>VLOOKUP(A3895,'[1]S&amp;P 500 Wikipedia'!A:D,3,FALSE)</f>
        <v>#N/A</v>
      </c>
      <c r="H3895" s="69"/>
      <c r="I3895" s="69"/>
      <c r="J3895" s="69"/>
    </row>
    <row r="3896" spans="3:10" x14ac:dyDescent="0.2">
      <c r="C3896" s="52" t="e">
        <f>VLOOKUP(A3896,'[1]S&amp;P 500 Wikipedia'!A:D,3,FALSE)</f>
        <v>#N/A</v>
      </c>
      <c r="H3896" s="69"/>
      <c r="I3896" s="69"/>
      <c r="J3896" s="69"/>
    </row>
    <row r="3897" spans="3:10" x14ac:dyDescent="0.2">
      <c r="C3897" s="52" t="e">
        <f>VLOOKUP(A3897,'[1]S&amp;P 500 Wikipedia'!A:D,3,FALSE)</f>
        <v>#N/A</v>
      </c>
      <c r="H3897" s="69"/>
      <c r="I3897" s="69"/>
      <c r="J3897" s="69"/>
    </row>
    <row r="3898" spans="3:10" x14ac:dyDescent="0.2">
      <c r="C3898" s="52" t="e">
        <f>VLOOKUP(A3898,'[1]S&amp;P 500 Wikipedia'!A:D,3,FALSE)</f>
        <v>#N/A</v>
      </c>
      <c r="H3898" s="69"/>
      <c r="I3898" s="69"/>
      <c r="J3898" s="69"/>
    </row>
    <row r="3899" spans="3:10" x14ac:dyDescent="0.2">
      <c r="C3899" s="52" t="e">
        <f>VLOOKUP(A3899,'[1]S&amp;P 500 Wikipedia'!A:D,3,FALSE)</f>
        <v>#N/A</v>
      </c>
      <c r="H3899" s="69"/>
      <c r="I3899" s="69"/>
      <c r="J3899" s="69"/>
    </row>
    <row r="3900" spans="3:10" x14ac:dyDescent="0.2">
      <c r="C3900" s="52" t="e">
        <f>VLOOKUP(A3900,'[1]S&amp;P 500 Wikipedia'!A:D,3,FALSE)</f>
        <v>#N/A</v>
      </c>
      <c r="H3900" s="69"/>
      <c r="I3900" s="69"/>
      <c r="J3900" s="69"/>
    </row>
    <row r="3901" spans="3:10" x14ac:dyDescent="0.2">
      <c r="C3901" s="52" t="e">
        <f>VLOOKUP(A3901,'[1]S&amp;P 500 Wikipedia'!A:D,3,FALSE)</f>
        <v>#N/A</v>
      </c>
      <c r="H3901" s="69"/>
      <c r="I3901" s="69"/>
      <c r="J3901" s="69"/>
    </row>
    <row r="3902" spans="3:10" x14ac:dyDescent="0.2">
      <c r="C3902" s="52" t="e">
        <f>VLOOKUP(A3902,'[1]S&amp;P 500 Wikipedia'!A:D,3,FALSE)</f>
        <v>#N/A</v>
      </c>
      <c r="H3902" s="69"/>
      <c r="I3902" s="69"/>
      <c r="J3902" s="69"/>
    </row>
    <row r="3903" spans="3:10" x14ac:dyDescent="0.2">
      <c r="C3903" s="52" t="e">
        <f>VLOOKUP(A3903,'[1]S&amp;P 500 Wikipedia'!A:D,3,FALSE)</f>
        <v>#N/A</v>
      </c>
      <c r="H3903" s="69"/>
      <c r="I3903" s="69"/>
      <c r="J3903" s="69"/>
    </row>
    <row r="3904" spans="3:10" x14ac:dyDescent="0.2">
      <c r="C3904" s="52" t="e">
        <f>VLOOKUP(A3904,'[1]S&amp;P 500 Wikipedia'!A:D,3,FALSE)</f>
        <v>#N/A</v>
      </c>
      <c r="H3904" s="69"/>
      <c r="I3904" s="69"/>
      <c r="J3904" s="69"/>
    </row>
    <row r="3905" spans="3:10" x14ac:dyDescent="0.2">
      <c r="C3905" s="52" t="e">
        <f>VLOOKUP(A3905,'[1]S&amp;P 500 Wikipedia'!A:D,3,FALSE)</f>
        <v>#N/A</v>
      </c>
      <c r="H3905" s="69"/>
      <c r="I3905" s="69"/>
      <c r="J3905" s="69"/>
    </row>
    <row r="3906" spans="3:10" x14ac:dyDescent="0.2">
      <c r="C3906" s="52" t="e">
        <f>VLOOKUP(A3906,'[1]S&amp;P 500 Wikipedia'!A:D,3,FALSE)</f>
        <v>#N/A</v>
      </c>
      <c r="H3906" s="69"/>
      <c r="I3906" s="69"/>
      <c r="J3906" s="69"/>
    </row>
    <row r="3907" spans="3:10" x14ac:dyDescent="0.2">
      <c r="C3907" s="52" t="e">
        <f>VLOOKUP(A3907,'[1]S&amp;P 500 Wikipedia'!A:D,3,FALSE)</f>
        <v>#N/A</v>
      </c>
      <c r="H3907" s="69"/>
      <c r="I3907" s="69"/>
      <c r="J3907" s="69"/>
    </row>
    <row r="3908" spans="3:10" x14ac:dyDescent="0.2">
      <c r="C3908" s="52" t="e">
        <f>VLOOKUP(A3908,'[1]S&amp;P 500 Wikipedia'!A:D,3,FALSE)</f>
        <v>#N/A</v>
      </c>
      <c r="H3908" s="69"/>
      <c r="I3908" s="69"/>
      <c r="J3908" s="69"/>
    </row>
    <row r="3909" spans="3:10" x14ac:dyDescent="0.2">
      <c r="C3909" s="52" t="e">
        <f>VLOOKUP(A3909,'[1]S&amp;P 500 Wikipedia'!A:D,3,FALSE)</f>
        <v>#N/A</v>
      </c>
      <c r="H3909" s="69"/>
      <c r="I3909" s="69"/>
      <c r="J3909" s="69"/>
    </row>
    <row r="3910" spans="3:10" x14ac:dyDescent="0.2">
      <c r="C3910" s="52" t="e">
        <f>VLOOKUP(A3910,'[1]S&amp;P 500 Wikipedia'!A:D,3,FALSE)</f>
        <v>#N/A</v>
      </c>
      <c r="H3910" s="69"/>
      <c r="I3910" s="69"/>
      <c r="J3910" s="69"/>
    </row>
    <row r="3911" spans="3:10" x14ac:dyDescent="0.2">
      <c r="C3911" s="52" t="e">
        <f>VLOOKUP(A3911,'[1]S&amp;P 500 Wikipedia'!A:D,3,FALSE)</f>
        <v>#N/A</v>
      </c>
      <c r="H3911" s="69"/>
      <c r="I3911" s="69"/>
      <c r="J3911" s="69"/>
    </row>
    <row r="3912" spans="3:10" x14ac:dyDescent="0.2">
      <c r="C3912" s="52" t="e">
        <f>VLOOKUP(A3912,'[1]S&amp;P 500 Wikipedia'!A:D,3,FALSE)</f>
        <v>#N/A</v>
      </c>
      <c r="H3912" s="69"/>
      <c r="I3912" s="69"/>
      <c r="J3912" s="69"/>
    </row>
    <row r="3913" spans="3:10" x14ac:dyDescent="0.2">
      <c r="C3913" s="52" t="e">
        <f>VLOOKUP(A3913,'[1]S&amp;P 500 Wikipedia'!A:D,3,FALSE)</f>
        <v>#N/A</v>
      </c>
      <c r="H3913" s="69"/>
      <c r="I3913" s="69"/>
      <c r="J3913" s="69"/>
    </row>
    <row r="3914" spans="3:10" x14ac:dyDescent="0.2">
      <c r="C3914" s="52" t="e">
        <f>VLOOKUP(A3914,'[1]S&amp;P 500 Wikipedia'!A:D,3,FALSE)</f>
        <v>#N/A</v>
      </c>
      <c r="H3914" s="69"/>
      <c r="I3914" s="69"/>
      <c r="J3914" s="69"/>
    </row>
    <row r="3915" spans="3:10" x14ac:dyDescent="0.2">
      <c r="C3915" s="52" t="e">
        <f>VLOOKUP(A3915,'[1]S&amp;P 500 Wikipedia'!A:D,3,FALSE)</f>
        <v>#N/A</v>
      </c>
      <c r="H3915" s="69"/>
      <c r="I3915" s="69"/>
      <c r="J3915" s="69"/>
    </row>
    <row r="3916" spans="3:10" x14ac:dyDescent="0.2">
      <c r="C3916" s="52" t="e">
        <f>VLOOKUP(A3916,'[1]S&amp;P 500 Wikipedia'!A:D,3,FALSE)</f>
        <v>#N/A</v>
      </c>
      <c r="H3916" s="69"/>
      <c r="I3916" s="69"/>
      <c r="J3916" s="69"/>
    </row>
    <row r="3917" spans="3:10" x14ac:dyDescent="0.2">
      <c r="C3917" s="52" t="e">
        <f>VLOOKUP(A3917,'[1]S&amp;P 500 Wikipedia'!A:D,3,FALSE)</f>
        <v>#N/A</v>
      </c>
      <c r="H3917" s="69"/>
      <c r="I3917" s="69"/>
      <c r="J3917" s="69"/>
    </row>
    <row r="3918" spans="3:10" x14ac:dyDescent="0.2">
      <c r="C3918" s="52" t="e">
        <f>VLOOKUP(A3918,'[1]S&amp;P 500 Wikipedia'!A:D,3,FALSE)</f>
        <v>#N/A</v>
      </c>
      <c r="H3918" s="69"/>
      <c r="I3918" s="69"/>
      <c r="J3918" s="69"/>
    </row>
    <row r="3919" spans="3:10" x14ac:dyDescent="0.2">
      <c r="C3919" s="52" t="e">
        <f>VLOOKUP(A3919,'[1]S&amp;P 500 Wikipedia'!A:D,3,FALSE)</f>
        <v>#N/A</v>
      </c>
      <c r="H3919" s="69"/>
      <c r="I3919" s="69"/>
      <c r="J3919" s="69"/>
    </row>
    <row r="3920" spans="3:10" x14ac:dyDescent="0.2">
      <c r="C3920" s="52" t="e">
        <f>VLOOKUP(A3920,'[1]S&amp;P 500 Wikipedia'!A:D,3,FALSE)</f>
        <v>#N/A</v>
      </c>
      <c r="H3920" s="69"/>
      <c r="I3920" s="69"/>
      <c r="J3920" s="69"/>
    </row>
    <row r="3921" spans="3:10" x14ac:dyDescent="0.2">
      <c r="C3921" s="52" t="e">
        <f>VLOOKUP(A3921,'[1]S&amp;P 500 Wikipedia'!A:D,3,FALSE)</f>
        <v>#N/A</v>
      </c>
      <c r="H3921" s="69"/>
      <c r="I3921" s="69"/>
      <c r="J3921" s="69"/>
    </row>
    <row r="3922" spans="3:10" x14ac:dyDescent="0.2">
      <c r="C3922" s="52" t="e">
        <f>VLOOKUP(A3922,'[1]S&amp;P 500 Wikipedia'!A:D,3,FALSE)</f>
        <v>#N/A</v>
      </c>
      <c r="H3922" s="69"/>
      <c r="I3922" s="69"/>
      <c r="J3922" s="69"/>
    </row>
    <row r="3923" spans="3:10" x14ac:dyDescent="0.2">
      <c r="C3923" s="52" t="e">
        <f>VLOOKUP(A3923,'[1]S&amp;P 500 Wikipedia'!A:D,3,FALSE)</f>
        <v>#N/A</v>
      </c>
      <c r="H3923" s="69"/>
      <c r="I3923" s="69"/>
      <c r="J3923" s="69"/>
    </row>
    <row r="3924" spans="3:10" x14ac:dyDescent="0.2">
      <c r="C3924" s="52" t="e">
        <f>VLOOKUP(A3924,'[1]S&amp;P 500 Wikipedia'!A:D,3,FALSE)</f>
        <v>#N/A</v>
      </c>
      <c r="H3924" s="69"/>
      <c r="I3924" s="69"/>
      <c r="J3924" s="69"/>
    </row>
    <row r="3925" spans="3:10" x14ac:dyDescent="0.2">
      <c r="C3925" s="52" t="e">
        <f>VLOOKUP(A3925,'[1]S&amp;P 500 Wikipedia'!A:D,3,FALSE)</f>
        <v>#N/A</v>
      </c>
      <c r="H3925" s="69"/>
      <c r="I3925" s="69"/>
      <c r="J3925" s="69"/>
    </row>
    <row r="3926" spans="3:10" x14ac:dyDescent="0.2">
      <c r="C3926" s="52" t="e">
        <f>VLOOKUP(A3926,'[1]S&amp;P 500 Wikipedia'!A:D,3,FALSE)</f>
        <v>#N/A</v>
      </c>
      <c r="H3926" s="69"/>
      <c r="I3926" s="69"/>
      <c r="J3926" s="69"/>
    </row>
    <row r="3927" spans="3:10" x14ac:dyDescent="0.2">
      <c r="C3927" s="52" t="e">
        <f>VLOOKUP(A3927,'[1]S&amp;P 500 Wikipedia'!A:D,3,FALSE)</f>
        <v>#N/A</v>
      </c>
      <c r="H3927" s="69"/>
      <c r="I3927" s="69"/>
      <c r="J3927" s="69"/>
    </row>
    <row r="3928" spans="3:10" x14ac:dyDescent="0.2">
      <c r="C3928" s="52" t="e">
        <f>VLOOKUP(A3928,'[1]S&amp;P 500 Wikipedia'!A:D,3,FALSE)</f>
        <v>#N/A</v>
      </c>
      <c r="H3928" s="69"/>
      <c r="I3928" s="69"/>
      <c r="J3928" s="69"/>
    </row>
    <row r="3929" spans="3:10" x14ac:dyDescent="0.2">
      <c r="C3929" s="52" t="e">
        <f>VLOOKUP(A3929,'[1]S&amp;P 500 Wikipedia'!A:D,3,FALSE)</f>
        <v>#N/A</v>
      </c>
      <c r="H3929" s="69"/>
      <c r="I3929" s="69"/>
      <c r="J3929" s="69"/>
    </row>
    <row r="3930" spans="3:10" x14ac:dyDescent="0.2">
      <c r="C3930" s="52" t="e">
        <f>VLOOKUP(A3930,'[1]S&amp;P 500 Wikipedia'!A:D,3,FALSE)</f>
        <v>#N/A</v>
      </c>
      <c r="H3930" s="69"/>
      <c r="I3930" s="69"/>
      <c r="J3930" s="69"/>
    </row>
    <row r="3931" spans="3:10" x14ac:dyDescent="0.2">
      <c r="C3931" s="52" t="e">
        <f>VLOOKUP(A3931,'[1]S&amp;P 500 Wikipedia'!A:D,3,FALSE)</f>
        <v>#N/A</v>
      </c>
      <c r="H3931" s="69"/>
      <c r="I3931" s="69"/>
      <c r="J3931" s="69"/>
    </row>
    <row r="3932" spans="3:10" x14ac:dyDescent="0.2">
      <c r="C3932" s="52" t="e">
        <f>VLOOKUP(A3932,'[1]S&amp;P 500 Wikipedia'!A:D,3,FALSE)</f>
        <v>#N/A</v>
      </c>
      <c r="H3932" s="69"/>
      <c r="I3932" s="69"/>
      <c r="J3932" s="69"/>
    </row>
    <row r="3933" spans="3:10" x14ac:dyDescent="0.2">
      <c r="C3933" s="52" t="e">
        <f>VLOOKUP(A3933,'[1]S&amp;P 500 Wikipedia'!A:D,3,FALSE)</f>
        <v>#N/A</v>
      </c>
      <c r="H3933" s="69"/>
      <c r="I3933" s="69"/>
      <c r="J3933" s="69"/>
    </row>
    <row r="3934" spans="3:10" x14ac:dyDescent="0.2">
      <c r="C3934" s="52" t="e">
        <f>VLOOKUP(A3934,'[1]S&amp;P 500 Wikipedia'!A:D,3,FALSE)</f>
        <v>#N/A</v>
      </c>
      <c r="H3934" s="69"/>
      <c r="I3934" s="69"/>
      <c r="J3934" s="69"/>
    </row>
    <row r="3935" spans="3:10" x14ac:dyDescent="0.2">
      <c r="C3935" s="52" t="e">
        <f>VLOOKUP(A3935,'[1]S&amp;P 500 Wikipedia'!A:D,3,FALSE)</f>
        <v>#N/A</v>
      </c>
      <c r="H3935" s="69"/>
      <c r="I3935" s="69"/>
      <c r="J3935" s="69"/>
    </row>
    <row r="3936" spans="3:10" x14ac:dyDescent="0.2">
      <c r="C3936" s="52" t="e">
        <f>VLOOKUP(A3936,'[1]S&amp;P 500 Wikipedia'!A:D,3,FALSE)</f>
        <v>#N/A</v>
      </c>
      <c r="H3936" s="69"/>
      <c r="I3936" s="69"/>
      <c r="J3936" s="69"/>
    </row>
    <row r="3937" spans="3:10" x14ac:dyDescent="0.2">
      <c r="C3937" s="52" t="e">
        <f>VLOOKUP(A3937,'[1]S&amp;P 500 Wikipedia'!A:D,3,FALSE)</f>
        <v>#N/A</v>
      </c>
      <c r="H3937" s="69"/>
      <c r="I3937" s="69"/>
      <c r="J3937" s="69"/>
    </row>
    <row r="3938" spans="3:10" x14ac:dyDescent="0.2">
      <c r="C3938" s="52" t="e">
        <f>VLOOKUP(A3938,'[1]S&amp;P 500 Wikipedia'!A:D,3,FALSE)</f>
        <v>#N/A</v>
      </c>
      <c r="H3938" s="69"/>
      <c r="I3938" s="69"/>
      <c r="J3938" s="69"/>
    </row>
    <row r="3939" spans="3:10" x14ac:dyDescent="0.2">
      <c r="C3939" s="52" t="e">
        <f>VLOOKUP(A3939,'[1]S&amp;P 500 Wikipedia'!A:D,3,FALSE)</f>
        <v>#N/A</v>
      </c>
      <c r="H3939" s="69"/>
      <c r="I3939" s="69"/>
      <c r="J3939" s="69"/>
    </row>
    <row r="3940" spans="3:10" x14ac:dyDescent="0.2">
      <c r="C3940" s="52" t="e">
        <f>VLOOKUP(A3940,'[1]S&amp;P 500 Wikipedia'!A:D,3,FALSE)</f>
        <v>#N/A</v>
      </c>
      <c r="H3940" s="69"/>
      <c r="I3940" s="69"/>
      <c r="J3940" s="69"/>
    </row>
    <row r="3941" spans="3:10" x14ac:dyDescent="0.2">
      <c r="C3941" s="52" t="e">
        <f>VLOOKUP(A3941,'[1]S&amp;P 500 Wikipedia'!A:D,3,FALSE)</f>
        <v>#N/A</v>
      </c>
      <c r="H3941" s="69"/>
      <c r="I3941" s="69"/>
      <c r="J3941" s="69"/>
    </row>
    <row r="3942" spans="3:10" x14ac:dyDescent="0.2">
      <c r="C3942" s="52" t="e">
        <f>VLOOKUP(A3942,'[1]S&amp;P 500 Wikipedia'!A:D,3,FALSE)</f>
        <v>#N/A</v>
      </c>
      <c r="H3942" s="69"/>
      <c r="I3942" s="69"/>
      <c r="J3942" s="69"/>
    </row>
    <row r="3943" spans="3:10" x14ac:dyDescent="0.2">
      <c r="C3943" s="52" t="e">
        <f>VLOOKUP(A3943,'[1]S&amp;P 500 Wikipedia'!A:D,3,FALSE)</f>
        <v>#N/A</v>
      </c>
      <c r="H3943" s="69"/>
      <c r="I3943" s="69"/>
      <c r="J3943" s="69"/>
    </row>
    <row r="3944" spans="3:10" x14ac:dyDescent="0.2">
      <c r="C3944" s="52" t="e">
        <f>VLOOKUP(A3944,'[1]S&amp;P 500 Wikipedia'!A:D,3,FALSE)</f>
        <v>#N/A</v>
      </c>
      <c r="H3944" s="69"/>
      <c r="I3944" s="69"/>
      <c r="J3944" s="69"/>
    </row>
    <row r="3945" spans="3:10" x14ac:dyDescent="0.2">
      <c r="C3945" s="52" t="e">
        <f>VLOOKUP(A3945,'[1]S&amp;P 500 Wikipedia'!A:D,3,FALSE)</f>
        <v>#N/A</v>
      </c>
      <c r="H3945" s="69"/>
      <c r="I3945" s="69"/>
      <c r="J3945" s="69"/>
    </row>
    <row r="3946" spans="3:10" x14ac:dyDescent="0.2">
      <c r="C3946" s="52" t="e">
        <f>VLOOKUP(A3946,'[1]S&amp;P 500 Wikipedia'!A:D,3,FALSE)</f>
        <v>#N/A</v>
      </c>
      <c r="H3946" s="69"/>
      <c r="I3946" s="69"/>
      <c r="J3946" s="69"/>
    </row>
    <row r="3947" spans="3:10" x14ac:dyDescent="0.2">
      <c r="C3947" s="52" t="e">
        <f>VLOOKUP(A3947,'[1]S&amp;P 500 Wikipedia'!A:D,3,FALSE)</f>
        <v>#N/A</v>
      </c>
      <c r="H3947" s="69"/>
      <c r="I3947" s="69"/>
      <c r="J3947" s="69"/>
    </row>
    <row r="3948" spans="3:10" x14ac:dyDescent="0.2">
      <c r="C3948" s="52" t="e">
        <f>VLOOKUP(A3948,'[1]S&amp;P 500 Wikipedia'!A:D,3,FALSE)</f>
        <v>#N/A</v>
      </c>
      <c r="H3948" s="69"/>
      <c r="I3948" s="69"/>
      <c r="J3948" s="69"/>
    </row>
    <row r="3949" spans="3:10" x14ac:dyDescent="0.2">
      <c r="C3949" s="52" t="e">
        <f>VLOOKUP(A3949,'[1]S&amp;P 500 Wikipedia'!A:D,3,FALSE)</f>
        <v>#N/A</v>
      </c>
      <c r="H3949" s="69"/>
      <c r="I3949" s="69"/>
      <c r="J3949" s="69"/>
    </row>
    <row r="3950" spans="3:10" x14ac:dyDescent="0.2">
      <c r="C3950" s="52" t="e">
        <f>VLOOKUP(A3950,'[1]S&amp;P 500 Wikipedia'!A:D,3,FALSE)</f>
        <v>#N/A</v>
      </c>
      <c r="H3950" s="69"/>
      <c r="I3950" s="69"/>
      <c r="J3950" s="69"/>
    </row>
    <row r="3951" spans="3:10" x14ac:dyDescent="0.2">
      <c r="C3951" s="52" t="e">
        <f>VLOOKUP(A3951,'[1]S&amp;P 500 Wikipedia'!A:D,3,FALSE)</f>
        <v>#N/A</v>
      </c>
      <c r="H3951" s="69"/>
      <c r="I3951" s="69"/>
      <c r="J3951" s="69"/>
    </row>
    <row r="3952" spans="3:10" x14ac:dyDescent="0.2">
      <c r="C3952" s="52" t="e">
        <f>VLOOKUP(A3952,'[1]S&amp;P 500 Wikipedia'!A:D,3,FALSE)</f>
        <v>#N/A</v>
      </c>
      <c r="H3952" s="69"/>
      <c r="I3952" s="69"/>
      <c r="J3952" s="69"/>
    </row>
    <row r="3953" spans="3:10" x14ac:dyDescent="0.2">
      <c r="C3953" s="52" t="e">
        <f>VLOOKUP(A3953,'[1]S&amp;P 500 Wikipedia'!A:D,3,FALSE)</f>
        <v>#N/A</v>
      </c>
      <c r="H3953" s="69"/>
      <c r="I3953" s="69"/>
      <c r="J3953" s="69"/>
    </row>
    <row r="3954" spans="3:10" x14ac:dyDescent="0.2">
      <c r="C3954" s="52" t="e">
        <f>VLOOKUP(A3954,'[1]S&amp;P 500 Wikipedia'!A:D,3,FALSE)</f>
        <v>#N/A</v>
      </c>
      <c r="H3954" s="69"/>
      <c r="I3954" s="69"/>
      <c r="J3954" s="69"/>
    </row>
    <row r="3955" spans="3:10" x14ac:dyDescent="0.2">
      <c r="C3955" s="52" t="e">
        <f>VLOOKUP(A3955,'[1]S&amp;P 500 Wikipedia'!A:D,3,FALSE)</f>
        <v>#N/A</v>
      </c>
      <c r="H3955" s="69"/>
      <c r="I3955" s="69"/>
      <c r="J3955" s="69"/>
    </row>
    <row r="3956" spans="3:10" x14ac:dyDescent="0.2">
      <c r="C3956" s="52" t="e">
        <f>VLOOKUP(A3956,'[1]S&amp;P 500 Wikipedia'!A:D,3,FALSE)</f>
        <v>#N/A</v>
      </c>
      <c r="H3956" s="69"/>
      <c r="I3956" s="69"/>
      <c r="J3956" s="69"/>
    </row>
    <row r="3957" spans="3:10" x14ac:dyDescent="0.2">
      <c r="C3957" s="52" t="e">
        <f>VLOOKUP(A3957,'[1]S&amp;P 500 Wikipedia'!A:D,3,FALSE)</f>
        <v>#N/A</v>
      </c>
      <c r="H3957" s="69"/>
      <c r="I3957" s="69"/>
      <c r="J3957" s="69"/>
    </row>
    <row r="3958" spans="3:10" x14ac:dyDescent="0.2">
      <c r="C3958" s="52" t="e">
        <f>VLOOKUP(A3958,'[1]S&amp;P 500 Wikipedia'!A:D,3,FALSE)</f>
        <v>#N/A</v>
      </c>
      <c r="H3958" s="69"/>
      <c r="I3958" s="69"/>
      <c r="J3958" s="69"/>
    </row>
    <row r="3959" spans="3:10" x14ac:dyDescent="0.2">
      <c r="C3959" s="52" t="e">
        <f>VLOOKUP(A3959,'[1]S&amp;P 500 Wikipedia'!A:D,3,FALSE)</f>
        <v>#N/A</v>
      </c>
      <c r="H3959" s="69"/>
      <c r="I3959" s="69"/>
      <c r="J3959" s="69"/>
    </row>
    <row r="3960" spans="3:10" x14ac:dyDescent="0.2">
      <c r="C3960" s="52" t="e">
        <f>VLOOKUP(A3960,'[1]S&amp;P 500 Wikipedia'!A:D,3,FALSE)</f>
        <v>#N/A</v>
      </c>
      <c r="H3960" s="69"/>
      <c r="I3960" s="69"/>
      <c r="J3960" s="69"/>
    </row>
    <row r="3961" spans="3:10" x14ac:dyDescent="0.2">
      <c r="C3961" s="52" t="e">
        <f>VLOOKUP(A3961,'[1]S&amp;P 500 Wikipedia'!A:D,3,FALSE)</f>
        <v>#N/A</v>
      </c>
      <c r="H3961" s="69"/>
      <c r="I3961" s="69"/>
      <c r="J3961" s="69"/>
    </row>
    <row r="3962" spans="3:10" x14ac:dyDescent="0.2">
      <c r="C3962" s="52" t="e">
        <f>VLOOKUP(A3962,'[1]S&amp;P 500 Wikipedia'!A:D,3,FALSE)</f>
        <v>#N/A</v>
      </c>
      <c r="H3962" s="69"/>
      <c r="I3962" s="69"/>
      <c r="J3962" s="69"/>
    </row>
    <row r="3963" spans="3:10" x14ac:dyDescent="0.2">
      <c r="C3963" s="52" t="e">
        <f>VLOOKUP(A3963,'[1]S&amp;P 500 Wikipedia'!A:D,3,FALSE)</f>
        <v>#N/A</v>
      </c>
      <c r="H3963" s="69"/>
      <c r="I3963" s="69"/>
      <c r="J3963" s="69"/>
    </row>
    <row r="3964" spans="3:10" x14ac:dyDescent="0.2">
      <c r="C3964" s="52" t="e">
        <f>VLOOKUP(A3964,'[1]S&amp;P 500 Wikipedia'!A:D,3,FALSE)</f>
        <v>#N/A</v>
      </c>
      <c r="H3964" s="69"/>
      <c r="I3964" s="69"/>
      <c r="J3964" s="69"/>
    </row>
    <row r="3965" spans="3:10" x14ac:dyDescent="0.2">
      <c r="C3965" s="52" t="e">
        <f>VLOOKUP(A3965,'[1]S&amp;P 500 Wikipedia'!A:D,3,FALSE)</f>
        <v>#N/A</v>
      </c>
      <c r="H3965" s="69"/>
      <c r="I3965" s="69"/>
      <c r="J3965" s="69"/>
    </row>
    <row r="3966" spans="3:10" x14ac:dyDescent="0.2">
      <c r="C3966" s="52" t="e">
        <f>VLOOKUP(A3966,'[1]S&amp;P 500 Wikipedia'!A:D,3,FALSE)</f>
        <v>#N/A</v>
      </c>
      <c r="H3966" s="69"/>
      <c r="I3966" s="69"/>
      <c r="J3966" s="69"/>
    </row>
    <row r="3967" spans="3:10" x14ac:dyDescent="0.2">
      <c r="C3967" s="52" t="e">
        <f>VLOOKUP(A3967,'[1]S&amp;P 500 Wikipedia'!A:D,3,FALSE)</f>
        <v>#N/A</v>
      </c>
      <c r="H3967" s="69"/>
      <c r="I3967" s="69"/>
      <c r="J3967" s="69"/>
    </row>
    <row r="3968" spans="3:10" x14ac:dyDescent="0.2">
      <c r="C3968" s="52" t="e">
        <f>VLOOKUP(A3968,'[1]S&amp;P 500 Wikipedia'!A:D,3,FALSE)</f>
        <v>#N/A</v>
      </c>
      <c r="H3968" s="69"/>
      <c r="I3968" s="69"/>
      <c r="J3968" s="69"/>
    </row>
    <row r="3969" spans="3:10" x14ac:dyDescent="0.2">
      <c r="C3969" s="52" t="e">
        <f>VLOOKUP(A3969,'[1]S&amp;P 500 Wikipedia'!A:D,3,FALSE)</f>
        <v>#N/A</v>
      </c>
      <c r="H3969" s="69"/>
      <c r="I3969" s="69"/>
      <c r="J3969" s="69"/>
    </row>
    <row r="3970" spans="3:10" x14ac:dyDescent="0.2">
      <c r="C3970" s="52" t="e">
        <f>VLOOKUP(A3970,'[1]S&amp;P 500 Wikipedia'!A:D,3,FALSE)</f>
        <v>#N/A</v>
      </c>
      <c r="H3970" s="69"/>
      <c r="I3970" s="69"/>
      <c r="J3970" s="69"/>
    </row>
    <row r="3971" spans="3:10" x14ac:dyDescent="0.2">
      <c r="C3971" s="52" t="e">
        <f>VLOOKUP(A3971,'[1]S&amp;P 500 Wikipedia'!A:D,3,FALSE)</f>
        <v>#N/A</v>
      </c>
      <c r="H3971" s="69"/>
      <c r="I3971" s="69"/>
      <c r="J3971" s="69"/>
    </row>
    <row r="3972" spans="3:10" x14ac:dyDescent="0.2">
      <c r="C3972" s="52" t="e">
        <f>VLOOKUP(A3972,'[1]S&amp;P 500 Wikipedia'!A:D,3,FALSE)</f>
        <v>#N/A</v>
      </c>
      <c r="H3972" s="69"/>
      <c r="I3972" s="69"/>
      <c r="J3972" s="69"/>
    </row>
    <row r="3973" spans="3:10" x14ac:dyDescent="0.2">
      <c r="C3973" s="52" t="e">
        <f>VLOOKUP(A3973,'[1]S&amp;P 500 Wikipedia'!A:D,3,FALSE)</f>
        <v>#N/A</v>
      </c>
      <c r="H3973" s="69"/>
      <c r="I3973" s="69"/>
      <c r="J3973" s="69"/>
    </row>
    <row r="3974" spans="3:10" x14ac:dyDescent="0.2">
      <c r="C3974" s="52" t="e">
        <f>VLOOKUP(A3974,'[1]S&amp;P 500 Wikipedia'!A:D,3,FALSE)</f>
        <v>#N/A</v>
      </c>
      <c r="H3974" s="69"/>
      <c r="I3974" s="69"/>
      <c r="J3974" s="69"/>
    </row>
    <row r="3975" spans="3:10" x14ac:dyDescent="0.2">
      <c r="C3975" s="52" t="e">
        <f>VLOOKUP(A3975,'[1]S&amp;P 500 Wikipedia'!A:D,3,FALSE)</f>
        <v>#N/A</v>
      </c>
      <c r="H3975" s="69"/>
      <c r="I3975" s="69"/>
      <c r="J3975" s="69"/>
    </row>
    <row r="3976" spans="3:10" x14ac:dyDescent="0.2">
      <c r="C3976" s="52" t="e">
        <f>VLOOKUP(A3976,'[1]S&amp;P 500 Wikipedia'!A:D,3,FALSE)</f>
        <v>#N/A</v>
      </c>
      <c r="H3976" s="69"/>
      <c r="I3976" s="69"/>
      <c r="J3976" s="69"/>
    </row>
    <row r="3977" spans="3:10" x14ac:dyDescent="0.2">
      <c r="C3977" s="52" t="e">
        <f>VLOOKUP(A3977,'[1]S&amp;P 500 Wikipedia'!A:D,3,FALSE)</f>
        <v>#N/A</v>
      </c>
      <c r="H3977" s="69"/>
      <c r="I3977" s="69"/>
      <c r="J3977" s="69"/>
    </row>
    <row r="3978" spans="3:10" x14ac:dyDescent="0.2">
      <c r="C3978" s="52" t="e">
        <f>VLOOKUP(A3978,'[1]S&amp;P 500 Wikipedia'!A:D,3,FALSE)</f>
        <v>#N/A</v>
      </c>
      <c r="H3978" s="69"/>
      <c r="I3978" s="69"/>
      <c r="J3978" s="69"/>
    </row>
    <row r="3979" spans="3:10" x14ac:dyDescent="0.2">
      <c r="C3979" s="52" t="e">
        <f>VLOOKUP(A3979,'[1]S&amp;P 500 Wikipedia'!A:D,3,FALSE)</f>
        <v>#N/A</v>
      </c>
      <c r="H3979" s="69"/>
      <c r="I3979" s="69"/>
      <c r="J3979" s="69"/>
    </row>
    <row r="3980" spans="3:10" x14ac:dyDescent="0.2">
      <c r="C3980" s="52" t="e">
        <f>VLOOKUP(A3980,'[1]S&amp;P 500 Wikipedia'!A:D,3,FALSE)</f>
        <v>#N/A</v>
      </c>
      <c r="H3980" s="69"/>
      <c r="I3980" s="69"/>
      <c r="J3980" s="69"/>
    </row>
    <row r="3981" spans="3:10" x14ac:dyDescent="0.2">
      <c r="C3981" s="52" t="e">
        <f>VLOOKUP(A3981,'[1]S&amp;P 500 Wikipedia'!A:D,3,FALSE)</f>
        <v>#N/A</v>
      </c>
      <c r="H3981" s="69"/>
      <c r="I3981" s="69"/>
      <c r="J3981" s="69"/>
    </row>
    <row r="3982" spans="3:10" x14ac:dyDescent="0.2">
      <c r="C3982" s="52" t="e">
        <f>VLOOKUP(A3982,'[1]S&amp;P 500 Wikipedia'!A:D,3,FALSE)</f>
        <v>#N/A</v>
      </c>
      <c r="H3982" s="69"/>
      <c r="I3982" s="69"/>
      <c r="J3982" s="69"/>
    </row>
    <row r="3983" spans="3:10" x14ac:dyDescent="0.2">
      <c r="C3983" s="52" t="e">
        <f>VLOOKUP(A3983,'[1]S&amp;P 500 Wikipedia'!A:D,3,FALSE)</f>
        <v>#N/A</v>
      </c>
      <c r="H3983" s="69"/>
      <c r="I3983" s="69"/>
      <c r="J3983" s="69"/>
    </row>
    <row r="3984" spans="3:10" x14ac:dyDescent="0.2">
      <c r="C3984" s="52" t="e">
        <f>VLOOKUP(A3984,'[1]S&amp;P 500 Wikipedia'!A:D,3,FALSE)</f>
        <v>#N/A</v>
      </c>
      <c r="H3984" s="69"/>
      <c r="I3984" s="69"/>
      <c r="J3984" s="69"/>
    </row>
    <row r="3985" spans="3:10" x14ac:dyDescent="0.2">
      <c r="C3985" s="52" t="e">
        <f>VLOOKUP(A3985,'[1]S&amp;P 500 Wikipedia'!A:D,3,FALSE)</f>
        <v>#N/A</v>
      </c>
      <c r="H3985" s="69"/>
      <c r="I3985" s="69"/>
      <c r="J3985" s="69"/>
    </row>
    <row r="3986" spans="3:10" x14ac:dyDescent="0.2">
      <c r="C3986" s="52" t="e">
        <f>VLOOKUP(A3986,'[1]S&amp;P 500 Wikipedia'!A:D,3,FALSE)</f>
        <v>#N/A</v>
      </c>
      <c r="H3986" s="69"/>
      <c r="I3986" s="69"/>
      <c r="J3986" s="69"/>
    </row>
    <row r="3987" spans="3:10" x14ac:dyDescent="0.2">
      <c r="C3987" s="52" t="e">
        <f>VLOOKUP(A3987,'[1]S&amp;P 500 Wikipedia'!A:D,3,FALSE)</f>
        <v>#N/A</v>
      </c>
      <c r="H3987" s="69"/>
      <c r="I3987" s="69"/>
      <c r="J3987" s="69"/>
    </row>
    <row r="3988" spans="3:10" x14ac:dyDescent="0.2">
      <c r="C3988" s="52" t="e">
        <f>VLOOKUP(A3988,'[1]S&amp;P 500 Wikipedia'!A:D,3,FALSE)</f>
        <v>#N/A</v>
      </c>
      <c r="H3988" s="69"/>
      <c r="I3988" s="69"/>
      <c r="J3988" s="69"/>
    </row>
    <row r="3989" spans="3:10" x14ac:dyDescent="0.2">
      <c r="C3989" s="52" t="e">
        <f>VLOOKUP(A3989,'[1]S&amp;P 500 Wikipedia'!A:D,3,FALSE)</f>
        <v>#N/A</v>
      </c>
      <c r="H3989" s="69"/>
      <c r="I3989" s="69"/>
      <c r="J3989" s="69"/>
    </row>
    <row r="3990" spans="3:10" x14ac:dyDescent="0.2">
      <c r="C3990" s="52" t="e">
        <f>VLOOKUP(A3990,'[1]S&amp;P 500 Wikipedia'!A:D,3,FALSE)</f>
        <v>#N/A</v>
      </c>
      <c r="H3990" s="69"/>
      <c r="I3990" s="69"/>
      <c r="J3990" s="69"/>
    </row>
    <row r="3991" spans="3:10" x14ac:dyDescent="0.2">
      <c r="C3991" s="52" t="e">
        <f>VLOOKUP(A3991,'[1]S&amp;P 500 Wikipedia'!A:D,3,FALSE)</f>
        <v>#N/A</v>
      </c>
      <c r="H3991" s="69"/>
      <c r="I3991" s="69"/>
      <c r="J3991" s="69"/>
    </row>
    <row r="3992" spans="3:10" x14ac:dyDescent="0.2">
      <c r="C3992" s="52" t="e">
        <f>VLOOKUP(A3992,'[1]S&amp;P 500 Wikipedia'!A:D,3,FALSE)</f>
        <v>#N/A</v>
      </c>
      <c r="H3992" s="69"/>
      <c r="I3992" s="69"/>
      <c r="J3992" s="69"/>
    </row>
    <row r="3993" spans="3:10" x14ac:dyDescent="0.2">
      <c r="C3993" s="52" t="e">
        <f>VLOOKUP(A3993,'[1]S&amp;P 500 Wikipedia'!A:D,3,FALSE)</f>
        <v>#N/A</v>
      </c>
      <c r="H3993" s="69"/>
      <c r="I3993" s="69"/>
      <c r="J3993" s="69"/>
    </row>
    <row r="3994" spans="3:10" x14ac:dyDescent="0.2">
      <c r="C3994" s="52" t="e">
        <f>VLOOKUP(A3994,'[1]S&amp;P 500 Wikipedia'!A:D,3,FALSE)</f>
        <v>#N/A</v>
      </c>
      <c r="H3994" s="69"/>
      <c r="I3994" s="69"/>
      <c r="J3994" s="69"/>
    </row>
    <row r="3995" spans="3:10" x14ac:dyDescent="0.2">
      <c r="C3995" s="52" t="e">
        <f>VLOOKUP(A3995,'[1]S&amp;P 500 Wikipedia'!A:D,3,FALSE)</f>
        <v>#N/A</v>
      </c>
      <c r="H3995" s="69"/>
      <c r="I3995" s="69"/>
      <c r="J3995" s="69"/>
    </row>
    <row r="3996" spans="3:10" x14ac:dyDescent="0.2">
      <c r="C3996" s="52" t="e">
        <f>VLOOKUP(A3996,'[1]S&amp;P 500 Wikipedia'!A:D,3,FALSE)</f>
        <v>#N/A</v>
      </c>
      <c r="H3996" s="69"/>
      <c r="I3996" s="69"/>
      <c r="J3996" s="69"/>
    </row>
    <row r="3997" spans="3:10" x14ac:dyDescent="0.2">
      <c r="C3997" s="52" t="e">
        <f>VLOOKUP(A3997,'[1]S&amp;P 500 Wikipedia'!A:D,3,FALSE)</f>
        <v>#N/A</v>
      </c>
      <c r="H3997" s="69"/>
      <c r="I3997" s="69"/>
      <c r="J3997" s="69"/>
    </row>
    <row r="3998" spans="3:10" x14ac:dyDescent="0.2">
      <c r="C3998" s="52" t="e">
        <f>VLOOKUP(A3998,'[1]S&amp;P 500 Wikipedia'!A:D,3,FALSE)</f>
        <v>#N/A</v>
      </c>
      <c r="H3998" s="69"/>
      <c r="I3998" s="69"/>
      <c r="J3998" s="69"/>
    </row>
    <row r="3999" spans="3:10" x14ac:dyDescent="0.2">
      <c r="C3999" s="52" t="e">
        <f>VLOOKUP(A3999,'[1]S&amp;P 500 Wikipedia'!A:D,3,FALSE)</f>
        <v>#N/A</v>
      </c>
      <c r="H3999" s="69"/>
      <c r="I3999" s="69"/>
      <c r="J3999" s="69"/>
    </row>
    <row r="4000" spans="3:10" x14ac:dyDescent="0.2">
      <c r="C4000" s="52" t="e">
        <f>VLOOKUP(A4000,'[1]S&amp;P 500 Wikipedia'!A:D,3,FALSE)</f>
        <v>#N/A</v>
      </c>
      <c r="H4000" s="69"/>
      <c r="I4000" s="69"/>
      <c r="J4000" s="69"/>
    </row>
    <row r="4001" spans="3:10" x14ac:dyDescent="0.2">
      <c r="C4001" s="52" t="e">
        <f>VLOOKUP(A4001,'[1]S&amp;P 500 Wikipedia'!A:D,3,FALSE)</f>
        <v>#N/A</v>
      </c>
      <c r="H4001" s="69"/>
      <c r="I4001" s="69"/>
      <c r="J4001" s="69"/>
    </row>
    <row r="4002" spans="3:10" x14ac:dyDescent="0.2">
      <c r="C4002" s="52" t="e">
        <f>VLOOKUP(A4002,'[1]S&amp;P 500 Wikipedia'!A:D,3,FALSE)</f>
        <v>#N/A</v>
      </c>
      <c r="H4002" s="69"/>
      <c r="I4002" s="69"/>
      <c r="J4002" s="69"/>
    </row>
    <row r="4003" spans="3:10" x14ac:dyDescent="0.2">
      <c r="C4003" s="52" t="e">
        <f>VLOOKUP(A4003,'[1]S&amp;P 500 Wikipedia'!A:D,3,FALSE)</f>
        <v>#N/A</v>
      </c>
      <c r="H4003" s="69"/>
      <c r="I4003" s="69"/>
      <c r="J4003" s="69"/>
    </row>
    <row r="4004" spans="3:10" x14ac:dyDescent="0.2">
      <c r="C4004" s="52" t="e">
        <f>VLOOKUP(A4004,'[1]S&amp;P 500 Wikipedia'!A:D,3,FALSE)</f>
        <v>#N/A</v>
      </c>
      <c r="H4004" s="69"/>
      <c r="I4004" s="69"/>
      <c r="J4004" s="69"/>
    </row>
    <row r="4005" spans="3:10" x14ac:dyDescent="0.2">
      <c r="C4005" s="52" t="e">
        <f>VLOOKUP(A4005,'[1]S&amp;P 500 Wikipedia'!A:D,3,FALSE)</f>
        <v>#N/A</v>
      </c>
      <c r="H4005" s="69"/>
      <c r="I4005" s="69"/>
      <c r="J4005" s="69"/>
    </row>
    <row r="4006" spans="3:10" x14ac:dyDescent="0.2">
      <c r="C4006" s="52" t="e">
        <f>VLOOKUP(A4006,'[1]S&amp;P 500 Wikipedia'!A:D,3,FALSE)</f>
        <v>#N/A</v>
      </c>
      <c r="H4006" s="69"/>
      <c r="I4006" s="69"/>
      <c r="J4006" s="69"/>
    </row>
    <row r="4007" spans="3:10" x14ac:dyDescent="0.2">
      <c r="C4007" s="52" t="e">
        <f>VLOOKUP(A4007,'[1]S&amp;P 500 Wikipedia'!A:D,3,FALSE)</f>
        <v>#N/A</v>
      </c>
      <c r="H4007" s="69"/>
      <c r="I4007" s="69"/>
      <c r="J4007" s="69"/>
    </row>
    <row r="4008" spans="3:10" x14ac:dyDescent="0.2">
      <c r="C4008" s="52" t="e">
        <f>VLOOKUP(A4008,'[1]S&amp;P 500 Wikipedia'!A:D,3,FALSE)</f>
        <v>#N/A</v>
      </c>
      <c r="H4008" s="69"/>
      <c r="I4008" s="69"/>
      <c r="J4008" s="69"/>
    </row>
    <row r="4009" spans="3:10" x14ac:dyDescent="0.2">
      <c r="C4009" s="52" t="e">
        <f>VLOOKUP(A4009,'[1]S&amp;P 500 Wikipedia'!A:D,3,FALSE)</f>
        <v>#N/A</v>
      </c>
      <c r="H4009" s="69"/>
      <c r="I4009" s="69"/>
      <c r="J4009" s="69"/>
    </row>
    <row r="4010" spans="3:10" x14ac:dyDescent="0.2">
      <c r="C4010" s="52" t="e">
        <f>VLOOKUP(A4010,'[1]S&amp;P 500 Wikipedia'!A:D,3,FALSE)</f>
        <v>#N/A</v>
      </c>
      <c r="H4010" s="69"/>
      <c r="I4010" s="69"/>
      <c r="J4010" s="69"/>
    </row>
    <row r="4011" spans="3:10" x14ac:dyDescent="0.2">
      <c r="C4011" s="52" t="e">
        <f>VLOOKUP(A4011,'[1]S&amp;P 500 Wikipedia'!A:D,3,FALSE)</f>
        <v>#N/A</v>
      </c>
      <c r="H4011" s="69"/>
      <c r="I4011" s="69"/>
      <c r="J4011" s="69"/>
    </row>
    <row r="4012" spans="3:10" x14ac:dyDescent="0.2">
      <c r="C4012" s="52" t="e">
        <f>VLOOKUP(A4012,'[1]S&amp;P 500 Wikipedia'!A:D,3,FALSE)</f>
        <v>#N/A</v>
      </c>
      <c r="H4012" s="69"/>
      <c r="I4012" s="69"/>
      <c r="J4012" s="69"/>
    </row>
    <row r="4013" spans="3:10" x14ac:dyDescent="0.2">
      <c r="C4013" s="52" t="e">
        <f>VLOOKUP(A4013,'[1]S&amp;P 500 Wikipedia'!A:D,3,FALSE)</f>
        <v>#N/A</v>
      </c>
      <c r="H4013" s="69"/>
      <c r="I4013" s="69"/>
      <c r="J4013" s="69"/>
    </row>
    <row r="4014" spans="3:10" x14ac:dyDescent="0.2">
      <c r="C4014" s="52" t="e">
        <f>VLOOKUP(A4014,'[1]S&amp;P 500 Wikipedia'!A:D,3,FALSE)</f>
        <v>#N/A</v>
      </c>
      <c r="H4014" s="69"/>
      <c r="I4014" s="69"/>
      <c r="J4014" s="69"/>
    </row>
    <row r="4015" spans="3:10" x14ac:dyDescent="0.2">
      <c r="C4015" s="52" t="e">
        <f>VLOOKUP(A4015,'[1]S&amp;P 500 Wikipedia'!A:D,3,FALSE)</f>
        <v>#N/A</v>
      </c>
      <c r="H4015" s="69"/>
      <c r="I4015" s="69"/>
      <c r="J4015" s="69"/>
    </row>
    <row r="4016" spans="3:10" x14ac:dyDescent="0.2">
      <c r="C4016" s="52" t="e">
        <f>VLOOKUP(A4016,'[1]S&amp;P 500 Wikipedia'!A:D,3,FALSE)</f>
        <v>#N/A</v>
      </c>
      <c r="H4016" s="69"/>
      <c r="I4016" s="69"/>
      <c r="J4016" s="69"/>
    </row>
    <row r="4017" spans="3:10" x14ac:dyDescent="0.2">
      <c r="C4017" s="52" t="e">
        <f>VLOOKUP(A4017,'[1]S&amp;P 500 Wikipedia'!A:D,3,FALSE)</f>
        <v>#N/A</v>
      </c>
      <c r="H4017" s="69"/>
      <c r="I4017" s="69"/>
      <c r="J4017" s="69"/>
    </row>
    <row r="4018" spans="3:10" x14ac:dyDescent="0.2">
      <c r="C4018" s="52" t="e">
        <f>VLOOKUP(A4018,'[1]S&amp;P 500 Wikipedia'!A:D,3,FALSE)</f>
        <v>#N/A</v>
      </c>
      <c r="H4018" s="69"/>
      <c r="I4018" s="69"/>
      <c r="J4018" s="69"/>
    </row>
    <row r="4019" spans="3:10" x14ac:dyDescent="0.2">
      <c r="C4019" s="52" t="e">
        <f>VLOOKUP(A4019,'[1]S&amp;P 500 Wikipedia'!A:D,3,FALSE)</f>
        <v>#N/A</v>
      </c>
      <c r="H4019" s="69"/>
      <c r="I4019" s="69"/>
      <c r="J4019" s="69"/>
    </row>
    <row r="4020" spans="3:10" x14ac:dyDescent="0.2">
      <c r="C4020" s="52" t="e">
        <f>VLOOKUP(A4020,'[1]S&amp;P 500 Wikipedia'!A:D,3,FALSE)</f>
        <v>#N/A</v>
      </c>
      <c r="H4020" s="69"/>
      <c r="I4020" s="69"/>
      <c r="J4020" s="69"/>
    </row>
    <row r="4021" spans="3:10" x14ac:dyDescent="0.2">
      <c r="C4021" s="52" t="e">
        <f>VLOOKUP(A4021,'[1]S&amp;P 500 Wikipedia'!A:D,3,FALSE)</f>
        <v>#N/A</v>
      </c>
      <c r="H4021" s="69"/>
      <c r="I4021" s="69"/>
      <c r="J4021" s="69"/>
    </row>
    <row r="4022" spans="3:10" x14ac:dyDescent="0.2">
      <c r="C4022" s="52" t="e">
        <f>VLOOKUP(A4022,'[1]S&amp;P 500 Wikipedia'!A:D,3,FALSE)</f>
        <v>#N/A</v>
      </c>
      <c r="H4022" s="69"/>
      <c r="I4022" s="69"/>
      <c r="J4022" s="69"/>
    </row>
    <row r="4023" spans="3:10" x14ac:dyDescent="0.2">
      <c r="C4023" s="52" t="e">
        <f>VLOOKUP(A4023,'[1]S&amp;P 500 Wikipedia'!A:D,3,FALSE)</f>
        <v>#N/A</v>
      </c>
      <c r="H4023" s="69"/>
      <c r="I4023" s="69"/>
      <c r="J4023" s="69"/>
    </row>
    <row r="4024" spans="3:10" x14ac:dyDescent="0.2">
      <c r="C4024" s="52" t="e">
        <f>VLOOKUP(A4024,'[1]S&amp;P 500 Wikipedia'!A:D,3,FALSE)</f>
        <v>#N/A</v>
      </c>
      <c r="H4024" s="69"/>
      <c r="I4024" s="69"/>
      <c r="J4024" s="69"/>
    </row>
    <row r="4025" spans="3:10" x14ac:dyDescent="0.2">
      <c r="C4025" s="52" t="e">
        <f>VLOOKUP(A4025,'[1]S&amp;P 500 Wikipedia'!A:D,3,FALSE)</f>
        <v>#N/A</v>
      </c>
      <c r="H4025" s="69"/>
      <c r="I4025" s="69"/>
      <c r="J4025" s="69"/>
    </row>
    <row r="4026" spans="3:10" x14ac:dyDescent="0.2">
      <c r="C4026" s="52" t="e">
        <f>VLOOKUP(A4026,'[1]S&amp;P 500 Wikipedia'!A:D,3,FALSE)</f>
        <v>#N/A</v>
      </c>
      <c r="H4026" s="69"/>
      <c r="I4026" s="69"/>
      <c r="J4026" s="69"/>
    </row>
    <row r="4027" spans="3:10" x14ac:dyDescent="0.2">
      <c r="C4027" s="52" t="e">
        <f>VLOOKUP(A4027,'[1]S&amp;P 500 Wikipedia'!A:D,3,FALSE)</f>
        <v>#N/A</v>
      </c>
      <c r="H4027" s="69"/>
      <c r="I4027" s="69"/>
      <c r="J4027" s="69"/>
    </row>
    <row r="4028" spans="3:10" x14ac:dyDescent="0.2">
      <c r="C4028" s="52" t="e">
        <f>VLOOKUP(A4028,'[1]S&amp;P 500 Wikipedia'!A:D,3,FALSE)</f>
        <v>#N/A</v>
      </c>
      <c r="H4028" s="69"/>
      <c r="I4028" s="69"/>
      <c r="J4028" s="69"/>
    </row>
    <row r="4029" spans="3:10" x14ac:dyDescent="0.2">
      <c r="C4029" s="52" t="e">
        <f>VLOOKUP(A4029,'[1]S&amp;P 500 Wikipedia'!A:D,3,FALSE)</f>
        <v>#N/A</v>
      </c>
      <c r="H4029" s="69"/>
      <c r="I4029" s="69"/>
      <c r="J4029" s="69"/>
    </row>
    <row r="4030" spans="3:10" x14ac:dyDescent="0.2">
      <c r="C4030" s="52" t="e">
        <f>VLOOKUP(A4030,'[1]S&amp;P 500 Wikipedia'!A:D,3,FALSE)</f>
        <v>#N/A</v>
      </c>
      <c r="H4030" s="69"/>
      <c r="I4030" s="69"/>
      <c r="J4030" s="69"/>
    </row>
    <row r="4031" spans="3:10" x14ac:dyDescent="0.2">
      <c r="C4031" s="52" t="e">
        <f>VLOOKUP(A4031,'[1]S&amp;P 500 Wikipedia'!A:D,3,FALSE)</f>
        <v>#N/A</v>
      </c>
      <c r="H4031" s="69"/>
      <c r="I4031" s="69"/>
      <c r="J4031" s="69"/>
    </row>
    <row r="4032" spans="3:10" x14ac:dyDescent="0.2">
      <c r="C4032" s="52" t="e">
        <f>VLOOKUP(A4032,'[1]S&amp;P 500 Wikipedia'!A:D,3,FALSE)</f>
        <v>#N/A</v>
      </c>
      <c r="H4032" s="69"/>
      <c r="I4032" s="69"/>
      <c r="J4032" s="69"/>
    </row>
    <row r="4033" spans="3:10" x14ac:dyDescent="0.2">
      <c r="C4033" s="52" t="e">
        <f>VLOOKUP(A4033,'[1]S&amp;P 500 Wikipedia'!A:D,3,FALSE)</f>
        <v>#N/A</v>
      </c>
      <c r="H4033" s="69"/>
      <c r="I4033" s="69"/>
      <c r="J4033" s="69"/>
    </row>
    <row r="4034" spans="3:10" x14ac:dyDescent="0.2">
      <c r="C4034" s="52" t="e">
        <f>VLOOKUP(A4034,'[1]S&amp;P 500 Wikipedia'!A:D,3,FALSE)</f>
        <v>#N/A</v>
      </c>
      <c r="H4034" s="69"/>
      <c r="I4034" s="69"/>
      <c r="J4034" s="69"/>
    </row>
    <row r="4035" spans="3:10" x14ac:dyDescent="0.2">
      <c r="C4035" s="52" t="e">
        <f>VLOOKUP(A4035,'[1]S&amp;P 500 Wikipedia'!A:D,3,FALSE)</f>
        <v>#N/A</v>
      </c>
      <c r="H4035" s="69"/>
      <c r="I4035" s="69"/>
      <c r="J4035" s="69"/>
    </row>
    <row r="4036" spans="3:10" x14ac:dyDescent="0.2">
      <c r="C4036" s="52" t="e">
        <f>VLOOKUP(A4036,'[1]S&amp;P 500 Wikipedia'!A:D,3,FALSE)</f>
        <v>#N/A</v>
      </c>
      <c r="H4036" s="69"/>
      <c r="I4036" s="69"/>
      <c r="J4036" s="69"/>
    </row>
    <row r="4037" spans="3:10" x14ac:dyDescent="0.2">
      <c r="C4037" s="52" t="e">
        <f>VLOOKUP(A4037,'[1]S&amp;P 500 Wikipedia'!A:D,3,FALSE)</f>
        <v>#N/A</v>
      </c>
      <c r="H4037" s="69"/>
      <c r="I4037" s="69"/>
      <c r="J4037" s="69"/>
    </row>
    <row r="4038" spans="3:10" x14ac:dyDescent="0.2">
      <c r="C4038" s="52" t="e">
        <f>VLOOKUP(A4038,'[1]S&amp;P 500 Wikipedia'!A:D,3,FALSE)</f>
        <v>#N/A</v>
      </c>
      <c r="H4038" s="69"/>
      <c r="I4038" s="69"/>
      <c r="J4038" s="69"/>
    </row>
    <row r="4039" spans="3:10" x14ac:dyDescent="0.2">
      <c r="C4039" s="52" t="e">
        <f>VLOOKUP(A4039,'[1]S&amp;P 500 Wikipedia'!A:D,3,FALSE)</f>
        <v>#N/A</v>
      </c>
      <c r="H4039" s="69"/>
      <c r="I4039" s="69"/>
      <c r="J4039" s="69"/>
    </row>
    <row r="4040" spans="3:10" x14ac:dyDescent="0.2">
      <c r="C4040" s="52" t="e">
        <f>VLOOKUP(A4040,'[1]S&amp;P 500 Wikipedia'!A:D,3,FALSE)</f>
        <v>#N/A</v>
      </c>
      <c r="H4040" s="69"/>
      <c r="I4040" s="69"/>
      <c r="J4040" s="69"/>
    </row>
    <row r="4041" spans="3:10" x14ac:dyDescent="0.2">
      <c r="C4041" s="52" t="e">
        <f>VLOOKUP(A4041,'[1]S&amp;P 500 Wikipedia'!A:D,3,FALSE)</f>
        <v>#N/A</v>
      </c>
      <c r="H4041" s="69"/>
      <c r="I4041" s="69"/>
      <c r="J4041" s="69"/>
    </row>
    <row r="4042" spans="3:10" x14ac:dyDescent="0.2">
      <c r="C4042" s="52" t="e">
        <f>VLOOKUP(A4042,'[1]S&amp;P 500 Wikipedia'!A:D,3,FALSE)</f>
        <v>#N/A</v>
      </c>
      <c r="H4042" s="69"/>
      <c r="I4042" s="69"/>
      <c r="J4042" s="69"/>
    </row>
    <row r="4043" spans="3:10" x14ac:dyDescent="0.2">
      <c r="C4043" s="52" t="e">
        <f>VLOOKUP(A4043,'[1]S&amp;P 500 Wikipedia'!A:D,3,FALSE)</f>
        <v>#N/A</v>
      </c>
      <c r="H4043" s="69"/>
      <c r="I4043" s="69"/>
      <c r="J4043" s="69"/>
    </row>
    <row r="4044" spans="3:10" x14ac:dyDescent="0.2">
      <c r="C4044" s="52" t="e">
        <f>VLOOKUP(A4044,'[1]S&amp;P 500 Wikipedia'!A:D,3,FALSE)</f>
        <v>#N/A</v>
      </c>
      <c r="H4044" s="69"/>
      <c r="I4044" s="69"/>
      <c r="J4044" s="69"/>
    </row>
    <row r="4045" spans="3:10" x14ac:dyDescent="0.2">
      <c r="C4045" s="52" t="e">
        <f>VLOOKUP(A4045,'[1]S&amp;P 500 Wikipedia'!A:D,3,FALSE)</f>
        <v>#N/A</v>
      </c>
      <c r="H4045" s="69"/>
      <c r="I4045" s="69"/>
      <c r="J4045" s="69"/>
    </row>
    <row r="4046" spans="3:10" x14ac:dyDescent="0.2">
      <c r="C4046" s="52" t="e">
        <f>VLOOKUP(A4046,'[1]S&amp;P 500 Wikipedia'!A:D,3,FALSE)</f>
        <v>#N/A</v>
      </c>
      <c r="H4046" s="69"/>
      <c r="I4046" s="69"/>
      <c r="J4046" s="69"/>
    </row>
    <row r="4047" spans="3:10" x14ac:dyDescent="0.2">
      <c r="C4047" s="52" t="e">
        <f>VLOOKUP(A4047,'[1]S&amp;P 500 Wikipedia'!A:D,3,FALSE)</f>
        <v>#N/A</v>
      </c>
      <c r="H4047" s="69"/>
      <c r="I4047" s="69"/>
      <c r="J4047" s="69"/>
    </row>
    <row r="4048" spans="3:10" x14ac:dyDescent="0.2">
      <c r="C4048" s="52" t="e">
        <f>VLOOKUP(A4048,'[1]S&amp;P 500 Wikipedia'!A:D,3,FALSE)</f>
        <v>#N/A</v>
      </c>
      <c r="H4048" s="69"/>
      <c r="I4048" s="69"/>
      <c r="J4048" s="69"/>
    </row>
    <row r="4049" spans="3:10" x14ac:dyDescent="0.2">
      <c r="C4049" s="52" t="e">
        <f>VLOOKUP(A4049,'[1]S&amp;P 500 Wikipedia'!A:D,3,FALSE)</f>
        <v>#N/A</v>
      </c>
      <c r="H4049" s="69"/>
      <c r="I4049" s="69"/>
      <c r="J4049" s="69"/>
    </row>
    <row r="4050" spans="3:10" x14ac:dyDescent="0.2">
      <c r="C4050" s="52" t="e">
        <f>VLOOKUP(A4050,'[1]S&amp;P 500 Wikipedia'!A:D,3,FALSE)</f>
        <v>#N/A</v>
      </c>
      <c r="H4050" s="69"/>
      <c r="I4050" s="69"/>
      <c r="J4050" s="69"/>
    </row>
    <row r="4051" spans="3:10" x14ac:dyDescent="0.2">
      <c r="C4051" s="52" t="e">
        <f>VLOOKUP(A4051,'[1]S&amp;P 500 Wikipedia'!A:D,3,FALSE)</f>
        <v>#N/A</v>
      </c>
      <c r="H4051" s="69"/>
      <c r="I4051" s="69"/>
      <c r="J4051" s="69"/>
    </row>
    <row r="4052" spans="3:10" x14ac:dyDescent="0.2">
      <c r="C4052" s="52" t="e">
        <f>VLOOKUP(A4052,'[1]S&amp;P 500 Wikipedia'!A:D,3,FALSE)</f>
        <v>#N/A</v>
      </c>
      <c r="H4052" s="69"/>
      <c r="I4052" s="69"/>
      <c r="J4052" s="69"/>
    </row>
    <row r="4053" spans="3:10" x14ac:dyDescent="0.2">
      <c r="C4053" s="52" t="e">
        <f>VLOOKUP(A4053,'[1]S&amp;P 500 Wikipedia'!A:D,3,FALSE)</f>
        <v>#N/A</v>
      </c>
      <c r="H4053" s="69"/>
      <c r="I4053" s="69"/>
      <c r="J4053" s="69"/>
    </row>
    <row r="4054" spans="3:10" x14ac:dyDescent="0.2">
      <c r="C4054" s="52" t="e">
        <f>VLOOKUP(A4054,'[1]S&amp;P 500 Wikipedia'!A:D,3,FALSE)</f>
        <v>#N/A</v>
      </c>
      <c r="H4054" s="69"/>
      <c r="I4054" s="69"/>
      <c r="J4054" s="69"/>
    </row>
    <row r="4055" spans="3:10" x14ac:dyDescent="0.2">
      <c r="C4055" s="52" t="e">
        <f>VLOOKUP(A4055,'[1]S&amp;P 500 Wikipedia'!A:D,3,FALSE)</f>
        <v>#N/A</v>
      </c>
      <c r="H4055" s="69"/>
      <c r="I4055" s="69"/>
      <c r="J4055" s="69"/>
    </row>
    <row r="4056" spans="3:10" x14ac:dyDescent="0.2">
      <c r="C4056" s="52" t="e">
        <f>VLOOKUP(A4056,'[1]S&amp;P 500 Wikipedia'!A:D,3,FALSE)</f>
        <v>#N/A</v>
      </c>
      <c r="H4056" s="69"/>
      <c r="I4056" s="69"/>
      <c r="J4056" s="69"/>
    </row>
    <row r="4057" spans="3:10" x14ac:dyDescent="0.2">
      <c r="C4057" s="52" t="e">
        <f>VLOOKUP(A4057,'[1]S&amp;P 500 Wikipedia'!A:D,3,FALSE)</f>
        <v>#N/A</v>
      </c>
      <c r="H4057" s="69"/>
      <c r="I4057" s="69"/>
      <c r="J4057" s="69"/>
    </row>
    <row r="4058" spans="3:10" x14ac:dyDescent="0.2">
      <c r="C4058" s="52" t="e">
        <f>VLOOKUP(A4058,'[1]S&amp;P 500 Wikipedia'!A:D,3,FALSE)</f>
        <v>#N/A</v>
      </c>
      <c r="H4058" s="69"/>
      <c r="I4058" s="69"/>
      <c r="J4058" s="69"/>
    </row>
    <row r="4059" spans="3:10" x14ac:dyDescent="0.2">
      <c r="C4059" s="52" t="e">
        <f>VLOOKUP(A4059,'[1]S&amp;P 500 Wikipedia'!A:D,3,FALSE)</f>
        <v>#N/A</v>
      </c>
      <c r="H4059" s="69"/>
      <c r="I4059" s="69"/>
      <c r="J4059" s="69"/>
    </row>
    <row r="4060" spans="3:10" x14ac:dyDescent="0.2">
      <c r="C4060" s="52" t="e">
        <f>VLOOKUP(A4060,'[1]S&amp;P 500 Wikipedia'!A:D,3,FALSE)</f>
        <v>#N/A</v>
      </c>
      <c r="H4060" s="69"/>
      <c r="I4060" s="69"/>
      <c r="J4060" s="69"/>
    </row>
    <row r="4061" spans="3:10" x14ac:dyDescent="0.2">
      <c r="C4061" s="52" t="e">
        <f>VLOOKUP(A4061,'[1]S&amp;P 500 Wikipedia'!A:D,3,FALSE)</f>
        <v>#N/A</v>
      </c>
      <c r="H4061" s="69"/>
      <c r="I4061" s="69"/>
      <c r="J4061" s="69"/>
    </row>
    <row r="4062" spans="3:10" x14ac:dyDescent="0.2">
      <c r="C4062" s="52" t="e">
        <f>VLOOKUP(A4062,'[1]S&amp;P 500 Wikipedia'!A:D,3,FALSE)</f>
        <v>#N/A</v>
      </c>
      <c r="H4062" s="69"/>
      <c r="I4062" s="69"/>
      <c r="J4062" s="69"/>
    </row>
    <row r="4063" spans="3:10" x14ac:dyDescent="0.2">
      <c r="C4063" s="52" t="e">
        <f>VLOOKUP(A4063,'[1]S&amp;P 500 Wikipedia'!A:D,3,FALSE)</f>
        <v>#N/A</v>
      </c>
      <c r="H4063" s="69"/>
      <c r="I4063" s="69"/>
      <c r="J4063" s="69"/>
    </row>
    <row r="4064" spans="3:10" x14ac:dyDescent="0.2">
      <c r="C4064" s="52" t="e">
        <f>VLOOKUP(A4064,'[1]S&amp;P 500 Wikipedia'!A:D,3,FALSE)</f>
        <v>#N/A</v>
      </c>
      <c r="H4064" s="69"/>
      <c r="I4064" s="69"/>
      <c r="J4064" s="69"/>
    </row>
    <row r="4065" spans="3:10" x14ac:dyDescent="0.2">
      <c r="C4065" s="52" t="e">
        <f>VLOOKUP(A4065,'[1]S&amp;P 500 Wikipedia'!A:D,3,FALSE)</f>
        <v>#N/A</v>
      </c>
      <c r="H4065" s="69"/>
      <c r="I4065" s="69"/>
      <c r="J4065" s="69"/>
    </row>
    <row r="4066" spans="3:10" x14ac:dyDescent="0.2">
      <c r="C4066" s="52" t="e">
        <f>VLOOKUP(A4066,'[1]S&amp;P 500 Wikipedia'!A:D,3,FALSE)</f>
        <v>#N/A</v>
      </c>
      <c r="H4066" s="69"/>
      <c r="I4066" s="69"/>
      <c r="J4066" s="69"/>
    </row>
    <row r="4067" spans="3:10" x14ac:dyDescent="0.2">
      <c r="C4067" s="52" t="e">
        <f>VLOOKUP(A4067,'[1]S&amp;P 500 Wikipedia'!A:D,3,FALSE)</f>
        <v>#N/A</v>
      </c>
      <c r="H4067" s="69"/>
      <c r="I4067" s="69"/>
      <c r="J4067" s="69"/>
    </row>
    <row r="4068" spans="3:10" x14ac:dyDescent="0.2">
      <c r="C4068" s="52" t="e">
        <f>VLOOKUP(A4068,'[1]S&amp;P 500 Wikipedia'!A:D,3,FALSE)</f>
        <v>#N/A</v>
      </c>
      <c r="H4068" s="69"/>
      <c r="I4068" s="69"/>
      <c r="J4068" s="69"/>
    </row>
    <row r="4069" spans="3:10" x14ac:dyDescent="0.2">
      <c r="C4069" s="52" t="e">
        <f>VLOOKUP(A4069,'[1]S&amp;P 500 Wikipedia'!A:D,3,FALSE)</f>
        <v>#N/A</v>
      </c>
      <c r="H4069" s="69"/>
      <c r="I4069" s="69"/>
      <c r="J4069" s="69"/>
    </row>
    <row r="4070" spans="3:10" x14ac:dyDescent="0.2">
      <c r="C4070" s="52" t="e">
        <f>VLOOKUP(A4070,'[1]S&amp;P 500 Wikipedia'!A:D,3,FALSE)</f>
        <v>#N/A</v>
      </c>
      <c r="H4070" s="69"/>
      <c r="I4070" s="69"/>
      <c r="J4070" s="69"/>
    </row>
    <row r="4071" spans="3:10" x14ac:dyDescent="0.2">
      <c r="C4071" s="52" t="e">
        <f>VLOOKUP(A4071,'[1]S&amp;P 500 Wikipedia'!A:D,3,FALSE)</f>
        <v>#N/A</v>
      </c>
      <c r="H4071" s="69"/>
      <c r="I4071" s="69"/>
      <c r="J4071" s="69"/>
    </row>
    <row r="4072" spans="3:10" x14ac:dyDescent="0.2">
      <c r="C4072" s="52" t="e">
        <f>VLOOKUP(A4072,'[1]S&amp;P 500 Wikipedia'!A:D,3,FALSE)</f>
        <v>#N/A</v>
      </c>
      <c r="H4072" s="69"/>
      <c r="I4072" s="69"/>
      <c r="J4072" s="69"/>
    </row>
    <row r="4073" spans="3:10" x14ac:dyDescent="0.2">
      <c r="C4073" s="52" t="e">
        <f>VLOOKUP(A4073,'[1]S&amp;P 500 Wikipedia'!A:D,3,FALSE)</f>
        <v>#N/A</v>
      </c>
      <c r="H4073" s="69"/>
      <c r="I4073" s="69"/>
      <c r="J4073" s="69"/>
    </row>
    <row r="4074" spans="3:10" x14ac:dyDescent="0.2">
      <c r="C4074" s="52" t="e">
        <f>VLOOKUP(A4074,'[1]S&amp;P 500 Wikipedia'!A:D,3,FALSE)</f>
        <v>#N/A</v>
      </c>
      <c r="H4074" s="69"/>
      <c r="I4074" s="69"/>
      <c r="J4074" s="69"/>
    </row>
    <row r="4075" spans="3:10" x14ac:dyDescent="0.2">
      <c r="C4075" s="52" t="e">
        <f>VLOOKUP(A4075,'[1]S&amp;P 500 Wikipedia'!A:D,3,FALSE)</f>
        <v>#N/A</v>
      </c>
      <c r="H4075" s="69"/>
      <c r="I4075" s="69"/>
      <c r="J4075" s="69"/>
    </row>
    <row r="4076" spans="3:10" x14ac:dyDescent="0.2">
      <c r="C4076" s="52" t="e">
        <f>VLOOKUP(A4076,'[1]S&amp;P 500 Wikipedia'!A:D,3,FALSE)</f>
        <v>#N/A</v>
      </c>
      <c r="H4076" s="69"/>
      <c r="I4076" s="69"/>
      <c r="J4076" s="69"/>
    </row>
    <row r="4077" spans="3:10" x14ac:dyDescent="0.2">
      <c r="C4077" s="52" t="e">
        <f>VLOOKUP(A4077,'[1]S&amp;P 500 Wikipedia'!A:D,3,FALSE)</f>
        <v>#N/A</v>
      </c>
      <c r="H4077" s="69"/>
      <c r="I4077" s="69"/>
      <c r="J4077" s="69"/>
    </row>
    <row r="4078" spans="3:10" x14ac:dyDescent="0.2">
      <c r="C4078" s="52" t="e">
        <f>VLOOKUP(A4078,'[1]S&amp;P 500 Wikipedia'!A:D,3,FALSE)</f>
        <v>#N/A</v>
      </c>
      <c r="H4078" s="69"/>
      <c r="I4078" s="69"/>
      <c r="J4078" s="69"/>
    </row>
    <row r="4079" spans="3:10" x14ac:dyDescent="0.2">
      <c r="C4079" s="52" t="e">
        <f>VLOOKUP(A4079,'[1]S&amp;P 500 Wikipedia'!A:D,3,FALSE)</f>
        <v>#N/A</v>
      </c>
      <c r="H4079" s="69"/>
      <c r="I4079" s="69"/>
      <c r="J4079" s="69"/>
    </row>
    <row r="4080" spans="3:10" x14ac:dyDescent="0.2">
      <c r="C4080" s="52" t="e">
        <f>VLOOKUP(A4080,'[1]S&amp;P 500 Wikipedia'!A:D,3,FALSE)</f>
        <v>#N/A</v>
      </c>
      <c r="H4080" s="69"/>
      <c r="I4080" s="69"/>
      <c r="J4080" s="69"/>
    </row>
    <row r="4081" spans="3:10" x14ac:dyDescent="0.2">
      <c r="C4081" s="52" t="e">
        <f>VLOOKUP(A4081,'[1]S&amp;P 500 Wikipedia'!A:D,3,FALSE)</f>
        <v>#N/A</v>
      </c>
      <c r="H4081" s="69"/>
      <c r="I4081" s="69"/>
      <c r="J4081" s="69"/>
    </row>
    <row r="4082" spans="3:10" x14ac:dyDescent="0.2">
      <c r="C4082" s="52" t="e">
        <f>VLOOKUP(A4082,'[1]S&amp;P 500 Wikipedia'!A:D,3,FALSE)</f>
        <v>#N/A</v>
      </c>
      <c r="H4082" s="69"/>
      <c r="I4082" s="69"/>
      <c r="J4082" s="69"/>
    </row>
    <row r="4083" spans="3:10" x14ac:dyDescent="0.2">
      <c r="C4083" s="52" t="e">
        <f>VLOOKUP(A4083,'[1]S&amp;P 500 Wikipedia'!A:D,3,FALSE)</f>
        <v>#N/A</v>
      </c>
      <c r="H4083" s="69"/>
      <c r="I4083" s="69"/>
      <c r="J4083" s="69"/>
    </row>
    <row r="4084" spans="3:10" x14ac:dyDescent="0.2">
      <c r="C4084" s="52" t="e">
        <f>VLOOKUP(A4084,'[1]S&amp;P 500 Wikipedia'!A:D,3,FALSE)</f>
        <v>#N/A</v>
      </c>
      <c r="H4084" s="69"/>
      <c r="I4084" s="69"/>
      <c r="J4084" s="69"/>
    </row>
    <row r="4085" spans="3:10" x14ac:dyDescent="0.2">
      <c r="C4085" s="52" t="e">
        <f>VLOOKUP(A4085,'[1]S&amp;P 500 Wikipedia'!A:D,3,FALSE)</f>
        <v>#N/A</v>
      </c>
      <c r="H4085" s="69"/>
      <c r="I4085" s="69"/>
      <c r="J4085" s="69"/>
    </row>
    <row r="4086" spans="3:10" x14ac:dyDescent="0.2">
      <c r="C4086" s="52" t="e">
        <f>VLOOKUP(A4086,'[1]S&amp;P 500 Wikipedia'!A:D,3,FALSE)</f>
        <v>#N/A</v>
      </c>
      <c r="H4086" s="69"/>
      <c r="I4086" s="69"/>
      <c r="J4086" s="69"/>
    </row>
    <row r="4087" spans="3:10" x14ac:dyDescent="0.2">
      <c r="C4087" s="52" t="e">
        <f>VLOOKUP(A4087,'[1]S&amp;P 500 Wikipedia'!A:D,3,FALSE)</f>
        <v>#N/A</v>
      </c>
      <c r="H4087" s="69"/>
      <c r="I4087" s="69"/>
      <c r="J4087" s="69"/>
    </row>
    <row r="4088" spans="3:10" x14ac:dyDescent="0.2">
      <c r="C4088" s="52" t="e">
        <f>VLOOKUP(A4088,'[1]S&amp;P 500 Wikipedia'!A:D,3,FALSE)</f>
        <v>#N/A</v>
      </c>
      <c r="H4088" s="69"/>
      <c r="I4088" s="69"/>
      <c r="J4088" s="69"/>
    </row>
    <row r="4089" spans="3:10" x14ac:dyDescent="0.2">
      <c r="C4089" s="52" t="e">
        <f>VLOOKUP(A4089,'[1]S&amp;P 500 Wikipedia'!A:D,3,FALSE)</f>
        <v>#N/A</v>
      </c>
      <c r="H4089" s="69"/>
      <c r="I4089" s="69"/>
      <c r="J4089" s="69"/>
    </row>
    <row r="4090" spans="3:10" x14ac:dyDescent="0.2">
      <c r="C4090" s="52" t="e">
        <f>VLOOKUP(A4090,'[1]S&amp;P 500 Wikipedia'!A:D,3,FALSE)</f>
        <v>#N/A</v>
      </c>
      <c r="H4090" s="69"/>
      <c r="I4090" s="69"/>
      <c r="J4090" s="69"/>
    </row>
    <row r="4091" spans="3:10" x14ac:dyDescent="0.2">
      <c r="C4091" s="52" t="e">
        <f>VLOOKUP(A4091,'[1]S&amp;P 500 Wikipedia'!A:D,3,FALSE)</f>
        <v>#N/A</v>
      </c>
      <c r="H4091" s="69"/>
      <c r="I4091" s="69"/>
      <c r="J4091" s="69"/>
    </row>
    <row r="4092" spans="3:10" x14ac:dyDescent="0.2">
      <c r="C4092" s="52" t="e">
        <f>VLOOKUP(A4092,'[1]S&amp;P 500 Wikipedia'!A:D,3,FALSE)</f>
        <v>#N/A</v>
      </c>
      <c r="H4092" s="69"/>
      <c r="I4092" s="69"/>
      <c r="J4092" s="69"/>
    </row>
    <row r="4093" spans="3:10" x14ac:dyDescent="0.2">
      <c r="C4093" s="52" t="e">
        <f>VLOOKUP(A4093,'[1]S&amp;P 500 Wikipedia'!A:D,3,FALSE)</f>
        <v>#N/A</v>
      </c>
      <c r="H4093" s="69"/>
      <c r="I4093" s="69"/>
      <c r="J4093" s="69"/>
    </row>
    <row r="4094" spans="3:10" x14ac:dyDescent="0.2">
      <c r="C4094" s="52" t="e">
        <f>VLOOKUP(A4094,'[1]S&amp;P 500 Wikipedia'!A:D,3,FALSE)</f>
        <v>#N/A</v>
      </c>
      <c r="H4094" s="69"/>
      <c r="I4094" s="69"/>
      <c r="J4094" s="69"/>
    </row>
    <row r="4095" spans="3:10" x14ac:dyDescent="0.2">
      <c r="C4095" s="52" t="e">
        <f>VLOOKUP(A4095,'[1]S&amp;P 500 Wikipedia'!A:D,3,FALSE)</f>
        <v>#N/A</v>
      </c>
      <c r="H4095" s="69"/>
      <c r="I4095" s="69"/>
      <c r="J4095" s="69"/>
    </row>
    <row r="4096" spans="3:10" x14ac:dyDescent="0.2">
      <c r="C4096" s="52" t="e">
        <f>VLOOKUP(A4096,'[1]S&amp;P 500 Wikipedia'!A:D,3,FALSE)</f>
        <v>#N/A</v>
      </c>
      <c r="H4096" s="69"/>
      <c r="I4096" s="69"/>
      <c r="J4096" s="69"/>
    </row>
    <row r="4097" spans="3:10" x14ac:dyDescent="0.2">
      <c r="C4097" s="52" t="e">
        <f>VLOOKUP(A4097,'[1]S&amp;P 500 Wikipedia'!A:D,3,FALSE)</f>
        <v>#N/A</v>
      </c>
      <c r="H4097" s="69"/>
      <c r="I4097" s="69"/>
      <c r="J4097" s="69"/>
    </row>
    <row r="4098" spans="3:10" x14ac:dyDescent="0.2">
      <c r="C4098" s="52" t="e">
        <f>VLOOKUP(A4098,'[1]S&amp;P 500 Wikipedia'!A:D,3,FALSE)</f>
        <v>#N/A</v>
      </c>
      <c r="H4098" s="69"/>
      <c r="I4098" s="69"/>
      <c r="J4098" s="69"/>
    </row>
    <row r="4099" spans="3:10" x14ac:dyDescent="0.2">
      <c r="C4099" s="52" t="e">
        <f>VLOOKUP(A4099,'[1]S&amp;P 500 Wikipedia'!A:D,3,FALSE)</f>
        <v>#N/A</v>
      </c>
      <c r="H4099" s="69"/>
      <c r="I4099" s="69"/>
      <c r="J4099" s="69"/>
    </row>
    <row r="4100" spans="3:10" x14ac:dyDescent="0.2">
      <c r="C4100" s="52" t="e">
        <f>VLOOKUP(A4100,'[1]S&amp;P 500 Wikipedia'!A:D,3,FALSE)</f>
        <v>#N/A</v>
      </c>
      <c r="H4100" s="69"/>
      <c r="I4100" s="69"/>
      <c r="J4100" s="69"/>
    </row>
    <row r="4101" spans="3:10" x14ac:dyDescent="0.2">
      <c r="C4101" s="52" t="e">
        <f>VLOOKUP(A4101,'[1]S&amp;P 500 Wikipedia'!A:D,3,FALSE)</f>
        <v>#N/A</v>
      </c>
      <c r="H4101" s="69"/>
      <c r="I4101" s="69"/>
      <c r="J4101" s="69"/>
    </row>
    <row r="4102" spans="3:10" x14ac:dyDescent="0.2">
      <c r="C4102" s="52" t="e">
        <f>VLOOKUP(A4102,'[1]S&amp;P 500 Wikipedia'!A:D,3,FALSE)</f>
        <v>#N/A</v>
      </c>
      <c r="H4102" s="69"/>
      <c r="I4102" s="69"/>
      <c r="J4102" s="69"/>
    </row>
    <row r="4103" spans="3:10" x14ac:dyDescent="0.2">
      <c r="C4103" s="52" t="e">
        <f>VLOOKUP(A4103,'[1]S&amp;P 500 Wikipedia'!A:D,3,FALSE)</f>
        <v>#N/A</v>
      </c>
      <c r="H4103" s="69"/>
      <c r="I4103" s="69"/>
      <c r="J4103" s="69"/>
    </row>
    <row r="4104" spans="3:10" x14ac:dyDescent="0.2">
      <c r="C4104" s="52" t="e">
        <f>VLOOKUP(A4104,'[1]S&amp;P 500 Wikipedia'!A:D,3,FALSE)</f>
        <v>#N/A</v>
      </c>
      <c r="H4104" s="69"/>
      <c r="I4104" s="69"/>
      <c r="J4104" s="69"/>
    </row>
    <row r="4105" spans="3:10" x14ac:dyDescent="0.2">
      <c r="C4105" s="52" t="e">
        <f>VLOOKUP(A4105,'[1]S&amp;P 500 Wikipedia'!A:D,3,FALSE)</f>
        <v>#N/A</v>
      </c>
      <c r="H4105" s="69"/>
      <c r="I4105" s="69"/>
      <c r="J4105" s="69"/>
    </row>
    <row r="4106" spans="3:10" x14ac:dyDescent="0.2">
      <c r="C4106" s="52" t="e">
        <f>VLOOKUP(A4106,'[1]S&amp;P 500 Wikipedia'!A:D,3,FALSE)</f>
        <v>#N/A</v>
      </c>
      <c r="H4106" s="69"/>
      <c r="I4106" s="69"/>
      <c r="J4106" s="69"/>
    </row>
    <row r="4107" spans="3:10" x14ac:dyDescent="0.2">
      <c r="C4107" s="52" t="e">
        <f>VLOOKUP(A4107,'[1]S&amp;P 500 Wikipedia'!A:D,3,FALSE)</f>
        <v>#N/A</v>
      </c>
      <c r="H4107" s="69"/>
      <c r="I4107" s="69"/>
      <c r="J4107" s="69"/>
    </row>
    <row r="4108" spans="3:10" x14ac:dyDescent="0.2">
      <c r="C4108" s="52" t="e">
        <f>VLOOKUP(A4108,'[1]S&amp;P 500 Wikipedia'!A:D,3,FALSE)</f>
        <v>#N/A</v>
      </c>
      <c r="H4108" s="69"/>
      <c r="I4108" s="69"/>
      <c r="J4108" s="69"/>
    </row>
    <row r="4109" spans="3:10" x14ac:dyDescent="0.2">
      <c r="C4109" s="52" t="e">
        <f>VLOOKUP(A4109,'[1]S&amp;P 500 Wikipedia'!A:D,3,FALSE)</f>
        <v>#N/A</v>
      </c>
      <c r="H4109" s="69"/>
      <c r="I4109" s="69"/>
      <c r="J4109" s="69"/>
    </row>
    <row r="4110" spans="3:10" x14ac:dyDescent="0.2">
      <c r="C4110" s="52" t="e">
        <f>VLOOKUP(A4110,'[1]S&amp;P 500 Wikipedia'!A:D,3,FALSE)</f>
        <v>#N/A</v>
      </c>
      <c r="H4110" s="69"/>
      <c r="I4110" s="69"/>
      <c r="J4110" s="69"/>
    </row>
    <row r="4111" spans="3:10" x14ac:dyDescent="0.2">
      <c r="C4111" s="52" t="e">
        <f>VLOOKUP(A4111,'[1]S&amp;P 500 Wikipedia'!A:D,3,FALSE)</f>
        <v>#N/A</v>
      </c>
      <c r="H4111" s="69"/>
      <c r="I4111" s="69"/>
      <c r="J4111" s="69"/>
    </row>
    <row r="4112" spans="3:10" x14ac:dyDescent="0.2">
      <c r="C4112" s="52" t="e">
        <f>VLOOKUP(A4112,'[1]S&amp;P 500 Wikipedia'!A:D,3,FALSE)</f>
        <v>#N/A</v>
      </c>
      <c r="H4112" s="69"/>
      <c r="I4112" s="69"/>
      <c r="J4112" s="69"/>
    </row>
    <row r="4113" spans="3:10" x14ac:dyDescent="0.2">
      <c r="C4113" s="52" t="e">
        <f>VLOOKUP(A4113,'[1]S&amp;P 500 Wikipedia'!A:D,3,FALSE)</f>
        <v>#N/A</v>
      </c>
      <c r="H4113" s="69"/>
      <c r="I4113" s="69"/>
      <c r="J4113" s="69"/>
    </row>
    <row r="4114" spans="3:10" x14ac:dyDescent="0.2">
      <c r="C4114" s="52" t="e">
        <f>VLOOKUP(A4114,'[1]S&amp;P 500 Wikipedia'!A:D,3,FALSE)</f>
        <v>#N/A</v>
      </c>
      <c r="H4114" s="69"/>
      <c r="I4114" s="69"/>
      <c r="J4114" s="69"/>
    </row>
    <row r="4115" spans="3:10" x14ac:dyDescent="0.2">
      <c r="C4115" s="52" t="e">
        <f>VLOOKUP(A4115,'[1]S&amp;P 500 Wikipedia'!A:D,3,FALSE)</f>
        <v>#N/A</v>
      </c>
      <c r="H4115" s="69"/>
      <c r="I4115" s="69"/>
      <c r="J4115" s="69"/>
    </row>
    <row r="4116" spans="3:10" x14ac:dyDescent="0.2">
      <c r="C4116" s="52" t="e">
        <f>VLOOKUP(A4116,'[1]S&amp;P 500 Wikipedia'!A:D,3,FALSE)</f>
        <v>#N/A</v>
      </c>
      <c r="H4116" s="69"/>
      <c r="I4116" s="69"/>
      <c r="J4116" s="69"/>
    </row>
    <row r="4117" spans="3:10" x14ac:dyDescent="0.2">
      <c r="C4117" s="52" t="e">
        <f>VLOOKUP(A4117,'[1]S&amp;P 500 Wikipedia'!A:D,3,FALSE)</f>
        <v>#N/A</v>
      </c>
      <c r="H4117" s="69"/>
      <c r="I4117" s="69"/>
      <c r="J4117" s="69"/>
    </row>
    <row r="4118" spans="3:10" x14ac:dyDescent="0.2">
      <c r="C4118" s="52" t="e">
        <f>VLOOKUP(A4118,'[1]S&amp;P 500 Wikipedia'!A:D,3,FALSE)</f>
        <v>#N/A</v>
      </c>
      <c r="H4118" s="69"/>
      <c r="I4118" s="69"/>
      <c r="J4118" s="69"/>
    </row>
    <row r="4119" spans="3:10" x14ac:dyDescent="0.2">
      <c r="C4119" s="52" t="e">
        <f>VLOOKUP(A4119,'[1]S&amp;P 500 Wikipedia'!A:D,3,FALSE)</f>
        <v>#N/A</v>
      </c>
      <c r="H4119" s="69"/>
      <c r="I4119" s="69"/>
      <c r="J4119" s="69"/>
    </row>
    <row r="4120" spans="3:10" x14ac:dyDescent="0.2">
      <c r="C4120" s="52" t="e">
        <f>VLOOKUP(A4120,'[1]S&amp;P 500 Wikipedia'!A:D,3,FALSE)</f>
        <v>#N/A</v>
      </c>
      <c r="H4120" s="69"/>
      <c r="I4120" s="69"/>
      <c r="J4120" s="69"/>
    </row>
    <row r="4121" spans="3:10" x14ac:dyDescent="0.2">
      <c r="C4121" s="52" t="e">
        <f>VLOOKUP(A4121,'[1]S&amp;P 500 Wikipedia'!A:D,3,FALSE)</f>
        <v>#N/A</v>
      </c>
      <c r="H4121" s="69"/>
      <c r="I4121" s="69"/>
      <c r="J4121" s="69"/>
    </row>
    <row r="4122" spans="3:10" x14ac:dyDescent="0.2">
      <c r="C4122" s="52" t="e">
        <f>VLOOKUP(A4122,'[1]S&amp;P 500 Wikipedia'!A:D,3,FALSE)</f>
        <v>#N/A</v>
      </c>
      <c r="H4122" s="69"/>
      <c r="I4122" s="69"/>
      <c r="J4122" s="69"/>
    </row>
    <row r="4123" spans="3:10" x14ac:dyDescent="0.2">
      <c r="C4123" s="52" t="e">
        <f>VLOOKUP(A4123,'[1]S&amp;P 500 Wikipedia'!A:D,3,FALSE)</f>
        <v>#N/A</v>
      </c>
      <c r="H4123" s="69"/>
      <c r="I4123" s="69"/>
      <c r="J4123" s="69"/>
    </row>
    <row r="4124" spans="3:10" x14ac:dyDescent="0.2">
      <c r="C4124" s="52" t="e">
        <f>VLOOKUP(A4124,'[1]S&amp;P 500 Wikipedia'!A:D,3,FALSE)</f>
        <v>#N/A</v>
      </c>
      <c r="H4124" s="69"/>
      <c r="I4124" s="69"/>
      <c r="J4124" s="69"/>
    </row>
    <row r="4125" spans="3:10" x14ac:dyDescent="0.2">
      <c r="C4125" s="52" t="e">
        <f>VLOOKUP(A4125,'[1]S&amp;P 500 Wikipedia'!A:D,3,FALSE)</f>
        <v>#N/A</v>
      </c>
      <c r="H4125" s="69"/>
      <c r="I4125" s="69"/>
      <c r="J4125" s="69"/>
    </row>
    <row r="4126" spans="3:10" x14ac:dyDescent="0.2">
      <c r="C4126" s="52" t="e">
        <f>VLOOKUP(A4126,'[1]S&amp;P 500 Wikipedia'!A:D,3,FALSE)</f>
        <v>#N/A</v>
      </c>
      <c r="H4126" s="69"/>
      <c r="I4126" s="69"/>
      <c r="J4126" s="69"/>
    </row>
    <row r="4127" spans="3:10" x14ac:dyDescent="0.2">
      <c r="C4127" s="52" t="e">
        <f>VLOOKUP(A4127,'[1]S&amp;P 500 Wikipedia'!A:D,3,FALSE)</f>
        <v>#N/A</v>
      </c>
      <c r="H4127" s="69"/>
      <c r="I4127" s="69"/>
      <c r="J4127" s="69"/>
    </row>
    <row r="4128" spans="3:10" x14ac:dyDescent="0.2">
      <c r="C4128" s="52" t="e">
        <f>VLOOKUP(A4128,'[1]S&amp;P 500 Wikipedia'!A:D,3,FALSE)</f>
        <v>#N/A</v>
      </c>
      <c r="H4128" s="69"/>
      <c r="I4128" s="69"/>
      <c r="J4128" s="69"/>
    </row>
    <row r="4129" spans="3:10" x14ac:dyDescent="0.2">
      <c r="C4129" s="52" t="e">
        <f>VLOOKUP(A4129,'[1]S&amp;P 500 Wikipedia'!A:D,3,FALSE)</f>
        <v>#N/A</v>
      </c>
      <c r="H4129" s="69"/>
      <c r="I4129" s="69"/>
      <c r="J4129" s="69"/>
    </row>
    <row r="4130" spans="3:10" x14ac:dyDescent="0.2">
      <c r="C4130" s="52" t="e">
        <f>VLOOKUP(A4130,'[1]S&amp;P 500 Wikipedia'!A:D,3,FALSE)</f>
        <v>#N/A</v>
      </c>
      <c r="H4130" s="69"/>
      <c r="I4130" s="69"/>
      <c r="J4130" s="69"/>
    </row>
    <row r="4131" spans="3:10" x14ac:dyDescent="0.2">
      <c r="C4131" s="52" t="e">
        <f>VLOOKUP(A4131,'[1]S&amp;P 500 Wikipedia'!A:D,3,FALSE)</f>
        <v>#N/A</v>
      </c>
      <c r="H4131" s="69"/>
      <c r="I4131" s="69"/>
      <c r="J4131" s="69"/>
    </row>
    <row r="4132" spans="3:10" x14ac:dyDescent="0.2">
      <c r="C4132" s="52" t="e">
        <f>VLOOKUP(A4132,'[1]S&amp;P 500 Wikipedia'!A:D,3,FALSE)</f>
        <v>#N/A</v>
      </c>
      <c r="H4132" s="69"/>
      <c r="I4132" s="69"/>
      <c r="J4132" s="69"/>
    </row>
    <row r="4133" spans="3:10" x14ac:dyDescent="0.2">
      <c r="C4133" s="52" t="e">
        <f>VLOOKUP(A4133,'[1]S&amp;P 500 Wikipedia'!A:D,3,FALSE)</f>
        <v>#N/A</v>
      </c>
      <c r="H4133" s="69"/>
      <c r="I4133" s="69"/>
      <c r="J4133" s="69"/>
    </row>
    <row r="4134" spans="3:10" x14ac:dyDescent="0.2">
      <c r="C4134" s="52" t="e">
        <f>VLOOKUP(A4134,'[1]S&amp;P 500 Wikipedia'!A:D,3,FALSE)</f>
        <v>#N/A</v>
      </c>
      <c r="H4134" s="69"/>
      <c r="I4134" s="69"/>
      <c r="J4134" s="69"/>
    </row>
    <row r="4135" spans="3:10" x14ac:dyDescent="0.2">
      <c r="C4135" s="52" t="e">
        <f>VLOOKUP(A4135,'[1]S&amp;P 500 Wikipedia'!A:D,3,FALSE)</f>
        <v>#N/A</v>
      </c>
      <c r="H4135" s="69"/>
      <c r="I4135" s="69"/>
      <c r="J4135" s="69"/>
    </row>
    <row r="4136" spans="3:10" x14ac:dyDescent="0.2">
      <c r="C4136" s="52" t="e">
        <f>VLOOKUP(A4136,'[1]S&amp;P 500 Wikipedia'!A:D,3,FALSE)</f>
        <v>#N/A</v>
      </c>
      <c r="H4136" s="69"/>
      <c r="I4136" s="69"/>
      <c r="J4136" s="69"/>
    </row>
    <row r="4137" spans="3:10" x14ac:dyDescent="0.2">
      <c r="C4137" s="52" t="e">
        <f>VLOOKUP(A4137,'[1]S&amp;P 500 Wikipedia'!A:D,3,FALSE)</f>
        <v>#N/A</v>
      </c>
      <c r="H4137" s="69"/>
      <c r="I4137" s="69"/>
      <c r="J4137" s="69"/>
    </row>
    <row r="4138" spans="3:10" x14ac:dyDescent="0.2">
      <c r="C4138" s="52" t="e">
        <f>VLOOKUP(A4138,'[1]S&amp;P 500 Wikipedia'!A:D,3,FALSE)</f>
        <v>#N/A</v>
      </c>
      <c r="H4138" s="69"/>
      <c r="I4138" s="69"/>
      <c r="J4138" s="69"/>
    </row>
    <row r="4139" spans="3:10" x14ac:dyDescent="0.2">
      <c r="C4139" s="52" t="e">
        <f>VLOOKUP(A4139,'[1]S&amp;P 500 Wikipedia'!A:D,3,FALSE)</f>
        <v>#N/A</v>
      </c>
      <c r="H4139" s="69"/>
      <c r="I4139" s="69"/>
      <c r="J4139" s="69"/>
    </row>
    <row r="4140" spans="3:10" x14ac:dyDescent="0.2">
      <c r="C4140" s="52" t="e">
        <f>VLOOKUP(A4140,'[1]S&amp;P 500 Wikipedia'!A:D,3,FALSE)</f>
        <v>#N/A</v>
      </c>
      <c r="H4140" s="69"/>
      <c r="I4140" s="69"/>
      <c r="J4140" s="69"/>
    </row>
    <row r="4141" spans="3:10" x14ac:dyDescent="0.2">
      <c r="C4141" s="52" t="e">
        <f>VLOOKUP(A4141,'[1]S&amp;P 500 Wikipedia'!A:D,3,FALSE)</f>
        <v>#N/A</v>
      </c>
      <c r="H4141" s="69"/>
      <c r="I4141" s="69"/>
      <c r="J4141" s="69"/>
    </row>
    <row r="4142" spans="3:10" x14ac:dyDescent="0.2">
      <c r="C4142" s="52" t="e">
        <f>VLOOKUP(A4142,'[1]S&amp;P 500 Wikipedia'!A:D,3,FALSE)</f>
        <v>#N/A</v>
      </c>
      <c r="H4142" s="69"/>
      <c r="I4142" s="69"/>
      <c r="J4142" s="69"/>
    </row>
    <row r="4143" spans="3:10" x14ac:dyDescent="0.2">
      <c r="C4143" s="52" t="e">
        <f>VLOOKUP(A4143,'[1]S&amp;P 500 Wikipedia'!A:D,3,FALSE)</f>
        <v>#N/A</v>
      </c>
      <c r="H4143" s="69"/>
      <c r="I4143" s="69"/>
      <c r="J4143" s="69"/>
    </row>
    <row r="4144" spans="3:10" x14ac:dyDescent="0.2">
      <c r="C4144" s="52" t="e">
        <f>VLOOKUP(A4144,'[1]S&amp;P 500 Wikipedia'!A:D,3,FALSE)</f>
        <v>#N/A</v>
      </c>
      <c r="H4144" s="69"/>
      <c r="I4144" s="69"/>
      <c r="J4144" s="69"/>
    </row>
    <row r="4145" spans="3:10" x14ac:dyDescent="0.2">
      <c r="C4145" s="52" t="e">
        <f>VLOOKUP(A4145,'[1]S&amp;P 500 Wikipedia'!A:D,3,FALSE)</f>
        <v>#N/A</v>
      </c>
      <c r="H4145" s="69"/>
      <c r="I4145" s="69"/>
      <c r="J4145" s="69"/>
    </row>
    <row r="4146" spans="3:10" x14ac:dyDescent="0.2">
      <c r="C4146" s="52" t="e">
        <f>VLOOKUP(A4146,'[1]S&amp;P 500 Wikipedia'!A:D,3,FALSE)</f>
        <v>#N/A</v>
      </c>
      <c r="H4146" s="69"/>
      <c r="I4146" s="69"/>
      <c r="J4146" s="69"/>
    </row>
    <row r="4147" spans="3:10" x14ac:dyDescent="0.2">
      <c r="C4147" s="52" t="e">
        <f>VLOOKUP(A4147,'[1]S&amp;P 500 Wikipedia'!A:D,3,FALSE)</f>
        <v>#N/A</v>
      </c>
      <c r="H4147" s="69"/>
      <c r="I4147" s="69"/>
      <c r="J4147" s="69"/>
    </row>
    <row r="4148" spans="3:10" x14ac:dyDescent="0.2">
      <c r="C4148" s="52" t="e">
        <f>VLOOKUP(A4148,'[1]S&amp;P 500 Wikipedia'!A:D,3,FALSE)</f>
        <v>#N/A</v>
      </c>
      <c r="H4148" s="69"/>
      <c r="I4148" s="69"/>
      <c r="J4148" s="69"/>
    </row>
    <row r="4149" spans="3:10" x14ac:dyDescent="0.2">
      <c r="C4149" s="52" t="e">
        <f>VLOOKUP(A4149,'[1]S&amp;P 500 Wikipedia'!A:D,3,FALSE)</f>
        <v>#N/A</v>
      </c>
      <c r="H4149" s="69"/>
      <c r="I4149" s="69"/>
      <c r="J4149" s="69"/>
    </row>
    <row r="4150" spans="3:10" x14ac:dyDescent="0.2">
      <c r="C4150" s="52" t="e">
        <f>VLOOKUP(A4150,'[1]S&amp;P 500 Wikipedia'!A:D,3,FALSE)</f>
        <v>#N/A</v>
      </c>
      <c r="H4150" s="69"/>
      <c r="I4150" s="69"/>
      <c r="J4150" s="69"/>
    </row>
    <row r="4151" spans="3:10" x14ac:dyDescent="0.2">
      <c r="C4151" s="52" t="e">
        <f>VLOOKUP(A4151,'[1]S&amp;P 500 Wikipedia'!A:D,3,FALSE)</f>
        <v>#N/A</v>
      </c>
      <c r="H4151" s="69"/>
      <c r="I4151" s="69"/>
      <c r="J4151" s="69"/>
    </row>
    <row r="4152" spans="3:10" x14ac:dyDescent="0.2">
      <c r="C4152" s="52" t="e">
        <f>VLOOKUP(A4152,'[1]S&amp;P 500 Wikipedia'!A:D,3,FALSE)</f>
        <v>#N/A</v>
      </c>
      <c r="H4152" s="69"/>
      <c r="I4152" s="69"/>
      <c r="J4152" s="69"/>
    </row>
    <row r="4153" spans="3:10" x14ac:dyDescent="0.2">
      <c r="C4153" s="52" t="e">
        <f>VLOOKUP(A4153,'[1]S&amp;P 500 Wikipedia'!A:D,3,FALSE)</f>
        <v>#N/A</v>
      </c>
      <c r="H4153" s="69"/>
      <c r="I4153" s="69"/>
      <c r="J4153" s="69"/>
    </row>
    <row r="4154" spans="3:10" x14ac:dyDescent="0.2">
      <c r="C4154" s="52" t="e">
        <f>VLOOKUP(A4154,'[1]S&amp;P 500 Wikipedia'!A:D,3,FALSE)</f>
        <v>#N/A</v>
      </c>
      <c r="H4154" s="69"/>
      <c r="I4154" s="69"/>
      <c r="J4154" s="69"/>
    </row>
    <row r="4155" spans="3:10" x14ac:dyDescent="0.2">
      <c r="C4155" s="52" t="e">
        <f>VLOOKUP(A4155,'[1]S&amp;P 500 Wikipedia'!A:D,3,FALSE)</f>
        <v>#N/A</v>
      </c>
      <c r="H4155" s="69"/>
      <c r="I4155" s="69"/>
      <c r="J4155" s="69"/>
    </row>
    <row r="4156" spans="3:10" x14ac:dyDescent="0.2">
      <c r="C4156" s="52" t="e">
        <f>VLOOKUP(A4156,'[1]S&amp;P 500 Wikipedia'!A:D,3,FALSE)</f>
        <v>#N/A</v>
      </c>
      <c r="H4156" s="69"/>
      <c r="I4156" s="69"/>
      <c r="J4156" s="69"/>
    </row>
    <row r="4157" spans="3:10" x14ac:dyDescent="0.2">
      <c r="C4157" s="52" t="e">
        <f>VLOOKUP(A4157,'[1]S&amp;P 500 Wikipedia'!A:D,3,FALSE)</f>
        <v>#N/A</v>
      </c>
      <c r="H4157" s="69"/>
      <c r="I4157" s="69"/>
      <c r="J4157" s="69"/>
    </row>
    <row r="4158" spans="3:10" x14ac:dyDescent="0.2">
      <c r="C4158" s="52" t="e">
        <f>VLOOKUP(A4158,'[1]S&amp;P 500 Wikipedia'!A:D,3,FALSE)</f>
        <v>#N/A</v>
      </c>
      <c r="H4158" s="69"/>
      <c r="I4158" s="69"/>
      <c r="J4158" s="69"/>
    </row>
    <row r="4159" spans="3:10" x14ac:dyDescent="0.2">
      <c r="C4159" s="52" t="e">
        <f>VLOOKUP(A4159,'[1]S&amp;P 500 Wikipedia'!A:D,3,FALSE)</f>
        <v>#N/A</v>
      </c>
      <c r="H4159" s="69"/>
      <c r="I4159" s="69"/>
      <c r="J4159" s="69"/>
    </row>
    <row r="4160" spans="3:10" x14ac:dyDescent="0.2">
      <c r="C4160" s="52" t="e">
        <f>VLOOKUP(A4160,'[1]S&amp;P 500 Wikipedia'!A:D,3,FALSE)</f>
        <v>#N/A</v>
      </c>
      <c r="H4160" s="69"/>
      <c r="I4160" s="69"/>
      <c r="J4160" s="69"/>
    </row>
    <row r="4161" spans="3:10" x14ac:dyDescent="0.2">
      <c r="C4161" s="52" t="e">
        <f>VLOOKUP(A4161,'[1]S&amp;P 500 Wikipedia'!A:D,3,FALSE)</f>
        <v>#N/A</v>
      </c>
      <c r="H4161" s="69"/>
      <c r="I4161" s="69"/>
      <c r="J4161" s="69"/>
    </row>
    <row r="4162" spans="3:10" x14ac:dyDescent="0.2">
      <c r="C4162" s="52" t="e">
        <f>VLOOKUP(A4162,'[1]S&amp;P 500 Wikipedia'!A:D,3,FALSE)</f>
        <v>#N/A</v>
      </c>
      <c r="H4162" s="69"/>
      <c r="I4162" s="69"/>
      <c r="J4162" s="69"/>
    </row>
    <row r="4163" spans="3:10" x14ac:dyDescent="0.2">
      <c r="C4163" s="52" t="e">
        <f>VLOOKUP(A4163,'[1]S&amp;P 500 Wikipedia'!A:D,3,FALSE)</f>
        <v>#N/A</v>
      </c>
      <c r="H4163" s="69"/>
      <c r="I4163" s="69"/>
      <c r="J4163" s="69"/>
    </row>
    <row r="4164" spans="3:10" x14ac:dyDescent="0.2">
      <c r="C4164" s="52" t="e">
        <f>VLOOKUP(A4164,'[1]S&amp;P 500 Wikipedia'!A:D,3,FALSE)</f>
        <v>#N/A</v>
      </c>
      <c r="H4164" s="69"/>
      <c r="I4164" s="69"/>
      <c r="J4164" s="69"/>
    </row>
    <row r="4165" spans="3:10" x14ac:dyDescent="0.2">
      <c r="C4165" s="52" t="e">
        <f>VLOOKUP(A4165,'[1]S&amp;P 500 Wikipedia'!A:D,3,FALSE)</f>
        <v>#N/A</v>
      </c>
      <c r="H4165" s="69"/>
      <c r="I4165" s="69"/>
      <c r="J4165" s="69"/>
    </row>
    <row r="4166" spans="3:10" x14ac:dyDescent="0.2">
      <c r="C4166" s="52" t="e">
        <f>VLOOKUP(A4166,'[1]S&amp;P 500 Wikipedia'!A:D,3,FALSE)</f>
        <v>#N/A</v>
      </c>
      <c r="H4166" s="69"/>
      <c r="I4166" s="69"/>
      <c r="J4166" s="69"/>
    </row>
    <row r="4167" spans="3:10" x14ac:dyDescent="0.2">
      <c r="C4167" s="52" t="e">
        <f>VLOOKUP(A4167,'[1]S&amp;P 500 Wikipedia'!A:D,3,FALSE)</f>
        <v>#N/A</v>
      </c>
      <c r="H4167" s="69"/>
      <c r="I4167" s="69"/>
      <c r="J4167" s="69"/>
    </row>
    <row r="4168" spans="3:10" x14ac:dyDescent="0.2">
      <c r="C4168" s="52" t="e">
        <f>VLOOKUP(A4168,'[1]S&amp;P 500 Wikipedia'!A:D,3,FALSE)</f>
        <v>#N/A</v>
      </c>
      <c r="H4168" s="69"/>
      <c r="I4168" s="69"/>
      <c r="J4168" s="69"/>
    </row>
    <row r="4169" spans="3:10" x14ac:dyDescent="0.2">
      <c r="C4169" s="52" t="e">
        <f>VLOOKUP(A4169,'[1]S&amp;P 500 Wikipedia'!A:D,3,FALSE)</f>
        <v>#N/A</v>
      </c>
      <c r="H4169" s="69"/>
      <c r="I4169" s="69"/>
      <c r="J4169" s="69"/>
    </row>
    <row r="4170" spans="3:10" x14ac:dyDescent="0.2">
      <c r="C4170" s="52" t="e">
        <f>VLOOKUP(A4170,'[1]S&amp;P 500 Wikipedia'!A:D,3,FALSE)</f>
        <v>#N/A</v>
      </c>
      <c r="H4170" s="69"/>
      <c r="I4170" s="69"/>
      <c r="J4170" s="69"/>
    </row>
    <row r="4171" spans="3:10" x14ac:dyDescent="0.2">
      <c r="C4171" s="52" t="e">
        <f>VLOOKUP(A4171,'[1]S&amp;P 500 Wikipedia'!A:D,3,FALSE)</f>
        <v>#N/A</v>
      </c>
      <c r="H4171" s="69"/>
      <c r="I4171" s="69"/>
      <c r="J4171" s="69"/>
    </row>
    <row r="4172" spans="3:10" x14ac:dyDescent="0.2">
      <c r="C4172" s="52" t="e">
        <f>VLOOKUP(A4172,'[1]S&amp;P 500 Wikipedia'!A:D,3,FALSE)</f>
        <v>#N/A</v>
      </c>
      <c r="H4172" s="69"/>
      <c r="I4172" s="69"/>
      <c r="J4172" s="69"/>
    </row>
    <row r="4173" spans="3:10" x14ac:dyDescent="0.2">
      <c r="C4173" s="52" t="e">
        <f>VLOOKUP(A4173,'[1]S&amp;P 500 Wikipedia'!A:D,3,FALSE)</f>
        <v>#N/A</v>
      </c>
      <c r="H4173" s="69"/>
      <c r="I4173" s="69"/>
      <c r="J4173" s="69"/>
    </row>
    <row r="4174" spans="3:10" x14ac:dyDescent="0.2">
      <c r="C4174" s="52" t="e">
        <f>VLOOKUP(A4174,'[1]S&amp;P 500 Wikipedia'!A:D,3,FALSE)</f>
        <v>#N/A</v>
      </c>
      <c r="H4174" s="69"/>
      <c r="I4174" s="69"/>
      <c r="J4174" s="69"/>
    </row>
    <row r="4175" spans="3:10" x14ac:dyDescent="0.2">
      <c r="C4175" s="52" t="e">
        <f>VLOOKUP(A4175,'[1]S&amp;P 500 Wikipedia'!A:D,3,FALSE)</f>
        <v>#N/A</v>
      </c>
      <c r="H4175" s="69"/>
      <c r="I4175" s="69"/>
      <c r="J4175" s="69"/>
    </row>
    <row r="4176" spans="3:10" x14ac:dyDescent="0.2">
      <c r="C4176" s="52" t="e">
        <f>VLOOKUP(A4176,'[1]S&amp;P 500 Wikipedia'!A:D,3,FALSE)</f>
        <v>#N/A</v>
      </c>
      <c r="H4176" s="69"/>
      <c r="I4176" s="69"/>
      <c r="J4176" s="69"/>
    </row>
    <row r="4177" spans="3:10" x14ac:dyDescent="0.2">
      <c r="C4177" s="52" t="e">
        <f>VLOOKUP(A4177,'[1]S&amp;P 500 Wikipedia'!A:D,3,FALSE)</f>
        <v>#N/A</v>
      </c>
      <c r="H4177" s="69"/>
      <c r="I4177" s="69"/>
      <c r="J4177" s="69"/>
    </row>
    <row r="4178" spans="3:10" x14ac:dyDescent="0.2">
      <c r="C4178" s="52" t="e">
        <f>VLOOKUP(A4178,'[1]S&amp;P 500 Wikipedia'!A:D,3,FALSE)</f>
        <v>#N/A</v>
      </c>
      <c r="H4178" s="69"/>
      <c r="I4178" s="69"/>
      <c r="J4178" s="69"/>
    </row>
    <row r="4179" spans="3:10" x14ac:dyDescent="0.2">
      <c r="C4179" s="52" t="e">
        <f>VLOOKUP(A4179,'[1]S&amp;P 500 Wikipedia'!A:D,3,FALSE)</f>
        <v>#N/A</v>
      </c>
      <c r="H4179" s="69"/>
      <c r="I4179" s="69"/>
      <c r="J4179" s="69"/>
    </row>
    <row r="4180" spans="3:10" x14ac:dyDescent="0.2">
      <c r="C4180" s="52" t="e">
        <f>VLOOKUP(A4180,'[1]S&amp;P 500 Wikipedia'!A:D,3,FALSE)</f>
        <v>#N/A</v>
      </c>
      <c r="H4180" s="69"/>
      <c r="I4180" s="69"/>
      <c r="J4180" s="69"/>
    </row>
    <row r="4181" spans="3:10" x14ac:dyDescent="0.2">
      <c r="C4181" s="52" t="e">
        <f>VLOOKUP(A4181,'[1]S&amp;P 500 Wikipedia'!A:D,3,FALSE)</f>
        <v>#N/A</v>
      </c>
      <c r="H4181" s="69"/>
      <c r="I4181" s="69"/>
      <c r="J4181" s="69"/>
    </row>
    <row r="4182" spans="3:10" x14ac:dyDescent="0.2">
      <c r="C4182" s="52" t="e">
        <f>VLOOKUP(A4182,'[1]S&amp;P 500 Wikipedia'!A:D,3,FALSE)</f>
        <v>#N/A</v>
      </c>
      <c r="H4182" s="69"/>
      <c r="I4182" s="69"/>
      <c r="J4182" s="69"/>
    </row>
    <row r="4183" spans="3:10" x14ac:dyDescent="0.2">
      <c r="C4183" s="52" t="e">
        <f>VLOOKUP(A4183,'[1]S&amp;P 500 Wikipedia'!A:D,3,FALSE)</f>
        <v>#N/A</v>
      </c>
      <c r="H4183" s="69"/>
      <c r="I4183" s="69"/>
      <c r="J4183" s="69"/>
    </row>
    <row r="4184" spans="3:10" x14ac:dyDescent="0.2">
      <c r="C4184" s="52" t="e">
        <f>VLOOKUP(A4184,'[1]S&amp;P 500 Wikipedia'!A:D,3,FALSE)</f>
        <v>#N/A</v>
      </c>
      <c r="H4184" s="69"/>
      <c r="I4184" s="69"/>
      <c r="J4184" s="69"/>
    </row>
    <row r="4185" spans="3:10" x14ac:dyDescent="0.2">
      <c r="C4185" s="52" t="e">
        <f>VLOOKUP(A4185,'[1]S&amp;P 500 Wikipedia'!A:D,3,FALSE)</f>
        <v>#N/A</v>
      </c>
      <c r="H4185" s="69"/>
      <c r="I4185" s="69"/>
      <c r="J4185" s="69"/>
    </row>
    <row r="4186" spans="3:10" x14ac:dyDescent="0.2">
      <c r="C4186" s="52" t="e">
        <f>VLOOKUP(A4186,'[1]S&amp;P 500 Wikipedia'!A:D,3,FALSE)</f>
        <v>#N/A</v>
      </c>
      <c r="H4186" s="69"/>
      <c r="I4186" s="69"/>
      <c r="J4186" s="69"/>
    </row>
    <row r="4187" spans="3:10" x14ac:dyDescent="0.2">
      <c r="C4187" s="52" t="e">
        <f>VLOOKUP(A4187,'[1]S&amp;P 500 Wikipedia'!A:D,3,FALSE)</f>
        <v>#N/A</v>
      </c>
      <c r="H4187" s="69"/>
      <c r="I4187" s="69"/>
      <c r="J4187" s="69"/>
    </row>
    <row r="4188" spans="3:10" x14ac:dyDescent="0.2">
      <c r="C4188" s="52" t="e">
        <f>VLOOKUP(A4188,'[1]S&amp;P 500 Wikipedia'!A:D,3,FALSE)</f>
        <v>#N/A</v>
      </c>
      <c r="H4188" s="69"/>
      <c r="I4188" s="69"/>
      <c r="J4188" s="69"/>
    </row>
    <row r="4189" spans="3:10" x14ac:dyDescent="0.2">
      <c r="C4189" s="52" t="e">
        <f>VLOOKUP(A4189,'[1]S&amp;P 500 Wikipedia'!A:D,3,FALSE)</f>
        <v>#N/A</v>
      </c>
      <c r="H4189" s="69"/>
      <c r="I4189" s="69"/>
      <c r="J4189" s="69"/>
    </row>
    <row r="4190" spans="3:10" x14ac:dyDescent="0.2">
      <c r="C4190" s="52" t="e">
        <f>VLOOKUP(A4190,'[1]S&amp;P 500 Wikipedia'!A:D,3,FALSE)</f>
        <v>#N/A</v>
      </c>
      <c r="H4190" s="69"/>
      <c r="I4190" s="69"/>
      <c r="J4190" s="69"/>
    </row>
    <row r="4191" spans="3:10" x14ac:dyDescent="0.2">
      <c r="C4191" s="52" t="e">
        <f>VLOOKUP(A4191,'[1]S&amp;P 500 Wikipedia'!A:D,3,FALSE)</f>
        <v>#N/A</v>
      </c>
      <c r="H4191" s="69"/>
      <c r="I4191" s="69"/>
      <c r="J4191" s="69"/>
    </row>
    <row r="4192" spans="3:10" x14ac:dyDescent="0.2">
      <c r="C4192" s="52" t="e">
        <f>VLOOKUP(A4192,'[1]S&amp;P 500 Wikipedia'!A:D,3,FALSE)</f>
        <v>#N/A</v>
      </c>
      <c r="H4192" s="69"/>
      <c r="I4192" s="69"/>
      <c r="J4192" s="69"/>
    </row>
    <row r="4193" spans="3:10" x14ac:dyDescent="0.2">
      <c r="C4193" s="52" t="e">
        <f>VLOOKUP(A4193,'[1]S&amp;P 500 Wikipedia'!A:D,3,FALSE)</f>
        <v>#N/A</v>
      </c>
      <c r="H4193" s="69"/>
      <c r="I4193" s="69"/>
      <c r="J4193" s="69"/>
    </row>
    <row r="4194" spans="3:10" x14ac:dyDescent="0.2">
      <c r="C4194" s="52" t="e">
        <f>VLOOKUP(A4194,'[1]S&amp;P 500 Wikipedia'!A:D,3,FALSE)</f>
        <v>#N/A</v>
      </c>
      <c r="H4194" s="69"/>
      <c r="I4194" s="69"/>
      <c r="J4194" s="69"/>
    </row>
    <row r="4195" spans="3:10" x14ac:dyDescent="0.2">
      <c r="C4195" s="52" t="e">
        <f>VLOOKUP(A4195,'[1]S&amp;P 500 Wikipedia'!A:D,3,FALSE)</f>
        <v>#N/A</v>
      </c>
      <c r="H4195" s="69"/>
      <c r="I4195" s="69"/>
      <c r="J4195" s="69"/>
    </row>
    <row r="4196" spans="3:10" x14ac:dyDescent="0.2">
      <c r="C4196" s="52" t="e">
        <f>VLOOKUP(A4196,'[1]S&amp;P 500 Wikipedia'!A:D,3,FALSE)</f>
        <v>#N/A</v>
      </c>
      <c r="H4196" s="69"/>
      <c r="I4196" s="69"/>
      <c r="J4196" s="69"/>
    </row>
    <row r="4197" spans="3:10" x14ac:dyDescent="0.2">
      <c r="C4197" s="52" t="e">
        <f>VLOOKUP(A4197,'[1]S&amp;P 500 Wikipedia'!A:D,3,FALSE)</f>
        <v>#N/A</v>
      </c>
      <c r="H4197" s="69"/>
      <c r="I4197" s="69"/>
      <c r="J4197" s="69"/>
    </row>
    <row r="4198" spans="3:10" x14ac:dyDescent="0.2">
      <c r="C4198" s="52" t="e">
        <f>VLOOKUP(A4198,'[1]S&amp;P 500 Wikipedia'!A:D,3,FALSE)</f>
        <v>#N/A</v>
      </c>
      <c r="H4198" s="69"/>
      <c r="I4198" s="69"/>
      <c r="J4198" s="69"/>
    </row>
    <row r="4199" spans="3:10" x14ac:dyDescent="0.2">
      <c r="C4199" s="52" t="e">
        <f>VLOOKUP(A4199,'[1]S&amp;P 500 Wikipedia'!A:D,3,FALSE)</f>
        <v>#N/A</v>
      </c>
      <c r="H4199" s="69"/>
      <c r="I4199" s="69"/>
      <c r="J4199" s="69"/>
    </row>
    <row r="4200" spans="3:10" x14ac:dyDescent="0.2">
      <c r="C4200" s="52" t="e">
        <f>VLOOKUP(A4200,'[1]S&amp;P 500 Wikipedia'!A:D,3,FALSE)</f>
        <v>#N/A</v>
      </c>
      <c r="H4200" s="69"/>
      <c r="I4200" s="69"/>
      <c r="J4200" s="69"/>
    </row>
    <row r="4201" spans="3:10" x14ac:dyDescent="0.2">
      <c r="C4201" s="52" t="e">
        <f>VLOOKUP(A4201,'[1]S&amp;P 500 Wikipedia'!A:D,3,FALSE)</f>
        <v>#N/A</v>
      </c>
      <c r="H4201" s="69"/>
      <c r="I4201" s="69"/>
      <c r="J4201" s="69"/>
    </row>
    <row r="4202" spans="3:10" x14ac:dyDescent="0.2">
      <c r="C4202" s="52" t="e">
        <f>VLOOKUP(A4202,'[1]S&amp;P 500 Wikipedia'!A:D,3,FALSE)</f>
        <v>#N/A</v>
      </c>
      <c r="H4202" s="69"/>
      <c r="I4202" s="69"/>
      <c r="J4202" s="69"/>
    </row>
    <row r="4203" spans="3:10" x14ac:dyDescent="0.2">
      <c r="C4203" s="52" t="e">
        <f>VLOOKUP(A4203,'[1]S&amp;P 500 Wikipedia'!A:D,3,FALSE)</f>
        <v>#N/A</v>
      </c>
      <c r="H4203" s="69"/>
      <c r="I4203" s="69"/>
      <c r="J4203" s="69"/>
    </row>
    <row r="4204" spans="3:10" x14ac:dyDescent="0.2">
      <c r="C4204" s="52" t="e">
        <f>VLOOKUP(A4204,'[1]S&amp;P 500 Wikipedia'!A:D,3,FALSE)</f>
        <v>#N/A</v>
      </c>
      <c r="H4204" s="69"/>
      <c r="I4204" s="69"/>
      <c r="J4204" s="69"/>
    </row>
    <row r="4205" spans="3:10" x14ac:dyDescent="0.2">
      <c r="C4205" s="52" t="e">
        <f>VLOOKUP(A4205,'[1]S&amp;P 500 Wikipedia'!A:D,3,FALSE)</f>
        <v>#N/A</v>
      </c>
      <c r="H4205" s="69"/>
      <c r="I4205" s="69"/>
      <c r="J4205" s="69"/>
    </row>
    <row r="4206" spans="3:10" x14ac:dyDescent="0.2">
      <c r="C4206" s="52" t="e">
        <f>VLOOKUP(A4206,'[1]S&amp;P 500 Wikipedia'!A:D,3,FALSE)</f>
        <v>#N/A</v>
      </c>
      <c r="H4206" s="69"/>
      <c r="I4206" s="69"/>
      <c r="J4206" s="69"/>
    </row>
    <row r="4207" spans="3:10" x14ac:dyDescent="0.2">
      <c r="C4207" s="52" t="e">
        <f>VLOOKUP(A4207,'[1]S&amp;P 500 Wikipedia'!A:D,3,FALSE)</f>
        <v>#N/A</v>
      </c>
      <c r="H4207" s="69"/>
      <c r="I4207" s="69"/>
      <c r="J4207" s="69"/>
    </row>
    <row r="4208" spans="3:10" x14ac:dyDescent="0.2">
      <c r="C4208" s="52" t="e">
        <f>VLOOKUP(A4208,'[1]S&amp;P 500 Wikipedia'!A:D,3,FALSE)</f>
        <v>#N/A</v>
      </c>
      <c r="H4208" s="69"/>
      <c r="I4208" s="69"/>
      <c r="J4208" s="69"/>
    </row>
    <row r="4209" spans="3:10" x14ac:dyDescent="0.2">
      <c r="C4209" s="52" t="e">
        <f>VLOOKUP(A4209,'[1]S&amp;P 500 Wikipedia'!A:D,3,FALSE)</f>
        <v>#N/A</v>
      </c>
      <c r="H4209" s="69"/>
      <c r="I4209" s="69"/>
      <c r="J4209" s="69"/>
    </row>
    <row r="4210" spans="3:10" x14ac:dyDescent="0.2">
      <c r="C4210" s="52" t="e">
        <f>VLOOKUP(A4210,'[1]S&amp;P 500 Wikipedia'!A:D,3,FALSE)</f>
        <v>#N/A</v>
      </c>
      <c r="H4210" s="69"/>
      <c r="I4210" s="69"/>
      <c r="J4210" s="69"/>
    </row>
    <row r="4211" spans="3:10" x14ac:dyDescent="0.2">
      <c r="C4211" s="52" t="e">
        <f>VLOOKUP(A4211,'[1]S&amp;P 500 Wikipedia'!A:D,3,FALSE)</f>
        <v>#N/A</v>
      </c>
      <c r="H4211" s="69"/>
      <c r="I4211" s="69"/>
      <c r="J4211" s="69"/>
    </row>
    <row r="4212" spans="3:10" x14ac:dyDescent="0.2">
      <c r="C4212" s="52" t="e">
        <f>VLOOKUP(A4212,'[1]S&amp;P 500 Wikipedia'!A:D,3,FALSE)</f>
        <v>#N/A</v>
      </c>
      <c r="H4212" s="69"/>
      <c r="I4212" s="69"/>
      <c r="J4212" s="69"/>
    </row>
    <row r="4213" spans="3:10" x14ac:dyDescent="0.2">
      <c r="C4213" s="52" t="e">
        <f>VLOOKUP(A4213,'[1]S&amp;P 500 Wikipedia'!A:D,3,FALSE)</f>
        <v>#N/A</v>
      </c>
      <c r="H4213" s="69"/>
      <c r="I4213" s="69"/>
      <c r="J4213" s="69"/>
    </row>
    <row r="4214" spans="3:10" x14ac:dyDescent="0.2">
      <c r="C4214" s="52" t="e">
        <f>VLOOKUP(A4214,'[1]S&amp;P 500 Wikipedia'!A:D,3,FALSE)</f>
        <v>#N/A</v>
      </c>
      <c r="H4214" s="69"/>
      <c r="I4214" s="69"/>
      <c r="J4214" s="69"/>
    </row>
    <row r="4215" spans="3:10" x14ac:dyDescent="0.2">
      <c r="C4215" s="52" t="e">
        <f>VLOOKUP(A4215,'[1]S&amp;P 500 Wikipedia'!A:D,3,FALSE)</f>
        <v>#N/A</v>
      </c>
      <c r="H4215" s="69"/>
      <c r="I4215" s="69"/>
      <c r="J4215" s="69"/>
    </row>
    <row r="4216" spans="3:10" x14ac:dyDescent="0.2">
      <c r="C4216" s="52" t="e">
        <f>VLOOKUP(A4216,'[1]S&amp;P 500 Wikipedia'!A:D,3,FALSE)</f>
        <v>#N/A</v>
      </c>
      <c r="H4216" s="69"/>
      <c r="I4216" s="69"/>
      <c r="J4216" s="69"/>
    </row>
    <row r="4217" spans="3:10" x14ac:dyDescent="0.2">
      <c r="C4217" s="52" t="e">
        <f>VLOOKUP(A4217,'[1]S&amp;P 500 Wikipedia'!A:D,3,FALSE)</f>
        <v>#N/A</v>
      </c>
      <c r="H4217" s="69"/>
      <c r="I4217" s="69"/>
      <c r="J4217" s="69"/>
    </row>
    <row r="4218" spans="3:10" x14ac:dyDescent="0.2">
      <c r="C4218" s="52" t="e">
        <f>VLOOKUP(A4218,'[1]S&amp;P 500 Wikipedia'!A:D,3,FALSE)</f>
        <v>#N/A</v>
      </c>
      <c r="H4218" s="69"/>
      <c r="I4218" s="69"/>
      <c r="J4218" s="69"/>
    </row>
    <row r="4219" spans="3:10" x14ac:dyDescent="0.2">
      <c r="C4219" s="52" t="e">
        <f>VLOOKUP(A4219,'[1]S&amp;P 500 Wikipedia'!A:D,3,FALSE)</f>
        <v>#N/A</v>
      </c>
      <c r="H4219" s="69"/>
      <c r="I4219" s="69"/>
      <c r="J4219" s="69"/>
    </row>
    <row r="4220" spans="3:10" x14ac:dyDescent="0.2">
      <c r="C4220" s="52" t="e">
        <f>VLOOKUP(A4220,'[1]S&amp;P 500 Wikipedia'!A:D,3,FALSE)</f>
        <v>#N/A</v>
      </c>
      <c r="H4220" s="69"/>
      <c r="I4220" s="69"/>
      <c r="J4220" s="69"/>
    </row>
    <row r="4221" spans="3:10" x14ac:dyDescent="0.2">
      <c r="C4221" s="52" t="e">
        <f>VLOOKUP(A4221,'[1]S&amp;P 500 Wikipedia'!A:D,3,FALSE)</f>
        <v>#N/A</v>
      </c>
      <c r="H4221" s="69"/>
      <c r="I4221" s="69"/>
      <c r="J4221" s="69"/>
    </row>
    <row r="4222" spans="3:10" x14ac:dyDescent="0.2">
      <c r="C4222" s="52" t="e">
        <f>VLOOKUP(A4222,'[1]S&amp;P 500 Wikipedia'!A:D,3,FALSE)</f>
        <v>#N/A</v>
      </c>
      <c r="H4222" s="69"/>
      <c r="I4222" s="69"/>
      <c r="J4222" s="69"/>
    </row>
    <row r="4223" spans="3:10" x14ac:dyDescent="0.2">
      <c r="C4223" s="52" t="e">
        <f>VLOOKUP(A4223,'[1]S&amp;P 500 Wikipedia'!A:D,3,FALSE)</f>
        <v>#N/A</v>
      </c>
      <c r="H4223" s="69"/>
      <c r="I4223" s="69"/>
      <c r="J4223" s="69"/>
    </row>
    <row r="4224" spans="3:10" x14ac:dyDescent="0.2">
      <c r="C4224" s="52" t="e">
        <f>VLOOKUP(A4224,'[1]S&amp;P 500 Wikipedia'!A:D,3,FALSE)</f>
        <v>#N/A</v>
      </c>
      <c r="H4224" s="69"/>
      <c r="I4224" s="69"/>
      <c r="J4224" s="69"/>
    </row>
    <row r="4225" spans="3:10" x14ac:dyDescent="0.2">
      <c r="C4225" s="52" t="e">
        <f>VLOOKUP(A4225,'[1]S&amp;P 500 Wikipedia'!A:D,3,FALSE)</f>
        <v>#N/A</v>
      </c>
      <c r="H4225" s="69"/>
      <c r="I4225" s="69"/>
      <c r="J4225" s="69"/>
    </row>
    <row r="4226" spans="3:10" x14ac:dyDescent="0.2">
      <c r="C4226" s="52" t="e">
        <f>VLOOKUP(A4226,'[1]S&amp;P 500 Wikipedia'!A:D,3,FALSE)</f>
        <v>#N/A</v>
      </c>
      <c r="H4226" s="69"/>
      <c r="I4226" s="69"/>
      <c r="J4226" s="69"/>
    </row>
    <row r="4227" spans="3:10" x14ac:dyDescent="0.2">
      <c r="C4227" s="52" t="e">
        <f>VLOOKUP(A4227,'[1]S&amp;P 500 Wikipedia'!A:D,3,FALSE)</f>
        <v>#N/A</v>
      </c>
      <c r="H4227" s="69"/>
      <c r="I4227" s="69"/>
      <c r="J4227" s="69"/>
    </row>
    <row r="4228" spans="3:10" x14ac:dyDescent="0.2">
      <c r="C4228" s="52" t="e">
        <f>VLOOKUP(A4228,'[1]S&amp;P 500 Wikipedia'!A:D,3,FALSE)</f>
        <v>#N/A</v>
      </c>
      <c r="H4228" s="69"/>
      <c r="I4228" s="69"/>
      <c r="J4228" s="69"/>
    </row>
    <row r="4229" spans="3:10" x14ac:dyDescent="0.2">
      <c r="C4229" s="52" t="e">
        <f>VLOOKUP(A4229,'[1]S&amp;P 500 Wikipedia'!A:D,3,FALSE)</f>
        <v>#N/A</v>
      </c>
      <c r="H4229" s="69"/>
      <c r="I4229" s="69"/>
      <c r="J4229" s="69"/>
    </row>
    <row r="4230" spans="3:10" x14ac:dyDescent="0.2">
      <c r="C4230" s="52" t="e">
        <f>VLOOKUP(A4230,'[1]S&amp;P 500 Wikipedia'!A:D,3,FALSE)</f>
        <v>#N/A</v>
      </c>
      <c r="H4230" s="69"/>
      <c r="I4230" s="69"/>
      <c r="J4230" s="69"/>
    </row>
    <row r="4231" spans="3:10" x14ac:dyDescent="0.2">
      <c r="C4231" s="52" t="e">
        <f>VLOOKUP(A4231,'[1]S&amp;P 500 Wikipedia'!A:D,3,FALSE)</f>
        <v>#N/A</v>
      </c>
      <c r="H4231" s="69"/>
      <c r="I4231" s="69"/>
      <c r="J4231" s="69"/>
    </row>
    <row r="4232" spans="3:10" x14ac:dyDescent="0.2">
      <c r="C4232" s="52" t="e">
        <f>VLOOKUP(A4232,'[1]S&amp;P 500 Wikipedia'!A:D,3,FALSE)</f>
        <v>#N/A</v>
      </c>
      <c r="H4232" s="69"/>
      <c r="I4232" s="69"/>
      <c r="J4232" s="69"/>
    </row>
    <row r="4233" spans="3:10" x14ac:dyDescent="0.2">
      <c r="C4233" s="52" t="e">
        <f>VLOOKUP(A4233,'[1]S&amp;P 500 Wikipedia'!A:D,3,FALSE)</f>
        <v>#N/A</v>
      </c>
      <c r="H4233" s="69"/>
      <c r="I4233" s="69"/>
      <c r="J4233" s="69"/>
    </row>
    <row r="4234" spans="3:10" x14ac:dyDescent="0.2">
      <c r="C4234" s="52" t="e">
        <f>VLOOKUP(A4234,'[1]S&amp;P 500 Wikipedia'!A:D,3,FALSE)</f>
        <v>#N/A</v>
      </c>
      <c r="H4234" s="69"/>
      <c r="I4234" s="69"/>
      <c r="J4234" s="69"/>
    </row>
    <row r="4235" spans="3:10" x14ac:dyDescent="0.2">
      <c r="C4235" s="52" t="e">
        <f>VLOOKUP(A4235,'[1]S&amp;P 500 Wikipedia'!A:D,3,FALSE)</f>
        <v>#N/A</v>
      </c>
      <c r="H4235" s="69"/>
      <c r="I4235" s="69"/>
      <c r="J4235" s="69"/>
    </row>
    <row r="4236" spans="3:10" x14ac:dyDescent="0.2">
      <c r="C4236" s="52" t="e">
        <f>VLOOKUP(A4236,'[1]S&amp;P 500 Wikipedia'!A:D,3,FALSE)</f>
        <v>#N/A</v>
      </c>
      <c r="H4236" s="69"/>
      <c r="I4236" s="69"/>
      <c r="J4236" s="69"/>
    </row>
    <row r="4237" spans="3:10" x14ac:dyDescent="0.2">
      <c r="C4237" s="52" t="e">
        <f>VLOOKUP(A4237,'[1]S&amp;P 500 Wikipedia'!A:D,3,FALSE)</f>
        <v>#N/A</v>
      </c>
      <c r="H4237" s="69"/>
      <c r="I4237" s="69"/>
      <c r="J4237" s="69"/>
    </row>
    <row r="4238" spans="3:10" x14ac:dyDescent="0.2">
      <c r="C4238" s="52" t="e">
        <f>VLOOKUP(A4238,'[1]S&amp;P 500 Wikipedia'!A:D,3,FALSE)</f>
        <v>#N/A</v>
      </c>
      <c r="H4238" s="69"/>
      <c r="I4238" s="69"/>
      <c r="J4238" s="69"/>
    </row>
    <row r="4239" spans="3:10" x14ac:dyDescent="0.2">
      <c r="C4239" s="52" t="e">
        <f>VLOOKUP(A4239,'[1]S&amp;P 500 Wikipedia'!A:D,3,FALSE)</f>
        <v>#N/A</v>
      </c>
      <c r="H4239" s="69"/>
      <c r="I4239" s="69"/>
      <c r="J4239" s="69"/>
    </row>
    <row r="4240" spans="3:10" x14ac:dyDescent="0.2">
      <c r="C4240" s="52" t="e">
        <f>VLOOKUP(A4240,'[1]S&amp;P 500 Wikipedia'!A:D,3,FALSE)</f>
        <v>#N/A</v>
      </c>
      <c r="H4240" s="69"/>
      <c r="I4240" s="69"/>
      <c r="J4240" s="69"/>
    </row>
    <row r="4241" spans="3:10" x14ac:dyDescent="0.2">
      <c r="C4241" s="52" t="e">
        <f>VLOOKUP(A4241,'[1]S&amp;P 500 Wikipedia'!A:D,3,FALSE)</f>
        <v>#N/A</v>
      </c>
      <c r="H4241" s="69"/>
      <c r="I4241" s="69"/>
      <c r="J4241" s="69"/>
    </row>
    <row r="4242" spans="3:10" x14ac:dyDescent="0.2">
      <c r="C4242" s="52" t="e">
        <f>VLOOKUP(A4242,'[1]S&amp;P 500 Wikipedia'!A:D,3,FALSE)</f>
        <v>#N/A</v>
      </c>
      <c r="H4242" s="69"/>
      <c r="I4242" s="69"/>
      <c r="J4242" s="69"/>
    </row>
    <row r="4243" spans="3:10" x14ac:dyDescent="0.2">
      <c r="C4243" s="52" t="e">
        <f>VLOOKUP(A4243,'[1]S&amp;P 500 Wikipedia'!A:D,3,FALSE)</f>
        <v>#N/A</v>
      </c>
      <c r="H4243" s="69"/>
      <c r="I4243" s="69"/>
      <c r="J4243" s="69"/>
    </row>
    <row r="4244" spans="3:10" x14ac:dyDescent="0.2">
      <c r="C4244" s="52" t="e">
        <f>VLOOKUP(A4244,'[1]S&amp;P 500 Wikipedia'!A:D,3,FALSE)</f>
        <v>#N/A</v>
      </c>
      <c r="H4244" s="69"/>
      <c r="I4244" s="69"/>
      <c r="J4244" s="69"/>
    </row>
    <row r="4245" spans="3:10" x14ac:dyDescent="0.2">
      <c r="C4245" s="52" t="e">
        <f>VLOOKUP(A4245,'[1]S&amp;P 500 Wikipedia'!A:D,3,FALSE)</f>
        <v>#N/A</v>
      </c>
      <c r="H4245" s="69"/>
      <c r="I4245" s="69"/>
      <c r="J4245" s="69"/>
    </row>
    <row r="4246" spans="3:10" x14ac:dyDescent="0.2">
      <c r="C4246" s="52" t="e">
        <f>VLOOKUP(A4246,'[1]S&amp;P 500 Wikipedia'!A:D,3,FALSE)</f>
        <v>#N/A</v>
      </c>
      <c r="H4246" s="69"/>
      <c r="I4246" s="69"/>
      <c r="J4246" s="69"/>
    </row>
    <row r="4247" spans="3:10" x14ac:dyDescent="0.2">
      <c r="C4247" s="52" t="e">
        <f>VLOOKUP(A4247,'[1]S&amp;P 500 Wikipedia'!A:D,3,FALSE)</f>
        <v>#N/A</v>
      </c>
      <c r="H4247" s="69"/>
      <c r="I4247" s="69"/>
      <c r="J4247" s="69"/>
    </row>
    <row r="4248" spans="3:10" x14ac:dyDescent="0.2">
      <c r="C4248" s="52" t="e">
        <f>VLOOKUP(A4248,'[1]S&amp;P 500 Wikipedia'!A:D,3,FALSE)</f>
        <v>#N/A</v>
      </c>
      <c r="H4248" s="69"/>
      <c r="I4248" s="69"/>
      <c r="J4248" s="69"/>
    </row>
    <row r="4249" spans="3:10" x14ac:dyDescent="0.2">
      <c r="C4249" s="52" t="e">
        <f>VLOOKUP(A4249,'[1]S&amp;P 500 Wikipedia'!A:D,3,FALSE)</f>
        <v>#N/A</v>
      </c>
      <c r="H4249" s="69"/>
      <c r="I4249" s="69"/>
      <c r="J4249" s="69"/>
    </row>
    <row r="4250" spans="3:10" x14ac:dyDescent="0.2">
      <c r="C4250" s="52" t="e">
        <f>VLOOKUP(A4250,'[1]S&amp;P 500 Wikipedia'!A:D,3,FALSE)</f>
        <v>#N/A</v>
      </c>
      <c r="H4250" s="69"/>
      <c r="I4250" s="69"/>
      <c r="J4250" s="69"/>
    </row>
    <row r="4251" spans="3:10" x14ac:dyDescent="0.2">
      <c r="C4251" s="52" t="e">
        <f>VLOOKUP(A4251,'[1]S&amp;P 500 Wikipedia'!A:D,3,FALSE)</f>
        <v>#N/A</v>
      </c>
      <c r="H4251" s="69"/>
      <c r="I4251" s="69"/>
      <c r="J4251" s="69"/>
    </row>
    <row r="4252" spans="3:10" x14ac:dyDescent="0.2">
      <c r="C4252" s="52" t="e">
        <f>VLOOKUP(A4252,'[1]S&amp;P 500 Wikipedia'!A:D,3,FALSE)</f>
        <v>#N/A</v>
      </c>
      <c r="H4252" s="69"/>
      <c r="I4252" s="69"/>
      <c r="J4252" s="69"/>
    </row>
    <row r="4253" spans="3:10" x14ac:dyDescent="0.2">
      <c r="C4253" s="52" t="e">
        <f>VLOOKUP(A4253,'[1]S&amp;P 500 Wikipedia'!A:D,3,FALSE)</f>
        <v>#N/A</v>
      </c>
      <c r="H4253" s="69"/>
      <c r="I4253" s="69"/>
      <c r="J4253" s="69"/>
    </row>
    <row r="4254" spans="3:10" x14ac:dyDescent="0.2">
      <c r="C4254" s="52" t="e">
        <f>VLOOKUP(A4254,'[1]S&amp;P 500 Wikipedia'!A:D,3,FALSE)</f>
        <v>#N/A</v>
      </c>
      <c r="H4254" s="69"/>
      <c r="I4254" s="69"/>
      <c r="J4254" s="69"/>
    </row>
    <row r="4255" spans="3:10" x14ac:dyDescent="0.2">
      <c r="C4255" s="52" t="e">
        <f>VLOOKUP(A4255,'[1]S&amp;P 500 Wikipedia'!A:D,3,FALSE)</f>
        <v>#N/A</v>
      </c>
      <c r="H4255" s="69"/>
      <c r="I4255" s="69"/>
      <c r="J4255" s="69"/>
    </row>
    <row r="4256" spans="3:10" x14ac:dyDescent="0.2">
      <c r="C4256" s="52" t="e">
        <f>VLOOKUP(A4256,'[1]S&amp;P 500 Wikipedia'!A:D,3,FALSE)</f>
        <v>#N/A</v>
      </c>
      <c r="H4256" s="69"/>
      <c r="I4256" s="69"/>
      <c r="J4256" s="69"/>
    </row>
    <row r="4257" spans="3:10" x14ac:dyDescent="0.2">
      <c r="C4257" s="52" t="e">
        <f>VLOOKUP(A4257,'[1]S&amp;P 500 Wikipedia'!A:D,3,FALSE)</f>
        <v>#N/A</v>
      </c>
      <c r="H4257" s="69"/>
      <c r="I4257" s="69"/>
      <c r="J4257" s="69"/>
    </row>
    <row r="4258" spans="3:10" x14ac:dyDescent="0.2">
      <c r="C4258" s="52" t="e">
        <f>VLOOKUP(A4258,'[1]S&amp;P 500 Wikipedia'!A:D,3,FALSE)</f>
        <v>#N/A</v>
      </c>
      <c r="H4258" s="69"/>
      <c r="I4258" s="69"/>
      <c r="J4258" s="69"/>
    </row>
    <row r="4259" spans="3:10" x14ac:dyDescent="0.2">
      <c r="C4259" s="52" t="e">
        <f>VLOOKUP(A4259,'[1]S&amp;P 500 Wikipedia'!A:D,3,FALSE)</f>
        <v>#N/A</v>
      </c>
      <c r="H4259" s="69"/>
      <c r="I4259" s="69"/>
      <c r="J4259" s="69"/>
    </row>
    <row r="4260" spans="3:10" x14ac:dyDescent="0.2">
      <c r="C4260" s="52" t="e">
        <f>VLOOKUP(A4260,'[1]S&amp;P 500 Wikipedia'!A:D,3,FALSE)</f>
        <v>#N/A</v>
      </c>
      <c r="H4260" s="69"/>
      <c r="I4260" s="69"/>
      <c r="J4260" s="69"/>
    </row>
    <row r="4261" spans="3:10" x14ac:dyDescent="0.2">
      <c r="C4261" s="52" t="e">
        <f>VLOOKUP(A4261,'[1]S&amp;P 500 Wikipedia'!A:D,3,FALSE)</f>
        <v>#N/A</v>
      </c>
      <c r="H4261" s="69"/>
      <c r="I4261" s="69"/>
      <c r="J4261" s="69"/>
    </row>
    <row r="4262" spans="3:10" x14ac:dyDescent="0.2">
      <c r="C4262" s="52" t="e">
        <f>VLOOKUP(A4262,'[1]S&amp;P 500 Wikipedia'!A:D,3,FALSE)</f>
        <v>#N/A</v>
      </c>
      <c r="H4262" s="69"/>
      <c r="I4262" s="69"/>
      <c r="J4262" s="69"/>
    </row>
    <row r="4263" spans="3:10" x14ac:dyDescent="0.2">
      <c r="C4263" s="52" t="e">
        <f>VLOOKUP(A4263,'[1]S&amp;P 500 Wikipedia'!A:D,3,FALSE)</f>
        <v>#N/A</v>
      </c>
      <c r="H4263" s="69"/>
      <c r="I4263" s="69"/>
      <c r="J4263" s="69"/>
    </row>
    <row r="4264" spans="3:10" x14ac:dyDescent="0.2">
      <c r="C4264" s="52" t="e">
        <f>VLOOKUP(A4264,'[1]S&amp;P 500 Wikipedia'!A:D,3,FALSE)</f>
        <v>#N/A</v>
      </c>
      <c r="H4264" s="69"/>
      <c r="I4264" s="69"/>
      <c r="J4264" s="69"/>
    </row>
    <row r="4265" spans="3:10" x14ac:dyDescent="0.2">
      <c r="C4265" s="52" t="e">
        <f>VLOOKUP(A4265,'[1]S&amp;P 500 Wikipedia'!A:D,3,FALSE)</f>
        <v>#N/A</v>
      </c>
      <c r="H4265" s="69"/>
      <c r="I4265" s="69"/>
      <c r="J4265" s="69"/>
    </row>
    <row r="4266" spans="3:10" x14ac:dyDescent="0.2">
      <c r="C4266" s="52" t="e">
        <f>VLOOKUP(A4266,'[1]S&amp;P 500 Wikipedia'!A:D,3,FALSE)</f>
        <v>#N/A</v>
      </c>
      <c r="H4266" s="69"/>
      <c r="I4266" s="69"/>
      <c r="J4266" s="69"/>
    </row>
    <row r="4267" spans="3:10" x14ac:dyDescent="0.2">
      <c r="C4267" s="52" t="e">
        <f>VLOOKUP(A4267,'[1]S&amp;P 500 Wikipedia'!A:D,3,FALSE)</f>
        <v>#N/A</v>
      </c>
      <c r="H4267" s="69"/>
      <c r="I4267" s="69"/>
      <c r="J4267" s="69"/>
    </row>
    <row r="4268" spans="3:10" x14ac:dyDescent="0.2">
      <c r="C4268" s="52" t="e">
        <f>VLOOKUP(A4268,'[1]S&amp;P 500 Wikipedia'!A:D,3,FALSE)</f>
        <v>#N/A</v>
      </c>
      <c r="H4268" s="69"/>
      <c r="I4268" s="69"/>
      <c r="J4268" s="69"/>
    </row>
    <row r="4269" spans="3:10" x14ac:dyDescent="0.2">
      <c r="C4269" s="52" t="e">
        <f>VLOOKUP(A4269,'[1]S&amp;P 500 Wikipedia'!A:D,3,FALSE)</f>
        <v>#N/A</v>
      </c>
      <c r="H4269" s="69"/>
      <c r="I4269" s="69"/>
      <c r="J4269" s="69"/>
    </row>
    <row r="4270" spans="3:10" x14ac:dyDescent="0.2">
      <c r="C4270" s="52" t="e">
        <f>VLOOKUP(A4270,'[1]S&amp;P 500 Wikipedia'!A:D,3,FALSE)</f>
        <v>#N/A</v>
      </c>
      <c r="H4270" s="69"/>
      <c r="I4270" s="69"/>
      <c r="J4270" s="69"/>
    </row>
    <row r="4271" spans="3:10" x14ac:dyDescent="0.2">
      <c r="C4271" s="52" t="e">
        <f>VLOOKUP(A4271,'[1]S&amp;P 500 Wikipedia'!A:D,3,FALSE)</f>
        <v>#N/A</v>
      </c>
      <c r="H4271" s="69"/>
      <c r="I4271" s="69"/>
      <c r="J4271" s="69"/>
    </row>
    <row r="4272" spans="3:10" x14ac:dyDescent="0.2">
      <c r="C4272" s="52" t="e">
        <f>VLOOKUP(A4272,'[1]S&amp;P 500 Wikipedia'!A:D,3,FALSE)</f>
        <v>#N/A</v>
      </c>
      <c r="H4272" s="69"/>
      <c r="I4272" s="69"/>
      <c r="J4272" s="69"/>
    </row>
    <row r="4273" spans="3:10" x14ac:dyDescent="0.2">
      <c r="C4273" s="52" t="e">
        <f>VLOOKUP(A4273,'[1]S&amp;P 500 Wikipedia'!A:D,3,FALSE)</f>
        <v>#N/A</v>
      </c>
      <c r="H4273" s="69"/>
      <c r="I4273" s="69"/>
      <c r="J4273" s="69"/>
    </row>
    <row r="4274" spans="3:10" x14ac:dyDescent="0.2">
      <c r="C4274" s="52" t="e">
        <f>VLOOKUP(A4274,'[1]S&amp;P 500 Wikipedia'!A:D,3,FALSE)</f>
        <v>#N/A</v>
      </c>
      <c r="H4274" s="69"/>
      <c r="I4274" s="69"/>
      <c r="J4274" s="69"/>
    </row>
    <row r="4275" spans="3:10" x14ac:dyDescent="0.2">
      <c r="C4275" s="52" t="e">
        <f>VLOOKUP(A4275,'[1]S&amp;P 500 Wikipedia'!A:D,3,FALSE)</f>
        <v>#N/A</v>
      </c>
      <c r="H4275" s="69"/>
      <c r="I4275" s="69"/>
      <c r="J4275" s="69"/>
    </row>
    <row r="4276" spans="3:10" x14ac:dyDescent="0.2">
      <c r="C4276" s="52" t="e">
        <f>VLOOKUP(A4276,'[1]S&amp;P 500 Wikipedia'!A:D,3,FALSE)</f>
        <v>#N/A</v>
      </c>
      <c r="H4276" s="69"/>
      <c r="I4276" s="69"/>
      <c r="J4276" s="69"/>
    </row>
    <row r="4277" spans="3:10" x14ac:dyDescent="0.2">
      <c r="C4277" s="52" t="e">
        <f>VLOOKUP(A4277,'[1]S&amp;P 500 Wikipedia'!A:D,3,FALSE)</f>
        <v>#N/A</v>
      </c>
      <c r="H4277" s="69"/>
      <c r="I4277" s="69"/>
      <c r="J4277" s="69"/>
    </row>
    <row r="4278" spans="3:10" x14ac:dyDescent="0.2">
      <c r="C4278" s="52" t="e">
        <f>VLOOKUP(A4278,'[1]S&amp;P 500 Wikipedia'!A:D,3,FALSE)</f>
        <v>#N/A</v>
      </c>
      <c r="H4278" s="69"/>
      <c r="I4278" s="69"/>
      <c r="J4278" s="69"/>
    </row>
    <row r="4279" spans="3:10" x14ac:dyDescent="0.2">
      <c r="C4279" s="52" t="e">
        <f>VLOOKUP(A4279,'[1]S&amp;P 500 Wikipedia'!A:D,3,FALSE)</f>
        <v>#N/A</v>
      </c>
      <c r="H4279" s="69"/>
      <c r="I4279" s="69"/>
      <c r="J4279" s="69"/>
    </row>
    <row r="4280" spans="3:10" x14ac:dyDescent="0.2">
      <c r="C4280" s="52" t="e">
        <f>VLOOKUP(A4280,'[1]S&amp;P 500 Wikipedia'!A:D,3,FALSE)</f>
        <v>#N/A</v>
      </c>
      <c r="H4280" s="69"/>
      <c r="I4280" s="69"/>
      <c r="J4280" s="69"/>
    </row>
    <row r="4281" spans="3:10" x14ac:dyDescent="0.2">
      <c r="C4281" s="52" t="e">
        <f>VLOOKUP(A4281,'[1]S&amp;P 500 Wikipedia'!A:D,3,FALSE)</f>
        <v>#N/A</v>
      </c>
      <c r="H4281" s="69"/>
      <c r="I4281" s="69"/>
      <c r="J4281" s="69"/>
    </row>
    <row r="4282" spans="3:10" x14ac:dyDescent="0.2">
      <c r="C4282" s="52" t="e">
        <f>VLOOKUP(A4282,'[1]S&amp;P 500 Wikipedia'!A:D,3,FALSE)</f>
        <v>#N/A</v>
      </c>
      <c r="H4282" s="69"/>
      <c r="I4282" s="69"/>
      <c r="J4282" s="69"/>
    </row>
    <row r="4283" spans="3:10" x14ac:dyDescent="0.2">
      <c r="C4283" s="52" t="e">
        <f>VLOOKUP(A4283,'[1]S&amp;P 500 Wikipedia'!A:D,3,FALSE)</f>
        <v>#N/A</v>
      </c>
      <c r="H4283" s="69"/>
      <c r="I4283" s="69"/>
      <c r="J4283" s="69"/>
    </row>
    <row r="4284" spans="3:10" x14ac:dyDescent="0.2">
      <c r="C4284" s="52" t="e">
        <f>VLOOKUP(A4284,'[1]S&amp;P 500 Wikipedia'!A:D,3,FALSE)</f>
        <v>#N/A</v>
      </c>
      <c r="H4284" s="69"/>
      <c r="I4284" s="69"/>
      <c r="J4284" s="69"/>
    </row>
    <row r="4285" spans="3:10" x14ac:dyDescent="0.2">
      <c r="C4285" s="52" t="e">
        <f>VLOOKUP(A4285,'[1]S&amp;P 500 Wikipedia'!A:D,3,FALSE)</f>
        <v>#N/A</v>
      </c>
      <c r="H4285" s="69"/>
      <c r="I4285" s="69"/>
      <c r="J4285" s="69"/>
    </row>
    <row r="4286" spans="3:10" x14ac:dyDescent="0.2">
      <c r="C4286" s="52" t="e">
        <f>VLOOKUP(A4286,'[1]S&amp;P 500 Wikipedia'!A:D,3,FALSE)</f>
        <v>#N/A</v>
      </c>
      <c r="H4286" s="69"/>
      <c r="I4286" s="69"/>
      <c r="J4286" s="69"/>
    </row>
    <row r="4287" spans="3:10" x14ac:dyDescent="0.2">
      <c r="C4287" s="52" t="e">
        <f>VLOOKUP(A4287,'[1]S&amp;P 500 Wikipedia'!A:D,3,FALSE)</f>
        <v>#N/A</v>
      </c>
      <c r="H4287" s="69"/>
      <c r="I4287" s="69"/>
      <c r="J4287" s="69"/>
    </row>
    <row r="4288" spans="3:10" x14ac:dyDescent="0.2">
      <c r="C4288" s="52" t="e">
        <f>VLOOKUP(A4288,'[1]S&amp;P 500 Wikipedia'!A:D,3,FALSE)</f>
        <v>#N/A</v>
      </c>
      <c r="H4288" s="69"/>
      <c r="I4288" s="69"/>
      <c r="J4288" s="69"/>
    </row>
    <row r="4289" spans="3:10" x14ac:dyDescent="0.2">
      <c r="C4289" s="52" t="e">
        <f>VLOOKUP(A4289,'[1]S&amp;P 500 Wikipedia'!A:D,3,FALSE)</f>
        <v>#N/A</v>
      </c>
      <c r="H4289" s="69"/>
      <c r="I4289" s="69"/>
      <c r="J4289" s="69"/>
    </row>
    <row r="4290" spans="3:10" x14ac:dyDescent="0.2">
      <c r="C4290" s="52" t="e">
        <f>VLOOKUP(A4290,'[1]S&amp;P 500 Wikipedia'!A:D,3,FALSE)</f>
        <v>#N/A</v>
      </c>
      <c r="H4290" s="69"/>
      <c r="I4290" s="69"/>
      <c r="J4290" s="69"/>
    </row>
    <row r="4291" spans="3:10" x14ac:dyDescent="0.2">
      <c r="C4291" s="52" t="e">
        <f>VLOOKUP(A4291,'[1]S&amp;P 500 Wikipedia'!A:D,3,FALSE)</f>
        <v>#N/A</v>
      </c>
      <c r="H4291" s="69"/>
      <c r="I4291" s="69"/>
      <c r="J4291" s="69"/>
    </row>
    <row r="4292" spans="3:10" x14ac:dyDescent="0.2">
      <c r="C4292" s="52" t="e">
        <f>VLOOKUP(A4292,'[1]S&amp;P 500 Wikipedia'!A:D,3,FALSE)</f>
        <v>#N/A</v>
      </c>
      <c r="H4292" s="69"/>
      <c r="I4292" s="69"/>
      <c r="J4292" s="69"/>
    </row>
    <row r="4293" spans="3:10" x14ac:dyDescent="0.2">
      <c r="C4293" s="52" t="e">
        <f>VLOOKUP(A4293,'[1]S&amp;P 500 Wikipedia'!A:D,3,FALSE)</f>
        <v>#N/A</v>
      </c>
      <c r="H4293" s="69"/>
      <c r="I4293" s="69"/>
      <c r="J4293" s="69"/>
    </row>
    <row r="4294" spans="3:10" x14ac:dyDescent="0.2">
      <c r="C4294" s="52" t="e">
        <f>VLOOKUP(A4294,'[1]S&amp;P 500 Wikipedia'!A:D,3,FALSE)</f>
        <v>#N/A</v>
      </c>
      <c r="H4294" s="69"/>
      <c r="I4294" s="69"/>
      <c r="J4294" s="69"/>
    </row>
    <row r="4295" spans="3:10" x14ac:dyDescent="0.2">
      <c r="C4295" s="52" t="e">
        <f>VLOOKUP(A4295,'[1]S&amp;P 500 Wikipedia'!A:D,3,FALSE)</f>
        <v>#N/A</v>
      </c>
      <c r="H4295" s="69"/>
      <c r="I4295" s="69"/>
      <c r="J4295" s="69"/>
    </row>
    <row r="4296" spans="3:10" x14ac:dyDescent="0.2">
      <c r="C4296" s="52" t="e">
        <f>VLOOKUP(A4296,'[1]S&amp;P 500 Wikipedia'!A:D,3,FALSE)</f>
        <v>#N/A</v>
      </c>
      <c r="H4296" s="69"/>
      <c r="I4296" s="69"/>
      <c r="J4296" s="69"/>
    </row>
    <row r="4297" spans="3:10" x14ac:dyDescent="0.2">
      <c r="C4297" s="52" t="e">
        <f>VLOOKUP(A4297,'[1]S&amp;P 500 Wikipedia'!A:D,3,FALSE)</f>
        <v>#N/A</v>
      </c>
      <c r="H4297" s="69"/>
      <c r="I4297" s="69"/>
      <c r="J4297" s="69"/>
    </row>
    <row r="4298" spans="3:10" x14ac:dyDescent="0.2">
      <c r="C4298" s="52" t="e">
        <f>VLOOKUP(A4298,'[1]S&amp;P 500 Wikipedia'!A:D,3,FALSE)</f>
        <v>#N/A</v>
      </c>
      <c r="H4298" s="69"/>
      <c r="I4298" s="69"/>
      <c r="J4298" s="69"/>
    </row>
    <row r="4299" spans="3:10" x14ac:dyDescent="0.2">
      <c r="C4299" s="52" t="e">
        <f>VLOOKUP(A4299,'[1]S&amp;P 500 Wikipedia'!A:D,3,FALSE)</f>
        <v>#N/A</v>
      </c>
      <c r="H4299" s="69"/>
      <c r="I4299" s="69"/>
      <c r="J4299" s="69"/>
    </row>
    <row r="4300" spans="3:10" x14ac:dyDescent="0.2">
      <c r="C4300" s="52" t="e">
        <f>VLOOKUP(A4300,'[1]S&amp;P 500 Wikipedia'!A:D,3,FALSE)</f>
        <v>#N/A</v>
      </c>
      <c r="H4300" s="69"/>
      <c r="I4300" s="69"/>
      <c r="J4300" s="69"/>
    </row>
    <row r="4301" spans="3:10" x14ac:dyDescent="0.2">
      <c r="C4301" s="52" t="e">
        <f>VLOOKUP(A4301,'[1]S&amp;P 500 Wikipedia'!A:D,3,FALSE)</f>
        <v>#N/A</v>
      </c>
      <c r="H4301" s="69"/>
      <c r="I4301" s="69"/>
      <c r="J4301" s="69"/>
    </row>
    <row r="4302" spans="3:10" x14ac:dyDescent="0.2">
      <c r="C4302" s="52" t="e">
        <f>VLOOKUP(A4302,'[1]S&amp;P 500 Wikipedia'!A:D,3,FALSE)</f>
        <v>#N/A</v>
      </c>
      <c r="H4302" s="69"/>
      <c r="I4302" s="69"/>
      <c r="J4302" s="69"/>
    </row>
    <row r="4303" spans="3:10" x14ac:dyDescent="0.2">
      <c r="C4303" s="52" t="e">
        <f>VLOOKUP(A4303,'[1]S&amp;P 500 Wikipedia'!A:D,3,FALSE)</f>
        <v>#N/A</v>
      </c>
      <c r="H4303" s="69"/>
      <c r="I4303" s="69"/>
      <c r="J4303" s="69"/>
    </row>
    <row r="4304" spans="3:10" x14ac:dyDescent="0.2">
      <c r="C4304" s="52" t="e">
        <f>VLOOKUP(A4304,'[1]S&amp;P 500 Wikipedia'!A:D,3,FALSE)</f>
        <v>#N/A</v>
      </c>
      <c r="H4304" s="69"/>
      <c r="I4304" s="69"/>
      <c r="J4304" s="69"/>
    </row>
    <row r="4305" spans="3:10" x14ac:dyDescent="0.2">
      <c r="C4305" s="52" t="e">
        <f>VLOOKUP(A4305,'[1]S&amp;P 500 Wikipedia'!A:D,3,FALSE)</f>
        <v>#N/A</v>
      </c>
      <c r="H4305" s="69"/>
      <c r="I4305" s="69"/>
      <c r="J4305" s="69"/>
    </row>
    <row r="4306" spans="3:10" x14ac:dyDescent="0.2">
      <c r="C4306" s="52" t="e">
        <f>VLOOKUP(A4306,'[1]S&amp;P 500 Wikipedia'!A:D,3,FALSE)</f>
        <v>#N/A</v>
      </c>
      <c r="H4306" s="69"/>
      <c r="I4306" s="69"/>
      <c r="J4306" s="69"/>
    </row>
    <row r="4307" spans="3:10" x14ac:dyDescent="0.2">
      <c r="C4307" s="52" t="e">
        <f>VLOOKUP(A4307,'[1]S&amp;P 500 Wikipedia'!A:D,3,FALSE)</f>
        <v>#N/A</v>
      </c>
      <c r="H4307" s="69"/>
      <c r="I4307" s="69"/>
      <c r="J4307" s="69"/>
    </row>
    <row r="4308" spans="3:10" x14ac:dyDescent="0.2">
      <c r="C4308" s="52" t="e">
        <f>VLOOKUP(A4308,'[1]S&amp;P 500 Wikipedia'!A:D,3,FALSE)</f>
        <v>#N/A</v>
      </c>
      <c r="H4308" s="69"/>
      <c r="I4308" s="69"/>
      <c r="J4308" s="69"/>
    </row>
    <row r="4309" spans="3:10" x14ac:dyDescent="0.2">
      <c r="C4309" s="52" t="e">
        <f>VLOOKUP(A4309,'[1]S&amp;P 500 Wikipedia'!A:D,3,FALSE)</f>
        <v>#N/A</v>
      </c>
      <c r="H4309" s="69"/>
      <c r="I4309" s="69"/>
      <c r="J4309" s="69"/>
    </row>
    <row r="4310" spans="3:10" x14ac:dyDescent="0.2">
      <c r="C4310" s="52" t="e">
        <f>VLOOKUP(A4310,'[1]S&amp;P 500 Wikipedia'!A:D,3,FALSE)</f>
        <v>#N/A</v>
      </c>
      <c r="H4310" s="69"/>
      <c r="I4310" s="69"/>
      <c r="J4310" s="69"/>
    </row>
    <row r="4311" spans="3:10" x14ac:dyDescent="0.2">
      <c r="C4311" s="52" t="e">
        <f>VLOOKUP(A4311,'[1]S&amp;P 500 Wikipedia'!A:D,3,FALSE)</f>
        <v>#N/A</v>
      </c>
      <c r="H4311" s="69"/>
      <c r="I4311" s="69"/>
      <c r="J4311" s="69"/>
    </row>
    <row r="4312" spans="3:10" x14ac:dyDescent="0.2">
      <c r="C4312" s="52" t="e">
        <f>VLOOKUP(A4312,'[1]S&amp;P 500 Wikipedia'!A:D,3,FALSE)</f>
        <v>#N/A</v>
      </c>
      <c r="H4312" s="69"/>
      <c r="I4312" s="69"/>
      <c r="J4312" s="69"/>
    </row>
    <row r="4313" spans="3:10" x14ac:dyDescent="0.2">
      <c r="C4313" s="52" t="e">
        <f>VLOOKUP(A4313,'[1]S&amp;P 500 Wikipedia'!A:D,3,FALSE)</f>
        <v>#N/A</v>
      </c>
      <c r="H4313" s="69"/>
      <c r="I4313" s="69"/>
      <c r="J4313" s="69"/>
    </row>
    <row r="4314" spans="3:10" x14ac:dyDescent="0.2">
      <c r="C4314" s="52" t="e">
        <f>VLOOKUP(A4314,'[1]S&amp;P 500 Wikipedia'!A:D,3,FALSE)</f>
        <v>#N/A</v>
      </c>
      <c r="H4314" s="69"/>
      <c r="I4314" s="69"/>
      <c r="J4314" s="69"/>
    </row>
    <row r="4315" spans="3:10" x14ac:dyDescent="0.2">
      <c r="C4315" s="52" t="e">
        <f>VLOOKUP(A4315,'[1]S&amp;P 500 Wikipedia'!A:D,3,FALSE)</f>
        <v>#N/A</v>
      </c>
      <c r="H4315" s="69"/>
      <c r="I4315" s="69"/>
      <c r="J4315" s="69"/>
    </row>
    <row r="4316" spans="3:10" x14ac:dyDescent="0.2">
      <c r="C4316" s="52" t="e">
        <f>VLOOKUP(A4316,'[1]S&amp;P 500 Wikipedia'!A:D,3,FALSE)</f>
        <v>#N/A</v>
      </c>
      <c r="H4316" s="69"/>
      <c r="I4316" s="69"/>
      <c r="J4316" s="69"/>
    </row>
    <row r="4317" spans="3:10" x14ac:dyDescent="0.2">
      <c r="C4317" s="52" t="e">
        <f>VLOOKUP(A4317,'[1]S&amp;P 500 Wikipedia'!A:D,3,FALSE)</f>
        <v>#N/A</v>
      </c>
      <c r="H4317" s="69"/>
      <c r="I4317" s="69"/>
      <c r="J4317" s="69"/>
    </row>
    <row r="4318" spans="3:10" x14ac:dyDescent="0.2">
      <c r="C4318" s="52" t="e">
        <f>VLOOKUP(A4318,'[1]S&amp;P 500 Wikipedia'!A:D,3,FALSE)</f>
        <v>#N/A</v>
      </c>
      <c r="H4318" s="69"/>
      <c r="I4318" s="69"/>
      <c r="J4318" s="69"/>
    </row>
    <row r="4319" spans="3:10" x14ac:dyDescent="0.2">
      <c r="C4319" s="52" t="e">
        <f>VLOOKUP(A4319,'[1]S&amp;P 500 Wikipedia'!A:D,3,FALSE)</f>
        <v>#N/A</v>
      </c>
      <c r="H4319" s="69"/>
      <c r="I4319" s="69"/>
      <c r="J4319" s="69"/>
    </row>
    <row r="4320" spans="3:10" x14ac:dyDescent="0.2">
      <c r="C4320" s="52" t="e">
        <f>VLOOKUP(A4320,'[1]S&amp;P 500 Wikipedia'!A:D,3,FALSE)</f>
        <v>#N/A</v>
      </c>
      <c r="H4320" s="69"/>
      <c r="I4320" s="69"/>
      <c r="J4320" s="69"/>
    </row>
    <row r="4321" spans="3:10" x14ac:dyDescent="0.2">
      <c r="C4321" s="52" t="e">
        <f>VLOOKUP(A4321,'[1]S&amp;P 500 Wikipedia'!A:D,3,FALSE)</f>
        <v>#N/A</v>
      </c>
      <c r="H4321" s="69"/>
      <c r="I4321" s="69"/>
      <c r="J4321" s="69"/>
    </row>
    <row r="4322" spans="3:10" x14ac:dyDescent="0.2">
      <c r="C4322" s="52" t="e">
        <f>VLOOKUP(A4322,'[1]S&amp;P 500 Wikipedia'!A:D,3,FALSE)</f>
        <v>#N/A</v>
      </c>
      <c r="H4322" s="69"/>
      <c r="I4322" s="69"/>
      <c r="J4322" s="69"/>
    </row>
    <row r="4323" spans="3:10" x14ac:dyDescent="0.2">
      <c r="C4323" s="52" t="e">
        <f>VLOOKUP(A4323,'[1]S&amp;P 500 Wikipedia'!A:D,3,FALSE)</f>
        <v>#N/A</v>
      </c>
      <c r="H4323" s="69"/>
      <c r="I4323" s="69"/>
      <c r="J4323" s="69"/>
    </row>
    <row r="4324" spans="3:10" x14ac:dyDescent="0.2">
      <c r="C4324" s="52" t="e">
        <f>VLOOKUP(A4324,'[1]S&amp;P 500 Wikipedia'!A:D,3,FALSE)</f>
        <v>#N/A</v>
      </c>
      <c r="H4324" s="69"/>
      <c r="I4324" s="69"/>
      <c r="J4324" s="69"/>
    </row>
    <row r="4325" spans="3:10" x14ac:dyDescent="0.2">
      <c r="C4325" s="52" t="e">
        <f>VLOOKUP(A4325,'[1]S&amp;P 500 Wikipedia'!A:D,3,FALSE)</f>
        <v>#N/A</v>
      </c>
      <c r="H4325" s="69"/>
      <c r="I4325" s="69"/>
      <c r="J4325" s="69"/>
    </row>
    <row r="4326" spans="3:10" x14ac:dyDescent="0.2">
      <c r="C4326" s="52" t="e">
        <f>VLOOKUP(A4326,'[1]S&amp;P 500 Wikipedia'!A:D,3,FALSE)</f>
        <v>#N/A</v>
      </c>
      <c r="H4326" s="69"/>
      <c r="I4326" s="69"/>
      <c r="J4326" s="69"/>
    </row>
    <row r="4327" spans="3:10" x14ac:dyDescent="0.2">
      <c r="C4327" s="52" t="e">
        <f>VLOOKUP(A4327,'[1]S&amp;P 500 Wikipedia'!A:D,3,FALSE)</f>
        <v>#N/A</v>
      </c>
      <c r="H4327" s="69"/>
      <c r="I4327" s="69"/>
      <c r="J4327" s="69"/>
    </row>
    <row r="4328" spans="3:10" x14ac:dyDescent="0.2">
      <c r="C4328" s="52" t="e">
        <f>VLOOKUP(A4328,'[1]S&amp;P 500 Wikipedia'!A:D,3,FALSE)</f>
        <v>#N/A</v>
      </c>
      <c r="H4328" s="69"/>
      <c r="I4328" s="69"/>
      <c r="J4328" s="69"/>
    </row>
    <row r="4329" spans="3:10" x14ac:dyDescent="0.2">
      <c r="C4329" s="52" t="e">
        <f>VLOOKUP(A4329,'[1]S&amp;P 500 Wikipedia'!A:D,3,FALSE)</f>
        <v>#N/A</v>
      </c>
      <c r="H4329" s="69"/>
      <c r="I4329" s="69"/>
      <c r="J4329" s="69"/>
    </row>
    <row r="4330" spans="3:10" x14ac:dyDescent="0.2">
      <c r="C4330" s="52" t="e">
        <f>VLOOKUP(A4330,'[1]S&amp;P 500 Wikipedia'!A:D,3,FALSE)</f>
        <v>#N/A</v>
      </c>
      <c r="H4330" s="69"/>
      <c r="I4330" s="69"/>
      <c r="J4330" s="69"/>
    </row>
    <row r="4331" spans="3:10" x14ac:dyDescent="0.2">
      <c r="C4331" s="52" t="e">
        <f>VLOOKUP(A4331,'[1]S&amp;P 500 Wikipedia'!A:D,3,FALSE)</f>
        <v>#N/A</v>
      </c>
      <c r="H4331" s="69"/>
      <c r="I4331" s="69"/>
      <c r="J4331" s="69"/>
    </row>
    <row r="4332" spans="3:10" x14ac:dyDescent="0.2">
      <c r="C4332" s="52" t="e">
        <f>VLOOKUP(A4332,'[1]S&amp;P 500 Wikipedia'!A:D,3,FALSE)</f>
        <v>#N/A</v>
      </c>
      <c r="H4332" s="69"/>
      <c r="I4332" s="69"/>
      <c r="J4332" s="69"/>
    </row>
    <row r="4333" spans="3:10" x14ac:dyDescent="0.2">
      <c r="C4333" s="52" t="e">
        <f>VLOOKUP(A4333,'[1]S&amp;P 500 Wikipedia'!A:D,3,FALSE)</f>
        <v>#N/A</v>
      </c>
      <c r="H4333" s="69"/>
      <c r="I4333" s="69"/>
      <c r="J4333" s="69"/>
    </row>
    <row r="4334" spans="3:10" x14ac:dyDescent="0.2">
      <c r="C4334" s="52" t="e">
        <f>VLOOKUP(A4334,'[1]S&amp;P 500 Wikipedia'!A:D,3,FALSE)</f>
        <v>#N/A</v>
      </c>
      <c r="H4334" s="69"/>
      <c r="I4334" s="69"/>
      <c r="J4334" s="69"/>
    </row>
    <row r="4335" spans="3:10" x14ac:dyDescent="0.2">
      <c r="C4335" s="52" t="e">
        <f>VLOOKUP(A4335,'[1]S&amp;P 500 Wikipedia'!A:D,3,FALSE)</f>
        <v>#N/A</v>
      </c>
      <c r="H4335" s="69"/>
      <c r="I4335" s="69"/>
      <c r="J4335" s="69"/>
    </row>
    <row r="4336" spans="3:10" x14ac:dyDescent="0.2">
      <c r="C4336" s="52" t="e">
        <f>VLOOKUP(A4336,'[1]S&amp;P 500 Wikipedia'!A:D,3,FALSE)</f>
        <v>#N/A</v>
      </c>
      <c r="H4336" s="69"/>
      <c r="I4336" s="69"/>
      <c r="J4336" s="69"/>
    </row>
    <row r="4337" spans="3:10" x14ac:dyDescent="0.2">
      <c r="C4337" s="52" t="e">
        <f>VLOOKUP(A4337,'[1]S&amp;P 500 Wikipedia'!A:D,3,FALSE)</f>
        <v>#N/A</v>
      </c>
      <c r="H4337" s="69"/>
      <c r="I4337" s="69"/>
      <c r="J4337" s="69"/>
    </row>
    <row r="4338" spans="3:10" x14ac:dyDescent="0.2">
      <c r="C4338" s="52" t="e">
        <f>VLOOKUP(A4338,'[1]S&amp;P 500 Wikipedia'!A:D,3,FALSE)</f>
        <v>#N/A</v>
      </c>
      <c r="H4338" s="69"/>
      <c r="I4338" s="69"/>
      <c r="J4338" s="69"/>
    </row>
    <row r="4339" spans="3:10" x14ac:dyDescent="0.2">
      <c r="C4339" s="52" t="e">
        <f>VLOOKUP(A4339,'[1]S&amp;P 500 Wikipedia'!A:D,3,FALSE)</f>
        <v>#N/A</v>
      </c>
      <c r="H4339" s="69"/>
      <c r="I4339" s="69"/>
      <c r="J4339" s="69"/>
    </row>
    <row r="4340" spans="3:10" x14ac:dyDescent="0.2">
      <c r="C4340" s="52" t="e">
        <f>VLOOKUP(A4340,'[1]S&amp;P 500 Wikipedia'!A:D,3,FALSE)</f>
        <v>#N/A</v>
      </c>
      <c r="H4340" s="69"/>
      <c r="I4340" s="69"/>
      <c r="J4340" s="69"/>
    </row>
    <row r="4341" spans="3:10" x14ac:dyDescent="0.2">
      <c r="C4341" s="52" t="e">
        <f>VLOOKUP(A4341,'[1]S&amp;P 500 Wikipedia'!A:D,3,FALSE)</f>
        <v>#N/A</v>
      </c>
      <c r="H4341" s="69"/>
      <c r="I4341" s="69"/>
      <c r="J4341" s="69"/>
    </row>
    <row r="4342" spans="3:10" x14ac:dyDescent="0.2">
      <c r="C4342" s="52" t="e">
        <f>VLOOKUP(A4342,'[1]S&amp;P 500 Wikipedia'!A:D,3,FALSE)</f>
        <v>#N/A</v>
      </c>
      <c r="H4342" s="69"/>
      <c r="I4342" s="69"/>
      <c r="J4342" s="69"/>
    </row>
    <row r="4343" spans="3:10" x14ac:dyDescent="0.2">
      <c r="C4343" s="52" t="e">
        <f>VLOOKUP(A4343,'[1]S&amp;P 500 Wikipedia'!A:D,3,FALSE)</f>
        <v>#N/A</v>
      </c>
      <c r="H4343" s="69"/>
      <c r="I4343" s="69"/>
      <c r="J4343" s="69"/>
    </row>
    <row r="4344" spans="3:10" x14ac:dyDescent="0.2">
      <c r="C4344" s="52" t="e">
        <f>VLOOKUP(A4344,'[1]S&amp;P 500 Wikipedia'!A:D,3,FALSE)</f>
        <v>#N/A</v>
      </c>
      <c r="H4344" s="69"/>
      <c r="I4344" s="69"/>
      <c r="J4344" s="69"/>
    </row>
    <row r="4345" spans="3:10" x14ac:dyDescent="0.2">
      <c r="C4345" s="52" t="e">
        <f>VLOOKUP(A4345,'[1]S&amp;P 500 Wikipedia'!A:D,3,FALSE)</f>
        <v>#N/A</v>
      </c>
      <c r="H4345" s="69"/>
      <c r="I4345" s="69"/>
      <c r="J4345" s="69"/>
    </row>
    <row r="4346" spans="3:10" x14ac:dyDescent="0.2">
      <c r="C4346" s="52" t="e">
        <f>VLOOKUP(A4346,'[1]S&amp;P 500 Wikipedia'!A:D,3,FALSE)</f>
        <v>#N/A</v>
      </c>
      <c r="H4346" s="69"/>
      <c r="I4346" s="69"/>
      <c r="J4346" s="69"/>
    </row>
    <row r="4347" spans="3:10" x14ac:dyDescent="0.2">
      <c r="C4347" s="52" t="e">
        <f>VLOOKUP(A4347,'[1]S&amp;P 500 Wikipedia'!A:D,3,FALSE)</f>
        <v>#N/A</v>
      </c>
      <c r="H4347" s="69"/>
      <c r="I4347" s="69"/>
      <c r="J4347" s="69"/>
    </row>
    <row r="4348" spans="3:10" x14ac:dyDescent="0.2">
      <c r="C4348" s="52" t="e">
        <f>VLOOKUP(A4348,'[1]S&amp;P 500 Wikipedia'!A:D,3,FALSE)</f>
        <v>#N/A</v>
      </c>
      <c r="H4348" s="69"/>
      <c r="I4348" s="69"/>
      <c r="J4348" s="69"/>
    </row>
    <row r="4349" spans="3:10" x14ac:dyDescent="0.2">
      <c r="C4349" s="52" t="e">
        <f>VLOOKUP(A4349,'[1]S&amp;P 500 Wikipedia'!A:D,3,FALSE)</f>
        <v>#N/A</v>
      </c>
      <c r="H4349" s="69"/>
      <c r="I4349" s="69"/>
      <c r="J4349" s="69"/>
    </row>
    <row r="4350" spans="3:10" x14ac:dyDescent="0.2">
      <c r="C4350" s="52" t="e">
        <f>VLOOKUP(A4350,'[1]S&amp;P 500 Wikipedia'!A:D,3,FALSE)</f>
        <v>#N/A</v>
      </c>
      <c r="H4350" s="69"/>
      <c r="I4350" s="69"/>
      <c r="J4350" s="69"/>
    </row>
    <row r="4351" spans="3:10" x14ac:dyDescent="0.2">
      <c r="C4351" s="52" t="e">
        <f>VLOOKUP(A4351,'[1]S&amp;P 500 Wikipedia'!A:D,3,FALSE)</f>
        <v>#N/A</v>
      </c>
      <c r="H4351" s="69"/>
      <c r="I4351" s="69"/>
      <c r="J4351" s="69"/>
    </row>
    <row r="4352" spans="3:10" x14ac:dyDescent="0.2">
      <c r="C4352" s="52" t="e">
        <f>VLOOKUP(A4352,'[1]S&amp;P 500 Wikipedia'!A:D,3,FALSE)</f>
        <v>#N/A</v>
      </c>
      <c r="H4352" s="69"/>
      <c r="I4352" s="69"/>
      <c r="J4352" s="69"/>
    </row>
    <row r="4353" spans="3:10" x14ac:dyDescent="0.2">
      <c r="C4353" s="52" t="e">
        <f>VLOOKUP(A4353,'[1]S&amp;P 500 Wikipedia'!A:D,3,FALSE)</f>
        <v>#N/A</v>
      </c>
      <c r="H4353" s="69"/>
      <c r="I4353" s="69"/>
      <c r="J4353" s="69"/>
    </row>
    <row r="4354" spans="3:10" x14ac:dyDescent="0.2">
      <c r="C4354" s="52" t="e">
        <f>VLOOKUP(A4354,'[1]S&amp;P 500 Wikipedia'!A:D,3,FALSE)</f>
        <v>#N/A</v>
      </c>
      <c r="H4354" s="69"/>
      <c r="I4354" s="69"/>
      <c r="J4354" s="69"/>
    </row>
    <row r="4355" spans="3:10" x14ac:dyDescent="0.2">
      <c r="C4355" s="52" t="e">
        <f>VLOOKUP(A4355,'[1]S&amp;P 500 Wikipedia'!A:D,3,FALSE)</f>
        <v>#N/A</v>
      </c>
      <c r="H4355" s="69"/>
      <c r="I4355" s="69"/>
      <c r="J4355" s="69"/>
    </row>
    <row r="4356" spans="3:10" x14ac:dyDescent="0.2">
      <c r="C4356" s="52" t="e">
        <f>VLOOKUP(A4356,'[1]S&amp;P 500 Wikipedia'!A:D,3,FALSE)</f>
        <v>#N/A</v>
      </c>
      <c r="H4356" s="69"/>
      <c r="I4356" s="69"/>
      <c r="J4356" s="69"/>
    </row>
    <row r="4357" spans="3:10" x14ac:dyDescent="0.2">
      <c r="C4357" s="52" t="e">
        <f>VLOOKUP(A4357,'[1]S&amp;P 500 Wikipedia'!A:D,3,FALSE)</f>
        <v>#N/A</v>
      </c>
      <c r="H4357" s="69"/>
      <c r="I4357" s="69"/>
      <c r="J4357" s="69"/>
    </row>
    <row r="4358" spans="3:10" x14ac:dyDescent="0.2">
      <c r="C4358" s="52" t="e">
        <f>VLOOKUP(A4358,'[1]S&amp;P 500 Wikipedia'!A:D,3,FALSE)</f>
        <v>#N/A</v>
      </c>
      <c r="H4358" s="69"/>
      <c r="I4358" s="69"/>
      <c r="J4358" s="69"/>
    </row>
    <row r="4359" spans="3:10" x14ac:dyDescent="0.2">
      <c r="C4359" s="52" t="e">
        <f>VLOOKUP(A4359,'[1]S&amp;P 500 Wikipedia'!A:D,3,FALSE)</f>
        <v>#N/A</v>
      </c>
      <c r="H4359" s="69"/>
      <c r="I4359" s="69"/>
      <c r="J4359" s="69"/>
    </row>
    <row r="4360" spans="3:10" x14ac:dyDescent="0.2">
      <c r="C4360" s="52" t="e">
        <f>VLOOKUP(A4360,'[1]S&amp;P 500 Wikipedia'!A:D,3,FALSE)</f>
        <v>#N/A</v>
      </c>
      <c r="H4360" s="69"/>
      <c r="I4360" s="69"/>
      <c r="J4360" s="69"/>
    </row>
    <row r="4361" spans="3:10" x14ac:dyDescent="0.2">
      <c r="C4361" s="52" t="e">
        <f>VLOOKUP(A4361,'[1]S&amp;P 500 Wikipedia'!A:D,3,FALSE)</f>
        <v>#N/A</v>
      </c>
      <c r="H4361" s="69"/>
      <c r="I4361" s="69"/>
      <c r="J4361" s="69"/>
    </row>
    <row r="4362" spans="3:10" x14ac:dyDescent="0.2">
      <c r="C4362" s="52" t="e">
        <f>VLOOKUP(A4362,'[1]S&amp;P 500 Wikipedia'!A:D,3,FALSE)</f>
        <v>#N/A</v>
      </c>
      <c r="H4362" s="69"/>
      <c r="I4362" s="69"/>
      <c r="J4362" s="69"/>
    </row>
    <row r="4363" spans="3:10" x14ac:dyDescent="0.2">
      <c r="C4363" s="52" t="e">
        <f>VLOOKUP(A4363,'[1]S&amp;P 500 Wikipedia'!A:D,3,FALSE)</f>
        <v>#N/A</v>
      </c>
      <c r="H4363" s="69"/>
      <c r="I4363" s="69"/>
      <c r="J4363" s="69"/>
    </row>
    <row r="4364" spans="3:10" x14ac:dyDescent="0.2">
      <c r="C4364" s="52" t="e">
        <f>VLOOKUP(A4364,'[1]S&amp;P 500 Wikipedia'!A:D,3,FALSE)</f>
        <v>#N/A</v>
      </c>
      <c r="H4364" s="69"/>
      <c r="I4364" s="69"/>
      <c r="J4364" s="69"/>
    </row>
    <row r="4365" spans="3:10" x14ac:dyDescent="0.2">
      <c r="C4365" s="52" t="e">
        <f>VLOOKUP(A4365,'[1]S&amp;P 500 Wikipedia'!A:D,3,FALSE)</f>
        <v>#N/A</v>
      </c>
      <c r="H4365" s="69"/>
      <c r="I4365" s="69"/>
      <c r="J4365" s="69"/>
    </row>
    <row r="4366" spans="3:10" x14ac:dyDescent="0.2">
      <c r="C4366" s="52" t="e">
        <f>VLOOKUP(A4366,'[1]S&amp;P 500 Wikipedia'!A:D,3,FALSE)</f>
        <v>#N/A</v>
      </c>
      <c r="H4366" s="69"/>
      <c r="I4366" s="69"/>
      <c r="J4366" s="69"/>
    </row>
    <row r="4367" spans="3:10" x14ac:dyDescent="0.2">
      <c r="C4367" s="52" t="e">
        <f>VLOOKUP(A4367,'[1]S&amp;P 500 Wikipedia'!A:D,3,FALSE)</f>
        <v>#N/A</v>
      </c>
      <c r="H4367" s="69"/>
      <c r="I4367" s="69"/>
      <c r="J4367" s="69"/>
    </row>
    <row r="4368" spans="3:10" x14ac:dyDescent="0.2">
      <c r="C4368" s="52" t="e">
        <f>VLOOKUP(A4368,'[1]S&amp;P 500 Wikipedia'!A:D,3,FALSE)</f>
        <v>#N/A</v>
      </c>
      <c r="H4368" s="69"/>
      <c r="I4368" s="69"/>
      <c r="J4368" s="69"/>
    </row>
    <row r="4369" spans="3:10" x14ac:dyDescent="0.2">
      <c r="C4369" s="52" t="e">
        <f>VLOOKUP(A4369,'[1]S&amp;P 500 Wikipedia'!A:D,3,FALSE)</f>
        <v>#N/A</v>
      </c>
      <c r="H4369" s="69"/>
      <c r="I4369" s="69"/>
      <c r="J4369" s="69"/>
    </row>
    <row r="4370" spans="3:10" x14ac:dyDescent="0.2">
      <c r="C4370" s="52" t="e">
        <f>VLOOKUP(A4370,'[1]S&amp;P 500 Wikipedia'!A:D,3,FALSE)</f>
        <v>#N/A</v>
      </c>
      <c r="H4370" s="69"/>
      <c r="I4370" s="69"/>
      <c r="J4370" s="69"/>
    </row>
    <row r="4371" spans="3:10" x14ac:dyDescent="0.2">
      <c r="C4371" s="52" t="e">
        <f>VLOOKUP(A4371,'[1]S&amp;P 500 Wikipedia'!A:D,3,FALSE)</f>
        <v>#N/A</v>
      </c>
      <c r="H4371" s="69"/>
      <c r="I4371" s="69"/>
      <c r="J4371" s="69"/>
    </row>
    <row r="4372" spans="3:10" x14ac:dyDescent="0.2">
      <c r="C4372" s="52" t="e">
        <f>VLOOKUP(A4372,'[1]S&amp;P 500 Wikipedia'!A:D,3,FALSE)</f>
        <v>#N/A</v>
      </c>
      <c r="H4372" s="69"/>
      <c r="I4372" s="69"/>
      <c r="J4372" s="69"/>
    </row>
    <row r="4373" spans="3:10" x14ac:dyDescent="0.2">
      <c r="C4373" s="52" t="e">
        <f>VLOOKUP(A4373,'[1]S&amp;P 500 Wikipedia'!A:D,3,FALSE)</f>
        <v>#N/A</v>
      </c>
      <c r="H4373" s="69"/>
      <c r="I4373" s="69"/>
      <c r="J4373" s="69"/>
    </row>
    <row r="4374" spans="3:10" x14ac:dyDescent="0.2">
      <c r="C4374" s="52" t="e">
        <f>VLOOKUP(A4374,'[1]S&amp;P 500 Wikipedia'!A:D,3,FALSE)</f>
        <v>#N/A</v>
      </c>
      <c r="H4374" s="69"/>
      <c r="I4374" s="69"/>
      <c r="J4374" s="69"/>
    </row>
    <row r="4375" spans="3:10" x14ac:dyDescent="0.2">
      <c r="C4375" s="52" t="e">
        <f>VLOOKUP(A4375,'[1]S&amp;P 500 Wikipedia'!A:D,3,FALSE)</f>
        <v>#N/A</v>
      </c>
      <c r="H4375" s="69"/>
      <c r="I4375" s="69"/>
      <c r="J4375" s="69"/>
    </row>
    <row r="4376" spans="3:10" x14ac:dyDescent="0.2">
      <c r="C4376" s="52" t="e">
        <f>VLOOKUP(A4376,'[1]S&amp;P 500 Wikipedia'!A:D,3,FALSE)</f>
        <v>#N/A</v>
      </c>
      <c r="H4376" s="69"/>
      <c r="I4376" s="69"/>
      <c r="J4376" s="69"/>
    </row>
    <row r="4377" spans="3:10" x14ac:dyDescent="0.2">
      <c r="C4377" s="52" t="e">
        <f>VLOOKUP(A4377,'[1]S&amp;P 500 Wikipedia'!A:D,3,FALSE)</f>
        <v>#N/A</v>
      </c>
      <c r="H4377" s="69"/>
      <c r="I4377" s="69"/>
      <c r="J4377" s="69"/>
    </row>
    <row r="4378" spans="3:10" x14ac:dyDescent="0.2">
      <c r="C4378" s="52" t="e">
        <f>VLOOKUP(A4378,'[1]S&amp;P 500 Wikipedia'!A:D,3,FALSE)</f>
        <v>#N/A</v>
      </c>
      <c r="H4378" s="69"/>
      <c r="I4378" s="69"/>
      <c r="J4378" s="69"/>
    </row>
    <row r="4379" spans="3:10" x14ac:dyDescent="0.2">
      <c r="C4379" s="52" t="e">
        <f>VLOOKUP(A4379,'[1]S&amp;P 500 Wikipedia'!A:D,3,FALSE)</f>
        <v>#N/A</v>
      </c>
      <c r="H4379" s="69"/>
      <c r="I4379" s="69"/>
      <c r="J4379" s="69"/>
    </row>
    <row r="4380" spans="3:10" x14ac:dyDescent="0.2">
      <c r="C4380" s="52" t="e">
        <f>VLOOKUP(A4380,'[1]S&amp;P 500 Wikipedia'!A:D,3,FALSE)</f>
        <v>#N/A</v>
      </c>
      <c r="H4380" s="69"/>
      <c r="I4380" s="69"/>
      <c r="J4380" s="69"/>
    </row>
    <row r="4381" spans="3:10" x14ac:dyDescent="0.2">
      <c r="C4381" s="52" t="e">
        <f>VLOOKUP(A4381,'[1]S&amp;P 500 Wikipedia'!A:D,3,FALSE)</f>
        <v>#N/A</v>
      </c>
      <c r="H4381" s="69"/>
      <c r="I4381" s="69"/>
      <c r="J4381" s="69"/>
    </row>
    <row r="4382" spans="3:10" x14ac:dyDescent="0.2">
      <c r="C4382" s="52" t="e">
        <f>VLOOKUP(A4382,'[1]S&amp;P 500 Wikipedia'!A:D,3,FALSE)</f>
        <v>#N/A</v>
      </c>
      <c r="H4382" s="69"/>
      <c r="I4382" s="69"/>
      <c r="J4382" s="69"/>
    </row>
    <row r="4383" spans="3:10" x14ac:dyDescent="0.2">
      <c r="C4383" s="52" t="e">
        <f>VLOOKUP(A4383,'[1]S&amp;P 500 Wikipedia'!A:D,3,FALSE)</f>
        <v>#N/A</v>
      </c>
      <c r="H4383" s="69"/>
      <c r="I4383" s="69"/>
      <c r="J4383" s="69"/>
    </row>
    <row r="4384" spans="3:10" x14ac:dyDescent="0.2">
      <c r="C4384" s="52" t="e">
        <f>VLOOKUP(A4384,'[1]S&amp;P 500 Wikipedia'!A:D,3,FALSE)</f>
        <v>#N/A</v>
      </c>
      <c r="H4384" s="69"/>
      <c r="I4384" s="69"/>
      <c r="J4384" s="69"/>
    </row>
    <row r="4385" spans="3:10" x14ac:dyDescent="0.2">
      <c r="C4385" s="52" t="e">
        <f>VLOOKUP(A4385,'[1]S&amp;P 500 Wikipedia'!A:D,3,FALSE)</f>
        <v>#N/A</v>
      </c>
      <c r="H4385" s="69"/>
      <c r="I4385" s="69"/>
      <c r="J4385" s="69"/>
    </row>
    <row r="4386" spans="3:10" x14ac:dyDescent="0.2">
      <c r="C4386" s="52" t="e">
        <f>VLOOKUP(A4386,'[1]S&amp;P 500 Wikipedia'!A:D,3,FALSE)</f>
        <v>#N/A</v>
      </c>
      <c r="H4386" s="69"/>
      <c r="I4386" s="69"/>
      <c r="J4386" s="69"/>
    </row>
    <row r="4387" spans="3:10" x14ac:dyDescent="0.2">
      <c r="C4387" s="52" t="e">
        <f>VLOOKUP(A4387,'[1]S&amp;P 500 Wikipedia'!A:D,3,FALSE)</f>
        <v>#N/A</v>
      </c>
      <c r="H4387" s="69"/>
      <c r="I4387" s="69"/>
      <c r="J4387" s="69"/>
    </row>
    <row r="4388" spans="3:10" x14ac:dyDescent="0.2">
      <c r="C4388" s="52" t="e">
        <f>VLOOKUP(A4388,'[1]S&amp;P 500 Wikipedia'!A:D,3,FALSE)</f>
        <v>#N/A</v>
      </c>
      <c r="H4388" s="69"/>
      <c r="I4388" s="69"/>
      <c r="J4388" s="69"/>
    </row>
    <row r="4389" spans="3:10" x14ac:dyDescent="0.2">
      <c r="C4389" s="52" t="e">
        <f>VLOOKUP(A4389,'[1]S&amp;P 500 Wikipedia'!A:D,3,FALSE)</f>
        <v>#N/A</v>
      </c>
      <c r="H4389" s="69"/>
      <c r="I4389" s="69"/>
      <c r="J4389" s="69"/>
    </row>
    <row r="4390" spans="3:10" x14ac:dyDescent="0.2">
      <c r="C4390" s="52" t="e">
        <f>VLOOKUP(A4390,'[1]S&amp;P 500 Wikipedia'!A:D,3,FALSE)</f>
        <v>#N/A</v>
      </c>
      <c r="H4390" s="69"/>
      <c r="I4390" s="69"/>
      <c r="J4390" s="69"/>
    </row>
    <row r="4391" spans="3:10" x14ac:dyDescent="0.2">
      <c r="C4391" s="52" t="e">
        <f>VLOOKUP(A4391,'[1]S&amp;P 500 Wikipedia'!A:D,3,FALSE)</f>
        <v>#N/A</v>
      </c>
      <c r="H4391" s="69"/>
      <c r="I4391" s="69"/>
      <c r="J4391" s="69"/>
    </row>
    <row r="4392" spans="3:10" x14ac:dyDescent="0.2">
      <c r="C4392" s="52" t="e">
        <f>VLOOKUP(A4392,'[1]S&amp;P 500 Wikipedia'!A:D,3,FALSE)</f>
        <v>#N/A</v>
      </c>
      <c r="H4392" s="69"/>
      <c r="I4392" s="69"/>
      <c r="J4392" s="69"/>
    </row>
    <row r="4393" spans="3:10" x14ac:dyDescent="0.2">
      <c r="C4393" s="52" t="e">
        <f>VLOOKUP(A4393,'[1]S&amp;P 500 Wikipedia'!A:D,3,FALSE)</f>
        <v>#N/A</v>
      </c>
      <c r="H4393" s="69"/>
      <c r="I4393" s="69"/>
      <c r="J4393" s="69"/>
    </row>
    <row r="4394" spans="3:10" x14ac:dyDescent="0.2">
      <c r="C4394" s="52" t="e">
        <f>VLOOKUP(A4394,'[1]S&amp;P 500 Wikipedia'!A:D,3,FALSE)</f>
        <v>#N/A</v>
      </c>
      <c r="H4394" s="69"/>
      <c r="I4394" s="69"/>
      <c r="J4394" s="69"/>
    </row>
    <row r="4395" spans="3:10" x14ac:dyDescent="0.2">
      <c r="C4395" s="52" t="e">
        <f>VLOOKUP(A4395,'[1]S&amp;P 500 Wikipedia'!A:D,3,FALSE)</f>
        <v>#N/A</v>
      </c>
      <c r="H4395" s="69"/>
      <c r="I4395" s="69"/>
      <c r="J4395" s="69"/>
    </row>
    <row r="4396" spans="3:10" x14ac:dyDescent="0.2">
      <c r="C4396" s="52" t="e">
        <f>VLOOKUP(A4396,'[1]S&amp;P 500 Wikipedia'!A:D,3,FALSE)</f>
        <v>#N/A</v>
      </c>
      <c r="H4396" s="69"/>
      <c r="I4396" s="69"/>
      <c r="J4396" s="69"/>
    </row>
    <row r="4397" spans="3:10" x14ac:dyDescent="0.2">
      <c r="C4397" s="52" t="e">
        <f>VLOOKUP(A4397,'[1]S&amp;P 500 Wikipedia'!A:D,3,FALSE)</f>
        <v>#N/A</v>
      </c>
      <c r="H4397" s="69"/>
      <c r="I4397" s="69"/>
      <c r="J4397" s="69"/>
    </row>
    <row r="4398" spans="3:10" x14ac:dyDescent="0.2">
      <c r="C4398" s="52" t="e">
        <f>VLOOKUP(A4398,'[1]S&amp;P 500 Wikipedia'!A:D,3,FALSE)</f>
        <v>#N/A</v>
      </c>
      <c r="H4398" s="69"/>
      <c r="I4398" s="69"/>
      <c r="J4398" s="69"/>
    </row>
    <row r="4399" spans="3:10" x14ac:dyDescent="0.2">
      <c r="C4399" s="52" t="e">
        <f>VLOOKUP(A4399,'[1]S&amp;P 500 Wikipedia'!A:D,3,FALSE)</f>
        <v>#N/A</v>
      </c>
      <c r="H4399" s="69"/>
      <c r="I4399" s="69"/>
      <c r="J4399" s="69"/>
    </row>
    <row r="4400" spans="3:10" x14ac:dyDescent="0.2">
      <c r="C4400" s="52" t="e">
        <f>VLOOKUP(A4400,'[1]S&amp;P 500 Wikipedia'!A:D,3,FALSE)</f>
        <v>#N/A</v>
      </c>
      <c r="H4400" s="69"/>
      <c r="I4400" s="69"/>
      <c r="J4400" s="69"/>
    </row>
    <row r="4401" spans="3:10" x14ac:dyDescent="0.2">
      <c r="C4401" s="52" t="e">
        <f>VLOOKUP(A4401,'[1]S&amp;P 500 Wikipedia'!A:D,3,FALSE)</f>
        <v>#N/A</v>
      </c>
      <c r="H4401" s="69"/>
      <c r="I4401" s="69"/>
      <c r="J4401" s="69"/>
    </row>
    <row r="4402" spans="3:10" x14ac:dyDescent="0.2">
      <c r="C4402" s="52" t="e">
        <f>VLOOKUP(A4402,'[1]S&amp;P 500 Wikipedia'!A:D,3,FALSE)</f>
        <v>#N/A</v>
      </c>
      <c r="H4402" s="69"/>
      <c r="I4402" s="69"/>
      <c r="J4402" s="69"/>
    </row>
    <row r="4403" spans="3:10" x14ac:dyDescent="0.2">
      <c r="C4403" s="52" t="e">
        <f>VLOOKUP(A4403,'[1]S&amp;P 500 Wikipedia'!A:D,3,FALSE)</f>
        <v>#N/A</v>
      </c>
      <c r="H4403" s="69"/>
      <c r="I4403" s="69"/>
      <c r="J4403" s="69"/>
    </row>
    <row r="4404" spans="3:10" x14ac:dyDescent="0.2">
      <c r="C4404" s="52" t="e">
        <f>VLOOKUP(A4404,'[1]S&amp;P 500 Wikipedia'!A:D,3,FALSE)</f>
        <v>#N/A</v>
      </c>
      <c r="H4404" s="69"/>
      <c r="I4404" s="69"/>
      <c r="J4404" s="69"/>
    </row>
    <row r="4405" spans="3:10" x14ac:dyDescent="0.2">
      <c r="C4405" s="52" t="e">
        <f>VLOOKUP(A4405,'[1]S&amp;P 500 Wikipedia'!A:D,3,FALSE)</f>
        <v>#N/A</v>
      </c>
      <c r="H4405" s="69"/>
      <c r="I4405" s="69"/>
      <c r="J4405" s="69"/>
    </row>
    <row r="4406" spans="3:10" x14ac:dyDescent="0.2">
      <c r="C4406" s="52" t="e">
        <f>VLOOKUP(A4406,'[1]S&amp;P 500 Wikipedia'!A:D,3,FALSE)</f>
        <v>#N/A</v>
      </c>
      <c r="H4406" s="69"/>
      <c r="I4406" s="69"/>
      <c r="J4406" s="69"/>
    </row>
    <row r="4407" spans="3:10" x14ac:dyDescent="0.2">
      <c r="C4407" s="52" t="e">
        <f>VLOOKUP(A4407,'[1]S&amp;P 500 Wikipedia'!A:D,3,FALSE)</f>
        <v>#N/A</v>
      </c>
      <c r="H4407" s="69"/>
      <c r="I4407" s="69"/>
      <c r="J4407" s="69"/>
    </row>
    <row r="4408" spans="3:10" x14ac:dyDescent="0.2">
      <c r="C4408" s="52" t="e">
        <f>VLOOKUP(A4408,'[1]S&amp;P 500 Wikipedia'!A:D,3,FALSE)</f>
        <v>#N/A</v>
      </c>
      <c r="H4408" s="69"/>
      <c r="I4408" s="69"/>
      <c r="J4408" s="69"/>
    </row>
    <row r="4409" spans="3:10" x14ac:dyDescent="0.2">
      <c r="C4409" s="52" t="e">
        <f>VLOOKUP(A4409,'[1]S&amp;P 500 Wikipedia'!A:D,3,FALSE)</f>
        <v>#N/A</v>
      </c>
      <c r="H4409" s="69"/>
      <c r="I4409" s="69"/>
      <c r="J4409" s="69"/>
    </row>
    <row r="4410" spans="3:10" x14ac:dyDescent="0.2">
      <c r="C4410" s="52" t="e">
        <f>VLOOKUP(A4410,'[1]S&amp;P 500 Wikipedia'!A:D,3,FALSE)</f>
        <v>#N/A</v>
      </c>
      <c r="H4410" s="69"/>
      <c r="I4410" s="69"/>
      <c r="J4410" s="69"/>
    </row>
    <row r="4411" spans="3:10" x14ac:dyDescent="0.2">
      <c r="C4411" s="52" t="e">
        <f>VLOOKUP(A4411,'[1]S&amp;P 500 Wikipedia'!A:D,3,FALSE)</f>
        <v>#N/A</v>
      </c>
      <c r="H4411" s="69"/>
      <c r="I4411" s="69"/>
      <c r="J4411" s="69"/>
    </row>
    <row r="4412" spans="3:10" x14ac:dyDescent="0.2">
      <c r="C4412" s="52" t="e">
        <f>VLOOKUP(A4412,'[1]S&amp;P 500 Wikipedia'!A:D,3,FALSE)</f>
        <v>#N/A</v>
      </c>
      <c r="H4412" s="69"/>
      <c r="I4412" s="69"/>
      <c r="J4412" s="69"/>
    </row>
    <row r="4413" spans="3:10" x14ac:dyDescent="0.2">
      <c r="C4413" s="52" t="e">
        <f>VLOOKUP(A4413,'[1]S&amp;P 500 Wikipedia'!A:D,3,FALSE)</f>
        <v>#N/A</v>
      </c>
      <c r="H4413" s="69"/>
      <c r="I4413" s="69"/>
      <c r="J4413" s="69"/>
    </row>
    <row r="4414" spans="3:10" x14ac:dyDescent="0.2">
      <c r="C4414" s="52" t="e">
        <f>VLOOKUP(A4414,'[1]S&amp;P 500 Wikipedia'!A:D,3,FALSE)</f>
        <v>#N/A</v>
      </c>
      <c r="H4414" s="69"/>
      <c r="I4414" s="69"/>
      <c r="J4414" s="69"/>
    </row>
    <row r="4415" spans="3:10" x14ac:dyDescent="0.2">
      <c r="C4415" s="52" t="e">
        <f>VLOOKUP(A4415,'[1]S&amp;P 500 Wikipedia'!A:D,3,FALSE)</f>
        <v>#N/A</v>
      </c>
      <c r="H4415" s="69"/>
      <c r="I4415" s="69"/>
      <c r="J4415" s="69"/>
    </row>
    <row r="4416" spans="3:10" x14ac:dyDescent="0.2">
      <c r="C4416" s="52" t="e">
        <f>VLOOKUP(A4416,'[1]S&amp;P 500 Wikipedia'!A:D,3,FALSE)</f>
        <v>#N/A</v>
      </c>
      <c r="H4416" s="69"/>
      <c r="I4416" s="69"/>
      <c r="J4416" s="69"/>
    </row>
    <row r="4417" spans="3:10" x14ac:dyDescent="0.2">
      <c r="C4417" s="52" t="e">
        <f>VLOOKUP(A4417,'[1]S&amp;P 500 Wikipedia'!A:D,3,FALSE)</f>
        <v>#N/A</v>
      </c>
      <c r="H4417" s="69"/>
      <c r="I4417" s="69"/>
      <c r="J4417" s="69"/>
    </row>
    <row r="4418" spans="3:10" x14ac:dyDescent="0.2">
      <c r="C4418" s="52" t="e">
        <f>VLOOKUP(A4418,'[1]S&amp;P 500 Wikipedia'!A:D,3,FALSE)</f>
        <v>#N/A</v>
      </c>
      <c r="H4418" s="69"/>
      <c r="I4418" s="69"/>
      <c r="J4418" s="69"/>
    </row>
    <row r="4419" spans="3:10" x14ac:dyDescent="0.2">
      <c r="C4419" s="52" t="e">
        <f>VLOOKUP(A4419,'[1]S&amp;P 500 Wikipedia'!A:D,3,FALSE)</f>
        <v>#N/A</v>
      </c>
      <c r="H4419" s="69"/>
      <c r="I4419" s="69"/>
      <c r="J4419" s="69"/>
    </row>
    <row r="4420" spans="3:10" x14ac:dyDescent="0.2">
      <c r="C4420" s="52" t="e">
        <f>VLOOKUP(A4420,'[1]S&amp;P 500 Wikipedia'!A:D,3,FALSE)</f>
        <v>#N/A</v>
      </c>
      <c r="H4420" s="69"/>
      <c r="I4420" s="69"/>
      <c r="J4420" s="69"/>
    </row>
    <row r="4421" spans="3:10" x14ac:dyDescent="0.2">
      <c r="C4421" s="52" t="e">
        <f>VLOOKUP(A4421,'[1]S&amp;P 500 Wikipedia'!A:D,3,FALSE)</f>
        <v>#N/A</v>
      </c>
      <c r="H4421" s="69"/>
      <c r="I4421" s="69"/>
      <c r="J4421" s="69"/>
    </row>
    <row r="4422" spans="3:10" x14ac:dyDescent="0.2">
      <c r="C4422" s="52" t="e">
        <f>VLOOKUP(A4422,'[1]S&amp;P 500 Wikipedia'!A:D,3,FALSE)</f>
        <v>#N/A</v>
      </c>
      <c r="H4422" s="69"/>
      <c r="I4422" s="69"/>
      <c r="J4422" s="69"/>
    </row>
    <row r="4423" spans="3:10" x14ac:dyDescent="0.2">
      <c r="C4423" s="52" t="e">
        <f>VLOOKUP(A4423,'[1]S&amp;P 500 Wikipedia'!A:D,3,FALSE)</f>
        <v>#N/A</v>
      </c>
      <c r="H4423" s="69"/>
      <c r="I4423" s="69"/>
      <c r="J4423" s="69"/>
    </row>
    <row r="4424" spans="3:10" x14ac:dyDescent="0.2">
      <c r="C4424" s="52" t="e">
        <f>VLOOKUP(A4424,'[1]S&amp;P 500 Wikipedia'!A:D,3,FALSE)</f>
        <v>#N/A</v>
      </c>
      <c r="H4424" s="69"/>
      <c r="I4424" s="69"/>
      <c r="J4424" s="69"/>
    </row>
    <row r="4425" spans="3:10" x14ac:dyDescent="0.2">
      <c r="C4425" s="52" t="e">
        <f>VLOOKUP(A4425,'[1]S&amp;P 500 Wikipedia'!A:D,3,FALSE)</f>
        <v>#N/A</v>
      </c>
      <c r="H4425" s="69"/>
      <c r="I4425" s="69"/>
      <c r="J4425" s="69"/>
    </row>
    <row r="4426" spans="3:10" x14ac:dyDescent="0.2">
      <c r="C4426" s="52" t="e">
        <f>VLOOKUP(A4426,'[1]S&amp;P 500 Wikipedia'!A:D,3,FALSE)</f>
        <v>#N/A</v>
      </c>
      <c r="H4426" s="69"/>
      <c r="I4426" s="69"/>
      <c r="J4426" s="69"/>
    </row>
    <row r="4427" spans="3:10" x14ac:dyDescent="0.2">
      <c r="C4427" s="52" t="e">
        <f>VLOOKUP(A4427,'[1]S&amp;P 500 Wikipedia'!A:D,3,FALSE)</f>
        <v>#N/A</v>
      </c>
      <c r="H4427" s="69"/>
      <c r="I4427" s="69"/>
      <c r="J4427" s="69"/>
    </row>
    <row r="4428" spans="3:10" x14ac:dyDescent="0.2">
      <c r="C4428" s="52" t="e">
        <f>VLOOKUP(A4428,'[1]S&amp;P 500 Wikipedia'!A:D,3,FALSE)</f>
        <v>#N/A</v>
      </c>
      <c r="H4428" s="69"/>
      <c r="I4428" s="69"/>
      <c r="J4428" s="69"/>
    </row>
    <row r="4429" spans="3:10" x14ac:dyDescent="0.2">
      <c r="C4429" s="52" t="e">
        <f>VLOOKUP(A4429,'[1]S&amp;P 500 Wikipedia'!A:D,3,FALSE)</f>
        <v>#N/A</v>
      </c>
      <c r="H4429" s="69"/>
      <c r="I4429" s="69"/>
      <c r="J4429" s="69"/>
    </row>
    <row r="4430" spans="3:10" x14ac:dyDescent="0.2">
      <c r="C4430" s="52" t="e">
        <f>VLOOKUP(A4430,'[1]S&amp;P 500 Wikipedia'!A:D,3,FALSE)</f>
        <v>#N/A</v>
      </c>
      <c r="H4430" s="69"/>
      <c r="I4430" s="69"/>
      <c r="J4430" s="69"/>
    </row>
    <row r="4431" spans="3:10" x14ac:dyDescent="0.2">
      <c r="C4431" s="52" t="e">
        <f>VLOOKUP(A4431,'[1]S&amp;P 500 Wikipedia'!A:D,3,FALSE)</f>
        <v>#N/A</v>
      </c>
      <c r="H4431" s="69"/>
      <c r="I4431" s="69"/>
      <c r="J4431" s="69"/>
    </row>
    <row r="4432" spans="3:10" x14ac:dyDescent="0.2">
      <c r="C4432" s="52" t="e">
        <f>VLOOKUP(A4432,'[1]S&amp;P 500 Wikipedia'!A:D,3,FALSE)</f>
        <v>#N/A</v>
      </c>
      <c r="H4432" s="69"/>
      <c r="I4432" s="69"/>
      <c r="J4432" s="69"/>
    </row>
    <row r="4433" spans="3:10" x14ac:dyDescent="0.2">
      <c r="C4433" s="52" t="e">
        <f>VLOOKUP(A4433,'[1]S&amp;P 500 Wikipedia'!A:D,3,FALSE)</f>
        <v>#N/A</v>
      </c>
      <c r="H4433" s="69"/>
      <c r="I4433" s="69"/>
      <c r="J4433" s="69"/>
    </row>
    <row r="4434" spans="3:10" x14ac:dyDescent="0.2">
      <c r="C4434" s="52" t="e">
        <f>VLOOKUP(A4434,'[1]S&amp;P 500 Wikipedia'!A:D,3,FALSE)</f>
        <v>#N/A</v>
      </c>
      <c r="H4434" s="69"/>
      <c r="I4434" s="69"/>
      <c r="J4434" s="69"/>
    </row>
    <row r="4435" spans="3:10" x14ac:dyDescent="0.2">
      <c r="C4435" s="52" t="e">
        <f>VLOOKUP(A4435,'[1]S&amp;P 500 Wikipedia'!A:D,3,FALSE)</f>
        <v>#N/A</v>
      </c>
      <c r="H4435" s="69"/>
      <c r="I4435" s="69"/>
      <c r="J4435" s="69"/>
    </row>
    <row r="4436" spans="3:10" x14ac:dyDescent="0.2">
      <c r="C4436" s="52" t="e">
        <f>VLOOKUP(A4436,'[1]S&amp;P 500 Wikipedia'!A:D,3,FALSE)</f>
        <v>#N/A</v>
      </c>
      <c r="H4436" s="69"/>
      <c r="I4436" s="69"/>
      <c r="J4436" s="69"/>
    </row>
    <row r="4437" spans="3:10" x14ac:dyDescent="0.2">
      <c r="C4437" s="52" t="e">
        <f>VLOOKUP(A4437,'[1]S&amp;P 500 Wikipedia'!A:D,3,FALSE)</f>
        <v>#N/A</v>
      </c>
      <c r="H4437" s="69"/>
      <c r="I4437" s="69"/>
      <c r="J4437" s="69"/>
    </row>
    <row r="4438" spans="3:10" x14ac:dyDescent="0.2">
      <c r="C4438" s="52" t="e">
        <f>VLOOKUP(A4438,'[1]S&amp;P 500 Wikipedia'!A:D,3,FALSE)</f>
        <v>#N/A</v>
      </c>
      <c r="H4438" s="69"/>
      <c r="I4438" s="69"/>
      <c r="J4438" s="69"/>
    </row>
    <row r="4439" spans="3:10" x14ac:dyDescent="0.2">
      <c r="C4439" s="52" t="e">
        <f>VLOOKUP(A4439,'[1]S&amp;P 500 Wikipedia'!A:D,3,FALSE)</f>
        <v>#N/A</v>
      </c>
      <c r="H4439" s="69"/>
      <c r="I4439" s="69"/>
      <c r="J4439" s="69"/>
    </row>
    <row r="4440" spans="3:10" x14ac:dyDescent="0.2">
      <c r="C4440" s="52" t="e">
        <f>VLOOKUP(A4440,'[1]S&amp;P 500 Wikipedia'!A:D,3,FALSE)</f>
        <v>#N/A</v>
      </c>
      <c r="H4440" s="69"/>
      <c r="I4440" s="69"/>
      <c r="J4440" s="69"/>
    </row>
    <row r="4441" spans="3:10" x14ac:dyDescent="0.2">
      <c r="C4441" s="52" t="e">
        <f>VLOOKUP(A4441,'[1]S&amp;P 500 Wikipedia'!A:D,3,FALSE)</f>
        <v>#N/A</v>
      </c>
      <c r="H4441" s="69"/>
      <c r="I4441" s="69"/>
      <c r="J4441" s="69"/>
    </row>
    <row r="4442" spans="3:10" x14ac:dyDescent="0.2">
      <c r="C4442" s="52" t="e">
        <f>VLOOKUP(A4442,'[1]S&amp;P 500 Wikipedia'!A:D,3,FALSE)</f>
        <v>#N/A</v>
      </c>
      <c r="H4442" s="69"/>
      <c r="I4442" s="69"/>
      <c r="J4442" s="69"/>
    </row>
    <row r="4443" spans="3:10" x14ac:dyDescent="0.2">
      <c r="C4443" s="52" t="e">
        <f>VLOOKUP(A4443,'[1]S&amp;P 500 Wikipedia'!A:D,3,FALSE)</f>
        <v>#N/A</v>
      </c>
      <c r="H4443" s="69"/>
      <c r="I4443" s="69"/>
      <c r="J4443" s="69"/>
    </row>
    <row r="4444" spans="3:10" x14ac:dyDescent="0.2">
      <c r="C4444" s="52" t="e">
        <f>VLOOKUP(A4444,'[1]S&amp;P 500 Wikipedia'!A:D,3,FALSE)</f>
        <v>#N/A</v>
      </c>
      <c r="H4444" s="69"/>
      <c r="I4444" s="69"/>
      <c r="J4444" s="69"/>
    </row>
    <row r="4445" spans="3:10" x14ac:dyDescent="0.2">
      <c r="C4445" s="52" t="e">
        <f>VLOOKUP(A4445,'[1]S&amp;P 500 Wikipedia'!A:D,3,FALSE)</f>
        <v>#N/A</v>
      </c>
      <c r="H4445" s="69"/>
      <c r="I4445" s="69"/>
      <c r="J4445" s="69"/>
    </row>
    <row r="4446" spans="3:10" x14ac:dyDescent="0.2">
      <c r="C4446" s="52" t="e">
        <f>VLOOKUP(A4446,'[1]S&amp;P 500 Wikipedia'!A:D,3,FALSE)</f>
        <v>#N/A</v>
      </c>
      <c r="H4446" s="69"/>
      <c r="I4446" s="69"/>
      <c r="J4446" s="69"/>
    </row>
    <row r="4447" spans="3:10" x14ac:dyDescent="0.2">
      <c r="C4447" s="52" t="e">
        <f>VLOOKUP(A4447,'[1]S&amp;P 500 Wikipedia'!A:D,3,FALSE)</f>
        <v>#N/A</v>
      </c>
      <c r="H4447" s="69"/>
      <c r="I4447" s="69"/>
      <c r="J4447" s="69"/>
    </row>
    <row r="4448" spans="3:10" x14ac:dyDescent="0.2">
      <c r="C4448" s="52" t="e">
        <f>VLOOKUP(A4448,'[1]S&amp;P 500 Wikipedia'!A:D,3,FALSE)</f>
        <v>#N/A</v>
      </c>
      <c r="H4448" s="69"/>
      <c r="I4448" s="69"/>
      <c r="J4448" s="69"/>
    </row>
    <row r="4449" spans="3:10" x14ac:dyDescent="0.2">
      <c r="C4449" s="52" t="e">
        <f>VLOOKUP(A4449,'[1]S&amp;P 500 Wikipedia'!A:D,3,FALSE)</f>
        <v>#N/A</v>
      </c>
      <c r="H4449" s="69"/>
      <c r="I4449" s="69"/>
      <c r="J4449" s="69"/>
    </row>
    <row r="4450" spans="3:10" x14ac:dyDescent="0.2">
      <c r="C4450" s="52" t="e">
        <f>VLOOKUP(A4450,'[1]S&amp;P 500 Wikipedia'!A:D,3,FALSE)</f>
        <v>#N/A</v>
      </c>
      <c r="H4450" s="69"/>
      <c r="I4450" s="69"/>
      <c r="J4450" s="69"/>
    </row>
    <row r="4451" spans="3:10" x14ac:dyDescent="0.2">
      <c r="C4451" s="52" t="e">
        <f>VLOOKUP(A4451,'[1]S&amp;P 500 Wikipedia'!A:D,3,FALSE)</f>
        <v>#N/A</v>
      </c>
      <c r="H4451" s="69"/>
      <c r="I4451" s="69"/>
      <c r="J4451" s="69"/>
    </row>
    <row r="4452" spans="3:10" x14ac:dyDescent="0.2">
      <c r="C4452" s="52" t="e">
        <f>VLOOKUP(A4452,'[1]S&amp;P 500 Wikipedia'!A:D,3,FALSE)</f>
        <v>#N/A</v>
      </c>
      <c r="H4452" s="69"/>
      <c r="I4452" s="69"/>
      <c r="J4452" s="69"/>
    </row>
    <row r="4453" spans="3:10" x14ac:dyDescent="0.2">
      <c r="C4453" s="52" t="e">
        <f>VLOOKUP(A4453,'[1]S&amp;P 500 Wikipedia'!A:D,3,FALSE)</f>
        <v>#N/A</v>
      </c>
      <c r="H4453" s="69"/>
      <c r="I4453" s="69"/>
      <c r="J4453" s="69"/>
    </row>
    <row r="4454" spans="3:10" x14ac:dyDescent="0.2">
      <c r="C4454" s="52" t="e">
        <f>VLOOKUP(A4454,'[1]S&amp;P 500 Wikipedia'!A:D,3,FALSE)</f>
        <v>#N/A</v>
      </c>
      <c r="H4454" s="69"/>
      <c r="I4454" s="69"/>
      <c r="J4454" s="69"/>
    </row>
    <row r="4455" spans="3:10" x14ac:dyDescent="0.2">
      <c r="C4455" s="52" t="e">
        <f>VLOOKUP(A4455,'[1]S&amp;P 500 Wikipedia'!A:D,3,FALSE)</f>
        <v>#N/A</v>
      </c>
      <c r="H4455" s="69"/>
      <c r="I4455" s="69"/>
      <c r="J4455" s="69"/>
    </row>
    <row r="4456" spans="3:10" x14ac:dyDescent="0.2">
      <c r="C4456" s="52" t="e">
        <f>VLOOKUP(A4456,'[1]S&amp;P 500 Wikipedia'!A:D,3,FALSE)</f>
        <v>#N/A</v>
      </c>
      <c r="H4456" s="69"/>
      <c r="I4456" s="69"/>
      <c r="J4456" s="69"/>
    </row>
    <row r="4457" spans="3:10" x14ac:dyDescent="0.2">
      <c r="C4457" s="52" t="e">
        <f>VLOOKUP(A4457,'[1]S&amp;P 500 Wikipedia'!A:D,3,FALSE)</f>
        <v>#N/A</v>
      </c>
      <c r="H4457" s="69"/>
      <c r="I4457" s="69"/>
      <c r="J4457" s="69"/>
    </row>
    <row r="4458" spans="3:10" x14ac:dyDescent="0.2">
      <c r="C4458" s="52" t="e">
        <f>VLOOKUP(A4458,'[1]S&amp;P 500 Wikipedia'!A:D,3,FALSE)</f>
        <v>#N/A</v>
      </c>
      <c r="H4458" s="69"/>
      <c r="I4458" s="69"/>
      <c r="J4458" s="69"/>
    </row>
    <row r="4459" spans="3:10" x14ac:dyDescent="0.2">
      <c r="C4459" s="52" t="e">
        <f>VLOOKUP(A4459,'[1]S&amp;P 500 Wikipedia'!A:D,3,FALSE)</f>
        <v>#N/A</v>
      </c>
      <c r="H4459" s="69"/>
      <c r="I4459" s="69"/>
      <c r="J4459" s="69"/>
    </row>
    <row r="4460" spans="3:10" x14ac:dyDescent="0.2">
      <c r="C4460" s="52" t="e">
        <f>VLOOKUP(A4460,'[1]S&amp;P 500 Wikipedia'!A:D,3,FALSE)</f>
        <v>#N/A</v>
      </c>
      <c r="H4460" s="69"/>
      <c r="I4460" s="69"/>
      <c r="J4460" s="69"/>
    </row>
    <row r="4461" spans="3:10" x14ac:dyDescent="0.2">
      <c r="C4461" s="52" t="e">
        <f>VLOOKUP(A4461,'[1]S&amp;P 500 Wikipedia'!A:D,3,FALSE)</f>
        <v>#N/A</v>
      </c>
      <c r="H4461" s="69"/>
      <c r="I4461" s="69"/>
      <c r="J4461" s="69"/>
    </row>
    <row r="4462" spans="3:10" x14ac:dyDescent="0.2">
      <c r="C4462" s="52" t="e">
        <f>VLOOKUP(A4462,'[1]S&amp;P 500 Wikipedia'!A:D,3,FALSE)</f>
        <v>#N/A</v>
      </c>
      <c r="H4462" s="69"/>
      <c r="I4462" s="69"/>
      <c r="J4462" s="69"/>
    </row>
    <row r="4463" spans="3:10" x14ac:dyDescent="0.2">
      <c r="C4463" s="52" t="e">
        <f>VLOOKUP(A4463,'[1]S&amp;P 500 Wikipedia'!A:D,3,FALSE)</f>
        <v>#N/A</v>
      </c>
      <c r="H4463" s="69"/>
      <c r="I4463" s="69"/>
      <c r="J4463" s="69"/>
    </row>
    <row r="4464" spans="3:10" x14ac:dyDescent="0.2">
      <c r="C4464" s="52" t="e">
        <f>VLOOKUP(A4464,'[1]S&amp;P 500 Wikipedia'!A:D,3,FALSE)</f>
        <v>#N/A</v>
      </c>
      <c r="H4464" s="69"/>
      <c r="I4464" s="69"/>
      <c r="J4464" s="69"/>
    </row>
    <row r="4465" spans="3:10" x14ac:dyDescent="0.2">
      <c r="C4465" s="52" t="e">
        <f>VLOOKUP(A4465,'[1]S&amp;P 500 Wikipedia'!A:D,3,FALSE)</f>
        <v>#N/A</v>
      </c>
      <c r="H4465" s="69"/>
      <c r="I4465" s="69"/>
      <c r="J4465" s="69"/>
    </row>
    <row r="4466" spans="3:10" x14ac:dyDescent="0.2">
      <c r="C4466" s="52" t="e">
        <f>VLOOKUP(A4466,'[1]S&amp;P 500 Wikipedia'!A:D,3,FALSE)</f>
        <v>#N/A</v>
      </c>
      <c r="H4466" s="69"/>
      <c r="I4466" s="69"/>
      <c r="J4466" s="69"/>
    </row>
    <row r="4467" spans="3:10" x14ac:dyDescent="0.2">
      <c r="C4467" s="52" t="e">
        <f>VLOOKUP(A4467,'[1]S&amp;P 500 Wikipedia'!A:D,3,FALSE)</f>
        <v>#N/A</v>
      </c>
      <c r="H4467" s="69"/>
      <c r="I4467" s="69"/>
      <c r="J4467" s="69"/>
    </row>
    <row r="4468" spans="3:10" x14ac:dyDescent="0.2">
      <c r="C4468" s="52" t="e">
        <f>VLOOKUP(A4468,'[1]S&amp;P 500 Wikipedia'!A:D,3,FALSE)</f>
        <v>#N/A</v>
      </c>
      <c r="H4468" s="69"/>
      <c r="I4468" s="69"/>
      <c r="J4468" s="69"/>
    </row>
    <row r="4469" spans="3:10" x14ac:dyDescent="0.2">
      <c r="C4469" s="52" t="e">
        <f>VLOOKUP(A4469,'[1]S&amp;P 500 Wikipedia'!A:D,3,FALSE)</f>
        <v>#N/A</v>
      </c>
      <c r="H4469" s="69"/>
      <c r="I4469" s="69"/>
      <c r="J4469" s="69"/>
    </row>
    <row r="4470" spans="3:10" x14ac:dyDescent="0.2">
      <c r="C4470" s="52" t="e">
        <f>VLOOKUP(A4470,'[1]S&amp;P 500 Wikipedia'!A:D,3,FALSE)</f>
        <v>#N/A</v>
      </c>
      <c r="H4470" s="69"/>
      <c r="I4470" s="69"/>
      <c r="J4470" s="69"/>
    </row>
    <row r="4471" spans="3:10" x14ac:dyDescent="0.2">
      <c r="C4471" s="52" t="e">
        <f>VLOOKUP(A4471,'[1]S&amp;P 500 Wikipedia'!A:D,3,FALSE)</f>
        <v>#N/A</v>
      </c>
      <c r="H4471" s="69"/>
      <c r="I4471" s="69"/>
      <c r="J4471" s="69"/>
    </row>
    <row r="4472" spans="3:10" x14ac:dyDescent="0.2">
      <c r="C4472" s="52" t="e">
        <f>VLOOKUP(A4472,'[1]S&amp;P 500 Wikipedia'!A:D,3,FALSE)</f>
        <v>#N/A</v>
      </c>
      <c r="H4472" s="69"/>
      <c r="I4472" s="69"/>
      <c r="J4472" s="69"/>
    </row>
    <row r="4473" spans="3:10" x14ac:dyDescent="0.2">
      <c r="C4473" s="52" t="e">
        <f>VLOOKUP(A4473,'[1]S&amp;P 500 Wikipedia'!A:D,3,FALSE)</f>
        <v>#N/A</v>
      </c>
      <c r="H4473" s="69"/>
      <c r="I4473" s="69"/>
      <c r="J4473" s="69"/>
    </row>
    <row r="4474" spans="3:10" x14ac:dyDescent="0.2">
      <c r="C4474" s="52" t="e">
        <f>VLOOKUP(A4474,'[1]S&amp;P 500 Wikipedia'!A:D,3,FALSE)</f>
        <v>#N/A</v>
      </c>
      <c r="H4474" s="69"/>
      <c r="I4474" s="69"/>
      <c r="J4474" s="69"/>
    </row>
    <row r="4475" spans="3:10" x14ac:dyDescent="0.2">
      <c r="C4475" s="52" t="e">
        <f>VLOOKUP(A4475,'[1]S&amp;P 500 Wikipedia'!A:D,3,FALSE)</f>
        <v>#N/A</v>
      </c>
      <c r="H4475" s="69"/>
      <c r="I4475" s="69"/>
      <c r="J4475" s="69"/>
    </row>
    <row r="4476" spans="3:10" x14ac:dyDescent="0.2">
      <c r="C4476" s="52" t="e">
        <f>VLOOKUP(A4476,'[1]S&amp;P 500 Wikipedia'!A:D,3,FALSE)</f>
        <v>#N/A</v>
      </c>
      <c r="H4476" s="69"/>
      <c r="I4476" s="69"/>
      <c r="J4476" s="69"/>
    </row>
    <row r="4477" spans="3:10" x14ac:dyDescent="0.2">
      <c r="C4477" s="52" t="e">
        <f>VLOOKUP(A4477,'[1]S&amp;P 500 Wikipedia'!A:D,3,FALSE)</f>
        <v>#N/A</v>
      </c>
      <c r="H4477" s="69"/>
      <c r="I4477" s="69"/>
      <c r="J4477" s="69"/>
    </row>
    <row r="4478" spans="3:10" x14ac:dyDescent="0.2">
      <c r="C4478" s="52" t="e">
        <f>VLOOKUP(A4478,'[1]S&amp;P 500 Wikipedia'!A:D,3,FALSE)</f>
        <v>#N/A</v>
      </c>
      <c r="H4478" s="69"/>
      <c r="I4478" s="69"/>
      <c r="J4478" s="69"/>
    </row>
    <row r="4479" spans="3:10" x14ac:dyDescent="0.2">
      <c r="C4479" s="52" t="e">
        <f>VLOOKUP(A4479,'[1]S&amp;P 500 Wikipedia'!A:D,3,FALSE)</f>
        <v>#N/A</v>
      </c>
      <c r="H4479" s="69"/>
      <c r="I4479" s="69"/>
      <c r="J4479" s="69"/>
    </row>
    <row r="4480" spans="3:10" x14ac:dyDescent="0.2">
      <c r="C4480" s="52" t="e">
        <f>VLOOKUP(A4480,'[1]S&amp;P 500 Wikipedia'!A:D,3,FALSE)</f>
        <v>#N/A</v>
      </c>
      <c r="H4480" s="69"/>
      <c r="I4480" s="69"/>
      <c r="J4480" s="69"/>
    </row>
    <row r="4481" spans="3:10" x14ac:dyDescent="0.2">
      <c r="C4481" s="52" t="e">
        <f>VLOOKUP(A4481,'[1]S&amp;P 500 Wikipedia'!A:D,3,FALSE)</f>
        <v>#N/A</v>
      </c>
      <c r="H4481" s="69"/>
      <c r="I4481" s="69"/>
      <c r="J4481" s="69"/>
    </row>
    <row r="4482" spans="3:10" x14ac:dyDescent="0.2">
      <c r="C4482" s="52" t="e">
        <f>VLOOKUP(A4482,'[1]S&amp;P 500 Wikipedia'!A:D,3,FALSE)</f>
        <v>#N/A</v>
      </c>
      <c r="H4482" s="69"/>
      <c r="I4482" s="69"/>
      <c r="J4482" s="69"/>
    </row>
    <row r="4483" spans="3:10" x14ac:dyDescent="0.2">
      <c r="C4483" s="52" t="e">
        <f>VLOOKUP(A4483,'[1]S&amp;P 500 Wikipedia'!A:D,3,FALSE)</f>
        <v>#N/A</v>
      </c>
      <c r="H4483" s="69"/>
      <c r="I4483" s="69"/>
      <c r="J4483" s="69"/>
    </row>
    <row r="4484" spans="3:10" x14ac:dyDescent="0.2">
      <c r="C4484" s="52" t="e">
        <f>VLOOKUP(A4484,'[1]S&amp;P 500 Wikipedia'!A:D,3,FALSE)</f>
        <v>#N/A</v>
      </c>
      <c r="H4484" s="69"/>
      <c r="I4484" s="69"/>
      <c r="J4484" s="69"/>
    </row>
    <row r="4485" spans="3:10" x14ac:dyDescent="0.2">
      <c r="C4485" s="52" t="e">
        <f>VLOOKUP(A4485,'[1]S&amp;P 500 Wikipedia'!A:D,3,FALSE)</f>
        <v>#N/A</v>
      </c>
      <c r="H4485" s="69"/>
      <c r="I4485" s="69"/>
      <c r="J4485" s="69"/>
    </row>
    <row r="4486" spans="3:10" x14ac:dyDescent="0.2">
      <c r="C4486" s="52" t="e">
        <f>VLOOKUP(A4486,'[1]S&amp;P 500 Wikipedia'!A:D,3,FALSE)</f>
        <v>#N/A</v>
      </c>
      <c r="H4486" s="69"/>
      <c r="I4486" s="69"/>
      <c r="J4486" s="69"/>
    </row>
    <row r="4487" spans="3:10" x14ac:dyDescent="0.2">
      <c r="C4487" s="52" t="e">
        <f>VLOOKUP(A4487,'[1]S&amp;P 500 Wikipedia'!A:D,3,FALSE)</f>
        <v>#N/A</v>
      </c>
      <c r="H4487" s="69"/>
      <c r="I4487" s="69"/>
      <c r="J4487" s="69"/>
    </row>
    <row r="4488" spans="3:10" x14ac:dyDescent="0.2">
      <c r="C4488" s="52" t="e">
        <f>VLOOKUP(A4488,'[1]S&amp;P 500 Wikipedia'!A:D,3,FALSE)</f>
        <v>#N/A</v>
      </c>
      <c r="H4488" s="69"/>
      <c r="I4488" s="69"/>
      <c r="J4488" s="69"/>
    </row>
    <row r="4489" spans="3:10" x14ac:dyDescent="0.2">
      <c r="C4489" s="52" t="e">
        <f>VLOOKUP(A4489,'[1]S&amp;P 500 Wikipedia'!A:D,3,FALSE)</f>
        <v>#N/A</v>
      </c>
      <c r="H4489" s="69"/>
      <c r="I4489" s="69"/>
      <c r="J4489" s="69"/>
    </row>
    <row r="4490" spans="3:10" x14ac:dyDescent="0.2">
      <c r="C4490" s="52" t="e">
        <f>VLOOKUP(A4490,'[1]S&amp;P 500 Wikipedia'!A:D,3,FALSE)</f>
        <v>#N/A</v>
      </c>
      <c r="H4490" s="69"/>
      <c r="I4490" s="69"/>
      <c r="J4490" s="69"/>
    </row>
    <row r="4491" spans="3:10" x14ac:dyDescent="0.2">
      <c r="C4491" s="52" t="e">
        <f>VLOOKUP(A4491,'[1]S&amp;P 500 Wikipedia'!A:D,3,FALSE)</f>
        <v>#N/A</v>
      </c>
      <c r="H4491" s="69"/>
      <c r="I4491" s="69"/>
      <c r="J4491" s="69"/>
    </row>
    <row r="4492" spans="3:10" x14ac:dyDescent="0.2">
      <c r="C4492" s="52" t="e">
        <f>VLOOKUP(A4492,'[1]S&amp;P 500 Wikipedia'!A:D,3,FALSE)</f>
        <v>#N/A</v>
      </c>
      <c r="H4492" s="69"/>
      <c r="I4492" s="69"/>
      <c r="J4492" s="69"/>
    </row>
    <row r="4493" spans="3:10" x14ac:dyDescent="0.2">
      <c r="C4493" s="52" t="e">
        <f>VLOOKUP(A4493,'[1]S&amp;P 500 Wikipedia'!A:D,3,FALSE)</f>
        <v>#N/A</v>
      </c>
      <c r="H4493" s="69"/>
      <c r="I4493" s="69"/>
      <c r="J4493" s="69"/>
    </row>
    <row r="4494" spans="3:10" x14ac:dyDescent="0.2">
      <c r="C4494" s="52" t="e">
        <f>VLOOKUP(A4494,'[1]S&amp;P 500 Wikipedia'!A:D,3,FALSE)</f>
        <v>#N/A</v>
      </c>
      <c r="H4494" s="69"/>
      <c r="I4494" s="69"/>
      <c r="J4494" s="69"/>
    </row>
    <row r="4495" spans="3:10" x14ac:dyDescent="0.2">
      <c r="C4495" s="52" t="e">
        <f>VLOOKUP(A4495,'[1]S&amp;P 500 Wikipedia'!A:D,3,FALSE)</f>
        <v>#N/A</v>
      </c>
      <c r="H4495" s="69"/>
      <c r="I4495" s="69"/>
      <c r="J4495" s="69"/>
    </row>
    <row r="4496" spans="3:10" x14ac:dyDescent="0.2">
      <c r="C4496" s="52" t="e">
        <f>VLOOKUP(A4496,'[1]S&amp;P 500 Wikipedia'!A:D,3,FALSE)</f>
        <v>#N/A</v>
      </c>
      <c r="H4496" s="69"/>
      <c r="I4496" s="69"/>
      <c r="J4496" s="69"/>
    </row>
    <row r="4497" spans="3:10" x14ac:dyDescent="0.2">
      <c r="C4497" s="52" t="e">
        <f>VLOOKUP(A4497,'[1]S&amp;P 500 Wikipedia'!A:D,3,FALSE)</f>
        <v>#N/A</v>
      </c>
      <c r="H4497" s="69"/>
      <c r="I4497" s="69"/>
      <c r="J4497" s="69"/>
    </row>
    <row r="4498" spans="3:10" x14ac:dyDescent="0.2">
      <c r="C4498" s="52" t="e">
        <f>VLOOKUP(A4498,'[1]S&amp;P 500 Wikipedia'!A:D,3,FALSE)</f>
        <v>#N/A</v>
      </c>
      <c r="H4498" s="69"/>
      <c r="I4498" s="69"/>
      <c r="J4498" s="69"/>
    </row>
    <row r="4499" spans="3:10" x14ac:dyDescent="0.2">
      <c r="C4499" s="52" t="e">
        <f>VLOOKUP(A4499,'[1]S&amp;P 500 Wikipedia'!A:D,3,FALSE)</f>
        <v>#N/A</v>
      </c>
      <c r="H4499" s="69"/>
      <c r="I4499" s="69"/>
      <c r="J4499" s="69"/>
    </row>
    <row r="4500" spans="3:10" x14ac:dyDescent="0.2">
      <c r="C4500" s="52" t="e">
        <f>VLOOKUP(A4500,'[1]S&amp;P 500 Wikipedia'!A:D,3,FALSE)</f>
        <v>#N/A</v>
      </c>
      <c r="H4500" s="69"/>
      <c r="I4500" s="69"/>
      <c r="J4500" s="69"/>
    </row>
    <row r="4501" spans="3:10" x14ac:dyDescent="0.2">
      <c r="C4501" s="52" t="e">
        <f>VLOOKUP(A4501,'[1]S&amp;P 500 Wikipedia'!A:D,3,FALSE)</f>
        <v>#N/A</v>
      </c>
      <c r="H4501" s="69"/>
      <c r="I4501" s="69"/>
      <c r="J4501" s="69"/>
    </row>
    <row r="4502" spans="3:10" x14ac:dyDescent="0.2">
      <c r="C4502" s="52" t="e">
        <f>VLOOKUP(A4502,'[1]S&amp;P 500 Wikipedia'!A:D,3,FALSE)</f>
        <v>#N/A</v>
      </c>
      <c r="H4502" s="69"/>
      <c r="I4502" s="69"/>
      <c r="J4502" s="69"/>
    </row>
    <row r="4503" spans="3:10" x14ac:dyDescent="0.2">
      <c r="C4503" s="52" t="e">
        <f>VLOOKUP(A4503,'[1]S&amp;P 500 Wikipedia'!A:D,3,FALSE)</f>
        <v>#N/A</v>
      </c>
      <c r="H4503" s="69"/>
      <c r="I4503" s="69"/>
      <c r="J4503" s="69"/>
    </row>
    <row r="4504" spans="3:10" x14ac:dyDescent="0.2">
      <c r="C4504" s="52" t="e">
        <f>VLOOKUP(A4504,'[1]S&amp;P 500 Wikipedia'!A:D,3,FALSE)</f>
        <v>#N/A</v>
      </c>
      <c r="H4504" s="69"/>
      <c r="I4504" s="69"/>
      <c r="J4504" s="69"/>
    </row>
    <row r="4505" spans="3:10" x14ac:dyDescent="0.2">
      <c r="C4505" s="52" t="e">
        <f>VLOOKUP(A4505,'[1]S&amp;P 500 Wikipedia'!A:D,3,FALSE)</f>
        <v>#N/A</v>
      </c>
      <c r="H4505" s="69"/>
      <c r="I4505" s="69"/>
      <c r="J4505" s="69"/>
    </row>
    <row r="4506" spans="3:10" x14ac:dyDescent="0.2">
      <c r="C4506" s="52" t="e">
        <f>VLOOKUP(A4506,'[1]S&amp;P 500 Wikipedia'!A:D,3,FALSE)</f>
        <v>#N/A</v>
      </c>
      <c r="H4506" s="69"/>
      <c r="I4506" s="69"/>
      <c r="J4506" s="69"/>
    </row>
    <row r="4507" spans="3:10" x14ac:dyDescent="0.2">
      <c r="C4507" s="52" t="e">
        <f>VLOOKUP(A4507,'[1]S&amp;P 500 Wikipedia'!A:D,3,FALSE)</f>
        <v>#N/A</v>
      </c>
      <c r="H4507" s="69"/>
      <c r="I4507" s="69"/>
      <c r="J4507" s="69"/>
    </row>
    <row r="4508" spans="3:10" x14ac:dyDescent="0.2">
      <c r="C4508" s="52" t="e">
        <f>VLOOKUP(A4508,'[1]S&amp;P 500 Wikipedia'!A:D,3,FALSE)</f>
        <v>#N/A</v>
      </c>
      <c r="H4508" s="69"/>
      <c r="I4508" s="69"/>
      <c r="J4508" s="69"/>
    </row>
    <row r="4509" spans="3:10" x14ac:dyDescent="0.2">
      <c r="C4509" s="52" t="e">
        <f>VLOOKUP(A4509,'[1]S&amp;P 500 Wikipedia'!A:D,3,FALSE)</f>
        <v>#N/A</v>
      </c>
      <c r="H4509" s="69"/>
      <c r="I4509" s="69"/>
      <c r="J4509" s="69"/>
    </row>
    <row r="4510" spans="3:10" x14ac:dyDescent="0.2">
      <c r="C4510" s="52" t="e">
        <f>VLOOKUP(A4510,'[1]S&amp;P 500 Wikipedia'!A:D,3,FALSE)</f>
        <v>#N/A</v>
      </c>
      <c r="H4510" s="69"/>
      <c r="I4510" s="69"/>
      <c r="J4510" s="69"/>
    </row>
    <row r="4511" spans="3:10" x14ac:dyDescent="0.2">
      <c r="C4511" s="52" t="e">
        <f>VLOOKUP(A4511,'[1]S&amp;P 500 Wikipedia'!A:D,3,FALSE)</f>
        <v>#N/A</v>
      </c>
      <c r="H4511" s="69"/>
      <c r="I4511" s="69"/>
      <c r="J4511" s="69"/>
    </row>
    <row r="4512" spans="3:10" x14ac:dyDescent="0.2">
      <c r="C4512" s="52" t="e">
        <f>VLOOKUP(A4512,'[1]S&amp;P 500 Wikipedia'!A:D,3,FALSE)</f>
        <v>#N/A</v>
      </c>
      <c r="H4512" s="69"/>
      <c r="I4512" s="69"/>
      <c r="J4512" s="69"/>
    </row>
    <row r="4513" spans="3:10" x14ac:dyDescent="0.2">
      <c r="C4513" s="52" t="e">
        <f>VLOOKUP(A4513,'[1]S&amp;P 500 Wikipedia'!A:D,3,FALSE)</f>
        <v>#N/A</v>
      </c>
      <c r="H4513" s="69"/>
      <c r="I4513" s="69"/>
      <c r="J4513" s="69"/>
    </row>
    <row r="4514" spans="3:10" x14ac:dyDescent="0.2">
      <c r="C4514" s="52" t="e">
        <f>VLOOKUP(A4514,'[1]S&amp;P 500 Wikipedia'!A:D,3,FALSE)</f>
        <v>#N/A</v>
      </c>
      <c r="H4514" s="69"/>
      <c r="I4514" s="69"/>
      <c r="J4514" s="69"/>
    </row>
    <row r="4515" spans="3:10" x14ac:dyDescent="0.2">
      <c r="C4515" s="52" t="e">
        <f>VLOOKUP(A4515,'[1]S&amp;P 500 Wikipedia'!A:D,3,FALSE)</f>
        <v>#N/A</v>
      </c>
      <c r="H4515" s="69"/>
      <c r="I4515" s="69"/>
      <c r="J4515" s="69"/>
    </row>
    <row r="4516" spans="3:10" x14ac:dyDescent="0.2">
      <c r="C4516" s="52" t="e">
        <f>VLOOKUP(A4516,'[1]S&amp;P 500 Wikipedia'!A:D,3,FALSE)</f>
        <v>#N/A</v>
      </c>
      <c r="H4516" s="69"/>
      <c r="I4516" s="69"/>
      <c r="J4516" s="69"/>
    </row>
    <row r="4517" spans="3:10" x14ac:dyDescent="0.2">
      <c r="C4517" s="52" t="e">
        <f>VLOOKUP(A4517,'[1]S&amp;P 500 Wikipedia'!A:D,3,FALSE)</f>
        <v>#N/A</v>
      </c>
      <c r="H4517" s="69"/>
      <c r="I4517" s="69"/>
      <c r="J4517" s="69"/>
    </row>
    <row r="4518" spans="3:10" x14ac:dyDescent="0.2">
      <c r="C4518" s="52" t="e">
        <f>VLOOKUP(A4518,'[1]S&amp;P 500 Wikipedia'!A:D,3,FALSE)</f>
        <v>#N/A</v>
      </c>
      <c r="H4518" s="69"/>
      <c r="I4518" s="69"/>
      <c r="J4518" s="69"/>
    </row>
    <row r="4519" spans="3:10" x14ac:dyDescent="0.2">
      <c r="C4519" s="52" t="e">
        <f>VLOOKUP(A4519,'[1]S&amp;P 500 Wikipedia'!A:D,3,FALSE)</f>
        <v>#N/A</v>
      </c>
      <c r="H4519" s="69"/>
      <c r="I4519" s="69"/>
      <c r="J4519" s="69"/>
    </row>
    <row r="4520" spans="3:10" x14ac:dyDescent="0.2">
      <c r="C4520" s="52" t="e">
        <f>VLOOKUP(A4520,'[1]S&amp;P 500 Wikipedia'!A:D,3,FALSE)</f>
        <v>#N/A</v>
      </c>
      <c r="H4520" s="69"/>
      <c r="I4520" s="69"/>
      <c r="J4520" s="69"/>
    </row>
    <row r="4521" spans="3:10" x14ac:dyDescent="0.2">
      <c r="C4521" s="52" t="e">
        <f>VLOOKUP(A4521,'[1]S&amp;P 500 Wikipedia'!A:D,3,FALSE)</f>
        <v>#N/A</v>
      </c>
      <c r="H4521" s="69"/>
      <c r="I4521" s="69"/>
      <c r="J4521" s="69"/>
    </row>
    <row r="4522" spans="3:10" x14ac:dyDescent="0.2">
      <c r="C4522" s="52" t="e">
        <f>VLOOKUP(A4522,'[1]S&amp;P 500 Wikipedia'!A:D,3,FALSE)</f>
        <v>#N/A</v>
      </c>
      <c r="H4522" s="69"/>
      <c r="I4522" s="69"/>
      <c r="J4522" s="69"/>
    </row>
    <row r="4523" spans="3:10" x14ac:dyDescent="0.2">
      <c r="C4523" s="52" t="e">
        <f>VLOOKUP(A4523,'[1]S&amp;P 500 Wikipedia'!A:D,3,FALSE)</f>
        <v>#N/A</v>
      </c>
      <c r="H4523" s="69"/>
      <c r="I4523" s="69"/>
      <c r="J4523" s="69"/>
    </row>
    <row r="4524" spans="3:10" x14ac:dyDescent="0.2">
      <c r="C4524" s="52" t="e">
        <f>VLOOKUP(A4524,'[1]S&amp;P 500 Wikipedia'!A:D,3,FALSE)</f>
        <v>#N/A</v>
      </c>
      <c r="H4524" s="69"/>
      <c r="I4524" s="69"/>
      <c r="J4524" s="69"/>
    </row>
    <row r="4525" spans="3:10" x14ac:dyDescent="0.2">
      <c r="C4525" s="52" t="e">
        <f>VLOOKUP(A4525,'[1]S&amp;P 500 Wikipedia'!A:D,3,FALSE)</f>
        <v>#N/A</v>
      </c>
      <c r="H4525" s="69"/>
      <c r="I4525" s="69"/>
      <c r="J4525" s="69"/>
    </row>
    <row r="4526" spans="3:10" x14ac:dyDescent="0.2">
      <c r="C4526" s="52" t="e">
        <f>VLOOKUP(A4526,'[1]S&amp;P 500 Wikipedia'!A:D,3,FALSE)</f>
        <v>#N/A</v>
      </c>
      <c r="H4526" s="69"/>
      <c r="I4526" s="69"/>
      <c r="J4526" s="69"/>
    </row>
    <row r="4527" spans="3:10" x14ac:dyDescent="0.2">
      <c r="C4527" s="52" t="e">
        <f>VLOOKUP(A4527,'[1]S&amp;P 500 Wikipedia'!A:D,3,FALSE)</f>
        <v>#N/A</v>
      </c>
      <c r="H4527" s="69"/>
      <c r="I4527" s="69"/>
      <c r="J4527" s="69"/>
    </row>
    <row r="4528" spans="3:10" x14ac:dyDescent="0.2">
      <c r="C4528" s="52" t="e">
        <f>VLOOKUP(A4528,'[1]S&amp;P 500 Wikipedia'!A:D,3,FALSE)</f>
        <v>#N/A</v>
      </c>
      <c r="H4528" s="69"/>
      <c r="I4528" s="69"/>
      <c r="J4528" s="69"/>
    </row>
    <row r="4529" spans="3:10" x14ac:dyDescent="0.2">
      <c r="C4529" s="52" t="e">
        <f>VLOOKUP(A4529,'[1]S&amp;P 500 Wikipedia'!A:D,3,FALSE)</f>
        <v>#N/A</v>
      </c>
      <c r="H4529" s="69"/>
      <c r="I4529" s="69"/>
      <c r="J4529" s="69"/>
    </row>
    <row r="4530" spans="3:10" x14ac:dyDescent="0.2">
      <c r="C4530" s="52" t="e">
        <f>VLOOKUP(A4530,'[1]S&amp;P 500 Wikipedia'!A:D,3,FALSE)</f>
        <v>#N/A</v>
      </c>
      <c r="H4530" s="69"/>
      <c r="I4530" s="69"/>
      <c r="J4530" s="69"/>
    </row>
    <row r="4531" spans="3:10" x14ac:dyDescent="0.2">
      <c r="C4531" s="52" t="e">
        <f>VLOOKUP(A4531,'[1]S&amp;P 500 Wikipedia'!A:D,3,FALSE)</f>
        <v>#N/A</v>
      </c>
      <c r="H4531" s="69"/>
      <c r="I4531" s="69"/>
      <c r="J4531" s="69"/>
    </row>
    <row r="4532" spans="3:10" x14ac:dyDescent="0.2">
      <c r="C4532" s="52" t="e">
        <f>VLOOKUP(A4532,'[1]S&amp;P 500 Wikipedia'!A:D,3,FALSE)</f>
        <v>#N/A</v>
      </c>
      <c r="H4532" s="69"/>
      <c r="I4532" s="69"/>
      <c r="J4532" s="69"/>
    </row>
    <row r="4533" spans="3:10" x14ac:dyDescent="0.2">
      <c r="C4533" s="52" t="e">
        <f>VLOOKUP(A4533,'[1]S&amp;P 500 Wikipedia'!A:D,3,FALSE)</f>
        <v>#N/A</v>
      </c>
      <c r="H4533" s="69"/>
      <c r="I4533" s="69"/>
      <c r="J4533" s="69"/>
    </row>
    <row r="4534" spans="3:10" x14ac:dyDescent="0.2">
      <c r="C4534" s="52" t="e">
        <f>VLOOKUP(A4534,'[1]S&amp;P 500 Wikipedia'!A:D,3,FALSE)</f>
        <v>#N/A</v>
      </c>
      <c r="H4534" s="69"/>
      <c r="I4534" s="69"/>
      <c r="J4534" s="69"/>
    </row>
    <row r="4535" spans="3:10" x14ac:dyDescent="0.2">
      <c r="C4535" s="52" t="e">
        <f>VLOOKUP(A4535,'[1]S&amp;P 500 Wikipedia'!A:D,3,FALSE)</f>
        <v>#N/A</v>
      </c>
      <c r="H4535" s="69"/>
      <c r="I4535" s="69"/>
      <c r="J4535" s="69"/>
    </row>
    <row r="4536" spans="3:10" x14ac:dyDescent="0.2">
      <c r="C4536" s="52" t="e">
        <f>VLOOKUP(A4536,'[1]S&amp;P 500 Wikipedia'!A:D,3,FALSE)</f>
        <v>#N/A</v>
      </c>
      <c r="H4536" s="69"/>
      <c r="I4536" s="69"/>
      <c r="J4536" s="69"/>
    </row>
    <row r="4537" spans="3:10" x14ac:dyDescent="0.2">
      <c r="C4537" s="52" t="e">
        <f>VLOOKUP(A4537,'[1]S&amp;P 500 Wikipedia'!A:D,3,FALSE)</f>
        <v>#N/A</v>
      </c>
      <c r="H4537" s="69"/>
      <c r="I4537" s="69"/>
      <c r="J4537" s="69"/>
    </row>
    <row r="4538" spans="3:10" x14ac:dyDescent="0.2">
      <c r="C4538" s="52" t="e">
        <f>VLOOKUP(A4538,'[1]S&amp;P 500 Wikipedia'!A:D,3,FALSE)</f>
        <v>#N/A</v>
      </c>
      <c r="H4538" s="69"/>
      <c r="I4538" s="69"/>
      <c r="J4538" s="69"/>
    </row>
    <row r="4539" spans="3:10" x14ac:dyDescent="0.2">
      <c r="C4539" s="52" t="e">
        <f>VLOOKUP(A4539,'[1]S&amp;P 500 Wikipedia'!A:D,3,FALSE)</f>
        <v>#N/A</v>
      </c>
      <c r="H4539" s="69"/>
      <c r="I4539" s="69"/>
      <c r="J4539" s="69"/>
    </row>
    <row r="4540" spans="3:10" x14ac:dyDescent="0.2">
      <c r="C4540" s="52" t="e">
        <f>VLOOKUP(A4540,'[1]S&amp;P 500 Wikipedia'!A:D,3,FALSE)</f>
        <v>#N/A</v>
      </c>
      <c r="H4540" s="69"/>
      <c r="I4540" s="69"/>
      <c r="J4540" s="69"/>
    </row>
    <row r="4541" spans="3:10" x14ac:dyDescent="0.2">
      <c r="C4541" s="52" t="e">
        <f>VLOOKUP(A4541,'[1]S&amp;P 500 Wikipedia'!A:D,3,FALSE)</f>
        <v>#N/A</v>
      </c>
      <c r="H4541" s="69"/>
      <c r="I4541" s="69"/>
      <c r="J4541" s="69"/>
    </row>
    <row r="4542" spans="3:10" x14ac:dyDescent="0.2">
      <c r="C4542" s="52" t="e">
        <f>VLOOKUP(A4542,'[1]S&amp;P 500 Wikipedia'!A:D,3,FALSE)</f>
        <v>#N/A</v>
      </c>
      <c r="H4542" s="69"/>
      <c r="I4542" s="69"/>
      <c r="J4542" s="69"/>
    </row>
    <row r="4543" spans="3:10" x14ac:dyDescent="0.2">
      <c r="C4543" s="52" t="e">
        <f>VLOOKUP(A4543,'[1]S&amp;P 500 Wikipedia'!A:D,3,FALSE)</f>
        <v>#N/A</v>
      </c>
      <c r="H4543" s="69"/>
      <c r="I4543" s="69"/>
      <c r="J4543" s="69"/>
    </row>
    <row r="4544" spans="3:10" x14ac:dyDescent="0.2">
      <c r="C4544" s="52" t="e">
        <f>VLOOKUP(A4544,'[1]S&amp;P 500 Wikipedia'!A:D,3,FALSE)</f>
        <v>#N/A</v>
      </c>
      <c r="H4544" s="69"/>
      <c r="I4544" s="69"/>
      <c r="J4544" s="69"/>
    </row>
    <row r="4545" spans="3:10" x14ac:dyDescent="0.2">
      <c r="C4545" s="52" t="e">
        <f>VLOOKUP(A4545,'[1]S&amp;P 500 Wikipedia'!A:D,3,FALSE)</f>
        <v>#N/A</v>
      </c>
      <c r="H4545" s="69"/>
      <c r="I4545" s="69"/>
      <c r="J4545" s="69"/>
    </row>
    <row r="4546" spans="3:10" x14ac:dyDescent="0.2">
      <c r="C4546" s="52" t="e">
        <f>VLOOKUP(A4546,'[1]S&amp;P 500 Wikipedia'!A:D,3,FALSE)</f>
        <v>#N/A</v>
      </c>
      <c r="H4546" s="69"/>
      <c r="I4546" s="69"/>
      <c r="J4546" s="69"/>
    </row>
    <row r="4547" spans="3:10" x14ac:dyDescent="0.2">
      <c r="C4547" s="52" t="e">
        <f>VLOOKUP(A4547,'[1]S&amp;P 500 Wikipedia'!A:D,3,FALSE)</f>
        <v>#N/A</v>
      </c>
      <c r="H4547" s="69"/>
      <c r="I4547" s="69"/>
      <c r="J4547" s="69"/>
    </row>
    <row r="4548" spans="3:10" x14ac:dyDescent="0.2">
      <c r="C4548" s="52" t="e">
        <f>VLOOKUP(A4548,'[1]S&amp;P 500 Wikipedia'!A:D,3,FALSE)</f>
        <v>#N/A</v>
      </c>
      <c r="H4548" s="69"/>
      <c r="I4548" s="69"/>
      <c r="J4548" s="69"/>
    </row>
    <row r="4549" spans="3:10" x14ac:dyDescent="0.2">
      <c r="C4549" s="52" t="e">
        <f>VLOOKUP(A4549,'[1]S&amp;P 500 Wikipedia'!A:D,3,FALSE)</f>
        <v>#N/A</v>
      </c>
      <c r="H4549" s="69"/>
      <c r="I4549" s="69"/>
      <c r="J4549" s="69"/>
    </row>
    <row r="4550" spans="3:10" x14ac:dyDescent="0.2">
      <c r="C4550" s="52" t="e">
        <f>VLOOKUP(A4550,'[1]S&amp;P 500 Wikipedia'!A:D,3,FALSE)</f>
        <v>#N/A</v>
      </c>
      <c r="H4550" s="69"/>
      <c r="I4550" s="69"/>
      <c r="J4550" s="69"/>
    </row>
    <row r="4551" spans="3:10" x14ac:dyDescent="0.2">
      <c r="C4551" s="52" t="e">
        <f>VLOOKUP(A4551,'[1]S&amp;P 500 Wikipedia'!A:D,3,FALSE)</f>
        <v>#N/A</v>
      </c>
      <c r="H4551" s="69"/>
      <c r="I4551" s="69"/>
      <c r="J4551" s="69"/>
    </row>
    <row r="4552" spans="3:10" x14ac:dyDescent="0.2">
      <c r="C4552" s="52" t="e">
        <f>VLOOKUP(A4552,'[1]S&amp;P 500 Wikipedia'!A:D,3,FALSE)</f>
        <v>#N/A</v>
      </c>
      <c r="H4552" s="69"/>
      <c r="I4552" s="69"/>
      <c r="J4552" s="69"/>
    </row>
    <row r="4553" spans="3:10" x14ac:dyDescent="0.2">
      <c r="C4553" s="52" t="e">
        <f>VLOOKUP(A4553,'[1]S&amp;P 500 Wikipedia'!A:D,3,FALSE)</f>
        <v>#N/A</v>
      </c>
      <c r="H4553" s="69"/>
      <c r="I4553" s="69"/>
      <c r="J4553" s="69"/>
    </row>
    <row r="4554" spans="3:10" x14ac:dyDescent="0.2">
      <c r="C4554" s="52" t="e">
        <f>VLOOKUP(A4554,'[1]S&amp;P 500 Wikipedia'!A:D,3,FALSE)</f>
        <v>#N/A</v>
      </c>
      <c r="H4554" s="69"/>
      <c r="I4554" s="69"/>
      <c r="J4554" s="69"/>
    </row>
    <row r="4555" spans="3:10" x14ac:dyDescent="0.2">
      <c r="C4555" s="52" t="e">
        <f>VLOOKUP(A4555,'[1]S&amp;P 500 Wikipedia'!A:D,3,FALSE)</f>
        <v>#N/A</v>
      </c>
      <c r="H4555" s="69"/>
      <c r="I4555" s="69"/>
      <c r="J4555" s="69"/>
    </row>
    <row r="4556" spans="3:10" x14ac:dyDescent="0.2">
      <c r="C4556" s="52" t="e">
        <f>VLOOKUP(A4556,'[1]S&amp;P 500 Wikipedia'!A:D,3,FALSE)</f>
        <v>#N/A</v>
      </c>
      <c r="H4556" s="69"/>
      <c r="I4556" s="69"/>
      <c r="J4556" s="69"/>
    </row>
    <row r="4557" spans="3:10" x14ac:dyDescent="0.2">
      <c r="C4557" s="52" t="e">
        <f>VLOOKUP(A4557,'[1]S&amp;P 500 Wikipedia'!A:D,3,FALSE)</f>
        <v>#N/A</v>
      </c>
      <c r="H4557" s="69"/>
      <c r="I4557" s="69"/>
      <c r="J4557" s="69"/>
    </row>
    <row r="4558" spans="3:10" x14ac:dyDescent="0.2">
      <c r="C4558" s="52" t="e">
        <f>VLOOKUP(A4558,'[1]S&amp;P 500 Wikipedia'!A:D,3,FALSE)</f>
        <v>#N/A</v>
      </c>
      <c r="H4558" s="69"/>
      <c r="I4558" s="69"/>
      <c r="J4558" s="69"/>
    </row>
    <row r="4559" spans="3:10" x14ac:dyDescent="0.2">
      <c r="C4559" s="52" t="e">
        <f>VLOOKUP(A4559,'[1]S&amp;P 500 Wikipedia'!A:D,3,FALSE)</f>
        <v>#N/A</v>
      </c>
      <c r="H4559" s="69"/>
      <c r="I4559" s="69"/>
      <c r="J4559" s="69"/>
    </row>
    <row r="4560" spans="3:10" x14ac:dyDescent="0.2">
      <c r="C4560" s="52" t="e">
        <f>VLOOKUP(A4560,'[1]S&amp;P 500 Wikipedia'!A:D,3,FALSE)</f>
        <v>#N/A</v>
      </c>
      <c r="H4560" s="69"/>
      <c r="I4560" s="69"/>
      <c r="J4560" s="69"/>
    </row>
    <row r="4561" spans="3:10" x14ac:dyDescent="0.2">
      <c r="C4561" s="52" t="e">
        <f>VLOOKUP(A4561,'[1]S&amp;P 500 Wikipedia'!A:D,3,FALSE)</f>
        <v>#N/A</v>
      </c>
      <c r="H4561" s="69"/>
      <c r="I4561" s="69"/>
      <c r="J4561" s="69"/>
    </row>
    <row r="4562" spans="3:10" x14ac:dyDescent="0.2">
      <c r="C4562" s="52" t="e">
        <f>VLOOKUP(A4562,'[1]S&amp;P 500 Wikipedia'!A:D,3,FALSE)</f>
        <v>#N/A</v>
      </c>
      <c r="H4562" s="69"/>
      <c r="I4562" s="69"/>
      <c r="J4562" s="69"/>
    </row>
    <row r="4563" spans="3:10" x14ac:dyDescent="0.2">
      <c r="C4563" s="52" t="e">
        <f>VLOOKUP(A4563,'[1]S&amp;P 500 Wikipedia'!A:D,3,FALSE)</f>
        <v>#N/A</v>
      </c>
      <c r="H4563" s="69"/>
      <c r="I4563" s="69"/>
      <c r="J4563" s="69"/>
    </row>
    <row r="4564" spans="3:10" x14ac:dyDescent="0.2">
      <c r="C4564" s="52" t="e">
        <f>VLOOKUP(A4564,'[1]S&amp;P 500 Wikipedia'!A:D,3,FALSE)</f>
        <v>#N/A</v>
      </c>
      <c r="H4564" s="69"/>
      <c r="I4564" s="69"/>
      <c r="J4564" s="69"/>
    </row>
    <row r="4565" spans="3:10" x14ac:dyDescent="0.2">
      <c r="C4565" s="52" t="e">
        <f>VLOOKUP(A4565,'[1]S&amp;P 500 Wikipedia'!A:D,3,FALSE)</f>
        <v>#N/A</v>
      </c>
      <c r="H4565" s="69"/>
      <c r="I4565" s="69"/>
      <c r="J4565" s="69"/>
    </row>
    <row r="4566" spans="3:10" x14ac:dyDescent="0.2">
      <c r="C4566" s="52" t="e">
        <f>VLOOKUP(A4566,'[1]S&amp;P 500 Wikipedia'!A:D,3,FALSE)</f>
        <v>#N/A</v>
      </c>
      <c r="H4566" s="69"/>
      <c r="I4566" s="69"/>
      <c r="J4566" s="69"/>
    </row>
    <row r="4567" spans="3:10" x14ac:dyDescent="0.2">
      <c r="C4567" s="52" t="e">
        <f>VLOOKUP(A4567,'[1]S&amp;P 500 Wikipedia'!A:D,3,FALSE)</f>
        <v>#N/A</v>
      </c>
      <c r="H4567" s="69"/>
      <c r="I4567" s="69"/>
      <c r="J4567" s="69"/>
    </row>
    <row r="4568" spans="3:10" x14ac:dyDescent="0.2">
      <c r="C4568" s="52" t="e">
        <f>VLOOKUP(A4568,'[1]S&amp;P 500 Wikipedia'!A:D,3,FALSE)</f>
        <v>#N/A</v>
      </c>
      <c r="H4568" s="69"/>
      <c r="I4568" s="69"/>
      <c r="J4568" s="69"/>
    </row>
    <row r="4569" spans="3:10" x14ac:dyDescent="0.2">
      <c r="C4569" s="52" t="e">
        <f>VLOOKUP(A4569,'[1]S&amp;P 500 Wikipedia'!A:D,3,FALSE)</f>
        <v>#N/A</v>
      </c>
      <c r="H4569" s="69"/>
      <c r="I4569" s="69"/>
      <c r="J4569" s="69"/>
    </row>
    <row r="4570" spans="3:10" x14ac:dyDescent="0.2">
      <c r="C4570" s="52" t="e">
        <f>VLOOKUP(A4570,'[1]S&amp;P 500 Wikipedia'!A:D,3,FALSE)</f>
        <v>#N/A</v>
      </c>
      <c r="H4570" s="69"/>
      <c r="I4570" s="69"/>
      <c r="J4570" s="69"/>
    </row>
    <row r="4571" spans="3:10" x14ac:dyDescent="0.2">
      <c r="C4571" s="52" t="e">
        <f>VLOOKUP(A4571,'[1]S&amp;P 500 Wikipedia'!A:D,3,FALSE)</f>
        <v>#N/A</v>
      </c>
      <c r="H4571" s="69"/>
      <c r="I4571" s="69"/>
      <c r="J4571" s="69"/>
    </row>
    <row r="4572" spans="3:10" x14ac:dyDescent="0.2">
      <c r="C4572" s="52" t="e">
        <f>VLOOKUP(A4572,'[1]S&amp;P 500 Wikipedia'!A:D,3,FALSE)</f>
        <v>#N/A</v>
      </c>
      <c r="H4572" s="69"/>
      <c r="I4572" s="69"/>
      <c r="J4572" s="69"/>
    </row>
    <row r="4573" spans="3:10" x14ac:dyDescent="0.2">
      <c r="C4573" s="52" t="e">
        <f>VLOOKUP(A4573,'[1]S&amp;P 500 Wikipedia'!A:D,3,FALSE)</f>
        <v>#N/A</v>
      </c>
      <c r="H4573" s="69"/>
      <c r="I4573" s="69"/>
      <c r="J4573" s="69"/>
    </row>
    <row r="4574" spans="3:10" x14ac:dyDescent="0.2">
      <c r="C4574" s="52" t="e">
        <f>VLOOKUP(A4574,'[1]S&amp;P 500 Wikipedia'!A:D,3,FALSE)</f>
        <v>#N/A</v>
      </c>
      <c r="H4574" s="69"/>
      <c r="I4574" s="69"/>
      <c r="J4574" s="69"/>
    </row>
    <row r="4575" spans="3:10" x14ac:dyDescent="0.2">
      <c r="C4575" s="52" t="e">
        <f>VLOOKUP(A4575,'[1]S&amp;P 500 Wikipedia'!A:D,3,FALSE)</f>
        <v>#N/A</v>
      </c>
      <c r="H4575" s="69"/>
      <c r="I4575" s="69"/>
      <c r="J4575" s="69"/>
    </row>
    <row r="4576" spans="3:10" x14ac:dyDescent="0.2">
      <c r="C4576" s="52" t="e">
        <f>VLOOKUP(A4576,'[1]S&amp;P 500 Wikipedia'!A:D,3,FALSE)</f>
        <v>#N/A</v>
      </c>
      <c r="H4576" s="69"/>
      <c r="I4576" s="69"/>
      <c r="J4576" s="69"/>
    </row>
    <row r="4577" spans="3:10" x14ac:dyDescent="0.2">
      <c r="C4577" s="52" t="e">
        <f>VLOOKUP(A4577,'[1]S&amp;P 500 Wikipedia'!A:D,3,FALSE)</f>
        <v>#N/A</v>
      </c>
      <c r="H4577" s="69"/>
      <c r="I4577" s="69"/>
      <c r="J4577" s="69"/>
    </row>
    <row r="4578" spans="3:10" x14ac:dyDescent="0.2">
      <c r="C4578" s="52" t="e">
        <f>VLOOKUP(A4578,'[1]S&amp;P 500 Wikipedia'!A:D,3,FALSE)</f>
        <v>#N/A</v>
      </c>
      <c r="H4578" s="69"/>
      <c r="I4578" s="69"/>
      <c r="J4578" s="69"/>
    </row>
    <row r="4579" spans="3:10" x14ac:dyDescent="0.2">
      <c r="C4579" s="52" t="e">
        <f>VLOOKUP(A4579,'[1]S&amp;P 500 Wikipedia'!A:D,3,FALSE)</f>
        <v>#N/A</v>
      </c>
      <c r="H4579" s="69"/>
      <c r="I4579" s="69"/>
      <c r="J4579" s="69"/>
    </row>
    <row r="4580" spans="3:10" x14ac:dyDescent="0.2">
      <c r="C4580" s="52" t="e">
        <f>VLOOKUP(A4580,'[1]S&amp;P 500 Wikipedia'!A:D,3,FALSE)</f>
        <v>#N/A</v>
      </c>
      <c r="H4580" s="69"/>
      <c r="I4580" s="69"/>
      <c r="J4580" s="69"/>
    </row>
    <row r="4581" spans="3:10" x14ac:dyDescent="0.2">
      <c r="C4581" s="52" t="e">
        <f>VLOOKUP(A4581,'[1]S&amp;P 500 Wikipedia'!A:D,3,FALSE)</f>
        <v>#N/A</v>
      </c>
      <c r="H4581" s="69"/>
      <c r="I4581" s="69"/>
      <c r="J4581" s="69"/>
    </row>
    <row r="4582" spans="3:10" x14ac:dyDescent="0.2">
      <c r="C4582" s="52" t="e">
        <f>VLOOKUP(A4582,'[1]S&amp;P 500 Wikipedia'!A:D,3,FALSE)</f>
        <v>#N/A</v>
      </c>
      <c r="H4582" s="69"/>
      <c r="I4582" s="69"/>
      <c r="J4582" s="69"/>
    </row>
    <row r="4583" spans="3:10" x14ac:dyDescent="0.2">
      <c r="C4583" s="52" t="e">
        <f>VLOOKUP(A4583,'[1]S&amp;P 500 Wikipedia'!A:D,3,FALSE)</f>
        <v>#N/A</v>
      </c>
      <c r="H4583" s="69"/>
      <c r="I4583" s="69"/>
      <c r="J4583" s="69"/>
    </row>
    <row r="4584" spans="3:10" x14ac:dyDescent="0.2">
      <c r="C4584" s="52" t="e">
        <f>VLOOKUP(A4584,'[1]S&amp;P 500 Wikipedia'!A:D,3,FALSE)</f>
        <v>#N/A</v>
      </c>
      <c r="H4584" s="69"/>
      <c r="I4584" s="69"/>
      <c r="J4584" s="69"/>
    </row>
    <row r="4585" spans="3:10" x14ac:dyDescent="0.2">
      <c r="C4585" s="52" t="e">
        <f>VLOOKUP(A4585,'[1]S&amp;P 500 Wikipedia'!A:D,3,FALSE)</f>
        <v>#N/A</v>
      </c>
      <c r="H4585" s="69"/>
      <c r="I4585" s="69"/>
      <c r="J4585" s="69"/>
    </row>
    <row r="4586" spans="3:10" x14ac:dyDescent="0.2">
      <c r="C4586" s="52" t="e">
        <f>VLOOKUP(A4586,'[1]S&amp;P 500 Wikipedia'!A:D,3,FALSE)</f>
        <v>#N/A</v>
      </c>
      <c r="H4586" s="69"/>
      <c r="I4586" s="69"/>
      <c r="J4586" s="69"/>
    </row>
    <row r="4587" spans="3:10" x14ac:dyDescent="0.2">
      <c r="C4587" s="52" t="e">
        <f>VLOOKUP(A4587,'[1]S&amp;P 500 Wikipedia'!A:D,3,FALSE)</f>
        <v>#N/A</v>
      </c>
      <c r="H4587" s="69"/>
      <c r="I4587" s="69"/>
      <c r="J4587" s="69"/>
    </row>
    <row r="4588" spans="3:10" x14ac:dyDescent="0.2">
      <c r="C4588" s="52" t="e">
        <f>VLOOKUP(A4588,'[1]S&amp;P 500 Wikipedia'!A:D,3,FALSE)</f>
        <v>#N/A</v>
      </c>
      <c r="H4588" s="69"/>
      <c r="I4588" s="69"/>
      <c r="J4588" s="69"/>
    </row>
    <row r="4589" spans="3:10" x14ac:dyDescent="0.2">
      <c r="C4589" s="52" t="e">
        <f>VLOOKUP(A4589,'[1]S&amp;P 500 Wikipedia'!A:D,3,FALSE)</f>
        <v>#N/A</v>
      </c>
      <c r="H4589" s="69"/>
      <c r="I4589" s="69"/>
      <c r="J4589" s="69"/>
    </row>
    <row r="4590" spans="3:10" x14ac:dyDescent="0.2">
      <c r="C4590" s="52" t="e">
        <f>VLOOKUP(A4590,'[1]S&amp;P 500 Wikipedia'!A:D,3,FALSE)</f>
        <v>#N/A</v>
      </c>
      <c r="H4590" s="69"/>
      <c r="I4590" s="69"/>
      <c r="J4590" s="69"/>
    </row>
    <row r="4591" spans="3:10" x14ac:dyDescent="0.2">
      <c r="C4591" s="52" t="e">
        <f>VLOOKUP(A4591,'[1]S&amp;P 500 Wikipedia'!A:D,3,FALSE)</f>
        <v>#N/A</v>
      </c>
      <c r="H4591" s="69"/>
      <c r="I4591" s="69"/>
      <c r="J4591" s="69"/>
    </row>
    <row r="4592" spans="3:10" x14ac:dyDescent="0.2">
      <c r="C4592" s="52" t="e">
        <f>VLOOKUP(A4592,'[1]S&amp;P 500 Wikipedia'!A:D,3,FALSE)</f>
        <v>#N/A</v>
      </c>
      <c r="H4592" s="69"/>
      <c r="I4592" s="69"/>
      <c r="J4592" s="69"/>
    </row>
    <row r="4593" spans="3:10" x14ac:dyDescent="0.2">
      <c r="C4593" s="52" t="e">
        <f>VLOOKUP(A4593,'[1]S&amp;P 500 Wikipedia'!A:D,3,FALSE)</f>
        <v>#N/A</v>
      </c>
      <c r="H4593" s="69"/>
      <c r="I4593" s="69"/>
      <c r="J4593" s="69"/>
    </row>
    <row r="4594" spans="3:10" x14ac:dyDescent="0.2">
      <c r="C4594" s="52" t="e">
        <f>VLOOKUP(A4594,'[1]S&amp;P 500 Wikipedia'!A:D,3,FALSE)</f>
        <v>#N/A</v>
      </c>
      <c r="H4594" s="69"/>
      <c r="I4594" s="69"/>
      <c r="J4594" s="69"/>
    </row>
    <row r="4595" spans="3:10" x14ac:dyDescent="0.2">
      <c r="C4595" s="52" t="e">
        <f>VLOOKUP(A4595,'[1]S&amp;P 500 Wikipedia'!A:D,3,FALSE)</f>
        <v>#N/A</v>
      </c>
      <c r="H4595" s="69"/>
      <c r="I4595" s="69"/>
      <c r="J4595" s="69"/>
    </row>
    <row r="4596" spans="3:10" x14ac:dyDescent="0.2">
      <c r="C4596" s="52" t="e">
        <f>VLOOKUP(A4596,'[1]S&amp;P 500 Wikipedia'!A:D,3,FALSE)</f>
        <v>#N/A</v>
      </c>
      <c r="H4596" s="69"/>
      <c r="I4596" s="69"/>
      <c r="J4596" s="69"/>
    </row>
    <row r="4597" spans="3:10" x14ac:dyDescent="0.2">
      <c r="C4597" s="52" t="e">
        <f>VLOOKUP(A4597,'[1]S&amp;P 500 Wikipedia'!A:D,3,FALSE)</f>
        <v>#N/A</v>
      </c>
      <c r="H4597" s="69"/>
      <c r="I4597" s="69"/>
      <c r="J4597" s="69"/>
    </row>
  </sheetData>
  <hyperlinks>
    <hyperlink ref="M10" r:id="rId1" xr:uid="{F07452BB-ECC6-004A-8483-D7E11A1C56CE}"/>
    <hyperlink ref="M19" r:id="rId2" xr:uid="{BEB7DECC-BDD1-F54F-BD2E-0D71BE53FBD3}"/>
    <hyperlink ref="M86" r:id="rId3" xr:uid="{E814DDE3-6DCC-D941-91EB-688612551417}"/>
    <hyperlink ref="M111" r:id="rId4" xr:uid="{4BD69945-5B18-6347-8875-4559AF4FFBA4}"/>
    <hyperlink ref="M117" r:id="rId5" xr:uid="{D8888605-3BF5-754E-8418-2F38400F2CE4}"/>
    <hyperlink ref="M140" r:id="rId6" xr:uid="{440DE39F-A028-B844-9B19-08E3EA01976F}"/>
    <hyperlink ref="M146" r:id="rId7" xr:uid="{D7F91A9A-2369-5C45-AE71-1B7BC35EFB58}"/>
    <hyperlink ref="M177" r:id="rId8" xr:uid="{0C274461-573A-AE40-9A9F-71BC66206939}"/>
    <hyperlink ref="M186" r:id="rId9" xr:uid="{07160D87-9174-3343-8F5F-7A9D1EBC7EBC}"/>
    <hyperlink ref="M197" r:id="rId10" xr:uid="{BBF8CB04-B785-8343-B4A8-893ED49A509E}"/>
    <hyperlink ref="M235" r:id="rId11" xr:uid="{8B59E9EF-58FA-C14E-8619-3DA84203FE9B}"/>
    <hyperlink ref="M245" r:id="rId12" xr:uid="{9877A7E1-D757-A14F-945B-C9AC0402B333}"/>
    <hyperlink ref="M284" r:id="rId13" xr:uid="{C35AEA29-9F78-D042-B8D8-D013E6B657FB}"/>
    <hyperlink ref="M313" r:id="rId14" xr:uid="{AF33EF69-7853-9D4C-8BB3-3E0F4BB7F86D}"/>
    <hyperlink ref="M351" r:id="rId15" xr:uid="{7A8BADD5-8FF2-854A-9EBB-2CA457D09DF8}"/>
    <hyperlink ref="M247" r:id="rId16" xr:uid="{F9A91408-2417-814D-9167-C33C7276332B}"/>
    <hyperlink ref="M367" r:id="rId17" xr:uid="{1EB8718B-6D8F-2A48-AE59-8E2D0875C44B}"/>
    <hyperlink ref="M374" r:id="rId18" xr:uid="{C19016E8-3C22-0B4C-95FC-DB6D2E0B5CB6}"/>
    <hyperlink ref="M398" r:id="rId19" xr:uid="{43C11617-FA46-7C46-8F21-A026ADCD2A08}"/>
    <hyperlink ref="M396" r:id="rId20" xr:uid="{2C8EFC29-D87E-8C4D-81DD-A245E5EF94B9}"/>
    <hyperlink ref="M412" r:id="rId21" xr:uid="{1294B0CA-BF04-6643-A2E1-E31EA9BD2870}"/>
    <hyperlink ref="M142" r:id="rId22" xr:uid="{3BB9E870-7CE6-384D-A7BE-175D5D056B55}"/>
  </hyperlink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F1579-B8A9-E248-BB6D-2A01F98DBAD5}">
  <dimension ref="A1:BS425"/>
  <sheetViews>
    <sheetView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B8" sqref="B8"/>
    </sheetView>
  </sheetViews>
  <sheetFormatPr baseColWidth="10" defaultRowHeight="16" x14ac:dyDescent="0.2"/>
  <cols>
    <col min="2" max="2" width="33.5" bestFit="1" customWidth="1"/>
    <col min="3" max="3" width="33.5" customWidth="1"/>
    <col min="11" max="12" width="17.6640625" style="41" bestFit="1" customWidth="1"/>
    <col min="14" max="15" width="18.83203125" style="41" bestFit="1" customWidth="1"/>
    <col min="16" max="17" width="17.6640625" style="41" bestFit="1" customWidth="1"/>
    <col min="18" max="19" width="18.83203125" style="41" bestFit="1" customWidth="1"/>
    <col min="20" max="21" width="17.6640625" style="41" bestFit="1" customWidth="1"/>
    <col min="22" max="22" width="18.83203125" style="41" bestFit="1" customWidth="1"/>
    <col min="23" max="23" width="15" style="41" bestFit="1" customWidth="1"/>
    <col min="24" max="25" width="18.83203125" style="41" bestFit="1" customWidth="1"/>
    <col min="26" max="26" width="17.6640625" style="41" bestFit="1" customWidth="1"/>
    <col min="27" max="27" width="16.6640625" style="41" bestFit="1" customWidth="1"/>
    <col min="28" max="29" width="17.6640625" style="41" bestFit="1" customWidth="1"/>
    <col min="30" max="30" width="14" style="41" bestFit="1" customWidth="1"/>
    <col min="31" max="33" width="17.6640625" style="41" bestFit="1" customWidth="1"/>
    <col min="34" max="35" width="16.6640625" style="41" bestFit="1" customWidth="1"/>
    <col min="36" max="37" width="15" style="41" bestFit="1" customWidth="1"/>
    <col min="38" max="38" width="14" style="41" bestFit="1" customWidth="1"/>
    <col min="39" max="39" width="16.6640625" style="41" bestFit="1" customWidth="1"/>
    <col min="40" max="40" width="17.6640625" style="41" bestFit="1" customWidth="1"/>
    <col min="41" max="41" width="18.83203125" style="41" bestFit="1" customWidth="1"/>
    <col min="42" max="42" width="17.6640625" style="41" bestFit="1" customWidth="1"/>
    <col min="43" max="43" width="13" style="41" bestFit="1" customWidth="1"/>
    <col min="44" max="44" width="14" style="41" bestFit="1" customWidth="1"/>
    <col min="45" max="45" width="15" style="41" bestFit="1" customWidth="1"/>
    <col min="46" max="46" width="14" style="41" bestFit="1" customWidth="1"/>
    <col min="47" max="47" width="15" style="41" bestFit="1" customWidth="1"/>
    <col min="48" max="48" width="14" style="41" bestFit="1" customWidth="1"/>
    <col min="49" max="49" width="16.6640625" style="41" bestFit="1" customWidth="1"/>
    <col min="50" max="51" width="14" style="41" bestFit="1" customWidth="1"/>
    <col min="52" max="52" width="16.6640625" style="41" bestFit="1" customWidth="1"/>
    <col min="53" max="53" width="15" style="41" bestFit="1" customWidth="1"/>
    <col min="54" max="54" width="10.83203125" style="41"/>
    <col min="55" max="55" width="16.6640625" style="41" bestFit="1" customWidth="1"/>
    <col min="56" max="56" width="18.83203125" style="41" bestFit="1" customWidth="1"/>
    <col min="57" max="57" width="17.6640625" style="41" bestFit="1" customWidth="1"/>
    <col min="58" max="59" width="15" style="41" bestFit="1" customWidth="1"/>
    <col min="60" max="60" width="10.83203125" style="41"/>
    <col min="61" max="61" width="15" style="41" bestFit="1" customWidth="1"/>
    <col min="62" max="62" width="17.6640625" style="41" bestFit="1" customWidth="1"/>
    <col min="63" max="64" width="16.6640625" style="41" bestFit="1" customWidth="1"/>
    <col min="65" max="65" width="11.5" style="41" bestFit="1" customWidth="1"/>
    <col min="66" max="66" width="17.6640625" style="41" bestFit="1" customWidth="1"/>
    <col min="67" max="67" width="16.6640625" style="41" bestFit="1" customWidth="1"/>
    <col min="68" max="68" width="17.6640625" style="41" bestFit="1" customWidth="1"/>
    <col min="69" max="69" width="15" style="41" bestFit="1" customWidth="1"/>
    <col min="70" max="70" width="13" style="41" bestFit="1" customWidth="1"/>
    <col min="71" max="71" width="24" style="41" bestFit="1" customWidth="1"/>
  </cols>
  <sheetData>
    <row r="1" spans="1:7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43" t="s">
        <v>1415</v>
      </c>
      <c r="L1" s="43" t="s">
        <v>1416</v>
      </c>
      <c r="M1" t="s">
        <v>12</v>
      </c>
      <c r="N1" s="44" t="s">
        <v>1502</v>
      </c>
      <c r="O1" s="45" t="s">
        <v>1503</v>
      </c>
      <c r="P1" s="45" t="s">
        <v>1504</v>
      </c>
      <c r="Q1" s="46" t="s">
        <v>1505</v>
      </c>
      <c r="R1" s="44" t="s">
        <v>1506</v>
      </c>
      <c r="S1" s="45" t="s">
        <v>1507</v>
      </c>
      <c r="T1" s="45" t="s">
        <v>1508</v>
      </c>
      <c r="U1" s="46" t="s">
        <v>1509</v>
      </c>
      <c r="V1" s="47" t="s">
        <v>1510</v>
      </c>
      <c r="W1" s="49" t="s">
        <v>1511</v>
      </c>
      <c r="X1" s="44" t="s">
        <v>1512</v>
      </c>
      <c r="Y1" s="45" t="s">
        <v>1513</v>
      </c>
      <c r="Z1" s="45" t="s">
        <v>1514</v>
      </c>
      <c r="AA1" s="45" t="s">
        <v>1515</v>
      </c>
      <c r="AB1" s="45" t="s">
        <v>1516</v>
      </c>
      <c r="AC1" s="45" t="s">
        <v>1517</v>
      </c>
      <c r="AD1" s="45" t="s">
        <v>1518</v>
      </c>
      <c r="AE1" s="46" t="s">
        <v>1519</v>
      </c>
      <c r="AF1" s="47" t="s">
        <v>1520</v>
      </c>
      <c r="AG1" s="49" t="s">
        <v>1521</v>
      </c>
      <c r="AH1" s="44" t="s">
        <v>1522</v>
      </c>
      <c r="AI1" s="45" t="s">
        <v>1523</v>
      </c>
      <c r="AJ1" s="46" t="s">
        <v>1524</v>
      </c>
      <c r="AK1" s="45" t="s">
        <v>1525</v>
      </c>
      <c r="AL1" s="45" t="s">
        <v>1526</v>
      </c>
      <c r="AM1" s="45" t="s">
        <v>1527</v>
      </c>
      <c r="AN1" s="46" t="s">
        <v>1528</v>
      </c>
      <c r="AO1" s="49" t="s">
        <v>1529</v>
      </c>
      <c r="AP1" s="44" t="s">
        <v>1530</v>
      </c>
      <c r="AQ1" s="45" t="s">
        <v>1531</v>
      </c>
      <c r="AR1" s="45" t="s">
        <v>1532</v>
      </c>
      <c r="AS1" s="45" t="s">
        <v>1533</v>
      </c>
      <c r="AT1" s="45" t="s">
        <v>1534</v>
      </c>
      <c r="AU1" s="45" t="s">
        <v>1535</v>
      </c>
      <c r="AV1" s="45" t="s">
        <v>1536</v>
      </c>
      <c r="AW1" s="45" t="s">
        <v>1537</v>
      </c>
      <c r="AX1" s="45" t="s">
        <v>1538</v>
      </c>
      <c r="AY1" s="45" t="s">
        <v>1539</v>
      </c>
      <c r="AZ1" s="45" t="s">
        <v>1540</v>
      </c>
      <c r="BA1" s="45" t="s">
        <v>1541</v>
      </c>
      <c r="BB1" s="45" t="s">
        <v>1542</v>
      </c>
      <c r="BC1" s="46" t="s">
        <v>1543</v>
      </c>
      <c r="BD1" s="51" t="s">
        <v>1544</v>
      </c>
      <c r="BE1" s="45" t="s">
        <v>1545</v>
      </c>
      <c r="BF1" s="45" t="s">
        <v>1546</v>
      </c>
      <c r="BG1" s="45" t="s">
        <v>1547</v>
      </c>
      <c r="BH1" s="45" t="s">
        <v>1548</v>
      </c>
      <c r="BI1" s="45" t="s">
        <v>1549</v>
      </c>
      <c r="BJ1" s="48" t="s">
        <v>1550</v>
      </c>
      <c r="BK1" s="44" t="s">
        <v>1551</v>
      </c>
      <c r="BL1" s="45" t="s">
        <v>1552</v>
      </c>
      <c r="BM1" s="46" t="s">
        <v>1553</v>
      </c>
      <c r="BN1" s="74" t="s">
        <v>1554</v>
      </c>
      <c r="BO1" s="74" t="s">
        <v>1499</v>
      </c>
      <c r="BP1" s="75" t="s">
        <v>1555</v>
      </c>
      <c r="BQ1" s="45" t="s">
        <v>1556</v>
      </c>
      <c r="BR1" s="45" t="s">
        <v>1557</v>
      </c>
      <c r="BS1" s="48" t="s">
        <v>1558</v>
      </c>
    </row>
    <row r="2" spans="1:71" x14ac:dyDescent="0.2">
      <c r="A2" s="52" t="s">
        <v>54</v>
      </c>
      <c r="B2" s="52" t="s">
        <v>55</v>
      </c>
      <c r="C2" s="52" t="str">
        <f>VLOOKUP(A2,'[2]S&amp;P 500 Wikipedia'!A:D,3,FALSE)</f>
        <v>Health Care</v>
      </c>
      <c r="D2" s="52">
        <v>45846</v>
      </c>
      <c r="E2" s="52" t="s">
        <v>16</v>
      </c>
      <c r="F2" s="52">
        <v>2019</v>
      </c>
      <c r="G2" s="52" t="s">
        <v>1292</v>
      </c>
      <c r="H2" s="53">
        <v>43769</v>
      </c>
      <c r="I2" s="53">
        <v>43818</v>
      </c>
      <c r="J2" s="53">
        <v>43818</v>
      </c>
      <c r="K2" s="54">
        <v>314000000</v>
      </c>
      <c r="L2" s="54">
        <v>318000000</v>
      </c>
      <c r="M2" s="52" t="s">
        <v>56</v>
      </c>
      <c r="N2" s="36">
        <v>5163000000</v>
      </c>
      <c r="O2" s="37">
        <v>5163000000</v>
      </c>
      <c r="P2" s="37"/>
      <c r="Q2" s="38"/>
      <c r="R2" s="36">
        <v>-2358000000</v>
      </c>
      <c r="S2" s="37">
        <v>-2358000000</v>
      </c>
      <c r="T2" s="37"/>
      <c r="U2" s="38"/>
      <c r="V2" s="55">
        <v>2805000000</v>
      </c>
      <c r="W2" s="49"/>
      <c r="X2" s="36">
        <v>-1864000000</v>
      </c>
      <c r="Y2" s="37">
        <v>-1460000000</v>
      </c>
      <c r="Z2" s="37"/>
      <c r="AA2" s="37"/>
      <c r="AB2" s="37">
        <v>-404000000</v>
      </c>
      <c r="AC2" s="37"/>
      <c r="AD2" s="37"/>
      <c r="AE2" s="38"/>
      <c r="AF2" s="55">
        <v>941000000</v>
      </c>
      <c r="AG2" s="49">
        <v>-22000000</v>
      </c>
      <c r="AH2" s="36">
        <v>-38000000</v>
      </c>
      <c r="AI2" s="37"/>
      <c r="AJ2" s="38"/>
      <c r="AK2" s="37"/>
      <c r="AL2" s="37"/>
      <c r="AM2" s="37"/>
      <c r="AN2" s="38">
        <v>16000000</v>
      </c>
      <c r="AO2" s="49">
        <v>919000000</v>
      </c>
      <c r="AP2" s="36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8"/>
      <c r="BD2" s="58">
        <v>919000000</v>
      </c>
      <c r="BE2" s="37">
        <v>152000000</v>
      </c>
      <c r="BF2" s="37"/>
      <c r="BG2" s="37"/>
      <c r="BH2" s="37"/>
      <c r="BI2" s="37"/>
      <c r="BJ2" s="56">
        <v>1071000000</v>
      </c>
      <c r="BK2" s="36"/>
      <c r="BL2" s="37"/>
      <c r="BM2" s="38"/>
      <c r="BN2" s="74">
        <v>1071000000</v>
      </c>
      <c r="BO2" s="74"/>
      <c r="BP2" s="76">
        <v>1071000000</v>
      </c>
      <c r="BQ2" s="37"/>
      <c r="BR2" s="37"/>
      <c r="BS2" s="56">
        <v>1071000000</v>
      </c>
    </row>
    <row r="3" spans="1:71" x14ac:dyDescent="0.2">
      <c r="A3" s="52" t="s">
        <v>99</v>
      </c>
      <c r="B3" s="52" t="s">
        <v>100</v>
      </c>
      <c r="C3" s="52" t="str">
        <f>VLOOKUP(A3,'[2]S&amp;P 500 Wikipedia'!A:D,3,FALSE)</f>
        <v>Industrials</v>
      </c>
      <c r="D3" s="52">
        <v>68568</v>
      </c>
      <c r="E3" s="52" t="s">
        <v>16</v>
      </c>
      <c r="F3" s="52">
        <v>2019</v>
      </c>
      <c r="G3" s="52" t="s">
        <v>1292</v>
      </c>
      <c r="H3" s="53">
        <v>43830</v>
      </c>
      <c r="I3" s="53">
        <v>43880</v>
      </c>
      <c r="J3" s="53">
        <v>43880</v>
      </c>
      <c r="K3" s="54">
        <v>443363000</v>
      </c>
      <c r="L3" s="54">
        <v>444269000</v>
      </c>
      <c r="M3" s="52" t="s">
        <v>101</v>
      </c>
      <c r="N3" s="36">
        <v>45768000000</v>
      </c>
      <c r="O3" s="37"/>
      <c r="P3" s="37"/>
      <c r="Q3" s="38"/>
      <c r="R3" s="36">
        <v>-33397000000</v>
      </c>
      <c r="S3" s="37"/>
      <c r="T3" s="37"/>
      <c r="U3" s="38"/>
      <c r="V3" s="55">
        <v>12371000000</v>
      </c>
      <c r="W3" s="49"/>
      <c r="X3" s="36">
        <v>-9306000000</v>
      </c>
      <c r="Y3" s="37">
        <v>-1602000000</v>
      </c>
      <c r="Z3" s="37"/>
      <c r="AA3" s="37"/>
      <c r="AB3" s="37"/>
      <c r="AC3" s="37">
        <v>-1982000000</v>
      </c>
      <c r="AD3" s="37"/>
      <c r="AE3" s="38">
        <v>-5722000000</v>
      </c>
      <c r="AF3" s="55">
        <v>3065000000</v>
      </c>
      <c r="AG3" s="49">
        <v>-809000000</v>
      </c>
      <c r="AH3" s="36">
        <v>-968000000</v>
      </c>
      <c r="AI3" s="37"/>
      <c r="AJ3" s="38"/>
      <c r="AK3" s="37"/>
      <c r="AL3" s="37"/>
      <c r="AM3" s="37"/>
      <c r="AN3" s="38">
        <v>159000000</v>
      </c>
      <c r="AO3" s="49">
        <v>2256000000</v>
      </c>
      <c r="AP3" s="36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8"/>
      <c r="BD3" s="58">
        <v>2256000000</v>
      </c>
      <c r="BE3" s="37">
        <v>-570000000</v>
      </c>
      <c r="BF3" s="37"/>
      <c r="BG3" s="37"/>
      <c r="BH3" s="37"/>
      <c r="BI3" s="37"/>
      <c r="BJ3" s="56">
        <v>1686000000</v>
      </c>
      <c r="BK3" s="36"/>
      <c r="BL3" s="37"/>
      <c r="BM3" s="38"/>
      <c r="BN3" s="74">
        <v>1686000000</v>
      </c>
      <c r="BO3" s="74"/>
      <c r="BP3" s="76">
        <v>1686000000</v>
      </c>
      <c r="BQ3" s="37"/>
      <c r="BR3" s="37"/>
      <c r="BS3" s="56">
        <v>1686000000</v>
      </c>
    </row>
    <row r="4" spans="1:71" x14ac:dyDescent="0.2">
      <c r="A4" s="52" t="s">
        <v>43</v>
      </c>
      <c r="B4" s="52" t="s">
        <v>44</v>
      </c>
      <c r="C4" s="52" t="str">
        <f>VLOOKUP(A4,'[2]S&amp;P 500 Wikipedia'!A:D,3,FALSE)</f>
        <v>Consumer Discretionary</v>
      </c>
      <c r="D4" s="52">
        <v>184955</v>
      </c>
      <c r="E4" s="52" t="s">
        <v>16</v>
      </c>
      <c r="F4" s="52">
        <v>2019</v>
      </c>
      <c r="G4" s="52" t="s">
        <v>1292</v>
      </c>
      <c r="H4" s="53">
        <v>43830</v>
      </c>
      <c r="I4" s="53">
        <v>43879</v>
      </c>
      <c r="J4" s="53">
        <v>43879</v>
      </c>
      <c r="K4" s="54">
        <v>70869000</v>
      </c>
      <c r="L4" s="54">
        <v>71165000</v>
      </c>
      <c r="M4" s="52" t="s">
        <v>46</v>
      </c>
      <c r="N4" s="36">
        <v>9709003000</v>
      </c>
      <c r="O4" s="37"/>
      <c r="P4" s="37"/>
      <c r="Q4" s="38"/>
      <c r="R4" s="36">
        <v>-5454257000</v>
      </c>
      <c r="S4" s="37"/>
      <c r="T4" s="37"/>
      <c r="U4" s="38"/>
      <c r="V4" s="55">
        <v>4254746000</v>
      </c>
      <c r="W4" s="49"/>
      <c r="X4" s="36">
        <v>-3577566000</v>
      </c>
      <c r="Y4" s="37">
        <v>-3577566000</v>
      </c>
      <c r="Z4" s="37"/>
      <c r="AA4" s="37"/>
      <c r="AB4" s="37"/>
      <c r="AC4" s="37"/>
      <c r="AD4" s="37"/>
      <c r="AE4" s="38"/>
      <c r="AF4" s="55">
        <v>677180000</v>
      </c>
      <c r="AG4" s="49">
        <v>-39434000</v>
      </c>
      <c r="AH4" s="36">
        <v>-39898000</v>
      </c>
      <c r="AI4" s="37"/>
      <c r="AJ4" s="38"/>
      <c r="AK4" s="37"/>
      <c r="AL4" s="37"/>
      <c r="AM4" s="37"/>
      <c r="AN4" s="38">
        <v>464000</v>
      </c>
      <c r="AO4" s="49">
        <v>637746000</v>
      </c>
      <c r="AP4" s="36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8"/>
      <c r="BD4" s="58">
        <v>637746000</v>
      </c>
      <c r="BE4" s="37">
        <v>-150850000</v>
      </c>
      <c r="BF4" s="37"/>
      <c r="BG4" s="37"/>
      <c r="BH4" s="37"/>
      <c r="BI4" s="37"/>
      <c r="BJ4" s="56">
        <v>486896000</v>
      </c>
      <c r="BK4" s="36"/>
      <c r="BL4" s="37"/>
      <c r="BM4" s="38"/>
      <c r="BN4" s="74">
        <v>486896000</v>
      </c>
      <c r="BO4" s="74"/>
      <c r="BP4" s="76">
        <v>486896000</v>
      </c>
      <c r="BQ4" s="37"/>
      <c r="BR4" s="37"/>
      <c r="BS4" s="56">
        <v>486896000</v>
      </c>
    </row>
    <row r="5" spans="1:71" x14ac:dyDescent="0.2">
      <c r="A5" s="52" t="s">
        <v>140</v>
      </c>
      <c r="B5" s="52" t="s">
        <v>141</v>
      </c>
      <c r="C5" s="52" t="str">
        <f>VLOOKUP(A5,'[2]S&amp;P 500 Wikipedia'!A:D,3,FALSE)</f>
        <v>Information Technology</v>
      </c>
      <c r="D5" s="52">
        <v>111052</v>
      </c>
      <c r="E5" s="52" t="s">
        <v>16</v>
      </c>
      <c r="F5" s="52">
        <v>2019</v>
      </c>
      <c r="G5" s="52" t="s">
        <v>1292</v>
      </c>
      <c r="H5" s="53">
        <v>43738</v>
      </c>
      <c r="I5" s="53">
        <v>43769</v>
      </c>
      <c r="J5" s="53">
        <v>43769</v>
      </c>
      <c r="K5" s="54">
        <v>18471336000</v>
      </c>
      <c r="L5" s="54">
        <v>18595652000</v>
      </c>
      <c r="M5" s="52" t="s">
        <v>142</v>
      </c>
      <c r="N5" s="36">
        <v>260174000000</v>
      </c>
      <c r="O5" s="37"/>
      <c r="P5" s="37"/>
      <c r="Q5" s="38"/>
      <c r="R5" s="36">
        <v>-161782000000</v>
      </c>
      <c r="S5" s="37"/>
      <c r="T5" s="37"/>
      <c r="U5" s="38"/>
      <c r="V5" s="55">
        <v>98392000000</v>
      </c>
      <c r="W5" s="49"/>
      <c r="X5" s="36">
        <v>-34462000000</v>
      </c>
      <c r="Y5" s="37">
        <v>-18245000000</v>
      </c>
      <c r="Z5" s="37"/>
      <c r="AA5" s="37"/>
      <c r="AB5" s="37">
        <v>-16217000000</v>
      </c>
      <c r="AC5" s="37"/>
      <c r="AD5" s="37"/>
      <c r="AE5" s="38"/>
      <c r="AF5" s="55">
        <v>63930000000</v>
      </c>
      <c r="AG5" s="49">
        <v>1807000000</v>
      </c>
      <c r="AH5" s="36"/>
      <c r="AI5" s="37"/>
      <c r="AJ5" s="38"/>
      <c r="AK5" s="37"/>
      <c r="AL5" s="37"/>
      <c r="AM5" s="37"/>
      <c r="AN5" s="38">
        <v>1807000000</v>
      </c>
      <c r="AO5" s="49">
        <v>65737000000</v>
      </c>
      <c r="AP5" s="36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8"/>
      <c r="BD5" s="58">
        <v>65737000000</v>
      </c>
      <c r="BE5" s="37">
        <v>-10481000000</v>
      </c>
      <c r="BF5" s="37"/>
      <c r="BG5" s="37"/>
      <c r="BH5" s="37"/>
      <c r="BI5" s="37"/>
      <c r="BJ5" s="56">
        <v>55256000000</v>
      </c>
      <c r="BK5" s="36"/>
      <c r="BL5" s="37"/>
      <c r="BM5" s="38"/>
      <c r="BN5" s="74">
        <v>55256000000</v>
      </c>
      <c r="BO5" s="74"/>
      <c r="BP5" s="76">
        <v>55256000000</v>
      </c>
      <c r="BQ5" s="37"/>
      <c r="BR5" s="37"/>
      <c r="BS5" s="56">
        <v>55256000000</v>
      </c>
    </row>
    <row r="6" spans="1:71" x14ac:dyDescent="0.2">
      <c r="A6" s="52" t="s">
        <v>26</v>
      </c>
      <c r="B6" s="52" t="s">
        <v>27</v>
      </c>
      <c r="C6" s="52" t="str">
        <f>VLOOKUP(A6,'[2]S&amp;P 500 Wikipedia'!A:D,3,FALSE)</f>
        <v>Health Care</v>
      </c>
      <c r="D6" s="52">
        <v>61199</v>
      </c>
      <c r="E6" s="52" t="s">
        <v>16</v>
      </c>
      <c r="F6" s="52">
        <v>2019</v>
      </c>
      <c r="G6" s="52" t="s">
        <v>1292</v>
      </c>
      <c r="H6" s="53">
        <v>43830</v>
      </c>
      <c r="I6" s="53">
        <v>43882</v>
      </c>
      <c r="J6" s="53">
        <v>43882</v>
      </c>
      <c r="K6" s="54">
        <v>1481000000</v>
      </c>
      <c r="L6" s="54">
        <v>1484000000</v>
      </c>
      <c r="M6" s="52" t="s">
        <v>28</v>
      </c>
      <c r="N6" s="36">
        <v>33266000000</v>
      </c>
      <c r="O6" s="37"/>
      <c r="P6" s="37"/>
      <c r="Q6" s="38"/>
      <c r="R6" s="36">
        <v>-7439000000</v>
      </c>
      <c r="S6" s="37"/>
      <c r="T6" s="37"/>
      <c r="U6" s="38"/>
      <c r="V6" s="55">
        <v>25827000000</v>
      </c>
      <c r="W6" s="49"/>
      <c r="X6" s="36">
        <v>-13349000000</v>
      </c>
      <c r="Y6" s="37">
        <v>-6942000000</v>
      </c>
      <c r="Z6" s="37"/>
      <c r="AA6" s="37"/>
      <c r="AB6" s="37">
        <v>-6407000000</v>
      </c>
      <c r="AC6" s="37"/>
      <c r="AD6" s="37"/>
      <c r="AE6" s="38"/>
      <c r="AF6" s="55">
        <v>12478000000</v>
      </c>
      <c r="AG6" s="49">
        <v>-3667000000</v>
      </c>
      <c r="AH6" s="36">
        <v>-1509000000</v>
      </c>
      <c r="AI6" s="37"/>
      <c r="AJ6" s="38"/>
      <c r="AK6" s="37"/>
      <c r="AL6" s="37">
        <v>-42000000</v>
      </c>
      <c r="AM6" s="37"/>
      <c r="AN6" s="38">
        <v>-2116000000</v>
      </c>
      <c r="AO6" s="49">
        <v>8811000000</v>
      </c>
      <c r="AP6" s="36">
        <v>-385000000</v>
      </c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8"/>
      <c r="BD6" s="58">
        <v>8426000000</v>
      </c>
      <c r="BE6" s="37">
        <v>-544000000</v>
      </c>
      <c r="BF6" s="37"/>
      <c r="BG6" s="37"/>
      <c r="BH6" s="37"/>
      <c r="BI6" s="37"/>
      <c r="BJ6" s="56">
        <v>7882000000</v>
      </c>
      <c r="BK6" s="36"/>
      <c r="BL6" s="37"/>
      <c r="BM6" s="38"/>
      <c r="BN6" s="74">
        <v>7882000000</v>
      </c>
      <c r="BO6" s="74"/>
      <c r="BP6" s="76">
        <v>7882000000</v>
      </c>
      <c r="BQ6" s="37"/>
      <c r="BR6" s="37"/>
      <c r="BS6" s="56">
        <v>7882000000</v>
      </c>
    </row>
    <row r="7" spans="1:71" x14ac:dyDescent="0.2">
      <c r="A7" s="52" t="s">
        <v>115</v>
      </c>
      <c r="B7" s="52" t="s">
        <v>116</v>
      </c>
      <c r="C7" s="52" t="str">
        <f>VLOOKUP(A7,'[2]S&amp;P 500 Wikipedia'!A:D,3,FALSE)</f>
        <v>Health Care</v>
      </c>
      <c r="D7" s="52">
        <v>187024</v>
      </c>
      <c r="E7" s="52" t="s">
        <v>16</v>
      </c>
      <c r="F7" s="52">
        <v>2019</v>
      </c>
      <c r="G7" s="52" t="s">
        <v>1292</v>
      </c>
      <c r="H7" s="53">
        <v>43738</v>
      </c>
      <c r="I7" s="53">
        <v>43788</v>
      </c>
      <c r="J7" s="53">
        <v>43788</v>
      </c>
      <c r="K7" s="54">
        <v>210165000</v>
      </c>
      <c r="L7" s="54">
        <v>211840000</v>
      </c>
      <c r="M7" s="52" t="s">
        <v>117</v>
      </c>
      <c r="N7" s="36">
        <v>179589000000</v>
      </c>
      <c r="O7" s="37"/>
      <c r="P7" s="37"/>
      <c r="Q7" s="38"/>
      <c r="R7" s="36">
        <v>-174451000000</v>
      </c>
      <c r="S7" s="37"/>
      <c r="T7" s="37"/>
      <c r="U7" s="38"/>
      <c r="V7" s="55">
        <v>5138312000</v>
      </c>
      <c r="W7" s="49"/>
      <c r="X7" s="36">
        <v>-3125915000</v>
      </c>
      <c r="Y7" s="37">
        <v>-2663508000</v>
      </c>
      <c r="Z7" s="37"/>
      <c r="AA7" s="37"/>
      <c r="AB7" s="37"/>
      <c r="AC7" s="37">
        <v>-462407000</v>
      </c>
      <c r="AD7" s="37"/>
      <c r="AE7" s="38"/>
      <c r="AF7" s="55">
        <v>2012397000</v>
      </c>
      <c r="AG7" s="49">
        <v>-144817000</v>
      </c>
      <c r="AH7" s="36">
        <v>-157769000</v>
      </c>
      <c r="AI7" s="37"/>
      <c r="AJ7" s="38"/>
      <c r="AK7" s="37"/>
      <c r="AL7" s="37"/>
      <c r="AM7" s="37"/>
      <c r="AN7" s="38">
        <v>12952000</v>
      </c>
      <c r="AO7" s="49">
        <v>1867580000</v>
      </c>
      <c r="AP7" s="36">
        <v>-900474000</v>
      </c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8"/>
      <c r="BD7" s="58">
        <v>967106000</v>
      </c>
      <c r="BE7" s="37">
        <v>-112971000</v>
      </c>
      <c r="BF7" s="37"/>
      <c r="BG7" s="37"/>
      <c r="BH7" s="37"/>
      <c r="BI7" s="37"/>
      <c r="BJ7" s="56">
        <v>854135000</v>
      </c>
      <c r="BK7" s="36"/>
      <c r="BL7" s="37"/>
      <c r="BM7" s="38"/>
      <c r="BN7" s="74">
        <v>854135000</v>
      </c>
      <c r="BO7" s="74">
        <v>1230000</v>
      </c>
      <c r="BP7" s="76">
        <v>855365000</v>
      </c>
      <c r="BQ7" s="37"/>
      <c r="BR7" s="37"/>
      <c r="BS7" s="56">
        <v>855365000</v>
      </c>
    </row>
    <row r="8" spans="1:71" x14ac:dyDescent="0.2">
      <c r="A8" s="52" t="s">
        <v>29</v>
      </c>
      <c r="B8" s="52" t="s">
        <v>30</v>
      </c>
      <c r="C8" s="52" t="str">
        <f>VLOOKUP(A8,'[2]S&amp;P 500 Wikipedia'!A:D,3,FALSE)</f>
        <v>Health Care</v>
      </c>
      <c r="D8" s="52">
        <v>445587</v>
      </c>
      <c r="E8" s="52" t="s">
        <v>16</v>
      </c>
      <c r="F8" s="52">
        <v>2019</v>
      </c>
      <c r="G8" s="52" t="s">
        <v>1292</v>
      </c>
      <c r="H8" s="53">
        <v>43921</v>
      </c>
      <c r="I8" s="53">
        <v>43972</v>
      </c>
      <c r="J8" s="53">
        <v>43972</v>
      </c>
      <c r="K8" s="54">
        <v>45179000</v>
      </c>
      <c r="L8" s="54">
        <v>45816000</v>
      </c>
      <c r="M8" s="52" t="s">
        <v>31</v>
      </c>
      <c r="N8" s="36">
        <v>840883000</v>
      </c>
      <c r="O8" s="37"/>
      <c r="P8" s="37"/>
      <c r="Q8" s="38"/>
      <c r="R8" s="36">
        <v>-151305000</v>
      </c>
      <c r="S8" s="37"/>
      <c r="T8" s="37"/>
      <c r="U8" s="38"/>
      <c r="V8" s="55">
        <v>689578000</v>
      </c>
      <c r="W8" s="49"/>
      <c r="X8" s="36">
        <v>-440359000</v>
      </c>
      <c r="Y8" s="37">
        <v>-341600000</v>
      </c>
      <c r="Z8" s="37"/>
      <c r="AA8" s="37"/>
      <c r="AB8" s="37">
        <v>-98759000</v>
      </c>
      <c r="AC8" s="37"/>
      <c r="AD8" s="37"/>
      <c r="AE8" s="38"/>
      <c r="AF8" s="55">
        <v>249219000</v>
      </c>
      <c r="AG8" s="49">
        <v>7606000</v>
      </c>
      <c r="AH8" s="36"/>
      <c r="AI8" s="37"/>
      <c r="AJ8" s="38"/>
      <c r="AK8" s="37">
        <v>12167000</v>
      </c>
      <c r="AL8" s="37"/>
      <c r="AM8" s="37"/>
      <c r="AN8" s="38">
        <v>-4561000</v>
      </c>
      <c r="AO8" s="49">
        <v>256825000</v>
      </c>
      <c r="AP8" s="36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8"/>
      <c r="BD8" s="58">
        <v>256825000</v>
      </c>
      <c r="BE8" s="37">
        <v>-53816000</v>
      </c>
      <c r="BF8" s="37"/>
      <c r="BG8" s="37"/>
      <c r="BH8" s="37"/>
      <c r="BI8" s="37"/>
      <c r="BJ8" s="56">
        <v>203009000</v>
      </c>
      <c r="BK8" s="36"/>
      <c r="BL8" s="37"/>
      <c r="BM8" s="38"/>
      <c r="BN8" s="74">
        <v>203009000</v>
      </c>
      <c r="BO8" s="74"/>
      <c r="BP8" s="76">
        <v>203009000</v>
      </c>
      <c r="BQ8" s="37"/>
      <c r="BR8" s="37"/>
      <c r="BS8" s="56">
        <v>203009000</v>
      </c>
    </row>
    <row r="9" spans="1:71" x14ac:dyDescent="0.2">
      <c r="A9" s="52" t="s">
        <v>22</v>
      </c>
      <c r="B9" s="52" t="s">
        <v>23</v>
      </c>
      <c r="C9" s="52" t="str">
        <f>VLOOKUP(A9,'[2]S&amp;P 500 Wikipedia'!A:D,3,FALSE)</f>
        <v>Health Care</v>
      </c>
      <c r="D9" s="52">
        <v>63877</v>
      </c>
      <c r="E9" s="52" t="s">
        <v>16</v>
      </c>
      <c r="F9" s="52">
        <v>2019</v>
      </c>
      <c r="G9" s="52" t="s">
        <v>1292</v>
      </c>
      <c r="H9" s="53">
        <v>43830</v>
      </c>
      <c r="I9" s="53">
        <v>43882</v>
      </c>
      <c r="J9" s="53">
        <v>43882</v>
      </c>
      <c r="K9" s="54">
        <v>1768000000</v>
      </c>
      <c r="L9" s="54">
        <v>1781000000</v>
      </c>
      <c r="M9" s="59" t="s">
        <v>25</v>
      </c>
      <c r="N9" s="36">
        <v>31904000000</v>
      </c>
      <c r="O9" s="37"/>
      <c r="P9" s="37"/>
      <c r="Q9" s="38"/>
      <c r="R9" s="36">
        <v>-13231000000</v>
      </c>
      <c r="S9" s="37"/>
      <c r="T9" s="37"/>
      <c r="U9" s="38"/>
      <c r="V9" s="55">
        <v>18673000000</v>
      </c>
      <c r="W9" s="49"/>
      <c r="X9" s="36">
        <v>-14141000000</v>
      </c>
      <c r="Y9" s="37">
        <v>-9765000000</v>
      </c>
      <c r="Z9" s="37"/>
      <c r="AA9" s="37"/>
      <c r="AB9" s="37">
        <v>-2440000000</v>
      </c>
      <c r="AC9" s="37">
        <v>-1936000000</v>
      </c>
      <c r="AD9" s="37"/>
      <c r="AE9" s="38"/>
      <c r="AF9" s="55">
        <v>4532000000</v>
      </c>
      <c r="AG9" s="49">
        <v>-392000000</v>
      </c>
      <c r="AH9" s="36">
        <v>-576000000</v>
      </c>
      <c r="AI9" s="37"/>
      <c r="AJ9" s="38"/>
      <c r="AK9" s="37"/>
      <c r="AL9" s="37">
        <v>-7000000</v>
      </c>
      <c r="AM9" s="37"/>
      <c r="AN9" s="38">
        <v>191000000</v>
      </c>
      <c r="AO9" s="49">
        <v>4140000000</v>
      </c>
      <c r="AP9" s="36">
        <v>-63000000</v>
      </c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8"/>
      <c r="BD9" s="58">
        <v>4077000000</v>
      </c>
      <c r="BE9" s="37">
        <v>-390000000</v>
      </c>
      <c r="BF9" s="37"/>
      <c r="BG9" s="37"/>
      <c r="BH9" s="37"/>
      <c r="BI9" s="37"/>
      <c r="BJ9" s="56">
        <v>3687000000</v>
      </c>
      <c r="BK9" s="36"/>
      <c r="BL9" s="37"/>
      <c r="BM9" s="38"/>
      <c r="BN9" s="74">
        <v>3687000000</v>
      </c>
      <c r="BO9" s="74"/>
      <c r="BP9" s="76">
        <v>3687000000</v>
      </c>
      <c r="BQ9" s="37"/>
      <c r="BR9" s="37"/>
      <c r="BS9" s="56">
        <v>3687000000</v>
      </c>
    </row>
    <row r="10" spans="1:71" x14ac:dyDescent="0.2">
      <c r="A10" s="52" t="s">
        <v>32</v>
      </c>
      <c r="B10" s="52" t="s">
        <v>33</v>
      </c>
      <c r="C10" s="52" t="str">
        <f>VLOOKUP(A10,'[2]S&amp;P 500 Wikipedia'!A:D,3,FALSE)</f>
        <v>Information Technology</v>
      </c>
      <c r="D10" s="52">
        <v>61372</v>
      </c>
      <c r="E10" s="52" t="s">
        <v>16</v>
      </c>
      <c r="F10" s="52">
        <v>2019</v>
      </c>
      <c r="G10" s="52" t="s">
        <v>1292</v>
      </c>
      <c r="H10" s="53">
        <v>43708</v>
      </c>
      <c r="I10" s="53">
        <v>43767</v>
      </c>
      <c r="J10" s="53">
        <v>43767</v>
      </c>
      <c r="K10" s="54">
        <v>638098125</v>
      </c>
      <c r="L10" s="54">
        <v>650204873</v>
      </c>
      <c r="M10" s="52" t="s">
        <v>35</v>
      </c>
      <c r="N10" s="36">
        <v>43215013000</v>
      </c>
      <c r="O10" s="37"/>
      <c r="P10" s="37"/>
      <c r="Q10" s="38"/>
      <c r="R10" s="36">
        <v>-29900325000</v>
      </c>
      <c r="S10" s="37"/>
      <c r="T10" s="37"/>
      <c r="U10" s="38"/>
      <c r="V10" s="55">
        <v>13314688000</v>
      </c>
      <c r="W10" s="49"/>
      <c r="X10" s="36">
        <v>-7009614000</v>
      </c>
      <c r="Y10" s="37">
        <v>-7009614000</v>
      </c>
      <c r="Z10" s="37"/>
      <c r="AA10" s="37"/>
      <c r="AB10" s="37"/>
      <c r="AC10" s="37"/>
      <c r="AD10" s="37"/>
      <c r="AE10" s="38"/>
      <c r="AF10" s="55">
        <v>6305074000</v>
      </c>
      <c r="AG10" s="49">
        <v>-53277000</v>
      </c>
      <c r="AH10" s="36">
        <v>64545000</v>
      </c>
      <c r="AI10" s="37"/>
      <c r="AJ10" s="38"/>
      <c r="AK10" s="37"/>
      <c r="AL10" s="37"/>
      <c r="AM10" s="37"/>
      <c r="AN10" s="38">
        <v>-117822000</v>
      </c>
      <c r="AO10" s="49">
        <v>6251797000</v>
      </c>
      <c r="AP10" s="36">
        <v>0</v>
      </c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8"/>
      <c r="BD10" s="58">
        <v>6251797000</v>
      </c>
      <c r="BE10" s="37">
        <v>-1405556000</v>
      </c>
      <c r="BF10" s="37"/>
      <c r="BG10" s="37"/>
      <c r="BH10" s="37"/>
      <c r="BI10" s="37"/>
      <c r="BJ10" s="56">
        <v>4846241000</v>
      </c>
      <c r="BK10" s="36"/>
      <c r="BL10" s="37"/>
      <c r="BM10" s="38"/>
      <c r="BN10" s="74">
        <v>4846241000</v>
      </c>
      <c r="BO10" s="74">
        <v>-67129000</v>
      </c>
      <c r="BP10" s="76">
        <v>4779112000</v>
      </c>
      <c r="BQ10" s="37"/>
      <c r="BR10" s="37"/>
      <c r="BS10" s="56">
        <v>4779112000</v>
      </c>
    </row>
    <row r="11" spans="1:71" x14ac:dyDescent="0.2">
      <c r="A11" s="52" t="s">
        <v>40</v>
      </c>
      <c r="B11" s="52" t="s">
        <v>41</v>
      </c>
      <c r="C11" s="52" t="str">
        <f>VLOOKUP(A11,'[2]S&amp;P 500 Wikipedia'!A:D,3,FALSE)</f>
        <v>Information Technology</v>
      </c>
      <c r="D11" s="52">
        <v>14099</v>
      </c>
      <c r="E11" s="52" t="s">
        <v>16</v>
      </c>
      <c r="F11" s="52">
        <v>2019</v>
      </c>
      <c r="G11" s="52" t="s">
        <v>1292</v>
      </c>
      <c r="H11" s="53">
        <v>43830</v>
      </c>
      <c r="I11" s="53">
        <v>43851</v>
      </c>
      <c r="J11" s="53">
        <v>43851</v>
      </c>
      <c r="K11" s="54">
        <v>486291000</v>
      </c>
      <c r="L11" s="54">
        <v>491572000</v>
      </c>
      <c r="M11" s="52" t="s">
        <v>42</v>
      </c>
      <c r="N11" s="36">
        <v>11171297000</v>
      </c>
      <c r="O11" s="37"/>
      <c r="P11" s="37"/>
      <c r="Q11" s="38"/>
      <c r="R11" s="36">
        <v>-1672720000</v>
      </c>
      <c r="S11" s="37"/>
      <c r="T11" s="37"/>
      <c r="U11" s="38"/>
      <c r="V11" s="55">
        <v>9498577000</v>
      </c>
      <c r="W11" s="49"/>
      <c r="X11" s="36">
        <v>-6230456000</v>
      </c>
      <c r="Y11" s="37">
        <v>-4124984000</v>
      </c>
      <c r="Z11" s="37"/>
      <c r="AA11" s="37"/>
      <c r="AB11" s="37">
        <v>-1930228000</v>
      </c>
      <c r="AC11" s="37"/>
      <c r="AD11" s="37"/>
      <c r="AE11" s="38">
        <v>-175244000</v>
      </c>
      <c r="AF11" s="55">
        <v>3268121000</v>
      </c>
      <c r="AG11" s="49">
        <v>-63380000</v>
      </c>
      <c r="AH11" s="36">
        <v>-157214000</v>
      </c>
      <c r="AI11" s="37"/>
      <c r="AJ11" s="38"/>
      <c r="AK11" s="37">
        <v>51579000</v>
      </c>
      <c r="AL11" s="37"/>
      <c r="AM11" s="37"/>
      <c r="AN11" s="38">
        <v>42255000</v>
      </c>
      <c r="AO11" s="49">
        <v>3204741000</v>
      </c>
      <c r="AP11" s="36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8"/>
      <c r="BD11" s="58">
        <v>3204741000</v>
      </c>
      <c r="BE11" s="37">
        <v>-253283000</v>
      </c>
      <c r="BF11" s="37"/>
      <c r="BG11" s="37"/>
      <c r="BH11" s="37"/>
      <c r="BI11" s="37"/>
      <c r="BJ11" s="56">
        <v>2951458000</v>
      </c>
      <c r="BK11" s="36"/>
      <c r="BL11" s="37"/>
      <c r="BM11" s="38"/>
      <c r="BN11" s="74">
        <v>2951458000</v>
      </c>
      <c r="BO11" s="74"/>
      <c r="BP11" s="76">
        <v>2951458000</v>
      </c>
      <c r="BQ11" s="37"/>
      <c r="BR11" s="37"/>
      <c r="BS11" s="56">
        <v>2951458000</v>
      </c>
    </row>
    <row r="12" spans="1:71" x14ac:dyDescent="0.2">
      <c r="A12" s="52" t="s">
        <v>127</v>
      </c>
      <c r="B12" s="52" t="s">
        <v>128</v>
      </c>
      <c r="C12" s="52" t="str">
        <f>VLOOKUP(A12,'[2]S&amp;P 500 Wikipedia'!A:D,3,FALSE)</f>
        <v>Information Technology</v>
      </c>
      <c r="D12" s="52">
        <v>65917</v>
      </c>
      <c r="E12" s="52" t="s">
        <v>16</v>
      </c>
      <c r="F12" s="52">
        <v>2019</v>
      </c>
      <c r="G12" s="52" t="s">
        <v>1292</v>
      </c>
      <c r="H12" s="53">
        <v>43769</v>
      </c>
      <c r="I12" s="53">
        <v>43795</v>
      </c>
      <c r="J12" s="53">
        <v>43795</v>
      </c>
      <c r="K12" s="54">
        <v>369133000</v>
      </c>
      <c r="L12" s="54">
        <v>372871000</v>
      </c>
      <c r="M12" s="52" t="s">
        <v>129</v>
      </c>
      <c r="N12" s="36">
        <v>5991065000</v>
      </c>
      <c r="O12" s="37"/>
      <c r="P12" s="37"/>
      <c r="Q12" s="38"/>
      <c r="R12" s="36">
        <v>-1977315000</v>
      </c>
      <c r="S12" s="37"/>
      <c r="T12" s="37"/>
      <c r="U12" s="38"/>
      <c r="V12" s="55">
        <v>4013750000</v>
      </c>
      <c r="W12" s="49"/>
      <c r="X12" s="36">
        <v>-1778442000</v>
      </c>
      <c r="Y12" s="37">
        <v>-648094000</v>
      </c>
      <c r="Z12" s="37"/>
      <c r="AA12" s="37"/>
      <c r="AB12" s="37">
        <v>-1130348000</v>
      </c>
      <c r="AC12" s="37"/>
      <c r="AD12" s="37"/>
      <c r="AE12" s="38"/>
      <c r="AF12" s="55">
        <v>2235308000</v>
      </c>
      <c r="AG12" s="49">
        <v>-224880000</v>
      </c>
      <c r="AH12" s="36">
        <v>-218846000</v>
      </c>
      <c r="AI12" s="37"/>
      <c r="AJ12" s="38"/>
      <c r="AK12" s="37"/>
      <c r="AL12" s="37"/>
      <c r="AM12" s="37"/>
      <c r="AN12" s="38">
        <v>-6034000</v>
      </c>
      <c r="AO12" s="49">
        <v>2010428000</v>
      </c>
      <c r="AP12" s="36">
        <v>-524700000</v>
      </c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8"/>
      <c r="BD12" s="58">
        <v>1485728000</v>
      </c>
      <c r="BE12" s="37">
        <v>-122717000</v>
      </c>
      <c r="BF12" s="37"/>
      <c r="BG12" s="37"/>
      <c r="BH12" s="37"/>
      <c r="BI12" s="37"/>
      <c r="BJ12" s="56">
        <v>1363011000</v>
      </c>
      <c r="BK12" s="36"/>
      <c r="BL12" s="37"/>
      <c r="BM12" s="38"/>
      <c r="BN12" s="74">
        <v>1363011000</v>
      </c>
      <c r="BO12" s="74"/>
      <c r="BP12" s="76">
        <v>1363011000</v>
      </c>
      <c r="BQ12" s="37"/>
      <c r="BR12" s="37"/>
      <c r="BS12" s="56">
        <v>1363011000</v>
      </c>
    </row>
    <row r="13" spans="1:71" x14ac:dyDescent="0.2">
      <c r="A13" s="52" t="s">
        <v>149</v>
      </c>
      <c r="B13" s="52" t="s">
        <v>150</v>
      </c>
      <c r="C13" s="52" t="str">
        <f>VLOOKUP(A13,'[2]S&amp;P 500 Wikipedia'!A:D,3,FALSE)</f>
        <v>Consumer Staples</v>
      </c>
      <c r="D13" s="52">
        <v>66997</v>
      </c>
      <c r="E13" s="52" t="s">
        <v>16</v>
      </c>
      <c r="F13" s="52">
        <v>2019</v>
      </c>
      <c r="G13" s="52" t="s">
        <v>1292</v>
      </c>
      <c r="H13" s="53">
        <v>43830</v>
      </c>
      <c r="I13" s="53">
        <v>43879</v>
      </c>
      <c r="J13" s="53">
        <v>43879</v>
      </c>
      <c r="K13" s="54">
        <v>563000000</v>
      </c>
      <c r="L13" s="54">
        <v>565000000</v>
      </c>
      <c r="M13" s="52" t="s">
        <v>151</v>
      </c>
      <c r="N13" s="36">
        <v>64656000000</v>
      </c>
      <c r="O13" s="37"/>
      <c r="P13" s="37"/>
      <c r="Q13" s="38"/>
      <c r="R13" s="36">
        <v>-60509000000</v>
      </c>
      <c r="S13" s="37"/>
      <c r="T13" s="37"/>
      <c r="U13" s="38"/>
      <c r="V13" s="55">
        <v>4147000000</v>
      </c>
      <c r="W13" s="49"/>
      <c r="X13" s="36">
        <v>-2493000000</v>
      </c>
      <c r="Y13" s="37">
        <v>-2493000000</v>
      </c>
      <c r="Z13" s="37"/>
      <c r="AA13" s="37"/>
      <c r="AB13" s="37"/>
      <c r="AC13" s="37"/>
      <c r="AD13" s="37"/>
      <c r="AE13" s="38"/>
      <c r="AF13" s="55">
        <v>1654000000</v>
      </c>
      <c r="AG13" s="49">
        <v>237000000</v>
      </c>
      <c r="AH13" s="36">
        <v>-210000000</v>
      </c>
      <c r="AI13" s="37"/>
      <c r="AJ13" s="38"/>
      <c r="AK13" s="37"/>
      <c r="AL13" s="37"/>
      <c r="AM13" s="37">
        <v>454000000</v>
      </c>
      <c r="AN13" s="38">
        <v>-7000000</v>
      </c>
      <c r="AO13" s="49">
        <v>1891000000</v>
      </c>
      <c r="AP13" s="36">
        <v>-303000000</v>
      </c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8"/>
      <c r="BD13" s="58">
        <v>1588000000</v>
      </c>
      <c r="BE13" s="37">
        <v>-209000000</v>
      </c>
      <c r="BF13" s="37"/>
      <c r="BG13" s="37"/>
      <c r="BH13" s="37"/>
      <c r="BI13" s="37"/>
      <c r="BJ13" s="56">
        <v>1379000000</v>
      </c>
      <c r="BK13" s="36"/>
      <c r="BL13" s="37"/>
      <c r="BM13" s="38"/>
      <c r="BN13" s="74">
        <v>1379000000</v>
      </c>
      <c r="BO13" s="74">
        <v>0</v>
      </c>
      <c r="BP13" s="76">
        <v>1379000000</v>
      </c>
      <c r="BQ13" s="37"/>
      <c r="BR13" s="37"/>
      <c r="BS13" s="56">
        <v>1379000000</v>
      </c>
    </row>
    <row r="14" spans="1:71" x14ac:dyDescent="0.2">
      <c r="A14" s="52" t="s">
        <v>167</v>
      </c>
      <c r="B14" s="52" t="s">
        <v>168</v>
      </c>
      <c r="C14" s="52" t="str">
        <f>VLOOKUP(A14,'[2]S&amp;P 500 Wikipedia'!A:D,3,FALSE)</f>
        <v>Information Technology</v>
      </c>
      <c r="D14" s="52">
        <v>591496</v>
      </c>
      <c r="E14" s="52" t="s">
        <v>16</v>
      </c>
      <c r="F14" s="52">
        <v>2020</v>
      </c>
      <c r="G14" s="52" t="s">
        <v>1292</v>
      </c>
      <c r="H14" s="53">
        <v>44012</v>
      </c>
      <c r="I14" s="53">
        <v>44048</v>
      </c>
      <c r="J14" s="53">
        <v>44048</v>
      </c>
      <c r="K14" s="54">
        <v>430800000</v>
      </c>
      <c r="L14" s="54">
        <v>432700000</v>
      </c>
      <c r="M14" s="52" t="s">
        <v>169</v>
      </c>
      <c r="N14" s="36">
        <v>14589800000</v>
      </c>
      <c r="O14" s="37"/>
      <c r="P14" s="37"/>
      <c r="Q14" s="38"/>
      <c r="R14" s="36">
        <v>-8445100000</v>
      </c>
      <c r="S14" s="37"/>
      <c r="T14" s="37"/>
      <c r="U14" s="38"/>
      <c r="V14" s="55">
        <v>6144700000</v>
      </c>
      <c r="W14" s="49"/>
      <c r="X14" s="36">
        <v>-3003000000</v>
      </c>
      <c r="Y14" s="37">
        <v>-3003000000</v>
      </c>
      <c r="Z14" s="37"/>
      <c r="AA14" s="37"/>
      <c r="AB14" s="37"/>
      <c r="AC14" s="37"/>
      <c r="AD14" s="37"/>
      <c r="AE14" s="38"/>
      <c r="AF14" s="55">
        <v>3141700000</v>
      </c>
      <c r="AG14" s="49">
        <v>40900000</v>
      </c>
      <c r="AH14" s="36">
        <v>-107100000</v>
      </c>
      <c r="AI14" s="37"/>
      <c r="AJ14" s="38"/>
      <c r="AK14" s="37"/>
      <c r="AL14" s="37"/>
      <c r="AM14" s="37"/>
      <c r="AN14" s="38">
        <v>148000000</v>
      </c>
      <c r="AO14" s="49">
        <v>3182600000</v>
      </c>
      <c r="AP14" s="36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8"/>
      <c r="BD14" s="58">
        <v>3182600000</v>
      </c>
      <c r="BE14" s="37">
        <v>-716100000</v>
      </c>
      <c r="BF14" s="37"/>
      <c r="BG14" s="37"/>
      <c r="BH14" s="37"/>
      <c r="BI14" s="37"/>
      <c r="BJ14" s="56">
        <v>2466500000</v>
      </c>
      <c r="BK14" s="36"/>
      <c r="BL14" s="37"/>
      <c r="BM14" s="38"/>
      <c r="BN14" s="74">
        <v>2466500000</v>
      </c>
      <c r="BO14" s="74"/>
      <c r="BP14" s="76">
        <v>2466500000</v>
      </c>
      <c r="BQ14" s="37"/>
      <c r="BR14" s="37"/>
      <c r="BS14" s="56">
        <v>2466500000</v>
      </c>
    </row>
    <row r="15" spans="1:71" x14ac:dyDescent="0.2">
      <c r="A15" s="52" t="s">
        <v>164</v>
      </c>
      <c r="B15" s="52" t="s">
        <v>165</v>
      </c>
      <c r="C15" s="52" t="str">
        <f>VLOOKUP(A15,'[2]S&amp;P 500 Wikipedia'!A:D,3,FALSE)</f>
        <v>Information Technology</v>
      </c>
      <c r="D15" s="52">
        <v>185035</v>
      </c>
      <c r="E15" s="52" t="s">
        <v>16</v>
      </c>
      <c r="F15" s="52">
        <v>2019</v>
      </c>
      <c r="G15" s="52" t="s">
        <v>1292</v>
      </c>
      <c r="H15" s="53">
        <v>43861</v>
      </c>
      <c r="I15" s="53">
        <v>43909</v>
      </c>
      <c r="J15" s="53">
        <v>43909</v>
      </c>
      <c r="K15" s="54">
        <v>219700000</v>
      </c>
      <c r="L15" s="54">
        <v>222500000</v>
      </c>
      <c r="M15" s="52" t="s">
        <v>166</v>
      </c>
      <c r="N15" s="36">
        <v>3274300000</v>
      </c>
      <c r="O15" s="37"/>
      <c r="P15" s="37"/>
      <c r="Q15" s="38"/>
      <c r="R15" s="36">
        <v>-324900000</v>
      </c>
      <c r="S15" s="37">
        <v>-324900000</v>
      </c>
      <c r="T15" s="37"/>
      <c r="U15" s="38"/>
      <c r="V15" s="55">
        <v>2949400000</v>
      </c>
      <c r="W15" s="49"/>
      <c r="X15" s="36">
        <v>-2605900000</v>
      </c>
      <c r="Y15" s="37">
        <v>-1715900000</v>
      </c>
      <c r="Z15" s="37">
        <v>-1310300000</v>
      </c>
      <c r="AA15" s="37">
        <v>-405600000</v>
      </c>
      <c r="AB15" s="37">
        <v>-851100000</v>
      </c>
      <c r="AC15" s="37">
        <v>-38900000</v>
      </c>
      <c r="AD15" s="37"/>
      <c r="AE15" s="38"/>
      <c r="AF15" s="55">
        <v>343500000</v>
      </c>
      <c r="AG15" s="49">
        <v>-48200000</v>
      </c>
      <c r="AH15" s="36">
        <v>-48200000</v>
      </c>
      <c r="AI15" s="37"/>
      <c r="AJ15" s="38"/>
      <c r="AK15" s="37"/>
      <c r="AL15" s="37"/>
      <c r="AM15" s="37"/>
      <c r="AN15" s="38"/>
      <c r="AO15" s="49">
        <v>295300000</v>
      </c>
      <c r="AP15" s="36">
        <v>-500000</v>
      </c>
      <c r="AQ15" s="37"/>
      <c r="AR15" s="37"/>
      <c r="AS15" s="37"/>
      <c r="AT15" s="37"/>
      <c r="AU15" s="37"/>
      <c r="AV15" s="37"/>
      <c r="AW15" s="37"/>
      <c r="AX15" s="37"/>
      <c r="AY15" s="37"/>
      <c r="AZ15" s="37">
        <v>-500000</v>
      </c>
      <c r="BA15" s="37"/>
      <c r="BB15" s="37"/>
      <c r="BC15" s="38"/>
      <c r="BD15" s="58">
        <v>294800000</v>
      </c>
      <c r="BE15" s="37">
        <v>-80300000</v>
      </c>
      <c r="BF15" s="37"/>
      <c r="BG15" s="37"/>
      <c r="BH15" s="37"/>
      <c r="BI15" s="37"/>
      <c r="BJ15" s="56">
        <v>214500000</v>
      </c>
      <c r="BK15" s="36"/>
      <c r="BL15" s="37"/>
      <c r="BM15" s="38"/>
      <c r="BN15" s="74">
        <v>214500000</v>
      </c>
      <c r="BO15" s="74"/>
      <c r="BP15" s="76">
        <v>214500000</v>
      </c>
      <c r="BQ15" s="37"/>
      <c r="BR15" s="37"/>
      <c r="BS15" s="56">
        <v>214500000</v>
      </c>
    </row>
    <row r="16" spans="1:71" x14ac:dyDescent="0.2">
      <c r="A16" s="52" t="s">
        <v>96</v>
      </c>
      <c r="B16" s="52" t="s">
        <v>97</v>
      </c>
      <c r="C16" s="52" t="str">
        <f>VLOOKUP(A16,'[2]S&amp;P 500 Wikipedia'!A:D,3,FALSE)</f>
        <v>Utilities</v>
      </c>
      <c r="D16" s="52">
        <v>68703</v>
      </c>
      <c r="E16" s="52" t="s">
        <v>16</v>
      </c>
      <c r="F16" s="52">
        <v>2019</v>
      </c>
      <c r="G16" s="52" t="s">
        <v>1292</v>
      </c>
      <c r="H16" s="53">
        <v>43830</v>
      </c>
      <c r="I16" s="53">
        <v>43889</v>
      </c>
      <c r="J16" s="53">
        <v>43889</v>
      </c>
      <c r="K16" s="54">
        <v>245600000</v>
      </c>
      <c r="L16" s="54">
        <v>247100000</v>
      </c>
      <c r="M16" s="52" t="s">
        <v>98</v>
      </c>
      <c r="N16" s="36">
        <v>5910000000</v>
      </c>
      <c r="O16" s="37"/>
      <c r="P16" s="37"/>
      <c r="Q16" s="38"/>
      <c r="R16" s="36">
        <v>-1422000000</v>
      </c>
      <c r="S16" s="37"/>
      <c r="T16" s="37"/>
      <c r="U16" s="38"/>
      <c r="V16" s="55">
        <v>4488000000</v>
      </c>
      <c r="W16" s="49"/>
      <c r="X16" s="36">
        <v>-3221000000</v>
      </c>
      <c r="Y16" s="37"/>
      <c r="Z16" s="37"/>
      <c r="AA16" s="37"/>
      <c r="AB16" s="37"/>
      <c r="AC16" s="37"/>
      <c r="AD16" s="37"/>
      <c r="AE16" s="38">
        <v>-3221000000</v>
      </c>
      <c r="AF16" s="55">
        <v>1267000000</v>
      </c>
      <c r="AG16" s="49">
        <v>-381000000</v>
      </c>
      <c r="AH16" s="36">
        <v>-381000000</v>
      </c>
      <c r="AI16" s="37"/>
      <c r="AJ16" s="38"/>
      <c r="AK16" s="37"/>
      <c r="AL16" s="37"/>
      <c r="AM16" s="37"/>
      <c r="AN16" s="38"/>
      <c r="AO16" s="49">
        <v>886000000</v>
      </c>
      <c r="AP16" s="36">
        <v>130000000</v>
      </c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8"/>
      <c r="BD16" s="58">
        <v>1016000000</v>
      </c>
      <c r="BE16" s="37">
        <v>-182000000</v>
      </c>
      <c r="BF16" s="37"/>
      <c r="BG16" s="37"/>
      <c r="BH16" s="37"/>
      <c r="BI16" s="37"/>
      <c r="BJ16" s="56">
        <v>834000000</v>
      </c>
      <c r="BK16" s="36"/>
      <c r="BL16" s="37"/>
      <c r="BM16" s="38"/>
      <c r="BN16" s="74">
        <v>834000000</v>
      </c>
      <c r="BO16" s="74">
        <v>-6000000</v>
      </c>
      <c r="BP16" s="76">
        <v>828000000</v>
      </c>
      <c r="BQ16" s="37"/>
      <c r="BR16" s="37"/>
      <c r="BS16" s="56">
        <v>828000000</v>
      </c>
    </row>
    <row r="17" spans="1:71" x14ac:dyDescent="0.2">
      <c r="A17" s="52" t="s">
        <v>102</v>
      </c>
      <c r="B17" s="52" t="s">
        <v>103</v>
      </c>
      <c r="C17" s="52" t="str">
        <f>VLOOKUP(A17,'[2]S&amp;P 500 Wikipedia'!A:D,3,FALSE)</f>
        <v>Utilities</v>
      </c>
      <c r="D17" s="52">
        <v>66050</v>
      </c>
      <c r="E17" s="52" t="s">
        <v>16</v>
      </c>
      <c r="F17" s="52">
        <v>2019</v>
      </c>
      <c r="G17" s="52" t="s">
        <v>1292</v>
      </c>
      <c r="H17" s="53">
        <v>43830</v>
      </c>
      <c r="I17" s="53">
        <v>43881</v>
      </c>
      <c r="J17" s="53">
        <v>43881</v>
      </c>
      <c r="K17" s="54">
        <v>493694345</v>
      </c>
      <c r="L17" s="54">
        <v>495306238</v>
      </c>
      <c r="M17" s="52" t="s">
        <v>104</v>
      </c>
      <c r="N17" s="36">
        <v>15561400000</v>
      </c>
      <c r="O17" s="37"/>
      <c r="P17" s="37"/>
      <c r="Q17" s="38"/>
      <c r="R17" s="36">
        <v>-5106100000</v>
      </c>
      <c r="S17" s="37"/>
      <c r="T17" s="37"/>
      <c r="U17" s="38"/>
      <c r="V17" s="55">
        <v>10455300000</v>
      </c>
      <c r="W17" s="49"/>
      <c r="X17" s="36">
        <v>-7706600000</v>
      </c>
      <c r="Y17" s="37"/>
      <c r="Z17" s="37"/>
      <c r="AA17" s="37"/>
      <c r="AB17" s="37"/>
      <c r="AC17" s="37">
        <v>-2514500000</v>
      </c>
      <c r="AD17" s="37"/>
      <c r="AE17" s="38">
        <v>-5192100000</v>
      </c>
      <c r="AF17" s="55">
        <v>2748700000</v>
      </c>
      <c r="AG17" s="49">
        <v>-1045900000</v>
      </c>
      <c r="AH17" s="36">
        <v>-1072500000</v>
      </c>
      <c r="AI17" s="37"/>
      <c r="AJ17" s="38"/>
      <c r="AK17" s="37"/>
      <c r="AL17" s="37"/>
      <c r="AM17" s="37"/>
      <c r="AN17" s="38">
        <v>26600000</v>
      </c>
      <c r="AO17" s="49">
        <v>1702800000</v>
      </c>
      <c r="AP17" s="36">
        <v>132000000</v>
      </c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8"/>
      <c r="BD17" s="58">
        <v>1834800000</v>
      </c>
      <c r="BE17" s="37">
        <v>12900000</v>
      </c>
      <c r="BF17" s="37"/>
      <c r="BG17" s="37"/>
      <c r="BH17" s="37"/>
      <c r="BI17" s="37">
        <v>72100000</v>
      </c>
      <c r="BJ17" s="56">
        <v>1919800000</v>
      </c>
      <c r="BK17" s="36"/>
      <c r="BL17" s="37"/>
      <c r="BM17" s="38"/>
      <c r="BN17" s="74">
        <v>1919800000</v>
      </c>
      <c r="BO17" s="74">
        <v>1300000</v>
      </c>
      <c r="BP17" s="76">
        <v>1921100000</v>
      </c>
      <c r="BQ17" s="37"/>
      <c r="BR17" s="37"/>
      <c r="BS17" s="56">
        <v>1921100000</v>
      </c>
    </row>
    <row r="18" spans="1:71" x14ac:dyDescent="0.2">
      <c r="A18" s="52" t="s">
        <v>50</v>
      </c>
      <c r="B18" s="52" t="s">
        <v>51</v>
      </c>
      <c r="C18" s="52" t="str">
        <f>VLOOKUP(A18,'[2]S&amp;P 500 Wikipedia'!A:D,3,FALSE)</f>
        <v>Utilities</v>
      </c>
      <c r="D18" s="52">
        <v>62329</v>
      </c>
      <c r="E18" s="52" t="s">
        <v>16</v>
      </c>
      <c r="F18" s="52">
        <v>2019</v>
      </c>
      <c r="G18" s="52" t="s">
        <v>1292</v>
      </c>
      <c r="H18" s="53">
        <v>43830</v>
      </c>
      <c r="I18" s="53">
        <v>43889</v>
      </c>
      <c r="J18" s="53">
        <v>43889</v>
      </c>
      <c r="K18" s="54">
        <v>664000000</v>
      </c>
      <c r="L18" s="54">
        <v>667000000</v>
      </c>
      <c r="M18" s="52" t="s">
        <v>53</v>
      </c>
      <c r="N18" s="36">
        <v>10189000000</v>
      </c>
      <c r="O18" s="37"/>
      <c r="P18" s="37"/>
      <c r="Q18" s="38"/>
      <c r="R18" s="36">
        <v>-7840000000</v>
      </c>
      <c r="S18" s="37"/>
      <c r="T18" s="37"/>
      <c r="U18" s="38"/>
      <c r="V18" s="55">
        <v>2349000000</v>
      </c>
      <c r="W18" s="49"/>
      <c r="X18" s="36">
        <v>-196000000</v>
      </c>
      <c r="Y18" s="37">
        <v>-196000000</v>
      </c>
      <c r="Z18" s="37"/>
      <c r="AA18" s="37">
        <v>-196000000</v>
      </c>
      <c r="AB18" s="37"/>
      <c r="AC18" s="37"/>
      <c r="AD18" s="37"/>
      <c r="AE18" s="38"/>
      <c r="AF18" s="55">
        <v>2153000000</v>
      </c>
      <c r="AG18" s="49">
        <v>-734000000</v>
      </c>
      <c r="AH18" s="36">
        <v>-732000000</v>
      </c>
      <c r="AI18" s="37">
        <v>-1050000000</v>
      </c>
      <c r="AJ18" s="38">
        <v>318000000</v>
      </c>
      <c r="AK18" s="37"/>
      <c r="AL18" s="37">
        <v>-67000000</v>
      </c>
      <c r="AM18" s="37"/>
      <c r="AN18" s="38">
        <v>65000000</v>
      </c>
      <c r="AO18" s="49">
        <v>1419000000</v>
      </c>
      <c r="AP18" s="36">
        <v>-418000000</v>
      </c>
      <c r="AQ18" s="37"/>
      <c r="AR18" s="37"/>
      <c r="AS18" s="37"/>
      <c r="AT18" s="37"/>
      <c r="AU18" s="37">
        <v>-169000000</v>
      </c>
      <c r="AV18" s="37"/>
      <c r="AW18" s="37">
        <v>-185000000</v>
      </c>
      <c r="AX18" s="37">
        <v>28000000</v>
      </c>
      <c r="AY18" s="37"/>
      <c r="AZ18" s="37"/>
      <c r="BA18" s="37"/>
      <c r="BB18" s="37"/>
      <c r="BC18" s="38">
        <v>-92000000</v>
      </c>
      <c r="BD18" s="58">
        <v>1001000000</v>
      </c>
      <c r="BE18" s="37">
        <v>-352000000</v>
      </c>
      <c r="BF18" s="37"/>
      <c r="BG18" s="37"/>
      <c r="BH18" s="37"/>
      <c r="BI18" s="37">
        <v>-172000000</v>
      </c>
      <c r="BJ18" s="56">
        <v>477000000</v>
      </c>
      <c r="BK18" s="36">
        <v>1000000</v>
      </c>
      <c r="BL18" s="37">
        <v>1000000</v>
      </c>
      <c r="BM18" s="38"/>
      <c r="BN18" s="74">
        <v>478000000</v>
      </c>
      <c r="BO18" s="74">
        <v>-175000000</v>
      </c>
      <c r="BP18" s="76">
        <v>303000000</v>
      </c>
      <c r="BQ18" s="37"/>
      <c r="BR18" s="37"/>
      <c r="BS18" s="56">
        <v>303000000</v>
      </c>
    </row>
    <row r="19" spans="1:71" x14ac:dyDescent="0.2">
      <c r="A19" s="52" t="s">
        <v>155</v>
      </c>
      <c r="B19" s="52" t="s">
        <v>156</v>
      </c>
      <c r="C19" s="52" t="str">
        <f>VLOOKUP(A19,'[2]S&amp;P 500 Wikipedia'!A:D,3,FALSE)</f>
        <v>Financials</v>
      </c>
      <c r="D19" s="52">
        <v>66898</v>
      </c>
      <c r="E19" s="52" t="s">
        <v>16</v>
      </c>
      <c r="F19" s="52">
        <v>2019</v>
      </c>
      <c r="G19" s="52" t="s">
        <v>1292</v>
      </c>
      <c r="H19" s="53">
        <v>43830</v>
      </c>
      <c r="I19" s="53">
        <v>43868</v>
      </c>
      <c r="J19" s="53">
        <v>43868</v>
      </c>
      <c r="K19" s="54">
        <v>186000000</v>
      </c>
      <c r="L19" s="54">
        <v>186000000</v>
      </c>
      <c r="M19" s="52" t="s">
        <v>157</v>
      </c>
      <c r="N19" s="36">
        <v>7056400000</v>
      </c>
      <c r="O19" s="37"/>
      <c r="P19" s="37"/>
      <c r="Q19" s="38"/>
      <c r="R19" s="36">
        <v>-1352800000</v>
      </c>
      <c r="S19" s="37"/>
      <c r="T19" s="37"/>
      <c r="U19" s="38"/>
      <c r="V19" s="55">
        <v>5703600000</v>
      </c>
      <c r="W19" s="49"/>
      <c r="X19" s="36">
        <v>-4882400000</v>
      </c>
      <c r="Y19" s="37">
        <v>-4408000000</v>
      </c>
      <c r="Z19" s="37"/>
      <c r="AA19" s="37"/>
      <c r="AB19" s="37"/>
      <c r="AC19" s="37">
        <v>-474400000</v>
      </c>
      <c r="AD19" s="37"/>
      <c r="AE19" s="38"/>
      <c r="AF19" s="55">
        <v>821200000</v>
      </c>
      <c r="AG19" s="49">
        <v>-179800000</v>
      </c>
      <c r="AH19" s="36">
        <v>-179800000</v>
      </c>
      <c r="AI19" s="37"/>
      <c r="AJ19" s="38"/>
      <c r="AK19" s="37"/>
      <c r="AL19" s="37"/>
      <c r="AM19" s="37"/>
      <c r="AN19" s="38"/>
      <c r="AO19" s="49">
        <v>641400000</v>
      </c>
      <c r="AP19" s="36">
        <v>-15300000</v>
      </c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8"/>
      <c r="BD19" s="58">
        <v>626100000</v>
      </c>
      <c r="BE19" s="37">
        <v>89700000</v>
      </c>
      <c r="BF19" s="37"/>
      <c r="BG19" s="37"/>
      <c r="BH19" s="37"/>
      <c r="BI19" s="37"/>
      <c r="BJ19" s="56">
        <v>715800000</v>
      </c>
      <c r="BK19" s="36"/>
      <c r="BL19" s="37"/>
      <c r="BM19" s="38"/>
      <c r="BN19" s="74">
        <v>715800000</v>
      </c>
      <c r="BO19" s="74">
        <v>-47000000</v>
      </c>
      <c r="BP19" s="76">
        <v>668800000</v>
      </c>
      <c r="BQ19" s="37"/>
      <c r="BR19" s="37"/>
      <c r="BS19" s="56">
        <v>668800000</v>
      </c>
    </row>
    <row r="20" spans="1:71" x14ac:dyDescent="0.2">
      <c r="A20" s="52" t="s">
        <v>61</v>
      </c>
      <c r="B20" s="52" t="s">
        <v>62</v>
      </c>
      <c r="C20" s="52" t="str">
        <f>VLOOKUP(A20,'[2]S&amp;P 500 Wikipedia'!A:D,3,FALSE)</f>
        <v>Information Technology</v>
      </c>
      <c r="D20" s="52">
        <v>69211</v>
      </c>
      <c r="E20" s="52" t="s">
        <v>16</v>
      </c>
      <c r="F20" s="52">
        <v>2019</v>
      </c>
      <c r="G20" s="52" t="s">
        <v>1292</v>
      </c>
      <c r="H20" s="53">
        <v>43830</v>
      </c>
      <c r="I20" s="53">
        <v>43889</v>
      </c>
      <c r="J20" s="53">
        <v>43889</v>
      </c>
      <c r="K20" s="54">
        <v>162706000</v>
      </c>
      <c r="L20" s="54">
        <v>164573000</v>
      </c>
      <c r="M20" s="52" t="s">
        <v>63</v>
      </c>
      <c r="N20" s="36">
        <v>2893617000</v>
      </c>
      <c r="O20" s="37"/>
      <c r="P20" s="37"/>
      <c r="Q20" s="38"/>
      <c r="R20" s="36">
        <v>-987624000</v>
      </c>
      <c r="S20" s="37"/>
      <c r="T20" s="37"/>
      <c r="U20" s="38"/>
      <c r="V20" s="55">
        <v>1905993000</v>
      </c>
      <c r="W20" s="49"/>
      <c r="X20" s="36">
        <v>-1339922000</v>
      </c>
      <c r="Y20" s="37">
        <v>-1039976000</v>
      </c>
      <c r="Z20" s="37"/>
      <c r="AA20" s="37"/>
      <c r="AB20" s="37">
        <v>-261365000</v>
      </c>
      <c r="AC20" s="37"/>
      <c r="AD20" s="37"/>
      <c r="AE20" s="38">
        <v>-38581000</v>
      </c>
      <c r="AF20" s="55">
        <v>566071000</v>
      </c>
      <c r="AG20" s="49">
        <v>-16437000</v>
      </c>
      <c r="AH20" s="36">
        <v>-15009000</v>
      </c>
      <c r="AI20" s="37"/>
      <c r="AJ20" s="38"/>
      <c r="AK20" s="37"/>
      <c r="AL20" s="37"/>
      <c r="AM20" s="37"/>
      <c r="AN20" s="38">
        <v>-1428000</v>
      </c>
      <c r="AO20" s="49">
        <v>549634000</v>
      </c>
      <c r="AP20" s="36">
        <v>-18249000</v>
      </c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8"/>
      <c r="BD20" s="58">
        <v>531385000</v>
      </c>
      <c r="BE20" s="37">
        <v>-53350000</v>
      </c>
      <c r="BF20" s="37"/>
      <c r="BG20" s="37"/>
      <c r="BH20" s="37"/>
      <c r="BI20" s="37"/>
      <c r="BJ20" s="56">
        <v>478035000</v>
      </c>
      <c r="BK20" s="36"/>
      <c r="BL20" s="37"/>
      <c r="BM20" s="38"/>
      <c r="BN20" s="74">
        <v>478035000</v>
      </c>
      <c r="BO20" s="74"/>
      <c r="BP20" s="76">
        <v>478035000</v>
      </c>
      <c r="BQ20" s="37"/>
      <c r="BR20" s="37"/>
      <c r="BS20" s="56">
        <v>478035000</v>
      </c>
    </row>
    <row r="21" spans="1:71" x14ac:dyDescent="0.2">
      <c r="A21" s="52" t="s">
        <v>67</v>
      </c>
      <c r="B21" s="52" t="s">
        <v>68</v>
      </c>
      <c r="C21" s="52" t="str">
        <f>VLOOKUP(A21,'[2]S&amp;P 500 Wikipedia'!A:D,3,FALSE)</f>
        <v>Materials</v>
      </c>
      <c r="D21" s="52">
        <v>132877</v>
      </c>
      <c r="E21" s="52" t="s">
        <v>16</v>
      </c>
      <c r="F21" s="52">
        <v>2019</v>
      </c>
      <c r="G21" s="52" t="s">
        <v>1292</v>
      </c>
      <c r="H21" s="53">
        <v>43830</v>
      </c>
      <c r="I21" s="53">
        <v>43887</v>
      </c>
      <c r="J21" s="53">
        <v>43887</v>
      </c>
      <c r="K21" s="54">
        <v>105949000</v>
      </c>
      <c r="L21" s="54">
        <v>106321000</v>
      </c>
      <c r="M21" s="52" t="s">
        <v>69</v>
      </c>
      <c r="N21" s="36">
        <v>3589427000</v>
      </c>
      <c r="O21" s="37"/>
      <c r="P21" s="37"/>
      <c r="Q21" s="38"/>
      <c r="R21" s="36">
        <v>-2331649000</v>
      </c>
      <c r="S21" s="37"/>
      <c r="T21" s="37"/>
      <c r="U21" s="38"/>
      <c r="V21" s="55">
        <v>1257778000</v>
      </c>
      <c r="W21" s="49"/>
      <c r="X21" s="36">
        <v>-591655000</v>
      </c>
      <c r="Y21" s="37">
        <v>-533368000</v>
      </c>
      <c r="Z21" s="37"/>
      <c r="AA21" s="37"/>
      <c r="AB21" s="37">
        <v>-58287000</v>
      </c>
      <c r="AC21" s="37"/>
      <c r="AD21" s="37"/>
      <c r="AE21" s="38"/>
      <c r="AF21" s="55">
        <v>666123000</v>
      </c>
      <c r="AG21" s="49">
        <v>-103173000</v>
      </c>
      <c r="AH21" s="36">
        <v>-57695000</v>
      </c>
      <c r="AI21" s="37"/>
      <c r="AJ21" s="38"/>
      <c r="AK21" s="37"/>
      <c r="AL21" s="37"/>
      <c r="AM21" s="37"/>
      <c r="AN21" s="38">
        <v>-45478000</v>
      </c>
      <c r="AO21" s="49">
        <v>562950000</v>
      </c>
      <c r="AP21" s="36">
        <v>0</v>
      </c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8"/>
      <c r="BD21" s="58">
        <v>562950000</v>
      </c>
      <c r="BE21" s="37">
        <v>-88161000</v>
      </c>
      <c r="BF21" s="37"/>
      <c r="BG21" s="37"/>
      <c r="BH21" s="37"/>
      <c r="BI21" s="37">
        <v>129568000</v>
      </c>
      <c r="BJ21" s="56">
        <v>604357000</v>
      </c>
      <c r="BK21" s="36"/>
      <c r="BL21" s="37"/>
      <c r="BM21" s="38"/>
      <c r="BN21" s="74">
        <v>604357000</v>
      </c>
      <c r="BO21" s="74">
        <v>-71129000</v>
      </c>
      <c r="BP21" s="76">
        <v>533228000</v>
      </c>
      <c r="BQ21" s="37"/>
      <c r="BR21" s="37"/>
      <c r="BS21" s="56">
        <v>533228000</v>
      </c>
    </row>
    <row r="22" spans="1:71" x14ac:dyDescent="0.2">
      <c r="A22" s="52" t="s">
        <v>77</v>
      </c>
      <c r="B22" s="52" t="s">
        <v>78</v>
      </c>
      <c r="C22" s="52" t="str">
        <f>VLOOKUP(A22,'[2]S&amp;P 500 Wikipedia'!A:D,3,FALSE)</f>
        <v>Health Care</v>
      </c>
      <c r="D22" s="52">
        <v>445691</v>
      </c>
      <c r="E22" s="52" t="s">
        <v>16</v>
      </c>
      <c r="F22" s="52">
        <v>2019</v>
      </c>
      <c r="G22" s="52" t="s">
        <v>1292</v>
      </c>
      <c r="H22" s="53">
        <v>43830</v>
      </c>
      <c r="I22" s="53">
        <v>43889</v>
      </c>
      <c r="J22" s="53">
        <v>43889</v>
      </c>
      <c r="K22" s="54">
        <v>79424000</v>
      </c>
      <c r="L22" s="54">
        <v>80100000</v>
      </c>
      <c r="M22" s="52" t="s">
        <v>79</v>
      </c>
      <c r="N22" s="36">
        <v>2406796000</v>
      </c>
      <c r="O22" s="37"/>
      <c r="P22" s="37"/>
      <c r="Q22" s="38"/>
      <c r="R22" s="36">
        <v>-662899000</v>
      </c>
      <c r="S22" s="37"/>
      <c r="T22" s="37"/>
      <c r="U22" s="38"/>
      <c r="V22" s="55">
        <v>1743897000</v>
      </c>
      <c r="W22" s="49"/>
      <c r="X22" s="36">
        <v>-1252404000</v>
      </c>
      <c r="Y22" s="37">
        <v>-1072053000</v>
      </c>
      <c r="Z22" s="37"/>
      <c r="AA22" s="37"/>
      <c r="AB22" s="37">
        <v>-157361000</v>
      </c>
      <c r="AC22" s="37"/>
      <c r="AD22" s="37"/>
      <c r="AE22" s="38">
        <v>-22990000</v>
      </c>
      <c r="AF22" s="55">
        <v>491493000</v>
      </c>
      <c r="AG22" s="49">
        <v>20158000</v>
      </c>
      <c r="AH22" s="36">
        <v>12482000</v>
      </c>
      <c r="AI22" s="37"/>
      <c r="AJ22" s="38"/>
      <c r="AK22" s="37"/>
      <c r="AL22" s="37"/>
      <c r="AM22" s="37"/>
      <c r="AN22" s="38">
        <v>7676000</v>
      </c>
      <c r="AO22" s="49">
        <v>511651000</v>
      </c>
      <c r="AP22" s="36">
        <v>43472000</v>
      </c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8"/>
      <c r="BD22" s="58">
        <v>555123000</v>
      </c>
      <c r="BE22" s="37">
        <v>-112347000</v>
      </c>
      <c r="BF22" s="37"/>
      <c r="BG22" s="37"/>
      <c r="BH22" s="37"/>
      <c r="BI22" s="37"/>
      <c r="BJ22" s="56">
        <v>442776000</v>
      </c>
      <c r="BK22" s="36"/>
      <c r="BL22" s="37"/>
      <c r="BM22" s="38"/>
      <c r="BN22" s="74">
        <v>442776000</v>
      </c>
      <c r="BO22" s="74"/>
      <c r="BP22" s="76">
        <v>442776000</v>
      </c>
      <c r="BQ22" s="37"/>
      <c r="BR22" s="37"/>
      <c r="BS22" s="56">
        <v>442776000</v>
      </c>
    </row>
    <row r="23" spans="1:71" x14ac:dyDescent="0.2">
      <c r="A23" s="52" t="s">
        <v>64</v>
      </c>
      <c r="B23" s="52" t="s">
        <v>65</v>
      </c>
      <c r="C23" s="52" t="str">
        <f>VLOOKUP(A23,'[2]S&amp;P 500 Wikipedia'!A:D,3,FALSE)</f>
        <v>Industrials</v>
      </c>
      <c r="D23" s="52">
        <v>65470</v>
      </c>
      <c r="E23" s="52" t="s">
        <v>16</v>
      </c>
      <c r="F23" s="52">
        <v>2019</v>
      </c>
      <c r="G23" s="52" t="s">
        <v>1292</v>
      </c>
      <c r="H23" s="53">
        <v>43830</v>
      </c>
      <c r="I23" s="53">
        <v>43873</v>
      </c>
      <c r="J23" s="53">
        <v>43873</v>
      </c>
      <c r="K23" s="54">
        <v>123279000</v>
      </c>
      <c r="L23" s="54">
        <v>124289000</v>
      </c>
      <c r="M23" s="52" t="s">
        <v>66</v>
      </c>
      <c r="N23" s="36">
        <v>8781000000</v>
      </c>
      <c r="O23" s="37"/>
      <c r="P23" s="37"/>
      <c r="Q23" s="38"/>
      <c r="R23" s="36">
        <v>-6213000000</v>
      </c>
      <c r="S23" s="37"/>
      <c r="T23" s="37"/>
      <c r="U23" s="38"/>
      <c r="V23" s="55">
        <v>2568000000</v>
      </c>
      <c r="W23" s="49"/>
      <c r="X23" s="36">
        <v>-1461000000</v>
      </c>
      <c r="Y23" s="37">
        <v>-313000000</v>
      </c>
      <c r="Z23" s="37"/>
      <c r="AA23" s="37"/>
      <c r="AB23" s="37"/>
      <c r="AC23" s="37">
        <v>-423000000</v>
      </c>
      <c r="AD23" s="37"/>
      <c r="AE23" s="38">
        <v>-725000000</v>
      </c>
      <c r="AF23" s="55">
        <v>1107000000</v>
      </c>
      <c r="AG23" s="49">
        <v>-47000000</v>
      </c>
      <c r="AH23" s="36">
        <v>-36000000</v>
      </c>
      <c r="AI23" s="37"/>
      <c r="AJ23" s="38"/>
      <c r="AK23" s="37"/>
      <c r="AL23" s="37"/>
      <c r="AM23" s="37"/>
      <c r="AN23" s="38">
        <v>-11000000</v>
      </c>
      <c r="AO23" s="49">
        <v>1060000000</v>
      </c>
      <c r="AP23" s="36">
        <v>-44000000</v>
      </c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8"/>
      <c r="BD23" s="58">
        <v>1016000000</v>
      </c>
      <c r="BE23" s="37">
        <v>-247000000</v>
      </c>
      <c r="BF23" s="37"/>
      <c r="BG23" s="37"/>
      <c r="BH23" s="37"/>
      <c r="BI23" s="37"/>
      <c r="BJ23" s="56">
        <v>769000000</v>
      </c>
      <c r="BK23" s="36"/>
      <c r="BL23" s="37"/>
      <c r="BM23" s="38"/>
      <c r="BN23" s="74">
        <v>769000000</v>
      </c>
      <c r="BO23" s="74"/>
      <c r="BP23" s="76">
        <v>769000000</v>
      </c>
      <c r="BQ23" s="37"/>
      <c r="BR23" s="37"/>
      <c r="BS23" s="56">
        <v>769000000</v>
      </c>
    </row>
    <row r="24" spans="1:71" x14ac:dyDescent="0.2">
      <c r="A24" s="52" t="s">
        <v>80</v>
      </c>
      <c r="B24" s="52" t="s">
        <v>81</v>
      </c>
      <c r="C24" s="52" t="str">
        <f>VLOOKUP(A24,'[2]S&amp;P 500 Wikipedia'!A:D,3,FALSE)</f>
        <v>Industrials</v>
      </c>
      <c r="D24" s="52">
        <v>69109</v>
      </c>
      <c r="E24" s="52" t="s">
        <v>16</v>
      </c>
      <c r="F24" s="52">
        <v>2019</v>
      </c>
      <c r="G24" s="52" t="s">
        <v>1292</v>
      </c>
      <c r="H24" s="53">
        <v>43830</v>
      </c>
      <c r="I24" s="53">
        <v>43879</v>
      </c>
      <c r="J24" s="53">
        <v>43879</v>
      </c>
      <c r="K24" s="54">
        <v>93600000</v>
      </c>
      <c r="L24" s="54">
        <v>94300000</v>
      </c>
      <c r="M24" s="52" t="s">
        <v>82</v>
      </c>
      <c r="N24" s="36">
        <v>2854000000</v>
      </c>
      <c r="O24" s="37"/>
      <c r="P24" s="37"/>
      <c r="Q24" s="38"/>
      <c r="R24" s="36">
        <v>-1601700000</v>
      </c>
      <c r="S24" s="37"/>
      <c r="T24" s="37"/>
      <c r="U24" s="38"/>
      <c r="V24" s="55">
        <v>1252300000</v>
      </c>
      <c r="W24" s="49"/>
      <c r="X24" s="36">
        <v>-687200000</v>
      </c>
      <c r="Y24" s="37">
        <v>-687200000</v>
      </c>
      <c r="Z24" s="37"/>
      <c r="AA24" s="37"/>
      <c r="AB24" s="37"/>
      <c r="AC24" s="37"/>
      <c r="AD24" s="37"/>
      <c r="AE24" s="38"/>
      <c r="AF24" s="55">
        <v>565100000</v>
      </c>
      <c r="AG24" s="49">
        <v>-59800000</v>
      </c>
      <c r="AH24" s="36">
        <v>-56000000</v>
      </c>
      <c r="AI24" s="37"/>
      <c r="AJ24" s="38"/>
      <c r="AK24" s="37"/>
      <c r="AL24" s="37"/>
      <c r="AM24" s="37"/>
      <c r="AN24" s="38">
        <v>-3800000</v>
      </c>
      <c r="AO24" s="49">
        <v>505300000</v>
      </c>
      <c r="AP24" s="36">
        <v>-30100000</v>
      </c>
      <c r="AQ24" s="37"/>
      <c r="AR24" s="37"/>
      <c r="AS24" s="37"/>
      <c r="AT24" s="37">
        <v>-30100000</v>
      </c>
      <c r="AU24" s="37"/>
      <c r="AV24" s="37"/>
      <c r="AW24" s="37"/>
      <c r="AX24" s="37"/>
      <c r="AY24" s="37"/>
      <c r="AZ24" s="37"/>
      <c r="BA24" s="37"/>
      <c r="BB24" s="37"/>
      <c r="BC24" s="38"/>
      <c r="BD24" s="58">
        <v>475200000</v>
      </c>
      <c r="BE24" s="37">
        <v>-73100000</v>
      </c>
      <c r="BF24" s="37"/>
      <c r="BG24" s="37"/>
      <c r="BH24" s="37"/>
      <c r="BI24" s="37"/>
      <c r="BJ24" s="56">
        <v>402100000</v>
      </c>
      <c r="BK24" s="36"/>
      <c r="BL24" s="37"/>
      <c r="BM24" s="38"/>
      <c r="BN24" s="74">
        <v>402100000</v>
      </c>
      <c r="BO24" s="74">
        <v>-300000</v>
      </c>
      <c r="BP24" s="76">
        <v>401800000</v>
      </c>
      <c r="BQ24" s="37"/>
      <c r="BR24" s="37"/>
      <c r="BS24" s="56">
        <v>401800000</v>
      </c>
    </row>
    <row r="25" spans="1:71" x14ac:dyDescent="0.2">
      <c r="A25" s="52" t="s">
        <v>74</v>
      </c>
      <c r="B25" s="52" t="s">
        <v>75</v>
      </c>
      <c r="C25" s="52" t="str">
        <f>VLOOKUP(A25,'[2]S&amp;P 500 Wikipedia'!A:D,3,FALSE)</f>
        <v>Health Care</v>
      </c>
      <c r="D25" s="52">
        <v>65359</v>
      </c>
      <c r="E25" s="52" t="s">
        <v>16</v>
      </c>
      <c r="F25" s="52">
        <v>2019</v>
      </c>
      <c r="G25" s="52" t="s">
        <v>1292</v>
      </c>
      <c r="H25" s="53">
        <v>43830</v>
      </c>
      <c r="I25" s="53">
        <v>43865</v>
      </c>
      <c r="J25" s="53">
        <v>43865</v>
      </c>
      <c r="K25" s="54">
        <v>223200000</v>
      </c>
      <c r="L25" s="54">
        <v>224800000</v>
      </c>
      <c r="M25" s="52" t="s">
        <v>76</v>
      </c>
      <c r="N25" s="36">
        <v>4991100000</v>
      </c>
      <c r="O25" s="37"/>
      <c r="P25" s="37"/>
      <c r="Q25" s="38"/>
      <c r="R25" s="36">
        <v>-394500000</v>
      </c>
      <c r="S25" s="37"/>
      <c r="T25" s="37"/>
      <c r="U25" s="38"/>
      <c r="V25" s="55">
        <v>4596600000</v>
      </c>
      <c r="W25" s="49"/>
      <c r="X25" s="36">
        <v>-2456700000</v>
      </c>
      <c r="Y25" s="37">
        <v>-1261100000</v>
      </c>
      <c r="Z25" s="37"/>
      <c r="AA25" s="37"/>
      <c r="AB25" s="37">
        <v>-886000000</v>
      </c>
      <c r="AC25" s="37"/>
      <c r="AD25" s="37"/>
      <c r="AE25" s="38">
        <v>-309600000</v>
      </c>
      <c r="AF25" s="55">
        <v>2139900000</v>
      </c>
      <c r="AG25" s="49">
        <v>22500000</v>
      </c>
      <c r="AH25" s="36">
        <v>-77800000</v>
      </c>
      <c r="AI25" s="37"/>
      <c r="AJ25" s="38"/>
      <c r="AK25" s="37">
        <v>100300000</v>
      </c>
      <c r="AL25" s="37"/>
      <c r="AM25" s="37"/>
      <c r="AN25" s="38"/>
      <c r="AO25" s="49">
        <v>2162400000</v>
      </c>
      <c r="AP25" s="36">
        <v>16400000</v>
      </c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8"/>
      <c r="BD25" s="58">
        <v>2178800000</v>
      </c>
      <c r="BE25" s="37">
        <v>225500000</v>
      </c>
      <c r="BF25" s="37"/>
      <c r="BG25" s="37"/>
      <c r="BH25" s="37"/>
      <c r="BI25" s="37"/>
      <c r="BJ25" s="56">
        <v>2404300000</v>
      </c>
      <c r="BK25" s="36"/>
      <c r="BL25" s="37"/>
      <c r="BM25" s="38"/>
      <c r="BN25" s="74">
        <v>2404300000</v>
      </c>
      <c r="BO25" s="74"/>
      <c r="BP25" s="76">
        <v>2404300000</v>
      </c>
      <c r="BQ25" s="37"/>
      <c r="BR25" s="37"/>
      <c r="BS25" s="56">
        <v>2404300000</v>
      </c>
    </row>
    <row r="26" spans="1:71" x14ac:dyDescent="0.2">
      <c r="A26" s="52" t="s">
        <v>143</v>
      </c>
      <c r="B26" s="52" t="s">
        <v>144</v>
      </c>
      <c r="C26" s="52" t="str">
        <f>VLOOKUP(A26,'[2]S&amp;P 500 Wikipedia'!A:D,3,FALSE)</f>
        <v>Information Technology</v>
      </c>
      <c r="D26" s="52">
        <v>67102</v>
      </c>
      <c r="E26" s="52" t="s">
        <v>16</v>
      </c>
      <c r="F26" s="52">
        <v>2019</v>
      </c>
      <c r="G26" s="52" t="s">
        <v>1292</v>
      </c>
      <c r="H26" s="53">
        <v>43769</v>
      </c>
      <c r="I26" s="53">
        <v>43812</v>
      </c>
      <c r="J26" s="53">
        <v>43812</v>
      </c>
      <c r="K26" s="54">
        <v>937000000</v>
      </c>
      <c r="L26" s="54">
        <v>945000000</v>
      </c>
      <c r="M26" s="52" t="s">
        <v>145</v>
      </c>
      <c r="N26" s="36">
        <v>14608000000</v>
      </c>
      <c r="O26" s="37"/>
      <c r="P26" s="37"/>
      <c r="Q26" s="38"/>
      <c r="R26" s="36">
        <v>-8222000000</v>
      </c>
      <c r="S26" s="37"/>
      <c r="T26" s="37"/>
      <c r="U26" s="38"/>
      <c r="V26" s="55">
        <v>6386000000</v>
      </c>
      <c r="W26" s="49"/>
      <c r="X26" s="36">
        <v>-3036000000</v>
      </c>
      <c r="Y26" s="37">
        <v>-982000000</v>
      </c>
      <c r="Z26" s="37"/>
      <c r="AA26" s="37"/>
      <c r="AB26" s="37">
        <v>-2054000000</v>
      </c>
      <c r="AC26" s="37"/>
      <c r="AD26" s="37"/>
      <c r="AE26" s="38"/>
      <c r="AF26" s="55">
        <v>3350000000</v>
      </c>
      <c r="AG26" s="49">
        <v>-81000000</v>
      </c>
      <c r="AH26" s="36">
        <v>-237000000</v>
      </c>
      <c r="AI26" s="37"/>
      <c r="AJ26" s="38"/>
      <c r="AK26" s="37"/>
      <c r="AL26" s="37"/>
      <c r="AM26" s="37"/>
      <c r="AN26" s="38">
        <v>156000000</v>
      </c>
      <c r="AO26" s="49">
        <v>3269000000</v>
      </c>
      <c r="AP26" s="36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8"/>
      <c r="BD26" s="58">
        <v>3269000000</v>
      </c>
      <c r="BE26" s="37">
        <v>-563000000</v>
      </c>
      <c r="BF26" s="37"/>
      <c r="BG26" s="37"/>
      <c r="BH26" s="37"/>
      <c r="BI26" s="37"/>
      <c r="BJ26" s="56">
        <v>2706000000</v>
      </c>
      <c r="BK26" s="36"/>
      <c r="BL26" s="37"/>
      <c r="BM26" s="38"/>
      <c r="BN26" s="74">
        <v>2706000000</v>
      </c>
      <c r="BO26" s="74"/>
      <c r="BP26" s="76">
        <v>2706000000</v>
      </c>
      <c r="BQ26" s="37"/>
      <c r="BR26" s="37"/>
      <c r="BS26" s="56">
        <v>2706000000</v>
      </c>
    </row>
    <row r="27" spans="1:71" x14ac:dyDescent="0.2">
      <c r="A27" s="52" t="s">
        <v>47</v>
      </c>
      <c r="B27" s="52" t="s">
        <v>48</v>
      </c>
      <c r="C27" s="52" t="str">
        <f>VLOOKUP(A27,'[2]S&amp;P 500 Wikipedia'!A:D,3,FALSE)</f>
        <v>Information Technology</v>
      </c>
      <c r="D27" s="52">
        <v>191397</v>
      </c>
      <c r="E27" s="52" t="s">
        <v>16</v>
      </c>
      <c r="F27" s="52">
        <v>2019</v>
      </c>
      <c r="G27" s="52" t="s">
        <v>1292</v>
      </c>
      <c r="H27" s="53">
        <v>43830</v>
      </c>
      <c r="I27" s="53">
        <v>43865</v>
      </c>
      <c r="J27" s="53">
        <v>43865</v>
      </c>
      <c r="K27" s="54">
        <v>1091000000</v>
      </c>
      <c r="L27" s="54">
        <v>1120000000</v>
      </c>
      <c r="M27" s="52" t="s">
        <v>49</v>
      </c>
      <c r="N27" s="36">
        <v>6731000000</v>
      </c>
      <c r="O27" s="37"/>
      <c r="P27" s="37"/>
      <c r="Q27" s="38"/>
      <c r="R27" s="36">
        <v>-3863000000</v>
      </c>
      <c r="S27" s="37"/>
      <c r="T27" s="37"/>
      <c r="U27" s="38"/>
      <c r="V27" s="55">
        <v>2868000000</v>
      </c>
      <c r="W27" s="49"/>
      <c r="X27" s="36">
        <v>-2297000000</v>
      </c>
      <c r="Y27" s="37">
        <v>-750000000</v>
      </c>
      <c r="Z27" s="37"/>
      <c r="AA27" s="37"/>
      <c r="AB27" s="37">
        <v>-1547000000</v>
      </c>
      <c r="AC27" s="37"/>
      <c r="AD27" s="37"/>
      <c r="AE27" s="38"/>
      <c r="AF27" s="55">
        <v>571000000</v>
      </c>
      <c r="AG27" s="49">
        <v>-259000000</v>
      </c>
      <c r="AH27" s="36">
        <v>-94000000</v>
      </c>
      <c r="AI27" s="37"/>
      <c r="AJ27" s="38"/>
      <c r="AK27" s="37"/>
      <c r="AL27" s="37"/>
      <c r="AM27" s="37"/>
      <c r="AN27" s="38">
        <v>-165000000</v>
      </c>
      <c r="AO27" s="49">
        <v>312000000</v>
      </c>
      <c r="AP27" s="36">
        <v>60000000</v>
      </c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8"/>
      <c r="BD27" s="58">
        <v>372000000</v>
      </c>
      <c r="BE27" s="37">
        <v>-31000000</v>
      </c>
      <c r="BF27" s="37"/>
      <c r="BG27" s="37"/>
      <c r="BH27" s="37"/>
      <c r="BI27" s="37">
        <v>0</v>
      </c>
      <c r="BJ27" s="56">
        <v>341000000</v>
      </c>
      <c r="BK27" s="36"/>
      <c r="BL27" s="37"/>
      <c r="BM27" s="38"/>
      <c r="BN27" s="74">
        <v>341000000</v>
      </c>
      <c r="BO27" s="74"/>
      <c r="BP27" s="76">
        <v>341000000</v>
      </c>
      <c r="BQ27" s="37"/>
      <c r="BR27" s="37"/>
      <c r="BS27" s="56">
        <v>341000000</v>
      </c>
    </row>
    <row r="28" spans="1:71" x14ac:dyDescent="0.2">
      <c r="A28" s="52" t="s">
        <v>118</v>
      </c>
      <c r="B28" s="52" t="s">
        <v>119</v>
      </c>
      <c r="C28" s="52" t="str">
        <f>VLOOKUP(A28,'[2]S&amp;P 500 Wikipedia'!A:D,3,FALSE)</f>
        <v>Industrials</v>
      </c>
      <c r="D28" s="52">
        <v>67669</v>
      </c>
      <c r="E28" s="52" t="s">
        <v>16</v>
      </c>
      <c r="F28" s="52">
        <v>2019</v>
      </c>
      <c r="G28" s="52" t="s">
        <v>1292</v>
      </c>
      <c r="H28" s="53">
        <v>43830</v>
      </c>
      <c r="I28" s="53">
        <v>43881</v>
      </c>
      <c r="J28" s="53">
        <v>43881</v>
      </c>
      <c r="K28" s="54">
        <v>227759000</v>
      </c>
      <c r="L28" s="54">
        <v>229395000</v>
      </c>
      <c r="M28" s="52" t="s">
        <v>120</v>
      </c>
      <c r="N28" s="36">
        <v>5158557000</v>
      </c>
      <c r="O28" s="37"/>
      <c r="P28" s="37"/>
      <c r="Q28" s="38"/>
      <c r="R28" s="36">
        <v>-3370897000</v>
      </c>
      <c r="S28" s="37"/>
      <c r="T28" s="37"/>
      <c r="U28" s="38"/>
      <c r="V28" s="55">
        <v>1787660000</v>
      </c>
      <c r="W28" s="49"/>
      <c r="X28" s="36">
        <v>-610280000</v>
      </c>
      <c r="Y28" s="37">
        <v>-610280000</v>
      </c>
      <c r="Z28" s="37"/>
      <c r="AA28" s="37"/>
      <c r="AB28" s="37"/>
      <c r="AC28" s="37"/>
      <c r="AD28" s="37"/>
      <c r="AE28" s="38"/>
      <c r="AF28" s="55">
        <v>1177380000</v>
      </c>
      <c r="AG28" s="49">
        <v>-107632000</v>
      </c>
      <c r="AH28" s="36">
        <v>-88481000</v>
      </c>
      <c r="AI28" s="37"/>
      <c r="AJ28" s="38"/>
      <c r="AK28" s="37"/>
      <c r="AL28" s="37"/>
      <c r="AM28" s="37"/>
      <c r="AN28" s="38">
        <v>-19151000</v>
      </c>
      <c r="AO28" s="49">
        <v>1069748000</v>
      </c>
      <c r="AP28" s="36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8"/>
      <c r="BD28" s="58">
        <v>1069748000</v>
      </c>
      <c r="BE28" s="37">
        <v>-208451000</v>
      </c>
      <c r="BF28" s="37"/>
      <c r="BG28" s="37"/>
      <c r="BH28" s="37"/>
      <c r="BI28" s="37"/>
      <c r="BJ28" s="56">
        <v>861297000</v>
      </c>
      <c r="BK28" s="36"/>
      <c r="BL28" s="37"/>
      <c r="BM28" s="38"/>
      <c r="BN28" s="74">
        <v>861297000</v>
      </c>
      <c r="BO28" s="74"/>
      <c r="BP28" s="76">
        <v>861297000</v>
      </c>
      <c r="BQ28" s="37"/>
      <c r="BR28" s="37"/>
      <c r="BS28" s="56">
        <v>861297000</v>
      </c>
    </row>
    <row r="29" spans="1:71" x14ac:dyDescent="0.2">
      <c r="A29" s="52" t="s">
        <v>121</v>
      </c>
      <c r="B29" s="52" t="s">
        <v>122</v>
      </c>
      <c r="C29" s="52" t="str">
        <f>VLOOKUP(A29,'[2]S&amp;P 500 Wikipedia'!A:D,3,FALSE)</f>
        <v>Health Care</v>
      </c>
      <c r="D29" s="52">
        <v>65735</v>
      </c>
      <c r="E29" s="52" t="s">
        <v>16</v>
      </c>
      <c r="F29" s="52">
        <v>2019</v>
      </c>
      <c r="G29" s="52" t="s">
        <v>1292</v>
      </c>
      <c r="H29" s="53">
        <v>43830</v>
      </c>
      <c r="I29" s="53">
        <v>43873</v>
      </c>
      <c r="J29" s="53">
        <v>43873</v>
      </c>
      <c r="K29" s="54">
        <v>605000000</v>
      </c>
      <c r="L29" s="54">
        <v>609000000</v>
      </c>
      <c r="M29" s="52" t="s">
        <v>123</v>
      </c>
      <c r="N29" s="36">
        <v>23362000000</v>
      </c>
      <c r="O29" s="37"/>
      <c r="P29" s="37"/>
      <c r="Q29" s="38"/>
      <c r="R29" s="36">
        <v>-4356000000</v>
      </c>
      <c r="S29" s="37"/>
      <c r="T29" s="37"/>
      <c r="U29" s="38"/>
      <c r="V29" s="55">
        <v>19006000000</v>
      </c>
      <c r="W29" s="49"/>
      <c r="X29" s="36">
        <v>-9332000000</v>
      </c>
      <c r="Y29" s="37">
        <v>-5216000000</v>
      </c>
      <c r="Z29" s="37"/>
      <c r="AA29" s="37"/>
      <c r="AB29" s="37">
        <v>-4116000000</v>
      </c>
      <c r="AC29" s="37"/>
      <c r="AD29" s="37"/>
      <c r="AE29" s="38"/>
      <c r="AF29" s="55">
        <v>9674000000</v>
      </c>
      <c r="AG29" s="49">
        <v>-536000000</v>
      </c>
      <c r="AH29" s="36">
        <v>-1289000000</v>
      </c>
      <c r="AI29" s="37"/>
      <c r="AJ29" s="38"/>
      <c r="AK29" s="37"/>
      <c r="AL29" s="37"/>
      <c r="AM29" s="37"/>
      <c r="AN29" s="38">
        <v>753000000</v>
      </c>
      <c r="AO29" s="49">
        <v>9138000000</v>
      </c>
      <c r="AP29" s="36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8"/>
      <c r="BD29" s="58">
        <v>9138000000</v>
      </c>
      <c r="BE29" s="37">
        <v>-1296000000</v>
      </c>
      <c r="BF29" s="37"/>
      <c r="BG29" s="37"/>
      <c r="BH29" s="37"/>
      <c r="BI29" s="37"/>
      <c r="BJ29" s="56">
        <v>7842000000</v>
      </c>
      <c r="BK29" s="36"/>
      <c r="BL29" s="37"/>
      <c r="BM29" s="38"/>
      <c r="BN29" s="74">
        <v>7842000000</v>
      </c>
      <c r="BO29" s="74"/>
      <c r="BP29" s="76">
        <v>7842000000</v>
      </c>
      <c r="BQ29" s="37"/>
      <c r="BR29" s="37"/>
      <c r="BS29" s="56">
        <v>7842000000</v>
      </c>
    </row>
    <row r="30" spans="1:71" x14ac:dyDescent="0.2">
      <c r="A30" s="52" t="s">
        <v>111</v>
      </c>
      <c r="B30" s="52" t="s">
        <v>112</v>
      </c>
      <c r="C30" s="52" t="str">
        <f>VLOOKUP(A30,'[2]S&amp;P 500 Wikipedia'!A:D,3,FALSE)</f>
        <v>Financials</v>
      </c>
      <c r="D30" s="52">
        <v>67872</v>
      </c>
      <c r="E30" s="52" t="s">
        <v>16</v>
      </c>
      <c r="F30" s="52">
        <v>2019</v>
      </c>
      <c r="G30" s="52" t="s">
        <v>1292</v>
      </c>
      <c r="H30" s="53">
        <v>43830</v>
      </c>
      <c r="I30" s="53">
        <v>43887</v>
      </c>
      <c r="J30" s="53">
        <v>43887</v>
      </c>
      <c r="K30" s="54">
        <v>134100000</v>
      </c>
      <c r="L30" s="54">
        <v>136000000</v>
      </c>
      <c r="M30" s="59" t="s">
        <v>114</v>
      </c>
      <c r="N30" s="36">
        <v>12967000000</v>
      </c>
      <c r="O30" s="37">
        <v>13103000000</v>
      </c>
      <c r="P30" s="37">
        <v>-136000000</v>
      </c>
      <c r="Q30" s="38"/>
      <c r="R30" s="60">
        <v>0</v>
      </c>
      <c r="S30" s="37"/>
      <c r="T30" s="37"/>
      <c r="U30" s="38"/>
      <c r="V30" s="55">
        <v>12967000000</v>
      </c>
      <c r="W30" s="49"/>
      <c r="X30" s="36">
        <v>-9852000000</v>
      </c>
      <c r="Y30" s="37">
        <v>-7097000000</v>
      </c>
      <c r="Z30" s="37"/>
      <c r="AA30" s="37"/>
      <c r="AB30" s="37"/>
      <c r="AC30" s="37"/>
      <c r="AD30" s="37"/>
      <c r="AE30" s="38">
        <v>-2755000000</v>
      </c>
      <c r="AF30" s="55">
        <v>3115000000</v>
      </c>
      <c r="AG30" s="49">
        <v>-883000000</v>
      </c>
      <c r="AH30" s="36">
        <v>-214000000</v>
      </c>
      <c r="AI30" s="37">
        <v>-214000000</v>
      </c>
      <c r="AJ30" s="38"/>
      <c r="AK30" s="37"/>
      <c r="AL30" s="37"/>
      <c r="AM30" s="37"/>
      <c r="AN30" s="38">
        <v>-669000000</v>
      </c>
      <c r="AO30" s="49">
        <v>2232000000</v>
      </c>
      <c r="AP30" s="36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8"/>
      <c r="BD30" s="58">
        <v>2232000000</v>
      </c>
      <c r="BE30" s="37">
        <v>-339000000</v>
      </c>
      <c r="BF30" s="37"/>
      <c r="BG30" s="37"/>
      <c r="BH30" s="37"/>
      <c r="BI30" s="37"/>
      <c r="BJ30" s="56">
        <v>1893000000</v>
      </c>
      <c r="BK30" s="36"/>
      <c r="BL30" s="37"/>
      <c r="BM30" s="38"/>
      <c r="BN30" s="74">
        <v>1893000000</v>
      </c>
      <c r="BO30" s="74"/>
      <c r="BP30" s="76">
        <v>1893000000</v>
      </c>
      <c r="BQ30" s="37"/>
      <c r="BR30" s="37"/>
      <c r="BS30" s="56">
        <v>1893000000</v>
      </c>
    </row>
    <row r="31" spans="1:71" x14ac:dyDescent="0.2">
      <c r="A31" s="52" t="s">
        <v>105</v>
      </c>
      <c r="B31" s="52" t="s">
        <v>106</v>
      </c>
      <c r="C31" s="52" t="str">
        <f>VLOOKUP(A31,'[2]S&amp;P 500 Wikipedia'!A:D,3,FALSE)</f>
        <v>Real Estate</v>
      </c>
      <c r="D31" s="52">
        <v>68339</v>
      </c>
      <c r="E31" s="52" t="s">
        <v>16</v>
      </c>
      <c r="F31" s="52">
        <v>2019</v>
      </c>
      <c r="G31" s="52" t="s">
        <v>1292</v>
      </c>
      <c r="H31" s="53">
        <v>43830</v>
      </c>
      <c r="I31" s="53">
        <v>43886</v>
      </c>
      <c r="J31" s="53">
        <v>43886</v>
      </c>
      <c r="K31" s="54">
        <v>442319000</v>
      </c>
      <c r="L31" s="54">
        <v>445520000</v>
      </c>
      <c r="M31" s="52" t="s">
        <v>107</v>
      </c>
      <c r="N31" s="36">
        <v>7580300000</v>
      </c>
      <c r="O31" s="37"/>
      <c r="P31" s="37"/>
      <c r="Q31" s="38"/>
      <c r="R31" s="36">
        <v>-2216800000</v>
      </c>
      <c r="S31" s="37"/>
      <c r="T31" s="37"/>
      <c r="U31" s="38"/>
      <c r="V31" s="55">
        <v>5363500000</v>
      </c>
      <c r="W31" s="49"/>
      <c r="X31" s="36">
        <v>-2675100000</v>
      </c>
      <c r="Y31" s="37">
        <v>-730400000</v>
      </c>
      <c r="Z31" s="37"/>
      <c r="AA31" s="37"/>
      <c r="AB31" s="37"/>
      <c r="AC31" s="37">
        <v>-1778400000</v>
      </c>
      <c r="AD31" s="37"/>
      <c r="AE31" s="38">
        <v>-166300000</v>
      </c>
      <c r="AF31" s="55">
        <v>2688400000</v>
      </c>
      <c r="AG31" s="49">
        <v>-749800000</v>
      </c>
      <c r="AH31" s="36">
        <v>-767400000</v>
      </c>
      <c r="AI31" s="37"/>
      <c r="AJ31" s="38"/>
      <c r="AK31" s="37"/>
      <c r="AL31" s="37"/>
      <c r="AM31" s="37"/>
      <c r="AN31" s="38">
        <v>17600000</v>
      </c>
      <c r="AO31" s="49">
        <v>1938600000</v>
      </c>
      <c r="AP31" s="36">
        <v>-22200000</v>
      </c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8"/>
      <c r="BD31" s="58">
        <v>1916400000</v>
      </c>
      <c r="BE31" s="37">
        <v>200000</v>
      </c>
      <c r="BF31" s="37"/>
      <c r="BG31" s="37"/>
      <c r="BH31" s="37"/>
      <c r="BI31" s="37"/>
      <c r="BJ31" s="56">
        <v>1916600000</v>
      </c>
      <c r="BK31" s="36"/>
      <c r="BL31" s="37"/>
      <c r="BM31" s="38"/>
      <c r="BN31" s="74">
        <v>1916600000</v>
      </c>
      <c r="BO31" s="74">
        <v>-28800000</v>
      </c>
      <c r="BP31" s="76">
        <v>1887800000</v>
      </c>
      <c r="BQ31" s="37">
        <v>0</v>
      </c>
      <c r="BR31" s="37"/>
      <c r="BS31" s="56">
        <v>1887800000</v>
      </c>
    </row>
    <row r="32" spans="1:71" x14ac:dyDescent="0.2">
      <c r="A32" s="52" t="s">
        <v>93</v>
      </c>
      <c r="B32" s="52" t="s">
        <v>94</v>
      </c>
      <c r="C32" s="52" t="str">
        <f>VLOOKUP(A32,'[2]S&amp;P 500 Wikipedia'!A:D,3,FALSE)</f>
        <v>Consumer Discretionary</v>
      </c>
      <c r="D32" s="52">
        <v>62747</v>
      </c>
      <c r="E32" s="52" t="s">
        <v>16</v>
      </c>
      <c r="F32" s="52">
        <v>2019</v>
      </c>
      <c r="G32" s="52" t="s">
        <v>1292</v>
      </c>
      <c r="H32" s="53">
        <v>43830</v>
      </c>
      <c r="I32" s="53">
        <v>43861</v>
      </c>
      <c r="J32" s="53">
        <v>43861</v>
      </c>
      <c r="K32" s="54">
        <v>494000000</v>
      </c>
      <c r="L32" s="54">
        <v>504000000</v>
      </c>
      <c r="M32" s="59" t="s">
        <v>95</v>
      </c>
      <c r="N32" s="36">
        <v>280522000000</v>
      </c>
      <c r="O32" s="37"/>
      <c r="P32" s="37"/>
      <c r="Q32" s="38"/>
      <c r="R32" s="36">
        <v>-165536000000</v>
      </c>
      <c r="S32" s="37"/>
      <c r="T32" s="37"/>
      <c r="U32" s="38"/>
      <c r="V32" s="55">
        <v>114986000000</v>
      </c>
      <c r="W32" s="49"/>
      <c r="X32" s="36">
        <v>-100445000000</v>
      </c>
      <c r="Y32" s="37">
        <v>-100244000000</v>
      </c>
      <c r="Z32" s="37"/>
      <c r="AA32" s="37"/>
      <c r="AB32" s="37"/>
      <c r="AC32" s="37"/>
      <c r="AD32" s="37"/>
      <c r="AE32" s="38">
        <v>-201000000</v>
      </c>
      <c r="AF32" s="55">
        <v>14541000000</v>
      </c>
      <c r="AG32" s="49">
        <v>-565000000</v>
      </c>
      <c r="AH32" s="36">
        <v>-768000000</v>
      </c>
      <c r="AI32" s="37"/>
      <c r="AJ32" s="38"/>
      <c r="AK32" s="37"/>
      <c r="AL32" s="37"/>
      <c r="AM32" s="37"/>
      <c r="AN32" s="38">
        <v>203000000</v>
      </c>
      <c r="AO32" s="49">
        <v>13976000000</v>
      </c>
      <c r="AP32" s="36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8"/>
      <c r="BD32" s="58">
        <v>13976000000</v>
      </c>
      <c r="BE32" s="37">
        <v>-2374000000</v>
      </c>
      <c r="BF32" s="37"/>
      <c r="BG32" s="37"/>
      <c r="BH32" s="37"/>
      <c r="BI32" s="37">
        <v>-14000000</v>
      </c>
      <c r="BJ32" s="56">
        <v>11588000000</v>
      </c>
      <c r="BK32" s="36"/>
      <c r="BL32" s="37"/>
      <c r="BM32" s="38"/>
      <c r="BN32" s="74">
        <v>11588000000</v>
      </c>
      <c r="BO32" s="74"/>
      <c r="BP32" s="76">
        <v>11588000000</v>
      </c>
      <c r="BQ32" s="37"/>
      <c r="BR32" s="37"/>
      <c r="BS32" s="56">
        <v>11588000000</v>
      </c>
    </row>
    <row r="33" spans="1:71" x14ac:dyDescent="0.2">
      <c r="A33" s="52" t="s">
        <v>152</v>
      </c>
      <c r="B33" s="52" t="s">
        <v>153</v>
      </c>
      <c r="C33" s="52" t="str">
        <f>VLOOKUP(A33,'[2]S&amp;P 500 Wikipedia'!A:D,3,FALSE)</f>
        <v>Information Technology</v>
      </c>
      <c r="D33" s="52">
        <v>536189</v>
      </c>
      <c r="E33" s="52" t="s">
        <v>16</v>
      </c>
      <c r="F33" s="52">
        <v>2019</v>
      </c>
      <c r="G33" s="52" t="s">
        <v>1292</v>
      </c>
      <c r="H33" s="53">
        <v>43830</v>
      </c>
      <c r="I33" s="53">
        <v>43875</v>
      </c>
      <c r="J33" s="53">
        <v>43875</v>
      </c>
      <c r="K33" s="54">
        <v>76312000</v>
      </c>
      <c r="L33" s="54">
        <v>80879000</v>
      </c>
      <c r="M33" s="52" t="s">
        <v>154</v>
      </c>
      <c r="N33" s="36">
        <v>2410706000</v>
      </c>
      <c r="O33" s="37"/>
      <c r="P33" s="37"/>
      <c r="Q33" s="38"/>
      <c r="R33" s="36">
        <v>-866368000</v>
      </c>
      <c r="S33" s="37"/>
      <c r="T33" s="37"/>
      <c r="U33" s="38"/>
      <c r="V33" s="55">
        <v>1544338000</v>
      </c>
      <c r="W33" s="49"/>
      <c r="X33" s="36">
        <v>-738564000</v>
      </c>
      <c r="Y33" s="37">
        <v>-275805000</v>
      </c>
      <c r="Z33" s="37"/>
      <c r="AA33" s="37"/>
      <c r="AB33" s="37">
        <v>-462759000</v>
      </c>
      <c r="AC33" s="37"/>
      <c r="AD33" s="37"/>
      <c r="AE33" s="38"/>
      <c r="AF33" s="55">
        <v>805774000</v>
      </c>
      <c r="AG33" s="49">
        <v>56496000</v>
      </c>
      <c r="AH33" s="36"/>
      <c r="AI33" s="37"/>
      <c r="AJ33" s="38"/>
      <c r="AK33" s="37"/>
      <c r="AL33" s="37"/>
      <c r="AM33" s="37"/>
      <c r="AN33" s="38">
        <v>56496000</v>
      </c>
      <c r="AO33" s="49">
        <v>862270000</v>
      </c>
      <c r="AP33" s="36">
        <v>0</v>
      </c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8"/>
      <c r="BD33" s="58">
        <v>862270000</v>
      </c>
      <c r="BE33" s="37">
        <v>-2403000</v>
      </c>
      <c r="BF33" s="37"/>
      <c r="BG33" s="37"/>
      <c r="BH33" s="37"/>
      <c r="BI33" s="37"/>
      <c r="BJ33" s="56">
        <v>859867000</v>
      </c>
      <c r="BK33" s="36"/>
      <c r="BL33" s="37"/>
      <c r="BM33" s="38"/>
      <c r="BN33" s="74">
        <v>859867000</v>
      </c>
      <c r="BO33" s="74"/>
      <c r="BP33" s="76">
        <v>859867000</v>
      </c>
      <c r="BQ33" s="37"/>
      <c r="BR33" s="37"/>
      <c r="BS33" s="56">
        <v>859867000</v>
      </c>
    </row>
    <row r="34" spans="1:71" x14ac:dyDescent="0.2">
      <c r="A34" s="52" t="s">
        <v>130</v>
      </c>
      <c r="B34" s="52" t="s">
        <v>131</v>
      </c>
      <c r="C34" s="52" t="str">
        <f>VLOOKUP(A34,'[2]S&amp;P 500 Wikipedia'!A:D,3,FALSE)</f>
        <v>Information Technology</v>
      </c>
      <c r="D34" s="52">
        <v>126145</v>
      </c>
      <c r="E34" s="52" t="s">
        <v>16</v>
      </c>
      <c r="F34" s="52">
        <v>2019</v>
      </c>
      <c r="G34" s="52" t="s">
        <v>1292</v>
      </c>
      <c r="H34" s="53">
        <v>43830</v>
      </c>
      <c r="I34" s="53">
        <v>43888</v>
      </c>
      <c r="J34" s="53">
        <v>43888</v>
      </c>
      <c r="K34" s="54">
        <v>84259000</v>
      </c>
      <c r="L34" s="54">
        <v>85925000</v>
      </c>
      <c r="M34" s="52" t="s">
        <v>132</v>
      </c>
      <c r="N34" s="36">
        <v>1515892000</v>
      </c>
      <c r="O34" s="37"/>
      <c r="P34" s="37"/>
      <c r="Q34" s="38"/>
      <c r="R34" s="36">
        <v>-166273000</v>
      </c>
      <c r="S34" s="37"/>
      <c r="T34" s="37"/>
      <c r="U34" s="38"/>
      <c r="V34" s="55">
        <v>1349619000</v>
      </c>
      <c r="W34" s="49"/>
      <c r="X34" s="36">
        <v>-834579000</v>
      </c>
      <c r="Y34" s="37">
        <v>-521200000</v>
      </c>
      <c r="Z34" s="37"/>
      <c r="AA34" s="37"/>
      <c r="AB34" s="37">
        <v>-298210000</v>
      </c>
      <c r="AC34" s="37">
        <v>-15169000</v>
      </c>
      <c r="AD34" s="37"/>
      <c r="AE34" s="38"/>
      <c r="AF34" s="55">
        <v>515040000</v>
      </c>
      <c r="AG34" s="49">
        <v>7543000</v>
      </c>
      <c r="AH34" s="36">
        <v>9335000</v>
      </c>
      <c r="AI34" s="37"/>
      <c r="AJ34" s="38"/>
      <c r="AK34" s="37"/>
      <c r="AL34" s="37"/>
      <c r="AM34" s="37"/>
      <c r="AN34" s="38">
        <v>-1792000</v>
      </c>
      <c r="AO34" s="49">
        <v>522583000</v>
      </c>
      <c r="AP34" s="36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8"/>
      <c r="BD34" s="58">
        <v>522583000</v>
      </c>
      <c r="BE34" s="37">
        <v>-71288000</v>
      </c>
      <c r="BF34" s="37"/>
      <c r="BG34" s="37"/>
      <c r="BH34" s="37"/>
      <c r="BI34" s="37"/>
      <c r="BJ34" s="56">
        <v>451295000</v>
      </c>
      <c r="BK34" s="36"/>
      <c r="BL34" s="37"/>
      <c r="BM34" s="38"/>
      <c r="BN34" s="74">
        <v>451295000</v>
      </c>
      <c r="BO34" s="74"/>
      <c r="BP34" s="76">
        <v>451295000</v>
      </c>
      <c r="BQ34" s="37"/>
      <c r="BR34" s="37"/>
      <c r="BS34" s="56">
        <v>451295000</v>
      </c>
    </row>
    <row r="35" spans="1:71" x14ac:dyDescent="0.2">
      <c r="A35" s="52" t="s">
        <v>133</v>
      </c>
      <c r="B35" s="52" t="s">
        <v>134</v>
      </c>
      <c r="C35" s="52" t="str">
        <f>VLOOKUP(A35,'[2]S&amp;P 500 Wikipedia'!A:D,3,FALSE)</f>
        <v>Financials</v>
      </c>
      <c r="D35" s="52">
        <v>67471</v>
      </c>
      <c r="E35" s="52" t="s">
        <v>16</v>
      </c>
      <c r="F35" s="52">
        <v>2019</v>
      </c>
      <c r="G35" s="52" t="s">
        <v>1292</v>
      </c>
      <c r="H35" s="53">
        <v>43830</v>
      </c>
      <c r="I35" s="53">
        <v>43875</v>
      </c>
      <c r="J35" s="53">
        <v>43875</v>
      </c>
      <c r="K35" s="54">
        <v>238600000</v>
      </c>
      <c r="L35" s="54">
        <v>240600000</v>
      </c>
      <c r="M35" s="52" t="s">
        <v>135</v>
      </c>
      <c r="N35" s="36">
        <v>11013000000</v>
      </c>
      <c r="O35" s="37"/>
      <c r="P35" s="37"/>
      <c r="Q35" s="38"/>
      <c r="R35" s="36">
        <v>-6054000000</v>
      </c>
      <c r="S35" s="37"/>
      <c r="T35" s="37"/>
      <c r="U35" s="38"/>
      <c r="V35" s="55">
        <v>4959000000</v>
      </c>
      <c r="W35" s="49"/>
      <c r="X35" s="36">
        <v>-1565000000</v>
      </c>
      <c r="Y35" s="37">
        <v>-1393000000</v>
      </c>
      <c r="Z35" s="37"/>
      <c r="AA35" s="37">
        <v>-1393000000</v>
      </c>
      <c r="AB35" s="37"/>
      <c r="AC35" s="37">
        <v>-172000000</v>
      </c>
      <c r="AD35" s="37"/>
      <c r="AE35" s="38"/>
      <c r="AF35" s="55">
        <v>3394000000</v>
      </c>
      <c r="AG35" s="49">
        <v>-298000000</v>
      </c>
      <c r="AH35" s="36">
        <v>-299000000</v>
      </c>
      <c r="AI35" s="37"/>
      <c r="AJ35" s="38"/>
      <c r="AK35" s="37"/>
      <c r="AL35" s="37"/>
      <c r="AM35" s="37"/>
      <c r="AN35" s="38">
        <v>1000000</v>
      </c>
      <c r="AO35" s="49">
        <v>3096000000</v>
      </c>
      <c r="AP35" s="36">
        <v>-1225000000</v>
      </c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8"/>
      <c r="BD35" s="58">
        <v>1871000000</v>
      </c>
      <c r="BE35" s="37">
        <v>-297000000</v>
      </c>
      <c r="BF35" s="37"/>
      <c r="BG35" s="37"/>
      <c r="BH35" s="37"/>
      <c r="BI35" s="37"/>
      <c r="BJ35" s="56">
        <v>1574000000</v>
      </c>
      <c r="BK35" s="36">
        <v>-1000000</v>
      </c>
      <c r="BL35" s="37">
        <v>-1000000</v>
      </c>
      <c r="BM35" s="38"/>
      <c r="BN35" s="74">
        <v>1573000000</v>
      </c>
      <c r="BO35" s="74">
        <v>-41000000</v>
      </c>
      <c r="BP35" s="76">
        <v>1532000000</v>
      </c>
      <c r="BQ35" s="37"/>
      <c r="BR35" s="37"/>
      <c r="BS35" s="56">
        <v>1532000000</v>
      </c>
    </row>
    <row r="36" spans="1:71" x14ac:dyDescent="0.2">
      <c r="A36" s="52" t="s">
        <v>19</v>
      </c>
      <c r="B36" s="52" t="s">
        <v>20</v>
      </c>
      <c r="C36" s="52" t="str">
        <f>VLOOKUP(A36,'[2]S&amp;P 500 Wikipedia'!A:D,3,FALSE)</f>
        <v>Industrials</v>
      </c>
      <c r="D36" s="52">
        <v>445771</v>
      </c>
      <c r="E36" s="52" t="s">
        <v>16</v>
      </c>
      <c r="F36" s="52">
        <v>2019</v>
      </c>
      <c r="G36" s="52" t="s">
        <v>1292</v>
      </c>
      <c r="H36" s="53">
        <v>43830</v>
      </c>
      <c r="I36" s="53">
        <v>43885</v>
      </c>
      <c r="J36" s="53">
        <v>43885</v>
      </c>
      <c r="K36" s="54">
        <v>165450441</v>
      </c>
      <c r="L36" s="54">
        <v>166710897</v>
      </c>
      <c r="M36" s="52" t="s">
        <v>21</v>
      </c>
      <c r="N36" s="36">
        <v>2992700000</v>
      </c>
      <c r="O36" s="37"/>
      <c r="P36" s="37"/>
      <c r="Q36" s="38"/>
      <c r="R36" s="36">
        <v>-1812000000</v>
      </c>
      <c r="S36" s="37"/>
      <c r="T36" s="37"/>
      <c r="U36" s="38"/>
      <c r="V36" s="55">
        <v>1180700000</v>
      </c>
      <c r="W36" s="49"/>
      <c r="X36" s="36">
        <v>-715600000</v>
      </c>
      <c r="Y36" s="37">
        <v>-715600000</v>
      </c>
      <c r="Z36" s="37"/>
      <c r="AA36" s="37"/>
      <c r="AB36" s="37"/>
      <c r="AC36" s="37"/>
      <c r="AD36" s="37"/>
      <c r="AE36" s="38"/>
      <c r="AF36" s="55">
        <v>465100000</v>
      </c>
      <c r="AG36" s="49">
        <v>7000000</v>
      </c>
      <c r="AH36" s="36">
        <v>-11000000</v>
      </c>
      <c r="AI36" s="37"/>
      <c r="AJ36" s="38"/>
      <c r="AK36" s="37"/>
      <c r="AL36" s="37"/>
      <c r="AM36" s="37"/>
      <c r="AN36" s="38">
        <v>18000000</v>
      </c>
      <c r="AO36" s="49">
        <v>472100000</v>
      </c>
      <c r="AP36" s="36">
        <v>0</v>
      </c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8"/>
      <c r="BD36" s="58">
        <v>472100000</v>
      </c>
      <c r="BE36" s="37">
        <v>-102100000</v>
      </c>
      <c r="BF36" s="37"/>
      <c r="BG36" s="37"/>
      <c r="BH36" s="37"/>
      <c r="BI36" s="37"/>
      <c r="BJ36" s="56">
        <v>370000000</v>
      </c>
      <c r="BK36" s="36"/>
      <c r="BL36" s="37"/>
      <c r="BM36" s="38"/>
      <c r="BN36" s="74">
        <v>370000000</v>
      </c>
      <c r="BO36" s="74"/>
      <c r="BP36" s="76">
        <v>370000000</v>
      </c>
      <c r="BQ36" s="37"/>
      <c r="BR36" s="37"/>
      <c r="BS36" s="56">
        <v>370000000</v>
      </c>
    </row>
    <row r="37" spans="1:71" x14ac:dyDescent="0.2">
      <c r="A37" s="52" t="s">
        <v>136</v>
      </c>
      <c r="B37" s="52" t="s">
        <v>137</v>
      </c>
      <c r="C37" s="52" t="str">
        <f>VLOOKUP(A37,'[2]S&amp;P 500 Wikipedia'!A:D,3,FALSE)</f>
        <v>Energy</v>
      </c>
      <c r="D37" s="52">
        <v>254576</v>
      </c>
      <c r="E37" s="52" t="s">
        <v>16</v>
      </c>
      <c r="F37" s="52">
        <v>2019</v>
      </c>
      <c r="G37" s="52" t="s">
        <v>1292</v>
      </c>
      <c r="H37" s="53">
        <v>43830</v>
      </c>
      <c r="I37" s="53">
        <v>43889</v>
      </c>
      <c r="J37" s="53">
        <v>43889</v>
      </c>
      <c r="K37" s="54">
        <v>377000000</v>
      </c>
      <c r="L37" s="54">
        <v>377000000</v>
      </c>
      <c r="M37" s="59" t="s">
        <v>139</v>
      </c>
      <c r="N37" s="36">
        <v>6411000000</v>
      </c>
      <c r="O37" s="37"/>
      <c r="P37" s="37"/>
      <c r="Q37" s="38"/>
      <c r="R37" s="60">
        <v>0</v>
      </c>
      <c r="S37" s="37"/>
      <c r="T37" s="37"/>
      <c r="U37" s="38"/>
      <c r="V37" s="55">
        <v>6411000000</v>
      </c>
      <c r="W37" s="49"/>
      <c r="X37" s="36">
        <v>-5595000000</v>
      </c>
      <c r="Y37" s="37">
        <v>-406000000</v>
      </c>
      <c r="Z37" s="37"/>
      <c r="AA37" s="37"/>
      <c r="AB37" s="37">
        <v>-805000000</v>
      </c>
      <c r="AC37" s="37">
        <v>-2680000000</v>
      </c>
      <c r="AD37" s="37"/>
      <c r="AE37" s="38">
        <v>-1704000000</v>
      </c>
      <c r="AF37" s="55">
        <v>816000000</v>
      </c>
      <c r="AG37" s="49">
        <v>-462000000</v>
      </c>
      <c r="AH37" s="36">
        <v>-462000000</v>
      </c>
      <c r="AI37" s="37"/>
      <c r="AJ37" s="38"/>
      <c r="AK37" s="37"/>
      <c r="AL37" s="37"/>
      <c r="AM37" s="37"/>
      <c r="AN37" s="38"/>
      <c r="AO37" s="49">
        <v>354000000</v>
      </c>
      <c r="AP37" s="36">
        <v>-3362000000</v>
      </c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8"/>
      <c r="BD37" s="58">
        <v>-3008000000</v>
      </c>
      <c r="BE37" s="37">
        <v>-674000000</v>
      </c>
      <c r="BF37" s="37">
        <v>-660000000</v>
      </c>
      <c r="BG37" s="37">
        <v>-14000000</v>
      </c>
      <c r="BH37" s="37"/>
      <c r="BI37" s="37"/>
      <c r="BJ37" s="56">
        <v>-3682000000</v>
      </c>
      <c r="BK37" s="36"/>
      <c r="BL37" s="37"/>
      <c r="BM37" s="38"/>
      <c r="BN37" s="74">
        <v>-3682000000</v>
      </c>
      <c r="BO37" s="77">
        <f>167000000-334000000+38000000</f>
        <v>-129000000</v>
      </c>
      <c r="BP37" s="78">
        <f>BN37-BO37</f>
        <v>-3553000000</v>
      </c>
      <c r="BQ37" s="37"/>
      <c r="BR37" s="37"/>
      <c r="BS37" s="79">
        <f>BP37</f>
        <v>-3553000000</v>
      </c>
    </row>
    <row r="38" spans="1:71" x14ac:dyDescent="0.2">
      <c r="A38" s="52" t="s">
        <v>57</v>
      </c>
      <c r="B38" s="52" t="s">
        <v>58</v>
      </c>
      <c r="C38" s="52" t="str">
        <f>VLOOKUP(A38,'[2]S&amp;P 500 Wikipedia'!A:D,3,FALSE)</f>
        <v>Materials</v>
      </c>
      <c r="D38" s="52">
        <v>185217</v>
      </c>
      <c r="E38" s="52" t="s">
        <v>16</v>
      </c>
      <c r="F38" s="52">
        <v>2019</v>
      </c>
      <c r="G38" s="52" t="s">
        <v>1292</v>
      </c>
      <c r="H38" s="53">
        <v>43738</v>
      </c>
      <c r="I38" s="53">
        <v>43795</v>
      </c>
      <c r="J38" s="53">
        <v>43795</v>
      </c>
      <c r="K38" s="54">
        <v>220300000</v>
      </c>
      <c r="L38" s="54">
        <v>221600000</v>
      </c>
      <c r="M38" s="52" t="s">
        <v>1293</v>
      </c>
      <c r="N38" s="36">
        <v>8918900000</v>
      </c>
      <c r="O38" s="37"/>
      <c r="P38" s="37"/>
      <c r="Q38" s="38"/>
      <c r="R38" s="36">
        <v>-5975500000</v>
      </c>
      <c r="S38" s="37"/>
      <c r="T38" s="37"/>
      <c r="U38" s="38"/>
      <c r="V38" s="55">
        <v>2943400000</v>
      </c>
      <c r="W38" s="49"/>
      <c r="X38" s="36">
        <v>-799000000</v>
      </c>
      <c r="Y38" s="37">
        <v>-750000000</v>
      </c>
      <c r="Z38" s="37"/>
      <c r="AA38" s="37"/>
      <c r="AB38" s="37">
        <v>-72900000</v>
      </c>
      <c r="AC38" s="37"/>
      <c r="AD38" s="37"/>
      <c r="AE38" s="38">
        <v>23900000</v>
      </c>
      <c r="AF38" s="55">
        <v>2144400000</v>
      </c>
      <c r="AG38" s="49">
        <v>145100000</v>
      </c>
      <c r="AH38" s="36">
        <v>-137000000</v>
      </c>
      <c r="AI38" s="37"/>
      <c r="AJ38" s="38"/>
      <c r="AK38" s="37"/>
      <c r="AL38" s="37"/>
      <c r="AM38" s="37">
        <v>215400000</v>
      </c>
      <c r="AN38" s="38">
        <v>66700000</v>
      </c>
      <c r="AO38" s="49">
        <v>2289500000</v>
      </c>
      <c r="AP38" s="36">
        <v>0</v>
      </c>
      <c r="AQ38" s="37"/>
      <c r="AR38" s="37">
        <v>0</v>
      </c>
      <c r="AS38" s="37"/>
      <c r="AT38" s="37"/>
      <c r="AU38" s="37"/>
      <c r="AV38" s="37"/>
      <c r="AW38" s="37">
        <v>0</v>
      </c>
      <c r="AX38" s="37"/>
      <c r="AY38" s="37"/>
      <c r="AZ38" s="37"/>
      <c r="BA38" s="37"/>
      <c r="BB38" s="37"/>
      <c r="BC38" s="38"/>
      <c r="BD38" s="58">
        <v>2289500000</v>
      </c>
      <c r="BE38" s="37">
        <v>-480100000</v>
      </c>
      <c r="BF38" s="37"/>
      <c r="BG38" s="37"/>
      <c r="BH38" s="37"/>
      <c r="BI38" s="37"/>
      <c r="BJ38" s="56">
        <v>1809400000</v>
      </c>
      <c r="BK38" s="36">
        <v>0</v>
      </c>
      <c r="BL38" s="37">
        <v>0</v>
      </c>
      <c r="BM38" s="38"/>
      <c r="BN38" s="74">
        <v>1809400000</v>
      </c>
      <c r="BO38" s="74">
        <v>-49400000</v>
      </c>
      <c r="BP38" s="76">
        <v>1760000000</v>
      </c>
      <c r="BQ38" s="37"/>
      <c r="BR38" s="37"/>
      <c r="BS38" s="56">
        <v>1760000000</v>
      </c>
    </row>
    <row r="39" spans="1:71" x14ac:dyDescent="0.2">
      <c r="A39" s="52" t="s">
        <v>124</v>
      </c>
      <c r="B39" s="52" t="s">
        <v>125</v>
      </c>
      <c r="C39" s="52" t="str">
        <f>VLOOKUP(A39,'[2]S&amp;P 500 Wikipedia'!A:D,3,FALSE)</f>
        <v>Information Technology</v>
      </c>
      <c r="D39" s="52">
        <v>65820</v>
      </c>
      <c r="E39" s="52" t="s">
        <v>16</v>
      </c>
      <c r="F39" s="52">
        <v>2019</v>
      </c>
      <c r="G39" s="52" t="s">
        <v>1292</v>
      </c>
      <c r="H39" s="53">
        <v>43830</v>
      </c>
      <c r="I39" s="53">
        <v>43873</v>
      </c>
      <c r="J39" s="53">
        <v>43873</v>
      </c>
      <c r="K39" s="54">
        <v>297500000</v>
      </c>
      <c r="L39" s="54">
        <v>307900000</v>
      </c>
      <c r="M39" s="52" t="s">
        <v>126</v>
      </c>
      <c r="N39" s="36">
        <v>8225400000</v>
      </c>
      <c r="O39" s="37"/>
      <c r="P39" s="37"/>
      <c r="Q39" s="38"/>
      <c r="R39" s="36">
        <v>-5609400000</v>
      </c>
      <c r="S39" s="37"/>
      <c r="T39" s="37"/>
      <c r="U39" s="38"/>
      <c r="V39" s="55">
        <v>2616000000</v>
      </c>
      <c r="W39" s="49"/>
      <c r="X39" s="36">
        <v>-971400000</v>
      </c>
      <c r="Y39" s="37">
        <v>-971400000</v>
      </c>
      <c r="Z39" s="37"/>
      <c r="AA39" s="37"/>
      <c r="AB39" s="37"/>
      <c r="AC39" s="37"/>
      <c r="AD39" s="37"/>
      <c r="AE39" s="38"/>
      <c r="AF39" s="55">
        <v>1644600000</v>
      </c>
      <c r="AG39" s="49">
        <v>-109000000</v>
      </c>
      <c r="AH39" s="36">
        <v>-117600000</v>
      </c>
      <c r="AI39" s="37"/>
      <c r="AJ39" s="38"/>
      <c r="AK39" s="37"/>
      <c r="AL39" s="37"/>
      <c r="AM39" s="37"/>
      <c r="AN39" s="38">
        <v>8600000</v>
      </c>
      <c r="AO39" s="49">
        <v>1535600000</v>
      </c>
      <c r="AP39" s="36">
        <v>-39700000</v>
      </c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8"/>
      <c r="BD39" s="58">
        <v>1495900000</v>
      </c>
      <c r="BE39" s="37">
        <v>-331900000</v>
      </c>
      <c r="BF39" s="37"/>
      <c r="BG39" s="37"/>
      <c r="BH39" s="37"/>
      <c r="BI39" s="37"/>
      <c r="BJ39" s="56">
        <v>1164000000</v>
      </c>
      <c r="BK39" s="36"/>
      <c r="BL39" s="37"/>
      <c r="BM39" s="38"/>
      <c r="BN39" s="74">
        <v>1164000000</v>
      </c>
      <c r="BO39" s="74">
        <v>-9000000</v>
      </c>
      <c r="BP39" s="76">
        <v>1155000000</v>
      </c>
      <c r="BQ39" s="37"/>
      <c r="BR39" s="37"/>
      <c r="BS39" s="56">
        <v>1155000000</v>
      </c>
    </row>
    <row r="40" spans="1:71" x14ac:dyDescent="0.2">
      <c r="A40" s="52" t="s">
        <v>146</v>
      </c>
      <c r="B40" s="52" t="s">
        <v>147</v>
      </c>
      <c r="C40" s="52" t="str">
        <f>VLOOKUP(A40,'[2]S&amp;P 500 Wikipedia'!A:D,3,FALSE)</f>
        <v>Consumer Discretionary</v>
      </c>
      <c r="D40" s="52">
        <v>378125</v>
      </c>
      <c r="E40" s="52" t="s">
        <v>16</v>
      </c>
      <c r="F40" s="52">
        <v>2019</v>
      </c>
      <c r="G40" s="52" t="s">
        <v>1292</v>
      </c>
      <c r="H40" s="53">
        <v>43830</v>
      </c>
      <c r="I40" s="53">
        <v>43864</v>
      </c>
      <c r="J40" s="53">
        <v>43864</v>
      </c>
      <c r="K40" s="54">
        <v>256810000</v>
      </c>
      <c r="L40" s="54">
        <v>257390000</v>
      </c>
      <c r="M40" s="52" t="s">
        <v>148</v>
      </c>
      <c r="N40" s="36">
        <v>14357000000</v>
      </c>
      <c r="O40" s="37"/>
      <c r="P40" s="37"/>
      <c r="Q40" s="38"/>
      <c r="R40" s="36">
        <v>-11711000000</v>
      </c>
      <c r="S40" s="37"/>
      <c r="T40" s="37"/>
      <c r="U40" s="38"/>
      <c r="V40" s="55">
        <v>2646000000</v>
      </c>
      <c r="W40" s="49"/>
      <c r="X40" s="36">
        <v>-1222000000</v>
      </c>
      <c r="Y40" s="37">
        <v>-1076000000</v>
      </c>
      <c r="Z40" s="37"/>
      <c r="AA40" s="37"/>
      <c r="AB40" s="37"/>
      <c r="AC40" s="37">
        <v>-146000000</v>
      </c>
      <c r="AD40" s="37"/>
      <c r="AE40" s="38"/>
      <c r="AF40" s="55">
        <v>1424000000</v>
      </c>
      <c r="AG40" s="49">
        <v>-150000000</v>
      </c>
      <c r="AH40" s="36">
        <v>-164000000</v>
      </c>
      <c r="AI40" s="37"/>
      <c r="AJ40" s="38"/>
      <c r="AK40" s="37"/>
      <c r="AL40" s="37"/>
      <c r="AM40" s="37"/>
      <c r="AN40" s="38">
        <v>14000000</v>
      </c>
      <c r="AO40" s="49">
        <v>1274000000</v>
      </c>
      <c r="AP40" s="36">
        <v>-148000000</v>
      </c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8"/>
      <c r="BD40" s="58">
        <v>1126000000</v>
      </c>
      <c r="BE40" s="37">
        <v>-132000000</v>
      </c>
      <c r="BF40" s="37"/>
      <c r="BG40" s="37"/>
      <c r="BH40" s="37"/>
      <c r="BI40" s="37">
        <v>15000000</v>
      </c>
      <c r="BJ40" s="56">
        <v>1009000000</v>
      </c>
      <c r="BK40" s="36">
        <v>0</v>
      </c>
      <c r="BL40" s="37">
        <v>0</v>
      </c>
      <c r="BM40" s="38"/>
      <c r="BN40" s="74">
        <v>1009000000</v>
      </c>
      <c r="BO40" s="74">
        <v>-19000000</v>
      </c>
      <c r="BP40" s="76">
        <v>990000000</v>
      </c>
      <c r="BQ40" s="37"/>
      <c r="BR40" s="37"/>
      <c r="BS40" s="56">
        <v>990000000</v>
      </c>
    </row>
    <row r="41" spans="1:71" x14ac:dyDescent="0.2">
      <c r="A41" s="52" t="s">
        <v>70</v>
      </c>
      <c r="B41" s="52" t="s">
        <v>71</v>
      </c>
      <c r="C41" s="52" t="str">
        <f>VLOOKUP(A41,'[2]S&amp;P 500 Wikipedia'!A:D,3,FALSE)</f>
        <v>Real Estate</v>
      </c>
      <c r="D41" s="52">
        <v>445788</v>
      </c>
      <c r="E41" s="52" t="s">
        <v>16</v>
      </c>
      <c r="F41" s="52">
        <v>2019</v>
      </c>
      <c r="G41" s="52" t="s">
        <v>1292</v>
      </c>
      <c r="H41" s="53">
        <v>43830</v>
      </c>
      <c r="I41" s="53">
        <v>43865</v>
      </c>
      <c r="J41" s="53">
        <v>43865</v>
      </c>
      <c r="K41" s="54">
        <v>112204000</v>
      </c>
      <c r="L41" s="54">
        <v>112524000</v>
      </c>
      <c r="M41" s="52" t="s">
        <v>73</v>
      </c>
      <c r="N41" s="36">
        <v>1531296000</v>
      </c>
      <c r="O41" s="37"/>
      <c r="P41" s="37"/>
      <c r="Q41" s="38"/>
      <c r="R41" s="36">
        <v>-445492000</v>
      </c>
      <c r="S41" s="37"/>
      <c r="T41" s="37"/>
      <c r="U41" s="38"/>
      <c r="V41" s="55">
        <v>1085804000</v>
      </c>
      <c r="W41" s="49"/>
      <c r="X41" s="36">
        <v>-653435000</v>
      </c>
      <c r="Y41" s="37">
        <v>-108823000</v>
      </c>
      <c r="Z41" s="37"/>
      <c r="AA41" s="37"/>
      <c r="AB41" s="37"/>
      <c r="AC41" s="37">
        <v>-544612000</v>
      </c>
      <c r="AD41" s="37"/>
      <c r="AE41" s="38"/>
      <c r="AF41" s="55">
        <v>432369000</v>
      </c>
      <c r="AG41" s="49">
        <v>31108000</v>
      </c>
      <c r="AH41" s="36">
        <v>-173675000</v>
      </c>
      <c r="AI41" s="37"/>
      <c r="AJ41" s="38"/>
      <c r="AK41" s="37">
        <v>194647000</v>
      </c>
      <c r="AL41" s="37"/>
      <c r="AM41" s="37">
        <v>10136000</v>
      </c>
      <c r="AN41" s="38"/>
      <c r="AO41" s="49">
        <v>463477000</v>
      </c>
      <c r="AP41" s="36">
        <v>-59904000</v>
      </c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8"/>
      <c r="BD41" s="58">
        <v>403573000</v>
      </c>
      <c r="BE41" s="37"/>
      <c r="BF41" s="37"/>
      <c r="BG41" s="37"/>
      <c r="BH41" s="37"/>
      <c r="BI41" s="37"/>
      <c r="BJ41" s="56">
        <v>403573000</v>
      </c>
      <c r="BK41" s="36">
        <v>474000</v>
      </c>
      <c r="BL41" s="37">
        <v>474000</v>
      </c>
      <c r="BM41" s="38"/>
      <c r="BN41" s="74">
        <v>404047000</v>
      </c>
      <c r="BO41" s="74">
        <v>-40882000</v>
      </c>
      <c r="BP41" s="76">
        <v>363165000</v>
      </c>
      <c r="BQ41" s="37">
        <v>-12170000</v>
      </c>
      <c r="BR41" s="37"/>
      <c r="BS41" s="56">
        <v>350995000</v>
      </c>
    </row>
    <row r="42" spans="1:71" x14ac:dyDescent="0.2">
      <c r="A42" s="52" t="s">
        <v>161</v>
      </c>
      <c r="B42" s="52" t="s">
        <v>162</v>
      </c>
      <c r="C42" s="52" t="str">
        <f>VLOOKUP(A42,'[2]S&amp;P 500 Wikipedia'!A:D,3,FALSE)</f>
        <v>Utilities</v>
      </c>
      <c r="D42" s="52">
        <v>445830</v>
      </c>
      <c r="E42" s="52" t="s">
        <v>16</v>
      </c>
      <c r="F42" s="52">
        <v>2019</v>
      </c>
      <c r="G42" s="52" t="s">
        <v>1292</v>
      </c>
      <c r="H42" s="53">
        <v>43738</v>
      </c>
      <c r="I42" s="53">
        <v>43781</v>
      </c>
      <c r="J42" s="53">
        <v>43781</v>
      </c>
      <c r="K42" s="54">
        <v>117200000</v>
      </c>
      <c r="L42" s="54">
        <v>117461000</v>
      </c>
      <c r="M42" s="52" t="s">
        <v>163</v>
      </c>
      <c r="N42" s="36">
        <v>2901848000</v>
      </c>
      <c r="O42" s="37"/>
      <c r="P42" s="37"/>
      <c r="Q42" s="38"/>
      <c r="R42" s="36">
        <v>-858837000</v>
      </c>
      <c r="S42" s="37">
        <v>-858837000</v>
      </c>
      <c r="T42" s="37"/>
      <c r="U42" s="38"/>
      <c r="V42" s="55">
        <v>2043011000</v>
      </c>
      <c r="W42" s="49"/>
      <c r="X42" s="36">
        <v>-1296953000</v>
      </c>
      <c r="Y42" s="37">
        <v>-630308000</v>
      </c>
      <c r="Z42" s="37"/>
      <c r="AA42" s="37"/>
      <c r="AB42" s="37"/>
      <c r="AC42" s="37">
        <v>-391456000</v>
      </c>
      <c r="AD42" s="37"/>
      <c r="AE42" s="38">
        <v>-275189000</v>
      </c>
      <c r="AF42" s="55">
        <v>746058000</v>
      </c>
      <c r="AG42" s="49">
        <v>-95749000</v>
      </c>
      <c r="AH42" s="36">
        <v>-103153000</v>
      </c>
      <c r="AI42" s="37"/>
      <c r="AJ42" s="38"/>
      <c r="AK42" s="37"/>
      <c r="AL42" s="37"/>
      <c r="AM42" s="37"/>
      <c r="AN42" s="38">
        <v>7404000</v>
      </c>
      <c r="AO42" s="49">
        <v>650309000</v>
      </c>
      <c r="AP42" s="36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8"/>
      <c r="BD42" s="58">
        <v>650309000</v>
      </c>
      <c r="BE42" s="37">
        <v>-138903000</v>
      </c>
      <c r="BF42" s="37"/>
      <c r="BG42" s="37"/>
      <c r="BH42" s="37"/>
      <c r="BI42" s="37"/>
      <c r="BJ42" s="56">
        <v>511406000</v>
      </c>
      <c r="BK42" s="36">
        <v>0</v>
      </c>
      <c r="BL42" s="37">
        <v>0</v>
      </c>
      <c r="BM42" s="38"/>
      <c r="BN42" s="74">
        <v>511406000</v>
      </c>
      <c r="BO42" s="74"/>
      <c r="BP42" s="76">
        <v>511406000</v>
      </c>
      <c r="BQ42" s="37"/>
      <c r="BR42" s="37"/>
      <c r="BS42" s="56">
        <v>511406000</v>
      </c>
    </row>
    <row r="43" spans="1:71" x14ac:dyDescent="0.2">
      <c r="A43" s="52" t="s">
        <v>36</v>
      </c>
      <c r="B43" s="52" t="s">
        <v>37</v>
      </c>
      <c r="C43" s="52" t="str">
        <f>VLOOKUP(A43,'[2]S&amp;P 500 Wikipedia'!A:D,3,FALSE)</f>
        <v>Communication Services</v>
      </c>
      <c r="D43" s="52">
        <v>243</v>
      </c>
      <c r="E43" s="52" t="s">
        <v>16</v>
      </c>
      <c r="F43" s="52">
        <v>2019</v>
      </c>
      <c r="G43" s="52" t="s">
        <v>1292</v>
      </c>
      <c r="H43" s="53">
        <v>43830</v>
      </c>
      <c r="I43" s="53">
        <v>43888</v>
      </c>
      <c r="J43" s="53">
        <v>43888</v>
      </c>
      <c r="K43" s="54">
        <v>767000000</v>
      </c>
      <c r="L43" s="54">
        <v>771000000</v>
      </c>
      <c r="M43" s="52" t="s">
        <v>39</v>
      </c>
      <c r="N43" s="36">
        <v>6489000000</v>
      </c>
      <c r="O43" s="37"/>
      <c r="P43" s="37"/>
      <c r="Q43" s="38"/>
      <c r="R43" s="36">
        <v>-2094000000</v>
      </c>
      <c r="S43" s="37">
        <v>-2094000000</v>
      </c>
      <c r="T43" s="37"/>
      <c r="U43" s="38"/>
      <c r="V43" s="55">
        <v>4395000000</v>
      </c>
      <c r="W43" s="49"/>
      <c r="X43" s="36">
        <v>-2656000000</v>
      </c>
      <c r="Y43" s="37">
        <v>-1658000000</v>
      </c>
      <c r="Z43" s="37">
        <v>-926000000</v>
      </c>
      <c r="AA43" s="37">
        <v>-732000000</v>
      </c>
      <c r="AB43" s="37">
        <v>-998000000</v>
      </c>
      <c r="AC43" s="37"/>
      <c r="AD43" s="37"/>
      <c r="AE43" s="38"/>
      <c r="AF43" s="55">
        <v>1739000000</v>
      </c>
      <c r="AG43" s="49">
        <v>26000000</v>
      </c>
      <c r="AH43" s="36">
        <v>26000000</v>
      </c>
      <c r="AI43" s="37"/>
      <c r="AJ43" s="38"/>
      <c r="AK43" s="37"/>
      <c r="AL43" s="37"/>
      <c r="AM43" s="37"/>
      <c r="AN43" s="38"/>
      <c r="AO43" s="49">
        <v>1765000000</v>
      </c>
      <c r="AP43" s="36">
        <v>-132000000</v>
      </c>
      <c r="AQ43" s="37"/>
      <c r="AR43" s="37"/>
      <c r="AS43" s="37"/>
      <c r="AT43" s="37"/>
      <c r="AU43" s="37">
        <v>0</v>
      </c>
      <c r="AV43" s="37"/>
      <c r="AW43" s="37"/>
      <c r="AX43" s="37"/>
      <c r="AY43" s="37"/>
      <c r="AZ43" s="37">
        <v>-132000000</v>
      </c>
      <c r="BA43" s="37"/>
      <c r="BB43" s="37"/>
      <c r="BC43" s="38"/>
      <c r="BD43" s="58">
        <v>1633000000</v>
      </c>
      <c r="BE43" s="37">
        <v>-130000000</v>
      </c>
      <c r="BF43" s="37"/>
      <c r="BG43" s="37"/>
      <c r="BH43" s="37"/>
      <c r="BI43" s="37"/>
      <c r="BJ43" s="56">
        <v>1503000000</v>
      </c>
      <c r="BK43" s="36"/>
      <c r="BL43" s="37"/>
      <c r="BM43" s="38"/>
      <c r="BN43" s="74">
        <v>1503000000</v>
      </c>
      <c r="BO43" s="74"/>
      <c r="BP43" s="76">
        <v>1503000000</v>
      </c>
      <c r="BQ43" s="37"/>
      <c r="BR43" s="37"/>
      <c r="BS43" s="56">
        <v>1503000000</v>
      </c>
    </row>
    <row r="44" spans="1:71" x14ac:dyDescent="0.2">
      <c r="A44" s="52" t="s">
        <v>173</v>
      </c>
      <c r="B44" s="52" t="s">
        <v>174</v>
      </c>
      <c r="C44" s="52" t="str">
        <f>VLOOKUP(A44,'[2]S&amp;P 500 Wikipedia'!A:D,3,FALSE)</f>
        <v>Real Estate</v>
      </c>
      <c r="D44" s="52">
        <v>66223</v>
      </c>
      <c r="E44" s="52" t="s">
        <v>16</v>
      </c>
      <c r="F44" s="52">
        <v>2019</v>
      </c>
      <c r="G44" s="52" t="s">
        <v>1292</v>
      </c>
      <c r="H44" s="53">
        <v>43830</v>
      </c>
      <c r="I44" s="53">
        <v>43882</v>
      </c>
      <c r="J44" s="53">
        <v>43882</v>
      </c>
      <c r="K44" s="54">
        <v>139054191</v>
      </c>
      <c r="L44" s="54">
        <v>139571550</v>
      </c>
      <c r="M44" s="59" t="s">
        <v>175</v>
      </c>
      <c r="N44" s="36">
        <v>2324626000</v>
      </c>
      <c r="O44" s="37"/>
      <c r="P44" s="37"/>
      <c r="Q44" s="38"/>
      <c r="R44" s="60">
        <v>0</v>
      </c>
      <c r="S44" s="37"/>
      <c r="T44" s="37"/>
      <c r="U44" s="38"/>
      <c r="V44" s="55">
        <v>2324626000</v>
      </c>
      <c r="W44" s="49"/>
      <c r="X44" s="36">
        <v>-1491538000</v>
      </c>
      <c r="Y44" s="37">
        <v>-61854000</v>
      </c>
      <c r="Z44" s="37"/>
      <c r="AA44" s="37"/>
      <c r="AB44" s="37"/>
      <c r="AC44" s="37">
        <v>-661578000</v>
      </c>
      <c r="AD44" s="37"/>
      <c r="AE44" s="38">
        <v>-768106000</v>
      </c>
      <c r="AF44" s="55">
        <v>833088000</v>
      </c>
      <c r="AG44" s="49">
        <v>-199924000</v>
      </c>
      <c r="AH44" s="36">
        <v>-203585000</v>
      </c>
      <c r="AI44" s="37"/>
      <c r="AJ44" s="38"/>
      <c r="AK44" s="37"/>
      <c r="AL44" s="37"/>
      <c r="AM44" s="37">
        <v>8652000</v>
      </c>
      <c r="AN44" s="38">
        <v>-4991000</v>
      </c>
      <c r="AO44" s="49">
        <v>633164000</v>
      </c>
      <c r="AP44" s="36">
        <v>165942000</v>
      </c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8"/>
      <c r="BD44" s="58">
        <v>799106000</v>
      </c>
      <c r="BE44" s="37">
        <v>-13003000</v>
      </c>
      <c r="BF44" s="37"/>
      <c r="BG44" s="37"/>
      <c r="BH44" s="37"/>
      <c r="BI44" s="37"/>
      <c r="BJ44" s="56">
        <v>786103000</v>
      </c>
      <c r="BK44" s="36"/>
      <c r="BL44" s="37"/>
      <c r="BM44" s="38"/>
      <c r="BN44" s="74">
        <v>786103000</v>
      </c>
      <c r="BO44" s="74">
        <v>-129000</v>
      </c>
      <c r="BP44" s="76">
        <v>785974000</v>
      </c>
      <c r="BQ44" s="37"/>
      <c r="BR44" s="37"/>
      <c r="BS44" s="56">
        <v>785974000</v>
      </c>
    </row>
    <row r="45" spans="1:71" x14ac:dyDescent="0.2">
      <c r="A45" s="52" t="s">
        <v>224</v>
      </c>
      <c r="B45" s="52" t="s">
        <v>225</v>
      </c>
      <c r="C45" s="52" t="str">
        <f>VLOOKUP(A45,'[2]S&amp;P 500 Wikipedia'!A:D,3,FALSE)</f>
        <v>Information Technology</v>
      </c>
      <c r="D45" s="52">
        <v>686523</v>
      </c>
      <c r="E45" s="52" t="s">
        <v>16</v>
      </c>
      <c r="F45" s="52">
        <v>2019</v>
      </c>
      <c r="G45" s="52" t="s">
        <v>1292</v>
      </c>
      <c r="H45" s="53">
        <v>43799</v>
      </c>
      <c r="I45" s="53">
        <v>43819</v>
      </c>
      <c r="J45" s="53">
        <v>43819</v>
      </c>
      <c r="K45" s="54">
        <v>398000000</v>
      </c>
      <c r="L45" s="54">
        <v>419000000</v>
      </c>
      <c r="M45" s="52" t="s">
        <v>226</v>
      </c>
      <c r="N45" s="36">
        <v>22597000000</v>
      </c>
      <c r="O45" s="37"/>
      <c r="P45" s="37"/>
      <c r="Q45" s="38"/>
      <c r="R45" s="36">
        <v>-10114000000</v>
      </c>
      <c r="S45" s="37"/>
      <c r="T45" s="37"/>
      <c r="U45" s="38"/>
      <c r="V45" s="55">
        <v>12483000000</v>
      </c>
      <c r="W45" s="49"/>
      <c r="X45" s="36">
        <v>-6405000000</v>
      </c>
      <c r="Y45" s="37">
        <v>-1709000000</v>
      </c>
      <c r="Z45" s="37"/>
      <c r="AA45" s="37"/>
      <c r="AB45" s="37">
        <v>-4696000000</v>
      </c>
      <c r="AC45" s="37"/>
      <c r="AD45" s="37"/>
      <c r="AE45" s="38"/>
      <c r="AF45" s="55">
        <v>6078000000</v>
      </c>
      <c r="AG45" s="49">
        <v>-1218000000</v>
      </c>
      <c r="AH45" s="36">
        <v>-1444000000</v>
      </c>
      <c r="AI45" s="37"/>
      <c r="AJ45" s="38"/>
      <c r="AK45" s="37"/>
      <c r="AL45" s="37"/>
      <c r="AM45" s="37"/>
      <c r="AN45" s="38">
        <v>226000000</v>
      </c>
      <c r="AO45" s="49">
        <v>4860000000</v>
      </c>
      <c r="AP45" s="36">
        <v>-2634000000</v>
      </c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8"/>
      <c r="BD45" s="58">
        <v>2226000000</v>
      </c>
      <c r="BE45" s="37">
        <v>510000000</v>
      </c>
      <c r="BF45" s="37"/>
      <c r="BG45" s="37"/>
      <c r="BH45" s="37"/>
      <c r="BI45" s="37"/>
      <c r="BJ45" s="56">
        <v>2736000000</v>
      </c>
      <c r="BK45" s="36">
        <v>-12000000</v>
      </c>
      <c r="BL45" s="37">
        <v>-12000000</v>
      </c>
      <c r="BM45" s="38"/>
      <c r="BN45" s="74">
        <v>2724000000</v>
      </c>
      <c r="BO45" s="74">
        <v>0</v>
      </c>
      <c r="BP45" s="76">
        <v>2724000000</v>
      </c>
      <c r="BQ45" s="37">
        <v>-29000000</v>
      </c>
      <c r="BR45" s="37"/>
      <c r="BS45" s="56">
        <v>2695000000</v>
      </c>
    </row>
    <row r="46" spans="1:71" x14ac:dyDescent="0.2">
      <c r="A46" s="52" t="s">
        <v>176</v>
      </c>
      <c r="B46" s="52" t="s">
        <v>177</v>
      </c>
      <c r="C46" s="52" t="str">
        <f>VLOOKUP(A46,'[2]S&amp;P 500 Wikipedia'!A:D,3,FALSE)</f>
        <v>Materials</v>
      </c>
      <c r="D46" s="52">
        <v>66346</v>
      </c>
      <c r="E46" s="52" t="s">
        <v>16</v>
      </c>
      <c r="F46" s="52">
        <v>2019</v>
      </c>
      <c r="G46" s="52" t="s">
        <v>1292</v>
      </c>
      <c r="H46" s="53">
        <v>43830</v>
      </c>
      <c r="I46" s="53">
        <v>43887</v>
      </c>
      <c r="J46" s="53">
        <v>43887</v>
      </c>
      <c r="K46" s="54">
        <v>84000000</v>
      </c>
      <c r="L46" s="54">
        <v>85000000</v>
      </c>
      <c r="M46" s="52" t="s">
        <v>178</v>
      </c>
      <c r="N46" s="36">
        <v>7070100000</v>
      </c>
      <c r="O46" s="37"/>
      <c r="P46" s="37"/>
      <c r="Q46" s="38"/>
      <c r="R46" s="36">
        <v>-5166000000</v>
      </c>
      <c r="S46" s="37"/>
      <c r="T46" s="37"/>
      <c r="U46" s="38"/>
      <c r="V46" s="55">
        <v>1904100000</v>
      </c>
      <c r="W46" s="49"/>
      <c r="X46" s="36">
        <v>-1080400000</v>
      </c>
      <c r="Y46" s="37">
        <v>-1080400000</v>
      </c>
      <c r="Z46" s="37"/>
      <c r="AA46" s="37"/>
      <c r="AB46" s="37"/>
      <c r="AC46" s="37"/>
      <c r="AD46" s="37"/>
      <c r="AE46" s="38"/>
      <c r="AF46" s="55">
        <v>823700000</v>
      </c>
      <c r="AG46" s="49">
        <v>-574200000</v>
      </c>
      <c r="AH46" s="36">
        <v>-75800000</v>
      </c>
      <c r="AI46" s="37"/>
      <c r="AJ46" s="38"/>
      <c r="AK46" s="37"/>
      <c r="AL46" s="37"/>
      <c r="AM46" s="37"/>
      <c r="AN46" s="38">
        <v>-498400000</v>
      </c>
      <c r="AO46" s="49">
        <v>249500000</v>
      </c>
      <c r="AP46" s="36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8"/>
      <c r="BD46" s="58">
        <v>249500000</v>
      </c>
      <c r="BE46" s="37">
        <v>56700000</v>
      </c>
      <c r="BF46" s="37"/>
      <c r="BG46" s="37"/>
      <c r="BH46" s="37"/>
      <c r="BI46" s="37">
        <v>-2600000</v>
      </c>
      <c r="BJ46" s="56">
        <v>303600000</v>
      </c>
      <c r="BK46" s="36"/>
      <c r="BL46" s="37"/>
      <c r="BM46" s="38"/>
      <c r="BN46" s="74">
        <v>303600000</v>
      </c>
      <c r="BO46" s="74"/>
      <c r="BP46" s="76">
        <v>303600000</v>
      </c>
      <c r="BQ46" s="37"/>
      <c r="BR46" s="37"/>
      <c r="BS46" s="56">
        <v>303600000</v>
      </c>
    </row>
    <row r="47" spans="1:71" x14ac:dyDescent="0.2">
      <c r="A47" s="52" t="s">
        <v>108</v>
      </c>
      <c r="B47" s="52" t="s">
        <v>109</v>
      </c>
      <c r="C47" s="52" t="str">
        <f>VLOOKUP(A47,'[2]S&amp;P 500 Wikipedia'!A:D,3,FALSE)</f>
        <v>Utilities</v>
      </c>
      <c r="D47" s="52">
        <v>168302</v>
      </c>
      <c r="E47" s="52" t="s">
        <v>16</v>
      </c>
      <c r="F47" s="52">
        <v>2019</v>
      </c>
      <c r="G47" s="52" t="s">
        <v>1292</v>
      </c>
      <c r="H47" s="53">
        <v>43830</v>
      </c>
      <c r="I47" s="53">
        <v>43879</v>
      </c>
      <c r="J47" s="53">
        <v>43879</v>
      </c>
      <c r="K47" s="54">
        <v>181000000</v>
      </c>
      <c r="L47" s="54">
        <v>181000000</v>
      </c>
      <c r="M47" s="59" t="s">
        <v>110</v>
      </c>
      <c r="N47" s="36">
        <v>3610000000</v>
      </c>
      <c r="O47" s="37"/>
      <c r="P47" s="37"/>
      <c r="Q47" s="38"/>
      <c r="R47" s="60">
        <v>0</v>
      </c>
      <c r="S47" s="37"/>
      <c r="T47" s="37"/>
      <c r="U47" s="38"/>
      <c r="V47" s="55">
        <v>3610000000</v>
      </c>
      <c r="W47" s="49"/>
      <c r="X47" s="36">
        <v>-2406000000</v>
      </c>
      <c r="Y47" s="37">
        <v>-1544000000</v>
      </c>
      <c r="Z47" s="37"/>
      <c r="AA47" s="37"/>
      <c r="AB47" s="37"/>
      <c r="AC47" s="37">
        <v>-582000000</v>
      </c>
      <c r="AD47" s="37"/>
      <c r="AE47" s="38">
        <v>-280000000</v>
      </c>
      <c r="AF47" s="55">
        <v>1204000000</v>
      </c>
      <c r="AG47" s="49">
        <v>-333000000</v>
      </c>
      <c r="AH47" s="36">
        <v>-382000000</v>
      </c>
      <c r="AI47" s="37"/>
      <c r="AJ47" s="38"/>
      <c r="AK47" s="37"/>
      <c r="AL47" s="37"/>
      <c r="AM47" s="37"/>
      <c r="AN47" s="38">
        <v>49000000</v>
      </c>
      <c r="AO47" s="49">
        <v>871000000</v>
      </c>
      <c r="AP47" s="36">
        <v>-38000000</v>
      </c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8"/>
      <c r="BD47" s="58">
        <v>833000000</v>
      </c>
      <c r="BE47" s="37">
        <v>-212000000</v>
      </c>
      <c r="BF47" s="37"/>
      <c r="BG47" s="37"/>
      <c r="BH47" s="37"/>
      <c r="BI47" s="37"/>
      <c r="BJ47" s="56">
        <v>621000000</v>
      </c>
      <c r="BK47" s="36"/>
      <c r="BL47" s="37"/>
      <c r="BM47" s="38"/>
      <c r="BN47" s="74">
        <v>621000000</v>
      </c>
      <c r="BO47" s="74">
        <v>0</v>
      </c>
      <c r="BP47" s="76">
        <v>621000000</v>
      </c>
      <c r="BQ47" s="37"/>
      <c r="BR47" s="37"/>
      <c r="BS47" s="56">
        <v>621000000</v>
      </c>
    </row>
    <row r="48" spans="1:71" x14ac:dyDescent="0.2">
      <c r="A48" s="52" t="s">
        <v>170</v>
      </c>
      <c r="B48" s="52" t="s">
        <v>171</v>
      </c>
      <c r="C48" s="52" t="str">
        <f>VLOOKUP(A48,'[2]S&amp;P 500 Wikipedia'!A:D,3,FALSE)</f>
        <v>Consumer Discretionary</v>
      </c>
      <c r="D48" s="52">
        <v>58197</v>
      </c>
      <c r="E48" s="52" t="s">
        <v>16</v>
      </c>
      <c r="F48" s="52">
        <v>2019</v>
      </c>
      <c r="G48" s="52" t="s">
        <v>1292</v>
      </c>
      <c r="H48" s="53">
        <v>43708</v>
      </c>
      <c r="I48" s="53">
        <v>43766</v>
      </c>
      <c r="J48" s="53">
        <v>43766</v>
      </c>
      <c r="K48" s="54">
        <v>24966000</v>
      </c>
      <c r="L48" s="54">
        <v>25498000</v>
      </c>
      <c r="M48" s="52" t="s">
        <v>1294</v>
      </c>
      <c r="N48" s="36">
        <v>11863743000</v>
      </c>
      <c r="O48" s="37"/>
      <c r="P48" s="37"/>
      <c r="Q48" s="38"/>
      <c r="R48" s="36">
        <v>-5498742000</v>
      </c>
      <c r="S48" s="37"/>
      <c r="T48" s="37"/>
      <c r="U48" s="38"/>
      <c r="V48" s="55">
        <v>6365001000</v>
      </c>
      <c r="W48" s="49"/>
      <c r="X48" s="36">
        <v>-4148864000</v>
      </c>
      <c r="Y48" s="37">
        <v>-4148864000</v>
      </c>
      <c r="Z48" s="37"/>
      <c r="AA48" s="37"/>
      <c r="AB48" s="37"/>
      <c r="AC48" s="37"/>
      <c r="AD48" s="37"/>
      <c r="AE48" s="38"/>
      <c r="AF48" s="55">
        <v>2216137000</v>
      </c>
      <c r="AG48" s="49">
        <v>-184804000</v>
      </c>
      <c r="AH48" s="36">
        <v>-184804000</v>
      </c>
      <c r="AI48" s="37"/>
      <c r="AJ48" s="38"/>
      <c r="AK48" s="37"/>
      <c r="AL48" s="37"/>
      <c r="AM48" s="37"/>
      <c r="AN48" s="38"/>
      <c r="AO48" s="49">
        <v>2031333000</v>
      </c>
      <c r="AP48" s="36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8"/>
      <c r="BD48" s="58">
        <v>2031333000</v>
      </c>
      <c r="BE48" s="37">
        <v>-414112000</v>
      </c>
      <c r="BF48" s="37"/>
      <c r="BG48" s="37"/>
      <c r="BH48" s="37"/>
      <c r="BI48" s="37"/>
      <c r="BJ48" s="56">
        <v>1617221000</v>
      </c>
      <c r="BK48" s="36"/>
      <c r="BL48" s="37"/>
      <c r="BM48" s="38"/>
      <c r="BN48" s="74">
        <v>1617221000</v>
      </c>
      <c r="BO48" s="74"/>
      <c r="BP48" s="76">
        <v>1617221000</v>
      </c>
      <c r="BQ48" s="37"/>
      <c r="BR48" s="37"/>
      <c r="BS48" s="56">
        <v>1617221000</v>
      </c>
    </row>
    <row r="49" spans="1:71" x14ac:dyDescent="0.2">
      <c r="A49" s="52" t="s">
        <v>206</v>
      </c>
      <c r="B49" s="52" t="s">
        <v>207</v>
      </c>
      <c r="C49" s="52" t="str">
        <f>VLOOKUP(A49,'[2]S&amp;P 500 Wikipedia'!A:D,3,FALSE)</f>
        <v>Industrials</v>
      </c>
      <c r="D49" s="52">
        <v>70844</v>
      </c>
      <c r="E49" s="52" t="s">
        <v>16</v>
      </c>
      <c r="F49" s="52">
        <v>2019</v>
      </c>
      <c r="G49" s="52" t="s">
        <v>1292</v>
      </c>
      <c r="H49" s="53">
        <v>43830</v>
      </c>
      <c r="I49" s="53">
        <v>43861</v>
      </c>
      <c r="J49" s="53">
        <v>43861</v>
      </c>
      <c r="K49" s="54">
        <v>566000000</v>
      </c>
      <c r="L49" s="54">
        <v>566000000</v>
      </c>
      <c r="M49" s="52" t="s">
        <v>208</v>
      </c>
      <c r="N49" s="36">
        <v>76559000000</v>
      </c>
      <c r="O49" s="37"/>
      <c r="P49" s="37"/>
      <c r="Q49" s="38"/>
      <c r="R49" s="36">
        <v>-72093000000</v>
      </c>
      <c r="S49" s="37"/>
      <c r="T49" s="37"/>
      <c r="U49" s="38"/>
      <c r="V49" s="55">
        <v>4466000000</v>
      </c>
      <c r="W49" s="49"/>
      <c r="X49" s="36">
        <v>-7128000000</v>
      </c>
      <c r="Y49" s="37">
        <v>-3909000000</v>
      </c>
      <c r="Z49" s="37"/>
      <c r="AA49" s="37"/>
      <c r="AB49" s="37">
        <v>-3219000000</v>
      </c>
      <c r="AC49" s="37"/>
      <c r="AD49" s="37"/>
      <c r="AE49" s="38"/>
      <c r="AF49" s="55">
        <v>-2662000000</v>
      </c>
      <c r="AG49" s="49">
        <v>-288000000</v>
      </c>
      <c r="AH49" s="36">
        <v>-722000000</v>
      </c>
      <c r="AI49" s="37"/>
      <c r="AJ49" s="38"/>
      <c r="AK49" s="37">
        <v>-4000000</v>
      </c>
      <c r="AL49" s="37"/>
      <c r="AM49" s="37"/>
      <c r="AN49" s="38">
        <v>438000000</v>
      </c>
      <c r="AO49" s="49">
        <v>-2950000000</v>
      </c>
      <c r="AP49" s="36">
        <v>691000000</v>
      </c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8"/>
      <c r="BD49" s="58">
        <v>-2259000000</v>
      </c>
      <c r="BE49" s="37">
        <v>1623000000</v>
      </c>
      <c r="BF49" s="37"/>
      <c r="BG49" s="37"/>
      <c r="BH49" s="37"/>
      <c r="BI49" s="37"/>
      <c r="BJ49" s="56">
        <v>-636000000</v>
      </c>
      <c r="BK49" s="36"/>
      <c r="BL49" s="37"/>
      <c r="BM49" s="38"/>
      <c r="BN49" s="74">
        <v>-636000000</v>
      </c>
      <c r="BO49" s="74"/>
      <c r="BP49" s="76">
        <v>-636000000</v>
      </c>
      <c r="BQ49" s="37"/>
      <c r="BR49" s="37"/>
      <c r="BS49" s="56">
        <v>-636000000</v>
      </c>
    </row>
    <row r="50" spans="1:71" x14ac:dyDescent="0.2">
      <c r="A50" s="52" t="s">
        <v>185</v>
      </c>
      <c r="B50" s="52" t="s">
        <v>186</v>
      </c>
      <c r="C50" s="52" t="str">
        <f>VLOOKUP(A50,'[2]S&amp;P 500 Wikipedia'!A:D,3,FALSE)</f>
        <v>Health Care</v>
      </c>
      <c r="D50" s="52">
        <v>254808</v>
      </c>
      <c r="E50" s="52" t="s">
        <v>16</v>
      </c>
      <c r="F50" s="52">
        <v>2019</v>
      </c>
      <c r="G50" s="52" t="s">
        <v>1292</v>
      </c>
      <c r="H50" s="53">
        <v>43830</v>
      </c>
      <c r="I50" s="53">
        <v>43907</v>
      </c>
      <c r="J50" s="53">
        <v>43907</v>
      </c>
      <c r="K50" s="54">
        <v>509000000</v>
      </c>
      <c r="L50" s="54">
        <v>519000000</v>
      </c>
      <c r="M50" s="52" t="s">
        <v>187</v>
      </c>
      <c r="N50" s="36">
        <v>11362000000</v>
      </c>
      <c r="O50" s="37"/>
      <c r="P50" s="37"/>
      <c r="Q50" s="38"/>
      <c r="R50" s="36">
        <v>-6601000000</v>
      </c>
      <c r="S50" s="37"/>
      <c r="T50" s="37"/>
      <c r="U50" s="38"/>
      <c r="V50" s="55">
        <v>4761000000</v>
      </c>
      <c r="W50" s="49"/>
      <c r="X50" s="36">
        <v>-2989000000</v>
      </c>
      <c r="Y50" s="37">
        <v>-2535000000</v>
      </c>
      <c r="Z50" s="37"/>
      <c r="AA50" s="37"/>
      <c r="AB50" s="37">
        <v>-595000000</v>
      </c>
      <c r="AC50" s="37"/>
      <c r="AD50" s="37"/>
      <c r="AE50" s="38">
        <v>141000000</v>
      </c>
      <c r="AF50" s="55">
        <v>1772000000</v>
      </c>
      <c r="AG50" s="49">
        <v>-802000000</v>
      </c>
      <c r="AH50" s="36">
        <v>-71000000</v>
      </c>
      <c r="AI50" s="37"/>
      <c r="AJ50" s="38"/>
      <c r="AK50" s="37"/>
      <c r="AL50" s="37"/>
      <c r="AM50" s="37"/>
      <c r="AN50" s="38">
        <v>-731000000</v>
      </c>
      <c r="AO50" s="49">
        <v>970000000</v>
      </c>
      <c r="AP50" s="36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8"/>
      <c r="BD50" s="58">
        <v>970000000</v>
      </c>
      <c r="BE50" s="37">
        <v>41000000</v>
      </c>
      <c r="BF50" s="37"/>
      <c r="BG50" s="37"/>
      <c r="BH50" s="37"/>
      <c r="BI50" s="37"/>
      <c r="BJ50" s="56">
        <v>1011000000</v>
      </c>
      <c r="BK50" s="36">
        <v>0</v>
      </c>
      <c r="BL50" s="37">
        <v>0</v>
      </c>
      <c r="BM50" s="38"/>
      <c r="BN50" s="74">
        <v>1011000000</v>
      </c>
      <c r="BO50" s="74">
        <v>-10000000</v>
      </c>
      <c r="BP50" s="76">
        <v>1001000000</v>
      </c>
      <c r="BQ50" s="37"/>
      <c r="BR50" s="37"/>
      <c r="BS50" s="56">
        <v>1001000000</v>
      </c>
    </row>
    <row r="51" spans="1:71" x14ac:dyDescent="0.2">
      <c r="A51" s="52" t="s">
        <v>194</v>
      </c>
      <c r="B51" s="52" t="s">
        <v>195</v>
      </c>
      <c r="C51" s="52" t="str">
        <f>VLOOKUP(A51,'[2]S&amp;P 500 Wikipedia'!A:D,3,FALSE)</f>
        <v>Consumer Discretionary</v>
      </c>
      <c r="D51" s="52">
        <v>71192</v>
      </c>
      <c r="E51" s="52" t="s">
        <v>16</v>
      </c>
      <c r="F51" s="52">
        <v>2019</v>
      </c>
      <c r="G51" s="52" t="s">
        <v>1292</v>
      </c>
      <c r="H51" s="53">
        <v>43890</v>
      </c>
      <c r="I51" s="53">
        <v>43913</v>
      </c>
      <c r="J51" s="53">
        <v>43913</v>
      </c>
      <c r="K51" s="54">
        <v>264900000</v>
      </c>
      <c r="L51" s="54">
        <v>268100000</v>
      </c>
      <c r="M51" s="52" t="s">
        <v>196</v>
      </c>
      <c r="N51" s="36">
        <v>43638000000</v>
      </c>
      <c r="O51" s="37"/>
      <c r="P51" s="37"/>
      <c r="Q51" s="38"/>
      <c r="R51" s="36">
        <v>-33590000000</v>
      </c>
      <c r="S51" s="37"/>
      <c r="T51" s="37"/>
      <c r="U51" s="38"/>
      <c r="V51" s="55">
        <v>10048000000</v>
      </c>
      <c r="W51" s="49"/>
      <c r="X51" s="36">
        <v>-7998000000</v>
      </c>
      <c r="Y51" s="37">
        <v>-7998000000</v>
      </c>
      <c r="Z51" s="37"/>
      <c r="AA51" s="37"/>
      <c r="AB51" s="37"/>
      <c r="AC51" s="37"/>
      <c r="AD51" s="37"/>
      <c r="AE51" s="38"/>
      <c r="AF51" s="55">
        <v>2050000000</v>
      </c>
      <c r="AG51" s="49">
        <v>-17000000</v>
      </c>
      <c r="AH51" s="36">
        <v>-64000000</v>
      </c>
      <c r="AI51" s="37"/>
      <c r="AJ51" s="38"/>
      <c r="AK51" s="37"/>
      <c r="AL51" s="37"/>
      <c r="AM51" s="37"/>
      <c r="AN51" s="38">
        <v>47000000</v>
      </c>
      <c r="AO51" s="49">
        <v>2033000000</v>
      </c>
      <c r="AP51" s="36">
        <v>-40000000</v>
      </c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8"/>
      <c r="BD51" s="58">
        <v>1993000000</v>
      </c>
      <c r="BE51" s="37">
        <v>-452000000</v>
      </c>
      <c r="BF51" s="37"/>
      <c r="BG51" s="37"/>
      <c r="BH51" s="37"/>
      <c r="BI51" s="37"/>
      <c r="BJ51" s="56">
        <v>1541000000</v>
      </c>
      <c r="BK51" s="36"/>
      <c r="BL51" s="37"/>
      <c r="BM51" s="38"/>
      <c r="BN51" s="74">
        <v>1541000000</v>
      </c>
      <c r="BO51" s="74"/>
      <c r="BP51" s="76">
        <v>1541000000</v>
      </c>
      <c r="BQ51" s="37"/>
      <c r="BR51" s="37"/>
      <c r="BS51" s="56">
        <v>1541000000</v>
      </c>
    </row>
    <row r="52" spans="1:71" x14ac:dyDescent="0.2">
      <c r="A52" s="52" t="s">
        <v>188</v>
      </c>
      <c r="B52" s="52" t="s">
        <v>189</v>
      </c>
      <c r="C52" s="52" t="str">
        <f>VLOOKUP(A52,'[2]S&amp;P 500 Wikipedia'!A:D,3,FALSE)</f>
        <v>Health Care</v>
      </c>
      <c r="D52" s="52">
        <v>71373</v>
      </c>
      <c r="E52" s="52" t="s">
        <v>16</v>
      </c>
      <c r="F52" s="52">
        <v>2019</v>
      </c>
      <c r="G52" s="52" t="s">
        <v>1292</v>
      </c>
      <c r="H52" s="53">
        <v>43738</v>
      </c>
      <c r="I52" s="53">
        <v>43796</v>
      </c>
      <c r="J52" s="53">
        <v>43796</v>
      </c>
      <c r="K52" s="54">
        <v>269943000</v>
      </c>
      <c r="L52" s="54">
        <v>274775000</v>
      </c>
      <c r="M52" s="52" t="s">
        <v>190</v>
      </c>
      <c r="N52" s="36">
        <v>17290000000</v>
      </c>
      <c r="O52" s="37"/>
      <c r="P52" s="37"/>
      <c r="Q52" s="38"/>
      <c r="R52" s="36">
        <v>-9002000000</v>
      </c>
      <c r="S52" s="37"/>
      <c r="T52" s="37"/>
      <c r="U52" s="38"/>
      <c r="V52" s="55">
        <v>8288000000</v>
      </c>
      <c r="W52" s="49"/>
      <c r="X52" s="36">
        <v>-5394000000</v>
      </c>
      <c r="Y52" s="37">
        <v>-4332000000</v>
      </c>
      <c r="Z52" s="37"/>
      <c r="AA52" s="37"/>
      <c r="AB52" s="37">
        <v>-1062000000</v>
      </c>
      <c r="AC52" s="37"/>
      <c r="AD52" s="37"/>
      <c r="AE52" s="38"/>
      <c r="AF52" s="55">
        <v>2894000000</v>
      </c>
      <c r="AG52" s="49">
        <v>-584000000</v>
      </c>
      <c r="AH52" s="36">
        <v>-627000000</v>
      </c>
      <c r="AI52" s="37"/>
      <c r="AJ52" s="38"/>
      <c r="AK52" s="37"/>
      <c r="AL52" s="37"/>
      <c r="AM52" s="37"/>
      <c r="AN52" s="38">
        <v>43000000</v>
      </c>
      <c r="AO52" s="49">
        <v>2310000000</v>
      </c>
      <c r="AP52" s="36">
        <v>-1134000000</v>
      </c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8"/>
      <c r="BD52" s="58">
        <v>1176000000</v>
      </c>
      <c r="BE52" s="37">
        <v>57000000</v>
      </c>
      <c r="BF52" s="37"/>
      <c r="BG52" s="37"/>
      <c r="BH52" s="37"/>
      <c r="BI52" s="37"/>
      <c r="BJ52" s="56">
        <v>1233000000</v>
      </c>
      <c r="BK52" s="36"/>
      <c r="BL52" s="37"/>
      <c r="BM52" s="38"/>
      <c r="BN52" s="74">
        <v>1233000000</v>
      </c>
      <c r="BO52" s="74"/>
      <c r="BP52" s="76">
        <v>1233000000</v>
      </c>
      <c r="BQ52" s="37">
        <v>-152000000</v>
      </c>
      <c r="BR52" s="37"/>
      <c r="BS52" s="56">
        <v>1081000000</v>
      </c>
    </row>
    <row r="53" spans="1:71" x14ac:dyDescent="0.2">
      <c r="A53" s="52" t="s">
        <v>230</v>
      </c>
      <c r="B53" s="52" t="s">
        <v>231</v>
      </c>
      <c r="C53" s="52" t="str">
        <f>VLOOKUP(A53,'[2]S&amp;P 500 Wikipedia'!A:D,3,FALSE)</f>
        <v>Consumer Staples</v>
      </c>
      <c r="D53" s="52">
        <v>185450</v>
      </c>
      <c r="E53" s="52" t="s">
        <v>16</v>
      </c>
      <c r="F53" s="52">
        <v>2020</v>
      </c>
      <c r="G53" s="52" t="s">
        <v>1292</v>
      </c>
      <c r="H53" s="53">
        <v>43951</v>
      </c>
      <c r="I53" s="53">
        <v>44001</v>
      </c>
      <c r="J53" s="53">
        <v>44001</v>
      </c>
      <c r="K53" s="54">
        <v>477765000</v>
      </c>
      <c r="L53" s="54">
        <v>480409000</v>
      </c>
      <c r="M53" s="52" t="s">
        <v>232</v>
      </c>
      <c r="N53" s="36">
        <v>3363000000</v>
      </c>
      <c r="O53" s="37"/>
      <c r="P53" s="37"/>
      <c r="Q53" s="38"/>
      <c r="R53" s="36">
        <v>-1236000000</v>
      </c>
      <c r="S53" s="37"/>
      <c r="T53" s="37"/>
      <c r="U53" s="38"/>
      <c r="V53" s="55">
        <v>2127000000</v>
      </c>
      <c r="W53" s="49"/>
      <c r="X53" s="36">
        <v>-1025000000</v>
      </c>
      <c r="Y53" s="37">
        <v>-1025000000</v>
      </c>
      <c r="Z53" s="37"/>
      <c r="AA53" s="37"/>
      <c r="AB53" s="37"/>
      <c r="AC53" s="37"/>
      <c r="AD53" s="37"/>
      <c r="AE53" s="38"/>
      <c r="AF53" s="55">
        <v>1102000000</v>
      </c>
      <c r="AG53" s="49">
        <v>-93000000</v>
      </c>
      <c r="AH53" s="36">
        <v>-77000000</v>
      </c>
      <c r="AI53" s="37"/>
      <c r="AJ53" s="38"/>
      <c r="AK53" s="37"/>
      <c r="AL53" s="37"/>
      <c r="AM53" s="37"/>
      <c r="AN53" s="38">
        <v>-16000000</v>
      </c>
      <c r="AO53" s="49">
        <v>1009000000</v>
      </c>
      <c r="AP53" s="36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8"/>
      <c r="BD53" s="58">
        <v>1009000000</v>
      </c>
      <c r="BE53" s="37">
        <v>-182000000</v>
      </c>
      <c r="BF53" s="37"/>
      <c r="BG53" s="37"/>
      <c r="BH53" s="37"/>
      <c r="BI53" s="37"/>
      <c r="BJ53" s="56">
        <v>827000000</v>
      </c>
      <c r="BK53" s="36"/>
      <c r="BL53" s="37"/>
      <c r="BM53" s="38"/>
      <c r="BN53" s="74">
        <v>827000000</v>
      </c>
      <c r="BO53" s="74"/>
      <c r="BP53" s="76">
        <v>827000000</v>
      </c>
      <c r="BQ53" s="37"/>
      <c r="BR53" s="37"/>
      <c r="BS53" s="56">
        <v>827000000</v>
      </c>
    </row>
    <row r="54" spans="1:71" x14ac:dyDescent="0.2">
      <c r="A54" s="52" t="s">
        <v>179</v>
      </c>
      <c r="B54" s="52" t="s">
        <v>180</v>
      </c>
      <c r="C54" s="52" t="str">
        <f>VLOOKUP(A54,'[2]S&amp;P 500 Wikipedia'!A:D,3,FALSE)</f>
        <v>Energy</v>
      </c>
      <c r="D54" s="52">
        <v>679135</v>
      </c>
      <c r="E54" s="52" t="s">
        <v>16</v>
      </c>
      <c r="F54" s="52">
        <v>2019</v>
      </c>
      <c r="G54" s="52" t="s">
        <v>1292</v>
      </c>
      <c r="H54" s="53">
        <v>43830</v>
      </c>
      <c r="I54" s="53">
        <v>43874</v>
      </c>
      <c r="J54" s="53">
        <v>43874</v>
      </c>
      <c r="K54" s="54">
        <v>555000000</v>
      </c>
      <c r="L54" s="54">
        <v>557000000</v>
      </c>
      <c r="M54" s="52" t="s">
        <v>181</v>
      </c>
      <c r="N54" s="36">
        <v>23838000000</v>
      </c>
      <c r="O54" s="37"/>
      <c r="P54" s="37"/>
      <c r="Q54" s="38"/>
      <c r="R54" s="36">
        <v>-19406000000</v>
      </c>
      <c r="S54" s="37"/>
      <c r="T54" s="37"/>
      <c r="U54" s="38"/>
      <c r="V54" s="55">
        <v>4432000000</v>
      </c>
      <c r="W54" s="49"/>
      <c r="X54" s="36">
        <v>-2832000000</v>
      </c>
      <c r="Y54" s="37">
        <v>-2832000000</v>
      </c>
      <c r="Z54" s="37"/>
      <c r="AA54" s="37"/>
      <c r="AB54" s="37"/>
      <c r="AC54" s="37"/>
      <c r="AD54" s="37"/>
      <c r="AE54" s="38"/>
      <c r="AF54" s="55">
        <v>1600000000</v>
      </c>
      <c r="AG54" s="49">
        <v>-321000000</v>
      </c>
      <c r="AH54" s="36">
        <v>-237000000</v>
      </c>
      <c r="AI54" s="37"/>
      <c r="AJ54" s="38"/>
      <c r="AK54" s="37"/>
      <c r="AL54" s="37"/>
      <c r="AM54" s="37">
        <v>0</v>
      </c>
      <c r="AN54" s="38">
        <v>-84000000</v>
      </c>
      <c r="AO54" s="49">
        <v>1279000000</v>
      </c>
      <c r="AP54" s="36">
        <v>-526000000</v>
      </c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8"/>
      <c r="BD54" s="58">
        <v>753000000</v>
      </c>
      <c r="BE54" s="37">
        <v>-482000000</v>
      </c>
      <c r="BF54" s="37"/>
      <c r="BG54" s="37"/>
      <c r="BH54" s="37"/>
      <c r="BI54" s="37"/>
      <c r="BJ54" s="56">
        <v>271000000</v>
      </c>
      <c r="BK54" s="36"/>
      <c r="BL54" s="37"/>
      <c r="BM54" s="38"/>
      <c r="BN54" s="74">
        <v>271000000</v>
      </c>
      <c r="BO54" s="74">
        <v>-143000000</v>
      </c>
      <c r="BP54" s="76">
        <v>128000000</v>
      </c>
      <c r="BQ54" s="37"/>
      <c r="BR54" s="37"/>
      <c r="BS54" s="56">
        <v>128000000</v>
      </c>
    </row>
    <row r="55" spans="1:71" x14ac:dyDescent="0.2">
      <c r="A55" s="52" t="s">
        <v>200</v>
      </c>
      <c r="B55" s="52" t="s">
        <v>201</v>
      </c>
      <c r="C55" s="52" t="str">
        <f>VLOOKUP(A55,'[2]S&amp;P 500 Wikipedia'!A:D,3,FALSE)</f>
        <v>Health Care</v>
      </c>
      <c r="D55" s="52">
        <v>71079</v>
      </c>
      <c r="E55" s="52" t="s">
        <v>16</v>
      </c>
      <c r="F55" s="52">
        <v>2019</v>
      </c>
      <c r="G55" s="52" t="s">
        <v>1292</v>
      </c>
      <c r="H55" s="53">
        <v>43830</v>
      </c>
      <c r="I55" s="53">
        <v>43867</v>
      </c>
      <c r="J55" s="53">
        <v>43867</v>
      </c>
      <c r="K55" s="54">
        <v>187100000</v>
      </c>
      <c r="L55" s="54">
        <v>187400000</v>
      </c>
      <c r="M55" s="52" t="s">
        <v>202</v>
      </c>
      <c r="N55" s="36">
        <v>14377900000</v>
      </c>
      <c r="O55" s="37"/>
      <c r="P55" s="37"/>
      <c r="Q55" s="38"/>
      <c r="R55" s="36">
        <v>-1955400000</v>
      </c>
      <c r="S55" s="37"/>
      <c r="T55" s="37"/>
      <c r="U55" s="38"/>
      <c r="V55" s="55">
        <v>12422500000</v>
      </c>
      <c r="W55" s="49"/>
      <c r="X55" s="36">
        <v>-5386800000</v>
      </c>
      <c r="Y55" s="37">
        <v>-2374700000</v>
      </c>
      <c r="Z55" s="37"/>
      <c r="AA55" s="37"/>
      <c r="AB55" s="37">
        <v>-2280600000</v>
      </c>
      <c r="AC55" s="37">
        <v>-489900000</v>
      </c>
      <c r="AD55" s="37"/>
      <c r="AE55" s="38">
        <v>-241600000</v>
      </c>
      <c r="AF55" s="55">
        <v>7035700000</v>
      </c>
      <c r="AG55" s="49">
        <v>83300000</v>
      </c>
      <c r="AH55" s="36"/>
      <c r="AI55" s="37"/>
      <c r="AJ55" s="38"/>
      <c r="AK55" s="37"/>
      <c r="AL55" s="37"/>
      <c r="AM55" s="37"/>
      <c r="AN55" s="38">
        <v>83300000</v>
      </c>
      <c r="AO55" s="49">
        <v>7119000000</v>
      </c>
      <c r="AP55" s="36">
        <v>6900000</v>
      </c>
      <c r="AQ55" s="37">
        <v>0</v>
      </c>
      <c r="AR55" s="37"/>
      <c r="AS55" s="37"/>
      <c r="AT55" s="37">
        <v>-55300000</v>
      </c>
      <c r="AU55" s="37"/>
      <c r="AV55" s="37">
        <v>63700000</v>
      </c>
      <c r="AW55" s="37"/>
      <c r="AX55" s="37"/>
      <c r="AY55" s="37"/>
      <c r="AZ55" s="37">
        <v>-1500000</v>
      </c>
      <c r="BA55" s="37"/>
      <c r="BB55" s="37"/>
      <c r="BC55" s="38"/>
      <c r="BD55" s="58">
        <v>7125900000</v>
      </c>
      <c r="BE55" s="37">
        <v>-1158000000</v>
      </c>
      <c r="BF55" s="37"/>
      <c r="BG55" s="37"/>
      <c r="BH55" s="37"/>
      <c r="BI55" s="37">
        <v>-79400000</v>
      </c>
      <c r="BJ55" s="56">
        <v>5888500000</v>
      </c>
      <c r="BK55" s="36"/>
      <c r="BL55" s="37"/>
      <c r="BM55" s="38"/>
      <c r="BN55" s="74">
        <v>5888500000</v>
      </c>
      <c r="BO55" s="74">
        <v>0</v>
      </c>
      <c r="BP55" s="76">
        <v>5888500000</v>
      </c>
      <c r="BQ55" s="37"/>
      <c r="BR55" s="37"/>
      <c r="BS55" s="56">
        <v>5888500000</v>
      </c>
    </row>
    <row r="56" spans="1:71" x14ac:dyDescent="0.2">
      <c r="A56" s="52" t="s">
        <v>197</v>
      </c>
      <c r="B56" s="52" t="s">
        <v>198</v>
      </c>
      <c r="C56" s="52" t="str">
        <f>VLOOKUP(A56,'[2]S&amp;P 500 Wikipedia'!A:D,3,FALSE)</f>
        <v>Health Care</v>
      </c>
      <c r="D56" s="52">
        <v>130356</v>
      </c>
      <c r="E56" s="52" t="s">
        <v>16</v>
      </c>
      <c r="F56" s="52">
        <v>2019</v>
      </c>
      <c r="G56" s="52" t="s">
        <v>1292</v>
      </c>
      <c r="H56" s="53">
        <v>43830</v>
      </c>
      <c r="I56" s="53">
        <v>43892</v>
      </c>
      <c r="J56" s="53">
        <v>43892</v>
      </c>
      <c r="K56" s="54">
        <v>29843000</v>
      </c>
      <c r="L56" s="54">
        <v>30184000</v>
      </c>
      <c r="M56" s="52" t="s">
        <v>199</v>
      </c>
      <c r="N56" s="36">
        <v>2311659000</v>
      </c>
      <c r="O56" s="37"/>
      <c r="P56" s="37"/>
      <c r="Q56" s="38"/>
      <c r="R56" s="36">
        <v>-1054663000</v>
      </c>
      <c r="S56" s="37"/>
      <c r="T56" s="37"/>
      <c r="U56" s="38"/>
      <c r="V56" s="55">
        <v>1256996000</v>
      </c>
      <c r="W56" s="49"/>
      <c r="X56" s="36">
        <v>-1027335000</v>
      </c>
      <c r="Y56" s="37">
        <v>-824625000</v>
      </c>
      <c r="Z56" s="37"/>
      <c r="AA56" s="37"/>
      <c r="AB56" s="37">
        <v>-202710000</v>
      </c>
      <c r="AC56" s="37"/>
      <c r="AD56" s="37"/>
      <c r="AE56" s="38"/>
      <c r="AF56" s="55">
        <v>229661000</v>
      </c>
      <c r="AG56" s="49">
        <v>433000</v>
      </c>
      <c r="AH56" s="36">
        <v>-23416000</v>
      </c>
      <c r="AI56" s="37"/>
      <c r="AJ56" s="38"/>
      <c r="AK56" s="37"/>
      <c r="AL56" s="37">
        <v>-2245000</v>
      </c>
      <c r="AM56" s="37"/>
      <c r="AN56" s="38">
        <v>26094000</v>
      </c>
      <c r="AO56" s="49">
        <v>230094000</v>
      </c>
      <c r="AP56" s="36">
        <v>2030987000</v>
      </c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8"/>
      <c r="BD56" s="58">
        <v>2261081000</v>
      </c>
      <c r="BE56" s="37">
        <v>-502406000</v>
      </c>
      <c r="BF56" s="37"/>
      <c r="BG56" s="37"/>
      <c r="BH56" s="37"/>
      <c r="BI56" s="37"/>
      <c r="BJ56" s="56">
        <v>1758675000</v>
      </c>
      <c r="BK56" s="36"/>
      <c r="BL56" s="37"/>
      <c r="BM56" s="38"/>
      <c r="BN56" s="74">
        <v>1758675000</v>
      </c>
      <c r="BO56" s="74"/>
      <c r="BP56" s="76">
        <v>1758675000</v>
      </c>
      <c r="BQ56" s="37"/>
      <c r="BR56" s="37"/>
      <c r="BS56" s="56">
        <v>1758675000</v>
      </c>
    </row>
    <row r="57" spans="1:71" x14ac:dyDescent="0.2">
      <c r="A57" s="52" t="s">
        <v>209</v>
      </c>
      <c r="B57" s="52" t="s">
        <v>210</v>
      </c>
      <c r="C57" s="52" t="str">
        <f>VLOOKUP(A57,'[2]S&amp;P 500 Wikipedia'!A:D,3,FALSE)</f>
        <v>Consumer Discretionary</v>
      </c>
      <c r="D57" s="52">
        <v>261036</v>
      </c>
      <c r="E57" s="52" t="s">
        <v>16</v>
      </c>
      <c r="F57" s="52">
        <v>2019</v>
      </c>
      <c r="G57" s="52" t="s">
        <v>1292</v>
      </c>
      <c r="H57" s="53">
        <v>43830</v>
      </c>
      <c r="I57" s="53">
        <v>43887</v>
      </c>
      <c r="J57" s="53">
        <v>43887</v>
      </c>
      <c r="K57" s="54">
        <v>43082000</v>
      </c>
      <c r="L57" s="54">
        <v>43509000</v>
      </c>
      <c r="M57" s="59" t="s">
        <v>211</v>
      </c>
      <c r="N57" s="36">
        <v>15066000000</v>
      </c>
      <c r="O57" s="37"/>
      <c r="P57" s="37"/>
      <c r="Q57" s="38"/>
      <c r="R57" s="60">
        <v>0</v>
      </c>
      <c r="S57" s="37"/>
      <c r="T57" s="37"/>
      <c r="U57" s="38"/>
      <c r="V57" s="55">
        <v>15066000000</v>
      </c>
      <c r="W57" s="49"/>
      <c r="X57" s="36">
        <v>-9721000000</v>
      </c>
      <c r="Y57" s="37">
        <v>-8012000000</v>
      </c>
      <c r="Z57" s="37"/>
      <c r="AA57" s="37"/>
      <c r="AB57" s="37"/>
      <c r="AC57" s="37">
        <v>-469000000</v>
      </c>
      <c r="AD57" s="37"/>
      <c r="AE57" s="38">
        <v>-1240000000</v>
      </c>
      <c r="AF57" s="55">
        <v>5345000000</v>
      </c>
      <c r="AG57" s="49">
        <v>-132000000</v>
      </c>
      <c r="AH57" s="36">
        <v>-114000000</v>
      </c>
      <c r="AI57" s="37"/>
      <c r="AJ57" s="38"/>
      <c r="AK57" s="37"/>
      <c r="AL57" s="37">
        <v>-18000000</v>
      </c>
      <c r="AM57" s="37"/>
      <c r="AN57" s="38"/>
      <c r="AO57" s="49">
        <v>5213000000</v>
      </c>
      <c r="AP57" s="36">
        <v>745000000</v>
      </c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8"/>
      <c r="BD57" s="58">
        <v>5958000000</v>
      </c>
      <c r="BE57" s="37">
        <v>-1093000000</v>
      </c>
      <c r="BF57" s="37"/>
      <c r="BG57" s="37"/>
      <c r="BH57" s="37"/>
      <c r="BI57" s="37"/>
      <c r="BJ57" s="56">
        <v>4865000000</v>
      </c>
      <c r="BK57" s="36"/>
      <c r="BL57" s="37"/>
      <c r="BM57" s="38"/>
      <c r="BN57" s="74">
        <v>4865000000</v>
      </c>
      <c r="BO57" s="74"/>
      <c r="BP57" s="76">
        <v>4865000000</v>
      </c>
      <c r="BQ57" s="37"/>
      <c r="BR57" s="37"/>
      <c r="BS57" s="56">
        <v>4865000000</v>
      </c>
    </row>
    <row r="58" spans="1:71" x14ac:dyDescent="0.2">
      <c r="A58" s="52" t="s">
        <v>203</v>
      </c>
      <c r="B58" s="52" t="s">
        <v>204</v>
      </c>
      <c r="C58" s="52" t="str">
        <f>VLOOKUP(A58,'[2]S&amp;P 500 Wikipedia'!A:D,3,FALSE)</f>
        <v>Financials</v>
      </c>
      <c r="D58" s="52">
        <v>914</v>
      </c>
      <c r="E58" s="52" t="s">
        <v>16</v>
      </c>
      <c r="F58" s="52">
        <v>2019</v>
      </c>
      <c r="G58" s="52" t="s">
        <v>1292</v>
      </c>
      <c r="H58" s="53">
        <v>43890</v>
      </c>
      <c r="I58" s="53">
        <v>43890</v>
      </c>
      <c r="J58" s="53">
        <v>43890</v>
      </c>
      <c r="K58" s="54">
        <v>156014343</v>
      </c>
      <c r="L58" s="54">
        <v>157459546</v>
      </c>
      <c r="M58" s="59" t="s">
        <v>205</v>
      </c>
      <c r="N58" s="36">
        <v>14539000000</v>
      </c>
      <c r="O58" s="37"/>
      <c r="P58" s="37"/>
      <c r="Q58" s="38"/>
      <c r="R58" s="60">
        <v>0</v>
      </c>
      <c r="S58" s="37"/>
      <c r="T58" s="37"/>
      <c r="U58" s="38"/>
      <c r="V58" s="55">
        <v>14539000000</v>
      </c>
      <c r="W58" s="49"/>
      <c r="X58" s="36">
        <v>-8988000000</v>
      </c>
      <c r="Y58" s="37">
        <v>-8891000000</v>
      </c>
      <c r="Z58" s="37"/>
      <c r="AA58" s="37"/>
      <c r="AB58" s="37"/>
      <c r="AC58" s="37">
        <v>-97000000</v>
      </c>
      <c r="AD58" s="37"/>
      <c r="AE58" s="38"/>
      <c r="AF58" s="55">
        <v>5551000000</v>
      </c>
      <c r="AG58" s="49">
        <v>236000000</v>
      </c>
      <c r="AH58" s="36">
        <v>-106000000</v>
      </c>
      <c r="AI58" s="37">
        <v>-203000000</v>
      </c>
      <c r="AJ58" s="38">
        <v>97000000</v>
      </c>
      <c r="AK58" s="37">
        <v>342000000</v>
      </c>
      <c r="AL58" s="37"/>
      <c r="AM58" s="37"/>
      <c r="AN58" s="38"/>
      <c r="AO58" s="49">
        <v>5787000000</v>
      </c>
      <c r="AP58" s="36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8"/>
      <c r="BD58" s="58">
        <v>5787000000</v>
      </c>
      <c r="BE58" s="37">
        <v>-1261000000</v>
      </c>
      <c r="BF58" s="37"/>
      <c r="BG58" s="37"/>
      <c r="BH58" s="37"/>
      <c r="BI58" s="37"/>
      <c r="BJ58" s="56">
        <v>4526000000</v>
      </c>
      <c r="BK58" s="36"/>
      <c r="BL58" s="37"/>
      <c r="BM58" s="38"/>
      <c r="BN58" s="74">
        <v>4526000000</v>
      </c>
      <c r="BO58" s="74">
        <v>-50000000</v>
      </c>
      <c r="BP58" s="76">
        <v>4476000000</v>
      </c>
      <c r="BQ58" s="37"/>
      <c r="BR58" s="37"/>
      <c r="BS58" s="56">
        <v>4476000000</v>
      </c>
    </row>
    <row r="59" spans="1:71" x14ac:dyDescent="0.2">
      <c r="A59" s="52" t="s">
        <v>182</v>
      </c>
      <c r="B59" s="52" t="s">
        <v>183</v>
      </c>
      <c r="C59" s="52" t="str">
        <f>VLOOKUP(A59,'[2]S&amp;P 500 Wikipedia'!A:D,3,FALSE)</f>
        <v>Materials</v>
      </c>
      <c r="D59" s="52">
        <v>247618</v>
      </c>
      <c r="E59" s="52" t="s">
        <v>16</v>
      </c>
      <c r="F59" s="52">
        <v>2019</v>
      </c>
      <c r="G59" s="52" t="s">
        <v>1292</v>
      </c>
      <c r="H59" s="53">
        <v>43830</v>
      </c>
      <c r="I59" s="53">
        <v>43880</v>
      </c>
      <c r="J59" s="53">
        <v>43880</v>
      </c>
      <c r="K59" s="54">
        <v>331102000</v>
      </c>
      <c r="L59" s="54">
        <v>340121000</v>
      </c>
      <c r="M59" s="52" t="s">
        <v>184</v>
      </c>
      <c r="N59" s="36">
        <v>11474000000</v>
      </c>
      <c r="O59" s="37"/>
      <c r="P59" s="37"/>
      <c r="Q59" s="38"/>
      <c r="R59" s="36">
        <v>-9203000000</v>
      </c>
      <c r="S59" s="37"/>
      <c r="T59" s="37"/>
      <c r="U59" s="38"/>
      <c r="V59" s="55">
        <v>2271000000</v>
      </c>
      <c r="W59" s="49"/>
      <c r="X59" s="36">
        <v>-1095000000</v>
      </c>
      <c r="Y59" s="37">
        <v>-417000000</v>
      </c>
      <c r="Z59" s="37"/>
      <c r="AA59" s="37"/>
      <c r="AB59" s="37"/>
      <c r="AC59" s="37">
        <v>-678000000</v>
      </c>
      <c r="AD59" s="37"/>
      <c r="AE59" s="38"/>
      <c r="AF59" s="55">
        <v>1176000000</v>
      </c>
      <c r="AG59" s="49">
        <v>-317000000</v>
      </c>
      <c r="AH59" s="36">
        <v>-317000000</v>
      </c>
      <c r="AI59" s="37">
        <v>-317000000</v>
      </c>
      <c r="AJ59" s="38"/>
      <c r="AK59" s="37"/>
      <c r="AL59" s="37"/>
      <c r="AM59" s="37"/>
      <c r="AN59" s="38"/>
      <c r="AO59" s="49">
        <v>859000000</v>
      </c>
      <c r="AP59" s="36">
        <v>-251000000</v>
      </c>
      <c r="AQ59" s="37"/>
      <c r="AR59" s="37"/>
      <c r="AS59" s="37"/>
      <c r="AT59" s="37"/>
      <c r="AU59" s="37"/>
      <c r="AV59" s="37"/>
      <c r="AW59" s="37"/>
      <c r="AX59" s="37"/>
      <c r="AY59" s="37"/>
      <c r="AZ59" s="37">
        <v>-244000000</v>
      </c>
      <c r="BA59" s="37"/>
      <c r="BB59" s="37"/>
      <c r="BC59" s="38">
        <v>-7000000</v>
      </c>
      <c r="BD59" s="58">
        <v>608000000</v>
      </c>
      <c r="BE59" s="37">
        <v>-71000000</v>
      </c>
      <c r="BF59" s="37"/>
      <c r="BG59" s="37"/>
      <c r="BH59" s="37"/>
      <c r="BI59" s="37">
        <v>-1000000</v>
      </c>
      <c r="BJ59" s="56">
        <v>536000000</v>
      </c>
      <c r="BK59" s="36"/>
      <c r="BL59" s="37"/>
      <c r="BM59" s="38"/>
      <c r="BN59" s="74">
        <v>536000000</v>
      </c>
      <c r="BO59" s="74">
        <v>30000000</v>
      </c>
      <c r="BP59" s="76">
        <v>566000000</v>
      </c>
      <c r="BQ59" s="37"/>
      <c r="BR59" s="37"/>
      <c r="BS59" s="56">
        <v>566000000</v>
      </c>
    </row>
    <row r="60" spans="1:71" x14ac:dyDescent="0.2">
      <c r="A60" s="52" t="s">
        <v>221</v>
      </c>
      <c r="B60" s="52" t="s">
        <v>222</v>
      </c>
      <c r="C60" s="52" t="str">
        <f>VLOOKUP(A60,'[2]S&amp;P 500 Wikipedia'!A:D,3,FALSE)</f>
        <v>Health Care</v>
      </c>
      <c r="D60" s="52">
        <v>255210</v>
      </c>
      <c r="E60" s="52" t="s">
        <v>16</v>
      </c>
      <c r="F60" s="52">
        <v>2019</v>
      </c>
      <c r="G60" s="52" t="s">
        <v>1292</v>
      </c>
      <c r="H60" s="53">
        <v>43830</v>
      </c>
      <c r="I60" s="53">
        <v>43885</v>
      </c>
      <c r="J60" s="53">
        <v>43885</v>
      </c>
      <c r="K60" s="54">
        <v>1705000000</v>
      </c>
      <c r="L60" s="54">
        <v>1712000000</v>
      </c>
      <c r="M60" s="52" t="s">
        <v>223</v>
      </c>
      <c r="N60" s="36">
        <v>26145000000</v>
      </c>
      <c r="O60" s="37"/>
      <c r="P60" s="37"/>
      <c r="Q60" s="38"/>
      <c r="R60" s="36">
        <v>-8078000000</v>
      </c>
      <c r="S60" s="37"/>
      <c r="T60" s="37"/>
      <c r="U60" s="38"/>
      <c r="V60" s="55">
        <v>18067000000</v>
      </c>
      <c r="W60" s="49"/>
      <c r="X60" s="36">
        <v>-12154000000</v>
      </c>
      <c r="Y60" s="37">
        <v>-4871000000</v>
      </c>
      <c r="Z60" s="37"/>
      <c r="AA60" s="37"/>
      <c r="AB60" s="37">
        <v>-6148000000</v>
      </c>
      <c r="AC60" s="37">
        <v>-1135000000</v>
      </c>
      <c r="AD60" s="37"/>
      <c r="AE60" s="38"/>
      <c r="AF60" s="55">
        <v>5913000000</v>
      </c>
      <c r="AG60" s="49">
        <v>-938000000</v>
      </c>
      <c r="AH60" s="36"/>
      <c r="AI60" s="37"/>
      <c r="AJ60" s="38"/>
      <c r="AK60" s="37"/>
      <c r="AL60" s="37"/>
      <c r="AM60" s="37"/>
      <c r="AN60" s="38">
        <v>-938000000</v>
      </c>
      <c r="AO60" s="49">
        <v>4975000000</v>
      </c>
      <c r="AP60" s="36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8"/>
      <c r="BD60" s="58">
        <v>4975000000</v>
      </c>
      <c r="BE60" s="37">
        <v>-1515000000</v>
      </c>
      <c r="BF60" s="37"/>
      <c r="BG60" s="37"/>
      <c r="BH60" s="37"/>
      <c r="BI60" s="37"/>
      <c r="BJ60" s="56">
        <v>3460000000</v>
      </c>
      <c r="BK60" s="36"/>
      <c r="BL60" s="37"/>
      <c r="BM60" s="38"/>
      <c r="BN60" s="74">
        <v>3460000000</v>
      </c>
      <c r="BO60" s="74">
        <v>-21000000</v>
      </c>
      <c r="BP60" s="76">
        <v>3439000000</v>
      </c>
      <c r="BQ60" s="37"/>
      <c r="BR60" s="37"/>
      <c r="BS60" s="56">
        <v>3439000000</v>
      </c>
    </row>
    <row r="61" spans="1:71" x14ac:dyDescent="0.2">
      <c r="A61" s="52" t="s">
        <v>227</v>
      </c>
      <c r="B61" s="52" t="s">
        <v>228</v>
      </c>
      <c r="C61" s="52" t="str">
        <f>VLOOKUP(A61,'[2]S&amp;P 500 Wikipedia'!A:D,3,FALSE)</f>
        <v>Information Technology</v>
      </c>
      <c r="D61" s="52">
        <v>143497</v>
      </c>
      <c r="E61" s="52" t="s">
        <v>16</v>
      </c>
      <c r="F61" s="52">
        <v>2020</v>
      </c>
      <c r="G61" s="52" t="s">
        <v>1292</v>
      </c>
      <c r="H61" s="53">
        <v>44012</v>
      </c>
      <c r="I61" s="53">
        <v>44054</v>
      </c>
      <c r="J61" s="53">
        <v>44054</v>
      </c>
      <c r="K61" s="54">
        <v>114700000</v>
      </c>
      <c r="L61" s="54">
        <v>117000000</v>
      </c>
      <c r="M61" s="52" t="s">
        <v>229</v>
      </c>
      <c r="N61" s="36">
        <v>4529000000</v>
      </c>
      <c r="O61" s="37"/>
      <c r="P61" s="37"/>
      <c r="Q61" s="38"/>
      <c r="R61" s="36">
        <v>-3265100000</v>
      </c>
      <c r="S61" s="37"/>
      <c r="T61" s="37"/>
      <c r="U61" s="38"/>
      <c r="V61" s="55">
        <v>1263900000</v>
      </c>
      <c r="W61" s="49"/>
      <c r="X61" s="36">
        <v>-639000000</v>
      </c>
      <c r="Y61" s="37">
        <v>-639000000</v>
      </c>
      <c r="Z61" s="37"/>
      <c r="AA61" s="37"/>
      <c r="AB61" s="37"/>
      <c r="AC61" s="37"/>
      <c r="AD61" s="37"/>
      <c r="AE61" s="38"/>
      <c r="AF61" s="55">
        <v>624900000</v>
      </c>
      <c r="AG61" s="49">
        <v>-45400000</v>
      </c>
      <c r="AH61" s="36">
        <v>-58800000</v>
      </c>
      <c r="AI61" s="37"/>
      <c r="AJ61" s="38"/>
      <c r="AK61" s="37"/>
      <c r="AL61" s="37"/>
      <c r="AM61" s="37"/>
      <c r="AN61" s="38">
        <v>13400000</v>
      </c>
      <c r="AO61" s="49">
        <v>579500000</v>
      </c>
      <c r="AP61" s="36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8"/>
      <c r="BD61" s="58">
        <v>579500000</v>
      </c>
      <c r="BE61" s="37">
        <v>-117000000</v>
      </c>
      <c r="BF61" s="37"/>
      <c r="BG61" s="37"/>
      <c r="BH61" s="37"/>
      <c r="BI61" s="37"/>
      <c r="BJ61" s="56">
        <v>462500000</v>
      </c>
      <c r="BK61" s="36"/>
      <c r="BL61" s="37"/>
      <c r="BM61" s="38"/>
      <c r="BN61" s="74">
        <v>462500000</v>
      </c>
      <c r="BO61" s="74"/>
      <c r="BP61" s="76">
        <v>462500000</v>
      </c>
      <c r="BQ61" s="37"/>
      <c r="BR61" s="37"/>
      <c r="BS61" s="56">
        <v>462500000</v>
      </c>
    </row>
    <row r="62" spans="1:71" x14ac:dyDescent="0.2">
      <c r="A62" s="52" t="s">
        <v>191</v>
      </c>
      <c r="B62" s="52" t="s">
        <v>192</v>
      </c>
      <c r="C62" s="52" t="str">
        <f>VLOOKUP(A62,'[2]S&amp;P 500 Wikipedia'!A:D,3,FALSE)</f>
        <v>Financials</v>
      </c>
      <c r="D62" s="52">
        <v>71306</v>
      </c>
      <c r="E62" s="52" t="s">
        <v>16</v>
      </c>
      <c r="F62" s="52">
        <v>2019</v>
      </c>
      <c r="G62" s="52" t="s">
        <v>1292</v>
      </c>
      <c r="H62" s="53">
        <v>43830</v>
      </c>
      <c r="I62" s="53">
        <v>43885</v>
      </c>
      <c r="J62" s="53">
        <v>43885</v>
      </c>
      <c r="K62" s="54">
        <v>3268661</v>
      </c>
      <c r="L62" s="54">
        <v>3268661</v>
      </c>
      <c r="M62" s="52" t="s">
        <v>193</v>
      </c>
      <c r="N62" s="36">
        <v>254616000000</v>
      </c>
      <c r="O62" s="37">
        <v>179555000000</v>
      </c>
      <c r="P62" s="37">
        <v>70318000000</v>
      </c>
      <c r="Q62" s="38">
        <v>4743000000</v>
      </c>
      <c r="R62" s="36">
        <v>-175647000000</v>
      </c>
      <c r="S62" s="37">
        <v>-111044000000</v>
      </c>
      <c r="T62" s="37">
        <v>-64603000000</v>
      </c>
      <c r="U62" s="38"/>
      <c r="V62" s="55">
        <v>78969000000</v>
      </c>
      <c r="W62" s="49"/>
      <c r="X62" s="36">
        <v>-19322000000</v>
      </c>
      <c r="Y62" s="37">
        <v>-19322000000</v>
      </c>
      <c r="Z62" s="37"/>
      <c r="AA62" s="37"/>
      <c r="AB62" s="37"/>
      <c r="AC62" s="37"/>
      <c r="AD62" s="37"/>
      <c r="AE62" s="38"/>
      <c r="AF62" s="55">
        <v>59647000000</v>
      </c>
      <c r="AG62" s="49">
        <v>43049000000</v>
      </c>
      <c r="AH62" s="36"/>
      <c r="AI62" s="37"/>
      <c r="AJ62" s="38"/>
      <c r="AK62" s="37"/>
      <c r="AL62" s="37"/>
      <c r="AM62" s="37">
        <v>1176000000</v>
      </c>
      <c r="AN62" s="38">
        <v>41873000000</v>
      </c>
      <c r="AO62" s="49">
        <v>102696000000</v>
      </c>
      <c r="AP62" s="36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8"/>
      <c r="BD62" s="58">
        <v>102696000000</v>
      </c>
      <c r="BE62" s="37">
        <v>-20904000000</v>
      </c>
      <c r="BF62" s="37"/>
      <c r="BG62" s="37"/>
      <c r="BH62" s="37"/>
      <c r="BI62" s="37"/>
      <c r="BJ62" s="56">
        <v>81792000000</v>
      </c>
      <c r="BK62" s="36"/>
      <c r="BL62" s="37"/>
      <c r="BM62" s="38"/>
      <c r="BN62" s="74">
        <v>81792000000</v>
      </c>
      <c r="BO62" s="74">
        <v>-375000000</v>
      </c>
      <c r="BP62" s="76">
        <v>81417000000</v>
      </c>
      <c r="BQ62" s="37"/>
      <c r="BR62" s="37"/>
      <c r="BS62" s="56">
        <v>81417000000</v>
      </c>
    </row>
    <row r="63" spans="1:71" x14ac:dyDescent="0.2">
      <c r="A63" s="52" t="s">
        <v>218</v>
      </c>
      <c r="B63" s="52" t="s">
        <v>219</v>
      </c>
      <c r="C63" s="52" t="str">
        <f>VLOOKUP(A63,'[2]S&amp;P 500 Wikipedia'!A:D,3,FALSE)</f>
        <v>Health Care</v>
      </c>
      <c r="D63" s="52">
        <v>239516</v>
      </c>
      <c r="E63" s="52" t="s">
        <v>16</v>
      </c>
      <c r="F63" s="52">
        <v>2019</v>
      </c>
      <c r="G63" s="52" t="s">
        <v>1292</v>
      </c>
      <c r="H63" s="53">
        <v>43830</v>
      </c>
      <c r="I63" s="53">
        <v>43886</v>
      </c>
      <c r="J63" s="53">
        <v>43886</v>
      </c>
      <c r="K63" s="54">
        <v>1391500000</v>
      </c>
      <c r="L63" s="54">
        <v>1410600000</v>
      </c>
      <c r="M63" s="52" t="s">
        <v>220</v>
      </c>
      <c r="N63" s="36">
        <v>10735000000</v>
      </c>
      <c r="O63" s="37"/>
      <c r="P63" s="37"/>
      <c r="Q63" s="38"/>
      <c r="R63" s="36">
        <v>-3116000000</v>
      </c>
      <c r="S63" s="37"/>
      <c r="T63" s="37"/>
      <c r="U63" s="38"/>
      <c r="V63" s="55">
        <v>7619000000</v>
      </c>
      <c r="W63" s="49"/>
      <c r="X63" s="36">
        <v>-5814000000</v>
      </c>
      <c r="Y63" s="37">
        <v>-3941000000</v>
      </c>
      <c r="Z63" s="37"/>
      <c r="AA63" s="37"/>
      <c r="AB63" s="37">
        <v>-1174000000</v>
      </c>
      <c r="AC63" s="37">
        <v>-699000000</v>
      </c>
      <c r="AD63" s="37"/>
      <c r="AE63" s="38"/>
      <c r="AF63" s="55">
        <v>1805000000</v>
      </c>
      <c r="AG63" s="49">
        <v>-896000000</v>
      </c>
      <c r="AH63" s="36">
        <v>-473000000</v>
      </c>
      <c r="AI63" s="37"/>
      <c r="AJ63" s="38"/>
      <c r="AK63" s="37"/>
      <c r="AL63" s="37"/>
      <c r="AM63" s="37"/>
      <c r="AN63" s="38">
        <v>-423000000</v>
      </c>
      <c r="AO63" s="49">
        <v>909000000</v>
      </c>
      <c r="AP63" s="36">
        <v>-223000000</v>
      </c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8"/>
      <c r="BD63" s="58">
        <v>686000000</v>
      </c>
      <c r="BE63" s="37">
        <v>4013000000</v>
      </c>
      <c r="BF63" s="37"/>
      <c r="BG63" s="37"/>
      <c r="BH63" s="37"/>
      <c r="BI63" s="37"/>
      <c r="BJ63" s="56">
        <v>4699000000</v>
      </c>
      <c r="BK63" s="36"/>
      <c r="BL63" s="37"/>
      <c r="BM63" s="38"/>
      <c r="BN63" s="74">
        <v>4699000000</v>
      </c>
      <c r="BO63" s="74"/>
      <c r="BP63" s="76">
        <v>4699000000</v>
      </c>
      <c r="BQ63" s="37"/>
      <c r="BR63" s="37"/>
      <c r="BS63" s="56">
        <v>4699000000</v>
      </c>
    </row>
    <row r="64" spans="1:71" x14ac:dyDescent="0.2">
      <c r="A64" s="52" t="s">
        <v>212</v>
      </c>
      <c r="B64" s="52" t="s">
        <v>213</v>
      </c>
      <c r="C64" s="52" t="str">
        <f>VLOOKUP(A64,'[2]S&amp;P 500 Wikipedia'!A:D,3,FALSE)</f>
        <v>Consumer Discretionary</v>
      </c>
      <c r="D64" s="52">
        <v>70746</v>
      </c>
      <c r="E64" s="52" t="s">
        <v>16</v>
      </c>
      <c r="F64" s="52">
        <v>2019</v>
      </c>
      <c r="G64" s="52" t="s">
        <v>1292</v>
      </c>
      <c r="H64" s="53">
        <v>43830</v>
      </c>
      <c r="I64" s="53">
        <v>43874</v>
      </c>
      <c r="J64" s="53">
        <v>43874</v>
      </c>
      <c r="K64" s="54">
        <v>205700000</v>
      </c>
      <c r="L64" s="54">
        <v>206800000</v>
      </c>
      <c r="M64" s="52" t="s">
        <v>214</v>
      </c>
      <c r="N64" s="36">
        <v>10168000000</v>
      </c>
      <c r="O64" s="37"/>
      <c r="P64" s="37"/>
      <c r="Q64" s="38"/>
      <c r="R64" s="36">
        <v>-8067000000</v>
      </c>
      <c r="S64" s="37"/>
      <c r="T64" s="37"/>
      <c r="U64" s="38"/>
      <c r="V64" s="55">
        <v>2101000000</v>
      </c>
      <c r="W64" s="49"/>
      <c r="X64" s="36">
        <v>-798000000</v>
      </c>
      <c r="Y64" s="37">
        <v>-873000000</v>
      </c>
      <c r="Z64" s="37"/>
      <c r="AA64" s="37"/>
      <c r="AB64" s="37"/>
      <c r="AC64" s="37"/>
      <c r="AD64" s="37"/>
      <c r="AE64" s="38">
        <v>75000000</v>
      </c>
      <c r="AF64" s="55">
        <v>1303000000</v>
      </c>
      <c r="AG64" s="49">
        <v>-11000000</v>
      </c>
      <c r="AH64" s="36">
        <v>-43000000</v>
      </c>
      <c r="AI64" s="37"/>
      <c r="AJ64" s="38"/>
      <c r="AK64" s="37"/>
      <c r="AL64" s="37"/>
      <c r="AM64" s="37">
        <v>32000000</v>
      </c>
      <c r="AN64" s="38"/>
      <c r="AO64" s="49">
        <v>1292000000</v>
      </c>
      <c r="AP64" s="36">
        <v>-27000000</v>
      </c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8"/>
      <c r="BD64" s="58">
        <v>1265000000</v>
      </c>
      <c r="BE64" s="37">
        <v>-468000000</v>
      </c>
      <c r="BF64" s="37"/>
      <c r="BG64" s="37"/>
      <c r="BH64" s="37"/>
      <c r="BI64" s="37"/>
      <c r="BJ64" s="56">
        <v>797000000</v>
      </c>
      <c r="BK64" s="36"/>
      <c r="BL64" s="37"/>
      <c r="BM64" s="38"/>
      <c r="BN64" s="74">
        <v>797000000</v>
      </c>
      <c r="BO64" s="74">
        <v>-51000000</v>
      </c>
      <c r="BP64" s="76">
        <v>746000000</v>
      </c>
      <c r="BQ64" s="37"/>
      <c r="BR64" s="37"/>
      <c r="BS64" s="56">
        <v>746000000</v>
      </c>
    </row>
    <row r="65" spans="1:71" x14ac:dyDescent="0.2">
      <c r="A65" s="52" t="s">
        <v>215</v>
      </c>
      <c r="B65" s="52" t="s">
        <v>216</v>
      </c>
      <c r="C65" s="52" t="str">
        <f>VLOOKUP(A65,'[2]S&amp;P 500 Wikipedia'!A:D,3,FALSE)</f>
        <v>Real Estate</v>
      </c>
      <c r="D65" s="52">
        <v>70579</v>
      </c>
      <c r="E65" s="52" t="s">
        <v>16</v>
      </c>
      <c r="F65" s="52">
        <v>2019</v>
      </c>
      <c r="G65" s="52" t="s">
        <v>1292</v>
      </c>
      <c r="H65" s="53">
        <v>43830</v>
      </c>
      <c r="I65" s="53">
        <v>43892</v>
      </c>
      <c r="J65" s="53">
        <v>43892</v>
      </c>
      <c r="K65" s="54">
        <v>154582000</v>
      </c>
      <c r="L65" s="54">
        <v>154883000</v>
      </c>
      <c r="M65" s="52" t="s">
        <v>217</v>
      </c>
      <c r="N65" s="36">
        <v>2960562000</v>
      </c>
      <c r="O65" s="37"/>
      <c r="P65" s="37"/>
      <c r="Q65" s="38"/>
      <c r="R65" s="36">
        <v>-1084014000</v>
      </c>
      <c r="S65" s="37"/>
      <c r="T65" s="37"/>
      <c r="U65" s="38"/>
      <c r="V65" s="55">
        <v>1876548000</v>
      </c>
      <c r="W65" s="49"/>
      <c r="X65" s="36">
        <v>-828927000</v>
      </c>
      <c r="Y65" s="37">
        <v>-140777000</v>
      </c>
      <c r="Z65" s="37"/>
      <c r="AA65" s="37"/>
      <c r="AB65" s="37"/>
      <c r="AC65" s="37">
        <v>-677764000</v>
      </c>
      <c r="AD65" s="37"/>
      <c r="AE65" s="38">
        <v>-10386000</v>
      </c>
      <c r="AF65" s="55">
        <v>1047621000</v>
      </c>
      <c r="AG65" s="49">
        <v>-347186000</v>
      </c>
      <c r="AH65" s="36">
        <v>-412717000</v>
      </c>
      <c r="AI65" s="37"/>
      <c r="AJ65" s="38"/>
      <c r="AK65" s="37"/>
      <c r="AL65" s="37"/>
      <c r="AM65" s="37">
        <v>46592000</v>
      </c>
      <c r="AN65" s="38">
        <v>18939000</v>
      </c>
      <c r="AO65" s="49">
        <v>700435000</v>
      </c>
      <c r="AP65" s="36">
        <v>-48436000</v>
      </c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8"/>
      <c r="BD65" s="58">
        <v>651999000</v>
      </c>
      <c r="BE65" s="37"/>
      <c r="BF65" s="37"/>
      <c r="BG65" s="37"/>
      <c r="BH65" s="37"/>
      <c r="BI65" s="37"/>
      <c r="BJ65" s="56">
        <v>651999000</v>
      </c>
      <c r="BK65" s="36"/>
      <c r="BL65" s="37"/>
      <c r="BM65" s="38"/>
      <c r="BN65" s="74">
        <v>651999000</v>
      </c>
      <c r="BO65" s="74">
        <v>-130465000</v>
      </c>
      <c r="BP65" s="76">
        <v>521534000</v>
      </c>
      <c r="BQ65" s="37">
        <v>-10500000</v>
      </c>
      <c r="BR65" s="37"/>
      <c r="BS65" s="56">
        <v>511034000</v>
      </c>
    </row>
    <row r="66" spans="1:71" x14ac:dyDescent="0.2">
      <c r="A66" s="52" t="s">
        <v>322</v>
      </c>
      <c r="B66" s="52" t="s">
        <v>323</v>
      </c>
      <c r="C66" s="52" t="str">
        <f>VLOOKUP(A66,'[2]S&amp;P 500 Wikipedia'!A:D,3,FALSE)</f>
        <v>Consumer Staples</v>
      </c>
      <c r="D66" s="52">
        <v>326285</v>
      </c>
      <c r="E66" s="52" t="s">
        <v>16</v>
      </c>
      <c r="F66" s="52">
        <v>2020</v>
      </c>
      <c r="G66" s="52" t="s">
        <v>1292</v>
      </c>
      <c r="H66" s="53">
        <v>43982</v>
      </c>
      <c r="I66" s="53">
        <v>44036</v>
      </c>
      <c r="J66" s="53">
        <v>44036</v>
      </c>
      <c r="K66" s="54">
        <v>487300000</v>
      </c>
      <c r="L66" s="54">
        <v>488600000</v>
      </c>
      <c r="M66" s="52" t="s">
        <v>324</v>
      </c>
      <c r="N66" s="36">
        <v>11054400000</v>
      </c>
      <c r="O66" s="37"/>
      <c r="P66" s="37"/>
      <c r="Q66" s="38"/>
      <c r="R66" s="36">
        <v>-7984800000</v>
      </c>
      <c r="S66" s="37"/>
      <c r="T66" s="37"/>
      <c r="U66" s="38"/>
      <c r="V66" s="55">
        <v>3069600000</v>
      </c>
      <c r="W66" s="49"/>
      <c r="X66" s="36">
        <v>-1612600000</v>
      </c>
      <c r="Y66" s="37">
        <v>-1622500000</v>
      </c>
      <c r="Z66" s="37"/>
      <c r="AA66" s="37"/>
      <c r="AB66" s="37"/>
      <c r="AC66" s="37"/>
      <c r="AD66" s="37"/>
      <c r="AE66" s="38">
        <v>9900000</v>
      </c>
      <c r="AF66" s="55">
        <v>1457000000</v>
      </c>
      <c r="AG66" s="49">
        <v>-487100000</v>
      </c>
      <c r="AH66" s="36">
        <v>-487100000</v>
      </c>
      <c r="AI66" s="37"/>
      <c r="AJ66" s="38"/>
      <c r="AK66" s="37"/>
      <c r="AL66" s="37"/>
      <c r="AM66" s="37"/>
      <c r="AN66" s="38"/>
      <c r="AO66" s="49">
        <v>969900000</v>
      </c>
      <c r="AP66" s="36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8"/>
      <c r="BD66" s="58">
        <v>969900000</v>
      </c>
      <c r="BE66" s="37">
        <v>-201300000</v>
      </c>
      <c r="BF66" s="37"/>
      <c r="BG66" s="37"/>
      <c r="BH66" s="37"/>
      <c r="BI66" s="37">
        <v>73200000</v>
      </c>
      <c r="BJ66" s="56">
        <v>841800000</v>
      </c>
      <c r="BK66" s="36">
        <v>0</v>
      </c>
      <c r="BL66" s="37">
        <v>0</v>
      </c>
      <c r="BM66" s="38"/>
      <c r="BN66" s="74">
        <v>841800000</v>
      </c>
      <c r="BO66" s="74">
        <v>-1700000</v>
      </c>
      <c r="BP66" s="76">
        <v>840100000</v>
      </c>
      <c r="BQ66" s="37"/>
      <c r="BR66" s="37"/>
      <c r="BS66" s="56">
        <v>840100000</v>
      </c>
    </row>
    <row r="67" spans="1:71" x14ac:dyDescent="0.2">
      <c r="A67" s="52" t="s">
        <v>245</v>
      </c>
      <c r="B67" s="52" t="s">
        <v>246</v>
      </c>
      <c r="C67" s="52" t="str">
        <f>VLOOKUP(A67,'[2]S&amp;P 500 Wikipedia'!A:D,3,FALSE)</f>
        <v>Health Care</v>
      </c>
      <c r="D67" s="52">
        <v>159950</v>
      </c>
      <c r="E67" s="52" t="s">
        <v>16</v>
      </c>
      <c r="F67" s="52">
        <v>2020</v>
      </c>
      <c r="G67" s="52" t="s">
        <v>1292</v>
      </c>
      <c r="H67" s="53">
        <v>44012</v>
      </c>
      <c r="I67" s="53">
        <v>44056</v>
      </c>
      <c r="J67" s="53">
        <v>44056</v>
      </c>
      <c r="K67" s="54">
        <v>293000000</v>
      </c>
      <c r="L67" s="54">
        <v>293000000</v>
      </c>
      <c r="M67" s="52" t="s">
        <v>247</v>
      </c>
      <c r="N67" s="36">
        <v>152922000000</v>
      </c>
      <c r="O67" s="37"/>
      <c r="P67" s="37"/>
      <c r="Q67" s="38"/>
      <c r="R67" s="36">
        <v>-146054000000</v>
      </c>
      <c r="S67" s="37"/>
      <c r="T67" s="37"/>
      <c r="U67" s="38"/>
      <c r="V67" s="55">
        <v>6868000000</v>
      </c>
      <c r="W67" s="49"/>
      <c r="X67" s="36">
        <v>-5096000000</v>
      </c>
      <c r="Y67" s="37">
        <v>-4572000000</v>
      </c>
      <c r="Z67" s="37"/>
      <c r="AA67" s="37"/>
      <c r="AB67" s="37"/>
      <c r="AC67" s="37"/>
      <c r="AD67" s="37"/>
      <c r="AE67" s="38">
        <v>-524000000</v>
      </c>
      <c r="AF67" s="55">
        <v>1772000000</v>
      </c>
      <c r="AG67" s="49">
        <v>-237000000</v>
      </c>
      <c r="AH67" s="36">
        <v>-238000000</v>
      </c>
      <c r="AI67" s="37"/>
      <c r="AJ67" s="38"/>
      <c r="AK67" s="37"/>
      <c r="AL67" s="37"/>
      <c r="AM67" s="37"/>
      <c r="AN67" s="38">
        <v>1000000</v>
      </c>
      <c r="AO67" s="49">
        <v>1535000000</v>
      </c>
      <c r="AP67" s="36">
        <v>-5307000000</v>
      </c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8"/>
      <c r="BD67" s="58">
        <v>-3772000000</v>
      </c>
      <c r="BE67" s="37">
        <v>79000000</v>
      </c>
      <c r="BF67" s="37"/>
      <c r="BG67" s="37"/>
      <c r="BH67" s="37"/>
      <c r="BI67" s="37"/>
      <c r="BJ67" s="56">
        <v>-3693000000</v>
      </c>
      <c r="BK67" s="36"/>
      <c r="BL67" s="37"/>
      <c r="BM67" s="38"/>
      <c r="BN67" s="74">
        <v>-3693000000</v>
      </c>
      <c r="BO67" s="74">
        <v>-3000000</v>
      </c>
      <c r="BP67" s="76">
        <v>-3696000000</v>
      </c>
      <c r="BQ67" s="37"/>
      <c r="BR67" s="37"/>
      <c r="BS67" s="56">
        <v>-3696000000</v>
      </c>
    </row>
    <row r="68" spans="1:71" x14ac:dyDescent="0.2">
      <c r="A68" s="52" t="s">
        <v>254</v>
      </c>
      <c r="B68" s="52" t="s">
        <v>255</v>
      </c>
      <c r="C68" s="52" t="str">
        <f>VLOOKUP(A68,'[2]S&amp;P 500 Wikipedia'!A:D,3,FALSE)</f>
        <v>Industrials</v>
      </c>
      <c r="D68" s="52">
        <v>253953</v>
      </c>
      <c r="E68" s="52" t="s">
        <v>16</v>
      </c>
      <c r="F68" s="52">
        <v>2019</v>
      </c>
      <c r="G68" s="52" t="s">
        <v>1292</v>
      </c>
      <c r="H68" s="53">
        <v>43830</v>
      </c>
      <c r="I68" s="53">
        <v>43880</v>
      </c>
      <c r="J68" s="53">
        <v>43880</v>
      </c>
      <c r="K68" s="54">
        <v>561600000</v>
      </c>
      <c r="L68" s="54">
        <v>567500000</v>
      </c>
      <c r="M68" s="52" t="s">
        <v>256</v>
      </c>
      <c r="N68" s="36">
        <v>53800000000</v>
      </c>
      <c r="O68" s="37"/>
      <c r="P68" s="37"/>
      <c r="Q68" s="38"/>
      <c r="R68" s="36">
        <v>-36630000000</v>
      </c>
      <c r="S68" s="37"/>
      <c r="T68" s="37"/>
      <c r="U68" s="38"/>
      <c r="V68" s="55">
        <v>17170000000</v>
      </c>
      <c r="W68" s="49"/>
      <c r="X68" s="36">
        <v>-8126000000</v>
      </c>
      <c r="Y68" s="37">
        <v>-5162000000</v>
      </c>
      <c r="Z68" s="37"/>
      <c r="AA68" s="37"/>
      <c r="AB68" s="37">
        <v>-1693000000</v>
      </c>
      <c r="AC68" s="37"/>
      <c r="AD68" s="37"/>
      <c r="AE68" s="38">
        <v>-1271000000</v>
      </c>
      <c r="AF68" s="55">
        <v>9044000000</v>
      </c>
      <c r="AG68" s="49">
        <v>-1232000000</v>
      </c>
      <c r="AH68" s="36">
        <v>-1175000000</v>
      </c>
      <c r="AI68" s="37"/>
      <c r="AJ68" s="38"/>
      <c r="AK68" s="37"/>
      <c r="AL68" s="37"/>
      <c r="AM68" s="37"/>
      <c r="AN68" s="38">
        <v>-57000000</v>
      </c>
      <c r="AO68" s="49">
        <v>7812000000</v>
      </c>
      <c r="AP68" s="36">
        <v>0</v>
      </c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8"/>
      <c r="BD68" s="58">
        <v>7812000000</v>
      </c>
      <c r="BE68" s="37">
        <v>-1746000000</v>
      </c>
      <c r="BF68" s="37"/>
      <c r="BG68" s="37"/>
      <c r="BH68" s="37"/>
      <c r="BI68" s="37">
        <v>28000000</v>
      </c>
      <c r="BJ68" s="56">
        <v>6094000000</v>
      </c>
      <c r="BK68" s="36"/>
      <c r="BL68" s="37"/>
      <c r="BM68" s="38"/>
      <c r="BN68" s="74">
        <v>6094000000</v>
      </c>
      <c r="BO68" s="74">
        <v>-1000000</v>
      </c>
      <c r="BP68" s="76">
        <v>6093000000</v>
      </c>
      <c r="BQ68" s="37"/>
      <c r="BR68" s="37"/>
      <c r="BS68" s="56">
        <v>6093000000</v>
      </c>
    </row>
    <row r="69" spans="1:71" x14ac:dyDescent="0.2">
      <c r="A69" s="52" t="s">
        <v>260</v>
      </c>
      <c r="B69" s="52" t="s">
        <v>261</v>
      </c>
      <c r="C69" s="52" t="str">
        <f>VLOOKUP(A69,'[2]S&amp;P 500 Wikipedia'!A:D,3,FALSE)</f>
        <v>Real Estate</v>
      </c>
      <c r="D69" s="52">
        <v>378105</v>
      </c>
      <c r="E69" s="52" t="s">
        <v>16</v>
      </c>
      <c r="F69" s="52">
        <v>2019</v>
      </c>
      <c r="G69" s="52" t="s">
        <v>1292</v>
      </c>
      <c r="H69" s="53">
        <v>43830</v>
      </c>
      <c r="I69" s="53">
        <v>43892</v>
      </c>
      <c r="J69" s="53">
        <v>43892</v>
      </c>
      <c r="K69" s="54">
        <v>335795654</v>
      </c>
      <c r="L69" s="54">
        <v>340522871</v>
      </c>
      <c r="M69" s="52" t="s">
        <v>262</v>
      </c>
      <c r="N69" s="36">
        <v>23894091000</v>
      </c>
      <c r="O69" s="37"/>
      <c r="P69" s="37"/>
      <c r="Q69" s="38"/>
      <c r="R69" s="36">
        <v>-18689013000</v>
      </c>
      <c r="S69" s="37"/>
      <c r="T69" s="37"/>
      <c r="U69" s="38"/>
      <c r="V69" s="55">
        <v>5205078000</v>
      </c>
      <c r="W69" s="49"/>
      <c r="X69" s="36">
        <v>-3875233000</v>
      </c>
      <c r="Y69" s="37">
        <v>-3436009000</v>
      </c>
      <c r="Z69" s="37"/>
      <c r="AA69" s="37"/>
      <c r="AB69" s="37"/>
      <c r="AC69" s="37">
        <v>-439224000</v>
      </c>
      <c r="AD69" s="37"/>
      <c r="AE69" s="38"/>
      <c r="AF69" s="55">
        <v>1329845000</v>
      </c>
      <c r="AG69" s="49">
        <v>104078000</v>
      </c>
      <c r="AH69" s="36">
        <v>-85754000</v>
      </c>
      <c r="AI69" s="37"/>
      <c r="AJ69" s="38"/>
      <c r="AK69" s="37"/>
      <c r="AL69" s="37"/>
      <c r="AM69" s="37">
        <v>160925000</v>
      </c>
      <c r="AN69" s="38">
        <v>28907000</v>
      </c>
      <c r="AO69" s="49">
        <v>1433923000</v>
      </c>
      <c r="AP69" s="36">
        <v>-72578000</v>
      </c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8"/>
      <c r="BD69" s="58">
        <v>1361345000</v>
      </c>
      <c r="BE69" s="37">
        <v>-69895000</v>
      </c>
      <c r="BF69" s="37"/>
      <c r="BG69" s="37"/>
      <c r="BH69" s="37"/>
      <c r="BI69" s="37"/>
      <c r="BJ69" s="56">
        <v>1291450000</v>
      </c>
      <c r="BK69" s="36"/>
      <c r="BL69" s="37"/>
      <c r="BM69" s="38"/>
      <c r="BN69" s="74">
        <v>1291450000</v>
      </c>
      <c r="BO69" s="74">
        <v>-9093000</v>
      </c>
      <c r="BP69" s="76">
        <v>1282357000</v>
      </c>
      <c r="BQ69" s="37"/>
      <c r="BR69" s="37"/>
      <c r="BS69" s="56">
        <v>1282357000</v>
      </c>
    </row>
    <row r="70" spans="1:71" x14ac:dyDescent="0.2">
      <c r="A70" s="52" t="s">
        <v>257</v>
      </c>
      <c r="B70" s="52" t="s">
        <v>258</v>
      </c>
      <c r="C70" s="52" t="str">
        <f>VLOOKUP(A70,'[2]S&amp;P 500 Wikipedia'!A:D,3,FALSE)</f>
        <v>Financials</v>
      </c>
      <c r="D70" s="52">
        <v>120616</v>
      </c>
      <c r="E70" s="52" t="s">
        <v>16</v>
      </c>
      <c r="F70" s="52">
        <v>2019</v>
      </c>
      <c r="G70" s="52" t="s">
        <v>1292</v>
      </c>
      <c r="H70" s="53">
        <v>43830</v>
      </c>
      <c r="I70" s="53">
        <v>43882</v>
      </c>
      <c r="J70" s="53">
        <v>43882</v>
      </c>
      <c r="K70" s="54">
        <v>111400000</v>
      </c>
      <c r="L70" s="54">
        <v>111800000</v>
      </c>
      <c r="M70" s="52" t="s">
        <v>259</v>
      </c>
      <c r="N70" s="36">
        <v>2496100000</v>
      </c>
      <c r="O70" s="37"/>
      <c r="P70" s="37"/>
      <c r="Q70" s="38"/>
      <c r="R70" s="36">
        <v>-1359200000</v>
      </c>
      <c r="S70" s="37"/>
      <c r="T70" s="37"/>
      <c r="U70" s="38"/>
      <c r="V70" s="55">
        <v>1136900000</v>
      </c>
      <c r="W70" s="49"/>
      <c r="X70" s="36">
        <v>-551200000</v>
      </c>
      <c r="Y70" s="37">
        <v>-210900000</v>
      </c>
      <c r="Z70" s="37"/>
      <c r="AA70" s="37"/>
      <c r="AB70" s="37"/>
      <c r="AC70" s="37">
        <v>-176600000</v>
      </c>
      <c r="AD70" s="37"/>
      <c r="AE70" s="38">
        <v>-163700000</v>
      </c>
      <c r="AF70" s="55">
        <v>585700000</v>
      </c>
      <c r="AG70" s="49">
        <v>-35800000</v>
      </c>
      <c r="AH70" s="36">
        <v>-35900000</v>
      </c>
      <c r="AI70" s="37"/>
      <c r="AJ70" s="38"/>
      <c r="AK70" s="37">
        <v>100000</v>
      </c>
      <c r="AL70" s="37"/>
      <c r="AM70" s="37"/>
      <c r="AN70" s="38"/>
      <c r="AO70" s="49">
        <v>549900000</v>
      </c>
      <c r="AP70" s="36">
        <v>-48500000</v>
      </c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8"/>
      <c r="BD70" s="58">
        <v>501400000</v>
      </c>
      <c r="BE70" s="37">
        <v>-130600000</v>
      </c>
      <c r="BF70" s="37"/>
      <c r="BG70" s="37"/>
      <c r="BH70" s="37"/>
      <c r="BI70" s="37"/>
      <c r="BJ70" s="56">
        <v>370800000</v>
      </c>
      <c r="BK70" s="36"/>
      <c r="BL70" s="37"/>
      <c r="BM70" s="38"/>
      <c r="BN70" s="74">
        <v>370800000</v>
      </c>
      <c r="BO70" s="74">
        <v>4100000</v>
      </c>
      <c r="BP70" s="76">
        <v>374900000</v>
      </c>
      <c r="BQ70" s="37"/>
      <c r="BR70" s="37">
        <v>-2200000</v>
      </c>
      <c r="BS70" s="56">
        <v>372700000</v>
      </c>
    </row>
    <row r="71" spans="1:71" x14ac:dyDescent="0.2">
      <c r="A71" s="52" t="s">
        <v>349</v>
      </c>
      <c r="B71" s="52" t="s">
        <v>350</v>
      </c>
      <c r="C71" s="52" t="str">
        <f>VLOOKUP(A71,'[2]S&amp;P 500 Wikipedia'!A:D,3,FALSE)</f>
        <v>Real Estate</v>
      </c>
      <c r="D71" s="52">
        <v>378122</v>
      </c>
      <c r="E71" s="52" t="s">
        <v>16</v>
      </c>
      <c r="F71" s="52">
        <v>2019</v>
      </c>
      <c r="G71" s="52" t="s">
        <v>1292</v>
      </c>
      <c r="H71" s="53">
        <v>43830</v>
      </c>
      <c r="I71" s="53">
        <v>43900</v>
      </c>
      <c r="J71" s="53">
        <v>43900</v>
      </c>
      <c r="K71" s="54">
        <v>416000000</v>
      </c>
      <c r="L71" s="54">
        <v>418000000</v>
      </c>
      <c r="M71" s="52" t="s">
        <v>351</v>
      </c>
      <c r="N71" s="36">
        <v>5763000000</v>
      </c>
      <c r="O71" s="37"/>
      <c r="P71" s="37"/>
      <c r="Q71" s="38"/>
      <c r="R71" s="36">
        <v>-1986000000</v>
      </c>
      <c r="S71" s="37"/>
      <c r="T71" s="37"/>
      <c r="U71" s="38"/>
      <c r="V71" s="55">
        <v>3777000000</v>
      </c>
      <c r="W71" s="49"/>
      <c r="X71" s="36">
        <v>-2186000000</v>
      </c>
      <c r="Y71" s="37">
        <v>-614000000</v>
      </c>
      <c r="Z71" s="37"/>
      <c r="AA71" s="37"/>
      <c r="AB71" s="37"/>
      <c r="AC71" s="37">
        <v>-1572000000</v>
      </c>
      <c r="AD71" s="37"/>
      <c r="AE71" s="38"/>
      <c r="AF71" s="55">
        <v>1591000000</v>
      </c>
      <c r="AG71" s="49">
        <v>-676000000</v>
      </c>
      <c r="AH71" s="36">
        <v>-677000000</v>
      </c>
      <c r="AI71" s="37"/>
      <c r="AJ71" s="38"/>
      <c r="AK71" s="37"/>
      <c r="AL71" s="37"/>
      <c r="AM71" s="37"/>
      <c r="AN71" s="38">
        <v>1000000</v>
      </c>
      <c r="AO71" s="49">
        <v>915000000</v>
      </c>
      <c r="AP71" s="36">
        <v>-34000000</v>
      </c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8"/>
      <c r="BD71" s="58">
        <v>881000000</v>
      </c>
      <c r="BE71" s="37">
        <v>-21000000</v>
      </c>
      <c r="BF71" s="37"/>
      <c r="BG71" s="37"/>
      <c r="BH71" s="37"/>
      <c r="BI71" s="37"/>
      <c r="BJ71" s="56">
        <v>860000000</v>
      </c>
      <c r="BK71" s="36"/>
      <c r="BL71" s="37"/>
      <c r="BM71" s="38"/>
      <c r="BN71" s="74">
        <v>860000000</v>
      </c>
      <c r="BO71" s="74"/>
      <c r="BP71" s="76">
        <v>860000000</v>
      </c>
      <c r="BQ71" s="37">
        <v>-113000000</v>
      </c>
      <c r="BR71" s="37"/>
      <c r="BS71" s="56">
        <v>747000000</v>
      </c>
    </row>
    <row r="72" spans="1:71" x14ac:dyDescent="0.2">
      <c r="A72" s="52" t="s">
        <v>251</v>
      </c>
      <c r="B72" s="52" t="s">
        <v>252</v>
      </c>
      <c r="C72" s="52" t="str">
        <f>VLOOKUP(A72,'[2]S&amp;P 500 Wikipedia'!A:D,3,FALSE)</f>
        <v>Consumer Discretionary</v>
      </c>
      <c r="D72" s="52">
        <v>288836</v>
      </c>
      <c r="E72" s="52" t="s">
        <v>16</v>
      </c>
      <c r="F72" s="52">
        <v>2019</v>
      </c>
      <c r="G72" s="52" t="s">
        <v>1292</v>
      </c>
      <c r="H72" s="53">
        <v>43799</v>
      </c>
      <c r="I72" s="53">
        <v>43858</v>
      </c>
      <c r="J72" s="53">
        <v>43858</v>
      </c>
      <c r="K72" s="54">
        <v>690000000</v>
      </c>
      <c r="L72" s="54">
        <v>692000000</v>
      </c>
      <c r="M72" s="52" t="s">
        <v>253</v>
      </c>
      <c r="N72" s="36">
        <v>20825000000</v>
      </c>
      <c r="O72" s="37"/>
      <c r="P72" s="37"/>
      <c r="Q72" s="38"/>
      <c r="R72" s="36">
        <v>-12908000000</v>
      </c>
      <c r="S72" s="37"/>
      <c r="T72" s="37"/>
      <c r="U72" s="38"/>
      <c r="V72" s="55">
        <v>7917000000</v>
      </c>
      <c r="W72" s="49"/>
      <c r="X72" s="36">
        <v>-4640000000</v>
      </c>
      <c r="Y72" s="37">
        <v>-2480000000</v>
      </c>
      <c r="Z72" s="37"/>
      <c r="AA72" s="37"/>
      <c r="AB72" s="37"/>
      <c r="AC72" s="37">
        <v>-2160000000</v>
      </c>
      <c r="AD72" s="37"/>
      <c r="AE72" s="38"/>
      <c r="AF72" s="55">
        <v>3277000000</v>
      </c>
      <c r="AG72" s="49">
        <v>-215000000</v>
      </c>
      <c r="AH72" s="36">
        <v>-183000000</v>
      </c>
      <c r="AI72" s="37"/>
      <c r="AJ72" s="38"/>
      <c r="AK72" s="37"/>
      <c r="AL72" s="37"/>
      <c r="AM72" s="37"/>
      <c r="AN72" s="38">
        <v>-32000000</v>
      </c>
      <c r="AO72" s="49">
        <v>3062000000</v>
      </c>
      <c r="AP72" s="36">
        <v>0</v>
      </c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8"/>
      <c r="BD72" s="58">
        <v>3062000000</v>
      </c>
      <c r="BE72" s="37">
        <v>-71000000</v>
      </c>
      <c r="BF72" s="37"/>
      <c r="BG72" s="37"/>
      <c r="BH72" s="37"/>
      <c r="BI72" s="37"/>
      <c r="BJ72" s="56">
        <v>2991000000</v>
      </c>
      <c r="BK72" s="36"/>
      <c r="BL72" s="37"/>
      <c r="BM72" s="38"/>
      <c r="BN72" s="74">
        <v>2991000000</v>
      </c>
      <c r="BO72" s="74"/>
      <c r="BP72" s="76">
        <v>2991000000</v>
      </c>
      <c r="BQ72" s="37"/>
      <c r="BR72" s="37"/>
      <c r="BS72" s="56">
        <v>2991000000</v>
      </c>
    </row>
    <row r="73" spans="1:71" x14ac:dyDescent="0.2">
      <c r="A73" s="52" t="s">
        <v>239</v>
      </c>
      <c r="B73" s="52" t="s">
        <v>240</v>
      </c>
      <c r="C73" s="52" t="str">
        <f>VLOOKUP(A73,'[2]S&amp;P 500 Wikipedia'!A:D,3,FALSE)</f>
        <v>Information Technology</v>
      </c>
      <c r="D73" s="52">
        <v>107614</v>
      </c>
      <c r="E73" s="52" t="s">
        <v>16</v>
      </c>
      <c r="F73" s="52">
        <v>2019</v>
      </c>
      <c r="G73" s="52" t="s">
        <v>1292</v>
      </c>
      <c r="H73" s="53">
        <v>43830</v>
      </c>
      <c r="I73" s="53">
        <v>43885</v>
      </c>
      <c r="J73" s="53">
        <v>43885</v>
      </c>
      <c r="K73" s="54">
        <v>273239000</v>
      </c>
      <c r="L73" s="54">
        <v>280515000</v>
      </c>
      <c r="M73" s="52" t="s">
        <v>241</v>
      </c>
      <c r="N73" s="36">
        <v>2336319000</v>
      </c>
      <c r="O73" s="37"/>
      <c r="P73" s="37"/>
      <c r="Q73" s="38"/>
      <c r="R73" s="36">
        <v>-266357000</v>
      </c>
      <c r="S73" s="37"/>
      <c r="T73" s="37"/>
      <c r="U73" s="38"/>
      <c r="V73" s="55">
        <v>2069962000</v>
      </c>
      <c r="W73" s="49"/>
      <c r="X73" s="36">
        <v>-1569545000</v>
      </c>
      <c r="Y73" s="37">
        <v>-621479000</v>
      </c>
      <c r="Z73" s="37"/>
      <c r="AA73" s="37"/>
      <c r="AB73" s="37">
        <v>-935938000</v>
      </c>
      <c r="AC73" s="37">
        <v>-12128000</v>
      </c>
      <c r="AD73" s="37"/>
      <c r="AE73" s="38"/>
      <c r="AF73" s="55">
        <v>500417000</v>
      </c>
      <c r="AG73" s="49">
        <v>-12828000</v>
      </c>
      <c r="AH73" s="36">
        <v>-18829000</v>
      </c>
      <c r="AI73" s="37"/>
      <c r="AJ73" s="38"/>
      <c r="AK73" s="37"/>
      <c r="AL73" s="37"/>
      <c r="AM73" s="37"/>
      <c r="AN73" s="38">
        <v>6001000</v>
      </c>
      <c r="AO73" s="49">
        <v>487589000</v>
      </c>
      <c r="AP73" s="36">
        <v>-8621000</v>
      </c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8"/>
      <c r="BD73" s="58">
        <v>478968000</v>
      </c>
      <c r="BE73" s="37">
        <v>510011000</v>
      </c>
      <c r="BF73" s="37"/>
      <c r="BG73" s="37"/>
      <c r="BH73" s="37"/>
      <c r="BI73" s="37"/>
      <c r="BJ73" s="56">
        <v>988979000</v>
      </c>
      <c r="BK73" s="36"/>
      <c r="BL73" s="37"/>
      <c r="BM73" s="38"/>
      <c r="BN73" s="74">
        <v>988979000</v>
      </c>
      <c r="BO73" s="74"/>
      <c r="BP73" s="76">
        <v>988979000</v>
      </c>
      <c r="BQ73" s="37"/>
      <c r="BR73" s="37"/>
      <c r="BS73" s="56">
        <v>988979000</v>
      </c>
    </row>
    <row r="74" spans="1:71" x14ac:dyDescent="0.2">
      <c r="A74" s="52" t="s">
        <v>263</v>
      </c>
      <c r="B74" s="52" t="s">
        <v>263</v>
      </c>
      <c r="C74" s="52" t="str">
        <f>VLOOKUP(A74,'[2]S&amp;P 500 Wikipedia'!A:D,3,FALSE)</f>
        <v>Information Technology</v>
      </c>
      <c r="D74" s="52">
        <v>683318</v>
      </c>
      <c r="E74" s="52" t="s">
        <v>16</v>
      </c>
      <c r="F74" s="52">
        <v>2019</v>
      </c>
      <c r="G74" s="52" t="s">
        <v>1292</v>
      </c>
      <c r="H74" s="53">
        <v>43830</v>
      </c>
      <c r="I74" s="53">
        <v>43889</v>
      </c>
      <c r="J74" s="53">
        <v>43889</v>
      </c>
      <c r="K74" s="54">
        <v>145100000</v>
      </c>
      <c r="L74" s="54">
        <v>147800000</v>
      </c>
      <c r="M74" s="52" t="s">
        <v>264</v>
      </c>
      <c r="N74" s="36">
        <v>18032400000</v>
      </c>
      <c r="O74" s="37"/>
      <c r="P74" s="37"/>
      <c r="Q74" s="38"/>
      <c r="R74" s="36">
        <v>-14992500000</v>
      </c>
      <c r="S74" s="37"/>
      <c r="T74" s="37"/>
      <c r="U74" s="38"/>
      <c r="V74" s="55">
        <v>3039900000</v>
      </c>
      <c r="W74" s="49"/>
      <c r="X74" s="36">
        <v>-1906300000</v>
      </c>
      <c r="Y74" s="37">
        <v>-1906300000</v>
      </c>
      <c r="Z74" s="37"/>
      <c r="AA74" s="37"/>
      <c r="AB74" s="37"/>
      <c r="AC74" s="37"/>
      <c r="AD74" s="37"/>
      <c r="AE74" s="38"/>
      <c r="AF74" s="55">
        <v>1133600000</v>
      </c>
      <c r="AG74" s="49">
        <v>-183900000</v>
      </c>
      <c r="AH74" s="36">
        <v>-159400000</v>
      </c>
      <c r="AI74" s="37"/>
      <c r="AJ74" s="38"/>
      <c r="AK74" s="37"/>
      <c r="AL74" s="37"/>
      <c r="AM74" s="37"/>
      <c r="AN74" s="38">
        <v>-24500000</v>
      </c>
      <c r="AO74" s="49">
        <v>949700000</v>
      </c>
      <c r="AP74" s="36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8"/>
      <c r="BD74" s="58">
        <v>949700000</v>
      </c>
      <c r="BE74" s="37">
        <v>-212900000</v>
      </c>
      <c r="BF74" s="37"/>
      <c r="BG74" s="37"/>
      <c r="BH74" s="37"/>
      <c r="BI74" s="37"/>
      <c r="BJ74" s="56">
        <v>736800000</v>
      </c>
      <c r="BK74" s="36"/>
      <c r="BL74" s="37"/>
      <c r="BM74" s="38"/>
      <c r="BN74" s="74">
        <v>736800000</v>
      </c>
      <c r="BO74" s="74"/>
      <c r="BP74" s="76">
        <v>736800000</v>
      </c>
      <c r="BQ74" s="37"/>
      <c r="BR74" s="37"/>
      <c r="BS74" s="56">
        <v>736800000</v>
      </c>
    </row>
    <row r="75" spans="1:71" x14ac:dyDescent="0.2">
      <c r="A75" s="52" t="s">
        <v>265</v>
      </c>
      <c r="B75" s="52" t="s">
        <v>266</v>
      </c>
      <c r="C75" s="52" t="str">
        <f>VLOOKUP(A75,'[2]S&amp;P 500 Wikipedia'!A:D,3,FALSE)</f>
        <v>Materials</v>
      </c>
      <c r="D75" s="52">
        <v>109593</v>
      </c>
      <c r="E75" s="52" t="s">
        <v>16</v>
      </c>
      <c r="F75" s="52">
        <v>2019</v>
      </c>
      <c r="G75" s="52" t="s">
        <v>1292</v>
      </c>
      <c r="H75" s="53">
        <v>43830</v>
      </c>
      <c r="I75" s="53">
        <v>43867</v>
      </c>
      <c r="J75" s="53">
        <v>43867</v>
      </c>
      <c r="K75" s="54">
        <v>123925697</v>
      </c>
      <c r="L75" s="54">
        <v>124651759</v>
      </c>
      <c r="M75" s="52" t="s">
        <v>267</v>
      </c>
      <c r="N75" s="36">
        <v>6297000000</v>
      </c>
      <c r="O75" s="37"/>
      <c r="P75" s="37"/>
      <c r="Q75" s="38"/>
      <c r="R75" s="36">
        <v>-4691000000</v>
      </c>
      <c r="S75" s="37"/>
      <c r="T75" s="37"/>
      <c r="U75" s="38"/>
      <c r="V75" s="55">
        <v>1606000000</v>
      </c>
      <c r="W75" s="49"/>
      <c r="X75" s="36">
        <v>-777000000</v>
      </c>
      <c r="Y75" s="37">
        <v>-483000000</v>
      </c>
      <c r="Z75" s="37"/>
      <c r="AA75" s="37"/>
      <c r="AB75" s="37">
        <v>-67000000</v>
      </c>
      <c r="AC75" s="37">
        <v>-24000000</v>
      </c>
      <c r="AD75" s="37"/>
      <c r="AE75" s="38">
        <v>-203000000</v>
      </c>
      <c r="AF75" s="55">
        <v>829000000</v>
      </c>
      <c r="AG75" s="49">
        <v>178000000</v>
      </c>
      <c r="AH75" s="36">
        <v>-109000000</v>
      </c>
      <c r="AI75" s="37"/>
      <c r="AJ75" s="38"/>
      <c r="AK75" s="37">
        <v>113000000</v>
      </c>
      <c r="AL75" s="37"/>
      <c r="AM75" s="37">
        <v>182000000</v>
      </c>
      <c r="AN75" s="38">
        <v>-8000000</v>
      </c>
      <c r="AO75" s="49">
        <v>1007000000</v>
      </c>
      <c r="AP75" s="36">
        <v>-19000000</v>
      </c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8"/>
      <c r="BD75" s="58">
        <v>988000000</v>
      </c>
      <c r="BE75" s="37">
        <v>-124000000</v>
      </c>
      <c r="BF75" s="37"/>
      <c r="BG75" s="37"/>
      <c r="BH75" s="37"/>
      <c r="BI75" s="37"/>
      <c r="BJ75" s="56">
        <v>864000000</v>
      </c>
      <c r="BK75" s="36">
        <v>-6000000</v>
      </c>
      <c r="BL75" s="37">
        <v>-6000000</v>
      </c>
      <c r="BM75" s="38"/>
      <c r="BN75" s="74">
        <v>858000000</v>
      </c>
      <c r="BO75" s="74">
        <v>-6000000</v>
      </c>
      <c r="BP75" s="76">
        <v>852000000</v>
      </c>
      <c r="BQ75" s="37"/>
      <c r="BR75" s="37"/>
      <c r="BS75" s="56">
        <v>852000000</v>
      </c>
    </row>
    <row r="76" spans="1:71" x14ac:dyDescent="0.2">
      <c r="A76" s="52" t="s">
        <v>277</v>
      </c>
      <c r="B76" s="52" t="s">
        <v>278</v>
      </c>
      <c r="C76" s="52" t="str">
        <f>VLOOKUP(A76,'[2]S&amp;P 500 Wikipedia'!A:D,3,FALSE)</f>
        <v>Health Care</v>
      </c>
      <c r="D76" s="52">
        <v>259186</v>
      </c>
      <c r="E76" s="52" t="s">
        <v>16</v>
      </c>
      <c r="F76" s="52">
        <v>2019</v>
      </c>
      <c r="G76" s="52" t="s">
        <v>1292</v>
      </c>
      <c r="H76" s="53">
        <v>43830</v>
      </c>
      <c r="I76" s="53">
        <v>43871</v>
      </c>
      <c r="J76" s="53">
        <v>43871</v>
      </c>
      <c r="K76" s="54">
        <v>318229000</v>
      </c>
      <c r="L76" s="54">
        <v>321235000</v>
      </c>
      <c r="M76" s="52" t="s">
        <v>279</v>
      </c>
      <c r="N76" s="36">
        <v>5692598000</v>
      </c>
      <c r="O76" s="37"/>
      <c r="P76" s="37"/>
      <c r="Q76" s="38"/>
      <c r="R76" s="36">
        <v>-1808177000</v>
      </c>
      <c r="S76" s="37"/>
      <c r="T76" s="37"/>
      <c r="U76" s="38"/>
      <c r="V76" s="55">
        <v>3884421000</v>
      </c>
      <c r="W76" s="49"/>
      <c r="X76" s="36">
        <v>-3195935000</v>
      </c>
      <c r="Y76" s="37">
        <v>-3195935000</v>
      </c>
      <c r="Z76" s="37"/>
      <c r="AA76" s="37"/>
      <c r="AB76" s="37"/>
      <c r="AC76" s="37"/>
      <c r="AD76" s="37"/>
      <c r="AE76" s="38"/>
      <c r="AF76" s="55">
        <v>688486000</v>
      </c>
      <c r="AG76" s="49">
        <v>53843000</v>
      </c>
      <c r="AH76" s="36"/>
      <c r="AI76" s="37"/>
      <c r="AJ76" s="38"/>
      <c r="AK76" s="37"/>
      <c r="AL76" s="37"/>
      <c r="AM76" s="37"/>
      <c r="AN76" s="38">
        <v>53843000</v>
      </c>
      <c r="AO76" s="49">
        <v>742329000</v>
      </c>
      <c r="AP76" s="36">
        <v>-87817000</v>
      </c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8"/>
      <c r="BD76" s="58">
        <v>654512000</v>
      </c>
      <c r="BE76" s="37">
        <v>-125058000</v>
      </c>
      <c r="BF76" s="37"/>
      <c r="BG76" s="37"/>
      <c r="BH76" s="37"/>
      <c r="BI76" s="37"/>
      <c r="BJ76" s="56">
        <v>529454000</v>
      </c>
      <c r="BK76" s="36"/>
      <c r="BL76" s="37"/>
      <c r="BM76" s="38"/>
      <c r="BN76" s="74">
        <v>529454000</v>
      </c>
      <c r="BO76" s="74"/>
      <c r="BP76" s="76">
        <v>529454000</v>
      </c>
      <c r="BQ76" s="37"/>
      <c r="BR76" s="37"/>
      <c r="BS76" s="56">
        <v>529454000</v>
      </c>
    </row>
    <row r="77" spans="1:71" x14ac:dyDescent="0.2">
      <c r="A77" s="52" t="s">
        <v>280</v>
      </c>
      <c r="B77" s="52" t="s">
        <v>281</v>
      </c>
      <c r="C77" s="52" t="str">
        <f>VLOOKUP(A77,'[2]S&amp;P 500 Wikipedia'!A:D,3,FALSE)</f>
        <v>Materials</v>
      </c>
      <c r="D77" s="52">
        <v>119051</v>
      </c>
      <c r="E77" s="52" t="s">
        <v>16</v>
      </c>
      <c r="F77" s="52">
        <v>2019</v>
      </c>
      <c r="G77" s="52" t="s">
        <v>1292</v>
      </c>
      <c r="H77" s="53">
        <v>43830</v>
      </c>
      <c r="I77" s="53">
        <v>43885</v>
      </c>
      <c r="J77" s="53">
        <v>43885</v>
      </c>
      <c r="K77" s="54">
        <v>220200000</v>
      </c>
      <c r="L77" s="54">
        <v>221600000</v>
      </c>
      <c r="M77" s="52" t="s">
        <v>282</v>
      </c>
      <c r="N77" s="36">
        <v>4590000000</v>
      </c>
      <c r="O77" s="37"/>
      <c r="P77" s="37"/>
      <c r="Q77" s="38"/>
      <c r="R77" s="36">
        <v>-3416000000</v>
      </c>
      <c r="S77" s="37"/>
      <c r="T77" s="37"/>
      <c r="U77" s="38"/>
      <c r="V77" s="55">
        <v>1174000000</v>
      </c>
      <c r="W77" s="49"/>
      <c r="X77" s="36">
        <v>-166000000</v>
      </c>
      <c r="Y77" s="37">
        <v>-239000000</v>
      </c>
      <c r="Z77" s="37"/>
      <c r="AA77" s="37"/>
      <c r="AB77" s="37"/>
      <c r="AC77" s="37"/>
      <c r="AD77" s="37"/>
      <c r="AE77" s="38">
        <v>73000000</v>
      </c>
      <c r="AF77" s="55">
        <v>1008000000</v>
      </c>
      <c r="AG77" s="49">
        <v>-215000000</v>
      </c>
      <c r="AH77" s="36">
        <v>-217000000</v>
      </c>
      <c r="AI77" s="37"/>
      <c r="AJ77" s="38"/>
      <c r="AK77" s="37"/>
      <c r="AL77" s="37"/>
      <c r="AM77" s="37">
        <v>-5000000</v>
      </c>
      <c r="AN77" s="38">
        <v>7000000</v>
      </c>
      <c r="AO77" s="49">
        <v>793000000</v>
      </c>
      <c r="AP77" s="36">
        <v>-21000000</v>
      </c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8"/>
      <c r="BD77" s="58">
        <v>772000000</v>
      </c>
      <c r="BE77" s="37">
        <v>-126000000</v>
      </c>
      <c r="BF77" s="37"/>
      <c r="BG77" s="37"/>
      <c r="BH77" s="37"/>
      <c r="BI77" s="37"/>
      <c r="BJ77" s="56">
        <v>646000000</v>
      </c>
      <c r="BK77" s="36"/>
      <c r="BL77" s="37"/>
      <c r="BM77" s="38"/>
      <c r="BN77" s="74">
        <v>646000000</v>
      </c>
      <c r="BO77" s="74">
        <v>-153000000</v>
      </c>
      <c r="BP77" s="76">
        <v>493000000</v>
      </c>
      <c r="BQ77" s="37"/>
      <c r="BR77" s="37"/>
      <c r="BS77" s="56">
        <v>493000000</v>
      </c>
    </row>
    <row r="78" spans="1:71" x14ac:dyDescent="0.2">
      <c r="A78" s="52" t="s">
        <v>292</v>
      </c>
      <c r="B78" s="52" t="s">
        <v>293</v>
      </c>
      <c r="C78" s="52" t="str">
        <f>VLOOKUP(A78,'[2]S&amp;P 500 Wikipedia'!A:D,3,FALSE)</f>
        <v>Consumer Staples</v>
      </c>
      <c r="D78" s="52">
        <v>378113</v>
      </c>
      <c r="E78" s="52" t="s">
        <v>16</v>
      </c>
      <c r="F78" s="52">
        <v>2019</v>
      </c>
      <c r="G78" s="52" t="s">
        <v>1292</v>
      </c>
      <c r="H78" s="53">
        <v>43830</v>
      </c>
      <c r="I78" s="53">
        <v>43879</v>
      </c>
      <c r="J78" s="53">
        <v>43879</v>
      </c>
      <c r="K78" s="54">
        <v>246200000</v>
      </c>
      <c r="L78" s="54">
        <v>252100000</v>
      </c>
      <c r="M78" s="52" t="s">
        <v>294</v>
      </c>
      <c r="N78" s="36">
        <v>4357700000</v>
      </c>
      <c r="O78" s="37"/>
      <c r="P78" s="37"/>
      <c r="Q78" s="38"/>
      <c r="R78" s="36">
        <v>-2373700000</v>
      </c>
      <c r="S78" s="37"/>
      <c r="T78" s="37"/>
      <c r="U78" s="38"/>
      <c r="V78" s="55">
        <v>1984000000</v>
      </c>
      <c r="W78" s="49"/>
      <c r="X78" s="36">
        <v>-1143800000</v>
      </c>
      <c r="Y78" s="37">
        <v>-1143800000</v>
      </c>
      <c r="Z78" s="37"/>
      <c r="AA78" s="37"/>
      <c r="AB78" s="37"/>
      <c r="AC78" s="37"/>
      <c r="AD78" s="37"/>
      <c r="AE78" s="38"/>
      <c r="AF78" s="55">
        <v>840200000</v>
      </c>
      <c r="AG78" s="49">
        <v>-66500000</v>
      </c>
      <c r="AH78" s="36">
        <v>-73600000</v>
      </c>
      <c r="AI78" s="37"/>
      <c r="AJ78" s="38"/>
      <c r="AK78" s="37">
        <v>1600000</v>
      </c>
      <c r="AL78" s="37"/>
      <c r="AM78" s="37">
        <v>6600000</v>
      </c>
      <c r="AN78" s="38">
        <v>-1100000</v>
      </c>
      <c r="AO78" s="49">
        <v>773700000</v>
      </c>
      <c r="AP78" s="36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8"/>
      <c r="BD78" s="58">
        <v>773700000</v>
      </c>
      <c r="BE78" s="37">
        <v>-157800000</v>
      </c>
      <c r="BF78" s="37"/>
      <c r="BG78" s="37"/>
      <c r="BH78" s="37"/>
      <c r="BI78" s="37"/>
      <c r="BJ78" s="56">
        <v>615900000</v>
      </c>
      <c r="BK78" s="36"/>
      <c r="BL78" s="37"/>
      <c r="BM78" s="38"/>
      <c r="BN78" s="74">
        <v>615900000</v>
      </c>
      <c r="BO78" s="74"/>
      <c r="BP78" s="76">
        <v>615900000</v>
      </c>
      <c r="BQ78" s="37"/>
      <c r="BR78" s="37"/>
      <c r="BS78" s="56">
        <v>615900000</v>
      </c>
    </row>
    <row r="79" spans="1:71" x14ac:dyDescent="0.2">
      <c r="A79" s="52" t="s">
        <v>233</v>
      </c>
      <c r="B79" s="52" t="s">
        <v>234</v>
      </c>
      <c r="C79" s="52" t="str">
        <f>VLOOKUP(A79,'[2]S&amp;P 500 Wikipedia'!A:D,3,FALSE)</f>
        <v>Industrials</v>
      </c>
      <c r="D79" s="52">
        <v>378101</v>
      </c>
      <c r="E79" s="52" t="s">
        <v>16</v>
      </c>
      <c r="F79" s="52">
        <v>2019</v>
      </c>
      <c r="G79" s="52" t="s">
        <v>1292</v>
      </c>
      <c r="H79" s="53">
        <v>43830</v>
      </c>
      <c r="I79" s="53">
        <v>43880</v>
      </c>
      <c r="J79" s="53">
        <v>43880</v>
      </c>
      <c r="K79" s="54">
        <v>136955000</v>
      </c>
      <c r="L79" s="54">
        <v>137735000</v>
      </c>
      <c r="M79" s="52" t="s">
        <v>235</v>
      </c>
      <c r="N79" s="36">
        <v>15309508000</v>
      </c>
      <c r="O79" s="37"/>
      <c r="P79" s="37"/>
      <c r="Q79" s="38"/>
      <c r="R79" s="36">
        <v>-12723198000</v>
      </c>
      <c r="S79" s="37"/>
      <c r="T79" s="37"/>
      <c r="U79" s="38"/>
      <c r="V79" s="55">
        <v>2586310000</v>
      </c>
      <c r="W79" s="49"/>
      <c r="X79" s="36">
        <v>-1796334000</v>
      </c>
      <c r="Y79" s="37">
        <v>-1796334000</v>
      </c>
      <c r="Z79" s="37"/>
      <c r="AA79" s="37"/>
      <c r="AB79" s="37"/>
      <c r="AC79" s="37"/>
      <c r="AD79" s="37"/>
      <c r="AE79" s="38"/>
      <c r="AF79" s="55">
        <v>789976000</v>
      </c>
      <c r="AG79" s="49">
        <v>-47719000</v>
      </c>
      <c r="AH79" s="36">
        <v>-47719000</v>
      </c>
      <c r="AI79" s="37"/>
      <c r="AJ79" s="38"/>
      <c r="AK79" s="37"/>
      <c r="AL79" s="37"/>
      <c r="AM79" s="37"/>
      <c r="AN79" s="38"/>
      <c r="AO79" s="49">
        <v>742257000</v>
      </c>
      <c r="AP79" s="36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8"/>
      <c r="BD79" s="58">
        <v>742257000</v>
      </c>
      <c r="BE79" s="37">
        <v>-165289000</v>
      </c>
      <c r="BF79" s="37"/>
      <c r="BG79" s="37"/>
      <c r="BH79" s="37"/>
      <c r="BI79" s="37"/>
      <c r="BJ79" s="56">
        <v>576968000</v>
      </c>
      <c r="BK79" s="36"/>
      <c r="BL79" s="37"/>
      <c r="BM79" s="38"/>
      <c r="BN79" s="74">
        <v>576968000</v>
      </c>
      <c r="BO79" s="74"/>
      <c r="BP79" s="76">
        <v>576968000</v>
      </c>
      <c r="BQ79" s="37"/>
      <c r="BR79" s="37"/>
      <c r="BS79" s="56">
        <v>576968000</v>
      </c>
    </row>
    <row r="80" spans="1:71" x14ac:dyDescent="0.2">
      <c r="A80" s="52" t="s">
        <v>283</v>
      </c>
      <c r="B80" s="52" t="s">
        <v>284</v>
      </c>
      <c r="C80" s="52" t="str">
        <f>VLOOKUP(A80,'[2]S&amp;P 500 Wikipedia'!A:D,3,FALSE)</f>
        <v>Communication Services</v>
      </c>
      <c r="D80" s="52">
        <v>378110</v>
      </c>
      <c r="E80" s="52" t="s">
        <v>16</v>
      </c>
      <c r="F80" s="52">
        <v>2019</v>
      </c>
      <c r="G80" s="52" t="s">
        <v>1292</v>
      </c>
      <c r="H80" s="53">
        <v>43830</v>
      </c>
      <c r="I80" s="53">
        <v>43861</v>
      </c>
      <c r="J80" s="53">
        <v>43861</v>
      </c>
      <c r="K80" s="54">
        <v>219506735</v>
      </c>
      <c r="L80" s="54">
        <v>223786380</v>
      </c>
      <c r="M80" s="59" t="s">
        <v>285</v>
      </c>
      <c r="N80" s="36">
        <v>45764000000</v>
      </c>
      <c r="O80" s="37"/>
      <c r="P80" s="37"/>
      <c r="Q80" s="38"/>
      <c r="R80" s="60">
        <v>0</v>
      </c>
      <c r="S80" s="37"/>
      <c r="T80" s="37"/>
      <c r="U80" s="38"/>
      <c r="V80" s="55">
        <v>45764000000</v>
      </c>
      <c r="W80" s="49"/>
      <c r="X80" s="36">
        <v>-39253000000</v>
      </c>
      <c r="Y80" s="37"/>
      <c r="Z80" s="37"/>
      <c r="AA80" s="37"/>
      <c r="AB80" s="37"/>
      <c r="AC80" s="37">
        <v>-9926000000</v>
      </c>
      <c r="AD80" s="37"/>
      <c r="AE80" s="38">
        <v>-29327000000</v>
      </c>
      <c r="AF80" s="55">
        <v>6511000000</v>
      </c>
      <c r="AG80" s="49">
        <v>-3932000000</v>
      </c>
      <c r="AH80" s="36">
        <v>-3797000000</v>
      </c>
      <c r="AI80" s="37"/>
      <c r="AJ80" s="38"/>
      <c r="AK80" s="37"/>
      <c r="AL80" s="37"/>
      <c r="AM80" s="37"/>
      <c r="AN80" s="38">
        <v>-135000000</v>
      </c>
      <c r="AO80" s="49">
        <v>2579000000</v>
      </c>
      <c r="AP80" s="36">
        <v>-148000000</v>
      </c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8"/>
      <c r="BD80" s="58">
        <v>2431000000</v>
      </c>
      <c r="BE80" s="37">
        <v>-439000000</v>
      </c>
      <c r="BF80" s="37"/>
      <c r="BG80" s="37"/>
      <c r="BH80" s="37"/>
      <c r="BI80" s="37"/>
      <c r="BJ80" s="56">
        <v>1992000000</v>
      </c>
      <c r="BK80" s="36"/>
      <c r="BL80" s="37"/>
      <c r="BM80" s="38"/>
      <c r="BN80" s="74">
        <v>1992000000</v>
      </c>
      <c r="BO80" s="74">
        <v>-324000000</v>
      </c>
      <c r="BP80" s="76">
        <v>1668000000</v>
      </c>
      <c r="BQ80" s="37"/>
      <c r="BR80" s="37"/>
      <c r="BS80" s="56">
        <v>1668000000</v>
      </c>
    </row>
    <row r="81" spans="1:71" x14ac:dyDescent="0.2">
      <c r="A81" s="52" t="s">
        <v>316</v>
      </c>
      <c r="B81" s="52" t="s">
        <v>317</v>
      </c>
      <c r="C81" s="52" t="str">
        <f>VLOOKUP(A81,'[2]S&amp;P 500 Wikipedia'!A:D,3,FALSE)</f>
        <v>Consumer Staples</v>
      </c>
      <c r="D81" s="52">
        <v>255327</v>
      </c>
      <c r="E81" s="52" t="s">
        <v>16</v>
      </c>
      <c r="F81" s="52">
        <v>2019</v>
      </c>
      <c r="G81" s="52" t="s">
        <v>1292</v>
      </c>
      <c r="H81" s="53">
        <v>43830</v>
      </c>
      <c r="I81" s="53">
        <v>43882</v>
      </c>
      <c r="J81" s="53">
        <v>43882</v>
      </c>
      <c r="K81" s="54">
        <v>859100000</v>
      </c>
      <c r="L81" s="54">
        <v>861100000</v>
      </c>
      <c r="M81" s="52" t="s">
        <v>318</v>
      </c>
      <c r="N81" s="36">
        <v>15693000000</v>
      </c>
      <c r="O81" s="37"/>
      <c r="P81" s="37"/>
      <c r="Q81" s="38"/>
      <c r="R81" s="36">
        <v>-6368000000</v>
      </c>
      <c r="S81" s="37"/>
      <c r="T81" s="37"/>
      <c r="U81" s="38"/>
      <c r="V81" s="55">
        <v>9325000000</v>
      </c>
      <c r="W81" s="49"/>
      <c r="X81" s="36">
        <v>-5771000000</v>
      </c>
      <c r="Y81" s="37">
        <v>-5575000000</v>
      </c>
      <c r="Z81" s="37"/>
      <c r="AA81" s="37"/>
      <c r="AB81" s="37"/>
      <c r="AC81" s="37"/>
      <c r="AD81" s="37"/>
      <c r="AE81" s="38">
        <v>-196000000</v>
      </c>
      <c r="AF81" s="55">
        <v>3554000000</v>
      </c>
      <c r="AG81" s="49">
        <v>-145000000</v>
      </c>
      <c r="AH81" s="36">
        <v>-145000000</v>
      </c>
      <c r="AI81" s="37"/>
      <c r="AJ81" s="38"/>
      <c r="AK81" s="37"/>
      <c r="AL81" s="37"/>
      <c r="AM81" s="37"/>
      <c r="AN81" s="38"/>
      <c r="AO81" s="49">
        <v>3409000000</v>
      </c>
      <c r="AP81" s="36">
        <v>-108000000</v>
      </c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8"/>
      <c r="BD81" s="58">
        <v>3301000000</v>
      </c>
      <c r="BE81" s="37">
        <v>-774000000</v>
      </c>
      <c r="BF81" s="37"/>
      <c r="BG81" s="37"/>
      <c r="BH81" s="37"/>
      <c r="BI81" s="37"/>
      <c r="BJ81" s="56">
        <v>2527000000</v>
      </c>
      <c r="BK81" s="36"/>
      <c r="BL81" s="37"/>
      <c r="BM81" s="38"/>
      <c r="BN81" s="74">
        <v>2527000000</v>
      </c>
      <c r="BO81" s="74">
        <v>-160000000</v>
      </c>
      <c r="BP81" s="76">
        <v>2367000000</v>
      </c>
      <c r="BQ81" s="37"/>
      <c r="BR81" s="37"/>
      <c r="BS81" s="56">
        <v>2367000000</v>
      </c>
    </row>
    <row r="82" spans="1:71" x14ac:dyDescent="0.2">
      <c r="A82" s="52" t="s">
        <v>1126</v>
      </c>
      <c r="B82" s="52" t="s">
        <v>1127</v>
      </c>
      <c r="C82" s="52" t="str">
        <f>VLOOKUP(A82,'[2]S&amp;P 500 Wikipedia'!A:D,3,FALSE)</f>
        <v>Consumer Staples</v>
      </c>
      <c r="D82" s="52">
        <v>218764</v>
      </c>
      <c r="E82" s="52" t="s">
        <v>16</v>
      </c>
      <c r="F82" s="52">
        <v>2020</v>
      </c>
      <c r="G82" s="52" t="s">
        <v>1292</v>
      </c>
      <c r="H82" s="53">
        <v>44012</v>
      </c>
      <c r="I82" s="53">
        <v>44056</v>
      </c>
      <c r="J82" s="53">
        <v>44056</v>
      </c>
      <c r="K82" s="54">
        <v>125828000</v>
      </c>
      <c r="L82" s="54">
        <v>127671000</v>
      </c>
      <c r="M82" s="52" t="s">
        <v>1128</v>
      </c>
      <c r="N82" s="36">
        <v>6721000000</v>
      </c>
      <c r="O82" s="37"/>
      <c r="P82" s="37"/>
      <c r="Q82" s="38"/>
      <c r="R82" s="36">
        <v>-3658000000</v>
      </c>
      <c r="S82" s="37"/>
      <c r="T82" s="37"/>
      <c r="U82" s="38"/>
      <c r="V82" s="55">
        <v>3063000000</v>
      </c>
      <c r="W82" s="49"/>
      <c r="X82" s="36">
        <v>-1779000000</v>
      </c>
      <c r="Y82" s="37">
        <v>-1644000000</v>
      </c>
      <c r="Z82" s="37"/>
      <c r="AA82" s="37"/>
      <c r="AB82" s="37">
        <v>-145000000</v>
      </c>
      <c r="AC82" s="37"/>
      <c r="AD82" s="37"/>
      <c r="AE82" s="38">
        <v>10000000</v>
      </c>
      <c r="AF82" s="55">
        <v>1284000000</v>
      </c>
      <c r="AG82" s="49">
        <v>-99000000</v>
      </c>
      <c r="AH82" s="36">
        <v>-99000000</v>
      </c>
      <c r="AI82" s="37"/>
      <c r="AJ82" s="38"/>
      <c r="AK82" s="37"/>
      <c r="AL82" s="37"/>
      <c r="AM82" s="37"/>
      <c r="AN82" s="38"/>
      <c r="AO82" s="49">
        <v>1185000000</v>
      </c>
      <c r="AP82" s="36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8"/>
      <c r="BD82" s="58">
        <v>1185000000</v>
      </c>
      <c r="BE82" s="37">
        <v>-246000000</v>
      </c>
      <c r="BF82" s="37"/>
      <c r="BG82" s="37"/>
      <c r="BH82" s="37"/>
      <c r="BI82" s="37"/>
      <c r="BJ82" s="56">
        <v>939000000</v>
      </c>
      <c r="BK82" s="36"/>
      <c r="BL82" s="37"/>
      <c r="BM82" s="38"/>
      <c r="BN82" s="74">
        <v>939000000</v>
      </c>
      <c r="BO82" s="74"/>
      <c r="BP82" s="76">
        <v>939000000</v>
      </c>
      <c r="BQ82" s="37"/>
      <c r="BR82" s="37"/>
      <c r="BS82" s="56">
        <v>939000000</v>
      </c>
    </row>
    <row r="83" spans="1:71" x14ac:dyDescent="0.2">
      <c r="A83" s="52" t="s">
        <v>319</v>
      </c>
      <c r="B83" s="52" t="s">
        <v>320</v>
      </c>
      <c r="C83" s="52" t="str">
        <f>VLOOKUP(A83,'[2]S&amp;P 500 Wikipedia'!A:D,3,FALSE)</f>
        <v>Communication Services</v>
      </c>
      <c r="D83" s="52">
        <v>106366</v>
      </c>
      <c r="E83" s="52" t="s">
        <v>16</v>
      </c>
      <c r="F83" s="52">
        <v>2019</v>
      </c>
      <c r="G83" s="52" t="s">
        <v>1292</v>
      </c>
      <c r="H83" s="53">
        <v>43830</v>
      </c>
      <c r="I83" s="53">
        <v>43860</v>
      </c>
      <c r="J83" s="53">
        <v>43860</v>
      </c>
      <c r="K83" s="54">
        <v>4548000000</v>
      </c>
      <c r="L83" s="54">
        <v>4610000000</v>
      </c>
      <c r="M83" s="52" t="s">
        <v>321</v>
      </c>
      <c r="N83" s="36">
        <v>108942000000</v>
      </c>
      <c r="O83" s="37"/>
      <c r="P83" s="37"/>
      <c r="Q83" s="38"/>
      <c r="R83" s="36">
        <v>-34440000000</v>
      </c>
      <c r="S83" s="37"/>
      <c r="T83" s="37"/>
      <c r="U83" s="38"/>
      <c r="V83" s="55">
        <v>74502000000</v>
      </c>
      <c r="W83" s="49"/>
      <c r="X83" s="36">
        <v>-53377000000</v>
      </c>
      <c r="Y83" s="37">
        <v>-40424000000</v>
      </c>
      <c r="Z83" s="37"/>
      <c r="AA83" s="37"/>
      <c r="AB83" s="37"/>
      <c r="AC83" s="37">
        <v>-12953000000</v>
      </c>
      <c r="AD83" s="37"/>
      <c r="AE83" s="38">
        <v>0</v>
      </c>
      <c r="AF83" s="55">
        <v>21125000000</v>
      </c>
      <c r="AG83" s="49">
        <v>-4129000000</v>
      </c>
      <c r="AH83" s="36">
        <v>-4567000000</v>
      </c>
      <c r="AI83" s="37"/>
      <c r="AJ83" s="38"/>
      <c r="AK83" s="37"/>
      <c r="AL83" s="37"/>
      <c r="AM83" s="37"/>
      <c r="AN83" s="38">
        <v>438000000</v>
      </c>
      <c r="AO83" s="49">
        <v>16996000000</v>
      </c>
      <c r="AP83" s="36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8"/>
      <c r="BD83" s="58">
        <v>16996000000</v>
      </c>
      <c r="BE83" s="37">
        <v>-3673000000</v>
      </c>
      <c r="BF83" s="37"/>
      <c r="BG83" s="37"/>
      <c r="BH83" s="37"/>
      <c r="BI83" s="37"/>
      <c r="BJ83" s="56">
        <v>13323000000</v>
      </c>
      <c r="BK83" s="36"/>
      <c r="BL83" s="37"/>
      <c r="BM83" s="38"/>
      <c r="BN83" s="74">
        <v>13323000000</v>
      </c>
      <c r="BO83" s="74">
        <v>-266000000</v>
      </c>
      <c r="BP83" s="76">
        <v>13057000000</v>
      </c>
      <c r="BQ83" s="37"/>
      <c r="BR83" s="37"/>
      <c r="BS83" s="56">
        <v>13057000000</v>
      </c>
    </row>
    <row r="84" spans="1:71" x14ac:dyDescent="0.2">
      <c r="A84" s="52" t="s">
        <v>304</v>
      </c>
      <c r="B84" s="52" t="s">
        <v>305</v>
      </c>
      <c r="C84" s="52" t="str">
        <f>VLOOKUP(A84,'[2]S&amp;P 500 Wikipedia'!A:D,3,FALSE)</f>
        <v>Financials</v>
      </c>
      <c r="D84" s="52">
        <v>378116</v>
      </c>
      <c r="E84" s="52" t="s">
        <v>16</v>
      </c>
      <c r="F84" s="52">
        <v>2019</v>
      </c>
      <c r="G84" s="52" t="s">
        <v>1292</v>
      </c>
      <c r="H84" s="53">
        <v>43830</v>
      </c>
      <c r="I84" s="53">
        <v>43889</v>
      </c>
      <c r="J84" s="53">
        <v>43889</v>
      </c>
      <c r="K84" s="54">
        <v>357155000</v>
      </c>
      <c r="L84" s="54">
        <v>358239000</v>
      </c>
      <c r="M84" s="52" t="s">
        <v>306</v>
      </c>
      <c r="N84" s="36">
        <v>4868000000</v>
      </c>
      <c r="O84" s="37"/>
      <c r="P84" s="37"/>
      <c r="Q84" s="38"/>
      <c r="R84" s="36">
        <v>-1446500000</v>
      </c>
      <c r="S84" s="37"/>
      <c r="T84" s="37"/>
      <c r="U84" s="38"/>
      <c r="V84" s="55">
        <v>3421500000</v>
      </c>
      <c r="W84" s="49"/>
      <c r="X84" s="36">
        <v>-833700000</v>
      </c>
      <c r="Y84" s="37"/>
      <c r="Z84" s="37"/>
      <c r="AA84" s="37"/>
      <c r="AB84" s="37"/>
      <c r="AC84" s="37">
        <v>-473300000</v>
      </c>
      <c r="AD84" s="37"/>
      <c r="AE84" s="38">
        <v>-360400000</v>
      </c>
      <c r="AF84" s="55">
        <v>2587800000</v>
      </c>
      <c r="AG84" s="49">
        <v>101800000</v>
      </c>
      <c r="AH84" s="36">
        <v>-178000000</v>
      </c>
      <c r="AI84" s="37"/>
      <c r="AJ84" s="38"/>
      <c r="AK84" s="37">
        <v>637900000</v>
      </c>
      <c r="AL84" s="37"/>
      <c r="AM84" s="37">
        <v>176800000</v>
      </c>
      <c r="AN84" s="38">
        <v>-534900000</v>
      </c>
      <c r="AO84" s="49">
        <v>2689600000</v>
      </c>
      <c r="AP84" s="36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8"/>
      <c r="BD84" s="58">
        <v>2689600000</v>
      </c>
      <c r="BE84" s="37">
        <v>-573800000</v>
      </c>
      <c r="BF84" s="37"/>
      <c r="BG84" s="37"/>
      <c r="BH84" s="37"/>
      <c r="BI84" s="37"/>
      <c r="BJ84" s="56">
        <v>2115800000</v>
      </c>
      <c r="BK84" s="36"/>
      <c r="BL84" s="37"/>
      <c r="BM84" s="38"/>
      <c r="BN84" s="74">
        <v>2115800000</v>
      </c>
      <c r="BO84" s="74">
        <v>700000</v>
      </c>
      <c r="BP84" s="76">
        <v>2116500000</v>
      </c>
      <c r="BQ84" s="37"/>
      <c r="BR84" s="37"/>
      <c r="BS84" s="56">
        <v>2116500000</v>
      </c>
    </row>
    <row r="85" spans="1:71" x14ac:dyDescent="0.2">
      <c r="A85" s="52" t="s">
        <v>289</v>
      </c>
      <c r="B85" s="52" t="s">
        <v>290</v>
      </c>
      <c r="C85" s="52" t="str">
        <f>VLOOKUP(A85,'[2]S&amp;P 500 Wikipedia'!A:D,3,FALSE)</f>
        <v>Consumer Discretionary</v>
      </c>
      <c r="D85" s="52">
        <v>80874</v>
      </c>
      <c r="E85" s="52" t="s">
        <v>16</v>
      </c>
      <c r="F85" s="52">
        <v>2019</v>
      </c>
      <c r="G85" s="52" t="s">
        <v>1292</v>
      </c>
      <c r="H85" s="53">
        <v>43830</v>
      </c>
      <c r="I85" s="53">
        <v>43866</v>
      </c>
      <c r="J85" s="53">
        <v>43866</v>
      </c>
      <c r="K85" s="54">
        <v>27740000</v>
      </c>
      <c r="L85" s="54">
        <v>28295000</v>
      </c>
      <c r="M85" s="52" t="s">
        <v>291</v>
      </c>
      <c r="N85" s="36">
        <v>5586369000</v>
      </c>
      <c r="O85" s="37"/>
      <c r="P85" s="37"/>
      <c r="Q85" s="38"/>
      <c r="R85" s="36">
        <v>-3683048000</v>
      </c>
      <c r="S85" s="37"/>
      <c r="T85" s="37"/>
      <c r="U85" s="38"/>
      <c r="V85" s="55">
        <v>1903321000</v>
      </c>
      <c r="W85" s="49"/>
      <c r="X85" s="36">
        <v>-1436269000</v>
      </c>
      <c r="Y85" s="37">
        <v>-451552000</v>
      </c>
      <c r="Z85" s="37"/>
      <c r="AA85" s="37"/>
      <c r="AB85" s="37"/>
      <c r="AC85" s="37">
        <v>-212778000</v>
      </c>
      <c r="AD85" s="37"/>
      <c r="AE85" s="38">
        <v>-771939000</v>
      </c>
      <c r="AF85" s="55">
        <v>467052000</v>
      </c>
      <c r="AG85" s="49">
        <v>14327000</v>
      </c>
      <c r="AH85" s="36"/>
      <c r="AI85" s="37"/>
      <c r="AJ85" s="38"/>
      <c r="AK85" s="37"/>
      <c r="AL85" s="37"/>
      <c r="AM85" s="37"/>
      <c r="AN85" s="38">
        <v>14327000</v>
      </c>
      <c r="AO85" s="49">
        <v>481379000</v>
      </c>
      <c r="AP85" s="36">
        <v>-23094000</v>
      </c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8"/>
      <c r="BD85" s="58">
        <v>458285000</v>
      </c>
      <c r="BE85" s="37">
        <v>-108127000</v>
      </c>
      <c r="BF85" s="37"/>
      <c r="BG85" s="37"/>
      <c r="BH85" s="37"/>
      <c r="BI85" s="37"/>
      <c r="BJ85" s="56">
        <v>350158000</v>
      </c>
      <c r="BK85" s="36"/>
      <c r="BL85" s="37"/>
      <c r="BM85" s="38"/>
      <c r="BN85" s="74">
        <v>350158000</v>
      </c>
      <c r="BO85" s="74"/>
      <c r="BP85" s="76">
        <v>350158000</v>
      </c>
      <c r="BQ85" s="37"/>
      <c r="BR85" s="37"/>
      <c r="BS85" s="56">
        <v>350158000</v>
      </c>
    </row>
    <row r="86" spans="1:71" x14ac:dyDescent="0.2">
      <c r="A86" s="52" t="s">
        <v>355</v>
      </c>
      <c r="B86" s="52" t="s">
        <v>356</v>
      </c>
      <c r="C86" s="52" t="str">
        <f>VLOOKUP(A86,'[2]S&amp;P 500 Wikipedia'!A:D,3,FALSE)</f>
        <v>Industrials</v>
      </c>
      <c r="D86" s="52">
        <v>120498</v>
      </c>
      <c r="E86" s="52" t="s">
        <v>16</v>
      </c>
      <c r="F86" s="52">
        <v>2019</v>
      </c>
      <c r="G86" s="52" t="s">
        <v>1292</v>
      </c>
      <c r="H86" s="53">
        <v>43830</v>
      </c>
      <c r="I86" s="53">
        <v>43872</v>
      </c>
      <c r="J86" s="53">
        <v>43872</v>
      </c>
      <c r="K86" s="54">
        <v>155400000</v>
      </c>
      <c r="L86" s="54">
        <v>156100000</v>
      </c>
      <c r="M86" s="52" t="s">
        <v>357</v>
      </c>
      <c r="N86" s="36">
        <v>23571000000</v>
      </c>
      <c r="O86" s="37"/>
      <c r="P86" s="37"/>
      <c r="Q86" s="38"/>
      <c r="R86" s="36">
        <v>-17591000000</v>
      </c>
      <c r="S86" s="37"/>
      <c r="T86" s="37"/>
      <c r="U86" s="38"/>
      <c r="V86" s="55">
        <v>5980000000</v>
      </c>
      <c r="W86" s="49"/>
      <c r="X86" s="36">
        <v>-3491000000</v>
      </c>
      <c r="Y86" s="37">
        <v>-2454000000</v>
      </c>
      <c r="Z86" s="37"/>
      <c r="AA86" s="37"/>
      <c r="AB86" s="37">
        <v>-1001000000</v>
      </c>
      <c r="AC86" s="37"/>
      <c r="AD86" s="37"/>
      <c r="AE86" s="38">
        <v>-36000000</v>
      </c>
      <c r="AF86" s="55">
        <v>2489000000</v>
      </c>
      <c r="AG86" s="49">
        <v>464000000</v>
      </c>
      <c r="AH86" s="36">
        <v>-63000000</v>
      </c>
      <c r="AI86" s="37"/>
      <c r="AJ86" s="38"/>
      <c r="AK86" s="37"/>
      <c r="AL86" s="37"/>
      <c r="AM86" s="37">
        <v>330000000</v>
      </c>
      <c r="AN86" s="38">
        <v>197000000</v>
      </c>
      <c r="AO86" s="49">
        <v>2953000000</v>
      </c>
      <c r="AP86" s="36">
        <v>-119000000</v>
      </c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8"/>
      <c r="BD86" s="58">
        <v>2834000000</v>
      </c>
      <c r="BE86" s="37">
        <v>-566000000</v>
      </c>
      <c r="BF86" s="37"/>
      <c r="BG86" s="37"/>
      <c r="BH86" s="37"/>
      <c r="BI86" s="37"/>
      <c r="BJ86" s="56">
        <v>2268000000</v>
      </c>
      <c r="BK86" s="36"/>
      <c r="BL86" s="37"/>
      <c r="BM86" s="38"/>
      <c r="BN86" s="74">
        <v>2268000000</v>
      </c>
      <c r="BO86" s="74">
        <v>-8000000</v>
      </c>
      <c r="BP86" s="76">
        <v>2260000000</v>
      </c>
      <c r="BQ86" s="37"/>
      <c r="BR86" s="37"/>
      <c r="BS86" s="56">
        <v>2260000000</v>
      </c>
    </row>
    <row r="87" spans="1:71" x14ac:dyDescent="0.2">
      <c r="A87" s="52" t="s">
        <v>307</v>
      </c>
      <c r="B87" s="52" t="s">
        <v>308</v>
      </c>
      <c r="C87" s="52" t="str">
        <f>VLOOKUP(A87,'[2]S&amp;P 500 Wikipedia'!A:D,3,FALSE)</f>
        <v>Utilities</v>
      </c>
      <c r="D87" s="52">
        <v>378117</v>
      </c>
      <c r="E87" s="52" t="s">
        <v>16</v>
      </c>
      <c r="F87" s="52">
        <v>2019</v>
      </c>
      <c r="G87" s="52" t="s">
        <v>1292</v>
      </c>
      <c r="H87" s="53">
        <v>43830</v>
      </c>
      <c r="I87" s="53">
        <v>43867</v>
      </c>
      <c r="J87" s="53">
        <v>43867</v>
      </c>
      <c r="K87" s="54">
        <v>284300000</v>
      </c>
      <c r="L87" s="54">
        <v>284300000</v>
      </c>
      <c r="M87" s="52" t="s">
        <v>309</v>
      </c>
      <c r="N87" s="36">
        <v>6845000000</v>
      </c>
      <c r="O87" s="37"/>
      <c r="P87" s="37"/>
      <c r="Q87" s="38"/>
      <c r="R87" s="36">
        <v>-2833000000</v>
      </c>
      <c r="S87" s="37"/>
      <c r="T87" s="37"/>
      <c r="U87" s="38"/>
      <c r="V87" s="55">
        <v>4012000000</v>
      </c>
      <c r="W87" s="49"/>
      <c r="X87" s="36">
        <v>-2773000000</v>
      </c>
      <c r="Y87" s="37"/>
      <c r="Z87" s="37"/>
      <c r="AA87" s="37"/>
      <c r="AB87" s="37"/>
      <c r="AC87" s="37">
        <v>-992000000</v>
      </c>
      <c r="AD87" s="37"/>
      <c r="AE87" s="38">
        <v>-1781000000</v>
      </c>
      <c r="AF87" s="55">
        <v>1239000000</v>
      </c>
      <c r="AG87" s="49">
        <v>-511000000</v>
      </c>
      <c r="AH87" s="36">
        <v>-512000000</v>
      </c>
      <c r="AI87" s="37">
        <v>-519000000</v>
      </c>
      <c r="AJ87" s="38">
        <v>7000000</v>
      </c>
      <c r="AK87" s="37"/>
      <c r="AL87" s="37"/>
      <c r="AM87" s="37">
        <v>10000000</v>
      </c>
      <c r="AN87" s="38">
        <v>-9000000</v>
      </c>
      <c r="AO87" s="49">
        <v>728000000</v>
      </c>
      <c r="AP87" s="36">
        <v>101000000</v>
      </c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8"/>
      <c r="BD87" s="58">
        <v>829000000</v>
      </c>
      <c r="BE87" s="37">
        <v>-147000000</v>
      </c>
      <c r="BF87" s="37"/>
      <c r="BG87" s="37"/>
      <c r="BH87" s="37"/>
      <c r="BI87" s="37"/>
      <c r="BJ87" s="56">
        <v>682000000</v>
      </c>
      <c r="BK87" s="36"/>
      <c r="BL87" s="37"/>
      <c r="BM87" s="38"/>
      <c r="BN87" s="74">
        <v>682000000</v>
      </c>
      <c r="BO87" s="74">
        <v>-2000000</v>
      </c>
      <c r="BP87" s="76">
        <v>680000000</v>
      </c>
      <c r="BQ87" s="37"/>
      <c r="BR87" s="37"/>
      <c r="BS87" s="56">
        <v>680000000</v>
      </c>
    </row>
    <row r="88" spans="1:71" x14ac:dyDescent="0.2">
      <c r="A88" s="52" t="s">
        <v>268</v>
      </c>
      <c r="B88" s="52" t="s">
        <v>269</v>
      </c>
      <c r="C88" s="52" t="str">
        <f>VLOOKUP(A88,'[2]S&amp;P 500 Wikipedia'!A:D,3,FALSE)</f>
        <v>Health Care</v>
      </c>
      <c r="D88" s="52">
        <v>378107</v>
      </c>
      <c r="E88" s="52" t="s">
        <v>16</v>
      </c>
      <c r="F88" s="52">
        <v>2019</v>
      </c>
      <c r="G88" s="52" t="s">
        <v>1292</v>
      </c>
      <c r="H88" s="53">
        <v>43830</v>
      </c>
      <c r="I88" s="53">
        <v>43879</v>
      </c>
      <c r="J88" s="53">
        <v>43879</v>
      </c>
      <c r="K88" s="54">
        <v>413487000</v>
      </c>
      <c r="L88" s="54">
        <v>420409000</v>
      </c>
      <c r="M88" s="52" t="s">
        <v>270</v>
      </c>
      <c r="N88" s="36">
        <v>74639000000</v>
      </c>
      <c r="O88" s="37">
        <v>70364000000</v>
      </c>
      <c r="P88" s="37"/>
      <c r="Q88" s="38">
        <v>4275000000</v>
      </c>
      <c r="R88" s="36">
        <v>-61327000000</v>
      </c>
      <c r="S88" s="37"/>
      <c r="T88" s="37"/>
      <c r="U88" s="38"/>
      <c r="V88" s="55">
        <v>13312000000</v>
      </c>
      <c r="W88" s="49"/>
      <c r="X88" s="36">
        <v>-11260000000</v>
      </c>
      <c r="Y88" s="37">
        <v>-6533000000</v>
      </c>
      <c r="Z88" s="37"/>
      <c r="AA88" s="37"/>
      <c r="AB88" s="37"/>
      <c r="AC88" s="37"/>
      <c r="AD88" s="37"/>
      <c r="AE88" s="38">
        <v>-4727000000</v>
      </c>
      <c r="AF88" s="55">
        <v>2052000000</v>
      </c>
      <c r="AG88" s="49">
        <v>31000000</v>
      </c>
      <c r="AH88" s="36">
        <v>-412000000</v>
      </c>
      <c r="AI88" s="37"/>
      <c r="AJ88" s="38"/>
      <c r="AK88" s="37"/>
      <c r="AL88" s="37"/>
      <c r="AM88" s="37"/>
      <c r="AN88" s="38">
        <v>443000000</v>
      </c>
      <c r="AO88" s="49">
        <v>2083000000</v>
      </c>
      <c r="AP88" s="36">
        <v>-301000000</v>
      </c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8"/>
      <c r="BD88" s="58">
        <v>1782000000</v>
      </c>
      <c r="BE88" s="37">
        <v>-473000000</v>
      </c>
      <c r="BF88" s="37"/>
      <c r="BG88" s="37"/>
      <c r="BH88" s="37"/>
      <c r="BI88" s="37"/>
      <c r="BJ88" s="56">
        <v>1309000000</v>
      </c>
      <c r="BK88" s="36"/>
      <c r="BL88" s="37"/>
      <c r="BM88" s="38"/>
      <c r="BN88" s="74">
        <v>1309000000</v>
      </c>
      <c r="BO88" s="74">
        <v>12000000</v>
      </c>
      <c r="BP88" s="76">
        <v>1321000000</v>
      </c>
      <c r="BQ88" s="37"/>
      <c r="BR88" s="37"/>
      <c r="BS88" s="56">
        <v>1321000000</v>
      </c>
    </row>
    <row r="89" spans="1:71" x14ac:dyDescent="0.2">
      <c r="A89" s="52" t="s">
        <v>271</v>
      </c>
      <c r="B89" s="52" t="s">
        <v>272</v>
      </c>
      <c r="C89" s="52" t="str">
        <f>VLOOKUP(A89,'[2]S&amp;P 500 Wikipedia'!A:D,3,FALSE)</f>
        <v>Utilities</v>
      </c>
      <c r="D89" s="52">
        <v>378108</v>
      </c>
      <c r="E89" s="52" t="s">
        <v>16</v>
      </c>
      <c r="F89" s="52">
        <v>2019</v>
      </c>
      <c r="G89" s="52" t="s">
        <v>1292</v>
      </c>
      <c r="H89" s="53">
        <v>43830</v>
      </c>
      <c r="I89" s="53">
        <v>43888</v>
      </c>
      <c r="J89" s="53">
        <v>43888</v>
      </c>
      <c r="K89" s="54">
        <v>502000000</v>
      </c>
      <c r="L89" s="54">
        <v>505000000</v>
      </c>
      <c r="M89" s="52" t="s">
        <v>273</v>
      </c>
      <c r="N89" s="36">
        <v>12301000000</v>
      </c>
      <c r="O89" s="37">
        <v>7162000000</v>
      </c>
      <c r="P89" s="37"/>
      <c r="Q89" s="38">
        <v>5139000000</v>
      </c>
      <c r="R89" s="36">
        <v>-5712000000</v>
      </c>
      <c r="S89" s="37">
        <v>-5712000000</v>
      </c>
      <c r="T89" s="37"/>
      <c r="U89" s="38"/>
      <c r="V89" s="55">
        <v>6589000000</v>
      </c>
      <c r="W89" s="49"/>
      <c r="X89" s="36">
        <v>-5315000000</v>
      </c>
      <c r="Y89" s="37">
        <v>-3550000000</v>
      </c>
      <c r="Z89" s="37"/>
      <c r="AA89" s="37"/>
      <c r="AB89" s="37"/>
      <c r="AC89" s="37">
        <v>-1287000000</v>
      </c>
      <c r="AD89" s="37"/>
      <c r="AE89" s="38">
        <v>-478000000</v>
      </c>
      <c r="AF89" s="55">
        <v>1274000000</v>
      </c>
      <c r="AG89" s="49">
        <v>-287000000</v>
      </c>
      <c r="AH89" s="36">
        <v>-567000000</v>
      </c>
      <c r="AI89" s="37"/>
      <c r="AJ89" s="38"/>
      <c r="AK89" s="37"/>
      <c r="AL89" s="37"/>
      <c r="AM89" s="37">
        <v>230000000</v>
      </c>
      <c r="AN89" s="38">
        <v>50000000</v>
      </c>
      <c r="AO89" s="49">
        <v>987000000</v>
      </c>
      <c r="AP89" s="36">
        <v>-58000000</v>
      </c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8"/>
      <c r="BD89" s="58">
        <v>929000000</v>
      </c>
      <c r="BE89" s="37">
        <v>-138000000</v>
      </c>
      <c r="BF89" s="37"/>
      <c r="BG89" s="37"/>
      <c r="BH89" s="37"/>
      <c r="BI89" s="37"/>
      <c r="BJ89" s="56">
        <v>791000000</v>
      </c>
      <c r="BK89" s="36"/>
      <c r="BL89" s="37"/>
      <c r="BM89" s="38"/>
      <c r="BN89" s="74">
        <v>791000000</v>
      </c>
      <c r="BO89" s="74"/>
      <c r="BP89" s="76">
        <v>791000000</v>
      </c>
      <c r="BQ89" s="37">
        <v>-117000000</v>
      </c>
      <c r="BR89" s="37"/>
      <c r="BS89" s="56">
        <v>674000000</v>
      </c>
    </row>
    <row r="90" spans="1:71" x14ac:dyDescent="0.2">
      <c r="A90" s="52" t="s">
        <v>236</v>
      </c>
      <c r="B90" s="52" t="s">
        <v>237</v>
      </c>
      <c r="C90" s="52" t="str">
        <f>VLOOKUP(A90,'[2]S&amp;P 500 Wikipedia'!A:D,3,FALSE)</f>
        <v>Energy</v>
      </c>
      <c r="D90" s="52">
        <v>378102</v>
      </c>
      <c r="E90" s="52" t="s">
        <v>16</v>
      </c>
      <c r="F90" s="52">
        <v>2019</v>
      </c>
      <c r="G90" s="52" t="s">
        <v>1292</v>
      </c>
      <c r="H90" s="53">
        <v>43830</v>
      </c>
      <c r="I90" s="53">
        <v>43886</v>
      </c>
      <c r="J90" s="53">
        <v>43886</v>
      </c>
      <c r="K90" s="54">
        <v>415514000</v>
      </c>
      <c r="L90" s="54">
        <v>417451000</v>
      </c>
      <c r="M90" s="52" t="s">
        <v>238</v>
      </c>
      <c r="N90" s="36">
        <v>2066277000</v>
      </c>
      <c r="O90" s="37"/>
      <c r="P90" s="37"/>
      <c r="Q90" s="38"/>
      <c r="R90" s="36">
        <v>-668688000</v>
      </c>
      <c r="S90" s="37"/>
      <c r="T90" s="37"/>
      <c r="U90" s="38"/>
      <c r="V90" s="55">
        <v>1397589000</v>
      </c>
      <c r="W90" s="49"/>
      <c r="X90" s="36">
        <v>-520873000</v>
      </c>
      <c r="Y90" s="37">
        <v>-94870000</v>
      </c>
      <c r="Z90" s="37"/>
      <c r="AA90" s="37"/>
      <c r="AB90" s="37">
        <v>-20270000</v>
      </c>
      <c r="AC90" s="37">
        <v>-405733000</v>
      </c>
      <c r="AD90" s="37"/>
      <c r="AE90" s="38"/>
      <c r="AF90" s="55">
        <v>876716000</v>
      </c>
      <c r="AG90" s="49">
        <v>25544000</v>
      </c>
      <c r="AH90" s="36">
        <v>-54952000</v>
      </c>
      <c r="AI90" s="37"/>
      <c r="AJ90" s="38"/>
      <c r="AK90" s="37"/>
      <c r="AL90" s="37"/>
      <c r="AM90" s="37">
        <v>80496000</v>
      </c>
      <c r="AN90" s="38"/>
      <c r="AO90" s="49">
        <v>902260000</v>
      </c>
      <c r="AP90" s="36">
        <v>-2036000</v>
      </c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8"/>
      <c r="BD90" s="58">
        <v>900224000</v>
      </c>
      <c r="BE90" s="37">
        <v>-219154000</v>
      </c>
      <c r="BF90" s="37"/>
      <c r="BG90" s="37"/>
      <c r="BH90" s="37"/>
      <c r="BI90" s="37"/>
      <c r="BJ90" s="56">
        <v>681070000</v>
      </c>
      <c r="BK90" s="36"/>
      <c r="BL90" s="37"/>
      <c r="BM90" s="38"/>
      <c r="BN90" s="74">
        <v>681070000</v>
      </c>
      <c r="BO90" s="74"/>
      <c r="BP90" s="76">
        <v>681070000</v>
      </c>
      <c r="BQ90" s="37"/>
      <c r="BR90" s="37"/>
      <c r="BS90" s="56">
        <v>681070000</v>
      </c>
    </row>
    <row r="91" spans="1:71" x14ac:dyDescent="0.2">
      <c r="A91" s="52" t="s">
        <v>1129</v>
      </c>
      <c r="B91" s="52" t="s">
        <v>1130</v>
      </c>
      <c r="C91" s="52" t="str">
        <f>VLOOKUP(A91,'[2]S&amp;P 500 Wikipedia'!A:D,3,FALSE)</f>
        <v>Health Care</v>
      </c>
      <c r="D91" s="52">
        <v>186450</v>
      </c>
      <c r="E91" s="52" t="s">
        <v>16</v>
      </c>
      <c r="F91" s="52">
        <v>2019</v>
      </c>
      <c r="G91" s="52" t="s">
        <v>1292</v>
      </c>
      <c r="H91" s="53">
        <v>43769</v>
      </c>
      <c r="I91" s="53">
        <v>43819</v>
      </c>
      <c r="J91" s="53">
        <v>43819</v>
      </c>
      <c r="K91" s="54">
        <v>49400000</v>
      </c>
      <c r="L91" s="54">
        <v>50000000</v>
      </c>
      <c r="M91" s="52" t="s">
        <v>1131</v>
      </c>
      <c r="N91" s="36">
        <v>2653400000</v>
      </c>
      <c r="O91" s="37"/>
      <c r="P91" s="37"/>
      <c r="Q91" s="38"/>
      <c r="R91" s="36">
        <v>-896600000</v>
      </c>
      <c r="S91" s="37"/>
      <c r="T91" s="37"/>
      <c r="U91" s="38"/>
      <c r="V91" s="55">
        <v>1756800000</v>
      </c>
      <c r="W91" s="49"/>
      <c r="X91" s="36">
        <v>-1228700000</v>
      </c>
      <c r="Y91" s="37">
        <v>-996200000</v>
      </c>
      <c r="Z91" s="37"/>
      <c r="AA91" s="37"/>
      <c r="AB91" s="37">
        <v>-86700000</v>
      </c>
      <c r="AC91" s="37">
        <v>-145800000</v>
      </c>
      <c r="AD91" s="37"/>
      <c r="AE91" s="38"/>
      <c r="AF91" s="55">
        <v>528100000</v>
      </c>
      <c r="AG91" s="49">
        <v>-69300000</v>
      </c>
      <c r="AH91" s="36">
        <v>-68000000</v>
      </c>
      <c r="AI91" s="37"/>
      <c r="AJ91" s="38"/>
      <c r="AK91" s="37"/>
      <c r="AL91" s="37"/>
      <c r="AM91" s="37"/>
      <c r="AN91" s="38">
        <v>-1300000</v>
      </c>
      <c r="AO91" s="49">
        <v>458800000</v>
      </c>
      <c r="AP91" s="36">
        <v>18600000</v>
      </c>
      <c r="AQ91" s="37"/>
      <c r="AR91" s="37"/>
      <c r="AS91" s="37"/>
      <c r="AT91" s="37"/>
      <c r="AU91" s="37"/>
      <c r="AV91" s="37"/>
      <c r="AW91" s="37">
        <v>-400000</v>
      </c>
      <c r="AX91" s="37"/>
      <c r="AY91" s="37"/>
      <c r="AZ91" s="37"/>
      <c r="BA91" s="37"/>
      <c r="BB91" s="37"/>
      <c r="BC91" s="38">
        <v>19000000</v>
      </c>
      <c r="BD91" s="58">
        <v>477400000</v>
      </c>
      <c r="BE91" s="37">
        <v>-10700000</v>
      </c>
      <c r="BF91" s="37"/>
      <c r="BG91" s="37"/>
      <c r="BH91" s="37"/>
      <c r="BI91" s="37"/>
      <c r="BJ91" s="56">
        <v>466700000</v>
      </c>
      <c r="BK91" s="36"/>
      <c r="BL91" s="37"/>
      <c r="BM91" s="38"/>
      <c r="BN91" s="74">
        <v>466700000</v>
      </c>
      <c r="BO91" s="74"/>
      <c r="BP91" s="76">
        <v>466700000</v>
      </c>
      <c r="BQ91" s="37"/>
      <c r="BR91" s="37"/>
      <c r="BS91" s="56">
        <v>466700000</v>
      </c>
    </row>
    <row r="92" spans="1:71" x14ac:dyDescent="0.2">
      <c r="A92" s="52" t="s">
        <v>328</v>
      </c>
      <c r="B92" s="52" t="s">
        <v>329</v>
      </c>
      <c r="C92" s="52" t="str">
        <f>VLOOKUP(A92,'[2]S&amp;P 500 Wikipedia'!A:D,3,FALSE)</f>
        <v>Energy</v>
      </c>
      <c r="D92" s="52">
        <v>378120</v>
      </c>
      <c r="E92" s="52" t="s">
        <v>16</v>
      </c>
      <c r="F92" s="52">
        <v>2019</v>
      </c>
      <c r="G92" s="52" t="s">
        <v>1292</v>
      </c>
      <c r="H92" s="53">
        <v>43830</v>
      </c>
      <c r="I92" s="53">
        <v>43879</v>
      </c>
      <c r="J92" s="53">
        <v>43879</v>
      </c>
      <c r="K92" s="54">
        <v>1117260000</v>
      </c>
      <c r="L92" s="54">
        <v>1123536000</v>
      </c>
      <c r="M92" s="52" t="s">
        <v>330</v>
      </c>
      <c r="N92" s="36">
        <v>32567000000</v>
      </c>
      <c r="O92" s="37"/>
      <c r="P92" s="37"/>
      <c r="Q92" s="38"/>
      <c r="R92" s="36">
        <v>-11842000000</v>
      </c>
      <c r="S92" s="37"/>
      <c r="T92" s="37"/>
      <c r="U92" s="38"/>
      <c r="V92" s="55">
        <v>20725000000</v>
      </c>
      <c r="W92" s="49"/>
      <c r="X92" s="36">
        <v>-13664000000</v>
      </c>
      <c r="Y92" s="37">
        <v>-556000000</v>
      </c>
      <c r="Z92" s="37"/>
      <c r="AA92" s="37"/>
      <c r="AB92" s="37">
        <v>-743000000</v>
      </c>
      <c r="AC92" s="37">
        <v>-6090000000</v>
      </c>
      <c r="AD92" s="37"/>
      <c r="AE92" s="38">
        <v>-6275000000</v>
      </c>
      <c r="AF92" s="55">
        <v>7061000000</v>
      </c>
      <c r="AG92" s="49">
        <v>1359000000</v>
      </c>
      <c r="AH92" s="36">
        <v>-778000000</v>
      </c>
      <c r="AI92" s="37"/>
      <c r="AJ92" s="38"/>
      <c r="AK92" s="37"/>
      <c r="AL92" s="37"/>
      <c r="AM92" s="37">
        <v>779000000</v>
      </c>
      <c r="AN92" s="38">
        <v>1358000000</v>
      </c>
      <c r="AO92" s="49">
        <v>8420000000</v>
      </c>
      <c r="AP92" s="36">
        <v>1104000000</v>
      </c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8"/>
      <c r="BD92" s="58">
        <v>9524000000</v>
      </c>
      <c r="BE92" s="37">
        <v>-2267000000</v>
      </c>
      <c r="BF92" s="37"/>
      <c r="BG92" s="37"/>
      <c r="BH92" s="37"/>
      <c r="BI92" s="37"/>
      <c r="BJ92" s="56">
        <v>7257000000</v>
      </c>
      <c r="BK92" s="36"/>
      <c r="BL92" s="37"/>
      <c r="BM92" s="38"/>
      <c r="BN92" s="74">
        <v>7257000000</v>
      </c>
      <c r="BO92" s="74">
        <v>-68000000</v>
      </c>
      <c r="BP92" s="76">
        <v>7189000000</v>
      </c>
      <c r="BQ92" s="37"/>
      <c r="BR92" s="37"/>
      <c r="BS92" s="56">
        <v>7189000000</v>
      </c>
    </row>
    <row r="93" spans="1:71" x14ac:dyDescent="0.2">
      <c r="A93" s="52" t="s">
        <v>343</v>
      </c>
      <c r="B93" s="52" t="s">
        <v>344</v>
      </c>
      <c r="C93" s="52" t="str">
        <f>VLOOKUP(A93,'[2]S&amp;P 500 Wikipedia'!A:D,3,FALSE)</f>
        <v>Consumer Staples</v>
      </c>
      <c r="D93" s="52">
        <v>217867</v>
      </c>
      <c r="E93" s="52" t="s">
        <v>16</v>
      </c>
      <c r="F93" s="52">
        <v>2019</v>
      </c>
      <c r="G93" s="52" t="s">
        <v>1292</v>
      </c>
      <c r="H93" s="53">
        <v>43738</v>
      </c>
      <c r="I93" s="53">
        <v>43749</v>
      </c>
      <c r="J93" s="53">
        <v>43749</v>
      </c>
      <c r="K93" s="54">
        <v>439755000</v>
      </c>
      <c r="L93" s="54">
        <v>442923000</v>
      </c>
      <c r="M93" s="52" t="s">
        <v>1297</v>
      </c>
      <c r="N93" s="36">
        <v>152703000000</v>
      </c>
      <c r="O93" s="37"/>
      <c r="P93" s="37"/>
      <c r="Q93" s="38"/>
      <c r="R93" s="36">
        <v>-132886000000</v>
      </c>
      <c r="S93" s="37"/>
      <c r="T93" s="37"/>
      <c r="U93" s="38"/>
      <c r="V93" s="55">
        <v>19817000000</v>
      </c>
      <c r="W93" s="49"/>
      <c r="X93" s="36">
        <v>-15080000000</v>
      </c>
      <c r="Y93" s="37">
        <v>-14994000000</v>
      </c>
      <c r="Z93" s="37"/>
      <c r="AA93" s="37"/>
      <c r="AB93" s="37"/>
      <c r="AC93" s="37"/>
      <c r="AD93" s="37"/>
      <c r="AE93" s="38">
        <v>-86000000</v>
      </c>
      <c r="AF93" s="55">
        <v>4737000000</v>
      </c>
      <c r="AG93" s="49">
        <v>28000000</v>
      </c>
      <c r="AH93" s="36">
        <v>-150000000</v>
      </c>
      <c r="AI93" s="37"/>
      <c r="AJ93" s="38"/>
      <c r="AK93" s="37"/>
      <c r="AL93" s="37"/>
      <c r="AM93" s="37"/>
      <c r="AN93" s="38">
        <v>178000000</v>
      </c>
      <c r="AO93" s="49">
        <v>4765000000</v>
      </c>
      <c r="AP93" s="36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8"/>
      <c r="BD93" s="58">
        <v>4765000000</v>
      </c>
      <c r="BE93" s="37">
        <v>-1061000000</v>
      </c>
      <c r="BF93" s="37"/>
      <c r="BG93" s="37"/>
      <c r="BH93" s="37"/>
      <c r="BI93" s="37"/>
      <c r="BJ93" s="56">
        <v>3704000000</v>
      </c>
      <c r="BK93" s="36"/>
      <c r="BL93" s="37"/>
      <c r="BM93" s="38"/>
      <c r="BN93" s="74">
        <v>3704000000</v>
      </c>
      <c r="BO93" s="74">
        <v>-45000000</v>
      </c>
      <c r="BP93" s="76">
        <v>3659000000</v>
      </c>
      <c r="BQ93" s="37"/>
      <c r="BR93" s="37"/>
      <c r="BS93" s="56">
        <v>3659000000</v>
      </c>
    </row>
    <row r="94" spans="1:71" x14ac:dyDescent="0.2">
      <c r="A94" s="52" t="s">
        <v>346</v>
      </c>
      <c r="B94" s="52" t="s">
        <v>347</v>
      </c>
      <c r="C94" s="52" t="str">
        <f>VLOOKUP(A94,'[2]S&amp;P 500 Wikipedia'!A:D,3,FALSE)</f>
        <v>Consumer Staples</v>
      </c>
      <c r="D94" s="52">
        <v>376164</v>
      </c>
      <c r="E94" s="52" t="s">
        <v>16</v>
      </c>
      <c r="F94" s="52">
        <v>2020</v>
      </c>
      <c r="G94" s="52" t="s">
        <v>1292</v>
      </c>
      <c r="H94" s="53">
        <v>44012</v>
      </c>
      <c r="I94" s="53">
        <v>44070</v>
      </c>
      <c r="J94" s="53">
        <v>44070</v>
      </c>
      <c r="K94" s="54">
        <v>759100000</v>
      </c>
      <c r="L94" s="54">
        <v>759100000</v>
      </c>
      <c r="M94" s="52" t="s">
        <v>348</v>
      </c>
      <c r="N94" s="36">
        <v>4717800000</v>
      </c>
      <c r="O94" s="37"/>
      <c r="P94" s="37"/>
      <c r="Q94" s="38"/>
      <c r="R94" s="36">
        <v>-1991200000</v>
      </c>
      <c r="S94" s="37"/>
      <c r="T94" s="37"/>
      <c r="U94" s="38"/>
      <c r="V94" s="55">
        <v>2726600000</v>
      </c>
      <c r="W94" s="49"/>
      <c r="X94" s="36">
        <v>-3353100000</v>
      </c>
      <c r="Y94" s="37">
        <v>-3120000000</v>
      </c>
      <c r="Z94" s="37"/>
      <c r="AA94" s="37"/>
      <c r="AB94" s="37"/>
      <c r="AC94" s="37">
        <v>-233100000</v>
      </c>
      <c r="AD94" s="37"/>
      <c r="AE94" s="38"/>
      <c r="AF94" s="55">
        <v>-626500000</v>
      </c>
      <c r="AG94" s="49">
        <v>-231100000</v>
      </c>
      <c r="AH94" s="36">
        <v>-242700000</v>
      </c>
      <c r="AI94" s="37"/>
      <c r="AJ94" s="38"/>
      <c r="AK94" s="37"/>
      <c r="AL94" s="37"/>
      <c r="AM94" s="37"/>
      <c r="AN94" s="38">
        <v>11600000</v>
      </c>
      <c r="AO94" s="49">
        <v>-857600000</v>
      </c>
      <c r="AP94" s="36">
        <v>-610000000</v>
      </c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8"/>
      <c r="BD94" s="58">
        <v>-1467600000</v>
      </c>
      <c r="BE94" s="37">
        <v>377700000</v>
      </c>
      <c r="BF94" s="37"/>
      <c r="BG94" s="37"/>
      <c r="BH94" s="37"/>
      <c r="BI94" s="37"/>
      <c r="BJ94" s="56">
        <v>-1089900000</v>
      </c>
      <c r="BK94" s="36">
        <v>87200000</v>
      </c>
      <c r="BL94" s="37">
        <v>87200000</v>
      </c>
      <c r="BM94" s="38"/>
      <c r="BN94" s="74">
        <v>-1002700000</v>
      </c>
      <c r="BO94" s="74">
        <v>-4000000</v>
      </c>
      <c r="BP94" s="76">
        <v>-1006700000</v>
      </c>
      <c r="BQ94" s="37">
        <v>-6500000</v>
      </c>
      <c r="BR94" s="37"/>
      <c r="BS94" s="56">
        <v>-1013200000</v>
      </c>
    </row>
    <row r="95" spans="1:71" x14ac:dyDescent="0.2">
      <c r="A95" s="52" t="s">
        <v>242</v>
      </c>
      <c r="B95" s="52" t="s">
        <v>243</v>
      </c>
      <c r="C95" s="52" t="str">
        <f>VLOOKUP(A95,'[2]S&amp;P 500 Wikipedia'!A:D,3,FALSE)</f>
        <v>Consumer Staples</v>
      </c>
      <c r="D95" s="52">
        <v>249099</v>
      </c>
      <c r="E95" s="52" t="s">
        <v>16</v>
      </c>
      <c r="F95" s="52">
        <v>2019</v>
      </c>
      <c r="G95" s="52" t="s">
        <v>1292</v>
      </c>
      <c r="H95" s="53">
        <v>43677</v>
      </c>
      <c r="I95" s="53">
        <v>43734</v>
      </c>
      <c r="J95" s="53">
        <v>43734</v>
      </c>
      <c r="K95" s="54">
        <v>301000000</v>
      </c>
      <c r="L95" s="54">
        <v>302000000</v>
      </c>
      <c r="M95" s="52" t="s">
        <v>1295</v>
      </c>
      <c r="N95" s="36">
        <v>8107000000</v>
      </c>
      <c r="O95" s="37"/>
      <c r="P95" s="37"/>
      <c r="Q95" s="38"/>
      <c r="R95" s="36">
        <v>-5414000000</v>
      </c>
      <c r="S95" s="37"/>
      <c r="T95" s="37"/>
      <c r="U95" s="38"/>
      <c r="V95" s="55">
        <v>2693000000</v>
      </c>
      <c r="W95" s="49"/>
      <c r="X95" s="36">
        <v>-1683000000</v>
      </c>
      <c r="Y95" s="37">
        <v>-1452000000</v>
      </c>
      <c r="Z95" s="37"/>
      <c r="AA95" s="37"/>
      <c r="AB95" s="37">
        <v>-91000000</v>
      </c>
      <c r="AC95" s="37"/>
      <c r="AD95" s="37"/>
      <c r="AE95" s="38">
        <v>-140000000</v>
      </c>
      <c r="AF95" s="55">
        <v>1010000000</v>
      </c>
      <c r="AG95" s="49">
        <v>-354000000</v>
      </c>
      <c r="AH95" s="36">
        <v>-354000000</v>
      </c>
      <c r="AI95" s="37"/>
      <c r="AJ95" s="38"/>
      <c r="AK95" s="37"/>
      <c r="AL95" s="37"/>
      <c r="AM95" s="37"/>
      <c r="AN95" s="38"/>
      <c r="AO95" s="49">
        <v>656000000</v>
      </c>
      <c r="AP95" s="36">
        <v>-31000000</v>
      </c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8"/>
      <c r="BD95" s="58">
        <v>625000000</v>
      </c>
      <c r="BE95" s="37">
        <v>-151000000</v>
      </c>
      <c r="BF95" s="37"/>
      <c r="BG95" s="37"/>
      <c r="BH95" s="37"/>
      <c r="BI95" s="37"/>
      <c r="BJ95" s="56">
        <v>474000000</v>
      </c>
      <c r="BK95" s="36">
        <v>-263000000</v>
      </c>
      <c r="BL95" s="37">
        <v>-263000000</v>
      </c>
      <c r="BM95" s="38"/>
      <c r="BN95" s="74">
        <v>211000000</v>
      </c>
      <c r="BO95" s="74">
        <v>0</v>
      </c>
      <c r="BP95" s="76">
        <v>211000000</v>
      </c>
      <c r="BQ95" s="37"/>
      <c r="BR95" s="37"/>
      <c r="BS95" s="56">
        <v>211000000</v>
      </c>
    </row>
    <row r="96" spans="1:71" x14ac:dyDescent="0.2">
      <c r="A96" s="52" t="s">
        <v>337</v>
      </c>
      <c r="B96" s="52" t="s">
        <v>338</v>
      </c>
      <c r="C96" s="52" t="str">
        <f>VLOOKUP(A96,'[2]S&amp;P 500 Wikipedia'!A:D,3,FALSE)</f>
        <v>Industrials</v>
      </c>
      <c r="D96" s="52">
        <v>287342</v>
      </c>
      <c r="E96" s="52" t="s">
        <v>16</v>
      </c>
      <c r="F96" s="52">
        <v>2019</v>
      </c>
      <c r="G96" s="52" t="s">
        <v>1292</v>
      </c>
      <c r="H96" s="53">
        <v>43677</v>
      </c>
      <c r="I96" s="53">
        <v>43738</v>
      </c>
      <c r="J96" s="53">
        <v>43738</v>
      </c>
      <c r="K96" s="54">
        <v>230489000</v>
      </c>
      <c r="L96" s="54">
        <v>240453000</v>
      </c>
      <c r="M96" s="52" t="s">
        <v>1296</v>
      </c>
      <c r="N96" s="36">
        <v>2041957000</v>
      </c>
      <c r="O96" s="37"/>
      <c r="P96" s="37"/>
      <c r="Q96" s="38"/>
      <c r="R96" s="36">
        <v>-1143615000</v>
      </c>
      <c r="S96" s="37"/>
      <c r="T96" s="37"/>
      <c r="U96" s="38"/>
      <c r="V96" s="55">
        <v>898342000</v>
      </c>
      <c r="W96" s="49"/>
      <c r="X96" s="36">
        <v>-181867000</v>
      </c>
      <c r="Y96" s="37">
        <v>-181867000</v>
      </c>
      <c r="Z96" s="37"/>
      <c r="AA96" s="37"/>
      <c r="AB96" s="37"/>
      <c r="AC96" s="37"/>
      <c r="AD96" s="37"/>
      <c r="AE96" s="38"/>
      <c r="AF96" s="55">
        <v>716475000</v>
      </c>
      <c r="AG96" s="49">
        <v>-11524000</v>
      </c>
      <c r="AH96" s="36">
        <v>-17585000</v>
      </c>
      <c r="AI96" s="37">
        <v>-19810000</v>
      </c>
      <c r="AJ96" s="38">
        <v>2225000</v>
      </c>
      <c r="AK96" s="37"/>
      <c r="AL96" s="37"/>
      <c r="AM96" s="37"/>
      <c r="AN96" s="38">
        <v>6061000</v>
      </c>
      <c r="AO96" s="49">
        <v>704951000</v>
      </c>
      <c r="AP96" s="36">
        <v>0</v>
      </c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7"/>
      <c r="BC96" s="38"/>
      <c r="BD96" s="58">
        <v>704951000</v>
      </c>
      <c r="BE96" s="37">
        <v>-113258000</v>
      </c>
      <c r="BF96" s="37"/>
      <c r="BG96" s="37"/>
      <c r="BH96" s="37"/>
      <c r="BI96" s="37"/>
      <c r="BJ96" s="56">
        <v>591693000</v>
      </c>
      <c r="BK96" s="36"/>
      <c r="BL96" s="37"/>
      <c r="BM96" s="38"/>
      <c r="BN96" s="74">
        <v>591693000</v>
      </c>
      <c r="BO96" s="74">
        <v>0</v>
      </c>
      <c r="BP96" s="76">
        <v>591693000</v>
      </c>
      <c r="BQ96" s="37"/>
      <c r="BR96" s="37"/>
      <c r="BS96" s="56">
        <v>591693000</v>
      </c>
    </row>
    <row r="97" spans="1:71" x14ac:dyDescent="0.2">
      <c r="A97" s="52" t="s">
        <v>1039</v>
      </c>
      <c r="B97" s="52" t="s">
        <v>1040</v>
      </c>
      <c r="C97" s="52" t="str">
        <f>VLOOKUP(A97,'[2]S&amp;P 500 Wikipedia'!A:D,3,FALSE)</f>
        <v>Information Technology</v>
      </c>
      <c r="D97" s="52">
        <v>85017</v>
      </c>
      <c r="E97" s="52" t="s">
        <v>16</v>
      </c>
      <c r="F97" s="52">
        <v>2019</v>
      </c>
      <c r="G97" s="52" t="s">
        <v>1292</v>
      </c>
      <c r="H97" s="53">
        <v>43861</v>
      </c>
      <c r="I97" s="53">
        <v>43895</v>
      </c>
      <c r="J97" s="53">
        <v>43895</v>
      </c>
      <c r="K97" s="54">
        <v>829000000</v>
      </c>
      <c r="L97" s="54">
        <v>850000000</v>
      </c>
      <c r="M97" s="52" t="s">
        <v>1041</v>
      </c>
      <c r="N97" s="36">
        <v>17098000000</v>
      </c>
      <c r="O97" s="37"/>
      <c r="P97" s="37"/>
      <c r="Q97" s="38"/>
      <c r="R97" s="36">
        <v>-4235000000</v>
      </c>
      <c r="S97" s="37"/>
      <c r="T97" s="37"/>
      <c r="U97" s="38"/>
      <c r="V97" s="55">
        <v>12863000000</v>
      </c>
      <c r="W97" s="49"/>
      <c r="X97" s="36">
        <v>-12400000000</v>
      </c>
      <c r="Y97" s="37">
        <v>-9634000000</v>
      </c>
      <c r="Z97" s="37">
        <v>-7930000000</v>
      </c>
      <c r="AA97" s="37">
        <v>-1704000000</v>
      </c>
      <c r="AB97" s="37">
        <v>-2766000000</v>
      </c>
      <c r="AC97" s="37"/>
      <c r="AD97" s="37"/>
      <c r="AE97" s="38"/>
      <c r="AF97" s="55">
        <v>463000000</v>
      </c>
      <c r="AG97" s="49">
        <v>-18000000</v>
      </c>
      <c r="AH97" s="36"/>
      <c r="AI97" s="37"/>
      <c r="AJ97" s="38"/>
      <c r="AK97" s="37"/>
      <c r="AL97" s="37"/>
      <c r="AM97" s="37"/>
      <c r="AN97" s="38">
        <v>-18000000</v>
      </c>
      <c r="AO97" s="49">
        <v>445000000</v>
      </c>
      <c r="AP97" s="36">
        <v>261000000</v>
      </c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8"/>
      <c r="BD97" s="58">
        <v>706000000</v>
      </c>
      <c r="BE97" s="37">
        <v>-580000000</v>
      </c>
      <c r="BF97" s="37"/>
      <c r="BG97" s="37"/>
      <c r="BH97" s="37"/>
      <c r="BI97" s="37"/>
      <c r="BJ97" s="56">
        <v>126000000</v>
      </c>
      <c r="BK97" s="36"/>
      <c r="BL97" s="37"/>
      <c r="BM97" s="38"/>
      <c r="BN97" s="74">
        <v>126000000</v>
      </c>
      <c r="BO97" s="74"/>
      <c r="BP97" s="76">
        <v>126000000</v>
      </c>
      <c r="BQ97" s="37"/>
      <c r="BR97" s="37"/>
      <c r="BS97" s="56">
        <v>126000000</v>
      </c>
    </row>
    <row r="98" spans="1:71" x14ac:dyDescent="0.2">
      <c r="A98" s="52" t="s">
        <v>298</v>
      </c>
      <c r="B98" s="52" t="s">
        <v>299</v>
      </c>
      <c r="C98" s="52" t="str">
        <f>VLOOKUP(A98,'[2]S&amp;P 500 Wikipedia'!A:D,3,FALSE)</f>
        <v>Information Technology</v>
      </c>
      <c r="D98" s="52">
        <v>82202</v>
      </c>
      <c r="E98" s="52" t="s">
        <v>16</v>
      </c>
      <c r="F98" s="52">
        <v>2020</v>
      </c>
      <c r="G98" s="52" t="s">
        <v>1292</v>
      </c>
      <c r="H98" s="53">
        <v>44043</v>
      </c>
      <c r="I98" s="53">
        <v>44077</v>
      </c>
      <c r="J98" s="53">
        <v>44077</v>
      </c>
      <c r="K98" s="54">
        <v>4236000000</v>
      </c>
      <c r="L98" s="54">
        <v>4254000000</v>
      </c>
      <c r="M98" s="52" t="s">
        <v>300</v>
      </c>
      <c r="N98" s="36">
        <v>49301000000</v>
      </c>
      <c r="O98" s="37"/>
      <c r="P98" s="37"/>
      <c r="Q98" s="38"/>
      <c r="R98" s="36">
        <v>-17618000000</v>
      </c>
      <c r="S98" s="37"/>
      <c r="T98" s="37"/>
      <c r="U98" s="38"/>
      <c r="V98" s="55">
        <v>31683000000</v>
      </c>
      <c r="W98" s="49"/>
      <c r="X98" s="36">
        <v>-17582000000</v>
      </c>
      <c r="Y98" s="37">
        <v>-11094000000</v>
      </c>
      <c r="Z98" s="37"/>
      <c r="AA98" s="37"/>
      <c r="AB98" s="37">
        <v>-6347000000</v>
      </c>
      <c r="AC98" s="37"/>
      <c r="AD98" s="37"/>
      <c r="AE98" s="38">
        <v>-141000000</v>
      </c>
      <c r="AF98" s="55">
        <v>14101000000</v>
      </c>
      <c r="AG98" s="49">
        <v>350000000</v>
      </c>
      <c r="AH98" s="36">
        <v>335000000</v>
      </c>
      <c r="AI98" s="37">
        <v>-585000000</v>
      </c>
      <c r="AJ98" s="38">
        <v>920000000</v>
      </c>
      <c r="AK98" s="37"/>
      <c r="AL98" s="37"/>
      <c r="AM98" s="37"/>
      <c r="AN98" s="38">
        <v>15000000</v>
      </c>
      <c r="AO98" s="49">
        <v>14451000000</v>
      </c>
      <c r="AP98" s="36">
        <v>-481000000</v>
      </c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8"/>
      <c r="BD98" s="58">
        <v>13970000000</v>
      </c>
      <c r="BE98" s="37">
        <v>-2756000000</v>
      </c>
      <c r="BF98" s="37"/>
      <c r="BG98" s="37"/>
      <c r="BH98" s="37"/>
      <c r="BI98" s="37"/>
      <c r="BJ98" s="56">
        <v>11214000000</v>
      </c>
      <c r="BK98" s="36"/>
      <c r="BL98" s="37"/>
      <c r="BM98" s="38"/>
      <c r="BN98" s="74">
        <v>11214000000</v>
      </c>
      <c r="BO98" s="74"/>
      <c r="BP98" s="76">
        <v>11214000000</v>
      </c>
      <c r="BQ98" s="37"/>
      <c r="BR98" s="37"/>
      <c r="BS98" s="56">
        <v>11214000000</v>
      </c>
    </row>
    <row r="99" spans="1:71" x14ac:dyDescent="0.2">
      <c r="A99" s="52" t="s">
        <v>352</v>
      </c>
      <c r="B99" s="52" t="s">
        <v>353</v>
      </c>
      <c r="C99" s="52" t="str">
        <f>VLOOKUP(A99,'[2]S&amp;P 500 Wikipedia'!A:D,3,FALSE)</f>
        <v>Industrials</v>
      </c>
      <c r="D99" s="52">
        <v>248102</v>
      </c>
      <c r="E99" s="52" t="s">
        <v>16</v>
      </c>
      <c r="F99" s="52">
        <v>2019</v>
      </c>
      <c r="G99" s="52" t="s">
        <v>1292</v>
      </c>
      <c r="H99" s="53">
        <v>43830</v>
      </c>
      <c r="I99" s="53">
        <v>43873</v>
      </c>
      <c r="J99" s="53">
        <v>43873</v>
      </c>
      <c r="K99" s="54">
        <v>796000000</v>
      </c>
      <c r="L99" s="54">
        <v>798000000</v>
      </c>
      <c r="M99" s="52" t="s">
        <v>354</v>
      </c>
      <c r="N99" s="36">
        <v>11937000000</v>
      </c>
      <c r="O99" s="37"/>
      <c r="P99" s="37"/>
      <c r="Q99" s="38"/>
      <c r="R99" s="36">
        <v>-5714000000</v>
      </c>
      <c r="S99" s="37"/>
      <c r="T99" s="37"/>
      <c r="U99" s="38"/>
      <c r="V99" s="55">
        <v>6223000000</v>
      </c>
      <c r="W99" s="49"/>
      <c r="X99" s="36">
        <v>-1349000000</v>
      </c>
      <c r="Y99" s="37"/>
      <c r="Z99" s="37"/>
      <c r="AA99" s="37"/>
      <c r="AB99" s="37"/>
      <c r="AC99" s="37">
        <v>-1349000000</v>
      </c>
      <c r="AD99" s="37"/>
      <c r="AE99" s="38"/>
      <c r="AF99" s="55">
        <v>4874000000</v>
      </c>
      <c r="AG99" s="49">
        <v>-558000000</v>
      </c>
      <c r="AH99" s="36">
        <v>-737000000</v>
      </c>
      <c r="AI99" s="37"/>
      <c r="AJ99" s="38"/>
      <c r="AK99" s="37"/>
      <c r="AL99" s="37"/>
      <c r="AM99" s="37">
        <v>91000000</v>
      </c>
      <c r="AN99" s="38">
        <v>88000000</v>
      </c>
      <c r="AO99" s="49">
        <v>4316000000</v>
      </c>
      <c r="AP99" s="36">
        <v>0</v>
      </c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8"/>
      <c r="BD99" s="58">
        <v>4316000000</v>
      </c>
      <c r="BE99" s="37">
        <v>-985000000</v>
      </c>
      <c r="BF99" s="37"/>
      <c r="BG99" s="37"/>
      <c r="BH99" s="37"/>
      <c r="BI99" s="37"/>
      <c r="BJ99" s="56">
        <v>3331000000</v>
      </c>
      <c r="BK99" s="36"/>
      <c r="BL99" s="37"/>
      <c r="BM99" s="38"/>
      <c r="BN99" s="74">
        <v>3331000000</v>
      </c>
      <c r="BO99" s="74"/>
      <c r="BP99" s="76">
        <v>3331000000</v>
      </c>
      <c r="BQ99" s="37"/>
      <c r="BR99" s="37"/>
      <c r="BS99" s="56">
        <v>3331000000</v>
      </c>
    </row>
    <row r="100" spans="1:71" x14ac:dyDescent="0.2">
      <c r="A100" s="52" t="s">
        <v>295</v>
      </c>
      <c r="B100" s="52" t="s">
        <v>296</v>
      </c>
      <c r="C100" s="52" t="str">
        <f>VLOOKUP(A100,'[2]S&amp;P 500 Wikipedia'!A:D,3,FALSE)</f>
        <v>Industrials</v>
      </c>
      <c r="D100" s="52">
        <v>331923</v>
      </c>
      <c r="E100" s="52" t="s">
        <v>16</v>
      </c>
      <c r="F100" s="52">
        <v>2020</v>
      </c>
      <c r="G100" s="52" t="s">
        <v>1292</v>
      </c>
      <c r="H100" s="53">
        <v>43982</v>
      </c>
      <c r="I100" s="53">
        <v>44041</v>
      </c>
      <c r="J100" s="53">
        <v>44041</v>
      </c>
      <c r="K100" s="54">
        <v>103816000</v>
      </c>
      <c r="L100" s="54">
        <v>107012000</v>
      </c>
      <c r="M100" s="52" t="s">
        <v>297</v>
      </c>
      <c r="N100" s="36">
        <v>7085120000</v>
      </c>
      <c r="O100" s="37"/>
      <c r="P100" s="37"/>
      <c r="Q100" s="38"/>
      <c r="R100" s="36">
        <v>-3851372000</v>
      </c>
      <c r="S100" s="37"/>
      <c r="T100" s="37"/>
      <c r="U100" s="38"/>
      <c r="V100" s="55">
        <v>3233748000</v>
      </c>
      <c r="W100" s="49"/>
      <c r="X100" s="36">
        <v>-2071052000</v>
      </c>
      <c r="Y100" s="37">
        <v>-2071052000</v>
      </c>
      <c r="Z100" s="37"/>
      <c r="AA100" s="37"/>
      <c r="AB100" s="37"/>
      <c r="AC100" s="37"/>
      <c r="AD100" s="37"/>
      <c r="AE100" s="38"/>
      <c r="AF100" s="55">
        <v>1162696000</v>
      </c>
      <c r="AG100" s="49">
        <v>-104405000</v>
      </c>
      <c r="AH100" s="36">
        <v>-104405000</v>
      </c>
      <c r="AI100" s="37"/>
      <c r="AJ100" s="38"/>
      <c r="AK100" s="37"/>
      <c r="AL100" s="37"/>
      <c r="AM100" s="37"/>
      <c r="AN100" s="38"/>
      <c r="AO100" s="49">
        <v>1058291000</v>
      </c>
      <c r="AP100" s="36">
        <v>0</v>
      </c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7"/>
      <c r="BC100" s="38"/>
      <c r="BD100" s="58">
        <v>1058291000</v>
      </c>
      <c r="BE100" s="37">
        <v>-181931000</v>
      </c>
      <c r="BF100" s="37"/>
      <c r="BG100" s="37"/>
      <c r="BH100" s="37"/>
      <c r="BI100" s="37"/>
      <c r="BJ100" s="56">
        <v>876360000</v>
      </c>
      <c r="BK100" s="36">
        <v>-323000</v>
      </c>
      <c r="BL100" s="37">
        <v>-323000</v>
      </c>
      <c r="BM100" s="38"/>
      <c r="BN100" s="74">
        <v>876037000</v>
      </c>
      <c r="BO100" s="74"/>
      <c r="BP100" s="76">
        <v>876037000</v>
      </c>
      <c r="BQ100" s="37"/>
      <c r="BR100" s="37"/>
      <c r="BS100" s="56">
        <v>876037000</v>
      </c>
    </row>
    <row r="101" spans="1:71" x14ac:dyDescent="0.2">
      <c r="A101" s="52" t="s">
        <v>274</v>
      </c>
      <c r="B101" s="52" t="s">
        <v>275</v>
      </c>
      <c r="C101" s="52" t="str">
        <f>VLOOKUP(A101,'[2]S&amp;P 500 Wikipedia'!A:D,3,FALSE)</f>
        <v>Communication Services</v>
      </c>
      <c r="D101" s="52">
        <v>373834</v>
      </c>
      <c r="E101" s="52" t="s">
        <v>16</v>
      </c>
      <c r="F101" s="52">
        <v>2019</v>
      </c>
      <c r="G101" s="52" t="s">
        <v>1292</v>
      </c>
      <c r="H101" s="53">
        <v>43830</v>
      </c>
      <c r="I101" s="53">
        <v>43889</v>
      </c>
      <c r="J101" s="53">
        <v>43889</v>
      </c>
      <c r="K101" s="54">
        <v>1071441000</v>
      </c>
      <c r="L101" s="54">
        <v>1071441000</v>
      </c>
      <c r="M101" s="52" t="s">
        <v>276</v>
      </c>
      <c r="N101" s="36">
        <v>22401000000</v>
      </c>
      <c r="O101" s="37"/>
      <c r="P101" s="37"/>
      <c r="Q101" s="38"/>
      <c r="R101" s="36">
        <v>-10077000000</v>
      </c>
      <c r="S101" s="37"/>
      <c r="T101" s="37"/>
      <c r="U101" s="38"/>
      <c r="V101" s="55">
        <v>12324000000</v>
      </c>
      <c r="W101" s="49"/>
      <c r="X101" s="36">
        <v>-8544000000</v>
      </c>
      <c r="Y101" s="37">
        <v>-3715000000</v>
      </c>
      <c r="Z101" s="37"/>
      <c r="AA101" s="37"/>
      <c r="AB101" s="37"/>
      <c r="AC101" s="37">
        <v>-4829000000</v>
      </c>
      <c r="AD101" s="37"/>
      <c r="AE101" s="38"/>
      <c r="AF101" s="55">
        <v>3780000000</v>
      </c>
      <c r="AG101" s="49">
        <v>-2040000000</v>
      </c>
      <c r="AH101" s="36">
        <v>-2021000000</v>
      </c>
      <c r="AI101" s="37"/>
      <c r="AJ101" s="38"/>
      <c r="AK101" s="37"/>
      <c r="AL101" s="37"/>
      <c r="AM101" s="37"/>
      <c r="AN101" s="38">
        <v>-19000000</v>
      </c>
      <c r="AO101" s="49">
        <v>1740000000</v>
      </c>
      <c r="AP101" s="36">
        <v>-6506000000</v>
      </c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7"/>
      <c r="BC101" s="38"/>
      <c r="BD101" s="58">
        <v>-4766000000</v>
      </c>
      <c r="BE101" s="37">
        <v>-503000000</v>
      </c>
      <c r="BF101" s="37"/>
      <c r="BG101" s="37"/>
      <c r="BH101" s="37"/>
      <c r="BI101" s="37"/>
      <c r="BJ101" s="56">
        <v>-5269000000</v>
      </c>
      <c r="BK101" s="36"/>
      <c r="BL101" s="37"/>
      <c r="BM101" s="38"/>
      <c r="BN101" s="74">
        <v>-5269000000</v>
      </c>
      <c r="BO101" s="74"/>
      <c r="BP101" s="76">
        <v>-5269000000</v>
      </c>
      <c r="BQ101" s="37"/>
      <c r="BR101" s="37"/>
      <c r="BS101" s="56">
        <v>-5269000000</v>
      </c>
    </row>
    <row r="102" spans="1:71" x14ac:dyDescent="0.2">
      <c r="A102" s="52" t="s">
        <v>313</v>
      </c>
      <c r="B102" s="52" t="s">
        <v>314</v>
      </c>
      <c r="C102" s="52" t="str">
        <f>VLOOKUP(A102,'[2]S&amp;P 500 Wikipedia'!A:D,3,FALSE)</f>
        <v>Information Technology</v>
      </c>
      <c r="D102" s="52">
        <v>128066</v>
      </c>
      <c r="E102" s="52" t="s">
        <v>16</v>
      </c>
      <c r="F102" s="52">
        <v>2019</v>
      </c>
      <c r="G102" s="52" t="s">
        <v>1292</v>
      </c>
      <c r="H102" s="53">
        <v>43830</v>
      </c>
      <c r="I102" s="53">
        <v>43875</v>
      </c>
      <c r="J102" s="53">
        <v>43875</v>
      </c>
      <c r="K102" s="54">
        <v>559000000</v>
      </c>
      <c r="L102" s="54">
        <v>560000000</v>
      </c>
      <c r="M102" s="52" t="s">
        <v>315</v>
      </c>
      <c r="N102" s="36">
        <v>16783000000</v>
      </c>
      <c r="O102" s="37"/>
      <c r="P102" s="37"/>
      <c r="Q102" s="38"/>
      <c r="R102" s="36">
        <v>-10634000000</v>
      </c>
      <c r="S102" s="37"/>
      <c r="T102" s="37"/>
      <c r="U102" s="38"/>
      <c r="V102" s="55">
        <v>6149000000</v>
      </c>
      <c r="W102" s="49"/>
      <c r="X102" s="36">
        <v>-3479000000</v>
      </c>
      <c r="Y102" s="37">
        <v>-2972000000</v>
      </c>
      <c r="Z102" s="37"/>
      <c r="AA102" s="37"/>
      <c r="AB102" s="37"/>
      <c r="AC102" s="37">
        <v>-507000000</v>
      </c>
      <c r="AD102" s="37"/>
      <c r="AE102" s="38"/>
      <c r="AF102" s="55">
        <v>2670000000</v>
      </c>
      <c r="AG102" s="49">
        <v>155000000</v>
      </c>
      <c r="AH102" s="36">
        <v>150000000</v>
      </c>
      <c r="AI102" s="37"/>
      <c r="AJ102" s="38"/>
      <c r="AK102" s="37"/>
      <c r="AL102" s="37"/>
      <c r="AM102" s="37"/>
      <c r="AN102" s="38">
        <v>5000000</v>
      </c>
      <c r="AO102" s="49">
        <v>2825000000</v>
      </c>
      <c r="AP102" s="36">
        <v>-282000000</v>
      </c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8"/>
      <c r="BD102" s="58">
        <v>2543000000</v>
      </c>
      <c r="BE102" s="37">
        <v>-643000000</v>
      </c>
      <c r="BF102" s="37"/>
      <c r="BG102" s="37"/>
      <c r="BH102" s="37"/>
      <c r="BI102" s="37">
        <v>-58000000</v>
      </c>
      <c r="BJ102" s="56">
        <v>1842000000</v>
      </c>
      <c r="BK102" s="36"/>
      <c r="BL102" s="37"/>
      <c r="BM102" s="38"/>
      <c r="BN102" s="74">
        <v>1842000000</v>
      </c>
      <c r="BO102" s="74"/>
      <c r="BP102" s="76">
        <v>1842000000</v>
      </c>
      <c r="BQ102" s="37"/>
      <c r="BR102" s="37"/>
      <c r="BS102" s="56">
        <v>1842000000</v>
      </c>
    </row>
    <row r="103" spans="1:71" x14ac:dyDescent="0.2">
      <c r="A103" s="52" t="s">
        <v>301</v>
      </c>
      <c r="B103" s="52" t="s">
        <v>302</v>
      </c>
      <c r="C103" s="52" t="str">
        <f>VLOOKUP(A103,'[2]S&amp;P 500 Wikipedia'!A:D,3,FALSE)</f>
        <v>Information Technology</v>
      </c>
      <c r="D103" s="52">
        <v>131663</v>
      </c>
      <c r="E103" s="52" t="s">
        <v>16</v>
      </c>
      <c r="F103" s="52">
        <v>2019</v>
      </c>
      <c r="G103" s="52" t="s">
        <v>1292</v>
      </c>
      <c r="H103" s="53">
        <v>43830</v>
      </c>
      <c r="I103" s="53">
        <v>43875</v>
      </c>
      <c r="J103" s="53">
        <v>43875</v>
      </c>
      <c r="K103" s="54">
        <v>130853000</v>
      </c>
      <c r="L103" s="54">
        <v>135495000</v>
      </c>
      <c r="M103" s="52" t="s">
        <v>303</v>
      </c>
      <c r="N103" s="36">
        <v>3010564000</v>
      </c>
      <c r="O103" s="37"/>
      <c r="P103" s="37"/>
      <c r="Q103" s="38"/>
      <c r="R103" s="36">
        <v>-464047000</v>
      </c>
      <c r="S103" s="37"/>
      <c r="T103" s="37"/>
      <c r="U103" s="38"/>
      <c r="V103" s="55">
        <v>2546517000</v>
      </c>
      <c r="W103" s="49"/>
      <c r="X103" s="36">
        <v>-1988152000</v>
      </c>
      <c r="Y103" s="37">
        <v>-1453385000</v>
      </c>
      <c r="Z103" s="37"/>
      <c r="AA103" s="37"/>
      <c r="AB103" s="37">
        <v>-518877000</v>
      </c>
      <c r="AC103" s="37"/>
      <c r="AD103" s="37"/>
      <c r="AE103" s="38">
        <v>-15890000</v>
      </c>
      <c r="AF103" s="55">
        <v>558365000</v>
      </c>
      <c r="AG103" s="49">
        <v>-26618000</v>
      </c>
      <c r="AH103" s="36">
        <v>-27694000</v>
      </c>
      <c r="AI103" s="37"/>
      <c r="AJ103" s="38"/>
      <c r="AK103" s="37"/>
      <c r="AL103" s="37"/>
      <c r="AM103" s="37"/>
      <c r="AN103" s="38">
        <v>1076000</v>
      </c>
      <c r="AO103" s="49">
        <v>531747000</v>
      </c>
      <c r="AP103" s="36">
        <v>-22247000</v>
      </c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8"/>
      <c r="BD103" s="58">
        <v>509500000</v>
      </c>
      <c r="BE103" s="37">
        <v>172313000</v>
      </c>
      <c r="BF103" s="37"/>
      <c r="BG103" s="37"/>
      <c r="BH103" s="37"/>
      <c r="BI103" s="37"/>
      <c r="BJ103" s="56">
        <v>681813000</v>
      </c>
      <c r="BK103" s="36">
        <v>0</v>
      </c>
      <c r="BL103" s="37">
        <v>0</v>
      </c>
      <c r="BM103" s="38"/>
      <c r="BN103" s="74">
        <v>681813000</v>
      </c>
      <c r="BO103" s="74"/>
      <c r="BP103" s="76">
        <v>681813000</v>
      </c>
      <c r="BQ103" s="37"/>
      <c r="BR103" s="37"/>
      <c r="BS103" s="56">
        <v>681813000</v>
      </c>
    </row>
    <row r="104" spans="1:71" x14ac:dyDescent="0.2">
      <c r="A104" s="52" t="s">
        <v>358</v>
      </c>
      <c r="B104" s="52" t="s">
        <v>359</v>
      </c>
      <c r="C104" s="52" t="str">
        <f>VLOOKUP(A104,'[2]S&amp;P 500 Wikipedia'!A:D,3,FALSE)</f>
        <v>Health Care</v>
      </c>
      <c r="D104" s="52">
        <v>256275</v>
      </c>
      <c r="E104" s="52" t="s">
        <v>16</v>
      </c>
      <c r="F104" s="52">
        <v>2019</v>
      </c>
      <c r="G104" s="52" t="s">
        <v>1292</v>
      </c>
      <c r="H104" s="53">
        <v>43830</v>
      </c>
      <c r="I104" s="53">
        <v>43879</v>
      </c>
      <c r="J104" s="53">
        <v>43879</v>
      </c>
      <c r="K104" s="54">
        <v>1301000000</v>
      </c>
      <c r="L104" s="54">
        <v>1305000000</v>
      </c>
      <c r="M104" s="52" t="s">
        <v>360</v>
      </c>
      <c r="N104" s="36">
        <v>256776000000</v>
      </c>
      <c r="O104" s="37"/>
      <c r="P104" s="37"/>
      <c r="Q104" s="38"/>
      <c r="R104" s="36">
        <v>-211248000000</v>
      </c>
      <c r="S104" s="37"/>
      <c r="T104" s="37"/>
      <c r="U104" s="38"/>
      <c r="V104" s="55">
        <v>45528000000</v>
      </c>
      <c r="W104" s="49"/>
      <c r="X104" s="36">
        <v>-33541000000</v>
      </c>
      <c r="Y104" s="37"/>
      <c r="Z104" s="37"/>
      <c r="AA104" s="37"/>
      <c r="AB104" s="37"/>
      <c r="AC104" s="37"/>
      <c r="AD104" s="37"/>
      <c r="AE104" s="38">
        <v>-33541000000</v>
      </c>
      <c r="AF104" s="55">
        <v>11987000000</v>
      </c>
      <c r="AG104" s="49">
        <v>-2911000000</v>
      </c>
      <c r="AH104" s="36">
        <v>-3035000000</v>
      </c>
      <c r="AI104" s="37"/>
      <c r="AJ104" s="38"/>
      <c r="AK104" s="37"/>
      <c r="AL104" s="37"/>
      <c r="AM104" s="37"/>
      <c r="AN104" s="38">
        <v>124000000</v>
      </c>
      <c r="AO104" s="49">
        <v>9076000000</v>
      </c>
      <c r="AP104" s="36">
        <v>-79000000</v>
      </c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8"/>
      <c r="BD104" s="58">
        <v>8997000000</v>
      </c>
      <c r="BE104" s="37">
        <v>-2366000000</v>
      </c>
      <c r="BF104" s="37"/>
      <c r="BG104" s="37"/>
      <c r="BH104" s="37"/>
      <c r="BI104" s="37"/>
      <c r="BJ104" s="56">
        <v>6631000000</v>
      </c>
      <c r="BK104" s="36">
        <v>0</v>
      </c>
      <c r="BL104" s="37">
        <v>0</v>
      </c>
      <c r="BM104" s="38"/>
      <c r="BN104" s="74">
        <v>6631000000</v>
      </c>
      <c r="BO104" s="74">
        <v>3000000</v>
      </c>
      <c r="BP104" s="76">
        <v>6634000000</v>
      </c>
      <c r="BQ104" s="37"/>
      <c r="BR104" s="37"/>
      <c r="BS104" s="56">
        <v>6634000000</v>
      </c>
    </row>
    <row r="105" spans="1:71" x14ac:dyDescent="0.2">
      <c r="A105" s="52" t="s">
        <v>286</v>
      </c>
      <c r="B105" s="52" t="s">
        <v>287</v>
      </c>
      <c r="C105" s="52" t="str">
        <f>VLOOKUP(A105,'[2]S&amp;P 500 Wikipedia'!A:D,3,FALSE)</f>
        <v>Energy</v>
      </c>
      <c r="D105" s="52">
        <v>248396</v>
      </c>
      <c r="E105" s="52" t="s">
        <v>16</v>
      </c>
      <c r="F105" s="52">
        <v>2019</v>
      </c>
      <c r="G105" s="52" t="s">
        <v>1292</v>
      </c>
      <c r="H105" s="53">
        <v>43830</v>
      </c>
      <c r="I105" s="53">
        <v>43868</v>
      </c>
      <c r="J105" s="53">
        <v>43868</v>
      </c>
      <c r="K105" s="54">
        <v>1882000000</v>
      </c>
      <c r="L105" s="54">
        <v>1895000000</v>
      </c>
      <c r="M105" s="52" t="s">
        <v>288</v>
      </c>
      <c r="N105" s="36">
        <v>139865000000</v>
      </c>
      <c r="O105" s="37"/>
      <c r="P105" s="37"/>
      <c r="Q105" s="38"/>
      <c r="R105" s="36">
        <v>-101498000000</v>
      </c>
      <c r="S105" s="37"/>
      <c r="T105" s="37"/>
      <c r="U105" s="38"/>
      <c r="V105" s="55">
        <v>38367000000</v>
      </c>
      <c r="W105" s="49"/>
      <c r="X105" s="36">
        <v>-38684000000</v>
      </c>
      <c r="Y105" s="37">
        <v>-4143000000</v>
      </c>
      <c r="Z105" s="37"/>
      <c r="AA105" s="37"/>
      <c r="AB105" s="37"/>
      <c r="AC105" s="37">
        <v>-29218000000</v>
      </c>
      <c r="AD105" s="37"/>
      <c r="AE105" s="38">
        <v>-5323000000</v>
      </c>
      <c r="AF105" s="55">
        <v>-317000000</v>
      </c>
      <c r="AG105" s="49">
        <v>5853000000</v>
      </c>
      <c r="AH105" s="36">
        <v>-798000000</v>
      </c>
      <c r="AI105" s="37"/>
      <c r="AJ105" s="38"/>
      <c r="AK105" s="37"/>
      <c r="AL105" s="37"/>
      <c r="AM105" s="37">
        <v>3968000000</v>
      </c>
      <c r="AN105" s="38">
        <v>2683000000</v>
      </c>
      <c r="AO105" s="49">
        <v>5536000000</v>
      </c>
      <c r="AP105" s="36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8"/>
      <c r="BD105" s="58">
        <v>5536000000</v>
      </c>
      <c r="BE105" s="37">
        <v>-2691000000</v>
      </c>
      <c r="BF105" s="37"/>
      <c r="BG105" s="37"/>
      <c r="BH105" s="37"/>
      <c r="BI105" s="37"/>
      <c r="BJ105" s="56">
        <v>2845000000</v>
      </c>
      <c r="BK105" s="36"/>
      <c r="BL105" s="37"/>
      <c r="BM105" s="38"/>
      <c r="BN105" s="74">
        <v>2845000000</v>
      </c>
      <c r="BO105" s="74">
        <v>79000000</v>
      </c>
      <c r="BP105" s="76">
        <v>2924000000</v>
      </c>
      <c r="BQ105" s="37"/>
      <c r="BR105" s="37"/>
      <c r="BS105" s="56">
        <v>2924000000</v>
      </c>
    </row>
    <row r="106" spans="1:71" x14ac:dyDescent="0.2">
      <c r="A106" s="52" t="s">
        <v>325</v>
      </c>
      <c r="B106" s="52" t="s">
        <v>326</v>
      </c>
      <c r="C106" s="52" t="str">
        <f>VLOOKUP(A106,'[2]S&amp;P 500 Wikipedia'!A:D,3,FALSE)</f>
        <v>Energy</v>
      </c>
      <c r="D106" s="52">
        <v>378119</v>
      </c>
      <c r="E106" s="52" t="s">
        <v>16</v>
      </c>
      <c r="F106" s="52">
        <v>2019</v>
      </c>
      <c r="G106" s="52" t="s">
        <v>1292</v>
      </c>
      <c r="H106" s="53">
        <v>43830</v>
      </c>
      <c r="I106" s="53">
        <v>43880</v>
      </c>
      <c r="J106" s="53">
        <v>43880</v>
      </c>
      <c r="K106" s="54">
        <v>198984000</v>
      </c>
      <c r="L106" s="54">
        <v>198984000</v>
      </c>
      <c r="M106" s="52" t="s">
        <v>327</v>
      </c>
      <c r="N106" s="36">
        <v>4592000000</v>
      </c>
      <c r="O106" s="37"/>
      <c r="P106" s="37"/>
      <c r="Q106" s="38"/>
      <c r="R106" s="36">
        <v>-716000000</v>
      </c>
      <c r="S106" s="37"/>
      <c r="T106" s="37"/>
      <c r="U106" s="38"/>
      <c r="V106" s="55">
        <v>3876000000</v>
      </c>
      <c r="W106" s="49"/>
      <c r="X106" s="36">
        <v>-2955000000</v>
      </c>
      <c r="Y106" s="37">
        <v>-326000000</v>
      </c>
      <c r="Z106" s="37"/>
      <c r="AA106" s="37"/>
      <c r="AB106" s="37"/>
      <c r="AC106" s="37">
        <v>-1964000000</v>
      </c>
      <c r="AD106" s="37"/>
      <c r="AE106" s="38">
        <v>-665000000</v>
      </c>
      <c r="AF106" s="55">
        <v>921000000</v>
      </c>
      <c r="AG106" s="49">
        <v>128000000</v>
      </c>
      <c r="AH106" s="36">
        <v>-185000000</v>
      </c>
      <c r="AI106" s="37"/>
      <c r="AJ106" s="38"/>
      <c r="AK106" s="37"/>
      <c r="AL106" s="37"/>
      <c r="AM106" s="37"/>
      <c r="AN106" s="38">
        <v>313000000</v>
      </c>
      <c r="AO106" s="49">
        <v>1049000000</v>
      </c>
      <c r="AP106" s="36">
        <v>-1908000000</v>
      </c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8"/>
      <c r="BD106" s="58">
        <v>-859000000</v>
      </c>
      <c r="BE106" s="37">
        <v>154000000</v>
      </c>
      <c r="BF106" s="37"/>
      <c r="BG106" s="37"/>
      <c r="BH106" s="37"/>
      <c r="BI106" s="37"/>
      <c r="BJ106" s="56">
        <v>-705000000</v>
      </c>
      <c r="BK106" s="36"/>
      <c r="BL106" s="37"/>
      <c r="BM106" s="38"/>
      <c r="BN106" s="74">
        <v>-705000000</v>
      </c>
      <c r="BO106" s="74"/>
      <c r="BP106" s="76">
        <v>-705000000</v>
      </c>
      <c r="BQ106" s="37"/>
      <c r="BR106" s="37"/>
      <c r="BS106" s="56">
        <v>-705000000</v>
      </c>
    </row>
    <row r="107" spans="1:71" x14ac:dyDescent="0.2">
      <c r="A107" s="52" t="s">
        <v>397</v>
      </c>
      <c r="B107" s="52" t="s">
        <v>398</v>
      </c>
      <c r="C107" s="52" t="str">
        <f>VLOOKUP(A107,'[2]S&amp;P 500 Wikipedia'!A:D,3,FALSE)</f>
        <v>Utilities</v>
      </c>
      <c r="D107" s="52">
        <v>189087</v>
      </c>
      <c r="E107" s="52" t="s">
        <v>16</v>
      </c>
      <c r="F107" s="52">
        <v>2019</v>
      </c>
      <c r="G107" s="52" t="s">
        <v>1292</v>
      </c>
      <c r="H107" s="53">
        <v>43830</v>
      </c>
      <c r="I107" s="53">
        <v>43889</v>
      </c>
      <c r="J107" s="53">
        <v>43889</v>
      </c>
      <c r="K107" s="54">
        <v>808800000</v>
      </c>
      <c r="L107" s="54">
        <v>808900000</v>
      </c>
      <c r="M107" s="52" t="s">
        <v>399</v>
      </c>
      <c r="N107" s="36">
        <v>16572000000</v>
      </c>
      <c r="O107" s="37"/>
      <c r="P107" s="37"/>
      <c r="Q107" s="38"/>
      <c r="R107" s="36">
        <v>-4562000000</v>
      </c>
      <c r="S107" s="37"/>
      <c r="T107" s="37"/>
      <c r="U107" s="38"/>
      <c r="V107" s="55">
        <v>12010000000</v>
      </c>
      <c r="W107" s="49"/>
      <c r="X107" s="36">
        <v>-8123000000</v>
      </c>
      <c r="Y107" s="37"/>
      <c r="Z107" s="37"/>
      <c r="AA107" s="37"/>
      <c r="AB107" s="37"/>
      <c r="AC107" s="37">
        <v>-2655000000</v>
      </c>
      <c r="AD107" s="37"/>
      <c r="AE107" s="38">
        <v>-5468000000</v>
      </c>
      <c r="AF107" s="55">
        <v>3887000000</v>
      </c>
      <c r="AG107" s="49">
        <v>-787000000</v>
      </c>
      <c r="AH107" s="36">
        <v>-1773000000</v>
      </c>
      <c r="AI107" s="37"/>
      <c r="AJ107" s="38"/>
      <c r="AK107" s="37"/>
      <c r="AL107" s="37"/>
      <c r="AM107" s="37"/>
      <c r="AN107" s="38">
        <v>986000000</v>
      </c>
      <c r="AO107" s="49">
        <v>3100000000</v>
      </c>
      <c r="AP107" s="36">
        <v>-1373000000</v>
      </c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8"/>
      <c r="BD107" s="58">
        <v>1727000000</v>
      </c>
      <c r="BE107" s="37">
        <v>-351000000</v>
      </c>
      <c r="BF107" s="37"/>
      <c r="BG107" s="37"/>
      <c r="BH107" s="37"/>
      <c r="BI107" s="37"/>
      <c r="BJ107" s="56">
        <v>1376000000</v>
      </c>
      <c r="BK107" s="36"/>
      <c r="BL107" s="37"/>
      <c r="BM107" s="38"/>
      <c r="BN107" s="74">
        <v>1376000000</v>
      </c>
      <c r="BO107" s="74">
        <v>-18000000</v>
      </c>
      <c r="BP107" s="76">
        <v>1358000000</v>
      </c>
      <c r="BQ107" s="37"/>
      <c r="BR107" s="37"/>
      <c r="BS107" s="56">
        <v>1358000000</v>
      </c>
    </row>
    <row r="108" spans="1:71" x14ac:dyDescent="0.2">
      <c r="A108" s="52" t="s">
        <v>373</v>
      </c>
      <c r="B108" s="52" t="s">
        <v>374</v>
      </c>
      <c r="C108" s="52" t="str">
        <f>VLOOKUP(A108,'[2]S&amp;P 500 Wikipedia'!A:D,3,FALSE)</f>
        <v>Industrials</v>
      </c>
      <c r="D108" s="52">
        <v>231789</v>
      </c>
      <c r="E108" s="52" t="s">
        <v>16</v>
      </c>
      <c r="F108" s="52">
        <v>2019</v>
      </c>
      <c r="G108" s="52" t="s">
        <v>1292</v>
      </c>
      <c r="H108" s="53">
        <v>43830</v>
      </c>
      <c r="I108" s="53">
        <v>43874</v>
      </c>
      <c r="J108" s="53">
        <v>43874</v>
      </c>
      <c r="K108" s="54">
        <v>651000000</v>
      </c>
      <c r="L108" s="54">
        <v>653000000</v>
      </c>
      <c r="M108" s="52" t="s">
        <v>375</v>
      </c>
      <c r="N108" s="36">
        <v>47007000000</v>
      </c>
      <c r="O108" s="37"/>
      <c r="P108" s="37"/>
      <c r="Q108" s="38"/>
      <c r="R108" s="36">
        <v>-32401000000</v>
      </c>
      <c r="S108" s="37"/>
      <c r="T108" s="37"/>
      <c r="U108" s="38"/>
      <c r="V108" s="55">
        <v>14606000000</v>
      </c>
      <c r="W108" s="49"/>
      <c r="X108" s="36">
        <v>-7988000000</v>
      </c>
      <c r="Y108" s="37">
        <v>-1993000000</v>
      </c>
      <c r="Z108" s="37"/>
      <c r="AA108" s="37"/>
      <c r="AB108" s="37"/>
      <c r="AC108" s="37">
        <v>-2581000000</v>
      </c>
      <c r="AD108" s="37"/>
      <c r="AE108" s="38">
        <v>-3414000000</v>
      </c>
      <c r="AF108" s="55">
        <v>6618000000</v>
      </c>
      <c r="AG108" s="49">
        <v>-539000000</v>
      </c>
      <c r="AH108" s="36">
        <v>-301000000</v>
      </c>
      <c r="AI108" s="37"/>
      <c r="AJ108" s="38"/>
      <c r="AK108" s="37"/>
      <c r="AL108" s="37"/>
      <c r="AM108" s="37"/>
      <c r="AN108" s="38">
        <v>-238000000</v>
      </c>
      <c r="AO108" s="49">
        <v>6079000000</v>
      </c>
      <c r="AP108" s="36">
        <v>119000000</v>
      </c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8"/>
      <c r="BD108" s="58">
        <v>6198000000</v>
      </c>
      <c r="BE108" s="37">
        <v>-1431000000</v>
      </c>
      <c r="BF108" s="37"/>
      <c r="BG108" s="37"/>
      <c r="BH108" s="37"/>
      <c r="BI108" s="37"/>
      <c r="BJ108" s="56">
        <v>4767000000</v>
      </c>
      <c r="BK108" s="36"/>
      <c r="BL108" s="37"/>
      <c r="BM108" s="38"/>
      <c r="BN108" s="74">
        <v>4767000000</v>
      </c>
      <c r="BO108" s="74"/>
      <c r="BP108" s="76">
        <v>4767000000</v>
      </c>
      <c r="BQ108" s="37"/>
      <c r="BR108" s="37"/>
      <c r="BS108" s="56">
        <v>4767000000</v>
      </c>
    </row>
    <row r="109" spans="1:71" x14ac:dyDescent="0.2">
      <c r="A109" s="52" t="s">
        <v>418</v>
      </c>
      <c r="B109" s="52" t="s">
        <v>419</v>
      </c>
      <c r="C109" s="52" t="str">
        <f>VLOOKUP(A109,'[2]S&amp;P 500 Wikipedia'!A:D,3,FALSE)</f>
        <v>Materials</v>
      </c>
      <c r="D109" s="52">
        <v>546332</v>
      </c>
      <c r="E109" s="52" t="s">
        <v>16</v>
      </c>
      <c r="F109" s="52">
        <v>2019</v>
      </c>
      <c r="G109" s="52" t="s">
        <v>1292</v>
      </c>
      <c r="H109" s="53">
        <v>43830</v>
      </c>
      <c r="I109" s="53">
        <v>43875</v>
      </c>
      <c r="J109" s="53">
        <v>43875</v>
      </c>
      <c r="K109" s="54">
        <v>746300000</v>
      </c>
      <c r="L109" s="54">
        <v>746300000</v>
      </c>
      <c r="M109" s="52" t="s">
        <v>420</v>
      </c>
      <c r="N109" s="36">
        <v>21512000000</v>
      </c>
      <c r="O109" s="37"/>
      <c r="P109" s="37"/>
      <c r="Q109" s="38"/>
      <c r="R109" s="36">
        <v>-14056000000</v>
      </c>
      <c r="S109" s="37"/>
      <c r="T109" s="37"/>
      <c r="U109" s="38"/>
      <c r="V109" s="55">
        <v>7456000000</v>
      </c>
      <c r="W109" s="49"/>
      <c r="X109" s="36">
        <v>-4668000000</v>
      </c>
      <c r="Y109" s="37">
        <v>-2663000000</v>
      </c>
      <c r="Z109" s="37"/>
      <c r="AA109" s="37"/>
      <c r="AB109" s="37">
        <v>-955000000</v>
      </c>
      <c r="AC109" s="37">
        <v>-1050000000</v>
      </c>
      <c r="AD109" s="37"/>
      <c r="AE109" s="38"/>
      <c r="AF109" s="55">
        <v>2788000000</v>
      </c>
      <c r="AG109" s="49">
        <v>-431000000</v>
      </c>
      <c r="AH109" s="36">
        <v>-668000000</v>
      </c>
      <c r="AI109" s="37"/>
      <c r="AJ109" s="38"/>
      <c r="AK109" s="37"/>
      <c r="AL109" s="37"/>
      <c r="AM109" s="37">
        <v>84000000</v>
      </c>
      <c r="AN109" s="38">
        <v>153000000</v>
      </c>
      <c r="AO109" s="49">
        <v>2357000000</v>
      </c>
      <c r="AP109" s="36">
        <v>-2831000000</v>
      </c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8"/>
      <c r="BD109" s="58">
        <v>-474000000</v>
      </c>
      <c r="BE109" s="37">
        <v>-140000000</v>
      </c>
      <c r="BF109" s="37"/>
      <c r="BG109" s="37"/>
      <c r="BH109" s="37"/>
      <c r="BI109" s="37"/>
      <c r="BJ109" s="56">
        <v>-614000000</v>
      </c>
      <c r="BK109" s="36">
        <v>1214000000</v>
      </c>
      <c r="BL109" s="37">
        <v>1214000000</v>
      </c>
      <c r="BM109" s="38"/>
      <c r="BN109" s="74">
        <v>600000000</v>
      </c>
      <c r="BO109" s="74">
        <v>-102000000</v>
      </c>
      <c r="BP109" s="76">
        <v>498000000</v>
      </c>
      <c r="BQ109" s="37"/>
      <c r="BR109" s="37"/>
      <c r="BS109" s="56">
        <v>498000000</v>
      </c>
    </row>
    <row r="110" spans="1:71" x14ac:dyDescent="0.2">
      <c r="A110" s="52" t="s">
        <v>370</v>
      </c>
      <c r="B110" s="52" t="s">
        <v>371</v>
      </c>
      <c r="C110" s="52" t="str">
        <f>VLOOKUP(A110,'[2]S&amp;P 500 Wikipedia'!A:D,3,FALSE)</f>
        <v>Industrials</v>
      </c>
      <c r="D110" s="52">
        <v>373449</v>
      </c>
      <c r="E110" s="52" t="s">
        <v>16</v>
      </c>
      <c r="F110" s="52">
        <v>2019</v>
      </c>
      <c r="G110" s="52" t="s">
        <v>1292</v>
      </c>
      <c r="H110" s="53">
        <v>43769</v>
      </c>
      <c r="I110" s="53">
        <v>43818</v>
      </c>
      <c r="J110" s="53">
        <v>43818</v>
      </c>
      <c r="K110" s="54">
        <v>316500000</v>
      </c>
      <c r="L110" s="54">
        <v>320600000</v>
      </c>
      <c r="M110" s="52" t="s">
        <v>372</v>
      </c>
      <c r="N110" s="36">
        <v>39258000000</v>
      </c>
      <c r="O110" s="37"/>
      <c r="P110" s="37"/>
      <c r="Q110" s="38"/>
      <c r="R110" s="36">
        <v>-26792000000</v>
      </c>
      <c r="S110" s="37"/>
      <c r="T110" s="37"/>
      <c r="U110" s="38"/>
      <c r="V110" s="55">
        <v>12466000000</v>
      </c>
      <c r="W110" s="49"/>
      <c r="X110" s="36">
        <v>-6912000000</v>
      </c>
      <c r="Y110" s="37">
        <v>-3551000000</v>
      </c>
      <c r="Z110" s="37"/>
      <c r="AA110" s="37"/>
      <c r="AB110" s="37">
        <v>-1783000000</v>
      </c>
      <c r="AC110" s="37"/>
      <c r="AD110" s="37"/>
      <c r="AE110" s="38">
        <v>-1578000000</v>
      </c>
      <c r="AF110" s="55">
        <v>5554000000</v>
      </c>
      <c r="AG110" s="49">
        <v>-1466000000</v>
      </c>
      <c r="AH110" s="36">
        <v>-1466000000</v>
      </c>
      <c r="AI110" s="37"/>
      <c r="AJ110" s="38"/>
      <c r="AK110" s="37"/>
      <c r="AL110" s="37"/>
      <c r="AM110" s="37"/>
      <c r="AN110" s="38"/>
      <c r="AO110" s="49">
        <v>4088000000</v>
      </c>
      <c r="AP110" s="36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8"/>
      <c r="BD110" s="58">
        <v>4088000000</v>
      </c>
      <c r="BE110" s="37">
        <v>-852000000</v>
      </c>
      <c r="BF110" s="37"/>
      <c r="BG110" s="37"/>
      <c r="BH110" s="37"/>
      <c r="BI110" s="37">
        <v>21000000</v>
      </c>
      <c r="BJ110" s="56">
        <v>3257000000</v>
      </c>
      <c r="BK110" s="36"/>
      <c r="BL110" s="37"/>
      <c r="BM110" s="38"/>
      <c r="BN110" s="74">
        <v>3257000000</v>
      </c>
      <c r="BO110" s="74">
        <v>-4000000</v>
      </c>
      <c r="BP110" s="76">
        <v>3253000000</v>
      </c>
      <c r="BQ110" s="37"/>
      <c r="BR110" s="37"/>
      <c r="BS110" s="56">
        <v>3253000000</v>
      </c>
    </row>
    <row r="111" spans="1:71" x14ac:dyDescent="0.2">
      <c r="A111" s="52" t="s">
        <v>391</v>
      </c>
      <c r="B111" s="52" t="s">
        <v>392</v>
      </c>
      <c r="C111" s="52" t="str">
        <f>VLOOKUP(A111,'[2]S&amp;P 500 Wikipedia'!A:D,3,FALSE)</f>
        <v>Consumer Discretionary</v>
      </c>
      <c r="D111" s="52">
        <v>80798</v>
      </c>
      <c r="E111" s="52" t="s">
        <v>16</v>
      </c>
      <c r="F111" s="52">
        <v>2019</v>
      </c>
      <c r="G111" s="52" t="s">
        <v>1292</v>
      </c>
      <c r="H111" s="53">
        <v>43890</v>
      </c>
      <c r="I111" s="53">
        <v>43909</v>
      </c>
      <c r="J111" s="53">
        <v>43909</v>
      </c>
      <c r="K111" s="54">
        <v>256553000</v>
      </c>
      <c r="L111" s="54">
        <v>258053000</v>
      </c>
      <c r="M111" s="52" t="s">
        <v>393</v>
      </c>
      <c r="N111" s="36">
        <v>27753973000</v>
      </c>
      <c r="O111" s="37"/>
      <c r="P111" s="37"/>
      <c r="Q111" s="38"/>
      <c r="R111" s="36">
        <v>-19264912000</v>
      </c>
      <c r="S111" s="37"/>
      <c r="T111" s="37"/>
      <c r="U111" s="38"/>
      <c r="V111" s="55">
        <v>8489061000</v>
      </c>
      <c r="W111" s="49"/>
      <c r="X111" s="36">
        <v>-6186757000</v>
      </c>
      <c r="Y111" s="37">
        <v>-6186757000</v>
      </c>
      <c r="Z111" s="37"/>
      <c r="AA111" s="37"/>
      <c r="AB111" s="37"/>
      <c r="AC111" s="37"/>
      <c r="AD111" s="37"/>
      <c r="AE111" s="38"/>
      <c r="AF111" s="55">
        <v>2302304000</v>
      </c>
      <c r="AG111" s="49">
        <v>-100574000</v>
      </c>
      <c r="AH111" s="36">
        <v>-100574000</v>
      </c>
      <c r="AI111" s="37"/>
      <c r="AJ111" s="38"/>
      <c r="AK111" s="37"/>
      <c r="AL111" s="37"/>
      <c r="AM111" s="37"/>
      <c r="AN111" s="38"/>
      <c r="AO111" s="49">
        <v>2201730000</v>
      </c>
      <c r="AP111" s="36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8"/>
      <c r="BD111" s="58">
        <v>2201730000</v>
      </c>
      <c r="BE111" s="37">
        <v>-489175000</v>
      </c>
      <c r="BF111" s="37"/>
      <c r="BG111" s="37"/>
      <c r="BH111" s="37"/>
      <c r="BI111" s="37"/>
      <c r="BJ111" s="56">
        <v>1712555000</v>
      </c>
      <c r="BK111" s="36"/>
      <c r="BL111" s="37"/>
      <c r="BM111" s="38"/>
      <c r="BN111" s="74">
        <v>1712555000</v>
      </c>
      <c r="BO111" s="74"/>
      <c r="BP111" s="76">
        <v>1712555000</v>
      </c>
      <c r="BQ111" s="37"/>
      <c r="BR111" s="37"/>
      <c r="BS111" s="56">
        <v>1712555000</v>
      </c>
    </row>
    <row r="112" spans="1:71" x14ac:dyDescent="0.2">
      <c r="A112" s="52" t="s">
        <v>1000</v>
      </c>
      <c r="B112" s="52" t="s">
        <v>1001</v>
      </c>
      <c r="C112" s="52" t="str">
        <f>VLOOKUP(A112,'[2]S&amp;P 500 Wikipedia'!A:D,3,FALSE)</f>
        <v>Health Care</v>
      </c>
      <c r="D112" s="52">
        <v>341807</v>
      </c>
      <c r="E112" s="52" t="s">
        <v>16</v>
      </c>
      <c r="F112" s="52">
        <v>2019</v>
      </c>
      <c r="G112" s="52" t="s">
        <v>1292</v>
      </c>
      <c r="H112" s="53">
        <v>43830</v>
      </c>
      <c r="I112" s="53">
        <v>43881</v>
      </c>
      <c r="J112" s="53">
        <v>43881</v>
      </c>
      <c r="K112" s="54">
        <v>134000000</v>
      </c>
      <c r="L112" s="54">
        <v>136000000</v>
      </c>
      <c r="M112" s="52" t="s">
        <v>1002</v>
      </c>
      <c r="N112" s="36">
        <v>7726000000</v>
      </c>
      <c r="O112" s="37"/>
      <c r="P112" s="37"/>
      <c r="Q112" s="38"/>
      <c r="R112" s="36">
        <v>-5037000000</v>
      </c>
      <c r="S112" s="37"/>
      <c r="T112" s="37"/>
      <c r="U112" s="38"/>
      <c r="V112" s="55">
        <v>2689000000</v>
      </c>
      <c r="W112" s="49"/>
      <c r="X112" s="36">
        <v>-1458000000</v>
      </c>
      <c r="Y112" s="37">
        <v>-1457000000</v>
      </c>
      <c r="Z112" s="37"/>
      <c r="AA112" s="37"/>
      <c r="AB112" s="37"/>
      <c r="AC112" s="37">
        <v>-96000000</v>
      </c>
      <c r="AD112" s="37"/>
      <c r="AE112" s="38">
        <v>95000000</v>
      </c>
      <c r="AF112" s="55">
        <v>1231000000</v>
      </c>
      <c r="AG112" s="49">
        <v>-155000000</v>
      </c>
      <c r="AH112" s="36">
        <v>-175000000</v>
      </c>
      <c r="AI112" s="37"/>
      <c r="AJ112" s="38"/>
      <c r="AK112" s="37"/>
      <c r="AL112" s="37"/>
      <c r="AM112" s="37"/>
      <c r="AN112" s="38">
        <v>20000000</v>
      </c>
      <c r="AO112" s="49">
        <v>1076000000</v>
      </c>
      <c r="AP112" s="36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8"/>
      <c r="BD112" s="58">
        <v>1076000000</v>
      </c>
      <c r="BE112" s="37">
        <v>-247000000</v>
      </c>
      <c r="BF112" s="37"/>
      <c r="BG112" s="37"/>
      <c r="BH112" s="37"/>
      <c r="BI112" s="37">
        <v>57000000</v>
      </c>
      <c r="BJ112" s="56">
        <v>886000000</v>
      </c>
      <c r="BK112" s="36">
        <v>20000000</v>
      </c>
      <c r="BL112" s="37">
        <v>20000000</v>
      </c>
      <c r="BM112" s="38"/>
      <c r="BN112" s="74">
        <v>906000000</v>
      </c>
      <c r="BO112" s="74">
        <v>-48000000</v>
      </c>
      <c r="BP112" s="76">
        <v>858000000</v>
      </c>
      <c r="BQ112" s="37"/>
      <c r="BR112" s="37"/>
      <c r="BS112" s="56">
        <v>858000000</v>
      </c>
    </row>
    <row r="113" spans="1:71" x14ac:dyDescent="0.2">
      <c r="A113" s="52" t="s">
        <v>361</v>
      </c>
      <c r="B113" s="52" t="s">
        <v>362</v>
      </c>
      <c r="C113" s="52" t="str">
        <f>VLOOKUP(A113,'[2]S&amp;P 500 Wikipedia'!A:D,3,FALSE)</f>
        <v>Health Care</v>
      </c>
      <c r="D113" s="52">
        <v>89750</v>
      </c>
      <c r="E113" s="52" t="s">
        <v>16</v>
      </c>
      <c r="F113" s="52">
        <v>2019</v>
      </c>
      <c r="G113" s="52" t="s">
        <v>1292</v>
      </c>
      <c r="H113" s="53">
        <v>43830</v>
      </c>
      <c r="I113" s="53">
        <v>43882</v>
      </c>
      <c r="J113" s="53">
        <v>43882</v>
      </c>
      <c r="K113" s="54">
        <v>715000000</v>
      </c>
      <c r="L113" s="54">
        <v>725500000</v>
      </c>
      <c r="M113" s="52" t="s">
        <v>363</v>
      </c>
      <c r="N113" s="36">
        <v>17911100000</v>
      </c>
      <c r="O113" s="37"/>
      <c r="P113" s="37"/>
      <c r="Q113" s="38"/>
      <c r="R113" s="36">
        <v>-7927400000</v>
      </c>
      <c r="S113" s="37"/>
      <c r="T113" s="37"/>
      <c r="U113" s="38"/>
      <c r="V113" s="55">
        <v>9983700000</v>
      </c>
      <c r="W113" s="49"/>
      <c r="X113" s="36">
        <v>-6714300000</v>
      </c>
      <c r="Y113" s="37">
        <v>-5588300000</v>
      </c>
      <c r="Z113" s="37"/>
      <c r="AA113" s="37"/>
      <c r="AB113" s="37">
        <v>-1126000000</v>
      </c>
      <c r="AC113" s="37"/>
      <c r="AD113" s="37"/>
      <c r="AE113" s="38"/>
      <c r="AF113" s="55">
        <v>3269400000</v>
      </c>
      <c r="AG113" s="49">
        <v>42400000</v>
      </c>
      <c r="AH113" s="36">
        <v>30400000</v>
      </c>
      <c r="AI113" s="37"/>
      <c r="AJ113" s="38"/>
      <c r="AK113" s="37"/>
      <c r="AL113" s="37"/>
      <c r="AM113" s="37"/>
      <c r="AN113" s="38">
        <v>12000000</v>
      </c>
      <c r="AO113" s="49">
        <v>3311800000</v>
      </c>
      <c r="AP113" s="36">
        <v>-6500000</v>
      </c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8"/>
      <c r="BD113" s="58">
        <v>3305300000</v>
      </c>
      <c r="BE113" s="37">
        <v>-873000000</v>
      </c>
      <c r="BF113" s="37"/>
      <c r="BG113" s="37"/>
      <c r="BH113" s="37"/>
      <c r="BI113" s="37"/>
      <c r="BJ113" s="56">
        <v>2432300000</v>
      </c>
      <c r="BK113" s="36">
        <v>575900000</v>
      </c>
      <c r="BL113" s="37">
        <v>575900000</v>
      </c>
      <c r="BM113" s="38"/>
      <c r="BN113" s="74">
        <v>3008200000</v>
      </c>
      <c r="BO113" s="74"/>
      <c r="BP113" s="76">
        <v>3008200000</v>
      </c>
      <c r="BQ113" s="37">
        <v>-68400000</v>
      </c>
      <c r="BR113" s="37"/>
      <c r="BS113" s="56">
        <v>2939800000</v>
      </c>
    </row>
    <row r="114" spans="1:71" x14ac:dyDescent="0.2">
      <c r="A114" s="52" t="s">
        <v>1138</v>
      </c>
      <c r="B114" s="52" t="s">
        <v>1139</v>
      </c>
      <c r="C114" s="52" t="str">
        <f>VLOOKUP(A114,'[2]S&amp;P 500 Wikipedia'!A:D,3,FALSE)</f>
        <v>Communication Services</v>
      </c>
      <c r="D114" s="52">
        <v>261356</v>
      </c>
      <c r="E114" s="52" t="s">
        <v>16</v>
      </c>
      <c r="F114" s="52">
        <v>2019</v>
      </c>
      <c r="G114" s="52" t="s">
        <v>1292</v>
      </c>
      <c r="H114" s="53">
        <v>43769</v>
      </c>
      <c r="I114" s="53">
        <v>43789</v>
      </c>
      <c r="J114" s="53">
        <v>43789</v>
      </c>
      <c r="K114" s="54">
        <v>1656000000</v>
      </c>
      <c r="L114" s="54">
        <v>1666000000</v>
      </c>
      <c r="M114" s="52" t="s">
        <v>1140</v>
      </c>
      <c r="N114" s="36">
        <v>69570000000</v>
      </c>
      <c r="O114" s="37"/>
      <c r="P114" s="37"/>
      <c r="Q114" s="38"/>
      <c r="R114" s="36">
        <v>-42018000000</v>
      </c>
      <c r="S114" s="37"/>
      <c r="T114" s="37"/>
      <c r="U114" s="38"/>
      <c r="V114" s="55">
        <v>27552000000</v>
      </c>
      <c r="W114" s="49"/>
      <c r="X114" s="36">
        <v>-15701000000</v>
      </c>
      <c r="Y114" s="37">
        <v>-11541000000</v>
      </c>
      <c r="Z114" s="37"/>
      <c r="AA114" s="37"/>
      <c r="AB114" s="37"/>
      <c r="AC114" s="37">
        <v>-4160000000</v>
      </c>
      <c r="AD114" s="37"/>
      <c r="AE114" s="38"/>
      <c r="AF114" s="55">
        <v>11851000000</v>
      </c>
      <c r="AG114" s="49">
        <v>3276000000</v>
      </c>
      <c r="AH114" s="36">
        <v>-978000000</v>
      </c>
      <c r="AI114" s="37"/>
      <c r="AJ114" s="38"/>
      <c r="AK114" s="37"/>
      <c r="AL114" s="37"/>
      <c r="AM114" s="37">
        <v>-103000000</v>
      </c>
      <c r="AN114" s="38">
        <v>4357000000</v>
      </c>
      <c r="AO114" s="49">
        <v>15127000000</v>
      </c>
      <c r="AP114" s="36">
        <v>-1183000000</v>
      </c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8"/>
      <c r="BD114" s="58">
        <v>13944000000</v>
      </c>
      <c r="BE114" s="37">
        <v>-3031000000</v>
      </c>
      <c r="BF114" s="37"/>
      <c r="BG114" s="37"/>
      <c r="BH114" s="37"/>
      <c r="BI114" s="37"/>
      <c r="BJ114" s="56">
        <v>10913000000</v>
      </c>
      <c r="BK114" s="36">
        <v>613000000</v>
      </c>
      <c r="BL114" s="37">
        <v>613000000</v>
      </c>
      <c r="BM114" s="38"/>
      <c r="BN114" s="74">
        <v>11526000000</v>
      </c>
      <c r="BO114" s="74">
        <v>-472000000</v>
      </c>
      <c r="BP114" s="76">
        <v>11054000000</v>
      </c>
      <c r="BQ114" s="37"/>
      <c r="BR114" s="37"/>
      <c r="BS114" s="56">
        <v>11054000000</v>
      </c>
    </row>
    <row r="115" spans="1:71" x14ac:dyDescent="0.2">
      <c r="A115" s="52" t="s">
        <v>385</v>
      </c>
      <c r="B115" s="52" t="s">
        <v>386</v>
      </c>
      <c r="C115" s="52" t="str">
        <f>VLOOKUP(A115,'[2]S&amp;P 500 Wikipedia'!A:D,3,FALSE)</f>
        <v>Communication Services</v>
      </c>
      <c r="D115" s="52">
        <v>120376</v>
      </c>
      <c r="E115" s="52" t="s">
        <v>16</v>
      </c>
      <c r="F115" s="52">
        <v>2019</v>
      </c>
      <c r="G115" s="52" t="s">
        <v>1292</v>
      </c>
      <c r="H115" s="53">
        <v>43830</v>
      </c>
      <c r="I115" s="53">
        <v>43888</v>
      </c>
      <c r="J115" s="53">
        <v>43888</v>
      </c>
      <c r="K115" s="54">
        <v>25000000</v>
      </c>
      <c r="L115" s="54">
        <v>6000000</v>
      </c>
      <c r="M115" s="52" t="s">
        <v>387</v>
      </c>
      <c r="N115" s="36">
        <v>11144000000</v>
      </c>
      <c r="O115" s="37"/>
      <c r="P115" s="37"/>
      <c r="Q115" s="38"/>
      <c r="R115" s="36">
        <v>-3819000000</v>
      </c>
      <c r="S115" s="37"/>
      <c r="T115" s="37"/>
      <c r="U115" s="38"/>
      <c r="V115" s="55">
        <v>7325000000</v>
      </c>
      <c r="W115" s="49"/>
      <c r="X115" s="36">
        <v>-4135000000</v>
      </c>
      <c r="Y115" s="37">
        <v>-2788000000</v>
      </c>
      <c r="Z115" s="37"/>
      <c r="AA115" s="37"/>
      <c r="AB115" s="37"/>
      <c r="AC115" s="37">
        <v>-1347000000</v>
      </c>
      <c r="AD115" s="37"/>
      <c r="AE115" s="38"/>
      <c r="AF115" s="55">
        <v>3190000000</v>
      </c>
      <c r="AG115" s="49">
        <v>-685000000</v>
      </c>
      <c r="AH115" s="36">
        <v>-677000000</v>
      </c>
      <c r="AI115" s="37"/>
      <c r="AJ115" s="38"/>
      <c r="AK115" s="37"/>
      <c r="AL115" s="37"/>
      <c r="AM115" s="37"/>
      <c r="AN115" s="38">
        <v>-8000000</v>
      </c>
      <c r="AO115" s="49">
        <v>2505000000</v>
      </c>
      <c r="AP115" s="36">
        <v>-209000000</v>
      </c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8"/>
      <c r="BD115" s="58">
        <v>2296000000</v>
      </c>
      <c r="BE115" s="37">
        <v>-81000000</v>
      </c>
      <c r="BF115" s="37"/>
      <c r="BG115" s="37"/>
      <c r="BH115" s="37"/>
      <c r="BI115" s="37">
        <v>-2000000</v>
      </c>
      <c r="BJ115" s="56">
        <v>2213000000</v>
      </c>
      <c r="BK115" s="36"/>
      <c r="BL115" s="37"/>
      <c r="BM115" s="38"/>
      <c r="BN115" s="74">
        <v>2213000000</v>
      </c>
      <c r="BO115" s="74">
        <v>-144000000</v>
      </c>
      <c r="BP115" s="76">
        <v>2069000000</v>
      </c>
      <c r="BQ115" s="37"/>
      <c r="BR115" s="37"/>
      <c r="BS115" s="56">
        <v>2069000000</v>
      </c>
    </row>
    <row r="116" spans="1:71" x14ac:dyDescent="0.2">
      <c r="A116" s="52" t="s">
        <v>388</v>
      </c>
      <c r="B116" s="52" t="s">
        <v>389</v>
      </c>
      <c r="C116" s="52" t="str">
        <f>VLOOKUP(A116,'[2]S&amp;P 500 Wikipedia'!A:D,3,FALSE)</f>
        <v>Communication Services</v>
      </c>
      <c r="D116" s="52">
        <v>741324</v>
      </c>
      <c r="E116" s="52" t="s">
        <v>16</v>
      </c>
      <c r="F116" s="52">
        <v>2019</v>
      </c>
      <c r="G116" s="52" t="s">
        <v>1292</v>
      </c>
      <c r="H116" s="53">
        <v>43830</v>
      </c>
      <c r="I116" s="53">
        <v>43880</v>
      </c>
      <c r="J116" s="53">
        <v>43880</v>
      </c>
      <c r="K116" s="54">
        <v>479657000</v>
      </c>
      <c r="L116" s="54">
        <v>537964000</v>
      </c>
      <c r="M116" s="52" t="s">
        <v>390</v>
      </c>
      <c r="N116" s="36">
        <v>12807684000</v>
      </c>
      <c r="O116" s="37"/>
      <c r="P116" s="37"/>
      <c r="Q116" s="38"/>
      <c r="R116" s="36">
        <v>-994526000</v>
      </c>
      <c r="S116" s="37"/>
      <c r="T116" s="37"/>
      <c r="U116" s="38"/>
      <c r="V116" s="55">
        <v>11813158000</v>
      </c>
      <c r="W116" s="49"/>
      <c r="X116" s="36">
        <v>-9934282000</v>
      </c>
      <c r="Y116" s="37">
        <v>-793480000</v>
      </c>
      <c r="Z116" s="37"/>
      <c r="AA116" s="37"/>
      <c r="AB116" s="37"/>
      <c r="AC116" s="37">
        <v>-630577000</v>
      </c>
      <c r="AD116" s="37"/>
      <c r="AE116" s="38">
        <v>-8510225000</v>
      </c>
      <c r="AF116" s="55">
        <v>1878876000</v>
      </c>
      <c r="AG116" s="49">
        <v>65051000</v>
      </c>
      <c r="AH116" s="36">
        <v>53527000</v>
      </c>
      <c r="AI116" s="37">
        <v>-23687000</v>
      </c>
      <c r="AJ116" s="38">
        <v>77214000</v>
      </c>
      <c r="AK116" s="37"/>
      <c r="AL116" s="37"/>
      <c r="AM116" s="37"/>
      <c r="AN116" s="38">
        <v>11524000</v>
      </c>
      <c r="AO116" s="49">
        <v>1943927000</v>
      </c>
      <c r="AP116" s="36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8"/>
      <c r="BD116" s="58">
        <v>1943927000</v>
      </c>
      <c r="BE116" s="37">
        <v>-451358000</v>
      </c>
      <c r="BF116" s="37"/>
      <c r="BG116" s="37"/>
      <c r="BH116" s="37"/>
      <c r="BI116" s="37"/>
      <c r="BJ116" s="56">
        <v>1492569000</v>
      </c>
      <c r="BK116" s="36"/>
      <c r="BL116" s="37"/>
      <c r="BM116" s="38"/>
      <c r="BN116" s="74">
        <v>1492569000</v>
      </c>
      <c r="BO116" s="74">
        <v>-93057000</v>
      </c>
      <c r="BP116" s="76">
        <v>1399512000</v>
      </c>
      <c r="BQ116" s="37"/>
      <c r="BR116" s="37"/>
      <c r="BS116" s="56">
        <v>1399512000</v>
      </c>
    </row>
    <row r="117" spans="1:71" x14ac:dyDescent="0.2">
      <c r="A117" s="52" t="s">
        <v>394</v>
      </c>
      <c r="B117" s="52" t="s">
        <v>395</v>
      </c>
      <c r="C117" s="52" t="str">
        <f>VLOOKUP(A117,'[2]S&amp;P 500 Wikipedia'!A:D,3,FALSE)</f>
        <v>Consumer Discretionary</v>
      </c>
      <c r="D117" s="52">
        <v>378128</v>
      </c>
      <c r="E117" s="52" t="s">
        <v>16</v>
      </c>
      <c r="F117" s="52">
        <v>2019</v>
      </c>
      <c r="G117" s="52" t="s">
        <v>1292</v>
      </c>
      <c r="H117" s="53">
        <v>43890</v>
      </c>
      <c r="I117" s="53">
        <v>43910</v>
      </c>
      <c r="J117" s="53">
        <v>43910</v>
      </c>
      <c r="K117" s="54">
        <v>237200000</v>
      </c>
      <c r="L117" s="54">
        <v>238300000</v>
      </c>
      <c r="M117" s="52" t="s">
        <v>396</v>
      </c>
      <c r="N117" s="36">
        <v>23610800000</v>
      </c>
      <c r="O117" s="37"/>
      <c r="P117" s="37"/>
      <c r="Q117" s="38"/>
      <c r="R117" s="36">
        <v>-16570100000</v>
      </c>
      <c r="S117" s="37"/>
      <c r="T117" s="37"/>
      <c r="U117" s="38"/>
      <c r="V117" s="55">
        <v>7040700000</v>
      </c>
      <c r="W117" s="49"/>
      <c r="X117" s="36">
        <v>-5465500000</v>
      </c>
      <c r="Y117" s="37">
        <v>-5465500000</v>
      </c>
      <c r="Z117" s="37">
        <v>-5465500000</v>
      </c>
      <c r="AA117" s="37"/>
      <c r="AB117" s="37"/>
      <c r="AC117" s="37"/>
      <c r="AD117" s="37">
        <v>0</v>
      </c>
      <c r="AE117" s="38"/>
      <c r="AF117" s="55">
        <v>1575200000</v>
      </c>
      <c r="AG117" s="49">
        <v>-163500000</v>
      </c>
      <c r="AH117" s="36">
        <v>-162100000</v>
      </c>
      <c r="AI117" s="37"/>
      <c r="AJ117" s="38"/>
      <c r="AK117" s="37"/>
      <c r="AL117" s="37"/>
      <c r="AM117" s="37"/>
      <c r="AN117" s="38">
        <v>-1400000</v>
      </c>
      <c r="AO117" s="49">
        <v>1411700000</v>
      </c>
      <c r="AP117" s="36">
        <v>-313000000</v>
      </c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8"/>
      <c r="BD117" s="58">
        <v>1098700000</v>
      </c>
      <c r="BE117" s="37">
        <v>-271700000</v>
      </c>
      <c r="BF117" s="37"/>
      <c r="BG117" s="37"/>
      <c r="BH117" s="37"/>
      <c r="BI117" s="37"/>
      <c r="BJ117" s="56">
        <v>827000000</v>
      </c>
      <c r="BK117" s="36"/>
      <c r="BL117" s="37"/>
      <c r="BM117" s="38"/>
      <c r="BN117" s="74">
        <v>827000000</v>
      </c>
      <c r="BO117" s="74"/>
      <c r="BP117" s="76">
        <v>827000000</v>
      </c>
      <c r="BQ117" s="37"/>
      <c r="BR117" s="37"/>
      <c r="BS117" s="56">
        <v>827000000</v>
      </c>
    </row>
    <row r="118" spans="1:71" x14ac:dyDescent="0.2">
      <c r="A118" s="52" t="s">
        <v>403</v>
      </c>
      <c r="B118" s="52" t="s">
        <v>404</v>
      </c>
      <c r="C118" s="52" t="str">
        <f>VLOOKUP(A118,'[2]S&amp;P 500 Wikipedia'!A:D,3,FALSE)</f>
        <v>Industrials</v>
      </c>
      <c r="D118" s="52">
        <v>336327</v>
      </c>
      <c r="E118" s="52" t="s">
        <v>16</v>
      </c>
      <c r="F118" s="52">
        <v>2019</v>
      </c>
      <c r="G118" s="52" t="s">
        <v>1292</v>
      </c>
      <c r="H118" s="53">
        <v>43830</v>
      </c>
      <c r="I118" s="53">
        <v>43875</v>
      </c>
      <c r="J118" s="53">
        <v>43875</v>
      </c>
      <c r="K118" s="54">
        <v>145198000</v>
      </c>
      <c r="L118" s="54">
        <v>146992000</v>
      </c>
      <c r="M118" s="52" t="s">
        <v>405</v>
      </c>
      <c r="N118" s="36">
        <v>7136397000</v>
      </c>
      <c r="O118" s="37"/>
      <c r="P118" s="37"/>
      <c r="Q118" s="38"/>
      <c r="R118" s="36">
        <v>-4515459000</v>
      </c>
      <c r="S118" s="37"/>
      <c r="T118" s="37"/>
      <c r="U118" s="38"/>
      <c r="V118" s="55">
        <v>2620938000</v>
      </c>
      <c r="W118" s="49"/>
      <c r="X118" s="36">
        <v>-1599098000</v>
      </c>
      <c r="Y118" s="37">
        <v>-1599098000</v>
      </c>
      <c r="Z118" s="37"/>
      <c r="AA118" s="37"/>
      <c r="AB118" s="37"/>
      <c r="AC118" s="37"/>
      <c r="AD118" s="37"/>
      <c r="AE118" s="38"/>
      <c r="AF118" s="55">
        <v>1021840000</v>
      </c>
      <c r="AG118" s="49">
        <v>-108342000</v>
      </c>
      <c r="AH118" s="36">
        <v>-121292000</v>
      </c>
      <c r="AI118" s="37"/>
      <c r="AJ118" s="38"/>
      <c r="AK118" s="37"/>
      <c r="AL118" s="37"/>
      <c r="AM118" s="37"/>
      <c r="AN118" s="38">
        <v>12950000</v>
      </c>
      <c r="AO118" s="49">
        <v>913498000</v>
      </c>
      <c r="AP118" s="36">
        <v>-70489000</v>
      </c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8"/>
      <c r="BD118" s="58">
        <v>843009000</v>
      </c>
      <c r="BE118" s="37">
        <v>-165091000</v>
      </c>
      <c r="BF118" s="37"/>
      <c r="BG118" s="37"/>
      <c r="BH118" s="37"/>
      <c r="BI118" s="37"/>
      <c r="BJ118" s="56">
        <v>677918000</v>
      </c>
      <c r="BK118" s="36">
        <v>0</v>
      </c>
      <c r="BL118" s="37">
        <v>0</v>
      </c>
      <c r="BM118" s="38"/>
      <c r="BN118" s="74">
        <v>677918000</v>
      </c>
      <c r="BO118" s="74"/>
      <c r="BP118" s="76">
        <v>677918000</v>
      </c>
      <c r="BQ118" s="37"/>
      <c r="BR118" s="37"/>
      <c r="BS118" s="56">
        <v>677918000</v>
      </c>
    </row>
    <row r="119" spans="1:71" x14ac:dyDescent="0.2">
      <c r="A119" s="52" t="s">
        <v>406</v>
      </c>
      <c r="B119" s="52" t="s">
        <v>407</v>
      </c>
      <c r="C119" s="52" t="str">
        <f>VLOOKUP(A119,'[2]S&amp;P 500 Wikipedia'!A:D,3,FALSE)</f>
        <v>Materials</v>
      </c>
      <c r="D119" s="52">
        <v>378129</v>
      </c>
      <c r="E119" s="52" t="s">
        <v>16</v>
      </c>
      <c r="F119" s="52">
        <v>2019</v>
      </c>
      <c r="G119" s="52" t="s">
        <v>1292</v>
      </c>
      <c r="H119" s="53">
        <v>43830</v>
      </c>
      <c r="I119" s="53">
        <v>43868</v>
      </c>
      <c r="J119" s="53">
        <v>43868</v>
      </c>
      <c r="K119" s="54">
        <v>742500000</v>
      </c>
      <c r="L119" s="54">
        <v>742500000</v>
      </c>
      <c r="M119" s="52" t="s">
        <v>408</v>
      </c>
      <c r="N119" s="36">
        <v>42951000000</v>
      </c>
      <c r="O119" s="37"/>
      <c r="P119" s="37"/>
      <c r="Q119" s="38"/>
      <c r="R119" s="36">
        <v>-36657000000</v>
      </c>
      <c r="S119" s="37"/>
      <c r="T119" s="37"/>
      <c r="U119" s="38"/>
      <c r="V119" s="55">
        <v>6294000000</v>
      </c>
      <c r="W119" s="49"/>
      <c r="X119" s="36">
        <v>-2774000000</v>
      </c>
      <c r="Y119" s="37">
        <v>-1590000000</v>
      </c>
      <c r="Z119" s="37"/>
      <c r="AA119" s="37"/>
      <c r="AB119" s="37">
        <v>-765000000</v>
      </c>
      <c r="AC119" s="37">
        <v>-419000000</v>
      </c>
      <c r="AD119" s="37"/>
      <c r="AE119" s="38"/>
      <c r="AF119" s="55">
        <v>3520000000</v>
      </c>
      <c r="AG119" s="49">
        <v>-485000000</v>
      </c>
      <c r="AH119" s="36">
        <v>-852000000</v>
      </c>
      <c r="AI119" s="37"/>
      <c r="AJ119" s="38"/>
      <c r="AK119" s="37"/>
      <c r="AL119" s="37"/>
      <c r="AM119" s="37">
        <v>-94000000</v>
      </c>
      <c r="AN119" s="38">
        <v>461000000</v>
      </c>
      <c r="AO119" s="49">
        <v>3035000000</v>
      </c>
      <c r="AP119" s="36">
        <v>-4282000000</v>
      </c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8"/>
      <c r="BD119" s="58">
        <v>-1247000000</v>
      </c>
      <c r="BE119" s="37">
        <v>-470000000</v>
      </c>
      <c r="BF119" s="37"/>
      <c r="BG119" s="37"/>
      <c r="BH119" s="37"/>
      <c r="BI119" s="37"/>
      <c r="BJ119" s="56">
        <v>-1717000000</v>
      </c>
      <c r="BK119" s="36">
        <v>445000000</v>
      </c>
      <c r="BL119" s="37">
        <v>445000000</v>
      </c>
      <c r="BM119" s="38"/>
      <c r="BN119" s="74">
        <v>-1272000000</v>
      </c>
      <c r="BO119" s="74">
        <v>-87000000</v>
      </c>
      <c r="BP119" s="76">
        <v>-1359000000</v>
      </c>
      <c r="BQ119" s="37"/>
      <c r="BR119" s="37"/>
      <c r="BS119" s="56">
        <v>-1359000000</v>
      </c>
    </row>
    <row r="120" spans="1:71" x14ac:dyDescent="0.2">
      <c r="A120" s="52" t="s">
        <v>400</v>
      </c>
      <c r="B120" s="52" t="s">
        <v>401</v>
      </c>
      <c r="C120" s="52" t="str">
        <f>VLOOKUP(A120,'[2]S&amp;P 500 Wikipedia'!A:D,3,FALSE)</f>
        <v>Consumer Discretionary</v>
      </c>
      <c r="D120" s="52">
        <v>338660</v>
      </c>
      <c r="E120" s="52" t="s">
        <v>16</v>
      </c>
      <c r="F120" s="52">
        <v>2019</v>
      </c>
      <c r="G120" s="52" t="s">
        <v>1292</v>
      </c>
      <c r="H120" s="53">
        <v>43830</v>
      </c>
      <c r="I120" s="53">
        <v>43881</v>
      </c>
      <c r="J120" s="53">
        <v>43881</v>
      </c>
      <c r="K120" s="54">
        <v>40766362</v>
      </c>
      <c r="L120" s="54">
        <v>41923062</v>
      </c>
      <c r="M120" s="52" t="s">
        <v>402</v>
      </c>
      <c r="N120" s="36">
        <v>3618774000</v>
      </c>
      <c r="O120" s="37"/>
      <c r="P120" s="37"/>
      <c r="Q120" s="38"/>
      <c r="R120" s="36">
        <v>-2216275000</v>
      </c>
      <c r="S120" s="37"/>
      <c r="T120" s="37"/>
      <c r="U120" s="38"/>
      <c r="V120" s="55">
        <v>1402499000</v>
      </c>
      <c r="W120" s="49"/>
      <c r="X120" s="36">
        <v>-382293000</v>
      </c>
      <c r="Y120" s="37">
        <v>-382293000</v>
      </c>
      <c r="Z120" s="37"/>
      <c r="AA120" s="37"/>
      <c r="AB120" s="37"/>
      <c r="AC120" s="37"/>
      <c r="AD120" s="37"/>
      <c r="AE120" s="38"/>
      <c r="AF120" s="55">
        <v>1020206000</v>
      </c>
      <c r="AG120" s="49">
        <v>-146770000</v>
      </c>
      <c r="AH120" s="36">
        <v>-146770000</v>
      </c>
      <c r="AI120" s="37"/>
      <c r="AJ120" s="38"/>
      <c r="AK120" s="37"/>
      <c r="AL120" s="37"/>
      <c r="AM120" s="37"/>
      <c r="AN120" s="38"/>
      <c r="AO120" s="49">
        <v>873436000</v>
      </c>
      <c r="AP120" s="36">
        <v>-390799000</v>
      </c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8"/>
      <c r="BD120" s="58">
        <v>482637000</v>
      </c>
      <c r="BE120" s="37">
        <v>-81928000</v>
      </c>
      <c r="BF120" s="37"/>
      <c r="BG120" s="37"/>
      <c r="BH120" s="37"/>
      <c r="BI120" s="37"/>
      <c r="BJ120" s="56">
        <v>400709000</v>
      </c>
      <c r="BK120" s="36"/>
      <c r="BL120" s="37"/>
      <c r="BM120" s="38"/>
      <c r="BN120" s="74">
        <v>400709000</v>
      </c>
      <c r="BO120" s="74"/>
      <c r="BP120" s="76">
        <v>400709000</v>
      </c>
      <c r="BQ120" s="37"/>
      <c r="BR120" s="37"/>
      <c r="BS120" s="56">
        <v>400709000</v>
      </c>
    </row>
    <row r="121" spans="1:71" x14ac:dyDescent="0.2">
      <c r="A121" s="52" t="s">
        <v>415</v>
      </c>
      <c r="B121" s="52" t="s">
        <v>416</v>
      </c>
      <c r="C121" s="52" t="str">
        <f>VLOOKUP(A121,'[2]S&amp;P 500 Wikipedia'!A:D,3,FALSE)</f>
        <v>Real Estate</v>
      </c>
      <c r="D121" s="52">
        <v>446513</v>
      </c>
      <c r="E121" s="52" t="s">
        <v>16</v>
      </c>
      <c r="F121" s="52">
        <v>2019</v>
      </c>
      <c r="G121" s="52" t="s">
        <v>1292</v>
      </c>
      <c r="H121" s="53">
        <v>43830</v>
      </c>
      <c r="I121" s="53">
        <v>43886</v>
      </c>
      <c r="J121" s="53">
        <v>43886</v>
      </c>
      <c r="K121" s="54">
        <v>362234000</v>
      </c>
      <c r="L121" s="54">
        <v>367339000</v>
      </c>
      <c r="M121" s="52" t="s">
        <v>417</v>
      </c>
      <c r="N121" s="36">
        <v>973759000</v>
      </c>
      <c r="O121" s="37">
        <v>973759000</v>
      </c>
      <c r="P121" s="37"/>
      <c r="Q121" s="38"/>
      <c r="R121" s="36">
        <v>-75584000</v>
      </c>
      <c r="S121" s="37">
        <v>-75584000</v>
      </c>
      <c r="T121" s="37"/>
      <c r="U121" s="38"/>
      <c r="V121" s="55">
        <v>898175000</v>
      </c>
      <c r="W121" s="49">
        <v>242098000</v>
      </c>
      <c r="X121" s="36">
        <v>-646918000</v>
      </c>
      <c r="Y121" s="37">
        <v>-172455000</v>
      </c>
      <c r="Z121" s="37"/>
      <c r="AA121" s="37"/>
      <c r="AB121" s="37"/>
      <c r="AC121" s="37">
        <v>-327223000</v>
      </c>
      <c r="AD121" s="37"/>
      <c r="AE121" s="38">
        <v>-147240000</v>
      </c>
      <c r="AF121" s="55">
        <v>493355000</v>
      </c>
      <c r="AG121" s="49">
        <v>-48409000</v>
      </c>
      <c r="AH121" s="36">
        <v>-89756000</v>
      </c>
      <c r="AI121" s="37"/>
      <c r="AJ121" s="38"/>
      <c r="AK121" s="37"/>
      <c r="AL121" s="37"/>
      <c r="AM121" s="37">
        <v>31406000</v>
      </c>
      <c r="AN121" s="38">
        <v>9941000</v>
      </c>
      <c r="AO121" s="49">
        <v>444946000</v>
      </c>
      <c r="AP121" s="36">
        <v>-4061000</v>
      </c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8"/>
      <c r="BD121" s="58">
        <v>440885000</v>
      </c>
      <c r="BE121" s="37">
        <v>-8686000</v>
      </c>
      <c r="BF121" s="37"/>
      <c r="BG121" s="37"/>
      <c r="BH121" s="37"/>
      <c r="BI121" s="37"/>
      <c r="BJ121" s="56">
        <v>432199000</v>
      </c>
      <c r="BK121" s="36">
        <v>445000</v>
      </c>
      <c r="BL121" s="37">
        <v>0</v>
      </c>
      <c r="BM121" s="38">
        <v>445000</v>
      </c>
      <c r="BN121" s="74">
        <v>432644000</v>
      </c>
      <c r="BO121" s="74">
        <v>-3672000</v>
      </c>
      <c r="BP121" s="76">
        <v>428972000</v>
      </c>
      <c r="BQ121" s="37"/>
      <c r="BR121" s="37"/>
      <c r="BS121" s="56">
        <v>428972000</v>
      </c>
    </row>
    <row r="122" spans="1:71" x14ac:dyDescent="0.2">
      <c r="A122" s="52" t="s">
        <v>364</v>
      </c>
      <c r="B122" s="52" t="s">
        <v>365</v>
      </c>
      <c r="C122" s="52" t="str">
        <f>VLOOKUP(A122,'[2]S&amp;P 500 Wikipedia'!A:D,3,FALSE)</f>
        <v>Consumer Discretionary</v>
      </c>
      <c r="D122" s="52">
        <v>108420</v>
      </c>
      <c r="E122" s="52" t="s">
        <v>16</v>
      </c>
      <c r="F122" s="52">
        <v>2020</v>
      </c>
      <c r="G122" s="52" t="s">
        <v>1292</v>
      </c>
      <c r="H122" s="53">
        <v>43982</v>
      </c>
      <c r="I122" s="53">
        <v>44036</v>
      </c>
      <c r="J122" s="53">
        <v>44036</v>
      </c>
      <c r="K122" s="54">
        <v>122700000</v>
      </c>
      <c r="L122" s="54">
        <v>122700000</v>
      </c>
      <c r="M122" s="52" t="s">
        <v>366</v>
      </c>
      <c r="N122" s="36">
        <v>7806900000</v>
      </c>
      <c r="O122" s="37"/>
      <c r="P122" s="37"/>
      <c r="Q122" s="38"/>
      <c r="R122" s="36">
        <v>-6398500000</v>
      </c>
      <c r="S122" s="37"/>
      <c r="T122" s="37"/>
      <c r="U122" s="38"/>
      <c r="V122" s="55">
        <v>1408400000</v>
      </c>
      <c r="W122" s="49"/>
      <c r="X122" s="36">
        <v>-970300000</v>
      </c>
      <c r="Y122" s="37">
        <v>-614400000</v>
      </c>
      <c r="Z122" s="37">
        <v>-238000000</v>
      </c>
      <c r="AA122" s="37">
        <v>-376400000</v>
      </c>
      <c r="AB122" s="37"/>
      <c r="AC122" s="37">
        <v>-355900000</v>
      </c>
      <c r="AD122" s="37"/>
      <c r="AE122" s="38"/>
      <c r="AF122" s="55">
        <v>438100000</v>
      </c>
      <c r="AG122" s="49">
        <v>-208900000</v>
      </c>
      <c r="AH122" s="36">
        <v>-57300000</v>
      </c>
      <c r="AI122" s="37"/>
      <c r="AJ122" s="38"/>
      <c r="AK122" s="37"/>
      <c r="AL122" s="37"/>
      <c r="AM122" s="37"/>
      <c r="AN122" s="38">
        <v>-151600000</v>
      </c>
      <c r="AO122" s="49">
        <v>229200000</v>
      </c>
      <c r="AP122" s="36">
        <v>-390200000</v>
      </c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8"/>
      <c r="BD122" s="58">
        <v>-161000000</v>
      </c>
      <c r="BE122" s="37">
        <v>111800000</v>
      </c>
      <c r="BF122" s="37"/>
      <c r="BG122" s="37"/>
      <c r="BH122" s="37"/>
      <c r="BI122" s="37"/>
      <c r="BJ122" s="56">
        <v>-49200000</v>
      </c>
      <c r="BK122" s="36">
        <v>-3200000</v>
      </c>
      <c r="BL122" s="37">
        <v>-3200000</v>
      </c>
      <c r="BM122" s="38"/>
      <c r="BN122" s="74">
        <v>-52400000</v>
      </c>
      <c r="BO122" s="74"/>
      <c r="BP122" s="76">
        <v>-52400000</v>
      </c>
      <c r="BQ122" s="37"/>
      <c r="BR122" s="37"/>
      <c r="BS122" s="56">
        <v>-52400000</v>
      </c>
    </row>
    <row r="123" spans="1:71" x14ac:dyDescent="0.2">
      <c r="A123" s="52" t="s">
        <v>409</v>
      </c>
      <c r="B123" s="52" t="s">
        <v>410</v>
      </c>
      <c r="C123" s="52" t="str">
        <f>VLOOKUP(A123,'[2]S&amp;P 500 Wikipedia'!A:D,3,FALSE)</f>
        <v>Utilities</v>
      </c>
      <c r="D123" s="52">
        <v>378131</v>
      </c>
      <c r="E123" s="52" t="s">
        <v>16</v>
      </c>
      <c r="F123" s="52">
        <v>2019</v>
      </c>
      <c r="G123" s="52" t="s">
        <v>1292</v>
      </c>
      <c r="H123" s="53">
        <v>43830</v>
      </c>
      <c r="I123" s="53">
        <v>43866</v>
      </c>
      <c r="J123" s="53">
        <v>43866</v>
      </c>
      <c r="K123" s="54">
        <v>185000000</v>
      </c>
      <c r="L123" s="54">
        <v>185000000</v>
      </c>
      <c r="M123" s="52" t="s">
        <v>411</v>
      </c>
      <c r="N123" s="36">
        <v>12669000000</v>
      </c>
      <c r="O123" s="37"/>
      <c r="P123" s="37"/>
      <c r="Q123" s="38"/>
      <c r="R123" s="36">
        <v>-6851000000</v>
      </c>
      <c r="S123" s="37"/>
      <c r="T123" s="37"/>
      <c r="U123" s="38"/>
      <c r="V123" s="55">
        <v>5818000000</v>
      </c>
      <c r="W123" s="49"/>
      <c r="X123" s="36">
        <v>-4096000000</v>
      </c>
      <c r="Y123" s="37">
        <v>-2419000000</v>
      </c>
      <c r="Z123" s="37"/>
      <c r="AA123" s="37"/>
      <c r="AB123" s="37"/>
      <c r="AC123" s="37">
        <v>-1263000000</v>
      </c>
      <c r="AD123" s="37"/>
      <c r="AE123" s="38">
        <v>-414000000</v>
      </c>
      <c r="AF123" s="55">
        <v>1722000000</v>
      </c>
      <c r="AG123" s="49">
        <v>-344000000</v>
      </c>
      <c r="AH123" s="36">
        <v>-624000000</v>
      </c>
      <c r="AI123" s="37"/>
      <c r="AJ123" s="38"/>
      <c r="AK123" s="37"/>
      <c r="AL123" s="37"/>
      <c r="AM123" s="37"/>
      <c r="AN123" s="38">
        <v>280000000</v>
      </c>
      <c r="AO123" s="49">
        <v>1378000000</v>
      </c>
      <c r="AP123" s="36">
        <v>-54000000</v>
      </c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8"/>
      <c r="BD123" s="58">
        <v>1324000000</v>
      </c>
      <c r="BE123" s="37">
        <v>-152000000</v>
      </c>
      <c r="BF123" s="37"/>
      <c r="BG123" s="37"/>
      <c r="BH123" s="37"/>
      <c r="BI123" s="37"/>
      <c r="BJ123" s="56">
        <v>1172000000</v>
      </c>
      <c r="BK123" s="36"/>
      <c r="BL123" s="37"/>
      <c r="BM123" s="38"/>
      <c r="BN123" s="74">
        <v>1172000000</v>
      </c>
      <c r="BO123" s="74">
        <v>-3000000</v>
      </c>
      <c r="BP123" s="76">
        <v>1169000000</v>
      </c>
      <c r="BQ123" s="37"/>
      <c r="BR123" s="37"/>
      <c r="BS123" s="56">
        <v>1169000000</v>
      </c>
    </row>
    <row r="124" spans="1:71" x14ac:dyDescent="0.2">
      <c r="A124" s="52" t="s">
        <v>412</v>
      </c>
      <c r="B124" s="52" t="s">
        <v>413</v>
      </c>
      <c r="C124" s="52" t="str">
        <f>VLOOKUP(A124,'[2]S&amp;P 500 Wikipedia'!A:D,3,FALSE)</f>
        <v>Utilities</v>
      </c>
      <c r="D124" s="52">
        <v>191249</v>
      </c>
      <c r="E124" s="52" t="s">
        <v>16</v>
      </c>
      <c r="F124" s="52">
        <v>2019</v>
      </c>
      <c r="G124" s="52" t="s">
        <v>1292</v>
      </c>
      <c r="H124" s="53">
        <v>43830</v>
      </c>
      <c r="I124" s="53">
        <v>43881</v>
      </c>
      <c r="J124" s="53">
        <v>43881</v>
      </c>
      <c r="K124" s="54">
        <v>729000000</v>
      </c>
      <c r="L124" s="54">
        <v>729000000</v>
      </c>
      <c r="M124" s="52" t="s">
        <v>414</v>
      </c>
      <c r="N124" s="36">
        <v>25079000000</v>
      </c>
      <c r="O124" s="37"/>
      <c r="P124" s="37"/>
      <c r="Q124" s="38"/>
      <c r="R124" s="36">
        <v>-13515000000</v>
      </c>
      <c r="S124" s="37"/>
      <c r="T124" s="37"/>
      <c r="U124" s="38"/>
      <c r="V124" s="55">
        <v>11564000000</v>
      </c>
      <c r="W124" s="49"/>
      <c r="X124" s="36">
        <v>-5855000000</v>
      </c>
      <c r="Y124" s="37"/>
      <c r="Z124" s="37"/>
      <c r="AA124" s="37"/>
      <c r="AB124" s="37"/>
      <c r="AC124" s="37">
        <v>-4548000000</v>
      </c>
      <c r="AD124" s="37"/>
      <c r="AE124" s="38">
        <v>-1307000000</v>
      </c>
      <c r="AF124" s="55">
        <v>5709000000</v>
      </c>
      <c r="AG124" s="49">
        <v>-1612000000</v>
      </c>
      <c r="AH124" s="36">
        <v>-2204000000</v>
      </c>
      <c r="AI124" s="37"/>
      <c r="AJ124" s="38"/>
      <c r="AK124" s="37"/>
      <c r="AL124" s="37"/>
      <c r="AM124" s="37">
        <v>162000000</v>
      </c>
      <c r="AN124" s="38">
        <v>430000000</v>
      </c>
      <c r="AO124" s="49">
        <v>4097000000</v>
      </c>
      <c r="AP124" s="36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8"/>
      <c r="BD124" s="58">
        <v>4097000000</v>
      </c>
      <c r="BE124" s="37">
        <v>-519000000</v>
      </c>
      <c r="BF124" s="37"/>
      <c r="BG124" s="37"/>
      <c r="BH124" s="37"/>
      <c r="BI124" s="37"/>
      <c r="BJ124" s="56">
        <v>3578000000</v>
      </c>
      <c r="BK124" s="36">
        <v>-7000000</v>
      </c>
      <c r="BL124" s="37">
        <v>-7000000</v>
      </c>
      <c r="BM124" s="38"/>
      <c r="BN124" s="74">
        <v>3571000000</v>
      </c>
      <c r="BO124" s="74">
        <v>177000000</v>
      </c>
      <c r="BP124" s="76">
        <v>3748000000</v>
      </c>
      <c r="BQ124" s="37"/>
      <c r="BR124" s="37"/>
      <c r="BS124" s="56">
        <v>3748000000</v>
      </c>
    </row>
    <row r="125" spans="1:71" x14ac:dyDescent="0.2">
      <c r="A125" s="52" t="s">
        <v>367</v>
      </c>
      <c r="B125" s="52" t="s">
        <v>368</v>
      </c>
      <c r="C125" s="52" t="str">
        <f>VLOOKUP(A125,'[2]S&amp;P 500 Wikipedia'!A:D,3,FALSE)</f>
        <v>Health Care</v>
      </c>
      <c r="D125" s="52">
        <v>349826</v>
      </c>
      <c r="E125" s="52" t="s">
        <v>16</v>
      </c>
      <c r="F125" s="52">
        <v>2019</v>
      </c>
      <c r="G125" s="52" t="s">
        <v>1292</v>
      </c>
      <c r="H125" s="53">
        <v>43830</v>
      </c>
      <c r="I125" s="53">
        <v>43882</v>
      </c>
      <c r="J125" s="53">
        <v>43882</v>
      </c>
      <c r="K125" s="54">
        <v>153180908</v>
      </c>
      <c r="L125" s="54">
        <v>153812064</v>
      </c>
      <c r="M125" s="52" t="s">
        <v>369</v>
      </c>
      <c r="N125" s="36">
        <v>11388479000</v>
      </c>
      <c r="O125" s="37"/>
      <c r="P125" s="37"/>
      <c r="Q125" s="38"/>
      <c r="R125" s="36">
        <v>-7914485000</v>
      </c>
      <c r="S125" s="37"/>
      <c r="T125" s="37"/>
      <c r="U125" s="38"/>
      <c r="V125" s="55">
        <v>3473994000</v>
      </c>
      <c r="W125" s="49"/>
      <c r="X125" s="36">
        <v>-1718464000</v>
      </c>
      <c r="Y125" s="37">
        <v>-1103312000</v>
      </c>
      <c r="Z125" s="37"/>
      <c r="AA125" s="37"/>
      <c r="AB125" s="37"/>
      <c r="AC125" s="37">
        <v>-615152000</v>
      </c>
      <c r="AD125" s="37">
        <v>0</v>
      </c>
      <c r="AE125" s="38"/>
      <c r="AF125" s="55">
        <v>1755530000</v>
      </c>
      <c r="AG125" s="49">
        <v>-401797000</v>
      </c>
      <c r="AH125" s="36">
        <v>-443824000</v>
      </c>
      <c r="AI125" s="37"/>
      <c r="AJ125" s="38"/>
      <c r="AK125" s="37"/>
      <c r="AL125" s="37"/>
      <c r="AM125" s="37">
        <v>12679000</v>
      </c>
      <c r="AN125" s="38">
        <v>29348000</v>
      </c>
      <c r="AO125" s="49">
        <v>1353733000</v>
      </c>
      <c r="AP125" s="36">
        <v>-158294000</v>
      </c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8"/>
      <c r="BD125" s="58">
        <v>1195439000</v>
      </c>
      <c r="BE125" s="37">
        <v>-279628000</v>
      </c>
      <c r="BF125" s="37"/>
      <c r="BG125" s="37"/>
      <c r="BH125" s="37"/>
      <c r="BI125" s="37"/>
      <c r="BJ125" s="56">
        <v>915811000</v>
      </c>
      <c r="BK125" s="36">
        <v>105483000</v>
      </c>
      <c r="BL125" s="37">
        <v>105483000</v>
      </c>
      <c r="BM125" s="38"/>
      <c r="BN125" s="74">
        <v>1021294000</v>
      </c>
      <c r="BO125" s="74">
        <v>-210313000</v>
      </c>
      <c r="BP125" s="76">
        <v>810981000</v>
      </c>
      <c r="BQ125" s="37"/>
      <c r="BR125" s="37"/>
      <c r="BS125" s="56">
        <v>810981000</v>
      </c>
    </row>
    <row r="126" spans="1:71" x14ac:dyDescent="0.2">
      <c r="A126" s="52" t="s">
        <v>379</v>
      </c>
      <c r="B126" s="52" t="s">
        <v>380</v>
      </c>
      <c r="C126" s="52" t="str">
        <f>VLOOKUP(A126,'[2]S&amp;P 500 Wikipedia'!A:D,3,FALSE)</f>
        <v>Energy</v>
      </c>
      <c r="D126" s="52">
        <v>122079</v>
      </c>
      <c r="E126" s="52" t="s">
        <v>16</v>
      </c>
      <c r="F126" s="52">
        <v>2019</v>
      </c>
      <c r="G126" s="52" t="s">
        <v>1292</v>
      </c>
      <c r="H126" s="53">
        <v>43830</v>
      </c>
      <c r="I126" s="53">
        <v>43880</v>
      </c>
      <c r="J126" s="53">
        <v>43880</v>
      </c>
      <c r="K126" s="54">
        <v>401000000</v>
      </c>
      <c r="L126" s="54">
        <v>401000000</v>
      </c>
      <c r="M126" s="52" t="s">
        <v>381</v>
      </c>
      <c r="N126" s="36">
        <v>6220000000</v>
      </c>
      <c r="O126" s="37"/>
      <c r="P126" s="37"/>
      <c r="Q126" s="38"/>
      <c r="R126" s="36">
        <v>-1197000000</v>
      </c>
      <c r="S126" s="37"/>
      <c r="T126" s="37"/>
      <c r="U126" s="38"/>
      <c r="V126" s="55">
        <v>5023000000</v>
      </c>
      <c r="W126" s="49"/>
      <c r="X126" s="36">
        <v>-4842000000</v>
      </c>
      <c r="Y126" s="37">
        <v>-3287000000</v>
      </c>
      <c r="Z126" s="37"/>
      <c r="AA126" s="37"/>
      <c r="AB126" s="37">
        <v>-58000000</v>
      </c>
      <c r="AC126" s="37">
        <v>-1497000000</v>
      </c>
      <c r="AD126" s="37"/>
      <c r="AE126" s="38"/>
      <c r="AF126" s="55">
        <v>181000000</v>
      </c>
      <c r="AG126" s="49">
        <v>-254000000</v>
      </c>
      <c r="AH126" s="36">
        <v>-250000000</v>
      </c>
      <c r="AI126" s="37"/>
      <c r="AJ126" s="38"/>
      <c r="AK126" s="37"/>
      <c r="AL126" s="37"/>
      <c r="AM126" s="37"/>
      <c r="AN126" s="38">
        <v>-4000000</v>
      </c>
      <c r="AO126" s="49">
        <v>-73000000</v>
      </c>
      <c r="AP126" s="36">
        <v>-36000000</v>
      </c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8"/>
      <c r="BD126" s="58">
        <v>-109000000</v>
      </c>
      <c r="BE126" s="37">
        <v>30000000</v>
      </c>
      <c r="BF126" s="37"/>
      <c r="BG126" s="37"/>
      <c r="BH126" s="37"/>
      <c r="BI126" s="37"/>
      <c r="BJ126" s="56">
        <v>-79000000</v>
      </c>
      <c r="BK126" s="36">
        <v>-274000000</v>
      </c>
      <c r="BL126" s="37">
        <v>-274000000</v>
      </c>
      <c r="BM126" s="38"/>
      <c r="BN126" s="74">
        <v>-353000000</v>
      </c>
      <c r="BO126" s="74">
        <v>-2000000</v>
      </c>
      <c r="BP126" s="76">
        <v>-355000000</v>
      </c>
      <c r="BQ126" s="37"/>
      <c r="BR126" s="37"/>
      <c r="BS126" s="56">
        <v>-355000000</v>
      </c>
    </row>
    <row r="127" spans="1:71" x14ac:dyDescent="0.2">
      <c r="A127" s="52" t="s">
        <v>421</v>
      </c>
      <c r="B127" s="52" t="s">
        <v>422</v>
      </c>
      <c r="C127" s="52" t="str">
        <f>VLOOKUP(A127,'[2]S&amp;P 500 Wikipedia'!A:D,3,FALSE)</f>
        <v>Information Technology</v>
      </c>
      <c r="D127" s="52">
        <v>740485</v>
      </c>
      <c r="E127" s="52" t="s">
        <v>16</v>
      </c>
      <c r="F127" s="52">
        <v>2019</v>
      </c>
      <c r="G127" s="52" t="s">
        <v>1292</v>
      </c>
      <c r="H127" s="53">
        <v>43921</v>
      </c>
      <c r="I127" s="53">
        <v>43983</v>
      </c>
      <c r="J127" s="53">
        <v>43983</v>
      </c>
      <c r="K127" s="54">
        <v>258570000</v>
      </c>
      <c r="L127" s="54">
        <v>258570000</v>
      </c>
      <c r="M127" s="52" t="s">
        <v>423</v>
      </c>
      <c r="N127" s="36">
        <v>19577000000</v>
      </c>
      <c r="O127" s="37"/>
      <c r="P127" s="37"/>
      <c r="Q127" s="38"/>
      <c r="R127" s="36">
        <v>-14901000000</v>
      </c>
      <c r="S127" s="37"/>
      <c r="T127" s="37"/>
      <c r="U127" s="38"/>
      <c r="V127" s="55">
        <v>4676000000</v>
      </c>
      <c r="W127" s="49"/>
      <c r="X127" s="36">
        <v>-3272000000</v>
      </c>
      <c r="Y127" s="37">
        <v>-2050000000</v>
      </c>
      <c r="Z127" s="37"/>
      <c r="AA127" s="37"/>
      <c r="AB127" s="37"/>
      <c r="AC127" s="37">
        <v>-1942000000</v>
      </c>
      <c r="AD127" s="37"/>
      <c r="AE127" s="38">
        <v>720000000</v>
      </c>
      <c r="AF127" s="55">
        <v>1404000000</v>
      </c>
      <c r="AG127" s="49">
        <v>-218000000</v>
      </c>
      <c r="AH127" s="36">
        <v>-218000000</v>
      </c>
      <c r="AI127" s="37"/>
      <c r="AJ127" s="38"/>
      <c r="AK127" s="37"/>
      <c r="AL127" s="37"/>
      <c r="AM127" s="37"/>
      <c r="AN127" s="38"/>
      <c r="AO127" s="49">
        <v>1186000000</v>
      </c>
      <c r="AP127" s="36">
        <v>-6414000000</v>
      </c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8"/>
      <c r="BD127" s="58">
        <v>-5228000000</v>
      </c>
      <c r="BE127" s="37">
        <v>-130000000</v>
      </c>
      <c r="BF127" s="37"/>
      <c r="BG127" s="37"/>
      <c r="BH127" s="37"/>
      <c r="BI127" s="37"/>
      <c r="BJ127" s="56">
        <v>-5358000000</v>
      </c>
      <c r="BK127" s="36">
        <v>0</v>
      </c>
      <c r="BL127" s="37">
        <v>0</v>
      </c>
      <c r="BM127" s="38"/>
      <c r="BN127" s="74">
        <v>-5358000000</v>
      </c>
      <c r="BO127" s="74">
        <v>-11000000</v>
      </c>
      <c r="BP127" s="76">
        <v>-5369000000</v>
      </c>
      <c r="BQ127" s="37"/>
      <c r="BR127" s="37"/>
      <c r="BS127" s="56">
        <v>-5369000000</v>
      </c>
    </row>
    <row r="128" spans="1:71" x14ac:dyDescent="0.2">
      <c r="A128" s="52" t="s">
        <v>382</v>
      </c>
      <c r="B128" s="52" t="s">
        <v>383</v>
      </c>
      <c r="C128" s="52" t="str">
        <f>VLOOKUP(A128,'[2]S&amp;P 500 Wikipedia'!A:D,3,FALSE)</f>
        <v>Health Care</v>
      </c>
      <c r="D128" s="52">
        <v>352596</v>
      </c>
      <c r="E128" s="52" t="s">
        <v>16</v>
      </c>
      <c r="F128" s="52">
        <v>2019</v>
      </c>
      <c r="G128" s="52" t="s">
        <v>1292</v>
      </c>
      <c r="H128" s="53">
        <v>43830</v>
      </c>
      <c r="I128" s="53">
        <v>43874</v>
      </c>
      <c r="J128" s="53">
        <v>43874</v>
      </c>
      <c r="K128" s="54">
        <v>91100000</v>
      </c>
      <c r="L128" s="54">
        <v>92300000</v>
      </c>
      <c r="M128" s="52" t="s">
        <v>384</v>
      </c>
      <c r="N128" s="36">
        <v>1476000000</v>
      </c>
      <c r="O128" s="37"/>
      <c r="P128" s="37"/>
      <c r="Q128" s="38"/>
      <c r="R128" s="36">
        <v>-544500000</v>
      </c>
      <c r="S128" s="37"/>
      <c r="T128" s="37"/>
      <c r="U128" s="38"/>
      <c r="V128" s="55">
        <v>931500000</v>
      </c>
      <c r="W128" s="49"/>
      <c r="X128" s="36">
        <v>-789200000</v>
      </c>
      <c r="Y128" s="37">
        <v>-515700000</v>
      </c>
      <c r="Z128" s="37"/>
      <c r="AA128" s="37"/>
      <c r="AB128" s="37">
        <v>-273500000</v>
      </c>
      <c r="AC128" s="37"/>
      <c r="AD128" s="37"/>
      <c r="AE128" s="38"/>
      <c r="AF128" s="55">
        <v>142300000</v>
      </c>
      <c r="AG128" s="49">
        <v>-33900000</v>
      </c>
      <c r="AH128" s="36">
        <v>-60300000</v>
      </c>
      <c r="AI128" s="37"/>
      <c r="AJ128" s="38"/>
      <c r="AK128" s="37"/>
      <c r="AL128" s="37"/>
      <c r="AM128" s="37"/>
      <c r="AN128" s="38">
        <v>26400000</v>
      </c>
      <c r="AO128" s="49">
        <v>108400000</v>
      </c>
      <c r="AP128" s="36">
        <v>-4200000</v>
      </c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8"/>
      <c r="BD128" s="58">
        <v>104200000</v>
      </c>
      <c r="BE128" s="37">
        <v>-3100000</v>
      </c>
      <c r="BF128" s="37"/>
      <c r="BG128" s="37"/>
      <c r="BH128" s="37"/>
      <c r="BI128" s="37"/>
      <c r="BJ128" s="56">
        <v>101100000</v>
      </c>
      <c r="BK128" s="36"/>
      <c r="BL128" s="37"/>
      <c r="BM128" s="38"/>
      <c r="BN128" s="74">
        <v>101100000</v>
      </c>
      <c r="BO128" s="74"/>
      <c r="BP128" s="76">
        <v>101100000</v>
      </c>
      <c r="BQ128" s="37"/>
      <c r="BR128" s="37"/>
      <c r="BS128" s="56">
        <v>101100000</v>
      </c>
    </row>
    <row r="129" spans="1:71" x14ac:dyDescent="0.2">
      <c r="A129" s="52" t="s">
        <v>442</v>
      </c>
      <c r="B129" s="52" t="s">
        <v>443</v>
      </c>
      <c r="C129" s="52" t="str">
        <f>VLOOKUP(A129,'[2]S&amp;P 500 Wikipedia'!A:D,3,FALSE)</f>
        <v>Communication Services</v>
      </c>
      <c r="D129" s="52">
        <v>372651</v>
      </c>
      <c r="E129" s="52" t="s">
        <v>16</v>
      </c>
      <c r="F129" s="52">
        <v>2019</v>
      </c>
      <c r="G129" s="52" t="s">
        <v>1292</v>
      </c>
      <c r="H129" s="53">
        <v>43921</v>
      </c>
      <c r="I129" s="53">
        <v>43971</v>
      </c>
      <c r="J129" s="53">
        <v>43971</v>
      </c>
      <c r="K129" s="54">
        <v>293000000</v>
      </c>
      <c r="L129" s="54">
        <v>295000000</v>
      </c>
      <c r="M129" s="52" t="s">
        <v>444</v>
      </c>
      <c r="N129" s="36">
        <v>5537000000</v>
      </c>
      <c r="O129" s="37"/>
      <c r="P129" s="37"/>
      <c r="Q129" s="38"/>
      <c r="R129" s="36">
        <v>-1369000000</v>
      </c>
      <c r="S129" s="37"/>
      <c r="T129" s="37"/>
      <c r="U129" s="38"/>
      <c r="V129" s="55">
        <v>4168000000</v>
      </c>
      <c r="W129" s="49"/>
      <c r="X129" s="36">
        <v>-2718000000</v>
      </c>
      <c r="Y129" s="37">
        <v>-1137000000</v>
      </c>
      <c r="Z129" s="37"/>
      <c r="AA129" s="37"/>
      <c r="AB129" s="37">
        <v>-1559000000</v>
      </c>
      <c r="AC129" s="37">
        <v>-22000000</v>
      </c>
      <c r="AD129" s="37"/>
      <c r="AE129" s="38"/>
      <c r="AF129" s="55">
        <v>1450000000</v>
      </c>
      <c r="AG129" s="49">
        <v>63000000</v>
      </c>
      <c r="AH129" s="36"/>
      <c r="AI129" s="37"/>
      <c r="AJ129" s="38"/>
      <c r="AK129" s="37"/>
      <c r="AL129" s="37"/>
      <c r="AM129" s="37"/>
      <c r="AN129" s="38">
        <v>63000000</v>
      </c>
      <c r="AO129" s="49">
        <v>1513000000</v>
      </c>
      <c r="AP129" s="36">
        <v>-5000000</v>
      </c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8"/>
      <c r="BD129" s="58">
        <v>1508000000</v>
      </c>
      <c r="BE129" s="37">
        <v>1531000000</v>
      </c>
      <c r="BF129" s="37"/>
      <c r="BG129" s="37"/>
      <c r="BH129" s="37"/>
      <c r="BI129" s="37"/>
      <c r="BJ129" s="56">
        <v>3039000000</v>
      </c>
      <c r="BK129" s="36"/>
      <c r="BL129" s="37"/>
      <c r="BM129" s="38"/>
      <c r="BN129" s="74">
        <v>3039000000</v>
      </c>
      <c r="BO129" s="74"/>
      <c r="BP129" s="76">
        <v>3039000000</v>
      </c>
      <c r="BQ129" s="37"/>
      <c r="BR129" s="37"/>
      <c r="BS129" s="56">
        <v>3039000000</v>
      </c>
    </row>
    <row r="130" spans="1:71" x14ac:dyDescent="0.2">
      <c r="A130" s="52" t="s">
        <v>430</v>
      </c>
      <c r="B130" s="52" t="s">
        <v>431</v>
      </c>
      <c r="C130" s="52" t="str">
        <f>VLOOKUP(A130,'[2]S&amp;P 500 Wikipedia'!A:D,3,FALSE)</f>
        <v>Consumer Discretionary</v>
      </c>
      <c r="D130" s="52">
        <v>104109</v>
      </c>
      <c r="E130" s="52" t="s">
        <v>16</v>
      </c>
      <c r="F130" s="52">
        <v>2019</v>
      </c>
      <c r="G130" s="52" t="s">
        <v>1292</v>
      </c>
      <c r="H130" s="53">
        <v>43830</v>
      </c>
      <c r="I130" s="53">
        <v>43861</v>
      </c>
      <c r="J130" s="53">
        <v>43861</v>
      </c>
      <c r="K130" s="54">
        <v>849000000</v>
      </c>
      <c r="L130" s="54">
        <v>856000000</v>
      </c>
      <c r="M130" s="52" t="s">
        <v>432</v>
      </c>
      <c r="N130" s="36">
        <v>10800000000</v>
      </c>
      <c r="O130" s="37"/>
      <c r="P130" s="37"/>
      <c r="Q130" s="38"/>
      <c r="R130" s="36">
        <v>-2508000000</v>
      </c>
      <c r="S130" s="37"/>
      <c r="T130" s="37"/>
      <c r="U130" s="38"/>
      <c r="V130" s="55">
        <v>8292000000</v>
      </c>
      <c r="W130" s="49"/>
      <c r="X130" s="36">
        <v>-5671000000</v>
      </c>
      <c r="Y130" s="37">
        <v>-4383000000</v>
      </c>
      <c r="Z130" s="37"/>
      <c r="AA130" s="37"/>
      <c r="AB130" s="37">
        <v>-1240000000</v>
      </c>
      <c r="AC130" s="37"/>
      <c r="AD130" s="37"/>
      <c r="AE130" s="38">
        <v>-48000000</v>
      </c>
      <c r="AF130" s="55">
        <v>2621000000</v>
      </c>
      <c r="AG130" s="49">
        <v>-114000000</v>
      </c>
      <c r="AH130" s="36">
        <v>-114000000</v>
      </c>
      <c r="AI130" s="37"/>
      <c r="AJ130" s="38"/>
      <c r="AK130" s="37"/>
      <c r="AL130" s="37"/>
      <c r="AM130" s="37"/>
      <c r="AN130" s="38"/>
      <c r="AO130" s="49">
        <v>2507000000</v>
      </c>
      <c r="AP130" s="36">
        <v>-300000000</v>
      </c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8"/>
      <c r="BD130" s="58">
        <v>2207000000</v>
      </c>
      <c r="BE130" s="37">
        <v>-415000000</v>
      </c>
      <c r="BF130" s="37"/>
      <c r="BG130" s="37"/>
      <c r="BH130" s="37"/>
      <c r="BI130" s="37"/>
      <c r="BJ130" s="56">
        <v>1792000000</v>
      </c>
      <c r="BK130" s="36">
        <v>-6000000</v>
      </c>
      <c r="BL130" s="37">
        <v>-6000000</v>
      </c>
      <c r="BM130" s="38"/>
      <c r="BN130" s="74">
        <v>1786000000</v>
      </c>
      <c r="BO130" s="74"/>
      <c r="BP130" s="76">
        <v>1786000000</v>
      </c>
      <c r="BQ130" s="37"/>
      <c r="BR130" s="37"/>
      <c r="BS130" s="56">
        <v>1786000000</v>
      </c>
    </row>
    <row r="131" spans="1:71" x14ac:dyDescent="0.2">
      <c r="A131" s="52" t="s">
        <v>433</v>
      </c>
      <c r="B131" s="52" t="s">
        <v>434</v>
      </c>
      <c r="C131" s="52" t="str">
        <f>VLOOKUP(A131,'[2]S&amp;P 500 Wikipedia'!A:D,3,FALSE)</f>
        <v>Materials</v>
      </c>
      <c r="D131" s="52">
        <v>378133</v>
      </c>
      <c r="E131" s="52" t="s">
        <v>16</v>
      </c>
      <c r="F131" s="52">
        <v>2019</v>
      </c>
      <c r="G131" s="52" t="s">
        <v>1292</v>
      </c>
      <c r="H131" s="53">
        <v>43830</v>
      </c>
      <c r="I131" s="53">
        <v>43889</v>
      </c>
      <c r="J131" s="53">
        <v>43889</v>
      </c>
      <c r="K131" s="54">
        <v>288100000</v>
      </c>
      <c r="L131" s="54">
        <v>292500000</v>
      </c>
      <c r="M131" s="52" t="s">
        <v>435</v>
      </c>
      <c r="N131" s="36">
        <v>14906300000</v>
      </c>
      <c r="O131" s="37"/>
      <c r="P131" s="37"/>
      <c r="Q131" s="38"/>
      <c r="R131" s="36">
        <v>-8723400000</v>
      </c>
      <c r="S131" s="37"/>
      <c r="T131" s="37"/>
      <c r="U131" s="38"/>
      <c r="V131" s="55">
        <v>6182900000</v>
      </c>
      <c r="W131" s="49"/>
      <c r="X131" s="36">
        <v>-3957500000</v>
      </c>
      <c r="Y131" s="37">
        <v>-3957500000</v>
      </c>
      <c r="Z131" s="37"/>
      <c r="AA131" s="37"/>
      <c r="AB131" s="37"/>
      <c r="AC131" s="37"/>
      <c r="AD131" s="37"/>
      <c r="AE131" s="38"/>
      <c r="AF131" s="55">
        <v>2225400000</v>
      </c>
      <c r="AG131" s="49">
        <v>-326500000</v>
      </c>
      <c r="AH131" s="36">
        <v>-191200000</v>
      </c>
      <c r="AI131" s="37"/>
      <c r="AJ131" s="38"/>
      <c r="AK131" s="37"/>
      <c r="AL131" s="37"/>
      <c r="AM131" s="37"/>
      <c r="AN131" s="38">
        <v>-135300000</v>
      </c>
      <c r="AO131" s="49">
        <v>1898900000</v>
      </c>
      <c r="AP131" s="36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8"/>
      <c r="BD131" s="58">
        <v>1898900000</v>
      </c>
      <c r="BE131" s="37">
        <v>-322700000</v>
      </c>
      <c r="BF131" s="37"/>
      <c r="BG131" s="37"/>
      <c r="BH131" s="37"/>
      <c r="BI131" s="37"/>
      <c r="BJ131" s="56">
        <v>1576200000</v>
      </c>
      <c r="BK131" s="36"/>
      <c r="BL131" s="37"/>
      <c r="BM131" s="38"/>
      <c r="BN131" s="74">
        <v>1576200000</v>
      </c>
      <c r="BO131" s="74">
        <v>-17300000</v>
      </c>
      <c r="BP131" s="76">
        <v>1558900000</v>
      </c>
      <c r="BQ131" s="37"/>
      <c r="BR131" s="37"/>
      <c r="BS131" s="56">
        <v>1558900000</v>
      </c>
    </row>
    <row r="132" spans="1:71" x14ac:dyDescent="0.2">
      <c r="A132" s="52" t="s">
        <v>331</v>
      </c>
      <c r="B132" s="52" t="s">
        <v>332</v>
      </c>
      <c r="C132" s="52" t="str">
        <f>VLOOKUP(A132,'[2]S&amp;P 500 Wikipedia'!A:D,3,FALSE)</f>
        <v>Utilities</v>
      </c>
      <c r="D132" s="52">
        <v>378121</v>
      </c>
      <c r="E132" s="52" t="s">
        <v>16</v>
      </c>
      <c r="F132" s="52">
        <v>2019</v>
      </c>
      <c r="G132" s="52" t="s">
        <v>1292</v>
      </c>
      <c r="H132" s="53">
        <v>43830</v>
      </c>
      <c r="I132" s="53">
        <v>43881</v>
      </c>
      <c r="J132" s="53">
        <v>43881</v>
      </c>
      <c r="K132" s="54">
        <v>328500000</v>
      </c>
      <c r="L132" s="54">
        <v>329500000</v>
      </c>
      <c r="M132" s="52" t="s">
        <v>333</v>
      </c>
      <c r="N132" s="36">
        <v>12574000000</v>
      </c>
      <c r="O132" s="37"/>
      <c r="P132" s="37"/>
      <c r="Q132" s="38"/>
      <c r="R132" s="36">
        <v>-2633000000</v>
      </c>
      <c r="S132" s="37"/>
      <c r="T132" s="37"/>
      <c r="U132" s="38"/>
      <c r="V132" s="55">
        <v>9941000000</v>
      </c>
      <c r="W132" s="49"/>
      <c r="X132" s="36">
        <v>-7265000000</v>
      </c>
      <c r="Y132" s="37"/>
      <c r="Z132" s="37"/>
      <c r="AA132" s="37"/>
      <c r="AB132" s="37"/>
      <c r="AC132" s="37">
        <v>-1684000000</v>
      </c>
      <c r="AD132" s="37"/>
      <c r="AE132" s="38">
        <v>-5581000000</v>
      </c>
      <c r="AF132" s="55">
        <v>2676000000</v>
      </c>
      <c r="AG132" s="49">
        <v>-985000000</v>
      </c>
      <c r="AH132" s="36">
        <v>-991000000</v>
      </c>
      <c r="AI132" s="37"/>
      <c r="AJ132" s="38"/>
      <c r="AK132" s="37"/>
      <c r="AL132" s="37"/>
      <c r="AM132" s="37"/>
      <c r="AN132" s="38">
        <v>6000000</v>
      </c>
      <c r="AO132" s="49">
        <v>1691000000</v>
      </c>
      <c r="AP132" s="36">
        <v>45000000</v>
      </c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8"/>
      <c r="BD132" s="58">
        <v>1736000000</v>
      </c>
      <c r="BE132" s="37">
        <v>-296000000</v>
      </c>
      <c r="BF132" s="37"/>
      <c r="BG132" s="37"/>
      <c r="BH132" s="37"/>
      <c r="BI132" s="37"/>
      <c r="BJ132" s="56">
        <v>1440000000</v>
      </c>
      <c r="BK132" s="36"/>
      <c r="BL132" s="37"/>
      <c r="BM132" s="38"/>
      <c r="BN132" s="74">
        <v>1440000000</v>
      </c>
      <c r="BO132" s="74">
        <v>-97000000</v>
      </c>
      <c r="BP132" s="76">
        <v>1343000000</v>
      </c>
      <c r="BQ132" s="37"/>
      <c r="BR132" s="37"/>
      <c r="BS132" s="56">
        <v>1343000000</v>
      </c>
    </row>
    <row r="133" spans="1:71" x14ac:dyDescent="0.2">
      <c r="A133" s="52" t="s">
        <v>454</v>
      </c>
      <c r="B133" s="52" t="s">
        <v>455</v>
      </c>
      <c r="C133" s="52" t="str">
        <f>VLOOKUP(A133,'[2]S&amp;P 500 Wikipedia'!A:D,3,FALSE)</f>
        <v>Industrials</v>
      </c>
      <c r="D133" s="52">
        <v>378137</v>
      </c>
      <c r="E133" s="52" t="s">
        <v>16</v>
      </c>
      <c r="F133" s="52">
        <v>2019</v>
      </c>
      <c r="G133" s="52" t="s">
        <v>1292</v>
      </c>
      <c r="H133" s="53">
        <v>43830</v>
      </c>
      <c r="I133" s="53">
        <v>43881</v>
      </c>
      <c r="J133" s="53">
        <v>43881</v>
      </c>
      <c r="K133" s="54">
        <v>120900000</v>
      </c>
      <c r="L133" s="54">
        <v>122000000</v>
      </c>
      <c r="M133" s="52" t="s">
        <v>456</v>
      </c>
      <c r="N133" s="36">
        <v>3507600000</v>
      </c>
      <c r="O133" s="37"/>
      <c r="P133" s="37"/>
      <c r="Q133" s="38"/>
      <c r="R133" s="36">
        <v>-1521700000</v>
      </c>
      <c r="S133" s="37"/>
      <c r="T133" s="37"/>
      <c r="U133" s="38"/>
      <c r="V133" s="55">
        <v>1985900000</v>
      </c>
      <c r="W133" s="49"/>
      <c r="X133" s="36">
        <v>-2321300000</v>
      </c>
      <c r="Y133" s="37">
        <v>-1990200000</v>
      </c>
      <c r="Z133" s="37"/>
      <c r="AA133" s="37"/>
      <c r="AB133" s="37"/>
      <c r="AC133" s="37">
        <v>-331100000</v>
      </c>
      <c r="AD133" s="37"/>
      <c r="AE133" s="38"/>
      <c r="AF133" s="55">
        <v>-335400000</v>
      </c>
      <c r="AG133" s="49">
        <v>-97600000</v>
      </c>
      <c r="AH133" s="36">
        <v>-111700000</v>
      </c>
      <c r="AI133" s="37"/>
      <c r="AJ133" s="38"/>
      <c r="AK133" s="37"/>
      <c r="AL133" s="37"/>
      <c r="AM133" s="37"/>
      <c r="AN133" s="38">
        <v>14100000</v>
      </c>
      <c r="AO133" s="49">
        <v>-433000000</v>
      </c>
      <c r="AP133" s="36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8"/>
      <c r="BD133" s="58">
        <v>-433000000</v>
      </c>
      <c r="BE133" s="37">
        <v>40200000</v>
      </c>
      <c r="BF133" s="37"/>
      <c r="BG133" s="37"/>
      <c r="BH133" s="37"/>
      <c r="BI133" s="37"/>
      <c r="BJ133" s="56">
        <v>-392800000</v>
      </c>
      <c r="BK133" s="36"/>
      <c r="BL133" s="37"/>
      <c r="BM133" s="38"/>
      <c r="BN133" s="74">
        <v>-392800000</v>
      </c>
      <c r="BO133" s="74">
        <v>-6000000</v>
      </c>
      <c r="BP133" s="76">
        <v>-398800000</v>
      </c>
      <c r="BQ133" s="37"/>
      <c r="BR133" s="37"/>
      <c r="BS133" s="56">
        <v>-398800000</v>
      </c>
    </row>
    <row r="134" spans="1:71" x14ac:dyDescent="0.2">
      <c r="A134" s="52" t="s">
        <v>436</v>
      </c>
      <c r="B134" s="52" t="s">
        <v>437</v>
      </c>
      <c r="C134" s="52" t="str">
        <f>VLOOKUP(A134,'[2]S&amp;P 500 Wikipedia'!A:D,3,FALSE)</f>
        <v>Utilities</v>
      </c>
      <c r="D134" s="52">
        <v>378134</v>
      </c>
      <c r="E134" s="52" t="s">
        <v>16</v>
      </c>
      <c r="F134" s="52">
        <v>2019</v>
      </c>
      <c r="G134" s="52" t="s">
        <v>1292</v>
      </c>
      <c r="H134" s="53">
        <v>43830</v>
      </c>
      <c r="I134" s="53">
        <v>43888</v>
      </c>
      <c r="J134" s="53">
        <v>43888</v>
      </c>
      <c r="K134" s="54">
        <v>340000000</v>
      </c>
      <c r="L134" s="54">
        <v>341000000</v>
      </c>
      <c r="M134" s="52" t="s">
        <v>438</v>
      </c>
      <c r="N134" s="36">
        <v>12347000000</v>
      </c>
      <c r="O134" s="37"/>
      <c r="P134" s="37"/>
      <c r="Q134" s="38"/>
      <c r="R134" s="36">
        <v>-4991000000</v>
      </c>
      <c r="S134" s="37"/>
      <c r="T134" s="37"/>
      <c r="U134" s="38"/>
      <c r="V134" s="55">
        <v>7356000000</v>
      </c>
      <c r="W134" s="49"/>
      <c r="X134" s="36">
        <v>-5147000000</v>
      </c>
      <c r="Y134" s="37"/>
      <c r="Z134" s="37"/>
      <c r="AA134" s="37"/>
      <c r="AB134" s="37"/>
      <c r="AC134" s="37">
        <v>-1730000000</v>
      </c>
      <c r="AD134" s="37"/>
      <c r="AE134" s="38">
        <v>-3417000000</v>
      </c>
      <c r="AF134" s="55">
        <v>2209000000</v>
      </c>
      <c r="AG134" s="49">
        <v>-648000000</v>
      </c>
      <c r="AH134" s="36">
        <v>-841000000</v>
      </c>
      <c r="AI134" s="37"/>
      <c r="AJ134" s="38"/>
      <c r="AK134" s="37"/>
      <c r="AL134" s="37"/>
      <c r="AM134" s="37"/>
      <c r="AN134" s="38">
        <v>193000000</v>
      </c>
      <c r="AO134" s="49">
        <v>1561000000</v>
      </c>
      <c r="AP134" s="36">
        <v>-434000000</v>
      </c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8"/>
      <c r="BD134" s="58">
        <v>1127000000</v>
      </c>
      <c r="BE134" s="37">
        <v>278000000</v>
      </c>
      <c r="BF134" s="37"/>
      <c r="BG134" s="37"/>
      <c r="BH134" s="37"/>
      <c r="BI134" s="37"/>
      <c r="BJ134" s="56">
        <v>1405000000</v>
      </c>
      <c r="BK134" s="36">
        <v>0</v>
      </c>
      <c r="BL134" s="37">
        <v>0</v>
      </c>
      <c r="BM134" s="38"/>
      <c r="BN134" s="74">
        <v>1405000000</v>
      </c>
      <c r="BO134" s="74">
        <v>0</v>
      </c>
      <c r="BP134" s="76">
        <v>1405000000</v>
      </c>
      <c r="BQ134" s="37">
        <v>-121000000</v>
      </c>
      <c r="BR134" s="37"/>
      <c r="BS134" s="56">
        <v>1284000000</v>
      </c>
    </row>
    <row r="135" spans="1:71" x14ac:dyDescent="0.2">
      <c r="A135" s="52" t="s">
        <v>466</v>
      </c>
      <c r="B135" s="52" t="s">
        <v>467</v>
      </c>
      <c r="C135" s="52" t="str">
        <f>VLOOKUP(A135,'[2]S&amp;P 500 Wikipedia'!A:D,3,FALSE)</f>
        <v>Consumer Staples</v>
      </c>
      <c r="D135" s="52">
        <v>172930</v>
      </c>
      <c r="E135" s="52" t="s">
        <v>16</v>
      </c>
      <c r="F135" s="52">
        <v>2020</v>
      </c>
      <c r="G135" s="52" t="s">
        <v>1292</v>
      </c>
      <c r="H135" s="53">
        <v>44012</v>
      </c>
      <c r="I135" s="53">
        <v>44071</v>
      </c>
      <c r="J135" s="53">
        <v>44071</v>
      </c>
      <c r="K135" s="54">
        <v>360600000</v>
      </c>
      <c r="L135" s="54">
        <v>366900000</v>
      </c>
      <c r="M135" s="52" t="s">
        <v>468</v>
      </c>
      <c r="N135" s="36">
        <v>14294000000</v>
      </c>
      <c r="O135" s="37"/>
      <c r="P135" s="37"/>
      <c r="Q135" s="38"/>
      <c r="R135" s="36">
        <v>-3552000000</v>
      </c>
      <c r="S135" s="37"/>
      <c r="T135" s="37"/>
      <c r="U135" s="38"/>
      <c r="V135" s="55">
        <v>10742000000</v>
      </c>
      <c r="W135" s="49"/>
      <c r="X135" s="36">
        <v>-8637000000</v>
      </c>
      <c r="Y135" s="37">
        <v>-8637000000</v>
      </c>
      <c r="Z135" s="37"/>
      <c r="AA135" s="37"/>
      <c r="AB135" s="37"/>
      <c r="AC135" s="37"/>
      <c r="AD135" s="37"/>
      <c r="AE135" s="38"/>
      <c r="AF135" s="55">
        <v>2105000000</v>
      </c>
      <c r="AG135" s="49">
        <v>396000000</v>
      </c>
      <c r="AH135" s="36">
        <v>-161000000</v>
      </c>
      <c r="AI135" s="37"/>
      <c r="AJ135" s="38"/>
      <c r="AK135" s="37"/>
      <c r="AL135" s="37"/>
      <c r="AM135" s="37"/>
      <c r="AN135" s="38">
        <v>557000000</v>
      </c>
      <c r="AO135" s="49">
        <v>2501000000</v>
      </c>
      <c r="AP135" s="36">
        <v>-1455000000</v>
      </c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8"/>
      <c r="BD135" s="58">
        <v>1046000000</v>
      </c>
      <c r="BE135" s="37">
        <v>-350000000</v>
      </c>
      <c r="BF135" s="37"/>
      <c r="BG135" s="37"/>
      <c r="BH135" s="37"/>
      <c r="BI135" s="37"/>
      <c r="BJ135" s="56">
        <v>696000000</v>
      </c>
      <c r="BK135" s="36"/>
      <c r="BL135" s="37"/>
      <c r="BM135" s="38"/>
      <c r="BN135" s="74">
        <v>696000000</v>
      </c>
      <c r="BO135" s="74">
        <v>-12000000</v>
      </c>
      <c r="BP135" s="76">
        <v>684000000</v>
      </c>
      <c r="BQ135" s="37"/>
      <c r="BR135" s="37"/>
      <c r="BS135" s="56">
        <v>684000000</v>
      </c>
    </row>
    <row r="136" spans="1:71" x14ac:dyDescent="0.2">
      <c r="A136" s="52" t="s">
        <v>424</v>
      </c>
      <c r="B136" s="52" t="s">
        <v>425</v>
      </c>
      <c r="C136" s="52" t="str">
        <f>VLOOKUP(A136,'[2]S&amp;P 500 Wikipedia'!A:D,3,FALSE)</f>
        <v>Materials</v>
      </c>
      <c r="D136" s="52">
        <v>122948</v>
      </c>
      <c r="E136" s="52" t="s">
        <v>16</v>
      </c>
      <c r="F136" s="52">
        <v>2019</v>
      </c>
      <c r="G136" s="52" t="s">
        <v>1292</v>
      </c>
      <c r="H136" s="53">
        <v>43830</v>
      </c>
      <c r="I136" s="53">
        <v>43887</v>
      </c>
      <c r="J136" s="53">
        <v>43887</v>
      </c>
      <c r="K136" s="54">
        <v>137400000</v>
      </c>
      <c r="L136" s="54">
        <v>138500000</v>
      </c>
      <c r="M136" s="52" t="s">
        <v>426</v>
      </c>
      <c r="N136" s="36">
        <v>9273000000</v>
      </c>
      <c r="O136" s="37"/>
      <c r="P136" s="37"/>
      <c r="Q136" s="38"/>
      <c r="R136" s="36">
        <v>-7039000000</v>
      </c>
      <c r="S136" s="37"/>
      <c r="T136" s="37"/>
      <c r="U136" s="38"/>
      <c r="V136" s="55">
        <v>2234000000</v>
      </c>
      <c r="W136" s="49"/>
      <c r="X136" s="36">
        <v>-985000000</v>
      </c>
      <c r="Y136" s="37">
        <v>-691000000</v>
      </c>
      <c r="Z136" s="37"/>
      <c r="AA136" s="37"/>
      <c r="AB136" s="37">
        <v>-234000000</v>
      </c>
      <c r="AC136" s="37"/>
      <c r="AD136" s="37"/>
      <c r="AE136" s="38">
        <v>-60000000</v>
      </c>
      <c r="AF136" s="55">
        <v>1249000000</v>
      </c>
      <c r="AG136" s="49">
        <v>-221000000</v>
      </c>
      <c r="AH136" s="36">
        <v>-218000000</v>
      </c>
      <c r="AI136" s="37"/>
      <c r="AJ136" s="38"/>
      <c r="AK136" s="37"/>
      <c r="AL136" s="37"/>
      <c r="AM136" s="37"/>
      <c r="AN136" s="38">
        <v>-3000000</v>
      </c>
      <c r="AO136" s="49">
        <v>1028000000</v>
      </c>
      <c r="AP136" s="36">
        <v>-126000000</v>
      </c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8"/>
      <c r="BD136" s="58">
        <v>902000000</v>
      </c>
      <c r="BE136" s="37">
        <v>-140000000</v>
      </c>
      <c r="BF136" s="37"/>
      <c r="BG136" s="37"/>
      <c r="BH136" s="37"/>
      <c r="BI136" s="37"/>
      <c r="BJ136" s="56">
        <v>762000000</v>
      </c>
      <c r="BK136" s="36"/>
      <c r="BL136" s="37"/>
      <c r="BM136" s="38"/>
      <c r="BN136" s="74">
        <v>762000000</v>
      </c>
      <c r="BO136" s="74">
        <v>-3000000</v>
      </c>
      <c r="BP136" s="76">
        <v>759000000</v>
      </c>
      <c r="BQ136" s="37"/>
      <c r="BR136" s="37"/>
      <c r="BS136" s="56">
        <v>759000000</v>
      </c>
    </row>
    <row r="137" spans="1:71" x14ac:dyDescent="0.2">
      <c r="A137" s="52" t="s">
        <v>445</v>
      </c>
      <c r="B137" s="52" t="s">
        <v>446</v>
      </c>
      <c r="C137" s="52" t="str">
        <f>VLOOKUP(A137,'[2]S&amp;P 500 Wikipedia'!A:D,3,FALSE)</f>
        <v>Industrials</v>
      </c>
      <c r="D137" s="52">
        <v>255983</v>
      </c>
      <c r="E137" s="52" t="s">
        <v>16</v>
      </c>
      <c r="F137" s="52">
        <v>2019</v>
      </c>
      <c r="G137" s="52" t="s">
        <v>1292</v>
      </c>
      <c r="H137" s="53">
        <v>43738</v>
      </c>
      <c r="I137" s="53">
        <v>43787</v>
      </c>
      <c r="J137" s="53">
        <v>43787</v>
      </c>
      <c r="K137" s="54">
        <v>616200000</v>
      </c>
      <c r="L137" s="54">
        <v>620600000</v>
      </c>
      <c r="M137" s="52" t="s">
        <v>447</v>
      </c>
      <c r="N137" s="36">
        <v>18372000000</v>
      </c>
      <c r="O137" s="37"/>
      <c r="P137" s="37"/>
      <c r="Q137" s="38"/>
      <c r="R137" s="36">
        <v>-10557000000</v>
      </c>
      <c r="S137" s="37"/>
      <c r="T137" s="37"/>
      <c r="U137" s="38"/>
      <c r="V137" s="55">
        <v>7815000000</v>
      </c>
      <c r="W137" s="49"/>
      <c r="X137" s="36">
        <v>-4457000000</v>
      </c>
      <c r="Y137" s="37">
        <v>-4457000000</v>
      </c>
      <c r="Z137" s="37"/>
      <c r="AA137" s="37"/>
      <c r="AB137" s="37"/>
      <c r="AC137" s="37"/>
      <c r="AD137" s="37"/>
      <c r="AE137" s="38"/>
      <c r="AF137" s="55">
        <v>3358000000</v>
      </c>
      <c r="AG137" s="49">
        <v>-174000000</v>
      </c>
      <c r="AH137" s="36">
        <v>-174000000</v>
      </c>
      <c r="AI137" s="37"/>
      <c r="AJ137" s="38"/>
      <c r="AK137" s="37"/>
      <c r="AL137" s="37"/>
      <c r="AM137" s="37"/>
      <c r="AN137" s="38"/>
      <c r="AO137" s="49">
        <v>3184000000</v>
      </c>
      <c r="AP137" s="36">
        <v>-325000000</v>
      </c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8"/>
      <c r="BD137" s="58">
        <v>2859000000</v>
      </c>
      <c r="BE137" s="37">
        <v>-531000000</v>
      </c>
      <c r="BF137" s="37"/>
      <c r="BG137" s="37"/>
      <c r="BH137" s="37"/>
      <c r="BI137" s="37"/>
      <c r="BJ137" s="56">
        <v>2328000000</v>
      </c>
      <c r="BK137" s="36">
        <v>0</v>
      </c>
      <c r="BL137" s="37">
        <v>0</v>
      </c>
      <c r="BM137" s="38"/>
      <c r="BN137" s="74">
        <v>2328000000</v>
      </c>
      <c r="BO137" s="74">
        <v>-22000000</v>
      </c>
      <c r="BP137" s="76">
        <v>2306000000</v>
      </c>
      <c r="BQ137" s="37"/>
      <c r="BR137" s="37"/>
      <c r="BS137" s="56">
        <v>2306000000</v>
      </c>
    </row>
    <row r="138" spans="1:71" x14ac:dyDescent="0.2">
      <c r="A138" s="52" t="s">
        <v>451</v>
      </c>
      <c r="B138" s="52" t="s">
        <v>452</v>
      </c>
      <c r="C138" s="52" t="str">
        <f>VLOOKUP(A138,'[2]S&amp;P 500 Wikipedia'!A:D,3,FALSE)</f>
        <v>Energy</v>
      </c>
      <c r="D138" s="52">
        <v>100699</v>
      </c>
      <c r="E138" s="52" t="s">
        <v>16</v>
      </c>
      <c r="F138" s="52">
        <v>2019</v>
      </c>
      <c r="G138" s="52" t="s">
        <v>1292</v>
      </c>
      <c r="H138" s="53">
        <v>43830</v>
      </c>
      <c r="I138" s="53">
        <v>43888</v>
      </c>
      <c r="J138" s="53">
        <v>43888</v>
      </c>
      <c r="K138" s="54">
        <v>577670000</v>
      </c>
      <c r="L138" s="54">
        <v>580777000</v>
      </c>
      <c r="M138" s="59" t="s">
        <v>453</v>
      </c>
      <c r="N138" s="36">
        <v>17379973000</v>
      </c>
      <c r="O138" s="37"/>
      <c r="P138" s="37"/>
      <c r="Q138" s="38"/>
      <c r="R138" s="60">
        <v>0</v>
      </c>
      <c r="S138" s="37"/>
      <c r="T138" s="37"/>
      <c r="U138" s="38"/>
      <c r="V138" s="55">
        <v>17379973000</v>
      </c>
      <c r="W138" s="49"/>
      <c r="X138" s="36">
        <v>-13163066000</v>
      </c>
      <c r="Y138" s="37">
        <v>-5840921000</v>
      </c>
      <c r="Z138" s="37"/>
      <c r="AA138" s="37"/>
      <c r="AB138" s="37">
        <v>-139881000</v>
      </c>
      <c r="AC138" s="37">
        <v>-3749704000</v>
      </c>
      <c r="AD138" s="37"/>
      <c r="AE138" s="38">
        <v>-3432560000</v>
      </c>
      <c r="AF138" s="55">
        <v>4216907000</v>
      </c>
      <c r="AG138" s="49">
        <v>-153744000</v>
      </c>
      <c r="AH138" s="36">
        <v>-185129000</v>
      </c>
      <c r="AI138" s="37"/>
      <c r="AJ138" s="38"/>
      <c r="AK138" s="37"/>
      <c r="AL138" s="37"/>
      <c r="AM138" s="37"/>
      <c r="AN138" s="38">
        <v>31385000</v>
      </c>
      <c r="AO138" s="49">
        <v>4063163000</v>
      </c>
      <c r="AP138" s="36">
        <v>-517896000</v>
      </c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8"/>
      <c r="BD138" s="58">
        <v>3545267000</v>
      </c>
      <c r="BE138" s="37">
        <v>-810357000</v>
      </c>
      <c r="BF138" s="37"/>
      <c r="BG138" s="37"/>
      <c r="BH138" s="37"/>
      <c r="BI138" s="37"/>
      <c r="BJ138" s="56">
        <v>2734910000</v>
      </c>
      <c r="BK138" s="36"/>
      <c r="BL138" s="37"/>
      <c r="BM138" s="38"/>
      <c r="BN138" s="74">
        <v>2734910000</v>
      </c>
      <c r="BO138" s="74"/>
      <c r="BP138" s="76">
        <v>2734910000</v>
      </c>
      <c r="BQ138" s="37"/>
      <c r="BR138" s="37"/>
      <c r="BS138" s="56">
        <v>2734910000</v>
      </c>
    </row>
    <row r="139" spans="1:71" x14ac:dyDescent="0.2">
      <c r="A139" s="52" t="s">
        <v>457</v>
      </c>
      <c r="B139" s="52" t="s">
        <v>458</v>
      </c>
      <c r="C139" s="52" t="str">
        <f>VLOOKUP(A139,'[2]S&amp;P 500 Wikipedia'!A:D,3,FALSE)</f>
        <v>Real Estate</v>
      </c>
      <c r="D139" s="52">
        <v>378138</v>
      </c>
      <c r="E139" s="52" t="s">
        <v>16</v>
      </c>
      <c r="F139" s="52">
        <v>2019</v>
      </c>
      <c r="G139" s="52" t="s">
        <v>1292</v>
      </c>
      <c r="H139" s="53">
        <v>43830</v>
      </c>
      <c r="I139" s="53">
        <v>43882</v>
      </c>
      <c r="J139" s="53">
        <v>43882</v>
      </c>
      <c r="K139" s="54">
        <v>84140000</v>
      </c>
      <c r="L139" s="54">
        <v>84679000</v>
      </c>
      <c r="M139" s="52" t="s">
        <v>459</v>
      </c>
      <c r="N139" s="36">
        <v>5562140000</v>
      </c>
      <c r="O139" s="37"/>
      <c r="P139" s="37"/>
      <c r="Q139" s="38"/>
      <c r="R139" s="36">
        <v>-2810184000</v>
      </c>
      <c r="S139" s="37"/>
      <c r="T139" s="37"/>
      <c r="U139" s="38"/>
      <c r="V139" s="55">
        <v>2751956000</v>
      </c>
      <c r="W139" s="49"/>
      <c r="X139" s="36">
        <v>-1586064000</v>
      </c>
      <c r="Y139" s="37">
        <v>-1586064000</v>
      </c>
      <c r="Z139" s="37"/>
      <c r="AA139" s="37"/>
      <c r="AB139" s="37"/>
      <c r="AC139" s="37"/>
      <c r="AD139" s="37"/>
      <c r="AE139" s="38"/>
      <c r="AF139" s="55">
        <v>1165892000</v>
      </c>
      <c r="AG139" s="49">
        <v>-424209000</v>
      </c>
      <c r="AH139" s="36">
        <v>-451987000</v>
      </c>
      <c r="AI139" s="37"/>
      <c r="AJ139" s="38"/>
      <c r="AK139" s="37"/>
      <c r="AL139" s="37"/>
      <c r="AM139" s="37"/>
      <c r="AN139" s="38">
        <v>27778000</v>
      </c>
      <c r="AO139" s="49">
        <v>741683000</v>
      </c>
      <c r="AP139" s="36">
        <v>-49086000</v>
      </c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8"/>
      <c r="BD139" s="58">
        <v>692597000</v>
      </c>
      <c r="BE139" s="37">
        <v>-185352000</v>
      </c>
      <c r="BF139" s="37"/>
      <c r="BG139" s="37"/>
      <c r="BH139" s="37"/>
      <c r="BI139" s="37"/>
      <c r="BJ139" s="56">
        <v>507245000</v>
      </c>
      <c r="BK139" s="36"/>
      <c r="BL139" s="37"/>
      <c r="BM139" s="38"/>
      <c r="BN139" s="74">
        <v>507245000</v>
      </c>
      <c r="BO139" s="74">
        <v>205000</v>
      </c>
      <c r="BP139" s="76">
        <v>507450000</v>
      </c>
      <c r="BQ139" s="37"/>
      <c r="BR139" s="37"/>
      <c r="BS139" s="56">
        <v>507450000</v>
      </c>
    </row>
    <row r="140" spans="1:71" x14ac:dyDescent="0.2">
      <c r="A140" s="12" t="s">
        <v>460</v>
      </c>
      <c r="B140" s="12" t="s">
        <v>461</v>
      </c>
      <c r="C140" s="52" t="str">
        <f>VLOOKUP(A140,'[2]S&amp;P 500 Wikipedia'!A:D,3,FALSE)</f>
        <v>Real Estate</v>
      </c>
      <c r="D140" s="12">
        <v>421306</v>
      </c>
      <c r="E140" s="12" t="s">
        <v>16</v>
      </c>
      <c r="F140" s="12">
        <v>2018</v>
      </c>
      <c r="G140" s="12" t="s">
        <v>1292</v>
      </c>
      <c r="H140" s="63">
        <v>43465</v>
      </c>
      <c r="I140" s="63">
        <v>43517</v>
      </c>
      <c r="J140" s="63">
        <v>43517</v>
      </c>
      <c r="K140" s="64">
        <v>368052000</v>
      </c>
      <c r="L140" s="64">
        <v>383695000</v>
      </c>
      <c r="M140" s="12" t="s">
        <v>1298</v>
      </c>
      <c r="N140" s="36">
        <v>2578434000</v>
      </c>
      <c r="O140" s="39"/>
      <c r="P140" s="39"/>
      <c r="Q140" s="40"/>
      <c r="R140" s="36">
        <v>-521820000</v>
      </c>
      <c r="S140" s="39"/>
      <c r="T140" s="39"/>
      <c r="U140" s="40"/>
      <c r="V140" s="55">
        <v>2056614000</v>
      </c>
      <c r="W140" s="49"/>
      <c r="X140" s="36">
        <v>-1197352000</v>
      </c>
      <c r="Y140" s="39">
        <v>-53813000</v>
      </c>
      <c r="Z140" s="39"/>
      <c r="AA140" s="39"/>
      <c r="AB140" s="39"/>
      <c r="AC140" s="39">
        <v>-785725000</v>
      </c>
      <c r="AD140" s="39"/>
      <c r="AE140" s="40">
        <v>-357814000</v>
      </c>
      <c r="AF140" s="55">
        <v>859262000</v>
      </c>
      <c r="AG140" s="49">
        <v>-430287000</v>
      </c>
      <c r="AH140" s="36">
        <v>-413360000</v>
      </c>
      <c r="AI140" s="39"/>
      <c r="AJ140" s="40"/>
      <c r="AK140" s="39"/>
      <c r="AL140" s="39"/>
      <c r="AM140" s="39"/>
      <c r="AN140" s="40">
        <v>-16927000</v>
      </c>
      <c r="AO140" s="49">
        <v>428975000</v>
      </c>
      <c r="AP140" s="36">
        <v>257095000</v>
      </c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40"/>
      <c r="BD140" s="67">
        <v>686070000</v>
      </c>
      <c r="BE140" s="39">
        <v>-878000</v>
      </c>
      <c r="BF140" s="39"/>
      <c r="BG140" s="39"/>
      <c r="BH140" s="39"/>
      <c r="BI140" s="39"/>
      <c r="BJ140" s="56">
        <v>685192000</v>
      </c>
      <c r="BK140" s="36">
        <v>0</v>
      </c>
      <c r="BL140" s="39">
        <v>0</v>
      </c>
      <c r="BM140" s="40"/>
      <c r="BN140" s="74">
        <v>685192000</v>
      </c>
      <c r="BO140" s="74">
        <v>-27657000</v>
      </c>
      <c r="BP140" s="76">
        <v>657535000</v>
      </c>
      <c r="BQ140" s="39">
        <v>-3090000</v>
      </c>
      <c r="BR140" s="39"/>
      <c r="BS140" s="56">
        <v>654445000</v>
      </c>
    </row>
    <row r="141" spans="1:71" x14ac:dyDescent="0.2">
      <c r="A141" s="52" t="s">
        <v>472</v>
      </c>
      <c r="B141" s="52" t="s">
        <v>473</v>
      </c>
      <c r="C141" s="52" t="str">
        <f>VLOOKUP(A141,'[2]S&amp;P 500 Wikipedia'!A:D,3,FALSE)</f>
        <v>Utilities</v>
      </c>
      <c r="D141" s="52">
        <v>378141</v>
      </c>
      <c r="E141" s="52" t="s">
        <v>16</v>
      </c>
      <c r="F141" s="52">
        <v>2019</v>
      </c>
      <c r="G141" s="52" t="s">
        <v>1292</v>
      </c>
      <c r="H141" s="53">
        <v>43830</v>
      </c>
      <c r="I141" s="53">
        <v>43888</v>
      </c>
      <c r="J141" s="53">
        <v>43888</v>
      </c>
      <c r="K141" s="54">
        <v>321416086</v>
      </c>
      <c r="L141" s="54">
        <v>322941636</v>
      </c>
      <c r="M141" s="52" t="s">
        <v>474</v>
      </c>
      <c r="N141" s="36">
        <v>8526470000</v>
      </c>
      <c r="O141" s="37"/>
      <c r="P141" s="37"/>
      <c r="Q141" s="38"/>
      <c r="R141" s="36">
        <v>-3040160000</v>
      </c>
      <c r="S141" s="37"/>
      <c r="T141" s="37"/>
      <c r="U141" s="38"/>
      <c r="V141" s="55">
        <v>5486310000</v>
      </c>
      <c r="W141" s="49"/>
      <c r="X141" s="36">
        <v>-2959426000</v>
      </c>
      <c r="Y141" s="37"/>
      <c r="Z141" s="37"/>
      <c r="AA141" s="37"/>
      <c r="AB141" s="37"/>
      <c r="AC141" s="37">
        <v>-885278000</v>
      </c>
      <c r="AD141" s="37"/>
      <c r="AE141" s="38">
        <v>-2074148000</v>
      </c>
      <c r="AF141" s="55">
        <v>2526884000</v>
      </c>
      <c r="AG141" s="49">
        <v>-400420000</v>
      </c>
      <c r="AH141" s="36">
        <v>-533197000</v>
      </c>
      <c r="AI141" s="37"/>
      <c r="AJ141" s="38"/>
      <c r="AK141" s="37"/>
      <c r="AL141" s="37"/>
      <c r="AM141" s="37"/>
      <c r="AN141" s="38">
        <v>132777000</v>
      </c>
      <c r="AO141" s="49">
        <v>2126464000</v>
      </c>
      <c r="AP141" s="36">
        <v>-936393000</v>
      </c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8"/>
      <c r="BD141" s="58">
        <v>1190071000</v>
      </c>
      <c r="BE141" s="37">
        <v>-273499000</v>
      </c>
      <c r="BF141" s="37"/>
      <c r="BG141" s="37"/>
      <c r="BH141" s="37"/>
      <c r="BI141" s="37"/>
      <c r="BJ141" s="56">
        <v>916572000</v>
      </c>
      <c r="BK141" s="36"/>
      <c r="BL141" s="37"/>
      <c r="BM141" s="38"/>
      <c r="BN141" s="74">
        <v>916572000</v>
      </c>
      <c r="BO141" s="74">
        <v>-7519000</v>
      </c>
      <c r="BP141" s="76">
        <v>909053000</v>
      </c>
      <c r="BQ141" s="37"/>
      <c r="BR141" s="37"/>
      <c r="BS141" s="56">
        <v>909053000</v>
      </c>
    </row>
    <row r="142" spans="1:71" x14ac:dyDescent="0.2">
      <c r="A142" s="52" t="s">
        <v>463</v>
      </c>
      <c r="B142" s="52" t="s">
        <v>464</v>
      </c>
      <c r="C142" s="52" t="str">
        <f>VLOOKUP(A142,'[2]S&amp;P 500 Wikipedia'!A:D,3,FALSE)</f>
        <v>Real Estate</v>
      </c>
      <c r="D142" s="52">
        <v>378140</v>
      </c>
      <c r="E142" s="52" t="s">
        <v>16</v>
      </c>
      <c r="F142" s="52">
        <v>2019</v>
      </c>
      <c r="G142" s="52" t="s">
        <v>1292</v>
      </c>
      <c r="H142" s="53">
        <v>43830</v>
      </c>
      <c r="I142" s="53">
        <v>43881</v>
      </c>
      <c r="J142" s="53">
        <v>43881</v>
      </c>
      <c r="K142" s="54">
        <v>65840422</v>
      </c>
      <c r="L142" s="54">
        <v>65939455</v>
      </c>
      <c r="M142" s="52" t="s">
        <v>465</v>
      </c>
      <c r="N142" s="36">
        <v>1460155000</v>
      </c>
      <c r="O142" s="37"/>
      <c r="P142" s="37"/>
      <c r="Q142" s="38"/>
      <c r="R142" s="36">
        <v>-188069000</v>
      </c>
      <c r="S142" s="37"/>
      <c r="T142" s="37"/>
      <c r="U142" s="38"/>
      <c r="V142" s="55">
        <v>1272086000</v>
      </c>
      <c r="W142" s="49"/>
      <c r="X142" s="36">
        <v>-787642000</v>
      </c>
      <c r="Y142" s="37">
        <v>-54262000</v>
      </c>
      <c r="Z142" s="37"/>
      <c r="AA142" s="37"/>
      <c r="AB142" s="37"/>
      <c r="AC142" s="37">
        <v>-483750000</v>
      </c>
      <c r="AD142" s="37"/>
      <c r="AE142" s="38">
        <v>-249630000</v>
      </c>
      <c r="AF142" s="55">
        <v>484444000</v>
      </c>
      <c r="AG142" s="49">
        <v>-58905000</v>
      </c>
      <c r="AH142" s="36">
        <v>-217339000</v>
      </c>
      <c r="AI142" s="37"/>
      <c r="AJ142" s="38"/>
      <c r="AK142" s="37"/>
      <c r="AL142" s="37"/>
      <c r="AM142" s="37">
        <v>112136000</v>
      </c>
      <c r="AN142" s="38">
        <v>46298000</v>
      </c>
      <c r="AO142" s="49">
        <v>425539000</v>
      </c>
      <c r="AP142" s="36">
        <v>38909000</v>
      </c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8"/>
      <c r="BD142" s="58">
        <v>464448000</v>
      </c>
      <c r="BE142" s="37"/>
      <c r="BF142" s="37"/>
      <c r="BG142" s="37"/>
      <c r="BH142" s="37"/>
      <c r="BI142" s="37"/>
      <c r="BJ142" s="56">
        <v>464448000</v>
      </c>
      <c r="BK142" s="36"/>
      <c r="BL142" s="37"/>
      <c r="BM142" s="38"/>
      <c r="BN142" s="74">
        <v>464448000</v>
      </c>
      <c r="BO142" s="74">
        <v>-25162000</v>
      </c>
      <c r="BP142" s="76">
        <v>439286000</v>
      </c>
      <c r="BQ142" s="37"/>
      <c r="BR142" s="37"/>
      <c r="BS142" s="56">
        <v>439286000</v>
      </c>
    </row>
    <row r="143" spans="1:71" x14ac:dyDescent="0.2">
      <c r="A143" s="52" t="s">
        <v>427</v>
      </c>
      <c r="B143" s="52" t="s">
        <v>428</v>
      </c>
      <c r="C143" s="52" t="str">
        <f>VLOOKUP(A143,'[2]S&amp;P 500 Wikipedia'!A:D,3,FALSE)</f>
        <v>Industrials</v>
      </c>
      <c r="D143" s="52">
        <v>124922</v>
      </c>
      <c r="E143" s="52" t="s">
        <v>16</v>
      </c>
      <c r="F143" s="52">
        <v>2019</v>
      </c>
      <c r="G143" s="52" t="s">
        <v>1292</v>
      </c>
      <c r="H143" s="53">
        <v>43830</v>
      </c>
      <c r="I143" s="53">
        <v>43887</v>
      </c>
      <c r="J143" s="53">
        <v>43887</v>
      </c>
      <c r="K143" s="54">
        <v>419000000</v>
      </c>
      <c r="L143" s="54">
        <v>420800000</v>
      </c>
      <c r="M143" s="52" t="s">
        <v>429</v>
      </c>
      <c r="N143" s="36">
        <v>21390000000</v>
      </c>
      <c r="O143" s="37"/>
      <c r="P143" s="37"/>
      <c r="Q143" s="38"/>
      <c r="R143" s="36">
        <v>-14338000000</v>
      </c>
      <c r="S143" s="37"/>
      <c r="T143" s="37"/>
      <c r="U143" s="38"/>
      <c r="V143" s="55">
        <v>7052000000</v>
      </c>
      <c r="W143" s="49"/>
      <c r="X143" s="36">
        <v>-4189000000</v>
      </c>
      <c r="Y143" s="37">
        <v>-3583000000</v>
      </c>
      <c r="Z143" s="37"/>
      <c r="AA143" s="37"/>
      <c r="AB143" s="37">
        <v>-606000000</v>
      </c>
      <c r="AC143" s="37"/>
      <c r="AD143" s="37"/>
      <c r="AE143" s="38"/>
      <c r="AF143" s="55">
        <v>2863000000</v>
      </c>
      <c r="AG143" s="49">
        <v>-272000000</v>
      </c>
      <c r="AH143" s="36">
        <v>-236000000</v>
      </c>
      <c r="AI143" s="37"/>
      <c r="AJ143" s="38"/>
      <c r="AK143" s="37"/>
      <c r="AL143" s="37"/>
      <c r="AM143" s="37"/>
      <c r="AN143" s="38">
        <v>-36000000</v>
      </c>
      <c r="AO143" s="49">
        <v>2591000000</v>
      </c>
      <c r="AP143" s="36">
        <v>0</v>
      </c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8"/>
      <c r="BD143" s="58">
        <v>2591000000</v>
      </c>
      <c r="BE143" s="37">
        <v>-378000000</v>
      </c>
      <c r="BF143" s="37"/>
      <c r="BG143" s="37"/>
      <c r="BH143" s="37"/>
      <c r="BI143" s="37"/>
      <c r="BJ143" s="56">
        <v>2213000000</v>
      </c>
      <c r="BK143" s="36"/>
      <c r="BL143" s="37"/>
      <c r="BM143" s="38"/>
      <c r="BN143" s="74">
        <v>2213000000</v>
      </c>
      <c r="BO143" s="74">
        <v>-2000000</v>
      </c>
      <c r="BP143" s="76">
        <v>2211000000</v>
      </c>
      <c r="BQ143" s="37"/>
      <c r="BR143" s="37"/>
      <c r="BS143" s="56">
        <v>2211000000</v>
      </c>
    </row>
    <row r="144" spans="1:71" x14ac:dyDescent="0.2">
      <c r="A144" s="52" t="s">
        <v>448</v>
      </c>
      <c r="B144" s="52" t="s">
        <v>449</v>
      </c>
      <c r="C144" s="52" t="str">
        <f>VLOOKUP(A144,'[2]S&amp;P 500 Wikipedia'!A:D,3,FALSE)</f>
        <v>Utilities</v>
      </c>
      <c r="D144" s="52">
        <v>354347</v>
      </c>
      <c r="E144" s="52" t="s">
        <v>16</v>
      </c>
      <c r="F144" s="52">
        <v>2019</v>
      </c>
      <c r="G144" s="52" t="s">
        <v>1292</v>
      </c>
      <c r="H144" s="53">
        <v>43830</v>
      </c>
      <c r="I144" s="53">
        <v>43882</v>
      </c>
      <c r="J144" s="53">
        <v>43882</v>
      </c>
      <c r="K144" s="54">
        <v>195195858</v>
      </c>
      <c r="L144" s="54">
        <v>196999284</v>
      </c>
      <c r="M144" s="52" t="s">
        <v>450</v>
      </c>
      <c r="N144" s="36">
        <v>10878673000</v>
      </c>
      <c r="O144" s="37"/>
      <c r="P144" s="37"/>
      <c r="Q144" s="38"/>
      <c r="R144" s="36">
        <v>-3222498000</v>
      </c>
      <c r="S144" s="37"/>
      <c r="T144" s="37"/>
      <c r="U144" s="38"/>
      <c r="V144" s="55">
        <v>7656175000</v>
      </c>
      <c r="W144" s="49"/>
      <c r="X144" s="36">
        <v>-5975651000</v>
      </c>
      <c r="Y144" s="37">
        <v>-3272381000</v>
      </c>
      <c r="Z144" s="37"/>
      <c r="AA144" s="37"/>
      <c r="AB144" s="37"/>
      <c r="AC144" s="37">
        <v>-1480016000</v>
      </c>
      <c r="AD144" s="37"/>
      <c r="AE144" s="38">
        <v>-1223254000</v>
      </c>
      <c r="AF144" s="55">
        <v>1680524000</v>
      </c>
      <c r="AG144" s="49">
        <v>-367035000</v>
      </c>
      <c r="AH144" s="36">
        <v>-807382000</v>
      </c>
      <c r="AI144" s="37"/>
      <c r="AJ144" s="38"/>
      <c r="AK144" s="37">
        <v>547912000</v>
      </c>
      <c r="AL144" s="37"/>
      <c r="AM144" s="37"/>
      <c r="AN144" s="38">
        <v>-107565000</v>
      </c>
      <c r="AO144" s="49">
        <v>1313489000</v>
      </c>
      <c r="AP144" s="36">
        <v>-225070000</v>
      </c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8"/>
      <c r="BD144" s="58">
        <v>1088419000</v>
      </c>
      <c r="BE144" s="37">
        <v>169825000</v>
      </c>
      <c r="BF144" s="37"/>
      <c r="BG144" s="37"/>
      <c r="BH144" s="37"/>
      <c r="BI144" s="37"/>
      <c r="BJ144" s="56">
        <v>1258244000</v>
      </c>
      <c r="BK144" s="36"/>
      <c r="BL144" s="37"/>
      <c r="BM144" s="38"/>
      <c r="BN144" s="74">
        <v>1258244000</v>
      </c>
      <c r="BO144" s="74">
        <v>-17018000</v>
      </c>
      <c r="BP144" s="76">
        <v>1241226000</v>
      </c>
      <c r="BQ144" s="37"/>
      <c r="BR144" s="37"/>
      <c r="BS144" s="56">
        <v>1241226000</v>
      </c>
    </row>
    <row r="145" spans="1:71" x14ac:dyDescent="0.2">
      <c r="A145" s="52" t="s">
        <v>439</v>
      </c>
      <c r="B145" s="52" t="s">
        <v>440</v>
      </c>
      <c r="C145" s="52" t="str">
        <f>VLOOKUP(A145,'[2]S&amp;P 500 Wikipedia'!A:D,3,FALSE)</f>
        <v>Health Care</v>
      </c>
      <c r="D145" s="52">
        <v>108955</v>
      </c>
      <c r="E145" s="52" t="s">
        <v>16</v>
      </c>
      <c r="F145" s="52">
        <v>2019</v>
      </c>
      <c r="G145" s="52" t="s">
        <v>1292</v>
      </c>
      <c r="H145" s="53">
        <v>43830</v>
      </c>
      <c r="I145" s="53">
        <v>43875</v>
      </c>
      <c r="J145" s="53">
        <v>43875</v>
      </c>
      <c r="K145" s="54">
        <v>624900000</v>
      </c>
      <c r="L145" s="54">
        <v>636600000</v>
      </c>
      <c r="M145" s="52" t="s">
        <v>441</v>
      </c>
      <c r="N145" s="36">
        <v>4348000000</v>
      </c>
      <c r="O145" s="37"/>
      <c r="P145" s="37"/>
      <c r="Q145" s="38"/>
      <c r="R145" s="36">
        <v>-1114400000</v>
      </c>
      <c r="S145" s="37"/>
      <c r="T145" s="37"/>
      <c r="U145" s="38"/>
      <c r="V145" s="55">
        <v>3233600000</v>
      </c>
      <c r="W145" s="49"/>
      <c r="X145" s="36">
        <v>-2028300000</v>
      </c>
      <c r="Y145" s="37">
        <v>-1275600000</v>
      </c>
      <c r="Z145" s="37"/>
      <c r="AA145" s="37"/>
      <c r="AB145" s="37">
        <v>-752700000</v>
      </c>
      <c r="AC145" s="37"/>
      <c r="AD145" s="37"/>
      <c r="AE145" s="38">
        <v>0</v>
      </c>
      <c r="AF145" s="55">
        <v>1205300000</v>
      </c>
      <c r="AG145" s="49">
        <v>19700000</v>
      </c>
      <c r="AH145" s="36">
        <v>11500000</v>
      </c>
      <c r="AI145" s="37"/>
      <c r="AJ145" s="38"/>
      <c r="AK145" s="37"/>
      <c r="AL145" s="37"/>
      <c r="AM145" s="37"/>
      <c r="AN145" s="38">
        <v>8200000</v>
      </c>
      <c r="AO145" s="49">
        <v>1225000000</v>
      </c>
      <c r="AP145" s="36">
        <v>-58500000</v>
      </c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8"/>
      <c r="BD145" s="58">
        <v>1166500000</v>
      </c>
      <c r="BE145" s="37">
        <v>-119600000</v>
      </c>
      <c r="BF145" s="37"/>
      <c r="BG145" s="37"/>
      <c r="BH145" s="37"/>
      <c r="BI145" s="37"/>
      <c r="BJ145" s="56">
        <v>1046900000</v>
      </c>
      <c r="BK145" s="36"/>
      <c r="BL145" s="37"/>
      <c r="BM145" s="38"/>
      <c r="BN145" s="74">
        <v>1046900000</v>
      </c>
      <c r="BO145" s="74"/>
      <c r="BP145" s="76">
        <v>1046900000</v>
      </c>
      <c r="BQ145" s="37"/>
      <c r="BR145" s="37"/>
      <c r="BS145" s="56">
        <v>1046900000</v>
      </c>
    </row>
    <row r="146" spans="1:71" x14ac:dyDescent="0.2">
      <c r="A146" s="52" t="s">
        <v>475</v>
      </c>
      <c r="B146" s="52" t="s">
        <v>476</v>
      </c>
      <c r="C146" s="52" t="str">
        <f>VLOOKUP(A146,'[2]S&amp;P 500 Wikipedia'!A:D,3,FALSE)</f>
        <v>Utilities</v>
      </c>
      <c r="D146" s="52">
        <v>378142</v>
      </c>
      <c r="E146" s="52" t="s">
        <v>16</v>
      </c>
      <c r="F146" s="52">
        <v>2019</v>
      </c>
      <c r="G146" s="52" t="s">
        <v>1292</v>
      </c>
      <c r="H146" s="53">
        <v>43830</v>
      </c>
      <c r="I146" s="53">
        <v>43872</v>
      </c>
      <c r="J146" s="53">
        <v>43872</v>
      </c>
      <c r="K146" s="54">
        <v>973000000</v>
      </c>
      <c r="L146" s="54">
        <v>974000000</v>
      </c>
      <c r="M146" s="52" t="s">
        <v>477</v>
      </c>
      <c r="N146" s="36">
        <v>34438000000</v>
      </c>
      <c r="O146" s="37"/>
      <c r="P146" s="37"/>
      <c r="Q146" s="38"/>
      <c r="R146" s="36">
        <v>-15497000000</v>
      </c>
      <c r="S146" s="37"/>
      <c r="T146" s="37"/>
      <c r="U146" s="38"/>
      <c r="V146" s="55">
        <v>18941000000</v>
      </c>
      <c r="W146" s="49"/>
      <c r="X146" s="36">
        <v>-14599000000</v>
      </c>
      <c r="Y146" s="37"/>
      <c r="Z146" s="37"/>
      <c r="AA146" s="37"/>
      <c r="AB146" s="37"/>
      <c r="AC146" s="37">
        <v>-4252000000</v>
      </c>
      <c r="AD146" s="37"/>
      <c r="AE146" s="38">
        <v>-10347000000</v>
      </c>
      <c r="AF146" s="55">
        <v>4342000000</v>
      </c>
      <c r="AG146" s="49">
        <v>-389000000</v>
      </c>
      <c r="AH146" s="36">
        <v>-1616000000</v>
      </c>
      <c r="AI146" s="37"/>
      <c r="AJ146" s="38"/>
      <c r="AK146" s="37"/>
      <c r="AL146" s="37"/>
      <c r="AM146" s="37"/>
      <c r="AN146" s="38">
        <v>1227000000</v>
      </c>
      <c r="AO146" s="49">
        <v>3953000000</v>
      </c>
      <c r="AP146" s="36">
        <v>32000000</v>
      </c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8"/>
      <c r="BD146" s="58">
        <v>3985000000</v>
      </c>
      <c r="BE146" s="37">
        <v>-774000000</v>
      </c>
      <c r="BF146" s="37"/>
      <c r="BG146" s="37"/>
      <c r="BH146" s="37"/>
      <c r="BI146" s="37">
        <v>-183000000</v>
      </c>
      <c r="BJ146" s="56">
        <v>3028000000</v>
      </c>
      <c r="BK146" s="36"/>
      <c r="BL146" s="37"/>
      <c r="BM146" s="38"/>
      <c r="BN146" s="74">
        <v>3028000000</v>
      </c>
      <c r="BO146" s="74">
        <v>-92000000</v>
      </c>
      <c r="BP146" s="76">
        <v>2936000000</v>
      </c>
      <c r="BQ146" s="37"/>
      <c r="BR146" s="37"/>
      <c r="BS146" s="56">
        <v>2936000000</v>
      </c>
    </row>
    <row r="147" spans="1:71" x14ac:dyDescent="0.2">
      <c r="A147" s="52" t="s">
        <v>481</v>
      </c>
      <c r="B147" s="52" t="s">
        <v>482</v>
      </c>
      <c r="C147" s="52" t="str">
        <f>VLOOKUP(A147,'[2]S&amp;P 500 Wikipedia'!A:D,3,FALSE)</f>
        <v>Industrials</v>
      </c>
      <c r="D147" s="52">
        <v>378143</v>
      </c>
      <c r="E147" s="52" t="s">
        <v>16</v>
      </c>
      <c r="F147" s="52">
        <v>2019</v>
      </c>
      <c r="G147" s="52" t="s">
        <v>1292</v>
      </c>
      <c r="H147" s="53">
        <v>43830</v>
      </c>
      <c r="I147" s="53">
        <v>43882</v>
      </c>
      <c r="J147" s="53">
        <v>43882</v>
      </c>
      <c r="K147" s="54">
        <v>170899000</v>
      </c>
      <c r="L147" s="54">
        <v>174209000</v>
      </c>
      <c r="M147" s="52" t="s">
        <v>483</v>
      </c>
      <c r="N147" s="36">
        <v>8175426000</v>
      </c>
      <c r="O147" s="37"/>
      <c r="P147" s="37"/>
      <c r="Q147" s="38"/>
      <c r="R147" s="36">
        <v>-5538958000</v>
      </c>
      <c r="S147" s="37"/>
      <c r="T147" s="37"/>
      <c r="U147" s="38"/>
      <c r="V147" s="55">
        <v>2636468000</v>
      </c>
      <c r="W147" s="49"/>
      <c r="X147" s="36">
        <v>-1869776000</v>
      </c>
      <c r="Y147" s="37">
        <v>-1466317000</v>
      </c>
      <c r="Z147" s="37"/>
      <c r="AA147" s="37"/>
      <c r="AB147" s="37"/>
      <c r="AC147" s="37">
        <v>-50950000</v>
      </c>
      <c r="AD147" s="37"/>
      <c r="AE147" s="38">
        <v>-352509000</v>
      </c>
      <c r="AF147" s="55">
        <v>766692000</v>
      </c>
      <c r="AG147" s="49">
        <v>29102000</v>
      </c>
      <c r="AH147" s="36">
        <v>22803000</v>
      </c>
      <c r="AI147" s="37"/>
      <c r="AJ147" s="38"/>
      <c r="AK147" s="37"/>
      <c r="AL147" s="37"/>
      <c r="AM147" s="37"/>
      <c r="AN147" s="38">
        <v>6299000</v>
      </c>
      <c r="AO147" s="49">
        <v>795794000</v>
      </c>
      <c r="AP147" s="36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8"/>
      <c r="BD147" s="58">
        <v>795794000</v>
      </c>
      <c r="BE147" s="37">
        <v>-203778000</v>
      </c>
      <c r="BF147" s="37"/>
      <c r="BG147" s="37"/>
      <c r="BH147" s="37"/>
      <c r="BI147" s="37"/>
      <c r="BJ147" s="56">
        <v>592016000</v>
      </c>
      <c r="BK147" s="36"/>
      <c r="BL147" s="37"/>
      <c r="BM147" s="38"/>
      <c r="BN147" s="74">
        <v>592016000</v>
      </c>
      <c r="BO147" s="74">
        <v>-1621000</v>
      </c>
      <c r="BP147" s="76">
        <v>590395000</v>
      </c>
      <c r="BQ147" s="37"/>
      <c r="BR147" s="37"/>
      <c r="BS147" s="56">
        <v>590395000</v>
      </c>
    </row>
    <row r="148" spans="1:71" x14ac:dyDescent="0.2">
      <c r="A148" s="52" t="s">
        <v>478</v>
      </c>
      <c r="B148" s="52" t="s">
        <v>479</v>
      </c>
      <c r="C148" s="52" t="str">
        <f>VLOOKUP(A148,'[2]S&amp;P 500 Wikipedia'!A:D,3,FALSE)</f>
        <v>Consumer Discretionary</v>
      </c>
      <c r="D148" s="52">
        <v>112653</v>
      </c>
      <c r="E148" s="52" t="s">
        <v>16</v>
      </c>
      <c r="F148" s="52">
        <v>2019</v>
      </c>
      <c r="G148" s="52" t="s">
        <v>1292</v>
      </c>
      <c r="H148" s="53">
        <v>43830</v>
      </c>
      <c r="I148" s="53">
        <v>43875</v>
      </c>
      <c r="J148" s="53">
        <v>43875</v>
      </c>
      <c r="K148" s="54">
        <v>147194000</v>
      </c>
      <c r="L148" s="54">
        <v>149884000</v>
      </c>
      <c r="M148" s="52" t="s">
        <v>480</v>
      </c>
      <c r="N148" s="36">
        <v>12067000000</v>
      </c>
      <c r="O148" s="37"/>
      <c r="P148" s="37"/>
      <c r="Q148" s="38"/>
      <c r="R148" s="36">
        <v>-2163000000</v>
      </c>
      <c r="S148" s="37"/>
      <c r="T148" s="37"/>
      <c r="U148" s="38"/>
      <c r="V148" s="55">
        <v>9904000000</v>
      </c>
      <c r="W148" s="49"/>
      <c r="X148" s="36">
        <v>-9001000000</v>
      </c>
      <c r="Y148" s="37">
        <v>-6982000000</v>
      </c>
      <c r="Z148" s="37"/>
      <c r="AA148" s="37"/>
      <c r="AB148" s="37"/>
      <c r="AC148" s="37">
        <v>-198000000</v>
      </c>
      <c r="AD148" s="37"/>
      <c r="AE148" s="38">
        <v>-1821000000</v>
      </c>
      <c r="AF148" s="55">
        <v>903000000</v>
      </c>
      <c r="AG148" s="49">
        <v>-128000000</v>
      </c>
      <c r="AH148" s="36">
        <v>-114000000</v>
      </c>
      <c r="AI148" s="37"/>
      <c r="AJ148" s="38"/>
      <c r="AK148" s="37"/>
      <c r="AL148" s="37"/>
      <c r="AM148" s="37"/>
      <c r="AN148" s="38">
        <v>-14000000</v>
      </c>
      <c r="AO148" s="49">
        <v>775000000</v>
      </c>
      <c r="AP148" s="36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8"/>
      <c r="BD148" s="58">
        <v>775000000</v>
      </c>
      <c r="BE148" s="37">
        <v>-203000000</v>
      </c>
      <c r="BF148" s="37"/>
      <c r="BG148" s="37"/>
      <c r="BH148" s="37"/>
      <c r="BI148" s="37"/>
      <c r="BJ148" s="56">
        <v>572000000</v>
      </c>
      <c r="BK148" s="36"/>
      <c r="BL148" s="37"/>
      <c r="BM148" s="38"/>
      <c r="BN148" s="74">
        <v>572000000</v>
      </c>
      <c r="BO148" s="74">
        <v>-7000000</v>
      </c>
      <c r="BP148" s="76">
        <v>565000000</v>
      </c>
      <c r="BQ148" s="37"/>
      <c r="BR148" s="37"/>
      <c r="BS148" s="56">
        <v>565000000</v>
      </c>
    </row>
    <row r="149" spans="1:71" x14ac:dyDescent="0.2">
      <c r="A149" s="52" t="s">
        <v>484</v>
      </c>
      <c r="B149" s="52" t="s">
        <v>485</v>
      </c>
      <c r="C149" s="52" t="str">
        <f>VLOOKUP(A149,'[2]S&amp;P 500 Wikipedia'!A:D,3,FALSE)</f>
        <v>Real Estate</v>
      </c>
      <c r="D149" s="52">
        <v>130051</v>
      </c>
      <c r="E149" s="52" t="s">
        <v>16</v>
      </c>
      <c r="F149" s="52">
        <v>2019</v>
      </c>
      <c r="G149" s="52" t="s">
        <v>1292</v>
      </c>
      <c r="H149" s="53">
        <v>43830</v>
      </c>
      <c r="I149" s="53">
        <v>43886</v>
      </c>
      <c r="J149" s="53">
        <v>43886</v>
      </c>
      <c r="K149" s="54">
        <v>128203568</v>
      </c>
      <c r="L149" s="54">
        <v>136433769</v>
      </c>
      <c r="M149" s="52" t="s">
        <v>486</v>
      </c>
      <c r="N149" s="36">
        <v>1308454000</v>
      </c>
      <c r="O149" s="37"/>
      <c r="P149" s="37"/>
      <c r="Q149" s="38"/>
      <c r="R149" s="36">
        <v>-336050000</v>
      </c>
      <c r="S149" s="37"/>
      <c r="T149" s="37"/>
      <c r="U149" s="38"/>
      <c r="V149" s="55">
        <v>972404000</v>
      </c>
      <c r="W149" s="49"/>
      <c r="X149" s="36">
        <v>-338651000</v>
      </c>
      <c r="Y149" s="37">
        <v>-89418000</v>
      </c>
      <c r="Z149" s="37"/>
      <c r="AA149" s="37"/>
      <c r="AB149" s="37"/>
      <c r="AC149" s="37">
        <v>-219857000</v>
      </c>
      <c r="AD149" s="37"/>
      <c r="AE149" s="38">
        <v>-29376000</v>
      </c>
      <c r="AF149" s="55">
        <v>633753000</v>
      </c>
      <c r="AG149" s="49">
        <v>-179059000</v>
      </c>
      <c r="AH149" s="36">
        <v>-179059000</v>
      </c>
      <c r="AI149" s="37"/>
      <c r="AJ149" s="38"/>
      <c r="AK149" s="37"/>
      <c r="AL149" s="37"/>
      <c r="AM149" s="37"/>
      <c r="AN149" s="38"/>
      <c r="AO149" s="49">
        <v>454694000</v>
      </c>
      <c r="AP149" s="36">
        <v>-3537000</v>
      </c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8"/>
      <c r="BD149" s="58">
        <v>451157000</v>
      </c>
      <c r="BE149" s="37">
        <v>-11308000</v>
      </c>
      <c r="BF149" s="37"/>
      <c r="BG149" s="37"/>
      <c r="BH149" s="37"/>
      <c r="BI149" s="37">
        <v>11274000</v>
      </c>
      <c r="BJ149" s="56">
        <v>451123000</v>
      </c>
      <c r="BK149" s="36"/>
      <c r="BL149" s="37"/>
      <c r="BM149" s="38"/>
      <c r="BN149" s="74">
        <v>451123000</v>
      </c>
      <c r="BO149" s="74">
        <v>-31156000</v>
      </c>
      <c r="BP149" s="76">
        <v>419967000</v>
      </c>
      <c r="BQ149" s="37"/>
      <c r="BR149" s="37"/>
      <c r="BS149" s="56">
        <v>419967000</v>
      </c>
    </row>
    <row r="150" spans="1:71" x14ac:dyDescent="0.2">
      <c r="A150" s="52" t="s">
        <v>523</v>
      </c>
      <c r="B150" s="52" t="s">
        <v>524</v>
      </c>
      <c r="C150" s="52" t="str">
        <f>VLOOKUP(A150,'[2]S&amp;P 500 Wikipedia'!A:D,3,FALSE)</f>
        <v>Consumer Discretionary</v>
      </c>
      <c r="D150" s="52">
        <v>249937</v>
      </c>
      <c r="E150" s="52" t="s">
        <v>16</v>
      </c>
      <c r="F150" s="52">
        <v>2019</v>
      </c>
      <c r="G150" s="52" t="s">
        <v>1292</v>
      </c>
      <c r="H150" s="53">
        <v>43830</v>
      </c>
      <c r="I150" s="53">
        <v>43866</v>
      </c>
      <c r="J150" s="53">
        <v>43866</v>
      </c>
      <c r="K150" s="54">
        <v>3972000000</v>
      </c>
      <c r="L150" s="54">
        <v>4004000000</v>
      </c>
      <c r="M150" s="52" t="s">
        <v>525</v>
      </c>
      <c r="N150" s="36">
        <v>155900000000</v>
      </c>
      <c r="O150" s="37"/>
      <c r="P150" s="37"/>
      <c r="Q150" s="38"/>
      <c r="R150" s="36">
        <v>-144165000000</v>
      </c>
      <c r="S150" s="37">
        <v>-134693000000</v>
      </c>
      <c r="T150" s="37">
        <v>-9472000000</v>
      </c>
      <c r="U150" s="38"/>
      <c r="V150" s="55">
        <v>11735000000</v>
      </c>
      <c r="W150" s="49"/>
      <c r="X150" s="36">
        <v>-11161000000</v>
      </c>
      <c r="Y150" s="37">
        <v>-11161000000</v>
      </c>
      <c r="Z150" s="37"/>
      <c r="AA150" s="37"/>
      <c r="AB150" s="37"/>
      <c r="AC150" s="37"/>
      <c r="AD150" s="37"/>
      <c r="AE150" s="38"/>
      <c r="AF150" s="55">
        <v>574000000</v>
      </c>
      <c r="AG150" s="49">
        <v>-1214000000</v>
      </c>
      <c r="AH150" s="36">
        <v>-1020000000</v>
      </c>
      <c r="AI150" s="37"/>
      <c r="AJ150" s="38"/>
      <c r="AK150" s="37"/>
      <c r="AL150" s="37"/>
      <c r="AM150" s="37">
        <v>32000000</v>
      </c>
      <c r="AN150" s="38">
        <v>-226000000</v>
      </c>
      <c r="AO150" s="49">
        <v>-640000000</v>
      </c>
      <c r="AP150" s="36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8"/>
      <c r="BD150" s="58">
        <v>-640000000</v>
      </c>
      <c r="BE150" s="37">
        <v>724000000</v>
      </c>
      <c r="BF150" s="37"/>
      <c r="BG150" s="37"/>
      <c r="BH150" s="37"/>
      <c r="BI150" s="37"/>
      <c r="BJ150" s="56">
        <v>84000000</v>
      </c>
      <c r="BK150" s="36"/>
      <c r="BL150" s="37"/>
      <c r="BM150" s="38"/>
      <c r="BN150" s="74">
        <v>84000000</v>
      </c>
      <c r="BO150" s="74">
        <v>-37000000</v>
      </c>
      <c r="BP150" s="76">
        <v>47000000</v>
      </c>
      <c r="BQ150" s="37"/>
      <c r="BR150" s="37"/>
      <c r="BS150" s="56">
        <v>47000000</v>
      </c>
    </row>
    <row r="151" spans="1:71" x14ac:dyDescent="0.2">
      <c r="A151" s="52" t="s">
        <v>496</v>
      </c>
      <c r="B151" s="52" t="s">
        <v>497</v>
      </c>
      <c r="C151" s="52" t="str">
        <f>VLOOKUP(A151,'[2]S&amp;P 500 Wikipedia'!A:D,3,FALSE)</f>
        <v>Industrials</v>
      </c>
      <c r="D151" s="52">
        <v>339017</v>
      </c>
      <c r="E151" s="52" t="s">
        <v>16</v>
      </c>
      <c r="F151" s="52">
        <v>2019</v>
      </c>
      <c r="G151" s="52" t="s">
        <v>1292</v>
      </c>
      <c r="H151" s="53">
        <v>43830</v>
      </c>
      <c r="I151" s="53">
        <v>43867</v>
      </c>
      <c r="J151" s="53">
        <v>43867</v>
      </c>
      <c r="K151" s="54">
        <v>573200000</v>
      </c>
      <c r="L151" s="54">
        <v>574400000</v>
      </c>
      <c r="M151" s="52" t="s">
        <v>498</v>
      </c>
      <c r="N151" s="36">
        <v>5333700000</v>
      </c>
      <c r="O151" s="37"/>
      <c r="P151" s="37"/>
      <c r="Q151" s="38"/>
      <c r="R151" s="36">
        <v>-2818300000</v>
      </c>
      <c r="S151" s="37"/>
      <c r="T151" s="37"/>
      <c r="U151" s="38"/>
      <c r="V151" s="55">
        <v>2515400000</v>
      </c>
      <c r="W151" s="49"/>
      <c r="X151" s="36">
        <v>-1459400000</v>
      </c>
      <c r="Y151" s="37">
        <v>-1459400000</v>
      </c>
      <c r="Z151" s="37"/>
      <c r="AA151" s="37"/>
      <c r="AB151" s="37"/>
      <c r="AC151" s="37"/>
      <c r="AD151" s="37"/>
      <c r="AE151" s="38"/>
      <c r="AF151" s="55">
        <v>1056000000</v>
      </c>
      <c r="AG151" s="49">
        <v>-13500000</v>
      </c>
      <c r="AH151" s="36">
        <v>-13500000</v>
      </c>
      <c r="AI151" s="37"/>
      <c r="AJ151" s="38"/>
      <c r="AK151" s="37"/>
      <c r="AL151" s="37"/>
      <c r="AM151" s="37"/>
      <c r="AN151" s="38"/>
      <c r="AO151" s="49">
        <v>1042500000</v>
      </c>
      <c r="AP151" s="36">
        <v>1200000</v>
      </c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8"/>
      <c r="BD151" s="58">
        <v>1043700000</v>
      </c>
      <c r="BE151" s="37">
        <v>-252800000</v>
      </c>
      <c r="BF151" s="37"/>
      <c r="BG151" s="37"/>
      <c r="BH151" s="37"/>
      <c r="BI151" s="37"/>
      <c r="BJ151" s="56">
        <v>790900000</v>
      </c>
      <c r="BK151" s="36"/>
      <c r="BL151" s="37"/>
      <c r="BM151" s="38"/>
      <c r="BN151" s="74">
        <v>790900000</v>
      </c>
      <c r="BO151" s="74"/>
      <c r="BP151" s="76">
        <v>790900000</v>
      </c>
      <c r="BQ151" s="37"/>
      <c r="BR151" s="37"/>
      <c r="BS151" s="56">
        <v>790900000</v>
      </c>
    </row>
    <row r="152" spans="1:71" x14ac:dyDescent="0.2">
      <c r="A152" s="52" t="s">
        <v>493</v>
      </c>
      <c r="B152" s="52" t="s">
        <v>494</v>
      </c>
      <c r="C152" s="52" t="str">
        <f>VLOOKUP(A152,'[2]S&amp;P 500 Wikipedia'!A:D,3,FALSE)</f>
        <v>Communication Services</v>
      </c>
      <c r="D152" s="52">
        <v>121021</v>
      </c>
      <c r="E152" s="52" t="s">
        <v>16</v>
      </c>
      <c r="F152" s="52">
        <v>2019</v>
      </c>
      <c r="G152" s="52" t="s">
        <v>1292</v>
      </c>
      <c r="H152" s="53">
        <v>43830</v>
      </c>
      <c r="I152" s="53">
        <v>43860</v>
      </c>
      <c r="J152" s="53">
        <v>43860</v>
      </c>
      <c r="K152" s="54">
        <v>2854000000</v>
      </c>
      <c r="L152" s="54">
        <v>2876000000</v>
      </c>
      <c r="M152" s="52" t="s">
        <v>495</v>
      </c>
      <c r="N152" s="36">
        <v>70697000000</v>
      </c>
      <c r="O152" s="37"/>
      <c r="P152" s="37"/>
      <c r="Q152" s="38"/>
      <c r="R152" s="36">
        <v>-12770000000</v>
      </c>
      <c r="S152" s="37"/>
      <c r="T152" s="37"/>
      <c r="U152" s="38"/>
      <c r="V152" s="55">
        <v>57927000000</v>
      </c>
      <c r="W152" s="49"/>
      <c r="X152" s="36">
        <v>-33941000000</v>
      </c>
      <c r="Y152" s="37">
        <v>-20341000000</v>
      </c>
      <c r="Z152" s="37"/>
      <c r="AA152" s="37"/>
      <c r="AB152" s="37">
        <v>-13600000000</v>
      </c>
      <c r="AC152" s="37"/>
      <c r="AD152" s="37"/>
      <c r="AE152" s="38"/>
      <c r="AF152" s="55">
        <v>23986000000</v>
      </c>
      <c r="AG152" s="49">
        <v>826000000</v>
      </c>
      <c r="AH152" s="36"/>
      <c r="AI152" s="37"/>
      <c r="AJ152" s="38"/>
      <c r="AK152" s="37"/>
      <c r="AL152" s="37"/>
      <c r="AM152" s="37"/>
      <c r="AN152" s="38">
        <v>826000000</v>
      </c>
      <c r="AO152" s="49">
        <v>24812000000</v>
      </c>
      <c r="AP152" s="36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8"/>
      <c r="BD152" s="58">
        <v>24812000000</v>
      </c>
      <c r="BE152" s="37">
        <v>-6327000000</v>
      </c>
      <c r="BF152" s="37"/>
      <c r="BG152" s="37"/>
      <c r="BH152" s="37"/>
      <c r="BI152" s="37"/>
      <c r="BJ152" s="56">
        <v>18485000000</v>
      </c>
      <c r="BK152" s="36"/>
      <c r="BL152" s="37"/>
      <c r="BM152" s="38"/>
      <c r="BN152" s="74">
        <v>18485000000</v>
      </c>
      <c r="BO152" s="74"/>
      <c r="BP152" s="76">
        <v>18485000000</v>
      </c>
      <c r="BQ152" s="37"/>
      <c r="BR152" s="37">
        <v>0</v>
      </c>
      <c r="BS152" s="56">
        <v>18485000000</v>
      </c>
    </row>
    <row r="153" spans="1:71" x14ac:dyDescent="0.2">
      <c r="A153" s="52" t="s">
        <v>532</v>
      </c>
      <c r="B153" s="52" t="s">
        <v>533</v>
      </c>
      <c r="C153" s="52" t="str">
        <f>VLOOKUP(A153,'[2]S&amp;P 500 Wikipedia'!A:D,3,FALSE)</f>
        <v>Industrials</v>
      </c>
      <c r="D153" s="52">
        <v>378152</v>
      </c>
      <c r="E153" s="52" t="s">
        <v>16</v>
      </c>
      <c r="F153" s="52">
        <v>2019</v>
      </c>
      <c r="G153" s="52" t="s">
        <v>1292</v>
      </c>
      <c r="H153" s="53">
        <v>43830</v>
      </c>
      <c r="I153" s="53">
        <v>43887</v>
      </c>
      <c r="J153" s="53">
        <v>43887</v>
      </c>
      <c r="K153" s="54">
        <v>139900000</v>
      </c>
      <c r="L153" s="54">
        <v>141300000</v>
      </c>
      <c r="M153" s="52" t="s">
        <v>534</v>
      </c>
      <c r="N153" s="36">
        <v>5764600000</v>
      </c>
      <c r="O153" s="37"/>
      <c r="P153" s="37"/>
      <c r="Q153" s="38"/>
      <c r="R153" s="36">
        <v>-3712200000</v>
      </c>
      <c r="S153" s="37"/>
      <c r="T153" s="37"/>
      <c r="U153" s="38"/>
      <c r="V153" s="55">
        <v>2052400000</v>
      </c>
      <c r="W153" s="49"/>
      <c r="X153" s="36">
        <v>-1297700000</v>
      </c>
      <c r="Y153" s="37">
        <v>-1256300000</v>
      </c>
      <c r="Z153" s="37"/>
      <c r="AA153" s="37"/>
      <c r="AB153" s="37"/>
      <c r="AC153" s="37">
        <v>-41400000</v>
      </c>
      <c r="AD153" s="37"/>
      <c r="AE153" s="38"/>
      <c r="AF153" s="55">
        <v>754700000</v>
      </c>
      <c r="AG153" s="49">
        <v>-123200000</v>
      </c>
      <c r="AH153" s="36">
        <v>-94200000</v>
      </c>
      <c r="AI153" s="37"/>
      <c r="AJ153" s="38"/>
      <c r="AK153" s="37"/>
      <c r="AL153" s="37"/>
      <c r="AM153" s="37"/>
      <c r="AN153" s="38">
        <v>-29000000</v>
      </c>
      <c r="AO153" s="49">
        <v>631500000</v>
      </c>
      <c r="AP153" s="36">
        <v>-56200000</v>
      </c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8"/>
      <c r="BD153" s="58">
        <v>575300000</v>
      </c>
      <c r="BE153" s="37">
        <v>-144000000</v>
      </c>
      <c r="BF153" s="37"/>
      <c r="BG153" s="37"/>
      <c r="BH153" s="37"/>
      <c r="BI153" s="37"/>
      <c r="BJ153" s="56">
        <v>431300000</v>
      </c>
      <c r="BK153" s="36"/>
      <c r="BL153" s="37"/>
      <c r="BM153" s="38"/>
      <c r="BN153" s="74">
        <v>431300000</v>
      </c>
      <c r="BO153" s="74">
        <v>600000</v>
      </c>
      <c r="BP153" s="76">
        <v>431900000</v>
      </c>
      <c r="BQ153" s="37"/>
      <c r="BR153" s="37"/>
      <c r="BS153" s="56">
        <v>431900000</v>
      </c>
    </row>
    <row r="154" spans="1:71" x14ac:dyDescent="0.2">
      <c r="A154" s="52" t="s">
        <v>538</v>
      </c>
      <c r="B154" s="52" t="s">
        <v>539</v>
      </c>
      <c r="C154" s="52" t="str">
        <f>VLOOKUP(A154,'[2]S&amp;P 500 Wikipedia'!A:D,3,FALSE)</f>
        <v>Materials</v>
      </c>
      <c r="D154" s="52">
        <v>378154</v>
      </c>
      <c r="E154" s="52" t="s">
        <v>16</v>
      </c>
      <c r="F154" s="52">
        <v>2019</v>
      </c>
      <c r="G154" s="52" t="s">
        <v>1292</v>
      </c>
      <c r="H154" s="53">
        <v>43830</v>
      </c>
      <c r="I154" s="53">
        <v>43875</v>
      </c>
      <c r="J154" s="53">
        <v>43875</v>
      </c>
      <c r="K154" s="54">
        <v>1451000000</v>
      </c>
      <c r="L154" s="54">
        <v>1451000000</v>
      </c>
      <c r="M154" s="52" t="s">
        <v>540</v>
      </c>
      <c r="N154" s="36">
        <v>14402000000</v>
      </c>
      <c r="O154" s="37"/>
      <c r="P154" s="37"/>
      <c r="Q154" s="38"/>
      <c r="R154" s="36">
        <v>-13105000000</v>
      </c>
      <c r="S154" s="37"/>
      <c r="T154" s="37"/>
      <c r="U154" s="38"/>
      <c r="V154" s="55">
        <v>1297000000</v>
      </c>
      <c r="W154" s="49"/>
      <c r="X154" s="36">
        <v>-518000000</v>
      </c>
      <c r="Y154" s="37">
        <v>-414000000</v>
      </c>
      <c r="Z154" s="37"/>
      <c r="AA154" s="37"/>
      <c r="AB154" s="37">
        <v>-104000000</v>
      </c>
      <c r="AC154" s="37"/>
      <c r="AD154" s="37"/>
      <c r="AE154" s="38"/>
      <c r="AF154" s="55">
        <v>779000000</v>
      </c>
      <c r="AG154" s="49">
        <v>-758000000</v>
      </c>
      <c r="AH154" s="36">
        <v>-620000000</v>
      </c>
      <c r="AI154" s="37"/>
      <c r="AJ154" s="38"/>
      <c r="AK154" s="37"/>
      <c r="AL154" s="37"/>
      <c r="AM154" s="37"/>
      <c r="AN154" s="38">
        <v>-138000000</v>
      </c>
      <c r="AO154" s="49">
        <v>21000000</v>
      </c>
      <c r="AP154" s="36">
        <v>285000000</v>
      </c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8"/>
      <c r="BD154" s="58">
        <v>306000000</v>
      </c>
      <c r="BE154" s="37">
        <v>-510000000</v>
      </c>
      <c r="BF154" s="37"/>
      <c r="BG154" s="37"/>
      <c r="BH154" s="37"/>
      <c r="BI154" s="37">
        <v>12000000</v>
      </c>
      <c r="BJ154" s="56">
        <v>-192000000</v>
      </c>
      <c r="BK154" s="36">
        <v>3000000</v>
      </c>
      <c r="BL154" s="37">
        <v>3000000</v>
      </c>
      <c r="BM154" s="38"/>
      <c r="BN154" s="74">
        <v>-189000000</v>
      </c>
      <c r="BO154" s="74">
        <v>-50000000</v>
      </c>
      <c r="BP154" s="76">
        <v>-239000000</v>
      </c>
      <c r="BQ154" s="37"/>
      <c r="BR154" s="37"/>
      <c r="BS154" s="56">
        <v>-239000000</v>
      </c>
    </row>
    <row r="155" spans="1:71" x14ac:dyDescent="0.2">
      <c r="A155" s="52" t="s">
        <v>502</v>
      </c>
      <c r="B155" s="52" t="s">
        <v>503</v>
      </c>
      <c r="C155" s="52" t="str">
        <f>VLOOKUP(A155,'[2]S&amp;P 500 Wikipedia'!A:D,3,FALSE)</f>
        <v>Industrials</v>
      </c>
      <c r="D155" s="52">
        <v>259098</v>
      </c>
      <c r="E155" s="52" t="s">
        <v>16</v>
      </c>
      <c r="F155" s="52">
        <v>2020</v>
      </c>
      <c r="G155" s="52" t="s">
        <v>1292</v>
      </c>
      <c r="H155" s="53">
        <v>43982</v>
      </c>
      <c r="I155" s="53">
        <v>44032</v>
      </c>
      <c r="J155" s="53">
        <v>44032</v>
      </c>
      <c r="K155" s="54">
        <v>261000000</v>
      </c>
      <c r="L155" s="54">
        <v>262000000</v>
      </c>
      <c r="M155" s="52" t="s">
        <v>504</v>
      </c>
      <c r="N155" s="36">
        <v>69217000000</v>
      </c>
      <c r="O155" s="37"/>
      <c r="P155" s="37"/>
      <c r="Q155" s="38"/>
      <c r="R155" s="36">
        <v>-52258000000</v>
      </c>
      <c r="S155" s="37"/>
      <c r="T155" s="37"/>
      <c r="U155" s="38"/>
      <c r="V155" s="55">
        <v>16959000000</v>
      </c>
      <c r="W155" s="49"/>
      <c r="X155" s="36">
        <v>-14107000000</v>
      </c>
      <c r="Y155" s="37"/>
      <c r="Z155" s="37"/>
      <c r="AA155" s="37"/>
      <c r="AB155" s="37"/>
      <c r="AC155" s="37">
        <v>-3615000000</v>
      </c>
      <c r="AD155" s="37"/>
      <c r="AE155" s="38">
        <v>-10492000000</v>
      </c>
      <c r="AF155" s="55">
        <v>2852000000</v>
      </c>
      <c r="AG155" s="49">
        <v>-626000000</v>
      </c>
      <c r="AH155" s="36">
        <v>-617000000</v>
      </c>
      <c r="AI155" s="37"/>
      <c r="AJ155" s="38"/>
      <c r="AK155" s="37"/>
      <c r="AL155" s="37"/>
      <c r="AM155" s="37"/>
      <c r="AN155" s="38">
        <v>-9000000</v>
      </c>
      <c r="AO155" s="49">
        <v>2226000000</v>
      </c>
      <c r="AP155" s="36">
        <v>-557000000</v>
      </c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8"/>
      <c r="BD155" s="58">
        <v>1669000000</v>
      </c>
      <c r="BE155" s="37">
        <v>-383000000</v>
      </c>
      <c r="BF155" s="37"/>
      <c r="BG155" s="37"/>
      <c r="BH155" s="37"/>
      <c r="BI155" s="37"/>
      <c r="BJ155" s="56">
        <v>1286000000</v>
      </c>
      <c r="BK155" s="36"/>
      <c r="BL155" s="37"/>
      <c r="BM155" s="38"/>
      <c r="BN155" s="74">
        <v>1286000000</v>
      </c>
      <c r="BO155" s="74"/>
      <c r="BP155" s="76">
        <v>1286000000</v>
      </c>
      <c r="BQ155" s="37"/>
      <c r="BR155" s="37"/>
      <c r="BS155" s="56">
        <v>1286000000</v>
      </c>
    </row>
    <row r="156" spans="1:71" x14ac:dyDescent="0.2">
      <c r="A156" s="52" t="s">
        <v>490</v>
      </c>
      <c r="B156" s="52" t="s">
        <v>491</v>
      </c>
      <c r="C156" s="52" t="str">
        <f>VLOOKUP(A156,'[2]S&amp;P 500 Wikipedia'!A:D,3,FALSE)</f>
        <v>Information Technology</v>
      </c>
      <c r="D156" s="52">
        <v>60283</v>
      </c>
      <c r="E156" s="52" t="s">
        <v>16</v>
      </c>
      <c r="F156" s="52">
        <v>2019</v>
      </c>
      <c r="G156" s="52" t="s">
        <v>1292</v>
      </c>
      <c r="H156" s="53">
        <v>43738</v>
      </c>
      <c r="I156" s="53">
        <v>43784</v>
      </c>
      <c r="J156" s="53">
        <v>43784</v>
      </c>
      <c r="K156" s="54">
        <v>60044000</v>
      </c>
      <c r="L156" s="54">
        <v>60456000</v>
      </c>
      <c r="M156" s="52" t="s">
        <v>492</v>
      </c>
      <c r="N156" s="36">
        <v>2242447000</v>
      </c>
      <c r="O156" s="37"/>
      <c r="P156" s="37"/>
      <c r="Q156" s="38"/>
      <c r="R156" s="36">
        <v>-356577000</v>
      </c>
      <c r="S156" s="37"/>
      <c r="T156" s="37"/>
      <c r="U156" s="38"/>
      <c r="V156" s="55">
        <v>1885870000</v>
      </c>
      <c r="W156" s="49"/>
      <c r="X156" s="36">
        <v>-1367407000</v>
      </c>
      <c r="Y156" s="37">
        <v>-959349000</v>
      </c>
      <c r="Z156" s="37"/>
      <c r="AA156" s="37"/>
      <c r="AB156" s="37">
        <v>-408058000</v>
      </c>
      <c r="AC156" s="37"/>
      <c r="AD156" s="37"/>
      <c r="AE156" s="38"/>
      <c r="AF156" s="55">
        <v>518463000</v>
      </c>
      <c r="AG156" s="49">
        <v>22648000</v>
      </c>
      <c r="AH156" s="36"/>
      <c r="AI156" s="37"/>
      <c r="AJ156" s="38"/>
      <c r="AK156" s="37"/>
      <c r="AL156" s="37"/>
      <c r="AM156" s="37"/>
      <c r="AN156" s="38">
        <v>22648000</v>
      </c>
      <c r="AO156" s="49">
        <v>541111000</v>
      </c>
      <c r="AP156" s="36">
        <v>0</v>
      </c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8"/>
      <c r="BD156" s="58">
        <v>541111000</v>
      </c>
      <c r="BE156" s="37">
        <v>-113377000</v>
      </c>
      <c r="BF156" s="37"/>
      <c r="BG156" s="37"/>
      <c r="BH156" s="37"/>
      <c r="BI156" s="37"/>
      <c r="BJ156" s="56">
        <v>427734000</v>
      </c>
      <c r="BK156" s="36"/>
      <c r="BL156" s="37"/>
      <c r="BM156" s="38"/>
      <c r="BN156" s="74">
        <v>427734000</v>
      </c>
      <c r="BO156" s="74"/>
      <c r="BP156" s="76">
        <v>427734000</v>
      </c>
      <c r="BQ156" s="37"/>
      <c r="BR156" s="37"/>
      <c r="BS156" s="56">
        <v>427734000</v>
      </c>
    </row>
    <row r="157" spans="1:71" x14ac:dyDescent="0.2">
      <c r="A157" s="52" t="s">
        <v>505</v>
      </c>
      <c r="B157" s="52" t="s">
        <v>506</v>
      </c>
      <c r="C157" s="52" t="str">
        <f>VLOOKUP(A157,'[2]S&amp;P 500 Wikipedia'!A:D,3,FALSE)</f>
        <v>Information Technology</v>
      </c>
      <c r="D157" s="52">
        <v>88558</v>
      </c>
      <c r="E157" s="52" t="s">
        <v>16</v>
      </c>
      <c r="F157" s="52">
        <v>2019</v>
      </c>
      <c r="G157" s="52" t="s">
        <v>1292</v>
      </c>
      <c r="H157" s="53">
        <v>43830</v>
      </c>
      <c r="I157" s="53">
        <v>43881</v>
      </c>
      <c r="J157" s="53">
        <v>43881</v>
      </c>
      <c r="K157" s="54">
        <v>445000000</v>
      </c>
      <c r="L157" s="54">
        <v>451000000</v>
      </c>
      <c r="M157" s="52" t="s">
        <v>507</v>
      </c>
      <c r="N157" s="36">
        <v>10333000000</v>
      </c>
      <c r="O157" s="37"/>
      <c r="P157" s="37"/>
      <c r="Q157" s="38"/>
      <c r="R157" s="36">
        <v>-6610000000</v>
      </c>
      <c r="S157" s="37"/>
      <c r="T157" s="37"/>
      <c r="U157" s="38"/>
      <c r="V157" s="55">
        <v>3723000000</v>
      </c>
      <c r="W157" s="49"/>
      <c r="X157" s="36">
        <v>-2667000000</v>
      </c>
      <c r="Y157" s="37">
        <v>-2667000000</v>
      </c>
      <c r="Z157" s="37"/>
      <c r="AA157" s="37"/>
      <c r="AB157" s="37"/>
      <c r="AC157" s="37"/>
      <c r="AD157" s="37"/>
      <c r="AE157" s="38"/>
      <c r="AF157" s="55">
        <v>1056000000</v>
      </c>
      <c r="AG157" s="49">
        <v>-556000000</v>
      </c>
      <c r="AH157" s="36">
        <v>-337000000</v>
      </c>
      <c r="AI157" s="37"/>
      <c r="AJ157" s="38"/>
      <c r="AK157" s="37"/>
      <c r="AL157" s="37"/>
      <c r="AM157" s="37"/>
      <c r="AN157" s="38">
        <v>-219000000</v>
      </c>
      <c r="AO157" s="49">
        <v>500000000</v>
      </c>
      <c r="AP157" s="36">
        <v>-97000000</v>
      </c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8"/>
      <c r="BD157" s="58">
        <v>403000000</v>
      </c>
      <c r="BE157" s="37">
        <v>-100000000</v>
      </c>
      <c r="BF157" s="37"/>
      <c r="BG157" s="37"/>
      <c r="BH157" s="37"/>
      <c r="BI157" s="37"/>
      <c r="BJ157" s="56">
        <v>303000000</v>
      </c>
      <c r="BK157" s="36"/>
      <c r="BL157" s="37"/>
      <c r="BM157" s="38"/>
      <c r="BN157" s="74">
        <v>303000000</v>
      </c>
      <c r="BO157" s="74">
        <v>-5000000</v>
      </c>
      <c r="BP157" s="76">
        <v>298000000</v>
      </c>
      <c r="BQ157" s="37"/>
      <c r="BR157" s="37"/>
      <c r="BS157" s="56">
        <v>298000000</v>
      </c>
    </row>
    <row r="158" spans="1:71" x14ac:dyDescent="0.2">
      <c r="A158" s="52" t="s">
        <v>508</v>
      </c>
      <c r="B158" s="52" t="s">
        <v>509</v>
      </c>
      <c r="C158" s="52" t="str">
        <f>VLOOKUP(A158,'[2]S&amp;P 500 Wikipedia'!A:D,3,FALSE)</f>
        <v>Information Technology</v>
      </c>
      <c r="D158" s="52">
        <v>378146</v>
      </c>
      <c r="E158" s="52" t="s">
        <v>16</v>
      </c>
      <c r="F158" s="52">
        <v>2019</v>
      </c>
      <c r="G158" s="52" t="s">
        <v>1292</v>
      </c>
      <c r="H158" s="53">
        <v>43830</v>
      </c>
      <c r="I158" s="53">
        <v>43888</v>
      </c>
      <c r="J158" s="53">
        <v>43888</v>
      </c>
      <c r="K158" s="54">
        <v>512300000</v>
      </c>
      <c r="L158" s="54">
        <v>522600000</v>
      </c>
      <c r="M158" s="52" t="s">
        <v>510</v>
      </c>
      <c r="N158" s="36">
        <v>10187000000</v>
      </c>
      <c r="O158" s="37"/>
      <c r="P158" s="37"/>
      <c r="Q158" s="38"/>
      <c r="R158" s="36">
        <v>-5309000000</v>
      </c>
      <c r="S158" s="37"/>
      <c r="T158" s="37"/>
      <c r="U158" s="38"/>
      <c r="V158" s="55">
        <v>4878000000</v>
      </c>
      <c r="W158" s="49"/>
      <c r="X158" s="36">
        <v>-3284000000</v>
      </c>
      <c r="Y158" s="37">
        <v>-3284000000</v>
      </c>
      <c r="Z158" s="37"/>
      <c r="AA158" s="37"/>
      <c r="AB158" s="37"/>
      <c r="AC158" s="37"/>
      <c r="AD158" s="37"/>
      <c r="AE158" s="38"/>
      <c r="AF158" s="55">
        <v>1594000000</v>
      </c>
      <c r="AG158" s="49">
        <v>-479000000</v>
      </c>
      <c r="AH158" s="36">
        <v>-473000000</v>
      </c>
      <c r="AI158" s="37"/>
      <c r="AJ158" s="38"/>
      <c r="AK158" s="37"/>
      <c r="AL158" s="37"/>
      <c r="AM158" s="37"/>
      <c r="AN158" s="38">
        <v>-6000000</v>
      </c>
      <c r="AO158" s="49">
        <v>1115000000</v>
      </c>
      <c r="AP158" s="36">
        <v>-32000000</v>
      </c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8"/>
      <c r="BD158" s="58">
        <v>1083000000</v>
      </c>
      <c r="BE158" s="37">
        <v>-198000000</v>
      </c>
      <c r="BF158" s="37"/>
      <c r="BG158" s="37"/>
      <c r="BH158" s="37"/>
      <c r="BI158" s="37">
        <v>29000000</v>
      </c>
      <c r="BJ158" s="56">
        <v>914000000</v>
      </c>
      <c r="BK158" s="36">
        <v>0</v>
      </c>
      <c r="BL158" s="37">
        <v>0</v>
      </c>
      <c r="BM158" s="38"/>
      <c r="BN158" s="74">
        <v>914000000</v>
      </c>
      <c r="BO158" s="74">
        <v>-21000000</v>
      </c>
      <c r="BP158" s="76">
        <v>893000000</v>
      </c>
      <c r="BQ158" s="37"/>
      <c r="BR158" s="37"/>
      <c r="BS158" s="56">
        <v>893000000</v>
      </c>
    </row>
    <row r="159" spans="1:71" x14ac:dyDescent="0.2">
      <c r="A159" s="52" t="s">
        <v>514</v>
      </c>
      <c r="B159" s="52" t="s">
        <v>515</v>
      </c>
      <c r="C159" s="52" t="str">
        <f>VLOOKUP(A159,'[2]S&amp;P 500 Wikipedia'!A:D,3,FALSE)</f>
        <v>Information Technology</v>
      </c>
      <c r="D159" s="52">
        <v>367930</v>
      </c>
      <c r="E159" s="52" t="s">
        <v>16</v>
      </c>
      <c r="F159" s="52">
        <v>2019</v>
      </c>
      <c r="G159" s="52" t="s">
        <v>1292</v>
      </c>
      <c r="H159" s="53">
        <v>43830</v>
      </c>
      <c r="I159" s="53">
        <v>43888</v>
      </c>
      <c r="J159" s="53">
        <v>43888</v>
      </c>
      <c r="K159" s="54">
        <v>135016000</v>
      </c>
      <c r="L159" s="54">
        <v>136637000</v>
      </c>
      <c r="M159" s="52" t="s">
        <v>516</v>
      </c>
      <c r="N159" s="36">
        <v>1887026000</v>
      </c>
      <c r="O159" s="37"/>
      <c r="P159" s="37"/>
      <c r="Q159" s="38"/>
      <c r="R159" s="36">
        <v>-957523000</v>
      </c>
      <c r="S159" s="37"/>
      <c r="T159" s="37"/>
      <c r="U159" s="38"/>
      <c r="V159" s="55">
        <v>929503000</v>
      </c>
      <c r="W159" s="49"/>
      <c r="X159" s="36">
        <v>-646144000</v>
      </c>
      <c r="Y159" s="37">
        <v>-441937000</v>
      </c>
      <c r="Z159" s="37"/>
      <c r="AA159" s="37"/>
      <c r="AB159" s="37">
        <v>-204207000</v>
      </c>
      <c r="AC159" s="37"/>
      <c r="AD159" s="37"/>
      <c r="AE159" s="38"/>
      <c r="AF159" s="55">
        <v>283359000</v>
      </c>
      <c r="AG159" s="49">
        <v>-31344000</v>
      </c>
      <c r="AH159" s="36">
        <v>-25060000</v>
      </c>
      <c r="AI159" s="37"/>
      <c r="AJ159" s="38"/>
      <c r="AK159" s="37"/>
      <c r="AL159" s="37"/>
      <c r="AM159" s="37"/>
      <c r="AN159" s="38">
        <v>-6284000</v>
      </c>
      <c r="AO159" s="49">
        <v>252015000</v>
      </c>
      <c r="AP159" s="36">
        <v>-10099000</v>
      </c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8"/>
      <c r="BD159" s="58">
        <v>241916000</v>
      </c>
      <c r="BE159" s="37">
        <v>-70319000</v>
      </c>
      <c r="BF159" s="37"/>
      <c r="BG159" s="37"/>
      <c r="BH159" s="37"/>
      <c r="BI159" s="37"/>
      <c r="BJ159" s="56">
        <v>171597000</v>
      </c>
      <c r="BK159" s="36"/>
      <c r="BL159" s="37"/>
      <c r="BM159" s="38"/>
      <c r="BN159" s="74">
        <v>171597000</v>
      </c>
      <c r="BO159" s="74"/>
      <c r="BP159" s="76">
        <v>171597000</v>
      </c>
      <c r="BQ159" s="37"/>
      <c r="BR159" s="37"/>
      <c r="BS159" s="56">
        <v>171597000</v>
      </c>
    </row>
    <row r="160" spans="1:71" x14ac:dyDescent="0.2">
      <c r="A160" s="52" t="s">
        <v>517</v>
      </c>
      <c r="B160" s="52" t="s">
        <v>518</v>
      </c>
      <c r="C160" s="52" t="str">
        <f>VLOOKUP(A160,'[2]S&amp;P 500 Wikipedia'!A:D,3,FALSE)</f>
        <v>Industrials</v>
      </c>
      <c r="D160" s="52">
        <v>378147</v>
      </c>
      <c r="E160" s="52" t="s">
        <v>16</v>
      </c>
      <c r="F160" s="52">
        <v>2019</v>
      </c>
      <c r="G160" s="52" t="s">
        <v>1292</v>
      </c>
      <c r="H160" s="53">
        <v>43830</v>
      </c>
      <c r="I160" s="53">
        <v>43879</v>
      </c>
      <c r="J160" s="53">
        <v>43879</v>
      </c>
      <c r="K160" s="54">
        <v>131034000</v>
      </c>
      <c r="L160" s="54">
        <v>131719000</v>
      </c>
      <c r="M160" s="52" t="s">
        <v>519</v>
      </c>
      <c r="N160" s="36">
        <v>3944850000</v>
      </c>
      <c r="O160" s="37"/>
      <c r="P160" s="37"/>
      <c r="Q160" s="38"/>
      <c r="R160" s="36">
        <v>-2649480000</v>
      </c>
      <c r="S160" s="37"/>
      <c r="T160" s="37"/>
      <c r="U160" s="38"/>
      <c r="V160" s="55">
        <v>1295370000</v>
      </c>
      <c r="W160" s="49"/>
      <c r="X160" s="36">
        <v>-899813000</v>
      </c>
      <c r="Y160" s="37">
        <v>-899813000</v>
      </c>
      <c r="Z160" s="37"/>
      <c r="AA160" s="37"/>
      <c r="AB160" s="37"/>
      <c r="AC160" s="37"/>
      <c r="AD160" s="37"/>
      <c r="AE160" s="38"/>
      <c r="AF160" s="55">
        <v>395557000</v>
      </c>
      <c r="AG160" s="49">
        <v>-53707000</v>
      </c>
      <c r="AH160" s="36">
        <v>-46571000</v>
      </c>
      <c r="AI160" s="37"/>
      <c r="AJ160" s="38"/>
      <c r="AK160" s="37"/>
      <c r="AL160" s="37"/>
      <c r="AM160" s="37">
        <v>10483000</v>
      </c>
      <c r="AN160" s="38">
        <v>-17619000</v>
      </c>
      <c r="AO160" s="49">
        <v>341850000</v>
      </c>
      <c r="AP160" s="36">
        <v>0</v>
      </c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8"/>
      <c r="BD160" s="58">
        <v>341850000</v>
      </c>
      <c r="BE160" s="37">
        <v>-80070000</v>
      </c>
      <c r="BF160" s="37"/>
      <c r="BG160" s="37"/>
      <c r="BH160" s="37"/>
      <c r="BI160" s="37"/>
      <c r="BJ160" s="56">
        <v>261780000</v>
      </c>
      <c r="BK160" s="36"/>
      <c r="BL160" s="37"/>
      <c r="BM160" s="38"/>
      <c r="BN160" s="74">
        <v>261780000</v>
      </c>
      <c r="BO160" s="74">
        <v>-8112000</v>
      </c>
      <c r="BP160" s="76">
        <v>253668000</v>
      </c>
      <c r="BQ160" s="37"/>
      <c r="BR160" s="37"/>
      <c r="BS160" s="56">
        <v>253668000</v>
      </c>
    </row>
    <row r="161" spans="1:71" x14ac:dyDescent="0.2">
      <c r="A161" s="52" t="s">
        <v>511</v>
      </c>
      <c r="B161" s="52" t="s">
        <v>512</v>
      </c>
      <c r="C161" s="52" t="str">
        <f>VLOOKUP(A161,'[2]S&amp;P 500 Wikipedia'!A:D,3,FALSE)</f>
        <v>Information Technology</v>
      </c>
      <c r="D161" s="52">
        <v>740486</v>
      </c>
      <c r="E161" s="52" t="s">
        <v>16</v>
      </c>
      <c r="F161" s="52">
        <v>2019</v>
      </c>
      <c r="G161" s="52" t="s">
        <v>1292</v>
      </c>
      <c r="H161" s="53">
        <v>43830</v>
      </c>
      <c r="I161" s="53">
        <v>43892</v>
      </c>
      <c r="J161" s="53">
        <v>43892</v>
      </c>
      <c r="K161" s="54">
        <v>86401000</v>
      </c>
      <c r="L161" s="54">
        <v>90070000</v>
      </c>
      <c r="M161" s="52" t="s">
        <v>513</v>
      </c>
      <c r="N161" s="36">
        <v>2648848000</v>
      </c>
      <c r="O161" s="37"/>
      <c r="P161" s="37"/>
      <c r="Q161" s="38"/>
      <c r="R161" s="36">
        <v>-530669000</v>
      </c>
      <c r="S161" s="37"/>
      <c r="T161" s="37"/>
      <c r="U161" s="38"/>
      <c r="V161" s="55">
        <v>2118179000</v>
      </c>
      <c r="W161" s="49"/>
      <c r="X161" s="36">
        <v>-886749000</v>
      </c>
      <c r="Y161" s="37">
        <v>-612016000</v>
      </c>
      <c r="Z161" s="37"/>
      <c r="AA161" s="37"/>
      <c r="AB161" s="37"/>
      <c r="AC161" s="37">
        <v>-274210000</v>
      </c>
      <c r="AD161" s="37"/>
      <c r="AE161" s="38">
        <v>-523000</v>
      </c>
      <c r="AF161" s="55">
        <v>1231430000</v>
      </c>
      <c r="AG161" s="49">
        <v>-153611000</v>
      </c>
      <c r="AH161" s="36">
        <v>-150048000</v>
      </c>
      <c r="AI161" s="37"/>
      <c r="AJ161" s="38"/>
      <c r="AK161" s="37"/>
      <c r="AL161" s="37"/>
      <c r="AM161" s="37">
        <v>-3470000</v>
      </c>
      <c r="AN161" s="38">
        <v>-93000</v>
      </c>
      <c r="AO161" s="49">
        <v>1077819000</v>
      </c>
      <c r="AP161" s="36">
        <v>0</v>
      </c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8"/>
      <c r="BD161" s="58">
        <v>1077819000</v>
      </c>
      <c r="BE161" s="37">
        <v>-182746000</v>
      </c>
      <c r="BF161" s="37"/>
      <c r="BG161" s="37"/>
      <c r="BH161" s="37"/>
      <c r="BI161" s="37"/>
      <c r="BJ161" s="56">
        <v>895073000</v>
      </c>
      <c r="BK161" s="36"/>
      <c r="BL161" s="37"/>
      <c r="BM161" s="38"/>
      <c r="BN161" s="74">
        <v>895073000</v>
      </c>
      <c r="BO161" s="74"/>
      <c r="BP161" s="76">
        <v>895073000</v>
      </c>
      <c r="BQ161" s="37"/>
      <c r="BR161" s="37"/>
      <c r="BS161" s="56">
        <v>895073000</v>
      </c>
    </row>
    <row r="162" spans="1:71" x14ac:dyDescent="0.2">
      <c r="A162" s="52" t="s">
        <v>520</v>
      </c>
      <c r="B162" s="52" t="s">
        <v>521</v>
      </c>
      <c r="C162" s="52" t="str">
        <f>VLOOKUP(A162,'[2]S&amp;P 500 Wikipedia'!A:D,3,FALSE)</f>
        <v>Materials</v>
      </c>
      <c r="D162" s="52">
        <v>378149</v>
      </c>
      <c r="E162" s="52" t="s">
        <v>16</v>
      </c>
      <c r="F162" s="52">
        <v>2019</v>
      </c>
      <c r="G162" s="52" t="s">
        <v>1292</v>
      </c>
      <c r="H162" s="53">
        <v>43830</v>
      </c>
      <c r="I162" s="53">
        <v>43889</v>
      </c>
      <c r="J162" s="53">
        <v>43889</v>
      </c>
      <c r="K162" s="54">
        <v>130761000</v>
      </c>
      <c r="L162" s="54">
        <v>132002000</v>
      </c>
      <c r="M162" s="52" t="s">
        <v>522</v>
      </c>
      <c r="N162" s="36">
        <v>4609800000</v>
      </c>
      <c r="O162" s="37"/>
      <c r="P162" s="37"/>
      <c r="Q162" s="38"/>
      <c r="R162" s="36">
        <v>-2526200000</v>
      </c>
      <c r="S162" s="37"/>
      <c r="T162" s="37"/>
      <c r="U162" s="38"/>
      <c r="V162" s="55">
        <v>2083600000</v>
      </c>
      <c r="W162" s="49"/>
      <c r="X162" s="36">
        <v>-1099100000</v>
      </c>
      <c r="Y162" s="37">
        <v>-792900000</v>
      </c>
      <c r="Z162" s="37"/>
      <c r="AA162" s="37"/>
      <c r="AB162" s="37">
        <v>-298100000</v>
      </c>
      <c r="AC162" s="37"/>
      <c r="AD162" s="37"/>
      <c r="AE162" s="38">
        <v>-8100000</v>
      </c>
      <c r="AF162" s="55">
        <v>984500000</v>
      </c>
      <c r="AG162" s="49">
        <v>-158500000</v>
      </c>
      <c r="AH162" s="36">
        <v>-158500000</v>
      </c>
      <c r="AI162" s="37"/>
      <c r="AJ162" s="38"/>
      <c r="AK162" s="37"/>
      <c r="AL162" s="37"/>
      <c r="AM162" s="37">
        <v>0</v>
      </c>
      <c r="AN162" s="38"/>
      <c r="AO162" s="49">
        <v>826000000</v>
      </c>
      <c r="AP162" s="36">
        <v>-171000000</v>
      </c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8"/>
      <c r="BD162" s="58">
        <v>655000000</v>
      </c>
      <c r="BE162" s="37">
        <v>-111500000</v>
      </c>
      <c r="BF162" s="37"/>
      <c r="BG162" s="37"/>
      <c r="BH162" s="37"/>
      <c r="BI162" s="37"/>
      <c r="BJ162" s="56">
        <v>543500000</v>
      </c>
      <c r="BK162" s="36">
        <v>-63300000</v>
      </c>
      <c r="BL162" s="37">
        <v>-63300000</v>
      </c>
      <c r="BM162" s="38"/>
      <c r="BN162" s="74">
        <v>480200000</v>
      </c>
      <c r="BO162" s="74">
        <v>-2800000</v>
      </c>
      <c r="BP162" s="76">
        <v>477400000</v>
      </c>
      <c r="BQ162" s="37"/>
      <c r="BR162" s="37"/>
      <c r="BS162" s="56">
        <v>477400000</v>
      </c>
    </row>
    <row r="163" spans="1:71" x14ac:dyDescent="0.2">
      <c r="A163" s="52" t="s">
        <v>535</v>
      </c>
      <c r="B163" s="52" t="s">
        <v>536</v>
      </c>
      <c r="C163" s="52" t="str">
        <f>VLOOKUP(A163,'[2]S&amp;P 500 Wikipedia'!A:D,3,FALSE)</f>
        <v>Communication Services</v>
      </c>
      <c r="D163" s="52">
        <v>885908</v>
      </c>
      <c r="E163" s="52" t="s">
        <v>16</v>
      </c>
      <c r="F163" s="52">
        <v>2020</v>
      </c>
      <c r="G163" s="52" t="s">
        <v>1292</v>
      </c>
      <c r="H163" s="53">
        <v>44012</v>
      </c>
      <c r="I163" s="53">
        <v>44053</v>
      </c>
      <c r="J163" s="53">
        <v>44053</v>
      </c>
      <c r="K163" s="54">
        <v>616000000</v>
      </c>
      <c r="L163" s="54">
        <v>616000000</v>
      </c>
      <c r="M163" s="59" t="s">
        <v>537</v>
      </c>
      <c r="N163" s="36">
        <v>12303000000</v>
      </c>
      <c r="O163" s="37"/>
      <c r="P163" s="37"/>
      <c r="Q163" s="38"/>
      <c r="R163" s="60">
        <v>0</v>
      </c>
      <c r="S163" s="37"/>
      <c r="T163" s="37"/>
      <c r="U163" s="38"/>
      <c r="V163" s="55">
        <v>12303000000</v>
      </c>
      <c r="W163" s="49"/>
      <c r="X163" s="36">
        <v>-9806000000</v>
      </c>
      <c r="Y163" s="37">
        <v>-1741000000</v>
      </c>
      <c r="Z163" s="37"/>
      <c r="AA163" s="37"/>
      <c r="AB163" s="37"/>
      <c r="AC163" s="37">
        <v>-258000000</v>
      </c>
      <c r="AD163" s="37"/>
      <c r="AE163" s="38">
        <v>-7807000000</v>
      </c>
      <c r="AF163" s="55">
        <v>2497000000</v>
      </c>
      <c r="AG163" s="49">
        <v>-582000000</v>
      </c>
      <c r="AH163" s="36">
        <v>-334000000</v>
      </c>
      <c r="AI163" s="37">
        <v>-369000000</v>
      </c>
      <c r="AJ163" s="38">
        <v>35000000</v>
      </c>
      <c r="AK163" s="37"/>
      <c r="AL163" s="37"/>
      <c r="AM163" s="37"/>
      <c r="AN163" s="38">
        <v>-248000000</v>
      </c>
      <c r="AO163" s="49">
        <v>1915000000</v>
      </c>
      <c r="AP163" s="36">
        <v>-451000000</v>
      </c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8"/>
      <c r="BD163" s="58">
        <v>1464000000</v>
      </c>
      <c r="BE163" s="37">
        <v>-402000000</v>
      </c>
      <c r="BF163" s="37"/>
      <c r="BG163" s="37"/>
      <c r="BH163" s="37"/>
      <c r="BI163" s="37"/>
      <c r="BJ163" s="56">
        <v>1062000000</v>
      </c>
      <c r="BK163" s="36"/>
      <c r="BL163" s="37"/>
      <c r="BM163" s="38"/>
      <c r="BN163" s="74">
        <v>1062000000</v>
      </c>
      <c r="BO163" s="74">
        <v>-63000000</v>
      </c>
      <c r="BP163" s="76">
        <v>999000000</v>
      </c>
      <c r="BQ163" s="37"/>
      <c r="BR163" s="37"/>
      <c r="BS163" s="56">
        <v>999000000</v>
      </c>
    </row>
    <row r="164" spans="1:71" x14ac:dyDescent="0.2">
      <c r="A164" s="52" t="s">
        <v>499</v>
      </c>
      <c r="B164" s="52" t="s">
        <v>500</v>
      </c>
      <c r="C164" s="52" t="str">
        <f>VLOOKUP(A164,'[2]S&amp;P 500 Wikipedia'!A:D,3,FALSE)</f>
        <v>Real Estate</v>
      </c>
      <c r="D164" s="52">
        <v>378144</v>
      </c>
      <c r="E164" s="52" t="s">
        <v>16</v>
      </c>
      <c r="F164" s="52">
        <v>2019</v>
      </c>
      <c r="G164" s="52" t="s">
        <v>1292</v>
      </c>
      <c r="H164" s="53">
        <v>43830</v>
      </c>
      <c r="I164" s="53">
        <v>43871</v>
      </c>
      <c r="J164" s="53">
        <v>43871</v>
      </c>
      <c r="K164" s="54">
        <v>74766000</v>
      </c>
      <c r="L164" s="54">
        <v>74766000</v>
      </c>
      <c r="M164" s="52" t="s">
        <v>501</v>
      </c>
      <c r="N164" s="36">
        <v>935788000</v>
      </c>
      <c r="O164" s="37"/>
      <c r="P164" s="37"/>
      <c r="Q164" s="38"/>
      <c r="R164" s="36">
        <v>-187831000</v>
      </c>
      <c r="S164" s="37"/>
      <c r="T164" s="37"/>
      <c r="U164" s="38"/>
      <c r="V164" s="55">
        <v>747957000</v>
      </c>
      <c r="W164" s="49"/>
      <c r="X164" s="36">
        <v>-393439000</v>
      </c>
      <c r="Y164" s="37">
        <v>-42754000</v>
      </c>
      <c r="Z164" s="37"/>
      <c r="AA164" s="37"/>
      <c r="AB164" s="37"/>
      <c r="AC164" s="37">
        <v>-239758000</v>
      </c>
      <c r="AD164" s="37"/>
      <c r="AE164" s="38">
        <v>-110927000</v>
      </c>
      <c r="AF164" s="55">
        <v>354518000</v>
      </c>
      <c r="AG164" s="49">
        <v>-110369000</v>
      </c>
      <c r="AH164" s="36">
        <v>-108357000</v>
      </c>
      <c r="AI164" s="37"/>
      <c r="AJ164" s="38"/>
      <c r="AK164" s="37"/>
      <c r="AL164" s="37"/>
      <c r="AM164" s="37"/>
      <c r="AN164" s="38">
        <v>-2012000</v>
      </c>
      <c r="AO164" s="49">
        <v>244149000</v>
      </c>
      <c r="AP164" s="36">
        <v>116393000</v>
      </c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8"/>
      <c r="BD164" s="58">
        <v>360542000</v>
      </c>
      <c r="BE164" s="37"/>
      <c r="BF164" s="37"/>
      <c r="BG164" s="37"/>
      <c r="BH164" s="37"/>
      <c r="BI164" s="37"/>
      <c r="BJ164" s="56">
        <v>360542000</v>
      </c>
      <c r="BK164" s="36"/>
      <c r="BL164" s="37"/>
      <c r="BM164" s="38"/>
      <c r="BN164" s="74">
        <v>360542000</v>
      </c>
      <c r="BO164" s="74">
        <v>-6676000</v>
      </c>
      <c r="BP164" s="76">
        <v>353866000</v>
      </c>
      <c r="BQ164" s="37">
        <v>-8042000</v>
      </c>
      <c r="BR164" s="37"/>
      <c r="BS164" s="56">
        <v>345824000</v>
      </c>
    </row>
    <row r="165" spans="1:71" x14ac:dyDescent="0.2">
      <c r="A165" s="52" t="s">
        <v>1117</v>
      </c>
      <c r="B165" s="52" t="s">
        <v>1118</v>
      </c>
      <c r="C165" s="52" t="str">
        <f>VLOOKUP(A165,'[2]S&amp;P 500 Wikipedia'!A:D,3,FALSE)</f>
        <v>Energy</v>
      </c>
      <c r="D165" s="52">
        <v>637893</v>
      </c>
      <c r="E165" s="52" t="s">
        <v>16</v>
      </c>
      <c r="F165" s="52">
        <v>2019</v>
      </c>
      <c r="G165" s="52" t="s">
        <v>1292</v>
      </c>
      <c r="H165" s="53">
        <v>43830</v>
      </c>
      <c r="I165" s="53">
        <v>43893</v>
      </c>
      <c r="J165" s="53">
        <v>43893</v>
      </c>
      <c r="K165" s="54">
        <v>448000000</v>
      </c>
      <c r="L165" s="54">
        <v>448000000</v>
      </c>
      <c r="M165" s="52" t="s">
        <v>1119</v>
      </c>
      <c r="N165" s="36">
        <v>13409100000</v>
      </c>
      <c r="O165" s="37"/>
      <c r="P165" s="37"/>
      <c r="Q165" s="38"/>
      <c r="R165" s="36">
        <v>-10782800000</v>
      </c>
      <c r="S165" s="37"/>
      <c r="T165" s="37"/>
      <c r="U165" s="38"/>
      <c r="V165" s="55">
        <v>2626300000</v>
      </c>
      <c r="W165" s="49"/>
      <c r="X165" s="36">
        <v>-1391000000</v>
      </c>
      <c r="Y165" s="37">
        <v>-1228100000</v>
      </c>
      <c r="Z165" s="37"/>
      <c r="AA165" s="37"/>
      <c r="AB165" s="37">
        <v>-162900000</v>
      </c>
      <c r="AC165" s="37"/>
      <c r="AD165" s="37"/>
      <c r="AE165" s="38"/>
      <c r="AF165" s="55">
        <v>1235300000</v>
      </c>
      <c r="AG165" s="49">
        <v>-609100000</v>
      </c>
      <c r="AH165" s="36">
        <v>-451300000</v>
      </c>
      <c r="AI165" s="37"/>
      <c r="AJ165" s="38"/>
      <c r="AK165" s="37"/>
      <c r="AL165" s="37"/>
      <c r="AM165" s="37">
        <v>62900000</v>
      </c>
      <c r="AN165" s="38">
        <v>-220700000</v>
      </c>
      <c r="AO165" s="49">
        <v>626200000</v>
      </c>
      <c r="AP165" s="36">
        <v>-2762000000</v>
      </c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8"/>
      <c r="BD165" s="58">
        <v>-2135800000</v>
      </c>
      <c r="BE165" s="37">
        <v>-276300000</v>
      </c>
      <c r="BF165" s="37"/>
      <c r="BG165" s="37"/>
      <c r="BH165" s="37"/>
      <c r="BI165" s="37"/>
      <c r="BJ165" s="56">
        <v>-2412100000</v>
      </c>
      <c r="BK165" s="36"/>
      <c r="BL165" s="37"/>
      <c r="BM165" s="38"/>
      <c r="BN165" s="74">
        <v>-2412100000</v>
      </c>
      <c r="BO165" s="74">
        <v>-3100000</v>
      </c>
      <c r="BP165" s="76">
        <v>-2415200000</v>
      </c>
      <c r="BQ165" s="37"/>
      <c r="BR165" s="37"/>
      <c r="BS165" s="56">
        <v>-2415200000</v>
      </c>
    </row>
    <row r="166" spans="1:71" x14ac:dyDescent="0.2">
      <c r="A166" s="52" t="s">
        <v>526</v>
      </c>
      <c r="B166" s="52" t="s">
        <v>527</v>
      </c>
      <c r="C166" s="52" t="str">
        <f>VLOOKUP(A166,'[2]S&amp;P 500 Wikipedia'!A:D,3,FALSE)</f>
        <v>Information Technology</v>
      </c>
      <c r="D166" s="52">
        <v>130256</v>
      </c>
      <c r="E166" s="52" t="s">
        <v>16</v>
      </c>
      <c r="F166" s="52">
        <v>2019</v>
      </c>
      <c r="G166" s="52" t="s">
        <v>1292</v>
      </c>
      <c r="H166" s="53">
        <v>43830</v>
      </c>
      <c r="I166" s="53">
        <v>43887</v>
      </c>
      <c r="J166" s="53">
        <v>43887</v>
      </c>
      <c r="K166" s="54">
        <v>171000000</v>
      </c>
      <c r="L166" s="54">
        <v>175000000</v>
      </c>
      <c r="M166" s="52" t="s">
        <v>528</v>
      </c>
      <c r="N166" s="36">
        <v>2156200000</v>
      </c>
      <c r="O166" s="37"/>
      <c r="P166" s="37"/>
      <c r="Q166" s="38"/>
      <c r="R166" s="36">
        <v>-505900000</v>
      </c>
      <c r="S166" s="37"/>
      <c r="T166" s="37"/>
      <c r="U166" s="38"/>
      <c r="V166" s="55">
        <v>1650300000</v>
      </c>
      <c r="W166" s="49"/>
      <c r="X166" s="36">
        <v>-1306100000</v>
      </c>
      <c r="Y166" s="37">
        <v>-1029000000</v>
      </c>
      <c r="Z166" s="37"/>
      <c r="AA166" s="37"/>
      <c r="AB166" s="37">
        <v>-277100000</v>
      </c>
      <c r="AC166" s="37"/>
      <c r="AD166" s="37"/>
      <c r="AE166" s="38">
        <v>0</v>
      </c>
      <c r="AF166" s="55">
        <v>344200000</v>
      </c>
      <c r="AG166" s="49">
        <v>35000000</v>
      </c>
      <c r="AH166" s="36">
        <v>42500000</v>
      </c>
      <c r="AI166" s="37"/>
      <c r="AJ166" s="38"/>
      <c r="AK166" s="37"/>
      <c r="AL166" s="37"/>
      <c r="AM166" s="37"/>
      <c r="AN166" s="38">
        <v>-7500000</v>
      </c>
      <c r="AO166" s="49">
        <v>379200000</v>
      </c>
      <c r="AP166" s="36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8"/>
      <c r="BD166" s="58">
        <v>379200000</v>
      </c>
      <c r="BE166" s="37">
        <v>-52700000</v>
      </c>
      <c r="BF166" s="37"/>
      <c r="BG166" s="37"/>
      <c r="BH166" s="37"/>
      <c r="BI166" s="37"/>
      <c r="BJ166" s="56">
        <v>326500000</v>
      </c>
      <c r="BK166" s="36"/>
      <c r="BL166" s="37"/>
      <c r="BM166" s="38"/>
      <c r="BN166" s="74">
        <v>326500000</v>
      </c>
      <c r="BO166" s="74"/>
      <c r="BP166" s="76">
        <v>326500000</v>
      </c>
      <c r="BQ166" s="37"/>
      <c r="BR166" s="37"/>
      <c r="BS166" s="56">
        <v>326500000</v>
      </c>
    </row>
    <row r="167" spans="1:71" x14ac:dyDescent="0.2">
      <c r="A167" s="52" t="s">
        <v>529</v>
      </c>
      <c r="B167" s="52" t="s">
        <v>530</v>
      </c>
      <c r="C167" s="52" t="str">
        <f>VLOOKUP(A167,'[2]S&amp;P 500 Wikipedia'!A:D,3,FALSE)</f>
        <v>Industrials</v>
      </c>
      <c r="D167" s="52">
        <v>378151</v>
      </c>
      <c r="E167" s="52" t="s">
        <v>16</v>
      </c>
      <c r="F167" s="52">
        <v>2019</v>
      </c>
      <c r="G167" s="52" t="s">
        <v>1292</v>
      </c>
      <c r="H167" s="53">
        <v>43830</v>
      </c>
      <c r="I167" s="53">
        <v>43888</v>
      </c>
      <c r="J167" s="53">
        <v>43888</v>
      </c>
      <c r="K167" s="54">
        <v>335800000</v>
      </c>
      <c r="L167" s="54">
        <v>340000000</v>
      </c>
      <c r="M167" s="52" t="s">
        <v>531</v>
      </c>
      <c r="N167" s="36">
        <v>7320000000</v>
      </c>
      <c r="O167" s="37"/>
      <c r="P167" s="37"/>
      <c r="Q167" s="38"/>
      <c r="R167" s="36">
        <v>-3639700000</v>
      </c>
      <c r="S167" s="37"/>
      <c r="T167" s="37"/>
      <c r="U167" s="38"/>
      <c r="V167" s="55">
        <v>3680300000</v>
      </c>
      <c r="W167" s="49"/>
      <c r="X167" s="36">
        <v>-2676200000</v>
      </c>
      <c r="Y167" s="37">
        <v>-2219500000</v>
      </c>
      <c r="Z167" s="37"/>
      <c r="AA167" s="37"/>
      <c r="AB167" s="37">
        <v>-456700000</v>
      </c>
      <c r="AC167" s="37"/>
      <c r="AD167" s="37"/>
      <c r="AE167" s="38"/>
      <c r="AF167" s="55">
        <v>1004100000</v>
      </c>
      <c r="AG167" s="49">
        <v>-170400000</v>
      </c>
      <c r="AH167" s="36">
        <v>-164200000</v>
      </c>
      <c r="AI167" s="37"/>
      <c r="AJ167" s="38"/>
      <c r="AK167" s="37"/>
      <c r="AL167" s="37"/>
      <c r="AM167" s="37"/>
      <c r="AN167" s="38">
        <v>-6200000</v>
      </c>
      <c r="AO167" s="49">
        <v>833700000</v>
      </c>
      <c r="AP167" s="36">
        <v>40800000</v>
      </c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8"/>
      <c r="BD167" s="58">
        <v>874500000</v>
      </c>
      <c r="BE167" s="37">
        <v>-149100000</v>
      </c>
      <c r="BF167" s="37"/>
      <c r="BG167" s="37"/>
      <c r="BH167" s="37"/>
      <c r="BI167" s="37"/>
      <c r="BJ167" s="56">
        <v>725400000</v>
      </c>
      <c r="BK167" s="36">
        <v>13500000</v>
      </c>
      <c r="BL167" s="37">
        <v>13500000</v>
      </c>
      <c r="BM167" s="38"/>
      <c r="BN167" s="74">
        <v>738900000</v>
      </c>
      <c r="BO167" s="74"/>
      <c r="BP167" s="76">
        <v>738900000</v>
      </c>
      <c r="BQ167" s="37">
        <v>-69000000</v>
      </c>
      <c r="BR167" s="37"/>
      <c r="BS167" s="56">
        <v>669900000</v>
      </c>
    </row>
    <row r="168" spans="1:71" x14ac:dyDescent="0.2">
      <c r="A168" s="52" t="s">
        <v>550</v>
      </c>
      <c r="B168" s="52" t="s">
        <v>551</v>
      </c>
      <c r="C168" s="52" t="str">
        <f>VLOOKUP(A168,'[2]S&amp;P 500 Wikipedia'!A:D,3,FALSE)</f>
        <v>Industrials</v>
      </c>
      <c r="D168" s="52">
        <v>234391</v>
      </c>
      <c r="E168" s="52" t="s">
        <v>16</v>
      </c>
      <c r="F168" s="52">
        <v>2019</v>
      </c>
      <c r="G168" s="52" t="s">
        <v>1292</v>
      </c>
      <c r="H168" s="53">
        <v>43830</v>
      </c>
      <c r="I168" s="53">
        <v>43871</v>
      </c>
      <c r="J168" s="53">
        <v>43871</v>
      </c>
      <c r="K168" s="54">
        <v>288286000</v>
      </c>
      <c r="L168" s="54">
        <v>290836000</v>
      </c>
      <c r="M168" s="52" t="s">
        <v>552</v>
      </c>
      <c r="N168" s="36">
        <v>39350000000</v>
      </c>
      <c r="O168" s="37"/>
      <c r="P168" s="37"/>
      <c r="Q168" s="38"/>
      <c r="R168" s="36">
        <v>-32291000000</v>
      </c>
      <c r="S168" s="37"/>
      <c r="T168" s="37"/>
      <c r="U168" s="38"/>
      <c r="V168" s="55">
        <v>7059000000</v>
      </c>
      <c r="W168" s="49"/>
      <c r="X168" s="36">
        <v>-2411000000</v>
      </c>
      <c r="Y168" s="37">
        <v>-2411000000</v>
      </c>
      <c r="Z168" s="37"/>
      <c r="AA168" s="37"/>
      <c r="AB168" s="37"/>
      <c r="AC168" s="37"/>
      <c r="AD168" s="37"/>
      <c r="AE168" s="38"/>
      <c r="AF168" s="55">
        <v>4648000000</v>
      </c>
      <c r="AG168" s="49">
        <v>-446000000</v>
      </c>
      <c r="AH168" s="36">
        <v>-460000000</v>
      </c>
      <c r="AI168" s="37"/>
      <c r="AJ168" s="38"/>
      <c r="AK168" s="37"/>
      <c r="AL168" s="37"/>
      <c r="AM168" s="37"/>
      <c r="AN168" s="38">
        <v>14000000</v>
      </c>
      <c r="AO168" s="49">
        <v>4202000000</v>
      </c>
      <c r="AP168" s="36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8"/>
      <c r="BD168" s="58">
        <v>4202000000</v>
      </c>
      <c r="BE168" s="37">
        <v>-718000000</v>
      </c>
      <c r="BF168" s="37"/>
      <c r="BG168" s="37"/>
      <c r="BH168" s="37"/>
      <c r="BI168" s="37"/>
      <c r="BJ168" s="56">
        <v>3484000000</v>
      </c>
      <c r="BK168" s="36">
        <v>0</v>
      </c>
      <c r="BL168" s="37">
        <v>0</v>
      </c>
      <c r="BM168" s="38"/>
      <c r="BN168" s="74">
        <v>3484000000</v>
      </c>
      <c r="BO168" s="74"/>
      <c r="BP168" s="76">
        <v>3484000000</v>
      </c>
      <c r="BQ168" s="37"/>
      <c r="BR168" s="37"/>
      <c r="BS168" s="56">
        <v>3484000000</v>
      </c>
    </row>
    <row r="169" spans="1:71" x14ac:dyDescent="0.2">
      <c r="A169" s="52" t="s">
        <v>553</v>
      </c>
      <c r="B169" s="52" t="s">
        <v>554</v>
      </c>
      <c r="C169" s="52" t="str">
        <f>VLOOKUP(A169,'[2]S&amp;P 500 Wikipedia'!A:D,3,FALSE)</f>
        <v>Industrials</v>
      </c>
      <c r="D169" s="52">
        <v>244314</v>
      </c>
      <c r="E169" s="52" t="s">
        <v>16</v>
      </c>
      <c r="F169" s="52">
        <v>2019</v>
      </c>
      <c r="G169" s="52" t="s">
        <v>1292</v>
      </c>
      <c r="H169" s="53">
        <v>43830</v>
      </c>
      <c r="I169" s="53">
        <v>43885</v>
      </c>
      <c r="J169" s="53">
        <v>43885</v>
      </c>
      <c r="K169" s="54">
        <v>8724000000</v>
      </c>
      <c r="L169" s="54">
        <v>8724000000</v>
      </c>
      <c r="M169" s="52" t="s">
        <v>555</v>
      </c>
      <c r="N169" s="36">
        <v>95214000000</v>
      </c>
      <c r="O169" s="37"/>
      <c r="P169" s="37"/>
      <c r="Q169" s="38"/>
      <c r="R169" s="36">
        <v>-70029000000</v>
      </c>
      <c r="S169" s="37"/>
      <c r="T169" s="37"/>
      <c r="U169" s="38"/>
      <c r="V169" s="55">
        <v>25185000000</v>
      </c>
      <c r="W169" s="49"/>
      <c r="X169" s="36">
        <v>-14407000000</v>
      </c>
      <c r="Y169" s="37">
        <v>-13949000000</v>
      </c>
      <c r="Z169" s="37"/>
      <c r="AA169" s="37"/>
      <c r="AB169" s="37"/>
      <c r="AC169" s="37"/>
      <c r="AD169" s="37"/>
      <c r="AE169" s="38">
        <v>-458000000</v>
      </c>
      <c r="AF169" s="55">
        <v>10778000000</v>
      </c>
      <c r="AG169" s="49">
        <v>-5299000000</v>
      </c>
      <c r="AH169" s="36">
        <v>-4227000000</v>
      </c>
      <c r="AI169" s="37"/>
      <c r="AJ169" s="38"/>
      <c r="AK169" s="37"/>
      <c r="AL169" s="37"/>
      <c r="AM169" s="37"/>
      <c r="AN169" s="38">
        <v>-1072000000</v>
      </c>
      <c r="AO169" s="49">
        <v>5479000000</v>
      </c>
      <c r="AP169" s="36">
        <v>-4330000000</v>
      </c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8"/>
      <c r="BD169" s="58">
        <v>1149000000</v>
      </c>
      <c r="BE169" s="37">
        <v>-726000000</v>
      </c>
      <c r="BF169" s="37"/>
      <c r="BG169" s="37"/>
      <c r="BH169" s="37"/>
      <c r="BI169" s="37"/>
      <c r="BJ169" s="56">
        <v>423000000</v>
      </c>
      <c r="BK169" s="36">
        <v>-5335000000</v>
      </c>
      <c r="BL169" s="37">
        <v>-5335000000</v>
      </c>
      <c r="BM169" s="38"/>
      <c r="BN169" s="74">
        <v>-4912000000</v>
      </c>
      <c r="BO169" s="74">
        <v>-66000000</v>
      </c>
      <c r="BP169" s="76">
        <v>-4978000000</v>
      </c>
      <c r="BQ169" s="37">
        <v>-460000000</v>
      </c>
      <c r="BR169" s="37"/>
      <c r="BS169" s="56">
        <v>-5438000000</v>
      </c>
    </row>
    <row r="170" spans="1:71" x14ac:dyDescent="0.2">
      <c r="A170" s="52" t="s">
        <v>565</v>
      </c>
      <c r="B170" s="52" t="s">
        <v>566</v>
      </c>
      <c r="C170" s="52" t="str">
        <f>VLOOKUP(A170,'[2]S&amp;P 500 Wikipedia'!A:D,3,FALSE)</f>
        <v>Health Care</v>
      </c>
      <c r="D170" s="52">
        <v>239284</v>
      </c>
      <c r="E170" s="52" t="s">
        <v>16</v>
      </c>
      <c r="F170" s="52">
        <v>2019</v>
      </c>
      <c r="G170" s="52" t="s">
        <v>1292</v>
      </c>
      <c r="H170" s="53">
        <v>43830</v>
      </c>
      <c r="I170" s="53">
        <v>43886</v>
      </c>
      <c r="J170" s="53">
        <v>43886</v>
      </c>
      <c r="K170" s="54">
        <v>1270000000</v>
      </c>
      <c r="L170" s="54">
        <v>1277000000</v>
      </c>
      <c r="M170" s="52" t="s">
        <v>567</v>
      </c>
      <c r="N170" s="36">
        <v>22449000000</v>
      </c>
      <c r="O170" s="37"/>
      <c r="P170" s="37"/>
      <c r="Q170" s="38"/>
      <c r="R170" s="36">
        <v>-4675000000</v>
      </c>
      <c r="S170" s="37"/>
      <c r="T170" s="37"/>
      <c r="U170" s="38"/>
      <c r="V170" s="55">
        <v>17774000000</v>
      </c>
      <c r="W170" s="49"/>
      <c r="X170" s="36">
        <v>-13487000000</v>
      </c>
      <c r="Y170" s="37">
        <v>-4381000000</v>
      </c>
      <c r="Z170" s="37"/>
      <c r="AA170" s="37"/>
      <c r="AB170" s="37">
        <v>-9106000000</v>
      </c>
      <c r="AC170" s="37"/>
      <c r="AD170" s="37"/>
      <c r="AE170" s="38"/>
      <c r="AF170" s="55">
        <v>4287000000</v>
      </c>
      <c r="AG170" s="49">
        <v>873000000</v>
      </c>
      <c r="AH170" s="36">
        <v>-995000000</v>
      </c>
      <c r="AI170" s="37"/>
      <c r="AJ170" s="38"/>
      <c r="AK170" s="37"/>
      <c r="AL170" s="37"/>
      <c r="AM170" s="37"/>
      <c r="AN170" s="38">
        <v>1868000000</v>
      </c>
      <c r="AO170" s="49">
        <v>5160000000</v>
      </c>
      <c r="AP170" s="36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8"/>
      <c r="BD170" s="58">
        <v>5160000000</v>
      </c>
      <c r="BE170" s="37">
        <v>204000000</v>
      </c>
      <c r="BF170" s="37"/>
      <c r="BG170" s="37"/>
      <c r="BH170" s="37"/>
      <c r="BI170" s="37"/>
      <c r="BJ170" s="56">
        <v>5364000000</v>
      </c>
      <c r="BK170" s="36"/>
      <c r="BL170" s="37"/>
      <c r="BM170" s="38"/>
      <c r="BN170" s="74">
        <v>5364000000</v>
      </c>
      <c r="BO170" s="74">
        <v>22000000</v>
      </c>
      <c r="BP170" s="76">
        <v>5386000000</v>
      </c>
      <c r="BQ170" s="37"/>
      <c r="BR170" s="37"/>
      <c r="BS170" s="56">
        <v>5386000000</v>
      </c>
    </row>
    <row r="171" spans="1:71" x14ac:dyDescent="0.2">
      <c r="A171" s="52" t="s">
        <v>556</v>
      </c>
      <c r="B171" s="52" t="s">
        <v>557</v>
      </c>
      <c r="C171" s="52" t="str">
        <f>VLOOKUP(A171,'[2]S&amp;P 500 Wikipedia'!A:D,3,FALSE)</f>
        <v>Consumer Staples</v>
      </c>
      <c r="D171" s="52">
        <v>78526</v>
      </c>
      <c r="E171" s="52" t="s">
        <v>16</v>
      </c>
      <c r="F171" s="52">
        <v>2020</v>
      </c>
      <c r="G171" s="52" t="s">
        <v>1292</v>
      </c>
      <c r="H171" s="53">
        <v>43982</v>
      </c>
      <c r="I171" s="53">
        <v>44014</v>
      </c>
      <c r="J171" s="53">
        <v>44014</v>
      </c>
      <c r="K171" s="54">
        <v>608100000</v>
      </c>
      <c r="L171" s="54">
        <v>613300000</v>
      </c>
      <c r="M171" s="52" t="s">
        <v>558</v>
      </c>
      <c r="N171" s="36">
        <v>17626600000</v>
      </c>
      <c r="O171" s="37"/>
      <c r="P171" s="37"/>
      <c r="Q171" s="38"/>
      <c r="R171" s="36">
        <v>-11496700000</v>
      </c>
      <c r="S171" s="37"/>
      <c r="T171" s="37"/>
      <c r="U171" s="38"/>
      <c r="V171" s="55">
        <v>6129900000</v>
      </c>
      <c r="W171" s="49"/>
      <c r="X171" s="36">
        <v>-3151600000</v>
      </c>
      <c r="Y171" s="37">
        <v>-3151600000</v>
      </c>
      <c r="Z171" s="37"/>
      <c r="AA171" s="37"/>
      <c r="AB171" s="37"/>
      <c r="AC171" s="37"/>
      <c r="AD171" s="37"/>
      <c r="AE171" s="38"/>
      <c r="AF171" s="55">
        <v>2978300000</v>
      </c>
      <c r="AG171" s="49">
        <v>-466500000</v>
      </c>
      <c r="AH171" s="36">
        <v>-466500000</v>
      </c>
      <c r="AI171" s="37"/>
      <c r="AJ171" s="38"/>
      <c r="AK171" s="37"/>
      <c r="AL171" s="37"/>
      <c r="AM171" s="37"/>
      <c r="AN171" s="38"/>
      <c r="AO171" s="49">
        <v>2511800000</v>
      </c>
      <c r="AP171" s="36">
        <v>88400000</v>
      </c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8"/>
      <c r="BD171" s="58">
        <v>2600200000</v>
      </c>
      <c r="BE171" s="37">
        <v>-480500000</v>
      </c>
      <c r="BF171" s="37"/>
      <c r="BG171" s="37"/>
      <c r="BH171" s="37"/>
      <c r="BI171" s="37">
        <v>91100000</v>
      </c>
      <c r="BJ171" s="56">
        <v>2210800000</v>
      </c>
      <c r="BK171" s="36"/>
      <c r="BL171" s="37"/>
      <c r="BM171" s="38"/>
      <c r="BN171" s="74">
        <v>2210800000</v>
      </c>
      <c r="BO171" s="74">
        <v>-29600000</v>
      </c>
      <c r="BP171" s="76">
        <v>2181200000</v>
      </c>
      <c r="BQ171" s="37"/>
      <c r="BR171" s="37"/>
      <c r="BS171" s="56">
        <v>2181200000</v>
      </c>
    </row>
    <row r="172" spans="1:71" x14ac:dyDescent="0.2">
      <c r="A172" s="52" t="s">
        <v>340</v>
      </c>
      <c r="B172" s="52" t="s">
        <v>341</v>
      </c>
      <c r="C172" s="52" t="str">
        <f>VLOOKUP(A172,'[2]S&amp;P 500 Wikipedia'!A:D,3,FALSE)</f>
        <v>Information Technology</v>
      </c>
      <c r="D172" s="52">
        <v>261761</v>
      </c>
      <c r="E172" s="52" t="s">
        <v>16</v>
      </c>
      <c r="F172" s="52">
        <v>2019</v>
      </c>
      <c r="G172" s="52" t="s">
        <v>1292</v>
      </c>
      <c r="H172" s="53">
        <v>43830</v>
      </c>
      <c r="I172" s="53">
        <v>43879</v>
      </c>
      <c r="J172" s="53">
        <v>43879</v>
      </c>
      <c r="K172" s="54">
        <v>776000000</v>
      </c>
      <c r="L172" s="54">
        <v>899000000</v>
      </c>
      <c r="M172" s="52" t="s">
        <v>342</v>
      </c>
      <c r="N172" s="36">
        <v>11503000000</v>
      </c>
      <c r="O172" s="37"/>
      <c r="P172" s="37"/>
      <c r="Q172" s="38"/>
      <c r="R172" s="36">
        <v>-7468000000</v>
      </c>
      <c r="S172" s="37"/>
      <c r="T172" s="37"/>
      <c r="U172" s="38"/>
      <c r="V172" s="55">
        <v>4035000000</v>
      </c>
      <c r="W172" s="49"/>
      <c r="X172" s="36">
        <v>-2729000000</v>
      </c>
      <c r="Y172" s="37">
        <v>-1585000000</v>
      </c>
      <c r="Z172" s="37"/>
      <c r="AA172" s="37"/>
      <c r="AB172" s="37">
        <v>-1031000000</v>
      </c>
      <c r="AC172" s="37">
        <v>-113000000</v>
      </c>
      <c r="AD172" s="37"/>
      <c r="AE172" s="38"/>
      <c r="AF172" s="55">
        <v>1306000000</v>
      </c>
      <c r="AG172" s="49">
        <v>-338000000</v>
      </c>
      <c r="AH172" s="36">
        <v>-200000000</v>
      </c>
      <c r="AI172" s="37">
        <v>-221000000</v>
      </c>
      <c r="AJ172" s="38">
        <v>21000000</v>
      </c>
      <c r="AK172" s="37"/>
      <c r="AL172" s="37"/>
      <c r="AM172" s="37">
        <v>17000000</v>
      </c>
      <c r="AN172" s="38">
        <v>-155000000</v>
      </c>
      <c r="AO172" s="49">
        <v>968000000</v>
      </c>
      <c r="AP172" s="36">
        <v>248000000</v>
      </c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8">
        <v>248000000</v>
      </c>
      <c r="BD172" s="58">
        <v>1216000000</v>
      </c>
      <c r="BE172" s="37">
        <v>-256000000</v>
      </c>
      <c r="BF172" s="37"/>
      <c r="BG172" s="37"/>
      <c r="BH172" s="37"/>
      <c r="BI172" s="37"/>
      <c r="BJ172" s="56">
        <v>960000000</v>
      </c>
      <c r="BK172" s="36"/>
      <c r="BL172" s="37"/>
      <c r="BM172" s="38"/>
      <c r="BN172" s="74">
        <v>960000000</v>
      </c>
      <c r="BO172" s="74"/>
      <c r="BP172" s="76">
        <v>960000000</v>
      </c>
      <c r="BQ172" s="37"/>
      <c r="BR172" s="37"/>
      <c r="BS172" s="56">
        <v>960000000</v>
      </c>
    </row>
    <row r="173" spans="1:71" x14ac:dyDescent="0.2">
      <c r="A173" s="52" t="s">
        <v>559</v>
      </c>
      <c r="B173" s="52" t="s">
        <v>560</v>
      </c>
      <c r="C173" s="52" t="str">
        <f>VLOOKUP(A173,'[2]S&amp;P 500 Wikipedia'!A:D,3,FALSE)</f>
        <v>Consumer Discretionary</v>
      </c>
      <c r="D173" s="52">
        <v>125620</v>
      </c>
      <c r="E173" s="52" t="s">
        <v>16</v>
      </c>
      <c r="F173" s="52">
        <v>2019</v>
      </c>
      <c r="G173" s="52" t="s">
        <v>1292</v>
      </c>
      <c r="H173" s="53">
        <v>43830</v>
      </c>
      <c r="I173" s="53">
        <v>43866</v>
      </c>
      <c r="J173" s="53">
        <v>43866</v>
      </c>
      <c r="K173" s="54">
        <v>1424000000</v>
      </c>
      <c r="L173" s="54">
        <v>1439000000</v>
      </c>
      <c r="M173" s="52" t="s">
        <v>561</v>
      </c>
      <c r="N173" s="36">
        <v>137237000000</v>
      </c>
      <c r="O173" s="37">
        <v>122697000000</v>
      </c>
      <c r="P173" s="37">
        <v>14540000000</v>
      </c>
      <c r="Q173" s="38"/>
      <c r="R173" s="36">
        <v>-123265000000</v>
      </c>
      <c r="S173" s="37">
        <v>-110651000000</v>
      </c>
      <c r="T173" s="37"/>
      <c r="U173" s="38">
        <v>-12614000000</v>
      </c>
      <c r="V173" s="55">
        <v>13972000000</v>
      </c>
      <c r="W173" s="49"/>
      <c r="X173" s="36">
        <v>-8491000000</v>
      </c>
      <c r="Y173" s="37">
        <v>-8491000000</v>
      </c>
      <c r="Z173" s="37"/>
      <c r="AA173" s="37"/>
      <c r="AB173" s="37"/>
      <c r="AC173" s="37"/>
      <c r="AD173" s="37"/>
      <c r="AE173" s="38"/>
      <c r="AF173" s="55">
        <v>5481000000</v>
      </c>
      <c r="AG173" s="49">
        <v>1955000000</v>
      </c>
      <c r="AH173" s="36">
        <v>-782000000</v>
      </c>
      <c r="AI173" s="37">
        <v>-782000000</v>
      </c>
      <c r="AJ173" s="38"/>
      <c r="AK173" s="37"/>
      <c r="AL173" s="37"/>
      <c r="AM173" s="37">
        <v>1268000000</v>
      </c>
      <c r="AN173" s="38">
        <v>1469000000</v>
      </c>
      <c r="AO173" s="49">
        <v>7436000000</v>
      </c>
      <c r="AP173" s="36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8"/>
      <c r="BD173" s="58">
        <v>7436000000</v>
      </c>
      <c r="BE173" s="37">
        <v>-769000000</v>
      </c>
      <c r="BF173" s="37"/>
      <c r="BG173" s="37"/>
      <c r="BH173" s="37"/>
      <c r="BI173" s="37"/>
      <c r="BJ173" s="56">
        <v>6667000000</v>
      </c>
      <c r="BK173" s="36">
        <v>0</v>
      </c>
      <c r="BL173" s="37">
        <v>0</v>
      </c>
      <c r="BM173" s="38"/>
      <c r="BN173" s="74">
        <v>6667000000</v>
      </c>
      <c r="BO173" s="74">
        <v>65000000</v>
      </c>
      <c r="BP173" s="76">
        <v>6732000000</v>
      </c>
      <c r="BQ173" s="37">
        <v>-151000000</v>
      </c>
      <c r="BR173" s="37"/>
      <c r="BS173" s="56">
        <v>6581000000</v>
      </c>
    </row>
    <row r="174" spans="1:71" x14ac:dyDescent="0.2">
      <c r="A174" s="52" t="s">
        <v>86</v>
      </c>
      <c r="B174" s="52" t="s">
        <v>87</v>
      </c>
      <c r="C174" s="52" t="str">
        <f>VLOOKUP(A174,'[2]S&amp;P 500 Wikipedia'!A:D,3,FALSE)</f>
        <v>Communication Services</v>
      </c>
      <c r="D174" s="52">
        <v>18</v>
      </c>
      <c r="E174" s="52" t="s">
        <v>16</v>
      </c>
      <c r="F174" s="52">
        <v>2019</v>
      </c>
      <c r="G174" s="52" t="s">
        <v>1292</v>
      </c>
      <c r="H174" s="53">
        <v>43830</v>
      </c>
      <c r="I174" s="53">
        <v>43865</v>
      </c>
      <c r="J174" s="53">
        <v>43865</v>
      </c>
      <c r="K174" s="54">
        <v>692596000</v>
      </c>
      <c r="L174" s="54">
        <v>745083000</v>
      </c>
      <c r="M174" s="52" t="s">
        <v>88</v>
      </c>
      <c r="N174" s="36">
        <v>161857000000</v>
      </c>
      <c r="O174" s="37"/>
      <c r="P174" s="37"/>
      <c r="Q174" s="38"/>
      <c r="R174" s="36">
        <v>-71896000000</v>
      </c>
      <c r="S174" s="37"/>
      <c r="T174" s="37"/>
      <c r="U174" s="38"/>
      <c r="V174" s="55">
        <v>89961000000</v>
      </c>
      <c r="W174" s="49"/>
      <c r="X174" s="36">
        <v>-54033000000</v>
      </c>
      <c r="Y174" s="37">
        <v>-28015000000</v>
      </c>
      <c r="Z174" s="37"/>
      <c r="AA174" s="37"/>
      <c r="AB174" s="37">
        <v>-26018000000</v>
      </c>
      <c r="AC174" s="37"/>
      <c r="AD174" s="37"/>
      <c r="AE174" s="38"/>
      <c r="AF174" s="55">
        <v>35928000000</v>
      </c>
      <c r="AG174" s="49">
        <v>5394000000</v>
      </c>
      <c r="AH174" s="36"/>
      <c r="AI174" s="37"/>
      <c r="AJ174" s="38"/>
      <c r="AK174" s="37"/>
      <c r="AL174" s="37"/>
      <c r="AM174" s="37"/>
      <c r="AN174" s="38">
        <v>5394000000</v>
      </c>
      <c r="AO174" s="49">
        <v>41322000000</v>
      </c>
      <c r="AP174" s="36">
        <v>-1697000000</v>
      </c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8"/>
      <c r="BD174" s="58">
        <v>39625000000</v>
      </c>
      <c r="BE174" s="37">
        <v>-5282000000</v>
      </c>
      <c r="BF174" s="37"/>
      <c r="BG174" s="37"/>
      <c r="BH174" s="37"/>
      <c r="BI174" s="37"/>
      <c r="BJ174" s="56">
        <v>34343000000</v>
      </c>
      <c r="BK174" s="36"/>
      <c r="BL174" s="37"/>
      <c r="BM174" s="38"/>
      <c r="BN174" s="74">
        <v>34343000000</v>
      </c>
      <c r="BO174" s="74"/>
      <c r="BP174" s="76">
        <v>34343000000</v>
      </c>
      <c r="BQ174" s="37"/>
      <c r="BR174" s="37"/>
      <c r="BS174" s="56">
        <v>34343000000</v>
      </c>
    </row>
    <row r="175" spans="1:71" x14ac:dyDescent="0.2">
      <c r="A175" s="52" t="s">
        <v>562</v>
      </c>
      <c r="B175" s="52" t="s">
        <v>563</v>
      </c>
      <c r="C175" s="52" t="str">
        <f>VLOOKUP(A175,'[2]S&amp;P 500 Wikipedia'!A:D,3,FALSE)</f>
        <v>Consumer Discretionary</v>
      </c>
      <c r="D175" s="52">
        <v>115285</v>
      </c>
      <c r="E175" s="52" t="s">
        <v>16</v>
      </c>
      <c r="F175" s="52">
        <v>2019</v>
      </c>
      <c r="G175" s="52" t="s">
        <v>1292</v>
      </c>
      <c r="H175" s="53">
        <v>43830</v>
      </c>
      <c r="I175" s="53">
        <v>43882</v>
      </c>
      <c r="J175" s="53">
        <v>43882</v>
      </c>
      <c r="K175" s="54">
        <v>145736000</v>
      </c>
      <c r="L175" s="54">
        <v>146417000</v>
      </c>
      <c r="M175" s="52" t="s">
        <v>564</v>
      </c>
      <c r="N175" s="36">
        <v>19392305000</v>
      </c>
      <c r="O175" s="37"/>
      <c r="P175" s="37"/>
      <c r="Q175" s="38"/>
      <c r="R175" s="36">
        <v>-13076036000</v>
      </c>
      <c r="S175" s="37"/>
      <c r="T175" s="37"/>
      <c r="U175" s="38"/>
      <c r="V175" s="55">
        <v>6316269000</v>
      </c>
      <c r="W175" s="49"/>
      <c r="X175" s="36">
        <v>-5204455000</v>
      </c>
      <c r="Y175" s="37">
        <v>-4934167000</v>
      </c>
      <c r="Z175" s="37"/>
      <c r="AA175" s="37"/>
      <c r="AB175" s="37"/>
      <c r="AC175" s="37">
        <v>-270288000</v>
      </c>
      <c r="AD175" s="37"/>
      <c r="AE175" s="38"/>
      <c r="AF175" s="55">
        <v>1111814000</v>
      </c>
      <c r="AG175" s="49">
        <v>-29700000</v>
      </c>
      <c r="AH175" s="36">
        <v>-95711000</v>
      </c>
      <c r="AI175" s="37"/>
      <c r="AJ175" s="38"/>
      <c r="AK175" s="37"/>
      <c r="AL175" s="37"/>
      <c r="AM175" s="37"/>
      <c r="AN175" s="38">
        <v>66011000</v>
      </c>
      <c r="AO175" s="49">
        <v>1082114000</v>
      </c>
      <c r="AP175" s="36">
        <v>-251814000</v>
      </c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8"/>
      <c r="BD175" s="58">
        <v>830300000</v>
      </c>
      <c r="BE175" s="37">
        <v>-209215000</v>
      </c>
      <c r="BF175" s="37"/>
      <c r="BG175" s="37"/>
      <c r="BH175" s="37"/>
      <c r="BI175" s="37"/>
      <c r="BJ175" s="56">
        <v>621085000</v>
      </c>
      <c r="BK175" s="36"/>
      <c r="BL175" s="37"/>
      <c r="BM175" s="38"/>
      <c r="BN175" s="74">
        <v>621085000</v>
      </c>
      <c r="BO175" s="74"/>
      <c r="BP175" s="76">
        <v>621085000</v>
      </c>
      <c r="BQ175" s="37"/>
      <c r="BR175" s="37"/>
      <c r="BS175" s="56">
        <v>621085000</v>
      </c>
    </row>
    <row r="176" spans="1:71" x14ac:dyDescent="0.2">
      <c r="A176" s="52" t="s">
        <v>568</v>
      </c>
      <c r="B176" s="52" t="s">
        <v>569</v>
      </c>
      <c r="C176" s="52" t="str">
        <f>VLOOKUP(A176,'[2]S&amp;P 500 Wikipedia'!A:D,3,FALSE)</f>
        <v>Information Technology</v>
      </c>
      <c r="D176" s="52">
        <v>182201</v>
      </c>
      <c r="E176" s="52" t="s">
        <v>16</v>
      </c>
      <c r="F176" s="52">
        <v>2019</v>
      </c>
      <c r="G176" s="52" t="s">
        <v>1292</v>
      </c>
      <c r="H176" s="53">
        <v>43830</v>
      </c>
      <c r="I176" s="53">
        <v>43882</v>
      </c>
      <c r="J176" s="53">
        <v>43882</v>
      </c>
      <c r="K176" s="54">
        <v>198298000</v>
      </c>
      <c r="L176" s="54">
        <v>199134000</v>
      </c>
      <c r="M176" s="52" t="s">
        <v>570</v>
      </c>
      <c r="N176" s="36">
        <v>4911892000</v>
      </c>
      <c r="O176" s="37"/>
      <c r="P176" s="37"/>
      <c r="Q176" s="38"/>
      <c r="R176" s="36">
        <v>-2073803000</v>
      </c>
      <c r="S176" s="37"/>
      <c r="T176" s="37"/>
      <c r="U176" s="38"/>
      <c r="V176" s="55">
        <v>2838089000</v>
      </c>
      <c r="W176" s="49"/>
      <c r="X176" s="36">
        <v>-2046672000</v>
      </c>
      <c r="Y176" s="37">
        <v>-2046672000</v>
      </c>
      <c r="Z176" s="37"/>
      <c r="AA176" s="37"/>
      <c r="AB176" s="37"/>
      <c r="AC176" s="37"/>
      <c r="AD176" s="37"/>
      <c r="AE176" s="38"/>
      <c r="AF176" s="55">
        <v>791417000</v>
      </c>
      <c r="AG176" s="49">
        <v>-273492000</v>
      </c>
      <c r="AH176" s="36">
        <v>-273492000</v>
      </c>
      <c r="AI176" s="37"/>
      <c r="AJ176" s="38"/>
      <c r="AK176" s="37"/>
      <c r="AL176" s="37"/>
      <c r="AM176" s="37"/>
      <c r="AN176" s="38"/>
      <c r="AO176" s="49">
        <v>517925000</v>
      </c>
      <c r="AP176" s="36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8"/>
      <c r="BD176" s="58">
        <v>517925000</v>
      </c>
      <c r="BE176" s="37">
        <v>-62190000</v>
      </c>
      <c r="BF176" s="37"/>
      <c r="BG176" s="37"/>
      <c r="BH176" s="37"/>
      <c r="BI176" s="37"/>
      <c r="BJ176" s="56">
        <v>455735000</v>
      </c>
      <c r="BK176" s="36">
        <v>13541000</v>
      </c>
      <c r="BL176" s="37">
        <v>13541000</v>
      </c>
      <c r="BM176" s="38"/>
      <c r="BN176" s="74">
        <v>469276000</v>
      </c>
      <c r="BO176" s="74">
        <v>-38663000</v>
      </c>
      <c r="BP176" s="76">
        <v>430613000</v>
      </c>
      <c r="BQ176" s="37"/>
      <c r="BR176" s="37"/>
      <c r="BS176" s="56">
        <v>430613000</v>
      </c>
    </row>
    <row r="177" spans="1:71" x14ac:dyDescent="0.2">
      <c r="A177" s="52" t="s">
        <v>541</v>
      </c>
      <c r="B177" s="52" t="s">
        <v>542</v>
      </c>
      <c r="C177" s="52" t="str">
        <f>VLOOKUP(A177,'[2]S&amp;P 500 Wikipedia'!A:D,3,FALSE)</f>
        <v>Consumer Discretionary</v>
      </c>
      <c r="D177" s="52">
        <v>250974</v>
      </c>
      <c r="E177" s="52" t="s">
        <v>16</v>
      </c>
      <c r="F177" s="52">
        <v>2019</v>
      </c>
      <c r="G177" s="52" t="s">
        <v>1292</v>
      </c>
      <c r="H177" s="53">
        <v>43890</v>
      </c>
      <c r="I177" s="53">
        <v>43907</v>
      </c>
      <c r="J177" s="53">
        <v>43907</v>
      </c>
      <c r="K177" s="54">
        <v>376000000</v>
      </c>
      <c r="L177" s="54">
        <v>378000000</v>
      </c>
      <c r="M177" s="52" t="s">
        <v>543</v>
      </c>
      <c r="N177" s="36">
        <v>16383000000</v>
      </c>
      <c r="O177" s="37"/>
      <c r="P177" s="37"/>
      <c r="Q177" s="38"/>
      <c r="R177" s="36">
        <v>-10250000000</v>
      </c>
      <c r="S177" s="37"/>
      <c r="T177" s="37"/>
      <c r="U177" s="38"/>
      <c r="V177" s="55">
        <v>6133000000</v>
      </c>
      <c r="W177" s="49"/>
      <c r="X177" s="36">
        <v>-5559000000</v>
      </c>
      <c r="Y177" s="37"/>
      <c r="Z177" s="37"/>
      <c r="AA177" s="37"/>
      <c r="AB177" s="37"/>
      <c r="AC177" s="37"/>
      <c r="AD177" s="37"/>
      <c r="AE177" s="38"/>
      <c r="AF177" s="55">
        <v>574000000</v>
      </c>
      <c r="AG177" s="49">
        <v>-46000000</v>
      </c>
      <c r="AH177" s="36">
        <v>-46000000</v>
      </c>
      <c r="AI177" s="37"/>
      <c r="AJ177" s="38"/>
      <c r="AK177" s="37"/>
      <c r="AL177" s="37"/>
      <c r="AM177" s="37"/>
      <c r="AN177" s="38"/>
      <c r="AO177" s="49">
        <v>528000000</v>
      </c>
      <c r="AP177" s="36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8"/>
      <c r="BD177" s="58">
        <v>528000000</v>
      </c>
      <c r="BE177" s="37">
        <v>-177000000</v>
      </c>
      <c r="BF177" s="37"/>
      <c r="BG177" s="37"/>
      <c r="BH177" s="37"/>
      <c r="BI177" s="37"/>
      <c r="BJ177" s="56">
        <v>351000000</v>
      </c>
      <c r="BK177" s="36"/>
      <c r="BL177" s="37"/>
      <c r="BM177" s="38"/>
      <c r="BN177" s="74">
        <v>351000000</v>
      </c>
      <c r="BO177" s="74"/>
      <c r="BP177" s="76">
        <v>351000000</v>
      </c>
      <c r="BQ177" s="37"/>
      <c r="BR177" s="37"/>
      <c r="BS177" s="56">
        <v>351000000</v>
      </c>
    </row>
    <row r="178" spans="1:71" x14ac:dyDescent="0.2">
      <c r="A178" s="52" t="s">
        <v>544</v>
      </c>
      <c r="B178" s="52" t="s">
        <v>545</v>
      </c>
      <c r="C178" s="52" t="str">
        <f>VLOOKUP(A178,'[2]S&amp;P 500 Wikipedia'!A:D,3,FALSE)</f>
        <v>Consumer Discretionary</v>
      </c>
      <c r="D178" s="52">
        <v>388839</v>
      </c>
      <c r="E178" s="52" t="s">
        <v>16</v>
      </c>
      <c r="F178" s="52">
        <v>2019</v>
      </c>
      <c r="G178" s="52" t="s">
        <v>1292</v>
      </c>
      <c r="H178" s="53">
        <v>43830</v>
      </c>
      <c r="I178" s="53">
        <v>43880</v>
      </c>
      <c r="J178" s="53">
        <v>43880</v>
      </c>
      <c r="K178" s="54">
        <v>189931000</v>
      </c>
      <c r="L178" s="54">
        <v>190899000</v>
      </c>
      <c r="M178" s="52" t="s">
        <v>546</v>
      </c>
      <c r="N178" s="36">
        <v>3757505000</v>
      </c>
      <c r="O178" s="37"/>
      <c r="P178" s="37"/>
      <c r="Q178" s="38"/>
      <c r="R178" s="36">
        <v>-1523529000</v>
      </c>
      <c r="S178" s="37"/>
      <c r="T178" s="37"/>
      <c r="U178" s="38"/>
      <c r="V178" s="55">
        <v>2233976000</v>
      </c>
      <c r="W178" s="49"/>
      <c r="X178" s="36">
        <v>-1288390000</v>
      </c>
      <c r="Y178" s="37">
        <v>-683024000</v>
      </c>
      <c r="Z178" s="37"/>
      <c r="AA178" s="37"/>
      <c r="AB178" s="37">
        <v>-605366000</v>
      </c>
      <c r="AC178" s="37"/>
      <c r="AD178" s="37"/>
      <c r="AE178" s="38"/>
      <c r="AF178" s="55">
        <v>945586000</v>
      </c>
      <c r="AG178" s="49">
        <v>41636000</v>
      </c>
      <c r="AH178" s="36">
        <v>52817000</v>
      </c>
      <c r="AI178" s="37"/>
      <c r="AJ178" s="38"/>
      <c r="AK178" s="37"/>
      <c r="AL178" s="37">
        <v>-16799000</v>
      </c>
      <c r="AM178" s="37"/>
      <c r="AN178" s="38">
        <v>5618000</v>
      </c>
      <c r="AO178" s="49">
        <v>987222000</v>
      </c>
      <c r="AP178" s="36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8"/>
      <c r="BD178" s="58">
        <v>987222000</v>
      </c>
      <c r="BE178" s="37">
        <v>-34736000</v>
      </c>
      <c r="BF178" s="37"/>
      <c r="BG178" s="37"/>
      <c r="BH178" s="37"/>
      <c r="BI178" s="37"/>
      <c r="BJ178" s="56">
        <v>952486000</v>
      </c>
      <c r="BK178" s="36"/>
      <c r="BL178" s="37"/>
      <c r="BM178" s="38"/>
      <c r="BN178" s="74">
        <v>952486000</v>
      </c>
      <c r="BO178" s="74"/>
      <c r="BP178" s="76">
        <v>952486000</v>
      </c>
      <c r="BQ178" s="37"/>
      <c r="BR178" s="37"/>
      <c r="BS178" s="56">
        <v>952486000</v>
      </c>
    </row>
    <row r="179" spans="1:71" x14ac:dyDescent="0.2">
      <c r="A179" s="52" t="s">
        <v>571</v>
      </c>
      <c r="B179" s="52" t="s">
        <v>572</v>
      </c>
      <c r="C179" s="52" t="str">
        <f>VLOOKUP(A179,'[2]S&amp;P 500 Wikipedia'!A:D,3,FALSE)</f>
        <v>Industrials</v>
      </c>
      <c r="D179" s="52">
        <v>504823</v>
      </c>
      <c r="E179" s="52" t="s">
        <v>16</v>
      </c>
      <c r="F179" s="52">
        <v>2019</v>
      </c>
      <c r="G179" s="52" t="s">
        <v>1292</v>
      </c>
      <c r="H179" s="53">
        <v>43830</v>
      </c>
      <c r="I179" s="53">
        <v>43881</v>
      </c>
      <c r="J179" s="53">
        <v>43881</v>
      </c>
      <c r="K179" s="54">
        <v>54700000</v>
      </c>
      <c r="L179" s="54">
        <v>54900000</v>
      </c>
      <c r="M179" s="52" t="s">
        <v>573</v>
      </c>
      <c r="N179" s="36">
        <v>11486000000</v>
      </c>
      <c r="O179" s="37"/>
      <c r="P179" s="37"/>
      <c r="Q179" s="38"/>
      <c r="R179" s="36">
        <v>-7089000000</v>
      </c>
      <c r="S179" s="37"/>
      <c r="T179" s="37"/>
      <c r="U179" s="38"/>
      <c r="V179" s="55">
        <v>4397000000</v>
      </c>
      <c r="W179" s="49"/>
      <c r="X179" s="36">
        <v>-3135000000</v>
      </c>
      <c r="Y179" s="37">
        <v>-3135000000</v>
      </c>
      <c r="Z179" s="37"/>
      <c r="AA179" s="37"/>
      <c r="AB179" s="37"/>
      <c r="AC179" s="37"/>
      <c r="AD179" s="37"/>
      <c r="AE179" s="38"/>
      <c r="AF179" s="55">
        <v>1262000000</v>
      </c>
      <c r="AG179" s="49">
        <v>-53000000</v>
      </c>
      <c r="AH179" s="36">
        <v>-79000000</v>
      </c>
      <c r="AI179" s="37"/>
      <c r="AJ179" s="38"/>
      <c r="AK179" s="37"/>
      <c r="AL179" s="37"/>
      <c r="AM179" s="37"/>
      <c r="AN179" s="38">
        <v>26000000</v>
      </c>
      <c r="AO179" s="49">
        <v>1209000000</v>
      </c>
      <c r="AP179" s="36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8"/>
      <c r="BD179" s="58">
        <v>1209000000</v>
      </c>
      <c r="BE179" s="37">
        <v>-314000000</v>
      </c>
      <c r="BF179" s="37"/>
      <c r="BG179" s="37"/>
      <c r="BH179" s="37"/>
      <c r="BI179" s="37"/>
      <c r="BJ179" s="56">
        <v>895000000</v>
      </c>
      <c r="BK179" s="36"/>
      <c r="BL179" s="37"/>
      <c r="BM179" s="38"/>
      <c r="BN179" s="74">
        <v>895000000</v>
      </c>
      <c r="BO179" s="74">
        <v>-46000000</v>
      </c>
      <c r="BP179" s="76">
        <v>849000000</v>
      </c>
      <c r="BQ179" s="37"/>
      <c r="BR179" s="37"/>
      <c r="BS179" s="56">
        <v>849000000</v>
      </c>
    </row>
    <row r="180" spans="1:71" x14ac:dyDescent="0.2">
      <c r="A180" s="52" t="s">
        <v>577</v>
      </c>
      <c r="B180" s="52" t="s">
        <v>578</v>
      </c>
      <c r="C180" s="52" t="str">
        <f>VLOOKUP(A180,'[2]S&amp;P 500 Wikipedia'!A:D,3,FALSE)</f>
        <v>Energy</v>
      </c>
      <c r="D180" s="52">
        <v>378158</v>
      </c>
      <c r="E180" s="52" t="s">
        <v>16</v>
      </c>
      <c r="F180" s="52">
        <v>2019</v>
      </c>
      <c r="G180" s="52" t="s">
        <v>1292</v>
      </c>
      <c r="H180" s="53">
        <v>43830</v>
      </c>
      <c r="I180" s="53">
        <v>43872</v>
      </c>
      <c r="J180" s="53">
        <v>43872</v>
      </c>
      <c r="K180" s="54">
        <v>875000000</v>
      </c>
      <c r="L180" s="54">
        <v>875000000</v>
      </c>
      <c r="M180" s="52" t="s">
        <v>579</v>
      </c>
      <c r="N180" s="36">
        <v>22408000000</v>
      </c>
      <c r="O180" s="37"/>
      <c r="P180" s="37"/>
      <c r="Q180" s="38"/>
      <c r="R180" s="36">
        <v>-20123000000</v>
      </c>
      <c r="S180" s="37"/>
      <c r="T180" s="37"/>
      <c r="U180" s="38"/>
      <c r="V180" s="55">
        <v>2285000000</v>
      </c>
      <c r="W180" s="49"/>
      <c r="X180" s="36">
        <v>-227000000</v>
      </c>
      <c r="Y180" s="37">
        <v>-227000000</v>
      </c>
      <c r="Z180" s="37"/>
      <c r="AA180" s="37"/>
      <c r="AB180" s="37"/>
      <c r="AC180" s="37"/>
      <c r="AD180" s="37"/>
      <c r="AE180" s="38"/>
      <c r="AF180" s="55">
        <v>2058000000</v>
      </c>
      <c r="AG180" s="49">
        <v>-674000000</v>
      </c>
      <c r="AH180" s="36">
        <v>-569000000</v>
      </c>
      <c r="AI180" s="37"/>
      <c r="AJ180" s="38"/>
      <c r="AK180" s="37"/>
      <c r="AL180" s="37"/>
      <c r="AM180" s="37"/>
      <c r="AN180" s="38">
        <v>-105000000</v>
      </c>
      <c r="AO180" s="49">
        <v>1384000000</v>
      </c>
      <c r="AP180" s="36">
        <v>-2506000000</v>
      </c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8"/>
      <c r="BD180" s="58">
        <v>-1122000000</v>
      </c>
      <c r="BE180" s="37">
        <v>-7000000</v>
      </c>
      <c r="BF180" s="37"/>
      <c r="BG180" s="37"/>
      <c r="BH180" s="37"/>
      <c r="BI180" s="37"/>
      <c r="BJ180" s="56">
        <v>-1129000000</v>
      </c>
      <c r="BK180" s="36">
        <v>0</v>
      </c>
      <c r="BL180" s="37">
        <v>0</v>
      </c>
      <c r="BM180" s="38"/>
      <c r="BN180" s="74">
        <v>-1129000000</v>
      </c>
      <c r="BO180" s="74">
        <v>-2000000</v>
      </c>
      <c r="BP180" s="76">
        <v>-1131000000</v>
      </c>
      <c r="BQ180" s="37"/>
      <c r="BR180" s="37"/>
      <c r="BS180" s="56">
        <v>-1131000000</v>
      </c>
    </row>
    <row r="181" spans="1:71" x14ac:dyDescent="0.2">
      <c r="A181" s="52" t="s">
        <v>583</v>
      </c>
      <c r="B181" s="52" t="s">
        <v>584</v>
      </c>
      <c r="C181" s="52" t="str">
        <f>VLOOKUP(A181,'[2]S&amp;P 500 Wikipedia'!A:D,3,FALSE)</f>
        <v>Consumer Discretionary</v>
      </c>
      <c r="D181" s="52">
        <v>249756</v>
      </c>
      <c r="E181" s="52" t="s">
        <v>16</v>
      </c>
      <c r="F181" s="52">
        <v>2019</v>
      </c>
      <c r="G181" s="52" t="s">
        <v>1292</v>
      </c>
      <c r="H181" s="53">
        <v>43830</v>
      </c>
      <c r="I181" s="53">
        <v>43888</v>
      </c>
      <c r="J181" s="53">
        <v>43888</v>
      </c>
      <c r="K181" s="54">
        <v>127896000</v>
      </c>
      <c r="L181" s="54">
        <v>127896000</v>
      </c>
      <c r="M181" s="52" t="s">
        <v>585</v>
      </c>
      <c r="N181" s="36">
        <v>4720227000</v>
      </c>
      <c r="O181" s="37"/>
      <c r="P181" s="37"/>
      <c r="Q181" s="38"/>
      <c r="R181" s="36">
        <v>-1807849000</v>
      </c>
      <c r="S181" s="37"/>
      <c r="T181" s="37"/>
      <c r="U181" s="38"/>
      <c r="V181" s="55">
        <v>2912378000</v>
      </c>
      <c r="W181" s="49"/>
      <c r="X181" s="36">
        <v>-2260328000</v>
      </c>
      <c r="Y181" s="37">
        <v>-1450779000</v>
      </c>
      <c r="Z181" s="37"/>
      <c r="AA181" s="37"/>
      <c r="AB181" s="37">
        <v>-262156000</v>
      </c>
      <c r="AC181" s="37">
        <v>-132844000</v>
      </c>
      <c r="AD181" s="37"/>
      <c r="AE181" s="38">
        <v>-414549000</v>
      </c>
      <c r="AF181" s="55">
        <v>652050000</v>
      </c>
      <c r="AG181" s="49">
        <v>-57840000</v>
      </c>
      <c r="AH181" s="36">
        <v>-71771000</v>
      </c>
      <c r="AI181" s="37"/>
      <c r="AJ181" s="38"/>
      <c r="AK181" s="37"/>
      <c r="AL181" s="37"/>
      <c r="AM181" s="37"/>
      <c r="AN181" s="38">
        <v>13931000</v>
      </c>
      <c r="AO181" s="49">
        <v>594210000</v>
      </c>
      <c r="AP181" s="36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8"/>
      <c r="BD181" s="58">
        <v>594210000</v>
      </c>
      <c r="BE181" s="37">
        <v>-73756000</v>
      </c>
      <c r="BF181" s="37"/>
      <c r="BG181" s="37"/>
      <c r="BH181" s="37"/>
      <c r="BI181" s="37"/>
      <c r="BJ181" s="56">
        <v>520454000</v>
      </c>
      <c r="BK181" s="36"/>
      <c r="BL181" s="37"/>
      <c r="BM181" s="38"/>
      <c r="BN181" s="74">
        <v>520454000</v>
      </c>
      <c r="BO181" s="74"/>
      <c r="BP181" s="76">
        <v>520454000</v>
      </c>
      <c r="BQ181" s="37"/>
      <c r="BR181" s="37"/>
      <c r="BS181" s="56">
        <v>520454000</v>
      </c>
    </row>
    <row r="182" spans="1:71" x14ac:dyDescent="0.2">
      <c r="A182" s="52" t="s">
        <v>580</v>
      </c>
      <c r="B182" s="52" t="s">
        <v>581</v>
      </c>
      <c r="C182" s="52" t="str">
        <f>VLOOKUP(A182,'[2]S&amp;P 500 Wikipedia'!A:D,3,FALSE)</f>
        <v>Consumer Discretionary</v>
      </c>
      <c r="D182" s="52">
        <v>331419</v>
      </c>
      <c r="E182" s="52" t="s">
        <v>16</v>
      </c>
      <c r="F182" s="52">
        <v>2019</v>
      </c>
      <c r="G182" s="52" t="s">
        <v>1292</v>
      </c>
      <c r="H182" s="53">
        <v>43830</v>
      </c>
      <c r="I182" s="53">
        <v>43872</v>
      </c>
      <c r="J182" s="53">
        <v>43872</v>
      </c>
      <c r="K182" s="54">
        <v>364709000</v>
      </c>
      <c r="L182" s="54">
        <v>365519000</v>
      </c>
      <c r="M182" s="52" t="s">
        <v>582</v>
      </c>
      <c r="N182" s="36">
        <v>6966923000</v>
      </c>
      <c r="O182" s="37"/>
      <c r="P182" s="37"/>
      <c r="Q182" s="38"/>
      <c r="R182" s="36">
        <v>-4247593000</v>
      </c>
      <c r="S182" s="37"/>
      <c r="T182" s="37"/>
      <c r="U182" s="38"/>
      <c r="V182" s="55">
        <v>2719330000</v>
      </c>
      <c r="W182" s="49"/>
      <c r="X182" s="36">
        <v>-1829600000</v>
      </c>
      <c r="Y182" s="37">
        <v>-1829600000</v>
      </c>
      <c r="Z182" s="37"/>
      <c r="AA182" s="37"/>
      <c r="AB182" s="37"/>
      <c r="AC182" s="37"/>
      <c r="AD182" s="37"/>
      <c r="AE182" s="38"/>
      <c r="AF182" s="55">
        <v>889730000</v>
      </c>
      <c r="AG182" s="49">
        <v>-210003000</v>
      </c>
      <c r="AH182" s="36">
        <v>-178579000</v>
      </c>
      <c r="AI182" s="37"/>
      <c r="AJ182" s="38"/>
      <c r="AK182" s="37"/>
      <c r="AL182" s="37"/>
      <c r="AM182" s="37"/>
      <c r="AN182" s="38">
        <v>-31424000</v>
      </c>
      <c r="AO182" s="49">
        <v>679727000</v>
      </c>
      <c r="AP182" s="36">
        <v>0</v>
      </c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8">
        <v>0</v>
      </c>
      <c r="BD182" s="58">
        <v>679727000</v>
      </c>
      <c r="BE182" s="37">
        <v>-79007000</v>
      </c>
      <c r="BF182" s="37"/>
      <c r="BG182" s="37"/>
      <c r="BH182" s="37"/>
      <c r="BI182" s="37"/>
      <c r="BJ182" s="56">
        <v>600720000</v>
      </c>
      <c r="BK182" s="36">
        <v>0</v>
      </c>
      <c r="BL182" s="37">
        <v>0</v>
      </c>
      <c r="BM182" s="38"/>
      <c r="BN182" s="74">
        <v>600720000</v>
      </c>
      <c r="BO182" s="74"/>
      <c r="BP182" s="76">
        <v>600720000</v>
      </c>
      <c r="BQ182" s="37"/>
      <c r="BR182" s="37"/>
      <c r="BS182" s="56">
        <v>600720000</v>
      </c>
    </row>
    <row r="183" spans="1:71" x14ac:dyDescent="0.2">
      <c r="A183" s="52" t="s">
        <v>586</v>
      </c>
      <c r="B183" s="52" t="s">
        <v>587</v>
      </c>
      <c r="C183" s="52" t="str">
        <f>VLOOKUP(A183,'[2]S&amp;P 500 Wikipedia'!A:D,3,FALSE)</f>
        <v>Health Care</v>
      </c>
      <c r="D183" s="52">
        <v>378161</v>
      </c>
      <c r="E183" s="52" t="s">
        <v>16</v>
      </c>
      <c r="F183" s="52">
        <v>2019</v>
      </c>
      <c r="G183" s="52" t="s">
        <v>1292</v>
      </c>
      <c r="H183" s="53">
        <v>43830</v>
      </c>
      <c r="I183" s="53">
        <v>43881</v>
      </c>
      <c r="J183" s="53">
        <v>43881</v>
      </c>
      <c r="K183" s="54">
        <v>341210000</v>
      </c>
      <c r="L183" s="54">
        <v>348226000</v>
      </c>
      <c r="M183" s="52" t="s">
        <v>588</v>
      </c>
      <c r="N183" s="36">
        <v>51336000000</v>
      </c>
      <c r="O183" s="37"/>
      <c r="P183" s="37"/>
      <c r="Q183" s="38"/>
      <c r="R183" s="36">
        <v>-8481000000</v>
      </c>
      <c r="S183" s="37"/>
      <c r="T183" s="37"/>
      <c r="U183" s="38"/>
      <c r="V183" s="55">
        <v>42855000000</v>
      </c>
      <c r="W183" s="49"/>
      <c r="X183" s="36">
        <v>-35637000000</v>
      </c>
      <c r="Y183" s="37">
        <v>-23560000000</v>
      </c>
      <c r="Z183" s="37"/>
      <c r="AA183" s="37"/>
      <c r="AB183" s="37"/>
      <c r="AC183" s="37">
        <v>-2596000000</v>
      </c>
      <c r="AD183" s="37"/>
      <c r="AE183" s="38">
        <v>-9481000000</v>
      </c>
      <c r="AF183" s="55">
        <v>7218000000</v>
      </c>
      <c r="AG183" s="49">
        <v>-1781000000</v>
      </c>
      <c r="AH183" s="36">
        <v>-1824000000</v>
      </c>
      <c r="AI183" s="37"/>
      <c r="AJ183" s="38"/>
      <c r="AK183" s="37"/>
      <c r="AL183" s="37"/>
      <c r="AM183" s="37">
        <v>43000000</v>
      </c>
      <c r="AN183" s="38"/>
      <c r="AO183" s="49">
        <v>5437000000</v>
      </c>
      <c r="AP183" s="36">
        <v>-193000000</v>
      </c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8"/>
      <c r="BD183" s="58">
        <v>5244000000</v>
      </c>
      <c r="BE183" s="37">
        <v>-1099000000</v>
      </c>
      <c r="BF183" s="37"/>
      <c r="BG183" s="37"/>
      <c r="BH183" s="37"/>
      <c r="BI183" s="37"/>
      <c r="BJ183" s="56">
        <v>4145000000</v>
      </c>
      <c r="BK183" s="36"/>
      <c r="BL183" s="37"/>
      <c r="BM183" s="38"/>
      <c r="BN183" s="74">
        <v>4145000000</v>
      </c>
      <c r="BO183" s="74">
        <v>-640000000</v>
      </c>
      <c r="BP183" s="76">
        <v>3505000000</v>
      </c>
      <c r="BQ183" s="37"/>
      <c r="BR183" s="37"/>
      <c r="BS183" s="56">
        <v>3505000000</v>
      </c>
    </row>
    <row r="184" spans="1:71" x14ac:dyDescent="0.2">
      <c r="A184" s="52" t="s">
        <v>589</v>
      </c>
      <c r="B184" s="52" t="s">
        <v>590</v>
      </c>
      <c r="C184" s="52" t="str">
        <f>VLOOKUP(A184,'[2]S&amp;P 500 Wikipedia'!A:D,3,FALSE)</f>
        <v>Real Estate</v>
      </c>
      <c r="D184" s="52">
        <v>378162</v>
      </c>
      <c r="E184" s="52" t="s">
        <v>16</v>
      </c>
      <c r="F184" s="52">
        <v>2019</v>
      </c>
      <c r="G184" s="52" t="s">
        <v>1292</v>
      </c>
      <c r="H184" s="53">
        <v>43830</v>
      </c>
      <c r="I184" s="53">
        <v>43874</v>
      </c>
      <c r="J184" s="53">
        <v>43874</v>
      </c>
      <c r="K184" s="54">
        <v>486255000</v>
      </c>
      <c r="L184" s="54">
        <v>489335000</v>
      </c>
      <c r="M184" s="52" t="s">
        <v>591</v>
      </c>
      <c r="N184" s="36">
        <v>1997383000</v>
      </c>
      <c r="O184" s="37"/>
      <c r="P184" s="37"/>
      <c r="Q184" s="38"/>
      <c r="R184" s="36">
        <v>-879370000</v>
      </c>
      <c r="S184" s="37"/>
      <c r="T184" s="37"/>
      <c r="U184" s="38"/>
      <c r="V184" s="55">
        <v>1118013000</v>
      </c>
      <c r="W184" s="49"/>
      <c r="X184" s="36">
        <v>-752955000</v>
      </c>
      <c r="Y184" s="37">
        <v>-92966000</v>
      </c>
      <c r="Z184" s="37"/>
      <c r="AA184" s="37"/>
      <c r="AB184" s="37"/>
      <c r="AC184" s="37">
        <v>-659989000</v>
      </c>
      <c r="AD184" s="37"/>
      <c r="AE184" s="38"/>
      <c r="AF184" s="55">
        <v>365058000</v>
      </c>
      <c r="AG184" s="49">
        <v>-43490000</v>
      </c>
      <c r="AH184" s="36">
        <v>-225619000</v>
      </c>
      <c r="AI184" s="37"/>
      <c r="AJ184" s="38"/>
      <c r="AK184" s="37"/>
      <c r="AL184" s="37"/>
      <c r="AM184" s="37"/>
      <c r="AN184" s="38">
        <v>182129000</v>
      </c>
      <c r="AO184" s="49">
        <v>321568000</v>
      </c>
      <c r="AP184" s="36">
        <v>-270144000</v>
      </c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8"/>
      <c r="BD184" s="58">
        <v>51424000</v>
      </c>
      <c r="BE184" s="37">
        <v>17262000</v>
      </c>
      <c r="BF184" s="37"/>
      <c r="BG184" s="37"/>
      <c r="BH184" s="37"/>
      <c r="BI184" s="37">
        <v>-8625000</v>
      </c>
      <c r="BJ184" s="56">
        <v>60061000</v>
      </c>
      <c r="BK184" s="36"/>
      <c r="BL184" s="37"/>
      <c r="BM184" s="38"/>
      <c r="BN184" s="74">
        <v>60061000</v>
      </c>
      <c r="BO184" s="74">
        <v>-14531000</v>
      </c>
      <c r="BP184" s="76">
        <v>45530000</v>
      </c>
      <c r="BQ184" s="37"/>
      <c r="BR184" s="37">
        <v>-1543000</v>
      </c>
      <c r="BS184" s="56">
        <v>43987000</v>
      </c>
    </row>
    <row r="185" spans="1:71" x14ac:dyDescent="0.2">
      <c r="A185" s="52" t="s">
        <v>610</v>
      </c>
      <c r="B185" s="52" t="s">
        <v>611</v>
      </c>
      <c r="C185" s="52" t="str">
        <f>VLOOKUP(A185,'[2]S&amp;P 500 Wikipedia'!A:D,3,FALSE)</f>
        <v>Consumer Discretionary</v>
      </c>
      <c r="D185" s="52">
        <v>261673</v>
      </c>
      <c r="E185" s="52" t="s">
        <v>16</v>
      </c>
      <c r="F185" s="52">
        <v>2019</v>
      </c>
      <c r="G185" s="52" t="s">
        <v>1292</v>
      </c>
      <c r="H185" s="53">
        <v>43890</v>
      </c>
      <c r="I185" s="53">
        <v>43915</v>
      </c>
      <c r="J185" s="53">
        <v>43915</v>
      </c>
      <c r="K185" s="54">
        <v>1093000000</v>
      </c>
      <c r="L185" s="54">
        <v>1097000000</v>
      </c>
      <c r="M185" s="52" t="s">
        <v>612</v>
      </c>
      <c r="N185" s="36">
        <v>110225000000</v>
      </c>
      <c r="O185" s="37"/>
      <c r="P185" s="37"/>
      <c r="Q185" s="38"/>
      <c r="R185" s="36">
        <v>-72653000000</v>
      </c>
      <c r="S185" s="37"/>
      <c r="T185" s="37"/>
      <c r="U185" s="38"/>
      <c r="V185" s="55">
        <v>37572000000</v>
      </c>
      <c r="W185" s="49"/>
      <c r="X185" s="36">
        <v>-21729000000</v>
      </c>
      <c r="Y185" s="37">
        <v>-19740000000</v>
      </c>
      <c r="Z185" s="37"/>
      <c r="AA185" s="37"/>
      <c r="AB185" s="37"/>
      <c r="AC185" s="37">
        <v>-1989000000</v>
      </c>
      <c r="AD185" s="37"/>
      <c r="AE185" s="38"/>
      <c r="AF185" s="55">
        <v>15843000000</v>
      </c>
      <c r="AG185" s="49">
        <v>-1128000000</v>
      </c>
      <c r="AH185" s="36">
        <v>-1128000000</v>
      </c>
      <c r="AI185" s="37"/>
      <c r="AJ185" s="38"/>
      <c r="AK185" s="37"/>
      <c r="AL185" s="37"/>
      <c r="AM185" s="37"/>
      <c r="AN185" s="38">
        <v>0</v>
      </c>
      <c r="AO185" s="49">
        <v>14715000000</v>
      </c>
      <c r="AP185" s="36">
        <v>0</v>
      </c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8"/>
      <c r="BD185" s="58">
        <v>14715000000</v>
      </c>
      <c r="BE185" s="37">
        <v>-3473000000</v>
      </c>
      <c r="BF185" s="37"/>
      <c r="BG185" s="37"/>
      <c r="BH185" s="37"/>
      <c r="BI185" s="37"/>
      <c r="BJ185" s="56">
        <v>11242000000</v>
      </c>
      <c r="BK185" s="36"/>
      <c r="BL185" s="37"/>
      <c r="BM185" s="38"/>
      <c r="BN185" s="74">
        <v>11242000000</v>
      </c>
      <c r="BO185" s="74"/>
      <c r="BP185" s="76">
        <v>11242000000</v>
      </c>
      <c r="BQ185" s="37"/>
      <c r="BR185" s="37"/>
      <c r="BS185" s="56">
        <v>11242000000</v>
      </c>
    </row>
    <row r="186" spans="1:71" x14ac:dyDescent="0.2">
      <c r="A186" s="52" t="s">
        <v>595</v>
      </c>
      <c r="B186" s="52" t="s">
        <v>596</v>
      </c>
      <c r="C186" s="52" t="str">
        <f>VLOOKUP(A186,'[2]S&amp;P 500 Wikipedia'!A:D,3,FALSE)</f>
        <v>Energy</v>
      </c>
      <c r="D186" s="52">
        <v>378163</v>
      </c>
      <c r="E186" s="52" t="s">
        <v>16</v>
      </c>
      <c r="F186" s="52">
        <v>2019</v>
      </c>
      <c r="G186" s="52" t="s">
        <v>1292</v>
      </c>
      <c r="H186" s="53">
        <v>43830</v>
      </c>
      <c r="I186" s="53">
        <v>43881</v>
      </c>
      <c r="J186" s="53">
        <v>43881</v>
      </c>
      <c r="K186" s="54">
        <v>301200000</v>
      </c>
      <c r="L186" s="54">
        <v>301200000</v>
      </c>
      <c r="M186" s="59" t="s">
        <v>597</v>
      </c>
      <c r="N186" s="36">
        <v>6495000000</v>
      </c>
      <c r="O186" s="37"/>
      <c r="P186" s="37"/>
      <c r="Q186" s="38"/>
      <c r="R186" s="60">
        <v>0</v>
      </c>
      <c r="S186" s="37"/>
      <c r="T186" s="37"/>
      <c r="U186" s="38"/>
      <c r="V186" s="55">
        <v>6495000000</v>
      </c>
      <c r="W186" s="49"/>
      <c r="X186" s="36">
        <v>-5909000000</v>
      </c>
      <c r="Y186" s="37">
        <v>-2133000000</v>
      </c>
      <c r="Z186" s="37"/>
      <c r="AA186" s="37"/>
      <c r="AB186" s="37">
        <v>-233000000</v>
      </c>
      <c r="AC186" s="37">
        <v>-2122000000</v>
      </c>
      <c r="AD186" s="37"/>
      <c r="AE186" s="38">
        <v>-1421000000</v>
      </c>
      <c r="AF186" s="55">
        <v>586000000</v>
      </c>
      <c r="AG186" s="49">
        <v>-387000000</v>
      </c>
      <c r="AH186" s="36">
        <v>-380000000</v>
      </c>
      <c r="AI186" s="37"/>
      <c r="AJ186" s="38"/>
      <c r="AK186" s="37"/>
      <c r="AL186" s="37"/>
      <c r="AM186" s="37"/>
      <c r="AN186" s="38">
        <v>-7000000</v>
      </c>
      <c r="AO186" s="49">
        <v>199000000</v>
      </c>
      <c r="AP186" s="36">
        <v>22000000</v>
      </c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8"/>
      <c r="BD186" s="58">
        <v>221000000</v>
      </c>
      <c r="BE186" s="37">
        <v>-461000000</v>
      </c>
      <c r="BF186" s="37"/>
      <c r="BG186" s="37"/>
      <c r="BH186" s="37"/>
      <c r="BI186" s="37"/>
      <c r="BJ186" s="56">
        <v>-240000000</v>
      </c>
      <c r="BK186" s="36"/>
      <c r="BL186" s="37"/>
      <c r="BM186" s="38"/>
      <c r="BN186" s="74">
        <v>-240000000</v>
      </c>
      <c r="BO186" s="74">
        <v>-168000000</v>
      </c>
      <c r="BP186" s="76">
        <v>-408000000</v>
      </c>
      <c r="BQ186" s="37">
        <v>-4000000</v>
      </c>
      <c r="BR186" s="37"/>
      <c r="BS186" s="56">
        <v>-412000000</v>
      </c>
    </row>
    <row r="187" spans="1:71" x14ac:dyDescent="0.2">
      <c r="A187" s="12" t="s">
        <v>604</v>
      </c>
      <c r="B187" s="12" t="s">
        <v>605</v>
      </c>
      <c r="C187" s="52" t="str">
        <f>VLOOKUP(A187,'[2]S&amp;P 500 Wikipedia'!A:D,3,FALSE)</f>
        <v>Energy</v>
      </c>
      <c r="D187" s="12">
        <v>684316</v>
      </c>
      <c r="E187" s="12" t="s">
        <v>16</v>
      </c>
      <c r="F187" s="12">
        <v>2017</v>
      </c>
      <c r="G187" s="12" t="s">
        <v>1292</v>
      </c>
      <c r="H187" s="63">
        <v>43100</v>
      </c>
      <c r="I187" s="63">
        <v>43152</v>
      </c>
      <c r="J187" s="63">
        <v>43152</v>
      </c>
      <c r="K187" s="64">
        <v>176174000</v>
      </c>
      <c r="L187" s="64">
        <v>177196000</v>
      </c>
      <c r="M187" s="12" t="s">
        <v>1299</v>
      </c>
      <c r="N187" s="36">
        <v>14251299000</v>
      </c>
      <c r="O187" s="39"/>
      <c r="P187" s="39"/>
      <c r="Q187" s="40"/>
      <c r="R187" s="36">
        <v>-11359114000</v>
      </c>
      <c r="S187" s="39">
        <v>-11359114000</v>
      </c>
      <c r="T187" s="39"/>
      <c r="U187" s="40"/>
      <c r="V187" s="55">
        <v>2892185000</v>
      </c>
      <c r="W187" s="49"/>
      <c r="X187" s="36">
        <v>-1969045000</v>
      </c>
      <c r="Y187" s="39">
        <v>-264874000</v>
      </c>
      <c r="Z187" s="39"/>
      <c r="AA187" s="39"/>
      <c r="AB187" s="39"/>
      <c r="AC187" s="39">
        <v>-409937000</v>
      </c>
      <c r="AD187" s="39"/>
      <c r="AE187" s="40">
        <v>-1294234000</v>
      </c>
      <c r="AF187" s="55">
        <v>923140000</v>
      </c>
      <c r="AG187" s="49">
        <v>-84430000</v>
      </c>
      <c r="AH187" s="36">
        <v>-113861000</v>
      </c>
      <c r="AI187" s="39">
        <v>-117597000</v>
      </c>
      <c r="AJ187" s="40">
        <v>3736000</v>
      </c>
      <c r="AK187" s="39"/>
      <c r="AL187" s="39">
        <v>16921000</v>
      </c>
      <c r="AM187" s="39">
        <v>12510000</v>
      </c>
      <c r="AN187" s="40"/>
      <c r="AO187" s="49">
        <v>838710000</v>
      </c>
      <c r="AP187" s="36">
        <v>30153000</v>
      </c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40"/>
      <c r="BD187" s="67">
        <v>868863000</v>
      </c>
      <c r="BE187" s="39">
        <v>12379000</v>
      </c>
      <c r="BF187" s="39">
        <v>-125143000</v>
      </c>
      <c r="BG187" s="39">
        <v>137522000</v>
      </c>
      <c r="BH187" s="39"/>
      <c r="BI187" s="39"/>
      <c r="BJ187" s="56">
        <v>881242000</v>
      </c>
      <c r="BK187" s="36"/>
      <c r="BL187" s="39"/>
      <c r="BM187" s="40"/>
      <c r="BN187" s="74">
        <v>881242000</v>
      </c>
      <c r="BO187" s="74">
        <v>-75847000</v>
      </c>
      <c r="BP187" s="76">
        <v>805395000</v>
      </c>
      <c r="BQ187" s="39"/>
      <c r="BR187" s="39"/>
      <c r="BS187" s="56">
        <v>805395000</v>
      </c>
    </row>
    <row r="188" spans="1:71" x14ac:dyDescent="0.2">
      <c r="A188" s="52" t="s">
        <v>625</v>
      </c>
      <c r="B188" s="52" t="s">
        <v>626</v>
      </c>
      <c r="C188" s="52" t="str">
        <f>VLOOKUP(A188,'[2]S&amp;P 500 Wikipedia'!A:D,3,FALSE)</f>
        <v>Industrials</v>
      </c>
      <c r="D188" s="52">
        <v>903401</v>
      </c>
      <c r="E188" s="52" t="s">
        <v>16</v>
      </c>
      <c r="F188" s="52">
        <v>2019</v>
      </c>
      <c r="G188" s="52" t="s">
        <v>1292</v>
      </c>
      <c r="H188" s="53">
        <v>43830</v>
      </c>
      <c r="I188" s="53">
        <v>43874</v>
      </c>
      <c r="J188" s="53">
        <v>43874</v>
      </c>
      <c r="K188" s="54">
        <v>41400000</v>
      </c>
      <c r="L188" s="54">
        <v>41400000</v>
      </c>
      <c r="M188" s="52" t="s">
        <v>627</v>
      </c>
      <c r="N188" s="36">
        <v>8899000000</v>
      </c>
      <c r="O188" s="37"/>
      <c r="P188" s="37"/>
      <c r="Q188" s="38"/>
      <c r="R188" s="36">
        <v>-7368000000</v>
      </c>
      <c r="S188" s="37"/>
      <c r="T188" s="37"/>
      <c r="U188" s="38"/>
      <c r="V188" s="55">
        <v>1531000000</v>
      </c>
      <c r="W188" s="49"/>
      <c r="X188" s="36">
        <v>-791000000</v>
      </c>
      <c r="Y188" s="37">
        <v>-788000000</v>
      </c>
      <c r="Z188" s="37"/>
      <c r="AA188" s="37"/>
      <c r="AB188" s="37"/>
      <c r="AC188" s="37"/>
      <c r="AD188" s="37"/>
      <c r="AE188" s="38">
        <v>-3000000</v>
      </c>
      <c r="AF188" s="55">
        <v>740000000</v>
      </c>
      <c r="AG188" s="49">
        <v>-31000000</v>
      </c>
      <c r="AH188" s="36">
        <v>-70000000</v>
      </c>
      <c r="AI188" s="37"/>
      <c r="AJ188" s="38"/>
      <c r="AK188" s="37"/>
      <c r="AL188" s="37"/>
      <c r="AM188" s="37">
        <v>22000000</v>
      </c>
      <c r="AN188" s="38">
        <v>17000000</v>
      </c>
      <c r="AO188" s="49">
        <v>709000000</v>
      </c>
      <c r="AP188" s="36">
        <v>-29000000</v>
      </c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8"/>
      <c r="BD188" s="58">
        <v>680000000</v>
      </c>
      <c r="BE188" s="37">
        <v>-134000000</v>
      </c>
      <c r="BF188" s="37"/>
      <c r="BG188" s="37"/>
      <c r="BH188" s="37"/>
      <c r="BI188" s="37"/>
      <c r="BJ188" s="56">
        <v>546000000</v>
      </c>
      <c r="BK188" s="36"/>
      <c r="BL188" s="37"/>
      <c r="BM188" s="38"/>
      <c r="BN188" s="74">
        <v>546000000</v>
      </c>
      <c r="BO188" s="74"/>
      <c r="BP188" s="76">
        <v>546000000</v>
      </c>
      <c r="BQ188" s="37"/>
      <c r="BR188" s="37"/>
      <c r="BS188" s="56">
        <v>546000000</v>
      </c>
    </row>
    <row r="189" spans="1:71" x14ac:dyDescent="0.2">
      <c r="A189" s="52" t="s">
        <v>601</v>
      </c>
      <c r="B189" s="52" t="s">
        <v>602</v>
      </c>
      <c r="C189" s="52" t="str">
        <f>VLOOKUP(A189,'[2]S&amp;P 500 Wikipedia'!A:D,3,FALSE)</f>
        <v>Consumer Discretionary</v>
      </c>
      <c r="D189" s="52">
        <v>740329</v>
      </c>
      <c r="E189" s="52" t="s">
        <v>16</v>
      </c>
      <c r="F189" s="52">
        <v>2019</v>
      </c>
      <c r="G189" s="52" t="s">
        <v>1292</v>
      </c>
      <c r="H189" s="53">
        <v>43830</v>
      </c>
      <c r="I189" s="53">
        <v>43872</v>
      </c>
      <c r="J189" s="53">
        <v>43872</v>
      </c>
      <c r="K189" s="54">
        <v>287000000</v>
      </c>
      <c r="L189" s="54">
        <v>290000000</v>
      </c>
      <c r="M189" s="52" t="s">
        <v>603</v>
      </c>
      <c r="N189" s="36">
        <v>9452000000</v>
      </c>
      <c r="O189" s="37"/>
      <c r="P189" s="37"/>
      <c r="Q189" s="38"/>
      <c r="R189" s="36">
        <v>-1254000000</v>
      </c>
      <c r="S189" s="37"/>
      <c r="T189" s="37"/>
      <c r="U189" s="38"/>
      <c r="V189" s="55">
        <v>8198000000</v>
      </c>
      <c r="W189" s="49"/>
      <c r="X189" s="36">
        <v>-6550000000</v>
      </c>
      <c r="Y189" s="37">
        <v>-441000000</v>
      </c>
      <c r="Z189" s="37"/>
      <c r="AA189" s="37"/>
      <c r="AB189" s="37"/>
      <c r="AC189" s="37">
        <v>-346000000</v>
      </c>
      <c r="AD189" s="37"/>
      <c r="AE189" s="38">
        <v>-5763000000</v>
      </c>
      <c r="AF189" s="55">
        <v>1648000000</v>
      </c>
      <c r="AG189" s="49">
        <v>-485000000</v>
      </c>
      <c r="AH189" s="36">
        <v>-414000000</v>
      </c>
      <c r="AI189" s="37"/>
      <c r="AJ189" s="38"/>
      <c r="AK189" s="37"/>
      <c r="AL189" s="37">
        <v>-2000000</v>
      </c>
      <c r="AM189" s="37"/>
      <c r="AN189" s="38">
        <v>-69000000</v>
      </c>
      <c r="AO189" s="49">
        <v>1163000000</v>
      </c>
      <c r="AP189" s="36">
        <v>81000000</v>
      </c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8"/>
      <c r="BD189" s="58">
        <v>1244000000</v>
      </c>
      <c r="BE189" s="37">
        <v>-358000000</v>
      </c>
      <c r="BF189" s="37"/>
      <c r="BG189" s="37"/>
      <c r="BH189" s="37"/>
      <c r="BI189" s="37"/>
      <c r="BJ189" s="56">
        <v>886000000</v>
      </c>
      <c r="BK189" s="36"/>
      <c r="BL189" s="37"/>
      <c r="BM189" s="38"/>
      <c r="BN189" s="74">
        <v>886000000</v>
      </c>
      <c r="BO189" s="74">
        <v>-5000000</v>
      </c>
      <c r="BP189" s="76">
        <v>881000000</v>
      </c>
      <c r="BQ189" s="37"/>
      <c r="BR189" s="37"/>
      <c r="BS189" s="56">
        <v>881000000</v>
      </c>
    </row>
    <row r="190" spans="1:71" x14ac:dyDescent="0.2">
      <c r="A190" s="52" t="s">
        <v>607</v>
      </c>
      <c r="B190" s="52" t="s">
        <v>608</v>
      </c>
      <c r="C190" s="52" t="str">
        <f>VLOOKUP(A190,'[2]S&amp;P 500 Wikipedia'!A:D,3,FALSE)</f>
        <v>Health Care</v>
      </c>
      <c r="D190" s="52">
        <v>362221</v>
      </c>
      <c r="E190" s="52" t="s">
        <v>16</v>
      </c>
      <c r="F190" s="52">
        <v>2019</v>
      </c>
      <c r="G190" s="52" t="s">
        <v>1292</v>
      </c>
      <c r="H190" s="53">
        <v>43738</v>
      </c>
      <c r="I190" s="53">
        <v>43796</v>
      </c>
      <c r="J190" s="53">
        <v>43796</v>
      </c>
      <c r="K190" s="54">
        <v>269413000</v>
      </c>
      <c r="L190" s="54">
        <v>269413000</v>
      </c>
      <c r="M190" s="52" t="s">
        <v>609</v>
      </c>
      <c r="N190" s="36">
        <v>3367300000</v>
      </c>
      <c r="O190" s="37"/>
      <c r="P190" s="37"/>
      <c r="Q190" s="38"/>
      <c r="R190" s="36">
        <v>-2196400000</v>
      </c>
      <c r="S190" s="37"/>
      <c r="T190" s="37"/>
      <c r="U190" s="38"/>
      <c r="V190" s="55">
        <v>1170900000</v>
      </c>
      <c r="W190" s="49"/>
      <c r="X190" s="36">
        <v>-1181400000</v>
      </c>
      <c r="Y190" s="37">
        <v>-897200000</v>
      </c>
      <c r="Z190" s="37"/>
      <c r="AA190" s="37"/>
      <c r="AB190" s="37">
        <v>-232200000</v>
      </c>
      <c r="AC190" s="37">
        <v>-52000000</v>
      </c>
      <c r="AD190" s="37"/>
      <c r="AE190" s="38"/>
      <c r="AF190" s="55">
        <v>-10500000</v>
      </c>
      <c r="AG190" s="49">
        <v>-133100000</v>
      </c>
      <c r="AH190" s="36">
        <v>-136200000</v>
      </c>
      <c r="AI190" s="37"/>
      <c r="AJ190" s="38"/>
      <c r="AK190" s="37"/>
      <c r="AL190" s="37"/>
      <c r="AM190" s="37"/>
      <c r="AN190" s="38">
        <v>3100000</v>
      </c>
      <c r="AO190" s="49">
        <v>-143600000</v>
      </c>
      <c r="AP190" s="36">
        <v>-114100000</v>
      </c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8"/>
      <c r="BD190" s="58">
        <v>-257700000</v>
      </c>
      <c r="BE190" s="37">
        <v>54100000</v>
      </c>
      <c r="BF190" s="37"/>
      <c r="BG190" s="37"/>
      <c r="BH190" s="37"/>
      <c r="BI190" s="37"/>
      <c r="BJ190" s="56">
        <v>-203600000</v>
      </c>
      <c r="BK190" s="36"/>
      <c r="BL190" s="37"/>
      <c r="BM190" s="38"/>
      <c r="BN190" s="74">
        <v>-203600000</v>
      </c>
      <c r="BO190" s="74"/>
      <c r="BP190" s="76">
        <v>-203600000</v>
      </c>
      <c r="BQ190" s="37"/>
      <c r="BR190" s="37"/>
      <c r="BS190" s="56">
        <v>-203600000</v>
      </c>
    </row>
    <row r="191" spans="1:71" x14ac:dyDescent="0.2">
      <c r="A191" s="52" t="s">
        <v>613</v>
      </c>
      <c r="B191" s="52" t="s">
        <v>614</v>
      </c>
      <c r="C191" s="52" t="str">
        <f>VLOOKUP(A191,'[2]S&amp;P 500 Wikipedia'!A:D,3,FALSE)</f>
        <v>Industrials</v>
      </c>
      <c r="D191" s="52">
        <v>105257</v>
      </c>
      <c r="E191" s="52" t="s">
        <v>16</v>
      </c>
      <c r="F191" s="52">
        <v>2019</v>
      </c>
      <c r="G191" s="52" t="s">
        <v>1292</v>
      </c>
      <c r="H191" s="53">
        <v>43830</v>
      </c>
      <c r="I191" s="53">
        <v>43875</v>
      </c>
      <c r="J191" s="53">
        <v>43875</v>
      </c>
      <c r="K191" s="54">
        <v>721000000</v>
      </c>
      <c r="L191" s="54">
        <v>730300000</v>
      </c>
      <c r="M191" s="52" t="s">
        <v>615</v>
      </c>
      <c r="N191" s="36">
        <v>36709000000</v>
      </c>
      <c r="O191" s="37"/>
      <c r="P191" s="37"/>
      <c r="Q191" s="38"/>
      <c r="R191" s="36">
        <v>-24339000000</v>
      </c>
      <c r="S191" s="37"/>
      <c r="T191" s="37"/>
      <c r="U191" s="38"/>
      <c r="V191" s="55">
        <v>12370000000</v>
      </c>
      <c r="W191" s="49"/>
      <c r="X191" s="36">
        <v>-5519000000</v>
      </c>
      <c r="Y191" s="37">
        <v>-5519000000</v>
      </c>
      <c r="Z191" s="37"/>
      <c r="AA191" s="37"/>
      <c r="AB191" s="37"/>
      <c r="AC191" s="37"/>
      <c r="AD191" s="37"/>
      <c r="AE191" s="38"/>
      <c r="AF191" s="55">
        <v>6851000000</v>
      </c>
      <c r="AG191" s="49">
        <v>708000000</v>
      </c>
      <c r="AH191" s="36">
        <v>-357000000</v>
      </c>
      <c r="AI191" s="37"/>
      <c r="AJ191" s="38"/>
      <c r="AK191" s="37"/>
      <c r="AL191" s="37"/>
      <c r="AM191" s="37"/>
      <c r="AN191" s="38">
        <v>1065000000</v>
      </c>
      <c r="AO191" s="49">
        <v>7559000000</v>
      </c>
      <c r="AP191" s="36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8"/>
      <c r="BD191" s="58">
        <v>7559000000</v>
      </c>
      <c r="BE191" s="37">
        <v>-1329000000</v>
      </c>
      <c r="BF191" s="37"/>
      <c r="BG191" s="37"/>
      <c r="BH191" s="37"/>
      <c r="BI191" s="37"/>
      <c r="BJ191" s="56">
        <v>6230000000</v>
      </c>
      <c r="BK191" s="36"/>
      <c r="BL191" s="37"/>
      <c r="BM191" s="38"/>
      <c r="BN191" s="74">
        <v>6230000000</v>
      </c>
      <c r="BO191" s="74">
        <v>-87000000</v>
      </c>
      <c r="BP191" s="76">
        <v>6143000000</v>
      </c>
      <c r="BQ191" s="37"/>
      <c r="BR191" s="37"/>
      <c r="BS191" s="56">
        <v>6143000000</v>
      </c>
    </row>
    <row r="192" spans="1:71" x14ac:dyDescent="0.2">
      <c r="A192" s="52" t="s">
        <v>598</v>
      </c>
      <c r="B192" s="52" t="s">
        <v>599</v>
      </c>
      <c r="C192" s="52" t="str">
        <f>VLOOKUP(A192,'[2]S&amp;P 500 Wikipedia'!A:D,3,FALSE)</f>
        <v>Information Technology</v>
      </c>
      <c r="D192" s="52">
        <v>47023</v>
      </c>
      <c r="E192" s="52" t="s">
        <v>16</v>
      </c>
      <c r="F192" s="52">
        <v>2019</v>
      </c>
      <c r="G192" s="52" t="s">
        <v>1292</v>
      </c>
      <c r="H192" s="53">
        <v>43769</v>
      </c>
      <c r="I192" s="53">
        <v>43812</v>
      </c>
      <c r="J192" s="53">
        <v>43812</v>
      </c>
      <c r="K192" s="54">
        <v>1353000000</v>
      </c>
      <c r="L192" s="54">
        <v>1366000000</v>
      </c>
      <c r="M192" s="52" t="s">
        <v>600</v>
      </c>
      <c r="N192" s="36">
        <v>29135000000</v>
      </c>
      <c r="O192" s="37"/>
      <c r="P192" s="37"/>
      <c r="Q192" s="38"/>
      <c r="R192" s="36">
        <v>-19642000000</v>
      </c>
      <c r="S192" s="37"/>
      <c r="T192" s="37"/>
      <c r="U192" s="38"/>
      <c r="V192" s="55">
        <v>9493000000</v>
      </c>
      <c r="W192" s="49"/>
      <c r="X192" s="36">
        <v>-7016000000</v>
      </c>
      <c r="Y192" s="37">
        <v>-4907000000</v>
      </c>
      <c r="Z192" s="37"/>
      <c r="AA192" s="37"/>
      <c r="AB192" s="37">
        <v>-1842000000</v>
      </c>
      <c r="AC192" s="37">
        <v>-267000000</v>
      </c>
      <c r="AD192" s="37"/>
      <c r="AE192" s="38"/>
      <c r="AF192" s="55">
        <v>2477000000</v>
      </c>
      <c r="AG192" s="49">
        <v>-157000000</v>
      </c>
      <c r="AH192" s="36">
        <v>-177000000</v>
      </c>
      <c r="AI192" s="37"/>
      <c r="AJ192" s="38"/>
      <c r="AK192" s="37"/>
      <c r="AL192" s="37"/>
      <c r="AM192" s="37">
        <v>20000000</v>
      </c>
      <c r="AN192" s="38"/>
      <c r="AO192" s="49">
        <v>2320000000</v>
      </c>
      <c r="AP192" s="36">
        <v>-767000000</v>
      </c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8"/>
      <c r="BD192" s="58">
        <v>1553000000</v>
      </c>
      <c r="BE192" s="37">
        <v>-504000000</v>
      </c>
      <c r="BF192" s="37"/>
      <c r="BG192" s="37"/>
      <c r="BH192" s="37"/>
      <c r="BI192" s="37"/>
      <c r="BJ192" s="56">
        <v>1049000000</v>
      </c>
      <c r="BK192" s="36">
        <v>0</v>
      </c>
      <c r="BL192" s="37">
        <v>0</v>
      </c>
      <c r="BM192" s="38"/>
      <c r="BN192" s="74">
        <v>1049000000</v>
      </c>
      <c r="BO192" s="74"/>
      <c r="BP192" s="76">
        <v>1049000000</v>
      </c>
      <c r="BQ192" s="37"/>
      <c r="BR192" s="37"/>
      <c r="BS192" s="56">
        <v>1049000000</v>
      </c>
    </row>
    <row r="193" spans="1:71" x14ac:dyDescent="0.2">
      <c r="A193" s="52" t="s">
        <v>622</v>
      </c>
      <c r="B193" s="52" t="s">
        <v>623</v>
      </c>
      <c r="C193" s="52" t="str">
        <f>VLOOKUP(A193,'[2]S&amp;P 500 Wikipedia'!A:D,3,FALSE)</f>
        <v>Information Technology</v>
      </c>
      <c r="D193" s="52">
        <v>184360</v>
      </c>
      <c r="E193" s="52" t="s">
        <v>16</v>
      </c>
      <c r="F193" s="52">
        <v>2019</v>
      </c>
      <c r="G193" s="52" t="s">
        <v>1292</v>
      </c>
      <c r="H193" s="53">
        <v>43769</v>
      </c>
      <c r="I193" s="53">
        <v>43811</v>
      </c>
      <c r="J193" s="53">
        <v>43811</v>
      </c>
      <c r="K193" s="54">
        <v>1515000000</v>
      </c>
      <c r="L193" s="54">
        <v>1524000000</v>
      </c>
      <c r="M193" s="52" t="s">
        <v>624</v>
      </c>
      <c r="N193" s="36">
        <v>58756000000</v>
      </c>
      <c r="O193" s="37"/>
      <c r="P193" s="37"/>
      <c r="Q193" s="38"/>
      <c r="R193" s="36">
        <v>-47586000000</v>
      </c>
      <c r="S193" s="37">
        <v>-47586000000</v>
      </c>
      <c r="T193" s="37"/>
      <c r="U193" s="38"/>
      <c r="V193" s="55">
        <v>11170000000</v>
      </c>
      <c r="W193" s="49"/>
      <c r="X193" s="36">
        <v>-6983000000</v>
      </c>
      <c r="Y193" s="37">
        <v>-5368000000</v>
      </c>
      <c r="Z193" s="37"/>
      <c r="AA193" s="37"/>
      <c r="AB193" s="37">
        <v>-1499000000</v>
      </c>
      <c r="AC193" s="37">
        <v>-116000000</v>
      </c>
      <c r="AD193" s="37"/>
      <c r="AE193" s="38"/>
      <c r="AF193" s="55">
        <v>4187000000</v>
      </c>
      <c r="AG193" s="49">
        <v>-1354000000</v>
      </c>
      <c r="AH193" s="36"/>
      <c r="AI193" s="37"/>
      <c r="AJ193" s="38"/>
      <c r="AK193" s="37"/>
      <c r="AL193" s="37"/>
      <c r="AM193" s="37"/>
      <c r="AN193" s="38"/>
      <c r="AO193" s="49">
        <v>2833000000</v>
      </c>
      <c r="AP193" s="36">
        <v>-310000000</v>
      </c>
      <c r="AQ193" s="37"/>
      <c r="AR193" s="37">
        <v>-35000000</v>
      </c>
      <c r="AS193" s="37"/>
      <c r="AT193" s="37"/>
      <c r="AU193" s="37"/>
      <c r="AV193" s="37"/>
      <c r="AW193" s="37"/>
      <c r="AX193" s="37"/>
      <c r="AY193" s="37"/>
      <c r="AZ193" s="37">
        <v>-275000000</v>
      </c>
      <c r="BA193" s="37"/>
      <c r="BB193" s="37"/>
      <c r="BC193" s="38"/>
      <c r="BD193" s="58">
        <v>2523000000</v>
      </c>
      <c r="BE193" s="37">
        <v>629000000</v>
      </c>
      <c r="BF193" s="37"/>
      <c r="BG193" s="37"/>
      <c r="BH193" s="37"/>
      <c r="BI193" s="37"/>
      <c r="BJ193" s="56">
        <v>3152000000</v>
      </c>
      <c r="BK193" s="36"/>
      <c r="BL193" s="37"/>
      <c r="BM193" s="38"/>
      <c r="BN193" s="74">
        <v>3152000000</v>
      </c>
      <c r="BO193" s="74"/>
      <c r="BP193" s="76">
        <v>3152000000</v>
      </c>
      <c r="BQ193" s="37"/>
      <c r="BR193" s="37"/>
      <c r="BS193" s="56">
        <v>3152000000</v>
      </c>
    </row>
    <row r="194" spans="1:71" x14ac:dyDescent="0.2">
      <c r="A194" s="52" t="s">
        <v>574</v>
      </c>
      <c r="B194" s="52" t="s">
        <v>575</v>
      </c>
      <c r="C194" s="52" t="str">
        <f>VLOOKUP(A194,'[2]S&amp;P 500 Wikipedia'!A:D,3,FALSE)</f>
        <v>Consumer Discretionary</v>
      </c>
      <c r="D194" s="52">
        <v>506954</v>
      </c>
      <c r="E194" s="52" t="s">
        <v>16</v>
      </c>
      <c r="F194" s="52">
        <v>2020</v>
      </c>
      <c r="G194" s="52" t="s">
        <v>1292</v>
      </c>
      <c r="H194" s="53">
        <v>43951</v>
      </c>
      <c r="I194" s="53">
        <v>43999</v>
      </c>
      <c r="J194" s="53">
        <v>43999</v>
      </c>
      <c r="K194" s="54">
        <v>196701000</v>
      </c>
      <c r="L194" s="54">
        <v>198108000</v>
      </c>
      <c r="M194" s="52" t="s">
        <v>576</v>
      </c>
      <c r="N194" s="36">
        <v>2639720000</v>
      </c>
      <c r="O194" s="37"/>
      <c r="P194" s="37"/>
      <c r="Q194" s="38"/>
      <c r="R194" s="36">
        <v>-1712276000</v>
      </c>
      <c r="S194" s="37"/>
      <c r="T194" s="37"/>
      <c r="U194" s="38"/>
      <c r="V194" s="55">
        <v>927444000</v>
      </c>
      <c r="W194" s="49"/>
      <c r="X194" s="36">
        <v>-744361000</v>
      </c>
      <c r="Y194" s="37">
        <v>-744361000</v>
      </c>
      <c r="Z194" s="37"/>
      <c r="AA194" s="37"/>
      <c r="AB194" s="37"/>
      <c r="AC194" s="37"/>
      <c r="AD194" s="37"/>
      <c r="AE194" s="38"/>
      <c r="AF194" s="55">
        <v>183083000</v>
      </c>
      <c r="AG194" s="49">
        <v>-80457000</v>
      </c>
      <c r="AH194" s="36">
        <v>-96094000</v>
      </c>
      <c r="AI194" s="37">
        <v>-96094000</v>
      </c>
      <c r="AJ194" s="38"/>
      <c r="AK194" s="37"/>
      <c r="AL194" s="37"/>
      <c r="AM194" s="37"/>
      <c r="AN194" s="38">
        <v>15637000</v>
      </c>
      <c r="AO194" s="49">
        <v>102626000</v>
      </c>
      <c r="AP194" s="36">
        <v>-106000000</v>
      </c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8"/>
      <c r="BD194" s="58">
        <v>-3374000</v>
      </c>
      <c r="BE194" s="37">
        <v>9530000</v>
      </c>
      <c r="BF194" s="37"/>
      <c r="BG194" s="37"/>
      <c r="BH194" s="37"/>
      <c r="BI194" s="37"/>
      <c r="BJ194" s="56">
        <v>6156000</v>
      </c>
      <c r="BK194" s="36">
        <v>-13682000</v>
      </c>
      <c r="BL194" s="37">
        <v>-13682000</v>
      </c>
      <c r="BM194" s="38"/>
      <c r="BN194" s="74">
        <v>-7526000</v>
      </c>
      <c r="BO194" s="74"/>
      <c r="BP194" s="76">
        <v>-7526000</v>
      </c>
      <c r="BQ194" s="37"/>
      <c r="BR194" s="37"/>
      <c r="BS194" s="56">
        <v>-7526000</v>
      </c>
    </row>
    <row r="195" spans="1:71" x14ac:dyDescent="0.2">
      <c r="A195" s="52" t="s">
        <v>616</v>
      </c>
      <c r="B195" s="52" t="s">
        <v>617</v>
      </c>
      <c r="C195" s="52" t="str">
        <f>VLOOKUP(A195,'[2]S&amp;P 500 Wikipedia'!A:D,3,FALSE)</f>
        <v>Consumer Staples</v>
      </c>
      <c r="D195" s="52">
        <v>375369</v>
      </c>
      <c r="E195" s="52" t="s">
        <v>16</v>
      </c>
      <c r="F195" s="52">
        <v>2019</v>
      </c>
      <c r="G195" s="52" t="s">
        <v>1292</v>
      </c>
      <c r="H195" s="53">
        <v>43769</v>
      </c>
      <c r="I195" s="53">
        <v>43805</v>
      </c>
      <c r="J195" s="53">
        <v>43805</v>
      </c>
      <c r="K195" s="54">
        <v>534578000</v>
      </c>
      <c r="L195" s="54">
        <v>545232000</v>
      </c>
      <c r="M195" s="52" t="s">
        <v>618</v>
      </c>
      <c r="N195" s="36">
        <v>9497317000</v>
      </c>
      <c r="O195" s="37"/>
      <c r="P195" s="37"/>
      <c r="Q195" s="38"/>
      <c r="R195" s="36">
        <v>-7612669000</v>
      </c>
      <c r="S195" s="37"/>
      <c r="T195" s="37"/>
      <c r="U195" s="38"/>
      <c r="V195" s="55">
        <v>1884648000</v>
      </c>
      <c r="W195" s="49"/>
      <c r="X195" s="36">
        <v>-727584000</v>
      </c>
      <c r="Y195" s="37">
        <v>-727584000</v>
      </c>
      <c r="Z195" s="37"/>
      <c r="AA195" s="37"/>
      <c r="AB195" s="37"/>
      <c r="AC195" s="37"/>
      <c r="AD195" s="37"/>
      <c r="AE195" s="38"/>
      <c r="AF195" s="55">
        <v>1157064000</v>
      </c>
      <c r="AG195" s="49">
        <v>52651000</v>
      </c>
      <c r="AH195" s="36">
        <v>-18070000</v>
      </c>
      <c r="AI195" s="37"/>
      <c r="AJ195" s="38"/>
      <c r="AK195" s="37"/>
      <c r="AL195" s="37"/>
      <c r="AM195" s="37"/>
      <c r="AN195" s="38">
        <v>70721000</v>
      </c>
      <c r="AO195" s="49">
        <v>1209715000</v>
      </c>
      <c r="AP195" s="36">
        <v>0</v>
      </c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8"/>
      <c r="BD195" s="58">
        <v>1209715000</v>
      </c>
      <c r="BE195" s="37">
        <v>-230567000</v>
      </c>
      <c r="BF195" s="37"/>
      <c r="BG195" s="37"/>
      <c r="BH195" s="37"/>
      <c r="BI195" s="37"/>
      <c r="BJ195" s="56">
        <v>979148000</v>
      </c>
      <c r="BK195" s="36"/>
      <c r="BL195" s="37"/>
      <c r="BM195" s="38"/>
      <c r="BN195" s="74">
        <v>979148000</v>
      </c>
      <c r="BO195" s="74">
        <v>-342000</v>
      </c>
      <c r="BP195" s="76">
        <v>978806000</v>
      </c>
      <c r="BQ195" s="37"/>
      <c r="BR195" s="37"/>
      <c r="BS195" s="56">
        <v>978806000</v>
      </c>
    </row>
    <row r="196" spans="1:71" x14ac:dyDescent="0.2">
      <c r="A196" s="52" t="s">
        <v>592</v>
      </c>
      <c r="B196" s="52" t="s">
        <v>593</v>
      </c>
      <c r="C196" s="52" t="str">
        <f>VLOOKUP(A196,'[2]S&amp;P 500 Wikipedia'!A:D,3,FALSE)</f>
        <v>Health Care</v>
      </c>
      <c r="D196" s="52">
        <v>378104</v>
      </c>
      <c r="E196" s="52" t="s">
        <v>16</v>
      </c>
      <c r="F196" s="52">
        <v>2019</v>
      </c>
      <c r="G196" s="52" t="s">
        <v>1292</v>
      </c>
      <c r="H196" s="53">
        <v>43830</v>
      </c>
      <c r="I196" s="53">
        <v>43875</v>
      </c>
      <c r="J196" s="53">
        <v>43881</v>
      </c>
      <c r="K196" s="54">
        <v>147817000</v>
      </c>
      <c r="L196" s="54">
        <v>149257000</v>
      </c>
      <c r="M196" s="52" t="s">
        <v>594</v>
      </c>
      <c r="N196" s="36">
        <v>9985803000</v>
      </c>
      <c r="O196" s="37"/>
      <c r="P196" s="37"/>
      <c r="Q196" s="38"/>
      <c r="R196" s="36">
        <v>-6894917000</v>
      </c>
      <c r="S196" s="37"/>
      <c r="T196" s="37"/>
      <c r="U196" s="38"/>
      <c r="V196" s="55">
        <v>3090886000</v>
      </c>
      <c r="W196" s="49"/>
      <c r="X196" s="36">
        <v>-2357920000</v>
      </c>
      <c r="Y196" s="37">
        <v>-2357920000</v>
      </c>
      <c r="Z196" s="37"/>
      <c r="AA196" s="37"/>
      <c r="AB196" s="37"/>
      <c r="AC196" s="37"/>
      <c r="AD196" s="37"/>
      <c r="AE196" s="38"/>
      <c r="AF196" s="55">
        <v>732966000</v>
      </c>
      <c r="AG196" s="49">
        <v>-37954000</v>
      </c>
      <c r="AH196" s="36">
        <v>-35035000</v>
      </c>
      <c r="AI196" s="37"/>
      <c r="AJ196" s="38"/>
      <c r="AK196" s="37"/>
      <c r="AL196" s="37"/>
      <c r="AM196" s="37"/>
      <c r="AN196" s="38">
        <v>-2919000</v>
      </c>
      <c r="AO196" s="49">
        <v>695012000</v>
      </c>
      <c r="AP196" s="36">
        <v>172064000</v>
      </c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8"/>
      <c r="BD196" s="58">
        <v>867076000</v>
      </c>
      <c r="BE196" s="37">
        <v>-159515000</v>
      </c>
      <c r="BF196" s="37"/>
      <c r="BG196" s="37"/>
      <c r="BH196" s="37"/>
      <c r="BI196" s="37">
        <v>17900000</v>
      </c>
      <c r="BJ196" s="56">
        <v>725461000</v>
      </c>
      <c r="BK196" s="36">
        <v>-6323000</v>
      </c>
      <c r="BL196" s="37">
        <v>-6323000</v>
      </c>
      <c r="BM196" s="38"/>
      <c r="BN196" s="74">
        <v>719138000</v>
      </c>
      <c r="BO196" s="74">
        <v>-24404000</v>
      </c>
      <c r="BP196" s="76">
        <v>694734000</v>
      </c>
      <c r="BQ196" s="37"/>
      <c r="BR196" s="37"/>
      <c r="BS196" s="56">
        <v>694734000</v>
      </c>
    </row>
    <row r="197" spans="1:71" x14ac:dyDescent="0.2">
      <c r="A197" s="52" t="s">
        <v>619</v>
      </c>
      <c r="B197" s="52" t="s">
        <v>620</v>
      </c>
      <c r="C197" s="52" t="str">
        <f>VLOOKUP(A197,'[2]S&amp;P 500 Wikipedia'!A:D,3,FALSE)</f>
        <v>Real Estate</v>
      </c>
      <c r="D197" s="52">
        <v>346970</v>
      </c>
      <c r="E197" s="52" t="s">
        <v>16</v>
      </c>
      <c r="F197" s="52">
        <v>2019</v>
      </c>
      <c r="G197" s="52" t="s">
        <v>1292</v>
      </c>
      <c r="H197" s="53">
        <v>43830</v>
      </c>
      <c r="I197" s="53">
        <v>43886</v>
      </c>
      <c r="J197" s="53">
        <v>43886</v>
      </c>
      <c r="K197" s="54">
        <v>730000000</v>
      </c>
      <c r="L197" s="54">
        <v>731000000</v>
      </c>
      <c r="M197" s="52" t="s">
        <v>621</v>
      </c>
      <c r="N197" s="36">
        <v>5469000000</v>
      </c>
      <c r="O197" s="37"/>
      <c r="P197" s="37"/>
      <c r="Q197" s="38"/>
      <c r="R197" s="36">
        <v>-3527000000</v>
      </c>
      <c r="S197" s="37"/>
      <c r="T197" s="37"/>
      <c r="U197" s="38"/>
      <c r="V197" s="55">
        <v>1942000000</v>
      </c>
      <c r="W197" s="49"/>
      <c r="X197" s="36">
        <v>-1148000000</v>
      </c>
      <c r="Y197" s="37">
        <v>-107000000</v>
      </c>
      <c r="Z197" s="37"/>
      <c r="AA197" s="37"/>
      <c r="AB197" s="37"/>
      <c r="AC197" s="37">
        <v>-676000000</v>
      </c>
      <c r="AD197" s="37"/>
      <c r="AE197" s="38">
        <v>-365000000</v>
      </c>
      <c r="AF197" s="55">
        <v>794000000</v>
      </c>
      <c r="AG197" s="49">
        <v>-176000000</v>
      </c>
      <c r="AH197" s="36">
        <v>-190000000</v>
      </c>
      <c r="AI197" s="37"/>
      <c r="AJ197" s="38"/>
      <c r="AK197" s="37"/>
      <c r="AL197" s="37"/>
      <c r="AM197" s="37">
        <v>14000000</v>
      </c>
      <c r="AN197" s="38"/>
      <c r="AO197" s="49">
        <v>618000000</v>
      </c>
      <c r="AP197" s="36">
        <v>344000000</v>
      </c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8"/>
      <c r="BD197" s="58">
        <v>962000000</v>
      </c>
      <c r="BE197" s="37">
        <v>-30000000</v>
      </c>
      <c r="BF197" s="37"/>
      <c r="BG197" s="37"/>
      <c r="BH197" s="37"/>
      <c r="BI197" s="37"/>
      <c r="BJ197" s="56">
        <v>932000000</v>
      </c>
      <c r="BK197" s="36"/>
      <c r="BL197" s="37"/>
      <c r="BM197" s="38"/>
      <c r="BN197" s="74">
        <v>932000000</v>
      </c>
      <c r="BO197" s="74">
        <v>-12000000</v>
      </c>
      <c r="BP197" s="76">
        <v>920000000</v>
      </c>
      <c r="BQ197" s="37"/>
      <c r="BR197" s="37"/>
      <c r="BS197" s="56">
        <v>920000000</v>
      </c>
    </row>
    <row r="198" spans="1:71" x14ac:dyDescent="0.2">
      <c r="A198" s="52" t="s">
        <v>1132</v>
      </c>
      <c r="B198" s="52" t="s">
        <v>1133</v>
      </c>
      <c r="C198" s="52" t="str">
        <f>VLOOKUP(A198,'[2]S&amp;P 500 Wikipedia'!A:D,3,FALSE)</f>
        <v>Consumer Staples</v>
      </c>
      <c r="D198" s="52">
        <v>248677</v>
      </c>
      <c r="E198" s="52" t="s">
        <v>16</v>
      </c>
      <c r="F198" s="52">
        <v>2019</v>
      </c>
      <c r="G198" s="52" t="s">
        <v>1292</v>
      </c>
      <c r="H198" s="53">
        <v>43830</v>
      </c>
      <c r="I198" s="53">
        <v>43881</v>
      </c>
      <c r="J198" s="53">
        <v>43881</v>
      </c>
      <c r="K198" s="54">
        <v>210702000</v>
      </c>
      <c r="L198" s="54">
        <v>210702000</v>
      </c>
      <c r="M198" s="52" t="s">
        <v>1134</v>
      </c>
      <c r="N198" s="36">
        <v>7986252000</v>
      </c>
      <c r="O198" s="37"/>
      <c r="P198" s="37"/>
      <c r="Q198" s="38"/>
      <c r="R198" s="36">
        <v>-4363774000</v>
      </c>
      <c r="S198" s="37"/>
      <c r="T198" s="37"/>
      <c r="U198" s="38"/>
      <c r="V198" s="55">
        <v>3622478000</v>
      </c>
      <c r="W198" s="49"/>
      <c r="X198" s="36">
        <v>-1905929000</v>
      </c>
      <c r="Y198" s="37">
        <v>-1905929000</v>
      </c>
      <c r="Z198" s="37"/>
      <c r="AA198" s="37"/>
      <c r="AB198" s="37"/>
      <c r="AC198" s="37"/>
      <c r="AD198" s="37"/>
      <c r="AE198" s="38"/>
      <c r="AF198" s="55">
        <v>1716549000</v>
      </c>
      <c r="AG198" s="49">
        <v>-215168000</v>
      </c>
      <c r="AH198" s="36">
        <v>-144125000</v>
      </c>
      <c r="AI198" s="37"/>
      <c r="AJ198" s="38"/>
      <c r="AK198" s="37"/>
      <c r="AL198" s="37"/>
      <c r="AM198" s="37"/>
      <c r="AN198" s="38">
        <v>-71043000</v>
      </c>
      <c r="AO198" s="49">
        <v>1501381000</v>
      </c>
      <c r="AP198" s="36">
        <v>-120597000</v>
      </c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8"/>
      <c r="BD198" s="58">
        <v>1380784000</v>
      </c>
      <c r="BE198" s="37">
        <v>-234032000</v>
      </c>
      <c r="BF198" s="37"/>
      <c r="BG198" s="37"/>
      <c r="BH198" s="37"/>
      <c r="BI198" s="37"/>
      <c r="BJ198" s="56">
        <v>1146752000</v>
      </c>
      <c r="BK198" s="36"/>
      <c r="BL198" s="37"/>
      <c r="BM198" s="38"/>
      <c r="BN198" s="74">
        <v>1146752000</v>
      </c>
      <c r="BO198" s="74">
        <v>2940000</v>
      </c>
      <c r="BP198" s="76">
        <v>1149692000</v>
      </c>
      <c r="BQ198" s="37"/>
      <c r="BR198" s="37"/>
      <c r="BS198" s="56">
        <v>1149692000</v>
      </c>
    </row>
    <row r="199" spans="1:71" x14ac:dyDescent="0.2">
      <c r="A199" s="52" t="s">
        <v>655</v>
      </c>
      <c r="B199" s="52" t="s">
        <v>656</v>
      </c>
      <c r="C199" s="52" t="str">
        <f>VLOOKUP(A199,'[2]S&amp;P 500 Wikipedia'!A:D,3,FALSE)</f>
        <v>Information Technology</v>
      </c>
      <c r="D199" s="52">
        <v>69543</v>
      </c>
      <c r="E199" s="52" t="s">
        <v>16</v>
      </c>
      <c r="F199" s="52">
        <v>2019</v>
      </c>
      <c r="G199" s="52" t="s">
        <v>1292</v>
      </c>
      <c r="H199" s="53">
        <v>43830</v>
      </c>
      <c r="I199" s="53">
        <v>43886</v>
      </c>
      <c r="J199" s="53">
        <v>43886</v>
      </c>
      <c r="K199" s="54">
        <v>887235105</v>
      </c>
      <c r="L199" s="54">
        <v>892813376</v>
      </c>
      <c r="M199" s="52" t="s">
        <v>657</v>
      </c>
      <c r="N199" s="36">
        <v>77147000000</v>
      </c>
      <c r="O199" s="37"/>
      <c r="P199" s="37"/>
      <c r="Q199" s="38"/>
      <c r="R199" s="36">
        <v>-40659000000</v>
      </c>
      <c r="S199" s="37"/>
      <c r="T199" s="37"/>
      <c r="U199" s="38"/>
      <c r="V199" s="55">
        <v>36488000000</v>
      </c>
      <c r="W199" s="49"/>
      <c r="X199" s="36">
        <v>-26593000000</v>
      </c>
      <c r="Y199" s="37">
        <v>-20604000000</v>
      </c>
      <c r="Z199" s="37"/>
      <c r="AA199" s="37"/>
      <c r="AB199" s="37">
        <v>-5989000000</v>
      </c>
      <c r="AC199" s="37"/>
      <c r="AD199" s="37"/>
      <c r="AE199" s="38"/>
      <c r="AF199" s="55">
        <v>9895000000</v>
      </c>
      <c r="AG199" s="49">
        <v>-376000000</v>
      </c>
      <c r="AH199" s="36">
        <v>-1344000000</v>
      </c>
      <c r="AI199" s="37"/>
      <c r="AJ199" s="38"/>
      <c r="AK199" s="37"/>
      <c r="AL199" s="37"/>
      <c r="AM199" s="37"/>
      <c r="AN199" s="38">
        <v>968000000</v>
      </c>
      <c r="AO199" s="49">
        <v>9519000000</v>
      </c>
      <c r="AP199" s="36">
        <v>648000000</v>
      </c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8"/>
      <c r="BD199" s="58">
        <v>10167000000</v>
      </c>
      <c r="BE199" s="37">
        <v>-731000000</v>
      </c>
      <c r="BF199" s="37"/>
      <c r="BG199" s="37"/>
      <c r="BH199" s="37"/>
      <c r="BI199" s="37"/>
      <c r="BJ199" s="56">
        <v>9436000000</v>
      </c>
      <c r="BK199" s="36">
        <v>-4000000</v>
      </c>
      <c r="BL199" s="37">
        <v>-4000000</v>
      </c>
      <c r="BM199" s="38"/>
      <c r="BN199" s="74">
        <v>9432000000</v>
      </c>
      <c r="BO199" s="74"/>
      <c r="BP199" s="76">
        <v>9432000000</v>
      </c>
      <c r="BQ199" s="37"/>
      <c r="BR199" s="37"/>
      <c r="BS199" s="56">
        <v>9432000000</v>
      </c>
    </row>
    <row r="200" spans="1:71" x14ac:dyDescent="0.2">
      <c r="A200" s="52" t="s">
        <v>652</v>
      </c>
      <c r="B200" s="52" t="s">
        <v>653</v>
      </c>
      <c r="C200" s="52" t="str">
        <f>VLOOKUP(A200,'[2]S&amp;P 500 Wikipedia'!A:D,3,FALSE)</f>
        <v>Financials</v>
      </c>
      <c r="D200" s="52">
        <v>378167</v>
      </c>
      <c r="E200" s="52" t="s">
        <v>16</v>
      </c>
      <c r="F200" s="52">
        <v>2019</v>
      </c>
      <c r="G200" s="52" t="s">
        <v>1292</v>
      </c>
      <c r="H200" s="53">
        <v>43830</v>
      </c>
      <c r="I200" s="53">
        <v>43867</v>
      </c>
      <c r="J200" s="53">
        <v>43867</v>
      </c>
      <c r="K200" s="54">
        <v>561000000</v>
      </c>
      <c r="L200" s="54">
        <v>565000000</v>
      </c>
      <c r="M200" s="52" t="s">
        <v>654</v>
      </c>
      <c r="N200" s="36">
        <v>6547000000</v>
      </c>
      <c r="O200" s="37"/>
      <c r="P200" s="37"/>
      <c r="Q200" s="38"/>
      <c r="R200" s="36">
        <v>-1345000000</v>
      </c>
      <c r="S200" s="37"/>
      <c r="T200" s="37"/>
      <c r="U200" s="38"/>
      <c r="V200" s="55">
        <v>5202000000</v>
      </c>
      <c r="W200" s="49"/>
      <c r="X200" s="36">
        <v>-2529000000</v>
      </c>
      <c r="Y200" s="37">
        <v>-161000000</v>
      </c>
      <c r="Z200" s="37"/>
      <c r="AA200" s="37"/>
      <c r="AB200" s="37"/>
      <c r="AC200" s="37">
        <v>-662000000</v>
      </c>
      <c r="AD200" s="37"/>
      <c r="AE200" s="38">
        <v>-1706000000</v>
      </c>
      <c r="AF200" s="55">
        <v>2673000000</v>
      </c>
      <c r="AG200" s="49">
        <v>-192000000</v>
      </c>
      <c r="AH200" s="36">
        <v>-250000000</v>
      </c>
      <c r="AI200" s="37"/>
      <c r="AJ200" s="38"/>
      <c r="AK200" s="37"/>
      <c r="AL200" s="37"/>
      <c r="AM200" s="37"/>
      <c r="AN200" s="38">
        <v>58000000</v>
      </c>
      <c r="AO200" s="49">
        <v>2481000000</v>
      </c>
      <c r="AP200" s="36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8"/>
      <c r="BD200" s="58">
        <v>2481000000</v>
      </c>
      <c r="BE200" s="37">
        <v>-521000000</v>
      </c>
      <c r="BF200" s="37"/>
      <c r="BG200" s="37"/>
      <c r="BH200" s="37"/>
      <c r="BI200" s="37"/>
      <c r="BJ200" s="56">
        <v>1960000000</v>
      </c>
      <c r="BK200" s="36"/>
      <c r="BL200" s="37"/>
      <c r="BM200" s="38"/>
      <c r="BN200" s="74">
        <v>1960000000</v>
      </c>
      <c r="BO200" s="74">
        <v>-27000000</v>
      </c>
      <c r="BP200" s="76">
        <v>1933000000</v>
      </c>
      <c r="BQ200" s="37"/>
      <c r="BR200" s="37"/>
      <c r="BS200" s="56">
        <v>1933000000</v>
      </c>
    </row>
    <row r="201" spans="1:71" x14ac:dyDescent="0.2">
      <c r="A201" s="52" t="s">
        <v>631</v>
      </c>
      <c r="B201" s="52" t="s">
        <v>632</v>
      </c>
      <c r="C201" s="52" t="str">
        <f>VLOOKUP(A201,'[2]S&amp;P 500 Wikipedia'!A:D,3,FALSE)</f>
        <v>Health Care</v>
      </c>
      <c r="D201" s="52">
        <v>447447</v>
      </c>
      <c r="E201" s="52" t="s">
        <v>16</v>
      </c>
      <c r="F201" s="52">
        <v>2019</v>
      </c>
      <c r="G201" s="52" t="s">
        <v>1292</v>
      </c>
      <c r="H201" s="53">
        <v>43830</v>
      </c>
      <c r="I201" s="53">
        <v>43875</v>
      </c>
      <c r="J201" s="53">
        <v>43875</v>
      </c>
      <c r="K201" s="54">
        <v>86115000</v>
      </c>
      <c r="L201" s="54">
        <v>87542000</v>
      </c>
      <c r="M201" s="52" t="s">
        <v>633</v>
      </c>
      <c r="N201" s="36">
        <v>2406908000</v>
      </c>
      <c r="O201" s="37"/>
      <c r="P201" s="37"/>
      <c r="Q201" s="38"/>
      <c r="R201" s="36">
        <v>-1041359000</v>
      </c>
      <c r="S201" s="37"/>
      <c r="T201" s="37"/>
      <c r="U201" s="38"/>
      <c r="V201" s="55">
        <v>1365549000</v>
      </c>
      <c r="W201" s="49"/>
      <c r="X201" s="36">
        <v>-812703000</v>
      </c>
      <c r="Y201" s="37">
        <v>-679510000</v>
      </c>
      <c r="Z201" s="37"/>
      <c r="AA201" s="37"/>
      <c r="AB201" s="37">
        <v>-133193000</v>
      </c>
      <c r="AC201" s="37"/>
      <c r="AD201" s="37"/>
      <c r="AE201" s="38"/>
      <c r="AF201" s="55">
        <v>552846000</v>
      </c>
      <c r="AG201" s="49">
        <v>-30628000</v>
      </c>
      <c r="AH201" s="36">
        <v>-30628000</v>
      </c>
      <c r="AI201" s="37"/>
      <c r="AJ201" s="38"/>
      <c r="AK201" s="37"/>
      <c r="AL201" s="37"/>
      <c r="AM201" s="37"/>
      <c r="AN201" s="38"/>
      <c r="AO201" s="49">
        <v>522218000</v>
      </c>
      <c r="AP201" s="36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8"/>
      <c r="BD201" s="58">
        <v>522218000</v>
      </c>
      <c r="BE201" s="37">
        <v>-94426000</v>
      </c>
      <c r="BF201" s="37"/>
      <c r="BG201" s="37"/>
      <c r="BH201" s="37"/>
      <c r="BI201" s="37"/>
      <c r="BJ201" s="56">
        <v>427792000</v>
      </c>
      <c r="BK201" s="36"/>
      <c r="BL201" s="37"/>
      <c r="BM201" s="38"/>
      <c r="BN201" s="74">
        <v>427792000</v>
      </c>
      <c r="BO201" s="74">
        <v>-72000</v>
      </c>
      <c r="BP201" s="76">
        <v>427720000</v>
      </c>
      <c r="BQ201" s="37"/>
      <c r="BR201" s="37"/>
      <c r="BS201" s="56">
        <v>427720000</v>
      </c>
    </row>
    <row r="202" spans="1:71" x14ac:dyDescent="0.2">
      <c r="A202" s="52" t="s">
        <v>628</v>
      </c>
      <c r="B202" s="52" t="s">
        <v>629</v>
      </c>
      <c r="C202" s="52" t="str">
        <f>VLOOKUP(A202,'[2]S&amp;P 500 Wikipedia'!A:D,3,FALSE)</f>
        <v>Industrials</v>
      </c>
      <c r="D202" s="52">
        <v>824090</v>
      </c>
      <c r="E202" s="52" t="s">
        <v>16</v>
      </c>
      <c r="F202" s="52">
        <v>2019</v>
      </c>
      <c r="G202" s="52" t="s">
        <v>1292</v>
      </c>
      <c r="H202" s="53">
        <v>43830</v>
      </c>
      <c r="I202" s="53">
        <v>43882</v>
      </c>
      <c r="J202" s="53">
        <v>43882</v>
      </c>
      <c r="K202" s="54">
        <v>75594000</v>
      </c>
      <c r="L202" s="54">
        <v>76454000</v>
      </c>
      <c r="M202" s="52" t="s">
        <v>630</v>
      </c>
      <c r="N202" s="36">
        <v>2494573000</v>
      </c>
      <c r="O202" s="37"/>
      <c r="P202" s="37"/>
      <c r="Q202" s="38"/>
      <c r="R202" s="36">
        <v>-1369539000</v>
      </c>
      <c r="S202" s="37"/>
      <c r="T202" s="37"/>
      <c r="U202" s="38"/>
      <c r="V202" s="55">
        <v>1125034000</v>
      </c>
      <c r="W202" s="49"/>
      <c r="X202" s="36">
        <v>-524987000</v>
      </c>
      <c r="Y202" s="37">
        <v>-524987000</v>
      </c>
      <c r="Z202" s="37"/>
      <c r="AA202" s="37"/>
      <c r="AB202" s="37"/>
      <c r="AC202" s="37"/>
      <c r="AD202" s="37"/>
      <c r="AE202" s="38"/>
      <c r="AF202" s="55">
        <v>600047000</v>
      </c>
      <c r="AG202" s="49">
        <v>-46100000</v>
      </c>
      <c r="AH202" s="36">
        <v>-44341000</v>
      </c>
      <c r="AI202" s="37"/>
      <c r="AJ202" s="38"/>
      <c r="AK202" s="37"/>
      <c r="AL202" s="37"/>
      <c r="AM202" s="37"/>
      <c r="AN202" s="38">
        <v>-1759000</v>
      </c>
      <c r="AO202" s="49">
        <v>553947000</v>
      </c>
      <c r="AP202" s="36">
        <v>-21044000</v>
      </c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8"/>
      <c r="BD202" s="58">
        <v>532903000</v>
      </c>
      <c r="BE202" s="37">
        <v>-107382000</v>
      </c>
      <c r="BF202" s="37"/>
      <c r="BG202" s="37"/>
      <c r="BH202" s="37"/>
      <c r="BI202" s="37"/>
      <c r="BJ202" s="56">
        <v>425521000</v>
      </c>
      <c r="BK202" s="36"/>
      <c r="BL202" s="37"/>
      <c r="BM202" s="38"/>
      <c r="BN202" s="74">
        <v>425521000</v>
      </c>
      <c r="BO202" s="74"/>
      <c r="BP202" s="76">
        <v>425521000</v>
      </c>
      <c r="BQ202" s="37"/>
      <c r="BR202" s="37"/>
      <c r="BS202" s="56">
        <v>425521000</v>
      </c>
    </row>
    <row r="203" spans="1:71" x14ac:dyDescent="0.2">
      <c r="A203" s="52" t="s">
        <v>658</v>
      </c>
      <c r="B203" s="52" t="s">
        <v>659</v>
      </c>
      <c r="C203" s="52" t="str">
        <f>VLOOKUP(A203,'[2]S&amp;P 500 Wikipedia'!A:D,3,FALSE)</f>
        <v>Materials</v>
      </c>
      <c r="D203" s="52">
        <v>378169</v>
      </c>
      <c r="E203" s="52" t="s">
        <v>16</v>
      </c>
      <c r="F203" s="52">
        <v>2019</v>
      </c>
      <c r="G203" s="52" t="s">
        <v>1292</v>
      </c>
      <c r="H203" s="53">
        <v>43830</v>
      </c>
      <c r="I203" s="53">
        <v>43893</v>
      </c>
      <c r="J203" s="53">
        <v>43893</v>
      </c>
      <c r="K203" s="54">
        <v>111966000</v>
      </c>
      <c r="L203" s="54">
        <v>113307000</v>
      </c>
      <c r="M203" s="52" t="s">
        <v>660</v>
      </c>
      <c r="N203" s="36">
        <v>5140084000</v>
      </c>
      <c r="O203" s="37"/>
      <c r="P203" s="37"/>
      <c r="Q203" s="38"/>
      <c r="R203" s="36">
        <v>-3027336000</v>
      </c>
      <c r="S203" s="37"/>
      <c r="T203" s="37"/>
      <c r="U203" s="38"/>
      <c r="V203" s="55">
        <v>2112748000</v>
      </c>
      <c r="W203" s="49"/>
      <c r="X203" s="36">
        <v>-1445111000</v>
      </c>
      <c r="Y203" s="37">
        <v>-876121000</v>
      </c>
      <c r="Z203" s="37"/>
      <c r="AA203" s="37"/>
      <c r="AB203" s="37">
        <v>-346128000</v>
      </c>
      <c r="AC203" s="37"/>
      <c r="AD203" s="37"/>
      <c r="AE203" s="38">
        <v>-222862000</v>
      </c>
      <c r="AF203" s="55">
        <v>667637000</v>
      </c>
      <c r="AG203" s="49">
        <v>-107818000</v>
      </c>
      <c r="AH203" s="36">
        <v>-138221000</v>
      </c>
      <c r="AI203" s="37"/>
      <c r="AJ203" s="38"/>
      <c r="AK203" s="37"/>
      <c r="AL203" s="37"/>
      <c r="AM203" s="37"/>
      <c r="AN203" s="38">
        <v>30403000</v>
      </c>
      <c r="AO203" s="49">
        <v>559819000</v>
      </c>
      <c r="AP203" s="36">
        <v>-2367000</v>
      </c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8"/>
      <c r="BD203" s="58">
        <v>557452000</v>
      </c>
      <c r="BE203" s="37">
        <v>-97184000</v>
      </c>
      <c r="BF203" s="37"/>
      <c r="BG203" s="37"/>
      <c r="BH203" s="37"/>
      <c r="BI203" s="37"/>
      <c r="BJ203" s="56">
        <v>460268000</v>
      </c>
      <c r="BK203" s="36"/>
      <c r="BL203" s="37"/>
      <c r="BM203" s="38"/>
      <c r="BN203" s="74">
        <v>460268000</v>
      </c>
      <c r="BO203" s="74">
        <v>-4395000</v>
      </c>
      <c r="BP203" s="76">
        <v>455873000</v>
      </c>
      <c r="BQ203" s="37"/>
      <c r="BR203" s="37"/>
      <c r="BS203" s="56">
        <v>455873000</v>
      </c>
    </row>
    <row r="204" spans="1:71" x14ac:dyDescent="0.2">
      <c r="A204" s="52" t="s">
        <v>640</v>
      </c>
      <c r="B204" s="52" t="s">
        <v>641</v>
      </c>
      <c r="C204" s="52" t="str">
        <f>VLOOKUP(A204,'[2]S&amp;P 500 Wikipedia'!A:D,3,FALSE)</f>
        <v>Health Care</v>
      </c>
      <c r="D204" s="52">
        <v>86933</v>
      </c>
      <c r="E204" s="52" t="s">
        <v>16</v>
      </c>
      <c r="F204" s="52">
        <v>2019</v>
      </c>
      <c r="G204" s="52" t="s">
        <v>1292</v>
      </c>
      <c r="H204" s="53">
        <v>43830</v>
      </c>
      <c r="I204" s="53">
        <v>43872</v>
      </c>
      <c r="J204" s="53">
        <v>43872</v>
      </c>
      <c r="K204" s="54">
        <v>147000000</v>
      </c>
      <c r="L204" s="54">
        <v>149000000</v>
      </c>
      <c r="M204" s="52" t="s">
        <v>642</v>
      </c>
      <c r="N204" s="36">
        <v>3543000000</v>
      </c>
      <c r="O204" s="37"/>
      <c r="P204" s="37"/>
      <c r="Q204" s="38"/>
      <c r="R204" s="36">
        <v>-1076000000</v>
      </c>
      <c r="S204" s="37"/>
      <c r="T204" s="37"/>
      <c r="U204" s="38"/>
      <c r="V204" s="55">
        <v>2467000000</v>
      </c>
      <c r="W204" s="49"/>
      <c r="X204" s="36">
        <v>-1482000000</v>
      </c>
      <c r="Y204" s="37">
        <v>-835000000</v>
      </c>
      <c r="Z204" s="37"/>
      <c r="AA204" s="37"/>
      <c r="AB204" s="37">
        <v>-647000000</v>
      </c>
      <c r="AC204" s="37"/>
      <c r="AD204" s="37"/>
      <c r="AE204" s="38"/>
      <c r="AF204" s="55">
        <v>985000000</v>
      </c>
      <c r="AG204" s="49">
        <v>133000000</v>
      </c>
      <c r="AH204" s="36">
        <v>23000000</v>
      </c>
      <c r="AI204" s="37"/>
      <c r="AJ204" s="38"/>
      <c r="AK204" s="37"/>
      <c r="AL204" s="37"/>
      <c r="AM204" s="37"/>
      <c r="AN204" s="38">
        <v>110000000</v>
      </c>
      <c r="AO204" s="49">
        <v>1118000000</v>
      </c>
      <c r="AP204" s="36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8"/>
      <c r="BD204" s="58">
        <v>1118000000</v>
      </c>
      <c r="BE204" s="37">
        <v>-128000000</v>
      </c>
      <c r="BF204" s="37"/>
      <c r="BG204" s="37"/>
      <c r="BH204" s="37"/>
      <c r="BI204" s="37"/>
      <c r="BJ204" s="56">
        <v>990000000</v>
      </c>
      <c r="BK204" s="36"/>
      <c r="BL204" s="37"/>
      <c r="BM204" s="38"/>
      <c r="BN204" s="74">
        <v>990000000</v>
      </c>
      <c r="BO204" s="74">
        <v>12000000</v>
      </c>
      <c r="BP204" s="76">
        <v>1002000000</v>
      </c>
      <c r="BQ204" s="37"/>
      <c r="BR204" s="37"/>
      <c r="BS204" s="56">
        <v>1002000000</v>
      </c>
    </row>
    <row r="205" spans="1:71" x14ac:dyDescent="0.2">
      <c r="A205" s="52" t="s">
        <v>643</v>
      </c>
      <c r="B205" s="52" t="s">
        <v>644</v>
      </c>
      <c r="C205" s="52" t="str">
        <f>VLOOKUP(A205,'[2]S&amp;P 500 Wikipedia'!A:D,3,FALSE)</f>
        <v>Health Care</v>
      </c>
      <c r="D205" s="52">
        <v>671924</v>
      </c>
      <c r="E205" s="52" t="s">
        <v>16</v>
      </c>
      <c r="F205" s="52">
        <v>2019</v>
      </c>
      <c r="G205" s="52" t="s">
        <v>1292</v>
      </c>
      <c r="H205" s="53">
        <v>43830</v>
      </c>
      <c r="I205" s="53">
        <v>43874</v>
      </c>
      <c r="J205" s="53">
        <v>43874</v>
      </c>
      <c r="K205" s="54">
        <v>214913000</v>
      </c>
      <c r="L205" s="54">
        <v>217657000</v>
      </c>
      <c r="M205" s="52" t="s">
        <v>645</v>
      </c>
      <c r="N205" s="36">
        <v>2158759000</v>
      </c>
      <c r="O205" s="37"/>
      <c r="P205" s="37"/>
      <c r="Q205" s="38"/>
      <c r="R205" s="36">
        <v>-114249000</v>
      </c>
      <c r="S205" s="37"/>
      <c r="T205" s="37"/>
      <c r="U205" s="38"/>
      <c r="V205" s="55">
        <v>2044510000</v>
      </c>
      <c r="W205" s="49"/>
      <c r="X205" s="36">
        <v>-1622822000</v>
      </c>
      <c r="Y205" s="37">
        <v>-468711000</v>
      </c>
      <c r="Z205" s="37"/>
      <c r="AA205" s="37"/>
      <c r="AB205" s="37">
        <v>-1154111000</v>
      </c>
      <c r="AC205" s="37"/>
      <c r="AD205" s="37"/>
      <c r="AE205" s="38"/>
      <c r="AF205" s="55">
        <v>421688000</v>
      </c>
      <c r="AG205" s="49">
        <v>50327000</v>
      </c>
      <c r="AH205" s="36">
        <v>-1855000</v>
      </c>
      <c r="AI205" s="37"/>
      <c r="AJ205" s="38"/>
      <c r="AK205" s="37"/>
      <c r="AL205" s="37"/>
      <c r="AM205" s="37"/>
      <c r="AN205" s="38">
        <v>52182000</v>
      </c>
      <c r="AO205" s="49">
        <v>472015000</v>
      </c>
      <c r="AP205" s="36">
        <v>14776000</v>
      </c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8"/>
      <c r="BD205" s="58">
        <v>486791000</v>
      </c>
      <c r="BE205" s="37">
        <v>-39885000</v>
      </c>
      <c r="BF205" s="37"/>
      <c r="BG205" s="37"/>
      <c r="BH205" s="37"/>
      <c r="BI205" s="37"/>
      <c r="BJ205" s="56">
        <v>446906000</v>
      </c>
      <c r="BK205" s="36"/>
      <c r="BL205" s="37"/>
      <c r="BM205" s="38"/>
      <c r="BN205" s="74">
        <v>446906000</v>
      </c>
      <c r="BO205" s="74"/>
      <c r="BP205" s="76">
        <v>446906000</v>
      </c>
      <c r="BQ205" s="37"/>
      <c r="BR205" s="37"/>
      <c r="BS205" s="56">
        <v>446906000</v>
      </c>
    </row>
    <row r="206" spans="1:71" x14ac:dyDescent="0.2">
      <c r="A206" s="52" t="s">
        <v>634</v>
      </c>
      <c r="B206" s="52" t="s">
        <v>635</v>
      </c>
      <c r="C206" s="52" t="str">
        <f>VLOOKUP(A206,'[2]S&amp;P 500 Wikipedia'!A:D,3,FALSE)</f>
        <v>Industrials</v>
      </c>
      <c r="D206" s="52">
        <v>330628</v>
      </c>
      <c r="E206" s="52" t="s">
        <v>16</v>
      </c>
      <c r="F206" s="52">
        <v>2019</v>
      </c>
      <c r="G206" s="52" t="s">
        <v>1292</v>
      </c>
      <c r="H206" s="53">
        <v>43799</v>
      </c>
      <c r="I206" s="53">
        <v>43847</v>
      </c>
      <c r="J206" s="53">
        <v>43847</v>
      </c>
      <c r="K206" s="54">
        <v>399500000</v>
      </c>
      <c r="L206" s="54">
        <v>409200000</v>
      </c>
      <c r="M206" s="52" t="s">
        <v>636</v>
      </c>
      <c r="N206" s="36">
        <v>4414600000</v>
      </c>
      <c r="O206" s="37"/>
      <c r="P206" s="37"/>
      <c r="Q206" s="38"/>
      <c r="R206" s="36">
        <v>-1657000000</v>
      </c>
      <c r="S206" s="37"/>
      <c r="T206" s="37"/>
      <c r="U206" s="38"/>
      <c r="V206" s="55">
        <v>2757600000</v>
      </c>
      <c r="W206" s="49"/>
      <c r="X206" s="36">
        <v>-1666500000</v>
      </c>
      <c r="Y206" s="37">
        <v>-1197900000</v>
      </c>
      <c r="Z206" s="37"/>
      <c r="AA206" s="37"/>
      <c r="AB206" s="37"/>
      <c r="AC206" s="37">
        <v>-573100000</v>
      </c>
      <c r="AD206" s="37"/>
      <c r="AE206" s="38">
        <v>104500000</v>
      </c>
      <c r="AF206" s="55">
        <v>1091100000</v>
      </c>
      <c r="AG206" s="49">
        <v>-257800000</v>
      </c>
      <c r="AH206" s="36">
        <v>-257800000</v>
      </c>
      <c r="AI206" s="37"/>
      <c r="AJ206" s="38"/>
      <c r="AK206" s="37"/>
      <c r="AL206" s="37"/>
      <c r="AM206" s="37"/>
      <c r="AN206" s="38"/>
      <c r="AO206" s="49">
        <v>833300000</v>
      </c>
      <c r="AP206" s="36">
        <v>-90400000</v>
      </c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8"/>
      <c r="BD206" s="58">
        <v>742900000</v>
      </c>
      <c r="BE206" s="37">
        <v>-242600000</v>
      </c>
      <c r="BF206" s="37"/>
      <c r="BG206" s="37"/>
      <c r="BH206" s="37"/>
      <c r="BI206" s="37">
        <v>-900000</v>
      </c>
      <c r="BJ206" s="56">
        <v>499400000</v>
      </c>
      <c r="BK206" s="36"/>
      <c r="BL206" s="37"/>
      <c r="BM206" s="38"/>
      <c r="BN206" s="74">
        <v>499400000</v>
      </c>
      <c r="BO206" s="74">
        <v>3300000</v>
      </c>
      <c r="BP206" s="76">
        <v>502700000</v>
      </c>
      <c r="BQ206" s="37"/>
      <c r="BR206" s="37"/>
      <c r="BS206" s="56">
        <v>502700000</v>
      </c>
    </row>
    <row r="207" spans="1:71" x14ac:dyDescent="0.2">
      <c r="A207" s="52" t="s">
        <v>649</v>
      </c>
      <c r="B207" s="52" t="s">
        <v>650</v>
      </c>
      <c r="C207" s="52" t="str">
        <f>VLOOKUP(A207,'[2]S&amp;P 500 Wikipedia'!A:D,3,FALSE)</f>
        <v>Information Technology</v>
      </c>
      <c r="D207" s="52">
        <v>85652</v>
      </c>
      <c r="E207" s="52" t="s">
        <v>16</v>
      </c>
      <c r="F207" s="52">
        <v>2019</v>
      </c>
      <c r="G207" s="52" t="s">
        <v>1292</v>
      </c>
      <c r="H207" s="53">
        <v>43830</v>
      </c>
      <c r="I207" s="53">
        <v>43854</v>
      </c>
      <c r="J207" s="53">
        <v>43854</v>
      </c>
      <c r="K207" s="54">
        <v>4417000000</v>
      </c>
      <c r="L207" s="54">
        <v>4473000000</v>
      </c>
      <c r="M207" s="52" t="s">
        <v>651</v>
      </c>
      <c r="N207" s="36">
        <v>71965000000</v>
      </c>
      <c r="O207" s="37"/>
      <c r="P207" s="37"/>
      <c r="Q207" s="38"/>
      <c r="R207" s="36">
        <v>-29825000000</v>
      </c>
      <c r="S207" s="37"/>
      <c r="T207" s="37"/>
      <c r="U207" s="38"/>
      <c r="V207" s="55">
        <v>42140000000</v>
      </c>
      <c r="W207" s="49"/>
      <c r="X207" s="36">
        <v>-19712000000</v>
      </c>
      <c r="Y207" s="37">
        <v>-6150000000</v>
      </c>
      <c r="Z207" s="37"/>
      <c r="AA207" s="37"/>
      <c r="AB207" s="37">
        <v>-13362000000</v>
      </c>
      <c r="AC207" s="37">
        <v>-200000000</v>
      </c>
      <c r="AD207" s="37"/>
      <c r="AE207" s="38"/>
      <c r="AF207" s="55">
        <v>22428000000</v>
      </c>
      <c r="AG207" s="49">
        <v>2023000000</v>
      </c>
      <c r="AH207" s="36"/>
      <c r="AI207" s="37"/>
      <c r="AJ207" s="38"/>
      <c r="AK207" s="37"/>
      <c r="AL207" s="37"/>
      <c r="AM207" s="37">
        <v>1539000000</v>
      </c>
      <c r="AN207" s="38">
        <v>484000000</v>
      </c>
      <c r="AO207" s="49">
        <v>24451000000</v>
      </c>
      <c r="AP207" s="36">
        <v>-393000000</v>
      </c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8"/>
      <c r="BD207" s="58">
        <v>24058000000</v>
      </c>
      <c r="BE207" s="37">
        <v>-3010000000</v>
      </c>
      <c r="BF207" s="37"/>
      <c r="BG207" s="37"/>
      <c r="BH207" s="37"/>
      <c r="BI207" s="37"/>
      <c r="BJ207" s="56">
        <v>21048000000</v>
      </c>
      <c r="BK207" s="36"/>
      <c r="BL207" s="37"/>
      <c r="BM207" s="38"/>
      <c r="BN207" s="74">
        <v>21048000000</v>
      </c>
      <c r="BO207" s="74"/>
      <c r="BP207" s="76">
        <v>21048000000</v>
      </c>
      <c r="BQ207" s="37"/>
      <c r="BR207" s="37"/>
      <c r="BS207" s="56">
        <v>21048000000</v>
      </c>
    </row>
    <row r="208" spans="1:71" x14ac:dyDescent="0.2">
      <c r="A208" s="52" t="s">
        <v>667</v>
      </c>
      <c r="B208" s="52" t="s">
        <v>668</v>
      </c>
      <c r="C208" s="52" t="str">
        <f>VLOOKUP(A208,'[2]S&amp;P 500 Wikipedia'!A:D,3,FALSE)</f>
        <v>Information Technology</v>
      </c>
      <c r="D208" s="52">
        <v>183557</v>
      </c>
      <c r="E208" s="52" t="s">
        <v>16</v>
      </c>
      <c r="F208" s="52">
        <v>2019</v>
      </c>
      <c r="G208" s="52" t="s">
        <v>1292</v>
      </c>
      <c r="H208" s="53">
        <v>43677</v>
      </c>
      <c r="I208" s="53">
        <v>43707</v>
      </c>
      <c r="J208" s="53">
        <v>43707</v>
      </c>
      <c r="K208" s="54">
        <v>260000000</v>
      </c>
      <c r="L208" s="54">
        <v>264000000</v>
      </c>
      <c r="M208" s="52" t="s">
        <v>669</v>
      </c>
      <c r="N208" s="36">
        <v>6784000000</v>
      </c>
      <c r="O208" s="37"/>
      <c r="P208" s="37"/>
      <c r="Q208" s="38"/>
      <c r="R208" s="36">
        <v>-1147000000</v>
      </c>
      <c r="S208" s="37"/>
      <c r="T208" s="37"/>
      <c r="U208" s="38"/>
      <c r="V208" s="55">
        <v>5637000000</v>
      </c>
      <c r="W208" s="49"/>
      <c r="X208" s="36">
        <v>-3783000000</v>
      </c>
      <c r="Y208" s="37">
        <v>-2524000000</v>
      </c>
      <c r="Z208" s="37"/>
      <c r="AA208" s="37"/>
      <c r="AB208" s="37">
        <v>-1233000000</v>
      </c>
      <c r="AC208" s="37">
        <v>-26000000</v>
      </c>
      <c r="AD208" s="37"/>
      <c r="AE208" s="38"/>
      <c r="AF208" s="55">
        <v>1854000000</v>
      </c>
      <c r="AG208" s="49">
        <v>27000000</v>
      </c>
      <c r="AH208" s="36">
        <v>-15000000</v>
      </c>
      <c r="AI208" s="37"/>
      <c r="AJ208" s="38"/>
      <c r="AK208" s="37"/>
      <c r="AL208" s="37"/>
      <c r="AM208" s="37"/>
      <c r="AN208" s="38">
        <v>42000000</v>
      </c>
      <c r="AO208" s="49">
        <v>1881000000</v>
      </c>
      <c r="AP208" s="36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8"/>
      <c r="BD208" s="58">
        <v>1881000000</v>
      </c>
      <c r="BE208" s="37">
        <v>-324000000</v>
      </c>
      <c r="BF208" s="37"/>
      <c r="BG208" s="37"/>
      <c r="BH208" s="37"/>
      <c r="BI208" s="37"/>
      <c r="BJ208" s="56">
        <v>1557000000</v>
      </c>
      <c r="BK208" s="36"/>
      <c r="BL208" s="37"/>
      <c r="BM208" s="38"/>
      <c r="BN208" s="74">
        <v>1557000000</v>
      </c>
      <c r="BO208" s="74"/>
      <c r="BP208" s="76">
        <v>1557000000</v>
      </c>
      <c r="BQ208" s="37"/>
      <c r="BR208" s="37"/>
      <c r="BS208" s="56">
        <v>1557000000</v>
      </c>
    </row>
    <row r="209" spans="1:71" x14ac:dyDescent="0.2">
      <c r="A209" s="52" t="s">
        <v>661</v>
      </c>
      <c r="B209" s="52" t="s">
        <v>662</v>
      </c>
      <c r="C209" s="52" t="str">
        <f>VLOOKUP(A209,'[2]S&amp;P 500 Wikipedia'!A:D,3,FALSE)</f>
        <v>Materials</v>
      </c>
      <c r="D209" s="52">
        <v>261549</v>
      </c>
      <c r="E209" s="52" t="s">
        <v>16</v>
      </c>
      <c r="F209" s="52">
        <v>2019</v>
      </c>
      <c r="G209" s="52" t="s">
        <v>1292</v>
      </c>
      <c r="H209" s="53">
        <v>43830</v>
      </c>
      <c r="I209" s="53">
        <v>43880</v>
      </c>
      <c r="J209" s="53">
        <v>43880</v>
      </c>
      <c r="K209" s="54">
        <v>395300000</v>
      </c>
      <c r="L209" s="54">
        <v>398800000</v>
      </c>
      <c r="M209" s="52" t="s">
        <v>663</v>
      </c>
      <c r="N209" s="36">
        <v>22376000000</v>
      </c>
      <c r="O209" s="37"/>
      <c r="P209" s="37"/>
      <c r="Q209" s="38"/>
      <c r="R209" s="36">
        <v>-15268000000</v>
      </c>
      <c r="S209" s="37"/>
      <c r="T209" s="37"/>
      <c r="U209" s="38"/>
      <c r="V209" s="55">
        <v>7108000000</v>
      </c>
      <c r="W209" s="49"/>
      <c r="X209" s="36">
        <v>-4719000000</v>
      </c>
      <c r="Y209" s="37">
        <v>-3207000000</v>
      </c>
      <c r="Z209" s="37"/>
      <c r="AA209" s="37"/>
      <c r="AB209" s="37"/>
      <c r="AC209" s="37">
        <v>-1306000000</v>
      </c>
      <c r="AD209" s="37"/>
      <c r="AE209" s="38">
        <v>-206000000</v>
      </c>
      <c r="AF209" s="55">
        <v>2389000000</v>
      </c>
      <c r="AG209" s="49">
        <v>-491000000</v>
      </c>
      <c r="AH209" s="36">
        <v>-491000000</v>
      </c>
      <c r="AI209" s="37"/>
      <c r="AJ209" s="38"/>
      <c r="AK209" s="37"/>
      <c r="AL209" s="37"/>
      <c r="AM209" s="37"/>
      <c r="AN209" s="38"/>
      <c r="AO209" s="49">
        <v>1898000000</v>
      </c>
      <c r="AP209" s="36">
        <v>-294000000</v>
      </c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8"/>
      <c r="BD209" s="58">
        <v>1604000000</v>
      </c>
      <c r="BE209" s="37">
        <v>-634000000</v>
      </c>
      <c r="BF209" s="37"/>
      <c r="BG209" s="37"/>
      <c r="BH209" s="37"/>
      <c r="BI209" s="37">
        <v>250000000</v>
      </c>
      <c r="BJ209" s="56">
        <v>1220000000</v>
      </c>
      <c r="BK209" s="36">
        <v>0</v>
      </c>
      <c r="BL209" s="37">
        <v>0</v>
      </c>
      <c r="BM209" s="38"/>
      <c r="BN209" s="74">
        <v>1220000000</v>
      </c>
      <c r="BO209" s="74">
        <v>5000000</v>
      </c>
      <c r="BP209" s="76">
        <v>1225000000</v>
      </c>
      <c r="BQ209" s="37"/>
      <c r="BR209" s="37"/>
      <c r="BS209" s="56">
        <v>1225000000</v>
      </c>
    </row>
    <row r="210" spans="1:71" x14ac:dyDescent="0.2">
      <c r="A210" s="52" t="s">
        <v>664</v>
      </c>
      <c r="B210" s="52" t="s">
        <v>665</v>
      </c>
      <c r="C210" s="52" t="str">
        <f>VLOOKUP(A210,'[2]S&amp;P 500 Wikipedia'!A:D,3,FALSE)</f>
        <v>Communication Services</v>
      </c>
      <c r="D210" s="52">
        <v>378168</v>
      </c>
      <c r="E210" s="52" t="s">
        <v>16</v>
      </c>
      <c r="F210" s="52">
        <v>2019</v>
      </c>
      <c r="G210" s="52" t="s">
        <v>1292</v>
      </c>
      <c r="H210" s="53">
        <v>43830</v>
      </c>
      <c r="I210" s="53">
        <v>43882</v>
      </c>
      <c r="J210" s="53">
        <v>43882</v>
      </c>
      <c r="K210" s="54">
        <v>386100000</v>
      </c>
      <c r="L210" s="54">
        <v>391200000</v>
      </c>
      <c r="M210" s="52" t="s">
        <v>666</v>
      </c>
      <c r="N210" s="36">
        <v>10221300000</v>
      </c>
      <c r="O210" s="37">
        <v>10221300000</v>
      </c>
      <c r="P210" s="37"/>
      <c r="Q210" s="38"/>
      <c r="R210" s="36">
        <v>-8729100000</v>
      </c>
      <c r="S210" s="37"/>
      <c r="T210" s="37"/>
      <c r="U210" s="38"/>
      <c r="V210" s="55">
        <v>1492200000</v>
      </c>
      <c r="W210" s="49"/>
      <c r="X210" s="36">
        <v>-372300000</v>
      </c>
      <c r="Y210" s="37">
        <v>-93800000</v>
      </c>
      <c r="Z210" s="37"/>
      <c r="AA210" s="37"/>
      <c r="AB210" s="37"/>
      <c r="AC210" s="37">
        <v>-278500000</v>
      </c>
      <c r="AD210" s="37"/>
      <c r="AE210" s="38"/>
      <c r="AF210" s="55">
        <v>1119900000</v>
      </c>
      <c r="AG210" s="49">
        <v>-207700000</v>
      </c>
      <c r="AH210" s="36">
        <v>-164800000</v>
      </c>
      <c r="AI210" s="37"/>
      <c r="AJ210" s="38"/>
      <c r="AK210" s="37"/>
      <c r="AL210" s="37"/>
      <c r="AM210" s="37"/>
      <c r="AN210" s="38">
        <v>-42900000</v>
      </c>
      <c r="AO210" s="49">
        <v>912200000</v>
      </c>
      <c r="AP210" s="36">
        <v>-33900000</v>
      </c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8"/>
      <c r="BD210" s="58">
        <v>878300000</v>
      </c>
      <c r="BE210" s="37">
        <v>-204800000</v>
      </c>
      <c r="BF210" s="37"/>
      <c r="BG210" s="37"/>
      <c r="BH210" s="37"/>
      <c r="BI210" s="37">
        <v>400000</v>
      </c>
      <c r="BJ210" s="56">
        <v>673900000</v>
      </c>
      <c r="BK210" s="36"/>
      <c r="BL210" s="37"/>
      <c r="BM210" s="38"/>
      <c r="BN210" s="74">
        <v>673900000</v>
      </c>
      <c r="BO210" s="74">
        <v>-17900000</v>
      </c>
      <c r="BP210" s="76">
        <v>656000000</v>
      </c>
      <c r="BQ210" s="37"/>
      <c r="BR210" s="37"/>
      <c r="BS210" s="56">
        <v>656000000</v>
      </c>
    </row>
    <row r="211" spans="1:71" x14ac:dyDescent="0.2">
      <c r="A211" s="52" t="s">
        <v>676</v>
      </c>
      <c r="B211" s="52" t="s">
        <v>677</v>
      </c>
      <c r="C211" s="52" t="str">
        <f>VLOOKUP(A211,'[2]S&amp;P 500 Wikipedia'!A:D,3,FALSE)</f>
        <v>Information Technology</v>
      </c>
      <c r="D211" s="52">
        <v>570971</v>
      </c>
      <c r="E211" s="52" t="s">
        <v>16</v>
      </c>
      <c r="F211" s="52">
        <v>2019</v>
      </c>
      <c r="G211" s="52" t="s">
        <v>1292</v>
      </c>
      <c r="H211" s="53">
        <v>43830</v>
      </c>
      <c r="I211" s="53">
        <v>43885</v>
      </c>
      <c r="J211" s="53">
        <v>43885</v>
      </c>
      <c r="K211" s="54">
        <v>53061000</v>
      </c>
      <c r="L211" s="54">
        <v>53839000</v>
      </c>
      <c r="M211" s="52" t="s">
        <v>678</v>
      </c>
      <c r="N211" s="36">
        <v>1314581000</v>
      </c>
      <c r="O211" s="37"/>
      <c r="P211" s="37"/>
      <c r="Q211" s="38"/>
      <c r="R211" s="36">
        <v>-708372000</v>
      </c>
      <c r="S211" s="37"/>
      <c r="T211" s="37"/>
      <c r="U211" s="38"/>
      <c r="V211" s="55">
        <v>606209000</v>
      </c>
      <c r="W211" s="49"/>
      <c r="X211" s="36">
        <v>-315339000</v>
      </c>
      <c r="Y211" s="37">
        <v>-185342000</v>
      </c>
      <c r="Z211" s="37"/>
      <c r="AA211" s="37"/>
      <c r="AB211" s="37">
        <v>-129997000</v>
      </c>
      <c r="AC211" s="37"/>
      <c r="AD211" s="37"/>
      <c r="AE211" s="38"/>
      <c r="AF211" s="55">
        <v>290870000</v>
      </c>
      <c r="AG211" s="49">
        <v>1756000</v>
      </c>
      <c r="AH211" s="36">
        <v>14238000</v>
      </c>
      <c r="AI211" s="37"/>
      <c r="AJ211" s="38"/>
      <c r="AK211" s="37"/>
      <c r="AL211" s="37">
        <v>-12827000</v>
      </c>
      <c r="AM211" s="37"/>
      <c r="AN211" s="38">
        <v>345000</v>
      </c>
      <c r="AO211" s="49">
        <v>292626000</v>
      </c>
      <c r="AP211" s="36">
        <v>-44250000</v>
      </c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8"/>
      <c r="BD211" s="58">
        <v>248376000</v>
      </c>
      <c r="BE211" s="37">
        <v>-68115000</v>
      </c>
      <c r="BF211" s="37"/>
      <c r="BG211" s="37"/>
      <c r="BH211" s="37"/>
      <c r="BI211" s="37"/>
      <c r="BJ211" s="56">
        <v>180261000</v>
      </c>
      <c r="BK211" s="36"/>
      <c r="BL211" s="37"/>
      <c r="BM211" s="38"/>
      <c r="BN211" s="74">
        <v>180261000</v>
      </c>
      <c r="BO211" s="74">
        <v>-27000</v>
      </c>
      <c r="BP211" s="76">
        <v>180234000</v>
      </c>
      <c r="BQ211" s="37"/>
      <c r="BR211" s="37"/>
      <c r="BS211" s="56">
        <v>180234000</v>
      </c>
    </row>
    <row r="212" spans="1:71" x14ac:dyDescent="0.2">
      <c r="A212" s="52" t="s">
        <v>679</v>
      </c>
      <c r="B212" s="52" t="s">
        <v>680</v>
      </c>
      <c r="C212" s="52" t="str">
        <f>VLOOKUP(A212,'[2]S&amp;P 500 Wikipedia'!A:D,3,FALSE)</f>
        <v>Health Care</v>
      </c>
      <c r="D212" s="52">
        <v>744724</v>
      </c>
      <c r="E212" s="52" t="s">
        <v>16</v>
      </c>
      <c r="F212" s="52">
        <v>2019</v>
      </c>
      <c r="G212" s="52" t="s">
        <v>1292</v>
      </c>
      <c r="H212" s="53">
        <v>43830</v>
      </c>
      <c r="I212" s="53">
        <v>43879</v>
      </c>
      <c r="J212" s="53">
        <v>43879</v>
      </c>
      <c r="K212" s="54">
        <v>195100000</v>
      </c>
      <c r="L212" s="54">
        <v>199600000</v>
      </c>
      <c r="M212" s="52" t="s">
        <v>681</v>
      </c>
      <c r="N212" s="36">
        <v>11088000000</v>
      </c>
      <c r="O212" s="37"/>
      <c r="P212" s="37"/>
      <c r="Q212" s="38"/>
      <c r="R212" s="36">
        <v>-7300000000</v>
      </c>
      <c r="S212" s="37"/>
      <c r="T212" s="37"/>
      <c r="U212" s="38"/>
      <c r="V212" s="55">
        <v>3788000000</v>
      </c>
      <c r="W212" s="49"/>
      <c r="X212" s="36">
        <v>-2936000000</v>
      </c>
      <c r="Y212" s="37">
        <v>-1734000000</v>
      </c>
      <c r="Z212" s="37"/>
      <c r="AA212" s="37"/>
      <c r="AB212" s="37"/>
      <c r="AC212" s="37">
        <v>-1202000000</v>
      </c>
      <c r="AD212" s="37"/>
      <c r="AE212" s="38"/>
      <c r="AF212" s="55">
        <v>852000000</v>
      </c>
      <c r="AG212" s="49">
        <v>-401000000</v>
      </c>
      <c r="AH212" s="36">
        <v>-438000000</v>
      </c>
      <c r="AI212" s="37"/>
      <c r="AJ212" s="38"/>
      <c r="AK212" s="37"/>
      <c r="AL212" s="37"/>
      <c r="AM212" s="37"/>
      <c r="AN212" s="38">
        <v>37000000</v>
      </c>
      <c r="AO212" s="49">
        <v>451000000</v>
      </c>
      <c r="AP212" s="36">
        <v>-99000000</v>
      </c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8"/>
      <c r="BD212" s="58">
        <v>352000000</v>
      </c>
      <c r="BE212" s="37">
        <v>-116000000</v>
      </c>
      <c r="BF212" s="37"/>
      <c r="BG212" s="37"/>
      <c r="BH212" s="37"/>
      <c r="BI212" s="37">
        <v>-9000000</v>
      </c>
      <c r="BJ212" s="56">
        <v>227000000</v>
      </c>
      <c r="BK212" s="36"/>
      <c r="BL212" s="37"/>
      <c r="BM212" s="38"/>
      <c r="BN212" s="74">
        <v>227000000</v>
      </c>
      <c r="BO212" s="74">
        <v>-36000000</v>
      </c>
      <c r="BP212" s="76">
        <v>191000000</v>
      </c>
      <c r="BQ212" s="37"/>
      <c r="BR212" s="37"/>
      <c r="BS212" s="56">
        <v>191000000</v>
      </c>
    </row>
    <row r="213" spans="1:71" x14ac:dyDescent="0.2">
      <c r="A213" s="52" t="s">
        <v>646</v>
      </c>
      <c r="B213" s="52" t="s">
        <v>647</v>
      </c>
      <c r="C213" s="52" t="str">
        <f>VLOOKUP(A213,'[2]S&amp;P 500 Wikipedia'!A:D,3,FALSE)</f>
        <v>Industrials</v>
      </c>
      <c r="D213" s="52">
        <v>378166</v>
      </c>
      <c r="E213" s="52" t="s">
        <v>16</v>
      </c>
      <c r="F213" s="52">
        <v>2019</v>
      </c>
      <c r="G213" s="52" t="s">
        <v>1292</v>
      </c>
      <c r="H213" s="53">
        <v>43830</v>
      </c>
      <c r="I213" s="53">
        <v>43879</v>
      </c>
      <c r="J213" s="53">
        <v>43879</v>
      </c>
      <c r="K213" s="54">
        <v>241600000</v>
      </c>
      <c r="L213" s="54">
        <v>244400000</v>
      </c>
      <c r="M213" s="52" t="s">
        <v>648</v>
      </c>
      <c r="N213" s="36">
        <v>16598900000</v>
      </c>
      <c r="O213" s="37"/>
      <c r="P213" s="37"/>
      <c r="Q213" s="38"/>
      <c r="R213" s="36">
        <v>-11451500000</v>
      </c>
      <c r="S213" s="37"/>
      <c r="T213" s="37"/>
      <c r="U213" s="38"/>
      <c r="V213" s="55">
        <v>5147400000</v>
      </c>
      <c r="W213" s="49"/>
      <c r="X213" s="36">
        <v>-3129800000</v>
      </c>
      <c r="Y213" s="37">
        <v>-3129800000</v>
      </c>
      <c r="Z213" s="37"/>
      <c r="AA213" s="37"/>
      <c r="AB213" s="37"/>
      <c r="AC213" s="37"/>
      <c r="AD213" s="37"/>
      <c r="AE213" s="38"/>
      <c r="AF213" s="55">
        <v>2017600000</v>
      </c>
      <c r="AG213" s="49">
        <v>-276000000</v>
      </c>
      <c r="AH213" s="36">
        <v>-243000000</v>
      </c>
      <c r="AI213" s="37"/>
      <c r="AJ213" s="38"/>
      <c r="AK213" s="37"/>
      <c r="AL213" s="37"/>
      <c r="AM213" s="37"/>
      <c r="AN213" s="38">
        <v>-33000000</v>
      </c>
      <c r="AO213" s="49">
        <v>1741600000</v>
      </c>
      <c r="AP213" s="36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8"/>
      <c r="BD213" s="58">
        <v>1741600000</v>
      </c>
      <c r="BE213" s="37">
        <v>-353700000</v>
      </c>
      <c r="BF213" s="37"/>
      <c r="BG213" s="37"/>
      <c r="BH213" s="37"/>
      <c r="BI213" s="37"/>
      <c r="BJ213" s="56">
        <v>1387900000</v>
      </c>
      <c r="BK213" s="36">
        <v>40600000</v>
      </c>
      <c r="BL213" s="37">
        <v>40600000</v>
      </c>
      <c r="BM213" s="38"/>
      <c r="BN213" s="74">
        <v>1428500000</v>
      </c>
      <c r="BO213" s="74">
        <v>-17600000</v>
      </c>
      <c r="BP213" s="76">
        <v>1410900000</v>
      </c>
      <c r="BQ213" s="37"/>
      <c r="BR213" s="37"/>
      <c r="BS213" s="56">
        <v>1410900000</v>
      </c>
    </row>
    <row r="214" spans="1:71" x14ac:dyDescent="0.2">
      <c r="A214" s="52" t="s">
        <v>682</v>
      </c>
      <c r="B214" s="52" t="s">
        <v>683</v>
      </c>
      <c r="C214" s="52" t="str">
        <f>VLOOKUP(A214,'[2]S&amp;P 500 Wikipedia'!A:D,3,FALSE)</f>
        <v>Real Estate</v>
      </c>
      <c r="D214" s="52">
        <v>378171</v>
      </c>
      <c r="E214" s="52" t="s">
        <v>16</v>
      </c>
      <c r="F214" s="52">
        <v>2019</v>
      </c>
      <c r="G214" s="52" t="s">
        <v>1292</v>
      </c>
      <c r="H214" s="53">
        <v>43830</v>
      </c>
      <c r="I214" s="53">
        <v>43874</v>
      </c>
      <c r="J214" s="53">
        <v>43874</v>
      </c>
      <c r="K214" s="54">
        <v>286971000</v>
      </c>
      <c r="L214" s="54">
        <v>287687000</v>
      </c>
      <c r="M214" s="52" t="s">
        <v>684</v>
      </c>
      <c r="N214" s="36">
        <v>4262584000</v>
      </c>
      <c r="O214" s="37"/>
      <c r="P214" s="37"/>
      <c r="Q214" s="38"/>
      <c r="R214" s="36">
        <v>-1833315000</v>
      </c>
      <c r="S214" s="37"/>
      <c r="T214" s="37"/>
      <c r="U214" s="38"/>
      <c r="V214" s="55">
        <v>2429269000</v>
      </c>
      <c r="W214" s="49"/>
      <c r="X214" s="36">
        <v>-1649865000</v>
      </c>
      <c r="Y214" s="37">
        <v>-991664000</v>
      </c>
      <c r="Z214" s="37"/>
      <c r="AA214" s="37"/>
      <c r="AB214" s="37"/>
      <c r="AC214" s="37">
        <v>-658201000</v>
      </c>
      <c r="AD214" s="37"/>
      <c r="AE214" s="38"/>
      <c r="AF214" s="55">
        <v>779404000</v>
      </c>
      <c r="AG214" s="49">
        <v>-453196000</v>
      </c>
      <c r="AH214" s="36">
        <v>-419298000</v>
      </c>
      <c r="AI214" s="37"/>
      <c r="AJ214" s="38"/>
      <c r="AK214" s="37"/>
      <c r="AL214" s="37"/>
      <c r="AM214" s="37"/>
      <c r="AN214" s="38">
        <v>-33898000</v>
      </c>
      <c r="AO214" s="49">
        <v>326208000</v>
      </c>
      <c r="AP214" s="36">
        <v>1934000</v>
      </c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8"/>
      <c r="BD214" s="58">
        <v>328142000</v>
      </c>
      <c r="BE214" s="37">
        <v>-59931000</v>
      </c>
      <c r="BF214" s="37"/>
      <c r="BG214" s="37"/>
      <c r="BH214" s="37"/>
      <c r="BI214" s="37"/>
      <c r="BJ214" s="56">
        <v>268211000</v>
      </c>
      <c r="BK214" s="36">
        <v>104000</v>
      </c>
      <c r="BL214" s="37">
        <v>104000</v>
      </c>
      <c r="BM214" s="38"/>
      <c r="BN214" s="74">
        <v>268315000</v>
      </c>
      <c r="BO214" s="74">
        <v>-938000</v>
      </c>
      <c r="BP214" s="76">
        <v>267377000</v>
      </c>
      <c r="BQ214" s="37"/>
      <c r="BR214" s="37"/>
      <c r="BS214" s="56">
        <v>267377000</v>
      </c>
    </row>
    <row r="215" spans="1:71" x14ac:dyDescent="0.2">
      <c r="A215" s="52" t="s">
        <v>670</v>
      </c>
      <c r="B215" s="52" t="s">
        <v>671</v>
      </c>
      <c r="C215" s="52" t="str">
        <f>VLOOKUP(A215,'[2]S&amp;P 500 Wikipedia'!A:D,3,FALSE)</f>
        <v>Health Care</v>
      </c>
      <c r="D215" s="52">
        <v>103498</v>
      </c>
      <c r="E215" s="52" t="s">
        <v>16</v>
      </c>
      <c r="F215" s="52">
        <v>2019</v>
      </c>
      <c r="G215" s="52" t="s">
        <v>1292</v>
      </c>
      <c r="H215" s="53">
        <v>43830</v>
      </c>
      <c r="I215" s="53">
        <v>43868</v>
      </c>
      <c r="J215" s="53">
        <v>43868</v>
      </c>
      <c r="K215" s="54">
        <v>115400000</v>
      </c>
      <c r="L215" s="54">
        <v>119500000</v>
      </c>
      <c r="M215" s="52" t="s">
        <v>672</v>
      </c>
      <c r="N215" s="36">
        <v>4478500000</v>
      </c>
      <c r="O215" s="37"/>
      <c r="P215" s="37"/>
      <c r="Q215" s="38"/>
      <c r="R215" s="36">
        <v>-1368300000</v>
      </c>
      <c r="S215" s="37"/>
      <c r="T215" s="37"/>
      <c r="U215" s="38"/>
      <c r="V215" s="55">
        <v>3110200000</v>
      </c>
      <c r="W215" s="49"/>
      <c r="X215" s="36">
        <v>-1735700000</v>
      </c>
      <c r="Y215" s="37">
        <v>-1178400000</v>
      </c>
      <c r="Z215" s="37"/>
      <c r="AA215" s="37"/>
      <c r="AB215" s="37">
        <v>-557300000</v>
      </c>
      <c r="AC215" s="37"/>
      <c r="AD215" s="37"/>
      <c r="AE215" s="38"/>
      <c r="AF215" s="55">
        <v>1374500000</v>
      </c>
      <c r="AG215" s="49">
        <v>127700000</v>
      </c>
      <c r="AH215" s="36"/>
      <c r="AI215" s="37"/>
      <c r="AJ215" s="38"/>
      <c r="AK215" s="37"/>
      <c r="AL215" s="37"/>
      <c r="AM215" s="37"/>
      <c r="AN215" s="38">
        <v>127700000</v>
      </c>
      <c r="AO215" s="49">
        <v>1502200000</v>
      </c>
      <c r="AP215" s="36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8"/>
      <c r="BD215" s="58">
        <v>1502200000</v>
      </c>
      <c r="BE215" s="37">
        <v>-120400000</v>
      </c>
      <c r="BF215" s="37"/>
      <c r="BG215" s="37"/>
      <c r="BH215" s="37"/>
      <c r="BI215" s="37"/>
      <c r="BJ215" s="56">
        <v>1381800000</v>
      </c>
      <c r="BK215" s="36"/>
      <c r="BL215" s="37"/>
      <c r="BM215" s="38"/>
      <c r="BN215" s="74">
        <v>1381800000</v>
      </c>
      <c r="BO215" s="74">
        <v>-2500000</v>
      </c>
      <c r="BP215" s="76">
        <v>1379300000</v>
      </c>
      <c r="BQ215" s="37"/>
      <c r="BR215" s="37"/>
      <c r="BS215" s="56">
        <v>1379300000</v>
      </c>
    </row>
    <row r="216" spans="1:71" x14ac:dyDescent="0.2">
      <c r="A216" s="52" t="s">
        <v>547</v>
      </c>
      <c r="B216" s="52" t="s">
        <v>548</v>
      </c>
      <c r="C216" s="52" t="str">
        <f>VLOOKUP(A216,'[2]S&amp;P 500 Wikipedia'!A:D,3,FALSE)</f>
        <v>Information Technology</v>
      </c>
      <c r="D216" s="52">
        <v>447532</v>
      </c>
      <c r="E216" s="52" t="s">
        <v>16</v>
      </c>
      <c r="F216" s="52">
        <v>2019</v>
      </c>
      <c r="G216" s="52" t="s">
        <v>1292</v>
      </c>
      <c r="H216" s="53">
        <v>43830</v>
      </c>
      <c r="I216" s="53">
        <v>43880</v>
      </c>
      <c r="J216" s="53">
        <v>43880</v>
      </c>
      <c r="K216" s="54">
        <v>89817000</v>
      </c>
      <c r="L216" s="54">
        <v>90971000</v>
      </c>
      <c r="M216" s="52" t="s">
        <v>549</v>
      </c>
      <c r="N216" s="36">
        <v>4245321000</v>
      </c>
      <c r="O216" s="37"/>
      <c r="P216" s="37"/>
      <c r="Q216" s="38"/>
      <c r="R216" s="36">
        <v>-1550568000</v>
      </c>
      <c r="S216" s="37"/>
      <c r="T216" s="37"/>
      <c r="U216" s="38"/>
      <c r="V216" s="55">
        <v>2694753000</v>
      </c>
      <c r="W216" s="49"/>
      <c r="X216" s="36">
        <v>-2315203000</v>
      </c>
      <c r="Y216" s="37">
        <v>-2103424000</v>
      </c>
      <c r="Z216" s="37"/>
      <c r="AA216" s="37"/>
      <c r="AB216" s="37"/>
      <c r="AC216" s="37">
        <v>-211779000</v>
      </c>
      <c r="AD216" s="37"/>
      <c r="AE216" s="38"/>
      <c r="AF216" s="55">
        <v>379550000</v>
      </c>
      <c r="AG216" s="49">
        <v>-92273000</v>
      </c>
      <c r="AH216" s="36">
        <v>-99805000</v>
      </c>
      <c r="AI216" s="37"/>
      <c r="AJ216" s="38"/>
      <c r="AK216" s="37"/>
      <c r="AL216" s="37"/>
      <c r="AM216" s="37"/>
      <c r="AN216" s="38">
        <v>7532000</v>
      </c>
      <c r="AO216" s="49">
        <v>287277000</v>
      </c>
      <c r="AP216" s="36">
        <v>-9463000</v>
      </c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8"/>
      <c r="BD216" s="58">
        <v>277814000</v>
      </c>
      <c r="BE216" s="37">
        <v>-42449000</v>
      </c>
      <c r="BF216" s="37"/>
      <c r="BG216" s="37"/>
      <c r="BH216" s="37"/>
      <c r="BI216" s="37"/>
      <c r="BJ216" s="56">
        <v>235365000</v>
      </c>
      <c r="BK216" s="36">
        <v>-2075000</v>
      </c>
      <c r="BL216" s="37">
        <v>-2075000</v>
      </c>
      <c r="BM216" s="38"/>
      <c r="BN216" s="74">
        <v>233290000</v>
      </c>
      <c r="BO216" s="74"/>
      <c r="BP216" s="76">
        <v>233290000</v>
      </c>
      <c r="BQ216" s="37"/>
      <c r="BR216" s="37"/>
      <c r="BS216" s="56">
        <v>233290000</v>
      </c>
    </row>
    <row r="217" spans="1:71" x14ac:dyDescent="0.2">
      <c r="A217" s="52" t="s">
        <v>637</v>
      </c>
      <c r="B217" s="52" t="s">
        <v>638</v>
      </c>
      <c r="C217" s="52" t="str">
        <f>VLOOKUP(A217,'[2]S&amp;P 500 Wikipedia'!A:D,3,FALSE)</f>
        <v>Industrials</v>
      </c>
      <c r="D217" s="52">
        <v>378165</v>
      </c>
      <c r="E217" s="52" t="s">
        <v>16</v>
      </c>
      <c r="F217" s="52">
        <v>2019</v>
      </c>
      <c r="G217" s="52" t="s">
        <v>1292</v>
      </c>
      <c r="H217" s="53">
        <v>43830</v>
      </c>
      <c r="I217" s="53">
        <v>43875</v>
      </c>
      <c r="J217" s="53">
        <v>43875</v>
      </c>
      <c r="K217" s="54">
        <v>323900000</v>
      </c>
      <c r="L217" s="54">
        <v>325600000</v>
      </c>
      <c r="M217" s="52" t="s">
        <v>639</v>
      </c>
      <c r="N217" s="36">
        <v>14109000000</v>
      </c>
      <c r="O217" s="37"/>
      <c r="P217" s="37"/>
      <c r="Q217" s="38"/>
      <c r="R217" s="36">
        <v>-8187000000</v>
      </c>
      <c r="S217" s="37"/>
      <c r="T217" s="37"/>
      <c r="U217" s="38"/>
      <c r="V217" s="55">
        <v>5922000000</v>
      </c>
      <c r="W217" s="49"/>
      <c r="X217" s="36">
        <v>-2520000000</v>
      </c>
      <c r="Y217" s="37">
        <v>-2361000000</v>
      </c>
      <c r="Z217" s="37"/>
      <c r="AA217" s="37"/>
      <c r="AB217" s="37"/>
      <c r="AC217" s="37"/>
      <c r="AD217" s="37"/>
      <c r="AE217" s="38">
        <v>-159000000</v>
      </c>
      <c r="AF217" s="55">
        <v>3402000000</v>
      </c>
      <c r="AG217" s="49">
        <v>-114000000</v>
      </c>
      <c r="AH217" s="36">
        <v>-221000000</v>
      </c>
      <c r="AI217" s="37"/>
      <c r="AJ217" s="38"/>
      <c r="AK217" s="37"/>
      <c r="AL217" s="37"/>
      <c r="AM217" s="37"/>
      <c r="AN217" s="38">
        <v>107000000</v>
      </c>
      <c r="AO217" s="49">
        <v>3288000000</v>
      </c>
      <c r="AP217" s="36">
        <v>0</v>
      </c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8"/>
      <c r="BD217" s="58">
        <v>3288000000</v>
      </c>
      <c r="BE217" s="37">
        <v>-767000000</v>
      </c>
      <c r="BF217" s="37"/>
      <c r="BG217" s="37"/>
      <c r="BH217" s="37"/>
      <c r="BI217" s="37"/>
      <c r="BJ217" s="56">
        <v>2521000000</v>
      </c>
      <c r="BK217" s="36"/>
      <c r="BL217" s="37"/>
      <c r="BM217" s="38"/>
      <c r="BN217" s="74">
        <v>2521000000</v>
      </c>
      <c r="BO217" s="74"/>
      <c r="BP217" s="76">
        <v>2521000000</v>
      </c>
      <c r="BQ217" s="37"/>
      <c r="BR217" s="37"/>
      <c r="BS217" s="56">
        <v>2521000000</v>
      </c>
    </row>
    <row r="218" spans="1:71" x14ac:dyDescent="0.2">
      <c r="A218" s="52" t="s">
        <v>673</v>
      </c>
      <c r="B218" s="52" t="s">
        <v>674</v>
      </c>
      <c r="C218" s="52" t="str">
        <f>VLOOKUP(A218,'[2]S&amp;P 500 Wikipedia'!A:D,3,FALSE)</f>
        <v>Financials</v>
      </c>
      <c r="D218" s="52">
        <v>378170</v>
      </c>
      <c r="E218" s="52" t="s">
        <v>16</v>
      </c>
      <c r="F218" s="52">
        <v>2019</v>
      </c>
      <c r="G218" s="52" t="s">
        <v>1292</v>
      </c>
      <c r="H218" s="53">
        <v>43830</v>
      </c>
      <c r="I218" s="53">
        <v>43892</v>
      </c>
      <c r="J218" s="53">
        <v>43892</v>
      </c>
      <c r="K218" s="54">
        <v>437800000</v>
      </c>
      <c r="L218" s="54">
        <v>440500000</v>
      </c>
      <c r="M218" s="52" t="s">
        <v>675</v>
      </c>
      <c r="N218" s="36">
        <v>6117400000</v>
      </c>
      <c r="O218" s="37"/>
      <c r="P218" s="37"/>
      <c r="Q218" s="38"/>
      <c r="R218" s="36">
        <v>-3602300000</v>
      </c>
      <c r="S218" s="37"/>
      <c r="T218" s="37"/>
      <c r="U218" s="38"/>
      <c r="V218" s="55">
        <v>2515100000</v>
      </c>
      <c r="W218" s="49"/>
      <c r="X218" s="36">
        <v>-1033900000</v>
      </c>
      <c r="Y218" s="37">
        <v>-539800000</v>
      </c>
      <c r="Z218" s="37"/>
      <c r="AA218" s="37"/>
      <c r="AB218" s="37"/>
      <c r="AC218" s="37"/>
      <c r="AD218" s="37"/>
      <c r="AE218" s="38">
        <v>-494100000</v>
      </c>
      <c r="AF218" s="55">
        <v>1481200000</v>
      </c>
      <c r="AG218" s="49">
        <v>164700000</v>
      </c>
      <c r="AH218" s="36">
        <v>-107200000</v>
      </c>
      <c r="AI218" s="37">
        <v>-135700000</v>
      </c>
      <c r="AJ218" s="38">
        <v>28500000</v>
      </c>
      <c r="AK218" s="37"/>
      <c r="AL218" s="37"/>
      <c r="AM218" s="37">
        <v>56400000</v>
      </c>
      <c r="AN218" s="38">
        <v>215500000</v>
      </c>
      <c r="AO218" s="49">
        <v>1645900000</v>
      </c>
      <c r="AP218" s="36">
        <v>-673000000</v>
      </c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8"/>
      <c r="BD218" s="58">
        <v>972900000</v>
      </c>
      <c r="BE218" s="37">
        <v>-235100000</v>
      </c>
      <c r="BF218" s="37"/>
      <c r="BG218" s="37"/>
      <c r="BH218" s="37"/>
      <c r="BI218" s="37"/>
      <c r="BJ218" s="56">
        <v>737800000</v>
      </c>
      <c r="BK218" s="36"/>
      <c r="BL218" s="37"/>
      <c r="BM218" s="38"/>
      <c r="BN218" s="74">
        <v>737800000</v>
      </c>
      <c r="BO218" s="74">
        <v>-49500000</v>
      </c>
      <c r="BP218" s="76">
        <v>688300000</v>
      </c>
      <c r="BQ218" s="37">
        <v>-123600000</v>
      </c>
      <c r="BR218" s="37"/>
      <c r="BS218" s="56">
        <v>564700000</v>
      </c>
    </row>
    <row r="219" spans="1:71" x14ac:dyDescent="0.2">
      <c r="A219" s="52" t="s">
        <v>685</v>
      </c>
      <c r="B219" s="52" t="s">
        <v>686</v>
      </c>
      <c r="C219" s="52" t="str">
        <f>VLOOKUP(A219,'[2]S&amp;P 500 Wikipedia'!A:D,3,FALSE)</f>
        <v>Industrials</v>
      </c>
      <c r="D219" s="52">
        <v>378173</v>
      </c>
      <c r="E219" s="52" t="s">
        <v>16</v>
      </c>
      <c r="F219" s="52">
        <v>2019</v>
      </c>
      <c r="G219" s="52" t="s">
        <v>1292</v>
      </c>
      <c r="H219" s="53">
        <v>43830</v>
      </c>
      <c r="I219" s="53">
        <v>43892</v>
      </c>
      <c r="J219" s="53">
        <v>43892</v>
      </c>
      <c r="K219" s="54">
        <v>107329000</v>
      </c>
      <c r="L219" s="54">
        <v>108307000</v>
      </c>
      <c r="M219" s="52" t="s">
        <v>687</v>
      </c>
      <c r="N219" s="36">
        <v>9165258000</v>
      </c>
      <c r="O219" s="37"/>
      <c r="P219" s="37"/>
      <c r="Q219" s="38"/>
      <c r="R219" s="36">
        <v>-7159858000</v>
      </c>
      <c r="S219" s="37"/>
      <c r="T219" s="37"/>
      <c r="U219" s="38"/>
      <c r="V219" s="55">
        <v>2005400000</v>
      </c>
      <c r="W219" s="49"/>
      <c r="X219" s="36">
        <v>-1271575000</v>
      </c>
      <c r="Y219" s="37">
        <v>-191933000</v>
      </c>
      <c r="Z219" s="37"/>
      <c r="AA219" s="37"/>
      <c r="AB219" s="37"/>
      <c r="AC219" s="37">
        <v>-499145000</v>
      </c>
      <c r="AD219" s="37"/>
      <c r="AE219" s="38">
        <v>-580497000</v>
      </c>
      <c r="AF219" s="55">
        <v>733825000</v>
      </c>
      <c r="AG219" s="49">
        <v>-52930000</v>
      </c>
      <c r="AH219" s="36">
        <v>-52930000</v>
      </c>
      <c r="AI219" s="37"/>
      <c r="AJ219" s="38"/>
      <c r="AK219" s="37"/>
      <c r="AL219" s="37"/>
      <c r="AM219" s="37"/>
      <c r="AN219" s="38"/>
      <c r="AO219" s="49">
        <v>680895000</v>
      </c>
      <c r="AP219" s="36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8"/>
      <c r="BD219" s="58">
        <v>680895000</v>
      </c>
      <c r="BE219" s="37">
        <v>-164575000</v>
      </c>
      <c r="BF219" s="37"/>
      <c r="BG219" s="37"/>
      <c r="BH219" s="37"/>
      <c r="BI219" s="37"/>
      <c r="BJ219" s="56">
        <v>516320000</v>
      </c>
      <c r="BK219" s="36"/>
      <c r="BL219" s="37"/>
      <c r="BM219" s="38"/>
      <c r="BN219" s="74">
        <v>516320000</v>
      </c>
      <c r="BO219" s="74"/>
      <c r="BP219" s="76">
        <v>516320000</v>
      </c>
      <c r="BQ219" s="37"/>
      <c r="BR219" s="37"/>
      <c r="BS219" s="56">
        <v>516320000</v>
      </c>
    </row>
    <row r="220" spans="1:71" x14ac:dyDescent="0.2">
      <c r="A220" s="12" t="s">
        <v>700</v>
      </c>
      <c r="B220" s="12" t="s">
        <v>701</v>
      </c>
      <c r="C220" s="52" t="str">
        <f>VLOOKUP(A220,'[2]S&amp;P 500 Wikipedia'!A:D,3,FALSE)</f>
        <v>Industrials</v>
      </c>
      <c r="D220" s="12">
        <v>360440</v>
      </c>
      <c r="E220" s="12" t="s">
        <v>16</v>
      </c>
      <c r="F220" s="12">
        <v>2016</v>
      </c>
      <c r="G220" s="12" t="s">
        <v>1292</v>
      </c>
      <c r="H220" s="63">
        <v>42643</v>
      </c>
      <c r="I220" s="63">
        <v>42697</v>
      </c>
      <c r="J220" s="63">
        <v>42697</v>
      </c>
      <c r="K220" s="64">
        <v>615879500</v>
      </c>
      <c r="L220" s="64">
        <v>620463500</v>
      </c>
      <c r="M220" s="12" t="s">
        <v>702</v>
      </c>
      <c r="N220" s="36">
        <v>36866000000</v>
      </c>
      <c r="O220" s="39"/>
      <c r="P220" s="39"/>
      <c r="Q220" s="40"/>
      <c r="R220" s="36">
        <v>-29807000000</v>
      </c>
      <c r="S220" s="39"/>
      <c r="T220" s="39"/>
      <c r="U220" s="40"/>
      <c r="V220" s="55">
        <v>7059000000</v>
      </c>
      <c r="W220" s="49"/>
      <c r="X220" s="36">
        <v>-5100000000</v>
      </c>
      <c r="Y220" s="39">
        <v>-5100000000</v>
      </c>
      <c r="Z220" s="39"/>
      <c r="AA220" s="39"/>
      <c r="AB220" s="39"/>
      <c r="AC220" s="39"/>
      <c r="AD220" s="39"/>
      <c r="AE220" s="40"/>
      <c r="AF220" s="55">
        <v>1959000000</v>
      </c>
      <c r="AG220" s="49">
        <v>503000000</v>
      </c>
      <c r="AH220" s="36">
        <v>-27000000</v>
      </c>
      <c r="AI220" s="39"/>
      <c r="AJ220" s="40"/>
      <c r="AK220" s="39"/>
      <c r="AL220" s="39"/>
      <c r="AM220" s="39">
        <v>530000000</v>
      </c>
      <c r="AN220" s="40"/>
      <c r="AO220" s="49">
        <v>2462000000</v>
      </c>
      <c r="AP220" s="36">
        <v>-835000000</v>
      </c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40"/>
      <c r="BD220" s="67">
        <v>1627000000</v>
      </c>
      <c r="BE220" s="39">
        <v>-2259000000</v>
      </c>
      <c r="BF220" s="39"/>
      <c r="BG220" s="39"/>
      <c r="BH220" s="39"/>
      <c r="BI220" s="39"/>
      <c r="BJ220" s="56">
        <v>-632000000</v>
      </c>
      <c r="BK220" s="36">
        <v>0</v>
      </c>
      <c r="BL220" s="39">
        <v>0</v>
      </c>
      <c r="BM220" s="40"/>
      <c r="BN220" s="74">
        <v>-632000000</v>
      </c>
      <c r="BO220" s="74">
        <v>-215000000</v>
      </c>
      <c r="BP220" s="76">
        <v>-847000000</v>
      </c>
      <c r="BQ220" s="39"/>
      <c r="BR220" s="39"/>
      <c r="BS220" s="56">
        <v>-847000000</v>
      </c>
    </row>
    <row r="221" spans="1:71" x14ac:dyDescent="0.2">
      <c r="A221" s="52" t="s">
        <v>691</v>
      </c>
      <c r="B221" s="52" t="s">
        <v>692</v>
      </c>
      <c r="C221" s="52" t="str">
        <f>VLOOKUP(A221,'[2]S&amp;P 500 Wikipedia'!A:D,3,FALSE)</f>
        <v>Industrials</v>
      </c>
      <c r="D221" s="52">
        <v>378172</v>
      </c>
      <c r="E221" s="52" t="s">
        <v>16</v>
      </c>
      <c r="F221" s="52">
        <v>2019</v>
      </c>
      <c r="G221" s="52" t="s">
        <v>1292</v>
      </c>
      <c r="H221" s="53">
        <v>43738</v>
      </c>
      <c r="I221" s="53">
        <v>43794</v>
      </c>
      <c r="J221" s="53">
        <v>43794</v>
      </c>
      <c r="K221" s="54">
        <v>137907000</v>
      </c>
      <c r="L221" s="54">
        <v>139206000</v>
      </c>
      <c r="M221" s="52" t="s">
        <v>693</v>
      </c>
      <c r="N221" s="36">
        <v>12737868000</v>
      </c>
      <c r="O221" s="37"/>
      <c r="P221" s="37"/>
      <c r="Q221" s="38"/>
      <c r="R221" s="36">
        <v>-10260840000</v>
      </c>
      <c r="S221" s="37"/>
      <c r="T221" s="37"/>
      <c r="U221" s="38"/>
      <c r="V221" s="55">
        <v>2477028000</v>
      </c>
      <c r="W221" s="49"/>
      <c r="X221" s="36">
        <v>-2072177000</v>
      </c>
      <c r="Y221" s="37">
        <v>-2072177000</v>
      </c>
      <c r="Z221" s="37"/>
      <c r="AA221" s="37"/>
      <c r="AB221" s="37"/>
      <c r="AC221" s="37"/>
      <c r="AD221" s="37"/>
      <c r="AE221" s="38"/>
      <c r="AF221" s="55">
        <v>404851000</v>
      </c>
      <c r="AG221" s="49">
        <v>-53892000</v>
      </c>
      <c r="AH221" s="36">
        <v>-74360000</v>
      </c>
      <c r="AI221" s="37"/>
      <c r="AJ221" s="38"/>
      <c r="AK221" s="37"/>
      <c r="AL221" s="37"/>
      <c r="AM221" s="37"/>
      <c r="AN221" s="38">
        <v>20468000</v>
      </c>
      <c r="AO221" s="49">
        <v>350959000</v>
      </c>
      <c r="AP221" s="36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8"/>
      <c r="BD221" s="58">
        <v>350959000</v>
      </c>
      <c r="BE221" s="37">
        <v>-36954000</v>
      </c>
      <c r="BF221" s="37"/>
      <c r="BG221" s="37"/>
      <c r="BH221" s="37"/>
      <c r="BI221" s="37"/>
      <c r="BJ221" s="56">
        <v>314005000</v>
      </c>
      <c r="BK221" s="36">
        <v>559214000</v>
      </c>
      <c r="BL221" s="37">
        <v>559214000</v>
      </c>
      <c r="BM221" s="38"/>
      <c r="BN221" s="74">
        <v>873219000</v>
      </c>
      <c r="BO221" s="74">
        <v>-25240000</v>
      </c>
      <c r="BP221" s="76">
        <v>847979000</v>
      </c>
      <c r="BQ221" s="37"/>
      <c r="BR221" s="37"/>
      <c r="BS221" s="56">
        <v>847979000</v>
      </c>
    </row>
    <row r="222" spans="1:71" x14ac:dyDescent="0.2">
      <c r="A222" s="52" t="s">
        <v>688</v>
      </c>
      <c r="B222" s="52" t="s">
        <v>689</v>
      </c>
      <c r="C222" s="52" t="str">
        <f>VLOOKUP(A222,'[2]S&amp;P 500 Wikipedia'!A:D,3,FALSE)</f>
        <v>Information Technology</v>
      </c>
      <c r="D222" s="52">
        <v>447566</v>
      </c>
      <c r="E222" s="52" t="s">
        <v>16</v>
      </c>
      <c r="F222" s="52">
        <v>2020</v>
      </c>
      <c r="G222" s="52" t="s">
        <v>1292</v>
      </c>
      <c r="H222" s="53">
        <v>44012</v>
      </c>
      <c r="I222" s="53">
        <v>44068</v>
      </c>
      <c r="J222" s="53">
        <v>44068</v>
      </c>
      <c r="K222" s="54">
        <v>76787000</v>
      </c>
      <c r="L222" s="54">
        <v>76934000</v>
      </c>
      <c r="M222" s="52" t="s">
        <v>690</v>
      </c>
      <c r="N222" s="36">
        <v>1697067000</v>
      </c>
      <c r="O222" s="37"/>
      <c r="P222" s="37"/>
      <c r="Q222" s="38"/>
      <c r="R222" s="36">
        <v>-1008464000</v>
      </c>
      <c r="S222" s="37"/>
      <c r="T222" s="37"/>
      <c r="U222" s="38"/>
      <c r="V222" s="55">
        <v>688603000</v>
      </c>
      <c r="W222" s="49"/>
      <c r="X222" s="36">
        <v>-307976000</v>
      </c>
      <c r="Y222" s="37">
        <v>-197988000</v>
      </c>
      <c r="Z222" s="37"/>
      <c r="AA222" s="37"/>
      <c r="AB222" s="37">
        <v>-109988000</v>
      </c>
      <c r="AC222" s="37"/>
      <c r="AD222" s="37"/>
      <c r="AE222" s="38">
        <v>0</v>
      </c>
      <c r="AF222" s="55">
        <v>380627000</v>
      </c>
      <c r="AG222" s="49">
        <v>449000</v>
      </c>
      <c r="AH222" s="36">
        <v>449000</v>
      </c>
      <c r="AI222" s="37"/>
      <c r="AJ222" s="38"/>
      <c r="AK222" s="37"/>
      <c r="AL222" s="37"/>
      <c r="AM222" s="37"/>
      <c r="AN222" s="38"/>
      <c r="AO222" s="49">
        <v>381076000</v>
      </c>
      <c r="AP222" s="36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8"/>
      <c r="BD222" s="58">
        <v>381076000</v>
      </c>
      <c r="BE222" s="37">
        <v>-84408000</v>
      </c>
      <c r="BF222" s="37"/>
      <c r="BG222" s="37"/>
      <c r="BH222" s="37"/>
      <c r="BI222" s="37"/>
      <c r="BJ222" s="56">
        <v>296668000</v>
      </c>
      <c r="BK222" s="36"/>
      <c r="BL222" s="37"/>
      <c r="BM222" s="38"/>
      <c r="BN222" s="74">
        <v>296668000</v>
      </c>
      <c r="BO222" s="74"/>
      <c r="BP222" s="76">
        <v>296668000</v>
      </c>
      <c r="BQ222" s="37"/>
      <c r="BR222" s="37"/>
      <c r="BS222" s="56">
        <v>296668000</v>
      </c>
    </row>
    <row r="223" spans="1:71" x14ac:dyDescent="0.2">
      <c r="A223" s="52" t="s">
        <v>697</v>
      </c>
      <c r="B223" s="52" t="s">
        <v>698</v>
      </c>
      <c r="C223" s="52" t="str">
        <f>VLOOKUP(A223,'[2]S&amp;P 500 Wikipedia'!A:D,3,FALSE)</f>
        <v>Health Care</v>
      </c>
      <c r="D223" s="52">
        <v>89661</v>
      </c>
      <c r="E223" s="52" t="s">
        <v>16</v>
      </c>
      <c r="F223" s="52">
        <v>2019</v>
      </c>
      <c r="G223" s="52" t="s">
        <v>1292</v>
      </c>
      <c r="H223" s="53">
        <v>43861</v>
      </c>
      <c r="I223" s="53">
        <v>43879</v>
      </c>
      <c r="J223" s="53">
        <v>43879</v>
      </c>
      <c r="K223" s="54">
        <v>2645100000</v>
      </c>
      <c r="L223" s="54">
        <v>2684300000</v>
      </c>
      <c r="M223" s="52" t="s">
        <v>699</v>
      </c>
      <c r="N223" s="36">
        <v>82059000000</v>
      </c>
      <c r="O223" s="37"/>
      <c r="P223" s="37"/>
      <c r="Q223" s="38"/>
      <c r="R223" s="36">
        <v>-27556000000</v>
      </c>
      <c r="S223" s="37"/>
      <c r="T223" s="37"/>
      <c r="U223" s="38"/>
      <c r="V223" s="55">
        <v>54503000000</v>
      </c>
      <c r="W223" s="49"/>
      <c r="X223" s="36">
        <v>-33533000000</v>
      </c>
      <c r="Y223" s="37">
        <v>-22178000000</v>
      </c>
      <c r="Z223" s="37"/>
      <c r="AA223" s="37"/>
      <c r="AB223" s="37">
        <v>-11355000000</v>
      </c>
      <c r="AC223" s="37"/>
      <c r="AD223" s="37"/>
      <c r="AE223" s="38"/>
      <c r="AF223" s="55">
        <v>20970000000</v>
      </c>
      <c r="AG223" s="49">
        <v>-2486000000</v>
      </c>
      <c r="AH223" s="36">
        <v>39000000</v>
      </c>
      <c r="AI223" s="37"/>
      <c r="AJ223" s="38"/>
      <c r="AK223" s="37"/>
      <c r="AL223" s="37"/>
      <c r="AM223" s="37"/>
      <c r="AN223" s="38">
        <v>-2525000000</v>
      </c>
      <c r="AO223" s="49">
        <v>18484000000</v>
      </c>
      <c r="AP223" s="36">
        <v>-1156000000</v>
      </c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8"/>
      <c r="BD223" s="58">
        <v>17328000000</v>
      </c>
      <c r="BE223" s="37">
        <v>-2209000000</v>
      </c>
      <c r="BF223" s="37"/>
      <c r="BG223" s="37"/>
      <c r="BH223" s="37"/>
      <c r="BI223" s="37"/>
      <c r="BJ223" s="56">
        <v>15119000000</v>
      </c>
      <c r="BK223" s="36"/>
      <c r="BL223" s="37"/>
      <c r="BM223" s="38"/>
      <c r="BN223" s="74">
        <v>15119000000</v>
      </c>
      <c r="BO223" s="74"/>
      <c r="BP223" s="76">
        <v>15119000000</v>
      </c>
      <c r="BQ223" s="37"/>
      <c r="BR223" s="37"/>
      <c r="BS223" s="56">
        <v>15119000000</v>
      </c>
    </row>
    <row r="224" spans="1:71" x14ac:dyDescent="0.2">
      <c r="A224" s="52" t="s">
        <v>703</v>
      </c>
      <c r="B224" s="52" t="s">
        <v>704</v>
      </c>
      <c r="C224" s="52" t="str">
        <f>VLOOKUP(A224,'[2]S&amp;P 500 Wikipedia'!A:D,3,FALSE)</f>
        <v>Information Technology</v>
      </c>
      <c r="D224" s="52">
        <v>385619</v>
      </c>
      <c r="E224" s="52" t="s">
        <v>16</v>
      </c>
      <c r="F224" s="52">
        <v>2019</v>
      </c>
      <c r="G224" s="52" t="s">
        <v>1292</v>
      </c>
      <c r="H224" s="53">
        <v>43830</v>
      </c>
      <c r="I224" s="53">
        <v>43881</v>
      </c>
      <c r="J224" s="53">
        <v>43881</v>
      </c>
      <c r="K224" s="54">
        <v>343200000</v>
      </c>
      <c r="L224" s="54">
        <v>348200000</v>
      </c>
      <c r="M224" s="52" t="s">
        <v>705</v>
      </c>
      <c r="N224" s="36">
        <v>4445400000</v>
      </c>
      <c r="O224" s="37"/>
      <c r="P224" s="37"/>
      <c r="Q224" s="38"/>
      <c r="R224" s="36">
        <v>-1828600000</v>
      </c>
      <c r="S224" s="37"/>
      <c r="T224" s="37"/>
      <c r="U224" s="38"/>
      <c r="V224" s="55">
        <v>2616800000</v>
      </c>
      <c r="W224" s="49"/>
      <c r="X224" s="36">
        <v>-2139300000</v>
      </c>
      <c r="Y224" s="37">
        <v>-1183600000</v>
      </c>
      <c r="Z224" s="37"/>
      <c r="AA224" s="37"/>
      <c r="AB224" s="37">
        <v>-955700000</v>
      </c>
      <c r="AC224" s="37"/>
      <c r="AD224" s="37"/>
      <c r="AE224" s="38"/>
      <c r="AF224" s="55">
        <v>477500000</v>
      </c>
      <c r="AG224" s="49">
        <v>-27800000</v>
      </c>
      <c r="AH224" s="36"/>
      <c r="AI224" s="37"/>
      <c r="AJ224" s="38"/>
      <c r="AK224" s="37"/>
      <c r="AL224" s="37"/>
      <c r="AM224" s="37"/>
      <c r="AN224" s="38">
        <v>-27800000</v>
      </c>
      <c r="AO224" s="49">
        <v>449700000</v>
      </c>
      <c r="AP224" s="36">
        <v>-35300000</v>
      </c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8"/>
      <c r="BD224" s="58">
        <v>414400000</v>
      </c>
      <c r="BE224" s="37">
        <v>-69400000</v>
      </c>
      <c r="BF224" s="37"/>
      <c r="BG224" s="37"/>
      <c r="BH224" s="37"/>
      <c r="BI224" s="37"/>
      <c r="BJ224" s="56">
        <v>345000000</v>
      </c>
      <c r="BK224" s="36"/>
      <c r="BL224" s="37"/>
      <c r="BM224" s="38"/>
      <c r="BN224" s="74">
        <v>345000000</v>
      </c>
      <c r="BO224" s="74"/>
      <c r="BP224" s="76">
        <v>345000000</v>
      </c>
      <c r="BQ224" s="37"/>
      <c r="BR224" s="37"/>
      <c r="BS224" s="56">
        <v>345000000</v>
      </c>
    </row>
    <row r="225" spans="1:71" x14ac:dyDescent="0.2">
      <c r="A225" s="52" t="s">
        <v>709</v>
      </c>
      <c r="B225" s="52" t="s">
        <v>710</v>
      </c>
      <c r="C225" s="52" t="str">
        <f>VLOOKUP(A225,'[2]S&amp;P 500 Wikipedia'!A:D,3,FALSE)</f>
        <v>Consumer Staples</v>
      </c>
      <c r="D225" s="52">
        <v>97995</v>
      </c>
      <c r="E225" s="52" t="s">
        <v>16</v>
      </c>
      <c r="F225" s="52">
        <v>2019</v>
      </c>
      <c r="G225" s="52" t="s">
        <v>1292</v>
      </c>
      <c r="H225" s="53">
        <v>43830</v>
      </c>
      <c r="I225" s="53">
        <v>43885</v>
      </c>
      <c r="J225" s="53">
        <v>43885</v>
      </c>
      <c r="K225" s="54">
        <v>342000000</v>
      </c>
      <c r="L225" s="54">
        <v>344000000</v>
      </c>
      <c r="M225" s="52" t="s">
        <v>711</v>
      </c>
      <c r="N225" s="36">
        <v>13578000000</v>
      </c>
      <c r="O225" s="37"/>
      <c r="P225" s="37"/>
      <c r="Q225" s="38"/>
      <c r="R225" s="36">
        <v>-9197000000</v>
      </c>
      <c r="S225" s="37"/>
      <c r="T225" s="37"/>
      <c r="U225" s="38"/>
      <c r="V225" s="55">
        <v>4381000000</v>
      </c>
      <c r="W225" s="49"/>
      <c r="X225" s="36">
        <v>-2980000000</v>
      </c>
      <c r="Y225" s="37">
        <v>-2980000000</v>
      </c>
      <c r="Z225" s="37"/>
      <c r="AA225" s="37"/>
      <c r="AB225" s="37"/>
      <c r="AC225" s="37"/>
      <c r="AD225" s="37"/>
      <c r="AE225" s="38"/>
      <c r="AF225" s="55">
        <v>1401000000</v>
      </c>
      <c r="AG225" s="49">
        <v>-103000000</v>
      </c>
      <c r="AH225" s="36">
        <v>-284000000</v>
      </c>
      <c r="AI225" s="37"/>
      <c r="AJ225" s="38"/>
      <c r="AK225" s="37"/>
      <c r="AL225" s="37"/>
      <c r="AM225" s="37">
        <v>-7000000</v>
      </c>
      <c r="AN225" s="38">
        <v>188000000</v>
      </c>
      <c r="AO225" s="49">
        <v>1298000000</v>
      </c>
      <c r="AP225" s="36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8"/>
      <c r="BD225" s="58">
        <v>1298000000</v>
      </c>
      <c r="BE225" s="37">
        <v>-321000000</v>
      </c>
      <c r="BF225" s="37"/>
      <c r="BG225" s="37"/>
      <c r="BH225" s="37"/>
      <c r="BI225" s="37"/>
      <c r="BJ225" s="56">
        <v>977000000</v>
      </c>
      <c r="BK225" s="36"/>
      <c r="BL225" s="37"/>
      <c r="BM225" s="38"/>
      <c r="BN225" s="74">
        <v>977000000</v>
      </c>
      <c r="BO225" s="74">
        <v>-17000000</v>
      </c>
      <c r="BP225" s="76">
        <v>960000000</v>
      </c>
      <c r="BQ225" s="37"/>
      <c r="BR225" s="37"/>
      <c r="BS225" s="56">
        <v>960000000</v>
      </c>
    </row>
    <row r="226" spans="1:71" x14ac:dyDescent="0.2">
      <c r="A226" s="52" t="s">
        <v>712</v>
      </c>
      <c r="B226" s="52" t="s">
        <v>713</v>
      </c>
      <c r="C226" s="52" t="str">
        <f>VLOOKUP(A226,'[2]S&amp;P 500 Wikipedia'!A:D,3,FALSE)</f>
        <v>Information Technology</v>
      </c>
      <c r="D226" s="52">
        <v>186556</v>
      </c>
      <c r="E226" s="52" t="s">
        <v>16</v>
      </c>
      <c r="F226" s="52">
        <v>2019</v>
      </c>
      <c r="G226" s="52" t="s">
        <v>1292</v>
      </c>
      <c r="H226" s="53">
        <v>43769</v>
      </c>
      <c r="I226" s="53">
        <v>43817</v>
      </c>
      <c r="J226" s="53">
        <v>43817</v>
      </c>
      <c r="K226" s="54">
        <v>188000000</v>
      </c>
      <c r="L226" s="54">
        <v>191000000</v>
      </c>
      <c r="M226" s="52" t="s">
        <v>714</v>
      </c>
      <c r="N226" s="36">
        <v>4303000000</v>
      </c>
      <c r="O226" s="37"/>
      <c r="P226" s="37"/>
      <c r="Q226" s="38"/>
      <c r="R226" s="36">
        <v>-1769000000</v>
      </c>
      <c r="S226" s="37">
        <v>-1769000000</v>
      </c>
      <c r="T226" s="37"/>
      <c r="U226" s="38"/>
      <c r="V226" s="55">
        <v>2534000000</v>
      </c>
      <c r="W226" s="49"/>
      <c r="X226" s="36">
        <v>-1823000000</v>
      </c>
      <c r="Y226" s="37">
        <v>-1155000000</v>
      </c>
      <c r="Z226" s="37"/>
      <c r="AA226" s="37"/>
      <c r="AB226" s="37">
        <v>-688000000</v>
      </c>
      <c r="AC226" s="37"/>
      <c r="AD226" s="37"/>
      <c r="AE226" s="38">
        <v>20000000</v>
      </c>
      <c r="AF226" s="55">
        <v>711000000</v>
      </c>
      <c r="AG226" s="49">
        <v>4000000</v>
      </c>
      <c r="AH226" s="36">
        <v>-57000000</v>
      </c>
      <c r="AI226" s="37">
        <v>-80000000</v>
      </c>
      <c r="AJ226" s="38">
        <v>23000000</v>
      </c>
      <c r="AK226" s="37"/>
      <c r="AL226" s="37"/>
      <c r="AM226" s="37"/>
      <c r="AN226" s="38">
        <v>61000000</v>
      </c>
      <c r="AO226" s="49">
        <v>715000000</v>
      </c>
      <c r="AP226" s="36">
        <v>0</v>
      </c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8"/>
      <c r="BD226" s="58">
        <v>715000000</v>
      </c>
      <c r="BE226" s="37">
        <v>-94000000</v>
      </c>
      <c r="BF226" s="37"/>
      <c r="BG226" s="37"/>
      <c r="BH226" s="37"/>
      <c r="BI226" s="37"/>
      <c r="BJ226" s="56">
        <v>621000000</v>
      </c>
      <c r="BK226" s="36"/>
      <c r="BL226" s="37"/>
      <c r="BM226" s="38"/>
      <c r="BN226" s="74">
        <v>621000000</v>
      </c>
      <c r="BO226" s="74"/>
      <c r="BP226" s="76">
        <v>621000000</v>
      </c>
      <c r="BQ226" s="37"/>
      <c r="BR226" s="37"/>
      <c r="BS226" s="56">
        <v>621000000</v>
      </c>
    </row>
    <row r="227" spans="1:71" x14ac:dyDescent="0.2">
      <c r="A227" s="52" t="s">
        <v>730</v>
      </c>
      <c r="B227" s="52" t="s">
        <v>731</v>
      </c>
      <c r="C227" s="52" t="str">
        <f>VLOOKUP(A227,'[2]S&amp;P 500 Wikipedia'!A:D,3,FALSE)</f>
        <v>Consumer Staples</v>
      </c>
      <c r="D227" s="52">
        <v>693432</v>
      </c>
      <c r="E227" s="52" t="s">
        <v>16</v>
      </c>
      <c r="F227" s="52">
        <v>2019</v>
      </c>
      <c r="G227" s="52" t="s">
        <v>1292</v>
      </c>
      <c r="H227" s="53">
        <v>43830</v>
      </c>
      <c r="I227" s="53">
        <v>43875</v>
      </c>
      <c r="J227" s="53">
        <v>43875</v>
      </c>
      <c r="K227" s="54">
        <v>1221000000</v>
      </c>
      <c r="L227" s="54">
        <v>1224000000</v>
      </c>
      <c r="M227" s="52" t="s">
        <v>732</v>
      </c>
      <c r="N227" s="36">
        <v>24977000000</v>
      </c>
      <c r="O227" s="37"/>
      <c r="P227" s="37"/>
      <c r="Q227" s="38"/>
      <c r="R227" s="36">
        <v>-16830000000</v>
      </c>
      <c r="S227" s="37"/>
      <c r="T227" s="37"/>
      <c r="U227" s="38"/>
      <c r="V227" s="55">
        <v>8147000000</v>
      </c>
      <c r="W227" s="49"/>
      <c r="X227" s="36">
        <v>-3178000000</v>
      </c>
      <c r="Y227" s="37">
        <v>-3178000000</v>
      </c>
      <c r="Z227" s="37"/>
      <c r="AA227" s="37"/>
      <c r="AB227" s="37"/>
      <c r="AC227" s="37"/>
      <c r="AD227" s="37"/>
      <c r="AE227" s="38"/>
      <c r="AF227" s="55">
        <v>4969000000</v>
      </c>
      <c r="AG227" s="49">
        <v>-409000000</v>
      </c>
      <c r="AH227" s="36">
        <v>-1361000000</v>
      </c>
      <c r="AI227" s="37">
        <v>-1361000000</v>
      </c>
      <c r="AJ227" s="38"/>
      <c r="AK227" s="37"/>
      <c r="AL227" s="37"/>
      <c r="AM227" s="37"/>
      <c r="AN227" s="38">
        <v>952000000</v>
      </c>
      <c r="AO227" s="49">
        <v>4560000000</v>
      </c>
      <c r="AP227" s="36">
        <v>-1899000000</v>
      </c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8"/>
      <c r="BD227" s="58">
        <v>2661000000</v>
      </c>
      <c r="BE227" s="37">
        <v>-728000000</v>
      </c>
      <c r="BF227" s="37"/>
      <c r="BG227" s="37"/>
      <c r="BH227" s="37"/>
      <c r="BI227" s="37"/>
      <c r="BJ227" s="56">
        <v>1933000000</v>
      </c>
      <c r="BK227" s="36"/>
      <c r="BL227" s="37"/>
      <c r="BM227" s="38"/>
      <c r="BN227" s="74">
        <v>1933000000</v>
      </c>
      <c r="BO227" s="74">
        <v>2000000</v>
      </c>
      <c r="BP227" s="76">
        <v>1935000000</v>
      </c>
      <c r="BQ227" s="37"/>
      <c r="BR227" s="37"/>
      <c r="BS227" s="56">
        <v>1935000000</v>
      </c>
    </row>
    <row r="228" spans="1:71" x14ac:dyDescent="0.2">
      <c r="A228" s="52" t="s">
        <v>718</v>
      </c>
      <c r="B228" s="52" t="s">
        <v>719</v>
      </c>
      <c r="C228" s="52" t="str">
        <f>VLOOKUP(A228,'[2]S&amp;P 500 Wikipedia'!A:D,3,FALSE)</f>
        <v>Real Estate</v>
      </c>
      <c r="D228" s="52">
        <v>378175</v>
      </c>
      <c r="E228" s="52" t="s">
        <v>16</v>
      </c>
      <c r="F228" s="52">
        <v>2019</v>
      </c>
      <c r="G228" s="52" t="s">
        <v>1292</v>
      </c>
      <c r="H228" s="53">
        <v>43830</v>
      </c>
      <c r="I228" s="53">
        <v>43886</v>
      </c>
      <c r="J228" s="53">
        <v>43886</v>
      </c>
      <c r="K228" s="54">
        <v>420370000</v>
      </c>
      <c r="L228" s="54">
        <v>421799000</v>
      </c>
      <c r="M228" s="52" t="s">
        <v>720</v>
      </c>
      <c r="N228" s="36">
        <v>1158884000</v>
      </c>
      <c r="O228" s="37">
        <v>1142334000</v>
      </c>
      <c r="P228" s="37"/>
      <c r="Q228" s="38">
        <v>16550000</v>
      </c>
      <c r="R228" s="36">
        <v>-336951000</v>
      </c>
      <c r="S228" s="37"/>
      <c r="T228" s="37"/>
      <c r="U228" s="38"/>
      <c r="V228" s="55">
        <v>821933000</v>
      </c>
      <c r="W228" s="49"/>
      <c r="X228" s="36">
        <v>-374821000</v>
      </c>
      <c r="Y228" s="37">
        <v>-96942000</v>
      </c>
      <c r="Z228" s="37"/>
      <c r="AA228" s="37"/>
      <c r="AB228" s="37"/>
      <c r="AC228" s="37">
        <v>-277879000</v>
      </c>
      <c r="AD228" s="37">
        <v>0</v>
      </c>
      <c r="AE228" s="38"/>
      <c r="AF228" s="55">
        <v>447112000</v>
      </c>
      <c r="AG228" s="49">
        <v>-165581000</v>
      </c>
      <c r="AH228" s="36">
        <v>-177395000</v>
      </c>
      <c r="AI228" s="37"/>
      <c r="AJ228" s="38"/>
      <c r="AK228" s="37"/>
      <c r="AL228" s="37"/>
      <c r="AM228" s="37"/>
      <c r="AN228" s="38">
        <v>11814000</v>
      </c>
      <c r="AO228" s="49">
        <v>281531000</v>
      </c>
      <c r="AP228" s="36">
        <v>30475000</v>
      </c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8"/>
      <c r="BD228" s="58">
        <v>312006000</v>
      </c>
      <c r="BE228" s="37">
        <v>3317000</v>
      </c>
      <c r="BF228" s="37"/>
      <c r="BG228" s="37"/>
      <c r="BH228" s="37"/>
      <c r="BI228" s="37">
        <v>98238000</v>
      </c>
      <c r="BJ228" s="56">
        <v>413561000</v>
      </c>
      <c r="BK228" s="36"/>
      <c r="BL228" s="37"/>
      <c r="BM228" s="38"/>
      <c r="BN228" s="74">
        <v>413561000</v>
      </c>
      <c r="BO228" s="74">
        <v>-2956000</v>
      </c>
      <c r="BP228" s="76">
        <v>410605000</v>
      </c>
      <c r="BQ228" s="37">
        <v>-70617000</v>
      </c>
      <c r="BR228" s="37"/>
      <c r="BS228" s="56">
        <v>339988000</v>
      </c>
    </row>
    <row r="229" spans="1:71" x14ac:dyDescent="0.2">
      <c r="A229" s="52" t="s">
        <v>724</v>
      </c>
      <c r="B229" s="52" t="s">
        <v>725</v>
      </c>
      <c r="C229" s="52" t="str">
        <f>VLOOKUP(A229,'[2]S&amp;P 500 Wikipedia'!A:D,3,FALSE)</f>
        <v>Information Technology</v>
      </c>
      <c r="D229" s="52">
        <v>132518</v>
      </c>
      <c r="E229" s="52" t="s">
        <v>16</v>
      </c>
      <c r="F229" s="52">
        <v>2020</v>
      </c>
      <c r="G229" s="52" t="s">
        <v>1292</v>
      </c>
      <c r="H229" s="53">
        <v>44012</v>
      </c>
      <c r="I229" s="53">
        <v>44053</v>
      </c>
      <c r="J229" s="53">
        <v>44053</v>
      </c>
      <c r="K229" s="54">
        <v>156797000</v>
      </c>
      <c r="L229" s="54">
        <v>158005000</v>
      </c>
      <c r="M229" s="52" t="s">
        <v>726</v>
      </c>
      <c r="N229" s="36">
        <v>5806424000</v>
      </c>
      <c r="O229" s="37"/>
      <c r="P229" s="37"/>
      <c r="Q229" s="38"/>
      <c r="R229" s="36">
        <v>-2449561000</v>
      </c>
      <c r="S229" s="37"/>
      <c r="T229" s="37"/>
      <c r="U229" s="38"/>
      <c r="V229" s="55">
        <v>3356863000</v>
      </c>
      <c r="W229" s="49"/>
      <c r="X229" s="36">
        <v>-1598013000</v>
      </c>
      <c r="Y229" s="37">
        <v>-734149000</v>
      </c>
      <c r="Z229" s="37"/>
      <c r="AA229" s="37"/>
      <c r="AB229" s="37">
        <v>-863864000</v>
      </c>
      <c r="AC229" s="37"/>
      <c r="AD229" s="37"/>
      <c r="AE229" s="38"/>
      <c r="AF229" s="55">
        <v>1758850000</v>
      </c>
      <c r="AG229" s="49">
        <v>-162952000</v>
      </c>
      <c r="AH229" s="36">
        <v>-160274000</v>
      </c>
      <c r="AI229" s="37"/>
      <c r="AJ229" s="38"/>
      <c r="AK229" s="37"/>
      <c r="AL229" s="37"/>
      <c r="AM229" s="37"/>
      <c r="AN229" s="38">
        <v>-2678000</v>
      </c>
      <c r="AO229" s="49">
        <v>1595898000</v>
      </c>
      <c r="AP229" s="36">
        <v>-279187000</v>
      </c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8"/>
      <c r="BD229" s="58">
        <v>1316711000</v>
      </c>
      <c r="BE229" s="37">
        <v>-101686000</v>
      </c>
      <c r="BF229" s="37"/>
      <c r="BG229" s="37"/>
      <c r="BH229" s="37"/>
      <c r="BI229" s="37"/>
      <c r="BJ229" s="56">
        <v>1215025000</v>
      </c>
      <c r="BK229" s="36"/>
      <c r="BL229" s="37"/>
      <c r="BM229" s="38"/>
      <c r="BN229" s="74">
        <v>1215025000</v>
      </c>
      <c r="BO229" s="74">
        <v>1760000</v>
      </c>
      <c r="BP229" s="76">
        <v>1216785000</v>
      </c>
      <c r="BQ229" s="37"/>
      <c r="BR229" s="37"/>
      <c r="BS229" s="56">
        <v>1216785000</v>
      </c>
    </row>
    <row r="230" spans="1:71" x14ac:dyDescent="0.2">
      <c r="A230" s="52" t="s">
        <v>715</v>
      </c>
      <c r="B230" s="52" t="s">
        <v>716</v>
      </c>
      <c r="C230" s="52" t="str">
        <f>VLOOKUP(A230,'[2]S&amp;P 500 Wikipedia'!A:D,3,FALSE)</f>
        <v>Consumer Staples</v>
      </c>
      <c r="D230" s="52">
        <v>384594</v>
      </c>
      <c r="E230" s="52" t="s">
        <v>16</v>
      </c>
      <c r="F230" s="52">
        <v>2019</v>
      </c>
      <c r="G230" s="52" t="s">
        <v>1292</v>
      </c>
      <c r="H230" s="53">
        <v>43830</v>
      </c>
      <c r="I230" s="53">
        <v>43874</v>
      </c>
      <c r="J230" s="53">
        <v>43874</v>
      </c>
      <c r="K230" s="54">
        <v>343600000</v>
      </c>
      <c r="L230" s="54">
        <v>345600000</v>
      </c>
      <c r="M230" s="52" t="s">
        <v>717</v>
      </c>
      <c r="N230" s="36">
        <v>18450000000</v>
      </c>
      <c r="O230" s="37"/>
      <c r="P230" s="37"/>
      <c r="Q230" s="38"/>
      <c r="R230" s="36">
        <v>-12415000000</v>
      </c>
      <c r="S230" s="37"/>
      <c r="T230" s="37"/>
      <c r="U230" s="38"/>
      <c r="V230" s="55">
        <v>6035000000</v>
      </c>
      <c r="W230" s="49"/>
      <c r="X230" s="36">
        <v>-3044000000</v>
      </c>
      <c r="Y230" s="37">
        <v>-3254000000</v>
      </c>
      <c r="Z230" s="37"/>
      <c r="AA230" s="37"/>
      <c r="AB230" s="37"/>
      <c r="AC230" s="37"/>
      <c r="AD230" s="37"/>
      <c r="AE230" s="38">
        <v>210000000</v>
      </c>
      <c r="AF230" s="55">
        <v>2991000000</v>
      </c>
      <c r="AG230" s="49">
        <v>-341000000</v>
      </c>
      <c r="AH230" s="36">
        <v>-250000000</v>
      </c>
      <c r="AI230" s="37"/>
      <c r="AJ230" s="38"/>
      <c r="AK230" s="37"/>
      <c r="AL230" s="37"/>
      <c r="AM230" s="37"/>
      <c r="AN230" s="38">
        <v>-91000000</v>
      </c>
      <c r="AO230" s="49">
        <v>2650000000</v>
      </c>
      <c r="AP230" s="36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8"/>
      <c r="BD230" s="58">
        <v>2650000000</v>
      </c>
      <c r="BE230" s="37">
        <v>-576000000</v>
      </c>
      <c r="BF230" s="37"/>
      <c r="BG230" s="37"/>
      <c r="BH230" s="37"/>
      <c r="BI230" s="37">
        <v>123000000</v>
      </c>
      <c r="BJ230" s="56">
        <v>2197000000</v>
      </c>
      <c r="BK230" s="36"/>
      <c r="BL230" s="37"/>
      <c r="BM230" s="38"/>
      <c r="BN230" s="74">
        <v>2197000000</v>
      </c>
      <c r="BO230" s="74">
        <v>-40000000</v>
      </c>
      <c r="BP230" s="76">
        <v>2157000000</v>
      </c>
      <c r="BQ230" s="37"/>
      <c r="BR230" s="37"/>
      <c r="BS230" s="56">
        <v>2157000000</v>
      </c>
    </row>
    <row r="231" spans="1:71" x14ac:dyDescent="0.2">
      <c r="A231" s="52" t="s">
        <v>721</v>
      </c>
      <c r="B231" s="52" t="s">
        <v>722</v>
      </c>
      <c r="C231" s="52" t="str">
        <f>VLOOKUP(A231,'[2]S&amp;P 500 Wikipedia'!A:D,3,FALSE)</f>
        <v>Energy</v>
      </c>
      <c r="D231" s="52">
        <v>88392</v>
      </c>
      <c r="E231" s="52" t="s">
        <v>16</v>
      </c>
      <c r="F231" s="52">
        <v>2019</v>
      </c>
      <c r="G231" s="52" t="s">
        <v>1292</v>
      </c>
      <c r="H231" s="53">
        <v>43830</v>
      </c>
      <c r="I231" s="53">
        <v>43873</v>
      </c>
      <c r="J231" s="53">
        <v>43873</v>
      </c>
      <c r="K231" s="54">
        <v>2264000000</v>
      </c>
      <c r="L231" s="54">
        <v>2264000000</v>
      </c>
      <c r="M231" s="52" t="s">
        <v>723</v>
      </c>
      <c r="N231" s="36">
        <v>13209000000</v>
      </c>
      <c r="O231" s="37"/>
      <c r="P231" s="37"/>
      <c r="Q231" s="38"/>
      <c r="R231" s="36">
        <v>-3263000000</v>
      </c>
      <c r="S231" s="37"/>
      <c r="T231" s="37"/>
      <c r="U231" s="38"/>
      <c r="V231" s="55">
        <v>9946000000</v>
      </c>
      <c r="W231" s="49"/>
      <c r="X231" s="36">
        <v>-6015000000</v>
      </c>
      <c r="Y231" s="37">
        <v>-590000000</v>
      </c>
      <c r="Z231" s="37"/>
      <c r="AA231" s="37"/>
      <c r="AB231" s="37"/>
      <c r="AC231" s="37">
        <v>-2411000000</v>
      </c>
      <c r="AD231" s="37"/>
      <c r="AE231" s="38">
        <v>-3014000000</v>
      </c>
      <c r="AF231" s="55">
        <v>3931000000</v>
      </c>
      <c r="AG231" s="49">
        <v>-1625000000</v>
      </c>
      <c r="AH231" s="36">
        <v>-1801000000</v>
      </c>
      <c r="AI231" s="37"/>
      <c r="AJ231" s="38"/>
      <c r="AK231" s="37"/>
      <c r="AL231" s="37"/>
      <c r="AM231" s="37">
        <v>101000000</v>
      </c>
      <c r="AN231" s="38">
        <v>75000000</v>
      </c>
      <c r="AO231" s="49">
        <v>2306000000</v>
      </c>
      <c r="AP231" s="36">
        <v>859000000</v>
      </c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8"/>
      <c r="BD231" s="58">
        <v>3165000000</v>
      </c>
      <c r="BE231" s="37">
        <v>-926000000</v>
      </c>
      <c r="BF231" s="37"/>
      <c r="BG231" s="37"/>
      <c r="BH231" s="37"/>
      <c r="BI231" s="37"/>
      <c r="BJ231" s="56">
        <v>2239000000</v>
      </c>
      <c r="BK231" s="36"/>
      <c r="BL231" s="37"/>
      <c r="BM231" s="38"/>
      <c r="BN231" s="74">
        <v>2239000000</v>
      </c>
      <c r="BO231" s="74">
        <v>-49000000</v>
      </c>
      <c r="BP231" s="76">
        <v>2190000000</v>
      </c>
      <c r="BQ231" s="37">
        <v>0</v>
      </c>
      <c r="BR231" s="37"/>
      <c r="BS231" s="56">
        <v>2190000000</v>
      </c>
    </row>
    <row r="232" spans="1:71" x14ac:dyDescent="0.2">
      <c r="A232" s="52" t="s">
        <v>248</v>
      </c>
      <c r="B232" s="52" t="s">
        <v>249</v>
      </c>
      <c r="C232" s="52" t="str">
        <f>VLOOKUP(A232,'[2]S&amp;P 500 Wikipedia'!A:D,3,FALSE)</f>
        <v>Consumer Discretionary</v>
      </c>
      <c r="D232" s="52">
        <v>327637</v>
      </c>
      <c r="E232" s="52" t="s">
        <v>16</v>
      </c>
      <c r="F232" s="52">
        <v>2019</v>
      </c>
      <c r="G232" s="52" t="s">
        <v>1292</v>
      </c>
      <c r="H232" s="53">
        <v>43890</v>
      </c>
      <c r="I232" s="53">
        <v>43942</v>
      </c>
      <c r="J232" s="53">
        <v>43942</v>
      </c>
      <c r="K232" s="54">
        <v>164836000</v>
      </c>
      <c r="L232" s="54">
        <v>166820000</v>
      </c>
      <c r="M232" s="52" t="s">
        <v>250</v>
      </c>
      <c r="N232" s="36">
        <v>20319987000</v>
      </c>
      <c r="O232" s="37"/>
      <c r="P232" s="37"/>
      <c r="Q232" s="38"/>
      <c r="R232" s="36">
        <v>-17597647000</v>
      </c>
      <c r="S232" s="37"/>
      <c r="T232" s="37"/>
      <c r="U232" s="38"/>
      <c r="V232" s="55">
        <v>2722340000</v>
      </c>
      <c r="W232" s="49"/>
      <c r="X232" s="36">
        <v>-1940067000</v>
      </c>
      <c r="Y232" s="37">
        <v>-1940067000</v>
      </c>
      <c r="Z232" s="37"/>
      <c r="AA232" s="37"/>
      <c r="AB232" s="37"/>
      <c r="AC232" s="37"/>
      <c r="AD232" s="37"/>
      <c r="AE232" s="38"/>
      <c r="AF232" s="55">
        <v>782273000</v>
      </c>
      <c r="AG232" s="49">
        <v>378713000</v>
      </c>
      <c r="AH232" s="36">
        <v>-83007000</v>
      </c>
      <c r="AI232" s="37"/>
      <c r="AJ232" s="38"/>
      <c r="AK232" s="37"/>
      <c r="AL232" s="37"/>
      <c r="AM232" s="37">
        <v>456030000</v>
      </c>
      <c r="AN232" s="38">
        <v>5690000</v>
      </c>
      <c r="AO232" s="49">
        <v>1160986000</v>
      </c>
      <c r="AP232" s="36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8"/>
      <c r="BD232" s="58">
        <v>1160986000</v>
      </c>
      <c r="BE232" s="37">
        <v>-272553000</v>
      </c>
      <c r="BF232" s="37"/>
      <c r="BG232" s="37"/>
      <c r="BH232" s="37"/>
      <c r="BI232" s="37"/>
      <c r="BJ232" s="56">
        <v>888433000</v>
      </c>
      <c r="BK232" s="36"/>
      <c r="BL232" s="37"/>
      <c r="BM232" s="38"/>
      <c r="BN232" s="74">
        <v>888433000</v>
      </c>
      <c r="BO232" s="74"/>
      <c r="BP232" s="76">
        <v>888433000</v>
      </c>
      <c r="BQ232" s="37"/>
      <c r="BR232" s="37"/>
      <c r="BS232" s="56">
        <v>888433000</v>
      </c>
    </row>
    <row r="233" spans="1:71" x14ac:dyDescent="0.2">
      <c r="A233" s="52" t="s">
        <v>310</v>
      </c>
      <c r="B233" s="52" t="s">
        <v>311</v>
      </c>
      <c r="C233" s="52" t="str">
        <f>VLOOKUP(A233,'[2]S&amp;P 500 Wikipedia'!A:D,3,FALSE)</f>
        <v>Consumer Staples</v>
      </c>
      <c r="D233" s="52">
        <v>82117</v>
      </c>
      <c r="E233" s="52" t="s">
        <v>16</v>
      </c>
      <c r="F233" s="52">
        <v>2019</v>
      </c>
      <c r="G233" s="52" t="s">
        <v>1292</v>
      </c>
      <c r="H233" s="53">
        <v>43830</v>
      </c>
      <c r="I233" s="53">
        <v>43885</v>
      </c>
      <c r="J233" s="53">
        <v>43885</v>
      </c>
      <c r="K233" s="54">
        <v>4276000000</v>
      </c>
      <c r="L233" s="54">
        <v>4314000000</v>
      </c>
      <c r="M233" s="52" t="s">
        <v>312</v>
      </c>
      <c r="N233" s="36">
        <v>37266000000</v>
      </c>
      <c r="O233" s="37"/>
      <c r="P233" s="37"/>
      <c r="Q233" s="38"/>
      <c r="R233" s="36">
        <v>-14619000000</v>
      </c>
      <c r="S233" s="37"/>
      <c r="T233" s="37"/>
      <c r="U233" s="38"/>
      <c r="V233" s="55">
        <v>22647000000</v>
      </c>
      <c r="W233" s="49"/>
      <c r="X233" s="36">
        <v>-12561000000</v>
      </c>
      <c r="Y233" s="37">
        <v>-12103000000</v>
      </c>
      <c r="Z233" s="37"/>
      <c r="AA233" s="37"/>
      <c r="AB233" s="37"/>
      <c r="AC233" s="37"/>
      <c r="AD233" s="37"/>
      <c r="AE233" s="38">
        <v>-458000000</v>
      </c>
      <c r="AF233" s="55">
        <v>10086000000</v>
      </c>
      <c r="AG233" s="49">
        <v>700000000</v>
      </c>
      <c r="AH233" s="36">
        <v>-383000000</v>
      </c>
      <c r="AI233" s="37">
        <v>-946000000</v>
      </c>
      <c r="AJ233" s="38">
        <v>563000000</v>
      </c>
      <c r="AK233" s="37"/>
      <c r="AL233" s="37"/>
      <c r="AM233" s="37">
        <v>1049000000</v>
      </c>
      <c r="AN233" s="38">
        <v>34000000</v>
      </c>
      <c r="AO233" s="49">
        <v>10786000000</v>
      </c>
      <c r="AP233" s="36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8"/>
      <c r="BD233" s="58">
        <v>10786000000</v>
      </c>
      <c r="BE233" s="37">
        <v>-1801000000</v>
      </c>
      <c r="BF233" s="37"/>
      <c r="BG233" s="37"/>
      <c r="BH233" s="37"/>
      <c r="BI233" s="37"/>
      <c r="BJ233" s="56">
        <v>8985000000</v>
      </c>
      <c r="BK233" s="36"/>
      <c r="BL233" s="37"/>
      <c r="BM233" s="38"/>
      <c r="BN233" s="74">
        <v>8985000000</v>
      </c>
      <c r="BO233" s="74">
        <v>-65000000</v>
      </c>
      <c r="BP233" s="76">
        <v>8920000000</v>
      </c>
      <c r="BQ233" s="37"/>
      <c r="BR233" s="37"/>
      <c r="BS233" s="56">
        <v>8920000000</v>
      </c>
    </row>
    <row r="234" spans="1:71" x14ac:dyDescent="0.2">
      <c r="A234" s="52" t="s">
        <v>733</v>
      </c>
      <c r="B234" s="52" t="s">
        <v>734</v>
      </c>
      <c r="C234" s="52" t="str">
        <f>VLOOKUP(A234,'[2]S&amp;P 500 Wikipedia'!A:D,3,FALSE)</f>
        <v>Consumer Staples</v>
      </c>
      <c r="D234" s="52">
        <v>258154</v>
      </c>
      <c r="E234" s="52" t="s">
        <v>16</v>
      </c>
      <c r="F234" s="52">
        <v>2019</v>
      </c>
      <c r="G234" s="52" t="s">
        <v>1292</v>
      </c>
      <c r="H234" s="53">
        <v>43890</v>
      </c>
      <c r="I234" s="53">
        <v>43922</v>
      </c>
      <c r="J234" s="53">
        <v>43922</v>
      </c>
      <c r="K234" s="54">
        <v>799000000</v>
      </c>
      <c r="L234" s="54">
        <v>805000000</v>
      </c>
      <c r="M234" s="52" t="s">
        <v>735</v>
      </c>
      <c r="N234" s="36">
        <v>122286000000</v>
      </c>
      <c r="O234" s="37"/>
      <c r="P234" s="37"/>
      <c r="Q234" s="38"/>
      <c r="R234" s="36">
        <v>-95294000000</v>
      </c>
      <c r="S234" s="37"/>
      <c r="T234" s="37"/>
      <c r="U234" s="38"/>
      <c r="V234" s="55">
        <v>26992000000</v>
      </c>
      <c r="W234" s="49"/>
      <c r="X234" s="36">
        <v>-24741000000</v>
      </c>
      <c r="Y234" s="37">
        <v>-22092000000</v>
      </c>
      <c r="Z234" s="37"/>
      <c r="AA234" s="37"/>
      <c r="AB234" s="37"/>
      <c r="AC234" s="37">
        <v>-2649000000</v>
      </c>
      <c r="AD234" s="37"/>
      <c r="AE234" s="38"/>
      <c r="AF234" s="55">
        <v>2251000000</v>
      </c>
      <c r="AG234" s="49">
        <v>-603000000</v>
      </c>
      <c r="AH234" s="36">
        <v>-603000000</v>
      </c>
      <c r="AI234" s="37"/>
      <c r="AJ234" s="38"/>
      <c r="AK234" s="37"/>
      <c r="AL234" s="37"/>
      <c r="AM234" s="37"/>
      <c r="AN234" s="38"/>
      <c r="AO234" s="49">
        <v>1648000000</v>
      </c>
      <c r="AP234" s="36">
        <v>333000000</v>
      </c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8"/>
      <c r="BD234" s="58">
        <v>1981000000</v>
      </c>
      <c r="BE234" s="37">
        <v>-469000000</v>
      </c>
      <c r="BF234" s="37"/>
      <c r="BG234" s="37"/>
      <c r="BH234" s="37"/>
      <c r="BI234" s="37"/>
      <c r="BJ234" s="56">
        <v>1512000000</v>
      </c>
      <c r="BK234" s="36"/>
      <c r="BL234" s="37"/>
      <c r="BM234" s="38"/>
      <c r="BN234" s="74">
        <v>1512000000</v>
      </c>
      <c r="BO234" s="74">
        <v>147000000</v>
      </c>
      <c r="BP234" s="76">
        <v>1659000000</v>
      </c>
      <c r="BQ234" s="37"/>
      <c r="BR234" s="37"/>
      <c r="BS234" s="56">
        <v>1659000000</v>
      </c>
    </row>
    <row r="235" spans="1:71" x14ac:dyDescent="0.2">
      <c r="A235" s="52" t="s">
        <v>727</v>
      </c>
      <c r="B235" s="52" t="s">
        <v>728</v>
      </c>
      <c r="C235" s="52" t="str">
        <f>VLOOKUP(A235,'[2]S&amp;P 500 Wikipedia'!A:D,3,FALSE)</f>
        <v>Consumer Discretionary</v>
      </c>
      <c r="D235" s="52">
        <v>186130</v>
      </c>
      <c r="E235" s="52" t="s">
        <v>16</v>
      </c>
      <c r="F235" s="52">
        <v>2019</v>
      </c>
      <c r="G235" s="52" t="s">
        <v>1292</v>
      </c>
      <c r="H235" s="53">
        <v>43890</v>
      </c>
      <c r="I235" s="53">
        <v>43908</v>
      </c>
      <c r="J235" s="53">
        <v>43908</v>
      </c>
      <c r="K235" s="54">
        <v>157000000</v>
      </c>
      <c r="L235" s="54">
        <v>158000000</v>
      </c>
      <c r="M235" s="52" t="s">
        <v>729</v>
      </c>
      <c r="N235" s="36">
        <v>19974000000</v>
      </c>
      <c r="O235" s="37"/>
      <c r="P235" s="37"/>
      <c r="Q235" s="38"/>
      <c r="R235" s="36">
        <v>-12140000000</v>
      </c>
      <c r="S235" s="37"/>
      <c r="T235" s="37"/>
      <c r="U235" s="38"/>
      <c r="V235" s="55">
        <v>7834000000</v>
      </c>
      <c r="W235" s="49"/>
      <c r="X235" s="36">
        <v>-6622000000</v>
      </c>
      <c r="Y235" s="37">
        <v>-5705000000</v>
      </c>
      <c r="Z235" s="37"/>
      <c r="AA235" s="37"/>
      <c r="AB235" s="37"/>
      <c r="AC235" s="37">
        <v>-917000000</v>
      </c>
      <c r="AD235" s="37"/>
      <c r="AE235" s="38"/>
      <c r="AF235" s="55">
        <v>1212000000</v>
      </c>
      <c r="AG235" s="49">
        <v>-207000000</v>
      </c>
      <c r="AH235" s="36">
        <v>-207000000</v>
      </c>
      <c r="AI235" s="37"/>
      <c r="AJ235" s="38"/>
      <c r="AK235" s="37"/>
      <c r="AL235" s="37"/>
      <c r="AM235" s="37"/>
      <c r="AN235" s="38"/>
      <c r="AO235" s="49">
        <v>1005000000</v>
      </c>
      <c r="AP235" s="36">
        <v>-104000000</v>
      </c>
      <c r="AQ235" s="37"/>
      <c r="AR235" s="37"/>
      <c r="AS235" s="37"/>
      <c r="AT235" s="37"/>
      <c r="AU235" s="37">
        <v>9000000</v>
      </c>
      <c r="AV235" s="37"/>
      <c r="AW235" s="37">
        <v>-113000000</v>
      </c>
      <c r="AX235" s="37"/>
      <c r="AY235" s="37"/>
      <c r="AZ235" s="37"/>
      <c r="BA235" s="37"/>
      <c r="BB235" s="37"/>
      <c r="BC235" s="38"/>
      <c r="BD235" s="58">
        <v>901000000</v>
      </c>
      <c r="BE235" s="37">
        <v>-210000000</v>
      </c>
      <c r="BF235" s="37"/>
      <c r="BG235" s="37"/>
      <c r="BH235" s="37"/>
      <c r="BI235" s="37"/>
      <c r="BJ235" s="56">
        <v>691000000</v>
      </c>
      <c r="BK235" s="36"/>
      <c r="BL235" s="37"/>
      <c r="BM235" s="38"/>
      <c r="BN235" s="74">
        <v>691000000</v>
      </c>
      <c r="BO235" s="74"/>
      <c r="BP235" s="76">
        <v>691000000</v>
      </c>
      <c r="BQ235" s="37"/>
      <c r="BR235" s="37"/>
      <c r="BS235" s="56">
        <v>691000000</v>
      </c>
    </row>
    <row r="236" spans="1:71" x14ac:dyDescent="0.2">
      <c r="A236" s="52" t="s">
        <v>706</v>
      </c>
      <c r="B236" s="52" t="s">
        <v>707</v>
      </c>
      <c r="C236" s="52" t="str">
        <f>VLOOKUP(A236,'[2]S&amp;P 500 Wikipedia'!A:D,3,FALSE)</f>
        <v>Industrials</v>
      </c>
      <c r="D236" s="52">
        <v>99395</v>
      </c>
      <c r="E236" s="52" t="s">
        <v>16</v>
      </c>
      <c r="F236" s="52">
        <v>2019</v>
      </c>
      <c r="G236" s="52" t="s">
        <v>1292</v>
      </c>
      <c r="H236" s="53">
        <v>43830</v>
      </c>
      <c r="I236" s="53">
        <v>43854</v>
      </c>
      <c r="J236" s="53">
        <v>43854</v>
      </c>
      <c r="K236" s="54">
        <v>99316000</v>
      </c>
      <c r="L236" s="54">
        <v>99747000</v>
      </c>
      <c r="M236" s="52" t="s">
        <v>708</v>
      </c>
      <c r="N236" s="36">
        <v>2866000000</v>
      </c>
      <c r="O236" s="37"/>
      <c r="P236" s="37"/>
      <c r="Q236" s="38"/>
      <c r="R236" s="36">
        <v>-1460200000</v>
      </c>
      <c r="S236" s="37"/>
      <c r="T236" s="37"/>
      <c r="U236" s="38"/>
      <c r="V236" s="55">
        <v>1405800000</v>
      </c>
      <c r="W236" s="49"/>
      <c r="X236" s="36">
        <v>-350700000</v>
      </c>
      <c r="Y236" s="37"/>
      <c r="Z236" s="37"/>
      <c r="AA236" s="37"/>
      <c r="AB236" s="37"/>
      <c r="AC236" s="37">
        <v>-350700000</v>
      </c>
      <c r="AD236" s="37"/>
      <c r="AE236" s="38"/>
      <c r="AF236" s="55">
        <v>1055100000</v>
      </c>
      <c r="AG236" s="49">
        <v>-96800000</v>
      </c>
      <c r="AH236" s="36">
        <v>-115900000</v>
      </c>
      <c r="AI236" s="37"/>
      <c r="AJ236" s="38"/>
      <c r="AK236" s="37"/>
      <c r="AL236" s="37">
        <v>17100000</v>
      </c>
      <c r="AM236" s="37">
        <v>1000000</v>
      </c>
      <c r="AN236" s="38">
        <v>1000000</v>
      </c>
      <c r="AO236" s="49">
        <v>958300000</v>
      </c>
      <c r="AP236" s="36">
        <v>-169900000</v>
      </c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8"/>
      <c r="BD236" s="58">
        <v>788400000</v>
      </c>
      <c r="BE236" s="37">
        <v>-247600000</v>
      </c>
      <c r="BF236" s="37"/>
      <c r="BG236" s="37"/>
      <c r="BH236" s="37"/>
      <c r="BI236" s="37"/>
      <c r="BJ236" s="56">
        <v>540800000</v>
      </c>
      <c r="BK236" s="36"/>
      <c r="BL236" s="37"/>
      <c r="BM236" s="38"/>
      <c r="BN236" s="74">
        <v>540800000</v>
      </c>
      <c r="BO236" s="74">
        <v>-1900000</v>
      </c>
      <c r="BP236" s="76">
        <v>538900000</v>
      </c>
      <c r="BQ236" s="37">
        <v>-200000</v>
      </c>
      <c r="BR236" s="37"/>
      <c r="BS236" s="56">
        <v>538700000</v>
      </c>
    </row>
    <row r="237" spans="1:71" x14ac:dyDescent="0.2">
      <c r="A237" s="52" t="s">
        <v>736</v>
      </c>
      <c r="B237" s="52" t="s">
        <v>737</v>
      </c>
      <c r="C237" s="52" t="str">
        <f>VLOOKUP(A237,'[2]S&amp;P 500 Wikipedia'!A:D,3,FALSE)</f>
        <v>Consumer Discretionary</v>
      </c>
      <c r="D237" s="52">
        <v>185942</v>
      </c>
      <c r="E237" s="52" t="s">
        <v>16</v>
      </c>
      <c r="F237" s="52">
        <v>2019</v>
      </c>
      <c r="G237" s="52" t="s">
        <v>1292</v>
      </c>
      <c r="H237" s="53">
        <v>43890</v>
      </c>
      <c r="I237" s="53">
        <v>43920</v>
      </c>
      <c r="J237" s="53">
        <v>43920</v>
      </c>
      <c r="K237" s="54">
        <v>276000000</v>
      </c>
      <c r="L237" s="54">
        <v>276000000</v>
      </c>
      <c r="M237" s="52" t="s">
        <v>738</v>
      </c>
      <c r="N237" s="36">
        <v>12914000000</v>
      </c>
      <c r="O237" s="37"/>
      <c r="P237" s="37"/>
      <c r="Q237" s="38"/>
      <c r="R237" s="36">
        <v>-8464000000</v>
      </c>
      <c r="S237" s="37"/>
      <c r="T237" s="37"/>
      <c r="U237" s="38"/>
      <c r="V237" s="55">
        <v>4450000000</v>
      </c>
      <c r="W237" s="49"/>
      <c r="X237" s="36">
        <v>-3472000000</v>
      </c>
      <c r="Y237" s="37">
        <v>-3472000000</v>
      </c>
      <c r="Z237" s="37"/>
      <c r="AA237" s="37"/>
      <c r="AB237" s="37"/>
      <c r="AC237" s="37"/>
      <c r="AD237" s="37"/>
      <c r="AE237" s="38"/>
      <c r="AF237" s="55">
        <v>978000000</v>
      </c>
      <c r="AG237" s="49">
        <v>-439000000</v>
      </c>
      <c r="AH237" s="36">
        <v>-378000000</v>
      </c>
      <c r="AI237" s="37">
        <v>-378000000</v>
      </c>
      <c r="AJ237" s="38"/>
      <c r="AK237" s="37"/>
      <c r="AL237" s="37"/>
      <c r="AM237" s="37"/>
      <c r="AN237" s="38">
        <v>-61000000</v>
      </c>
      <c r="AO237" s="49">
        <v>539000000</v>
      </c>
      <c r="AP237" s="36">
        <v>-720000000</v>
      </c>
      <c r="AQ237" s="37"/>
      <c r="AR237" s="37"/>
      <c r="AS237" s="37"/>
      <c r="AT237" s="37"/>
      <c r="AU237" s="37"/>
      <c r="AV237" s="37"/>
      <c r="AW237" s="37">
        <v>-720000000</v>
      </c>
      <c r="AX237" s="37">
        <v>0</v>
      </c>
      <c r="AY237" s="37"/>
      <c r="AZ237" s="37"/>
      <c r="BA237" s="37"/>
      <c r="BB237" s="37"/>
      <c r="BC237" s="38"/>
      <c r="BD237" s="58">
        <v>-181000000</v>
      </c>
      <c r="BE237" s="37">
        <v>-185000000</v>
      </c>
      <c r="BF237" s="37"/>
      <c r="BG237" s="37"/>
      <c r="BH237" s="37"/>
      <c r="BI237" s="37"/>
      <c r="BJ237" s="56">
        <v>-366000000</v>
      </c>
      <c r="BK237" s="36"/>
      <c r="BL237" s="37"/>
      <c r="BM237" s="38"/>
      <c r="BN237" s="74">
        <v>-366000000</v>
      </c>
      <c r="BO237" s="74"/>
      <c r="BP237" s="76">
        <v>-366000000</v>
      </c>
      <c r="BQ237" s="37"/>
      <c r="BR237" s="37"/>
      <c r="BS237" s="56">
        <v>-366000000</v>
      </c>
    </row>
    <row r="238" spans="1:71" x14ac:dyDescent="0.2">
      <c r="A238" s="52" t="s">
        <v>748</v>
      </c>
      <c r="B238" s="52" t="s">
        <v>749</v>
      </c>
      <c r="C238" s="52" t="str">
        <f>VLOOKUP(A238,'[2]S&amp;P 500 Wikipedia'!A:D,3,FALSE)</f>
        <v>Information Technology</v>
      </c>
      <c r="D238" s="52">
        <v>902720</v>
      </c>
      <c r="E238" s="52" t="s">
        <v>16</v>
      </c>
      <c r="F238" s="52">
        <v>2019</v>
      </c>
      <c r="G238" s="52" t="s">
        <v>1292</v>
      </c>
      <c r="H238" s="53">
        <v>43861</v>
      </c>
      <c r="I238" s="53">
        <v>43879</v>
      </c>
      <c r="J238" s="53">
        <v>43879</v>
      </c>
      <c r="K238" s="54">
        <v>143000000</v>
      </c>
      <c r="L238" s="54">
        <v>145000000</v>
      </c>
      <c r="M238" s="52" t="s">
        <v>750</v>
      </c>
      <c r="N238" s="36">
        <v>11094000000</v>
      </c>
      <c r="O238" s="37"/>
      <c r="P238" s="37"/>
      <c r="Q238" s="38"/>
      <c r="R238" s="36">
        <v>-9546000000</v>
      </c>
      <c r="S238" s="37"/>
      <c r="T238" s="37"/>
      <c r="U238" s="38"/>
      <c r="V238" s="55">
        <v>1548000000</v>
      </c>
      <c r="W238" s="49"/>
      <c r="X238" s="36">
        <v>-649000000</v>
      </c>
      <c r="Y238" s="37">
        <v>-689000000</v>
      </c>
      <c r="Z238" s="37"/>
      <c r="AA238" s="37"/>
      <c r="AB238" s="37"/>
      <c r="AC238" s="37"/>
      <c r="AD238" s="37">
        <v>40000000</v>
      </c>
      <c r="AE238" s="38"/>
      <c r="AF238" s="55">
        <v>899000000</v>
      </c>
      <c r="AG238" s="49">
        <v>-28000000</v>
      </c>
      <c r="AH238" s="36">
        <v>-133000000</v>
      </c>
      <c r="AI238" s="37"/>
      <c r="AJ238" s="38"/>
      <c r="AK238" s="37"/>
      <c r="AL238" s="37"/>
      <c r="AM238" s="37">
        <v>18000000</v>
      </c>
      <c r="AN238" s="38">
        <v>87000000</v>
      </c>
      <c r="AO238" s="49">
        <v>871000000</v>
      </c>
      <c r="AP238" s="36">
        <v>-5000000</v>
      </c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8"/>
      <c r="BD238" s="58">
        <v>866000000</v>
      </c>
      <c r="BE238" s="37">
        <v>-196000000</v>
      </c>
      <c r="BF238" s="37"/>
      <c r="BG238" s="37"/>
      <c r="BH238" s="37"/>
      <c r="BI238" s="37"/>
      <c r="BJ238" s="56">
        <v>670000000</v>
      </c>
      <c r="BK238" s="36"/>
      <c r="BL238" s="37"/>
      <c r="BM238" s="38"/>
      <c r="BN238" s="74">
        <v>670000000</v>
      </c>
      <c r="BO238" s="74">
        <v>-3000000</v>
      </c>
      <c r="BP238" s="76">
        <v>667000000</v>
      </c>
      <c r="BQ238" s="37"/>
      <c r="BR238" s="37"/>
      <c r="BS238" s="56">
        <v>667000000</v>
      </c>
    </row>
    <row r="239" spans="1:71" x14ac:dyDescent="0.2">
      <c r="A239" s="52" t="s">
        <v>745</v>
      </c>
      <c r="B239" s="52" t="s">
        <v>746</v>
      </c>
      <c r="C239" s="52" t="str">
        <f>VLOOKUP(A239,'[2]S&amp;P 500 Wikipedia'!A:D,3,FALSE)</f>
        <v>Consumer Discretionary</v>
      </c>
      <c r="D239" s="52">
        <v>378178</v>
      </c>
      <c r="E239" s="52" t="s">
        <v>16</v>
      </c>
      <c r="F239" s="52">
        <v>2019</v>
      </c>
      <c r="G239" s="52" t="s">
        <v>1292</v>
      </c>
      <c r="H239" s="53">
        <v>43830</v>
      </c>
      <c r="I239" s="53">
        <v>43881</v>
      </c>
      <c r="J239" s="53">
        <v>43881</v>
      </c>
      <c r="K239" s="54">
        <v>134800000</v>
      </c>
      <c r="L239" s="54">
        <v>135400000</v>
      </c>
      <c r="M239" s="52" t="s">
        <v>747</v>
      </c>
      <c r="N239" s="36">
        <v>4752500000</v>
      </c>
      <c r="O239" s="37"/>
      <c r="P239" s="37"/>
      <c r="Q239" s="38"/>
      <c r="R239" s="36">
        <v>-3701900000</v>
      </c>
      <c r="S239" s="37"/>
      <c r="T239" s="37"/>
      <c r="U239" s="38"/>
      <c r="V239" s="55">
        <v>1050600000</v>
      </c>
      <c r="W239" s="49"/>
      <c r="X239" s="36">
        <v>-534400000</v>
      </c>
      <c r="Y239" s="37">
        <v>-469700000</v>
      </c>
      <c r="Z239" s="37"/>
      <c r="AA239" s="37"/>
      <c r="AB239" s="37"/>
      <c r="AC239" s="37">
        <v>-63300000</v>
      </c>
      <c r="AD239" s="37"/>
      <c r="AE239" s="38">
        <v>-1400000</v>
      </c>
      <c r="AF239" s="55">
        <v>516200000</v>
      </c>
      <c r="AG239" s="49">
        <v>-83300000</v>
      </c>
      <c r="AH239" s="36">
        <v>-83300000</v>
      </c>
      <c r="AI239" s="37"/>
      <c r="AJ239" s="38"/>
      <c r="AK239" s="37"/>
      <c r="AL239" s="37"/>
      <c r="AM239" s="37"/>
      <c r="AN239" s="38"/>
      <c r="AO239" s="49">
        <v>432900000</v>
      </c>
      <c r="AP239" s="36">
        <v>-2800000</v>
      </c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8"/>
      <c r="BD239" s="58">
        <v>430100000</v>
      </c>
      <c r="BE239" s="37">
        <v>-96200000</v>
      </c>
      <c r="BF239" s="37"/>
      <c r="BG239" s="37"/>
      <c r="BH239" s="37"/>
      <c r="BI239" s="37"/>
      <c r="BJ239" s="56">
        <v>333900000</v>
      </c>
      <c r="BK239" s="36">
        <v>0</v>
      </c>
      <c r="BL239" s="37">
        <v>0</v>
      </c>
      <c r="BM239" s="38"/>
      <c r="BN239" s="74">
        <v>333900000</v>
      </c>
      <c r="BO239" s="74">
        <v>-100000</v>
      </c>
      <c r="BP239" s="76">
        <v>333800000</v>
      </c>
      <c r="BQ239" s="37"/>
      <c r="BR239" s="37"/>
      <c r="BS239" s="56">
        <v>333800000</v>
      </c>
    </row>
    <row r="240" spans="1:71" x14ac:dyDescent="0.2">
      <c r="A240" s="52" t="s">
        <v>739</v>
      </c>
      <c r="B240" s="52" t="s">
        <v>740</v>
      </c>
      <c r="C240" s="52" t="str">
        <f>VLOOKUP(A240,'[2]S&amp;P 500 Wikipedia'!A:D,3,FALSE)</f>
        <v>Health Care</v>
      </c>
      <c r="D240" s="52">
        <v>378177</v>
      </c>
      <c r="E240" s="52" t="s">
        <v>16</v>
      </c>
      <c r="F240" s="52">
        <v>2019</v>
      </c>
      <c r="G240" s="52" t="s">
        <v>1292</v>
      </c>
      <c r="H240" s="53">
        <v>43830</v>
      </c>
      <c r="I240" s="53">
        <v>43889</v>
      </c>
      <c r="J240" s="53">
        <v>43889</v>
      </c>
      <c r="K240" s="54">
        <v>97900000</v>
      </c>
      <c r="L240" s="54">
        <v>98600000</v>
      </c>
      <c r="M240" s="52" t="s">
        <v>741</v>
      </c>
      <c r="N240" s="36">
        <v>11554800000</v>
      </c>
      <c r="O240" s="37"/>
      <c r="P240" s="37"/>
      <c r="Q240" s="38"/>
      <c r="R240" s="36">
        <v>-8302300000</v>
      </c>
      <c r="S240" s="37"/>
      <c r="T240" s="37"/>
      <c r="U240" s="38"/>
      <c r="V240" s="55">
        <v>3252500000</v>
      </c>
      <c r="W240" s="49"/>
      <c r="X240" s="36">
        <v>-1867700000</v>
      </c>
      <c r="Y240" s="37">
        <v>-1624500000</v>
      </c>
      <c r="Z240" s="37"/>
      <c r="AA240" s="37"/>
      <c r="AB240" s="37"/>
      <c r="AC240" s="37">
        <v>-243200000</v>
      </c>
      <c r="AD240" s="37"/>
      <c r="AE240" s="38"/>
      <c r="AF240" s="55">
        <v>1384800000</v>
      </c>
      <c r="AG240" s="49">
        <v>-225300000</v>
      </c>
      <c r="AH240" s="36">
        <v>-240700000</v>
      </c>
      <c r="AI240" s="37"/>
      <c r="AJ240" s="38"/>
      <c r="AK240" s="37">
        <v>8800000</v>
      </c>
      <c r="AL240" s="37"/>
      <c r="AM240" s="37">
        <v>9800000</v>
      </c>
      <c r="AN240" s="38">
        <v>-3200000</v>
      </c>
      <c r="AO240" s="49">
        <v>1159500000</v>
      </c>
      <c r="AP240" s="36">
        <v>-54600000</v>
      </c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8"/>
      <c r="BD240" s="58">
        <v>1104900000</v>
      </c>
      <c r="BE240" s="37">
        <v>-280000000</v>
      </c>
      <c r="BF240" s="37"/>
      <c r="BG240" s="37"/>
      <c r="BH240" s="37"/>
      <c r="BI240" s="37"/>
      <c r="BJ240" s="56">
        <v>824900000</v>
      </c>
      <c r="BK240" s="36"/>
      <c r="BL240" s="37"/>
      <c r="BM240" s="38"/>
      <c r="BN240" s="74">
        <v>824900000</v>
      </c>
      <c r="BO240" s="74">
        <v>-1100000</v>
      </c>
      <c r="BP240" s="76">
        <v>823800000</v>
      </c>
      <c r="BQ240" s="37"/>
      <c r="BR240" s="37"/>
      <c r="BS240" s="56">
        <v>823800000</v>
      </c>
    </row>
    <row r="241" spans="1:71" x14ac:dyDescent="0.2">
      <c r="A241" s="52" t="s">
        <v>757</v>
      </c>
      <c r="B241" s="52" t="s">
        <v>758</v>
      </c>
      <c r="C241" s="52" t="str">
        <f>VLOOKUP(A241,'[2]S&amp;P 500 Wikipedia'!A:D,3,FALSE)</f>
        <v>Consumer Discretionary</v>
      </c>
      <c r="D241" s="52">
        <v>124743</v>
      </c>
      <c r="E241" s="52" t="s">
        <v>16</v>
      </c>
      <c r="F241" s="52">
        <v>2019</v>
      </c>
      <c r="G241" s="52" t="s">
        <v>1292</v>
      </c>
      <c r="H241" s="53">
        <v>43830</v>
      </c>
      <c r="I241" s="53">
        <v>43888</v>
      </c>
      <c r="J241" s="53">
        <v>43888</v>
      </c>
      <c r="K241" s="54">
        <v>310155000</v>
      </c>
      <c r="L241" s="54">
        <v>310969000</v>
      </c>
      <c r="M241" s="52" t="s">
        <v>759</v>
      </c>
      <c r="N241" s="36">
        <v>12506109000</v>
      </c>
      <c r="O241" s="37"/>
      <c r="P241" s="37"/>
      <c r="Q241" s="38"/>
      <c r="R241" s="36">
        <v>-7654315000</v>
      </c>
      <c r="S241" s="37"/>
      <c r="T241" s="37"/>
      <c r="U241" s="38"/>
      <c r="V241" s="55">
        <v>4851794000</v>
      </c>
      <c r="W241" s="49"/>
      <c r="X241" s="36">
        <v>-3871070000</v>
      </c>
      <c r="Y241" s="37">
        <v>-3580300000</v>
      </c>
      <c r="Z241" s="37"/>
      <c r="AA241" s="37"/>
      <c r="AB241" s="37"/>
      <c r="AC241" s="37">
        <v>-290770000</v>
      </c>
      <c r="AD241" s="37"/>
      <c r="AE241" s="38"/>
      <c r="AF241" s="55">
        <v>980724000</v>
      </c>
      <c r="AG241" s="49">
        <v>-105749000</v>
      </c>
      <c r="AH241" s="36">
        <v>-138504000</v>
      </c>
      <c r="AI241" s="37"/>
      <c r="AJ241" s="38"/>
      <c r="AK241" s="37"/>
      <c r="AL241" s="37"/>
      <c r="AM241" s="37"/>
      <c r="AN241" s="38">
        <v>32755000</v>
      </c>
      <c r="AO241" s="49">
        <v>874975000</v>
      </c>
      <c r="AP241" s="36">
        <v>-83953000</v>
      </c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8"/>
      <c r="BD241" s="58">
        <v>791022000</v>
      </c>
      <c r="BE241" s="37">
        <v>-215330000</v>
      </c>
      <c r="BF241" s="37"/>
      <c r="BG241" s="37"/>
      <c r="BH241" s="37"/>
      <c r="BI241" s="37">
        <v>-32277000</v>
      </c>
      <c r="BJ241" s="56">
        <v>543415000</v>
      </c>
      <c r="BK241" s="36">
        <v>1619000</v>
      </c>
      <c r="BL241" s="37">
        <v>1619000</v>
      </c>
      <c r="BM241" s="38"/>
      <c r="BN241" s="74">
        <v>545034000</v>
      </c>
      <c r="BO241" s="74">
        <v>-3774000</v>
      </c>
      <c r="BP241" s="76">
        <v>541260000</v>
      </c>
      <c r="BQ241" s="37"/>
      <c r="BR241" s="37"/>
      <c r="BS241" s="56">
        <v>541260000</v>
      </c>
    </row>
    <row r="242" spans="1:71" x14ac:dyDescent="0.2">
      <c r="A242" s="52" t="s">
        <v>751</v>
      </c>
      <c r="B242" s="52" t="s">
        <v>752</v>
      </c>
      <c r="C242" s="52" t="str">
        <f>VLOOKUP(A242,'[2]S&amp;P 500 Wikipedia'!A:D,3,FALSE)</f>
        <v>Health Care</v>
      </c>
      <c r="D242" s="52">
        <v>378181</v>
      </c>
      <c r="E242" s="52" t="s">
        <v>16</v>
      </c>
      <c r="F242" s="52">
        <v>2019</v>
      </c>
      <c r="G242" s="52" t="s">
        <v>1292</v>
      </c>
      <c r="H242" s="53">
        <v>43830</v>
      </c>
      <c r="I242" s="53">
        <v>43880</v>
      </c>
      <c r="J242" s="53">
        <v>43880</v>
      </c>
      <c r="K242" s="54">
        <v>931059000</v>
      </c>
      <c r="L242" s="54">
        <v>935684000</v>
      </c>
      <c r="M242" s="52" t="s">
        <v>753</v>
      </c>
      <c r="N242" s="36">
        <v>22319500000</v>
      </c>
      <c r="O242" s="37"/>
      <c r="P242" s="37"/>
      <c r="Q242" s="38"/>
      <c r="R242" s="36">
        <v>-4721200000</v>
      </c>
      <c r="S242" s="37"/>
      <c r="T242" s="37"/>
      <c r="U242" s="38"/>
      <c r="V242" s="55">
        <v>17598300000</v>
      </c>
      <c r="W242" s="49"/>
      <c r="X242" s="36">
        <v>-11808800000</v>
      </c>
      <c r="Y242" s="37">
        <v>-6213800000</v>
      </c>
      <c r="Z242" s="37"/>
      <c r="AA242" s="37"/>
      <c r="AB242" s="37">
        <v>-5595000000</v>
      </c>
      <c r="AC242" s="37"/>
      <c r="AD242" s="37"/>
      <c r="AE242" s="38"/>
      <c r="AF242" s="55">
        <v>5789500000</v>
      </c>
      <c r="AG242" s="49">
        <v>291600000</v>
      </c>
      <c r="AH242" s="36"/>
      <c r="AI242" s="37"/>
      <c r="AJ242" s="38"/>
      <c r="AK242" s="37"/>
      <c r="AL242" s="37"/>
      <c r="AM242" s="37"/>
      <c r="AN242" s="38">
        <v>291600000</v>
      </c>
      <c r="AO242" s="49">
        <v>6081100000</v>
      </c>
      <c r="AP242" s="36">
        <v>-815200000</v>
      </c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8"/>
      <c r="BD242" s="58">
        <v>5265900000</v>
      </c>
      <c r="BE242" s="37">
        <v>-628000000</v>
      </c>
      <c r="BF242" s="37"/>
      <c r="BG242" s="37"/>
      <c r="BH242" s="37"/>
      <c r="BI242" s="37"/>
      <c r="BJ242" s="56">
        <v>4637900000</v>
      </c>
      <c r="BK242" s="36">
        <v>3680500000</v>
      </c>
      <c r="BL242" s="37">
        <v>3680500000</v>
      </c>
      <c r="BM242" s="38"/>
      <c r="BN242" s="74">
        <v>8318400000</v>
      </c>
      <c r="BO242" s="74"/>
      <c r="BP242" s="76">
        <v>8318400000</v>
      </c>
      <c r="BQ242" s="37"/>
      <c r="BR242" s="37"/>
      <c r="BS242" s="56">
        <v>8318400000</v>
      </c>
    </row>
    <row r="243" spans="1:71" x14ac:dyDescent="0.2">
      <c r="A243" s="52" t="s">
        <v>760</v>
      </c>
      <c r="B243" s="52" t="s">
        <v>761</v>
      </c>
      <c r="C243" s="52" t="str">
        <f>VLOOKUP(A243,'[2]S&amp;P 500 Wikipedia'!A:D,3,FALSE)</f>
        <v>Industrials</v>
      </c>
      <c r="D243" s="52">
        <v>103644</v>
      </c>
      <c r="E243" s="52" t="s">
        <v>16</v>
      </c>
      <c r="F243" s="52">
        <v>2019</v>
      </c>
      <c r="G243" s="52" t="s">
        <v>1292</v>
      </c>
      <c r="H243" s="53">
        <v>43830</v>
      </c>
      <c r="I243" s="53">
        <v>43868</v>
      </c>
      <c r="J243" s="53">
        <v>43868</v>
      </c>
      <c r="K243" s="54">
        <v>282000000</v>
      </c>
      <c r="L243" s="54">
        <v>283800000</v>
      </c>
      <c r="M243" s="52" t="s">
        <v>762</v>
      </c>
      <c r="N243" s="36">
        <v>59812000000</v>
      </c>
      <c r="O243" s="37"/>
      <c r="P243" s="37"/>
      <c r="Q243" s="38"/>
      <c r="R243" s="36">
        <v>-51445000000</v>
      </c>
      <c r="S243" s="37"/>
      <c r="T243" s="37"/>
      <c r="U243" s="38"/>
      <c r="V243" s="55">
        <v>8367000000</v>
      </c>
      <c r="W243" s="49">
        <v>178000000</v>
      </c>
      <c r="X243" s="36"/>
      <c r="Y243" s="37"/>
      <c r="Z243" s="37"/>
      <c r="AA243" s="37"/>
      <c r="AB243" s="37"/>
      <c r="AC243" s="37"/>
      <c r="AD243" s="37"/>
      <c r="AE243" s="38"/>
      <c r="AF243" s="55">
        <v>8545000000</v>
      </c>
      <c r="AG243" s="49">
        <v>-1304000000</v>
      </c>
      <c r="AH243" s="36">
        <v>-653000000</v>
      </c>
      <c r="AI243" s="37"/>
      <c r="AJ243" s="38"/>
      <c r="AK243" s="37"/>
      <c r="AL243" s="37"/>
      <c r="AM243" s="37"/>
      <c r="AN243" s="38">
        <v>-651000000</v>
      </c>
      <c r="AO243" s="49">
        <v>7241000000</v>
      </c>
      <c r="AP243" s="36">
        <v>0</v>
      </c>
      <c r="AQ243" s="37"/>
      <c r="AR243" s="37"/>
      <c r="AS243" s="37"/>
      <c r="AT243" s="37"/>
      <c r="AU243" s="37"/>
      <c r="AV243" s="37"/>
      <c r="AW243" s="37"/>
      <c r="AX243" s="37"/>
      <c r="AY243" s="37">
        <v>0</v>
      </c>
      <c r="AZ243" s="37"/>
      <c r="BA243" s="37"/>
      <c r="BB243" s="37"/>
      <c r="BC243" s="38"/>
      <c r="BD243" s="58">
        <v>7241000000</v>
      </c>
      <c r="BE243" s="37">
        <v>-1011000000</v>
      </c>
      <c r="BF243" s="37"/>
      <c r="BG243" s="37"/>
      <c r="BH243" s="37"/>
      <c r="BI243" s="37"/>
      <c r="BJ243" s="56">
        <v>6230000000</v>
      </c>
      <c r="BK243" s="36">
        <v>0</v>
      </c>
      <c r="BL243" s="37">
        <v>0</v>
      </c>
      <c r="BM243" s="38"/>
      <c r="BN243" s="74">
        <v>6230000000</v>
      </c>
      <c r="BO243" s="74"/>
      <c r="BP243" s="76">
        <v>6230000000</v>
      </c>
      <c r="BQ243" s="37"/>
      <c r="BR243" s="37"/>
      <c r="BS243" s="56">
        <v>6230000000</v>
      </c>
    </row>
    <row r="244" spans="1:71" x14ac:dyDescent="0.2">
      <c r="A244" s="52" t="s">
        <v>83</v>
      </c>
      <c r="B244" s="52" t="s">
        <v>84</v>
      </c>
      <c r="C244" s="52" t="str">
        <f>VLOOKUP(A244,'[2]S&amp;P 500 Wikipedia'!A:D,3,FALSE)</f>
        <v>Utilities</v>
      </c>
      <c r="D244" s="52">
        <v>119577</v>
      </c>
      <c r="E244" s="52" t="s">
        <v>16</v>
      </c>
      <c r="F244" s="52">
        <v>2019</v>
      </c>
      <c r="G244" s="52" t="s">
        <v>1292</v>
      </c>
      <c r="H244" s="53">
        <v>43830</v>
      </c>
      <c r="I244" s="53">
        <v>43882</v>
      </c>
      <c r="J244" s="53">
        <v>43882</v>
      </c>
      <c r="K244" s="54">
        <v>238500000</v>
      </c>
      <c r="L244" s="54">
        <v>239000000</v>
      </c>
      <c r="M244" s="59" t="s">
        <v>85</v>
      </c>
      <c r="N244" s="36">
        <v>3647700000</v>
      </c>
      <c r="O244" s="37"/>
      <c r="P244" s="37"/>
      <c r="Q244" s="38"/>
      <c r="R244" s="60">
        <v>0</v>
      </c>
      <c r="S244" s="37"/>
      <c r="T244" s="37"/>
      <c r="U244" s="38"/>
      <c r="V244" s="55">
        <v>3647700000</v>
      </c>
      <c r="W244" s="49"/>
      <c r="X244" s="36">
        <v>-2870000000</v>
      </c>
      <c r="Y244" s="37">
        <v>-1479800000</v>
      </c>
      <c r="Z244" s="37"/>
      <c r="AA244" s="37"/>
      <c r="AB244" s="37"/>
      <c r="AC244" s="37">
        <v>-567200000</v>
      </c>
      <c r="AD244" s="37"/>
      <c r="AE244" s="38">
        <v>-823000000</v>
      </c>
      <c r="AF244" s="55">
        <v>777700000</v>
      </c>
      <c r="AG244" s="49">
        <v>-287300000</v>
      </c>
      <c r="AH244" s="36">
        <v>-272900000</v>
      </c>
      <c r="AI244" s="37">
        <v>-272900000</v>
      </c>
      <c r="AJ244" s="38"/>
      <c r="AK244" s="37"/>
      <c r="AL244" s="37"/>
      <c r="AM244" s="37"/>
      <c r="AN244" s="38">
        <v>-14400000</v>
      </c>
      <c r="AO244" s="49">
        <v>490400000</v>
      </c>
      <c r="AP244" s="36">
        <v>145700000</v>
      </c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8"/>
      <c r="BD244" s="58">
        <v>636100000</v>
      </c>
      <c r="BE244" s="37">
        <v>-68700000</v>
      </c>
      <c r="BF244" s="37"/>
      <c r="BG244" s="37"/>
      <c r="BH244" s="37"/>
      <c r="BI244" s="37"/>
      <c r="BJ244" s="56">
        <v>567400000</v>
      </c>
      <c r="BK244" s="36">
        <v>0</v>
      </c>
      <c r="BL244" s="37"/>
      <c r="BM244" s="38"/>
      <c r="BN244" s="74">
        <v>567400000</v>
      </c>
      <c r="BO244" s="74"/>
      <c r="BP244" s="76">
        <v>567400000</v>
      </c>
      <c r="BQ244" s="37">
        <v>-10200000</v>
      </c>
      <c r="BR244" s="37"/>
      <c r="BS244" s="56">
        <v>557200000</v>
      </c>
    </row>
    <row r="245" spans="1:71" x14ac:dyDescent="0.2">
      <c r="A245" s="52" t="s">
        <v>763</v>
      </c>
      <c r="B245" s="52" t="s">
        <v>764</v>
      </c>
      <c r="C245" s="52" t="str">
        <f>VLOOKUP(A245,'[2]S&amp;P 500 Wikipedia'!A:D,3,FALSE)</f>
        <v>Consumer Discretionary</v>
      </c>
      <c r="D245" s="52">
        <v>186050</v>
      </c>
      <c r="E245" s="52" t="s">
        <v>16</v>
      </c>
      <c r="F245" s="52">
        <v>2019</v>
      </c>
      <c r="G245" s="52" t="s">
        <v>1292</v>
      </c>
      <c r="H245" s="53">
        <v>43890</v>
      </c>
      <c r="I245" s="53">
        <v>43913</v>
      </c>
      <c r="J245" s="53">
        <v>43913</v>
      </c>
      <c r="K245" s="54">
        <v>777000000</v>
      </c>
      <c r="L245" s="54">
        <v>778000000</v>
      </c>
      <c r="M245" s="52" t="s">
        <v>765</v>
      </c>
      <c r="N245" s="36">
        <v>72148000000</v>
      </c>
      <c r="O245" s="37"/>
      <c r="P245" s="37"/>
      <c r="Q245" s="38"/>
      <c r="R245" s="36">
        <v>-49205000000</v>
      </c>
      <c r="S245" s="37"/>
      <c r="T245" s="37"/>
      <c r="U245" s="38"/>
      <c r="V245" s="55">
        <v>22943000000</v>
      </c>
      <c r="W245" s="49"/>
      <c r="X245" s="36">
        <v>-16629000000</v>
      </c>
      <c r="Y245" s="37">
        <v>-15367000000</v>
      </c>
      <c r="Z245" s="37"/>
      <c r="AA245" s="37"/>
      <c r="AB245" s="37"/>
      <c r="AC245" s="37">
        <v>-1262000000</v>
      </c>
      <c r="AD245" s="37"/>
      <c r="AE245" s="38"/>
      <c r="AF245" s="55">
        <v>6314000000</v>
      </c>
      <c r="AG245" s="49">
        <v>-691000000</v>
      </c>
      <c r="AH245" s="36">
        <v>-691000000</v>
      </c>
      <c r="AI245" s="37"/>
      <c r="AJ245" s="38"/>
      <c r="AK245" s="37"/>
      <c r="AL245" s="37"/>
      <c r="AM245" s="37"/>
      <c r="AN245" s="38"/>
      <c r="AO245" s="49">
        <v>5623000000</v>
      </c>
      <c r="AP245" s="36">
        <v>0</v>
      </c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8"/>
      <c r="BD245" s="58">
        <v>5623000000</v>
      </c>
      <c r="BE245" s="37">
        <v>-1342000000</v>
      </c>
      <c r="BF245" s="37"/>
      <c r="BG245" s="37"/>
      <c r="BH245" s="37"/>
      <c r="BI245" s="37"/>
      <c r="BJ245" s="56">
        <v>4281000000</v>
      </c>
      <c r="BK245" s="36"/>
      <c r="BL245" s="37"/>
      <c r="BM245" s="38"/>
      <c r="BN245" s="74">
        <v>4281000000</v>
      </c>
      <c r="BO245" s="74"/>
      <c r="BP245" s="76">
        <v>4281000000</v>
      </c>
      <c r="BQ245" s="37"/>
      <c r="BR245" s="37"/>
      <c r="BS245" s="56">
        <v>4281000000</v>
      </c>
    </row>
    <row r="246" spans="1:71" x14ac:dyDescent="0.2">
      <c r="A246" s="52" t="s">
        <v>742</v>
      </c>
      <c r="B246" s="52" t="s">
        <v>743</v>
      </c>
      <c r="C246" s="52" t="str">
        <f>VLOOKUP(A246,'[2]S&amp;P 500 Wikipedia'!A:D,3,FALSE)</f>
        <v>Information Technology</v>
      </c>
      <c r="D246" s="52">
        <v>101897</v>
      </c>
      <c r="E246" s="52" t="s">
        <v>16</v>
      </c>
      <c r="F246" s="52">
        <v>2020</v>
      </c>
      <c r="G246" s="52" t="s">
        <v>1292</v>
      </c>
      <c r="H246" s="53">
        <v>44012</v>
      </c>
      <c r="I246" s="53">
        <v>44061</v>
      </c>
      <c r="J246" s="53">
        <v>44061</v>
      </c>
      <c r="K246" s="54">
        <v>144814000</v>
      </c>
      <c r="L246" s="54">
        <v>149090000</v>
      </c>
      <c r="M246" s="52" t="s">
        <v>744</v>
      </c>
      <c r="N246" s="36">
        <v>10044736000</v>
      </c>
      <c r="O246" s="37"/>
      <c r="P246" s="37"/>
      <c r="Q246" s="38"/>
      <c r="R246" s="36">
        <v>-5436043000</v>
      </c>
      <c r="S246" s="37"/>
      <c r="T246" s="37"/>
      <c r="U246" s="38"/>
      <c r="V246" s="55">
        <v>4608693000</v>
      </c>
      <c r="W246" s="49"/>
      <c r="X246" s="36">
        <v>-1934891000</v>
      </c>
      <c r="Y246" s="37">
        <v>-682479000</v>
      </c>
      <c r="Z246" s="37"/>
      <c r="AA246" s="37"/>
      <c r="AB246" s="37">
        <v>-1252412000</v>
      </c>
      <c r="AC246" s="37"/>
      <c r="AD246" s="37"/>
      <c r="AE246" s="38"/>
      <c r="AF246" s="55">
        <v>2673802000</v>
      </c>
      <c r="AG246" s="49">
        <v>-98824000</v>
      </c>
      <c r="AH246" s="36"/>
      <c r="AI246" s="37"/>
      <c r="AJ246" s="38"/>
      <c r="AK246" s="37"/>
      <c r="AL246" s="37"/>
      <c r="AM246" s="37"/>
      <c r="AN246" s="38">
        <v>-98824000</v>
      </c>
      <c r="AO246" s="49">
        <v>2574978000</v>
      </c>
      <c r="AP246" s="36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8"/>
      <c r="BD246" s="58">
        <v>2574978000</v>
      </c>
      <c r="BE246" s="37">
        <v>-323225000</v>
      </c>
      <c r="BF246" s="37"/>
      <c r="BG246" s="37"/>
      <c r="BH246" s="37"/>
      <c r="BI246" s="37"/>
      <c r="BJ246" s="56">
        <v>2251753000</v>
      </c>
      <c r="BK246" s="36"/>
      <c r="BL246" s="37"/>
      <c r="BM246" s="38"/>
      <c r="BN246" s="74">
        <v>2251753000</v>
      </c>
      <c r="BO246" s="74"/>
      <c r="BP246" s="76">
        <v>2251753000</v>
      </c>
      <c r="BQ246" s="37"/>
      <c r="BR246" s="37"/>
      <c r="BS246" s="56">
        <v>2251753000</v>
      </c>
    </row>
    <row r="247" spans="1:71" x14ac:dyDescent="0.2">
      <c r="A247" s="52" t="s">
        <v>1078</v>
      </c>
      <c r="B247" s="52" t="s">
        <v>1079</v>
      </c>
      <c r="C247" s="52" t="str">
        <f>VLOOKUP(A247,'[2]S&amp;P 500 Wikipedia'!A:D,3,FALSE)</f>
        <v>Industrials</v>
      </c>
      <c r="D247" s="52">
        <v>205563</v>
      </c>
      <c r="E247" s="52" t="s">
        <v>16</v>
      </c>
      <c r="F247" s="52">
        <v>2019</v>
      </c>
      <c r="G247" s="52" t="s">
        <v>1292</v>
      </c>
      <c r="H247" s="53">
        <v>43830</v>
      </c>
      <c r="I247" s="53">
        <v>43865</v>
      </c>
      <c r="J247" s="53">
        <v>43865</v>
      </c>
      <c r="K247" s="54">
        <v>538000000</v>
      </c>
      <c r="L247" s="54">
        <v>539000000</v>
      </c>
      <c r="M247" s="52" t="s">
        <v>1080</v>
      </c>
      <c r="N247" s="36">
        <v>22428000000</v>
      </c>
      <c r="O247" s="37"/>
      <c r="P247" s="37"/>
      <c r="Q247" s="38"/>
      <c r="R247" s="36">
        <v>-15226000000</v>
      </c>
      <c r="S247" s="37"/>
      <c r="T247" s="37"/>
      <c r="U247" s="38"/>
      <c r="V247" s="55">
        <v>7202000000</v>
      </c>
      <c r="W247" s="49"/>
      <c r="X247" s="36">
        <v>-4245000000</v>
      </c>
      <c r="Y247" s="37"/>
      <c r="Z247" s="37"/>
      <c r="AA247" s="37"/>
      <c r="AB247" s="37"/>
      <c r="AC247" s="37">
        <v>-1219000000</v>
      </c>
      <c r="AD247" s="37"/>
      <c r="AE247" s="38">
        <v>-3026000000</v>
      </c>
      <c r="AF247" s="55">
        <v>2957000000</v>
      </c>
      <c r="AG247" s="49">
        <v>0</v>
      </c>
      <c r="AH247" s="36">
        <v>-28000000</v>
      </c>
      <c r="AI247" s="37"/>
      <c r="AJ247" s="38"/>
      <c r="AK247" s="37"/>
      <c r="AL247" s="37"/>
      <c r="AM247" s="37"/>
      <c r="AN247" s="38">
        <v>28000000</v>
      </c>
      <c r="AO247" s="49">
        <v>2957000000</v>
      </c>
      <c r="AP247" s="36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8"/>
      <c r="BD247" s="58">
        <v>2957000000</v>
      </c>
      <c r="BE247" s="37">
        <v>-657000000</v>
      </c>
      <c r="BF247" s="37"/>
      <c r="BG247" s="37"/>
      <c r="BH247" s="37"/>
      <c r="BI247" s="37"/>
      <c r="BJ247" s="56">
        <v>2300000000</v>
      </c>
      <c r="BK247" s="36"/>
      <c r="BL247" s="37"/>
      <c r="BM247" s="38"/>
      <c r="BN247" s="74">
        <v>2300000000</v>
      </c>
      <c r="BO247" s="74"/>
      <c r="BP247" s="76">
        <v>2300000000</v>
      </c>
      <c r="BQ247" s="37"/>
      <c r="BR247" s="37"/>
      <c r="BS247" s="56">
        <v>2300000000</v>
      </c>
    </row>
    <row r="248" spans="1:71" x14ac:dyDescent="0.2">
      <c r="A248" s="52" t="s">
        <v>766</v>
      </c>
      <c r="B248" s="52" t="s">
        <v>767</v>
      </c>
      <c r="C248" s="52" t="str">
        <f>VLOOKUP(A248,'[2]S&amp;P 500 Wikipedia'!A:D,3,FALSE)</f>
        <v>Materials</v>
      </c>
      <c r="D248" s="52">
        <v>378183</v>
      </c>
      <c r="E248" s="52" t="s">
        <v>16</v>
      </c>
      <c r="F248" s="52">
        <v>2019</v>
      </c>
      <c r="G248" s="52" t="s">
        <v>1292</v>
      </c>
      <c r="H248" s="53">
        <v>43830</v>
      </c>
      <c r="I248" s="53">
        <v>43881</v>
      </c>
      <c r="J248" s="53">
        <v>43881</v>
      </c>
      <c r="K248" s="54">
        <v>372000000</v>
      </c>
      <c r="L248" s="54">
        <v>372000000</v>
      </c>
      <c r="M248" s="52" t="s">
        <v>768</v>
      </c>
      <c r="N248" s="36">
        <v>34727000000</v>
      </c>
      <c r="O248" s="37"/>
      <c r="P248" s="37"/>
      <c r="Q248" s="38"/>
      <c r="R248" s="36">
        <v>-29301000000</v>
      </c>
      <c r="S248" s="37"/>
      <c r="T248" s="37"/>
      <c r="U248" s="38"/>
      <c r="V248" s="55">
        <v>5426000000</v>
      </c>
      <c r="W248" s="49"/>
      <c r="X248" s="36">
        <v>-1310000000</v>
      </c>
      <c r="Y248" s="37">
        <v>-1199000000</v>
      </c>
      <c r="Z248" s="37"/>
      <c r="AA248" s="37"/>
      <c r="AB248" s="37">
        <v>-111000000</v>
      </c>
      <c r="AC248" s="37"/>
      <c r="AD248" s="37"/>
      <c r="AE248" s="38"/>
      <c r="AF248" s="55">
        <v>4116000000</v>
      </c>
      <c r="AG248" s="49">
        <v>-64000000</v>
      </c>
      <c r="AH248" s="36">
        <v>-328000000</v>
      </c>
      <c r="AI248" s="37"/>
      <c r="AJ248" s="38"/>
      <c r="AK248" s="37"/>
      <c r="AL248" s="37"/>
      <c r="AM248" s="37">
        <v>225000000</v>
      </c>
      <c r="AN248" s="38">
        <v>39000000</v>
      </c>
      <c r="AO248" s="49">
        <v>4052000000</v>
      </c>
      <c r="AP248" s="36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8"/>
      <c r="BD248" s="58">
        <v>4052000000</v>
      </c>
      <c r="BE248" s="37">
        <v>-648000000</v>
      </c>
      <c r="BF248" s="37"/>
      <c r="BG248" s="37"/>
      <c r="BH248" s="37"/>
      <c r="BI248" s="37"/>
      <c r="BJ248" s="56">
        <v>3404000000</v>
      </c>
      <c r="BK248" s="36">
        <v>-7000000</v>
      </c>
      <c r="BL248" s="37">
        <v>-7000000</v>
      </c>
      <c r="BM248" s="38"/>
      <c r="BN248" s="74">
        <v>3397000000</v>
      </c>
      <c r="BO248" s="74">
        <v>0</v>
      </c>
      <c r="BP248" s="76">
        <v>3397000000</v>
      </c>
      <c r="BQ248" s="37">
        <v>-7000000</v>
      </c>
      <c r="BR248" s="37"/>
      <c r="BS248" s="56">
        <v>3390000000</v>
      </c>
    </row>
    <row r="249" spans="1:71" x14ac:dyDescent="0.2">
      <c r="A249" s="52" t="s">
        <v>754</v>
      </c>
      <c r="B249" s="52" t="s">
        <v>755</v>
      </c>
      <c r="C249" s="52" t="str">
        <f>VLOOKUP(A249,'[2]S&amp;P 500 Wikipedia'!A:D,3,FALSE)</f>
        <v>Communication Services</v>
      </c>
      <c r="D249" s="52">
        <v>682157</v>
      </c>
      <c r="E249" s="52" t="s">
        <v>16</v>
      </c>
      <c r="F249" s="52">
        <v>2019</v>
      </c>
      <c r="G249" s="52" t="s">
        <v>1292</v>
      </c>
      <c r="H249" s="53">
        <v>43830</v>
      </c>
      <c r="I249" s="53">
        <v>43888</v>
      </c>
      <c r="J249" s="53">
        <v>43888</v>
      </c>
      <c r="K249" s="54">
        <v>210082696</v>
      </c>
      <c r="L249" s="54">
        <v>210082696</v>
      </c>
      <c r="M249" s="52" t="s">
        <v>756</v>
      </c>
      <c r="N249" s="36">
        <v>11547969000</v>
      </c>
      <c r="O249" s="37"/>
      <c r="P249" s="37"/>
      <c r="Q249" s="38"/>
      <c r="R249" s="36">
        <v>-8467182000</v>
      </c>
      <c r="S249" s="37"/>
      <c r="T249" s="37"/>
      <c r="U249" s="38"/>
      <c r="V249" s="55">
        <v>3080787000</v>
      </c>
      <c r="W249" s="49"/>
      <c r="X249" s="36">
        <v>-2758316000</v>
      </c>
      <c r="Y249" s="37">
        <v>-2145486000</v>
      </c>
      <c r="Z249" s="37"/>
      <c r="AA249" s="37"/>
      <c r="AB249" s="37"/>
      <c r="AC249" s="37">
        <v>-443991000</v>
      </c>
      <c r="AD249" s="37"/>
      <c r="AE249" s="38">
        <v>-168839000</v>
      </c>
      <c r="AF249" s="55">
        <v>322471000</v>
      </c>
      <c r="AG249" s="49">
        <v>-139740000</v>
      </c>
      <c r="AH249" s="36">
        <v>-143115000</v>
      </c>
      <c r="AI249" s="37"/>
      <c r="AJ249" s="38"/>
      <c r="AK249" s="37"/>
      <c r="AL249" s="37"/>
      <c r="AM249" s="37">
        <v>5457000</v>
      </c>
      <c r="AN249" s="38">
        <v>-2082000</v>
      </c>
      <c r="AO249" s="49">
        <v>182731000</v>
      </c>
      <c r="AP249" s="36">
        <v>2373000</v>
      </c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8"/>
      <c r="BD249" s="58">
        <v>185104000</v>
      </c>
      <c r="BE249" s="37">
        <v>-66892000</v>
      </c>
      <c r="BF249" s="37"/>
      <c r="BG249" s="37"/>
      <c r="BH249" s="37"/>
      <c r="BI249" s="37"/>
      <c r="BJ249" s="56">
        <v>118212000</v>
      </c>
      <c r="BK249" s="36"/>
      <c r="BL249" s="37"/>
      <c r="BM249" s="38"/>
      <c r="BN249" s="74">
        <v>118212000</v>
      </c>
      <c r="BO249" s="74">
        <v>-48323000</v>
      </c>
      <c r="BP249" s="76">
        <v>69889000</v>
      </c>
      <c r="BQ249" s="37">
        <v>-74771000</v>
      </c>
      <c r="BR249" s="37"/>
      <c r="BS249" s="56">
        <v>-4882000</v>
      </c>
    </row>
    <row r="250" spans="1:71" x14ac:dyDescent="0.2">
      <c r="A250" s="52" t="s">
        <v>787</v>
      </c>
      <c r="B250" s="52" t="s">
        <v>788</v>
      </c>
      <c r="C250" s="52" t="str">
        <f>VLOOKUP(A250,'[2]S&amp;P 500 Wikipedia'!A:D,3,FALSE)</f>
        <v>Information Technology</v>
      </c>
      <c r="D250" s="52">
        <v>331628</v>
      </c>
      <c r="E250" s="52" t="s">
        <v>16</v>
      </c>
      <c r="F250" s="52">
        <v>2019</v>
      </c>
      <c r="G250" s="52" t="s">
        <v>1292</v>
      </c>
      <c r="H250" s="53">
        <v>43830</v>
      </c>
      <c r="I250" s="53">
        <v>43875</v>
      </c>
      <c r="J250" s="53">
        <v>43875</v>
      </c>
      <c r="K250" s="54">
        <v>1017000000</v>
      </c>
      <c r="L250" s="54">
        <v>1022000000</v>
      </c>
      <c r="M250" s="59" t="s">
        <v>789</v>
      </c>
      <c r="N250" s="36">
        <v>16883000000</v>
      </c>
      <c r="O250" s="37"/>
      <c r="P250" s="37"/>
      <c r="Q250" s="38"/>
      <c r="R250" s="60">
        <v>0</v>
      </c>
      <c r="S250" s="37"/>
      <c r="T250" s="37"/>
      <c r="U250" s="38"/>
      <c r="V250" s="55">
        <v>16883000000</v>
      </c>
      <c r="W250" s="49"/>
      <c r="X250" s="36">
        <v>-7219000000</v>
      </c>
      <c r="Y250" s="37">
        <v>-6697000000</v>
      </c>
      <c r="Z250" s="37"/>
      <c r="AA250" s="37"/>
      <c r="AB250" s="37"/>
      <c r="AC250" s="37">
        <v>-522000000</v>
      </c>
      <c r="AD250" s="37"/>
      <c r="AE250" s="38"/>
      <c r="AF250" s="55">
        <v>9664000000</v>
      </c>
      <c r="AG250" s="49">
        <v>-100000000</v>
      </c>
      <c r="AH250" s="36">
        <v>-224000000</v>
      </c>
      <c r="AI250" s="37"/>
      <c r="AJ250" s="38"/>
      <c r="AK250" s="37">
        <v>97000000</v>
      </c>
      <c r="AL250" s="37"/>
      <c r="AM250" s="37"/>
      <c r="AN250" s="38">
        <v>27000000</v>
      </c>
      <c r="AO250" s="49">
        <v>9564000000</v>
      </c>
      <c r="AP250" s="36">
        <v>167000000</v>
      </c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8"/>
      <c r="BD250" s="58">
        <v>9731000000</v>
      </c>
      <c r="BE250" s="37">
        <v>-1613000000</v>
      </c>
      <c r="BF250" s="37"/>
      <c r="BG250" s="37"/>
      <c r="BH250" s="37"/>
      <c r="BI250" s="37"/>
      <c r="BJ250" s="56">
        <v>8118000000</v>
      </c>
      <c r="BK250" s="36"/>
      <c r="BL250" s="37"/>
      <c r="BM250" s="38"/>
      <c r="BN250" s="74">
        <v>8118000000</v>
      </c>
      <c r="BO250" s="74"/>
      <c r="BP250" s="76">
        <v>8118000000</v>
      </c>
      <c r="BQ250" s="37"/>
      <c r="BR250" s="37"/>
      <c r="BS250" s="56">
        <v>8118000000</v>
      </c>
    </row>
    <row r="251" spans="1:71" x14ac:dyDescent="0.2">
      <c r="A251" s="12" t="s">
        <v>823</v>
      </c>
      <c r="B251" s="12" t="s">
        <v>824</v>
      </c>
      <c r="C251" s="52" t="str">
        <f>VLOOKUP(A251,'[2]S&amp;P 500 Wikipedia'!A:D,3,FALSE)</f>
        <v>Real Estate</v>
      </c>
      <c r="D251" s="12">
        <v>744578</v>
      </c>
      <c r="E251" s="12" t="s">
        <v>16</v>
      </c>
      <c r="F251" s="12">
        <v>2012</v>
      </c>
      <c r="G251" s="12" t="s">
        <v>1292</v>
      </c>
      <c r="H251" s="63">
        <v>41274</v>
      </c>
      <c r="I251" s="63">
        <v>41327</v>
      </c>
      <c r="J251" s="63">
        <v>41327</v>
      </c>
      <c r="K251" s="64">
        <v>41039000</v>
      </c>
      <c r="L251" s="64">
        <v>42937000</v>
      </c>
      <c r="M251" s="12" t="s">
        <v>1300</v>
      </c>
      <c r="N251" s="36">
        <v>497165000</v>
      </c>
      <c r="O251" s="39"/>
      <c r="P251" s="39"/>
      <c r="Q251" s="40"/>
      <c r="R251" s="36">
        <v>-179386000</v>
      </c>
      <c r="S251" s="39"/>
      <c r="T251" s="39"/>
      <c r="U251" s="40"/>
      <c r="V251" s="55">
        <v>317779000</v>
      </c>
      <c r="W251" s="49"/>
      <c r="X251" s="36">
        <v>-185922000</v>
      </c>
      <c r="Y251" s="39">
        <v>-13762000</v>
      </c>
      <c r="Z251" s="39"/>
      <c r="AA251" s="39"/>
      <c r="AB251" s="39"/>
      <c r="AC251" s="39">
        <v>-126136000</v>
      </c>
      <c r="AD251" s="39"/>
      <c r="AE251" s="40">
        <v>-46024000</v>
      </c>
      <c r="AF251" s="55">
        <v>131857000</v>
      </c>
      <c r="AG251" s="49">
        <v>-58544000</v>
      </c>
      <c r="AH251" s="36">
        <v>-58751000</v>
      </c>
      <c r="AI251" s="39"/>
      <c r="AJ251" s="40"/>
      <c r="AK251" s="39"/>
      <c r="AL251" s="39"/>
      <c r="AM251" s="39">
        <v>-223000</v>
      </c>
      <c r="AN251" s="40">
        <v>430000</v>
      </c>
      <c r="AO251" s="49">
        <v>73313000</v>
      </c>
      <c r="AP251" s="36">
        <v>-5748000</v>
      </c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40"/>
      <c r="BD251" s="67">
        <v>67565000</v>
      </c>
      <c r="BE251" s="39"/>
      <c r="BF251" s="39"/>
      <c r="BG251" s="39"/>
      <c r="BH251" s="39"/>
      <c r="BI251" s="39"/>
      <c r="BJ251" s="56">
        <v>67565000</v>
      </c>
      <c r="BK251" s="36">
        <v>42260000</v>
      </c>
      <c r="BL251" s="39">
        <v>42260000</v>
      </c>
      <c r="BM251" s="40"/>
      <c r="BN251" s="74">
        <v>109825000</v>
      </c>
      <c r="BO251" s="74">
        <v>-4602000</v>
      </c>
      <c r="BP251" s="76">
        <v>105223000</v>
      </c>
      <c r="BQ251" s="39">
        <v>0</v>
      </c>
      <c r="BR251" s="39"/>
      <c r="BS251" s="56">
        <v>105223000</v>
      </c>
    </row>
    <row r="252" spans="1:71" x14ac:dyDescent="0.2">
      <c r="A252" s="52" t="s">
        <v>778</v>
      </c>
      <c r="B252" s="52" t="s">
        <v>779</v>
      </c>
      <c r="C252" s="52" t="str">
        <f>VLOOKUP(A252,'[2]S&amp;P 500 Wikipedia'!A:D,3,FALSE)</f>
        <v>Consumer Discretionary</v>
      </c>
      <c r="D252" s="52">
        <v>98192</v>
      </c>
      <c r="E252" s="52" t="s">
        <v>16</v>
      </c>
      <c r="F252" s="52">
        <v>2019</v>
      </c>
      <c r="G252" s="52" t="s">
        <v>1292</v>
      </c>
      <c r="H252" s="53">
        <v>43830</v>
      </c>
      <c r="I252" s="53">
        <v>43888</v>
      </c>
      <c r="J252" s="53">
        <v>43888</v>
      </c>
      <c r="K252" s="54">
        <v>332700000</v>
      </c>
      <c r="L252" s="54">
        <v>335500000</v>
      </c>
      <c r="M252" s="52" t="s">
        <v>780</v>
      </c>
      <c r="N252" s="36">
        <v>20972000000</v>
      </c>
      <c r="O252" s="37"/>
      <c r="P252" s="37"/>
      <c r="Q252" s="38"/>
      <c r="R252" s="36">
        <v>-17755000000</v>
      </c>
      <c r="S252" s="37"/>
      <c r="T252" s="37"/>
      <c r="U252" s="38"/>
      <c r="V252" s="55">
        <v>3217000000</v>
      </c>
      <c r="W252" s="49"/>
      <c r="X252" s="36">
        <v>-1279000000</v>
      </c>
      <c r="Y252" s="37">
        <v>-938000000</v>
      </c>
      <c r="Z252" s="37"/>
      <c r="AA252" s="37"/>
      <c r="AB252" s="37"/>
      <c r="AC252" s="37">
        <v>-341000000</v>
      </c>
      <c r="AD252" s="37"/>
      <c r="AE252" s="38"/>
      <c r="AF252" s="55">
        <v>1938000000</v>
      </c>
      <c r="AG252" s="49">
        <v>-201000000</v>
      </c>
      <c r="AH252" s="36">
        <v>-368000000</v>
      </c>
      <c r="AI252" s="37"/>
      <c r="AJ252" s="38"/>
      <c r="AK252" s="37"/>
      <c r="AL252" s="37"/>
      <c r="AM252" s="37">
        <v>13000000</v>
      </c>
      <c r="AN252" s="38">
        <v>154000000</v>
      </c>
      <c r="AO252" s="49">
        <v>1737000000</v>
      </c>
      <c r="AP252" s="36">
        <v>-138000000</v>
      </c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8"/>
      <c r="BD252" s="58">
        <v>1599000000</v>
      </c>
      <c r="BE252" s="37">
        <v>-326000000</v>
      </c>
      <c r="BF252" s="37"/>
      <c r="BG252" s="37"/>
      <c r="BH252" s="37"/>
      <c r="BI252" s="37"/>
      <c r="BJ252" s="56">
        <v>1273000000</v>
      </c>
      <c r="BK252" s="36"/>
      <c r="BL252" s="37"/>
      <c r="BM252" s="38"/>
      <c r="BN252" s="74">
        <v>1273000000</v>
      </c>
      <c r="BO252" s="74"/>
      <c r="BP252" s="76">
        <v>1273000000</v>
      </c>
      <c r="BQ252" s="37"/>
      <c r="BR252" s="37"/>
      <c r="BS252" s="56">
        <v>1273000000</v>
      </c>
    </row>
    <row r="253" spans="1:71" x14ac:dyDescent="0.2">
      <c r="A253" s="52" t="s">
        <v>784</v>
      </c>
      <c r="B253" s="52" t="s">
        <v>785</v>
      </c>
      <c r="C253" s="52" t="str">
        <f>VLOOKUP(A253,'[2]S&amp;P 500 Wikipedia'!A:D,3,FALSE)</f>
        <v>Industrials</v>
      </c>
      <c r="D253" s="52">
        <v>255010</v>
      </c>
      <c r="E253" s="52" t="s">
        <v>16</v>
      </c>
      <c r="F253" s="52">
        <v>2019</v>
      </c>
      <c r="G253" s="52" t="s">
        <v>1292</v>
      </c>
      <c r="H253" s="53">
        <v>43830</v>
      </c>
      <c r="I253" s="53">
        <v>43872</v>
      </c>
      <c r="J253" s="53">
        <v>43872</v>
      </c>
      <c r="K253" s="54">
        <v>287000000</v>
      </c>
      <c r="L253" s="54">
        <v>288000000</v>
      </c>
      <c r="M253" s="52" t="s">
        <v>786</v>
      </c>
      <c r="N253" s="36">
        <v>6707000000</v>
      </c>
      <c r="O253" s="37"/>
      <c r="P253" s="37"/>
      <c r="Q253" s="38"/>
      <c r="R253" s="36">
        <v>-4336000000</v>
      </c>
      <c r="S253" s="37"/>
      <c r="T253" s="37"/>
      <c r="U253" s="38"/>
      <c r="V253" s="55">
        <v>2371000000</v>
      </c>
      <c r="W253" s="49"/>
      <c r="X253" s="36">
        <v>-1274000000</v>
      </c>
      <c r="Y253" s="37">
        <v>-1274000000</v>
      </c>
      <c r="Z253" s="37"/>
      <c r="AA253" s="37"/>
      <c r="AB253" s="37"/>
      <c r="AC253" s="37"/>
      <c r="AD253" s="37"/>
      <c r="AE253" s="38"/>
      <c r="AF253" s="55">
        <v>1097000000</v>
      </c>
      <c r="AG253" s="49">
        <v>-174000000</v>
      </c>
      <c r="AH253" s="36">
        <v>-159000000</v>
      </c>
      <c r="AI253" s="37"/>
      <c r="AJ253" s="38"/>
      <c r="AK253" s="37"/>
      <c r="AL253" s="37"/>
      <c r="AM253" s="37"/>
      <c r="AN253" s="38">
        <v>-15000000</v>
      </c>
      <c r="AO253" s="49">
        <v>923000000</v>
      </c>
      <c r="AP253" s="36">
        <v>-9000000</v>
      </c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8"/>
      <c r="BD253" s="58">
        <v>914000000</v>
      </c>
      <c r="BE253" s="37">
        <v>-230000000</v>
      </c>
      <c r="BF253" s="37"/>
      <c r="BG253" s="37"/>
      <c r="BH253" s="37"/>
      <c r="BI253" s="37"/>
      <c r="BJ253" s="56">
        <v>684000000</v>
      </c>
      <c r="BK253" s="36">
        <v>296000000</v>
      </c>
      <c r="BL253" s="37">
        <v>296000000</v>
      </c>
      <c r="BM253" s="38"/>
      <c r="BN253" s="74">
        <v>980000000</v>
      </c>
      <c r="BO253" s="74">
        <v>-45000000</v>
      </c>
      <c r="BP253" s="76">
        <v>935000000</v>
      </c>
      <c r="BQ253" s="37"/>
      <c r="BR253" s="37"/>
      <c r="BS253" s="56">
        <v>935000000</v>
      </c>
    </row>
    <row r="254" spans="1:71" x14ac:dyDescent="0.2">
      <c r="A254" s="52" t="s">
        <v>796</v>
      </c>
      <c r="B254" s="52" t="s">
        <v>797</v>
      </c>
      <c r="C254" s="52" t="str">
        <f>VLOOKUP(A254,'[2]S&amp;P 500 Wikipedia'!A:D,3,FALSE)</f>
        <v>Consumer Discretionary</v>
      </c>
      <c r="D254" s="52">
        <v>243628</v>
      </c>
      <c r="E254" s="52" t="s">
        <v>16</v>
      </c>
      <c r="F254" s="52">
        <v>2019</v>
      </c>
      <c r="G254" s="52" t="s">
        <v>1292</v>
      </c>
      <c r="H254" s="53">
        <v>43830</v>
      </c>
      <c r="I254" s="53">
        <v>43887</v>
      </c>
      <c r="J254" s="53">
        <v>43887</v>
      </c>
      <c r="K254" s="54">
        <v>758100000</v>
      </c>
      <c r="L254" s="54">
        <v>764900000</v>
      </c>
      <c r="M254" s="52" t="s">
        <v>798</v>
      </c>
      <c r="N254" s="36">
        <v>21076500000</v>
      </c>
      <c r="O254" s="37"/>
      <c r="P254" s="37"/>
      <c r="Q254" s="38"/>
      <c r="R254" s="36">
        <v>-9961200000</v>
      </c>
      <c r="S254" s="37"/>
      <c r="T254" s="37"/>
      <c r="U254" s="38"/>
      <c r="V254" s="55">
        <v>11115300000</v>
      </c>
      <c r="W254" s="49"/>
      <c r="X254" s="36">
        <v>-2045500000</v>
      </c>
      <c r="Y254" s="37">
        <v>-2229400000</v>
      </c>
      <c r="Z254" s="37"/>
      <c r="AA254" s="37"/>
      <c r="AB254" s="37"/>
      <c r="AC254" s="37"/>
      <c r="AD254" s="37"/>
      <c r="AE254" s="38">
        <v>183900000</v>
      </c>
      <c r="AF254" s="55">
        <v>9069800000</v>
      </c>
      <c r="AG254" s="49">
        <v>-1051700000</v>
      </c>
      <c r="AH254" s="36">
        <v>-1121900000</v>
      </c>
      <c r="AI254" s="37"/>
      <c r="AJ254" s="38"/>
      <c r="AK254" s="37"/>
      <c r="AL254" s="37"/>
      <c r="AM254" s="37"/>
      <c r="AN254" s="38">
        <v>70200000</v>
      </c>
      <c r="AO254" s="49">
        <v>8018100000</v>
      </c>
      <c r="AP254" s="36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8"/>
      <c r="BD254" s="58">
        <v>8018100000</v>
      </c>
      <c r="BE254" s="37">
        <v>-1992700000</v>
      </c>
      <c r="BF254" s="37"/>
      <c r="BG254" s="37"/>
      <c r="BH254" s="37"/>
      <c r="BI254" s="37"/>
      <c r="BJ254" s="56">
        <v>6025400000</v>
      </c>
      <c r="BK254" s="36"/>
      <c r="BL254" s="37"/>
      <c r="BM254" s="38"/>
      <c r="BN254" s="74">
        <v>6025400000</v>
      </c>
      <c r="BO254" s="74"/>
      <c r="BP254" s="76">
        <v>6025400000</v>
      </c>
      <c r="BQ254" s="37"/>
      <c r="BR254" s="37"/>
      <c r="BS254" s="56">
        <v>6025400000</v>
      </c>
    </row>
    <row r="255" spans="1:71" x14ac:dyDescent="0.2">
      <c r="A255" s="52" t="s">
        <v>814</v>
      </c>
      <c r="B255" s="52" t="s">
        <v>815</v>
      </c>
      <c r="C255" s="52" t="str">
        <f>VLOOKUP(A255,'[2]S&amp;P 500 Wikipedia'!A:D,3,FALSE)</f>
        <v>Information Technology</v>
      </c>
      <c r="D255" s="52">
        <v>333440</v>
      </c>
      <c r="E255" s="52" t="s">
        <v>16</v>
      </c>
      <c r="F255" s="52">
        <v>2019</v>
      </c>
      <c r="G255" s="52" t="s">
        <v>1292</v>
      </c>
      <c r="H255" s="53">
        <v>43921</v>
      </c>
      <c r="I255" s="53">
        <v>43973</v>
      </c>
      <c r="J255" s="53">
        <v>43973</v>
      </c>
      <c r="K255" s="54">
        <v>238900000</v>
      </c>
      <c r="L255" s="54">
        <v>256200000</v>
      </c>
      <c r="M255" s="52" t="s">
        <v>816</v>
      </c>
      <c r="N255" s="36">
        <v>5274200000</v>
      </c>
      <c r="O255" s="37"/>
      <c r="P255" s="37"/>
      <c r="Q255" s="38"/>
      <c r="R255" s="36">
        <v>-2032100000</v>
      </c>
      <c r="S255" s="37"/>
      <c r="T255" s="37"/>
      <c r="U255" s="38"/>
      <c r="V255" s="55">
        <v>3242100000</v>
      </c>
      <c r="W255" s="49"/>
      <c r="X255" s="36">
        <v>-2548300000</v>
      </c>
      <c r="Y255" s="37">
        <v>-676600000</v>
      </c>
      <c r="Z255" s="37"/>
      <c r="AA255" s="37"/>
      <c r="AB255" s="37">
        <v>-877800000</v>
      </c>
      <c r="AC255" s="37">
        <v>-993900000</v>
      </c>
      <c r="AD255" s="37"/>
      <c r="AE255" s="38"/>
      <c r="AF255" s="55">
        <v>693800000</v>
      </c>
      <c r="AG255" s="49">
        <v>-491300000</v>
      </c>
      <c r="AH255" s="36">
        <v>-494500000</v>
      </c>
      <c r="AI255" s="37">
        <v>-497300000</v>
      </c>
      <c r="AJ255" s="38">
        <v>2800000</v>
      </c>
      <c r="AK255" s="37"/>
      <c r="AL255" s="37"/>
      <c r="AM255" s="37">
        <v>0</v>
      </c>
      <c r="AN255" s="38">
        <v>3200000</v>
      </c>
      <c r="AO255" s="49">
        <v>202500000</v>
      </c>
      <c r="AP255" s="36">
        <v>-52100000</v>
      </c>
      <c r="AQ255" s="37"/>
      <c r="AR255" s="37"/>
      <c r="AS255" s="37"/>
      <c r="AT255" s="37"/>
      <c r="AU255" s="37">
        <v>-5400000</v>
      </c>
      <c r="AV255" s="37"/>
      <c r="AW255" s="37"/>
      <c r="AX255" s="37"/>
      <c r="AY255" s="37"/>
      <c r="AZ255" s="37"/>
      <c r="BA255" s="37"/>
      <c r="BB255" s="37"/>
      <c r="BC255" s="38">
        <v>-46700000</v>
      </c>
      <c r="BD255" s="58">
        <v>150400000</v>
      </c>
      <c r="BE255" s="37">
        <v>420200000</v>
      </c>
      <c r="BF255" s="37"/>
      <c r="BG255" s="37"/>
      <c r="BH255" s="37"/>
      <c r="BI255" s="37"/>
      <c r="BJ255" s="56">
        <v>570600000</v>
      </c>
      <c r="BK255" s="36"/>
      <c r="BL255" s="37"/>
      <c r="BM255" s="38"/>
      <c r="BN255" s="74">
        <v>570600000</v>
      </c>
      <c r="BO255" s="74"/>
      <c r="BP255" s="76">
        <v>570600000</v>
      </c>
      <c r="BQ255" s="37"/>
      <c r="BR255" s="37"/>
      <c r="BS255" s="56">
        <v>570600000</v>
      </c>
    </row>
    <row r="256" spans="1:71" x14ac:dyDescent="0.2">
      <c r="A256" s="52" t="s">
        <v>799</v>
      </c>
      <c r="B256" s="52" t="s">
        <v>800</v>
      </c>
      <c r="C256" s="52" t="str">
        <f>VLOOKUP(A256,'[2]S&amp;P 500 Wikipedia'!A:D,3,FALSE)</f>
        <v>Health Care</v>
      </c>
      <c r="D256" s="52">
        <v>380928</v>
      </c>
      <c r="E256" s="52" t="s">
        <v>16</v>
      </c>
      <c r="F256" s="52">
        <v>2019</v>
      </c>
      <c r="G256" s="52" t="s">
        <v>1292</v>
      </c>
      <c r="H256" s="53">
        <v>43921</v>
      </c>
      <c r="I256" s="53">
        <v>43973</v>
      </c>
      <c r="J256" s="53">
        <v>43973</v>
      </c>
      <c r="K256" s="54">
        <v>181000000</v>
      </c>
      <c r="L256" s="54">
        <v>182000000</v>
      </c>
      <c r="M256" s="52" t="s">
        <v>801</v>
      </c>
      <c r="N256" s="36">
        <v>231051000000</v>
      </c>
      <c r="O256" s="37"/>
      <c r="P256" s="37"/>
      <c r="Q256" s="38"/>
      <c r="R256" s="36">
        <v>-219028000000</v>
      </c>
      <c r="S256" s="37"/>
      <c r="T256" s="37"/>
      <c r="U256" s="38"/>
      <c r="V256" s="55">
        <v>12023000000</v>
      </c>
      <c r="W256" s="49"/>
      <c r="X256" s="36">
        <v>-9264000000</v>
      </c>
      <c r="Y256" s="37">
        <v>-9168000000</v>
      </c>
      <c r="Z256" s="37"/>
      <c r="AA256" s="37"/>
      <c r="AB256" s="37">
        <v>-96000000</v>
      </c>
      <c r="AC256" s="37"/>
      <c r="AD256" s="37"/>
      <c r="AE256" s="38"/>
      <c r="AF256" s="55">
        <v>2759000000</v>
      </c>
      <c r="AG256" s="49">
        <v>-237000000</v>
      </c>
      <c r="AH256" s="36">
        <v>-249000000</v>
      </c>
      <c r="AI256" s="37"/>
      <c r="AJ256" s="38"/>
      <c r="AK256" s="37"/>
      <c r="AL256" s="37"/>
      <c r="AM256" s="37"/>
      <c r="AN256" s="38">
        <v>12000000</v>
      </c>
      <c r="AO256" s="49">
        <v>2522000000</v>
      </c>
      <c r="AP256" s="36">
        <v>-1378000000</v>
      </c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8"/>
      <c r="BD256" s="58">
        <v>1144000000</v>
      </c>
      <c r="BE256" s="37">
        <v>-18000000</v>
      </c>
      <c r="BF256" s="37"/>
      <c r="BG256" s="37"/>
      <c r="BH256" s="37"/>
      <c r="BI256" s="37"/>
      <c r="BJ256" s="56">
        <v>1126000000</v>
      </c>
      <c r="BK256" s="36">
        <v>-6000000</v>
      </c>
      <c r="BL256" s="37">
        <v>-6000000</v>
      </c>
      <c r="BM256" s="38"/>
      <c r="BN256" s="74">
        <v>1120000000</v>
      </c>
      <c r="BO256" s="74">
        <v>-220000000</v>
      </c>
      <c r="BP256" s="76">
        <v>900000000</v>
      </c>
      <c r="BQ256" s="37"/>
      <c r="BR256" s="37"/>
      <c r="BS256" s="56">
        <v>900000000</v>
      </c>
    </row>
    <row r="257" spans="1:71" x14ac:dyDescent="0.2">
      <c r="A257" s="52" t="s">
        <v>838</v>
      </c>
      <c r="B257" s="52" t="s">
        <v>839</v>
      </c>
      <c r="C257" s="52" t="str">
        <f>VLOOKUP(A257,'[2]S&amp;P 500 Wikipedia'!A:D,3,FALSE)</f>
        <v>Financials</v>
      </c>
      <c r="D257" s="52">
        <v>88874</v>
      </c>
      <c r="E257" s="52" t="s">
        <v>16</v>
      </c>
      <c r="F257" s="52">
        <v>2019</v>
      </c>
      <c r="G257" s="52" t="s">
        <v>1292</v>
      </c>
      <c r="H257" s="53">
        <v>43830</v>
      </c>
      <c r="I257" s="53">
        <v>43885</v>
      </c>
      <c r="J257" s="53">
        <v>43885</v>
      </c>
      <c r="K257" s="54">
        <v>189300000</v>
      </c>
      <c r="L257" s="54">
        <v>191600000</v>
      </c>
      <c r="M257" s="52" t="s">
        <v>840</v>
      </c>
      <c r="N257" s="36">
        <v>4815000000</v>
      </c>
      <c r="O257" s="37"/>
      <c r="P257" s="37"/>
      <c r="Q257" s="38"/>
      <c r="R257" s="36">
        <v>-1387000000</v>
      </c>
      <c r="S257" s="37"/>
      <c r="T257" s="37"/>
      <c r="U257" s="38"/>
      <c r="V257" s="55">
        <v>3428000000</v>
      </c>
      <c r="W257" s="49"/>
      <c r="X257" s="36">
        <v>-1367000000</v>
      </c>
      <c r="Y257" s="37">
        <v>-1167000000</v>
      </c>
      <c r="Z257" s="37"/>
      <c r="AA257" s="37"/>
      <c r="AB257" s="37"/>
      <c r="AC257" s="37">
        <v>-200000000</v>
      </c>
      <c r="AD257" s="37"/>
      <c r="AE257" s="38"/>
      <c r="AF257" s="55">
        <v>2061000000</v>
      </c>
      <c r="AG257" s="49">
        <v>-188000000</v>
      </c>
      <c r="AH257" s="36">
        <v>-208000000</v>
      </c>
      <c r="AI257" s="37"/>
      <c r="AJ257" s="38"/>
      <c r="AK257" s="37"/>
      <c r="AL257" s="37"/>
      <c r="AM257" s="37"/>
      <c r="AN257" s="38">
        <v>20000000</v>
      </c>
      <c r="AO257" s="49">
        <v>1873000000</v>
      </c>
      <c r="AP257" s="36">
        <v>-63000000</v>
      </c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8"/>
      <c r="BD257" s="58">
        <v>1810000000</v>
      </c>
      <c r="BE257" s="37">
        <v>-381000000</v>
      </c>
      <c r="BF257" s="37"/>
      <c r="BG257" s="37"/>
      <c r="BH257" s="37"/>
      <c r="BI257" s="37"/>
      <c r="BJ257" s="56">
        <v>1429000000</v>
      </c>
      <c r="BK257" s="36"/>
      <c r="BL257" s="37"/>
      <c r="BM257" s="38"/>
      <c r="BN257" s="74">
        <v>1429000000</v>
      </c>
      <c r="BO257" s="74">
        <v>-7000000</v>
      </c>
      <c r="BP257" s="76">
        <v>1422000000</v>
      </c>
      <c r="BQ257" s="37"/>
      <c r="BR257" s="37"/>
      <c r="BS257" s="56">
        <v>1422000000</v>
      </c>
    </row>
    <row r="258" spans="1:71" x14ac:dyDescent="0.2">
      <c r="A258" s="52" t="s">
        <v>832</v>
      </c>
      <c r="B258" s="52" t="s">
        <v>833</v>
      </c>
      <c r="C258" s="52" t="str">
        <f>VLOOKUP(A258,'[2]S&amp;P 500 Wikipedia'!A:D,3,FALSE)</f>
        <v>Consumer Staples</v>
      </c>
      <c r="D258" s="52">
        <v>378190</v>
      </c>
      <c r="E258" s="52" t="s">
        <v>16</v>
      </c>
      <c r="F258" s="52">
        <v>2019</v>
      </c>
      <c r="G258" s="52" t="s">
        <v>1292</v>
      </c>
      <c r="H258" s="53">
        <v>43830</v>
      </c>
      <c r="I258" s="53">
        <v>43868</v>
      </c>
      <c r="J258" s="53">
        <v>43868</v>
      </c>
      <c r="K258" s="54">
        <v>1445000000</v>
      </c>
      <c r="L258" s="54">
        <v>1458000000</v>
      </c>
      <c r="M258" s="52" t="s">
        <v>834</v>
      </c>
      <c r="N258" s="36">
        <v>25868000000</v>
      </c>
      <c r="O258" s="37"/>
      <c r="P258" s="37"/>
      <c r="Q258" s="38"/>
      <c r="R258" s="36">
        <v>-15531000000</v>
      </c>
      <c r="S258" s="37"/>
      <c r="T258" s="37"/>
      <c r="U258" s="38"/>
      <c r="V258" s="55">
        <v>10337000000</v>
      </c>
      <c r="W258" s="49"/>
      <c r="X258" s="36">
        <v>-6310000000</v>
      </c>
      <c r="Y258" s="37">
        <v>-6136000000</v>
      </c>
      <c r="Z258" s="37"/>
      <c r="AA258" s="37"/>
      <c r="AB258" s="37"/>
      <c r="AC258" s="37">
        <v>-174000000</v>
      </c>
      <c r="AD258" s="37"/>
      <c r="AE258" s="38"/>
      <c r="AF258" s="55">
        <v>4027000000</v>
      </c>
      <c r="AG258" s="49">
        <v>-456000000</v>
      </c>
      <c r="AH258" s="36"/>
      <c r="AI258" s="37"/>
      <c r="AJ258" s="38"/>
      <c r="AK258" s="37"/>
      <c r="AL258" s="37"/>
      <c r="AM258" s="37"/>
      <c r="AN258" s="38">
        <v>-456000000</v>
      </c>
      <c r="AO258" s="49">
        <v>3571000000</v>
      </c>
      <c r="AP258" s="36">
        <v>-126000000</v>
      </c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8"/>
      <c r="BD258" s="58">
        <v>3445000000</v>
      </c>
      <c r="BE258" s="37">
        <v>-2000000</v>
      </c>
      <c r="BF258" s="37"/>
      <c r="BG258" s="37"/>
      <c r="BH258" s="37"/>
      <c r="BI258" s="37">
        <v>442000000</v>
      </c>
      <c r="BJ258" s="56">
        <v>3885000000</v>
      </c>
      <c r="BK258" s="36"/>
      <c r="BL258" s="37"/>
      <c r="BM258" s="38"/>
      <c r="BN258" s="74">
        <v>3885000000</v>
      </c>
      <c r="BO258" s="74">
        <v>-15000000</v>
      </c>
      <c r="BP258" s="76">
        <v>3870000000</v>
      </c>
      <c r="BQ258" s="37"/>
      <c r="BR258" s="37"/>
      <c r="BS258" s="56">
        <v>3870000000</v>
      </c>
    </row>
    <row r="259" spans="1:71" x14ac:dyDescent="0.2">
      <c r="A259" s="52" t="s">
        <v>802</v>
      </c>
      <c r="B259" s="52" t="s">
        <v>803</v>
      </c>
      <c r="C259" s="52" t="str">
        <f>VLOOKUP(A259,'[2]S&amp;P 500 Wikipedia'!A:D,3,FALSE)</f>
        <v>Health Care</v>
      </c>
      <c r="D259" s="52">
        <v>73420</v>
      </c>
      <c r="E259" s="52" t="s">
        <v>16</v>
      </c>
      <c r="F259" s="52">
        <v>2020</v>
      </c>
      <c r="G259" s="52" t="s">
        <v>1292</v>
      </c>
      <c r="H259" s="53">
        <v>43951</v>
      </c>
      <c r="I259" s="53">
        <v>44001</v>
      </c>
      <c r="J259" s="53">
        <v>44001</v>
      </c>
      <c r="K259" s="54">
        <v>1340700000</v>
      </c>
      <c r="L259" s="54">
        <v>1351100000</v>
      </c>
      <c r="M259" s="52" t="s">
        <v>804</v>
      </c>
      <c r="N259" s="36">
        <v>28913000000</v>
      </c>
      <c r="O259" s="37"/>
      <c r="P259" s="37"/>
      <c r="Q259" s="38"/>
      <c r="R259" s="36">
        <v>-9424000000</v>
      </c>
      <c r="S259" s="37"/>
      <c r="T259" s="37"/>
      <c r="U259" s="38"/>
      <c r="V259" s="55">
        <v>19489000000</v>
      </c>
      <c r="W259" s="49"/>
      <c r="X259" s="36">
        <v>-14267000000</v>
      </c>
      <c r="Y259" s="37">
        <v>-10109000000</v>
      </c>
      <c r="Z259" s="37"/>
      <c r="AA259" s="37"/>
      <c r="AB259" s="37">
        <v>-2331000000</v>
      </c>
      <c r="AC259" s="37">
        <v>-1756000000</v>
      </c>
      <c r="AD259" s="37"/>
      <c r="AE259" s="38">
        <v>-71000000</v>
      </c>
      <c r="AF259" s="55">
        <v>5222000000</v>
      </c>
      <c r="AG259" s="49">
        <v>-736000000</v>
      </c>
      <c r="AH259" s="36">
        <v>-1092000000</v>
      </c>
      <c r="AI259" s="37">
        <v>-1092000000</v>
      </c>
      <c r="AJ259" s="38"/>
      <c r="AK259" s="37"/>
      <c r="AL259" s="37"/>
      <c r="AM259" s="37"/>
      <c r="AN259" s="38">
        <v>356000000</v>
      </c>
      <c r="AO259" s="49">
        <v>4486000000</v>
      </c>
      <c r="AP259" s="36">
        <v>-431000000</v>
      </c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8"/>
      <c r="BD259" s="58">
        <v>4055000000</v>
      </c>
      <c r="BE259" s="37">
        <v>751000000</v>
      </c>
      <c r="BF259" s="37"/>
      <c r="BG259" s="37"/>
      <c r="BH259" s="37"/>
      <c r="BI259" s="37"/>
      <c r="BJ259" s="56">
        <v>4806000000</v>
      </c>
      <c r="BK259" s="36"/>
      <c r="BL259" s="37"/>
      <c r="BM259" s="38"/>
      <c r="BN259" s="74">
        <v>4806000000</v>
      </c>
      <c r="BO259" s="74">
        <v>-17000000</v>
      </c>
      <c r="BP259" s="76">
        <v>4789000000</v>
      </c>
      <c r="BQ259" s="37"/>
      <c r="BR259" s="37"/>
      <c r="BS259" s="56">
        <v>4789000000</v>
      </c>
    </row>
    <row r="260" spans="1:71" x14ac:dyDescent="0.2">
      <c r="A260" s="52" t="s">
        <v>811</v>
      </c>
      <c r="B260" s="52" t="s">
        <v>812</v>
      </c>
      <c r="C260" s="52" t="str">
        <f>VLOOKUP(A260,'[2]S&amp;P 500 Wikipedia'!A:D,3,FALSE)</f>
        <v>Consumer Discretionary</v>
      </c>
      <c r="D260" s="52">
        <v>139431</v>
      </c>
      <c r="E260" s="52" t="s">
        <v>16</v>
      </c>
      <c r="F260" s="52">
        <v>2019</v>
      </c>
      <c r="G260" s="52" t="s">
        <v>1292</v>
      </c>
      <c r="H260" s="53">
        <v>43830</v>
      </c>
      <c r="I260" s="53">
        <v>43888</v>
      </c>
      <c r="J260" s="53">
        <v>43888</v>
      </c>
      <c r="K260" s="54">
        <v>524173000</v>
      </c>
      <c r="L260" s="54">
        <v>527645000</v>
      </c>
      <c r="M260" s="52" t="s">
        <v>813</v>
      </c>
      <c r="N260" s="36">
        <v>12899672000</v>
      </c>
      <c r="O260" s="37">
        <v>12899672000</v>
      </c>
      <c r="P260" s="37"/>
      <c r="Q260" s="38"/>
      <c r="R260" s="36">
        <v>-4925493000</v>
      </c>
      <c r="S260" s="37"/>
      <c r="T260" s="37"/>
      <c r="U260" s="38"/>
      <c r="V260" s="55">
        <v>7974179000</v>
      </c>
      <c r="W260" s="49"/>
      <c r="X260" s="36">
        <v>-4033964000</v>
      </c>
      <c r="Y260" s="37">
        <v>-2101217000</v>
      </c>
      <c r="Z260" s="37"/>
      <c r="AA260" s="37"/>
      <c r="AB260" s="37"/>
      <c r="AC260" s="37">
        <v>-1304649000</v>
      </c>
      <c r="AD260" s="37"/>
      <c r="AE260" s="38">
        <v>-628098000</v>
      </c>
      <c r="AF260" s="55">
        <v>3940215000</v>
      </c>
      <c r="AG260" s="49">
        <v>-1093490000</v>
      </c>
      <c r="AH260" s="36">
        <v>-847932000</v>
      </c>
      <c r="AI260" s="37"/>
      <c r="AJ260" s="38"/>
      <c r="AK260" s="37"/>
      <c r="AL260" s="37"/>
      <c r="AM260" s="37"/>
      <c r="AN260" s="38">
        <v>-245558000</v>
      </c>
      <c r="AO260" s="49">
        <v>2846725000</v>
      </c>
      <c r="AP260" s="36">
        <v>0</v>
      </c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8"/>
      <c r="BD260" s="58">
        <v>2846725000</v>
      </c>
      <c r="BE260" s="37">
        <v>-632345000</v>
      </c>
      <c r="BF260" s="37"/>
      <c r="BG260" s="37"/>
      <c r="BH260" s="37"/>
      <c r="BI260" s="37"/>
      <c r="BJ260" s="56">
        <v>2214380000</v>
      </c>
      <c r="BK260" s="36"/>
      <c r="BL260" s="37"/>
      <c r="BM260" s="38"/>
      <c r="BN260" s="74">
        <v>2214380000</v>
      </c>
      <c r="BO260" s="74">
        <v>-165234000</v>
      </c>
      <c r="BP260" s="76">
        <v>2049146000</v>
      </c>
      <c r="BQ260" s="37"/>
      <c r="BR260" s="37"/>
      <c r="BS260" s="56">
        <v>2049146000</v>
      </c>
    </row>
    <row r="261" spans="1:71" x14ac:dyDescent="0.2">
      <c r="A261" s="52" t="s">
        <v>826</v>
      </c>
      <c r="B261" s="52" t="s">
        <v>827</v>
      </c>
      <c r="C261" s="52" t="str">
        <f>VLOOKUP(A261,'[2]S&amp;P 500 Wikipedia'!A:D,3,FALSE)</f>
        <v>Consumer Discretionary</v>
      </c>
      <c r="D261" s="52">
        <v>333439</v>
      </c>
      <c r="E261" s="52" t="s">
        <v>16</v>
      </c>
      <c r="F261" s="52">
        <v>2019</v>
      </c>
      <c r="G261" s="52" t="s">
        <v>1292</v>
      </c>
      <c r="H261" s="53">
        <v>43830</v>
      </c>
      <c r="I261" s="53">
        <v>43889</v>
      </c>
      <c r="J261" s="53">
        <v>43889</v>
      </c>
      <c r="K261" s="54">
        <v>71986000</v>
      </c>
      <c r="L261" s="54">
        <v>72264000</v>
      </c>
      <c r="M261" s="52" t="s">
        <v>828</v>
      </c>
      <c r="N261" s="36">
        <v>9970672000</v>
      </c>
      <c r="O261" s="37">
        <v>9970672000</v>
      </c>
      <c r="P261" s="37"/>
      <c r="Q261" s="38"/>
      <c r="R261" s="36">
        <v>-7294629000</v>
      </c>
      <c r="S261" s="37"/>
      <c r="T261" s="37"/>
      <c r="U261" s="38"/>
      <c r="V261" s="55">
        <v>2676043000</v>
      </c>
      <c r="W261" s="49"/>
      <c r="X261" s="36">
        <v>-1848819000</v>
      </c>
      <c r="Y261" s="37">
        <v>-1848819000</v>
      </c>
      <c r="Z261" s="37"/>
      <c r="AA261" s="37"/>
      <c r="AB261" s="37"/>
      <c r="AC261" s="37"/>
      <c r="AD261" s="37"/>
      <c r="AE261" s="38"/>
      <c r="AF261" s="55">
        <v>827224000</v>
      </c>
      <c r="AG261" s="49">
        <v>-77679000</v>
      </c>
      <c r="AH261" s="36">
        <v>-41272000</v>
      </c>
      <c r="AI261" s="37"/>
      <c r="AJ261" s="38"/>
      <c r="AK261" s="37"/>
      <c r="AL261" s="37"/>
      <c r="AM261" s="37"/>
      <c r="AN261" s="38">
        <v>-36407000</v>
      </c>
      <c r="AO261" s="49">
        <v>749545000</v>
      </c>
      <c r="AP261" s="36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8"/>
      <c r="BD261" s="58">
        <v>749545000</v>
      </c>
      <c r="BE261" s="37">
        <v>-4974000</v>
      </c>
      <c r="BF261" s="37"/>
      <c r="BG261" s="37"/>
      <c r="BH261" s="37"/>
      <c r="BI261" s="37"/>
      <c r="BJ261" s="56">
        <v>744571000</v>
      </c>
      <c r="BK261" s="36"/>
      <c r="BL261" s="37"/>
      <c r="BM261" s="38"/>
      <c r="BN261" s="74">
        <v>744571000</v>
      </c>
      <c r="BO261" s="74">
        <v>-360000</v>
      </c>
      <c r="BP261" s="76">
        <v>744211000</v>
      </c>
      <c r="BQ261" s="37"/>
      <c r="BR261" s="37"/>
      <c r="BS261" s="56">
        <v>744211000</v>
      </c>
    </row>
    <row r="262" spans="1:71" x14ac:dyDescent="0.2">
      <c r="A262" s="52" t="s">
        <v>793</v>
      </c>
      <c r="B262" s="52" t="s">
        <v>794</v>
      </c>
      <c r="C262" s="52" t="str">
        <f>VLOOKUP(A262,'[2]S&amp;P 500 Wikipedia'!A:D,3,FALSE)</f>
        <v>Consumer Staples</v>
      </c>
      <c r="D262" s="52">
        <v>251282</v>
      </c>
      <c r="E262" s="52" t="s">
        <v>16</v>
      </c>
      <c r="F262" s="52">
        <v>2019</v>
      </c>
      <c r="G262" s="52" t="s">
        <v>1292</v>
      </c>
      <c r="H262" s="53">
        <v>43799</v>
      </c>
      <c r="I262" s="53">
        <v>43858</v>
      </c>
      <c r="J262" s="53">
        <v>43858</v>
      </c>
      <c r="K262" s="54">
        <v>132600000</v>
      </c>
      <c r="L262" s="54">
        <v>134100000</v>
      </c>
      <c r="M262" s="52" t="s">
        <v>795</v>
      </c>
      <c r="N262" s="36">
        <v>5347400000</v>
      </c>
      <c r="O262" s="37"/>
      <c r="P262" s="37"/>
      <c r="Q262" s="38"/>
      <c r="R262" s="36">
        <v>-3202100000</v>
      </c>
      <c r="S262" s="37"/>
      <c r="T262" s="37"/>
      <c r="U262" s="38"/>
      <c r="V262" s="55">
        <v>2145300000</v>
      </c>
      <c r="W262" s="49"/>
      <c r="X262" s="36">
        <v>-1166800000</v>
      </c>
      <c r="Y262" s="37">
        <v>-1166800000</v>
      </c>
      <c r="Z262" s="37"/>
      <c r="AA262" s="37"/>
      <c r="AB262" s="37"/>
      <c r="AC262" s="37"/>
      <c r="AD262" s="37"/>
      <c r="AE262" s="38"/>
      <c r="AF262" s="55">
        <v>978500000</v>
      </c>
      <c r="AG262" s="49">
        <v>-138500000</v>
      </c>
      <c r="AH262" s="36">
        <v>-165200000</v>
      </c>
      <c r="AI262" s="37"/>
      <c r="AJ262" s="38"/>
      <c r="AK262" s="37"/>
      <c r="AL262" s="37"/>
      <c r="AM262" s="37"/>
      <c r="AN262" s="38">
        <v>26700000</v>
      </c>
      <c r="AO262" s="49">
        <v>840000000</v>
      </c>
      <c r="AP262" s="36">
        <v>-20800000</v>
      </c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8"/>
      <c r="BD262" s="58">
        <v>819200000</v>
      </c>
      <c r="BE262" s="37">
        <v>-157400000</v>
      </c>
      <c r="BF262" s="37"/>
      <c r="BG262" s="37"/>
      <c r="BH262" s="37"/>
      <c r="BI262" s="37">
        <v>40900000</v>
      </c>
      <c r="BJ262" s="56">
        <v>702700000</v>
      </c>
      <c r="BK262" s="36"/>
      <c r="BL262" s="37"/>
      <c r="BM262" s="38"/>
      <c r="BN262" s="74">
        <v>702700000</v>
      </c>
      <c r="BO262" s="74"/>
      <c r="BP262" s="76">
        <v>702700000</v>
      </c>
      <c r="BQ262" s="37"/>
      <c r="BR262" s="37"/>
      <c r="BS262" s="56">
        <v>702700000</v>
      </c>
    </row>
    <row r="263" spans="1:71" x14ac:dyDescent="0.2">
      <c r="A263" s="52" t="s">
        <v>775</v>
      </c>
      <c r="B263" s="52" t="s">
        <v>776</v>
      </c>
      <c r="C263" s="52" t="str">
        <f>VLOOKUP(A263,'[2]S&amp;P 500 Wikipedia'!A:D,3,FALSE)</f>
        <v>Financials</v>
      </c>
      <c r="D263" s="52">
        <v>118024</v>
      </c>
      <c r="E263" s="52" t="s">
        <v>16</v>
      </c>
      <c r="F263" s="52">
        <v>2019</v>
      </c>
      <c r="G263" s="52" t="s">
        <v>1292</v>
      </c>
      <c r="H263" s="53">
        <v>43830</v>
      </c>
      <c r="I263" s="53">
        <v>43879</v>
      </c>
      <c r="J263" s="53">
        <v>43879</v>
      </c>
      <c r="K263" s="54">
        <v>37083000</v>
      </c>
      <c r="L263" s="54">
        <v>37956000</v>
      </c>
      <c r="M263" s="52" t="s">
        <v>777</v>
      </c>
      <c r="N263" s="36">
        <v>511352000</v>
      </c>
      <c r="O263" s="37"/>
      <c r="P263" s="37"/>
      <c r="Q263" s="38"/>
      <c r="R263" s="36">
        <v>-131079000</v>
      </c>
      <c r="S263" s="37"/>
      <c r="T263" s="37"/>
      <c r="U263" s="38"/>
      <c r="V263" s="55">
        <v>380273000</v>
      </c>
      <c r="W263" s="49"/>
      <c r="X263" s="36">
        <v>-129391000</v>
      </c>
      <c r="Y263" s="37">
        <v>-38894000</v>
      </c>
      <c r="Z263" s="37"/>
      <c r="AA263" s="37"/>
      <c r="AB263" s="37"/>
      <c r="AC263" s="37">
        <v>-26857000</v>
      </c>
      <c r="AD263" s="37"/>
      <c r="AE263" s="38">
        <v>-63640000</v>
      </c>
      <c r="AF263" s="55">
        <v>250882000</v>
      </c>
      <c r="AG263" s="49">
        <v>6542000</v>
      </c>
      <c r="AH263" s="36"/>
      <c r="AI263" s="37"/>
      <c r="AJ263" s="38"/>
      <c r="AK263" s="37">
        <v>8063000</v>
      </c>
      <c r="AL263" s="37"/>
      <c r="AM263" s="37"/>
      <c r="AN263" s="38">
        <v>-1521000</v>
      </c>
      <c r="AO263" s="49">
        <v>257424000</v>
      </c>
      <c r="AP263" s="36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8"/>
      <c r="BD263" s="58">
        <v>257424000</v>
      </c>
      <c r="BE263" s="37">
        <v>-52522000</v>
      </c>
      <c r="BF263" s="37"/>
      <c r="BG263" s="37"/>
      <c r="BH263" s="37"/>
      <c r="BI263" s="37"/>
      <c r="BJ263" s="56">
        <v>204902000</v>
      </c>
      <c r="BK263" s="36"/>
      <c r="BL263" s="37"/>
      <c r="BM263" s="38"/>
      <c r="BN263" s="74">
        <v>204902000</v>
      </c>
      <c r="BO263" s="74"/>
      <c r="BP263" s="76">
        <v>204902000</v>
      </c>
      <c r="BQ263" s="37"/>
      <c r="BR263" s="37"/>
      <c r="BS263" s="56">
        <v>204902000</v>
      </c>
    </row>
    <row r="264" spans="1:71" x14ac:dyDescent="0.2">
      <c r="A264" s="52" t="s">
        <v>781</v>
      </c>
      <c r="B264" s="52" t="s">
        <v>782</v>
      </c>
      <c r="C264" s="52" t="str">
        <f>VLOOKUP(A264,'[2]S&amp;P 500 Wikipedia'!A:D,3,FALSE)</f>
        <v>Materials</v>
      </c>
      <c r="D264" s="52">
        <v>378186</v>
      </c>
      <c r="E264" s="52" t="s">
        <v>16</v>
      </c>
      <c r="F264" s="52">
        <v>2019</v>
      </c>
      <c r="G264" s="52" t="s">
        <v>1292</v>
      </c>
      <c r="H264" s="53">
        <v>43830</v>
      </c>
      <c r="I264" s="53">
        <v>43882</v>
      </c>
      <c r="J264" s="53">
        <v>43882</v>
      </c>
      <c r="K264" s="54">
        <v>62500000</v>
      </c>
      <c r="L264" s="54">
        <v>62700000</v>
      </c>
      <c r="M264" s="52" t="s">
        <v>783</v>
      </c>
      <c r="N264" s="36">
        <v>4739100000</v>
      </c>
      <c r="O264" s="37"/>
      <c r="P264" s="37"/>
      <c r="Q264" s="38"/>
      <c r="R264" s="36">
        <v>-3560100000</v>
      </c>
      <c r="S264" s="37"/>
      <c r="T264" s="37"/>
      <c r="U264" s="38"/>
      <c r="V264" s="55">
        <v>1179000000</v>
      </c>
      <c r="W264" s="49"/>
      <c r="X264" s="36">
        <v>-293600000</v>
      </c>
      <c r="Y264" s="37">
        <v>-302700000</v>
      </c>
      <c r="Z264" s="37"/>
      <c r="AA264" s="37"/>
      <c r="AB264" s="37"/>
      <c r="AC264" s="37"/>
      <c r="AD264" s="37"/>
      <c r="AE264" s="38">
        <v>9100000</v>
      </c>
      <c r="AF264" s="55">
        <v>885400000</v>
      </c>
      <c r="AG264" s="49">
        <v>-136600000</v>
      </c>
      <c r="AH264" s="36">
        <v>-129300000</v>
      </c>
      <c r="AI264" s="37"/>
      <c r="AJ264" s="38"/>
      <c r="AK264" s="37"/>
      <c r="AL264" s="37"/>
      <c r="AM264" s="37"/>
      <c r="AN264" s="38">
        <v>-7300000</v>
      </c>
      <c r="AO264" s="49">
        <v>748800000</v>
      </c>
      <c r="AP264" s="36">
        <v>-500000</v>
      </c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8"/>
      <c r="BD264" s="58">
        <v>748300000</v>
      </c>
      <c r="BE264" s="37">
        <v>-136300000</v>
      </c>
      <c r="BF264" s="37"/>
      <c r="BG264" s="37"/>
      <c r="BH264" s="37"/>
      <c r="BI264" s="37"/>
      <c r="BJ264" s="56">
        <v>612000000</v>
      </c>
      <c r="BK264" s="36"/>
      <c r="BL264" s="37"/>
      <c r="BM264" s="38"/>
      <c r="BN264" s="74">
        <v>612000000</v>
      </c>
      <c r="BO264" s="74">
        <v>-100000</v>
      </c>
      <c r="BP264" s="76">
        <v>611900000</v>
      </c>
      <c r="BQ264" s="37"/>
      <c r="BR264" s="37"/>
      <c r="BS264" s="56">
        <v>611900000</v>
      </c>
    </row>
    <row r="265" spans="1:71" x14ac:dyDescent="0.2">
      <c r="A265" s="52" t="s">
        <v>13</v>
      </c>
      <c r="B265" s="52" t="s">
        <v>14</v>
      </c>
      <c r="C265" s="52" t="str">
        <f>VLOOKUP(A265,'[2]S&amp;P 500 Wikipedia'!A:D,3,FALSE)</f>
        <v>Industrials</v>
      </c>
      <c r="D265" s="52">
        <v>22219</v>
      </c>
      <c r="E265" s="52" t="s">
        <v>16</v>
      </c>
      <c r="F265" s="52">
        <v>2019</v>
      </c>
      <c r="G265" s="52" t="s">
        <v>1292</v>
      </c>
      <c r="H265" s="53">
        <v>43830</v>
      </c>
      <c r="I265" s="53">
        <v>43867</v>
      </c>
      <c r="J265" s="53">
        <v>43867</v>
      </c>
      <c r="K265" s="54">
        <v>577000000</v>
      </c>
      <c r="L265" s="54">
        <v>585100000</v>
      </c>
      <c r="M265" s="52" t="s">
        <v>18</v>
      </c>
      <c r="N265" s="36">
        <v>32136000000</v>
      </c>
      <c r="O265" s="37"/>
      <c r="P265" s="37"/>
      <c r="Q265" s="38"/>
      <c r="R265" s="36">
        <v>-17136000000</v>
      </c>
      <c r="S265" s="37"/>
      <c r="T265" s="37"/>
      <c r="U265" s="38"/>
      <c r="V265" s="55">
        <v>15000000000</v>
      </c>
      <c r="W265" s="49"/>
      <c r="X265" s="36">
        <v>-8940000000</v>
      </c>
      <c r="Y265" s="37">
        <v>-7029000000</v>
      </c>
      <c r="Z265" s="37"/>
      <c r="AA265" s="37"/>
      <c r="AB265" s="37">
        <v>-1911000000</v>
      </c>
      <c r="AC265" s="37"/>
      <c r="AD265" s="37"/>
      <c r="AE265" s="38"/>
      <c r="AF265" s="55">
        <v>6060000000</v>
      </c>
      <c r="AG265" s="49">
        <v>-462000000</v>
      </c>
      <c r="AH265" s="36"/>
      <c r="AI265" s="37"/>
      <c r="AJ265" s="38"/>
      <c r="AK265" s="37"/>
      <c r="AL265" s="37"/>
      <c r="AM265" s="37"/>
      <c r="AN265" s="38">
        <v>-462000000</v>
      </c>
      <c r="AO265" s="49">
        <v>5598000000</v>
      </c>
      <c r="AP265" s="36">
        <v>114000000</v>
      </c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8"/>
      <c r="BD265" s="58">
        <v>5712000000</v>
      </c>
      <c r="BE265" s="37">
        <v>-1130000000</v>
      </c>
      <c r="BF265" s="37"/>
      <c r="BG265" s="37"/>
      <c r="BH265" s="37"/>
      <c r="BI265" s="37"/>
      <c r="BJ265" s="56">
        <v>4582000000</v>
      </c>
      <c r="BK265" s="36"/>
      <c r="BL265" s="37"/>
      <c r="BM265" s="38"/>
      <c r="BN265" s="74">
        <v>4582000000</v>
      </c>
      <c r="BO265" s="74">
        <v>-12000000</v>
      </c>
      <c r="BP265" s="76">
        <v>4570000000</v>
      </c>
      <c r="BQ265" s="37"/>
      <c r="BR265" s="37"/>
      <c r="BS265" s="56">
        <v>4570000000</v>
      </c>
    </row>
    <row r="266" spans="1:71" x14ac:dyDescent="0.2">
      <c r="A266" s="52" t="s">
        <v>835</v>
      </c>
      <c r="B266" s="52" t="s">
        <v>836</v>
      </c>
      <c r="C266" s="52" t="str">
        <f>VLOOKUP(A266,'[2]S&amp;P 500 Wikipedia'!A:D,3,FALSE)</f>
        <v>Consumer Staples</v>
      </c>
      <c r="D266" s="52">
        <v>333441</v>
      </c>
      <c r="E266" s="52" t="s">
        <v>16</v>
      </c>
      <c r="F266" s="52">
        <v>2019</v>
      </c>
      <c r="G266" s="52" t="s">
        <v>1292</v>
      </c>
      <c r="H266" s="53">
        <v>43830</v>
      </c>
      <c r="I266" s="53">
        <v>43889</v>
      </c>
      <c r="J266" s="53">
        <v>43889</v>
      </c>
      <c r="K266" s="54">
        <v>542191000</v>
      </c>
      <c r="L266" s="54">
        <v>546608000</v>
      </c>
      <c r="M266" s="52" t="s">
        <v>837</v>
      </c>
      <c r="N266" s="36">
        <v>4200819000</v>
      </c>
      <c r="O266" s="37"/>
      <c r="P266" s="37"/>
      <c r="Q266" s="38"/>
      <c r="R266" s="36">
        <v>-1682234000</v>
      </c>
      <c r="S266" s="37"/>
      <c r="T266" s="37"/>
      <c r="U266" s="38"/>
      <c r="V266" s="55">
        <v>2518585000</v>
      </c>
      <c r="W266" s="49"/>
      <c r="X266" s="36">
        <v>-1115646000</v>
      </c>
      <c r="Y266" s="37"/>
      <c r="Z266" s="37"/>
      <c r="AA266" s="37"/>
      <c r="AB266" s="37"/>
      <c r="AC266" s="37"/>
      <c r="AD266" s="37"/>
      <c r="AE266" s="38"/>
      <c r="AF266" s="55">
        <v>1402939000</v>
      </c>
      <c r="AG266" s="49">
        <v>13023000</v>
      </c>
      <c r="AH266" s="36"/>
      <c r="AI266" s="37"/>
      <c r="AJ266" s="38"/>
      <c r="AK266" s="37"/>
      <c r="AL266" s="37"/>
      <c r="AM266" s="37"/>
      <c r="AN266" s="38">
        <v>13023000</v>
      </c>
      <c r="AO266" s="49">
        <v>1415962000</v>
      </c>
      <c r="AP266" s="36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8"/>
      <c r="BD266" s="58">
        <v>1415962000</v>
      </c>
      <c r="BE266" s="37">
        <v>-308127000</v>
      </c>
      <c r="BF266" s="37"/>
      <c r="BG266" s="37"/>
      <c r="BH266" s="37"/>
      <c r="BI266" s="37"/>
      <c r="BJ266" s="56">
        <v>1107835000</v>
      </c>
      <c r="BK266" s="36"/>
      <c r="BL266" s="37"/>
      <c r="BM266" s="38"/>
      <c r="BN266" s="74">
        <v>1107835000</v>
      </c>
      <c r="BO266" s="74"/>
      <c r="BP266" s="76">
        <v>1107835000</v>
      </c>
      <c r="BQ266" s="37"/>
      <c r="BR266" s="37"/>
      <c r="BS266" s="56">
        <v>1107835000</v>
      </c>
    </row>
    <row r="267" spans="1:71" x14ac:dyDescent="0.2">
      <c r="A267" s="52" t="s">
        <v>89</v>
      </c>
      <c r="B267" s="52" t="s">
        <v>90</v>
      </c>
      <c r="C267" s="52" t="str">
        <f>VLOOKUP(A267,'[2]S&amp;P 500 Wikipedia'!A:D,3,FALSE)</f>
        <v>Consumer Staples</v>
      </c>
      <c r="D267" s="52">
        <v>133574</v>
      </c>
      <c r="E267" s="52" t="s">
        <v>16</v>
      </c>
      <c r="F267" s="52">
        <v>2019</v>
      </c>
      <c r="G267" s="52" t="s">
        <v>1292</v>
      </c>
      <c r="H267" s="53">
        <v>43830</v>
      </c>
      <c r="I267" s="53">
        <v>43886</v>
      </c>
      <c r="J267" s="53">
        <v>43886</v>
      </c>
      <c r="K267" s="54">
        <v>1869000000</v>
      </c>
      <c r="L267" s="54">
        <v>1869000000</v>
      </c>
      <c r="M267" s="52" t="s">
        <v>92</v>
      </c>
      <c r="N267" s="36">
        <v>25110000000</v>
      </c>
      <c r="O267" s="37"/>
      <c r="P267" s="37"/>
      <c r="Q267" s="38"/>
      <c r="R267" s="36">
        <v>-12399000000</v>
      </c>
      <c r="S267" s="37"/>
      <c r="T267" s="37"/>
      <c r="U267" s="38"/>
      <c r="V267" s="55">
        <v>12711000000</v>
      </c>
      <c r="W267" s="49"/>
      <c r="X267" s="36">
        <v>-2226000000</v>
      </c>
      <c r="Y267" s="37">
        <v>-2226000000</v>
      </c>
      <c r="Z267" s="37"/>
      <c r="AA267" s="37"/>
      <c r="AB267" s="37"/>
      <c r="AC267" s="37"/>
      <c r="AD267" s="37"/>
      <c r="AE267" s="38"/>
      <c r="AF267" s="55">
        <v>10485000000</v>
      </c>
      <c r="AG267" s="49">
        <v>445000000</v>
      </c>
      <c r="AH267" s="36">
        <v>-1280000000</v>
      </c>
      <c r="AI267" s="37"/>
      <c r="AJ267" s="38"/>
      <c r="AK267" s="37"/>
      <c r="AL267" s="37"/>
      <c r="AM267" s="37">
        <v>1725000000</v>
      </c>
      <c r="AN267" s="38"/>
      <c r="AO267" s="49">
        <v>10930000000</v>
      </c>
      <c r="AP267" s="36">
        <v>-10164000000</v>
      </c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8"/>
      <c r="BD267" s="58">
        <v>766000000</v>
      </c>
      <c r="BE267" s="37">
        <v>-2064000000</v>
      </c>
      <c r="BF267" s="37"/>
      <c r="BG267" s="37"/>
      <c r="BH267" s="37"/>
      <c r="BI267" s="37"/>
      <c r="BJ267" s="56">
        <v>-1298000000</v>
      </c>
      <c r="BK267" s="36"/>
      <c r="BL267" s="37"/>
      <c r="BM267" s="38"/>
      <c r="BN267" s="74">
        <v>-1298000000</v>
      </c>
      <c r="BO267" s="74">
        <v>5000000</v>
      </c>
      <c r="BP267" s="76">
        <v>-1293000000</v>
      </c>
      <c r="BQ267" s="37"/>
      <c r="BR267" s="37"/>
      <c r="BS267" s="56">
        <v>-1293000000</v>
      </c>
    </row>
    <row r="268" spans="1:71" x14ac:dyDescent="0.2">
      <c r="A268" s="52" t="s">
        <v>1135</v>
      </c>
      <c r="B268" s="52" t="s">
        <v>1136</v>
      </c>
      <c r="C268" s="52" t="str">
        <f>VLOOKUP(A268,'[2]S&amp;P 500 Wikipedia'!A:D,3,FALSE)</f>
        <v>Materials</v>
      </c>
      <c r="D268" s="52">
        <v>94993</v>
      </c>
      <c r="E268" s="52" t="s">
        <v>16</v>
      </c>
      <c r="F268" s="52">
        <v>2019</v>
      </c>
      <c r="G268" s="52" t="s">
        <v>1292</v>
      </c>
      <c r="H268" s="53">
        <v>43830</v>
      </c>
      <c r="I268" s="53">
        <v>43881</v>
      </c>
      <c r="J268" s="53">
        <v>43881</v>
      </c>
      <c r="K268" s="54">
        <v>383800000</v>
      </c>
      <c r="L268" s="54">
        <v>383800000</v>
      </c>
      <c r="M268" s="59" t="s">
        <v>1137</v>
      </c>
      <c r="N268" s="60">
        <v>8906300000</v>
      </c>
      <c r="O268" s="37"/>
      <c r="P268" s="37"/>
      <c r="Q268" s="38"/>
      <c r="R268" s="60">
        <v>8009000000</v>
      </c>
      <c r="S268" s="37"/>
      <c r="T268" s="37"/>
      <c r="U268" s="38"/>
      <c r="V268" s="55">
        <v>897300000</v>
      </c>
      <c r="W268" s="49"/>
      <c r="X268" s="36">
        <v>-530100000</v>
      </c>
      <c r="Y268" s="37">
        <v>-354100000</v>
      </c>
      <c r="Z268" s="37"/>
      <c r="AA268" s="37"/>
      <c r="AB268" s="37"/>
      <c r="AC268" s="37"/>
      <c r="AD268" s="37"/>
      <c r="AE268" s="38">
        <v>-176000000</v>
      </c>
      <c r="AF268" s="55">
        <v>367200000</v>
      </c>
      <c r="AG268" s="49">
        <v>-162700000</v>
      </c>
      <c r="AH268" s="36">
        <v>-182900000</v>
      </c>
      <c r="AI268" s="37"/>
      <c r="AJ268" s="38"/>
      <c r="AK268" s="37"/>
      <c r="AL268" s="37">
        <v>20200000</v>
      </c>
      <c r="AM268" s="37"/>
      <c r="AN268" s="38"/>
      <c r="AO268" s="49">
        <v>204500000</v>
      </c>
      <c r="AP268" s="36">
        <v>-1460600000</v>
      </c>
      <c r="AQ268" s="37"/>
      <c r="AR268" s="37"/>
      <c r="AS268" s="37"/>
      <c r="AT268" s="37"/>
      <c r="AU268" s="37"/>
      <c r="AV268" s="37"/>
      <c r="AW268" s="37"/>
      <c r="AX268" s="37"/>
      <c r="AY268" s="37"/>
      <c r="AZ268" s="37">
        <v>-1462100000</v>
      </c>
      <c r="BA268" s="37"/>
      <c r="BB268" s="37"/>
      <c r="BC268" s="38">
        <v>1500000</v>
      </c>
      <c r="BD268" s="58">
        <v>-1256100000</v>
      </c>
      <c r="BE268" s="37">
        <v>224700000</v>
      </c>
      <c r="BF268" s="37"/>
      <c r="BG268" s="37"/>
      <c r="BH268" s="37"/>
      <c r="BI268" s="37"/>
      <c r="BJ268" s="56">
        <v>-1031400000</v>
      </c>
      <c r="BK268" s="36">
        <v>-59400000</v>
      </c>
      <c r="BL268" s="37"/>
      <c r="BM268" s="38"/>
      <c r="BN268" s="74">
        <v>-1090800000</v>
      </c>
      <c r="BO268" s="74">
        <v>23400000</v>
      </c>
      <c r="BP268" s="76">
        <v>-1067400000</v>
      </c>
      <c r="BQ268" s="37"/>
      <c r="BR268" s="37"/>
      <c r="BS268" s="56">
        <v>-1067400000</v>
      </c>
    </row>
    <row r="269" spans="1:71" x14ac:dyDescent="0.2">
      <c r="A269" s="52" t="s">
        <v>772</v>
      </c>
      <c r="B269" s="52" t="s">
        <v>773</v>
      </c>
      <c r="C269" s="52" t="str">
        <f>VLOOKUP(A269,'[2]S&amp;P 500 Wikipedia'!A:D,3,FALSE)</f>
        <v>Energy</v>
      </c>
      <c r="D269" s="52">
        <v>353184</v>
      </c>
      <c r="E269" s="52" t="s">
        <v>16</v>
      </c>
      <c r="F269" s="52">
        <v>2019</v>
      </c>
      <c r="G269" s="52" t="s">
        <v>1292</v>
      </c>
      <c r="H269" s="53">
        <v>43830</v>
      </c>
      <c r="I269" s="53">
        <v>43889</v>
      </c>
      <c r="J269" s="53">
        <v>43889</v>
      </c>
      <c r="K269" s="54">
        <v>659000000</v>
      </c>
      <c r="L269" s="54">
        <v>664000000</v>
      </c>
      <c r="M269" s="52" t="s">
        <v>774</v>
      </c>
      <c r="N269" s="36">
        <v>123949000000</v>
      </c>
      <c r="O269" s="37"/>
      <c r="P269" s="37"/>
      <c r="Q269" s="38"/>
      <c r="R269" s="36">
        <v>-110243000000</v>
      </c>
      <c r="S269" s="37"/>
      <c r="T269" s="37"/>
      <c r="U269" s="38"/>
      <c r="V269" s="55">
        <v>13706000000</v>
      </c>
      <c r="W269" s="49">
        <v>163000000</v>
      </c>
      <c r="X269" s="36">
        <v>-7797000000</v>
      </c>
      <c r="Y269" s="37">
        <v>-3408000000</v>
      </c>
      <c r="Z269" s="37"/>
      <c r="AA269" s="37"/>
      <c r="AB269" s="37"/>
      <c r="AC269" s="37">
        <v>-3638000000</v>
      </c>
      <c r="AD269" s="37"/>
      <c r="AE269" s="38">
        <v>-751000000</v>
      </c>
      <c r="AF269" s="55">
        <v>6072000000</v>
      </c>
      <c r="AG269" s="49">
        <v>-853000000</v>
      </c>
      <c r="AH269" s="36">
        <v>-1247000000</v>
      </c>
      <c r="AI269" s="37"/>
      <c r="AJ269" s="38"/>
      <c r="AK269" s="37"/>
      <c r="AL269" s="37"/>
      <c r="AM269" s="37">
        <v>394000000</v>
      </c>
      <c r="AN269" s="38"/>
      <c r="AO269" s="49">
        <v>5219000000</v>
      </c>
      <c r="AP269" s="36">
        <v>-890000000</v>
      </c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8"/>
      <c r="BD269" s="58">
        <v>4329000000</v>
      </c>
      <c r="BE269" s="37">
        <v>-1074000000</v>
      </c>
      <c r="BF269" s="37"/>
      <c r="BG269" s="37"/>
      <c r="BH269" s="37"/>
      <c r="BI269" s="37"/>
      <c r="BJ269" s="56">
        <v>3255000000</v>
      </c>
      <c r="BK269" s="36"/>
      <c r="BL269" s="37"/>
      <c r="BM269" s="38"/>
      <c r="BN269" s="74">
        <v>3255000000</v>
      </c>
      <c r="BO269" s="74">
        <v>-618000000</v>
      </c>
      <c r="BP269" s="76">
        <v>2637000000</v>
      </c>
      <c r="BQ269" s="37"/>
      <c r="BR269" s="37"/>
      <c r="BS269" s="56">
        <v>2637000000</v>
      </c>
    </row>
    <row r="270" spans="1:71" x14ac:dyDescent="0.2">
      <c r="A270" s="52" t="s">
        <v>805</v>
      </c>
      <c r="B270" s="52" t="s">
        <v>806</v>
      </c>
      <c r="C270" s="52" t="str">
        <f>VLOOKUP(A270,'[2]S&amp;P 500 Wikipedia'!A:D,3,FALSE)</f>
        <v>Health Care</v>
      </c>
      <c r="D270" s="52">
        <v>262201</v>
      </c>
      <c r="E270" s="52" t="s">
        <v>16</v>
      </c>
      <c r="F270" s="52">
        <v>2019</v>
      </c>
      <c r="G270" s="52" t="s">
        <v>1292</v>
      </c>
      <c r="H270" s="53">
        <v>43830</v>
      </c>
      <c r="I270" s="53">
        <v>43887</v>
      </c>
      <c r="J270" s="53">
        <v>43887</v>
      </c>
      <c r="K270" s="54">
        <v>2565000000</v>
      </c>
      <c r="L270" s="54">
        <v>2580000000</v>
      </c>
      <c r="M270" s="52" t="s">
        <v>807</v>
      </c>
      <c r="N270" s="36">
        <v>46840000000</v>
      </c>
      <c r="O270" s="37"/>
      <c r="P270" s="37"/>
      <c r="Q270" s="38"/>
      <c r="R270" s="36">
        <v>-14112000000</v>
      </c>
      <c r="S270" s="37"/>
      <c r="T270" s="37"/>
      <c r="U270" s="38"/>
      <c r="V270" s="55">
        <v>32728000000</v>
      </c>
      <c r="W270" s="49"/>
      <c r="X270" s="36">
        <v>-20487000000</v>
      </c>
      <c r="Y270" s="37">
        <v>-10615000000</v>
      </c>
      <c r="Z270" s="37"/>
      <c r="AA270" s="37"/>
      <c r="AB270" s="37">
        <v>-9872000000</v>
      </c>
      <c r="AC270" s="37"/>
      <c r="AD270" s="37"/>
      <c r="AE270" s="38"/>
      <c r="AF270" s="55">
        <v>12241000000</v>
      </c>
      <c r="AG270" s="49">
        <v>-139000000</v>
      </c>
      <c r="AH270" s="36"/>
      <c r="AI270" s="37"/>
      <c r="AJ270" s="38"/>
      <c r="AK270" s="37"/>
      <c r="AL270" s="37"/>
      <c r="AM270" s="37"/>
      <c r="AN270" s="38">
        <v>-139000000</v>
      </c>
      <c r="AO270" s="49">
        <v>12102000000</v>
      </c>
      <c r="AP270" s="36">
        <v>-638000000</v>
      </c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8"/>
      <c r="BD270" s="58">
        <v>11464000000</v>
      </c>
      <c r="BE270" s="37">
        <v>-1687000000</v>
      </c>
      <c r="BF270" s="37"/>
      <c r="BG270" s="37"/>
      <c r="BH270" s="37"/>
      <c r="BI270" s="37"/>
      <c r="BJ270" s="56">
        <v>9777000000</v>
      </c>
      <c r="BK270" s="36"/>
      <c r="BL270" s="37"/>
      <c r="BM270" s="38"/>
      <c r="BN270" s="74">
        <v>9777000000</v>
      </c>
      <c r="BO270" s="74">
        <v>66000000</v>
      </c>
      <c r="BP270" s="76">
        <v>9843000000</v>
      </c>
      <c r="BQ270" s="37"/>
      <c r="BR270" s="37"/>
      <c r="BS270" s="56">
        <v>9843000000</v>
      </c>
    </row>
    <row r="271" spans="1:71" x14ac:dyDescent="0.2">
      <c r="A271" s="52" t="s">
        <v>769</v>
      </c>
      <c r="B271" s="52" t="s">
        <v>770</v>
      </c>
      <c r="C271" s="52" t="str">
        <f>VLOOKUP(A271,'[2]S&amp;P 500 Wikipedia'!A:D,3,FALSE)</f>
        <v>Energy</v>
      </c>
      <c r="D271" s="52">
        <v>378185</v>
      </c>
      <c r="E271" s="52" t="s">
        <v>16</v>
      </c>
      <c r="F271" s="52">
        <v>2019</v>
      </c>
      <c r="G271" s="52" t="s">
        <v>1292</v>
      </c>
      <c r="H271" s="53">
        <v>43830</v>
      </c>
      <c r="I271" s="53">
        <v>43881</v>
      </c>
      <c r="J271" s="53">
        <v>43881</v>
      </c>
      <c r="K271" s="54">
        <v>810000000</v>
      </c>
      <c r="L271" s="54">
        <v>810000000</v>
      </c>
      <c r="M271" s="52" t="s">
        <v>771</v>
      </c>
      <c r="N271" s="36">
        <v>5190000000</v>
      </c>
      <c r="O271" s="37"/>
      <c r="P271" s="37"/>
      <c r="Q271" s="38"/>
      <c r="R271" s="36">
        <v>-712000000</v>
      </c>
      <c r="S271" s="37"/>
      <c r="T271" s="37"/>
      <c r="U271" s="38"/>
      <c r="V271" s="55">
        <v>4478000000</v>
      </c>
      <c r="W271" s="49"/>
      <c r="X271" s="36">
        <v>-3818000000</v>
      </c>
      <c r="Y271" s="37">
        <v>-356000000</v>
      </c>
      <c r="Z271" s="37"/>
      <c r="AA271" s="37"/>
      <c r="AB271" s="37">
        <v>-149000000</v>
      </c>
      <c r="AC271" s="37">
        <v>-2397000000</v>
      </c>
      <c r="AD271" s="37"/>
      <c r="AE271" s="38">
        <v>-916000000</v>
      </c>
      <c r="AF271" s="55">
        <v>660000000</v>
      </c>
      <c r="AG271" s="49">
        <v>-244000000</v>
      </c>
      <c r="AH271" s="36">
        <v>-244000000</v>
      </c>
      <c r="AI271" s="37"/>
      <c r="AJ271" s="38"/>
      <c r="AK271" s="37"/>
      <c r="AL271" s="37"/>
      <c r="AM271" s="37"/>
      <c r="AN271" s="38"/>
      <c r="AO271" s="49">
        <v>416000000</v>
      </c>
      <c r="AP271" s="36">
        <v>-24000000</v>
      </c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8"/>
      <c r="BD271" s="58">
        <v>392000000</v>
      </c>
      <c r="BE271" s="37">
        <v>88000000</v>
      </c>
      <c r="BF271" s="37"/>
      <c r="BG271" s="37"/>
      <c r="BH271" s="37"/>
      <c r="BI271" s="37"/>
      <c r="BJ271" s="56">
        <v>480000000</v>
      </c>
      <c r="BK271" s="36">
        <v>0</v>
      </c>
      <c r="BL271" s="37">
        <v>0</v>
      </c>
      <c r="BM271" s="38"/>
      <c r="BN271" s="74">
        <v>480000000</v>
      </c>
      <c r="BO271" s="74"/>
      <c r="BP271" s="76">
        <v>480000000</v>
      </c>
      <c r="BQ271" s="37"/>
      <c r="BR271" s="37"/>
      <c r="BS271" s="56">
        <v>480000000</v>
      </c>
    </row>
    <row r="272" spans="1:71" x14ac:dyDescent="0.2">
      <c r="A272" s="52" t="s">
        <v>844</v>
      </c>
      <c r="B272" s="52" t="s">
        <v>845</v>
      </c>
      <c r="C272" s="52" t="str">
        <f>VLOOKUP(A272,'[2]S&amp;P 500 Wikipedia'!A:D,3,FALSE)</f>
        <v>Financials</v>
      </c>
      <c r="D272" s="52">
        <v>549638</v>
      </c>
      <c r="E272" s="52" t="s">
        <v>16</v>
      </c>
      <c r="F272" s="52">
        <v>2019</v>
      </c>
      <c r="G272" s="52" t="s">
        <v>1292</v>
      </c>
      <c r="H272" s="53">
        <v>43830</v>
      </c>
      <c r="I272" s="53">
        <v>43879</v>
      </c>
      <c r="J272" s="53">
        <v>43879</v>
      </c>
      <c r="K272" s="54">
        <v>84644000</v>
      </c>
      <c r="L272" s="54">
        <v>85536000</v>
      </c>
      <c r="M272" s="52" t="s">
        <v>846</v>
      </c>
      <c r="N272" s="36">
        <v>1557796000</v>
      </c>
      <c r="O272" s="37"/>
      <c r="P272" s="37"/>
      <c r="Q272" s="38"/>
      <c r="R272" s="36">
        <v>-294961000</v>
      </c>
      <c r="S272" s="37"/>
      <c r="T272" s="37"/>
      <c r="U272" s="38"/>
      <c r="V272" s="55">
        <v>1262835000</v>
      </c>
      <c r="W272" s="49"/>
      <c r="X272" s="36">
        <v>-507134000</v>
      </c>
      <c r="Y272" s="37">
        <v>-329391000</v>
      </c>
      <c r="Z272" s="37"/>
      <c r="AA272" s="37"/>
      <c r="AB272" s="37">
        <v>-98334000</v>
      </c>
      <c r="AC272" s="37">
        <v>-79409000</v>
      </c>
      <c r="AD272" s="37"/>
      <c r="AE272" s="38"/>
      <c r="AF272" s="55">
        <v>755701000</v>
      </c>
      <c r="AG272" s="49">
        <v>-152383000</v>
      </c>
      <c r="AH272" s="36">
        <v>-131638000</v>
      </c>
      <c r="AI272" s="37"/>
      <c r="AJ272" s="38"/>
      <c r="AK272" s="37"/>
      <c r="AL272" s="37"/>
      <c r="AM272" s="37"/>
      <c r="AN272" s="38">
        <v>-20745000</v>
      </c>
      <c r="AO272" s="49">
        <v>603318000</v>
      </c>
      <c r="AP272" s="36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8"/>
      <c r="BD272" s="58">
        <v>603318000</v>
      </c>
      <c r="BE272" s="37">
        <v>-39670000</v>
      </c>
      <c r="BF272" s="37"/>
      <c r="BG272" s="37"/>
      <c r="BH272" s="37"/>
      <c r="BI272" s="37"/>
      <c r="BJ272" s="56">
        <v>563648000</v>
      </c>
      <c r="BK272" s="36"/>
      <c r="BL272" s="37"/>
      <c r="BM272" s="38"/>
      <c r="BN272" s="74">
        <v>563648000</v>
      </c>
      <c r="BO272" s="74"/>
      <c r="BP272" s="76">
        <v>563648000</v>
      </c>
      <c r="BQ272" s="37"/>
      <c r="BR272" s="37"/>
      <c r="BS272" s="56">
        <v>563648000</v>
      </c>
    </row>
    <row r="273" spans="1:71" x14ac:dyDescent="0.2">
      <c r="A273" s="52" t="s">
        <v>820</v>
      </c>
      <c r="B273" s="52" t="s">
        <v>821</v>
      </c>
      <c r="C273" s="52" t="str">
        <f>VLOOKUP(A273,'[2]S&amp;P 500 Wikipedia'!A:D,3,FALSE)</f>
        <v>Information Technology</v>
      </c>
      <c r="D273" s="52">
        <v>59265</v>
      </c>
      <c r="E273" s="52" t="s">
        <v>16</v>
      </c>
      <c r="F273" s="52">
        <v>2020</v>
      </c>
      <c r="G273" s="52" t="s">
        <v>1292</v>
      </c>
      <c r="H273" s="53">
        <v>44012</v>
      </c>
      <c r="I273" s="53">
        <v>44043</v>
      </c>
      <c r="J273" s="53">
        <v>44043</v>
      </c>
      <c r="K273" s="54">
        <v>7610000000</v>
      </c>
      <c r="L273" s="54">
        <v>7683000000</v>
      </c>
      <c r="M273" s="52" t="s">
        <v>822</v>
      </c>
      <c r="N273" s="36">
        <v>143015000000</v>
      </c>
      <c r="O273" s="37"/>
      <c r="P273" s="37"/>
      <c r="Q273" s="38"/>
      <c r="R273" s="36">
        <v>-46078000000</v>
      </c>
      <c r="S273" s="37"/>
      <c r="T273" s="37"/>
      <c r="U273" s="38"/>
      <c r="V273" s="55">
        <v>96937000000</v>
      </c>
      <c r="W273" s="49"/>
      <c r="X273" s="36">
        <v>-43978000000</v>
      </c>
      <c r="Y273" s="37">
        <v>-24709000000</v>
      </c>
      <c r="Z273" s="37">
        <v>-19598000000</v>
      </c>
      <c r="AA273" s="37">
        <v>-5111000000</v>
      </c>
      <c r="AB273" s="37">
        <v>-19269000000</v>
      </c>
      <c r="AC273" s="37"/>
      <c r="AD273" s="37"/>
      <c r="AE273" s="38"/>
      <c r="AF273" s="55">
        <v>52959000000</v>
      </c>
      <c r="AG273" s="49">
        <v>77000000</v>
      </c>
      <c r="AH273" s="36"/>
      <c r="AI273" s="37"/>
      <c r="AJ273" s="38"/>
      <c r="AK273" s="37"/>
      <c r="AL273" s="37"/>
      <c r="AM273" s="37"/>
      <c r="AN273" s="38">
        <v>77000000</v>
      </c>
      <c r="AO273" s="49">
        <v>53036000000</v>
      </c>
      <c r="AP273" s="36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8"/>
      <c r="BD273" s="58">
        <v>53036000000</v>
      </c>
      <c r="BE273" s="37">
        <v>-8755000000</v>
      </c>
      <c r="BF273" s="37"/>
      <c r="BG273" s="37"/>
      <c r="BH273" s="37"/>
      <c r="BI273" s="37"/>
      <c r="BJ273" s="56">
        <v>44281000000</v>
      </c>
      <c r="BK273" s="36"/>
      <c r="BL273" s="37"/>
      <c r="BM273" s="38"/>
      <c r="BN273" s="74">
        <v>44281000000</v>
      </c>
      <c r="BO273" s="74"/>
      <c r="BP273" s="76">
        <v>44281000000</v>
      </c>
      <c r="BQ273" s="37"/>
      <c r="BR273" s="37"/>
      <c r="BS273" s="56">
        <v>44281000000</v>
      </c>
    </row>
    <row r="274" spans="1:71" x14ac:dyDescent="0.2">
      <c r="A274" s="52" t="s">
        <v>841</v>
      </c>
      <c r="B274" s="52" t="s">
        <v>842</v>
      </c>
      <c r="C274" s="52" t="str">
        <f>VLOOKUP(A274,'[2]S&amp;P 500 Wikipedia'!A:D,3,FALSE)</f>
        <v>Information Technology</v>
      </c>
      <c r="D274" s="52">
        <v>333970</v>
      </c>
      <c r="E274" s="52" t="s">
        <v>16</v>
      </c>
      <c r="F274" s="52">
        <v>2019</v>
      </c>
      <c r="G274" s="52" t="s">
        <v>1292</v>
      </c>
      <c r="H274" s="53">
        <v>43830</v>
      </c>
      <c r="I274" s="53">
        <v>43875</v>
      </c>
      <c r="J274" s="53">
        <v>43875</v>
      </c>
      <c r="K274" s="54">
        <v>166600000</v>
      </c>
      <c r="L274" s="54">
        <v>175600000</v>
      </c>
      <c r="M274" s="52" t="s">
        <v>843</v>
      </c>
      <c r="N274" s="36">
        <v>7887000000</v>
      </c>
      <c r="O274" s="37"/>
      <c r="P274" s="37"/>
      <c r="Q274" s="38"/>
      <c r="R274" s="36">
        <v>-3956000000</v>
      </c>
      <c r="S274" s="37"/>
      <c r="T274" s="37"/>
      <c r="U274" s="38"/>
      <c r="V274" s="55">
        <v>3931000000</v>
      </c>
      <c r="W274" s="49"/>
      <c r="X274" s="36">
        <v>-2350000000</v>
      </c>
      <c r="Y274" s="37">
        <v>-1403000000</v>
      </c>
      <c r="Z274" s="37"/>
      <c r="AA274" s="37"/>
      <c r="AB274" s="37">
        <v>-687000000</v>
      </c>
      <c r="AC274" s="37"/>
      <c r="AD274" s="37"/>
      <c r="AE274" s="38">
        <v>-260000000</v>
      </c>
      <c r="AF274" s="55">
        <v>1581000000</v>
      </c>
      <c r="AG274" s="49">
        <v>-585000000</v>
      </c>
      <c r="AH274" s="36">
        <v>-220000000</v>
      </c>
      <c r="AI274" s="37"/>
      <c r="AJ274" s="38"/>
      <c r="AK274" s="37"/>
      <c r="AL274" s="37"/>
      <c r="AM274" s="37"/>
      <c r="AN274" s="38">
        <v>-365000000</v>
      </c>
      <c r="AO274" s="49">
        <v>996000000</v>
      </c>
      <c r="AP274" s="36">
        <v>5000000</v>
      </c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8"/>
      <c r="BD274" s="58">
        <v>1001000000</v>
      </c>
      <c r="BE274" s="37">
        <v>-130000000</v>
      </c>
      <c r="BF274" s="37"/>
      <c r="BG274" s="37"/>
      <c r="BH274" s="37"/>
      <c r="BI274" s="37"/>
      <c r="BJ274" s="56">
        <v>871000000</v>
      </c>
      <c r="BK274" s="36"/>
      <c r="BL274" s="37"/>
      <c r="BM274" s="38"/>
      <c r="BN274" s="74">
        <v>871000000</v>
      </c>
      <c r="BO274" s="74">
        <v>-3000000</v>
      </c>
      <c r="BP274" s="76">
        <v>868000000</v>
      </c>
      <c r="BQ274" s="37"/>
      <c r="BR274" s="37"/>
      <c r="BS274" s="56">
        <v>868000000</v>
      </c>
    </row>
    <row r="275" spans="1:71" x14ac:dyDescent="0.2">
      <c r="A275" s="52" t="s">
        <v>808</v>
      </c>
      <c r="B275" s="52" t="s">
        <v>809</v>
      </c>
      <c r="C275" s="52" t="str">
        <f>VLOOKUP(A275,'[2]S&amp;P 500 Wikipedia'!A:D,3,FALSE)</f>
        <v>Health Care</v>
      </c>
      <c r="D275" s="52">
        <v>334921</v>
      </c>
      <c r="E275" s="52" t="s">
        <v>16</v>
      </c>
      <c r="F275" s="52">
        <v>2019</v>
      </c>
      <c r="G275" s="52" t="s">
        <v>1292</v>
      </c>
      <c r="H275" s="53">
        <v>43830</v>
      </c>
      <c r="I275" s="53">
        <v>43868</v>
      </c>
      <c r="J275" s="53">
        <v>43868</v>
      </c>
      <c r="K275" s="54">
        <v>24567609</v>
      </c>
      <c r="L275" s="54">
        <v>24974457</v>
      </c>
      <c r="M275" s="52" t="s">
        <v>810</v>
      </c>
      <c r="N275" s="36">
        <v>3008652000</v>
      </c>
      <c r="O275" s="37"/>
      <c r="P275" s="37"/>
      <c r="Q275" s="38"/>
      <c r="R275" s="36">
        <v>-1267441000</v>
      </c>
      <c r="S275" s="37">
        <v>-1267441000</v>
      </c>
      <c r="T275" s="37"/>
      <c r="U275" s="38"/>
      <c r="V275" s="55">
        <v>1741211000</v>
      </c>
      <c r="W275" s="49"/>
      <c r="X275" s="36">
        <v>-1012823000</v>
      </c>
      <c r="Y275" s="37">
        <v>-819183000</v>
      </c>
      <c r="Z275" s="37"/>
      <c r="AA275" s="37"/>
      <c r="AB275" s="37">
        <v>-143950000</v>
      </c>
      <c r="AC275" s="37">
        <v>-49690000</v>
      </c>
      <c r="AD275" s="37"/>
      <c r="AE275" s="38"/>
      <c r="AF275" s="55">
        <v>728388000</v>
      </c>
      <c r="AG275" s="49">
        <v>-31234000</v>
      </c>
      <c r="AH275" s="36">
        <v>-37411000</v>
      </c>
      <c r="AI275" s="37"/>
      <c r="AJ275" s="38"/>
      <c r="AK275" s="37"/>
      <c r="AL275" s="37"/>
      <c r="AM275" s="37"/>
      <c r="AN275" s="38">
        <v>6177000</v>
      </c>
      <c r="AO275" s="49">
        <v>697154000</v>
      </c>
      <c r="AP275" s="36">
        <v>-15760000</v>
      </c>
      <c r="AQ275" s="37"/>
      <c r="AR275" s="37"/>
      <c r="AS275" s="37"/>
      <c r="AT275" s="37"/>
      <c r="AU275" s="37"/>
      <c r="AV275" s="37"/>
      <c r="AW275" s="37"/>
      <c r="AX275" s="37"/>
      <c r="AY275" s="37"/>
      <c r="AZ275" s="37">
        <v>-15760000</v>
      </c>
      <c r="BA275" s="37"/>
      <c r="BB275" s="37"/>
      <c r="BC275" s="38"/>
      <c r="BD275" s="58">
        <v>681394000</v>
      </c>
      <c r="BE275" s="37">
        <v>-120285000</v>
      </c>
      <c r="BF275" s="37"/>
      <c r="BG275" s="37"/>
      <c r="BH275" s="37"/>
      <c r="BI275" s="37"/>
      <c r="BJ275" s="56">
        <v>561109000</v>
      </c>
      <c r="BK275" s="36"/>
      <c r="BL275" s="37"/>
      <c r="BM275" s="38"/>
      <c r="BN275" s="74">
        <v>561109000</v>
      </c>
      <c r="BO275" s="74"/>
      <c r="BP275" s="76">
        <v>561109000</v>
      </c>
      <c r="BQ275" s="37"/>
      <c r="BR275" s="37"/>
      <c r="BS275" s="56">
        <v>561109000</v>
      </c>
    </row>
    <row r="276" spans="1:71" x14ac:dyDescent="0.2">
      <c r="A276" s="52" t="s">
        <v>817</v>
      </c>
      <c r="B276" s="52" t="s">
        <v>818</v>
      </c>
      <c r="C276" s="52" t="str">
        <f>VLOOKUP(A276,'[2]S&amp;P 500 Wikipedia'!A:D,3,FALSE)</f>
        <v>Information Technology</v>
      </c>
      <c r="D276" s="52">
        <v>60906</v>
      </c>
      <c r="E276" s="52" t="s">
        <v>16</v>
      </c>
      <c r="F276" s="52">
        <v>2019</v>
      </c>
      <c r="G276" s="52" t="s">
        <v>1292</v>
      </c>
      <c r="H276" s="53">
        <v>43708</v>
      </c>
      <c r="I276" s="53">
        <v>43755</v>
      </c>
      <c r="J276" s="53">
        <v>43755</v>
      </c>
      <c r="K276" s="54">
        <v>1114000000</v>
      </c>
      <c r="L276" s="54">
        <v>1143000000</v>
      </c>
      <c r="M276" s="52" t="s">
        <v>819</v>
      </c>
      <c r="N276" s="36">
        <v>23406000000</v>
      </c>
      <c r="O276" s="37"/>
      <c r="P276" s="37"/>
      <c r="Q276" s="38"/>
      <c r="R276" s="36">
        <v>-12704000000</v>
      </c>
      <c r="S276" s="37"/>
      <c r="T276" s="37"/>
      <c r="U276" s="38"/>
      <c r="V276" s="55">
        <v>10702000000</v>
      </c>
      <c r="W276" s="49"/>
      <c r="X276" s="36">
        <v>-3326000000</v>
      </c>
      <c r="Y276" s="37">
        <v>-836000000</v>
      </c>
      <c r="Z276" s="37"/>
      <c r="AA276" s="37"/>
      <c r="AB276" s="37">
        <v>-2441000000</v>
      </c>
      <c r="AC276" s="37"/>
      <c r="AD276" s="37"/>
      <c r="AE276" s="38">
        <v>-49000000</v>
      </c>
      <c r="AF276" s="55">
        <v>7376000000</v>
      </c>
      <c r="AG276" s="49">
        <v>-328000000</v>
      </c>
      <c r="AH276" s="36">
        <v>77000000</v>
      </c>
      <c r="AI276" s="37">
        <v>-128000000</v>
      </c>
      <c r="AJ276" s="38">
        <v>205000000</v>
      </c>
      <c r="AK276" s="37"/>
      <c r="AL276" s="37"/>
      <c r="AM276" s="37"/>
      <c r="AN276" s="38">
        <v>-405000000</v>
      </c>
      <c r="AO276" s="49">
        <v>7048000000</v>
      </c>
      <c r="AP276" s="36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8"/>
      <c r="BD276" s="58">
        <v>7048000000</v>
      </c>
      <c r="BE276" s="37">
        <v>-693000000</v>
      </c>
      <c r="BF276" s="37"/>
      <c r="BG276" s="37"/>
      <c r="BH276" s="37"/>
      <c r="BI276" s="37">
        <v>3000000</v>
      </c>
      <c r="BJ276" s="56">
        <v>6358000000</v>
      </c>
      <c r="BK276" s="36"/>
      <c r="BL276" s="37"/>
      <c r="BM276" s="38"/>
      <c r="BN276" s="74">
        <v>6358000000</v>
      </c>
      <c r="BO276" s="74">
        <v>-45000000</v>
      </c>
      <c r="BP276" s="76">
        <v>6313000000</v>
      </c>
      <c r="BQ276" s="37"/>
      <c r="BR276" s="37"/>
      <c r="BS276" s="56">
        <v>6313000000</v>
      </c>
    </row>
    <row r="277" spans="1:71" x14ac:dyDescent="0.2">
      <c r="A277" s="52" t="s">
        <v>790</v>
      </c>
      <c r="B277" s="52" t="s">
        <v>791</v>
      </c>
      <c r="C277" s="52" t="str">
        <f>VLOOKUP(A277,'[2]S&amp;P 500 Wikipedia'!A:D,3,FALSE)</f>
        <v>Information Technology</v>
      </c>
      <c r="D277" s="52">
        <v>153611</v>
      </c>
      <c r="E277" s="52" t="s">
        <v>16</v>
      </c>
      <c r="F277" s="52">
        <v>2020</v>
      </c>
      <c r="G277" s="52" t="s">
        <v>1292</v>
      </c>
      <c r="H277" s="53">
        <v>44012</v>
      </c>
      <c r="I277" s="53">
        <v>44062</v>
      </c>
      <c r="J277" s="53">
        <v>44062</v>
      </c>
      <c r="K277" s="54">
        <v>269341000</v>
      </c>
      <c r="L277" s="54">
        <v>272028000</v>
      </c>
      <c r="M277" s="52" t="s">
        <v>792</v>
      </c>
      <c r="N277" s="36">
        <v>2191395000</v>
      </c>
      <c r="O277" s="37"/>
      <c r="P277" s="37"/>
      <c r="Q277" s="38"/>
      <c r="R277" s="36">
        <v>-758743000</v>
      </c>
      <c r="S277" s="37"/>
      <c r="T277" s="37"/>
      <c r="U277" s="38"/>
      <c r="V277" s="55">
        <v>1432652000</v>
      </c>
      <c r="W277" s="49"/>
      <c r="X277" s="36">
        <v>-746258000</v>
      </c>
      <c r="Y277" s="37">
        <v>-296722000</v>
      </c>
      <c r="Z277" s="37"/>
      <c r="AA277" s="37"/>
      <c r="AB277" s="37">
        <v>-440166000</v>
      </c>
      <c r="AC277" s="37">
        <v>-3078000</v>
      </c>
      <c r="AD277" s="37"/>
      <c r="AE277" s="38">
        <v>-6292000</v>
      </c>
      <c r="AF277" s="55">
        <v>686394000</v>
      </c>
      <c r="AG277" s="49">
        <v>-8298000</v>
      </c>
      <c r="AH277" s="36"/>
      <c r="AI277" s="37"/>
      <c r="AJ277" s="38"/>
      <c r="AK277" s="37"/>
      <c r="AL277" s="37"/>
      <c r="AM277" s="37"/>
      <c r="AN277" s="38">
        <v>-8298000</v>
      </c>
      <c r="AO277" s="49">
        <v>678096000</v>
      </c>
      <c r="AP277" s="36">
        <v>0</v>
      </c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8"/>
      <c r="BD277" s="58">
        <v>678096000</v>
      </c>
      <c r="BE277" s="37">
        <v>-23402000</v>
      </c>
      <c r="BF277" s="37"/>
      <c r="BG277" s="37"/>
      <c r="BH277" s="37"/>
      <c r="BI277" s="37"/>
      <c r="BJ277" s="56">
        <v>654694000</v>
      </c>
      <c r="BK277" s="36"/>
      <c r="BL277" s="37"/>
      <c r="BM277" s="38"/>
      <c r="BN277" s="74">
        <v>654694000</v>
      </c>
      <c r="BO277" s="74"/>
      <c r="BP277" s="76">
        <v>654694000</v>
      </c>
      <c r="BQ277" s="37"/>
      <c r="BR277" s="37"/>
      <c r="BS277" s="56">
        <v>654694000</v>
      </c>
    </row>
    <row r="278" spans="1:71" x14ac:dyDescent="0.2">
      <c r="A278" s="52" t="s">
        <v>847</v>
      </c>
      <c r="B278" s="52" t="s">
        <v>848</v>
      </c>
      <c r="C278" s="52" t="str">
        <f>VLOOKUP(A278,'[2]S&amp;P 500 Wikipedia'!A:D,3,FALSE)</f>
        <v>Health Care</v>
      </c>
      <c r="D278" s="52">
        <v>333504</v>
      </c>
      <c r="E278" s="52" t="s">
        <v>16</v>
      </c>
      <c r="F278" s="52">
        <v>2019</v>
      </c>
      <c r="G278" s="52" t="s">
        <v>1292</v>
      </c>
      <c r="H278" s="53">
        <v>43830</v>
      </c>
      <c r="I278" s="53">
        <v>43889</v>
      </c>
      <c r="J278" s="53">
        <v>43889</v>
      </c>
      <c r="K278" s="54">
        <v>515700000</v>
      </c>
      <c r="L278" s="54">
        <v>516500000</v>
      </c>
      <c r="M278" s="52" t="s">
        <v>849</v>
      </c>
      <c r="N278" s="36">
        <v>11500500000</v>
      </c>
      <c r="O278" s="37"/>
      <c r="P278" s="37"/>
      <c r="Q278" s="38"/>
      <c r="R278" s="36">
        <v>-7602900000</v>
      </c>
      <c r="S278" s="37"/>
      <c r="T278" s="37"/>
      <c r="U278" s="38"/>
      <c r="V278" s="55">
        <v>3897600000</v>
      </c>
      <c r="W278" s="49"/>
      <c r="X278" s="36">
        <v>-3203500000</v>
      </c>
      <c r="Y278" s="37">
        <v>-2563600000</v>
      </c>
      <c r="Z278" s="37"/>
      <c r="AA278" s="37"/>
      <c r="AB278" s="37">
        <v>-639900000</v>
      </c>
      <c r="AC278" s="37"/>
      <c r="AD278" s="37"/>
      <c r="AE278" s="38"/>
      <c r="AF278" s="55">
        <v>694100000</v>
      </c>
      <c r="AG278" s="49">
        <v>-561100000</v>
      </c>
      <c r="AH278" s="36">
        <v>-517300000</v>
      </c>
      <c r="AI278" s="37"/>
      <c r="AJ278" s="38"/>
      <c r="AK278" s="37"/>
      <c r="AL278" s="37"/>
      <c r="AM278" s="37"/>
      <c r="AN278" s="38">
        <v>-43800000</v>
      </c>
      <c r="AO278" s="49">
        <v>133000000</v>
      </c>
      <c r="AP278" s="36">
        <v>21400000</v>
      </c>
      <c r="AQ278" s="37"/>
      <c r="AR278" s="37"/>
      <c r="AS278" s="37"/>
      <c r="AT278" s="37"/>
      <c r="AU278" s="37"/>
      <c r="AV278" s="37"/>
      <c r="AW278" s="37"/>
      <c r="AX278" s="37"/>
      <c r="AY278" s="37">
        <v>21400000</v>
      </c>
      <c r="AZ278" s="37"/>
      <c r="BA278" s="37"/>
      <c r="BB278" s="37"/>
      <c r="BC278" s="38"/>
      <c r="BD278" s="58">
        <v>154400000</v>
      </c>
      <c r="BE278" s="37">
        <v>-137600000</v>
      </c>
      <c r="BF278" s="37"/>
      <c r="BG278" s="37"/>
      <c r="BH278" s="37"/>
      <c r="BI278" s="37"/>
      <c r="BJ278" s="56">
        <v>16800000</v>
      </c>
      <c r="BK278" s="36"/>
      <c r="BL278" s="37"/>
      <c r="BM278" s="38"/>
      <c r="BN278" s="74">
        <v>16800000</v>
      </c>
      <c r="BO278" s="74"/>
      <c r="BP278" s="76">
        <v>16800000</v>
      </c>
      <c r="BQ278" s="37"/>
      <c r="BR278" s="37"/>
      <c r="BS278" s="56">
        <v>16800000</v>
      </c>
    </row>
    <row r="279" spans="1:71" x14ac:dyDescent="0.2">
      <c r="A279" s="52" t="s">
        <v>883</v>
      </c>
      <c r="B279" s="52" t="s">
        <v>884</v>
      </c>
      <c r="C279" s="52" t="str">
        <f>VLOOKUP(A279,'[2]S&amp;P 500 Wikipedia'!A:D,3,FALSE)</f>
        <v>Energy</v>
      </c>
      <c r="D279" s="52">
        <v>249388</v>
      </c>
      <c r="E279" s="52" t="s">
        <v>16</v>
      </c>
      <c r="F279" s="52">
        <v>2019</v>
      </c>
      <c r="G279" s="52" t="s">
        <v>1292</v>
      </c>
      <c r="H279" s="53">
        <v>43830</v>
      </c>
      <c r="I279" s="53">
        <v>43873</v>
      </c>
      <c r="J279" s="53">
        <v>43873</v>
      </c>
      <c r="K279" s="54">
        <v>478000000</v>
      </c>
      <c r="L279" s="54">
        <v>478000000</v>
      </c>
      <c r="M279" s="52" t="s">
        <v>885</v>
      </c>
      <c r="N279" s="36">
        <v>4438000000</v>
      </c>
      <c r="O279" s="37"/>
      <c r="P279" s="37"/>
      <c r="Q279" s="38"/>
      <c r="R279" s="36">
        <v>-1770000000</v>
      </c>
      <c r="S279" s="37">
        <v>-1770000000</v>
      </c>
      <c r="T279" s="37"/>
      <c r="U279" s="38"/>
      <c r="V279" s="55">
        <v>2668000000</v>
      </c>
      <c r="W279" s="49"/>
      <c r="X279" s="36">
        <v>-2827000000</v>
      </c>
      <c r="Y279" s="37">
        <v>-416000000</v>
      </c>
      <c r="Z279" s="37"/>
      <c r="AA279" s="37">
        <v>-416000000</v>
      </c>
      <c r="AB279" s="37"/>
      <c r="AC279" s="37">
        <v>-2197000000</v>
      </c>
      <c r="AD279" s="37"/>
      <c r="AE279" s="38">
        <v>-214000000</v>
      </c>
      <c r="AF279" s="55">
        <v>-159000000</v>
      </c>
      <c r="AG279" s="49">
        <v>-270000000</v>
      </c>
      <c r="AH279" s="36">
        <v>-260000000</v>
      </c>
      <c r="AI279" s="37"/>
      <c r="AJ279" s="38"/>
      <c r="AK279" s="37"/>
      <c r="AL279" s="37"/>
      <c r="AM279" s="37"/>
      <c r="AN279" s="38">
        <v>-10000000</v>
      </c>
      <c r="AO279" s="49">
        <v>-429000000</v>
      </c>
      <c r="AP279" s="36">
        <v>-1347000000</v>
      </c>
      <c r="AQ279" s="37"/>
      <c r="AR279" s="37"/>
      <c r="AS279" s="37">
        <v>-143000000</v>
      </c>
      <c r="AT279" s="37">
        <v>0</v>
      </c>
      <c r="AU279" s="37">
        <v>-44000000</v>
      </c>
      <c r="AV279" s="37"/>
      <c r="AW279" s="37">
        <v>-1160000000</v>
      </c>
      <c r="AX279" s="37">
        <v>0</v>
      </c>
      <c r="AY279" s="37"/>
      <c r="AZ279" s="37"/>
      <c r="BA279" s="37"/>
      <c r="BB279" s="37"/>
      <c r="BC279" s="38"/>
      <c r="BD279" s="58">
        <v>-1776000000</v>
      </c>
      <c r="BE279" s="37">
        <v>343000000</v>
      </c>
      <c r="BF279" s="37"/>
      <c r="BG279" s="37"/>
      <c r="BH279" s="37"/>
      <c r="BI279" s="37"/>
      <c r="BJ279" s="56">
        <v>-1433000000</v>
      </c>
      <c r="BK279" s="36"/>
      <c r="BL279" s="37"/>
      <c r="BM279" s="38"/>
      <c r="BN279" s="74">
        <v>-1433000000</v>
      </c>
      <c r="BO279" s="74">
        <v>-79000000</v>
      </c>
      <c r="BP279" s="76">
        <v>-1512000000</v>
      </c>
      <c r="BQ279" s="37"/>
      <c r="BR279" s="37"/>
      <c r="BS279" s="56">
        <v>-1512000000</v>
      </c>
    </row>
    <row r="280" spans="1:71" x14ac:dyDescent="0.2">
      <c r="A280" s="52" t="s">
        <v>892</v>
      </c>
      <c r="B280" s="52" t="s">
        <v>893</v>
      </c>
      <c r="C280" s="52" t="str">
        <f>VLOOKUP(A280,'[2]S&amp;P 500 Wikipedia'!A:D,3,FALSE)</f>
        <v>Consumer Discretionary</v>
      </c>
      <c r="D280" s="52">
        <v>744483</v>
      </c>
      <c r="E280" s="52" t="s">
        <v>16</v>
      </c>
      <c r="F280" s="52">
        <v>2019</v>
      </c>
      <c r="G280" s="52" t="s">
        <v>1292</v>
      </c>
      <c r="H280" s="53">
        <v>43830</v>
      </c>
      <c r="I280" s="53">
        <v>43888</v>
      </c>
      <c r="J280" s="53">
        <v>43888</v>
      </c>
      <c r="K280" s="54">
        <v>214929977</v>
      </c>
      <c r="L280" s="54">
        <v>216475076</v>
      </c>
      <c r="M280" s="52" t="s">
        <v>894</v>
      </c>
      <c r="N280" s="36">
        <v>6462376000</v>
      </c>
      <c r="O280" s="37"/>
      <c r="P280" s="37"/>
      <c r="Q280" s="38"/>
      <c r="R280" s="36">
        <v>-3663261000</v>
      </c>
      <c r="S280" s="37"/>
      <c r="T280" s="37"/>
      <c r="U280" s="38"/>
      <c r="V280" s="55">
        <v>2799115000</v>
      </c>
      <c r="W280" s="49"/>
      <c r="X280" s="36">
        <v>-1621038000</v>
      </c>
      <c r="Y280" s="37">
        <v>-974850000</v>
      </c>
      <c r="Z280" s="37"/>
      <c r="AA280" s="37"/>
      <c r="AB280" s="37"/>
      <c r="AC280" s="37">
        <v>-646188000</v>
      </c>
      <c r="AD280" s="37"/>
      <c r="AE280" s="38"/>
      <c r="AF280" s="55">
        <v>1178077000</v>
      </c>
      <c r="AG280" s="49">
        <v>-266712000</v>
      </c>
      <c r="AH280" s="36">
        <v>-272867000</v>
      </c>
      <c r="AI280" s="37"/>
      <c r="AJ280" s="38"/>
      <c r="AK280" s="37"/>
      <c r="AL280" s="37"/>
      <c r="AM280" s="37"/>
      <c r="AN280" s="38">
        <v>6155000</v>
      </c>
      <c r="AO280" s="49">
        <v>911365000</v>
      </c>
      <c r="AP280" s="36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8"/>
      <c r="BD280" s="58">
        <v>911365000</v>
      </c>
      <c r="BE280" s="37">
        <v>18863000</v>
      </c>
      <c r="BF280" s="37"/>
      <c r="BG280" s="37"/>
      <c r="BH280" s="37"/>
      <c r="BI280" s="37"/>
      <c r="BJ280" s="56">
        <v>930228000</v>
      </c>
      <c r="BK280" s="36"/>
      <c r="BL280" s="37"/>
      <c r="BM280" s="38"/>
      <c r="BN280" s="74">
        <v>930228000</v>
      </c>
      <c r="BO280" s="74"/>
      <c r="BP280" s="76">
        <v>930228000</v>
      </c>
      <c r="BQ280" s="37"/>
      <c r="BR280" s="37"/>
      <c r="BS280" s="56">
        <v>930228000</v>
      </c>
    </row>
    <row r="281" spans="1:71" x14ac:dyDescent="0.2">
      <c r="A281" s="52" t="s">
        <v>850</v>
      </c>
      <c r="B281" s="52" t="s">
        <v>851</v>
      </c>
      <c r="C281" s="52" t="str">
        <f>VLOOKUP(A281,'[2]S&amp;P 500 Wikipedia'!A:D,3,FALSE)</f>
        <v>Financials</v>
      </c>
      <c r="D281" s="52">
        <v>378192</v>
      </c>
      <c r="E281" s="52" t="s">
        <v>16</v>
      </c>
      <c r="F281" s="52">
        <v>2019</v>
      </c>
      <c r="G281" s="52" t="s">
        <v>1292</v>
      </c>
      <c r="H281" s="53">
        <v>43830</v>
      </c>
      <c r="I281" s="53">
        <v>43886</v>
      </c>
      <c r="J281" s="53">
        <v>43886</v>
      </c>
      <c r="K281" s="54">
        <v>164931628</v>
      </c>
      <c r="L281" s="54">
        <v>166970161</v>
      </c>
      <c r="M281" s="52" t="s">
        <v>852</v>
      </c>
      <c r="N281" s="36">
        <v>4262000000</v>
      </c>
      <c r="O281" s="37"/>
      <c r="P281" s="37"/>
      <c r="Q281" s="38"/>
      <c r="R281" s="36">
        <v>-1727000000</v>
      </c>
      <c r="S281" s="37"/>
      <c r="T281" s="37"/>
      <c r="U281" s="38"/>
      <c r="V281" s="55">
        <v>2535000000</v>
      </c>
      <c r="W281" s="49"/>
      <c r="X281" s="36">
        <v>-1449000000</v>
      </c>
      <c r="Y281" s="37">
        <v>-871000000</v>
      </c>
      <c r="Z281" s="37"/>
      <c r="AA281" s="37"/>
      <c r="AB281" s="37"/>
      <c r="AC281" s="37">
        <v>-190000000</v>
      </c>
      <c r="AD281" s="37"/>
      <c r="AE281" s="38">
        <v>-388000000</v>
      </c>
      <c r="AF281" s="55">
        <v>1086000000</v>
      </c>
      <c r="AG281" s="49">
        <v>-25000000</v>
      </c>
      <c r="AH281" s="36">
        <v>-114000000</v>
      </c>
      <c r="AI281" s="37"/>
      <c r="AJ281" s="38"/>
      <c r="AK281" s="37"/>
      <c r="AL281" s="37"/>
      <c r="AM281" s="37">
        <v>84000000</v>
      </c>
      <c r="AN281" s="38">
        <v>5000000</v>
      </c>
      <c r="AO281" s="49">
        <v>1061000000</v>
      </c>
      <c r="AP281" s="36">
        <v>-42000000</v>
      </c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8"/>
      <c r="BD281" s="58">
        <v>1019000000</v>
      </c>
      <c r="BE281" s="37">
        <v>-245000000</v>
      </c>
      <c r="BF281" s="37"/>
      <c r="BG281" s="37"/>
      <c r="BH281" s="37"/>
      <c r="BI281" s="37"/>
      <c r="BJ281" s="56">
        <v>774000000</v>
      </c>
      <c r="BK281" s="36"/>
      <c r="BL281" s="37"/>
      <c r="BM281" s="38"/>
      <c r="BN281" s="74">
        <v>774000000</v>
      </c>
      <c r="BO281" s="74"/>
      <c r="BP281" s="76">
        <v>774000000</v>
      </c>
      <c r="BQ281" s="37"/>
      <c r="BR281" s="37"/>
      <c r="BS281" s="56">
        <v>774000000</v>
      </c>
    </row>
    <row r="282" spans="1:71" x14ac:dyDescent="0.2">
      <c r="A282" s="52" t="s">
        <v>871</v>
      </c>
      <c r="B282" s="52" t="s">
        <v>872</v>
      </c>
      <c r="C282" s="52" t="str">
        <f>VLOOKUP(A282,'[2]S&amp;P 500 Wikipedia'!A:D,3,FALSE)</f>
        <v>Utilities</v>
      </c>
      <c r="D282" s="52">
        <v>188922</v>
      </c>
      <c r="E282" s="52" t="s">
        <v>16</v>
      </c>
      <c r="F282" s="52">
        <v>2019</v>
      </c>
      <c r="G282" s="52" t="s">
        <v>1292</v>
      </c>
      <c r="H282" s="53">
        <v>43830</v>
      </c>
      <c r="I282" s="53">
        <v>43875</v>
      </c>
      <c r="J282" s="53">
        <v>43875</v>
      </c>
      <c r="K282" s="54">
        <v>482000000</v>
      </c>
      <c r="L282" s="54">
        <v>485500000</v>
      </c>
      <c r="M282" s="52" t="s">
        <v>873</v>
      </c>
      <c r="N282" s="36">
        <v>19169000000</v>
      </c>
      <c r="O282" s="37"/>
      <c r="P282" s="37"/>
      <c r="Q282" s="38"/>
      <c r="R282" s="36">
        <v>-4597000000</v>
      </c>
      <c r="S282" s="37"/>
      <c r="T282" s="37"/>
      <c r="U282" s="38"/>
      <c r="V282" s="55">
        <v>14572000000</v>
      </c>
      <c r="W282" s="49"/>
      <c r="X282" s="36">
        <v>-9147000000</v>
      </c>
      <c r="Y282" s="37"/>
      <c r="Z282" s="37"/>
      <c r="AA282" s="37"/>
      <c r="AB282" s="37"/>
      <c r="AC282" s="37">
        <v>-4216000000</v>
      </c>
      <c r="AD282" s="37"/>
      <c r="AE282" s="38">
        <v>-4931000000</v>
      </c>
      <c r="AF282" s="55">
        <v>5425000000</v>
      </c>
      <c r="AG282" s="49">
        <v>-1995000000</v>
      </c>
      <c r="AH282" s="36">
        <v>-2195000000</v>
      </c>
      <c r="AI282" s="37"/>
      <c r="AJ282" s="38"/>
      <c r="AK282" s="37"/>
      <c r="AL282" s="37"/>
      <c r="AM282" s="37">
        <v>66000000</v>
      </c>
      <c r="AN282" s="38">
        <v>134000000</v>
      </c>
      <c r="AO282" s="49">
        <v>3430000000</v>
      </c>
      <c r="AP282" s="36">
        <v>406000000</v>
      </c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8"/>
      <c r="BD282" s="58">
        <v>3836000000</v>
      </c>
      <c r="BE282" s="37">
        <v>-448000000</v>
      </c>
      <c r="BF282" s="37"/>
      <c r="BG282" s="37"/>
      <c r="BH282" s="37"/>
      <c r="BI282" s="37"/>
      <c r="BJ282" s="56">
        <v>3388000000</v>
      </c>
      <c r="BK282" s="36"/>
      <c r="BL282" s="37"/>
      <c r="BM282" s="38"/>
      <c r="BN282" s="74">
        <v>3388000000</v>
      </c>
      <c r="BO282" s="74">
        <v>381000000</v>
      </c>
      <c r="BP282" s="76">
        <v>3769000000</v>
      </c>
      <c r="BQ282" s="37"/>
      <c r="BR282" s="37"/>
      <c r="BS282" s="56">
        <v>3769000000</v>
      </c>
    </row>
    <row r="283" spans="1:71" x14ac:dyDescent="0.2">
      <c r="A283" s="52" t="s">
        <v>865</v>
      </c>
      <c r="B283" s="52" t="s">
        <v>866</v>
      </c>
      <c r="C283" s="52" t="str">
        <f>VLOOKUP(A283,'[2]S&amp;P 500 Wikipedia'!A:D,3,FALSE)</f>
        <v>Materials</v>
      </c>
      <c r="D283" s="52">
        <v>103736</v>
      </c>
      <c r="E283" s="52" t="s">
        <v>16</v>
      </c>
      <c r="F283" s="52">
        <v>2019</v>
      </c>
      <c r="G283" s="52" t="s">
        <v>1292</v>
      </c>
      <c r="H283" s="53">
        <v>43830</v>
      </c>
      <c r="I283" s="53">
        <v>43881</v>
      </c>
      <c r="J283" s="53">
        <v>43881</v>
      </c>
      <c r="K283" s="54">
        <v>735000000</v>
      </c>
      <c r="L283" s="54">
        <v>737000000</v>
      </c>
      <c r="M283" s="52" t="s">
        <v>867</v>
      </c>
      <c r="N283" s="36">
        <v>9740000000</v>
      </c>
      <c r="O283" s="37"/>
      <c r="P283" s="37"/>
      <c r="Q283" s="38"/>
      <c r="R283" s="36">
        <v>-5195000000</v>
      </c>
      <c r="S283" s="37"/>
      <c r="T283" s="37"/>
      <c r="U283" s="38"/>
      <c r="V283" s="55">
        <v>4545000000</v>
      </c>
      <c r="W283" s="49"/>
      <c r="X283" s="36">
        <v>-2968000000</v>
      </c>
      <c r="Y283" s="37">
        <v>-313000000</v>
      </c>
      <c r="Z283" s="37"/>
      <c r="AA283" s="37"/>
      <c r="AB283" s="37">
        <v>-415000000</v>
      </c>
      <c r="AC283" s="37">
        <v>-1960000000</v>
      </c>
      <c r="AD283" s="37"/>
      <c r="AE283" s="38">
        <v>-280000000</v>
      </c>
      <c r="AF283" s="55">
        <v>1577000000</v>
      </c>
      <c r="AG283" s="49">
        <v>-269000000</v>
      </c>
      <c r="AH283" s="36">
        <v>-301000000</v>
      </c>
      <c r="AI283" s="37"/>
      <c r="AJ283" s="38"/>
      <c r="AK283" s="37"/>
      <c r="AL283" s="37"/>
      <c r="AM283" s="37"/>
      <c r="AN283" s="38">
        <v>32000000</v>
      </c>
      <c r="AO283" s="49">
        <v>1308000000</v>
      </c>
      <c r="AP283" s="36">
        <v>2385000000</v>
      </c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8"/>
      <c r="BD283" s="58">
        <v>3693000000</v>
      </c>
      <c r="BE283" s="37">
        <v>-832000000</v>
      </c>
      <c r="BF283" s="37"/>
      <c r="BG283" s="37"/>
      <c r="BH283" s="37"/>
      <c r="BI283" s="37">
        <v>95000000</v>
      </c>
      <c r="BJ283" s="56">
        <v>2956000000</v>
      </c>
      <c r="BK283" s="36">
        <v>-72000000</v>
      </c>
      <c r="BL283" s="37">
        <v>-72000000</v>
      </c>
      <c r="BM283" s="38"/>
      <c r="BN283" s="74">
        <v>2884000000</v>
      </c>
      <c r="BO283" s="74">
        <v>-79000000</v>
      </c>
      <c r="BP283" s="76">
        <v>2805000000</v>
      </c>
      <c r="BQ283" s="37"/>
      <c r="BR283" s="37"/>
      <c r="BS283" s="56">
        <v>2805000000</v>
      </c>
    </row>
    <row r="284" spans="1:71" x14ac:dyDescent="0.2">
      <c r="A284" s="52" t="s">
        <v>859</v>
      </c>
      <c r="B284" s="52" t="s">
        <v>860</v>
      </c>
      <c r="C284" s="52" t="str">
        <f>VLOOKUP(A284,'[2]S&amp;P 500 Wikipedia'!A:D,3,FALSE)</f>
        <v>Communication Services</v>
      </c>
      <c r="D284" s="52">
        <v>83548</v>
      </c>
      <c r="E284" s="52" t="s">
        <v>16</v>
      </c>
      <c r="F284" s="52">
        <v>2019</v>
      </c>
      <c r="G284" s="52" t="s">
        <v>1292</v>
      </c>
      <c r="H284" s="53">
        <v>43830</v>
      </c>
      <c r="I284" s="53">
        <v>43859</v>
      </c>
      <c r="J284" s="53">
        <v>43859</v>
      </c>
      <c r="K284" s="54">
        <v>437799000</v>
      </c>
      <c r="L284" s="54">
        <v>451765000</v>
      </c>
      <c r="M284" s="52" t="s">
        <v>861</v>
      </c>
      <c r="N284" s="36">
        <v>20156447000</v>
      </c>
      <c r="O284" s="37"/>
      <c r="P284" s="37"/>
      <c r="Q284" s="38"/>
      <c r="R284" s="36">
        <v>-12440213000</v>
      </c>
      <c r="S284" s="37"/>
      <c r="T284" s="37"/>
      <c r="U284" s="38"/>
      <c r="V284" s="55">
        <v>7716234000</v>
      </c>
      <c r="W284" s="49"/>
      <c r="X284" s="36">
        <v>-5111980000</v>
      </c>
      <c r="Y284" s="37">
        <v>-3566831000</v>
      </c>
      <c r="Z284" s="37">
        <v>-2652462000</v>
      </c>
      <c r="AA284" s="37">
        <v>-914369000</v>
      </c>
      <c r="AB284" s="37">
        <v>-1545149000</v>
      </c>
      <c r="AC284" s="37"/>
      <c r="AD284" s="37"/>
      <c r="AE284" s="38"/>
      <c r="AF284" s="55">
        <v>2604254000</v>
      </c>
      <c r="AG284" s="49">
        <v>-542023000</v>
      </c>
      <c r="AH284" s="36">
        <v>-626023000</v>
      </c>
      <c r="AI284" s="37">
        <v>-626023000</v>
      </c>
      <c r="AJ284" s="38"/>
      <c r="AK284" s="37"/>
      <c r="AL284" s="37"/>
      <c r="AM284" s="37"/>
      <c r="AN284" s="38">
        <v>84000000</v>
      </c>
      <c r="AO284" s="49">
        <v>2062231000</v>
      </c>
      <c r="AP284" s="36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8"/>
      <c r="BD284" s="58">
        <v>2062231000</v>
      </c>
      <c r="BE284" s="37">
        <v>-195315000</v>
      </c>
      <c r="BF284" s="37"/>
      <c r="BG284" s="37"/>
      <c r="BH284" s="37"/>
      <c r="BI284" s="37"/>
      <c r="BJ284" s="56">
        <v>1866916000</v>
      </c>
      <c r="BK284" s="36"/>
      <c r="BL284" s="37"/>
      <c r="BM284" s="38"/>
      <c r="BN284" s="74">
        <v>1866916000</v>
      </c>
      <c r="BO284" s="74"/>
      <c r="BP284" s="76">
        <v>1866916000</v>
      </c>
      <c r="BQ284" s="37"/>
      <c r="BR284" s="37"/>
      <c r="BS284" s="56">
        <v>1866916000</v>
      </c>
    </row>
    <row r="285" spans="1:71" x14ac:dyDescent="0.2">
      <c r="A285" s="52" t="s">
        <v>880</v>
      </c>
      <c r="B285" s="52" t="s">
        <v>881</v>
      </c>
      <c r="C285" s="52" t="str">
        <f>VLOOKUP(A285,'[2]S&amp;P 500 Wikipedia'!A:D,3,FALSE)</f>
        <v>Utilities</v>
      </c>
      <c r="D285" s="52">
        <v>119873</v>
      </c>
      <c r="E285" s="52" t="s">
        <v>16</v>
      </c>
      <c r="F285" s="52">
        <v>2019</v>
      </c>
      <c r="G285" s="52" t="s">
        <v>1292</v>
      </c>
      <c r="H285" s="53">
        <v>43830</v>
      </c>
      <c r="I285" s="53">
        <v>43889</v>
      </c>
      <c r="J285" s="53">
        <v>43889</v>
      </c>
      <c r="K285" s="54">
        <v>374600000</v>
      </c>
      <c r="L285" s="54">
        <v>376000000</v>
      </c>
      <c r="M285" s="52" t="s">
        <v>882</v>
      </c>
      <c r="N285" s="36">
        <v>5208900000</v>
      </c>
      <c r="O285" s="37">
        <v>5053400000</v>
      </c>
      <c r="P285" s="37"/>
      <c r="Q285" s="38">
        <v>155500000</v>
      </c>
      <c r="R285" s="36">
        <v>-1534800000</v>
      </c>
      <c r="S285" s="37"/>
      <c r="T285" s="37"/>
      <c r="U285" s="38"/>
      <c r="V285" s="55">
        <v>3674100000</v>
      </c>
      <c r="W285" s="49"/>
      <c r="X285" s="36">
        <v>-2368900000</v>
      </c>
      <c r="Y285" s="37">
        <v>-1354700000</v>
      </c>
      <c r="Z285" s="37"/>
      <c r="AA285" s="37"/>
      <c r="AB285" s="37"/>
      <c r="AC285" s="37">
        <v>-717400000</v>
      </c>
      <c r="AD285" s="37"/>
      <c r="AE285" s="38">
        <v>-296800000</v>
      </c>
      <c r="AF285" s="55">
        <v>1305200000</v>
      </c>
      <c r="AG285" s="49">
        <v>-384100000</v>
      </c>
      <c r="AH285" s="36">
        <v>-378900000</v>
      </c>
      <c r="AI285" s="37"/>
      <c r="AJ285" s="38"/>
      <c r="AK285" s="37"/>
      <c r="AL285" s="37"/>
      <c r="AM285" s="37"/>
      <c r="AN285" s="38">
        <v>-5200000</v>
      </c>
      <c r="AO285" s="49">
        <v>921100000</v>
      </c>
      <c r="AP285" s="36">
        <v>-414500000</v>
      </c>
      <c r="AQ285" s="37"/>
      <c r="AR285" s="37"/>
      <c r="AS285" s="37"/>
      <c r="AT285" s="37"/>
      <c r="AU285" s="37">
        <v>0</v>
      </c>
      <c r="AV285" s="37"/>
      <c r="AW285" s="37">
        <v>-414500000</v>
      </c>
      <c r="AX285" s="37"/>
      <c r="AY285" s="37"/>
      <c r="AZ285" s="37"/>
      <c r="BA285" s="37"/>
      <c r="BB285" s="37"/>
      <c r="BC285" s="38"/>
      <c r="BD285" s="58">
        <v>506600000</v>
      </c>
      <c r="BE285" s="37">
        <v>-123500000</v>
      </c>
      <c r="BF285" s="37"/>
      <c r="BG285" s="37"/>
      <c r="BH285" s="37"/>
      <c r="BI285" s="37"/>
      <c r="BJ285" s="56">
        <v>383100000</v>
      </c>
      <c r="BK285" s="36"/>
      <c r="BL285" s="37"/>
      <c r="BM285" s="38"/>
      <c r="BN285" s="74">
        <v>383100000</v>
      </c>
      <c r="BO285" s="74"/>
      <c r="BP285" s="76">
        <v>383100000</v>
      </c>
      <c r="BQ285" s="37">
        <v>-55100000</v>
      </c>
      <c r="BR285" s="37"/>
      <c r="BS285" s="56">
        <v>328000000</v>
      </c>
    </row>
    <row r="286" spans="1:71" x14ac:dyDescent="0.2">
      <c r="A286" s="52" t="s">
        <v>877</v>
      </c>
      <c r="B286" s="52" t="s">
        <v>878</v>
      </c>
      <c r="C286" s="52" t="str">
        <f>VLOOKUP(A286,'[2]S&amp;P 500 Wikipedia'!A:D,3,FALSE)</f>
        <v>Consumer Discretionary</v>
      </c>
      <c r="D286" s="52">
        <v>101814</v>
      </c>
      <c r="E286" s="52" t="s">
        <v>16</v>
      </c>
      <c r="F286" s="52">
        <v>2020</v>
      </c>
      <c r="G286" s="52" t="s">
        <v>1292</v>
      </c>
      <c r="H286" s="53">
        <v>43982</v>
      </c>
      <c r="I286" s="53">
        <v>44036</v>
      </c>
      <c r="J286" s="53">
        <v>44036</v>
      </c>
      <c r="K286" s="54">
        <v>1558800000</v>
      </c>
      <c r="L286" s="54">
        <v>1591600000</v>
      </c>
      <c r="M286" s="52" t="s">
        <v>879</v>
      </c>
      <c r="N286" s="36">
        <v>37403000000</v>
      </c>
      <c r="O286" s="37"/>
      <c r="P286" s="37"/>
      <c r="Q286" s="38"/>
      <c r="R286" s="36">
        <v>-21162000000</v>
      </c>
      <c r="S286" s="37"/>
      <c r="T286" s="37"/>
      <c r="U286" s="38"/>
      <c r="V286" s="55">
        <v>16241000000</v>
      </c>
      <c r="W286" s="49"/>
      <c r="X286" s="36">
        <v>-13126000000</v>
      </c>
      <c r="Y286" s="37">
        <v>-13126000000</v>
      </c>
      <c r="Z286" s="37"/>
      <c r="AA286" s="37"/>
      <c r="AB286" s="37"/>
      <c r="AC286" s="37"/>
      <c r="AD286" s="37"/>
      <c r="AE286" s="38"/>
      <c r="AF286" s="55">
        <v>3115000000</v>
      </c>
      <c r="AG286" s="49">
        <v>-228000000</v>
      </c>
      <c r="AH286" s="36">
        <v>-89000000</v>
      </c>
      <c r="AI286" s="37"/>
      <c r="AJ286" s="38"/>
      <c r="AK286" s="37"/>
      <c r="AL286" s="37"/>
      <c r="AM286" s="37"/>
      <c r="AN286" s="38">
        <v>-139000000</v>
      </c>
      <c r="AO286" s="49">
        <v>2887000000</v>
      </c>
      <c r="AP286" s="36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8"/>
      <c r="BD286" s="58">
        <v>2887000000</v>
      </c>
      <c r="BE286" s="37">
        <v>-348000000</v>
      </c>
      <c r="BF286" s="37"/>
      <c r="BG286" s="37"/>
      <c r="BH286" s="37"/>
      <c r="BI286" s="37"/>
      <c r="BJ286" s="56">
        <v>2539000000</v>
      </c>
      <c r="BK286" s="36"/>
      <c r="BL286" s="37"/>
      <c r="BM286" s="38"/>
      <c r="BN286" s="74">
        <v>2539000000</v>
      </c>
      <c r="BO286" s="74"/>
      <c r="BP286" s="76">
        <v>2539000000</v>
      </c>
      <c r="BQ286" s="37"/>
      <c r="BR286" s="37"/>
      <c r="BS286" s="56">
        <v>2539000000</v>
      </c>
    </row>
    <row r="287" spans="1:71" x14ac:dyDescent="0.2">
      <c r="A287" s="52" t="s">
        <v>874</v>
      </c>
      <c r="B287" s="52" t="s">
        <v>875</v>
      </c>
      <c r="C287" s="52" t="str">
        <f>VLOOKUP(A287,'[2]S&amp;P 500 Wikipedia'!A:D,3,FALSE)</f>
        <v>Industrials</v>
      </c>
      <c r="D287" s="52">
        <v>333689</v>
      </c>
      <c r="E287" s="52" t="s">
        <v>16</v>
      </c>
      <c r="F287" s="52">
        <v>2019</v>
      </c>
      <c r="G287" s="52" t="s">
        <v>1292</v>
      </c>
      <c r="H287" s="53">
        <v>43830</v>
      </c>
      <c r="I287" s="53">
        <v>43888</v>
      </c>
      <c r="J287" s="53">
        <v>43888</v>
      </c>
      <c r="K287" s="54">
        <v>355731862</v>
      </c>
      <c r="L287" s="54">
        <v>355731862</v>
      </c>
      <c r="M287" s="52" t="s">
        <v>876</v>
      </c>
      <c r="N287" s="36">
        <v>6498000000</v>
      </c>
      <c r="O287" s="37"/>
      <c r="P287" s="37"/>
      <c r="Q287" s="38"/>
      <c r="R287" s="36">
        <v>-2822000000</v>
      </c>
      <c r="S287" s="37">
        <v>-2822000000</v>
      </c>
      <c r="T287" s="37"/>
      <c r="U287" s="38"/>
      <c r="V287" s="55">
        <v>3676000000</v>
      </c>
      <c r="W287" s="49"/>
      <c r="X287" s="36">
        <v>-2685000000</v>
      </c>
      <c r="Y287" s="37">
        <v>-1929000000</v>
      </c>
      <c r="Z287" s="37"/>
      <c r="AA287" s="37"/>
      <c r="AB287" s="37"/>
      <c r="AC287" s="37">
        <v>-756000000</v>
      </c>
      <c r="AD287" s="37"/>
      <c r="AE287" s="38"/>
      <c r="AF287" s="55">
        <v>991000000</v>
      </c>
      <c r="AG287" s="49">
        <v>-570000000</v>
      </c>
      <c r="AH287" s="36">
        <v>-391000000</v>
      </c>
      <c r="AI287" s="37">
        <v>-397000000</v>
      </c>
      <c r="AJ287" s="38">
        <v>6000000</v>
      </c>
      <c r="AK287" s="37"/>
      <c r="AL287" s="37">
        <v>-10000000</v>
      </c>
      <c r="AM287" s="37"/>
      <c r="AN287" s="38">
        <v>-169000000</v>
      </c>
      <c r="AO287" s="49">
        <v>421000000</v>
      </c>
      <c r="AP287" s="36">
        <v>-1084000000</v>
      </c>
      <c r="AQ287" s="37"/>
      <c r="AR287" s="37"/>
      <c r="AS287" s="37"/>
      <c r="AT287" s="37"/>
      <c r="AU287" s="37"/>
      <c r="AV287" s="37"/>
      <c r="AW287" s="37">
        <v>-1004000000</v>
      </c>
      <c r="AX287" s="37"/>
      <c r="AY287" s="37"/>
      <c r="AZ287" s="37">
        <v>-80000000</v>
      </c>
      <c r="BA287" s="37"/>
      <c r="BB287" s="37"/>
      <c r="BC287" s="38"/>
      <c r="BD287" s="58">
        <v>-663000000</v>
      </c>
      <c r="BE287" s="37">
        <v>260000000</v>
      </c>
      <c r="BF287" s="37"/>
      <c r="BG287" s="37"/>
      <c r="BH287" s="37"/>
      <c r="BI287" s="37"/>
      <c r="BJ287" s="56">
        <v>-403000000</v>
      </c>
      <c r="BK287" s="36"/>
      <c r="BL287" s="37"/>
      <c r="BM287" s="38"/>
      <c r="BN287" s="74">
        <v>-403000000</v>
      </c>
      <c r="BO287" s="74">
        <v>-12000000</v>
      </c>
      <c r="BP287" s="76">
        <v>-415000000</v>
      </c>
      <c r="BQ287" s="37"/>
      <c r="BR287" s="37"/>
      <c r="BS287" s="56">
        <v>-415000000</v>
      </c>
    </row>
    <row r="288" spans="1:71" x14ac:dyDescent="0.2">
      <c r="A288" s="52" t="s">
        <v>889</v>
      </c>
      <c r="B288" s="52" t="s">
        <v>890</v>
      </c>
      <c r="C288" s="52" t="str">
        <f>VLOOKUP(A288,'[2]S&amp;P 500 Wikipedia'!A:D,3,FALSE)</f>
        <v>Industrials</v>
      </c>
      <c r="D288" s="52">
        <v>333824</v>
      </c>
      <c r="E288" s="52" t="s">
        <v>16</v>
      </c>
      <c r="F288" s="52">
        <v>2019</v>
      </c>
      <c r="G288" s="52" t="s">
        <v>1292</v>
      </c>
      <c r="H288" s="53">
        <v>43830</v>
      </c>
      <c r="I288" s="53">
        <v>43860</v>
      </c>
      <c r="J288" s="53">
        <v>43860</v>
      </c>
      <c r="K288" s="54">
        <v>169300000</v>
      </c>
      <c r="L288" s="54">
        <v>170000000</v>
      </c>
      <c r="M288" s="52" t="s">
        <v>891</v>
      </c>
      <c r="N288" s="36">
        <v>33841000000</v>
      </c>
      <c r="O288" s="37"/>
      <c r="P288" s="37"/>
      <c r="Q288" s="38"/>
      <c r="R288" s="36">
        <v>-26582000000</v>
      </c>
      <c r="S288" s="37">
        <v>-26582000000</v>
      </c>
      <c r="T288" s="37"/>
      <c r="U288" s="38"/>
      <c r="V288" s="55">
        <v>7259000000</v>
      </c>
      <c r="W288" s="49"/>
      <c r="X288" s="36">
        <v>-3290000000</v>
      </c>
      <c r="Y288" s="37">
        <v>-3290000000</v>
      </c>
      <c r="Z288" s="37"/>
      <c r="AA288" s="37">
        <v>-3290000000</v>
      </c>
      <c r="AB288" s="37"/>
      <c r="AC288" s="37"/>
      <c r="AD288" s="37"/>
      <c r="AE288" s="38"/>
      <c r="AF288" s="55">
        <v>3969000000</v>
      </c>
      <c r="AG288" s="49">
        <v>379000000</v>
      </c>
      <c r="AH288" s="36">
        <v>-528000000</v>
      </c>
      <c r="AI288" s="37"/>
      <c r="AJ288" s="38"/>
      <c r="AK288" s="37"/>
      <c r="AL288" s="37"/>
      <c r="AM288" s="37"/>
      <c r="AN288" s="38">
        <v>907000000</v>
      </c>
      <c r="AO288" s="49">
        <v>4348000000</v>
      </c>
      <c r="AP288" s="36">
        <v>-1800000000</v>
      </c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8">
        <v>-1800000000</v>
      </c>
      <c r="BD288" s="58">
        <v>2548000000</v>
      </c>
      <c r="BE288" s="37">
        <v>-300000000</v>
      </c>
      <c r="BF288" s="37"/>
      <c r="BG288" s="37"/>
      <c r="BH288" s="37"/>
      <c r="BI288" s="37"/>
      <c r="BJ288" s="56">
        <v>2248000000</v>
      </c>
      <c r="BK288" s="36"/>
      <c r="BL288" s="37"/>
      <c r="BM288" s="38"/>
      <c r="BN288" s="74">
        <v>2248000000</v>
      </c>
      <c r="BO288" s="74"/>
      <c r="BP288" s="76">
        <v>2248000000</v>
      </c>
      <c r="BQ288" s="37"/>
      <c r="BR288" s="37"/>
      <c r="BS288" s="56">
        <v>2248000000</v>
      </c>
    </row>
    <row r="289" spans="1:71" x14ac:dyDescent="0.2">
      <c r="A289" s="52" t="s">
        <v>853</v>
      </c>
      <c r="B289" s="52" t="s">
        <v>854</v>
      </c>
      <c r="C289" s="52" t="str">
        <f>VLOOKUP(A289,'[2]S&amp;P 500 Wikipedia'!A:D,3,FALSE)</f>
        <v>Energy</v>
      </c>
      <c r="D289" s="52">
        <v>378193</v>
      </c>
      <c r="E289" s="52" t="s">
        <v>16</v>
      </c>
      <c r="F289" s="52">
        <v>2019</v>
      </c>
      <c r="G289" s="52" t="s">
        <v>1292</v>
      </c>
      <c r="H289" s="53">
        <v>43830</v>
      </c>
      <c r="I289" s="53">
        <v>43874</v>
      </c>
      <c r="J289" s="53">
        <v>43874</v>
      </c>
      <c r="K289" s="54">
        <v>382000000</v>
      </c>
      <c r="L289" s="54">
        <v>382000000</v>
      </c>
      <c r="M289" s="52" t="s">
        <v>855</v>
      </c>
      <c r="N289" s="36">
        <v>8479000000</v>
      </c>
      <c r="O289" s="37"/>
      <c r="P289" s="37"/>
      <c r="Q289" s="38"/>
      <c r="R289" s="36">
        <v>-7634000000</v>
      </c>
      <c r="S289" s="37"/>
      <c r="T289" s="37"/>
      <c r="U289" s="38"/>
      <c r="V289" s="55">
        <v>845000000</v>
      </c>
      <c r="W289" s="49"/>
      <c r="X289" s="36">
        <v>-1303000000</v>
      </c>
      <c r="Y289" s="37">
        <v>-1303000000</v>
      </c>
      <c r="Z289" s="37"/>
      <c r="AA289" s="37"/>
      <c r="AB289" s="37"/>
      <c r="AC289" s="37"/>
      <c r="AD289" s="37"/>
      <c r="AE289" s="38"/>
      <c r="AF289" s="55">
        <v>-458000000</v>
      </c>
      <c r="AG289" s="49">
        <v>-183000000</v>
      </c>
      <c r="AH289" s="36">
        <v>-80000000</v>
      </c>
      <c r="AI289" s="37"/>
      <c r="AJ289" s="38"/>
      <c r="AK289" s="37"/>
      <c r="AL289" s="37"/>
      <c r="AM289" s="37"/>
      <c r="AN289" s="38">
        <v>-103000000</v>
      </c>
      <c r="AO289" s="49">
        <v>-641000000</v>
      </c>
      <c r="AP289" s="36">
        <v>-5821000000</v>
      </c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8"/>
      <c r="BD289" s="58">
        <v>-6462000000</v>
      </c>
      <c r="BE289" s="37">
        <v>369000000</v>
      </c>
      <c r="BF289" s="37"/>
      <c r="BG289" s="37"/>
      <c r="BH289" s="37"/>
      <c r="BI289" s="37"/>
      <c r="BJ289" s="56">
        <v>-6093000000</v>
      </c>
      <c r="BK289" s="36"/>
      <c r="BL289" s="37"/>
      <c r="BM289" s="38"/>
      <c r="BN289" s="74">
        <v>-6093000000</v>
      </c>
      <c r="BO289" s="74">
        <v>-2000000</v>
      </c>
      <c r="BP289" s="76">
        <v>-6095000000</v>
      </c>
      <c r="BQ289" s="37"/>
      <c r="BR289" s="37"/>
      <c r="BS289" s="56">
        <v>-6095000000</v>
      </c>
    </row>
    <row r="290" spans="1:71" x14ac:dyDescent="0.2">
      <c r="A290" s="52" t="s">
        <v>1057</v>
      </c>
      <c r="B290" s="52" t="s">
        <v>1058</v>
      </c>
      <c r="C290" s="52" t="str">
        <f>VLOOKUP(A290,'[2]S&amp;P 500 Wikipedia'!A:D,3,FALSE)</f>
        <v>Information Technology</v>
      </c>
      <c r="D290" s="52">
        <v>617429</v>
      </c>
      <c r="E290" s="52" t="s">
        <v>16</v>
      </c>
      <c r="F290" s="52">
        <v>2019</v>
      </c>
      <c r="G290" s="52" t="s">
        <v>1292</v>
      </c>
      <c r="H290" s="53">
        <v>43830</v>
      </c>
      <c r="I290" s="53">
        <v>43881</v>
      </c>
      <c r="J290" s="53">
        <v>43881</v>
      </c>
      <c r="K290" s="54">
        <v>186466000</v>
      </c>
      <c r="L290" s="54">
        <v>197223000</v>
      </c>
      <c r="M290" s="52" t="s">
        <v>1059</v>
      </c>
      <c r="N290" s="36">
        <v>3460437000</v>
      </c>
      <c r="O290" s="37"/>
      <c r="P290" s="37"/>
      <c r="Q290" s="38"/>
      <c r="R290" s="36">
        <v>-796645000</v>
      </c>
      <c r="S290" s="37"/>
      <c r="T290" s="37"/>
      <c r="U290" s="38"/>
      <c r="V290" s="55">
        <v>2663792000</v>
      </c>
      <c r="W290" s="49"/>
      <c r="X290" s="36">
        <v>-2621669000</v>
      </c>
      <c r="Y290" s="37">
        <v>-1873300000</v>
      </c>
      <c r="Z290" s="37"/>
      <c r="AA290" s="37"/>
      <c r="AB290" s="37">
        <v>-748369000</v>
      </c>
      <c r="AC290" s="37"/>
      <c r="AD290" s="37"/>
      <c r="AE290" s="38"/>
      <c r="AF290" s="55">
        <v>42123000</v>
      </c>
      <c r="AG290" s="49">
        <v>25062000</v>
      </c>
      <c r="AH290" s="36">
        <v>-33283000</v>
      </c>
      <c r="AI290" s="37"/>
      <c r="AJ290" s="38"/>
      <c r="AK290" s="37"/>
      <c r="AL290" s="37"/>
      <c r="AM290" s="37"/>
      <c r="AN290" s="38">
        <v>58345000</v>
      </c>
      <c r="AO290" s="49">
        <v>67185000</v>
      </c>
      <c r="AP290" s="36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8"/>
      <c r="BD290" s="58">
        <v>67185000</v>
      </c>
      <c r="BE290" s="37">
        <v>559513000</v>
      </c>
      <c r="BF290" s="37"/>
      <c r="BG290" s="37"/>
      <c r="BH290" s="37"/>
      <c r="BI290" s="37"/>
      <c r="BJ290" s="56">
        <v>626698000</v>
      </c>
      <c r="BK290" s="36"/>
      <c r="BL290" s="37"/>
      <c r="BM290" s="38"/>
      <c r="BN290" s="74">
        <v>626698000</v>
      </c>
      <c r="BO290" s="74"/>
      <c r="BP290" s="76">
        <v>626698000</v>
      </c>
      <c r="BQ290" s="37"/>
      <c r="BR290" s="37"/>
      <c r="BS290" s="56">
        <v>626698000</v>
      </c>
    </row>
    <row r="291" spans="1:71" x14ac:dyDescent="0.2">
      <c r="A291" s="52" t="s">
        <v>895</v>
      </c>
      <c r="B291" s="52" t="s">
        <v>896</v>
      </c>
      <c r="C291" s="52" t="str">
        <f>VLOOKUP(A291,'[2]S&amp;P 500 Wikipedia'!A:D,3,FALSE)</f>
        <v>Utilities</v>
      </c>
      <c r="D291" s="52">
        <v>378196</v>
      </c>
      <c r="E291" s="52" t="s">
        <v>16</v>
      </c>
      <c r="F291" s="52">
        <v>2019</v>
      </c>
      <c r="G291" s="52" t="s">
        <v>1292</v>
      </c>
      <c r="H291" s="53">
        <v>43830</v>
      </c>
      <c r="I291" s="53">
        <v>43888</v>
      </c>
      <c r="J291" s="53">
        <v>43888</v>
      </c>
      <c r="K291" s="54">
        <v>262000000</v>
      </c>
      <c r="L291" s="54">
        <v>264000000</v>
      </c>
      <c r="M291" s="52" t="s">
        <v>897</v>
      </c>
      <c r="N291" s="36">
        <v>9821000000</v>
      </c>
      <c r="O291" s="37"/>
      <c r="P291" s="37"/>
      <c r="Q291" s="38"/>
      <c r="R291" s="36">
        <v>-7303000000</v>
      </c>
      <c r="S291" s="37"/>
      <c r="T291" s="37"/>
      <c r="U291" s="38"/>
      <c r="V291" s="55">
        <v>2518000000</v>
      </c>
      <c r="W291" s="49"/>
      <c r="X291" s="36">
        <v>-1200000000</v>
      </c>
      <c r="Y291" s="37">
        <v>-827000000</v>
      </c>
      <c r="Z291" s="37"/>
      <c r="AA291" s="37"/>
      <c r="AB291" s="37"/>
      <c r="AC291" s="37">
        <v>-373000000</v>
      </c>
      <c r="AD291" s="37"/>
      <c r="AE291" s="38"/>
      <c r="AF291" s="55">
        <v>1318000000</v>
      </c>
      <c r="AG291" s="49">
        <v>-345000000</v>
      </c>
      <c r="AH291" s="36">
        <v>-413000000</v>
      </c>
      <c r="AI291" s="37"/>
      <c r="AJ291" s="38"/>
      <c r="AK291" s="37"/>
      <c r="AL291" s="37"/>
      <c r="AM291" s="37">
        <v>68000000</v>
      </c>
      <c r="AN291" s="38"/>
      <c r="AO291" s="49">
        <v>973000000</v>
      </c>
      <c r="AP291" s="36">
        <v>-187000000</v>
      </c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8"/>
      <c r="BD291" s="58">
        <v>786000000</v>
      </c>
      <c r="BE291" s="37">
        <v>3334000000</v>
      </c>
      <c r="BF291" s="37"/>
      <c r="BG291" s="37"/>
      <c r="BH291" s="37"/>
      <c r="BI291" s="37"/>
      <c r="BJ291" s="56">
        <v>4120000000</v>
      </c>
      <c r="BK291" s="36">
        <v>321000000</v>
      </c>
      <c r="BL291" s="37">
        <v>321000000</v>
      </c>
      <c r="BM291" s="38"/>
      <c r="BN291" s="74">
        <v>4441000000</v>
      </c>
      <c r="BO291" s="74">
        <v>-3000000</v>
      </c>
      <c r="BP291" s="76">
        <v>4438000000</v>
      </c>
      <c r="BQ291" s="37"/>
      <c r="BR291" s="37"/>
      <c r="BS291" s="56">
        <v>4438000000</v>
      </c>
    </row>
    <row r="292" spans="1:71" x14ac:dyDescent="0.2">
      <c r="A292" s="52" t="s">
        <v>886</v>
      </c>
      <c r="B292" s="52" t="s">
        <v>887</v>
      </c>
      <c r="C292" s="52" t="str">
        <f>VLOOKUP(A292,'[2]S&amp;P 500 Wikipedia'!A:D,3,FALSE)</f>
        <v>Industrials</v>
      </c>
      <c r="D292" s="52">
        <v>378195</v>
      </c>
      <c r="E292" s="52" t="s">
        <v>16</v>
      </c>
      <c r="F292" s="52">
        <v>2019</v>
      </c>
      <c r="G292" s="52" t="s">
        <v>1292</v>
      </c>
      <c r="H292" s="53">
        <v>43830</v>
      </c>
      <c r="I292" s="53">
        <v>43867</v>
      </c>
      <c r="J292" s="53">
        <v>43867</v>
      </c>
      <c r="K292" s="54">
        <v>263300000</v>
      </c>
      <c r="L292" s="54">
        <v>265600000</v>
      </c>
      <c r="M292" s="52" t="s">
        <v>888</v>
      </c>
      <c r="N292" s="36">
        <v>11296000000</v>
      </c>
      <c r="O292" s="37"/>
      <c r="P292" s="37"/>
      <c r="Q292" s="38"/>
      <c r="R292" s="36">
        <v>-6169000000</v>
      </c>
      <c r="S292" s="37"/>
      <c r="T292" s="37"/>
      <c r="U292" s="38"/>
      <c r="V292" s="55">
        <v>5127000000</v>
      </c>
      <c r="W292" s="49"/>
      <c r="X292" s="36">
        <v>-1138000000</v>
      </c>
      <c r="Y292" s="37"/>
      <c r="Z292" s="37"/>
      <c r="AA292" s="37"/>
      <c r="AB292" s="37"/>
      <c r="AC292" s="37">
        <v>-1138000000</v>
      </c>
      <c r="AD292" s="37"/>
      <c r="AE292" s="38"/>
      <c r="AF292" s="55">
        <v>3989000000</v>
      </c>
      <c r="AG292" s="49">
        <v>-498000000</v>
      </c>
      <c r="AH292" s="36">
        <v>-604000000</v>
      </c>
      <c r="AI292" s="37"/>
      <c r="AJ292" s="38"/>
      <c r="AK292" s="37"/>
      <c r="AL292" s="37"/>
      <c r="AM292" s="37"/>
      <c r="AN292" s="38">
        <v>106000000</v>
      </c>
      <c r="AO292" s="49">
        <v>3491000000</v>
      </c>
      <c r="AP292" s="36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8"/>
      <c r="BD292" s="58">
        <v>3491000000</v>
      </c>
      <c r="BE292" s="37">
        <v>-769000000</v>
      </c>
      <c r="BF292" s="37"/>
      <c r="BG292" s="37"/>
      <c r="BH292" s="37"/>
      <c r="BI292" s="37"/>
      <c r="BJ292" s="56">
        <v>2722000000</v>
      </c>
      <c r="BK292" s="36"/>
      <c r="BL292" s="37"/>
      <c r="BM292" s="38"/>
      <c r="BN292" s="74">
        <v>2722000000</v>
      </c>
      <c r="BO292" s="74"/>
      <c r="BP292" s="76">
        <v>2722000000</v>
      </c>
      <c r="BQ292" s="37"/>
      <c r="BR292" s="37"/>
      <c r="BS292" s="56">
        <v>2722000000</v>
      </c>
    </row>
    <row r="293" spans="1:71" x14ac:dyDescent="0.2">
      <c r="A293" s="52" t="s">
        <v>856</v>
      </c>
      <c r="B293" s="52" t="s">
        <v>857</v>
      </c>
      <c r="C293" s="52" t="str">
        <f>VLOOKUP(A293,'[2]S&amp;P 500 Wikipedia'!A:D,3,FALSE)</f>
        <v>Information Technology</v>
      </c>
      <c r="D293" s="52">
        <v>183964</v>
      </c>
      <c r="E293" s="52" t="s">
        <v>16</v>
      </c>
      <c r="F293" s="52">
        <v>2020</v>
      </c>
      <c r="G293" s="52" t="s">
        <v>1292</v>
      </c>
      <c r="H293" s="53">
        <v>43951</v>
      </c>
      <c r="I293" s="53">
        <v>43997</v>
      </c>
      <c r="J293" s="53">
        <v>43997</v>
      </c>
      <c r="K293" s="54">
        <v>230000000</v>
      </c>
      <c r="L293" s="54">
        <v>233000000</v>
      </c>
      <c r="M293" s="52" t="s">
        <v>858</v>
      </c>
      <c r="N293" s="36">
        <v>5412000000</v>
      </c>
      <c r="O293" s="37"/>
      <c r="P293" s="37"/>
      <c r="Q293" s="38"/>
      <c r="R293" s="36">
        <v>-1789000000</v>
      </c>
      <c r="S293" s="37"/>
      <c r="T293" s="37"/>
      <c r="U293" s="38"/>
      <c r="V293" s="55">
        <v>3623000000</v>
      </c>
      <c r="W293" s="49"/>
      <c r="X293" s="36">
        <v>-2695000000</v>
      </c>
      <c r="Y293" s="37">
        <v>-1848000000</v>
      </c>
      <c r="Z293" s="37"/>
      <c r="AA293" s="37"/>
      <c r="AB293" s="37">
        <v>-847000000</v>
      </c>
      <c r="AC293" s="37"/>
      <c r="AD293" s="37"/>
      <c r="AE293" s="38"/>
      <c r="AF293" s="55">
        <v>928000000</v>
      </c>
      <c r="AG293" s="49">
        <v>-1000000</v>
      </c>
      <c r="AH293" s="36"/>
      <c r="AI293" s="37"/>
      <c r="AJ293" s="38"/>
      <c r="AK293" s="37"/>
      <c r="AL293" s="37"/>
      <c r="AM293" s="37"/>
      <c r="AN293" s="38">
        <v>-1000000</v>
      </c>
      <c r="AO293" s="49">
        <v>927000000</v>
      </c>
      <c r="AP293" s="36">
        <v>17000000</v>
      </c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8"/>
      <c r="BD293" s="58">
        <v>944000000</v>
      </c>
      <c r="BE293" s="37">
        <v>-125000000</v>
      </c>
      <c r="BF293" s="37"/>
      <c r="BG293" s="37"/>
      <c r="BH293" s="37"/>
      <c r="BI293" s="37"/>
      <c r="BJ293" s="56">
        <v>819000000</v>
      </c>
      <c r="BK293" s="36"/>
      <c r="BL293" s="37"/>
      <c r="BM293" s="38"/>
      <c r="BN293" s="74">
        <v>819000000</v>
      </c>
      <c r="BO293" s="74"/>
      <c r="BP293" s="76">
        <v>819000000</v>
      </c>
      <c r="BQ293" s="37"/>
      <c r="BR293" s="37"/>
      <c r="BS293" s="56">
        <v>819000000</v>
      </c>
    </row>
    <row r="294" spans="1:71" x14ac:dyDescent="0.2">
      <c r="A294" s="52" t="s">
        <v>898</v>
      </c>
      <c r="B294" s="52" t="s">
        <v>899</v>
      </c>
      <c r="C294" s="52" t="str">
        <f>VLOOKUP(A294,'[2]S&amp;P 500 Wikipedia'!A:D,3,FALSE)</f>
        <v>Materials</v>
      </c>
      <c r="D294" s="52">
        <v>334772</v>
      </c>
      <c r="E294" s="52" t="s">
        <v>16</v>
      </c>
      <c r="F294" s="52">
        <v>2019</v>
      </c>
      <c r="G294" s="52" t="s">
        <v>1292</v>
      </c>
      <c r="H294" s="53">
        <v>43830</v>
      </c>
      <c r="I294" s="53">
        <v>43889</v>
      </c>
      <c r="J294" s="53">
        <v>43889</v>
      </c>
      <c r="K294" s="54">
        <v>305040000</v>
      </c>
      <c r="L294" s="54">
        <v>305503000</v>
      </c>
      <c r="M294" s="52" t="s">
        <v>900</v>
      </c>
      <c r="N294" s="36">
        <v>22588858000</v>
      </c>
      <c r="O294" s="37"/>
      <c r="P294" s="37"/>
      <c r="Q294" s="38"/>
      <c r="R294" s="36">
        <v>-19909773000</v>
      </c>
      <c r="S294" s="37"/>
      <c r="T294" s="37"/>
      <c r="U294" s="38"/>
      <c r="V294" s="55">
        <v>2679085000</v>
      </c>
      <c r="W294" s="49"/>
      <c r="X294" s="36">
        <v>-711248000</v>
      </c>
      <c r="Y294" s="37">
        <v>-711248000</v>
      </c>
      <c r="Z294" s="37"/>
      <c r="AA294" s="37"/>
      <c r="AB294" s="37"/>
      <c r="AC294" s="37"/>
      <c r="AD294" s="37"/>
      <c r="AE294" s="38"/>
      <c r="AF294" s="55">
        <v>1967837000</v>
      </c>
      <c r="AG294" s="49">
        <v>-118114000</v>
      </c>
      <c r="AH294" s="36">
        <v>-121425000</v>
      </c>
      <c r="AI294" s="37"/>
      <c r="AJ294" s="38"/>
      <c r="AK294" s="37"/>
      <c r="AL294" s="37"/>
      <c r="AM294" s="37">
        <v>3311000</v>
      </c>
      <c r="AN294" s="38"/>
      <c r="AO294" s="49">
        <v>1849723000</v>
      </c>
      <c r="AP294" s="36">
        <v>-66916000</v>
      </c>
      <c r="AQ294" s="37"/>
      <c r="AR294" s="37"/>
      <c r="AS294" s="37"/>
      <c r="AT294" s="37"/>
      <c r="AU294" s="37"/>
      <c r="AV294" s="37"/>
      <c r="AW294" s="37">
        <v>-66916000</v>
      </c>
      <c r="AX294" s="37"/>
      <c r="AY294" s="37"/>
      <c r="AZ294" s="37"/>
      <c r="BA294" s="37"/>
      <c r="BB294" s="37"/>
      <c r="BC294" s="38"/>
      <c r="BD294" s="58">
        <v>1782807000</v>
      </c>
      <c r="BE294" s="37">
        <v>-411897000</v>
      </c>
      <c r="BF294" s="37"/>
      <c r="BG294" s="37"/>
      <c r="BH294" s="37"/>
      <c r="BI294" s="37"/>
      <c r="BJ294" s="56">
        <v>1370910000</v>
      </c>
      <c r="BK294" s="36"/>
      <c r="BL294" s="37"/>
      <c r="BM294" s="38"/>
      <c r="BN294" s="74">
        <v>1370910000</v>
      </c>
      <c r="BO294" s="74">
        <v>-99767000</v>
      </c>
      <c r="BP294" s="76">
        <v>1271143000</v>
      </c>
      <c r="BQ294" s="37"/>
      <c r="BR294" s="37"/>
      <c r="BS294" s="56">
        <v>1271143000</v>
      </c>
    </row>
    <row r="295" spans="1:71" x14ac:dyDescent="0.2">
      <c r="A295" s="52" t="s">
        <v>901</v>
      </c>
      <c r="B295" s="52" t="s">
        <v>902</v>
      </c>
      <c r="C295" s="52" t="str">
        <f>VLOOKUP(A295,'[2]S&amp;P 500 Wikipedia'!A:D,3,FALSE)</f>
        <v>Information Technology</v>
      </c>
      <c r="D295" s="52">
        <v>172199</v>
      </c>
      <c r="E295" s="52" t="s">
        <v>16</v>
      </c>
      <c r="F295" s="52">
        <v>2019</v>
      </c>
      <c r="G295" s="52" t="s">
        <v>1292</v>
      </c>
      <c r="H295" s="53">
        <v>43861</v>
      </c>
      <c r="I295" s="53">
        <v>43881</v>
      </c>
      <c r="J295" s="53">
        <v>43881</v>
      </c>
      <c r="K295" s="54">
        <v>609000000</v>
      </c>
      <c r="L295" s="54">
        <v>618000000</v>
      </c>
      <c r="M295" s="52" t="s">
        <v>903</v>
      </c>
      <c r="N295" s="36">
        <v>10918000000</v>
      </c>
      <c r="O295" s="37"/>
      <c r="P295" s="37"/>
      <c r="Q295" s="38"/>
      <c r="R295" s="36">
        <v>-4150000000</v>
      </c>
      <c r="S295" s="37"/>
      <c r="T295" s="37"/>
      <c r="U295" s="38"/>
      <c r="V295" s="55">
        <v>6768000000</v>
      </c>
      <c r="W295" s="49"/>
      <c r="X295" s="36">
        <v>-3922000000</v>
      </c>
      <c r="Y295" s="37">
        <v>-1093000000</v>
      </c>
      <c r="Z295" s="37"/>
      <c r="AA295" s="37"/>
      <c r="AB295" s="37">
        <v>-2829000000</v>
      </c>
      <c r="AC295" s="37"/>
      <c r="AD295" s="37"/>
      <c r="AE295" s="38"/>
      <c r="AF295" s="55">
        <v>2846000000</v>
      </c>
      <c r="AG295" s="49">
        <v>124000000</v>
      </c>
      <c r="AH295" s="36">
        <v>126000000</v>
      </c>
      <c r="AI295" s="37"/>
      <c r="AJ295" s="38"/>
      <c r="AK295" s="37"/>
      <c r="AL295" s="37"/>
      <c r="AM295" s="37"/>
      <c r="AN295" s="38">
        <v>-2000000</v>
      </c>
      <c r="AO295" s="49">
        <v>2970000000</v>
      </c>
      <c r="AP295" s="36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8"/>
      <c r="BD295" s="58">
        <v>2970000000</v>
      </c>
      <c r="BE295" s="37">
        <v>-174000000</v>
      </c>
      <c r="BF295" s="37"/>
      <c r="BG295" s="37"/>
      <c r="BH295" s="37"/>
      <c r="BI295" s="37"/>
      <c r="BJ295" s="56">
        <v>2796000000</v>
      </c>
      <c r="BK295" s="36"/>
      <c r="BL295" s="37"/>
      <c r="BM295" s="38"/>
      <c r="BN295" s="74">
        <v>2796000000</v>
      </c>
      <c r="BO295" s="74"/>
      <c r="BP295" s="76">
        <v>2796000000</v>
      </c>
      <c r="BQ295" s="37"/>
      <c r="BR295" s="37"/>
      <c r="BS295" s="56">
        <v>2796000000</v>
      </c>
    </row>
    <row r="296" spans="1:71" x14ac:dyDescent="0.2">
      <c r="A296" s="52" t="s">
        <v>904</v>
      </c>
      <c r="B296" s="52" t="s">
        <v>905</v>
      </c>
      <c r="C296" s="52" t="str">
        <f>VLOOKUP(A296,'[2]S&amp;P 500 Wikipedia'!A:D,3,FALSE)</f>
        <v>Consumer Discretionary</v>
      </c>
      <c r="D296" s="52">
        <v>896899</v>
      </c>
      <c r="E296" s="52" t="s">
        <v>16</v>
      </c>
      <c r="F296" s="52">
        <v>2019</v>
      </c>
      <c r="G296" s="52" t="s">
        <v>1292</v>
      </c>
      <c r="H296" s="53">
        <v>43830</v>
      </c>
      <c r="I296" s="53">
        <v>43880</v>
      </c>
      <c r="J296" s="53">
        <v>43880</v>
      </c>
      <c r="K296" s="54">
        <v>3641000</v>
      </c>
      <c r="L296" s="54">
        <v>3973000</v>
      </c>
      <c r="M296" s="52" t="s">
        <v>1301</v>
      </c>
      <c r="N296" s="36">
        <v>7388664000</v>
      </c>
      <c r="O296" s="37"/>
      <c r="P296" s="37"/>
      <c r="Q296" s="38"/>
      <c r="R296" s="36">
        <v>-5849862000</v>
      </c>
      <c r="S296" s="37"/>
      <c r="T296" s="37"/>
      <c r="U296" s="38"/>
      <c r="V296" s="55">
        <v>1538802000</v>
      </c>
      <c r="W296" s="49"/>
      <c r="X296" s="36">
        <v>-527405000</v>
      </c>
      <c r="Y296" s="37">
        <v>-527405000</v>
      </c>
      <c r="Z296" s="37"/>
      <c r="AA296" s="37"/>
      <c r="AB296" s="37"/>
      <c r="AC296" s="37"/>
      <c r="AD296" s="37"/>
      <c r="AE296" s="38"/>
      <c r="AF296" s="55">
        <v>1011397000</v>
      </c>
      <c r="AG296" s="49">
        <v>14398000</v>
      </c>
      <c r="AH296" s="36">
        <v>-13238000</v>
      </c>
      <c r="AI296" s="37">
        <v>-25380000</v>
      </c>
      <c r="AJ296" s="38">
        <v>12142000</v>
      </c>
      <c r="AK296" s="37"/>
      <c r="AL296" s="37"/>
      <c r="AM296" s="37"/>
      <c r="AN296" s="38">
        <v>27636000</v>
      </c>
      <c r="AO296" s="49">
        <v>1025795000</v>
      </c>
      <c r="AP296" s="36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8"/>
      <c r="BD296" s="58">
        <v>1025795000</v>
      </c>
      <c r="BE296" s="37">
        <v>-147256000</v>
      </c>
      <c r="BF296" s="37"/>
      <c r="BG296" s="37"/>
      <c r="BH296" s="37"/>
      <c r="BI296" s="37"/>
      <c r="BJ296" s="56">
        <v>878539000</v>
      </c>
      <c r="BK296" s="36"/>
      <c r="BL296" s="37"/>
      <c r="BM296" s="38"/>
      <c r="BN296" s="74">
        <v>878539000</v>
      </c>
      <c r="BO296" s="74"/>
      <c r="BP296" s="76">
        <v>878539000</v>
      </c>
      <c r="BQ296" s="37"/>
      <c r="BR296" s="37"/>
      <c r="BS296" s="56">
        <v>878539000</v>
      </c>
    </row>
    <row r="297" spans="1:71" x14ac:dyDescent="0.2">
      <c r="A297" s="52" t="s">
        <v>862</v>
      </c>
      <c r="B297" s="52" t="s">
        <v>863</v>
      </c>
      <c r="C297" s="52" t="str">
        <f>VLOOKUP(A297,'[2]S&amp;P 500 Wikipedia'!A:D,3,FALSE)</f>
        <v>Consumer Discretionary</v>
      </c>
      <c r="D297" s="52">
        <v>378194</v>
      </c>
      <c r="E297" s="52" t="s">
        <v>16</v>
      </c>
      <c r="F297" s="52">
        <v>2019</v>
      </c>
      <c r="G297" s="52" t="s">
        <v>1292</v>
      </c>
      <c r="H297" s="53">
        <v>43830</v>
      </c>
      <c r="I297" s="53">
        <v>43892</v>
      </c>
      <c r="J297" s="53">
        <v>43892</v>
      </c>
      <c r="K297" s="54">
        <v>423300000</v>
      </c>
      <c r="L297" s="54">
        <v>423900000</v>
      </c>
      <c r="M297" s="52" t="s">
        <v>864</v>
      </c>
      <c r="N297" s="36">
        <v>9714900000</v>
      </c>
      <c r="O297" s="37"/>
      <c r="P297" s="37"/>
      <c r="Q297" s="38"/>
      <c r="R297" s="36">
        <v>-6495500000</v>
      </c>
      <c r="S297" s="37"/>
      <c r="T297" s="37"/>
      <c r="U297" s="38"/>
      <c r="V297" s="55">
        <v>3219400000</v>
      </c>
      <c r="W297" s="49"/>
      <c r="X297" s="36">
        <v>-2451000000</v>
      </c>
      <c r="Y297" s="37">
        <v>-2451000000</v>
      </c>
      <c r="Z297" s="37"/>
      <c r="AA297" s="37"/>
      <c r="AB297" s="37"/>
      <c r="AC297" s="37"/>
      <c r="AD297" s="37"/>
      <c r="AE297" s="38"/>
      <c r="AF297" s="55">
        <v>768400000</v>
      </c>
      <c r="AG297" s="49">
        <v>-341600000</v>
      </c>
      <c r="AH297" s="36">
        <v>-303300000</v>
      </c>
      <c r="AI297" s="37"/>
      <c r="AJ297" s="38"/>
      <c r="AK297" s="37"/>
      <c r="AL297" s="37"/>
      <c r="AM297" s="37"/>
      <c r="AN297" s="38">
        <v>-38300000</v>
      </c>
      <c r="AO297" s="49">
        <v>426800000</v>
      </c>
      <c r="AP297" s="36">
        <v>-1278400000</v>
      </c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8"/>
      <c r="BD297" s="58">
        <v>-851600000</v>
      </c>
      <c r="BE297" s="37">
        <v>1037700000</v>
      </c>
      <c r="BF297" s="37"/>
      <c r="BG297" s="37"/>
      <c r="BH297" s="37"/>
      <c r="BI297" s="37"/>
      <c r="BJ297" s="56">
        <v>186100000</v>
      </c>
      <c r="BK297" s="36">
        <v>-79500000</v>
      </c>
      <c r="BL297" s="37">
        <v>-79500000</v>
      </c>
      <c r="BM297" s="38"/>
      <c r="BN297" s="74">
        <v>106600000</v>
      </c>
      <c r="BO297" s="74"/>
      <c r="BP297" s="76">
        <v>106600000</v>
      </c>
      <c r="BQ297" s="37"/>
      <c r="BR297" s="37"/>
      <c r="BS297" s="56">
        <v>106600000</v>
      </c>
    </row>
    <row r="298" spans="1:71" x14ac:dyDescent="0.2">
      <c r="A298" s="52" t="s">
        <v>868</v>
      </c>
      <c r="B298" s="52" t="s">
        <v>869</v>
      </c>
      <c r="C298" s="52" t="str">
        <f>VLOOKUP(A298,'[2]S&amp;P 500 Wikipedia'!A:D,3,FALSE)</f>
        <v>Communication Services</v>
      </c>
      <c r="D298" s="52">
        <v>160346</v>
      </c>
      <c r="E298" s="52" t="s">
        <v>16</v>
      </c>
      <c r="F298" s="52">
        <v>2020</v>
      </c>
      <c r="G298" s="52" t="s">
        <v>1292</v>
      </c>
      <c r="H298" s="53">
        <v>44012</v>
      </c>
      <c r="I298" s="53">
        <v>44054</v>
      </c>
      <c r="J298" s="53">
        <v>44054</v>
      </c>
      <c r="K298" s="54">
        <v>587900000</v>
      </c>
      <c r="L298" s="54">
        <v>587900000</v>
      </c>
      <c r="M298" s="52" t="s">
        <v>870</v>
      </c>
      <c r="N298" s="36">
        <v>9008000000</v>
      </c>
      <c r="O298" s="37"/>
      <c r="P298" s="37"/>
      <c r="Q298" s="38"/>
      <c r="R298" s="36">
        <v>-5000000000</v>
      </c>
      <c r="S298" s="37"/>
      <c r="T298" s="37"/>
      <c r="U298" s="38"/>
      <c r="V298" s="55">
        <v>4008000000</v>
      </c>
      <c r="W298" s="49"/>
      <c r="X298" s="36">
        <v>-3639000000</v>
      </c>
      <c r="Y298" s="37">
        <v>-2995000000</v>
      </c>
      <c r="Z298" s="37"/>
      <c r="AA298" s="37"/>
      <c r="AB298" s="37"/>
      <c r="AC298" s="37">
        <v>-644000000</v>
      </c>
      <c r="AD298" s="37"/>
      <c r="AE298" s="38"/>
      <c r="AF298" s="55">
        <v>369000000</v>
      </c>
      <c r="AG298" s="49">
        <v>-63000000</v>
      </c>
      <c r="AH298" s="36">
        <v>-25000000</v>
      </c>
      <c r="AI298" s="37"/>
      <c r="AJ298" s="38"/>
      <c r="AK298" s="37"/>
      <c r="AL298" s="37"/>
      <c r="AM298" s="37"/>
      <c r="AN298" s="38">
        <v>-38000000</v>
      </c>
      <c r="AO298" s="49">
        <v>306000000</v>
      </c>
      <c r="AP298" s="36">
        <v>-1830000000</v>
      </c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8"/>
      <c r="BD298" s="58">
        <v>-1524000000</v>
      </c>
      <c r="BE298" s="37">
        <v>-21000000</v>
      </c>
      <c r="BF298" s="37"/>
      <c r="BG298" s="37"/>
      <c r="BH298" s="37"/>
      <c r="BI298" s="37"/>
      <c r="BJ298" s="56">
        <v>-1545000000</v>
      </c>
      <c r="BK298" s="36"/>
      <c r="BL298" s="37"/>
      <c r="BM298" s="38"/>
      <c r="BN298" s="74">
        <v>-1545000000</v>
      </c>
      <c r="BO298" s="74">
        <v>276000000</v>
      </c>
      <c r="BP298" s="76">
        <v>-1269000000</v>
      </c>
      <c r="BQ298" s="37"/>
      <c r="BR298" s="37"/>
      <c r="BS298" s="56">
        <v>-1269000000</v>
      </c>
    </row>
    <row r="299" spans="1:71" x14ac:dyDescent="0.2">
      <c r="A299" s="52" t="s">
        <v>1006</v>
      </c>
      <c r="B299" s="52" t="s">
        <v>1007</v>
      </c>
      <c r="C299" s="52" t="str">
        <f>VLOOKUP(A299,'[2]S&amp;P 500 Wikipedia'!A:D,3,FALSE)</f>
        <v>Real Estate</v>
      </c>
      <c r="D299" s="52">
        <v>81605</v>
      </c>
      <c r="E299" s="52" t="s">
        <v>16</v>
      </c>
      <c r="F299" s="52">
        <v>2019</v>
      </c>
      <c r="G299" s="52" t="s">
        <v>1292</v>
      </c>
      <c r="H299" s="53">
        <v>43830</v>
      </c>
      <c r="I299" s="53">
        <v>43885</v>
      </c>
      <c r="J299" s="53">
        <v>43885</v>
      </c>
      <c r="K299" s="54">
        <v>315837012</v>
      </c>
      <c r="L299" s="54">
        <v>316159277</v>
      </c>
      <c r="M299" s="59" t="s">
        <v>1008</v>
      </c>
      <c r="N299" s="36">
        <v>1491591000</v>
      </c>
      <c r="O299" s="37"/>
      <c r="P299" s="37"/>
      <c r="Q299" s="38"/>
      <c r="R299" s="60">
        <v>0</v>
      </c>
      <c r="S299" s="37"/>
      <c r="T299" s="37"/>
      <c r="U299" s="38"/>
      <c r="V299" s="55">
        <v>1491591000</v>
      </c>
      <c r="W299" s="49"/>
      <c r="X299" s="36">
        <v>-749029000</v>
      </c>
      <c r="Y299" s="37">
        <v>-66483000</v>
      </c>
      <c r="Z299" s="37"/>
      <c r="AA299" s="37"/>
      <c r="AB299" s="37"/>
      <c r="AC299" s="37">
        <v>-593961000</v>
      </c>
      <c r="AD299" s="37"/>
      <c r="AE299" s="38">
        <v>-88585000</v>
      </c>
      <c r="AF299" s="55">
        <v>742562000</v>
      </c>
      <c r="AG299" s="49">
        <v>-290991000</v>
      </c>
      <c r="AH299" s="36">
        <v>-290991000</v>
      </c>
      <c r="AI299" s="37"/>
      <c r="AJ299" s="38"/>
      <c r="AK299" s="37"/>
      <c r="AL299" s="37"/>
      <c r="AM299" s="37"/>
      <c r="AN299" s="38"/>
      <c r="AO299" s="49">
        <v>451571000</v>
      </c>
      <c r="AP299" s="36">
        <v>-7935000</v>
      </c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8"/>
      <c r="BD299" s="58">
        <v>443636000</v>
      </c>
      <c r="BE299" s="37">
        <v>-6158000</v>
      </c>
      <c r="BF299" s="37"/>
      <c r="BG299" s="37"/>
      <c r="BH299" s="37"/>
      <c r="BI299" s="37"/>
      <c r="BJ299" s="56">
        <v>437478000</v>
      </c>
      <c r="BK299" s="36"/>
      <c r="BL299" s="37"/>
      <c r="BM299" s="38"/>
      <c r="BN299" s="74">
        <v>437478000</v>
      </c>
      <c r="BO299" s="74">
        <v>-996000</v>
      </c>
      <c r="BP299" s="76">
        <v>436482000</v>
      </c>
      <c r="BQ299" s="37">
        <v>0</v>
      </c>
      <c r="BR299" s="37"/>
      <c r="BS299" s="56">
        <v>436482000</v>
      </c>
    </row>
    <row r="300" spans="1:71" x14ac:dyDescent="0.2">
      <c r="A300" s="52" t="s">
        <v>913</v>
      </c>
      <c r="B300" s="52" t="s">
        <v>914</v>
      </c>
      <c r="C300" s="52" t="str">
        <f>VLOOKUP(A300,'[2]S&amp;P 500 Wikipedia'!A:D,3,FALSE)</f>
        <v>Industrials</v>
      </c>
      <c r="D300" s="52">
        <v>782146</v>
      </c>
      <c r="E300" s="52" t="s">
        <v>16</v>
      </c>
      <c r="F300" s="52">
        <v>2019</v>
      </c>
      <c r="G300" s="52" t="s">
        <v>1292</v>
      </c>
      <c r="H300" s="53">
        <v>43830</v>
      </c>
      <c r="I300" s="53">
        <v>43887</v>
      </c>
      <c r="J300" s="53">
        <v>43887</v>
      </c>
      <c r="K300" s="54">
        <v>120414218</v>
      </c>
      <c r="L300" s="54">
        <v>120609599</v>
      </c>
      <c r="M300" s="59" t="s">
        <v>915</v>
      </c>
      <c r="N300" s="36">
        <v>4109111000</v>
      </c>
      <c r="O300" s="37"/>
      <c r="P300" s="37"/>
      <c r="Q300" s="38"/>
      <c r="R300" s="60">
        <v>0</v>
      </c>
      <c r="S300" s="37"/>
      <c r="T300" s="37"/>
      <c r="U300" s="38"/>
      <c r="V300" s="55">
        <v>4109111000</v>
      </c>
      <c r="W300" s="49"/>
      <c r="X300" s="36">
        <v>-3290405000</v>
      </c>
      <c r="Y300" s="37">
        <v>-3008178000</v>
      </c>
      <c r="Z300" s="37"/>
      <c r="AA300" s="37"/>
      <c r="AB300" s="37"/>
      <c r="AC300" s="37">
        <v>-253681000</v>
      </c>
      <c r="AD300" s="37"/>
      <c r="AE300" s="38">
        <v>-28546000</v>
      </c>
      <c r="AF300" s="55">
        <v>818706000</v>
      </c>
      <c r="AG300" s="49">
        <v>5243000</v>
      </c>
      <c r="AH300" s="36">
        <v>6386000</v>
      </c>
      <c r="AI300" s="37"/>
      <c r="AJ300" s="38"/>
      <c r="AK300" s="37"/>
      <c r="AL300" s="37"/>
      <c r="AM300" s="37"/>
      <c r="AN300" s="38">
        <v>-1143000</v>
      </c>
      <c r="AO300" s="49">
        <v>823949000</v>
      </c>
      <c r="AP300" s="36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8"/>
      <c r="BD300" s="58">
        <v>823949000</v>
      </c>
      <c r="BE300" s="37">
        <v>-208431000</v>
      </c>
      <c r="BF300" s="37"/>
      <c r="BG300" s="37"/>
      <c r="BH300" s="37"/>
      <c r="BI300" s="37"/>
      <c r="BJ300" s="56">
        <v>615518000</v>
      </c>
      <c r="BK300" s="36"/>
      <c r="BL300" s="37"/>
      <c r="BM300" s="38"/>
      <c r="BN300" s="74">
        <v>615518000</v>
      </c>
      <c r="BO300" s="74"/>
      <c r="BP300" s="76">
        <v>615518000</v>
      </c>
      <c r="BQ300" s="37"/>
      <c r="BR300" s="37"/>
      <c r="BS300" s="56">
        <v>615518000</v>
      </c>
    </row>
    <row r="301" spans="1:71" x14ac:dyDescent="0.2">
      <c r="A301" s="52" t="s">
        <v>919</v>
      </c>
      <c r="B301" s="52" t="s">
        <v>920</v>
      </c>
      <c r="C301" s="52" t="str">
        <f>VLOOKUP(A301,'[2]S&amp;P 500 Wikipedia'!A:D,3,FALSE)</f>
        <v>Energy</v>
      </c>
      <c r="D301" s="52">
        <v>334076</v>
      </c>
      <c r="E301" s="52" t="s">
        <v>16</v>
      </c>
      <c r="F301" s="52">
        <v>2019</v>
      </c>
      <c r="G301" s="52" t="s">
        <v>1292</v>
      </c>
      <c r="H301" s="53">
        <v>43830</v>
      </c>
      <c r="I301" s="53">
        <v>43886</v>
      </c>
      <c r="J301" s="53">
        <v>43886</v>
      </c>
      <c r="K301" s="54">
        <v>413560000</v>
      </c>
      <c r="L301" s="54">
        <v>415444000</v>
      </c>
      <c r="M301" s="52" t="s">
        <v>921</v>
      </c>
      <c r="N301" s="36">
        <v>10164367000</v>
      </c>
      <c r="O301" s="37"/>
      <c r="P301" s="37"/>
      <c r="Q301" s="38"/>
      <c r="R301" s="36">
        <v>-6788040000</v>
      </c>
      <c r="S301" s="37"/>
      <c r="T301" s="37"/>
      <c r="U301" s="38"/>
      <c r="V301" s="55">
        <v>3376327000</v>
      </c>
      <c r="W301" s="49"/>
      <c r="X301" s="36">
        <v>-1459399000</v>
      </c>
      <c r="Y301" s="37">
        <v>-863708000</v>
      </c>
      <c r="Z301" s="37"/>
      <c r="AA301" s="37"/>
      <c r="AB301" s="37"/>
      <c r="AC301" s="37">
        <v>-476535000</v>
      </c>
      <c r="AD301" s="37"/>
      <c r="AE301" s="38">
        <v>-119156000</v>
      </c>
      <c r="AF301" s="55">
        <v>1916928000</v>
      </c>
      <c r="AG301" s="49">
        <v>-328177000</v>
      </c>
      <c r="AH301" s="36">
        <v>-491773000</v>
      </c>
      <c r="AI301" s="37"/>
      <c r="AJ301" s="38"/>
      <c r="AK301" s="37"/>
      <c r="AL301" s="37"/>
      <c r="AM301" s="37">
        <v>154541000</v>
      </c>
      <c r="AN301" s="38">
        <v>9055000</v>
      </c>
      <c r="AO301" s="49">
        <v>1588751000</v>
      </c>
      <c r="AP301" s="36">
        <v>62240000</v>
      </c>
      <c r="AQ301" s="37"/>
      <c r="AR301" s="37"/>
      <c r="AS301" s="37"/>
      <c r="AT301" s="37"/>
      <c r="AU301" s="37"/>
      <c r="AV301" s="37"/>
      <c r="AW301" s="37">
        <v>0</v>
      </c>
      <c r="AX301" s="37">
        <v>-2575000</v>
      </c>
      <c r="AY301" s="37"/>
      <c r="AZ301" s="37"/>
      <c r="BA301" s="37"/>
      <c r="BB301" s="37"/>
      <c r="BC301" s="38">
        <v>64815000</v>
      </c>
      <c r="BD301" s="58">
        <v>1650991000</v>
      </c>
      <c r="BE301" s="37">
        <v>-372414000</v>
      </c>
      <c r="BF301" s="37"/>
      <c r="BG301" s="37"/>
      <c r="BH301" s="37"/>
      <c r="BI301" s="37"/>
      <c r="BJ301" s="56">
        <v>1278577000</v>
      </c>
      <c r="BK301" s="36"/>
      <c r="BL301" s="37"/>
      <c r="BM301" s="38"/>
      <c r="BN301" s="74">
        <v>1278577000</v>
      </c>
      <c r="BO301" s="74">
        <v>0</v>
      </c>
      <c r="BP301" s="76">
        <v>1278577000</v>
      </c>
      <c r="BQ301" s="37">
        <v>-1100000</v>
      </c>
      <c r="BR301" s="37"/>
      <c r="BS301" s="56">
        <v>1277477000</v>
      </c>
    </row>
    <row r="302" spans="1:71" x14ac:dyDescent="0.2">
      <c r="A302" s="52" t="s">
        <v>916</v>
      </c>
      <c r="B302" s="52" t="s">
        <v>917</v>
      </c>
      <c r="C302" s="52" t="str">
        <f>VLOOKUP(A302,'[2]S&amp;P 500 Wikipedia'!A:D,3,FALSE)</f>
        <v>Communication Services</v>
      </c>
      <c r="D302" s="52">
        <v>251397</v>
      </c>
      <c r="E302" s="52" t="s">
        <v>16</v>
      </c>
      <c r="F302" s="52">
        <v>2019</v>
      </c>
      <c r="G302" s="52" t="s">
        <v>1292</v>
      </c>
      <c r="H302" s="53">
        <v>43830</v>
      </c>
      <c r="I302" s="53">
        <v>43872</v>
      </c>
      <c r="J302" s="53">
        <v>43872</v>
      </c>
      <c r="K302" s="54">
        <v>219800000</v>
      </c>
      <c r="L302" s="54">
        <v>220900000</v>
      </c>
      <c r="M302" s="52" t="s">
        <v>918</v>
      </c>
      <c r="N302" s="36">
        <v>14953700000</v>
      </c>
      <c r="O302" s="37"/>
      <c r="P302" s="37"/>
      <c r="Q302" s="38"/>
      <c r="R302" s="36">
        <v>-12194000000</v>
      </c>
      <c r="S302" s="37">
        <v>-12194000000</v>
      </c>
      <c r="T302" s="37"/>
      <c r="U302" s="38"/>
      <c r="V302" s="55">
        <v>2759700000</v>
      </c>
      <c r="W302" s="49"/>
      <c r="X302" s="36">
        <v>-637400000</v>
      </c>
      <c r="Y302" s="37">
        <v>-405900000</v>
      </c>
      <c r="Z302" s="37"/>
      <c r="AA302" s="37"/>
      <c r="AB302" s="37"/>
      <c r="AC302" s="37">
        <v>-231500000</v>
      </c>
      <c r="AD302" s="37"/>
      <c r="AE302" s="38"/>
      <c r="AF302" s="55">
        <v>2122300000</v>
      </c>
      <c r="AG302" s="49">
        <v>-184000000</v>
      </c>
      <c r="AH302" s="36">
        <v>-184000000</v>
      </c>
      <c r="AI302" s="37">
        <v>-244300000</v>
      </c>
      <c r="AJ302" s="38">
        <v>60300000</v>
      </c>
      <c r="AK302" s="37"/>
      <c r="AL302" s="37"/>
      <c r="AM302" s="37"/>
      <c r="AN302" s="38"/>
      <c r="AO302" s="49">
        <v>1938300000</v>
      </c>
      <c r="AP302" s="36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8"/>
      <c r="BD302" s="58">
        <v>1938300000</v>
      </c>
      <c r="BE302" s="37">
        <v>-504400000</v>
      </c>
      <c r="BF302" s="37"/>
      <c r="BG302" s="37"/>
      <c r="BH302" s="37"/>
      <c r="BI302" s="37">
        <v>2000000</v>
      </c>
      <c r="BJ302" s="56">
        <v>1435900000</v>
      </c>
      <c r="BK302" s="36"/>
      <c r="BL302" s="37"/>
      <c r="BM302" s="38"/>
      <c r="BN302" s="74">
        <v>1435900000</v>
      </c>
      <c r="BO302" s="74">
        <v>-96800000</v>
      </c>
      <c r="BP302" s="76">
        <v>1339100000</v>
      </c>
      <c r="BQ302" s="37"/>
      <c r="BR302" s="37"/>
      <c r="BS302" s="56">
        <v>1339100000</v>
      </c>
    </row>
    <row r="303" spans="1:71" x14ac:dyDescent="0.2">
      <c r="A303" s="52" t="s">
        <v>922</v>
      </c>
      <c r="B303" s="52" t="s">
        <v>923</v>
      </c>
      <c r="C303" s="52" t="str">
        <f>VLOOKUP(A303,'[2]S&amp;P 500 Wikipedia'!A:D,3,FALSE)</f>
        <v>Information Technology</v>
      </c>
      <c r="D303" s="52">
        <v>257930</v>
      </c>
      <c r="E303" s="52" t="s">
        <v>16</v>
      </c>
      <c r="F303" s="52">
        <v>2020</v>
      </c>
      <c r="G303" s="52" t="s">
        <v>1292</v>
      </c>
      <c r="H303" s="53">
        <v>43982</v>
      </c>
      <c r="I303" s="53">
        <v>44004</v>
      </c>
      <c r="J303" s="53">
        <v>44004</v>
      </c>
      <c r="K303" s="54">
        <v>3211000000</v>
      </c>
      <c r="L303" s="54">
        <v>3294000000</v>
      </c>
      <c r="M303" s="52" t="s">
        <v>924</v>
      </c>
      <c r="N303" s="36">
        <v>39068000000</v>
      </c>
      <c r="O303" s="37">
        <v>39068000000</v>
      </c>
      <c r="P303" s="37"/>
      <c r="Q303" s="38"/>
      <c r="R303" s="36">
        <v>-7938000000</v>
      </c>
      <c r="S303" s="37"/>
      <c r="T303" s="37"/>
      <c r="U303" s="38"/>
      <c r="V303" s="55">
        <v>31130000000</v>
      </c>
      <c r="W303" s="49"/>
      <c r="X303" s="36">
        <v>-16928000000</v>
      </c>
      <c r="Y303" s="37">
        <v>-9275000000</v>
      </c>
      <c r="Z303" s="37">
        <v>-8094000000</v>
      </c>
      <c r="AA303" s="37">
        <v>-1181000000</v>
      </c>
      <c r="AB303" s="37">
        <v>-6067000000</v>
      </c>
      <c r="AC303" s="37">
        <v>-1586000000</v>
      </c>
      <c r="AD303" s="37"/>
      <c r="AE303" s="38"/>
      <c r="AF303" s="55">
        <v>14202000000</v>
      </c>
      <c r="AG303" s="49">
        <v>-1833000000</v>
      </c>
      <c r="AH303" s="36">
        <v>-1995000000</v>
      </c>
      <c r="AI303" s="37"/>
      <c r="AJ303" s="38"/>
      <c r="AK303" s="37"/>
      <c r="AL303" s="37"/>
      <c r="AM303" s="37"/>
      <c r="AN303" s="38">
        <v>162000000</v>
      </c>
      <c r="AO303" s="49">
        <v>12369000000</v>
      </c>
      <c r="AP303" s="36">
        <v>-306000000</v>
      </c>
      <c r="AQ303" s="37"/>
      <c r="AR303" s="37"/>
      <c r="AS303" s="37"/>
      <c r="AT303" s="37"/>
      <c r="AU303" s="37"/>
      <c r="AV303" s="37"/>
      <c r="AW303" s="37"/>
      <c r="AX303" s="37"/>
      <c r="AY303" s="37"/>
      <c r="AZ303" s="37">
        <v>-250000000</v>
      </c>
      <c r="BA303" s="37"/>
      <c r="BB303" s="37"/>
      <c r="BC303" s="38">
        <v>-56000000</v>
      </c>
      <c r="BD303" s="58">
        <v>12063000000</v>
      </c>
      <c r="BE303" s="37">
        <v>-1928000000</v>
      </c>
      <c r="BF303" s="37"/>
      <c r="BG303" s="37"/>
      <c r="BH303" s="37"/>
      <c r="BI303" s="37"/>
      <c r="BJ303" s="56">
        <v>10135000000</v>
      </c>
      <c r="BK303" s="36"/>
      <c r="BL303" s="37"/>
      <c r="BM303" s="38"/>
      <c r="BN303" s="74">
        <v>10135000000</v>
      </c>
      <c r="BO303" s="74"/>
      <c r="BP303" s="76">
        <v>10135000000</v>
      </c>
      <c r="BQ303" s="37"/>
      <c r="BR303" s="37"/>
      <c r="BS303" s="56">
        <v>10135000000</v>
      </c>
    </row>
    <row r="304" spans="1:71" x14ac:dyDescent="0.2">
      <c r="A304" s="52" t="s">
        <v>907</v>
      </c>
      <c r="B304" s="52" t="s">
        <v>908</v>
      </c>
      <c r="C304" s="52" t="str">
        <f>VLOOKUP(A304,'[2]S&amp;P 500 Wikipedia'!A:D,3,FALSE)</f>
        <v>Consumer Discretionary</v>
      </c>
      <c r="D304" s="52">
        <v>334679</v>
      </c>
      <c r="E304" s="52" t="s">
        <v>16</v>
      </c>
      <c r="F304" s="52">
        <v>2019</v>
      </c>
      <c r="G304" s="52" t="s">
        <v>1292</v>
      </c>
      <c r="H304" s="53">
        <v>43830</v>
      </c>
      <c r="I304" s="53">
        <v>43889</v>
      </c>
      <c r="J304" s="53">
        <v>43889</v>
      </c>
      <c r="K304" s="54">
        <v>76985000</v>
      </c>
      <c r="L304" s="54">
        <v>77788000</v>
      </c>
      <c r="M304" s="52" t="s">
        <v>909</v>
      </c>
      <c r="N304" s="36">
        <v>10149985000</v>
      </c>
      <c r="O304" s="37"/>
      <c r="P304" s="37"/>
      <c r="Q304" s="38"/>
      <c r="R304" s="36">
        <v>-4755294000</v>
      </c>
      <c r="S304" s="37"/>
      <c r="T304" s="37"/>
      <c r="U304" s="38"/>
      <c r="V304" s="55">
        <v>5394691000</v>
      </c>
      <c r="W304" s="49"/>
      <c r="X304" s="36">
        <v>-3473965000</v>
      </c>
      <c r="Y304" s="37">
        <v>-3473965000</v>
      </c>
      <c r="Z304" s="37"/>
      <c r="AA304" s="37"/>
      <c r="AB304" s="37"/>
      <c r="AC304" s="37"/>
      <c r="AD304" s="37"/>
      <c r="AE304" s="38"/>
      <c r="AF304" s="55">
        <v>1920726000</v>
      </c>
      <c r="AG304" s="49">
        <v>-130397000</v>
      </c>
      <c r="AH304" s="36">
        <v>-137430000</v>
      </c>
      <c r="AI304" s="37">
        <v>-139975000</v>
      </c>
      <c r="AJ304" s="38">
        <v>2545000</v>
      </c>
      <c r="AK304" s="37"/>
      <c r="AL304" s="37"/>
      <c r="AM304" s="37"/>
      <c r="AN304" s="38">
        <v>7033000</v>
      </c>
      <c r="AO304" s="49">
        <v>1790329000</v>
      </c>
      <c r="AP304" s="36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8"/>
      <c r="BD304" s="58">
        <v>1790329000</v>
      </c>
      <c r="BE304" s="37">
        <v>-399287000</v>
      </c>
      <c r="BF304" s="37"/>
      <c r="BG304" s="37"/>
      <c r="BH304" s="37"/>
      <c r="BI304" s="37"/>
      <c r="BJ304" s="56">
        <v>1391042000</v>
      </c>
      <c r="BK304" s="36"/>
      <c r="BL304" s="37"/>
      <c r="BM304" s="38"/>
      <c r="BN304" s="74">
        <v>1391042000</v>
      </c>
      <c r="BO304" s="74"/>
      <c r="BP304" s="76">
        <v>1391042000</v>
      </c>
      <c r="BQ304" s="37"/>
      <c r="BR304" s="37"/>
      <c r="BS304" s="56">
        <v>1391042000</v>
      </c>
    </row>
    <row r="305" spans="1:71" x14ac:dyDescent="0.2">
      <c r="A305" s="52" t="s">
        <v>910</v>
      </c>
      <c r="B305" s="52" t="s">
        <v>911</v>
      </c>
      <c r="C305" s="52" t="str">
        <f>VLOOKUP(A305,'[2]S&amp;P 500 Wikipedia'!A:D,3,FALSE)</f>
        <v>Energy</v>
      </c>
      <c r="D305" s="52">
        <v>334205</v>
      </c>
      <c r="E305" s="52" t="s">
        <v>16</v>
      </c>
      <c r="F305" s="52">
        <v>2019</v>
      </c>
      <c r="G305" s="52" t="s">
        <v>1292</v>
      </c>
      <c r="H305" s="53">
        <v>43830</v>
      </c>
      <c r="I305" s="53">
        <v>43889</v>
      </c>
      <c r="J305" s="53">
        <v>43889</v>
      </c>
      <c r="K305" s="54">
        <v>809500000</v>
      </c>
      <c r="L305" s="54">
        <v>809500000</v>
      </c>
      <c r="M305" s="52" t="s">
        <v>912</v>
      </c>
      <c r="N305" s="36">
        <v>20393000000</v>
      </c>
      <c r="O305" s="37"/>
      <c r="P305" s="37"/>
      <c r="Q305" s="38"/>
      <c r="R305" s="36">
        <v>-2791000000</v>
      </c>
      <c r="S305" s="37"/>
      <c r="T305" s="37"/>
      <c r="U305" s="38"/>
      <c r="V305" s="55">
        <v>17602000000</v>
      </c>
      <c r="W305" s="49"/>
      <c r="X305" s="36">
        <v>-13108000000</v>
      </c>
      <c r="Y305" s="37">
        <v>-1503000000</v>
      </c>
      <c r="Z305" s="37"/>
      <c r="AA305" s="37"/>
      <c r="AB305" s="37">
        <v>-246000000</v>
      </c>
      <c r="AC305" s="37">
        <v>-5981000000</v>
      </c>
      <c r="AD305" s="37"/>
      <c r="AE305" s="38">
        <v>-5378000000</v>
      </c>
      <c r="AF305" s="55">
        <v>4494000000</v>
      </c>
      <c r="AG305" s="49">
        <v>-849000000</v>
      </c>
      <c r="AH305" s="36">
        <v>-849000000</v>
      </c>
      <c r="AI305" s="37">
        <v>-1066000000</v>
      </c>
      <c r="AJ305" s="38">
        <v>217000000</v>
      </c>
      <c r="AK305" s="37"/>
      <c r="AL305" s="37"/>
      <c r="AM305" s="37"/>
      <c r="AN305" s="38"/>
      <c r="AO305" s="49">
        <v>3645000000</v>
      </c>
      <c r="AP305" s="36">
        <v>-3832000000</v>
      </c>
      <c r="AQ305" s="37"/>
      <c r="AR305" s="37"/>
      <c r="AS305" s="37"/>
      <c r="AT305" s="37"/>
      <c r="AU305" s="37"/>
      <c r="AV305" s="37"/>
      <c r="AW305" s="37">
        <v>-1361000000</v>
      </c>
      <c r="AX305" s="37"/>
      <c r="AY305" s="37"/>
      <c r="AZ305" s="37"/>
      <c r="BA305" s="37">
        <v>622000000</v>
      </c>
      <c r="BB305" s="37"/>
      <c r="BC305" s="38">
        <v>-3093000000</v>
      </c>
      <c r="BD305" s="58">
        <v>-187000000</v>
      </c>
      <c r="BE305" s="37">
        <v>-693000000</v>
      </c>
      <c r="BF305" s="37"/>
      <c r="BG305" s="37"/>
      <c r="BH305" s="37"/>
      <c r="BI305" s="37">
        <v>373000000</v>
      </c>
      <c r="BJ305" s="56">
        <v>-507000000</v>
      </c>
      <c r="BK305" s="36">
        <v>-15000000</v>
      </c>
      <c r="BL305" s="37">
        <v>-15000000</v>
      </c>
      <c r="BM305" s="38"/>
      <c r="BN305" s="74">
        <v>-522000000</v>
      </c>
      <c r="BO305" s="74">
        <v>-145000000</v>
      </c>
      <c r="BP305" s="76">
        <v>-667000000</v>
      </c>
      <c r="BQ305" s="37">
        <v>-318000000</v>
      </c>
      <c r="BR305" s="37"/>
      <c r="BS305" s="56">
        <v>-985000000</v>
      </c>
    </row>
    <row r="306" spans="1:71" x14ac:dyDescent="0.2">
      <c r="A306" s="52" t="s">
        <v>934</v>
      </c>
      <c r="B306" s="52" t="s">
        <v>935</v>
      </c>
      <c r="C306" s="52" t="str">
        <f>VLOOKUP(A306,'[2]S&amp;P 500 Wikipedia'!A:D,3,FALSE)</f>
        <v>Information Technology</v>
      </c>
      <c r="D306" s="52">
        <v>746934</v>
      </c>
      <c r="E306" s="52" t="s">
        <v>16</v>
      </c>
      <c r="F306" s="52">
        <v>2019</v>
      </c>
      <c r="G306" s="52" t="s">
        <v>1292</v>
      </c>
      <c r="H306" s="53">
        <v>43830</v>
      </c>
      <c r="I306" s="53">
        <v>43874</v>
      </c>
      <c r="J306" s="53">
        <v>43874</v>
      </c>
      <c r="K306" s="54">
        <v>57561000</v>
      </c>
      <c r="L306" s="54">
        <v>58395000</v>
      </c>
      <c r="M306" s="52" t="s">
        <v>936</v>
      </c>
      <c r="N306" s="36">
        <v>737671000</v>
      </c>
      <c r="O306" s="37"/>
      <c r="P306" s="37"/>
      <c r="Q306" s="38"/>
      <c r="R306" s="36">
        <v>-111136000</v>
      </c>
      <c r="S306" s="37"/>
      <c r="T306" s="37"/>
      <c r="U306" s="38"/>
      <c r="V306" s="55">
        <v>626535000</v>
      </c>
      <c r="W306" s="49"/>
      <c r="X306" s="36">
        <v>-400311000</v>
      </c>
      <c r="Y306" s="37">
        <v>-306820000</v>
      </c>
      <c r="Z306" s="37"/>
      <c r="AA306" s="37"/>
      <c r="AB306" s="37">
        <v>-73080000</v>
      </c>
      <c r="AC306" s="37">
        <v>-20411000</v>
      </c>
      <c r="AD306" s="37"/>
      <c r="AE306" s="38"/>
      <c r="AF306" s="55">
        <v>226224000</v>
      </c>
      <c r="AG306" s="49">
        <v>-137000</v>
      </c>
      <c r="AH306" s="36">
        <v>-940000</v>
      </c>
      <c r="AI306" s="37"/>
      <c r="AJ306" s="38"/>
      <c r="AK306" s="37"/>
      <c r="AL306" s="37"/>
      <c r="AM306" s="37"/>
      <c r="AN306" s="38">
        <v>803000</v>
      </c>
      <c r="AO306" s="49">
        <v>226087000</v>
      </c>
      <c r="AP306" s="36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8"/>
      <c r="BD306" s="58">
        <v>226087000</v>
      </c>
      <c r="BE306" s="37">
        <v>-45511000</v>
      </c>
      <c r="BF306" s="37"/>
      <c r="BG306" s="37"/>
      <c r="BH306" s="37"/>
      <c r="BI306" s="37"/>
      <c r="BJ306" s="56">
        <v>180576000</v>
      </c>
      <c r="BK306" s="36"/>
      <c r="BL306" s="37"/>
      <c r="BM306" s="38"/>
      <c r="BN306" s="74">
        <v>180576000</v>
      </c>
      <c r="BO306" s="74"/>
      <c r="BP306" s="76">
        <v>180576000</v>
      </c>
      <c r="BQ306" s="37"/>
      <c r="BR306" s="37"/>
      <c r="BS306" s="56">
        <v>180576000</v>
      </c>
    </row>
    <row r="307" spans="1:71" x14ac:dyDescent="0.2">
      <c r="A307" s="52" t="s">
        <v>931</v>
      </c>
      <c r="B307" s="52" t="s">
        <v>932</v>
      </c>
      <c r="C307" s="52" t="str">
        <f>VLOOKUP(A307,'[2]S&amp;P 500 Wikipedia'!A:D,3,FALSE)</f>
        <v>Information Technology</v>
      </c>
      <c r="D307" s="52">
        <v>106287</v>
      </c>
      <c r="E307" s="52" t="s">
        <v>16</v>
      </c>
      <c r="F307" s="52">
        <v>2020</v>
      </c>
      <c r="G307" s="52" t="s">
        <v>1292</v>
      </c>
      <c r="H307" s="53">
        <v>43982</v>
      </c>
      <c r="I307" s="53">
        <v>44029</v>
      </c>
      <c r="J307" s="53">
        <v>44029</v>
      </c>
      <c r="K307" s="54">
        <v>358500000</v>
      </c>
      <c r="L307" s="54">
        <v>361000000</v>
      </c>
      <c r="M307" s="52" t="s">
        <v>933</v>
      </c>
      <c r="N307" s="36">
        <v>4040500000</v>
      </c>
      <c r="O307" s="37"/>
      <c r="P307" s="37"/>
      <c r="Q307" s="38"/>
      <c r="R307" s="36">
        <v>-1280800000</v>
      </c>
      <c r="S307" s="37"/>
      <c r="T307" s="37"/>
      <c r="U307" s="38"/>
      <c r="V307" s="55">
        <v>2759700000</v>
      </c>
      <c r="W307" s="49"/>
      <c r="X307" s="36">
        <v>-1299200000</v>
      </c>
      <c r="Y307" s="37">
        <v>-1299200000</v>
      </c>
      <c r="Z307" s="37"/>
      <c r="AA307" s="37"/>
      <c r="AB307" s="37"/>
      <c r="AC307" s="37"/>
      <c r="AD307" s="37"/>
      <c r="AE307" s="38"/>
      <c r="AF307" s="55">
        <v>1460500000</v>
      </c>
      <c r="AG307" s="49">
        <v>-23400000</v>
      </c>
      <c r="AH307" s="36">
        <v>-23400000</v>
      </c>
      <c r="AI307" s="37"/>
      <c r="AJ307" s="38"/>
      <c r="AK307" s="37"/>
      <c r="AL307" s="37"/>
      <c r="AM307" s="37"/>
      <c r="AN307" s="38"/>
      <c r="AO307" s="49">
        <v>1437100000</v>
      </c>
      <c r="AP307" s="36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8"/>
      <c r="BD307" s="58">
        <v>1437100000</v>
      </c>
      <c r="BE307" s="37">
        <v>-339000000</v>
      </c>
      <c r="BF307" s="37"/>
      <c r="BG307" s="37"/>
      <c r="BH307" s="37"/>
      <c r="BI307" s="37"/>
      <c r="BJ307" s="56">
        <v>1098100000</v>
      </c>
      <c r="BK307" s="36"/>
      <c r="BL307" s="37"/>
      <c r="BM307" s="38"/>
      <c r="BN307" s="74">
        <v>1098100000</v>
      </c>
      <c r="BO307" s="74"/>
      <c r="BP307" s="76">
        <v>1098100000</v>
      </c>
      <c r="BQ307" s="37"/>
      <c r="BR307" s="37"/>
      <c r="BS307" s="56">
        <v>1098100000</v>
      </c>
    </row>
    <row r="308" spans="1:71" x14ac:dyDescent="0.2">
      <c r="A308" s="52" t="s">
        <v>979</v>
      </c>
      <c r="B308" s="52" t="s">
        <v>980</v>
      </c>
      <c r="C308" s="52" t="str">
        <f>VLOOKUP(A308,'[2]S&amp;P 500 Wikipedia'!A:D,3,FALSE)</f>
        <v>Utilities</v>
      </c>
      <c r="D308" s="52">
        <v>117316</v>
      </c>
      <c r="E308" s="52" t="s">
        <v>16</v>
      </c>
      <c r="F308" s="52">
        <v>2019</v>
      </c>
      <c r="G308" s="52" t="s">
        <v>1292</v>
      </c>
      <c r="H308" s="53">
        <v>43830</v>
      </c>
      <c r="I308" s="53">
        <v>43887</v>
      </c>
      <c r="J308" s="53">
        <v>43887</v>
      </c>
      <c r="K308" s="54">
        <v>504000000</v>
      </c>
      <c r="L308" s="54">
        <v>507000000</v>
      </c>
      <c r="M308" s="52" t="s">
        <v>981</v>
      </c>
      <c r="N308" s="36">
        <v>10076000000</v>
      </c>
      <c r="O308" s="37"/>
      <c r="P308" s="37"/>
      <c r="Q308" s="38"/>
      <c r="R308" s="36">
        <v>-3372000000</v>
      </c>
      <c r="S308" s="37"/>
      <c r="T308" s="37"/>
      <c r="U308" s="38"/>
      <c r="V308" s="55">
        <v>6704000000</v>
      </c>
      <c r="W308" s="49"/>
      <c r="X308" s="36">
        <v>-4359000000</v>
      </c>
      <c r="Y308" s="37">
        <v>-3111000000</v>
      </c>
      <c r="Z308" s="37"/>
      <c r="AA308" s="37"/>
      <c r="AB308" s="37"/>
      <c r="AC308" s="37">
        <v>-1248000000</v>
      </c>
      <c r="AD308" s="37"/>
      <c r="AE308" s="38"/>
      <c r="AF308" s="55">
        <v>2345000000</v>
      </c>
      <c r="AG308" s="49">
        <v>-430000000</v>
      </c>
      <c r="AH308" s="36">
        <v>-569000000</v>
      </c>
      <c r="AI308" s="37"/>
      <c r="AJ308" s="38"/>
      <c r="AK308" s="37"/>
      <c r="AL308" s="37"/>
      <c r="AM308" s="37">
        <v>14000000</v>
      </c>
      <c r="AN308" s="38">
        <v>125000000</v>
      </c>
      <c r="AO308" s="49">
        <v>1915000000</v>
      </c>
      <c r="AP308" s="36">
        <v>35000000</v>
      </c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8"/>
      <c r="BD308" s="58">
        <v>1950000000</v>
      </c>
      <c r="BE308" s="37">
        <v>-257000000</v>
      </c>
      <c r="BF308" s="37"/>
      <c r="BG308" s="37"/>
      <c r="BH308" s="37"/>
      <c r="BI308" s="37"/>
      <c r="BJ308" s="56">
        <v>1693000000</v>
      </c>
      <c r="BK308" s="36"/>
      <c r="BL308" s="37"/>
      <c r="BM308" s="38"/>
      <c r="BN308" s="74">
        <v>1693000000</v>
      </c>
      <c r="BO308" s="74"/>
      <c r="BP308" s="76">
        <v>1693000000</v>
      </c>
      <c r="BQ308" s="37"/>
      <c r="BR308" s="37"/>
      <c r="BS308" s="56">
        <v>1693000000</v>
      </c>
    </row>
    <row r="309" spans="1:71" x14ac:dyDescent="0.2">
      <c r="A309" s="52" t="s">
        <v>943</v>
      </c>
      <c r="B309" s="52" t="s">
        <v>944</v>
      </c>
      <c r="C309" s="52" t="str">
        <f>VLOOKUP(A309,'[2]S&amp;P 500 Wikipedia'!A:D,3,FALSE)</f>
        <v>Consumer Staples</v>
      </c>
      <c r="D309" s="52">
        <v>218222</v>
      </c>
      <c r="E309" s="52" t="s">
        <v>16</v>
      </c>
      <c r="F309" s="52">
        <v>2019</v>
      </c>
      <c r="G309" s="52" t="s">
        <v>1292</v>
      </c>
      <c r="H309" s="53">
        <v>43830</v>
      </c>
      <c r="I309" s="53">
        <v>43874</v>
      </c>
      <c r="J309" s="53">
        <v>43874</v>
      </c>
      <c r="K309" s="54">
        <v>1399000000</v>
      </c>
      <c r="L309" s="54">
        <v>1407000000</v>
      </c>
      <c r="M309" s="52" t="s">
        <v>1302</v>
      </c>
      <c r="N309" s="36">
        <v>67161000000</v>
      </c>
      <c r="O309" s="37"/>
      <c r="P309" s="37"/>
      <c r="Q309" s="38"/>
      <c r="R309" s="36">
        <v>-30132000000</v>
      </c>
      <c r="S309" s="37"/>
      <c r="T309" s="37"/>
      <c r="U309" s="38"/>
      <c r="V309" s="55">
        <v>37029000000</v>
      </c>
      <c r="W309" s="49"/>
      <c r="X309" s="36">
        <v>-26738000000</v>
      </c>
      <c r="Y309" s="37">
        <v>-26738000000</v>
      </c>
      <c r="Z309" s="37"/>
      <c r="AA309" s="37"/>
      <c r="AB309" s="37"/>
      <c r="AC309" s="37"/>
      <c r="AD309" s="37"/>
      <c r="AE309" s="38"/>
      <c r="AF309" s="55">
        <v>10291000000</v>
      </c>
      <c r="AG309" s="49">
        <v>-935000000</v>
      </c>
      <c r="AH309" s="36">
        <v>-935000000</v>
      </c>
      <c r="AI309" s="37"/>
      <c r="AJ309" s="38"/>
      <c r="AK309" s="37"/>
      <c r="AL309" s="37"/>
      <c r="AM309" s="37"/>
      <c r="AN309" s="38"/>
      <c r="AO309" s="49">
        <v>9356000000</v>
      </c>
      <c r="AP309" s="36">
        <v>-44000000</v>
      </c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8"/>
      <c r="BD309" s="58">
        <v>9312000000</v>
      </c>
      <c r="BE309" s="37">
        <v>-1959000000</v>
      </c>
      <c r="BF309" s="37"/>
      <c r="BG309" s="37"/>
      <c r="BH309" s="37"/>
      <c r="BI309" s="37"/>
      <c r="BJ309" s="56">
        <v>7353000000</v>
      </c>
      <c r="BK309" s="36"/>
      <c r="BL309" s="37"/>
      <c r="BM309" s="38"/>
      <c r="BN309" s="74">
        <v>7353000000</v>
      </c>
      <c r="BO309" s="74">
        <v>-39000000</v>
      </c>
      <c r="BP309" s="76">
        <v>7314000000</v>
      </c>
      <c r="BQ309" s="37"/>
      <c r="BR309" s="37"/>
      <c r="BS309" s="56">
        <v>7314000000</v>
      </c>
    </row>
    <row r="310" spans="1:71" x14ac:dyDescent="0.2">
      <c r="A310" s="52" t="s">
        <v>952</v>
      </c>
      <c r="B310" s="52" t="s">
        <v>953</v>
      </c>
      <c r="C310" s="52" t="str">
        <f>VLOOKUP(A310,'[2]S&amp;P 500 Wikipedia'!A:D,3,FALSE)</f>
        <v>Health Care</v>
      </c>
      <c r="D310" s="52">
        <v>262090</v>
      </c>
      <c r="E310" s="52" t="s">
        <v>16</v>
      </c>
      <c r="F310" s="52">
        <v>2019</v>
      </c>
      <c r="G310" s="52" t="s">
        <v>1292</v>
      </c>
      <c r="H310" s="53">
        <v>43830</v>
      </c>
      <c r="I310" s="53">
        <v>43888</v>
      </c>
      <c r="J310" s="53">
        <v>43888</v>
      </c>
      <c r="K310" s="54">
        <v>5569000000</v>
      </c>
      <c r="L310" s="54">
        <v>5675000000</v>
      </c>
      <c r="M310" s="52" t="s">
        <v>954</v>
      </c>
      <c r="N310" s="36">
        <v>51750000000</v>
      </c>
      <c r="O310" s="37"/>
      <c r="P310" s="37"/>
      <c r="Q310" s="38"/>
      <c r="R310" s="36">
        <v>-10219000000</v>
      </c>
      <c r="S310" s="37"/>
      <c r="T310" s="37"/>
      <c r="U310" s="38"/>
      <c r="V310" s="55">
        <v>41531000000</v>
      </c>
      <c r="W310" s="49"/>
      <c r="X310" s="36">
        <v>-27610000000</v>
      </c>
      <c r="Y310" s="37">
        <v>-14350000000</v>
      </c>
      <c r="Z310" s="37"/>
      <c r="AA310" s="37"/>
      <c r="AB310" s="37">
        <v>-8650000000</v>
      </c>
      <c r="AC310" s="37">
        <v>-4610000000</v>
      </c>
      <c r="AD310" s="37"/>
      <c r="AE310" s="38"/>
      <c r="AF310" s="55">
        <v>13921000000</v>
      </c>
      <c r="AG310" s="49">
        <v>-3578000000</v>
      </c>
      <c r="AH310" s="36"/>
      <c r="AI310" s="37"/>
      <c r="AJ310" s="38"/>
      <c r="AK310" s="37"/>
      <c r="AL310" s="37"/>
      <c r="AM310" s="37"/>
      <c r="AN310" s="38">
        <v>-3578000000</v>
      </c>
      <c r="AO310" s="49">
        <v>10343000000</v>
      </c>
      <c r="AP310" s="36">
        <v>7339000000</v>
      </c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8"/>
      <c r="BD310" s="58">
        <v>17682000000</v>
      </c>
      <c r="BE310" s="37">
        <v>-1384000000</v>
      </c>
      <c r="BF310" s="37"/>
      <c r="BG310" s="37"/>
      <c r="BH310" s="37"/>
      <c r="BI310" s="37"/>
      <c r="BJ310" s="56">
        <v>16298000000</v>
      </c>
      <c r="BK310" s="36">
        <v>4000000</v>
      </c>
      <c r="BL310" s="37">
        <v>4000000</v>
      </c>
      <c r="BM310" s="38"/>
      <c r="BN310" s="74">
        <v>16302000000</v>
      </c>
      <c r="BO310" s="74">
        <v>-29000000</v>
      </c>
      <c r="BP310" s="76">
        <v>16273000000</v>
      </c>
      <c r="BQ310" s="37"/>
      <c r="BR310" s="37"/>
      <c r="BS310" s="56">
        <v>16273000000</v>
      </c>
    </row>
    <row r="311" spans="1:71" x14ac:dyDescent="0.2">
      <c r="A311" s="52" t="s">
        <v>973</v>
      </c>
      <c r="B311" s="52" t="s">
        <v>974</v>
      </c>
      <c r="C311" s="52" t="str">
        <f>VLOOKUP(A311,'[2]S&amp;P 500 Wikipedia'!A:D,3,FALSE)</f>
        <v>Consumer Staples</v>
      </c>
      <c r="D311" s="52">
        <v>133209</v>
      </c>
      <c r="E311" s="52" t="s">
        <v>16</v>
      </c>
      <c r="F311" s="52">
        <v>2020</v>
      </c>
      <c r="G311" s="52" t="s">
        <v>1292</v>
      </c>
      <c r="H311" s="53">
        <v>44012</v>
      </c>
      <c r="I311" s="53">
        <v>44049</v>
      </c>
      <c r="J311" s="53">
        <v>44049</v>
      </c>
      <c r="K311" s="54">
        <v>2487100000</v>
      </c>
      <c r="L311" s="54">
        <v>2625800000</v>
      </c>
      <c r="M311" s="52" t="s">
        <v>975</v>
      </c>
      <c r="N311" s="36">
        <v>70950000000</v>
      </c>
      <c r="O311" s="37"/>
      <c r="P311" s="37"/>
      <c r="Q311" s="38"/>
      <c r="R311" s="36">
        <v>-35250000000</v>
      </c>
      <c r="S311" s="37"/>
      <c r="T311" s="37"/>
      <c r="U311" s="38"/>
      <c r="V311" s="55">
        <v>35700000000</v>
      </c>
      <c r="W311" s="49"/>
      <c r="X311" s="36">
        <v>-19994000000</v>
      </c>
      <c r="Y311" s="37">
        <v>-19994000000</v>
      </c>
      <c r="Z311" s="37"/>
      <c r="AA311" s="37"/>
      <c r="AB311" s="37"/>
      <c r="AC311" s="37"/>
      <c r="AD311" s="37"/>
      <c r="AE311" s="38"/>
      <c r="AF311" s="55">
        <v>15706000000</v>
      </c>
      <c r="AG311" s="49">
        <v>128000000</v>
      </c>
      <c r="AH311" s="36">
        <v>-310000000</v>
      </c>
      <c r="AI311" s="37"/>
      <c r="AJ311" s="38"/>
      <c r="AK311" s="37"/>
      <c r="AL311" s="37"/>
      <c r="AM311" s="37"/>
      <c r="AN311" s="38">
        <v>438000000</v>
      </c>
      <c r="AO311" s="49">
        <v>15834000000</v>
      </c>
      <c r="AP311" s="36">
        <v>0</v>
      </c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8"/>
      <c r="BD311" s="58">
        <v>15834000000</v>
      </c>
      <c r="BE311" s="37">
        <v>-2731000000</v>
      </c>
      <c r="BF311" s="37"/>
      <c r="BG311" s="37"/>
      <c r="BH311" s="37"/>
      <c r="BI311" s="37"/>
      <c r="BJ311" s="56">
        <v>13103000000</v>
      </c>
      <c r="BK311" s="36"/>
      <c r="BL311" s="37"/>
      <c r="BM311" s="38"/>
      <c r="BN311" s="74">
        <v>13103000000</v>
      </c>
      <c r="BO311" s="74">
        <v>-76000000</v>
      </c>
      <c r="BP311" s="76">
        <v>13027000000</v>
      </c>
      <c r="BQ311" s="37"/>
      <c r="BR311" s="37"/>
      <c r="BS311" s="56">
        <v>13027000000</v>
      </c>
    </row>
    <row r="312" spans="1:71" x14ac:dyDescent="0.2">
      <c r="A312" s="52" t="s">
        <v>928</v>
      </c>
      <c r="B312" s="52" t="s">
        <v>929</v>
      </c>
      <c r="C312" s="52" t="str">
        <f>VLOOKUP(A312,'[2]S&amp;P 500 Wikipedia'!A:D,3,FALSE)</f>
        <v>Industrials</v>
      </c>
      <c r="D312" s="52">
        <v>354246</v>
      </c>
      <c r="E312" s="52" t="s">
        <v>16</v>
      </c>
      <c r="F312" s="52">
        <v>2020</v>
      </c>
      <c r="G312" s="52" t="s">
        <v>1292</v>
      </c>
      <c r="H312" s="53">
        <v>44012</v>
      </c>
      <c r="I312" s="53">
        <v>44069</v>
      </c>
      <c r="J312" s="53">
        <v>44069</v>
      </c>
      <c r="K312" s="54">
        <v>128418495</v>
      </c>
      <c r="L312" s="54">
        <v>129805034</v>
      </c>
      <c r="M312" s="52" t="s">
        <v>930</v>
      </c>
      <c r="N312" s="36">
        <v>13695520000</v>
      </c>
      <c r="O312" s="37"/>
      <c r="P312" s="37"/>
      <c r="Q312" s="38"/>
      <c r="R312" s="36">
        <v>-10286518000</v>
      </c>
      <c r="S312" s="37"/>
      <c r="T312" s="37"/>
      <c r="U312" s="38"/>
      <c r="V312" s="55">
        <v>3409002000</v>
      </c>
      <c r="W312" s="49"/>
      <c r="X312" s="36">
        <v>-1656553000</v>
      </c>
      <c r="Y312" s="37">
        <v>-1656553000</v>
      </c>
      <c r="Z312" s="37"/>
      <c r="AA312" s="37"/>
      <c r="AB312" s="37"/>
      <c r="AC312" s="37"/>
      <c r="AD312" s="37"/>
      <c r="AE312" s="38"/>
      <c r="AF312" s="55">
        <v>1752449000</v>
      </c>
      <c r="AG312" s="49">
        <v>-241049000</v>
      </c>
      <c r="AH312" s="36">
        <v>-308161000</v>
      </c>
      <c r="AI312" s="37"/>
      <c r="AJ312" s="38"/>
      <c r="AK312" s="37"/>
      <c r="AL312" s="37"/>
      <c r="AM312" s="37"/>
      <c r="AN312" s="38">
        <v>67112000</v>
      </c>
      <c r="AO312" s="49">
        <v>1511400000</v>
      </c>
      <c r="AP312" s="36">
        <v>1227000</v>
      </c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8"/>
      <c r="BD312" s="58">
        <v>1512627000</v>
      </c>
      <c r="BE312" s="37">
        <v>-305924000</v>
      </c>
      <c r="BF312" s="37"/>
      <c r="BG312" s="37"/>
      <c r="BH312" s="37"/>
      <c r="BI312" s="37"/>
      <c r="BJ312" s="56">
        <v>1206703000</v>
      </c>
      <c r="BK312" s="36"/>
      <c r="BL312" s="37"/>
      <c r="BM312" s="38"/>
      <c r="BN312" s="74">
        <v>1206703000</v>
      </c>
      <c r="BO312" s="74">
        <v>-362000</v>
      </c>
      <c r="BP312" s="76">
        <v>1206341000</v>
      </c>
      <c r="BQ312" s="37"/>
      <c r="BR312" s="37"/>
      <c r="BS312" s="56">
        <v>1206341000</v>
      </c>
    </row>
    <row r="313" spans="1:71" x14ac:dyDescent="0.2">
      <c r="A313" s="52" t="s">
        <v>985</v>
      </c>
      <c r="B313" s="52" t="s">
        <v>986</v>
      </c>
      <c r="C313" s="52" t="str">
        <f>VLOOKUP(A313,'[2]S&amp;P 500 Wikipedia'!A:D,3,FALSE)</f>
        <v>Consumer Discretionary</v>
      </c>
      <c r="D313" s="52">
        <v>404717</v>
      </c>
      <c r="E313" s="52" t="s">
        <v>16</v>
      </c>
      <c r="F313" s="52">
        <v>2019</v>
      </c>
      <c r="G313" s="52" t="s">
        <v>1292</v>
      </c>
      <c r="H313" s="53">
        <v>43830</v>
      </c>
      <c r="I313" s="53">
        <v>43860</v>
      </c>
      <c r="J313" s="53">
        <v>43860</v>
      </c>
      <c r="K313" s="54">
        <v>274495000</v>
      </c>
      <c r="L313" s="54">
        <v>275297000</v>
      </c>
      <c r="M313" s="52" t="s">
        <v>987</v>
      </c>
      <c r="N313" s="36">
        <v>10212957000</v>
      </c>
      <c r="O313" s="37"/>
      <c r="P313" s="37"/>
      <c r="Q313" s="38"/>
      <c r="R313" s="36">
        <v>-7684798000</v>
      </c>
      <c r="S313" s="37"/>
      <c r="T313" s="37"/>
      <c r="U313" s="38"/>
      <c r="V313" s="55">
        <v>2528159000</v>
      </c>
      <c r="W313" s="49"/>
      <c r="X313" s="36">
        <v>-1175107000</v>
      </c>
      <c r="Y313" s="37">
        <v>-1044337000</v>
      </c>
      <c r="Z313" s="37"/>
      <c r="AA313" s="37"/>
      <c r="AB313" s="37"/>
      <c r="AC313" s="37"/>
      <c r="AD313" s="37"/>
      <c r="AE313" s="38">
        <v>-130770000</v>
      </c>
      <c r="AF313" s="55">
        <v>1353052000</v>
      </c>
      <c r="AG313" s="49">
        <v>-13476000</v>
      </c>
      <c r="AH313" s="36"/>
      <c r="AI313" s="37"/>
      <c r="AJ313" s="38"/>
      <c r="AK313" s="37"/>
      <c r="AL313" s="37"/>
      <c r="AM313" s="37"/>
      <c r="AN313" s="38">
        <v>-13476000</v>
      </c>
      <c r="AO313" s="49">
        <v>1339576000</v>
      </c>
      <c r="AP313" s="36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8"/>
      <c r="BD313" s="58">
        <v>1339576000</v>
      </c>
      <c r="BE313" s="37">
        <v>-322876000</v>
      </c>
      <c r="BF313" s="37"/>
      <c r="BG313" s="37"/>
      <c r="BH313" s="37"/>
      <c r="BI313" s="37"/>
      <c r="BJ313" s="56">
        <v>1016700000</v>
      </c>
      <c r="BK313" s="36"/>
      <c r="BL313" s="37"/>
      <c r="BM313" s="38"/>
      <c r="BN313" s="74">
        <v>1016700000</v>
      </c>
      <c r="BO313" s="74"/>
      <c r="BP313" s="76">
        <v>1016700000</v>
      </c>
      <c r="BQ313" s="37"/>
      <c r="BR313" s="37"/>
      <c r="BS313" s="56">
        <v>1016700000</v>
      </c>
    </row>
    <row r="314" spans="1:71" x14ac:dyDescent="0.2">
      <c r="A314" s="52" t="s">
        <v>925</v>
      </c>
      <c r="B314" s="52" t="s">
        <v>926</v>
      </c>
      <c r="C314" s="52" t="str">
        <f>VLOOKUP(A314,'[2]S&amp;P 500 Wikipedia'!A:D,3,FALSE)</f>
        <v>Materials</v>
      </c>
      <c r="D314" s="52">
        <v>448316</v>
      </c>
      <c r="E314" s="52" t="s">
        <v>16</v>
      </c>
      <c r="F314" s="52">
        <v>2019</v>
      </c>
      <c r="G314" s="52" t="s">
        <v>1292</v>
      </c>
      <c r="H314" s="53">
        <v>43830</v>
      </c>
      <c r="I314" s="53">
        <v>43887</v>
      </c>
      <c r="J314" s="53">
        <v>43887</v>
      </c>
      <c r="K314" s="54">
        <v>93800000</v>
      </c>
      <c r="L314" s="54">
        <v>94100000</v>
      </c>
      <c r="M314" s="52" t="s">
        <v>927</v>
      </c>
      <c r="N314" s="36">
        <v>6964300000</v>
      </c>
      <c r="O314" s="37"/>
      <c r="P314" s="37"/>
      <c r="Q314" s="38"/>
      <c r="R314" s="36">
        <v>-5320300000</v>
      </c>
      <c r="S314" s="37"/>
      <c r="T314" s="37"/>
      <c r="U314" s="38"/>
      <c r="V314" s="55">
        <v>1644000000</v>
      </c>
      <c r="W314" s="49"/>
      <c r="X314" s="36">
        <v>-590300000</v>
      </c>
      <c r="Y314" s="37">
        <v>-557600000</v>
      </c>
      <c r="Z314" s="37"/>
      <c r="AA314" s="37"/>
      <c r="AB314" s="37"/>
      <c r="AC314" s="37"/>
      <c r="AD314" s="37"/>
      <c r="AE314" s="38">
        <v>-32700000</v>
      </c>
      <c r="AF314" s="55">
        <v>1053700000</v>
      </c>
      <c r="AG314" s="49">
        <v>-136700000</v>
      </c>
      <c r="AH314" s="36">
        <v>-128800000</v>
      </c>
      <c r="AI314" s="37"/>
      <c r="AJ314" s="38"/>
      <c r="AK314" s="37"/>
      <c r="AL314" s="37"/>
      <c r="AM314" s="37"/>
      <c r="AN314" s="38">
        <v>-7900000</v>
      </c>
      <c r="AO314" s="49">
        <v>917000000</v>
      </c>
      <c r="AP314" s="36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8"/>
      <c r="BD314" s="58">
        <v>917000000</v>
      </c>
      <c r="BE314" s="37">
        <v>-220600000</v>
      </c>
      <c r="BF314" s="37"/>
      <c r="BG314" s="37"/>
      <c r="BH314" s="37"/>
      <c r="BI314" s="37"/>
      <c r="BJ314" s="56">
        <v>696400000</v>
      </c>
      <c r="BK314" s="36"/>
      <c r="BL314" s="37"/>
      <c r="BM314" s="38"/>
      <c r="BN314" s="74">
        <v>696400000</v>
      </c>
      <c r="BO314" s="74"/>
      <c r="BP314" s="76">
        <v>696400000</v>
      </c>
      <c r="BQ314" s="37"/>
      <c r="BR314" s="37"/>
      <c r="BS314" s="56">
        <v>696400000</v>
      </c>
    </row>
    <row r="315" spans="1:71" x14ac:dyDescent="0.2">
      <c r="A315" s="52" t="s">
        <v>946</v>
      </c>
      <c r="B315" s="52" t="s">
        <v>947</v>
      </c>
      <c r="C315" s="52" t="str">
        <f>VLOOKUP(A315,'[2]S&amp;P 500 Wikipedia'!A:D,3,FALSE)</f>
        <v>Health Care</v>
      </c>
      <c r="D315" s="52">
        <v>378197</v>
      </c>
      <c r="E315" s="52" t="s">
        <v>16</v>
      </c>
      <c r="F315" s="52">
        <v>2019</v>
      </c>
      <c r="G315" s="52" t="s">
        <v>1292</v>
      </c>
      <c r="H315" s="53">
        <v>43861</v>
      </c>
      <c r="I315" s="53">
        <v>43886</v>
      </c>
      <c r="J315" s="53">
        <v>43886</v>
      </c>
      <c r="K315" s="54">
        <v>110827000</v>
      </c>
      <c r="L315" s="54">
        <v>111501000</v>
      </c>
      <c r="M315" s="52" t="s">
        <v>948</v>
      </c>
      <c r="N315" s="36">
        <v>2883673000</v>
      </c>
      <c r="O315" s="37"/>
      <c r="P315" s="37"/>
      <c r="Q315" s="38"/>
      <c r="R315" s="36">
        <v>-1487618000</v>
      </c>
      <c r="S315" s="37"/>
      <c r="T315" s="37"/>
      <c r="U315" s="38"/>
      <c r="V315" s="55">
        <v>1396055000</v>
      </c>
      <c r="W315" s="49"/>
      <c r="X315" s="36">
        <v>-1004654000</v>
      </c>
      <c r="Y315" s="37">
        <v>-815318000</v>
      </c>
      <c r="Z315" s="37"/>
      <c r="AA315" s="37"/>
      <c r="AB315" s="37">
        <v>-189336000</v>
      </c>
      <c r="AC315" s="37"/>
      <c r="AD315" s="37"/>
      <c r="AE315" s="38"/>
      <c r="AF315" s="55">
        <v>391401000</v>
      </c>
      <c r="AG315" s="49">
        <v>-124831000</v>
      </c>
      <c r="AH315" s="36">
        <v>-124831000</v>
      </c>
      <c r="AI315" s="37"/>
      <c r="AJ315" s="38"/>
      <c r="AK315" s="37"/>
      <c r="AL315" s="37"/>
      <c r="AM315" s="37"/>
      <c r="AN315" s="38"/>
      <c r="AO315" s="49">
        <v>266570000</v>
      </c>
      <c r="AP315" s="36">
        <v>-29428000</v>
      </c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8"/>
      <c r="BD315" s="58">
        <v>237142000</v>
      </c>
      <c r="BE315" s="37">
        <v>-9389000</v>
      </c>
      <c r="BF315" s="37"/>
      <c r="BG315" s="37"/>
      <c r="BH315" s="37"/>
      <c r="BI315" s="37"/>
      <c r="BJ315" s="56">
        <v>227753000</v>
      </c>
      <c r="BK315" s="36">
        <v>-195000</v>
      </c>
      <c r="BL315" s="37">
        <v>-195000</v>
      </c>
      <c r="BM315" s="38"/>
      <c r="BN315" s="74">
        <v>227558000</v>
      </c>
      <c r="BO315" s="74"/>
      <c r="BP315" s="76">
        <v>227558000</v>
      </c>
      <c r="BQ315" s="37"/>
      <c r="BR315" s="37"/>
      <c r="BS315" s="56">
        <v>227558000</v>
      </c>
    </row>
    <row r="316" spans="1:71" x14ac:dyDescent="0.2">
      <c r="A316" s="52" t="s">
        <v>976</v>
      </c>
      <c r="B316" s="52" t="s">
        <v>977</v>
      </c>
      <c r="C316" s="52" t="str">
        <f>VLOOKUP(A316,'[2]S&amp;P 500 Wikipedia'!A:D,3,FALSE)</f>
        <v>Real Estate</v>
      </c>
      <c r="D316" s="52">
        <v>113992</v>
      </c>
      <c r="E316" s="52" t="s">
        <v>16</v>
      </c>
      <c r="F316" s="52">
        <v>2019</v>
      </c>
      <c r="G316" s="52" t="s">
        <v>1292</v>
      </c>
      <c r="H316" s="53">
        <v>43830</v>
      </c>
      <c r="I316" s="53">
        <v>43872</v>
      </c>
      <c r="J316" s="53">
        <v>43872</v>
      </c>
      <c r="K316" s="54">
        <v>630580000</v>
      </c>
      <c r="L316" s="54">
        <v>654903000</v>
      </c>
      <c r="M316" s="52" t="s">
        <v>978</v>
      </c>
      <c r="N316" s="36">
        <v>3330621000</v>
      </c>
      <c r="O316" s="37"/>
      <c r="P316" s="37"/>
      <c r="Q316" s="38"/>
      <c r="R316" s="36">
        <v>-918927000</v>
      </c>
      <c r="S316" s="37"/>
      <c r="T316" s="37"/>
      <c r="U316" s="38"/>
      <c r="V316" s="55">
        <v>2411694000</v>
      </c>
      <c r="W316" s="49"/>
      <c r="X316" s="36">
        <v>-1419746000</v>
      </c>
      <c r="Y316" s="37">
        <v>-266718000</v>
      </c>
      <c r="Z316" s="37"/>
      <c r="AA316" s="37"/>
      <c r="AB316" s="37"/>
      <c r="AC316" s="37">
        <v>-1139879000</v>
      </c>
      <c r="AD316" s="37"/>
      <c r="AE316" s="38">
        <v>-13149000</v>
      </c>
      <c r="AF316" s="55">
        <v>991948000</v>
      </c>
      <c r="AG316" s="49">
        <v>-57277000</v>
      </c>
      <c r="AH316" s="36">
        <v>-239953000</v>
      </c>
      <c r="AI316" s="37"/>
      <c r="AJ316" s="38"/>
      <c r="AK316" s="37"/>
      <c r="AL316" s="37">
        <v>-41715000</v>
      </c>
      <c r="AM316" s="37"/>
      <c r="AN316" s="38">
        <v>224391000</v>
      </c>
      <c r="AO316" s="49">
        <v>934671000</v>
      </c>
      <c r="AP316" s="36">
        <v>841692000</v>
      </c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8"/>
      <c r="BD316" s="58">
        <v>1776363000</v>
      </c>
      <c r="BE316" s="37">
        <v>-74517000</v>
      </c>
      <c r="BF316" s="37"/>
      <c r="BG316" s="37"/>
      <c r="BH316" s="37"/>
      <c r="BI316" s="37"/>
      <c r="BJ316" s="56">
        <v>1701846000</v>
      </c>
      <c r="BK316" s="36"/>
      <c r="BL316" s="37"/>
      <c r="BM316" s="38"/>
      <c r="BN316" s="74">
        <v>1701846000</v>
      </c>
      <c r="BO316" s="74">
        <v>-128887000</v>
      </c>
      <c r="BP316" s="76">
        <v>1572959000</v>
      </c>
      <c r="BQ316" s="37">
        <v>-6009000</v>
      </c>
      <c r="BR316" s="37"/>
      <c r="BS316" s="56">
        <v>1566950000</v>
      </c>
    </row>
    <row r="317" spans="1:71" x14ac:dyDescent="0.2">
      <c r="A317" s="52" t="s">
        <v>955</v>
      </c>
      <c r="B317" s="52" t="s">
        <v>956</v>
      </c>
      <c r="C317" s="52" t="str">
        <f>VLOOKUP(A317,'[2]S&amp;P 500 Wikipedia'!A:D,3,FALSE)</f>
        <v>Consumer Staples</v>
      </c>
      <c r="D317" s="52">
        <v>82860</v>
      </c>
      <c r="E317" s="52" t="s">
        <v>16</v>
      </c>
      <c r="F317" s="52">
        <v>2019</v>
      </c>
      <c r="G317" s="52" t="s">
        <v>1292</v>
      </c>
      <c r="H317" s="53">
        <v>43830</v>
      </c>
      <c r="I317" s="53">
        <v>43868</v>
      </c>
      <c r="J317" s="53">
        <v>43868</v>
      </c>
      <c r="K317" s="54">
        <v>1555000000</v>
      </c>
      <c r="L317" s="54">
        <v>1556000000</v>
      </c>
      <c r="M317" s="52" t="s">
        <v>957</v>
      </c>
      <c r="N317" s="36">
        <v>77921000000</v>
      </c>
      <c r="O317" s="37"/>
      <c r="P317" s="37"/>
      <c r="Q317" s="38"/>
      <c r="R317" s="36">
        <v>-58629000000</v>
      </c>
      <c r="S317" s="37">
        <v>-58629000000</v>
      </c>
      <c r="T317" s="37"/>
      <c r="U317" s="38"/>
      <c r="V317" s="55">
        <v>19292000000</v>
      </c>
      <c r="W317" s="49"/>
      <c r="X317" s="36">
        <v>-8761000000</v>
      </c>
      <c r="Y317" s="37">
        <v>-8695000000</v>
      </c>
      <c r="Z317" s="37"/>
      <c r="AA317" s="37"/>
      <c r="AB317" s="37"/>
      <c r="AC317" s="37">
        <v>-66000000</v>
      </c>
      <c r="AD317" s="37"/>
      <c r="AE317" s="38"/>
      <c r="AF317" s="55">
        <v>10531000000</v>
      </c>
      <c r="AG317" s="49">
        <v>-570000000</v>
      </c>
      <c r="AH317" s="36">
        <v>-570000000</v>
      </c>
      <c r="AI317" s="37"/>
      <c r="AJ317" s="38"/>
      <c r="AK317" s="37"/>
      <c r="AL317" s="37"/>
      <c r="AM317" s="37"/>
      <c r="AN317" s="38"/>
      <c r="AO317" s="49">
        <v>9961000000</v>
      </c>
      <c r="AP317" s="36">
        <v>-89000000</v>
      </c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8">
        <v>-89000000</v>
      </c>
      <c r="BD317" s="58">
        <v>9872000000</v>
      </c>
      <c r="BE317" s="37">
        <v>-2293000000</v>
      </c>
      <c r="BF317" s="37"/>
      <c r="BG317" s="37"/>
      <c r="BH317" s="37"/>
      <c r="BI317" s="37">
        <v>149000000</v>
      </c>
      <c r="BJ317" s="56">
        <v>7728000000</v>
      </c>
      <c r="BK317" s="36"/>
      <c r="BL317" s="37"/>
      <c r="BM317" s="38"/>
      <c r="BN317" s="74">
        <v>7728000000</v>
      </c>
      <c r="BO317" s="74">
        <v>-543000000</v>
      </c>
      <c r="BP317" s="76">
        <v>7185000000</v>
      </c>
      <c r="BQ317" s="37"/>
      <c r="BR317" s="37"/>
      <c r="BS317" s="56">
        <v>7185000000</v>
      </c>
    </row>
    <row r="318" spans="1:71" x14ac:dyDescent="0.2">
      <c r="A318" s="52" t="s">
        <v>940</v>
      </c>
      <c r="B318" s="52" t="s">
        <v>941</v>
      </c>
      <c r="C318" s="52" t="str">
        <f>VLOOKUP(A318,'[2]S&amp;P 500 Wikipedia'!A:D,3,FALSE)</f>
        <v>Industrials</v>
      </c>
      <c r="D318" s="52">
        <v>334445</v>
      </c>
      <c r="E318" s="52" t="s">
        <v>16</v>
      </c>
      <c r="F318" s="52">
        <v>2019</v>
      </c>
      <c r="G318" s="52" t="s">
        <v>1292</v>
      </c>
      <c r="H318" s="53">
        <v>43830</v>
      </c>
      <c r="I318" s="53">
        <v>43886</v>
      </c>
      <c r="J318" s="53">
        <v>43886</v>
      </c>
      <c r="K318" s="54">
        <v>169400000</v>
      </c>
      <c r="L318" s="54">
        <v>170400000</v>
      </c>
      <c r="M318" s="52" t="s">
        <v>942</v>
      </c>
      <c r="N318" s="36">
        <v>2957200000</v>
      </c>
      <c r="O318" s="37"/>
      <c r="P318" s="37"/>
      <c r="Q318" s="38"/>
      <c r="R318" s="36">
        <v>-1905700000</v>
      </c>
      <c r="S318" s="37"/>
      <c r="T318" s="37"/>
      <c r="U318" s="38"/>
      <c r="V318" s="55">
        <v>1051500000</v>
      </c>
      <c r="W318" s="49"/>
      <c r="X318" s="36">
        <v>-619000000</v>
      </c>
      <c r="Y318" s="37">
        <v>-540100000</v>
      </c>
      <c r="Z318" s="37"/>
      <c r="AA318" s="37"/>
      <c r="AB318" s="37">
        <v>-78900000</v>
      </c>
      <c r="AC318" s="37"/>
      <c r="AD318" s="37"/>
      <c r="AE318" s="38"/>
      <c r="AF318" s="55">
        <v>432500000</v>
      </c>
      <c r="AG318" s="49">
        <v>-27200000</v>
      </c>
      <c r="AH318" s="36">
        <v>-30100000</v>
      </c>
      <c r="AI318" s="37"/>
      <c r="AJ318" s="38"/>
      <c r="AK318" s="37"/>
      <c r="AL318" s="37"/>
      <c r="AM318" s="37"/>
      <c r="AN318" s="38">
        <v>2900000</v>
      </c>
      <c r="AO318" s="49">
        <v>405300000</v>
      </c>
      <c r="AP318" s="36">
        <v>2200000</v>
      </c>
      <c r="AQ318" s="37"/>
      <c r="AR318" s="37"/>
      <c r="AS318" s="37"/>
      <c r="AT318" s="37"/>
      <c r="AU318" s="37">
        <v>0</v>
      </c>
      <c r="AV318" s="37"/>
      <c r="AW318" s="37"/>
      <c r="AX318" s="37">
        <v>2200000</v>
      </c>
      <c r="AY318" s="37"/>
      <c r="AZ318" s="37"/>
      <c r="BA318" s="37"/>
      <c r="BB318" s="37"/>
      <c r="BC318" s="38"/>
      <c r="BD318" s="58">
        <v>407500000</v>
      </c>
      <c r="BE318" s="37">
        <v>-45800000</v>
      </c>
      <c r="BF318" s="37"/>
      <c r="BG318" s="37"/>
      <c r="BH318" s="37"/>
      <c r="BI318" s="37"/>
      <c r="BJ318" s="56">
        <v>361700000</v>
      </c>
      <c r="BK318" s="36">
        <v>-6000000</v>
      </c>
      <c r="BL318" s="37">
        <v>-6000000</v>
      </c>
      <c r="BM318" s="38"/>
      <c r="BN318" s="74">
        <v>355700000</v>
      </c>
      <c r="BO318" s="74"/>
      <c r="BP318" s="76">
        <v>355700000</v>
      </c>
      <c r="BQ318" s="37"/>
      <c r="BR318" s="37"/>
      <c r="BS318" s="56">
        <v>355700000</v>
      </c>
    </row>
    <row r="319" spans="1:71" x14ac:dyDescent="0.2">
      <c r="A319" s="52" t="s">
        <v>961</v>
      </c>
      <c r="B319" s="52" t="s">
        <v>962</v>
      </c>
      <c r="C319" s="52" t="str">
        <f>VLOOKUP(A319,'[2]S&amp;P 500 Wikipedia'!A:D,3,FALSE)</f>
        <v>Utilities</v>
      </c>
      <c r="D319" s="52">
        <v>327292</v>
      </c>
      <c r="E319" s="52" t="s">
        <v>16</v>
      </c>
      <c r="F319" s="52">
        <v>2019</v>
      </c>
      <c r="G319" s="52" t="s">
        <v>1292</v>
      </c>
      <c r="H319" s="53">
        <v>43830</v>
      </c>
      <c r="I319" s="53">
        <v>43882</v>
      </c>
      <c r="J319" s="53">
        <v>43882</v>
      </c>
      <c r="K319" s="54">
        <v>112443000</v>
      </c>
      <c r="L319" s="54">
        <v>112758000</v>
      </c>
      <c r="M319" s="52" t="s">
        <v>963</v>
      </c>
      <c r="N319" s="36">
        <v>3471209000</v>
      </c>
      <c r="O319" s="37"/>
      <c r="P319" s="37"/>
      <c r="Q319" s="38"/>
      <c r="R319" s="36">
        <v>-1042237000</v>
      </c>
      <c r="S319" s="37"/>
      <c r="T319" s="37"/>
      <c r="U319" s="38"/>
      <c r="V319" s="55">
        <v>2428972000</v>
      </c>
      <c r="W319" s="49"/>
      <c r="X319" s="36">
        <v>-1757012000</v>
      </c>
      <c r="Y319" s="37">
        <v>-941616000</v>
      </c>
      <c r="Z319" s="37"/>
      <c r="AA319" s="37"/>
      <c r="AB319" s="37"/>
      <c r="AC319" s="37">
        <v>-590929000</v>
      </c>
      <c r="AD319" s="37"/>
      <c r="AE319" s="38">
        <v>-224467000</v>
      </c>
      <c r="AF319" s="55">
        <v>671960000</v>
      </c>
      <c r="AG319" s="49">
        <v>-202868000</v>
      </c>
      <c r="AH319" s="36">
        <v>-235251000</v>
      </c>
      <c r="AI319" s="37"/>
      <c r="AJ319" s="38"/>
      <c r="AK319" s="37"/>
      <c r="AL319" s="37"/>
      <c r="AM319" s="37"/>
      <c r="AN319" s="38">
        <v>32383000</v>
      </c>
      <c r="AO319" s="49">
        <v>469092000</v>
      </c>
      <c r="AP319" s="36">
        <v>72948000</v>
      </c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8"/>
      <c r="BD319" s="58">
        <v>542040000</v>
      </c>
      <c r="BE319" s="37">
        <v>15773000</v>
      </c>
      <c r="BF319" s="37"/>
      <c r="BG319" s="37"/>
      <c r="BH319" s="37"/>
      <c r="BI319" s="37"/>
      <c r="BJ319" s="56">
        <v>557813000</v>
      </c>
      <c r="BK319" s="36"/>
      <c r="BL319" s="37"/>
      <c r="BM319" s="38"/>
      <c r="BN319" s="74">
        <v>557813000</v>
      </c>
      <c r="BO319" s="74">
        <v>-19493000</v>
      </c>
      <c r="BP319" s="76">
        <v>538320000</v>
      </c>
      <c r="BQ319" s="37"/>
      <c r="BR319" s="37"/>
      <c r="BS319" s="56">
        <v>538320000</v>
      </c>
    </row>
    <row r="320" spans="1:71" x14ac:dyDescent="0.2">
      <c r="A320" s="52" t="s">
        <v>967</v>
      </c>
      <c r="B320" s="52" t="s">
        <v>968</v>
      </c>
      <c r="C320" s="52" t="str">
        <f>VLOOKUP(A320,'[2]S&amp;P 500 Wikipedia'!A:D,3,FALSE)</f>
        <v>Materials</v>
      </c>
      <c r="D320" s="52">
        <v>256062</v>
      </c>
      <c r="E320" s="52" t="s">
        <v>16</v>
      </c>
      <c r="F320" s="52">
        <v>2019</v>
      </c>
      <c r="G320" s="52" t="s">
        <v>1292</v>
      </c>
      <c r="H320" s="53">
        <v>43830</v>
      </c>
      <c r="I320" s="53">
        <v>43881</v>
      </c>
      <c r="J320" s="53">
        <v>43881</v>
      </c>
      <c r="K320" s="54">
        <v>236900000</v>
      </c>
      <c r="L320" s="54">
        <v>238200000</v>
      </c>
      <c r="M320" s="52" t="s">
        <v>969</v>
      </c>
      <c r="N320" s="36">
        <v>15146000000</v>
      </c>
      <c r="O320" s="37"/>
      <c r="P320" s="37"/>
      <c r="Q320" s="38"/>
      <c r="R320" s="36">
        <v>-8653000000</v>
      </c>
      <c r="S320" s="37"/>
      <c r="T320" s="37"/>
      <c r="U320" s="38"/>
      <c r="V320" s="55">
        <v>6493000000</v>
      </c>
      <c r="W320" s="49"/>
      <c r="X320" s="36">
        <v>-4547000000</v>
      </c>
      <c r="Y320" s="37">
        <v>-3604000000</v>
      </c>
      <c r="Z320" s="37"/>
      <c r="AA320" s="37"/>
      <c r="AB320" s="37">
        <v>-432000000</v>
      </c>
      <c r="AC320" s="37">
        <v>-511000000</v>
      </c>
      <c r="AD320" s="37"/>
      <c r="AE320" s="38"/>
      <c r="AF320" s="55">
        <v>1946000000</v>
      </c>
      <c r="AG320" s="49">
        <v>-109000000</v>
      </c>
      <c r="AH320" s="36">
        <v>-100000000</v>
      </c>
      <c r="AI320" s="37"/>
      <c r="AJ320" s="38"/>
      <c r="AK320" s="37"/>
      <c r="AL320" s="37"/>
      <c r="AM320" s="37"/>
      <c r="AN320" s="38">
        <v>-9000000</v>
      </c>
      <c r="AO320" s="49">
        <v>1837000000</v>
      </c>
      <c r="AP320" s="36">
        <v>-176000000</v>
      </c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8"/>
      <c r="BD320" s="58">
        <v>1661000000</v>
      </c>
      <c r="BE320" s="37">
        <v>-392000000</v>
      </c>
      <c r="BF320" s="37"/>
      <c r="BG320" s="37"/>
      <c r="BH320" s="37"/>
      <c r="BI320" s="37"/>
      <c r="BJ320" s="56">
        <v>1269000000</v>
      </c>
      <c r="BK320" s="36">
        <v>0</v>
      </c>
      <c r="BL320" s="37">
        <v>0</v>
      </c>
      <c r="BM320" s="38"/>
      <c r="BN320" s="74">
        <v>1269000000</v>
      </c>
      <c r="BO320" s="74">
        <v>-26000000</v>
      </c>
      <c r="BP320" s="76">
        <v>1243000000</v>
      </c>
      <c r="BQ320" s="37"/>
      <c r="BR320" s="37"/>
      <c r="BS320" s="56">
        <v>1243000000</v>
      </c>
    </row>
    <row r="321" spans="1:71" x14ac:dyDescent="0.2">
      <c r="A321" s="52" t="s">
        <v>970</v>
      </c>
      <c r="B321" s="52" t="s">
        <v>971</v>
      </c>
      <c r="C321" s="52" t="str">
        <f>VLOOKUP(A321,'[2]S&amp;P 500 Wikipedia'!A:D,3,FALSE)</f>
        <v>Utilities</v>
      </c>
      <c r="D321" s="52">
        <v>26853</v>
      </c>
      <c r="E321" s="52" t="s">
        <v>16</v>
      </c>
      <c r="F321" s="52">
        <v>2019</v>
      </c>
      <c r="G321" s="52" t="s">
        <v>1292</v>
      </c>
      <c r="H321" s="53">
        <v>43830</v>
      </c>
      <c r="I321" s="53">
        <v>43875</v>
      </c>
      <c r="J321" s="53">
        <v>43875</v>
      </c>
      <c r="K321" s="54">
        <v>728512000</v>
      </c>
      <c r="L321" s="54">
        <v>736754000</v>
      </c>
      <c r="M321" s="52" t="s">
        <v>972</v>
      </c>
      <c r="N321" s="36">
        <v>7769000000</v>
      </c>
      <c r="O321" s="37"/>
      <c r="P321" s="37"/>
      <c r="Q321" s="38"/>
      <c r="R321" s="36">
        <v>-1432000000</v>
      </c>
      <c r="S321" s="37"/>
      <c r="T321" s="37"/>
      <c r="U321" s="38"/>
      <c r="V321" s="55">
        <v>6337000000</v>
      </c>
      <c r="W321" s="49"/>
      <c r="X321" s="36">
        <v>-3497000000</v>
      </c>
      <c r="Y321" s="37">
        <v>-1985000000</v>
      </c>
      <c r="Z321" s="37"/>
      <c r="AA321" s="37"/>
      <c r="AB321" s="37"/>
      <c r="AC321" s="37">
        <v>-1199000000</v>
      </c>
      <c r="AD321" s="37"/>
      <c r="AE321" s="38">
        <v>-313000000</v>
      </c>
      <c r="AF321" s="55">
        <v>2840000000</v>
      </c>
      <c r="AG321" s="49">
        <v>-685000000</v>
      </c>
      <c r="AH321" s="36">
        <v>-994000000</v>
      </c>
      <c r="AI321" s="37"/>
      <c r="AJ321" s="38"/>
      <c r="AK321" s="37"/>
      <c r="AL321" s="37"/>
      <c r="AM321" s="37"/>
      <c r="AN321" s="38">
        <v>309000000</v>
      </c>
      <c r="AO321" s="49">
        <v>2155000000</v>
      </c>
      <c r="AP321" s="36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8"/>
      <c r="BD321" s="58">
        <v>2155000000</v>
      </c>
      <c r="BE321" s="37">
        <v>-409000000</v>
      </c>
      <c r="BF321" s="37"/>
      <c r="BG321" s="37"/>
      <c r="BH321" s="37"/>
      <c r="BI321" s="37"/>
      <c r="BJ321" s="56">
        <v>1746000000</v>
      </c>
      <c r="BK321" s="36"/>
      <c r="BL321" s="37"/>
      <c r="BM321" s="38"/>
      <c r="BN321" s="74">
        <v>1746000000</v>
      </c>
      <c r="BO321" s="74"/>
      <c r="BP321" s="76">
        <v>1746000000</v>
      </c>
      <c r="BQ321" s="37"/>
      <c r="BR321" s="37"/>
      <c r="BS321" s="56">
        <v>1746000000</v>
      </c>
    </row>
    <row r="322" spans="1:71" x14ac:dyDescent="0.2">
      <c r="A322" s="12" t="s">
        <v>949</v>
      </c>
      <c r="B322" s="12" t="s">
        <v>950</v>
      </c>
      <c r="C322" s="52" t="str">
        <f>VLOOKUP(A322,'[2]S&amp;P 500 Wikipedia'!A:D,3,FALSE)</f>
        <v>Health Care</v>
      </c>
      <c r="D322" s="12">
        <v>334568</v>
      </c>
      <c r="E322" s="12" t="s">
        <v>16</v>
      </c>
      <c r="F322" s="12">
        <v>2013</v>
      </c>
      <c r="G322" s="12" t="s">
        <v>1292</v>
      </c>
      <c r="H322" s="63">
        <v>41455</v>
      </c>
      <c r="I322" s="63">
        <v>41501</v>
      </c>
      <c r="J322" s="63">
        <v>41501</v>
      </c>
      <c r="K322" s="64">
        <v>93900000</v>
      </c>
      <c r="L322" s="64">
        <v>94500000</v>
      </c>
      <c r="M322" s="12" t="s">
        <v>1303</v>
      </c>
      <c r="N322" s="36">
        <v>3539800000</v>
      </c>
      <c r="O322" s="39"/>
      <c r="P322" s="39"/>
      <c r="Q322" s="40"/>
      <c r="R322" s="36">
        <v>-2259800000</v>
      </c>
      <c r="S322" s="39"/>
      <c r="T322" s="39"/>
      <c r="U322" s="40"/>
      <c r="V322" s="55">
        <v>1280000000</v>
      </c>
      <c r="W322" s="49"/>
      <c r="X322" s="36">
        <v>-589000000</v>
      </c>
      <c r="Y322" s="39">
        <v>-473800000</v>
      </c>
      <c r="Z322" s="39"/>
      <c r="AA322" s="39"/>
      <c r="AB322" s="39">
        <v>-115200000</v>
      </c>
      <c r="AC322" s="39"/>
      <c r="AD322" s="39"/>
      <c r="AE322" s="40"/>
      <c r="AF322" s="55">
        <v>691000000</v>
      </c>
      <c r="AG322" s="49">
        <v>-66700000</v>
      </c>
      <c r="AH322" s="36">
        <v>-65800000</v>
      </c>
      <c r="AI322" s="39"/>
      <c r="AJ322" s="40"/>
      <c r="AK322" s="39"/>
      <c r="AL322" s="39"/>
      <c r="AM322" s="39"/>
      <c r="AN322" s="40">
        <v>-900000</v>
      </c>
      <c r="AO322" s="49">
        <v>624300000</v>
      </c>
      <c r="AP322" s="36">
        <v>-16600000</v>
      </c>
      <c r="AQ322" s="39">
        <v>-9000000</v>
      </c>
      <c r="AR322" s="39"/>
      <c r="AS322" s="39"/>
      <c r="AT322" s="39"/>
      <c r="AU322" s="39"/>
      <c r="AV322" s="39"/>
      <c r="AW322" s="39"/>
      <c r="AX322" s="39"/>
      <c r="AY322" s="39"/>
      <c r="AZ322" s="39">
        <v>-2900000</v>
      </c>
      <c r="BA322" s="39">
        <v>-4700000</v>
      </c>
      <c r="BB322" s="39"/>
      <c r="BC322" s="40"/>
      <c r="BD322" s="67">
        <v>607700000</v>
      </c>
      <c r="BE322" s="39">
        <v>-165800000</v>
      </c>
      <c r="BF322" s="39"/>
      <c r="BG322" s="39"/>
      <c r="BH322" s="39"/>
      <c r="BI322" s="39"/>
      <c r="BJ322" s="56">
        <v>441900000</v>
      </c>
      <c r="BK322" s="36">
        <v>0</v>
      </c>
      <c r="BL322" s="39">
        <v>0</v>
      </c>
      <c r="BM322" s="40"/>
      <c r="BN322" s="74">
        <v>441900000</v>
      </c>
      <c r="BO322" s="74"/>
      <c r="BP322" s="76">
        <v>441900000</v>
      </c>
      <c r="BQ322" s="39"/>
      <c r="BR322" s="39"/>
      <c r="BS322" s="56">
        <v>441900000</v>
      </c>
    </row>
    <row r="323" spans="1:71" x14ac:dyDescent="0.2">
      <c r="A323" s="52" t="s">
        <v>982</v>
      </c>
      <c r="B323" s="52" t="s">
        <v>983</v>
      </c>
      <c r="C323" s="52" t="str">
        <f>VLOOKUP(A323,'[2]S&amp;P 500 Wikipedia'!A:D,3,FALSE)</f>
        <v>Real Estate</v>
      </c>
      <c r="D323" s="52">
        <v>378204</v>
      </c>
      <c r="E323" s="52" t="s">
        <v>16</v>
      </c>
      <c r="F323" s="52">
        <v>2019</v>
      </c>
      <c r="G323" s="52" t="s">
        <v>1292</v>
      </c>
      <c r="H323" s="53">
        <v>43830</v>
      </c>
      <c r="I323" s="53">
        <v>43886</v>
      </c>
      <c r="J323" s="53">
        <v>43886</v>
      </c>
      <c r="K323" s="54">
        <v>174287000</v>
      </c>
      <c r="L323" s="54">
        <v>174530000</v>
      </c>
      <c r="M323" s="52" t="s">
        <v>984</v>
      </c>
      <c r="N323" s="36">
        <v>2846823000</v>
      </c>
      <c r="O323" s="37"/>
      <c r="P323" s="37"/>
      <c r="Q323" s="38"/>
      <c r="R323" s="36">
        <v>-796783000</v>
      </c>
      <c r="S323" s="37"/>
      <c r="T323" s="37"/>
      <c r="U323" s="38"/>
      <c r="V323" s="55">
        <v>2050040000</v>
      </c>
      <c r="W323" s="49"/>
      <c r="X323" s="36">
        <v>-584901000</v>
      </c>
      <c r="Y323" s="37">
        <v>-71983000</v>
      </c>
      <c r="Z323" s="37"/>
      <c r="AA323" s="37"/>
      <c r="AB323" s="37"/>
      <c r="AC323" s="37">
        <v>-512918000</v>
      </c>
      <c r="AD323" s="37"/>
      <c r="AE323" s="38"/>
      <c r="AF323" s="55">
        <v>1465139000</v>
      </c>
      <c r="AG323" s="49">
        <v>60171000</v>
      </c>
      <c r="AH323" s="36">
        <v>-45641000</v>
      </c>
      <c r="AI323" s="37"/>
      <c r="AJ323" s="38"/>
      <c r="AK323" s="37"/>
      <c r="AL323" s="37">
        <v>7829000</v>
      </c>
      <c r="AM323" s="37">
        <v>69547000</v>
      </c>
      <c r="AN323" s="38">
        <v>28436000</v>
      </c>
      <c r="AO323" s="49">
        <v>1525310000</v>
      </c>
      <c r="AP323" s="36">
        <v>341000</v>
      </c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8"/>
      <c r="BD323" s="58">
        <v>1525651000</v>
      </c>
      <c r="BE323" s="37"/>
      <c r="BF323" s="37"/>
      <c r="BG323" s="37"/>
      <c r="BH323" s="37"/>
      <c r="BI323" s="37"/>
      <c r="BJ323" s="56">
        <v>1525651000</v>
      </c>
      <c r="BK323" s="36"/>
      <c r="BL323" s="37"/>
      <c r="BM323" s="38"/>
      <c r="BN323" s="74">
        <v>1525651000</v>
      </c>
      <c r="BO323" s="74">
        <v>-5117000</v>
      </c>
      <c r="BP323" s="76">
        <v>1520534000</v>
      </c>
      <c r="BQ323" s="37">
        <v>-247767000</v>
      </c>
      <c r="BR323" s="37"/>
      <c r="BS323" s="56">
        <v>1272767000</v>
      </c>
    </row>
    <row r="324" spans="1:71" x14ac:dyDescent="0.2">
      <c r="A324" s="52" t="s">
        <v>958</v>
      </c>
      <c r="B324" s="52" t="s">
        <v>959</v>
      </c>
      <c r="C324" s="52" t="str">
        <f>VLOOKUP(A324,'[2]S&amp;P 500 Wikipedia'!A:D,3,FALSE)</f>
        <v>Energy</v>
      </c>
      <c r="D324" s="52">
        <v>353084</v>
      </c>
      <c r="E324" s="52" t="s">
        <v>16</v>
      </c>
      <c r="F324" s="52">
        <v>2019</v>
      </c>
      <c r="G324" s="52" t="s">
        <v>1292</v>
      </c>
      <c r="H324" s="53">
        <v>43830</v>
      </c>
      <c r="I324" s="53">
        <v>43882</v>
      </c>
      <c r="J324" s="53">
        <v>43882</v>
      </c>
      <c r="K324" s="54">
        <v>451364000</v>
      </c>
      <c r="L324" s="54">
        <v>453888000</v>
      </c>
      <c r="M324" s="52" t="s">
        <v>960</v>
      </c>
      <c r="N324" s="36">
        <v>109440000000</v>
      </c>
      <c r="O324" s="37"/>
      <c r="P324" s="37"/>
      <c r="Q324" s="38"/>
      <c r="R324" s="36">
        <v>-95529000000</v>
      </c>
      <c r="S324" s="37"/>
      <c r="T324" s="37"/>
      <c r="U324" s="38"/>
      <c r="V324" s="55">
        <v>13911000000</v>
      </c>
      <c r="W324" s="49"/>
      <c r="X324" s="36">
        <v>-8528000000</v>
      </c>
      <c r="Y324" s="37">
        <v>-1681000000</v>
      </c>
      <c r="Z324" s="37"/>
      <c r="AA324" s="37"/>
      <c r="AB324" s="37"/>
      <c r="AC324" s="37">
        <v>-1341000000</v>
      </c>
      <c r="AD324" s="37"/>
      <c r="AE324" s="38">
        <v>-5506000000</v>
      </c>
      <c r="AF324" s="55">
        <v>5383000000</v>
      </c>
      <c r="AG324" s="49">
        <v>-339000000</v>
      </c>
      <c r="AH324" s="36">
        <v>-458000000</v>
      </c>
      <c r="AI324" s="37"/>
      <c r="AJ324" s="38"/>
      <c r="AK324" s="37"/>
      <c r="AL324" s="37"/>
      <c r="AM324" s="37"/>
      <c r="AN324" s="38">
        <v>119000000</v>
      </c>
      <c r="AO324" s="49">
        <v>5044000000</v>
      </c>
      <c r="AP324" s="36">
        <v>-866000000</v>
      </c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8"/>
      <c r="BD324" s="58">
        <v>4178000000</v>
      </c>
      <c r="BE324" s="37">
        <v>-801000000</v>
      </c>
      <c r="BF324" s="37"/>
      <c r="BG324" s="37"/>
      <c r="BH324" s="37"/>
      <c r="BI324" s="37"/>
      <c r="BJ324" s="56">
        <v>3377000000</v>
      </c>
      <c r="BK324" s="36"/>
      <c r="BL324" s="37"/>
      <c r="BM324" s="38"/>
      <c r="BN324" s="74">
        <v>3377000000</v>
      </c>
      <c r="BO324" s="74">
        <v>-301000000</v>
      </c>
      <c r="BP324" s="76">
        <v>3076000000</v>
      </c>
      <c r="BQ324" s="37"/>
      <c r="BR324" s="37"/>
      <c r="BS324" s="56">
        <v>3076000000</v>
      </c>
    </row>
    <row r="325" spans="1:71" x14ac:dyDescent="0.2">
      <c r="A325" s="52" t="s">
        <v>988</v>
      </c>
      <c r="B325" s="52" t="s">
        <v>989</v>
      </c>
      <c r="C325" s="52" t="str">
        <f>VLOOKUP(A325,'[2]S&amp;P 500 Wikipedia'!A:D,3,FALSE)</f>
        <v>Consumer Discretionary</v>
      </c>
      <c r="D325" s="52">
        <v>46764</v>
      </c>
      <c r="E325" s="52" t="s">
        <v>16</v>
      </c>
      <c r="F325" s="52">
        <v>2019</v>
      </c>
      <c r="G325" s="52" t="s">
        <v>1292</v>
      </c>
      <c r="H325" s="53">
        <v>43890</v>
      </c>
      <c r="I325" s="53">
        <v>43922</v>
      </c>
      <c r="J325" s="53">
        <v>43922</v>
      </c>
      <c r="K325" s="54">
        <v>74200000</v>
      </c>
      <c r="L325" s="54">
        <v>74600000</v>
      </c>
      <c r="M325" s="52" t="s">
        <v>990</v>
      </c>
      <c r="N325" s="36">
        <v>9909000000</v>
      </c>
      <c r="O325" s="37"/>
      <c r="P325" s="37"/>
      <c r="Q325" s="38"/>
      <c r="R325" s="36">
        <v>-4520600000</v>
      </c>
      <c r="S325" s="37"/>
      <c r="T325" s="37"/>
      <c r="U325" s="38"/>
      <c r="V325" s="55">
        <v>5388400000</v>
      </c>
      <c r="W325" s="49"/>
      <c r="X325" s="36">
        <v>-4715200000</v>
      </c>
      <c r="Y325" s="37">
        <v>-4715200000</v>
      </c>
      <c r="Z325" s="37"/>
      <c r="AA325" s="37"/>
      <c r="AB325" s="37"/>
      <c r="AC325" s="37"/>
      <c r="AD325" s="37"/>
      <c r="AE325" s="38"/>
      <c r="AF325" s="55">
        <v>673200000</v>
      </c>
      <c r="AG325" s="49">
        <v>-105100000</v>
      </c>
      <c r="AH325" s="36">
        <v>-114700000</v>
      </c>
      <c r="AI325" s="37"/>
      <c r="AJ325" s="38"/>
      <c r="AK325" s="37"/>
      <c r="AL325" s="37"/>
      <c r="AM325" s="37"/>
      <c r="AN325" s="38">
        <v>9600000</v>
      </c>
      <c r="AO325" s="49">
        <v>568100000</v>
      </c>
      <c r="AP325" s="36">
        <v>-124100000</v>
      </c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8"/>
      <c r="BD325" s="58">
        <v>444000000</v>
      </c>
      <c r="BE325" s="37">
        <v>-28900000</v>
      </c>
      <c r="BF325" s="37"/>
      <c r="BG325" s="37"/>
      <c r="BH325" s="37"/>
      <c r="BI325" s="37"/>
      <c r="BJ325" s="56">
        <v>415100000</v>
      </c>
      <c r="BK325" s="36"/>
      <c r="BL325" s="37"/>
      <c r="BM325" s="38"/>
      <c r="BN325" s="74">
        <v>415100000</v>
      </c>
      <c r="BO325" s="74">
        <v>2200000</v>
      </c>
      <c r="BP325" s="76">
        <v>417300000</v>
      </c>
      <c r="BQ325" s="37"/>
      <c r="BR325" s="37"/>
      <c r="BS325" s="56">
        <v>417300000</v>
      </c>
    </row>
    <row r="326" spans="1:71" x14ac:dyDescent="0.2">
      <c r="A326" s="52" t="s">
        <v>997</v>
      </c>
      <c r="B326" s="52" t="s">
        <v>998</v>
      </c>
      <c r="C326" s="52" t="str">
        <f>VLOOKUP(A326,'[2]S&amp;P 500 Wikipedia'!A:D,3,FALSE)</f>
        <v>Industrials</v>
      </c>
      <c r="D326" s="52">
        <v>378205</v>
      </c>
      <c r="E326" s="52" t="s">
        <v>16</v>
      </c>
      <c r="F326" s="52">
        <v>2019</v>
      </c>
      <c r="G326" s="52" t="s">
        <v>1292</v>
      </c>
      <c r="H326" s="53">
        <v>43830</v>
      </c>
      <c r="I326" s="53">
        <v>43889</v>
      </c>
      <c r="J326" s="53">
        <v>43889</v>
      </c>
      <c r="K326" s="54">
        <v>145710000</v>
      </c>
      <c r="L326" s="54">
        <v>147534000</v>
      </c>
      <c r="M326" s="52" t="s">
        <v>999</v>
      </c>
      <c r="N326" s="36">
        <v>12112153000</v>
      </c>
      <c r="O326" s="37"/>
      <c r="P326" s="37"/>
      <c r="Q326" s="38"/>
      <c r="R326" s="36">
        <v>-10511901000</v>
      </c>
      <c r="S326" s="37"/>
      <c r="T326" s="37"/>
      <c r="U326" s="38"/>
      <c r="V326" s="55">
        <v>1600252000</v>
      </c>
      <c r="W326" s="49"/>
      <c r="X326" s="36">
        <v>-1018082000</v>
      </c>
      <c r="Y326" s="37">
        <v>-955991000</v>
      </c>
      <c r="Z326" s="37"/>
      <c r="AA326" s="37"/>
      <c r="AB326" s="37"/>
      <c r="AC326" s="37">
        <v>-62091000</v>
      </c>
      <c r="AD326" s="37"/>
      <c r="AE326" s="38"/>
      <c r="AF326" s="55">
        <v>582170000</v>
      </c>
      <c r="AG326" s="49">
        <v>17413000</v>
      </c>
      <c r="AH326" s="36">
        <v>-65963000</v>
      </c>
      <c r="AI326" s="37"/>
      <c r="AJ326" s="38"/>
      <c r="AK326" s="37"/>
      <c r="AL326" s="37"/>
      <c r="AM326" s="37"/>
      <c r="AN326" s="38">
        <v>83376000</v>
      </c>
      <c r="AO326" s="49">
        <v>599583000</v>
      </c>
      <c r="AP326" s="36">
        <v>-27296000</v>
      </c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8"/>
      <c r="BD326" s="58">
        <v>572287000</v>
      </c>
      <c r="BE326" s="37">
        <v>-165472000</v>
      </c>
      <c r="BF326" s="37"/>
      <c r="BG326" s="37"/>
      <c r="BH326" s="37"/>
      <c r="BI326" s="37"/>
      <c r="BJ326" s="56">
        <v>406815000</v>
      </c>
      <c r="BK326" s="36"/>
      <c r="BL326" s="37"/>
      <c r="BM326" s="38"/>
      <c r="BN326" s="74">
        <v>406815000</v>
      </c>
      <c r="BO326" s="74">
        <v>-4771000</v>
      </c>
      <c r="BP326" s="76">
        <v>402044000</v>
      </c>
      <c r="BQ326" s="37"/>
      <c r="BR326" s="37"/>
      <c r="BS326" s="56">
        <v>402044000</v>
      </c>
    </row>
    <row r="327" spans="1:71" x14ac:dyDescent="0.2">
      <c r="A327" s="52" t="s">
        <v>964</v>
      </c>
      <c r="B327" s="52" t="s">
        <v>965</v>
      </c>
      <c r="C327" s="52" t="str">
        <f>VLOOKUP(A327,'[2]S&amp;P 500 Wikipedia'!A:D,3,FALSE)</f>
        <v>Energy</v>
      </c>
      <c r="D327" s="52">
        <v>378199</v>
      </c>
      <c r="E327" s="52" t="s">
        <v>16</v>
      </c>
      <c r="F327" s="52">
        <v>2019</v>
      </c>
      <c r="G327" s="52" t="s">
        <v>1292</v>
      </c>
      <c r="H327" s="53">
        <v>43830</v>
      </c>
      <c r="I327" s="53">
        <v>43885</v>
      </c>
      <c r="J327" s="53">
        <v>43885</v>
      </c>
      <c r="K327" s="54">
        <v>167000000</v>
      </c>
      <c r="L327" s="54">
        <v>167000000</v>
      </c>
      <c r="M327" s="52" t="s">
        <v>966</v>
      </c>
      <c r="N327" s="36">
        <v>9304000000</v>
      </c>
      <c r="O327" s="37"/>
      <c r="P327" s="37"/>
      <c r="Q327" s="38"/>
      <c r="R327" s="36">
        <v>-5346000000</v>
      </c>
      <c r="S327" s="37"/>
      <c r="T327" s="37"/>
      <c r="U327" s="38"/>
      <c r="V327" s="55">
        <v>3958000000</v>
      </c>
      <c r="W327" s="49"/>
      <c r="X327" s="36">
        <v>-2392000000</v>
      </c>
      <c r="Y327" s="37">
        <v>-324000000</v>
      </c>
      <c r="Z327" s="37"/>
      <c r="AA327" s="37"/>
      <c r="AB327" s="37">
        <v>-58000000</v>
      </c>
      <c r="AC327" s="37">
        <v>-1711000000</v>
      </c>
      <c r="AD327" s="37"/>
      <c r="AE327" s="38">
        <v>-299000000</v>
      </c>
      <c r="AF327" s="55">
        <v>1566000000</v>
      </c>
      <c r="AG327" s="49">
        <v>-569000000</v>
      </c>
      <c r="AH327" s="36">
        <v>-121000000</v>
      </c>
      <c r="AI327" s="37"/>
      <c r="AJ327" s="38"/>
      <c r="AK327" s="37"/>
      <c r="AL327" s="37"/>
      <c r="AM327" s="37"/>
      <c r="AN327" s="38">
        <v>-448000000</v>
      </c>
      <c r="AO327" s="49">
        <v>997000000</v>
      </c>
      <c r="AP327" s="36">
        <v>-10000000</v>
      </c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8"/>
      <c r="BD327" s="58">
        <v>987000000</v>
      </c>
      <c r="BE327" s="37">
        <v>-231000000</v>
      </c>
      <c r="BF327" s="37"/>
      <c r="BG327" s="37"/>
      <c r="BH327" s="37"/>
      <c r="BI327" s="37"/>
      <c r="BJ327" s="56">
        <v>756000000</v>
      </c>
      <c r="BK327" s="36"/>
      <c r="BL327" s="37"/>
      <c r="BM327" s="38"/>
      <c r="BN327" s="74">
        <v>756000000</v>
      </c>
      <c r="BO327" s="74">
        <v>0</v>
      </c>
      <c r="BP327" s="76">
        <v>756000000</v>
      </c>
      <c r="BQ327" s="37"/>
      <c r="BR327" s="37"/>
      <c r="BS327" s="56">
        <v>756000000</v>
      </c>
    </row>
    <row r="328" spans="1:71" x14ac:dyDescent="0.2">
      <c r="A328" s="52" t="s">
        <v>937</v>
      </c>
      <c r="B328" s="52" t="s">
        <v>938</v>
      </c>
      <c r="C328" s="52" t="str">
        <f>VLOOKUP(A328,'[2]S&amp;P 500 Wikipedia'!A:D,3,FALSE)</f>
        <v>Information Technology</v>
      </c>
      <c r="D328" s="52">
        <v>109664</v>
      </c>
      <c r="E328" s="52" t="s">
        <v>16</v>
      </c>
      <c r="F328" s="52">
        <v>2019</v>
      </c>
      <c r="G328" s="52" t="s">
        <v>1292</v>
      </c>
      <c r="H328" s="53">
        <v>43830</v>
      </c>
      <c r="I328" s="53">
        <v>43867</v>
      </c>
      <c r="J328" s="53">
        <v>43867</v>
      </c>
      <c r="K328" s="54">
        <v>1174000000</v>
      </c>
      <c r="L328" s="54">
        <v>1188000000</v>
      </c>
      <c r="M328" s="59" t="s">
        <v>939</v>
      </c>
      <c r="N328" s="36">
        <v>17772000000</v>
      </c>
      <c r="O328" s="37"/>
      <c r="P328" s="37"/>
      <c r="Q328" s="38"/>
      <c r="R328" s="60">
        <v>0</v>
      </c>
      <c r="S328" s="37"/>
      <c r="T328" s="37"/>
      <c r="U328" s="38"/>
      <c r="V328" s="55">
        <v>17772000000</v>
      </c>
      <c r="W328" s="49"/>
      <c r="X328" s="36">
        <v>-14982000000</v>
      </c>
      <c r="Y328" s="37">
        <v>-4727000000</v>
      </c>
      <c r="Z328" s="37">
        <v>-1401000000</v>
      </c>
      <c r="AA328" s="37">
        <v>-3326000000</v>
      </c>
      <c r="AB328" s="37">
        <v>-2085000000</v>
      </c>
      <c r="AC328" s="37"/>
      <c r="AD328" s="37"/>
      <c r="AE328" s="38">
        <v>-8170000000</v>
      </c>
      <c r="AF328" s="55">
        <v>2790000000</v>
      </c>
      <c r="AG328" s="49">
        <v>279000000</v>
      </c>
      <c r="AH328" s="36"/>
      <c r="AI328" s="37"/>
      <c r="AJ328" s="38"/>
      <c r="AK328" s="37"/>
      <c r="AL328" s="37"/>
      <c r="AM328" s="37"/>
      <c r="AN328" s="38">
        <v>279000000</v>
      </c>
      <c r="AO328" s="49">
        <v>3069000000</v>
      </c>
      <c r="AP328" s="36">
        <v>-71000000</v>
      </c>
      <c r="AQ328" s="37"/>
      <c r="AR328" s="37"/>
      <c r="AS328" s="37"/>
      <c r="AT328" s="37"/>
      <c r="AU328" s="37"/>
      <c r="AV328" s="37"/>
      <c r="AW328" s="37"/>
      <c r="AX328" s="37"/>
      <c r="AY328" s="37"/>
      <c r="AZ328" s="37">
        <v>-71000000</v>
      </c>
      <c r="BA328" s="37"/>
      <c r="BB328" s="37"/>
      <c r="BC328" s="38"/>
      <c r="BD328" s="58">
        <v>2998000000</v>
      </c>
      <c r="BE328" s="37">
        <v>-539000000</v>
      </c>
      <c r="BF328" s="37"/>
      <c r="BG328" s="37"/>
      <c r="BH328" s="37"/>
      <c r="BI328" s="37"/>
      <c r="BJ328" s="56">
        <v>2459000000</v>
      </c>
      <c r="BK328" s="36"/>
      <c r="BL328" s="37"/>
      <c r="BM328" s="38"/>
      <c r="BN328" s="74">
        <v>2459000000</v>
      </c>
      <c r="BO328" s="74"/>
      <c r="BP328" s="76">
        <v>2459000000</v>
      </c>
      <c r="BQ328" s="37"/>
      <c r="BR328" s="37"/>
      <c r="BS328" s="56">
        <v>2459000000</v>
      </c>
    </row>
    <row r="329" spans="1:71" x14ac:dyDescent="0.2">
      <c r="A329" s="52" t="s">
        <v>994</v>
      </c>
      <c r="B329" s="52" t="s">
        <v>995</v>
      </c>
      <c r="C329" s="52" t="str">
        <f>VLOOKUP(A329,'[2]S&amp;P 500 Wikipedia'!A:D,3,FALSE)</f>
        <v>Information Technology</v>
      </c>
      <c r="D329" s="52">
        <v>85758</v>
      </c>
      <c r="E329" s="52" t="s">
        <v>16</v>
      </c>
      <c r="F329" s="52">
        <v>2019</v>
      </c>
      <c r="G329" s="52" t="s">
        <v>1292</v>
      </c>
      <c r="H329" s="53">
        <v>43738</v>
      </c>
      <c r="I329" s="53">
        <v>43775</v>
      </c>
      <c r="J329" s="53">
        <v>43775</v>
      </c>
      <c r="K329" s="54">
        <v>1210000000</v>
      </c>
      <c r="L329" s="54">
        <v>1220000000</v>
      </c>
      <c r="M329" s="52" t="s">
        <v>996</v>
      </c>
      <c r="N329" s="36">
        <v>24273000000</v>
      </c>
      <c r="O329" s="37"/>
      <c r="P329" s="37"/>
      <c r="Q329" s="38"/>
      <c r="R329" s="36">
        <v>-8599000000</v>
      </c>
      <c r="S329" s="37"/>
      <c r="T329" s="37"/>
      <c r="U329" s="38"/>
      <c r="V329" s="55">
        <v>15674000000</v>
      </c>
      <c r="W329" s="49"/>
      <c r="X329" s="36">
        <v>-8007000000</v>
      </c>
      <c r="Y329" s="37">
        <v>-2195000000</v>
      </c>
      <c r="Z329" s="37"/>
      <c r="AA329" s="37"/>
      <c r="AB329" s="37">
        <v>-5398000000</v>
      </c>
      <c r="AC329" s="37"/>
      <c r="AD329" s="37"/>
      <c r="AE329" s="38">
        <v>-414000000</v>
      </c>
      <c r="AF329" s="55">
        <v>7667000000</v>
      </c>
      <c r="AG329" s="49">
        <v>-186000000</v>
      </c>
      <c r="AH329" s="36">
        <v>-627000000</v>
      </c>
      <c r="AI329" s="37"/>
      <c r="AJ329" s="38"/>
      <c r="AK329" s="37">
        <v>441000000</v>
      </c>
      <c r="AL329" s="37"/>
      <c r="AM329" s="37"/>
      <c r="AN329" s="38"/>
      <c r="AO329" s="49">
        <v>7481000000</v>
      </c>
      <c r="AP329" s="36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8"/>
      <c r="BD329" s="58">
        <v>7481000000</v>
      </c>
      <c r="BE329" s="37">
        <v>-3095000000</v>
      </c>
      <c r="BF329" s="37"/>
      <c r="BG329" s="37"/>
      <c r="BH329" s="37"/>
      <c r="BI329" s="37"/>
      <c r="BJ329" s="56">
        <v>4386000000</v>
      </c>
      <c r="BK329" s="36"/>
      <c r="BL329" s="37"/>
      <c r="BM329" s="38"/>
      <c r="BN329" s="74">
        <v>4386000000</v>
      </c>
      <c r="BO329" s="74">
        <v>0</v>
      </c>
      <c r="BP329" s="76">
        <v>4386000000</v>
      </c>
      <c r="BQ329" s="37"/>
      <c r="BR329" s="37"/>
      <c r="BS329" s="56">
        <v>4386000000</v>
      </c>
    </row>
    <row r="330" spans="1:71" x14ac:dyDescent="0.2">
      <c r="A330" s="52" t="s">
        <v>991</v>
      </c>
      <c r="B330" s="52" t="s">
        <v>992</v>
      </c>
      <c r="C330" s="52" t="str">
        <f>VLOOKUP(A330,'[2]S&amp;P 500 Wikipedia'!A:D,3,FALSE)</f>
        <v>Information Technology</v>
      </c>
      <c r="D330" s="52">
        <v>35151</v>
      </c>
      <c r="E330" s="52" t="s">
        <v>16</v>
      </c>
      <c r="F330" s="52">
        <v>2019</v>
      </c>
      <c r="G330" s="52" t="s">
        <v>1292</v>
      </c>
      <c r="H330" s="53">
        <v>43921</v>
      </c>
      <c r="I330" s="53">
        <v>43971</v>
      </c>
      <c r="J330" s="53">
        <v>43971</v>
      </c>
      <c r="K330" s="54">
        <v>117007000</v>
      </c>
      <c r="L330" s="54">
        <v>119293000</v>
      </c>
      <c r="M330" s="52" t="s">
        <v>993</v>
      </c>
      <c r="N330" s="36">
        <v>3239141000</v>
      </c>
      <c r="O330" s="37"/>
      <c r="P330" s="37"/>
      <c r="Q330" s="38"/>
      <c r="R330" s="36">
        <v>-1917378000</v>
      </c>
      <c r="S330" s="37"/>
      <c r="T330" s="37"/>
      <c r="U330" s="38"/>
      <c r="V330" s="55">
        <v>1321763000</v>
      </c>
      <c r="W330" s="49"/>
      <c r="X330" s="36">
        <v>-898547000</v>
      </c>
      <c r="Y330" s="37">
        <v>-343569000</v>
      </c>
      <c r="Z330" s="37"/>
      <c r="AA330" s="37"/>
      <c r="AB330" s="37">
        <v>-484414000</v>
      </c>
      <c r="AC330" s="37"/>
      <c r="AD330" s="37"/>
      <c r="AE330" s="38">
        <v>-70564000</v>
      </c>
      <c r="AF330" s="55">
        <v>423216000</v>
      </c>
      <c r="AG330" s="49">
        <v>-28127000</v>
      </c>
      <c r="AH330" s="36">
        <v>-48326000</v>
      </c>
      <c r="AI330" s="37"/>
      <c r="AJ330" s="38"/>
      <c r="AK330" s="37"/>
      <c r="AL330" s="37"/>
      <c r="AM330" s="37"/>
      <c r="AN330" s="38">
        <v>20199000</v>
      </c>
      <c r="AO330" s="49">
        <v>395089000</v>
      </c>
      <c r="AP330" s="36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8"/>
      <c r="BD330" s="58">
        <v>395089000</v>
      </c>
      <c r="BE330" s="37">
        <v>-60764000</v>
      </c>
      <c r="BF330" s="37"/>
      <c r="BG330" s="37"/>
      <c r="BH330" s="37"/>
      <c r="BI330" s="37"/>
      <c r="BJ330" s="56">
        <v>334325000</v>
      </c>
      <c r="BK330" s="36"/>
      <c r="BL330" s="37"/>
      <c r="BM330" s="38"/>
      <c r="BN330" s="74">
        <v>334325000</v>
      </c>
      <c r="BO330" s="74"/>
      <c r="BP330" s="76">
        <v>334325000</v>
      </c>
      <c r="BQ330" s="37"/>
      <c r="BR330" s="37"/>
      <c r="BS330" s="56">
        <v>334325000</v>
      </c>
    </row>
    <row r="331" spans="1:71" x14ac:dyDescent="0.2">
      <c r="A331" s="52" t="s">
        <v>1033</v>
      </c>
      <c r="B331" s="52" t="s">
        <v>1034</v>
      </c>
      <c r="C331" s="52" t="str">
        <f>VLOOKUP(A331,'[2]S&amp;P 500 Wikipedia'!A:D,3,FALSE)</f>
        <v>Consumer Discretionary</v>
      </c>
      <c r="D331" s="52">
        <v>403292</v>
      </c>
      <c r="E331" s="52" t="s">
        <v>16</v>
      </c>
      <c r="F331" s="52">
        <v>2019</v>
      </c>
      <c r="G331" s="52" t="s">
        <v>1292</v>
      </c>
      <c r="H331" s="53">
        <v>43830</v>
      </c>
      <c r="I331" s="53">
        <v>43886</v>
      </c>
      <c r="J331" s="53">
        <v>43886</v>
      </c>
      <c r="K331" s="54">
        <v>209405000</v>
      </c>
      <c r="L331" s="54">
        <v>209930000</v>
      </c>
      <c r="M331" s="52" t="s">
        <v>1035</v>
      </c>
      <c r="N331" s="36">
        <v>10950661000</v>
      </c>
      <c r="O331" s="37"/>
      <c r="P331" s="37"/>
      <c r="Q331" s="38"/>
      <c r="R331" s="36">
        <v>-6062765000</v>
      </c>
      <c r="S331" s="37"/>
      <c r="T331" s="37"/>
      <c r="U331" s="38"/>
      <c r="V331" s="55">
        <v>4887896000</v>
      </c>
      <c r="W331" s="49"/>
      <c r="X331" s="36">
        <v>-2805195000</v>
      </c>
      <c r="Y331" s="37">
        <v>-1559253000</v>
      </c>
      <c r="Z331" s="37"/>
      <c r="AA331" s="37"/>
      <c r="AB331" s="37"/>
      <c r="AC331" s="37">
        <v>-1245942000</v>
      </c>
      <c r="AD331" s="37"/>
      <c r="AE331" s="38"/>
      <c r="AF331" s="55">
        <v>2082701000</v>
      </c>
      <c r="AG331" s="49">
        <v>-175101000</v>
      </c>
      <c r="AH331" s="36">
        <v>-381568000</v>
      </c>
      <c r="AI331" s="37"/>
      <c r="AJ331" s="38"/>
      <c r="AK331" s="37"/>
      <c r="AL331" s="37"/>
      <c r="AM331" s="37">
        <v>230980000</v>
      </c>
      <c r="AN331" s="38">
        <v>-24513000</v>
      </c>
      <c r="AO331" s="49">
        <v>1907600000</v>
      </c>
      <c r="AP331" s="36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8"/>
      <c r="BD331" s="58">
        <v>1907600000</v>
      </c>
      <c r="BE331" s="37"/>
      <c r="BF331" s="37"/>
      <c r="BG331" s="37"/>
      <c r="BH331" s="37"/>
      <c r="BI331" s="37"/>
      <c r="BJ331" s="56">
        <v>1907600000</v>
      </c>
      <c r="BK331" s="36"/>
      <c r="BL331" s="37"/>
      <c r="BM331" s="38"/>
      <c r="BN331" s="74">
        <v>1907600000</v>
      </c>
      <c r="BO331" s="74">
        <v>-28713000</v>
      </c>
      <c r="BP331" s="76">
        <v>1878887000</v>
      </c>
      <c r="BQ331" s="37"/>
      <c r="BR331" s="37"/>
      <c r="BS331" s="56">
        <v>1878887000</v>
      </c>
    </row>
    <row r="332" spans="1:71" x14ac:dyDescent="0.2">
      <c r="A332" s="52" t="s">
        <v>469</v>
      </c>
      <c r="B332" s="52" t="s">
        <v>470</v>
      </c>
      <c r="C332" s="52" t="str">
        <f>VLOOKUP(A332,'[2]S&amp;P 500 Wikipedia'!A:D,3,FALSE)</f>
        <v>Financials</v>
      </c>
      <c r="D332" s="52">
        <v>741323</v>
      </c>
      <c r="E332" s="52" t="s">
        <v>16</v>
      </c>
      <c r="F332" s="52">
        <v>2019</v>
      </c>
      <c r="G332" s="52" t="s">
        <v>1292</v>
      </c>
      <c r="H332" s="53">
        <v>43830</v>
      </c>
      <c r="I332" s="53">
        <v>43892</v>
      </c>
      <c r="J332" s="53">
        <v>43892</v>
      </c>
      <c r="K332" s="54">
        <v>40291000</v>
      </c>
      <c r="L332" s="54">
        <v>40420000</v>
      </c>
      <c r="M332" s="59" t="s">
        <v>471</v>
      </c>
      <c r="N332" s="36">
        <v>8029926000</v>
      </c>
      <c r="O332" s="37"/>
      <c r="P332" s="37"/>
      <c r="Q332" s="38"/>
      <c r="R332" s="60">
        <v>0</v>
      </c>
      <c r="S332" s="37"/>
      <c r="T332" s="37"/>
      <c r="U332" s="38"/>
      <c r="V332" s="55">
        <v>8029926000</v>
      </c>
      <c r="W332" s="49"/>
      <c r="X332" s="36">
        <v>-2188625000</v>
      </c>
      <c r="Y332" s="37">
        <v>-1703726000</v>
      </c>
      <c r="Z332" s="37"/>
      <c r="AA332" s="37"/>
      <c r="AB332" s="37"/>
      <c r="AC332" s="37"/>
      <c r="AD332" s="37"/>
      <c r="AE332" s="38">
        <v>-484899000</v>
      </c>
      <c r="AF332" s="55">
        <v>5841301000</v>
      </c>
      <c r="AG332" s="49">
        <v>-31693000</v>
      </c>
      <c r="AH332" s="36">
        <v>-31693000</v>
      </c>
      <c r="AI332" s="37"/>
      <c r="AJ332" s="38"/>
      <c r="AK332" s="37"/>
      <c r="AL332" s="37"/>
      <c r="AM332" s="37"/>
      <c r="AN332" s="38"/>
      <c r="AO332" s="49">
        <v>5809608000</v>
      </c>
      <c r="AP332" s="36">
        <v>-4710621000</v>
      </c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8"/>
      <c r="BD332" s="58">
        <v>1098987000</v>
      </c>
      <c r="BE332" s="37">
        <v>-89526000</v>
      </c>
      <c r="BF332" s="37"/>
      <c r="BG332" s="37"/>
      <c r="BH332" s="37"/>
      <c r="BI332" s="37"/>
      <c r="BJ332" s="56">
        <v>1009461000</v>
      </c>
      <c r="BK332" s="36"/>
      <c r="BL332" s="37"/>
      <c r="BM332" s="38"/>
      <c r="BN332" s="74">
        <v>1009461000</v>
      </c>
      <c r="BO332" s="74"/>
      <c r="BP332" s="76">
        <v>1009461000</v>
      </c>
      <c r="BQ332" s="37"/>
      <c r="BR332" s="37"/>
      <c r="BS332" s="56">
        <v>1009461000</v>
      </c>
    </row>
    <row r="333" spans="1:71" x14ac:dyDescent="0.2">
      <c r="A333" s="52" t="s">
        <v>1009</v>
      </c>
      <c r="B333" s="52" t="s">
        <v>1010</v>
      </c>
      <c r="C333" s="52" t="str">
        <f>VLOOKUP(A333,'[2]S&amp;P 500 Wikipedia'!A:D,3,FALSE)</f>
        <v>Health Care</v>
      </c>
      <c r="D333" s="52">
        <v>378206</v>
      </c>
      <c r="E333" s="52" t="s">
        <v>16</v>
      </c>
      <c r="F333" s="52">
        <v>2019</v>
      </c>
      <c r="G333" s="52" t="s">
        <v>1292</v>
      </c>
      <c r="H333" s="53">
        <v>43830</v>
      </c>
      <c r="I333" s="53">
        <v>43868</v>
      </c>
      <c r="J333" s="53">
        <v>43868</v>
      </c>
      <c r="K333" s="54">
        <v>109200000</v>
      </c>
      <c r="L333" s="54">
        <v>114600000</v>
      </c>
      <c r="M333" s="52" t="s">
        <v>1011</v>
      </c>
      <c r="N333" s="36">
        <v>7863400000</v>
      </c>
      <c r="O333" s="37"/>
      <c r="P333" s="37"/>
      <c r="Q333" s="38"/>
      <c r="R333" s="36">
        <v>-782200000</v>
      </c>
      <c r="S333" s="37"/>
      <c r="T333" s="37"/>
      <c r="U333" s="38"/>
      <c r="V333" s="55">
        <v>7081200000</v>
      </c>
      <c r="W333" s="49"/>
      <c r="X333" s="36">
        <v>-4871400000</v>
      </c>
      <c r="Y333" s="37">
        <v>-1834800000</v>
      </c>
      <c r="Z333" s="37"/>
      <c r="AA333" s="37"/>
      <c r="AB333" s="37">
        <v>-3036600000</v>
      </c>
      <c r="AC333" s="37"/>
      <c r="AD333" s="37"/>
      <c r="AE333" s="38"/>
      <c r="AF333" s="55">
        <v>2209800000</v>
      </c>
      <c r="AG333" s="49">
        <v>219300000</v>
      </c>
      <c r="AH333" s="36">
        <v>-30200000</v>
      </c>
      <c r="AI333" s="37"/>
      <c r="AJ333" s="38"/>
      <c r="AK333" s="37"/>
      <c r="AL333" s="37"/>
      <c r="AM333" s="37"/>
      <c r="AN333" s="38">
        <v>249500000</v>
      </c>
      <c r="AO333" s="49">
        <v>2429100000</v>
      </c>
      <c r="AP333" s="36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8"/>
      <c r="BD333" s="58">
        <v>2429100000</v>
      </c>
      <c r="BE333" s="37">
        <v>-313300000</v>
      </c>
      <c r="BF333" s="37"/>
      <c r="BG333" s="37"/>
      <c r="BH333" s="37"/>
      <c r="BI333" s="37"/>
      <c r="BJ333" s="56">
        <v>2115800000</v>
      </c>
      <c r="BK333" s="36"/>
      <c r="BL333" s="37"/>
      <c r="BM333" s="38"/>
      <c r="BN333" s="74">
        <v>2115800000</v>
      </c>
      <c r="BO333" s="74"/>
      <c r="BP333" s="76">
        <v>2115800000</v>
      </c>
      <c r="BQ333" s="37"/>
      <c r="BR333" s="37"/>
      <c r="BS333" s="56">
        <v>2115800000</v>
      </c>
    </row>
    <row r="334" spans="1:71" x14ac:dyDescent="0.2">
      <c r="A334" s="52" t="s">
        <v>1018</v>
      </c>
      <c r="B334" s="52" t="s">
        <v>1019</v>
      </c>
      <c r="C334" s="52" t="str">
        <f>VLOOKUP(A334,'[2]S&amp;P 500 Wikipedia'!A:D,3,FALSE)</f>
        <v>Industrials</v>
      </c>
      <c r="D334" s="52">
        <v>378208</v>
      </c>
      <c r="E334" s="52" t="s">
        <v>16</v>
      </c>
      <c r="F334" s="52">
        <v>2019</v>
      </c>
      <c r="G334" s="52" t="s">
        <v>1292</v>
      </c>
      <c r="H334" s="53">
        <v>43830</v>
      </c>
      <c r="I334" s="53">
        <v>43875</v>
      </c>
      <c r="J334" s="53">
        <v>43875</v>
      </c>
      <c r="K334" s="54">
        <v>115656000</v>
      </c>
      <c r="L334" s="54">
        <v>116411000</v>
      </c>
      <c r="M334" s="52" t="s">
        <v>1020</v>
      </c>
      <c r="N334" s="36">
        <v>6074432000</v>
      </c>
      <c r="O334" s="37"/>
      <c r="P334" s="37"/>
      <c r="Q334" s="38"/>
      <c r="R334" s="36">
        <v>-3543913000</v>
      </c>
      <c r="S334" s="37"/>
      <c r="T334" s="37"/>
      <c r="U334" s="38"/>
      <c r="V334" s="55">
        <v>2530519000</v>
      </c>
      <c r="W334" s="49"/>
      <c r="X334" s="36">
        <v>-1910129000</v>
      </c>
      <c r="Y334" s="37">
        <v>-1908768000</v>
      </c>
      <c r="Z334" s="37"/>
      <c r="AA334" s="37"/>
      <c r="AB334" s="37"/>
      <c r="AC334" s="37">
        <v>-1361000</v>
      </c>
      <c r="AD334" s="37"/>
      <c r="AE334" s="38"/>
      <c r="AF334" s="55">
        <v>620390000</v>
      </c>
      <c r="AG334" s="49">
        <v>5125000</v>
      </c>
      <c r="AH334" s="36">
        <v>5125000</v>
      </c>
      <c r="AI334" s="37"/>
      <c r="AJ334" s="38"/>
      <c r="AK334" s="37"/>
      <c r="AL334" s="37"/>
      <c r="AM334" s="37"/>
      <c r="AN334" s="38"/>
      <c r="AO334" s="49">
        <v>625515000</v>
      </c>
      <c r="AP334" s="36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8"/>
      <c r="BD334" s="58">
        <v>625515000</v>
      </c>
      <c r="BE334" s="37">
        <v>-171082000</v>
      </c>
      <c r="BF334" s="37"/>
      <c r="BG334" s="37"/>
      <c r="BH334" s="37"/>
      <c r="BI334" s="37"/>
      <c r="BJ334" s="56">
        <v>454433000</v>
      </c>
      <c r="BK334" s="36"/>
      <c r="BL334" s="37"/>
      <c r="BM334" s="38"/>
      <c r="BN334" s="74">
        <v>454433000</v>
      </c>
      <c r="BO334" s="74"/>
      <c r="BP334" s="76">
        <v>454433000</v>
      </c>
      <c r="BQ334" s="37"/>
      <c r="BR334" s="37"/>
      <c r="BS334" s="56">
        <v>454433000</v>
      </c>
    </row>
    <row r="335" spans="1:71" x14ac:dyDescent="0.2">
      <c r="A335" s="52" t="s">
        <v>1003</v>
      </c>
      <c r="B335" s="52" t="s">
        <v>1004</v>
      </c>
      <c r="C335" s="52" t="str">
        <f>VLOOKUP(A335,'[2]S&amp;P 500 Wikipedia'!A:D,3,FALSE)</f>
        <v>Consumer Discretionary</v>
      </c>
      <c r="D335" s="52">
        <v>331016</v>
      </c>
      <c r="E335" s="52" t="s">
        <v>16</v>
      </c>
      <c r="F335" s="52">
        <v>2019</v>
      </c>
      <c r="G335" s="52" t="s">
        <v>1292</v>
      </c>
      <c r="H335" s="53">
        <v>43921</v>
      </c>
      <c r="I335" s="53">
        <v>43978</v>
      </c>
      <c r="J335" s="53">
        <v>43978</v>
      </c>
      <c r="K335" s="54">
        <v>75800000</v>
      </c>
      <c r="L335" s="54">
        <v>77200000</v>
      </c>
      <c r="M335" s="52" t="s">
        <v>1005</v>
      </c>
      <c r="N335" s="36">
        <v>6159800000</v>
      </c>
      <c r="O335" s="37"/>
      <c r="P335" s="37"/>
      <c r="Q335" s="38"/>
      <c r="R335" s="36">
        <v>-2506500000</v>
      </c>
      <c r="S335" s="37"/>
      <c r="T335" s="37"/>
      <c r="U335" s="38"/>
      <c r="V335" s="55">
        <v>3653300000</v>
      </c>
      <c r="W335" s="49"/>
      <c r="X335" s="36">
        <v>-3237500000</v>
      </c>
      <c r="Y335" s="37">
        <v>-3237500000</v>
      </c>
      <c r="Z335" s="37"/>
      <c r="AA335" s="37"/>
      <c r="AB335" s="37"/>
      <c r="AC335" s="37"/>
      <c r="AD335" s="37"/>
      <c r="AE335" s="38"/>
      <c r="AF335" s="55">
        <v>415800000</v>
      </c>
      <c r="AG335" s="49">
        <v>9400000</v>
      </c>
      <c r="AH335" s="36">
        <v>16800000</v>
      </c>
      <c r="AI335" s="37"/>
      <c r="AJ335" s="38"/>
      <c r="AK335" s="37"/>
      <c r="AL335" s="37"/>
      <c r="AM335" s="37"/>
      <c r="AN335" s="38">
        <v>-7400000</v>
      </c>
      <c r="AO335" s="49">
        <v>425200000</v>
      </c>
      <c r="AP335" s="36">
        <v>-98800000</v>
      </c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8"/>
      <c r="BD335" s="58">
        <v>326400000</v>
      </c>
      <c r="BE335" s="37">
        <v>57900000</v>
      </c>
      <c r="BF335" s="37"/>
      <c r="BG335" s="37"/>
      <c r="BH335" s="37"/>
      <c r="BI335" s="37"/>
      <c r="BJ335" s="56">
        <v>384300000</v>
      </c>
      <c r="BK335" s="36"/>
      <c r="BL335" s="37"/>
      <c r="BM335" s="38"/>
      <c r="BN335" s="74">
        <v>384300000</v>
      </c>
      <c r="BO335" s="74"/>
      <c r="BP335" s="76">
        <v>384300000</v>
      </c>
      <c r="BQ335" s="37"/>
      <c r="BR335" s="37"/>
      <c r="BS335" s="56">
        <v>384300000</v>
      </c>
    </row>
    <row r="336" spans="1:71" x14ac:dyDescent="0.2">
      <c r="A336" s="52" t="s">
        <v>1015</v>
      </c>
      <c r="B336" s="52" t="s">
        <v>1016</v>
      </c>
      <c r="C336" s="52" t="str">
        <f>VLOOKUP(A336,'[2]S&amp;P 500 Wikipedia'!A:D,3,FALSE)</f>
        <v>Health Care</v>
      </c>
      <c r="D336" s="52">
        <v>129653</v>
      </c>
      <c r="E336" s="52" t="s">
        <v>16</v>
      </c>
      <c r="F336" s="52">
        <v>2020</v>
      </c>
      <c r="G336" s="52" t="s">
        <v>1292</v>
      </c>
      <c r="H336" s="53">
        <v>44012</v>
      </c>
      <c r="I336" s="53">
        <v>44056</v>
      </c>
      <c r="J336" s="53">
        <v>44056</v>
      </c>
      <c r="K336" s="54">
        <v>144338000</v>
      </c>
      <c r="L336" s="54">
        <v>145652000</v>
      </c>
      <c r="M336" s="52" t="s">
        <v>1017</v>
      </c>
      <c r="N336" s="36">
        <v>2957013000</v>
      </c>
      <c r="O336" s="37"/>
      <c r="P336" s="37"/>
      <c r="Q336" s="38"/>
      <c r="R336" s="36">
        <v>-1239227000</v>
      </c>
      <c r="S336" s="37"/>
      <c r="T336" s="37"/>
      <c r="U336" s="38"/>
      <c r="V336" s="55">
        <v>1717786000</v>
      </c>
      <c r="W336" s="49"/>
      <c r="X336" s="36">
        <v>-908727000</v>
      </c>
      <c r="Y336" s="37">
        <v>-676689000</v>
      </c>
      <c r="Z336" s="37"/>
      <c r="AA336" s="37"/>
      <c r="AB336" s="37">
        <v>-201946000</v>
      </c>
      <c r="AC336" s="37"/>
      <c r="AD336" s="37"/>
      <c r="AE336" s="38">
        <v>-30092000</v>
      </c>
      <c r="AF336" s="55">
        <v>809059000</v>
      </c>
      <c r="AG336" s="49">
        <v>-51513000</v>
      </c>
      <c r="AH336" s="36">
        <v>-39356000</v>
      </c>
      <c r="AI336" s="37"/>
      <c r="AJ336" s="38"/>
      <c r="AK336" s="37"/>
      <c r="AL336" s="37"/>
      <c r="AM336" s="37"/>
      <c r="AN336" s="38">
        <v>-12157000</v>
      </c>
      <c r="AO336" s="49">
        <v>757546000</v>
      </c>
      <c r="AP336" s="36">
        <v>600000</v>
      </c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8"/>
      <c r="BD336" s="58">
        <v>758146000</v>
      </c>
      <c r="BE336" s="37">
        <v>-111414000</v>
      </c>
      <c r="BF336" s="37"/>
      <c r="BG336" s="37"/>
      <c r="BH336" s="37"/>
      <c r="BI336" s="37"/>
      <c r="BJ336" s="56">
        <v>646732000</v>
      </c>
      <c r="BK336" s="36"/>
      <c r="BL336" s="37"/>
      <c r="BM336" s="38"/>
      <c r="BN336" s="74">
        <v>646732000</v>
      </c>
      <c r="BO336" s="74">
        <v>-25058000</v>
      </c>
      <c r="BP336" s="76">
        <v>621674000</v>
      </c>
      <c r="BQ336" s="37"/>
      <c r="BR336" s="37"/>
      <c r="BS336" s="56">
        <v>621674000</v>
      </c>
    </row>
    <row r="337" spans="1:71" x14ac:dyDescent="0.2">
      <c r="A337" s="52" t="s">
        <v>1021</v>
      </c>
      <c r="B337" s="52" t="s">
        <v>1022</v>
      </c>
      <c r="C337" s="52" t="str">
        <f>VLOOKUP(A337,'[2]S&amp;P 500 Wikipedia'!A:D,3,FALSE)</f>
        <v>Industrials</v>
      </c>
      <c r="D337" s="52">
        <v>121874</v>
      </c>
      <c r="E337" s="52" t="s">
        <v>16</v>
      </c>
      <c r="F337" s="52">
        <v>2019</v>
      </c>
      <c r="G337" s="52" t="s">
        <v>1292</v>
      </c>
      <c r="H337" s="53">
        <v>43738</v>
      </c>
      <c r="I337" s="53">
        <v>43781</v>
      </c>
      <c r="J337" s="53">
        <v>43781</v>
      </c>
      <c r="K337" s="54">
        <v>118300000</v>
      </c>
      <c r="L337" s="54">
        <v>119300000</v>
      </c>
      <c r="M337" s="52" t="s">
        <v>1023</v>
      </c>
      <c r="N337" s="36">
        <v>6694800000</v>
      </c>
      <c r="O337" s="37"/>
      <c r="P337" s="37"/>
      <c r="Q337" s="38"/>
      <c r="R337" s="36">
        <v>-3794700000</v>
      </c>
      <c r="S337" s="37"/>
      <c r="T337" s="37"/>
      <c r="U337" s="38"/>
      <c r="V337" s="55">
        <v>2900100000</v>
      </c>
      <c r="W337" s="49"/>
      <c r="X337" s="36">
        <v>-1900900000</v>
      </c>
      <c r="Y337" s="37">
        <v>-1538500000</v>
      </c>
      <c r="Z337" s="37"/>
      <c r="AA337" s="37"/>
      <c r="AB337" s="37"/>
      <c r="AC337" s="37"/>
      <c r="AD337" s="37"/>
      <c r="AE337" s="38">
        <v>-362400000</v>
      </c>
      <c r="AF337" s="55">
        <v>999200000</v>
      </c>
      <c r="AG337" s="49">
        <v>-98200000</v>
      </c>
      <c r="AH337" s="36">
        <v>-98200000</v>
      </c>
      <c r="AI337" s="37"/>
      <c r="AJ337" s="38"/>
      <c r="AK337" s="37"/>
      <c r="AL337" s="37"/>
      <c r="AM337" s="37"/>
      <c r="AN337" s="38"/>
      <c r="AO337" s="49">
        <v>901000000</v>
      </c>
      <c r="AP337" s="36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8"/>
      <c r="BD337" s="58">
        <v>901000000</v>
      </c>
      <c r="BE337" s="37">
        <v>-205200000</v>
      </c>
      <c r="BF337" s="37"/>
      <c r="BG337" s="37"/>
      <c r="BH337" s="37"/>
      <c r="BI337" s="37"/>
      <c r="BJ337" s="56">
        <v>695800000</v>
      </c>
      <c r="BK337" s="36"/>
      <c r="BL337" s="37"/>
      <c r="BM337" s="38"/>
      <c r="BN337" s="74">
        <v>695800000</v>
      </c>
      <c r="BO337" s="74"/>
      <c r="BP337" s="76">
        <v>695800000</v>
      </c>
      <c r="BQ337" s="37"/>
      <c r="BR337" s="37"/>
      <c r="BS337" s="56">
        <v>695800000</v>
      </c>
    </row>
    <row r="338" spans="1:71" x14ac:dyDescent="0.2">
      <c r="A338" s="52" t="s">
        <v>1024</v>
      </c>
      <c r="B338" s="52" t="s">
        <v>1025</v>
      </c>
      <c r="C338" s="52" t="str">
        <f>VLOOKUP(A338,'[2]S&amp;P 500 Wikipedia'!A:D,3,FALSE)</f>
        <v>Industrials</v>
      </c>
      <c r="D338" s="52">
        <v>744726</v>
      </c>
      <c r="E338" s="52" t="s">
        <v>16</v>
      </c>
      <c r="F338" s="52">
        <v>2019</v>
      </c>
      <c r="G338" s="52" t="s">
        <v>1292</v>
      </c>
      <c r="H338" s="53">
        <v>43830</v>
      </c>
      <c r="I338" s="53">
        <v>43889</v>
      </c>
      <c r="J338" s="53">
        <v>43889</v>
      </c>
      <c r="K338" s="54">
        <v>327477000</v>
      </c>
      <c r="L338" s="54">
        <v>327477000</v>
      </c>
      <c r="M338" s="52" t="s">
        <v>1026</v>
      </c>
      <c r="N338" s="36">
        <v>2015477000</v>
      </c>
      <c r="O338" s="37"/>
      <c r="P338" s="37"/>
      <c r="Q338" s="38"/>
      <c r="R338" s="36">
        <v>-993593000</v>
      </c>
      <c r="S338" s="37"/>
      <c r="T338" s="37"/>
      <c r="U338" s="38"/>
      <c r="V338" s="55">
        <v>1021884000</v>
      </c>
      <c r="W338" s="49"/>
      <c r="X338" s="36">
        <v>-754388000</v>
      </c>
      <c r="Y338" s="37">
        <v>-623379000</v>
      </c>
      <c r="Z338" s="37"/>
      <c r="AA338" s="37"/>
      <c r="AB338" s="37"/>
      <c r="AC338" s="37">
        <v>-81111000</v>
      </c>
      <c r="AD338" s="37"/>
      <c r="AE338" s="38">
        <v>-49898000</v>
      </c>
      <c r="AF338" s="55">
        <v>267496000</v>
      </c>
      <c r="AG338" s="49">
        <v>-6917000</v>
      </c>
      <c r="AH338" s="36">
        <v>-6917000</v>
      </c>
      <c r="AI338" s="37"/>
      <c r="AJ338" s="38"/>
      <c r="AK338" s="37"/>
      <c r="AL338" s="37"/>
      <c r="AM338" s="37"/>
      <c r="AN338" s="38"/>
      <c r="AO338" s="49">
        <v>260579000</v>
      </c>
      <c r="AP338" s="36">
        <v>581000</v>
      </c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8"/>
      <c r="BD338" s="58">
        <v>261160000</v>
      </c>
      <c r="BE338" s="37">
        <v>-57813000</v>
      </c>
      <c r="BF338" s="37"/>
      <c r="BG338" s="37"/>
      <c r="BH338" s="37"/>
      <c r="BI338" s="37"/>
      <c r="BJ338" s="56">
        <v>203347000</v>
      </c>
      <c r="BK338" s="36"/>
      <c r="BL338" s="37"/>
      <c r="BM338" s="38"/>
      <c r="BN338" s="74">
        <v>203347000</v>
      </c>
      <c r="BO338" s="74"/>
      <c r="BP338" s="76">
        <v>203347000</v>
      </c>
      <c r="BQ338" s="37"/>
      <c r="BR338" s="37"/>
      <c r="BS338" s="56">
        <v>203347000</v>
      </c>
    </row>
    <row r="339" spans="1:71" x14ac:dyDescent="0.2">
      <c r="A339" s="52" t="s">
        <v>1027</v>
      </c>
      <c r="B339" s="52" t="s">
        <v>1028</v>
      </c>
      <c r="C339" s="52" t="str">
        <f>VLOOKUP(A339,'[2]S&amp;P 500 Wikipedia'!A:D,3,FALSE)</f>
        <v>Industrials</v>
      </c>
      <c r="D339" s="52">
        <v>119446</v>
      </c>
      <c r="E339" s="52" t="s">
        <v>16</v>
      </c>
      <c r="F339" s="52">
        <v>2019</v>
      </c>
      <c r="G339" s="52" t="s">
        <v>1292</v>
      </c>
      <c r="H339" s="53">
        <v>43830</v>
      </c>
      <c r="I339" s="53">
        <v>43889</v>
      </c>
      <c r="J339" s="53">
        <v>43889</v>
      </c>
      <c r="K339" s="54">
        <v>103900000</v>
      </c>
      <c r="L339" s="54">
        <v>105100000</v>
      </c>
      <c r="M339" s="52" t="s">
        <v>1029</v>
      </c>
      <c r="N339" s="36">
        <v>5366800000</v>
      </c>
      <c r="O339" s="37"/>
      <c r="P339" s="37"/>
      <c r="Q339" s="38"/>
      <c r="R339" s="36">
        <v>-1939700000</v>
      </c>
      <c r="S339" s="37"/>
      <c r="T339" s="37"/>
      <c r="U339" s="38"/>
      <c r="V339" s="55">
        <v>3427100000</v>
      </c>
      <c r="W339" s="49"/>
      <c r="X339" s="36">
        <v>-1928700000</v>
      </c>
      <c r="Y339" s="37">
        <v>-1928700000</v>
      </c>
      <c r="Z339" s="37"/>
      <c r="AA339" s="37"/>
      <c r="AB339" s="37"/>
      <c r="AC339" s="37"/>
      <c r="AD339" s="37"/>
      <c r="AE339" s="38"/>
      <c r="AF339" s="55">
        <v>1498400000</v>
      </c>
      <c r="AG339" s="49">
        <v>-191700000</v>
      </c>
      <c r="AH339" s="36">
        <v>-186600000</v>
      </c>
      <c r="AI339" s="37"/>
      <c r="AJ339" s="38"/>
      <c r="AK339" s="37"/>
      <c r="AL339" s="37"/>
      <c r="AM339" s="37"/>
      <c r="AN339" s="38">
        <v>-5100000</v>
      </c>
      <c r="AO339" s="49">
        <v>1306700000</v>
      </c>
      <c r="AP339" s="36">
        <v>920700000</v>
      </c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8"/>
      <c r="BD339" s="58">
        <v>2227400000</v>
      </c>
      <c r="BE339" s="37">
        <v>-459500000</v>
      </c>
      <c r="BF339" s="37"/>
      <c r="BG339" s="37"/>
      <c r="BH339" s="37"/>
      <c r="BI339" s="37"/>
      <c r="BJ339" s="56">
        <v>1767900000</v>
      </c>
      <c r="BK339" s="36"/>
      <c r="BL339" s="37"/>
      <c r="BM339" s="38"/>
      <c r="BN339" s="74">
        <v>1767900000</v>
      </c>
      <c r="BO339" s="74"/>
      <c r="BP339" s="76">
        <v>1767900000</v>
      </c>
      <c r="BQ339" s="37"/>
      <c r="BR339" s="37"/>
      <c r="BS339" s="56">
        <v>1767900000</v>
      </c>
    </row>
    <row r="340" spans="1:71" x14ac:dyDescent="0.2">
      <c r="A340" s="52" t="s">
        <v>1030</v>
      </c>
      <c r="B340" s="52" t="s">
        <v>1031</v>
      </c>
      <c r="C340" s="52" t="str">
        <f>VLOOKUP(A340,'[2]S&amp;P 500 Wikipedia'!A:D,3,FALSE)</f>
        <v>Consumer Discretionary</v>
      </c>
      <c r="D340" s="52">
        <v>200092</v>
      </c>
      <c r="E340" s="52" t="s">
        <v>16</v>
      </c>
      <c r="F340" s="52">
        <v>2019</v>
      </c>
      <c r="G340" s="52" t="s">
        <v>1292</v>
      </c>
      <c r="H340" s="53">
        <v>43890</v>
      </c>
      <c r="I340" s="53">
        <v>43921</v>
      </c>
      <c r="J340" s="53">
        <v>43921</v>
      </c>
      <c r="K340" s="54">
        <v>358462000</v>
      </c>
      <c r="L340" s="54">
        <v>361182000</v>
      </c>
      <c r="M340" s="52" t="s">
        <v>1032</v>
      </c>
      <c r="N340" s="36">
        <v>16039073000</v>
      </c>
      <c r="O340" s="37"/>
      <c r="P340" s="37"/>
      <c r="Q340" s="38"/>
      <c r="R340" s="36">
        <v>-11536187000</v>
      </c>
      <c r="S340" s="37"/>
      <c r="T340" s="37"/>
      <c r="U340" s="38"/>
      <c r="V340" s="55">
        <v>4502886000</v>
      </c>
      <c r="W340" s="49"/>
      <c r="X340" s="36">
        <v>-2356704000</v>
      </c>
      <c r="Y340" s="37">
        <v>-2356704000</v>
      </c>
      <c r="Z340" s="37"/>
      <c r="AA340" s="37"/>
      <c r="AB340" s="37"/>
      <c r="AC340" s="37"/>
      <c r="AD340" s="37"/>
      <c r="AE340" s="38"/>
      <c r="AF340" s="55">
        <v>2146182000</v>
      </c>
      <c r="AG340" s="49">
        <v>18106000</v>
      </c>
      <c r="AH340" s="36">
        <v>18106000</v>
      </c>
      <c r="AI340" s="37"/>
      <c r="AJ340" s="38"/>
      <c r="AK340" s="37"/>
      <c r="AL340" s="37"/>
      <c r="AM340" s="37"/>
      <c r="AN340" s="38"/>
      <c r="AO340" s="49">
        <v>2164288000</v>
      </c>
      <c r="AP340" s="36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8"/>
      <c r="BD340" s="58">
        <v>2164288000</v>
      </c>
      <c r="BE340" s="37">
        <v>-503360000</v>
      </c>
      <c r="BF340" s="37"/>
      <c r="BG340" s="37"/>
      <c r="BH340" s="37"/>
      <c r="BI340" s="37"/>
      <c r="BJ340" s="56">
        <v>1660928000</v>
      </c>
      <c r="BK340" s="36"/>
      <c r="BL340" s="37"/>
      <c r="BM340" s="38"/>
      <c r="BN340" s="74">
        <v>1660928000</v>
      </c>
      <c r="BO340" s="74"/>
      <c r="BP340" s="76">
        <v>1660928000</v>
      </c>
      <c r="BQ340" s="37"/>
      <c r="BR340" s="37"/>
      <c r="BS340" s="56">
        <v>1660928000</v>
      </c>
    </row>
    <row r="341" spans="1:71" x14ac:dyDescent="0.2">
      <c r="A341" s="52" t="s">
        <v>1012</v>
      </c>
      <c r="B341" s="52" t="s">
        <v>1013</v>
      </c>
      <c r="C341" s="52" t="str">
        <f>VLOOKUP(A341,'[2]S&amp;P 500 Wikipedia'!A:D,3,FALSE)</f>
        <v>Industrials</v>
      </c>
      <c r="D341" s="52">
        <v>101495</v>
      </c>
      <c r="E341" s="52" t="s">
        <v>16</v>
      </c>
      <c r="F341" s="52">
        <v>2019</v>
      </c>
      <c r="G341" s="52" t="s">
        <v>1292</v>
      </c>
      <c r="H341" s="53">
        <v>43830</v>
      </c>
      <c r="I341" s="53">
        <v>43875</v>
      </c>
      <c r="J341" s="53">
        <v>43875</v>
      </c>
      <c r="K341" s="54">
        <v>321100000</v>
      </c>
      <c r="L341" s="54">
        <v>322000000</v>
      </c>
      <c r="M341" s="52" t="s">
        <v>1014</v>
      </c>
      <c r="N341" s="36">
        <v>10299400000</v>
      </c>
      <c r="O341" s="37"/>
      <c r="P341" s="37"/>
      <c r="Q341" s="38"/>
      <c r="R341" s="36">
        <v>-6298400000</v>
      </c>
      <c r="S341" s="37"/>
      <c r="T341" s="37"/>
      <c r="U341" s="38"/>
      <c r="V341" s="55">
        <v>4001000000</v>
      </c>
      <c r="W341" s="49"/>
      <c r="X341" s="36">
        <v>-2132400000</v>
      </c>
      <c r="Y341" s="37">
        <v>-1091900000</v>
      </c>
      <c r="Z341" s="37"/>
      <c r="AA341" s="37"/>
      <c r="AB341" s="37"/>
      <c r="AC341" s="37">
        <v>-1040500000</v>
      </c>
      <c r="AD341" s="37"/>
      <c r="AE341" s="38"/>
      <c r="AF341" s="55">
        <v>1868600000</v>
      </c>
      <c r="AG341" s="49">
        <v>-379200000</v>
      </c>
      <c r="AH341" s="36">
        <v>-385600000</v>
      </c>
      <c r="AI341" s="37"/>
      <c r="AJ341" s="38"/>
      <c r="AK341" s="37"/>
      <c r="AL341" s="37"/>
      <c r="AM341" s="37"/>
      <c r="AN341" s="38">
        <v>6400000</v>
      </c>
      <c r="AO341" s="49">
        <v>1489400000</v>
      </c>
      <c r="AP341" s="36">
        <v>-193600000</v>
      </c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8"/>
      <c r="BD341" s="58">
        <v>1295800000</v>
      </c>
      <c r="BE341" s="37">
        <v>-222000000</v>
      </c>
      <c r="BF341" s="37"/>
      <c r="BG341" s="37"/>
      <c r="BH341" s="37"/>
      <c r="BI341" s="37"/>
      <c r="BJ341" s="56">
        <v>1073800000</v>
      </c>
      <c r="BK341" s="36"/>
      <c r="BL341" s="37"/>
      <c r="BM341" s="38"/>
      <c r="BN341" s="74">
        <v>1073800000</v>
      </c>
      <c r="BO341" s="74">
        <v>-500000</v>
      </c>
      <c r="BP341" s="76">
        <v>1073300000</v>
      </c>
      <c r="BQ341" s="37"/>
      <c r="BR341" s="37"/>
      <c r="BS341" s="56">
        <v>1073300000</v>
      </c>
    </row>
    <row r="342" spans="1:71" x14ac:dyDescent="0.2">
      <c r="A342" s="52" t="s">
        <v>1042</v>
      </c>
      <c r="B342" s="52" t="s">
        <v>1043</v>
      </c>
      <c r="C342" s="52" t="str">
        <f>VLOOKUP(A342,'[2]S&amp;P 500 Wikipedia'!A:D,3,FALSE)</f>
        <v>Real Estate</v>
      </c>
      <c r="D342" s="52">
        <v>100897</v>
      </c>
      <c r="E342" s="52" t="s">
        <v>16</v>
      </c>
      <c r="F342" s="52">
        <v>2019</v>
      </c>
      <c r="G342" s="52" t="s">
        <v>1292</v>
      </c>
      <c r="H342" s="53">
        <v>43830</v>
      </c>
      <c r="I342" s="53">
        <v>43885</v>
      </c>
      <c r="J342" s="53">
        <v>43885</v>
      </c>
      <c r="K342" s="54">
        <v>112809000</v>
      </c>
      <c r="L342" s="54">
        <v>114693000</v>
      </c>
      <c r="M342" s="52" t="s">
        <v>1044</v>
      </c>
      <c r="N342" s="36">
        <v>2014645000</v>
      </c>
      <c r="O342" s="37"/>
      <c r="P342" s="37"/>
      <c r="Q342" s="38"/>
      <c r="R342" s="36">
        <v>-493031000</v>
      </c>
      <c r="S342" s="37"/>
      <c r="T342" s="37"/>
      <c r="U342" s="38"/>
      <c r="V342" s="55">
        <v>1521614000</v>
      </c>
      <c r="W342" s="49"/>
      <c r="X342" s="36">
        <v>-938126000</v>
      </c>
      <c r="Y342" s="37">
        <v>-192717000</v>
      </c>
      <c r="Z342" s="37"/>
      <c r="AA342" s="37"/>
      <c r="AB342" s="37"/>
      <c r="AC342" s="37">
        <v>-697078000</v>
      </c>
      <c r="AD342" s="37"/>
      <c r="AE342" s="38">
        <v>-48331000</v>
      </c>
      <c r="AF342" s="55">
        <v>583488000</v>
      </c>
      <c r="AG342" s="49">
        <v>-396599000</v>
      </c>
      <c r="AH342" s="36">
        <v>-384536000</v>
      </c>
      <c r="AI342" s="37"/>
      <c r="AJ342" s="38"/>
      <c r="AK342" s="37"/>
      <c r="AL342" s="37"/>
      <c r="AM342" s="37"/>
      <c r="AN342" s="38">
        <v>-12063000</v>
      </c>
      <c r="AO342" s="49">
        <v>186889000</v>
      </c>
      <c r="AP342" s="36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8"/>
      <c r="BD342" s="58">
        <v>186889000</v>
      </c>
      <c r="BE342" s="37">
        <v>-39605000</v>
      </c>
      <c r="BF342" s="37"/>
      <c r="BG342" s="37"/>
      <c r="BH342" s="37"/>
      <c r="BI342" s="37"/>
      <c r="BJ342" s="56">
        <v>147284000</v>
      </c>
      <c r="BK342" s="36"/>
      <c r="BL342" s="37"/>
      <c r="BM342" s="38"/>
      <c r="BN342" s="74">
        <v>147284000</v>
      </c>
      <c r="BO342" s="74">
        <v>-293000</v>
      </c>
      <c r="BP342" s="76">
        <v>146991000</v>
      </c>
      <c r="BQ342" s="37"/>
      <c r="BR342" s="37"/>
      <c r="BS342" s="56">
        <v>146991000</v>
      </c>
    </row>
    <row r="343" spans="1:71" x14ac:dyDescent="0.2">
      <c r="A343" s="52" t="s">
        <v>1084</v>
      </c>
      <c r="B343" s="52" t="s">
        <v>1085</v>
      </c>
      <c r="C343" s="52" t="str">
        <f>VLOOKUP(A343,'[2]S&amp;P 500 Wikipedia'!A:D,3,FALSE)</f>
        <v>Consumer Discretionary</v>
      </c>
      <c r="D343" s="52">
        <v>86689</v>
      </c>
      <c r="E343" s="52" t="s">
        <v>16</v>
      </c>
      <c r="F343" s="52">
        <v>2019</v>
      </c>
      <c r="G343" s="52" t="s">
        <v>1292</v>
      </c>
      <c r="H343" s="53">
        <v>43738</v>
      </c>
      <c r="I343" s="53">
        <v>43784</v>
      </c>
      <c r="J343" s="53">
        <v>43784</v>
      </c>
      <c r="K343" s="54">
        <v>1221200000</v>
      </c>
      <c r="L343" s="54">
        <v>1233200000</v>
      </c>
      <c r="M343" s="52" t="s">
        <v>1086</v>
      </c>
      <c r="N343" s="36">
        <v>26508600000</v>
      </c>
      <c r="O343" s="37"/>
      <c r="P343" s="37"/>
      <c r="Q343" s="38"/>
      <c r="R343" s="36">
        <v>-8526900000</v>
      </c>
      <c r="S343" s="37"/>
      <c r="T343" s="37"/>
      <c r="U343" s="38"/>
      <c r="V343" s="55">
        <v>17981700000</v>
      </c>
      <c r="W343" s="49"/>
      <c r="X343" s="36">
        <v>-14066000000</v>
      </c>
      <c r="Y343" s="37">
        <v>-12317700000</v>
      </c>
      <c r="Z343" s="37"/>
      <c r="AA343" s="37"/>
      <c r="AB343" s="37"/>
      <c r="AC343" s="37">
        <v>-1377300000</v>
      </c>
      <c r="AD343" s="37"/>
      <c r="AE343" s="38">
        <v>-371000000</v>
      </c>
      <c r="AF343" s="55">
        <v>3915700000</v>
      </c>
      <c r="AG343" s="49">
        <v>63500000</v>
      </c>
      <c r="AH343" s="36">
        <v>-331000000</v>
      </c>
      <c r="AI343" s="37"/>
      <c r="AJ343" s="38"/>
      <c r="AK343" s="37"/>
      <c r="AL343" s="37"/>
      <c r="AM343" s="37">
        <v>298000000</v>
      </c>
      <c r="AN343" s="38">
        <v>96500000</v>
      </c>
      <c r="AO343" s="49">
        <v>3979200000</v>
      </c>
      <c r="AP343" s="36">
        <v>487000000</v>
      </c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8"/>
      <c r="BD343" s="58">
        <v>4466200000</v>
      </c>
      <c r="BE343" s="37">
        <v>-871600000</v>
      </c>
      <c r="BF343" s="37"/>
      <c r="BG343" s="37"/>
      <c r="BH343" s="37"/>
      <c r="BI343" s="37"/>
      <c r="BJ343" s="56">
        <v>3594600000</v>
      </c>
      <c r="BK343" s="36"/>
      <c r="BL343" s="37"/>
      <c r="BM343" s="38"/>
      <c r="BN343" s="74">
        <v>3594600000</v>
      </c>
      <c r="BO343" s="74">
        <v>4600000</v>
      </c>
      <c r="BP343" s="76">
        <v>3599200000</v>
      </c>
      <c r="BQ343" s="37"/>
      <c r="BR343" s="37"/>
      <c r="BS343" s="56">
        <v>3599200000</v>
      </c>
    </row>
    <row r="344" spans="1:71" x14ac:dyDescent="0.2">
      <c r="A344" s="52" t="s">
        <v>1051</v>
      </c>
      <c r="B344" s="52" t="s">
        <v>1052</v>
      </c>
      <c r="C344" s="52" t="str">
        <f>VLOOKUP(A344,'[2]S&amp;P 500 Wikipedia'!A:D,3,FALSE)</f>
        <v>Materials</v>
      </c>
      <c r="D344" s="52">
        <v>378213</v>
      </c>
      <c r="E344" s="52" t="s">
        <v>16</v>
      </c>
      <c r="F344" s="52">
        <v>2019</v>
      </c>
      <c r="G344" s="52" t="s">
        <v>1292</v>
      </c>
      <c r="H344" s="53">
        <v>43830</v>
      </c>
      <c r="I344" s="53">
        <v>43892</v>
      </c>
      <c r="J344" s="53">
        <v>43892</v>
      </c>
      <c r="K344" s="54">
        <v>154300000</v>
      </c>
      <c r="L344" s="54">
        <v>155200000</v>
      </c>
      <c r="M344" s="52" t="s">
        <v>1053</v>
      </c>
      <c r="N344" s="36">
        <v>4791100000</v>
      </c>
      <c r="O344" s="37"/>
      <c r="P344" s="37"/>
      <c r="Q344" s="38"/>
      <c r="R344" s="36">
        <v>-3226300000</v>
      </c>
      <c r="S344" s="37"/>
      <c r="T344" s="37"/>
      <c r="U344" s="38"/>
      <c r="V344" s="55">
        <v>1564800000</v>
      </c>
      <c r="W344" s="49"/>
      <c r="X344" s="36">
        <v>-944400000</v>
      </c>
      <c r="Y344" s="37">
        <v>-915500000</v>
      </c>
      <c r="Z344" s="37"/>
      <c r="AA344" s="37"/>
      <c r="AB344" s="37"/>
      <c r="AC344" s="37">
        <v>-28900000</v>
      </c>
      <c r="AD344" s="37"/>
      <c r="AE344" s="38"/>
      <c r="AF344" s="55">
        <v>620400000</v>
      </c>
      <c r="AG344" s="49">
        <v>-203600000</v>
      </c>
      <c r="AH344" s="36">
        <v>-184100000</v>
      </c>
      <c r="AI344" s="37"/>
      <c r="AJ344" s="38"/>
      <c r="AK344" s="37"/>
      <c r="AL344" s="37"/>
      <c r="AM344" s="37"/>
      <c r="AN344" s="38">
        <v>-19500000</v>
      </c>
      <c r="AO344" s="49">
        <v>416800000</v>
      </c>
      <c r="AP344" s="36">
        <v>-46500000</v>
      </c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8"/>
      <c r="BD344" s="58">
        <v>370300000</v>
      </c>
      <c r="BE344" s="37">
        <v>-76600000</v>
      </c>
      <c r="BF344" s="37"/>
      <c r="BG344" s="37"/>
      <c r="BH344" s="37"/>
      <c r="BI344" s="37"/>
      <c r="BJ344" s="56">
        <v>293700000</v>
      </c>
      <c r="BK344" s="36">
        <v>-30700000</v>
      </c>
      <c r="BL344" s="37">
        <v>-30700000</v>
      </c>
      <c r="BM344" s="38"/>
      <c r="BN344" s="74">
        <v>263000000</v>
      </c>
      <c r="BO344" s="74"/>
      <c r="BP344" s="76">
        <v>263000000</v>
      </c>
      <c r="BQ344" s="37"/>
      <c r="BR344" s="37"/>
      <c r="BS344" s="56">
        <v>263000000</v>
      </c>
    </row>
    <row r="345" spans="1:71" x14ac:dyDescent="0.2">
      <c r="A345" s="52" t="s">
        <v>1060</v>
      </c>
      <c r="B345" s="52" t="s">
        <v>1061</v>
      </c>
      <c r="C345" s="52" t="str">
        <f>VLOOKUP(A345,'[2]S&amp;P 500 Wikipedia'!A:D,3,FALSE)</f>
        <v>Materials</v>
      </c>
      <c r="D345" s="52">
        <v>378215</v>
      </c>
      <c r="E345" s="52" t="s">
        <v>16</v>
      </c>
      <c r="F345" s="52">
        <v>2019</v>
      </c>
      <c r="G345" s="52" t="s">
        <v>1292</v>
      </c>
      <c r="H345" s="53">
        <v>43830</v>
      </c>
      <c r="I345" s="53">
        <v>43882</v>
      </c>
      <c r="J345" s="53">
        <v>43882</v>
      </c>
      <c r="K345" s="54">
        <v>91803528</v>
      </c>
      <c r="L345" s="54">
        <v>93446842</v>
      </c>
      <c r="M345" s="52" t="s">
        <v>1062</v>
      </c>
      <c r="N345" s="36">
        <v>17900800000</v>
      </c>
      <c r="O345" s="37"/>
      <c r="P345" s="37"/>
      <c r="Q345" s="38"/>
      <c r="R345" s="36">
        <v>-9864700000</v>
      </c>
      <c r="S345" s="37"/>
      <c r="T345" s="37"/>
      <c r="U345" s="38"/>
      <c r="V345" s="55">
        <v>8036100000</v>
      </c>
      <c r="W345" s="49"/>
      <c r="X345" s="36">
        <v>-5626800000</v>
      </c>
      <c r="Y345" s="37">
        <v>-5274900000</v>
      </c>
      <c r="Z345" s="37"/>
      <c r="AA345" s="37"/>
      <c r="AB345" s="37"/>
      <c r="AC345" s="37">
        <v>-312800000</v>
      </c>
      <c r="AD345" s="37"/>
      <c r="AE345" s="38">
        <v>-39100000</v>
      </c>
      <c r="AF345" s="55">
        <v>2409300000</v>
      </c>
      <c r="AG345" s="49">
        <v>-340100000</v>
      </c>
      <c r="AH345" s="36">
        <v>-349300000</v>
      </c>
      <c r="AI345" s="37"/>
      <c r="AJ345" s="38"/>
      <c r="AK345" s="37">
        <v>25900000</v>
      </c>
      <c r="AL345" s="37"/>
      <c r="AM345" s="37"/>
      <c r="AN345" s="38">
        <v>-16700000</v>
      </c>
      <c r="AO345" s="49">
        <v>2069200000</v>
      </c>
      <c r="AP345" s="36">
        <v>-87400000</v>
      </c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8"/>
      <c r="BD345" s="58">
        <v>1981800000</v>
      </c>
      <c r="BE345" s="37">
        <v>-440500000</v>
      </c>
      <c r="BF345" s="37"/>
      <c r="BG345" s="37"/>
      <c r="BH345" s="37"/>
      <c r="BI345" s="37"/>
      <c r="BJ345" s="56">
        <v>1541300000</v>
      </c>
      <c r="BK345" s="36"/>
      <c r="BL345" s="37"/>
      <c r="BM345" s="38"/>
      <c r="BN345" s="74">
        <v>1541300000</v>
      </c>
      <c r="BO345" s="74"/>
      <c r="BP345" s="76">
        <v>1541300000</v>
      </c>
      <c r="BQ345" s="37"/>
      <c r="BR345" s="37"/>
      <c r="BS345" s="56">
        <v>1541300000</v>
      </c>
    </row>
    <row r="346" spans="1:71" x14ac:dyDescent="0.2">
      <c r="A346" s="52" t="s">
        <v>694</v>
      </c>
      <c r="B346" s="52" t="s">
        <v>695</v>
      </c>
      <c r="C346" s="52" t="str">
        <f>VLOOKUP(A346,'[2]S&amp;P 500 Wikipedia'!A:D,3,FALSE)</f>
        <v>Consumer Staples</v>
      </c>
      <c r="D346" s="52">
        <v>254348</v>
      </c>
      <c r="E346" s="52" t="s">
        <v>16</v>
      </c>
      <c r="F346" s="52">
        <v>2020</v>
      </c>
      <c r="G346" s="52" t="s">
        <v>1292</v>
      </c>
      <c r="H346" s="53">
        <v>43951</v>
      </c>
      <c r="I346" s="53">
        <v>44001</v>
      </c>
      <c r="J346" s="53">
        <v>44001</v>
      </c>
      <c r="K346" s="54">
        <v>113400000</v>
      </c>
      <c r="L346" s="54">
        <v>113400000</v>
      </c>
      <c r="M346" s="52" t="s">
        <v>696</v>
      </c>
      <c r="N346" s="36">
        <v>7801000000</v>
      </c>
      <c r="O346" s="37"/>
      <c r="P346" s="37"/>
      <c r="Q346" s="38"/>
      <c r="R346" s="36">
        <v>-4799000000</v>
      </c>
      <c r="S346" s="37"/>
      <c r="T346" s="37"/>
      <c r="U346" s="38"/>
      <c r="V346" s="55">
        <v>3002000000</v>
      </c>
      <c r="W346" s="49"/>
      <c r="X346" s="36">
        <v>-1710000000</v>
      </c>
      <c r="Y346" s="37">
        <v>-1474300000</v>
      </c>
      <c r="Z346" s="37"/>
      <c r="AA346" s="37"/>
      <c r="AB346" s="37"/>
      <c r="AC346" s="37">
        <v>-236300000</v>
      </c>
      <c r="AD346" s="37"/>
      <c r="AE346" s="38">
        <v>600000</v>
      </c>
      <c r="AF346" s="55">
        <v>1292000000</v>
      </c>
      <c r="AG346" s="49">
        <v>-196400000</v>
      </c>
      <c r="AH346" s="36">
        <v>-189200000</v>
      </c>
      <c r="AI346" s="37"/>
      <c r="AJ346" s="38"/>
      <c r="AK346" s="37"/>
      <c r="AL346" s="37"/>
      <c r="AM346" s="37"/>
      <c r="AN346" s="38">
        <v>-7200000</v>
      </c>
      <c r="AO346" s="49">
        <v>1095600000</v>
      </c>
      <c r="AP346" s="36">
        <v>-68900000</v>
      </c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8"/>
      <c r="BD346" s="58">
        <v>1026700000</v>
      </c>
      <c r="BE346" s="37">
        <v>-247200000</v>
      </c>
      <c r="BF346" s="37"/>
      <c r="BG346" s="37"/>
      <c r="BH346" s="37"/>
      <c r="BI346" s="37"/>
      <c r="BJ346" s="56">
        <v>779500000</v>
      </c>
      <c r="BK346" s="36"/>
      <c r="BL346" s="37"/>
      <c r="BM346" s="38"/>
      <c r="BN346" s="74">
        <v>779500000</v>
      </c>
      <c r="BO346" s="74"/>
      <c r="BP346" s="76">
        <v>779500000</v>
      </c>
      <c r="BQ346" s="37"/>
      <c r="BR346" s="37"/>
      <c r="BS346" s="56">
        <v>779500000</v>
      </c>
    </row>
    <row r="347" spans="1:71" x14ac:dyDescent="0.2">
      <c r="A347" s="52" t="s">
        <v>1045</v>
      </c>
      <c r="B347" s="52" t="s">
        <v>1046</v>
      </c>
      <c r="C347" s="52" t="str">
        <f>VLOOKUP(A347,'[2]S&amp;P 500 Wikipedia'!A:D,3,FALSE)</f>
        <v>Energy</v>
      </c>
      <c r="D347" s="52">
        <v>353500</v>
      </c>
      <c r="E347" s="52" t="s">
        <v>16</v>
      </c>
      <c r="F347" s="52">
        <v>2019</v>
      </c>
      <c r="G347" s="52" t="s">
        <v>1292</v>
      </c>
      <c r="H347" s="53">
        <v>43830</v>
      </c>
      <c r="I347" s="53">
        <v>43852</v>
      </c>
      <c r="J347" s="53">
        <v>43852</v>
      </c>
      <c r="K347" s="54">
        <v>1385000000</v>
      </c>
      <c r="L347" s="54">
        <v>1385000000</v>
      </c>
      <c r="M347" s="52" t="s">
        <v>1047</v>
      </c>
      <c r="N347" s="36">
        <v>32917000000</v>
      </c>
      <c r="O347" s="37"/>
      <c r="P347" s="37"/>
      <c r="Q347" s="38"/>
      <c r="R347" s="36">
        <v>-28473000000</v>
      </c>
      <c r="S347" s="37"/>
      <c r="T347" s="37"/>
      <c r="U347" s="38"/>
      <c r="V347" s="55">
        <v>4444000000</v>
      </c>
      <c r="W347" s="49">
        <v>86000000</v>
      </c>
      <c r="X347" s="36">
        <v>-1191000000</v>
      </c>
      <c r="Y347" s="37">
        <v>-474000000</v>
      </c>
      <c r="Z347" s="37"/>
      <c r="AA347" s="37"/>
      <c r="AB347" s="37">
        <v>-717000000</v>
      </c>
      <c r="AC347" s="37"/>
      <c r="AD347" s="37"/>
      <c r="AE347" s="38"/>
      <c r="AF347" s="55">
        <v>3339000000</v>
      </c>
      <c r="AG347" s="49">
        <v>-609000000</v>
      </c>
      <c r="AH347" s="36">
        <v>-609000000</v>
      </c>
      <c r="AI347" s="37"/>
      <c r="AJ347" s="38"/>
      <c r="AK347" s="37"/>
      <c r="AL347" s="37"/>
      <c r="AM347" s="37"/>
      <c r="AN347" s="38"/>
      <c r="AO347" s="49">
        <v>2730000000</v>
      </c>
      <c r="AP347" s="36">
        <v>-13148000000</v>
      </c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8"/>
      <c r="BD347" s="58">
        <v>-10418000000</v>
      </c>
      <c r="BE347" s="37">
        <v>311000000</v>
      </c>
      <c r="BF347" s="37"/>
      <c r="BG347" s="37"/>
      <c r="BH347" s="37"/>
      <c r="BI347" s="37"/>
      <c r="BJ347" s="56">
        <v>-10107000000</v>
      </c>
      <c r="BK347" s="36"/>
      <c r="BL347" s="37"/>
      <c r="BM347" s="38"/>
      <c r="BN347" s="74">
        <v>-10107000000</v>
      </c>
      <c r="BO347" s="74">
        <v>-30000000</v>
      </c>
      <c r="BP347" s="76">
        <v>-10137000000</v>
      </c>
      <c r="BQ347" s="37"/>
      <c r="BR347" s="37"/>
      <c r="BS347" s="56">
        <v>-10137000000</v>
      </c>
    </row>
    <row r="348" spans="1:71" x14ac:dyDescent="0.2">
      <c r="A348" s="52" t="s">
        <v>1069</v>
      </c>
      <c r="B348" s="52" t="s">
        <v>1070</v>
      </c>
      <c r="C348" s="52" t="str">
        <f>VLOOKUP(A348,'[2]S&amp;P 500 Wikipedia'!A:D,3,FALSE)</f>
        <v>Real Estate</v>
      </c>
      <c r="D348" s="52">
        <v>127650</v>
      </c>
      <c r="E348" s="52" t="s">
        <v>16</v>
      </c>
      <c r="F348" s="52">
        <v>2019</v>
      </c>
      <c r="G348" s="52" t="s">
        <v>1292</v>
      </c>
      <c r="H348" s="53">
        <v>43830</v>
      </c>
      <c r="I348" s="53">
        <v>43889</v>
      </c>
      <c r="J348" s="53">
        <v>43889</v>
      </c>
      <c r="K348" s="54">
        <v>81733000</v>
      </c>
      <c r="L348" s="54">
        <v>86562000</v>
      </c>
      <c r="M348" s="52" t="s">
        <v>1071</v>
      </c>
      <c r="N348" s="36">
        <v>1238995000</v>
      </c>
      <c r="O348" s="37"/>
      <c r="P348" s="37"/>
      <c r="Q348" s="38"/>
      <c r="R348" s="36">
        <v>-425440000</v>
      </c>
      <c r="S348" s="37"/>
      <c r="T348" s="37"/>
      <c r="U348" s="38"/>
      <c r="V348" s="55">
        <v>813555000</v>
      </c>
      <c r="W348" s="49"/>
      <c r="X348" s="36">
        <v>-418074000</v>
      </c>
      <c r="Y348" s="37">
        <v>-100875000</v>
      </c>
      <c r="Z348" s="37"/>
      <c r="AA348" s="37"/>
      <c r="AB348" s="37"/>
      <c r="AC348" s="37">
        <v>-272358000</v>
      </c>
      <c r="AD348" s="37"/>
      <c r="AE348" s="38">
        <v>-44841000</v>
      </c>
      <c r="AF348" s="55">
        <v>395481000</v>
      </c>
      <c r="AG348" s="49">
        <v>-225039000</v>
      </c>
      <c r="AH348" s="36">
        <v>-190521000</v>
      </c>
      <c r="AI348" s="37"/>
      <c r="AJ348" s="38"/>
      <c r="AK348" s="37"/>
      <c r="AL348" s="37"/>
      <c r="AM348" s="37">
        <v>-34518000</v>
      </c>
      <c r="AN348" s="38"/>
      <c r="AO348" s="49">
        <v>170442000</v>
      </c>
      <c r="AP348" s="36">
        <v>121045000</v>
      </c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8"/>
      <c r="BD348" s="58">
        <v>291487000</v>
      </c>
      <c r="BE348" s="37"/>
      <c r="BF348" s="37"/>
      <c r="BG348" s="37"/>
      <c r="BH348" s="37"/>
      <c r="BI348" s="37"/>
      <c r="BJ348" s="56">
        <v>291487000</v>
      </c>
      <c r="BK348" s="36"/>
      <c r="BL348" s="37"/>
      <c r="BM348" s="38"/>
      <c r="BN348" s="74">
        <v>291487000</v>
      </c>
      <c r="BO348" s="74">
        <v>-21053000</v>
      </c>
      <c r="BP348" s="76">
        <v>270434000</v>
      </c>
      <c r="BQ348" s="37">
        <v>-14950000</v>
      </c>
      <c r="BR348" s="37"/>
      <c r="BS348" s="56">
        <v>255484000</v>
      </c>
    </row>
    <row r="349" spans="1:71" x14ac:dyDescent="0.2">
      <c r="A349" s="52" t="s">
        <v>1072</v>
      </c>
      <c r="B349" s="52" t="s">
        <v>1073</v>
      </c>
      <c r="C349" s="52" t="str">
        <f>VLOOKUP(A349,'[2]S&amp;P 500 Wikipedia'!A:D,3,FALSE)</f>
        <v>Industrials</v>
      </c>
      <c r="D349" s="52">
        <v>288357</v>
      </c>
      <c r="E349" s="52" t="s">
        <v>16</v>
      </c>
      <c r="F349" s="52">
        <v>2019</v>
      </c>
      <c r="G349" s="52" t="s">
        <v>1292</v>
      </c>
      <c r="H349" s="53">
        <v>43830</v>
      </c>
      <c r="I349" s="53">
        <v>43874</v>
      </c>
      <c r="J349" s="53">
        <v>43874</v>
      </c>
      <c r="K349" s="54">
        <v>55100000</v>
      </c>
      <c r="L349" s="54">
        <v>55900000</v>
      </c>
      <c r="M349" s="52" t="s">
        <v>1074</v>
      </c>
      <c r="N349" s="36">
        <v>4067700000</v>
      </c>
      <c r="O349" s="37"/>
      <c r="P349" s="37"/>
      <c r="Q349" s="38"/>
      <c r="R349" s="36">
        <v>-3105401000</v>
      </c>
      <c r="S349" s="37"/>
      <c r="T349" s="37"/>
      <c r="U349" s="38"/>
      <c r="V349" s="55">
        <v>962299000</v>
      </c>
      <c r="W349" s="49"/>
      <c r="X349" s="36"/>
      <c r="Y349" s="37"/>
      <c r="Z349" s="37"/>
      <c r="AA349" s="37"/>
      <c r="AB349" s="37"/>
      <c r="AC349" s="37"/>
      <c r="AD349" s="37"/>
      <c r="AE349" s="38"/>
      <c r="AF349" s="55">
        <v>962299000</v>
      </c>
      <c r="AG349" s="49">
        <v>-40200000</v>
      </c>
      <c r="AH349" s="36">
        <v>-49000000</v>
      </c>
      <c r="AI349" s="37"/>
      <c r="AJ349" s="38"/>
      <c r="AK349" s="37"/>
      <c r="AL349" s="37"/>
      <c r="AM349" s="37"/>
      <c r="AN349" s="38">
        <v>8800000</v>
      </c>
      <c r="AO349" s="49">
        <v>922099000</v>
      </c>
      <c r="AP349" s="36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8"/>
      <c r="BD349" s="58">
        <v>922099000</v>
      </c>
      <c r="BE349" s="37">
        <v>-211800000</v>
      </c>
      <c r="BF349" s="37"/>
      <c r="BG349" s="37"/>
      <c r="BH349" s="37"/>
      <c r="BI349" s="37">
        <v>900000</v>
      </c>
      <c r="BJ349" s="56">
        <v>711199000</v>
      </c>
      <c r="BK349" s="36"/>
      <c r="BL349" s="37"/>
      <c r="BM349" s="38"/>
      <c r="BN349" s="74">
        <v>711199000</v>
      </c>
      <c r="BO349" s="74">
        <v>-17700000</v>
      </c>
      <c r="BP349" s="76">
        <v>693499000</v>
      </c>
      <c r="BQ349" s="37"/>
      <c r="BR349" s="37"/>
      <c r="BS349" s="56">
        <v>693499000</v>
      </c>
    </row>
    <row r="350" spans="1:71" x14ac:dyDescent="0.2">
      <c r="A350" s="52" t="s">
        <v>1093</v>
      </c>
      <c r="B350" s="52" t="s">
        <v>1094</v>
      </c>
      <c r="C350" s="52" t="str">
        <f>VLOOKUP(A350,'[2]S&amp;P 500 Wikipedia'!A:D,3,FALSE)</f>
        <v>Information Technology</v>
      </c>
      <c r="D350" s="52">
        <v>744723</v>
      </c>
      <c r="E350" s="52" t="s">
        <v>16</v>
      </c>
      <c r="F350" s="52">
        <v>2019</v>
      </c>
      <c r="G350" s="52" t="s">
        <v>1292</v>
      </c>
      <c r="H350" s="53">
        <v>43769</v>
      </c>
      <c r="I350" s="53">
        <v>43819</v>
      </c>
      <c r="J350" s="53">
        <v>43819</v>
      </c>
      <c r="K350" s="54">
        <v>149872000</v>
      </c>
      <c r="L350" s="54">
        <v>154190000</v>
      </c>
      <c r="M350" s="52" t="s">
        <v>1095</v>
      </c>
      <c r="N350" s="36">
        <v>3360694000</v>
      </c>
      <c r="O350" s="37"/>
      <c r="P350" s="37"/>
      <c r="Q350" s="38"/>
      <c r="R350" s="36">
        <v>-752946000</v>
      </c>
      <c r="S350" s="37"/>
      <c r="T350" s="37"/>
      <c r="U350" s="38"/>
      <c r="V350" s="55">
        <v>2607748000</v>
      </c>
      <c r="W350" s="49"/>
      <c r="X350" s="36">
        <v>-2040331000</v>
      </c>
      <c r="Y350" s="37">
        <v>-862108000</v>
      </c>
      <c r="Z350" s="37"/>
      <c r="AA350" s="37"/>
      <c r="AB350" s="37">
        <v>-1136932000</v>
      </c>
      <c r="AC350" s="37">
        <v>-41291000</v>
      </c>
      <c r="AD350" s="37"/>
      <c r="AE350" s="38"/>
      <c r="AF350" s="55">
        <v>567417000</v>
      </c>
      <c r="AG350" s="49">
        <v>25275000</v>
      </c>
      <c r="AH350" s="36"/>
      <c r="AI350" s="37"/>
      <c r="AJ350" s="38"/>
      <c r="AK350" s="37"/>
      <c r="AL350" s="37"/>
      <c r="AM350" s="37"/>
      <c r="AN350" s="38">
        <v>25275000</v>
      </c>
      <c r="AO350" s="49">
        <v>592692000</v>
      </c>
      <c r="AP350" s="36">
        <v>-47186000</v>
      </c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8"/>
      <c r="BD350" s="58">
        <v>545506000</v>
      </c>
      <c r="BE350" s="37">
        <v>-13139000</v>
      </c>
      <c r="BF350" s="37"/>
      <c r="BG350" s="37"/>
      <c r="BH350" s="37"/>
      <c r="BI350" s="37"/>
      <c r="BJ350" s="56">
        <v>532367000</v>
      </c>
      <c r="BK350" s="36"/>
      <c r="BL350" s="37"/>
      <c r="BM350" s="38"/>
      <c r="BN350" s="74">
        <v>532367000</v>
      </c>
      <c r="BO350" s="74"/>
      <c r="BP350" s="76">
        <v>532367000</v>
      </c>
      <c r="BQ350" s="37"/>
      <c r="BR350" s="37"/>
      <c r="BS350" s="56">
        <v>532367000</v>
      </c>
    </row>
    <row r="351" spans="1:71" x14ac:dyDescent="0.2">
      <c r="A351" s="52" t="s">
        <v>1075</v>
      </c>
      <c r="B351" s="52" t="s">
        <v>1076</v>
      </c>
      <c r="C351" s="52" t="str">
        <f>VLOOKUP(A351,'[2]S&amp;P 500 Wikipedia'!A:D,3,FALSE)</f>
        <v>Utilities</v>
      </c>
      <c r="D351" s="52">
        <v>189248</v>
      </c>
      <c r="E351" s="52" t="s">
        <v>16</v>
      </c>
      <c r="F351" s="52">
        <v>2019</v>
      </c>
      <c r="G351" s="52" t="s">
        <v>1292</v>
      </c>
      <c r="H351" s="53">
        <v>43830</v>
      </c>
      <c r="I351" s="53">
        <v>43881</v>
      </c>
      <c r="J351" s="53">
        <v>43881</v>
      </c>
      <c r="K351" s="54">
        <v>1046000000</v>
      </c>
      <c r="L351" s="54">
        <v>1054000000</v>
      </c>
      <c r="M351" s="52" t="s">
        <v>1077</v>
      </c>
      <c r="N351" s="36">
        <v>21419000000</v>
      </c>
      <c r="O351" s="37"/>
      <c r="P351" s="37"/>
      <c r="Q351" s="38"/>
      <c r="R351" s="36">
        <v>-6192000000</v>
      </c>
      <c r="S351" s="37"/>
      <c r="T351" s="37"/>
      <c r="U351" s="38"/>
      <c r="V351" s="55">
        <v>15227000000</v>
      </c>
      <c r="W351" s="49"/>
      <c r="X351" s="36">
        <v>-9868000000</v>
      </c>
      <c r="Y351" s="37"/>
      <c r="Z351" s="37"/>
      <c r="AA351" s="37"/>
      <c r="AB351" s="37"/>
      <c r="AC351" s="37">
        <v>-3038000000</v>
      </c>
      <c r="AD351" s="37"/>
      <c r="AE351" s="38">
        <v>-6830000000</v>
      </c>
      <c r="AF351" s="55">
        <v>5359000000</v>
      </c>
      <c r="AG351" s="49">
        <v>-1194000000</v>
      </c>
      <c r="AH351" s="36">
        <v>-1736000000</v>
      </c>
      <c r="AI351" s="37"/>
      <c r="AJ351" s="38"/>
      <c r="AK351" s="37"/>
      <c r="AL351" s="37"/>
      <c r="AM351" s="37">
        <v>162000000</v>
      </c>
      <c r="AN351" s="38">
        <v>380000000</v>
      </c>
      <c r="AO351" s="49">
        <v>4165000000</v>
      </c>
      <c r="AP351" s="36">
        <v>2377000000</v>
      </c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8"/>
      <c r="BD351" s="58">
        <v>6542000000</v>
      </c>
      <c r="BE351" s="37">
        <v>-1798000000</v>
      </c>
      <c r="BF351" s="37"/>
      <c r="BG351" s="37"/>
      <c r="BH351" s="37"/>
      <c r="BI351" s="37"/>
      <c r="BJ351" s="56">
        <v>4744000000</v>
      </c>
      <c r="BK351" s="36"/>
      <c r="BL351" s="37"/>
      <c r="BM351" s="38"/>
      <c r="BN351" s="74">
        <v>4744000000</v>
      </c>
      <c r="BO351" s="74">
        <v>10000000</v>
      </c>
      <c r="BP351" s="76">
        <v>4754000000</v>
      </c>
      <c r="BQ351" s="37">
        <v>-15000000</v>
      </c>
      <c r="BR351" s="37"/>
      <c r="BS351" s="56">
        <v>4739000000</v>
      </c>
    </row>
    <row r="352" spans="1:71" x14ac:dyDescent="0.2">
      <c r="A352" s="52" t="s">
        <v>1063</v>
      </c>
      <c r="B352" s="52" t="s">
        <v>1064</v>
      </c>
      <c r="C352" s="52" t="str">
        <f>VLOOKUP(A352,'[2]S&amp;P 500 Wikipedia'!A:D,3,FALSE)</f>
        <v>Real Estate</v>
      </c>
      <c r="D352" s="52">
        <v>111127</v>
      </c>
      <c r="E352" s="52" t="s">
        <v>16</v>
      </c>
      <c r="F352" s="52">
        <v>2019</v>
      </c>
      <c r="G352" s="52" t="s">
        <v>1292</v>
      </c>
      <c r="H352" s="53">
        <v>43830</v>
      </c>
      <c r="I352" s="53">
        <v>43882</v>
      </c>
      <c r="J352" s="53">
        <v>43882</v>
      </c>
      <c r="K352" s="54">
        <v>307950112</v>
      </c>
      <c r="L352" s="54">
        <v>307950112</v>
      </c>
      <c r="M352" s="52" t="s">
        <v>1065</v>
      </c>
      <c r="N352" s="36">
        <v>5755189000</v>
      </c>
      <c r="O352" s="37"/>
      <c r="P352" s="37"/>
      <c r="Q352" s="38"/>
      <c r="R352" s="36">
        <v>-1021644000</v>
      </c>
      <c r="S352" s="37"/>
      <c r="T352" s="37"/>
      <c r="U352" s="38"/>
      <c r="V352" s="55">
        <v>4733545000</v>
      </c>
      <c r="W352" s="49"/>
      <c r="X352" s="36">
        <v>-1825714000</v>
      </c>
      <c r="Y352" s="37">
        <v>-185204000</v>
      </c>
      <c r="Z352" s="37"/>
      <c r="AA352" s="37"/>
      <c r="AB352" s="37"/>
      <c r="AC352" s="37">
        <v>-1340503000</v>
      </c>
      <c r="AD352" s="37"/>
      <c r="AE352" s="38">
        <v>-300007000</v>
      </c>
      <c r="AF352" s="55">
        <v>2907831000</v>
      </c>
      <c r="AG352" s="49">
        <v>-345004000</v>
      </c>
      <c r="AH352" s="36">
        <v>-789353000</v>
      </c>
      <c r="AI352" s="37"/>
      <c r="AJ352" s="38"/>
      <c r="AK352" s="37"/>
      <c r="AL352" s="37"/>
      <c r="AM352" s="37">
        <v>444349000</v>
      </c>
      <c r="AN352" s="38"/>
      <c r="AO352" s="49">
        <v>2562827000</v>
      </c>
      <c r="AP352" s="36">
        <v>-109585000</v>
      </c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8"/>
      <c r="BD352" s="58">
        <v>2453242000</v>
      </c>
      <c r="BE352" s="37">
        <v>-30054000</v>
      </c>
      <c r="BF352" s="37"/>
      <c r="BG352" s="37"/>
      <c r="BH352" s="37"/>
      <c r="BI352" s="37"/>
      <c r="BJ352" s="56">
        <v>2423188000</v>
      </c>
      <c r="BK352" s="36"/>
      <c r="BL352" s="37"/>
      <c r="BM352" s="38"/>
      <c r="BN352" s="74">
        <v>2423188000</v>
      </c>
      <c r="BO352" s="74">
        <v>-321604000</v>
      </c>
      <c r="BP352" s="76">
        <v>2101584000</v>
      </c>
      <c r="BQ352" s="37">
        <v>-3337000</v>
      </c>
      <c r="BR352" s="37"/>
      <c r="BS352" s="56">
        <v>2098247000</v>
      </c>
    </row>
    <row r="353" spans="1:71" x14ac:dyDescent="0.2">
      <c r="A353" s="52" t="s">
        <v>1036</v>
      </c>
      <c r="B353" s="52" t="s">
        <v>1037</v>
      </c>
      <c r="C353" s="52" t="str">
        <f>VLOOKUP(A353,'[2]S&amp;P 500 Wikipedia'!A:D,3,FALSE)</f>
        <v>Financials</v>
      </c>
      <c r="D353" s="52">
        <v>378217</v>
      </c>
      <c r="E353" s="52" t="s">
        <v>16</v>
      </c>
      <c r="F353" s="52">
        <v>2019</v>
      </c>
      <c r="G353" s="52" t="s">
        <v>1292</v>
      </c>
      <c r="H353" s="53">
        <v>43830</v>
      </c>
      <c r="I353" s="53">
        <v>43871</v>
      </c>
      <c r="J353" s="53">
        <v>43871</v>
      </c>
      <c r="K353" s="54">
        <v>245400000</v>
      </c>
      <c r="L353" s="54">
        <v>246900000</v>
      </c>
      <c r="M353" s="52" t="s">
        <v>1038</v>
      </c>
      <c r="N353" s="36">
        <v>6699000000</v>
      </c>
      <c r="O353" s="37"/>
      <c r="P353" s="37"/>
      <c r="Q353" s="38"/>
      <c r="R353" s="36">
        <v>-1801000000</v>
      </c>
      <c r="S353" s="37"/>
      <c r="T353" s="37"/>
      <c r="U353" s="38"/>
      <c r="V353" s="55">
        <v>4898000000</v>
      </c>
      <c r="W353" s="49"/>
      <c r="X353" s="36">
        <v>-1819000000</v>
      </c>
      <c r="Y353" s="37">
        <v>-1517000000</v>
      </c>
      <c r="Z353" s="37"/>
      <c r="AA353" s="37"/>
      <c r="AB353" s="37"/>
      <c r="AC353" s="37">
        <v>-204000000</v>
      </c>
      <c r="AD353" s="37"/>
      <c r="AE353" s="38">
        <v>-98000000</v>
      </c>
      <c r="AF353" s="55">
        <v>3079000000</v>
      </c>
      <c r="AG353" s="49">
        <v>-198000000</v>
      </c>
      <c r="AH353" s="36">
        <v>-198000000</v>
      </c>
      <c r="AI353" s="37"/>
      <c r="AJ353" s="38"/>
      <c r="AK353" s="37"/>
      <c r="AL353" s="37"/>
      <c r="AM353" s="37"/>
      <c r="AN353" s="38"/>
      <c r="AO353" s="49">
        <v>2881000000</v>
      </c>
      <c r="AP353" s="36">
        <v>49000000</v>
      </c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8"/>
      <c r="BD353" s="58">
        <v>2930000000</v>
      </c>
      <c r="BE353" s="37">
        <v>-627000000</v>
      </c>
      <c r="BF353" s="37"/>
      <c r="BG353" s="37"/>
      <c r="BH353" s="37"/>
      <c r="BI353" s="37"/>
      <c r="BJ353" s="56">
        <v>2303000000</v>
      </c>
      <c r="BK353" s="36"/>
      <c r="BL353" s="37"/>
      <c r="BM353" s="38"/>
      <c r="BN353" s="74">
        <v>2303000000</v>
      </c>
      <c r="BO353" s="74">
        <v>-180000000</v>
      </c>
      <c r="BP353" s="76">
        <v>2123000000</v>
      </c>
      <c r="BQ353" s="37"/>
      <c r="BR353" s="37"/>
      <c r="BS353" s="56">
        <v>2123000000</v>
      </c>
    </row>
    <row r="354" spans="1:71" x14ac:dyDescent="0.2">
      <c r="A354" s="52" t="s">
        <v>1054</v>
      </c>
      <c r="B354" s="52" t="s">
        <v>1055</v>
      </c>
      <c r="C354" s="52" t="str">
        <f>VLOOKUP(A354,'[2]S&amp;P 500 Wikipedia'!A:D,3,FALSE)</f>
        <v>Utilities</v>
      </c>
      <c r="D354" s="52">
        <v>378214</v>
      </c>
      <c r="E354" s="52" t="s">
        <v>16</v>
      </c>
      <c r="F354" s="52">
        <v>2019</v>
      </c>
      <c r="G354" s="52" t="s">
        <v>1292</v>
      </c>
      <c r="H354" s="53">
        <v>43830</v>
      </c>
      <c r="I354" s="53">
        <v>43888</v>
      </c>
      <c r="J354" s="53">
        <v>43888</v>
      </c>
      <c r="K354" s="54">
        <v>277904000</v>
      </c>
      <c r="L354" s="54">
        <v>282033000</v>
      </c>
      <c r="M354" s="52" t="s">
        <v>1056</v>
      </c>
      <c r="N354" s="36">
        <v>10829000000</v>
      </c>
      <c r="O354" s="37"/>
      <c r="P354" s="37"/>
      <c r="Q354" s="38"/>
      <c r="R354" s="36">
        <v>-2671000000</v>
      </c>
      <c r="S354" s="37"/>
      <c r="T354" s="37"/>
      <c r="U354" s="38"/>
      <c r="V354" s="55">
        <v>8158000000</v>
      </c>
      <c r="W354" s="49"/>
      <c r="X354" s="36">
        <v>-5531000000</v>
      </c>
      <c r="Y354" s="37"/>
      <c r="Z354" s="37"/>
      <c r="AA354" s="37"/>
      <c r="AB354" s="37"/>
      <c r="AC354" s="37">
        <v>-1569000000</v>
      </c>
      <c r="AD354" s="37"/>
      <c r="AE354" s="38">
        <v>-3962000000</v>
      </c>
      <c r="AF354" s="55">
        <v>2627000000</v>
      </c>
      <c r="AG354" s="49">
        <v>-913000000</v>
      </c>
      <c r="AH354" s="36">
        <v>-990000000</v>
      </c>
      <c r="AI354" s="37"/>
      <c r="AJ354" s="38"/>
      <c r="AK354" s="37"/>
      <c r="AL354" s="37"/>
      <c r="AM354" s="37"/>
      <c r="AN354" s="38">
        <v>77000000</v>
      </c>
      <c r="AO354" s="49">
        <v>1714000000</v>
      </c>
      <c r="AP354" s="36">
        <v>20000000</v>
      </c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8"/>
      <c r="BD354" s="58">
        <v>1734000000</v>
      </c>
      <c r="BE354" s="37">
        <v>-315000000</v>
      </c>
      <c r="BF354" s="37"/>
      <c r="BG354" s="37"/>
      <c r="BH354" s="37"/>
      <c r="BI354" s="37">
        <v>580000000</v>
      </c>
      <c r="BJ354" s="56">
        <v>1999000000</v>
      </c>
      <c r="BK354" s="36">
        <v>363000000</v>
      </c>
      <c r="BL354" s="37">
        <v>363000000</v>
      </c>
      <c r="BM354" s="38"/>
      <c r="BN354" s="74">
        <v>2362000000</v>
      </c>
      <c r="BO354" s="74">
        <v>-164000000</v>
      </c>
      <c r="BP354" s="76">
        <v>2198000000</v>
      </c>
      <c r="BQ354" s="37">
        <v>-143000000</v>
      </c>
      <c r="BR354" s="37"/>
      <c r="BS354" s="56">
        <v>2055000000</v>
      </c>
    </row>
    <row r="355" spans="1:71" x14ac:dyDescent="0.2">
      <c r="A355" s="12" t="s">
        <v>1087</v>
      </c>
      <c r="B355" s="12" t="s">
        <v>1088</v>
      </c>
      <c r="C355" s="52" t="str">
        <f>VLOOKUP(A355,'[2]S&amp;P 500 Wikipedia'!A:D,3,FALSE)</f>
        <v>Health Care</v>
      </c>
      <c r="D355" s="12">
        <v>749030</v>
      </c>
      <c r="E355" s="12" t="s">
        <v>16</v>
      </c>
      <c r="F355" s="12">
        <v>2017</v>
      </c>
      <c r="G355" s="12" t="s">
        <v>1292</v>
      </c>
      <c r="H355" s="63">
        <v>43190</v>
      </c>
      <c r="I355" s="63">
        <v>43250</v>
      </c>
      <c r="J355" s="63">
        <v>43250</v>
      </c>
      <c r="K355" s="64">
        <v>85028000</v>
      </c>
      <c r="L355" s="64">
        <v>85713000</v>
      </c>
      <c r="M355" s="12" t="s">
        <v>1304</v>
      </c>
      <c r="N355" s="36">
        <v>2619996000</v>
      </c>
      <c r="O355" s="39"/>
      <c r="P355" s="39"/>
      <c r="Q355" s="40"/>
      <c r="R355" s="36">
        <v>-1525773000</v>
      </c>
      <c r="S355" s="39"/>
      <c r="T355" s="39"/>
      <c r="U355" s="40"/>
      <c r="V355" s="55">
        <v>1094223000</v>
      </c>
      <c r="W355" s="49"/>
      <c r="X355" s="36">
        <v>-690666000</v>
      </c>
      <c r="Y355" s="39">
        <v>-629884000</v>
      </c>
      <c r="Z355" s="39"/>
      <c r="AA355" s="39"/>
      <c r="AB355" s="39">
        <v>-60782000</v>
      </c>
      <c r="AC355" s="39"/>
      <c r="AD355" s="39"/>
      <c r="AE355" s="40"/>
      <c r="AF355" s="55">
        <v>403557000</v>
      </c>
      <c r="AG355" s="49">
        <v>-48472000</v>
      </c>
      <c r="AH355" s="36">
        <v>-50629000</v>
      </c>
      <c r="AI355" s="39"/>
      <c r="AJ355" s="40"/>
      <c r="AK355" s="39"/>
      <c r="AL355" s="39"/>
      <c r="AM355" s="39"/>
      <c r="AN355" s="40">
        <v>2157000</v>
      </c>
      <c r="AO355" s="49">
        <v>355085000</v>
      </c>
      <c r="AP355" s="36">
        <v>-103000</v>
      </c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40"/>
      <c r="BD355" s="67">
        <v>354982000</v>
      </c>
      <c r="BE355" s="39">
        <v>-63360000</v>
      </c>
      <c r="BF355" s="39"/>
      <c r="BG355" s="39"/>
      <c r="BH355" s="39"/>
      <c r="BI355" s="39"/>
      <c r="BJ355" s="56">
        <v>291622000</v>
      </c>
      <c r="BK355" s="36"/>
      <c r="BL355" s="39"/>
      <c r="BM355" s="40"/>
      <c r="BN355" s="74">
        <v>291622000</v>
      </c>
      <c r="BO355" s="74">
        <v>-707000</v>
      </c>
      <c r="BP355" s="76">
        <v>290915000</v>
      </c>
      <c r="BQ355" s="39"/>
      <c r="BR355" s="39"/>
      <c r="BS355" s="56">
        <v>290915000</v>
      </c>
    </row>
    <row r="356" spans="1:71" x14ac:dyDescent="0.2">
      <c r="A356" s="52" t="s">
        <v>1048</v>
      </c>
      <c r="B356" s="52" t="s">
        <v>1049</v>
      </c>
      <c r="C356" s="52" t="str">
        <f>VLOOKUP(A356,'[2]S&amp;P 500 Wikipedia'!A:D,3,FALSE)</f>
        <v>Information Technology</v>
      </c>
      <c r="D356" s="52">
        <v>378212</v>
      </c>
      <c r="E356" s="52" t="s">
        <v>16</v>
      </c>
      <c r="F356" s="52">
        <v>2020</v>
      </c>
      <c r="G356" s="52" t="s">
        <v>1292</v>
      </c>
      <c r="H356" s="53">
        <v>44012</v>
      </c>
      <c r="I356" s="53">
        <v>44053</v>
      </c>
      <c r="J356" s="53">
        <v>44053</v>
      </c>
      <c r="K356" s="54">
        <v>262000000</v>
      </c>
      <c r="L356" s="54">
        <v>265000000</v>
      </c>
      <c r="M356" s="52" t="s">
        <v>1050</v>
      </c>
      <c r="N356" s="36">
        <v>10509000000</v>
      </c>
      <c r="O356" s="37"/>
      <c r="P356" s="37"/>
      <c r="Q356" s="38"/>
      <c r="R356" s="36">
        <v>-7667000000</v>
      </c>
      <c r="S356" s="37"/>
      <c r="T356" s="37"/>
      <c r="U356" s="38"/>
      <c r="V356" s="55">
        <v>2842000000</v>
      </c>
      <c r="W356" s="49"/>
      <c r="X356" s="36">
        <v>-1460000000</v>
      </c>
      <c r="Y356" s="37">
        <v>-473000000</v>
      </c>
      <c r="Z356" s="37"/>
      <c r="AA356" s="37"/>
      <c r="AB356" s="37">
        <v>-973000000</v>
      </c>
      <c r="AC356" s="37">
        <v>-14000000</v>
      </c>
      <c r="AD356" s="37"/>
      <c r="AE356" s="38"/>
      <c r="AF356" s="55">
        <v>1382000000</v>
      </c>
      <c r="AG356" s="49">
        <v>-268000000</v>
      </c>
      <c r="AH356" s="36">
        <v>-181000000</v>
      </c>
      <c r="AI356" s="37"/>
      <c r="AJ356" s="38"/>
      <c r="AK356" s="37"/>
      <c r="AL356" s="37"/>
      <c r="AM356" s="37"/>
      <c r="AN356" s="38">
        <v>-87000000</v>
      </c>
      <c r="AO356" s="49">
        <v>1114000000</v>
      </c>
      <c r="AP356" s="36">
        <v>-82000000</v>
      </c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8"/>
      <c r="BD356" s="58">
        <v>1032000000</v>
      </c>
      <c r="BE356" s="37">
        <v>-28000000</v>
      </c>
      <c r="BF356" s="37"/>
      <c r="BG356" s="37"/>
      <c r="BH356" s="37"/>
      <c r="BI356" s="37"/>
      <c r="BJ356" s="56">
        <v>1004000000</v>
      </c>
      <c r="BK356" s="36"/>
      <c r="BL356" s="37"/>
      <c r="BM356" s="38"/>
      <c r="BN356" s="74">
        <v>1004000000</v>
      </c>
      <c r="BO356" s="74"/>
      <c r="BP356" s="76">
        <v>1004000000</v>
      </c>
      <c r="BQ356" s="37"/>
      <c r="BR356" s="37"/>
      <c r="BS356" s="56">
        <v>1004000000</v>
      </c>
    </row>
    <row r="357" spans="1:71" x14ac:dyDescent="0.2">
      <c r="A357" s="52" t="s">
        <v>334</v>
      </c>
      <c r="B357" s="52" t="s">
        <v>335</v>
      </c>
      <c r="C357" s="52" t="str">
        <f>VLOOKUP(A357,'[2]S&amp;P 500 Wikipedia'!A:D,3,FALSE)</f>
        <v>Consumer Staples</v>
      </c>
      <c r="D357" s="52">
        <v>256994</v>
      </c>
      <c r="E357" s="52" t="s">
        <v>16</v>
      </c>
      <c r="F357" s="52">
        <v>2019</v>
      </c>
      <c r="G357" s="52" t="s">
        <v>1292</v>
      </c>
      <c r="H357" s="53">
        <v>43890</v>
      </c>
      <c r="I357" s="53">
        <v>43942</v>
      </c>
      <c r="J357" s="53">
        <v>43942</v>
      </c>
      <c r="K357" s="54">
        <v>191642000</v>
      </c>
      <c r="L357" s="54">
        <v>191642000</v>
      </c>
      <c r="M357" s="52" t="s">
        <v>336</v>
      </c>
      <c r="N357" s="36">
        <v>8343500000</v>
      </c>
      <c r="O357" s="37"/>
      <c r="P357" s="37"/>
      <c r="Q357" s="38"/>
      <c r="R357" s="36">
        <v>-4191600000</v>
      </c>
      <c r="S357" s="37"/>
      <c r="T357" s="37"/>
      <c r="U357" s="38"/>
      <c r="V357" s="55">
        <v>4151900000</v>
      </c>
      <c r="W357" s="49"/>
      <c r="X357" s="36">
        <v>-1621800000</v>
      </c>
      <c r="Y357" s="37">
        <v>-1621800000</v>
      </c>
      <c r="Z357" s="37"/>
      <c r="AA357" s="37"/>
      <c r="AB357" s="37"/>
      <c r="AC357" s="37"/>
      <c r="AD357" s="37"/>
      <c r="AE357" s="38"/>
      <c r="AF357" s="55">
        <v>2530100000</v>
      </c>
      <c r="AG357" s="49">
        <v>-3097300000</v>
      </c>
      <c r="AH357" s="36">
        <v>-428700000</v>
      </c>
      <c r="AI357" s="37"/>
      <c r="AJ357" s="38"/>
      <c r="AK357" s="37"/>
      <c r="AL357" s="37"/>
      <c r="AM357" s="37">
        <v>-2668600000</v>
      </c>
      <c r="AN357" s="38"/>
      <c r="AO357" s="49">
        <v>-567200000</v>
      </c>
      <c r="AP357" s="36">
        <v>-378000000</v>
      </c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8"/>
      <c r="BD357" s="58">
        <v>-945200000</v>
      </c>
      <c r="BE357" s="37">
        <v>966600000</v>
      </c>
      <c r="BF357" s="37"/>
      <c r="BG357" s="37"/>
      <c r="BH357" s="37"/>
      <c r="BI357" s="37"/>
      <c r="BJ357" s="56">
        <v>21400000</v>
      </c>
      <c r="BK357" s="36"/>
      <c r="BL357" s="37"/>
      <c r="BM357" s="38"/>
      <c r="BN357" s="74">
        <v>21400000</v>
      </c>
      <c r="BO357" s="74">
        <v>-33200000</v>
      </c>
      <c r="BP357" s="76">
        <v>-11800000</v>
      </c>
      <c r="BQ357" s="37"/>
      <c r="BR357" s="37"/>
      <c r="BS357" s="56">
        <v>-11800000</v>
      </c>
    </row>
    <row r="358" spans="1:71" x14ac:dyDescent="0.2">
      <c r="A358" s="52" t="s">
        <v>1081</v>
      </c>
      <c r="B358" s="52" t="s">
        <v>1082</v>
      </c>
      <c r="C358" s="52" t="str">
        <f>VLOOKUP(A358,'[2]S&amp;P 500 Wikipedia'!A:D,3,FALSE)</f>
        <v>Industrials</v>
      </c>
      <c r="D358" s="52">
        <v>244442</v>
      </c>
      <c r="E358" s="52" t="s">
        <v>16</v>
      </c>
      <c r="F358" s="52">
        <v>2019</v>
      </c>
      <c r="G358" s="52" t="s">
        <v>1292</v>
      </c>
      <c r="H358" s="53">
        <v>43830</v>
      </c>
      <c r="I358" s="53">
        <v>43882</v>
      </c>
      <c r="J358" s="53">
        <v>43882</v>
      </c>
      <c r="K358" s="54">
        <v>148365000</v>
      </c>
      <c r="L358" s="54">
        <v>150558000</v>
      </c>
      <c r="M358" s="52" t="s">
        <v>1083</v>
      </c>
      <c r="N358" s="36">
        <v>14442200000</v>
      </c>
      <c r="O358" s="37"/>
      <c r="P358" s="37"/>
      <c r="Q358" s="38"/>
      <c r="R358" s="36">
        <v>-9636700000</v>
      </c>
      <c r="S358" s="37"/>
      <c r="T358" s="37"/>
      <c r="U358" s="38"/>
      <c r="V358" s="55">
        <v>4805500000</v>
      </c>
      <c r="W358" s="49"/>
      <c r="X358" s="36">
        <v>-3290100000</v>
      </c>
      <c r="Y358" s="37">
        <v>-3008000000</v>
      </c>
      <c r="Z358" s="37"/>
      <c r="AA358" s="37"/>
      <c r="AB358" s="37"/>
      <c r="AC358" s="37"/>
      <c r="AD358" s="37">
        <v>-33000000</v>
      </c>
      <c r="AE358" s="38">
        <v>-249100000</v>
      </c>
      <c r="AF358" s="55">
        <v>1515400000</v>
      </c>
      <c r="AG358" s="49">
        <v>-230400000</v>
      </c>
      <c r="AH358" s="36">
        <v>-230400000</v>
      </c>
      <c r="AI358" s="37"/>
      <c r="AJ358" s="38"/>
      <c r="AK358" s="37"/>
      <c r="AL358" s="37"/>
      <c r="AM358" s="37"/>
      <c r="AN358" s="38"/>
      <c r="AO358" s="49">
        <v>1285000000</v>
      </c>
      <c r="AP358" s="36">
        <v>-155000000</v>
      </c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8"/>
      <c r="BD358" s="58">
        <v>1130000000</v>
      </c>
      <c r="BE358" s="37">
        <v>-160800000</v>
      </c>
      <c r="BF358" s="37"/>
      <c r="BG358" s="37"/>
      <c r="BH358" s="37"/>
      <c r="BI358" s="37">
        <v>-11200000</v>
      </c>
      <c r="BJ358" s="56">
        <v>958000000</v>
      </c>
      <c r="BK358" s="36"/>
      <c r="BL358" s="37"/>
      <c r="BM358" s="38"/>
      <c r="BN358" s="74">
        <v>958000000</v>
      </c>
      <c r="BO358" s="74">
        <v>-2200000</v>
      </c>
      <c r="BP358" s="76">
        <v>955800000</v>
      </c>
      <c r="BQ358" s="37"/>
      <c r="BR358" s="37"/>
      <c r="BS358" s="56">
        <v>955800000</v>
      </c>
    </row>
    <row r="359" spans="1:71" x14ac:dyDescent="0.2">
      <c r="A359" s="52" t="s">
        <v>1066</v>
      </c>
      <c r="B359" s="52" t="s">
        <v>1067</v>
      </c>
      <c r="C359" s="52" t="str">
        <f>VLOOKUP(A359,'[2]S&amp;P 500 Wikipedia'!A:D,3,FALSE)</f>
        <v>Information Technology</v>
      </c>
      <c r="D359" s="52">
        <v>353611</v>
      </c>
      <c r="E359" s="52" t="s">
        <v>16</v>
      </c>
      <c r="F359" s="52">
        <v>2019</v>
      </c>
      <c r="G359" s="52" t="s">
        <v>1292</v>
      </c>
      <c r="H359" s="53">
        <v>43738</v>
      </c>
      <c r="I359" s="53">
        <v>43783</v>
      </c>
      <c r="J359" s="53">
        <v>43783</v>
      </c>
      <c r="K359" s="54">
        <v>173500000</v>
      </c>
      <c r="L359" s="54">
        <v>174500000</v>
      </c>
      <c r="M359" s="52" t="s">
        <v>1068</v>
      </c>
      <c r="N359" s="36">
        <v>3376800000</v>
      </c>
      <c r="O359" s="37"/>
      <c r="P359" s="37"/>
      <c r="Q359" s="38"/>
      <c r="R359" s="36">
        <v>-1773000000</v>
      </c>
      <c r="S359" s="37"/>
      <c r="T359" s="37"/>
      <c r="U359" s="38"/>
      <c r="V359" s="55">
        <v>1603800000</v>
      </c>
      <c r="W359" s="49"/>
      <c r="X359" s="36">
        <v>-645000000</v>
      </c>
      <c r="Y359" s="37">
        <v>-198300000</v>
      </c>
      <c r="Z359" s="37"/>
      <c r="AA359" s="37"/>
      <c r="AB359" s="37">
        <v>-424100000</v>
      </c>
      <c r="AC359" s="37">
        <v>-22600000</v>
      </c>
      <c r="AD359" s="37"/>
      <c r="AE359" s="38"/>
      <c r="AF359" s="55">
        <v>958800000</v>
      </c>
      <c r="AG359" s="49">
        <v>9000000</v>
      </c>
      <c r="AH359" s="36"/>
      <c r="AI359" s="37"/>
      <c r="AJ359" s="38"/>
      <c r="AK359" s="37"/>
      <c r="AL359" s="37"/>
      <c r="AM359" s="37"/>
      <c r="AN359" s="38">
        <v>9000000</v>
      </c>
      <c r="AO359" s="49">
        <v>967800000</v>
      </c>
      <c r="AP359" s="36">
        <v>-6800000</v>
      </c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8"/>
      <c r="BD359" s="58">
        <v>961000000</v>
      </c>
      <c r="BE359" s="37">
        <v>-107400000</v>
      </c>
      <c r="BF359" s="37"/>
      <c r="BG359" s="37"/>
      <c r="BH359" s="37"/>
      <c r="BI359" s="37"/>
      <c r="BJ359" s="56">
        <v>853600000</v>
      </c>
      <c r="BK359" s="36"/>
      <c r="BL359" s="37"/>
      <c r="BM359" s="38"/>
      <c r="BN359" s="74">
        <v>853600000</v>
      </c>
      <c r="BO359" s="74"/>
      <c r="BP359" s="76">
        <v>853600000</v>
      </c>
      <c r="BQ359" s="37"/>
      <c r="BR359" s="37"/>
      <c r="BS359" s="56">
        <v>853600000</v>
      </c>
    </row>
    <row r="360" spans="1:71" x14ac:dyDescent="0.2">
      <c r="A360" s="52" t="s">
        <v>1090</v>
      </c>
      <c r="B360" s="52" t="s">
        <v>1091</v>
      </c>
      <c r="C360" s="52" t="str">
        <f>VLOOKUP(A360,'[2]S&amp;P 500 Wikipedia'!A:D,3,FALSE)</f>
        <v>Health Care</v>
      </c>
      <c r="D360" s="52">
        <v>105030</v>
      </c>
      <c r="E360" s="52" t="s">
        <v>16</v>
      </c>
      <c r="F360" s="52">
        <v>2019</v>
      </c>
      <c r="G360" s="52" t="s">
        <v>1292</v>
      </c>
      <c r="H360" s="53">
        <v>43830</v>
      </c>
      <c r="I360" s="53">
        <v>43867</v>
      </c>
      <c r="J360" s="53">
        <v>43867</v>
      </c>
      <c r="K360" s="54">
        <v>374000000</v>
      </c>
      <c r="L360" s="54">
        <v>379900000</v>
      </c>
      <c r="M360" s="52" t="s">
        <v>1092</v>
      </c>
      <c r="N360" s="36">
        <v>14884000000</v>
      </c>
      <c r="O360" s="37"/>
      <c r="P360" s="37"/>
      <c r="Q360" s="38"/>
      <c r="R360" s="36">
        <v>-5188000000</v>
      </c>
      <c r="S360" s="37"/>
      <c r="T360" s="37"/>
      <c r="U360" s="38"/>
      <c r="V360" s="55">
        <v>9696000000</v>
      </c>
      <c r="W360" s="49"/>
      <c r="X360" s="36">
        <v>-6791000000</v>
      </c>
      <c r="Y360" s="37">
        <v>-5356000000</v>
      </c>
      <c r="Z360" s="37"/>
      <c r="AA360" s="37"/>
      <c r="AB360" s="37">
        <v>-971000000</v>
      </c>
      <c r="AC360" s="37">
        <v>-464000000</v>
      </c>
      <c r="AD360" s="37"/>
      <c r="AE360" s="38"/>
      <c r="AF360" s="55">
        <v>2905000000</v>
      </c>
      <c r="AG360" s="49">
        <v>-151000000</v>
      </c>
      <c r="AH360" s="36"/>
      <c r="AI360" s="37"/>
      <c r="AJ360" s="38"/>
      <c r="AK360" s="37"/>
      <c r="AL360" s="37"/>
      <c r="AM360" s="37"/>
      <c r="AN360" s="38">
        <v>-151000000</v>
      </c>
      <c r="AO360" s="49">
        <v>2754000000</v>
      </c>
      <c r="AP360" s="36">
        <v>-192000000</v>
      </c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8"/>
      <c r="BD360" s="58">
        <v>2562000000</v>
      </c>
      <c r="BE360" s="37">
        <v>-479000000</v>
      </c>
      <c r="BF360" s="37"/>
      <c r="BG360" s="37"/>
      <c r="BH360" s="37"/>
      <c r="BI360" s="37"/>
      <c r="BJ360" s="56">
        <v>2083000000</v>
      </c>
      <c r="BK360" s="36"/>
      <c r="BL360" s="37"/>
      <c r="BM360" s="38"/>
      <c r="BN360" s="74">
        <v>2083000000</v>
      </c>
      <c r="BO360" s="74"/>
      <c r="BP360" s="76">
        <v>2083000000</v>
      </c>
      <c r="BQ360" s="37"/>
      <c r="BR360" s="37"/>
      <c r="BS360" s="56">
        <v>2083000000</v>
      </c>
    </row>
    <row r="361" spans="1:71" x14ac:dyDescent="0.2">
      <c r="A361" s="52" t="s">
        <v>1096</v>
      </c>
      <c r="B361" s="52" t="s">
        <v>1097</v>
      </c>
      <c r="C361" s="52" t="str">
        <f>VLOOKUP(A361,'[2]S&amp;P 500 Wikipedia'!A:D,3,FALSE)</f>
        <v>Consumer Staples</v>
      </c>
      <c r="D361" s="52">
        <v>247719</v>
      </c>
      <c r="E361" s="52" t="s">
        <v>16</v>
      </c>
      <c r="F361" s="52">
        <v>2020</v>
      </c>
      <c r="G361" s="52" t="s">
        <v>1292</v>
      </c>
      <c r="H361" s="53">
        <v>44012</v>
      </c>
      <c r="I361" s="53">
        <v>44069</v>
      </c>
      <c r="J361" s="53">
        <v>44069</v>
      </c>
      <c r="K361" s="54">
        <v>510121071</v>
      </c>
      <c r="L361" s="54">
        <v>514025974</v>
      </c>
      <c r="M361" s="52" t="s">
        <v>1098</v>
      </c>
      <c r="N361" s="36">
        <v>52893310000</v>
      </c>
      <c r="O361" s="37"/>
      <c r="P361" s="37"/>
      <c r="Q361" s="38"/>
      <c r="R361" s="36">
        <v>-42991646000</v>
      </c>
      <c r="S361" s="37"/>
      <c r="T361" s="37"/>
      <c r="U361" s="38"/>
      <c r="V361" s="55">
        <v>9901664000</v>
      </c>
      <c r="W361" s="49"/>
      <c r="X361" s="36">
        <v>-9152159000</v>
      </c>
      <c r="Y361" s="37"/>
      <c r="Z361" s="37"/>
      <c r="AA361" s="37"/>
      <c r="AB361" s="37"/>
      <c r="AC361" s="37"/>
      <c r="AD361" s="37"/>
      <c r="AE361" s="38"/>
      <c r="AF361" s="55">
        <v>749505000</v>
      </c>
      <c r="AG361" s="49">
        <v>-456121000</v>
      </c>
      <c r="AH361" s="36">
        <v>-408220000</v>
      </c>
      <c r="AI361" s="37"/>
      <c r="AJ361" s="38"/>
      <c r="AK361" s="37"/>
      <c r="AL361" s="37"/>
      <c r="AM361" s="37"/>
      <c r="AN361" s="38">
        <v>-47901000</v>
      </c>
      <c r="AO361" s="49">
        <v>293384000</v>
      </c>
      <c r="AP361" s="36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8"/>
      <c r="BD361" s="58">
        <v>293384000</v>
      </c>
      <c r="BE361" s="37">
        <v>-77909000</v>
      </c>
      <c r="BF361" s="37"/>
      <c r="BG361" s="37"/>
      <c r="BH361" s="37"/>
      <c r="BI361" s="37"/>
      <c r="BJ361" s="56">
        <v>215475000</v>
      </c>
      <c r="BK361" s="36"/>
      <c r="BL361" s="37"/>
      <c r="BM361" s="38"/>
      <c r="BN361" s="74">
        <v>215475000</v>
      </c>
      <c r="BO361" s="74"/>
      <c r="BP361" s="76">
        <v>215475000</v>
      </c>
      <c r="BQ361" s="37"/>
      <c r="BR361" s="37"/>
      <c r="BS361" s="56">
        <v>215475000</v>
      </c>
    </row>
    <row r="362" spans="1:71" x14ac:dyDescent="0.2">
      <c r="A362" s="52" t="s">
        <v>158</v>
      </c>
      <c r="B362" s="52" t="s">
        <v>159</v>
      </c>
      <c r="C362" s="52" t="str">
        <f>VLOOKUP(A362,'[2]S&amp;P 500 Wikipedia'!A:D,3,FALSE)</f>
        <v>Communication Services</v>
      </c>
      <c r="D362" s="52">
        <v>66790</v>
      </c>
      <c r="E362" s="52" t="s">
        <v>16</v>
      </c>
      <c r="F362" s="52">
        <v>2019</v>
      </c>
      <c r="G362" s="52" t="s">
        <v>1292</v>
      </c>
      <c r="H362" s="53">
        <v>43830</v>
      </c>
      <c r="I362" s="53">
        <v>43881</v>
      </c>
      <c r="J362" s="53">
        <v>43881</v>
      </c>
      <c r="K362" s="54">
        <v>7319000000</v>
      </c>
      <c r="L362" s="54">
        <v>7348000000</v>
      </c>
      <c r="M362" s="52" t="s">
        <v>160</v>
      </c>
      <c r="N362" s="36">
        <v>181193000000</v>
      </c>
      <c r="O362" s="37"/>
      <c r="P362" s="37"/>
      <c r="Q362" s="38"/>
      <c r="R362" s="36">
        <v>-84141000000</v>
      </c>
      <c r="S362" s="37"/>
      <c r="T362" s="37"/>
      <c r="U362" s="38"/>
      <c r="V362" s="55">
        <v>97052000000</v>
      </c>
      <c r="W362" s="49"/>
      <c r="X362" s="36">
        <v>-67639000000</v>
      </c>
      <c r="Y362" s="37">
        <v>-39422000000</v>
      </c>
      <c r="Z362" s="37"/>
      <c r="AA362" s="37"/>
      <c r="AB362" s="37"/>
      <c r="AC362" s="37">
        <v>-28217000000</v>
      </c>
      <c r="AD362" s="37"/>
      <c r="AE362" s="38"/>
      <c r="AF362" s="55">
        <v>29413000000</v>
      </c>
      <c r="AG362" s="49">
        <v>-9493000000</v>
      </c>
      <c r="AH362" s="36">
        <v>-8422000000</v>
      </c>
      <c r="AI362" s="37"/>
      <c r="AJ362" s="38"/>
      <c r="AK362" s="37"/>
      <c r="AL362" s="37"/>
      <c r="AM362" s="37"/>
      <c r="AN362" s="38">
        <v>-1071000000</v>
      </c>
      <c r="AO362" s="49">
        <v>19920000000</v>
      </c>
      <c r="AP362" s="36">
        <v>-1458000000</v>
      </c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8"/>
      <c r="BD362" s="58">
        <v>18462000000</v>
      </c>
      <c r="BE362" s="37">
        <v>-3493000000</v>
      </c>
      <c r="BF362" s="37"/>
      <c r="BG362" s="37"/>
      <c r="BH362" s="37"/>
      <c r="BI362" s="37">
        <v>6000000</v>
      </c>
      <c r="BJ362" s="56">
        <v>14975000000</v>
      </c>
      <c r="BK362" s="36"/>
      <c r="BL362" s="37"/>
      <c r="BM362" s="38"/>
      <c r="BN362" s="74">
        <v>14975000000</v>
      </c>
      <c r="BO362" s="74">
        <v>-1072000000</v>
      </c>
      <c r="BP362" s="76">
        <v>13903000000</v>
      </c>
      <c r="BQ362" s="37">
        <v>-3000000</v>
      </c>
      <c r="BR362" s="37"/>
      <c r="BS362" s="56">
        <v>13900000000</v>
      </c>
    </row>
    <row r="363" spans="1:71" x14ac:dyDescent="0.2">
      <c r="A363" s="52" t="s">
        <v>829</v>
      </c>
      <c r="B363" s="52" t="s">
        <v>830</v>
      </c>
      <c r="C363" s="52" t="str">
        <f>VLOOKUP(A363,'[2]S&amp;P 500 Wikipedia'!A:D,3,FALSE)</f>
        <v>Consumer Staples</v>
      </c>
      <c r="D363" s="52">
        <v>248956</v>
      </c>
      <c r="E363" s="52" t="s">
        <v>16</v>
      </c>
      <c r="F363" s="52">
        <v>2019</v>
      </c>
      <c r="G363" s="52" t="s">
        <v>1292</v>
      </c>
      <c r="H363" s="53">
        <v>43830</v>
      </c>
      <c r="I363" s="53">
        <v>43873</v>
      </c>
      <c r="J363" s="53">
        <v>43873</v>
      </c>
      <c r="K363" s="54">
        <v>216600000</v>
      </c>
      <c r="L363" s="54">
        <v>216900000</v>
      </c>
      <c r="M363" s="52" t="s">
        <v>831</v>
      </c>
      <c r="N363" s="36">
        <v>10579400000</v>
      </c>
      <c r="O363" s="37">
        <v>10579400000</v>
      </c>
      <c r="P363" s="37"/>
      <c r="Q363" s="38"/>
      <c r="R363" s="36">
        <v>-6378200000</v>
      </c>
      <c r="S363" s="37"/>
      <c r="T363" s="37"/>
      <c r="U363" s="38"/>
      <c r="V363" s="55">
        <v>4201200000</v>
      </c>
      <c r="W363" s="49"/>
      <c r="X363" s="36">
        <v>-2728000000</v>
      </c>
      <c r="Y363" s="37">
        <v>-2728000000</v>
      </c>
      <c r="Z363" s="37"/>
      <c r="AA363" s="37"/>
      <c r="AB363" s="37"/>
      <c r="AC363" s="37"/>
      <c r="AD363" s="37"/>
      <c r="AE363" s="38"/>
      <c r="AF363" s="55">
        <v>1473200000</v>
      </c>
      <c r="AG363" s="49">
        <v>-287400000</v>
      </c>
      <c r="AH363" s="36">
        <v>-272700000</v>
      </c>
      <c r="AI363" s="37"/>
      <c r="AJ363" s="38">
        <v>-272700000</v>
      </c>
      <c r="AK363" s="37"/>
      <c r="AL363" s="37"/>
      <c r="AM363" s="37"/>
      <c r="AN363" s="38">
        <v>-14700000</v>
      </c>
      <c r="AO363" s="49">
        <v>1185800000</v>
      </c>
      <c r="AP363" s="36">
        <v>-705900000</v>
      </c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8"/>
      <c r="BD363" s="58">
        <v>479900000</v>
      </c>
      <c r="BE363" s="37">
        <v>-233700000</v>
      </c>
      <c r="BF363" s="37"/>
      <c r="BG363" s="37"/>
      <c r="BH363" s="37"/>
      <c r="BI363" s="37"/>
      <c r="BJ363" s="56">
        <v>246200000</v>
      </c>
      <c r="BK363" s="36"/>
      <c r="BL363" s="37"/>
      <c r="BM363" s="38"/>
      <c r="BN363" s="74">
        <v>246200000</v>
      </c>
      <c r="BO363" s="74">
        <v>-4500000</v>
      </c>
      <c r="BP363" s="76">
        <v>241700000</v>
      </c>
      <c r="BQ363" s="37"/>
      <c r="BR363" s="37"/>
      <c r="BS363" s="56">
        <v>241700000</v>
      </c>
    </row>
    <row r="364" spans="1:71" x14ac:dyDescent="0.2">
      <c r="A364" s="52" t="s">
        <v>1153</v>
      </c>
      <c r="B364" s="52" t="s">
        <v>1154</v>
      </c>
      <c r="C364" s="52" t="str">
        <f>VLOOKUP(A364,'[2]S&amp;P 500 Wikipedia'!A:D,3,FALSE)</f>
        <v>Industrials</v>
      </c>
      <c r="D364" s="52">
        <v>378229</v>
      </c>
      <c r="E364" s="52" t="s">
        <v>16</v>
      </c>
      <c r="F364" s="52">
        <v>2019</v>
      </c>
      <c r="G364" s="52" t="s">
        <v>1292</v>
      </c>
      <c r="H364" s="53">
        <v>43921</v>
      </c>
      <c r="I364" s="53">
        <v>43921</v>
      </c>
      <c r="J364" s="53">
        <v>43921</v>
      </c>
      <c r="K364" s="54">
        <v>56265000</v>
      </c>
      <c r="L364" s="54">
        <v>56265000</v>
      </c>
      <c r="M364" s="52" t="s">
        <v>1155</v>
      </c>
      <c r="N364" s="36">
        <v>5223203000</v>
      </c>
      <c r="O364" s="37"/>
      <c r="P364" s="37"/>
      <c r="Q364" s="38"/>
      <c r="R364" s="36">
        <v>-2413932000</v>
      </c>
      <c r="S364" s="37"/>
      <c r="T364" s="37"/>
      <c r="U364" s="38"/>
      <c r="V364" s="55">
        <v>2809271000</v>
      </c>
      <c r="W364" s="49"/>
      <c r="X364" s="36">
        <v>-882725000</v>
      </c>
      <c r="Y364" s="37">
        <v>-747773000</v>
      </c>
      <c r="Z364" s="37"/>
      <c r="AA364" s="37"/>
      <c r="AB364" s="37"/>
      <c r="AC364" s="37">
        <v>-134952000</v>
      </c>
      <c r="AD364" s="37"/>
      <c r="AE364" s="38"/>
      <c r="AF364" s="55">
        <v>1926546000</v>
      </c>
      <c r="AG364" s="49">
        <v>-860668000</v>
      </c>
      <c r="AH364" s="36">
        <v>-859753000</v>
      </c>
      <c r="AI364" s="37"/>
      <c r="AJ364" s="38"/>
      <c r="AK364" s="37"/>
      <c r="AL364" s="37"/>
      <c r="AM364" s="37"/>
      <c r="AN364" s="38">
        <v>-915000</v>
      </c>
      <c r="AO364" s="49">
        <v>1065878000</v>
      </c>
      <c r="AP364" s="36">
        <v>-3013000</v>
      </c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8"/>
      <c r="BD364" s="58">
        <v>1062865000</v>
      </c>
      <c r="BE364" s="37">
        <v>-221986000</v>
      </c>
      <c r="BF364" s="37"/>
      <c r="BG364" s="37"/>
      <c r="BH364" s="37"/>
      <c r="BI364" s="37"/>
      <c r="BJ364" s="56">
        <v>840879000</v>
      </c>
      <c r="BK364" s="36">
        <v>50432000</v>
      </c>
      <c r="BL364" s="37">
        <v>50432000</v>
      </c>
      <c r="BM364" s="38"/>
      <c r="BN364" s="74">
        <v>891311000</v>
      </c>
      <c r="BO364" s="74">
        <v>-1541000</v>
      </c>
      <c r="BP364" s="76">
        <v>889770000</v>
      </c>
      <c r="BQ364" s="37">
        <v>-111021000</v>
      </c>
      <c r="BR364" s="37"/>
      <c r="BS364" s="56">
        <v>778749000</v>
      </c>
    </row>
    <row r="365" spans="1:71" x14ac:dyDescent="0.2">
      <c r="A365" s="52" t="s">
        <v>1114</v>
      </c>
      <c r="B365" s="52" t="s">
        <v>1115</v>
      </c>
      <c r="C365" s="52" t="str">
        <f>VLOOKUP(A365,'[2]S&amp;P 500 Wikipedia'!A:D,3,FALSE)</f>
        <v>Information Technology</v>
      </c>
      <c r="D365" s="52">
        <v>104745</v>
      </c>
      <c r="E365" s="52" t="s">
        <v>16</v>
      </c>
      <c r="F365" s="52">
        <v>2019</v>
      </c>
      <c r="G365" s="52" t="s">
        <v>1292</v>
      </c>
      <c r="H365" s="53">
        <v>43738</v>
      </c>
      <c r="I365" s="53">
        <v>43781</v>
      </c>
      <c r="J365" s="53">
        <v>43781</v>
      </c>
      <c r="K365" s="54">
        <v>338000000</v>
      </c>
      <c r="L365" s="54">
        <v>340000000</v>
      </c>
      <c r="M365" s="52" t="s">
        <v>1116</v>
      </c>
      <c r="N365" s="36">
        <v>13448000000</v>
      </c>
      <c r="O365" s="37"/>
      <c r="P365" s="37"/>
      <c r="Q365" s="38"/>
      <c r="R365" s="36">
        <v>-9054000000</v>
      </c>
      <c r="S365" s="37"/>
      <c r="T365" s="37"/>
      <c r="U365" s="38"/>
      <c r="V365" s="55">
        <v>4394000000</v>
      </c>
      <c r="W365" s="49"/>
      <c r="X365" s="36">
        <v>-2134000000</v>
      </c>
      <c r="Y365" s="37">
        <v>-1490000000</v>
      </c>
      <c r="Z365" s="37"/>
      <c r="AA365" s="37"/>
      <c r="AB365" s="37">
        <v>-644000000</v>
      </c>
      <c r="AC365" s="37"/>
      <c r="AD365" s="37"/>
      <c r="AE365" s="38"/>
      <c r="AF365" s="55">
        <v>2260000000</v>
      </c>
      <c r="AG365" s="49">
        <v>-47000000</v>
      </c>
      <c r="AH365" s="36">
        <v>-49000000</v>
      </c>
      <c r="AI365" s="37"/>
      <c r="AJ365" s="38"/>
      <c r="AK365" s="37"/>
      <c r="AL365" s="37"/>
      <c r="AM365" s="37"/>
      <c r="AN365" s="38">
        <v>2000000</v>
      </c>
      <c r="AO365" s="49">
        <v>2213000000</v>
      </c>
      <c r="AP365" s="36">
        <v>-282000000</v>
      </c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8"/>
      <c r="BD365" s="58">
        <v>1931000000</v>
      </c>
      <c r="BE365" s="37">
        <v>15000000</v>
      </c>
      <c r="BF365" s="37"/>
      <c r="BG365" s="37"/>
      <c r="BH365" s="37"/>
      <c r="BI365" s="37"/>
      <c r="BJ365" s="56">
        <v>1946000000</v>
      </c>
      <c r="BK365" s="36">
        <v>-102000000</v>
      </c>
      <c r="BL365" s="37">
        <v>-102000000</v>
      </c>
      <c r="BM365" s="38"/>
      <c r="BN365" s="74">
        <v>1844000000</v>
      </c>
      <c r="BO365" s="74"/>
      <c r="BP365" s="76">
        <v>1844000000</v>
      </c>
      <c r="BQ365" s="37"/>
      <c r="BR365" s="37"/>
      <c r="BS365" s="56">
        <v>1844000000</v>
      </c>
    </row>
    <row r="366" spans="1:71" x14ac:dyDescent="0.2">
      <c r="A366" s="52" t="s">
        <v>1120</v>
      </c>
      <c r="B366" s="52" t="s">
        <v>1121</v>
      </c>
      <c r="C366" s="52" t="str">
        <f>VLOOKUP(A366,'[2]S&amp;P 500 Wikipedia'!A:D,3,FALSE)</f>
        <v>Health Care</v>
      </c>
      <c r="D366" s="52">
        <v>448874</v>
      </c>
      <c r="E366" s="52" t="s">
        <v>16</v>
      </c>
      <c r="F366" s="52">
        <v>2019</v>
      </c>
      <c r="G366" s="52" t="s">
        <v>1292</v>
      </c>
      <c r="H366" s="53">
        <v>43830</v>
      </c>
      <c r="I366" s="53">
        <v>43882</v>
      </c>
      <c r="J366" s="53">
        <v>43882</v>
      </c>
      <c r="K366" s="54">
        <v>46200000</v>
      </c>
      <c r="L366" s="54">
        <v>47090000</v>
      </c>
      <c r="M366" s="52" t="s">
        <v>1122</v>
      </c>
      <c r="N366" s="36">
        <v>2595362000</v>
      </c>
      <c r="O366" s="37"/>
      <c r="P366" s="37"/>
      <c r="Q366" s="38"/>
      <c r="R366" s="36">
        <v>-1103750000</v>
      </c>
      <c r="S366" s="37"/>
      <c r="T366" s="37"/>
      <c r="U366" s="38"/>
      <c r="V366" s="55">
        <v>1491612000</v>
      </c>
      <c r="W366" s="49"/>
      <c r="X366" s="36">
        <v>-1048230000</v>
      </c>
      <c r="Y366" s="37">
        <v>-934373000</v>
      </c>
      <c r="Z366" s="37"/>
      <c r="AA366" s="37"/>
      <c r="AB366" s="37">
        <v>-113857000</v>
      </c>
      <c r="AC366" s="37"/>
      <c r="AD366" s="37"/>
      <c r="AE366" s="38"/>
      <c r="AF366" s="55">
        <v>443382000</v>
      </c>
      <c r="AG366" s="49">
        <v>-78529000</v>
      </c>
      <c r="AH366" s="36">
        <v>-78529000</v>
      </c>
      <c r="AI366" s="37">
        <v>-80270000</v>
      </c>
      <c r="AJ366" s="38">
        <v>1741000</v>
      </c>
      <c r="AK366" s="37"/>
      <c r="AL366" s="37"/>
      <c r="AM366" s="37"/>
      <c r="AN366" s="38"/>
      <c r="AO366" s="49">
        <v>364853000</v>
      </c>
      <c r="AP366" s="36">
        <v>-24950000</v>
      </c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8"/>
      <c r="BD366" s="58">
        <v>339903000</v>
      </c>
      <c r="BE366" s="37">
        <v>122078000</v>
      </c>
      <c r="BF366" s="37"/>
      <c r="BG366" s="37"/>
      <c r="BH366" s="37"/>
      <c r="BI366" s="37"/>
      <c r="BJ366" s="56">
        <v>461981000</v>
      </c>
      <c r="BK366" s="36">
        <v>-515000</v>
      </c>
      <c r="BL366" s="37">
        <v>-515000</v>
      </c>
      <c r="BM366" s="38"/>
      <c r="BN366" s="74">
        <v>461466000</v>
      </c>
      <c r="BO366" s="74"/>
      <c r="BP366" s="76">
        <v>461466000</v>
      </c>
      <c r="BQ366" s="37"/>
      <c r="BR366" s="37"/>
      <c r="BS366" s="56">
        <v>461466000</v>
      </c>
    </row>
    <row r="367" spans="1:71" x14ac:dyDescent="0.2">
      <c r="A367" s="52" t="s">
        <v>1111</v>
      </c>
      <c r="B367" s="52" t="s">
        <v>1112</v>
      </c>
      <c r="C367" s="52" t="str">
        <f>VLOOKUP(A367,'[2]S&amp;P 500 Wikipedia'!A:D,3,FALSE)</f>
        <v>Consumer Discretionary</v>
      </c>
      <c r="D367" s="52">
        <v>72458</v>
      </c>
      <c r="E367" s="52" t="s">
        <v>16</v>
      </c>
      <c r="F367" s="52">
        <v>2019</v>
      </c>
      <c r="G367" s="52" t="s">
        <v>1292</v>
      </c>
      <c r="H367" s="53">
        <v>43861</v>
      </c>
      <c r="I367" s="53">
        <v>43901</v>
      </c>
      <c r="J367" s="53">
        <v>43901</v>
      </c>
      <c r="K367" s="54">
        <v>510900000</v>
      </c>
      <c r="L367" s="54">
        <v>515600000</v>
      </c>
      <c r="M367" s="52" t="s">
        <v>1113</v>
      </c>
      <c r="N367" s="36">
        <v>78112000000</v>
      </c>
      <c r="O367" s="37"/>
      <c r="P367" s="37"/>
      <c r="Q367" s="38"/>
      <c r="R367" s="36">
        <v>-54864000000</v>
      </c>
      <c r="S367" s="37"/>
      <c r="T367" s="37"/>
      <c r="U367" s="38"/>
      <c r="V367" s="55">
        <v>23248000000</v>
      </c>
      <c r="W367" s="49"/>
      <c r="X367" s="36">
        <v>-18590000000</v>
      </c>
      <c r="Y367" s="37">
        <v>-16233000000</v>
      </c>
      <c r="Z367" s="37"/>
      <c r="AA367" s="37"/>
      <c r="AB367" s="37"/>
      <c r="AC367" s="37">
        <v>-2357000000</v>
      </c>
      <c r="AD367" s="37"/>
      <c r="AE367" s="38"/>
      <c r="AF367" s="55">
        <v>4658000000</v>
      </c>
      <c r="AG367" s="49">
        <v>-468000000</v>
      </c>
      <c r="AH367" s="36">
        <v>-477000000</v>
      </c>
      <c r="AI367" s="37"/>
      <c r="AJ367" s="38"/>
      <c r="AK367" s="37"/>
      <c r="AL367" s="37"/>
      <c r="AM367" s="37"/>
      <c r="AN367" s="38">
        <v>9000000</v>
      </c>
      <c r="AO367" s="49">
        <v>4190000000</v>
      </c>
      <c r="AP367" s="36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8"/>
      <c r="BD367" s="58">
        <v>4190000000</v>
      </c>
      <c r="BE367" s="37">
        <v>-921000000</v>
      </c>
      <c r="BF367" s="37"/>
      <c r="BG367" s="37"/>
      <c r="BH367" s="37"/>
      <c r="BI367" s="37"/>
      <c r="BJ367" s="56">
        <v>3269000000</v>
      </c>
      <c r="BK367" s="36">
        <v>12000000</v>
      </c>
      <c r="BL367" s="37">
        <v>12000000</v>
      </c>
      <c r="BM367" s="38"/>
      <c r="BN367" s="74">
        <v>3281000000</v>
      </c>
      <c r="BO367" s="74"/>
      <c r="BP367" s="76">
        <v>3281000000</v>
      </c>
      <c r="BQ367" s="37"/>
      <c r="BR367" s="37"/>
      <c r="BS367" s="56">
        <v>3281000000</v>
      </c>
    </row>
    <row r="368" spans="1:71" x14ac:dyDescent="0.2">
      <c r="A368" s="52" t="s">
        <v>1144</v>
      </c>
      <c r="B368" s="52" t="s">
        <v>1145</v>
      </c>
      <c r="C368" s="52" t="str">
        <f>VLOOKUP(A368,'[2]S&amp;P 500 Wikipedia'!A:D,3,FALSE)</f>
        <v>Consumer Discretionary</v>
      </c>
      <c r="D368" s="52">
        <v>249289</v>
      </c>
      <c r="E368" s="52" t="s">
        <v>16</v>
      </c>
      <c r="F368" s="52">
        <v>2019</v>
      </c>
      <c r="G368" s="52" t="s">
        <v>1292</v>
      </c>
      <c r="H368" s="53">
        <v>43861</v>
      </c>
      <c r="I368" s="53">
        <v>43910</v>
      </c>
      <c r="J368" s="53">
        <v>43910</v>
      </c>
      <c r="K368" s="54">
        <v>121100000</v>
      </c>
      <c r="L368" s="54">
        <v>121600000</v>
      </c>
      <c r="M368" s="52" t="s">
        <v>1146</v>
      </c>
      <c r="N368" s="36">
        <v>4424000000</v>
      </c>
      <c r="O368" s="37"/>
      <c r="P368" s="37"/>
      <c r="Q368" s="38"/>
      <c r="R368" s="36">
        <v>-1662100000</v>
      </c>
      <c r="S368" s="37"/>
      <c r="T368" s="37"/>
      <c r="U368" s="38"/>
      <c r="V368" s="55">
        <v>2761900000</v>
      </c>
      <c r="W368" s="49"/>
      <c r="X368" s="36">
        <v>-2029300000</v>
      </c>
      <c r="Y368" s="37">
        <v>-2029300000</v>
      </c>
      <c r="Z368" s="37"/>
      <c r="AA368" s="37"/>
      <c r="AB368" s="37"/>
      <c r="AC368" s="37"/>
      <c r="AD368" s="37"/>
      <c r="AE368" s="38"/>
      <c r="AF368" s="55">
        <v>732600000</v>
      </c>
      <c r="AG368" s="49">
        <v>-42300000</v>
      </c>
      <c r="AH368" s="36"/>
      <c r="AI368" s="37"/>
      <c r="AJ368" s="38"/>
      <c r="AK368" s="37"/>
      <c r="AL368" s="37"/>
      <c r="AM368" s="37"/>
      <c r="AN368" s="38">
        <v>-42300000</v>
      </c>
      <c r="AO368" s="49">
        <v>690300000</v>
      </c>
      <c r="AP368" s="36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8"/>
      <c r="BD368" s="58">
        <v>690300000</v>
      </c>
      <c r="BE368" s="37">
        <v>-149200000</v>
      </c>
      <c r="BF368" s="37"/>
      <c r="BG368" s="37"/>
      <c r="BH368" s="37"/>
      <c r="BI368" s="37"/>
      <c r="BJ368" s="56">
        <v>541100000</v>
      </c>
      <c r="BK368" s="36"/>
      <c r="BL368" s="37"/>
      <c r="BM368" s="38"/>
      <c r="BN368" s="74">
        <v>541100000</v>
      </c>
      <c r="BO368" s="74"/>
      <c r="BP368" s="76">
        <v>541100000</v>
      </c>
      <c r="BQ368" s="37"/>
      <c r="BR368" s="37"/>
      <c r="BS368" s="56">
        <v>541100000</v>
      </c>
    </row>
    <row r="369" spans="1:71" x14ac:dyDescent="0.2">
      <c r="A369" s="52" t="s">
        <v>1147</v>
      </c>
      <c r="B369" s="52" t="s">
        <v>1148</v>
      </c>
      <c r="C369" s="52" t="str">
        <f>VLOOKUP(A369,'[2]S&amp;P 500 Wikipedia'!A:D,3,FALSE)</f>
        <v>Consumer Discretionary</v>
      </c>
      <c r="D369" s="52">
        <v>256569</v>
      </c>
      <c r="E369" s="52" t="s">
        <v>16</v>
      </c>
      <c r="F369" s="52">
        <v>2019</v>
      </c>
      <c r="G369" s="52" t="s">
        <v>1292</v>
      </c>
      <c r="H369" s="53">
        <v>43861</v>
      </c>
      <c r="I369" s="53">
        <v>43917</v>
      </c>
      <c r="J369" s="53">
        <v>43917</v>
      </c>
      <c r="K369" s="54">
        <v>1208163000</v>
      </c>
      <c r="L369" s="54">
        <v>1226519000</v>
      </c>
      <c r="M369" s="52" t="s">
        <v>1149</v>
      </c>
      <c r="N369" s="36">
        <v>41716977000</v>
      </c>
      <c r="O369" s="37"/>
      <c r="P369" s="37"/>
      <c r="Q369" s="38"/>
      <c r="R369" s="36">
        <v>-29845780000</v>
      </c>
      <c r="S369" s="37"/>
      <c r="T369" s="37"/>
      <c r="U369" s="38"/>
      <c r="V369" s="55">
        <v>11871197000</v>
      </c>
      <c r="W369" s="49"/>
      <c r="X369" s="36">
        <v>-7454988000</v>
      </c>
      <c r="Y369" s="37">
        <v>-7454988000</v>
      </c>
      <c r="Z369" s="37"/>
      <c r="AA369" s="37"/>
      <c r="AB369" s="37"/>
      <c r="AC369" s="37"/>
      <c r="AD369" s="37"/>
      <c r="AE369" s="38"/>
      <c r="AF369" s="55">
        <v>4416209000</v>
      </c>
      <c r="AG369" s="49">
        <v>-10026000</v>
      </c>
      <c r="AH369" s="36">
        <v>-10026000</v>
      </c>
      <c r="AI369" s="37"/>
      <c r="AJ369" s="38"/>
      <c r="AK369" s="37"/>
      <c r="AL369" s="37"/>
      <c r="AM369" s="37"/>
      <c r="AN369" s="38"/>
      <c r="AO369" s="49">
        <v>4406183000</v>
      </c>
      <c r="AP369" s="36">
        <v>0</v>
      </c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8"/>
      <c r="BD369" s="58">
        <v>4406183000</v>
      </c>
      <c r="BE369" s="37">
        <v>-1133990000</v>
      </c>
      <c r="BF369" s="37"/>
      <c r="BG369" s="37"/>
      <c r="BH369" s="37"/>
      <c r="BI369" s="37"/>
      <c r="BJ369" s="56">
        <v>3272193000</v>
      </c>
      <c r="BK369" s="36"/>
      <c r="BL369" s="37"/>
      <c r="BM369" s="38"/>
      <c r="BN369" s="74">
        <v>3272193000</v>
      </c>
      <c r="BO369" s="74"/>
      <c r="BP369" s="76">
        <v>3272193000</v>
      </c>
      <c r="BQ369" s="37"/>
      <c r="BR369" s="37"/>
      <c r="BS369" s="56">
        <v>3272193000</v>
      </c>
    </row>
    <row r="370" spans="1:71" x14ac:dyDescent="0.2">
      <c r="A370" s="52" t="s">
        <v>1141</v>
      </c>
      <c r="B370" s="52" t="s">
        <v>1142</v>
      </c>
      <c r="C370" s="52" t="str">
        <f>VLOOKUP(A370,'[2]S&amp;P 500 Wikipedia'!A:D,3,FALSE)</f>
        <v>Health Care</v>
      </c>
      <c r="D370" s="52">
        <v>372802</v>
      </c>
      <c r="E370" s="52" t="s">
        <v>16</v>
      </c>
      <c r="F370" s="52">
        <v>2019</v>
      </c>
      <c r="G370" s="52" t="s">
        <v>1292</v>
      </c>
      <c r="H370" s="53">
        <v>43830</v>
      </c>
      <c r="I370" s="53">
        <v>43887</v>
      </c>
      <c r="J370" s="53">
        <v>43887</v>
      </c>
      <c r="K370" s="54">
        <v>400000000</v>
      </c>
      <c r="L370" s="54">
        <v>403000000</v>
      </c>
      <c r="M370" s="52" t="s">
        <v>1143</v>
      </c>
      <c r="N370" s="36">
        <v>25542000000</v>
      </c>
      <c r="O370" s="37"/>
      <c r="P370" s="37"/>
      <c r="Q370" s="38"/>
      <c r="R370" s="36">
        <v>-14214000000</v>
      </c>
      <c r="S370" s="37"/>
      <c r="T370" s="37"/>
      <c r="U370" s="38"/>
      <c r="V370" s="55">
        <v>11328000000</v>
      </c>
      <c r="W370" s="49"/>
      <c r="X370" s="36">
        <v>-7147000000</v>
      </c>
      <c r="Y370" s="37">
        <v>-6144000000</v>
      </c>
      <c r="Z370" s="37"/>
      <c r="AA370" s="37"/>
      <c r="AB370" s="37">
        <v>-1003000000</v>
      </c>
      <c r="AC370" s="37"/>
      <c r="AD370" s="37"/>
      <c r="AE370" s="38"/>
      <c r="AF370" s="55">
        <v>4181000000</v>
      </c>
      <c r="AG370" s="49">
        <v>-524000000</v>
      </c>
      <c r="AH370" s="36">
        <v>-452000000</v>
      </c>
      <c r="AI370" s="37"/>
      <c r="AJ370" s="38"/>
      <c r="AK370" s="37"/>
      <c r="AL370" s="37"/>
      <c r="AM370" s="37"/>
      <c r="AN370" s="38">
        <v>-72000000</v>
      </c>
      <c r="AO370" s="49">
        <v>3657000000</v>
      </c>
      <c r="AP370" s="36">
        <v>413000000</v>
      </c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8"/>
      <c r="BD370" s="58">
        <v>4070000000</v>
      </c>
      <c r="BE370" s="37">
        <v>-374000000</v>
      </c>
      <c r="BF370" s="37"/>
      <c r="BG370" s="37"/>
      <c r="BH370" s="37"/>
      <c r="BI370" s="37"/>
      <c r="BJ370" s="56">
        <v>3696000000</v>
      </c>
      <c r="BK370" s="36">
        <v>0</v>
      </c>
      <c r="BL370" s="37">
        <v>0</v>
      </c>
      <c r="BM370" s="38"/>
      <c r="BN370" s="74">
        <v>3696000000</v>
      </c>
      <c r="BO370" s="74"/>
      <c r="BP370" s="76">
        <v>3696000000</v>
      </c>
      <c r="BQ370" s="37"/>
      <c r="BR370" s="37"/>
      <c r="BS370" s="56">
        <v>3696000000</v>
      </c>
    </row>
    <row r="371" spans="1:71" x14ac:dyDescent="0.2">
      <c r="A371" s="52" t="s">
        <v>1099</v>
      </c>
      <c r="B371" s="52" t="s">
        <v>1100</v>
      </c>
      <c r="C371" s="52" t="str">
        <f>VLOOKUP(A371,'[2]S&amp;P 500 Wikipedia'!A:D,3,FALSE)</f>
        <v>Communication Services</v>
      </c>
      <c r="D371" s="52">
        <v>515267</v>
      </c>
      <c r="E371" s="52" t="s">
        <v>16</v>
      </c>
      <c r="F371" s="52">
        <v>2019</v>
      </c>
      <c r="G371" s="52" t="s">
        <v>1292</v>
      </c>
      <c r="H371" s="53">
        <v>43830</v>
      </c>
      <c r="I371" s="53">
        <v>43867</v>
      </c>
      <c r="J371" s="53">
        <v>43867</v>
      </c>
      <c r="K371" s="54">
        <v>854143751</v>
      </c>
      <c r="L371" s="54">
        <v>863433511</v>
      </c>
      <c r="M371" s="52" t="s">
        <v>1101</v>
      </c>
      <c r="N371" s="36">
        <v>44998000000</v>
      </c>
      <c r="O371" s="37">
        <v>33994000000</v>
      </c>
      <c r="P371" s="37"/>
      <c r="Q371" s="38">
        <v>11004000000</v>
      </c>
      <c r="R371" s="36">
        <v>-18521000000</v>
      </c>
      <c r="S371" s="37"/>
      <c r="T371" s="37"/>
      <c r="U371" s="38"/>
      <c r="V371" s="55">
        <v>26477000000</v>
      </c>
      <c r="W371" s="49"/>
      <c r="X371" s="36">
        <v>-20755000000</v>
      </c>
      <c r="Y371" s="37">
        <v>-14139000000</v>
      </c>
      <c r="Z371" s="37"/>
      <c r="AA371" s="37"/>
      <c r="AB371" s="37"/>
      <c r="AC371" s="37">
        <v>-6616000000</v>
      </c>
      <c r="AD371" s="37"/>
      <c r="AE371" s="38"/>
      <c r="AF371" s="55">
        <v>5722000000</v>
      </c>
      <c r="AG371" s="49">
        <v>-1119000000</v>
      </c>
      <c r="AH371" s="36">
        <v>-1111000000</v>
      </c>
      <c r="AI371" s="37"/>
      <c r="AJ371" s="38"/>
      <c r="AK371" s="37"/>
      <c r="AL371" s="37"/>
      <c r="AM371" s="37"/>
      <c r="AN371" s="38">
        <v>-8000000</v>
      </c>
      <c r="AO371" s="49">
        <v>4603000000</v>
      </c>
      <c r="AP371" s="36">
        <v>0</v>
      </c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8"/>
      <c r="BD371" s="58">
        <v>4603000000</v>
      </c>
      <c r="BE371" s="37">
        <v>-1135000000</v>
      </c>
      <c r="BF371" s="37"/>
      <c r="BG371" s="37"/>
      <c r="BH371" s="37"/>
      <c r="BI371" s="37"/>
      <c r="BJ371" s="56">
        <v>3468000000</v>
      </c>
      <c r="BK371" s="36"/>
      <c r="BL371" s="37"/>
      <c r="BM371" s="38"/>
      <c r="BN371" s="74">
        <v>3468000000</v>
      </c>
      <c r="BO371" s="74"/>
      <c r="BP371" s="76">
        <v>3468000000</v>
      </c>
      <c r="BQ371" s="37">
        <v>0</v>
      </c>
      <c r="BR371" s="37"/>
      <c r="BS371" s="56">
        <v>3468000000</v>
      </c>
    </row>
    <row r="372" spans="1:71" x14ac:dyDescent="0.2">
      <c r="A372" s="52" t="s">
        <v>1108</v>
      </c>
      <c r="B372" s="52" t="s">
        <v>1109</v>
      </c>
      <c r="C372" s="52" t="str">
        <f>VLOOKUP(A372,'[2]S&amp;P 500 Wikipedia'!A:D,3,FALSE)</f>
        <v>Consumer Discretionary</v>
      </c>
      <c r="D372" s="52">
        <v>331230</v>
      </c>
      <c r="E372" s="52" t="s">
        <v>16</v>
      </c>
      <c r="F372" s="52">
        <v>2020</v>
      </c>
      <c r="G372" s="52" t="s">
        <v>1292</v>
      </c>
      <c r="H372" s="53">
        <v>44012</v>
      </c>
      <c r="I372" s="53">
        <v>44056</v>
      </c>
      <c r="J372" s="53">
        <v>44056</v>
      </c>
      <c r="K372" s="54">
        <v>278600000</v>
      </c>
      <c r="L372" s="54">
        <v>278600000</v>
      </c>
      <c r="M372" s="52" t="s">
        <v>1110</v>
      </c>
      <c r="N372" s="36">
        <v>4961400000</v>
      </c>
      <c r="O372" s="37"/>
      <c r="P372" s="37"/>
      <c r="Q372" s="38"/>
      <c r="R372" s="36">
        <v>-1722100000</v>
      </c>
      <c r="S372" s="37"/>
      <c r="T372" s="37"/>
      <c r="U372" s="38"/>
      <c r="V372" s="55">
        <v>3239300000</v>
      </c>
      <c r="W372" s="49"/>
      <c r="X372" s="36">
        <v>-3312400000</v>
      </c>
      <c r="Y372" s="37">
        <v>-3312400000</v>
      </c>
      <c r="Z372" s="37"/>
      <c r="AA372" s="37"/>
      <c r="AB372" s="37"/>
      <c r="AC372" s="37"/>
      <c r="AD372" s="37"/>
      <c r="AE372" s="38"/>
      <c r="AF372" s="55">
        <v>-73100000</v>
      </c>
      <c r="AG372" s="49">
        <v>-73400000</v>
      </c>
      <c r="AH372" s="36">
        <v>-60100000</v>
      </c>
      <c r="AI372" s="37"/>
      <c r="AJ372" s="38"/>
      <c r="AK372" s="37"/>
      <c r="AL372" s="37"/>
      <c r="AM372" s="37"/>
      <c r="AN372" s="38">
        <v>-13300000</v>
      </c>
      <c r="AO372" s="49">
        <v>-146500000</v>
      </c>
      <c r="AP372" s="36">
        <v>-477700000</v>
      </c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8"/>
      <c r="BD372" s="58">
        <v>-624200000</v>
      </c>
      <c r="BE372" s="37">
        <v>-27900000</v>
      </c>
      <c r="BF372" s="37"/>
      <c r="BG372" s="37"/>
      <c r="BH372" s="37"/>
      <c r="BI372" s="37"/>
      <c r="BJ372" s="56">
        <v>-652100000</v>
      </c>
      <c r="BK372" s="36"/>
      <c r="BL372" s="37"/>
      <c r="BM372" s="38"/>
      <c r="BN372" s="74">
        <v>-652100000</v>
      </c>
      <c r="BO372" s="74"/>
      <c r="BP372" s="76">
        <v>-652100000</v>
      </c>
      <c r="BQ372" s="37"/>
      <c r="BR372" s="37"/>
      <c r="BS372" s="56">
        <v>-652100000</v>
      </c>
    </row>
    <row r="373" spans="1:71" x14ac:dyDescent="0.2">
      <c r="A373" s="52" t="s">
        <v>1102</v>
      </c>
      <c r="B373" s="52" t="s">
        <v>1103</v>
      </c>
      <c r="C373" s="52" t="str">
        <f>VLOOKUP(A373,'[2]S&amp;P 500 Wikipedia'!A:D,3,FALSE)</f>
        <v>Financials</v>
      </c>
      <c r="D373" s="52">
        <v>378221</v>
      </c>
      <c r="E373" s="52" t="s">
        <v>16</v>
      </c>
      <c r="F373" s="52">
        <v>2019</v>
      </c>
      <c r="G373" s="52" t="s">
        <v>1292</v>
      </c>
      <c r="H373" s="53">
        <v>43830</v>
      </c>
      <c r="I373" s="53">
        <v>43874</v>
      </c>
      <c r="J373" s="53">
        <v>43874</v>
      </c>
      <c r="K373" s="54">
        <v>235400000</v>
      </c>
      <c r="L373" s="54">
        <v>238600000</v>
      </c>
      <c r="M373" s="59" t="s">
        <v>1104</v>
      </c>
      <c r="N373" s="36">
        <v>5617900000</v>
      </c>
      <c r="O373" s="37"/>
      <c r="P373" s="37"/>
      <c r="Q373" s="38"/>
      <c r="R373" s="60">
        <v>0</v>
      </c>
      <c r="S373" s="37"/>
      <c r="T373" s="37"/>
      <c r="U373" s="38"/>
      <c r="V373" s="55">
        <v>5617900000</v>
      </c>
      <c r="W373" s="49"/>
      <c r="X373" s="36">
        <v>-2803600000</v>
      </c>
      <c r="Y373" s="37">
        <v>-681200000</v>
      </c>
      <c r="Z373" s="37"/>
      <c r="AA373" s="37"/>
      <c r="AB373" s="37"/>
      <c r="AC373" s="37"/>
      <c r="AD373" s="37"/>
      <c r="AE373" s="38">
        <v>-2122400000</v>
      </c>
      <c r="AF373" s="55">
        <v>2814300000</v>
      </c>
      <c r="AG373" s="49">
        <v>540300000</v>
      </c>
      <c r="AH373" s="36"/>
      <c r="AI373" s="37"/>
      <c r="AJ373" s="38"/>
      <c r="AK373" s="37">
        <v>540300000</v>
      </c>
      <c r="AL373" s="37"/>
      <c r="AM373" s="37"/>
      <c r="AN373" s="38"/>
      <c r="AO373" s="49">
        <v>3354600000</v>
      </c>
      <c r="AP373" s="36">
        <v>-427300000</v>
      </c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8"/>
      <c r="BD373" s="58">
        <v>2927300000</v>
      </c>
      <c r="BE373" s="37">
        <v>-678400000</v>
      </c>
      <c r="BF373" s="37"/>
      <c r="BG373" s="37"/>
      <c r="BH373" s="37"/>
      <c r="BI373" s="37"/>
      <c r="BJ373" s="56">
        <v>2248900000</v>
      </c>
      <c r="BK373" s="36"/>
      <c r="BL373" s="37"/>
      <c r="BM373" s="38"/>
      <c r="BN373" s="74">
        <v>2248900000</v>
      </c>
      <c r="BO373" s="74">
        <v>-117600000</v>
      </c>
      <c r="BP373" s="76">
        <v>2131300000</v>
      </c>
      <c r="BQ373" s="37"/>
      <c r="BR373" s="37"/>
      <c r="BS373" s="56">
        <v>2131300000</v>
      </c>
    </row>
    <row r="374" spans="1:71" x14ac:dyDescent="0.2">
      <c r="A374" s="52" t="s">
        <v>1150</v>
      </c>
      <c r="B374" s="52" t="s">
        <v>1151</v>
      </c>
      <c r="C374" s="52" t="str">
        <f>VLOOKUP(A374,'[2]S&amp;P 500 Wikipedia'!A:D,3,FALSE)</f>
        <v>Consumer Discretionary</v>
      </c>
      <c r="D374" s="52">
        <v>378228</v>
      </c>
      <c r="E374" s="52" t="s">
        <v>16</v>
      </c>
      <c r="F374" s="52">
        <v>2019</v>
      </c>
      <c r="G374" s="52" t="s">
        <v>1292</v>
      </c>
      <c r="H374" s="53">
        <v>43830</v>
      </c>
      <c r="I374" s="53">
        <v>43881</v>
      </c>
      <c r="J374" s="53">
        <v>43881</v>
      </c>
      <c r="K374" s="54">
        <v>119727000</v>
      </c>
      <c r="L374" s="54">
        <v>120743000</v>
      </c>
      <c r="M374" s="52" t="s">
        <v>1152</v>
      </c>
      <c r="N374" s="36">
        <v>8351931000</v>
      </c>
      <c r="O374" s="37"/>
      <c r="P374" s="37"/>
      <c r="Q374" s="38"/>
      <c r="R374" s="36">
        <v>-5480161000</v>
      </c>
      <c r="S374" s="37"/>
      <c r="T374" s="37"/>
      <c r="U374" s="38"/>
      <c r="V374" s="55">
        <v>2871770000</v>
      </c>
      <c r="W374" s="49"/>
      <c r="X374" s="36">
        <v>-2128550000</v>
      </c>
      <c r="Y374" s="37">
        <v>-1932572000</v>
      </c>
      <c r="Z374" s="37"/>
      <c r="AA374" s="37"/>
      <c r="AB374" s="37"/>
      <c r="AC374" s="37">
        <v>-195978000</v>
      </c>
      <c r="AD374" s="37"/>
      <c r="AE374" s="38"/>
      <c r="AF374" s="55">
        <v>743220000</v>
      </c>
      <c r="AG374" s="49">
        <v>-19843000</v>
      </c>
      <c r="AH374" s="36">
        <v>-19843000</v>
      </c>
      <c r="AI374" s="37"/>
      <c r="AJ374" s="38"/>
      <c r="AK374" s="37"/>
      <c r="AL374" s="37"/>
      <c r="AM374" s="37"/>
      <c r="AN374" s="38"/>
      <c r="AO374" s="49">
        <v>723377000</v>
      </c>
      <c r="AP374" s="36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8"/>
      <c r="BD374" s="58">
        <v>723377000</v>
      </c>
      <c r="BE374" s="37">
        <v>-161023000</v>
      </c>
      <c r="BF374" s="37"/>
      <c r="BG374" s="37"/>
      <c r="BH374" s="37"/>
      <c r="BI374" s="37"/>
      <c r="BJ374" s="56">
        <v>562354000</v>
      </c>
      <c r="BK374" s="36"/>
      <c r="BL374" s="37"/>
      <c r="BM374" s="38"/>
      <c r="BN374" s="74">
        <v>562354000</v>
      </c>
      <c r="BO374" s="74"/>
      <c r="BP374" s="76">
        <v>562354000</v>
      </c>
      <c r="BQ374" s="37"/>
      <c r="BR374" s="37"/>
      <c r="BS374" s="56">
        <v>562354000</v>
      </c>
    </row>
    <row r="375" spans="1:71" x14ac:dyDescent="0.2">
      <c r="A375" s="52" t="s">
        <v>1162</v>
      </c>
      <c r="B375" s="52" t="s">
        <v>1163</v>
      </c>
      <c r="C375" s="52" t="str">
        <f>VLOOKUP(A375,'[2]S&amp;P 500 Wikipedia'!A:D,3,FALSE)</f>
        <v>Consumer Staples</v>
      </c>
      <c r="D375" s="52">
        <v>138054</v>
      </c>
      <c r="E375" s="52" t="s">
        <v>16</v>
      </c>
      <c r="F375" s="52">
        <v>2019</v>
      </c>
      <c r="G375" s="52" t="s">
        <v>1292</v>
      </c>
      <c r="H375" s="53">
        <v>43738</v>
      </c>
      <c r="I375" s="53">
        <v>43781</v>
      </c>
      <c r="J375" s="53">
        <v>43781</v>
      </c>
      <c r="K375" s="54">
        <v>363000000</v>
      </c>
      <c r="L375" s="54">
        <v>366000000</v>
      </c>
      <c r="M375" s="52" t="s">
        <v>1164</v>
      </c>
      <c r="N375" s="36">
        <v>42405000000</v>
      </c>
      <c r="O375" s="37"/>
      <c r="P375" s="37"/>
      <c r="Q375" s="38"/>
      <c r="R375" s="36">
        <v>-37383000000</v>
      </c>
      <c r="S375" s="37"/>
      <c r="T375" s="37"/>
      <c r="U375" s="38"/>
      <c r="V375" s="55">
        <v>5022000000</v>
      </c>
      <c r="W375" s="49"/>
      <c r="X375" s="36">
        <v>-2195000000</v>
      </c>
      <c r="Y375" s="37">
        <v>-2195000000</v>
      </c>
      <c r="Z375" s="37"/>
      <c r="AA375" s="37"/>
      <c r="AB375" s="37"/>
      <c r="AC375" s="37"/>
      <c r="AD375" s="37"/>
      <c r="AE375" s="38"/>
      <c r="AF375" s="55">
        <v>2827000000</v>
      </c>
      <c r="AG375" s="49">
        <v>-396000000</v>
      </c>
      <c r="AH375" s="36">
        <v>-451000000</v>
      </c>
      <c r="AI375" s="37"/>
      <c r="AJ375" s="38"/>
      <c r="AK375" s="37"/>
      <c r="AL375" s="37"/>
      <c r="AM375" s="37"/>
      <c r="AN375" s="38">
        <v>55000000</v>
      </c>
      <c r="AO375" s="49">
        <v>2431000000</v>
      </c>
      <c r="AP375" s="36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8"/>
      <c r="BD375" s="58">
        <v>2431000000</v>
      </c>
      <c r="BE375" s="37">
        <v>-396000000</v>
      </c>
      <c r="BF375" s="37"/>
      <c r="BG375" s="37"/>
      <c r="BH375" s="37"/>
      <c r="BI375" s="37"/>
      <c r="BJ375" s="56">
        <v>2035000000</v>
      </c>
      <c r="BK375" s="36"/>
      <c r="BL375" s="37"/>
      <c r="BM375" s="38"/>
      <c r="BN375" s="74">
        <v>2035000000</v>
      </c>
      <c r="BO375" s="74">
        <v>-13000000</v>
      </c>
      <c r="BP375" s="76">
        <v>2022000000</v>
      </c>
      <c r="BQ375" s="37"/>
      <c r="BR375" s="37"/>
      <c r="BS375" s="56">
        <v>2022000000</v>
      </c>
    </row>
    <row r="376" spans="1:71" x14ac:dyDescent="0.2">
      <c r="A376" s="12" t="s">
        <v>1105</v>
      </c>
      <c r="B376" s="12" t="s">
        <v>1106</v>
      </c>
      <c r="C376" s="52" t="str">
        <f>VLOOKUP(A376,'[2]S&amp;P 500 Wikipedia'!A:D,3,FALSE)</f>
        <v>Communication Services</v>
      </c>
      <c r="D376" s="12">
        <v>372538</v>
      </c>
      <c r="E376" s="12" t="s">
        <v>16</v>
      </c>
      <c r="F376" s="12">
        <v>2018</v>
      </c>
      <c r="G376" s="12" t="s">
        <v>1292</v>
      </c>
      <c r="H376" s="63">
        <v>43555</v>
      </c>
      <c r="I376" s="63">
        <v>43599</v>
      </c>
      <c r="J376" s="63">
        <v>43599</v>
      </c>
      <c r="K376" s="64">
        <v>113176000</v>
      </c>
      <c r="L376" s="64">
        <v>115198000</v>
      </c>
      <c r="M376" s="12" t="s">
        <v>1107</v>
      </c>
      <c r="N376" s="36">
        <v>2668394000</v>
      </c>
      <c r="O376" s="39"/>
      <c r="P376" s="39"/>
      <c r="Q376" s="40"/>
      <c r="R376" s="36">
        <v>-1523644000</v>
      </c>
      <c r="S376" s="39"/>
      <c r="T376" s="39"/>
      <c r="U376" s="40"/>
      <c r="V376" s="55">
        <v>1144750000</v>
      </c>
      <c r="W376" s="49"/>
      <c r="X376" s="36">
        <v>-943036000</v>
      </c>
      <c r="Y376" s="39">
        <v>-672634000</v>
      </c>
      <c r="Z376" s="39"/>
      <c r="AA376" s="39"/>
      <c r="AB376" s="39">
        <v>-230170000</v>
      </c>
      <c r="AC376" s="39">
        <v>-40232000</v>
      </c>
      <c r="AD376" s="39"/>
      <c r="AE376" s="40"/>
      <c r="AF376" s="55">
        <v>201714000</v>
      </c>
      <c r="AG376" s="49">
        <v>26113000</v>
      </c>
      <c r="AH376" s="36"/>
      <c r="AI376" s="39"/>
      <c r="AJ376" s="40"/>
      <c r="AK376" s="39"/>
      <c r="AL376" s="39"/>
      <c r="AM376" s="39"/>
      <c r="AN376" s="40">
        <v>26113000</v>
      </c>
      <c r="AO376" s="49">
        <v>227827000</v>
      </c>
      <c r="AP376" s="36">
        <v>4958000</v>
      </c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40"/>
      <c r="BD376" s="67">
        <v>232785000</v>
      </c>
      <c r="BE376" s="39">
        <v>101052000</v>
      </c>
      <c r="BF376" s="39"/>
      <c r="BG376" s="39"/>
      <c r="BH376" s="39"/>
      <c r="BI376" s="39"/>
      <c r="BJ376" s="56">
        <v>333837000</v>
      </c>
      <c r="BK376" s="36"/>
      <c r="BL376" s="39"/>
      <c r="BM376" s="40"/>
      <c r="BN376" s="74">
        <v>333837000</v>
      </c>
      <c r="BO376" s="74"/>
      <c r="BP376" s="76">
        <v>333837000</v>
      </c>
      <c r="BQ376" s="39"/>
      <c r="BR376" s="39"/>
      <c r="BS376" s="56">
        <v>333837000</v>
      </c>
    </row>
    <row r="377" spans="1:71" x14ac:dyDescent="0.2">
      <c r="A377" s="52" t="s">
        <v>1156</v>
      </c>
      <c r="B377" s="52" t="s">
        <v>1157</v>
      </c>
      <c r="C377" s="52" t="str">
        <f>VLOOKUP(A377,'[2]S&amp;P 500 Wikipedia'!A:D,3,FALSE)</f>
        <v>Communication Services</v>
      </c>
      <c r="D377" s="52">
        <v>30388</v>
      </c>
      <c r="E377" s="52" t="s">
        <v>16</v>
      </c>
      <c r="F377" s="52">
        <v>2019</v>
      </c>
      <c r="G377" s="52" t="s">
        <v>1292</v>
      </c>
      <c r="H377" s="53">
        <v>43830</v>
      </c>
      <c r="I377" s="53">
        <v>43880</v>
      </c>
      <c r="J377" s="53">
        <v>43880</v>
      </c>
      <c r="K377" s="54">
        <v>770729000</v>
      </c>
      <c r="L377" s="54">
        <v>785531000</v>
      </c>
      <c r="M377" s="52" t="s">
        <v>1158</v>
      </c>
      <c r="N377" s="36">
        <v>3459329000</v>
      </c>
      <c r="O377" s="37"/>
      <c r="P377" s="37"/>
      <c r="Q377" s="38"/>
      <c r="R377" s="36">
        <v>-1137041000</v>
      </c>
      <c r="S377" s="37"/>
      <c r="T377" s="37"/>
      <c r="U377" s="38"/>
      <c r="V377" s="55">
        <v>2322288000</v>
      </c>
      <c r="W377" s="49"/>
      <c r="X377" s="36">
        <v>-1955915000</v>
      </c>
      <c r="Y377" s="37">
        <v>-1273634000</v>
      </c>
      <c r="Z377" s="37"/>
      <c r="AA377" s="37"/>
      <c r="AB377" s="37">
        <v>-682281000</v>
      </c>
      <c r="AC377" s="37"/>
      <c r="AD377" s="37"/>
      <c r="AE377" s="38"/>
      <c r="AF377" s="55">
        <v>366373000</v>
      </c>
      <c r="AG377" s="49">
        <v>23766000</v>
      </c>
      <c r="AH377" s="36">
        <v>19523000</v>
      </c>
      <c r="AI377" s="37"/>
      <c r="AJ377" s="38"/>
      <c r="AK377" s="37"/>
      <c r="AL377" s="37"/>
      <c r="AM377" s="37"/>
      <c r="AN377" s="38">
        <v>4243000</v>
      </c>
      <c r="AO377" s="49">
        <v>390139000</v>
      </c>
      <c r="AP377" s="36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8"/>
      <c r="BD377" s="58">
        <v>390139000</v>
      </c>
      <c r="BE377" s="37">
        <v>1075520000</v>
      </c>
      <c r="BF377" s="37"/>
      <c r="BG377" s="37"/>
      <c r="BH377" s="37"/>
      <c r="BI377" s="37"/>
      <c r="BJ377" s="56">
        <v>1465659000</v>
      </c>
      <c r="BK377" s="36"/>
      <c r="BL377" s="37"/>
      <c r="BM377" s="38"/>
      <c r="BN377" s="74">
        <v>1465659000</v>
      </c>
      <c r="BO377" s="74"/>
      <c r="BP377" s="76">
        <v>1465659000</v>
      </c>
      <c r="BQ377" s="37"/>
      <c r="BR377" s="37"/>
      <c r="BS377" s="56">
        <v>1465659000</v>
      </c>
    </row>
    <row r="378" spans="1:71" x14ac:dyDescent="0.2">
      <c r="A378" s="52" t="s">
        <v>1123</v>
      </c>
      <c r="B378" s="52" t="s">
        <v>1124</v>
      </c>
      <c r="C378" s="52" t="str">
        <f>VLOOKUP(A378,'[2]S&amp;P 500 Wikipedia'!A:D,3,FALSE)</f>
        <v>Information Technology</v>
      </c>
      <c r="D378" s="52">
        <v>252464</v>
      </c>
      <c r="E378" s="52" t="s">
        <v>16</v>
      </c>
      <c r="F378" s="52">
        <v>2019</v>
      </c>
      <c r="G378" s="52" t="s">
        <v>1292</v>
      </c>
      <c r="H378" s="53">
        <v>43830</v>
      </c>
      <c r="I378" s="53">
        <v>43881</v>
      </c>
      <c r="J378" s="53">
        <v>43881</v>
      </c>
      <c r="K378" s="54">
        <v>936000000</v>
      </c>
      <c r="L378" s="54">
        <v>952000000</v>
      </c>
      <c r="M378" s="52" t="s">
        <v>1125</v>
      </c>
      <c r="N378" s="36">
        <v>14383000000</v>
      </c>
      <c r="O378" s="37"/>
      <c r="P378" s="37"/>
      <c r="Q378" s="38"/>
      <c r="R378" s="36">
        <v>-5219000000</v>
      </c>
      <c r="S378" s="37"/>
      <c r="T378" s="37"/>
      <c r="U378" s="38"/>
      <c r="V378" s="55">
        <v>9164000000</v>
      </c>
      <c r="W378" s="49"/>
      <c r="X378" s="36">
        <v>-3189000000</v>
      </c>
      <c r="Y378" s="37">
        <v>-1645000000</v>
      </c>
      <c r="Z378" s="37"/>
      <c r="AA378" s="37"/>
      <c r="AB378" s="37">
        <v>-1544000000</v>
      </c>
      <c r="AC378" s="37"/>
      <c r="AD378" s="37"/>
      <c r="AE378" s="38"/>
      <c r="AF378" s="55">
        <v>5975000000</v>
      </c>
      <c r="AG378" s="49">
        <v>5000000</v>
      </c>
      <c r="AH378" s="36">
        <v>-170000000</v>
      </c>
      <c r="AI378" s="37"/>
      <c r="AJ378" s="38"/>
      <c r="AK378" s="37"/>
      <c r="AL378" s="37"/>
      <c r="AM378" s="37"/>
      <c r="AN378" s="38">
        <v>175000000</v>
      </c>
      <c r="AO378" s="49">
        <v>5980000000</v>
      </c>
      <c r="AP378" s="36">
        <v>-252000000</v>
      </c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8"/>
      <c r="BD378" s="58">
        <v>5728000000</v>
      </c>
      <c r="BE378" s="37">
        <v>-711000000</v>
      </c>
      <c r="BF378" s="37"/>
      <c r="BG378" s="37"/>
      <c r="BH378" s="37"/>
      <c r="BI378" s="37"/>
      <c r="BJ378" s="56">
        <v>5017000000</v>
      </c>
      <c r="BK378" s="36"/>
      <c r="BL378" s="37"/>
      <c r="BM378" s="38"/>
      <c r="BN378" s="74">
        <v>5017000000</v>
      </c>
      <c r="BO378" s="74"/>
      <c r="BP378" s="76">
        <v>5017000000</v>
      </c>
      <c r="BQ378" s="37"/>
      <c r="BR378" s="37"/>
      <c r="BS378" s="56">
        <v>5017000000</v>
      </c>
    </row>
    <row r="379" spans="1:71" x14ac:dyDescent="0.2">
      <c r="A379" s="52" t="s">
        <v>1159</v>
      </c>
      <c r="B379" s="52" t="s">
        <v>1160</v>
      </c>
      <c r="C379" s="52" t="str">
        <f>VLOOKUP(A379,'[2]S&amp;P 500 Wikipedia'!A:D,3,FALSE)</f>
        <v>Information Technology</v>
      </c>
      <c r="D379" s="52">
        <v>693134</v>
      </c>
      <c r="E379" s="52" t="s">
        <v>16</v>
      </c>
      <c r="F379" s="52">
        <v>2019</v>
      </c>
      <c r="G379" s="52" t="s">
        <v>1292</v>
      </c>
      <c r="H379" s="53">
        <v>43830</v>
      </c>
      <c r="I379" s="53">
        <v>43880</v>
      </c>
      <c r="J379" s="53">
        <v>43880</v>
      </c>
      <c r="K379" s="54">
        <v>38640000</v>
      </c>
      <c r="L379" s="54">
        <v>40105000</v>
      </c>
      <c r="M379" s="52" t="s">
        <v>1161</v>
      </c>
      <c r="N379" s="36">
        <v>1086427000</v>
      </c>
      <c r="O379" s="37"/>
      <c r="P379" s="37"/>
      <c r="Q379" s="38"/>
      <c r="R379" s="36">
        <v>-569527000</v>
      </c>
      <c r="S379" s="37"/>
      <c r="T379" s="37"/>
      <c r="U379" s="38"/>
      <c r="V379" s="55">
        <v>516900000</v>
      </c>
      <c r="W379" s="49"/>
      <c r="X379" s="36">
        <v>-360533000</v>
      </c>
      <c r="Y379" s="37">
        <v>-257746000</v>
      </c>
      <c r="Z379" s="37"/>
      <c r="AA379" s="37"/>
      <c r="AB379" s="37">
        <v>-81342000</v>
      </c>
      <c r="AC379" s="37">
        <v>-21445000</v>
      </c>
      <c r="AD379" s="37"/>
      <c r="AE379" s="38"/>
      <c r="AF379" s="55">
        <v>156367000</v>
      </c>
      <c r="AG379" s="49">
        <v>3471000</v>
      </c>
      <c r="AH379" s="36"/>
      <c r="AI379" s="37"/>
      <c r="AJ379" s="38"/>
      <c r="AK379" s="37"/>
      <c r="AL379" s="37"/>
      <c r="AM379" s="37"/>
      <c r="AN379" s="38">
        <v>3471000</v>
      </c>
      <c r="AO379" s="49">
        <v>159838000</v>
      </c>
      <c r="AP379" s="36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8"/>
      <c r="BD379" s="58">
        <v>159838000</v>
      </c>
      <c r="BE379" s="37">
        <v>-13311000</v>
      </c>
      <c r="BF379" s="37"/>
      <c r="BG379" s="37"/>
      <c r="BH379" s="37"/>
      <c r="BI379" s="37"/>
      <c r="BJ379" s="56">
        <v>146527000</v>
      </c>
      <c r="BK379" s="36"/>
      <c r="BL379" s="37"/>
      <c r="BM379" s="38"/>
      <c r="BN379" s="74">
        <v>146527000</v>
      </c>
      <c r="BO379" s="74"/>
      <c r="BP379" s="76">
        <v>146527000</v>
      </c>
      <c r="BQ379" s="37"/>
      <c r="BR379" s="37"/>
      <c r="BS379" s="56">
        <v>146527000</v>
      </c>
    </row>
    <row r="380" spans="1:71" x14ac:dyDescent="0.2">
      <c r="A380" s="52" t="s">
        <v>1171</v>
      </c>
      <c r="B380" s="52" t="s">
        <v>1172</v>
      </c>
      <c r="C380" s="52" t="str">
        <f>VLOOKUP(A380,'[2]S&amp;P 500 Wikipedia'!A:D,3,FALSE)</f>
        <v>Consumer Discretionary</v>
      </c>
      <c r="D380" s="52">
        <v>80553</v>
      </c>
      <c r="E380" s="52" t="s">
        <v>16</v>
      </c>
      <c r="F380" s="52">
        <v>2019</v>
      </c>
      <c r="G380" s="52" t="s">
        <v>1292</v>
      </c>
      <c r="H380" s="53">
        <v>43830</v>
      </c>
      <c r="I380" s="53">
        <v>43887</v>
      </c>
      <c r="J380" s="53">
        <v>43887</v>
      </c>
      <c r="K380" s="54">
        <v>450964000</v>
      </c>
      <c r="L380" s="54">
        <v>454274000</v>
      </c>
      <c r="M380" s="52" t="s">
        <v>1173</v>
      </c>
      <c r="N380" s="36">
        <v>5267132000</v>
      </c>
      <c r="O380" s="37"/>
      <c r="P380" s="37"/>
      <c r="Q380" s="38"/>
      <c r="R380" s="36">
        <v>-2796599000</v>
      </c>
      <c r="S380" s="37"/>
      <c r="T380" s="37"/>
      <c r="U380" s="38"/>
      <c r="V380" s="55">
        <v>2470533000</v>
      </c>
      <c r="W380" s="49"/>
      <c r="X380" s="36">
        <v>-2233763000</v>
      </c>
      <c r="Y380" s="37">
        <v>-2233763000</v>
      </c>
      <c r="Z380" s="37"/>
      <c r="AA380" s="37"/>
      <c r="AB380" s="37"/>
      <c r="AC380" s="37"/>
      <c r="AD380" s="37"/>
      <c r="AE380" s="38"/>
      <c r="AF380" s="55">
        <v>236770000</v>
      </c>
      <c r="AG380" s="49">
        <v>-26928000</v>
      </c>
      <c r="AH380" s="36">
        <v>-21240000</v>
      </c>
      <c r="AI380" s="37"/>
      <c r="AJ380" s="38"/>
      <c r="AK380" s="37"/>
      <c r="AL380" s="37"/>
      <c r="AM380" s="37"/>
      <c r="AN380" s="38">
        <v>-5688000</v>
      </c>
      <c r="AO380" s="49">
        <v>209842000</v>
      </c>
      <c r="AP380" s="36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8"/>
      <c r="BD380" s="58">
        <v>209842000</v>
      </c>
      <c r="BE380" s="37">
        <v>-70024000</v>
      </c>
      <c r="BF380" s="37"/>
      <c r="BG380" s="37"/>
      <c r="BH380" s="37"/>
      <c r="BI380" s="37"/>
      <c r="BJ380" s="56">
        <v>139818000</v>
      </c>
      <c r="BK380" s="36">
        <v>-47679000</v>
      </c>
      <c r="BL380" s="37"/>
      <c r="BM380" s="38"/>
      <c r="BN380" s="74">
        <v>92139000</v>
      </c>
      <c r="BO380" s="74"/>
      <c r="BP380" s="76">
        <v>92139000</v>
      </c>
      <c r="BQ380" s="37"/>
      <c r="BR380" s="37"/>
      <c r="BS380" s="56">
        <v>92139000</v>
      </c>
    </row>
    <row r="381" spans="1:71" x14ac:dyDescent="0.2">
      <c r="A381" s="52" t="s">
        <v>1177</v>
      </c>
      <c r="B381" s="52" t="s">
        <v>1178</v>
      </c>
      <c r="C381" s="52" t="str">
        <f>VLOOKUP(A381,'[2]S&amp;P 500 Wikipedia'!A:D,3,FALSE)</f>
        <v>Industrials</v>
      </c>
      <c r="D381" s="52">
        <v>219075</v>
      </c>
      <c r="E381" s="52" t="s">
        <v>16</v>
      </c>
      <c r="F381" s="52">
        <v>2019</v>
      </c>
      <c r="G381" s="52" t="s">
        <v>1292</v>
      </c>
      <c r="H381" s="53">
        <v>43830</v>
      </c>
      <c r="I381" s="53">
        <v>43886</v>
      </c>
      <c r="J381" s="53">
        <v>43886</v>
      </c>
      <c r="K381" s="54">
        <v>258800000</v>
      </c>
      <c r="L381" s="54">
        <v>259900000</v>
      </c>
      <c r="M381" s="52" t="s">
        <v>1179</v>
      </c>
      <c r="N381" s="36">
        <v>43259000000</v>
      </c>
      <c r="O381" s="37"/>
      <c r="P381" s="37"/>
      <c r="Q381" s="38"/>
      <c r="R381" s="36">
        <v>-23873000000</v>
      </c>
      <c r="S381" s="37"/>
      <c r="T381" s="37"/>
      <c r="U381" s="38"/>
      <c r="V381" s="55">
        <v>19386000000</v>
      </c>
      <c r="W381" s="49"/>
      <c r="X381" s="36">
        <v>-10214000000</v>
      </c>
      <c r="Y381" s="37">
        <v>-1651000000</v>
      </c>
      <c r="Z381" s="37"/>
      <c r="AA381" s="37"/>
      <c r="AB381" s="37"/>
      <c r="AC381" s="37">
        <v>-2288000000</v>
      </c>
      <c r="AD381" s="37"/>
      <c r="AE381" s="38">
        <v>-6275000000</v>
      </c>
      <c r="AF381" s="55">
        <v>9172000000</v>
      </c>
      <c r="AG381" s="49">
        <v>-513000000</v>
      </c>
      <c r="AH381" s="36">
        <v>-598000000</v>
      </c>
      <c r="AI381" s="37"/>
      <c r="AJ381" s="38"/>
      <c r="AK381" s="37">
        <v>85000000</v>
      </c>
      <c r="AL381" s="37"/>
      <c r="AM381" s="37"/>
      <c r="AN381" s="38"/>
      <c r="AO381" s="49">
        <v>8659000000</v>
      </c>
      <c r="AP381" s="36">
        <v>-4745000000</v>
      </c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8"/>
      <c r="BD381" s="58">
        <v>3914000000</v>
      </c>
      <c r="BE381" s="37">
        <v>-905000000</v>
      </c>
      <c r="BF381" s="37"/>
      <c r="BG381" s="37"/>
      <c r="BH381" s="37"/>
      <c r="BI381" s="37"/>
      <c r="BJ381" s="56">
        <v>3009000000</v>
      </c>
      <c r="BK381" s="36"/>
      <c r="BL381" s="37"/>
      <c r="BM381" s="38"/>
      <c r="BN381" s="74">
        <v>3009000000</v>
      </c>
      <c r="BO381" s="74"/>
      <c r="BP381" s="76">
        <v>3009000000</v>
      </c>
      <c r="BQ381" s="37"/>
      <c r="BR381" s="37"/>
      <c r="BS381" s="56">
        <v>3009000000</v>
      </c>
    </row>
    <row r="382" spans="1:71" x14ac:dyDescent="0.2">
      <c r="A382" s="52" t="s">
        <v>1165</v>
      </c>
      <c r="B382" s="52" t="s">
        <v>1166</v>
      </c>
      <c r="C382" s="52" t="str">
        <f>VLOOKUP(A382,'[2]S&amp;P 500 Wikipedia'!A:D,3,FALSE)</f>
        <v>Real Estate</v>
      </c>
      <c r="D382" s="52">
        <v>424210</v>
      </c>
      <c r="E382" s="52" t="s">
        <v>16</v>
      </c>
      <c r="F382" s="52">
        <v>2019</v>
      </c>
      <c r="G382" s="52" t="s">
        <v>1292</v>
      </c>
      <c r="H382" s="53">
        <v>43830</v>
      </c>
      <c r="I382" s="53">
        <v>43879</v>
      </c>
      <c r="J382" s="53">
        <v>43879</v>
      </c>
      <c r="K382" s="54">
        <v>285247000</v>
      </c>
      <c r="L382" s="54">
        <v>286015000</v>
      </c>
      <c r="M382" s="52" t="s">
        <v>1167</v>
      </c>
      <c r="N382" s="36">
        <v>1152193000</v>
      </c>
      <c r="O382" s="37"/>
      <c r="P382" s="37"/>
      <c r="Q382" s="38"/>
      <c r="R382" s="36">
        <v>-362556000</v>
      </c>
      <c r="S382" s="37"/>
      <c r="T382" s="37"/>
      <c r="U382" s="38"/>
      <c r="V382" s="55">
        <v>789637000</v>
      </c>
      <c r="W382" s="49"/>
      <c r="X382" s="36">
        <v>-573388000</v>
      </c>
      <c r="Y382" s="37">
        <v>-51533000</v>
      </c>
      <c r="Z382" s="37"/>
      <c r="AA382" s="37"/>
      <c r="AB382" s="37"/>
      <c r="AC382" s="37">
        <v>-507923000</v>
      </c>
      <c r="AD382" s="37"/>
      <c r="AE382" s="38">
        <v>-13932000</v>
      </c>
      <c r="AF382" s="55">
        <v>216249000</v>
      </c>
      <c r="AG382" s="49">
        <v>-17640000</v>
      </c>
      <c r="AH382" s="36">
        <v>-170917000</v>
      </c>
      <c r="AI382" s="37"/>
      <c r="AJ382" s="38"/>
      <c r="AK382" s="37"/>
      <c r="AL382" s="37"/>
      <c r="AM382" s="37">
        <v>137873000</v>
      </c>
      <c r="AN382" s="38">
        <v>15404000</v>
      </c>
      <c r="AO382" s="49">
        <v>198609000</v>
      </c>
      <c r="AP382" s="36">
        <v>4808000</v>
      </c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8"/>
      <c r="BD382" s="58">
        <v>203417000</v>
      </c>
      <c r="BE382" s="37">
        <v>-3838000</v>
      </c>
      <c r="BF382" s="37"/>
      <c r="BG382" s="37"/>
      <c r="BH382" s="37"/>
      <c r="BI382" s="37"/>
      <c r="BJ382" s="56">
        <v>199579000</v>
      </c>
      <c r="BK382" s="36"/>
      <c r="BL382" s="37"/>
      <c r="BM382" s="38"/>
      <c r="BN382" s="74">
        <v>199579000</v>
      </c>
      <c r="BO382" s="74">
        <v>-14614000</v>
      </c>
      <c r="BP382" s="76">
        <v>184965000</v>
      </c>
      <c r="BQ382" s="37">
        <v>-4104000</v>
      </c>
      <c r="BR382" s="37"/>
      <c r="BS382" s="56">
        <v>180861000</v>
      </c>
    </row>
    <row r="383" spans="1:71" x14ac:dyDescent="0.2">
      <c r="A383" s="52" t="s">
        <v>1189</v>
      </c>
      <c r="B383" s="52" t="s">
        <v>1190</v>
      </c>
      <c r="C383" s="52" t="str">
        <f>VLOOKUP(A383,'[2]S&amp;P 500 Wikipedia'!A:D,3,FALSE)</f>
        <v>Health Care</v>
      </c>
      <c r="D383" s="52">
        <v>378232</v>
      </c>
      <c r="E383" s="52" t="s">
        <v>16</v>
      </c>
      <c r="F383" s="52">
        <v>2019</v>
      </c>
      <c r="G383" s="52" t="s">
        <v>1292</v>
      </c>
      <c r="H383" s="53">
        <v>43830</v>
      </c>
      <c r="I383" s="53">
        <v>43887</v>
      </c>
      <c r="J383" s="53">
        <v>43887</v>
      </c>
      <c r="K383" s="54">
        <v>88762000</v>
      </c>
      <c r="L383" s="54">
        <v>89040000</v>
      </c>
      <c r="M383" s="59" t="s">
        <v>1191</v>
      </c>
      <c r="N383" s="36">
        <v>11378259000</v>
      </c>
      <c r="O383" s="37"/>
      <c r="P383" s="37"/>
      <c r="Q383" s="38"/>
      <c r="R383" s="60">
        <v>0</v>
      </c>
      <c r="S383" s="37"/>
      <c r="T383" s="37"/>
      <c r="U383" s="38"/>
      <c r="V383" s="55">
        <v>11378259000</v>
      </c>
      <c r="W383" s="49"/>
      <c r="X383" s="36">
        <v>-10162351000</v>
      </c>
      <c r="Y383" s="37">
        <v>-6948048000</v>
      </c>
      <c r="Z383" s="37"/>
      <c r="AA383" s="37"/>
      <c r="AB383" s="37"/>
      <c r="AC383" s="37">
        <v>-490392000</v>
      </c>
      <c r="AD383" s="37"/>
      <c r="AE383" s="38">
        <v>-2723911000</v>
      </c>
      <c r="AF383" s="55">
        <v>1215908000</v>
      </c>
      <c r="AG383" s="49">
        <v>-149571000</v>
      </c>
      <c r="AH383" s="36">
        <v>-162733000</v>
      </c>
      <c r="AI383" s="37"/>
      <c r="AJ383" s="38"/>
      <c r="AK383" s="37"/>
      <c r="AL383" s="37"/>
      <c r="AM383" s="37"/>
      <c r="AN383" s="38">
        <v>13162000</v>
      </c>
      <c r="AO383" s="49">
        <v>1066337000</v>
      </c>
      <c r="AP383" s="36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8"/>
      <c r="BD383" s="58">
        <v>1066337000</v>
      </c>
      <c r="BE383" s="37">
        <v>-238794000</v>
      </c>
      <c r="BF383" s="37"/>
      <c r="BG383" s="37"/>
      <c r="BH383" s="37"/>
      <c r="BI383" s="37"/>
      <c r="BJ383" s="56">
        <v>827543000</v>
      </c>
      <c r="BK383" s="36"/>
      <c r="BL383" s="37"/>
      <c r="BM383" s="38"/>
      <c r="BN383" s="74">
        <v>827543000</v>
      </c>
      <c r="BO383" s="74">
        <v>-12689000</v>
      </c>
      <c r="BP383" s="76">
        <v>814854000</v>
      </c>
      <c r="BQ383" s="37"/>
      <c r="BR383" s="37"/>
      <c r="BS383" s="56">
        <v>814854000</v>
      </c>
    </row>
    <row r="384" spans="1:71" x14ac:dyDescent="0.2">
      <c r="A384" s="52" t="s">
        <v>1168</v>
      </c>
      <c r="B384" s="52" t="s">
        <v>1169</v>
      </c>
      <c r="C384" s="52" t="str">
        <f>VLOOKUP(A384,'[2]S&amp;P 500 Wikipedia'!A:D,3,FALSE)</f>
        <v>Consumer Discretionary</v>
      </c>
      <c r="D384" s="52">
        <v>178804</v>
      </c>
      <c r="E384" s="52" t="s">
        <v>16</v>
      </c>
      <c r="F384" s="52">
        <v>2019</v>
      </c>
      <c r="G384" s="52" t="s">
        <v>1292</v>
      </c>
      <c r="H384" s="53">
        <v>43861</v>
      </c>
      <c r="I384" s="53">
        <v>43917</v>
      </c>
      <c r="J384" s="53">
        <v>43917</v>
      </c>
      <c r="K384" s="54">
        <v>57840000</v>
      </c>
      <c r="L384" s="54">
        <v>58105000</v>
      </c>
      <c r="M384" s="52" t="s">
        <v>1170</v>
      </c>
      <c r="N384" s="36">
        <v>7398068000</v>
      </c>
      <c r="O384" s="37"/>
      <c r="P384" s="37"/>
      <c r="Q384" s="38"/>
      <c r="R384" s="36">
        <v>-4717004000</v>
      </c>
      <c r="S384" s="37"/>
      <c r="T384" s="37"/>
      <c r="U384" s="38"/>
      <c r="V384" s="55">
        <v>2681064000</v>
      </c>
      <c r="W384" s="49"/>
      <c r="X384" s="36">
        <v>-1779970000</v>
      </c>
      <c r="Y384" s="37">
        <v>-1760716000</v>
      </c>
      <c r="Z384" s="37"/>
      <c r="AA384" s="37"/>
      <c r="AB384" s="37"/>
      <c r="AC384" s="37"/>
      <c r="AD384" s="37"/>
      <c r="AE384" s="38">
        <v>-19254000</v>
      </c>
      <c r="AF384" s="55">
        <v>901094000</v>
      </c>
      <c r="AG384" s="49">
        <v>5056000</v>
      </c>
      <c r="AH384" s="36">
        <v>5056000</v>
      </c>
      <c r="AI384" s="37"/>
      <c r="AJ384" s="38"/>
      <c r="AK384" s="37"/>
      <c r="AL384" s="37"/>
      <c r="AM384" s="37"/>
      <c r="AN384" s="38"/>
      <c r="AO384" s="49">
        <v>906150000</v>
      </c>
      <c r="AP384" s="36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8"/>
      <c r="BD384" s="58">
        <v>906150000</v>
      </c>
      <c r="BE384" s="37">
        <v>-200205000</v>
      </c>
      <c r="BF384" s="37"/>
      <c r="BG384" s="37"/>
      <c r="BH384" s="37"/>
      <c r="BI384" s="37"/>
      <c r="BJ384" s="56">
        <v>705945000</v>
      </c>
      <c r="BK384" s="36"/>
      <c r="BL384" s="37"/>
      <c r="BM384" s="38"/>
      <c r="BN384" s="74">
        <v>705945000</v>
      </c>
      <c r="BO384" s="74"/>
      <c r="BP384" s="76">
        <v>705945000</v>
      </c>
      <c r="BQ384" s="37"/>
      <c r="BR384" s="37"/>
      <c r="BS384" s="56">
        <v>705945000</v>
      </c>
    </row>
    <row r="385" spans="1:71" x14ac:dyDescent="0.2">
      <c r="A385" s="52" t="s">
        <v>1180</v>
      </c>
      <c r="B385" s="52" t="s">
        <v>1181</v>
      </c>
      <c r="C385" s="52" t="str">
        <f>VLOOKUP(A385,'[2]S&amp;P 500 Wikipedia'!A:D,3,FALSE)</f>
        <v>Health Care</v>
      </c>
      <c r="D385" s="52">
        <v>367714</v>
      </c>
      <c r="E385" s="52" t="s">
        <v>16</v>
      </c>
      <c r="F385" s="52">
        <v>2019</v>
      </c>
      <c r="G385" s="52" t="s">
        <v>1292</v>
      </c>
      <c r="H385" s="53">
        <v>43830</v>
      </c>
      <c r="I385" s="53">
        <v>43875</v>
      </c>
      <c r="J385" s="53">
        <v>43875</v>
      </c>
      <c r="K385" s="54">
        <v>951000000</v>
      </c>
      <c r="L385" s="54">
        <v>966000000</v>
      </c>
      <c r="M385" s="52" t="s">
        <v>1182</v>
      </c>
      <c r="N385" s="36">
        <v>242155000000</v>
      </c>
      <c r="O385" s="37"/>
      <c r="P385" s="37"/>
      <c r="Q385" s="38"/>
      <c r="R385" s="36">
        <v>-184557000000</v>
      </c>
      <c r="S385" s="37"/>
      <c r="T385" s="37"/>
      <c r="U385" s="38"/>
      <c r="V385" s="55">
        <v>57598000000</v>
      </c>
      <c r="W385" s="49"/>
      <c r="X385" s="36">
        <v>-37913000000</v>
      </c>
      <c r="Y385" s="37">
        <v>-35193000000</v>
      </c>
      <c r="Z385" s="37"/>
      <c r="AA385" s="37"/>
      <c r="AB385" s="37"/>
      <c r="AC385" s="37">
        <v>-2720000000</v>
      </c>
      <c r="AD385" s="37"/>
      <c r="AE385" s="38"/>
      <c r="AF385" s="55">
        <v>19685000000</v>
      </c>
      <c r="AG385" s="49">
        <v>-1704000000</v>
      </c>
      <c r="AH385" s="36">
        <v>-1704000000</v>
      </c>
      <c r="AI385" s="37"/>
      <c r="AJ385" s="38"/>
      <c r="AK385" s="37"/>
      <c r="AL385" s="37"/>
      <c r="AM385" s="37"/>
      <c r="AN385" s="38"/>
      <c r="AO385" s="49">
        <v>17981000000</v>
      </c>
      <c r="AP385" s="36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8"/>
      <c r="BD385" s="58">
        <v>17981000000</v>
      </c>
      <c r="BE385" s="37">
        <v>-3742000000</v>
      </c>
      <c r="BF385" s="37"/>
      <c r="BG385" s="37"/>
      <c r="BH385" s="37"/>
      <c r="BI385" s="37"/>
      <c r="BJ385" s="56">
        <v>14239000000</v>
      </c>
      <c r="BK385" s="36"/>
      <c r="BL385" s="37"/>
      <c r="BM385" s="38"/>
      <c r="BN385" s="74">
        <v>14239000000</v>
      </c>
      <c r="BO385" s="74">
        <v>-400000000</v>
      </c>
      <c r="BP385" s="76">
        <v>13839000000</v>
      </c>
      <c r="BQ385" s="37"/>
      <c r="BR385" s="37"/>
      <c r="BS385" s="56">
        <v>13839000000</v>
      </c>
    </row>
    <row r="386" spans="1:71" x14ac:dyDescent="0.2">
      <c r="A386" s="52" t="s">
        <v>1174</v>
      </c>
      <c r="B386" s="52" t="s">
        <v>1175</v>
      </c>
      <c r="C386" s="52" t="str">
        <f>VLOOKUP(A386,'[2]S&amp;P 500 Wikipedia'!A:D,3,FALSE)</f>
        <v>Industrials</v>
      </c>
      <c r="D386" s="52">
        <v>367644</v>
      </c>
      <c r="E386" s="52" t="s">
        <v>16</v>
      </c>
      <c r="F386" s="52">
        <v>2019</v>
      </c>
      <c r="G386" s="52" t="s">
        <v>1292</v>
      </c>
      <c r="H386" s="53">
        <v>43830</v>
      </c>
      <c r="I386" s="53">
        <v>43868</v>
      </c>
      <c r="J386" s="53">
        <v>43868</v>
      </c>
      <c r="K386" s="54">
        <v>703500000</v>
      </c>
      <c r="L386" s="54">
        <v>706100000</v>
      </c>
      <c r="M386" s="52" t="s">
        <v>1176</v>
      </c>
      <c r="N386" s="36">
        <v>21708000000</v>
      </c>
      <c r="O386" s="37"/>
      <c r="P386" s="37"/>
      <c r="Q386" s="38"/>
      <c r="R386" s="36">
        <v>-8894000000</v>
      </c>
      <c r="S386" s="37"/>
      <c r="T386" s="37"/>
      <c r="U386" s="38"/>
      <c r="V386" s="55">
        <v>12814000000</v>
      </c>
      <c r="W386" s="49"/>
      <c r="X386" s="36">
        <v>-4260000000</v>
      </c>
      <c r="Y386" s="37"/>
      <c r="Z386" s="37"/>
      <c r="AA386" s="37"/>
      <c r="AB386" s="37"/>
      <c r="AC386" s="37">
        <v>-2216000000</v>
      </c>
      <c r="AD386" s="37"/>
      <c r="AE386" s="38">
        <v>-2044000000</v>
      </c>
      <c r="AF386" s="55">
        <v>8554000000</v>
      </c>
      <c r="AG386" s="49">
        <v>-807000000</v>
      </c>
      <c r="AH386" s="36">
        <v>-1050000000</v>
      </c>
      <c r="AI386" s="37"/>
      <c r="AJ386" s="38"/>
      <c r="AK386" s="37"/>
      <c r="AL386" s="37"/>
      <c r="AM386" s="37"/>
      <c r="AN386" s="38">
        <v>243000000</v>
      </c>
      <c r="AO386" s="49">
        <v>7747000000</v>
      </c>
      <c r="AP386" s="36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8"/>
      <c r="BD386" s="58">
        <v>7747000000</v>
      </c>
      <c r="BE386" s="37">
        <v>-1828000000</v>
      </c>
      <c r="BF386" s="37"/>
      <c r="BG386" s="37"/>
      <c r="BH386" s="37"/>
      <c r="BI386" s="37"/>
      <c r="BJ386" s="56">
        <v>5919000000</v>
      </c>
      <c r="BK386" s="36"/>
      <c r="BL386" s="37"/>
      <c r="BM386" s="38"/>
      <c r="BN386" s="74">
        <v>5919000000</v>
      </c>
      <c r="BO386" s="74"/>
      <c r="BP386" s="76">
        <v>5919000000</v>
      </c>
      <c r="BQ386" s="37"/>
      <c r="BR386" s="37"/>
      <c r="BS386" s="56">
        <v>5919000000</v>
      </c>
    </row>
    <row r="387" spans="1:71" x14ac:dyDescent="0.2">
      <c r="A387" s="52" t="s">
        <v>1183</v>
      </c>
      <c r="B387" s="52" t="s">
        <v>1184</v>
      </c>
      <c r="C387" s="52" t="str">
        <f>VLOOKUP(A387,'[2]S&amp;P 500 Wikipedia'!A:D,3,FALSE)</f>
        <v>Industrials</v>
      </c>
      <c r="D387" s="52">
        <v>106423</v>
      </c>
      <c r="E387" s="52" t="s">
        <v>16</v>
      </c>
      <c r="F387" s="52">
        <v>2019</v>
      </c>
      <c r="G387" s="52" t="s">
        <v>1292</v>
      </c>
      <c r="H387" s="53">
        <v>43830</v>
      </c>
      <c r="I387" s="53">
        <v>43881</v>
      </c>
      <c r="J387" s="53">
        <v>43881</v>
      </c>
      <c r="K387" s="54">
        <v>864000000</v>
      </c>
      <c r="L387" s="54">
        <v>869000000</v>
      </c>
      <c r="M387" s="52" t="s">
        <v>1185</v>
      </c>
      <c r="N387" s="36">
        <v>74094000000</v>
      </c>
      <c r="O387" s="37"/>
      <c r="P387" s="37"/>
      <c r="Q387" s="38"/>
      <c r="R387" s="36">
        <v>-56625000000</v>
      </c>
      <c r="S387" s="37"/>
      <c r="T387" s="37"/>
      <c r="U387" s="38"/>
      <c r="V387" s="55">
        <v>17469000000</v>
      </c>
      <c r="W387" s="49"/>
      <c r="X387" s="36">
        <v>-9671000000</v>
      </c>
      <c r="Y387" s="37"/>
      <c r="Z387" s="37"/>
      <c r="AA387" s="37"/>
      <c r="AB387" s="37"/>
      <c r="AC387" s="37">
        <v>-2360000000</v>
      </c>
      <c r="AD387" s="37"/>
      <c r="AE387" s="38">
        <v>-7311000000</v>
      </c>
      <c r="AF387" s="55">
        <v>7798000000</v>
      </c>
      <c r="AG387" s="49">
        <v>-2146000000</v>
      </c>
      <c r="AH387" s="36">
        <v>-653000000</v>
      </c>
      <c r="AI387" s="37"/>
      <c r="AJ387" s="38"/>
      <c r="AK387" s="37"/>
      <c r="AL387" s="37"/>
      <c r="AM387" s="37"/>
      <c r="AN387" s="38">
        <v>-1493000000</v>
      </c>
      <c r="AO387" s="49">
        <v>5652000000</v>
      </c>
      <c r="AP387" s="36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8"/>
      <c r="BD387" s="58">
        <v>5652000000</v>
      </c>
      <c r="BE387" s="37">
        <v>-1212000000</v>
      </c>
      <c r="BF387" s="37"/>
      <c r="BG387" s="37"/>
      <c r="BH387" s="37"/>
      <c r="BI387" s="37"/>
      <c r="BJ387" s="56">
        <v>4440000000</v>
      </c>
      <c r="BK387" s="36"/>
      <c r="BL387" s="37"/>
      <c r="BM387" s="38"/>
      <c r="BN387" s="74">
        <v>4440000000</v>
      </c>
      <c r="BO387" s="74"/>
      <c r="BP387" s="76">
        <v>4440000000</v>
      </c>
      <c r="BQ387" s="37"/>
      <c r="BR387" s="37"/>
      <c r="BS387" s="56">
        <v>4440000000</v>
      </c>
    </row>
    <row r="388" spans="1:71" x14ac:dyDescent="0.2">
      <c r="A388" s="52" t="s">
        <v>1186</v>
      </c>
      <c r="B388" s="52" t="s">
        <v>1187</v>
      </c>
      <c r="C388" s="52" t="str">
        <f>VLOOKUP(A388,'[2]S&amp;P 500 Wikipedia'!A:D,3,FALSE)</f>
        <v>Industrials</v>
      </c>
      <c r="D388" s="52">
        <v>102754</v>
      </c>
      <c r="E388" s="52" t="s">
        <v>16</v>
      </c>
      <c r="F388" s="52">
        <v>2019</v>
      </c>
      <c r="G388" s="52" t="s">
        <v>1292</v>
      </c>
      <c r="H388" s="53">
        <v>43830</v>
      </c>
      <c r="I388" s="53">
        <v>43859</v>
      </c>
      <c r="J388" s="53">
        <v>43859</v>
      </c>
      <c r="K388" s="54">
        <v>77341000</v>
      </c>
      <c r="L388" s="54">
        <v>77710000</v>
      </c>
      <c r="M388" s="52" t="s">
        <v>1188</v>
      </c>
      <c r="N388" s="36">
        <v>9351000000</v>
      </c>
      <c r="O388" s="37"/>
      <c r="P388" s="37"/>
      <c r="Q388" s="38"/>
      <c r="R388" s="36">
        <v>-5681000000</v>
      </c>
      <c r="S388" s="37"/>
      <c r="T388" s="37"/>
      <c r="U388" s="38"/>
      <c r="V388" s="55">
        <v>3670000000</v>
      </c>
      <c r="W388" s="49"/>
      <c r="X388" s="36">
        <v>-1499000000</v>
      </c>
      <c r="Y388" s="37">
        <v>-1092000000</v>
      </c>
      <c r="Z388" s="37"/>
      <c r="AA388" s="37"/>
      <c r="AB388" s="37"/>
      <c r="AC388" s="37">
        <v>-407000000</v>
      </c>
      <c r="AD388" s="37"/>
      <c r="AE388" s="38"/>
      <c r="AF388" s="55">
        <v>2171000000</v>
      </c>
      <c r="AG388" s="49">
        <v>-638000000</v>
      </c>
      <c r="AH388" s="36">
        <v>-648000000</v>
      </c>
      <c r="AI388" s="37"/>
      <c r="AJ388" s="38"/>
      <c r="AK388" s="37"/>
      <c r="AL388" s="37"/>
      <c r="AM388" s="37"/>
      <c r="AN388" s="38">
        <v>10000000</v>
      </c>
      <c r="AO388" s="49">
        <v>1533000000</v>
      </c>
      <c r="AP388" s="36">
        <v>-19000000</v>
      </c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8"/>
      <c r="BD388" s="58">
        <v>1514000000</v>
      </c>
      <c r="BE388" s="37">
        <v>-340000000</v>
      </c>
      <c r="BF388" s="37"/>
      <c r="BG388" s="37"/>
      <c r="BH388" s="37"/>
      <c r="BI388" s="37"/>
      <c r="BJ388" s="56">
        <v>1174000000</v>
      </c>
      <c r="BK388" s="36"/>
      <c r="BL388" s="37"/>
      <c r="BM388" s="38"/>
      <c r="BN388" s="74">
        <v>1174000000</v>
      </c>
      <c r="BO388" s="74"/>
      <c r="BP388" s="76">
        <v>1174000000</v>
      </c>
      <c r="BQ388" s="37"/>
      <c r="BR388" s="37"/>
      <c r="BS388" s="56">
        <v>1174000000</v>
      </c>
    </row>
    <row r="389" spans="1:71" x14ac:dyDescent="0.2">
      <c r="A389" s="52" t="s">
        <v>1216</v>
      </c>
      <c r="B389" s="52" t="s">
        <v>1217</v>
      </c>
      <c r="C389" s="52" t="str">
        <f>VLOOKUP(A389,'[2]S&amp;P 500 Wikipedia'!A:D,3,FALSE)</f>
        <v>Information Technology</v>
      </c>
      <c r="D389" s="52">
        <v>107326</v>
      </c>
      <c r="E389" s="52" t="s">
        <v>16</v>
      </c>
      <c r="F389" s="52">
        <v>2019</v>
      </c>
      <c r="G389" s="52" t="s">
        <v>1292</v>
      </c>
      <c r="H389" s="53">
        <v>43738</v>
      </c>
      <c r="I389" s="53">
        <v>43783</v>
      </c>
      <c r="J389" s="53">
        <v>43783</v>
      </c>
      <c r="K389" s="54">
        <v>2194250000</v>
      </c>
      <c r="L389" s="54">
        <v>2724250000</v>
      </c>
      <c r="M389" s="59" t="s">
        <v>1218</v>
      </c>
      <c r="N389" s="36">
        <v>22977000000</v>
      </c>
      <c r="O389" s="37"/>
      <c r="P389" s="37"/>
      <c r="Q389" s="38"/>
      <c r="R389" s="60">
        <v>0</v>
      </c>
      <c r="S389" s="37"/>
      <c r="T389" s="37"/>
      <c r="U389" s="38"/>
      <c r="V389" s="55">
        <v>22977000000</v>
      </c>
      <c r="W389" s="49"/>
      <c r="X389" s="36">
        <v>-7576000000</v>
      </c>
      <c r="Y389" s="37">
        <v>-6199000000</v>
      </c>
      <c r="Z389" s="37"/>
      <c r="AA389" s="37"/>
      <c r="AB389" s="37"/>
      <c r="AC389" s="37">
        <v>-656000000</v>
      </c>
      <c r="AD389" s="37"/>
      <c r="AE389" s="38">
        <v>-721000000</v>
      </c>
      <c r="AF389" s="55">
        <v>15401000000</v>
      </c>
      <c r="AG389" s="49">
        <v>-117000000</v>
      </c>
      <c r="AH389" s="36">
        <v>-533000000</v>
      </c>
      <c r="AI389" s="37"/>
      <c r="AJ389" s="38"/>
      <c r="AK389" s="37"/>
      <c r="AL389" s="37"/>
      <c r="AM389" s="37"/>
      <c r="AN389" s="38">
        <v>416000000</v>
      </c>
      <c r="AO389" s="49">
        <v>15284000000</v>
      </c>
      <c r="AP389" s="36">
        <v>-400000000</v>
      </c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8"/>
      <c r="BD389" s="58">
        <v>14884000000</v>
      </c>
      <c r="BE389" s="37">
        <v>-2804000000</v>
      </c>
      <c r="BF389" s="37"/>
      <c r="BG389" s="37"/>
      <c r="BH389" s="37"/>
      <c r="BI389" s="37"/>
      <c r="BJ389" s="56">
        <v>12080000000</v>
      </c>
      <c r="BK389" s="36"/>
      <c r="BL389" s="37"/>
      <c r="BM389" s="38"/>
      <c r="BN389" s="74">
        <v>12080000000</v>
      </c>
      <c r="BO389" s="74"/>
      <c r="BP389" s="76">
        <v>12080000000</v>
      </c>
      <c r="BQ389" s="37"/>
      <c r="BR389" s="37"/>
      <c r="BS389" s="56">
        <v>12080000000</v>
      </c>
    </row>
    <row r="390" spans="1:71" x14ac:dyDescent="0.2">
      <c r="A390" s="52" t="s">
        <v>1195</v>
      </c>
      <c r="B390" s="52" t="s">
        <v>1196</v>
      </c>
      <c r="C390" s="52" t="str">
        <f>VLOOKUP(A390,'[2]S&amp;P 500 Wikipedia'!A:D,3,FALSE)</f>
        <v>Health Care</v>
      </c>
      <c r="D390" s="52">
        <v>361284</v>
      </c>
      <c r="E390" s="52" t="s">
        <v>16</v>
      </c>
      <c r="F390" s="52">
        <v>2019</v>
      </c>
      <c r="G390" s="52" t="s">
        <v>1292</v>
      </c>
      <c r="H390" s="53">
        <v>43738</v>
      </c>
      <c r="I390" s="53">
        <v>43794</v>
      </c>
      <c r="J390" s="53">
        <v>43794</v>
      </c>
      <c r="K390" s="54">
        <v>91000000</v>
      </c>
      <c r="L390" s="54">
        <v>91900000</v>
      </c>
      <c r="M390" s="52" t="s">
        <v>1197</v>
      </c>
      <c r="N390" s="36">
        <v>3225100000</v>
      </c>
      <c r="O390" s="37"/>
      <c r="P390" s="37"/>
      <c r="Q390" s="38"/>
      <c r="R390" s="36">
        <v>-1854800000</v>
      </c>
      <c r="S390" s="37"/>
      <c r="T390" s="37"/>
      <c r="U390" s="38"/>
      <c r="V390" s="55">
        <v>1370300000</v>
      </c>
      <c r="W390" s="49"/>
      <c r="X390" s="36">
        <v>-870700000</v>
      </c>
      <c r="Y390" s="37">
        <v>-623100000</v>
      </c>
      <c r="Z390" s="37"/>
      <c r="AA390" s="37"/>
      <c r="AB390" s="37">
        <v>-247600000</v>
      </c>
      <c r="AC390" s="37"/>
      <c r="AD390" s="37"/>
      <c r="AE390" s="38"/>
      <c r="AF390" s="55">
        <v>499600000</v>
      </c>
      <c r="AG390" s="49">
        <v>34600000</v>
      </c>
      <c r="AH390" s="36">
        <v>6300000</v>
      </c>
      <c r="AI390" s="37"/>
      <c r="AJ390" s="38"/>
      <c r="AK390" s="37"/>
      <c r="AL390" s="37"/>
      <c r="AM390" s="37"/>
      <c r="AN390" s="38">
        <v>28300000</v>
      </c>
      <c r="AO390" s="49">
        <v>534200000</v>
      </c>
      <c r="AP390" s="36">
        <v>-113400000</v>
      </c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8"/>
      <c r="BD390" s="58">
        <v>420800000</v>
      </c>
      <c r="BE390" s="37">
        <v>-128600000</v>
      </c>
      <c r="BF390" s="37"/>
      <c r="BG390" s="37"/>
      <c r="BH390" s="37"/>
      <c r="BI390" s="37"/>
      <c r="BJ390" s="56">
        <v>292200000</v>
      </c>
      <c r="BK390" s="36">
        <v>0</v>
      </c>
      <c r="BL390" s="37">
        <v>0</v>
      </c>
      <c r="BM390" s="38"/>
      <c r="BN390" s="74">
        <v>292200000</v>
      </c>
      <c r="BO390" s="74">
        <v>-300000</v>
      </c>
      <c r="BP390" s="76">
        <v>291900000</v>
      </c>
      <c r="BQ390" s="37"/>
      <c r="BR390" s="37"/>
      <c r="BS390" s="56">
        <v>291900000</v>
      </c>
    </row>
    <row r="391" spans="1:71" x14ac:dyDescent="0.2">
      <c r="A391" s="12" t="s">
        <v>1213</v>
      </c>
      <c r="B391" s="12" t="s">
        <v>1214</v>
      </c>
      <c r="C391" s="52" t="str">
        <f>VLOOKUP(A391,'[2]S&amp;P 500 Wikipedia'!A:D,3,FALSE)</f>
        <v>Consumer Discretionary</v>
      </c>
      <c r="D391" s="12">
        <v>330907</v>
      </c>
      <c r="E391" s="12" t="s">
        <v>16</v>
      </c>
      <c r="F391" s="12">
        <v>2018</v>
      </c>
      <c r="G391" s="12" t="s">
        <v>1292</v>
      </c>
      <c r="H391" s="63">
        <v>43555</v>
      </c>
      <c r="I391" s="63">
        <v>43609</v>
      </c>
      <c r="J391" s="63">
        <v>43609</v>
      </c>
      <c r="K391" s="64">
        <v>395189000</v>
      </c>
      <c r="L391" s="64">
        <v>400496000</v>
      </c>
      <c r="M391" s="12" t="s">
        <v>1305</v>
      </c>
      <c r="N391" s="36">
        <v>13848660000</v>
      </c>
      <c r="O391" s="39"/>
      <c r="P391" s="39"/>
      <c r="Q391" s="40"/>
      <c r="R391" s="36">
        <v>-6827481000</v>
      </c>
      <c r="S391" s="39"/>
      <c r="T391" s="39"/>
      <c r="U391" s="40"/>
      <c r="V391" s="55">
        <v>7021179000</v>
      </c>
      <c r="W391" s="49"/>
      <c r="X391" s="36">
        <v>-5345339000</v>
      </c>
      <c r="Y391" s="39">
        <v>-5345339000</v>
      </c>
      <c r="Z391" s="39"/>
      <c r="AA391" s="39"/>
      <c r="AB391" s="39"/>
      <c r="AC391" s="39"/>
      <c r="AD391" s="39"/>
      <c r="AE391" s="40"/>
      <c r="AF391" s="55">
        <v>1675840000</v>
      </c>
      <c r="AG391" s="49">
        <v>-148436000</v>
      </c>
      <c r="AH391" s="36">
        <v>-85425000</v>
      </c>
      <c r="AI391" s="39"/>
      <c r="AJ391" s="40"/>
      <c r="AK391" s="39"/>
      <c r="AL391" s="39"/>
      <c r="AM391" s="39"/>
      <c r="AN391" s="40">
        <v>-63011000</v>
      </c>
      <c r="AO391" s="49">
        <v>1527404000</v>
      </c>
      <c r="AP391" s="36">
        <v>0</v>
      </c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40"/>
      <c r="BD391" s="67">
        <v>1527404000</v>
      </c>
      <c r="BE391" s="39">
        <v>-268400000</v>
      </c>
      <c r="BF391" s="39"/>
      <c r="BG391" s="39"/>
      <c r="BH391" s="39"/>
      <c r="BI391" s="39"/>
      <c r="BJ391" s="56">
        <v>1259004000</v>
      </c>
      <c r="BK391" s="36">
        <v>788000</v>
      </c>
      <c r="BL391" s="39">
        <v>788000</v>
      </c>
      <c r="BM391" s="40"/>
      <c r="BN391" s="74">
        <v>1259792000</v>
      </c>
      <c r="BO391" s="74"/>
      <c r="BP391" s="76">
        <v>1259792000</v>
      </c>
      <c r="BQ391" s="39"/>
      <c r="BR391" s="39"/>
      <c r="BS391" s="56">
        <v>1259792000</v>
      </c>
    </row>
    <row r="392" spans="1:71" x14ac:dyDescent="0.2">
      <c r="A392" s="12" t="s">
        <v>1192</v>
      </c>
      <c r="B392" s="12" t="s">
        <v>1193</v>
      </c>
      <c r="C392" s="52" t="str">
        <f>VLOOKUP(A392,'[2]S&amp;P 500 Wikipedia'!A:D,3,FALSE)</f>
        <v>Energy</v>
      </c>
      <c r="D392" s="12">
        <v>410846</v>
      </c>
      <c r="E392" s="12" t="s">
        <v>16</v>
      </c>
      <c r="F392" s="12">
        <v>2018</v>
      </c>
      <c r="G392" s="12" t="s">
        <v>1292</v>
      </c>
      <c r="H392" s="63">
        <v>43465</v>
      </c>
      <c r="I392" s="63">
        <v>43524</v>
      </c>
      <c r="J392" s="63">
        <v>43524</v>
      </c>
      <c r="K392" s="64">
        <v>426000000</v>
      </c>
      <c r="L392" s="64">
        <v>428000000</v>
      </c>
      <c r="M392" s="12" t="s">
        <v>1194</v>
      </c>
      <c r="N392" s="36">
        <v>117033000000</v>
      </c>
      <c r="O392" s="39"/>
      <c r="P392" s="39"/>
      <c r="Q392" s="40"/>
      <c r="R392" s="36">
        <v>-111439000000</v>
      </c>
      <c r="S392" s="39"/>
      <c r="T392" s="39"/>
      <c r="U392" s="40"/>
      <c r="V392" s="55">
        <v>5594000000</v>
      </c>
      <c r="W392" s="49"/>
      <c r="X392" s="36">
        <v>-1022000000</v>
      </c>
      <c r="Y392" s="39">
        <v>-925000000</v>
      </c>
      <c r="Z392" s="39"/>
      <c r="AA392" s="39"/>
      <c r="AB392" s="39"/>
      <c r="AC392" s="39">
        <v>-52000000</v>
      </c>
      <c r="AD392" s="39"/>
      <c r="AE392" s="40">
        <v>-45000000</v>
      </c>
      <c r="AF392" s="55">
        <v>4572000000</v>
      </c>
      <c r="AG392" s="49">
        <v>-340000000</v>
      </c>
      <c r="AH392" s="36">
        <v>-470000000</v>
      </c>
      <c r="AI392" s="39"/>
      <c r="AJ392" s="40"/>
      <c r="AK392" s="39"/>
      <c r="AL392" s="39"/>
      <c r="AM392" s="39"/>
      <c r="AN392" s="40">
        <v>130000000</v>
      </c>
      <c r="AO392" s="49">
        <v>4232000000</v>
      </c>
      <c r="AP392" s="36">
        <v>0</v>
      </c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40"/>
      <c r="BD392" s="67">
        <v>4232000000</v>
      </c>
      <c r="BE392" s="39">
        <v>-879000000</v>
      </c>
      <c r="BF392" s="39"/>
      <c r="BG392" s="39"/>
      <c r="BH392" s="39"/>
      <c r="BI392" s="39"/>
      <c r="BJ392" s="56">
        <v>3353000000</v>
      </c>
      <c r="BK392" s="36"/>
      <c r="BL392" s="39"/>
      <c r="BM392" s="40"/>
      <c r="BN392" s="74">
        <v>3353000000</v>
      </c>
      <c r="BO392" s="74">
        <v>-231000000</v>
      </c>
      <c r="BP392" s="76">
        <v>3122000000</v>
      </c>
      <c r="BQ392" s="39"/>
      <c r="BR392" s="39"/>
      <c r="BS392" s="56">
        <v>3122000000</v>
      </c>
    </row>
    <row r="393" spans="1:71" x14ac:dyDescent="0.2">
      <c r="A393" s="52" t="s">
        <v>1222</v>
      </c>
      <c r="B393" s="52" t="s">
        <v>1223</v>
      </c>
      <c r="C393" s="52" t="str">
        <f>VLOOKUP(A393,'[2]S&amp;P 500 Wikipedia'!A:D,3,FALSE)</f>
        <v>Materials</v>
      </c>
      <c r="D393" s="52">
        <v>378238</v>
      </c>
      <c r="E393" s="52" t="s">
        <v>16</v>
      </c>
      <c r="F393" s="52">
        <v>2019</v>
      </c>
      <c r="G393" s="52" t="s">
        <v>1292</v>
      </c>
      <c r="H393" s="53">
        <v>43830</v>
      </c>
      <c r="I393" s="53">
        <v>43887</v>
      </c>
      <c r="J393" s="53">
        <v>43887</v>
      </c>
      <c r="K393" s="54">
        <v>132300000</v>
      </c>
      <c r="L393" s="54">
        <v>133385000</v>
      </c>
      <c r="M393" s="52" t="s">
        <v>1224</v>
      </c>
      <c r="N393" s="36">
        <v>4929103000</v>
      </c>
      <c r="O393" s="37"/>
      <c r="P393" s="37"/>
      <c r="Q393" s="38"/>
      <c r="R393" s="36">
        <v>-3673202000</v>
      </c>
      <c r="S393" s="37"/>
      <c r="T393" s="37"/>
      <c r="U393" s="38"/>
      <c r="V393" s="55">
        <v>1255901000</v>
      </c>
      <c r="W393" s="49"/>
      <c r="X393" s="36">
        <v>-402195000</v>
      </c>
      <c r="Y393" s="37">
        <v>-370548000</v>
      </c>
      <c r="Z393" s="37"/>
      <c r="AA393" s="37"/>
      <c r="AB393" s="37"/>
      <c r="AC393" s="37"/>
      <c r="AD393" s="37"/>
      <c r="AE393" s="38">
        <v>-31647000</v>
      </c>
      <c r="AF393" s="55">
        <v>853706000</v>
      </c>
      <c r="AG393" s="49">
        <v>-119757000</v>
      </c>
      <c r="AH393" s="36">
        <v>-129000000</v>
      </c>
      <c r="AI393" s="37"/>
      <c r="AJ393" s="38"/>
      <c r="AK393" s="37"/>
      <c r="AL393" s="37"/>
      <c r="AM393" s="37"/>
      <c r="AN393" s="38">
        <v>9243000</v>
      </c>
      <c r="AO393" s="49">
        <v>733949000</v>
      </c>
      <c r="AP393" s="36">
        <v>23752000</v>
      </c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8"/>
      <c r="BD393" s="58">
        <v>757701000</v>
      </c>
      <c r="BE393" s="37">
        <v>-135198000</v>
      </c>
      <c r="BF393" s="37"/>
      <c r="BG393" s="37"/>
      <c r="BH393" s="37"/>
      <c r="BI393" s="37"/>
      <c r="BJ393" s="56">
        <v>622503000</v>
      </c>
      <c r="BK393" s="36">
        <v>-4841000</v>
      </c>
      <c r="BL393" s="37">
        <v>-4841000</v>
      </c>
      <c r="BM393" s="38"/>
      <c r="BN393" s="74">
        <v>617662000</v>
      </c>
      <c r="BO393" s="74"/>
      <c r="BP393" s="76">
        <v>617662000</v>
      </c>
      <c r="BQ393" s="37"/>
      <c r="BR393" s="37"/>
      <c r="BS393" s="56">
        <v>617662000</v>
      </c>
    </row>
    <row r="394" spans="1:71" x14ac:dyDescent="0.2">
      <c r="A394" s="52" t="s">
        <v>1219</v>
      </c>
      <c r="B394" s="52" t="s">
        <v>1220</v>
      </c>
      <c r="C394" s="52" t="str">
        <f>VLOOKUP(A394,'[2]S&amp;P 500 Wikipedia'!A:D,3,FALSE)</f>
        <v>Real Estate</v>
      </c>
      <c r="D394" s="52">
        <v>378237</v>
      </c>
      <c r="E394" s="52" t="s">
        <v>16</v>
      </c>
      <c r="F394" s="52">
        <v>2019</v>
      </c>
      <c r="G394" s="52" t="s">
        <v>1292</v>
      </c>
      <c r="H394" s="53">
        <v>43830</v>
      </c>
      <c r="I394" s="53">
        <v>43869</v>
      </c>
      <c r="J394" s="53">
        <v>43879</v>
      </c>
      <c r="K394" s="54">
        <v>190801000</v>
      </c>
      <c r="L394" s="54">
        <v>191053000</v>
      </c>
      <c r="M394" s="52" t="s">
        <v>1221</v>
      </c>
      <c r="N394" s="36">
        <v>1924700000</v>
      </c>
      <c r="O394" s="37"/>
      <c r="P394" s="37"/>
      <c r="Q394" s="38"/>
      <c r="R394" s="36">
        <v>-917981000</v>
      </c>
      <c r="S394" s="37"/>
      <c r="T394" s="37"/>
      <c r="U394" s="38"/>
      <c r="V394" s="55">
        <v>1006719000</v>
      </c>
      <c r="W394" s="49"/>
      <c r="X394" s="36">
        <v>-600636000</v>
      </c>
      <c r="Y394" s="37">
        <v>-169920000</v>
      </c>
      <c r="Z394" s="37"/>
      <c r="AA394" s="37"/>
      <c r="AB394" s="37"/>
      <c r="AC394" s="37">
        <v>-419107000</v>
      </c>
      <c r="AD394" s="37"/>
      <c r="AE394" s="38">
        <v>-11609000</v>
      </c>
      <c r="AF394" s="55">
        <v>406083000</v>
      </c>
      <c r="AG394" s="49">
        <v>-185939000</v>
      </c>
      <c r="AH394" s="36">
        <v>-264804000</v>
      </c>
      <c r="AI394" s="37"/>
      <c r="AJ394" s="38"/>
      <c r="AK394" s="37">
        <v>78865000</v>
      </c>
      <c r="AL394" s="37"/>
      <c r="AM394" s="37"/>
      <c r="AN394" s="38"/>
      <c r="AO394" s="49">
        <v>220144000</v>
      </c>
      <c r="AP394" s="36">
        <v>3217587000</v>
      </c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8"/>
      <c r="BD394" s="58">
        <v>3437731000</v>
      </c>
      <c r="BE394" s="37">
        <v>-103439000</v>
      </c>
      <c r="BF394" s="37"/>
      <c r="BG394" s="37"/>
      <c r="BH394" s="37"/>
      <c r="BI394" s="37"/>
      <c r="BJ394" s="56">
        <v>3334292000</v>
      </c>
      <c r="BK394" s="36">
        <v>-30000</v>
      </c>
      <c r="BL394" s="37">
        <v>-30000</v>
      </c>
      <c r="BM394" s="38"/>
      <c r="BN394" s="74">
        <v>3334262000</v>
      </c>
      <c r="BO394" s="74">
        <v>-186325000</v>
      </c>
      <c r="BP394" s="76">
        <v>3147937000</v>
      </c>
      <c r="BQ394" s="37">
        <v>-50131000</v>
      </c>
      <c r="BR394" s="37"/>
      <c r="BS394" s="56">
        <v>3097806000</v>
      </c>
    </row>
    <row r="395" spans="1:71" x14ac:dyDescent="0.2">
      <c r="A395" s="52" t="s">
        <v>1204</v>
      </c>
      <c r="B395" s="52" t="s">
        <v>1205</v>
      </c>
      <c r="C395" s="52" t="str">
        <f>VLOOKUP(A395,'[2]S&amp;P 500 Wikipedia'!A:D,3,FALSE)</f>
        <v>Industrials</v>
      </c>
      <c r="D395" s="52">
        <v>378235</v>
      </c>
      <c r="E395" s="52" t="s">
        <v>16</v>
      </c>
      <c r="F395" s="52">
        <v>2019</v>
      </c>
      <c r="G395" s="52" t="s">
        <v>1292</v>
      </c>
      <c r="H395" s="53">
        <v>43830</v>
      </c>
      <c r="I395" s="53">
        <v>43879</v>
      </c>
      <c r="J395" s="53">
        <v>43879</v>
      </c>
      <c r="K395" s="54">
        <v>163535438</v>
      </c>
      <c r="L395" s="54">
        <v>166560115</v>
      </c>
      <c r="M395" s="52" t="s">
        <v>1206</v>
      </c>
      <c r="N395" s="36">
        <v>2607100000</v>
      </c>
      <c r="O395" s="37"/>
      <c r="P395" s="37"/>
      <c r="Q395" s="38"/>
      <c r="R395" s="36">
        <v>-976800000</v>
      </c>
      <c r="S395" s="37"/>
      <c r="T395" s="37"/>
      <c r="U395" s="38"/>
      <c r="V395" s="55">
        <v>1630300000</v>
      </c>
      <c r="W395" s="49"/>
      <c r="X395" s="36">
        <v>-933400000</v>
      </c>
      <c r="Y395" s="37">
        <v>-603500000</v>
      </c>
      <c r="Z395" s="37"/>
      <c r="AA395" s="37"/>
      <c r="AB395" s="37"/>
      <c r="AC395" s="37">
        <v>-323700000</v>
      </c>
      <c r="AD395" s="37"/>
      <c r="AE395" s="38">
        <v>-6200000</v>
      </c>
      <c r="AF395" s="55">
        <v>696900000</v>
      </c>
      <c r="AG395" s="49">
        <v>-128500000</v>
      </c>
      <c r="AH395" s="36">
        <v>-126800000</v>
      </c>
      <c r="AI395" s="37"/>
      <c r="AJ395" s="38"/>
      <c r="AK395" s="37">
        <v>-1700000</v>
      </c>
      <c r="AL395" s="37"/>
      <c r="AM395" s="37"/>
      <c r="AN395" s="38"/>
      <c r="AO395" s="49">
        <v>568400000</v>
      </c>
      <c r="AP395" s="36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8"/>
      <c r="BD395" s="58">
        <v>568400000</v>
      </c>
      <c r="BE395" s="37">
        <v>-118500000</v>
      </c>
      <c r="BF395" s="37"/>
      <c r="BG395" s="37"/>
      <c r="BH395" s="37"/>
      <c r="BI395" s="37"/>
      <c r="BJ395" s="56">
        <v>449900000</v>
      </c>
      <c r="BK395" s="36"/>
      <c r="BL395" s="37"/>
      <c r="BM395" s="38"/>
      <c r="BN395" s="74">
        <v>449900000</v>
      </c>
      <c r="BO395" s="74"/>
      <c r="BP395" s="76">
        <v>449900000</v>
      </c>
      <c r="BQ395" s="37"/>
      <c r="BR395" s="37"/>
      <c r="BS395" s="56">
        <v>449900000</v>
      </c>
    </row>
    <row r="396" spans="1:71" x14ac:dyDescent="0.2">
      <c r="A396" s="52" t="s">
        <v>1201</v>
      </c>
      <c r="B396" s="52" t="s">
        <v>1202</v>
      </c>
      <c r="C396" s="52" t="str">
        <f>VLOOKUP(A396,'[2]S&amp;P 500 Wikipedia'!A:D,3,FALSE)</f>
        <v>Information Technology</v>
      </c>
      <c r="D396" s="52">
        <v>378234</v>
      </c>
      <c r="E396" s="52" t="s">
        <v>16</v>
      </c>
      <c r="F396" s="52">
        <v>2019</v>
      </c>
      <c r="G396" s="52" t="s">
        <v>1292</v>
      </c>
      <c r="H396" s="53">
        <v>43830</v>
      </c>
      <c r="I396" s="53">
        <v>43875</v>
      </c>
      <c r="J396" s="53">
        <v>43875</v>
      </c>
      <c r="K396" s="54">
        <v>118513000</v>
      </c>
      <c r="L396" s="54">
        <v>118968000</v>
      </c>
      <c r="M396" s="52" t="s">
        <v>1203</v>
      </c>
      <c r="N396" s="36">
        <v>1231661000</v>
      </c>
      <c r="O396" s="37"/>
      <c r="P396" s="37"/>
      <c r="Q396" s="38"/>
      <c r="R396" s="36">
        <v>-180467000</v>
      </c>
      <c r="S396" s="37"/>
      <c r="T396" s="37"/>
      <c r="U396" s="38"/>
      <c r="V396" s="55">
        <v>1051194000</v>
      </c>
      <c r="W396" s="49"/>
      <c r="X396" s="36">
        <v>-245067000</v>
      </c>
      <c r="Y396" s="37">
        <v>-184262000</v>
      </c>
      <c r="Z396" s="37"/>
      <c r="AA396" s="37"/>
      <c r="AB396" s="37">
        <v>-60805000</v>
      </c>
      <c r="AC396" s="37"/>
      <c r="AD396" s="37"/>
      <c r="AE396" s="38"/>
      <c r="AF396" s="55">
        <v>806127000</v>
      </c>
      <c r="AG396" s="49">
        <v>-47351000</v>
      </c>
      <c r="AH396" s="36">
        <v>-90611000</v>
      </c>
      <c r="AI396" s="37"/>
      <c r="AJ396" s="38"/>
      <c r="AK396" s="37"/>
      <c r="AL396" s="37"/>
      <c r="AM396" s="37"/>
      <c r="AN396" s="38">
        <v>43260000</v>
      </c>
      <c r="AO396" s="49">
        <v>758776000</v>
      </c>
      <c r="AP396" s="36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8"/>
      <c r="BD396" s="58">
        <v>758776000</v>
      </c>
      <c r="BE396" s="37">
        <v>-146477000</v>
      </c>
      <c r="BF396" s="37"/>
      <c r="BG396" s="37"/>
      <c r="BH396" s="37"/>
      <c r="BI396" s="37"/>
      <c r="BJ396" s="56">
        <v>612299000</v>
      </c>
      <c r="BK396" s="36"/>
      <c r="BL396" s="37"/>
      <c r="BM396" s="38"/>
      <c r="BN396" s="74">
        <v>612299000</v>
      </c>
      <c r="BO396" s="74"/>
      <c r="BP396" s="76">
        <v>612299000</v>
      </c>
      <c r="BQ396" s="37"/>
      <c r="BR396" s="37"/>
      <c r="BS396" s="56">
        <v>612299000</v>
      </c>
    </row>
    <row r="397" spans="1:71" x14ac:dyDescent="0.2">
      <c r="A397" s="52" t="s">
        <v>1210</v>
      </c>
      <c r="B397" s="52" t="s">
        <v>1211</v>
      </c>
      <c r="C397" s="52" t="str">
        <f>VLOOKUP(A397,'[2]S&amp;P 500 Wikipedia'!A:D,3,FALSE)</f>
        <v>Health Care</v>
      </c>
      <c r="D397" s="52">
        <v>344083</v>
      </c>
      <c r="E397" s="52" t="s">
        <v>16</v>
      </c>
      <c r="F397" s="52">
        <v>2019</v>
      </c>
      <c r="G397" s="52" t="s">
        <v>1292</v>
      </c>
      <c r="H397" s="53">
        <v>43830</v>
      </c>
      <c r="I397" s="53">
        <v>43874</v>
      </c>
      <c r="J397" s="53">
        <v>43874</v>
      </c>
      <c r="K397" s="54">
        <v>256728000</v>
      </c>
      <c r="L397" s="54">
        <v>260673000</v>
      </c>
      <c r="M397" s="52" t="s">
        <v>1212</v>
      </c>
      <c r="N397" s="36">
        <v>4162821000</v>
      </c>
      <c r="O397" s="37"/>
      <c r="P397" s="37"/>
      <c r="Q397" s="38"/>
      <c r="R397" s="36">
        <v>-547758000</v>
      </c>
      <c r="S397" s="37"/>
      <c r="T397" s="37"/>
      <c r="U397" s="38"/>
      <c r="V397" s="55">
        <v>3615063000</v>
      </c>
      <c r="W397" s="49"/>
      <c r="X397" s="36">
        <v>-2413038000</v>
      </c>
      <c r="Y397" s="37">
        <v>-658498000</v>
      </c>
      <c r="Z397" s="37"/>
      <c r="AA397" s="37"/>
      <c r="AB397" s="37">
        <v>-1754540000</v>
      </c>
      <c r="AC397" s="37"/>
      <c r="AD397" s="37"/>
      <c r="AE397" s="38"/>
      <c r="AF397" s="55">
        <v>1202025000</v>
      </c>
      <c r="AG397" s="49">
        <v>197353000</v>
      </c>
      <c r="AH397" s="36">
        <v>5176000</v>
      </c>
      <c r="AI397" s="37"/>
      <c r="AJ397" s="38"/>
      <c r="AK397" s="37"/>
      <c r="AL397" s="37"/>
      <c r="AM397" s="37"/>
      <c r="AN397" s="38">
        <v>192177000</v>
      </c>
      <c r="AO397" s="49">
        <v>1399378000</v>
      </c>
      <c r="AP397" s="36">
        <v>-4459000</v>
      </c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8"/>
      <c r="BD397" s="58">
        <v>1394919000</v>
      </c>
      <c r="BE397" s="37">
        <v>-218109000</v>
      </c>
      <c r="BF397" s="37"/>
      <c r="BG397" s="37"/>
      <c r="BH397" s="37"/>
      <c r="BI397" s="37"/>
      <c r="BJ397" s="56">
        <v>1176810000</v>
      </c>
      <c r="BK397" s="36"/>
      <c r="BL397" s="37"/>
      <c r="BM397" s="38"/>
      <c r="BN397" s="74">
        <v>1176810000</v>
      </c>
      <c r="BO397" s="74">
        <v>0</v>
      </c>
      <c r="BP397" s="76">
        <v>1176810000</v>
      </c>
      <c r="BQ397" s="37"/>
      <c r="BR397" s="37"/>
      <c r="BS397" s="56">
        <v>1176810000</v>
      </c>
    </row>
    <row r="398" spans="1:71" x14ac:dyDescent="0.2">
      <c r="A398" s="52" t="s">
        <v>1198</v>
      </c>
      <c r="B398" s="52" t="s">
        <v>1199</v>
      </c>
      <c r="C398" s="52" t="str">
        <f>VLOOKUP(A398,'[2]S&amp;P 500 Wikipedia'!A:D,3,FALSE)</f>
        <v>Real Estate</v>
      </c>
      <c r="D398" s="52">
        <v>398980</v>
      </c>
      <c r="E398" s="52" t="s">
        <v>16</v>
      </c>
      <c r="F398" s="52">
        <v>2019</v>
      </c>
      <c r="G398" s="52" t="s">
        <v>1292</v>
      </c>
      <c r="H398" s="53">
        <v>43830</v>
      </c>
      <c r="I398" s="53">
        <v>43885</v>
      </c>
      <c r="J398" s="53">
        <v>43885</v>
      </c>
      <c r="K398" s="54">
        <v>365977000</v>
      </c>
      <c r="L398" s="54">
        <v>369886000</v>
      </c>
      <c r="M398" s="52" t="s">
        <v>1200</v>
      </c>
      <c r="N398" s="36">
        <v>3872750000</v>
      </c>
      <c r="O398" s="37"/>
      <c r="P398" s="37"/>
      <c r="Q398" s="38"/>
      <c r="R398" s="36">
        <v>-1808208000</v>
      </c>
      <c r="S398" s="37"/>
      <c r="T398" s="37"/>
      <c r="U398" s="38"/>
      <c r="V398" s="55">
        <v>2064542000</v>
      </c>
      <c r="W398" s="49"/>
      <c r="X398" s="36">
        <v>-1213935000</v>
      </c>
      <c r="Y398" s="37">
        <v>-165996000</v>
      </c>
      <c r="Z398" s="37"/>
      <c r="AA398" s="37"/>
      <c r="AB398" s="37"/>
      <c r="AC398" s="37">
        <v>-1045620000</v>
      </c>
      <c r="AD398" s="37"/>
      <c r="AE398" s="38">
        <v>-2319000</v>
      </c>
      <c r="AF398" s="55">
        <v>850607000</v>
      </c>
      <c r="AG398" s="49">
        <v>-434053000</v>
      </c>
      <c r="AH398" s="36">
        <v>-451662000</v>
      </c>
      <c r="AI398" s="37"/>
      <c r="AJ398" s="38"/>
      <c r="AK398" s="37"/>
      <c r="AL398" s="37"/>
      <c r="AM398" s="37"/>
      <c r="AN398" s="38">
        <v>17609000</v>
      </c>
      <c r="AO398" s="49">
        <v>416554000</v>
      </c>
      <c r="AP398" s="36">
        <v>-57135000</v>
      </c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8"/>
      <c r="BD398" s="58">
        <v>359419000</v>
      </c>
      <c r="BE398" s="37">
        <v>56310000</v>
      </c>
      <c r="BF398" s="37"/>
      <c r="BG398" s="37"/>
      <c r="BH398" s="37"/>
      <c r="BI398" s="37">
        <v>-2454000</v>
      </c>
      <c r="BJ398" s="56">
        <v>413275000</v>
      </c>
      <c r="BK398" s="36">
        <v>26022000</v>
      </c>
      <c r="BL398" s="37">
        <v>26022000</v>
      </c>
      <c r="BM398" s="38"/>
      <c r="BN398" s="74">
        <v>439297000</v>
      </c>
      <c r="BO398" s="74">
        <v>-6281000</v>
      </c>
      <c r="BP398" s="76">
        <v>433016000</v>
      </c>
      <c r="BQ398" s="37"/>
      <c r="BR398" s="37"/>
      <c r="BS398" s="56">
        <v>433016000</v>
      </c>
    </row>
    <row r="399" spans="1:71" x14ac:dyDescent="0.2">
      <c r="A399" s="52" t="s">
        <v>1207</v>
      </c>
      <c r="B399" s="52" t="s">
        <v>1208</v>
      </c>
      <c r="C399" s="52" t="str">
        <f>VLOOKUP(A399,'[2]S&amp;P 500 Wikipedia'!A:D,3,FALSE)</f>
        <v>Communication Services</v>
      </c>
      <c r="D399" s="52">
        <v>101219</v>
      </c>
      <c r="E399" s="52" t="s">
        <v>16</v>
      </c>
      <c r="F399" s="52">
        <v>2019</v>
      </c>
      <c r="G399" s="52" t="s">
        <v>1292</v>
      </c>
      <c r="H399" s="53">
        <v>43830</v>
      </c>
      <c r="I399" s="53">
        <v>43882</v>
      </c>
      <c r="J399" s="53">
        <v>43882</v>
      </c>
      <c r="K399" s="54">
        <v>4138000000</v>
      </c>
      <c r="L399" s="54">
        <v>4140000000</v>
      </c>
      <c r="M399" s="52" t="s">
        <v>1209</v>
      </c>
      <c r="N399" s="36">
        <v>131868000000</v>
      </c>
      <c r="O399" s="37"/>
      <c r="P399" s="37"/>
      <c r="Q399" s="38"/>
      <c r="R399" s="36">
        <v>-54726000000</v>
      </c>
      <c r="S399" s="37"/>
      <c r="T399" s="37"/>
      <c r="U399" s="38"/>
      <c r="V399" s="55">
        <v>77142000000</v>
      </c>
      <c r="W399" s="49"/>
      <c r="X399" s="36">
        <v>-46578000000</v>
      </c>
      <c r="Y399" s="37">
        <v>-29896000000</v>
      </c>
      <c r="Z399" s="37"/>
      <c r="AA399" s="37"/>
      <c r="AB399" s="37"/>
      <c r="AC399" s="37">
        <v>-16682000000</v>
      </c>
      <c r="AD399" s="37"/>
      <c r="AE399" s="38"/>
      <c r="AF399" s="55">
        <v>30564000000</v>
      </c>
      <c r="AG399" s="49">
        <v>-7645000000</v>
      </c>
      <c r="AH399" s="36">
        <v>-4730000000</v>
      </c>
      <c r="AI399" s="37"/>
      <c r="AJ399" s="38"/>
      <c r="AK399" s="37"/>
      <c r="AL399" s="37"/>
      <c r="AM399" s="37">
        <v>-15000000</v>
      </c>
      <c r="AN399" s="38">
        <v>-2900000000</v>
      </c>
      <c r="AO399" s="49">
        <v>22919000000</v>
      </c>
      <c r="AP399" s="36">
        <v>-186000000</v>
      </c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8"/>
      <c r="BD399" s="58">
        <v>22733000000</v>
      </c>
      <c r="BE399" s="37">
        <v>-2945000000</v>
      </c>
      <c r="BF399" s="37"/>
      <c r="BG399" s="37"/>
      <c r="BH399" s="37"/>
      <c r="BI399" s="37"/>
      <c r="BJ399" s="56">
        <v>19788000000</v>
      </c>
      <c r="BK399" s="36"/>
      <c r="BL399" s="37"/>
      <c r="BM399" s="38"/>
      <c r="BN399" s="74">
        <v>19788000000</v>
      </c>
      <c r="BO399" s="74">
        <v>-523000000</v>
      </c>
      <c r="BP399" s="76">
        <v>19265000000</v>
      </c>
      <c r="BQ399" s="37"/>
      <c r="BR399" s="37"/>
      <c r="BS399" s="56">
        <v>19265000000</v>
      </c>
    </row>
    <row r="400" spans="1:71" x14ac:dyDescent="0.2">
      <c r="A400" s="52" t="s">
        <v>1225</v>
      </c>
      <c r="B400" s="52" t="s">
        <v>1226</v>
      </c>
      <c r="C400" s="52" t="str">
        <f>VLOOKUP(A400,'[2]S&amp;P 500 Wikipedia'!A:D,3,FALSE)</f>
        <v>Industrials</v>
      </c>
      <c r="D400" s="52">
        <v>749129</v>
      </c>
      <c r="E400" s="52" t="s">
        <v>16</v>
      </c>
      <c r="F400" s="52">
        <v>2019</v>
      </c>
      <c r="G400" s="52" t="s">
        <v>1292</v>
      </c>
      <c r="H400" s="53">
        <v>43830</v>
      </c>
      <c r="I400" s="53">
        <v>43885</v>
      </c>
      <c r="J400" s="53">
        <v>43885</v>
      </c>
      <c r="K400" s="54">
        <v>170500000</v>
      </c>
      <c r="L400" s="54">
        <v>177300000</v>
      </c>
      <c r="M400" s="52" t="s">
        <v>1227</v>
      </c>
      <c r="N400" s="36">
        <v>8200000000</v>
      </c>
      <c r="O400" s="37"/>
      <c r="P400" s="37"/>
      <c r="Q400" s="38"/>
      <c r="R400" s="36">
        <v>-5922000000</v>
      </c>
      <c r="S400" s="37"/>
      <c r="T400" s="37"/>
      <c r="U400" s="38"/>
      <c r="V400" s="55">
        <v>2278000000</v>
      </c>
      <c r="W400" s="49"/>
      <c r="X400" s="36">
        <v>-1614900000</v>
      </c>
      <c r="Y400" s="37">
        <v>-1166600000</v>
      </c>
      <c r="Z400" s="37"/>
      <c r="AA400" s="37"/>
      <c r="AB400" s="37">
        <v>-209900000</v>
      </c>
      <c r="AC400" s="37">
        <v>-238400000</v>
      </c>
      <c r="AD400" s="37"/>
      <c r="AE400" s="38"/>
      <c r="AF400" s="55">
        <v>663100000</v>
      </c>
      <c r="AG400" s="49">
        <v>-216300000</v>
      </c>
      <c r="AH400" s="36">
        <v>-219100000</v>
      </c>
      <c r="AI400" s="37"/>
      <c r="AJ400" s="38"/>
      <c r="AK400" s="37"/>
      <c r="AL400" s="37"/>
      <c r="AM400" s="37"/>
      <c r="AN400" s="38">
        <v>2800000</v>
      </c>
      <c r="AO400" s="49">
        <v>446800000</v>
      </c>
      <c r="AP400" s="36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8"/>
      <c r="BD400" s="58">
        <v>446800000</v>
      </c>
      <c r="BE400" s="37">
        <v>-120300000</v>
      </c>
      <c r="BF400" s="37"/>
      <c r="BG400" s="37"/>
      <c r="BH400" s="37"/>
      <c r="BI400" s="37"/>
      <c r="BJ400" s="56">
        <v>326500000</v>
      </c>
      <c r="BK400" s="36"/>
      <c r="BL400" s="37"/>
      <c r="BM400" s="38"/>
      <c r="BN400" s="74">
        <v>326500000</v>
      </c>
      <c r="BO400" s="74">
        <v>200000</v>
      </c>
      <c r="BP400" s="76">
        <v>326700000</v>
      </c>
      <c r="BQ400" s="37"/>
      <c r="BR400" s="37"/>
      <c r="BS400" s="56">
        <v>326700000</v>
      </c>
    </row>
    <row r="401" spans="1:71" x14ac:dyDescent="0.2">
      <c r="A401" s="52" t="s">
        <v>1237</v>
      </c>
      <c r="B401" s="52" t="s">
        <v>1238</v>
      </c>
      <c r="C401" s="52" t="str">
        <f>VLOOKUP(A401,'[2]S&amp;P 500 Wikipedia'!A:D,3,FALSE)</f>
        <v>Health Care</v>
      </c>
      <c r="D401" s="52">
        <v>378240</v>
      </c>
      <c r="E401" s="52" t="s">
        <v>16</v>
      </c>
      <c r="F401" s="52">
        <v>2019</v>
      </c>
      <c r="G401" s="52" t="s">
        <v>1292</v>
      </c>
      <c r="H401" s="53">
        <v>43830</v>
      </c>
      <c r="I401" s="53">
        <v>43886</v>
      </c>
      <c r="J401" s="53">
        <v>43886</v>
      </c>
      <c r="K401" s="54">
        <v>67627000</v>
      </c>
      <c r="L401" s="54">
        <v>68166000</v>
      </c>
      <c r="M401" s="52" t="s">
        <v>1239</v>
      </c>
      <c r="N401" s="36">
        <v>2406596000</v>
      </c>
      <c r="O401" s="37"/>
      <c r="P401" s="37"/>
      <c r="Q401" s="38"/>
      <c r="R401" s="36">
        <v>-1010700000</v>
      </c>
      <c r="S401" s="37"/>
      <c r="T401" s="37"/>
      <c r="U401" s="38"/>
      <c r="V401" s="55">
        <v>1395896000</v>
      </c>
      <c r="W401" s="49"/>
      <c r="X401" s="36">
        <v>-687439000</v>
      </c>
      <c r="Y401" s="37">
        <v>-534791000</v>
      </c>
      <c r="Z401" s="37"/>
      <c r="AA401" s="37"/>
      <c r="AB401" s="37">
        <v>-142955000</v>
      </c>
      <c r="AC401" s="37">
        <v>-9693000</v>
      </c>
      <c r="AD401" s="37"/>
      <c r="AE401" s="38"/>
      <c r="AF401" s="55">
        <v>708457000</v>
      </c>
      <c r="AG401" s="49">
        <v>-30218000</v>
      </c>
      <c r="AH401" s="36">
        <v>-26632000</v>
      </c>
      <c r="AI401" s="37"/>
      <c r="AJ401" s="38"/>
      <c r="AK401" s="37"/>
      <c r="AL401" s="37"/>
      <c r="AM401" s="37"/>
      <c r="AN401" s="38">
        <v>-3586000</v>
      </c>
      <c r="AO401" s="49">
        <v>678239000</v>
      </c>
      <c r="AP401" s="36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8"/>
      <c r="BD401" s="58">
        <v>678239000</v>
      </c>
      <c r="BE401" s="37">
        <v>-86041000</v>
      </c>
      <c r="BF401" s="37"/>
      <c r="BG401" s="37"/>
      <c r="BH401" s="37"/>
      <c r="BI401" s="37"/>
      <c r="BJ401" s="56">
        <v>592198000</v>
      </c>
      <c r="BK401" s="36"/>
      <c r="BL401" s="37"/>
      <c r="BM401" s="38"/>
      <c r="BN401" s="74">
        <v>592198000</v>
      </c>
      <c r="BO401" s="74"/>
      <c r="BP401" s="76">
        <v>592198000</v>
      </c>
      <c r="BQ401" s="37"/>
      <c r="BR401" s="37"/>
      <c r="BS401" s="56">
        <v>592198000</v>
      </c>
    </row>
    <row r="402" spans="1:71" x14ac:dyDescent="0.2">
      <c r="A402" s="52" t="s">
        <v>1228</v>
      </c>
      <c r="B402" s="52" t="s">
        <v>1229</v>
      </c>
      <c r="C402" s="52" t="str">
        <f>VLOOKUP(A402,'[2]S&amp;P 500 Wikipedia'!A:D,3,FALSE)</f>
        <v>Consumer Staples</v>
      </c>
      <c r="D402" s="52">
        <v>87466</v>
      </c>
      <c r="E402" s="52" t="s">
        <v>16</v>
      </c>
      <c r="F402" s="52">
        <v>2019</v>
      </c>
      <c r="G402" s="52" t="s">
        <v>1292</v>
      </c>
      <c r="H402" s="53">
        <v>43708</v>
      </c>
      <c r="I402" s="53">
        <v>43766</v>
      </c>
      <c r="J402" s="53">
        <v>43766</v>
      </c>
      <c r="K402" s="54">
        <v>921500000</v>
      </c>
      <c r="L402" s="54">
        <v>923500000</v>
      </c>
      <c r="M402" s="52" t="s">
        <v>1230</v>
      </c>
      <c r="N402" s="36">
        <v>136866000000</v>
      </c>
      <c r="O402" s="37"/>
      <c r="P402" s="37"/>
      <c r="Q402" s="38"/>
      <c r="R402" s="36">
        <v>-106790000000</v>
      </c>
      <c r="S402" s="37"/>
      <c r="T402" s="37"/>
      <c r="U402" s="38"/>
      <c r="V402" s="55">
        <v>30076000000</v>
      </c>
      <c r="W402" s="49"/>
      <c r="X402" s="36">
        <v>-25242000000</v>
      </c>
      <c r="Y402" s="37">
        <v>-25242000000</v>
      </c>
      <c r="Z402" s="37"/>
      <c r="AA402" s="37"/>
      <c r="AB402" s="37"/>
      <c r="AC402" s="37"/>
      <c r="AD402" s="37"/>
      <c r="AE402" s="38"/>
      <c r="AF402" s="55">
        <v>4834000000</v>
      </c>
      <c r="AG402" s="49">
        <v>-307000000</v>
      </c>
      <c r="AH402" s="36">
        <v>-704000000</v>
      </c>
      <c r="AI402" s="37"/>
      <c r="AJ402" s="38"/>
      <c r="AK402" s="37"/>
      <c r="AL402" s="37"/>
      <c r="AM402" s="37">
        <v>164000000</v>
      </c>
      <c r="AN402" s="38">
        <v>233000000</v>
      </c>
      <c r="AO402" s="49">
        <v>4527000000</v>
      </c>
      <c r="AP402" s="36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8"/>
      <c r="BD402" s="58">
        <v>4527000000</v>
      </c>
      <c r="BE402" s="37">
        <v>-588000000</v>
      </c>
      <c r="BF402" s="37"/>
      <c r="BG402" s="37"/>
      <c r="BH402" s="37"/>
      <c r="BI402" s="37">
        <v>23000000</v>
      </c>
      <c r="BJ402" s="56">
        <v>3962000000</v>
      </c>
      <c r="BK402" s="36"/>
      <c r="BL402" s="37"/>
      <c r="BM402" s="38"/>
      <c r="BN402" s="74">
        <v>3962000000</v>
      </c>
      <c r="BO402" s="74">
        <v>20000000</v>
      </c>
      <c r="BP402" s="76">
        <v>3982000000</v>
      </c>
      <c r="BQ402" s="37"/>
      <c r="BR402" s="37"/>
      <c r="BS402" s="56">
        <v>3982000000</v>
      </c>
    </row>
    <row r="403" spans="1:71" x14ac:dyDescent="0.2">
      <c r="A403" s="52" t="s">
        <v>1246</v>
      </c>
      <c r="B403" s="52" t="s">
        <v>1247</v>
      </c>
      <c r="C403" s="52" t="str">
        <f>VLOOKUP(A403,'[2]S&amp;P 500 Wikipedia'!A:D,3,FALSE)</f>
        <v>Information Technology</v>
      </c>
      <c r="D403" s="52">
        <v>250582</v>
      </c>
      <c r="E403" s="52" t="s">
        <v>16</v>
      </c>
      <c r="F403" s="52">
        <v>2020</v>
      </c>
      <c r="G403" s="52" t="s">
        <v>1292</v>
      </c>
      <c r="H403" s="53">
        <v>44012</v>
      </c>
      <c r="I403" s="53">
        <v>44071</v>
      </c>
      <c r="J403" s="53">
        <v>44071</v>
      </c>
      <c r="K403" s="54">
        <v>298000000</v>
      </c>
      <c r="L403" s="54">
        <v>298000000</v>
      </c>
      <c r="M403" s="52" t="s">
        <v>1248</v>
      </c>
      <c r="N403" s="36">
        <v>16736000000</v>
      </c>
      <c r="O403" s="37"/>
      <c r="P403" s="37"/>
      <c r="Q403" s="38"/>
      <c r="R403" s="36">
        <v>-12955000000</v>
      </c>
      <c r="S403" s="37"/>
      <c r="T403" s="37"/>
      <c r="U403" s="38"/>
      <c r="V403" s="55">
        <v>3781000000</v>
      </c>
      <c r="W403" s="49"/>
      <c r="X403" s="36">
        <v>-3414000000</v>
      </c>
      <c r="Y403" s="37">
        <v>-1153000000</v>
      </c>
      <c r="Z403" s="37"/>
      <c r="AA403" s="37"/>
      <c r="AB403" s="37">
        <v>-2261000000</v>
      </c>
      <c r="AC403" s="37"/>
      <c r="AD403" s="37"/>
      <c r="AE403" s="38"/>
      <c r="AF403" s="55">
        <v>367000000</v>
      </c>
      <c r="AG403" s="49">
        <v>-381000000</v>
      </c>
      <c r="AH403" s="36">
        <v>-385000000</v>
      </c>
      <c r="AI403" s="37"/>
      <c r="AJ403" s="38"/>
      <c r="AK403" s="37"/>
      <c r="AL403" s="37"/>
      <c r="AM403" s="37"/>
      <c r="AN403" s="38">
        <v>4000000</v>
      </c>
      <c r="AO403" s="49">
        <v>-14000000</v>
      </c>
      <c r="AP403" s="36">
        <v>-32000000</v>
      </c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8"/>
      <c r="BD403" s="58">
        <v>-46000000</v>
      </c>
      <c r="BE403" s="37">
        <v>-204000000</v>
      </c>
      <c r="BF403" s="37"/>
      <c r="BG403" s="37"/>
      <c r="BH403" s="37"/>
      <c r="BI403" s="37"/>
      <c r="BJ403" s="56">
        <v>-250000000</v>
      </c>
      <c r="BK403" s="36"/>
      <c r="BL403" s="37"/>
      <c r="BM403" s="38"/>
      <c r="BN403" s="74">
        <v>-250000000</v>
      </c>
      <c r="BO403" s="74"/>
      <c r="BP403" s="76">
        <v>-250000000</v>
      </c>
      <c r="BQ403" s="37"/>
      <c r="BR403" s="37"/>
      <c r="BS403" s="56">
        <v>-250000000</v>
      </c>
    </row>
    <row r="404" spans="1:71" x14ac:dyDescent="0.2">
      <c r="A404" s="52" t="s">
        <v>1240</v>
      </c>
      <c r="B404" s="52" t="s">
        <v>1241</v>
      </c>
      <c r="C404" s="52" t="str">
        <f>VLOOKUP(A404,'[2]S&amp;P 500 Wikipedia'!A:D,3,FALSE)</f>
        <v>Utilities</v>
      </c>
      <c r="D404" s="52">
        <v>378244</v>
      </c>
      <c r="E404" s="52" t="s">
        <v>16</v>
      </c>
      <c r="F404" s="52">
        <v>2019</v>
      </c>
      <c r="G404" s="52" t="s">
        <v>1292</v>
      </c>
      <c r="H404" s="53">
        <v>43830</v>
      </c>
      <c r="I404" s="53">
        <v>43888</v>
      </c>
      <c r="J404" s="53">
        <v>43888</v>
      </c>
      <c r="K404" s="54">
        <v>315400000</v>
      </c>
      <c r="L404" s="54">
        <v>316700000</v>
      </c>
      <c r="M404" s="52" t="s">
        <v>1242</v>
      </c>
      <c r="N404" s="36">
        <v>7523100000</v>
      </c>
      <c r="O404" s="37"/>
      <c r="P404" s="37"/>
      <c r="Q404" s="38"/>
      <c r="R404" s="36">
        <v>-2678800000</v>
      </c>
      <c r="S404" s="37"/>
      <c r="T404" s="37"/>
      <c r="U404" s="38"/>
      <c r="V404" s="55">
        <v>4844300000</v>
      </c>
      <c r="W404" s="49"/>
      <c r="X404" s="36">
        <v>-3312900000</v>
      </c>
      <c r="Y404" s="37"/>
      <c r="Z404" s="37"/>
      <c r="AA404" s="37"/>
      <c r="AB404" s="37"/>
      <c r="AC404" s="37">
        <v>-926300000</v>
      </c>
      <c r="AD404" s="37"/>
      <c r="AE404" s="38">
        <v>-2386600000</v>
      </c>
      <c r="AF404" s="55">
        <v>1531400000</v>
      </c>
      <c r="AG404" s="49">
        <v>-271700000</v>
      </c>
      <c r="AH404" s="36">
        <v>-501500000</v>
      </c>
      <c r="AI404" s="37"/>
      <c r="AJ404" s="38"/>
      <c r="AK404" s="37"/>
      <c r="AL404" s="37"/>
      <c r="AM404" s="37">
        <v>127600000</v>
      </c>
      <c r="AN404" s="38">
        <v>102200000</v>
      </c>
      <c r="AO404" s="49">
        <v>1259700000</v>
      </c>
      <c r="AP404" s="36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8"/>
      <c r="BD404" s="58">
        <v>1259700000</v>
      </c>
      <c r="BE404" s="37">
        <v>-125000000</v>
      </c>
      <c r="BF404" s="37"/>
      <c r="BG404" s="37"/>
      <c r="BH404" s="37"/>
      <c r="BI404" s="37"/>
      <c r="BJ404" s="56">
        <v>1134700000</v>
      </c>
      <c r="BK404" s="36"/>
      <c r="BL404" s="37"/>
      <c r="BM404" s="38"/>
      <c r="BN404" s="74">
        <v>1134700000</v>
      </c>
      <c r="BO404" s="74">
        <v>500000</v>
      </c>
      <c r="BP404" s="76">
        <v>1135200000</v>
      </c>
      <c r="BQ404" s="37">
        <v>-1200000</v>
      </c>
      <c r="BR404" s="37"/>
      <c r="BS404" s="56">
        <v>1134000000</v>
      </c>
    </row>
    <row r="405" spans="1:71" x14ac:dyDescent="0.2">
      <c r="A405" s="52" t="s">
        <v>1243</v>
      </c>
      <c r="B405" s="52" t="s">
        <v>1244</v>
      </c>
      <c r="C405" s="52" t="str">
        <f>VLOOKUP(A405,'[2]S&amp;P 500 Wikipedia'!A:D,3,FALSE)</f>
        <v>Real Estate</v>
      </c>
      <c r="D405" s="52">
        <v>378241</v>
      </c>
      <c r="E405" s="52" t="s">
        <v>16</v>
      </c>
      <c r="F405" s="52">
        <v>2019</v>
      </c>
      <c r="G405" s="52" t="s">
        <v>1292</v>
      </c>
      <c r="H405" s="53">
        <v>43830</v>
      </c>
      <c r="I405" s="53">
        <v>43875</v>
      </c>
      <c r="J405" s="53">
        <v>43875</v>
      </c>
      <c r="K405" s="54">
        <v>401845000</v>
      </c>
      <c r="L405" s="54">
        <v>403808000</v>
      </c>
      <c r="M405" s="59" t="s">
        <v>1245</v>
      </c>
      <c r="N405" s="36">
        <v>5121306000</v>
      </c>
      <c r="O405" s="37"/>
      <c r="P405" s="37"/>
      <c r="Q405" s="38"/>
      <c r="R405" s="60">
        <v>0</v>
      </c>
      <c r="S405" s="37"/>
      <c r="T405" s="37"/>
      <c r="U405" s="38"/>
      <c r="V405" s="55">
        <v>5121306000</v>
      </c>
      <c r="W405" s="49"/>
      <c r="X405" s="36">
        <v>-3843664000</v>
      </c>
      <c r="Y405" s="37">
        <v>-126549000</v>
      </c>
      <c r="Z405" s="37"/>
      <c r="AA405" s="37"/>
      <c r="AB405" s="37"/>
      <c r="AC405" s="37">
        <v>-1027073000</v>
      </c>
      <c r="AD405" s="37"/>
      <c r="AE405" s="38">
        <v>-2690042000</v>
      </c>
      <c r="AF405" s="55">
        <v>1277642000</v>
      </c>
      <c r="AG405" s="49">
        <v>-626861000</v>
      </c>
      <c r="AH405" s="36">
        <v>-555559000</v>
      </c>
      <c r="AI405" s="37"/>
      <c r="AJ405" s="38"/>
      <c r="AK405" s="37"/>
      <c r="AL405" s="37"/>
      <c r="AM405" s="37"/>
      <c r="AN405" s="38">
        <v>-71302000</v>
      </c>
      <c r="AO405" s="49">
        <v>650781000</v>
      </c>
      <c r="AP405" s="36">
        <v>640152000</v>
      </c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8"/>
      <c r="BD405" s="58">
        <v>1290933000</v>
      </c>
      <c r="BE405" s="37">
        <v>-2957000</v>
      </c>
      <c r="BF405" s="37"/>
      <c r="BG405" s="37"/>
      <c r="BH405" s="37"/>
      <c r="BI405" s="37">
        <v>42434000</v>
      </c>
      <c r="BJ405" s="56">
        <v>1330410000</v>
      </c>
      <c r="BK405" s="36"/>
      <c r="BL405" s="37"/>
      <c r="BM405" s="38"/>
      <c r="BN405" s="74">
        <v>1330410000</v>
      </c>
      <c r="BO405" s="74">
        <v>-97978000</v>
      </c>
      <c r="BP405" s="76">
        <v>1232432000</v>
      </c>
      <c r="BQ405" s="37">
        <v>0</v>
      </c>
      <c r="BR405" s="37"/>
      <c r="BS405" s="56">
        <v>1232432000</v>
      </c>
    </row>
    <row r="406" spans="1:71" x14ac:dyDescent="0.2">
      <c r="A406" s="52" t="s">
        <v>1258</v>
      </c>
      <c r="B406" s="52" t="s">
        <v>1259</v>
      </c>
      <c r="C406" s="52" t="str">
        <f>VLOOKUP(A406,'[2]S&amp;P 500 Wikipedia'!A:D,3,FALSE)</f>
        <v>Consumer Discretionary</v>
      </c>
      <c r="D406" s="52">
        <v>104227</v>
      </c>
      <c r="E406" s="52" t="s">
        <v>16</v>
      </c>
      <c r="F406" s="52">
        <v>2019</v>
      </c>
      <c r="G406" s="52" t="s">
        <v>1292</v>
      </c>
      <c r="H406" s="53">
        <v>43830</v>
      </c>
      <c r="I406" s="53">
        <v>43872</v>
      </c>
      <c r="J406" s="53">
        <v>43872</v>
      </c>
      <c r="K406" s="54">
        <v>63700000</v>
      </c>
      <c r="L406" s="54">
        <v>64200000</v>
      </c>
      <c r="M406" s="52" t="s">
        <v>1260</v>
      </c>
      <c r="N406" s="36">
        <v>20419000000</v>
      </c>
      <c r="O406" s="37"/>
      <c r="P406" s="37"/>
      <c r="Q406" s="38"/>
      <c r="R406" s="36">
        <v>-16886000000</v>
      </c>
      <c r="S406" s="37"/>
      <c r="T406" s="37"/>
      <c r="U406" s="38"/>
      <c r="V406" s="55">
        <v>3533000000</v>
      </c>
      <c r="W406" s="49"/>
      <c r="X406" s="36">
        <v>-2211000000</v>
      </c>
      <c r="Y406" s="37">
        <v>-2142000000</v>
      </c>
      <c r="Z406" s="37"/>
      <c r="AA406" s="37"/>
      <c r="AB406" s="37"/>
      <c r="AC406" s="37">
        <v>-69000000</v>
      </c>
      <c r="AD406" s="37"/>
      <c r="AE406" s="38"/>
      <c r="AF406" s="55">
        <v>1322000000</v>
      </c>
      <c r="AG406" s="49">
        <v>-19000000</v>
      </c>
      <c r="AH406" s="36">
        <v>-187000000</v>
      </c>
      <c r="AI406" s="37"/>
      <c r="AJ406" s="38"/>
      <c r="AK406" s="37"/>
      <c r="AL406" s="37"/>
      <c r="AM406" s="37"/>
      <c r="AN406" s="38">
        <v>168000000</v>
      </c>
      <c r="AO406" s="49">
        <v>1303000000</v>
      </c>
      <c r="AP406" s="36">
        <v>249000000</v>
      </c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8"/>
      <c r="BD406" s="58">
        <v>1552000000</v>
      </c>
      <c r="BE406" s="37">
        <v>-354000000</v>
      </c>
      <c r="BF406" s="37"/>
      <c r="BG406" s="37"/>
      <c r="BH406" s="37"/>
      <c r="BI406" s="37"/>
      <c r="BJ406" s="56">
        <v>1198000000</v>
      </c>
      <c r="BK406" s="36"/>
      <c r="BL406" s="37"/>
      <c r="BM406" s="38"/>
      <c r="BN406" s="74">
        <v>1198000000</v>
      </c>
      <c r="BO406" s="74">
        <v>-14000000</v>
      </c>
      <c r="BP406" s="76">
        <v>1184000000</v>
      </c>
      <c r="BQ406" s="37"/>
      <c r="BR406" s="37"/>
      <c r="BS406" s="56">
        <v>1184000000</v>
      </c>
    </row>
    <row r="407" spans="1:71" x14ac:dyDescent="0.2">
      <c r="A407" s="52" t="s">
        <v>1264</v>
      </c>
      <c r="B407" s="52" t="s">
        <v>1265</v>
      </c>
      <c r="C407" s="52" t="str">
        <f>VLOOKUP(A407,'[2]S&amp;P 500 Wikipedia'!A:D,3,FALSE)</f>
        <v>Financials</v>
      </c>
      <c r="D407" s="52">
        <v>378243</v>
      </c>
      <c r="E407" s="52" t="s">
        <v>16</v>
      </c>
      <c r="F407" s="52">
        <v>2019</v>
      </c>
      <c r="G407" s="52" t="s">
        <v>1292</v>
      </c>
      <c r="H407" s="53">
        <v>43830</v>
      </c>
      <c r="I407" s="53">
        <v>43887</v>
      </c>
      <c r="J407" s="53">
        <v>43887</v>
      </c>
      <c r="K407" s="54">
        <v>130000000</v>
      </c>
      <c r="L407" s="54">
        <v>130000000</v>
      </c>
      <c r="M407" s="59" t="s">
        <v>1266</v>
      </c>
      <c r="N407" s="36">
        <v>9039000000</v>
      </c>
      <c r="O407" s="37"/>
      <c r="P407" s="37"/>
      <c r="Q407" s="38"/>
      <c r="R407" s="60">
        <v>0</v>
      </c>
      <c r="S407" s="37"/>
      <c r="T407" s="37"/>
      <c r="U407" s="38"/>
      <c r="V407" s="55">
        <v>9039000000</v>
      </c>
      <c r="W407" s="49"/>
      <c r="X407" s="36">
        <v>-7697000000</v>
      </c>
      <c r="Y407" s="37">
        <v>-5249000000</v>
      </c>
      <c r="Z407" s="37"/>
      <c r="AA407" s="37"/>
      <c r="AB407" s="37"/>
      <c r="AC407" s="37">
        <v>-729000000</v>
      </c>
      <c r="AD407" s="37"/>
      <c r="AE407" s="38">
        <v>-1719000000</v>
      </c>
      <c r="AF407" s="55">
        <v>1342000000</v>
      </c>
      <c r="AG407" s="49">
        <v>-7000000</v>
      </c>
      <c r="AH407" s="36">
        <v>-234000000</v>
      </c>
      <c r="AI407" s="37"/>
      <c r="AJ407" s="38"/>
      <c r="AK407" s="37"/>
      <c r="AL407" s="37"/>
      <c r="AM407" s="37"/>
      <c r="AN407" s="38">
        <v>227000000</v>
      </c>
      <c r="AO407" s="49">
        <v>1335000000</v>
      </c>
      <c r="AP407" s="36">
        <v>-13000000</v>
      </c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8"/>
      <c r="BD407" s="58">
        <v>1322000000</v>
      </c>
      <c r="BE407" s="37">
        <v>-249000000</v>
      </c>
      <c r="BF407" s="37"/>
      <c r="BG407" s="37"/>
      <c r="BH407" s="37"/>
      <c r="BI407" s="37"/>
      <c r="BJ407" s="56">
        <v>1073000000</v>
      </c>
      <c r="BK407" s="36"/>
      <c r="BL407" s="37"/>
      <c r="BM407" s="38"/>
      <c r="BN407" s="74">
        <v>1073000000</v>
      </c>
      <c r="BO407" s="74">
        <v>-29000000</v>
      </c>
      <c r="BP407" s="76">
        <v>1044000000</v>
      </c>
      <c r="BQ407" s="37"/>
      <c r="BR407" s="37"/>
      <c r="BS407" s="56">
        <v>1044000000</v>
      </c>
    </row>
    <row r="408" spans="1:71" x14ac:dyDescent="0.2">
      <c r="A408" s="52" t="s">
        <v>1234</v>
      </c>
      <c r="B408" s="52" t="s">
        <v>1235</v>
      </c>
      <c r="C408" s="52" t="str">
        <f>VLOOKUP(A408,'[2]S&amp;P 500 Wikipedia'!A:D,3,FALSE)</f>
        <v>Industrials</v>
      </c>
      <c r="D408" s="52">
        <v>378239</v>
      </c>
      <c r="E408" s="52" t="s">
        <v>16</v>
      </c>
      <c r="F408" s="52">
        <v>2019</v>
      </c>
      <c r="G408" s="52" t="s">
        <v>1292</v>
      </c>
      <c r="H408" s="53">
        <v>43830</v>
      </c>
      <c r="I408" s="53">
        <v>43874</v>
      </c>
      <c r="J408" s="53">
        <v>43874</v>
      </c>
      <c r="K408" s="54">
        <v>424600000</v>
      </c>
      <c r="L408" s="54">
        <v>427500000</v>
      </c>
      <c r="M408" s="52" t="s">
        <v>1236</v>
      </c>
      <c r="N408" s="36">
        <v>15455000000</v>
      </c>
      <c r="O408" s="37"/>
      <c r="P408" s="37"/>
      <c r="Q408" s="38"/>
      <c r="R408" s="36">
        <v>-9496000000</v>
      </c>
      <c r="S408" s="37"/>
      <c r="T408" s="37"/>
      <c r="U408" s="38"/>
      <c r="V408" s="55">
        <v>5959000000</v>
      </c>
      <c r="W408" s="49"/>
      <c r="X408" s="36">
        <v>-3205000000</v>
      </c>
      <c r="Y408" s="37">
        <v>-1631000000</v>
      </c>
      <c r="Z408" s="37"/>
      <c r="AA408" s="37"/>
      <c r="AB408" s="37"/>
      <c r="AC408" s="37">
        <v>-1574000000</v>
      </c>
      <c r="AD408" s="37"/>
      <c r="AE408" s="38"/>
      <c r="AF408" s="55">
        <v>2754000000</v>
      </c>
      <c r="AG408" s="49">
        <v>-516000000</v>
      </c>
      <c r="AH408" s="36">
        <v>-411000000</v>
      </c>
      <c r="AI408" s="37"/>
      <c r="AJ408" s="38"/>
      <c r="AK408" s="37"/>
      <c r="AL408" s="37"/>
      <c r="AM408" s="37">
        <v>-55000000</v>
      </c>
      <c r="AN408" s="38">
        <v>-50000000</v>
      </c>
      <c r="AO408" s="49">
        <v>2238000000</v>
      </c>
      <c r="AP408" s="36">
        <v>-133000000</v>
      </c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8"/>
      <c r="BD408" s="58">
        <v>2105000000</v>
      </c>
      <c r="BE408" s="37">
        <v>-434000000</v>
      </c>
      <c r="BF408" s="37"/>
      <c r="BG408" s="37"/>
      <c r="BH408" s="37"/>
      <c r="BI408" s="37"/>
      <c r="BJ408" s="56">
        <v>1671000000</v>
      </c>
      <c r="BK408" s="36"/>
      <c r="BL408" s="37"/>
      <c r="BM408" s="38"/>
      <c r="BN408" s="74">
        <v>1671000000</v>
      </c>
      <c r="BO408" s="74">
        <v>-1000000</v>
      </c>
      <c r="BP408" s="76">
        <v>1670000000</v>
      </c>
      <c r="BQ408" s="37"/>
      <c r="BR408" s="37"/>
      <c r="BS408" s="56">
        <v>1670000000</v>
      </c>
    </row>
    <row r="409" spans="1:71" x14ac:dyDescent="0.2">
      <c r="A409" s="52" t="s">
        <v>1261</v>
      </c>
      <c r="B409" s="52" t="s">
        <v>1262</v>
      </c>
      <c r="C409" s="52" t="str">
        <f>VLOOKUP(A409,'[2]S&amp;P 500 Wikipedia'!A:D,3,FALSE)</f>
        <v>Energy</v>
      </c>
      <c r="D409" s="52">
        <v>344928</v>
      </c>
      <c r="E409" s="52" t="s">
        <v>16</v>
      </c>
      <c r="F409" s="52">
        <v>2019</v>
      </c>
      <c r="G409" s="52" t="s">
        <v>1292</v>
      </c>
      <c r="H409" s="53">
        <v>43830</v>
      </c>
      <c r="I409" s="53">
        <v>43885</v>
      </c>
      <c r="J409" s="53">
        <v>43885</v>
      </c>
      <c r="K409" s="54">
        <v>1212037000</v>
      </c>
      <c r="L409" s="54">
        <v>1214011000</v>
      </c>
      <c r="M409" s="52" t="s">
        <v>1263</v>
      </c>
      <c r="N409" s="36">
        <v>8201000000</v>
      </c>
      <c r="O409" s="37"/>
      <c r="P409" s="37"/>
      <c r="Q409" s="38"/>
      <c r="R409" s="36">
        <v>-2066000000</v>
      </c>
      <c r="S409" s="37"/>
      <c r="T409" s="37"/>
      <c r="U409" s="38"/>
      <c r="V409" s="55">
        <v>6135000000</v>
      </c>
      <c r="W409" s="49"/>
      <c r="X409" s="36">
        <v>-3748000000</v>
      </c>
      <c r="Y409" s="37">
        <v>-558000000</v>
      </c>
      <c r="Z409" s="37"/>
      <c r="AA409" s="37"/>
      <c r="AB409" s="37"/>
      <c r="AC409" s="37">
        <v>-1714000000</v>
      </c>
      <c r="AD409" s="37"/>
      <c r="AE409" s="38">
        <v>-1476000000</v>
      </c>
      <c r="AF409" s="55">
        <v>2387000000</v>
      </c>
      <c r="AG409" s="49">
        <v>-857000000</v>
      </c>
      <c r="AH409" s="36">
        <v>-1186000000</v>
      </c>
      <c r="AI409" s="37"/>
      <c r="AJ409" s="38"/>
      <c r="AK409" s="37">
        <v>-79000000</v>
      </c>
      <c r="AL409" s="37"/>
      <c r="AM409" s="37">
        <v>375000000</v>
      </c>
      <c r="AN409" s="38">
        <v>33000000</v>
      </c>
      <c r="AO409" s="49">
        <v>1530000000</v>
      </c>
      <c r="AP409" s="36">
        <v>-466000000</v>
      </c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8"/>
      <c r="BD409" s="58">
        <v>1064000000</v>
      </c>
      <c r="BE409" s="37">
        <v>-335000000</v>
      </c>
      <c r="BF409" s="37"/>
      <c r="BG409" s="37"/>
      <c r="BH409" s="37"/>
      <c r="BI409" s="37"/>
      <c r="BJ409" s="56">
        <v>729000000</v>
      </c>
      <c r="BK409" s="36">
        <v>-15000000</v>
      </c>
      <c r="BL409" s="37">
        <v>-15000000</v>
      </c>
      <c r="BM409" s="38"/>
      <c r="BN409" s="74">
        <v>714000000</v>
      </c>
      <c r="BO409" s="74">
        <v>136000000</v>
      </c>
      <c r="BP409" s="76">
        <v>850000000</v>
      </c>
      <c r="BQ409" s="37"/>
      <c r="BR409" s="37"/>
      <c r="BS409" s="56">
        <v>850000000</v>
      </c>
    </row>
    <row r="410" spans="1:71" x14ac:dyDescent="0.2">
      <c r="A410" s="52" t="s">
        <v>1231</v>
      </c>
      <c r="B410" s="52" t="s">
        <v>1232</v>
      </c>
      <c r="C410" s="52" t="str">
        <f>VLOOKUP(A410,'[2]S&amp;P 500 Wikipedia'!A:D,3,FALSE)</f>
        <v>Consumer Staples</v>
      </c>
      <c r="D410" s="52">
        <v>239962</v>
      </c>
      <c r="E410" s="52" t="s">
        <v>16</v>
      </c>
      <c r="F410" s="52">
        <v>2019</v>
      </c>
      <c r="G410" s="52" t="s">
        <v>1292</v>
      </c>
      <c r="H410" s="53">
        <v>43861</v>
      </c>
      <c r="I410" s="53">
        <v>43910</v>
      </c>
      <c r="J410" s="53">
        <v>43910</v>
      </c>
      <c r="K410" s="54">
        <v>2850000000</v>
      </c>
      <c r="L410" s="54">
        <v>2868000000</v>
      </c>
      <c r="M410" s="52" t="s">
        <v>1233</v>
      </c>
      <c r="N410" s="36">
        <v>523964000000</v>
      </c>
      <c r="O410" s="37"/>
      <c r="P410" s="37"/>
      <c r="Q410" s="38"/>
      <c r="R410" s="36">
        <v>-394605000000</v>
      </c>
      <c r="S410" s="37"/>
      <c r="T410" s="37"/>
      <c r="U410" s="38"/>
      <c r="V410" s="55">
        <v>129359000000</v>
      </c>
      <c r="W410" s="49"/>
      <c r="X410" s="36">
        <v>-108791000000</v>
      </c>
      <c r="Y410" s="37">
        <v>-108791000000</v>
      </c>
      <c r="Z410" s="37"/>
      <c r="AA410" s="37"/>
      <c r="AB410" s="37"/>
      <c r="AC410" s="37"/>
      <c r="AD410" s="37"/>
      <c r="AE410" s="38"/>
      <c r="AF410" s="55">
        <v>20568000000</v>
      </c>
      <c r="AG410" s="49">
        <v>-2410000000</v>
      </c>
      <c r="AH410" s="36">
        <v>-2410000000</v>
      </c>
      <c r="AI410" s="37">
        <v>-2599000000</v>
      </c>
      <c r="AJ410" s="38">
        <v>189000000</v>
      </c>
      <c r="AK410" s="37"/>
      <c r="AL410" s="37"/>
      <c r="AM410" s="37"/>
      <c r="AN410" s="38"/>
      <c r="AO410" s="49">
        <v>18158000000</v>
      </c>
      <c r="AP410" s="36">
        <v>1958000000</v>
      </c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8"/>
      <c r="BD410" s="58">
        <v>20116000000</v>
      </c>
      <c r="BE410" s="37">
        <v>-4915000000</v>
      </c>
      <c r="BF410" s="37"/>
      <c r="BG410" s="37"/>
      <c r="BH410" s="37"/>
      <c r="BI410" s="37"/>
      <c r="BJ410" s="56">
        <v>15201000000</v>
      </c>
      <c r="BK410" s="36"/>
      <c r="BL410" s="37"/>
      <c r="BM410" s="38"/>
      <c r="BN410" s="74">
        <v>15201000000</v>
      </c>
      <c r="BO410" s="74">
        <v>-320000000</v>
      </c>
      <c r="BP410" s="76">
        <v>14881000000</v>
      </c>
      <c r="BQ410" s="37"/>
      <c r="BR410" s="37"/>
      <c r="BS410" s="56">
        <v>14881000000</v>
      </c>
    </row>
    <row r="411" spans="1:71" x14ac:dyDescent="0.2">
      <c r="A411" s="12" t="s">
        <v>1252</v>
      </c>
      <c r="B411" s="12" t="s">
        <v>1253</v>
      </c>
      <c r="C411" s="52" t="str">
        <f>VLOOKUP(A411,'[2]S&amp;P 500 Wikipedia'!A:D,3,FALSE)</f>
        <v>Materials</v>
      </c>
      <c r="D411" s="12">
        <v>359889</v>
      </c>
      <c r="E411" s="12" t="s">
        <v>16</v>
      </c>
      <c r="F411" s="12">
        <v>2017</v>
      </c>
      <c r="G411" s="12" t="s">
        <v>1292</v>
      </c>
      <c r="H411" s="63">
        <v>43008</v>
      </c>
      <c r="I411" s="63">
        <v>43059</v>
      </c>
      <c r="J411" s="63">
        <v>43059</v>
      </c>
      <c r="K411" s="64">
        <v>252200000</v>
      </c>
      <c r="L411" s="64">
        <v>255700000</v>
      </c>
      <c r="M411" s="12" t="s">
        <v>1306</v>
      </c>
      <c r="N411" s="36">
        <v>14859700000</v>
      </c>
      <c r="O411" s="39"/>
      <c r="P411" s="39"/>
      <c r="Q411" s="40"/>
      <c r="R411" s="36">
        <v>-12119500000</v>
      </c>
      <c r="S411" s="39"/>
      <c r="T411" s="39"/>
      <c r="U411" s="40"/>
      <c r="V411" s="55">
        <v>2740200000</v>
      </c>
      <c r="W411" s="49"/>
      <c r="X411" s="36">
        <v>-1629200000</v>
      </c>
      <c r="Y411" s="39">
        <v>-1629200000</v>
      </c>
      <c r="Z411" s="39"/>
      <c r="AA411" s="39"/>
      <c r="AB411" s="39"/>
      <c r="AC411" s="39"/>
      <c r="AD411" s="39"/>
      <c r="AE411" s="40"/>
      <c r="AF411" s="55">
        <v>1111000000</v>
      </c>
      <c r="AG411" s="49">
        <v>-172000000</v>
      </c>
      <c r="AH411" s="36">
        <v>-277700000</v>
      </c>
      <c r="AI411" s="39"/>
      <c r="AJ411" s="40"/>
      <c r="AK411" s="39"/>
      <c r="AL411" s="39"/>
      <c r="AM411" s="39"/>
      <c r="AN411" s="40">
        <v>105700000</v>
      </c>
      <c r="AO411" s="49">
        <v>939000000</v>
      </c>
      <c r="AP411" s="36">
        <v>-81400000</v>
      </c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40"/>
      <c r="BD411" s="67">
        <v>857600000</v>
      </c>
      <c r="BE411" s="39">
        <v>-159000000</v>
      </c>
      <c r="BF411" s="39"/>
      <c r="BG411" s="39"/>
      <c r="BH411" s="39"/>
      <c r="BI411" s="39"/>
      <c r="BJ411" s="56">
        <v>698600000</v>
      </c>
      <c r="BK411" s="36">
        <v>0</v>
      </c>
      <c r="BL411" s="39">
        <v>0</v>
      </c>
      <c r="BM411" s="40"/>
      <c r="BN411" s="74">
        <v>698600000</v>
      </c>
      <c r="BO411" s="74">
        <v>9600000</v>
      </c>
      <c r="BP411" s="76">
        <v>708200000</v>
      </c>
      <c r="BQ411" s="39"/>
      <c r="BR411" s="39"/>
      <c r="BS411" s="56">
        <v>708200000</v>
      </c>
    </row>
    <row r="412" spans="1:71" x14ac:dyDescent="0.2">
      <c r="A412" s="52" t="s">
        <v>1249</v>
      </c>
      <c r="B412" s="52" t="s">
        <v>1250</v>
      </c>
      <c r="C412" s="52" t="str">
        <f>VLOOKUP(A412,'[2]S&amp;P 500 Wikipedia'!A:D,3,FALSE)</f>
        <v>Information Technology</v>
      </c>
      <c r="D412" s="52">
        <v>378242</v>
      </c>
      <c r="E412" s="52" t="s">
        <v>16</v>
      </c>
      <c r="F412" s="52">
        <v>2019</v>
      </c>
      <c r="G412" s="52" t="s">
        <v>1292</v>
      </c>
      <c r="H412" s="53">
        <v>43830</v>
      </c>
      <c r="I412" s="53">
        <v>43881</v>
      </c>
      <c r="J412" s="53">
        <v>43881</v>
      </c>
      <c r="K412" s="54">
        <v>427600000</v>
      </c>
      <c r="L412" s="54">
        <v>430900000</v>
      </c>
      <c r="M412" s="52" t="s">
        <v>1251</v>
      </c>
      <c r="N412" s="36">
        <v>5292100000</v>
      </c>
      <c r="O412" s="37"/>
      <c r="P412" s="37"/>
      <c r="Q412" s="38"/>
      <c r="R412" s="36">
        <v>-3086500000</v>
      </c>
      <c r="S412" s="37"/>
      <c r="T412" s="37"/>
      <c r="U412" s="38"/>
      <c r="V412" s="55">
        <v>2205600000</v>
      </c>
      <c r="W412" s="49"/>
      <c r="X412" s="36">
        <v>-1271600000</v>
      </c>
      <c r="Y412" s="37">
        <v>-1271600000</v>
      </c>
      <c r="Z412" s="37"/>
      <c r="AA412" s="37"/>
      <c r="AB412" s="37"/>
      <c r="AC412" s="37"/>
      <c r="AD412" s="37"/>
      <c r="AE412" s="38"/>
      <c r="AF412" s="55">
        <v>934000000</v>
      </c>
      <c r="AG412" s="49">
        <v>-137200000</v>
      </c>
      <c r="AH412" s="36">
        <v>-145700000</v>
      </c>
      <c r="AI412" s="37"/>
      <c r="AJ412" s="38"/>
      <c r="AK412" s="37"/>
      <c r="AL412" s="37"/>
      <c r="AM412" s="37"/>
      <c r="AN412" s="38">
        <v>8500000</v>
      </c>
      <c r="AO412" s="49">
        <v>796800000</v>
      </c>
      <c r="AP412" s="36">
        <v>524600000</v>
      </c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8"/>
      <c r="BD412" s="58">
        <v>1321400000</v>
      </c>
      <c r="BE412" s="37">
        <v>-263100000</v>
      </c>
      <c r="BF412" s="37"/>
      <c r="BG412" s="37"/>
      <c r="BH412" s="37"/>
      <c r="BI412" s="37"/>
      <c r="BJ412" s="56">
        <v>1058300000</v>
      </c>
      <c r="BK412" s="36"/>
      <c r="BL412" s="37"/>
      <c r="BM412" s="38"/>
      <c r="BN412" s="74">
        <v>1058300000</v>
      </c>
      <c r="BO412" s="74"/>
      <c r="BP412" s="76">
        <v>1058300000</v>
      </c>
      <c r="BQ412" s="37"/>
      <c r="BR412" s="37"/>
      <c r="BS412" s="56">
        <v>1058300000</v>
      </c>
    </row>
    <row r="413" spans="1:71" x14ac:dyDescent="0.2">
      <c r="A413" s="52" t="s">
        <v>1255</v>
      </c>
      <c r="B413" s="52" t="s">
        <v>1256</v>
      </c>
      <c r="C413" s="52" t="str">
        <f>VLOOKUP(A413,'[2]S&amp;P 500 Wikipedia'!A:D,3,FALSE)</f>
        <v>Real Estate</v>
      </c>
      <c r="D413" s="52">
        <v>57524</v>
      </c>
      <c r="E413" s="52" t="s">
        <v>16</v>
      </c>
      <c r="F413" s="52">
        <v>2019</v>
      </c>
      <c r="G413" s="52" t="s">
        <v>1292</v>
      </c>
      <c r="H413" s="53">
        <v>43830</v>
      </c>
      <c r="I413" s="53">
        <v>43875</v>
      </c>
      <c r="J413" s="53">
        <v>43875</v>
      </c>
      <c r="K413" s="54">
        <v>745897000</v>
      </c>
      <c r="L413" s="54">
        <v>745897000</v>
      </c>
      <c r="M413" s="52" t="s">
        <v>1257</v>
      </c>
      <c r="N413" s="36">
        <v>6554000000</v>
      </c>
      <c r="O413" s="37"/>
      <c r="P413" s="37"/>
      <c r="Q413" s="38"/>
      <c r="R413" s="36">
        <v>-5412000000</v>
      </c>
      <c r="S413" s="37"/>
      <c r="T413" s="37"/>
      <c r="U413" s="38"/>
      <c r="V413" s="55">
        <v>1142000000</v>
      </c>
      <c r="W413" s="49"/>
      <c r="X413" s="36">
        <v>-559000000</v>
      </c>
      <c r="Y413" s="37">
        <v>-432000000</v>
      </c>
      <c r="Z413" s="37"/>
      <c r="AA413" s="37"/>
      <c r="AB413" s="37"/>
      <c r="AC413" s="37"/>
      <c r="AD413" s="37"/>
      <c r="AE413" s="38">
        <v>-127000000</v>
      </c>
      <c r="AF413" s="55">
        <v>583000000</v>
      </c>
      <c r="AG413" s="49">
        <v>-348000000</v>
      </c>
      <c r="AH413" s="36">
        <v>-348000000</v>
      </c>
      <c r="AI413" s="37"/>
      <c r="AJ413" s="38"/>
      <c r="AK413" s="37"/>
      <c r="AL413" s="37"/>
      <c r="AM413" s="37"/>
      <c r="AN413" s="38"/>
      <c r="AO413" s="49">
        <v>235000000</v>
      </c>
      <c r="AP413" s="36">
        <v>-448000000</v>
      </c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8"/>
      <c r="BD413" s="58">
        <v>-213000000</v>
      </c>
      <c r="BE413" s="37">
        <v>137000000</v>
      </c>
      <c r="BF413" s="37"/>
      <c r="BG413" s="37"/>
      <c r="BH413" s="37"/>
      <c r="BI413" s="37"/>
      <c r="BJ413" s="56">
        <v>-76000000</v>
      </c>
      <c r="BK413" s="36"/>
      <c r="BL413" s="37"/>
      <c r="BM413" s="38"/>
      <c r="BN413" s="74">
        <v>-76000000</v>
      </c>
      <c r="BO413" s="74"/>
      <c r="BP413" s="76">
        <v>-76000000</v>
      </c>
      <c r="BQ413" s="37"/>
      <c r="BR413" s="37"/>
      <c r="BS413" s="56">
        <v>-76000000</v>
      </c>
    </row>
    <row r="414" spans="1:71" x14ac:dyDescent="0.2">
      <c r="A414" s="52" t="s">
        <v>1267</v>
      </c>
      <c r="B414" s="52" t="s">
        <v>1268</v>
      </c>
      <c r="C414" s="52" t="str">
        <f>VLOOKUP(A414,'[2]S&amp;P 500 Wikipedia'!A:D,3,FALSE)</f>
        <v>Consumer Discretionary</v>
      </c>
      <c r="D414" s="52">
        <v>378245</v>
      </c>
      <c r="E414" s="52" t="s">
        <v>16</v>
      </c>
      <c r="F414" s="52">
        <v>2019</v>
      </c>
      <c r="G414" s="52" t="s">
        <v>1292</v>
      </c>
      <c r="H414" s="53">
        <v>43830</v>
      </c>
      <c r="I414" s="53">
        <v>43889</v>
      </c>
      <c r="J414" s="53">
        <v>43889</v>
      </c>
      <c r="K414" s="54">
        <v>106745000</v>
      </c>
      <c r="L414" s="54">
        <v>106985000</v>
      </c>
      <c r="M414" s="52" t="s">
        <v>1269</v>
      </c>
      <c r="N414" s="36">
        <v>6611099000</v>
      </c>
      <c r="O414" s="37"/>
      <c r="P414" s="37"/>
      <c r="Q414" s="38"/>
      <c r="R414" s="36">
        <v>-4067053000</v>
      </c>
      <c r="S414" s="37"/>
      <c r="T414" s="37"/>
      <c r="U414" s="38"/>
      <c r="V414" s="55">
        <v>2544046000</v>
      </c>
      <c r="W414" s="49"/>
      <c r="X414" s="36">
        <v>-1665741000</v>
      </c>
      <c r="Y414" s="37">
        <v>-896670000</v>
      </c>
      <c r="Z414" s="37"/>
      <c r="AA414" s="37"/>
      <c r="AB414" s="37"/>
      <c r="AC414" s="37">
        <v>-624878000</v>
      </c>
      <c r="AD414" s="37">
        <v>-21898000</v>
      </c>
      <c r="AE414" s="38">
        <v>-122295000</v>
      </c>
      <c r="AF414" s="55">
        <v>878305000</v>
      </c>
      <c r="AG414" s="49">
        <v>-377650000</v>
      </c>
      <c r="AH414" s="36">
        <v>-389581000</v>
      </c>
      <c r="AI414" s="37"/>
      <c r="AJ414" s="38"/>
      <c r="AK414" s="37"/>
      <c r="AL414" s="37"/>
      <c r="AM414" s="37"/>
      <c r="AN414" s="38">
        <v>11931000</v>
      </c>
      <c r="AO414" s="49">
        <v>500655000</v>
      </c>
      <c r="AP414" s="36">
        <v>-12437000</v>
      </c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8"/>
      <c r="BD414" s="58">
        <v>488218000</v>
      </c>
      <c r="BE414" s="37">
        <v>-176840000</v>
      </c>
      <c r="BF414" s="37"/>
      <c r="BG414" s="37"/>
      <c r="BH414" s="37"/>
      <c r="BI414" s="37"/>
      <c r="BJ414" s="56">
        <v>311378000</v>
      </c>
      <c r="BK414" s="36"/>
      <c r="BL414" s="37"/>
      <c r="BM414" s="38"/>
      <c r="BN414" s="74">
        <v>311378000</v>
      </c>
      <c r="BO414" s="74">
        <v>-188393000</v>
      </c>
      <c r="BP414" s="76">
        <v>122985000</v>
      </c>
      <c r="BQ414" s="37"/>
      <c r="BR414" s="37"/>
      <c r="BS414" s="56">
        <v>122985000</v>
      </c>
    </row>
    <row r="415" spans="1:71" x14ac:dyDescent="0.2">
      <c r="A415" s="52" t="s">
        <v>1270</v>
      </c>
      <c r="B415" s="52" t="s">
        <v>1271</v>
      </c>
      <c r="C415" s="52" t="str">
        <f>VLOOKUP(A415,'[2]S&amp;P 500 Wikipedia'!A:D,3,FALSE)</f>
        <v>Utilities</v>
      </c>
      <c r="D415" s="52">
        <v>378246</v>
      </c>
      <c r="E415" s="52" t="s">
        <v>16</v>
      </c>
      <c r="F415" s="52">
        <v>2019</v>
      </c>
      <c r="G415" s="52" t="s">
        <v>1292</v>
      </c>
      <c r="H415" s="53">
        <v>43830</v>
      </c>
      <c r="I415" s="53">
        <v>43882</v>
      </c>
      <c r="J415" s="53">
        <v>43882</v>
      </c>
      <c r="K415" s="54">
        <v>519000000</v>
      </c>
      <c r="L415" s="54">
        <v>520000000</v>
      </c>
      <c r="M415" s="52" t="s">
        <v>1272</v>
      </c>
      <c r="N415" s="36">
        <v>11529000000</v>
      </c>
      <c r="O415" s="37"/>
      <c r="P415" s="37"/>
      <c r="Q415" s="38"/>
      <c r="R415" s="36">
        <v>-4468000000</v>
      </c>
      <c r="S415" s="37"/>
      <c r="T415" s="37"/>
      <c r="U415" s="38"/>
      <c r="V415" s="55">
        <v>7061000000</v>
      </c>
      <c r="W415" s="49"/>
      <c r="X415" s="36">
        <v>-4957000000</v>
      </c>
      <c r="Y415" s="37">
        <v>-2338000000</v>
      </c>
      <c r="Z415" s="37"/>
      <c r="AA415" s="37"/>
      <c r="AB415" s="37"/>
      <c r="AC415" s="37">
        <v>-1765000000</v>
      </c>
      <c r="AD415" s="37"/>
      <c r="AE415" s="38">
        <v>-854000000</v>
      </c>
      <c r="AF415" s="55">
        <v>2104000000</v>
      </c>
      <c r="AG415" s="49">
        <v>-604000000</v>
      </c>
      <c r="AH415" s="36">
        <v>-773000000</v>
      </c>
      <c r="AI415" s="37"/>
      <c r="AJ415" s="38"/>
      <c r="AK415" s="37"/>
      <c r="AL415" s="37"/>
      <c r="AM415" s="37">
        <v>39000000</v>
      </c>
      <c r="AN415" s="38">
        <v>130000000</v>
      </c>
      <c r="AO415" s="49">
        <v>1500000000</v>
      </c>
      <c r="AP415" s="36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8"/>
      <c r="BD415" s="58">
        <v>1500000000</v>
      </c>
      <c r="BE415" s="37">
        <v>-128000000</v>
      </c>
      <c r="BF415" s="37"/>
      <c r="BG415" s="37"/>
      <c r="BH415" s="37"/>
      <c r="BI415" s="37"/>
      <c r="BJ415" s="56">
        <v>1372000000</v>
      </c>
      <c r="BK415" s="36"/>
      <c r="BL415" s="37"/>
      <c r="BM415" s="38"/>
      <c r="BN415" s="74">
        <v>1372000000</v>
      </c>
      <c r="BO415" s="74"/>
      <c r="BP415" s="76">
        <v>1372000000</v>
      </c>
      <c r="BQ415" s="37"/>
      <c r="BR415" s="37"/>
      <c r="BS415" s="56">
        <v>1372000000</v>
      </c>
    </row>
    <row r="416" spans="1:71" x14ac:dyDescent="0.2">
      <c r="A416" s="52" t="s">
        <v>1276</v>
      </c>
      <c r="B416" s="52" t="s">
        <v>1277</v>
      </c>
      <c r="C416" s="52" t="str">
        <f>VLOOKUP(A416,'[2]S&amp;P 500 Wikipedia'!A:D,3,FALSE)</f>
        <v>Information Technology</v>
      </c>
      <c r="D416" s="52">
        <v>396684</v>
      </c>
      <c r="E416" s="52" t="s">
        <v>16</v>
      </c>
      <c r="F416" s="52">
        <v>2019</v>
      </c>
      <c r="G416" s="52" t="s">
        <v>1292</v>
      </c>
      <c r="H416" s="53">
        <v>43921</v>
      </c>
      <c r="I416" s="53">
        <v>43959</v>
      </c>
      <c r="J416" s="53">
        <v>43959</v>
      </c>
      <c r="K416" s="54">
        <v>251732000</v>
      </c>
      <c r="L416" s="54">
        <v>254943000</v>
      </c>
      <c r="M416" s="52" t="s">
        <v>1278</v>
      </c>
      <c r="N416" s="36">
        <v>3162666000</v>
      </c>
      <c r="O416" s="37"/>
      <c r="P416" s="37"/>
      <c r="Q416" s="38"/>
      <c r="R416" s="36">
        <v>-1047630000</v>
      </c>
      <c r="S416" s="37"/>
      <c r="T416" s="37"/>
      <c r="U416" s="38"/>
      <c r="V416" s="55">
        <v>2115036000</v>
      </c>
      <c r="W416" s="49"/>
      <c r="X416" s="36">
        <v>-1294786000</v>
      </c>
      <c r="Y416" s="37">
        <v>-432308000</v>
      </c>
      <c r="Z416" s="37"/>
      <c r="AA416" s="37"/>
      <c r="AB416" s="37">
        <v>-853589000</v>
      </c>
      <c r="AC416" s="37">
        <v>-8889000</v>
      </c>
      <c r="AD416" s="37"/>
      <c r="AE416" s="38"/>
      <c r="AF416" s="55">
        <v>820250000</v>
      </c>
      <c r="AG416" s="49">
        <v>42096000</v>
      </c>
      <c r="AH416" s="36"/>
      <c r="AI416" s="37"/>
      <c r="AJ416" s="38"/>
      <c r="AK416" s="37"/>
      <c r="AL416" s="37"/>
      <c r="AM416" s="37"/>
      <c r="AN416" s="38">
        <v>42096000</v>
      </c>
      <c r="AO416" s="49">
        <v>862346000</v>
      </c>
      <c r="AP416" s="36">
        <v>-28362000</v>
      </c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8"/>
      <c r="BD416" s="58">
        <v>833984000</v>
      </c>
      <c r="BE416" s="37">
        <v>-41263000</v>
      </c>
      <c r="BF416" s="37"/>
      <c r="BG416" s="37"/>
      <c r="BH416" s="37"/>
      <c r="BI416" s="37"/>
      <c r="BJ416" s="56">
        <v>792721000</v>
      </c>
      <c r="BK416" s="36"/>
      <c r="BL416" s="37"/>
      <c r="BM416" s="38"/>
      <c r="BN416" s="74">
        <v>792721000</v>
      </c>
      <c r="BO416" s="74"/>
      <c r="BP416" s="76">
        <v>792721000</v>
      </c>
      <c r="BQ416" s="37"/>
      <c r="BR416" s="37"/>
      <c r="BS416" s="56">
        <v>792721000</v>
      </c>
    </row>
    <row r="417" spans="1:71" x14ac:dyDescent="0.2">
      <c r="A417" s="52" t="s">
        <v>487</v>
      </c>
      <c r="B417" s="52" t="s">
        <v>488</v>
      </c>
      <c r="C417" s="52" t="str">
        <f>VLOOKUP(A417,'[2]S&amp;P 500 Wikipedia'!A:D,3,FALSE)</f>
        <v>Energy</v>
      </c>
      <c r="D417" s="52">
        <v>121214</v>
      </c>
      <c r="E417" s="52" t="s">
        <v>16</v>
      </c>
      <c r="F417" s="52">
        <v>2019</v>
      </c>
      <c r="G417" s="52" t="s">
        <v>1292</v>
      </c>
      <c r="H417" s="53">
        <v>43830</v>
      </c>
      <c r="I417" s="53">
        <v>43866</v>
      </c>
      <c r="J417" s="53">
        <v>43887</v>
      </c>
      <c r="K417" s="54">
        <v>4270000000</v>
      </c>
      <c r="L417" s="54">
        <v>4270000000</v>
      </c>
      <c r="M417" s="52" t="s">
        <v>489</v>
      </c>
      <c r="N417" s="36">
        <v>255583000000</v>
      </c>
      <c r="O417" s="37"/>
      <c r="P417" s="37"/>
      <c r="Q417" s="38"/>
      <c r="R417" s="36">
        <v>-180627000000</v>
      </c>
      <c r="S417" s="37">
        <v>-180627000000</v>
      </c>
      <c r="T417" s="37"/>
      <c r="U417" s="38"/>
      <c r="V417" s="55">
        <v>74956000000</v>
      </c>
      <c r="W417" s="49"/>
      <c r="X417" s="36">
        <v>-32900000000</v>
      </c>
      <c r="Y417" s="37">
        <v>-11398000000</v>
      </c>
      <c r="Z417" s="37"/>
      <c r="AA417" s="37"/>
      <c r="AB417" s="37">
        <v>-1269000000</v>
      </c>
      <c r="AC417" s="37">
        <v>-18998000000</v>
      </c>
      <c r="AD417" s="37"/>
      <c r="AE417" s="38">
        <v>-1235000000</v>
      </c>
      <c r="AF417" s="55">
        <v>42056000000</v>
      </c>
      <c r="AG417" s="49">
        <v>-22000000000</v>
      </c>
      <c r="AH417" s="36">
        <v>-830000000</v>
      </c>
      <c r="AI417" s="37"/>
      <c r="AJ417" s="38"/>
      <c r="AK417" s="37"/>
      <c r="AL417" s="37"/>
      <c r="AM417" s="37">
        <v>5441000000</v>
      </c>
      <c r="AN417" s="38">
        <v>-26611000000</v>
      </c>
      <c r="AO417" s="49">
        <v>20056000000</v>
      </c>
      <c r="AP417" s="36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8"/>
      <c r="BD417" s="58">
        <v>20056000000</v>
      </c>
      <c r="BE417" s="37">
        <v>-5282000000</v>
      </c>
      <c r="BF417" s="37"/>
      <c r="BG417" s="37"/>
      <c r="BH417" s="37"/>
      <c r="BI417" s="37"/>
      <c r="BJ417" s="56">
        <v>14774000000</v>
      </c>
      <c r="BK417" s="36"/>
      <c r="BL417" s="37"/>
      <c r="BM417" s="38"/>
      <c r="BN417" s="74">
        <v>14774000000</v>
      </c>
      <c r="BO417" s="74">
        <v>-434000000</v>
      </c>
      <c r="BP417" s="76">
        <v>14340000000</v>
      </c>
      <c r="BQ417" s="37"/>
      <c r="BR417" s="37"/>
      <c r="BS417" s="56">
        <v>14340000000</v>
      </c>
    </row>
    <row r="418" spans="1:71" x14ac:dyDescent="0.2">
      <c r="A418" s="52" t="s">
        <v>376</v>
      </c>
      <c r="B418" s="52" t="s">
        <v>377</v>
      </c>
      <c r="C418" s="52" t="str">
        <f>VLOOKUP(A418,'[2]S&amp;P 500 Wikipedia'!A:D,3,FALSE)</f>
        <v>Health Care</v>
      </c>
      <c r="D418" s="52">
        <v>378126</v>
      </c>
      <c r="E418" s="52" t="s">
        <v>16</v>
      </c>
      <c r="F418" s="52">
        <v>2019</v>
      </c>
      <c r="G418" s="52" t="s">
        <v>1292</v>
      </c>
      <c r="H418" s="53">
        <v>43830</v>
      </c>
      <c r="I418" s="53">
        <v>43892</v>
      </c>
      <c r="J418" s="53">
        <v>43892</v>
      </c>
      <c r="K418" s="54">
        <v>223100000</v>
      </c>
      <c r="L418" s="54">
        <v>224400000</v>
      </c>
      <c r="M418" s="52" t="s">
        <v>378</v>
      </c>
      <c r="N418" s="36">
        <v>4029200000</v>
      </c>
      <c r="O418" s="37"/>
      <c r="P418" s="37"/>
      <c r="Q418" s="38"/>
      <c r="R418" s="36">
        <v>-1864100000</v>
      </c>
      <c r="S418" s="37"/>
      <c r="T418" s="37"/>
      <c r="U418" s="38"/>
      <c r="V418" s="55">
        <v>2165100000</v>
      </c>
      <c r="W418" s="49"/>
      <c r="X418" s="36">
        <v>-1804200000</v>
      </c>
      <c r="Y418" s="37">
        <v>-1804200000</v>
      </c>
      <c r="Z418" s="37"/>
      <c r="AA418" s="37"/>
      <c r="AB418" s="37"/>
      <c r="AC418" s="37"/>
      <c r="AD418" s="37"/>
      <c r="AE418" s="38"/>
      <c r="AF418" s="55">
        <v>360900000</v>
      </c>
      <c r="AG418" s="49">
        <v>-15500000</v>
      </c>
      <c r="AH418" s="36">
        <v>-27000000</v>
      </c>
      <c r="AI418" s="37"/>
      <c r="AJ418" s="38"/>
      <c r="AK418" s="37"/>
      <c r="AL418" s="37"/>
      <c r="AM418" s="37"/>
      <c r="AN418" s="38">
        <v>11500000</v>
      </c>
      <c r="AO418" s="49">
        <v>345400000</v>
      </c>
      <c r="AP418" s="36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8"/>
      <c r="BD418" s="58">
        <v>345400000</v>
      </c>
      <c r="BE418" s="37">
        <v>-82300000</v>
      </c>
      <c r="BF418" s="37"/>
      <c r="BG418" s="37"/>
      <c r="BH418" s="37"/>
      <c r="BI418" s="37"/>
      <c r="BJ418" s="56">
        <v>263100000</v>
      </c>
      <c r="BK418" s="36"/>
      <c r="BL418" s="37"/>
      <c r="BM418" s="38"/>
      <c r="BN418" s="74">
        <v>263100000</v>
      </c>
      <c r="BO418" s="74">
        <v>-200000</v>
      </c>
      <c r="BP418" s="76">
        <v>262900000</v>
      </c>
      <c r="BQ418" s="37"/>
      <c r="BR418" s="37"/>
      <c r="BS418" s="56">
        <v>262900000</v>
      </c>
    </row>
    <row r="419" spans="1:71" x14ac:dyDescent="0.2">
      <c r="A419" s="52" t="s">
        <v>1273</v>
      </c>
      <c r="B419" s="52" t="s">
        <v>1274</v>
      </c>
      <c r="C419" s="52" t="str">
        <f>VLOOKUP(A419,'[2]S&amp;P 500 Wikipedia'!A:D,3,FALSE)</f>
        <v>Information Technology</v>
      </c>
      <c r="D419" s="52">
        <v>378247</v>
      </c>
      <c r="E419" s="52" t="s">
        <v>16</v>
      </c>
      <c r="F419" s="52">
        <v>2019</v>
      </c>
      <c r="G419" s="52" t="s">
        <v>1292</v>
      </c>
      <c r="H419" s="53">
        <v>43830</v>
      </c>
      <c r="I419" s="53">
        <v>43889</v>
      </c>
      <c r="J419" s="53">
        <v>43889</v>
      </c>
      <c r="K419" s="54">
        <v>221969000</v>
      </c>
      <c r="L419" s="54">
        <v>233169000</v>
      </c>
      <c r="M419" s="52" t="s">
        <v>1275</v>
      </c>
      <c r="N419" s="36">
        <v>9066000000</v>
      </c>
      <c r="O419" s="37"/>
      <c r="P419" s="37"/>
      <c r="Q419" s="38"/>
      <c r="R419" s="36">
        <v>-5285000000</v>
      </c>
      <c r="S419" s="37"/>
      <c r="T419" s="37"/>
      <c r="U419" s="38"/>
      <c r="V419" s="55">
        <v>3781000000</v>
      </c>
      <c r="W419" s="49"/>
      <c r="X419" s="36">
        <v>-2587000000</v>
      </c>
      <c r="Y419" s="37">
        <v>-2085000000</v>
      </c>
      <c r="Z419" s="37"/>
      <c r="AA419" s="37"/>
      <c r="AB419" s="37">
        <v>-373000000</v>
      </c>
      <c r="AC419" s="37">
        <v>-45000000</v>
      </c>
      <c r="AD419" s="37"/>
      <c r="AE419" s="38">
        <v>-84000000</v>
      </c>
      <c r="AF419" s="55">
        <v>1194000000</v>
      </c>
      <c r="AG419" s="49">
        <v>-131000000</v>
      </c>
      <c r="AH419" s="36">
        <v>-131000000</v>
      </c>
      <c r="AI419" s="37"/>
      <c r="AJ419" s="38"/>
      <c r="AK419" s="37"/>
      <c r="AL419" s="37"/>
      <c r="AM419" s="37"/>
      <c r="AN419" s="38"/>
      <c r="AO419" s="49">
        <v>1063000000</v>
      </c>
      <c r="AP419" s="36">
        <v>-241000000</v>
      </c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8"/>
      <c r="BD419" s="58">
        <v>822000000</v>
      </c>
      <c r="BE419" s="37">
        <v>-179000000</v>
      </c>
      <c r="BF419" s="37"/>
      <c r="BG419" s="37"/>
      <c r="BH419" s="37"/>
      <c r="BI419" s="37">
        <v>8000000</v>
      </c>
      <c r="BJ419" s="56">
        <v>651000000</v>
      </c>
      <c r="BK419" s="36">
        <v>710000000</v>
      </c>
      <c r="BL419" s="37">
        <v>710000000</v>
      </c>
      <c r="BM419" s="38"/>
      <c r="BN419" s="74">
        <v>1361000000</v>
      </c>
      <c r="BO419" s="74">
        <v>-8000000</v>
      </c>
      <c r="BP419" s="76">
        <v>1353000000</v>
      </c>
      <c r="BQ419" s="37"/>
      <c r="BR419" s="37"/>
      <c r="BS419" s="56">
        <v>1353000000</v>
      </c>
    </row>
    <row r="420" spans="1:71" x14ac:dyDescent="0.2">
      <c r="A420" s="52" t="s">
        <v>1279</v>
      </c>
      <c r="B420" s="52" t="s">
        <v>1280</v>
      </c>
      <c r="C420" s="52" t="str">
        <f>VLOOKUP(A420,'[2]S&amp;P 500 Wikipedia'!A:D,3,FALSE)</f>
        <v>Industrials</v>
      </c>
      <c r="D420" s="52">
        <v>124467</v>
      </c>
      <c r="E420" s="52" t="s">
        <v>16</v>
      </c>
      <c r="F420" s="52">
        <v>2019</v>
      </c>
      <c r="G420" s="52" t="s">
        <v>1292</v>
      </c>
      <c r="H420" s="53">
        <v>43830</v>
      </c>
      <c r="I420" s="53">
        <v>43889</v>
      </c>
      <c r="J420" s="53">
        <v>43889</v>
      </c>
      <c r="K420" s="54">
        <v>180000000</v>
      </c>
      <c r="L420" s="54">
        <v>181200000</v>
      </c>
      <c r="M420" s="52" t="s">
        <v>1281</v>
      </c>
      <c r="N420" s="36">
        <v>5249000000</v>
      </c>
      <c r="O420" s="37"/>
      <c r="P420" s="37"/>
      <c r="Q420" s="38"/>
      <c r="R420" s="36">
        <v>-3203000000</v>
      </c>
      <c r="S420" s="37"/>
      <c r="T420" s="37"/>
      <c r="U420" s="38"/>
      <c r="V420" s="55">
        <v>2046000000</v>
      </c>
      <c r="W420" s="49"/>
      <c r="X420" s="36">
        <v>-1349000000</v>
      </c>
      <c r="Y420" s="37">
        <v>-1158000000</v>
      </c>
      <c r="Z420" s="37"/>
      <c r="AA420" s="37"/>
      <c r="AB420" s="37">
        <v>-191000000</v>
      </c>
      <c r="AC420" s="37"/>
      <c r="AD420" s="37"/>
      <c r="AE420" s="38"/>
      <c r="AF420" s="55">
        <v>697000000</v>
      </c>
      <c r="AG420" s="49">
        <v>-71000000</v>
      </c>
      <c r="AH420" s="36">
        <v>-67000000</v>
      </c>
      <c r="AI420" s="37"/>
      <c r="AJ420" s="38"/>
      <c r="AK420" s="37"/>
      <c r="AL420" s="37"/>
      <c r="AM420" s="37"/>
      <c r="AN420" s="38">
        <v>-4000000</v>
      </c>
      <c r="AO420" s="49">
        <v>626000000</v>
      </c>
      <c r="AP420" s="36">
        <v>-210000000</v>
      </c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8"/>
      <c r="BD420" s="58">
        <v>416000000</v>
      </c>
      <c r="BE420" s="37">
        <v>-15000000</v>
      </c>
      <c r="BF420" s="37"/>
      <c r="BG420" s="37"/>
      <c r="BH420" s="37"/>
      <c r="BI420" s="37"/>
      <c r="BJ420" s="56">
        <v>401000000</v>
      </c>
      <c r="BK420" s="36"/>
      <c r="BL420" s="37"/>
      <c r="BM420" s="38"/>
      <c r="BN420" s="74">
        <v>401000000</v>
      </c>
      <c r="BO420" s="74">
        <v>0</v>
      </c>
      <c r="BP420" s="76">
        <v>401000000</v>
      </c>
      <c r="BQ420" s="37"/>
      <c r="BR420" s="37"/>
      <c r="BS420" s="56">
        <v>401000000</v>
      </c>
    </row>
    <row r="421" spans="1:71" x14ac:dyDescent="0.2">
      <c r="A421" s="52" t="s">
        <v>1282</v>
      </c>
      <c r="B421" s="52" t="s">
        <v>1283</v>
      </c>
      <c r="C421" s="52" t="str">
        <f>VLOOKUP(A421,'[2]S&amp;P 500 Wikipedia'!A:D,3,FALSE)</f>
        <v>Consumer Discretionary</v>
      </c>
      <c r="D421" s="52">
        <v>98663</v>
      </c>
      <c r="E421" s="52" t="s">
        <v>16</v>
      </c>
      <c r="F421" s="52">
        <v>2019</v>
      </c>
      <c r="G421" s="52" t="s">
        <v>1292</v>
      </c>
      <c r="H421" s="53">
        <v>43830</v>
      </c>
      <c r="I421" s="53">
        <v>43881</v>
      </c>
      <c r="J421" s="53">
        <v>43881</v>
      </c>
      <c r="K421" s="54">
        <v>306000000</v>
      </c>
      <c r="L421" s="54">
        <v>313000000</v>
      </c>
      <c r="M421" s="52" t="s">
        <v>1284</v>
      </c>
      <c r="N421" s="36">
        <v>5597000000</v>
      </c>
      <c r="O421" s="37"/>
      <c r="P421" s="37"/>
      <c r="Q421" s="38"/>
      <c r="R421" s="36">
        <v>-1235000000</v>
      </c>
      <c r="S421" s="37"/>
      <c r="T421" s="37"/>
      <c r="U421" s="38"/>
      <c r="V421" s="55">
        <v>4362000000</v>
      </c>
      <c r="W421" s="49"/>
      <c r="X421" s="36">
        <v>-2461000000</v>
      </c>
      <c r="Y421" s="37">
        <v>-917000000</v>
      </c>
      <c r="Z421" s="37"/>
      <c r="AA421" s="37"/>
      <c r="AB421" s="37"/>
      <c r="AC421" s="37"/>
      <c r="AD421" s="37"/>
      <c r="AE421" s="38">
        <v>-1544000000</v>
      </c>
      <c r="AF421" s="55">
        <v>1901000000</v>
      </c>
      <c r="AG421" s="49">
        <v>-557000000</v>
      </c>
      <c r="AH421" s="36">
        <v>-486000000</v>
      </c>
      <c r="AI421" s="37"/>
      <c r="AJ421" s="38"/>
      <c r="AK421" s="37">
        <v>-67000000</v>
      </c>
      <c r="AL421" s="37"/>
      <c r="AM421" s="37"/>
      <c r="AN421" s="38">
        <v>-4000000</v>
      </c>
      <c r="AO421" s="49">
        <v>1344000000</v>
      </c>
      <c r="AP421" s="36">
        <v>29000000</v>
      </c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8"/>
      <c r="BD421" s="58">
        <v>1373000000</v>
      </c>
      <c r="BE421" s="37">
        <v>-79000000</v>
      </c>
      <c r="BF421" s="37"/>
      <c r="BG421" s="37"/>
      <c r="BH421" s="37"/>
      <c r="BI421" s="37"/>
      <c r="BJ421" s="56">
        <v>1294000000</v>
      </c>
      <c r="BK421" s="36"/>
      <c r="BL421" s="37"/>
      <c r="BM421" s="38"/>
      <c r="BN421" s="74">
        <v>1294000000</v>
      </c>
      <c r="BO421" s="74"/>
      <c r="BP421" s="76">
        <v>1294000000</v>
      </c>
      <c r="BQ421" s="37"/>
      <c r="BR421" s="37"/>
      <c r="BS421" s="56">
        <v>1294000000</v>
      </c>
    </row>
    <row r="422" spans="1:71" x14ac:dyDescent="0.2">
      <c r="A422" s="52" t="s">
        <v>1285</v>
      </c>
      <c r="B422" s="52" t="s">
        <v>1286</v>
      </c>
      <c r="C422" s="52" t="str">
        <f>VLOOKUP(A422,'[2]S&amp;P 500 Wikipedia'!A:D,3,FALSE)</f>
        <v>Health Care</v>
      </c>
      <c r="D422" s="52">
        <v>378249</v>
      </c>
      <c r="E422" s="52" t="s">
        <v>16</v>
      </c>
      <c r="F422" s="52">
        <v>2019</v>
      </c>
      <c r="G422" s="52" t="s">
        <v>1292</v>
      </c>
      <c r="H422" s="53">
        <v>43830</v>
      </c>
      <c r="I422" s="53">
        <v>43882</v>
      </c>
      <c r="J422" s="53">
        <v>43882</v>
      </c>
      <c r="K422" s="54">
        <v>205100000</v>
      </c>
      <c r="L422" s="54">
        <v>206700000</v>
      </c>
      <c r="M422" s="52" t="s">
        <v>1287</v>
      </c>
      <c r="N422" s="36">
        <v>7982200000</v>
      </c>
      <c r="O422" s="37"/>
      <c r="P422" s="37"/>
      <c r="Q422" s="38"/>
      <c r="R422" s="36">
        <v>-2252600000</v>
      </c>
      <c r="S422" s="37"/>
      <c r="T422" s="37"/>
      <c r="U422" s="38"/>
      <c r="V422" s="55">
        <v>5729600000</v>
      </c>
      <c r="W422" s="49"/>
      <c r="X422" s="36">
        <v>-4377400000</v>
      </c>
      <c r="Y422" s="37">
        <v>-3343800000</v>
      </c>
      <c r="Z422" s="37"/>
      <c r="AA422" s="37"/>
      <c r="AB422" s="37">
        <v>-449300000</v>
      </c>
      <c r="AC422" s="37">
        <v>-584300000</v>
      </c>
      <c r="AD422" s="37"/>
      <c r="AE422" s="38"/>
      <c r="AF422" s="55">
        <v>1352200000</v>
      </c>
      <c r="AG422" s="49">
        <v>-231700000</v>
      </c>
      <c r="AH422" s="36">
        <v>-226900000</v>
      </c>
      <c r="AI422" s="37"/>
      <c r="AJ422" s="38"/>
      <c r="AK422" s="37"/>
      <c r="AL422" s="37"/>
      <c r="AM422" s="37"/>
      <c r="AN422" s="38">
        <v>-4800000</v>
      </c>
      <c r="AO422" s="49">
        <v>1120500000</v>
      </c>
      <c r="AP422" s="36">
        <v>-214700000</v>
      </c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8"/>
      <c r="BD422" s="58">
        <v>905800000</v>
      </c>
      <c r="BE422" s="37">
        <v>225700000</v>
      </c>
      <c r="BF422" s="37"/>
      <c r="BG422" s="37"/>
      <c r="BH422" s="37"/>
      <c r="BI422" s="37"/>
      <c r="BJ422" s="56">
        <v>1131500000</v>
      </c>
      <c r="BK422" s="36"/>
      <c r="BL422" s="37"/>
      <c r="BM422" s="38"/>
      <c r="BN422" s="74">
        <v>1131500000</v>
      </c>
      <c r="BO422" s="74">
        <v>100000</v>
      </c>
      <c r="BP422" s="76">
        <v>1131600000</v>
      </c>
      <c r="BQ422" s="37"/>
      <c r="BR422" s="37"/>
      <c r="BS422" s="56">
        <v>1131600000</v>
      </c>
    </row>
    <row r="423" spans="1:71" x14ac:dyDescent="0.2">
      <c r="A423" s="52" t="s">
        <v>1288</v>
      </c>
      <c r="B423" s="52" t="s">
        <v>1289</v>
      </c>
      <c r="C423" s="52" t="str">
        <f>VLOOKUP(A423,'[2]S&amp;P 500 Wikipedia'!A:D,3,FALSE)</f>
        <v>Health Care</v>
      </c>
      <c r="D423" s="52">
        <v>378251</v>
      </c>
      <c r="E423" s="52" t="s">
        <v>16</v>
      </c>
      <c r="F423" s="52">
        <v>2019</v>
      </c>
      <c r="G423" s="52" t="s">
        <v>1292</v>
      </c>
      <c r="H423" s="53">
        <v>43830</v>
      </c>
      <c r="I423" s="53">
        <v>43874</v>
      </c>
      <c r="J423" s="53">
        <v>43874</v>
      </c>
      <c r="K423" s="54">
        <v>478128000</v>
      </c>
      <c r="L423" s="54">
        <v>481787000</v>
      </c>
      <c r="M423" s="52" t="s">
        <v>1290</v>
      </c>
      <c r="N423" s="36">
        <v>6260000000</v>
      </c>
      <c r="O423" s="37"/>
      <c r="P423" s="37"/>
      <c r="Q423" s="38"/>
      <c r="R423" s="36">
        <v>-1992000000</v>
      </c>
      <c r="S423" s="37"/>
      <c r="T423" s="37"/>
      <c r="U423" s="38"/>
      <c r="V423" s="55">
        <v>4268000000</v>
      </c>
      <c r="W423" s="49"/>
      <c r="X423" s="36">
        <v>-2250000000</v>
      </c>
      <c r="Y423" s="37">
        <v>-1638000000</v>
      </c>
      <c r="Z423" s="37"/>
      <c r="AA423" s="37"/>
      <c r="AB423" s="37">
        <v>-457000000</v>
      </c>
      <c r="AC423" s="37">
        <v>-155000000</v>
      </c>
      <c r="AD423" s="37"/>
      <c r="AE423" s="38"/>
      <c r="AF423" s="55">
        <v>2018000000</v>
      </c>
      <c r="AG423" s="49">
        <v>-166000000</v>
      </c>
      <c r="AH423" s="36">
        <v>-223000000</v>
      </c>
      <c r="AI423" s="37"/>
      <c r="AJ423" s="38"/>
      <c r="AK423" s="37"/>
      <c r="AL423" s="37"/>
      <c r="AM423" s="37"/>
      <c r="AN423" s="38">
        <v>57000000</v>
      </c>
      <c r="AO423" s="49">
        <v>1852000000</v>
      </c>
      <c r="AP423" s="36">
        <v>-51000000</v>
      </c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8"/>
      <c r="BD423" s="58">
        <v>1801000000</v>
      </c>
      <c r="BE423" s="37">
        <v>-301000000</v>
      </c>
      <c r="BF423" s="37"/>
      <c r="BG423" s="37"/>
      <c r="BH423" s="37"/>
      <c r="BI423" s="37"/>
      <c r="BJ423" s="56">
        <v>1500000000</v>
      </c>
      <c r="BK423" s="36"/>
      <c r="BL423" s="37"/>
      <c r="BM423" s="38"/>
      <c r="BN423" s="74">
        <v>1500000000</v>
      </c>
      <c r="BO423" s="74">
        <v>0</v>
      </c>
      <c r="BP423" s="76">
        <v>1500000000</v>
      </c>
      <c r="BQ423" s="37"/>
      <c r="BR423" s="37"/>
      <c r="BS423" s="56">
        <v>1500000000</v>
      </c>
    </row>
    <row r="425" spans="1:71" x14ac:dyDescent="0.2">
      <c r="N425" s="41">
        <f>COUNTBLANK(N2:N423)</f>
        <v>0</v>
      </c>
      <c r="O425" s="41">
        <f t="shared" ref="O425:BS425" si="0">COUNTBLANK(O2:O423)</f>
        <v>407</v>
      </c>
      <c r="P425" s="41">
        <f t="shared" si="0"/>
        <v>419</v>
      </c>
      <c r="Q425" s="41">
        <f t="shared" si="0"/>
        <v>416</v>
      </c>
      <c r="R425" s="41">
        <f t="shared" si="0"/>
        <v>0</v>
      </c>
      <c r="S425" s="41">
        <f t="shared" si="0"/>
        <v>403</v>
      </c>
      <c r="T425" s="41">
        <f t="shared" si="0"/>
        <v>420</v>
      </c>
      <c r="U425" s="41">
        <f t="shared" si="0"/>
        <v>421</v>
      </c>
      <c r="V425" s="41">
        <f t="shared" si="0"/>
        <v>0</v>
      </c>
      <c r="W425" s="41">
        <f t="shared" si="0"/>
        <v>418</v>
      </c>
      <c r="X425" s="41">
        <f t="shared" si="0"/>
        <v>2</v>
      </c>
      <c r="Y425" s="41">
        <f t="shared" si="0"/>
        <v>28</v>
      </c>
      <c r="Z425" s="41">
        <f t="shared" si="0"/>
        <v>413</v>
      </c>
      <c r="AA425" s="41">
        <f t="shared" si="0"/>
        <v>410</v>
      </c>
      <c r="AB425" s="41">
        <f t="shared" si="0"/>
        <v>279</v>
      </c>
      <c r="AC425" s="41">
        <f t="shared" si="0"/>
        <v>215</v>
      </c>
      <c r="AD425" s="41">
        <f t="shared" si="0"/>
        <v>416</v>
      </c>
      <c r="AE425" s="41">
        <f t="shared" si="0"/>
        <v>256</v>
      </c>
      <c r="AF425" s="41">
        <f t="shared" si="0"/>
        <v>0</v>
      </c>
      <c r="AG425" s="41">
        <f t="shared" si="0"/>
        <v>0</v>
      </c>
      <c r="AH425" s="41">
        <f t="shared" si="0"/>
        <v>38</v>
      </c>
      <c r="AI425" s="41">
        <f t="shared" si="0"/>
        <v>392</v>
      </c>
      <c r="AJ425" s="41">
        <f t="shared" si="0"/>
        <v>400</v>
      </c>
      <c r="AK425" s="41">
        <f t="shared" si="0"/>
        <v>400</v>
      </c>
      <c r="AL425" s="41">
        <f t="shared" si="0"/>
        <v>408</v>
      </c>
      <c r="AM425" s="41">
        <f t="shared" si="0"/>
        <v>345</v>
      </c>
      <c r="AN425" s="41">
        <f t="shared" si="0"/>
        <v>84</v>
      </c>
      <c r="AO425" s="41">
        <f t="shared" si="0"/>
        <v>0</v>
      </c>
      <c r="AP425" s="41">
        <f t="shared" si="0"/>
        <v>121</v>
      </c>
      <c r="AQ425" s="41">
        <f t="shared" si="0"/>
        <v>420</v>
      </c>
      <c r="AR425" s="41">
        <f t="shared" si="0"/>
        <v>420</v>
      </c>
      <c r="AS425" s="41">
        <f t="shared" si="0"/>
        <v>421</v>
      </c>
      <c r="AT425" s="41">
        <f t="shared" si="0"/>
        <v>419</v>
      </c>
      <c r="AU425" s="41">
        <f t="shared" si="0"/>
        <v>415</v>
      </c>
      <c r="AV425" s="41">
        <f t="shared" si="0"/>
        <v>421</v>
      </c>
      <c r="AW425" s="41">
        <f t="shared" si="0"/>
        <v>411</v>
      </c>
      <c r="AX425" s="41">
        <f t="shared" si="0"/>
        <v>417</v>
      </c>
      <c r="AY425" s="41">
        <f t="shared" si="0"/>
        <v>420</v>
      </c>
      <c r="AZ425" s="41">
        <f t="shared" si="0"/>
        <v>411</v>
      </c>
      <c r="BA425" s="41">
        <f t="shared" si="0"/>
        <v>420</v>
      </c>
      <c r="BB425" s="41">
        <f t="shared" si="0"/>
        <v>422</v>
      </c>
      <c r="BC425" s="41">
        <f t="shared" si="0"/>
        <v>410</v>
      </c>
      <c r="BD425" s="41">
        <f t="shared" si="0"/>
        <v>0</v>
      </c>
      <c r="BE425" s="41">
        <f t="shared" si="0"/>
        <v>8</v>
      </c>
      <c r="BF425" s="41">
        <f t="shared" si="0"/>
        <v>420</v>
      </c>
      <c r="BG425" s="41">
        <f t="shared" si="0"/>
        <v>420</v>
      </c>
      <c r="BH425" s="41">
        <f t="shared" si="0"/>
        <v>422</v>
      </c>
      <c r="BI425" s="41">
        <f t="shared" si="0"/>
        <v>378</v>
      </c>
      <c r="BJ425" s="41">
        <f t="shared" si="0"/>
        <v>0</v>
      </c>
      <c r="BK425" s="41">
        <f t="shared" si="0"/>
        <v>335</v>
      </c>
      <c r="BL425" s="41">
        <f t="shared" si="0"/>
        <v>338</v>
      </c>
      <c r="BM425" s="41">
        <f t="shared" si="0"/>
        <v>421</v>
      </c>
      <c r="BN425" s="41">
        <f t="shared" si="0"/>
        <v>0</v>
      </c>
      <c r="BO425" s="41">
        <f t="shared" si="0"/>
        <v>197</v>
      </c>
      <c r="BP425" s="41">
        <f t="shared" si="0"/>
        <v>0</v>
      </c>
      <c r="BQ425" s="41">
        <f t="shared" si="0"/>
        <v>381</v>
      </c>
      <c r="BR425" s="41">
        <f t="shared" si="0"/>
        <v>419</v>
      </c>
      <c r="BS425" s="41">
        <f t="shared" si="0"/>
        <v>0</v>
      </c>
    </row>
  </sheetData>
  <autoFilter ref="A1:BS1" xr:uid="{21E6FF19-7B7B-2D4D-9538-879CC18E0430}">
    <sortState xmlns:xlrd2="http://schemas.microsoft.com/office/spreadsheetml/2017/richdata2" ref="A2:BS423">
      <sortCondition ref="A1:A423"/>
    </sortState>
  </autoFilter>
  <hyperlinks>
    <hyperlink ref="M9" r:id="rId1" xr:uid="{C0DBA5D2-B69B-004B-88AB-938FC4596010}"/>
    <hyperlink ref="M32" r:id="rId2" xr:uid="{EBA98FD4-7655-A34A-86BC-DB4FD325D667}"/>
    <hyperlink ref="M268" r:id="rId3" xr:uid="{516F7A82-C8A0-F948-BB47-C6ED601F9627}"/>
    <hyperlink ref="M244" r:id="rId4" xr:uid="{F02D0717-DFC3-F14E-9A51-81C009E94146}"/>
    <hyperlink ref="M47" r:id="rId5" xr:uid="{4410198C-EFA4-7749-92E4-43EFB0BBF7D8}"/>
    <hyperlink ref="M30" r:id="rId6" xr:uid="{AEDF00A6-25C6-8441-B0F9-41DB0550323E}"/>
    <hyperlink ref="M37" r:id="rId7" xr:uid="{17648FAB-8D38-DE42-B574-FB59172D4F2A}"/>
    <hyperlink ref="M44" r:id="rId8" xr:uid="{A66C83C3-EF5D-B84E-81C8-01BC238EBDCA}"/>
    <hyperlink ref="M58" r:id="rId9" xr:uid="{9913F25D-CA82-F742-8611-AF9905298FD0}"/>
    <hyperlink ref="M57" r:id="rId10" xr:uid="{BB502E7D-68A1-0D47-BE3B-46AB4204BD33}"/>
    <hyperlink ref="M80" r:id="rId11" xr:uid="{34D85142-A5C6-2841-810F-D597F3A9036B}"/>
    <hyperlink ref="M138" r:id="rId12" xr:uid="{7C8184FF-A115-5349-8D51-8465B9CB4A83}"/>
    <hyperlink ref="M332" r:id="rId13" xr:uid="{25831381-214F-E74B-9843-64A8EB9A0478}"/>
    <hyperlink ref="M163" r:id="rId14" xr:uid="{7432EB85-82F4-AC42-8651-01C0B29A4319}"/>
    <hyperlink ref="M186" r:id="rId15" xr:uid="{4F87D7CA-2E28-124A-9DFD-6B8A173ADB74}"/>
    <hyperlink ref="M250" r:id="rId16" xr:uid="{D2F70ABB-2B12-B14B-8D1D-C754525B5B0F}"/>
    <hyperlink ref="M300" r:id="rId17" xr:uid="{516760DF-E8AD-AB45-A65F-5EC21B4470A8}"/>
    <hyperlink ref="M328" r:id="rId18" xr:uid="{B5EEA155-E43F-C94C-8158-D3AC4501A72A}"/>
    <hyperlink ref="M299" r:id="rId19" xr:uid="{2FC63D1C-2669-9A48-BD55-EC4DAA3EB93E}"/>
    <hyperlink ref="M373" r:id="rId20" xr:uid="{EF793CCA-D91A-904F-AD68-A64717694D19}"/>
    <hyperlink ref="M383" r:id="rId21" xr:uid="{8C5DBFFF-9F4D-3945-A2FA-FC351F70F1A3}"/>
    <hyperlink ref="M389" r:id="rId22" xr:uid="{1DC94C57-0597-CE4F-8F6B-E8133DEBBBA2}"/>
    <hyperlink ref="M405" r:id="rId23" xr:uid="{9C299623-0A2F-0F49-B433-75352BC51C74}"/>
    <hyperlink ref="M407" r:id="rId24" xr:uid="{E7CCC0F6-6862-FF41-B96B-542918001909}"/>
  </hyperlink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6792B-6A04-EC47-A174-D41C45A32B50}">
  <dimension ref="A1:BL426"/>
  <sheetViews>
    <sheetView workbookViewId="0">
      <selection activeCell="G22" sqref="G22"/>
    </sheetView>
  </sheetViews>
  <sheetFormatPr baseColWidth="10" defaultRowHeight="16" x14ac:dyDescent="0.2"/>
  <cols>
    <col min="2" max="2" width="33.5" bestFit="1" customWidth="1"/>
    <col min="10" max="11" width="17.6640625" style="43" bestFit="1" customWidth="1"/>
    <col min="13" max="13" width="16.83203125" style="83" customWidth="1"/>
    <col min="14" max="14" width="18.83203125" style="81" bestFit="1" customWidth="1"/>
    <col min="15" max="15" width="17.6640625" style="81" bestFit="1" customWidth="1"/>
    <col min="16" max="16" width="11.1640625" style="85" bestFit="1" customWidth="1"/>
    <col min="17" max="17" width="18.83203125" style="49" bestFit="1" customWidth="1"/>
    <col min="18" max="18" width="18.83203125" style="36" bestFit="1" customWidth="1"/>
    <col min="19" max="19" width="18.83203125" style="81" bestFit="1" customWidth="1"/>
    <col min="20" max="20" width="17.6640625" style="81" bestFit="1" customWidth="1"/>
    <col min="21" max="21" width="18.83203125" style="85" bestFit="1" customWidth="1"/>
    <col min="22" max="22" width="18.83203125" style="36" bestFit="1" customWidth="1"/>
    <col min="23" max="23" width="17.6640625" style="81" bestFit="1" customWidth="1"/>
    <col min="24" max="24" width="18.83203125" style="81" bestFit="1" customWidth="1"/>
    <col min="25" max="25" width="17.6640625" style="81" bestFit="1" customWidth="1"/>
    <col min="26" max="26" width="18.83203125" style="85" bestFit="1" customWidth="1"/>
    <col min="27" max="27" width="16.6640625" style="55" bestFit="1" customWidth="1"/>
    <col min="28" max="28" width="17.6640625" style="84" bestFit="1" customWidth="1"/>
    <col min="29" max="29" width="17.6640625" style="36" bestFit="1" customWidth="1"/>
    <col min="30" max="31" width="17.6640625" style="81" bestFit="1" customWidth="1"/>
    <col min="32" max="32" width="10.83203125" style="81"/>
    <col min="33" max="34" width="17.6640625" style="81" bestFit="1" customWidth="1"/>
    <col min="35" max="35" width="15" style="43" bestFit="1" customWidth="1"/>
    <col min="36" max="36" width="17.6640625" style="43" bestFit="1" customWidth="1"/>
    <col min="37" max="37" width="17.6640625" style="36" bestFit="1" customWidth="1"/>
    <col min="38" max="38" width="17.6640625" style="81" bestFit="1" customWidth="1"/>
    <col min="39" max="39" width="18.83203125" style="85" bestFit="1" customWidth="1"/>
    <col min="40" max="40" width="17.6640625" style="36" bestFit="1" customWidth="1"/>
    <col min="41" max="42" width="16.6640625" style="81" bestFit="1" customWidth="1"/>
    <col min="43" max="43" width="14" style="81" bestFit="1" customWidth="1"/>
    <col min="44" max="44" width="17.6640625" style="85" bestFit="1" customWidth="1"/>
    <col min="45" max="45" width="17.6640625" style="43" bestFit="1" customWidth="1"/>
    <col min="46" max="46" width="16.6640625" style="43" bestFit="1" customWidth="1"/>
    <col min="47" max="47" width="17.6640625" style="82" bestFit="1" customWidth="1"/>
    <col min="48" max="48" width="17.6640625" style="43" bestFit="1" customWidth="1"/>
    <col min="49" max="49" width="17.6640625" style="36" bestFit="1" customWidth="1"/>
    <col min="50" max="50" width="17.6640625" style="81" bestFit="1" customWidth="1"/>
    <col min="51" max="51" width="17.6640625" style="55" bestFit="1" customWidth="1"/>
    <col min="52" max="52" width="17.6640625" style="81" bestFit="1" customWidth="1"/>
    <col min="53" max="53" width="17.6640625" style="85" bestFit="1" customWidth="1"/>
    <col min="54" max="54" width="17.6640625" style="36" bestFit="1" customWidth="1"/>
    <col min="55" max="55" width="17.6640625" style="81" bestFit="1" customWidth="1"/>
    <col min="56" max="56" width="17.6640625" style="85" bestFit="1" customWidth="1"/>
    <col min="57" max="57" width="17.6640625" style="43" bestFit="1" customWidth="1"/>
    <col min="58" max="58" width="15" style="43" bestFit="1" customWidth="1"/>
    <col min="59" max="59" width="17.6640625" style="82" bestFit="1" customWidth="1"/>
    <col min="60" max="61" width="17.6640625" style="43" bestFit="1" customWidth="1"/>
    <col min="62" max="62" width="17.6640625" style="86" bestFit="1" customWidth="1"/>
    <col min="63" max="63" width="15" style="81" bestFit="1" customWidth="1"/>
    <col min="64" max="64" width="17.6640625" style="56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s="43" t="s">
        <v>1415</v>
      </c>
      <c r="K1" s="43" t="s">
        <v>1416</v>
      </c>
      <c r="L1" t="s">
        <v>12</v>
      </c>
      <c r="M1" s="20" t="s">
        <v>1291</v>
      </c>
      <c r="N1" s="45" t="s">
        <v>1555</v>
      </c>
      <c r="O1" s="45" t="s">
        <v>1559</v>
      </c>
      <c r="P1" s="46" t="s">
        <v>1557</v>
      </c>
      <c r="Q1" s="49" t="s">
        <v>1517</v>
      </c>
      <c r="R1" s="44" t="s">
        <v>1560</v>
      </c>
      <c r="S1" s="45" t="s">
        <v>1561</v>
      </c>
      <c r="T1" s="45" t="s">
        <v>1562</v>
      </c>
      <c r="U1" s="46" t="s">
        <v>1563</v>
      </c>
      <c r="V1" s="44" t="s">
        <v>1564</v>
      </c>
      <c r="W1" s="45" t="s">
        <v>1565</v>
      </c>
      <c r="X1" s="45" t="s">
        <v>1566</v>
      </c>
      <c r="Y1" s="45" t="s">
        <v>1567</v>
      </c>
      <c r="Z1" s="46" t="s">
        <v>1568</v>
      </c>
      <c r="AA1" s="47" t="s">
        <v>1569</v>
      </c>
      <c r="AB1" s="80" t="s">
        <v>1570</v>
      </c>
      <c r="AC1" s="44" t="s">
        <v>1571</v>
      </c>
      <c r="AD1" s="45" t="s">
        <v>1572</v>
      </c>
      <c r="AE1" s="45" t="s">
        <v>1573</v>
      </c>
      <c r="AF1" s="45" t="s">
        <v>1574</v>
      </c>
      <c r="AG1" s="45" t="s">
        <v>1575</v>
      </c>
      <c r="AH1" s="81" t="s">
        <v>1576</v>
      </c>
      <c r="AI1" s="43" t="s">
        <v>1577</v>
      </c>
      <c r="AJ1" s="43" t="s">
        <v>1578</v>
      </c>
      <c r="AK1" s="44" t="s">
        <v>1579</v>
      </c>
      <c r="AL1" s="45" t="s">
        <v>1580</v>
      </c>
      <c r="AM1" s="46" t="s">
        <v>1581</v>
      </c>
      <c r="AN1" s="44" t="s">
        <v>1582</v>
      </c>
      <c r="AO1" s="45" t="s">
        <v>1583</v>
      </c>
      <c r="AP1" s="45" t="s">
        <v>1584</v>
      </c>
      <c r="AQ1" s="45" t="s">
        <v>1585</v>
      </c>
      <c r="AR1" s="46" t="s">
        <v>1586</v>
      </c>
      <c r="AS1" s="43" t="s">
        <v>1587</v>
      </c>
      <c r="AT1" s="43" t="s">
        <v>1588</v>
      </c>
      <c r="AU1" s="82" t="s">
        <v>1589</v>
      </c>
      <c r="AV1" s="43" t="s">
        <v>1590</v>
      </c>
      <c r="AW1" s="44" t="s">
        <v>1591</v>
      </c>
      <c r="AX1" s="45" t="s">
        <v>1592</v>
      </c>
      <c r="AY1" s="47" t="s">
        <v>1593</v>
      </c>
      <c r="AZ1" s="45" t="s">
        <v>1594</v>
      </c>
      <c r="BA1" s="46" t="s">
        <v>1595</v>
      </c>
      <c r="BB1" s="44" t="s">
        <v>1596</v>
      </c>
      <c r="BC1" s="45" t="s">
        <v>1597</v>
      </c>
      <c r="BD1" s="46" t="s">
        <v>1598</v>
      </c>
      <c r="BE1" s="43" t="s">
        <v>1599</v>
      </c>
      <c r="BF1" s="43" t="s">
        <v>1600</v>
      </c>
      <c r="BG1" s="82" t="s">
        <v>1601</v>
      </c>
      <c r="BH1" s="43" t="s">
        <v>1602</v>
      </c>
      <c r="BI1" s="43" t="s">
        <v>1603</v>
      </c>
      <c r="BJ1" s="51" t="s">
        <v>1604</v>
      </c>
      <c r="BK1" s="45" t="s">
        <v>1605</v>
      </c>
      <c r="BL1" s="48" t="s">
        <v>1606</v>
      </c>
    </row>
    <row r="2" spans="1:64" x14ac:dyDescent="0.2">
      <c r="A2" s="52" t="s">
        <v>54</v>
      </c>
      <c r="B2" s="52" t="s">
        <v>55</v>
      </c>
      <c r="C2" s="52">
        <v>45846</v>
      </c>
      <c r="D2" s="52" t="s">
        <v>16</v>
      </c>
      <c r="E2" s="52">
        <v>2019</v>
      </c>
      <c r="F2" s="52" t="s">
        <v>1292</v>
      </c>
      <c r="G2" s="53">
        <v>43769</v>
      </c>
      <c r="H2" s="53">
        <v>43818</v>
      </c>
      <c r="I2" s="53">
        <v>43818</v>
      </c>
      <c r="J2" s="54">
        <v>314000000</v>
      </c>
      <c r="K2" s="54">
        <v>318000000</v>
      </c>
      <c r="L2" s="52" t="s">
        <v>56</v>
      </c>
      <c r="M2" s="83">
        <v>1071000000</v>
      </c>
      <c r="N2" s="37"/>
      <c r="O2" s="37"/>
      <c r="P2" s="38"/>
      <c r="Q2" s="49">
        <v>238000000</v>
      </c>
      <c r="R2" s="36">
        <v>-149000000</v>
      </c>
      <c r="S2" s="37">
        <v>72000000</v>
      </c>
      <c r="T2" s="37">
        <v>-255000000</v>
      </c>
      <c r="U2" s="38">
        <v>34000000</v>
      </c>
      <c r="V2" s="36">
        <v>-139000000</v>
      </c>
      <c r="W2" s="37">
        <v>-106000000</v>
      </c>
      <c r="X2" s="37">
        <v>-36000000</v>
      </c>
      <c r="Y2" s="37">
        <v>29000000</v>
      </c>
      <c r="Z2" s="38">
        <v>-26000000</v>
      </c>
      <c r="AB2" s="84">
        <v>1021000000</v>
      </c>
      <c r="AC2" s="36">
        <v>-155000000</v>
      </c>
      <c r="AD2" s="37">
        <v>0</v>
      </c>
      <c r="AE2" s="37">
        <v>0</v>
      </c>
      <c r="AF2" s="37"/>
      <c r="AG2" s="37">
        <v>-155000000</v>
      </c>
      <c r="AH2" s="37">
        <v>-155000000</v>
      </c>
      <c r="AI2" s="54"/>
      <c r="AJ2" s="54"/>
      <c r="AL2" s="37"/>
      <c r="AM2" s="38"/>
      <c r="AN2" s="36">
        <v>-1408000000</v>
      </c>
      <c r="AO2" s="37">
        <v>0</v>
      </c>
      <c r="AP2" s="37"/>
      <c r="AQ2" s="37"/>
      <c r="AR2" s="38">
        <v>-1408000000</v>
      </c>
      <c r="AS2" s="54">
        <v>-27000000</v>
      </c>
      <c r="AT2" s="54"/>
      <c r="AU2" s="82">
        <v>-1590000000</v>
      </c>
      <c r="AV2" s="54">
        <v>-206000000</v>
      </c>
      <c r="AW2" s="36">
        <v>600000000</v>
      </c>
      <c r="AX2" s="37"/>
      <c r="AZ2" s="37"/>
      <c r="BA2" s="38"/>
      <c r="BB2" s="36">
        <v>-669000000</v>
      </c>
      <c r="BC2" s="37">
        <v>54000000</v>
      </c>
      <c r="BD2" s="38">
        <v>-723000000</v>
      </c>
      <c r="BE2" s="54">
        <v>-24000000</v>
      </c>
      <c r="BF2" s="54"/>
      <c r="BG2" s="82">
        <v>-299000000</v>
      </c>
      <c r="BH2" s="54">
        <v>-868000000</v>
      </c>
      <c r="BI2" s="54"/>
      <c r="BJ2" s="58">
        <v>-868000000</v>
      </c>
      <c r="BK2" s="37">
        <v>2000000</v>
      </c>
      <c r="BL2" s="56">
        <v>-866000000</v>
      </c>
    </row>
    <row r="3" spans="1:64" x14ac:dyDescent="0.2">
      <c r="A3" s="52" t="s">
        <v>99</v>
      </c>
      <c r="B3" s="52" t="s">
        <v>100</v>
      </c>
      <c r="C3" s="52">
        <v>68568</v>
      </c>
      <c r="D3" s="52" t="s">
        <v>16</v>
      </c>
      <c r="E3" s="52">
        <v>2019</v>
      </c>
      <c r="F3" s="52" t="s">
        <v>1292</v>
      </c>
      <c r="G3" s="53">
        <v>43830</v>
      </c>
      <c r="H3" s="53">
        <v>43880</v>
      </c>
      <c r="I3" s="53">
        <v>43880</v>
      </c>
      <c r="J3" s="54">
        <v>443363000</v>
      </c>
      <c r="K3" s="54">
        <v>444269000</v>
      </c>
      <c r="L3" s="52" t="s">
        <v>101</v>
      </c>
      <c r="M3" s="83">
        <v>1686000000</v>
      </c>
      <c r="N3" s="37"/>
      <c r="O3" s="37"/>
      <c r="P3" s="38"/>
      <c r="Q3" s="49">
        <v>2318000000</v>
      </c>
      <c r="R3" s="36">
        <v>678000000</v>
      </c>
      <c r="S3" s="37"/>
      <c r="T3" s="37"/>
      <c r="U3" s="38"/>
      <c r="V3" s="36">
        <v>-867000000</v>
      </c>
      <c r="W3" s="37"/>
      <c r="X3" s="37"/>
      <c r="Y3" s="37"/>
      <c r="Z3" s="38"/>
      <c r="AB3" s="84">
        <v>3815000000</v>
      </c>
      <c r="AC3" s="36">
        <v>-3114000000</v>
      </c>
      <c r="AD3" s="37"/>
      <c r="AE3" s="37"/>
      <c r="AF3" s="37"/>
      <c r="AG3" s="37"/>
      <c r="AH3" s="37"/>
      <c r="AI3" s="54"/>
      <c r="AJ3" s="54"/>
      <c r="AL3" s="37"/>
      <c r="AM3" s="38"/>
      <c r="AN3" s="36">
        <v>0</v>
      </c>
      <c r="AO3" s="37"/>
      <c r="AP3" s="37"/>
      <c r="AQ3" s="37"/>
      <c r="AR3" s="38"/>
      <c r="AS3" s="54">
        <v>871000000</v>
      </c>
      <c r="AT3" s="54"/>
      <c r="AU3" s="82">
        <v>-2243000000</v>
      </c>
      <c r="AV3" s="54">
        <v>-178000000</v>
      </c>
      <c r="AW3" s="36">
        <v>3960000000</v>
      </c>
      <c r="AX3" s="37"/>
      <c r="AZ3" s="37"/>
      <c r="BA3" s="38"/>
      <c r="BB3" s="36">
        <v>-1097000000</v>
      </c>
      <c r="BC3" s="37"/>
      <c r="BD3" s="38">
        <v>-1097000000</v>
      </c>
      <c r="BE3" s="54">
        <v>-4253000000</v>
      </c>
      <c r="BF3" s="54"/>
      <c r="BG3" s="82">
        <v>-1568000000</v>
      </c>
      <c r="BH3" s="54">
        <v>4000000</v>
      </c>
      <c r="BI3" s="54"/>
      <c r="BJ3" s="58">
        <v>4000000</v>
      </c>
      <c r="BK3" s="37"/>
      <c r="BL3" s="56">
        <v>4000000</v>
      </c>
    </row>
    <row r="4" spans="1:64" x14ac:dyDescent="0.2">
      <c r="A4" s="52" t="s">
        <v>43</v>
      </c>
      <c r="B4" s="52" t="s">
        <v>44</v>
      </c>
      <c r="C4" s="52">
        <v>184955</v>
      </c>
      <c r="D4" s="52" t="s">
        <v>16</v>
      </c>
      <c r="E4" s="52">
        <v>2019</v>
      </c>
      <c r="F4" s="52" t="s">
        <v>1292</v>
      </c>
      <c r="G4" s="53">
        <v>43830</v>
      </c>
      <c r="H4" s="53">
        <v>43879</v>
      </c>
      <c r="I4" s="53">
        <v>43879</v>
      </c>
      <c r="J4" s="54">
        <v>70869000</v>
      </c>
      <c r="K4" s="54">
        <v>71165000</v>
      </c>
      <c r="L4" s="52" t="s">
        <v>46</v>
      </c>
      <c r="M4" s="83">
        <v>486896000</v>
      </c>
      <c r="N4" s="37"/>
      <c r="O4" s="37"/>
      <c r="P4" s="38"/>
      <c r="Q4" s="49">
        <v>238371000</v>
      </c>
      <c r="R4" s="36">
        <v>79694000</v>
      </c>
      <c r="S4" s="37"/>
      <c r="T4" s="37"/>
      <c r="U4" s="38"/>
      <c r="V4" s="36">
        <v>61948000</v>
      </c>
      <c r="W4" s="37"/>
      <c r="X4" s="37"/>
      <c r="Y4" s="37"/>
      <c r="Z4" s="38"/>
      <c r="AB4" s="84">
        <v>866909000</v>
      </c>
      <c r="AC4" s="36">
        <v>-261420000</v>
      </c>
      <c r="AD4" s="37"/>
      <c r="AE4" s="37"/>
      <c r="AF4" s="37"/>
      <c r="AG4" s="37"/>
      <c r="AH4" s="37"/>
      <c r="AI4" s="54"/>
      <c r="AJ4" s="54"/>
      <c r="AL4" s="37"/>
      <c r="AM4" s="38"/>
      <c r="AO4" s="37"/>
      <c r="AP4" s="37"/>
      <c r="AQ4" s="37"/>
      <c r="AR4" s="38"/>
      <c r="AS4" s="54">
        <v>-201519000</v>
      </c>
      <c r="AT4" s="54"/>
      <c r="AU4" s="82">
        <v>-462939000</v>
      </c>
      <c r="AV4" s="54">
        <v>-17185000</v>
      </c>
      <c r="AW4" s="36">
        <v>-369386000</v>
      </c>
      <c r="AX4" s="37"/>
      <c r="AZ4" s="37"/>
      <c r="BA4" s="38"/>
      <c r="BB4" s="36">
        <v>-495101000</v>
      </c>
      <c r="BC4" s="37">
        <v>3334000</v>
      </c>
      <c r="BD4" s="38">
        <v>-498435000</v>
      </c>
      <c r="BE4" s="54">
        <v>-481000</v>
      </c>
      <c r="BF4" s="54"/>
      <c r="BG4" s="82">
        <v>-882153000</v>
      </c>
      <c r="BH4" s="54">
        <v>-478183000</v>
      </c>
      <c r="BI4" s="54"/>
      <c r="BJ4" s="58">
        <v>-478183000</v>
      </c>
      <c r="BK4" s="37">
        <v>321000</v>
      </c>
      <c r="BL4" s="56">
        <v>-477862000</v>
      </c>
    </row>
    <row r="5" spans="1:64" x14ac:dyDescent="0.2">
      <c r="A5" s="52" t="s">
        <v>140</v>
      </c>
      <c r="B5" s="52" t="s">
        <v>141</v>
      </c>
      <c r="C5" s="52">
        <v>111052</v>
      </c>
      <c r="D5" s="52" t="s">
        <v>16</v>
      </c>
      <c r="E5" s="52">
        <v>2019</v>
      </c>
      <c r="F5" s="52" t="s">
        <v>1292</v>
      </c>
      <c r="G5" s="53">
        <v>43738</v>
      </c>
      <c r="H5" s="53">
        <v>43769</v>
      </c>
      <c r="I5" s="53">
        <v>43769</v>
      </c>
      <c r="J5" s="54">
        <v>18471336000</v>
      </c>
      <c r="K5" s="54">
        <v>18595652000</v>
      </c>
      <c r="L5" s="52" t="s">
        <v>142</v>
      </c>
      <c r="M5" s="83">
        <v>55256000000</v>
      </c>
      <c r="N5" s="37"/>
      <c r="O5" s="37"/>
      <c r="P5" s="38"/>
      <c r="Q5" s="49">
        <v>12547000000</v>
      </c>
      <c r="R5" s="36">
        <v>5076000000</v>
      </c>
      <c r="S5" s="37">
        <v>6068000000</v>
      </c>
      <c r="T5" s="37">
        <v>-340000000</v>
      </c>
      <c r="U5" s="38">
        <v>-652000000</v>
      </c>
      <c r="V5" s="36">
        <v>-3488000000</v>
      </c>
      <c r="W5" s="37">
        <v>245000000</v>
      </c>
      <c r="X5" s="37">
        <v>-289000000</v>
      </c>
      <c r="Y5" s="37">
        <v>-1923000000</v>
      </c>
      <c r="Z5" s="38">
        <v>-1521000000</v>
      </c>
      <c r="AB5" s="84">
        <v>69391000000</v>
      </c>
      <c r="AC5" s="36">
        <v>-10495000000</v>
      </c>
      <c r="AD5" s="37"/>
      <c r="AE5" s="37"/>
      <c r="AF5" s="37"/>
      <c r="AG5" s="37">
        <v>-10495000000</v>
      </c>
      <c r="AH5" s="37">
        <v>-10495000000</v>
      </c>
      <c r="AI5" s="54"/>
      <c r="AJ5" s="54"/>
      <c r="AK5" s="36">
        <v>56459000000</v>
      </c>
      <c r="AL5" s="37">
        <v>96089000000</v>
      </c>
      <c r="AM5" s="38">
        <v>-39630000000</v>
      </c>
      <c r="AN5" s="36">
        <v>-624000000</v>
      </c>
      <c r="AO5" s="37"/>
      <c r="AP5" s="37"/>
      <c r="AQ5" s="37"/>
      <c r="AR5" s="38">
        <v>-624000000</v>
      </c>
      <c r="AS5" s="54">
        <v>556000000</v>
      </c>
      <c r="AT5" s="54"/>
      <c r="AU5" s="82">
        <v>45896000000</v>
      </c>
      <c r="AV5" s="54">
        <v>-14119000000</v>
      </c>
      <c r="AW5" s="36">
        <v>-7819000000</v>
      </c>
      <c r="AX5" s="37">
        <v>-5977000000</v>
      </c>
      <c r="AY5" s="55">
        <v>-1842000000</v>
      </c>
      <c r="AZ5" s="37">
        <v>-8805000000</v>
      </c>
      <c r="BA5" s="38">
        <v>6963000000</v>
      </c>
      <c r="BB5" s="36">
        <v>-66116000000</v>
      </c>
      <c r="BC5" s="37">
        <v>781000000</v>
      </c>
      <c r="BD5" s="38">
        <v>-66897000000</v>
      </c>
      <c r="BE5" s="54">
        <v>-2922000000</v>
      </c>
      <c r="BF5" s="54"/>
      <c r="BG5" s="82">
        <v>-90976000000</v>
      </c>
      <c r="BH5" s="54">
        <v>24311000000</v>
      </c>
      <c r="BI5" s="54"/>
      <c r="BJ5" s="58">
        <v>24311000000</v>
      </c>
      <c r="BK5" s="37"/>
      <c r="BL5" s="56">
        <v>24311000000</v>
      </c>
    </row>
    <row r="6" spans="1:64" x14ac:dyDescent="0.2">
      <c r="A6" s="52" t="s">
        <v>26</v>
      </c>
      <c r="B6" s="52" t="s">
        <v>27</v>
      </c>
      <c r="C6" s="52">
        <v>61199</v>
      </c>
      <c r="D6" s="52" t="s">
        <v>16</v>
      </c>
      <c r="E6" s="52">
        <v>2019</v>
      </c>
      <c r="F6" s="52" t="s">
        <v>1292</v>
      </c>
      <c r="G6" s="53">
        <v>43830</v>
      </c>
      <c r="H6" s="53">
        <v>43882</v>
      </c>
      <c r="I6" s="53">
        <v>43882</v>
      </c>
      <c r="J6" s="54">
        <v>1481000000</v>
      </c>
      <c r="K6" s="54">
        <v>1484000000</v>
      </c>
      <c r="L6" s="52" t="s">
        <v>28</v>
      </c>
      <c r="M6" s="83">
        <v>7882000000</v>
      </c>
      <c r="N6" s="37"/>
      <c r="O6" s="37"/>
      <c r="P6" s="38"/>
      <c r="Q6" s="49">
        <v>2017000000</v>
      </c>
      <c r="R6" s="36">
        <v>4754000000</v>
      </c>
      <c r="S6" s="37"/>
      <c r="T6" s="37"/>
      <c r="U6" s="38"/>
      <c r="V6" s="36">
        <v>-1329000000</v>
      </c>
      <c r="W6" s="37"/>
      <c r="X6" s="37"/>
      <c r="Y6" s="37"/>
      <c r="Z6" s="38"/>
      <c r="AB6" s="84">
        <v>13324000000</v>
      </c>
      <c r="AC6" s="36">
        <v>-552000000</v>
      </c>
      <c r="AD6" s="37"/>
      <c r="AE6" s="37"/>
      <c r="AF6" s="37"/>
      <c r="AG6" s="37"/>
      <c r="AH6" s="37"/>
      <c r="AI6" s="54"/>
      <c r="AJ6" s="54"/>
      <c r="AK6" s="36">
        <v>2116000000</v>
      </c>
      <c r="AL6" s="37"/>
      <c r="AM6" s="38"/>
      <c r="AO6" s="37"/>
      <c r="AP6" s="37"/>
      <c r="AQ6" s="37"/>
      <c r="AR6" s="38"/>
      <c r="AS6" s="54">
        <v>-968000000</v>
      </c>
      <c r="AT6" s="54"/>
      <c r="AU6" s="82">
        <v>596000000</v>
      </c>
      <c r="AV6" s="54">
        <v>-6366000000</v>
      </c>
      <c r="AW6" s="36">
        <v>26247000000</v>
      </c>
      <c r="AX6" s="37"/>
      <c r="AZ6" s="37"/>
      <c r="BA6" s="38"/>
      <c r="BB6" s="36">
        <v>-621000000</v>
      </c>
      <c r="BC6" s="37"/>
      <c r="BD6" s="38"/>
      <c r="BE6" s="54">
        <v>-552000000</v>
      </c>
      <c r="BF6" s="54"/>
      <c r="BG6" s="82">
        <v>18708000000</v>
      </c>
      <c r="BH6" s="54">
        <v>32628000000</v>
      </c>
      <c r="BI6" s="54"/>
      <c r="BJ6" s="58">
        <v>32628000000</v>
      </c>
      <c r="BK6" s="37">
        <v>7000000</v>
      </c>
      <c r="BL6" s="56">
        <v>32635000000</v>
      </c>
    </row>
    <row r="7" spans="1:64" x14ac:dyDescent="0.2">
      <c r="A7" s="52" t="s">
        <v>115</v>
      </c>
      <c r="B7" s="52" t="s">
        <v>116</v>
      </c>
      <c r="C7" s="52">
        <v>187024</v>
      </c>
      <c r="D7" s="52" t="s">
        <v>16</v>
      </c>
      <c r="E7" s="52">
        <v>2019</v>
      </c>
      <c r="F7" s="52" t="s">
        <v>1292</v>
      </c>
      <c r="G7" s="53">
        <v>43738</v>
      </c>
      <c r="H7" s="53">
        <v>43788</v>
      </c>
      <c r="I7" s="53">
        <v>43788</v>
      </c>
      <c r="J7" s="54">
        <v>210165000</v>
      </c>
      <c r="K7" s="54">
        <v>211840000</v>
      </c>
      <c r="L7" s="52" t="s">
        <v>117</v>
      </c>
      <c r="M7" s="83">
        <v>854135000</v>
      </c>
      <c r="N7" s="37"/>
      <c r="O7" s="37"/>
      <c r="P7" s="38"/>
      <c r="Q7" s="49">
        <v>497512000</v>
      </c>
      <c r="R7" s="36">
        <v>623178000</v>
      </c>
      <c r="S7" s="37"/>
      <c r="T7" s="37"/>
      <c r="U7" s="38"/>
      <c r="V7" s="36">
        <v>369198000</v>
      </c>
      <c r="W7" s="37"/>
      <c r="X7" s="37"/>
      <c r="Y7" s="37"/>
      <c r="Z7" s="38"/>
      <c r="AB7" s="84">
        <v>2344023000</v>
      </c>
      <c r="AC7" s="36">
        <v>-310222000</v>
      </c>
      <c r="AD7" s="37"/>
      <c r="AE7" s="37"/>
      <c r="AF7" s="37"/>
      <c r="AG7" s="37"/>
      <c r="AH7" s="37"/>
      <c r="AI7" s="54"/>
      <c r="AJ7" s="54"/>
      <c r="AK7" s="36">
        <v>0</v>
      </c>
      <c r="AL7" s="37"/>
      <c r="AM7" s="38"/>
      <c r="AN7" s="36">
        <v>-63951000</v>
      </c>
      <c r="AO7" s="37"/>
      <c r="AP7" s="37"/>
      <c r="AQ7" s="37"/>
      <c r="AR7" s="38"/>
      <c r="AS7" s="54">
        <v>-1659000</v>
      </c>
      <c r="AT7" s="54"/>
      <c r="AU7" s="82">
        <v>-375832000</v>
      </c>
      <c r="AV7" s="54">
        <v>-338974000</v>
      </c>
      <c r="AW7" s="36">
        <v>-133073000</v>
      </c>
      <c r="AX7" s="37"/>
      <c r="AZ7" s="37"/>
      <c r="BA7" s="38"/>
      <c r="BB7" s="36">
        <v>-597797000</v>
      </c>
      <c r="BC7" s="37"/>
      <c r="BD7" s="38"/>
      <c r="BE7" s="54">
        <v>-16669000</v>
      </c>
      <c r="BF7" s="54"/>
      <c r="BG7" s="82">
        <v>-1086513000</v>
      </c>
      <c r="BH7" s="54">
        <v>881678000</v>
      </c>
      <c r="BI7" s="54"/>
      <c r="BJ7" s="58">
        <v>881678000</v>
      </c>
      <c r="BK7" s="37"/>
      <c r="BL7" s="56">
        <v>881678000</v>
      </c>
    </row>
    <row r="8" spans="1:64" x14ac:dyDescent="0.2">
      <c r="A8" s="52" t="s">
        <v>29</v>
      </c>
      <c r="B8" s="52" t="s">
        <v>30</v>
      </c>
      <c r="C8" s="52">
        <v>445587</v>
      </c>
      <c r="D8" s="52" t="s">
        <v>16</v>
      </c>
      <c r="E8" s="52">
        <v>2019</v>
      </c>
      <c r="F8" s="52" t="s">
        <v>1292</v>
      </c>
      <c r="G8" s="53">
        <v>43921</v>
      </c>
      <c r="H8" s="53">
        <v>43972</v>
      </c>
      <c r="I8" s="53">
        <v>43972</v>
      </c>
      <c r="J8" s="54">
        <v>45179000</v>
      </c>
      <c r="K8" s="54">
        <v>45816000</v>
      </c>
      <c r="L8" s="52" t="s">
        <v>31</v>
      </c>
      <c r="M8" s="83">
        <v>203009000</v>
      </c>
      <c r="N8" s="37"/>
      <c r="O8" s="37"/>
      <c r="P8" s="38"/>
      <c r="Q8" s="49">
        <v>20430000</v>
      </c>
      <c r="R8" s="36">
        <v>84031000</v>
      </c>
      <c r="S8" s="37"/>
      <c r="T8" s="37"/>
      <c r="U8" s="38"/>
      <c r="V8" s="36">
        <v>7450000</v>
      </c>
      <c r="W8" s="37"/>
      <c r="X8" s="37"/>
      <c r="Y8" s="37"/>
      <c r="Z8" s="38"/>
      <c r="AB8" s="84">
        <v>314920000</v>
      </c>
      <c r="AC8" s="36">
        <v>-44006000</v>
      </c>
      <c r="AD8" s="37"/>
      <c r="AE8" s="37"/>
      <c r="AF8" s="37"/>
      <c r="AG8" s="37"/>
      <c r="AH8" s="37"/>
      <c r="AI8" s="54"/>
      <c r="AJ8" s="54"/>
      <c r="AK8" s="36">
        <v>-81449000</v>
      </c>
      <c r="AL8" s="37"/>
      <c r="AM8" s="38"/>
      <c r="AO8" s="37"/>
      <c r="AP8" s="37"/>
      <c r="AQ8" s="37"/>
      <c r="AR8" s="38"/>
      <c r="AS8" s="54"/>
      <c r="AT8" s="54"/>
      <c r="AU8" s="82">
        <v>-125455000</v>
      </c>
      <c r="AV8" s="54"/>
      <c r="AX8" s="37"/>
      <c r="AZ8" s="37"/>
      <c r="BA8" s="38"/>
      <c r="BB8" s="36">
        <v>-81131000</v>
      </c>
      <c r="BC8" s="37">
        <v>3748000</v>
      </c>
      <c r="BD8" s="38">
        <v>-84879000</v>
      </c>
      <c r="BE8" s="54">
        <v>-36584000</v>
      </c>
      <c r="BF8" s="54"/>
      <c r="BG8" s="82">
        <v>-117715000</v>
      </c>
      <c r="BH8" s="54">
        <v>71750000</v>
      </c>
      <c r="BI8" s="54"/>
      <c r="BJ8" s="58">
        <v>71750000</v>
      </c>
      <c r="BK8" s="37">
        <v>-430000</v>
      </c>
      <c r="BL8" s="56">
        <v>71320000</v>
      </c>
    </row>
    <row r="9" spans="1:64" x14ac:dyDescent="0.2">
      <c r="A9" s="52" t="s">
        <v>22</v>
      </c>
      <c r="B9" s="52" t="s">
        <v>23</v>
      </c>
      <c r="C9" s="52">
        <v>63877</v>
      </c>
      <c r="D9" s="52" t="s">
        <v>16</v>
      </c>
      <c r="E9" s="52">
        <v>2019</v>
      </c>
      <c r="F9" s="52" t="s">
        <v>1292</v>
      </c>
      <c r="G9" s="53">
        <v>43830</v>
      </c>
      <c r="H9" s="53">
        <v>43882</v>
      </c>
      <c r="I9" s="53">
        <v>43882</v>
      </c>
      <c r="J9" s="54">
        <v>1768000000</v>
      </c>
      <c r="K9" s="54">
        <v>1781000000</v>
      </c>
      <c r="L9" s="52" t="s">
        <v>25</v>
      </c>
      <c r="M9" s="83">
        <v>3687000000</v>
      </c>
      <c r="N9" s="37"/>
      <c r="O9" s="37"/>
      <c r="P9" s="38"/>
      <c r="Q9" s="49">
        <v>3014000000</v>
      </c>
      <c r="R9" s="36">
        <v>766000000</v>
      </c>
      <c r="S9" s="37"/>
      <c r="T9" s="37"/>
      <c r="U9" s="38"/>
      <c r="V9" s="36">
        <v>-1331000000</v>
      </c>
      <c r="W9" s="37"/>
      <c r="X9" s="37"/>
      <c r="Y9" s="37"/>
      <c r="Z9" s="38"/>
      <c r="AB9" s="84">
        <v>6136000000</v>
      </c>
      <c r="AC9" s="36">
        <v>-1638000000</v>
      </c>
      <c r="AD9" s="37"/>
      <c r="AE9" s="37"/>
      <c r="AF9" s="37"/>
      <c r="AG9" s="37"/>
      <c r="AH9" s="37"/>
      <c r="AI9" s="54"/>
      <c r="AJ9" s="54"/>
      <c r="AK9" s="36">
        <v>-82000000</v>
      </c>
      <c r="AL9" s="37"/>
      <c r="AM9" s="38"/>
      <c r="AN9" s="36">
        <v>-122000000</v>
      </c>
      <c r="AO9" s="37"/>
      <c r="AP9" s="37"/>
      <c r="AQ9" s="37"/>
      <c r="AR9" s="38"/>
      <c r="AS9" s="54">
        <v>27000000</v>
      </c>
      <c r="AT9" s="54"/>
      <c r="AU9" s="82">
        <v>-1815000000</v>
      </c>
      <c r="AV9" s="54">
        <v>-2270000000</v>
      </c>
      <c r="AW9" s="36">
        <v>-1599000000</v>
      </c>
      <c r="AX9" s="37"/>
      <c r="AZ9" s="37"/>
      <c r="BA9" s="38"/>
      <c r="BB9" s="36">
        <v>-420000000</v>
      </c>
      <c r="BC9" s="37"/>
      <c r="BD9" s="38"/>
      <c r="BE9" s="54"/>
      <c r="BF9" s="54"/>
      <c r="BG9" s="82">
        <v>-4289000000</v>
      </c>
      <c r="BH9" s="54">
        <v>32000000</v>
      </c>
      <c r="BI9" s="54"/>
      <c r="BJ9" s="58">
        <v>32000000</v>
      </c>
      <c r="BK9" s="37">
        <v>-16000000</v>
      </c>
      <c r="BL9" s="56">
        <v>16000000</v>
      </c>
    </row>
    <row r="10" spans="1:64" x14ac:dyDescent="0.2">
      <c r="A10" s="52" t="s">
        <v>32</v>
      </c>
      <c r="B10" s="52" t="s">
        <v>33</v>
      </c>
      <c r="C10" s="52">
        <v>61372</v>
      </c>
      <c r="D10" s="52" t="s">
        <v>16</v>
      </c>
      <c r="E10" s="52">
        <v>2019</v>
      </c>
      <c r="F10" s="52" t="s">
        <v>1292</v>
      </c>
      <c r="G10" s="53">
        <v>43708</v>
      </c>
      <c r="H10" s="53">
        <v>43767</v>
      </c>
      <c r="I10" s="53">
        <v>43767</v>
      </c>
      <c r="J10" s="54">
        <v>638098125</v>
      </c>
      <c r="K10" s="54">
        <v>650204873</v>
      </c>
      <c r="L10" s="52" t="s">
        <v>35</v>
      </c>
      <c r="M10" s="83">
        <v>4846241000</v>
      </c>
      <c r="N10" s="37"/>
      <c r="O10" s="37"/>
      <c r="P10" s="38"/>
      <c r="Q10" s="49">
        <v>892760000</v>
      </c>
      <c r="R10" s="36">
        <v>909371000</v>
      </c>
      <c r="S10" s="37">
        <v>1093253000</v>
      </c>
      <c r="T10" s="37">
        <v>-96360000</v>
      </c>
      <c r="U10" s="38">
        <v>-87522000</v>
      </c>
      <c r="V10" s="36">
        <v>-21419000</v>
      </c>
      <c r="W10" s="37"/>
      <c r="X10" s="37"/>
      <c r="Y10" s="37">
        <v>177186000</v>
      </c>
      <c r="Z10" s="38">
        <v>-198605000</v>
      </c>
      <c r="AB10" s="84">
        <v>6626953000</v>
      </c>
      <c r="AC10" s="36">
        <v>-599009000</v>
      </c>
      <c r="AD10" s="37"/>
      <c r="AE10" s="37"/>
      <c r="AF10" s="37"/>
      <c r="AG10" s="37">
        <v>-599009000</v>
      </c>
      <c r="AH10" s="37">
        <v>-599009000</v>
      </c>
      <c r="AI10" s="54"/>
      <c r="AJ10" s="54"/>
      <c r="AL10" s="37"/>
      <c r="AM10" s="38"/>
      <c r="AN10" s="36">
        <v>-1165120000</v>
      </c>
      <c r="AO10" s="37"/>
      <c r="AP10" s="37"/>
      <c r="AQ10" s="37"/>
      <c r="AR10" s="38"/>
      <c r="AS10" s="54">
        <v>8553000</v>
      </c>
      <c r="AT10" s="54"/>
      <c r="AU10" s="82">
        <v>-1755576000</v>
      </c>
      <c r="AV10" s="54">
        <v>-1864353000</v>
      </c>
      <c r="AW10" s="36">
        <v>-4772000</v>
      </c>
      <c r="AX10" s="37"/>
      <c r="AZ10" s="37"/>
      <c r="BA10" s="38"/>
      <c r="BB10" s="36">
        <v>-1842669000</v>
      </c>
      <c r="BC10" s="37"/>
      <c r="BD10" s="38"/>
      <c r="BE10" s="54">
        <v>-55377000</v>
      </c>
      <c r="BF10" s="54"/>
      <c r="BG10" s="82">
        <v>-3767171000</v>
      </c>
      <c r="BH10" s="54">
        <v>1104206000</v>
      </c>
      <c r="BI10" s="54"/>
      <c r="BJ10" s="58">
        <v>1104206000</v>
      </c>
      <c r="BK10" s="37">
        <v>-38713000</v>
      </c>
      <c r="BL10" s="56">
        <v>1065493000</v>
      </c>
    </row>
    <row r="11" spans="1:64" x14ac:dyDescent="0.2">
      <c r="A11" s="52" t="s">
        <v>40</v>
      </c>
      <c r="B11" s="52" t="s">
        <v>41</v>
      </c>
      <c r="C11" s="52">
        <v>14099</v>
      </c>
      <c r="D11" s="52" t="s">
        <v>16</v>
      </c>
      <c r="E11" s="52">
        <v>2019</v>
      </c>
      <c r="F11" s="52" t="s">
        <v>1292</v>
      </c>
      <c r="G11" s="53">
        <v>43830</v>
      </c>
      <c r="H11" s="53">
        <v>43851</v>
      </c>
      <c r="I11" s="53">
        <v>43851</v>
      </c>
      <c r="J11" s="54">
        <v>486291000</v>
      </c>
      <c r="K11" s="54">
        <v>491572000</v>
      </c>
      <c r="L11" s="52" t="s">
        <v>42</v>
      </c>
      <c r="M11" s="83">
        <v>2951458000</v>
      </c>
      <c r="N11" s="37"/>
      <c r="O11" s="37"/>
      <c r="P11" s="38"/>
      <c r="Q11" s="49">
        <v>736669000</v>
      </c>
      <c r="R11" s="36">
        <v>756621000</v>
      </c>
      <c r="S11" s="37"/>
      <c r="T11" s="37"/>
      <c r="U11" s="38"/>
      <c r="V11" s="36">
        <v>-22935000</v>
      </c>
      <c r="W11" s="37"/>
      <c r="X11" s="37"/>
      <c r="Y11" s="37"/>
      <c r="Z11" s="38"/>
      <c r="AB11" s="84">
        <v>4421813000</v>
      </c>
      <c r="AC11" s="36">
        <v>-394479000</v>
      </c>
      <c r="AD11" s="37"/>
      <c r="AE11" s="37"/>
      <c r="AF11" s="37"/>
      <c r="AG11" s="37">
        <v>-394479000</v>
      </c>
      <c r="AH11" s="37"/>
      <c r="AI11" s="54"/>
      <c r="AJ11" s="54"/>
      <c r="AK11" s="36">
        <v>2550000</v>
      </c>
      <c r="AL11" s="37"/>
      <c r="AM11" s="38"/>
      <c r="AN11" s="36">
        <v>-100704000</v>
      </c>
      <c r="AO11" s="37"/>
      <c r="AP11" s="37"/>
      <c r="AQ11" s="37"/>
      <c r="AR11" s="38"/>
      <c r="AS11" s="54">
        <v>37049000</v>
      </c>
      <c r="AT11" s="54"/>
      <c r="AU11" s="82">
        <v>-455584000</v>
      </c>
      <c r="AV11" s="54"/>
      <c r="AX11" s="37"/>
      <c r="AZ11" s="37"/>
      <c r="BA11" s="38"/>
      <c r="BB11" s="36">
        <v>-2517068000</v>
      </c>
      <c r="BC11" s="37"/>
      <c r="BD11" s="38"/>
      <c r="BE11" s="54">
        <v>-428976000</v>
      </c>
      <c r="BF11" s="54"/>
      <c r="BG11" s="82">
        <v>-2946044000</v>
      </c>
      <c r="BH11" s="54">
        <v>1020185000</v>
      </c>
      <c r="BI11" s="54"/>
      <c r="BJ11" s="58">
        <v>1020185000</v>
      </c>
      <c r="BK11" s="37">
        <v>-12739000</v>
      </c>
      <c r="BL11" s="56">
        <v>1007446000</v>
      </c>
    </row>
    <row r="12" spans="1:64" x14ac:dyDescent="0.2">
      <c r="A12" s="52" t="s">
        <v>127</v>
      </c>
      <c r="B12" s="52" t="s">
        <v>128</v>
      </c>
      <c r="C12" s="52">
        <v>65917</v>
      </c>
      <c r="D12" s="52" t="s">
        <v>16</v>
      </c>
      <c r="E12" s="52">
        <v>2019</v>
      </c>
      <c r="F12" s="52" t="s">
        <v>1292</v>
      </c>
      <c r="G12" s="53">
        <v>43769</v>
      </c>
      <c r="H12" s="53">
        <v>43795</v>
      </c>
      <c r="I12" s="53">
        <v>43795</v>
      </c>
      <c r="J12" s="54">
        <v>369133000</v>
      </c>
      <c r="K12" s="54">
        <v>372871000</v>
      </c>
      <c r="L12" s="52" t="s">
        <v>129</v>
      </c>
      <c r="M12" s="83">
        <v>1363011000</v>
      </c>
      <c r="N12" s="37"/>
      <c r="O12" s="37"/>
      <c r="P12" s="38"/>
      <c r="Q12" s="49">
        <v>811251000</v>
      </c>
      <c r="R12" s="36">
        <v>114121000</v>
      </c>
      <c r="S12" s="37"/>
      <c r="T12" s="37"/>
      <c r="U12" s="38"/>
      <c r="V12" s="36">
        <v>-35283000</v>
      </c>
      <c r="W12" s="37"/>
      <c r="X12" s="37"/>
      <c r="Y12" s="37"/>
      <c r="Z12" s="38"/>
      <c r="AB12" s="84">
        <v>2253100000</v>
      </c>
      <c r="AC12" s="36">
        <v>-275372000</v>
      </c>
      <c r="AD12" s="37"/>
      <c r="AE12" s="37"/>
      <c r="AF12" s="37"/>
      <c r="AG12" s="37"/>
      <c r="AH12" s="37"/>
      <c r="AI12" s="54"/>
      <c r="AJ12" s="54"/>
      <c r="AL12" s="37"/>
      <c r="AM12" s="38"/>
      <c r="AN12" s="36">
        <v>-11170000</v>
      </c>
      <c r="AO12" s="37"/>
      <c r="AP12" s="37"/>
      <c r="AQ12" s="37"/>
      <c r="AR12" s="38"/>
      <c r="AS12" s="54">
        <v>-6644000</v>
      </c>
      <c r="AT12" s="54"/>
      <c r="AU12" s="82">
        <v>-293186000</v>
      </c>
      <c r="AV12" s="54">
        <v>-777481000</v>
      </c>
      <c r="AW12" s="36">
        <v>400000000</v>
      </c>
      <c r="AX12" s="37"/>
      <c r="AZ12" s="37"/>
      <c r="BA12" s="38"/>
      <c r="BB12" s="36">
        <v>-496482000</v>
      </c>
      <c r="BC12" s="37"/>
      <c r="BD12" s="38"/>
      <c r="BE12" s="54">
        <v>-1252831000</v>
      </c>
      <c r="BF12" s="54"/>
      <c r="BG12" s="82">
        <v>-2126794000</v>
      </c>
      <c r="BH12" s="54">
        <v>-166880000</v>
      </c>
      <c r="BI12" s="54"/>
      <c r="BJ12" s="58">
        <v>-166880000</v>
      </c>
      <c r="BK12" s="37">
        <v>-1389000</v>
      </c>
      <c r="BL12" s="56">
        <v>-168269000</v>
      </c>
    </row>
    <row r="13" spans="1:64" x14ac:dyDescent="0.2">
      <c r="A13" s="52" t="s">
        <v>149</v>
      </c>
      <c r="B13" s="52" t="s">
        <v>150</v>
      </c>
      <c r="C13" s="52">
        <v>66997</v>
      </c>
      <c r="D13" s="52" t="s">
        <v>16</v>
      </c>
      <c r="E13" s="52">
        <v>2019</v>
      </c>
      <c r="F13" s="52" t="s">
        <v>1292</v>
      </c>
      <c r="G13" s="53">
        <v>43830</v>
      </c>
      <c r="H13" s="53">
        <v>43879</v>
      </c>
      <c r="I13" s="53">
        <v>43879</v>
      </c>
      <c r="J13" s="54">
        <v>563000000</v>
      </c>
      <c r="K13" s="54">
        <v>565000000</v>
      </c>
      <c r="L13" s="52" t="s">
        <v>151</v>
      </c>
      <c r="M13" s="83">
        <v>1379000000</v>
      </c>
      <c r="N13" s="37"/>
      <c r="O13" s="37"/>
      <c r="P13" s="38"/>
      <c r="Q13" s="49">
        <v>993000000</v>
      </c>
      <c r="R13" s="36">
        <v>192000000</v>
      </c>
      <c r="S13" s="37">
        <v>89000000</v>
      </c>
      <c r="T13" s="37">
        <v>21000000</v>
      </c>
      <c r="U13" s="38">
        <v>82000000</v>
      </c>
      <c r="V13" s="36">
        <v>-8016000000</v>
      </c>
      <c r="W13" s="37">
        <v>-7394000000</v>
      </c>
      <c r="X13" s="37">
        <v>-21000000</v>
      </c>
      <c r="Y13" s="37">
        <v>-64000000</v>
      </c>
      <c r="Z13" s="38">
        <v>-537000000</v>
      </c>
      <c r="AB13" s="84">
        <v>-5452000000</v>
      </c>
      <c r="AC13" s="36">
        <v>-535000000</v>
      </c>
      <c r="AD13" s="37">
        <v>293000000</v>
      </c>
      <c r="AE13" s="37">
        <v>293000000</v>
      </c>
      <c r="AF13" s="37"/>
      <c r="AG13" s="37">
        <v>-828000000</v>
      </c>
      <c r="AH13" s="37">
        <v>-828000000</v>
      </c>
      <c r="AI13" s="54"/>
      <c r="AJ13" s="54"/>
      <c r="AK13" s="36">
        <v>77000000</v>
      </c>
      <c r="AL13" s="37">
        <v>104000000</v>
      </c>
      <c r="AM13" s="38">
        <v>-27000000</v>
      </c>
      <c r="AN13" s="36">
        <v>-1959000000</v>
      </c>
      <c r="AO13" s="37"/>
      <c r="AP13" s="37">
        <v>-13000000</v>
      </c>
      <c r="AQ13" s="37"/>
      <c r="AR13" s="38">
        <v>-1946000000</v>
      </c>
      <c r="AS13" s="54">
        <v>7676000000</v>
      </c>
      <c r="AT13" s="54"/>
      <c r="AU13" s="82">
        <v>5259000000</v>
      </c>
      <c r="AV13" s="54">
        <v>-789000000</v>
      </c>
      <c r="AW13" s="36">
        <v>301000000</v>
      </c>
      <c r="AX13" s="37"/>
      <c r="AZ13" s="37"/>
      <c r="BA13" s="38"/>
      <c r="BB13" s="36">
        <v>-150000000</v>
      </c>
      <c r="BC13" s="37"/>
      <c r="BD13" s="38">
        <v>-150000000</v>
      </c>
      <c r="BE13" s="54">
        <v>-22000000</v>
      </c>
      <c r="BF13" s="54"/>
      <c r="BG13" s="82">
        <v>-660000000</v>
      </c>
      <c r="BH13" s="54">
        <v>-853000000</v>
      </c>
      <c r="BI13" s="54"/>
      <c r="BJ13" s="58">
        <v>-853000000</v>
      </c>
      <c r="BK13" s="37"/>
      <c r="BL13" s="56">
        <v>-853000000</v>
      </c>
    </row>
    <row r="14" spans="1:64" x14ac:dyDescent="0.2">
      <c r="A14" s="52" t="s">
        <v>167</v>
      </c>
      <c r="B14" s="52" t="s">
        <v>168</v>
      </c>
      <c r="C14" s="52">
        <v>591496</v>
      </c>
      <c r="D14" s="52" t="s">
        <v>16</v>
      </c>
      <c r="E14" s="52">
        <v>2020</v>
      </c>
      <c r="F14" s="52" t="s">
        <v>1292</v>
      </c>
      <c r="G14" s="53">
        <v>44012</v>
      </c>
      <c r="H14" s="53">
        <v>44048</v>
      </c>
      <c r="I14" s="53">
        <v>44048</v>
      </c>
      <c r="J14" s="54">
        <v>430800000</v>
      </c>
      <c r="K14" s="54">
        <v>432700000</v>
      </c>
      <c r="L14" s="52" t="s">
        <v>169</v>
      </c>
      <c r="M14" s="83">
        <v>2466500000</v>
      </c>
      <c r="N14" s="37"/>
      <c r="O14" s="37"/>
      <c r="P14" s="38"/>
      <c r="Q14" s="49">
        <v>480000000</v>
      </c>
      <c r="R14" s="36">
        <v>1199700000</v>
      </c>
      <c r="S14" s="37"/>
      <c r="T14" s="37"/>
      <c r="U14" s="38"/>
      <c r="V14" s="36">
        <v>-1120000000</v>
      </c>
      <c r="W14" s="37"/>
      <c r="X14" s="37"/>
      <c r="Y14" s="37"/>
      <c r="Z14" s="38"/>
      <c r="AB14" s="84">
        <v>3026200000</v>
      </c>
      <c r="AC14" s="36">
        <v>-587000000</v>
      </c>
      <c r="AD14" s="37"/>
      <c r="AE14" s="37"/>
      <c r="AF14" s="37"/>
      <c r="AG14" s="37"/>
      <c r="AH14" s="37"/>
      <c r="AI14" s="54"/>
      <c r="AJ14" s="54"/>
      <c r="AK14" s="36">
        <v>3743300000</v>
      </c>
      <c r="AL14" s="37"/>
      <c r="AM14" s="38"/>
      <c r="AN14" s="36">
        <v>0</v>
      </c>
      <c r="AO14" s="37"/>
      <c r="AP14" s="37"/>
      <c r="AQ14" s="37"/>
      <c r="AR14" s="38"/>
      <c r="AS14" s="54"/>
      <c r="AT14" s="54"/>
      <c r="AU14" s="82">
        <v>3156300000</v>
      </c>
      <c r="AV14" s="54">
        <v>-1470500000</v>
      </c>
      <c r="AW14" s="36">
        <v>-2200000</v>
      </c>
      <c r="AX14" s="37"/>
      <c r="AZ14" s="37"/>
      <c r="BA14" s="38"/>
      <c r="BB14" s="36">
        <v>-1006300000</v>
      </c>
      <c r="BC14" s="37"/>
      <c r="BD14" s="38">
        <v>-1006300000</v>
      </c>
      <c r="BE14" s="54">
        <v>-3411600000</v>
      </c>
      <c r="BF14" s="54"/>
      <c r="BG14" s="82">
        <v>-5890600000</v>
      </c>
      <c r="BH14" s="54">
        <v>291900000</v>
      </c>
      <c r="BI14" s="54"/>
      <c r="BJ14" s="58">
        <v>291900000</v>
      </c>
      <c r="BK14" s="37">
        <v>-34500000</v>
      </c>
      <c r="BL14" s="56">
        <v>257400000</v>
      </c>
    </row>
    <row r="15" spans="1:64" x14ac:dyDescent="0.2">
      <c r="A15" s="52" t="s">
        <v>164</v>
      </c>
      <c r="B15" s="52" t="s">
        <v>165</v>
      </c>
      <c r="C15" s="52">
        <v>185035</v>
      </c>
      <c r="D15" s="52" t="s">
        <v>16</v>
      </c>
      <c r="E15" s="52">
        <v>2019</v>
      </c>
      <c r="F15" s="52" t="s">
        <v>1292</v>
      </c>
      <c r="G15" s="53">
        <v>43861</v>
      </c>
      <c r="H15" s="53">
        <v>43909</v>
      </c>
      <c r="I15" s="53">
        <v>43909</v>
      </c>
      <c r="J15" s="54">
        <v>219700000</v>
      </c>
      <c r="K15" s="54">
        <v>222500000</v>
      </c>
      <c r="L15" s="52" t="s">
        <v>166</v>
      </c>
      <c r="M15" s="83">
        <v>214500000</v>
      </c>
      <c r="N15" s="37"/>
      <c r="O15" s="37"/>
      <c r="P15" s="38"/>
      <c r="Q15" s="49">
        <v>127300000</v>
      </c>
      <c r="R15" s="36">
        <v>361300000</v>
      </c>
      <c r="S15" s="37">
        <v>362400000</v>
      </c>
      <c r="T15" s="37">
        <v>10300000</v>
      </c>
      <c r="U15" s="38">
        <v>-11400000</v>
      </c>
      <c r="V15" s="36">
        <v>712000000</v>
      </c>
      <c r="W15" s="37">
        <v>-178500000</v>
      </c>
      <c r="X15" s="37"/>
      <c r="Y15" s="37">
        <v>-90800000</v>
      </c>
      <c r="Z15" s="38">
        <v>981300000</v>
      </c>
      <c r="AB15" s="84">
        <v>1415100000</v>
      </c>
      <c r="AC15" s="36">
        <v>-53200000</v>
      </c>
      <c r="AD15" s="37"/>
      <c r="AE15" s="37"/>
      <c r="AF15" s="37"/>
      <c r="AG15" s="37"/>
      <c r="AH15" s="37"/>
      <c r="AI15" s="54"/>
      <c r="AJ15" s="54">
        <v>-53200000</v>
      </c>
      <c r="AK15" s="36">
        <v>7500000</v>
      </c>
      <c r="AL15" s="37">
        <v>27400000</v>
      </c>
      <c r="AM15" s="38">
        <v>-19900000</v>
      </c>
      <c r="AN15" s="36">
        <v>0</v>
      </c>
      <c r="AO15" s="37"/>
      <c r="AP15" s="37"/>
      <c r="AQ15" s="37"/>
      <c r="AR15" s="38">
        <v>0</v>
      </c>
      <c r="AS15" s="54">
        <v>-11600000</v>
      </c>
      <c r="AT15" s="54"/>
      <c r="AU15" s="82">
        <v>-57300000</v>
      </c>
      <c r="AV15" s="54"/>
      <c r="AW15" s="36">
        <v>-1100000</v>
      </c>
      <c r="AX15" s="37"/>
      <c r="AY15" s="55">
        <v>-1100000</v>
      </c>
      <c r="AZ15" s="37">
        <v>-500000000</v>
      </c>
      <c r="BA15" s="38">
        <v>498900000</v>
      </c>
      <c r="BB15" s="36">
        <v>-348800000</v>
      </c>
      <c r="BC15" s="37">
        <v>93700000</v>
      </c>
      <c r="BD15" s="38">
        <v>-442500000</v>
      </c>
      <c r="BE15" s="54">
        <v>-116900000</v>
      </c>
      <c r="BF15" s="54"/>
      <c r="BG15" s="82">
        <v>-466800000</v>
      </c>
      <c r="BH15" s="54">
        <v>891000000</v>
      </c>
      <c r="BI15" s="54"/>
      <c r="BJ15" s="58">
        <v>891000000</v>
      </c>
      <c r="BK15" s="37">
        <v>-2300000</v>
      </c>
      <c r="BL15" s="56">
        <v>888700000</v>
      </c>
    </row>
    <row r="16" spans="1:64" x14ac:dyDescent="0.2">
      <c r="A16" s="52" t="s">
        <v>96</v>
      </c>
      <c r="B16" s="52" t="s">
        <v>97</v>
      </c>
      <c r="C16" s="52">
        <v>68703</v>
      </c>
      <c r="D16" s="52" t="s">
        <v>16</v>
      </c>
      <c r="E16" s="52">
        <v>2019</v>
      </c>
      <c r="F16" s="52" t="s">
        <v>1292</v>
      </c>
      <c r="G16" s="53">
        <v>43830</v>
      </c>
      <c r="H16" s="53">
        <v>43889</v>
      </c>
      <c r="I16" s="53">
        <v>43889</v>
      </c>
      <c r="J16" s="54">
        <v>245600000</v>
      </c>
      <c r="K16" s="54">
        <v>247100000</v>
      </c>
      <c r="L16" s="52" t="s">
        <v>98</v>
      </c>
      <c r="M16" s="83">
        <v>834000000</v>
      </c>
      <c r="N16" s="37"/>
      <c r="O16" s="37"/>
      <c r="P16" s="38"/>
      <c r="Q16" s="49">
        <v>1002000000</v>
      </c>
      <c r="R16" s="36">
        <v>243000000</v>
      </c>
      <c r="S16" s="37"/>
      <c r="T16" s="37"/>
      <c r="U16" s="38"/>
      <c r="V16" s="36">
        <v>91000000</v>
      </c>
      <c r="W16" s="37"/>
      <c r="X16" s="37"/>
      <c r="Y16" s="37"/>
      <c r="Z16" s="38"/>
      <c r="AB16" s="84">
        <v>2170000000</v>
      </c>
      <c r="AC16" s="36">
        <v>-2204000000</v>
      </c>
      <c r="AD16" s="37"/>
      <c r="AE16" s="37"/>
      <c r="AF16" s="37"/>
      <c r="AG16" s="37"/>
      <c r="AH16" s="37"/>
      <c r="AI16" s="54"/>
      <c r="AJ16" s="54"/>
      <c r="AK16" s="36">
        <v>4000000</v>
      </c>
      <c r="AL16" s="37"/>
      <c r="AM16" s="38"/>
      <c r="AO16" s="37"/>
      <c r="AP16" s="37"/>
      <c r="AQ16" s="37"/>
      <c r="AR16" s="38"/>
      <c r="AS16" s="54">
        <v>-235000000</v>
      </c>
      <c r="AT16" s="54"/>
      <c r="AU16" s="82">
        <v>-2435000000</v>
      </c>
      <c r="AV16" s="54">
        <v>-472000000</v>
      </c>
      <c r="AW16" s="36">
        <v>790000000</v>
      </c>
      <c r="AX16" s="37"/>
      <c r="AZ16" s="37"/>
      <c r="BA16" s="38"/>
      <c r="BB16" s="36">
        <v>68000000</v>
      </c>
      <c r="BC16" s="37">
        <v>68000000</v>
      </c>
      <c r="BD16" s="38"/>
      <c r="BE16" s="54">
        <v>-52000000</v>
      </c>
      <c r="BF16" s="54"/>
      <c r="BG16" s="82">
        <v>334000000</v>
      </c>
      <c r="BH16" s="54">
        <v>69000000</v>
      </c>
      <c r="BI16" s="54"/>
      <c r="BJ16" s="58">
        <v>69000000</v>
      </c>
      <c r="BK16" s="37"/>
      <c r="BL16" s="56">
        <v>69000000</v>
      </c>
    </row>
    <row r="17" spans="1:64" x14ac:dyDescent="0.2">
      <c r="A17" s="52" t="s">
        <v>102</v>
      </c>
      <c r="B17" s="52" t="s">
        <v>103</v>
      </c>
      <c r="C17" s="52">
        <v>66050</v>
      </c>
      <c r="D17" s="52" t="s">
        <v>16</v>
      </c>
      <c r="E17" s="52">
        <v>2019</v>
      </c>
      <c r="F17" s="52" t="s">
        <v>1292</v>
      </c>
      <c r="G17" s="53">
        <v>43830</v>
      </c>
      <c r="H17" s="53">
        <v>43881</v>
      </c>
      <c r="I17" s="53">
        <v>43881</v>
      </c>
      <c r="J17" s="54">
        <v>493694345</v>
      </c>
      <c r="K17" s="54">
        <v>495306238</v>
      </c>
      <c r="L17" s="52" t="s">
        <v>104</v>
      </c>
      <c r="M17" s="83">
        <v>1919800000</v>
      </c>
      <c r="N17" s="37">
        <v>1919800000</v>
      </c>
      <c r="O17" s="37"/>
      <c r="P17" s="38"/>
      <c r="Q17" s="49">
        <v>2514500000</v>
      </c>
      <c r="R17" s="36">
        <v>171000000</v>
      </c>
      <c r="S17" s="37"/>
      <c r="T17" s="37"/>
      <c r="U17" s="38"/>
      <c r="V17" s="36">
        <v>-335200000</v>
      </c>
      <c r="W17" s="37"/>
      <c r="X17" s="37"/>
      <c r="Y17" s="37"/>
      <c r="Z17" s="38"/>
      <c r="AB17" s="84">
        <v>4270100000</v>
      </c>
      <c r="AC17" s="36">
        <v>-918400000</v>
      </c>
      <c r="AD17" s="37"/>
      <c r="AE17" s="37"/>
      <c r="AF17" s="37"/>
      <c r="AG17" s="37"/>
      <c r="AH17" s="37"/>
      <c r="AI17" s="54"/>
      <c r="AJ17" s="54"/>
      <c r="AK17" s="36">
        <v>-81800000</v>
      </c>
      <c r="AL17" s="37"/>
      <c r="AM17" s="38"/>
      <c r="AO17" s="37"/>
      <c r="AP17" s="37"/>
      <c r="AQ17" s="37"/>
      <c r="AR17" s="38"/>
      <c r="AS17" s="54">
        <v>-6144300000</v>
      </c>
      <c r="AT17" s="54"/>
      <c r="AU17" s="82">
        <v>-7144500000</v>
      </c>
      <c r="AV17" s="54">
        <v>-1350000000</v>
      </c>
      <c r="AW17" s="36">
        <v>4173400000</v>
      </c>
      <c r="AX17" s="37"/>
      <c r="AZ17" s="37"/>
      <c r="BA17" s="38"/>
      <c r="BB17" s="36">
        <v>65300000</v>
      </c>
      <c r="BC17" s="37">
        <v>65300000</v>
      </c>
      <c r="BD17" s="38"/>
      <c r="BE17" s="54">
        <v>-25800000</v>
      </c>
      <c r="BF17" s="54"/>
      <c r="BG17" s="82">
        <v>2862900000</v>
      </c>
      <c r="BH17" s="54">
        <v>-11500000</v>
      </c>
      <c r="BI17" s="54"/>
      <c r="BJ17" s="58">
        <v>-11500000</v>
      </c>
      <c r="BK17" s="37"/>
      <c r="BL17" s="56">
        <v>-11500000</v>
      </c>
    </row>
    <row r="18" spans="1:64" x14ac:dyDescent="0.2">
      <c r="A18" s="52" t="s">
        <v>50</v>
      </c>
      <c r="B18" s="52" t="s">
        <v>51</v>
      </c>
      <c r="C18" s="52">
        <v>62329</v>
      </c>
      <c r="D18" s="52" t="s">
        <v>16</v>
      </c>
      <c r="E18" s="52">
        <v>2019</v>
      </c>
      <c r="F18" s="52" t="s">
        <v>1292</v>
      </c>
      <c r="G18" s="53">
        <v>43830</v>
      </c>
      <c r="H18" s="53">
        <v>43889</v>
      </c>
      <c r="I18" s="53">
        <v>43889</v>
      </c>
      <c r="J18" s="54">
        <v>664000000</v>
      </c>
      <c r="K18" s="54">
        <v>667000000</v>
      </c>
      <c r="L18" s="52" t="s">
        <v>53</v>
      </c>
      <c r="M18" s="83">
        <v>478000000</v>
      </c>
      <c r="N18" s="37"/>
      <c r="O18" s="37"/>
      <c r="P18" s="38"/>
      <c r="Q18" s="49">
        <v>1045000000</v>
      </c>
      <c r="R18" s="36">
        <v>982000000</v>
      </c>
      <c r="S18" s="37"/>
      <c r="T18" s="37">
        <v>-8000000</v>
      </c>
      <c r="U18" s="38">
        <v>990000000</v>
      </c>
      <c r="V18" s="36">
        <v>-39000000</v>
      </c>
      <c r="W18" s="37">
        <v>73000000</v>
      </c>
      <c r="X18" s="37">
        <v>28000000</v>
      </c>
      <c r="Y18" s="37">
        <v>-6000000</v>
      </c>
      <c r="Z18" s="38">
        <v>-134000000</v>
      </c>
      <c r="AB18" s="84">
        <v>2466000000</v>
      </c>
      <c r="AC18" s="36">
        <v>-2405000000</v>
      </c>
      <c r="AD18" s="37"/>
      <c r="AE18" s="37"/>
      <c r="AF18" s="37"/>
      <c r="AG18" s="37">
        <v>-2405000000</v>
      </c>
      <c r="AH18" s="37"/>
      <c r="AI18" s="54"/>
      <c r="AJ18" s="54"/>
      <c r="AL18" s="37"/>
      <c r="AM18" s="38"/>
      <c r="AN18" s="36">
        <v>-338000000</v>
      </c>
      <c r="AO18" s="37">
        <v>178000000</v>
      </c>
      <c r="AP18" s="37">
        <v>-324000000</v>
      </c>
      <c r="AQ18" s="37"/>
      <c r="AR18" s="38">
        <v>-192000000</v>
      </c>
      <c r="AS18" s="54">
        <v>22000000</v>
      </c>
      <c r="AT18" s="54"/>
      <c r="AU18" s="82">
        <v>-2721000000</v>
      </c>
      <c r="AV18" s="54">
        <v>-362000000</v>
      </c>
      <c r="AW18" s="36">
        <v>838000000</v>
      </c>
      <c r="AX18" s="37">
        <v>291000000</v>
      </c>
      <c r="AY18" s="55">
        <v>547000000</v>
      </c>
      <c r="AZ18" s="37">
        <v>-5281000000</v>
      </c>
      <c r="BA18" s="38">
        <v>5828000000</v>
      </c>
      <c r="BC18" s="37"/>
      <c r="BD18" s="38"/>
      <c r="BE18" s="54">
        <v>-562000000</v>
      </c>
      <c r="BF18" s="54"/>
      <c r="BG18" s="82">
        <v>-86000000</v>
      </c>
      <c r="BH18" s="54">
        <v>-341000000</v>
      </c>
      <c r="BI18" s="54">
        <v>-72000000</v>
      </c>
      <c r="BJ18" s="58">
        <v>-413000000</v>
      </c>
      <c r="BK18" s="37">
        <v>-18000000</v>
      </c>
      <c r="BL18" s="56">
        <v>-431000000</v>
      </c>
    </row>
    <row r="19" spans="1:64" x14ac:dyDescent="0.2">
      <c r="A19" s="52" t="s">
        <v>155</v>
      </c>
      <c r="B19" s="52" t="s">
        <v>156</v>
      </c>
      <c r="C19" s="52">
        <v>66898</v>
      </c>
      <c r="D19" s="52" t="s">
        <v>16</v>
      </c>
      <c r="E19" s="52">
        <v>2019</v>
      </c>
      <c r="F19" s="52" t="s">
        <v>1292</v>
      </c>
      <c r="G19" s="53">
        <v>43830</v>
      </c>
      <c r="H19" s="53">
        <v>43868</v>
      </c>
      <c r="I19" s="53">
        <v>43868</v>
      </c>
      <c r="J19" s="54">
        <v>186000000</v>
      </c>
      <c r="K19" s="54">
        <v>186000000</v>
      </c>
      <c r="L19" s="52" t="s">
        <v>157</v>
      </c>
      <c r="M19" s="83">
        <v>715800000</v>
      </c>
      <c r="N19" s="37">
        <v>715800000</v>
      </c>
      <c r="O19" s="37"/>
      <c r="P19" s="38"/>
      <c r="Q19" s="49">
        <v>474400000</v>
      </c>
      <c r="R19" s="36">
        <v>71600000</v>
      </c>
      <c r="S19" s="37">
        <v>14000000</v>
      </c>
      <c r="T19" s="37"/>
      <c r="U19" s="38">
        <v>57600000</v>
      </c>
      <c r="V19" s="36">
        <v>-142600000</v>
      </c>
      <c r="W19" s="37">
        <v>-434700000</v>
      </c>
      <c r="X19" s="37"/>
      <c r="Y19" s="37">
        <v>461600000</v>
      </c>
      <c r="Z19" s="38">
        <v>-169500000</v>
      </c>
      <c r="AB19" s="84">
        <v>1119200000</v>
      </c>
      <c r="AC19" s="36">
        <v>-138800000</v>
      </c>
      <c r="AD19" s="37"/>
      <c r="AE19" s="37"/>
      <c r="AF19" s="37"/>
      <c r="AG19" s="37"/>
      <c r="AH19" s="37"/>
      <c r="AI19" s="54"/>
      <c r="AJ19" s="54"/>
      <c r="AL19" s="37"/>
      <c r="AM19" s="38"/>
      <c r="AN19" s="36">
        <v>-1266800000</v>
      </c>
      <c r="AO19" s="37"/>
      <c r="AP19" s="37"/>
      <c r="AQ19" s="37"/>
      <c r="AR19" s="38">
        <v>-1266800000</v>
      </c>
      <c r="AS19" s="54">
        <v>29000000</v>
      </c>
      <c r="AT19" s="54"/>
      <c r="AU19" s="82">
        <v>-1376600000</v>
      </c>
      <c r="AV19" s="54">
        <v>-321100000</v>
      </c>
      <c r="AW19" s="36">
        <v>999200000</v>
      </c>
      <c r="AX19" s="37"/>
      <c r="AZ19" s="37"/>
      <c r="BA19" s="38"/>
      <c r="BB19" s="36">
        <v>101200000</v>
      </c>
      <c r="BC19" s="37">
        <v>101200000</v>
      </c>
      <c r="BD19" s="38"/>
      <c r="BE19" s="54">
        <v>-140900000</v>
      </c>
      <c r="BF19" s="54"/>
      <c r="BG19" s="82">
        <v>638400000</v>
      </c>
      <c r="BH19" s="54">
        <v>381000000</v>
      </c>
      <c r="BI19" s="54"/>
      <c r="BJ19" s="58">
        <v>381000000</v>
      </c>
      <c r="BK19" s="37">
        <v>6100000</v>
      </c>
      <c r="BL19" s="56">
        <v>387100000</v>
      </c>
    </row>
    <row r="20" spans="1:64" x14ac:dyDescent="0.2">
      <c r="A20" s="52" t="s">
        <v>61</v>
      </c>
      <c r="B20" s="52" t="s">
        <v>62</v>
      </c>
      <c r="C20" s="52">
        <v>69211</v>
      </c>
      <c r="D20" s="52" t="s">
        <v>16</v>
      </c>
      <c r="E20" s="52">
        <v>2019</v>
      </c>
      <c r="F20" s="52" t="s">
        <v>1292</v>
      </c>
      <c r="G20" s="53">
        <v>43830</v>
      </c>
      <c r="H20" s="53">
        <v>43889</v>
      </c>
      <c r="I20" s="53">
        <v>43889</v>
      </c>
      <c r="J20" s="54">
        <v>162706000</v>
      </c>
      <c r="K20" s="54">
        <v>164573000</v>
      </c>
      <c r="L20" s="52" t="s">
        <v>63</v>
      </c>
      <c r="M20" s="83">
        <v>478035000</v>
      </c>
      <c r="N20" s="37"/>
      <c r="O20" s="37"/>
      <c r="P20" s="38"/>
      <c r="Q20" s="49">
        <v>440674000</v>
      </c>
      <c r="R20" s="36">
        <v>242458000</v>
      </c>
      <c r="S20" s="37">
        <v>187140000</v>
      </c>
      <c r="T20" s="37">
        <v>933000</v>
      </c>
      <c r="U20" s="38">
        <v>54385000</v>
      </c>
      <c r="V20" s="36">
        <v>-102863000</v>
      </c>
      <c r="W20" s="37">
        <v>-64471000</v>
      </c>
      <c r="X20" s="37"/>
      <c r="Y20" s="37">
        <v>8769000</v>
      </c>
      <c r="Z20" s="38">
        <v>-47161000</v>
      </c>
      <c r="AB20" s="84">
        <v>1058304000</v>
      </c>
      <c r="AC20" s="36">
        <v>-359667000</v>
      </c>
      <c r="AD20" s="37"/>
      <c r="AE20" s="37"/>
      <c r="AF20" s="37"/>
      <c r="AG20" s="37">
        <v>-359667000</v>
      </c>
      <c r="AH20" s="37">
        <v>-359667000</v>
      </c>
      <c r="AI20" s="54"/>
      <c r="AJ20" s="54"/>
      <c r="AK20" s="36">
        <v>-904919000</v>
      </c>
      <c r="AL20" s="37">
        <v>1085229000</v>
      </c>
      <c r="AM20" s="38">
        <v>-1990148000</v>
      </c>
      <c r="AN20" s="36">
        <v>-165329000</v>
      </c>
      <c r="AO20" s="37"/>
      <c r="AP20" s="37"/>
      <c r="AQ20" s="37"/>
      <c r="AR20" s="38">
        <v>-165329000</v>
      </c>
      <c r="AS20" s="54">
        <v>-238019000</v>
      </c>
      <c r="AT20" s="54"/>
      <c r="AU20" s="82">
        <v>-1667934000</v>
      </c>
      <c r="AV20" s="54"/>
      <c r="AW20" s="36">
        <v>318554000</v>
      </c>
      <c r="AX20" s="37"/>
      <c r="AY20" s="55">
        <v>318554000</v>
      </c>
      <c r="AZ20" s="37">
        <v>-1002225000</v>
      </c>
      <c r="BA20" s="38">
        <v>1320779000</v>
      </c>
      <c r="BB20" s="36">
        <v>-277407000</v>
      </c>
      <c r="BC20" s="37">
        <v>57112000</v>
      </c>
      <c r="BD20" s="38">
        <v>-334519000</v>
      </c>
      <c r="BE20" s="54">
        <v>-76824000</v>
      </c>
      <c r="BF20" s="54"/>
      <c r="BG20" s="82">
        <v>-35677000</v>
      </c>
      <c r="BH20" s="54">
        <v>-645307000</v>
      </c>
      <c r="BI20" s="54"/>
      <c r="BJ20" s="58">
        <v>-645307000</v>
      </c>
      <c r="BK20" s="37">
        <v>2466000</v>
      </c>
      <c r="BL20" s="56">
        <v>-642841000</v>
      </c>
    </row>
    <row r="21" spans="1:64" x14ac:dyDescent="0.2">
      <c r="A21" s="52" t="s">
        <v>67</v>
      </c>
      <c r="B21" s="52" t="s">
        <v>68</v>
      </c>
      <c r="C21" s="52">
        <v>132877</v>
      </c>
      <c r="D21" s="52" t="s">
        <v>16</v>
      </c>
      <c r="E21" s="52">
        <v>2019</v>
      </c>
      <c r="F21" s="52" t="s">
        <v>1292</v>
      </c>
      <c r="G21" s="53">
        <v>43830</v>
      </c>
      <c r="H21" s="53">
        <v>43887</v>
      </c>
      <c r="I21" s="53">
        <v>43887</v>
      </c>
      <c r="J21" s="54">
        <v>105949000</v>
      </c>
      <c r="K21" s="54">
        <v>106321000</v>
      </c>
      <c r="L21" s="52" t="s">
        <v>69</v>
      </c>
      <c r="M21" s="83">
        <v>604357000</v>
      </c>
      <c r="N21" s="37"/>
      <c r="O21" s="37"/>
      <c r="P21" s="38"/>
      <c r="Q21" s="49">
        <v>213484000</v>
      </c>
      <c r="R21" s="36">
        <v>15872000</v>
      </c>
      <c r="S21" s="37">
        <v>19680000</v>
      </c>
      <c r="T21" s="37">
        <v>14394000</v>
      </c>
      <c r="U21" s="38">
        <v>-18202000</v>
      </c>
      <c r="V21" s="36">
        <v>-114339000</v>
      </c>
      <c r="W21" s="37">
        <v>-18220000</v>
      </c>
      <c r="X21" s="37">
        <v>-46304000</v>
      </c>
      <c r="Y21" s="37">
        <v>-12234000</v>
      </c>
      <c r="Z21" s="38">
        <v>-37581000</v>
      </c>
      <c r="AB21" s="84">
        <v>719374000</v>
      </c>
      <c r="AC21" s="36">
        <v>-841440000</v>
      </c>
      <c r="AD21" s="37">
        <v>10356000</v>
      </c>
      <c r="AE21" s="37"/>
      <c r="AF21" s="37"/>
      <c r="AG21" s="37"/>
      <c r="AH21" s="37"/>
      <c r="AI21" s="54"/>
      <c r="AJ21" s="54">
        <v>-851796000</v>
      </c>
      <c r="AL21" s="37"/>
      <c r="AM21" s="38"/>
      <c r="AN21" s="36">
        <v>-820000000</v>
      </c>
      <c r="AO21" s="37">
        <v>0</v>
      </c>
      <c r="AP21" s="37"/>
      <c r="AQ21" s="37"/>
      <c r="AR21" s="38">
        <v>-820000000</v>
      </c>
      <c r="AS21" s="54">
        <v>-2185000</v>
      </c>
      <c r="AT21" s="54"/>
      <c r="AU21" s="82">
        <v>-1663625000</v>
      </c>
      <c r="AV21" s="54">
        <v>-152204000</v>
      </c>
      <c r="AW21" s="36">
        <v>1422592000</v>
      </c>
      <c r="AX21" s="37"/>
      <c r="AY21" s="55">
        <v>1422592000</v>
      </c>
      <c r="AZ21" s="37">
        <v>-175215000</v>
      </c>
      <c r="BA21" s="38">
        <v>1597807000</v>
      </c>
      <c r="BB21" s="36">
        <v>4814000</v>
      </c>
      <c r="BC21" s="37">
        <v>4814000</v>
      </c>
      <c r="BD21" s="38">
        <v>0</v>
      </c>
      <c r="BE21" s="54">
        <v>-232515000</v>
      </c>
      <c r="BF21" s="54"/>
      <c r="BG21" s="82">
        <v>1042687000</v>
      </c>
      <c r="BH21" s="54">
        <v>98436000</v>
      </c>
      <c r="BI21" s="54"/>
      <c r="BJ21" s="58">
        <v>98436000</v>
      </c>
      <c r="BK21" s="37">
        <v>-40646000</v>
      </c>
      <c r="BL21" s="56">
        <v>57790000</v>
      </c>
    </row>
    <row r="22" spans="1:64" x14ac:dyDescent="0.2">
      <c r="A22" s="52" t="s">
        <v>77</v>
      </c>
      <c r="B22" s="52" t="s">
        <v>78</v>
      </c>
      <c r="C22" s="52">
        <v>445691</v>
      </c>
      <c r="D22" s="52" t="s">
        <v>16</v>
      </c>
      <c r="E22" s="52">
        <v>2019</v>
      </c>
      <c r="F22" s="52" t="s">
        <v>1292</v>
      </c>
      <c r="G22" s="53">
        <v>43830</v>
      </c>
      <c r="H22" s="53">
        <v>43889</v>
      </c>
      <c r="I22" s="53">
        <v>43889</v>
      </c>
      <c r="J22" s="54">
        <v>79424000</v>
      </c>
      <c r="K22" s="54">
        <v>80100000</v>
      </c>
      <c r="L22" s="52" t="s">
        <v>79</v>
      </c>
      <c r="M22" s="83">
        <v>442776000</v>
      </c>
      <c r="N22" s="37"/>
      <c r="O22" s="37"/>
      <c r="P22" s="38"/>
      <c r="Q22" s="49">
        <v>78990000</v>
      </c>
      <c r="R22" s="36">
        <v>150291000</v>
      </c>
      <c r="S22" s="37"/>
      <c r="T22" s="37"/>
      <c r="U22" s="38"/>
      <c r="V22" s="36">
        <v>75213000</v>
      </c>
      <c r="W22" s="37"/>
      <c r="X22" s="37"/>
      <c r="Y22" s="37"/>
      <c r="Z22" s="38"/>
      <c r="AB22" s="84">
        <v>747270000</v>
      </c>
      <c r="AC22" s="36">
        <v>-149707000</v>
      </c>
      <c r="AD22" s="37"/>
      <c r="AE22" s="37"/>
      <c r="AF22" s="37"/>
      <c r="AG22" s="37"/>
      <c r="AH22" s="37"/>
      <c r="AI22" s="54"/>
      <c r="AJ22" s="54"/>
      <c r="AK22" s="36">
        <v>-207853000</v>
      </c>
      <c r="AL22" s="37"/>
      <c r="AM22" s="38"/>
      <c r="AN22" s="36">
        <v>0</v>
      </c>
      <c r="AO22" s="37"/>
      <c r="AP22" s="37"/>
      <c r="AQ22" s="37"/>
      <c r="AR22" s="38"/>
      <c r="AS22" s="54">
        <v>7116000</v>
      </c>
      <c r="AT22" s="54"/>
      <c r="AU22" s="82">
        <v>-350444000</v>
      </c>
      <c r="AV22" s="54"/>
      <c r="AX22" s="37"/>
      <c r="AZ22" s="37"/>
      <c r="BA22" s="38"/>
      <c r="BB22" s="36">
        <v>-382092000</v>
      </c>
      <c r="BC22" s="37">
        <v>17907000</v>
      </c>
      <c r="BD22" s="38">
        <v>-399999000</v>
      </c>
      <c r="BE22" s="54">
        <v>-103448000</v>
      </c>
      <c r="BF22" s="54"/>
      <c r="BG22" s="82">
        <v>-485540000</v>
      </c>
      <c r="BH22" s="54">
        <v>-88714000</v>
      </c>
      <c r="BI22" s="54"/>
      <c r="BJ22" s="58">
        <v>-88714000</v>
      </c>
      <c r="BK22" s="37">
        <v>2282000</v>
      </c>
      <c r="BL22" s="56">
        <v>-86432000</v>
      </c>
    </row>
    <row r="23" spans="1:64" x14ac:dyDescent="0.2">
      <c r="A23" s="52" t="s">
        <v>64</v>
      </c>
      <c r="B23" s="52" t="s">
        <v>65</v>
      </c>
      <c r="C23" s="52">
        <v>65470</v>
      </c>
      <c r="D23" s="52" t="s">
        <v>16</v>
      </c>
      <c r="E23" s="52">
        <v>2019</v>
      </c>
      <c r="F23" s="52" t="s">
        <v>1292</v>
      </c>
      <c r="G23" s="53">
        <v>43830</v>
      </c>
      <c r="H23" s="53">
        <v>43873</v>
      </c>
      <c r="I23" s="53">
        <v>43873</v>
      </c>
      <c r="J23" s="54">
        <v>123279000</v>
      </c>
      <c r="K23" s="54">
        <v>124289000</v>
      </c>
      <c r="L23" s="52" t="s">
        <v>66</v>
      </c>
      <c r="M23" s="83">
        <v>769000000</v>
      </c>
      <c r="N23" s="37"/>
      <c r="O23" s="37"/>
      <c r="P23" s="38"/>
      <c r="Q23" s="49">
        <v>423000000</v>
      </c>
      <c r="R23" s="36">
        <v>191000000</v>
      </c>
      <c r="S23" s="37"/>
      <c r="T23" s="37">
        <v>209000000</v>
      </c>
      <c r="U23" s="38">
        <v>-18000000</v>
      </c>
      <c r="V23" s="36">
        <v>339000000</v>
      </c>
      <c r="W23" s="37">
        <v>43000000</v>
      </c>
      <c r="X23" s="37"/>
      <c r="Y23" s="37"/>
      <c r="Z23" s="38">
        <v>296000000</v>
      </c>
      <c r="AB23" s="84">
        <v>1722000000</v>
      </c>
      <c r="AC23" s="36">
        <v>-696000000</v>
      </c>
      <c r="AD23" s="37"/>
      <c r="AE23" s="37"/>
      <c r="AF23" s="37"/>
      <c r="AG23" s="37"/>
      <c r="AH23" s="37"/>
      <c r="AI23" s="54"/>
      <c r="AJ23" s="54"/>
      <c r="AK23" s="36">
        <v>-136000000</v>
      </c>
      <c r="AL23" s="37">
        <v>1674000000</v>
      </c>
      <c r="AM23" s="38">
        <v>-1810000000</v>
      </c>
      <c r="AO23" s="37"/>
      <c r="AP23" s="37"/>
      <c r="AQ23" s="37"/>
      <c r="AR23" s="38"/>
      <c r="AS23" s="54">
        <v>41000000</v>
      </c>
      <c r="AT23" s="54"/>
      <c r="AU23" s="82">
        <v>-791000000</v>
      </c>
      <c r="AV23" s="54">
        <v>-173000000</v>
      </c>
      <c r="AW23" s="36">
        <v>-608000000</v>
      </c>
      <c r="AX23" s="37"/>
      <c r="AY23" s="55">
        <v>-608000000</v>
      </c>
      <c r="AZ23" s="37">
        <v>-1058000000</v>
      </c>
      <c r="BA23" s="38">
        <v>450000000</v>
      </c>
      <c r="BB23" s="36">
        <v>-75000000</v>
      </c>
      <c r="BC23" s="37"/>
      <c r="BD23" s="38">
        <v>-75000000</v>
      </c>
      <c r="BE23" s="54">
        <v>43000000</v>
      </c>
      <c r="BF23" s="54"/>
      <c r="BG23" s="82">
        <v>-813000000</v>
      </c>
      <c r="BH23" s="54">
        <v>118000000</v>
      </c>
      <c r="BI23" s="54"/>
      <c r="BJ23" s="58">
        <v>118000000</v>
      </c>
      <c r="BK23" s="37"/>
      <c r="BL23" s="56">
        <v>118000000</v>
      </c>
    </row>
    <row r="24" spans="1:64" x14ac:dyDescent="0.2">
      <c r="A24" s="52" t="s">
        <v>80</v>
      </c>
      <c r="B24" s="52" t="s">
        <v>81</v>
      </c>
      <c r="C24" s="52">
        <v>69109</v>
      </c>
      <c r="D24" s="52" t="s">
        <v>16</v>
      </c>
      <c r="E24" s="52">
        <v>2019</v>
      </c>
      <c r="F24" s="52" t="s">
        <v>1292</v>
      </c>
      <c r="G24" s="53">
        <v>43830</v>
      </c>
      <c r="H24" s="53">
        <v>43879</v>
      </c>
      <c r="I24" s="53">
        <v>43879</v>
      </c>
      <c r="J24" s="54">
        <v>93600000</v>
      </c>
      <c r="K24" s="54">
        <v>94300000</v>
      </c>
      <c r="L24" s="52" t="s">
        <v>82</v>
      </c>
      <c r="M24" s="83">
        <v>402100000</v>
      </c>
      <c r="N24" s="37">
        <v>402100000</v>
      </c>
      <c r="O24" s="37"/>
      <c r="P24" s="38"/>
      <c r="Q24" s="49">
        <v>83000000</v>
      </c>
      <c r="R24" s="36">
        <v>25300000</v>
      </c>
      <c r="S24" s="37">
        <v>20400000</v>
      </c>
      <c r="T24" s="37">
        <v>-30200000</v>
      </c>
      <c r="U24" s="38">
        <v>35100000</v>
      </c>
      <c r="V24" s="36">
        <v>-22200000</v>
      </c>
      <c r="W24" s="37">
        <v>-6000000</v>
      </c>
      <c r="X24" s="37">
        <v>5400000</v>
      </c>
      <c r="Y24" s="37">
        <v>-11000000</v>
      </c>
      <c r="Z24" s="38">
        <v>-10600000</v>
      </c>
      <c r="AB24" s="84">
        <v>488200000</v>
      </c>
      <c r="AC24" s="36">
        <v>-65600000</v>
      </c>
      <c r="AD24" s="37"/>
      <c r="AE24" s="37"/>
      <c r="AF24" s="37"/>
      <c r="AG24" s="37">
        <v>-65600000</v>
      </c>
      <c r="AH24" s="37"/>
      <c r="AI24" s="54"/>
      <c r="AJ24" s="54"/>
      <c r="AK24" s="36">
        <v>0</v>
      </c>
      <c r="AL24" s="37"/>
      <c r="AM24" s="38">
        <v>0</v>
      </c>
      <c r="AN24" s="36">
        <v>-4300000</v>
      </c>
      <c r="AO24" s="37">
        <v>3300000</v>
      </c>
      <c r="AP24" s="37"/>
      <c r="AQ24" s="37"/>
      <c r="AR24" s="38">
        <v>-7600000</v>
      </c>
      <c r="AS24" s="54">
        <v>-7700000</v>
      </c>
      <c r="AT24" s="54"/>
      <c r="AU24" s="82">
        <v>-77600000</v>
      </c>
      <c r="AV24" s="54">
        <v>-100600000</v>
      </c>
      <c r="AW24" s="36">
        <v>-17900000</v>
      </c>
      <c r="AX24" s="37">
        <v>-200000</v>
      </c>
      <c r="AY24" s="55">
        <v>-17700000</v>
      </c>
      <c r="AZ24" s="37">
        <v>-417700000</v>
      </c>
      <c r="BA24" s="38">
        <v>400000000</v>
      </c>
      <c r="BB24" s="36">
        <v>-219500000</v>
      </c>
      <c r="BC24" s="37">
        <v>6500000</v>
      </c>
      <c r="BD24" s="38">
        <v>-226000000</v>
      </c>
      <c r="BE24" s="54">
        <v>-4200000</v>
      </c>
      <c r="BF24" s="54"/>
      <c r="BG24" s="82">
        <v>-342200000</v>
      </c>
      <c r="BH24" s="54">
        <v>68400000</v>
      </c>
      <c r="BI24" s="54"/>
      <c r="BJ24" s="58">
        <v>68400000</v>
      </c>
      <c r="BK24" s="37">
        <v>-300000</v>
      </c>
      <c r="BL24" s="56">
        <v>68100000</v>
      </c>
    </row>
    <row r="25" spans="1:64" x14ac:dyDescent="0.2">
      <c r="A25" s="52" t="s">
        <v>74</v>
      </c>
      <c r="B25" s="52" t="s">
        <v>75</v>
      </c>
      <c r="C25" s="52">
        <v>65359</v>
      </c>
      <c r="D25" s="52" t="s">
        <v>16</v>
      </c>
      <c r="E25" s="52">
        <v>2019</v>
      </c>
      <c r="F25" s="52" t="s">
        <v>1292</v>
      </c>
      <c r="G25" s="53">
        <v>43830</v>
      </c>
      <c r="H25" s="53">
        <v>43865</v>
      </c>
      <c r="I25" s="53">
        <v>43865</v>
      </c>
      <c r="J25" s="54">
        <v>223200000</v>
      </c>
      <c r="K25" s="54">
        <v>224800000</v>
      </c>
      <c r="L25" s="52" t="s">
        <v>76</v>
      </c>
      <c r="M25" s="83">
        <v>2404300000</v>
      </c>
      <c r="N25" s="37"/>
      <c r="O25" s="37"/>
      <c r="P25" s="38"/>
      <c r="Q25" s="49">
        <v>376800000</v>
      </c>
      <c r="R25" s="36">
        <v>-419800000</v>
      </c>
      <c r="S25" s="37"/>
      <c r="T25" s="37"/>
      <c r="U25" s="38"/>
      <c r="V25" s="36">
        <v>-276400000</v>
      </c>
      <c r="W25" s="37"/>
      <c r="X25" s="37"/>
      <c r="Y25" s="37"/>
      <c r="Z25" s="38"/>
      <c r="AB25" s="84">
        <v>2084900000</v>
      </c>
      <c r="AC25" s="36">
        <v>-140000000</v>
      </c>
      <c r="AD25" s="37"/>
      <c r="AE25" s="37"/>
      <c r="AF25" s="37"/>
      <c r="AG25" s="37"/>
      <c r="AH25" s="37"/>
      <c r="AI25" s="54"/>
      <c r="AJ25" s="54"/>
      <c r="AK25" s="36">
        <v>183400000</v>
      </c>
      <c r="AL25" s="37"/>
      <c r="AM25" s="38"/>
      <c r="AO25" s="37"/>
      <c r="AP25" s="37"/>
      <c r="AQ25" s="37"/>
      <c r="AR25" s="38"/>
      <c r="AS25" s="54">
        <v>-33700000</v>
      </c>
      <c r="AT25" s="54"/>
      <c r="AU25" s="82">
        <v>9700000</v>
      </c>
      <c r="AV25" s="54"/>
      <c r="AW25" s="36">
        <v>-348000000</v>
      </c>
      <c r="AX25" s="37"/>
      <c r="AZ25" s="37"/>
      <c r="BA25" s="38"/>
      <c r="BB25" s="36">
        <v>-386100000</v>
      </c>
      <c r="BC25" s="37"/>
      <c r="BD25" s="38"/>
      <c r="BE25" s="54">
        <v>-5000000</v>
      </c>
      <c r="BF25" s="54"/>
      <c r="BG25" s="82">
        <v>-739100000</v>
      </c>
      <c r="BH25" s="54">
        <v>1355500000</v>
      </c>
      <c r="BI25" s="54"/>
      <c r="BJ25" s="58">
        <v>1355500000</v>
      </c>
      <c r="BK25" s="37">
        <v>800000</v>
      </c>
      <c r="BL25" s="56">
        <v>1356300000</v>
      </c>
    </row>
    <row r="26" spans="1:64" x14ac:dyDescent="0.2">
      <c r="A26" s="52" t="s">
        <v>143</v>
      </c>
      <c r="B26" s="52" t="s">
        <v>144</v>
      </c>
      <c r="C26" s="52">
        <v>67102</v>
      </c>
      <c r="D26" s="52" t="s">
        <v>16</v>
      </c>
      <c r="E26" s="52">
        <v>2019</v>
      </c>
      <c r="F26" s="52" t="s">
        <v>1292</v>
      </c>
      <c r="G26" s="53">
        <v>43769</v>
      </c>
      <c r="H26" s="53">
        <v>43812</v>
      </c>
      <c r="I26" s="53">
        <v>43812</v>
      </c>
      <c r="J26" s="54">
        <v>937000000</v>
      </c>
      <c r="K26" s="54">
        <v>945000000</v>
      </c>
      <c r="L26" s="52" t="s">
        <v>145</v>
      </c>
      <c r="M26" s="83">
        <v>2706000000</v>
      </c>
      <c r="N26" s="37"/>
      <c r="O26" s="37"/>
      <c r="P26" s="38"/>
      <c r="Q26" s="49">
        <v>363000000</v>
      </c>
      <c r="R26" s="36">
        <v>312000000</v>
      </c>
      <c r="S26" s="37">
        <v>263000000</v>
      </c>
      <c r="T26" s="37">
        <v>49000000</v>
      </c>
      <c r="U26" s="38"/>
      <c r="V26" s="36">
        <v>-134000000</v>
      </c>
      <c r="W26" s="37">
        <v>-207000000</v>
      </c>
      <c r="X26" s="37">
        <v>248000000</v>
      </c>
      <c r="Y26" s="37"/>
      <c r="Z26" s="38">
        <v>-175000000</v>
      </c>
      <c r="AB26" s="84">
        <v>3247000000</v>
      </c>
      <c r="AC26" s="36">
        <v>-441000000</v>
      </c>
      <c r="AD26" s="37"/>
      <c r="AE26" s="37"/>
      <c r="AF26" s="37"/>
      <c r="AG26" s="37">
        <v>-441000000</v>
      </c>
      <c r="AH26" s="37">
        <v>-441000000</v>
      </c>
      <c r="AI26" s="54"/>
      <c r="AJ26" s="54"/>
      <c r="AK26" s="36">
        <v>26000000</v>
      </c>
      <c r="AL26" s="37">
        <v>1940000000</v>
      </c>
      <c r="AM26" s="38">
        <v>-1914000000</v>
      </c>
      <c r="AN26" s="36">
        <v>-28000000</v>
      </c>
      <c r="AO26" s="37"/>
      <c r="AP26" s="37"/>
      <c r="AQ26" s="37"/>
      <c r="AR26" s="38">
        <v>-28000000</v>
      </c>
      <c r="AS26" s="54"/>
      <c r="AT26" s="54"/>
      <c r="AU26" s="82">
        <v>-443000000</v>
      </c>
      <c r="AV26" s="54">
        <v>-771000000</v>
      </c>
      <c r="AW26" s="36">
        <v>0</v>
      </c>
      <c r="AX26" s="37"/>
      <c r="AZ26" s="37"/>
      <c r="BA26" s="38"/>
      <c r="BB26" s="36">
        <v>-2258000000</v>
      </c>
      <c r="BC26" s="37">
        <v>145000000</v>
      </c>
      <c r="BD26" s="38">
        <v>-2403000000</v>
      </c>
      <c r="BE26" s="54">
        <v>-86000000</v>
      </c>
      <c r="BF26" s="54"/>
      <c r="BG26" s="82">
        <v>-3115000000</v>
      </c>
      <c r="BH26" s="54">
        <v>-311000000</v>
      </c>
      <c r="BI26" s="54"/>
      <c r="BJ26" s="58">
        <v>-311000000</v>
      </c>
      <c r="BK26" s="37"/>
      <c r="BL26" s="56">
        <v>-311000000</v>
      </c>
    </row>
    <row r="27" spans="1:64" x14ac:dyDescent="0.2">
      <c r="A27" s="52" t="s">
        <v>47</v>
      </c>
      <c r="B27" s="52" t="s">
        <v>48</v>
      </c>
      <c r="C27" s="52">
        <v>191397</v>
      </c>
      <c r="D27" s="52" t="s">
        <v>16</v>
      </c>
      <c r="E27" s="52">
        <v>2019</v>
      </c>
      <c r="F27" s="52" t="s">
        <v>1292</v>
      </c>
      <c r="G27" s="53">
        <v>43830</v>
      </c>
      <c r="H27" s="53">
        <v>43865</v>
      </c>
      <c r="I27" s="53">
        <v>43865</v>
      </c>
      <c r="J27" s="54">
        <v>1091000000</v>
      </c>
      <c r="K27" s="54">
        <v>1120000000</v>
      </c>
      <c r="L27" s="52" t="s">
        <v>49</v>
      </c>
      <c r="M27" s="83">
        <v>341000000</v>
      </c>
      <c r="N27" s="37"/>
      <c r="O27" s="37"/>
      <c r="P27" s="38"/>
      <c r="Q27" s="49">
        <v>222000000</v>
      </c>
      <c r="R27" s="36">
        <v>472000000</v>
      </c>
      <c r="S27" s="37"/>
      <c r="T27" s="37"/>
      <c r="U27" s="38"/>
      <c r="V27" s="36">
        <v>-542000000</v>
      </c>
      <c r="W27" s="37"/>
      <c r="X27" s="37"/>
      <c r="Y27" s="37"/>
      <c r="Z27" s="38"/>
      <c r="AB27" s="84">
        <v>493000000</v>
      </c>
      <c r="AC27" s="36">
        <v>-217000000</v>
      </c>
      <c r="AD27" s="37"/>
      <c r="AE27" s="37"/>
      <c r="AF27" s="37"/>
      <c r="AG27" s="37"/>
      <c r="AH27" s="37"/>
      <c r="AI27" s="54"/>
      <c r="AJ27" s="54"/>
      <c r="AK27" s="36">
        <v>41000000</v>
      </c>
      <c r="AL27" s="37"/>
      <c r="AM27" s="38"/>
      <c r="AO27" s="37"/>
      <c r="AP27" s="37"/>
      <c r="AQ27" s="37"/>
      <c r="AR27" s="38"/>
      <c r="AS27" s="54">
        <v>27000000</v>
      </c>
      <c r="AT27" s="54"/>
      <c r="AU27" s="82">
        <v>-149000000</v>
      </c>
      <c r="AV27" s="54"/>
      <c r="AW27" s="36">
        <v>-24000000</v>
      </c>
      <c r="AX27" s="37"/>
      <c r="AZ27" s="37"/>
      <c r="BA27" s="38"/>
      <c r="BB27" s="36">
        <v>74000000</v>
      </c>
      <c r="BC27" s="37">
        <v>74000000</v>
      </c>
      <c r="BD27" s="38"/>
      <c r="BE27" s="54">
        <v>-7000000</v>
      </c>
      <c r="BF27" s="54"/>
      <c r="BG27" s="82">
        <v>43000000</v>
      </c>
      <c r="BH27" s="54">
        <v>387000000</v>
      </c>
      <c r="BI27" s="54"/>
      <c r="BJ27" s="58">
        <v>387000000</v>
      </c>
      <c r="BK27" s="37"/>
      <c r="BL27" s="56">
        <v>387000000</v>
      </c>
    </row>
    <row r="28" spans="1:64" x14ac:dyDescent="0.2">
      <c r="A28" s="52" t="s">
        <v>118</v>
      </c>
      <c r="B28" s="52" t="s">
        <v>119</v>
      </c>
      <c r="C28" s="52">
        <v>67669</v>
      </c>
      <c r="D28" s="52" t="s">
        <v>16</v>
      </c>
      <c r="E28" s="52">
        <v>2019</v>
      </c>
      <c r="F28" s="52" t="s">
        <v>1292</v>
      </c>
      <c r="G28" s="53">
        <v>43830</v>
      </c>
      <c r="H28" s="53">
        <v>43881</v>
      </c>
      <c r="I28" s="53">
        <v>43881</v>
      </c>
      <c r="J28" s="54">
        <v>227759000</v>
      </c>
      <c r="K28" s="54">
        <v>229395000</v>
      </c>
      <c r="L28" s="52" t="s">
        <v>120</v>
      </c>
      <c r="M28" s="83">
        <v>861297000</v>
      </c>
      <c r="N28" s="37"/>
      <c r="O28" s="37"/>
      <c r="P28" s="38"/>
      <c r="Q28" s="49">
        <v>234042000</v>
      </c>
      <c r="R28" s="36">
        <v>48833000</v>
      </c>
      <c r="S28" s="37"/>
      <c r="T28" s="37"/>
      <c r="U28" s="38"/>
      <c r="V28" s="36">
        <v>-44969000</v>
      </c>
      <c r="W28" s="37"/>
      <c r="X28" s="37"/>
      <c r="Y28" s="37"/>
      <c r="Z28" s="38"/>
      <c r="AB28" s="84">
        <v>1099203000</v>
      </c>
      <c r="AC28" s="36">
        <v>-91040000</v>
      </c>
      <c r="AD28" s="37"/>
      <c r="AE28" s="37"/>
      <c r="AF28" s="37"/>
      <c r="AG28" s="37"/>
      <c r="AH28" s="37"/>
      <c r="AI28" s="54"/>
      <c r="AJ28" s="54"/>
      <c r="AL28" s="37"/>
      <c r="AM28" s="38"/>
      <c r="AN28" s="36">
        <v>-1061945000</v>
      </c>
      <c r="AO28" s="37"/>
      <c r="AP28" s="37"/>
      <c r="AQ28" s="37"/>
      <c r="AR28" s="38"/>
      <c r="AS28" s="54">
        <v>15219000</v>
      </c>
      <c r="AT28" s="54"/>
      <c r="AU28" s="82">
        <v>-1137766000</v>
      </c>
      <c r="AV28" s="54">
        <v>-127496000</v>
      </c>
      <c r="AW28" s="36">
        <v>130705000</v>
      </c>
      <c r="AX28" s="37"/>
      <c r="AZ28" s="37"/>
      <c r="BA28" s="38"/>
      <c r="BB28" s="36">
        <v>78464000</v>
      </c>
      <c r="BC28" s="37"/>
      <c r="BD28" s="38"/>
      <c r="BE28" s="54">
        <v>-6700000</v>
      </c>
      <c r="BF28" s="54"/>
      <c r="BG28" s="82">
        <v>74973000</v>
      </c>
      <c r="BH28" s="54">
        <v>36410000</v>
      </c>
      <c r="BI28" s="54"/>
      <c r="BJ28" s="58">
        <v>36410000</v>
      </c>
      <c r="BK28" s="37">
        <v>2645000</v>
      </c>
      <c r="BL28" s="56">
        <v>39055000</v>
      </c>
    </row>
    <row r="29" spans="1:64" x14ac:dyDescent="0.2">
      <c r="A29" s="52" t="s">
        <v>121</v>
      </c>
      <c r="B29" s="52" t="s">
        <v>122</v>
      </c>
      <c r="C29" s="52">
        <v>65735</v>
      </c>
      <c r="D29" s="52" t="s">
        <v>16</v>
      </c>
      <c r="E29" s="52">
        <v>2019</v>
      </c>
      <c r="F29" s="52" t="s">
        <v>1292</v>
      </c>
      <c r="G29" s="53">
        <v>43830</v>
      </c>
      <c r="H29" s="53">
        <v>43873</v>
      </c>
      <c r="I29" s="53">
        <v>43873</v>
      </c>
      <c r="J29" s="54">
        <v>605000000</v>
      </c>
      <c r="K29" s="54">
        <v>609000000</v>
      </c>
      <c r="L29" s="52" t="s">
        <v>123</v>
      </c>
      <c r="M29" s="83">
        <v>7842000000</v>
      </c>
      <c r="N29" s="37"/>
      <c r="O29" s="37"/>
      <c r="P29" s="38"/>
      <c r="Q29" s="49">
        <v>2206000000</v>
      </c>
      <c r="R29" s="36">
        <v>-167000000</v>
      </c>
      <c r="S29" s="37"/>
      <c r="T29" s="37"/>
      <c r="U29" s="38"/>
      <c r="V29" s="36">
        <v>-731000000</v>
      </c>
      <c r="W29" s="37"/>
      <c r="X29" s="37"/>
      <c r="Y29" s="37"/>
      <c r="Z29" s="38"/>
      <c r="AB29" s="84">
        <v>9150000000</v>
      </c>
      <c r="AC29" s="36">
        <v>-618000000</v>
      </c>
      <c r="AD29" s="37"/>
      <c r="AE29" s="37"/>
      <c r="AF29" s="37"/>
      <c r="AG29" s="37"/>
      <c r="AH29" s="37"/>
      <c r="AI29" s="54"/>
      <c r="AJ29" s="54"/>
      <c r="AK29" s="36">
        <v>19996000000</v>
      </c>
      <c r="AL29" s="37"/>
      <c r="AM29" s="38"/>
      <c r="AN29" s="36">
        <v>-13617000000</v>
      </c>
      <c r="AO29" s="37"/>
      <c r="AP29" s="37"/>
      <c r="AQ29" s="37"/>
      <c r="AR29" s="38"/>
      <c r="AS29" s="54">
        <v>-52000000</v>
      </c>
      <c r="AT29" s="54"/>
      <c r="AU29" s="82">
        <v>5709000000</v>
      </c>
      <c r="AV29" s="54">
        <v>-3509000000</v>
      </c>
      <c r="AW29" s="36">
        <v>-4514000000</v>
      </c>
      <c r="AX29" s="37"/>
      <c r="AZ29" s="37"/>
      <c r="BA29" s="38"/>
      <c r="BB29" s="36">
        <v>-7702000000</v>
      </c>
      <c r="BC29" s="37"/>
      <c r="BD29" s="38"/>
      <c r="BE29" s="54">
        <v>-42000000</v>
      </c>
      <c r="BF29" s="54"/>
      <c r="BG29" s="82">
        <v>-15767000000</v>
      </c>
      <c r="BH29" s="54">
        <v>-908000000</v>
      </c>
      <c r="BI29" s="54"/>
      <c r="BJ29" s="58">
        <v>-908000000</v>
      </c>
      <c r="BK29" s="37"/>
      <c r="BL29" s="56">
        <v>-908000000</v>
      </c>
    </row>
    <row r="30" spans="1:64" x14ac:dyDescent="0.2">
      <c r="A30" s="52" t="s">
        <v>111</v>
      </c>
      <c r="B30" s="52" t="s">
        <v>112</v>
      </c>
      <c r="C30" s="52">
        <v>67872</v>
      </c>
      <c r="D30" s="52" t="s">
        <v>16</v>
      </c>
      <c r="E30" s="52">
        <v>2019</v>
      </c>
      <c r="F30" s="52" t="s">
        <v>1292</v>
      </c>
      <c r="G30" s="53">
        <v>43830</v>
      </c>
      <c r="H30" s="53">
        <v>43887</v>
      </c>
      <c r="I30" s="53">
        <v>43887</v>
      </c>
      <c r="J30" s="54">
        <v>134100000</v>
      </c>
      <c r="K30" s="54">
        <v>136000000</v>
      </c>
      <c r="L30" s="52" t="s">
        <v>114</v>
      </c>
      <c r="M30" s="83">
        <v>1893000000</v>
      </c>
      <c r="N30" s="37"/>
      <c r="O30" s="37"/>
      <c r="P30" s="38"/>
      <c r="Q30" s="49">
        <v>183000000</v>
      </c>
      <c r="R30" s="36">
        <v>153000000</v>
      </c>
      <c r="S30" s="37"/>
      <c r="T30" s="37"/>
      <c r="U30" s="38"/>
      <c r="V30" s="36">
        <v>112000000</v>
      </c>
      <c r="W30" s="37"/>
      <c r="X30" s="37"/>
      <c r="Y30" s="37"/>
      <c r="Z30" s="38"/>
      <c r="AB30" s="84">
        <v>2341000000</v>
      </c>
      <c r="AC30" s="36">
        <v>-143000000</v>
      </c>
      <c r="AD30" s="37"/>
      <c r="AE30" s="37"/>
      <c r="AF30" s="37"/>
      <c r="AG30" s="37"/>
      <c r="AH30" s="37"/>
      <c r="AI30" s="54"/>
      <c r="AJ30" s="54"/>
      <c r="AK30" s="36">
        <v>-3521000000</v>
      </c>
      <c r="AL30" s="37"/>
      <c r="AM30" s="38"/>
      <c r="AN30" s="36">
        <v>934000000</v>
      </c>
      <c r="AO30" s="37"/>
      <c r="AP30" s="37"/>
      <c r="AQ30" s="37"/>
      <c r="AR30" s="38"/>
      <c r="AS30" s="54">
        <v>-504000000</v>
      </c>
      <c r="AT30" s="54"/>
      <c r="AU30" s="82">
        <v>-3234000000</v>
      </c>
      <c r="AV30" s="54">
        <v>-504000000</v>
      </c>
      <c r="AW30" s="36">
        <v>5210000000</v>
      </c>
      <c r="AX30" s="37"/>
      <c r="AZ30" s="37"/>
      <c r="BA30" s="38"/>
      <c r="BB30" s="36">
        <v>-1940000000</v>
      </c>
      <c r="BC30" s="37">
        <v>3000000</v>
      </c>
      <c r="BD30" s="38">
        <v>-1943000000</v>
      </c>
      <c r="BE30" s="54">
        <v>-1552000000</v>
      </c>
      <c r="BF30" s="54"/>
      <c r="BG30" s="82">
        <v>1214000000</v>
      </c>
      <c r="BH30" s="54">
        <v>321000000</v>
      </c>
      <c r="BI30" s="54"/>
      <c r="BJ30" s="58">
        <v>321000000</v>
      </c>
      <c r="BK30" s="37">
        <v>9000000</v>
      </c>
      <c r="BL30" s="56">
        <v>330000000</v>
      </c>
    </row>
    <row r="31" spans="1:64" x14ac:dyDescent="0.2">
      <c r="A31" s="52" t="s">
        <v>105</v>
      </c>
      <c r="B31" s="52" t="s">
        <v>106</v>
      </c>
      <c r="C31" s="52">
        <v>68339</v>
      </c>
      <c r="D31" s="52" t="s">
        <v>16</v>
      </c>
      <c r="E31" s="52">
        <v>2019</v>
      </c>
      <c r="F31" s="52" t="s">
        <v>1292</v>
      </c>
      <c r="G31" s="53">
        <v>43830</v>
      </c>
      <c r="H31" s="53">
        <v>43886</v>
      </c>
      <c r="I31" s="53">
        <v>43886</v>
      </c>
      <c r="J31" s="54">
        <v>442319000</v>
      </c>
      <c r="K31" s="54">
        <v>445520000</v>
      </c>
      <c r="L31" s="52" t="s">
        <v>107</v>
      </c>
      <c r="M31" s="83">
        <v>1916600000</v>
      </c>
      <c r="N31" s="37"/>
      <c r="O31" s="37"/>
      <c r="P31" s="38"/>
      <c r="Q31" s="49">
        <v>1778400000</v>
      </c>
      <c r="R31" s="36">
        <v>290600000</v>
      </c>
      <c r="S31" s="37">
        <v>111400000</v>
      </c>
      <c r="T31" s="37">
        <v>-55100000</v>
      </c>
      <c r="U31" s="38">
        <v>234300000</v>
      </c>
      <c r="V31" s="36">
        <v>-233000000</v>
      </c>
      <c r="W31" s="37">
        <v>12500000</v>
      </c>
      <c r="X31" s="37"/>
      <c r="Y31" s="37"/>
      <c r="Z31" s="38">
        <v>-245500000</v>
      </c>
      <c r="AB31" s="84">
        <v>3752600000</v>
      </c>
      <c r="AC31" s="36">
        <v>-1055500000</v>
      </c>
      <c r="AD31" s="37"/>
      <c r="AE31" s="37"/>
      <c r="AF31" s="37"/>
      <c r="AG31" s="37">
        <v>-991300000</v>
      </c>
      <c r="AH31" s="37">
        <v>-991300000</v>
      </c>
      <c r="AI31" s="54"/>
      <c r="AJ31" s="54">
        <v>-64200000</v>
      </c>
      <c r="AK31" s="36">
        <v>383500000</v>
      </c>
      <c r="AL31" s="37"/>
      <c r="AM31" s="38"/>
      <c r="AN31" s="36">
        <v>-2959600000</v>
      </c>
      <c r="AO31" s="37"/>
      <c r="AP31" s="37"/>
      <c r="AQ31" s="37"/>
      <c r="AR31" s="38">
        <v>-2959600000</v>
      </c>
      <c r="AS31" s="54">
        <v>-355900000</v>
      </c>
      <c r="AT31" s="54"/>
      <c r="AU31" s="82">
        <v>-3987500000</v>
      </c>
      <c r="AV31" s="54">
        <v>-1603000000</v>
      </c>
      <c r="AW31" s="36">
        <v>2701400000</v>
      </c>
      <c r="AX31" s="37">
        <v>5750000000</v>
      </c>
      <c r="AY31" s="55">
        <v>-3048600000</v>
      </c>
      <c r="AZ31" s="37">
        <v>-9225300000</v>
      </c>
      <c r="BA31" s="38">
        <v>6176700000</v>
      </c>
      <c r="BB31" s="36">
        <v>85900000</v>
      </c>
      <c r="BC31" s="37">
        <v>105500000</v>
      </c>
      <c r="BD31" s="38">
        <v>-19600000</v>
      </c>
      <c r="BE31" s="54">
        <v>-662600000</v>
      </c>
      <c r="BF31" s="54"/>
      <c r="BG31" s="82">
        <v>521700000</v>
      </c>
      <c r="BH31" s="54">
        <v>286800000</v>
      </c>
      <c r="BI31" s="54"/>
      <c r="BJ31" s="58">
        <v>286800000</v>
      </c>
      <c r="BK31" s="37">
        <v>-13700000</v>
      </c>
      <c r="BL31" s="56">
        <v>273100000</v>
      </c>
    </row>
    <row r="32" spans="1:64" x14ac:dyDescent="0.2">
      <c r="A32" s="52" t="s">
        <v>93</v>
      </c>
      <c r="B32" s="52" t="s">
        <v>94</v>
      </c>
      <c r="C32" s="52">
        <v>62747</v>
      </c>
      <c r="D32" s="52" t="s">
        <v>16</v>
      </c>
      <c r="E32" s="52">
        <v>2019</v>
      </c>
      <c r="F32" s="52" t="s">
        <v>1292</v>
      </c>
      <c r="G32" s="53">
        <v>43830</v>
      </c>
      <c r="H32" s="53">
        <v>43861</v>
      </c>
      <c r="I32" s="53">
        <v>43861</v>
      </c>
      <c r="J32" s="54">
        <v>494000000</v>
      </c>
      <c r="K32" s="54">
        <v>504000000</v>
      </c>
      <c r="L32" s="52" t="s">
        <v>95</v>
      </c>
      <c r="M32" s="83">
        <v>11588000000</v>
      </c>
      <c r="N32" s="37"/>
      <c r="O32" s="37"/>
      <c r="P32" s="38"/>
      <c r="Q32" s="49">
        <v>21789000000</v>
      </c>
      <c r="R32" s="36">
        <v>7575000000</v>
      </c>
      <c r="S32" s="37">
        <v>6864000000</v>
      </c>
      <c r="T32" s="37">
        <v>796000000</v>
      </c>
      <c r="U32" s="38">
        <v>-85000000</v>
      </c>
      <c r="V32" s="36">
        <v>-2438000000</v>
      </c>
      <c r="W32" s="37">
        <v>-7681000000</v>
      </c>
      <c r="X32" s="37">
        <v>-3278000000</v>
      </c>
      <c r="Y32" s="37">
        <v>8193000000</v>
      </c>
      <c r="Z32" s="38">
        <v>328000000</v>
      </c>
      <c r="AB32" s="84">
        <v>38514000000</v>
      </c>
      <c r="AC32" s="36">
        <v>-16861000000</v>
      </c>
      <c r="AD32" s="37"/>
      <c r="AE32" s="37"/>
      <c r="AF32" s="37"/>
      <c r="AG32" s="37">
        <v>-16861000000</v>
      </c>
      <c r="AH32" s="37"/>
      <c r="AI32" s="54"/>
      <c r="AJ32" s="54"/>
      <c r="AK32" s="36">
        <v>-9131000000</v>
      </c>
      <c r="AL32" s="37">
        <v>22681000000</v>
      </c>
      <c r="AM32" s="38">
        <v>-31812000000</v>
      </c>
      <c r="AN32" s="36">
        <v>-2461000000</v>
      </c>
      <c r="AO32" s="37"/>
      <c r="AP32" s="37"/>
      <c r="AQ32" s="37"/>
      <c r="AR32" s="38">
        <v>-2461000000</v>
      </c>
      <c r="AS32" s="54">
        <v>4172000000</v>
      </c>
      <c r="AT32" s="54"/>
      <c r="AU32" s="82">
        <v>-24281000000</v>
      </c>
      <c r="AV32" s="54"/>
      <c r="AW32" s="36">
        <v>-10066000000</v>
      </c>
      <c r="AX32" s="37"/>
      <c r="AY32" s="55">
        <v>-10066000000</v>
      </c>
      <c r="AZ32" s="37">
        <v>-12339000000</v>
      </c>
      <c r="BA32" s="38">
        <v>2273000000</v>
      </c>
      <c r="BC32" s="37"/>
      <c r="BD32" s="38"/>
      <c r="BE32" s="54"/>
      <c r="BF32" s="54"/>
      <c r="BG32" s="82">
        <v>-10066000000</v>
      </c>
      <c r="BH32" s="54">
        <v>4167000000</v>
      </c>
      <c r="BI32" s="54"/>
      <c r="BJ32" s="58">
        <v>4167000000</v>
      </c>
      <c r="BK32" s="37">
        <v>70000000</v>
      </c>
      <c r="BL32" s="56">
        <v>4237000000</v>
      </c>
    </row>
    <row r="33" spans="1:64" x14ac:dyDescent="0.2">
      <c r="A33" s="52" t="s">
        <v>152</v>
      </c>
      <c r="B33" s="52" t="s">
        <v>153</v>
      </c>
      <c r="C33" s="52">
        <v>536189</v>
      </c>
      <c r="D33" s="52" t="s">
        <v>16</v>
      </c>
      <c r="E33" s="52">
        <v>2019</v>
      </c>
      <c r="F33" s="52" t="s">
        <v>1292</v>
      </c>
      <c r="G33" s="53">
        <v>43830</v>
      </c>
      <c r="H33" s="53">
        <v>43875</v>
      </c>
      <c r="I33" s="53">
        <v>43875</v>
      </c>
      <c r="J33" s="54">
        <v>76312000</v>
      </c>
      <c r="K33" s="54">
        <v>80879000</v>
      </c>
      <c r="L33" s="52" t="s">
        <v>154</v>
      </c>
      <c r="M33" s="83">
        <v>859867000</v>
      </c>
      <c r="N33" s="37"/>
      <c r="O33" s="37"/>
      <c r="P33" s="38"/>
      <c r="Q33" s="49">
        <v>32849000</v>
      </c>
      <c r="R33" s="36">
        <v>29520000</v>
      </c>
      <c r="S33" s="37"/>
      <c r="T33" s="37"/>
      <c r="U33" s="38"/>
      <c r="V33" s="36">
        <v>40798000</v>
      </c>
      <c r="W33" s="37"/>
      <c r="X33" s="37"/>
      <c r="Y33" s="37"/>
      <c r="Z33" s="38"/>
      <c r="AB33" s="84">
        <v>963034000</v>
      </c>
      <c r="AC33" s="36">
        <v>-15751000</v>
      </c>
      <c r="AD33" s="37"/>
      <c r="AE33" s="37"/>
      <c r="AF33" s="37"/>
      <c r="AG33" s="37"/>
      <c r="AH33" s="37"/>
      <c r="AI33" s="54"/>
      <c r="AJ33" s="54"/>
      <c r="AK33" s="36">
        <v>-295176000</v>
      </c>
      <c r="AL33" s="37"/>
      <c r="AM33" s="38"/>
      <c r="AN33" s="36">
        <v>26855000</v>
      </c>
      <c r="AO33" s="37"/>
      <c r="AP33" s="37"/>
      <c r="AQ33" s="37"/>
      <c r="AR33" s="38"/>
      <c r="AS33" s="54">
        <v>0</v>
      </c>
      <c r="AT33" s="54"/>
      <c r="AU33" s="82">
        <v>-284072000</v>
      </c>
      <c r="AV33" s="54"/>
      <c r="AX33" s="37"/>
      <c r="AZ33" s="37"/>
      <c r="BA33" s="38"/>
      <c r="BB33" s="36">
        <v>-208764000</v>
      </c>
      <c r="BC33" s="37">
        <v>57378000</v>
      </c>
      <c r="BD33" s="38">
        <v>-266142000</v>
      </c>
      <c r="BE33" s="54">
        <v>-9200000</v>
      </c>
      <c r="BF33" s="54"/>
      <c r="BG33" s="82">
        <v>-217964000</v>
      </c>
      <c r="BH33" s="54">
        <v>460998000</v>
      </c>
      <c r="BI33" s="54"/>
      <c r="BJ33" s="58">
        <v>460998000</v>
      </c>
      <c r="BK33" s="37">
        <v>353000</v>
      </c>
      <c r="BL33" s="56">
        <v>461351000</v>
      </c>
    </row>
    <row r="34" spans="1:64" x14ac:dyDescent="0.2">
      <c r="A34" s="52" t="s">
        <v>130</v>
      </c>
      <c r="B34" s="52" t="s">
        <v>131</v>
      </c>
      <c r="C34" s="52">
        <v>126145</v>
      </c>
      <c r="D34" s="52" t="s">
        <v>16</v>
      </c>
      <c r="E34" s="52">
        <v>2019</v>
      </c>
      <c r="F34" s="52" t="s">
        <v>1292</v>
      </c>
      <c r="G34" s="53">
        <v>43830</v>
      </c>
      <c r="H34" s="53">
        <v>43888</v>
      </c>
      <c r="I34" s="53">
        <v>43888</v>
      </c>
      <c r="J34" s="54">
        <v>84259000</v>
      </c>
      <c r="K34" s="54">
        <v>85925000</v>
      </c>
      <c r="L34" s="52" t="s">
        <v>132</v>
      </c>
      <c r="M34" s="83">
        <v>451295000</v>
      </c>
      <c r="N34" s="37"/>
      <c r="O34" s="37"/>
      <c r="P34" s="38"/>
      <c r="Q34" s="49">
        <v>60516000</v>
      </c>
      <c r="R34" s="36">
        <v>125844000</v>
      </c>
      <c r="S34" s="37"/>
      <c r="T34" s="37"/>
      <c r="U34" s="38"/>
      <c r="V34" s="36">
        <v>-137719000</v>
      </c>
      <c r="W34" s="37"/>
      <c r="X34" s="37"/>
      <c r="Y34" s="37"/>
      <c r="Z34" s="38"/>
      <c r="AB34" s="84">
        <v>499936000</v>
      </c>
      <c r="AC34" s="36">
        <v>-44940000</v>
      </c>
      <c r="AD34" s="37"/>
      <c r="AE34" s="37"/>
      <c r="AF34" s="37"/>
      <c r="AG34" s="37"/>
      <c r="AH34" s="37"/>
      <c r="AI34" s="54"/>
      <c r="AJ34" s="54"/>
      <c r="AL34" s="37"/>
      <c r="AM34" s="38"/>
      <c r="AN34" s="36">
        <v>-787196000</v>
      </c>
      <c r="AO34" s="37"/>
      <c r="AP34" s="37"/>
      <c r="AQ34" s="37"/>
      <c r="AR34" s="38"/>
      <c r="AS34" s="54">
        <v>-1412000</v>
      </c>
      <c r="AT34" s="54"/>
      <c r="AU34" s="82">
        <v>-833548000</v>
      </c>
      <c r="AV34" s="54"/>
      <c r="AW34" s="36">
        <v>500000000</v>
      </c>
      <c r="AX34" s="37"/>
      <c r="AZ34" s="37"/>
      <c r="BA34" s="38"/>
      <c r="BB34" s="36">
        <v>-25023000</v>
      </c>
      <c r="BC34" s="37">
        <v>34093000</v>
      </c>
      <c r="BD34" s="38">
        <v>-59116000</v>
      </c>
      <c r="BE34" s="54">
        <v>-45568000</v>
      </c>
      <c r="BF34" s="54"/>
      <c r="BG34" s="82">
        <v>429409000</v>
      </c>
      <c r="BH34" s="54">
        <v>95797000</v>
      </c>
      <c r="BI34" s="54"/>
      <c r="BJ34" s="58">
        <v>95797000</v>
      </c>
      <c r="BK34" s="37">
        <v>-842000</v>
      </c>
      <c r="BL34" s="56">
        <v>94955000</v>
      </c>
    </row>
    <row r="35" spans="1:64" x14ac:dyDescent="0.2">
      <c r="A35" s="52" t="s">
        <v>133</v>
      </c>
      <c r="B35" s="52" t="s">
        <v>134</v>
      </c>
      <c r="C35" s="52">
        <v>67471</v>
      </c>
      <c r="D35" s="52" t="s">
        <v>16</v>
      </c>
      <c r="E35" s="52">
        <v>2019</v>
      </c>
      <c r="F35" s="52" t="s">
        <v>1292</v>
      </c>
      <c r="G35" s="53">
        <v>43830</v>
      </c>
      <c r="H35" s="53">
        <v>43875</v>
      </c>
      <c r="I35" s="53">
        <v>43875</v>
      </c>
      <c r="J35" s="54">
        <v>238600000</v>
      </c>
      <c r="K35" s="54">
        <v>240600000</v>
      </c>
      <c r="L35" s="52" t="s">
        <v>135</v>
      </c>
      <c r="M35" s="83">
        <v>1574000000</v>
      </c>
      <c r="N35" s="37"/>
      <c r="O35" s="37"/>
      <c r="P35" s="38"/>
      <c r="R35" s="36">
        <v>832000000</v>
      </c>
      <c r="S35" s="37">
        <v>317000000</v>
      </c>
      <c r="T35" s="37">
        <v>-36000000</v>
      </c>
      <c r="U35" s="38">
        <v>551000000</v>
      </c>
      <c r="V35" s="36">
        <v>-571000000</v>
      </c>
      <c r="W35" s="37"/>
      <c r="X35" s="37"/>
      <c r="Y35" s="37"/>
      <c r="Z35" s="38">
        <v>-571000000</v>
      </c>
      <c r="AA35" s="55">
        <v>0</v>
      </c>
      <c r="AB35" s="84">
        <v>1835000000</v>
      </c>
      <c r="AC35" s="36">
        <v>-225000000</v>
      </c>
      <c r="AD35" s="37"/>
      <c r="AE35" s="37"/>
      <c r="AF35" s="37"/>
      <c r="AG35" s="37"/>
      <c r="AH35" s="37"/>
      <c r="AI35" s="54"/>
      <c r="AJ35" s="54">
        <v>-225000000</v>
      </c>
      <c r="AL35" s="37"/>
      <c r="AM35" s="38"/>
      <c r="AN35" s="36">
        <v>13000000</v>
      </c>
      <c r="AO35" s="37">
        <v>52000000</v>
      </c>
      <c r="AP35" s="37"/>
      <c r="AQ35" s="37"/>
      <c r="AR35" s="38">
        <v>-39000000</v>
      </c>
      <c r="AS35" s="54">
        <v>-17000000</v>
      </c>
      <c r="AT35" s="54">
        <v>0</v>
      </c>
      <c r="AU35" s="82">
        <v>-229000000</v>
      </c>
      <c r="AV35" s="54">
        <v>-410000000</v>
      </c>
      <c r="AW35" s="36">
        <v>-849000000</v>
      </c>
      <c r="AX35" s="37"/>
      <c r="AZ35" s="37"/>
      <c r="BA35" s="38"/>
      <c r="BB35" s="36">
        <v>-131000000</v>
      </c>
      <c r="BC35" s="37">
        <v>-131000000</v>
      </c>
      <c r="BD35" s="38"/>
      <c r="BE35" s="54">
        <v>-103000000</v>
      </c>
      <c r="BF35" s="54">
        <v>0</v>
      </c>
      <c r="BG35" s="82">
        <v>-1493000000</v>
      </c>
      <c r="BH35" s="54">
        <v>113000000</v>
      </c>
      <c r="BI35" s="54"/>
      <c r="BJ35" s="58">
        <v>113000000</v>
      </c>
      <c r="BK35" s="37">
        <v>21000000</v>
      </c>
      <c r="BL35" s="56">
        <v>134000000</v>
      </c>
    </row>
    <row r="36" spans="1:64" x14ac:dyDescent="0.2">
      <c r="A36" s="52" t="s">
        <v>19</v>
      </c>
      <c r="B36" s="52" t="s">
        <v>20</v>
      </c>
      <c r="C36" s="52">
        <v>445771</v>
      </c>
      <c r="D36" s="52" t="s">
        <v>16</v>
      </c>
      <c r="E36" s="52">
        <v>2019</v>
      </c>
      <c r="F36" s="52" t="s">
        <v>1292</v>
      </c>
      <c r="G36" s="53">
        <v>43830</v>
      </c>
      <c r="H36" s="53">
        <v>43885</v>
      </c>
      <c r="I36" s="53">
        <v>43885</v>
      </c>
      <c r="J36" s="54">
        <v>165450441</v>
      </c>
      <c r="K36" s="54">
        <v>166710897</v>
      </c>
      <c r="L36" s="52" t="s">
        <v>21</v>
      </c>
      <c r="M36" s="83">
        <v>370000000</v>
      </c>
      <c r="N36" s="37"/>
      <c r="O36" s="37"/>
      <c r="P36" s="38"/>
      <c r="Q36" s="49">
        <v>78300000</v>
      </c>
      <c r="R36" s="36">
        <v>13300000</v>
      </c>
      <c r="S36" s="37"/>
      <c r="T36" s="37"/>
      <c r="U36" s="38"/>
      <c r="V36" s="36">
        <v>-5400000</v>
      </c>
      <c r="W36" s="37"/>
      <c r="X36" s="37"/>
      <c r="Y36" s="37"/>
      <c r="Z36" s="38"/>
      <c r="AB36" s="84">
        <v>456200000</v>
      </c>
      <c r="AC36" s="36">
        <v>-64400000</v>
      </c>
      <c r="AD36" s="37"/>
      <c r="AE36" s="37"/>
      <c r="AF36" s="37"/>
      <c r="AG36" s="37"/>
      <c r="AH36" s="37"/>
      <c r="AI36" s="54"/>
      <c r="AJ36" s="54"/>
      <c r="AK36" s="36">
        <v>205300000</v>
      </c>
      <c r="AL36" s="37"/>
      <c r="AM36" s="38"/>
      <c r="AN36" s="36">
        <v>-107000000</v>
      </c>
      <c r="AO36" s="37"/>
      <c r="AP36" s="37"/>
      <c r="AQ36" s="37"/>
      <c r="AR36" s="38"/>
      <c r="AS36" s="54"/>
      <c r="AT36" s="54"/>
      <c r="AU36" s="82">
        <v>33900000</v>
      </c>
      <c r="AV36" s="54">
        <v>-149200000</v>
      </c>
      <c r="AW36" s="36">
        <v>62100000</v>
      </c>
      <c r="AX36" s="37"/>
      <c r="AZ36" s="37"/>
      <c r="BA36" s="38"/>
      <c r="BB36" s="36">
        <v>-287700000</v>
      </c>
      <c r="BC36" s="37"/>
      <c r="BD36" s="38">
        <v>-287700000</v>
      </c>
      <c r="BE36" s="54">
        <v>-1000000</v>
      </c>
      <c r="BF36" s="54"/>
      <c r="BG36" s="82">
        <v>-375800000</v>
      </c>
      <c r="BH36" s="54">
        <v>114300000</v>
      </c>
      <c r="BI36" s="54"/>
      <c r="BJ36" s="58">
        <v>114300000</v>
      </c>
      <c r="BK36" s="37"/>
      <c r="BL36" s="56">
        <v>114300000</v>
      </c>
    </row>
    <row r="37" spans="1:64" x14ac:dyDescent="0.2">
      <c r="A37" s="52" t="s">
        <v>136</v>
      </c>
      <c r="B37" s="52" t="s">
        <v>137</v>
      </c>
      <c r="C37" s="52">
        <v>254576</v>
      </c>
      <c r="D37" s="52" t="s">
        <v>16</v>
      </c>
      <c r="E37" s="52">
        <v>2019</v>
      </c>
      <c r="F37" s="52" t="s">
        <v>1292</v>
      </c>
      <c r="G37" s="53">
        <v>43830</v>
      </c>
      <c r="H37" s="53">
        <v>43889</v>
      </c>
      <c r="I37" s="53">
        <v>43889</v>
      </c>
      <c r="J37" s="54">
        <v>377000000</v>
      </c>
      <c r="K37" s="54">
        <v>377000000</v>
      </c>
      <c r="L37" s="52" t="s">
        <v>139</v>
      </c>
      <c r="M37" s="83">
        <v>-3682000000</v>
      </c>
      <c r="N37" s="37"/>
      <c r="O37" s="37"/>
      <c r="P37" s="38"/>
      <c r="Q37" s="49">
        <v>2680000000</v>
      </c>
      <c r="R37" s="36">
        <v>3872000000</v>
      </c>
      <c r="S37" s="37"/>
      <c r="T37" s="37"/>
      <c r="U37" s="38"/>
      <c r="V37" s="36">
        <v>-3000000</v>
      </c>
      <c r="W37" s="37"/>
      <c r="X37" s="37"/>
      <c r="Y37" s="37"/>
      <c r="Z37" s="38"/>
      <c r="AB37" s="84">
        <v>2867000000</v>
      </c>
      <c r="AC37" s="36">
        <v>-2243000000</v>
      </c>
      <c r="AD37" s="37"/>
      <c r="AE37" s="37"/>
      <c r="AF37" s="37"/>
      <c r="AG37" s="37"/>
      <c r="AH37" s="37"/>
      <c r="AI37" s="54"/>
      <c r="AJ37" s="54"/>
      <c r="AL37" s="37"/>
      <c r="AM37" s="38"/>
      <c r="AN37" s="36">
        <v>0</v>
      </c>
      <c r="AO37" s="37"/>
      <c r="AP37" s="37"/>
      <c r="AQ37" s="37"/>
      <c r="AR37" s="38"/>
      <c r="AS37" s="54">
        <v>-1203000000</v>
      </c>
      <c r="AT37" s="54"/>
      <c r="AU37" s="82">
        <v>-3446000000</v>
      </c>
      <c r="AV37" s="54">
        <v>-376000000</v>
      </c>
      <c r="AW37" s="36">
        <v>235000000</v>
      </c>
      <c r="AX37" s="37"/>
      <c r="AZ37" s="37"/>
      <c r="BA37" s="38"/>
      <c r="BB37" s="36">
        <v>2000000</v>
      </c>
      <c r="BC37" s="37"/>
      <c r="BD37" s="38">
        <v>2000000</v>
      </c>
      <c r="BE37" s="54">
        <v>251000000</v>
      </c>
      <c r="BF37" s="54"/>
      <c r="BG37" s="82">
        <v>112000000</v>
      </c>
      <c r="BH37" s="54">
        <v>-467000000</v>
      </c>
      <c r="BI37" s="54"/>
      <c r="BJ37" s="58">
        <v>-467000000</v>
      </c>
      <c r="BK37" s="37"/>
      <c r="BL37" s="56">
        <v>-467000000</v>
      </c>
    </row>
    <row r="38" spans="1:64" x14ac:dyDescent="0.2">
      <c r="A38" s="52" t="s">
        <v>57</v>
      </c>
      <c r="B38" s="52" t="s">
        <v>58</v>
      </c>
      <c r="C38" s="52">
        <v>185217</v>
      </c>
      <c r="D38" s="52" t="s">
        <v>16</v>
      </c>
      <c r="E38" s="52">
        <v>2019</v>
      </c>
      <c r="F38" s="52" t="s">
        <v>1292</v>
      </c>
      <c r="G38" s="53">
        <v>43738</v>
      </c>
      <c r="H38" s="53">
        <v>43795</v>
      </c>
      <c r="I38" s="53">
        <v>43795</v>
      </c>
      <c r="J38" s="54">
        <v>220300000</v>
      </c>
      <c r="K38" s="54">
        <v>221600000</v>
      </c>
      <c r="L38" s="52" t="s">
        <v>1293</v>
      </c>
      <c r="M38" s="83">
        <v>1760000000</v>
      </c>
      <c r="N38" s="37">
        <v>1760000000</v>
      </c>
      <c r="O38" s="37">
        <v>0</v>
      </c>
      <c r="P38" s="38"/>
      <c r="Q38" s="49">
        <v>1082800000</v>
      </c>
      <c r="R38" s="36">
        <v>152400000</v>
      </c>
      <c r="S38" s="37">
        <v>41200000</v>
      </c>
      <c r="T38" s="37">
        <v>57600000</v>
      </c>
      <c r="U38" s="38">
        <v>53600000</v>
      </c>
      <c r="V38" s="36">
        <v>-25300000</v>
      </c>
      <c r="W38" s="37">
        <v>10800000</v>
      </c>
      <c r="X38" s="37">
        <v>-3000000</v>
      </c>
      <c r="Y38" s="37">
        <v>-41800000</v>
      </c>
      <c r="Z38" s="38">
        <v>8700000</v>
      </c>
      <c r="AB38" s="84">
        <v>2969900000</v>
      </c>
      <c r="AC38" s="36">
        <v>-1989700000</v>
      </c>
      <c r="AD38" s="37"/>
      <c r="AE38" s="37"/>
      <c r="AF38" s="37"/>
      <c r="AG38" s="37">
        <v>-1989700000</v>
      </c>
      <c r="AH38" s="37">
        <v>-1989700000</v>
      </c>
      <c r="AI38" s="54"/>
      <c r="AJ38" s="54"/>
      <c r="AK38" s="36">
        <v>18400000</v>
      </c>
      <c r="AL38" s="37">
        <v>190500000</v>
      </c>
      <c r="AM38" s="38">
        <v>-172100000</v>
      </c>
      <c r="AN38" s="36">
        <v>-138900000</v>
      </c>
      <c r="AO38" s="37"/>
      <c r="AP38" s="37">
        <v>-15700000</v>
      </c>
      <c r="AQ38" s="37"/>
      <c r="AR38" s="38">
        <v>-123200000</v>
      </c>
      <c r="AS38" s="54">
        <v>-3200000</v>
      </c>
      <c r="AT38" s="54"/>
      <c r="AU38" s="82">
        <v>-2113400000</v>
      </c>
      <c r="AV38" s="54">
        <v>-994000000</v>
      </c>
      <c r="AW38" s="36">
        <v>-424700000</v>
      </c>
      <c r="AX38" s="37">
        <v>3900000</v>
      </c>
      <c r="AY38" s="55">
        <v>-428600000</v>
      </c>
      <c r="AZ38" s="37">
        <v>-428600000</v>
      </c>
      <c r="BA38" s="38">
        <v>0</v>
      </c>
      <c r="BB38" s="36">
        <v>68100000</v>
      </c>
      <c r="BC38" s="37">
        <v>68100000</v>
      </c>
      <c r="BD38" s="38"/>
      <c r="BE38" s="54">
        <v>-19900000</v>
      </c>
      <c r="BF38" s="54"/>
      <c r="BG38" s="82">
        <v>-1370500000</v>
      </c>
      <c r="BH38" s="54">
        <v>-514000000</v>
      </c>
      <c r="BI38" s="54">
        <v>0</v>
      </c>
      <c r="BJ38" s="58">
        <v>-514000000</v>
      </c>
      <c r="BK38" s="37">
        <v>-28600000</v>
      </c>
      <c r="BL38" s="56">
        <v>-542600000</v>
      </c>
    </row>
    <row r="39" spans="1:64" x14ac:dyDescent="0.2">
      <c r="A39" s="52" t="s">
        <v>124</v>
      </c>
      <c r="B39" s="52" t="s">
        <v>125</v>
      </c>
      <c r="C39" s="52">
        <v>65820</v>
      </c>
      <c r="D39" s="52" t="s">
        <v>16</v>
      </c>
      <c r="E39" s="52">
        <v>2019</v>
      </c>
      <c r="F39" s="52" t="s">
        <v>1292</v>
      </c>
      <c r="G39" s="53">
        <v>43830</v>
      </c>
      <c r="H39" s="53">
        <v>43873</v>
      </c>
      <c r="I39" s="53">
        <v>43873</v>
      </c>
      <c r="J39" s="54">
        <v>297500000</v>
      </c>
      <c r="K39" s="54">
        <v>307900000</v>
      </c>
      <c r="L39" s="52" t="s">
        <v>126</v>
      </c>
      <c r="M39" s="83">
        <v>1164000000</v>
      </c>
      <c r="N39" s="37"/>
      <c r="O39" s="37"/>
      <c r="P39" s="38"/>
      <c r="Q39" s="49">
        <v>312100000</v>
      </c>
      <c r="R39" s="36">
        <v>92500000</v>
      </c>
      <c r="S39" s="37"/>
      <c r="T39" s="37"/>
      <c r="U39" s="38"/>
      <c r="V39" s="36">
        <v>-66300000</v>
      </c>
      <c r="W39" s="37"/>
      <c r="X39" s="37"/>
      <c r="Y39" s="37"/>
      <c r="Z39" s="38"/>
      <c r="AB39" s="84">
        <v>1502300000</v>
      </c>
      <c r="AC39" s="36">
        <v>-287600000</v>
      </c>
      <c r="AD39" s="37"/>
      <c r="AE39" s="37"/>
      <c r="AF39" s="37"/>
      <c r="AG39" s="37"/>
      <c r="AH39" s="37"/>
      <c r="AI39" s="54"/>
      <c r="AJ39" s="54"/>
      <c r="AL39" s="37"/>
      <c r="AM39" s="38"/>
      <c r="AN39" s="36">
        <v>-937400000</v>
      </c>
      <c r="AO39" s="37"/>
      <c r="AP39" s="37"/>
      <c r="AQ39" s="37"/>
      <c r="AR39" s="38"/>
      <c r="AS39" s="54">
        <v>-3800000</v>
      </c>
      <c r="AT39" s="54"/>
      <c r="AU39" s="82">
        <v>-1228800000</v>
      </c>
      <c r="AV39" s="54">
        <v>-279500000</v>
      </c>
      <c r="AW39" s="36">
        <v>58300000</v>
      </c>
      <c r="AX39" s="37"/>
      <c r="AZ39" s="37"/>
      <c r="BA39" s="38"/>
      <c r="BB39" s="36">
        <v>-355600000</v>
      </c>
      <c r="BC39" s="37"/>
      <c r="BD39" s="38"/>
      <c r="BE39" s="54">
        <v>-71600000</v>
      </c>
      <c r="BF39" s="54"/>
      <c r="BG39" s="82">
        <v>-648400000</v>
      </c>
      <c r="BH39" s="54">
        <v>-374900000</v>
      </c>
      <c r="BI39" s="54"/>
      <c r="BJ39" s="58">
        <v>-374900000</v>
      </c>
      <c r="BK39" s="37">
        <v>-13200000</v>
      </c>
      <c r="BL39" s="56">
        <v>-388100000</v>
      </c>
    </row>
    <row r="40" spans="1:64" x14ac:dyDescent="0.2">
      <c r="A40" s="52" t="s">
        <v>146</v>
      </c>
      <c r="B40" s="52" t="s">
        <v>147</v>
      </c>
      <c r="C40" s="52">
        <v>378125</v>
      </c>
      <c r="D40" s="52" t="s">
        <v>16</v>
      </c>
      <c r="E40" s="52">
        <v>2019</v>
      </c>
      <c r="F40" s="52" t="s">
        <v>1292</v>
      </c>
      <c r="G40" s="53">
        <v>43830</v>
      </c>
      <c r="H40" s="53">
        <v>43864</v>
      </c>
      <c r="I40" s="53">
        <v>43864</v>
      </c>
      <c r="J40" s="54">
        <v>256810000</v>
      </c>
      <c r="K40" s="54">
        <v>257390000</v>
      </c>
      <c r="L40" s="52" t="s">
        <v>148</v>
      </c>
      <c r="M40" s="83">
        <v>1009000000</v>
      </c>
      <c r="N40" s="37">
        <v>1009000000</v>
      </c>
      <c r="O40" s="37">
        <v>0</v>
      </c>
      <c r="P40" s="38"/>
      <c r="Q40" s="49">
        <v>717000000</v>
      </c>
      <c r="R40" s="36">
        <v>73000000</v>
      </c>
      <c r="S40" s="37"/>
      <c r="T40" s="37"/>
      <c r="U40" s="38"/>
      <c r="V40" s="36">
        <v>-175000000</v>
      </c>
      <c r="W40" s="37"/>
      <c r="X40" s="37"/>
      <c r="Y40" s="37"/>
      <c r="Z40" s="38"/>
      <c r="AA40" s="55">
        <v>0</v>
      </c>
      <c r="AB40" s="84">
        <v>1624000000</v>
      </c>
      <c r="AC40" s="36">
        <v>-791000000</v>
      </c>
      <c r="AD40" s="37"/>
      <c r="AE40" s="37"/>
      <c r="AF40" s="37"/>
      <c r="AG40" s="37"/>
      <c r="AH40" s="37"/>
      <c r="AI40" s="54"/>
      <c r="AJ40" s="54"/>
      <c r="AL40" s="37"/>
      <c r="AM40" s="38"/>
      <c r="AN40" s="36">
        <v>-334000000</v>
      </c>
      <c r="AO40" s="37"/>
      <c r="AP40" s="37"/>
      <c r="AQ40" s="37"/>
      <c r="AR40" s="38"/>
      <c r="AS40" s="54">
        <v>14000000</v>
      </c>
      <c r="AT40" s="54">
        <v>0</v>
      </c>
      <c r="AU40" s="82">
        <v>-1111000000</v>
      </c>
      <c r="AV40" s="54">
        <v>-226000000</v>
      </c>
      <c r="AW40" s="36">
        <v>42000000</v>
      </c>
      <c r="AX40" s="37"/>
      <c r="AZ40" s="37"/>
      <c r="BA40" s="38"/>
      <c r="BB40" s="36">
        <v>-420000000</v>
      </c>
      <c r="BC40" s="37"/>
      <c r="BD40" s="38">
        <v>-420000000</v>
      </c>
      <c r="BE40" s="54">
        <v>-45000000</v>
      </c>
      <c r="BF40" s="54"/>
      <c r="BG40" s="82">
        <v>-649000000</v>
      </c>
      <c r="BH40" s="54">
        <v>-136000000</v>
      </c>
      <c r="BI40" s="54"/>
      <c r="BJ40" s="58">
        <v>-136000000</v>
      </c>
      <c r="BK40" s="37">
        <v>-3000000</v>
      </c>
      <c r="BL40" s="56">
        <v>-139000000</v>
      </c>
    </row>
    <row r="41" spans="1:64" x14ac:dyDescent="0.2">
      <c r="A41" s="52" t="s">
        <v>70</v>
      </c>
      <c r="B41" s="52" t="s">
        <v>71</v>
      </c>
      <c r="C41" s="52">
        <v>445788</v>
      </c>
      <c r="D41" s="52" t="s">
        <v>16</v>
      </c>
      <c r="E41" s="52">
        <v>2019</v>
      </c>
      <c r="F41" s="52" t="s">
        <v>1292</v>
      </c>
      <c r="G41" s="53">
        <v>43830</v>
      </c>
      <c r="H41" s="53">
        <v>43865</v>
      </c>
      <c r="I41" s="53">
        <v>43865</v>
      </c>
      <c r="J41" s="54">
        <v>112204000</v>
      </c>
      <c r="K41" s="54">
        <v>112524000</v>
      </c>
      <c r="L41" s="52" t="s">
        <v>73</v>
      </c>
      <c r="M41" s="83">
        <v>404047000</v>
      </c>
      <c r="N41" s="37"/>
      <c r="O41" s="37"/>
      <c r="P41" s="38"/>
      <c r="Q41" s="49">
        <v>544612000</v>
      </c>
      <c r="R41" s="36">
        <v>-32990000</v>
      </c>
      <c r="S41" s="37"/>
      <c r="T41" s="37"/>
      <c r="U41" s="38"/>
      <c r="V41" s="36">
        <v>-231812000</v>
      </c>
      <c r="W41" s="37"/>
      <c r="X41" s="37"/>
      <c r="Y41" s="37"/>
      <c r="Z41" s="38"/>
      <c r="AB41" s="84">
        <v>683857000</v>
      </c>
      <c r="AC41" s="36">
        <v>-1217922000</v>
      </c>
      <c r="AD41" s="37"/>
      <c r="AE41" s="37"/>
      <c r="AF41" s="37"/>
      <c r="AG41" s="37"/>
      <c r="AH41" s="37"/>
      <c r="AI41" s="54"/>
      <c r="AJ41" s="54"/>
      <c r="AK41" s="36">
        <v>-43446000</v>
      </c>
      <c r="AL41" s="37"/>
      <c r="AM41" s="38"/>
      <c r="AN41" s="36">
        <v>-102067000</v>
      </c>
      <c r="AO41" s="37"/>
      <c r="AP41" s="37"/>
      <c r="AQ41" s="37"/>
      <c r="AR41" s="38"/>
      <c r="AS41" s="54">
        <v>-2277885000</v>
      </c>
      <c r="AT41" s="54"/>
      <c r="AU41" s="82">
        <v>-3641320000</v>
      </c>
      <c r="AV41" s="54">
        <v>-451170000</v>
      </c>
      <c r="AW41" s="36">
        <v>1249619000</v>
      </c>
      <c r="AX41" s="37"/>
      <c r="AZ41" s="37"/>
      <c r="BA41" s="38"/>
      <c r="BB41" s="36">
        <v>1216445000</v>
      </c>
      <c r="BC41" s="37">
        <v>1216445000</v>
      </c>
      <c r="BD41" s="38"/>
      <c r="BE41" s="54">
        <v>912588000</v>
      </c>
      <c r="BF41" s="54"/>
      <c r="BG41" s="82">
        <v>2927482000</v>
      </c>
      <c r="BH41" s="54">
        <v>-29981000</v>
      </c>
      <c r="BI41" s="54"/>
      <c r="BJ41" s="58">
        <v>-29981000</v>
      </c>
      <c r="BK41" s="37">
        <v>540000</v>
      </c>
      <c r="BL41" s="56">
        <v>-29441000</v>
      </c>
    </row>
    <row r="42" spans="1:64" x14ac:dyDescent="0.2">
      <c r="A42" s="52" t="s">
        <v>161</v>
      </c>
      <c r="B42" s="52" t="s">
        <v>162</v>
      </c>
      <c r="C42" s="52">
        <v>445830</v>
      </c>
      <c r="D42" s="52" t="s">
        <v>16</v>
      </c>
      <c r="E42" s="52">
        <v>2019</v>
      </c>
      <c r="F42" s="52" t="s">
        <v>1292</v>
      </c>
      <c r="G42" s="53">
        <v>43738</v>
      </c>
      <c r="H42" s="53">
        <v>43781</v>
      </c>
      <c r="I42" s="53">
        <v>43781</v>
      </c>
      <c r="J42" s="54">
        <v>117200000</v>
      </c>
      <c r="K42" s="54">
        <v>117461000</v>
      </c>
      <c r="L42" s="52" t="s">
        <v>163</v>
      </c>
      <c r="M42" s="83">
        <v>511406000</v>
      </c>
      <c r="N42" s="37"/>
      <c r="O42" s="37"/>
      <c r="P42" s="38"/>
      <c r="Q42" s="49">
        <v>391456000</v>
      </c>
      <c r="R42" s="36">
        <v>142593000</v>
      </c>
      <c r="S42" s="37"/>
      <c r="T42" s="37"/>
      <c r="U42" s="38"/>
      <c r="V42" s="36">
        <v>-76686000</v>
      </c>
      <c r="W42" s="37"/>
      <c r="X42" s="37"/>
      <c r="Y42" s="37"/>
      <c r="Z42" s="38"/>
      <c r="AB42" s="84">
        <v>968769000</v>
      </c>
      <c r="AC42" s="36">
        <v>-1693477000</v>
      </c>
      <c r="AD42" s="37"/>
      <c r="AE42" s="37"/>
      <c r="AF42" s="37"/>
      <c r="AG42" s="37"/>
      <c r="AH42" s="37"/>
      <c r="AI42" s="54"/>
      <c r="AJ42" s="54"/>
      <c r="AK42" s="36">
        <v>-2784000</v>
      </c>
      <c r="AL42" s="37"/>
      <c r="AM42" s="38"/>
      <c r="AO42" s="37"/>
      <c r="AP42" s="37"/>
      <c r="AQ42" s="37"/>
      <c r="AR42" s="38"/>
      <c r="AS42" s="54">
        <v>8601000</v>
      </c>
      <c r="AT42" s="54">
        <v>4000000</v>
      </c>
      <c r="AU42" s="82">
        <v>-1683660000</v>
      </c>
      <c r="AV42" s="54">
        <v>-245717000</v>
      </c>
      <c r="AW42" s="36">
        <v>269215000</v>
      </c>
      <c r="AX42" s="37"/>
      <c r="AZ42" s="37"/>
      <c r="BA42" s="38"/>
      <c r="BB42" s="36">
        <v>713426000</v>
      </c>
      <c r="BC42" s="37">
        <v>713426000</v>
      </c>
      <c r="BD42" s="38"/>
      <c r="BE42" s="54">
        <v>-11254000</v>
      </c>
      <c r="BF42" s="54"/>
      <c r="BG42" s="82">
        <v>725670000</v>
      </c>
      <c r="BH42" s="54">
        <v>10779000</v>
      </c>
      <c r="BI42" s="54"/>
      <c r="BJ42" s="58">
        <v>10779000</v>
      </c>
      <c r="BK42" s="37"/>
      <c r="BL42" s="56">
        <v>10779000</v>
      </c>
    </row>
    <row r="43" spans="1:64" x14ac:dyDescent="0.2">
      <c r="A43" s="52" t="s">
        <v>36</v>
      </c>
      <c r="B43" s="52" t="s">
        <v>37</v>
      </c>
      <c r="C43" s="52">
        <v>243</v>
      </c>
      <c r="D43" s="52" t="s">
        <v>16</v>
      </c>
      <c r="E43" s="52">
        <v>2019</v>
      </c>
      <c r="F43" s="52" t="s">
        <v>1292</v>
      </c>
      <c r="G43" s="53">
        <v>43830</v>
      </c>
      <c r="H43" s="53">
        <v>43888</v>
      </c>
      <c r="I43" s="53">
        <v>43888</v>
      </c>
      <c r="J43" s="54">
        <v>767000000</v>
      </c>
      <c r="K43" s="54">
        <v>771000000</v>
      </c>
      <c r="L43" s="52" t="s">
        <v>39</v>
      </c>
      <c r="M43" s="83">
        <v>1503000000</v>
      </c>
      <c r="N43" s="37"/>
      <c r="O43" s="37"/>
      <c r="P43" s="38"/>
      <c r="Q43" s="49">
        <v>328000000</v>
      </c>
      <c r="R43" s="36">
        <v>122000000</v>
      </c>
      <c r="S43" s="37">
        <v>166000000</v>
      </c>
      <c r="T43" s="37">
        <v>-352000000</v>
      </c>
      <c r="U43" s="38">
        <v>308000000</v>
      </c>
      <c r="V43" s="36">
        <v>-122000000</v>
      </c>
      <c r="W43" s="37">
        <v>182000000</v>
      </c>
      <c r="X43" s="37">
        <v>7000000</v>
      </c>
      <c r="Y43" s="37">
        <v>31000000</v>
      </c>
      <c r="Z43" s="38">
        <v>-342000000</v>
      </c>
      <c r="AB43" s="84">
        <v>1831000000</v>
      </c>
      <c r="AC43" s="36">
        <v>-116000000</v>
      </c>
      <c r="AD43" s="37"/>
      <c r="AE43" s="37"/>
      <c r="AF43" s="37"/>
      <c r="AG43" s="37">
        <v>-116000000</v>
      </c>
      <c r="AH43" s="37"/>
      <c r="AI43" s="54"/>
      <c r="AJ43" s="54"/>
      <c r="AK43" s="36">
        <v>88000000</v>
      </c>
      <c r="AL43" s="37">
        <v>153000000</v>
      </c>
      <c r="AM43" s="38">
        <v>-65000000</v>
      </c>
      <c r="AO43" s="37"/>
      <c r="AP43" s="37"/>
      <c r="AQ43" s="37"/>
      <c r="AR43" s="38"/>
      <c r="AS43" s="54">
        <v>6000000</v>
      </c>
      <c r="AT43" s="54"/>
      <c r="AU43" s="82">
        <v>-22000000</v>
      </c>
      <c r="AV43" s="54">
        <v>-283000000</v>
      </c>
      <c r="AW43" s="36">
        <v>0</v>
      </c>
      <c r="AX43" s="37"/>
      <c r="AY43" s="55">
        <v>0</v>
      </c>
      <c r="AZ43" s="37">
        <v>0</v>
      </c>
      <c r="BA43" s="38">
        <v>0</v>
      </c>
      <c r="BB43" s="36">
        <v>105000000</v>
      </c>
      <c r="BC43" s="37">
        <v>105000000</v>
      </c>
      <c r="BD43" s="38"/>
      <c r="BE43" s="54">
        <v>-59000000</v>
      </c>
      <c r="BF43" s="54"/>
      <c r="BG43" s="82">
        <v>-237000000</v>
      </c>
      <c r="BH43" s="54">
        <v>1572000000</v>
      </c>
      <c r="BI43" s="54"/>
      <c r="BJ43" s="58">
        <v>1572000000</v>
      </c>
      <c r="BK43" s="37">
        <v>-3000000</v>
      </c>
      <c r="BL43" s="56">
        <v>1569000000</v>
      </c>
    </row>
    <row r="44" spans="1:64" x14ac:dyDescent="0.2">
      <c r="A44" s="52" t="s">
        <v>173</v>
      </c>
      <c r="B44" s="52" t="s">
        <v>174</v>
      </c>
      <c r="C44" s="52">
        <v>66223</v>
      </c>
      <c r="D44" s="52" t="s">
        <v>16</v>
      </c>
      <c r="E44" s="52">
        <v>2019</v>
      </c>
      <c r="F44" s="52" t="s">
        <v>1292</v>
      </c>
      <c r="G44" s="53">
        <v>43830</v>
      </c>
      <c r="H44" s="53">
        <v>43882</v>
      </c>
      <c r="I44" s="53">
        <v>43882</v>
      </c>
      <c r="J44" s="54">
        <v>139054191</v>
      </c>
      <c r="K44" s="54">
        <v>139571550</v>
      </c>
      <c r="L44" s="52" t="s">
        <v>175</v>
      </c>
      <c r="M44" s="83">
        <v>786103000</v>
      </c>
      <c r="N44" s="37"/>
      <c r="O44" s="37"/>
      <c r="P44" s="38"/>
      <c r="Q44" s="49">
        <v>661578000</v>
      </c>
      <c r="R44" s="36">
        <v>-115380000</v>
      </c>
      <c r="S44" s="37"/>
      <c r="T44" s="37"/>
      <c r="U44" s="38">
        <v>-115380000</v>
      </c>
      <c r="V44" s="36">
        <v>-10497000</v>
      </c>
      <c r="W44" s="37"/>
      <c r="X44" s="37"/>
      <c r="Y44" s="37"/>
      <c r="Z44" s="38">
        <v>-10497000</v>
      </c>
      <c r="AB44" s="84">
        <v>1321804000</v>
      </c>
      <c r="AC44" s="36">
        <v>-561409000</v>
      </c>
      <c r="AD44" s="37"/>
      <c r="AE44" s="37"/>
      <c r="AF44" s="37"/>
      <c r="AG44" s="37">
        <v>-561409000</v>
      </c>
      <c r="AH44" s="37"/>
      <c r="AI44" s="54"/>
      <c r="AJ44" s="54"/>
      <c r="AL44" s="37"/>
      <c r="AM44" s="38"/>
      <c r="AN44" s="36">
        <v>-629699000</v>
      </c>
      <c r="AO44" s="37"/>
      <c r="AP44" s="37"/>
      <c r="AQ44" s="37"/>
      <c r="AR44" s="38"/>
      <c r="AS44" s="54">
        <v>-2761000</v>
      </c>
      <c r="AT44" s="54"/>
      <c r="AU44" s="82">
        <v>-1193869000</v>
      </c>
      <c r="AV44" s="54">
        <v>-839646000</v>
      </c>
      <c r="AW44" s="36">
        <v>252484000</v>
      </c>
      <c r="AX44" s="37"/>
      <c r="AZ44" s="37"/>
      <c r="BA44" s="38"/>
      <c r="BB44" s="36">
        <v>409725000</v>
      </c>
      <c r="BC44" s="37">
        <v>409725000</v>
      </c>
      <c r="BD44" s="38"/>
      <c r="BE44" s="54">
        <v>-40748000</v>
      </c>
      <c r="BF44" s="54"/>
      <c r="BG44" s="82">
        <v>-218185000</v>
      </c>
      <c r="BH44" s="54">
        <v>-90250000</v>
      </c>
      <c r="BI44" s="54"/>
      <c r="BJ44" s="58">
        <v>-90250000</v>
      </c>
      <c r="BK44" s="37"/>
      <c r="BL44" s="56">
        <v>-90250000</v>
      </c>
    </row>
    <row r="45" spans="1:64" x14ac:dyDescent="0.2">
      <c r="A45" s="52" t="s">
        <v>224</v>
      </c>
      <c r="B45" s="52" t="s">
        <v>225</v>
      </c>
      <c r="C45" s="52">
        <v>686523</v>
      </c>
      <c r="D45" s="52" t="s">
        <v>16</v>
      </c>
      <c r="E45" s="52">
        <v>2019</v>
      </c>
      <c r="F45" s="52" t="s">
        <v>1292</v>
      </c>
      <c r="G45" s="53">
        <v>43799</v>
      </c>
      <c r="H45" s="53">
        <v>43819</v>
      </c>
      <c r="I45" s="53">
        <v>43819</v>
      </c>
      <c r="J45" s="54">
        <v>398000000</v>
      </c>
      <c r="K45" s="54">
        <v>419000000</v>
      </c>
      <c r="L45" s="52" t="s">
        <v>226</v>
      </c>
      <c r="M45" s="83">
        <v>2724000000</v>
      </c>
      <c r="N45" s="37"/>
      <c r="O45" s="37"/>
      <c r="P45" s="38"/>
      <c r="Q45" s="49">
        <v>5808000000</v>
      </c>
      <c r="R45" s="36">
        <v>1349000000</v>
      </c>
      <c r="S45" s="37"/>
      <c r="T45" s="37"/>
      <c r="U45" s="38"/>
      <c r="V45" s="36">
        <v>-184000000</v>
      </c>
      <c r="W45" s="37"/>
      <c r="X45" s="37"/>
      <c r="Y45" s="37"/>
      <c r="Z45" s="38"/>
      <c r="AB45" s="84">
        <v>9697000000</v>
      </c>
      <c r="AC45" s="36">
        <v>-344000000</v>
      </c>
      <c r="AD45" s="37"/>
      <c r="AE45" s="37"/>
      <c r="AF45" s="37"/>
      <c r="AG45" s="37"/>
      <c r="AH45" s="37"/>
      <c r="AI45" s="54"/>
      <c r="AJ45" s="54"/>
      <c r="AK45" s="36">
        <v>0</v>
      </c>
      <c r="AL45" s="37"/>
      <c r="AM45" s="38"/>
      <c r="AN45" s="36">
        <v>-15076000000</v>
      </c>
      <c r="AO45" s="37"/>
      <c r="AP45" s="37"/>
      <c r="AQ45" s="37"/>
      <c r="AR45" s="38"/>
      <c r="AS45" s="54">
        <v>-2000000</v>
      </c>
      <c r="AT45" s="54"/>
      <c r="AU45" s="82">
        <v>-15422000000</v>
      </c>
      <c r="AV45" s="54">
        <v>-4235000000</v>
      </c>
      <c r="AW45" s="36">
        <v>13234000000</v>
      </c>
      <c r="AX45" s="37"/>
      <c r="AZ45" s="37"/>
      <c r="BA45" s="38"/>
      <c r="BB45" s="36">
        <v>-5182000000</v>
      </c>
      <c r="BC45" s="37">
        <v>253000000</v>
      </c>
      <c r="BD45" s="38">
        <v>-5435000000</v>
      </c>
      <c r="BE45" s="54">
        <v>2671000000</v>
      </c>
      <c r="BF45" s="54"/>
      <c r="BG45" s="82">
        <v>6488000000</v>
      </c>
      <c r="BH45" s="54">
        <v>763000000</v>
      </c>
      <c r="BI45" s="54"/>
      <c r="BJ45" s="58">
        <v>763000000</v>
      </c>
      <c r="BK45" s="37"/>
      <c r="BL45" s="56">
        <v>763000000</v>
      </c>
    </row>
    <row r="46" spans="1:64" x14ac:dyDescent="0.2">
      <c r="A46" s="52" t="s">
        <v>176</v>
      </c>
      <c r="B46" s="52" t="s">
        <v>177</v>
      </c>
      <c r="C46" s="52">
        <v>66346</v>
      </c>
      <c r="D46" s="52" t="s">
        <v>16</v>
      </c>
      <c r="E46" s="52">
        <v>2019</v>
      </c>
      <c r="F46" s="52" t="s">
        <v>1292</v>
      </c>
      <c r="G46" s="53">
        <v>43830</v>
      </c>
      <c r="H46" s="53">
        <v>43887</v>
      </c>
      <c r="I46" s="53">
        <v>43887</v>
      </c>
      <c r="J46" s="54">
        <v>84000000</v>
      </c>
      <c r="K46" s="54">
        <v>85000000</v>
      </c>
      <c r="L46" s="52" t="s">
        <v>178</v>
      </c>
      <c r="M46" s="83">
        <v>303600000</v>
      </c>
      <c r="N46" s="37"/>
      <c r="O46" s="37"/>
      <c r="P46" s="38"/>
      <c r="Q46" s="49">
        <v>179000000</v>
      </c>
      <c r="R46" s="36">
        <v>331300000</v>
      </c>
      <c r="S46" s="37">
        <v>34500000</v>
      </c>
      <c r="T46" s="37"/>
      <c r="U46" s="38">
        <v>296800000</v>
      </c>
      <c r="V46" s="36">
        <v>-84800000</v>
      </c>
      <c r="W46" s="37">
        <v>-42200000</v>
      </c>
      <c r="X46" s="37">
        <v>-18100000</v>
      </c>
      <c r="Y46" s="37">
        <v>46400000</v>
      </c>
      <c r="Z46" s="38">
        <v>-70900000</v>
      </c>
      <c r="AB46" s="84">
        <v>729100000</v>
      </c>
      <c r="AC46" s="36">
        <v>-211600000</v>
      </c>
      <c r="AD46" s="37">
        <v>7800000</v>
      </c>
      <c r="AE46" s="37">
        <v>7800000</v>
      </c>
      <c r="AF46" s="37"/>
      <c r="AG46" s="37">
        <v>-219400000</v>
      </c>
      <c r="AH46" s="37">
        <v>-219400000</v>
      </c>
      <c r="AI46" s="54"/>
      <c r="AJ46" s="54"/>
      <c r="AL46" s="37"/>
      <c r="AM46" s="38"/>
      <c r="AN46" s="36">
        <v>-6500000</v>
      </c>
      <c r="AO46" s="37"/>
      <c r="AP46" s="37"/>
      <c r="AQ46" s="37"/>
      <c r="AR46" s="38">
        <v>-6500000</v>
      </c>
      <c r="AS46" s="54">
        <v>-32900000</v>
      </c>
      <c r="AT46" s="54"/>
      <c r="AU46" s="82">
        <v>-251000000</v>
      </c>
      <c r="AV46" s="54">
        <v>-189700000</v>
      </c>
      <c r="AW46" s="36">
        <v>-23900000</v>
      </c>
      <c r="AX46" s="37">
        <v>-5300000</v>
      </c>
      <c r="AY46" s="55">
        <v>-18600000</v>
      </c>
      <c r="AZ46" s="37">
        <v>-18600000</v>
      </c>
      <c r="BA46" s="38"/>
      <c r="BB46" s="36">
        <v>-237700000</v>
      </c>
      <c r="BC46" s="37"/>
      <c r="BD46" s="38">
        <v>-237700000</v>
      </c>
      <c r="BE46" s="54">
        <v>-1600000</v>
      </c>
      <c r="BF46" s="54"/>
      <c r="BG46" s="82">
        <v>-452900000</v>
      </c>
      <c r="BH46" s="54">
        <v>25200000</v>
      </c>
      <c r="BI46" s="54"/>
      <c r="BJ46" s="58">
        <v>25200000</v>
      </c>
      <c r="BK46" s="37">
        <v>-3500000</v>
      </c>
      <c r="BL46" s="56">
        <v>21700000</v>
      </c>
    </row>
    <row r="47" spans="1:64" x14ac:dyDescent="0.2">
      <c r="A47" s="52" t="s">
        <v>108</v>
      </c>
      <c r="B47" s="52" t="s">
        <v>109</v>
      </c>
      <c r="C47" s="52">
        <v>168302</v>
      </c>
      <c r="D47" s="52" t="s">
        <v>16</v>
      </c>
      <c r="E47" s="52">
        <v>2019</v>
      </c>
      <c r="F47" s="52" t="s">
        <v>1292</v>
      </c>
      <c r="G47" s="53">
        <v>43830</v>
      </c>
      <c r="H47" s="53">
        <v>43879</v>
      </c>
      <c r="I47" s="53">
        <v>43879</v>
      </c>
      <c r="J47" s="54">
        <v>181000000</v>
      </c>
      <c r="K47" s="54">
        <v>181000000</v>
      </c>
      <c r="L47" s="52" t="s">
        <v>110</v>
      </c>
      <c r="M47" s="83">
        <v>621000000</v>
      </c>
      <c r="N47" s="37"/>
      <c r="O47" s="37"/>
      <c r="P47" s="38"/>
      <c r="Q47" s="49">
        <v>582000000</v>
      </c>
      <c r="R47" s="36">
        <v>211000000</v>
      </c>
      <c r="S47" s="37"/>
      <c r="T47" s="37"/>
      <c r="U47" s="38"/>
      <c r="V47" s="36">
        <v>-31000000</v>
      </c>
      <c r="W47" s="37"/>
      <c r="X47" s="37"/>
      <c r="Y47" s="37"/>
      <c r="Z47" s="38"/>
      <c r="AB47" s="84">
        <v>1383000000</v>
      </c>
      <c r="AC47" s="36">
        <v>-1710000000</v>
      </c>
      <c r="AD47" s="37"/>
      <c r="AE47" s="37"/>
      <c r="AF47" s="37"/>
      <c r="AG47" s="37"/>
      <c r="AH47" s="37"/>
      <c r="AI47" s="54"/>
      <c r="AJ47" s="54"/>
      <c r="AL47" s="37"/>
      <c r="AM47" s="38"/>
      <c r="AN47" s="36">
        <v>-235000000</v>
      </c>
      <c r="AO47" s="37"/>
      <c r="AP47" s="37"/>
      <c r="AQ47" s="37"/>
      <c r="AR47" s="38"/>
      <c r="AS47" s="54"/>
      <c r="AT47" s="54"/>
      <c r="AU47" s="82">
        <v>-1945000000</v>
      </c>
      <c r="AV47" s="54">
        <v>-353000000</v>
      </c>
      <c r="AW47" s="36">
        <v>857000000</v>
      </c>
      <c r="AX47" s="37"/>
      <c r="AZ47" s="37"/>
      <c r="BA47" s="38"/>
      <c r="BB47" s="36">
        <v>15000000</v>
      </c>
      <c r="BC47" s="37">
        <v>15000000</v>
      </c>
      <c r="BD47" s="38"/>
      <c r="BE47" s="54">
        <v>-26000000</v>
      </c>
      <c r="BF47" s="54"/>
      <c r="BG47" s="82">
        <v>493000000</v>
      </c>
      <c r="BH47" s="54">
        <v>-69000000</v>
      </c>
      <c r="BI47" s="54"/>
      <c r="BJ47" s="58">
        <v>-69000000</v>
      </c>
      <c r="BK47" s="37"/>
      <c r="BL47" s="56">
        <v>-69000000</v>
      </c>
    </row>
    <row r="48" spans="1:64" x14ac:dyDescent="0.2">
      <c r="A48" s="52" t="s">
        <v>170</v>
      </c>
      <c r="B48" s="52" t="s">
        <v>171</v>
      </c>
      <c r="C48" s="52">
        <v>58197</v>
      </c>
      <c r="D48" s="52" t="s">
        <v>16</v>
      </c>
      <c r="E48" s="52">
        <v>2019</v>
      </c>
      <c r="F48" s="52" t="s">
        <v>1292</v>
      </c>
      <c r="G48" s="53">
        <v>43708</v>
      </c>
      <c r="H48" s="53">
        <v>43766</v>
      </c>
      <c r="I48" s="53">
        <v>43766</v>
      </c>
      <c r="J48" s="54">
        <v>24966000</v>
      </c>
      <c r="K48" s="54">
        <v>25498000</v>
      </c>
      <c r="L48" s="52" t="s">
        <v>1294</v>
      </c>
      <c r="M48" s="83">
        <v>1617221000</v>
      </c>
      <c r="N48" s="37"/>
      <c r="O48" s="37"/>
      <c r="P48" s="38"/>
      <c r="Q48" s="49">
        <v>369957000</v>
      </c>
      <c r="R48" s="36">
        <v>79672000</v>
      </c>
      <c r="S48" s="37"/>
      <c r="T48" s="37"/>
      <c r="U48" s="38"/>
      <c r="V48" s="36">
        <v>61663000</v>
      </c>
      <c r="W48" s="37"/>
      <c r="X48" s="37"/>
      <c r="Y48" s="37"/>
      <c r="Z48" s="38"/>
      <c r="AB48" s="84">
        <v>2128513000</v>
      </c>
      <c r="AC48" s="36">
        <v>-496050000</v>
      </c>
      <c r="AD48" s="37"/>
      <c r="AE48" s="37"/>
      <c r="AF48" s="37"/>
      <c r="AG48" s="37"/>
      <c r="AH48" s="37"/>
      <c r="AI48" s="54"/>
      <c r="AJ48" s="54"/>
      <c r="AK48" s="36">
        <v>-2398000</v>
      </c>
      <c r="AL48" s="37"/>
      <c r="AM48" s="38"/>
      <c r="AO48" s="37"/>
      <c r="AP48" s="37"/>
      <c r="AQ48" s="37"/>
      <c r="AR48" s="38"/>
      <c r="AS48" s="54">
        <v>6602000</v>
      </c>
      <c r="AT48" s="54"/>
      <c r="AU48" s="82">
        <v>-491846000</v>
      </c>
      <c r="AV48" s="54"/>
      <c r="AW48" s="36">
        <v>151393000</v>
      </c>
      <c r="AX48" s="37"/>
      <c r="AZ48" s="37"/>
      <c r="BA48" s="38"/>
      <c r="BB48" s="36">
        <v>-1816077000</v>
      </c>
      <c r="BC48" s="37">
        <v>188819000</v>
      </c>
      <c r="BD48" s="38">
        <v>-2004896000</v>
      </c>
      <c r="BE48" s="54">
        <v>-9404000</v>
      </c>
      <c r="BF48" s="54"/>
      <c r="BG48" s="82">
        <v>-1674088000</v>
      </c>
      <c r="BH48" s="54">
        <v>-37421000</v>
      </c>
      <c r="BI48" s="54"/>
      <c r="BJ48" s="58">
        <v>-37421000</v>
      </c>
      <c r="BK48" s="37">
        <v>-4103000</v>
      </c>
      <c r="BL48" s="56">
        <v>-41524000</v>
      </c>
    </row>
    <row r="49" spans="1:64" x14ac:dyDescent="0.2">
      <c r="A49" s="52" t="s">
        <v>206</v>
      </c>
      <c r="B49" s="52" t="s">
        <v>207</v>
      </c>
      <c r="C49" s="52">
        <v>70844</v>
      </c>
      <c r="D49" s="52" t="s">
        <v>16</v>
      </c>
      <c r="E49" s="52">
        <v>2019</v>
      </c>
      <c r="F49" s="52" t="s">
        <v>1292</v>
      </c>
      <c r="G49" s="53">
        <v>43830</v>
      </c>
      <c r="H49" s="53">
        <v>43861</v>
      </c>
      <c r="I49" s="53">
        <v>43861</v>
      </c>
      <c r="J49" s="54">
        <v>566000000</v>
      </c>
      <c r="K49" s="54">
        <v>566000000</v>
      </c>
      <c r="L49" s="52" t="s">
        <v>208</v>
      </c>
      <c r="M49" s="83">
        <v>-636000000</v>
      </c>
      <c r="N49" s="37"/>
      <c r="O49" s="37"/>
      <c r="P49" s="38"/>
      <c r="Q49" s="49">
        <v>2271000000</v>
      </c>
      <c r="R49" s="36">
        <v>548000000</v>
      </c>
      <c r="S49" s="37">
        <v>212000000</v>
      </c>
      <c r="T49" s="37"/>
      <c r="U49" s="38">
        <v>336000000</v>
      </c>
      <c r="V49" s="36">
        <v>-4629000000</v>
      </c>
      <c r="W49" s="37">
        <v>603000000</v>
      </c>
      <c r="X49" s="37">
        <v>-11654000000</v>
      </c>
      <c r="Y49" s="37">
        <v>1600000000</v>
      </c>
      <c r="Z49" s="38">
        <v>4822000000</v>
      </c>
      <c r="AB49" s="84">
        <v>-2446000000</v>
      </c>
      <c r="AC49" s="36">
        <v>-1163000000</v>
      </c>
      <c r="AD49" s="37">
        <v>798000000</v>
      </c>
      <c r="AE49" s="37">
        <v>798000000</v>
      </c>
      <c r="AF49" s="37"/>
      <c r="AG49" s="37">
        <v>-1961000000</v>
      </c>
      <c r="AH49" s="37">
        <v>-1834000000</v>
      </c>
      <c r="AI49" s="54">
        <v>-127000000</v>
      </c>
      <c r="AJ49" s="54"/>
      <c r="AK49" s="36">
        <v>101000000</v>
      </c>
      <c r="AL49" s="37">
        <v>1759000000</v>
      </c>
      <c r="AM49" s="38">
        <v>-1658000000</v>
      </c>
      <c r="AN49" s="36">
        <v>-455000000</v>
      </c>
      <c r="AO49" s="37"/>
      <c r="AP49" s="37"/>
      <c r="AQ49" s="37"/>
      <c r="AR49" s="38">
        <v>-455000000</v>
      </c>
      <c r="AS49" s="54">
        <v>-13000000</v>
      </c>
      <c r="AT49" s="54"/>
      <c r="AU49" s="82">
        <v>-1530000000</v>
      </c>
      <c r="AV49" s="54">
        <v>-4630000000</v>
      </c>
      <c r="AW49" s="36">
        <v>13218000000</v>
      </c>
      <c r="AX49" s="37"/>
      <c r="AY49" s="55">
        <v>13218000000</v>
      </c>
      <c r="AZ49" s="37">
        <v>-12171000000</v>
      </c>
      <c r="BA49" s="38">
        <v>25389000000</v>
      </c>
      <c r="BB49" s="36">
        <v>-2593000000</v>
      </c>
      <c r="BC49" s="37">
        <v>58000000</v>
      </c>
      <c r="BD49" s="38">
        <v>-2651000000</v>
      </c>
      <c r="BE49" s="54">
        <v>-256000000</v>
      </c>
      <c r="BF49" s="54"/>
      <c r="BG49" s="82">
        <v>5739000000</v>
      </c>
      <c r="BH49" s="54">
        <v>1763000000</v>
      </c>
      <c r="BI49" s="54"/>
      <c r="BJ49" s="58">
        <v>1763000000</v>
      </c>
      <c r="BK49" s="37">
        <v>-5000000</v>
      </c>
      <c r="BL49" s="56">
        <v>1758000000</v>
      </c>
    </row>
    <row r="50" spans="1:64" x14ac:dyDescent="0.2">
      <c r="A50" s="52" t="s">
        <v>185</v>
      </c>
      <c r="B50" s="52" t="s">
        <v>186</v>
      </c>
      <c r="C50" s="52">
        <v>254808</v>
      </c>
      <c r="D50" s="52" t="s">
        <v>16</v>
      </c>
      <c r="E50" s="52">
        <v>2019</v>
      </c>
      <c r="F50" s="52" t="s">
        <v>1292</v>
      </c>
      <c r="G50" s="53">
        <v>43830</v>
      </c>
      <c r="H50" s="53">
        <v>43907</v>
      </c>
      <c r="I50" s="53">
        <v>43907</v>
      </c>
      <c r="J50" s="54">
        <v>509000000</v>
      </c>
      <c r="K50" s="54">
        <v>519000000</v>
      </c>
      <c r="L50" s="52" t="s">
        <v>187</v>
      </c>
      <c r="M50" s="83">
        <v>1011000000</v>
      </c>
      <c r="N50" s="37">
        <v>1011000000</v>
      </c>
      <c r="O50" s="37">
        <v>0</v>
      </c>
      <c r="P50" s="38"/>
      <c r="Q50" s="49">
        <v>789000000</v>
      </c>
      <c r="R50" s="36">
        <v>583000000</v>
      </c>
      <c r="S50" s="37">
        <v>122000000</v>
      </c>
      <c r="T50" s="37">
        <v>-310000000</v>
      </c>
      <c r="U50" s="38">
        <v>771000000</v>
      </c>
      <c r="V50" s="36">
        <v>-273000000</v>
      </c>
      <c r="W50" s="37">
        <v>-65000000</v>
      </c>
      <c r="X50" s="37">
        <v>4000000</v>
      </c>
      <c r="Y50" s="37"/>
      <c r="Z50" s="38">
        <v>-212000000</v>
      </c>
      <c r="AB50" s="84">
        <v>2110000000</v>
      </c>
      <c r="AC50" s="36">
        <v>-696000000</v>
      </c>
      <c r="AD50" s="37"/>
      <c r="AE50" s="37"/>
      <c r="AF50" s="37"/>
      <c r="AG50" s="37"/>
      <c r="AH50" s="37"/>
      <c r="AI50" s="54"/>
      <c r="AJ50" s="54">
        <v>-696000000</v>
      </c>
      <c r="AL50" s="37"/>
      <c r="AM50" s="38"/>
      <c r="AN50" s="36">
        <v>-418000000</v>
      </c>
      <c r="AO50" s="37"/>
      <c r="AP50" s="37"/>
      <c r="AQ50" s="37"/>
      <c r="AR50" s="38">
        <v>-418000000</v>
      </c>
      <c r="AS50" s="54">
        <v>14000000</v>
      </c>
      <c r="AT50" s="54">
        <v>-6000000</v>
      </c>
      <c r="AU50" s="82">
        <v>-1106000000</v>
      </c>
      <c r="AV50" s="54">
        <v>-423000000</v>
      </c>
      <c r="AW50" s="36">
        <v>1883000000</v>
      </c>
      <c r="AX50" s="37">
        <v>222000000</v>
      </c>
      <c r="AY50" s="55">
        <v>1661000000</v>
      </c>
      <c r="AZ50" s="37"/>
      <c r="BA50" s="38">
        <v>1661000000</v>
      </c>
      <c r="BB50" s="36">
        <v>-1270000000</v>
      </c>
      <c r="BC50" s="37"/>
      <c r="BD50" s="38">
        <v>-1270000000</v>
      </c>
      <c r="BE50" s="54">
        <v>308000000</v>
      </c>
      <c r="BF50" s="54"/>
      <c r="BG50" s="82">
        <v>498000000</v>
      </c>
      <c r="BH50" s="54">
        <v>1502000000</v>
      </c>
      <c r="BI50" s="54"/>
      <c r="BJ50" s="58">
        <v>1502000000</v>
      </c>
      <c r="BK50" s="37">
        <v>-5000000</v>
      </c>
      <c r="BL50" s="56">
        <v>1497000000</v>
      </c>
    </row>
    <row r="51" spans="1:64" x14ac:dyDescent="0.2">
      <c r="A51" s="52" t="s">
        <v>194</v>
      </c>
      <c r="B51" s="52" t="s">
        <v>195</v>
      </c>
      <c r="C51" s="52">
        <v>71192</v>
      </c>
      <c r="D51" s="52" t="s">
        <v>16</v>
      </c>
      <c r="E51" s="52">
        <v>2019</v>
      </c>
      <c r="F51" s="52" t="s">
        <v>1292</v>
      </c>
      <c r="G51" s="53">
        <v>43890</v>
      </c>
      <c r="H51" s="53">
        <v>43913</v>
      </c>
      <c r="I51" s="53">
        <v>43913</v>
      </c>
      <c r="J51" s="54">
        <v>264900000</v>
      </c>
      <c r="K51" s="54">
        <v>268100000</v>
      </c>
      <c r="L51" s="52" t="s">
        <v>196</v>
      </c>
      <c r="M51" s="83">
        <v>1541000000</v>
      </c>
      <c r="N51" s="37"/>
      <c r="O51" s="37"/>
      <c r="P51" s="38"/>
      <c r="Q51" s="49">
        <v>812000000</v>
      </c>
      <c r="R51" s="36">
        <v>275000000</v>
      </c>
      <c r="S51" s="37">
        <v>143000000</v>
      </c>
      <c r="T51" s="37">
        <v>70000000</v>
      </c>
      <c r="U51" s="38">
        <v>62000000</v>
      </c>
      <c r="V51" s="36">
        <v>-63000000</v>
      </c>
      <c r="W51" s="37">
        <v>-131000000</v>
      </c>
      <c r="X51" s="37">
        <v>237000000</v>
      </c>
      <c r="Y51" s="37">
        <v>47000000</v>
      </c>
      <c r="Z51" s="38">
        <v>-216000000</v>
      </c>
      <c r="AB51" s="84">
        <v>2565000000</v>
      </c>
      <c r="AC51" s="36">
        <v>-743000000</v>
      </c>
      <c r="AD51" s="37"/>
      <c r="AE51" s="37"/>
      <c r="AF51" s="37"/>
      <c r="AG51" s="37">
        <v>-743000000</v>
      </c>
      <c r="AH51" s="37">
        <v>-743000000</v>
      </c>
      <c r="AI51" s="54"/>
      <c r="AJ51" s="54"/>
      <c r="AK51" s="36">
        <v>-8000000</v>
      </c>
      <c r="AL51" s="37">
        <v>322000000</v>
      </c>
      <c r="AM51" s="38">
        <v>-330000000</v>
      </c>
      <c r="AN51" s="36">
        <v>-145000000</v>
      </c>
      <c r="AO51" s="37"/>
      <c r="AP51" s="37"/>
      <c r="AQ51" s="37"/>
      <c r="AR51" s="38">
        <v>-145000000</v>
      </c>
      <c r="AS51" s="54">
        <v>1000000</v>
      </c>
      <c r="AT51" s="54"/>
      <c r="AU51" s="82">
        <v>-895000000</v>
      </c>
      <c r="AV51" s="54">
        <v>-527000000</v>
      </c>
      <c r="AW51" s="36">
        <v>-15000000</v>
      </c>
      <c r="AX51" s="37"/>
      <c r="AZ51" s="37"/>
      <c r="BA51" s="38"/>
      <c r="BB51" s="36">
        <v>-955000000</v>
      </c>
      <c r="BC51" s="37">
        <v>48000000</v>
      </c>
      <c r="BD51" s="38">
        <v>-1003000000</v>
      </c>
      <c r="BE51" s="54">
        <v>-1000000</v>
      </c>
      <c r="BF51" s="54"/>
      <c r="BG51" s="82">
        <v>-1498000000</v>
      </c>
      <c r="BH51" s="54">
        <v>172000000</v>
      </c>
      <c r="BI51" s="54"/>
      <c r="BJ51" s="58">
        <v>172000000</v>
      </c>
      <c r="BK51" s="37">
        <v>-1000000</v>
      </c>
      <c r="BL51" s="56">
        <v>171000000</v>
      </c>
    </row>
    <row r="52" spans="1:64" x14ac:dyDescent="0.2">
      <c r="A52" s="52" t="s">
        <v>188</v>
      </c>
      <c r="B52" s="52" t="s">
        <v>189</v>
      </c>
      <c r="C52" s="52">
        <v>71373</v>
      </c>
      <c r="D52" s="52" t="s">
        <v>16</v>
      </c>
      <c r="E52" s="52">
        <v>2019</v>
      </c>
      <c r="F52" s="52" t="s">
        <v>1292</v>
      </c>
      <c r="G52" s="53">
        <v>43738</v>
      </c>
      <c r="H52" s="53">
        <v>43796</v>
      </c>
      <c r="I52" s="53">
        <v>43796</v>
      </c>
      <c r="J52" s="54">
        <v>269943000</v>
      </c>
      <c r="K52" s="54">
        <v>274775000</v>
      </c>
      <c r="L52" s="52" t="s">
        <v>190</v>
      </c>
      <c r="M52" s="83">
        <v>1233000000</v>
      </c>
      <c r="N52" s="37">
        <v>1233000000</v>
      </c>
      <c r="O52" s="37"/>
      <c r="P52" s="38"/>
      <c r="Q52" s="49">
        <v>2253000000</v>
      </c>
      <c r="R52" s="36">
        <v>-578000000</v>
      </c>
      <c r="S52" s="37">
        <v>261000000</v>
      </c>
      <c r="T52" s="37">
        <v>-381000000</v>
      </c>
      <c r="U52" s="38">
        <v>-458000000</v>
      </c>
      <c r="V52" s="36">
        <v>420000000</v>
      </c>
      <c r="W52" s="37">
        <v>-51000000</v>
      </c>
      <c r="X52" s="37">
        <v>-149000000</v>
      </c>
      <c r="Y52" s="37"/>
      <c r="Z52" s="38">
        <v>620000000</v>
      </c>
      <c r="AB52" s="84">
        <v>3328000000</v>
      </c>
      <c r="AC52" s="36">
        <v>-957000000</v>
      </c>
      <c r="AD52" s="37"/>
      <c r="AE52" s="37"/>
      <c r="AF52" s="37"/>
      <c r="AG52" s="37"/>
      <c r="AH52" s="37"/>
      <c r="AI52" s="54"/>
      <c r="AJ52" s="54">
        <v>-957000000</v>
      </c>
      <c r="AL52" s="37"/>
      <c r="AM52" s="38"/>
      <c r="AN52" s="36">
        <v>477000000</v>
      </c>
      <c r="AO52" s="37">
        <v>477000000</v>
      </c>
      <c r="AP52" s="37"/>
      <c r="AQ52" s="37"/>
      <c r="AR52" s="38">
        <v>0</v>
      </c>
      <c r="AS52" s="54">
        <v>-261000000</v>
      </c>
      <c r="AT52" s="54"/>
      <c r="AU52" s="82">
        <v>-741000000</v>
      </c>
      <c r="AV52" s="54">
        <v>-984000000</v>
      </c>
      <c r="AW52" s="36">
        <v>-2035000000</v>
      </c>
      <c r="AX52" s="37">
        <v>485000000</v>
      </c>
      <c r="AY52" s="55">
        <v>-2520000000</v>
      </c>
      <c r="AZ52" s="37">
        <v>-4744000000</v>
      </c>
      <c r="BA52" s="38">
        <v>2224000000</v>
      </c>
      <c r="BB52" s="36">
        <v>0</v>
      </c>
      <c r="BC52" s="37">
        <v>0</v>
      </c>
      <c r="BD52" s="38">
        <v>0</v>
      </c>
      <c r="BE52" s="54">
        <v>-205000000</v>
      </c>
      <c r="BF52" s="54"/>
      <c r="BG52" s="82">
        <v>-3224000000</v>
      </c>
      <c r="BH52" s="54">
        <v>-637000000</v>
      </c>
      <c r="BI52" s="54"/>
      <c r="BJ52" s="58">
        <v>-637000000</v>
      </c>
      <c r="BK52" s="37">
        <v>-12000000</v>
      </c>
      <c r="BL52" s="56">
        <v>-649000000</v>
      </c>
    </row>
    <row r="53" spans="1:64" x14ac:dyDescent="0.2">
      <c r="A53" s="52" t="s">
        <v>230</v>
      </c>
      <c r="B53" s="52" t="s">
        <v>231</v>
      </c>
      <c r="C53" s="52">
        <v>185450</v>
      </c>
      <c r="D53" s="52" t="s">
        <v>16</v>
      </c>
      <c r="E53" s="52">
        <v>2020</v>
      </c>
      <c r="F53" s="52" t="s">
        <v>1292</v>
      </c>
      <c r="G53" s="53">
        <v>43951</v>
      </c>
      <c r="H53" s="53">
        <v>44001</v>
      </c>
      <c r="I53" s="53">
        <v>44001</v>
      </c>
      <c r="J53" s="54">
        <v>477765000</v>
      </c>
      <c r="K53" s="54">
        <v>480409000</v>
      </c>
      <c r="L53" s="52" t="s">
        <v>232</v>
      </c>
      <c r="M53" s="83">
        <v>827000000</v>
      </c>
      <c r="N53" s="37"/>
      <c r="O53" s="37"/>
      <c r="P53" s="38"/>
      <c r="Q53" s="49">
        <v>74000000</v>
      </c>
      <c r="R53" s="36">
        <v>78000000</v>
      </c>
      <c r="S53" s="37"/>
      <c r="T53" s="37"/>
      <c r="U53" s="38"/>
      <c r="V53" s="36">
        <v>-255000000</v>
      </c>
      <c r="W53" s="37"/>
      <c r="X53" s="37"/>
      <c r="Y53" s="37"/>
      <c r="Z53" s="38"/>
      <c r="AB53" s="84">
        <v>724000000</v>
      </c>
      <c r="AC53" s="36">
        <v>-113000000</v>
      </c>
      <c r="AD53" s="37"/>
      <c r="AE53" s="37"/>
      <c r="AF53" s="37"/>
      <c r="AG53" s="37"/>
      <c r="AH53" s="37"/>
      <c r="AI53" s="54"/>
      <c r="AJ53" s="54"/>
      <c r="AL53" s="37"/>
      <c r="AM53" s="38"/>
      <c r="AN53" s="36">
        <v>-22000000</v>
      </c>
      <c r="AO53" s="37"/>
      <c r="AP53" s="37"/>
      <c r="AQ53" s="37"/>
      <c r="AR53" s="38"/>
      <c r="AS53" s="54">
        <v>-6000000</v>
      </c>
      <c r="AT53" s="54"/>
      <c r="AU53" s="82">
        <v>-141000000</v>
      </c>
      <c r="AV53" s="54">
        <v>-325000000</v>
      </c>
      <c r="AW53" s="36">
        <v>178000000</v>
      </c>
      <c r="AX53" s="37"/>
      <c r="AZ53" s="37"/>
      <c r="BA53" s="38"/>
      <c r="BB53" s="36">
        <v>-1000000</v>
      </c>
      <c r="BC53" s="37"/>
      <c r="BD53" s="38">
        <v>-1000000</v>
      </c>
      <c r="BE53" s="54">
        <v>-43000000</v>
      </c>
      <c r="BF53" s="54"/>
      <c r="BG53" s="82">
        <v>-191000000</v>
      </c>
      <c r="BH53" s="54">
        <v>392000000</v>
      </c>
      <c r="BI53" s="54"/>
      <c r="BJ53" s="58">
        <v>392000000</v>
      </c>
      <c r="BK53" s="37">
        <v>-24000000</v>
      </c>
      <c r="BL53" s="56">
        <v>368000000</v>
      </c>
    </row>
    <row r="54" spans="1:64" x14ac:dyDescent="0.2">
      <c r="A54" s="52" t="s">
        <v>179</v>
      </c>
      <c r="B54" s="52" t="s">
        <v>180</v>
      </c>
      <c r="C54" s="52">
        <v>679135</v>
      </c>
      <c r="D54" s="52" t="s">
        <v>16</v>
      </c>
      <c r="E54" s="52">
        <v>2019</v>
      </c>
      <c r="F54" s="52" t="s">
        <v>1292</v>
      </c>
      <c r="G54" s="53">
        <v>43830</v>
      </c>
      <c r="H54" s="53">
        <v>43874</v>
      </c>
      <c r="I54" s="53">
        <v>43874</v>
      </c>
      <c r="J54" s="54">
        <v>555000000</v>
      </c>
      <c r="K54" s="54">
        <v>557000000</v>
      </c>
      <c r="L54" s="52" t="s">
        <v>181</v>
      </c>
      <c r="M54" s="83">
        <v>271000000</v>
      </c>
      <c r="N54" s="37"/>
      <c r="O54" s="37"/>
      <c r="P54" s="38"/>
      <c r="Q54" s="49">
        <v>1418000000</v>
      </c>
      <c r="R54" s="36">
        <v>189000000</v>
      </c>
      <c r="S54" s="37"/>
      <c r="T54" s="37"/>
      <c r="U54" s="38"/>
      <c r="V54" s="36">
        <v>248000000</v>
      </c>
      <c r="W54" s="37"/>
      <c r="X54" s="37"/>
      <c r="Y54" s="37"/>
      <c r="Z54" s="38"/>
      <c r="AB54" s="84">
        <v>2126000000</v>
      </c>
      <c r="AC54" s="36">
        <v>-976000000</v>
      </c>
      <c r="AD54" s="37"/>
      <c r="AE54" s="37"/>
      <c r="AF54" s="37"/>
      <c r="AG54" s="37"/>
      <c r="AH54" s="37"/>
      <c r="AI54" s="54"/>
      <c r="AJ54" s="54"/>
      <c r="AL54" s="37"/>
      <c r="AM54" s="38"/>
      <c r="AN54" s="36">
        <v>-99000000</v>
      </c>
      <c r="AO54" s="37"/>
      <c r="AP54" s="37"/>
      <c r="AQ54" s="37"/>
      <c r="AR54" s="38"/>
      <c r="AS54" s="54">
        <v>30000000</v>
      </c>
      <c r="AT54" s="54"/>
      <c r="AU54" s="82">
        <v>-1045000000</v>
      </c>
      <c r="AV54" s="54">
        <v>-395000000</v>
      </c>
      <c r="AW54" s="36">
        <v>-587000000</v>
      </c>
      <c r="AX54" s="37"/>
      <c r="AZ54" s="37"/>
      <c r="BA54" s="38"/>
      <c r="BB54" s="36">
        <v>0</v>
      </c>
      <c r="BC54" s="37"/>
      <c r="BD54" s="38">
        <v>0</v>
      </c>
      <c r="BE54" s="54">
        <v>-552000000</v>
      </c>
      <c r="BF54" s="54"/>
      <c r="BG54" s="82">
        <v>-1534000000</v>
      </c>
      <c r="BH54" s="54">
        <v>-453000000</v>
      </c>
      <c r="BI54" s="54"/>
      <c r="BJ54" s="58">
        <v>-453000000</v>
      </c>
      <c r="BK54" s="37">
        <v>-21000000</v>
      </c>
      <c r="BL54" s="56">
        <v>-474000000</v>
      </c>
    </row>
    <row r="55" spans="1:64" x14ac:dyDescent="0.2">
      <c r="A55" s="52" t="s">
        <v>200</v>
      </c>
      <c r="B55" s="52" t="s">
        <v>201</v>
      </c>
      <c r="C55" s="52">
        <v>71079</v>
      </c>
      <c r="D55" s="52" t="s">
        <v>16</v>
      </c>
      <c r="E55" s="52">
        <v>2019</v>
      </c>
      <c r="F55" s="52" t="s">
        <v>1292</v>
      </c>
      <c r="G55" s="53">
        <v>43830</v>
      </c>
      <c r="H55" s="53">
        <v>43867</v>
      </c>
      <c r="I55" s="53">
        <v>43867</v>
      </c>
      <c r="J55" s="54">
        <v>187100000</v>
      </c>
      <c r="K55" s="54">
        <v>187400000</v>
      </c>
      <c r="L55" s="52" t="s">
        <v>202</v>
      </c>
      <c r="M55" s="83">
        <v>5888500000</v>
      </c>
      <c r="N55" s="37"/>
      <c r="O55" s="37"/>
      <c r="P55" s="38"/>
      <c r="Q55" s="49">
        <v>680600000</v>
      </c>
      <c r="R55" s="36">
        <v>246900000</v>
      </c>
      <c r="S55" s="37">
        <v>182300000</v>
      </c>
      <c r="T55" s="37">
        <v>67100000</v>
      </c>
      <c r="U55" s="38">
        <v>-2500000</v>
      </c>
      <c r="V55" s="36">
        <v>262600000</v>
      </c>
      <c r="W55" s="37">
        <v>68800000</v>
      </c>
      <c r="X55" s="37">
        <v>-19200000</v>
      </c>
      <c r="Y55" s="37"/>
      <c r="Z55" s="38">
        <v>213000000</v>
      </c>
      <c r="AB55" s="84">
        <v>7078600000</v>
      </c>
      <c r="AC55" s="36">
        <v>254200000</v>
      </c>
      <c r="AD55" s="37">
        <v>923700000</v>
      </c>
      <c r="AE55" s="37">
        <v>923700000</v>
      </c>
      <c r="AF55" s="37"/>
      <c r="AG55" s="37">
        <v>-669500000</v>
      </c>
      <c r="AH55" s="37">
        <v>-514500000</v>
      </c>
      <c r="AI55" s="54">
        <v>-155000000</v>
      </c>
      <c r="AJ55" s="54"/>
      <c r="AK55" s="36">
        <v>754400000</v>
      </c>
      <c r="AL55" s="37">
        <v>6007000000</v>
      </c>
      <c r="AM55" s="38">
        <v>-5252600000</v>
      </c>
      <c r="AN55" s="36">
        <v>-744400000</v>
      </c>
      <c r="AO55" s="37"/>
      <c r="AP55" s="37"/>
      <c r="AQ55" s="37"/>
      <c r="AR55" s="38">
        <v>-744400000</v>
      </c>
      <c r="AS55" s="54">
        <v>-273000000</v>
      </c>
      <c r="AT55" s="54"/>
      <c r="AU55" s="82">
        <v>-8800000</v>
      </c>
      <c r="AV55" s="54"/>
      <c r="AW55" s="36">
        <v>479300000</v>
      </c>
      <c r="AX55" s="37">
        <v>0</v>
      </c>
      <c r="AY55" s="55">
        <v>479300000</v>
      </c>
      <c r="AZ55" s="37">
        <v>0</v>
      </c>
      <c r="BA55" s="38">
        <v>479300000</v>
      </c>
      <c r="BB55" s="36">
        <v>-5868300000</v>
      </c>
      <c r="BC55" s="37"/>
      <c r="BD55" s="38">
        <v>-5868300000</v>
      </c>
      <c r="BE55" s="54">
        <v>7900000</v>
      </c>
      <c r="BF55" s="54"/>
      <c r="BG55" s="82">
        <v>-5381100000</v>
      </c>
      <c r="BH55" s="54">
        <v>1688700000</v>
      </c>
      <c r="BI55" s="54"/>
      <c r="BJ55" s="58">
        <v>1688700000</v>
      </c>
      <c r="BK55" s="37">
        <v>400000</v>
      </c>
      <c r="BL55" s="56">
        <v>1689100000</v>
      </c>
    </row>
    <row r="56" spans="1:64" x14ac:dyDescent="0.2">
      <c r="A56" s="52" t="s">
        <v>197</v>
      </c>
      <c r="B56" s="52" t="s">
        <v>198</v>
      </c>
      <c r="C56" s="52">
        <v>130356</v>
      </c>
      <c r="D56" s="52" t="s">
        <v>16</v>
      </c>
      <c r="E56" s="52">
        <v>2019</v>
      </c>
      <c r="F56" s="52" t="s">
        <v>1292</v>
      </c>
      <c r="G56" s="53">
        <v>43830</v>
      </c>
      <c r="H56" s="53">
        <v>43892</v>
      </c>
      <c r="I56" s="53">
        <v>43892</v>
      </c>
      <c r="J56" s="54">
        <v>29843000</v>
      </c>
      <c r="K56" s="54">
        <v>30184000</v>
      </c>
      <c r="L56" s="52" t="s">
        <v>199</v>
      </c>
      <c r="N56" s="37"/>
      <c r="O56" s="37"/>
      <c r="P56" s="38"/>
      <c r="R56" s="36">
        <v>457897000</v>
      </c>
      <c r="S56" s="37"/>
      <c r="T56" s="37"/>
      <c r="U56" s="38"/>
      <c r="W56" s="37"/>
      <c r="X56" s="37"/>
      <c r="Y56" s="37"/>
      <c r="Z56" s="38"/>
      <c r="AB56" s="84">
        <v>457897000</v>
      </c>
      <c r="AC56" s="36">
        <v>-89585000</v>
      </c>
      <c r="AD56" s="37"/>
      <c r="AE56" s="37"/>
      <c r="AF56" s="37"/>
      <c r="AG56" s="37"/>
      <c r="AH56" s="37"/>
      <c r="AI56" s="54"/>
      <c r="AJ56" s="54"/>
      <c r="AK56" s="36">
        <v>-39918000</v>
      </c>
      <c r="AL56" s="37"/>
      <c r="AM56" s="38"/>
      <c r="AO56" s="37"/>
      <c r="AP56" s="37"/>
      <c r="AQ56" s="37"/>
      <c r="AR56" s="38"/>
      <c r="AS56" s="54">
        <v>-79386000</v>
      </c>
      <c r="AT56" s="54"/>
      <c r="AU56" s="82">
        <v>-208889000</v>
      </c>
      <c r="AV56" s="54"/>
      <c r="AW56" s="36">
        <v>2702000</v>
      </c>
      <c r="AX56" s="37"/>
      <c r="AZ56" s="37"/>
      <c r="BA56" s="38"/>
      <c r="BB56" s="36">
        <v>-14887000</v>
      </c>
      <c r="BC56" s="37">
        <v>13113000</v>
      </c>
      <c r="BD56" s="38">
        <v>-28000000</v>
      </c>
      <c r="BE56" s="54">
        <v>-10573000</v>
      </c>
      <c r="BF56" s="54"/>
      <c r="BG56" s="82">
        <v>-22758000</v>
      </c>
      <c r="BH56" s="54">
        <v>226250000</v>
      </c>
      <c r="BI56" s="54"/>
      <c r="BJ56" s="58">
        <v>226250000</v>
      </c>
      <c r="BK56" s="37">
        <v>2237000</v>
      </c>
      <c r="BL56" s="56">
        <v>228487000</v>
      </c>
    </row>
    <row r="57" spans="1:64" x14ac:dyDescent="0.2">
      <c r="A57" s="52" t="s">
        <v>209</v>
      </c>
      <c r="B57" s="52" t="s">
        <v>210</v>
      </c>
      <c r="C57" s="52">
        <v>261036</v>
      </c>
      <c r="D57" s="52" t="s">
        <v>16</v>
      </c>
      <c r="E57" s="52">
        <v>2019</v>
      </c>
      <c r="F57" s="52" t="s">
        <v>1292</v>
      </c>
      <c r="G57" s="53">
        <v>43830</v>
      </c>
      <c r="H57" s="53">
        <v>43887</v>
      </c>
      <c r="I57" s="53">
        <v>43887</v>
      </c>
      <c r="J57" s="54">
        <v>43082000</v>
      </c>
      <c r="K57" s="54">
        <v>43509000</v>
      </c>
      <c r="L57" s="52" t="s">
        <v>211</v>
      </c>
      <c r="M57" s="83">
        <v>4865000000</v>
      </c>
      <c r="N57" s="37"/>
      <c r="O57" s="37"/>
      <c r="P57" s="38"/>
      <c r="Q57" s="49">
        <v>469000000</v>
      </c>
      <c r="R57" s="36">
        <v>72000000</v>
      </c>
      <c r="S57" s="37"/>
      <c r="T57" s="37"/>
      <c r="U57" s="38"/>
      <c r="V57" s="36">
        <v>-541000000</v>
      </c>
      <c r="W57" s="37"/>
      <c r="X57" s="37"/>
      <c r="Y57" s="37"/>
      <c r="Z57" s="38"/>
      <c r="AB57" s="84">
        <v>4865000000</v>
      </c>
      <c r="AC57" s="36">
        <v>-368000000</v>
      </c>
      <c r="AD57" s="37"/>
      <c r="AE57" s="37"/>
      <c r="AF57" s="37"/>
      <c r="AG57" s="37"/>
      <c r="AH57" s="37"/>
      <c r="AI57" s="54"/>
      <c r="AJ57" s="54"/>
      <c r="AK57" s="36">
        <v>7427000000</v>
      </c>
      <c r="AL57" s="37"/>
      <c r="AM57" s="38"/>
      <c r="AN57" s="36">
        <v>-9000000</v>
      </c>
      <c r="AO57" s="37"/>
      <c r="AP57" s="37"/>
      <c r="AQ57" s="37"/>
      <c r="AR57" s="38"/>
      <c r="AS57" s="54"/>
      <c r="AT57" s="54"/>
      <c r="AU57" s="82">
        <v>7050000000</v>
      </c>
      <c r="AV57" s="54"/>
      <c r="AW57" s="36">
        <v>-25000000</v>
      </c>
      <c r="AX57" s="37"/>
      <c r="AZ57" s="37"/>
      <c r="BA57" s="38"/>
      <c r="BB57" s="36">
        <v>-8187000000</v>
      </c>
      <c r="BC57" s="37"/>
      <c r="BD57" s="38"/>
      <c r="BE57" s="54">
        <v>-8000000</v>
      </c>
      <c r="BF57" s="54"/>
      <c r="BG57" s="82">
        <v>-8220000000</v>
      </c>
      <c r="BH57" s="54">
        <v>3695000000</v>
      </c>
      <c r="BI57" s="54"/>
      <c r="BJ57" s="58">
        <v>3695000000</v>
      </c>
      <c r="BK57" s="37">
        <v>-8000000</v>
      </c>
      <c r="BL57" s="56">
        <v>3687000000</v>
      </c>
    </row>
    <row r="58" spans="1:64" x14ac:dyDescent="0.2">
      <c r="A58" s="52" t="s">
        <v>203</v>
      </c>
      <c r="B58" s="52" t="s">
        <v>204</v>
      </c>
      <c r="C58" s="52">
        <v>914</v>
      </c>
      <c r="D58" s="52" t="s">
        <v>16</v>
      </c>
      <c r="E58" s="52">
        <v>2019</v>
      </c>
      <c r="F58" s="52" t="s">
        <v>1292</v>
      </c>
      <c r="G58" s="53">
        <v>43890</v>
      </c>
      <c r="H58" s="53">
        <v>43890</v>
      </c>
      <c r="I58" s="53">
        <v>43890</v>
      </c>
      <c r="J58" s="54">
        <v>156014343</v>
      </c>
      <c r="K58" s="54">
        <v>157459546</v>
      </c>
      <c r="L58" s="52" t="s">
        <v>205</v>
      </c>
      <c r="M58" s="83">
        <v>4526000000</v>
      </c>
      <c r="N58" s="37"/>
      <c r="O58" s="37"/>
      <c r="P58" s="38"/>
      <c r="Q58" s="49">
        <v>405000000</v>
      </c>
      <c r="R58" s="36">
        <v>-1439000000</v>
      </c>
      <c r="S58" s="37">
        <v>567000000</v>
      </c>
      <c r="T58" s="37">
        <v>17000000</v>
      </c>
      <c r="U58" s="38">
        <v>-2023000000</v>
      </c>
      <c r="V58" s="36">
        <v>-608000000</v>
      </c>
      <c r="W58" s="37">
        <v>-433000000</v>
      </c>
      <c r="X58" s="37"/>
      <c r="Y58" s="37"/>
      <c r="Z58" s="38">
        <v>-175000000</v>
      </c>
      <c r="AB58" s="84">
        <v>2884000000</v>
      </c>
      <c r="AC58" s="36">
        <v>-254000000</v>
      </c>
      <c r="AD58" s="37"/>
      <c r="AE58" s="37"/>
      <c r="AF58" s="37"/>
      <c r="AG58" s="37">
        <v>-254000000</v>
      </c>
      <c r="AH58" s="37">
        <v>-254000000</v>
      </c>
      <c r="AI58" s="54"/>
      <c r="AJ58" s="54"/>
      <c r="AK58" s="36">
        <v>-276000000</v>
      </c>
      <c r="AL58" s="37">
        <v>417000000</v>
      </c>
      <c r="AM58" s="38">
        <v>-693000000</v>
      </c>
      <c r="AN58" s="36">
        <v>-1510000000</v>
      </c>
      <c r="AO58" s="37"/>
      <c r="AP58" s="37"/>
      <c r="AQ58" s="37"/>
      <c r="AR58" s="38"/>
      <c r="AS58" s="54">
        <v>26000000</v>
      </c>
      <c r="AT58" s="54"/>
      <c r="AU58" s="82">
        <v>-2014000000</v>
      </c>
      <c r="AV58" s="54">
        <v>-2096000000</v>
      </c>
      <c r="AW58" s="36">
        <v>103000000</v>
      </c>
      <c r="AX58" s="37"/>
      <c r="AY58" s="55">
        <v>103000000</v>
      </c>
      <c r="AZ58" s="37"/>
      <c r="BA58" s="38"/>
      <c r="BB58" s="36">
        <v>-1911000000</v>
      </c>
      <c r="BC58" s="37"/>
      <c r="BD58" s="38">
        <v>-1911000000</v>
      </c>
      <c r="BE58" s="54">
        <v>1321000000</v>
      </c>
      <c r="BF58" s="54"/>
      <c r="BG58" s="82">
        <v>-2583000000</v>
      </c>
      <c r="BH58" s="54">
        <v>-1713000000</v>
      </c>
      <c r="BI58" s="54"/>
      <c r="BJ58" s="58">
        <v>-1713000000</v>
      </c>
      <c r="BK58" s="37">
        <v>54000000</v>
      </c>
      <c r="BL58" s="56">
        <v>-1659000000</v>
      </c>
    </row>
    <row r="59" spans="1:64" x14ac:dyDescent="0.2">
      <c r="A59" s="52" t="s">
        <v>182</v>
      </c>
      <c r="B59" s="52" t="s">
        <v>183</v>
      </c>
      <c r="C59" s="52">
        <v>247618</v>
      </c>
      <c r="D59" s="52" t="s">
        <v>16</v>
      </c>
      <c r="E59" s="52">
        <v>2019</v>
      </c>
      <c r="F59" s="52" t="s">
        <v>1292</v>
      </c>
      <c r="G59" s="53">
        <v>43830</v>
      </c>
      <c r="H59" s="53">
        <v>43880</v>
      </c>
      <c r="I59" s="53">
        <v>43880</v>
      </c>
      <c r="J59" s="54">
        <v>331102000</v>
      </c>
      <c r="K59" s="54">
        <v>340121000</v>
      </c>
      <c r="L59" s="52" t="s">
        <v>184</v>
      </c>
      <c r="M59" s="83">
        <v>536000000</v>
      </c>
      <c r="N59" s="37">
        <v>536000000</v>
      </c>
      <c r="O59" s="37"/>
      <c r="P59" s="38"/>
      <c r="Q59" s="49">
        <v>678000000</v>
      </c>
      <c r="R59" s="36">
        <v>98000000</v>
      </c>
      <c r="S59" s="37"/>
      <c r="T59" s="37">
        <v>-45000000</v>
      </c>
      <c r="U59" s="38">
        <v>143000000</v>
      </c>
      <c r="V59" s="36">
        <v>236000000</v>
      </c>
      <c r="W59" s="37">
        <v>49000000</v>
      </c>
      <c r="X59" s="37">
        <v>-45000000</v>
      </c>
      <c r="Y59" s="37">
        <v>72000000</v>
      </c>
      <c r="Z59" s="38">
        <v>160000000</v>
      </c>
      <c r="AB59" s="84">
        <v>1548000000</v>
      </c>
      <c r="AC59" s="36">
        <v>-598000000</v>
      </c>
      <c r="AD59" s="37"/>
      <c r="AE59" s="37"/>
      <c r="AF59" s="37"/>
      <c r="AG59" s="37">
        <v>-598000000</v>
      </c>
      <c r="AH59" s="37"/>
      <c r="AI59" s="54"/>
      <c r="AJ59" s="54"/>
      <c r="AL59" s="37"/>
      <c r="AM59" s="38"/>
      <c r="AN59" s="36">
        <v>160000000</v>
      </c>
      <c r="AO59" s="37">
        <v>160000000</v>
      </c>
      <c r="AP59" s="37"/>
      <c r="AQ59" s="37"/>
      <c r="AR59" s="38"/>
      <c r="AS59" s="54">
        <v>16000000</v>
      </c>
      <c r="AT59" s="54"/>
      <c r="AU59" s="82">
        <v>-422000000</v>
      </c>
      <c r="AV59" s="54">
        <v>-182000000</v>
      </c>
      <c r="AW59" s="36">
        <v>1112000000</v>
      </c>
      <c r="AX59" s="37">
        <v>-183000000</v>
      </c>
      <c r="AY59" s="55">
        <v>1295000000</v>
      </c>
      <c r="AZ59" s="37">
        <v>-1524000000</v>
      </c>
      <c r="BA59" s="38">
        <v>2819000000</v>
      </c>
      <c r="BB59" s="36">
        <v>-945000000</v>
      </c>
      <c r="BC59" s="37">
        <v>19000000</v>
      </c>
      <c r="BD59" s="38">
        <v>-964000000</v>
      </c>
      <c r="BE59" s="54">
        <v>-31000000</v>
      </c>
      <c r="BF59" s="54"/>
      <c r="BG59" s="82">
        <v>-46000000</v>
      </c>
      <c r="BH59" s="54">
        <v>1080000000</v>
      </c>
      <c r="BI59" s="54"/>
      <c r="BJ59" s="58">
        <v>1080000000</v>
      </c>
      <c r="BK59" s="37">
        <v>-2000000</v>
      </c>
      <c r="BL59" s="56">
        <v>1078000000</v>
      </c>
    </row>
    <row r="60" spans="1:64" x14ac:dyDescent="0.2">
      <c r="A60" s="52" t="s">
        <v>221</v>
      </c>
      <c r="B60" s="52" t="s">
        <v>222</v>
      </c>
      <c r="C60" s="52">
        <v>255210</v>
      </c>
      <c r="D60" s="52" t="s">
        <v>16</v>
      </c>
      <c r="E60" s="52">
        <v>2019</v>
      </c>
      <c r="F60" s="52" t="s">
        <v>1292</v>
      </c>
      <c r="G60" s="53">
        <v>43830</v>
      </c>
      <c r="H60" s="53">
        <v>43885</v>
      </c>
      <c r="I60" s="53">
        <v>43885</v>
      </c>
      <c r="J60" s="54">
        <v>1705000000</v>
      </c>
      <c r="K60" s="54">
        <v>1712000000</v>
      </c>
      <c r="L60" s="52" t="s">
        <v>223</v>
      </c>
      <c r="M60" s="83">
        <v>3460000000</v>
      </c>
      <c r="N60" s="37"/>
      <c r="O60" s="37"/>
      <c r="P60" s="38"/>
      <c r="Q60" s="49">
        <v>1746000000</v>
      </c>
      <c r="R60" s="36">
        <v>-727000000</v>
      </c>
      <c r="S60" s="37">
        <v>441000000</v>
      </c>
      <c r="T60" s="37">
        <v>-924000000</v>
      </c>
      <c r="U60" s="38">
        <v>-244000000</v>
      </c>
      <c r="V60" s="36">
        <v>3588000000</v>
      </c>
      <c r="W60" s="37">
        <v>752000000</v>
      </c>
      <c r="X60" s="37">
        <v>463000000</v>
      </c>
      <c r="Y60" s="37">
        <v>229000000</v>
      </c>
      <c r="Z60" s="38">
        <v>2144000000</v>
      </c>
      <c r="AB60" s="84">
        <v>8067000000</v>
      </c>
      <c r="AC60" s="36">
        <v>-836000000</v>
      </c>
      <c r="AD60" s="37"/>
      <c r="AE60" s="37"/>
      <c r="AF60" s="37"/>
      <c r="AG60" s="37"/>
      <c r="AH60" s="37"/>
      <c r="AI60" s="54"/>
      <c r="AJ60" s="54">
        <v>-836000000</v>
      </c>
      <c r="AK60" s="36">
        <v>-152000000</v>
      </c>
      <c r="AL60" s="37">
        <v>3809000000</v>
      </c>
      <c r="AM60" s="38">
        <v>-3961000000</v>
      </c>
      <c r="AO60" s="37"/>
      <c r="AP60" s="37"/>
      <c r="AQ60" s="37"/>
      <c r="AR60" s="38"/>
      <c r="AS60" s="54">
        <v>-8782000000</v>
      </c>
      <c r="AT60" s="54"/>
      <c r="AU60" s="82">
        <v>-9770000000</v>
      </c>
      <c r="AV60" s="54">
        <v>-2679000000</v>
      </c>
      <c r="AW60" s="36">
        <v>17653000000</v>
      </c>
      <c r="AX60" s="37">
        <v>131000000</v>
      </c>
      <c r="AY60" s="55">
        <v>17522000000</v>
      </c>
      <c r="AZ60" s="37">
        <v>-9256000000</v>
      </c>
      <c r="BA60" s="38">
        <v>26778000000</v>
      </c>
      <c r="BB60" s="36">
        <v>-7300000000</v>
      </c>
      <c r="BC60" s="37"/>
      <c r="BD60" s="38">
        <v>-7300000000</v>
      </c>
      <c r="BE60" s="54">
        <v>-53000000</v>
      </c>
      <c r="BF60" s="54"/>
      <c r="BG60" s="82">
        <v>7621000000</v>
      </c>
      <c r="BH60" s="54">
        <v>5918000000</v>
      </c>
      <c r="BI60" s="54"/>
      <c r="BJ60" s="58">
        <v>5918000000</v>
      </c>
      <c r="BK60" s="37">
        <v>-9000000</v>
      </c>
      <c r="BL60" s="56">
        <v>5909000000</v>
      </c>
    </row>
    <row r="61" spans="1:64" x14ac:dyDescent="0.2">
      <c r="A61" s="52" t="s">
        <v>227</v>
      </c>
      <c r="B61" s="52" t="s">
        <v>228</v>
      </c>
      <c r="C61" s="52">
        <v>143497</v>
      </c>
      <c r="D61" s="52" t="s">
        <v>16</v>
      </c>
      <c r="E61" s="52">
        <v>2020</v>
      </c>
      <c r="F61" s="52" t="s">
        <v>1292</v>
      </c>
      <c r="G61" s="53">
        <v>44012</v>
      </c>
      <c r="H61" s="53">
        <v>44054</v>
      </c>
      <c r="I61" s="53">
        <v>44054</v>
      </c>
      <c r="J61" s="54">
        <v>114700000</v>
      </c>
      <c r="K61" s="54">
        <v>117000000</v>
      </c>
      <c r="L61" s="52" t="s">
        <v>229</v>
      </c>
      <c r="M61" s="83">
        <v>462500000</v>
      </c>
      <c r="N61" s="37"/>
      <c r="O61" s="37"/>
      <c r="P61" s="38"/>
      <c r="Q61" s="49">
        <v>73800000</v>
      </c>
      <c r="R61" s="36">
        <v>318800000</v>
      </c>
      <c r="S61" s="37"/>
      <c r="T61" s="37"/>
      <c r="U61" s="38"/>
      <c r="V61" s="36">
        <v>-256900000</v>
      </c>
      <c r="W61" s="37"/>
      <c r="X61" s="37"/>
      <c r="Y61" s="37"/>
      <c r="Z61" s="38"/>
      <c r="AB61" s="84">
        <v>598200000</v>
      </c>
      <c r="AC61" s="36">
        <v>-62700000</v>
      </c>
      <c r="AD61" s="37"/>
      <c r="AE61" s="37"/>
      <c r="AF61" s="37"/>
      <c r="AG61" s="37"/>
      <c r="AH61" s="37"/>
      <c r="AI61" s="54"/>
      <c r="AJ61" s="54"/>
      <c r="AL61" s="37"/>
      <c r="AM61" s="38"/>
      <c r="AN61" s="36">
        <v>-339100000</v>
      </c>
      <c r="AO61" s="37"/>
      <c r="AP61" s="37"/>
      <c r="AQ61" s="37"/>
      <c r="AR61" s="38"/>
      <c r="AS61" s="54">
        <v>-39800000</v>
      </c>
      <c r="AT61" s="54"/>
      <c r="AU61" s="82">
        <v>-441600000</v>
      </c>
      <c r="AV61" s="54">
        <v>-241000000</v>
      </c>
      <c r="AW61" s="36">
        <v>329100000</v>
      </c>
      <c r="AX61" s="37"/>
      <c r="AZ61" s="37"/>
      <c r="BA61" s="38"/>
      <c r="BB61" s="36">
        <v>-27500000</v>
      </c>
      <c r="BC61" s="37">
        <v>41800000</v>
      </c>
      <c r="BD61" s="38">
        <v>-69300000</v>
      </c>
      <c r="BE61" s="54">
        <v>-9400000</v>
      </c>
      <c r="BF61" s="54"/>
      <c r="BG61" s="82">
        <v>51200000</v>
      </c>
      <c r="BH61" s="54">
        <v>207800000</v>
      </c>
      <c r="BI61" s="54"/>
      <c r="BJ61" s="58">
        <v>207800000</v>
      </c>
      <c r="BK61" s="37">
        <v>-4300000</v>
      </c>
      <c r="BL61" s="56">
        <v>203500000</v>
      </c>
    </row>
    <row r="62" spans="1:64" x14ac:dyDescent="0.2">
      <c r="A62" s="52" t="s">
        <v>191</v>
      </c>
      <c r="B62" s="52" t="s">
        <v>192</v>
      </c>
      <c r="C62" s="52">
        <v>71306</v>
      </c>
      <c r="D62" s="52" t="s">
        <v>16</v>
      </c>
      <c r="E62" s="52">
        <v>2019</v>
      </c>
      <c r="F62" s="52" t="s">
        <v>1292</v>
      </c>
      <c r="G62" s="53">
        <v>43830</v>
      </c>
      <c r="H62" s="53">
        <v>43885</v>
      </c>
      <c r="I62" s="53">
        <v>43885</v>
      </c>
      <c r="J62" s="54">
        <v>3268661</v>
      </c>
      <c r="K62" s="54">
        <v>3268661</v>
      </c>
      <c r="L62" s="52" t="s">
        <v>193</v>
      </c>
      <c r="M62" s="83">
        <v>81792000000</v>
      </c>
      <c r="N62" s="37"/>
      <c r="O62" s="37"/>
      <c r="P62" s="38"/>
      <c r="Q62" s="49">
        <v>10064000000</v>
      </c>
      <c r="R62" s="36">
        <v>-64226000000</v>
      </c>
      <c r="S62" s="37"/>
      <c r="T62" s="37"/>
      <c r="U62" s="38"/>
      <c r="V62" s="36">
        <v>11057000000</v>
      </c>
      <c r="W62" s="37"/>
      <c r="X62" s="37"/>
      <c r="Y62" s="37"/>
      <c r="Z62" s="38"/>
      <c r="AB62" s="84">
        <v>38687000000</v>
      </c>
      <c r="AC62" s="36">
        <v>-15979000000</v>
      </c>
      <c r="AD62" s="37"/>
      <c r="AE62" s="37"/>
      <c r="AF62" s="37"/>
      <c r="AG62" s="37"/>
      <c r="AH62" s="37"/>
      <c r="AI62" s="54"/>
      <c r="AJ62" s="54"/>
      <c r="AK62" s="36">
        <v>13267000000</v>
      </c>
      <c r="AL62" s="37"/>
      <c r="AM62" s="38"/>
      <c r="AN62" s="36">
        <v>-1683000000</v>
      </c>
      <c r="AO62" s="37"/>
      <c r="AP62" s="37"/>
      <c r="AQ62" s="37"/>
      <c r="AR62" s="38"/>
      <c r="AS62" s="54">
        <v>-1226000000</v>
      </c>
      <c r="AT62" s="54"/>
      <c r="AU62" s="82">
        <v>-5621000000</v>
      </c>
      <c r="AV62" s="54"/>
      <c r="AW62" s="36">
        <v>6077000000</v>
      </c>
      <c r="AX62" s="37"/>
      <c r="AZ62" s="37"/>
      <c r="BA62" s="38"/>
      <c r="BB62" s="36">
        <v>-4850000000</v>
      </c>
      <c r="BC62" s="37"/>
      <c r="BD62" s="38">
        <v>-4850000000</v>
      </c>
      <c r="BE62" s="54">
        <v>-497000000</v>
      </c>
      <c r="BF62" s="54"/>
      <c r="BG62" s="82">
        <v>730000000</v>
      </c>
      <c r="BH62" s="54">
        <v>33796000000</v>
      </c>
      <c r="BI62" s="54"/>
      <c r="BJ62" s="58">
        <v>33796000000</v>
      </c>
      <c r="BK62" s="37">
        <v>25000000</v>
      </c>
      <c r="BL62" s="56">
        <v>33821000000</v>
      </c>
    </row>
    <row r="63" spans="1:64" x14ac:dyDescent="0.2">
      <c r="A63" s="52" t="s">
        <v>218</v>
      </c>
      <c r="B63" s="52" t="s">
        <v>219</v>
      </c>
      <c r="C63" s="52">
        <v>239516</v>
      </c>
      <c r="D63" s="52" t="s">
        <v>16</v>
      </c>
      <c r="E63" s="52">
        <v>2019</v>
      </c>
      <c r="F63" s="52" t="s">
        <v>1292</v>
      </c>
      <c r="G63" s="53">
        <v>43830</v>
      </c>
      <c r="H63" s="53">
        <v>43886</v>
      </c>
      <c r="I63" s="53">
        <v>43886</v>
      </c>
      <c r="J63" s="54">
        <v>1391500000</v>
      </c>
      <c r="K63" s="54">
        <v>1410600000</v>
      </c>
      <c r="L63" s="52" t="s">
        <v>220</v>
      </c>
      <c r="M63" s="83">
        <v>4700000000</v>
      </c>
      <c r="N63" s="37"/>
      <c r="O63" s="37"/>
      <c r="P63" s="38"/>
      <c r="Q63" s="49">
        <v>1011000000</v>
      </c>
      <c r="R63" s="36">
        <v>-3591000000</v>
      </c>
      <c r="S63" s="37">
        <v>157000000</v>
      </c>
      <c r="T63" s="37"/>
      <c r="U63" s="38">
        <v>-3748000000</v>
      </c>
      <c r="V63" s="36">
        <v>-282000000</v>
      </c>
      <c r="W63" s="37">
        <v>-130000000</v>
      </c>
      <c r="X63" s="37">
        <v>-290000000</v>
      </c>
      <c r="Y63" s="37"/>
      <c r="Z63" s="38">
        <v>138000000</v>
      </c>
      <c r="AB63" s="84">
        <v>1838000000</v>
      </c>
      <c r="AC63" s="36">
        <v>-364000000</v>
      </c>
      <c r="AD63" s="37">
        <v>97000000</v>
      </c>
      <c r="AE63" s="37">
        <v>97000000</v>
      </c>
      <c r="AF63" s="37"/>
      <c r="AG63" s="37">
        <v>-461000000</v>
      </c>
      <c r="AH63" s="37">
        <v>-461000000</v>
      </c>
      <c r="AI63" s="54"/>
      <c r="AJ63" s="54"/>
      <c r="AL63" s="37"/>
      <c r="AM63" s="38"/>
      <c r="AN63" s="36">
        <v>-4382000000</v>
      </c>
      <c r="AO63" s="37"/>
      <c r="AP63" s="37"/>
      <c r="AQ63" s="37"/>
      <c r="AR63" s="38">
        <v>-4382000000</v>
      </c>
      <c r="AS63" s="54">
        <v>-296000000</v>
      </c>
      <c r="AT63" s="54"/>
      <c r="AU63" s="82">
        <v>-5042000000</v>
      </c>
      <c r="AV63" s="54"/>
      <c r="AW63" s="36">
        <v>3050000000</v>
      </c>
      <c r="AX63" s="37">
        <v>-619000000</v>
      </c>
      <c r="AY63" s="55">
        <v>3669000000</v>
      </c>
      <c r="AZ63" s="37">
        <v>-3560000000</v>
      </c>
      <c r="BA63" s="38">
        <v>7229000000</v>
      </c>
      <c r="BB63" s="36">
        <v>123000000</v>
      </c>
      <c r="BC63" s="37">
        <v>123000000</v>
      </c>
      <c r="BD63" s="38"/>
      <c r="BE63" s="54">
        <v>-200000000</v>
      </c>
      <c r="BF63" s="54"/>
      <c r="BG63" s="82">
        <v>2973000000</v>
      </c>
      <c r="BH63" s="54">
        <v>-231000000</v>
      </c>
      <c r="BI63" s="54"/>
      <c r="BJ63" s="58">
        <v>-231000000</v>
      </c>
      <c r="BK63" s="37">
        <v>10000000</v>
      </c>
      <c r="BL63" s="56">
        <v>-221000000</v>
      </c>
    </row>
    <row r="64" spans="1:64" x14ac:dyDescent="0.2">
      <c r="A64" s="52" t="s">
        <v>212</v>
      </c>
      <c r="B64" s="52" t="s">
        <v>213</v>
      </c>
      <c r="C64" s="52">
        <v>70746</v>
      </c>
      <c r="D64" s="52" t="s">
        <v>16</v>
      </c>
      <c r="E64" s="52">
        <v>2019</v>
      </c>
      <c r="F64" s="52" t="s">
        <v>1292</v>
      </c>
      <c r="G64" s="53">
        <v>43830</v>
      </c>
      <c r="H64" s="53">
        <v>43874</v>
      </c>
      <c r="I64" s="53">
        <v>43874</v>
      </c>
      <c r="J64" s="54">
        <v>205700000</v>
      </c>
      <c r="K64" s="54">
        <v>206800000</v>
      </c>
      <c r="L64" s="52" t="s">
        <v>214</v>
      </c>
      <c r="M64" s="83">
        <v>797000000</v>
      </c>
      <c r="N64" s="37"/>
      <c r="O64" s="37"/>
      <c r="P64" s="38"/>
      <c r="Q64" s="49">
        <v>439000000</v>
      </c>
      <c r="R64" s="36">
        <v>-41000000</v>
      </c>
      <c r="S64" s="37">
        <v>42000000</v>
      </c>
      <c r="T64" s="37">
        <v>186000000</v>
      </c>
      <c r="U64" s="38">
        <v>-269000000</v>
      </c>
      <c r="V64" s="36">
        <v>-187000000</v>
      </c>
      <c r="W64" s="37">
        <v>19000000</v>
      </c>
      <c r="X64" s="37">
        <v>-36000000</v>
      </c>
      <c r="Y64" s="37">
        <v>-123000000</v>
      </c>
      <c r="Z64" s="38">
        <v>-47000000</v>
      </c>
      <c r="AB64" s="84">
        <v>1008000000</v>
      </c>
      <c r="AC64" s="36">
        <v>-472000000</v>
      </c>
      <c r="AD64" s="37"/>
      <c r="AE64" s="37"/>
      <c r="AF64" s="37"/>
      <c r="AG64" s="37"/>
      <c r="AH64" s="37"/>
      <c r="AI64" s="54"/>
      <c r="AJ64" s="54">
        <v>-472000000</v>
      </c>
      <c r="AK64" s="36">
        <v>-53000000</v>
      </c>
      <c r="AL64" s="37"/>
      <c r="AM64" s="38">
        <v>-53000000</v>
      </c>
      <c r="AN64" s="36">
        <v>14000000</v>
      </c>
      <c r="AO64" s="37">
        <v>24000000</v>
      </c>
      <c r="AP64" s="37"/>
      <c r="AQ64" s="37"/>
      <c r="AR64" s="38">
        <v>-10000000</v>
      </c>
      <c r="AS64" s="54">
        <v>22000000</v>
      </c>
      <c r="AT64" s="54"/>
      <c r="AU64" s="82">
        <v>-489000000</v>
      </c>
      <c r="AV64" s="54">
        <v>-140000000</v>
      </c>
      <c r="AW64" s="36">
        <v>-141000000</v>
      </c>
      <c r="AX64" s="37">
        <v>0</v>
      </c>
      <c r="AY64" s="55">
        <v>-141000000</v>
      </c>
      <c r="AZ64" s="37">
        <v>-204000000</v>
      </c>
      <c r="BA64" s="38">
        <v>63000000</v>
      </c>
      <c r="BB64" s="36">
        <v>-100000000</v>
      </c>
      <c r="BC64" s="37"/>
      <c r="BD64" s="38">
        <v>-100000000</v>
      </c>
      <c r="BE64" s="54">
        <v>-39000000</v>
      </c>
      <c r="BF64" s="54"/>
      <c r="BG64" s="82">
        <v>-420000000</v>
      </c>
      <c r="BH64" s="54">
        <v>99000000</v>
      </c>
      <c r="BI64" s="54"/>
      <c r="BJ64" s="58">
        <v>99000000</v>
      </c>
      <c r="BK64" s="37">
        <v>-6000000</v>
      </c>
      <c r="BL64" s="56">
        <v>93000000</v>
      </c>
    </row>
    <row r="65" spans="1:64" x14ac:dyDescent="0.2">
      <c r="A65" s="52" t="s">
        <v>215</v>
      </c>
      <c r="B65" s="52" t="s">
        <v>216</v>
      </c>
      <c r="C65" s="52">
        <v>70579</v>
      </c>
      <c r="D65" s="52" t="s">
        <v>16</v>
      </c>
      <c r="E65" s="52">
        <v>2019</v>
      </c>
      <c r="F65" s="52" t="s">
        <v>1292</v>
      </c>
      <c r="G65" s="53">
        <v>43830</v>
      </c>
      <c r="H65" s="53">
        <v>43892</v>
      </c>
      <c r="I65" s="53">
        <v>43892</v>
      </c>
      <c r="J65" s="54">
        <v>154582000</v>
      </c>
      <c r="K65" s="54">
        <v>154883000</v>
      </c>
      <c r="L65" s="52" t="s">
        <v>217</v>
      </c>
      <c r="M65" s="83">
        <v>651999000</v>
      </c>
      <c r="N65" s="37"/>
      <c r="O65" s="37"/>
      <c r="P65" s="38"/>
      <c r="Q65" s="49">
        <v>677764000</v>
      </c>
      <c r="R65" s="36">
        <v>-92219000</v>
      </c>
      <c r="S65" s="37">
        <v>40958000</v>
      </c>
      <c r="T65" s="37"/>
      <c r="U65" s="38">
        <v>-133177000</v>
      </c>
      <c r="V65" s="36">
        <v>-56379000</v>
      </c>
      <c r="W65" s="37">
        <v>-24876000</v>
      </c>
      <c r="X65" s="37"/>
      <c r="Y65" s="37">
        <v>12627000</v>
      </c>
      <c r="Z65" s="38">
        <v>-44130000</v>
      </c>
      <c r="AB65" s="84">
        <v>1181165000</v>
      </c>
      <c r="AC65" s="36">
        <v>-1041806000</v>
      </c>
      <c r="AD65" s="37">
        <v>85672000</v>
      </c>
      <c r="AE65" s="37">
        <v>85672000</v>
      </c>
      <c r="AF65" s="37"/>
      <c r="AG65" s="37">
        <v>-149031000</v>
      </c>
      <c r="AH65" s="37">
        <v>-149031000</v>
      </c>
      <c r="AI65" s="54"/>
      <c r="AJ65" s="54">
        <v>-978447000</v>
      </c>
      <c r="AK65" s="36">
        <v>3544000</v>
      </c>
      <c r="AL65" s="37">
        <v>3544000</v>
      </c>
      <c r="AM65" s="38"/>
      <c r="AN65" s="36">
        <v>-87392000</v>
      </c>
      <c r="AO65" s="37"/>
      <c r="AP65" s="37"/>
      <c r="AQ65" s="37">
        <v>-87392000</v>
      </c>
      <c r="AR65" s="38"/>
      <c r="AS65" s="54">
        <v>110563000</v>
      </c>
      <c r="AT65" s="54"/>
      <c r="AU65" s="82">
        <v>-1015091000</v>
      </c>
      <c r="AV65" s="54">
        <v>-666294000</v>
      </c>
      <c r="AW65" s="36">
        <v>802696000</v>
      </c>
      <c r="AX65" s="37">
        <v>-46173000</v>
      </c>
      <c r="AY65" s="55">
        <v>848869000</v>
      </c>
      <c r="AZ65" s="37">
        <v>-699237000</v>
      </c>
      <c r="BA65" s="38">
        <v>1548106000</v>
      </c>
      <c r="BB65" s="36">
        <v>13710000</v>
      </c>
      <c r="BC65" s="37"/>
      <c r="BD65" s="38"/>
      <c r="BE65" s="54">
        <v>-263491000</v>
      </c>
      <c r="BF65" s="54"/>
      <c r="BG65" s="82">
        <v>-113379000</v>
      </c>
      <c r="BH65" s="54">
        <v>52695000</v>
      </c>
      <c r="BI65" s="54"/>
      <c r="BJ65" s="58">
        <v>52695000</v>
      </c>
      <c r="BK65" s="37"/>
      <c r="BL65" s="56">
        <v>52695000</v>
      </c>
    </row>
    <row r="66" spans="1:64" x14ac:dyDescent="0.2">
      <c r="A66" s="52" t="s">
        <v>322</v>
      </c>
      <c r="B66" s="52" t="s">
        <v>323</v>
      </c>
      <c r="C66" s="52">
        <v>326285</v>
      </c>
      <c r="D66" s="52" t="s">
        <v>16</v>
      </c>
      <c r="E66" s="52">
        <v>2020</v>
      </c>
      <c r="F66" s="52" t="s">
        <v>1292</v>
      </c>
      <c r="G66" s="53">
        <v>43982</v>
      </c>
      <c r="H66" s="53">
        <v>44036</v>
      </c>
      <c r="I66" s="53">
        <v>44036</v>
      </c>
      <c r="J66" s="54">
        <v>487300000</v>
      </c>
      <c r="K66" s="54">
        <v>488600000</v>
      </c>
      <c r="L66" s="52" t="s">
        <v>324</v>
      </c>
      <c r="M66" s="83">
        <v>841800000</v>
      </c>
      <c r="N66" s="37"/>
      <c r="O66" s="37"/>
      <c r="P66" s="38"/>
      <c r="Q66" s="49">
        <v>388900000</v>
      </c>
      <c r="R66" s="36">
        <v>299200000</v>
      </c>
      <c r="S66" s="37">
        <v>59200000</v>
      </c>
      <c r="T66" s="37"/>
      <c r="U66" s="38">
        <v>240000000</v>
      </c>
      <c r="V66" s="36">
        <v>312700000</v>
      </c>
      <c r="W66" s="37">
        <v>-43800000</v>
      </c>
      <c r="X66" s="37">
        <v>163500000</v>
      </c>
      <c r="Y66" s="37">
        <v>234400000</v>
      </c>
      <c r="Z66" s="38">
        <v>-41400000</v>
      </c>
      <c r="AA66" s="55">
        <v>0</v>
      </c>
      <c r="AB66" s="84">
        <v>1842600000</v>
      </c>
      <c r="AC66" s="36">
        <v>-355500000</v>
      </c>
      <c r="AD66" s="37">
        <v>14000000</v>
      </c>
      <c r="AE66" s="37">
        <v>14000000</v>
      </c>
      <c r="AF66" s="37"/>
      <c r="AG66" s="37">
        <v>-369500000</v>
      </c>
      <c r="AH66" s="37">
        <v>-369500000</v>
      </c>
      <c r="AI66" s="54"/>
      <c r="AJ66" s="54"/>
      <c r="AK66" s="36">
        <v>7000000</v>
      </c>
      <c r="AL66" s="37">
        <v>53800000</v>
      </c>
      <c r="AM66" s="38">
        <v>-46800000</v>
      </c>
      <c r="AN66" s="36">
        <v>194600000</v>
      </c>
      <c r="AO66" s="37">
        <v>194600000</v>
      </c>
      <c r="AP66" s="37"/>
      <c r="AQ66" s="37"/>
      <c r="AR66" s="38">
        <v>0</v>
      </c>
      <c r="AS66" s="54">
        <v>100000</v>
      </c>
      <c r="AT66" s="54"/>
      <c r="AU66" s="82">
        <v>-153800000</v>
      </c>
      <c r="AV66" s="54">
        <v>-413600000</v>
      </c>
      <c r="AW66" s="36">
        <v>-961000000</v>
      </c>
      <c r="AX66" s="37">
        <v>100000</v>
      </c>
      <c r="AY66" s="55">
        <v>-961100000</v>
      </c>
      <c r="AZ66" s="37">
        <v>-961100000</v>
      </c>
      <c r="BA66" s="38">
        <v>0</v>
      </c>
      <c r="BB66" s="36">
        <v>4800000</v>
      </c>
      <c r="BC66" s="37">
        <v>4800000</v>
      </c>
      <c r="BD66" s="38">
        <v>0</v>
      </c>
      <c r="BE66" s="54">
        <v>-600000</v>
      </c>
      <c r="BF66" s="54"/>
      <c r="BG66" s="82">
        <v>-1370400000</v>
      </c>
      <c r="BH66" s="54">
        <v>318400000</v>
      </c>
      <c r="BI66" s="54"/>
      <c r="BJ66" s="58">
        <v>318400000</v>
      </c>
      <c r="BK66" s="37">
        <v>-1700000</v>
      </c>
      <c r="BL66" s="56">
        <v>316700000</v>
      </c>
    </row>
    <row r="67" spans="1:64" x14ac:dyDescent="0.2">
      <c r="A67" s="52" t="s">
        <v>245</v>
      </c>
      <c r="B67" s="52" t="s">
        <v>246</v>
      </c>
      <c r="C67" s="52">
        <v>159950</v>
      </c>
      <c r="D67" s="52" t="s">
        <v>16</v>
      </c>
      <c r="E67" s="52">
        <v>2020</v>
      </c>
      <c r="F67" s="52" t="s">
        <v>1292</v>
      </c>
      <c r="G67" s="53">
        <v>44012</v>
      </c>
      <c r="H67" s="53">
        <v>44056</v>
      </c>
      <c r="I67" s="53">
        <v>44056</v>
      </c>
      <c r="J67" s="54">
        <v>293000000</v>
      </c>
      <c r="K67" s="54">
        <v>293000000</v>
      </c>
      <c r="L67" s="52" t="s">
        <v>247</v>
      </c>
      <c r="M67" s="83">
        <v>-3693000000</v>
      </c>
      <c r="N67" s="37"/>
      <c r="O67" s="37"/>
      <c r="P67" s="38"/>
      <c r="Q67" s="49">
        <v>913000000</v>
      </c>
      <c r="R67" s="36">
        <v>-1321000000</v>
      </c>
      <c r="S67" s="37">
        <v>90000000</v>
      </c>
      <c r="T67" s="37">
        <v>-961000000</v>
      </c>
      <c r="U67" s="38">
        <v>-450000000</v>
      </c>
      <c r="V67" s="36">
        <v>6061000000</v>
      </c>
      <c r="W67" s="37">
        <v>82000000</v>
      </c>
      <c r="X67" s="37">
        <v>-409000000</v>
      </c>
      <c r="Y67" s="37">
        <v>-162000000</v>
      </c>
      <c r="Z67" s="38">
        <v>6550000000</v>
      </c>
      <c r="AB67" s="84">
        <v>1960000000</v>
      </c>
      <c r="AC67" s="36">
        <v>-373000000</v>
      </c>
      <c r="AD67" s="37">
        <v>2000000</v>
      </c>
      <c r="AE67" s="37">
        <v>2000000</v>
      </c>
      <c r="AF67" s="37"/>
      <c r="AG67" s="37">
        <v>-375000000</v>
      </c>
      <c r="AH67" s="37">
        <v>-375000000</v>
      </c>
      <c r="AI67" s="54"/>
      <c r="AJ67" s="54"/>
      <c r="AK67" s="36">
        <v>886000000</v>
      </c>
      <c r="AL67" s="37">
        <v>886000000</v>
      </c>
      <c r="AM67" s="38"/>
      <c r="AN67" s="36">
        <v>0</v>
      </c>
      <c r="AO67" s="37"/>
      <c r="AP67" s="37"/>
      <c r="AQ67" s="37"/>
      <c r="AR67" s="38">
        <v>0</v>
      </c>
      <c r="AS67" s="54">
        <v>-20000000</v>
      </c>
      <c r="AT67" s="54"/>
      <c r="AU67" s="82">
        <v>493000000</v>
      </c>
      <c r="AV67" s="54">
        <v>-569000000</v>
      </c>
      <c r="AW67" s="36">
        <v>-1401000000</v>
      </c>
      <c r="AX67" s="37">
        <v>-2000000</v>
      </c>
      <c r="AY67" s="55">
        <v>-1399000000</v>
      </c>
      <c r="AZ67" s="37">
        <v>-1399000000</v>
      </c>
      <c r="BA67" s="38">
        <v>0</v>
      </c>
      <c r="BB67" s="36">
        <v>-342000000</v>
      </c>
      <c r="BC67" s="37">
        <v>8000000</v>
      </c>
      <c r="BD67" s="38">
        <v>-350000000</v>
      </c>
      <c r="BE67" s="54">
        <v>112000000</v>
      </c>
      <c r="BF67" s="54"/>
      <c r="BG67" s="82">
        <v>-2200000000</v>
      </c>
      <c r="BH67" s="54">
        <v>253000000</v>
      </c>
      <c r="BI67" s="54"/>
      <c r="BJ67" s="58">
        <v>253000000</v>
      </c>
      <c r="BK67" s="37">
        <v>-13000000</v>
      </c>
      <c r="BL67" s="56">
        <v>240000000</v>
      </c>
    </row>
    <row r="68" spans="1:64" x14ac:dyDescent="0.2">
      <c r="A68" s="52" t="s">
        <v>254</v>
      </c>
      <c r="B68" s="52" t="s">
        <v>255</v>
      </c>
      <c r="C68" s="52">
        <v>253953</v>
      </c>
      <c r="D68" s="52" t="s">
        <v>16</v>
      </c>
      <c r="E68" s="52">
        <v>2019</v>
      </c>
      <c r="F68" s="52" t="s">
        <v>1292</v>
      </c>
      <c r="G68" s="53">
        <v>43830</v>
      </c>
      <c r="H68" s="53">
        <v>43880</v>
      </c>
      <c r="I68" s="53">
        <v>43880</v>
      </c>
      <c r="J68" s="54">
        <v>561600000</v>
      </c>
      <c r="K68" s="54">
        <v>567500000</v>
      </c>
      <c r="L68" s="52" t="s">
        <v>256</v>
      </c>
      <c r="M68" s="83">
        <v>6094000000</v>
      </c>
      <c r="N68" s="37"/>
      <c r="O68" s="37"/>
      <c r="P68" s="38"/>
      <c r="Q68" s="49">
        <v>2577000000</v>
      </c>
      <c r="R68" s="36">
        <v>1171000000</v>
      </c>
      <c r="S68" s="37"/>
      <c r="T68" s="37">
        <v>28000000</v>
      </c>
      <c r="U68" s="38">
        <v>1143000000</v>
      </c>
      <c r="V68" s="36">
        <v>-2930000000</v>
      </c>
      <c r="W68" s="37">
        <v>171000000</v>
      </c>
      <c r="X68" s="37">
        <v>274000000</v>
      </c>
      <c r="Y68" s="37">
        <v>-1025000000</v>
      </c>
      <c r="Z68" s="38">
        <v>-2350000000</v>
      </c>
      <c r="AB68" s="84">
        <v>6912000000</v>
      </c>
      <c r="AC68" s="36">
        <v>-1516000000</v>
      </c>
      <c r="AD68" s="37">
        <v>1153000000</v>
      </c>
      <c r="AE68" s="37">
        <v>1153000000</v>
      </c>
      <c r="AF68" s="37"/>
      <c r="AG68" s="37"/>
      <c r="AH68" s="37"/>
      <c r="AI68" s="54"/>
      <c r="AJ68" s="54">
        <v>-2669000000</v>
      </c>
      <c r="AK68" s="36">
        <v>-23000000</v>
      </c>
      <c r="AL68" s="37">
        <v>529000000</v>
      </c>
      <c r="AM68" s="38">
        <v>-552000000</v>
      </c>
      <c r="AN68" s="36">
        <v>-6000000</v>
      </c>
      <c r="AO68" s="37">
        <v>41000000</v>
      </c>
      <c r="AP68" s="37"/>
      <c r="AQ68" s="37"/>
      <c r="AR68" s="38">
        <v>-47000000</v>
      </c>
      <c r="AS68" s="54">
        <v>-383000000</v>
      </c>
      <c r="AT68" s="54"/>
      <c r="AU68" s="82">
        <v>-1928000000</v>
      </c>
      <c r="AV68" s="54">
        <v>-2132000000</v>
      </c>
      <c r="AW68" s="36">
        <v>-138000000</v>
      </c>
      <c r="AX68" s="37">
        <v>-138000000</v>
      </c>
      <c r="AZ68" s="37"/>
      <c r="BA68" s="38"/>
      <c r="BB68" s="36">
        <v>-3809000000</v>
      </c>
      <c r="BC68" s="37">
        <v>238000000</v>
      </c>
      <c r="BD68" s="38">
        <v>-4047000000</v>
      </c>
      <c r="BE68" s="54">
        <v>1541000000</v>
      </c>
      <c r="BF68" s="54"/>
      <c r="BG68" s="82">
        <v>-4538000000</v>
      </c>
      <c r="BH68" s="54">
        <v>446000000</v>
      </c>
      <c r="BI68" s="54"/>
      <c r="BJ68" s="58">
        <v>446000000</v>
      </c>
      <c r="BK68" s="37">
        <v>-44000000</v>
      </c>
      <c r="BL68" s="56">
        <v>402000000</v>
      </c>
    </row>
    <row r="69" spans="1:64" x14ac:dyDescent="0.2">
      <c r="A69" s="52" t="s">
        <v>260</v>
      </c>
      <c r="B69" s="52" t="s">
        <v>261</v>
      </c>
      <c r="C69" s="52">
        <v>378105</v>
      </c>
      <c r="D69" s="52" t="s">
        <v>16</v>
      </c>
      <c r="E69" s="52">
        <v>2019</v>
      </c>
      <c r="F69" s="52" t="s">
        <v>1292</v>
      </c>
      <c r="G69" s="53">
        <v>43830</v>
      </c>
      <c r="H69" s="53">
        <v>43892</v>
      </c>
      <c r="I69" s="53">
        <v>43892</v>
      </c>
      <c r="J69" s="54">
        <v>335795654</v>
      </c>
      <c r="K69" s="54">
        <v>340522871</v>
      </c>
      <c r="L69" s="52" t="s">
        <v>262</v>
      </c>
      <c r="M69" s="83">
        <v>1291450000</v>
      </c>
      <c r="N69" s="37"/>
      <c r="O69" s="37"/>
      <c r="P69" s="38"/>
      <c r="Q69" s="49">
        <v>439224000</v>
      </c>
      <c r="R69" s="36">
        <v>409327000</v>
      </c>
      <c r="S69" s="37"/>
      <c r="T69" s="37"/>
      <c r="U69" s="38">
        <v>409327000</v>
      </c>
      <c r="V69" s="36">
        <v>-916621000</v>
      </c>
      <c r="W69" s="37"/>
      <c r="X69" s="37"/>
      <c r="Y69" s="37">
        <v>306677000</v>
      </c>
      <c r="Z69" s="38">
        <v>-1223298000</v>
      </c>
      <c r="AB69" s="84">
        <v>1223380000</v>
      </c>
      <c r="AC69" s="36">
        <v>-293514000</v>
      </c>
      <c r="AD69" s="37"/>
      <c r="AE69" s="37"/>
      <c r="AF69" s="37"/>
      <c r="AG69" s="37"/>
      <c r="AH69" s="37"/>
      <c r="AI69" s="54"/>
      <c r="AJ69" s="54">
        <v>-293514000</v>
      </c>
      <c r="AK69" s="36">
        <v>-4182000</v>
      </c>
      <c r="AL69" s="37">
        <v>4671000</v>
      </c>
      <c r="AM69" s="38">
        <v>-8853000</v>
      </c>
      <c r="AN69" s="36">
        <v>-355926000</v>
      </c>
      <c r="AO69" s="37"/>
      <c r="AP69" s="37"/>
      <c r="AQ69" s="37"/>
      <c r="AR69" s="38">
        <v>-355926000</v>
      </c>
      <c r="AS69" s="54">
        <v>-67402000</v>
      </c>
      <c r="AT69" s="54"/>
      <c r="AU69" s="82">
        <v>-721024000</v>
      </c>
      <c r="AV69" s="54"/>
      <c r="AW69" s="36">
        <v>-110687000</v>
      </c>
      <c r="AX69" s="37">
        <v>0</v>
      </c>
      <c r="AY69" s="55">
        <v>-110687000</v>
      </c>
      <c r="AZ69" s="37">
        <v>-410687000</v>
      </c>
      <c r="BA69" s="38">
        <v>300000000</v>
      </c>
      <c r="BB69" s="36">
        <v>-163563000</v>
      </c>
      <c r="BC69" s="37"/>
      <c r="BD69" s="38">
        <v>-163563000</v>
      </c>
      <c r="BE69" s="54">
        <v>2301000</v>
      </c>
      <c r="BF69" s="54"/>
      <c r="BG69" s="82">
        <v>-271949000</v>
      </c>
      <c r="BH69" s="54">
        <v>230407000</v>
      </c>
      <c r="BI69" s="54"/>
      <c r="BJ69" s="58">
        <v>230407000</v>
      </c>
      <c r="BK69" s="37">
        <v>-606000</v>
      </c>
      <c r="BL69" s="56">
        <v>229801000</v>
      </c>
    </row>
    <row r="70" spans="1:64" x14ac:dyDescent="0.2">
      <c r="A70" s="52" t="s">
        <v>257</v>
      </c>
      <c r="B70" s="52" t="s">
        <v>258</v>
      </c>
      <c r="C70" s="52">
        <v>120616</v>
      </c>
      <c r="D70" s="52" t="s">
        <v>16</v>
      </c>
      <c r="E70" s="52">
        <v>2019</v>
      </c>
      <c r="F70" s="52" t="s">
        <v>1292</v>
      </c>
      <c r="G70" s="53">
        <v>43830</v>
      </c>
      <c r="H70" s="53">
        <v>43882</v>
      </c>
      <c r="I70" s="53">
        <v>43882</v>
      </c>
      <c r="J70" s="54">
        <v>111400000</v>
      </c>
      <c r="K70" s="54">
        <v>111800000</v>
      </c>
      <c r="L70" s="52" t="s">
        <v>259</v>
      </c>
      <c r="M70" s="83">
        <v>370800000</v>
      </c>
      <c r="N70" s="37"/>
      <c r="O70" s="37"/>
      <c r="P70" s="38"/>
      <c r="Q70" s="49">
        <v>176600000</v>
      </c>
      <c r="R70" s="36">
        <v>33300000</v>
      </c>
      <c r="S70" s="37"/>
      <c r="T70" s="37"/>
      <c r="U70" s="38"/>
      <c r="V70" s="36">
        <v>52100000</v>
      </c>
      <c r="W70" s="37"/>
      <c r="X70" s="37"/>
      <c r="Y70" s="37"/>
      <c r="Z70" s="38"/>
      <c r="AB70" s="84">
        <v>632800000</v>
      </c>
      <c r="AC70" s="36">
        <v>-35100000</v>
      </c>
      <c r="AD70" s="37"/>
      <c r="AE70" s="37"/>
      <c r="AF70" s="37"/>
      <c r="AG70" s="37"/>
      <c r="AH70" s="37"/>
      <c r="AI70" s="54"/>
      <c r="AJ70" s="54"/>
      <c r="AK70" s="36">
        <v>-10800000</v>
      </c>
      <c r="AL70" s="37"/>
      <c r="AM70" s="38"/>
      <c r="AO70" s="37"/>
      <c r="AP70" s="37"/>
      <c r="AQ70" s="37"/>
      <c r="AR70" s="38"/>
      <c r="AS70" s="54">
        <v>30000000</v>
      </c>
      <c r="AT70" s="54"/>
      <c r="AU70" s="82">
        <v>-15900000</v>
      </c>
      <c r="AV70" s="54">
        <v>-150000000</v>
      </c>
      <c r="AW70" s="36">
        <v>-350000000</v>
      </c>
      <c r="AX70" s="37"/>
      <c r="AZ70" s="37"/>
      <c r="BA70" s="38"/>
      <c r="BB70" s="36">
        <v>-147600000</v>
      </c>
      <c r="BC70" s="37">
        <v>9300000</v>
      </c>
      <c r="BD70" s="38">
        <v>-156900000</v>
      </c>
      <c r="BE70" s="54">
        <v>-15300000</v>
      </c>
      <c r="BF70" s="54"/>
      <c r="BG70" s="82">
        <v>-662900000</v>
      </c>
      <c r="BH70" s="54">
        <v>-46000000</v>
      </c>
      <c r="BI70" s="54"/>
      <c r="BJ70" s="58">
        <v>-46000000</v>
      </c>
      <c r="BK70" s="37">
        <v>200000</v>
      </c>
      <c r="BL70" s="56">
        <v>-45800000</v>
      </c>
    </row>
    <row r="71" spans="1:64" x14ac:dyDescent="0.2">
      <c r="A71" s="52" t="s">
        <v>349</v>
      </c>
      <c r="B71" s="52" t="s">
        <v>350</v>
      </c>
      <c r="C71" s="52">
        <v>378122</v>
      </c>
      <c r="D71" s="52" t="s">
        <v>16</v>
      </c>
      <c r="E71" s="52">
        <v>2019</v>
      </c>
      <c r="F71" s="52" t="s">
        <v>1292</v>
      </c>
      <c r="G71" s="53">
        <v>43830</v>
      </c>
      <c r="H71" s="53">
        <v>43900</v>
      </c>
      <c r="I71" s="53">
        <v>43900</v>
      </c>
      <c r="J71" s="54">
        <v>416000000</v>
      </c>
      <c r="K71" s="54">
        <v>418000000</v>
      </c>
      <c r="L71" s="52" t="s">
        <v>351</v>
      </c>
      <c r="M71" s="83">
        <v>860000000</v>
      </c>
      <c r="N71" s="37"/>
      <c r="O71" s="37"/>
      <c r="P71" s="38"/>
      <c r="Q71" s="49">
        <v>1572000000</v>
      </c>
      <c r="R71" s="36">
        <v>139000000</v>
      </c>
      <c r="S71" s="37"/>
      <c r="T71" s="37"/>
      <c r="U71" s="38"/>
      <c r="V71" s="36">
        <v>127000000</v>
      </c>
      <c r="W71" s="37"/>
      <c r="X71" s="37"/>
      <c r="Y71" s="37"/>
      <c r="Z71" s="38"/>
      <c r="AB71" s="84">
        <v>2698000000</v>
      </c>
      <c r="AC71" s="36">
        <v>-2057000000</v>
      </c>
      <c r="AD71" s="37"/>
      <c r="AE71" s="37"/>
      <c r="AF71" s="37"/>
      <c r="AG71" s="37"/>
      <c r="AH71" s="37"/>
      <c r="AI71" s="54"/>
      <c r="AJ71" s="54"/>
      <c r="AL71" s="37"/>
      <c r="AM71" s="38"/>
      <c r="AN71" s="36">
        <v>-17000000</v>
      </c>
      <c r="AO71" s="37"/>
      <c r="AP71" s="37"/>
      <c r="AQ71" s="37"/>
      <c r="AR71" s="38"/>
      <c r="AS71" s="54">
        <v>-7000000</v>
      </c>
      <c r="AT71" s="54"/>
      <c r="AU71" s="82">
        <v>-2081000000</v>
      </c>
      <c r="AV71" s="54">
        <v>-2025000000</v>
      </c>
      <c r="AW71" s="36">
        <v>1401000000</v>
      </c>
      <c r="AX71" s="37"/>
      <c r="AZ71" s="37"/>
      <c r="BA71" s="38"/>
      <c r="BB71" s="36">
        <v>-44000000</v>
      </c>
      <c r="BC71" s="37"/>
      <c r="BD71" s="38"/>
      <c r="BE71" s="54">
        <v>-24000000</v>
      </c>
      <c r="BF71" s="54"/>
      <c r="BG71" s="82">
        <v>-692000000</v>
      </c>
      <c r="BH71" s="54">
        <v>-75000000</v>
      </c>
      <c r="BI71" s="54"/>
      <c r="BJ71" s="58">
        <v>-75000000</v>
      </c>
      <c r="BK71" s="37">
        <v>0</v>
      </c>
      <c r="BL71" s="56">
        <v>-75000000</v>
      </c>
    </row>
    <row r="72" spans="1:64" x14ac:dyDescent="0.2">
      <c r="A72" s="52" t="s">
        <v>251</v>
      </c>
      <c r="B72" s="52" t="s">
        <v>252</v>
      </c>
      <c r="C72" s="52">
        <v>288836</v>
      </c>
      <c r="D72" s="52" t="s">
        <v>16</v>
      </c>
      <c r="E72" s="52">
        <v>2019</v>
      </c>
      <c r="F72" s="52" t="s">
        <v>1292</v>
      </c>
      <c r="G72" s="53">
        <v>43799</v>
      </c>
      <c r="H72" s="53">
        <v>43858</v>
      </c>
      <c r="I72" s="53">
        <v>43858</v>
      </c>
      <c r="J72" s="54">
        <v>690000000</v>
      </c>
      <c r="K72" s="54">
        <v>692000000</v>
      </c>
      <c r="L72" s="52" t="s">
        <v>253</v>
      </c>
      <c r="M72" s="83">
        <v>2990000000</v>
      </c>
      <c r="N72" s="37"/>
      <c r="O72" s="37"/>
      <c r="P72" s="38"/>
      <c r="Q72" s="49">
        <v>2160000000</v>
      </c>
      <c r="R72" s="36">
        <v>115000000</v>
      </c>
      <c r="S72" s="37">
        <v>46000000</v>
      </c>
      <c r="T72" s="37"/>
      <c r="U72" s="38">
        <v>69000000</v>
      </c>
      <c r="V72" s="36">
        <v>212000000</v>
      </c>
      <c r="W72" s="37">
        <v>-114000000</v>
      </c>
      <c r="X72" s="37">
        <v>79000000</v>
      </c>
      <c r="Y72" s="37">
        <v>34000000</v>
      </c>
      <c r="Z72" s="38">
        <v>213000000</v>
      </c>
      <c r="AB72" s="84">
        <v>5477000000</v>
      </c>
      <c r="AC72" s="36">
        <v>-5403000000</v>
      </c>
      <c r="AD72" s="37">
        <v>26000000</v>
      </c>
      <c r="AE72" s="37">
        <v>26000000</v>
      </c>
      <c r="AF72" s="37"/>
      <c r="AG72" s="37">
        <v>-5429000000</v>
      </c>
      <c r="AH72" s="37">
        <v>-5429000000</v>
      </c>
      <c r="AI72" s="54"/>
      <c r="AJ72" s="54"/>
      <c r="AL72" s="37"/>
      <c r="AM72" s="38"/>
      <c r="AO72" s="37"/>
      <c r="AP72" s="37"/>
      <c r="AQ72" s="37"/>
      <c r="AR72" s="38"/>
      <c r="AS72" s="54">
        <v>126000000</v>
      </c>
      <c r="AT72" s="54"/>
      <c r="AU72" s="82">
        <v>-5277000000</v>
      </c>
      <c r="AV72" s="54">
        <v>-1387000000</v>
      </c>
      <c r="AW72" s="36">
        <v>1418000000</v>
      </c>
      <c r="AX72" s="37">
        <v>-605000000</v>
      </c>
      <c r="AY72" s="55">
        <v>2023000000</v>
      </c>
      <c r="AZ72" s="37">
        <v>-1651000000</v>
      </c>
      <c r="BA72" s="38">
        <v>3674000000</v>
      </c>
      <c r="BB72" s="36">
        <v>-603000000</v>
      </c>
      <c r="BC72" s="37"/>
      <c r="BD72" s="38">
        <v>-603000000</v>
      </c>
      <c r="BE72" s="54">
        <v>-82000000</v>
      </c>
      <c r="BF72" s="54"/>
      <c r="BG72" s="82">
        <v>-654000000</v>
      </c>
      <c r="BH72" s="54">
        <v>-454000000</v>
      </c>
      <c r="BI72" s="54"/>
      <c r="BJ72" s="58">
        <v>-454000000</v>
      </c>
      <c r="BK72" s="37">
        <v>-9000000</v>
      </c>
      <c r="BL72" s="56">
        <v>-463000000</v>
      </c>
    </row>
    <row r="73" spans="1:64" x14ac:dyDescent="0.2">
      <c r="A73" s="52" t="s">
        <v>239</v>
      </c>
      <c r="B73" s="52" t="s">
        <v>240</v>
      </c>
      <c r="C73" s="52">
        <v>107614</v>
      </c>
      <c r="D73" s="52" t="s">
        <v>16</v>
      </c>
      <c r="E73" s="52">
        <v>2019</v>
      </c>
      <c r="F73" s="52" t="s">
        <v>1292</v>
      </c>
      <c r="G73" s="53">
        <v>43830</v>
      </c>
      <c r="H73" s="53">
        <v>43885</v>
      </c>
      <c r="I73" s="53">
        <v>43885</v>
      </c>
      <c r="J73" s="54">
        <v>273239000</v>
      </c>
      <c r="K73" s="54">
        <v>280515000</v>
      </c>
      <c r="L73" s="52" t="s">
        <v>241</v>
      </c>
      <c r="M73" s="83">
        <v>988979000</v>
      </c>
      <c r="N73" s="37"/>
      <c r="O73" s="37"/>
      <c r="P73" s="38"/>
      <c r="Q73" s="49">
        <v>122789000</v>
      </c>
      <c r="R73" s="36">
        <v>-388478000</v>
      </c>
      <c r="S73" s="37"/>
      <c r="T73" s="37"/>
      <c r="U73" s="38"/>
      <c r="V73" s="36">
        <v>6310000</v>
      </c>
      <c r="W73" s="37"/>
      <c r="X73" s="37"/>
      <c r="Y73" s="37"/>
      <c r="Z73" s="38"/>
      <c r="AB73" s="84">
        <v>729600000</v>
      </c>
      <c r="AC73" s="36">
        <v>-74605000</v>
      </c>
      <c r="AD73" s="37"/>
      <c r="AE73" s="37"/>
      <c r="AF73" s="37"/>
      <c r="AG73" s="37"/>
      <c r="AH73" s="37"/>
      <c r="AI73" s="54"/>
      <c r="AJ73" s="54"/>
      <c r="AK73" s="36">
        <v>-33717000</v>
      </c>
      <c r="AL73" s="37"/>
      <c r="AM73" s="38"/>
      <c r="AO73" s="37"/>
      <c r="AP73" s="37"/>
      <c r="AQ73" s="37"/>
      <c r="AR73" s="38"/>
      <c r="AS73" s="54">
        <v>2614000</v>
      </c>
      <c r="AT73" s="54"/>
      <c r="AU73" s="82">
        <v>-105708000</v>
      </c>
      <c r="AV73" s="54"/>
      <c r="AW73" s="36">
        <v>-100000000</v>
      </c>
      <c r="AX73" s="37"/>
      <c r="AZ73" s="37"/>
      <c r="BA73" s="38"/>
      <c r="BB73" s="36">
        <v>-253306000</v>
      </c>
      <c r="BC73" s="37">
        <v>52842000</v>
      </c>
      <c r="BD73" s="38">
        <v>-306148000</v>
      </c>
      <c r="BE73" s="54">
        <v>-90580000</v>
      </c>
      <c r="BF73" s="54"/>
      <c r="BG73" s="82">
        <v>-443886000</v>
      </c>
      <c r="BH73" s="54">
        <v>180006000</v>
      </c>
      <c r="BI73" s="54"/>
      <c r="BJ73" s="58">
        <v>180006000</v>
      </c>
      <c r="BK73" s="37">
        <v>-8094000</v>
      </c>
      <c r="BL73" s="56">
        <v>171912000</v>
      </c>
    </row>
    <row r="74" spans="1:64" x14ac:dyDescent="0.2">
      <c r="A74" s="52" t="s">
        <v>263</v>
      </c>
      <c r="B74" s="52" t="s">
        <v>263</v>
      </c>
      <c r="C74" s="52">
        <v>683318</v>
      </c>
      <c r="D74" s="52" t="s">
        <v>16</v>
      </c>
      <c r="E74" s="52">
        <v>2019</v>
      </c>
      <c r="F74" s="52" t="s">
        <v>1292</v>
      </c>
      <c r="G74" s="53">
        <v>43830</v>
      </c>
      <c r="H74" s="53">
        <v>43889</v>
      </c>
      <c r="I74" s="53">
        <v>43889</v>
      </c>
      <c r="J74" s="54">
        <v>145100000</v>
      </c>
      <c r="K74" s="54">
        <v>147800000</v>
      </c>
      <c r="L74" s="52" t="s">
        <v>264</v>
      </c>
      <c r="M74" s="83">
        <v>736800000</v>
      </c>
      <c r="N74" s="37"/>
      <c r="O74" s="37"/>
      <c r="P74" s="38"/>
      <c r="Q74" s="49">
        <v>267100000</v>
      </c>
      <c r="R74" s="36">
        <v>-10400000</v>
      </c>
      <c r="S74" s="37"/>
      <c r="T74" s="37"/>
      <c r="U74" s="38"/>
      <c r="V74" s="36">
        <v>33700000</v>
      </c>
      <c r="W74" s="37"/>
      <c r="X74" s="37"/>
      <c r="Y74" s="37"/>
      <c r="Z74" s="38"/>
      <c r="AB74" s="84">
        <v>1027200000</v>
      </c>
      <c r="AC74" s="36">
        <v>-236300000</v>
      </c>
      <c r="AD74" s="37"/>
      <c r="AE74" s="37"/>
      <c r="AF74" s="37"/>
      <c r="AG74" s="37"/>
      <c r="AH74" s="37"/>
      <c r="AI74" s="54"/>
      <c r="AJ74" s="54"/>
      <c r="AL74" s="37"/>
      <c r="AM74" s="38"/>
      <c r="AN74" s="36">
        <v>-95100000</v>
      </c>
      <c r="AO74" s="37"/>
      <c r="AP74" s="37"/>
      <c r="AQ74" s="37"/>
      <c r="AR74" s="38"/>
      <c r="AS74" s="54"/>
      <c r="AT74" s="54"/>
      <c r="AU74" s="82">
        <v>-331400000</v>
      </c>
      <c r="AV74" s="54">
        <v>-183400000</v>
      </c>
      <c r="AW74" s="36">
        <v>113500000</v>
      </c>
      <c r="AX74" s="37"/>
      <c r="AZ74" s="37"/>
      <c r="BA74" s="38"/>
      <c r="BB74" s="36">
        <v>-657200000</v>
      </c>
      <c r="BC74" s="37"/>
      <c r="BD74" s="38">
        <v>-657200000</v>
      </c>
      <c r="BE74" s="54">
        <v>-22700000</v>
      </c>
      <c r="BF74" s="54"/>
      <c r="BG74" s="82">
        <v>-749800000</v>
      </c>
      <c r="BH74" s="54">
        <v>-54000000</v>
      </c>
      <c r="BI74" s="54"/>
      <c r="BJ74" s="58">
        <v>-54000000</v>
      </c>
      <c r="BK74" s="37">
        <v>2200000</v>
      </c>
      <c r="BL74" s="56">
        <v>-51800000</v>
      </c>
    </row>
    <row r="75" spans="1:64" x14ac:dyDescent="0.2">
      <c r="A75" s="52" t="s">
        <v>265</v>
      </c>
      <c r="B75" s="52" t="s">
        <v>266</v>
      </c>
      <c r="C75" s="52">
        <v>109593</v>
      </c>
      <c r="D75" s="52" t="s">
        <v>16</v>
      </c>
      <c r="E75" s="52">
        <v>2019</v>
      </c>
      <c r="F75" s="52" t="s">
        <v>1292</v>
      </c>
      <c r="G75" s="53">
        <v>43830</v>
      </c>
      <c r="H75" s="53">
        <v>43867</v>
      </c>
      <c r="I75" s="53">
        <v>43867</v>
      </c>
      <c r="J75" s="54">
        <v>123925697</v>
      </c>
      <c r="K75" s="54">
        <v>124651759</v>
      </c>
      <c r="L75" s="52" t="s">
        <v>267</v>
      </c>
      <c r="M75" s="83">
        <v>858000000</v>
      </c>
      <c r="N75" s="37"/>
      <c r="O75" s="37"/>
      <c r="P75" s="38"/>
      <c r="Q75" s="49">
        <v>356000000</v>
      </c>
      <c r="R75" s="36">
        <v>89000000</v>
      </c>
      <c r="S75" s="37"/>
      <c r="T75" s="37"/>
      <c r="U75" s="38"/>
      <c r="V75" s="36">
        <v>151000000</v>
      </c>
      <c r="W75" s="37"/>
      <c r="X75" s="37"/>
      <c r="Y75" s="37"/>
      <c r="Z75" s="38"/>
      <c r="AA75" s="55">
        <v>0</v>
      </c>
      <c r="AB75" s="84">
        <v>1454000000</v>
      </c>
      <c r="AC75" s="36">
        <v>-369000000</v>
      </c>
      <c r="AD75" s="37"/>
      <c r="AE75" s="37"/>
      <c r="AF75" s="37"/>
      <c r="AG75" s="37"/>
      <c r="AH75" s="37"/>
      <c r="AI75" s="54"/>
      <c r="AJ75" s="54"/>
      <c r="AK75" s="36">
        <v>-16000000</v>
      </c>
      <c r="AL75" s="37"/>
      <c r="AM75" s="38"/>
      <c r="AN75" s="36">
        <v>-91000000</v>
      </c>
      <c r="AO75" s="37"/>
      <c r="AP75" s="37"/>
      <c r="AQ75" s="37"/>
      <c r="AR75" s="38"/>
      <c r="AS75" s="54">
        <v>-17000000</v>
      </c>
      <c r="AT75" s="54"/>
      <c r="AU75" s="82">
        <v>-493000000</v>
      </c>
      <c r="AV75" s="54">
        <v>-300000000</v>
      </c>
      <c r="AW75" s="36">
        <v>412000000</v>
      </c>
      <c r="AX75" s="37"/>
      <c r="AZ75" s="37"/>
      <c r="BA75" s="38"/>
      <c r="BB75" s="36">
        <v>-997000000</v>
      </c>
      <c r="BC75" s="37">
        <v>-1000000</v>
      </c>
      <c r="BD75" s="38">
        <v>-996000000</v>
      </c>
      <c r="BE75" s="54">
        <v>-50000000</v>
      </c>
      <c r="BF75" s="54"/>
      <c r="BG75" s="82">
        <v>-935000000</v>
      </c>
      <c r="BH75" s="54">
        <v>26000000</v>
      </c>
      <c r="BI75" s="54"/>
      <c r="BJ75" s="58">
        <v>26000000</v>
      </c>
      <c r="BK75" s="37">
        <v>-2000000</v>
      </c>
      <c r="BL75" s="56">
        <v>24000000</v>
      </c>
    </row>
    <row r="76" spans="1:64" x14ac:dyDescent="0.2">
      <c r="A76" s="52" t="s">
        <v>277</v>
      </c>
      <c r="B76" s="52" t="s">
        <v>278</v>
      </c>
      <c r="C76" s="52">
        <v>259186</v>
      </c>
      <c r="D76" s="52" t="s">
        <v>16</v>
      </c>
      <c r="E76" s="52">
        <v>2019</v>
      </c>
      <c r="F76" s="52" t="s">
        <v>1292</v>
      </c>
      <c r="G76" s="53">
        <v>43830</v>
      </c>
      <c r="H76" s="53">
        <v>43871</v>
      </c>
      <c r="I76" s="53">
        <v>43871</v>
      </c>
      <c r="J76" s="54">
        <v>318229000</v>
      </c>
      <c r="K76" s="54">
        <v>321235000</v>
      </c>
      <c r="L76" s="52" t="s">
        <v>279</v>
      </c>
      <c r="M76" s="83">
        <v>529454000</v>
      </c>
      <c r="N76" s="37"/>
      <c r="O76" s="37"/>
      <c r="P76" s="38"/>
      <c r="Q76" s="49">
        <v>687966000</v>
      </c>
      <c r="R76" s="36">
        <v>183258000</v>
      </c>
      <c r="S76" s="37"/>
      <c r="T76" s="37"/>
      <c r="U76" s="38"/>
      <c r="V76" s="36">
        <v>-87579000</v>
      </c>
      <c r="W76" s="37"/>
      <c r="X76" s="37"/>
      <c r="Y76" s="37"/>
      <c r="Z76" s="38"/>
      <c r="AB76" s="84">
        <v>1313099000</v>
      </c>
      <c r="AC76" s="36">
        <v>-507105000</v>
      </c>
      <c r="AD76" s="37"/>
      <c r="AE76" s="37"/>
      <c r="AF76" s="37"/>
      <c r="AG76" s="37"/>
      <c r="AH76" s="37"/>
      <c r="AI76" s="54"/>
      <c r="AJ76" s="54"/>
      <c r="AK76" s="36">
        <v>215107000</v>
      </c>
      <c r="AL76" s="37"/>
      <c r="AM76" s="38"/>
      <c r="AN76" s="36">
        <v>-74539000</v>
      </c>
      <c r="AO76" s="37"/>
      <c r="AP76" s="37"/>
      <c r="AQ76" s="37"/>
      <c r="AR76" s="38"/>
      <c r="AS76" s="54">
        <v>-273871000</v>
      </c>
      <c r="AT76" s="54"/>
      <c r="AU76" s="82">
        <v>-640408000</v>
      </c>
      <c r="AV76" s="54">
        <v>-113823000</v>
      </c>
      <c r="AW76" s="36">
        <v>600000000</v>
      </c>
      <c r="AX76" s="37"/>
      <c r="AZ76" s="37"/>
      <c r="BA76" s="38"/>
      <c r="BB76" s="36">
        <v>-1062506000</v>
      </c>
      <c r="BC76" s="37">
        <v>258036000</v>
      </c>
      <c r="BD76" s="38">
        <v>-1320542000</v>
      </c>
      <c r="BE76" s="54">
        <v>-25051000</v>
      </c>
      <c r="BF76" s="54"/>
      <c r="BG76" s="82">
        <v>-601380000</v>
      </c>
      <c r="BH76" s="54">
        <v>71311000</v>
      </c>
      <c r="BI76" s="54"/>
      <c r="BJ76" s="58">
        <v>71311000</v>
      </c>
      <c r="BK76" s="37">
        <v>-3594000</v>
      </c>
      <c r="BL76" s="56">
        <v>67717000</v>
      </c>
    </row>
    <row r="77" spans="1:64" x14ac:dyDescent="0.2">
      <c r="A77" s="52" t="s">
        <v>280</v>
      </c>
      <c r="B77" s="52" t="s">
        <v>281</v>
      </c>
      <c r="C77" s="52">
        <v>119051</v>
      </c>
      <c r="D77" s="52" t="s">
        <v>16</v>
      </c>
      <c r="E77" s="52">
        <v>2019</v>
      </c>
      <c r="F77" s="52" t="s">
        <v>1292</v>
      </c>
      <c r="G77" s="53">
        <v>43830</v>
      </c>
      <c r="H77" s="53">
        <v>43885</v>
      </c>
      <c r="I77" s="53">
        <v>43885</v>
      </c>
      <c r="J77" s="54">
        <v>220200000</v>
      </c>
      <c r="K77" s="54">
        <v>221600000</v>
      </c>
      <c r="L77" s="52" t="s">
        <v>282</v>
      </c>
      <c r="M77" s="83">
        <v>646000000</v>
      </c>
      <c r="N77" s="37"/>
      <c r="O77" s="37"/>
      <c r="P77" s="38"/>
      <c r="Q77" s="49">
        <v>875000000</v>
      </c>
      <c r="R77" s="36">
        <v>96000000</v>
      </c>
      <c r="S77" s="37">
        <v>28000000</v>
      </c>
      <c r="T77" s="37">
        <v>149000000</v>
      </c>
      <c r="U77" s="38">
        <v>-81000000</v>
      </c>
      <c r="V77" s="36">
        <v>-112000000</v>
      </c>
      <c r="W77" s="37">
        <v>-6000000</v>
      </c>
      <c r="X77" s="37">
        <v>-26000000</v>
      </c>
      <c r="Y77" s="37">
        <v>-72000000</v>
      </c>
      <c r="Z77" s="38">
        <v>-8000000</v>
      </c>
      <c r="AB77" s="84">
        <v>1505000000</v>
      </c>
      <c r="AC77" s="36">
        <v>-334000000</v>
      </c>
      <c r="AD77" s="37">
        <v>70000000</v>
      </c>
      <c r="AE77" s="37">
        <v>70000000</v>
      </c>
      <c r="AF77" s="37"/>
      <c r="AG77" s="37">
        <v>-404000000</v>
      </c>
      <c r="AH77" s="37">
        <v>-404000000</v>
      </c>
      <c r="AI77" s="54"/>
      <c r="AJ77" s="54"/>
      <c r="AL77" s="37"/>
      <c r="AM77" s="38"/>
      <c r="AN77" s="36">
        <v>0</v>
      </c>
      <c r="AO77" s="37">
        <v>0</v>
      </c>
      <c r="AP77" s="37"/>
      <c r="AQ77" s="37"/>
      <c r="AR77" s="38"/>
      <c r="AS77" s="54">
        <v>15000000</v>
      </c>
      <c r="AT77" s="54"/>
      <c r="AU77" s="82">
        <v>-319000000</v>
      </c>
      <c r="AV77" s="54">
        <v>-265000000</v>
      </c>
      <c r="AW77" s="36">
        <v>-773000000</v>
      </c>
      <c r="AX77" s="37">
        <v>-769000000</v>
      </c>
      <c r="AY77" s="55">
        <v>-4000000</v>
      </c>
      <c r="AZ77" s="37"/>
      <c r="BA77" s="38">
        <v>-4000000</v>
      </c>
      <c r="BB77" s="36">
        <v>-351000000</v>
      </c>
      <c r="BC77" s="37">
        <v>19000000</v>
      </c>
      <c r="BD77" s="38">
        <v>-370000000</v>
      </c>
      <c r="BE77" s="54">
        <v>-194000000</v>
      </c>
      <c r="BF77" s="54"/>
      <c r="BG77" s="82">
        <v>-1583000000</v>
      </c>
      <c r="BH77" s="54">
        <v>-397000000</v>
      </c>
      <c r="BI77" s="54"/>
      <c r="BJ77" s="58">
        <v>-397000000</v>
      </c>
      <c r="BK77" s="37">
        <v>2000000</v>
      </c>
      <c r="BL77" s="56">
        <v>-395000000</v>
      </c>
    </row>
    <row r="78" spans="1:64" x14ac:dyDescent="0.2">
      <c r="A78" s="52" t="s">
        <v>292</v>
      </c>
      <c r="B78" s="52" t="s">
        <v>293</v>
      </c>
      <c r="C78" s="52">
        <v>378113</v>
      </c>
      <c r="D78" s="52" t="s">
        <v>16</v>
      </c>
      <c r="E78" s="52">
        <v>2019</v>
      </c>
      <c r="F78" s="52" t="s">
        <v>1292</v>
      </c>
      <c r="G78" s="53">
        <v>43830</v>
      </c>
      <c r="H78" s="53">
        <v>43879</v>
      </c>
      <c r="I78" s="53">
        <v>43879</v>
      </c>
      <c r="J78" s="54">
        <v>246200000</v>
      </c>
      <c r="K78" s="54">
        <v>252100000</v>
      </c>
      <c r="L78" s="52" t="s">
        <v>294</v>
      </c>
      <c r="M78" s="83">
        <v>615900000</v>
      </c>
      <c r="N78" s="37"/>
      <c r="O78" s="37"/>
      <c r="P78" s="38"/>
      <c r="Q78" s="49">
        <v>176400000</v>
      </c>
      <c r="R78" s="36">
        <v>39000000</v>
      </c>
      <c r="S78" s="37"/>
      <c r="T78" s="37"/>
      <c r="U78" s="38"/>
      <c r="V78" s="36">
        <v>33200000</v>
      </c>
      <c r="W78" s="37"/>
      <c r="X78" s="37"/>
      <c r="Y78" s="37"/>
      <c r="Z78" s="38"/>
      <c r="AB78" s="84">
        <v>864500000</v>
      </c>
      <c r="AC78" s="36">
        <v>-73700000</v>
      </c>
      <c r="AD78" s="37"/>
      <c r="AE78" s="37"/>
      <c r="AF78" s="37"/>
      <c r="AG78" s="37"/>
      <c r="AH78" s="37"/>
      <c r="AI78" s="54"/>
      <c r="AJ78" s="54"/>
      <c r="AL78" s="37"/>
      <c r="AM78" s="38"/>
      <c r="AN78" s="36">
        <v>-475000000</v>
      </c>
      <c r="AO78" s="37"/>
      <c r="AP78" s="37"/>
      <c r="AQ78" s="37"/>
      <c r="AR78" s="38"/>
      <c r="AS78" s="54">
        <v>-4800000</v>
      </c>
      <c r="AT78" s="54"/>
      <c r="AU78" s="82">
        <v>-553500000</v>
      </c>
      <c r="AV78" s="54">
        <v>-224100000</v>
      </c>
      <c r="AW78" s="36">
        <v>-49000000</v>
      </c>
      <c r="AX78" s="37"/>
      <c r="AZ78" s="37"/>
      <c r="BA78" s="38"/>
      <c r="BB78" s="36">
        <v>-197200000</v>
      </c>
      <c r="BC78" s="37"/>
      <c r="BD78" s="38"/>
      <c r="BE78" s="54">
        <v>-2600000</v>
      </c>
      <c r="BF78" s="54"/>
      <c r="BG78" s="82">
        <v>-472900000</v>
      </c>
      <c r="BH78" s="54">
        <v>-161900000</v>
      </c>
      <c r="BI78" s="54"/>
      <c r="BJ78" s="58">
        <v>-161900000</v>
      </c>
      <c r="BK78" s="37">
        <v>900000</v>
      </c>
      <c r="BL78" s="56">
        <v>-161000000</v>
      </c>
    </row>
    <row r="79" spans="1:64" x14ac:dyDescent="0.2">
      <c r="A79" s="52" t="s">
        <v>233</v>
      </c>
      <c r="B79" s="52" t="s">
        <v>234</v>
      </c>
      <c r="C79" s="52">
        <v>378101</v>
      </c>
      <c r="D79" s="52" t="s">
        <v>16</v>
      </c>
      <c r="E79" s="52">
        <v>2019</v>
      </c>
      <c r="F79" s="52" t="s">
        <v>1292</v>
      </c>
      <c r="G79" s="53">
        <v>43830</v>
      </c>
      <c r="H79" s="53">
        <v>43880</v>
      </c>
      <c r="I79" s="53">
        <v>43880</v>
      </c>
      <c r="J79" s="54">
        <v>136955000</v>
      </c>
      <c r="K79" s="54">
        <v>137735000</v>
      </c>
      <c r="L79" s="52" t="s">
        <v>235</v>
      </c>
      <c r="M79" s="83">
        <v>576968000</v>
      </c>
      <c r="N79" s="37"/>
      <c r="O79" s="37"/>
      <c r="P79" s="38"/>
      <c r="Q79" s="49">
        <v>100449000</v>
      </c>
      <c r="R79" s="36">
        <v>33850000</v>
      </c>
      <c r="S79" s="37">
        <v>39083000</v>
      </c>
      <c r="T79" s="37">
        <v>-2407000</v>
      </c>
      <c r="U79" s="38">
        <v>-2826000</v>
      </c>
      <c r="V79" s="36">
        <v>124152000</v>
      </c>
      <c r="W79" s="37">
        <v>208312000</v>
      </c>
      <c r="X79" s="37"/>
      <c r="Y79" s="37">
        <v>-17968000</v>
      </c>
      <c r="Z79" s="38">
        <v>-66192000</v>
      </c>
      <c r="AB79" s="84">
        <v>835419000</v>
      </c>
      <c r="AC79" s="36">
        <v>-36290000</v>
      </c>
      <c r="AD79" s="37"/>
      <c r="AE79" s="37"/>
      <c r="AF79" s="37"/>
      <c r="AG79" s="37">
        <v>-36290000</v>
      </c>
      <c r="AH79" s="37">
        <v>-36290000</v>
      </c>
      <c r="AI79" s="54"/>
      <c r="AJ79" s="54"/>
      <c r="AL79" s="37"/>
      <c r="AM79" s="38"/>
      <c r="AN79" s="36">
        <v>-59200000</v>
      </c>
      <c r="AO79" s="37"/>
      <c r="AP79" s="37"/>
      <c r="AQ79" s="37"/>
      <c r="AR79" s="38">
        <v>-59200000</v>
      </c>
      <c r="AS79" s="54">
        <v>-17539000</v>
      </c>
      <c r="AT79" s="54"/>
      <c r="AU79" s="82">
        <v>-113029000</v>
      </c>
      <c r="AV79" s="54">
        <v>-277786000</v>
      </c>
      <c r="AW79" s="36">
        <v>-112000000</v>
      </c>
      <c r="AX79" s="37">
        <v>95000000</v>
      </c>
      <c r="AY79" s="55">
        <v>-207000000</v>
      </c>
      <c r="AZ79" s="37">
        <v>-1505000000</v>
      </c>
      <c r="BA79" s="38">
        <v>1298000000</v>
      </c>
      <c r="BB79" s="36">
        <v>-246352000</v>
      </c>
      <c r="BC79" s="37">
        <v>63092000</v>
      </c>
      <c r="BD79" s="38">
        <v>-309444000</v>
      </c>
      <c r="BE79" s="54">
        <v>-15115000</v>
      </c>
      <c r="BF79" s="54"/>
      <c r="BG79" s="82">
        <v>-651253000</v>
      </c>
      <c r="BH79" s="54">
        <v>71137000</v>
      </c>
      <c r="BI79" s="54"/>
      <c r="BJ79" s="58">
        <v>71137000</v>
      </c>
      <c r="BK79" s="37">
        <v>-1894000</v>
      </c>
      <c r="BL79" s="56">
        <v>69243000</v>
      </c>
    </row>
    <row r="80" spans="1:64" x14ac:dyDescent="0.2">
      <c r="A80" s="52" t="s">
        <v>283</v>
      </c>
      <c r="B80" s="52" t="s">
        <v>284</v>
      </c>
      <c r="C80" s="52">
        <v>378110</v>
      </c>
      <c r="D80" s="52" t="s">
        <v>16</v>
      </c>
      <c r="E80" s="52">
        <v>2019</v>
      </c>
      <c r="F80" s="52" t="s">
        <v>1292</v>
      </c>
      <c r="G80" s="53">
        <v>43830</v>
      </c>
      <c r="H80" s="53">
        <v>43861</v>
      </c>
      <c r="I80" s="53">
        <v>43861</v>
      </c>
      <c r="J80" s="54">
        <v>219506735</v>
      </c>
      <c r="K80" s="54">
        <v>223786380</v>
      </c>
      <c r="L80" s="52" t="s">
        <v>285</v>
      </c>
      <c r="M80" s="83">
        <v>1992000000</v>
      </c>
      <c r="N80" s="37"/>
      <c r="O80" s="37"/>
      <c r="P80" s="38"/>
      <c r="Q80" s="49">
        <v>9926000000</v>
      </c>
      <c r="R80" s="36">
        <v>835000000</v>
      </c>
      <c r="S80" s="37">
        <v>315000000</v>
      </c>
      <c r="T80" s="37">
        <v>320000000</v>
      </c>
      <c r="U80" s="38">
        <v>200000000</v>
      </c>
      <c r="V80" s="36">
        <v>-1005000000</v>
      </c>
      <c r="W80" s="37">
        <v>-505000000</v>
      </c>
      <c r="X80" s="37"/>
      <c r="Y80" s="37"/>
      <c r="Z80" s="38">
        <v>-500000000</v>
      </c>
      <c r="AB80" s="84">
        <v>11748000000</v>
      </c>
      <c r="AC80" s="36">
        <v>-7195000000</v>
      </c>
      <c r="AD80" s="37"/>
      <c r="AE80" s="37"/>
      <c r="AF80" s="37"/>
      <c r="AG80" s="37">
        <v>-7195000000</v>
      </c>
      <c r="AH80" s="37">
        <v>-7195000000</v>
      </c>
      <c r="AI80" s="54"/>
      <c r="AJ80" s="54"/>
      <c r="AL80" s="37"/>
      <c r="AM80" s="38"/>
      <c r="AO80" s="37"/>
      <c r="AP80" s="37"/>
      <c r="AQ80" s="37"/>
      <c r="AR80" s="38"/>
      <c r="AS80" s="54">
        <v>-136000000</v>
      </c>
      <c r="AT80" s="54"/>
      <c r="AU80" s="82">
        <v>-7331000000</v>
      </c>
      <c r="AV80" s="54"/>
      <c r="AW80" s="36">
        <v>6376000000</v>
      </c>
      <c r="AX80" s="37"/>
      <c r="AY80" s="55">
        <v>6376000000</v>
      </c>
      <c r="AZ80" s="37">
        <v>-13309000000</v>
      </c>
      <c r="BA80" s="38">
        <v>19685000000</v>
      </c>
      <c r="BB80" s="36">
        <v>-6873000000</v>
      </c>
      <c r="BC80" s="37"/>
      <c r="BD80" s="38">
        <v>-6873000000</v>
      </c>
      <c r="BE80" s="54">
        <v>-1136000000</v>
      </c>
      <c r="BF80" s="54"/>
      <c r="BG80" s="82">
        <v>-1633000000</v>
      </c>
      <c r="BH80" s="54">
        <v>2784000000</v>
      </c>
      <c r="BI80" s="54"/>
      <c r="BJ80" s="58">
        <v>2784000000</v>
      </c>
      <c r="BK80" s="37"/>
      <c r="BL80" s="56">
        <v>2784000000</v>
      </c>
    </row>
    <row r="81" spans="1:64" x14ac:dyDescent="0.2">
      <c r="A81" s="52" t="s">
        <v>316</v>
      </c>
      <c r="B81" s="52" t="s">
        <v>317</v>
      </c>
      <c r="C81" s="52">
        <v>255327</v>
      </c>
      <c r="D81" s="52" t="s">
        <v>16</v>
      </c>
      <c r="E81" s="52">
        <v>2019</v>
      </c>
      <c r="F81" s="52" t="s">
        <v>1292</v>
      </c>
      <c r="G81" s="53">
        <v>43830</v>
      </c>
      <c r="H81" s="53">
        <v>43882</v>
      </c>
      <c r="I81" s="53">
        <v>43882</v>
      </c>
      <c r="J81" s="54">
        <v>859100000</v>
      </c>
      <c r="K81" s="54">
        <v>861100000</v>
      </c>
      <c r="L81" s="52" t="s">
        <v>318</v>
      </c>
      <c r="M81" s="83">
        <v>2527000000</v>
      </c>
      <c r="N81" s="37"/>
      <c r="O81" s="37"/>
      <c r="P81" s="38"/>
      <c r="Q81" s="49">
        <v>519000000</v>
      </c>
      <c r="R81" s="36">
        <v>22000000</v>
      </c>
      <c r="S81" s="37">
        <v>100000000</v>
      </c>
      <c r="T81" s="37">
        <v>17000000</v>
      </c>
      <c r="U81" s="38">
        <v>-95000000</v>
      </c>
      <c r="V81" s="36">
        <v>65000000</v>
      </c>
      <c r="W81" s="37">
        <v>19000000</v>
      </c>
      <c r="X81" s="37">
        <v>-77000000</v>
      </c>
      <c r="Y81" s="37"/>
      <c r="Z81" s="38">
        <v>123000000</v>
      </c>
      <c r="AB81" s="84">
        <v>3133000000</v>
      </c>
      <c r="AC81" s="36">
        <v>-335000000</v>
      </c>
      <c r="AD81" s="37"/>
      <c r="AE81" s="37"/>
      <c r="AF81" s="37"/>
      <c r="AG81" s="37"/>
      <c r="AH81" s="37"/>
      <c r="AI81" s="54"/>
      <c r="AJ81" s="54">
        <v>-335000000</v>
      </c>
      <c r="AK81" s="36">
        <v>-53000000</v>
      </c>
      <c r="AL81" s="37">
        <v>131000000</v>
      </c>
      <c r="AM81" s="38">
        <v>-184000000</v>
      </c>
      <c r="AN81" s="36">
        <v>-1711000000</v>
      </c>
      <c r="AO81" s="37"/>
      <c r="AP81" s="37"/>
      <c r="AQ81" s="37"/>
      <c r="AR81" s="38">
        <v>-1711000000</v>
      </c>
      <c r="AS81" s="54">
        <v>0</v>
      </c>
      <c r="AT81" s="54"/>
      <c r="AU81" s="82">
        <v>-2099000000</v>
      </c>
      <c r="AV81" s="54">
        <v>-1614000000</v>
      </c>
      <c r="AW81" s="36">
        <v>1448000000</v>
      </c>
      <c r="AX81" s="37"/>
      <c r="AY81" s="55">
        <v>1448000000</v>
      </c>
      <c r="AZ81" s="37">
        <v>-6611000000</v>
      </c>
      <c r="BA81" s="38">
        <v>8059000000</v>
      </c>
      <c r="BB81" s="36">
        <v>-1202000000</v>
      </c>
      <c r="BC81" s="37"/>
      <c r="BD81" s="38">
        <v>-1202000000</v>
      </c>
      <c r="BE81" s="54">
        <v>498000000</v>
      </c>
      <c r="BF81" s="54"/>
      <c r="BG81" s="82">
        <v>-870000000</v>
      </c>
      <c r="BH81" s="54">
        <v>164000000</v>
      </c>
      <c r="BI81" s="54"/>
      <c r="BJ81" s="58">
        <v>164000000</v>
      </c>
      <c r="BK81" s="37">
        <v>-7000000</v>
      </c>
      <c r="BL81" s="56">
        <v>157000000</v>
      </c>
    </row>
    <row r="82" spans="1:64" x14ac:dyDescent="0.2">
      <c r="A82" s="52" t="s">
        <v>1126</v>
      </c>
      <c r="B82" s="52" t="s">
        <v>1127</v>
      </c>
      <c r="C82" s="52">
        <v>218764</v>
      </c>
      <c r="D82" s="52" t="s">
        <v>16</v>
      </c>
      <c r="E82" s="52">
        <v>2020</v>
      </c>
      <c r="F82" s="52" t="s">
        <v>1292</v>
      </c>
      <c r="G82" s="53">
        <v>44012</v>
      </c>
      <c r="H82" s="53">
        <v>44056</v>
      </c>
      <c r="I82" s="53">
        <v>44056</v>
      </c>
      <c r="J82" s="54">
        <v>125828000</v>
      </c>
      <c r="K82" s="54">
        <v>127671000</v>
      </c>
      <c r="L82" s="52" t="s">
        <v>1128</v>
      </c>
      <c r="M82" s="83">
        <v>939000000</v>
      </c>
      <c r="N82" s="37">
        <v>939000000</v>
      </c>
      <c r="O82" s="37"/>
      <c r="P82" s="38"/>
      <c r="Q82" s="49">
        <v>180000000</v>
      </c>
      <c r="R82" s="36">
        <v>78000000</v>
      </c>
      <c r="S82" s="37">
        <v>50000000</v>
      </c>
      <c r="T82" s="37">
        <v>-2000000</v>
      </c>
      <c r="U82" s="38">
        <v>30000000</v>
      </c>
      <c r="V82" s="36">
        <v>349000000</v>
      </c>
      <c r="W82" s="37">
        <v>-27000000</v>
      </c>
      <c r="X82" s="37">
        <v>50000000</v>
      </c>
      <c r="Y82" s="37"/>
      <c r="Z82" s="38">
        <v>326000000</v>
      </c>
      <c r="AB82" s="84">
        <v>1546000000</v>
      </c>
      <c r="AC82" s="36">
        <v>-254000000</v>
      </c>
      <c r="AD82" s="37"/>
      <c r="AE82" s="37"/>
      <c r="AF82" s="37"/>
      <c r="AG82" s="37"/>
      <c r="AH82" s="37"/>
      <c r="AI82" s="54"/>
      <c r="AJ82" s="54">
        <v>-254000000</v>
      </c>
      <c r="AL82" s="37"/>
      <c r="AM82" s="38"/>
      <c r="AN82" s="36">
        <v>0</v>
      </c>
      <c r="AO82" s="37"/>
      <c r="AP82" s="37"/>
      <c r="AQ82" s="37"/>
      <c r="AR82" s="38">
        <v>0</v>
      </c>
      <c r="AS82" s="54">
        <v>2000000</v>
      </c>
      <c r="AT82" s="54"/>
      <c r="AU82" s="82">
        <v>-252000000</v>
      </c>
      <c r="AV82" s="54">
        <v>-533000000</v>
      </c>
      <c r="AW82" s="36">
        <v>96000000</v>
      </c>
      <c r="AX82" s="37">
        <v>-396000000</v>
      </c>
      <c r="AY82" s="55">
        <v>492000000</v>
      </c>
      <c r="AZ82" s="37">
        <v>0</v>
      </c>
      <c r="BA82" s="38">
        <v>492000000</v>
      </c>
      <c r="BB82" s="36">
        <v>-86000000</v>
      </c>
      <c r="BC82" s="37">
        <v>162000000</v>
      </c>
      <c r="BD82" s="38">
        <v>-248000000</v>
      </c>
      <c r="BE82" s="54"/>
      <c r="BF82" s="54"/>
      <c r="BG82" s="82">
        <v>-523000000</v>
      </c>
      <c r="BH82" s="54">
        <v>771000000</v>
      </c>
      <c r="BI82" s="54"/>
      <c r="BJ82" s="58">
        <v>771000000</v>
      </c>
      <c r="BK82" s="37">
        <v>-5000000</v>
      </c>
      <c r="BL82" s="56">
        <v>766000000</v>
      </c>
    </row>
    <row r="83" spans="1:64" x14ac:dyDescent="0.2">
      <c r="A83" s="52" t="s">
        <v>319</v>
      </c>
      <c r="B83" s="52" t="s">
        <v>320</v>
      </c>
      <c r="C83" s="52">
        <v>106366</v>
      </c>
      <c r="D83" s="52" t="s">
        <v>16</v>
      </c>
      <c r="E83" s="52">
        <v>2019</v>
      </c>
      <c r="F83" s="52" t="s">
        <v>1292</v>
      </c>
      <c r="G83" s="53">
        <v>43830</v>
      </c>
      <c r="H83" s="53">
        <v>43860</v>
      </c>
      <c r="I83" s="53">
        <v>43860</v>
      </c>
      <c r="J83" s="54">
        <v>4548000000</v>
      </c>
      <c r="K83" s="54">
        <v>4610000000</v>
      </c>
      <c r="L83" s="52" t="s">
        <v>321</v>
      </c>
      <c r="M83" s="83">
        <v>13323000000</v>
      </c>
      <c r="N83" s="37"/>
      <c r="O83" s="37"/>
      <c r="P83" s="38"/>
      <c r="Q83" s="49">
        <v>12953000000</v>
      </c>
      <c r="R83" s="36">
        <v>1981000000</v>
      </c>
      <c r="S83" s="37"/>
      <c r="T83" s="37"/>
      <c r="U83" s="38"/>
      <c r="V83" s="36">
        <v>-2560000000</v>
      </c>
      <c r="W83" s="37"/>
      <c r="X83" s="37"/>
      <c r="Y83" s="37"/>
      <c r="Z83" s="38"/>
      <c r="AB83" s="84">
        <v>25697000000</v>
      </c>
      <c r="AC83" s="36">
        <v>-12482000000</v>
      </c>
      <c r="AD83" s="37"/>
      <c r="AE83" s="37"/>
      <c r="AF83" s="37"/>
      <c r="AG83" s="37"/>
      <c r="AH83" s="37"/>
      <c r="AI83" s="54"/>
      <c r="AJ83" s="54"/>
      <c r="AK83" s="36">
        <v>-1899000000</v>
      </c>
      <c r="AL83" s="37"/>
      <c r="AM83" s="38"/>
      <c r="AN83" s="36">
        <v>-370000000</v>
      </c>
      <c r="AO83" s="37"/>
      <c r="AP83" s="37"/>
      <c r="AQ83" s="37"/>
      <c r="AR83" s="38"/>
      <c r="AS83" s="54">
        <v>-90000000</v>
      </c>
      <c r="AT83" s="54"/>
      <c r="AU83" s="82">
        <v>-14841000000</v>
      </c>
      <c r="AV83" s="54">
        <v>-3735000000</v>
      </c>
      <c r="AW83" s="36">
        <v>-4988000000</v>
      </c>
      <c r="AX83" s="37"/>
      <c r="AZ83" s="37"/>
      <c r="BA83" s="38"/>
      <c r="BB83" s="36">
        <v>-504000000</v>
      </c>
      <c r="BC83" s="37"/>
      <c r="BD83" s="38">
        <v>-504000000</v>
      </c>
      <c r="BE83" s="54">
        <v>46000000</v>
      </c>
      <c r="BF83" s="54"/>
      <c r="BG83" s="82">
        <v>-9181000000</v>
      </c>
      <c r="BH83" s="54">
        <v>1675000000</v>
      </c>
      <c r="BI83" s="54"/>
      <c r="BJ83" s="58">
        <v>1675000000</v>
      </c>
      <c r="BK83" s="37">
        <v>5000000</v>
      </c>
      <c r="BL83" s="56">
        <v>1680000000</v>
      </c>
    </row>
    <row r="84" spans="1:64" x14ac:dyDescent="0.2">
      <c r="A84" s="52" t="s">
        <v>304</v>
      </c>
      <c r="B84" s="52" t="s">
        <v>305</v>
      </c>
      <c r="C84" s="52">
        <v>378116</v>
      </c>
      <c r="D84" s="52" t="s">
        <v>16</v>
      </c>
      <c r="E84" s="52">
        <v>2019</v>
      </c>
      <c r="F84" s="52" t="s">
        <v>1292</v>
      </c>
      <c r="G84" s="53">
        <v>43830</v>
      </c>
      <c r="H84" s="53">
        <v>43889</v>
      </c>
      <c r="I84" s="53">
        <v>43889</v>
      </c>
      <c r="J84" s="54">
        <v>357155000</v>
      </c>
      <c r="K84" s="54">
        <v>358239000</v>
      </c>
      <c r="L84" s="52" t="s">
        <v>306</v>
      </c>
      <c r="M84" s="83">
        <v>2115800000</v>
      </c>
      <c r="N84" s="37"/>
      <c r="O84" s="37"/>
      <c r="P84" s="38"/>
      <c r="Q84" s="49">
        <v>473300000</v>
      </c>
      <c r="R84" s="36">
        <v>118300000</v>
      </c>
      <c r="S84" s="37">
        <v>73100000</v>
      </c>
      <c r="T84" s="37">
        <v>-3700000</v>
      </c>
      <c r="U84" s="38">
        <v>48900000</v>
      </c>
      <c r="V84" s="36">
        <v>-34600000</v>
      </c>
      <c r="W84" s="37">
        <v>60800000</v>
      </c>
      <c r="X84" s="37"/>
      <c r="Y84" s="37">
        <v>-54100000</v>
      </c>
      <c r="Z84" s="38">
        <v>-41300000</v>
      </c>
      <c r="AB84" s="84">
        <v>2672800000</v>
      </c>
      <c r="AC84" s="36">
        <v>-245600000</v>
      </c>
      <c r="AD84" s="37"/>
      <c r="AE84" s="37"/>
      <c r="AF84" s="37"/>
      <c r="AG84" s="37">
        <v>-245600000</v>
      </c>
      <c r="AH84" s="37">
        <v>-245600000</v>
      </c>
      <c r="AI84" s="54"/>
      <c r="AJ84" s="54"/>
      <c r="AK84" s="36">
        <v>3400000</v>
      </c>
      <c r="AL84" s="37">
        <v>18800000</v>
      </c>
      <c r="AM84" s="38">
        <v>-15400000</v>
      </c>
      <c r="AN84" s="36">
        <v>0</v>
      </c>
      <c r="AO84" s="37"/>
      <c r="AP84" s="37"/>
      <c r="AQ84" s="37">
        <v>0</v>
      </c>
      <c r="AR84" s="38"/>
      <c r="AS84" s="54"/>
      <c r="AT84" s="54"/>
      <c r="AU84" s="82">
        <v>-242200000</v>
      </c>
      <c r="AV84" s="54">
        <v>-1695900000</v>
      </c>
      <c r="AW84" s="36">
        <v>-92500000</v>
      </c>
      <c r="AX84" s="37">
        <v>-92500000</v>
      </c>
      <c r="AY84" s="55">
        <v>0</v>
      </c>
      <c r="AZ84" s="37"/>
      <c r="BA84" s="38">
        <v>0</v>
      </c>
      <c r="BC84" s="37"/>
      <c r="BD84" s="38"/>
      <c r="BE84" s="54">
        <v>-552400000</v>
      </c>
      <c r="BF84" s="54"/>
      <c r="BG84" s="82">
        <v>-2340800000</v>
      </c>
      <c r="BH84" s="54">
        <v>89800000</v>
      </c>
      <c r="BI84" s="54">
        <v>89600000</v>
      </c>
      <c r="BJ84" s="58">
        <v>179400000</v>
      </c>
      <c r="BK84" s="37"/>
      <c r="BL84" s="56">
        <v>179400000</v>
      </c>
    </row>
    <row r="85" spans="1:64" x14ac:dyDescent="0.2">
      <c r="A85" s="52" t="s">
        <v>289</v>
      </c>
      <c r="B85" s="52" t="s">
        <v>290</v>
      </c>
      <c r="C85" s="52">
        <v>80874</v>
      </c>
      <c r="D85" s="52" t="s">
        <v>16</v>
      </c>
      <c r="E85" s="52">
        <v>2019</v>
      </c>
      <c r="F85" s="52" t="s">
        <v>1292</v>
      </c>
      <c r="G85" s="53">
        <v>43830</v>
      </c>
      <c r="H85" s="53">
        <v>43866</v>
      </c>
      <c r="I85" s="53">
        <v>43866</v>
      </c>
      <c r="J85" s="54">
        <v>27740000</v>
      </c>
      <c r="K85" s="54">
        <v>28295000</v>
      </c>
      <c r="L85" s="52" t="s">
        <v>291</v>
      </c>
      <c r="M85" s="83">
        <v>350158000</v>
      </c>
      <c r="N85" s="37"/>
      <c r="O85" s="37"/>
      <c r="P85" s="38"/>
      <c r="Q85" s="49">
        <v>212778000</v>
      </c>
      <c r="R85" s="36">
        <v>290153000</v>
      </c>
      <c r="S85" s="37"/>
      <c r="T85" s="37"/>
      <c r="U85" s="38"/>
      <c r="V85" s="36">
        <v>-131457000</v>
      </c>
      <c r="W85" s="37"/>
      <c r="X85" s="37"/>
      <c r="Y85" s="37"/>
      <c r="Z85" s="38"/>
      <c r="AB85" s="84">
        <v>721632000</v>
      </c>
      <c r="AC85" s="36">
        <v>-319943000</v>
      </c>
      <c r="AD85" s="37"/>
      <c r="AE85" s="37"/>
      <c r="AF85" s="37"/>
      <c r="AG85" s="37"/>
      <c r="AH85" s="37"/>
      <c r="AI85" s="54"/>
      <c r="AJ85" s="54"/>
      <c r="AK85" s="36">
        <v>27969000</v>
      </c>
      <c r="AL85" s="37"/>
      <c r="AM85" s="38"/>
      <c r="AO85" s="37"/>
      <c r="AP85" s="37"/>
      <c r="AQ85" s="37"/>
      <c r="AR85" s="38"/>
      <c r="AS85" s="54"/>
      <c r="AT85" s="54"/>
      <c r="AU85" s="82">
        <v>-291974000</v>
      </c>
      <c r="AV85" s="54"/>
      <c r="AX85" s="37"/>
      <c r="AZ85" s="37"/>
      <c r="BA85" s="38"/>
      <c r="BB85" s="36">
        <v>-190617000</v>
      </c>
      <c r="BC85" s="37"/>
      <c r="BD85" s="38">
        <v>-190617000</v>
      </c>
      <c r="BE85" s="54">
        <v>-11118000</v>
      </c>
      <c r="BF85" s="54"/>
      <c r="BG85" s="82">
        <v>-201735000</v>
      </c>
      <c r="BH85" s="54">
        <v>227923000</v>
      </c>
      <c r="BI85" s="54"/>
      <c r="BJ85" s="58">
        <v>227923000</v>
      </c>
      <c r="BK85" s="37">
        <v>406000</v>
      </c>
      <c r="BL85" s="56">
        <v>228329000</v>
      </c>
    </row>
    <row r="86" spans="1:64" x14ac:dyDescent="0.2">
      <c r="A86" s="52" t="s">
        <v>355</v>
      </c>
      <c r="B86" s="52" t="s">
        <v>356</v>
      </c>
      <c r="C86" s="52">
        <v>120498</v>
      </c>
      <c r="D86" s="52" t="s">
        <v>16</v>
      </c>
      <c r="E86" s="52">
        <v>2019</v>
      </c>
      <c r="F86" s="52" t="s">
        <v>1292</v>
      </c>
      <c r="G86" s="53">
        <v>43830</v>
      </c>
      <c r="H86" s="53">
        <v>43872</v>
      </c>
      <c r="I86" s="53">
        <v>43872</v>
      </c>
      <c r="J86" s="54">
        <v>155400000</v>
      </c>
      <c r="K86" s="54">
        <v>156100000</v>
      </c>
      <c r="L86" s="52" t="s">
        <v>357</v>
      </c>
      <c r="M86" s="83">
        <v>2268000000</v>
      </c>
      <c r="N86" s="37"/>
      <c r="O86" s="37"/>
      <c r="P86" s="38"/>
      <c r="Q86" s="49">
        <v>672000000</v>
      </c>
      <c r="R86" s="36">
        <v>32000000</v>
      </c>
      <c r="S86" s="37">
        <v>49000000</v>
      </c>
      <c r="T86" s="37">
        <v>-4000000</v>
      </c>
      <c r="U86" s="38">
        <v>-13000000</v>
      </c>
      <c r="V86" s="36">
        <v>209000000</v>
      </c>
      <c r="W86" s="37">
        <v>195000000</v>
      </c>
      <c r="X86" s="37">
        <v>291000000</v>
      </c>
      <c r="Y86" s="37">
        <v>-310000000</v>
      </c>
      <c r="Z86" s="38">
        <v>33000000</v>
      </c>
      <c r="AB86" s="84">
        <v>3181000000</v>
      </c>
      <c r="AC86" s="36">
        <v>-677000000</v>
      </c>
      <c r="AD86" s="37">
        <v>23000000</v>
      </c>
      <c r="AE86" s="37">
        <v>23000000</v>
      </c>
      <c r="AF86" s="37"/>
      <c r="AG86" s="37">
        <v>-700000000</v>
      </c>
      <c r="AH86" s="37"/>
      <c r="AI86" s="54"/>
      <c r="AJ86" s="54"/>
      <c r="AK86" s="36">
        <v>-106000000</v>
      </c>
      <c r="AL86" s="37">
        <v>389000000</v>
      </c>
      <c r="AM86" s="38">
        <v>-495000000</v>
      </c>
      <c r="AN86" s="36">
        <v>-237000000</v>
      </c>
      <c r="AO86" s="37"/>
      <c r="AP86" s="37"/>
      <c r="AQ86" s="37"/>
      <c r="AR86" s="38">
        <v>-237000000</v>
      </c>
      <c r="AS86" s="54">
        <v>-130000000</v>
      </c>
      <c r="AT86" s="54"/>
      <c r="AU86" s="82">
        <v>-1150000000</v>
      </c>
      <c r="AV86" s="54">
        <v>-761000000</v>
      </c>
      <c r="AW86" s="36">
        <v>-163000000</v>
      </c>
      <c r="AX86" s="37">
        <v>-67000000</v>
      </c>
      <c r="AY86" s="55">
        <v>-96000000</v>
      </c>
      <c r="AZ86" s="37">
        <v>-96000000</v>
      </c>
      <c r="BA86" s="38"/>
      <c r="BB86" s="36">
        <v>-1271000000</v>
      </c>
      <c r="BC86" s="37"/>
      <c r="BD86" s="38">
        <v>-1271000000</v>
      </c>
      <c r="BE86" s="54">
        <v>100000000</v>
      </c>
      <c r="BF86" s="54"/>
      <c r="BG86" s="82">
        <v>-2095000000</v>
      </c>
      <c r="BH86" s="54">
        <v>-64000000</v>
      </c>
      <c r="BI86" s="54"/>
      <c r="BJ86" s="58">
        <v>-64000000</v>
      </c>
      <c r="BK86" s="37">
        <v>-110000000</v>
      </c>
      <c r="BL86" s="56">
        <v>-174000000</v>
      </c>
    </row>
    <row r="87" spans="1:64" x14ac:dyDescent="0.2">
      <c r="A87" s="52" t="s">
        <v>307</v>
      </c>
      <c r="B87" s="52" t="s">
        <v>308</v>
      </c>
      <c r="C87" s="52">
        <v>378117</v>
      </c>
      <c r="D87" s="52" t="s">
        <v>16</v>
      </c>
      <c r="E87" s="52">
        <v>2019</v>
      </c>
      <c r="F87" s="52" t="s">
        <v>1292</v>
      </c>
      <c r="G87" s="53">
        <v>43830</v>
      </c>
      <c r="H87" s="53">
        <v>43867</v>
      </c>
      <c r="I87" s="53">
        <v>43867</v>
      </c>
      <c r="J87" s="54">
        <v>284300000</v>
      </c>
      <c r="K87" s="54">
        <v>284300000</v>
      </c>
      <c r="L87" s="52" t="s">
        <v>309</v>
      </c>
      <c r="M87" s="83">
        <v>682000000</v>
      </c>
      <c r="N87" s="37"/>
      <c r="O87" s="37"/>
      <c r="P87" s="38"/>
      <c r="Q87" s="49">
        <v>992000000</v>
      </c>
      <c r="R87" s="36">
        <v>149000000</v>
      </c>
      <c r="S87" s="37"/>
      <c r="T87" s="37"/>
      <c r="U87" s="38"/>
      <c r="V87" s="36">
        <v>-33000000</v>
      </c>
      <c r="W87" s="37"/>
      <c r="X87" s="37"/>
      <c r="Y87" s="37"/>
      <c r="Z87" s="38"/>
      <c r="AB87" s="84">
        <v>1790000000</v>
      </c>
      <c r="AC87" s="36">
        <v>-2350000000</v>
      </c>
      <c r="AD87" s="37"/>
      <c r="AE87" s="37"/>
      <c r="AF87" s="37"/>
      <c r="AG87" s="37"/>
      <c r="AH87" s="37"/>
      <c r="AI87" s="54"/>
      <c r="AJ87" s="54"/>
      <c r="AL87" s="37"/>
      <c r="AM87" s="38"/>
      <c r="AO87" s="37"/>
      <c r="AP87" s="37"/>
      <c r="AQ87" s="37"/>
      <c r="AR87" s="38"/>
      <c r="AS87" s="54">
        <v>-466000000</v>
      </c>
      <c r="AT87" s="54"/>
      <c r="AU87" s="82">
        <v>-2816000000</v>
      </c>
      <c r="AV87" s="54">
        <v>-436000000</v>
      </c>
      <c r="AW87" s="36">
        <v>1490000000</v>
      </c>
      <c r="AX87" s="37"/>
      <c r="AZ87" s="37"/>
      <c r="BA87" s="38"/>
      <c r="BB87" s="36">
        <v>12000000</v>
      </c>
      <c r="BC87" s="37"/>
      <c r="BD87" s="38"/>
      <c r="BE87" s="54">
        <v>-58000000</v>
      </c>
      <c r="BF87" s="54"/>
      <c r="BG87" s="82">
        <v>1008000000</v>
      </c>
      <c r="BH87" s="54">
        <v>-18000000</v>
      </c>
      <c r="BI87" s="54"/>
      <c r="BJ87" s="58">
        <v>-18000000</v>
      </c>
      <c r="BK87" s="37"/>
      <c r="BL87" s="56">
        <v>-18000000</v>
      </c>
    </row>
    <row r="88" spans="1:64" x14ac:dyDescent="0.2">
      <c r="A88" s="52" t="s">
        <v>268</v>
      </c>
      <c r="B88" s="52" t="s">
        <v>269</v>
      </c>
      <c r="C88" s="52">
        <v>378107</v>
      </c>
      <c r="D88" s="52" t="s">
        <v>16</v>
      </c>
      <c r="E88" s="52">
        <v>2019</v>
      </c>
      <c r="F88" s="52" t="s">
        <v>1292</v>
      </c>
      <c r="G88" s="53">
        <v>43830</v>
      </c>
      <c r="H88" s="53">
        <v>43879</v>
      </c>
      <c r="I88" s="53">
        <v>43879</v>
      </c>
      <c r="J88" s="54">
        <v>413487000</v>
      </c>
      <c r="K88" s="54">
        <v>420409000</v>
      </c>
      <c r="L88" s="52" t="s">
        <v>270</v>
      </c>
      <c r="M88" s="83">
        <v>1309000000</v>
      </c>
      <c r="N88" s="37"/>
      <c r="O88" s="37"/>
      <c r="P88" s="38"/>
      <c r="Q88" s="49">
        <v>643000000</v>
      </c>
      <c r="R88" s="36">
        <v>508000000</v>
      </c>
      <c r="S88" s="37">
        <v>177000000</v>
      </c>
      <c r="T88" s="37">
        <v>55000000</v>
      </c>
      <c r="U88" s="38">
        <v>276000000</v>
      </c>
      <c r="V88" s="36">
        <v>-977000000</v>
      </c>
      <c r="W88" s="37">
        <v>-1076000000</v>
      </c>
      <c r="X88" s="37"/>
      <c r="Y88" s="37"/>
      <c r="Z88" s="38">
        <v>99000000</v>
      </c>
      <c r="AB88" s="84">
        <v>1483000000</v>
      </c>
      <c r="AC88" s="36">
        <v>-730000000</v>
      </c>
      <c r="AD88" s="37"/>
      <c r="AE88" s="37"/>
      <c r="AF88" s="37"/>
      <c r="AG88" s="37"/>
      <c r="AH88" s="37"/>
      <c r="AI88" s="54"/>
      <c r="AJ88" s="54">
        <v>-730000000</v>
      </c>
      <c r="AK88" s="36">
        <v>-766000000</v>
      </c>
      <c r="AL88" s="37">
        <v>-2575000000</v>
      </c>
      <c r="AM88" s="38">
        <v>1809000000</v>
      </c>
      <c r="AN88" s="36">
        <v>-36000000</v>
      </c>
      <c r="AO88" s="37"/>
      <c r="AP88" s="37"/>
      <c r="AQ88" s="37"/>
      <c r="AR88" s="38">
        <v>-36000000</v>
      </c>
      <c r="AS88" s="54">
        <v>0</v>
      </c>
      <c r="AT88" s="54"/>
      <c r="AU88" s="82">
        <v>-1532000000</v>
      </c>
      <c r="AV88" s="54"/>
      <c r="AW88" s="36">
        <v>6895000000</v>
      </c>
      <c r="AX88" s="37"/>
      <c r="AY88" s="55">
        <v>6895000000</v>
      </c>
      <c r="AZ88" s="37">
        <v>-17826000000</v>
      </c>
      <c r="BA88" s="38">
        <v>24721000000</v>
      </c>
      <c r="BB88" s="36">
        <v>-75000000</v>
      </c>
      <c r="BC88" s="37">
        <v>0</v>
      </c>
      <c r="BD88" s="38">
        <v>-75000000</v>
      </c>
      <c r="BE88" s="54">
        <v>12000000</v>
      </c>
      <c r="BF88" s="54"/>
      <c r="BG88" s="82">
        <v>6832000000</v>
      </c>
      <c r="BH88" s="54">
        <v>6783000000</v>
      </c>
      <c r="BI88" s="54"/>
      <c r="BJ88" s="58">
        <v>6783000000</v>
      </c>
      <c r="BK88" s="37">
        <v>-2000000</v>
      </c>
      <c r="BL88" s="56">
        <v>6781000000</v>
      </c>
    </row>
    <row r="89" spans="1:64" x14ac:dyDescent="0.2">
      <c r="A89" s="52" t="s">
        <v>271</v>
      </c>
      <c r="B89" s="52" t="s">
        <v>272</v>
      </c>
      <c r="C89" s="52">
        <v>378108</v>
      </c>
      <c r="D89" s="52" t="s">
        <v>16</v>
      </c>
      <c r="E89" s="52">
        <v>2019</v>
      </c>
      <c r="F89" s="52" t="s">
        <v>1292</v>
      </c>
      <c r="G89" s="53">
        <v>43830</v>
      </c>
      <c r="H89" s="53">
        <v>43888</v>
      </c>
      <c r="I89" s="53">
        <v>43888</v>
      </c>
      <c r="J89" s="54">
        <v>502000000</v>
      </c>
      <c r="K89" s="54">
        <v>505000000</v>
      </c>
      <c r="L89" s="52" t="s">
        <v>273</v>
      </c>
      <c r="M89" s="83">
        <v>791000000</v>
      </c>
      <c r="N89" s="37"/>
      <c r="O89" s="37"/>
      <c r="P89" s="38"/>
      <c r="Q89" s="49">
        <v>1287000000</v>
      </c>
      <c r="R89" s="36">
        <v>115000000</v>
      </c>
      <c r="S89" s="37"/>
      <c r="T89" s="37"/>
      <c r="U89" s="38"/>
      <c r="V89" s="36">
        <v>-555000000</v>
      </c>
      <c r="W89" s="37"/>
      <c r="X89" s="37"/>
      <c r="Y89" s="37"/>
      <c r="Z89" s="38"/>
      <c r="AB89" s="84">
        <v>1638000000</v>
      </c>
      <c r="AC89" s="36">
        <v>-2501000000</v>
      </c>
      <c r="AD89" s="37"/>
      <c r="AE89" s="37"/>
      <c r="AF89" s="37"/>
      <c r="AG89" s="37"/>
      <c r="AH89" s="37"/>
      <c r="AI89" s="54"/>
      <c r="AJ89" s="54"/>
      <c r="AK89" s="36">
        <v>-6000000</v>
      </c>
      <c r="AL89" s="37"/>
      <c r="AM89" s="38"/>
      <c r="AN89" s="36">
        <v>-5991000000</v>
      </c>
      <c r="AO89" s="37"/>
      <c r="AP89" s="37"/>
      <c r="AQ89" s="37"/>
      <c r="AR89" s="38">
        <v>-5991000000</v>
      </c>
      <c r="AS89" s="54">
        <v>77000000</v>
      </c>
      <c r="AT89" s="54"/>
      <c r="AU89" s="82">
        <v>-8421000000</v>
      </c>
      <c r="AV89" s="54">
        <v>-695000000</v>
      </c>
      <c r="AW89" s="36">
        <v>3505000000</v>
      </c>
      <c r="AX89" s="37"/>
      <c r="AZ89" s="37"/>
      <c r="BA89" s="38"/>
      <c r="BB89" s="36">
        <v>0</v>
      </c>
      <c r="BC89" s="37">
        <v>0</v>
      </c>
      <c r="BD89" s="38"/>
      <c r="BE89" s="54">
        <v>-34000000</v>
      </c>
      <c r="BF89" s="54"/>
      <c r="BG89" s="82">
        <v>2776000000</v>
      </c>
      <c r="BH89" s="54">
        <v>-4007000000</v>
      </c>
      <c r="BI89" s="54"/>
      <c r="BJ89" s="58">
        <v>-4007000000</v>
      </c>
      <c r="BK89" s="37"/>
      <c r="BL89" s="56">
        <v>-4007000000</v>
      </c>
    </row>
    <row r="90" spans="1:64" x14ac:dyDescent="0.2">
      <c r="A90" s="52" t="s">
        <v>236</v>
      </c>
      <c r="B90" s="52" t="s">
        <v>237</v>
      </c>
      <c r="C90" s="52">
        <v>378102</v>
      </c>
      <c r="D90" s="52" t="s">
        <v>16</v>
      </c>
      <c r="E90" s="52">
        <v>2019</v>
      </c>
      <c r="F90" s="52" t="s">
        <v>1292</v>
      </c>
      <c r="G90" s="53">
        <v>43830</v>
      </c>
      <c r="H90" s="53">
        <v>43886</v>
      </c>
      <c r="I90" s="53">
        <v>43886</v>
      </c>
      <c r="J90" s="54">
        <v>415514000</v>
      </c>
      <c r="K90" s="54">
        <v>417451000</v>
      </c>
      <c r="L90" s="52" t="s">
        <v>238</v>
      </c>
      <c r="M90" s="83">
        <v>681070000</v>
      </c>
      <c r="N90" s="37"/>
      <c r="O90" s="37"/>
      <c r="P90" s="38"/>
      <c r="Q90" s="49">
        <v>405733000</v>
      </c>
      <c r="R90" s="36">
        <v>273962000</v>
      </c>
      <c r="S90" s="37"/>
      <c r="T90" s="37">
        <v>244418000</v>
      </c>
      <c r="U90" s="38">
        <v>29544000</v>
      </c>
      <c r="V90" s="36">
        <v>85026000</v>
      </c>
      <c r="W90" s="37">
        <v>153379000</v>
      </c>
      <c r="X90" s="37">
        <v>-2856000</v>
      </c>
      <c r="Y90" s="37"/>
      <c r="Z90" s="38">
        <v>-65497000</v>
      </c>
      <c r="AB90" s="84">
        <v>1445791000</v>
      </c>
      <c r="AC90" s="36">
        <v>-785768000</v>
      </c>
      <c r="AD90" s="37">
        <v>2600000</v>
      </c>
      <c r="AE90" s="37"/>
      <c r="AF90" s="37"/>
      <c r="AG90" s="37"/>
      <c r="AH90" s="37"/>
      <c r="AI90" s="54"/>
      <c r="AJ90" s="54">
        <v>-788368000</v>
      </c>
      <c r="AL90" s="37"/>
      <c r="AM90" s="38"/>
      <c r="AN90" s="36">
        <v>-9338000</v>
      </c>
      <c r="AO90" s="37"/>
      <c r="AP90" s="37">
        <v>-9338000</v>
      </c>
      <c r="AQ90" s="37"/>
      <c r="AR90" s="38"/>
      <c r="AS90" s="54">
        <v>251191000</v>
      </c>
      <c r="AT90" s="54"/>
      <c r="AU90" s="82">
        <v>-543915000</v>
      </c>
      <c r="AV90" s="54">
        <v>-145515000</v>
      </c>
      <c r="AW90" s="36">
        <v>-7000000</v>
      </c>
      <c r="AX90" s="37"/>
      <c r="AY90" s="55">
        <v>-7000000</v>
      </c>
      <c r="AZ90" s="37">
        <v>-102000000</v>
      </c>
      <c r="BA90" s="38">
        <v>95000000</v>
      </c>
      <c r="BB90" s="36">
        <v>-519863000</v>
      </c>
      <c r="BC90" s="37"/>
      <c r="BD90" s="38">
        <v>-519863000</v>
      </c>
      <c r="BE90" s="54">
        <v>-18002000</v>
      </c>
      <c r="BF90" s="54"/>
      <c r="BG90" s="82">
        <v>-690380000</v>
      </c>
      <c r="BH90" s="54">
        <v>211496000</v>
      </c>
      <c r="BI90" s="54"/>
      <c r="BJ90" s="58">
        <v>211496000</v>
      </c>
      <c r="BK90" s="37"/>
      <c r="BL90" s="56">
        <v>211496000</v>
      </c>
    </row>
    <row r="91" spans="1:64" x14ac:dyDescent="0.2">
      <c r="A91" s="52" t="s">
        <v>1129</v>
      </c>
      <c r="B91" s="52" t="s">
        <v>1130</v>
      </c>
      <c r="C91" s="52">
        <v>186450</v>
      </c>
      <c r="D91" s="52" t="s">
        <v>16</v>
      </c>
      <c r="E91" s="52">
        <v>2019</v>
      </c>
      <c r="F91" s="52" t="s">
        <v>1292</v>
      </c>
      <c r="G91" s="53">
        <v>43769</v>
      </c>
      <c r="H91" s="53">
        <v>43819</v>
      </c>
      <c r="I91" s="53">
        <v>43819</v>
      </c>
      <c r="J91" s="54">
        <v>49400000</v>
      </c>
      <c r="K91" s="54">
        <v>50000000</v>
      </c>
      <c r="L91" s="52" t="s">
        <v>1131</v>
      </c>
      <c r="M91" s="83">
        <v>466700000</v>
      </c>
      <c r="N91" s="37"/>
      <c r="O91" s="37"/>
      <c r="P91" s="38"/>
      <c r="Q91" s="49">
        <v>280800000</v>
      </c>
      <c r="R91" s="36">
        <v>-26600000</v>
      </c>
      <c r="S91" s="37">
        <v>35100000</v>
      </c>
      <c r="T91" s="37">
        <v>-15900000</v>
      </c>
      <c r="U91" s="38">
        <v>-45800000</v>
      </c>
      <c r="V91" s="36">
        <v>-7700000</v>
      </c>
      <c r="W91" s="37">
        <v>-55600000</v>
      </c>
      <c r="X91" s="37">
        <v>-37300000</v>
      </c>
      <c r="Y91" s="37">
        <v>3600000</v>
      </c>
      <c r="Z91" s="38">
        <v>81600000</v>
      </c>
      <c r="AB91" s="84">
        <v>713200000</v>
      </c>
      <c r="AC91" s="36">
        <v>-292100000</v>
      </c>
      <c r="AD91" s="37"/>
      <c r="AE91" s="37"/>
      <c r="AF91" s="37"/>
      <c r="AG91" s="37">
        <v>-292100000</v>
      </c>
      <c r="AH91" s="37">
        <v>-292100000</v>
      </c>
      <c r="AI91" s="54"/>
      <c r="AJ91" s="54"/>
      <c r="AL91" s="37"/>
      <c r="AM91" s="38"/>
      <c r="AO91" s="37"/>
      <c r="AP91" s="37"/>
      <c r="AQ91" s="37"/>
      <c r="AR91" s="38"/>
      <c r="AS91" s="54">
        <v>-59200000</v>
      </c>
      <c r="AT91" s="54"/>
      <c r="AU91" s="82">
        <v>-351300000</v>
      </c>
      <c r="AV91" s="54">
        <v>-3000000</v>
      </c>
      <c r="AW91" s="36">
        <v>-199700000</v>
      </c>
      <c r="AX91" s="37"/>
      <c r="AZ91" s="37"/>
      <c r="BA91" s="38"/>
      <c r="BB91" s="36">
        <v>-156100000</v>
      </c>
      <c r="BC91" s="37"/>
      <c r="BD91" s="38">
        <v>-156100000</v>
      </c>
      <c r="BE91" s="54">
        <v>7400000</v>
      </c>
      <c r="BF91" s="54"/>
      <c r="BG91" s="82">
        <v>-351400000</v>
      </c>
      <c r="BH91" s="54">
        <v>10500000</v>
      </c>
      <c r="BI91" s="54"/>
      <c r="BJ91" s="58">
        <v>10500000</v>
      </c>
      <c r="BK91" s="37">
        <v>-1200000</v>
      </c>
      <c r="BL91" s="56">
        <v>9300000</v>
      </c>
    </row>
    <row r="92" spans="1:64" x14ac:dyDescent="0.2">
      <c r="A92" s="52" t="s">
        <v>328</v>
      </c>
      <c r="B92" s="52" t="s">
        <v>329</v>
      </c>
      <c r="C92" s="52">
        <v>378120</v>
      </c>
      <c r="D92" s="52" t="s">
        <v>16</v>
      </c>
      <c r="E92" s="52">
        <v>2019</v>
      </c>
      <c r="F92" s="52" t="s">
        <v>1292</v>
      </c>
      <c r="G92" s="53">
        <v>43830</v>
      </c>
      <c r="H92" s="53">
        <v>43879</v>
      </c>
      <c r="I92" s="53">
        <v>43879</v>
      </c>
      <c r="J92" s="54">
        <v>1117260000</v>
      </c>
      <c r="K92" s="54">
        <v>1123536000</v>
      </c>
      <c r="L92" s="52" t="s">
        <v>330</v>
      </c>
      <c r="M92" s="83">
        <v>7257000000</v>
      </c>
      <c r="N92" s="37">
        <v>7257000000</v>
      </c>
      <c r="O92" s="37"/>
      <c r="P92" s="38"/>
      <c r="Q92" s="49">
        <v>6090000000</v>
      </c>
      <c r="R92" s="36">
        <v>-1664000000</v>
      </c>
      <c r="S92" s="37"/>
      <c r="T92" s="37"/>
      <c r="U92" s="38"/>
      <c r="V92" s="36">
        <v>-579000000</v>
      </c>
      <c r="W92" s="37"/>
      <c r="X92" s="37"/>
      <c r="Y92" s="37"/>
      <c r="Z92" s="38"/>
      <c r="AB92" s="84">
        <v>11104000000</v>
      </c>
      <c r="AC92" s="36">
        <v>-3624000000</v>
      </c>
      <c r="AD92" s="37"/>
      <c r="AE92" s="37"/>
      <c r="AF92" s="37"/>
      <c r="AG92" s="37"/>
      <c r="AH92" s="37"/>
      <c r="AI92" s="54"/>
      <c r="AJ92" s="54"/>
      <c r="AL92" s="37"/>
      <c r="AM92" s="38"/>
      <c r="AO92" s="37"/>
      <c r="AP92" s="37"/>
      <c r="AQ92" s="37"/>
      <c r="AR92" s="38"/>
      <c r="AS92" s="54">
        <v>-2994000000</v>
      </c>
      <c r="AT92" s="54"/>
      <c r="AU92" s="82">
        <v>-6618000000</v>
      </c>
      <c r="AV92" s="54">
        <v>-1500000000</v>
      </c>
      <c r="AW92" s="36">
        <v>-80000000</v>
      </c>
      <c r="AX92" s="37"/>
      <c r="AZ92" s="37"/>
      <c r="BA92" s="38"/>
      <c r="BB92" s="36">
        <v>-3530000000</v>
      </c>
      <c r="BC92" s="37"/>
      <c r="BD92" s="38"/>
      <c r="BE92" s="54">
        <v>-119000000</v>
      </c>
      <c r="BF92" s="54"/>
      <c r="BG92" s="82">
        <v>-5229000000</v>
      </c>
      <c r="BH92" s="54">
        <v>-743000000</v>
      </c>
      <c r="BI92" s="54"/>
      <c r="BJ92" s="58">
        <v>-743000000</v>
      </c>
      <c r="BK92" s="37">
        <v>-46000000</v>
      </c>
      <c r="BL92" s="56">
        <v>-789000000</v>
      </c>
    </row>
    <row r="93" spans="1:64" x14ac:dyDescent="0.2">
      <c r="A93" s="52" t="s">
        <v>343</v>
      </c>
      <c r="B93" s="52" t="s">
        <v>344</v>
      </c>
      <c r="C93" s="52">
        <v>217867</v>
      </c>
      <c r="D93" s="52" t="s">
        <v>16</v>
      </c>
      <c r="E93" s="52">
        <v>2019</v>
      </c>
      <c r="F93" s="52" t="s">
        <v>1292</v>
      </c>
      <c r="G93" s="53">
        <v>43738</v>
      </c>
      <c r="H93" s="53">
        <v>43749</v>
      </c>
      <c r="I93" s="53">
        <v>43749</v>
      </c>
      <c r="J93" s="54">
        <v>439755000</v>
      </c>
      <c r="K93" s="54">
        <v>442923000</v>
      </c>
      <c r="L93" s="52" t="s">
        <v>1297</v>
      </c>
      <c r="M93" s="83">
        <v>3704000000</v>
      </c>
      <c r="N93" s="37"/>
      <c r="O93" s="37"/>
      <c r="P93" s="38"/>
      <c r="Q93" s="49">
        <v>1492000000</v>
      </c>
      <c r="R93" s="36">
        <v>751000000</v>
      </c>
      <c r="S93" s="37">
        <v>595000000</v>
      </c>
      <c r="T93" s="37">
        <v>147000000</v>
      </c>
      <c r="U93" s="38">
        <v>9000000</v>
      </c>
      <c r="V93" s="36">
        <v>409000000</v>
      </c>
      <c r="W93" s="37"/>
      <c r="X93" s="37">
        <v>-536000000</v>
      </c>
      <c r="Y93" s="37">
        <v>322000000</v>
      </c>
      <c r="Z93" s="38">
        <v>623000000</v>
      </c>
      <c r="AB93" s="84">
        <v>6356000000</v>
      </c>
      <c r="AC93" s="36">
        <v>-2998000000</v>
      </c>
      <c r="AD93" s="37"/>
      <c r="AE93" s="37"/>
      <c r="AF93" s="37"/>
      <c r="AG93" s="37">
        <v>-2998000000</v>
      </c>
      <c r="AH93" s="37">
        <v>-2998000000</v>
      </c>
      <c r="AI93" s="54"/>
      <c r="AJ93" s="54"/>
      <c r="AL93" s="37"/>
      <c r="AM93" s="38"/>
      <c r="AO93" s="37"/>
      <c r="AP93" s="37"/>
      <c r="AQ93" s="37"/>
      <c r="AR93" s="38"/>
      <c r="AS93" s="54">
        <v>133000000</v>
      </c>
      <c r="AT93" s="54"/>
      <c r="AU93" s="82">
        <v>-2865000000</v>
      </c>
      <c r="AV93" s="54">
        <v>-1038000000</v>
      </c>
      <c r="AW93" s="36">
        <v>209000000</v>
      </c>
      <c r="AX93" s="37"/>
      <c r="AY93" s="55">
        <v>209000000</v>
      </c>
      <c r="AZ93" s="37">
        <v>-89000000</v>
      </c>
      <c r="BA93" s="38">
        <v>298000000</v>
      </c>
      <c r="BB93" s="36">
        <v>-247000000</v>
      </c>
      <c r="BC93" s="37"/>
      <c r="BD93" s="38">
        <v>-247000000</v>
      </c>
      <c r="BE93" s="54">
        <v>-71000000</v>
      </c>
      <c r="BF93" s="54"/>
      <c r="BG93" s="82">
        <v>-1147000000</v>
      </c>
      <c r="BH93" s="54">
        <v>2344000000</v>
      </c>
      <c r="BI93" s="54"/>
      <c r="BJ93" s="58">
        <v>2344000000</v>
      </c>
      <c r="BK93" s="37">
        <v>-15000000</v>
      </c>
      <c r="BL93" s="56">
        <v>2329000000</v>
      </c>
    </row>
    <row r="94" spans="1:64" x14ac:dyDescent="0.2">
      <c r="A94" s="52" t="s">
        <v>346</v>
      </c>
      <c r="B94" s="52" t="s">
        <v>347</v>
      </c>
      <c r="C94" s="52">
        <v>376164</v>
      </c>
      <c r="D94" s="52" t="s">
        <v>16</v>
      </c>
      <c r="E94" s="52">
        <v>2020</v>
      </c>
      <c r="F94" s="52" t="s">
        <v>1292</v>
      </c>
      <c r="G94" s="53">
        <v>44012</v>
      </c>
      <c r="H94" s="53">
        <v>44070</v>
      </c>
      <c r="I94" s="53">
        <v>44070</v>
      </c>
      <c r="J94" s="54">
        <v>759100000</v>
      </c>
      <c r="K94" s="54">
        <v>759100000</v>
      </c>
      <c r="L94" s="52" t="s">
        <v>348</v>
      </c>
      <c r="M94" s="83">
        <v>-1002700000</v>
      </c>
      <c r="N94" s="37"/>
      <c r="O94" s="37"/>
      <c r="P94" s="38"/>
      <c r="Q94" s="49">
        <v>716500000</v>
      </c>
      <c r="R94" s="36">
        <v>173500000</v>
      </c>
      <c r="S94" s="37">
        <v>29800000</v>
      </c>
      <c r="T94" s="37">
        <v>-342700000</v>
      </c>
      <c r="U94" s="38">
        <v>486400000</v>
      </c>
      <c r="V94" s="36">
        <v>61800000</v>
      </c>
      <c r="W94" s="37">
        <v>424500000</v>
      </c>
      <c r="X94" s="37">
        <v>124400000</v>
      </c>
      <c r="Y94" s="37">
        <v>-373500000</v>
      </c>
      <c r="Z94" s="38">
        <v>-113600000</v>
      </c>
      <c r="AB94" s="84">
        <v>-50900000</v>
      </c>
      <c r="AC94" s="36">
        <v>-266800000</v>
      </c>
      <c r="AD94" s="37">
        <v>600000</v>
      </c>
      <c r="AE94" s="37"/>
      <c r="AF94" s="37"/>
      <c r="AG94" s="37"/>
      <c r="AH94" s="37"/>
      <c r="AI94" s="54"/>
      <c r="AJ94" s="54">
        <v>-267400000</v>
      </c>
      <c r="AL94" s="37"/>
      <c r="AM94" s="38"/>
      <c r="AN94" s="36">
        <v>-566600000</v>
      </c>
      <c r="AO94" s="37">
        <v>25600000</v>
      </c>
      <c r="AP94" s="37"/>
      <c r="AQ94" s="37"/>
      <c r="AR94" s="38">
        <v>-592200000</v>
      </c>
      <c r="AS94" s="54">
        <v>-11200000</v>
      </c>
      <c r="AT94" s="54"/>
      <c r="AU94" s="82">
        <v>-844600000</v>
      </c>
      <c r="AV94" s="54">
        <v>-196900000</v>
      </c>
      <c r="AW94" s="36">
        <v>1170700000</v>
      </c>
      <c r="AX94" s="37">
        <v>632600000</v>
      </c>
      <c r="AY94" s="55">
        <v>538100000</v>
      </c>
      <c r="AZ94" s="37">
        <v>-186400000</v>
      </c>
      <c r="BA94" s="38">
        <v>724500000</v>
      </c>
      <c r="BB94" s="36">
        <v>-1800000</v>
      </c>
      <c r="BC94" s="37">
        <v>2700000</v>
      </c>
      <c r="BD94" s="38">
        <v>-4500000</v>
      </c>
      <c r="BE94" s="54">
        <v>-83500000</v>
      </c>
      <c r="BF94" s="54"/>
      <c r="BG94" s="82">
        <v>888500000</v>
      </c>
      <c r="BH94" s="54">
        <v>-7000000</v>
      </c>
      <c r="BI94" s="54"/>
      <c r="BJ94" s="58">
        <v>-7000000</v>
      </c>
      <c r="BK94" s="37">
        <v>-21400000</v>
      </c>
      <c r="BL94" s="56">
        <v>-28400000</v>
      </c>
    </row>
    <row r="95" spans="1:64" x14ac:dyDescent="0.2">
      <c r="A95" s="52" t="s">
        <v>242</v>
      </c>
      <c r="B95" s="52" t="s">
        <v>243</v>
      </c>
      <c r="C95" s="52">
        <v>249099</v>
      </c>
      <c r="D95" s="52" t="s">
        <v>16</v>
      </c>
      <c r="E95" s="52">
        <v>2019</v>
      </c>
      <c r="F95" s="52" t="s">
        <v>1292</v>
      </c>
      <c r="G95" s="53">
        <v>43677</v>
      </c>
      <c r="H95" s="53">
        <v>43734</v>
      </c>
      <c r="I95" s="53">
        <v>43734</v>
      </c>
      <c r="J95" s="54">
        <v>301000000</v>
      </c>
      <c r="K95" s="54">
        <v>302000000</v>
      </c>
      <c r="L95" s="52" t="s">
        <v>1295</v>
      </c>
      <c r="M95" s="83">
        <v>211000000</v>
      </c>
      <c r="N95" s="37"/>
      <c r="O95" s="37"/>
      <c r="P95" s="38"/>
      <c r="Q95" s="49">
        <v>446000000</v>
      </c>
      <c r="R95" s="36">
        <v>656000000</v>
      </c>
      <c r="S95" s="37"/>
      <c r="T95" s="37"/>
      <c r="U95" s="38"/>
      <c r="V95" s="36">
        <v>85000000</v>
      </c>
      <c r="W95" s="37"/>
      <c r="X95" s="37"/>
      <c r="Y95" s="37"/>
      <c r="Z95" s="38"/>
      <c r="AB95" s="84">
        <v>1398000000</v>
      </c>
      <c r="AC95" s="36">
        <v>-384000000</v>
      </c>
      <c r="AD95" s="37"/>
      <c r="AE95" s="37"/>
      <c r="AF95" s="37"/>
      <c r="AG95" s="37"/>
      <c r="AH95" s="37"/>
      <c r="AI95" s="54"/>
      <c r="AJ95" s="54"/>
      <c r="AL95" s="37"/>
      <c r="AM95" s="38"/>
      <c r="AN95" s="36">
        <v>521000000</v>
      </c>
      <c r="AO95" s="37"/>
      <c r="AP95" s="37"/>
      <c r="AQ95" s="37"/>
      <c r="AR95" s="38"/>
      <c r="AS95" s="54">
        <v>16000000</v>
      </c>
      <c r="AT95" s="54"/>
      <c r="AU95" s="82">
        <v>153000000</v>
      </c>
      <c r="AV95" s="54">
        <v>-423000000</v>
      </c>
      <c r="AW95" s="36">
        <v>-1159000000</v>
      </c>
      <c r="AX95" s="37"/>
      <c r="AZ95" s="37"/>
      <c r="BA95" s="38"/>
      <c r="BB95" s="36">
        <v>0</v>
      </c>
      <c r="BC95" s="37"/>
      <c r="BD95" s="38">
        <v>0</v>
      </c>
      <c r="BE95" s="54">
        <v>-9000000</v>
      </c>
      <c r="BF95" s="54"/>
      <c r="BG95" s="82">
        <v>-1591000000</v>
      </c>
      <c r="BH95" s="54">
        <v>-40000000</v>
      </c>
      <c r="BI95" s="54"/>
      <c r="BJ95" s="58">
        <v>-40000000</v>
      </c>
      <c r="BK95" s="37">
        <v>-7000000</v>
      </c>
      <c r="BL95" s="56">
        <v>-47000000</v>
      </c>
    </row>
    <row r="96" spans="1:64" x14ac:dyDescent="0.2">
      <c r="A96" s="52" t="s">
        <v>337</v>
      </c>
      <c r="B96" s="52" t="s">
        <v>338</v>
      </c>
      <c r="C96" s="52">
        <v>287342</v>
      </c>
      <c r="D96" s="52" t="s">
        <v>16</v>
      </c>
      <c r="E96" s="52">
        <v>2019</v>
      </c>
      <c r="F96" s="52" t="s">
        <v>1292</v>
      </c>
      <c r="G96" s="53">
        <v>43677</v>
      </c>
      <c r="H96" s="53">
        <v>43738</v>
      </c>
      <c r="I96" s="53">
        <v>43738</v>
      </c>
      <c r="J96" s="54">
        <v>230489000</v>
      </c>
      <c r="K96" s="54">
        <v>240453000</v>
      </c>
      <c r="L96" s="52" t="s">
        <v>1296</v>
      </c>
      <c r="M96" s="83">
        <v>591693000</v>
      </c>
      <c r="N96" s="37"/>
      <c r="O96" s="37"/>
      <c r="P96" s="38"/>
      <c r="Q96" s="49">
        <v>85334000</v>
      </c>
      <c r="R96" s="36">
        <v>43529000</v>
      </c>
      <c r="S96" s="37"/>
      <c r="T96" s="37"/>
      <c r="U96" s="38"/>
      <c r="V96" s="36">
        <v>-73910000</v>
      </c>
      <c r="W96" s="37"/>
      <c r="X96" s="37"/>
      <c r="Y96" s="37"/>
      <c r="Z96" s="38"/>
      <c r="AB96" s="84">
        <v>646646000</v>
      </c>
      <c r="AC96" s="36">
        <v>-355522000</v>
      </c>
      <c r="AD96" s="37"/>
      <c r="AE96" s="37"/>
      <c r="AF96" s="37"/>
      <c r="AG96" s="37"/>
      <c r="AH96" s="37"/>
      <c r="AI96" s="54"/>
      <c r="AJ96" s="54"/>
      <c r="AL96" s="37"/>
      <c r="AM96" s="38"/>
      <c r="AN96" s="36">
        <v>-745000</v>
      </c>
      <c r="AO96" s="37"/>
      <c r="AP96" s="37"/>
      <c r="AQ96" s="37"/>
      <c r="AR96" s="38"/>
      <c r="AS96" s="54"/>
      <c r="AT96" s="54"/>
      <c r="AU96" s="82">
        <v>-356267000</v>
      </c>
      <c r="AV96" s="54"/>
      <c r="AW96" s="36">
        <v>7183000</v>
      </c>
      <c r="AX96" s="37"/>
      <c r="AZ96" s="37"/>
      <c r="BA96" s="38"/>
      <c r="BB96" s="36">
        <v>-330599000</v>
      </c>
      <c r="BC96" s="37">
        <v>34398000</v>
      </c>
      <c r="BD96" s="38">
        <v>-364997000</v>
      </c>
      <c r="BE96" s="54">
        <v>-46888000</v>
      </c>
      <c r="BF96" s="54"/>
      <c r="BG96" s="82">
        <v>-370304000</v>
      </c>
      <c r="BH96" s="54">
        <v>-79925000</v>
      </c>
      <c r="BI96" s="54"/>
      <c r="BJ96" s="58">
        <v>-79925000</v>
      </c>
      <c r="BK96" s="37">
        <v>-8276000</v>
      </c>
      <c r="BL96" s="56">
        <v>-88201000</v>
      </c>
    </row>
    <row r="97" spans="1:64" x14ac:dyDescent="0.2">
      <c r="A97" s="52" t="s">
        <v>1039</v>
      </c>
      <c r="B97" s="52" t="s">
        <v>1040</v>
      </c>
      <c r="C97" s="52">
        <v>85017</v>
      </c>
      <c r="D97" s="52" t="s">
        <v>16</v>
      </c>
      <c r="E97" s="52">
        <v>2019</v>
      </c>
      <c r="F97" s="52" t="s">
        <v>1292</v>
      </c>
      <c r="G97" s="53">
        <v>43861</v>
      </c>
      <c r="H97" s="53">
        <v>43895</v>
      </c>
      <c r="I97" s="53">
        <v>43895</v>
      </c>
      <c r="J97" s="54">
        <v>829000000</v>
      </c>
      <c r="K97" s="54">
        <v>850000000</v>
      </c>
      <c r="L97" s="52" t="s">
        <v>1041</v>
      </c>
      <c r="M97" s="83">
        <v>126000000</v>
      </c>
      <c r="N97" s="37"/>
      <c r="O97" s="37"/>
      <c r="P97" s="38"/>
      <c r="Q97" s="49">
        <v>2135000000</v>
      </c>
      <c r="R97" s="36">
        <v>2400000000</v>
      </c>
      <c r="S97" s="37"/>
      <c r="T97" s="37"/>
      <c r="U97" s="38"/>
      <c r="V97" s="36">
        <v>-330000000</v>
      </c>
      <c r="W97" s="37"/>
      <c r="X97" s="37"/>
      <c r="Y97" s="37"/>
      <c r="Z97" s="38"/>
      <c r="AB97" s="84">
        <v>4331000000</v>
      </c>
      <c r="AC97" s="36">
        <v>-643000000</v>
      </c>
      <c r="AD97" s="37"/>
      <c r="AE97" s="37"/>
      <c r="AF97" s="37"/>
      <c r="AG97" s="37"/>
      <c r="AH97" s="37"/>
      <c r="AI97" s="54"/>
      <c r="AJ97" s="54"/>
      <c r="AK97" s="36">
        <v>-1634000000</v>
      </c>
      <c r="AL97" s="37"/>
      <c r="AM97" s="38"/>
      <c r="AN97" s="36">
        <v>-369000000</v>
      </c>
      <c r="AO97" s="37"/>
      <c r="AP97" s="37"/>
      <c r="AQ97" s="37"/>
      <c r="AR97" s="38"/>
      <c r="AS97" s="54">
        <v>-334000000</v>
      </c>
      <c r="AT97" s="54"/>
      <c r="AU97" s="82">
        <v>-2980000000</v>
      </c>
      <c r="AV97" s="54"/>
      <c r="AW97" s="36">
        <v>-676000000</v>
      </c>
      <c r="AX97" s="37"/>
      <c r="AZ97" s="37"/>
      <c r="BA97" s="38"/>
      <c r="BB97" s="36">
        <v>840000000</v>
      </c>
      <c r="BC97" s="37"/>
      <c r="BD97" s="38"/>
      <c r="BE97" s="54"/>
      <c r="BF97" s="54"/>
      <c r="BG97" s="82">
        <v>164000000</v>
      </c>
      <c r="BH97" s="54">
        <v>1515000000</v>
      </c>
      <c r="BI97" s="54"/>
      <c r="BJ97" s="58">
        <v>1515000000</v>
      </c>
      <c r="BK97" s="37">
        <v>-39000000</v>
      </c>
      <c r="BL97" s="56">
        <v>1476000000</v>
      </c>
    </row>
    <row r="98" spans="1:64" x14ac:dyDescent="0.2">
      <c r="A98" s="52" t="s">
        <v>298</v>
      </c>
      <c r="B98" s="52" t="s">
        <v>299</v>
      </c>
      <c r="C98" s="52">
        <v>82202</v>
      </c>
      <c r="D98" s="52" t="s">
        <v>16</v>
      </c>
      <c r="E98" s="52">
        <v>2020</v>
      </c>
      <c r="F98" s="52" t="s">
        <v>1292</v>
      </c>
      <c r="G98" s="53">
        <v>44043</v>
      </c>
      <c r="H98" s="53">
        <v>44077</v>
      </c>
      <c r="I98" s="53">
        <v>44077</v>
      </c>
      <c r="J98" s="54">
        <v>4236000000</v>
      </c>
      <c r="K98" s="54">
        <v>4254000000</v>
      </c>
      <c r="L98" s="52" t="s">
        <v>300</v>
      </c>
      <c r="M98" s="83">
        <v>11214000000</v>
      </c>
      <c r="N98" s="37"/>
      <c r="O98" s="37"/>
      <c r="P98" s="38"/>
      <c r="R98" s="36">
        <v>3294000000</v>
      </c>
      <c r="S98" s="37">
        <v>1569000000</v>
      </c>
      <c r="T98" s="37">
        <v>-38000000</v>
      </c>
      <c r="U98" s="38">
        <v>1763000000</v>
      </c>
      <c r="V98" s="36">
        <v>918000000</v>
      </c>
      <c r="W98" s="37">
        <v>-107000000</v>
      </c>
      <c r="X98" s="37">
        <v>84000000</v>
      </c>
      <c r="Y98" s="37">
        <v>141000000</v>
      </c>
      <c r="Z98" s="38">
        <v>800000000</v>
      </c>
      <c r="AB98" s="84">
        <v>15426000000</v>
      </c>
      <c r="AC98" s="36">
        <v>-591000000</v>
      </c>
      <c r="AD98" s="37">
        <v>179000000</v>
      </c>
      <c r="AE98" s="37">
        <v>179000000</v>
      </c>
      <c r="AF98" s="37"/>
      <c r="AG98" s="37">
        <v>-770000000</v>
      </c>
      <c r="AH98" s="37">
        <v>-770000000</v>
      </c>
      <c r="AI98" s="54"/>
      <c r="AJ98" s="54"/>
      <c r="AK98" s="36">
        <v>4204000000</v>
      </c>
      <c r="AL98" s="37">
        <v>13606000000</v>
      </c>
      <c r="AM98" s="38">
        <v>-9402000000</v>
      </c>
      <c r="AN98" s="36">
        <v>-327000000</v>
      </c>
      <c r="AO98" s="37"/>
      <c r="AP98" s="37"/>
      <c r="AQ98" s="37"/>
      <c r="AR98" s="38">
        <v>-327000000</v>
      </c>
      <c r="AS98" s="54">
        <v>214000000</v>
      </c>
      <c r="AT98" s="54"/>
      <c r="AU98" s="82">
        <v>3500000000</v>
      </c>
      <c r="AV98" s="54">
        <v>-6016000000</v>
      </c>
      <c r="AW98" s="36">
        <v>-10190000000</v>
      </c>
      <c r="AX98" s="37">
        <v>-3470000000</v>
      </c>
      <c r="AY98" s="55">
        <v>-6720000000</v>
      </c>
      <c r="AZ98" s="37">
        <v>-6720000000</v>
      </c>
      <c r="BA98" s="38">
        <v>0</v>
      </c>
      <c r="BB98" s="36">
        <v>-2004000000</v>
      </c>
      <c r="BC98" s="37">
        <v>655000000</v>
      </c>
      <c r="BD98" s="38">
        <v>-2659000000</v>
      </c>
      <c r="BE98" s="54">
        <v>-676000000</v>
      </c>
      <c r="BF98" s="54"/>
      <c r="BG98" s="82">
        <v>-18886000000</v>
      </c>
      <c r="BH98" s="54">
        <v>40000000</v>
      </c>
      <c r="BI98" s="54"/>
      <c r="BJ98" s="58">
        <v>40000000</v>
      </c>
      <c r="BK98" s="37"/>
      <c r="BL98" s="56">
        <v>40000000</v>
      </c>
    </row>
    <row r="99" spans="1:64" x14ac:dyDescent="0.2">
      <c r="A99" s="52" t="s">
        <v>352</v>
      </c>
      <c r="B99" s="52" t="s">
        <v>353</v>
      </c>
      <c r="C99" s="52">
        <v>248102</v>
      </c>
      <c r="D99" s="52" t="s">
        <v>16</v>
      </c>
      <c r="E99" s="52">
        <v>2019</v>
      </c>
      <c r="F99" s="52" t="s">
        <v>1292</v>
      </c>
      <c r="G99" s="53">
        <v>43830</v>
      </c>
      <c r="H99" s="53">
        <v>43873</v>
      </c>
      <c r="I99" s="53">
        <v>43873</v>
      </c>
      <c r="J99" s="54">
        <v>796000000</v>
      </c>
      <c r="K99" s="54">
        <v>798000000</v>
      </c>
      <c r="L99" s="52" t="s">
        <v>354</v>
      </c>
      <c r="M99" s="83">
        <v>3331000000</v>
      </c>
      <c r="N99" s="37"/>
      <c r="O99" s="37"/>
      <c r="P99" s="38"/>
      <c r="Q99" s="49">
        <v>1349000000</v>
      </c>
      <c r="R99" s="36">
        <v>53000000</v>
      </c>
      <c r="S99" s="37"/>
      <c r="T99" s="37">
        <v>273000000</v>
      </c>
      <c r="U99" s="38">
        <v>-220000000</v>
      </c>
      <c r="V99" s="36">
        <v>117000000</v>
      </c>
      <c r="W99" s="37">
        <v>45000000</v>
      </c>
      <c r="X99" s="37"/>
      <c r="Y99" s="37">
        <v>98000000</v>
      </c>
      <c r="Z99" s="38">
        <v>-26000000</v>
      </c>
      <c r="AB99" s="84">
        <v>4850000000</v>
      </c>
      <c r="AC99" s="36">
        <v>-1403000000</v>
      </c>
      <c r="AD99" s="37">
        <v>254000000</v>
      </c>
      <c r="AE99" s="37">
        <v>254000000</v>
      </c>
      <c r="AF99" s="37"/>
      <c r="AG99" s="37">
        <v>-1657000000</v>
      </c>
      <c r="AH99" s="37">
        <v>-1657000000</v>
      </c>
      <c r="AI99" s="54"/>
      <c r="AJ99" s="54"/>
      <c r="AL99" s="37"/>
      <c r="AM99" s="38"/>
      <c r="AO99" s="37"/>
      <c r="AP99" s="37"/>
      <c r="AQ99" s="37"/>
      <c r="AR99" s="38"/>
      <c r="AS99" s="54">
        <v>-699000000</v>
      </c>
      <c r="AT99" s="54"/>
      <c r="AU99" s="82">
        <v>-2102000000</v>
      </c>
      <c r="AV99" s="54">
        <v>-763000000</v>
      </c>
      <c r="AW99" s="36">
        <v>1482000000</v>
      </c>
      <c r="AX99" s="37"/>
      <c r="AY99" s="55">
        <v>1482000000</v>
      </c>
      <c r="AZ99" s="37">
        <v>-518000000</v>
      </c>
      <c r="BA99" s="38">
        <v>2000000000</v>
      </c>
      <c r="BB99" s="36">
        <v>-3373000000</v>
      </c>
      <c r="BC99" s="37"/>
      <c r="BD99" s="38">
        <v>-3373000000</v>
      </c>
      <c r="BE99" s="54">
        <v>6000000</v>
      </c>
      <c r="BF99" s="54"/>
      <c r="BG99" s="82">
        <v>-2648000000</v>
      </c>
      <c r="BH99" s="54">
        <v>100000000</v>
      </c>
      <c r="BI99" s="54"/>
      <c r="BJ99" s="58">
        <v>100000000</v>
      </c>
      <c r="BK99" s="37"/>
      <c r="BL99" s="56">
        <v>100000000</v>
      </c>
    </row>
    <row r="100" spans="1:64" x14ac:dyDescent="0.2">
      <c r="A100" s="52" t="s">
        <v>295</v>
      </c>
      <c r="B100" s="52" t="s">
        <v>296</v>
      </c>
      <c r="C100" s="52">
        <v>331923</v>
      </c>
      <c r="D100" s="52" t="s">
        <v>16</v>
      </c>
      <c r="E100" s="52">
        <v>2020</v>
      </c>
      <c r="F100" s="52" t="s">
        <v>1292</v>
      </c>
      <c r="G100" s="53">
        <v>43982</v>
      </c>
      <c r="H100" s="53">
        <v>44041</v>
      </c>
      <c r="I100" s="53">
        <v>44041</v>
      </c>
      <c r="J100" s="54">
        <v>103816000</v>
      </c>
      <c r="K100" s="54">
        <v>107012000</v>
      </c>
      <c r="L100" s="52" t="s">
        <v>297</v>
      </c>
      <c r="M100" s="83">
        <v>876037000</v>
      </c>
      <c r="N100" s="37"/>
      <c r="O100" s="37"/>
      <c r="P100" s="38"/>
      <c r="Q100" s="49">
        <v>235905000</v>
      </c>
      <c r="R100" s="36">
        <v>251551000</v>
      </c>
      <c r="S100" s="37">
        <v>115435000</v>
      </c>
      <c r="T100" s="37">
        <v>-16252000</v>
      </c>
      <c r="U100" s="38">
        <v>152368000</v>
      </c>
      <c r="V100" s="36">
        <v>-72010000</v>
      </c>
      <c r="W100" s="37">
        <v>39681000</v>
      </c>
      <c r="X100" s="37">
        <v>-74773000</v>
      </c>
      <c r="Y100" s="37">
        <v>2629000</v>
      </c>
      <c r="Z100" s="38">
        <v>-39547000</v>
      </c>
      <c r="AB100" s="84">
        <v>1291483000</v>
      </c>
      <c r="AC100" s="36">
        <v>-230289000</v>
      </c>
      <c r="AD100" s="37"/>
      <c r="AE100" s="37"/>
      <c r="AF100" s="37"/>
      <c r="AG100" s="37"/>
      <c r="AH100" s="37"/>
      <c r="AI100" s="54"/>
      <c r="AJ100" s="54">
        <v>-230289000</v>
      </c>
      <c r="AK100" s="36">
        <v>-10031000</v>
      </c>
      <c r="AL100" s="37">
        <v>0</v>
      </c>
      <c r="AM100" s="38">
        <v>-10031000</v>
      </c>
      <c r="AN100" s="36">
        <v>-53720000</v>
      </c>
      <c r="AO100" s="37">
        <v>0</v>
      </c>
      <c r="AP100" s="37"/>
      <c r="AQ100" s="37"/>
      <c r="AR100" s="38">
        <v>-53720000</v>
      </c>
      <c r="AS100" s="54">
        <v>8642000</v>
      </c>
      <c r="AT100" s="54"/>
      <c r="AU100" s="82">
        <v>-285398000</v>
      </c>
      <c r="AV100" s="54">
        <v>-267956000</v>
      </c>
      <c r="AW100" s="36">
        <v>-312500000</v>
      </c>
      <c r="AX100" s="37"/>
      <c r="AZ100" s="37"/>
      <c r="BA100" s="38"/>
      <c r="BB100" s="36">
        <v>-373999000</v>
      </c>
      <c r="BC100" s="37">
        <v>90519000</v>
      </c>
      <c r="BD100" s="38">
        <v>-464518000</v>
      </c>
      <c r="BE100" s="54">
        <v>-752000</v>
      </c>
      <c r="BF100" s="54"/>
      <c r="BG100" s="82">
        <v>-955207000</v>
      </c>
      <c r="BH100" s="54">
        <v>50878000</v>
      </c>
      <c r="BI100" s="54"/>
      <c r="BJ100" s="58">
        <v>50878000</v>
      </c>
      <c r="BK100" s="37">
        <v>-2121000</v>
      </c>
      <c r="BL100" s="56">
        <v>48757000</v>
      </c>
    </row>
    <row r="101" spans="1:64" x14ac:dyDescent="0.2">
      <c r="A101" s="52" t="s">
        <v>274</v>
      </c>
      <c r="B101" s="52" t="s">
        <v>275</v>
      </c>
      <c r="C101" s="52">
        <v>373834</v>
      </c>
      <c r="D101" s="52" t="s">
        <v>16</v>
      </c>
      <c r="E101" s="52">
        <v>2019</v>
      </c>
      <c r="F101" s="52" t="s">
        <v>1292</v>
      </c>
      <c r="G101" s="53">
        <v>43830</v>
      </c>
      <c r="H101" s="53">
        <v>43889</v>
      </c>
      <c r="I101" s="53">
        <v>43889</v>
      </c>
      <c r="J101" s="54">
        <v>1071441000</v>
      </c>
      <c r="K101" s="54">
        <v>1071441000</v>
      </c>
      <c r="L101" s="52" t="s">
        <v>276</v>
      </c>
      <c r="M101" s="83">
        <v>-5269000000</v>
      </c>
      <c r="N101" s="37"/>
      <c r="O101" s="37"/>
      <c r="P101" s="38"/>
      <c r="Q101" s="49">
        <v>4829000000</v>
      </c>
      <c r="R101" s="36">
        <v>7398000000</v>
      </c>
      <c r="S101" s="37">
        <v>162000000</v>
      </c>
      <c r="T101" s="37">
        <v>440000000</v>
      </c>
      <c r="U101" s="38">
        <v>6796000000</v>
      </c>
      <c r="V101" s="36">
        <v>-278000000</v>
      </c>
      <c r="W101" s="37">
        <v>-5000000</v>
      </c>
      <c r="X101" s="37"/>
      <c r="Y101" s="37">
        <v>-261000000</v>
      </c>
      <c r="Z101" s="38">
        <v>-12000000</v>
      </c>
      <c r="AB101" s="84">
        <v>6680000000</v>
      </c>
      <c r="AC101" s="36">
        <v>-3535000000</v>
      </c>
      <c r="AD101" s="37">
        <v>93000000</v>
      </c>
      <c r="AE101" s="37"/>
      <c r="AF101" s="37"/>
      <c r="AG101" s="37">
        <v>-3628000000</v>
      </c>
      <c r="AH101" s="37"/>
      <c r="AI101" s="54"/>
      <c r="AJ101" s="54"/>
      <c r="AL101" s="37"/>
      <c r="AM101" s="38"/>
      <c r="AN101" s="36">
        <v>0</v>
      </c>
      <c r="AO101" s="37"/>
      <c r="AP101" s="37"/>
      <c r="AQ101" s="37"/>
      <c r="AR101" s="38"/>
      <c r="AS101" s="54">
        <v>-35000000</v>
      </c>
      <c r="AT101" s="54"/>
      <c r="AU101" s="82">
        <v>-3570000000</v>
      </c>
      <c r="AV101" s="54">
        <v>-1100000000</v>
      </c>
      <c r="AW101" s="36">
        <v>-750000000</v>
      </c>
      <c r="AX101" s="37">
        <v>-300000000</v>
      </c>
      <c r="AY101" s="55">
        <v>-450000000</v>
      </c>
      <c r="AZ101" s="37">
        <v>-4157000000</v>
      </c>
      <c r="BA101" s="38">
        <v>3707000000</v>
      </c>
      <c r="BC101" s="37"/>
      <c r="BD101" s="38"/>
      <c r="BE101" s="54">
        <v>-61000000</v>
      </c>
      <c r="BF101" s="54"/>
      <c r="BG101" s="82">
        <v>-1911000000</v>
      </c>
      <c r="BH101" s="54">
        <v>1199000000</v>
      </c>
      <c r="BI101" s="54"/>
      <c r="BJ101" s="58">
        <v>1199000000</v>
      </c>
      <c r="BK101" s="37"/>
      <c r="BL101" s="56">
        <v>1199000000</v>
      </c>
    </row>
    <row r="102" spans="1:64" x14ac:dyDescent="0.2">
      <c r="A102" s="52" t="s">
        <v>313</v>
      </c>
      <c r="B102" s="52" t="s">
        <v>314</v>
      </c>
      <c r="C102" s="52">
        <v>128066</v>
      </c>
      <c r="D102" s="52" t="s">
        <v>16</v>
      </c>
      <c r="E102" s="52">
        <v>2019</v>
      </c>
      <c r="F102" s="52" t="s">
        <v>1292</v>
      </c>
      <c r="G102" s="53">
        <v>43830</v>
      </c>
      <c r="H102" s="53">
        <v>43875</v>
      </c>
      <c r="I102" s="53">
        <v>43875</v>
      </c>
      <c r="J102" s="54">
        <v>559000000</v>
      </c>
      <c r="K102" s="54">
        <v>560000000</v>
      </c>
      <c r="L102" s="52" t="s">
        <v>315</v>
      </c>
      <c r="M102" s="83">
        <v>1842000000</v>
      </c>
      <c r="N102" s="37"/>
      <c r="O102" s="37"/>
      <c r="P102" s="38"/>
      <c r="Q102" s="49">
        <v>526000000</v>
      </c>
      <c r="R102" s="36">
        <v>30000000</v>
      </c>
      <c r="S102" s="37">
        <v>217000000</v>
      </c>
      <c r="T102" s="37">
        <v>-306000000</v>
      </c>
      <c r="U102" s="38">
        <v>119000000</v>
      </c>
      <c r="V102" s="36">
        <v>101000000</v>
      </c>
      <c r="W102" s="37">
        <v>37000000</v>
      </c>
      <c r="X102" s="37"/>
      <c r="Y102" s="37">
        <v>8000000</v>
      </c>
      <c r="Z102" s="38">
        <v>56000000</v>
      </c>
      <c r="AB102" s="84">
        <v>2499000000</v>
      </c>
      <c r="AC102" s="36">
        <v>-392000000</v>
      </c>
      <c r="AD102" s="37"/>
      <c r="AE102" s="37"/>
      <c r="AF102" s="37"/>
      <c r="AG102" s="37">
        <v>-392000000</v>
      </c>
      <c r="AH102" s="37">
        <v>-392000000</v>
      </c>
      <c r="AI102" s="54"/>
      <c r="AJ102" s="54"/>
      <c r="AK102" s="36">
        <v>1792000000</v>
      </c>
      <c r="AL102" s="37">
        <v>2608000000</v>
      </c>
      <c r="AM102" s="38">
        <v>-816000000</v>
      </c>
      <c r="AN102" s="36">
        <v>-617000000</v>
      </c>
      <c r="AO102" s="37"/>
      <c r="AP102" s="37"/>
      <c r="AQ102" s="37"/>
      <c r="AR102" s="38">
        <v>-617000000</v>
      </c>
      <c r="AS102" s="54">
        <v>805000000</v>
      </c>
      <c r="AT102" s="54"/>
      <c r="AU102" s="82">
        <v>1588000000</v>
      </c>
      <c r="AV102" s="54">
        <v>-453000000</v>
      </c>
      <c r="AW102" s="36">
        <v>-28000000</v>
      </c>
      <c r="AX102" s="37">
        <v>0</v>
      </c>
      <c r="AY102" s="55">
        <v>-28000000</v>
      </c>
      <c r="AZ102" s="37">
        <v>-28000000</v>
      </c>
      <c r="BA102" s="38">
        <v>0</v>
      </c>
      <c r="BB102" s="36">
        <v>-2088000000</v>
      </c>
      <c r="BC102" s="37">
        <v>159000000</v>
      </c>
      <c r="BD102" s="38">
        <v>-2247000000</v>
      </c>
      <c r="BE102" s="54">
        <v>0</v>
      </c>
      <c r="BF102" s="54"/>
      <c r="BG102" s="82">
        <v>-2569000000</v>
      </c>
      <c r="BH102" s="54">
        <v>1518000000</v>
      </c>
      <c r="BI102" s="54"/>
      <c r="BJ102" s="58">
        <v>1518000000</v>
      </c>
      <c r="BK102" s="37">
        <v>-34000000</v>
      </c>
      <c r="BL102" s="56">
        <v>1484000000</v>
      </c>
    </row>
    <row r="103" spans="1:64" x14ac:dyDescent="0.2">
      <c r="A103" s="52" t="s">
        <v>301</v>
      </c>
      <c r="B103" s="52" t="s">
        <v>302</v>
      </c>
      <c r="C103" s="52">
        <v>131663</v>
      </c>
      <c r="D103" s="52" t="s">
        <v>16</v>
      </c>
      <c r="E103" s="52">
        <v>2019</v>
      </c>
      <c r="F103" s="52" t="s">
        <v>1292</v>
      </c>
      <c r="G103" s="53">
        <v>43830</v>
      </c>
      <c r="H103" s="53">
        <v>43875</v>
      </c>
      <c r="I103" s="53">
        <v>43875</v>
      </c>
      <c r="J103" s="54">
        <v>130853000</v>
      </c>
      <c r="K103" s="54">
        <v>135495000</v>
      </c>
      <c r="L103" s="52" t="s">
        <v>303</v>
      </c>
      <c r="M103" s="83">
        <v>681813000</v>
      </c>
      <c r="N103" s="37"/>
      <c r="O103" s="37"/>
      <c r="P103" s="38"/>
      <c r="Q103" s="49">
        <v>72079000</v>
      </c>
      <c r="R103" s="36">
        <v>219661000</v>
      </c>
      <c r="S103" s="37">
        <v>278892000</v>
      </c>
      <c r="T103" s="37">
        <v>-244933000</v>
      </c>
      <c r="U103" s="38">
        <v>185702000</v>
      </c>
      <c r="V103" s="36">
        <v>-190483000</v>
      </c>
      <c r="W103" s="37">
        <v>-38994000</v>
      </c>
      <c r="X103" s="37">
        <v>3046000</v>
      </c>
      <c r="Y103" s="37">
        <v>8994000</v>
      </c>
      <c r="Z103" s="38">
        <v>-163529000</v>
      </c>
      <c r="AA103" s="55">
        <v>0</v>
      </c>
      <c r="AB103" s="84">
        <v>783070000</v>
      </c>
      <c r="AC103" s="36">
        <v>-66954000</v>
      </c>
      <c r="AD103" s="37"/>
      <c r="AE103" s="37"/>
      <c r="AF103" s="37"/>
      <c r="AG103" s="37">
        <v>-66954000</v>
      </c>
      <c r="AH103" s="37">
        <v>-63454000</v>
      </c>
      <c r="AI103" s="54">
        <v>-3500000</v>
      </c>
      <c r="AJ103" s="54"/>
      <c r="AK103" s="36">
        <v>1101052000</v>
      </c>
      <c r="AL103" s="37">
        <v>1121055000</v>
      </c>
      <c r="AM103" s="38">
        <v>-20003000</v>
      </c>
      <c r="AN103" s="36">
        <v>0</v>
      </c>
      <c r="AO103" s="37"/>
      <c r="AP103" s="37"/>
      <c r="AQ103" s="37"/>
      <c r="AR103" s="38">
        <v>0</v>
      </c>
      <c r="AS103" s="54">
        <v>1651000</v>
      </c>
      <c r="AT103" s="54">
        <v>0</v>
      </c>
      <c r="AU103" s="82">
        <v>1035749000</v>
      </c>
      <c r="AV103" s="54">
        <v>-182947000</v>
      </c>
      <c r="AW103" s="36">
        <v>-1164497000</v>
      </c>
      <c r="AX103" s="37"/>
      <c r="AZ103" s="37"/>
      <c r="BA103" s="38"/>
      <c r="BB103" s="36">
        <v>-453853000</v>
      </c>
      <c r="BC103" s="37">
        <v>0</v>
      </c>
      <c r="BD103" s="38">
        <v>-453853000</v>
      </c>
      <c r="BE103" s="54">
        <v>-89213000</v>
      </c>
      <c r="BF103" s="54"/>
      <c r="BG103" s="82">
        <v>-1890510000</v>
      </c>
      <c r="BH103" s="54">
        <v>-71691000</v>
      </c>
      <c r="BI103" s="54"/>
      <c r="BJ103" s="58">
        <v>-71691000</v>
      </c>
      <c r="BK103" s="37">
        <v>-1314000</v>
      </c>
      <c r="BL103" s="56">
        <v>-73005000</v>
      </c>
    </row>
    <row r="104" spans="1:64" x14ac:dyDescent="0.2">
      <c r="A104" s="52" t="s">
        <v>358</v>
      </c>
      <c r="B104" s="52" t="s">
        <v>359</v>
      </c>
      <c r="C104" s="52">
        <v>256275</v>
      </c>
      <c r="D104" s="52" t="s">
        <v>16</v>
      </c>
      <c r="E104" s="52">
        <v>2019</v>
      </c>
      <c r="F104" s="52" t="s">
        <v>1292</v>
      </c>
      <c r="G104" s="53">
        <v>43830</v>
      </c>
      <c r="H104" s="53">
        <v>43879</v>
      </c>
      <c r="I104" s="53">
        <v>43879</v>
      </c>
      <c r="J104" s="54">
        <v>1301000000</v>
      </c>
      <c r="K104" s="54">
        <v>1305000000</v>
      </c>
      <c r="L104" s="52" t="s">
        <v>360</v>
      </c>
      <c r="N104" s="37"/>
      <c r="O104" s="37"/>
      <c r="P104" s="38"/>
      <c r="R104" s="36">
        <v>12848000000</v>
      </c>
      <c r="S104" s="37"/>
      <c r="T104" s="37"/>
      <c r="U104" s="38"/>
      <c r="W104" s="37"/>
      <c r="X104" s="37"/>
      <c r="Y104" s="37"/>
      <c r="Z104" s="38"/>
      <c r="AB104" s="84">
        <v>12848000000</v>
      </c>
      <c r="AC104" s="36">
        <v>-2457000000</v>
      </c>
      <c r="AD104" s="37"/>
      <c r="AE104" s="37"/>
      <c r="AF104" s="37"/>
      <c r="AG104" s="37"/>
      <c r="AH104" s="37"/>
      <c r="AI104" s="54"/>
      <c r="AJ104" s="54"/>
      <c r="AK104" s="36">
        <v>-7534000000</v>
      </c>
      <c r="AL104" s="37"/>
      <c r="AM104" s="38"/>
      <c r="AN104" s="36">
        <v>-444000000</v>
      </c>
      <c r="AO104" s="37"/>
      <c r="AP104" s="37"/>
      <c r="AQ104" s="37"/>
      <c r="AR104" s="38"/>
      <c r="AS104" s="54">
        <v>7071000000</v>
      </c>
      <c r="AT104" s="54"/>
      <c r="AU104" s="82">
        <v>-3364000000</v>
      </c>
      <c r="AV104" s="54">
        <v>-2603000000</v>
      </c>
      <c r="AW104" s="36">
        <v>-5320000000</v>
      </c>
      <c r="AX104" s="37"/>
      <c r="AZ104" s="37"/>
      <c r="BA104" s="38"/>
      <c r="BB104" s="36">
        <v>210000000</v>
      </c>
      <c r="BC104" s="37">
        <v>210000000</v>
      </c>
      <c r="BD104" s="38">
        <v>0</v>
      </c>
      <c r="BE104" s="54">
        <v>-112000000</v>
      </c>
      <c r="BF104" s="54"/>
      <c r="BG104" s="82">
        <v>-7825000000</v>
      </c>
      <c r="BH104" s="54">
        <v>1659000000</v>
      </c>
      <c r="BI104" s="54"/>
      <c r="BJ104" s="58">
        <v>1659000000</v>
      </c>
      <c r="BK104" s="37">
        <v>0</v>
      </c>
      <c r="BL104" s="56">
        <v>1659000000</v>
      </c>
    </row>
    <row r="105" spans="1:64" x14ac:dyDescent="0.2">
      <c r="A105" s="52" t="s">
        <v>286</v>
      </c>
      <c r="B105" s="52" t="s">
        <v>287</v>
      </c>
      <c r="C105" s="52">
        <v>248396</v>
      </c>
      <c r="D105" s="52" t="s">
        <v>16</v>
      </c>
      <c r="E105" s="52">
        <v>2019</v>
      </c>
      <c r="F105" s="52" t="s">
        <v>1292</v>
      </c>
      <c r="G105" s="53">
        <v>43830</v>
      </c>
      <c r="H105" s="53">
        <v>43868</v>
      </c>
      <c r="I105" s="53">
        <v>43868</v>
      </c>
      <c r="J105" s="54">
        <v>1882000000</v>
      </c>
      <c r="K105" s="54">
        <v>1895000000</v>
      </c>
      <c r="L105" s="52" t="s">
        <v>288</v>
      </c>
      <c r="M105" s="83">
        <v>2845000000</v>
      </c>
      <c r="N105" s="37"/>
      <c r="O105" s="37"/>
      <c r="P105" s="38"/>
      <c r="Q105" s="49">
        <v>29218000000</v>
      </c>
      <c r="R105" s="36">
        <v>-5314000000</v>
      </c>
      <c r="S105" s="37"/>
      <c r="T105" s="37">
        <v>-1966000000</v>
      </c>
      <c r="U105" s="38">
        <v>-3348000000</v>
      </c>
      <c r="V105" s="36">
        <v>565000000</v>
      </c>
      <c r="W105" s="37">
        <v>502000000</v>
      </c>
      <c r="X105" s="37"/>
      <c r="Y105" s="37"/>
      <c r="Z105" s="38">
        <v>63000000</v>
      </c>
      <c r="AB105" s="84">
        <v>27314000000</v>
      </c>
      <c r="AC105" s="36">
        <v>-11165000000</v>
      </c>
      <c r="AD105" s="37">
        <v>2951000000</v>
      </c>
      <c r="AE105" s="37">
        <v>2951000000</v>
      </c>
      <c r="AF105" s="37"/>
      <c r="AG105" s="37"/>
      <c r="AH105" s="37"/>
      <c r="AI105" s="54"/>
      <c r="AJ105" s="54">
        <v>-14116000000</v>
      </c>
      <c r="AK105" s="36">
        <v>2000000</v>
      </c>
      <c r="AL105" s="37"/>
      <c r="AM105" s="38"/>
      <c r="AO105" s="37"/>
      <c r="AP105" s="37"/>
      <c r="AQ105" s="37"/>
      <c r="AR105" s="38"/>
      <c r="AS105" s="54">
        <v>-295000000</v>
      </c>
      <c r="AT105" s="54"/>
      <c r="AU105" s="82">
        <v>-11458000000</v>
      </c>
      <c r="AV105" s="54">
        <v>-8959000000</v>
      </c>
      <c r="AW105" s="36">
        <v>-10781000000</v>
      </c>
      <c r="AX105" s="37"/>
      <c r="AZ105" s="37"/>
      <c r="BA105" s="38"/>
      <c r="BC105" s="37"/>
      <c r="BD105" s="38"/>
      <c r="BE105" s="54">
        <v>-18000000</v>
      </c>
      <c r="BF105" s="54"/>
      <c r="BG105" s="82">
        <v>-19758000000</v>
      </c>
      <c r="BH105" s="54">
        <v>-3902000000</v>
      </c>
      <c r="BI105" s="54"/>
      <c r="BJ105" s="58">
        <v>-3902000000</v>
      </c>
      <c r="BK105" s="37">
        <v>332000000</v>
      </c>
      <c r="BL105" s="56">
        <v>-3570000000</v>
      </c>
    </row>
    <row r="106" spans="1:64" x14ac:dyDescent="0.2">
      <c r="A106" s="52" t="s">
        <v>325</v>
      </c>
      <c r="B106" s="52" t="s">
        <v>326</v>
      </c>
      <c r="C106" s="52">
        <v>378119</v>
      </c>
      <c r="D106" s="52" t="s">
        <v>16</v>
      </c>
      <c r="E106" s="52">
        <v>2019</v>
      </c>
      <c r="F106" s="52" t="s">
        <v>1292</v>
      </c>
      <c r="G106" s="53">
        <v>43830</v>
      </c>
      <c r="H106" s="53">
        <v>43880</v>
      </c>
      <c r="I106" s="53">
        <v>43880</v>
      </c>
      <c r="J106" s="54">
        <v>198984000</v>
      </c>
      <c r="K106" s="54">
        <v>198984000</v>
      </c>
      <c r="L106" s="52" t="s">
        <v>327</v>
      </c>
      <c r="M106" s="83">
        <v>-705000000</v>
      </c>
      <c r="N106" s="37"/>
      <c r="O106" s="37"/>
      <c r="P106" s="38"/>
      <c r="Q106" s="49">
        <v>1964000000</v>
      </c>
      <c r="R106" s="36">
        <v>1617000000</v>
      </c>
      <c r="S106" s="37">
        <v>85000000</v>
      </c>
      <c r="T106" s="37">
        <v>-154000000</v>
      </c>
      <c r="U106" s="38">
        <v>1686000000</v>
      </c>
      <c r="V106" s="36">
        <v>-40000000</v>
      </c>
      <c r="W106" s="37">
        <v>-90000000</v>
      </c>
      <c r="X106" s="37">
        <v>1000000</v>
      </c>
      <c r="Y106" s="37">
        <v>3000000</v>
      </c>
      <c r="Z106" s="38">
        <v>46000000</v>
      </c>
      <c r="AB106" s="84">
        <v>2836000000</v>
      </c>
      <c r="AC106" s="36">
        <v>-1926000000</v>
      </c>
      <c r="AD106" s="37">
        <v>1260000000</v>
      </c>
      <c r="AE106" s="37"/>
      <c r="AF106" s="37"/>
      <c r="AG106" s="37">
        <v>-3186000000</v>
      </c>
      <c r="AH106" s="37">
        <v>-3186000000</v>
      </c>
      <c r="AI106" s="54"/>
      <c r="AJ106" s="54"/>
      <c r="AL106" s="37"/>
      <c r="AM106" s="38"/>
      <c r="AO106" s="37"/>
      <c r="AP106" s="37"/>
      <c r="AQ106" s="37"/>
      <c r="AR106" s="38"/>
      <c r="AS106" s="54">
        <v>-67000000</v>
      </c>
      <c r="AT106" s="54"/>
      <c r="AU106" s="82">
        <v>-1993000000</v>
      </c>
      <c r="AV106" s="54">
        <v>-100000000</v>
      </c>
      <c r="AW106" s="36">
        <v>-242000000</v>
      </c>
      <c r="AX106" s="37"/>
      <c r="AZ106" s="37"/>
      <c r="BA106" s="38"/>
      <c r="BB106" s="36">
        <v>-265000000</v>
      </c>
      <c r="BC106" s="37"/>
      <c r="BD106" s="38">
        <v>-265000000</v>
      </c>
      <c r="BE106" s="54">
        <v>-166000000</v>
      </c>
      <c r="BF106" s="54"/>
      <c r="BG106" s="82">
        <v>-773000000</v>
      </c>
      <c r="BH106" s="54">
        <v>70000000</v>
      </c>
      <c r="BI106" s="54"/>
      <c r="BJ106" s="58">
        <v>70000000</v>
      </c>
      <c r="BK106" s="37"/>
      <c r="BL106" s="56">
        <v>70000000</v>
      </c>
    </row>
    <row r="107" spans="1:64" x14ac:dyDescent="0.2">
      <c r="A107" s="52" t="s">
        <v>397</v>
      </c>
      <c r="B107" s="52" t="s">
        <v>398</v>
      </c>
      <c r="C107" s="52">
        <v>189087</v>
      </c>
      <c r="D107" s="52" t="s">
        <v>16</v>
      </c>
      <c r="E107" s="52">
        <v>2019</v>
      </c>
      <c r="F107" s="52" t="s">
        <v>1292</v>
      </c>
      <c r="G107" s="53">
        <v>43830</v>
      </c>
      <c r="H107" s="53">
        <v>43889</v>
      </c>
      <c r="I107" s="53">
        <v>43889</v>
      </c>
      <c r="J107" s="54">
        <v>808800000</v>
      </c>
      <c r="K107" s="54">
        <v>808900000</v>
      </c>
      <c r="L107" s="52" t="s">
        <v>399</v>
      </c>
      <c r="M107" s="83">
        <v>1376000000</v>
      </c>
      <c r="N107" s="37"/>
      <c r="O107" s="37"/>
      <c r="P107" s="38"/>
      <c r="Q107" s="49">
        <v>2977000000</v>
      </c>
      <c r="R107" s="36">
        <v>1605000000</v>
      </c>
      <c r="S107" s="37"/>
      <c r="T107" s="37"/>
      <c r="U107" s="38">
        <v>1605000000</v>
      </c>
      <c r="V107" s="36">
        <v>-754000000</v>
      </c>
      <c r="W107" s="37">
        <v>-71000000</v>
      </c>
      <c r="X107" s="37">
        <v>-90000000</v>
      </c>
      <c r="Y107" s="37">
        <v>-225000000</v>
      </c>
      <c r="Z107" s="38">
        <v>-368000000</v>
      </c>
      <c r="AB107" s="84">
        <v>5204000000</v>
      </c>
      <c r="AC107" s="36">
        <v>-4874000000</v>
      </c>
      <c r="AD107" s="37">
        <v>447000000</v>
      </c>
      <c r="AE107" s="37">
        <v>447000000</v>
      </c>
      <c r="AF107" s="37"/>
      <c r="AG107" s="37">
        <v>-5321000000</v>
      </c>
      <c r="AH107" s="37">
        <v>-5321000000</v>
      </c>
      <c r="AI107" s="54"/>
      <c r="AJ107" s="54"/>
      <c r="AK107" s="36">
        <v>-37000000</v>
      </c>
      <c r="AL107" s="37">
        <v>1712000000</v>
      </c>
      <c r="AM107" s="38">
        <v>-1749000000</v>
      </c>
      <c r="AO107" s="37"/>
      <c r="AP107" s="37"/>
      <c r="AQ107" s="37"/>
      <c r="AR107" s="38"/>
      <c r="AS107" s="54">
        <v>289000000</v>
      </c>
      <c r="AT107" s="54"/>
      <c r="AU107" s="82">
        <v>-4622000000</v>
      </c>
      <c r="AV107" s="54">
        <v>-2983000000</v>
      </c>
      <c r="AW107" s="36">
        <v>-4451000000</v>
      </c>
      <c r="AX107" s="37">
        <v>291000000</v>
      </c>
      <c r="AY107" s="55">
        <v>-4742000000</v>
      </c>
      <c r="AZ107" s="37">
        <v>-9116000000</v>
      </c>
      <c r="BA107" s="38">
        <v>4374000000</v>
      </c>
      <c r="BB107" s="36">
        <v>2515000000</v>
      </c>
      <c r="BC107" s="37">
        <v>2515000000</v>
      </c>
      <c r="BD107" s="38"/>
      <c r="BE107" s="54">
        <v>4215000000</v>
      </c>
      <c r="BF107" s="54"/>
      <c r="BG107" s="82">
        <v>-704000000</v>
      </c>
      <c r="BH107" s="54">
        <v>-122000000</v>
      </c>
      <c r="BI107" s="54"/>
      <c r="BJ107" s="58">
        <v>-122000000</v>
      </c>
      <c r="BK107" s="37"/>
      <c r="BL107" s="56">
        <v>-122000000</v>
      </c>
    </row>
    <row r="108" spans="1:64" x14ac:dyDescent="0.2">
      <c r="A108" s="52" t="s">
        <v>373</v>
      </c>
      <c r="B108" s="52" t="s">
        <v>374</v>
      </c>
      <c r="C108" s="52">
        <v>231789</v>
      </c>
      <c r="D108" s="52" t="s">
        <v>16</v>
      </c>
      <c r="E108" s="52">
        <v>2019</v>
      </c>
      <c r="F108" s="52" t="s">
        <v>1292</v>
      </c>
      <c r="G108" s="53">
        <v>43830</v>
      </c>
      <c r="H108" s="53">
        <v>43874</v>
      </c>
      <c r="I108" s="53">
        <v>43874</v>
      </c>
      <c r="J108" s="54">
        <v>651000000</v>
      </c>
      <c r="K108" s="54">
        <v>653000000</v>
      </c>
      <c r="L108" s="52" t="s">
        <v>375</v>
      </c>
      <c r="M108" s="83">
        <v>4767000000</v>
      </c>
      <c r="N108" s="37"/>
      <c r="O108" s="37"/>
      <c r="P108" s="38"/>
      <c r="Q108" s="49">
        <v>2581000000</v>
      </c>
      <c r="R108" s="36">
        <v>858000000</v>
      </c>
      <c r="S108" s="37"/>
      <c r="T108" s="37">
        <v>1473000000</v>
      </c>
      <c r="U108" s="38">
        <v>-615000000</v>
      </c>
      <c r="V108" s="36">
        <v>219000000</v>
      </c>
      <c r="W108" s="37">
        <v>-775000000</v>
      </c>
      <c r="X108" s="37">
        <v>-139000000</v>
      </c>
      <c r="Y108" s="37"/>
      <c r="Z108" s="38">
        <v>1133000000</v>
      </c>
      <c r="AB108" s="84">
        <v>8425000000</v>
      </c>
      <c r="AC108" s="36">
        <v>-1592000000</v>
      </c>
      <c r="AD108" s="37"/>
      <c r="AE108" s="37"/>
      <c r="AF108" s="37"/>
      <c r="AG108" s="37"/>
      <c r="AH108" s="37"/>
      <c r="AI108" s="54"/>
      <c r="AJ108" s="54"/>
      <c r="AL108" s="37"/>
      <c r="AM108" s="38"/>
      <c r="AN108" s="36">
        <v>-170000000</v>
      </c>
      <c r="AO108" s="37"/>
      <c r="AP108" s="37">
        <v>-170000000</v>
      </c>
      <c r="AQ108" s="37"/>
      <c r="AR108" s="38"/>
      <c r="AS108" s="54">
        <v>-2801000000</v>
      </c>
      <c r="AT108" s="54"/>
      <c r="AU108" s="82">
        <v>-4563000000</v>
      </c>
      <c r="AV108" s="54">
        <v>-980000000</v>
      </c>
      <c r="AW108" s="36">
        <v>487000000</v>
      </c>
      <c r="AX108" s="37">
        <v>1750000000</v>
      </c>
      <c r="AY108" s="55">
        <v>-1263000000</v>
      </c>
      <c r="AZ108" s="37">
        <v>-3320000000</v>
      </c>
      <c r="BA108" s="38">
        <v>2057000000</v>
      </c>
      <c r="BB108" s="36">
        <v>-2027000000</v>
      </c>
      <c r="BC108" s="37"/>
      <c r="BD108" s="38">
        <v>-2027000000</v>
      </c>
      <c r="BE108" s="54">
        <v>-360000000</v>
      </c>
      <c r="BF108" s="54"/>
      <c r="BG108" s="82">
        <v>-2880000000</v>
      </c>
      <c r="BH108" s="54">
        <v>982000000</v>
      </c>
      <c r="BI108" s="54"/>
      <c r="BJ108" s="58">
        <v>982000000</v>
      </c>
      <c r="BK108" s="37"/>
      <c r="BL108" s="56">
        <v>982000000</v>
      </c>
    </row>
    <row r="109" spans="1:64" x14ac:dyDescent="0.2">
      <c r="A109" s="52" t="s">
        <v>418</v>
      </c>
      <c r="B109" s="52" t="s">
        <v>419</v>
      </c>
      <c r="C109" s="52">
        <v>546332</v>
      </c>
      <c r="D109" s="52" t="s">
        <v>16</v>
      </c>
      <c r="E109" s="52">
        <v>2019</v>
      </c>
      <c r="F109" s="52" t="s">
        <v>1292</v>
      </c>
      <c r="G109" s="53">
        <v>43830</v>
      </c>
      <c r="H109" s="53">
        <v>43875</v>
      </c>
      <c r="I109" s="53">
        <v>43875</v>
      </c>
      <c r="J109" s="54">
        <v>746300000</v>
      </c>
      <c r="K109" s="54">
        <v>746300000</v>
      </c>
      <c r="L109" s="52" t="s">
        <v>420</v>
      </c>
      <c r="M109" s="83">
        <v>600000000</v>
      </c>
      <c r="N109" s="37"/>
      <c r="O109" s="37"/>
      <c r="P109" s="38"/>
      <c r="Q109" s="49">
        <v>3195000000</v>
      </c>
      <c r="R109" s="36">
        <v>1594000000</v>
      </c>
      <c r="S109" s="37"/>
      <c r="T109" s="37"/>
      <c r="U109" s="38"/>
      <c r="V109" s="36">
        <v>-3980000000</v>
      </c>
      <c r="W109" s="37"/>
      <c r="X109" s="37"/>
      <c r="Y109" s="37"/>
      <c r="Z109" s="38"/>
      <c r="AB109" s="84">
        <v>1409000000</v>
      </c>
      <c r="AC109" s="36">
        <v>-2451000000</v>
      </c>
      <c r="AD109" s="37"/>
      <c r="AE109" s="37"/>
      <c r="AF109" s="37"/>
      <c r="AG109" s="37"/>
      <c r="AH109" s="37"/>
      <c r="AI109" s="54"/>
      <c r="AJ109" s="54"/>
      <c r="AK109" s="36">
        <v>45000000</v>
      </c>
      <c r="AL109" s="37">
        <v>242000000</v>
      </c>
      <c r="AM109" s="38">
        <v>-197000000</v>
      </c>
      <c r="AN109" s="36">
        <v>98000000</v>
      </c>
      <c r="AO109" s="37"/>
      <c r="AP109" s="37"/>
      <c r="AQ109" s="37"/>
      <c r="AR109" s="38"/>
      <c r="AS109" s="54">
        <v>-5000000</v>
      </c>
      <c r="AT109" s="54"/>
      <c r="AU109" s="82">
        <v>-2313000000</v>
      </c>
      <c r="AV109" s="54">
        <v>-1611000000</v>
      </c>
      <c r="AW109" s="36">
        <v>-160000000</v>
      </c>
      <c r="AX109" s="37">
        <v>2735000000</v>
      </c>
      <c r="AY109" s="55">
        <v>-2895000000</v>
      </c>
      <c r="AZ109" s="37">
        <v>-6900000000</v>
      </c>
      <c r="BA109" s="38">
        <v>4005000000</v>
      </c>
      <c r="BB109" s="36">
        <v>-2244000000</v>
      </c>
      <c r="BC109" s="37">
        <v>85000000</v>
      </c>
      <c r="BD109" s="38">
        <v>-2329000000</v>
      </c>
      <c r="BE109" s="54">
        <v>-7535000000</v>
      </c>
      <c r="BF109" s="54"/>
      <c r="BG109" s="82">
        <v>-11550000000</v>
      </c>
      <c r="BH109" s="54">
        <v>-12454000000</v>
      </c>
      <c r="BI109" s="54"/>
      <c r="BJ109" s="58">
        <v>-12454000000</v>
      </c>
      <c r="BK109" s="37">
        <v>9000000</v>
      </c>
      <c r="BL109" s="56">
        <v>-12445000000</v>
      </c>
    </row>
    <row r="110" spans="1:64" x14ac:dyDescent="0.2">
      <c r="A110" s="52" t="s">
        <v>370</v>
      </c>
      <c r="B110" s="52" t="s">
        <v>371</v>
      </c>
      <c r="C110" s="52">
        <v>373449</v>
      </c>
      <c r="D110" s="52" t="s">
        <v>16</v>
      </c>
      <c r="E110" s="52">
        <v>2019</v>
      </c>
      <c r="F110" s="52" t="s">
        <v>1292</v>
      </c>
      <c r="G110" s="53">
        <v>43769</v>
      </c>
      <c r="H110" s="53">
        <v>43818</v>
      </c>
      <c r="I110" s="53">
        <v>43818</v>
      </c>
      <c r="J110" s="54">
        <v>316500000</v>
      </c>
      <c r="K110" s="54">
        <v>320600000</v>
      </c>
      <c r="L110" s="52" t="s">
        <v>372</v>
      </c>
      <c r="M110" s="83">
        <v>3257000000</v>
      </c>
      <c r="N110" s="37"/>
      <c r="O110" s="37"/>
      <c r="P110" s="38"/>
      <c r="Q110" s="49">
        <v>2019000000</v>
      </c>
      <c r="R110" s="36">
        <v>-249000000</v>
      </c>
      <c r="S110" s="37">
        <v>82000000</v>
      </c>
      <c r="T110" s="37"/>
      <c r="U110" s="38">
        <v>-331000000</v>
      </c>
      <c r="V110" s="36">
        <v>-1615000000</v>
      </c>
      <c r="W110" s="37">
        <v>-869000000</v>
      </c>
      <c r="X110" s="37">
        <v>-780000000</v>
      </c>
      <c r="Y110" s="37"/>
      <c r="Z110" s="38">
        <v>34000000</v>
      </c>
      <c r="AB110" s="84">
        <v>3412000000</v>
      </c>
      <c r="AC110" s="36">
        <v>528000000</v>
      </c>
      <c r="AD110" s="37">
        <v>1648000000</v>
      </c>
      <c r="AE110" s="37">
        <v>1648000000</v>
      </c>
      <c r="AF110" s="37"/>
      <c r="AG110" s="37">
        <v>-1120000000</v>
      </c>
      <c r="AH110" s="37">
        <v>-1120000000</v>
      </c>
      <c r="AI110" s="54"/>
      <c r="AJ110" s="54"/>
      <c r="AK110" s="36">
        <v>-51000000</v>
      </c>
      <c r="AL110" s="37">
        <v>89000000</v>
      </c>
      <c r="AM110" s="38">
        <v>-140000000</v>
      </c>
      <c r="AN110" s="36">
        <v>93000000</v>
      </c>
      <c r="AO110" s="37">
        <v>93000000</v>
      </c>
      <c r="AP110" s="37"/>
      <c r="AQ110" s="37"/>
      <c r="AR110" s="38"/>
      <c r="AS110" s="54">
        <v>-4494000000</v>
      </c>
      <c r="AT110" s="54"/>
      <c r="AU110" s="82">
        <v>-3924000000</v>
      </c>
      <c r="AV110" s="54">
        <v>-943000000</v>
      </c>
      <c r="AW110" s="36">
        <v>2643000000</v>
      </c>
      <c r="AX110" s="37">
        <v>-917000000</v>
      </c>
      <c r="AY110" s="55">
        <v>3560000000</v>
      </c>
      <c r="AZ110" s="37">
        <v>-6426000000</v>
      </c>
      <c r="BA110" s="38">
        <v>9986000000</v>
      </c>
      <c r="BB110" s="36">
        <v>-1075000000</v>
      </c>
      <c r="BC110" s="37">
        <v>178000000</v>
      </c>
      <c r="BD110" s="38">
        <v>-1253000000</v>
      </c>
      <c r="BE110" s="54">
        <v>-116000000</v>
      </c>
      <c r="BF110" s="54"/>
      <c r="BG110" s="82">
        <v>509000000</v>
      </c>
      <c r="BH110" s="54">
        <v>-3000000</v>
      </c>
      <c r="BI110" s="54"/>
      <c r="BJ110" s="58">
        <v>-3000000</v>
      </c>
      <c r="BK110" s="37">
        <v>-56000000</v>
      </c>
      <c r="BL110" s="56">
        <v>-59000000</v>
      </c>
    </row>
    <row r="111" spans="1:64" x14ac:dyDescent="0.2">
      <c r="A111" s="52" t="s">
        <v>391</v>
      </c>
      <c r="B111" s="52" t="s">
        <v>392</v>
      </c>
      <c r="C111" s="52">
        <v>80798</v>
      </c>
      <c r="D111" s="52" t="s">
        <v>16</v>
      </c>
      <c r="E111" s="52">
        <v>2019</v>
      </c>
      <c r="F111" s="52" t="s">
        <v>1292</v>
      </c>
      <c r="G111" s="53">
        <v>43890</v>
      </c>
      <c r="H111" s="53">
        <v>43909</v>
      </c>
      <c r="I111" s="53">
        <v>43909</v>
      </c>
      <c r="J111" s="54">
        <v>256553000</v>
      </c>
      <c r="K111" s="54">
        <v>258053000</v>
      </c>
      <c r="L111" s="52" t="s">
        <v>393</v>
      </c>
      <c r="M111" s="83">
        <v>1712555000</v>
      </c>
      <c r="N111" s="37"/>
      <c r="O111" s="37"/>
      <c r="P111" s="38"/>
      <c r="Q111" s="49">
        <v>504804000</v>
      </c>
      <c r="R111" s="36">
        <v>112289000</v>
      </c>
      <c r="S111" s="37">
        <v>48589000</v>
      </c>
      <c r="T111" s="37">
        <v>55407000</v>
      </c>
      <c r="U111" s="38">
        <v>8293000</v>
      </c>
      <c r="V111" s="36">
        <v>-91650000</v>
      </c>
      <c r="W111" s="37"/>
      <c r="X111" s="37">
        <v>-578783000</v>
      </c>
      <c r="Y111" s="37">
        <v>428627000</v>
      </c>
      <c r="Z111" s="38">
        <v>58506000</v>
      </c>
      <c r="AB111" s="84">
        <v>2237998000</v>
      </c>
      <c r="AC111" s="36">
        <v>-782485000</v>
      </c>
      <c r="AD111" s="37">
        <v>2358000</v>
      </c>
      <c r="AE111" s="37">
        <v>2358000</v>
      </c>
      <c r="AF111" s="37"/>
      <c r="AG111" s="37">
        <v>-784843000</v>
      </c>
      <c r="AH111" s="37">
        <v>-784843000</v>
      </c>
      <c r="AI111" s="54"/>
      <c r="AJ111" s="54"/>
      <c r="AL111" s="37"/>
      <c r="AM111" s="38"/>
      <c r="AO111" s="37"/>
      <c r="AP111" s="37"/>
      <c r="AQ111" s="37"/>
      <c r="AR111" s="38"/>
      <c r="AS111" s="54"/>
      <c r="AT111" s="54"/>
      <c r="AU111" s="82">
        <v>-782485000</v>
      </c>
      <c r="AV111" s="54">
        <v>-327568000</v>
      </c>
      <c r="AW111" s="36">
        <v>56835000</v>
      </c>
      <c r="AX111" s="37">
        <v>58300000</v>
      </c>
      <c r="AY111" s="55">
        <v>-1465000</v>
      </c>
      <c r="AZ111" s="37">
        <v>-1465000</v>
      </c>
      <c r="BA111" s="38"/>
      <c r="BB111" s="36">
        <v>-1200376000</v>
      </c>
      <c r="BC111" s="37"/>
      <c r="BD111" s="38">
        <v>-1200376000</v>
      </c>
      <c r="BE111" s="54">
        <v>20429000</v>
      </c>
      <c r="BF111" s="54"/>
      <c r="BG111" s="82">
        <v>-1450680000</v>
      </c>
      <c r="BH111" s="54">
        <v>4833000</v>
      </c>
      <c r="BI111" s="54"/>
      <c r="BJ111" s="58">
        <v>4833000</v>
      </c>
      <c r="BK111" s="37"/>
      <c r="BL111" s="56">
        <v>4833000</v>
      </c>
    </row>
    <row r="112" spans="1:64" x14ac:dyDescent="0.2">
      <c r="A112" s="52" t="s">
        <v>1000</v>
      </c>
      <c r="B112" s="52" t="s">
        <v>1001</v>
      </c>
      <c r="C112" s="52">
        <v>341807</v>
      </c>
      <c r="D112" s="52" t="s">
        <v>16</v>
      </c>
      <c r="E112" s="52">
        <v>2019</v>
      </c>
      <c r="F112" s="52" t="s">
        <v>1292</v>
      </c>
      <c r="G112" s="53">
        <v>43830</v>
      </c>
      <c r="H112" s="53">
        <v>43881</v>
      </c>
      <c r="I112" s="53">
        <v>43881</v>
      </c>
      <c r="J112" s="54">
        <v>134000000</v>
      </c>
      <c r="K112" s="54">
        <v>136000000</v>
      </c>
      <c r="L112" s="52" t="s">
        <v>1002</v>
      </c>
      <c r="M112" s="83">
        <v>906000000</v>
      </c>
      <c r="N112" s="37"/>
      <c r="O112" s="37"/>
      <c r="P112" s="38"/>
      <c r="Q112" s="49">
        <v>329000000</v>
      </c>
      <c r="R112" s="36">
        <v>-27000000</v>
      </c>
      <c r="S112" s="37"/>
      <c r="T112" s="37"/>
      <c r="U112" s="38"/>
      <c r="V112" s="36">
        <v>35000000</v>
      </c>
      <c r="W112" s="37"/>
      <c r="X112" s="37"/>
      <c r="Y112" s="37"/>
      <c r="Z112" s="38"/>
      <c r="AB112" s="84">
        <v>1243000000</v>
      </c>
      <c r="AC112" s="36">
        <v>-309000000</v>
      </c>
      <c r="AD112" s="37"/>
      <c r="AE112" s="37"/>
      <c r="AF112" s="37"/>
      <c r="AG112" s="37"/>
      <c r="AH112" s="37"/>
      <c r="AI112" s="54"/>
      <c r="AJ112" s="54"/>
      <c r="AL112" s="37"/>
      <c r="AM112" s="38"/>
      <c r="AN112" s="36">
        <v>-58000000</v>
      </c>
      <c r="AO112" s="37"/>
      <c r="AP112" s="37"/>
      <c r="AQ112" s="37"/>
      <c r="AR112" s="38"/>
      <c r="AS112" s="54">
        <v>-44000000</v>
      </c>
      <c r="AT112" s="54"/>
      <c r="AU112" s="82">
        <v>-411000000</v>
      </c>
      <c r="AV112" s="54">
        <v>-286000000</v>
      </c>
      <c r="AW112" s="36">
        <v>832000000</v>
      </c>
      <c r="AX112" s="37"/>
      <c r="AZ112" s="37"/>
      <c r="BA112" s="38"/>
      <c r="BB112" s="36">
        <v>-234000000</v>
      </c>
      <c r="BC112" s="37"/>
      <c r="BD112" s="38"/>
      <c r="BE112" s="54">
        <v>-87000000</v>
      </c>
      <c r="BF112" s="54"/>
      <c r="BG112" s="82">
        <v>225000000</v>
      </c>
      <c r="BH112" s="54">
        <v>1057000000</v>
      </c>
      <c r="BI112" s="54"/>
      <c r="BJ112" s="58">
        <v>1057000000</v>
      </c>
      <c r="BK112" s="37"/>
      <c r="BL112" s="56">
        <v>1057000000</v>
      </c>
    </row>
    <row r="113" spans="1:64" x14ac:dyDescent="0.2">
      <c r="A113" s="52" t="s">
        <v>361</v>
      </c>
      <c r="B113" s="52" t="s">
        <v>362</v>
      </c>
      <c r="C113" s="52">
        <v>89750</v>
      </c>
      <c r="D113" s="52" t="s">
        <v>16</v>
      </c>
      <c r="E113" s="52">
        <v>2019</v>
      </c>
      <c r="F113" s="52" t="s">
        <v>1292</v>
      </c>
      <c r="G113" s="53">
        <v>43830</v>
      </c>
      <c r="H113" s="53">
        <v>43882</v>
      </c>
      <c r="I113" s="53">
        <v>43882</v>
      </c>
      <c r="J113" s="54">
        <v>715000000</v>
      </c>
      <c r="K113" s="54">
        <v>725500000</v>
      </c>
      <c r="L113" s="52" t="s">
        <v>363</v>
      </c>
      <c r="M113" s="83">
        <v>2432300000</v>
      </c>
      <c r="N113" s="37"/>
      <c r="O113" s="37"/>
      <c r="P113" s="38"/>
      <c r="Q113" s="49">
        <v>1189500000</v>
      </c>
      <c r="R113" s="36">
        <v>158800000</v>
      </c>
      <c r="S113" s="37">
        <v>158800000</v>
      </c>
      <c r="T113" s="37"/>
      <c r="U113" s="38">
        <v>0</v>
      </c>
      <c r="V113" s="36">
        <v>-123200000</v>
      </c>
      <c r="W113" s="37">
        <v>-156400000</v>
      </c>
      <c r="X113" s="37">
        <v>-21900000</v>
      </c>
      <c r="Y113" s="37">
        <v>18100000</v>
      </c>
      <c r="Z113" s="38">
        <v>37000000</v>
      </c>
      <c r="AA113" s="55">
        <v>294200000</v>
      </c>
      <c r="AB113" s="84">
        <v>3951600000</v>
      </c>
      <c r="AC113" s="36">
        <v>-622700000</v>
      </c>
      <c r="AD113" s="37">
        <v>12800000</v>
      </c>
      <c r="AE113" s="37">
        <v>12800000</v>
      </c>
      <c r="AF113" s="37"/>
      <c r="AG113" s="37">
        <v>-635500000</v>
      </c>
      <c r="AH113" s="37">
        <v>-635500000</v>
      </c>
      <c r="AI113" s="54"/>
      <c r="AJ113" s="54"/>
      <c r="AK113" s="36">
        <v>-241000000</v>
      </c>
      <c r="AL113" s="37">
        <v>0</v>
      </c>
      <c r="AM113" s="38">
        <v>-241000000</v>
      </c>
      <c r="AN113" s="36">
        <v>-331300000</v>
      </c>
      <c r="AO113" s="37"/>
      <c r="AP113" s="37"/>
      <c r="AQ113" s="37"/>
      <c r="AR113" s="38">
        <v>-331300000</v>
      </c>
      <c r="AS113" s="54">
        <v>28900000</v>
      </c>
      <c r="AT113" s="54">
        <v>-72000000</v>
      </c>
      <c r="AU113" s="82">
        <v>-1238100000</v>
      </c>
      <c r="AV113" s="54">
        <v>-526700000</v>
      </c>
      <c r="AW113" s="36">
        <v>13993500000</v>
      </c>
      <c r="AX113" s="37">
        <v>2801800000</v>
      </c>
      <c r="AY113" s="55">
        <v>11191700000</v>
      </c>
      <c r="AZ113" s="37">
        <v>-1564500000</v>
      </c>
      <c r="BA113" s="38">
        <v>12756200000</v>
      </c>
      <c r="BB113" s="36">
        <v>3172900000</v>
      </c>
      <c r="BC113" s="37">
        <v>3172900000</v>
      </c>
      <c r="BD113" s="38"/>
      <c r="BE113" s="54">
        <v>-49800000</v>
      </c>
      <c r="BF113" s="54">
        <v>-224000000</v>
      </c>
      <c r="BG113" s="82">
        <v>16365900000</v>
      </c>
      <c r="BH113" s="54">
        <v>19079400000</v>
      </c>
      <c r="BI113" s="54"/>
      <c r="BJ113" s="58">
        <v>19079400000</v>
      </c>
      <c r="BK113" s="37">
        <v>45100000</v>
      </c>
      <c r="BL113" s="56">
        <v>19124500000</v>
      </c>
    </row>
    <row r="114" spans="1:64" x14ac:dyDescent="0.2">
      <c r="A114" s="52" t="s">
        <v>1138</v>
      </c>
      <c r="B114" s="52" t="s">
        <v>1139</v>
      </c>
      <c r="C114" s="52">
        <v>261356</v>
      </c>
      <c r="D114" s="52" t="s">
        <v>16</v>
      </c>
      <c r="E114" s="52">
        <v>2019</v>
      </c>
      <c r="F114" s="52" t="s">
        <v>1292</v>
      </c>
      <c r="G114" s="53">
        <v>43769</v>
      </c>
      <c r="H114" s="53">
        <v>43789</v>
      </c>
      <c r="I114" s="53">
        <v>43789</v>
      </c>
      <c r="J114" s="54">
        <v>1656000000</v>
      </c>
      <c r="K114" s="54">
        <v>1666000000</v>
      </c>
      <c r="L114" s="52" t="s">
        <v>1140</v>
      </c>
      <c r="M114" s="83">
        <v>10913000000</v>
      </c>
      <c r="N114" s="37"/>
      <c r="O114" s="37"/>
      <c r="P114" s="38"/>
      <c r="Q114" s="49">
        <v>4160000000</v>
      </c>
      <c r="R114" s="36">
        <v>-2903000000</v>
      </c>
      <c r="S114" s="37"/>
      <c r="T114" s="37"/>
      <c r="U114" s="38"/>
      <c r="V114" s="36">
        <v>-6186000000</v>
      </c>
      <c r="W114" s="37"/>
      <c r="X114" s="37"/>
      <c r="Y114" s="37"/>
      <c r="Z114" s="38"/>
      <c r="AB114" s="84">
        <v>5984000000</v>
      </c>
      <c r="AC114" s="36">
        <v>-4876000000</v>
      </c>
      <c r="AD114" s="37"/>
      <c r="AE114" s="37"/>
      <c r="AF114" s="37"/>
      <c r="AG114" s="37"/>
      <c r="AH114" s="37"/>
      <c r="AI114" s="54"/>
      <c r="AJ114" s="54"/>
      <c r="AL114" s="37"/>
      <c r="AM114" s="38"/>
      <c r="AN114" s="36">
        <v>-9901000000</v>
      </c>
      <c r="AO114" s="37"/>
      <c r="AP114" s="37"/>
      <c r="AQ114" s="37"/>
      <c r="AR114" s="38"/>
      <c r="AS114" s="54">
        <v>-319000000</v>
      </c>
      <c r="AT114" s="54"/>
      <c r="AU114" s="82">
        <v>-15096000000</v>
      </c>
      <c r="AV114" s="54">
        <v>-2895000000</v>
      </c>
      <c r="AW114" s="36">
        <v>3677000000</v>
      </c>
      <c r="AX114" s="37"/>
      <c r="AZ114" s="37"/>
      <c r="BA114" s="38"/>
      <c r="BB114" s="36">
        <v>318000000</v>
      </c>
      <c r="BC114" s="37">
        <v>318000000</v>
      </c>
      <c r="BD114" s="38">
        <v>0</v>
      </c>
      <c r="BE114" s="54">
        <v>-1564000000</v>
      </c>
      <c r="BF114" s="54"/>
      <c r="BG114" s="82">
        <v>-464000000</v>
      </c>
      <c r="BH114" s="54">
        <v>-9576000000</v>
      </c>
      <c r="BI114" s="54">
        <v>10974000000</v>
      </c>
      <c r="BJ114" s="58">
        <v>1398000000</v>
      </c>
      <c r="BK114" s="37">
        <v>-98000000</v>
      </c>
      <c r="BL114" s="56">
        <v>1300000000</v>
      </c>
    </row>
    <row r="115" spans="1:64" x14ac:dyDescent="0.2">
      <c r="A115" s="52" t="s">
        <v>385</v>
      </c>
      <c r="B115" s="52" t="s">
        <v>386</v>
      </c>
      <c r="C115" s="52">
        <v>120376</v>
      </c>
      <c r="D115" s="52" t="s">
        <v>16</v>
      </c>
      <c r="E115" s="52">
        <v>2019</v>
      </c>
      <c r="F115" s="52" t="s">
        <v>1292</v>
      </c>
      <c r="G115" s="53">
        <v>43830</v>
      </c>
      <c r="H115" s="53">
        <v>43888</v>
      </c>
      <c r="I115" s="53">
        <v>43888</v>
      </c>
      <c r="J115" s="54">
        <v>25000000</v>
      </c>
      <c r="K115" s="54">
        <v>6000000</v>
      </c>
      <c r="L115" s="52" t="s">
        <v>387</v>
      </c>
      <c r="M115" s="83">
        <v>2213000000</v>
      </c>
      <c r="N115" s="37"/>
      <c r="O115" s="37"/>
      <c r="P115" s="38"/>
      <c r="Q115" s="49">
        <v>1347000000</v>
      </c>
      <c r="R115" s="36">
        <v>-248000000</v>
      </c>
      <c r="S115" s="37">
        <v>142000000</v>
      </c>
      <c r="T115" s="37">
        <v>-504000000</v>
      </c>
      <c r="U115" s="38">
        <v>114000000</v>
      </c>
      <c r="V115" s="36">
        <v>87000000</v>
      </c>
      <c r="W115" s="37">
        <v>-7000000</v>
      </c>
      <c r="X115" s="37"/>
      <c r="Y115" s="37">
        <v>122000000</v>
      </c>
      <c r="Z115" s="38">
        <v>-28000000</v>
      </c>
      <c r="AB115" s="84">
        <v>3399000000</v>
      </c>
      <c r="AC115" s="36">
        <v>-285000000</v>
      </c>
      <c r="AD115" s="37">
        <v>4000000</v>
      </c>
      <c r="AE115" s="37">
        <v>4000000</v>
      </c>
      <c r="AF115" s="37"/>
      <c r="AG115" s="37">
        <v>-289000000</v>
      </c>
      <c r="AH115" s="37">
        <v>-289000000</v>
      </c>
      <c r="AI115" s="54"/>
      <c r="AJ115" s="54"/>
      <c r="AL115" s="37"/>
      <c r="AM115" s="38"/>
      <c r="AN115" s="36">
        <v>-73000000</v>
      </c>
      <c r="AO115" s="37">
        <v>0</v>
      </c>
      <c r="AP115" s="37"/>
      <c r="AQ115" s="37"/>
      <c r="AR115" s="38">
        <v>-73000000</v>
      </c>
      <c r="AS115" s="54">
        <v>-80000000</v>
      </c>
      <c r="AT115" s="54"/>
      <c r="AU115" s="82">
        <v>-438000000</v>
      </c>
      <c r="AV115" s="54"/>
      <c r="AW115" s="36">
        <v>-1460000000</v>
      </c>
      <c r="AX115" s="37">
        <v>-225000000</v>
      </c>
      <c r="AY115" s="55">
        <v>-1235000000</v>
      </c>
      <c r="AZ115" s="37">
        <v>-2714000000</v>
      </c>
      <c r="BA115" s="38">
        <v>1479000000</v>
      </c>
      <c r="BB115" s="36">
        <v>-633000000</v>
      </c>
      <c r="BC115" s="37"/>
      <c r="BD115" s="38">
        <v>-633000000</v>
      </c>
      <c r="BE115" s="54">
        <v>-264000000</v>
      </c>
      <c r="BF115" s="54"/>
      <c r="BG115" s="82">
        <v>-2357000000</v>
      </c>
      <c r="BH115" s="54">
        <v>604000000</v>
      </c>
      <c r="BI115" s="54"/>
      <c r="BJ115" s="58">
        <v>604000000</v>
      </c>
      <c r="BK115" s="37">
        <v>-38000000</v>
      </c>
      <c r="BL115" s="56">
        <v>566000000</v>
      </c>
    </row>
    <row r="116" spans="1:64" x14ac:dyDescent="0.2">
      <c r="A116" s="52" t="s">
        <v>388</v>
      </c>
      <c r="B116" s="52" t="s">
        <v>389</v>
      </c>
      <c r="C116" s="52">
        <v>741324</v>
      </c>
      <c r="D116" s="52" t="s">
        <v>16</v>
      </c>
      <c r="E116" s="52">
        <v>2019</v>
      </c>
      <c r="F116" s="52" t="s">
        <v>1292</v>
      </c>
      <c r="G116" s="53">
        <v>43830</v>
      </c>
      <c r="H116" s="53">
        <v>43880</v>
      </c>
      <c r="I116" s="53">
        <v>43880</v>
      </c>
      <c r="J116" s="54">
        <v>479657000</v>
      </c>
      <c r="K116" s="54">
        <v>537964000</v>
      </c>
      <c r="L116" s="52" t="s">
        <v>390</v>
      </c>
      <c r="M116" s="83">
        <v>1492569000</v>
      </c>
      <c r="N116" s="37"/>
      <c r="O116" s="37"/>
      <c r="P116" s="38"/>
      <c r="Q116" s="49">
        <v>630577000</v>
      </c>
      <c r="R116" s="36">
        <v>466948000</v>
      </c>
      <c r="S116" s="37"/>
      <c r="T116" s="37"/>
      <c r="U116" s="38"/>
      <c r="V116" s="36">
        <v>72307000</v>
      </c>
      <c r="W116" s="37"/>
      <c r="X116" s="37"/>
      <c r="Y116" s="37"/>
      <c r="Z116" s="38"/>
      <c r="AB116" s="84">
        <v>2662401000</v>
      </c>
      <c r="AC116" s="36">
        <v>-581081000</v>
      </c>
      <c r="AD116" s="37"/>
      <c r="AE116" s="37"/>
      <c r="AF116" s="37"/>
      <c r="AG116" s="37"/>
      <c r="AH116" s="37"/>
      <c r="AI116" s="54"/>
      <c r="AJ116" s="54"/>
      <c r="AK116" s="36">
        <v>770108000</v>
      </c>
      <c r="AL116" s="37"/>
      <c r="AM116" s="38"/>
      <c r="AO116" s="37"/>
      <c r="AP116" s="37"/>
      <c r="AQ116" s="37"/>
      <c r="AR116" s="38"/>
      <c r="AS116" s="54">
        <v>-894708000</v>
      </c>
      <c r="AT116" s="54"/>
      <c r="AU116" s="82">
        <v>-705681000</v>
      </c>
      <c r="AV116" s="54"/>
      <c r="AW116" s="36">
        <v>944705000</v>
      </c>
      <c r="AX116" s="37"/>
      <c r="AZ116" s="37"/>
      <c r="BA116" s="38"/>
      <c r="BB116" s="36">
        <v>36435000</v>
      </c>
      <c r="BC116" s="37">
        <v>36435000</v>
      </c>
      <c r="BD116" s="38"/>
      <c r="BE116" s="54">
        <v>-1321464000</v>
      </c>
      <c r="BF116" s="54"/>
      <c r="BG116" s="82">
        <v>-340324000</v>
      </c>
      <c r="BH116" s="54">
        <v>1616396000</v>
      </c>
      <c r="BI116" s="54"/>
      <c r="BJ116" s="58">
        <v>1616396000</v>
      </c>
      <c r="BK116" s="37"/>
      <c r="BL116" s="56">
        <v>1616396000</v>
      </c>
    </row>
    <row r="117" spans="1:64" x14ac:dyDescent="0.2">
      <c r="A117" s="52" t="s">
        <v>394</v>
      </c>
      <c r="B117" s="52" t="s">
        <v>395</v>
      </c>
      <c r="C117" s="52">
        <v>378128</v>
      </c>
      <c r="D117" s="52" t="s">
        <v>16</v>
      </c>
      <c r="E117" s="52">
        <v>2019</v>
      </c>
      <c r="F117" s="52" t="s">
        <v>1292</v>
      </c>
      <c r="G117" s="53">
        <v>43890</v>
      </c>
      <c r="H117" s="53">
        <v>43910</v>
      </c>
      <c r="I117" s="53">
        <v>43910</v>
      </c>
      <c r="J117" s="54">
        <v>237200000</v>
      </c>
      <c r="K117" s="54">
        <v>238300000</v>
      </c>
      <c r="L117" s="52" t="s">
        <v>396</v>
      </c>
      <c r="M117" s="83">
        <v>827000000</v>
      </c>
      <c r="N117" s="37"/>
      <c r="O117" s="37"/>
      <c r="P117" s="38"/>
      <c r="Q117" s="49">
        <v>645400000</v>
      </c>
      <c r="R117" s="36">
        <v>414900000</v>
      </c>
      <c r="S117" s="37"/>
      <c r="T117" s="37"/>
      <c r="U117" s="38"/>
      <c r="V117" s="36">
        <v>-17500000</v>
      </c>
      <c r="W117" s="37">
        <v>-8400000</v>
      </c>
      <c r="X117" s="37">
        <v>13600000</v>
      </c>
      <c r="Y117" s="37">
        <v>-79800000</v>
      </c>
      <c r="Z117" s="38">
        <v>57100000</v>
      </c>
      <c r="AB117" s="84">
        <v>1869800000</v>
      </c>
      <c r="AC117" s="36">
        <v>-1018300000</v>
      </c>
      <c r="AD117" s="37">
        <v>16500000</v>
      </c>
      <c r="AE117" s="37"/>
      <c r="AF117" s="37"/>
      <c r="AG117" s="37">
        <v>-1034800000</v>
      </c>
      <c r="AH117" s="37"/>
      <c r="AI117" s="54"/>
      <c r="AJ117" s="54"/>
      <c r="AL117" s="37"/>
      <c r="AM117" s="38"/>
      <c r="AO117" s="37"/>
      <c r="AP117" s="37"/>
      <c r="AQ117" s="37"/>
      <c r="AR117" s="38"/>
      <c r="AS117" s="54">
        <v>-1900000</v>
      </c>
      <c r="AT117" s="54"/>
      <c r="AU117" s="82">
        <v>-1020200000</v>
      </c>
      <c r="AV117" s="54"/>
      <c r="AW117" s="36">
        <v>-700000000</v>
      </c>
      <c r="AX117" s="37">
        <v>0</v>
      </c>
      <c r="AY117" s="55">
        <v>-700000000</v>
      </c>
      <c r="AZ117" s="37">
        <v>-700000000</v>
      </c>
      <c r="BA117" s="38">
        <v>0</v>
      </c>
      <c r="BB117" s="36">
        <v>15200000</v>
      </c>
      <c r="BC117" s="37">
        <v>15200000</v>
      </c>
      <c r="BD117" s="38"/>
      <c r="BE117" s="54">
        <v>-25000000</v>
      </c>
      <c r="BF117" s="54"/>
      <c r="BG117" s="82">
        <v>-709800000</v>
      </c>
      <c r="BH117" s="54">
        <v>139800000</v>
      </c>
      <c r="BI117" s="54"/>
      <c r="BJ117" s="58">
        <v>139800000</v>
      </c>
      <c r="BK117" s="37">
        <v>-500000</v>
      </c>
      <c r="BL117" s="56">
        <v>139300000</v>
      </c>
    </row>
    <row r="118" spans="1:64" x14ac:dyDescent="0.2">
      <c r="A118" s="52" t="s">
        <v>403</v>
      </c>
      <c r="B118" s="52" t="s">
        <v>404</v>
      </c>
      <c r="C118" s="52">
        <v>336327</v>
      </c>
      <c r="D118" s="52" t="s">
        <v>16</v>
      </c>
      <c r="E118" s="52">
        <v>2019</v>
      </c>
      <c r="F118" s="52" t="s">
        <v>1292</v>
      </c>
      <c r="G118" s="53">
        <v>43830</v>
      </c>
      <c r="H118" s="53">
        <v>43875</v>
      </c>
      <c r="I118" s="53">
        <v>43875</v>
      </c>
      <c r="J118" s="54">
        <v>145198000</v>
      </c>
      <c r="K118" s="54">
        <v>146992000</v>
      </c>
      <c r="L118" s="52" t="s">
        <v>405</v>
      </c>
      <c r="M118" s="83">
        <v>677918000</v>
      </c>
      <c r="N118" s="37"/>
      <c r="O118" s="37"/>
      <c r="P118" s="38"/>
      <c r="Q118" s="49">
        <v>272287000</v>
      </c>
      <c r="R118" s="36">
        <v>78566000</v>
      </c>
      <c r="S118" s="37"/>
      <c r="T118" s="37"/>
      <c r="U118" s="38"/>
      <c r="V118" s="36">
        <v>-83465000</v>
      </c>
      <c r="W118" s="37"/>
      <c r="X118" s="37"/>
      <c r="Y118" s="37"/>
      <c r="Z118" s="38"/>
      <c r="AB118" s="84">
        <v>945306000</v>
      </c>
      <c r="AC118" s="36">
        <v>-182636000</v>
      </c>
      <c r="AD118" s="37"/>
      <c r="AE118" s="37"/>
      <c r="AF118" s="37"/>
      <c r="AG118" s="37"/>
      <c r="AH118" s="37"/>
      <c r="AI118" s="54"/>
      <c r="AJ118" s="54"/>
      <c r="AL118" s="37"/>
      <c r="AM118" s="38"/>
      <c r="AN118" s="36">
        <v>-191469000</v>
      </c>
      <c r="AO118" s="37"/>
      <c r="AP118" s="37"/>
      <c r="AQ118" s="37"/>
      <c r="AR118" s="38"/>
      <c r="AS118" s="54">
        <v>-10150000</v>
      </c>
      <c r="AT118" s="54"/>
      <c r="AU118" s="82">
        <v>-384255000</v>
      </c>
      <c r="AV118" s="54">
        <v>-282197000</v>
      </c>
      <c r="AW118" s="36">
        <v>-93293000</v>
      </c>
      <c r="AX118" s="37"/>
      <c r="AZ118" s="37"/>
      <c r="BA118" s="38"/>
      <c r="BB118" s="36">
        <v>-143280000</v>
      </c>
      <c r="BC118" s="37"/>
      <c r="BD118" s="38"/>
      <c r="BE118" s="54">
        <v>-39272000</v>
      </c>
      <c r="BF118" s="54"/>
      <c r="BG118" s="82">
        <v>-558042000</v>
      </c>
      <c r="BH118" s="54">
        <v>3009000</v>
      </c>
      <c r="BI118" s="54">
        <v>0</v>
      </c>
      <c r="BJ118" s="58">
        <v>3009000</v>
      </c>
      <c r="BK118" s="37">
        <v>-1977000</v>
      </c>
      <c r="BL118" s="56">
        <v>1032000</v>
      </c>
    </row>
    <row r="119" spans="1:64" x14ac:dyDescent="0.2">
      <c r="A119" s="52" t="s">
        <v>406</v>
      </c>
      <c r="B119" s="52" t="s">
        <v>407</v>
      </c>
      <c r="C119" s="52">
        <v>378129</v>
      </c>
      <c r="D119" s="52" t="s">
        <v>16</v>
      </c>
      <c r="E119" s="52">
        <v>2019</v>
      </c>
      <c r="F119" s="52" t="s">
        <v>1292</v>
      </c>
      <c r="G119" s="53">
        <v>43830</v>
      </c>
      <c r="H119" s="53">
        <v>43868</v>
      </c>
      <c r="I119" s="53">
        <v>43868</v>
      </c>
      <c r="J119" s="54">
        <v>742500000</v>
      </c>
      <c r="K119" s="54">
        <v>742500000</v>
      </c>
      <c r="L119" s="52" t="s">
        <v>408</v>
      </c>
      <c r="M119" s="83">
        <v>-1717000000</v>
      </c>
      <c r="N119" s="37">
        <v>-1272000000</v>
      </c>
      <c r="O119" s="37">
        <v>-445000000</v>
      </c>
      <c r="P119" s="38"/>
      <c r="Q119" s="49">
        <v>2938000000</v>
      </c>
      <c r="R119" s="36">
        <v>4105000000</v>
      </c>
      <c r="S119" s="37"/>
      <c r="T119" s="37"/>
      <c r="U119" s="38"/>
      <c r="V119" s="36">
        <v>387000000</v>
      </c>
      <c r="W119" s="37"/>
      <c r="X119" s="37"/>
      <c r="Y119" s="37"/>
      <c r="Z119" s="38"/>
      <c r="AA119" s="55">
        <v>217000000</v>
      </c>
      <c r="AB119" s="84">
        <v>5930000000</v>
      </c>
      <c r="AC119" s="36">
        <v>-2046000000</v>
      </c>
      <c r="AD119" s="37"/>
      <c r="AE119" s="37"/>
      <c r="AF119" s="37"/>
      <c r="AG119" s="37"/>
      <c r="AH119" s="37"/>
      <c r="AI119" s="54"/>
      <c r="AJ119" s="54"/>
      <c r="AK119" s="36">
        <v>353000000</v>
      </c>
      <c r="AL119" s="37">
        <v>1252000000</v>
      </c>
      <c r="AM119" s="38">
        <v>-899000000</v>
      </c>
      <c r="AN119" s="36">
        <v>84000000</v>
      </c>
      <c r="AO119" s="37"/>
      <c r="AP119" s="37"/>
      <c r="AQ119" s="37"/>
      <c r="AR119" s="38"/>
      <c r="AS119" s="54">
        <v>-549000000</v>
      </c>
      <c r="AT119" s="54">
        <v>-34000000</v>
      </c>
      <c r="AU119" s="82">
        <v>-2192000000</v>
      </c>
      <c r="AV119" s="54">
        <v>-736000000</v>
      </c>
      <c r="AW119" s="36">
        <v>-2967000000</v>
      </c>
      <c r="AX119" s="37"/>
      <c r="AZ119" s="37"/>
      <c r="BA119" s="38"/>
      <c r="BB119" s="36">
        <v>93000000</v>
      </c>
      <c r="BC119" s="37"/>
      <c r="BD119" s="38"/>
      <c r="BE119" s="54">
        <v>-614000000</v>
      </c>
      <c r="BF119" s="54">
        <v>-18000000</v>
      </c>
      <c r="BG119" s="82">
        <v>-4242000000</v>
      </c>
      <c r="BH119" s="54">
        <v>-504000000</v>
      </c>
      <c r="BI119" s="54">
        <v>147000000</v>
      </c>
      <c r="BJ119" s="58">
        <v>-357000000</v>
      </c>
      <c r="BK119" s="37">
        <v>-27000000</v>
      </c>
      <c r="BL119" s="56">
        <v>-384000000</v>
      </c>
    </row>
    <row r="120" spans="1:64" x14ac:dyDescent="0.2">
      <c r="A120" s="52" t="s">
        <v>400</v>
      </c>
      <c r="B120" s="52" t="s">
        <v>401</v>
      </c>
      <c r="C120" s="52">
        <v>338660</v>
      </c>
      <c r="D120" s="52" t="s">
        <v>16</v>
      </c>
      <c r="E120" s="52">
        <v>2019</v>
      </c>
      <c r="F120" s="52" t="s">
        <v>1292</v>
      </c>
      <c r="G120" s="53">
        <v>43830</v>
      </c>
      <c r="H120" s="53">
        <v>43881</v>
      </c>
      <c r="I120" s="53">
        <v>43881</v>
      </c>
      <c r="J120" s="54">
        <v>40766362</v>
      </c>
      <c r="K120" s="54">
        <v>41923062</v>
      </c>
      <c r="L120" s="52" t="s">
        <v>402</v>
      </c>
      <c r="M120" s="83">
        <v>400709000</v>
      </c>
      <c r="N120" s="37"/>
      <c r="O120" s="37"/>
      <c r="P120" s="38"/>
      <c r="Q120" s="49">
        <v>59930000</v>
      </c>
      <c r="R120" s="36">
        <v>-801000</v>
      </c>
      <c r="S120" s="37"/>
      <c r="T120" s="37"/>
      <c r="U120" s="38"/>
      <c r="V120" s="36">
        <v>37112000</v>
      </c>
      <c r="W120" s="37"/>
      <c r="X120" s="37"/>
      <c r="Y120" s="37"/>
      <c r="Z120" s="38"/>
      <c r="AB120" s="84">
        <v>496950000</v>
      </c>
      <c r="AC120" s="36">
        <v>-73307000</v>
      </c>
      <c r="AD120" s="37"/>
      <c r="AE120" s="37"/>
      <c r="AF120" s="37"/>
      <c r="AG120" s="37"/>
      <c r="AH120" s="37"/>
      <c r="AI120" s="54"/>
      <c r="AJ120" s="54"/>
      <c r="AL120" s="37"/>
      <c r="AM120" s="38"/>
      <c r="AN120" s="36">
        <v>-3423000</v>
      </c>
      <c r="AO120" s="37"/>
      <c r="AP120" s="37"/>
      <c r="AQ120" s="37"/>
      <c r="AR120" s="38"/>
      <c r="AS120" s="54">
        <v>48876000</v>
      </c>
      <c r="AT120" s="54"/>
      <c r="AU120" s="82">
        <v>-27854000</v>
      </c>
      <c r="AV120" s="54">
        <v>-105715000</v>
      </c>
      <c r="AW120" s="36">
        <v>582915000</v>
      </c>
      <c r="AX120" s="37"/>
      <c r="AZ120" s="37"/>
      <c r="BA120" s="38"/>
      <c r="BB120" s="36">
        <v>-685943000</v>
      </c>
      <c r="BC120" s="37">
        <v>13064000</v>
      </c>
      <c r="BD120" s="38">
        <v>-699007000</v>
      </c>
      <c r="BE120" s="54">
        <v>-14049000</v>
      </c>
      <c r="BF120" s="54"/>
      <c r="BG120" s="82">
        <v>-222792000</v>
      </c>
      <c r="BH120" s="54">
        <v>246304000</v>
      </c>
      <c r="BI120" s="54"/>
      <c r="BJ120" s="58">
        <v>246304000</v>
      </c>
      <c r="BK120" s="37">
        <v>201000</v>
      </c>
      <c r="BL120" s="56">
        <v>246505000</v>
      </c>
    </row>
    <row r="121" spans="1:64" x14ac:dyDescent="0.2">
      <c r="A121" s="52" t="s">
        <v>415</v>
      </c>
      <c r="B121" s="52" t="s">
        <v>416</v>
      </c>
      <c r="C121" s="52">
        <v>446513</v>
      </c>
      <c r="D121" s="52" t="s">
        <v>16</v>
      </c>
      <c r="E121" s="52">
        <v>2019</v>
      </c>
      <c r="F121" s="52" t="s">
        <v>1292</v>
      </c>
      <c r="G121" s="53">
        <v>43830</v>
      </c>
      <c r="H121" s="53">
        <v>43886</v>
      </c>
      <c r="I121" s="53">
        <v>43886</v>
      </c>
      <c r="J121" s="54">
        <v>362234000</v>
      </c>
      <c r="K121" s="54">
        <v>367339000</v>
      </c>
      <c r="L121" s="52" t="s">
        <v>417</v>
      </c>
      <c r="M121" s="83">
        <v>432644000</v>
      </c>
      <c r="N121" s="37"/>
      <c r="O121" s="37"/>
      <c r="P121" s="38"/>
      <c r="Q121" s="49">
        <v>272422000</v>
      </c>
      <c r="R121" s="36">
        <v>34121000</v>
      </c>
      <c r="S121" s="37"/>
      <c r="T121" s="37"/>
      <c r="U121" s="38"/>
      <c r="V121" s="36">
        <v>-244066000</v>
      </c>
      <c r="W121" s="37"/>
      <c r="X121" s="37"/>
      <c r="Y121" s="37"/>
      <c r="Z121" s="38"/>
      <c r="AB121" s="84">
        <v>495121000</v>
      </c>
      <c r="AC121" s="36">
        <v>-882677000</v>
      </c>
      <c r="AD121" s="37"/>
      <c r="AE121" s="37"/>
      <c r="AF121" s="37"/>
      <c r="AG121" s="37"/>
      <c r="AH121" s="37"/>
      <c r="AI121" s="54"/>
      <c r="AJ121" s="54"/>
      <c r="AL121" s="37"/>
      <c r="AM121" s="38"/>
      <c r="AN121" s="36">
        <v>-34496000</v>
      </c>
      <c r="AO121" s="37"/>
      <c r="AP121" s="37"/>
      <c r="AQ121" s="37"/>
      <c r="AR121" s="38"/>
      <c r="AS121" s="54">
        <v>372876000</v>
      </c>
      <c r="AT121" s="54"/>
      <c r="AU121" s="82">
        <v>-544297000</v>
      </c>
      <c r="AV121" s="54">
        <v>-318702000</v>
      </c>
      <c r="AW121" s="36">
        <v>251095000</v>
      </c>
      <c r="AX121" s="37"/>
      <c r="AZ121" s="37"/>
      <c r="BA121" s="38"/>
      <c r="BB121" s="36">
        <v>272761000</v>
      </c>
      <c r="BC121" s="37">
        <v>272761000</v>
      </c>
      <c r="BD121" s="38"/>
      <c r="BE121" s="54">
        <v>-60064000</v>
      </c>
      <c r="BF121" s="54"/>
      <c r="BG121" s="82">
        <v>145090000</v>
      </c>
      <c r="BH121" s="54">
        <v>95914000</v>
      </c>
      <c r="BI121" s="54"/>
      <c r="BJ121" s="58">
        <v>95914000</v>
      </c>
      <c r="BK121" s="37"/>
      <c r="BL121" s="56">
        <v>95914000</v>
      </c>
    </row>
    <row r="122" spans="1:64" x14ac:dyDescent="0.2">
      <c r="A122" s="52" t="s">
        <v>364</v>
      </c>
      <c r="B122" s="52" t="s">
        <v>365</v>
      </c>
      <c r="C122" s="52">
        <v>108420</v>
      </c>
      <c r="D122" s="52" t="s">
        <v>16</v>
      </c>
      <c r="E122" s="52">
        <v>2020</v>
      </c>
      <c r="F122" s="52" t="s">
        <v>1292</v>
      </c>
      <c r="G122" s="53">
        <v>43982</v>
      </c>
      <c r="H122" s="53">
        <v>44036</v>
      </c>
      <c r="I122" s="53">
        <v>44036</v>
      </c>
      <c r="J122" s="54">
        <v>122700000</v>
      </c>
      <c r="K122" s="54">
        <v>122700000</v>
      </c>
      <c r="L122" s="52" t="s">
        <v>366</v>
      </c>
      <c r="M122" s="83">
        <v>-49200000</v>
      </c>
      <c r="N122" s="37">
        <v>-52400000</v>
      </c>
      <c r="O122" s="37">
        <v>3200000</v>
      </c>
      <c r="P122" s="38"/>
      <c r="Q122" s="49">
        <v>355900000</v>
      </c>
      <c r="R122" s="36">
        <v>445700000</v>
      </c>
      <c r="S122" s="37">
        <v>53000000</v>
      </c>
      <c r="T122" s="37">
        <v>-133600000</v>
      </c>
      <c r="U122" s="38">
        <v>526300000</v>
      </c>
      <c r="V122" s="36">
        <v>-35000000</v>
      </c>
      <c r="W122" s="37"/>
      <c r="X122" s="37"/>
      <c r="Y122" s="37"/>
      <c r="Z122" s="38">
        <v>-35000000</v>
      </c>
      <c r="AB122" s="84">
        <v>717400000</v>
      </c>
      <c r="AC122" s="36">
        <v>-454100000</v>
      </c>
      <c r="AD122" s="37">
        <v>5800000</v>
      </c>
      <c r="AE122" s="37">
        <v>5800000</v>
      </c>
      <c r="AF122" s="37"/>
      <c r="AG122" s="37">
        <v>-459900000</v>
      </c>
      <c r="AH122" s="37">
        <v>-459900000</v>
      </c>
      <c r="AI122" s="54"/>
      <c r="AJ122" s="54"/>
      <c r="AL122" s="37"/>
      <c r="AM122" s="38"/>
      <c r="AN122" s="36">
        <v>-55800000</v>
      </c>
      <c r="AO122" s="37"/>
      <c r="AP122" s="37"/>
      <c r="AQ122" s="37"/>
      <c r="AR122" s="38">
        <v>-55800000</v>
      </c>
      <c r="AS122" s="54">
        <v>-34100000</v>
      </c>
      <c r="AT122" s="54"/>
      <c r="AU122" s="82">
        <v>-544000000</v>
      </c>
      <c r="AV122" s="54">
        <v>-322300000</v>
      </c>
      <c r="AW122" s="36">
        <v>270000000</v>
      </c>
      <c r="AX122" s="37">
        <v>270000000</v>
      </c>
      <c r="AY122" s="55">
        <v>0</v>
      </c>
      <c r="AZ122" s="37">
        <v>0</v>
      </c>
      <c r="BA122" s="38">
        <v>0</v>
      </c>
      <c r="BB122" s="36">
        <v>195600000</v>
      </c>
      <c r="BC122" s="37">
        <v>525900000</v>
      </c>
      <c r="BD122" s="38">
        <v>-330300000</v>
      </c>
      <c r="BE122" s="54">
        <v>-4600000</v>
      </c>
      <c r="BF122" s="54"/>
      <c r="BG122" s="82">
        <v>138700000</v>
      </c>
      <c r="BH122" s="54">
        <v>312100000</v>
      </c>
      <c r="BI122" s="54">
        <v>-6100000</v>
      </c>
      <c r="BJ122" s="58">
        <v>306000000</v>
      </c>
      <c r="BK122" s="37"/>
      <c r="BL122" s="56">
        <v>306000000</v>
      </c>
    </row>
    <row r="123" spans="1:64" x14ac:dyDescent="0.2">
      <c r="A123" s="52" t="s">
        <v>409</v>
      </c>
      <c r="B123" s="52" t="s">
        <v>410</v>
      </c>
      <c r="C123" s="52">
        <v>378131</v>
      </c>
      <c r="D123" s="52" t="s">
        <v>16</v>
      </c>
      <c r="E123" s="52">
        <v>2019</v>
      </c>
      <c r="F123" s="52" t="s">
        <v>1292</v>
      </c>
      <c r="G123" s="53">
        <v>43830</v>
      </c>
      <c r="H123" s="53">
        <v>43866</v>
      </c>
      <c r="I123" s="53">
        <v>43866</v>
      </c>
      <c r="J123" s="54">
        <v>185000000</v>
      </c>
      <c r="K123" s="54">
        <v>185000000</v>
      </c>
      <c r="L123" s="52" t="s">
        <v>411</v>
      </c>
      <c r="M123" s="83">
        <v>1172000000</v>
      </c>
      <c r="N123" s="37"/>
      <c r="O123" s="37"/>
      <c r="P123" s="38"/>
      <c r="Q123" s="49">
        <v>1263000000</v>
      </c>
      <c r="R123" s="36">
        <v>428000000</v>
      </c>
      <c r="S123" s="37"/>
      <c r="T123" s="37"/>
      <c r="U123" s="38"/>
      <c r="V123" s="36">
        <v>-214000000</v>
      </c>
      <c r="W123" s="37"/>
      <c r="X123" s="37"/>
      <c r="Y123" s="37"/>
      <c r="Z123" s="38"/>
      <c r="AB123" s="84">
        <v>2649000000</v>
      </c>
      <c r="AD123" s="37"/>
      <c r="AE123" s="37"/>
      <c r="AF123" s="37"/>
      <c r="AG123" s="37"/>
      <c r="AH123" s="37"/>
      <c r="AI123" s="54"/>
      <c r="AJ123" s="54"/>
      <c r="AL123" s="37"/>
      <c r="AM123" s="38"/>
      <c r="AN123" s="36">
        <v>-2619000000</v>
      </c>
      <c r="AO123" s="37"/>
      <c r="AP123" s="37"/>
      <c r="AQ123" s="37"/>
      <c r="AR123" s="38"/>
      <c r="AS123" s="54">
        <v>-3113000000</v>
      </c>
      <c r="AT123" s="54"/>
      <c r="AU123" s="82">
        <v>-5732000000</v>
      </c>
      <c r="AV123" s="54">
        <v>-692000000</v>
      </c>
      <c r="AW123" s="36">
        <v>1904000000</v>
      </c>
      <c r="AX123" s="37"/>
      <c r="AZ123" s="37"/>
      <c r="BA123" s="38"/>
      <c r="BB123" s="36">
        <v>1023000000</v>
      </c>
      <c r="BC123" s="37"/>
      <c r="BD123" s="38"/>
      <c r="BE123" s="54">
        <v>865000000</v>
      </c>
      <c r="BF123" s="54"/>
      <c r="BG123" s="82">
        <v>3100000000</v>
      </c>
      <c r="BH123" s="54">
        <v>17000000</v>
      </c>
      <c r="BI123" s="54"/>
      <c r="BJ123" s="58">
        <v>17000000</v>
      </c>
      <c r="BK123" s="37"/>
      <c r="BL123" s="56">
        <v>17000000</v>
      </c>
    </row>
    <row r="124" spans="1:64" x14ac:dyDescent="0.2">
      <c r="A124" s="52" t="s">
        <v>412</v>
      </c>
      <c r="B124" s="52" t="s">
        <v>413</v>
      </c>
      <c r="C124" s="52">
        <v>191249</v>
      </c>
      <c r="D124" s="52" t="s">
        <v>16</v>
      </c>
      <c r="E124" s="52">
        <v>2019</v>
      </c>
      <c r="F124" s="52" t="s">
        <v>1292</v>
      </c>
      <c r="G124" s="53">
        <v>43830</v>
      </c>
      <c r="H124" s="53">
        <v>43881</v>
      </c>
      <c r="I124" s="53">
        <v>43881</v>
      </c>
      <c r="J124" s="54">
        <v>729000000</v>
      </c>
      <c r="K124" s="54">
        <v>729000000</v>
      </c>
      <c r="L124" s="52" t="s">
        <v>414</v>
      </c>
      <c r="M124" s="83">
        <v>3571000000</v>
      </c>
      <c r="N124" s="37"/>
      <c r="O124" s="37"/>
      <c r="P124" s="38"/>
      <c r="Q124" s="49">
        <v>5176000000</v>
      </c>
      <c r="R124" s="36">
        <v>287000000</v>
      </c>
      <c r="S124" s="37"/>
      <c r="T124" s="37">
        <v>806000000</v>
      </c>
      <c r="U124" s="38">
        <v>-519000000</v>
      </c>
      <c r="V124" s="36">
        <v>-825000000</v>
      </c>
      <c r="W124" s="37">
        <v>78000000</v>
      </c>
      <c r="X124" s="37">
        <v>-122000000</v>
      </c>
      <c r="Y124" s="37">
        <v>-164000000</v>
      </c>
      <c r="Z124" s="38">
        <v>-617000000</v>
      </c>
      <c r="AB124" s="84">
        <v>8209000000</v>
      </c>
      <c r="AC124" s="36">
        <v>-11122000000</v>
      </c>
      <c r="AD124" s="37"/>
      <c r="AE124" s="37"/>
      <c r="AF124" s="37"/>
      <c r="AG124" s="37"/>
      <c r="AH124" s="37"/>
      <c r="AI124" s="54"/>
      <c r="AJ124" s="54">
        <v>-11122000000</v>
      </c>
      <c r="AK124" s="36">
        <v>-5000000</v>
      </c>
      <c r="AL124" s="37">
        <v>3343000000</v>
      </c>
      <c r="AM124" s="38">
        <v>-3348000000</v>
      </c>
      <c r="AO124" s="37"/>
      <c r="AP124" s="37"/>
      <c r="AQ124" s="37"/>
      <c r="AR124" s="38"/>
      <c r="AS124" s="54">
        <v>-830000000</v>
      </c>
      <c r="AT124" s="54"/>
      <c r="AU124" s="82">
        <v>-11957000000</v>
      </c>
      <c r="AV124" s="54">
        <v>-2668000000</v>
      </c>
      <c r="AW124" s="36">
        <v>5197000000</v>
      </c>
      <c r="AX124" s="37">
        <v>-298000000</v>
      </c>
      <c r="AY124" s="55">
        <v>5495000000</v>
      </c>
      <c r="AZ124" s="37">
        <v>-3955000000</v>
      </c>
      <c r="BA124" s="38">
        <v>9450000000</v>
      </c>
      <c r="BB124" s="36">
        <v>384000000</v>
      </c>
      <c r="BC124" s="37">
        <v>384000000</v>
      </c>
      <c r="BD124" s="38"/>
      <c r="BE124" s="54">
        <v>817000000</v>
      </c>
      <c r="BF124" s="54"/>
      <c r="BG124" s="82">
        <v>3730000000</v>
      </c>
      <c r="BH124" s="54">
        <v>-18000000</v>
      </c>
      <c r="BI124" s="54"/>
      <c r="BJ124" s="58">
        <v>-18000000</v>
      </c>
      <c r="BK124" s="37"/>
      <c r="BL124" s="56">
        <v>-18000000</v>
      </c>
    </row>
    <row r="125" spans="1:64" x14ac:dyDescent="0.2">
      <c r="A125" s="52" t="s">
        <v>367</v>
      </c>
      <c r="B125" s="52" t="s">
        <v>368</v>
      </c>
      <c r="C125" s="52">
        <v>349826</v>
      </c>
      <c r="D125" s="52" t="s">
        <v>16</v>
      </c>
      <c r="E125" s="52">
        <v>2019</v>
      </c>
      <c r="F125" s="52" t="s">
        <v>1292</v>
      </c>
      <c r="G125" s="53">
        <v>43830</v>
      </c>
      <c r="H125" s="53">
        <v>43882</v>
      </c>
      <c r="I125" s="53">
        <v>43882</v>
      </c>
      <c r="J125" s="54">
        <v>153180908</v>
      </c>
      <c r="K125" s="54">
        <v>153812064</v>
      </c>
      <c r="L125" s="52" t="s">
        <v>369</v>
      </c>
      <c r="M125" s="83">
        <v>1021294000</v>
      </c>
      <c r="N125" s="37"/>
      <c r="O125" s="37"/>
      <c r="P125" s="38"/>
      <c r="Q125" s="49">
        <v>615152000</v>
      </c>
      <c r="R125" s="36">
        <v>349050000</v>
      </c>
      <c r="S125" s="37">
        <v>67850000</v>
      </c>
      <c r="T125" s="37">
        <v>41723000</v>
      </c>
      <c r="U125" s="38">
        <v>239477000</v>
      </c>
      <c r="V125" s="36">
        <v>86859000</v>
      </c>
      <c r="W125" s="37">
        <v>-79957000</v>
      </c>
      <c r="X125" s="37">
        <v>10158000</v>
      </c>
      <c r="Y125" s="37">
        <v>-84539000</v>
      </c>
      <c r="Z125" s="38">
        <v>241197000</v>
      </c>
      <c r="AB125" s="84">
        <v>2072355000</v>
      </c>
      <c r="AC125" s="36">
        <v>-766546000</v>
      </c>
      <c r="AD125" s="37"/>
      <c r="AE125" s="37"/>
      <c r="AF125" s="37"/>
      <c r="AG125" s="37">
        <v>-766546000</v>
      </c>
      <c r="AH125" s="37">
        <v>-766546000</v>
      </c>
      <c r="AI125" s="54"/>
      <c r="AJ125" s="54"/>
      <c r="AK125" s="36">
        <v>-6086000</v>
      </c>
      <c r="AL125" s="37">
        <v>95376000</v>
      </c>
      <c r="AM125" s="38">
        <v>-101462000</v>
      </c>
      <c r="AN125" s="36">
        <v>3767165000</v>
      </c>
      <c r="AO125" s="37">
        <v>3877392000</v>
      </c>
      <c r="AP125" s="37">
        <v>-9366000</v>
      </c>
      <c r="AQ125" s="37"/>
      <c r="AR125" s="38">
        <v>-100861000</v>
      </c>
      <c r="AS125" s="54">
        <v>807000</v>
      </c>
      <c r="AT125" s="54"/>
      <c r="AU125" s="82">
        <v>2995340000</v>
      </c>
      <c r="AV125" s="54"/>
      <c r="AW125" s="36">
        <v>-2080191000</v>
      </c>
      <c r="AX125" s="37"/>
      <c r="AY125" s="55">
        <v>-2080191000</v>
      </c>
      <c r="AZ125" s="37">
        <v>-40606041000</v>
      </c>
      <c r="BA125" s="38">
        <v>38525850000</v>
      </c>
      <c r="BB125" s="36">
        <v>-2372434000</v>
      </c>
      <c r="BC125" s="37">
        <v>11382000</v>
      </c>
      <c r="BD125" s="38">
        <v>-2383816000</v>
      </c>
      <c r="BE125" s="54">
        <v>-243825000</v>
      </c>
      <c r="BF125" s="54"/>
      <c r="BG125" s="82">
        <v>-4696450000</v>
      </c>
      <c r="BH125" s="54">
        <v>371245000</v>
      </c>
      <c r="BI125" s="54"/>
      <c r="BJ125" s="58">
        <v>371245000</v>
      </c>
      <c r="BK125" s="37">
        <v>-1760000</v>
      </c>
      <c r="BL125" s="56">
        <v>369485000</v>
      </c>
    </row>
    <row r="126" spans="1:64" x14ac:dyDescent="0.2">
      <c r="A126" s="52" t="s">
        <v>379</v>
      </c>
      <c r="B126" s="52" t="s">
        <v>380</v>
      </c>
      <c r="C126" s="52">
        <v>122079</v>
      </c>
      <c r="D126" s="52" t="s">
        <v>16</v>
      </c>
      <c r="E126" s="52">
        <v>2019</v>
      </c>
      <c r="F126" s="52" t="s">
        <v>1292</v>
      </c>
      <c r="G126" s="53">
        <v>43830</v>
      </c>
      <c r="H126" s="53">
        <v>43880</v>
      </c>
      <c r="I126" s="53">
        <v>43880</v>
      </c>
      <c r="J126" s="54">
        <v>401000000</v>
      </c>
      <c r="K126" s="54">
        <v>401000000</v>
      </c>
      <c r="L126" s="52" t="s">
        <v>381</v>
      </c>
      <c r="M126" s="83">
        <v>-79000000</v>
      </c>
      <c r="N126" s="37">
        <v>-353000000</v>
      </c>
      <c r="O126" s="37">
        <v>274000000</v>
      </c>
      <c r="P126" s="38"/>
      <c r="Q126" s="49">
        <v>1497000000</v>
      </c>
      <c r="R126" s="36">
        <v>707000000</v>
      </c>
      <c r="S126" s="37"/>
      <c r="T126" s="37"/>
      <c r="U126" s="38"/>
      <c r="V126" s="36">
        <v>-82000000</v>
      </c>
      <c r="W126" s="37"/>
      <c r="X126" s="37"/>
      <c r="Y126" s="37"/>
      <c r="Z126" s="38"/>
      <c r="AB126" s="84">
        <v>2043000000</v>
      </c>
      <c r="AC126" s="36">
        <v>-1551000000</v>
      </c>
      <c r="AD126" s="37"/>
      <c r="AE126" s="37"/>
      <c r="AF126" s="37"/>
      <c r="AG126" s="37"/>
      <c r="AH126" s="37"/>
      <c r="AI126" s="54"/>
      <c r="AJ126" s="54"/>
      <c r="AL126" s="37"/>
      <c r="AM126" s="38"/>
      <c r="AO126" s="37"/>
      <c r="AP126" s="37"/>
      <c r="AQ126" s="37"/>
      <c r="AR126" s="38"/>
      <c r="AS126" s="54"/>
      <c r="AT126" s="54"/>
      <c r="AU126" s="82">
        <v>-1551000000</v>
      </c>
      <c r="AV126" s="54">
        <v>-140000000</v>
      </c>
      <c r="AW126" s="36">
        <v>-162000000</v>
      </c>
      <c r="AX126" s="37"/>
      <c r="AZ126" s="37"/>
      <c r="BA126" s="38"/>
      <c r="BB126" s="36">
        <v>-1849000000</v>
      </c>
      <c r="BC126" s="37"/>
      <c r="BD126" s="38">
        <v>-1849000000</v>
      </c>
      <c r="BE126" s="54">
        <v>90000000</v>
      </c>
      <c r="BF126" s="54"/>
      <c r="BG126" s="82">
        <v>-2061000000</v>
      </c>
      <c r="BH126" s="54">
        <v>-1569000000</v>
      </c>
      <c r="BI126" s="54">
        <v>967000000</v>
      </c>
      <c r="BJ126" s="58">
        <v>-602000000</v>
      </c>
      <c r="BK126" s="37"/>
      <c r="BL126" s="56">
        <v>-602000000</v>
      </c>
    </row>
    <row r="127" spans="1:64" x14ac:dyDescent="0.2">
      <c r="A127" s="52" t="s">
        <v>421</v>
      </c>
      <c r="B127" s="52" t="s">
        <v>422</v>
      </c>
      <c r="C127" s="52">
        <v>740485</v>
      </c>
      <c r="D127" s="52" t="s">
        <v>16</v>
      </c>
      <c r="E127" s="52">
        <v>2019</v>
      </c>
      <c r="F127" s="52" t="s">
        <v>1292</v>
      </c>
      <c r="G127" s="53">
        <v>43921</v>
      </c>
      <c r="H127" s="53">
        <v>43983</v>
      </c>
      <c r="I127" s="53">
        <v>43983</v>
      </c>
      <c r="J127" s="54">
        <v>258570000</v>
      </c>
      <c r="K127" s="54">
        <v>258570000</v>
      </c>
      <c r="L127" s="52" t="s">
        <v>423</v>
      </c>
      <c r="M127" s="83">
        <v>-5358000000</v>
      </c>
      <c r="N127" s="37"/>
      <c r="O127" s="37"/>
      <c r="P127" s="38"/>
      <c r="Q127" s="49">
        <v>1960000000</v>
      </c>
      <c r="R127" s="36">
        <v>6604000000</v>
      </c>
      <c r="S127" s="37"/>
      <c r="T127" s="37"/>
      <c r="U127" s="38"/>
      <c r="V127" s="36">
        <v>-856000000</v>
      </c>
      <c r="W127" s="37"/>
      <c r="X127" s="37"/>
      <c r="Y127" s="37"/>
      <c r="Z127" s="38"/>
      <c r="AB127" s="84">
        <v>2350000000</v>
      </c>
      <c r="AC127" s="36">
        <v>-793000000</v>
      </c>
      <c r="AD127" s="37"/>
      <c r="AE127" s="37"/>
      <c r="AF127" s="37"/>
      <c r="AG127" s="37"/>
      <c r="AH127" s="37"/>
      <c r="AI127" s="54"/>
      <c r="AJ127" s="54"/>
      <c r="AL127" s="37"/>
      <c r="AM127" s="38"/>
      <c r="AN127" s="36">
        <v>-1997000000</v>
      </c>
      <c r="AO127" s="37"/>
      <c r="AP127" s="37"/>
      <c r="AQ127" s="37"/>
      <c r="AR127" s="38"/>
      <c r="AS127" s="54">
        <v>653000000</v>
      </c>
      <c r="AT127" s="54"/>
      <c r="AU127" s="82">
        <v>-2137000000</v>
      </c>
      <c r="AV127" s="54">
        <v>-214000000</v>
      </c>
      <c r="AW127" s="36">
        <v>1657000000</v>
      </c>
      <c r="AX127" s="37"/>
      <c r="AZ127" s="37"/>
      <c r="BA127" s="38"/>
      <c r="BB127" s="36">
        <v>-725000000</v>
      </c>
      <c r="BC127" s="37">
        <v>11000000</v>
      </c>
      <c r="BD127" s="38">
        <v>-736000000</v>
      </c>
      <c r="BE127" s="54">
        <v>-61000000</v>
      </c>
      <c r="BF127" s="54"/>
      <c r="BG127" s="82">
        <v>657000000</v>
      </c>
      <c r="BH127" s="54">
        <v>870000000</v>
      </c>
      <c r="BI127" s="54"/>
      <c r="BJ127" s="58">
        <v>870000000</v>
      </c>
      <c r="BK127" s="37">
        <v>-90000000</v>
      </c>
      <c r="BL127" s="56">
        <v>780000000</v>
      </c>
    </row>
    <row r="128" spans="1:64" x14ac:dyDescent="0.2">
      <c r="A128" s="52" t="s">
        <v>382</v>
      </c>
      <c r="B128" s="52" t="s">
        <v>383</v>
      </c>
      <c r="C128" s="52">
        <v>352596</v>
      </c>
      <c r="D128" s="52" t="s">
        <v>16</v>
      </c>
      <c r="E128" s="52">
        <v>2019</v>
      </c>
      <c r="F128" s="52" t="s">
        <v>1292</v>
      </c>
      <c r="G128" s="53">
        <v>43830</v>
      </c>
      <c r="H128" s="53">
        <v>43874</v>
      </c>
      <c r="I128" s="53">
        <v>43874</v>
      </c>
      <c r="J128" s="54">
        <v>91100000</v>
      </c>
      <c r="K128" s="54">
        <v>92300000</v>
      </c>
      <c r="L128" s="52" t="s">
        <v>384</v>
      </c>
      <c r="M128" s="83">
        <v>101100000</v>
      </c>
      <c r="N128" s="37"/>
      <c r="O128" s="37"/>
      <c r="P128" s="38"/>
      <c r="Q128" s="49">
        <v>48700000</v>
      </c>
      <c r="R128" s="36">
        <v>158600000</v>
      </c>
      <c r="S128" s="37"/>
      <c r="T128" s="37"/>
      <c r="U128" s="38"/>
      <c r="V128" s="36">
        <v>6100000</v>
      </c>
      <c r="W128" s="37"/>
      <c r="X128" s="37"/>
      <c r="Y128" s="37"/>
      <c r="Z128" s="38"/>
      <c r="AB128" s="84">
        <v>314500000</v>
      </c>
      <c r="AC128" s="36">
        <v>-180000000</v>
      </c>
      <c r="AD128" s="37"/>
      <c r="AE128" s="37"/>
      <c r="AF128" s="37"/>
      <c r="AG128" s="37"/>
      <c r="AH128" s="37"/>
      <c r="AI128" s="54"/>
      <c r="AJ128" s="54"/>
      <c r="AK128" s="36">
        <v>-835200000</v>
      </c>
      <c r="AL128" s="37"/>
      <c r="AM128" s="38"/>
      <c r="AN128" s="36">
        <v>0</v>
      </c>
      <c r="AO128" s="37"/>
      <c r="AP128" s="37"/>
      <c r="AQ128" s="37"/>
      <c r="AR128" s="38"/>
      <c r="AS128" s="54"/>
      <c r="AT128" s="54"/>
      <c r="AU128" s="82">
        <v>-1015200000</v>
      </c>
      <c r="AV128" s="54"/>
      <c r="AW128" s="36">
        <v>0</v>
      </c>
      <c r="AX128" s="37"/>
      <c r="AZ128" s="37"/>
      <c r="BA128" s="38"/>
      <c r="BB128" s="36">
        <v>11900000</v>
      </c>
      <c r="BC128" s="37">
        <v>11900000</v>
      </c>
      <c r="BD128" s="38">
        <v>0</v>
      </c>
      <c r="BE128" s="54">
        <v>-1200000</v>
      </c>
      <c r="BF128" s="54"/>
      <c r="BG128" s="82">
        <v>10700000</v>
      </c>
      <c r="BH128" s="54">
        <v>-690000000</v>
      </c>
      <c r="BI128" s="54"/>
      <c r="BJ128" s="58">
        <v>-690000000</v>
      </c>
      <c r="BK128" s="37">
        <v>-700000</v>
      </c>
      <c r="BL128" s="56">
        <v>-690700000</v>
      </c>
    </row>
    <row r="129" spans="1:64" x14ac:dyDescent="0.2">
      <c r="A129" s="52" t="s">
        <v>442</v>
      </c>
      <c r="B129" s="52" t="s">
        <v>443</v>
      </c>
      <c r="C129" s="52">
        <v>372651</v>
      </c>
      <c r="D129" s="52" t="s">
        <v>16</v>
      </c>
      <c r="E129" s="52">
        <v>2019</v>
      </c>
      <c r="F129" s="52" t="s">
        <v>1292</v>
      </c>
      <c r="G129" s="53">
        <v>43921</v>
      </c>
      <c r="H129" s="53">
        <v>43971</v>
      </c>
      <c r="I129" s="53">
        <v>43971</v>
      </c>
      <c r="J129" s="54">
        <v>293000000</v>
      </c>
      <c r="K129" s="54">
        <v>295000000</v>
      </c>
      <c r="L129" s="52" t="s">
        <v>444</v>
      </c>
      <c r="M129" s="83">
        <v>3039000000</v>
      </c>
      <c r="N129" s="37"/>
      <c r="O129" s="37"/>
      <c r="P129" s="38"/>
      <c r="Q129" s="49">
        <v>150000000</v>
      </c>
      <c r="R129" s="36">
        <v>-1519000000</v>
      </c>
      <c r="S129" s="37"/>
      <c r="T129" s="37"/>
      <c r="U129" s="38"/>
      <c r="V129" s="36">
        <v>127000000</v>
      </c>
      <c r="W129" s="37"/>
      <c r="X129" s="37"/>
      <c r="Y129" s="37"/>
      <c r="Z129" s="38"/>
      <c r="AB129" s="84">
        <v>1797000000</v>
      </c>
      <c r="AC129" s="36">
        <v>-140000000</v>
      </c>
      <c r="AD129" s="37"/>
      <c r="AE129" s="37"/>
      <c r="AF129" s="37"/>
      <c r="AG129" s="37"/>
      <c r="AH129" s="37"/>
      <c r="AI129" s="54"/>
      <c r="AJ129" s="54"/>
      <c r="AL129" s="37"/>
      <c r="AM129" s="38"/>
      <c r="AN129" s="36">
        <v>0</v>
      </c>
      <c r="AO129" s="37"/>
      <c r="AP129" s="37"/>
      <c r="AQ129" s="37"/>
      <c r="AR129" s="38"/>
      <c r="AS129" s="54">
        <v>-1217000000</v>
      </c>
      <c r="AT129" s="54"/>
      <c r="AU129" s="82">
        <v>-1357000000</v>
      </c>
      <c r="AV129" s="54"/>
      <c r="AX129" s="37"/>
      <c r="AZ129" s="37"/>
      <c r="BA129" s="38"/>
      <c r="BB129" s="36">
        <v>-1145000000</v>
      </c>
      <c r="BC129" s="37">
        <v>62000000</v>
      </c>
      <c r="BD129" s="38">
        <v>-1207000000</v>
      </c>
      <c r="BE129" s="54">
        <v>-213000000</v>
      </c>
      <c r="BF129" s="54"/>
      <c r="BG129" s="82">
        <v>-1358000000</v>
      </c>
      <c r="BH129" s="54">
        <v>-918000000</v>
      </c>
      <c r="BI129" s="54"/>
      <c r="BJ129" s="58">
        <v>-918000000</v>
      </c>
      <c r="BK129" s="37">
        <v>-22000000</v>
      </c>
      <c r="BL129" s="56">
        <v>-940000000</v>
      </c>
    </row>
    <row r="130" spans="1:64" x14ac:dyDescent="0.2">
      <c r="A130" s="52" t="s">
        <v>430</v>
      </c>
      <c r="B130" s="52" t="s">
        <v>431</v>
      </c>
      <c r="C130" s="52">
        <v>104109</v>
      </c>
      <c r="D130" s="52" t="s">
        <v>16</v>
      </c>
      <c r="E130" s="52">
        <v>2019</v>
      </c>
      <c r="F130" s="52" t="s">
        <v>1292</v>
      </c>
      <c r="G130" s="53">
        <v>43830</v>
      </c>
      <c r="H130" s="53">
        <v>43861</v>
      </c>
      <c r="I130" s="53">
        <v>43861</v>
      </c>
      <c r="J130" s="54">
        <v>849000000</v>
      </c>
      <c r="K130" s="54">
        <v>856000000</v>
      </c>
      <c r="L130" s="52" t="s">
        <v>432</v>
      </c>
      <c r="M130" s="83">
        <v>1792000000</v>
      </c>
      <c r="N130" s="37"/>
      <c r="O130" s="37"/>
      <c r="P130" s="38"/>
      <c r="Q130" s="49">
        <v>681000000</v>
      </c>
      <c r="R130" s="36">
        <v>841000000</v>
      </c>
      <c r="S130" s="37"/>
      <c r="T130" s="37"/>
      <c r="U130" s="38"/>
      <c r="V130" s="36">
        <v>-200000000</v>
      </c>
      <c r="W130" s="37"/>
      <c r="X130" s="37"/>
      <c r="Y130" s="37"/>
      <c r="Z130" s="38"/>
      <c r="AA130" s="55">
        <v>0</v>
      </c>
      <c r="AB130" s="84">
        <v>3114000000</v>
      </c>
      <c r="AC130" s="36">
        <v>-554000000</v>
      </c>
      <c r="AD130" s="37"/>
      <c r="AE130" s="37"/>
      <c r="AF130" s="37"/>
      <c r="AG130" s="37"/>
      <c r="AH130" s="37"/>
      <c r="AI130" s="54"/>
      <c r="AJ130" s="54"/>
      <c r="AK130" s="36">
        <v>3571000000</v>
      </c>
      <c r="AL130" s="37"/>
      <c r="AM130" s="38"/>
      <c r="AN130" s="36">
        <v>-93000000</v>
      </c>
      <c r="AO130" s="37"/>
      <c r="AP130" s="37"/>
      <c r="AQ130" s="37"/>
      <c r="AR130" s="38"/>
      <c r="AS130" s="54">
        <v>-137000000</v>
      </c>
      <c r="AT130" s="54"/>
      <c r="AU130" s="82">
        <v>2787000000</v>
      </c>
      <c r="AV130" s="54">
        <v>-473000000</v>
      </c>
      <c r="AW130" s="36">
        <v>-1550000000</v>
      </c>
      <c r="AX130" s="37"/>
      <c r="AZ130" s="37"/>
      <c r="BA130" s="38"/>
      <c r="BB130" s="36">
        <v>-4867000000</v>
      </c>
      <c r="BC130" s="37"/>
      <c r="BD130" s="38"/>
      <c r="BE130" s="54">
        <v>-201000000</v>
      </c>
      <c r="BF130" s="54"/>
      <c r="BG130" s="82">
        <v>-7091000000</v>
      </c>
      <c r="BH130" s="54">
        <v>-1190000000</v>
      </c>
      <c r="BI130" s="54"/>
      <c r="BJ130" s="58">
        <v>-1190000000</v>
      </c>
      <c r="BK130" s="37">
        <v>-33000000</v>
      </c>
      <c r="BL130" s="56">
        <v>-1223000000</v>
      </c>
    </row>
    <row r="131" spans="1:64" x14ac:dyDescent="0.2">
      <c r="A131" s="52" t="s">
        <v>433</v>
      </c>
      <c r="B131" s="52" t="s">
        <v>434</v>
      </c>
      <c r="C131" s="52">
        <v>378133</v>
      </c>
      <c r="D131" s="52" t="s">
        <v>16</v>
      </c>
      <c r="E131" s="52">
        <v>2019</v>
      </c>
      <c r="F131" s="52" t="s">
        <v>1292</v>
      </c>
      <c r="G131" s="53">
        <v>43830</v>
      </c>
      <c r="H131" s="53">
        <v>43889</v>
      </c>
      <c r="I131" s="53">
        <v>43889</v>
      </c>
      <c r="J131" s="54">
        <v>288100000</v>
      </c>
      <c r="K131" s="54">
        <v>292500000</v>
      </c>
      <c r="L131" s="52" t="s">
        <v>435</v>
      </c>
      <c r="M131" s="83">
        <v>1576200000</v>
      </c>
      <c r="N131" s="37">
        <v>1576200000</v>
      </c>
      <c r="O131" s="37"/>
      <c r="P131" s="38"/>
      <c r="Q131" s="49">
        <v>973300000</v>
      </c>
      <c r="R131" s="36">
        <v>-49400000</v>
      </c>
      <c r="S131" s="37"/>
      <c r="T131" s="37"/>
      <c r="U131" s="38"/>
      <c r="V131" s="36">
        <v>-79400000</v>
      </c>
      <c r="W131" s="37"/>
      <c r="X131" s="37"/>
      <c r="Y131" s="37"/>
      <c r="Z131" s="38"/>
      <c r="AB131" s="84">
        <v>2420700000</v>
      </c>
      <c r="AC131" s="36">
        <v>-789700000</v>
      </c>
      <c r="AD131" s="37"/>
      <c r="AE131" s="37"/>
      <c r="AF131" s="37"/>
      <c r="AG131" s="37"/>
      <c r="AH131" s="37"/>
      <c r="AI131" s="54"/>
      <c r="AJ131" s="54"/>
      <c r="AL131" s="37"/>
      <c r="AM131" s="38"/>
      <c r="AN131" s="36">
        <v>-384600000</v>
      </c>
      <c r="AO131" s="37"/>
      <c r="AP131" s="37"/>
      <c r="AQ131" s="37"/>
      <c r="AR131" s="38"/>
      <c r="AS131" s="54">
        <v>-24800000</v>
      </c>
      <c r="AT131" s="54"/>
      <c r="AU131" s="82">
        <v>-1199100000</v>
      </c>
      <c r="AV131" s="54">
        <v>-554900000</v>
      </c>
      <c r="AW131" s="36">
        <v>-652600000</v>
      </c>
      <c r="AX131" s="37"/>
      <c r="AZ131" s="37"/>
      <c r="BA131" s="38"/>
      <c r="BB131" s="36">
        <v>-166900000</v>
      </c>
      <c r="BC131" s="37"/>
      <c r="BD131" s="38"/>
      <c r="BE131" s="54">
        <v>24800000</v>
      </c>
      <c r="BF131" s="54"/>
      <c r="BG131" s="82">
        <v>-1349600000</v>
      </c>
      <c r="BH131" s="54">
        <v>-128000000</v>
      </c>
      <c r="BI131" s="54"/>
      <c r="BJ131" s="58">
        <v>-128000000</v>
      </c>
      <c r="BK131" s="37">
        <v>20400000</v>
      </c>
      <c r="BL131" s="56">
        <v>-107600000</v>
      </c>
    </row>
    <row r="132" spans="1:64" x14ac:dyDescent="0.2">
      <c r="A132" s="52" t="s">
        <v>331</v>
      </c>
      <c r="B132" s="52" t="s">
        <v>332</v>
      </c>
      <c r="C132" s="52">
        <v>378121</v>
      </c>
      <c r="D132" s="52" t="s">
        <v>16</v>
      </c>
      <c r="E132" s="52">
        <v>2019</v>
      </c>
      <c r="F132" s="52" t="s">
        <v>1292</v>
      </c>
      <c r="G132" s="53">
        <v>43830</v>
      </c>
      <c r="H132" s="53">
        <v>43881</v>
      </c>
      <c r="I132" s="53">
        <v>43881</v>
      </c>
      <c r="J132" s="54">
        <v>328500000</v>
      </c>
      <c r="K132" s="54">
        <v>329500000</v>
      </c>
      <c r="L132" s="52" t="s">
        <v>333</v>
      </c>
      <c r="M132" s="83">
        <v>1440000000</v>
      </c>
      <c r="N132" s="37"/>
      <c r="O132" s="37"/>
      <c r="P132" s="38"/>
      <c r="Q132" s="49">
        <v>1684000000</v>
      </c>
      <c r="R132" s="36">
        <v>-187000000</v>
      </c>
      <c r="S132" s="37"/>
      <c r="T132" s="37"/>
      <c r="U132" s="38"/>
      <c r="V132" s="36">
        <v>196000000</v>
      </c>
      <c r="W132" s="37"/>
      <c r="X132" s="37"/>
      <c r="Y132" s="37"/>
      <c r="Z132" s="38"/>
      <c r="AB132" s="84">
        <v>3133000000</v>
      </c>
      <c r="AC132" s="36">
        <v>-56000000</v>
      </c>
      <c r="AD132" s="37"/>
      <c r="AE132" s="37"/>
      <c r="AF132" s="37"/>
      <c r="AG132" s="37"/>
      <c r="AH132" s="37"/>
      <c r="AI132" s="54"/>
      <c r="AJ132" s="54"/>
      <c r="AL132" s="37"/>
      <c r="AM132" s="38"/>
      <c r="AN132" s="36">
        <v>-10000000</v>
      </c>
      <c r="AO132" s="37"/>
      <c r="AP132" s="37"/>
      <c r="AQ132" s="37"/>
      <c r="AR132" s="38"/>
      <c r="AS132" s="54">
        <v>-3716000000</v>
      </c>
      <c r="AT132" s="54"/>
      <c r="AU132" s="82">
        <v>-3782000000</v>
      </c>
      <c r="AV132" s="54">
        <v>-924000000</v>
      </c>
      <c r="AW132" s="36">
        <v>948000000</v>
      </c>
      <c r="AX132" s="37"/>
      <c r="AZ132" s="37"/>
      <c r="BA132" s="38"/>
      <c r="BB132" s="36">
        <v>879000000</v>
      </c>
      <c r="BC132" s="37"/>
      <c r="BD132" s="38"/>
      <c r="BE132" s="54">
        <v>-44000000</v>
      </c>
      <c r="BF132" s="54"/>
      <c r="BG132" s="82">
        <v>859000000</v>
      </c>
      <c r="BH132" s="54">
        <v>210000000</v>
      </c>
      <c r="BI132" s="54"/>
      <c r="BJ132" s="58">
        <v>210000000</v>
      </c>
      <c r="BK132" s="37"/>
      <c r="BL132" s="56">
        <v>210000000</v>
      </c>
    </row>
    <row r="133" spans="1:64" x14ac:dyDescent="0.2">
      <c r="A133" s="52" t="s">
        <v>454</v>
      </c>
      <c r="B133" s="52" t="s">
        <v>455</v>
      </c>
      <c r="C133" s="52">
        <v>378137</v>
      </c>
      <c r="D133" s="52" t="s">
        <v>16</v>
      </c>
      <c r="E133" s="52">
        <v>2019</v>
      </c>
      <c r="F133" s="52" t="s">
        <v>1292</v>
      </c>
      <c r="G133" s="53">
        <v>43830</v>
      </c>
      <c r="H133" s="53">
        <v>43881</v>
      </c>
      <c r="I133" s="53">
        <v>43881</v>
      </c>
      <c r="J133" s="54">
        <v>120900000</v>
      </c>
      <c r="K133" s="54">
        <v>122000000</v>
      </c>
      <c r="L133" s="52" t="s">
        <v>456</v>
      </c>
      <c r="M133" s="83">
        <v>-392800000</v>
      </c>
      <c r="N133" s="37"/>
      <c r="O133" s="37"/>
      <c r="P133" s="38"/>
      <c r="Q133" s="49">
        <v>337300000</v>
      </c>
      <c r="R133" s="36">
        <v>-37500000</v>
      </c>
      <c r="S133" s="37"/>
      <c r="T133" s="37"/>
      <c r="U133" s="38"/>
      <c r="V133" s="36">
        <v>406800000</v>
      </c>
      <c r="W133" s="37"/>
      <c r="X133" s="37"/>
      <c r="Y133" s="37"/>
      <c r="Z133" s="38"/>
      <c r="AB133" s="84">
        <v>313800000</v>
      </c>
      <c r="AC133" s="36">
        <v>-399600000</v>
      </c>
      <c r="AD133" s="37"/>
      <c r="AE133" s="37"/>
      <c r="AF133" s="37"/>
      <c r="AG133" s="37"/>
      <c r="AH133" s="37"/>
      <c r="AI133" s="54"/>
      <c r="AJ133" s="54"/>
      <c r="AL133" s="37"/>
      <c r="AM133" s="38"/>
      <c r="AN133" s="36">
        <v>-272900000</v>
      </c>
      <c r="AO133" s="37"/>
      <c r="AP133" s="37"/>
      <c r="AQ133" s="37"/>
      <c r="AR133" s="38"/>
      <c r="AS133" s="54">
        <v>-25000000</v>
      </c>
      <c r="AT133" s="54"/>
      <c r="AU133" s="82">
        <v>-697500000</v>
      </c>
      <c r="AV133" s="54">
        <v>-188700000</v>
      </c>
      <c r="AW133" s="36">
        <v>746500000</v>
      </c>
      <c r="AX133" s="37"/>
      <c r="AZ133" s="37"/>
      <c r="BA133" s="38"/>
      <c r="BB133" s="36">
        <v>22300000</v>
      </c>
      <c r="BC133" s="37">
        <v>22300000</v>
      </c>
      <c r="BD133" s="38">
        <v>0</v>
      </c>
      <c r="BE133" s="54">
        <v>-22200000</v>
      </c>
      <c r="BF133" s="54"/>
      <c r="BG133" s="82">
        <v>557900000</v>
      </c>
      <c r="BH133" s="54">
        <v>174200000</v>
      </c>
      <c r="BI133" s="54"/>
      <c r="BJ133" s="58">
        <v>174200000</v>
      </c>
      <c r="BK133" s="37">
        <v>3500000</v>
      </c>
      <c r="BL133" s="56">
        <v>177700000</v>
      </c>
    </row>
    <row r="134" spans="1:64" x14ac:dyDescent="0.2">
      <c r="A134" s="52" t="s">
        <v>436</v>
      </c>
      <c r="B134" s="52" t="s">
        <v>437</v>
      </c>
      <c r="C134" s="52">
        <v>378134</v>
      </c>
      <c r="D134" s="52" t="s">
        <v>16</v>
      </c>
      <c r="E134" s="52">
        <v>2019</v>
      </c>
      <c r="F134" s="52" t="s">
        <v>1292</v>
      </c>
      <c r="G134" s="53">
        <v>43830</v>
      </c>
      <c r="H134" s="53">
        <v>43888</v>
      </c>
      <c r="I134" s="53">
        <v>43888</v>
      </c>
      <c r="J134" s="54">
        <v>340000000</v>
      </c>
      <c r="K134" s="54">
        <v>341000000</v>
      </c>
      <c r="L134" s="52" t="s">
        <v>438</v>
      </c>
      <c r="M134" s="83">
        <v>1405000000</v>
      </c>
      <c r="N134" s="37"/>
      <c r="O134" s="37"/>
      <c r="P134" s="38"/>
      <c r="Q134" s="49">
        <v>1803000000</v>
      </c>
      <c r="R134" s="36">
        <v>-2596000000</v>
      </c>
      <c r="S134" s="37"/>
      <c r="T134" s="37"/>
      <c r="U134" s="38">
        <v>-2596000000</v>
      </c>
      <c r="V134" s="36">
        <v>-919000000</v>
      </c>
      <c r="W134" s="37">
        <v>-76000000</v>
      </c>
      <c r="X134" s="37">
        <v>-83000000</v>
      </c>
      <c r="Y134" s="37">
        <v>288000000</v>
      </c>
      <c r="Z134" s="38">
        <v>-1048000000</v>
      </c>
      <c r="AB134" s="84">
        <v>-307000000</v>
      </c>
      <c r="AC134" s="36">
        <v>-4877000000</v>
      </c>
      <c r="AD134" s="37"/>
      <c r="AE134" s="37"/>
      <c r="AF134" s="37"/>
      <c r="AG134" s="37"/>
      <c r="AH134" s="37"/>
      <c r="AI134" s="54"/>
      <c r="AJ134" s="54">
        <v>-4877000000</v>
      </c>
      <c r="AL134" s="37"/>
      <c r="AM134" s="38"/>
      <c r="AN134" s="36">
        <v>58000000</v>
      </c>
      <c r="AO134" s="37"/>
      <c r="AP134" s="37"/>
      <c r="AQ134" s="37"/>
      <c r="AR134" s="38"/>
      <c r="AS134" s="54">
        <v>670000000</v>
      </c>
      <c r="AT134" s="54"/>
      <c r="AU134" s="82">
        <v>-4149000000</v>
      </c>
      <c r="AV134" s="54">
        <v>-810000000</v>
      </c>
      <c r="AW134" s="36">
        <v>5192000000</v>
      </c>
      <c r="AX134" s="37">
        <v>1578000000</v>
      </c>
      <c r="AY134" s="55">
        <v>3614000000</v>
      </c>
      <c r="AZ134" s="37">
        <v>-82000000</v>
      </c>
      <c r="BA134" s="38">
        <v>3696000000</v>
      </c>
      <c r="BB134" s="36">
        <v>0</v>
      </c>
      <c r="BC134" s="37">
        <v>0</v>
      </c>
      <c r="BD134" s="38"/>
      <c r="BE134" s="54">
        <v>-8000000</v>
      </c>
      <c r="BF134" s="54"/>
      <c r="BG134" s="82">
        <v>4374000000</v>
      </c>
      <c r="BH134" s="54">
        <v>-82000000</v>
      </c>
      <c r="BI134" s="54"/>
      <c r="BJ134" s="58">
        <v>-82000000</v>
      </c>
      <c r="BK134" s="37"/>
      <c r="BL134" s="56">
        <v>-82000000</v>
      </c>
    </row>
    <row r="135" spans="1:64" x14ac:dyDescent="0.2">
      <c r="A135" s="52" t="s">
        <v>466</v>
      </c>
      <c r="B135" s="52" t="s">
        <v>467</v>
      </c>
      <c r="C135" s="52">
        <v>172930</v>
      </c>
      <c r="D135" s="52" t="s">
        <v>16</v>
      </c>
      <c r="E135" s="52">
        <v>2020</v>
      </c>
      <c r="F135" s="52" t="s">
        <v>1292</v>
      </c>
      <c r="G135" s="53">
        <v>44012</v>
      </c>
      <c r="H135" s="53">
        <v>44071</v>
      </c>
      <c r="I135" s="53">
        <v>44071</v>
      </c>
      <c r="J135" s="54">
        <v>360600000</v>
      </c>
      <c r="K135" s="54">
        <v>366900000</v>
      </c>
      <c r="L135" s="52" t="s">
        <v>468</v>
      </c>
      <c r="M135" s="83">
        <v>696000000</v>
      </c>
      <c r="N135" s="37"/>
      <c r="O135" s="37"/>
      <c r="P135" s="38"/>
      <c r="Q135" s="49">
        <v>611000000</v>
      </c>
      <c r="R135" s="36">
        <v>984000000</v>
      </c>
      <c r="S135" s="37"/>
      <c r="T135" s="37"/>
      <c r="U135" s="38"/>
      <c r="V135" s="36">
        <v>-11000000</v>
      </c>
      <c r="W135" s="37"/>
      <c r="X135" s="37"/>
      <c r="Y135" s="37"/>
      <c r="Z135" s="38"/>
      <c r="AB135" s="84">
        <v>2280000000</v>
      </c>
      <c r="AC135" s="36">
        <v>-623000000</v>
      </c>
      <c r="AD135" s="37"/>
      <c r="AE135" s="37"/>
      <c r="AF135" s="37"/>
      <c r="AG135" s="37"/>
      <c r="AH135" s="37"/>
      <c r="AI135" s="54"/>
      <c r="AJ135" s="54"/>
      <c r="AK135" s="36">
        <v>-5000000</v>
      </c>
      <c r="AL135" s="37"/>
      <c r="AM135" s="38"/>
      <c r="AN135" s="36">
        <v>-1047000000</v>
      </c>
      <c r="AO135" s="37"/>
      <c r="AP135" s="37"/>
      <c r="AQ135" s="37"/>
      <c r="AR135" s="38"/>
      <c r="AS135" s="54">
        <v>-23000000</v>
      </c>
      <c r="AT135" s="54"/>
      <c r="AU135" s="82">
        <v>-1698000000</v>
      </c>
      <c r="AV135" s="54">
        <v>-503000000</v>
      </c>
      <c r="AW135" s="36">
        <v>2723000000</v>
      </c>
      <c r="AX135" s="37"/>
      <c r="AZ135" s="37"/>
      <c r="BA135" s="38"/>
      <c r="BB135" s="36">
        <v>-713000000</v>
      </c>
      <c r="BC135" s="37"/>
      <c r="BD135" s="38"/>
      <c r="BE135" s="54">
        <v>-46000000</v>
      </c>
      <c r="BF135" s="54"/>
      <c r="BG135" s="82">
        <v>1461000000</v>
      </c>
      <c r="BH135" s="54">
        <v>2043000000</v>
      </c>
      <c r="BI135" s="54"/>
      <c r="BJ135" s="58">
        <v>2043000000</v>
      </c>
      <c r="BK135" s="37">
        <v>-8000000</v>
      </c>
      <c r="BL135" s="56">
        <v>2035000000</v>
      </c>
    </row>
    <row r="136" spans="1:64" x14ac:dyDescent="0.2">
      <c r="A136" s="52" t="s">
        <v>424</v>
      </c>
      <c r="B136" s="52" t="s">
        <v>425</v>
      </c>
      <c r="C136" s="52">
        <v>122948</v>
      </c>
      <c r="D136" s="52" t="s">
        <v>16</v>
      </c>
      <c r="E136" s="52">
        <v>2019</v>
      </c>
      <c r="F136" s="52" t="s">
        <v>1292</v>
      </c>
      <c r="G136" s="53">
        <v>43830</v>
      </c>
      <c r="H136" s="53">
        <v>43887</v>
      </c>
      <c r="I136" s="53">
        <v>43887</v>
      </c>
      <c r="J136" s="54">
        <v>137400000</v>
      </c>
      <c r="K136" s="54">
        <v>138500000</v>
      </c>
      <c r="L136" s="52" t="s">
        <v>426</v>
      </c>
      <c r="M136" s="83">
        <v>762000000</v>
      </c>
      <c r="N136" s="37"/>
      <c r="O136" s="37"/>
      <c r="P136" s="38"/>
      <c r="Q136" s="49">
        <v>611000000</v>
      </c>
      <c r="R136" s="36">
        <v>68000000</v>
      </c>
      <c r="S136" s="37"/>
      <c r="T136" s="37"/>
      <c r="U136" s="38"/>
      <c r="V136" s="36">
        <v>63000000</v>
      </c>
      <c r="W136" s="37"/>
      <c r="X136" s="37"/>
      <c r="Y136" s="37"/>
      <c r="Z136" s="38"/>
      <c r="AB136" s="84">
        <v>1504000000</v>
      </c>
      <c r="AC136" s="36">
        <v>-425000000</v>
      </c>
      <c r="AD136" s="37"/>
      <c r="AE136" s="37"/>
      <c r="AF136" s="37"/>
      <c r="AG136" s="37"/>
      <c r="AH136" s="37"/>
      <c r="AI136" s="54"/>
      <c r="AJ136" s="54"/>
      <c r="AL136" s="37"/>
      <c r="AM136" s="38"/>
      <c r="AN136" s="36">
        <v>-48000000</v>
      </c>
      <c r="AO136" s="37"/>
      <c r="AP136" s="37"/>
      <c r="AQ136" s="37"/>
      <c r="AR136" s="38"/>
      <c r="AS136" s="54">
        <v>-7000000</v>
      </c>
      <c r="AT136" s="54"/>
      <c r="AU136" s="82">
        <v>-480000000</v>
      </c>
      <c r="AV136" s="54">
        <v>-343000000</v>
      </c>
      <c r="AW136" s="36">
        <v>-370000000</v>
      </c>
      <c r="AX136" s="37"/>
      <c r="AZ136" s="37"/>
      <c r="BA136" s="38"/>
      <c r="BB136" s="36">
        <v>-330000000</v>
      </c>
      <c r="BC136" s="37"/>
      <c r="BD136" s="38"/>
      <c r="BE136" s="54"/>
      <c r="BF136" s="54"/>
      <c r="BG136" s="82">
        <v>-1043000000</v>
      </c>
      <c r="BH136" s="54">
        <v>-19000000</v>
      </c>
      <c r="BI136" s="54"/>
      <c r="BJ136" s="58">
        <v>-19000000</v>
      </c>
      <c r="BK136" s="37">
        <v>-3000000</v>
      </c>
      <c r="BL136" s="56">
        <v>-22000000</v>
      </c>
    </row>
    <row r="137" spans="1:64" x14ac:dyDescent="0.2">
      <c r="A137" s="52" t="s">
        <v>445</v>
      </c>
      <c r="B137" s="52" t="s">
        <v>446</v>
      </c>
      <c r="C137" s="52">
        <v>255983</v>
      </c>
      <c r="D137" s="52" t="s">
        <v>16</v>
      </c>
      <c r="E137" s="52">
        <v>2019</v>
      </c>
      <c r="F137" s="52" t="s">
        <v>1292</v>
      </c>
      <c r="G137" s="53">
        <v>43738</v>
      </c>
      <c r="H137" s="53">
        <v>43787</v>
      </c>
      <c r="I137" s="53">
        <v>43787</v>
      </c>
      <c r="J137" s="54">
        <v>616200000</v>
      </c>
      <c r="K137" s="54">
        <v>620600000</v>
      </c>
      <c r="L137" s="52" t="s">
        <v>447</v>
      </c>
      <c r="M137" s="83">
        <v>2328000000</v>
      </c>
      <c r="N137" s="37"/>
      <c r="O137" s="37"/>
      <c r="P137" s="38"/>
      <c r="Q137" s="49">
        <v>822000000</v>
      </c>
      <c r="R137" s="36">
        <v>6000000</v>
      </c>
      <c r="S137" s="37"/>
      <c r="T137" s="37"/>
      <c r="U137" s="38"/>
      <c r="V137" s="36">
        <v>-150000000</v>
      </c>
      <c r="W137" s="37"/>
      <c r="X137" s="37"/>
      <c r="Y137" s="37"/>
      <c r="Z137" s="38"/>
      <c r="AA137" s="55">
        <v>0</v>
      </c>
      <c r="AB137" s="84">
        <v>3006000000</v>
      </c>
      <c r="AC137" s="36">
        <v>-594000000</v>
      </c>
      <c r="AD137" s="37"/>
      <c r="AE137" s="37"/>
      <c r="AF137" s="37"/>
      <c r="AG137" s="37"/>
      <c r="AH137" s="37"/>
      <c r="AI137" s="54"/>
      <c r="AJ137" s="54"/>
      <c r="AL137" s="37"/>
      <c r="AM137" s="38"/>
      <c r="AN137" s="36">
        <v>-455000000</v>
      </c>
      <c r="AO137" s="37"/>
      <c r="AP137" s="37"/>
      <c r="AQ137" s="37"/>
      <c r="AR137" s="38"/>
      <c r="AS137" s="54">
        <v>-125000000</v>
      </c>
      <c r="AT137" s="54">
        <v>0</v>
      </c>
      <c r="AU137" s="82">
        <v>-1174000000</v>
      </c>
      <c r="AV137" s="54">
        <v>-1209000000</v>
      </c>
      <c r="AW137" s="36">
        <v>1029000000</v>
      </c>
      <c r="AX137" s="37"/>
      <c r="AZ137" s="37"/>
      <c r="BA137" s="38"/>
      <c r="BB137" s="36">
        <v>-1250000000</v>
      </c>
      <c r="BC137" s="37"/>
      <c r="BD137" s="38"/>
      <c r="BE137" s="54">
        <v>39000000</v>
      </c>
      <c r="BF137" s="54"/>
      <c r="BG137" s="82">
        <v>-1391000000</v>
      </c>
      <c r="BH137" s="54">
        <v>441000000</v>
      </c>
      <c r="BI137" s="54"/>
      <c r="BJ137" s="58">
        <v>441000000</v>
      </c>
      <c r="BK137" s="37">
        <v>-40000000</v>
      </c>
      <c r="BL137" s="56">
        <v>401000000</v>
      </c>
    </row>
    <row r="138" spans="1:64" x14ac:dyDescent="0.2">
      <c r="A138" s="52" t="s">
        <v>451</v>
      </c>
      <c r="B138" s="52" t="s">
        <v>452</v>
      </c>
      <c r="C138" s="52">
        <v>100699</v>
      </c>
      <c r="D138" s="52" t="s">
        <v>16</v>
      </c>
      <c r="E138" s="52">
        <v>2019</v>
      </c>
      <c r="F138" s="52" t="s">
        <v>1292</v>
      </c>
      <c r="G138" s="53">
        <v>43830</v>
      </c>
      <c r="H138" s="53">
        <v>43888</v>
      </c>
      <c r="I138" s="53">
        <v>43888</v>
      </c>
      <c r="J138" s="54">
        <v>577670000</v>
      </c>
      <c r="K138" s="54">
        <v>580777000</v>
      </c>
      <c r="L138" s="52" t="s">
        <v>453</v>
      </c>
      <c r="M138" s="83">
        <v>2734910000</v>
      </c>
      <c r="N138" s="37"/>
      <c r="O138" s="37"/>
      <c r="P138" s="38"/>
      <c r="Q138" s="49">
        <v>3749704000</v>
      </c>
      <c r="R138" s="36">
        <v>1170031000</v>
      </c>
      <c r="S138" s="37"/>
      <c r="T138" s="37"/>
      <c r="U138" s="38"/>
      <c r="V138" s="36">
        <v>508535000</v>
      </c>
      <c r="W138" s="37"/>
      <c r="X138" s="37"/>
      <c r="Y138" s="37"/>
      <c r="Z138" s="38"/>
      <c r="AB138" s="84">
        <v>8163180000</v>
      </c>
      <c r="AC138" s="36">
        <v>-6282234000</v>
      </c>
      <c r="AD138" s="37"/>
      <c r="AE138" s="37"/>
      <c r="AF138" s="37"/>
      <c r="AG138" s="37"/>
      <c r="AH138" s="37"/>
      <c r="AI138" s="54"/>
      <c r="AJ138" s="54"/>
      <c r="AL138" s="37"/>
      <c r="AM138" s="38"/>
      <c r="AO138" s="37"/>
      <c r="AP138" s="37"/>
      <c r="AQ138" s="37"/>
      <c r="AR138" s="38"/>
      <c r="AS138" s="54">
        <v>105061000</v>
      </c>
      <c r="AT138" s="54"/>
      <c r="AU138" s="82">
        <v>-6177173000</v>
      </c>
      <c r="AV138" s="54">
        <v>-588200000</v>
      </c>
      <c r="AW138" s="36">
        <v>-912899000</v>
      </c>
      <c r="AX138" s="37"/>
      <c r="AZ138" s="37"/>
      <c r="BA138" s="38"/>
      <c r="BB138" s="36">
        <v>-7206000</v>
      </c>
      <c r="BC138" s="37"/>
      <c r="BD138" s="38"/>
      <c r="BE138" s="54">
        <v>-5016000</v>
      </c>
      <c r="BF138" s="54"/>
      <c r="BG138" s="82">
        <v>-1513321000</v>
      </c>
      <c r="BH138" s="54">
        <v>472686000</v>
      </c>
      <c r="BI138" s="54"/>
      <c r="BJ138" s="58">
        <v>472686000</v>
      </c>
      <c r="BK138" s="37">
        <v>-348000</v>
      </c>
      <c r="BL138" s="56">
        <v>472338000</v>
      </c>
    </row>
    <row r="139" spans="1:64" x14ac:dyDescent="0.2">
      <c r="A139" s="52" t="s">
        <v>457</v>
      </c>
      <c r="B139" s="52" t="s">
        <v>458</v>
      </c>
      <c r="C139" s="52">
        <v>378138</v>
      </c>
      <c r="D139" s="52" t="s">
        <v>16</v>
      </c>
      <c r="E139" s="52">
        <v>2019</v>
      </c>
      <c r="F139" s="52" t="s">
        <v>1292</v>
      </c>
      <c r="G139" s="53">
        <v>43830</v>
      </c>
      <c r="H139" s="53">
        <v>43882</v>
      </c>
      <c r="I139" s="53">
        <v>43882</v>
      </c>
      <c r="J139" s="54">
        <v>84140000</v>
      </c>
      <c r="K139" s="54">
        <v>84679000</v>
      </c>
      <c r="L139" s="52" t="s">
        <v>459</v>
      </c>
      <c r="M139" s="83">
        <v>507245000</v>
      </c>
      <c r="N139" s="37"/>
      <c r="O139" s="37"/>
      <c r="P139" s="38"/>
      <c r="Q139" s="49">
        <v>1284837000</v>
      </c>
      <c r="R139" s="36">
        <v>293965000</v>
      </c>
      <c r="S139" s="37">
        <v>236539000</v>
      </c>
      <c r="T139" s="37"/>
      <c r="U139" s="38">
        <v>57426000</v>
      </c>
      <c r="V139" s="36">
        <v>-93319000</v>
      </c>
      <c r="W139" s="37">
        <v>-26909000</v>
      </c>
      <c r="X139" s="37"/>
      <c r="Y139" s="37">
        <v>-27928000</v>
      </c>
      <c r="Z139" s="38">
        <v>-38482000</v>
      </c>
      <c r="AB139" s="84">
        <v>1992728000</v>
      </c>
      <c r="AC139" s="36">
        <v>-1720748000</v>
      </c>
      <c r="AD139" s="37"/>
      <c r="AE139" s="37"/>
      <c r="AF139" s="37"/>
      <c r="AG139" s="37"/>
      <c r="AH139" s="37"/>
      <c r="AI139" s="54"/>
      <c r="AJ139" s="54"/>
      <c r="AK139" s="36">
        <v>-60909000</v>
      </c>
      <c r="AL139" s="37"/>
      <c r="AM139" s="38"/>
      <c r="AN139" s="36">
        <v>-34143000</v>
      </c>
      <c r="AO139" s="37"/>
      <c r="AP139" s="37"/>
      <c r="AQ139" s="37"/>
      <c r="AR139" s="38"/>
      <c r="AS139" s="54">
        <v>-128767000</v>
      </c>
      <c r="AT139" s="54"/>
      <c r="AU139" s="82">
        <v>-1944567000</v>
      </c>
      <c r="AV139" s="54">
        <v>-836164000</v>
      </c>
      <c r="AW139" s="36">
        <v>391904000</v>
      </c>
      <c r="AX139" s="37"/>
      <c r="AZ139" s="37"/>
      <c r="BA139" s="38"/>
      <c r="BB139" s="36">
        <v>1712994000</v>
      </c>
      <c r="BC139" s="37"/>
      <c r="BD139" s="38"/>
      <c r="BE139" s="54">
        <v>-66652000</v>
      </c>
      <c r="BF139" s="54"/>
      <c r="BG139" s="82">
        <v>1202082000</v>
      </c>
      <c r="BH139" s="54">
        <v>1250243000</v>
      </c>
      <c r="BI139" s="54"/>
      <c r="BJ139" s="58">
        <v>1250243000</v>
      </c>
      <c r="BK139" s="37">
        <v>8766000</v>
      </c>
      <c r="BL139" s="56">
        <v>1259009000</v>
      </c>
    </row>
    <row r="140" spans="1:64" x14ac:dyDescent="0.2">
      <c r="A140" s="12" t="s">
        <v>460</v>
      </c>
      <c r="B140" s="12" t="s">
        <v>461</v>
      </c>
      <c r="C140" s="12">
        <v>421306</v>
      </c>
      <c r="D140" s="12" t="s">
        <v>16</v>
      </c>
      <c r="E140" s="12">
        <v>2018</v>
      </c>
      <c r="F140" s="12" t="s">
        <v>1292</v>
      </c>
      <c r="G140" s="63">
        <v>43465</v>
      </c>
      <c r="H140" s="63">
        <v>43517</v>
      </c>
      <c r="I140" s="63">
        <v>43517</v>
      </c>
      <c r="J140" s="64">
        <v>368052000</v>
      </c>
      <c r="K140" s="64">
        <v>383695000</v>
      </c>
      <c r="L140" s="12" t="s">
        <v>1298</v>
      </c>
      <c r="M140" s="83">
        <v>685192000</v>
      </c>
      <c r="N140" s="39"/>
      <c r="O140" s="39"/>
      <c r="P140" s="40"/>
      <c r="Q140" s="49">
        <v>790117000</v>
      </c>
      <c r="R140" s="36">
        <v>-144663000</v>
      </c>
      <c r="S140" s="39"/>
      <c r="T140" s="39"/>
      <c r="U140" s="40"/>
      <c r="V140" s="36">
        <v>25649000</v>
      </c>
      <c r="W140" s="39"/>
      <c r="X140" s="39"/>
      <c r="Y140" s="39"/>
      <c r="Z140" s="40"/>
      <c r="AB140" s="84">
        <v>1356295000</v>
      </c>
      <c r="AC140" s="36">
        <v>344089000</v>
      </c>
      <c r="AD140" s="39"/>
      <c r="AE140" s="39"/>
      <c r="AF140" s="39"/>
      <c r="AG140" s="39"/>
      <c r="AH140" s="39"/>
      <c r="AI140" s="64"/>
      <c r="AJ140" s="64"/>
      <c r="AL140" s="39"/>
      <c r="AM140" s="40"/>
      <c r="AN140" s="36">
        <v>-714663000</v>
      </c>
      <c r="AO140" s="39"/>
      <c r="AP140" s="39"/>
      <c r="AQ140" s="39"/>
      <c r="AR140" s="40"/>
      <c r="AS140" s="64">
        <v>-6273000</v>
      </c>
      <c r="AT140" s="64"/>
      <c r="AU140" s="82">
        <v>-376847000</v>
      </c>
      <c r="AV140" s="64">
        <v>-795738000</v>
      </c>
      <c r="AW140" s="36">
        <v>-170496000</v>
      </c>
      <c r="AX140" s="39"/>
      <c r="AZ140" s="39"/>
      <c r="BA140" s="40"/>
      <c r="BB140" s="36">
        <v>34534000</v>
      </c>
      <c r="BC140" s="39"/>
      <c r="BD140" s="40"/>
      <c r="BE140" s="64">
        <v>-32197000</v>
      </c>
      <c r="BF140" s="64"/>
      <c r="BG140" s="82">
        <v>-963897000</v>
      </c>
      <c r="BH140" s="64">
        <v>15551000</v>
      </c>
      <c r="BI140" s="64"/>
      <c r="BJ140" s="67">
        <v>15551000</v>
      </c>
      <c r="BK140" s="39"/>
      <c r="BL140" s="56">
        <v>15551000</v>
      </c>
    </row>
    <row r="141" spans="1:64" x14ac:dyDescent="0.2">
      <c r="A141" s="52" t="s">
        <v>472</v>
      </c>
      <c r="B141" s="52" t="s">
        <v>473</v>
      </c>
      <c r="C141" s="52">
        <v>378141</v>
      </c>
      <c r="D141" s="52" t="s">
        <v>16</v>
      </c>
      <c r="E141" s="52">
        <v>2019</v>
      </c>
      <c r="F141" s="52" t="s">
        <v>1292</v>
      </c>
      <c r="G141" s="53">
        <v>43830</v>
      </c>
      <c r="H141" s="53">
        <v>43888</v>
      </c>
      <c r="I141" s="53">
        <v>43888</v>
      </c>
      <c r="J141" s="54">
        <v>321416086</v>
      </c>
      <c r="K141" s="54">
        <v>322941636</v>
      </c>
      <c r="L141" s="52" t="s">
        <v>474</v>
      </c>
      <c r="M141" s="83">
        <v>916572000</v>
      </c>
      <c r="N141" s="37"/>
      <c r="O141" s="37"/>
      <c r="P141" s="38"/>
      <c r="Q141" s="49">
        <v>885278000</v>
      </c>
      <c r="R141" s="36">
        <v>452253000</v>
      </c>
      <c r="S141" s="37"/>
      <c r="T141" s="37"/>
      <c r="U141" s="38"/>
      <c r="V141" s="36">
        <v>-244526000</v>
      </c>
      <c r="W141" s="37"/>
      <c r="X141" s="37"/>
      <c r="Y141" s="37"/>
      <c r="Z141" s="38"/>
      <c r="AB141" s="84">
        <v>2009577000</v>
      </c>
      <c r="AC141" s="36">
        <v>-2911489000</v>
      </c>
      <c r="AD141" s="37"/>
      <c r="AE141" s="37"/>
      <c r="AF141" s="37"/>
      <c r="AG141" s="37"/>
      <c r="AH141" s="37"/>
      <c r="AI141" s="54"/>
      <c r="AJ141" s="54"/>
      <c r="AK141" s="36">
        <v>29334000</v>
      </c>
      <c r="AL141" s="37"/>
      <c r="AM141" s="38"/>
      <c r="AN141" s="36">
        <v>0</v>
      </c>
      <c r="AO141" s="37"/>
      <c r="AP141" s="37"/>
      <c r="AQ141" s="37"/>
      <c r="AR141" s="38"/>
      <c r="AS141" s="54">
        <v>-392133000</v>
      </c>
      <c r="AT141" s="54"/>
      <c r="AU141" s="82">
        <v>-3274288000</v>
      </c>
      <c r="AV141" s="54">
        <v>-670758000</v>
      </c>
      <c r="AW141" s="36">
        <v>991960000</v>
      </c>
      <c r="AX141" s="37"/>
      <c r="AZ141" s="37"/>
      <c r="BA141" s="38"/>
      <c r="BB141" s="36">
        <v>852254000</v>
      </c>
      <c r="BC141" s="37"/>
      <c r="BD141" s="38"/>
      <c r="BE141" s="54">
        <v>-1006000</v>
      </c>
      <c r="BF141" s="54"/>
      <c r="BG141" s="82">
        <v>1172450000</v>
      </c>
      <c r="BH141" s="54">
        <v>-92261000</v>
      </c>
      <c r="BI141" s="54"/>
      <c r="BJ141" s="58">
        <v>-92261000</v>
      </c>
      <c r="BK141" s="37"/>
      <c r="BL141" s="56">
        <v>-92261000</v>
      </c>
    </row>
    <row r="142" spans="1:64" x14ac:dyDescent="0.2">
      <c r="A142" s="52" t="s">
        <v>463</v>
      </c>
      <c r="B142" s="52" t="s">
        <v>464</v>
      </c>
      <c r="C142" s="52">
        <v>378140</v>
      </c>
      <c r="D142" s="52" t="s">
        <v>16</v>
      </c>
      <c r="E142" s="52">
        <v>2019</v>
      </c>
      <c r="F142" s="52" t="s">
        <v>1292</v>
      </c>
      <c r="G142" s="53">
        <v>43830</v>
      </c>
      <c r="H142" s="53">
        <v>43881</v>
      </c>
      <c r="I142" s="53">
        <v>43881</v>
      </c>
      <c r="J142" s="54">
        <v>65840422</v>
      </c>
      <c r="K142" s="54">
        <v>65939455</v>
      </c>
      <c r="L142" s="52" t="s">
        <v>465</v>
      </c>
      <c r="M142" s="83">
        <v>464448000</v>
      </c>
      <c r="N142" s="37"/>
      <c r="O142" s="37"/>
      <c r="P142" s="38"/>
      <c r="Q142" s="49">
        <v>483750000</v>
      </c>
      <c r="R142" s="36">
        <v>-60876000</v>
      </c>
      <c r="S142" s="37"/>
      <c r="T142" s="37"/>
      <c r="U142" s="38"/>
      <c r="V142" s="36">
        <v>31757000</v>
      </c>
      <c r="W142" s="37"/>
      <c r="X142" s="37"/>
      <c r="Y142" s="37"/>
      <c r="Z142" s="38"/>
      <c r="AB142" s="84">
        <v>919079000</v>
      </c>
      <c r="AC142" s="36">
        <v>-464043000</v>
      </c>
      <c r="AD142" s="37"/>
      <c r="AE142" s="37"/>
      <c r="AF142" s="37"/>
      <c r="AG142" s="37"/>
      <c r="AH142" s="37"/>
      <c r="AI142" s="54"/>
      <c r="AJ142" s="54"/>
      <c r="AK142" s="36">
        <v>-46458000</v>
      </c>
      <c r="AL142" s="37"/>
      <c r="AM142" s="38"/>
      <c r="AO142" s="37"/>
      <c r="AP142" s="37"/>
      <c r="AQ142" s="37"/>
      <c r="AR142" s="38"/>
      <c r="AS142" s="54">
        <v>-17190000</v>
      </c>
      <c r="AT142" s="54"/>
      <c r="AU142" s="82">
        <v>-527691000</v>
      </c>
      <c r="AV142" s="54">
        <v>-507754000</v>
      </c>
      <c r="AW142" s="36">
        <v>72268000</v>
      </c>
      <c r="AX142" s="37"/>
      <c r="AZ142" s="37"/>
      <c r="BA142" s="38"/>
      <c r="BB142" s="36">
        <v>53017000</v>
      </c>
      <c r="BC142" s="37"/>
      <c r="BD142" s="38"/>
      <c r="BE142" s="54">
        <v>-79220000</v>
      </c>
      <c r="BF142" s="54"/>
      <c r="BG142" s="82">
        <v>-461689000</v>
      </c>
      <c r="BH142" s="54">
        <v>-70301000</v>
      </c>
      <c r="BI142" s="54"/>
      <c r="BJ142" s="58">
        <v>-70301000</v>
      </c>
      <c r="BK142" s="37"/>
      <c r="BL142" s="56">
        <v>-70301000</v>
      </c>
    </row>
    <row r="143" spans="1:64" x14ac:dyDescent="0.2">
      <c r="A143" s="52" t="s">
        <v>427</v>
      </c>
      <c r="B143" s="52" t="s">
        <v>428</v>
      </c>
      <c r="C143" s="52">
        <v>124922</v>
      </c>
      <c r="D143" s="52" t="s">
        <v>16</v>
      </c>
      <c r="E143" s="52">
        <v>2019</v>
      </c>
      <c r="F143" s="52" t="s">
        <v>1292</v>
      </c>
      <c r="G143" s="53">
        <v>43830</v>
      </c>
      <c r="H143" s="53">
        <v>43887</v>
      </c>
      <c r="I143" s="53">
        <v>43887</v>
      </c>
      <c r="J143" s="54">
        <v>419000000</v>
      </c>
      <c r="K143" s="54">
        <v>420800000</v>
      </c>
      <c r="L143" s="52" t="s">
        <v>429</v>
      </c>
      <c r="M143" s="83">
        <v>2213000000</v>
      </c>
      <c r="N143" s="37"/>
      <c r="O143" s="37"/>
      <c r="P143" s="38"/>
      <c r="Q143" s="49">
        <v>884000000</v>
      </c>
      <c r="R143" s="36">
        <v>-139000000</v>
      </c>
      <c r="S143" s="37"/>
      <c r="T143" s="37"/>
      <c r="U143" s="38"/>
      <c r="V143" s="36">
        <v>493000000</v>
      </c>
      <c r="W143" s="37"/>
      <c r="X143" s="37"/>
      <c r="Y143" s="37"/>
      <c r="Z143" s="38"/>
      <c r="AB143" s="84">
        <v>3451000000</v>
      </c>
      <c r="AC143" s="36">
        <v>-587000000</v>
      </c>
      <c r="AD143" s="37"/>
      <c r="AE143" s="37"/>
      <c r="AF143" s="37"/>
      <c r="AG143" s="37"/>
      <c r="AH143" s="37"/>
      <c r="AI143" s="54"/>
      <c r="AJ143" s="54"/>
      <c r="AL143" s="37"/>
      <c r="AM143" s="38"/>
      <c r="AN143" s="36">
        <v>-1216000000</v>
      </c>
      <c r="AO143" s="37"/>
      <c r="AP143" s="37"/>
      <c r="AQ143" s="37"/>
      <c r="AR143" s="38"/>
      <c r="AS143" s="54">
        <v>-25000000</v>
      </c>
      <c r="AT143" s="54"/>
      <c r="AU143" s="82">
        <v>-1828000000</v>
      </c>
      <c r="AV143" s="54">
        <v>-1201000000</v>
      </c>
      <c r="AW143" s="36">
        <v>725000000</v>
      </c>
      <c r="AX143" s="37"/>
      <c r="AZ143" s="37"/>
      <c r="BA143" s="38"/>
      <c r="BB143" s="36">
        <v>-963000000</v>
      </c>
      <c r="BC143" s="37"/>
      <c r="BD143" s="38"/>
      <c r="BE143" s="54">
        <v>-93000000</v>
      </c>
      <c r="BF143" s="54"/>
      <c r="BG143" s="82">
        <v>-1532000000</v>
      </c>
      <c r="BH143" s="54">
        <v>91000000</v>
      </c>
      <c r="BI143" s="54"/>
      <c r="BJ143" s="58">
        <v>91000000</v>
      </c>
      <c r="BK143" s="37">
        <v>-4000000</v>
      </c>
      <c r="BL143" s="56">
        <v>87000000</v>
      </c>
    </row>
    <row r="144" spans="1:64" x14ac:dyDescent="0.2">
      <c r="A144" s="52" t="s">
        <v>448</v>
      </c>
      <c r="B144" s="52" t="s">
        <v>449</v>
      </c>
      <c r="C144" s="52">
        <v>354347</v>
      </c>
      <c r="D144" s="52" t="s">
        <v>16</v>
      </c>
      <c r="E144" s="52">
        <v>2019</v>
      </c>
      <c r="F144" s="52" t="s">
        <v>1292</v>
      </c>
      <c r="G144" s="53">
        <v>43830</v>
      </c>
      <c r="H144" s="53">
        <v>43882</v>
      </c>
      <c r="I144" s="53">
        <v>43882</v>
      </c>
      <c r="J144" s="54">
        <v>195195858</v>
      </c>
      <c r="K144" s="54">
        <v>196999284</v>
      </c>
      <c r="L144" s="52" t="s">
        <v>450</v>
      </c>
      <c r="M144" s="83">
        <v>1258244000</v>
      </c>
      <c r="N144" s="37"/>
      <c r="O144" s="37"/>
      <c r="P144" s="38"/>
      <c r="Q144" s="49">
        <v>2182313000</v>
      </c>
      <c r="R144" s="36">
        <v>-213388000</v>
      </c>
      <c r="S144" s="37"/>
      <c r="T144" s="37"/>
      <c r="U144" s="38"/>
      <c r="V144" s="36">
        <v>-410542000</v>
      </c>
      <c r="W144" s="37"/>
      <c r="X144" s="37"/>
      <c r="Y144" s="37"/>
      <c r="Z144" s="38"/>
      <c r="AB144" s="84">
        <v>2816627000</v>
      </c>
      <c r="AC144" s="36">
        <v>-4602573000</v>
      </c>
      <c r="AD144" s="37"/>
      <c r="AE144" s="37"/>
      <c r="AF144" s="37"/>
      <c r="AG144" s="37"/>
      <c r="AH144" s="37"/>
      <c r="AI144" s="54"/>
      <c r="AJ144" s="54"/>
      <c r="AL144" s="37"/>
      <c r="AM144" s="38"/>
      <c r="AO144" s="37"/>
      <c r="AP144" s="37"/>
      <c r="AQ144" s="37"/>
      <c r="AR144" s="38"/>
      <c r="AS144" s="54">
        <v>92331000</v>
      </c>
      <c r="AT144" s="54"/>
      <c r="AU144" s="82">
        <v>-4510242000</v>
      </c>
      <c r="AV144" s="54">
        <v>-728011000</v>
      </c>
      <c r="AW144" s="36">
        <v>1722593000</v>
      </c>
      <c r="AX144" s="37"/>
      <c r="AZ144" s="37"/>
      <c r="BA144" s="38"/>
      <c r="BB144" s="36">
        <v>651512000</v>
      </c>
      <c r="BC144" s="37"/>
      <c r="BD144" s="38"/>
      <c r="BE144" s="54">
        <v>-7732000</v>
      </c>
      <c r="BF144" s="54"/>
      <c r="BG144" s="82">
        <v>1638362000</v>
      </c>
      <c r="BH144" s="54">
        <v>-55253000</v>
      </c>
      <c r="BI144" s="54"/>
      <c r="BJ144" s="58">
        <v>-55253000</v>
      </c>
      <c r="BK144" s="37"/>
      <c r="BL144" s="56">
        <v>-55253000</v>
      </c>
    </row>
    <row r="145" spans="1:64" x14ac:dyDescent="0.2">
      <c r="A145" s="52" t="s">
        <v>439</v>
      </c>
      <c r="B145" s="52" t="s">
        <v>440</v>
      </c>
      <c r="C145" s="52">
        <v>108955</v>
      </c>
      <c r="D145" s="52" t="s">
        <v>16</v>
      </c>
      <c r="E145" s="52">
        <v>2019</v>
      </c>
      <c r="F145" s="52" t="s">
        <v>1292</v>
      </c>
      <c r="G145" s="53">
        <v>43830</v>
      </c>
      <c r="H145" s="53">
        <v>43875</v>
      </c>
      <c r="I145" s="53">
        <v>43875</v>
      </c>
      <c r="J145" s="54">
        <v>624900000</v>
      </c>
      <c r="K145" s="54">
        <v>636600000</v>
      </c>
      <c r="L145" s="52" t="s">
        <v>441</v>
      </c>
      <c r="M145" s="83">
        <v>1046900000</v>
      </c>
      <c r="N145" s="37"/>
      <c r="O145" s="37"/>
      <c r="P145" s="38"/>
      <c r="Q145" s="49">
        <v>89300000</v>
      </c>
      <c r="R145" s="36">
        <v>247500000</v>
      </c>
      <c r="S145" s="37"/>
      <c r="T145" s="37"/>
      <c r="U145" s="38"/>
      <c r="V145" s="36">
        <v>-204300000</v>
      </c>
      <c r="W145" s="37"/>
      <c r="X145" s="37"/>
      <c r="Y145" s="37"/>
      <c r="Z145" s="38"/>
      <c r="AB145" s="84">
        <v>1179400000</v>
      </c>
      <c r="AC145" s="36">
        <v>-278400000</v>
      </c>
      <c r="AD145" s="37"/>
      <c r="AE145" s="37"/>
      <c r="AF145" s="37"/>
      <c r="AG145" s="37"/>
      <c r="AH145" s="37"/>
      <c r="AI145" s="54"/>
      <c r="AJ145" s="54"/>
      <c r="AK145" s="36">
        <v>-158200000</v>
      </c>
      <c r="AL145" s="37"/>
      <c r="AM145" s="38"/>
      <c r="AN145" s="36">
        <v>-100200000</v>
      </c>
      <c r="AO145" s="37"/>
      <c r="AP145" s="37"/>
      <c r="AQ145" s="37"/>
      <c r="AR145" s="38"/>
      <c r="AS145" s="54">
        <v>-24000000</v>
      </c>
      <c r="AT145" s="54"/>
      <c r="AU145" s="82">
        <v>-560800000</v>
      </c>
      <c r="AV145" s="54"/>
      <c r="AW145" s="36">
        <v>-10000000</v>
      </c>
      <c r="AX145" s="37"/>
      <c r="AZ145" s="37"/>
      <c r="BA145" s="38"/>
      <c r="BB145" s="36">
        <v>-102800000</v>
      </c>
      <c r="BC145" s="37"/>
      <c r="BD145" s="38"/>
      <c r="BE145" s="54">
        <v>-37800000</v>
      </c>
      <c r="BF145" s="54"/>
      <c r="BG145" s="82">
        <v>-150600000</v>
      </c>
      <c r="BH145" s="54">
        <v>468000000</v>
      </c>
      <c r="BI145" s="54"/>
      <c r="BJ145" s="58">
        <v>468000000</v>
      </c>
      <c r="BK145" s="37">
        <v>-3000000</v>
      </c>
      <c r="BL145" s="56">
        <v>465000000</v>
      </c>
    </row>
    <row r="146" spans="1:64" x14ac:dyDescent="0.2">
      <c r="A146" s="52" t="s">
        <v>475</v>
      </c>
      <c r="B146" s="52" t="s">
        <v>476</v>
      </c>
      <c r="C146" s="52">
        <v>378142</v>
      </c>
      <c r="D146" s="52" t="s">
        <v>16</v>
      </c>
      <c r="E146" s="52">
        <v>2019</v>
      </c>
      <c r="F146" s="52" t="s">
        <v>1292</v>
      </c>
      <c r="G146" s="53">
        <v>43830</v>
      </c>
      <c r="H146" s="53">
        <v>43872</v>
      </c>
      <c r="I146" s="53">
        <v>43872</v>
      </c>
      <c r="J146" s="54">
        <v>973000000</v>
      </c>
      <c r="K146" s="54">
        <v>974000000</v>
      </c>
      <c r="L146" s="52" t="s">
        <v>477</v>
      </c>
      <c r="M146" s="83">
        <v>3028000000</v>
      </c>
      <c r="N146" s="37"/>
      <c r="O146" s="37"/>
      <c r="P146" s="38"/>
      <c r="Q146" s="49">
        <v>5780000000</v>
      </c>
      <c r="R146" s="36">
        <v>152000000</v>
      </c>
      <c r="S146" s="37"/>
      <c r="T146" s="37"/>
      <c r="U146" s="38"/>
      <c r="V146" s="36">
        <v>-2301000000</v>
      </c>
      <c r="W146" s="37"/>
      <c r="X146" s="37"/>
      <c r="Y146" s="37"/>
      <c r="Z146" s="38"/>
      <c r="AB146" s="84">
        <v>6659000000</v>
      </c>
      <c r="AC146" s="36">
        <v>2856000000</v>
      </c>
      <c r="AD146" s="37"/>
      <c r="AE146" s="37"/>
      <c r="AF146" s="37"/>
      <c r="AG146" s="37"/>
      <c r="AH146" s="37"/>
      <c r="AI146" s="54"/>
      <c r="AJ146" s="54"/>
      <c r="AK146" s="36">
        <v>-10087000000</v>
      </c>
      <c r="AL146" s="37"/>
      <c r="AM146" s="38"/>
      <c r="AN146" s="36">
        <v>-41000000</v>
      </c>
      <c r="AO146" s="37"/>
      <c r="AP146" s="37"/>
      <c r="AQ146" s="37"/>
      <c r="AR146" s="38"/>
      <c r="AS146" s="54">
        <v>12000000</v>
      </c>
      <c r="AT146" s="54"/>
      <c r="AU146" s="82">
        <v>-7260000000</v>
      </c>
      <c r="AV146" s="54">
        <v>-1408000000</v>
      </c>
      <c r="AW146" s="36">
        <v>1320000000</v>
      </c>
      <c r="AX146" s="37"/>
      <c r="AZ146" s="37"/>
      <c r="BA146" s="38"/>
      <c r="BB146" s="36">
        <v>112000000</v>
      </c>
      <c r="BC146" s="37"/>
      <c r="BD146" s="38"/>
      <c r="BE146" s="54">
        <v>-82000000</v>
      </c>
      <c r="BF146" s="54"/>
      <c r="BG146" s="82">
        <v>-58000000</v>
      </c>
      <c r="BH146" s="54">
        <v>-659000000</v>
      </c>
      <c r="BI146" s="54"/>
      <c r="BJ146" s="58">
        <v>-659000000</v>
      </c>
      <c r="BK146" s="37"/>
      <c r="BL146" s="56">
        <v>-659000000</v>
      </c>
    </row>
    <row r="147" spans="1:64" x14ac:dyDescent="0.2">
      <c r="A147" s="52" t="s">
        <v>481</v>
      </c>
      <c r="B147" s="52" t="s">
        <v>482</v>
      </c>
      <c r="C147" s="52">
        <v>378143</v>
      </c>
      <c r="D147" s="52" t="s">
        <v>16</v>
      </c>
      <c r="E147" s="52">
        <v>2019</v>
      </c>
      <c r="F147" s="52" t="s">
        <v>1292</v>
      </c>
      <c r="G147" s="53">
        <v>43830</v>
      </c>
      <c r="H147" s="53">
        <v>43882</v>
      </c>
      <c r="I147" s="53">
        <v>43882</v>
      </c>
      <c r="J147" s="54">
        <v>170899000</v>
      </c>
      <c r="K147" s="54">
        <v>174209000</v>
      </c>
      <c r="L147" s="52" t="s">
        <v>483</v>
      </c>
      <c r="M147" s="83">
        <v>592016000</v>
      </c>
      <c r="N147" s="37"/>
      <c r="O147" s="37"/>
      <c r="P147" s="38"/>
      <c r="Q147" s="49">
        <v>50950000</v>
      </c>
      <c r="R147" s="36">
        <v>66965000</v>
      </c>
      <c r="S147" s="37"/>
      <c r="T147" s="37"/>
      <c r="U147" s="38"/>
      <c r="V147" s="36">
        <v>62004000</v>
      </c>
      <c r="W147" s="37"/>
      <c r="X147" s="37"/>
      <c r="Y147" s="37"/>
      <c r="Z147" s="38"/>
      <c r="AB147" s="84">
        <v>771935000</v>
      </c>
      <c r="AC147" s="36">
        <v>-46443000</v>
      </c>
      <c r="AD147" s="37"/>
      <c r="AE147" s="37"/>
      <c r="AF147" s="37"/>
      <c r="AG147" s="37"/>
      <c r="AH147" s="37"/>
      <c r="AI147" s="54"/>
      <c r="AJ147" s="54"/>
      <c r="AL147" s="37"/>
      <c r="AM147" s="38"/>
      <c r="AO147" s="37"/>
      <c r="AP147" s="37"/>
      <c r="AQ147" s="37"/>
      <c r="AR147" s="38"/>
      <c r="AS147" s="54">
        <v>428000</v>
      </c>
      <c r="AT147" s="54"/>
      <c r="AU147" s="82">
        <v>-46015000</v>
      </c>
      <c r="AV147" s="54">
        <v>-170553000</v>
      </c>
      <c r="AX147" s="37"/>
      <c r="AZ147" s="37"/>
      <c r="BA147" s="38"/>
      <c r="BB147" s="36">
        <v>-240815000</v>
      </c>
      <c r="BC147" s="37"/>
      <c r="BD147" s="38"/>
      <c r="BE147" s="54">
        <v>-6674000</v>
      </c>
      <c r="BF147" s="54"/>
      <c r="BG147" s="82">
        <v>-418042000</v>
      </c>
      <c r="BH147" s="54">
        <v>307878000</v>
      </c>
      <c r="BI147" s="54"/>
      <c r="BJ147" s="58">
        <v>307878000</v>
      </c>
      <c r="BK147" s="37">
        <v>-1122000</v>
      </c>
      <c r="BL147" s="56">
        <v>306756000</v>
      </c>
    </row>
    <row r="148" spans="1:64" x14ac:dyDescent="0.2">
      <c r="A148" s="52" t="s">
        <v>478</v>
      </c>
      <c r="B148" s="52" t="s">
        <v>479</v>
      </c>
      <c r="C148" s="52">
        <v>112653</v>
      </c>
      <c r="D148" s="52" t="s">
        <v>16</v>
      </c>
      <c r="E148" s="52">
        <v>2019</v>
      </c>
      <c r="F148" s="52" t="s">
        <v>1292</v>
      </c>
      <c r="G148" s="53">
        <v>43830</v>
      </c>
      <c r="H148" s="53">
        <v>43875</v>
      </c>
      <c r="I148" s="53">
        <v>43875</v>
      </c>
      <c r="J148" s="54">
        <v>147194000</v>
      </c>
      <c r="K148" s="54">
        <v>149884000</v>
      </c>
      <c r="L148" s="52" t="s">
        <v>480</v>
      </c>
      <c r="M148" s="83">
        <v>572000000</v>
      </c>
      <c r="N148" s="37"/>
      <c r="O148" s="37"/>
      <c r="P148" s="38"/>
      <c r="Q148" s="49">
        <v>712000000</v>
      </c>
      <c r="R148" s="36">
        <v>292000000</v>
      </c>
      <c r="S148" s="37"/>
      <c r="T148" s="37"/>
      <c r="U148" s="38"/>
      <c r="V148" s="36">
        <v>1191000000</v>
      </c>
      <c r="W148" s="37"/>
      <c r="X148" s="37"/>
      <c r="Y148" s="37"/>
      <c r="Z148" s="38"/>
      <c r="AB148" s="84">
        <v>2767000000</v>
      </c>
      <c r="AC148" s="36">
        <v>-1160000000</v>
      </c>
      <c r="AD148" s="37"/>
      <c r="AE148" s="37"/>
      <c r="AF148" s="37"/>
      <c r="AG148" s="37"/>
      <c r="AH148" s="37"/>
      <c r="AI148" s="54"/>
      <c r="AJ148" s="54"/>
      <c r="AK148" s="36">
        <v>-494000000</v>
      </c>
      <c r="AL148" s="37"/>
      <c r="AM148" s="38"/>
      <c r="AN148" s="36">
        <v>80000000</v>
      </c>
      <c r="AO148" s="37"/>
      <c r="AP148" s="37"/>
      <c r="AQ148" s="37"/>
      <c r="AR148" s="38"/>
      <c r="AS148" s="54">
        <v>21000000</v>
      </c>
      <c r="AT148" s="54"/>
      <c r="AU148" s="82">
        <v>-1553000000</v>
      </c>
      <c r="AV148" s="54">
        <v>-195000000</v>
      </c>
      <c r="AW148" s="36">
        <v>831000000</v>
      </c>
      <c r="AX148" s="37"/>
      <c r="AZ148" s="37"/>
      <c r="BA148" s="38"/>
      <c r="BB148" s="36">
        <v>-442000000</v>
      </c>
      <c r="BC148" s="37"/>
      <c r="BD148" s="38"/>
      <c r="BE148" s="54">
        <v>-19000000</v>
      </c>
      <c r="BF148" s="54"/>
      <c r="BG148" s="82">
        <v>175000000</v>
      </c>
      <c r="BH148" s="54">
        <v>1389000000</v>
      </c>
      <c r="BI148" s="54"/>
      <c r="BJ148" s="58">
        <v>1389000000</v>
      </c>
      <c r="BK148" s="37">
        <v>3000000</v>
      </c>
      <c r="BL148" s="56">
        <v>1392000000</v>
      </c>
    </row>
    <row r="149" spans="1:64" x14ac:dyDescent="0.2">
      <c r="A149" s="52" t="s">
        <v>484</v>
      </c>
      <c r="B149" s="52" t="s">
        <v>485</v>
      </c>
      <c r="C149" s="52">
        <v>130051</v>
      </c>
      <c r="D149" s="52" t="s">
        <v>16</v>
      </c>
      <c r="E149" s="52">
        <v>2019</v>
      </c>
      <c r="F149" s="52" t="s">
        <v>1292</v>
      </c>
      <c r="G149" s="53">
        <v>43830</v>
      </c>
      <c r="H149" s="53">
        <v>43886</v>
      </c>
      <c r="I149" s="53">
        <v>43886</v>
      </c>
      <c r="J149" s="54">
        <v>128203568</v>
      </c>
      <c r="K149" s="54">
        <v>136433769</v>
      </c>
      <c r="L149" s="52" t="s">
        <v>486</v>
      </c>
      <c r="M149" s="83">
        <v>451123000</v>
      </c>
      <c r="N149" s="37"/>
      <c r="O149" s="37"/>
      <c r="P149" s="38"/>
      <c r="Q149" s="49">
        <v>219857000</v>
      </c>
      <c r="R149" s="36">
        <v>35999000</v>
      </c>
      <c r="S149" s="37"/>
      <c r="T149" s="37"/>
      <c r="U149" s="38"/>
      <c r="V149" s="36">
        <v>707000</v>
      </c>
      <c r="W149" s="37"/>
      <c r="X149" s="37"/>
      <c r="Y149" s="37"/>
      <c r="Z149" s="38"/>
      <c r="AB149" s="84">
        <v>707686000</v>
      </c>
      <c r="AC149" s="36">
        <v>-391957000</v>
      </c>
      <c r="AD149" s="37"/>
      <c r="AE149" s="37"/>
      <c r="AF149" s="37"/>
      <c r="AG149" s="37"/>
      <c r="AH149" s="37"/>
      <c r="AI149" s="54"/>
      <c r="AJ149" s="54"/>
      <c r="AL149" s="37"/>
      <c r="AM149" s="38"/>
      <c r="AN149" s="36">
        <v>-197759000</v>
      </c>
      <c r="AO149" s="37"/>
      <c r="AP149" s="37"/>
      <c r="AQ149" s="37"/>
      <c r="AR149" s="38"/>
      <c r="AS149" s="54">
        <v>-31914000</v>
      </c>
      <c r="AT149" s="54"/>
      <c r="AU149" s="82">
        <v>-621630000</v>
      </c>
      <c r="AV149" s="54">
        <v>-458114000</v>
      </c>
      <c r="AW149" s="36">
        <v>205267000</v>
      </c>
      <c r="AX149" s="37"/>
      <c r="AZ149" s="37"/>
      <c r="BA149" s="38"/>
      <c r="BB149" s="36">
        <v>201890000</v>
      </c>
      <c r="BC149" s="37">
        <v>201890000</v>
      </c>
      <c r="BD149" s="38"/>
      <c r="BE149" s="54">
        <v>-37056000</v>
      </c>
      <c r="BF149" s="54"/>
      <c r="BG149" s="82">
        <v>-88013000</v>
      </c>
      <c r="BH149" s="54">
        <v>-1957000</v>
      </c>
      <c r="BI149" s="54"/>
      <c r="BJ149" s="58">
        <v>-1957000</v>
      </c>
      <c r="BK149" s="37"/>
      <c r="BL149" s="56">
        <v>-1957000</v>
      </c>
    </row>
    <row r="150" spans="1:64" x14ac:dyDescent="0.2">
      <c r="A150" s="52" t="s">
        <v>523</v>
      </c>
      <c r="B150" s="52" t="s">
        <v>524</v>
      </c>
      <c r="C150" s="52">
        <v>249937</v>
      </c>
      <c r="D150" s="52" t="s">
        <v>16</v>
      </c>
      <c r="E150" s="52">
        <v>2019</v>
      </c>
      <c r="F150" s="52" t="s">
        <v>1292</v>
      </c>
      <c r="G150" s="53">
        <v>43830</v>
      </c>
      <c r="H150" s="53">
        <v>43866</v>
      </c>
      <c r="I150" s="53">
        <v>43866</v>
      </c>
      <c r="J150" s="54">
        <v>3972000000</v>
      </c>
      <c r="K150" s="54">
        <v>4004000000</v>
      </c>
      <c r="L150" s="52" t="s">
        <v>525</v>
      </c>
      <c r="M150" s="83">
        <v>84000000</v>
      </c>
      <c r="N150" s="37"/>
      <c r="O150" s="37"/>
      <c r="P150" s="38"/>
      <c r="Q150" s="49">
        <v>9689000000</v>
      </c>
      <c r="R150" s="36">
        <v>1720000000</v>
      </c>
      <c r="S150" s="37"/>
      <c r="T150" s="37"/>
      <c r="U150" s="38"/>
      <c r="V150" s="36">
        <v>3096000000</v>
      </c>
      <c r="W150" s="37"/>
      <c r="X150" s="37"/>
      <c r="Y150" s="37"/>
      <c r="Z150" s="38"/>
      <c r="AB150" s="84">
        <v>14589000000</v>
      </c>
      <c r="AC150" s="36">
        <v>-15113000000</v>
      </c>
      <c r="AD150" s="37"/>
      <c r="AE150" s="37"/>
      <c r="AF150" s="37"/>
      <c r="AG150" s="37"/>
      <c r="AH150" s="37"/>
      <c r="AI150" s="54"/>
      <c r="AJ150" s="54"/>
      <c r="AK150" s="36">
        <v>34401000000</v>
      </c>
      <c r="AL150" s="37"/>
      <c r="AM150" s="38"/>
      <c r="AN150" s="36">
        <v>-55576000000</v>
      </c>
      <c r="AO150" s="37"/>
      <c r="AP150" s="37"/>
      <c r="AQ150" s="37"/>
      <c r="AR150" s="38"/>
      <c r="AS150" s="54">
        <v>50030000000</v>
      </c>
      <c r="AT150" s="54"/>
      <c r="AU150" s="82">
        <v>13742000000</v>
      </c>
      <c r="AV150" s="54">
        <v>-2389000000</v>
      </c>
      <c r="AW150" s="36">
        <v>-47881000000</v>
      </c>
      <c r="AX150" s="37"/>
      <c r="AZ150" s="37"/>
      <c r="BA150" s="38"/>
      <c r="BB150" s="36">
        <v>-237000000</v>
      </c>
      <c r="BC150" s="37"/>
      <c r="BD150" s="38"/>
      <c r="BE150" s="54">
        <v>47378000000</v>
      </c>
      <c r="BF150" s="54"/>
      <c r="BG150" s="82">
        <v>-3129000000</v>
      </c>
      <c r="BH150" s="54">
        <v>25202000000</v>
      </c>
      <c r="BI150" s="54"/>
      <c r="BJ150" s="58">
        <v>25202000000</v>
      </c>
      <c r="BK150" s="37">
        <v>45000000</v>
      </c>
      <c r="BL150" s="56">
        <v>25247000000</v>
      </c>
    </row>
    <row r="151" spans="1:64" x14ac:dyDescent="0.2">
      <c r="A151" s="52" t="s">
        <v>496</v>
      </c>
      <c r="B151" s="52" t="s">
        <v>497</v>
      </c>
      <c r="C151" s="52">
        <v>339017</v>
      </c>
      <c r="D151" s="52" t="s">
        <v>16</v>
      </c>
      <c r="E151" s="52">
        <v>2019</v>
      </c>
      <c r="F151" s="52" t="s">
        <v>1292</v>
      </c>
      <c r="G151" s="53">
        <v>43830</v>
      </c>
      <c r="H151" s="53">
        <v>43867</v>
      </c>
      <c r="I151" s="53">
        <v>43867</v>
      </c>
      <c r="J151" s="54">
        <v>573200000</v>
      </c>
      <c r="K151" s="54">
        <v>574400000</v>
      </c>
      <c r="L151" s="52" t="s">
        <v>498</v>
      </c>
      <c r="M151" s="83">
        <v>790900000</v>
      </c>
      <c r="N151" s="37"/>
      <c r="O151" s="37"/>
      <c r="P151" s="38"/>
      <c r="Q151" s="49">
        <v>148700000</v>
      </c>
      <c r="R151" s="36">
        <v>25000000</v>
      </c>
      <c r="S151" s="37"/>
      <c r="T151" s="37"/>
      <c r="U151" s="38"/>
      <c r="V151" s="36">
        <v>-121900000</v>
      </c>
      <c r="W151" s="37"/>
      <c r="X151" s="37"/>
      <c r="Y151" s="37"/>
      <c r="Z151" s="38"/>
      <c r="AB151" s="84">
        <v>842700000</v>
      </c>
      <c r="AC151" s="36">
        <v>-239800000</v>
      </c>
      <c r="AD151" s="37"/>
      <c r="AE151" s="37"/>
      <c r="AF151" s="37"/>
      <c r="AG151" s="37"/>
      <c r="AH151" s="37"/>
      <c r="AI151" s="54"/>
      <c r="AJ151" s="54"/>
      <c r="AL151" s="37"/>
      <c r="AM151" s="38"/>
      <c r="AN151" s="36">
        <v>0</v>
      </c>
      <c r="AO151" s="37"/>
      <c r="AP151" s="37"/>
      <c r="AQ151" s="37"/>
      <c r="AR151" s="38"/>
      <c r="AS151" s="54">
        <v>100000</v>
      </c>
      <c r="AT151" s="54"/>
      <c r="AU151" s="82">
        <v>-239700000</v>
      </c>
      <c r="AV151" s="54">
        <v>-498600000</v>
      </c>
      <c r="AW151" s="36">
        <v>-155000000</v>
      </c>
      <c r="AX151" s="37"/>
      <c r="AZ151" s="37"/>
      <c r="BA151" s="38"/>
      <c r="BB151" s="36">
        <v>58500000</v>
      </c>
      <c r="BC151" s="37"/>
      <c r="BD151" s="38"/>
      <c r="BE151" s="54"/>
      <c r="BF151" s="54"/>
      <c r="BG151" s="82">
        <v>-595100000</v>
      </c>
      <c r="BH151" s="54">
        <v>7900000</v>
      </c>
      <c r="BI151" s="54"/>
      <c r="BJ151" s="58">
        <v>7900000</v>
      </c>
      <c r="BK151" s="37">
        <v>-200000</v>
      </c>
      <c r="BL151" s="56">
        <v>7700000</v>
      </c>
    </row>
    <row r="152" spans="1:64" x14ac:dyDescent="0.2">
      <c r="A152" s="52" t="s">
        <v>493</v>
      </c>
      <c r="B152" s="52" t="s">
        <v>494</v>
      </c>
      <c r="C152" s="52">
        <v>121021</v>
      </c>
      <c r="D152" s="52" t="s">
        <v>16</v>
      </c>
      <c r="E152" s="52">
        <v>2019</v>
      </c>
      <c r="F152" s="52" t="s">
        <v>1292</v>
      </c>
      <c r="G152" s="53">
        <v>43830</v>
      </c>
      <c r="H152" s="53">
        <v>43860</v>
      </c>
      <c r="I152" s="53">
        <v>43860</v>
      </c>
      <c r="J152" s="54">
        <v>2854000000</v>
      </c>
      <c r="K152" s="54">
        <v>2876000000</v>
      </c>
      <c r="L152" s="52" t="s">
        <v>495</v>
      </c>
      <c r="M152" s="83">
        <v>18485000000</v>
      </c>
      <c r="N152" s="37"/>
      <c r="O152" s="37"/>
      <c r="P152" s="38"/>
      <c r="Q152" s="49">
        <v>5741000000</v>
      </c>
      <c r="R152" s="36">
        <v>4838000000</v>
      </c>
      <c r="S152" s="37"/>
      <c r="T152" s="37"/>
      <c r="U152" s="38"/>
      <c r="V152" s="36">
        <v>7250000000</v>
      </c>
      <c r="W152" s="37"/>
      <c r="X152" s="37"/>
      <c r="Y152" s="37"/>
      <c r="Z152" s="38"/>
      <c r="AB152" s="84">
        <v>36314000000</v>
      </c>
      <c r="AC152" s="36">
        <v>-15102000000</v>
      </c>
      <c r="AD152" s="37"/>
      <c r="AE152" s="37"/>
      <c r="AF152" s="37"/>
      <c r="AG152" s="37"/>
      <c r="AH152" s="37"/>
      <c r="AI152" s="54"/>
      <c r="AJ152" s="54"/>
      <c r="AK152" s="36">
        <v>-4193000000</v>
      </c>
      <c r="AL152" s="37"/>
      <c r="AM152" s="38"/>
      <c r="AN152" s="36">
        <v>-508000000</v>
      </c>
      <c r="AO152" s="37"/>
      <c r="AP152" s="37"/>
      <c r="AQ152" s="37"/>
      <c r="AR152" s="38"/>
      <c r="AS152" s="54">
        <v>-61000000</v>
      </c>
      <c r="AT152" s="54"/>
      <c r="AU152" s="82">
        <v>-19864000000</v>
      </c>
      <c r="AV152" s="54"/>
      <c r="AW152" s="36">
        <v>-223000000</v>
      </c>
      <c r="AX152" s="37"/>
      <c r="AZ152" s="37"/>
      <c r="BA152" s="38"/>
      <c r="BB152" s="36">
        <v>-4202000000</v>
      </c>
      <c r="BC152" s="37"/>
      <c r="BD152" s="38">
        <v>-4202000000</v>
      </c>
      <c r="BE152" s="54">
        <v>-2874000000</v>
      </c>
      <c r="BF152" s="54"/>
      <c r="BG152" s="82">
        <v>-7299000000</v>
      </c>
      <c r="BH152" s="54">
        <v>9151000000</v>
      </c>
      <c r="BI152" s="54"/>
      <c r="BJ152" s="58">
        <v>9151000000</v>
      </c>
      <c r="BK152" s="37">
        <v>4000000</v>
      </c>
      <c r="BL152" s="56">
        <v>9155000000</v>
      </c>
    </row>
    <row r="153" spans="1:64" x14ac:dyDescent="0.2">
      <c r="A153" s="52" t="s">
        <v>532</v>
      </c>
      <c r="B153" s="52" t="s">
        <v>533</v>
      </c>
      <c r="C153" s="52">
        <v>378152</v>
      </c>
      <c r="D153" s="52" t="s">
        <v>16</v>
      </c>
      <c r="E153" s="52">
        <v>2019</v>
      </c>
      <c r="F153" s="52" t="s">
        <v>1292</v>
      </c>
      <c r="G153" s="53">
        <v>43830</v>
      </c>
      <c r="H153" s="53">
        <v>43887</v>
      </c>
      <c r="I153" s="53">
        <v>43887</v>
      </c>
      <c r="J153" s="54">
        <v>139900000</v>
      </c>
      <c r="K153" s="54">
        <v>141300000</v>
      </c>
      <c r="L153" s="52" t="s">
        <v>534</v>
      </c>
      <c r="M153" s="83">
        <v>431300000</v>
      </c>
      <c r="N153" s="37"/>
      <c r="O153" s="37"/>
      <c r="P153" s="38"/>
      <c r="Q153" s="49">
        <v>152700000</v>
      </c>
      <c r="R153" s="36">
        <v>139200000</v>
      </c>
      <c r="S153" s="37"/>
      <c r="T153" s="37"/>
      <c r="U153" s="38"/>
      <c r="V153" s="36">
        <v>-86000000</v>
      </c>
      <c r="W153" s="37"/>
      <c r="X153" s="37"/>
      <c r="Y153" s="37"/>
      <c r="Z153" s="38"/>
      <c r="AB153" s="84">
        <v>637200000</v>
      </c>
      <c r="AC153" s="36">
        <v>-127600000</v>
      </c>
      <c r="AD153" s="37"/>
      <c r="AE153" s="37"/>
      <c r="AF153" s="37"/>
      <c r="AG153" s="37"/>
      <c r="AH153" s="37"/>
      <c r="AI153" s="54"/>
      <c r="AJ153" s="54"/>
      <c r="AL153" s="37"/>
      <c r="AM153" s="38"/>
      <c r="AO153" s="37"/>
      <c r="AP153" s="37"/>
      <c r="AQ153" s="37"/>
      <c r="AR153" s="38"/>
      <c r="AS153" s="54"/>
      <c r="AT153" s="54"/>
      <c r="AU153" s="82">
        <v>-127600000</v>
      </c>
      <c r="AV153" s="54">
        <v>-123000000</v>
      </c>
      <c r="AW153" s="36">
        <v>-150700000</v>
      </c>
      <c r="AX153" s="37"/>
      <c r="AZ153" s="37"/>
      <c r="BA153" s="38"/>
      <c r="BB153" s="36">
        <v>-82700000</v>
      </c>
      <c r="BC153" s="37"/>
      <c r="BD153" s="38"/>
      <c r="BE153" s="54">
        <v>-33300000</v>
      </c>
      <c r="BF153" s="54"/>
      <c r="BG153" s="82">
        <v>-389700000</v>
      </c>
      <c r="BH153" s="54">
        <v>119900000</v>
      </c>
      <c r="BI153" s="54"/>
      <c r="BJ153" s="58">
        <v>119900000</v>
      </c>
      <c r="BK153" s="37">
        <v>4300000</v>
      </c>
      <c r="BL153" s="56">
        <v>124200000</v>
      </c>
    </row>
    <row r="154" spans="1:64" x14ac:dyDescent="0.2">
      <c r="A154" s="52" t="s">
        <v>538</v>
      </c>
      <c r="B154" s="52" t="s">
        <v>539</v>
      </c>
      <c r="C154" s="52">
        <v>378154</v>
      </c>
      <c r="D154" s="52" t="s">
        <v>16</v>
      </c>
      <c r="E154" s="52">
        <v>2019</v>
      </c>
      <c r="F154" s="52" t="s">
        <v>1292</v>
      </c>
      <c r="G154" s="53">
        <v>43830</v>
      </c>
      <c r="H154" s="53">
        <v>43875</v>
      </c>
      <c r="I154" s="53">
        <v>43875</v>
      </c>
      <c r="J154" s="54">
        <v>1451000000</v>
      </c>
      <c r="K154" s="54">
        <v>1451000000</v>
      </c>
      <c r="L154" s="52" t="s">
        <v>540</v>
      </c>
      <c r="M154" s="83">
        <v>-189000000</v>
      </c>
      <c r="N154" s="37"/>
      <c r="O154" s="37"/>
      <c r="P154" s="38"/>
      <c r="Q154" s="49">
        <v>1412000000</v>
      </c>
      <c r="R154" s="36">
        <v>-522000000</v>
      </c>
      <c r="S154" s="37"/>
      <c r="T154" s="37"/>
      <c r="U154" s="38"/>
      <c r="V154" s="36">
        <v>781000000</v>
      </c>
      <c r="W154" s="37"/>
      <c r="X154" s="37"/>
      <c r="Y154" s="37"/>
      <c r="Z154" s="38"/>
      <c r="AB154" s="84">
        <v>1482000000</v>
      </c>
      <c r="AC154" s="36">
        <v>452000000</v>
      </c>
      <c r="AD154" s="37"/>
      <c r="AE154" s="37"/>
      <c r="AF154" s="37"/>
      <c r="AG154" s="37"/>
      <c r="AH154" s="37"/>
      <c r="AI154" s="54"/>
      <c r="AJ154" s="54"/>
      <c r="AL154" s="37"/>
      <c r="AM154" s="38"/>
      <c r="AN154" s="36">
        <v>-2502000000</v>
      </c>
      <c r="AO154" s="37"/>
      <c r="AP154" s="37"/>
      <c r="AQ154" s="37"/>
      <c r="AR154" s="38"/>
      <c r="AS154" s="54">
        <v>-53000000</v>
      </c>
      <c r="AT154" s="54"/>
      <c r="AU154" s="82">
        <v>-2103000000</v>
      </c>
      <c r="AV154" s="54">
        <v>-291000000</v>
      </c>
      <c r="AW154" s="36">
        <v>-1318000000</v>
      </c>
      <c r="AX154" s="37"/>
      <c r="AZ154" s="37"/>
      <c r="BA154" s="38"/>
      <c r="BC154" s="37"/>
      <c r="BD154" s="38"/>
      <c r="BE154" s="54">
        <v>53000000</v>
      </c>
      <c r="BF154" s="54"/>
      <c r="BG154" s="82">
        <v>-1556000000</v>
      </c>
      <c r="BH154" s="54">
        <v>-2177000000</v>
      </c>
      <c r="BI154" s="54"/>
      <c r="BJ154" s="58">
        <v>-2177000000</v>
      </c>
      <c r="BK154" s="37"/>
      <c r="BL154" s="56">
        <v>-2177000000</v>
      </c>
    </row>
    <row r="155" spans="1:64" x14ac:dyDescent="0.2">
      <c r="A155" s="52" t="s">
        <v>502</v>
      </c>
      <c r="B155" s="52" t="s">
        <v>503</v>
      </c>
      <c r="C155" s="52">
        <v>259098</v>
      </c>
      <c r="D155" s="52" t="s">
        <v>16</v>
      </c>
      <c r="E155" s="52">
        <v>2020</v>
      </c>
      <c r="F155" s="52" t="s">
        <v>1292</v>
      </c>
      <c r="G155" s="53">
        <v>43982</v>
      </c>
      <c r="H155" s="53">
        <v>44032</v>
      </c>
      <c r="I155" s="53">
        <v>44032</v>
      </c>
      <c r="J155" s="54">
        <v>261000000</v>
      </c>
      <c r="K155" s="54">
        <v>262000000</v>
      </c>
      <c r="L155" s="52" t="s">
        <v>504</v>
      </c>
      <c r="M155" s="83">
        <v>1286000000</v>
      </c>
      <c r="N155" s="37"/>
      <c r="O155" s="37"/>
      <c r="P155" s="38"/>
      <c r="Q155" s="49">
        <v>3615000000</v>
      </c>
      <c r="R155" s="36">
        <v>4288000000</v>
      </c>
      <c r="S155" s="37"/>
      <c r="T155" s="37"/>
      <c r="U155" s="38"/>
      <c r="V155" s="36">
        <v>-4092000000</v>
      </c>
      <c r="W155" s="37"/>
      <c r="X155" s="37"/>
      <c r="Y155" s="37"/>
      <c r="Z155" s="38"/>
      <c r="AB155" s="84">
        <v>5097000000</v>
      </c>
      <c r="AC155" s="36">
        <v>-5868000000</v>
      </c>
      <c r="AD155" s="37"/>
      <c r="AE155" s="37"/>
      <c r="AF155" s="37"/>
      <c r="AG155" s="37"/>
      <c r="AH155" s="37"/>
      <c r="AI155" s="54"/>
      <c r="AJ155" s="54"/>
      <c r="AL155" s="37"/>
      <c r="AM155" s="38"/>
      <c r="AO155" s="37"/>
      <c r="AP155" s="37"/>
      <c r="AQ155" s="37"/>
      <c r="AR155" s="38"/>
      <c r="AS155" s="54">
        <v>22000000</v>
      </c>
      <c r="AT155" s="54"/>
      <c r="AU155" s="82">
        <v>-5846000000</v>
      </c>
      <c r="AV155" s="54">
        <v>-679000000</v>
      </c>
      <c r="AW155" s="36">
        <v>4008000000</v>
      </c>
      <c r="AX155" s="37"/>
      <c r="AZ155" s="37"/>
      <c r="BA155" s="38"/>
      <c r="BB155" s="36">
        <v>61000000</v>
      </c>
      <c r="BC155" s="37">
        <v>64000000</v>
      </c>
      <c r="BD155" s="38">
        <v>-3000000</v>
      </c>
      <c r="BE155" s="54">
        <v>-9000000</v>
      </c>
      <c r="BF155" s="54"/>
      <c r="BG155" s="82">
        <v>3381000000</v>
      </c>
      <c r="BH155" s="54">
        <v>2632000000</v>
      </c>
      <c r="BI155" s="54"/>
      <c r="BJ155" s="58">
        <v>2632000000</v>
      </c>
      <c r="BK155" s="37">
        <v>-70000000</v>
      </c>
      <c r="BL155" s="56">
        <v>2562000000</v>
      </c>
    </row>
    <row r="156" spans="1:64" x14ac:dyDescent="0.2">
      <c r="A156" s="52" t="s">
        <v>490</v>
      </c>
      <c r="B156" s="52" t="s">
        <v>491</v>
      </c>
      <c r="C156" s="52">
        <v>60283</v>
      </c>
      <c r="D156" s="52" t="s">
        <v>16</v>
      </c>
      <c r="E156" s="52">
        <v>2019</v>
      </c>
      <c r="F156" s="52" t="s">
        <v>1292</v>
      </c>
      <c r="G156" s="53">
        <v>43738</v>
      </c>
      <c r="H156" s="53">
        <v>43784</v>
      </c>
      <c r="I156" s="53">
        <v>43784</v>
      </c>
      <c r="J156" s="54">
        <v>60044000</v>
      </c>
      <c r="K156" s="54">
        <v>60456000</v>
      </c>
      <c r="L156" s="52" t="s">
        <v>492</v>
      </c>
      <c r="M156" s="83">
        <v>427734000</v>
      </c>
      <c r="N156" s="37"/>
      <c r="O156" s="37"/>
      <c r="P156" s="38"/>
      <c r="Q156" s="49">
        <v>68507000</v>
      </c>
      <c r="R156" s="36">
        <v>186500000</v>
      </c>
      <c r="S156" s="37">
        <v>162914000</v>
      </c>
      <c r="T156" s="37">
        <v>7440000</v>
      </c>
      <c r="U156" s="38">
        <v>16146000</v>
      </c>
      <c r="V156" s="36">
        <v>65100000</v>
      </c>
      <c r="W156" s="37">
        <v>-18305000</v>
      </c>
      <c r="X156" s="37">
        <v>-3832000</v>
      </c>
      <c r="Y156" s="37"/>
      <c r="Z156" s="38">
        <v>87237000</v>
      </c>
      <c r="AB156" s="84">
        <v>747841000</v>
      </c>
      <c r="AC156" s="36">
        <v>-103542000</v>
      </c>
      <c r="AD156" s="37">
        <v>0</v>
      </c>
      <c r="AE156" s="37"/>
      <c r="AF156" s="37"/>
      <c r="AG156" s="37">
        <v>-103542000</v>
      </c>
      <c r="AH156" s="37">
        <v>-103542000</v>
      </c>
      <c r="AI156" s="54">
        <v>0</v>
      </c>
      <c r="AJ156" s="54"/>
      <c r="AK156" s="36">
        <v>300458000</v>
      </c>
      <c r="AL156" s="37">
        <v>903445000</v>
      </c>
      <c r="AM156" s="38">
        <v>-602987000</v>
      </c>
      <c r="AN156" s="36">
        <v>-611550000</v>
      </c>
      <c r="AO156" s="37"/>
      <c r="AP156" s="37"/>
      <c r="AQ156" s="37"/>
      <c r="AR156" s="38">
        <v>-611550000</v>
      </c>
      <c r="AS156" s="54"/>
      <c r="AT156" s="54"/>
      <c r="AU156" s="82">
        <v>-414634000</v>
      </c>
      <c r="AV156" s="54"/>
      <c r="AX156" s="37"/>
      <c r="AZ156" s="37"/>
      <c r="BA156" s="38"/>
      <c r="BB156" s="36">
        <v>-155447000</v>
      </c>
      <c r="BC156" s="37">
        <v>45598000</v>
      </c>
      <c r="BD156" s="38">
        <v>-201045000</v>
      </c>
      <c r="BE156" s="54">
        <v>0</v>
      </c>
      <c r="BF156" s="54"/>
      <c r="BG156" s="82">
        <v>-155447000</v>
      </c>
      <c r="BH156" s="54">
        <v>177760000</v>
      </c>
      <c r="BI156" s="54"/>
      <c r="BJ156" s="58">
        <v>177760000</v>
      </c>
      <c r="BK156" s="37">
        <v>-1400000</v>
      </c>
      <c r="BL156" s="56">
        <v>176360000</v>
      </c>
    </row>
    <row r="157" spans="1:64" x14ac:dyDescent="0.2">
      <c r="A157" s="52" t="s">
        <v>505</v>
      </c>
      <c r="B157" s="52" t="s">
        <v>506</v>
      </c>
      <c r="C157" s="52">
        <v>88558</v>
      </c>
      <c r="D157" s="52" t="s">
        <v>16</v>
      </c>
      <c r="E157" s="52">
        <v>2019</v>
      </c>
      <c r="F157" s="52" t="s">
        <v>1292</v>
      </c>
      <c r="G157" s="53">
        <v>43830</v>
      </c>
      <c r="H157" s="53">
        <v>43881</v>
      </c>
      <c r="I157" s="53">
        <v>43881</v>
      </c>
      <c r="J157" s="54">
        <v>445000000</v>
      </c>
      <c r="K157" s="54">
        <v>451000000</v>
      </c>
      <c r="L157" s="52" t="s">
        <v>507</v>
      </c>
      <c r="M157" s="83">
        <v>303000000</v>
      </c>
      <c r="N157" s="37"/>
      <c r="O157" s="37"/>
      <c r="P157" s="38"/>
      <c r="Q157" s="49">
        <v>2444000000</v>
      </c>
      <c r="R157" s="36">
        <v>514000000</v>
      </c>
      <c r="S157" s="37"/>
      <c r="T157" s="37"/>
      <c r="U157" s="38"/>
      <c r="V157" s="36">
        <v>-851000000</v>
      </c>
      <c r="W157" s="37"/>
      <c r="X157" s="37"/>
      <c r="Y157" s="37"/>
      <c r="Z157" s="38"/>
      <c r="AB157" s="84">
        <v>2410000000</v>
      </c>
      <c r="AC157" s="36">
        <v>-200000000</v>
      </c>
      <c r="AD157" s="37"/>
      <c r="AE157" s="37"/>
      <c r="AF157" s="37"/>
      <c r="AG157" s="37"/>
      <c r="AH157" s="37"/>
      <c r="AI157" s="54"/>
      <c r="AJ157" s="54"/>
      <c r="AL157" s="37"/>
      <c r="AM157" s="38"/>
      <c r="AN157" s="36">
        <v>-6583000000</v>
      </c>
      <c r="AO157" s="37"/>
      <c r="AP157" s="37"/>
      <c r="AQ157" s="37"/>
      <c r="AR157" s="38"/>
      <c r="AS157" s="54">
        <v>-718000000</v>
      </c>
      <c r="AT157" s="54"/>
      <c r="AU157" s="82">
        <v>-7501000000</v>
      </c>
      <c r="AV157" s="54">
        <v>-656000000</v>
      </c>
      <c r="AW157" s="36">
        <v>8680000000</v>
      </c>
      <c r="AX157" s="37"/>
      <c r="AZ157" s="37"/>
      <c r="BA157" s="38"/>
      <c r="BB157" s="36">
        <v>-292000000</v>
      </c>
      <c r="BC157" s="37"/>
      <c r="BD157" s="38"/>
      <c r="BE157" s="54">
        <v>-151000000</v>
      </c>
      <c r="BF157" s="54"/>
      <c r="BG157" s="82">
        <v>7581000000</v>
      </c>
      <c r="BH157" s="54">
        <v>2490000000</v>
      </c>
      <c r="BI157" s="54"/>
      <c r="BJ157" s="58">
        <v>2490000000</v>
      </c>
      <c r="BK157" s="37">
        <v>18000000</v>
      </c>
      <c r="BL157" s="56">
        <v>2508000000</v>
      </c>
    </row>
    <row r="158" spans="1:64" x14ac:dyDescent="0.2">
      <c r="A158" s="52" t="s">
        <v>508</v>
      </c>
      <c r="B158" s="52" t="s">
        <v>509</v>
      </c>
      <c r="C158" s="52">
        <v>378146</v>
      </c>
      <c r="D158" s="52" t="s">
        <v>16</v>
      </c>
      <c r="E158" s="52">
        <v>2019</v>
      </c>
      <c r="F158" s="52" t="s">
        <v>1292</v>
      </c>
      <c r="G158" s="53">
        <v>43830</v>
      </c>
      <c r="H158" s="53">
        <v>43888</v>
      </c>
      <c r="I158" s="53">
        <v>43888</v>
      </c>
      <c r="J158" s="54">
        <v>512300000</v>
      </c>
      <c r="K158" s="54">
        <v>522600000</v>
      </c>
      <c r="L158" s="52" t="s">
        <v>510</v>
      </c>
      <c r="M158" s="83">
        <v>914000000</v>
      </c>
      <c r="N158" s="37">
        <v>914000000</v>
      </c>
      <c r="O158" s="37"/>
      <c r="P158" s="38">
        <v>0</v>
      </c>
      <c r="Q158" s="49">
        <v>1651000000</v>
      </c>
      <c r="R158" s="36">
        <v>293000000</v>
      </c>
      <c r="S158" s="37">
        <v>229000000</v>
      </c>
      <c r="T158" s="37">
        <v>47000000</v>
      </c>
      <c r="U158" s="38">
        <v>17000000</v>
      </c>
      <c r="V158" s="36">
        <v>-63000000</v>
      </c>
      <c r="W158" s="37">
        <v>-7000000</v>
      </c>
      <c r="X158" s="37"/>
      <c r="Y158" s="37"/>
      <c r="Z158" s="38">
        <v>-56000000</v>
      </c>
      <c r="AB158" s="84">
        <v>2795000000</v>
      </c>
      <c r="AC158" s="36">
        <v>-721000000</v>
      </c>
      <c r="AD158" s="37"/>
      <c r="AE158" s="37"/>
      <c r="AF158" s="37"/>
      <c r="AG158" s="37"/>
      <c r="AH158" s="37"/>
      <c r="AI158" s="54"/>
      <c r="AJ158" s="54">
        <v>-721000000</v>
      </c>
      <c r="AL158" s="37"/>
      <c r="AM158" s="38"/>
      <c r="AN158" s="36">
        <v>-15954000000</v>
      </c>
      <c r="AO158" s="37">
        <v>51000000</v>
      </c>
      <c r="AP158" s="37"/>
      <c r="AQ158" s="37"/>
      <c r="AR158" s="38">
        <v>-16005000000</v>
      </c>
      <c r="AS158" s="54">
        <v>73000000</v>
      </c>
      <c r="AT158" s="54"/>
      <c r="AU158" s="82">
        <v>-16602000000</v>
      </c>
      <c r="AV158" s="54"/>
      <c r="AW158" s="36">
        <v>14740000000</v>
      </c>
      <c r="AX158" s="37"/>
      <c r="AY158" s="55">
        <v>14740000000</v>
      </c>
      <c r="AZ158" s="37">
        <v>-5290000000</v>
      </c>
      <c r="BA158" s="38">
        <v>20030000000</v>
      </c>
      <c r="BB158" s="36">
        <v>-405000000</v>
      </c>
      <c r="BC158" s="37">
        <v>156000000</v>
      </c>
      <c r="BD158" s="38">
        <v>-561000000</v>
      </c>
      <c r="BE158" s="54">
        <v>-144000000</v>
      </c>
      <c r="BF158" s="54"/>
      <c r="BG158" s="82">
        <v>14191000000</v>
      </c>
      <c r="BH158" s="54">
        <v>384000000</v>
      </c>
      <c r="BI158" s="54">
        <v>133000000</v>
      </c>
      <c r="BJ158" s="58">
        <v>517000000</v>
      </c>
      <c r="BK158" s="37">
        <v>1000000</v>
      </c>
      <c r="BL158" s="56">
        <v>518000000</v>
      </c>
    </row>
    <row r="159" spans="1:64" x14ac:dyDescent="0.2">
      <c r="A159" s="52" t="s">
        <v>514</v>
      </c>
      <c r="B159" s="52" t="s">
        <v>515</v>
      </c>
      <c r="C159" s="52">
        <v>367930</v>
      </c>
      <c r="D159" s="52" t="s">
        <v>16</v>
      </c>
      <c r="E159" s="52">
        <v>2019</v>
      </c>
      <c r="F159" s="52" t="s">
        <v>1292</v>
      </c>
      <c r="G159" s="53">
        <v>43830</v>
      </c>
      <c r="H159" s="53">
        <v>43888</v>
      </c>
      <c r="I159" s="53">
        <v>43888</v>
      </c>
      <c r="J159" s="54">
        <v>135016000</v>
      </c>
      <c r="K159" s="54">
        <v>136637000</v>
      </c>
      <c r="L159" s="52" t="s">
        <v>516</v>
      </c>
      <c r="M159" s="83">
        <v>171597000</v>
      </c>
      <c r="N159" s="37"/>
      <c r="O159" s="37"/>
      <c r="P159" s="38"/>
      <c r="Q159" s="49">
        <v>103132000</v>
      </c>
      <c r="R159" s="36">
        <v>99412000</v>
      </c>
      <c r="S159" s="37"/>
      <c r="T159" s="37"/>
      <c r="U159" s="38"/>
      <c r="V159" s="36">
        <v>-3769000</v>
      </c>
      <c r="W159" s="37"/>
      <c r="X159" s="37"/>
      <c r="Y159" s="37"/>
      <c r="Z159" s="38"/>
      <c r="AB159" s="84">
        <v>370372000</v>
      </c>
      <c r="AC159" s="36">
        <v>-38429000</v>
      </c>
      <c r="AD159" s="37"/>
      <c r="AE159" s="37"/>
      <c r="AF159" s="37"/>
      <c r="AG159" s="37"/>
      <c r="AH159" s="37"/>
      <c r="AI159" s="54"/>
      <c r="AJ159" s="54"/>
      <c r="AL159" s="37"/>
      <c r="AM159" s="38"/>
      <c r="AN159" s="36">
        <v>-601927000</v>
      </c>
      <c r="AO159" s="37"/>
      <c r="AP159" s="37"/>
      <c r="AQ159" s="37"/>
      <c r="AR159" s="38"/>
      <c r="AS159" s="54">
        <v>-11030000</v>
      </c>
      <c r="AT159" s="54"/>
      <c r="AU159" s="82">
        <v>-651386000</v>
      </c>
      <c r="AV159" s="54">
        <v>-91694000</v>
      </c>
      <c r="AW159" s="36">
        <v>254830000</v>
      </c>
      <c r="AX159" s="37"/>
      <c r="AZ159" s="37"/>
      <c r="BA159" s="38"/>
      <c r="BB159" s="36">
        <v>-96580000</v>
      </c>
      <c r="BC159" s="37"/>
      <c r="BD159" s="38"/>
      <c r="BE159" s="54">
        <v>-12516000</v>
      </c>
      <c r="BF159" s="54"/>
      <c r="BG159" s="82">
        <v>54040000</v>
      </c>
      <c r="BH159" s="54">
        <v>-226974000</v>
      </c>
      <c r="BI159" s="54"/>
      <c r="BJ159" s="58">
        <v>-226974000</v>
      </c>
      <c r="BK159" s="37">
        <v>-578000</v>
      </c>
      <c r="BL159" s="56">
        <v>-227552000</v>
      </c>
    </row>
    <row r="160" spans="1:64" x14ac:dyDescent="0.2">
      <c r="A160" s="52" t="s">
        <v>517</v>
      </c>
      <c r="B160" s="52" t="s">
        <v>518</v>
      </c>
      <c r="C160" s="52">
        <v>378147</v>
      </c>
      <c r="D160" s="52" t="s">
        <v>16</v>
      </c>
      <c r="E160" s="52">
        <v>2019</v>
      </c>
      <c r="F160" s="52" t="s">
        <v>1292</v>
      </c>
      <c r="G160" s="53">
        <v>43830</v>
      </c>
      <c r="H160" s="53">
        <v>43879</v>
      </c>
      <c r="I160" s="53">
        <v>43879</v>
      </c>
      <c r="J160" s="54">
        <v>131034000</v>
      </c>
      <c r="K160" s="54">
        <v>131719000</v>
      </c>
      <c r="L160" s="52" t="s">
        <v>519</v>
      </c>
      <c r="M160" s="83">
        <v>261780000</v>
      </c>
      <c r="N160" s="37"/>
      <c r="O160" s="37"/>
      <c r="P160" s="38"/>
      <c r="Q160" s="49">
        <v>90619000</v>
      </c>
      <c r="R160" s="36">
        <v>40910000</v>
      </c>
      <c r="S160" s="37"/>
      <c r="T160" s="37"/>
      <c r="U160" s="38"/>
      <c r="V160" s="36">
        <v>-80568000</v>
      </c>
      <c r="W160" s="37"/>
      <c r="X160" s="37"/>
      <c r="Y160" s="37"/>
      <c r="Z160" s="38"/>
      <c r="AB160" s="84">
        <v>312741000</v>
      </c>
      <c r="AC160" s="36">
        <v>-23837000</v>
      </c>
      <c r="AD160" s="37"/>
      <c r="AE160" s="37"/>
      <c r="AF160" s="37"/>
      <c r="AG160" s="37"/>
      <c r="AH160" s="37"/>
      <c r="AI160" s="54"/>
      <c r="AJ160" s="54"/>
      <c r="AL160" s="37"/>
      <c r="AM160" s="38"/>
      <c r="AO160" s="37"/>
      <c r="AP160" s="37"/>
      <c r="AQ160" s="37"/>
      <c r="AR160" s="38"/>
      <c r="AS160" s="54">
        <v>0</v>
      </c>
      <c r="AT160" s="54"/>
      <c r="AU160" s="82">
        <v>-23837000</v>
      </c>
      <c r="AV160" s="54">
        <v>-99557000</v>
      </c>
      <c r="AW160" s="36">
        <v>-114281000</v>
      </c>
      <c r="AX160" s="37"/>
      <c r="AZ160" s="37"/>
      <c r="BA160" s="38"/>
      <c r="BB160" s="36">
        <v>-15000000</v>
      </c>
      <c r="BC160" s="37"/>
      <c r="BD160" s="38"/>
      <c r="BE160" s="54">
        <v>-816000</v>
      </c>
      <c r="BF160" s="54"/>
      <c r="BG160" s="82">
        <v>-229654000</v>
      </c>
      <c r="BH160" s="54">
        <v>59250000</v>
      </c>
      <c r="BI160" s="54"/>
      <c r="BJ160" s="58">
        <v>59250000</v>
      </c>
      <c r="BK160" s="37">
        <v>-7953000</v>
      </c>
      <c r="BL160" s="56">
        <v>51297000</v>
      </c>
    </row>
    <row r="161" spans="1:64" x14ac:dyDescent="0.2">
      <c r="A161" s="52" t="s">
        <v>511</v>
      </c>
      <c r="B161" s="52" t="s">
        <v>512</v>
      </c>
      <c r="C161" s="52">
        <v>740486</v>
      </c>
      <c r="D161" s="52" t="s">
        <v>16</v>
      </c>
      <c r="E161" s="52">
        <v>2019</v>
      </c>
      <c r="F161" s="52" t="s">
        <v>1292</v>
      </c>
      <c r="G161" s="53">
        <v>43830</v>
      </c>
      <c r="H161" s="53">
        <v>43892</v>
      </c>
      <c r="I161" s="53">
        <v>43892</v>
      </c>
      <c r="J161" s="54">
        <v>86401000</v>
      </c>
      <c r="K161" s="54">
        <v>90070000</v>
      </c>
      <c r="L161" s="52" t="s">
        <v>513</v>
      </c>
      <c r="M161" s="83">
        <v>895073000</v>
      </c>
      <c r="N161" s="37"/>
      <c r="O161" s="37"/>
      <c r="P161" s="38"/>
      <c r="Q161" s="49">
        <v>62784000</v>
      </c>
      <c r="R161" s="36">
        <v>393669000</v>
      </c>
      <c r="S161" s="37"/>
      <c r="T161" s="37"/>
      <c r="U161" s="38"/>
      <c r="V161" s="36">
        <v>-189455000</v>
      </c>
      <c r="W161" s="37"/>
      <c r="X161" s="37"/>
      <c r="Y161" s="37"/>
      <c r="Z161" s="38"/>
      <c r="AB161" s="84">
        <v>1162071000</v>
      </c>
      <c r="AC161" s="36">
        <v>-75170000</v>
      </c>
      <c r="AD161" s="37"/>
      <c r="AE161" s="37"/>
      <c r="AF161" s="37"/>
      <c r="AG161" s="37"/>
      <c r="AH161" s="37"/>
      <c r="AI161" s="54"/>
      <c r="AJ161" s="54"/>
      <c r="AL161" s="37"/>
      <c r="AM161" s="38"/>
      <c r="AN161" s="36">
        <v>-448277000</v>
      </c>
      <c r="AO161" s="37"/>
      <c r="AP161" s="37"/>
      <c r="AQ161" s="37"/>
      <c r="AR161" s="38"/>
      <c r="AS161" s="54">
        <v>-255000</v>
      </c>
      <c r="AT161" s="54"/>
      <c r="AU161" s="82">
        <v>-523702000</v>
      </c>
      <c r="AV161" s="54"/>
      <c r="AW161" s="36">
        <v>-1645876000</v>
      </c>
      <c r="AX161" s="37"/>
      <c r="AZ161" s="37"/>
      <c r="BA161" s="38"/>
      <c r="BB161" s="36">
        <v>-525984000</v>
      </c>
      <c r="BC161" s="37">
        <v>168925000</v>
      </c>
      <c r="BD161" s="38">
        <v>-694909000</v>
      </c>
      <c r="BE161" s="54">
        <v>1861689000</v>
      </c>
      <c r="BF161" s="54"/>
      <c r="BG161" s="82">
        <v>-310171000</v>
      </c>
      <c r="BH161" s="54">
        <v>328198000</v>
      </c>
      <c r="BI161" s="54"/>
      <c r="BJ161" s="58">
        <v>328198000</v>
      </c>
      <c r="BK161" s="37">
        <v>-17854000</v>
      </c>
      <c r="BL161" s="56">
        <v>310344000</v>
      </c>
    </row>
    <row r="162" spans="1:64" x14ac:dyDescent="0.2">
      <c r="A162" s="52" t="s">
        <v>520</v>
      </c>
      <c r="B162" s="52" t="s">
        <v>521</v>
      </c>
      <c r="C162" s="52">
        <v>378149</v>
      </c>
      <c r="D162" s="52" t="s">
        <v>16</v>
      </c>
      <c r="E162" s="52">
        <v>2019</v>
      </c>
      <c r="F162" s="52" t="s">
        <v>1292</v>
      </c>
      <c r="G162" s="53">
        <v>43830</v>
      </c>
      <c r="H162" s="53">
        <v>43889</v>
      </c>
      <c r="I162" s="53">
        <v>43889</v>
      </c>
      <c r="J162" s="54">
        <v>130761000</v>
      </c>
      <c r="K162" s="54">
        <v>132002000</v>
      </c>
      <c r="L162" s="52" t="s">
        <v>522</v>
      </c>
      <c r="M162" s="83">
        <v>543500000</v>
      </c>
      <c r="N162" s="37">
        <v>480200000</v>
      </c>
      <c r="O162" s="37">
        <v>63300000</v>
      </c>
      <c r="P162" s="38"/>
      <c r="Q162" s="49">
        <v>150100000</v>
      </c>
      <c r="R162" s="36">
        <v>42100000</v>
      </c>
      <c r="S162" s="37"/>
      <c r="T162" s="37"/>
      <c r="U162" s="38"/>
      <c r="V162" s="36">
        <v>-180100000</v>
      </c>
      <c r="W162" s="37"/>
      <c r="X162" s="37"/>
      <c r="Y162" s="37"/>
      <c r="Z162" s="38"/>
      <c r="AA162" s="55">
        <v>-42700000</v>
      </c>
      <c r="AB162" s="84">
        <v>512900000</v>
      </c>
      <c r="AC162" s="36">
        <v>-93900000</v>
      </c>
      <c r="AD162" s="37"/>
      <c r="AE162" s="37"/>
      <c r="AF162" s="37"/>
      <c r="AG162" s="37"/>
      <c r="AH162" s="37"/>
      <c r="AI162" s="54"/>
      <c r="AJ162" s="54"/>
      <c r="AL162" s="37"/>
      <c r="AM162" s="38"/>
      <c r="AN162" s="36">
        <v>-24400000</v>
      </c>
      <c r="AO162" s="37"/>
      <c r="AP162" s="37"/>
      <c r="AQ162" s="37"/>
      <c r="AR162" s="38"/>
      <c r="AS162" s="54">
        <v>-102000000</v>
      </c>
      <c r="AT162" s="54">
        <v>9200000</v>
      </c>
      <c r="AU162" s="82">
        <v>-211100000</v>
      </c>
      <c r="AV162" s="54">
        <v>-210300000</v>
      </c>
      <c r="AW162" s="36">
        <v>586200000</v>
      </c>
      <c r="AX162" s="37"/>
      <c r="AZ162" s="37"/>
      <c r="BA162" s="38"/>
      <c r="BB162" s="36">
        <v>-365500000</v>
      </c>
      <c r="BC162" s="37"/>
      <c r="BD162" s="38"/>
      <c r="BE162" s="54">
        <v>-134600000</v>
      </c>
      <c r="BF162" s="54"/>
      <c r="BG162" s="82">
        <v>-124200000</v>
      </c>
      <c r="BH162" s="54">
        <v>177600000</v>
      </c>
      <c r="BI162" s="54"/>
      <c r="BJ162" s="58">
        <v>177600000</v>
      </c>
      <c r="BK162" s="37">
        <v>-200000</v>
      </c>
      <c r="BL162" s="56">
        <v>177400000</v>
      </c>
    </row>
    <row r="163" spans="1:64" x14ac:dyDescent="0.2">
      <c r="A163" s="52" t="s">
        <v>535</v>
      </c>
      <c r="B163" s="52" t="s">
        <v>536</v>
      </c>
      <c r="C163" s="52">
        <v>885908</v>
      </c>
      <c r="D163" s="52" t="s">
        <v>16</v>
      </c>
      <c r="E163" s="52">
        <v>2020</v>
      </c>
      <c r="F163" s="52" t="s">
        <v>1292</v>
      </c>
      <c r="G163" s="53">
        <v>44012</v>
      </c>
      <c r="H163" s="53">
        <v>44053</v>
      </c>
      <c r="I163" s="53">
        <v>44053</v>
      </c>
      <c r="J163" s="54">
        <v>616000000</v>
      </c>
      <c r="K163" s="54">
        <v>616000000</v>
      </c>
      <c r="L163" s="52" t="s">
        <v>537</v>
      </c>
      <c r="M163" s="83">
        <v>1062000000</v>
      </c>
      <c r="N163" s="37"/>
      <c r="O163" s="37"/>
      <c r="P163" s="38"/>
      <c r="Q163" s="49">
        <v>258000000</v>
      </c>
      <c r="R163" s="36">
        <v>1006000000</v>
      </c>
      <c r="S163" s="37"/>
      <c r="T163" s="37"/>
      <c r="U163" s="38"/>
      <c r="V163" s="36">
        <v>39000000</v>
      </c>
      <c r="W163" s="37"/>
      <c r="X163" s="37"/>
      <c r="Y163" s="37"/>
      <c r="Z163" s="38"/>
      <c r="AB163" s="84">
        <v>2365000000</v>
      </c>
      <c r="AC163" s="36">
        <v>-359000000</v>
      </c>
      <c r="AD163" s="37"/>
      <c r="AE163" s="37"/>
      <c r="AF163" s="37"/>
      <c r="AG163" s="37"/>
      <c r="AH163" s="37"/>
      <c r="AI163" s="54"/>
      <c r="AJ163" s="54"/>
      <c r="AK163" s="36">
        <v>246000000</v>
      </c>
      <c r="AL163" s="37"/>
      <c r="AM163" s="38"/>
      <c r="AN163" s="36">
        <v>-1061000000</v>
      </c>
      <c r="AO163" s="37"/>
      <c r="AP163" s="37"/>
      <c r="AQ163" s="37"/>
      <c r="AR163" s="38"/>
      <c r="AS163" s="54">
        <v>74000000</v>
      </c>
      <c r="AT163" s="54"/>
      <c r="AU163" s="82">
        <v>-1100000000</v>
      </c>
      <c r="AV163" s="54">
        <v>-335000000</v>
      </c>
      <c r="AW163" s="36">
        <v>1191000000</v>
      </c>
      <c r="AX163" s="37"/>
      <c r="AZ163" s="37"/>
      <c r="BA163" s="38"/>
      <c r="BB163" s="36">
        <v>-600000000</v>
      </c>
      <c r="BC163" s="37"/>
      <c r="BD163" s="38">
        <v>-600000000</v>
      </c>
      <c r="BE163" s="54">
        <v>-110000000</v>
      </c>
      <c r="BF163" s="54"/>
      <c r="BG163" s="82">
        <v>146000000</v>
      </c>
      <c r="BH163" s="54">
        <v>1411000000</v>
      </c>
      <c r="BI163" s="54"/>
      <c r="BJ163" s="58">
        <v>1411000000</v>
      </c>
      <c r="BK163" s="37"/>
      <c r="BL163" s="56">
        <v>1411000000</v>
      </c>
    </row>
    <row r="164" spans="1:64" x14ac:dyDescent="0.2">
      <c r="A164" s="52" t="s">
        <v>499</v>
      </c>
      <c r="B164" s="52" t="s">
        <v>500</v>
      </c>
      <c r="C164" s="52">
        <v>378144</v>
      </c>
      <c r="D164" s="52" t="s">
        <v>16</v>
      </c>
      <c r="E164" s="52">
        <v>2019</v>
      </c>
      <c r="F164" s="52" t="s">
        <v>1292</v>
      </c>
      <c r="G164" s="53">
        <v>43830</v>
      </c>
      <c r="H164" s="53">
        <v>43871</v>
      </c>
      <c r="I164" s="53">
        <v>43871</v>
      </c>
      <c r="J164" s="54">
        <v>74766000</v>
      </c>
      <c r="K164" s="54">
        <v>74766000</v>
      </c>
      <c r="L164" s="52" t="s">
        <v>501</v>
      </c>
      <c r="M164" s="83">
        <v>360542000</v>
      </c>
      <c r="N164" s="37"/>
      <c r="O164" s="37"/>
      <c r="P164" s="38"/>
      <c r="Q164" s="49">
        <v>239758000</v>
      </c>
      <c r="R164" s="36">
        <v>-114212000</v>
      </c>
      <c r="S164" s="37"/>
      <c r="T164" s="37"/>
      <c r="U164" s="38"/>
      <c r="V164" s="36">
        <v>-24169000</v>
      </c>
      <c r="W164" s="37"/>
      <c r="X164" s="37"/>
      <c r="Y164" s="37"/>
      <c r="Z164" s="38"/>
      <c r="AB164" s="84">
        <v>461919000</v>
      </c>
      <c r="AC164" s="36">
        <v>-614426000</v>
      </c>
      <c r="AD164" s="37"/>
      <c r="AE164" s="37"/>
      <c r="AF164" s="37"/>
      <c r="AG164" s="37"/>
      <c r="AH164" s="37"/>
      <c r="AI164" s="54"/>
      <c r="AJ164" s="54"/>
      <c r="AL164" s="37"/>
      <c r="AM164" s="38"/>
      <c r="AN164" s="36">
        <v>-1052000</v>
      </c>
      <c r="AO164" s="37"/>
      <c r="AP164" s="37"/>
      <c r="AQ164" s="37"/>
      <c r="AR164" s="38"/>
      <c r="AS164" s="54">
        <v>298946000</v>
      </c>
      <c r="AT164" s="54"/>
      <c r="AU164" s="82">
        <v>-316532000</v>
      </c>
      <c r="AV164" s="54"/>
      <c r="AW164" s="36">
        <v>94872000</v>
      </c>
      <c r="AX164" s="37"/>
      <c r="AZ164" s="37"/>
      <c r="BA164" s="38"/>
      <c r="BB164" s="36">
        <v>143027000</v>
      </c>
      <c r="BC164" s="37"/>
      <c r="BD164" s="38"/>
      <c r="BE164" s="54">
        <v>-338004000</v>
      </c>
      <c r="BF164" s="54"/>
      <c r="BG164" s="82">
        <v>-100105000</v>
      </c>
      <c r="BH164" s="54">
        <v>45282000</v>
      </c>
      <c r="BI164" s="54"/>
      <c r="BJ164" s="58">
        <v>45282000</v>
      </c>
      <c r="BK164" s="37"/>
      <c r="BL164" s="56">
        <v>45282000</v>
      </c>
    </row>
    <row r="165" spans="1:64" x14ac:dyDescent="0.2">
      <c r="A165" s="52" t="s">
        <v>1117</v>
      </c>
      <c r="B165" s="52" t="s">
        <v>1118</v>
      </c>
      <c r="C165" s="52">
        <v>637893</v>
      </c>
      <c r="D165" s="52" t="s">
        <v>16</v>
      </c>
      <c r="E165" s="52">
        <v>2019</v>
      </c>
      <c r="F165" s="52" t="s">
        <v>1292</v>
      </c>
      <c r="G165" s="53">
        <v>43830</v>
      </c>
      <c r="H165" s="53">
        <v>43893</v>
      </c>
      <c r="I165" s="53">
        <v>43893</v>
      </c>
      <c r="J165" s="54">
        <v>448000000</v>
      </c>
      <c r="K165" s="54">
        <v>448000000</v>
      </c>
      <c r="L165" s="52" t="s">
        <v>1119</v>
      </c>
      <c r="M165" s="83">
        <v>-2412100000</v>
      </c>
      <c r="N165" s="37"/>
      <c r="O165" s="37"/>
      <c r="P165" s="38"/>
      <c r="Q165" s="49">
        <v>509600000</v>
      </c>
      <c r="R165" s="36">
        <v>2810100000</v>
      </c>
      <c r="S165" s="37"/>
      <c r="T165" s="37"/>
      <c r="U165" s="38"/>
      <c r="V165" s="36">
        <v>-59100000</v>
      </c>
      <c r="W165" s="37"/>
      <c r="X165" s="37"/>
      <c r="Y165" s="37"/>
      <c r="Z165" s="38"/>
      <c r="AB165" s="84">
        <v>848500000</v>
      </c>
      <c r="AC165" s="36">
        <v>-446600000</v>
      </c>
      <c r="AD165" s="37"/>
      <c r="AE165" s="37"/>
      <c r="AF165" s="37"/>
      <c r="AG165" s="37"/>
      <c r="AH165" s="37"/>
      <c r="AI165" s="54"/>
      <c r="AJ165" s="54"/>
      <c r="AK165" s="36">
        <v>18900000</v>
      </c>
      <c r="AL165" s="37"/>
      <c r="AM165" s="38"/>
      <c r="AN165" s="36">
        <v>16000000</v>
      </c>
      <c r="AO165" s="37"/>
      <c r="AP165" s="37"/>
      <c r="AQ165" s="37"/>
      <c r="AR165" s="38"/>
      <c r="AS165" s="54">
        <v>-8100000</v>
      </c>
      <c r="AT165" s="54"/>
      <c r="AU165" s="82">
        <v>-419800000</v>
      </c>
      <c r="AV165" s="54">
        <v>-232800000</v>
      </c>
      <c r="AW165" s="36">
        <v>103900000</v>
      </c>
      <c r="AX165" s="37"/>
      <c r="AZ165" s="37"/>
      <c r="BA165" s="38"/>
      <c r="BB165" s="36">
        <v>-92700000</v>
      </c>
      <c r="BC165" s="37"/>
      <c r="BD165" s="38">
        <v>-92700000</v>
      </c>
      <c r="BE165" s="54">
        <v>-562800000</v>
      </c>
      <c r="BF165" s="54"/>
      <c r="BG165" s="82">
        <v>-784400000</v>
      </c>
      <c r="BH165" s="54">
        <v>-355700000</v>
      </c>
      <c r="BI165" s="54"/>
      <c r="BJ165" s="58">
        <v>-355700000</v>
      </c>
      <c r="BK165" s="37">
        <v>5900000</v>
      </c>
      <c r="BL165" s="56">
        <v>-349800000</v>
      </c>
    </row>
    <row r="166" spans="1:64" x14ac:dyDescent="0.2">
      <c r="A166" s="52" t="s">
        <v>526</v>
      </c>
      <c r="B166" s="52" t="s">
        <v>527</v>
      </c>
      <c r="C166" s="52">
        <v>130256</v>
      </c>
      <c r="D166" s="52" t="s">
        <v>16</v>
      </c>
      <c r="E166" s="52">
        <v>2019</v>
      </c>
      <c r="F166" s="52" t="s">
        <v>1292</v>
      </c>
      <c r="G166" s="53">
        <v>43830</v>
      </c>
      <c r="H166" s="53">
        <v>43887</v>
      </c>
      <c r="I166" s="53">
        <v>43887</v>
      </c>
      <c r="J166" s="54">
        <v>171000000</v>
      </c>
      <c r="K166" s="54">
        <v>175000000</v>
      </c>
      <c r="L166" s="52" t="s">
        <v>528</v>
      </c>
      <c r="M166" s="83">
        <v>326500000</v>
      </c>
      <c r="N166" s="37"/>
      <c r="O166" s="37"/>
      <c r="P166" s="38"/>
      <c r="Q166" s="49">
        <v>61600000</v>
      </c>
      <c r="R166" s="36">
        <v>281700000</v>
      </c>
      <c r="S166" s="37"/>
      <c r="T166" s="37"/>
      <c r="U166" s="38"/>
      <c r="V166" s="36">
        <v>138200000</v>
      </c>
      <c r="W166" s="37"/>
      <c r="X166" s="37"/>
      <c r="Y166" s="37"/>
      <c r="Z166" s="38"/>
      <c r="AB166" s="84">
        <v>808000000</v>
      </c>
      <c r="AC166" s="36">
        <v>-92200000</v>
      </c>
      <c r="AD166" s="37"/>
      <c r="AE166" s="37"/>
      <c r="AF166" s="37"/>
      <c r="AG166" s="37"/>
      <c r="AH166" s="37"/>
      <c r="AI166" s="54"/>
      <c r="AJ166" s="54"/>
      <c r="AK166" s="36">
        <v>-375500000</v>
      </c>
      <c r="AL166" s="37"/>
      <c r="AM166" s="38"/>
      <c r="AN166" s="36">
        <v>-34600000</v>
      </c>
      <c r="AO166" s="37"/>
      <c r="AP166" s="37"/>
      <c r="AQ166" s="37"/>
      <c r="AR166" s="38"/>
      <c r="AS166" s="54"/>
      <c r="AT166" s="54"/>
      <c r="AU166" s="82">
        <v>-502300000</v>
      </c>
      <c r="AV166" s="54"/>
      <c r="AW166" s="36">
        <v>-3700000</v>
      </c>
      <c r="AX166" s="37"/>
      <c r="AZ166" s="37"/>
      <c r="BA166" s="38"/>
      <c r="BB166" s="36">
        <v>-95600000</v>
      </c>
      <c r="BC166" s="37">
        <v>49500000</v>
      </c>
      <c r="BD166" s="38">
        <v>-145100000</v>
      </c>
      <c r="BE166" s="54">
        <v>-96300000</v>
      </c>
      <c r="BF166" s="54"/>
      <c r="BG166" s="82">
        <v>-195600000</v>
      </c>
      <c r="BH166" s="54">
        <v>110100000</v>
      </c>
      <c r="BI166" s="54"/>
      <c r="BJ166" s="58">
        <v>110100000</v>
      </c>
      <c r="BK166" s="37"/>
      <c r="BL166" s="56">
        <v>110100000</v>
      </c>
    </row>
    <row r="167" spans="1:64" x14ac:dyDescent="0.2">
      <c r="A167" s="52" t="s">
        <v>529</v>
      </c>
      <c r="B167" s="52" t="s">
        <v>530</v>
      </c>
      <c r="C167" s="52">
        <v>378151</v>
      </c>
      <c r="D167" s="52" t="s">
        <v>16</v>
      </c>
      <c r="E167" s="52">
        <v>2019</v>
      </c>
      <c r="F167" s="52" t="s">
        <v>1292</v>
      </c>
      <c r="G167" s="53">
        <v>43830</v>
      </c>
      <c r="H167" s="53">
        <v>43888</v>
      </c>
      <c r="I167" s="53">
        <v>43888</v>
      </c>
      <c r="J167" s="54">
        <v>335800000</v>
      </c>
      <c r="K167" s="54">
        <v>340000000</v>
      </c>
      <c r="L167" s="52" t="s">
        <v>531</v>
      </c>
      <c r="M167" s="83">
        <v>725400000</v>
      </c>
      <c r="N167" s="37"/>
      <c r="O167" s="37"/>
      <c r="P167" s="38"/>
      <c r="Q167" s="49">
        <v>426200000</v>
      </c>
      <c r="R167" s="36">
        <v>34500000</v>
      </c>
      <c r="S167" s="37"/>
      <c r="T167" s="37"/>
      <c r="U167" s="38"/>
      <c r="V167" s="36">
        <v>98800000</v>
      </c>
      <c r="W167" s="37"/>
      <c r="X167" s="37"/>
      <c r="Y167" s="37"/>
      <c r="Z167" s="38"/>
      <c r="AA167" s="55">
        <v>-13500000</v>
      </c>
      <c r="AB167" s="84">
        <v>1271400000</v>
      </c>
      <c r="AC167" s="36">
        <v>-112500000</v>
      </c>
      <c r="AD167" s="37"/>
      <c r="AE167" s="37"/>
      <c r="AF167" s="37"/>
      <c r="AG167" s="37"/>
      <c r="AH167" s="37"/>
      <c r="AI167" s="54"/>
      <c r="AJ167" s="54"/>
      <c r="AL167" s="37"/>
      <c r="AM167" s="38"/>
      <c r="AN167" s="36">
        <v>-3943900000</v>
      </c>
      <c r="AO167" s="37"/>
      <c r="AP167" s="37"/>
      <c r="AQ167" s="37"/>
      <c r="AR167" s="38"/>
      <c r="AS167" s="54">
        <v>1800000</v>
      </c>
      <c r="AT167" s="54">
        <v>0</v>
      </c>
      <c r="AU167" s="82">
        <v>-4054600000</v>
      </c>
      <c r="AV167" s="54">
        <v>-93800000</v>
      </c>
      <c r="AW167" s="36">
        <v>2952700000</v>
      </c>
      <c r="AX167" s="37"/>
      <c r="AZ167" s="37"/>
      <c r="BA167" s="38"/>
      <c r="BB167" s="36">
        <v>0</v>
      </c>
      <c r="BC167" s="37">
        <v>0</v>
      </c>
      <c r="BD167" s="38"/>
      <c r="BE167" s="54">
        <v>-56000000</v>
      </c>
      <c r="BF167" s="54">
        <v>0</v>
      </c>
      <c r="BG167" s="82">
        <v>2802900000</v>
      </c>
      <c r="BH167" s="54">
        <v>19700000</v>
      </c>
      <c r="BI167" s="54"/>
      <c r="BJ167" s="58">
        <v>19700000</v>
      </c>
      <c r="BK167" s="37">
        <v>7100000</v>
      </c>
      <c r="BL167" s="56">
        <v>26800000</v>
      </c>
    </row>
    <row r="168" spans="1:64" x14ac:dyDescent="0.2">
      <c r="A168" s="52" t="s">
        <v>550</v>
      </c>
      <c r="B168" s="52" t="s">
        <v>551</v>
      </c>
      <c r="C168" s="52">
        <v>234391</v>
      </c>
      <c r="D168" s="52" t="s">
        <v>16</v>
      </c>
      <c r="E168" s="52">
        <v>2019</v>
      </c>
      <c r="F168" s="52" t="s">
        <v>1292</v>
      </c>
      <c r="G168" s="53">
        <v>43830</v>
      </c>
      <c r="H168" s="53">
        <v>43871</v>
      </c>
      <c r="I168" s="53">
        <v>43871</v>
      </c>
      <c r="J168" s="54">
        <v>288286000</v>
      </c>
      <c r="K168" s="54">
        <v>290836000</v>
      </c>
      <c r="L168" s="52" t="s">
        <v>552</v>
      </c>
      <c r="M168" s="83">
        <v>3484000000</v>
      </c>
      <c r="N168" s="37"/>
      <c r="O168" s="37"/>
      <c r="P168" s="38"/>
      <c r="Q168" s="49">
        <v>829000000</v>
      </c>
      <c r="R168" s="36">
        <v>225000000</v>
      </c>
      <c r="S168" s="37"/>
      <c r="T168" s="37"/>
      <c r="U168" s="38"/>
      <c r="V168" s="36">
        <v>-1557000000</v>
      </c>
      <c r="W168" s="37"/>
      <c r="X168" s="37"/>
      <c r="Y168" s="37"/>
      <c r="Z168" s="38"/>
      <c r="AA168" s="55">
        <v>-51000000</v>
      </c>
      <c r="AB168" s="84">
        <v>2930000000</v>
      </c>
      <c r="AC168" s="36">
        <v>-973000000</v>
      </c>
      <c r="AD168" s="37"/>
      <c r="AE168" s="37"/>
      <c r="AF168" s="37"/>
      <c r="AG168" s="37"/>
      <c r="AH168" s="37"/>
      <c r="AI168" s="54"/>
      <c r="AJ168" s="54"/>
      <c r="AL168" s="37"/>
      <c r="AM168" s="38"/>
      <c r="AN168" s="36">
        <v>-19000000</v>
      </c>
      <c r="AO168" s="37"/>
      <c r="AP168" s="37"/>
      <c r="AQ168" s="37"/>
      <c r="AR168" s="38"/>
      <c r="AS168" s="54">
        <v>-2000000</v>
      </c>
      <c r="AT168" s="54"/>
      <c r="AU168" s="82">
        <v>-994000000</v>
      </c>
      <c r="AV168" s="54">
        <v>-1152000000</v>
      </c>
      <c r="AW168" s="36">
        <v>-850000000</v>
      </c>
      <c r="AX168" s="37"/>
      <c r="AZ168" s="37"/>
      <c r="BA168" s="38"/>
      <c r="BB168" s="36">
        <v>-231000000</v>
      </c>
      <c r="BC168" s="37"/>
      <c r="BD168" s="38"/>
      <c r="BE168" s="54">
        <v>236000000</v>
      </c>
      <c r="BF168" s="54"/>
      <c r="BG168" s="82">
        <v>-1997000000</v>
      </c>
      <c r="BH168" s="54">
        <v>-61000000</v>
      </c>
      <c r="BI168" s="54"/>
      <c r="BJ168" s="58">
        <v>-61000000</v>
      </c>
      <c r="BK168" s="37"/>
      <c r="BL168" s="56">
        <v>-61000000</v>
      </c>
    </row>
    <row r="169" spans="1:64" x14ac:dyDescent="0.2">
      <c r="A169" s="52" t="s">
        <v>553</v>
      </c>
      <c r="B169" s="52" t="s">
        <v>554</v>
      </c>
      <c r="C169" s="52">
        <v>244314</v>
      </c>
      <c r="D169" s="52" t="s">
        <v>16</v>
      </c>
      <c r="E169" s="52">
        <v>2019</v>
      </c>
      <c r="F169" s="52" t="s">
        <v>1292</v>
      </c>
      <c r="G169" s="53">
        <v>43830</v>
      </c>
      <c r="H169" s="53">
        <v>43885</v>
      </c>
      <c r="I169" s="53">
        <v>43885</v>
      </c>
      <c r="J169" s="54">
        <v>8724000000</v>
      </c>
      <c r="K169" s="54">
        <v>8724000000</v>
      </c>
      <c r="L169" s="52" t="s">
        <v>555</v>
      </c>
      <c r="M169" s="83">
        <v>423000000</v>
      </c>
      <c r="N169" s="37">
        <v>-4912000000</v>
      </c>
      <c r="O169" s="37">
        <v>5335000000</v>
      </c>
      <c r="P169" s="38"/>
      <c r="Q169" s="49">
        <v>5595000000</v>
      </c>
      <c r="R169" s="36">
        <v>2561000000</v>
      </c>
      <c r="S169" s="37"/>
      <c r="T169" s="37"/>
      <c r="U169" s="38"/>
      <c r="V169" s="36">
        <v>1840000000</v>
      </c>
      <c r="W169" s="37"/>
      <c r="X169" s="37"/>
      <c r="Y169" s="37"/>
      <c r="Z169" s="38"/>
      <c r="AA169" s="55">
        <v>-1647000000</v>
      </c>
      <c r="AB169" s="84">
        <v>8772000000</v>
      </c>
      <c r="AC169" s="36">
        <v>-2095000000</v>
      </c>
      <c r="AD169" s="37"/>
      <c r="AE169" s="37"/>
      <c r="AF169" s="37"/>
      <c r="AG169" s="37"/>
      <c r="AH169" s="37"/>
      <c r="AI169" s="54"/>
      <c r="AJ169" s="54"/>
      <c r="AL169" s="37"/>
      <c r="AM169" s="38"/>
      <c r="AN169" s="36">
        <v>10479000000</v>
      </c>
      <c r="AO169" s="37"/>
      <c r="AP169" s="37"/>
      <c r="AQ169" s="37"/>
      <c r="AR169" s="38"/>
      <c r="AS169" s="54">
        <v>2301000000</v>
      </c>
      <c r="AT169" s="54">
        <v>-1745000000</v>
      </c>
      <c r="AU169" s="82">
        <v>8940000000</v>
      </c>
      <c r="AV169" s="54">
        <v>-649000000</v>
      </c>
      <c r="AW169" s="36">
        <v>-14102000000</v>
      </c>
      <c r="AX169" s="37"/>
      <c r="AZ169" s="37"/>
      <c r="BA169" s="38"/>
      <c r="BB169" s="36">
        <v>29000000</v>
      </c>
      <c r="BC169" s="37"/>
      <c r="BD169" s="38">
        <v>29000000</v>
      </c>
      <c r="BE169" s="54">
        <v>-1043000000</v>
      </c>
      <c r="BF169" s="54">
        <v>-368000000</v>
      </c>
      <c r="BG169" s="82">
        <v>-16133000000</v>
      </c>
      <c r="BH169" s="54">
        <v>1579000000</v>
      </c>
      <c r="BI169" s="54"/>
      <c r="BJ169" s="58">
        <v>1579000000</v>
      </c>
      <c r="BK169" s="37">
        <v>-50000000</v>
      </c>
      <c r="BL169" s="56">
        <v>1529000000</v>
      </c>
    </row>
    <row r="170" spans="1:64" x14ac:dyDescent="0.2">
      <c r="A170" s="52" t="s">
        <v>565</v>
      </c>
      <c r="B170" s="52" t="s">
        <v>566</v>
      </c>
      <c r="C170" s="52">
        <v>239284</v>
      </c>
      <c r="D170" s="52" t="s">
        <v>16</v>
      </c>
      <c r="E170" s="52">
        <v>2019</v>
      </c>
      <c r="F170" s="52" t="s">
        <v>1292</v>
      </c>
      <c r="G170" s="53">
        <v>43830</v>
      </c>
      <c r="H170" s="53">
        <v>43886</v>
      </c>
      <c r="I170" s="53">
        <v>43886</v>
      </c>
      <c r="J170" s="54">
        <v>1270000000</v>
      </c>
      <c r="K170" s="54">
        <v>1277000000</v>
      </c>
      <c r="L170" s="52" t="s">
        <v>567</v>
      </c>
      <c r="M170" s="83">
        <v>5364000000</v>
      </c>
      <c r="N170" s="37"/>
      <c r="O170" s="37"/>
      <c r="P170" s="38"/>
      <c r="Q170" s="49">
        <v>1404000000</v>
      </c>
      <c r="R170" s="36">
        <v>3174000000</v>
      </c>
      <c r="S170" s="37"/>
      <c r="T170" s="37"/>
      <c r="U170" s="38"/>
      <c r="V170" s="36">
        <v>-798000000</v>
      </c>
      <c r="W170" s="37"/>
      <c r="X170" s="37"/>
      <c r="Y170" s="37"/>
      <c r="Z170" s="38"/>
      <c r="AB170" s="84">
        <v>9144000000</v>
      </c>
      <c r="AC170" s="36">
        <v>-825000000</v>
      </c>
      <c r="AD170" s="37"/>
      <c r="AE170" s="37"/>
      <c r="AF170" s="37"/>
      <c r="AG170" s="37"/>
      <c r="AH170" s="37"/>
      <c r="AI170" s="54"/>
      <c r="AJ170" s="54"/>
      <c r="AK170" s="36">
        <v>-2691000000</v>
      </c>
      <c r="AL170" s="37"/>
      <c r="AM170" s="38"/>
      <c r="AN170" s="36">
        <v>0</v>
      </c>
      <c r="AO170" s="37"/>
      <c r="AP170" s="37"/>
      <c r="AQ170" s="37"/>
      <c r="AR170" s="38"/>
      <c r="AS170" s="54">
        <v>-4301000000</v>
      </c>
      <c r="AT170" s="54"/>
      <c r="AU170" s="82">
        <v>-7817000000</v>
      </c>
      <c r="AV170" s="54">
        <v>-3222000000</v>
      </c>
      <c r="AW170" s="36">
        <v>-2750000000</v>
      </c>
      <c r="AX170" s="37"/>
      <c r="AZ170" s="37"/>
      <c r="BA170" s="38"/>
      <c r="BB170" s="36">
        <v>-1540000000</v>
      </c>
      <c r="BC170" s="37"/>
      <c r="BD170" s="38"/>
      <c r="BE170" s="54">
        <v>-122000000</v>
      </c>
      <c r="BF170" s="54"/>
      <c r="BG170" s="82">
        <v>-7634000000</v>
      </c>
      <c r="BH170" s="54">
        <v>-6307000000</v>
      </c>
      <c r="BI170" s="54"/>
      <c r="BJ170" s="58">
        <v>-6307000000</v>
      </c>
      <c r="BK170" s="37">
        <v>-2000000</v>
      </c>
      <c r="BL170" s="56">
        <v>-6309000000</v>
      </c>
    </row>
    <row r="171" spans="1:64" x14ac:dyDescent="0.2">
      <c r="A171" s="52" t="s">
        <v>556</v>
      </c>
      <c r="B171" s="52" t="s">
        <v>557</v>
      </c>
      <c r="C171" s="52">
        <v>78526</v>
      </c>
      <c r="D171" s="52" t="s">
        <v>16</v>
      </c>
      <c r="E171" s="52">
        <v>2020</v>
      </c>
      <c r="F171" s="52" t="s">
        <v>1292</v>
      </c>
      <c r="G171" s="53">
        <v>43982</v>
      </c>
      <c r="H171" s="53">
        <v>44014</v>
      </c>
      <c r="I171" s="53">
        <v>44014</v>
      </c>
      <c r="J171" s="54">
        <v>608100000</v>
      </c>
      <c r="K171" s="54">
        <v>613300000</v>
      </c>
      <c r="L171" s="52" t="s">
        <v>558</v>
      </c>
      <c r="M171" s="83">
        <v>2210800000</v>
      </c>
      <c r="N171" s="37"/>
      <c r="O171" s="37"/>
      <c r="P171" s="38"/>
      <c r="Q171" s="49">
        <v>594700000</v>
      </c>
      <c r="R171" s="36">
        <v>76800000</v>
      </c>
      <c r="S171" s="37"/>
      <c r="T171" s="37"/>
      <c r="U171" s="38"/>
      <c r="V171" s="36">
        <v>793900000</v>
      </c>
      <c r="W171" s="37">
        <v>37900000</v>
      </c>
      <c r="X171" s="37">
        <v>103100000</v>
      </c>
      <c r="Y171" s="37">
        <v>392500000</v>
      </c>
      <c r="Z171" s="38">
        <v>260400000</v>
      </c>
      <c r="AB171" s="84">
        <v>3676200000</v>
      </c>
      <c r="AC171" s="36">
        <v>-459100000</v>
      </c>
      <c r="AD171" s="37"/>
      <c r="AE171" s="37"/>
      <c r="AF171" s="37"/>
      <c r="AG171" s="37"/>
      <c r="AH171" s="37"/>
      <c r="AI171" s="54"/>
      <c r="AJ171" s="54"/>
      <c r="AL171" s="37"/>
      <c r="AM171" s="38"/>
      <c r="AN171" s="36">
        <v>0</v>
      </c>
      <c r="AO171" s="37"/>
      <c r="AP171" s="37"/>
      <c r="AQ171" s="37"/>
      <c r="AR171" s="38"/>
      <c r="AS171" s="54">
        <v>-27100000</v>
      </c>
      <c r="AT171" s="54"/>
      <c r="AU171" s="82">
        <v>-486200000</v>
      </c>
      <c r="AV171" s="54">
        <v>-1195800000</v>
      </c>
      <c r="AW171" s="36">
        <v>-917200000</v>
      </c>
      <c r="AX171" s="37"/>
      <c r="AZ171" s="37"/>
      <c r="BA171" s="38"/>
      <c r="BB171" s="36">
        <v>260000000</v>
      </c>
      <c r="BC171" s="37">
        <v>263400000</v>
      </c>
      <c r="BD171" s="38">
        <v>-3400000</v>
      </c>
      <c r="BE171" s="54">
        <v>-88500000</v>
      </c>
      <c r="BF171" s="54"/>
      <c r="BG171" s="82">
        <v>-1941500000</v>
      </c>
      <c r="BH171" s="54">
        <v>1248500000</v>
      </c>
      <c r="BI171" s="54"/>
      <c r="BJ171" s="58">
        <v>1248500000</v>
      </c>
      <c r="BK171" s="37">
        <v>-20700000</v>
      </c>
      <c r="BL171" s="56">
        <v>1227800000</v>
      </c>
    </row>
    <row r="172" spans="1:64" x14ac:dyDescent="0.2">
      <c r="A172" s="52" t="s">
        <v>340</v>
      </c>
      <c r="B172" s="52" t="s">
        <v>341</v>
      </c>
      <c r="C172" s="52">
        <v>261761</v>
      </c>
      <c r="D172" s="52" t="s">
        <v>16</v>
      </c>
      <c r="E172" s="52">
        <v>2019</v>
      </c>
      <c r="F172" s="52" t="s">
        <v>1292</v>
      </c>
      <c r="G172" s="53">
        <v>43830</v>
      </c>
      <c r="H172" s="53">
        <v>43879</v>
      </c>
      <c r="I172" s="53">
        <v>43879</v>
      </c>
      <c r="J172" s="54">
        <v>776000000</v>
      </c>
      <c r="K172" s="54">
        <v>899000000</v>
      </c>
      <c r="L172" s="52" t="s">
        <v>342</v>
      </c>
      <c r="M172" s="83">
        <v>960000000</v>
      </c>
      <c r="N172" s="37"/>
      <c r="O172" s="37"/>
      <c r="P172" s="38"/>
      <c r="Q172" s="49">
        <v>1503000000</v>
      </c>
      <c r="R172" s="36">
        <v>77000000</v>
      </c>
      <c r="S172" s="37">
        <v>56000000</v>
      </c>
      <c r="T172" s="37">
        <v>-191000000</v>
      </c>
      <c r="U172" s="38">
        <v>212000000</v>
      </c>
      <c r="V172" s="36">
        <v>-509000000</v>
      </c>
      <c r="W172" s="37">
        <v>48000000</v>
      </c>
      <c r="X172" s="37">
        <v>-298000000</v>
      </c>
      <c r="Y172" s="37">
        <v>36000000</v>
      </c>
      <c r="Z172" s="38">
        <v>-295000000</v>
      </c>
      <c r="AB172" s="84">
        <v>2031000000</v>
      </c>
      <c r="AC172" s="36">
        <v>-1909000000</v>
      </c>
      <c r="AD172" s="37"/>
      <c r="AE172" s="37"/>
      <c r="AF172" s="37"/>
      <c r="AG172" s="37">
        <v>-1987000000</v>
      </c>
      <c r="AH172" s="37"/>
      <c r="AI172" s="54"/>
      <c r="AJ172" s="54">
        <v>78000000</v>
      </c>
      <c r="AL172" s="37"/>
      <c r="AM172" s="38"/>
      <c r="AO172" s="37"/>
      <c r="AP172" s="37"/>
      <c r="AQ172" s="37"/>
      <c r="AR172" s="38"/>
      <c r="AS172" s="54">
        <v>18000000</v>
      </c>
      <c r="AT172" s="54"/>
      <c r="AU172" s="82">
        <v>-1891000000</v>
      </c>
      <c r="AV172" s="54">
        <v>-742000000</v>
      </c>
      <c r="AW172" s="36">
        <v>1531000000</v>
      </c>
      <c r="AX172" s="37">
        <v>-300000000</v>
      </c>
      <c r="AY172" s="55">
        <v>1831000000</v>
      </c>
      <c r="AZ172" s="37"/>
      <c r="BA172" s="38">
        <v>1831000000</v>
      </c>
      <c r="BB172" s="36">
        <v>-882000000</v>
      </c>
      <c r="BC172" s="37">
        <v>58000000</v>
      </c>
      <c r="BD172" s="38">
        <v>-940000000</v>
      </c>
      <c r="BE172" s="54">
        <v>46000000</v>
      </c>
      <c r="BF172" s="54"/>
      <c r="BG172" s="82">
        <v>-47000000</v>
      </c>
      <c r="BH172" s="54">
        <v>93000000</v>
      </c>
      <c r="BI172" s="54"/>
      <c r="BJ172" s="58">
        <v>93000000</v>
      </c>
      <c r="BK172" s="37">
        <v>-14000000</v>
      </c>
      <c r="BL172" s="56">
        <v>79000000</v>
      </c>
    </row>
    <row r="173" spans="1:64" x14ac:dyDescent="0.2">
      <c r="A173" s="52" t="s">
        <v>559</v>
      </c>
      <c r="B173" s="52" t="s">
        <v>560</v>
      </c>
      <c r="C173" s="52">
        <v>125620</v>
      </c>
      <c r="D173" s="52" t="s">
        <v>16</v>
      </c>
      <c r="E173" s="52">
        <v>2019</v>
      </c>
      <c r="F173" s="52" t="s">
        <v>1292</v>
      </c>
      <c r="G173" s="53">
        <v>43830</v>
      </c>
      <c r="H173" s="53">
        <v>43866</v>
      </c>
      <c r="I173" s="53">
        <v>43866</v>
      </c>
      <c r="J173" s="54">
        <v>1424000000</v>
      </c>
      <c r="K173" s="54">
        <v>1439000000</v>
      </c>
      <c r="L173" s="52" t="s">
        <v>561</v>
      </c>
      <c r="M173" s="83">
        <v>6667000000</v>
      </c>
      <c r="N173" s="37"/>
      <c r="O173" s="37"/>
      <c r="P173" s="38"/>
      <c r="Q173" s="49">
        <v>14118000000</v>
      </c>
      <c r="R173" s="36">
        <v>-1975000000</v>
      </c>
      <c r="S173" s="37"/>
      <c r="T173" s="37"/>
      <c r="U173" s="38">
        <v>-1975000000</v>
      </c>
      <c r="V173" s="36">
        <v>-3789000000</v>
      </c>
      <c r="W173" s="37"/>
      <c r="X173" s="37"/>
      <c r="Y173" s="37"/>
      <c r="Z173" s="38">
        <v>-3789000000</v>
      </c>
      <c r="AA173" s="55">
        <v>0</v>
      </c>
      <c r="AB173" s="84">
        <v>15021000000</v>
      </c>
      <c r="AC173" s="36">
        <v>-10694000000</v>
      </c>
      <c r="AD173" s="37">
        <v>13302000000</v>
      </c>
      <c r="AE173" s="37">
        <v>13302000000</v>
      </c>
      <c r="AF173" s="37"/>
      <c r="AG173" s="37">
        <v>-23996000000</v>
      </c>
      <c r="AH173" s="37">
        <v>-23996000000</v>
      </c>
      <c r="AI173" s="54"/>
      <c r="AJ173" s="54"/>
      <c r="AK173" s="36">
        <v>2190000000</v>
      </c>
      <c r="AL173" s="37">
        <v>6265000000</v>
      </c>
      <c r="AM173" s="38">
        <v>-4075000000</v>
      </c>
      <c r="AO173" s="37"/>
      <c r="AP173" s="37"/>
      <c r="AQ173" s="37"/>
      <c r="AR173" s="38"/>
      <c r="AS173" s="54">
        <v>-2395000000</v>
      </c>
      <c r="AT173" s="54">
        <v>0</v>
      </c>
      <c r="AU173" s="82">
        <v>-10899000000</v>
      </c>
      <c r="AV173" s="54">
        <v>-2350000000</v>
      </c>
      <c r="AW173" s="36">
        <v>-2531000000</v>
      </c>
      <c r="AX173" s="37">
        <v>-312000000</v>
      </c>
      <c r="AY173" s="55">
        <v>-2219000000</v>
      </c>
      <c r="AZ173" s="37">
        <v>-39156000000</v>
      </c>
      <c r="BA173" s="38">
        <v>36937000000</v>
      </c>
      <c r="BB173" s="36">
        <v>457000000</v>
      </c>
      <c r="BC173" s="37">
        <v>457000000</v>
      </c>
      <c r="BD173" s="38">
        <v>0</v>
      </c>
      <c r="BE173" s="54">
        <v>-253000000</v>
      </c>
      <c r="BF173" s="54">
        <v>0</v>
      </c>
      <c r="BG173" s="82">
        <v>-4677000000</v>
      </c>
      <c r="BH173" s="54">
        <v>-555000000</v>
      </c>
      <c r="BI173" s="54"/>
      <c r="BJ173" s="58">
        <v>-555000000</v>
      </c>
      <c r="BK173" s="37">
        <v>2000000</v>
      </c>
      <c r="BL173" s="56">
        <v>-553000000</v>
      </c>
    </row>
    <row r="174" spans="1:64" x14ac:dyDescent="0.2">
      <c r="A174" s="52" t="s">
        <v>86</v>
      </c>
      <c r="B174" s="52" t="s">
        <v>87</v>
      </c>
      <c r="C174" s="52">
        <v>18</v>
      </c>
      <c r="D174" s="52" t="s">
        <v>16</v>
      </c>
      <c r="E174" s="52">
        <v>2019</v>
      </c>
      <c r="F174" s="52" t="s">
        <v>1292</v>
      </c>
      <c r="G174" s="53">
        <v>43830</v>
      </c>
      <c r="H174" s="53">
        <v>43865</v>
      </c>
      <c r="I174" s="53">
        <v>43865</v>
      </c>
      <c r="J174" s="54">
        <v>692596000</v>
      </c>
      <c r="K174" s="54">
        <v>745083000</v>
      </c>
      <c r="L174" s="52" t="s">
        <v>88</v>
      </c>
      <c r="M174" s="83">
        <v>34343000000</v>
      </c>
      <c r="N174" s="37"/>
      <c r="O174" s="37"/>
      <c r="P174" s="38"/>
      <c r="Q174" s="49">
        <v>10856000000</v>
      </c>
      <c r="R174" s="36">
        <v>8502000000</v>
      </c>
      <c r="S174" s="37">
        <v>10794000000</v>
      </c>
      <c r="T174" s="37">
        <v>173000000</v>
      </c>
      <c r="U174" s="38">
        <v>-2465000000</v>
      </c>
      <c r="V174" s="36">
        <v>819000000</v>
      </c>
      <c r="W174" s="37">
        <v>-4340000000</v>
      </c>
      <c r="X174" s="37"/>
      <c r="Y174" s="37">
        <v>428000000</v>
      </c>
      <c r="Z174" s="38">
        <v>4731000000</v>
      </c>
      <c r="AB174" s="84">
        <v>54520000000</v>
      </c>
      <c r="AC174" s="36">
        <v>-23548000000</v>
      </c>
      <c r="AD174" s="37"/>
      <c r="AE174" s="37"/>
      <c r="AF174" s="37"/>
      <c r="AG174" s="37">
        <v>-23548000000</v>
      </c>
      <c r="AH174" s="37">
        <v>-23548000000</v>
      </c>
      <c r="AI174" s="54"/>
      <c r="AJ174" s="54"/>
      <c r="AK174" s="36">
        <v>-4422000000</v>
      </c>
      <c r="AL174" s="37">
        <v>97825000000</v>
      </c>
      <c r="AM174" s="38">
        <v>-102247000000</v>
      </c>
      <c r="AN174" s="36">
        <v>-2515000000</v>
      </c>
      <c r="AO174" s="37"/>
      <c r="AP174" s="37"/>
      <c r="AQ174" s="37"/>
      <c r="AR174" s="38">
        <v>-2515000000</v>
      </c>
      <c r="AS174" s="54">
        <v>994000000</v>
      </c>
      <c r="AT174" s="54"/>
      <c r="AU174" s="82">
        <v>-29491000000</v>
      </c>
      <c r="AV174" s="54"/>
      <c r="AW174" s="36">
        <v>-268000000</v>
      </c>
      <c r="AX174" s="37"/>
      <c r="AZ174" s="37"/>
      <c r="BA174" s="38"/>
      <c r="BB174" s="36">
        <v>-18396000000</v>
      </c>
      <c r="BC174" s="37"/>
      <c r="BD174" s="38">
        <v>-18396000000</v>
      </c>
      <c r="BE174" s="54">
        <v>-4545000000</v>
      </c>
      <c r="BF174" s="54"/>
      <c r="BG174" s="82">
        <v>-23209000000</v>
      </c>
      <c r="BH174" s="54">
        <v>1820000000</v>
      </c>
      <c r="BI174" s="54"/>
      <c r="BJ174" s="58">
        <v>1820000000</v>
      </c>
      <c r="BK174" s="37">
        <v>-23000000</v>
      </c>
      <c r="BL174" s="56">
        <v>1797000000</v>
      </c>
    </row>
    <row r="175" spans="1:64" x14ac:dyDescent="0.2">
      <c r="A175" s="52" t="s">
        <v>562</v>
      </c>
      <c r="B175" s="52" t="s">
        <v>563</v>
      </c>
      <c r="C175" s="52">
        <v>115285</v>
      </c>
      <c r="D175" s="52" t="s">
        <v>16</v>
      </c>
      <c r="E175" s="52">
        <v>2019</v>
      </c>
      <c r="F175" s="52" t="s">
        <v>1292</v>
      </c>
      <c r="G175" s="53">
        <v>43830</v>
      </c>
      <c r="H175" s="53">
        <v>43882</v>
      </c>
      <c r="I175" s="53">
        <v>43882</v>
      </c>
      <c r="J175" s="54">
        <v>145736000</v>
      </c>
      <c r="K175" s="54">
        <v>146417000</v>
      </c>
      <c r="L175" s="52" t="s">
        <v>564</v>
      </c>
      <c r="M175" s="83">
        <v>621085000</v>
      </c>
      <c r="N175" s="37">
        <v>621085000</v>
      </c>
      <c r="O175" s="37"/>
      <c r="P175" s="38"/>
      <c r="Q175" s="49">
        <v>270288000</v>
      </c>
      <c r="R175" s="36">
        <v>27201000</v>
      </c>
      <c r="S175" s="37"/>
      <c r="T175" s="37"/>
      <c r="U175" s="38"/>
      <c r="V175" s="36">
        <v>-26564000</v>
      </c>
      <c r="W175" s="37">
        <v>-116145000</v>
      </c>
      <c r="X175" s="37">
        <v>-66202000</v>
      </c>
      <c r="Y175" s="37">
        <v>70679000</v>
      </c>
      <c r="Z175" s="38">
        <v>85104000</v>
      </c>
      <c r="AB175" s="84">
        <v>892010000</v>
      </c>
      <c r="AC175" s="36">
        <v>-273097000</v>
      </c>
      <c r="AD175" s="37"/>
      <c r="AE175" s="37"/>
      <c r="AF175" s="37"/>
      <c r="AG175" s="37"/>
      <c r="AH175" s="37"/>
      <c r="AI175" s="54"/>
      <c r="AJ175" s="54"/>
      <c r="AL175" s="37"/>
      <c r="AM175" s="38"/>
      <c r="AN175" s="36">
        <v>-290109000</v>
      </c>
      <c r="AO175" s="37"/>
      <c r="AP175" s="37"/>
      <c r="AQ175" s="37"/>
      <c r="AR175" s="38"/>
      <c r="AS175" s="54"/>
      <c r="AT175" s="54"/>
      <c r="AU175" s="82">
        <v>-563206000</v>
      </c>
      <c r="AV175" s="54">
        <v>-438890000</v>
      </c>
      <c r="AW175" s="36">
        <v>139399000</v>
      </c>
      <c r="AX175" s="37"/>
      <c r="AZ175" s="37"/>
      <c r="BA175" s="38"/>
      <c r="BB175" s="36">
        <v>-74187000</v>
      </c>
      <c r="BC175" s="37"/>
      <c r="BD175" s="38"/>
      <c r="BE175" s="54">
        <v>-12284000</v>
      </c>
      <c r="BF175" s="54"/>
      <c r="BG175" s="82">
        <v>-385962000</v>
      </c>
      <c r="BH175" s="54">
        <v>-57158000</v>
      </c>
      <c r="BI175" s="54"/>
      <c r="BJ175" s="58">
        <v>-57158000</v>
      </c>
      <c r="BK175" s="37">
        <v>603000</v>
      </c>
      <c r="BL175" s="56">
        <v>-56555000</v>
      </c>
    </row>
    <row r="176" spans="1:64" x14ac:dyDescent="0.2">
      <c r="A176" s="52" t="s">
        <v>568</v>
      </c>
      <c r="B176" s="52" t="s">
        <v>569</v>
      </c>
      <c r="C176" s="52">
        <v>182201</v>
      </c>
      <c r="D176" s="52" t="s">
        <v>16</v>
      </c>
      <c r="E176" s="52">
        <v>2019</v>
      </c>
      <c r="F176" s="52" t="s">
        <v>1292</v>
      </c>
      <c r="G176" s="53">
        <v>43830</v>
      </c>
      <c r="H176" s="53">
        <v>43882</v>
      </c>
      <c r="I176" s="53">
        <v>43882</v>
      </c>
      <c r="J176" s="54">
        <v>198298000</v>
      </c>
      <c r="K176" s="54">
        <v>199134000</v>
      </c>
      <c r="L176" s="52" t="s">
        <v>570</v>
      </c>
      <c r="M176" s="83">
        <v>469276000</v>
      </c>
      <c r="N176" s="37"/>
      <c r="O176" s="37"/>
      <c r="P176" s="38"/>
      <c r="Q176" s="49">
        <v>878335000</v>
      </c>
      <c r="R176" s="36">
        <v>199641000</v>
      </c>
      <c r="S176" s="37"/>
      <c r="T176" s="37"/>
      <c r="U176" s="38"/>
      <c r="V176" s="36">
        <v>-155974000</v>
      </c>
      <c r="W176" s="37"/>
      <c r="X176" s="37"/>
      <c r="Y176" s="37"/>
      <c r="Z176" s="38"/>
      <c r="AB176" s="84">
        <v>1391278000</v>
      </c>
      <c r="AC176" s="36">
        <v>-952490000</v>
      </c>
      <c r="AD176" s="37"/>
      <c r="AE176" s="37"/>
      <c r="AF176" s="37"/>
      <c r="AG176" s="37"/>
      <c r="AH176" s="37"/>
      <c r="AI176" s="54"/>
      <c r="AJ176" s="54"/>
      <c r="AL176" s="37"/>
      <c r="AM176" s="38"/>
      <c r="AO176" s="37"/>
      <c r="AP176" s="37"/>
      <c r="AQ176" s="37"/>
      <c r="AR176" s="38"/>
      <c r="AS176" s="54">
        <v>35404000</v>
      </c>
      <c r="AT176" s="54"/>
      <c r="AU176" s="82">
        <v>-917086000</v>
      </c>
      <c r="AV176" s="54">
        <v>-63498000</v>
      </c>
      <c r="AW176" s="36">
        <v>482741000</v>
      </c>
      <c r="AX176" s="37"/>
      <c r="AZ176" s="37"/>
      <c r="BA176" s="38"/>
      <c r="BB176" s="36">
        <v>-349446000</v>
      </c>
      <c r="BC176" s="37"/>
      <c r="BD176" s="38"/>
      <c r="BE176" s="54">
        <v>-98471000</v>
      </c>
      <c r="BF176" s="54"/>
      <c r="BG176" s="82">
        <v>-28674000</v>
      </c>
      <c r="BH176" s="54">
        <v>445518000</v>
      </c>
      <c r="BI176" s="54"/>
      <c r="BJ176" s="58">
        <v>445518000</v>
      </c>
      <c r="BK176" s="37">
        <v>21877000</v>
      </c>
      <c r="BL176" s="56">
        <v>467395000</v>
      </c>
    </row>
    <row r="177" spans="1:64" x14ac:dyDescent="0.2">
      <c r="A177" s="52" t="s">
        <v>541</v>
      </c>
      <c r="B177" s="52" t="s">
        <v>542</v>
      </c>
      <c r="C177" s="52">
        <v>250974</v>
      </c>
      <c r="D177" s="52" t="s">
        <v>16</v>
      </c>
      <c r="E177" s="52">
        <v>2019</v>
      </c>
      <c r="F177" s="52" t="s">
        <v>1292</v>
      </c>
      <c r="G177" s="53">
        <v>43890</v>
      </c>
      <c r="H177" s="53">
        <v>43907</v>
      </c>
      <c r="I177" s="53">
        <v>43907</v>
      </c>
      <c r="J177" s="54">
        <v>376000000</v>
      </c>
      <c r="K177" s="54">
        <v>378000000</v>
      </c>
      <c r="L177" s="52" t="s">
        <v>543</v>
      </c>
      <c r="M177" s="83">
        <v>351000000</v>
      </c>
      <c r="N177" s="37"/>
      <c r="O177" s="37"/>
      <c r="P177" s="38"/>
      <c r="Q177" s="49">
        <v>557000000</v>
      </c>
      <c r="R177" s="36">
        <v>132000000</v>
      </c>
      <c r="S177" s="37"/>
      <c r="T177" s="37"/>
      <c r="U177" s="38"/>
      <c r="V177" s="36">
        <v>371000000</v>
      </c>
      <c r="W177" s="37"/>
      <c r="X177" s="37"/>
      <c r="Y177" s="37"/>
      <c r="Z177" s="38"/>
      <c r="AB177" s="84">
        <v>1411000000</v>
      </c>
      <c r="AC177" s="36">
        <v>-702000000</v>
      </c>
      <c r="AD177" s="37"/>
      <c r="AE177" s="37"/>
      <c r="AF177" s="37"/>
      <c r="AG177" s="37"/>
      <c r="AH177" s="37"/>
      <c r="AI177" s="54"/>
      <c r="AJ177" s="54"/>
      <c r="AK177" s="36">
        <v>293000000</v>
      </c>
      <c r="AL177" s="37"/>
      <c r="AM177" s="38"/>
      <c r="AN177" s="36">
        <v>-69000000</v>
      </c>
      <c r="AO177" s="37"/>
      <c r="AP177" s="37"/>
      <c r="AQ177" s="37"/>
      <c r="AR177" s="38"/>
      <c r="AS177" s="54">
        <v>-636000000</v>
      </c>
      <c r="AT177" s="54"/>
      <c r="AU177" s="82">
        <v>-1114000000</v>
      </c>
      <c r="AV177" s="54">
        <v>-364000000</v>
      </c>
      <c r="AW177" s="36">
        <v>220000000</v>
      </c>
      <c r="AX177" s="37"/>
      <c r="AZ177" s="37"/>
      <c r="BA177" s="38"/>
      <c r="BB177" s="36">
        <v>-175000000</v>
      </c>
      <c r="BC177" s="37"/>
      <c r="BD177" s="38"/>
      <c r="BE177" s="54">
        <v>-21000000</v>
      </c>
      <c r="BF177" s="54"/>
      <c r="BG177" s="82">
        <v>-340000000</v>
      </c>
      <c r="BH177" s="54">
        <v>-43000000</v>
      </c>
      <c r="BI177" s="54"/>
      <c r="BJ177" s="58">
        <v>-43000000</v>
      </c>
      <c r="BK177" s="37">
        <v>4000000</v>
      </c>
      <c r="BL177" s="56">
        <v>-39000000</v>
      </c>
    </row>
    <row r="178" spans="1:64" x14ac:dyDescent="0.2">
      <c r="A178" s="52" t="s">
        <v>544</v>
      </c>
      <c r="B178" s="52" t="s">
        <v>545</v>
      </c>
      <c r="C178" s="52">
        <v>388839</v>
      </c>
      <c r="D178" s="52" t="s">
        <v>16</v>
      </c>
      <c r="E178" s="52">
        <v>2019</v>
      </c>
      <c r="F178" s="52" t="s">
        <v>1292</v>
      </c>
      <c r="G178" s="53">
        <v>43830</v>
      </c>
      <c r="H178" s="53">
        <v>43880</v>
      </c>
      <c r="I178" s="53">
        <v>43880</v>
      </c>
      <c r="J178" s="54">
        <v>189931000</v>
      </c>
      <c r="K178" s="54">
        <v>190899000</v>
      </c>
      <c r="L178" s="52" t="s">
        <v>546</v>
      </c>
      <c r="M178" s="83">
        <v>952486000</v>
      </c>
      <c r="N178" s="37"/>
      <c r="O178" s="37"/>
      <c r="P178" s="38"/>
      <c r="Q178" s="49">
        <v>106175000</v>
      </c>
      <c r="R178" s="36">
        <v>-130728000</v>
      </c>
      <c r="S178" s="37"/>
      <c r="T178" s="37"/>
      <c r="U178" s="38"/>
      <c r="V178" s="36">
        <v>-229384000</v>
      </c>
      <c r="W178" s="37"/>
      <c r="X178" s="37"/>
      <c r="Y178" s="37"/>
      <c r="Z178" s="38"/>
      <c r="AB178" s="84">
        <v>698549000</v>
      </c>
      <c r="AC178" s="36">
        <v>-119879000</v>
      </c>
      <c r="AD178" s="37"/>
      <c r="AE178" s="37"/>
      <c r="AF178" s="37"/>
      <c r="AG178" s="37"/>
      <c r="AH178" s="37"/>
      <c r="AI178" s="54"/>
      <c r="AJ178" s="54"/>
      <c r="AK178" s="36">
        <v>-30578000</v>
      </c>
      <c r="AL178" s="37"/>
      <c r="AM178" s="38"/>
      <c r="AN178" s="36">
        <v>-300289000</v>
      </c>
      <c r="AO178" s="37"/>
      <c r="AP178" s="37"/>
      <c r="AQ178" s="37"/>
      <c r="AR178" s="38"/>
      <c r="AS178" s="54"/>
      <c r="AT178" s="54"/>
      <c r="AU178" s="82">
        <v>-450746000</v>
      </c>
      <c r="AV178" s="54">
        <v>-417264000</v>
      </c>
      <c r="AX178" s="37"/>
      <c r="AZ178" s="37"/>
      <c r="BA178" s="38"/>
      <c r="BB178" s="36">
        <v>1236000</v>
      </c>
      <c r="BC178" s="37"/>
      <c r="BD178" s="38"/>
      <c r="BE178" s="54"/>
      <c r="BF178" s="54"/>
      <c r="BG178" s="82">
        <v>-416028000</v>
      </c>
      <c r="BH178" s="54">
        <v>-168225000</v>
      </c>
      <c r="BI178" s="54"/>
      <c r="BJ178" s="58">
        <v>-168225000</v>
      </c>
      <c r="BK178" s="37">
        <v>-5942000</v>
      </c>
      <c r="BL178" s="56">
        <v>-174167000</v>
      </c>
    </row>
    <row r="179" spans="1:64" x14ac:dyDescent="0.2">
      <c r="A179" s="52" t="s">
        <v>571</v>
      </c>
      <c r="B179" s="52" t="s">
        <v>572</v>
      </c>
      <c r="C179" s="52">
        <v>504823</v>
      </c>
      <c r="D179" s="52" t="s">
        <v>16</v>
      </c>
      <c r="E179" s="52">
        <v>2019</v>
      </c>
      <c r="F179" s="52" t="s">
        <v>1292</v>
      </c>
      <c r="G179" s="53">
        <v>43830</v>
      </c>
      <c r="H179" s="53">
        <v>43881</v>
      </c>
      <c r="I179" s="53">
        <v>43881</v>
      </c>
      <c r="J179" s="54">
        <v>54700000</v>
      </c>
      <c r="K179" s="54">
        <v>54900000</v>
      </c>
      <c r="L179" s="52" t="s">
        <v>573</v>
      </c>
      <c r="M179" s="83">
        <v>895000000</v>
      </c>
      <c r="N179" s="37"/>
      <c r="O179" s="37"/>
      <c r="P179" s="38"/>
      <c r="Q179" s="49">
        <v>229000000</v>
      </c>
      <c r="R179" s="36">
        <v>173000000</v>
      </c>
      <c r="S179" s="37"/>
      <c r="T179" s="37"/>
      <c r="U179" s="38"/>
      <c r="V179" s="36">
        <v>-255000000</v>
      </c>
      <c r="W179" s="37"/>
      <c r="X179" s="37"/>
      <c r="Y179" s="37"/>
      <c r="Z179" s="38"/>
      <c r="AB179" s="84">
        <v>1042000000</v>
      </c>
      <c r="AC179" s="36">
        <v>-204000000</v>
      </c>
      <c r="AD179" s="37"/>
      <c r="AE179" s="37"/>
      <c r="AF179" s="37"/>
      <c r="AG179" s="37"/>
      <c r="AH179" s="37"/>
      <c r="AI179" s="54"/>
      <c r="AJ179" s="54"/>
      <c r="AL179" s="37"/>
      <c r="AM179" s="38"/>
      <c r="AN179" s="36">
        <v>2000000</v>
      </c>
      <c r="AO179" s="37"/>
      <c r="AP179" s="37"/>
      <c r="AQ179" s="37"/>
      <c r="AR179" s="38"/>
      <c r="AS179" s="54">
        <v>0</v>
      </c>
      <c r="AT179" s="54"/>
      <c r="AU179" s="82">
        <v>-202000000</v>
      </c>
      <c r="AV179" s="54">
        <v>-328000000</v>
      </c>
      <c r="AW179" s="36">
        <v>-37000000</v>
      </c>
      <c r="AX179" s="37"/>
      <c r="AZ179" s="37"/>
      <c r="BA179" s="38"/>
      <c r="BB179" s="36">
        <v>-651000000</v>
      </c>
      <c r="BC179" s="37">
        <v>49000000</v>
      </c>
      <c r="BD179" s="38">
        <v>-700000000</v>
      </c>
      <c r="BE179" s="54">
        <v>-7000000</v>
      </c>
      <c r="BF179" s="54"/>
      <c r="BG179" s="82">
        <v>-1023000000</v>
      </c>
      <c r="BH179" s="54">
        <v>-183000000</v>
      </c>
      <c r="BI179" s="54"/>
      <c r="BJ179" s="58">
        <v>-183000000</v>
      </c>
      <c r="BK179" s="37">
        <v>5000000</v>
      </c>
      <c r="BL179" s="56">
        <v>-178000000</v>
      </c>
    </row>
    <row r="180" spans="1:64" x14ac:dyDescent="0.2">
      <c r="A180" s="52" t="s">
        <v>577</v>
      </c>
      <c r="B180" s="52" t="s">
        <v>578</v>
      </c>
      <c r="C180" s="52">
        <v>378158</v>
      </c>
      <c r="D180" s="52" t="s">
        <v>16</v>
      </c>
      <c r="E180" s="52">
        <v>2019</v>
      </c>
      <c r="F180" s="52" t="s">
        <v>1292</v>
      </c>
      <c r="G180" s="53">
        <v>43830</v>
      </c>
      <c r="H180" s="53">
        <v>43872</v>
      </c>
      <c r="I180" s="53">
        <v>43872</v>
      </c>
      <c r="J180" s="54">
        <v>875000000</v>
      </c>
      <c r="K180" s="54">
        <v>875000000</v>
      </c>
      <c r="L180" s="52" t="s">
        <v>579</v>
      </c>
      <c r="M180" s="83">
        <v>-1129000000</v>
      </c>
      <c r="N180" s="37">
        <v>-1129000000</v>
      </c>
      <c r="O180" s="37"/>
      <c r="P180" s="38"/>
      <c r="Q180" s="49">
        <v>1625000000</v>
      </c>
      <c r="R180" s="36">
        <v>2110000000</v>
      </c>
      <c r="S180" s="37"/>
      <c r="T180" s="37"/>
      <c r="U180" s="38"/>
      <c r="V180" s="36">
        <v>-161000000</v>
      </c>
      <c r="W180" s="37"/>
      <c r="X180" s="37"/>
      <c r="Y180" s="37"/>
      <c r="Z180" s="38"/>
      <c r="AB180" s="84">
        <v>2445000000</v>
      </c>
      <c r="AC180" s="36">
        <v>-1340000000</v>
      </c>
      <c r="AD180" s="37"/>
      <c r="AE180" s="37"/>
      <c r="AF180" s="37"/>
      <c r="AG180" s="37"/>
      <c r="AH180" s="37"/>
      <c r="AI180" s="54"/>
      <c r="AJ180" s="54"/>
      <c r="AL180" s="37"/>
      <c r="AM180" s="38"/>
      <c r="AN180" s="36">
        <v>-33000000</v>
      </c>
      <c r="AO180" s="37"/>
      <c r="AP180" s="37"/>
      <c r="AQ180" s="37"/>
      <c r="AR180" s="38"/>
      <c r="AS180" s="54">
        <v>-72000000</v>
      </c>
      <c r="AT180" s="54"/>
      <c r="AU180" s="82">
        <v>-1445000000</v>
      </c>
      <c r="AV180" s="54">
        <v>-630000000</v>
      </c>
      <c r="AW180" s="36">
        <v>-13000000</v>
      </c>
      <c r="AX180" s="37"/>
      <c r="AZ180" s="37"/>
      <c r="BA180" s="38"/>
      <c r="BB180" s="36">
        <v>18000000</v>
      </c>
      <c r="BC180" s="37"/>
      <c r="BD180" s="38"/>
      <c r="BE180" s="54">
        <v>-70000000</v>
      </c>
      <c r="BF180" s="54"/>
      <c r="BG180" s="82">
        <v>-695000000</v>
      </c>
      <c r="BH180" s="54">
        <v>305000000</v>
      </c>
      <c r="BI180" s="54"/>
      <c r="BJ180" s="58">
        <v>305000000</v>
      </c>
      <c r="BK180" s="37">
        <v>-45000000</v>
      </c>
      <c r="BL180" s="56">
        <v>260000000</v>
      </c>
    </row>
    <row r="181" spans="1:64" x14ac:dyDescent="0.2">
      <c r="A181" s="52" t="s">
        <v>583</v>
      </c>
      <c r="B181" s="52" t="s">
        <v>584</v>
      </c>
      <c r="C181" s="52">
        <v>249756</v>
      </c>
      <c r="D181" s="52" t="s">
        <v>16</v>
      </c>
      <c r="E181" s="52">
        <v>2019</v>
      </c>
      <c r="F181" s="52" t="s">
        <v>1292</v>
      </c>
      <c r="G181" s="53">
        <v>43830</v>
      </c>
      <c r="H181" s="53">
        <v>43888</v>
      </c>
      <c r="I181" s="53">
        <v>43888</v>
      </c>
      <c r="J181" s="54">
        <v>127896000</v>
      </c>
      <c r="K181" s="54">
        <v>127896000</v>
      </c>
      <c r="L181" s="52" t="s">
        <v>585</v>
      </c>
      <c r="M181" s="83">
        <v>520454000</v>
      </c>
      <c r="N181" s="37"/>
      <c r="O181" s="37"/>
      <c r="P181" s="38"/>
      <c r="Q181" s="49">
        <v>180787000</v>
      </c>
      <c r="R181" s="36">
        <v>135919000</v>
      </c>
      <c r="S181" s="37"/>
      <c r="T181" s="37"/>
      <c r="U181" s="38"/>
      <c r="V181" s="36">
        <v>-184099000</v>
      </c>
      <c r="W181" s="37"/>
      <c r="X181" s="37"/>
      <c r="Y181" s="37"/>
      <c r="Z181" s="38"/>
      <c r="AB181" s="84">
        <v>653061000</v>
      </c>
      <c r="AC181" s="36">
        <v>-133636000</v>
      </c>
      <c r="AD181" s="37"/>
      <c r="AE181" s="37"/>
      <c r="AF181" s="37"/>
      <c r="AG181" s="37"/>
      <c r="AH181" s="37"/>
      <c r="AI181" s="54"/>
      <c r="AJ181" s="54"/>
      <c r="AL181" s="37"/>
      <c r="AM181" s="38"/>
      <c r="AN181" s="36">
        <v>-8761000</v>
      </c>
      <c r="AO181" s="37"/>
      <c r="AP181" s="37"/>
      <c r="AQ181" s="37"/>
      <c r="AR181" s="38"/>
      <c r="AS181" s="54">
        <v>81442000</v>
      </c>
      <c r="AT181" s="54"/>
      <c r="AU181" s="82">
        <v>-60955000</v>
      </c>
      <c r="AV181" s="54">
        <v>-336604000</v>
      </c>
      <c r="AW181" s="36">
        <v>2346129000</v>
      </c>
      <c r="AX181" s="37"/>
      <c r="AZ181" s="37"/>
      <c r="BA181" s="38"/>
      <c r="BB181" s="36">
        <v>913798000</v>
      </c>
      <c r="BC181" s="37"/>
      <c r="BD181" s="38"/>
      <c r="BE181" s="54">
        <v>-112750000</v>
      </c>
      <c r="BF181" s="54"/>
      <c r="BG181" s="82">
        <v>2810573000</v>
      </c>
      <c r="BH181" s="54">
        <v>3402679000</v>
      </c>
      <c r="BI181" s="54"/>
      <c r="BJ181" s="58">
        <v>3402679000</v>
      </c>
      <c r="BK181" s="37">
        <v>-4681000</v>
      </c>
      <c r="BL181" s="56">
        <v>3397998000</v>
      </c>
    </row>
    <row r="182" spans="1:64" x14ac:dyDescent="0.2">
      <c r="A182" s="52" t="s">
        <v>580</v>
      </c>
      <c r="B182" s="52" t="s">
        <v>581</v>
      </c>
      <c r="C182" s="52">
        <v>331419</v>
      </c>
      <c r="D182" s="52" t="s">
        <v>16</v>
      </c>
      <c r="E182" s="52">
        <v>2019</v>
      </c>
      <c r="F182" s="52" t="s">
        <v>1292</v>
      </c>
      <c r="G182" s="53">
        <v>43830</v>
      </c>
      <c r="H182" s="53">
        <v>43872</v>
      </c>
      <c r="I182" s="53">
        <v>43872</v>
      </c>
      <c r="J182" s="54">
        <v>364709000</v>
      </c>
      <c r="K182" s="54">
        <v>365519000</v>
      </c>
      <c r="L182" s="52" t="s">
        <v>582</v>
      </c>
      <c r="M182" s="83">
        <v>600720000</v>
      </c>
      <c r="N182" s="37"/>
      <c r="O182" s="37"/>
      <c r="P182" s="38"/>
      <c r="Q182" s="49">
        <v>106099000</v>
      </c>
      <c r="R182" s="36">
        <v>91726000</v>
      </c>
      <c r="S182" s="37"/>
      <c r="T182" s="37"/>
      <c r="U182" s="38"/>
      <c r="V182" s="36">
        <v>4887000</v>
      </c>
      <c r="W182" s="37"/>
      <c r="X182" s="37"/>
      <c r="Y182" s="37"/>
      <c r="Z182" s="38"/>
      <c r="AB182" s="84">
        <v>803432000</v>
      </c>
      <c r="AC182" s="36">
        <v>-96200000</v>
      </c>
      <c r="AD182" s="37"/>
      <c r="AE182" s="37"/>
      <c r="AF182" s="37"/>
      <c r="AG182" s="37"/>
      <c r="AH182" s="37"/>
      <c r="AI182" s="54"/>
      <c r="AJ182" s="54"/>
      <c r="AL182" s="37"/>
      <c r="AM182" s="38"/>
      <c r="AN182" s="36">
        <v>-25232000</v>
      </c>
      <c r="AO182" s="37"/>
      <c r="AP182" s="37"/>
      <c r="AQ182" s="37"/>
      <c r="AR182" s="38"/>
      <c r="AS182" s="54">
        <v>11772000</v>
      </c>
      <c r="AT182" s="54"/>
      <c r="AU182" s="82">
        <v>-109660000</v>
      </c>
      <c r="AV182" s="54">
        <v>-216958000</v>
      </c>
      <c r="AW182" s="36">
        <v>-824297000</v>
      </c>
      <c r="AX182" s="37"/>
      <c r="AZ182" s="37"/>
      <c r="BA182" s="38"/>
      <c r="BB182" s="36">
        <v>0</v>
      </c>
      <c r="BC182" s="37"/>
      <c r="BD182" s="38">
        <v>0</v>
      </c>
      <c r="BE182" s="54">
        <v>217245000</v>
      </c>
      <c r="BF182" s="54"/>
      <c r="BG182" s="82">
        <v>-824010000</v>
      </c>
      <c r="BH182" s="54">
        <v>-130238000</v>
      </c>
      <c r="BI182" s="54"/>
      <c r="BJ182" s="58">
        <v>-130238000</v>
      </c>
      <c r="BK182" s="37">
        <v>4429000</v>
      </c>
      <c r="BL182" s="56">
        <v>-125809000</v>
      </c>
    </row>
    <row r="183" spans="1:64" x14ac:dyDescent="0.2">
      <c r="A183" s="52" t="s">
        <v>586</v>
      </c>
      <c r="B183" s="52" t="s">
        <v>587</v>
      </c>
      <c r="C183" s="52">
        <v>378161</v>
      </c>
      <c r="D183" s="52" t="s">
        <v>16</v>
      </c>
      <c r="E183" s="52">
        <v>2019</v>
      </c>
      <c r="F183" s="52" t="s">
        <v>1292</v>
      </c>
      <c r="G183" s="53">
        <v>43830</v>
      </c>
      <c r="H183" s="53">
        <v>43881</v>
      </c>
      <c r="I183" s="53">
        <v>43881</v>
      </c>
      <c r="J183" s="54">
        <v>341210000</v>
      </c>
      <c r="K183" s="54">
        <v>348226000</v>
      </c>
      <c r="L183" s="52" t="s">
        <v>588</v>
      </c>
      <c r="M183" s="83">
        <v>4145000000</v>
      </c>
      <c r="N183" s="37"/>
      <c r="O183" s="37"/>
      <c r="P183" s="38"/>
      <c r="Q183" s="49">
        <v>2596000000</v>
      </c>
      <c r="R183" s="36">
        <v>949000000</v>
      </c>
      <c r="S183" s="37"/>
      <c r="T183" s="37"/>
      <c r="U183" s="38"/>
      <c r="V183" s="36">
        <v>-88000000</v>
      </c>
      <c r="W183" s="37"/>
      <c r="X183" s="37"/>
      <c r="Y183" s="37"/>
      <c r="Z183" s="38"/>
      <c r="AB183" s="84">
        <v>7602000000</v>
      </c>
      <c r="AC183" s="36">
        <v>-4158000000</v>
      </c>
      <c r="AD183" s="37"/>
      <c r="AE183" s="37"/>
      <c r="AF183" s="37"/>
      <c r="AG183" s="37"/>
      <c r="AH183" s="37"/>
      <c r="AI183" s="54"/>
      <c r="AJ183" s="54"/>
      <c r="AL183" s="37"/>
      <c r="AM183" s="38"/>
      <c r="AN183" s="36">
        <v>-1621000000</v>
      </c>
      <c r="AO183" s="37"/>
      <c r="AP183" s="37"/>
      <c r="AQ183" s="37"/>
      <c r="AR183" s="38"/>
      <c r="AS183" s="54">
        <v>59000000</v>
      </c>
      <c r="AT183" s="54"/>
      <c r="AU183" s="82">
        <v>-5720000000</v>
      </c>
      <c r="AV183" s="54">
        <v>-550000000</v>
      </c>
      <c r="AW183" s="36">
        <v>567000000</v>
      </c>
      <c r="AX183" s="37"/>
      <c r="AZ183" s="37"/>
      <c r="BA183" s="38"/>
      <c r="BB183" s="36">
        <v>-1031000000</v>
      </c>
      <c r="BC183" s="37"/>
      <c r="BD183" s="38"/>
      <c r="BE183" s="54">
        <v>-757000000</v>
      </c>
      <c r="BF183" s="54"/>
      <c r="BG183" s="82">
        <v>-1771000000</v>
      </c>
      <c r="BH183" s="54">
        <v>111000000</v>
      </c>
      <c r="BI183" s="54"/>
      <c r="BJ183" s="58">
        <v>111000000</v>
      </c>
      <c r="BK183" s="37">
        <v>8000000</v>
      </c>
      <c r="BL183" s="56">
        <v>119000000</v>
      </c>
    </row>
    <row r="184" spans="1:64" x14ac:dyDescent="0.2">
      <c r="A184" s="52" t="s">
        <v>589</v>
      </c>
      <c r="B184" s="52" t="s">
        <v>590</v>
      </c>
      <c r="C184" s="52">
        <v>378162</v>
      </c>
      <c r="D184" s="52" t="s">
        <v>16</v>
      </c>
      <c r="E184" s="52">
        <v>2019</v>
      </c>
      <c r="F184" s="52" t="s">
        <v>1292</v>
      </c>
      <c r="G184" s="53">
        <v>43830</v>
      </c>
      <c r="H184" s="53">
        <v>43874</v>
      </c>
      <c r="I184" s="53">
        <v>43874</v>
      </c>
      <c r="J184" s="54">
        <v>486255000</v>
      </c>
      <c r="K184" s="54">
        <v>489335000</v>
      </c>
      <c r="L184" s="52" t="s">
        <v>591</v>
      </c>
      <c r="M184" s="83">
        <v>60061000</v>
      </c>
      <c r="N184" s="37"/>
      <c r="O184" s="37"/>
      <c r="P184" s="38"/>
      <c r="Q184" s="49">
        <v>659989000</v>
      </c>
      <c r="R184" s="36">
        <v>104135000</v>
      </c>
      <c r="S184" s="37"/>
      <c r="T184" s="37"/>
      <c r="U184" s="38"/>
      <c r="V184" s="36">
        <v>21888000</v>
      </c>
      <c r="W184" s="37"/>
      <c r="X184" s="37"/>
      <c r="Y184" s="37"/>
      <c r="Z184" s="38"/>
      <c r="AB184" s="84">
        <v>846073000</v>
      </c>
      <c r="AC184" s="36">
        <v>-2000734000</v>
      </c>
      <c r="AD184" s="37"/>
      <c r="AE184" s="37"/>
      <c r="AF184" s="37"/>
      <c r="AG184" s="37"/>
      <c r="AH184" s="37"/>
      <c r="AI184" s="54"/>
      <c r="AJ184" s="54"/>
      <c r="AK184" s="36">
        <v>274150000</v>
      </c>
      <c r="AL184" s="37"/>
      <c r="AM184" s="38"/>
      <c r="AN184" s="36">
        <v>339818000</v>
      </c>
      <c r="AO184" s="37"/>
      <c r="AP184" s="37"/>
      <c r="AQ184" s="37"/>
      <c r="AR184" s="38"/>
      <c r="AS184" s="54">
        <v>-62012000</v>
      </c>
      <c r="AT184" s="54"/>
      <c r="AU184" s="82">
        <v>-1448778000</v>
      </c>
      <c r="AV184" s="54">
        <v>-720123000</v>
      </c>
      <c r="AW184" s="36">
        <v>653668000</v>
      </c>
      <c r="AX184" s="37"/>
      <c r="AZ184" s="37"/>
      <c r="BA184" s="38"/>
      <c r="BB184" s="36">
        <v>790543000</v>
      </c>
      <c r="BC184" s="37"/>
      <c r="BD184" s="38"/>
      <c r="BE184" s="54">
        <v>-76817000</v>
      </c>
      <c r="BF184" s="54"/>
      <c r="BG184" s="82">
        <v>647271000</v>
      </c>
      <c r="BH184" s="54">
        <v>44566000</v>
      </c>
      <c r="BI184" s="54"/>
      <c r="BJ184" s="58">
        <v>44566000</v>
      </c>
      <c r="BK184" s="37">
        <v>245000</v>
      </c>
      <c r="BL184" s="56">
        <v>44811000</v>
      </c>
    </row>
    <row r="185" spans="1:64" x14ac:dyDescent="0.2">
      <c r="A185" s="52" t="s">
        <v>610</v>
      </c>
      <c r="B185" s="52" t="s">
        <v>611</v>
      </c>
      <c r="C185" s="52">
        <v>261673</v>
      </c>
      <c r="D185" s="52" t="s">
        <v>16</v>
      </c>
      <c r="E185" s="52">
        <v>2019</v>
      </c>
      <c r="F185" s="52" t="s">
        <v>1292</v>
      </c>
      <c r="G185" s="53">
        <v>43890</v>
      </c>
      <c r="H185" s="53">
        <v>43915</v>
      </c>
      <c r="I185" s="53">
        <v>43915</v>
      </c>
      <c r="J185" s="54">
        <v>1093000000</v>
      </c>
      <c r="K185" s="54">
        <v>1097000000</v>
      </c>
      <c r="L185" s="52" t="s">
        <v>612</v>
      </c>
      <c r="M185" s="83">
        <v>11242000000</v>
      </c>
      <c r="N185" s="37"/>
      <c r="O185" s="37"/>
      <c r="P185" s="38"/>
      <c r="Q185" s="49">
        <v>2296000000</v>
      </c>
      <c r="R185" s="36">
        <v>435000000</v>
      </c>
      <c r="S185" s="37"/>
      <c r="T185" s="37"/>
      <c r="U185" s="38"/>
      <c r="V185" s="36">
        <v>-250000000</v>
      </c>
      <c r="W185" s="37"/>
      <c r="X185" s="37"/>
      <c r="Y185" s="37"/>
      <c r="Z185" s="38"/>
      <c r="AB185" s="84">
        <v>13723000000</v>
      </c>
      <c r="AC185" s="36">
        <v>-2641000000</v>
      </c>
      <c r="AD185" s="37"/>
      <c r="AE185" s="37"/>
      <c r="AF185" s="37"/>
      <c r="AG185" s="37"/>
      <c r="AH185" s="37"/>
      <c r="AI185" s="54"/>
      <c r="AJ185" s="54"/>
      <c r="AL185" s="37"/>
      <c r="AM185" s="38"/>
      <c r="AN185" s="36">
        <v>0</v>
      </c>
      <c r="AO185" s="37"/>
      <c r="AP185" s="37"/>
      <c r="AQ185" s="37"/>
      <c r="AR185" s="38"/>
      <c r="AS185" s="54">
        <v>-12000000</v>
      </c>
      <c r="AT185" s="54"/>
      <c r="AU185" s="82">
        <v>-2653000000</v>
      </c>
      <c r="AV185" s="54">
        <v>-5958000000</v>
      </c>
      <c r="AW185" s="36">
        <v>1985000000</v>
      </c>
      <c r="AX185" s="37"/>
      <c r="AZ185" s="37"/>
      <c r="BA185" s="38"/>
      <c r="BB185" s="36">
        <v>-6685000000</v>
      </c>
      <c r="BC185" s="37"/>
      <c r="BD185" s="38"/>
      <c r="BE185" s="54">
        <v>-176000000</v>
      </c>
      <c r="BF185" s="54"/>
      <c r="BG185" s="82">
        <v>-10834000000</v>
      </c>
      <c r="BH185" s="54">
        <v>236000000</v>
      </c>
      <c r="BI185" s="54"/>
      <c r="BJ185" s="58">
        <v>236000000</v>
      </c>
      <c r="BK185" s="37">
        <v>119000000</v>
      </c>
      <c r="BL185" s="56">
        <v>355000000</v>
      </c>
    </row>
    <row r="186" spans="1:64" x14ac:dyDescent="0.2">
      <c r="A186" s="52" t="s">
        <v>595</v>
      </c>
      <c r="B186" s="52" t="s">
        <v>596</v>
      </c>
      <c r="C186" s="52">
        <v>378163</v>
      </c>
      <c r="D186" s="52" t="s">
        <v>16</v>
      </c>
      <c r="E186" s="52">
        <v>2019</v>
      </c>
      <c r="F186" s="52" t="s">
        <v>1292</v>
      </c>
      <c r="G186" s="53">
        <v>43830</v>
      </c>
      <c r="H186" s="53">
        <v>43881</v>
      </c>
      <c r="I186" s="53">
        <v>43881</v>
      </c>
      <c r="J186" s="54">
        <v>301200000</v>
      </c>
      <c r="K186" s="54">
        <v>301200000</v>
      </c>
      <c r="L186" s="52" t="s">
        <v>597</v>
      </c>
      <c r="M186" s="83">
        <v>-240000000</v>
      </c>
      <c r="N186" s="37"/>
      <c r="O186" s="37"/>
      <c r="P186" s="38"/>
      <c r="Q186" s="49">
        <v>2122000000</v>
      </c>
      <c r="R186" s="36">
        <v>355000000</v>
      </c>
      <c r="S186" s="37"/>
      <c r="T186" s="37"/>
      <c r="U186" s="38"/>
      <c r="V186" s="36">
        <v>-595000000</v>
      </c>
      <c r="W186" s="37"/>
      <c r="X186" s="37"/>
      <c r="Y186" s="37"/>
      <c r="Z186" s="38"/>
      <c r="AB186" s="84">
        <v>1642000000</v>
      </c>
      <c r="AC186" s="36">
        <v>-2807000000</v>
      </c>
      <c r="AD186" s="37"/>
      <c r="AE186" s="37"/>
      <c r="AF186" s="37"/>
      <c r="AG186" s="37"/>
      <c r="AH186" s="37"/>
      <c r="AI186" s="54"/>
      <c r="AJ186" s="54"/>
      <c r="AL186" s="37"/>
      <c r="AM186" s="38"/>
      <c r="AN186" s="36">
        <v>-33000000</v>
      </c>
      <c r="AO186" s="37"/>
      <c r="AP186" s="37"/>
      <c r="AQ186" s="37"/>
      <c r="AR186" s="38"/>
      <c r="AS186" s="54">
        <v>-3000000</v>
      </c>
      <c r="AT186" s="54"/>
      <c r="AU186" s="82">
        <v>-2843000000</v>
      </c>
      <c r="AV186" s="54">
        <v>-316000000</v>
      </c>
      <c r="AW186" s="36">
        <v>784000000</v>
      </c>
      <c r="AX186" s="37"/>
      <c r="AZ186" s="37"/>
      <c r="BA186" s="38"/>
      <c r="BB186" s="36">
        <v>-25000000</v>
      </c>
      <c r="BC186" s="37"/>
      <c r="BD186" s="38">
        <v>-25000000</v>
      </c>
      <c r="BE186" s="54">
        <v>-391000000</v>
      </c>
      <c r="BF186" s="54"/>
      <c r="BG186" s="82">
        <v>52000000</v>
      </c>
      <c r="BH186" s="54">
        <v>-1149000000</v>
      </c>
      <c r="BI186" s="54"/>
      <c r="BJ186" s="58">
        <v>-1149000000</v>
      </c>
      <c r="BK186" s="37"/>
      <c r="BL186" s="56">
        <v>-1149000000</v>
      </c>
    </row>
    <row r="187" spans="1:64" x14ac:dyDescent="0.2">
      <c r="A187" s="12" t="s">
        <v>604</v>
      </c>
      <c r="B187" s="12" t="s">
        <v>605</v>
      </c>
      <c r="C187" s="12">
        <v>684316</v>
      </c>
      <c r="D187" s="12" t="s">
        <v>16</v>
      </c>
      <c r="E187" s="12">
        <v>2017</v>
      </c>
      <c r="F187" s="12" t="s">
        <v>1292</v>
      </c>
      <c r="G187" s="63">
        <v>43100</v>
      </c>
      <c r="H187" s="63">
        <v>43152</v>
      </c>
      <c r="I187" s="63">
        <v>43152</v>
      </c>
      <c r="J187" s="64">
        <v>176174000</v>
      </c>
      <c r="K187" s="64">
        <v>177196000</v>
      </c>
      <c r="L187" s="12" t="s">
        <v>1299</v>
      </c>
      <c r="M187" s="83">
        <v>881242000</v>
      </c>
      <c r="N187" s="39"/>
      <c r="O187" s="39"/>
      <c r="P187" s="40"/>
      <c r="Q187" s="49">
        <v>409937000</v>
      </c>
      <c r="R187" s="36">
        <v>-198591000</v>
      </c>
      <c r="S187" s="39"/>
      <c r="T187" s="39"/>
      <c r="U187" s="40"/>
      <c r="V187" s="36">
        <v>-141198000</v>
      </c>
      <c r="W187" s="39"/>
      <c r="X187" s="39"/>
      <c r="Y187" s="39"/>
      <c r="Z187" s="40"/>
      <c r="AB187" s="84">
        <v>951390000</v>
      </c>
      <c r="AC187" s="36">
        <v>-516328000</v>
      </c>
      <c r="AD187" s="39"/>
      <c r="AE187" s="39"/>
      <c r="AF187" s="39"/>
      <c r="AG187" s="39"/>
      <c r="AH187" s="39"/>
      <c r="AI187" s="64"/>
      <c r="AJ187" s="64"/>
      <c r="AK187" s="36">
        <v>424151000</v>
      </c>
      <c r="AL187" s="39"/>
      <c r="AM187" s="40"/>
      <c r="AN187" s="36">
        <v>-870627000</v>
      </c>
      <c r="AO187" s="39"/>
      <c r="AP187" s="39"/>
      <c r="AQ187" s="39"/>
      <c r="AR187" s="40"/>
      <c r="AS187" s="64">
        <v>3134000</v>
      </c>
      <c r="AT187" s="64"/>
      <c r="AU187" s="82">
        <v>-959670000</v>
      </c>
      <c r="AV187" s="64">
        <v>-235508000</v>
      </c>
      <c r="AW187" s="36">
        <v>251000000</v>
      </c>
      <c r="AX187" s="39"/>
      <c r="AZ187" s="39"/>
      <c r="BA187" s="40"/>
      <c r="BB187" s="36">
        <v>0</v>
      </c>
      <c r="BC187" s="39"/>
      <c r="BD187" s="40">
        <v>0</v>
      </c>
      <c r="BE187" s="64">
        <v>-88122000</v>
      </c>
      <c r="BF187" s="64"/>
      <c r="BG187" s="82">
        <v>-72630000</v>
      </c>
      <c r="BH187" s="64">
        <v>-80910000</v>
      </c>
      <c r="BI187" s="64"/>
      <c r="BJ187" s="67">
        <v>-80910000</v>
      </c>
      <c r="BK187" s="39">
        <v>1088000</v>
      </c>
      <c r="BL187" s="56">
        <v>-79822000</v>
      </c>
    </row>
    <row r="188" spans="1:64" x14ac:dyDescent="0.2">
      <c r="A188" s="52" t="s">
        <v>625</v>
      </c>
      <c r="B188" s="52" t="s">
        <v>626</v>
      </c>
      <c r="C188" s="52">
        <v>903401</v>
      </c>
      <c r="D188" s="52" t="s">
        <v>16</v>
      </c>
      <c r="E188" s="52">
        <v>2019</v>
      </c>
      <c r="F188" s="52" t="s">
        <v>1292</v>
      </c>
      <c r="G188" s="53">
        <v>43830</v>
      </c>
      <c r="H188" s="53">
        <v>43874</v>
      </c>
      <c r="I188" s="53">
        <v>43874</v>
      </c>
      <c r="J188" s="54">
        <v>41400000</v>
      </c>
      <c r="K188" s="54">
        <v>41400000</v>
      </c>
      <c r="L188" s="52" t="s">
        <v>627</v>
      </c>
      <c r="M188" s="83">
        <v>549000000</v>
      </c>
      <c r="N188" s="37"/>
      <c r="O188" s="37"/>
      <c r="P188" s="38"/>
      <c r="Q188" s="49">
        <v>227000000</v>
      </c>
      <c r="R188" s="36">
        <v>159000000</v>
      </c>
      <c r="S188" s="37"/>
      <c r="T188" s="37"/>
      <c r="U188" s="38"/>
      <c r="V188" s="36">
        <v>-39000000</v>
      </c>
      <c r="W188" s="37"/>
      <c r="X188" s="37"/>
      <c r="Y188" s="37"/>
      <c r="Z188" s="38"/>
      <c r="AB188" s="84">
        <v>896000000</v>
      </c>
      <c r="AC188" s="36">
        <v>-530000000</v>
      </c>
      <c r="AD188" s="37"/>
      <c r="AE188" s="37"/>
      <c r="AF188" s="37"/>
      <c r="AG188" s="37"/>
      <c r="AH188" s="37"/>
      <c r="AI188" s="54"/>
      <c r="AJ188" s="54"/>
      <c r="AL188" s="37"/>
      <c r="AM188" s="38"/>
      <c r="AN188" s="36">
        <v>-195000000</v>
      </c>
      <c r="AO188" s="37"/>
      <c r="AP188" s="37"/>
      <c r="AQ188" s="37"/>
      <c r="AR188" s="38"/>
      <c r="AS188" s="54">
        <v>98000000</v>
      </c>
      <c r="AT188" s="54"/>
      <c r="AU188" s="82">
        <v>-627000000</v>
      </c>
      <c r="AV188" s="54">
        <v>-149000000</v>
      </c>
      <c r="AW188" s="36">
        <v>0</v>
      </c>
      <c r="AX188" s="37"/>
      <c r="AZ188" s="37"/>
      <c r="BA188" s="38"/>
      <c r="BB188" s="36">
        <v>-262000000</v>
      </c>
      <c r="BC188" s="37"/>
      <c r="BD188" s="38">
        <v>-262000000</v>
      </c>
      <c r="BE188" s="54">
        <v>-23000000</v>
      </c>
      <c r="BF188" s="54"/>
      <c r="BG188" s="82">
        <v>-434000000</v>
      </c>
      <c r="BH188" s="54">
        <v>-165000000</v>
      </c>
      <c r="BI188" s="54"/>
      <c r="BJ188" s="58">
        <v>-165000000</v>
      </c>
      <c r="BK188" s="37"/>
      <c r="BL188" s="56">
        <v>-165000000</v>
      </c>
    </row>
    <row r="189" spans="1:64" x14ac:dyDescent="0.2">
      <c r="A189" s="52" t="s">
        <v>601</v>
      </c>
      <c r="B189" s="52" t="s">
        <v>602</v>
      </c>
      <c r="C189" s="52">
        <v>740329</v>
      </c>
      <c r="D189" s="52" t="s">
        <v>16</v>
      </c>
      <c r="E189" s="52">
        <v>2019</v>
      </c>
      <c r="F189" s="52" t="s">
        <v>1292</v>
      </c>
      <c r="G189" s="53">
        <v>43830</v>
      </c>
      <c r="H189" s="53">
        <v>43872</v>
      </c>
      <c r="I189" s="53">
        <v>43872</v>
      </c>
      <c r="J189" s="54">
        <v>287000000</v>
      </c>
      <c r="K189" s="54">
        <v>290000000</v>
      </c>
      <c r="L189" s="52" t="s">
        <v>603</v>
      </c>
      <c r="M189" s="83">
        <v>886000000</v>
      </c>
      <c r="N189" s="37"/>
      <c r="O189" s="37"/>
      <c r="P189" s="38"/>
      <c r="Q189" s="49">
        <v>346000000</v>
      </c>
      <c r="R189" s="36">
        <v>194000000</v>
      </c>
      <c r="S189" s="37"/>
      <c r="T189" s="37"/>
      <c r="U189" s="38"/>
      <c r="V189" s="36">
        <v>-39000000</v>
      </c>
      <c r="W189" s="37"/>
      <c r="X189" s="37"/>
      <c r="Y189" s="37"/>
      <c r="Z189" s="38"/>
      <c r="AB189" s="84">
        <v>1387000000</v>
      </c>
      <c r="AC189" s="36">
        <v>39000000</v>
      </c>
      <c r="AD189" s="37"/>
      <c r="AE189" s="37"/>
      <c r="AF189" s="37"/>
      <c r="AG189" s="37"/>
      <c r="AH189" s="37"/>
      <c r="AI189" s="54"/>
      <c r="AJ189" s="54"/>
      <c r="AL189" s="37"/>
      <c r="AM189" s="38"/>
      <c r="AO189" s="37"/>
      <c r="AP189" s="37"/>
      <c r="AQ189" s="37"/>
      <c r="AR189" s="38"/>
      <c r="AS189" s="54">
        <v>-162000000</v>
      </c>
      <c r="AT189" s="54"/>
      <c r="AU189" s="82">
        <v>-123000000</v>
      </c>
      <c r="AV189" s="54">
        <v>-172000000</v>
      </c>
      <c r="AW189" s="36">
        <v>653000000</v>
      </c>
      <c r="AX189" s="37"/>
      <c r="AZ189" s="37"/>
      <c r="BA189" s="38"/>
      <c r="BB189" s="36">
        <v>-1538000000</v>
      </c>
      <c r="BC189" s="37"/>
      <c r="BD189" s="38">
        <v>-1538000000</v>
      </c>
      <c r="BE189" s="54">
        <v>-56000000</v>
      </c>
      <c r="BF189" s="54"/>
      <c r="BG189" s="82">
        <v>-1113000000</v>
      </c>
      <c r="BH189" s="54">
        <v>151000000</v>
      </c>
      <c r="BI189" s="54"/>
      <c r="BJ189" s="58">
        <v>151000000</v>
      </c>
      <c r="BK189" s="37">
        <v>-2000000</v>
      </c>
      <c r="BL189" s="56">
        <v>149000000</v>
      </c>
    </row>
    <row r="190" spans="1:64" x14ac:dyDescent="0.2">
      <c r="A190" s="52" t="s">
        <v>607</v>
      </c>
      <c r="B190" s="52" t="s">
        <v>608</v>
      </c>
      <c r="C190" s="52">
        <v>362221</v>
      </c>
      <c r="D190" s="52" t="s">
        <v>16</v>
      </c>
      <c r="E190" s="52">
        <v>2019</v>
      </c>
      <c r="F190" s="52" t="s">
        <v>1292</v>
      </c>
      <c r="G190" s="53">
        <v>43738</v>
      </c>
      <c r="H190" s="53">
        <v>43796</v>
      </c>
      <c r="I190" s="53">
        <v>43796</v>
      </c>
      <c r="J190" s="54">
        <v>269413000</v>
      </c>
      <c r="K190" s="54">
        <v>269413000</v>
      </c>
      <c r="L190" s="52" t="s">
        <v>609</v>
      </c>
      <c r="M190" s="83">
        <v>-203600000</v>
      </c>
      <c r="N190" s="37"/>
      <c r="O190" s="37"/>
      <c r="P190" s="38"/>
      <c r="Q190" s="49">
        <v>463100000</v>
      </c>
      <c r="R190" s="36">
        <v>546300000</v>
      </c>
      <c r="S190" s="37">
        <v>62000000</v>
      </c>
      <c r="T190" s="37">
        <v>-235700000</v>
      </c>
      <c r="U190" s="38">
        <v>720000000</v>
      </c>
      <c r="V190" s="36">
        <v>-156300000</v>
      </c>
      <c r="W190" s="37">
        <v>-76500000</v>
      </c>
      <c r="X190" s="37">
        <v>-63000000</v>
      </c>
      <c r="Y190" s="37">
        <v>-5500000</v>
      </c>
      <c r="Z190" s="38">
        <v>-11300000</v>
      </c>
      <c r="AB190" s="84">
        <v>649500000</v>
      </c>
      <c r="AC190" s="36">
        <v>-61500000</v>
      </c>
      <c r="AD190" s="37"/>
      <c r="AE190" s="37"/>
      <c r="AF190" s="37"/>
      <c r="AG190" s="37">
        <v>-61500000</v>
      </c>
      <c r="AH190" s="37">
        <v>-61500000</v>
      </c>
      <c r="AI190" s="54"/>
      <c r="AJ190" s="54"/>
      <c r="AK190" s="36">
        <v>0</v>
      </c>
      <c r="AL190" s="37">
        <v>0</v>
      </c>
      <c r="AM190" s="38"/>
      <c r="AN190" s="36">
        <v>-110600000</v>
      </c>
      <c r="AO190" s="37">
        <v>0</v>
      </c>
      <c r="AP190" s="37"/>
      <c r="AQ190" s="37"/>
      <c r="AR190" s="38">
        <v>-110600000</v>
      </c>
      <c r="AS190" s="54">
        <v>-108600000</v>
      </c>
      <c r="AT190" s="54"/>
      <c r="AU190" s="82">
        <v>-280700000</v>
      </c>
      <c r="AV190" s="54"/>
      <c r="AW190" s="36">
        <v>-266700000</v>
      </c>
      <c r="AX190" s="37"/>
      <c r="AZ190" s="37"/>
      <c r="BA190" s="38"/>
      <c r="BB190" s="36">
        <v>-150300000</v>
      </c>
      <c r="BC190" s="37">
        <v>49800000</v>
      </c>
      <c r="BD190" s="38">
        <v>-200100000</v>
      </c>
      <c r="BE190" s="54">
        <v>-14500000</v>
      </c>
      <c r="BF190" s="54"/>
      <c r="BG190" s="82">
        <v>-431500000</v>
      </c>
      <c r="BH190" s="54">
        <v>-62700000</v>
      </c>
      <c r="BI190" s="54"/>
      <c r="BJ190" s="58">
        <v>-62700000</v>
      </c>
      <c r="BK190" s="37">
        <v>-2200000</v>
      </c>
      <c r="BL190" s="56">
        <v>-64900000</v>
      </c>
    </row>
    <row r="191" spans="1:64" x14ac:dyDescent="0.2">
      <c r="A191" s="52" t="s">
        <v>613</v>
      </c>
      <c r="B191" s="52" t="s">
        <v>614</v>
      </c>
      <c r="C191" s="52">
        <v>105257</v>
      </c>
      <c r="D191" s="52" t="s">
        <v>16</v>
      </c>
      <c r="E191" s="52">
        <v>2019</v>
      </c>
      <c r="F191" s="52" t="s">
        <v>1292</v>
      </c>
      <c r="G191" s="53">
        <v>43830</v>
      </c>
      <c r="H191" s="53">
        <v>43875</v>
      </c>
      <c r="I191" s="53">
        <v>43875</v>
      </c>
      <c r="J191" s="54">
        <v>721000000</v>
      </c>
      <c r="K191" s="54">
        <v>730300000</v>
      </c>
      <c r="L191" s="52" t="s">
        <v>615</v>
      </c>
      <c r="M191" s="83">
        <v>6143000000</v>
      </c>
      <c r="N191" s="37"/>
      <c r="O191" s="37"/>
      <c r="P191" s="38"/>
      <c r="Q191" s="49">
        <v>1088000000</v>
      </c>
      <c r="R191" s="36">
        <v>-378000000</v>
      </c>
      <c r="S191" s="37">
        <v>153000000</v>
      </c>
      <c r="T191" s="37">
        <v>179000000</v>
      </c>
      <c r="U191" s="38">
        <v>-710000000</v>
      </c>
      <c r="V191" s="36">
        <v>44000000</v>
      </c>
      <c r="W191" s="37">
        <v>11000000</v>
      </c>
      <c r="X191" s="37">
        <v>-100000000</v>
      </c>
      <c r="Y191" s="37">
        <v>118000000</v>
      </c>
      <c r="Z191" s="38">
        <v>15000000</v>
      </c>
      <c r="AB191" s="84">
        <v>6897000000</v>
      </c>
      <c r="AC191" s="36">
        <v>-796000000</v>
      </c>
      <c r="AD191" s="37">
        <v>43000000</v>
      </c>
      <c r="AE191" s="37">
        <v>43000000</v>
      </c>
      <c r="AF191" s="37"/>
      <c r="AG191" s="37">
        <v>-839000000</v>
      </c>
      <c r="AH191" s="37">
        <v>-839000000</v>
      </c>
      <c r="AI191" s="54"/>
      <c r="AJ191" s="54"/>
      <c r="AK191" s="36">
        <v>211000000</v>
      </c>
      <c r="AL191" s="37">
        <v>4464000000</v>
      </c>
      <c r="AM191" s="38">
        <v>-4253000000</v>
      </c>
      <c r="AN191" s="36">
        <v>-50000000</v>
      </c>
      <c r="AO191" s="37"/>
      <c r="AP191" s="37"/>
      <c r="AQ191" s="37"/>
      <c r="AR191" s="38">
        <v>-50000000</v>
      </c>
      <c r="AS191" s="54">
        <v>102000000</v>
      </c>
      <c r="AT191" s="54"/>
      <c r="AU191" s="82">
        <v>-533000000</v>
      </c>
      <c r="AV191" s="54">
        <v>-2442000000</v>
      </c>
      <c r="AW191" s="36">
        <v>-177000000</v>
      </c>
      <c r="AX191" s="37">
        <v>0</v>
      </c>
      <c r="AY191" s="55">
        <v>-177000000</v>
      </c>
      <c r="AZ191" s="37">
        <v>-2903000000</v>
      </c>
      <c r="BA191" s="38">
        <v>2726000000</v>
      </c>
      <c r="BB191" s="36">
        <v>-3902000000</v>
      </c>
      <c r="BC191" s="37">
        <v>498000000</v>
      </c>
      <c r="BD191" s="38">
        <v>-4400000000</v>
      </c>
      <c r="BE191" s="54">
        <v>-79000000</v>
      </c>
      <c r="BF191" s="54"/>
      <c r="BG191" s="82">
        <v>-6600000000</v>
      </c>
      <c r="BH191" s="54">
        <v>-236000000</v>
      </c>
      <c r="BI191" s="54"/>
      <c r="BJ191" s="58">
        <v>-236000000</v>
      </c>
      <c r="BK191" s="37">
        <v>16000000</v>
      </c>
      <c r="BL191" s="56">
        <v>-220000000</v>
      </c>
    </row>
    <row r="192" spans="1:64" x14ac:dyDescent="0.2">
      <c r="A192" s="52" t="s">
        <v>598</v>
      </c>
      <c r="B192" s="52" t="s">
        <v>599</v>
      </c>
      <c r="C192" s="52">
        <v>47023</v>
      </c>
      <c r="D192" s="52" t="s">
        <v>16</v>
      </c>
      <c r="E192" s="52">
        <v>2019</v>
      </c>
      <c r="F192" s="52" t="s">
        <v>1292</v>
      </c>
      <c r="G192" s="53">
        <v>43769</v>
      </c>
      <c r="H192" s="53">
        <v>43812</v>
      </c>
      <c r="I192" s="53">
        <v>43812</v>
      </c>
      <c r="J192" s="54">
        <v>1353000000</v>
      </c>
      <c r="K192" s="54">
        <v>1366000000</v>
      </c>
      <c r="L192" s="52" t="s">
        <v>600</v>
      </c>
      <c r="M192" s="83">
        <v>1049000000</v>
      </c>
      <c r="N192" s="37"/>
      <c r="O192" s="37"/>
      <c r="P192" s="38"/>
      <c r="Q192" s="49">
        <v>2535000000</v>
      </c>
      <c r="R192" s="36">
        <v>2148000000</v>
      </c>
      <c r="S192" s="37">
        <v>268000000</v>
      </c>
      <c r="T192" s="37">
        <v>1079000000</v>
      </c>
      <c r="U192" s="38">
        <v>801000000</v>
      </c>
      <c r="V192" s="36">
        <v>-1735000000</v>
      </c>
      <c r="W192" s="37">
        <v>374000000</v>
      </c>
      <c r="X192" s="37">
        <v>46000000</v>
      </c>
      <c r="Y192" s="37">
        <v>-525000000</v>
      </c>
      <c r="Z192" s="38">
        <v>-1630000000</v>
      </c>
      <c r="AB192" s="84">
        <v>3997000000</v>
      </c>
      <c r="AC192" s="36">
        <v>-2259000000</v>
      </c>
      <c r="AD192" s="37">
        <v>597000000</v>
      </c>
      <c r="AE192" s="37">
        <v>597000000</v>
      </c>
      <c r="AF192" s="37"/>
      <c r="AG192" s="37">
        <v>-2856000000</v>
      </c>
      <c r="AH192" s="37">
        <v>-2856000000</v>
      </c>
      <c r="AI192" s="54"/>
      <c r="AJ192" s="54"/>
      <c r="AK192" s="36">
        <v>-13000000</v>
      </c>
      <c r="AL192" s="37">
        <v>26000000</v>
      </c>
      <c r="AM192" s="38">
        <v>-39000000</v>
      </c>
      <c r="AN192" s="36">
        <v>-1526000000</v>
      </c>
      <c r="AO192" s="37">
        <v>0</v>
      </c>
      <c r="AP192" s="37"/>
      <c r="AQ192" s="37"/>
      <c r="AR192" s="38">
        <v>-1526000000</v>
      </c>
      <c r="AS192" s="54">
        <v>341000000</v>
      </c>
      <c r="AT192" s="54"/>
      <c r="AU192" s="82">
        <v>-3457000000</v>
      </c>
      <c r="AV192" s="54">
        <v>-608000000</v>
      </c>
      <c r="AW192" s="36">
        <v>1261000000</v>
      </c>
      <c r="AX192" s="37"/>
      <c r="AZ192" s="37"/>
      <c r="BA192" s="38"/>
      <c r="BB192" s="36">
        <v>-2249000000</v>
      </c>
      <c r="BC192" s="37"/>
      <c r="BD192" s="38">
        <v>-2249000000</v>
      </c>
      <c r="BE192" s="54">
        <v>48000000</v>
      </c>
      <c r="BF192" s="54"/>
      <c r="BG192" s="82">
        <v>-1548000000</v>
      </c>
      <c r="BH192" s="54">
        <v>-1008000000</v>
      </c>
      <c r="BI192" s="54"/>
      <c r="BJ192" s="58">
        <v>-1008000000</v>
      </c>
      <c r="BK192" s="37"/>
      <c r="BL192" s="56">
        <v>-1008000000</v>
      </c>
    </row>
    <row r="193" spans="1:64" x14ac:dyDescent="0.2">
      <c r="A193" s="52" t="s">
        <v>622</v>
      </c>
      <c r="B193" s="52" t="s">
        <v>623</v>
      </c>
      <c r="C193" s="52">
        <v>184360</v>
      </c>
      <c r="D193" s="52" t="s">
        <v>16</v>
      </c>
      <c r="E193" s="52">
        <v>2019</v>
      </c>
      <c r="F193" s="52" t="s">
        <v>1292</v>
      </c>
      <c r="G193" s="53">
        <v>43769</v>
      </c>
      <c r="H193" s="53">
        <v>43811</v>
      </c>
      <c r="I193" s="53">
        <v>43811</v>
      </c>
      <c r="J193" s="54">
        <v>1515000000</v>
      </c>
      <c r="K193" s="54">
        <v>1524000000</v>
      </c>
      <c r="L193" s="52" t="s">
        <v>624</v>
      </c>
      <c r="M193" s="83">
        <v>3152000000</v>
      </c>
      <c r="N193" s="37"/>
      <c r="O193" s="37"/>
      <c r="P193" s="38"/>
      <c r="Q193" s="49">
        <v>744000000</v>
      </c>
      <c r="R193" s="36">
        <v>959000000</v>
      </c>
      <c r="S193" s="37">
        <v>297000000</v>
      </c>
      <c r="T193" s="37">
        <v>133000000</v>
      </c>
      <c r="U193" s="38">
        <v>529000000</v>
      </c>
      <c r="V193" s="36">
        <v>-201000000</v>
      </c>
      <c r="W193" s="37">
        <v>-761000000</v>
      </c>
      <c r="X193" s="37">
        <v>-68000000</v>
      </c>
      <c r="Y193" s="37">
        <v>-53000000</v>
      </c>
      <c r="Z193" s="38">
        <v>681000000</v>
      </c>
      <c r="AB193" s="84">
        <v>4654000000</v>
      </c>
      <c r="AC193" s="36">
        <v>-671000000</v>
      </c>
      <c r="AD193" s="37">
        <v>0</v>
      </c>
      <c r="AE193" s="37">
        <v>0</v>
      </c>
      <c r="AF193" s="37"/>
      <c r="AG193" s="37">
        <v>-671000000</v>
      </c>
      <c r="AH193" s="37">
        <v>-671000000</v>
      </c>
      <c r="AI193" s="54"/>
      <c r="AJ193" s="54"/>
      <c r="AK193" s="36">
        <v>691000000</v>
      </c>
      <c r="AL193" s="37">
        <v>771000000</v>
      </c>
      <c r="AM193" s="38">
        <v>-80000000</v>
      </c>
      <c r="AN193" s="36">
        <v>-458000000</v>
      </c>
      <c r="AO193" s="37"/>
      <c r="AP193" s="37"/>
      <c r="AQ193" s="37"/>
      <c r="AR193" s="38">
        <v>-458000000</v>
      </c>
      <c r="AS193" s="54">
        <v>0</v>
      </c>
      <c r="AT193" s="54"/>
      <c r="AU193" s="82">
        <v>-438000000</v>
      </c>
      <c r="AV193" s="54">
        <v>-970000000</v>
      </c>
      <c r="AW193" s="36">
        <v>-1409000000</v>
      </c>
      <c r="AX193" s="37">
        <v>-856000000</v>
      </c>
      <c r="AY193" s="55">
        <v>-553000000</v>
      </c>
      <c r="AZ193" s="37">
        <v>-680000000</v>
      </c>
      <c r="BA193" s="38">
        <v>127000000</v>
      </c>
      <c r="BB193" s="36">
        <v>-2405000000</v>
      </c>
      <c r="BC193" s="37"/>
      <c r="BD193" s="38">
        <v>-2405000000</v>
      </c>
      <c r="BE193" s="54">
        <v>-61000000</v>
      </c>
      <c r="BF193" s="54"/>
      <c r="BG193" s="82">
        <v>-4845000000</v>
      </c>
      <c r="BH193" s="54">
        <v>-629000000</v>
      </c>
      <c r="BI193" s="54"/>
      <c r="BJ193" s="58">
        <v>-629000000</v>
      </c>
      <c r="BK193" s="37"/>
      <c r="BL193" s="56">
        <v>-629000000</v>
      </c>
    </row>
    <row r="194" spans="1:64" x14ac:dyDescent="0.2">
      <c r="A194" s="52" t="s">
        <v>574</v>
      </c>
      <c r="B194" s="52" t="s">
        <v>575</v>
      </c>
      <c r="C194" s="52">
        <v>506954</v>
      </c>
      <c r="D194" s="52" t="s">
        <v>16</v>
      </c>
      <c r="E194" s="52">
        <v>2020</v>
      </c>
      <c r="F194" s="52" t="s">
        <v>1292</v>
      </c>
      <c r="G194" s="53">
        <v>43951</v>
      </c>
      <c r="H194" s="53">
        <v>43999</v>
      </c>
      <c r="I194" s="53">
        <v>43999</v>
      </c>
      <c r="J194" s="54">
        <v>196701000</v>
      </c>
      <c r="K194" s="54">
        <v>198108000</v>
      </c>
      <c r="L194" s="52" t="s">
        <v>576</v>
      </c>
      <c r="M194" s="83">
        <v>-7526000</v>
      </c>
      <c r="N194" s="37"/>
      <c r="O194" s="37"/>
      <c r="P194" s="38"/>
      <c r="Q194" s="49">
        <v>169536000</v>
      </c>
      <c r="R194" s="36">
        <v>202366000</v>
      </c>
      <c r="S194" s="37"/>
      <c r="T194" s="37"/>
      <c r="U194" s="38"/>
      <c r="V194" s="36">
        <v>-255415000</v>
      </c>
      <c r="W194" s="37"/>
      <c r="X194" s="37"/>
      <c r="Y194" s="37"/>
      <c r="Z194" s="38"/>
      <c r="AB194" s="84">
        <v>108961000</v>
      </c>
      <c r="AC194" s="36">
        <v>-81685000</v>
      </c>
      <c r="AD194" s="37"/>
      <c r="AE194" s="37"/>
      <c r="AF194" s="37"/>
      <c r="AG194" s="37"/>
      <c r="AH194" s="37"/>
      <c r="AI194" s="54"/>
      <c r="AJ194" s="54"/>
      <c r="AL194" s="37"/>
      <c r="AM194" s="38"/>
      <c r="AN194" s="36">
        <v>-450242000</v>
      </c>
      <c r="AO194" s="37"/>
      <c r="AP194" s="37"/>
      <c r="AQ194" s="37"/>
      <c r="AR194" s="38"/>
      <c r="AS194" s="54">
        <v>61696000</v>
      </c>
      <c r="AT194" s="54"/>
      <c r="AU194" s="82">
        <v>-470231000</v>
      </c>
      <c r="AV194" s="54">
        <v>-204870000</v>
      </c>
      <c r="AW194" s="36">
        <v>2000000000</v>
      </c>
      <c r="AX194" s="37"/>
      <c r="AZ194" s="37"/>
      <c r="BA194" s="38"/>
      <c r="BB194" s="36">
        <v>2075000</v>
      </c>
      <c r="BC194" s="37">
        <v>2075000</v>
      </c>
      <c r="BD194" s="38"/>
      <c r="BE194" s="54">
        <v>-265357000</v>
      </c>
      <c r="BF194" s="54"/>
      <c r="BG194" s="82">
        <v>1531848000</v>
      </c>
      <c r="BH194" s="54">
        <v>1170578000</v>
      </c>
      <c r="BI194" s="54"/>
      <c r="BJ194" s="58">
        <v>1170578000</v>
      </c>
      <c r="BK194" s="37">
        <v>-5285000</v>
      </c>
      <c r="BL194" s="56">
        <v>1165293000</v>
      </c>
    </row>
    <row r="195" spans="1:64" x14ac:dyDescent="0.2">
      <c r="A195" s="52" t="s">
        <v>616</v>
      </c>
      <c r="B195" s="52" t="s">
        <v>617</v>
      </c>
      <c r="C195" s="52">
        <v>375369</v>
      </c>
      <c r="D195" s="52" t="s">
        <v>16</v>
      </c>
      <c r="E195" s="52">
        <v>2019</v>
      </c>
      <c r="F195" s="52" t="s">
        <v>1292</v>
      </c>
      <c r="G195" s="53">
        <v>43769</v>
      </c>
      <c r="H195" s="53">
        <v>43805</v>
      </c>
      <c r="I195" s="53">
        <v>43805</v>
      </c>
      <c r="J195" s="54">
        <v>534578000</v>
      </c>
      <c r="K195" s="54">
        <v>545232000</v>
      </c>
      <c r="L195" s="52" t="s">
        <v>618</v>
      </c>
      <c r="M195" s="83">
        <v>979148000</v>
      </c>
      <c r="N195" s="37"/>
      <c r="O195" s="37"/>
      <c r="P195" s="38"/>
      <c r="Q195" s="49">
        <v>165209000</v>
      </c>
      <c r="R195" s="36">
        <v>-5813000</v>
      </c>
      <c r="S195" s="37"/>
      <c r="T195" s="37"/>
      <c r="U195" s="38"/>
      <c r="V195" s="36">
        <v>-215548000</v>
      </c>
      <c r="W195" s="37"/>
      <c r="X195" s="37"/>
      <c r="Y195" s="37"/>
      <c r="Z195" s="38"/>
      <c r="AB195" s="84">
        <v>922996000</v>
      </c>
      <c r="AC195" s="36">
        <v>-256436000</v>
      </c>
      <c r="AD195" s="37"/>
      <c r="AE195" s="37"/>
      <c r="AF195" s="37"/>
      <c r="AG195" s="37"/>
      <c r="AH195" s="37"/>
      <c r="AI195" s="54"/>
      <c r="AJ195" s="54"/>
      <c r="AL195" s="37"/>
      <c r="AM195" s="38"/>
      <c r="AN195" s="36">
        <v>479806000</v>
      </c>
      <c r="AO195" s="37"/>
      <c r="AP195" s="37"/>
      <c r="AQ195" s="37"/>
      <c r="AR195" s="38"/>
      <c r="AS195" s="54">
        <v>-3217000</v>
      </c>
      <c r="AT195" s="54"/>
      <c r="AU195" s="82">
        <v>220153000</v>
      </c>
      <c r="AV195" s="54">
        <v>-437053000</v>
      </c>
      <c r="AW195" s="36">
        <v>-374840000</v>
      </c>
      <c r="AX195" s="37"/>
      <c r="AZ195" s="37"/>
      <c r="BA195" s="38"/>
      <c r="BB195" s="36">
        <v>-114351000</v>
      </c>
      <c r="BC195" s="37"/>
      <c r="BD195" s="38"/>
      <c r="BE195" s="54"/>
      <c r="BF195" s="54"/>
      <c r="BG195" s="82">
        <v>-926244000</v>
      </c>
      <c r="BH195" s="54">
        <v>216905000</v>
      </c>
      <c r="BI195" s="54"/>
      <c r="BJ195" s="58">
        <v>216905000</v>
      </c>
      <c r="BK195" s="37">
        <v>-3140000</v>
      </c>
      <c r="BL195" s="56">
        <v>213765000</v>
      </c>
    </row>
    <row r="196" spans="1:64" x14ac:dyDescent="0.2">
      <c r="A196" s="52" t="s">
        <v>592</v>
      </c>
      <c r="B196" s="52" t="s">
        <v>593</v>
      </c>
      <c r="C196" s="52">
        <v>378104</v>
      </c>
      <c r="D196" s="52" t="s">
        <v>16</v>
      </c>
      <c r="E196" s="52">
        <v>2019</v>
      </c>
      <c r="F196" s="52" t="s">
        <v>1292</v>
      </c>
      <c r="G196" s="53">
        <v>43830</v>
      </c>
      <c r="H196" s="53">
        <v>43875</v>
      </c>
      <c r="I196" s="53">
        <v>44057</v>
      </c>
      <c r="J196" s="54">
        <v>147817000</v>
      </c>
      <c r="K196" s="54">
        <v>149257000</v>
      </c>
      <c r="L196" s="52"/>
      <c r="M196" s="83">
        <v>725461000</v>
      </c>
      <c r="N196" s="37">
        <v>719138000</v>
      </c>
      <c r="O196" s="37">
        <v>6323000</v>
      </c>
      <c r="P196" s="38"/>
      <c r="Q196" s="49">
        <v>184942000</v>
      </c>
      <c r="R196" s="36">
        <v>-135498000</v>
      </c>
      <c r="S196" s="37"/>
      <c r="T196" s="37"/>
      <c r="U196" s="38"/>
      <c r="V196" s="36">
        <v>45573000</v>
      </c>
      <c r="W196" s="37"/>
      <c r="X196" s="37"/>
      <c r="Y196" s="37"/>
      <c r="Z196" s="38"/>
      <c r="AA196" s="55">
        <v>-166391000</v>
      </c>
      <c r="AB196" s="84">
        <v>654087000</v>
      </c>
      <c r="AC196" s="36">
        <v>-76219000</v>
      </c>
      <c r="AD196" s="37"/>
      <c r="AE196" s="37"/>
      <c r="AF196" s="37"/>
      <c r="AG196" s="37"/>
      <c r="AH196" s="37"/>
      <c r="AI196" s="54"/>
      <c r="AJ196" s="54"/>
      <c r="AL196" s="37"/>
      <c r="AM196" s="38"/>
      <c r="AN196" s="36">
        <v>-655879000</v>
      </c>
      <c r="AO196" s="37"/>
      <c r="AP196" s="37"/>
      <c r="AQ196" s="37"/>
      <c r="AR196" s="38"/>
      <c r="AS196" s="54">
        <v>309789000</v>
      </c>
      <c r="AT196" s="54">
        <v>-2064000</v>
      </c>
      <c r="AU196" s="82">
        <v>-424373000</v>
      </c>
      <c r="AV196" s="54"/>
      <c r="AW196" s="36">
        <v>-996711000</v>
      </c>
      <c r="AX196" s="37"/>
      <c r="AZ196" s="37"/>
      <c r="BA196" s="38"/>
      <c r="BB196" s="36">
        <v>-524966000</v>
      </c>
      <c r="BC196" s="37">
        <v>34000</v>
      </c>
      <c r="BD196" s="38">
        <v>-525000000</v>
      </c>
      <c r="BE196" s="54">
        <v>1158326000</v>
      </c>
      <c r="BF196" s="54">
        <v>147371000</v>
      </c>
      <c r="BG196" s="82">
        <v>-215980000</v>
      </c>
      <c r="BH196" s="54">
        <v>13734000</v>
      </c>
      <c r="BI196" s="54"/>
      <c r="BJ196" s="58">
        <v>13734000</v>
      </c>
      <c r="BK196" s="37">
        <v>12154000</v>
      </c>
      <c r="BL196" s="56">
        <v>25888000</v>
      </c>
    </row>
    <row r="197" spans="1:64" x14ac:dyDescent="0.2">
      <c r="A197" s="52" t="s">
        <v>619</v>
      </c>
      <c r="B197" s="52" t="s">
        <v>620</v>
      </c>
      <c r="C197" s="52">
        <v>346970</v>
      </c>
      <c r="D197" s="52" t="s">
        <v>16</v>
      </c>
      <c r="E197" s="52">
        <v>2019</v>
      </c>
      <c r="F197" s="52" t="s">
        <v>1292</v>
      </c>
      <c r="G197" s="53">
        <v>43830</v>
      </c>
      <c r="H197" s="53">
        <v>43886</v>
      </c>
      <c r="I197" s="53">
        <v>43886</v>
      </c>
      <c r="J197" s="54">
        <v>730000000</v>
      </c>
      <c r="K197" s="54">
        <v>731000000</v>
      </c>
      <c r="L197" s="52" t="s">
        <v>621</v>
      </c>
      <c r="M197" s="83">
        <v>932000000</v>
      </c>
      <c r="N197" s="37"/>
      <c r="O197" s="37"/>
      <c r="P197" s="38"/>
      <c r="Q197" s="49">
        <v>676000000</v>
      </c>
      <c r="R197" s="36">
        <v>-262000000</v>
      </c>
      <c r="S197" s="37">
        <v>15000000</v>
      </c>
      <c r="T197" s="37">
        <v>7000000</v>
      </c>
      <c r="U197" s="38">
        <v>-284000000</v>
      </c>
      <c r="V197" s="36">
        <v>-96000000</v>
      </c>
      <c r="W197" s="37"/>
      <c r="X197" s="37"/>
      <c r="Y197" s="37"/>
      <c r="Z197" s="38">
        <v>-96000000</v>
      </c>
      <c r="AB197" s="84">
        <v>1250000000</v>
      </c>
      <c r="AC197" s="36">
        <v>970000000</v>
      </c>
      <c r="AD197" s="37">
        <v>1192000000</v>
      </c>
      <c r="AE197" s="37"/>
      <c r="AF197" s="37"/>
      <c r="AG197" s="37"/>
      <c r="AH197" s="37"/>
      <c r="AI197" s="54"/>
      <c r="AJ197" s="54">
        <v>-222000000</v>
      </c>
      <c r="AL197" s="37"/>
      <c r="AM197" s="38"/>
      <c r="AN197" s="36">
        <v>-608000000</v>
      </c>
      <c r="AO197" s="37"/>
      <c r="AP197" s="37">
        <v>-6000000</v>
      </c>
      <c r="AQ197" s="37"/>
      <c r="AR197" s="38">
        <v>-602000000</v>
      </c>
      <c r="AS197" s="54">
        <v>-304000000</v>
      </c>
      <c r="AT197" s="54"/>
      <c r="AU197" s="82">
        <v>58000000</v>
      </c>
      <c r="AV197" s="54">
        <v>-623000000</v>
      </c>
      <c r="AW197" s="36">
        <v>-111000000</v>
      </c>
      <c r="AX197" s="37"/>
      <c r="AZ197" s="37"/>
      <c r="BA197" s="38"/>
      <c r="BB197" s="36">
        <v>-482000000</v>
      </c>
      <c r="BC197" s="37"/>
      <c r="BD197" s="38">
        <v>-482000000</v>
      </c>
      <c r="BE197" s="54">
        <v>-99000000</v>
      </c>
      <c r="BF197" s="54"/>
      <c r="BG197" s="82">
        <v>-1315000000</v>
      </c>
      <c r="BH197" s="54">
        <v>-7000000</v>
      </c>
      <c r="BI197" s="54"/>
      <c r="BJ197" s="58">
        <v>-7000000</v>
      </c>
      <c r="BK197" s="37">
        <v>1000000</v>
      </c>
      <c r="BL197" s="56">
        <v>-6000000</v>
      </c>
    </row>
    <row r="198" spans="1:64" x14ac:dyDescent="0.2">
      <c r="A198" s="52" t="s">
        <v>1132</v>
      </c>
      <c r="B198" s="52" t="s">
        <v>1133</v>
      </c>
      <c r="C198" s="52">
        <v>248677</v>
      </c>
      <c r="D198" s="52" t="s">
        <v>16</v>
      </c>
      <c r="E198" s="52">
        <v>2019</v>
      </c>
      <c r="F198" s="52" t="s">
        <v>1292</v>
      </c>
      <c r="G198" s="53">
        <v>43830</v>
      </c>
      <c r="H198" s="53">
        <v>43881</v>
      </c>
      <c r="I198" s="53">
        <v>43881</v>
      </c>
      <c r="J198" s="54">
        <v>210702000</v>
      </c>
      <c r="K198" s="54">
        <v>210702000</v>
      </c>
      <c r="L198" s="52" t="s">
        <v>1134</v>
      </c>
      <c r="M198" s="83">
        <v>1146752000</v>
      </c>
      <c r="N198" s="37"/>
      <c r="O198" s="37"/>
      <c r="P198" s="38"/>
      <c r="Q198" s="49">
        <v>291544000</v>
      </c>
      <c r="R198" s="36">
        <v>237061000</v>
      </c>
      <c r="S198" s="37"/>
      <c r="T198" s="37"/>
      <c r="U198" s="38"/>
      <c r="V198" s="36">
        <v>88516000</v>
      </c>
      <c r="W198" s="37"/>
      <c r="X198" s="37"/>
      <c r="Y198" s="37"/>
      <c r="Z198" s="38"/>
      <c r="AB198" s="84">
        <v>1763873000</v>
      </c>
      <c r="AC198" s="36">
        <v>-290061000</v>
      </c>
      <c r="AD198" s="37"/>
      <c r="AE198" s="37"/>
      <c r="AF198" s="37"/>
      <c r="AG198" s="37"/>
      <c r="AH198" s="37"/>
      <c r="AI198" s="54"/>
      <c r="AJ198" s="54"/>
      <c r="AL198" s="37"/>
      <c r="AM198" s="38"/>
      <c r="AN198" s="36">
        <v>-482390000</v>
      </c>
      <c r="AO198" s="37"/>
      <c r="AP198" s="37"/>
      <c r="AQ198" s="37"/>
      <c r="AR198" s="38"/>
      <c r="AS198" s="54">
        <v>-8029000</v>
      </c>
      <c r="AT198" s="54"/>
      <c r="AU198" s="82">
        <v>-780480000</v>
      </c>
      <c r="AV198" s="54">
        <v>-610312000</v>
      </c>
      <c r="AW198" s="36">
        <v>-184738000</v>
      </c>
      <c r="AX198" s="37"/>
      <c r="AZ198" s="37"/>
      <c r="BA198" s="38"/>
      <c r="BB198" s="36">
        <v>-286405000</v>
      </c>
      <c r="BC198" s="37"/>
      <c r="BD198" s="38"/>
      <c r="BE198" s="54">
        <v>0</v>
      </c>
      <c r="BF198" s="54"/>
      <c r="BG198" s="82">
        <v>-1081455000</v>
      </c>
      <c r="BH198" s="54">
        <v>-98062000</v>
      </c>
      <c r="BI198" s="54"/>
      <c r="BJ198" s="58">
        <v>-98062000</v>
      </c>
      <c r="BK198" s="37">
        <v>3326000</v>
      </c>
      <c r="BL198" s="56">
        <v>-94736000</v>
      </c>
    </row>
    <row r="199" spans="1:64" x14ac:dyDescent="0.2">
      <c r="A199" s="52" t="s">
        <v>655</v>
      </c>
      <c r="B199" s="52" t="s">
        <v>656</v>
      </c>
      <c r="C199" s="52">
        <v>69543</v>
      </c>
      <c r="D199" s="52" t="s">
        <v>16</v>
      </c>
      <c r="E199" s="52">
        <v>2019</v>
      </c>
      <c r="F199" s="52" t="s">
        <v>1292</v>
      </c>
      <c r="G199" s="53">
        <v>43830</v>
      </c>
      <c r="H199" s="53">
        <v>43886</v>
      </c>
      <c r="I199" s="53">
        <v>43886</v>
      </c>
      <c r="J199" s="54">
        <v>887235105</v>
      </c>
      <c r="K199" s="54">
        <v>892813376</v>
      </c>
      <c r="L199" s="52" t="s">
        <v>657</v>
      </c>
      <c r="M199" s="83">
        <v>9431000000</v>
      </c>
      <c r="N199" s="37"/>
      <c r="O199" s="37"/>
      <c r="P199" s="38"/>
      <c r="Q199" s="49">
        <v>6059000000</v>
      </c>
      <c r="R199" s="36">
        <v>-1944000000</v>
      </c>
      <c r="S199" s="37"/>
      <c r="T199" s="37"/>
      <c r="U199" s="38"/>
      <c r="V199" s="36">
        <v>1225000000</v>
      </c>
      <c r="W199" s="37"/>
      <c r="X199" s="37"/>
      <c r="Y199" s="37"/>
      <c r="Z199" s="38"/>
      <c r="AB199" s="84">
        <v>14771000000</v>
      </c>
      <c r="AC199" s="36">
        <v>-1749000000</v>
      </c>
      <c r="AD199" s="37">
        <v>537000000</v>
      </c>
      <c r="AE199" s="37">
        <v>537000000</v>
      </c>
      <c r="AF199" s="37"/>
      <c r="AG199" s="37">
        <v>-2286000000</v>
      </c>
      <c r="AH199" s="37">
        <v>-2286000000</v>
      </c>
      <c r="AI199" s="54"/>
      <c r="AJ199" s="54"/>
      <c r="AK199" s="36">
        <v>268000000</v>
      </c>
      <c r="AL199" s="37">
        <v>3961000000</v>
      </c>
      <c r="AM199" s="38">
        <v>-3693000000</v>
      </c>
      <c r="AN199" s="36">
        <v>-31554000000</v>
      </c>
      <c r="AO199" s="37">
        <v>1076000000</v>
      </c>
      <c r="AP199" s="37"/>
      <c r="AQ199" s="37"/>
      <c r="AR199" s="38">
        <v>-32630000000</v>
      </c>
      <c r="AS199" s="54">
        <v>6099000000</v>
      </c>
      <c r="AT199" s="54"/>
      <c r="AU199" s="82">
        <v>-26936000000</v>
      </c>
      <c r="AV199" s="54">
        <v>-5707000000</v>
      </c>
      <c r="AW199" s="36">
        <v>16284000000</v>
      </c>
      <c r="AX199" s="37">
        <v>-2597000000</v>
      </c>
      <c r="AY199" s="55">
        <v>18881000000</v>
      </c>
      <c r="AZ199" s="37">
        <v>-12944000000</v>
      </c>
      <c r="BA199" s="38">
        <v>31825000000</v>
      </c>
      <c r="BB199" s="36">
        <v>-1633000000</v>
      </c>
      <c r="BC199" s="37"/>
      <c r="BD199" s="38"/>
      <c r="BE199" s="54">
        <v>99000000</v>
      </c>
      <c r="BF199" s="54"/>
      <c r="BG199" s="82">
        <v>9043000000</v>
      </c>
      <c r="BH199" s="54">
        <v>-3122000000</v>
      </c>
      <c r="BI199" s="54"/>
      <c r="BJ199" s="58">
        <v>-3122000000</v>
      </c>
      <c r="BK199" s="37">
        <v>-167000000</v>
      </c>
      <c r="BL199" s="56">
        <v>-3289000000</v>
      </c>
    </row>
    <row r="200" spans="1:64" x14ac:dyDescent="0.2">
      <c r="A200" s="52" t="s">
        <v>652</v>
      </c>
      <c r="B200" s="52" t="s">
        <v>653</v>
      </c>
      <c r="C200" s="52">
        <v>378167</v>
      </c>
      <c r="D200" s="52" t="s">
        <v>16</v>
      </c>
      <c r="E200" s="52">
        <v>2019</v>
      </c>
      <c r="F200" s="52" t="s">
        <v>1292</v>
      </c>
      <c r="G200" s="53">
        <v>43830</v>
      </c>
      <c r="H200" s="53">
        <v>43867</v>
      </c>
      <c r="I200" s="53">
        <v>43867</v>
      </c>
      <c r="J200" s="54">
        <v>561000000</v>
      </c>
      <c r="K200" s="54">
        <v>565000000</v>
      </c>
      <c r="L200" s="52" t="s">
        <v>654</v>
      </c>
      <c r="M200" s="83">
        <v>1960000000</v>
      </c>
      <c r="N200" s="37"/>
      <c r="O200" s="37"/>
      <c r="P200" s="38"/>
      <c r="Q200" s="49">
        <v>662000000</v>
      </c>
      <c r="R200" s="36">
        <v>66000000</v>
      </c>
      <c r="S200" s="37"/>
      <c r="T200" s="37"/>
      <c r="U200" s="38"/>
      <c r="V200" s="36">
        <v>-29000000</v>
      </c>
      <c r="W200" s="37"/>
      <c r="X200" s="37"/>
      <c r="Y200" s="37"/>
      <c r="Z200" s="38"/>
      <c r="AB200" s="84">
        <v>2659000000</v>
      </c>
      <c r="AC200" s="36">
        <v>-305000000</v>
      </c>
      <c r="AD200" s="37"/>
      <c r="AE200" s="37"/>
      <c r="AF200" s="37"/>
      <c r="AG200" s="37"/>
      <c r="AH200" s="37"/>
      <c r="AI200" s="54"/>
      <c r="AJ200" s="54"/>
      <c r="AK200" s="36">
        <v>0</v>
      </c>
      <c r="AL200" s="37"/>
      <c r="AM200" s="38"/>
      <c r="AN200" s="36">
        <v>-352000000</v>
      </c>
      <c r="AO200" s="37"/>
      <c r="AP200" s="37"/>
      <c r="AQ200" s="37"/>
      <c r="AR200" s="38"/>
      <c r="AS200" s="54">
        <v>69000000</v>
      </c>
      <c r="AT200" s="54"/>
      <c r="AU200" s="82">
        <v>-588000000</v>
      </c>
      <c r="AV200" s="54">
        <v>-621000000</v>
      </c>
      <c r="AW200" s="36">
        <v>393000000</v>
      </c>
      <c r="AX200" s="37"/>
      <c r="AZ200" s="37"/>
      <c r="BA200" s="38"/>
      <c r="BB200" s="36">
        <v>-1460000000</v>
      </c>
      <c r="BC200" s="37"/>
      <c r="BD200" s="38"/>
      <c r="BE200" s="54">
        <v>-71000000</v>
      </c>
      <c r="BF200" s="54"/>
      <c r="BG200" s="82">
        <v>-1759000000</v>
      </c>
      <c r="BH200" s="54">
        <v>312000000</v>
      </c>
      <c r="BI200" s="54"/>
      <c r="BJ200" s="58">
        <v>312000000</v>
      </c>
      <c r="BK200" s="37">
        <v>4000000</v>
      </c>
      <c r="BL200" s="56">
        <v>316000000</v>
      </c>
    </row>
    <row r="201" spans="1:64" x14ac:dyDescent="0.2">
      <c r="A201" s="52" t="s">
        <v>631</v>
      </c>
      <c r="B201" s="52" t="s">
        <v>632</v>
      </c>
      <c r="C201" s="52">
        <v>447447</v>
      </c>
      <c r="D201" s="52" t="s">
        <v>16</v>
      </c>
      <c r="E201" s="52">
        <v>2019</v>
      </c>
      <c r="F201" s="52" t="s">
        <v>1292</v>
      </c>
      <c r="G201" s="53">
        <v>43830</v>
      </c>
      <c r="H201" s="53">
        <v>43875</v>
      </c>
      <c r="I201" s="53">
        <v>43875</v>
      </c>
      <c r="J201" s="54">
        <v>86115000</v>
      </c>
      <c r="K201" s="54">
        <v>87542000</v>
      </c>
      <c r="L201" s="52" t="s">
        <v>633</v>
      </c>
      <c r="M201" s="83">
        <v>427792000</v>
      </c>
      <c r="N201" s="37"/>
      <c r="O201" s="37"/>
      <c r="P201" s="38"/>
      <c r="Q201" s="49">
        <v>88011000</v>
      </c>
      <c r="R201" s="36">
        <v>47070000</v>
      </c>
      <c r="S201" s="37"/>
      <c r="T201" s="37"/>
      <c r="U201" s="38"/>
      <c r="V201" s="36">
        <v>-103715000</v>
      </c>
      <c r="W201" s="37"/>
      <c r="X201" s="37"/>
      <c r="Y201" s="37"/>
      <c r="Z201" s="38"/>
      <c r="AB201" s="84">
        <v>459158000</v>
      </c>
      <c r="AC201" s="36">
        <v>-155224000</v>
      </c>
      <c r="AD201" s="37"/>
      <c r="AE201" s="37"/>
      <c r="AF201" s="37"/>
      <c r="AG201" s="37"/>
      <c r="AH201" s="37"/>
      <c r="AI201" s="54"/>
      <c r="AJ201" s="54"/>
      <c r="AK201" s="36">
        <v>0</v>
      </c>
      <c r="AL201" s="37"/>
      <c r="AM201" s="38"/>
      <c r="AN201" s="36">
        <v>-50304000</v>
      </c>
      <c r="AO201" s="37"/>
      <c r="AP201" s="37"/>
      <c r="AQ201" s="37"/>
      <c r="AR201" s="38"/>
      <c r="AS201" s="54"/>
      <c r="AT201" s="54"/>
      <c r="AU201" s="82">
        <v>-205528000</v>
      </c>
      <c r="AV201" s="54"/>
      <c r="AW201" s="36">
        <v>-10275000</v>
      </c>
      <c r="AX201" s="37"/>
      <c r="AZ201" s="37"/>
      <c r="BA201" s="38"/>
      <c r="BB201" s="36">
        <v>-265552000</v>
      </c>
      <c r="BC201" s="37">
        <v>36106000</v>
      </c>
      <c r="BD201" s="38">
        <v>-301658000</v>
      </c>
      <c r="BE201" s="54">
        <v>-10582000</v>
      </c>
      <c r="BF201" s="54"/>
      <c r="BG201" s="82">
        <v>-286409000</v>
      </c>
      <c r="BH201" s="54">
        <v>-32779000</v>
      </c>
      <c r="BI201" s="54"/>
      <c r="BJ201" s="58">
        <v>-32779000</v>
      </c>
      <c r="BK201" s="37">
        <v>-689000</v>
      </c>
      <c r="BL201" s="56">
        <v>-33468000</v>
      </c>
    </row>
    <row r="202" spans="1:64" x14ac:dyDescent="0.2">
      <c r="A202" s="52" t="s">
        <v>628</v>
      </c>
      <c r="B202" s="52" t="s">
        <v>629</v>
      </c>
      <c r="C202" s="52">
        <v>824090</v>
      </c>
      <c r="D202" s="52" t="s">
        <v>16</v>
      </c>
      <c r="E202" s="52">
        <v>2019</v>
      </c>
      <c r="F202" s="52" t="s">
        <v>1292</v>
      </c>
      <c r="G202" s="53">
        <v>43830</v>
      </c>
      <c r="H202" s="53">
        <v>43882</v>
      </c>
      <c r="I202" s="53">
        <v>43882</v>
      </c>
      <c r="J202" s="54">
        <v>75594000</v>
      </c>
      <c r="K202" s="54">
        <v>76454000</v>
      </c>
      <c r="L202" s="52" t="s">
        <v>630</v>
      </c>
      <c r="M202" s="83">
        <v>425521000</v>
      </c>
      <c r="N202" s="37"/>
      <c r="O202" s="37"/>
      <c r="P202" s="38"/>
      <c r="Q202" s="49">
        <v>76876000</v>
      </c>
      <c r="R202" s="36">
        <v>52287000</v>
      </c>
      <c r="S202" s="37"/>
      <c r="T202" s="37"/>
      <c r="U202" s="38"/>
      <c r="V202" s="36">
        <v>-26622000</v>
      </c>
      <c r="W202" s="37"/>
      <c r="X202" s="37"/>
      <c r="Y202" s="37"/>
      <c r="Z202" s="38"/>
      <c r="AB202" s="84">
        <v>528062000</v>
      </c>
      <c r="AC202" s="36">
        <v>-49950000</v>
      </c>
      <c r="AD202" s="37"/>
      <c r="AE202" s="37"/>
      <c r="AF202" s="37"/>
      <c r="AG202" s="37"/>
      <c r="AH202" s="37"/>
      <c r="AI202" s="54"/>
      <c r="AJ202" s="54"/>
      <c r="AL202" s="37"/>
      <c r="AM202" s="38"/>
      <c r="AN202" s="36">
        <v>-87180000</v>
      </c>
      <c r="AO202" s="37"/>
      <c r="AP202" s="37"/>
      <c r="AQ202" s="37"/>
      <c r="AR202" s="38"/>
      <c r="AS202" s="54">
        <v>115000</v>
      </c>
      <c r="AT202" s="54"/>
      <c r="AU202" s="82">
        <v>-137015000</v>
      </c>
      <c r="AV202" s="54">
        <v>-147208000</v>
      </c>
      <c r="AW202" s="36">
        <v>-50057000</v>
      </c>
      <c r="AX202" s="37"/>
      <c r="AZ202" s="37"/>
      <c r="BA202" s="38"/>
      <c r="BB202" s="36">
        <v>-15859000</v>
      </c>
      <c r="BC202" s="37">
        <v>38809000</v>
      </c>
      <c r="BD202" s="38">
        <v>-54668000</v>
      </c>
      <c r="BE202" s="54">
        <v>-14461000</v>
      </c>
      <c r="BF202" s="54"/>
      <c r="BG202" s="82">
        <v>-227585000</v>
      </c>
      <c r="BH202" s="54">
        <v>163462000</v>
      </c>
      <c r="BI202" s="54"/>
      <c r="BJ202" s="58">
        <v>163462000</v>
      </c>
      <c r="BK202" s="37">
        <v>2712000</v>
      </c>
      <c r="BL202" s="56">
        <v>166174000</v>
      </c>
    </row>
    <row r="203" spans="1:64" x14ac:dyDescent="0.2">
      <c r="A203" s="52" t="s">
        <v>658</v>
      </c>
      <c r="B203" s="52" t="s">
        <v>659</v>
      </c>
      <c r="C203" s="52">
        <v>378169</v>
      </c>
      <c r="D203" s="52" t="s">
        <v>16</v>
      </c>
      <c r="E203" s="52">
        <v>2019</v>
      </c>
      <c r="F203" s="52" t="s">
        <v>1292</v>
      </c>
      <c r="G203" s="53">
        <v>43830</v>
      </c>
      <c r="H203" s="53">
        <v>43893</v>
      </c>
      <c r="I203" s="53">
        <v>43893</v>
      </c>
      <c r="J203" s="54">
        <v>111966000</v>
      </c>
      <c r="K203" s="54">
        <v>113307000</v>
      </c>
      <c r="L203" s="52" t="s">
        <v>660</v>
      </c>
      <c r="M203" s="83">
        <v>460268000</v>
      </c>
      <c r="N203" s="37"/>
      <c r="O203" s="37"/>
      <c r="P203" s="38"/>
      <c r="Q203" s="49">
        <v>323330000</v>
      </c>
      <c r="R203" s="36">
        <v>-46144000</v>
      </c>
      <c r="S203" s="37"/>
      <c r="T203" s="37"/>
      <c r="U203" s="38"/>
      <c r="V203" s="36">
        <v>-38489000</v>
      </c>
      <c r="W203" s="37"/>
      <c r="X203" s="37"/>
      <c r="Y203" s="37"/>
      <c r="Z203" s="38"/>
      <c r="AB203" s="84">
        <v>698965000</v>
      </c>
      <c r="AC203" s="36">
        <v>-199936000</v>
      </c>
      <c r="AD203" s="37"/>
      <c r="AE203" s="37"/>
      <c r="AF203" s="37"/>
      <c r="AG203" s="37"/>
      <c r="AH203" s="37"/>
      <c r="AI203" s="54"/>
      <c r="AJ203" s="54"/>
      <c r="AL203" s="37"/>
      <c r="AM203" s="38"/>
      <c r="AN203" s="36">
        <v>-49065000</v>
      </c>
      <c r="AO203" s="37"/>
      <c r="AP203" s="37"/>
      <c r="AQ203" s="37"/>
      <c r="AR203" s="38"/>
      <c r="AS203" s="54">
        <v>23135000</v>
      </c>
      <c r="AT203" s="54"/>
      <c r="AU203" s="82">
        <v>-225866000</v>
      </c>
      <c r="AV203" s="54">
        <v>-313510000</v>
      </c>
      <c r="AW203" s="36">
        <v>-156282000</v>
      </c>
      <c r="AX203" s="37"/>
      <c r="AZ203" s="37"/>
      <c r="BA203" s="38"/>
      <c r="BB203" s="36">
        <v>0</v>
      </c>
      <c r="BC203" s="37"/>
      <c r="BD203" s="38"/>
      <c r="BE203" s="54">
        <v>-35265000</v>
      </c>
      <c r="BF203" s="54"/>
      <c r="BG203" s="82">
        <v>-505057000</v>
      </c>
      <c r="BH203" s="54">
        <v>-31958000</v>
      </c>
      <c r="BI203" s="54"/>
      <c r="BJ203" s="58">
        <v>-31958000</v>
      </c>
      <c r="BK203" s="37">
        <v>7381000</v>
      </c>
      <c r="BL203" s="56">
        <v>-24577000</v>
      </c>
    </row>
    <row r="204" spans="1:64" x14ac:dyDescent="0.2">
      <c r="A204" s="52" t="s">
        <v>640</v>
      </c>
      <c r="B204" s="52" t="s">
        <v>641</v>
      </c>
      <c r="C204" s="52">
        <v>86933</v>
      </c>
      <c r="D204" s="52" t="s">
        <v>16</v>
      </c>
      <c r="E204" s="52">
        <v>2019</v>
      </c>
      <c r="F204" s="52" t="s">
        <v>1292</v>
      </c>
      <c r="G204" s="53">
        <v>43830</v>
      </c>
      <c r="H204" s="53">
        <v>43872</v>
      </c>
      <c r="I204" s="53">
        <v>43872</v>
      </c>
      <c r="J204" s="54">
        <v>147000000</v>
      </c>
      <c r="K204" s="54">
        <v>149000000</v>
      </c>
      <c r="L204" s="52" t="s">
        <v>642</v>
      </c>
      <c r="M204" s="83">
        <v>990000000</v>
      </c>
      <c r="N204" s="37"/>
      <c r="O204" s="37"/>
      <c r="P204" s="38"/>
      <c r="Q204" s="49">
        <v>188000000</v>
      </c>
      <c r="R204" s="36">
        <v>67000000</v>
      </c>
      <c r="S204" s="37"/>
      <c r="T204" s="37"/>
      <c r="U204" s="38"/>
      <c r="V204" s="36">
        <v>-194000000</v>
      </c>
      <c r="W204" s="37"/>
      <c r="X204" s="37"/>
      <c r="Y204" s="37"/>
      <c r="Z204" s="38"/>
      <c r="AB204" s="84">
        <v>1051000000</v>
      </c>
      <c r="AC204" s="36">
        <v>-209000000</v>
      </c>
      <c r="AD204" s="37"/>
      <c r="AE204" s="37"/>
      <c r="AF204" s="37"/>
      <c r="AG204" s="37"/>
      <c r="AH204" s="37"/>
      <c r="AI204" s="54"/>
      <c r="AJ204" s="54"/>
      <c r="AK204" s="36">
        <v>1006000000</v>
      </c>
      <c r="AL204" s="37"/>
      <c r="AM204" s="38"/>
      <c r="AN204" s="36">
        <v>0</v>
      </c>
      <c r="AO204" s="37"/>
      <c r="AP204" s="37"/>
      <c r="AQ204" s="37"/>
      <c r="AR204" s="38"/>
      <c r="AS204" s="54">
        <v>-52000000</v>
      </c>
      <c r="AT204" s="54"/>
      <c r="AU204" s="82">
        <v>745000000</v>
      </c>
      <c r="AV204" s="54"/>
      <c r="AW204" s="36">
        <v>-550000000</v>
      </c>
      <c r="AX204" s="37"/>
      <c r="AZ204" s="37"/>
      <c r="BA204" s="38"/>
      <c r="BB204" s="36">
        <v>-265000000</v>
      </c>
      <c r="BC204" s="37"/>
      <c r="BD204" s="38"/>
      <c r="BE204" s="54">
        <v>-82000000</v>
      </c>
      <c r="BF204" s="54"/>
      <c r="BG204" s="82">
        <v>-897000000</v>
      </c>
      <c r="BH204" s="54">
        <v>899000000</v>
      </c>
      <c r="BI204" s="54"/>
      <c r="BJ204" s="58">
        <v>899000000</v>
      </c>
      <c r="BK204" s="37">
        <v>-1000000</v>
      </c>
      <c r="BL204" s="56">
        <v>898000000</v>
      </c>
    </row>
    <row r="205" spans="1:64" x14ac:dyDescent="0.2">
      <c r="A205" s="52" t="s">
        <v>643</v>
      </c>
      <c r="B205" s="52" t="s">
        <v>644</v>
      </c>
      <c r="C205" s="52">
        <v>671924</v>
      </c>
      <c r="D205" s="52" t="s">
        <v>16</v>
      </c>
      <c r="E205" s="52">
        <v>2019</v>
      </c>
      <c r="F205" s="52" t="s">
        <v>1292</v>
      </c>
      <c r="G205" s="53">
        <v>43830</v>
      </c>
      <c r="H205" s="53">
        <v>43874</v>
      </c>
      <c r="I205" s="53">
        <v>43874</v>
      </c>
      <c r="J205" s="54">
        <v>214913000</v>
      </c>
      <c r="K205" s="54">
        <v>217657000</v>
      </c>
      <c r="L205" s="52" t="s">
        <v>645</v>
      </c>
      <c r="M205" s="83">
        <v>446906000</v>
      </c>
      <c r="N205" s="37"/>
      <c r="O205" s="37"/>
      <c r="P205" s="38"/>
      <c r="Q205" s="49">
        <v>54533000</v>
      </c>
      <c r="R205" s="36">
        <v>151922000</v>
      </c>
      <c r="S205" s="37"/>
      <c r="T205" s="37"/>
      <c r="U205" s="38"/>
      <c r="V205" s="36">
        <v>57295000</v>
      </c>
      <c r="W205" s="37"/>
      <c r="X205" s="37"/>
      <c r="Y205" s="37"/>
      <c r="Z205" s="38"/>
      <c r="AB205" s="84">
        <v>710656000</v>
      </c>
      <c r="AC205" s="36">
        <v>-78064000</v>
      </c>
      <c r="AD205" s="37"/>
      <c r="AE205" s="37"/>
      <c r="AF205" s="37"/>
      <c r="AG205" s="37"/>
      <c r="AH205" s="37"/>
      <c r="AI205" s="54"/>
      <c r="AJ205" s="54"/>
      <c r="AK205" s="36">
        <v>-9390000</v>
      </c>
      <c r="AL205" s="37"/>
      <c r="AM205" s="38"/>
      <c r="AO205" s="37"/>
      <c r="AP205" s="37"/>
      <c r="AQ205" s="37"/>
      <c r="AR205" s="38"/>
      <c r="AS205" s="54"/>
      <c r="AT205" s="54"/>
      <c r="AU205" s="82">
        <v>-87454000</v>
      </c>
      <c r="AV205" s="54"/>
      <c r="AX205" s="37"/>
      <c r="AZ205" s="37"/>
      <c r="BA205" s="38"/>
      <c r="BB205" s="36">
        <v>63299000</v>
      </c>
      <c r="BC205" s="37">
        <v>63299000</v>
      </c>
      <c r="BD205" s="38"/>
      <c r="BE205" s="54">
        <v>-17588000</v>
      </c>
      <c r="BF205" s="54"/>
      <c r="BG205" s="82">
        <v>45711000</v>
      </c>
      <c r="BH205" s="54">
        <v>668913000</v>
      </c>
      <c r="BI205" s="54"/>
      <c r="BJ205" s="58">
        <v>668913000</v>
      </c>
      <c r="BK205" s="37">
        <v>-192000</v>
      </c>
      <c r="BL205" s="56">
        <v>668721000</v>
      </c>
    </row>
    <row r="206" spans="1:64" x14ac:dyDescent="0.2">
      <c r="A206" s="52" t="s">
        <v>634</v>
      </c>
      <c r="B206" s="52" t="s">
        <v>635</v>
      </c>
      <c r="C206" s="52">
        <v>330628</v>
      </c>
      <c r="D206" s="52" t="s">
        <v>16</v>
      </c>
      <c r="E206" s="52">
        <v>2019</v>
      </c>
      <c r="F206" s="52" t="s">
        <v>1292</v>
      </c>
      <c r="G206" s="53">
        <v>43799</v>
      </c>
      <c r="H206" s="53">
        <v>43847</v>
      </c>
      <c r="I206" s="53">
        <v>43847</v>
      </c>
      <c r="J206" s="54">
        <v>399500000</v>
      </c>
      <c r="K206" s="54">
        <v>409200000</v>
      </c>
      <c r="L206" s="52" t="s">
        <v>636</v>
      </c>
      <c r="M206" s="83">
        <v>499400000</v>
      </c>
      <c r="N206" s="37"/>
      <c r="O206" s="37"/>
      <c r="P206" s="38"/>
      <c r="Q206" s="49">
        <v>573100000</v>
      </c>
      <c r="R206" s="36">
        <v>60100000</v>
      </c>
      <c r="S206" s="37"/>
      <c r="T206" s="37"/>
      <c r="U206" s="38"/>
      <c r="V206" s="36">
        <v>118700000</v>
      </c>
      <c r="W206" s="37"/>
      <c r="X206" s="37"/>
      <c r="Y206" s="37"/>
      <c r="Z206" s="38"/>
      <c r="AB206" s="84">
        <v>1251300000</v>
      </c>
      <c r="AC206" s="36">
        <v>-278100000</v>
      </c>
      <c r="AD206" s="37"/>
      <c r="AE206" s="37"/>
      <c r="AF206" s="37"/>
      <c r="AG206" s="37"/>
      <c r="AH206" s="37"/>
      <c r="AI206" s="54"/>
      <c r="AJ206" s="54"/>
      <c r="AL206" s="37"/>
      <c r="AM206" s="38"/>
      <c r="AN206" s="36">
        <v>27000000</v>
      </c>
      <c r="AO206" s="37"/>
      <c r="AP206" s="37"/>
      <c r="AQ206" s="37"/>
      <c r="AR206" s="38"/>
      <c r="AS206" s="54">
        <v>-20400000</v>
      </c>
      <c r="AT206" s="54"/>
      <c r="AU206" s="82">
        <v>-271500000</v>
      </c>
      <c r="AV206" s="54"/>
      <c r="AW206" s="36">
        <v>-557200000</v>
      </c>
      <c r="AX206" s="37"/>
      <c r="AZ206" s="37"/>
      <c r="BA206" s="38"/>
      <c r="BB206" s="36">
        <v>-322300000</v>
      </c>
      <c r="BC206" s="37">
        <v>177700000</v>
      </c>
      <c r="BD206" s="38">
        <v>-500000000</v>
      </c>
      <c r="BE206" s="54">
        <v>-78500000</v>
      </c>
      <c r="BF206" s="54"/>
      <c r="BG206" s="82">
        <v>-958000000</v>
      </c>
      <c r="BH206" s="54">
        <v>21800000</v>
      </c>
      <c r="BI206" s="54"/>
      <c r="BJ206" s="58">
        <v>21800000</v>
      </c>
      <c r="BK206" s="37">
        <v>-30300000</v>
      </c>
      <c r="BL206" s="56">
        <v>-8500000</v>
      </c>
    </row>
    <row r="207" spans="1:64" x14ac:dyDescent="0.2">
      <c r="A207" s="52" t="s">
        <v>649</v>
      </c>
      <c r="B207" s="52" t="s">
        <v>650</v>
      </c>
      <c r="C207" s="52">
        <v>85652</v>
      </c>
      <c r="D207" s="52" t="s">
        <v>16</v>
      </c>
      <c r="E207" s="52">
        <v>2019</v>
      </c>
      <c r="F207" s="52" t="s">
        <v>1292</v>
      </c>
      <c r="G207" s="53">
        <v>43830</v>
      </c>
      <c r="H207" s="53">
        <v>43854</v>
      </c>
      <c r="I207" s="53">
        <v>43854</v>
      </c>
      <c r="J207" s="54">
        <v>4417000000</v>
      </c>
      <c r="K207" s="54">
        <v>4473000000</v>
      </c>
      <c r="L207" s="52" t="s">
        <v>651</v>
      </c>
      <c r="M207" s="83">
        <v>21048000000</v>
      </c>
      <c r="N207" s="37"/>
      <c r="O207" s="37"/>
      <c r="P207" s="38"/>
      <c r="Q207" s="49">
        <v>10826000000</v>
      </c>
      <c r="R207" s="36">
        <v>123000000</v>
      </c>
      <c r="S207" s="37"/>
      <c r="T207" s="37"/>
      <c r="U207" s="38"/>
      <c r="V207" s="36">
        <v>1148000000</v>
      </c>
      <c r="W207" s="37"/>
      <c r="X207" s="37"/>
      <c r="Y207" s="37"/>
      <c r="Z207" s="38"/>
      <c r="AB207" s="84">
        <v>33145000000</v>
      </c>
      <c r="AC207" s="36">
        <v>-16213000000</v>
      </c>
      <c r="AD207" s="37"/>
      <c r="AE207" s="37"/>
      <c r="AF207" s="37"/>
      <c r="AG207" s="37"/>
      <c r="AH207" s="37"/>
      <c r="AI207" s="54"/>
      <c r="AJ207" s="54"/>
      <c r="AK207" s="36">
        <v>1958000000</v>
      </c>
      <c r="AL207" s="37"/>
      <c r="AM207" s="38"/>
      <c r="AN207" s="36">
        <v>-1569000000</v>
      </c>
      <c r="AO207" s="37"/>
      <c r="AP207" s="37"/>
      <c r="AQ207" s="37"/>
      <c r="AR207" s="38"/>
      <c r="AS207" s="54">
        <v>1419000000</v>
      </c>
      <c r="AT207" s="54"/>
      <c r="AU207" s="82">
        <v>-14405000000</v>
      </c>
      <c r="AV207" s="54">
        <v>-5576000000</v>
      </c>
      <c r="AW207" s="36">
        <v>765000000</v>
      </c>
      <c r="AX207" s="37"/>
      <c r="AZ207" s="37"/>
      <c r="BA207" s="38"/>
      <c r="BB207" s="36">
        <v>-12826000000</v>
      </c>
      <c r="BC207" s="37"/>
      <c r="BD207" s="38"/>
      <c r="BE207" s="54">
        <v>72000000</v>
      </c>
      <c r="BF207" s="54"/>
      <c r="BG207" s="82">
        <v>-17565000000</v>
      </c>
      <c r="BH207" s="54">
        <v>1175000000</v>
      </c>
      <c r="BI207" s="54"/>
      <c r="BJ207" s="58">
        <v>1175000000</v>
      </c>
      <c r="BK207" s="37"/>
      <c r="BL207" s="56">
        <v>1175000000</v>
      </c>
    </row>
    <row r="208" spans="1:64" x14ac:dyDescent="0.2">
      <c r="A208" s="52" t="s">
        <v>667</v>
      </c>
      <c r="B208" s="52" t="s">
        <v>668</v>
      </c>
      <c r="C208" s="52">
        <v>183557</v>
      </c>
      <c r="D208" s="52" t="s">
        <v>16</v>
      </c>
      <c r="E208" s="52">
        <v>2019</v>
      </c>
      <c r="F208" s="52" t="s">
        <v>1292</v>
      </c>
      <c r="G208" s="53">
        <v>43677</v>
      </c>
      <c r="H208" s="53">
        <v>43707</v>
      </c>
      <c r="I208" s="53">
        <v>43707</v>
      </c>
      <c r="J208" s="54">
        <v>260000000</v>
      </c>
      <c r="K208" s="54">
        <v>264000000</v>
      </c>
      <c r="L208" s="52" t="s">
        <v>669</v>
      </c>
      <c r="M208" s="83">
        <v>1557000000</v>
      </c>
      <c r="N208" s="37"/>
      <c r="O208" s="37"/>
      <c r="P208" s="38"/>
      <c r="Q208" s="49">
        <v>225000000</v>
      </c>
      <c r="R208" s="36">
        <v>409000000</v>
      </c>
      <c r="S208" s="37">
        <v>401000000</v>
      </c>
      <c r="T208" s="37">
        <v>-7000000</v>
      </c>
      <c r="U208" s="38">
        <v>15000000</v>
      </c>
      <c r="V208" s="36">
        <v>133000000</v>
      </c>
      <c r="W208" s="37">
        <v>11000000</v>
      </c>
      <c r="X208" s="37"/>
      <c r="Y208" s="37">
        <v>90000000</v>
      </c>
      <c r="Z208" s="38">
        <v>32000000</v>
      </c>
      <c r="AB208" s="84">
        <v>2324000000</v>
      </c>
      <c r="AC208" s="36">
        <v>-76000000</v>
      </c>
      <c r="AD208" s="37"/>
      <c r="AE208" s="37"/>
      <c r="AF208" s="37"/>
      <c r="AG208" s="37">
        <v>-76000000</v>
      </c>
      <c r="AH208" s="37">
        <v>-76000000</v>
      </c>
      <c r="AI208" s="54"/>
      <c r="AJ208" s="54"/>
      <c r="AK208" s="36">
        <v>-365000000</v>
      </c>
      <c r="AL208" s="37">
        <v>84000000</v>
      </c>
      <c r="AM208" s="38">
        <v>-449000000</v>
      </c>
      <c r="AN208" s="36">
        <v>-64000000</v>
      </c>
      <c r="AO208" s="37"/>
      <c r="AP208" s="37"/>
      <c r="AQ208" s="37"/>
      <c r="AR208" s="38">
        <v>-64000000</v>
      </c>
      <c r="AS208" s="54">
        <v>-61000000</v>
      </c>
      <c r="AT208" s="54"/>
      <c r="AU208" s="82">
        <v>-566000000</v>
      </c>
      <c r="AV208" s="54">
        <v>-501000000</v>
      </c>
      <c r="AW208" s="36">
        <v>-2000000</v>
      </c>
      <c r="AX208" s="37"/>
      <c r="AZ208" s="37"/>
      <c r="BA208" s="38"/>
      <c r="BB208" s="36">
        <v>-272000000</v>
      </c>
      <c r="BC208" s="37"/>
      <c r="BD208" s="38"/>
      <c r="BE208" s="54">
        <v>-259000000</v>
      </c>
      <c r="BF208" s="54"/>
      <c r="BG208" s="82">
        <v>-1034000000</v>
      </c>
      <c r="BH208" s="54">
        <v>724000000</v>
      </c>
      <c r="BI208" s="54"/>
      <c r="BJ208" s="58">
        <v>724000000</v>
      </c>
      <c r="BK208" s="37">
        <v>-3000000</v>
      </c>
      <c r="BL208" s="56">
        <v>721000000</v>
      </c>
    </row>
    <row r="209" spans="1:64" x14ac:dyDescent="0.2">
      <c r="A209" s="52" t="s">
        <v>661</v>
      </c>
      <c r="B209" s="52" t="s">
        <v>662</v>
      </c>
      <c r="C209" s="52">
        <v>261549</v>
      </c>
      <c r="D209" s="52" t="s">
        <v>16</v>
      </c>
      <c r="E209" s="52">
        <v>2019</v>
      </c>
      <c r="F209" s="52" t="s">
        <v>1292</v>
      </c>
      <c r="G209" s="53">
        <v>43830</v>
      </c>
      <c r="H209" s="53">
        <v>43880</v>
      </c>
      <c r="I209" s="53">
        <v>43880</v>
      </c>
      <c r="J209" s="54">
        <v>395300000</v>
      </c>
      <c r="K209" s="54">
        <v>398800000</v>
      </c>
      <c r="L209" s="52" t="s">
        <v>663</v>
      </c>
      <c r="M209" s="83">
        <v>1220000000</v>
      </c>
      <c r="N209" s="37">
        <v>1220000000</v>
      </c>
      <c r="O209" s="37"/>
      <c r="P209" s="38"/>
      <c r="Q209" s="49">
        <v>1306000000</v>
      </c>
      <c r="R209" s="36">
        <v>742000000</v>
      </c>
      <c r="S209" s="37"/>
      <c r="T209" s="37"/>
      <c r="U209" s="38"/>
      <c r="V209" s="36">
        <v>342000000</v>
      </c>
      <c r="W209" s="37"/>
      <c r="X209" s="37"/>
      <c r="Y209" s="37"/>
      <c r="Z209" s="38"/>
      <c r="AB209" s="84">
        <v>3610000000</v>
      </c>
      <c r="AC209" s="36">
        <v>-1258000000</v>
      </c>
      <c r="AD209" s="37"/>
      <c r="AE209" s="37"/>
      <c r="AF209" s="37"/>
      <c r="AG209" s="37"/>
      <c r="AH209" s="37"/>
      <c r="AI209" s="54"/>
      <c r="AJ209" s="54"/>
      <c r="AL209" s="37"/>
      <c r="AM209" s="38"/>
      <c r="AN209" s="36">
        <v>-22000000</v>
      </c>
      <c r="AO209" s="37"/>
      <c r="AP209" s="37"/>
      <c r="AQ209" s="37"/>
      <c r="AR209" s="38"/>
      <c r="AS209" s="54">
        <v>-20000000</v>
      </c>
      <c r="AT209" s="54"/>
      <c r="AU209" s="82">
        <v>-1300000000</v>
      </c>
      <c r="AV209" s="54">
        <v>-796000000</v>
      </c>
      <c r="AW209" s="36">
        <v>-973000000</v>
      </c>
      <c r="AX209" s="37"/>
      <c r="AZ209" s="37"/>
      <c r="BA209" s="38"/>
      <c r="BB209" s="36">
        <v>-535000000</v>
      </c>
      <c r="BC209" s="37"/>
      <c r="BD209" s="38"/>
      <c r="BE209" s="54">
        <v>-85000000</v>
      </c>
      <c r="BF209" s="54"/>
      <c r="BG209" s="82">
        <v>-2389000000</v>
      </c>
      <c r="BH209" s="54">
        <v>-79000000</v>
      </c>
      <c r="BI209" s="54"/>
      <c r="BJ209" s="58">
        <v>-79000000</v>
      </c>
      <c r="BK209" s="37">
        <v>1000000</v>
      </c>
      <c r="BL209" s="56">
        <v>-78000000</v>
      </c>
    </row>
    <row r="210" spans="1:64" x14ac:dyDescent="0.2">
      <c r="A210" s="52" t="s">
        <v>664</v>
      </c>
      <c r="B210" s="52" t="s">
        <v>665</v>
      </c>
      <c r="C210" s="52">
        <v>378168</v>
      </c>
      <c r="D210" s="52" t="s">
        <v>16</v>
      </c>
      <c r="E210" s="52">
        <v>2019</v>
      </c>
      <c r="F210" s="52" t="s">
        <v>1292</v>
      </c>
      <c r="G210" s="53">
        <v>43830</v>
      </c>
      <c r="H210" s="53">
        <v>43882</v>
      </c>
      <c r="I210" s="53">
        <v>43882</v>
      </c>
      <c r="J210" s="54">
        <v>386100000</v>
      </c>
      <c r="K210" s="54">
        <v>391200000</v>
      </c>
      <c r="L210" s="52" t="s">
        <v>666</v>
      </c>
      <c r="M210" s="83">
        <v>673900000</v>
      </c>
      <c r="N210" s="37"/>
      <c r="O210" s="37"/>
      <c r="P210" s="38"/>
      <c r="Q210" s="49">
        <v>278500000</v>
      </c>
      <c r="R210" s="36">
        <v>162600000</v>
      </c>
      <c r="S210" s="37"/>
      <c r="T210" s="37"/>
      <c r="U210" s="38"/>
      <c r="V210" s="36">
        <v>414200000</v>
      </c>
      <c r="W210" s="37"/>
      <c r="X210" s="37"/>
      <c r="Y210" s="37"/>
      <c r="Z210" s="38"/>
      <c r="AB210" s="84">
        <v>1529200000</v>
      </c>
      <c r="AC210" s="36">
        <v>-198500000</v>
      </c>
      <c r="AD210" s="37"/>
      <c r="AE210" s="37"/>
      <c r="AF210" s="37"/>
      <c r="AG210" s="37"/>
      <c r="AH210" s="37"/>
      <c r="AI210" s="54"/>
      <c r="AJ210" s="54"/>
      <c r="AL210" s="37"/>
      <c r="AM210" s="38"/>
      <c r="AN210" s="36">
        <v>-600000</v>
      </c>
      <c r="AO210" s="37"/>
      <c r="AP210" s="37"/>
      <c r="AQ210" s="37"/>
      <c r="AR210" s="38"/>
      <c r="AS210" s="54">
        <v>37400000</v>
      </c>
      <c r="AT210" s="54"/>
      <c r="AU210" s="82">
        <v>-161700000</v>
      </c>
      <c r="AV210" s="54">
        <v>-363100000</v>
      </c>
      <c r="AW210" s="36">
        <v>-423100000</v>
      </c>
      <c r="AX210" s="37"/>
      <c r="AZ210" s="37"/>
      <c r="BA210" s="38"/>
      <c r="BB210" s="36">
        <v>4300000</v>
      </c>
      <c r="BC210" s="37"/>
      <c r="BD210" s="38"/>
      <c r="BE210" s="54">
        <v>-61100000</v>
      </c>
      <c r="BF210" s="54"/>
      <c r="BG210" s="82">
        <v>-843000000</v>
      </c>
      <c r="BH210" s="54">
        <v>524500000</v>
      </c>
      <c r="BI210" s="54"/>
      <c r="BJ210" s="58">
        <v>524500000</v>
      </c>
      <c r="BK210" s="37">
        <v>-6000000</v>
      </c>
      <c r="BL210" s="56">
        <v>518500000</v>
      </c>
    </row>
    <row r="211" spans="1:64" x14ac:dyDescent="0.2">
      <c r="A211" s="52" t="s">
        <v>676</v>
      </c>
      <c r="B211" s="52" t="s">
        <v>677</v>
      </c>
      <c r="C211" s="52">
        <v>570971</v>
      </c>
      <c r="D211" s="52" t="s">
        <v>16</v>
      </c>
      <c r="E211" s="52">
        <v>2019</v>
      </c>
      <c r="F211" s="52" t="s">
        <v>1292</v>
      </c>
      <c r="G211" s="53">
        <v>43830</v>
      </c>
      <c r="H211" s="53">
        <v>43885</v>
      </c>
      <c r="I211" s="53">
        <v>43885</v>
      </c>
      <c r="J211" s="54">
        <v>53061000</v>
      </c>
      <c r="K211" s="54">
        <v>53839000</v>
      </c>
      <c r="L211" s="52" t="s">
        <v>678</v>
      </c>
      <c r="M211" s="83">
        <v>180261000</v>
      </c>
      <c r="N211" s="37"/>
      <c r="O211" s="37"/>
      <c r="P211" s="38"/>
      <c r="Q211" s="49">
        <v>96268000</v>
      </c>
      <c r="R211" s="36">
        <v>138420000</v>
      </c>
      <c r="S211" s="37"/>
      <c r="T211" s="37"/>
      <c r="U211" s="38"/>
      <c r="V211" s="36">
        <v>-91428000</v>
      </c>
      <c r="W211" s="37"/>
      <c r="X211" s="37"/>
      <c r="Y211" s="37"/>
      <c r="Z211" s="38"/>
      <c r="AB211" s="84">
        <v>323521000</v>
      </c>
      <c r="AC211" s="36">
        <v>-132875000</v>
      </c>
      <c r="AD211" s="37"/>
      <c r="AE211" s="37"/>
      <c r="AF211" s="37"/>
      <c r="AG211" s="37"/>
      <c r="AH211" s="37"/>
      <c r="AI211" s="54"/>
      <c r="AJ211" s="54"/>
      <c r="AL211" s="37"/>
      <c r="AM211" s="38"/>
      <c r="AN211" s="36">
        <v>-15115000</v>
      </c>
      <c r="AO211" s="37"/>
      <c r="AP211" s="37"/>
      <c r="AQ211" s="37"/>
      <c r="AR211" s="38"/>
      <c r="AS211" s="54">
        <v>8015000</v>
      </c>
      <c r="AT211" s="54"/>
      <c r="AU211" s="82">
        <v>-139975000</v>
      </c>
      <c r="AV211" s="54"/>
      <c r="AW211" s="36">
        <v>-3671000</v>
      </c>
      <c r="AX211" s="37"/>
      <c r="AZ211" s="37"/>
      <c r="BA211" s="38"/>
      <c r="BB211" s="36">
        <v>-33396000</v>
      </c>
      <c r="BC211" s="37">
        <v>7336000</v>
      </c>
      <c r="BD211" s="38">
        <v>-40732000</v>
      </c>
      <c r="BE211" s="54">
        <v>0</v>
      </c>
      <c r="BF211" s="54"/>
      <c r="BG211" s="82">
        <v>-37067000</v>
      </c>
      <c r="BH211" s="54">
        <v>146479000</v>
      </c>
      <c r="BI211" s="54"/>
      <c r="BJ211" s="58">
        <v>146479000</v>
      </c>
      <c r="BK211" s="37">
        <v>-7853000</v>
      </c>
      <c r="BL211" s="56">
        <v>138626000</v>
      </c>
    </row>
    <row r="212" spans="1:64" x14ac:dyDescent="0.2">
      <c r="A212" s="52" t="s">
        <v>679</v>
      </c>
      <c r="B212" s="52" t="s">
        <v>680</v>
      </c>
      <c r="C212" s="52">
        <v>744724</v>
      </c>
      <c r="D212" s="52" t="s">
        <v>16</v>
      </c>
      <c r="E212" s="52">
        <v>2019</v>
      </c>
      <c r="F212" s="52" t="s">
        <v>1292</v>
      </c>
      <c r="G212" s="53">
        <v>43830</v>
      </c>
      <c r="H212" s="53">
        <v>43879</v>
      </c>
      <c r="I212" s="53">
        <v>43879</v>
      </c>
      <c r="J212" s="54">
        <v>195100000</v>
      </c>
      <c r="K212" s="54">
        <v>199600000</v>
      </c>
      <c r="L212" s="52" t="s">
        <v>681</v>
      </c>
      <c r="M212" s="83">
        <v>227000000</v>
      </c>
      <c r="N212" s="37"/>
      <c r="O212" s="37"/>
      <c r="P212" s="38"/>
      <c r="Q212" s="49">
        <v>1202000000</v>
      </c>
      <c r="R212" s="36">
        <v>-31000000</v>
      </c>
      <c r="S212" s="37"/>
      <c r="T212" s="37"/>
      <c r="U212" s="38"/>
      <c r="V212" s="36">
        <v>19000000</v>
      </c>
      <c r="W212" s="37"/>
      <c r="X212" s="37"/>
      <c r="Y212" s="37"/>
      <c r="Z212" s="38"/>
      <c r="AB212" s="84">
        <v>1417000000</v>
      </c>
      <c r="AC212" s="36">
        <v>-582000000</v>
      </c>
      <c r="AD212" s="37"/>
      <c r="AE212" s="37"/>
      <c r="AF212" s="37"/>
      <c r="AG212" s="37"/>
      <c r="AH212" s="37"/>
      <c r="AI212" s="54"/>
      <c r="AJ212" s="54"/>
      <c r="AK212" s="36">
        <v>-25000000</v>
      </c>
      <c r="AL212" s="37"/>
      <c r="AM212" s="38"/>
      <c r="AN212" s="36">
        <v>-588000000</v>
      </c>
      <c r="AO212" s="37"/>
      <c r="AP212" s="37"/>
      <c r="AQ212" s="37"/>
      <c r="AR212" s="38"/>
      <c r="AS212" s="54">
        <v>5000000</v>
      </c>
      <c r="AT212" s="54"/>
      <c r="AU212" s="82">
        <v>-1190000000</v>
      </c>
      <c r="AV212" s="54"/>
      <c r="AW212" s="36">
        <v>747000000</v>
      </c>
      <c r="AX212" s="37"/>
      <c r="AZ212" s="37"/>
      <c r="BA212" s="38"/>
      <c r="BB212" s="36">
        <v>-949000000</v>
      </c>
      <c r="BC212" s="37"/>
      <c r="BD212" s="38">
        <v>-949000000</v>
      </c>
      <c r="BE212" s="54">
        <v>-74000000</v>
      </c>
      <c r="BF212" s="54"/>
      <c r="BG212" s="82">
        <v>-276000000</v>
      </c>
      <c r="BH212" s="54">
        <v>-49000000</v>
      </c>
      <c r="BI212" s="54"/>
      <c r="BJ212" s="58">
        <v>-49000000</v>
      </c>
      <c r="BK212" s="37">
        <v>-5000000</v>
      </c>
      <c r="BL212" s="56">
        <v>-54000000</v>
      </c>
    </row>
    <row r="213" spans="1:64" x14ac:dyDescent="0.2">
      <c r="A213" s="52" t="s">
        <v>646</v>
      </c>
      <c r="B213" s="52" t="s">
        <v>647</v>
      </c>
      <c r="C213" s="52">
        <v>378166</v>
      </c>
      <c r="D213" s="52" t="s">
        <v>16</v>
      </c>
      <c r="E213" s="52">
        <v>2019</v>
      </c>
      <c r="F213" s="52" t="s">
        <v>1292</v>
      </c>
      <c r="G213" s="53">
        <v>43830</v>
      </c>
      <c r="H213" s="53">
        <v>43879</v>
      </c>
      <c r="I213" s="53">
        <v>43879</v>
      </c>
      <c r="J213" s="54">
        <v>241600000</v>
      </c>
      <c r="K213" s="54">
        <v>244400000</v>
      </c>
      <c r="L213" s="52" t="s">
        <v>648</v>
      </c>
      <c r="M213" s="83">
        <v>1387900000</v>
      </c>
      <c r="N213" s="37"/>
      <c r="O213" s="37"/>
      <c r="P213" s="38"/>
      <c r="Q213" s="49">
        <v>397400000</v>
      </c>
      <c r="R213" s="36">
        <v>230600000</v>
      </c>
      <c r="S213" s="37"/>
      <c r="T213" s="37"/>
      <c r="U213" s="38"/>
      <c r="V213" s="36">
        <v>-59600000</v>
      </c>
      <c r="W213" s="37"/>
      <c r="X213" s="37"/>
      <c r="Y213" s="37"/>
      <c r="Z213" s="38"/>
      <c r="AA213" s="55">
        <v>-36800000</v>
      </c>
      <c r="AB213" s="84">
        <v>1919500000</v>
      </c>
      <c r="AC213" s="36">
        <v>-250300000</v>
      </c>
      <c r="AD213" s="37"/>
      <c r="AE213" s="37"/>
      <c r="AF213" s="37"/>
      <c r="AG213" s="37"/>
      <c r="AH213" s="37"/>
      <c r="AI213" s="54"/>
      <c r="AJ213" s="54"/>
      <c r="AL213" s="37"/>
      <c r="AM213" s="38"/>
      <c r="AN213" s="36">
        <v>-1539700000</v>
      </c>
      <c r="AO213" s="37"/>
      <c r="AP213" s="37"/>
      <c r="AQ213" s="37"/>
      <c r="AR213" s="38"/>
      <c r="AS213" s="54">
        <v>10000000</v>
      </c>
      <c r="AT213" s="54"/>
      <c r="AU213" s="82">
        <v>-1780000000</v>
      </c>
      <c r="AV213" s="54">
        <v>-510100000</v>
      </c>
      <c r="AW213" s="36">
        <v>1490400000</v>
      </c>
      <c r="AX213" s="37"/>
      <c r="AZ213" s="37"/>
      <c r="BA213" s="38"/>
      <c r="BB213" s="36">
        <v>-633300000</v>
      </c>
      <c r="BC213" s="37"/>
      <c r="BD213" s="38"/>
      <c r="BE213" s="54">
        <v>-76500000</v>
      </c>
      <c r="BF213" s="54"/>
      <c r="BG213" s="82">
        <v>270500000</v>
      </c>
      <c r="BH213" s="54">
        <v>410000000</v>
      </c>
      <c r="BI213" s="54"/>
      <c r="BJ213" s="58">
        <v>410000000</v>
      </c>
      <c r="BK213" s="37">
        <v>-9800000</v>
      </c>
      <c r="BL213" s="56">
        <v>400200000</v>
      </c>
    </row>
    <row r="214" spans="1:64" x14ac:dyDescent="0.2">
      <c r="A214" s="52" t="s">
        <v>682</v>
      </c>
      <c r="B214" s="52" t="s">
        <v>683</v>
      </c>
      <c r="C214" s="52">
        <v>378171</v>
      </c>
      <c r="D214" s="52" t="s">
        <v>16</v>
      </c>
      <c r="E214" s="52">
        <v>2019</v>
      </c>
      <c r="F214" s="52" t="s">
        <v>1292</v>
      </c>
      <c r="G214" s="53">
        <v>43830</v>
      </c>
      <c r="H214" s="53">
        <v>43874</v>
      </c>
      <c r="I214" s="53">
        <v>43874</v>
      </c>
      <c r="J214" s="54">
        <v>286971000</v>
      </c>
      <c r="K214" s="54">
        <v>287687000</v>
      </c>
      <c r="L214" s="52" t="s">
        <v>684</v>
      </c>
      <c r="M214" s="83">
        <v>268211000</v>
      </c>
      <c r="N214" s="37"/>
      <c r="O214" s="37"/>
      <c r="P214" s="38"/>
      <c r="Q214" s="49">
        <v>674941000</v>
      </c>
      <c r="R214" s="36">
        <v>14747000</v>
      </c>
      <c r="S214" s="37"/>
      <c r="T214" s="37"/>
      <c r="U214" s="38"/>
      <c r="V214" s="36">
        <v>8756000</v>
      </c>
      <c r="W214" s="37"/>
      <c r="X214" s="37"/>
      <c r="Y214" s="37"/>
      <c r="Z214" s="38"/>
      <c r="AA214" s="55">
        <v>0</v>
      </c>
      <c r="AB214" s="84">
        <v>966655000</v>
      </c>
      <c r="AC214" s="36">
        <v>-572945000</v>
      </c>
      <c r="AD214" s="37"/>
      <c r="AE214" s="37"/>
      <c r="AF214" s="37"/>
      <c r="AG214" s="37"/>
      <c r="AH214" s="37"/>
      <c r="AI214" s="54"/>
      <c r="AJ214" s="54"/>
      <c r="AL214" s="37"/>
      <c r="AM214" s="38"/>
      <c r="AN214" s="36">
        <v>-58237000</v>
      </c>
      <c r="AO214" s="37"/>
      <c r="AP214" s="37"/>
      <c r="AQ214" s="37"/>
      <c r="AR214" s="38"/>
      <c r="AS214" s="54">
        <v>-104764000</v>
      </c>
      <c r="AT214" s="54">
        <v>5061000</v>
      </c>
      <c r="AU214" s="82">
        <v>-730885000</v>
      </c>
      <c r="AV214" s="54">
        <v>-704526000</v>
      </c>
      <c r="AW214" s="36">
        <v>512203000</v>
      </c>
      <c r="AX214" s="37"/>
      <c r="AZ214" s="37"/>
      <c r="BA214" s="38"/>
      <c r="BB214" s="36">
        <v>1027000</v>
      </c>
      <c r="BC214" s="37"/>
      <c r="BD214" s="38"/>
      <c r="BE214" s="54">
        <v>-7677000</v>
      </c>
      <c r="BF214" s="54"/>
      <c r="BG214" s="82">
        <v>-198973000</v>
      </c>
      <c r="BH214" s="54">
        <v>36797000</v>
      </c>
      <c r="BI214" s="54">
        <v>0</v>
      </c>
      <c r="BJ214" s="58">
        <v>36797000</v>
      </c>
      <c r="BK214" s="37">
        <v>-8727000</v>
      </c>
      <c r="BL214" s="56">
        <v>28070000</v>
      </c>
    </row>
    <row r="215" spans="1:64" x14ac:dyDescent="0.2">
      <c r="A215" s="52" t="s">
        <v>670</v>
      </c>
      <c r="B215" s="52" t="s">
        <v>671</v>
      </c>
      <c r="C215" s="52">
        <v>103498</v>
      </c>
      <c r="D215" s="52" t="s">
        <v>16</v>
      </c>
      <c r="E215" s="52">
        <v>2019</v>
      </c>
      <c r="F215" s="52" t="s">
        <v>1292</v>
      </c>
      <c r="G215" s="53">
        <v>43830</v>
      </c>
      <c r="H215" s="53">
        <v>43868</v>
      </c>
      <c r="I215" s="53">
        <v>43868</v>
      </c>
      <c r="J215" s="54">
        <v>115400000</v>
      </c>
      <c r="K215" s="54">
        <v>119500000</v>
      </c>
      <c r="L215" s="52" t="s">
        <v>672</v>
      </c>
      <c r="M215" s="83">
        <v>1381800000</v>
      </c>
      <c r="N215" s="37"/>
      <c r="O215" s="37"/>
      <c r="P215" s="38"/>
      <c r="Q215" s="49">
        <v>203000000</v>
      </c>
      <c r="R215" s="36">
        <v>334900000</v>
      </c>
      <c r="S215" s="37"/>
      <c r="T215" s="37"/>
      <c r="U215" s="38"/>
      <c r="V215" s="36">
        <v>-321500000</v>
      </c>
      <c r="W215" s="37"/>
      <c r="X215" s="37"/>
      <c r="Y215" s="37"/>
      <c r="Z215" s="38"/>
      <c r="AB215" s="84">
        <v>1598200000</v>
      </c>
      <c r="AC215" s="36">
        <v>-425600000</v>
      </c>
      <c r="AD215" s="37"/>
      <c r="AE215" s="37"/>
      <c r="AF215" s="37"/>
      <c r="AG215" s="37"/>
      <c r="AH215" s="37"/>
      <c r="AI215" s="54"/>
      <c r="AJ215" s="54"/>
      <c r="AK215" s="36">
        <v>-669100000</v>
      </c>
      <c r="AL215" s="37"/>
      <c r="AM215" s="38"/>
      <c r="AN215" s="36">
        <v>-59700000</v>
      </c>
      <c r="AO215" s="37"/>
      <c r="AP215" s="37"/>
      <c r="AQ215" s="37"/>
      <c r="AR215" s="38"/>
      <c r="AS215" s="54"/>
      <c r="AT215" s="54"/>
      <c r="AU215" s="82">
        <v>-1154400000</v>
      </c>
      <c r="AV215" s="54"/>
      <c r="AX215" s="37"/>
      <c r="AZ215" s="37"/>
      <c r="BA215" s="38"/>
      <c r="BB215" s="36">
        <v>3300000</v>
      </c>
      <c r="BC215" s="37"/>
      <c r="BD215" s="38"/>
      <c r="BE215" s="54">
        <v>-171700000</v>
      </c>
      <c r="BF215" s="54"/>
      <c r="BG215" s="82">
        <v>-168400000</v>
      </c>
      <c r="BH215" s="54">
        <v>275400000</v>
      </c>
      <c r="BI215" s="54"/>
      <c r="BJ215" s="58">
        <v>275400000</v>
      </c>
      <c r="BK215" s="37">
        <v>-2200000</v>
      </c>
      <c r="BL215" s="56">
        <v>273200000</v>
      </c>
    </row>
    <row r="216" spans="1:64" x14ac:dyDescent="0.2">
      <c r="A216" s="52" t="s">
        <v>547</v>
      </c>
      <c r="B216" s="52" t="s">
        <v>548</v>
      </c>
      <c r="C216" s="52">
        <v>447532</v>
      </c>
      <c r="D216" s="52" t="s">
        <v>16</v>
      </c>
      <c r="E216" s="52">
        <v>2019</v>
      </c>
      <c r="F216" s="52" t="s">
        <v>1292</v>
      </c>
      <c r="G216" s="53">
        <v>43830</v>
      </c>
      <c r="H216" s="53">
        <v>43880</v>
      </c>
      <c r="I216" s="53">
        <v>43880</v>
      </c>
      <c r="J216" s="54">
        <v>89817000</v>
      </c>
      <c r="K216" s="54">
        <v>90971000</v>
      </c>
      <c r="L216" s="52" t="s">
        <v>549</v>
      </c>
      <c r="M216" s="83">
        <v>233290000</v>
      </c>
      <c r="N216" s="37"/>
      <c r="O216" s="37"/>
      <c r="P216" s="38"/>
      <c r="Q216" s="49">
        <v>211779000</v>
      </c>
      <c r="R216" s="36">
        <v>99139000</v>
      </c>
      <c r="S216" s="37"/>
      <c r="T216" s="37"/>
      <c r="U216" s="38"/>
      <c r="V216" s="36">
        <v>21228000</v>
      </c>
      <c r="W216" s="37"/>
      <c r="X216" s="37"/>
      <c r="Y216" s="37"/>
      <c r="Z216" s="38"/>
      <c r="AB216" s="84">
        <v>565436000</v>
      </c>
      <c r="AC216" s="36">
        <v>-134896000</v>
      </c>
      <c r="AD216" s="37"/>
      <c r="AE216" s="37"/>
      <c r="AF216" s="37"/>
      <c r="AG216" s="37"/>
      <c r="AH216" s="37"/>
      <c r="AI216" s="54"/>
      <c r="AJ216" s="54"/>
      <c r="AL216" s="37"/>
      <c r="AM216" s="38"/>
      <c r="AN216" s="36">
        <v>-25989000</v>
      </c>
      <c r="AO216" s="37"/>
      <c r="AP216" s="37"/>
      <c r="AQ216" s="37"/>
      <c r="AR216" s="38"/>
      <c r="AS216" s="54"/>
      <c r="AT216" s="54"/>
      <c r="AU216" s="82">
        <v>-160885000</v>
      </c>
      <c r="AV216" s="54"/>
      <c r="AW216" s="36">
        <v>-104579000</v>
      </c>
      <c r="AX216" s="37"/>
      <c r="AZ216" s="37"/>
      <c r="BA216" s="38"/>
      <c r="BB216" s="36">
        <v>-181413000</v>
      </c>
      <c r="BC216" s="37">
        <v>17629000</v>
      </c>
      <c r="BD216" s="38">
        <v>-199042000</v>
      </c>
      <c r="BE216" s="54">
        <v>0</v>
      </c>
      <c r="BF216" s="54"/>
      <c r="BG216" s="82">
        <v>-285992000</v>
      </c>
      <c r="BH216" s="54">
        <v>118559000</v>
      </c>
      <c r="BI216" s="54"/>
      <c r="BJ216" s="58">
        <v>118559000</v>
      </c>
      <c r="BK216" s="37">
        <v>3614000</v>
      </c>
      <c r="BL216" s="56">
        <v>122173000</v>
      </c>
    </row>
    <row r="217" spans="1:64" x14ac:dyDescent="0.2">
      <c r="A217" s="52" t="s">
        <v>637</v>
      </c>
      <c r="B217" s="52" t="s">
        <v>638</v>
      </c>
      <c r="C217" s="52">
        <v>378165</v>
      </c>
      <c r="D217" s="52" t="s">
        <v>16</v>
      </c>
      <c r="E217" s="52">
        <v>2019</v>
      </c>
      <c r="F217" s="52" t="s">
        <v>1292</v>
      </c>
      <c r="G217" s="53">
        <v>43830</v>
      </c>
      <c r="H217" s="53">
        <v>43875</v>
      </c>
      <c r="I217" s="53">
        <v>43875</v>
      </c>
      <c r="J217" s="54">
        <v>323900000</v>
      </c>
      <c r="K217" s="54">
        <v>325600000</v>
      </c>
      <c r="L217" s="52" t="s">
        <v>639</v>
      </c>
      <c r="M217" s="83">
        <v>2521000000</v>
      </c>
      <c r="N217" s="37"/>
      <c r="O217" s="37"/>
      <c r="P217" s="38"/>
      <c r="Q217" s="49">
        <v>267000000</v>
      </c>
      <c r="R217" s="36">
        <v>179000000</v>
      </c>
      <c r="S217" s="37"/>
      <c r="T217" s="37"/>
      <c r="U217" s="38"/>
      <c r="V217" s="36">
        <v>28000000</v>
      </c>
      <c r="W217" s="37"/>
      <c r="X217" s="37"/>
      <c r="Y217" s="37"/>
      <c r="Z217" s="38"/>
      <c r="AB217" s="84">
        <v>2995000000</v>
      </c>
      <c r="AC217" s="36">
        <v>-301000000</v>
      </c>
      <c r="AD217" s="37"/>
      <c r="AE217" s="37"/>
      <c r="AF217" s="37"/>
      <c r="AG217" s="37"/>
      <c r="AH217" s="37"/>
      <c r="AI217" s="54"/>
      <c r="AJ217" s="54"/>
      <c r="AK217" s="36">
        <v>20000000</v>
      </c>
      <c r="AL217" s="37"/>
      <c r="AM217" s="38"/>
      <c r="AN217" s="36">
        <v>116000000</v>
      </c>
      <c r="AO217" s="37"/>
      <c r="AP217" s="37"/>
      <c r="AQ217" s="37"/>
      <c r="AR217" s="38"/>
      <c r="AS217" s="54">
        <v>-18000000</v>
      </c>
      <c r="AT217" s="54"/>
      <c r="AU217" s="82">
        <v>-183000000</v>
      </c>
      <c r="AV217" s="54">
        <v>-1321000000</v>
      </c>
      <c r="AW217" s="36">
        <v>422000000</v>
      </c>
      <c r="AX217" s="37"/>
      <c r="AZ217" s="37"/>
      <c r="BA217" s="38"/>
      <c r="BB217" s="36">
        <v>-1415000000</v>
      </c>
      <c r="BC217" s="37"/>
      <c r="BD217" s="38"/>
      <c r="BE217" s="54">
        <v>-12000000</v>
      </c>
      <c r="BF217" s="54"/>
      <c r="BG217" s="82">
        <v>-2326000000</v>
      </c>
      <c r="BH217" s="54">
        <v>486000000</v>
      </c>
      <c r="BI217" s="54"/>
      <c r="BJ217" s="58">
        <v>486000000</v>
      </c>
      <c r="BK217" s="37">
        <v>-9000000</v>
      </c>
      <c r="BL217" s="56">
        <v>477000000</v>
      </c>
    </row>
    <row r="218" spans="1:64" x14ac:dyDescent="0.2">
      <c r="A218" s="52" t="s">
        <v>673</v>
      </c>
      <c r="B218" s="52" t="s">
        <v>674</v>
      </c>
      <c r="C218" s="52">
        <v>378170</v>
      </c>
      <c r="D218" s="52" t="s">
        <v>16</v>
      </c>
      <c r="E218" s="52">
        <v>2019</v>
      </c>
      <c r="F218" s="52" t="s">
        <v>1292</v>
      </c>
      <c r="G218" s="53">
        <v>43830</v>
      </c>
      <c r="H218" s="53">
        <v>43892</v>
      </c>
      <c r="I218" s="53">
        <v>43892</v>
      </c>
      <c r="J218" s="54">
        <v>437800000</v>
      </c>
      <c r="K218" s="54">
        <v>440500000</v>
      </c>
      <c r="L218" s="52" t="s">
        <v>675</v>
      </c>
      <c r="M218" s="83">
        <v>737800000</v>
      </c>
      <c r="N218" s="37"/>
      <c r="O218" s="37"/>
      <c r="P218" s="38"/>
      <c r="Q218" s="49">
        <v>177600000</v>
      </c>
      <c r="R218" s="36">
        <v>15800000</v>
      </c>
      <c r="S218" s="37"/>
      <c r="T218" s="37"/>
      <c r="U218" s="38"/>
      <c r="V218" s="36">
        <v>185400000</v>
      </c>
      <c r="W218" s="37"/>
      <c r="X218" s="37"/>
      <c r="Y218" s="37"/>
      <c r="Z218" s="38"/>
      <c r="AB218" s="84">
        <v>1116600000</v>
      </c>
      <c r="AC218" s="36">
        <v>-124300000</v>
      </c>
      <c r="AD218" s="37"/>
      <c r="AE218" s="37"/>
      <c r="AF218" s="37"/>
      <c r="AG218" s="37"/>
      <c r="AH218" s="37"/>
      <c r="AI218" s="54"/>
      <c r="AJ218" s="54"/>
      <c r="AK218" s="36">
        <v>-229100000</v>
      </c>
      <c r="AL218" s="37"/>
      <c r="AM218" s="38"/>
      <c r="AN218" s="36">
        <v>290500000</v>
      </c>
      <c r="AO218" s="37"/>
      <c r="AP218" s="37"/>
      <c r="AQ218" s="37"/>
      <c r="AR218" s="38"/>
      <c r="AS218" s="54">
        <v>-1362500000</v>
      </c>
      <c r="AT218" s="54"/>
      <c r="AU218" s="82">
        <v>-1425400000</v>
      </c>
      <c r="AV218" s="54">
        <v>-652700000</v>
      </c>
      <c r="AW218" s="36">
        <v>-2150400000</v>
      </c>
      <c r="AX218" s="37"/>
      <c r="AZ218" s="37"/>
      <c r="BA218" s="38"/>
      <c r="BB218" s="36">
        <v>-469800000</v>
      </c>
      <c r="BC218" s="37"/>
      <c r="BD218" s="38"/>
      <c r="BE218" s="54">
        <v>3474200000</v>
      </c>
      <c r="BF218" s="54"/>
      <c r="BG218" s="82">
        <v>201300000</v>
      </c>
      <c r="BH218" s="54">
        <v>-107500000</v>
      </c>
      <c r="BI218" s="54">
        <v>-7400000</v>
      </c>
      <c r="BJ218" s="58">
        <v>-114900000</v>
      </c>
      <c r="BK218" s="37">
        <v>10700000</v>
      </c>
      <c r="BL218" s="56">
        <v>-104200000</v>
      </c>
    </row>
    <row r="219" spans="1:64" x14ac:dyDescent="0.2">
      <c r="A219" s="52" t="s">
        <v>685</v>
      </c>
      <c r="B219" s="52" t="s">
        <v>686</v>
      </c>
      <c r="C219" s="52">
        <v>378173</v>
      </c>
      <c r="D219" s="52" t="s">
        <v>16</v>
      </c>
      <c r="E219" s="52">
        <v>2019</v>
      </c>
      <c r="F219" s="52" t="s">
        <v>1292</v>
      </c>
      <c r="G219" s="53">
        <v>43830</v>
      </c>
      <c r="H219" s="53">
        <v>43892</v>
      </c>
      <c r="I219" s="53">
        <v>43892</v>
      </c>
      <c r="J219" s="54">
        <v>107329000</v>
      </c>
      <c r="K219" s="54">
        <v>108307000</v>
      </c>
      <c r="L219" s="52" t="s">
        <v>687</v>
      </c>
      <c r="M219" s="83">
        <v>516320000</v>
      </c>
      <c r="N219" s="37"/>
      <c r="O219" s="37"/>
      <c r="P219" s="38"/>
      <c r="Q219" s="49">
        <v>499145000</v>
      </c>
      <c r="R219" s="36">
        <v>161515000</v>
      </c>
      <c r="S219" s="37"/>
      <c r="T219" s="37"/>
      <c r="U219" s="38"/>
      <c r="V219" s="36">
        <v>-78633000</v>
      </c>
      <c r="W219" s="37"/>
      <c r="X219" s="37"/>
      <c r="Y219" s="37"/>
      <c r="Z219" s="38"/>
      <c r="AB219" s="84">
        <v>1098347000</v>
      </c>
      <c r="AC219" s="36">
        <v>-688197000</v>
      </c>
      <c r="AD219" s="37"/>
      <c r="AE219" s="37"/>
      <c r="AF219" s="37"/>
      <c r="AG219" s="37"/>
      <c r="AH219" s="37"/>
      <c r="AI219" s="54"/>
      <c r="AJ219" s="54"/>
      <c r="AL219" s="37"/>
      <c r="AM219" s="38"/>
      <c r="AN219" s="36">
        <v>-115654000</v>
      </c>
      <c r="AO219" s="37"/>
      <c r="AP219" s="37"/>
      <c r="AQ219" s="37"/>
      <c r="AR219" s="38"/>
      <c r="AS219" s="54">
        <v>-111000</v>
      </c>
      <c r="AT219" s="54"/>
      <c r="AU219" s="82">
        <v>-803962000</v>
      </c>
      <c r="AV219" s="54">
        <v>-111817000</v>
      </c>
      <c r="AW219" s="36">
        <v>137014000</v>
      </c>
      <c r="AX219" s="37"/>
      <c r="AZ219" s="37"/>
      <c r="BA219" s="38"/>
      <c r="BB219" s="36">
        <v>-275657000</v>
      </c>
      <c r="BC219" s="37"/>
      <c r="BD219" s="38"/>
      <c r="BE219" s="54">
        <v>-16525000</v>
      </c>
      <c r="BF219" s="54"/>
      <c r="BG219" s="82">
        <v>-266985000</v>
      </c>
      <c r="BH219" s="54">
        <v>27400000</v>
      </c>
      <c r="BI219" s="54"/>
      <c r="BJ219" s="58">
        <v>27400000</v>
      </c>
      <c r="BK219" s="37"/>
      <c r="BL219" s="56">
        <v>27400000</v>
      </c>
    </row>
    <row r="220" spans="1:64" x14ac:dyDescent="0.2">
      <c r="A220" s="12" t="s">
        <v>700</v>
      </c>
      <c r="B220" s="12" t="s">
        <v>701</v>
      </c>
      <c r="C220" s="12">
        <v>360440</v>
      </c>
      <c r="D220" s="12" t="s">
        <v>16</v>
      </c>
      <c r="E220" s="12">
        <v>2016</v>
      </c>
      <c r="F220" s="12" t="s">
        <v>1292</v>
      </c>
      <c r="G220" s="63">
        <v>42643</v>
      </c>
      <c r="H220" s="63">
        <v>42697</v>
      </c>
      <c r="I220" s="63">
        <v>42697</v>
      </c>
      <c r="J220" s="64">
        <v>615879500</v>
      </c>
      <c r="K220" s="64">
        <v>620463500</v>
      </c>
      <c r="L220" s="12" t="s">
        <v>702</v>
      </c>
      <c r="M220" s="83">
        <v>-632000000</v>
      </c>
      <c r="N220" s="39"/>
      <c r="O220" s="39"/>
      <c r="P220" s="40"/>
      <c r="Q220" s="49">
        <v>900000000</v>
      </c>
      <c r="R220" s="36">
        <v>-780000000</v>
      </c>
      <c r="S220" s="39">
        <v>128000000</v>
      </c>
      <c r="T220" s="39">
        <v>-1204000000</v>
      </c>
      <c r="U220" s="40">
        <v>296000000</v>
      </c>
      <c r="V220" s="36">
        <v>2356000000</v>
      </c>
      <c r="W220" s="39">
        <v>-244000000</v>
      </c>
      <c r="X220" s="39">
        <v>-77000000</v>
      </c>
      <c r="Y220" s="39">
        <v>415000000</v>
      </c>
      <c r="Z220" s="40">
        <v>2262000000</v>
      </c>
      <c r="AB220" s="84">
        <v>1844000000</v>
      </c>
      <c r="AC220" s="36">
        <v>-1195000000</v>
      </c>
      <c r="AD220" s="39">
        <v>32000000</v>
      </c>
      <c r="AE220" s="39">
        <v>32000000</v>
      </c>
      <c r="AF220" s="39"/>
      <c r="AG220" s="39"/>
      <c r="AH220" s="39"/>
      <c r="AI220" s="64"/>
      <c r="AJ220" s="64">
        <v>-1227000000</v>
      </c>
      <c r="AK220" s="36">
        <v>-24000000</v>
      </c>
      <c r="AL220" s="39"/>
      <c r="AM220" s="40"/>
      <c r="AN220" s="36">
        <v>-101000000</v>
      </c>
      <c r="AO220" s="39">
        <v>32000000</v>
      </c>
      <c r="AP220" s="39"/>
      <c r="AQ220" s="39"/>
      <c r="AR220" s="40">
        <v>-133000000</v>
      </c>
      <c r="AS220" s="64">
        <v>-7000000</v>
      </c>
      <c r="AT220" s="64"/>
      <c r="AU220" s="82">
        <v>-1327000000</v>
      </c>
      <c r="AV220" s="64">
        <v>-915000000</v>
      </c>
      <c r="AW220" s="36">
        <v>763000000</v>
      </c>
      <c r="AX220" s="39">
        <v>561000000</v>
      </c>
      <c r="AY220" s="55">
        <v>202000000</v>
      </c>
      <c r="AZ220" s="39">
        <v>-1299000000</v>
      </c>
      <c r="BA220" s="40">
        <v>1501000000</v>
      </c>
      <c r="BB220" s="36">
        <v>-434000000</v>
      </c>
      <c r="BC220" s="39">
        <v>67000000</v>
      </c>
      <c r="BD220" s="40">
        <v>-501000000</v>
      </c>
      <c r="BE220" s="64">
        <v>-342000000</v>
      </c>
      <c r="BF220" s="64"/>
      <c r="BG220" s="82">
        <v>-928000000</v>
      </c>
      <c r="BH220" s="64">
        <v>-411000000</v>
      </c>
      <c r="BI220" s="64">
        <v>0</v>
      </c>
      <c r="BJ220" s="67">
        <v>-411000000</v>
      </c>
      <c r="BK220" s="39">
        <v>12000000</v>
      </c>
      <c r="BL220" s="56">
        <v>-399000000</v>
      </c>
    </row>
    <row r="221" spans="1:64" x14ac:dyDescent="0.2">
      <c r="A221" s="52" t="s">
        <v>691</v>
      </c>
      <c r="B221" s="52" t="s">
        <v>692</v>
      </c>
      <c r="C221" s="52">
        <v>378172</v>
      </c>
      <c r="D221" s="52" t="s">
        <v>16</v>
      </c>
      <c r="E221" s="52">
        <v>2019</v>
      </c>
      <c r="F221" s="52" t="s">
        <v>1292</v>
      </c>
      <c r="G221" s="53">
        <v>43738</v>
      </c>
      <c r="H221" s="53">
        <v>43794</v>
      </c>
      <c r="I221" s="53">
        <v>43794</v>
      </c>
      <c r="J221" s="54">
        <v>137907000</v>
      </c>
      <c r="K221" s="54">
        <v>139206000</v>
      </c>
      <c r="L221" s="52" t="s">
        <v>693</v>
      </c>
      <c r="M221" s="83">
        <v>873219000</v>
      </c>
      <c r="N221" s="37"/>
      <c r="O221" s="37"/>
      <c r="P221" s="38"/>
      <c r="Q221" s="49">
        <v>169269000</v>
      </c>
      <c r="R221" s="36">
        <v>-916092000</v>
      </c>
      <c r="S221" s="37"/>
      <c r="T221" s="37"/>
      <c r="U221" s="38"/>
      <c r="V221" s="36">
        <v>-492832000</v>
      </c>
      <c r="W221" s="37"/>
      <c r="X221" s="37"/>
      <c r="Y221" s="37"/>
      <c r="Z221" s="38"/>
      <c r="AB221" s="84">
        <v>-366436000</v>
      </c>
      <c r="AC221" s="36">
        <v>-128800000</v>
      </c>
      <c r="AD221" s="37"/>
      <c r="AE221" s="37"/>
      <c r="AF221" s="37"/>
      <c r="AG221" s="37"/>
      <c r="AH221" s="37"/>
      <c r="AI221" s="54"/>
      <c r="AJ221" s="54"/>
      <c r="AL221" s="37"/>
      <c r="AM221" s="38"/>
      <c r="AN221" s="36">
        <v>-575110000</v>
      </c>
      <c r="AO221" s="37"/>
      <c r="AP221" s="37"/>
      <c r="AQ221" s="37"/>
      <c r="AR221" s="38"/>
      <c r="AS221" s="54">
        <v>2856259000</v>
      </c>
      <c r="AT221" s="54"/>
      <c r="AU221" s="82">
        <v>2152349000</v>
      </c>
      <c r="AV221" s="54"/>
      <c r="AW221" s="36">
        <v>-1043342000</v>
      </c>
      <c r="AX221" s="37"/>
      <c r="AZ221" s="37"/>
      <c r="BA221" s="38"/>
      <c r="BB221" s="36">
        <v>-788718000</v>
      </c>
      <c r="BC221" s="37"/>
      <c r="BD221" s="38"/>
      <c r="BE221" s="54">
        <v>-136952000</v>
      </c>
      <c r="BF221" s="54"/>
      <c r="BG221" s="82">
        <v>-1969012000</v>
      </c>
      <c r="BH221" s="54">
        <v>-183099000</v>
      </c>
      <c r="BI221" s="54"/>
      <c r="BJ221" s="58">
        <v>-183099000</v>
      </c>
      <c r="BK221" s="37">
        <v>20809000</v>
      </c>
      <c r="BL221" s="56">
        <v>-162290000</v>
      </c>
    </row>
    <row r="222" spans="1:64" x14ac:dyDescent="0.2">
      <c r="A222" s="52" t="s">
        <v>688</v>
      </c>
      <c r="B222" s="52" t="s">
        <v>689</v>
      </c>
      <c r="C222" s="52">
        <v>447566</v>
      </c>
      <c r="D222" s="52" t="s">
        <v>16</v>
      </c>
      <c r="E222" s="52">
        <v>2020</v>
      </c>
      <c r="F222" s="52" t="s">
        <v>1292</v>
      </c>
      <c r="G222" s="53">
        <v>44012</v>
      </c>
      <c r="H222" s="53">
        <v>44068</v>
      </c>
      <c r="I222" s="53">
        <v>44068</v>
      </c>
      <c r="J222" s="54">
        <v>76787000</v>
      </c>
      <c r="K222" s="54">
        <v>76934000</v>
      </c>
      <c r="L222" s="52" t="s">
        <v>690</v>
      </c>
      <c r="M222" s="83">
        <v>296668000</v>
      </c>
      <c r="N222" s="37"/>
      <c r="O222" s="37"/>
      <c r="P222" s="38"/>
      <c r="Q222" s="49">
        <v>171805000</v>
      </c>
      <c r="R222" s="36">
        <v>56739000</v>
      </c>
      <c r="S222" s="37"/>
      <c r="T222" s="37"/>
      <c r="U222" s="38"/>
      <c r="V222" s="36">
        <v>-14680000</v>
      </c>
      <c r="W222" s="37"/>
      <c r="X222" s="37"/>
      <c r="Y222" s="37"/>
      <c r="Z222" s="38"/>
      <c r="AB222" s="84">
        <v>510532000</v>
      </c>
      <c r="AC222" s="36">
        <v>-42408000</v>
      </c>
      <c r="AD222" s="37"/>
      <c r="AE222" s="37"/>
      <c r="AF222" s="37"/>
      <c r="AG222" s="37"/>
      <c r="AH222" s="37"/>
      <c r="AI222" s="54"/>
      <c r="AJ222" s="54"/>
      <c r="AK222" s="36">
        <v>-1150000</v>
      </c>
      <c r="AL222" s="37"/>
      <c r="AM222" s="38"/>
      <c r="AN222" s="36">
        <v>-30376000</v>
      </c>
      <c r="AO222" s="37"/>
      <c r="AP222" s="37"/>
      <c r="AQ222" s="37"/>
      <c r="AR222" s="38"/>
      <c r="AS222" s="54">
        <v>-123972000</v>
      </c>
      <c r="AT222" s="54"/>
      <c r="AU222" s="82">
        <v>-197906000</v>
      </c>
      <c r="AV222" s="54">
        <v>-127421000</v>
      </c>
      <c r="AW222" s="36">
        <v>-33000</v>
      </c>
      <c r="AX222" s="37"/>
      <c r="AZ222" s="37"/>
      <c r="BA222" s="38"/>
      <c r="BB222" s="36">
        <v>-61716000</v>
      </c>
      <c r="BC222" s="37">
        <v>9833000</v>
      </c>
      <c r="BD222" s="38">
        <v>-71549000</v>
      </c>
      <c r="BE222" s="54">
        <v>-3739000</v>
      </c>
      <c r="BF222" s="54"/>
      <c r="BG222" s="82">
        <v>-192909000</v>
      </c>
      <c r="BH222" s="54">
        <v>119717000</v>
      </c>
      <c r="BI222" s="54"/>
      <c r="BJ222" s="58">
        <v>119717000</v>
      </c>
      <c r="BK222" s="37"/>
      <c r="BL222" s="56">
        <v>119717000</v>
      </c>
    </row>
    <row r="223" spans="1:64" x14ac:dyDescent="0.2">
      <c r="A223" s="52" t="s">
        <v>697</v>
      </c>
      <c r="B223" s="52" t="s">
        <v>698</v>
      </c>
      <c r="C223" s="52">
        <v>89661</v>
      </c>
      <c r="D223" s="52" t="s">
        <v>16</v>
      </c>
      <c r="E223" s="52">
        <v>2019</v>
      </c>
      <c r="F223" s="52" t="s">
        <v>1292</v>
      </c>
      <c r="G223" s="53">
        <v>43861</v>
      </c>
      <c r="H223" s="53">
        <v>43879</v>
      </c>
      <c r="I223" s="53">
        <v>43879</v>
      </c>
      <c r="J223" s="54">
        <v>2645100000</v>
      </c>
      <c r="K223" s="54">
        <v>2684300000</v>
      </c>
      <c r="L223" s="52" t="s">
        <v>699</v>
      </c>
      <c r="M223" s="83">
        <v>15119000000</v>
      </c>
      <c r="N223" s="37"/>
      <c r="O223" s="37"/>
      <c r="P223" s="38"/>
      <c r="Q223" s="49">
        <v>7009000000</v>
      </c>
      <c r="R223" s="36">
        <v>-2577000000</v>
      </c>
      <c r="S223" s="37"/>
      <c r="T223" s="37"/>
      <c r="U223" s="38"/>
      <c r="V223" s="36">
        <v>3865000000</v>
      </c>
      <c r="W223" s="37"/>
      <c r="X223" s="37"/>
      <c r="Y223" s="37"/>
      <c r="Z223" s="38"/>
      <c r="AB223" s="84">
        <v>23416000000</v>
      </c>
      <c r="AC223" s="36">
        <v>-233000000</v>
      </c>
      <c r="AD223" s="37"/>
      <c r="AE223" s="37"/>
      <c r="AF223" s="37"/>
      <c r="AG223" s="37"/>
      <c r="AH223" s="37"/>
      <c r="AI223" s="54"/>
      <c r="AJ223" s="54"/>
      <c r="AK223" s="36">
        <v>-533000000</v>
      </c>
      <c r="AL223" s="37"/>
      <c r="AM223" s="38"/>
      <c r="AN223" s="36">
        <v>-5810000000</v>
      </c>
      <c r="AO223" s="37"/>
      <c r="AP223" s="37"/>
      <c r="AQ223" s="37"/>
      <c r="AR223" s="38"/>
      <c r="AS223" s="54">
        <v>44000000</v>
      </c>
      <c r="AT223" s="54"/>
      <c r="AU223" s="82">
        <v>-6532000000</v>
      </c>
      <c r="AV223" s="54">
        <v>-9917000000</v>
      </c>
      <c r="AW223" s="36">
        <v>-2543000000</v>
      </c>
      <c r="AX223" s="37"/>
      <c r="AZ223" s="37"/>
      <c r="BA223" s="38"/>
      <c r="BB223" s="36">
        <v>-5792000000</v>
      </c>
      <c r="BC223" s="37"/>
      <c r="BD223" s="38"/>
      <c r="BE223" s="54">
        <v>575000000</v>
      </c>
      <c r="BF223" s="54"/>
      <c r="BG223" s="82">
        <v>-17677000000</v>
      </c>
      <c r="BH223" s="54">
        <v>-793000000</v>
      </c>
      <c r="BI223" s="54"/>
      <c r="BJ223" s="58">
        <v>-793000000</v>
      </c>
      <c r="BK223" s="37">
        <v>-9000000</v>
      </c>
      <c r="BL223" s="56">
        <v>-802000000</v>
      </c>
    </row>
    <row r="224" spans="1:64" x14ac:dyDescent="0.2">
      <c r="A224" s="52" t="s">
        <v>703</v>
      </c>
      <c r="B224" s="52" t="s">
        <v>704</v>
      </c>
      <c r="C224" s="52">
        <v>385619</v>
      </c>
      <c r="D224" s="52" t="s">
        <v>16</v>
      </c>
      <c r="E224" s="52">
        <v>2019</v>
      </c>
      <c r="F224" s="52" t="s">
        <v>1292</v>
      </c>
      <c r="G224" s="53">
        <v>43830</v>
      </c>
      <c r="H224" s="53">
        <v>43881</v>
      </c>
      <c r="I224" s="53">
        <v>43881</v>
      </c>
      <c r="J224" s="54">
        <v>343200000</v>
      </c>
      <c r="K224" s="54">
        <v>348200000</v>
      </c>
      <c r="L224" s="52" t="s">
        <v>705</v>
      </c>
      <c r="M224" s="83">
        <v>345000000</v>
      </c>
      <c r="N224" s="37"/>
      <c r="O224" s="37"/>
      <c r="P224" s="38"/>
      <c r="Q224" s="49">
        <v>210300000</v>
      </c>
      <c r="R224" s="36">
        <v>265900000</v>
      </c>
      <c r="S224" s="37"/>
      <c r="T224" s="37"/>
      <c r="U224" s="38"/>
      <c r="V224" s="36">
        <v>-292300000</v>
      </c>
      <c r="W224" s="37"/>
      <c r="X224" s="37"/>
      <c r="Y224" s="37"/>
      <c r="Z224" s="38"/>
      <c r="AB224" s="84">
        <v>528900000</v>
      </c>
      <c r="AC224" s="36">
        <v>-109600000</v>
      </c>
      <c r="AD224" s="37"/>
      <c r="AE224" s="37"/>
      <c r="AF224" s="37"/>
      <c r="AG224" s="37"/>
      <c r="AH224" s="37"/>
      <c r="AI224" s="54"/>
      <c r="AJ224" s="54"/>
      <c r="AK224" s="36">
        <v>-140400000</v>
      </c>
      <c r="AL224" s="37"/>
      <c r="AM224" s="38"/>
      <c r="AN224" s="36">
        <v>-270900000</v>
      </c>
      <c r="AO224" s="37"/>
      <c r="AP224" s="37"/>
      <c r="AQ224" s="37"/>
      <c r="AR224" s="38"/>
      <c r="AS224" s="54">
        <v>-7300000</v>
      </c>
      <c r="AT224" s="54"/>
      <c r="AU224" s="82">
        <v>-528200000</v>
      </c>
      <c r="AV224" s="54">
        <v>-260100000</v>
      </c>
      <c r="AW224" s="36">
        <v>-469400000</v>
      </c>
      <c r="AX224" s="37"/>
      <c r="AZ224" s="37"/>
      <c r="BA224" s="38"/>
      <c r="BB224" s="36">
        <v>-499300000</v>
      </c>
      <c r="BC224" s="37"/>
      <c r="BD224" s="38"/>
      <c r="BE224" s="54">
        <v>0</v>
      </c>
      <c r="BF224" s="54"/>
      <c r="BG224" s="82">
        <v>-1228800000</v>
      </c>
      <c r="BH224" s="54">
        <v>-1228100000</v>
      </c>
      <c r="BI224" s="54"/>
      <c r="BJ224" s="58">
        <v>-1228100000</v>
      </c>
      <c r="BK224" s="37">
        <v>-1200000</v>
      </c>
      <c r="BL224" s="56">
        <v>-1229300000</v>
      </c>
    </row>
    <row r="225" spans="1:64" x14ac:dyDescent="0.2">
      <c r="A225" s="52" t="s">
        <v>709</v>
      </c>
      <c r="B225" s="52" t="s">
        <v>710</v>
      </c>
      <c r="C225" s="52">
        <v>97995</v>
      </c>
      <c r="D225" s="52" t="s">
        <v>16</v>
      </c>
      <c r="E225" s="52">
        <v>2019</v>
      </c>
      <c r="F225" s="52" t="s">
        <v>1292</v>
      </c>
      <c r="G225" s="53">
        <v>43830</v>
      </c>
      <c r="H225" s="53">
        <v>43885</v>
      </c>
      <c r="I225" s="53">
        <v>43885</v>
      </c>
      <c r="J225" s="54">
        <v>342000000</v>
      </c>
      <c r="K225" s="54">
        <v>344000000</v>
      </c>
      <c r="L225" s="52" t="s">
        <v>711</v>
      </c>
      <c r="M225" s="83">
        <v>977000000</v>
      </c>
      <c r="N225" s="37"/>
      <c r="O225" s="37"/>
      <c r="P225" s="38"/>
      <c r="Q225" s="49">
        <v>484000000</v>
      </c>
      <c r="R225" s="36">
        <v>-173000000</v>
      </c>
      <c r="S225" s="37"/>
      <c r="T225" s="37"/>
      <c r="U225" s="38"/>
      <c r="V225" s="36">
        <v>-112000000</v>
      </c>
      <c r="W225" s="37"/>
      <c r="X225" s="37"/>
      <c r="Y225" s="37"/>
      <c r="Z225" s="38"/>
      <c r="AB225" s="84">
        <v>1176000000</v>
      </c>
      <c r="AC225" s="36">
        <v>-586000000</v>
      </c>
      <c r="AD225" s="37"/>
      <c r="AE225" s="37"/>
      <c r="AF225" s="37"/>
      <c r="AG225" s="37"/>
      <c r="AH225" s="37"/>
      <c r="AI225" s="54"/>
      <c r="AJ225" s="54"/>
      <c r="AK225" s="36">
        <v>65000000</v>
      </c>
      <c r="AL225" s="37"/>
      <c r="AM225" s="38"/>
      <c r="AO225" s="37"/>
      <c r="AP225" s="37"/>
      <c r="AQ225" s="37"/>
      <c r="AR225" s="38"/>
      <c r="AS225" s="54">
        <v>1295000000</v>
      </c>
      <c r="AT225" s="54"/>
      <c r="AU225" s="82">
        <v>774000000</v>
      </c>
      <c r="AV225" s="54">
        <v>-769000000</v>
      </c>
      <c r="AW225" s="36">
        <v>-954000000</v>
      </c>
      <c r="AX225" s="37"/>
      <c r="AZ225" s="37"/>
      <c r="BA225" s="38"/>
      <c r="BB225" s="36">
        <v>-156000000</v>
      </c>
      <c r="BC225" s="37"/>
      <c r="BD225" s="38"/>
      <c r="BE225" s="54">
        <v>-26000000</v>
      </c>
      <c r="BF225" s="54"/>
      <c r="BG225" s="82">
        <v>-1905000000</v>
      </c>
      <c r="BH225" s="54">
        <v>45000000</v>
      </c>
      <c r="BI225" s="54"/>
      <c r="BJ225" s="58">
        <v>45000000</v>
      </c>
      <c r="BK225" s="37">
        <v>31000000</v>
      </c>
      <c r="BL225" s="56">
        <v>76000000</v>
      </c>
    </row>
    <row r="226" spans="1:64" x14ac:dyDescent="0.2">
      <c r="A226" s="52" t="s">
        <v>712</v>
      </c>
      <c r="B226" s="52" t="s">
        <v>713</v>
      </c>
      <c r="C226" s="52">
        <v>186556</v>
      </c>
      <c r="D226" s="52" t="s">
        <v>16</v>
      </c>
      <c r="E226" s="52">
        <v>2019</v>
      </c>
      <c r="F226" s="52" t="s">
        <v>1292</v>
      </c>
      <c r="G226" s="53">
        <v>43769</v>
      </c>
      <c r="H226" s="53">
        <v>43817</v>
      </c>
      <c r="I226" s="53">
        <v>43817</v>
      </c>
      <c r="J226" s="54">
        <v>188000000</v>
      </c>
      <c r="K226" s="54">
        <v>191000000</v>
      </c>
      <c r="L226" s="52" t="s">
        <v>714</v>
      </c>
      <c r="M226" s="83">
        <v>621000000</v>
      </c>
      <c r="N226" s="37"/>
      <c r="O226" s="37"/>
      <c r="P226" s="38"/>
      <c r="Q226" s="49">
        <v>308000000</v>
      </c>
      <c r="R226" s="36">
        <v>104000000</v>
      </c>
      <c r="S226" s="37"/>
      <c r="T226" s="37"/>
      <c r="U226" s="38"/>
      <c r="V226" s="36">
        <v>-35000000</v>
      </c>
      <c r="W226" s="37"/>
      <c r="X226" s="37"/>
      <c r="Y226" s="37"/>
      <c r="Z226" s="38"/>
      <c r="AB226" s="84">
        <v>998000000</v>
      </c>
      <c r="AC226" s="36">
        <v>-118000000</v>
      </c>
      <c r="AD226" s="37"/>
      <c r="AE226" s="37"/>
      <c r="AF226" s="37"/>
      <c r="AG226" s="37"/>
      <c r="AH226" s="37"/>
      <c r="AI226" s="54"/>
      <c r="AJ226" s="54"/>
      <c r="AK226" s="36">
        <v>7000000</v>
      </c>
      <c r="AL226" s="37"/>
      <c r="AM226" s="38"/>
      <c r="AO226" s="37"/>
      <c r="AP226" s="37"/>
      <c r="AQ226" s="37"/>
      <c r="AR226" s="38"/>
      <c r="AS226" s="54">
        <v>-85000000</v>
      </c>
      <c r="AT226" s="54"/>
      <c r="AU226" s="82">
        <v>-196000000</v>
      </c>
      <c r="AV226" s="54"/>
      <c r="AW226" s="36">
        <v>0</v>
      </c>
      <c r="AX226" s="37"/>
      <c r="AZ226" s="37"/>
      <c r="BA226" s="38"/>
      <c r="BB226" s="36">
        <v>-92000000</v>
      </c>
      <c r="BC226" s="37">
        <v>67000000</v>
      </c>
      <c r="BD226" s="38">
        <v>-159000000</v>
      </c>
      <c r="BE226" s="54">
        <v>-30000000</v>
      </c>
      <c r="BF226" s="54"/>
      <c r="BG226" s="82">
        <v>-122000000</v>
      </c>
      <c r="BH226" s="54">
        <v>680000000</v>
      </c>
      <c r="BI226" s="54"/>
      <c r="BJ226" s="58">
        <v>680000000</v>
      </c>
      <c r="BK226" s="37">
        <v>3000000</v>
      </c>
      <c r="BL226" s="56">
        <v>683000000</v>
      </c>
    </row>
    <row r="227" spans="1:64" x14ac:dyDescent="0.2">
      <c r="A227" s="52" t="s">
        <v>730</v>
      </c>
      <c r="B227" s="52" t="s">
        <v>731</v>
      </c>
      <c r="C227" s="52">
        <v>693432</v>
      </c>
      <c r="D227" s="52" t="s">
        <v>16</v>
      </c>
      <c r="E227" s="52">
        <v>2019</v>
      </c>
      <c r="F227" s="52" t="s">
        <v>1292</v>
      </c>
      <c r="G227" s="53">
        <v>43830</v>
      </c>
      <c r="H227" s="53">
        <v>43875</v>
      </c>
      <c r="I227" s="53">
        <v>43875</v>
      </c>
      <c r="J227" s="54">
        <v>1221000000</v>
      </c>
      <c r="K227" s="54">
        <v>1224000000</v>
      </c>
      <c r="L227" s="52" t="s">
        <v>732</v>
      </c>
      <c r="M227" s="83">
        <v>1933000000</v>
      </c>
      <c r="N227" s="37"/>
      <c r="O227" s="37"/>
      <c r="P227" s="38"/>
      <c r="Q227" s="49">
        <v>994000000</v>
      </c>
      <c r="R227" s="36">
        <v>858000000</v>
      </c>
      <c r="S227" s="37"/>
      <c r="T227" s="37"/>
      <c r="U227" s="38"/>
      <c r="V227" s="36">
        <v>-233000000</v>
      </c>
      <c r="W227" s="37"/>
      <c r="X227" s="37"/>
      <c r="Y227" s="37"/>
      <c r="Z227" s="38"/>
      <c r="AB227" s="84">
        <v>3552000000</v>
      </c>
      <c r="AC227" s="36">
        <v>-768000000</v>
      </c>
      <c r="AD227" s="37"/>
      <c r="AE227" s="37"/>
      <c r="AF227" s="37"/>
      <c r="AG227" s="37"/>
      <c r="AH227" s="37"/>
      <c r="AI227" s="54"/>
      <c r="AJ227" s="54"/>
      <c r="AL227" s="37"/>
      <c r="AM227" s="38"/>
      <c r="AN227" s="36">
        <v>1676000000</v>
      </c>
      <c r="AO227" s="37"/>
      <c r="AP227" s="37"/>
      <c r="AQ227" s="37"/>
      <c r="AR227" s="38"/>
      <c r="AS227" s="54">
        <v>603000000</v>
      </c>
      <c r="AT227" s="54"/>
      <c r="AU227" s="82">
        <v>1511000000</v>
      </c>
      <c r="AV227" s="54">
        <v>-1953000000</v>
      </c>
      <c r="AW227" s="36">
        <v>-1828000000</v>
      </c>
      <c r="AX227" s="37"/>
      <c r="AZ227" s="37"/>
      <c r="BA227" s="38"/>
      <c r="BC227" s="37"/>
      <c r="BD227" s="38"/>
      <c r="BE227" s="54">
        <v>-132000000</v>
      </c>
      <c r="BF227" s="54"/>
      <c r="BG227" s="82">
        <v>-3913000000</v>
      </c>
      <c r="BH227" s="54">
        <v>1150000000</v>
      </c>
      <c r="BI227" s="54"/>
      <c r="BJ227" s="58">
        <v>1150000000</v>
      </c>
      <c r="BK227" s="37">
        <v>-6000000</v>
      </c>
      <c r="BL227" s="56">
        <v>1144000000</v>
      </c>
    </row>
    <row r="228" spans="1:64" x14ac:dyDescent="0.2">
      <c r="A228" s="52" t="s">
        <v>718</v>
      </c>
      <c r="B228" s="52" t="s">
        <v>719</v>
      </c>
      <c r="C228" s="52">
        <v>378175</v>
      </c>
      <c r="D228" s="52" t="s">
        <v>16</v>
      </c>
      <c r="E228" s="52">
        <v>2019</v>
      </c>
      <c r="F228" s="52" t="s">
        <v>1292</v>
      </c>
      <c r="G228" s="53">
        <v>43830</v>
      </c>
      <c r="H228" s="53">
        <v>43886</v>
      </c>
      <c r="I228" s="53">
        <v>43886</v>
      </c>
      <c r="J228" s="54">
        <v>420370000</v>
      </c>
      <c r="K228" s="54">
        <v>421799000</v>
      </c>
      <c r="L228" s="52" t="s">
        <v>720</v>
      </c>
      <c r="M228" s="83">
        <v>413561000</v>
      </c>
      <c r="N228" s="37"/>
      <c r="O228" s="37"/>
      <c r="P228" s="38"/>
      <c r="Q228" s="49">
        <v>277879000</v>
      </c>
      <c r="R228" s="36">
        <v>-14636000</v>
      </c>
      <c r="S228" s="37"/>
      <c r="T228" s="37"/>
      <c r="U228" s="38"/>
      <c r="V228" s="36">
        <v>-93176000</v>
      </c>
      <c r="W228" s="37"/>
      <c r="X228" s="37"/>
      <c r="Y228" s="37"/>
      <c r="Z228" s="38"/>
      <c r="AB228" s="84">
        <v>583628000</v>
      </c>
      <c r="AC228" s="36">
        <v>-121339000</v>
      </c>
      <c r="AD228" s="37"/>
      <c r="AE228" s="37"/>
      <c r="AF228" s="37"/>
      <c r="AG228" s="37"/>
      <c r="AH228" s="37"/>
      <c r="AI228" s="54"/>
      <c r="AJ228" s="54"/>
      <c r="AK228" s="36">
        <v>-721000</v>
      </c>
      <c r="AL228" s="37"/>
      <c r="AM228" s="38"/>
      <c r="AO228" s="37"/>
      <c r="AP228" s="37"/>
      <c r="AQ228" s="37"/>
      <c r="AR228" s="38"/>
      <c r="AS228" s="54">
        <v>1639000</v>
      </c>
      <c r="AT228" s="54"/>
      <c r="AU228" s="82">
        <v>-120421000</v>
      </c>
      <c r="AV228" s="54">
        <v>-531565000</v>
      </c>
      <c r="AW228" s="36">
        <v>447277000</v>
      </c>
      <c r="AX228" s="37"/>
      <c r="AZ228" s="37"/>
      <c r="BA228" s="38"/>
      <c r="BB228" s="36">
        <v>204012000</v>
      </c>
      <c r="BC228" s="37"/>
      <c r="BD228" s="38"/>
      <c r="BE228" s="54">
        <v>-602565000</v>
      </c>
      <c r="BF228" s="54"/>
      <c r="BG228" s="82">
        <v>-482841000</v>
      </c>
      <c r="BH228" s="54">
        <v>-19634000</v>
      </c>
      <c r="BI228" s="54"/>
      <c r="BJ228" s="58">
        <v>-19634000</v>
      </c>
      <c r="BK228" s="37"/>
      <c r="BL228" s="56">
        <v>-19634000</v>
      </c>
    </row>
    <row r="229" spans="1:64" x14ac:dyDescent="0.2">
      <c r="A229" s="52" t="s">
        <v>724</v>
      </c>
      <c r="B229" s="52" t="s">
        <v>725</v>
      </c>
      <c r="C229" s="52">
        <v>132518</v>
      </c>
      <c r="D229" s="52" t="s">
        <v>16</v>
      </c>
      <c r="E229" s="52">
        <v>2020</v>
      </c>
      <c r="F229" s="52" t="s">
        <v>1292</v>
      </c>
      <c r="G229" s="53">
        <v>44012</v>
      </c>
      <c r="H229" s="53">
        <v>44053</v>
      </c>
      <c r="I229" s="53">
        <v>44053</v>
      </c>
      <c r="J229" s="54">
        <v>156797000</v>
      </c>
      <c r="K229" s="54">
        <v>158005000</v>
      </c>
      <c r="L229" s="52" t="s">
        <v>726</v>
      </c>
      <c r="M229" s="83">
        <v>1215025000</v>
      </c>
      <c r="N229" s="37"/>
      <c r="O229" s="37"/>
      <c r="P229" s="38"/>
      <c r="Q229" s="49">
        <v>348049000</v>
      </c>
      <c r="R229" s="36">
        <v>324659000</v>
      </c>
      <c r="S229" s="37"/>
      <c r="T229" s="37"/>
      <c r="U229" s="38"/>
      <c r="V229" s="36">
        <v>-108883000</v>
      </c>
      <c r="W229" s="37"/>
      <c r="X229" s="37"/>
      <c r="Y229" s="37"/>
      <c r="Z229" s="38"/>
      <c r="AB229" s="84">
        <v>1778850000</v>
      </c>
      <c r="AC229" s="36">
        <v>-152675000</v>
      </c>
      <c r="AD229" s="37"/>
      <c r="AE229" s="37"/>
      <c r="AF229" s="37"/>
      <c r="AG229" s="37"/>
      <c r="AH229" s="37"/>
      <c r="AI229" s="54"/>
      <c r="AJ229" s="54"/>
      <c r="AK229" s="36">
        <v>-16056000</v>
      </c>
      <c r="AL229" s="37"/>
      <c r="AM229" s="38"/>
      <c r="AN229" s="36">
        <v>-90143000</v>
      </c>
      <c r="AO229" s="37"/>
      <c r="AP229" s="37"/>
      <c r="AQ229" s="37"/>
      <c r="AR229" s="38"/>
      <c r="AS229" s="54"/>
      <c r="AT229" s="54"/>
      <c r="AU229" s="82">
        <v>-258874000</v>
      </c>
      <c r="AV229" s="54">
        <v>-523660000</v>
      </c>
      <c r="AW229" s="36">
        <v>20799000</v>
      </c>
      <c r="AX229" s="37"/>
      <c r="AZ229" s="37"/>
      <c r="BA229" s="38"/>
      <c r="BB229" s="36">
        <v>-753450000</v>
      </c>
      <c r="BC229" s="37">
        <v>75634000</v>
      </c>
      <c r="BD229" s="38">
        <v>-829084000</v>
      </c>
      <c r="BE229" s="54">
        <v>-43324000</v>
      </c>
      <c r="BF229" s="54"/>
      <c r="BG229" s="82">
        <v>-1299635000</v>
      </c>
      <c r="BH229" s="54">
        <v>220341000</v>
      </c>
      <c r="BI229" s="54"/>
      <c r="BJ229" s="58">
        <v>220341000</v>
      </c>
      <c r="BK229" s="37">
        <v>-1926000</v>
      </c>
      <c r="BL229" s="56">
        <v>218415000</v>
      </c>
    </row>
    <row r="230" spans="1:64" x14ac:dyDescent="0.2">
      <c r="A230" s="52" t="s">
        <v>715</v>
      </c>
      <c r="B230" s="52" t="s">
        <v>716</v>
      </c>
      <c r="C230" s="52">
        <v>384594</v>
      </c>
      <c r="D230" s="52" t="s">
        <v>16</v>
      </c>
      <c r="E230" s="52">
        <v>2019</v>
      </c>
      <c r="F230" s="52" t="s">
        <v>1292</v>
      </c>
      <c r="G230" s="53">
        <v>43830</v>
      </c>
      <c r="H230" s="53">
        <v>43874</v>
      </c>
      <c r="I230" s="53">
        <v>43874</v>
      </c>
      <c r="J230" s="54">
        <v>343600000</v>
      </c>
      <c r="K230" s="54">
        <v>345600000</v>
      </c>
      <c r="L230" s="52" t="s">
        <v>717</v>
      </c>
      <c r="M230" s="83">
        <v>2197000000</v>
      </c>
      <c r="N230" s="37"/>
      <c r="O230" s="37"/>
      <c r="P230" s="38"/>
      <c r="Q230" s="49">
        <v>917000000</v>
      </c>
      <c r="R230" s="36">
        <v>-378000000</v>
      </c>
      <c r="S230" s="37"/>
      <c r="T230" s="37"/>
      <c r="U230" s="38"/>
      <c r="W230" s="37"/>
      <c r="X230" s="37"/>
      <c r="Y230" s="37"/>
      <c r="Z230" s="38"/>
      <c r="AB230" s="84">
        <v>2736000000</v>
      </c>
      <c r="AC230" s="36">
        <v>-967000000</v>
      </c>
      <c r="AD230" s="37"/>
      <c r="AE230" s="37"/>
      <c r="AF230" s="37"/>
      <c r="AG230" s="37"/>
      <c r="AH230" s="37"/>
      <c r="AI230" s="54"/>
      <c r="AJ230" s="54"/>
      <c r="AL230" s="37"/>
      <c r="AM230" s="38"/>
      <c r="AO230" s="37"/>
      <c r="AP230" s="37"/>
      <c r="AQ230" s="37"/>
      <c r="AR230" s="38"/>
      <c r="AS230" s="54">
        <v>-75000000</v>
      </c>
      <c r="AT230" s="54"/>
      <c r="AU230" s="82">
        <v>-1042000000</v>
      </c>
      <c r="AV230" s="54">
        <v>-1408000000</v>
      </c>
      <c r="AW230" s="36">
        <v>302000000</v>
      </c>
      <c r="AX230" s="37"/>
      <c r="AZ230" s="37"/>
      <c r="BA230" s="38"/>
      <c r="BB230" s="36">
        <v>-572000000</v>
      </c>
      <c r="BC230" s="37"/>
      <c r="BD230" s="38"/>
      <c r="BE230" s="54">
        <v>-114000000</v>
      </c>
      <c r="BF230" s="54"/>
      <c r="BG230" s="82">
        <v>-1792000000</v>
      </c>
      <c r="BH230" s="54">
        <v>-98000000</v>
      </c>
      <c r="BI230" s="54"/>
      <c r="BJ230" s="58">
        <v>-98000000</v>
      </c>
      <c r="BK230" s="37">
        <v>1000000</v>
      </c>
      <c r="BL230" s="56">
        <v>-97000000</v>
      </c>
    </row>
    <row r="231" spans="1:64" x14ac:dyDescent="0.2">
      <c r="A231" s="52" t="s">
        <v>721</v>
      </c>
      <c r="B231" s="52" t="s">
        <v>722</v>
      </c>
      <c r="C231" s="52">
        <v>88392</v>
      </c>
      <c r="D231" s="52" t="s">
        <v>16</v>
      </c>
      <c r="E231" s="52">
        <v>2019</v>
      </c>
      <c r="F231" s="52" t="s">
        <v>1292</v>
      </c>
      <c r="G231" s="53">
        <v>43830</v>
      </c>
      <c r="H231" s="53">
        <v>43873</v>
      </c>
      <c r="I231" s="53">
        <v>43873</v>
      </c>
      <c r="J231" s="54">
        <v>2264000000</v>
      </c>
      <c r="K231" s="54">
        <v>2264000000</v>
      </c>
      <c r="L231" s="52" t="s">
        <v>723</v>
      </c>
      <c r="M231" s="83">
        <v>2239000000</v>
      </c>
      <c r="N231" s="37"/>
      <c r="O231" s="37"/>
      <c r="P231" s="38"/>
      <c r="Q231" s="49">
        <v>2411000000</v>
      </c>
      <c r="R231" s="36">
        <v>348000000</v>
      </c>
      <c r="S231" s="37"/>
      <c r="T231" s="37"/>
      <c r="U231" s="38"/>
      <c r="V231" s="36">
        <v>-250000000</v>
      </c>
      <c r="W231" s="37"/>
      <c r="X231" s="37"/>
      <c r="Y231" s="37"/>
      <c r="Z231" s="38"/>
      <c r="AB231" s="84">
        <v>4748000000</v>
      </c>
      <c r="AC231" s="36">
        <v>-2160000000</v>
      </c>
      <c r="AD231" s="37"/>
      <c r="AE231" s="37"/>
      <c r="AF231" s="37"/>
      <c r="AG231" s="37"/>
      <c r="AH231" s="37"/>
      <c r="AI231" s="54"/>
      <c r="AJ231" s="54"/>
      <c r="AL231" s="37"/>
      <c r="AM231" s="38"/>
      <c r="AN231" s="36">
        <v>1420000000</v>
      </c>
      <c r="AO231" s="37"/>
      <c r="AP231" s="37"/>
      <c r="AQ231" s="37"/>
      <c r="AR231" s="38"/>
      <c r="AS231" s="54">
        <v>-974000000</v>
      </c>
      <c r="AT231" s="54"/>
      <c r="AU231" s="82">
        <v>-1714000000</v>
      </c>
      <c r="AV231" s="54">
        <v>-2163000000</v>
      </c>
      <c r="AW231" s="36">
        <v>-3199000000</v>
      </c>
      <c r="AX231" s="37"/>
      <c r="AZ231" s="37"/>
      <c r="BA231" s="38"/>
      <c r="BB231" s="36">
        <v>-2000000</v>
      </c>
      <c r="BC231" s="37"/>
      <c r="BD231" s="38"/>
      <c r="BE231" s="54">
        <v>-821000000</v>
      </c>
      <c r="BF231" s="54"/>
      <c r="BG231" s="82">
        <v>-6185000000</v>
      </c>
      <c r="BH231" s="54">
        <v>-3151000000</v>
      </c>
      <c r="BI231" s="54"/>
      <c r="BJ231" s="58">
        <v>-3151000000</v>
      </c>
      <c r="BK231" s="37">
        <v>29000000</v>
      </c>
      <c r="BL231" s="56">
        <v>-3122000000</v>
      </c>
    </row>
    <row r="232" spans="1:64" x14ac:dyDescent="0.2">
      <c r="A232" s="52" t="s">
        <v>248</v>
      </c>
      <c r="B232" s="52" t="s">
        <v>249</v>
      </c>
      <c r="C232" s="52">
        <v>327637</v>
      </c>
      <c r="D232" s="52" t="s">
        <v>16</v>
      </c>
      <c r="E232" s="52">
        <v>2019</v>
      </c>
      <c r="F232" s="52" t="s">
        <v>1292</v>
      </c>
      <c r="G232" s="53">
        <v>43890</v>
      </c>
      <c r="H232" s="53">
        <v>43942</v>
      </c>
      <c r="I232" s="53">
        <v>43942</v>
      </c>
      <c r="J232" s="54">
        <v>164836000</v>
      </c>
      <c r="K232" s="54">
        <v>166820000</v>
      </c>
      <c r="L232" s="52" t="s">
        <v>250</v>
      </c>
      <c r="M232" s="83">
        <v>888433000</v>
      </c>
      <c r="N232" s="37"/>
      <c r="O232" s="37"/>
      <c r="P232" s="38"/>
      <c r="Q232" s="49">
        <v>215811000</v>
      </c>
      <c r="R232" s="36">
        <v>386233000</v>
      </c>
      <c r="S232" s="37">
        <v>108861000</v>
      </c>
      <c r="T232" s="37">
        <v>-1102000</v>
      </c>
      <c r="U232" s="38">
        <v>278474000</v>
      </c>
      <c r="V232" s="36">
        <v>-1727083000</v>
      </c>
      <c r="W232" s="37">
        <v>-51240000</v>
      </c>
      <c r="X232" s="37">
        <v>-326961000</v>
      </c>
      <c r="Y232" s="37"/>
      <c r="Z232" s="38">
        <v>-1348882000</v>
      </c>
      <c r="AB232" s="84">
        <v>-236606000</v>
      </c>
      <c r="AC232" s="36">
        <v>-331893000</v>
      </c>
      <c r="AD232" s="37">
        <v>3000</v>
      </c>
      <c r="AE232" s="37">
        <v>3000</v>
      </c>
      <c r="AF232" s="37"/>
      <c r="AG232" s="37"/>
      <c r="AH232" s="37"/>
      <c r="AI232" s="54"/>
      <c r="AJ232" s="54">
        <v>-331896000</v>
      </c>
      <c r="AK232" s="36">
        <v>-59050000</v>
      </c>
      <c r="AL232" s="37"/>
      <c r="AM232" s="38"/>
      <c r="AO232" s="37"/>
      <c r="AP232" s="37"/>
      <c r="AQ232" s="37"/>
      <c r="AR232" s="38"/>
      <c r="AS232" s="54">
        <v>1579000</v>
      </c>
      <c r="AT232" s="54"/>
      <c r="AU232" s="82">
        <v>-389364000</v>
      </c>
      <c r="AV232" s="54"/>
      <c r="AW232" s="36">
        <v>72567000</v>
      </c>
      <c r="AX232" s="37">
        <v>-1089000</v>
      </c>
      <c r="AY232" s="55">
        <v>73656000</v>
      </c>
      <c r="AZ232" s="37">
        <v>-6203944000</v>
      </c>
      <c r="BA232" s="38">
        <v>6277600000</v>
      </c>
      <c r="BB232" s="36">
        <v>-443350000</v>
      </c>
      <c r="BC232" s="37">
        <v>124397000</v>
      </c>
      <c r="BD232" s="38">
        <v>-567747000</v>
      </c>
      <c r="BE232" s="54">
        <v>1057766000</v>
      </c>
      <c r="BF232" s="54"/>
      <c r="BG232" s="82">
        <v>686983000</v>
      </c>
      <c r="BH232" s="54">
        <v>61013000</v>
      </c>
      <c r="BI232" s="54"/>
      <c r="BJ232" s="58">
        <v>61013000</v>
      </c>
      <c r="BK232" s="37"/>
      <c r="BL232" s="56">
        <v>61013000</v>
      </c>
    </row>
    <row r="233" spans="1:64" x14ac:dyDescent="0.2">
      <c r="A233" s="52" t="s">
        <v>310</v>
      </c>
      <c r="B233" s="52" t="s">
        <v>311</v>
      </c>
      <c r="C233" s="52">
        <v>82117</v>
      </c>
      <c r="D233" s="52" t="s">
        <v>16</v>
      </c>
      <c r="E233" s="52">
        <v>2019</v>
      </c>
      <c r="F233" s="52" t="s">
        <v>1292</v>
      </c>
      <c r="G233" s="53">
        <v>43830</v>
      </c>
      <c r="H233" s="53">
        <v>43885</v>
      </c>
      <c r="I233" s="53">
        <v>43885</v>
      </c>
      <c r="J233" s="54">
        <v>4276000000</v>
      </c>
      <c r="K233" s="54">
        <v>4314000000</v>
      </c>
      <c r="L233" s="52" t="s">
        <v>312</v>
      </c>
      <c r="M233" s="83">
        <v>8985000000</v>
      </c>
      <c r="N233" s="37">
        <v>8985000000</v>
      </c>
      <c r="O233" s="37"/>
      <c r="P233" s="38"/>
      <c r="Q233" s="49">
        <v>1365000000</v>
      </c>
      <c r="R233" s="36">
        <v>-245000000</v>
      </c>
      <c r="S233" s="37">
        <v>201000000</v>
      </c>
      <c r="T233" s="37">
        <v>-280000000</v>
      </c>
      <c r="U233" s="38">
        <v>-166000000</v>
      </c>
      <c r="V233" s="36">
        <v>366000000</v>
      </c>
      <c r="W233" s="37"/>
      <c r="X233" s="37"/>
      <c r="Y233" s="37"/>
      <c r="Z233" s="38"/>
      <c r="AB233" s="84">
        <v>10471000000</v>
      </c>
      <c r="AC233" s="36">
        <v>-1076000000</v>
      </c>
      <c r="AD233" s="37">
        <v>978000000</v>
      </c>
      <c r="AE233" s="37">
        <v>978000000</v>
      </c>
      <c r="AF233" s="37"/>
      <c r="AG233" s="37">
        <v>-2054000000</v>
      </c>
      <c r="AH233" s="37">
        <v>-2054000000</v>
      </c>
      <c r="AI233" s="54"/>
      <c r="AJ233" s="54"/>
      <c r="AL233" s="37"/>
      <c r="AM233" s="38"/>
      <c r="AN233" s="36">
        <v>-2844000000</v>
      </c>
      <c r="AO233" s="37">
        <v>7402000000</v>
      </c>
      <c r="AP233" s="37">
        <v>-4704000000</v>
      </c>
      <c r="AQ233" s="37"/>
      <c r="AR233" s="38">
        <v>-5542000000</v>
      </c>
      <c r="AS233" s="54">
        <v>-56000000</v>
      </c>
      <c r="AT233" s="54"/>
      <c r="AU233" s="82">
        <v>-3976000000</v>
      </c>
      <c r="AV233" s="54">
        <v>-6845000000</v>
      </c>
      <c r="AW233" s="36">
        <v>-1841000000</v>
      </c>
      <c r="AX233" s="37"/>
      <c r="AZ233" s="37"/>
      <c r="BA233" s="38"/>
      <c r="BB233" s="36">
        <v>-91000000</v>
      </c>
      <c r="BC233" s="37">
        <v>1012000000</v>
      </c>
      <c r="BD233" s="38">
        <v>-1103000000</v>
      </c>
      <c r="BE233" s="54">
        <v>-227000000</v>
      </c>
      <c r="BF233" s="54"/>
      <c r="BG233" s="82">
        <v>-9004000000</v>
      </c>
      <c r="BH233" s="54">
        <v>-2509000000</v>
      </c>
      <c r="BI233" s="54"/>
      <c r="BJ233" s="58">
        <v>-2509000000</v>
      </c>
      <c r="BK233" s="37">
        <v>-72000000</v>
      </c>
      <c r="BL233" s="56">
        <v>-2581000000</v>
      </c>
    </row>
    <row r="234" spans="1:64" x14ac:dyDescent="0.2">
      <c r="A234" s="52" t="s">
        <v>733</v>
      </c>
      <c r="B234" s="52" t="s">
        <v>734</v>
      </c>
      <c r="C234" s="52">
        <v>258154</v>
      </c>
      <c r="D234" s="52" t="s">
        <v>16</v>
      </c>
      <c r="E234" s="52">
        <v>2019</v>
      </c>
      <c r="F234" s="52" t="s">
        <v>1292</v>
      </c>
      <c r="G234" s="53">
        <v>43890</v>
      </c>
      <c r="H234" s="53">
        <v>43922</v>
      </c>
      <c r="I234" s="53">
        <v>43922</v>
      </c>
      <c r="J234" s="54">
        <v>799000000</v>
      </c>
      <c r="K234" s="54">
        <v>805000000</v>
      </c>
      <c r="L234" s="52" t="s">
        <v>735</v>
      </c>
      <c r="M234" s="83">
        <v>1512000000</v>
      </c>
      <c r="N234" s="37"/>
      <c r="O234" s="37"/>
      <c r="P234" s="38"/>
      <c r="Q234" s="49">
        <v>2649000000</v>
      </c>
      <c r="R234" s="36">
        <v>333000000</v>
      </c>
      <c r="S234" s="37">
        <v>155000000</v>
      </c>
      <c r="T234" s="37">
        <v>-56000000</v>
      </c>
      <c r="U234" s="38">
        <v>234000000</v>
      </c>
      <c r="V234" s="36">
        <v>-72000000</v>
      </c>
      <c r="W234" s="37">
        <v>-36000000</v>
      </c>
      <c r="X234" s="37">
        <v>-348000000</v>
      </c>
      <c r="Y234" s="37">
        <v>342000000</v>
      </c>
      <c r="Z234" s="38">
        <v>-30000000</v>
      </c>
      <c r="AB234" s="84">
        <v>4422000000</v>
      </c>
      <c r="AC234" s="36">
        <v>-2855000000</v>
      </c>
      <c r="AD234" s="37">
        <v>273000000</v>
      </c>
      <c r="AE234" s="37">
        <v>273000000</v>
      </c>
      <c r="AF234" s="37"/>
      <c r="AG234" s="37">
        <v>-3128000000</v>
      </c>
      <c r="AH234" s="37">
        <v>-3128000000</v>
      </c>
      <c r="AI234" s="54"/>
      <c r="AJ234" s="54"/>
      <c r="AL234" s="37"/>
      <c r="AM234" s="38"/>
      <c r="AN234" s="36">
        <v>327000000</v>
      </c>
      <c r="AO234" s="37"/>
      <c r="AP234" s="37"/>
      <c r="AQ234" s="37"/>
      <c r="AR234" s="38"/>
      <c r="AS234" s="54">
        <v>159000000</v>
      </c>
      <c r="AT234" s="54"/>
      <c r="AU234" s="82">
        <v>-2369000000</v>
      </c>
      <c r="AV234" s="54">
        <v>-486000000</v>
      </c>
      <c r="AW234" s="36">
        <v>-1141000000</v>
      </c>
      <c r="AX234" s="37">
        <v>350000000</v>
      </c>
      <c r="AY234" s="55">
        <v>-1491000000</v>
      </c>
      <c r="AZ234" s="37">
        <v>-2304000000</v>
      </c>
      <c r="BA234" s="38">
        <v>813000000</v>
      </c>
      <c r="BB234" s="36">
        <v>-410000000</v>
      </c>
      <c r="BC234" s="37">
        <v>55000000</v>
      </c>
      <c r="BD234" s="38">
        <v>-465000000</v>
      </c>
      <c r="BE234" s="54">
        <v>-46000000</v>
      </c>
      <c r="BF234" s="54"/>
      <c r="BG234" s="82">
        <v>-2083000000</v>
      </c>
      <c r="BH234" s="54">
        <v>-30000000</v>
      </c>
      <c r="BI234" s="54"/>
      <c r="BJ234" s="58">
        <v>-30000000</v>
      </c>
      <c r="BK234" s="37"/>
      <c r="BL234" s="56">
        <v>-30000000</v>
      </c>
    </row>
    <row r="235" spans="1:64" x14ac:dyDescent="0.2">
      <c r="A235" s="52" t="s">
        <v>727</v>
      </c>
      <c r="B235" s="52" t="s">
        <v>728</v>
      </c>
      <c r="C235" s="52">
        <v>186130</v>
      </c>
      <c r="D235" s="52" t="s">
        <v>16</v>
      </c>
      <c r="E235" s="52">
        <v>2019</v>
      </c>
      <c r="F235" s="52" t="s">
        <v>1292</v>
      </c>
      <c r="G235" s="53">
        <v>43890</v>
      </c>
      <c r="H235" s="53">
        <v>43908</v>
      </c>
      <c r="I235" s="53">
        <v>43908</v>
      </c>
      <c r="J235" s="54">
        <v>157000000</v>
      </c>
      <c r="K235" s="54">
        <v>158000000</v>
      </c>
      <c r="L235" s="52" t="s">
        <v>729</v>
      </c>
      <c r="M235" s="83">
        <v>691000000</v>
      </c>
      <c r="N235" s="37"/>
      <c r="O235" s="37"/>
      <c r="P235" s="38"/>
      <c r="Q235" s="49">
        <v>917000000</v>
      </c>
      <c r="R235" s="36">
        <v>323000000</v>
      </c>
      <c r="S235" s="37"/>
      <c r="T235" s="37"/>
      <c r="U235" s="38"/>
      <c r="V235" s="36">
        <v>-274000000</v>
      </c>
      <c r="W235" s="37"/>
      <c r="X235" s="37"/>
      <c r="Y235" s="37"/>
      <c r="Z235" s="38"/>
      <c r="AB235" s="84">
        <v>1657000000</v>
      </c>
      <c r="AC235" s="36">
        <v>-855000000</v>
      </c>
      <c r="AD235" s="37"/>
      <c r="AE235" s="37"/>
      <c r="AF235" s="37"/>
      <c r="AG235" s="37"/>
      <c r="AH235" s="37"/>
      <c r="AI235" s="54"/>
      <c r="AJ235" s="54"/>
      <c r="AL235" s="37"/>
      <c r="AM235" s="38"/>
      <c r="AO235" s="37"/>
      <c r="AP235" s="37"/>
      <c r="AQ235" s="37"/>
      <c r="AR235" s="38"/>
      <c r="AS235" s="54">
        <v>18000000</v>
      </c>
      <c r="AT235" s="54"/>
      <c r="AU235" s="82">
        <v>-837000000</v>
      </c>
      <c r="AV235" s="54">
        <v>-423000000</v>
      </c>
      <c r="AW235" s="36">
        <v>-150000000</v>
      </c>
      <c r="AX235" s="37"/>
      <c r="AZ235" s="37"/>
      <c r="BA235" s="38"/>
      <c r="BB235" s="36">
        <v>-469000000</v>
      </c>
      <c r="BC235" s="37"/>
      <c r="BD235" s="38"/>
      <c r="BE235" s="54">
        <v>11000000</v>
      </c>
      <c r="BF235" s="54"/>
      <c r="BG235" s="82">
        <v>-1031000000</v>
      </c>
      <c r="BH235" s="54">
        <v>-211000000</v>
      </c>
      <c r="BI235" s="54"/>
      <c r="BJ235" s="58">
        <v>-211000000</v>
      </c>
      <c r="BK235" s="37"/>
      <c r="BL235" s="56">
        <v>-211000000</v>
      </c>
    </row>
    <row r="236" spans="1:64" x14ac:dyDescent="0.2">
      <c r="A236" s="52" t="s">
        <v>706</v>
      </c>
      <c r="B236" s="52" t="s">
        <v>707</v>
      </c>
      <c r="C236" s="52">
        <v>99395</v>
      </c>
      <c r="D236" s="52" t="s">
        <v>16</v>
      </c>
      <c r="E236" s="52">
        <v>2019</v>
      </c>
      <c r="F236" s="52" t="s">
        <v>1292</v>
      </c>
      <c r="G236" s="53">
        <v>43830</v>
      </c>
      <c r="H236" s="53">
        <v>43854</v>
      </c>
      <c r="I236" s="53">
        <v>43854</v>
      </c>
      <c r="J236" s="54">
        <v>99316000</v>
      </c>
      <c r="K236" s="54">
        <v>99747000</v>
      </c>
      <c r="L236" s="52" t="s">
        <v>708</v>
      </c>
      <c r="M236" s="83">
        <v>540800000</v>
      </c>
      <c r="N236" s="37"/>
      <c r="O236" s="37"/>
      <c r="P236" s="38"/>
      <c r="Q236" s="49">
        <v>350700000</v>
      </c>
      <c r="R236" s="36">
        <v>221400000</v>
      </c>
      <c r="S236" s="37"/>
      <c r="T236" s="37"/>
      <c r="U236" s="38"/>
      <c r="V236" s="36">
        <v>-9400000</v>
      </c>
      <c r="W236" s="37"/>
      <c r="X236" s="37"/>
      <c r="Y236" s="37"/>
      <c r="Z236" s="38"/>
      <c r="AB236" s="84">
        <v>1103500000</v>
      </c>
      <c r="AC236" s="36">
        <v>-565100000</v>
      </c>
      <c r="AD236" s="37"/>
      <c r="AE236" s="37"/>
      <c r="AF236" s="37"/>
      <c r="AG236" s="37"/>
      <c r="AH236" s="37"/>
      <c r="AI236" s="54"/>
      <c r="AJ236" s="54"/>
      <c r="AL236" s="37"/>
      <c r="AM236" s="38"/>
      <c r="AN236" s="36">
        <v>-36700000</v>
      </c>
      <c r="AO236" s="37"/>
      <c r="AP236" s="37"/>
      <c r="AQ236" s="37"/>
      <c r="AR236" s="38"/>
      <c r="AS236" s="54">
        <v>-74500000</v>
      </c>
      <c r="AT236" s="54"/>
      <c r="AU236" s="82">
        <v>-676300000</v>
      </c>
      <c r="AV236" s="54">
        <v>-144300000</v>
      </c>
      <c r="AW236" s="36">
        <v>562500000</v>
      </c>
      <c r="AX236" s="37"/>
      <c r="AZ236" s="37"/>
      <c r="BA236" s="38"/>
      <c r="BB236" s="36">
        <v>-785500000</v>
      </c>
      <c r="BC236" s="37"/>
      <c r="BD236" s="38"/>
      <c r="BE236" s="54">
        <v>-11600000</v>
      </c>
      <c r="BF236" s="54"/>
      <c r="BG236" s="82">
        <v>-378900000</v>
      </c>
      <c r="BH236" s="54">
        <v>48300000</v>
      </c>
      <c r="BI236" s="54"/>
      <c r="BJ236" s="58">
        <v>48300000</v>
      </c>
      <c r="BK236" s="37"/>
      <c r="BL236" s="56">
        <v>48300000</v>
      </c>
    </row>
    <row r="237" spans="1:64" x14ac:dyDescent="0.2">
      <c r="A237" s="52" t="s">
        <v>736</v>
      </c>
      <c r="B237" s="52" t="s">
        <v>737</v>
      </c>
      <c r="C237" s="52">
        <v>185942</v>
      </c>
      <c r="D237" s="52" t="s">
        <v>16</v>
      </c>
      <c r="E237" s="52">
        <v>2019</v>
      </c>
      <c r="F237" s="52" t="s">
        <v>1292</v>
      </c>
      <c r="G237" s="53">
        <v>43890</v>
      </c>
      <c r="H237" s="53">
        <v>43920</v>
      </c>
      <c r="I237" s="53">
        <v>43920</v>
      </c>
      <c r="J237" s="54">
        <v>276000000</v>
      </c>
      <c r="K237" s="54">
        <v>276000000</v>
      </c>
      <c r="L237" s="52" t="s">
        <v>738</v>
      </c>
      <c r="M237" s="83">
        <v>-366000000</v>
      </c>
      <c r="N237" s="37"/>
      <c r="O237" s="37"/>
      <c r="P237" s="38"/>
      <c r="Q237" s="49">
        <v>588000000</v>
      </c>
      <c r="R237" s="36">
        <v>1118000000</v>
      </c>
      <c r="S237" s="37">
        <v>87000000</v>
      </c>
      <c r="T237" s="37">
        <v>-29000000</v>
      </c>
      <c r="U237" s="38">
        <v>1060000000</v>
      </c>
      <c r="V237" s="36">
        <v>-99000000</v>
      </c>
      <c r="W237" s="37">
        <v>31000000</v>
      </c>
      <c r="X237" s="37">
        <v>-40000000</v>
      </c>
      <c r="Y237" s="37">
        <v>-93000000</v>
      </c>
      <c r="Z237" s="38">
        <v>3000000</v>
      </c>
      <c r="AB237" s="84">
        <v>1241000000</v>
      </c>
      <c r="AC237" s="36">
        <v>-458000000</v>
      </c>
      <c r="AD237" s="37"/>
      <c r="AE237" s="37"/>
      <c r="AF237" s="37"/>
      <c r="AG237" s="37">
        <v>-458000000</v>
      </c>
      <c r="AH237" s="37">
        <v>-458000000</v>
      </c>
      <c r="AI237" s="54"/>
      <c r="AJ237" s="54"/>
      <c r="AL237" s="37"/>
      <c r="AM237" s="38"/>
      <c r="AO237" s="37"/>
      <c r="AP237" s="37"/>
      <c r="AQ237" s="37"/>
      <c r="AR237" s="38"/>
      <c r="AS237" s="54">
        <v>-22000000</v>
      </c>
      <c r="AT237" s="54"/>
      <c r="AU237" s="82">
        <v>-480000000</v>
      </c>
      <c r="AV237" s="54">
        <v>-332000000</v>
      </c>
      <c r="AW237" s="36">
        <v>-326000000</v>
      </c>
      <c r="AX237" s="37"/>
      <c r="AZ237" s="37"/>
      <c r="BA237" s="38"/>
      <c r="BB237" s="36">
        <v>1000000</v>
      </c>
      <c r="BC237" s="37">
        <v>1000000</v>
      </c>
      <c r="BD237" s="38">
        <v>0</v>
      </c>
      <c r="BE237" s="54">
        <v>-14000000</v>
      </c>
      <c r="BF237" s="54"/>
      <c r="BG237" s="82">
        <v>-671000000</v>
      </c>
      <c r="BH237" s="54">
        <v>90000000</v>
      </c>
      <c r="BI237" s="54"/>
      <c r="BJ237" s="58">
        <v>90000000</v>
      </c>
      <c r="BK237" s="37">
        <v>-4000000</v>
      </c>
      <c r="BL237" s="56">
        <v>86000000</v>
      </c>
    </row>
    <row r="238" spans="1:64" x14ac:dyDescent="0.2">
      <c r="A238" s="52" t="s">
        <v>748</v>
      </c>
      <c r="B238" s="52" t="s">
        <v>749</v>
      </c>
      <c r="C238" s="52">
        <v>902720</v>
      </c>
      <c r="D238" s="52" t="s">
        <v>16</v>
      </c>
      <c r="E238" s="52">
        <v>2019</v>
      </c>
      <c r="F238" s="52" t="s">
        <v>1292</v>
      </c>
      <c r="G238" s="53">
        <v>43861</v>
      </c>
      <c r="H238" s="53">
        <v>43879</v>
      </c>
      <c r="I238" s="53">
        <v>43879</v>
      </c>
      <c r="J238" s="54">
        <v>143000000</v>
      </c>
      <c r="K238" s="54">
        <v>145000000</v>
      </c>
      <c r="L238" s="52" t="s">
        <v>750</v>
      </c>
      <c r="M238" s="83">
        <v>670000000</v>
      </c>
      <c r="N238" s="37"/>
      <c r="O238" s="37"/>
      <c r="P238" s="38"/>
      <c r="Q238" s="49">
        <v>234000000</v>
      </c>
      <c r="R238" s="36">
        <v>-3000000</v>
      </c>
      <c r="S238" s="37"/>
      <c r="T238" s="37"/>
      <c r="U238" s="38"/>
      <c r="V238" s="36">
        <v>91000000</v>
      </c>
      <c r="W238" s="37"/>
      <c r="X238" s="37"/>
      <c r="Y238" s="37"/>
      <c r="Z238" s="38"/>
      <c r="AB238" s="84">
        <v>992000000</v>
      </c>
      <c r="AC238" s="36">
        <v>-25000000</v>
      </c>
      <c r="AD238" s="37"/>
      <c r="AE238" s="37"/>
      <c r="AF238" s="37"/>
      <c r="AG238" s="37"/>
      <c r="AH238" s="37"/>
      <c r="AI238" s="54"/>
      <c r="AJ238" s="54"/>
      <c r="AL238" s="37"/>
      <c r="AM238" s="38"/>
      <c r="AN238" s="36">
        <v>178000000</v>
      </c>
      <c r="AO238" s="37"/>
      <c r="AP238" s="37"/>
      <c r="AQ238" s="37"/>
      <c r="AR238" s="38"/>
      <c r="AS238" s="54">
        <v>1000000</v>
      </c>
      <c r="AT238" s="54"/>
      <c r="AU238" s="82">
        <v>154000000</v>
      </c>
      <c r="AV238" s="54">
        <v>-198000000</v>
      </c>
      <c r="AW238" s="36">
        <v>-169000000</v>
      </c>
      <c r="AX238" s="37"/>
      <c r="AZ238" s="37"/>
      <c r="BA238" s="38"/>
      <c r="BB238" s="36">
        <v>-431000000</v>
      </c>
      <c r="BC238" s="37">
        <v>27000000</v>
      </c>
      <c r="BD238" s="38">
        <v>-458000000</v>
      </c>
      <c r="BE238" s="54">
        <v>0</v>
      </c>
      <c r="BF238" s="54"/>
      <c r="BG238" s="82">
        <v>-798000000</v>
      </c>
      <c r="BH238" s="54">
        <v>348000000</v>
      </c>
      <c r="BI238" s="54"/>
      <c r="BJ238" s="58">
        <v>348000000</v>
      </c>
      <c r="BK238" s="37"/>
      <c r="BL238" s="56">
        <v>348000000</v>
      </c>
    </row>
    <row r="239" spans="1:64" x14ac:dyDescent="0.2">
      <c r="A239" s="52" t="s">
        <v>745</v>
      </c>
      <c r="B239" s="52" t="s">
        <v>746</v>
      </c>
      <c r="C239" s="52">
        <v>378178</v>
      </c>
      <c r="D239" s="52" t="s">
        <v>16</v>
      </c>
      <c r="E239" s="52">
        <v>2019</v>
      </c>
      <c r="F239" s="52" t="s">
        <v>1292</v>
      </c>
      <c r="G239" s="53">
        <v>43830</v>
      </c>
      <c r="H239" s="53">
        <v>43881</v>
      </c>
      <c r="I239" s="53">
        <v>43881</v>
      </c>
      <c r="J239" s="54">
        <v>134800000</v>
      </c>
      <c r="K239" s="54">
        <v>135400000</v>
      </c>
      <c r="L239" s="52" t="s">
        <v>747</v>
      </c>
      <c r="M239" s="83">
        <v>333900000</v>
      </c>
      <c r="N239" s="37"/>
      <c r="O239" s="37"/>
      <c r="P239" s="38"/>
      <c r="Q239" s="49">
        <v>191900000</v>
      </c>
      <c r="R239" s="36">
        <v>61700000</v>
      </c>
      <c r="S239" s="37"/>
      <c r="T239" s="37"/>
      <c r="U239" s="38"/>
      <c r="V239" s="36">
        <v>80500000</v>
      </c>
      <c r="W239" s="37"/>
      <c r="X239" s="37"/>
      <c r="Y239" s="37"/>
      <c r="Z239" s="38"/>
      <c r="AB239" s="84">
        <v>668000000</v>
      </c>
      <c r="AC239" s="36">
        <v>-143100000</v>
      </c>
      <c r="AD239" s="37"/>
      <c r="AE239" s="37"/>
      <c r="AF239" s="37"/>
      <c r="AG239" s="37"/>
      <c r="AH239" s="37"/>
      <c r="AI239" s="54"/>
      <c r="AJ239" s="54"/>
      <c r="AL239" s="37"/>
      <c r="AM239" s="38"/>
      <c r="AN239" s="36">
        <v>-1259600000</v>
      </c>
      <c r="AO239" s="37"/>
      <c r="AP239" s="37"/>
      <c r="AQ239" s="37"/>
      <c r="AR239" s="38"/>
      <c r="AS239" s="54">
        <v>-15500000</v>
      </c>
      <c r="AT239" s="54"/>
      <c r="AU239" s="82">
        <v>-1418200000</v>
      </c>
      <c r="AV239" s="54">
        <v>-204600000</v>
      </c>
      <c r="AW239" s="36">
        <v>947000000</v>
      </c>
      <c r="AX239" s="37"/>
      <c r="AZ239" s="37"/>
      <c r="BA239" s="38"/>
      <c r="BB239" s="36">
        <v>-7100000</v>
      </c>
      <c r="BC239" s="37"/>
      <c r="BD239" s="38"/>
      <c r="BE239" s="54">
        <v>-4200000</v>
      </c>
      <c r="BF239" s="54"/>
      <c r="BG239" s="82">
        <v>731100000</v>
      </c>
      <c r="BH239" s="54">
        <v>-19100000</v>
      </c>
      <c r="BI239" s="54"/>
      <c r="BJ239" s="58">
        <v>-19100000</v>
      </c>
      <c r="BK239" s="37">
        <v>-1400000</v>
      </c>
      <c r="BL239" s="56">
        <v>-20500000</v>
      </c>
    </row>
    <row r="240" spans="1:64" x14ac:dyDescent="0.2">
      <c r="A240" s="52" t="s">
        <v>739</v>
      </c>
      <c r="B240" s="52" t="s">
        <v>740</v>
      </c>
      <c r="C240" s="52">
        <v>378177</v>
      </c>
      <c r="D240" s="52" t="s">
        <v>16</v>
      </c>
      <c r="E240" s="52">
        <v>2019</v>
      </c>
      <c r="F240" s="52" t="s">
        <v>1292</v>
      </c>
      <c r="G240" s="53">
        <v>43830</v>
      </c>
      <c r="H240" s="53">
        <v>43889</v>
      </c>
      <c r="I240" s="53">
        <v>43889</v>
      </c>
      <c r="J240" s="54">
        <v>97900000</v>
      </c>
      <c r="K240" s="54">
        <v>98600000</v>
      </c>
      <c r="L240" s="52" t="s">
        <v>741</v>
      </c>
      <c r="M240" s="83">
        <v>824900000</v>
      </c>
      <c r="N240" s="37"/>
      <c r="O240" s="37"/>
      <c r="P240" s="38"/>
      <c r="Q240" s="49">
        <v>771300000</v>
      </c>
      <c r="R240" s="36">
        <v>142900000</v>
      </c>
      <c r="S240" s="37">
        <v>107000000</v>
      </c>
      <c r="T240" s="37">
        <v>29200000</v>
      </c>
      <c r="U240" s="38">
        <v>6700000</v>
      </c>
      <c r="V240" s="36">
        <v>-294400000</v>
      </c>
      <c r="W240" s="37">
        <v>-64100000</v>
      </c>
      <c r="X240" s="37">
        <v>-21900000</v>
      </c>
      <c r="Y240" s="37">
        <v>-12800000</v>
      </c>
      <c r="Z240" s="38">
        <v>-195600000</v>
      </c>
      <c r="AB240" s="84">
        <v>1444700000</v>
      </c>
      <c r="AC240" s="36">
        <v>-392500000</v>
      </c>
      <c r="AD240" s="37">
        <v>7700000</v>
      </c>
      <c r="AE240" s="37"/>
      <c r="AF240" s="37"/>
      <c r="AG240" s="37"/>
      <c r="AH240" s="37"/>
      <c r="AI240" s="54"/>
      <c r="AJ240" s="54">
        <v>-400200000</v>
      </c>
      <c r="AL240" s="37"/>
      <c r="AM240" s="38"/>
      <c r="AN240" s="36">
        <v>-892300000</v>
      </c>
      <c r="AO240" s="37">
        <v>11200000</v>
      </c>
      <c r="AP240" s="37">
        <v>-27500000</v>
      </c>
      <c r="AQ240" s="37"/>
      <c r="AR240" s="38">
        <v>-876000000</v>
      </c>
      <c r="AS240" s="54">
        <v>1700000</v>
      </c>
      <c r="AT240" s="54"/>
      <c r="AU240" s="82">
        <v>-1283100000</v>
      </c>
      <c r="AV240" s="54"/>
      <c r="AW240" s="36">
        <v>184800000</v>
      </c>
      <c r="AX240" s="37"/>
      <c r="AZ240" s="37"/>
      <c r="BA240" s="38"/>
      <c r="BB240" s="36">
        <v>-385300000</v>
      </c>
      <c r="BC240" s="37">
        <v>64700000</v>
      </c>
      <c r="BD240" s="38">
        <v>-450000000</v>
      </c>
      <c r="BE240" s="54">
        <v>-52200000</v>
      </c>
      <c r="BF240" s="54"/>
      <c r="BG240" s="82">
        <v>-252700000</v>
      </c>
      <c r="BH240" s="54">
        <v>-91100000</v>
      </c>
      <c r="BI240" s="54"/>
      <c r="BJ240" s="58">
        <v>-91100000</v>
      </c>
      <c r="BK240" s="37">
        <v>1800000</v>
      </c>
      <c r="BL240" s="56">
        <v>-89300000</v>
      </c>
    </row>
    <row r="241" spans="1:64" x14ac:dyDescent="0.2">
      <c r="A241" s="52" t="s">
        <v>757</v>
      </c>
      <c r="B241" s="52" t="s">
        <v>758</v>
      </c>
      <c r="C241" s="52">
        <v>124743</v>
      </c>
      <c r="D241" s="52" t="s">
        <v>16</v>
      </c>
      <c r="E241" s="52">
        <v>2019</v>
      </c>
      <c r="F241" s="52" t="s">
        <v>1292</v>
      </c>
      <c r="G241" s="53">
        <v>43830</v>
      </c>
      <c r="H241" s="53">
        <v>43888</v>
      </c>
      <c r="I241" s="53">
        <v>43888</v>
      </c>
      <c r="J241" s="54">
        <v>310155000</v>
      </c>
      <c r="K241" s="54">
        <v>310969000</v>
      </c>
      <c r="L241" s="52" t="s">
        <v>759</v>
      </c>
      <c r="M241" s="83">
        <v>545034000</v>
      </c>
      <c r="N241" s="37"/>
      <c r="O241" s="37"/>
      <c r="P241" s="38"/>
      <c r="Q241" s="49">
        <v>314406000</v>
      </c>
      <c r="R241" s="36">
        <v>106652000</v>
      </c>
      <c r="S241" s="37"/>
      <c r="T241" s="37"/>
      <c r="U241" s="38"/>
      <c r="V241" s="36">
        <v>97941000</v>
      </c>
      <c r="W241" s="37"/>
      <c r="X241" s="37"/>
      <c r="Y241" s="37"/>
      <c r="Z241" s="38"/>
      <c r="AB241" s="84">
        <v>1064033000</v>
      </c>
      <c r="AC241" s="36">
        <v>-249685000</v>
      </c>
      <c r="AD241" s="37"/>
      <c r="AE241" s="37"/>
      <c r="AF241" s="37"/>
      <c r="AG241" s="37"/>
      <c r="AH241" s="37"/>
      <c r="AI241" s="54"/>
      <c r="AJ241" s="54"/>
      <c r="AL241" s="37"/>
      <c r="AM241" s="38"/>
      <c r="AN241" s="36">
        <v>-8827000</v>
      </c>
      <c r="AO241" s="37"/>
      <c r="AP241" s="37"/>
      <c r="AQ241" s="37"/>
      <c r="AR241" s="38"/>
      <c r="AS241" s="54">
        <v>-6341000</v>
      </c>
      <c r="AT241" s="54"/>
      <c r="AU241" s="82">
        <v>-264853000</v>
      </c>
      <c r="AV241" s="54"/>
      <c r="AW241" s="36">
        <v>-337158000</v>
      </c>
      <c r="AX241" s="37"/>
      <c r="AZ241" s="37"/>
      <c r="BA241" s="38"/>
      <c r="BB241" s="36">
        <v>-291813000</v>
      </c>
      <c r="BC241" s="37"/>
      <c r="BD241" s="38">
        <v>-291813000</v>
      </c>
      <c r="BE241" s="54">
        <v>28302000</v>
      </c>
      <c r="BF241" s="54"/>
      <c r="BG241" s="82">
        <v>-600669000</v>
      </c>
      <c r="BH241" s="54">
        <v>198511000</v>
      </c>
      <c r="BI241" s="54"/>
      <c r="BJ241" s="58">
        <v>198511000</v>
      </c>
      <c r="BK241" s="37">
        <v>-904000</v>
      </c>
      <c r="BL241" s="56">
        <v>197607000</v>
      </c>
    </row>
    <row r="242" spans="1:64" x14ac:dyDescent="0.2">
      <c r="A242" s="52" t="s">
        <v>751</v>
      </c>
      <c r="B242" s="52" t="s">
        <v>752</v>
      </c>
      <c r="C242" s="52">
        <v>378181</v>
      </c>
      <c r="D242" s="52" t="s">
        <v>16</v>
      </c>
      <c r="E242" s="52">
        <v>2019</v>
      </c>
      <c r="F242" s="52" t="s">
        <v>1292</v>
      </c>
      <c r="G242" s="53">
        <v>43830</v>
      </c>
      <c r="H242" s="53">
        <v>43880</v>
      </c>
      <c r="I242" s="53">
        <v>43880</v>
      </c>
      <c r="J242" s="54">
        <v>931059000</v>
      </c>
      <c r="K242" s="54">
        <v>935684000</v>
      </c>
      <c r="L242" s="52" t="s">
        <v>753</v>
      </c>
      <c r="M242" s="83">
        <v>8318400000</v>
      </c>
      <c r="N242" s="37"/>
      <c r="O242" s="37"/>
      <c r="P242" s="38"/>
      <c r="Q242" s="49">
        <v>1232600000</v>
      </c>
      <c r="R242" s="36">
        <v>-3027200000</v>
      </c>
      <c r="S242" s="37"/>
      <c r="T242" s="37"/>
      <c r="U242" s="38"/>
      <c r="V242" s="36">
        <v>-1687200000</v>
      </c>
      <c r="W242" s="37"/>
      <c r="X242" s="37"/>
      <c r="Y242" s="37"/>
      <c r="Z242" s="38"/>
      <c r="AB242" s="84">
        <v>4836600000</v>
      </c>
      <c r="AC242" s="36">
        <v>-679100000</v>
      </c>
      <c r="AD242" s="37"/>
      <c r="AE242" s="37"/>
      <c r="AF242" s="37"/>
      <c r="AG242" s="37"/>
      <c r="AH242" s="37"/>
      <c r="AI242" s="54"/>
      <c r="AJ242" s="54"/>
      <c r="AK242" s="36">
        <v>362300000</v>
      </c>
      <c r="AL242" s="37"/>
      <c r="AM242" s="38"/>
      <c r="AN242" s="36">
        <v>-6917700000</v>
      </c>
      <c r="AO242" s="37"/>
      <c r="AP242" s="37"/>
      <c r="AQ242" s="37"/>
      <c r="AR242" s="38"/>
      <c r="AS242" s="54">
        <v>-848400000</v>
      </c>
      <c r="AT242" s="54"/>
      <c r="AU242" s="82">
        <v>-8082900000</v>
      </c>
      <c r="AV242" s="54">
        <v>-2409800000</v>
      </c>
      <c r="AW242" s="36">
        <v>4685400000</v>
      </c>
      <c r="AX242" s="37"/>
      <c r="AZ242" s="37"/>
      <c r="BA242" s="38"/>
      <c r="BB242" s="36">
        <v>-4400000000</v>
      </c>
      <c r="BC242" s="37">
        <v>0</v>
      </c>
      <c r="BD242" s="38">
        <v>-4400000000</v>
      </c>
      <c r="BE242" s="54">
        <v>-200100000</v>
      </c>
      <c r="BF242" s="54"/>
      <c r="BG242" s="82">
        <v>-2324500000</v>
      </c>
      <c r="BH242" s="54">
        <v>-5570800000</v>
      </c>
      <c r="BI242" s="54"/>
      <c r="BJ242" s="58">
        <v>-5570800000</v>
      </c>
      <c r="BK242" s="37">
        <v>-89900000</v>
      </c>
      <c r="BL242" s="56">
        <v>-5660700000</v>
      </c>
    </row>
    <row r="243" spans="1:64" x14ac:dyDescent="0.2">
      <c r="A243" s="52" t="s">
        <v>760</v>
      </c>
      <c r="B243" s="52" t="s">
        <v>761</v>
      </c>
      <c r="C243" s="52">
        <v>103644</v>
      </c>
      <c r="D243" s="52" t="s">
        <v>16</v>
      </c>
      <c r="E243" s="52">
        <v>2019</v>
      </c>
      <c r="F243" s="52" t="s">
        <v>1292</v>
      </c>
      <c r="G243" s="53">
        <v>43830</v>
      </c>
      <c r="H243" s="53">
        <v>43868</v>
      </c>
      <c r="I243" s="53">
        <v>43868</v>
      </c>
      <c r="J243" s="54">
        <v>282000000</v>
      </c>
      <c r="K243" s="54">
        <v>283800000</v>
      </c>
      <c r="L243" s="52" t="s">
        <v>762</v>
      </c>
      <c r="M243" s="83">
        <v>6230000000</v>
      </c>
      <c r="N243" s="37"/>
      <c r="O243" s="37"/>
      <c r="P243" s="38"/>
      <c r="Q243" s="49">
        <v>1189000000</v>
      </c>
      <c r="R243" s="36">
        <v>360000000</v>
      </c>
      <c r="S243" s="37"/>
      <c r="T243" s="37"/>
      <c r="U243" s="38"/>
      <c r="V243" s="36">
        <v>-468000000</v>
      </c>
      <c r="W243" s="37"/>
      <c r="X243" s="37"/>
      <c r="Y243" s="37"/>
      <c r="Z243" s="38"/>
      <c r="AB243" s="84">
        <v>7311000000</v>
      </c>
      <c r="AC243" s="36">
        <v>-1484000000</v>
      </c>
      <c r="AD243" s="37"/>
      <c r="AE243" s="37"/>
      <c r="AF243" s="37"/>
      <c r="AG243" s="37"/>
      <c r="AH243" s="37"/>
      <c r="AI243" s="54"/>
      <c r="AJ243" s="54"/>
      <c r="AL243" s="37"/>
      <c r="AM243" s="38"/>
      <c r="AO243" s="37"/>
      <c r="AP243" s="37"/>
      <c r="AQ243" s="37"/>
      <c r="AR243" s="38"/>
      <c r="AS243" s="54">
        <v>243000000</v>
      </c>
      <c r="AT243" s="54"/>
      <c r="AU243" s="82">
        <v>-1241000000</v>
      </c>
      <c r="AV243" s="54">
        <v>-2556000000</v>
      </c>
      <c r="AW243" s="36">
        <v>-1500000000</v>
      </c>
      <c r="AX243" s="37"/>
      <c r="AZ243" s="37"/>
      <c r="BA243" s="38"/>
      <c r="BB243" s="36">
        <v>-1200000000</v>
      </c>
      <c r="BC243" s="37"/>
      <c r="BD243" s="38"/>
      <c r="BE243" s="54">
        <v>-72000000</v>
      </c>
      <c r="BF243" s="54"/>
      <c r="BG243" s="82">
        <v>-5328000000</v>
      </c>
      <c r="BH243" s="54">
        <v>742000000</v>
      </c>
      <c r="BI243" s="54"/>
      <c r="BJ243" s="58">
        <v>742000000</v>
      </c>
      <c r="BK243" s="37"/>
      <c r="BL243" s="56">
        <v>742000000</v>
      </c>
    </row>
    <row r="244" spans="1:64" x14ac:dyDescent="0.2">
      <c r="A244" s="52" t="s">
        <v>83</v>
      </c>
      <c r="B244" s="52" t="s">
        <v>84</v>
      </c>
      <c r="C244" s="52">
        <v>119577</v>
      </c>
      <c r="D244" s="52" t="s">
        <v>16</v>
      </c>
      <c r="E244" s="52">
        <v>2019</v>
      </c>
      <c r="F244" s="52" t="s">
        <v>1292</v>
      </c>
      <c r="G244" s="53">
        <v>43830</v>
      </c>
      <c r="H244" s="53">
        <v>43882</v>
      </c>
      <c r="I244" s="53">
        <v>43882</v>
      </c>
      <c r="J244" s="54">
        <v>238500000</v>
      </c>
      <c r="K244" s="54">
        <v>239000000</v>
      </c>
      <c r="L244" s="52" t="s">
        <v>85</v>
      </c>
      <c r="M244" s="83">
        <v>567400000</v>
      </c>
      <c r="N244" s="37"/>
      <c r="O244" s="37"/>
      <c r="P244" s="38"/>
      <c r="Q244" s="49">
        <v>567200000</v>
      </c>
      <c r="R244" s="36">
        <v>63800000</v>
      </c>
      <c r="S244" s="37"/>
      <c r="T244" s="37"/>
      <c r="U244" s="38"/>
      <c r="V244" s="36">
        <v>-538000000</v>
      </c>
      <c r="W244" s="37"/>
      <c r="X244" s="37"/>
      <c r="Y244" s="37"/>
      <c r="Z244" s="38"/>
      <c r="AB244" s="84">
        <v>660400000</v>
      </c>
      <c r="AC244" s="36">
        <v>-1538400000</v>
      </c>
      <c r="AD244" s="37"/>
      <c r="AE244" s="37"/>
      <c r="AF244" s="37"/>
      <c r="AG244" s="37"/>
      <c r="AH244" s="37"/>
      <c r="AI244" s="54"/>
      <c r="AJ244" s="54"/>
      <c r="AL244" s="37"/>
      <c r="AM244" s="38"/>
      <c r="AO244" s="37"/>
      <c r="AP244" s="37"/>
      <c r="AQ244" s="37"/>
      <c r="AR244" s="38"/>
      <c r="AS244" s="54">
        <v>251100000</v>
      </c>
      <c r="AT244" s="54"/>
      <c r="AU244" s="82">
        <v>-1287300000</v>
      </c>
      <c r="AV244" s="54">
        <v>-337700000</v>
      </c>
      <c r="AW244" s="36">
        <v>693500000</v>
      </c>
      <c r="AX244" s="37"/>
      <c r="AZ244" s="37"/>
      <c r="BA244" s="38"/>
      <c r="BB244" s="36">
        <v>390300000</v>
      </c>
      <c r="BC244" s="37"/>
      <c r="BD244" s="38"/>
      <c r="BE244" s="54">
        <v>-127000000</v>
      </c>
      <c r="BF244" s="54"/>
      <c r="BG244" s="82">
        <v>619100000</v>
      </c>
      <c r="BH244" s="54">
        <v>-7800000</v>
      </c>
      <c r="BI244" s="54"/>
      <c r="BJ244" s="58">
        <v>-7800000</v>
      </c>
      <c r="BK244" s="37"/>
      <c r="BL244" s="56">
        <v>-7800000</v>
      </c>
    </row>
    <row r="245" spans="1:64" x14ac:dyDescent="0.2">
      <c r="A245" s="52" t="s">
        <v>763</v>
      </c>
      <c r="B245" s="52" t="s">
        <v>764</v>
      </c>
      <c r="C245" s="52">
        <v>186050</v>
      </c>
      <c r="D245" s="52" t="s">
        <v>16</v>
      </c>
      <c r="E245" s="52">
        <v>2019</v>
      </c>
      <c r="F245" s="52" t="s">
        <v>1292</v>
      </c>
      <c r="G245" s="53">
        <v>43890</v>
      </c>
      <c r="H245" s="53">
        <v>43913</v>
      </c>
      <c r="I245" s="53">
        <v>43913</v>
      </c>
      <c r="J245" s="54">
        <v>777000000</v>
      </c>
      <c r="K245" s="54">
        <v>778000000</v>
      </c>
      <c r="L245" s="52" t="s">
        <v>765</v>
      </c>
      <c r="M245" s="83">
        <v>4281000000</v>
      </c>
      <c r="N245" s="37"/>
      <c r="O245" s="37"/>
      <c r="P245" s="38"/>
      <c r="Q245" s="49">
        <v>1410000000</v>
      </c>
      <c r="R245" s="36">
        <v>872000000</v>
      </c>
      <c r="S245" s="37"/>
      <c r="T245" s="37"/>
      <c r="U245" s="38"/>
      <c r="V245" s="36">
        <v>-2267000000</v>
      </c>
      <c r="W245" s="37"/>
      <c r="X245" s="37"/>
      <c r="Y245" s="37"/>
      <c r="Z245" s="38"/>
      <c r="AB245" s="84">
        <v>4296000000</v>
      </c>
      <c r="AC245" s="36">
        <v>-1321000000</v>
      </c>
      <c r="AD245" s="37"/>
      <c r="AE245" s="37"/>
      <c r="AF245" s="37"/>
      <c r="AG245" s="37"/>
      <c r="AH245" s="37"/>
      <c r="AI245" s="54"/>
      <c r="AJ245" s="54"/>
      <c r="AK245" s="36">
        <v>-48000000</v>
      </c>
      <c r="AL245" s="37">
        <v>695000000</v>
      </c>
      <c r="AM245" s="38">
        <v>-743000000</v>
      </c>
      <c r="AN245" s="36">
        <v>0</v>
      </c>
      <c r="AO245" s="37"/>
      <c r="AP245" s="37"/>
      <c r="AQ245" s="37"/>
      <c r="AR245" s="38"/>
      <c r="AS245" s="54">
        <v>0</v>
      </c>
      <c r="AT245" s="54"/>
      <c r="AU245" s="82">
        <v>-1369000000</v>
      </c>
      <c r="AV245" s="54">
        <v>-1618000000</v>
      </c>
      <c r="AW245" s="36">
        <v>3079000000</v>
      </c>
      <c r="AX245" s="37"/>
      <c r="AZ245" s="37"/>
      <c r="BA245" s="38"/>
      <c r="BB245" s="36">
        <v>-4195000000</v>
      </c>
      <c r="BC245" s="37"/>
      <c r="BD245" s="38"/>
      <c r="BE245" s="54">
        <v>-1000000</v>
      </c>
      <c r="BF245" s="54"/>
      <c r="BG245" s="82">
        <v>-2735000000</v>
      </c>
      <c r="BH245" s="54">
        <v>192000000</v>
      </c>
      <c r="BI245" s="54">
        <v>12000000</v>
      </c>
      <c r="BJ245" s="58">
        <v>204000000</v>
      </c>
      <c r="BK245" s="37">
        <v>1000000</v>
      </c>
      <c r="BL245" s="56">
        <v>205000000</v>
      </c>
    </row>
    <row r="246" spans="1:64" x14ac:dyDescent="0.2">
      <c r="A246" s="52" t="s">
        <v>742</v>
      </c>
      <c r="B246" s="52" t="s">
        <v>743</v>
      </c>
      <c r="C246" s="52">
        <v>101897</v>
      </c>
      <c r="D246" s="52" t="s">
        <v>16</v>
      </c>
      <c r="E246" s="52">
        <v>2020</v>
      </c>
      <c r="F246" s="52" t="s">
        <v>1292</v>
      </c>
      <c r="G246" s="53">
        <v>44012</v>
      </c>
      <c r="H246" s="53">
        <v>44061</v>
      </c>
      <c r="I246" s="53">
        <v>44061</v>
      </c>
      <c r="J246" s="54">
        <v>144814000</v>
      </c>
      <c r="K246" s="54">
        <v>149090000</v>
      </c>
      <c r="L246" s="52" t="s">
        <v>744</v>
      </c>
      <c r="M246" s="83">
        <v>2251753000</v>
      </c>
      <c r="N246" s="37"/>
      <c r="O246" s="37"/>
      <c r="P246" s="38"/>
      <c r="Q246" s="49">
        <v>268525000</v>
      </c>
      <c r="R246" s="36">
        <v>178048000</v>
      </c>
      <c r="S246" s="37"/>
      <c r="T246" s="37"/>
      <c r="U246" s="38"/>
      <c r="V246" s="36">
        <v>-571875000</v>
      </c>
      <c r="W246" s="37"/>
      <c r="X246" s="37"/>
      <c r="Y246" s="37"/>
      <c r="Z246" s="38"/>
      <c r="AB246" s="84">
        <v>2126451000</v>
      </c>
      <c r="AC246" s="36">
        <v>-203239000</v>
      </c>
      <c r="AD246" s="37"/>
      <c r="AE246" s="37"/>
      <c r="AF246" s="37"/>
      <c r="AG246" s="37"/>
      <c r="AH246" s="37"/>
      <c r="AI246" s="54"/>
      <c r="AJ246" s="54"/>
      <c r="AK246" s="36">
        <v>-15000000</v>
      </c>
      <c r="AL246" s="37"/>
      <c r="AM246" s="38"/>
      <c r="AN246" s="36">
        <v>0</v>
      </c>
      <c r="AO246" s="37"/>
      <c r="AP246" s="37"/>
      <c r="AQ246" s="37"/>
      <c r="AR246" s="38"/>
      <c r="AS246" s="54">
        <v>-25845000</v>
      </c>
      <c r="AT246" s="54"/>
      <c r="AU246" s="82">
        <v>-244084000</v>
      </c>
      <c r="AV246" s="54">
        <v>-656838000</v>
      </c>
      <c r="AW246" s="36">
        <v>1307114000</v>
      </c>
      <c r="AX246" s="37"/>
      <c r="AZ246" s="37"/>
      <c r="BA246" s="38"/>
      <c r="BB246" s="36">
        <v>-1276126000</v>
      </c>
      <c r="BC246" s="37"/>
      <c r="BD246" s="38"/>
      <c r="BE246" s="54">
        <v>1920000</v>
      </c>
      <c r="BF246" s="54"/>
      <c r="BG246" s="82">
        <v>-623930000</v>
      </c>
      <c r="BH246" s="54">
        <v>1258437000</v>
      </c>
      <c r="BI246" s="54"/>
      <c r="BJ246" s="58">
        <v>1258437000</v>
      </c>
      <c r="BK246" s="37">
        <v>-2750000</v>
      </c>
      <c r="BL246" s="56">
        <v>1255687000</v>
      </c>
    </row>
    <row r="247" spans="1:64" x14ac:dyDescent="0.2">
      <c r="A247" s="52" t="s">
        <v>1078</v>
      </c>
      <c r="B247" s="52" t="s">
        <v>1079</v>
      </c>
      <c r="C247" s="52">
        <v>205563</v>
      </c>
      <c r="D247" s="52" t="s">
        <v>16</v>
      </c>
      <c r="E247" s="52">
        <v>2019</v>
      </c>
      <c r="F247" s="52" t="s">
        <v>1292</v>
      </c>
      <c r="G247" s="53">
        <v>43830</v>
      </c>
      <c r="H247" s="53">
        <v>43865</v>
      </c>
      <c r="I247" s="53">
        <v>43865</v>
      </c>
      <c r="J247" s="54">
        <v>538000000</v>
      </c>
      <c r="K247" s="54">
        <v>539000000</v>
      </c>
      <c r="L247" s="52" t="s">
        <v>1080</v>
      </c>
      <c r="M247" s="83">
        <v>2300000000</v>
      </c>
      <c r="N247" s="37"/>
      <c r="O247" s="37"/>
      <c r="P247" s="38"/>
      <c r="Q247" s="49">
        <v>1219000000</v>
      </c>
      <c r="R247" s="36">
        <v>-138000000</v>
      </c>
      <c r="S247" s="37"/>
      <c r="T247" s="37"/>
      <c r="U247" s="38"/>
      <c r="V247" s="36">
        <v>606000000</v>
      </c>
      <c r="W247" s="37"/>
      <c r="X247" s="37"/>
      <c r="Y247" s="37"/>
      <c r="Z247" s="38"/>
      <c r="AB247" s="84">
        <v>3987000000</v>
      </c>
      <c r="AC247" s="36">
        <v>-627000000</v>
      </c>
      <c r="AD247" s="37"/>
      <c r="AE247" s="37"/>
      <c r="AF247" s="37"/>
      <c r="AG247" s="37"/>
      <c r="AH247" s="37"/>
      <c r="AI247" s="54"/>
      <c r="AJ247" s="54"/>
      <c r="AL247" s="37"/>
      <c r="AM247" s="38"/>
      <c r="AO247" s="37"/>
      <c r="AP247" s="37"/>
      <c r="AQ247" s="37"/>
      <c r="AR247" s="38"/>
      <c r="AS247" s="54">
        <v>324000000</v>
      </c>
      <c r="AT247" s="54"/>
      <c r="AU247" s="82">
        <v>-303000000</v>
      </c>
      <c r="AV247" s="54">
        <v>-372000000</v>
      </c>
      <c r="AW247" s="36">
        <v>-615000000</v>
      </c>
      <c r="AX247" s="37"/>
      <c r="AZ247" s="37"/>
      <c r="BA247" s="38"/>
      <c r="BB247" s="36">
        <v>-1960000000</v>
      </c>
      <c r="BC247" s="37"/>
      <c r="BD247" s="38"/>
      <c r="BE247" s="54">
        <v>-43000000</v>
      </c>
      <c r="BF247" s="54"/>
      <c r="BG247" s="82">
        <v>-2990000000</v>
      </c>
      <c r="BH247" s="54">
        <v>694000000</v>
      </c>
      <c r="BI247" s="54"/>
      <c r="BJ247" s="58">
        <v>694000000</v>
      </c>
      <c r="BK247" s="37"/>
      <c r="BL247" s="56">
        <v>694000000</v>
      </c>
    </row>
    <row r="248" spans="1:64" x14ac:dyDescent="0.2">
      <c r="A248" s="52" t="s">
        <v>766</v>
      </c>
      <c r="B248" s="52" t="s">
        <v>767</v>
      </c>
      <c r="C248" s="52">
        <v>378183</v>
      </c>
      <c r="D248" s="52" t="s">
        <v>16</v>
      </c>
      <c r="E248" s="52">
        <v>2019</v>
      </c>
      <c r="F248" s="52" t="s">
        <v>1292</v>
      </c>
      <c r="G248" s="53">
        <v>43830</v>
      </c>
      <c r="H248" s="53">
        <v>43881</v>
      </c>
      <c r="I248" s="53">
        <v>43881</v>
      </c>
      <c r="J248" s="54">
        <v>372000000</v>
      </c>
      <c r="K248" s="54">
        <v>372000000</v>
      </c>
      <c r="L248" s="52" t="s">
        <v>768</v>
      </c>
      <c r="M248" s="83">
        <v>3397000000</v>
      </c>
      <c r="N248" s="37"/>
      <c r="O248" s="37"/>
      <c r="P248" s="38"/>
      <c r="Q248" s="49">
        <v>1312000000</v>
      </c>
      <c r="R248" s="36">
        <v>265000000</v>
      </c>
      <c r="S248" s="37"/>
      <c r="T248" s="37"/>
      <c r="U248" s="38"/>
      <c r="V248" s="36">
        <v>-13000000</v>
      </c>
      <c r="W248" s="37"/>
      <c r="X248" s="37"/>
      <c r="Y248" s="37"/>
      <c r="Z248" s="38"/>
      <c r="AB248" s="84">
        <v>4961000000</v>
      </c>
      <c r="AC248" s="36">
        <v>-2694000000</v>
      </c>
      <c r="AD248" s="37"/>
      <c r="AE248" s="37"/>
      <c r="AF248" s="37"/>
      <c r="AG248" s="37"/>
      <c r="AH248" s="37"/>
      <c r="AI248" s="54"/>
      <c r="AJ248" s="54"/>
      <c r="AK248" s="36">
        <v>403000000</v>
      </c>
      <c r="AL248" s="37"/>
      <c r="AM248" s="38"/>
      <c r="AN248" s="36">
        <v>5000000</v>
      </c>
      <c r="AO248" s="37"/>
      <c r="AP248" s="37"/>
      <c r="AQ248" s="37"/>
      <c r="AR248" s="38"/>
      <c r="AS248" s="54">
        <v>745000000</v>
      </c>
      <c r="AT248" s="54"/>
      <c r="AU248" s="82">
        <v>-1541000000</v>
      </c>
      <c r="AV248" s="54">
        <v>-1462000000</v>
      </c>
      <c r="AW248" s="36">
        <v>2482000000</v>
      </c>
      <c r="AX248" s="37"/>
      <c r="AZ248" s="37"/>
      <c r="BA248" s="38"/>
      <c r="BB248" s="36">
        <v>-3752000000</v>
      </c>
      <c r="BC248" s="37"/>
      <c r="BD248" s="38"/>
      <c r="BE248" s="54">
        <v>-197000000</v>
      </c>
      <c r="BF248" s="54"/>
      <c r="BG248" s="82">
        <v>-2929000000</v>
      </c>
      <c r="BH248" s="54">
        <v>491000000</v>
      </c>
      <c r="BI248" s="54"/>
      <c r="BJ248" s="58">
        <v>491000000</v>
      </c>
      <c r="BK248" s="37">
        <v>-4000000</v>
      </c>
      <c r="BL248" s="56">
        <v>487000000</v>
      </c>
    </row>
    <row r="249" spans="1:64" x14ac:dyDescent="0.2">
      <c r="A249" s="52" t="s">
        <v>754</v>
      </c>
      <c r="B249" s="52" t="s">
        <v>755</v>
      </c>
      <c r="C249" s="52">
        <v>682157</v>
      </c>
      <c r="D249" s="52" t="s">
        <v>16</v>
      </c>
      <c r="E249" s="52">
        <v>2019</v>
      </c>
      <c r="F249" s="52" t="s">
        <v>1292</v>
      </c>
      <c r="G249" s="53">
        <v>43830</v>
      </c>
      <c r="H249" s="53">
        <v>43888</v>
      </c>
      <c r="I249" s="53">
        <v>43888</v>
      </c>
      <c r="J249" s="54">
        <v>210082696</v>
      </c>
      <c r="K249" s="54">
        <v>210082696</v>
      </c>
      <c r="L249" s="52" t="s">
        <v>756</v>
      </c>
      <c r="M249" s="83">
        <v>118212000</v>
      </c>
      <c r="N249" s="37"/>
      <c r="O249" s="37"/>
      <c r="P249" s="38"/>
      <c r="Q249" s="49">
        <v>443991000</v>
      </c>
      <c r="R249" s="36">
        <v>195487000</v>
      </c>
      <c r="S249" s="37"/>
      <c r="T249" s="37"/>
      <c r="U249" s="38"/>
      <c r="V249" s="36">
        <v>-287907000</v>
      </c>
      <c r="W249" s="37"/>
      <c r="X249" s="37"/>
      <c r="Y249" s="37"/>
      <c r="Z249" s="38"/>
      <c r="AB249" s="84">
        <v>469783000</v>
      </c>
      <c r="AC249" s="36">
        <v>-365827000</v>
      </c>
      <c r="AD249" s="37"/>
      <c r="AE249" s="37"/>
      <c r="AF249" s="37"/>
      <c r="AG249" s="37"/>
      <c r="AH249" s="37"/>
      <c r="AI249" s="54"/>
      <c r="AJ249" s="54"/>
      <c r="AL249" s="37"/>
      <c r="AM249" s="38"/>
      <c r="AN249" s="36">
        <v>-292351000</v>
      </c>
      <c r="AO249" s="37"/>
      <c r="AP249" s="37"/>
      <c r="AQ249" s="37"/>
      <c r="AR249" s="38"/>
      <c r="AS249" s="54">
        <v>-32822000</v>
      </c>
      <c r="AT249" s="54"/>
      <c r="AU249" s="82">
        <v>-691000000</v>
      </c>
      <c r="AV249" s="54"/>
      <c r="AW249" s="36">
        <v>500133000</v>
      </c>
      <c r="AX249" s="37"/>
      <c r="AZ249" s="37"/>
      <c r="BA249" s="38"/>
      <c r="BB249" s="36">
        <v>14104000</v>
      </c>
      <c r="BC249" s="37">
        <v>14104000</v>
      </c>
      <c r="BD249" s="38"/>
      <c r="BE249" s="54">
        <v>-185348000</v>
      </c>
      <c r="BF249" s="54"/>
      <c r="BG249" s="82">
        <v>328889000</v>
      </c>
      <c r="BH249" s="54">
        <v>107672000</v>
      </c>
      <c r="BI249" s="54"/>
      <c r="BJ249" s="58">
        <v>107672000</v>
      </c>
      <c r="BK249" s="37">
        <v>-11633000</v>
      </c>
      <c r="BL249" s="56">
        <v>96039000</v>
      </c>
    </row>
    <row r="250" spans="1:64" x14ac:dyDescent="0.2">
      <c r="A250" s="52" t="s">
        <v>787</v>
      </c>
      <c r="B250" s="52" t="s">
        <v>788</v>
      </c>
      <c r="C250" s="52">
        <v>331628</v>
      </c>
      <c r="D250" s="52" t="s">
        <v>16</v>
      </c>
      <c r="E250" s="52">
        <v>2019</v>
      </c>
      <c r="F250" s="52" t="s">
        <v>1292</v>
      </c>
      <c r="G250" s="53">
        <v>43830</v>
      </c>
      <c r="H250" s="53">
        <v>43875</v>
      </c>
      <c r="I250" s="53">
        <v>43875</v>
      </c>
      <c r="J250" s="54">
        <v>1017000000</v>
      </c>
      <c r="K250" s="54">
        <v>1022000000</v>
      </c>
      <c r="L250" s="52" t="s">
        <v>789</v>
      </c>
      <c r="M250" s="83">
        <v>8118000000</v>
      </c>
      <c r="N250" s="37"/>
      <c r="O250" s="37"/>
      <c r="P250" s="38"/>
      <c r="Q250" s="49">
        <v>522000000</v>
      </c>
      <c r="R250" s="36">
        <v>1241000000</v>
      </c>
      <c r="S250" s="37"/>
      <c r="T250" s="37"/>
      <c r="U250" s="38"/>
      <c r="V250" s="36">
        <v>-1698000000</v>
      </c>
      <c r="W250" s="37"/>
      <c r="X250" s="37"/>
      <c r="Y250" s="37"/>
      <c r="Z250" s="38"/>
      <c r="AB250" s="84">
        <v>8183000000</v>
      </c>
      <c r="AC250" s="36">
        <v>-422000000</v>
      </c>
      <c r="AD250" s="37"/>
      <c r="AE250" s="37"/>
      <c r="AF250" s="37"/>
      <c r="AG250" s="37"/>
      <c r="AH250" s="37"/>
      <c r="AI250" s="54"/>
      <c r="AJ250" s="54"/>
      <c r="AK250" s="36">
        <v>1214000000</v>
      </c>
      <c r="AL250" s="37"/>
      <c r="AM250" s="38"/>
      <c r="AN250" s="36">
        <v>-1440000000</v>
      </c>
      <c r="AO250" s="37"/>
      <c r="AP250" s="37"/>
      <c r="AQ250" s="37"/>
      <c r="AR250" s="38"/>
      <c r="AS250" s="54">
        <v>-992000000</v>
      </c>
      <c r="AT250" s="54"/>
      <c r="AU250" s="82">
        <v>-1640000000</v>
      </c>
      <c r="AV250" s="54">
        <v>-1345000000</v>
      </c>
      <c r="AW250" s="36">
        <v>2224000000</v>
      </c>
      <c r="AX250" s="37"/>
      <c r="AZ250" s="37"/>
      <c r="BA250" s="38"/>
      <c r="BB250" s="36">
        <v>-6371000000</v>
      </c>
      <c r="BC250" s="37"/>
      <c r="BD250" s="38"/>
      <c r="BE250" s="54">
        <v>-375000000</v>
      </c>
      <c r="BF250" s="54"/>
      <c r="BG250" s="82">
        <v>-5867000000</v>
      </c>
      <c r="BH250" s="54">
        <v>676000000</v>
      </c>
      <c r="BI250" s="54"/>
      <c r="BJ250" s="58">
        <v>676000000</v>
      </c>
      <c r="BK250" s="37">
        <v>-44000000</v>
      </c>
      <c r="BL250" s="56">
        <v>632000000</v>
      </c>
    </row>
    <row r="251" spans="1:64" x14ac:dyDescent="0.2">
      <c r="A251" s="12" t="s">
        <v>823</v>
      </c>
      <c r="B251" s="12" t="s">
        <v>824</v>
      </c>
      <c r="C251" s="12">
        <v>744578</v>
      </c>
      <c r="D251" s="12" t="s">
        <v>16</v>
      </c>
      <c r="E251" s="12">
        <v>2012</v>
      </c>
      <c r="F251" s="12" t="s">
        <v>1292</v>
      </c>
      <c r="G251" s="63">
        <v>41274</v>
      </c>
      <c r="H251" s="63">
        <v>41327</v>
      </c>
      <c r="I251" s="63">
        <v>41327</v>
      </c>
      <c r="J251" s="64">
        <v>41039000</v>
      </c>
      <c r="K251" s="64">
        <v>42937000</v>
      </c>
      <c r="L251" s="12" t="s">
        <v>1300</v>
      </c>
      <c r="M251" s="83">
        <v>109825000</v>
      </c>
      <c r="N251" s="39"/>
      <c r="O251" s="39"/>
      <c r="P251" s="40"/>
      <c r="Q251" s="49">
        <v>132164000</v>
      </c>
      <c r="R251" s="36">
        <v>-37094000</v>
      </c>
      <c r="S251" s="39"/>
      <c r="T251" s="39"/>
      <c r="U251" s="40"/>
      <c r="V251" s="36">
        <v>6072000</v>
      </c>
      <c r="W251" s="39"/>
      <c r="X251" s="39"/>
      <c r="Y251" s="39"/>
      <c r="Z251" s="40"/>
      <c r="AB251" s="84">
        <v>210967000</v>
      </c>
      <c r="AC251" s="36">
        <v>-359223000</v>
      </c>
      <c r="AD251" s="39"/>
      <c r="AE251" s="39"/>
      <c r="AF251" s="39"/>
      <c r="AG251" s="39"/>
      <c r="AH251" s="39"/>
      <c r="AI251" s="64"/>
      <c r="AJ251" s="64"/>
      <c r="AL251" s="39"/>
      <c r="AM251" s="40"/>
      <c r="AN251" s="36">
        <v>-218000</v>
      </c>
      <c r="AO251" s="39"/>
      <c r="AP251" s="39"/>
      <c r="AQ251" s="39"/>
      <c r="AR251" s="40"/>
      <c r="AS251" s="64">
        <v>30218000</v>
      </c>
      <c r="AT251" s="64"/>
      <c r="AU251" s="82">
        <v>-329223000</v>
      </c>
      <c r="AV251" s="64">
        <v>-107749000</v>
      </c>
      <c r="AW251" s="36">
        <v>-8008000</v>
      </c>
      <c r="AX251" s="39"/>
      <c r="AZ251" s="39"/>
      <c r="BA251" s="40"/>
      <c r="BB251" s="36">
        <v>194335000</v>
      </c>
      <c r="BC251" s="39">
        <v>196325000</v>
      </c>
      <c r="BD251" s="40">
        <v>-1990000</v>
      </c>
      <c r="BE251" s="64">
        <v>-8564000</v>
      </c>
      <c r="BF251" s="64"/>
      <c r="BG251" s="82">
        <v>70014000</v>
      </c>
      <c r="BH251" s="64">
        <v>-48242000</v>
      </c>
      <c r="BI251" s="64"/>
      <c r="BJ251" s="67">
        <v>-48242000</v>
      </c>
      <c r="BK251" s="39"/>
      <c r="BL251" s="56">
        <v>-48242000</v>
      </c>
    </row>
    <row r="252" spans="1:64" x14ac:dyDescent="0.2">
      <c r="A252" s="52" t="s">
        <v>778</v>
      </c>
      <c r="B252" s="52" t="s">
        <v>779</v>
      </c>
      <c r="C252" s="52">
        <v>98192</v>
      </c>
      <c r="D252" s="52" t="s">
        <v>16</v>
      </c>
      <c r="E252" s="52">
        <v>2019</v>
      </c>
      <c r="F252" s="52" t="s">
        <v>1292</v>
      </c>
      <c r="G252" s="53">
        <v>43830</v>
      </c>
      <c r="H252" s="53">
        <v>43888</v>
      </c>
      <c r="I252" s="53">
        <v>43888</v>
      </c>
      <c r="J252" s="54">
        <v>332700000</v>
      </c>
      <c r="K252" s="54">
        <v>335500000</v>
      </c>
      <c r="L252" s="52" t="s">
        <v>780</v>
      </c>
      <c r="M252" s="83">
        <v>1273000000</v>
      </c>
      <c r="N252" s="37"/>
      <c r="O252" s="37"/>
      <c r="P252" s="38"/>
      <c r="Q252" s="49">
        <v>403000000</v>
      </c>
      <c r="R252" s="36">
        <v>-12000000</v>
      </c>
      <c r="S252" s="37"/>
      <c r="T252" s="37"/>
      <c r="U252" s="38"/>
      <c r="V252" s="36">
        <v>21000000</v>
      </c>
      <c r="W252" s="37"/>
      <c r="X252" s="37"/>
      <c r="Y252" s="37"/>
      <c r="Z252" s="38"/>
      <c r="AB252" s="84">
        <v>1685000000</v>
      </c>
      <c r="AC252" s="36">
        <v>-288000000</v>
      </c>
      <c r="AD252" s="37"/>
      <c r="AE252" s="37"/>
      <c r="AF252" s="37"/>
      <c r="AG252" s="37"/>
      <c r="AH252" s="37"/>
      <c r="AI252" s="54"/>
      <c r="AJ252" s="54"/>
      <c r="AL252" s="37"/>
      <c r="AM252" s="38"/>
      <c r="AO252" s="37"/>
      <c r="AP252" s="37"/>
      <c r="AQ252" s="37"/>
      <c r="AR252" s="38"/>
      <c r="AS252" s="54">
        <v>4000000</v>
      </c>
      <c r="AT252" s="54"/>
      <c r="AU252" s="82">
        <v>-284000000</v>
      </c>
      <c r="AV252" s="54">
        <v>-612000000</v>
      </c>
      <c r="AW252" s="36">
        <v>562000000</v>
      </c>
      <c r="AX252" s="37"/>
      <c r="AZ252" s="37"/>
      <c r="BA252" s="38"/>
      <c r="BB252" s="36">
        <v>-2253000000</v>
      </c>
      <c r="BC252" s="37"/>
      <c r="BD252" s="38"/>
      <c r="BE252" s="54">
        <v>795000000</v>
      </c>
      <c r="BF252" s="54"/>
      <c r="BG252" s="82">
        <v>-1508000000</v>
      </c>
      <c r="BH252" s="54">
        <v>-107000000</v>
      </c>
      <c r="BI252" s="54"/>
      <c r="BJ252" s="58">
        <v>-107000000</v>
      </c>
      <c r="BK252" s="37"/>
      <c r="BL252" s="56">
        <v>-107000000</v>
      </c>
    </row>
    <row r="253" spans="1:64" x14ac:dyDescent="0.2">
      <c r="A253" s="52" t="s">
        <v>784</v>
      </c>
      <c r="B253" s="52" t="s">
        <v>785</v>
      </c>
      <c r="C253" s="52">
        <v>255010</v>
      </c>
      <c r="D253" s="52" t="s">
        <v>16</v>
      </c>
      <c r="E253" s="52">
        <v>2019</v>
      </c>
      <c r="F253" s="52" t="s">
        <v>1292</v>
      </c>
      <c r="G253" s="53">
        <v>43830</v>
      </c>
      <c r="H253" s="53">
        <v>43872</v>
      </c>
      <c r="I253" s="53">
        <v>43872</v>
      </c>
      <c r="J253" s="54">
        <v>287000000</v>
      </c>
      <c r="K253" s="54">
        <v>288000000</v>
      </c>
      <c r="L253" s="52" t="s">
        <v>786</v>
      </c>
      <c r="M253" s="83">
        <v>980000000</v>
      </c>
      <c r="N253" s="37"/>
      <c r="O253" s="37"/>
      <c r="P253" s="38"/>
      <c r="Q253" s="49">
        <v>159000000</v>
      </c>
      <c r="R253" s="36">
        <v>-300000000</v>
      </c>
      <c r="S253" s="37"/>
      <c r="T253" s="37"/>
      <c r="U253" s="38"/>
      <c r="V253" s="36">
        <v>-6000000</v>
      </c>
      <c r="W253" s="37"/>
      <c r="X253" s="37"/>
      <c r="Y253" s="37"/>
      <c r="Z253" s="38"/>
      <c r="AB253" s="84">
        <v>833000000</v>
      </c>
      <c r="AC253" s="36">
        <v>-128000000</v>
      </c>
      <c r="AD253" s="37"/>
      <c r="AE253" s="37"/>
      <c r="AF253" s="37"/>
      <c r="AG253" s="37"/>
      <c r="AH253" s="37"/>
      <c r="AI253" s="54"/>
      <c r="AJ253" s="54"/>
      <c r="AK253" s="36">
        <v>1000000</v>
      </c>
      <c r="AL253" s="37"/>
      <c r="AM253" s="38"/>
      <c r="AN253" s="36">
        <v>722000000</v>
      </c>
      <c r="AO253" s="37"/>
      <c r="AP253" s="37"/>
      <c r="AQ253" s="37"/>
      <c r="AR253" s="38"/>
      <c r="AS253" s="54">
        <v>-13000000</v>
      </c>
      <c r="AT253" s="54"/>
      <c r="AU253" s="82">
        <v>582000000</v>
      </c>
      <c r="AV253" s="54">
        <v>-186000000</v>
      </c>
      <c r="AW253" s="36">
        <v>-209000000</v>
      </c>
      <c r="AX253" s="37"/>
      <c r="AZ253" s="37"/>
      <c r="BA253" s="38"/>
      <c r="BB253" s="36">
        <v>-869000000</v>
      </c>
      <c r="BC253" s="37"/>
      <c r="BD253" s="38"/>
      <c r="BE253" s="54">
        <v>-27000000</v>
      </c>
      <c r="BF253" s="54"/>
      <c r="BG253" s="82">
        <v>-1291000000</v>
      </c>
      <c r="BH253" s="54">
        <v>124000000</v>
      </c>
      <c r="BI253" s="54"/>
      <c r="BJ253" s="58">
        <v>124000000</v>
      </c>
      <c r="BK253" s="37">
        <v>14000000</v>
      </c>
      <c r="BL253" s="56">
        <v>138000000</v>
      </c>
    </row>
    <row r="254" spans="1:64" x14ac:dyDescent="0.2">
      <c r="A254" s="52" t="s">
        <v>796</v>
      </c>
      <c r="B254" s="52" t="s">
        <v>797</v>
      </c>
      <c r="C254" s="52">
        <v>243628</v>
      </c>
      <c r="D254" s="52" t="s">
        <v>16</v>
      </c>
      <c r="E254" s="52">
        <v>2019</v>
      </c>
      <c r="F254" s="52" t="s">
        <v>1292</v>
      </c>
      <c r="G254" s="53">
        <v>43830</v>
      </c>
      <c r="H254" s="53">
        <v>43887</v>
      </c>
      <c r="I254" s="53">
        <v>43887</v>
      </c>
      <c r="J254" s="54">
        <v>758100000</v>
      </c>
      <c r="K254" s="54">
        <v>764900000</v>
      </c>
      <c r="L254" s="52" t="s">
        <v>798</v>
      </c>
      <c r="M254" s="83">
        <v>6025400000</v>
      </c>
      <c r="N254" s="37"/>
      <c r="O254" s="37"/>
      <c r="P254" s="38"/>
      <c r="Q254" s="49">
        <v>1617900000</v>
      </c>
      <c r="R254" s="36">
        <v>180300000</v>
      </c>
      <c r="S254" s="37"/>
      <c r="T254" s="37"/>
      <c r="U254" s="38"/>
      <c r="V254" s="36">
        <v>298500000</v>
      </c>
      <c r="W254" s="37"/>
      <c r="X254" s="37"/>
      <c r="Y254" s="37"/>
      <c r="Z254" s="38"/>
      <c r="AB254" s="84">
        <v>8122100000</v>
      </c>
      <c r="AC254" s="36">
        <v>-2442600000</v>
      </c>
      <c r="AD254" s="37"/>
      <c r="AE254" s="37"/>
      <c r="AF254" s="37"/>
      <c r="AG254" s="37"/>
      <c r="AH254" s="37"/>
      <c r="AI254" s="54"/>
      <c r="AJ254" s="54"/>
      <c r="AL254" s="37"/>
      <c r="AM254" s="38"/>
      <c r="AO254" s="37"/>
      <c r="AP254" s="37"/>
      <c r="AQ254" s="37"/>
      <c r="AR254" s="38"/>
      <c r="AS254" s="54">
        <v>-628500000</v>
      </c>
      <c r="AT254" s="54"/>
      <c r="AU254" s="82">
        <v>-3071100000</v>
      </c>
      <c r="AV254" s="54">
        <v>-3581900000</v>
      </c>
      <c r="AW254" s="36">
        <v>3236300000</v>
      </c>
      <c r="AX254" s="37"/>
      <c r="AZ254" s="37"/>
      <c r="BA254" s="38"/>
      <c r="BB254" s="36">
        <v>-4625700000</v>
      </c>
      <c r="BC254" s="37"/>
      <c r="BD254" s="38"/>
      <c r="BE254" s="54">
        <v>-23500000</v>
      </c>
      <c r="BF254" s="54"/>
      <c r="BG254" s="82">
        <v>-4994800000</v>
      </c>
      <c r="BH254" s="54">
        <v>56200000</v>
      </c>
      <c r="BI254" s="54"/>
      <c r="BJ254" s="58">
        <v>56200000</v>
      </c>
      <c r="BK254" s="37">
        <v>-23700000</v>
      </c>
      <c r="BL254" s="56">
        <v>32500000</v>
      </c>
    </row>
    <row r="255" spans="1:64" x14ac:dyDescent="0.2">
      <c r="A255" s="52" t="s">
        <v>814</v>
      </c>
      <c r="B255" s="52" t="s">
        <v>815</v>
      </c>
      <c r="C255" s="52">
        <v>333440</v>
      </c>
      <c r="D255" s="52" t="s">
        <v>16</v>
      </c>
      <c r="E255" s="52">
        <v>2019</v>
      </c>
      <c r="F255" s="52" t="s">
        <v>1292</v>
      </c>
      <c r="G255" s="53">
        <v>43921</v>
      </c>
      <c r="H255" s="53">
        <v>43973</v>
      </c>
      <c r="I255" s="53">
        <v>43973</v>
      </c>
      <c r="J255" s="54">
        <v>238900000</v>
      </c>
      <c r="K255" s="54">
        <v>256200000</v>
      </c>
      <c r="L255" s="52" t="s">
        <v>816</v>
      </c>
      <c r="M255" s="83">
        <v>570600000</v>
      </c>
      <c r="N255" s="37"/>
      <c r="O255" s="37"/>
      <c r="P255" s="38"/>
      <c r="Q255" s="49">
        <v>1215600000</v>
      </c>
      <c r="R255" s="36">
        <v>-175700000</v>
      </c>
      <c r="S255" s="37">
        <v>170200000</v>
      </c>
      <c r="T255" s="37">
        <v>-490300000</v>
      </c>
      <c r="U255" s="38">
        <v>144400000</v>
      </c>
      <c r="V255" s="36">
        <v>-66700000</v>
      </c>
      <c r="W255" s="37">
        <v>-53300000</v>
      </c>
      <c r="X255" s="37">
        <v>28800000</v>
      </c>
      <c r="Y255" s="37">
        <v>11400000</v>
      </c>
      <c r="Z255" s="38">
        <v>-53600000</v>
      </c>
      <c r="AB255" s="84">
        <v>1543800000</v>
      </c>
      <c r="AC255" s="36">
        <v>-135900000</v>
      </c>
      <c r="AD255" s="37">
        <v>3200000</v>
      </c>
      <c r="AE255" s="37"/>
      <c r="AF255" s="37"/>
      <c r="AG255" s="37">
        <v>-67600000</v>
      </c>
      <c r="AH255" s="37"/>
      <c r="AI255" s="54"/>
      <c r="AJ255" s="54">
        <v>-71500000</v>
      </c>
      <c r="AK255" s="36">
        <v>2700000</v>
      </c>
      <c r="AL255" s="37">
        <v>4700000</v>
      </c>
      <c r="AM255" s="38">
        <v>-2000000</v>
      </c>
      <c r="AN255" s="36">
        <v>0</v>
      </c>
      <c r="AO255" s="37"/>
      <c r="AP255" s="37"/>
      <c r="AQ255" s="37"/>
      <c r="AR255" s="38">
        <v>0</v>
      </c>
      <c r="AS255" s="54"/>
      <c r="AT255" s="54"/>
      <c r="AU255" s="82">
        <v>-133200000</v>
      </c>
      <c r="AV255" s="54">
        <v>-350100000</v>
      </c>
      <c r="AW255" s="36">
        <v>-1069100000</v>
      </c>
      <c r="AX255" s="37">
        <v>-266100000</v>
      </c>
      <c r="AY255" s="55">
        <v>-803000000</v>
      </c>
      <c r="AZ255" s="37">
        <v>-803000000</v>
      </c>
      <c r="BA255" s="38">
        <v>0</v>
      </c>
      <c r="BB255" s="36">
        <v>58800000</v>
      </c>
      <c r="BC255" s="37">
        <v>58800000</v>
      </c>
      <c r="BD255" s="38"/>
      <c r="BE255" s="54">
        <v>-77800000</v>
      </c>
      <c r="BF255" s="54"/>
      <c r="BG255" s="82">
        <v>-1438200000</v>
      </c>
      <c r="BH255" s="54">
        <v>-27600000</v>
      </c>
      <c r="BI255" s="54"/>
      <c r="BJ255" s="58">
        <v>-27600000</v>
      </c>
      <c r="BK255" s="37"/>
      <c r="BL255" s="56">
        <v>-27600000</v>
      </c>
    </row>
    <row r="256" spans="1:64" x14ac:dyDescent="0.2">
      <c r="A256" s="52" t="s">
        <v>799</v>
      </c>
      <c r="B256" s="52" t="s">
        <v>800</v>
      </c>
      <c r="C256" s="52">
        <v>380928</v>
      </c>
      <c r="D256" s="52" t="s">
        <v>16</v>
      </c>
      <c r="E256" s="52">
        <v>2019</v>
      </c>
      <c r="F256" s="52" t="s">
        <v>1292</v>
      </c>
      <c r="G256" s="53">
        <v>43921</v>
      </c>
      <c r="H256" s="53">
        <v>43973</v>
      </c>
      <c r="I256" s="53">
        <v>43973</v>
      </c>
      <c r="J256" s="54">
        <v>181000000</v>
      </c>
      <c r="K256" s="54">
        <v>182000000</v>
      </c>
      <c r="L256" s="52" t="s">
        <v>801</v>
      </c>
      <c r="M256" s="83">
        <v>1120000000</v>
      </c>
      <c r="N256" s="37"/>
      <c r="O256" s="37"/>
      <c r="P256" s="38"/>
      <c r="Q256" s="49">
        <v>922000000</v>
      </c>
      <c r="R256" s="36">
        <v>1643000000</v>
      </c>
      <c r="S256" s="37"/>
      <c r="T256" s="37"/>
      <c r="U256" s="38"/>
      <c r="V256" s="36">
        <v>689000000</v>
      </c>
      <c r="W256" s="37"/>
      <c r="X256" s="37"/>
      <c r="Y256" s="37"/>
      <c r="Z256" s="38"/>
      <c r="AB256" s="84">
        <v>4374000000</v>
      </c>
      <c r="AC256" s="36">
        <v>-362000000</v>
      </c>
      <c r="AD256" s="37"/>
      <c r="AE256" s="37"/>
      <c r="AF256" s="37"/>
      <c r="AG256" s="37"/>
      <c r="AH256" s="37"/>
      <c r="AI256" s="54"/>
      <c r="AJ256" s="54"/>
      <c r="AL256" s="37"/>
      <c r="AM256" s="38"/>
      <c r="AN256" s="36">
        <v>-96000000</v>
      </c>
      <c r="AO256" s="37"/>
      <c r="AP256" s="37"/>
      <c r="AQ256" s="37"/>
      <c r="AR256" s="38"/>
      <c r="AS256" s="54">
        <v>-121000000</v>
      </c>
      <c r="AT256" s="54"/>
      <c r="AU256" s="82">
        <v>-579000000</v>
      </c>
      <c r="AV256" s="54">
        <v>-294000000</v>
      </c>
      <c r="AW256" s="36">
        <v>-298000000</v>
      </c>
      <c r="AX256" s="37"/>
      <c r="AZ256" s="37"/>
      <c r="BA256" s="38"/>
      <c r="BB256" s="36">
        <v>-1841000000</v>
      </c>
      <c r="BC256" s="37"/>
      <c r="BD256" s="38"/>
      <c r="BE256" s="54">
        <v>-301000000</v>
      </c>
      <c r="BF256" s="54"/>
      <c r="BG256" s="82">
        <v>-2734000000</v>
      </c>
      <c r="BH256" s="54">
        <v>1061000000</v>
      </c>
      <c r="BI256" s="54"/>
      <c r="BJ256" s="58">
        <v>1061000000</v>
      </c>
      <c r="BK256" s="37">
        <v>-19000000</v>
      </c>
      <c r="BL256" s="56">
        <v>1042000000</v>
      </c>
    </row>
    <row r="257" spans="1:64" x14ac:dyDescent="0.2">
      <c r="A257" s="52" t="s">
        <v>838</v>
      </c>
      <c r="B257" s="52" t="s">
        <v>839</v>
      </c>
      <c r="C257" s="52">
        <v>88874</v>
      </c>
      <c r="D257" s="52" t="s">
        <v>16</v>
      </c>
      <c r="E257" s="52">
        <v>2019</v>
      </c>
      <c r="F257" s="52" t="s">
        <v>1292</v>
      </c>
      <c r="G257" s="53">
        <v>43830</v>
      </c>
      <c r="H257" s="53">
        <v>43885</v>
      </c>
      <c r="I257" s="53">
        <v>43885</v>
      </c>
      <c r="J257" s="54">
        <v>189300000</v>
      </c>
      <c r="K257" s="54">
        <v>191600000</v>
      </c>
      <c r="L257" s="52" t="s">
        <v>840</v>
      </c>
      <c r="M257" s="83">
        <v>1429000000</v>
      </c>
      <c r="N257" s="37"/>
      <c r="O257" s="37"/>
      <c r="P257" s="38"/>
      <c r="Q257" s="49">
        <v>200000000</v>
      </c>
      <c r="R257" s="36">
        <v>150000000</v>
      </c>
      <c r="S257" s="37">
        <v>136000000</v>
      </c>
      <c r="T257" s="37">
        <v>-38000000</v>
      </c>
      <c r="U257" s="38">
        <v>52000000</v>
      </c>
      <c r="V257" s="36">
        <v>-104000000</v>
      </c>
      <c r="W257" s="37">
        <v>-134000000</v>
      </c>
      <c r="X257" s="37"/>
      <c r="Y257" s="37"/>
      <c r="Z257" s="38">
        <v>30000000</v>
      </c>
      <c r="AB257" s="84">
        <v>1675000000</v>
      </c>
      <c r="AC257" s="36">
        <v>-69000000</v>
      </c>
      <c r="AD257" s="37"/>
      <c r="AE257" s="37"/>
      <c r="AF257" s="37"/>
      <c r="AG257" s="37"/>
      <c r="AH257" s="37"/>
      <c r="AI257" s="54"/>
      <c r="AJ257" s="54">
        <v>-69000000</v>
      </c>
      <c r="AL257" s="37"/>
      <c r="AM257" s="38"/>
      <c r="AN257" s="36">
        <v>64000000</v>
      </c>
      <c r="AO257" s="37">
        <v>226000000</v>
      </c>
      <c r="AP257" s="37"/>
      <c r="AQ257" s="37"/>
      <c r="AR257" s="38">
        <v>-162000000</v>
      </c>
      <c r="AS257" s="54">
        <v>41000000</v>
      </c>
      <c r="AT257" s="54"/>
      <c r="AU257" s="82">
        <v>36000000</v>
      </c>
      <c r="AV257" s="54">
        <v>-378000000</v>
      </c>
      <c r="AW257" s="36">
        <v>-129000000</v>
      </c>
      <c r="AX257" s="37"/>
      <c r="AZ257" s="37"/>
      <c r="BA257" s="38"/>
      <c r="BB257" s="36">
        <v>-946000000</v>
      </c>
      <c r="BC257" s="37">
        <v>45000000</v>
      </c>
      <c r="BD257" s="38">
        <v>-991000000</v>
      </c>
      <c r="BE257" s="54">
        <v>-110000000</v>
      </c>
      <c r="BF257" s="54"/>
      <c r="BG257" s="82">
        <v>-1563000000</v>
      </c>
      <c r="BH257" s="54">
        <v>148000000</v>
      </c>
      <c r="BI257" s="54"/>
      <c r="BJ257" s="58">
        <v>148000000</v>
      </c>
      <c r="BK257" s="37">
        <v>-1000000</v>
      </c>
      <c r="BL257" s="56">
        <v>147000000</v>
      </c>
    </row>
    <row r="258" spans="1:64" x14ac:dyDescent="0.2">
      <c r="A258" s="52" t="s">
        <v>832</v>
      </c>
      <c r="B258" s="52" t="s">
        <v>833</v>
      </c>
      <c r="C258" s="52">
        <v>378190</v>
      </c>
      <c r="D258" s="52" t="s">
        <v>16</v>
      </c>
      <c r="E258" s="52">
        <v>2019</v>
      </c>
      <c r="F258" s="52" t="s">
        <v>1292</v>
      </c>
      <c r="G258" s="53">
        <v>43830</v>
      </c>
      <c r="H258" s="53">
        <v>43868</v>
      </c>
      <c r="I258" s="53">
        <v>43868</v>
      </c>
      <c r="J258" s="54">
        <v>1445000000</v>
      </c>
      <c r="K258" s="54">
        <v>1458000000</v>
      </c>
      <c r="L258" s="52" t="s">
        <v>834</v>
      </c>
      <c r="M258" s="83">
        <v>3885000000</v>
      </c>
      <c r="N258" s="37"/>
      <c r="O258" s="37"/>
      <c r="P258" s="38"/>
      <c r="Q258" s="49">
        <v>1047000000</v>
      </c>
      <c r="R258" s="36">
        <v>-628000000</v>
      </c>
      <c r="S258" s="37"/>
      <c r="T258" s="37"/>
      <c r="U258" s="38"/>
      <c r="V258" s="36">
        <v>-339000000</v>
      </c>
      <c r="W258" s="37"/>
      <c r="X258" s="37"/>
      <c r="Y258" s="37"/>
      <c r="Z258" s="38"/>
      <c r="AB258" s="84">
        <v>3965000000</v>
      </c>
      <c r="AC258" s="36">
        <v>-843000000</v>
      </c>
      <c r="AD258" s="37"/>
      <c r="AE258" s="37"/>
      <c r="AF258" s="37"/>
      <c r="AG258" s="37"/>
      <c r="AH258" s="37"/>
      <c r="AI258" s="54"/>
      <c r="AJ258" s="54"/>
      <c r="AL258" s="37"/>
      <c r="AM258" s="38"/>
      <c r="AN258" s="36">
        <v>-117000000</v>
      </c>
      <c r="AO258" s="37"/>
      <c r="AP258" s="37"/>
      <c r="AQ258" s="37"/>
      <c r="AR258" s="38"/>
      <c r="AS258" s="54"/>
      <c r="AT258" s="54"/>
      <c r="AU258" s="82">
        <v>-960000000</v>
      </c>
      <c r="AV258" s="54">
        <v>-1542000000</v>
      </c>
      <c r="AW258" s="36">
        <v>-78000000</v>
      </c>
      <c r="AX258" s="37"/>
      <c r="AZ258" s="37"/>
      <c r="BA258" s="38"/>
      <c r="BB258" s="36">
        <v>-1480000000</v>
      </c>
      <c r="BC258" s="37"/>
      <c r="BD258" s="38"/>
      <c r="BE258" s="54">
        <v>313000000</v>
      </c>
      <c r="BF258" s="54"/>
      <c r="BG258" s="82">
        <v>-2787000000</v>
      </c>
      <c r="BH258" s="54">
        <v>218000000</v>
      </c>
      <c r="BI258" s="54"/>
      <c r="BJ258" s="58">
        <v>218000000</v>
      </c>
      <c r="BK258" s="37">
        <v>10000000</v>
      </c>
      <c r="BL258" s="56">
        <v>228000000</v>
      </c>
    </row>
    <row r="259" spans="1:64" x14ac:dyDescent="0.2">
      <c r="A259" s="52" t="s">
        <v>802</v>
      </c>
      <c r="B259" s="52" t="s">
        <v>803</v>
      </c>
      <c r="C259" s="52">
        <v>73420</v>
      </c>
      <c r="D259" s="52" t="s">
        <v>16</v>
      </c>
      <c r="E259" s="52">
        <v>2020</v>
      </c>
      <c r="F259" s="52" t="s">
        <v>1292</v>
      </c>
      <c r="G259" s="53">
        <v>43951</v>
      </c>
      <c r="H259" s="53">
        <v>44001</v>
      </c>
      <c r="I259" s="53">
        <v>44001</v>
      </c>
      <c r="J259" s="54">
        <v>1340700000</v>
      </c>
      <c r="K259" s="54">
        <v>1351100000</v>
      </c>
      <c r="L259" s="52" t="s">
        <v>804</v>
      </c>
      <c r="M259" s="83">
        <v>4806000000</v>
      </c>
      <c r="N259" s="37"/>
      <c r="O259" s="37"/>
      <c r="P259" s="38"/>
      <c r="Q259" s="49">
        <v>2663000000</v>
      </c>
      <c r="R259" s="36">
        <v>-296000000</v>
      </c>
      <c r="S259" s="37"/>
      <c r="T259" s="37"/>
      <c r="U259" s="38"/>
      <c r="V259" s="36">
        <v>61000000</v>
      </c>
      <c r="W259" s="37"/>
      <c r="X259" s="37"/>
      <c r="Y259" s="37"/>
      <c r="Z259" s="38"/>
      <c r="AB259" s="84">
        <v>7234000000</v>
      </c>
      <c r="AC259" s="36">
        <v>-1213000000</v>
      </c>
      <c r="AD259" s="37"/>
      <c r="AE259" s="37"/>
      <c r="AF259" s="37"/>
      <c r="AG259" s="37"/>
      <c r="AH259" s="37"/>
      <c r="AI259" s="54"/>
      <c r="AJ259" s="54"/>
      <c r="AK259" s="36">
        <v>-1465000000</v>
      </c>
      <c r="AL259" s="37"/>
      <c r="AM259" s="38"/>
      <c r="AN259" s="36">
        <v>-488000000</v>
      </c>
      <c r="AO259" s="37"/>
      <c r="AP259" s="37"/>
      <c r="AQ259" s="37"/>
      <c r="AR259" s="38"/>
      <c r="AS259" s="54">
        <v>-37000000</v>
      </c>
      <c r="AT259" s="54"/>
      <c r="AU259" s="82">
        <v>-3203000000</v>
      </c>
      <c r="AV259" s="54">
        <v>-2894000000</v>
      </c>
      <c r="AW259" s="36">
        <v>-559000000</v>
      </c>
      <c r="AX259" s="37"/>
      <c r="AZ259" s="37"/>
      <c r="BA259" s="38"/>
      <c r="BC259" s="37"/>
      <c r="BD259" s="38"/>
      <c r="BE259" s="54">
        <v>-745000000</v>
      </c>
      <c r="BF259" s="54"/>
      <c r="BG259" s="82">
        <v>-4198000000</v>
      </c>
      <c r="BH259" s="54">
        <v>-167000000</v>
      </c>
      <c r="BI259" s="54"/>
      <c r="BJ259" s="58">
        <v>-167000000</v>
      </c>
      <c r="BK259" s="37">
        <v>-86000000</v>
      </c>
      <c r="BL259" s="56">
        <v>-253000000</v>
      </c>
    </row>
    <row r="260" spans="1:64" x14ac:dyDescent="0.2">
      <c r="A260" s="52" t="s">
        <v>811</v>
      </c>
      <c r="B260" s="52" t="s">
        <v>812</v>
      </c>
      <c r="C260" s="52">
        <v>139431</v>
      </c>
      <c r="D260" s="52" t="s">
        <v>16</v>
      </c>
      <c r="E260" s="52">
        <v>2019</v>
      </c>
      <c r="F260" s="52" t="s">
        <v>1292</v>
      </c>
      <c r="G260" s="53">
        <v>43830</v>
      </c>
      <c r="H260" s="53">
        <v>43888</v>
      </c>
      <c r="I260" s="53">
        <v>43888</v>
      </c>
      <c r="J260" s="54">
        <v>524173000</v>
      </c>
      <c r="K260" s="54">
        <v>527645000</v>
      </c>
      <c r="L260" s="52" t="s">
        <v>813</v>
      </c>
      <c r="M260" s="83">
        <v>2214380000</v>
      </c>
      <c r="N260" s="37"/>
      <c r="O260" s="37"/>
      <c r="P260" s="38"/>
      <c r="Q260" s="49">
        <v>1304649000</v>
      </c>
      <c r="R260" s="36">
        <v>-1462968000</v>
      </c>
      <c r="S260" s="37"/>
      <c r="T260" s="37"/>
      <c r="U260" s="38"/>
      <c r="V260" s="36">
        <v>-245660000</v>
      </c>
      <c r="W260" s="37"/>
      <c r="X260" s="37"/>
      <c r="Y260" s="37"/>
      <c r="Z260" s="38"/>
      <c r="AB260" s="84">
        <v>1810401000</v>
      </c>
      <c r="AC260" s="36">
        <v>4067404000</v>
      </c>
      <c r="AD260" s="37"/>
      <c r="AE260" s="37"/>
      <c r="AF260" s="37"/>
      <c r="AG260" s="37"/>
      <c r="AH260" s="37"/>
      <c r="AI260" s="54"/>
      <c r="AJ260" s="54"/>
      <c r="AL260" s="37"/>
      <c r="AM260" s="38"/>
      <c r="AN260" s="36">
        <v>-617558000</v>
      </c>
      <c r="AO260" s="37"/>
      <c r="AP260" s="37"/>
      <c r="AQ260" s="37"/>
      <c r="AR260" s="38"/>
      <c r="AS260" s="54">
        <v>69588000</v>
      </c>
      <c r="AT260" s="54"/>
      <c r="AU260" s="82">
        <v>3519434000</v>
      </c>
      <c r="AV260" s="54">
        <v>-271288000</v>
      </c>
      <c r="AW260" s="36">
        <v>-4148216000</v>
      </c>
      <c r="AX260" s="37"/>
      <c r="AZ260" s="37"/>
      <c r="BA260" s="38"/>
      <c r="BB260" s="36">
        <v>-1031534000</v>
      </c>
      <c r="BC260" s="37"/>
      <c r="BD260" s="38">
        <v>-1031534000</v>
      </c>
      <c r="BE260" s="54">
        <v>921444000</v>
      </c>
      <c r="BF260" s="54"/>
      <c r="BG260" s="82">
        <v>-4529594000</v>
      </c>
      <c r="BH260" s="54">
        <v>800241000</v>
      </c>
      <c r="BI260" s="54"/>
      <c r="BJ260" s="58">
        <v>800241000</v>
      </c>
      <c r="BK260" s="37">
        <v>2601000</v>
      </c>
      <c r="BL260" s="56">
        <v>802842000</v>
      </c>
    </row>
    <row r="261" spans="1:64" x14ac:dyDescent="0.2">
      <c r="A261" s="52" t="s">
        <v>826</v>
      </c>
      <c r="B261" s="52" t="s">
        <v>827</v>
      </c>
      <c r="C261" s="52">
        <v>333439</v>
      </c>
      <c r="D261" s="52" t="s">
        <v>16</v>
      </c>
      <c r="E261" s="52">
        <v>2019</v>
      </c>
      <c r="F261" s="52" t="s">
        <v>1292</v>
      </c>
      <c r="G261" s="53">
        <v>43830</v>
      </c>
      <c r="H261" s="53">
        <v>43889</v>
      </c>
      <c r="I261" s="53">
        <v>43889</v>
      </c>
      <c r="J261" s="54">
        <v>71986000</v>
      </c>
      <c r="K261" s="54">
        <v>72264000</v>
      </c>
      <c r="L261" s="52" t="s">
        <v>828</v>
      </c>
      <c r="M261" s="83">
        <v>744571000</v>
      </c>
      <c r="N261" s="37"/>
      <c r="O261" s="37"/>
      <c r="P261" s="38"/>
      <c r="Q261" s="49">
        <v>576452000</v>
      </c>
      <c r="R261" s="36">
        <v>67633000</v>
      </c>
      <c r="S261" s="37">
        <v>23620000</v>
      </c>
      <c r="T261" s="37">
        <v>-107842000</v>
      </c>
      <c r="U261" s="38">
        <v>151855000</v>
      </c>
      <c r="V261" s="36">
        <v>30105000</v>
      </c>
      <c r="W261" s="37">
        <v>81953000</v>
      </c>
      <c r="X261" s="37">
        <v>7212000</v>
      </c>
      <c r="Y261" s="37">
        <v>-52065000</v>
      </c>
      <c r="Z261" s="38">
        <v>-6995000</v>
      </c>
      <c r="AB261" s="84">
        <v>1418761000</v>
      </c>
      <c r="AC261" s="36">
        <v>-545462000</v>
      </c>
      <c r="AD261" s="37"/>
      <c r="AE261" s="37"/>
      <c r="AF261" s="37"/>
      <c r="AG261" s="37">
        <v>-545462000</v>
      </c>
      <c r="AH261" s="37"/>
      <c r="AI261" s="54"/>
      <c r="AJ261" s="54"/>
      <c r="AL261" s="37"/>
      <c r="AM261" s="38"/>
      <c r="AN261" s="36">
        <v>-81082000</v>
      </c>
      <c r="AO261" s="37"/>
      <c r="AP261" s="37"/>
      <c r="AQ261" s="37"/>
      <c r="AR261" s="38">
        <v>-81082000</v>
      </c>
      <c r="AS261" s="54">
        <v>10500000</v>
      </c>
      <c r="AT261" s="54"/>
      <c r="AU261" s="82">
        <v>-616044000</v>
      </c>
      <c r="AV261" s="54"/>
      <c r="AW261" s="36">
        <v>-673329000</v>
      </c>
      <c r="AX261" s="37">
        <v>-628643000</v>
      </c>
      <c r="AY261" s="55">
        <v>-44686000</v>
      </c>
      <c r="AZ261" s="37">
        <v>-824598000</v>
      </c>
      <c r="BA261" s="38">
        <v>779912000</v>
      </c>
      <c r="BB261" s="36">
        <v>-100080000</v>
      </c>
      <c r="BC261" s="37"/>
      <c r="BD261" s="38">
        <v>-100080000</v>
      </c>
      <c r="BE261" s="54">
        <v>-16468000</v>
      </c>
      <c r="BF261" s="54"/>
      <c r="BG261" s="82">
        <v>-789877000</v>
      </c>
      <c r="BH261" s="54">
        <v>12840000</v>
      </c>
      <c r="BI261" s="54"/>
      <c r="BJ261" s="58">
        <v>12840000</v>
      </c>
      <c r="BK261" s="37">
        <v>2895000</v>
      </c>
      <c r="BL261" s="56">
        <v>15735000</v>
      </c>
    </row>
    <row r="262" spans="1:64" x14ac:dyDescent="0.2">
      <c r="A262" s="52" t="s">
        <v>793</v>
      </c>
      <c r="B262" s="52" t="s">
        <v>794</v>
      </c>
      <c r="C262" s="52">
        <v>251282</v>
      </c>
      <c r="D262" s="52" t="s">
        <v>16</v>
      </c>
      <c r="E262" s="52">
        <v>2019</v>
      </c>
      <c r="F262" s="52" t="s">
        <v>1292</v>
      </c>
      <c r="G262" s="53">
        <v>43799</v>
      </c>
      <c r="H262" s="53">
        <v>43858</v>
      </c>
      <c r="I262" s="53">
        <v>43858</v>
      </c>
      <c r="J262" s="54">
        <v>132600000</v>
      </c>
      <c r="K262" s="54">
        <v>134100000</v>
      </c>
      <c r="L262" s="52" t="s">
        <v>795</v>
      </c>
      <c r="M262" s="83">
        <v>702700000</v>
      </c>
      <c r="N262" s="37"/>
      <c r="O262" s="37"/>
      <c r="P262" s="38"/>
      <c r="Q262" s="49">
        <v>158800000</v>
      </c>
      <c r="R262" s="36">
        <v>47300000</v>
      </c>
      <c r="S262" s="37"/>
      <c r="T262" s="37"/>
      <c r="U262" s="38"/>
      <c r="V262" s="36">
        <v>38000000</v>
      </c>
      <c r="W262" s="37"/>
      <c r="X262" s="37"/>
      <c r="Y262" s="37"/>
      <c r="Z262" s="38"/>
      <c r="AB262" s="84">
        <v>946800000</v>
      </c>
      <c r="AC262" s="36">
        <v>-173700000</v>
      </c>
      <c r="AD262" s="37"/>
      <c r="AE262" s="37"/>
      <c r="AF262" s="37"/>
      <c r="AG262" s="37"/>
      <c r="AH262" s="37"/>
      <c r="AI262" s="54"/>
      <c r="AJ262" s="54"/>
      <c r="AL262" s="37"/>
      <c r="AM262" s="38"/>
      <c r="AN262" s="36">
        <v>0</v>
      </c>
      <c r="AO262" s="37"/>
      <c r="AP262" s="37"/>
      <c r="AQ262" s="37"/>
      <c r="AR262" s="38"/>
      <c r="AS262" s="54">
        <v>2700000</v>
      </c>
      <c r="AT262" s="54"/>
      <c r="AU262" s="82">
        <v>-171000000</v>
      </c>
      <c r="AV262" s="54">
        <v>-302200000</v>
      </c>
      <c r="AW262" s="36">
        <v>-406700000</v>
      </c>
      <c r="AX262" s="37"/>
      <c r="AZ262" s="37"/>
      <c r="BA262" s="38"/>
      <c r="BB262" s="36">
        <v>-4200000</v>
      </c>
      <c r="BC262" s="37">
        <v>90900000</v>
      </c>
      <c r="BD262" s="38">
        <v>-95100000</v>
      </c>
      <c r="BE262" s="54">
        <v>-12700000</v>
      </c>
      <c r="BF262" s="54"/>
      <c r="BG262" s="82">
        <v>-725800000</v>
      </c>
      <c r="BH262" s="54">
        <v>50000000</v>
      </c>
      <c r="BI262" s="54"/>
      <c r="BJ262" s="58">
        <v>50000000</v>
      </c>
      <c r="BK262" s="37">
        <v>8800000</v>
      </c>
      <c r="BL262" s="56">
        <v>58800000</v>
      </c>
    </row>
    <row r="263" spans="1:64" x14ac:dyDescent="0.2">
      <c r="A263" s="52" t="s">
        <v>775</v>
      </c>
      <c r="B263" s="52" t="s">
        <v>776</v>
      </c>
      <c r="C263" s="52">
        <v>118024</v>
      </c>
      <c r="D263" s="52" t="s">
        <v>16</v>
      </c>
      <c r="E263" s="52">
        <v>2019</v>
      </c>
      <c r="F263" s="52" t="s">
        <v>1292</v>
      </c>
      <c r="G263" s="53">
        <v>43830</v>
      </c>
      <c r="H263" s="53">
        <v>43879</v>
      </c>
      <c r="I263" s="53">
        <v>43879</v>
      </c>
      <c r="J263" s="54">
        <v>37083000</v>
      </c>
      <c r="K263" s="54">
        <v>37956000</v>
      </c>
      <c r="L263" s="52" t="s">
        <v>777</v>
      </c>
      <c r="M263" s="83">
        <v>204902000</v>
      </c>
      <c r="N263" s="37"/>
      <c r="O263" s="37"/>
      <c r="P263" s="38"/>
      <c r="Q263" s="49">
        <v>26857000</v>
      </c>
      <c r="R263" s="36">
        <v>32985000</v>
      </c>
      <c r="S263" s="37"/>
      <c r="T263" s="37"/>
      <c r="U263" s="38"/>
      <c r="V263" s="36">
        <v>1191000</v>
      </c>
      <c r="W263" s="37"/>
      <c r="X263" s="37"/>
      <c r="Y263" s="37"/>
      <c r="Z263" s="38"/>
      <c r="AB263" s="84">
        <v>265935000</v>
      </c>
      <c r="AC263" s="36">
        <v>-12292000</v>
      </c>
      <c r="AD263" s="37"/>
      <c r="AE263" s="37"/>
      <c r="AF263" s="37"/>
      <c r="AG263" s="37"/>
      <c r="AH263" s="37"/>
      <c r="AI263" s="54"/>
      <c r="AJ263" s="54"/>
      <c r="AK263" s="36">
        <v>10109000</v>
      </c>
      <c r="AL263" s="37"/>
      <c r="AM263" s="38"/>
      <c r="AN263" s="36">
        <v>-97430000</v>
      </c>
      <c r="AO263" s="37"/>
      <c r="AP263" s="37"/>
      <c r="AQ263" s="37"/>
      <c r="AR263" s="38"/>
      <c r="AS263" s="54">
        <v>-22438000</v>
      </c>
      <c r="AT263" s="54"/>
      <c r="AU263" s="82">
        <v>-122051000</v>
      </c>
      <c r="AV263" s="54">
        <v>-76231000</v>
      </c>
      <c r="AX263" s="37"/>
      <c r="AZ263" s="37"/>
      <c r="BA263" s="38"/>
      <c r="BB263" s="36">
        <v>-16049000</v>
      </c>
      <c r="BC263" s="37">
        <v>1207000</v>
      </c>
      <c r="BD263" s="38">
        <v>-17256000</v>
      </c>
      <c r="BE263" s="54">
        <v>-25820000</v>
      </c>
      <c r="BF263" s="54"/>
      <c r="BG263" s="82">
        <v>-118100000</v>
      </c>
      <c r="BH263" s="54">
        <v>25784000</v>
      </c>
      <c r="BI263" s="54"/>
      <c r="BJ263" s="58">
        <v>25784000</v>
      </c>
      <c r="BK263" s="37">
        <v>1011000</v>
      </c>
      <c r="BL263" s="56">
        <v>26795000</v>
      </c>
    </row>
    <row r="264" spans="1:64" x14ac:dyDescent="0.2">
      <c r="A264" s="52" t="s">
        <v>781</v>
      </c>
      <c r="B264" s="52" t="s">
        <v>782</v>
      </c>
      <c r="C264" s="52">
        <v>378186</v>
      </c>
      <c r="D264" s="52" t="s">
        <v>16</v>
      </c>
      <c r="E264" s="52">
        <v>2019</v>
      </c>
      <c r="F264" s="52" t="s">
        <v>1292</v>
      </c>
      <c r="G264" s="53">
        <v>43830</v>
      </c>
      <c r="H264" s="53">
        <v>43882</v>
      </c>
      <c r="I264" s="53">
        <v>43882</v>
      </c>
      <c r="J264" s="54">
        <v>62500000</v>
      </c>
      <c r="K264" s="54">
        <v>62700000</v>
      </c>
      <c r="L264" s="52" t="s">
        <v>783</v>
      </c>
      <c r="M264" s="83">
        <v>612000000</v>
      </c>
      <c r="N264" s="37"/>
      <c r="O264" s="37"/>
      <c r="P264" s="38"/>
      <c r="Q264" s="49">
        <v>371500000</v>
      </c>
      <c r="R264" s="36">
        <v>69000000</v>
      </c>
      <c r="S264" s="37"/>
      <c r="T264" s="37"/>
      <c r="U264" s="38"/>
      <c r="V264" s="36">
        <v>-86400000</v>
      </c>
      <c r="W264" s="37"/>
      <c r="X264" s="37"/>
      <c r="Y264" s="37"/>
      <c r="Z264" s="38"/>
      <c r="AB264" s="84">
        <v>966100000</v>
      </c>
      <c r="AC264" s="36">
        <v>-393500000</v>
      </c>
      <c r="AD264" s="37"/>
      <c r="AE264" s="37"/>
      <c r="AF264" s="37"/>
      <c r="AG264" s="37"/>
      <c r="AH264" s="37"/>
      <c r="AI264" s="54"/>
      <c r="AJ264" s="54"/>
      <c r="AL264" s="37"/>
      <c r="AM264" s="38"/>
      <c r="AN264" s="36">
        <v>8400000</v>
      </c>
      <c r="AO264" s="37"/>
      <c r="AP264" s="37"/>
      <c r="AQ264" s="37"/>
      <c r="AR264" s="38"/>
      <c r="AS264" s="54">
        <v>-800000</v>
      </c>
      <c r="AT264" s="54"/>
      <c r="AU264" s="82">
        <v>-385900000</v>
      </c>
      <c r="AV264" s="54">
        <v>-129800000</v>
      </c>
      <c r="AW264" s="36">
        <v>-361100000</v>
      </c>
      <c r="AX264" s="37"/>
      <c r="AZ264" s="37"/>
      <c r="BA264" s="38"/>
      <c r="BB264" s="36">
        <v>-84500000</v>
      </c>
      <c r="BC264" s="37">
        <v>13700000</v>
      </c>
      <c r="BD264" s="38">
        <v>-98200000</v>
      </c>
      <c r="BE264" s="54">
        <v>-28700000</v>
      </c>
      <c r="BF264" s="54"/>
      <c r="BG264" s="82">
        <v>-604100000</v>
      </c>
      <c r="BH264" s="54">
        <v>-23900000</v>
      </c>
      <c r="BI264" s="54"/>
      <c r="BJ264" s="58">
        <v>-23900000</v>
      </c>
      <c r="BK264" s="37"/>
      <c r="BL264" s="56">
        <v>-23900000</v>
      </c>
    </row>
    <row r="265" spans="1:64" x14ac:dyDescent="0.2">
      <c r="A265" s="52" t="s">
        <v>13</v>
      </c>
      <c r="B265" s="52" t="s">
        <v>14</v>
      </c>
      <c r="C265" s="52">
        <v>22219</v>
      </c>
      <c r="D265" s="52" t="s">
        <v>16</v>
      </c>
      <c r="E265" s="52">
        <v>2019</v>
      </c>
      <c r="F265" s="52" t="s">
        <v>1292</v>
      </c>
      <c r="G265" s="53">
        <v>43830</v>
      </c>
      <c r="H265" s="53">
        <v>43867</v>
      </c>
      <c r="I265" s="53">
        <v>43867</v>
      </c>
      <c r="J265" s="54">
        <v>577000000</v>
      </c>
      <c r="K265" s="54">
        <v>585100000</v>
      </c>
      <c r="L265" s="52" t="s">
        <v>18</v>
      </c>
      <c r="M265" s="83">
        <v>4582000000</v>
      </c>
      <c r="N265" s="37"/>
      <c r="O265" s="37"/>
      <c r="P265" s="38"/>
      <c r="Q265" s="49">
        <v>1593000000</v>
      </c>
      <c r="R265" s="36">
        <v>203000000</v>
      </c>
      <c r="S265" s="37">
        <v>278000000</v>
      </c>
      <c r="T265" s="37">
        <v>-273000000</v>
      </c>
      <c r="U265" s="38">
        <v>198000000</v>
      </c>
      <c r="V265" s="36">
        <v>692000000</v>
      </c>
      <c r="W265" s="37">
        <v>345000000</v>
      </c>
      <c r="X265" s="37">
        <v>370000000</v>
      </c>
      <c r="Y265" s="37">
        <v>-117000000</v>
      </c>
      <c r="Z265" s="38">
        <v>94000000</v>
      </c>
      <c r="AB265" s="84">
        <v>7070000000</v>
      </c>
      <c r="AC265" s="36">
        <v>-1576000000</v>
      </c>
      <c r="AD265" s="37">
        <v>123000000</v>
      </c>
      <c r="AE265" s="37"/>
      <c r="AF265" s="37"/>
      <c r="AG265" s="37">
        <v>-1699000000</v>
      </c>
      <c r="AH265" s="37">
        <v>-1699000000</v>
      </c>
      <c r="AI265" s="54"/>
      <c r="AJ265" s="54"/>
      <c r="AK265" s="36">
        <v>-192000000</v>
      </c>
      <c r="AL265" s="37">
        <v>1443000000</v>
      </c>
      <c r="AM265" s="38">
        <v>-1635000000</v>
      </c>
      <c r="AN265" s="36">
        <v>-4748000000</v>
      </c>
      <c r="AO265" s="37">
        <v>236000000</v>
      </c>
      <c r="AP265" s="37"/>
      <c r="AQ265" s="37"/>
      <c r="AR265" s="38">
        <v>-4984000000</v>
      </c>
      <c r="AS265" s="54">
        <v>72000000</v>
      </c>
      <c r="AT265" s="54"/>
      <c r="AU265" s="82">
        <v>-6444000000</v>
      </c>
      <c r="AV265" s="54">
        <v>-3316000000</v>
      </c>
      <c r="AW265" s="36">
        <v>3249000000</v>
      </c>
      <c r="AX265" s="37">
        <v>-316000000</v>
      </c>
      <c r="AY265" s="55">
        <v>3565000000</v>
      </c>
      <c r="AZ265" s="37">
        <v>-2716000000</v>
      </c>
      <c r="BA265" s="38">
        <v>6281000000</v>
      </c>
      <c r="BB265" s="36">
        <v>-860000000</v>
      </c>
      <c r="BC265" s="37">
        <v>547000000</v>
      </c>
      <c r="BD265" s="38">
        <v>-1407000000</v>
      </c>
      <c r="BE265" s="54">
        <v>-197000000</v>
      </c>
      <c r="BF265" s="54"/>
      <c r="BG265" s="82">
        <v>-1124000000</v>
      </c>
      <c r="BH265" s="54">
        <v>-498000000</v>
      </c>
      <c r="BI265" s="54"/>
      <c r="BJ265" s="58">
        <v>-498000000</v>
      </c>
      <c r="BK265" s="37">
        <v>-2000000</v>
      </c>
      <c r="BL265" s="56">
        <v>-500000000</v>
      </c>
    </row>
    <row r="266" spans="1:64" x14ac:dyDescent="0.2">
      <c r="A266" s="52" t="s">
        <v>835</v>
      </c>
      <c r="B266" s="52" t="s">
        <v>836</v>
      </c>
      <c r="C266" s="52">
        <v>333441</v>
      </c>
      <c r="D266" s="52" t="s">
        <v>16</v>
      </c>
      <c r="E266" s="52">
        <v>2019</v>
      </c>
      <c r="F266" s="52" t="s">
        <v>1292</v>
      </c>
      <c r="G266" s="53">
        <v>43830</v>
      </c>
      <c r="H266" s="53">
        <v>43889</v>
      </c>
      <c r="I266" s="53">
        <v>43889</v>
      </c>
      <c r="J266" s="54">
        <v>542191000</v>
      </c>
      <c r="K266" s="54">
        <v>546608000</v>
      </c>
      <c r="L266" s="52" t="s">
        <v>837</v>
      </c>
      <c r="M266" s="83">
        <v>1107835000</v>
      </c>
      <c r="N266" s="37"/>
      <c r="O266" s="37"/>
      <c r="P266" s="38"/>
      <c r="Q266" s="49">
        <v>64814000</v>
      </c>
      <c r="R266" s="36">
        <v>64367000</v>
      </c>
      <c r="S266" s="37">
        <v>63356000</v>
      </c>
      <c r="T266" s="37">
        <v>1263000</v>
      </c>
      <c r="U266" s="38">
        <v>-252000</v>
      </c>
      <c r="V266" s="36">
        <v>-123254000</v>
      </c>
      <c r="W266" s="37">
        <v>-59941000</v>
      </c>
      <c r="X266" s="37">
        <v>-85222000</v>
      </c>
      <c r="Y266" s="37">
        <v>28832000</v>
      </c>
      <c r="Z266" s="38">
        <v>-6923000</v>
      </c>
      <c r="AB266" s="84">
        <v>1113762000</v>
      </c>
      <c r="AC266" s="36">
        <v>-109159000</v>
      </c>
      <c r="AD266" s="37">
        <v>1239000</v>
      </c>
      <c r="AE266" s="37">
        <v>1239000</v>
      </c>
      <c r="AF266" s="37"/>
      <c r="AG266" s="37">
        <v>-110398000</v>
      </c>
      <c r="AH266" s="37">
        <v>-101661000</v>
      </c>
      <c r="AI266" s="54">
        <v>-8737000</v>
      </c>
      <c r="AJ266" s="54"/>
      <c r="AK266" s="36">
        <v>-216300000</v>
      </c>
      <c r="AL266" s="37">
        <v>851436000</v>
      </c>
      <c r="AM266" s="38">
        <v>-1067736000</v>
      </c>
      <c r="AO266" s="37"/>
      <c r="AP266" s="37"/>
      <c r="AQ266" s="37"/>
      <c r="AR266" s="38"/>
      <c r="AS266" s="54"/>
      <c r="AT266" s="54"/>
      <c r="AU266" s="82">
        <v>-325459000</v>
      </c>
      <c r="AV266" s="54"/>
      <c r="AW266" s="36">
        <v>-13569000</v>
      </c>
      <c r="AX266" s="37"/>
      <c r="AY266" s="55">
        <v>-13569000</v>
      </c>
      <c r="AZ266" s="37">
        <v>-13569000</v>
      </c>
      <c r="BA266" s="38"/>
      <c r="BB266" s="36">
        <v>-614937000</v>
      </c>
      <c r="BC266" s="37">
        <v>92363000</v>
      </c>
      <c r="BD266" s="38">
        <v>-707300000</v>
      </c>
      <c r="BE266" s="54">
        <v>-1265000</v>
      </c>
      <c r="BF266" s="54"/>
      <c r="BG266" s="82">
        <v>-629771000</v>
      </c>
      <c r="BH266" s="54">
        <v>158532000</v>
      </c>
      <c r="BI266" s="54"/>
      <c r="BJ266" s="58">
        <v>158532000</v>
      </c>
      <c r="BK266" s="37">
        <v>1912000</v>
      </c>
      <c r="BL266" s="56">
        <v>160444000</v>
      </c>
    </row>
    <row r="267" spans="1:64" x14ac:dyDescent="0.2">
      <c r="A267" s="52" t="s">
        <v>89</v>
      </c>
      <c r="B267" s="52" t="s">
        <v>90</v>
      </c>
      <c r="C267" s="52">
        <v>133574</v>
      </c>
      <c r="D267" s="52" t="s">
        <v>16</v>
      </c>
      <c r="E267" s="52">
        <v>2019</v>
      </c>
      <c r="F267" s="52" t="s">
        <v>1292</v>
      </c>
      <c r="G267" s="53">
        <v>43830</v>
      </c>
      <c r="H267" s="53">
        <v>43886</v>
      </c>
      <c r="I267" s="53">
        <v>43886</v>
      </c>
      <c r="J267" s="54">
        <v>1869000000</v>
      </c>
      <c r="K267" s="54">
        <v>1869000000</v>
      </c>
      <c r="L267" s="52" t="s">
        <v>92</v>
      </c>
      <c r="M267" s="83">
        <v>-1298000000</v>
      </c>
      <c r="N267" s="37">
        <v>-1298000000</v>
      </c>
      <c r="O267" s="37"/>
      <c r="P267" s="38"/>
      <c r="Q267" s="49">
        <v>226000000</v>
      </c>
      <c r="R267" s="36">
        <v>3000000</v>
      </c>
      <c r="S267" s="37"/>
      <c r="T267" s="37"/>
      <c r="U267" s="38">
        <v>3000000</v>
      </c>
      <c r="V267" s="36">
        <v>8495000000</v>
      </c>
      <c r="W267" s="37">
        <v>-8000000</v>
      </c>
      <c r="X267" s="37">
        <v>42000000</v>
      </c>
      <c r="Y267" s="37">
        <v>-79000000</v>
      </c>
      <c r="Z267" s="38">
        <v>8540000000</v>
      </c>
      <c r="AB267" s="84">
        <v>7426000000</v>
      </c>
      <c r="AC267" s="36">
        <v>-246000000</v>
      </c>
      <c r="AD267" s="37"/>
      <c r="AE267" s="37"/>
      <c r="AF267" s="37"/>
      <c r="AG267" s="37"/>
      <c r="AH267" s="37"/>
      <c r="AI267" s="54"/>
      <c r="AJ267" s="54">
        <v>-246000000</v>
      </c>
      <c r="AL267" s="37"/>
      <c r="AM267" s="38"/>
      <c r="AO267" s="37"/>
      <c r="AP267" s="37"/>
      <c r="AQ267" s="37"/>
      <c r="AR267" s="38"/>
      <c r="AS267" s="54">
        <v>-1741000000</v>
      </c>
      <c r="AT267" s="54"/>
      <c r="AU267" s="82">
        <v>-1987000000</v>
      </c>
      <c r="AV267" s="54">
        <v>-6069000000</v>
      </c>
      <c r="AW267" s="36">
        <v>2321000000</v>
      </c>
      <c r="AX267" s="37">
        <v>-12800000000</v>
      </c>
      <c r="AY267" s="55">
        <v>15121000000</v>
      </c>
      <c r="AZ267" s="37">
        <v>-1144000000</v>
      </c>
      <c r="BA267" s="38">
        <v>16265000000</v>
      </c>
      <c r="BB267" s="36">
        <v>-845000000</v>
      </c>
      <c r="BC267" s="37"/>
      <c r="BD267" s="38">
        <v>-845000000</v>
      </c>
      <c r="BE267" s="54">
        <v>-119000000</v>
      </c>
      <c r="BF267" s="54"/>
      <c r="BG267" s="82">
        <v>-4712000000</v>
      </c>
      <c r="BH267" s="54">
        <v>727000000</v>
      </c>
      <c r="BI267" s="54"/>
      <c r="BJ267" s="58">
        <v>727000000</v>
      </c>
      <c r="BK267" s="37"/>
      <c r="BL267" s="56">
        <v>727000000</v>
      </c>
    </row>
    <row r="268" spans="1:64" x14ac:dyDescent="0.2">
      <c r="A268" s="52" t="s">
        <v>1135</v>
      </c>
      <c r="B268" s="52" t="s">
        <v>1136</v>
      </c>
      <c r="C268" s="52">
        <v>94993</v>
      </c>
      <c r="D268" s="52" t="s">
        <v>16</v>
      </c>
      <c r="E268" s="52">
        <v>2019</v>
      </c>
      <c r="F268" s="52" t="s">
        <v>1292</v>
      </c>
      <c r="G268" s="53">
        <v>43830</v>
      </c>
      <c r="H268" s="53">
        <v>43881</v>
      </c>
      <c r="I268" s="53">
        <v>43881</v>
      </c>
      <c r="J268" s="54">
        <v>383800000</v>
      </c>
      <c r="K268" s="54">
        <v>383800000</v>
      </c>
      <c r="L268" s="52" t="s">
        <v>1137</v>
      </c>
      <c r="M268" s="83">
        <v>-1090800000</v>
      </c>
      <c r="N268" s="37"/>
      <c r="O268" s="37"/>
      <c r="P268" s="38"/>
      <c r="Q268" s="49">
        <v>882700000</v>
      </c>
      <c r="R268" s="36">
        <v>451900000</v>
      </c>
      <c r="S268" s="37">
        <v>27900000</v>
      </c>
      <c r="T268" s="37">
        <v>-261300000</v>
      </c>
      <c r="U268" s="38">
        <v>685300000</v>
      </c>
      <c r="V268" s="36">
        <v>851600000</v>
      </c>
      <c r="W268" s="37">
        <v>34600000</v>
      </c>
      <c r="X268" s="37">
        <v>128100000</v>
      </c>
      <c r="Y268" s="37">
        <v>-125400000</v>
      </c>
      <c r="Z268" s="38">
        <v>814300000</v>
      </c>
      <c r="AB268" s="84">
        <v>1095400000</v>
      </c>
      <c r="AC268" s="36">
        <v>-1268200000</v>
      </c>
      <c r="AD268" s="37">
        <v>4000000</v>
      </c>
      <c r="AE268" s="37"/>
      <c r="AF268" s="37"/>
      <c r="AG268" s="37">
        <v>-1272200000</v>
      </c>
      <c r="AH268" s="37"/>
      <c r="AI268" s="54"/>
      <c r="AJ268" s="54"/>
      <c r="AK268" s="36">
        <v>-22100000</v>
      </c>
      <c r="AL268" s="37">
        <v>535500000</v>
      </c>
      <c r="AM268" s="38">
        <v>-557600000</v>
      </c>
      <c r="AN268" s="36">
        <v>0</v>
      </c>
      <c r="AO268" s="37"/>
      <c r="AP268" s="37">
        <v>0</v>
      </c>
      <c r="AQ268" s="37"/>
      <c r="AR268" s="38"/>
      <c r="AS268" s="54">
        <v>-70600000</v>
      </c>
      <c r="AT268" s="54"/>
      <c r="AU268" s="82">
        <v>-1360900000</v>
      </c>
      <c r="AV268" s="54">
        <v>-67200000</v>
      </c>
      <c r="AW268" s="36">
        <v>-11500000</v>
      </c>
      <c r="AX268" s="37">
        <v>36800000</v>
      </c>
      <c r="AY268" s="55">
        <v>-48300000</v>
      </c>
      <c r="AZ268" s="37">
        <v>-48300000</v>
      </c>
      <c r="BA268" s="38">
        <v>0</v>
      </c>
      <c r="BB268" s="36">
        <v>-149900000</v>
      </c>
      <c r="BC268" s="37"/>
      <c r="BD268" s="38">
        <v>-149900000</v>
      </c>
      <c r="BE268" s="54">
        <v>146400000</v>
      </c>
      <c r="BF268" s="54"/>
      <c r="BG268" s="82">
        <v>-82200000</v>
      </c>
      <c r="BH268" s="54">
        <v>-347700000</v>
      </c>
      <c r="BI268" s="54"/>
      <c r="BJ268" s="58">
        <v>-347700000</v>
      </c>
      <c r="BK268" s="37">
        <v>9000000</v>
      </c>
      <c r="BL268" s="56">
        <v>-338700000</v>
      </c>
    </row>
    <row r="269" spans="1:64" x14ac:dyDescent="0.2">
      <c r="A269" s="52" t="s">
        <v>772</v>
      </c>
      <c r="B269" s="52" t="s">
        <v>773</v>
      </c>
      <c r="C269" s="52">
        <v>353184</v>
      </c>
      <c r="D269" s="52" t="s">
        <v>16</v>
      </c>
      <c r="E269" s="52">
        <v>2019</v>
      </c>
      <c r="F269" s="52" t="s">
        <v>1292</v>
      </c>
      <c r="G269" s="53">
        <v>43830</v>
      </c>
      <c r="H269" s="53">
        <v>43889</v>
      </c>
      <c r="I269" s="53">
        <v>43889</v>
      </c>
      <c r="J269" s="54">
        <v>659000000</v>
      </c>
      <c r="K269" s="54">
        <v>664000000</v>
      </c>
      <c r="L269" s="52" t="s">
        <v>774</v>
      </c>
      <c r="M269" s="83">
        <v>3255000000</v>
      </c>
      <c r="N269" s="37"/>
      <c r="O269" s="37"/>
      <c r="P269" s="38"/>
      <c r="Q269" s="49">
        <v>3638000000</v>
      </c>
      <c r="R269" s="36">
        <v>2422000000</v>
      </c>
      <c r="S269" s="37"/>
      <c r="T269" s="37"/>
      <c r="U269" s="38"/>
      <c r="V269" s="36">
        <v>126000000</v>
      </c>
      <c r="W269" s="37"/>
      <c r="X269" s="37"/>
      <c r="Y269" s="37"/>
      <c r="Z269" s="38"/>
      <c r="AB269" s="84">
        <v>9441000000</v>
      </c>
      <c r="AC269" s="36">
        <v>-5374000000</v>
      </c>
      <c r="AD269" s="37"/>
      <c r="AE269" s="37"/>
      <c r="AF269" s="37"/>
      <c r="AG269" s="37"/>
      <c r="AH269" s="37"/>
      <c r="AI269" s="54"/>
      <c r="AJ269" s="54"/>
      <c r="AL269" s="37"/>
      <c r="AM269" s="38"/>
      <c r="AN269" s="36">
        <v>-129000000</v>
      </c>
      <c r="AO269" s="37"/>
      <c r="AP269" s="37"/>
      <c r="AQ269" s="37"/>
      <c r="AR269" s="38"/>
      <c r="AS269" s="54">
        <v>-758000000</v>
      </c>
      <c r="AT269" s="54"/>
      <c r="AU269" s="82">
        <v>-6261000000</v>
      </c>
      <c r="AV269" s="54">
        <v>-1398000000</v>
      </c>
      <c r="AW269" s="36">
        <v>1201000000</v>
      </c>
      <c r="AX269" s="37"/>
      <c r="AZ269" s="37"/>
      <c r="BA269" s="38"/>
      <c r="BB269" s="36">
        <v>-1940000000</v>
      </c>
      <c r="BC269" s="37"/>
      <c r="BD269" s="38"/>
      <c r="BE269" s="54">
        <v>-1239000000</v>
      </c>
      <c r="BF269" s="54"/>
      <c r="BG269" s="82">
        <v>-3376000000</v>
      </c>
      <c r="BH269" s="54">
        <v>-196000000</v>
      </c>
      <c r="BI269" s="54"/>
      <c r="BJ269" s="58">
        <v>-196000000</v>
      </c>
      <c r="BK269" s="37"/>
      <c r="BL269" s="56">
        <v>-196000000</v>
      </c>
    </row>
    <row r="270" spans="1:64" x14ac:dyDescent="0.2">
      <c r="A270" s="52" t="s">
        <v>805</v>
      </c>
      <c r="B270" s="52" t="s">
        <v>806</v>
      </c>
      <c r="C270" s="52">
        <v>262201</v>
      </c>
      <c r="D270" s="52" t="s">
        <v>16</v>
      </c>
      <c r="E270" s="52">
        <v>2019</v>
      </c>
      <c r="F270" s="52" t="s">
        <v>1292</v>
      </c>
      <c r="G270" s="53">
        <v>43830</v>
      </c>
      <c r="H270" s="53">
        <v>43887</v>
      </c>
      <c r="I270" s="53">
        <v>43887</v>
      </c>
      <c r="J270" s="54">
        <v>2565000000</v>
      </c>
      <c r="K270" s="54">
        <v>2580000000</v>
      </c>
      <c r="L270" s="52" t="s">
        <v>807</v>
      </c>
      <c r="M270" s="83">
        <v>9777000000</v>
      </c>
      <c r="N270" s="37"/>
      <c r="O270" s="37"/>
      <c r="P270" s="38"/>
      <c r="Q270" s="49">
        <v>3652000000</v>
      </c>
      <c r="R270" s="36">
        <v>2078000000</v>
      </c>
      <c r="S270" s="37"/>
      <c r="T270" s="37"/>
      <c r="U270" s="38"/>
      <c r="V270" s="36">
        <v>-2067000000</v>
      </c>
      <c r="W270" s="37"/>
      <c r="X270" s="37"/>
      <c r="Y270" s="37"/>
      <c r="Z270" s="38"/>
      <c r="AB270" s="84">
        <v>13440000000</v>
      </c>
      <c r="AC270" s="36">
        <v>-3473000000</v>
      </c>
      <c r="AD270" s="37"/>
      <c r="AE270" s="37"/>
      <c r="AF270" s="37"/>
      <c r="AG270" s="37"/>
      <c r="AH270" s="37"/>
      <c r="AI270" s="54"/>
      <c r="AJ270" s="54"/>
      <c r="AK270" s="36">
        <v>5420000000</v>
      </c>
      <c r="AL270" s="37"/>
      <c r="AM270" s="38"/>
      <c r="AN270" s="36">
        <v>-4954000000</v>
      </c>
      <c r="AO270" s="37"/>
      <c r="AP270" s="37"/>
      <c r="AQ270" s="37"/>
      <c r="AR270" s="38"/>
      <c r="AS270" s="54">
        <v>378000000</v>
      </c>
      <c r="AT270" s="54"/>
      <c r="AU270" s="82">
        <v>-2629000000</v>
      </c>
      <c r="AV270" s="54">
        <v>-5695000000</v>
      </c>
      <c r="AW270" s="36">
        <v>1248000000</v>
      </c>
      <c r="AX270" s="37"/>
      <c r="AZ270" s="37"/>
      <c r="BA270" s="38"/>
      <c r="BB270" s="36">
        <v>-4419000000</v>
      </c>
      <c r="BC270" s="37"/>
      <c r="BD270" s="38"/>
      <c r="BE270" s="54">
        <v>5000000</v>
      </c>
      <c r="BF270" s="54"/>
      <c r="BG270" s="82">
        <v>-8861000000</v>
      </c>
      <c r="BH270" s="54">
        <v>1950000000</v>
      </c>
      <c r="BI270" s="54"/>
      <c r="BJ270" s="58">
        <v>1950000000</v>
      </c>
      <c r="BK270" s="37">
        <v>17000000</v>
      </c>
      <c r="BL270" s="56">
        <v>1967000000</v>
      </c>
    </row>
    <row r="271" spans="1:64" x14ac:dyDescent="0.2">
      <c r="A271" s="52" t="s">
        <v>769</v>
      </c>
      <c r="B271" s="52" t="s">
        <v>770</v>
      </c>
      <c r="C271" s="52">
        <v>378185</v>
      </c>
      <c r="D271" s="52" t="s">
        <v>16</v>
      </c>
      <c r="E271" s="52">
        <v>2019</v>
      </c>
      <c r="F271" s="52" t="s">
        <v>1292</v>
      </c>
      <c r="G271" s="53">
        <v>43830</v>
      </c>
      <c r="H271" s="53">
        <v>43881</v>
      </c>
      <c r="I271" s="53">
        <v>43881</v>
      </c>
      <c r="J271" s="54">
        <v>810000000</v>
      </c>
      <c r="K271" s="54">
        <v>810000000</v>
      </c>
      <c r="L271" s="52" t="s">
        <v>771</v>
      </c>
      <c r="M271" s="83">
        <v>480000000</v>
      </c>
      <c r="N271" s="37"/>
      <c r="O271" s="37"/>
      <c r="P271" s="38"/>
      <c r="Q271" s="49">
        <v>2397000000</v>
      </c>
      <c r="R271" s="36">
        <v>207000000</v>
      </c>
      <c r="S271" s="37"/>
      <c r="T271" s="37">
        <v>-34000000</v>
      </c>
      <c r="U271" s="38">
        <v>241000000</v>
      </c>
      <c r="V271" s="36">
        <v>-335000000</v>
      </c>
      <c r="W271" s="37">
        <v>52000000</v>
      </c>
      <c r="X271" s="37">
        <v>3000000</v>
      </c>
      <c r="Y271" s="37"/>
      <c r="Z271" s="38">
        <v>-390000000</v>
      </c>
      <c r="AB271" s="84">
        <v>2749000000</v>
      </c>
      <c r="AC271" s="36">
        <v>-2550000000</v>
      </c>
      <c r="AD271" s="37"/>
      <c r="AE271" s="37"/>
      <c r="AF271" s="37"/>
      <c r="AG271" s="37">
        <v>-2550000000</v>
      </c>
      <c r="AH271" s="37">
        <v>-2550000000</v>
      </c>
      <c r="AI271" s="54"/>
      <c r="AJ271" s="54"/>
      <c r="AL271" s="37"/>
      <c r="AM271" s="38"/>
      <c r="AN271" s="36">
        <v>-369000000</v>
      </c>
      <c r="AO271" s="37">
        <v>-76000000</v>
      </c>
      <c r="AP271" s="37"/>
      <c r="AQ271" s="37"/>
      <c r="AR271" s="38">
        <v>-293000000</v>
      </c>
      <c r="AS271" s="54">
        <v>101000000</v>
      </c>
      <c r="AT271" s="54"/>
      <c r="AU271" s="82">
        <v>-2818000000</v>
      </c>
      <c r="AV271" s="54">
        <v>-162000000</v>
      </c>
      <c r="AW271" s="36">
        <v>0</v>
      </c>
      <c r="AX271" s="37"/>
      <c r="AY271" s="55">
        <v>0</v>
      </c>
      <c r="AZ271" s="37">
        <v>-600000000</v>
      </c>
      <c r="BA271" s="38">
        <v>600000000</v>
      </c>
      <c r="BB271" s="36">
        <v>-362000000</v>
      </c>
      <c r="BC271" s="37"/>
      <c r="BD271" s="38">
        <v>-362000000</v>
      </c>
      <c r="BE271" s="54">
        <v>-11000000</v>
      </c>
      <c r="BF271" s="54"/>
      <c r="BG271" s="82">
        <v>-535000000</v>
      </c>
      <c r="BH271" s="54">
        <v>-604000000</v>
      </c>
      <c r="BI271" s="54"/>
      <c r="BJ271" s="58">
        <v>-604000000</v>
      </c>
      <c r="BK271" s="37"/>
      <c r="BL271" s="56">
        <v>-604000000</v>
      </c>
    </row>
    <row r="272" spans="1:64" x14ac:dyDescent="0.2">
      <c r="A272" s="52" t="s">
        <v>844</v>
      </c>
      <c r="B272" s="52" t="s">
        <v>845</v>
      </c>
      <c r="C272" s="52">
        <v>549638</v>
      </c>
      <c r="D272" s="52" t="s">
        <v>16</v>
      </c>
      <c r="E272" s="52">
        <v>2019</v>
      </c>
      <c r="F272" s="52" t="s">
        <v>1292</v>
      </c>
      <c r="G272" s="53">
        <v>43830</v>
      </c>
      <c r="H272" s="53">
        <v>43879</v>
      </c>
      <c r="I272" s="53">
        <v>43879</v>
      </c>
      <c r="J272" s="54">
        <v>84644000</v>
      </c>
      <c r="K272" s="54">
        <v>85536000</v>
      </c>
      <c r="L272" s="52" t="s">
        <v>846</v>
      </c>
      <c r="M272" s="83">
        <v>563648000</v>
      </c>
      <c r="N272" s="37"/>
      <c r="O272" s="37"/>
      <c r="P272" s="38"/>
      <c r="Q272" s="49">
        <v>79409000</v>
      </c>
      <c r="R272" s="36">
        <v>64881000</v>
      </c>
      <c r="S272" s="37"/>
      <c r="T272" s="37"/>
      <c r="U272" s="38"/>
      <c r="V272" s="36">
        <v>1585000</v>
      </c>
      <c r="W272" s="37"/>
      <c r="X272" s="37"/>
      <c r="Y272" s="37"/>
      <c r="Z272" s="38"/>
      <c r="AB272" s="84">
        <v>709523000</v>
      </c>
      <c r="AC272" s="36">
        <v>-29106000</v>
      </c>
      <c r="AD272" s="37"/>
      <c r="AE272" s="37"/>
      <c r="AF272" s="37"/>
      <c r="AG272" s="37"/>
      <c r="AH272" s="37"/>
      <c r="AI272" s="54"/>
      <c r="AJ272" s="54"/>
      <c r="AL272" s="37"/>
      <c r="AM272" s="38"/>
      <c r="AN272" s="36">
        <v>-18177000</v>
      </c>
      <c r="AO272" s="37"/>
      <c r="AP272" s="37"/>
      <c r="AQ272" s="37"/>
      <c r="AR272" s="38"/>
      <c r="AS272" s="54">
        <v>-24654000</v>
      </c>
      <c r="AT272" s="54"/>
      <c r="AU272" s="82">
        <v>-71937000</v>
      </c>
      <c r="AV272" s="54">
        <v>-222922000</v>
      </c>
      <c r="AW272" s="36">
        <v>486875000</v>
      </c>
      <c r="AX272" s="37"/>
      <c r="AZ272" s="37"/>
      <c r="BA272" s="38"/>
      <c r="BB272" s="36">
        <v>-288839000</v>
      </c>
      <c r="BC272" s="37">
        <v>3236000</v>
      </c>
      <c r="BD272" s="38">
        <v>-292075000</v>
      </c>
      <c r="BE272" s="54">
        <v>-11781000</v>
      </c>
      <c r="BF272" s="54"/>
      <c r="BG272" s="82">
        <v>-36667000</v>
      </c>
      <c r="BH272" s="54">
        <v>600919000</v>
      </c>
      <c r="BI272" s="54"/>
      <c r="BJ272" s="58">
        <v>600919000</v>
      </c>
      <c r="BK272" s="37">
        <v>1472000</v>
      </c>
      <c r="BL272" s="56">
        <v>602391000</v>
      </c>
    </row>
    <row r="273" spans="1:64" x14ac:dyDescent="0.2">
      <c r="A273" s="52" t="s">
        <v>820</v>
      </c>
      <c r="B273" s="52" t="s">
        <v>821</v>
      </c>
      <c r="C273" s="52">
        <v>59265</v>
      </c>
      <c r="D273" s="52" t="s">
        <v>16</v>
      </c>
      <c r="E273" s="52">
        <v>2020</v>
      </c>
      <c r="F273" s="52" t="s">
        <v>1292</v>
      </c>
      <c r="G273" s="53">
        <v>44012</v>
      </c>
      <c r="H273" s="53">
        <v>44043</v>
      </c>
      <c r="I273" s="53">
        <v>44043</v>
      </c>
      <c r="J273" s="54">
        <v>7610000000</v>
      </c>
      <c r="K273" s="54">
        <v>7683000000</v>
      </c>
      <c r="L273" s="52" t="s">
        <v>822</v>
      </c>
      <c r="M273" s="83">
        <v>44281000000</v>
      </c>
      <c r="N273" s="37"/>
      <c r="O273" s="37"/>
      <c r="P273" s="38"/>
      <c r="Q273" s="49">
        <v>12796000000</v>
      </c>
      <c r="R273" s="36">
        <v>5081000000</v>
      </c>
      <c r="S273" s="37">
        <v>5289000000</v>
      </c>
      <c r="T273" s="37">
        <v>11000000</v>
      </c>
      <c r="U273" s="38">
        <v>-219000000</v>
      </c>
      <c r="V273" s="36">
        <v>-1483000000</v>
      </c>
      <c r="W273" s="37">
        <v>-2577000000</v>
      </c>
      <c r="X273" s="37">
        <v>168000000</v>
      </c>
      <c r="Y273" s="37">
        <v>3018000000</v>
      </c>
      <c r="Z273" s="38">
        <v>-2092000000</v>
      </c>
      <c r="AB273" s="84">
        <v>60675000000</v>
      </c>
      <c r="AC273" s="36">
        <v>-15441000000</v>
      </c>
      <c r="AD273" s="37"/>
      <c r="AE273" s="37"/>
      <c r="AF273" s="37"/>
      <c r="AG273" s="37">
        <v>-15441000000</v>
      </c>
      <c r="AH273" s="37">
        <v>-15441000000</v>
      </c>
      <c r="AI273" s="54"/>
      <c r="AJ273" s="54"/>
      <c r="AK273" s="36">
        <v>6980000000</v>
      </c>
      <c r="AL273" s="37">
        <v>84170000000</v>
      </c>
      <c r="AM273" s="38">
        <v>-77190000000</v>
      </c>
      <c r="AN273" s="36">
        <v>-2521000000</v>
      </c>
      <c r="AO273" s="37"/>
      <c r="AP273" s="37"/>
      <c r="AQ273" s="37"/>
      <c r="AR273" s="38">
        <v>-2521000000</v>
      </c>
      <c r="AS273" s="54"/>
      <c r="AT273" s="54"/>
      <c r="AU273" s="82">
        <v>-10982000000</v>
      </c>
      <c r="AV273" s="54">
        <v>-15137000000</v>
      </c>
      <c r="AW273" s="36">
        <v>-5852000000</v>
      </c>
      <c r="AX273" s="37">
        <v>0</v>
      </c>
      <c r="AY273" s="55">
        <v>-5852000000</v>
      </c>
      <c r="AZ273" s="37">
        <v>-5518000000</v>
      </c>
      <c r="BA273" s="38">
        <v>-334000000</v>
      </c>
      <c r="BB273" s="36">
        <v>-21625000000</v>
      </c>
      <c r="BC273" s="37"/>
      <c r="BD273" s="38"/>
      <c r="BE273" s="54">
        <v>-4658000000</v>
      </c>
      <c r="BF273" s="54"/>
      <c r="BG273" s="82">
        <v>-47272000000</v>
      </c>
      <c r="BH273" s="54">
        <v>2421000000</v>
      </c>
      <c r="BI273" s="54"/>
      <c r="BJ273" s="58">
        <v>2421000000</v>
      </c>
      <c r="BK273" s="37">
        <v>-201000000</v>
      </c>
      <c r="BL273" s="56">
        <v>2220000000</v>
      </c>
    </row>
    <row r="274" spans="1:64" x14ac:dyDescent="0.2">
      <c r="A274" s="52" t="s">
        <v>841</v>
      </c>
      <c r="B274" s="52" t="s">
        <v>842</v>
      </c>
      <c r="C274" s="52">
        <v>333970</v>
      </c>
      <c r="D274" s="52" t="s">
        <v>16</v>
      </c>
      <c r="E274" s="52">
        <v>2019</v>
      </c>
      <c r="F274" s="52" t="s">
        <v>1292</v>
      </c>
      <c r="G274" s="53">
        <v>43830</v>
      </c>
      <c r="H274" s="53">
        <v>43875</v>
      </c>
      <c r="I274" s="53">
        <v>43875</v>
      </c>
      <c r="J274" s="54">
        <v>166600000</v>
      </c>
      <c r="K274" s="54">
        <v>175600000</v>
      </c>
      <c r="L274" s="52" t="s">
        <v>843</v>
      </c>
      <c r="M274" s="83">
        <v>871000000</v>
      </c>
      <c r="N274" s="37">
        <v>871000000</v>
      </c>
      <c r="O274" s="37"/>
      <c r="P274" s="38"/>
      <c r="Q274" s="49">
        <v>394000000</v>
      </c>
      <c r="R274" s="36">
        <v>469000000</v>
      </c>
      <c r="S274" s="37">
        <v>118000000</v>
      </c>
      <c r="T274" s="37">
        <v>-84000000</v>
      </c>
      <c r="U274" s="38">
        <v>435000000</v>
      </c>
      <c r="V274" s="36">
        <v>89000000</v>
      </c>
      <c r="W274" s="37">
        <v>-79000000</v>
      </c>
      <c r="X274" s="37">
        <v>-74000000</v>
      </c>
      <c r="Y274" s="37">
        <v>198000000</v>
      </c>
      <c r="Z274" s="38">
        <v>44000000</v>
      </c>
      <c r="AB274" s="84">
        <v>1823000000</v>
      </c>
      <c r="AC274" s="36">
        <v>-241000000</v>
      </c>
      <c r="AD274" s="37">
        <v>7000000</v>
      </c>
      <c r="AE274" s="37"/>
      <c r="AF274" s="37"/>
      <c r="AG274" s="37">
        <v>-248000000</v>
      </c>
      <c r="AH274" s="37"/>
      <c r="AI274" s="54"/>
      <c r="AJ274" s="54"/>
      <c r="AL274" s="37"/>
      <c r="AM274" s="38"/>
      <c r="AO274" s="37"/>
      <c r="AP274" s="37"/>
      <c r="AQ274" s="37"/>
      <c r="AR274" s="38"/>
      <c r="AS274" s="54">
        <v>-693000000</v>
      </c>
      <c r="AT274" s="54"/>
      <c r="AU274" s="82">
        <v>-934000000</v>
      </c>
      <c r="AV274" s="54">
        <v>-379000000</v>
      </c>
      <c r="AW274" s="36">
        <v>-235000000</v>
      </c>
      <c r="AX274" s="37"/>
      <c r="AY274" s="55">
        <v>-235000000</v>
      </c>
      <c r="AZ274" s="37">
        <v>-2039000000</v>
      </c>
      <c r="BA274" s="38">
        <v>1804000000</v>
      </c>
      <c r="BB274" s="36">
        <v>-201000000</v>
      </c>
      <c r="BC274" s="37">
        <v>114000000</v>
      </c>
      <c r="BD274" s="38">
        <v>-315000000</v>
      </c>
      <c r="BE274" s="54">
        <v>-329000000</v>
      </c>
      <c r="BF274" s="54"/>
      <c r="BG274" s="82">
        <v>-1144000000</v>
      </c>
      <c r="BH274" s="54">
        <v>-255000000</v>
      </c>
      <c r="BI274" s="54"/>
      <c r="BJ274" s="58">
        <v>-255000000</v>
      </c>
      <c r="BK274" s="37">
        <v>-1000000</v>
      </c>
      <c r="BL274" s="56">
        <v>-256000000</v>
      </c>
    </row>
    <row r="275" spans="1:64" x14ac:dyDescent="0.2">
      <c r="A275" s="52" t="s">
        <v>808</v>
      </c>
      <c r="B275" s="52" t="s">
        <v>809</v>
      </c>
      <c r="C275" s="52">
        <v>334921</v>
      </c>
      <c r="D275" s="52" t="s">
        <v>16</v>
      </c>
      <c r="E275" s="52">
        <v>2019</v>
      </c>
      <c r="F275" s="52" t="s">
        <v>1292</v>
      </c>
      <c r="G275" s="53">
        <v>43830</v>
      </c>
      <c r="H275" s="53">
        <v>43868</v>
      </c>
      <c r="I275" s="53">
        <v>43868</v>
      </c>
      <c r="J275" s="54">
        <v>24567609</v>
      </c>
      <c r="K275" s="54">
        <v>24974457</v>
      </c>
      <c r="L275" s="52" t="s">
        <v>810</v>
      </c>
      <c r="M275" s="83">
        <v>561109000</v>
      </c>
      <c r="N275" s="37"/>
      <c r="O275" s="37"/>
      <c r="P275" s="38"/>
      <c r="Q275" s="49">
        <v>88681000</v>
      </c>
      <c r="R275" s="36">
        <v>13788000</v>
      </c>
      <c r="S275" s="37">
        <v>18285000</v>
      </c>
      <c r="T275" s="37">
        <v>11203000</v>
      </c>
      <c r="U275" s="38">
        <v>-15700000</v>
      </c>
      <c r="V275" s="36">
        <v>-60128000</v>
      </c>
      <c r="W275" s="37">
        <v>-31408000</v>
      </c>
      <c r="X275" s="37">
        <v>-4603000</v>
      </c>
      <c r="Y275" s="37">
        <v>-12221000</v>
      </c>
      <c r="Z275" s="38">
        <v>-11896000</v>
      </c>
      <c r="AB275" s="84">
        <v>603450000</v>
      </c>
      <c r="AC275" s="36">
        <v>-95919000</v>
      </c>
      <c r="AD275" s="37">
        <v>1422000</v>
      </c>
      <c r="AE275" s="37">
        <v>1422000</v>
      </c>
      <c r="AF275" s="37"/>
      <c r="AG275" s="37">
        <v>-97341000</v>
      </c>
      <c r="AH275" s="37">
        <v>-97341000</v>
      </c>
      <c r="AI275" s="54"/>
      <c r="AJ275" s="54"/>
      <c r="AL275" s="37"/>
      <c r="AM275" s="38"/>
      <c r="AN275" s="36">
        <v>-2004000</v>
      </c>
      <c r="AO275" s="37"/>
      <c r="AP275" s="37">
        <v>-2004000</v>
      </c>
      <c r="AQ275" s="37"/>
      <c r="AR275" s="38"/>
      <c r="AS275" s="54">
        <v>-1160000</v>
      </c>
      <c r="AT275" s="54"/>
      <c r="AU275" s="82">
        <v>-99083000</v>
      </c>
      <c r="AV275" s="54"/>
      <c r="AW275" s="36">
        <v>258297000</v>
      </c>
      <c r="AX275" s="37"/>
      <c r="AZ275" s="37"/>
      <c r="BA275" s="38"/>
      <c r="BB275" s="36">
        <v>-727418000</v>
      </c>
      <c r="BC275" s="37">
        <v>47581000</v>
      </c>
      <c r="BD275" s="38">
        <v>-774999000</v>
      </c>
      <c r="BE275" s="54">
        <v>-8247000</v>
      </c>
      <c r="BF275" s="54"/>
      <c r="BG275" s="82">
        <v>-477368000</v>
      </c>
      <c r="BH275" s="54">
        <v>26999000</v>
      </c>
      <c r="BI275" s="54"/>
      <c r="BJ275" s="58">
        <v>26999000</v>
      </c>
      <c r="BK275" s="37">
        <v>2676000</v>
      </c>
      <c r="BL275" s="56">
        <v>29675000</v>
      </c>
    </row>
    <row r="276" spans="1:64" x14ac:dyDescent="0.2">
      <c r="A276" s="52" t="s">
        <v>817</v>
      </c>
      <c r="B276" s="52" t="s">
        <v>818</v>
      </c>
      <c r="C276" s="52">
        <v>60906</v>
      </c>
      <c r="D276" s="52" t="s">
        <v>16</v>
      </c>
      <c r="E276" s="52">
        <v>2019</v>
      </c>
      <c r="F276" s="52" t="s">
        <v>1292</v>
      </c>
      <c r="G276" s="53">
        <v>43708</v>
      </c>
      <c r="H276" s="53">
        <v>43755</v>
      </c>
      <c r="I276" s="53">
        <v>43755</v>
      </c>
      <c r="J276" s="54">
        <v>1114000000</v>
      </c>
      <c r="K276" s="54">
        <v>1143000000</v>
      </c>
      <c r="L276" s="52" t="s">
        <v>819</v>
      </c>
      <c r="M276" s="83">
        <v>6358000000</v>
      </c>
      <c r="N276" s="37"/>
      <c r="O276" s="37"/>
      <c r="P276" s="38"/>
      <c r="Q276" s="49">
        <v>5424000000</v>
      </c>
      <c r="R276" s="36">
        <v>292000000</v>
      </c>
      <c r="S276" s="37">
        <v>243000000</v>
      </c>
      <c r="T276" s="37"/>
      <c r="U276" s="38">
        <v>49000000</v>
      </c>
      <c r="V276" s="36">
        <v>1115000000</v>
      </c>
      <c r="W276" s="37">
        <v>2431000000</v>
      </c>
      <c r="X276" s="37">
        <v>-1528000000</v>
      </c>
      <c r="Y276" s="37">
        <v>-174000000</v>
      </c>
      <c r="Z276" s="38">
        <v>386000000</v>
      </c>
      <c r="AB276" s="84">
        <v>13189000000</v>
      </c>
      <c r="AC276" s="36">
        <v>-9780000000</v>
      </c>
      <c r="AD276" s="37"/>
      <c r="AE276" s="37"/>
      <c r="AF276" s="37"/>
      <c r="AG276" s="37">
        <v>-9780000000</v>
      </c>
      <c r="AH276" s="37"/>
      <c r="AI276" s="54"/>
      <c r="AJ276" s="54"/>
      <c r="AK276" s="36">
        <v>-1173000000</v>
      </c>
      <c r="AL276" s="37">
        <v>3045000000</v>
      </c>
      <c r="AM276" s="38">
        <v>-4218000000</v>
      </c>
      <c r="AN276" s="36">
        <v>0</v>
      </c>
      <c r="AO276" s="37"/>
      <c r="AP276" s="37"/>
      <c r="AQ276" s="37"/>
      <c r="AR276" s="38">
        <v>0</v>
      </c>
      <c r="AS276" s="54">
        <v>868000000</v>
      </c>
      <c r="AT276" s="54"/>
      <c r="AU276" s="82">
        <v>-10085000000</v>
      </c>
      <c r="AV276" s="54"/>
      <c r="AW276" s="36">
        <v>-3340000000</v>
      </c>
      <c r="AX276" s="37"/>
      <c r="AZ276" s="37"/>
      <c r="BA276" s="38"/>
      <c r="BB276" s="36">
        <v>-2550000000</v>
      </c>
      <c r="BC276" s="37">
        <v>179000000</v>
      </c>
      <c r="BD276" s="38">
        <v>-2729000000</v>
      </c>
      <c r="BE276" s="54">
        <v>3452000000</v>
      </c>
      <c r="BF276" s="54"/>
      <c r="BG276" s="82">
        <v>-2438000000</v>
      </c>
      <c r="BH276" s="54">
        <v>666000000</v>
      </c>
      <c r="BI276" s="54"/>
      <c r="BJ276" s="58">
        <v>666000000</v>
      </c>
      <c r="BK276" s="37">
        <v>26000000</v>
      </c>
      <c r="BL276" s="56">
        <v>692000000</v>
      </c>
    </row>
    <row r="277" spans="1:64" x14ac:dyDescent="0.2">
      <c r="A277" s="52" t="s">
        <v>790</v>
      </c>
      <c r="B277" s="52" t="s">
        <v>791</v>
      </c>
      <c r="C277" s="52">
        <v>153611</v>
      </c>
      <c r="D277" s="52" t="s">
        <v>16</v>
      </c>
      <c r="E277" s="52">
        <v>2020</v>
      </c>
      <c r="F277" s="52" t="s">
        <v>1292</v>
      </c>
      <c r="G277" s="53">
        <v>44012</v>
      </c>
      <c r="H277" s="53">
        <v>44062</v>
      </c>
      <c r="I277" s="53">
        <v>44062</v>
      </c>
      <c r="J277" s="54">
        <v>269341000</v>
      </c>
      <c r="K277" s="54">
        <v>272028000</v>
      </c>
      <c r="L277" s="52" t="s">
        <v>792</v>
      </c>
      <c r="M277" s="83">
        <v>654694000</v>
      </c>
      <c r="N277" s="37"/>
      <c r="O277" s="37"/>
      <c r="P277" s="38"/>
      <c r="Q277" s="49">
        <v>108533000</v>
      </c>
      <c r="R277" s="36">
        <v>116969000</v>
      </c>
      <c r="S277" s="37"/>
      <c r="T277" s="37"/>
      <c r="U277" s="38"/>
      <c r="V277" s="36">
        <v>-79341000</v>
      </c>
      <c r="W277" s="37"/>
      <c r="X277" s="37"/>
      <c r="Y277" s="37"/>
      <c r="Z277" s="38"/>
      <c r="AB277" s="84">
        <v>800855000</v>
      </c>
      <c r="AC277" s="36">
        <v>-66657000</v>
      </c>
      <c r="AD277" s="37"/>
      <c r="AE277" s="37"/>
      <c r="AF277" s="37"/>
      <c r="AG277" s="37"/>
      <c r="AH277" s="37"/>
      <c r="AI277" s="54"/>
      <c r="AJ277" s="54"/>
      <c r="AK277" s="36">
        <v>103616000</v>
      </c>
      <c r="AL277" s="37"/>
      <c r="AM277" s="38"/>
      <c r="AN277" s="36">
        <v>-68892000</v>
      </c>
      <c r="AO277" s="37"/>
      <c r="AP277" s="37"/>
      <c r="AQ277" s="37"/>
      <c r="AR277" s="38"/>
      <c r="AS277" s="54">
        <v>-116000</v>
      </c>
      <c r="AT277" s="54"/>
      <c r="AU277" s="82">
        <v>-32049000</v>
      </c>
      <c r="AV277" s="54">
        <v>-517162000</v>
      </c>
      <c r="AW277" s="36">
        <v>0</v>
      </c>
      <c r="AX277" s="37"/>
      <c r="AZ277" s="37"/>
      <c r="BA277" s="38"/>
      <c r="BB277" s="36">
        <v>-379681000</v>
      </c>
      <c r="BC277" s="37">
        <v>61130000</v>
      </c>
      <c r="BD277" s="38">
        <v>-440811000</v>
      </c>
      <c r="BE277" s="54">
        <v>-43877000</v>
      </c>
      <c r="BF277" s="54"/>
      <c r="BG277" s="82">
        <v>-940720000</v>
      </c>
      <c r="BH277" s="54">
        <v>-171914000</v>
      </c>
      <c r="BI277" s="54"/>
      <c r="BJ277" s="58">
        <v>-171914000</v>
      </c>
      <c r="BK277" s="37"/>
      <c r="BL277" s="56">
        <v>-171914000</v>
      </c>
    </row>
    <row r="278" spans="1:64" x14ac:dyDescent="0.2">
      <c r="A278" s="52" t="s">
        <v>847</v>
      </c>
      <c r="B278" s="52" t="s">
        <v>848</v>
      </c>
      <c r="C278" s="52">
        <v>333504</v>
      </c>
      <c r="D278" s="52" t="s">
        <v>16</v>
      </c>
      <c r="E278" s="52">
        <v>2019</v>
      </c>
      <c r="F278" s="52" t="s">
        <v>1292</v>
      </c>
      <c r="G278" s="53">
        <v>43830</v>
      </c>
      <c r="H278" s="53">
        <v>43889</v>
      </c>
      <c r="I278" s="53">
        <v>43889</v>
      </c>
      <c r="J278" s="54">
        <v>515700000</v>
      </c>
      <c r="K278" s="54">
        <v>516500000</v>
      </c>
      <c r="L278" s="52" t="s">
        <v>849</v>
      </c>
      <c r="M278" s="83">
        <v>16800000</v>
      </c>
      <c r="N278" s="37"/>
      <c r="O278" s="37"/>
      <c r="P278" s="38"/>
      <c r="Q278" s="49">
        <v>2019300000</v>
      </c>
      <c r="R278" s="36">
        <v>275400000</v>
      </c>
      <c r="S278" s="37">
        <v>56800000</v>
      </c>
      <c r="T278" s="37">
        <v>-192600000</v>
      </c>
      <c r="U278" s="38">
        <v>411200000</v>
      </c>
      <c r="V278" s="36">
        <v>-507800000</v>
      </c>
      <c r="W278" s="37">
        <v>-20000000</v>
      </c>
      <c r="X278" s="37">
        <v>-512900000</v>
      </c>
      <c r="Y278" s="37">
        <v>-96300000</v>
      </c>
      <c r="Z278" s="38">
        <v>121400000</v>
      </c>
      <c r="AB278" s="84">
        <v>1803700000</v>
      </c>
      <c r="AC278" s="36">
        <v>-213200000</v>
      </c>
      <c r="AD278" s="37"/>
      <c r="AE278" s="37"/>
      <c r="AF278" s="37"/>
      <c r="AG278" s="37">
        <v>-213200000</v>
      </c>
      <c r="AH278" s="37"/>
      <c r="AI278" s="54"/>
      <c r="AJ278" s="54"/>
      <c r="AK278" s="36">
        <v>1300000</v>
      </c>
      <c r="AL278" s="37">
        <v>27100000</v>
      </c>
      <c r="AM278" s="38">
        <v>-25800000</v>
      </c>
      <c r="AN278" s="36">
        <v>-120700000</v>
      </c>
      <c r="AO278" s="37">
        <v>28000000</v>
      </c>
      <c r="AP278" s="37"/>
      <c r="AQ278" s="37"/>
      <c r="AR278" s="38">
        <v>-148700000</v>
      </c>
      <c r="AS278" s="54">
        <v>-192800000</v>
      </c>
      <c r="AT278" s="54"/>
      <c r="AU278" s="82">
        <v>-525400000</v>
      </c>
      <c r="AV278" s="54"/>
      <c r="AW278" s="36">
        <v>-1102900000</v>
      </c>
      <c r="AX278" s="37">
        <v>-1800000</v>
      </c>
      <c r="AY278" s="55">
        <v>-1101100000</v>
      </c>
      <c r="AZ278" s="37">
        <v>-1108500000</v>
      </c>
      <c r="BA278" s="38">
        <v>7400000</v>
      </c>
      <c r="BB278" s="36">
        <v>8100000</v>
      </c>
      <c r="BC278" s="37">
        <v>8100000</v>
      </c>
      <c r="BD278" s="38">
        <v>0</v>
      </c>
      <c r="BE278" s="54">
        <v>-74200000</v>
      </c>
      <c r="BF278" s="54"/>
      <c r="BG278" s="82">
        <v>-1169000000</v>
      </c>
      <c r="BH278" s="54">
        <v>109300000</v>
      </c>
      <c r="BI278" s="54"/>
      <c r="BJ278" s="58">
        <v>109300000</v>
      </c>
      <c r="BK278" s="37">
        <v>-7500000</v>
      </c>
      <c r="BL278" s="56">
        <v>101800000</v>
      </c>
    </row>
    <row r="279" spans="1:64" x14ac:dyDescent="0.2">
      <c r="A279" s="52" t="s">
        <v>883</v>
      </c>
      <c r="B279" s="52" t="s">
        <v>884</v>
      </c>
      <c r="C279" s="52">
        <v>249388</v>
      </c>
      <c r="D279" s="52" t="s">
        <v>16</v>
      </c>
      <c r="E279" s="52">
        <v>2019</v>
      </c>
      <c r="F279" s="52" t="s">
        <v>1292</v>
      </c>
      <c r="G279" s="53">
        <v>43830</v>
      </c>
      <c r="H279" s="53">
        <v>43873</v>
      </c>
      <c r="I279" s="53">
        <v>43873</v>
      </c>
      <c r="J279" s="54">
        <v>478000000</v>
      </c>
      <c r="K279" s="54">
        <v>478000000</v>
      </c>
      <c r="L279" s="52" t="s">
        <v>885</v>
      </c>
      <c r="M279" s="83">
        <v>-1433000000</v>
      </c>
      <c r="N279" s="37"/>
      <c r="O279" s="37"/>
      <c r="P279" s="38"/>
      <c r="Q279" s="49">
        <v>2197000000</v>
      </c>
      <c r="R279" s="36">
        <v>1293000000</v>
      </c>
      <c r="S279" s="37"/>
      <c r="T279" s="37"/>
      <c r="U279" s="38">
        <v>1293000000</v>
      </c>
      <c r="V279" s="36">
        <v>-59000000</v>
      </c>
      <c r="W279" s="37">
        <v>-6000000</v>
      </c>
      <c r="X279" s="37"/>
      <c r="Y279" s="37">
        <v>9000000</v>
      </c>
      <c r="Z279" s="38">
        <v>-62000000</v>
      </c>
      <c r="AB279" s="84">
        <v>1998000000</v>
      </c>
      <c r="AC279" s="36">
        <v>-2524000000</v>
      </c>
      <c r="AD279" s="37"/>
      <c r="AE279" s="37"/>
      <c r="AF279" s="37"/>
      <c r="AG279" s="37">
        <v>-2524000000</v>
      </c>
      <c r="AH279" s="37">
        <v>-2524000000</v>
      </c>
      <c r="AI279" s="54"/>
      <c r="AJ279" s="54"/>
      <c r="AL279" s="37"/>
      <c r="AM279" s="38"/>
      <c r="AN279" s="36">
        <v>-626000000</v>
      </c>
      <c r="AO279" s="37">
        <v>173000000</v>
      </c>
      <c r="AP279" s="37">
        <v>-799000000</v>
      </c>
      <c r="AQ279" s="37"/>
      <c r="AR279" s="38">
        <v>0</v>
      </c>
      <c r="AS279" s="54">
        <v>12000000</v>
      </c>
      <c r="AT279" s="54"/>
      <c r="AU279" s="82">
        <v>-3138000000</v>
      </c>
      <c r="AV279" s="54">
        <v>-227000000</v>
      </c>
      <c r="AW279" s="36">
        <v>1222000000</v>
      </c>
      <c r="AX279" s="37">
        <v>985000000</v>
      </c>
      <c r="AY279" s="55">
        <v>237000000</v>
      </c>
      <c r="AZ279" s="37">
        <v>-1103000000</v>
      </c>
      <c r="BA279" s="38">
        <v>1340000000</v>
      </c>
      <c r="BB279" s="36">
        <v>0</v>
      </c>
      <c r="BC279" s="37"/>
      <c r="BD279" s="38">
        <v>0</v>
      </c>
      <c r="BE279" s="54">
        <v>-90000000</v>
      </c>
      <c r="BF279" s="54"/>
      <c r="BG279" s="82">
        <v>905000000</v>
      </c>
      <c r="BH279" s="54">
        <v>-235000000</v>
      </c>
      <c r="BI279" s="54"/>
      <c r="BJ279" s="58">
        <v>-235000000</v>
      </c>
      <c r="BK279" s="37"/>
      <c r="BL279" s="56">
        <v>-235000000</v>
      </c>
    </row>
    <row r="280" spans="1:64" x14ac:dyDescent="0.2">
      <c r="A280" s="52" t="s">
        <v>892</v>
      </c>
      <c r="B280" s="52" t="s">
        <v>893</v>
      </c>
      <c r="C280" s="52">
        <v>744483</v>
      </c>
      <c r="D280" s="52" t="s">
        <v>16</v>
      </c>
      <c r="E280" s="52">
        <v>2019</v>
      </c>
      <c r="F280" s="52" t="s">
        <v>1292</v>
      </c>
      <c r="G280" s="53">
        <v>43830</v>
      </c>
      <c r="H280" s="53">
        <v>43888</v>
      </c>
      <c r="I280" s="53">
        <v>43888</v>
      </c>
      <c r="J280" s="54">
        <v>214929977</v>
      </c>
      <c r="K280" s="54">
        <v>216475076</v>
      </c>
      <c r="L280" s="52" t="s">
        <v>894</v>
      </c>
      <c r="M280" s="83">
        <v>930228000</v>
      </c>
      <c r="N280" s="37"/>
      <c r="O280" s="37"/>
      <c r="P280" s="38"/>
      <c r="Q280" s="49">
        <v>647102000</v>
      </c>
      <c r="R280" s="36">
        <v>80116000</v>
      </c>
      <c r="S280" s="37"/>
      <c r="T280" s="37"/>
      <c r="U280" s="38"/>
      <c r="V280" s="36">
        <v>165159000</v>
      </c>
      <c r="W280" s="37"/>
      <c r="X280" s="37"/>
      <c r="Y280" s="37"/>
      <c r="Z280" s="38"/>
      <c r="AB280" s="84">
        <v>1822605000</v>
      </c>
      <c r="AC280" s="36">
        <v>-1637170000</v>
      </c>
      <c r="AD280" s="37"/>
      <c r="AE280" s="37"/>
      <c r="AF280" s="37"/>
      <c r="AG280" s="37"/>
      <c r="AH280" s="37"/>
      <c r="AI280" s="54"/>
      <c r="AJ280" s="54"/>
      <c r="AL280" s="37"/>
      <c r="AM280" s="38"/>
      <c r="AO280" s="37"/>
      <c r="AP280" s="37"/>
      <c r="AQ280" s="37"/>
      <c r="AR280" s="38"/>
      <c r="AS280" s="54">
        <v>-43022000</v>
      </c>
      <c r="AT280" s="54"/>
      <c r="AU280" s="82">
        <v>-1680192000</v>
      </c>
      <c r="AV280" s="54"/>
      <c r="AW280" s="36">
        <v>315565000</v>
      </c>
      <c r="AX280" s="37"/>
      <c r="AZ280" s="37"/>
      <c r="BA280" s="38"/>
      <c r="BB280" s="36">
        <v>-317923000</v>
      </c>
      <c r="BC280" s="37">
        <v>31937000</v>
      </c>
      <c r="BD280" s="38">
        <v>-349860000</v>
      </c>
      <c r="BE280" s="54">
        <v>-51030000</v>
      </c>
      <c r="BF280" s="54"/>
      <c r="BG280" s="82">
        <v>-53388000</v>
      </c>
      <c r="BH280" s="54">
        <v>89025000</v>
      </c>
      <c r="BI280" s="54"/>
      <c r="BJ280" s="58">
        <v>89025000</v>
      </c>
      <c r="BK280" s="37"/>
      <c r="BL280" s="56">
        <v>89025000</v>
      </c>
    </row>
    <row r="281" spans="1:64" x14ac:dyDescent="0.2">
      <c r="A281" s="52" t="s">
        <v>850</v>
      </c>
      <c r="B281" s="52" t="s">
        <v>851</v>
      </c>
      <c r="C281" s="52">
        <v>378192</v>
      </c>
      <c r="D281" s="52" t="s">
        <v>16</v>
      </c>
      <c r="E281" s="52">
        <v>2019</v>
      </c>
      <c r="F281" s="52" t="s">
        <v>1292</v>
      </c>
      <c r="G281" s="53">
        <v>43830</v>
      </c>
      <c r="H281" s="53">
        <v>43886</v>
      </c>
      <c r="I281" s="53">
        <v>43886</v>
      </c>
      <c r="J281" s="54">
        <v>164931628</v>
      </c>
      <c r="K281" s="54">
        <v>166970161</v>
      </c>
      <c r="L281" s="52" t="s">
        <v>852</v>
      </c>
      <c r="M281" s="83">
        <v>774000000</v>
      </c>
      <c r="N281" s="37"/>
      <c r="O281" s="37"/>
      <c r="P281" s="38"/>
      <c r="Q281" s="49">
        <v>190000000</v>
      </c>
      <c r="R281" s="36">
        <v>47000000</v>
      </c>
      <c r="S281" s="37"/>
      <c r="T281" s="37"/>
      <c r="U281" s="38"/>
      <c r="V281" s="36">
        <v>-48000000</v>
      </c>
      <c r="W281" s="37"/>
      <c r="X281" s="37"/>
      <c r="Y281" s="37"/>
      <c r="Z281" s="38"/>
      <c r="AB281" s="84">
        <v>963000000</v>
      </c>
      <c r="AC281" s="36">
        <v>-127000000</v>
      </c>
      <c r="AD281" s="37"/>
      <c r="AE281" s="37"/>
      <c r="AF281" s="37"/>
      <c r="AG281" s="37"/>
      <c r="AH281" s="37"/>
      <c r="AI281" s="54"/>
      <c r="AJ281" s="54"/>
      <c r="AK281" s="36">
        <v>543000000</v>
      </c>
      <c r="AL281" s="37"/>
      <c r="AM281" s="38"/>
      <c r="AN281" s="36">
        <v>-74000000</v>
      </c>
      <c r="AO281" s="37"/>
      <c r="AP281" s="37"/>
      <c r="AQ281" s="37"/>
      <c r="AR281" s="38"/>
      <c r="AS281" s="54">
        <v>-582000000</v>
      </c>
      <c r="AT281" s="54"/>
      <c r="AU281" s="82">
        <v>-240000000</v>
      </c>
      <c r="AV281" s="54">
        <v>-305000000</v>
      </c>
      <c r="AW281" s="36">
        <v>-430000000</v>
      </c>
      <c r="AX281" s="37"/>
      <c r="AZ281" s="37"/>
      <c r="BA281" s="38"/>
      <c r="BB281" s="36">
        <v>-163000000</v>
      </c>
      <c r="BC281" s="37"/>
      <c r="BD281" s="38"/>
      <c r="BE281" s="54">
        <v>-39000000</v>
      </c>
      <c r="BF281" s="54"/>
      <c r="BG281" s="82">
        <v>-937000000</v>
      </c>
      <c r="BH281" s="54">
        <v>-214000000</v>
      </c>
      <c r="BI281" s="54"/>
      <c r="BJ281" s="58">
        <v>-214000000</v>
      </c>
      <c r="BK281" s="37">
        <v>-10000000</v>
      </c>
      <c r="BL281" s="56">
        <v>-224000000</v>
      </c>
    </row>
    <row r="282" spans="1:64" x14ac:dyDescent="0.2">
      <c r="A282" s="52" t="s">
        <v>871</v>
      </c>
      <c r="B282" s="52" t="s">
        <v>872</v>
      </c>
      <c r="C282" s="52">
        <v>188922</v>
      </c>
      <c r="D282" s="52" t="s">
        <v>16</v>
      </c>
      <c r="E282" s="52">
        <v>2019</v>
      </c>
      <c r="F282" s="52" t="s">
        <v>1292</v>
      </c>
      <c r="G282" s="53">
        <v>43830</v>
      </c>
      <c r="H282" s="53">
        <v>43875</v>
      </c>
      <c r="I282" s="53">
        <v>43875</v>
      </c>
      <c r="J282" s="54">
        <v>482000000</v>
      </c>
      <c r="K282" s="54">
        <v>485500000</v>
      </c>
      <c r="L282" s="52" t="s">
        <v>873</v>
      </c>
      <c r="M282" s="83">
        <v>3388000000</v>
      </c>
      <c r="N282" s="37">
        <v>3388000000</v>
      </c>
      <c r="O282" s="37"/>
      <c r="P282" s="38"/>
      <c r="Q282" s="49">
        <v>4216000000</v>
      </c>
      <c r="R282" s="36">
        <v>174000000</v>
      </c>
      <c r="S282" s="37"/>
      <c r="T282" s="37"/>
      <c r="U282" s="38"/>
      <c r="V282" s="36">
        <v>377000000</v>
      </c>
      <c r="W282" s="37"/>
      <c r="X282" s="37"/>
      <c r="Y282" s="37"/>
      <c r="Z282" s="38"/>
      <c r="AB282" s="84">
        <v>8155000000</v>
      </c>
      <c r="AC282" s="36">
        <v>-5597000000</v>
      </c>
      <c r="AD282" s="37">
        <v>-5597000000</v>
      </c>
      <c r="AE282" s="37">
        <v>-5597000000</v>
      </c>
      <c r="AF282" s="37"/>
      <c r="AG282" s="37"/>
      <c r="AH282" s="37"/>
      <c r="AI282" s="54"/>
      <c r="AJ282" s="54"/>
      <c r="AL282" s="37"/>
      <c r="AM282" s="38"/>
      <c r="AN282" s="36">
        <v>-5165000000</v>
      </c>
      <c r="AO282" s="37">
        <v>0</v>
      </c>
      <c r="AP282" s="37"/>
      <c r="AQ282" s="37"/>
      <c r="AR282" s="38">
        <v>-5165000000</v>
      </c>
      <c r="AS282" s="54">
        <v>-5415000000</v>
      </c>
      <c r="AT282" s="54"/>
      <c r="AU282" s="82">
        <v>-16177000000</v>
      </c>
      <c r="AV282" s="54">
        <v>-2408000000</v>
      </c>
      <c r="AW282" s="36">
        <v>3374000000</v>
      </c>
      <c r="AX282" s="37"/>
      <c r="AZ282" s="37"/>
      <c r="BA282" s="38"/>
      <c r="BB282" s="36">
        <v>1494000000</v>
      </c>
      <c r="BC282" s="37"/>
      <c r="BD282" s="38"/>
      <c r="BE282" s="54">
        <v>1413000000</v>
      </c>
      <c r="BF282" s="54"/>
      <c r="BG282" s="82">
        <v>3873000000</v>
      </c>
      <c r="BH282" s="54">
        <v>-4149000000</v>
      </c>
      <c r="BI282" s="54"/>
      <c r="BJ282" s="58">
        <v>-4149000000</v>
      </c>
      <c r="BK282" s="37">
        <v>4000000</v>
      </c>
      <c r="BL282" s="56">
        <v>-4145000000</v>
      </c>
    </row>
    <row r="283" spans="1:64" x14ac:dyDescent="0.2">
      <c r="A283" s="52" t="s">
        <v>865</v>
      </c>
      <c r="B283" s="52" t="s">
        <v>866</v>
      </c>
      <c r="C283" s="52">
        <v>103736</v>
      </c>
      <c r="D283" s="52" t="s">
        <v>16</v>
      </c>
      <c r="E283" s="52">
        <v>2019</v>
      </c>
      <c r="F283" s="52" t="s">
        <v>1292</v>
      </c>
      <c r="G283" s="53">
        <v>43830</v>
      </c>
      <c r="H283" s="53">
        <v>43881</v>
      </c>
      <c r="I283" s="53">
        <v>43881</v>
      </c>
      <c r="J283" s="54">
        <v>735000000</v>
      </c>
      <c r="K283" s="54">
        <v>737000000</v>
      </c>
      <c r="L283" s="52" t="s">
        <v>867</v>
      </c>
      <c r="M283" s="83">
        <v>2956000000</v>
      </c>
      <c r="N283" s="37"/>
      <c r="O283" s="37"/>
      <c r="P283" s="38"/>
      <c r="Q283" s="49">
        <v>1960000000</v>
      </c>
      <c r="R283" s="36">
        <v>-1731000000</v>
      </c>
      <c r="S283" s="37"/>
      <c r="T283" s="37"/>
      <c r="U283" s="38"/>
      <c r="V283" s="36">
        <v>-309000000</v>
      </c>
      <c r="W283" s="37"/>
      <c r="X283" s="37"/>
      <c r="Y283" s="37"/>
      <c r="Z283" s="38"/>
      <c r="AA283" s="55">
        <v>-10000000</v>
      </c>
      <c r="AB283" s="84">
        <v>2866000000</v>
      </c>
      <c r="AC283" s="36">
        <v>-1433000000</v>
      </c>
      <c r="AD283" s="37"/>
      <c r="AE283" s="37"/>
      <c r="AF283" s="37"/>
      <c r="AG283" s="37"/>
      <c r="AH283" s="37"/>
      <c r="AI283" s="54"/>
      <c r="AJ283" s="54"/>
      <c r="AK283" s="36">
        <v>-45000000</v>
      </c>
      <c r="AL283" s="37"/>
      <c r="AM283" s="38"/>
      <c r="AN283" s="36">
        <v>127000000</v>
      </c>
      <c r="AO283" s="37"/>
      <c r="AP283" s="37"/>
      <c r="AQ283" s="37"/>
      <c r="AR283" s="38"/>
      <c r="AS283" s="54">
        <v>125000000</v>
      </c>
      <c r="AT283" s="54"/>
      <c r="AU283" s="82">
        <v>-1226000000</v>
      </c>
      <c r="AV283" s="54">
        <v>-889000000</v>
      </c>
      <c r="AW283" s="36">
        <v>-1266000000</v>
      </c>
      <c r="AX283" s="37"/>
      <c r="AZ283" s="37"/>
      <c r="BA283" s="38"/>
      <c r="BB283" s="36">
        <v>-479000000</v>
      </c>
      <c r="BC283" s="37"/>
      <c r="BD283" s="38">
        <v>-479000000</v>
      </c>
      <c r="BE283" s="54">
        <v>-143000000</v>
      </c>
      <c r="BF283" s="54"/>
      <c r="BG283" s="82">
        <v>-2777000000</v>
      </c>
      <c r="BH283" s="54">
        <v>-1137000000</v>
      </c>
      <c r="BI283" s="54"/>
      <c r="BJ283" s="58">
        <v>-1137000000</v>
      </c>
      <c r="BK283" s="37">
        <v>-3000000</v>
      </c>
      <c r="BL283" s="56">
        <v>-1140000000</v>
      </c>
    </row>
    <row r="284" spans="1:64" x14ac:dyDescent="0.2">
      <c r="A284" s="52" t="s">
        <v>859</v>
      </c>
      <c r="B284" s="52" t="s">
        <v>860</v>
      </c>
      <c r="C284" s="52">
        <v>83548</v>
      </c>
      <c r="D284" s="52" t="s">
        <v>16</v>
      </c>
      <c r="E284" s="52">
        <v>2019</v>
      </c>
      <c r="F284" s="52" t="s">
        <v>1292</v>
      </c>
      <c r="G284" s="53">
        <v>43830</v>
      </c>
      <c r="H284" s="53">
        <v>43859</v>
      </c>
      <c r="I284" s="53">
        <v>43859</v>
      </c>
      <c r="J284" s="54">
        <v>437799000</v>
      </c>
      <c r="K284" s="54">
        <v>451765000</v>
      </c>
      <c r="L284" s="52" t="s">
        <v>861</v>
      </c>
      <c r="M284" s="83">
        <v>1866916000</v>
      </c>
      <c r="N284" s="37"/>
      <c r="O284" s="37"/>
      <c r="P284" s="38"/>
      <c r="Q284" s="49">
        <v>9319826000</v>
      </c>
      <c r="R284" s="36">
        <v>-14117107000</v>
      </c>
      <c r="S284" s="37">
        <v>405376000</v>
      </c>
      <c r="T284" s="37">
        <v>-94443000</v>
      </c>
      <c r="U284" s="38">
        <v>-14428040000</v>
      </c>
      <c r="V284" s="36">
        <v>43043000</v>
      </c>
      <c r="W284" s="37">
        <v>96063000</v>
      </c>
      <c r="X284" s="37"/>
      <c r="Y284" s="37"/>
      <c r="Z284" s="38">
        <v>-53020000</v>
      </c>
      <c r="AB284" s="84">
        <v>-2887322000</v>
      </c>
      <c r="AC284" s="36">
        <v>-253035000</v>
      </c>
      <c r="AD284" s="37"/>
      <c r="AE284" s="37"/>
      <c r="AF284" s="37"/>
      <c r="AG284" s="37">
        <v>-253035000</v>
      </c>
      <c r="AH284" s="37">
        <v>-253035000</v>
      </c>
      <c r="AI284" s="54"/>
      <c r="AJ284" s="54"/>
      <c r="AL284" s="37"/>
      <c r="AM284" s="38"/>
      <c r="AO284" s="37"/>
      <c r="AP284" s="37"/>
      <c r="AQ284" s="37"/>
      <c r="AR284" s="38"/>
      <c r="AS284" s="54">
        <v>-134029000</v>
      </c>
      <c r="AT284" s="54"/>
      <c r="AU284" s="82">
        <v>-387064000</v>
      </c>
      <c r="AV284" s="54"/>
      <c r="AW284" s="36">
        <v>4469306000</v>
      </c>
      <c r="AX284" s="37"/>
      <c r="AY284" s="55">
        <v>4469306000</v>
      </c>
      <c r="AZ284" s="37"/>
      <c r="BA284" s="38">
        <v>4469306000</v>
      </c>
      <c r="BB284" s="36">
        <v>72490000</v>
      </c>
      <c r="BC284" s="37">
        <v>72490000</v>
      </c>
      <c r="BD284" s="38"/>
      <c r="BE284" s="54">
        <v>-36134000</v>
      </c>
      <c r="BF284" s="54"/>
      <c r="BG284" s="82">
        <v>4505662000</v>
      </c>
      <c r="BH284" s="54">
        <v>1231276000</v>
      </c>
      <c r="BI284" s="54"/>
      <c r="BJ284" s="58">
        <v>1231276000</v>
      </c>
      <c r="BK284" s="37">
        <v>469000</v>
      </c>
      <c r="BL284" s="56">
        <v>1231745000</v>
      </c>
    </row>
    <row r="285" spans="1:64" x14ac:dyDescent="0.2">
      <c r="A285" s="52" t="s">
        <v>880</v>
      </c>
      <c r="B285" s="52" t="s">
        <v>881</v>
      </c>
      <c r="C285" s="52">
        <v>119873</v>
      </c>
      <c r="D285" s="52" t="s">
        <v>16</v>
      </c>
      <c r="E285" s="52">
        <v>2019</v>
      </c>
      <c r="F285" s="52" t="s">
        <v>1292</v>
      </c>
      <c r="G285" s="53">
        <v>43830</v>
      </c>
      <c r="H285" s="53">
        <v>43889</v>
      </c>
      <c r="I285" s="53">
        <v>43889</v>
      </c>
      <c r="J285" s="54">
        <v>374600000</v>
      </c>
      <c r="K285" s="54">
        <v>376000000</v>
      </c>
      <c r="L285" s="52" t="s">
        <v>882</v>
      </c>
      <c r="M285" s="83">
        <v>383100000</v>
      </c>
      <c r="N285" s="37"/>
      <c r="O285" s="37"/>
      <c r="P285" s="38"/>
      <c r="Q285" s="49">
        <v>717400000</v>
      </c>
      <c r="R285" s="36">
        <v>557900000</v>
      </c>
      <c r="S285" s="37">
        <v>25900000</v>
      </c>
      <c r="T285" s="37">
        <v>118200000</v>
      </c>
      <c r="U285" s="38">
        <v>413800000</v>
      </c>
      <c r="V285" s="36">
        <v>-75100000</v>
      </c>
      <c r="W285" s="37">
        <v>187800000</v>
      </c>
      <c r="X285" s="37">
        <v>-2000000</v>
      </c>
      <c r="Y285" s="37">
        <v>-299900000</v>
      </c>
      <c r="Z285" s="38">
        <v>39000000</v>
      </c>
      <c r="AB285" s="84">
        <v>1583300000</v>
      </c>
      <c r="AC285" s="36">
        <v>-1802400000</v>
      </c>
      <c r="AD285" s="37"/>
      <c r="AE285" s="37"/>
      <c r="AF285" s="37"/>
      <c r="AG285" s="37">
        <v>-1802400000</v>
      </c>
      <c r="AH285" s="37"/>
      <c r="AI285" s="54"/>
      <c r="AJ285" s="54"/>
      <c r="AK285" s="36">
        <v>-8300000</v>
      </c>
      <c r="AL285" s="37"/>
      <c r="AM285" s="38"/>
      <c r="AO285" s="37"/>
      <c r="AP285" s="37"/>
      <c r="AQ285" s="37"/>
      <c r="AR285" s="38"/>
      <c r="AS285" s="54">
        <v>-111700000</v>
      </c>
      <c r="AT285" s="54"/>
      <c r="AU285" s="82">
        <v>-1922400000</v>
      </c>
      <c r="AV285" s="54">
        <v>-354600000</v>
      </c>
      <c r="AW285" s="36">
        <v>494400000</v>
      </c>
      <c r="AX285" s="37">
        <v>-204000000</v>
      </c>
      <c r="AY285" s="55">
        <v>698400000</v>
      </c>
      <c r="AZ285" s="37">
        <v>-51600000</v>
      </c>
      <c r="BA285" s="38">
        <v>750000000</v>
      </c>
      <c r="BB285" s="36">
        <v>244400000</v>
      </c>
      <c r="BC285" s="37">
        <v>244400000</v>
      </c>
      <c r="BD285" s="38">
        <v>0</v>
      </c>
      <c r="BE285" s="54">
        <v>-17800000</v>
      </c>
      <c r="BF285" s="54"/>
      <c r="BG285" s="82">
        <v>366400000</v>
      </c>
      <c r="BH285" s="54">
        <v>27300000</v>
      </c>
      <c r="BI285" s="54">
        <v>-27300000</v>
      </c>
      <c r="BJ285" s="58">
        <v>0</v>
      </c>
      <c r="BK285" s="37"/>
      <c r="BL285" s="56">
        <v>0</v>
      </c>
    </row>
    <row r="286" spans="1:64" x14ac:dyDescent="0.2">
      <c r="A286" s="52" t="s">
        <v>877</v>
      </c>
      <c r="B286" s="52" t="s">
        <v>878</v>
      </c>
      <c r="C286" s="52">
        <v>101814</v>
      </c>
      <c r="D286" s="52" t="s">
        <v>16</v>
      </c>
      <c r="E286" s="52">
        <v>2020</v>
      </c>
      <c r="F286" s="52" t="s">
        <v>1292</v>
      </c>
      <c r="G286" s="53">
        <v>43982</v>
      </c>
      <c r="H286" s="53">
        <v>44036</v>
      </c>
      <c r="I286" s="53">
        <v>44036</v>
      </c>
      <c r="J286" s="54">
        <v>1558800000</v>
      </c>
      <c r="K286" s="54">
        <v>1591600000</v>
      </c>
      <c r="L286" s="52" t="s">
        <v>879</v>
      </c>
      <c r="M286" s="83">
        <v>2539000000</v>
      </c>
      <c r="N286" s="37"/>
      <c r="O286" s="37"/>
      <c r="P286" s="38"/>
      <c r="Q286" s="49">
        <v>721000000</v>
      </c>
      <c r="R286" s="36">
        <v>470000000</v>
      </c>
      <c r="S286" s="37"/>
      <c r="T286" s="37"/>
      <c r="U286" s="38"/>
      <c r="V286" s="36">
        <v>-1245000000</v>
      </c>
      <c r="W286" s="37"/>
      <c r="X286" s="37"/>
      <c r="Y286" s="37"/>
      <c r="Z286" s="38"/>
      <c r="AB286" s="84">
        <v>2485000000</v>
      </c>
      <c r="AC286" s="36">
        <v>-1086000000</v>
      </c>
      <c r="AD286" s="37"/>
      <c r="AE286" s="37"/>
      <c r="AF286" s="37"/>
      <c r="AG286" s="37"/>
      <c r="AH286" s="37"/>
      <c r="AI286" s="54"/>
      <c r="AJ286" s="54"/>
      <c r="AK286" s="36">
        <v>27000000</v>
      </c>
      <c r="AL286" s="37"/>
      <c r="AM286" s="38"/>
      <c r="AO286" s="37"/>
      <c r="AP286" s="37"/>
      <c r="AQ286" s="37"/>
      <c r="AR286" s="38"/>
      <c r="AS286" s="54">
        <v>31000000</v>
      </c>
      <c r="AT286" s="54"/>
      <c r="AU286" s="82">
        <v>-1028000000</v>
      </c>
      <c r="AV286" s="54">
        <v>-1452000000</v>
      </c>
      <c r="AW286" s="36">
        <v>6134000000</v>
      </c>
      <c r="AX286" s="37"/>
      <c r="AZ286" s="37"/>
      <c r="BA286" s="38"/>
      <c r="BB286" s="36">
        <v>-2182000000</v>
      </c>
      <c r="BC286" s="37"/>
      <c r="BD286" s="38"/>
      <c r="BE286" s="54">
        <v>-9000000</v>
      </c>
      <c r="BF286" s="54"/>
      <c r="BG286" s="82">
        <v>2491000000</v>
      </c>
      <c r="BH286" s="54">
        <v>3948000000</v>
      </c>
      <c r="BI286" s="54"/>
      <c r="BJ286" s="58">
        <v>3948000000</v>
      </c>
      <c r="BK286" s="37">
        <v>-66000000</v>
      </c>
      <c r="BL286" s="56">
        <v>3882000000</v>
      </c>
    </row>
    <row r="287" spans="1:64" x14ac:dyDescent="0.2">
      <c r="A287" s="52" t="s">
        <v>874</v>
      </c>
      <c r="B287" s="52" t="s">
        <v>875</v>
      </c>
      <c r="C287" s="52">
        <v>333689</v>
      </c>
      <c r="D287" s="52" t="s">
        <v>16</v>
      </c>
      <c r="E287" s="52">
        <v>2019</v>
      </c>
      <c r="F287" s="52" t="s">
        <v>1292</v>
      </c>
      <c r="G287" s="53">
        <v>43830</v>
      </c>
      <c r="H287" s="53">
        <v>43888</v>
      </c>
      <c r="I287" s="53">
        <v>43888</v>
      </c>
      <c r="J287" s="54">
        <v>355731862</v>
      </c>
      <c r="K287" s="54">
        <v>355731862</v>
      </c>
      <c r="L287" s="52" t="s">
        <v>876</v>
      </c>
      <c r="M287" s="83">
        <v>-403000000</v>
      </c>
      <c r="N287" s="37"/>
      <c r="O287" s="37"/>
      <c r="P287" s="38"/>
      <c r="Q287" s="49">
        <v>756000000</v>
      </c>
      <c r="R287" s="36">
        <v>1238000000</v>
      </c>
      <c r="S287" s="37">
        <v>50000000</v>
      </c>
      <c r="T287" s="37">
        <v>5000000</v>
      </c>
      <c r="U287" s="38">
        <v>1183000000</v>
      </c>
      <c r="V287" s="36">
        <v>-525000000</v>
      </c>
      <c r="W287" s="37">
        <v>4000000</v>
      </c>
      <c r="X287" s="37"/>
      <c r="Y287" s="37">
        <v>-20000000</v>
      </c>
      <c r="Z287" s="38">
        <v>-509000000</v>
      </c>
      <c r="AB287" s="84">
        <v>1066000000</v>
      </c>
      <c r="AC287" s="36">
        <v>-519000000</v>
      </c>
      <c r="AD287" s="37"/>
      <c r="AE287" s="37"/>
      <c r="AF287" s="37"/>
      <c r="AG287" s="37">
        <v>-519000000</v>
      </c>
      <c r="AH287" s="37">
        <v>-116000000</v>
      </c>
      <c r="AI287" s="54">
        <v>-403000000</v>
      </c>
      <c r="AJ287" s="54"/>
      <c r="AL287" s="37"/>
      <c r="AM287" s="38"/>
      <c r="AN287" s="36">
        <v>-44000000</v>
      </c>
      <c r="AO287" s="37">
        <v>17000000</v>
      </c>
      <c r="AP287" s="37">
        <v>-61000000</v>
      </c>
      <c r="AQ287" s="37"/>
      <c r="AR287" s="38"/>
      <c r="AS287" s="54">
        <v>-19000000</v>
      </c>
      <c r="AT287" s="54"/>
      <c r="AU287" s="82">
        <v>-582000000</v>
      </c>
      <c r="AV287" s="54">
        <v>-395000000</v>
      </c>
      <c r="AW287" s="36">
        <v>-57000000</v>
      </c>
      <c r="AX287" s="37"/>
      <c r="AY287" s="55">
        <v>-57000000</v>
      </c>
      <c r="AZ287" s="37">
        <v>-57000000</v>
      </c>
      <c r="BA287" s="38"/>
      <c r="BB287" s="36">
        <v>4000000</v>
      </c>
      <c r="BC287" s="37">
        <v>4000000</v>
      </c>
      <c r="BD287" s="38"/>
      <c r="BE287" s="54">
        <v>-96000000</v>
      </c>
      <c r="BF287" s="54"/>
      <c r="BG287" s="82">
        <v>-544000000</v>
      </c>
      <c r="BH287" s="54">
        <v>-60000000</v>
      </c>
      <c r="BI287" s="54"/>
      <c r="BJ287" s="58">
        <v>-60000000</v>
      </c>
      <c r="BK287" s="37">
        <v>-10000000</v>
      </c>
      <c r="BL287" s="56">
        <v>-70000000</v>
      </c>
    </row>
    <row r="288" spans="1:64" x14ac:dyDescent="0.2">
      <c r="A288" s="52" t="s">
        <v>889</v>
      </c>
      <c r="B288" s="52" t="s">
        <v>890</v>
      </c>
      <c r="C288" s="52">
        <v>333824</v>
      </c>
      <c r="D288" s="52" t="s">
        <v>16</v>
      </c>
      <c r="E288" s="52">
        <v>2019</v>
      </c>
      <c r="F288" s="52" t="s">
        <v>1292</v>
      </c>
      <c r="G288" s="53">
        <v>43830</v>
      </c>
      <c r="H288" s="53">
        <v>43860</v>
      </c>
      <c r="I288" s="53">
        <v>43860</v>
      </c>
      <c r="J288" s="54">
        <v>169300000</v>
      </c>
      <c r="K288" s="54">
        <v>170000000</v>
      </c>
      <c r="L288" s="52" t="s">
        <v>891</v>
      </c>
      <c r="M288" s="83">
        <v>2248000000</v>
      </c>
      <c r="N288" s="37"/>
      <c r="O288" s="37"/>
      <c r="P288" s="38"/>
      <c r="Q288" s="49">
        <v>1018000000</v>
      </c>
      <c r="R288" s="36">
        <v>1606000000</v>
      </c>
      <c r="S288" s="37">
        <v>127000000</v>
      </c>
      <c r="T288" s="37">
        <v>-509000000</v>
      </c>
      <c r="U288" s="38">
        <v>1988000000</v>
      </c>
      <c r="V288" s="36">
        <v>-575000000</v>
      </c>
      <c r="W288" s="37">
        <v>122000000</v>
      </c>
      <c r="X288" s="37">
        <v>-135000000</v>
      </c>
      <c r="Y288" s="37"/>
      <c r="Z288" s="38">
        <v>-562000000</v>
      </c>
      <c r="AB288" s="84">
        <v>4297000000</v>
      </c>
      <c r="AC288" s="36">
        <v>-1264000000</v>
      </c>
      <c r="AD288" s="37"/>
      <c r="AE288" s="37"/>
      <c r="AF288" s="37"/>
      <c r="AG288" s="37"/>
      <c r="AH288" s="37"/>
      <c r="AI288" s="54"/>
      <c r="AJ288" s="54">
        <v>-1264000000</v>
      </c>
      <c r="AL288" s="37"/>
      <c r="AM288" s="38"/>
      <c r="AN288" s="36">
        <v>0</v>
      </c>
      <c r="AO288" s="37">
        <v>0</v>
      </c>
      <c r="AP288" s="37"/>
      <c r="AQ288" s="37"/>
      <c r="AR288" s="38"/>
      <c r="AS288" s="54">
        <v>57000000</v>
      </c>
      <c r="AT288" s="54"/>
      <c r="AU288" s="82">
        <v>-1207000000</v>
      </c>
      <c r="AV288" s="54">
        <v>-880000000</v>
      </c>
      <c r="AW288" s="36">
        <v>-698000000</v>
      </c>
      <c r="AX288" s="37">
        <v>-198000000</v>
      </c>
      <c r="AY288" s="55">
        <v>-500000000</v>
      </c>
      <c r="AZ288" s="37">
        <v>-500000000</v>
      </c>
      <c r="BA288" s="38">
        <v>0</v>
      </c>
      <c r="BB288" s="36">
        <v>-744000000</v>
      </c>
      <c r="BC288" s="37"/>
      <c r="BD288" s="38">
        <v>-744000000</v>
      </c>
      <c r="BE288" s="54">
        <v>-102000000</v>
      </c>
      <c r="BF288" s="54"/>
      <c r="BG288" s="82">
        <v>-2424000000</v>
      </c>
      <c r="BH288" s="54">
        <v>666000000</v>
      </c>
      <c r="BI288" s="54"/>
      <c r="BJ288" s="58">
        <v>666000000</v>
      </c>
      <c r="BK288" s="37"/>
      <c r="BL288" s="56">
        <v>666000000</v>
      </c>
    </row>
    <row r="289" spans="1:64" x14ac:dyDescent="0.2">
      <c r="A289" s="52" t="s">
        <v>853</v>
      </c>
      <c r="B289" s="52" t="s">
        <v>854</v>
      </c>
      <c r="C289" s="52">
        <v>378193</v>
      </c>
      <c r="D289" s="52" t="s">
        <v>16</v>
      </c>
      <c r="E289" s="52">
        <v>2019</v>
      </c>
      <c r="F289" s="52" t="s">
        <v>1292</v>
      </c>
      <c r="G289" s="53">
        <v>43830</v>
      </c>
      <c r="H289" s="53">
        <v>43874</v>
      </c>
      <c r="I289" s="53">
        <v>43874</v>
      </c>
      <c r="J289" s="54">
        <v>382000000</v>
      </c>
      <c r="K289" s="54">
        <v>382000000</v>
      </c>
      <c r="L289" s="52" t="s">
        <v>855</v>
      </c>
      <c r="M289" s="83">
        <v>-6093000000</v>
      </c>
      <c r="N289" s="37"/>
      <c r="O289" s="37"/>
      <c r="P289" s="38"/>
      <c r="Q289" s="49">
        <v>533000000</v>
      </c>
      <c r="R289" s="36">
        <v>6239000000</v>
      </c>
      <c r="S289" s="37"/>
      <c r="T289" s="37"/>
      <c r="U289" s="38"/>
      <c r="V289" s="36">
        <v>35000000</v>
      </c>
      <c r="W289" s="37"/>
      <c r="X289" s="37"/>
      <c r="Y289" s="37"/>
      <c r="Z289" s="38"/>
      <c r="AB289" s="84">
        <v>714000000</v>
      </c>
      <c r="AC289" s="36">
        <v>-233000000</v>
      </c>
      <c r="AD289" s="37"/>
      <c r="AE289" s="37"/>
      <c r="AF289" s="37"/>
      <c r="AG289" s="37"/>
      <c r="AH289" s="37"/>
      <c r="AI289" s="54"/>
      <c r="AJ289" s="54"/>
      <c r="AL289" s="37"/>
      <c r="AM289" s="38"/>
      <c r="AN289" s="36">
        <v>-180000000</v>
      </c>
      <c r="AO289" s="37"/>
      <c r="AP289" s="37"/>
      <c r="AQ289" s="37"/>
      <c r="AR289" s="38"/>
      <c r="AS289" s="54">
        <v>98000000</v>
      </c>
      <c r="AT289" s="54"/>
      <c r="AU289" s="82">
        <v>-315000000</v>
      </c>
      <c r="AV289" s="54">
        <v>-77000000</v>
      </c>
      <c r="AW289" s="36">
        <v>-489000000</v>
      </c>
      <c r="AX289" s="37"/>
      <c r="AZ289" s="37"/>
      <c r="BA289" s="38"/>
      <c r="BC289" s="37"/>
      <c r="BD289" s="38"/>
      <c r="BE289" s="54">
        <v>-81000000</v>
      </c>
      <c r="BF289" s="54"/>
      <c r="BG289" s="82">
        <v>-647000000</v>
      </c>
      <c r="BH289" s="54">
        <v>-248000000</v>
      </c>
      <c r="BI289" s="54"/>
      <c r="BJ289" s="58">
        <v>-248000000</v>
      </c>
      <c r="BK289" s="37">
        <v>-8000000</v>
      </c>
      <c r="BL289" s="56">
        <v>-256000000</v>
      </c>
    </row>
    <row r="290" spans="1:64" x14ac:dyDescent="0.2">
      <c r="A290" s="52" t="s">
        <v>1057</v>
      </c>
      <c r="B290" s="52" t="s">
        <v>1058</v>
      </c>
      <c r="C290" s="52">
        <v>617429</v>
      </c>
      <c r="D290" s="52" t="s">
        <v>16</v>
      </c>
      <c r="E290" s="52">
        <v>2019</v>
      </c>
      <c r="F290" s="52" t="s">
        <v>1292</v>
      </c>
      <c r="G290" s="53">
        <v>43830</v>
      </c>
      <c r="H290" s="53">
        <v>43881</v>
      </c>
      <c r="I290" s="53">
        <v>43881</v>
      </c>
      <c r="J290" s="54">
        <v>186466000</v>
      </c>
      <c r="K290" s="54">
        <v>197223000</v>
      </c>
      <c r="L290" s="52" t="s">
        <v>1059</v>
      </c>
      <c r="M290" s="83">
        <v>626698000</v>
      </c>
      <c r="N290" s="37"/>
      <c r="O290" s="37"/>
      <c r="P290" s="38"/>
      <c r="Q290" s="49">
        <v>252114000</v>
      </c>
      <c r="R290" s="36">
        <v>278806000</v>
      </c>
      <c r="S290" s="37"/>
      <c r="T290" s="37"/>
      <c r="U290" s="38"/>
      <c r="V290" s="36">
        <v>78354000</v>
      </c>
      <c r="W290" s="37"/>
      <c r="X290" s="37"/>
      <c r="Y290" s="37"/>
      <c r="Z290" s="38"/>
      <c r="AB290" s="84">
        <v>1235972000</v>
      </c>
      <c r="AC290" s="36">
        <v>-337581000</v>
      </c>
      <c r="AD290" s="37"/>
      <c r="AE290" s="37"/>
      <c r="AF290" s="37"/>
      <c r="AG290" s="37"/>
      <c r="AH290" s="37"/>
      <c r="AI290" s="54"/>
      <c r="AJ290" s="54"/>
      <c r="AK290" s="36">
        <v>-402917000</v>
      </c>
      <c r="AL290" s="37"/>
      <c r="AM290" s="38"/>
      <c r="AN290" s="36">
        <v>-7414000</v>
      </c>
      <c r="AO290" s="37"/>
      <c r="AP290" s="37"/>
      <c r="AQ290" s="37"/>
      <c r="AR290" s="38"/>
      <c r="AS290" s="54">
        <v>23435000</v>
      </c>
      <c r="AT290" s="54"/>
      <c r="AU290" s="82">
        <v>-724477000</v>
      </c>
      <c r="AV290" s="54"/>
      <c r="AW290" s="36">
        <v>-9000</v>
      </c>
      <c r="AX290" s="37"/>
      <c r="AZ290" s="37"/>
      <c r="BA290" s="38"/>
      <c r="BB290" s="36">
        <v>107868000</v>
      </c>
      <c r="BC290" s="37">
        <v>107868000</v>
      </c>
      <c r="BD290" s="38">
        <v>0</v>
      </c>
      <c r="BE290" s="54">
        <v>-409715000</v>
      </c>
      <c r="BF290" s="54"/>
      <c r="BG290" s="82">
        <v>-301856000</v>
      </c>
      <c r="BH290" s="54">
        <v>209639000</v>
      </c>
      <c r="BI290" s="54"/>
      <c r="BJ290" s="58">
        <v>209639000</v>
      </c>
      <c r="BK290" s="37">
        <v>-186000</v>
      </c>
      <c r="BL290" s="56">
        <v>209453000</v>
      </c>
    </row>
    <row r="291" spans="1:64" x14ac:dyDescent="0.2">
      <c r="A291" s="52" t="s">
        <v>895</v>
      </c>
      <c r="B291" s="52" t="s">
        <v>896</v>
      </c>
      <c r="C291" s="52">
        <v>378196</v>
      </c>
      <c r="D291" s="52" t="s">
        <v>16</v>
      </c>
      <c r="E291" s="52">
        <v>2019</v>
      </c>
      <c r="F291" s="52" t="s">
        <v>1292</v>
      </c>
      <c r="G291" s="53">
        <v>43830</v>
      </c>
      <c r="H291" s="53">
        <v>43888</v>
      </c>
      <c r="I291" s="53">
        <v>43888</v>
      </c>
      <c r="J291" s="54">
        <v>262000000</v>
      </c>
      <c r="K291" s="54">
        <v>264000000</v>
      </c>
      <c r="L291" s="52" t="s">
        <v>897</v>
      </c>
      <c r="M291" s="83">
        <v>4120000000</v>
      </c>
      <c r="N291" s="37">
        <v>4441000000</v>
      </c>
      <c r="O291" s="37">
        <v>-321000000</v>
      </c>
      <c r="P291" s="38"/>
      <c r="Q291" s="49">
        <v>373000000</v>
      </c>
      <c r="R291" s="36">
        <v>-2781000000</v>
      </c>
      <c r="S291" s="37"/>
      <c r="T291" s="37"/>
      <c r="U291" s="38">
        <v>-2781000000</v>
      </c>
      <c r="V291" s="36">
        <v>-307000000</v>
      </c>
      <c r="W291" s="37">
        <v>5000000</v>
      </c>
      <c r="X291" s="37">
        <v>22000000</v>
      </c>
      <c r="Y291" s="37">
        <v>-177000000</v>
      </c>
      <c r="Z291" s="38">
        <v>-157000000</v>
      </c>
      <c r="AA291" s="55">
        <v>8000000</v>
      </c>
      <c r="AB291" s="84">
        <v>1413000000</v>
      </c>
      <c r="AC291" s="36">
        <v>722000000</v>
      </c>
      <c r="AD291" s="37">
        <v>1305000000</v>
      </c>
      <c r="AE291" s="37">
        <v>1305000000</v>
      </c>
      <c r="AF291" s="37"/>
      <c r="AG291" s="37">
        <v>-355000000</v>
      </c>
      <c r="AH291" s="37">
        <v>-355000000</v>
      </c>
      <c r="AI291" s="54"/>
      <c r="AJ291" s="54">
        <v>-228000000</v>
      </c>
      <c r="AK291" s="36">
        <v>381000000</v>
      </c>
      <c r="AL291" s="37">
        <v>381000000</v>
      </c>
      <c r="AM291" s="38"/>
      <c r="AO291" s="37"/>
      <c r="AP291" s="37"/>
      <c r="AQ291" s="37"/>
      <c r="AR291" s="38"/>
      <c r="AS291" s="54">
        <v>-501000000</v>
      </c>
      <c r="AT291" s="54">
        <v>-46000000</v>
      </c>
      <c r="AU291" s="82">
        <v>556000000</v>
      </c>
      <c r="AV291" s="54">
        <v>-32000000</v>
      </c>
      <c r="AW291" s="36">
        <v>-655000000</v>
      </c>
      <c r="AX291" s="37"/>
      <c r="AZ291" s="37"/>
      <c r="BA291" s="38"/>
      <c r="BB291" s="36">
        <v>3000000</v>
      </c>
      <c r="BC291" s="37">
        <v>3000000</v>
      </c>
      <c r="BD291" s="38"/>
      <c r="BE291" s="54">
        <v>-1507000000</v>
      </c>
      <c r="BF291" s="54">
        <v>43000000</v>
      </c>
      <c r="BG291" s="82">
        <v>-2148000000</v>
      </c>
      <c r="BH291" s="54">
        <v>-179000000</v>
      </c>
      <c r="BI291" s="54">
        <v>-49000000</v>
      </c>
      <c r="BJ291" s="58">
        <v>-228000000</v>
      </c>
      <c r="BK291" s="37">
        <v>0</v>
      </c>
      <c r="BL291" s="56">
        <v>-228000000</v>
      </c>
    </row>
    <row r="292" spans="1:64" x14ac:dyDescent="0.2">
      <c r="A292" s="52" t="s">
        <v>886</v>
      </c>
      <c r="B292" s="52" t="s">
        <v>887</v>
      </c>
      <c r="C292" s="52">
        <v>378195</v>
      </c>
      <c r="D292" s="52" t="s">
        <v>16</v>
      </c>
      <c r="E292" s="52">
        <v>2019</v>
      </c>
      <c r="F292" s="52" t="s">
        <v>1292</v>
      </c>
      <c r="G292" s="53">
        <v>43830</v>
      </c>
      <c r="H292" s="53">
        <v>43867</v>
      </c>
      <c r="I292" s="53">
        <v>43867</v>
      </c>
      <c r="J292" s="54">
        <v>263300000</v>
      </c>
      <c r="K292" s="54">
        <v>265600000</v>
      </c>
      <c r="L292" s="52" t="s">
        <v>888</v>
      </c>
      <c r="M292" s="83">
        <v>2722000000</v>
      </c>
      <c r="N292" s="37"/>
      <c r="O292" s="37"/>
      <c r="P292" s="38"/>
      <c r="Q292" s="49">
        <v>1139000000</v>
      </c>
      <c r="R292" s="36">
        <v>170000000</v>
      </c>
      <c r="S292" s="37"/>
      <c r="T292" s="37"/>
      <c r="U292" s="38"/>
      <c r="V292" s="36">
        <v>-139000000</v>
      </c>
      <c r="W292" s="37"/>
      <c r="X292" s="37"/>
      <c r="Y292" s="37"/>
      <c r="Z292" s="38"/>
      <c r="AB292" s="84">
        <v>3892000000</v>
      </c>
      <c r="AC292" s="36">
        <v>-1642000000</v>
      </c>
      <c r="AD292" s="37"/>
      <c r="AE292" s="37"/>
      <c r="AF292" s="37"/>
      <c r="AG292" s="37"/>
      <c r="AH292" s="37"/>
      <c r="AI292" s="54"/>
      <c r="AJ292" s="54"/>
      <c r="AK292" s="36">
        <v>-18000000</v>
      </c>
      <c r="AL292" s="37"/>
      <c r="AM292" s="38"/>
      <c r="AO292" s="37"/>
      <c r="AP292" s="37"/>
      <c r="AQ292" s="37"/>
      <c r="AR292" s="38"/>
      <c r="AS292" s="54">
        <v>-104000000</v>
      </c>
      <c r="AT292" s="54"/>
      <c r="AU292" s="82">
        <v>-1764000000</v>
      </c>
      <c r="AV292" s="54">
        <v>-949000000</v>
      </c>
      <c r="AW292" s="36">
        <v>1004000000</v>
      </c>
      <c r="AX292" s="37"/>
      <c r="AZ292" s="37"/>
      <c r="BA292" s="38"/>
      <c r="BB292" s="36">
        <v>-2099000000</v>
      </c>
      <c r="BC292" s="37"/>
      <c r="BD292" s="38"/>
      <c r="BE292" s="54">
        <v>50000000</v>
      </c>
      <c r="BF292" s="54"/>
      <c r="BG292" s="82">
        <v>-1994000000</v>
      </c>
      <c r="BH292" s="54">
        <v>134000000</v>
      </c>
      <c r="BI292" s="54"/>
      <c r="BJ292" s="58">
        <v>134000000</v>
      </c>
      <c r="BK292" s="37"/>
      <c r="BL292" s="56">
        <v>134000000</v>
      </c>
    </row>
    <row r="293" spans="1:64" x14ac:dyDescent="0.2">
      <c r="A293" s="52" t="s">
        <v>856</v>
      </c>
      <c r="B293" s="52" t="s">
        <v>857</v>
      </c>
      <c r="C293" s="52">
        <v>183964</v>
      </c>
      <c r="D293" s="52" t="s">
        <v>16</v>
      </c>
      <c r="E293" s="52">
        <v>2020</v>
      </c>
      <c r="F293" s="52" t="s">
        <v>1292</v>
      </c>
      <c r="G293" s="53">
        <v>43951</v>
      </c>
      <c r="H293" s="53">
        <v>43997</v>
      </c>
      <c r="I293" s="53">
        <v>43997</v>
      </c>
      <c r="J293" s="54">
        <v>230000000</v>
      </c>
      <c r="K293" s="54">
        <v>233000000</v>
      </c>
      <c r="L293" s="52" t="s">
        <v>858</v>
      </c>
      <c r="M293" s="83">
        <v>819000000</v>
      </c>
      <c r="N293" s="37"/>
      <c r="O293" s="37"/>
      <c r="P293" s="38"/>
      <c r="Q293" s="49">
        <v>193000000</v>
      </c>
      <c r="R293" s="36">
        <v>150000000</v>
      </c>
      <c r="S293" s="37"/>
      <c r="T293" s="37"/>
      <c r="U293" s="38"/>
      <c r="V293" s="36">
        <v>-102000000</v>
      </c>
      <c r="W293" s="37"/>
      <c r="X293" s="37"/>
      <c r="Y293" s="37"/>
      <c r="Z293" s="38"/>
      <c r="AB293" s="84">
        <v>1060000000</v>
      </c>
      <c r="AC293" s="36">
        <v>-28000000</v>
      </c>
      <c r="AD293" s="37"/>
      <c r="AE293" s="37"/>
      <c r="AF293" s="37"/>
      <c r="AG293" s="37"/>
      <c r="AH293" s="37"/>
      <c r="AI293" s="54"/>
      <c r="AJ293" s="54"/>
      <c r="AK293" s="36">
        <v>1370000000</v>
      </c>
      <c r="AL293" s="37"/>
      <c r="AM293" s="38"/>
      <c r="AN293" s="36">
        <v>-73000000</v>
      </c>
      <c r="AO293" s="37"/>
      <c r="AP293" s="37"/>
      <c r="AQ293" s="37"/>
      <c r="AR293" s="38"/>
      <c r="AS293" s="54">
        <v>0</v>
      </c>
      <c r="AT293" s="54"/>
      <c r="AU293" s="82">
        <v>1269000000</v>
      </c>
      <c r="AV293" s="54">
        <v>-439000000</v>
      </c>
      <c r="AW293" s="36">
        <v>-206000000</v>
      </c>
      <c r="AX293" s="37"/>
      <c r="AZ293" s="37"/>
      <c r="BA293" s="38"/>
      <c r="BB293" s="36">
        <v>-1309000000</v>
      </c>
      <c r="BC293" s="37">
        <v>102000000</v>
      </c>
      <c r="BD293" s="38">
        <v>-1411000000</v>
      </c>
      <c r="BE293" s="54">
        <v>-6000000</v>
      </c>
      <c r="BF293" s="54"/>
      <c r="BG293" s="82">
        <v>-1960000000</v>
      </c>
      <c r="BH293" s="54">
        <v>369000000</v>
      </c>
      <c r="BI293" s="54"/>
      <c r="BJ293" s="58">
        <v>369000000</v>
      </c>
      <c r="BK293" s="37">
        <v>-34000000</v>
      </c>
      <c r="BL293" s="56">
        <v>335000000</v>
      </c>
    </row>
    <row r="294" spans="1:64" x14ac:dyDescent="0.2">
      <c r="A294" s="52" t="s">
        <v>898</v>
      </c>
      <c r="B294" s="52" t="s">
        <v>899</v>
      </c>
      <c r="C294" s="52">
        <v>334772</v>
      </c>
      <c r="D294" s="52" t="s">
        <v>16</v>
      </c>
      <c r="E294" s="52">
        <v>2019</v>
      </c>
      <c r="F294" s="52" t="s">
        <v>1292</v>
      </c>
      <c r="G294" s="53">
        <v>43830</v>
      </c>
      <c r="H294" s="53">
        <v>43889</v>
      </c>
      <c r="I294" s="53">
        <v>43889</v>
      </c>
      <c r="J294" s="54">
        <v>305040000</v>
      </c>
      <c r="K294" s="54">
        <v>305503000</v>
      </c>
      <c r="L294" s="52" t="s">
        <v>900</v>
      </c>
      <c r="M294" s="83">
        <v>1370910000</v>
      </c>
      <c r="N294" s="37"/>
      <c r="O294" s="37"/>
      <c r="P294" s="38"/>
      <c r="Q294" s="49">
        <v>734653000</v>
      </c>
      <c r="R294" s="36">
        <v>290580000</v>
      </c>
      <c r="S294" s="37">
        <v>90359000</v>
      </c>
      <c r="T294" s="37">
        <v>99157000</v>
      </c>
      <c r="U294" s="38">
        <v>101064000</v>
      </c>
      <c r="V294" s="36">
        <v>413270000</v>
      </c>
      <c r="W294" s="37">
        <v>361340000</v>
      </c>
      <c r="X294" s="37">
        <v>712645000</v>
      </c>
      <c r="Y294" s="37">
        <v>-253457000</v>
      </c>
      <c r="Z294" s="38">
        <v>-407258000</v>
      </c>
      <c r="AB294" s="84">
        <v>2809413000</v>
      </c>
      <c r="AC294" s="36">
        <v>-1435675000</v>
      </c>
      <c r="AD294" s="37">
        <v>41618000</v>
      </c>
      <c r="AE294" s="37"/>
      <c r="AF294" s="37"/>
      <c r="AG294" s="37"/>
      <c r="AH294" s="37"/>
      <c r="AI294" s="54"/>
      <c r="AJ294" s="54">
        <v>-1477293000</v>
      </c>
      <c r="AK294" s="36">
        <v>-300040000</v>
      </c>
      <c r="AL294" s="37">
        <v>67701000</v>
      </c>
      <c r="AM294" s="38">
        <v>-367741000</v>
      </c>
      <c r="AN294" s="36">
        <v>-61349000</v>
      </c>
      <c r="AO294" s="37">
        <v>67591000</v>
      </c>
      <c r="AP294" s="37">
        <v>-45834000</v>
      </c>
      <c r="AQ294" s="37"/>
      <c r="AR294" s="38">
        <v>-83106000</v>
      </c>
      <c r="AS294" s="54">
        <v>2873000</v>
      </c>
      <c r="AT294" s="54"/>
      <c r="AU294" s="82">
        <v>-1794191000</v>
      </c>
      <c r="AV294" s="54">
        <v>-492062000</v>
      </c>
      <c r="AW294" s="36">
        <v>4574000</v>
      </c>
      <c r="AX294" s="37">
        <v>4574000</v>
      </c>
      <c r="AZ294" s="37"/>
      <c r="BA294" s="38"/>
      <c r="BB294" s="36">
        <v>-282396000</v>
      </c>
      <c r="BC294" s="37">
        <v>16145000</v>
      </c>
      <c r="BD294" s="38">
        <v>-298541000</v>
      </c>
      <c r="BE294" s="54">
        <v>-110526000</v>
      </c>
      <c r="BF294" s="54"/>
      <c r="BG294" s="82">
        <v>-880410000</v>
      </c>
      <c r="BH294" s="54">
        <v>134812000</v>
      </c>
      <c r="BI294" s="54"/>
      <c r="BJ294" s="58">
        <v>134812000</v>
      </c>
      <c r="BK294" s="37">
        <v>907000</v>
      </c>
      <c r="BL294" s="56">
        <v>135719000</v>
      </c>
    </row>
    <row r="295" spans="1:64" x14ac:dyDescent="0.2">
      <c r="A295" s="52" t="s">
        <v>901</v>
      </c>
      <c r="B295" s="52" t="s">
        <v>902</v>
      </c>
      <c r="C295" s="52">
        <v>172199</v>
      </c>
      <c r="D295" s="52" t="s">
        <v>16</v>
      </c>
      <c r="E295" s="52">
        <v>2019</v>
      </c>
      <c r="F295" s="52" t="s">
        <v>1292</v>
      </c>
      <c r="G295" s="53">
        <v>43861</v>
      </c>
      <c r="H295" s="53">
        <v>43881</v>
      </c>
      <c r="I295" s="53">
        <v>43881</v>
      </c>
      <c r="J295" s="54">
        <v>609000000</v>
      </c>
      <c r="K295" s="54">
        <v>618000000</v>
      </c>
      <c r="L295" s="52" t="s">
        <v>903</v>
      </c>
      <c r="M295" s="83">
        <v>2796000000</v>
      </c>
      <c r="N295" s="37"/>
      <c r="O295" s="37"/>
      <c r="P295" s="38"/>
      <c r="Q295" s="49">
        <v>381000000</v>
      </c>
      <c r="R295" s="36">
        <v>867000000</v>
      </c>
      <c r="S295" s="37">
        <v>844000000</v>
      </c>
      <c r="T295" s="37">
        <v>18000000</v>
      </c>
      <c r="U295" s="38">
        <v>5000000</v>
      </c>
      <c r="V295" s="36">
        <v>717000000</v>
      </c>
      <c r="W295" s="37">
        <v>-233000000</v>
      </c>
      <c r="X295" s="37">
        <v>597000000</v>
      </c>
      <c r="Y295" s="37">
        <v>194000000</v>
      </c>
      <c r="Z295" s="38">
        <v>159000000</v>
      </c>
      <c r="AB295" s="84">
        <v>4761000000</v>
      </c>
      <c r="AC295" s="36">
        <v>-489000000</v>
      </c>
      <c r="AD295" s="37"/>
      <c r="AE295" s="37"/>
      <c r="AF295" s="37"/>
      <c r="AG295" s="37">
        <v>-489000000</v>
      </c>
      <c r="AH295" s="37"/>
      <c r="AI295" s="54"/>
      <c r="AJ295" s="54"/>
      <c r="AK295" s="36">
        <v>6648000000</v>
      </c>
      <c r="AL295" s="37">
        <v>8109000000</v>
      </c>
      <c r="AM295" s="38">
        <v>-1461000000</v>
      </c>
      <c r="AO295" s="37"/>
      <c r="AP295" s="37"/>
      <c r="AQ295" s="37"/>
      <c r="AR295" s="38"/>
      <c r="AS295" s="54">
        <v>-14000000</v>
      </c>
      <c r="AT295" s="54"/>
      <c r="AU295" s="82">
        <v>6145000000</v>
      </c>
      <c r="AV295" s="54">
        <v>-390000000</v>
      </c>
      <c r="AW295" s="36">
        <v>0</v>
      </c>
      <c r="AX295" s="37"/>
      <c r="AY295" s="55">
        <v>0</v>
      </c>
      <c r="AZ295" s="37">
        <v>0</v>
      </c>
      <c r="BA295" s="38"/>
      <c r="BB295" s="36">
        <v>0</v>
      </c>
      <c r="BC295" s="37"/>
      <c r="BD295" s="38">
        <v>0</v>
      </c>
      <c r="BE295" s="54">
        <v>-402000000</v>
      </c>
      <c r="BF295" s="54"/>
      <c r="BG295" s="82">
        <v>-792000000</v>
      </c>
      <c r="BH295" s="54">
        <v>10114000000</v>
      </c>
      <c r="BI295" s="54"/>
      <c r="BJ295" s="58">
        <v>10114000000</v>
      </c>
      <c r="BK295" s="37"/>
      <c r="BL295" s="56">
        <v>10114000000</v>
      </c>
    </row>
    <row r="296" spans="1:64" x14ac:dyDescent="0.2">
      <c r="A296" s="52" t="s">
        <v>904</v>
      </c>
      <c r="B296" s="52" t="s">
        <v>905</v>
      </c>
      <c r="C296" s="52">
        <v>896899</v>
      </c>
      <c r="D296" s="52" t="s">
        <v>16</v>
      </c>
      <c r="E296" s="52">
        <v>2019</v>
      </c>
      <c r="F296" s="52" t="s">
        <v>1292</v>
      </c>
      <c r="G296" s="53">
        <v>43830</v>
      </c>
      <c r="H296" s="53">
        <v>43880</v>
      </c>
      <c r="I296" s="53">
        <v>43880</v>
      </c>
      <c r="J296" s="54">
        <v>3641000</v>
      </c>
      <c r="K296" s="54">
        <v>3973000</v>
      </c>
      <c r="L296" s="52" t="s">
        <v>1301</v>
      </c>
      <c r="N296" s="37"/>
      <c r="O296" s="37"/>
      <c r="P296" s="38"/>
      <c r="Q296" s="49">
        <v>20818000</v>
      </c>
      <c r="R296" s="36">
        <v>6092209000</v>
      </c>
      <c r="S296" s="37"/>
      <c r="T296" s="37"/>
      <c r="U296" s="38"/>
      <c r="V296" s="36">
        <v>-5246798000</v>
      </c>
      <c r="W296" s="37"/>
      <c r="X296" s="37"/>
      <c r="Y296" s="37"/>
      <c r="Z296" s="38"/>
      <c r="AB296" s="84">
        <v>866229000</v>
      </c>
      <c r="AC296" s="36">
        <v>-20829000</v>
      </c>
      <c r="AD296" s="37"/>
      <c r="AE296" s="37"/>
      <c r="AF296" s="37"/>
      <c r="AG296" s="37"/>
      <c r="AH296" s="37"/>
      <c r="AI296" s="54"/>
      <c r="AJ296" s="54"/>
      <c r="AL296" s="37"/>
      <c r="AM296" s="38"/>
      <c r="AO296" s="37"/>
      <c r="AP296" s="37"/>
      <c r="AQ296" s="37"/>
      <c r="AR296" s="38"/>
      <c r="AS296" s="54">
        <v>7545000</v>
      </c>
      <c r="AT296" s="54"/>
      <c r="AU296" s="82">
        <v>-13284000</v>
      </c>
      <c r="AV296" s="54"/>
      <c r="AX296" s="37"/>
      <c r="AZ296" s="37"/>
      <c r="BA296" s="38"/>
      <c r="BB296" s="36">
        <v>-424389000</v>
      </c>
      <c r="BC296" s="37">
        <v>274028000</v>
      </c>
      <c r="BD296" s="38">
        <v>-698417000</v>
      </c>
      <c r="BE296" s="54">
        <v>0</v>
      </c>
      <c r="BF296" s="54"/>
      <c r="BG296" s="82">
        <v>-424389000</v>
      </c>
      <c r="BH296" s="54">
        <v>428556000</v>
      </c>
      <c r="BI296" s="54"/>
      <c r="BJ296" s="58">
        <v>428556000</v>
      </c>
      <c r="BK296" s="37"/>
      <c r="BL296" s="56">
        <v>428556000</v>
      </c>
    </row>
    <row r="297" spans="1:64" x14ac:dyDescent="0.2">
      <c r="A297" s="52" t="s">
        <v>862</v>
      </c>
      <c r="B297" s="52" t="s">
        <v>863</v>
      </c>
      <c r="C297" s="52">
        <v>378194</v>
      </c>
      <c r="D297" s="52" t="s">
        <v>16</v>
      </c>
      <c r="E297" s="52">
        <v>2019</v>
      </c>
      <c r="F297" s="52" t="s">
        <v>1292</v>
      </c>
      <c r="G297" s="53">
        <v>43830</v>
      </c>
      <c r="H297" s="53">
        <v>43892</v>
      </c>
      <c r="I297" s="53">
        <v>43892</v>
      </c>
      <c r="J297" s="54">
        <v>423300000</v>
      </c>
      <c r="K297" s="54">
        <v>423900000</v>
      </c>
      <c r="L297" s="52" t="s">
        <v>864</v>
      </c>
      <c r="M297" s="83">
        <v>106600000</v>
      </c>
      <c r="N297" s="37"/>
      <c r="O297" s="37"/>
      <c r="P297" s="38"/>
      <c r="Q297" s="49">
        <v>446000000</v>
      </c>
      <c r="R297" s="36">
        <v>327400000</v>
      </c>
      <c r="S297" s="37"/>
      <c r="T297" s="37"/>
      <c r="U297" s="38"/>
      <c r="V297" s="36">
        <v>164000000</v>
      </c>
      <c r="W297" s="37"/>
      <c r="X297" s="37"/>
      <c r="Y297" s="37"/>
      <c r="Z297" s="38"/>
      <c r="AB297" s="84">
        <v>1044000000</v>
      </c>
      <c r="AC297" s="36">
        <v>-264900000</v>
      </c>
      <c r="AD297" s="37"/>
      <c r="AE297" s="37"/>
      <c r="AF297" s="37"/>
      <c r="AG297" s="37"/>
      <c r="AH297" s="37"/>
      <c r="AI297" s="54"/>
      <c r="AJ297" s="54"/>
      <c r="AL297" s="37"/>
      <c r="AM297" s="38"/>
      <c r="AN297" s="36">
        <v>995700000</v>
      </c>
      <c r="AO297" s="37"/>
      <c r="AP297" s="37"/>
      <c r="AQ297" s="37"/>
      <c r="AR297" s="38"/>
      <c r="AS297" s="54">
        <v>4600000</v>
      </c>
      <c r="AT297" s="54"/>
      <c r="AU297" s="82">
        <v>735400000</v>
      </c>
      <c r="AV297" s="54">
        <v>-390300000</v>
      </c>
      <c r="AW297" s="36">
        <v>-1298300000</v>
      </c>
      <c r="AX297" s="37"/>
      <c r="AZ297" s="37"/>
      <c r="BA297" s="38"/>
      <c r="BB297" s="36">
        <v>0</v>
      </c>
      <c r="BC297" s="37"/>
      <c r="BD297" s="38"/>
      <c r="BE297" s="54">
        <v>-215000000</v>
      </c>
      <c r="BF297" s="54"/>
      <c r="BG297" s="82">
        <v>-1903600000</v>
      </c>
      <c r="BH297" s="54">
        <v>-124200000</v>
      </c>
      <c r="BI297" s="54"/>
      <c r="BJ297" s="58">
        <v>-124200000</v>
      </c>
      <c r="BK297" s="37">
        <v>-600000</v>
      </c>
      <c r="BL297" s="56">
        <v>-124800000</v>
      </c>
    </row>
    <row r="298" spans="1:64" x14ac:dyDescent="0.2">
      <c r="A298" s="52" t="s">
        <v>868</v>
      </c>
      <c r="B298" s="52" t="s">
        <v>869</v>
      </c>
      <c r="C298" s="52">
        <v>160346</v>
      </c>
      <c r="D298" s="52" t="s">
        <v>16</v>
      </c>
      <c r="E298" s="52">
        <v>2020</v>
      </c>
      <c r="F298" s="52" t="s">
        <v>1292</v>
      </c>
      <c r="G298" s="53">
        <v>44012</v>
      </c>
      <c r="H298" s="53">
        <v>44054</v>
      </c>
      <c r="I298" s="53">
        <v>44054</v>
      </c>
      <c r="J298" s="54">
        <v>587900000</v>
      </c>
      <c r="K298" s="54">
        <v>587900000</v>
      </c>
      <c r="L298" s="52" t="s">
        <v>870</v>
      </c>
      <c r="M298" s="83">
        <v>-1545000000</v>
      </c>
      <c r="N298" s="37">
        <v>-1545000000</v>
      </c>
      <c r="O298" s="37"/>
      <c r="P298" s="38"/>
      <c r="Q298" s="49">
        <v>644000000</v>
      </c>
      <c r="R298" s="36">
        <v>1895000000</v>
      </c>
      <c r="S298" s="37"/>
      <c r="T298" s="37"/>
      <c r="U298" s="38"/>
      <c r="V298" s="36">
        <v>-214000000</v>
      </c>
      <c r="W298" s="37"/>
      <c r="X298" s="37"/>
      <c r="Y298" s="37"/>
      <c r="Z298" s="38"/>
      <c r="AB298" s="84">
        <v>780000000</v>
      </c>
      <c r="AC298" s="36">
        <v>-402000000</v>
      </c>
      <c r="AD298" s="37"/>
      <c r="AE298" s="37"/>
      <c r="AF298" s="37"/>
      <c r="AG298" s="37"/>
      <c r="AH298" s="37"/>
      <c r="AI298" s="54"/>
      <c r="AJ298" s="54"/>
      <c r="AL298" s="37"/>
      <c r="AM298" s="38"/>
      <c r="AN298" s="36">
        <v>-32000000</v>
      </c>
      <c r="AO298" s="37"/>
      <c r="AP298" s="37"/>
      <c r="AQ298" s="37"/>
      <c r="AR298" s="38"/>
      <c r="AS298" s="54">
        <v>7000000</v>
      </c>
      <c r="AT298" s="54"/>
      <c r="AU298" s="82">
        <v>-427000000</v>
      </c>
      <c r="AV298" s="54">
        <v>-158000000</v>
      </c>
      <c r="AW298" s="36">
        <v>-300000000</v>
      </c>
      <c r="AX298" s="37"/>
      <c r="AZ298" s="37"/>
      <c r="BA298" s="38"/>
      <c r="BC298" s="37"/>
      <c r="BD298" s="38"/>
      <c r="BE298" s="54">
        <v>-14000000</v>
      </c>
      <c r="BF298" s="54"/>
      <c r="BG298" s="82">
        <v>-472000000</v>
      </c>
      <c r="BH298" s="54">
        <v>-119000000</v>
      </c>
      <c r="BI298" s="54"/>
      <c r="BJ298" s="58">
        <v>-119000000</v>
      </c>
      <c r="BK298" s="37">
        <v>-7000000</v>
      </c>
      <c r="BL298" s="56">
        <v>-126000000</v>
      </c>
    </row>
    <row r="299" spans="1:64" x14ac:dyDescent="0.2">
      <c r="A299" s="52" t="s">
        <v>1006</v>
      </c>
      <c r="B299" s="52" t="s">
        <v>1007</v>
      </c>
      <c r="C299" s="52">
        <v>81605</v>
      </c>
      <c r="D299" s="52" t="s">
        <v>16</v>
      </c>
      <c r="E299" s="52">
        <v>2019</v>
      </c>
      <c r="F299" s="52" t="s">
        <v>1292</v>
      </c>
      <c r="G299" s="53">
        <v>43830</v>
      </c>
      <c r="H299" s="53">
        <v>43885</v>
      </c>
      <c r="I299" s="53">
        <v>43885</v>
      </c>
      <c r="J299" s="54">
        <v>315837012</v>
      </c>
      <c r="K299" s="54">
        <v>316159277</v>
      </c>
      <c r="L299" s="52" t="s">
        <v>1008</v>
      </c>
      <c r="M299" s="83">
        <v>437478000</v>
      </c>
      <c r="N299" s="37"/>
      <c r="O299" s="37"/>
      <c r="P299" s="38"/>
      <c r="Q299" s="49">
        <v>593961000</v>
      </c>
      <c r="R299" s="36">
        <v>22396000</v>
      </c>
      <c r="S299" s="37"/>
      <c r="T299" s="37"/>
      <c r="U299" s="38"/>
      <c r="V299" s="36">
        <v>499000</v>
      </c>
      <c r="W299" s="37"/>
      <c r="X299" s="37"/>
      <c r="Y299" s="37"/>
      <c r="Z299" s="38"/>
      <c r="AB299" s="84">
        <v>1054334000</v>
      </c>
      <c r="AC299" s="36">
        <v>-3572581000</v>
      </c>
      <c r="AD299" s="37"/>
      <c r="AE299" s="37"/>
      <c r="AF299" s="37"/>
      <c r="AG299" s="37"/>
      <c r="AH299" s="37"/>
      <c r="AI299" s="54"/>
      <c r="AJ299" s="54"/>
      <c r="AL299" s="37"/>
      <c r="AM299" s="38"/>
      <c r="AO299" s="37"/>
      <c r="AP299" s="37"/>
      <c r="AQ299" s="37"/>
      <c r="AR299" s="38"/>
      <c r="AS299" s="54">
        <v>85375000</v>
      </c>
      <c r="AT299" s="54"/>
      <c r="AU299" s="82">
        <v>-3487206000</v>
      </c>
      <c r="AV299" s="54">
        <v>-852134000</v>
      </c>
      <c r="AW299" s="36">
        <v>1258205000</v>
      </c>
      <c r="AX299" s="37"/>
      <c r="AZ299" s="37"/>
      <c r="BA299" s="38"/>
      <c r="BB299" s="36">
        <v>845061000</v>
      </c>
      <c r="BC299" s="37"/>
      <c r="BD299" s="38"/>
      <c r="BE299" s="54">
        <v>1241470000</v>
      </c>
      <c r="BF299" s="54"/>
      <c r="BG299" s="82">
        <v>2492602000</v>
      </c>
      <c r="BH299" s="54">
        <v>59730000</v>
      </c>
      <c r="BI299" s="54"/>
      <c r="BJ299" s="58">
        <v>59730000</v>
      </c>
      <c r="BK299" s="37">
        <v>-9796000</v>
      </c>
      <c r="BL299" s="56">
        <v>49934000</v>
      </c>
    </row>
    <row r="300" spans="1:64" x14ac:dyDescent="0.2">
      <c r="A300" s="52" t="s">
        <v>913</v>
      </c>
      <c r="B300" s="52" t="s">
        <v>914</v>
      </c>
      <c r="C300" s="52">
        <v>782146</v>
      </c>
      <c r="D300" s="52" t="s">
        <v>16</v>
      </c>
      <c r="E300" s="52">
        <v>2019</v>
      </c>
      <c r="F300" s="52" t="s">
        <v>1292</v>
      </c>
      <c r="G300" s="53">
        <v>43830</v>
      </c>
      <c r="H300" s="53">
        <v>43887</v>
      </c>
      <c r="I300" s="53">
        <v>43887</v>
      </c>
      <c r="J300" s="54">
        <v>120414218</v>
      </c>
      <c r="K300" s="54">
        <v>120609599</v>
      </c>
      <c r="L300" s="52" t="s">
        <v>915</v>
      </c>
      <c r="M300" s="83">
        <v>615518000</v>
      </c>
      <c r="N300" s="37"/>
      <c r="O300" s="37"/>
      <c r="P300" s="38"/>
      <c r="Q300" s="49">
        <v>253681000</v>
      </c>
      <c r="R300" s="36">
        <v>47006000</v>
      </c>
      <c r="S300" s="37"/>
      <c r="T300" s="37"/>
      <c r="U300" s="38"/>
      <c r="V300" s="36">
        <v>67683000</v>
      </c>
      <c r="W300" s="37"/>
      <c r="X300" s="37"/>
      <c r="Y300" s="37"/>
      <c r="Z300" s="38"/>
      <c r="AB300" s="84">
        <v>983888000</v>
      </c>
      <c r="AC300" s="36">
        <v>-473639000</v>
      </c>
      <c r="AD300" s="37"/>
      <c r="AE300" s="37"/>
      <c r="AF300" s="37"/>
      <c r="AG300" s="37"/>
      <c r="AH300" s="37"/>
      <c r="AI300" s="54"/>
      <c r="AJ300" s="54"/>
      <c r="AL300" s="37"/>
      <c r="AM300" s="38"/>
      <c r="AO300" s="37"/>
      <c r="AP300" s="37"/>
      <c r="AQ300" s="37"/>
      <c r="AR300" s="38"/>
      <c r="AS300" s="54"/>
      <c r="AT300" s="54"/>
      <c r="AU300" s="82">
        <v>-473639000</v>
      </c>
      <c r="AV300" s="54">
        <v>-54552000</v>
      </c>
      <c r="AX300" s="37"/>
      <c r="AZ300" s="37"/>
      <c r="BA300" s="38"/>
      <c r="BB300" s="36">
        <v>-240960000</v>
      </c>
      <c r="BC300" s="37"/>
      <c r="BD300" s="38">
        <v>-240960000</v>
      </c>
      <c r="BE300" s="54">
        <v>-1448000</v>
      </c>
      <c r="BF300" s="54"/>
      <c r="BG300" s="82">
        <v>-296960000</v>
      </c>
      <c r="BH300" s="54">
        <v>213289000</v>
      </c>
      <c r="BI300" s="54"/>
      <c r="BJ300" s="58">
        <v>213289000</v>
      </c>
      <c r="BK300" s="37"/>
      <c r="BL300" s="56">
        <v>213289000</v>
      </c>
    </row>
    <row r="301" spans="1:64" x14ac:dyDescent="0.2">
      <c r="A301" s="52" t="s">
        <v>919</v>
      </c>
      <c r="B301" s="52" t="s">
        <v>920</v>
      </c>
      <c r="C301" s="52">
        <v>334076</v>
      </c>
      <c r="D301" s="52" t="s">
        <v>16</v>
      </c>
      <c r="E301" s="52">
        <v>2019</v>
      </c>
      <c r="F301" s="52" t="s">
        <v>1292</v>
      </c>
      <c r="G301" s="53">
        <v>43830</v>
      </c>
      <c r="H301" s="53">
        <v>43886</v>
      </c>
      <c r="I301" s="53">
        <v>43886</v>
      </c>
      <c r="J301" s="54">
        <v>413560000</v>
      </c>
      <c r="K301" s="54">
        <v>415444000</v>
      </c>
      <c r="L301" s="52" t="s">
        <v>921</v>
      </c>
      <c r="M301" s="83">
        <v>1278577000</v>
      </c>
      <c r="N301" s="37"/>
      <c r="O301" s="37"/>
      <c r="P301" s="38"/>
      <c r="Q301" s="49">
        <v>476535000</v>
      </c>
      <c r="R301" s="36">
        <v>105819000</v>
      </c>
      <c r="S301" s="37">
        <v>37147000</v>
      </c>
      <c r="T301" s="37">
        <v>372729000</v>
      </c>
      <c r="U301" s="38">
        <v>-304057000</v>
      </c>
      <c r="V301" s="36">
        <v>85848000</v>
      </c>
      <c r="W301" s="37">
        <v>-19688000</v>
      </c>
      <c r="X301" s="37">
        <v>-8259000</v>
      </c>
      <c r="Y301" s="37">
        <v>-62946000</v>
      </c>
      <c r="Z301" s="38">
        <v>176741000</v>
      </c>
      <c r="AB301" s="84">
        <v>1946779000</v>
      </c>
      <c r="AC301" s="36">
        <v>-3848349000</v>
      </c>
      <c r="AD301" s="37"/>
      <c r="AE301" s="37"/>
      <c r="AF301" s="37"/>
      <c r="AG301" s="37">
        <v>-3848349000</v>
      </c>
      <c r="AH301" s="37"/>
      <c r="AI301" s="54"/>
      <c r="AJ301" s="54"/>
      <c r="AL301" s="37"/>
      <c r="AM301" s="38"/>
      <c r="AO301" s="37"/>
      <c r="AP301" s="37"/>
      <c r="AQ301" s="37"/>
      <c r="AR301" s="38"/>
      <c r="AS301" s="54">
        <v>79591000</v>
      </c>
      <c r="AT301" s="54"/>
      <c r="AU301" s="82">
        <v>-3768758000</v>
      </c>
      <c r="AV301" s="54">
        <v>-1457628000</v>
      </c>
      <c r="AW301" s="36">
        <v>3348087000</v>
      </c>
      <c r="AX301" s="37">
        <v>220000000</v>
      </c>
      <c r="AY301" s="55">
        <v>3128087000</v>
      </c>
      <c r="AZ301" s="37">
        <v>-1057348000</v>
      </c>
      <c r="BA301" s="38">
        <v>4185435000</v>
      </c>
      <c r="BB301" s="36">
        <v>29040000</v>
      </c>
      <c r="BC301" s="37">
        <v>29040000</v>
      </c>
      <c r="BD301" s="38"/>
      <c r="BE301" s="54">
        <v>-88537000</v>
      </c>
      <c r="BF301" s="54"/>
      <c r="BG301" s="82">
        <v>1830962000</v>
      </c>
      <c r="BH301" s="54">
        <v>8983000</v>
      </c>
      <c r="BI301" s="54"/>
      <c r="BJ301" s="58">
        <v>8983000</v>
      </c>
      <c r="BK301" s="37"/>
      <c r="BL301" s="56">
        <v>8983000</v>
      </c>
    </row>
    <row r="302" spans="1:64" x14ac:dyDescent="0.2">
      <c r="A302" s="52" t="s">
        <v>916</v>
      </c>
      <c r="B302" s="52" t="s">
        <v>917</v>
      </c>
      <c r="C302" s="52">
        <v>251397</v>
      </c>
      <c r="D302" s="52" t="s">
        <v>16</v>
      </c>
      <c r="E302" s="52">
        <v>2019</v>
      </c>
      <c r="F302" s="52" t="s">
        <v>1292</v>
      </c>
      <c r="G302" s="53">
        <v>43830</v>
      </c>
      <c r="H302" s="53">
        <v>43872</v>
      </c>
      <c r="I302" s="53">
        <v>43872</v>
      </c>
      <c r="J302" s="54">
        <v>219800000</v>
      </c>
      <c r="K302" s="54">
        <v>220900000</v>
      </c>
      <c r="L302" s="52" t="s">
        <v>918</v>
      </c>
      <c r="M302" s="83">
        <v>1435900000</v>
      </c>
      <c r="N302" s="37"/>
      <c r="O302" s="37"/>
      <c r="P302" s="38"/>
      <c r="Q302" s="49">
        <v>231500000</v>
      </c>
      <c r="R302" s="36">
        <v>63500000</v>
      </c>
      <c r="S302" s="37"/>
      <c r="T302" s="37"/>
      <c r="U302" s="38">
        <v>63500000</v>
      </c>
      <c r="V302" s="36">
        <v>125100000</v>
      </c>
      <c r="W302" s="37"/>
      <c r="X302" s="37"/>
      <c r="Y302" s="37"/>
      <c r="Z302" s="38"/>
      <c r="AB302" s="84">
        <v>1856000000</v>
      </c>
      <c r="AC302" s="36">
        <v>-102200000</v>
      </c>
      <c r="AD302" s="37"/>
      <c r="AE302" s="37"/>
      <c r="AF302" s="37"/>
      <c r="AG302" s="37">
        <v>-102200000</v>
      </c>
      <c r="AH302" s="37"/>
      <c r="AI302" s="54"/>
      <c r="AJ302" s="54"/>
      <c r="AL302" s="37"/>
      <c r="AM302" s="38"/>
      <c r="AN302" s="36">
        <v>69400000</v>
      </c>
      <c r="AO302" s="37">
        <v>79400000</v>
      </c>
      <c r="AP302" s="37"/>
      <c r="AQ302" s="37"/>
      <c r="AR302" s="38">
        <v>-10000000</v>
      </c>
      <c r="AS302" s="54">
        <v>1900000</v>
      </c>
      <c r="AT302" s="54"/>
      <c r="AU302" s="82">
        <v>-30900000</v>
      </c>
      <c r="AV302" s="54">
        <v>-661600000</v>
      </c>
      <c r="AW302" s="36">
        <v>214400000</v>
      </c>
      <c r="AX302" s="37">
        <v>2000000</v>
      </c>
      <c r="AY302" s="55">
        <v>212400000</v>
      </c>
      <c r="AZ302" s="37">
        <v>-900000000</v>
      </c>
      <c r="BA302" s="38">
        <v>1112400000</v>
      </c>
      <c r="BB302" s="36">
        <v>-603700000</v>
      </c>
      <c r="BC302" s="37">
        <v>6500000</v>
      </c>
      <c r="BD302" s="38">
        <v>-610200000</v>
      </c>
      <c r="BE302" s="54">
        <v>-171100000</v>
      </c>
      <c r="BF302" s="54"/>
      <c r="BG302" s="82">
        <v>-1222000000</v>
      </c>
      <c r="BH302" s="54">
        <v>603100000</v>
      </c>
      <c r="BI302" s="54"/>
      <c r="BJ302" s="58">
        <v>603100000</v>
      </c>
      <c r="BK302" s="37">
        <v>50200000</v>
      </c>
      <c r="BL302" s="56">
        <v>653300000</v>
      </c>
    </row>
    <row r="303" spans="1:64" x14ac:dyDescent="0.2">
      <c r="A303" s="52" t="s">
        <v>922</v>
      </c>
      <c r="B303" s="52" t="s">
        <v>923</v>
      </c>
      <c r="C303" s="52">
        <v>257930</v>
      </c>
      <c r="D303" s="52" t="s">
        <v>16</v>
      </c>
      <c r="E303" s="52">
        <v>2020</v>
      </c>
      <c r="F303" s="52" t="s">
        <v>1292</v>
      </c>
      <c r="G303" s="53">
        <v>43982</v>
      </c>
      <c r="H303" s="53">
        <v>44004</v>
      </c>
      <c r="I303" s="53">
        <v>44004</v>
      </c>
      <c r="J303" s="54">
        <v>3211000000</v>
      </c>
      <c r="K303" s="54">
        <v>3294000000</v>
      </c>
      <c r="L303" s="52" t="s">
        <v>924</v>
      </c>
      <c r="M303" s="83">
        <v>10135000000</v>
      </c>
      <c r="N303" s="37"/>
      <c r="O303" s="37"/>
      <c r="P303" s="38"/>
      <c r="Q303" s="49">
        <v>2968000000</v>
      </c>
      <c r="R303" s="36">
        <v>1223000000</v>
      </c>
      <c r="S303" s="37">
        <v>1590000000</v>
      </c>
      <c r="T303" s="37">
        <v>-851000000</v>
      </c>
      <c r="U303" s="38">
        <v>484000000</v>
      </c>
      <c r="V303" s="36">
        <v>-1187000000</v>
      </c>
      <c r="W303" s="37">
        <v>-690000000</v>
      </c>
      <c r="X303" s="37"/>
      <c r="Y303" s="37">
        <v>-496000000</v>
      </c>
      <c r="Z303" s="38">
        <v>-1000000</v>
      </c>
      <c r="AB303" s="84">
        <v>13139000000</v>
      </c>
      <c r="AC303" s="36">
        <v>-1564000000</v>
      </c>
      <c r="AD303" s="37"/>
      <c r="AE303" s="37"/>
      <c r="AF303" s="37"/>
      <c r="AG303" s="37">
        <v>-1564000000</v>
      </c>
      <c r="AH303" s="37"/>
      <c r="AI303" s="54"/>
      <c r="AJ303" s="54"/>
      <c r="AK303" s="36">
        <v>11531000000</v>
      </c>
      <c r="AL303" s="37">
        <v>17262000000</v>
      </c>
      <c r="AM303" s="38">
        <v>-5731000000</v>
      </c>
      <c r="AN303" s="36">
        <v>-124000000</v>
      </c>
      <c r="AO303" s="37"/>
      <c r="AP303" s="37"/>
      <c r="AQ303" s="37"/>
      <c r="AR303" s="38">
        <v>-124000000</v>
      </c>
      <c r="AS303" s="54"/>
      <c r="AT303" s="54"/>
      <c r="AU303" s="82">
        <v>9843000000</v>
      </c>
      <c r="AV303" s="54">
        <v>-3070000000</v>
      </c>
      <c r="AW303" s="36">
        <v>15388000000</v>
      </c>
      <c r="AX303" s="37"/>
      <c r="AZ303" s="37"/>
      <c r="BA303" s="38"/>
      <c r="BB303" s="36">
        <v>-17652000000</v>
      </c>
      <c r="BC303" s="37">
        <v>1588000000</v>
      </c>
      <c r="BD303" s="38">
        <v>-19240000000</v>
      </c>
      <c r="BE303" s="54">
        <v>-798000000</v>
      </c>
      <c r="BF303" s="54"/>
      <c r="BG303" s="82">
        <v>-6132000000</v>
      </c>
      <c r="BH303" s="54">
        <v>16850000000</v>
      </c>
      <c r="BI303" s="54"/>
      <c r="BJ303" s="58">
        <v>16850000000</v>
      </c>
      <c r="BK303" s="37">
        <v>-125000000</v>
      </c>
      <c r="BL303" s="56">
        <v>16725000000</v>
      </c>
    </row>
    <row r="304" spans="1:64" x14ac:dyDescent="0.2">
      <c r="A304" s="52" t="s">
        <v>907</v>
      </c>
      <c r="B304" s="52" t="s">
        <v>908</v>
      </c>
      <c r="C304" s="52">
        <v>334679</v>
      </c>
      <c r="D304" s="52" t="s">
        <v>16</v>
      </c>
      <c r="E304" s="52">
        <v>2019</v>
      </c>
      <c r="F304" s="52" t="s">
        <v>1292</v>
      </c>
      <c r="G304" s="53">
        <v>43830</v>
      </c>
      <c r="H304" s="53">
        <v>43889</v>
      </c>
      <c r="I304" s="53">
        <v>43889</v>
      </c>
      <c r="J304" s="54">
        <v>76985000</v>
      </c>
      <c r="K304" s="54">
        <v>77788000</v>
      </c>
      <c r="L304" s="52" t="s">
        <v>909</v>
      </c>
      <c r="M304" s="83">
        <v>1391042000</v>
      </c>
      <c r="N304" s="37"/>
      <c r="O304" s="37"/>
      <c r="P304" s="38"/>
      <c r="Q304" s="49">
        <v>270875000</v>
      </c>
      <c r="R304" s="36">
        <v>54524000</v>
      </c>
      <c r="S304" s="37">
        <v>21921000</v>
      </c>
      <c r="T304" s="37">
        <v>21158000</v>
      </c>
      <c r="U304" s="38">
        <v>11445000</v>
      </c>
      <c r="V304" s="36">
        <v>-7962000</v>
      </c>
      <c r="W304" s="37">
        <v>-15577000</v>
      </c>
      <c r="X304" s="37">
        <v>-239912000</v>
      </c>
      <c r="Y304" s="37">
        <v>213423000</v>
      </c>
      <c r="Z304" s="38">
        <v>34104000</v>
      </c>
      <c r="AB304" s="84">
        <v>1708479000</v>
      </c>
      <c r="AC304" s="36">
        <v>-620939000</v>
      </c>
      <c r="AD304" s="37">
        <v>7118000</v>
      </c>
      <c r="AE304" s="37">
        <v>7118000</v>
      </c>
      <c r="AF304" s="37"/>
      <c r="AG304" s="37">
        <v>-628057000</v>
      </c>
      <c r="AH304" s="37">
        <v>-628057000</v>
      </c>
      <c r="AI304" s="54"/>
      <c r="AJ304" s="54"/>
      <c r="AL304" s="37"/>
      <c r="AM304" s="38"/>
      <c r="AO304" s="37"/>
      <c r="AP304" s="37"/>
      <c r="AQ304" s="37"/>
      <c r="AR304" s="38"/>
      <c r="AS304" s="54">
        <v>-175807000</v>
      </c>
      <c r="AT304" s="54"/>
      <c r="AU304" s="82">
        <v>-796746000</v>
      </c>
      <c r="AV304" s="54"/>
      <c r="AW304" s="36">
        <v>473955000</v>
      </c>
      <c r="AX304" s="37"/>
      <c r="AZ304" s="37"/>
      <c r="BA304" s="38"/>
      <c r="BB304" s="36">
        <v>-1372585000</v>
      </c>
      <c r="BC304" s="37">
        <v>60206000</v>
      </c>
      <c r="BD304" s="38">
        <v>-1432791000</v>
      </c>
      <c r="BE304" s="54">
        <v>-4181000</v>
      </c>
      <c r="BF304" s="54"/>
      <c r="BG304" s="82">
        <v>-902811000</v>
      </c>
      <c r="BH304" s="54">
        <v>8922000</v>
      </c>
      <c r="BI304" s="54"/>
      <c r="BJ304" s="58">
        <v>8922000</v>
      </c>
      <c r="BK304" s="37">
        <v>169000</v>
      </c>
      <c r="BL304" s="56">
        <v>9091000</v>
      </c>
    </row>
    <row r="305" spans="1:64" x14ac:dyDescent="0.2">
      <c r="A305" s="52" t="s">
        <v>910</v>
      </c>
      <c r="B305" s="52" t="s">
        <v>911</v>
      </c>
      <c r="C305" s="52">
        <v>334205</v>
      </c>
      <c r="D305" s="52" t="s">
        <v>16</v>
      </c>
      <c r="E305" s="52">
        <v>2019</v>
      </c>
      <c r="F305" s="52" t="s">
        <v>1292</v>
      </c>
      <c r="G305" s="53">
        <v>43830</v>
      </c>
      <c r="H305" s="53">
        <v>43889</v>
      </c>
      <c r="I305" s="53">
        <v>43889</v>
      </c>
      <c r="J305" s="54">
        <v>809500000</v>
      </c>
      <c r="K305" s="54">
        <v>809500000</v>
      </c>
      <c r="L305" s="52" t="s">
        <v>912</v>
      </c>
      <c r="M305" s="83">
        <v>-507000000</v>
      </c>
      <c r="N305" s="37">
        <v>-522000000</v>
      </c>
      <c r="O305" s="37">
        <v>15000000</v>
      </c>
      <c r="P305" s="38"/>
      <c r="Q305" s="49">
        <v>5981000000</v>
      </c>
      <c r="R305" s="36">
        <v>658000000</v>
      </c>
      <c r="S305" s="37"/>
      <c r="T305" s="37">
        <v>-1027000000</v>
      </c>
      <c r="U305" s="38">
        <v>1685000000</v>
      </c>
      <c r="V305" s="36">
        <v>1071000000</v>
      </c>
      <c r="W305" s="37">
        <v>-44000000</v>
      </c>
      <c r="X305" s="37">
        <v>77000000</v>
      </c>
      <c r="Y305" s="37">
        <v>793000000</v>
      </c>
      <c r="Z305" s="38">
        <v>245000000</v>
      </c>
      <c r="AA305" s="55">
        <v>172000000</v>
      </c>
      <c r="AB305" s="84">
        <v>7375000000</v>
      </c>
      <c r="AC305" s="36">
        <v>-6637000000</v>
      </c>
      <c r="AD305" s="37"/>
      <c r="AE305" s="37"/>
      <c r="AF305" s="37"/>
      <c r="AG305" s="37">
        <v>-6355000000</v>
      </c>
      <c r="AH305" s="37"/>
      <c r="AI305" s="54"/>
      <c r="AJ305" s="54">
        <v>-282000000</v>
      </c>
      <c r="AL305" s="37"/>
      <c r="AM305" s="38"/>
      <c r="AO305" s="37"/>
      <c r="AP305" s="37"/>
      <c r="AQ305" s="37"/>
      <c r="AR305" s="38"/>
      <c r="AS305" s="54">
        <v>-22236000000</v>
      </c>
      <c r="AT305" s="54">
        <v>-154000000</v>
      </c>
      <c r="AU305" s="82">
        <v>-29027000000</v>
      </c>
      <c r="AV305" s="54">
        <v>-2624000000</v>
      </c>
      <c r="AW305" s="36">
        <v>15057000000</v>
      </c>
      <c r="AX305" s="37">
        <v>1459000000</v>
      </c>
      <c r="AY305" s="55">
        <v>13598000000</v>
      </c>
      <c r="AZ305" s="37">
        <v>-7959000000</v>
      </c>
      <c r="BA305" s="38">
        <v>21557000000</v>
      </c>
      <c r="BB305" s="36">
        <v>9791000000</v>
      </c>
      <c r="BC305" s="37">
        <v>10028000000</v>
      </c>
      <c r="BD305" s="38">
        <v>-237000000</v>
      </c>
      <c r="BE305" s="54">
        <v>-28000000</v>
      </c>
      <c r="BF305" s="54">
        <v>-3000000</v>
      </c>
      <c r="BG305" s="82">
        <v>22193000000</v>
      </c>
      <c r="BH305" s="54">
        <v>541000000</v>
      </c>
      <c r="BI305" s="54"/>
      <c r="BJ305" s="58">
        <v>541000000</v>
      </c>
      <c r="BK305" s="37"/>
      <c r="BL305" s="56">
        <v>541000000</v>
      </c>
    </row>
    <row r="306" spans="1:64" x14ac:dyDescent="0.2">
      <c r="A306" s="52" t="s">
        <v>934</v>
      </c>
      <c r="B306" s="52" t="s">
        <v>935</v>
      </c>
      <c r="C306" s="52">
        <v>746934</v>
      </c>
      <c r="D306" s="52" t="s">
        <v>16</v>
      </c>
      <c r="E306" s="52">
        <v>2019</v>
      </c>
      <c r="F306" s="52" t="s">
        <v>1292</v>
      </c>
      <c r="G306" s="53">
        <v>43830</v>
      </c>
      <c r="H306" s="53">
        <v>43874</v>
      </c>
      <c r="I306" s="53">
        <v>43874</v>
      </c>
      <c r="J306" s="54">
        <v>57561000</v>
      </c>
      <c r="K306" s="54">
        <v>58395000</v>
      </c>
      <c r="L306" s="52" t="s">
        <v>936</v>
      </c>
      <c r="M306" s="83">
        <v>180576000</v>
      </c>
      <c r="N306" s="37"/>
      <c r="O306" s="37"/>
      <c r="P306" s="38"/>
      <c r="Q306" s="49">
        <v>42211000</v>
      </c>
      <c r="R306" s="36">
        <v>68749000</v>
      </c>
      <c r="S306" s="37"/>
      <c r="T306" s="37"/>
      <c r="U306" s="38"/>
      <c r="V306" s="36">
        <v>-67273000</v>
      </c>
      <c r="W306" s="37"/>
      <c r="X306" s="37"/>
      <c r="Y306" s="37"/>
      <c r="Z306" s="38"/>
      <c r="AB306" s="84">
        <v>224263000</v>
      </c>
      <c r="AC306" s="36">
        <v>-92934000</v>
      </c>
      <c r="AD306" s="37"/>
      <c r="AE306" s="37"/>
      <c r="AF306" s="37"/>
      <c r="AG306" s="37"/>
      <c r="AH306" s="37"/>
      <c r="AI306" s="54"/>
      <c r="AJ306" s="54"/>
      <c r="AK306" s="36">
        <v>-126611000</v>
      </c>
      <c r="AL306" s="37"/>
      <c r="AM306" s="38"/>
      <c r="AO306" s="37"/>
      <c r="AP306" s="37"/>
      <c r="AQ306" s="37"/>
      <c r="AR306" s="38"/>
      <c r="AS306" s="54"/>
      <c r="AT306" s="54"/>
      <c r="AU306" s="82">
        <v>-219545000</v>
      </c>
      <c r="AV306" s="54"/>
      <c r="AW306" s="36">
        <v>-1775000</v>
      </c>
      <c r="AX306" s="37"/>
      <c r="AZ306" s="37"/>
      <c r="BA306" s="38"/>
      <c r="BC306" s="37"/>
      <c r="BD306" s="38"/>
      <c r="BE306" s="54">
        <v>652447000</v>
      </c>
      <c r="BF306" s="54"/>
      <c r="BG306" s="82">
        <v>650672000</v>
      </c>
      <c r="BH306" s="54">
        <v>655390000</v>
      </c>
      <c r="BI306" s="54"/>
      <c r="BJ306" s="58">
        <v>655390000</v>
      </c>
      <c r="BK306" s="37"/>
      <c r="BL306" s="56">
        <v>655390000</v>
      </c>
    </row>
    <row r="307" spans="1:64" x14ac:dyDescent="0.2">
      <c r="A307" s="52" t="s">
        <v>931</v>
      </c>
      <c r="B307" s="52" t="s">
        <v>932</v>
      </c>
      <c r="C307" s="52">
        <v>106287</v>
      </c>
      <c r="D307" s="52" t="s">
        <v>16</v>
      </c>
      <c r="E307" s="52">
        <v>2020</v>
      </c>
      <c r="F307" s="52" t="s">
        <v>1292</v>
      </c>
      <c r="G307" s="53">
        <v>43982</v>
      </c>
      <c r="H307" s="53">
        <v>44029</v>
      </c>
      <c r="I307" s="53">
        <v>44029</v>
      </c>
      <c r="J307" s="54">
        <v>358500000</v>
      </c>
      <c r="K307" s="54">
        <v>361000000</v>
      </c>
      <c r="L307" s="52" t="s">
        <v>933</v>
      </c>
      <c r="M307" s="83">
        <v>1098100000</v>
      </c>
      <c r="N307" s="37"/>
      <c r="O307" s="37"/>
      <c r="P307" s="38"/>
      <c r="Q307" s="49">
        <v>209700000</v>
      </c>
      <c r="R307" s="36">
        <v>266800000</v>
      </c>
      <c r="S307" s="37"/>
      <c r="T307" s="37"/>
      <c r="U307" s="38"/>
      <c r="V307" s="36">
        <v>-133700000</v>
      </c>
      <c r="W307" s="37"/>
      <c r="X307" s="37"/>
      <c r="Y307" s="37"/>
      <c r="Z307" s="38"/>
      <c r="AB307" s="84">
        <v>1440900000</v>
      </c>
      <c r="AC307" s="36">
        <v>-136800000</v>
      </c>
      <c r="AD307" s="37"/>
      <c r="AE307" s="37"/>
      <c r="AF307" s="37"/>
      <c r="AG307" s="37"/>
      <c r="AH307" s="37"/>
      <c r="AI307" s="54"/>
      <c r="AJ307" s="54"/>
      <c r="AK307" s="36">
        <v>914800000</v>
      </c>
      <c r="AL307" s="37"/>
      <c r="AM307" s="38"/>
      <c r="AN307" s="36">
        <v>-6100000</v>
      </c>
      <c r="AO307" s="37"/>
      <c r="AP307" s="37"/>
      <c r="AQ307" s="37"/>
      <c r="AR307" s="38"/>
      <c r="AS307" s="54"/>
      <c r="AT307" s="54"/>
      <c r="AU307" s="82">
        <v>771900000</v>
      </c>
      <c r="AV307" s="54">
        <v>-889400000</v>
      </c>
      <c r="AW307" s="36">
        <v>5100000</v>
      </c>
      <c r="AX307" s="37"/>
      <c r="AZ307" s="37"/>
      <c r="BA307" s="38"/>
      <c r="BB307" s="36">
        <v>-171900000</v>
      </c>
      <c r="BC307" s="37"/>
      <c r="BD307" s="38"/>
      <c r="BE307" s="54">
        <v>-432000000</v>
      </c>
      <c r="BF307" s="54"/>
      <c r="BG307" s="82">
        <v>-1488200000</v>
      </c>
      <c r="BH307" s="54">
        <v>724600000</v>
      </c>
      <c r="BI307" s="54"/>
      <c r="BJ307" s="58">
        <v>724600000</v>
      </c>
      <c r="BK307" s="37"/>
      <c r="BL307" s="56">
        <v>724600000</v>
      </c>
    </row>
    <row r="308" spans="1:64" x14ac:dyDescent="0.2">
      <c r="A308" s="52" t="s">
        <v>979</v>
      </c>
      <c r="B308" s="52" t="s">
        <v>980</v>
      </c>
      <c r="C308" s="52">
        <v>117316</v>
      </c>
      <c r="D308" s="52" t="s">
        <v>16</v>
      </c>
      <c r="E308" s="52">
        <v>2019</v>
      </c>
      <c r="F308" s="52" t="s">
        <v>1292</v>
      </c>
      <c r="G308" s="53">
        <v>43830</v>
      </c>
      <c r="H308" s="53">
        <v>43887</v>
      </c>
      <c r="I308" s="53">
        <v>43887</v>
      </c>
      <c r="J308" s="54">
        <v>504000000</v>
      </c>
      <c r="K308" s="54">
        <v>507000000</v>
      </c>
      <c r="L308" s="52" t="s">
        <v>981</v>
      </c>
      <c r="M308" s="83">
        <v>1693000000</v>
      </c>
      <c r="N308" s="37"/>
      <c r="O308" s="37"/>
      <c r="P308" s="38"/>
      <c r="Q308" s="49">
        <v>1248000000</v>
      </c>
      <c r="R308" s="36">
        <v>105000000</v>
      </c>
      <c r="S308" s="37"/>
      <c r="T308" s="37">
        <v>180000000</v>
      </c>
      <c r="U308" s="38">
        <v>-75000000</v>
      </c>
      <c r="V308" s="36">
        <v>333000000</v>
      </c>
      <c r="W308" s="37"/>
      <c r="X308" s="37"/>
      <c r="Y308" s="37"/>
      <c r="Z308" s="38">
        <v>333000000</v>
      </c>
      <c r="AB308" s="84">
        <v>3379000000</v>
      </c>
      <c r="AC308" s="36">
        <v>-3264000000</v>
      </c>
      <c r="AD308" s="37"/>
      <c r="AE308" s="37"/>
      <c r="AF308" s="37"/>
      <c r="AG308" s="37">
        <v>-3264000000</v>
      </c>
      <c r="AH308" s="37">
        <v>-3166000000</v>
      </c>
      <c r="AI308" s="54">
        <v>-98000000</v>
      </c>
      <c r="AJ308" s="54"/>
      <c r="AK308" s="36">
        <v>-27000000</v>
      </c>
      <c r="AL308" s="37">
        <v>1787000000</v>
      </c>
      <c r="AM308" s="38">
        <v>-1814000000</v>
      </c>
      <c r="AO308" s="37"/>
      <c r="AP308" s="37"/>
      <c r="AQ308" s="37"/>
      <c r="AR308" s="38"/>
      <c r="AS308" s="54">
        <v>146000000</v>
      </c>
      <c r="AT308" s="54"/>
      <c r="AU308" s="82">
        <v>-3145000000</v>
      </c>
      <c r="AV308" s="54">
        <v>-950000000</v>
      </c>
      <c r="AW308" s="36">
        <v>749000000</v>
      </c>
      <c r="AX308" s="37">
        <v>99000000</v>
      </c>
      <c r="AY308" s="55">
        <v>650000000</v>
      </c>
      <c r="AZ308" s="37">
        <v>-1250000000</v>
      </c>
      <c r="BA308" s="38">
        <v>1900000000</v>
      </c>
      <c r="BC308" s="37"/>
      <c r="BD308" s="38"/>
      <c r="BE308" s="54">
        <v>-56000000</v>
      </c>
      <c r="BF308" s="54"/>
      <c r="BG308" s="82">
        <v>-257000000</v>
      </c>
      <c r="BH308" s="54">
        <v>-23000000</v>
      </c>
      <c r="BI308" s="54"/>
      <c r="BJ308" s="58">
        <v>-23000000</v>
      </c>
      <c r="BK308" s="37"/>
      <c r="BL308" s="56">
        <v>-23000000</v>
      </c>
    </row>
    <row r="309" spans="1:64" x14ac:dyDescent="0.2">
      <c r="A309" s="52" t="s">
        <v>943</v>
      </c>
      <c r="B309" s="52" t="s">
        <v>944</v>
      </c>
      <c r="C309" s="52">
        <v>218222</v>
      </c>
      <c r="D309" s="52" t="s">
        <v>16</v>
      </c>
      <c r="E309" s="52">
        <v>2019</v>
      </c>
      <c r="F309" s="52" t="s">
        <v>1292</v>
      </c>
      <c r="G309" s="53">
        <v>43830</v>
      </c>
      <c r="H309" s="53">
        <v>43874</v>
      </c>
      <c r="I309" s="53">
        <v>43874</v>
      </c>
      <c r="J309" s="54">
        <v>1399000000</v>
      </c>
      <c r="K309" s="54">
        <v>1407000000</v>
      </c>
      <c r="L309" s="52" t="s">
        <v>1302</v>
      </c>
      <c r="M309" s="83">
        <v>7353000000</v>
      </c>
      <c r="N309" s="37"/>
      <c r="O309" s="37"/>
      <c r="P309" s="38"/>
      <c r="Q309" s="49">
        <v>2432000000</v>
      </c>
      <c r="R309" s="36">
        <v>503000000</v>
      </c>
      <c r="S309" s="37"/>
      <c r="T309" s="37"/>
      <c r="U309" s="38"/>
      <c r="V309" s="36">
        <v>-639000000</v>
      </c>
      <c r="W309" s="37"/>
      <c r="X309" s="37"/>
      <c r="Y309" s="37"/>
      <c r="Z309" s="38"/>
      <c r="AB309" s="84">
        <v>9649000000</v>
      </c>
      <c r="AC309" s="36">
        <v>-4062000000</v>
      </c>
      <c r="AD309" s="37"/>
      <c r="AE309" s="37"/>
      <c r="AF309" s="37"/>
      <c r="AG309" s="37"/>
      <c r="AH309" s="37"/>
      <c r="AI309" s="54"/>
      <c r="AJ309" s="54"/>
      <c r="AL309" s="37"/>
      <c r="AM309" s="38"/>
      <c r="AN309" s="36">
        <v>-2464000000</v>
      </c>
      <c r="AO309" s="37"/>
      <c r="AP309" s="37"/>
      <c r="AQ309" s="37"/>
      <c r="AR309" s="38"/>
      <c r="AS309" s="54">
        <v>89000000</v>
      </c>
      <c r="AT309" s="54"/>
      <c r="AU309" s="82">
        <v>-6437000000</v>
      </c>
      <c r="AV309" s="54">
        <v>-5304000000</v>
      </c>
      <c r="AW309" s="36">
        <v>-352000000</v>
      </c>
      <c r="AX309" s="37"/>
      <c r="AZ309" s="37"/>
      <c r="BA309" s="38"/>
      <c r="BB309" s="36">
        <v>-2671000000</v>
      </c>
      <c r="BC309" s="37">
        <v>329000000</v>
      </c>
      <c r="BD309" s="38">
        <v>-3000000000</v>
      </c>
      <c r="BE309" s="54">
        <v>-159000000</v>
      </c>
      <c r="BF309" s="54"/>
      <c r="BG309" s="82">
        <v>-8486000000</v>
      </c>
      <c r="BH309" s="54">
        <v>-5274000000</v>
      </c>
      <c r="BI309" s="54"/>
      <c r="BJ309" s="58">
        <v>-5274000000</v>
      </c>
      <c r="BK309" s="37">
        <v>78000000</v>
      </c>
      <c r="BL309" s="56">
        <v>-5196000000</v>
      </c>
    </row>
    <row r="310" spans="1:64" x14ac:dyDescent="0.2">
      <c r="A310" s="52" t="s">
        <v>952</v>
      </c>
      <c r="B310" s="52" t="s">
        <v>953</v>
      </c>
      <c r="C310" s="52">
        <v>262090</v>
      </c>
      <c r="D310" s="52" t="s">
        <v>16</v>
      </c>
      <c r="E310" s="52">
        <v>2019</v>
      </c>
      <c r="F310" s="52" t="s">
        <v>1292</v>
      </c>
      <c r="G310" s="53">
        <v>43830</v>
      </c>
      <c r="H310" s="53">
        <v>43888</v>
      </c>
      <c r="I310" s="53">
        <v>43888</v>
      </c>
      <c r="J310" s="54">
        <v>5569000000</v>
      </c>
      <c r="K310" s="54">
        <v>5675000000</v>
      </c>
      <c r="L310" s="52" t="s">
        <v>954</v>
      </c>
      <c r="M310" s="83">
        <v>16302000000</v>
      </c>
      <c r="N310" s="37"/>
      <c r="O310" s="37"/>
      <c r="P310" s="38"/>
      <c r="Q310" s="49">
        <v>6010000000</v>
      </c>
      <c r="R310" s="36">
        <v>-5693000000</v>
      </c>
      <c r="S310" s="37"/>
      <c r="T310" s="37"/>
      <c r="U310" s="38"/>
      <c r="V310" s="36">
        <v>-4031000000</v>
      </c>
      <c r="W310" s="37"/>
      <c r="X310" s="37"/>
      <c r="Y310" s="37"/>
      <c r="Z310" s="38"/>
      <c r="AB310" s="84">
        <v>12588000000</v>
      </c>
      <c r="AC310" s="36">
        <v>-2594000000</v>
      </c>
      <c r="AD310" s="37"/>
      <c r="AE310" s="37"/>
      <c r="AF310" s="37"/>
      <c r="AG310" s="37"/>
      <c r="AH310" s="37"/>
      <c r="AI310" s="54"/>
      <c r="AJ310" s="54"/>
      <c r="AK310" s="36">
        <v>-201000000</v>
      </c>
      <c r="AL310" s="37"/>
      <c r="AM310" s="38"/>
      <c r="AN310" s="36">
        <v>-10861000000</v>
      </c>
      <c r="AO310" s="37"/>
      <c r="AP310" s="37"/>
      <c r="AQ310" s="37"/>
      <c r="AR310" s="38"/>
      <c r="AS310" s="54">
        <v>9710000000</v>
      </c>
      <c r="AT310" s="54"/>
      <c r="AU310" s="82">
        <v>-3946000000</v>
      </c>
      <c r="AV310" s="54">
        <v>-8043000000</v>
      </c>
      <c r="AW310" s="36">
        <v>8764000000</v>
      </c>
      <c r="AX310" s="37"/>
      <c r="AZ310" s="37"/>
      <c r="BA310" s="38"/>
      <c r="BB310" s="36">
        <v>-8471000000</v>
      </c>
      <c r="BC310" s="37"/>
      <c r="BD310" s="38"/>
      <c r="BE310" s="54">
        <v>-736000000</v>
      </c>
      <c r="BF310" s="54"/>
      <c r="BG310" s="82">
        <v>-8486000000</v>
      </c>
      <c r="BH310" s="54">
        <v>156000000</v>
      </c>
      <c r="BI310" s="54"/>
      <c r="BJ310" s="58">
        <v>156000000</v>
      </c>
      <c r="BK310" s="37">
        <v>-32000000</v>
      </c>
      <c r="BL310" s="56">
        <v>124000000</v>
      </c>
    </row>
    <row r="311" spans="1:64" x14ac:dyDescent="0.2">
      <c r="A311" s="52" t="s">
        <v>973</v>
      </c>
      <c r="B311" s="52" t="s">
        <v>974</v>
      </c>
      <c r="C311" s="52">
        <v>133209</v>
      </c>
      <c r="D311" s="52" t="s">
        <v>16</v>
      </c>
      <c r="E311" s="52">
        <v>2020</v>
      </c>
      <c r="F311" s="52" t="s">
        <v>1292</v>
      </c>
      <c r="G311" s="53">
        <v>44012</v>
      </c>
      <c r="H311" s="53">
        <v>44049</v>
      </c>
      <c r="I311" s="53">
        <v>44049</v>
      </c>
      <c r="J311" s="54">
        <v>2487100000</v>
      </c>
      <c r="K311" s="54">
        <v>2625800000</v>
      </c>
      <c r="L311" s="52" t="s">
        <v>975</v>
      </c>
      <c r="M311" s="83">
        <v>13103000000</v>
      </c>
      <c r="N311" s="37"/>
      <c r="O311" s="37"/>
      <c r="P311" s="38"/>
      <c r="Q311" s="49">
        <v>3013000000</v>
      </c>
      <c r="R311" s="36">
        <v>77000000</v>
      </c>
      <c r="S311" s="37">
        <v>558000000</v>
      </c>
      <c r="T311" s="37"/>
      <c r="U311" s="38">
        <v>-481000000</v>
      </c>
      <c r="V311" s="36">
        <v>1210000000</v>
      </c>
      <c r="W311" s="37">
        <v>634000000</v>
      </c>
      <c r="X311" s="37">
        <v>-637000000</v>
      </c>
      <c r="Y311" s="37"/>
      <c r="Z311" s="38">
        <v>1213000000</v>
      </c>
      <c r="AB311" s="84">
        <v>17403000000</v>
      </c>
      <c r="AC311" s="36">
        <v>-3043000000</v>
      </c>
      <c r="AD311" s="37">
        <v>30000000</v>
      </c>
      <c r="AE311" s="37"/>
      <c r="AF311" s="37"/>
      <c r="AG311" s="37"/>
      <c r="AH311" s="37"/>
      <c r="AI311" s="54"/>
      <c r="AJ311" s="54">
        <v>-3073000000</v>
      </c>
      <c r="AL311" s="37"/>
      <c r="AM311" s="38"/>
      <c r="AN311" s="36">
        <v>-58000000</v>
      </c>
      <c r="AO311" s="37"/>
      <c r="AP311" s="37"/>
      <c r="AQ311" s="37"/>
      <c r="AR311" s="38">
        <v>-58000000</v>
      </c>
      <c r="AS311" s="54">
        <v>6146000000</v>
      </c>
      <c r="AT311" s="54"/>
      <c r="AU311" s="82">
        <v>3045000000</v>
      </c>
      <c r="AV311" s="54">
        <v>-7789000000</v>
      </c>
      <c r="AW311" s="36">
        <v>4849000000</v>
      </c>
      <c r="AX311" s="37">
        <v>2345000000</v>
      </c>
      <c r="AY311" s="55">
        <v>2504000000</v>
      </c>
      <c r="AZ311" s="37">
        <v>-2447000000</v>
      </c>
      <c r="BA311" s="38">
        <v>4951000000</v>
      </c>
      <c r="BB311" s="36">
        <v>-5427000000</v>
      </c>
      <c r="BC311" s="37">
        <v>1978000000</v>
      </c>
      <c r="BD311" s="38">
        <v>-7405000000</v>
      </c>
      <c r="BE311" s="54"/>
      <c r="BF311" s="54"/>
      <c r="BG311" s="82">
        <v>-8367000000</v>
      </c>
      <c r="BH311" s="54">
        <v>12081000000</v>
      </c>
      <c r="BI311" s="54"/>
      <c r="BJ311" s="58">
        <v>12081000000</v>
      </c>
      <c r="BK311" s="37">
        <v>-139000000</v>
      </c>
      <c r="BL311" s="56">
        <v>11942000000</v>
      </c>
    </row>
    <row r="312" spans="1:64" x14ac:dyDescent="0.2">
      <c r="A312" s="52" t="s">
        <v>928</v>
      </c>
      <c r="B312" s="52" t="s">
        <v>929</v>
      </c>
      <c r="C312" s="52">
        <v>354246</v>
      </c>
      <c r="D312" s="52" t="s">
        <v>16</v>
      </c>
      <c r="E312" s="52">
        <v>2020</v>
      </c>
      <c r="F312" s="52" t="s">
        <v>1292</v>
      </c>
      <c r="G312" s="53">
        <v>44012</v>
      </c>
      <c r="H312" s="53">
        <v>44069</v>
      </c>
      <c r="I312" s="53">
        <v>44069</v>
      </c>
      <c r="J312" s="54">
        <v>128418495</v>
      </c>
      <c r="K312" s="54">
        <v>129805034</v>
      </c>
      <c r="L312" s="52" t="s">
        <v>930</v>
      </c>
      <c r="M312" s="83">
        <v>1206703000</v>
      </c>
      <c r="N312" s="37"/>
      <c r="O312" s="37"/>
      <c r="P312" s="38"/>
      <c r="Q312" s="49">
        <v>537531000</v>
      </c>
      <c r="R312" s="36">
        <v>128512000</v>
      </c>
      <c r="S312" s="37"/>
      <c r="T312" s="37"/>
      <c r="U312" s="38"/>
      <c r="V312" s="36">
        <v>198203000</v>
      </c>
      <c r="W312" s="37"/>
      <c r="X312" s="37"/>
      <c r="Y312" s="37"/>
      <c r="Z312" s="38"/>
      <c r="AB312" s="84">
        <v>2070949000</v>
      </c>
      <c r="AC312" s="36">
        <v>-206246000</v>
      </c>
      <c r="AD312" s="37"/>
      <c r="AE312" s="37"/>
      <c r="AF312" s="37"/>
      <c r="AG312" s="37"/>
      <c r="AH312" s="37"/>
      <c r="AI312" s="54"/>
      <c r="AJ312" s="54"/>
      <c r="AK312" s="36">
        <v>80741000</v>
      </c>
      <c r="AL312" s="37"/>
      <c r="AM312" s="38"/>
      <c r="AN312" s="36">
        <v>-5076064000</v>
      </c>
      <c r="AO312" s="37"/>
      <c r="AP312" s="37"/>
      <c r="AQ312" s="37"/>
      <c r="AR312" s="38"/>
      <c r="AS312" s="54">
        <v>177576000</v>
      </c>
      <c r="AT312" s="54"/>
      <c r="AU312" s="82">
        <v>-5023993000</v>
      </c>
      <c r="AV312" s="54">
        <v>-453838000</v>
      </c>
      <c r="AW312" s="36">
        <v>981030000</v>
      </c>
      <c r="AX312" s="37"/>
      <c r="AZ312" s="37"/>
      <c r="BA312" s="38"/>
      <c r="BB312" s="36">
        <v>-213426000</v>
      </c>
      <c r="BC312" s="37"/>
      <c r="BD312" s="38"/>
      <c r="BE312" s="54">
        <v>135544000</v>
      </c>
      <c r="BF312" s="54"/>
      <c r="BG312" s="82">
        <v>449310000</v>
      </c>
      <c r="BH312" s="54">
        <v>-2503734000</v>
      </c>
      <c r="BI312" s="54"/>
      <c r="BJ312" s="58">
        <v>-2503734000</v>
      </c>
      <c r="BK312" s="37">
        <v>-30519000</v>
      </c>
      <c r="BL312" s="56">
        <v>-2534253000</v>
      </c>
    </row>
    <row r="313" spans="1:64" x14ac:dyDescent="0.2">
      <c r="A313" s="52" t="s">
        <v>985</v>
      </c>
      <c r="B313" s="52" t="s">
        <v>986</v>
      </c>
      <c r="C313" s="52">
        <v>404717</v>
      </c>
      <c r="D313" s="52" t="s">
        <v>16</v>
      </c>
      <c r="E313" s="52">
        <v>2019</v>
      </c>
      <c r="F313" s="52" t="s">
        <v>1292</v>
      </c>
      <c r="G313" s="53">
        <v>43830</v>
      </c>
      <c r="H313" s="53">
        <v>43860</v>
      </c>
      <c r="I313" s="53">
        <v>43860</v>
      </c>
      <c r="J313" s="54">
        <v>274495000</v>
      </c>
      <c r="K313" s="54">
        <v>275297000</v>
      </c>
      <c r="L313" s="52" t="s">
        <v>987</v>
      </c>
      <c r="M313" s="83">
        <v>1016700000</v>
      </c>
      <c r="N313" s="37"/>
      <c r="O313" s="37"/>
      <c r="P313" s="38"/>
      <c r="Q313" s="49">
        <v>53999000</v>
      </c>
      <c r="R313" s="36">
        <v>166989000</v>
      </c>
      <c r="S313" s="37"/>
      <c r="T313" s="37"/>
      <c r="U313" s="38"/>
      <c r="V313" s="36">
        <v>-160143000</v>
      </c>
      <c r="W313" s="37"/>
      <c r="X313" s="37"/>
      <c r="Y313" s="37"/>
      <c r="Z313" s="38"/>
      <c r="AB313" s="84">
        <v>1077545000</v>
      </c>
      <c r="AC313" s="36">
        <v>-58119000</v>
      </c>
      <c r="AD313" s="37"/>
      <c r="AE313" s="37"/>
      <c r="AF313" s="37"/>
      <c r="AG313" s="37"/>
      <c r="AH313" s="37"/>
      <c r="AI313" s="54"/>
      <c r="AJ313" s="54"/>
      <c r="AL313" s="37"/>
      <c r="AM313" s="38"/>
      <c r="AN313" s="36">
        <v>-163724000</v>
      </c>
      <c r="AO313" s="37"/>
      <c r="AP313" s="37"/>
      <c r="AQ313" s="37"/>
      <c r="AR313" s="38"/>
      <c r="AS313" s="54">
        <v>-4386000</v>
      </c>
      <c r="AT313" s="54"/>
      <c r="AU313" s="82">
        <v>-226229000</v>
      </c>
      <c r="AV313" s="54">
        <v>-122350000</v>
      </c>
      <c r="AW313" s="36">
        <v>-331826000</v>
      </c>
      <c r="AX313" s="37"/>
      <c r="AZ313" s="37"/>
      <c r="BA313" s="38"/>
      <c r="BB313" s="36">
        <v>-267934000</v>
      </c>
      <c r="BC313" s="37"/>
      <c r="BD313" s="38"/>
      <c r="BE313" s="54">
        <v>-11450000</v>
      </c>
      <c r="BF313" s="54"/>
      <c r="BG313" s="82">
        <v>-733560000</v>
      </c>
      <c r="BH313" s="54">
        <v>117756000</v>
      </c>
      <c r="BI313" s="54"/>
      <c r="BJ313" s="58">
        <v>117756000</v>
      </c>
      <c r="BK313" s="37"/>
      <c r="BL313" s="56">
        <v>117756000</v>
      </c>
    </row>
    <row r="314" spans="1:64" x14ac:dyDescent="0.2">
      <c r="A314" s="52" t="s">
        <v>925</v>
      </c>
      <c r="B314" s="52" t="s">
        <v>926</v>
      </c>
      <c r="C314" s="52">
        <v>448316</v>
      </c>
      <c r="D314" s="52" t="s">
        <v>16</v>
      </c>
      <c r="E314" s="52">
        <v>2019</v>
      </c>
      <c r="F314" s="52" t="s">
        <v>1292</v>
      </c>
      <c r="G314" s="53">
        <v>43830</v>
      </c>
      <c r="H314" s="53">
        <v>43887</v>
      </c>
      <c r="I314" s="53">
        <v>43887</v>
      </c>
      <c r="J314" s="54">
        <v>93800000</v>
      </c>
      <c r="K314" s="54">
        <v>94100000</v>
      </c>
      <c r="L314" s="52" t="s">
        <v>927</v>
      </c>
      <c r="M314" s="83">
        <v>696400000</v>
      </c>
      <c r="N314" s="37"/>
      <c r="O314" s="37"/>
      <c r="P314" s="38"/>
      <c r="Q314" s="49">
        <v>387500000</v>
      </c>
      <c r="R314" s="36">
        <v>114200000</v>
      </c>
      <c r="S314" s="37"/>
      <c r="T314" s="37"/>
      <c r="U314" s="38"/>
      <c r="V314" s="36">
        <v>9300000</v>
      </c>
      <c r="W314" s="37"/>
      <c r="X314" s="37"/>
      <c r="Y314" s="37"/>
      <c r="Z314" s="38"/>
      <c r="AB314" s="84">
        <v>1207400000</v>
      </c>
      <c r="AC314" s="36">
        <v>-395400000</v>
      </c>
      <c r="AD314" s="37"/>
      <c r="AE314" s="37"/>
      <c r="AF314" s="37"/>
      <c r="AG314" s="37"/>
      <c r="AH314" s="37"/>
      <c r="AI314" s="54"/>
      <c r="AJ314" s="54"/>
      <c r="AK314" s="36">
        <v>-146100000</v>
      </c>
      <c r="AL314" s="37"/>
      <c r="AM314" s="38"/>
      <c r="AO314" s="37"/>
      <c r="AP314" s="37"/>
      <c r="AQ314" s="37"/>
      <c r="AR314" s="38"/>
      <c r="AS314" s="54">
        <v>-5100000</v>
      </c>
      <c r="AT314" s="54"/>
      <c r="AU314" s="82">
        <v>-546600000</v>
      </c>
      <c r="AV314" s="54">
        <v>-298700000</v>
      </c>
      <c r="AW314" s="36">
        <v>-27600000</v>
      </c>
      <c r="AX314" s="37"/>
      <c r="AZ314" s="37"/>
      <c r="BA314" s="38"/>
      <c r="BC314" s="37"/>
      <c r="BD314" s="38"/>
      <c r="BE314" s="54">
        <v>-16500000</v>
      </c>
      <c r="BF314" s="54"/>
      <c r="BG314" s="82">
        <v>-342800000</v>
      </c>
      <c r="BH314" s="54">
        <v>318000000</v>
      </c>
      <c r="BI314" s="54"/>
      <c r="BJ314" s="58">
        <v>318000000</v>
      </c>
      <c r="BK314" s="37"/>
      <c r="BL314" s="56">
        <v>318000000</v>
      </c>
    </row>
    <row r="315" spans="1:64" x14ac:dyDescent="0.2">
      <c r="A315" s="52" t="s">
        <v>946</v>
      </c>
      <c r="B315" s="52" t="s">
        <v>947</v>
      </c>
      <c r="C315" s="52">
        <v>378197</v>
      </c>
      <c r="D315" s="52" t="s">
        <v>16</v>
      </c>
      <c r="E315" s="52">
        <v>2019</v>
      </c>
      <c r="F315" s="52" t="s">
        <v>1292</v>
      </c>
      <c r="G315" s="53">
        <v>43861</v>
      </c>
      <c r="H315" s="53">
        <v>43886</v>
      </c>
      <c r="I315" s="53">
        <v>43886</v>
      </c>
      <c r="J315" s="54">
        <v>110827000</v>
      </c>
      <c r="K315" s="54">
        <v>111501000</v>
      </c>
      <c r="L315" s="52" t="s">
        <v>948</v>
      </c>
      <c r="M315" s="83">
        <v>227753000</v>
      </c>
      <c r="N315" s="37"/>
      <c r="O315" s="37"/>
      <c r="P315" s="38"/>
      <c r="Q315" s="49">
        <v>214025000</v>
      </c>
      <c r="R315" s="36">
        <v>24577000</v>
      </c>
      <c r="S315" s="37"/>
      <c r="T315" s="37"/>
      <c r="U315" s="38"/>
      <c r="V315" s="36">
        <v>-102886000</v>
      </c>
      <c r="W315" s="37"/>
      <c r="X315" s="37"/>
      <c r="Y315" s="37"/>
      <c r="Z315" s="38"/>
      <c r="AA315" s="55">
        <v>0</v>
      </c>
      <c r="AB315" s="84">
        <v>363469000</v>
      </c>
      <c r="AC315" s="36">
        <v>-76331000</v>
      </c>
      <c r="AD315" s="37"/>
      <c r="AE315" s="37"/>
      <c r="AF315" s="37"/>
      <c r="AG315" s="37"/>
      <c r="AH315" s="37"/>
      <c r="AI315" s="54"/>
      <c r="AJ315" s="54"/>
      <c r="AK315" s="36">
        <v>-6387000</v>
      </c>
      <c r="AL315" s="37"/>
      <c r="AM315" s="38"/>
      <c r="AN315" s="36">
        <v>550000</v>
      </c>
      <c r="AO315" s="37"/>
      <c r="AP315" s="37"/>
      <c r="AQ315" s="37"/>
      <c r="AR315" s="38"/>
      <c r="AS315" s="54">
        <v>-405405000</v>
      </c>
      <c r="AT315" s="54">
        <v>0</v>
      </c>
      <c r="AU315" s="82">
        <v>-487573000</v>
      </c>
      <c r="AV315" s="54">
        <v>-31059000</v>
      </c>
      <c r="AW315" s="36">
        <v>208871000</v>
      </c>
      <c r="AX315" s="37"/>
      <c r="AZ315" s="37"/>
      <c r="BA315" s="38"/>
      <c r="BB315" s="36">
        <v>13419000</v>
      </c>
      <c r="BC315" s="37">
        <v>19732000</v>
      </c>
      <c r="BD315" s="38">
        <v>-6313000</v>
      </c>
      <c r="BE315" s="54">
        <v>-41101000</v>
      </c>
      <c r="BF315" s="54">
        <v>0</v>
      </c>
      <c r="BG315" s="82">
        <v>150130000</v>
      </c>
      <c r="BH315" s="54">
        <v>26026000</v>
      </c>
      <c r="BI315" s="54"/>
      <c r="BJ315" s="58">
        <v>26026000</v>
      </c>
      <c r="BK315" s="37">
        <v>-447000</v>
      </c>
      <c r="BL315" s="56">
        <v>25579000</v>
      </c>
    </row>
    <row r="316" spans="1:64" x14ac:dyDescent="0.2">
      <c r="A316" s="52" t="s">
        <v>976</v>
      </c>
      <c r="B316" s="52" t="s">
        <v>977</v>
      </c>
      <c r="C316" s="52">
        <v>113992</v>
      </c>
      <c r="D316" s="52" t="s">
        <v>16</v>
      </c>
      <c r="E316" s="52">
        <v>2019</v>
      </c>
      <c r="F316" s="52" t="s">
        <v>1292</v>
      </c>
      <c r="G316" s="53">
        <v>43830</v>
      </c>
      <c r="H316" s="53">
        <v>43872</v>
      </c>
      <c r="I316" s="53">
        <v>43872</v>
      </c>
      <c r="J316" s="54">
        <v>630580000</v>
      </c>
      <c r="K316" s="54">
        <v>654903000</v>
      </c>
      <c r="L316" s="52" t="s">
        <v>978</v>
      </c>
      <c r="M316" s="83">
        <v>1701846000</v>
      </c>
      <c r="N316" s="37"/>
      <c r="O316" s="37"/>
      <c r="P316" s="38"/>
      <c r="Q316" s="49">
        <v>1139879000</v>
      </c>
      <c r="R316" s="36">
        <v>-584745000</v>
      </c>
      <c r="S316" s="37"/>
      <c r="T316" s="37"/>
      <c r="U316" s="38"/>
      <c r="V316" s="36">
        <v>7054000</v>
      </c>
      <c r="W316" s="37"/>
      <c r="X316" s="37"/>
      <c r="Y316" s="37"/>
      <c r="Z316" s="38"/>
      <c r="AB316" s="84">
        <v>2264034000</v>
      </c>
      <c r="AC316" s="36">
        <v>-2944209000</v>
      </c>
      <c r="AD316" s="37"/>
      <c r="AE316" s="37"/>
      <c r="AF316" s="37"/>
      <c r="AG316" s="37"/>
      <c r="AH316" s="37"/>
      <c r="AI316" s="54"/>
      <c r="AJ316" s="54"/>
      <c r="AL316" s="37"/>
      <c r="AM316" s="38"/>
      <c r="AN316" s="36">
        <v>-276169000</v>
      </c>
      <c r="AO316" s="37"/>
      <c r="AP316" s="37"/>
      <c r="AQ316" s="37"/>
      <c r="AR316" s="38"/>
      <c r="AS316" s="54">
        <v>2535028000</v>
      </c>
      <c r="AT316" s="54"/>
      <c r="AU316" s="82">
        <v>-685350000</v>
      </c>
      <c r="AV316" s="54">
        <v>-1345660000</v>
      </c>
      <c r="AW316" s="36">
        <v>802695000</v>
      </c>
      <c r="AX316" s="37"/>
      <c r="AZ316" s="37"/>
      <c r="BA316" s="38"/>
      <c r="BB316" s="36">
        <v>6082000</v>
      </c>
      <c r="BC316" s="37"/>
      <c r="BD316" s="38"/>
      <c r="BE316" s="54">
        <v>-302716000</v>
      </c>
      <c r="BF316" s="54"/>
      <c r="BG316" s="82">
        <v>-839599000</v>
      </c>
      <c r="BH316" s="54">
        <v>739085000</v>
      </c>
      <c r="BI316" s="54"/>
      <c r="BJ316" s="58">
        <v>739085000</v>
      </c>
      <c r="BK316" s="37">
        <v>5914000</v>
      </c>
      <c r="BL316" s="56">
        <v>744999000</v>
      </c>
    </row>
    <row r="317" spans="1:64" x14ac:dyDescent="0.2">
      <c r="A317" s="52" t="s">
        <v>955</v>
      </c>
      <c r="B317" s="52" t="s">
        <v>956</v>
      </c>
      <c r="C317" s="52">
        <v>82860</v>
      </c>
      <c r="D317" s="52" t="s">
        <v>16</v>
      </c>
      <c r="E317" s="52">
        <v>2019</v>
      </c>
      <c r="F317" s="52" t="s">
        <v>1292</v>
      </c>
      <c r="G317" s="53">
        <v>43830</v>
      </c>
      <c r="H317" s="53">
        <v>43868</v>
      </c>
      <c r="I317" s="53">
        <v>43868</v>
      </c>
      <c r="J317" s="54">
        <v>1555000000</v>
      </c>
      <c r="K317" s="54">
        <v>1556000000</v>
      </c>
      <c r="L317" s="52" t="s">
        <v>957</v>
      </c>
      <c r="M317" s="83">
        <v>7728000000</v>
      </c>
      <c r="N317" s="37"/>
      <c r="O317" s="37"/>
      <c r="P317" s="38"/>
      <c r="Q317" s="49">
        <v>964000000</v>
      </c>
      <c r="R317" s="36">
        <v>230000000</v>
      </c>
      <c r="S317" s="37"/>
      <c r="T317" s="37">
        <v>-141000000</v>
      </c>
      <c r="U317" s="38">
        <v>371000000</v>
      </c>
      <c r="V317" s="36">
        <v>1168000000</v>
      </c>
      <c r="W317" s="37">
        <v>-331000000</v>
      </c>
      <c r="X317" s="37">
        <v>-548000000</v>
      </c>
      <c r="Y317" s="37">
        <v>451000000</v>
      </c>
      <c r="Z317" s="38">
        <v>1596000000</v>
      </c>
      <c r="AB317" s="84">
        <v>10090000000</v>
      </c>
      <c r="AC317" s="36">
        <v>-852000000</v>
      </c>
      <c r="AD317" s="37"/>
      <c r="AE317" s="37"/>
      <c r="AF317" s="37"/>
      <c r="AG317" s="37">
        <v>-852000000</v>
      </c>
      <c r="AH317" s="37"/>
      <c r="AI317" s="54"/>
      <c r="AJ317" s="54"/>
      <c r="AL317" s="37"/>
      <c r="AM317" s="38"/>
      <c r="AN317" s="36">
        <v>-31000000</v>
      </c>
      <c r="AO317" s="37"/>
      <c r="AP317" s="37">
        <v>-31000000</v>
      </c>
      <c r="AQ317" s="37"/>
      <c r="AR317" s="38"/>
      <c r="AS317" s="54">
        <v>-928000000</v>
      </c>
      <c r="AT317" s="54"/>
      <c r="AU317" s="82">
        <v>-1811000000</v>
      </c>
      <c r="AV317" s="54">
        <v>-7161000000</v>
      </c>
      <c r="AW317" s="36">
        <v>-543000000</v>
      </c>
      <c r="AX317" s="37">
        <v>-364000000</v>
      </c>
      <c r="AY317" s="55">
        <v>-179000000</v>
      </c>
      <c r="AZ317" s="37">
        <v>-4987000000</v>
      </c>
      <c r="BA317" s="38">
        <v>4808000000</v>
      </c>
      <c r="BC317" s="37"/>
      <c r="BD317" s="38"/>
      <c r="BE317" s="54">
        <v>-357000000</v>
      </c>
      <c r="BF317" s="54"/>
      <c r="BG317" s="82">
        <v>-8061000000</v>
      </c>
      <c r="BH317" s="54">
        <v>218000000</v>
      </c>
      <c r="BI317" s="54"/>
      <c r="BJ317" s="58">
        <v>218000000</v>
      </c>
      <c r="BK317" s="37">
        <v>27000000</v>
      </c>
      <c r="BL317" s="56">
        <v>245000000</v>
      </c>
    </row>
    <row r="318" spans="1:64" x14ac:dyDescent="0.2">
      <c r="A318" s="52" t="s">
        <v>940</v>
      </c>
      <c r="B318" s="52" t="s">
        <v>941</v>
      </c>
      <c r="C318" s="52">
        <v>334445</v>
      </c>
      <c r="D318" s="52" t="s">
        <v>16</v>
      </c>
      <c r="E318" s="52">
        <v>2019</v>
      </c>
      <c r="F318" s="52" t="s">
        <v>1292</v>
      </c>
      <c r="G318" s="53">
        <v>43830</v>
      </c>
      <c r="H318" s="53">
        <v>43886</v>
      </c>
      <c r="I318" s="53">
        <v>43886</v>
      </c>
      <c r="J318" s="54">
        <v>169400000</v>
      </c>
      <c r="K318" s="54">
        <v>170400000</v>
      </c>
      <c r="L318" s="52" t="s">
        <v>942</v>
      </c>
      <c r="M318" s="83">
        <v>361700000</v>
      </c>
      <c r="N318" s="37">
        <v>355700000</v>
      </c>
      <c r="O318" s="37">
        <v>6000000</v>
      </c>
      <c r="P318" s="38"/>
      <c r="Q318" s="49">
        <v>80000000</v>
      </c>
      <c r="R318" s="36">
        <v>-500000</v>
      </c>
      <c r="S318" s="37">
        <v>21400000</v>
      </c>
      <c r="T318" s="37">
        <v>-18400000</v>
      </c>
      <c r="U318" s="38">
        <v>-3500000</v>
      </c>
      <c r="V318" s="36">
        <v>-96000000</v>
      </c>
      <c r="W318" s="37">
        <v>-17500000</v>
      </c>
      <c r="X318" s="37">
        <v>13600000</v>
      </c>
      <c r="Y318" s="37">
        <v>-63600000</v>
      </c>
      <c r="Z318" s="38">
        <v>-28500000</v>
      </c>
      <c r="AA318" s="55">
        <v>7800000</v>
      </c>
      <c r="AB318" s="84">
        <v>353000000</v>
      </c>
      <c r="AC318" s="36">
        <v>-57900000</v>
      </c>
      <c r="AD318" s="37">
        <v>600000</v>
      </c>
      <c r="AE318" s="37">
        <v>600000</v>
      </c>
      <c r="AF318" s="37"/>
      <c r="AG318" s="37">
        <v>-58500000</v>
      </c>
      <c r="AH318" s="37"/>
      <c r="AI318" s="54"/>
      <c r="AJ318" s="54"/>
      <c r="AL318" s="37"/>
      <c r="AM318" s="38"/>
      <c r="AN318" s="36">
        <v>-272500000</v>
      </c>
      <c r="AO318" s="37"/>
      <c r="AP318" s="37"/>
      <c r="AQ318" s="37"/>
      <c r="AR318" s="38"/>
      <c r="AS318" s="54">
        <v>-1500000</v>
      </c>
      <c r="AT318" s="54">
        <v>0</v>
      </c>
      <c r="AU318" s="82">
        <v>-331900000</v>
      </c>
      <c r="AV318" s="54">
        <v>-122700000</v>
      </c>
      <c r="AW318" s="36">
        <v>250000000</v>
      </c>
      <c r="AX318" s="37"/>
      <c r="AY318" s="55">
        <v>250000000</v>
      </c>
      <c r="AZ318" s="37"/>
      <c r="BA318" s="38"/>
      <c r="BB318" s="36">
        <v>-137500000</v>
      </c>
      <c r="BC318" s="37">
        <v>12500000</v>
      </c>
      <c r="BD318" s="38">
        <v>-150000000</v>
      </c>
      <c r="BE318" s="54">
        <v>-6900000</v>
      </c>
      <c r="BF318" s="54"/>
      <c r="BG318" s="82">
        <v>-17100000</v>
      </c>
      <c r="BH318" s="54">
        <v>4000000</v>
      </c>
      <c r="BI318" s="54">
        <v>0</v>
      </c>
      <c r="BJ318" s="58">
        <v>4000000</v>
      </c>
      <c r="BK318" s="37">
        <v>4200000</v>
      </c>
      <c r="BL318" s="56">
        <v>8200000</v>
      </c>
    </row>
    <row r="319" spans="1:64" x14ac:dyDescent="0.2">
      <c r="A319" s="52" t="s">
        <v>961</v>
      </c>
      <c r="B319" s="52" t="s">
        <v>962</v>
      </c>
      <c r="C319" s="52">
        <v>327292</v>
      </c>
      <c r="D319" s="52" t="s">
        <v>16</v>
      </c>
      <c r="E319" s="52">
        <v>2019</v>
      </c>
      <c r="F319" s="52" t="s">
        <v>1292</v>
      </c>
      <c r="G319" s="53">
        <v>43830</v>
      </c>
      <c r="H319" s="53">
        <v>43882</v>
      </c>
      <c r="I319" s="53">
        <v>43882</v>
      </c>
      <c r="J319" s="54">
        <v>112443000</v>
      </c>
      <c r="K319" s="54">
        <v>112758000</v>
      </c>
      <c r="L319" s="52" t="s">
        <v>963</v>
      </c>
      <c r="M319" s="83">
        <v>557813000</v>
      </c>
      <c r="N319" s="37"/>
      <c r="O319" s="37"/>
      <c r="P319" s="38"/>
      <c r="Q319" s="49">
        <v>664140000</v>
      </c>
      <c r="R319" s="36">
        <v>-18597000</v>
      </c>
      <c r="S319" s="37"/>
      <c r="T319" s="37"/>
      <c r="U319" s="38"/>
      <c r="V319" s="36">
        <v>-246630000</v>
      </c>
      <c r="W319" s="37"/>
      <c r="X319" s="37"/>
      <c r="Y319" s="37"/>
      <c r="Z319" s="38"/>
      <c r="AB319" s="84">
        <v>956726000</v>
      </c>
      <c r="AC319" s="36">
        <v>-1191447000</v>
      </c>
      <c r="AD319" s="37"/>
      <c r="AE319" s="37"/>
      <c r="AF319" s="37"/>
      <c r="AG319" s="37"/>
      <c r="AH319" s="37"/>
      <c r="AI319" s="54"/>
      <c r="AJ319" s="54"/>
      <c r="AL319" s="37"/>
      <c r="AM319" s="38"/>
      <c r="AO319" s="37"/>
      <c r="AP319" s="37"/>
      <c r="AQ319" s="37"/>
      <c r="AR319" s="38"/>
      <c r="AS319" s="54">
        <v>60470000</v>
      </c>
      <c r="AT319" s="54"/>
      <c r="AU319" s="82">
        <v>-1130977000</v>
      </c>
      <c r="AV319" s="54">
        <v>-329643000</v>
      </c>
      <c r="AW319" s="36">
        <v>530463000</v>
      </c>
      <c r="AX319" s="37"/>
      <c r="AZ319" s="37"/>
      <c r="BA319" s="38"/>
      <c r="BC319" s="37"/>
      <c r="BD319" s="38"/>
      <c r="BE319" s="54">
        <v>-22052000</v>
      </c>
      <c r="BF319" s="54"/>
      <c r="BG319" s="82">
        <v>178768000</v>
      </c>
      <c r="BH319" s="54">
        <v>4517000</v>
      </c>
      <c r="BI319" s="54"/>
      <c r="BJ319" s="58">
        <v>4517000</v>
      </c>
      <c r="BK319" s="37"/>
      <c r="BL319" s="56">
        <v>4517000</v>
      </c>
    </row>
    <row r="320" spans="1:64" x14ac:dyDescent="0.2">
      <c r="A320" s="52" t="s">
        <v>967</v>
      </c>
      <c r="B320" s="52" t="s">
        <v>968</v>
      </c>
      <c r="C320" s="52">
        <v>256062</v>
      </c>
      <c r="D320" s="52" t="s">
        <v>16</v>
      </c>
      <c r="E320" s="52">
        <v>2019</v>
      </c>
      <c r="F320" s="52" t="s">
        <v>1292</v>
      </c>
      <c r="G320" s="53">
        <v>43830</v>
      </c>
      <c r="H320" s="53">
        <v>43881</v>
      </c>
      <c r="I320" s="53">
        <v>43881</v>
      </c>
      <c r="J320" s="54">
        <v>236900000</v>
      </c>
      <c r="K320" s="54">
        <v>238200000</v>
      </c>
      <c r="L320" s="52" t="s">
        <v>969</v>
      </c>
      <c r="M320" s="83">
        <v>1269000000</v>
      </c>
      <c r="N320" s="37">
        <v>1269000000</v>
      </c>
      <c r="O320" s="37">
        <v>0</v>
      </c>
      <c r="P320" s="38"/>
      <c r="Q320" s="49">
        <v>511000000</v>
      </c>
      <c r="R320" s="36">
        <v>241000000</v>
      </c>
      <c r="S320" s="37"/>
      <c r="T320" s="37"/>
      <c r="U320" s="38"/>
      <c r="V320" s="36">
        <v>63000000</v>
      </c>
      <c r="W320" s="37"/>
      <c r="X320" s="37"/>
      <c r="Y320" s="37"/>
      <c r="Z320" s="38"/>
      <c r="AA320" s="55">
        <v>-4000000</v>
      </c>
      <c r="AB320" s="84">
        <v>2080000000</v>
      </c>
      <c r="AC320" s="36">
        <v>-413000000</v>
      </c>
      <c r="AD320" s="37"/>
      <c r="AE320" s="37"/>
      <c r="AF320" s="37"/>
      <c r="AG320" s="37"/>
      <c r="AH320" s="37"/>
      <c r="AI320" s="54"/>
      <c r="AJ320" s="54"/>
      <c r="AL320" s="37"/>
      <c r="AM320" s="38"/>
      <c r="AN320" s="36">
        <v>-643000000</v>
      </c>
      <c r="AO320" s="37"/>
      <c r="AP320" s="37"/>
      <c r="AQ320" s="37"/>
      <c r="AR320" s="38"/>
      <c r="AS320" s="54">
        <v>47000000</v>
      </c>
      <c r="AT320" s="54">
        <v>0</v>
      </c>
      <c r="AU320" s="82">
        <v>-1009000000</v>
      </c>
      <c r="AV320" s="54">
        <v>-468000000</v>
      </c>
      <c r="AW320" s="36">
        <v>41000000</v>
      </c>
      <c r="AX320" s="37"/>
      <c r="AZ320" s="37"/>
      <c r="BA320" s="38"/>
      <c r="BB320" s="36">
        <v>-264000000</v>
      </c>
      <c r="BC320" s="37"/>
      <c r="BD320" s="38"/>
      <c r="BE320" s="54">
        <v>-67000000</v>
      </c>
      <c r="BF320" s="54"/>
      <c r="BG320" s="82">
        <v>-758000000</v>
      </c>
      <c r="BH320" s="54">
        <v>313000000</v>
      </c>
      <c r="BI320" s="54"/>
      <c r="BJ320" s="58">
        <v>313000000</v>
      </c>
      <c r="BK320" s="37">
        <v>1000000</v>
      </c>
      <c r="BL320" s="56">
        <v>314000000</v>
      </c>
    </row>
    <row r="321" spans="1:64" x14ac:dyDescent="0.2">
      <c r="A321" s="52" t="s">
        <v>970</v>
      </c>
      <c r="B321" s="52" t="s">
        <v>971</v>
      </c>
      <c r="C321" s="52">
        <v>26853</v>
      </c>
      <c r="D321" s="52" t="s">
        <v>16</v>
      </c>
      <c r="E321" s="52">
        <v>2019</v>
      </c>
      <c r="F321" s="52" t="s">
        <v>1292</v>
      </c>
      <c r="G321" s="53">
        <v>43830</v>
      </c>
      <c r="H321" s="53">
        <v>43875</v>
      </c>
      <c r="I321" s="53">
        <v>43875</v>
      </c>
      <c r="J321" s="54">
        <v>728512000</v>
      </c>
      <c r="K321" s="54">
        <v>736754000</v>
      </c>
      <c r="L321" s="52" t="s">
        <v>972</v>
      </c>
      <c r="M321" s="83">
        <v>1746000000</v>
      </c>
      <c r="N321" s="37">
        <v>1746000000</v>
      </c>
      <c r="O321" s="37"/>
      <c r="P321" s="38"/>
      <c r="Q321" s="49">
        <v>1280000000</v>
      </c>
      <c r="R321" s="36">
        <v>-222000000</v>
      </c>
      <c r="S321" s="37"/>
      <c r="T321" s="37"/>
      <c r="U321" s="38"/>
      <c r="V321" s="36">
        <v>-377000000</v>
      </c>
      <c r="W321" s="37"/>
      <c r="X321" s="37"/>
      <c r="Y321" s="37"/>
      <c r="Z321" s="38"/>
      <c r="AB321" s="84">
        <v>2427000000</v>
      </c>
      <c r="AC321" s="36">
        <v>-3083000000</v>
      </c>
      <c r="AD321" s="37"/>
      <c r="AE321" s="37"/>
      <c r="AF321" s="37"/>
      <c r="AG321" s="37"/>
      <c r="AH321" s="37"/>
      <c r="AI321" s="54"/>
      <c r="AJ321" s="54"/>
      <c r="AK321" s="36">
        <v>-55000000</v>
      </c>
      <c r="AL321" s="37"/>
      <c r="AM321" s="38"/>
      <c r="AO321" s="37"/>
      <c r="AP321" s="37"/>
      <c r="AQ321" s="37"/>
      <c r="AR321" s="38"/>
      <c r="AS321" s="54">
        <v>58000000</v>
      </c>
      <c r="AT321" s="54"/>
      <c r="AU321" s="82">
        <v>-3080000000</v>
      </c>
      <c r="AV321" s="54">
        <v>-1192000000</v>
      </c>
      <c r="AW321" s="36">
        <v>887000000</v>
      </c>
      <c r="AX321" s="37"/>
      <c r="AZ321" s="37"/>
      <c r="BA321" s="38"/>
      <c r="BB321" s="36">
        <v>1167000000</v>
      </c>
      <c r="BC321" s="37"/>
      <c r="BD321" s="38"/>
      <c r="BE321" s="54">
        <v>-26000000</v>
      </c>
      <c r="BF321" s="54"/>
      <c r="BG321" s="82">
        <v>836000000</v>
      </c>
      <c r="BH321" s="54">
        <v>183000000</v>
      </c>
      <c r="BI321" s="54"/>
      <c r="BJ321" s="58">
        <v>183000000</v>
      </c>
      <c r="BK321" s="37">
        <v>10000000</v>
      </c>
      <c r="BL321" s="56">
        <v>193000000</v>
      </c>
    </row>
    <row r="322" spans="1:64" x14ac:dyDescent="0.2">
      <c r="A322" s="12" t="s">
        <v>949</v>
      </c>
      <c r="B322" s="12" t="s">
        <v>950</v>
      </c>
      <c r="C322" s="12">
        <v>334568</v>
      </c>
      <c r="D322" s="12" t="s">
        <v>16</v>
      </c>
      <c r="E322" s="12">
        <v>2013</v>
      </c>
      <c r="F322" s="12" t="s">
        <v>1292</v>
      </c>
      <c r="G322" s="63">
        <v>41455</v>
      </c>
      <c r="H322" s="63">
        <v>41501</v>
      </c>
      <c r="I322" s="63">
        <v>41501</v>
      </c>
      <c r="J322" s="64">
        <v>93900000</v>
      </c>
      <c r="K322" s="64">
        <v>94500000</v>
      </c>
      <c r="L322" s="12" t="s">
        <v>1303</v>
      </c>
      <c r="M322" s="83">
        <v>441900000</v>
      </c>
      <c r="N322" s="39"/>
      <c r="O322" s="39"/>
      <c r="P322" s="40"/>
      <c r="Q322" s="49">
        <v>160200000</v>
      </c>
      <c r="R322" s="36">
        <v>23600000</v>
      </c>
      <c r="S322" s="39">
        <v>18400000</v>
      </c>
      <c r="T322" s="39">
        <v>5700000</v>
      </c>
      <c r="U322" s="40">
        <v>-500000</v>
      </c>
      <c r="V322" s="36">
        <v>-71800000</v>
      </c>
      <c r="W322" s="39">
        <v>-37000000</v>
      </c>
      <c r="X322" s="39">
        <v>-94600000</v>
      </c>
      <c r="Y322" s="39">
        <v>6500000</v>
      </c>
      <c r="Z322" s="40">
        <v>53300000</v>
      </c>
      <c r="AB322" s="84">
        <v>553900000</v>
      </c>
      <c r="AC322" s="36">
        <v>-104100000</v>
      </c>
      <c r="AD322" s="39">
        <v>-104100000</v>
      </c>
      <c r="AE322" s="39">
        <v>-104100000</v>
      </c>
      <c r="AF322" s="39"/>
      <c r="AG322" s="39">
        <v>0</v>
      </c>
      <c r="AH322" s="39">
        <v>0</v>
      </c>
      <c r="AI322" s="64"/>
      <c r="AJ322" s="64"/>
      <c r="AK322" s="36">
        <v>8600000</v>
      </c>
      <c r="AL322" s="39">
        <v>8600000</v>
      </c>
      <c r="AM322" s="40"/>
      <c r="AN322" s="36">
        <v>-852300000</v>
      </c>
      <c r="AO322" s="39"/>
      <c r="AP322" s="39"/>
      <c r="AQ322" s="39"/>
      <c r="AR322" s="40"/>
      <c r="AS322" s="64"/>
      <c r="AT322" s="64"/>
      <c r="AU322" s="82">
        <v>-947800000</v>
      </c>
      <c r="AV322" s="64">
        <v>-33000000</v>
      </c>
      <c r="AW322" s="36">
        <v>602300000</v>
      </c>
      <c r="AX322" s="39">
        <v>5000000</v>
      </c>
      <c r="AY322" s="55">
        <v>597300000</v>
      </c>
      <c r="AZ322" s="39">
        <v>-40000000</v>
      </c>
      <c r="BA322" s="40">
        <v>637300000</v>
      </c>
      <c r="BB322" s="36">
        <v>-1700000</v>
      </c>
      <c r="BC322" s="39">
        <v>10700000</v>
      </c>
      <c r="BD322" s="40">
        <v>-12400000</v>
      </c>
      <c r="BE322" s="64">
        <v>9700000</v>
      </c>
      <c r="BF322" s="64"/>
      <c r="BG322" s="82">
        <v>577300000</v>
      </c>
      <c r="BH322" s="64">
        <v>183400000</v>
      </c>
      <c r="BI322" s="64"/>
      <c r="BJ322" s="67">
        <v>183400000</v>
      </c>
      <c r="BK322" s="39">
        <v>-5800000</v>
      </c>
      <c r="BL322" s="56">
        <v>177600000</v>
      </c>
    </row>
    <row r="323" spans="1:64" x14ac:dyDescent="0.2">
      <c r="A323" s="52" t="s">
        <v>982</v>
      </c>
      <c r="B323" s="52" t="s">
        <v>983</v>
      </c>
      <c r="C323" s="52">
        <v>378204</v>
      </c>
      <c r="D323" s="52" t="s">
        <v>16</v>
      </c>
      <c r="E323" s="52">
        <v>2019</v>
      </c>
      <c r="F323" s="52" t="s">
        <v>1292</v>
      </c>
      <c r="G323" s="53">
        <v>43830</v>
      </c>
      <c r="H323" s="53">
        <v>43886</v>
      </c>
      <c r="I323" s="53">
        <v>43886</v>
      </c>
      <c r="J323" s="54">
        <v>174287000</v>
      </c>
      <c r="K323" s="54">
        <v>174530000</v>
      </c>
      <c r="L323" s="52" t="s">
        <v>984</v>
      </c>
      <c r="M323" s="83">
        <v>1525651000</v>
      </c>
      <c r="N323" s="37"/>
      <c r="O323" s="37"/>
      <c r="P323" s="38"/>
      <c r="Q323" s="49">
        <v>512918000</v>
      </c>
      <c r="R323" s="36">
        <v>21375000</v>
      </c>
      <c r="S323" s="37">
        <v>25833000</v>
      </c>
      <c r="T323" s="37"/>
      <c r="U323" s="38">
        <v>-4458000</v>
      </c>
      <c r="V323" s="36">
        <v>7699000</v>
      </c>
      <c r="W323" s="37"/>
      <c r="X323" s="37"/>
      <c r="Y323" s="37"/>
      <c r="Z323" s="38">
        <v>7699000</v>
      </c>
      <c r="AB323" s="84">
        <v>2067643000</v>
      </c>
      <c r="AC323" s="36">
        <v>-828401000</v>
      </c>
      <c r="AD323" s="37"/>
      <c r="AE323" s="37"/>
      <c r="AF323" s="37"/>
      <c r="AG323" s="37">
        <v>-449089000</v>
      </c>
      <c r="AH323" s="37"/>
      <c r="AI323" s="54"/>
      <c r="AJ323" s="54">
        <v>-379312000</v>
      </c>
      <c r="AL323" s="37"/>
      <c r="AM323" s="38"/>
      <c r="AN323" s="36">
        <v>-93513000</v>
      </c>
      <c r="AO323" s="37">
        <v>-12162000</v>
      </c>
      <c r="AP323" s="37"/>
      <c r="AQ323" s="37"/>
      <c r="AR323" s="38">
        <v>-81351000</v>
      </c>
      <c r="AS323" s="54">
        <v>12392000</v>
      </c>
      <c r="AT323" s="54"/>
      <c r="AU323" s="82">
        <v>-909522000</v>
      </c>
      <c r="AV323" s="54">
        <v>-1050000000</v>
      </c>
      <c r="AW323" s="36">
        <v>494980000</v>
      </c>
      <c r="AX323" s="37"/>
      <c r="AZ323" s="37"/>
      <c r="BA323" s="38"/>
      <c r="BB323" s="36">
        <v>1092720000</v>
      </c>
      <c r="BC323" s="37">
        <v>1092720000</v>
      </c>
      <c r="BD323" s="38"/>
      <c r="BE323" s="54">
        <v>-1646273000</v>
      </c>
      <c r="BF323" s="54"/>
      <c r="BG323" s="82">
        <v>-1108573000</v>
      </c>
      <c r="BH323" s="54">
        <v>49548000</v>
      </c>
      <c r="BI323" s="54"/>
      <c r="BJ323" s="58">
        <v>49548000</v>
      </c>
      <c r="BK323" s="37">
        <v>-13000</v>
      </c>
      <c r="BL323" s="56">
        <v>49535000</v>
      </c>
    </row>
    <row r="324" spans="1:64" x14ac:dyDescent="0.2">
      <c r="A324" s="52" t="s">
        <v>958</v>
      </c>
      <c r="B324" s="52" t="s">
        <v>959</v>
      </c>
      <c r="C324" s="52">
        <v>353084</v>
      </c>
      <c r="D324" s="52" t="s">
        <v>16</v>
      </c>
      <c r="E324" s="52">
        <v>2019</v>
      </c>
      <c r="F324" s="52" t="s">
        <v>1292</v>
      </c>
      <c r="G324" s="53">
        <v>43830</v>
      </c>
      <c r="H324" s="53">
        <v>43882</v>
      </c>
      <c r="I324" s="53">
        <v>43882</v>
      </c>
      <c r="J324" s="54">
        <v>451364000</v>
      </c>
      <c r="K324" s="54">
        <v>453888000</v>
      </c>
      <c r="L324" s="52" t="s">
        <v>960</v>
      </c>
      <c r="M324" s="83">
        <v>3377000000</v>
      </c>
      <c r="N324" s="37"/>
      <c r="O324" s="37"/>
      <c r="P324" s="38"/>
      <c r="Q324" s="49">
        <v>1341000000</v>
      </c>
      <c r="R324" s="36">
        <v>920000000</v>
      </c>
      <c r="S324" s="37"/>
      <c r="T324" s="37"/>
      <c r="U324" s="38"/>
      <c r="V324" s="36">
        <v>-830000000</v>
      </c>
      <c r="W324" s="37"/>
      <c r="X324" s="37"/>
      <c r="Y324" s="37"/>
      <c r="Z324" s="38"/>
      <c r="AB324" s="84">
        <v>4808000000</v>
      </c>
      <c r="AC324" s="36">
        <v>-3814000000</v>
      </c>
      <c r="AD324" s="37"/>
      <c r="AE324" s="37"/>
      <c r="AF324" s="37"/>
      <c r="AG324" s="37"/>
      <c r="AH324" s="37"/>
      <c r="AI324" s="54"/>
      <c r="AJ324" s="54"/>
      <c r="AL324" s="37"/>
      <c r="AM324" s="38"/>
      <c r="AO324" s="37"/>
      <c r="AP324" s="37"/>
      <c r="AQ324" s="37"/>
      <c r="AR324" s="38"/>
      <c r="AS324" s="54">
        <v>126000000</v>
      </c>
      <c r="AT324" s="54"/>
      <c r="AU324" s="82">
        <v>-3688000000</v>
      </c>
      <c r="AV324" s="54">
        <v>-1570000000</v>
      </c>
      <c r="AW324" s="36">
        <v>476000000</v>
      </c>
      <c r="AX324" s="37"/>
      <c r="AZ324" s="37"/>
      <c r="BA324" s="38"/>
      <c r="BB324" s="36">
        <v>-1445000000</v>
      </c>
      <c r="BC324" s="37"/>
      <c r="BD324" s="38"/>
      <c r="BE324" s="54">
        <v>28000000</v>
      </c>
      <c r="BF324" s="54"/>
      <c r="BG324" s="82">
        <v>-2511000000</v>
      </c>
      <c r="BH324" s="54">
        <v>-1391000000</v>
      </c>
      <c r="BI324" s="54"/>
      <c r="BJ324" s="58">
        <v>-1391000000</v>
      </c>
      <c r="BK324" s="37">
        <v>-14000000</v>
      </c>
      <c r="BL324" s="56">
        <v>-1405000000</v>
      </c>
    </row>
    <row r="325" spans="1:64" x14ac:dyDescent="0.2">
      <c r="A325" s="52" t="s">
        <v>988</v>
      </c>
      <c r="B325" s="52" t="s">
        <v>989</v>
      </c>
      <c r="C325" s="52">
        <v>46764</v>
      </c>
      <c r="D325" s="52" t="s">
        <v>16</v>
      </c>
      <c r="E325" s="52">
        <v>2019</v>
      </c>
      <c r="F325" s="52" t="s">
        <v>1292</v>
      </c>
      <c r="G325" s="53">
        <v>43890</v>
      </c>
      <c r="H325" s="53">
        <v>43922</v>
      </c>
      <c r="I325" s="53">
        <v>43922</v>
      </c>
      <c r="J325" s="54">
        <v>74200000</v>
      </c>
      <c r="K325" s="54">
        <v>74600000</v>
      </c>
      <c r="L325" s="52" t="s">
        <v>990</v>
      </c>
      <c r="M325" s="83">
        <v>415100000</v>
      </c>
      <c r="N325" s="37"/>
      <c r="O325" s="37"/>
      <c r="P325" s="38"/>
      <c r="Q325" s="49">
        <v>323800000</v>
      </c>
      <c r="R325" s="36">
        <v>214700000</v>
      </c>
      <c r="S325" s="37"/>
      <c r="T325" s="37"/>
      <c r="U325" s="38"/>
      <c r="V325" s="36">
        <v>66700000</v>
      </c>
      <c r="W325" s="37"/>
      <c r="X325" s="37"/>
      <c r="Y325" s="37"/>
      <c r="Z325" s="38"/>
      <c r="AB325" s="84">
        <v>1020300000</v>
      </c>
      <c r="AC325" s="36">
        <v>-285800000</v>
      </c>
      <c r="AD325" s="37"/>
      <c r="AE325" s="37"/>
      <c r="AF325" s="37"/>
      <c r="AG325" s="37"/>
      <c r="AH325" s="37"/>
      <c r="AI325" s="54"/>
      <c r="AJ325" s="54"/>
      <c r="AL325" s="37"/>
      <c r="AM325" s="38"/>
      <c r="AN325" s="36">
        <v>-192400000</v>
      </c>
      <c r="AO325" s="37"/>
      <c r="AP325" s="37"/>
      <c r="AQ325" s="37"/>
      <c r="AR325" s="38"/>
      <c r="AS325" s="54">
        <v>-27700000</v>
      </c>
      <c r="AT325" s="54"/>
      <c r="AU325" s="82">
        <v>-505900000</v>
      </c>
      <c r="AV325" s="54">
        <v>-11300000</v>
      </c>
      <c r="AW325" s="36">
        <v>-97700000</v>
      </c>
      <c r="AX325" s="37"/>
      <c r="AZ325" s="37"/>
      <c r="BA325" s="38"/>
      <c r="BB325" s="36">
        <v>-342600000</v>
      </c>
      <c r="BC325" s="37"/>
      <c r="BD325" s="38"/>
      <c r="BE325" s="54">
        <v>0</v>
      </c>
      <c r="BF325" s="54"/>
      <c r="BG325" s="82">
        <v>-451600000</v>
      </c>
      <c r="BH325" s="54">
        <v>62800000</v>
      </c>
      <c r="BI325" s="54"/>
      <c r="BJ325" s="58">
        <v>62800000</v>
      </c>
      <c r="BK325" s="37">
        <v>-11400000</v>
      </c>
      <c r="BL325" s="56">
        <v>51400000</v>
      </c>
    </row>
    <row r="326" spans="1:64" x14ac:dyDescent="0.2">
      <c r="A326" s="52" t="s">
        <v>997</v>
      </c>
      <c r="B326" s="52" t="s">
        <v>998</v>
      </c>
      <c r="C326" s="52">
        <v>378205</v>
      </c>
      <c r="D326" s="52" t="s">
        <v>16</v>
      </c>
      <c r="E326" s="52">
        <v>2019</v>
      </c>
      <c r="F326" s="52" t="s">
        <v>1292</v>
      </c>
      <c r="G326" s="53">
        <v>43830</v>
      </c>
      <c r="H326" s="53">
        <v>43889</v>
      </c>
      <c r="I326" s="53">
        <v>43889</v>
      </c>
      <c r="J326" s="54">
        <v>145710000</v>
      </c>
      <c r="K326" s="54">
        <v>147534000</v>
      </c>
      <c r="L326" s="52" t="s">
        <v>999</v>
      </c>
      <c r="M326" s="83">
        <v>406815000</v>
      </c>
      <c r="N326" s="37"/>
      <c r="O326" s="37"/>
      <c r="P326" s="38"/>
      <c r="Q326" s="49">
        <v>280198000</v>
      </c>
      <c r="R326" s="36">
        <v>-3657000</v>
      </c>
      <c r="S326" s="37"/>
      <c r="T326" s="37"/>
      <c r="U326" s="38"/>
      <c r="V326" s="36">
        <v>-156805000</v>
      </c>
      <c r="W326" s="37"/>
      <c r="X326" s="37"/>
      <c r="Y326" s="37"/>
      <c r="Z326" s="38"/>
      <c r="AB326" s="84">
        <v>526551000</v>
      </c>
      <c r="AC326" s="36">
        <v>-228656000</v>
      </c>
      <c r="AD326" s="37"/>
      <c r="AE326" s="37"/>
      <c r="AF326" s="37"/>
      <c r="AG326" s="37"/>
      <c r="AH326" s="37"/>
      <c r="AI326" s="54"/>
      <c r="AJ326" s="54"/>
      <c r="AL326" s="37"/>
      <c r="AM326" s="38"/>
      <c r="AN326" s="36">
        <v>-387966000</v>
      </c>
      <c r="AO326" s="37"/>
      <c r="AP326" s="37"/>
      <c r="AQ326" s="37"/>
      <c r="AR326" s="38"/>
      <c r="AS326" s="54">
        <v>-974000</v>
      </c>
      <c r="AT326" s="54"/>
      <c r="AU326" s="82">
        <v>-617596000</v>
      </c>
      <c r="AV326" s="54">
        <v>-23236000</v>
      </c>
      <c r="AW326" s="36">
        <v>241994000</v>
      </c>
      <c r="AX326" s="37"/>
      <c r="AZ326" s="37"/>
      <c r="BA326" s="38"/>
      <c r="BB326" s="36">
        <v>-20092000</v>
      </c>
      <c r="BC326" s="37"/>
      <c r="BD326" s="38"/>
      <c r="BE326" s="54">
        <v>-20979000</v>
      </c>
      <c r="BF326" s="54"/>
      <c r="BG326" s="82">
        <v>177687000</v>
      </c>
      <c r="BH326" s="54">
        <v>86642000</v>
      </c>
      <c r="BI326" s="54"/>
      <c r="BJ326" s="58">
        <v>86642000</v>
      </c>
      <c r="BK326" s="37">
        <v>-153000</v>
      </c>
      <c r="BL326" s="56">
        <v>86489000</v>
      </c>
    </row>
    <row r="327" spans="1:64" x14ac:dyDescent="0.2">
      <c r="A327" s="52" t="s">
        <v>964</v>
      </c>
      <c r="B327" s="52" t="s">
        <v>965</v>
      </c>
      <c r="C327" s="52">
        <v>378199</v>
      </c>
      <c r="D327" s="52" t="s">
        <v>16</v>
      </c>
      <c r="E327" s="52">
        <v>2019</v>
      </c>
      <c r="F327" s="52" t="s">
        <v>1292</v>
      </c>
      <c r="G327" s="53">
        <v>43830</v>
      </c>
      <c r="H327" s="53">
        <v>43885</v>
      </c>
      <c r="I327" s="53">
        <v>43885</v>
      </c>
      <c r="J327" s="54">
        <v>167000000</v>
      </c>
      <c r="K327" s="54">
        <v>167000000</v>
      </c>
      <c r="L327" s="52" t="s">
        <v>966</v>
      </c>
      <c r="M327" s="83">
        <v>756000000</v>
      </c>
      <c r="N327" s="37"/>
      <c r="O327" s="37"/>
      <c r="P327" s="38"/>
      <c r="Q327" s="49">
        <v>1711000000</v>
      </c>
      <c r="R327" s="36">
        <v>1041000000</v>
      </c>
      <c r="S327" s="37"/>
      <c r="T327" s="37"/>
      <c r="U327" s="38"/>
      <c r="V327" s="36">
        <v>-393000000</v>
      </c>
      <c r="W327" s="37"/>
      <c r="X327" s="37"/>
      <c r="Y327" s="37"/>
      <c r="Z327" s="38"/>
      <c r="AB327" s="84">
        <v>3115000000</v>
      </c>
      <c r="AC327" s="36">
        <v>-3071000000</v>
      </c>
      <c r="AD327" s="37"/>
      <c r="AE327" s="37"/>
      <c r="AF327" s="37"/>
      <c r="AG327" s="37"/>
      <c r="AH327" s="37"/>
      <c r="AI327" s="54"/>
      <c r="AJ327" s="54"/>
      <c r="AK327" s="36">
        <v>624000000</v>
      </c>
      <c r="AL327" s="37"/>
      <c r="AM327" s="38"/>
      <c r="AO327" s="37"/>
      <c r="AP327" s="37"/>
      <c r="AQ327" s="37"/>
      <c r="AR327" s="38"/>
      <c r="AS327" s="54"/>
      <c r="AT327" s="54"/>
      <c r="AU327" s="82">
        <v>-2447000000</v>
      </c>
      <c r="AV327" s="54">
        <v>-127000000</v>
      </c>
      <c r="AW327" s="36">
        <v>0</v>
      </c>
      <c r="AX327" s="37"/>
      <c r="AZ327" s="37"/>
      <c r="BA327" s="38"/>
      <c r="BB327" s="36">
        <v>-647000000</v>
      </c>
      <c r="BC327" s="37"/>
      <c r="BD327" s="38"/>
      <c r="BE327" s="54">
        <v>-14000000</v>
      </c>
      <c r="BF327" s="54"/>
      <c r="BG327" s="82">
        <v>-788000000</v>
      </c>
      <c r="BH327" s="54">
        <v>-120000000</v>
      </c>
      <c r="BI327" s="54"/>
      <c r="BJ327" s="58">
        <v>-120000000</v>
      </c>
      <c r="BK327" s="37"/>
      <c r="BL327" s="56">
        <v>-120000000</v>
      </c>
    </row>
    <row r="328" spans="1:64" x14ac:dyDescent="0.2">
      <c r="A328" s="52" t="s">
        <v>937</v>
      </c>
      <c r="B328" s="52" t="s">
        <v>938</v>
      </c>
      <c r="C328" s="52">
        <v>109664</v>
      </c>
      <c r="D328" s="52" t="s">
        <v>16</v>
      </c>
      <c r="E328" s="52">
        <v>2019</v>
      </c>
      <c r="F328" s="52" t="s">
        <v>1292</v>
      </c>
      <c r="G328" s="53">
        <v>43830</v>
      </c>
      <c r="H328" s="53">
        <v>43867</v>
      </c>
      <c r="I328" s="53">
        <v>43867</v>
      </c>
      <c r="J328" s="54">
        <v>1174000000</v>
      </c>
      <c r="K328" s="54">
        <v>1188000000</v>
      </c>
      <c r="L328" s="52" t="s">
        <v>939</v>
      </c>
      <c r="M328" s="83">
        <v>2459000000</v>
      </c>
      <c r="N328" s="37"/>
      <c r="O328" s="37"/>
      <c r="P328" s="38"/>
      <c r="Q328" s="49">
        <v>912000000</v>
      </c>
      <c r="R328" s="36">
        <v>1195000000</v>
      </c>
      <c r="S328" s="37"/>
      <c r="T328" s="37"/>
      <c r="U328" s="38"/>
      <c r="V328" s="36">
        <v>-5000000</v>
      </c>
      <c r="W328" s="37"/>
      <c r="X328" s="37"/>
      <c r="Y328" s="37"/>
      <c r="Z328" s="38"/>
      <c r="AB328" s="84">
        <v>4561000000</v>
      </c>
      <c r="AC328" s="36">
        <v>-687000000</v>
      </c>
      <c r="AD328" s="37"/>
      <c r="AE328" s="37"/>
      <c r="AF328" s="37"/>
      <c r="AG328" s="37"/>
      <c r="AH328" s="37"/>
      <c r="AI328" s="54"/>
      <c r="AJ328" s="54"/>
      <c r="AK328" s="36">
        <v>-3003000000</v>
      </c>
      <c r="AL328" s="37"/>
      <c r="AM328" s="38"/>
      <c r="AN328" s="36">
        <v>-70000000</v>
      </c>
      <c r="AO328" s="37"/>
      <c r="AP328" s="37"/>
      <c r="AQ328" s="37"/>
      <c r="AR328" s="38"/>
      <c r="AS328" s="54">
        <v>-1973000000</v>
      </c>
      <c r="AT328" s="54"/>
      <c r="AU328" s="82">
        <v>-5733000000</v>
      </c>
      <c r="AV328" s="54"/>
      <c r="AW328" s="36">
        <v>-2516000000</v>
      </c>
      <c r="AX328" s="37"/>
      <c r="AZ328" s="37"/>
      <c r="BA328" s="38"/>
      <c r="BB328" s="36">
        <v>-1273000000</v>
      </c>
      <c r="BC328" s="37"/>
      <c r="BD328" s="38"/>
      <c r="BE328" s="54">
        <v>7477000000</v>
      </c>
      <c r="BF328" s="54"/>
      <c r="BG328" s="82">
        <v>3688000000</v>
      </c>
      <c r="BH328" s="54">
        <v>2516000000</v>
      </c>
      <c r="BI328" s="54"/>
      <c r="BJ328" s="58">
        <v>2516000000</v>
      </c>
      <c r="BK328" s="37">
        <v>-6000000</v>
      </c>
      <c r="BL328" s="56">
        <v>2510000000</v>
      </c>
    </row>
    <row r="329" spans="1:64" x14ac:dyDescent="0.2">
      <c r="A329" s="52" t="s">
        <v>994</v>
      </c>
      <c r="B329" s="52" t="s">
        <v>995</v>
      </c>
      <c r="C329" s="52">
        <v>85758</v>
      </c>
      <c r="D329" s="52" t="s">
        <v>16</v>
      </c>
      <c r="E329" s="52">
        <v>2019</v>
      </c>
      <c r="F329" s="52" t="s">
        <v>1292</v>
      </c>
      <c r="G329" s="53">
        <v>43738</v>
      </c>
      <c r="H329" s="53">
        <v>43775</v>
      </c>
      <c r="I329" s="53">
        <v>43775</v>
      </c>
      <c r="J329" s="54">
        <v>1210000000</v>
      </c>
      <c r="K329" s="54">
        <v>1220000000</v>
      </c>
      <c r="L329" s="52" t="s">
        <v>996</v>
      </c>
      <c r="M329" s="83">
        <v>4386000000</v>
      </c>
      <c r="N329" s="37"/>
      <c r="O329" s="37"/>
      <c r="P329" s="38"/>
      <c r="Q329" s="49">
        <v>1401000000</v>
      </c>
      <c r="R329" s="36">
        <v>2723000000</v>
      </c>
      <c r="S329" s="37">
        <v>1037000000</v>
      </c>
      <c r="T329" s="37"/>
      <c r="U329" s="38">
        <v>1686000000</v>
      </c>
      <c r="V329" s="36">
        <v>-1224000000</v>
      </c>
      <c r="W329" s="37">
        <v>1373000000</v>
      </c>
      <c r="X329" s="37">
        <v>273000000</v>
      </c>
      <c r="Y329" s="37">
        <v>-443000000</v>
      </c>
      <c r="Z329" s="38">
        <v>-2427000000</v>
      </c>
      <c r="AB329" s="84">
        <v>7286000000</v>
      </c>
      <c r="AC329" s="36">
        <v>-887000000</v>
      </c>
      <c r="AD329" s="37"/>
      <c r="AE329" s="37"/>
      <c r="AF329" s="37"/>
      <c r="AG329" s="37"/>
      <c r="AH329" s="37"/>
      <c r="AI329" s="54"/>
      <c r="AJ329" s="54">
        <v>-887000000</v>
      </c>
      <c r="AK329" s="36">
        <v>207000000</v>
      </c>
      <c r="AL329" s="37">
        <v>207000000</v>
      </c>
      <c r="AM329" s="38">
        <v>0</v>
      </c>
      <c r="AO329" s="37"/>
      <c r="AP329" s="37"/>
      <c r="AQ329" s="37"/>
      <c r="AR329" s="38"/>
      <c r="AS329" s="54">
        <v>-126000000</v>
      </c>
      <c r="AT329" s="54"/>
      <c r="AU329" s="82">
        <v>-806000000</v>
      </c>
      <c r="AV329" s="54">
        <v>-2968000000</v>
      </c>
      <c r="AW329" s="36">
        <v>-503000000</v>
      </c>
      <c r="AX329" s="37">
        <v>-503000000</v>
      </c>
      <c r="AY329" s="55">
        <v>0</v>
      </c>
      <c r="AZ329" s="37">
        <v>0</v>
      </c>
      <c r="BA329" s="38">
        <v>0</v>
      </c>
      <c r="BB329" s="36">
        <v>-1379000000</v>
      </c>
      <c r="BC329" s="37">
        <v>414000000</v>
      </c>
      <c r="BD329" s="38">
        <v>-1793000000</v>
      </c>
      <c r="BE329" s="54">
        <v>-1536000000</v>
      </c>
      <c r="BF329" s="54"/>
      <c r="BG329" s="82">
        <v>-6386000000</v>
      </c>
      <c r="BH329" s="54">
        <v>94000000</v>
      </c>
      <c r="BI329" s="54"/>
      <c r="BJ329" s="58">
        <v>94000000</v>
      </c>
      <c r="BK329" s="37">
        <v>-32000000</v>
      </c>
      <c r="BL329" s="56">
        <v>62000000</v>
      </c>
    </row>
    <row r="330" spans="1:64" x14ac:dyDescent="0.2">
      <c r="A330" s="52" t="s">
        <v>991</v>
      </c>
      <c r="B330" s="52" t="s">
        <v>992</v>
      </c>
      <c r="C330" s="52">
        <v>35151</v>
      </c>
      <c r="D330" s="52" t="s">
        <v>16</v>
      </c>
      <c r="E330" s="52">
        <v>2019</v>
      </c>
      <c r="F330" s="52" t="s">
        <v>1292</v>
      </c>
      <c r="G330" s="53">
        <v>43921</v>
      </c>
      <c r="H330" s="53">
        <v>43971</v>
      </c>
      <c r="I330" s="53">
        <v>43971</v>
      </c>
      <c r="J330" s="54">
        <v>117007000</v>
      </c>
      <c r="K330" s="54">
        <v>119293000</v>
      </c>
      <c r="L330" s="52" t="s">
        <v>993</v>
      </c>
      <c r="M330" s="83">
        <v>334325000</v>
      </c>
      <c r="N330" s="37"/>
      <c r="O330" s="37"/>
      <c r="P330" s="38"/>
      <c r="Q330" s="49">
        <v>221632000</v>
      </c>
      <c r="R330" s="36">
        <v>297687000</v>
      </c>
      <c r="S330" s="37"/>
      <c r="T330" s="37"/>
      <c r="U330" s="38"/>
      <c r="V330" s="36">
        <v>92002000</v>
      </c>
      <c r="W330" s="37"/>
      <c r="X330" s="37"/>
      <c r="Y330" s="37"/>
      <c r="Z330" s="38"/>
      <c r="AB330" s="84">
        <v>945646000</v>
      </c>
      <c r="AC330" s="36">
        <v>-164104000</v>
      </c>
      <c r="AD330" s="37"/>
      <c r="AE330" s="37"/>
      <c r="AF330" s="37"/>
      <c r="AG330" s="37"/>
      <c r="AH330" s="37"/>
      <c r="AI330" s="54"/>
      <c r="AJ330" s="54"/>
      <c r="AK330" s="36">
        <v>1950000</v>
      </c>
      <c r="AL330" s="37"/>
      <c r="AM330" s="38"/>
      <c r="AN330" s="36">
        <v>-946043000</v>
      </c>
      <c r="AO330" s="37"/>
      <c r="AP330" s="37"/>
      <c r="AQ330" s="37"/>
      <c r="AR330" s="38"/>
      <c r="AS330" s="54">
        <v>2455000</v>
      </c>
      <c r="AT330" s="54"/>
      <c r="AU330" s="82">
        <v>-1105742000</v>
      </c>
      <c r="AV330" s="54"/>
      <c r="AW330" s="36">
        <v>659000000</v>
      </c>
      <c r="AX330" s="37"/>
      <c r="AZ330" s="37"/>
      <c r="BA330" s="38"/>
      <c r="BB330" s="36">
        <v>-464933000</v>
      </c>
      <c r="BC330" s="37">
        <v>50198000</v>
      </c>
      <c r="BD330" s="38">
        <v>-515131000</v>
      </c>
      <c r="BE330" s="54">
        <v>-28508000</v>
      </c>
      <c r="BF330" s="54"/>
      <c r="BG330" s="82">
        <v>165559000</v>
      </c>
      <c r="BH330" s="54">
        <v>5463000</v>
      </c>
      <c r="BI330" s="54"/>
      <c r="BJ330" s="58">
        <v>5463000</v>
      </c>
      <c r="BK330" s="37">
        <v>-1233000</v>
      </c>
      <c r="BL330" s="56">
        <v>4230000</v>
      </c>
    </row>
    <row r="331" spans="1:64" x14ac:dyDescent="0.2">
      <c r="A331" s="52" t="s">
        <v>1033</v>
      </c>
      <c r="B331" s="52" t="s">
        <v>1034</v>
      </c>
      <c r="C331" s="52">
        <v>403292</v>
      </c>
      <c r="D331" s="52" t="s">
        <v>16</v>
      </c>
      <c r="E331" s="52">
        <v>2019</v>
      </c>
      <c r="F331" s="52" t="s">
        <v>1292</v>
      </c>
      <c r="G331" s="53">
        <v>43830</v>
      </c>
      <c r="H331" s="53">
        <v>43886</v>
      </c>
      <c r="I331" s="53">
        <v>43886</v>
      </c>
      <c r="J331" s="54">
        <v>209405000</v>
      </c>
      <c r="K331" s="54">
        <v>209930000</v>
      </c>
      <c r="L331" s="52" t="s">
        <v>1035</v>
      </c>
      <c r="M331" s="83">
        <v>1907600000</v>
      </c>
      <c r="N331" s="37"/>
      <c r="O331" s="37"/>
      <c r="P331" s="38"/>
      <c r="Q331" s="49">
        <v>1245942000</v>
      </c>
      <c r="R331" s="36">
        <v>89421000</v>
      </c>
      <c r="S331" s="37"/>
      <c r="T331" s="37"/>
      <c r="U331" s="38"/>
      <c r="V331" s="36">
        <v>432430000</v>
      </c>
      <c r="W331" s="37"/>
      <c r="X331" s="37"/>
      <c r="Y331" s="37"/>
      <c r="Z331" s="38"/>
      <c r="AB331" s="84">
        <v>3675393000</v>
      </c>
      <c r="AC331" s="36">
        <v>-3024663000</v>
      </c>
      <c r="AD331" s="37"/>
      <c r="AE331" s="37"/>
      <c r="AF331" s="37"/>
      <c r="AG331" s="37"/>
      <c r="AH331" s="37"/>
      <c r="AI331" s="54"/>
      <c r="AJ331" s="54"/>
      <c r="AL331" s="37"/>
      <c r="AM331" s="38"/>
      <c r="AN331" s="36">
        <v>-25569000</v>
      </c>
      <c r="AO331" s="37"/>
      <c r="AP331" s="37"/>
      <c r="AQ331" s="37"/>
      <c r="AR331" s="38"/>
      <c r="AS331" s="54">
        <v>370000</v>
      </c>
      <c r="AT331" s="54"/>
      <c r="AU331" s="82">
        <v>-3049862000</v>
      </c>
      <c r="AV331" s="54">
        <v>-602674000</v>
      </c>
      <c r="AW331" s="36">
        <v>92749000</v>
      </c>
      <c r="AX331" s="37"/>
      <c r="AZ331" s="37"/>
      <c r="BA331" s="38"/>
      <c r="BB331" s="36">
        <v>-97840000</v>
      </c>
      <c r="BC331" s="37"/>
      <c r="BD331" s="38"/>
      <c r="BE331" s="54">
        <v>-63177000</v>
      </c>
      <c r="BF331" s="54"/>
      <c r="BG331" s="82">
        <v>-670942000</v>
      </c>
      <c r="BH331" s="54">
        <v>-45411000</v>
      </c>
      <c r="BI331" s="54"/>
      <c r="BJ331" s="58">
        <v>-45411000</v>
      </c>
      <c r="BK331" s="37">
        <v>1297000</v>
      </c>
      <c r="BL331" s="56">
        <v>-44114000</v>
      </c>
    </row>
    <row r="332" spans="1:64" x14ac:dyDescent="0.2">
      <c r="A332" s="52" t="s">
        <v>469</v>
      </c>
      <c r="B332" s="52" t="s">
        <v>470</v>
      </c>
      <c r="C332" s="52">
        <v>741323</v>
      </c>
      <c r="D332" s="52" t="s">
        <v>16</v>
      </c>
      <c r="E332" s="52">
        <v>2019</v>
      </c>
      <c r="F332" s="52" t="s">
        <v>1292</v>
      </c>
      <c r="G332" s="53">
        <v>43830</v>
      </c>
      <c r="H332" s="53">
        <v>43892</v>
      </c>
      <c r="I332" s="53">
        <v>43892</v>
      </c>
      <c r="J332" s="54">
        <v>40291000</v>
      </c>
      <c r="K332" s="54">
        <v>40420000</v>
      </c>
      <c r="L332" s="52" t="s">
        <v>471</v>
      </c>
      <c r="M332" s="83">
        <v>1009461000</v>
      </c>
      <c r="N332" s="37"/>
      <c r="O332" s="37"/>
      <c r="P332" s="38"/>
      <c r="R332" s="36">
        <v>-147082000</v>
      </c>
      <c r="S332" s="37"/>
      <c r="T332" s="37"/>
      <c r="U332" s="38"/>
      <c r="V332" s="36">
        <v>989623000</v>
      </c>
      <c r="W332" s="37"/>
      <c r="X332" s="37"/>
      <c r="Y332" s="37"/>
      <c r="Z332" s="38"/>
      <c r="AB332" s="84">
        <v>1852002000</v>
      </c>
      <c r="AD332" s="37"/>
      <c r="AE332" s="37"/>
      <c r="AF332" s="37"/>
      <c r="AG332" s="37"/>
      <c r="AH332" s="37"/>
      <c r="AI332" s="54"/>
      <c r="AJ332" s="54"/>
      <c r="AK332" s="36">
        <v>-1078159000</v>
      </c>
      <c r="AL332" s="37"/>
      <c r="AM332" s="38"/>
      <c r="AN332" s="36">
        <v>-425438000</v>
      </c>
      <c r="AO332" s="37"/>
      <c r="AP332" s="37"/>
      <c r="AQ332" s="37"/>
      <c r="AR332" s="38"/>
      <c r="AS332" s="54">
        <v>91105000</v>
      </c>
      <c r="AT332" s="54"/>
      <c r="AU332" s="82">
        <v>-1412492000</v>
      </c>
      <c r="AV332" s="54">
        <v>-234322000</v>
      </c>
      <c r="AX332" s="37"/>
      <c r="AZ332" s="37"/>
      <c r="BA332" s="38"/>
      <c r="BB332" s="36">
        <v>-24604000</v>
      </c>
      <c r="BC332" s="37"/>
      <c r="BD332" s="38">
        <v>-24604000</v>
      </c>
      <c r="BE332" s="54">
        <v>-16761000</v>
      </c>
      <c r="BF332" s="54"/>
      <c r="BG332" s="82">
        <v>-275687000</v>
      </c>
      <c r="BH332" s="54">
        <v>163823000</v>
      </c>
      <c r="BI332" s="54"/>
      <c r="BJ332" s="58">
        <v>163823000</v>
      </c>
      <c r="BK332" s="37">
        <v>-11882000</v>
      </c>
      <c r="BL332" s="56">
        <v>151941000</v>
      </c>
    </row>
    <row r="333" spans="1:64" x14ac:dyDescent="0.2">
      <c r="A333" s="52" t="s">
        <v>1009</v>
      </c>
      <c r="B333" s="52" t="s">
        <v>1010</v>
      </c>
      <c r="C333" s="52">
        <v>378206</v>
      </c>
      <c r="D333" s="52" t="s">
        <v>16</v>
      </c>
      <c r="E333" s="52">
        <v>2019</v>
      </c>
      <c r="F333" s="52" t="s">
        <v>1292</v>
      </c>
      <c r="G333" s="53">
        <v>43830</v>
      </c>
      <c r="H333" s="53">
        <v>43868</v>
      </c>
      <c r="I333" s="53">
        <v>43868</v>
      </c>
      <c r="J333" s="54">
        <v>109200000</v>
      </c>
      <c r="K333" s="54">
        <v>114600000</v>
      </c>
      <c r="L333" s="52" t="s">
        <v>1011</v>
      </c>
      <c r="M333" s="83">
        <v>2115800000</v>
      </c>
      <c r="N333" s="37"/>
      <c r="O333" s="37"/>
      <c r="P333" s="38"/>
      <c r="Q333" s="49">
        <v>210300000</v>
      </c>
      <c r="R333" s="36">
        <v>304400000</v>
      </c>
      <c r="S333" s="37">
        <v>464300000</v>
      </c>
      <c r="T333" s="37">
        <v>-130600000</v>
      </c>
      <c r="U333" s="38">
        <v>-29300000</v>
      </c>
      <c r="V333" s="36">
        <v>-200500000</v>
      </c>
      <c r="W333" s="37">
        <v>-473100000</v>
      </c>
      <c r="X333" s="37">
        <v>-335500000</v>
      </c>
      <c r="Y333" s="37"/>
      <c r="Z333" s="38">
        <v>608100000</v>
      </c>
      <c r="AB333" s="84">
        <v>2430000000</v>
      </c>
      <c r="AC333" s="36">
        <v>-429600000</v>
      </c>
      <c r="AD333" s="37"/>
      <c r="AE333" s="37"/>
      <c r="AF333" s="37"/>
      <c r="AG333" s="37"/>
      <c r="AH333" s="37"/>
      <c r="AI333" s="54"/>
      <c r="AJ333" s="54">
        <v>-429600000</v>
      </c>
      <c r="AK333" s="36">
        <v>-1598200000</v>
      </c>
      <c r="AL333" s="37">
        <v>1604200000</v>
      </c>
      <c r="AM333" s="38">
        <v>-3202400000</v>
      </c>
      <c r="AO333" s="37"/>
      <c r="AP333" s="37"/>
      <c r="AQ333" s="37"/>
      <c r="AR333" s="38"/>
      <c r="AS333" s="54">
        <v>0</v>
      </c>
      <c r="AT333" s="54"/>
      <c r="AU333" s="82">
        <v>-2027800000</v>
      </c>
      <c r="AV333" s="54"/>
      <c r="AX333" s="37"/>
      <c r="AZ333" s="37"/>
      <c r="BA333" s="38"/>
      <c r="BB333" s="36">
        <v>-64100000</v>
      </c>
      <c r="BC333" s="37">
        <v>211800000</v>
      </c>
      <c r="BD333" s="38">
        <v>-275900000</v>
      </c>
      <c r="BE333" s="54">
        <v>-188000000</v>
      </c>
      <c r="BF333" s="54"/>
      <c r="BG333" s="82">
        <v>-252100000</v>
      </c>
      <c r="BH333" s="54">
        <v>150100000</v>
      </c>
      <c r="BI333" s="54"/>
      <c r="BJ333" s="58">
        <v>150100000</v>
      </c>
      <c r="BK333" s="37"/>
      <c r="BL333" s="56">
        <v>150100000</v>
      </c>
    </row>
    <row r="334" spans="1:64" x14ac:dyDescent="0.2">
      <c r="A334" s="52" t="s">
        <v>1018</v>
      </c>
      <c r="B334" s="52" t="s">
        <v>1019</v>
      </c>
      <c r="C334" s="52">
        <v>378208</v>
      </c>
      <c r="D334" s="52" t="s">
        <v>16</v>
      </c>
      <c r="E334" s="52">
        <v>2019</v>
      </c>
      <c r="F334" s="52" t="s">
        <v>1292</v>
      </c>
      <c r="G334" s="53">
        <v>43830</v>
      </c>
      <c r="H334" s="53">
        <v>43875</v>
      </c>
      <c r="I334" s="53">
        <v>43875</v>
      </c>
      <c r="J334" s="54">
        <v>115656000</v>
      </c>
      <c r="K334" s="54">
        <v>116411000</v>
      </c>
      <c r="L334" s="52" t="s">
        <v>1020</v>
      </c>
      <c r="M334" s="83">
        <v>454433000</v>
      </c>
      <c r="N334" s="37"/>
      <c r="O334" s="37"/>
      <c r="P334" s="38"/>
      <c r="Q334" s="49">
        <v>65625000</v>
      </c>
      <c r="R334" s="36">
        <v>52319000</v>
      </c>
      <c r="S334" s="37"/>
      <c r="T334" s="37"/>
      <c r="U334" s="38"/>
      <c r="V334" s="36">
        <v>-52748000</v>
      </c>
      <c r="W334" s="37"/>
      <c r="X334" s="37"/>
      <c r="Y334" s="37"/>
      <c r="Z334" s="38"/>
      <c r="AB334" s="84">
        <v>519629000</v>
      </c>
      <c r="AC334" s="36">
        <v>-59464000</v>
      </c>
      <c r="AD334" s="37"/>
      <c r="AE334" s="37"/>
      <c r="AF334" s="37"/>
      <c r="AG334" s="37"/>
      <c r="AH334" s="37"/>
      <c r="AI334" s="54"/>
      <c r="AJ334" s="54"/>
      <c r="AL334" s="37"/>
      <c r="AM334" s="38"/>
      <c r="AN334" s="36">
        <v>0</v>
      </c>
      <c r="AO334" s="37"/>
      <c r="AP334" s="37"/>
      <c r="AQ334" s="37"/>
      <c r="AR334" s="38"/>
      <c r="AS334" s="54">
        <v>-42674000</v>
      </c>
      <c r="AT334" s="54"/>
      <c r="AU334" s="82">
        <v>-102138000</v>
      </c>
      <c r="AV334" s="54">
        <v>-145631000</v>
      </c>
      <c r="AW334" s="36">
        <v>-200000</v>
      </c>
      <c r="AX334" s="37"/>
      <c r="AZ334" s="37"/>
      <c r="BA334" s="38"/>
      <c r="BB334" s="36">
        <v>-277535000</v>
      </c>
      <c r="BC334" s="37"/>
      <c r="BD334" s="38"/>
      <c r="BE334" s="54"/>
      <c r="BF334" s="54"/>
      <c r="BG334" s="82">
        <v>-423366000</v>
      </c>
      <c r="BH334" s="54">
        <v>-5875000</v>
      </c>
      <c r="BI334" s="54"/>
      <c r="BJ334" s="58">
        <v>-5875000</v>
      </c>
      <c r="BK334" s="37">
        <v>-226000</v>
      </c>
      <c r="BL334" s="56">
        <v>-6101000</v>
      </c>
    </row>
    <row r="335" spans="1:64" x14ac:dyDescent="0.2">
      <c r="A335" s="52" t="s">
        <v>1003</v>
      </c>
      <c r="B335" s="52" t="s">
        <v>1004</v>
      </c>
      <c r="C335" s="52">
        <v>331016</v>
      </c>
      <c r="D335" s="52" t="s">
        <v>16</v>
      </c>
      <c r="E335" s="52">
        <v>2019</v>
      </c>
      <c r="F335" s="52" t="s">
        <v>1292</v>
      </c>
      <c r="G335" s="53">
        <v>43921</v>
      </c>
      <c r="H335" s="53">
        <v>43978</v>
      </c>
      <c r="I335" s="53">
        <v>43978</v>
      </c>
      <c r="J335" s="54">
        <v>75800000</v>
      </c>
      <c r="K335" s="54">
        <v>77200000</v>
      </c>
      <c r="L335" s="52" t="s">
        <v>1005</v>
      </c>
      <c r="M335" s="83">
        <v>384300000</v>
      </c>
      <c r="N335" s="37"/>
      <c r="O335" s="37"/>
      <c r="P335" s="38"/>
      <c r="Q335" s="49">
        <v>269500000</v>
      </c>
      <c r="R335" s="36">
        <v>26900000</v>
      </c>
      <c r="S335" s="37"/>
      <c r="T335" s="37"/>
      <c r="U335" s="38"/>
      <c r="V335" s="36">
        <v>73900000</v>
      </c>
      <c r="W335" s="37"/>
      <c r="X335" s="37"/>
      <c r="Y335" s="37"/>
      <c r="Z335" s="38"/>
      <c r="AB335" s="84">
        <v>754600000</v>
      </c>
      <c r="AC335" s="36">
        <v>-249500000</v>
      </c>
      <c r="AD335" s="37"/>
      <c r="AE335" s="37"/>
      <c r="AF335" s="37"/>
      <c r="AG335" s="37"/>
      <c r="AH335" s="37"/>
      <c r="AI335" s="54"/>
      <c r="AJ335" s="54"/>
      <c r="AK335" s="36">
        <v>950700000</v>
      </c>
      <c r="AL335" s="37"/>
      <c r="AM335" s="38"/>
      <c r="AN335" s="36">
        <v>900000</v>
      </c>
      <c r="AO335" s="37"/>
      <c r="AP335" s="37"/>
      <c r="AQ335" s="37"/>
      <c r="AR335" s="38"/>
      <c r="AS335" s="54">
        <v>0</v>
      </c>
      <c r="AT335" s="54"/>
      <c r="AU335" s="82">
        <v>702100000</v>
      </c>
      <c r="AV335" s="54">
        <v>-203900000</v>
      </c>
      <c r="AW335" s="36">
        <v>461400000</v>
      </c>
      <c r="AX335" s="37"/>
      <c r="AZ335" s="37"/>
      <c r="BA335" s="38"/>
      <c r="BB335" s="36">
        <v>-694800000</v>
      </c>
      <c r="BC335" s="37">
        <v>0</v>
      </c>
      <c r="BD335" s="38">
        <v>-694800000</v>
      </c>
      <c r="BE335" s="54">
        <v>-900000</v>
      </c>
      <c r="BF335" s="54"/>
      <c r="BG335" s="82">
        <v>-438200000</v>
      </c>
      <c r="BH335" s="54">
        <v>1018500000</v>
      </c>
      <c r="BI335" s="54"/>
      <c r="BJ335" s="58">
        <v>1018500000</v>
      </c>
      <c r="BK335" s="37">
        <v>-15200000</v>
      </c>
      <c r="BL335" s="56">
        <v>1003300000</v>
      </c>
    </row>
    <row r="336" spans="1:64" x14ac:dyDescent="0.2">
      <c r="A336" s="52" t="s">
        <v>1015</v>
      </c>
      <c r="B336" s="52" t="s">
        <v>1016</v>
      </c>
      <c r="C336" s="52">
        <v>129653</v>
      </c>
      <c r="D336" s="52" t="s">
        <v>16</v>
      </c>
      <c r="E336" s="52">
        <v>2020</v>
      </c>
      <c r="F336" s="52" t="s">
        <v>1292</v>
      </c>
      <c r="G336" s="53">
        <v>44012</v>
      </c>
      <c r="H336" s="53">
        <v>44056</v>
      </c>
      <c r="I336" s="53">
        <v>44056</v>
      </c>
      <c r="J336" s="54">
        <v>144338000</v>
      </c>
      <c r="K336" s="54">
        <v>145652000</v>
      </c>
      <c r="L336" s="52" t="s">
        <v>1017</v>
      </c>
      <c r="M336" s="83">
        <v>621674000</v>
      </c>
      <c r="N336" s="37"/>
      <c r="O336" s="37"/>
      <c r="P336" s="38"/>
      <c r="Q336" s="49">
        <v>154850000</v>
      </c>
      <c r="R336" s="36">
        <v>123652000</v>
      </c>
      <c r="S336" s="37"/>
      <c r="T336" s="37"/>
      <c r="U336" s="38"/>
      <c r="V336" s="36">
        <v>-97921000</v>
      </c>
      <c r="W336" s="37"/>
      <c r="X336" s="37"/>
      <c r="Y336" s="37"/>
      <c r="Z336" s="38"/>
      <c r="AB336" s="84">
        <v>802255000</v>
      </c>
      <c r="AC336" s="36">
        <v>-105938000</v>
      </c>
      <c r="AD336" s="37"/>
      <c r="AE336" s="37"/>
      <c r="AF336" s="37"/>
      <c r="AG336" s="37"/>
      <c r="AH336" s="37"/>
      <c r="AI336" s="54"/>
      <c r="AJ336" s="54"/>
      <c r="AK336" s="36">
        <v>-31616000</v>
      </c>
      <c r="AL336" s="37"/>
      <c r="AM336" s="38"/>
      <c r="AN336" s="36">
        <v>-27910000</v>
      </c>
      <c r="AO336" s="37"/>
      <c r="AP336" s="37"/>
      <c r="AQ336" s="37"/>
      <c r="AR336" s="38"/>
      <c r="AS336" s="54">
        <v>-14397000</v>
      </c>
      <c r="AT336" s="54"/>
      <c r="AU336" s="82">
        <v>-179861000</v>
      </c>
      <c r="AV336" s="54">
        <v>-225093000</v>
      </c>
      <c r="AW336" s="36">
        <v>-94012000</v>
      </c>
      <c r="AX336" s="37"/>
      <c r="AZ336" s="37"/>
      <c r="BA336" s="38"/>
      <c r="BB336" s="36">
        <v>48182000</v>
      </c>
      <c r="BC336" s="37">
        <v>48182000</v>
      </c>
      <c r="BD336" s="38"/>
      <c r="BE336" s="54">
        <v>-46363000</v>
      </c>
      <c r="BF336" s="54"/>
      <c r="BG336" s="82">
        <v>-317286000</v>
      </c>
      <c r="BH336" s="54">
        <v>305108000</v>
      </c>
      <c r="BI336" s="54"/>
      <c r="BJ336" s="58">
        <v>305108000</v>
      </c>
      <c r="BK336" s="37">
        <v>10920000</v>
      </c>
      <c r="BL336" s="56">
        <v>316028000</v>
      </c>
    </row>
    <row r="337" spans="1:64" x14ac:dyDescent="0.2">
      <c r="A337" s="52" t="s">
        <v>1021</v>
      </c>
      <c r="B337" s="52" t="s">
        <v>1022</v>
      </c>
      <c r="C337" s="52">
        <v>121874</v>
      </c>
      <c r="D337" s="52" t="s">
        <v>16</v>
      </c>
      <c r="E337" s="52">
        <v>2019</v>
      </c>
      <c r="F337" s="52" t="s">
        <v>1292</v>
      </c>
      <c r="G337" s="53">
        <v>43738</v>
      </c>
      <c r="H337" s="53">
        <v>43781</v>
      </c>
      <c r="I337" s="53">
        <v>43781</v>
      </c>
      <c r="J337" s="54">
        <v>118300000</v>
      </c>
      <c r="K337" s="54">
        <v>119300000</v>
      </c>
      <c r="L337" s="52" t="s">
        <v>1023</v>
      </c>
      <c r="M337" s="83">
        <v>695800000</v>
      </c>
      <c r="N337" s="37">
        <v>695800000</v>
      </c>
      <c r="O337" s="37"/>
      <c r="P337" s="38"/>
      <c r="Q337" s="49">
        <v>152200000</v>
      </c>
      <c r="R337" s="36">
        <v>388500000</v>
      </c>
      <c r="S337" s="37"/>
      <c r="T337" s="37"/>
      <c r="U337" s="38"/>
      <c r="V337" s="36">
        <v>-54500000</v>
      </c>
      <c r="W337" s="37"/>
      <c r="X337" s="37"/>
      <c r="Y337" s="37"/>
      <c r="Z337" s="38"/>
      <c r="AB337" s="84">
        <v>1182000000</v>
      </c>
      <c r="AC337" s="36">
        <v>-128300000</v>
      </c>
      <c r="AD337" s="37"/>
      <c r="AE337" s="37"/>
      <c r="AF337" s="37"/>
      <c r="AG337" s="37"/>
      <c r="AH337" s="37"/>
      <c r="AI337" s="54"/>
      <c r="AJ337" s="54"/>
      <c r="AK337" s="36">
        <v>379100000</v>
      </c>
      <c r="AL337" s="37"/>
      <c r="AM337" s="38"/>
      <c r="AN337" s="36">
        <v>-20700000</v>
      </c>
      <c r="AO337" s="37"/>
      <c r="AP337" s="37"/>
      <c r="AQ337" s="37"/>
      <c r="AR337" s="38"/>
      <c r="AS337" s="54">
        <v>-5100000</v>
      </c>
      <c r="AT337" s="54"/>
      <c r="AU337" s="82">
        <v>225000000</v>
      </c>
      <c r="AV337" s="54">
        <v>-459800000</v>
      </c>
      <c r="AW337" s="36">
        <v>436600000</v>
      </c>
      <c r="AX337" s="37"/>
      <c r="AZ337" s="37"/>
      <c r="BA337" s="38"/>
      <c r="BB337" s="36">
        <v>-961600000</v>
      </c>
      <c r="BC337" s="37"/>
      <c r="BD337" s="38"/>
      <c r="BE337" s="54">
        <v>-1100000</v>
      </c>
      <c r="BF337" s="54"/>
      <c r="BG337" s="82">
        <v>-985900000</v>
      </c>
      <c r="BH337" s="54">
        <v>421100000</v>
      </c>
      <c r="BI337" s="54"/>
      <c r="BJ337" s="58">
        <v>421100000</v>
      </c>
      <c r="BK337" s="37">
        <v>-21500000</v>
      </c>
      <c r="BL337" s="56">
        <v>399600000</v>
      </c>
    </row>
    <row r="338" spans="1:64" x14ac:dyDescent="0.2">
      <c r="A338" s="52" t="s">
        <v>1024</v>
      </c>
      <c r="B338" s="52" t="s">
        <v>1025</v>
      </c>
      <c r="C338" s="52">
        <v>744726</v>
      </c>
      <c r="D338" s="52" t="s">
        <v>16</v>
      </c>
      <c r="E338" s="52">
        <v>2019</v>
      </c>
      <c r="F338" s="52" t="s">
        <v>1292</v>
      </c>
      <c r="G338" s="53">
        <v>43830</v>
      </c>
      <c r="H338" s="53">
        <v>43889</v>
      </c>
      <c r="I338" s="53">
        <v>43889</v>
      </c>
      <c r="J338" s="54">
        <v>327477000</v>
      </c>
      <c r="K338" s="54">
        <v>327477000</v>
      </c>
      <c r="L338" s="52" t="s">
        <v>1026</v>
      </c>
      <c r="M338" s="83">
        <v>203347000</v>
      </c>
      <c r="N338" s="37"/>
      <c r="O338" s="37"/>
      <c r="P338" s="38"/>
      <c r="Q338" s="49">
        <v>79544000</v>
      </c>
      <c r="R338" s="36">
        <v>71974000</v>
      </c>
      <c r="S338" s="37"/>
      <c r="T338" s="37"/>
      <c r="U338" s="38"/>
      <c r="V338" s="36">
        <v>-45677000</v>
      </c>
      <c r="W338" s="37"/>
      <c r="X338" s="37"/>
      <c r="Y338" s="37"/>
      <c r="Z338" s="38"/>
      <c r="AB338" s="84">
        <v>309188000</v>
      </c>
      <c r="AC338" s="36">
        <v>-24771000</v>
      </c>
      <c r="AD338" s="37"/>
      <c r="AE338" s="37"/>
      <c r="AF338" s="37"/>
      <c r="AG338" s="37"/>
      <c r="AH338" s="37"/>
      <c r="AI338" s="54"/>
      <c r="AJ338" s="54"/>
      <c r="AL338" s="37"/>
      <c r="AM338" s="38"/>
      <c r="AN338" s="36">
        <v>-430558000</v>
      </c>
      <c r="AO338" s="37"/>
      <c r="AP338" s="37"/>
      <c r="AQ338" s="37"/>
      <c r="AR338" s="38"/>
      <c r="AS338" s="54">
        <v>222000</v>
      </c>
      <c r="AT338" s="54"/>
      <c r="AU338" s="82">
        <v>-455107000</v>
      </c>
      <c r="AV338" s="54">
        <v>-153836000</v>
      </c>
      <c r="AW338" s="36">
        <v>101500000</v>
      </c>
      <c r="AX338" s="37"/>
      <c r="AZ338" s="37"/>
      <c r="BA338" s="38"/>
      <c r="BB338" s="36">
        <v>-10009000</v>
      </c>
      <c r="BC338" s="37"/>
      <c r="BD338" s="38">
        <v>-10009000</v>
      </c>
      <c r="BE338" s="54">
        <v>190000000</v>
      </c>
      <c r="BF338" s="54"/>
      <c r="BG338" s="82">
        <v>127655000</v>
      </c>
      <c r="BH338" s="54">
        <v>-18264000</v>
      </c>
      <c r="BI338" s="54"/>
      <c r="BJ338" s="58">
        <v>-18264000</v>
      </c>
      <c r="BK338" s="37">
        <v>-2945000</v>
      </c>
      <c r="BL338" s="56">
        <v>-21209000</v>
      </c>
    </row>
    <row r="339" spans="1:64" x14ac:dyDescent="0.2">
      <c r="A339" s="52" t="s">
        <v>1027</v>
      </c>
      <c r="B339" s="52" t="s">
        <v>1028</v>
      </c>
      <c r="C339" s="52">
        <v>119446</v>
      </c>
      <c r="D339" s="52" t="s">
        <v>16</v>
      </c>
      <c r="E339" s="52">
        <v>2019</v>
      </c>
      <c r="F339" s="52" t="s">
        <v>1292</v>
      </c>
      <c r="G339" s="53">
        <v>43830</v>
      </c>
      <c r="H339" s="53">
        <v>43889</v>
      </c>
      <c r="I339" s="53">
        <v>43889</v>
      </c>
      <c r="J339" s="54">
        <v>103900000</v>
      </c>
      <c r="K339" s="54">
        <v>105100000</v>
      </c>
      <c r="L339" s="52" t="s">
        <v>1029</v>
      </c>
      <c r="M339" s="83">
        <v>1767900000</v>
      </c>
      <c r="N339" s="37"/>
      <c r="O339" s="37"/>
      <c r="P339" s="38"/>
      <c r="Q339" s="49">
        <v>416000000</v>
      </c>
      <c r="R339" s="36">
        <v>-637300000</v>
      </c>
      <c r="S339" s="37"/>
      <c r="T339" s="37"/>
      <c r="U339" s="38"/>
      <c r="V339" s="36">
        <v>-84800000</v>
      </c>
      <c r="W339" s="37"/>
      <c r="X339" s="37"/>
      <c r="Y339" s="37"/>
      <c r="Z339" s="38"/>
      <c r="AB339" s="84">
        <v>1461800000</v>
      </c>
      <c r="AC339" s="36">
        <v>1093900000</v>
      </c>
      <c r="AD339" s="37">
        <v>1156800000</v>
      </c>
      <c r="AE339" s="37">
        <v>1156800000</v>
      </c>
      <c r="AF339" s="37"/>
      <c r="AG339" s="37">
        <v>-62900000</v>
      </c>
      <c r="AH339" s="37">
        <v>-52700000</v>
      </c>
      <c r="AI339" s="54">
        <v>-10200000</v>
      </c>
      <c r="AJ339" s="54"/>
      <c r="AL339" s="37"/>
      <c r="AM339" s="38"/>
      <c r="AN339" s="36">
        <v>-2387300000</v>
      </c>
      <c r="AO339" s="37"/>
      <c r="AP339" s="37">
        <v>-2387300000</v>
      </c>
      <c r="AQ339" s="37"/>
      <c r="AR339" s="38"/>
      <c r="AS339" s="54">
        <v>-2600000</v>
      </c>
      <c r="AT339" s="54"/>
      <c r="AU339" s="82">
        <v>-1296000000</v>
      </c>
      <c r="AV339" s="54">
        <v>-191700000</v>
      </c>
      <c r="AW339" s="36">
        <v>335000000</v>
      </c>
      <c r="AX339" s="37"/>
      <c r="AZ339" s="37"/>
      <c r="BA339" s="38"/>
      <c r="BB339" s="36">
        <v>6800000</v>
      </c>
      <c r="BC339" s="37"/>
      <c r="BD339" s="38"/>
      <c r="BE339" s="54">
        <v>26900000</v>
      </c>
      <c r="BF339" s="54"/>
      <c r="BG339" s="82">
        <v>177000000</v>
      </c>
      <c r="BH339" s="54">
        <v>342800000</v>
      </c>
      <c r="BI339" s="54"/>
      <c r="BJ339" s="58">
        <v>342800000</v>
      </c>
      <c r="BK339" s="37">
        <v>2500000</v>
      </c>
      <c r="BL339" s="56">
        <v>345300000</v>
      </c>
    </row>
    <row r="340" spans="1:64" x14ac:dyDescent="0.2">
      <c r="A340" s="52" t="s">
        <v>1030</v>
      </c>
      <c r="B340" s="52" t="s">
        <v>1031</v>
      </c>
      <c r="C340" s="52">
        <v>200092</v>
      </c>
      <c r="D340" s="52" t="s">
        <v>16</v>
      </c>
      <c r="E340" s="52">
        <v>2019</v>
      </c>
      <c r="F340" s="52" t="s">
        <v>1292</v>
      </c>
      <c r="G340" s="53">
        <v>43890</v>
      </c>
      <c r="H340" s="53">
        <v>43921</v>
      </c>
      <c r="I340" s="53">
        <v>43921</v>
      </c>
      <c r="J340" s="54">
        <v>358462000</v>
      </c>
      <c r="K340" s="54">
        <v>361182000</v>
      </c>
      <c r="L340" s="52" t="s">
        <v>1032</v>
      </c>
      <c r="M340" s="83">
        <v>1660928000</v>
      </c>
      <c r="N340" s="37"/>
      <c r="O340" s="37"/>
      <c r="P340" s="38"/>
      <c r="Q340" s="49">
        <v>350892000</v>
      </c>
      <c r="R340" s="36">
        <v>127447000</v>
      </c>
      <c r="S340" s="37"/>
      <c r="T340" s="37"/>
      <c r="U340" s="38"/>
      <c r="V340" s="36">
        <v>32279000</v>
      </c>
      <c r="W340" s="37"/>
      <c r="X340" s="37"/>
      <c r="Y340" s="37"/>
      <c r="Z340" s="38"/>
      <c r="AB340" s="84">
        <v>2171546000</v>
      </c>
      <c r="AC340" s="36">
        <v>-555483000</v>
      </c>
      <c r="AD340" s="37"/>
      <c r="AE340" s="37"/>
      <c r="AF340" s="37"/>
      <c r="AG340" s="37"/>
      <c r="AH340" s="37"/>
      <c r="AI340" s="54"/>
      <c r="AJ340" s="54"/>
      <c r="AK340" s="36">
        <v>517000</v>
      </c>
      <c r="AL340" s="37"/>
      <c r="AM340" s="38"/>
      <c r="AO340" s="37"/>
      <c r="AP340" s="37"/>
      <c r="AQ340" s="37"/>
      <c r="AR340" s="38"/>
      <c r="AS340" s="54"/>
      <c r="AT340" s="54"/>
      <c r="AU340" s="82">
        <v>-554966000</v>
      </c>
      <c r="AV340" s="54">
        <v>-369793000</v>
      </c>
      <c r="AW340" s="36">
        <v>0</v>
      </c>
      <c r="AX340" s="37"/>
      <c r="AZ340" s="37"/>
      <c r="BA340" s="38"/>
      <c r="BB340" s="36">
        <v>-1313456000</v>
      </c>
      <c r="BC340" s="37"/>
      <c r="BD340" s="38"/>
      <c r="BE340" s="54"/>
      <c r="BF340" s="54"/>
      <c r="BG340" s="82">
        <v>-1683249000</v>
      </c>
      <c r="BH340" s="54">
        <v>-66669000</v>
      </c>
      <c r="BI340" s="54"/>
      <c r="BJ340" s="58">
        <v>-66669000</v>
      </c>
      <c r="BK340" s="37"/>
      <c r="BL340" s="56">
        <v>-66669000</v>
      </c>
    </row>
    <row r="341" spans="1:64" x14ac:dyDescent="0.2">
      <c r="A341" s="52" t="s">
        <v>1012</v>
      </c>
      <c r="B341" s="52" t="s">
        <v>1013</v>
      </c>
      <c r="C341" s="52">
        <v>101495</v>
      </c>
      <c r="D341" s="52" t="s">
        <v>16</v>
      </c>
      <c r="E341" s="52">
        <v>2019</v>
      </c>
      <c r="F341" s="52" t="s">
        <v>1292</v>
      </c>
      <c r="G341" s="53">
        <v>43830</v>
      </c>
      <c r="H341" s="53">
        <v>43875</v>
      </c>
      <c r="I341" s="53">
        <v>43875</v>
      </c>
      <c r="J341" s="54">
        <v>321100000</v>
      </c>
      <c r="K341" s="54">
        <v>322000000</v>
      </c>
      <c r="L341" s="52" t="s">
        <v>1014</v>
      </c>
      <c r="M341" s="83">
        <v>1073800000</v>
      </c>
      <c r="N341" s="37"/>
      <c r="O341" s="37"/>
      <c r="P341" s="38"/>
      <c r="Q341" s="49">
        <v>1122400000</v>
      </c>
      <c r="R341" s="36">
        <v>245600000</v>
      </c>
      <c r="S341" s="37"/>
      <c r="T341" s="37"/>
      <c r="U341" s="38"/>
      <c r="V341" s="36">
        <v>-89700000</v>
      </c>
      <c r="W341" s="37"/>
      <c r="X341" s="37"/>
      <c r="Y341" s="37"/>
      <c r="Z341" s="38"/>
      <c r="AB341" s="84">
        <v>2352100000</v>
      </c>
      <c r="AC341" s="36">
        <v>-1185400000</v>
      </c>
      <c r="AD341" s="37"/>
      <c r="AE341" s="37"/>
      <c r="AF341" s="37"/>
      <c r="AG341" s="37"/>
      <c r="AH341" s="37"/>
      <c r="AI341" s="54"/>
      <c r="AJ341" s="54"/>
      <c r="AK341" s="36">
        <v>-1200000</v>
      </c>
      <c r="AL341" s="37"/>
      <c r="AM341" s="38"/>
      <c r="AN341" s="36">
        <v>-532300000</v>
      </c>
      <c r="AO341" s="37"/>
      <c r="AP341" s="37"/>
      <c r="AQ341" s="37"/>
      <c r="AR341" s="38"/>
      <c r="AS341" s="54">
        <v>-100000</v>
      </c>
      <c r="AT341" s="54"/>
      <c r="AU341" s="82">
        <v>-1719000000</v>
      </c>
      <c r="AV341" s="54">
        <v>-491200000</v>
      </c>
      <c r="AW341" s="36">
        <v>309700000</v>
      </c>
      <c r="AX341" s="37"/>
      <c r="AZ341" s="37"/>
      <c r="BA341" s="38"/>
      <c r="BB341" s="36">
        <v>-390100000</v>
      </c>
      <c r="BC341" s="37"/>
      <c r="BD341" s="38"/>
      <c r="BE341" s="54">
        <v>-17400000</v>
      </c>
      <c r="BF341" s="54"/>
      <c r="BG341" s="82">
        <v>-589000000</v>
      </c>
      <c r="BH341" s="54">
        <v>44100000</v>
      </c>
      <c r="BI341" s="54"/>
      <c r="BJ341" s="58">
        <v>44100000</v>
      </c>
      <c r="BK341" s="37"/>
      <c r="BL341" s="56">
        <v>44100000</v>
      </c>
    </row>
    <row r="342" spans="1:64" x14ac:dyDescent="0.2">
      <c r="A342" s="52" t="s">
        <v>1042</v>
      </c>
      <c r="B342" s="52" t="s">
        <v>1043</v>
      </c>
      <c r="C342" s="52">
        <v>100897</v>
      </c>
      <c r="D342" s="52" t="s">
        <v>16</v>
      </c>
      <c r="E342" s="52">
        <v>2019</v>
      </c>
      <c r="F342" s="52" t="s">
        <v>1292</v>
      </c>
      <c r="G342" s="53">
        <v>43830</v>
      </c>
      <c r="H342" s="53">
        <v>43885</v>
      </c>
      <c r="I342" s="53">
        <v>43885</v>
      </c>
      <c r="J342" s="54">
        <v>112809000</v>
      </c>
      <c r="K342" s="54">
        <v>114693000</v>
      </c>
      <c r="L342" s="52" t="s">
        <v>1044</v>
      </c>
      <c r="M342" s="83">
        <v>147284000</v>
      </c>
      <c r="N342" s="37"/>
      <c r="O342" s="37"/>
      <c r="P342" s="38"/>
      <c r="Q342" s="49">
        <v>697078000</v>
      </c>
      <c r="R342" s="36">
        <v>130154000</v>
      </c>
      <c r="S342" s="37"/>
      <c r="T342" s="37"/>
      <c r="U342" s="38"/>
      <c r="V342" s="36">
        <v>-4471000</v>
      </c>
      <c r="W342" s="37"/>
      <c r="X342" s="37"/>
      <c r="Y342" s="37"/>
      <c r="Z342" s="38"/>
      <c r="AB342" s="84">
        <v>970045000</v>
      </c>
      <c r="AC342" s="36">
        <v>-154236000</v>
      </c>
      <c r="AD342" s="37"/>
      <c r="AE342" s="37"/>
      <c r="AF342" s="37"/>
      <c r="AG342" s="37"/>
      <c r="AH342" s="37"/>
      <c r="AI342" s="54"/>
      <c r="AJ342" s="54"/>
      <c r="AK342" s="36">
        <v>-638963000</v>
      </c>
      <c r="AL342" s="37"/>
      <c r="AM342" s="38"/>
      <c r="AN342" s="36">
        <v>-773957000</v>
      </c>
      <c r="AO342" s="37"/>
      <c r="AP342" s="37"/>
      <c r="AQ342" s="37"/>
      <c r="AR342" s="38"/>
      <c r="AS342" s="54">
        <v>619998000</v>
      </c>
      <c r="AT342" s="54"/>
      <c r="AU342" s="82">
        <v>-947158000</v>
      </c>
      <c r="AV342" s="54">
        <v>-83387000</v>
      </c>
      <c r="AW342" s="36">
        <v>373458000</v>
      </c>
      <c r="AX342" s="37"/>
      <c r="AZ342" s="37"/>
      <c r="BA342" s="38"/>
      <c r="BB342" s="36">
        <v>-350780000</v>
      </c>
      <c r="BC342" s="37">
        <v>116202000</v>
      </c>
      <c r="BD342" s="38">
        <v>-466982000</v>
      </c>
      <c r="BE342" s="54">
        <v>-1605000</v>
      </c>
      <c r="BF342" s="54"/>
      <c r="BG342" s="82">
        <v>-62314000</v>
      </c>
      <c r="BH342" s="54">
        <v>-39427000</v>
      </c>
      <c r="BI342" s="54"/>
      <c r="BJ342" s="58">
        <v>-39427000</v>
      </c>
      <c r="BK342" s="37">
        <v>2247000</v>
      </c>
      <c r="BL342" s="56">
        <v>-37180000</v>
      </c>
    </row>
    <row r="343" spans="1:64" x14ac:dyDescent="0.2">
      <c r="A343" s="52" t="s">
        <v>1084</v>
      </c>
      <c r="B343" s="52" t="s">
        <v>1085</v>
      </c>
      <c r="C343" s="52">
        <v>86689</v>
      </c>
      <c r="D343" s="52" t="s">
        <v>16</v>
      </c>
      <c r="E343" s="52">
        <v>2019</v>
      </c>
      <c r="F343" s="52" t="s">
        <v>1292</v>
      </c>
      <c r="G343" s="53">
        <v>43738</v>
      </c>
      <c r="H343" s="53">
        <v>43784</v>
      </c>
      <c r="I343" s="53">
        <v>43784</v>
      </c>
      <c r="J343" s="54">
        <v>1221200000</v>
      </c>
      <c r="K343" s="54">
        <v>1233200000</v>
      </c>
      <c r="L343" s="52" t="s">
        <v>1086</v>
      </c>
      <c r="M343" s="83">
        <v>3594600000</v>
      </c>
      <c r="N343" s="37"/>
      <c r="O343" s="37"/>
      <c r="P343" s="38"/>
      <c r="Q343" s="49">
        <v>1449300000</v>
      </c>
      <c r="R343" s="36">
        <v>-1645600000</v>
      </c>
      <c r="S343" s="37"/>
      <c r="T343" s="37"/>
      <c r="U343" s="38"/>
      <c r="V343" s="36">
        <v>1648700000</v>
      </c>
      <c r="W343" s="37"/>
      <c r="X343" s="37"/>
      <c r="Y343" s="37"/>
      <c r="Z343" s="38"/>
      <c r="AB343" s="84">
        <v>5047000000</v>
      </c>
      <c r="AC343" s="36">
        <v>-1806600000</v>
      </c>
      <c r="AD343" s="37"/>
      <c r="AE343" s="37"/>
      <c r="AF343" s="37"/>
      <c r="AG343" s="37"/>
      <c r="AH343" s="37"/>
      <c r="AI343" s="54"/>
      <c r="AJ343" s="54"/>
      <c r="AK343" s="36">
        <v>107900000</v>
      </c>
      <c r="AL343" s="37">
        <v>298300000</v>
      </c>
      <c r="AM343" s="38">
        <v>-190400000</v>
      </c>
      <c r="AN343" s="36">
        <v>0</v>
      </c>
      <c r="AO343" s="37"/>
      <c r="AP343" s="37"/>
      <c r="AQ343" s="37"/>
      <c r="AR343" s="38"/>
      <c r="AS343" s="54">
        <v>687900000</v>
      </c>
      <c r="AT343" s="54"/>
      <c r="AU343" s="82">
        <v>-1010800000</v>
      </c>
      <c r="AV343" s="54">
        <v>-1761300000</v>
      </c>
      <c r="AW343" s="36">
        <v>1646000000</v>
      </c>
      <c r="AX343" s="37"/>
      <c r="AZ343" s="37"/>
      <c r="BA343" s="38"/>
      <c r="BB343" s="36">
        <v>-9812500000</v>
      </c>
      <c r="BC343" s="37"/>
      <c r="BD343" s="38"/>
      <c r="BE343" s="54">
        <v>-129100000</v>
      </c>
      <c r="BF343" s="54"/>
      <c r="BG343" s="82">
        <v>-10056900000</v>
      </c>
      <c r="BH343" s="54">
        <v>-6020700000</v>
      </c>
      <c r="BI343" s="54"/>
      <c r="BJ343" s="58">
        <v>-6020700000</v>
      </c>
      <c r="BK343" s="37">
        <v>-49000000</v>
      </c>
      <c r="BL343" s="56">
        <v>-6069700000</v>
      </c>
    </row>
    <row r="344" spans="1:64" x14ac:dyDescent="0.2">
      <c r="A344" s="52" t="s">
        <v>1051</v>
      </c>
      <c r="B344" s="52" t="s">
        <v>1052</v>
      </c>
      <c r="C344" s="52">
        <v>378213</v>
      </c>
      <c r="D344" s="52" t="s">
        <v>16</v>
      </c>
      <c r="E344" s="52">
        <v>2019</v>
      </c>
      <c r="F344" s="52" t="s">
        <v>1292</v>
      </c>
      <c r="G344" s="53">
        <v>43830</v>
      </c>
      <c r="H344" s="53">
        <v>43892</v>
      </c>
      <c r="I344" s="53">
        <v>43892</v>
      </c>
      <c r="J344" s="54">
        <v>154300000</v>
      </c>
      <c r="K344" s="54">
        <v>155200000</v>
      </c>
      <c r="L344" s="52" t="s">
        <v>1053</v>
      </c>
      <c r="M344" s="83">
        <v>263000000</v>
      </c>
      <c r="N344" s="37"/>
      <c r="O344" s="37"/>
      <c r="P344" s="38"/>
      <c r="Q344" s="49">
        <v>150800000</v>
      </c>
      <c r="R344" s="36">
        <v>70000000</v>
      </c>
      <c r="S344" s="37"/>
      <c r="T344" s="37"/>
      <c r="U344" s="38"/>
      <c r="V344" s="36">
        <v>27300000</v>
      </c>
      <c r="W344" s="37"/>
      <c r="X344" s="37"/>
      <c r="Y344" s="37"/>
      <c r="Z344" s="38"/>
      <c r="AB344" s="84">
        <v>511100000</v>
      </c>
      <c r="AC344" s="36">
        <v>-189700000</v>
      </c>
      <c r="AD344" s="37"/>
      <c r="AE344" s="37"/>
      <c r="AF344" s="37"/>
      <c r="AG344" s="37"/>
      <c r="AH344" s="37"/>
      <c r="AI344" s="54"/>
      <c r="AJ344" s="54"/>
      <c r="AK344" s="36">
        <v>-12500000</v>
      </c>
      <c r="AL344" s="37"/>
      <c r="AM344" s="38"/>
      <c r="AN344" s="36">
        <v>-455200000</v>
      </c>
      <c r="AO344" s="37"/>
      <c r="AP344" s="37"/>
      <c r="AQ344" s="37"/>
      <c r="AR344" s="38"/>
      <c r="AS344" s="54">
        <v>-8200000</v>
      </c>
      <c r="AT344" s="54"/>
      <c r="AU344" s="82">
        <v>-665600000</v>
      </c>
      <c r="AV344" s="54">
        <v>-99100000</v>
      </c>
      <c r="AW344" s="36">
        <v>342400000</v>
      </c>
      <c r="AX344" s="37"/>
      <c r="AZ344" s="37"/>
      <c r="BA344" s="38"/>
      <c r="BB344" s="36">
        <v>-67300000</v>
      </c>
      <c r="BC344" s="37"/>
      <c r="BD344" s="38"/>
      <c r="BE344" s="54">
        <v>-36100000</v>
      </c>
      <c r="BF344" s="54"/>
      <c r="BG344" s="82">
        <v>139900000</v>
      </c>
      <c r="BH344" s="54">
        <v>-14600000</v>
      </c>
      <c r="BI344" s="54"/>
      <c r="BJ344" s="58">
        <v>-14600000</v>
      </c>
      <c r="BK344" s="37">
        <v>5300000</v>
      </c>
      <c r="BL344" s="56">
        <v>-9300000</v>
      </c>
    </row>
    <row r="345" spans="1:64" x14ac:dyDescent="0.2">
      <c r="A345" s="52" t="s">
        <v>1060</v>
      </c>
      <c r="B345" s="52" t="s">
        <v>1061</v>
      </c>
      <c r="C345" s="52">
        <v>378215</v>
      </c>
      <c r="D345" s="52" t="s">
        <v>16</v>
      </c>
      <c r="E345" s="52">
        <v>2019</v>
      </c>
      <c r="F345" s="52" t="s">
        <v>1292</v>
      </c>
      <c r="G345" s="53">
        <v>43830</v>
      </c>
      <c r="H345" s="53">
        <v>43882</v>
      </c>
      <c r="I345" s="53">
        <v>43882</v>
      </c>
      <c r="J345" s="54">
        <v>91803528</v>
      </c>
      <c r="K345" s="54">
        <v>93446842</v>
      </c>
      <c r="L345" s="52" t="s">
        <v>1062</v>
      </c>
      <c r="M345" s="83">
        <v>1541300000</v>
      </c>
      <c r="N345" s="37"/>
      <c r="O345" s="37"/>
      <c r="P345" s="38"/>
      <c r="Q345" s="49">
        <v>574900000</v>
      </c>
      <c r="R345" s="36">
        <v>670800000</v>
      </c>
      <c r="S345" s="37">
        <v>101700000</v>
      </c>
      <c r="T345" s="37">
        <v>-131100000</v>
      </c>
      <c r="U345" s="38">
        <v>700200000</v>
      </c>
      <c r="V345" s="36">
        <v>-465700000</v>
      </c>
      <c r="W345" s="37">
        <v>-73200000</v>
      </c>
      <c r="X345" s="37">
        <v>-75500000</v>
      </c>
      <c r="Y345" s="37">
        <v>36200000</v>
      </c>
      <c r="Z345" s="38">
        <v>-353200000</v>
      </c>
      <c r="AB345" s="84">
        <v>2321300000</v>
      </c>
      <c r="AC345" s="36">
        <v>-322000000</v>
      </c>
      <c r="AD345" s="37">
        <v>6900000</v>
      </c>
      <c r="AE345" s="37"/>
      <c r="AF345" s="37"/>
      <c r="AG345" s="37"/>
      <c r="AH345" s="37"/>
      <c r="AI345" s="54"/>
      <c r="AJ345" s="54">
        <v>-328900000</v>
      </c>
      <c r="AL345" s="37"/>
      <c r="AM345" s="38"/>
      <c r="AN345" s="36">
        <v>-77300000</v>
      </c>
      <c r="AO345" s="37"/>
      <c r="AP345" s="37"/>
      <c r="AQ345" s="37"/>
      <c r="AR345" s="38">
        <v>-77300000</v>
      </c>
      <c r="AS345" s="54">
        <v>-63300000</v>
      </c>
      <c r="AT345" s="54"/>
      <c r="AU345" s="82">
        <v>-462600000</v>
      </c>
      <c r="AV345" s="54">
        <v>-420800000</v>
      </c>
      <c r="AW345" s="36">
        <v>-665800000</v>
      </c>
      <c r="AX345" s="37">
        <v>-122800000</v>
      </c>
      <c r="AY345" s="55">
        <v>-543000000</v>
      </c>
      <c r="AZ345" s="37">
        <v>-1875800000</v>
      </c>
      <c r="BA345" s="38">
        <v>1332800000</v>
      </c>
      <c r="BB345" s="36">
        <v>-624200000</v>
      </c>
      <c r="BC345" s="37">
        <v>154600000</v>
      </c>
      <c r="BD345" s="38">
        <v>-778800000</v>
      </c>
      <c r="BE345" s="54">
        <v>-135600000</v>
      </c>
      <c r="BF345" s="54"/>
      <c r="BG345" s="82">
        <v>-1846400000</v>
      </c>
      <c r="BH345" s="54">
        <v>12300000</v>
      </c>
      <c r="BI345" s="54"/>
      <c r="BJ345" s="58">
        <v>12300000</v>
      </c>
      <c r="BK345" s="37">
        <v>-6000000</v>
      </c>
      <c r="BL345" s="56">
        <v>6300000</v>
      </c>
    </row>
    <row r="346" spans="1:64" x14ac:dyDescent="0.2">
      <c r="A346" s="52" t="s">
        <v>694</v>
      </c>
      <c r="B346" s="52" t="s">
        <v>695</v>
      </c>
      <c r="C346" s="52">
        <v>254348</v>
      </c>
      <c r="D346" s="52" t="s">
        <v>16</v>
      </c>
      <c r="E346" s="52">
        <v>2020</v>
      </c>
      <c r="F346" s="52" t="s">
        <v>1292</v>
      </c>
      <c r="G346" s="53">
        <v>43951</v>
      </c>
      <c r="H346" s="53">
        <v>44001</v>
      </c>
      <c r="I346" s="53">
        <v>44001</v>
      </c>
      <c r="J346" s="54">
        <v>113400000</v>
      </c>
      <c r="K346" s="54">
        <v>113400000</v>
      </c>
      <c r="L346" s="52" t="s">
        <v>696</v>
      </c>
      <c r="M346" s="83">
        <v>779500000</v>
      </c>
      <c r="N346" s="37"/>
      <c r="O346" s="37"/>
      <c r="P346" s="38"/>
      <c r="Q346" s="49">
        <v>446500000</v>
      </c>
      <c r="R346" s="36">
        <v>-137000000</v>
      </c>
      <c r="S346" s="37"/>
      <c r="T346" s="37"/>
      <c r="U346" s="38"/>
      <c r="V346" s="36">
        <v>165800000</v>
      </c>
      <c r="W346" s="37"/>
      <c r="X346" s="37"/>
      <c r="Y346" s="37"/>
      <c r="Z346" s="38"/>
      <c r="AB346" s="84">
        <v>1254800000</v>
      </c>
      <c r="AC346" s="36">
        <v>-266900000</v>
      </c>
      <c r="AD346" s="37"/>
      <c r="AE346" s="37"/>
      <c r="AF346" s="37"/>
      <c r="AG346" s="37"/>
      <c r="AH346" s="37"/>
      <c r="AI346" s="54"/>
      <c r="AJ346" s="54"/>
      <c r="AL346" s="37"/>
      <c r="AM346" s="38"/>
      <c r="AN346" s="36">
        <v>0</v>
      </c>
      <c r="AO346" s="37"/>
      <c r="AP346" s="37"/>
      <c r="AQ346" s="37"/>
      <c r="AR346" s="38"/>
      <c r="AS346" s="54">
        <v>-4600000</v>
      </c>
      <c r="AT346" s="54"/>
      <c r="AU346" s="82">
        <v>-271500000</v>
      </c>
      <c r="AV346" s="54">
        <v>-396800000</v>
      </c>
      <c r="AW346" s="36">
        <v>-287600000</v>
      </c>
      <c r="AX346" s="37"/>
      <c r="AZ346" s="37"/>
      <c r="BA346" s="38"/>
      <c r="BB346" s="36">
        <v>2900000</v>
      </c>
      <c r="BC346" s="37">
        <v>7100000</v>
      </c>
      <c r="BD346" s="38">
        <v>-4200000</v>
      </c>
      <c r="BE346" s="54">
        <v>-7200000</v>
      </c>
      <c r="BF346" s="54"/>
      <c r="BG346" s="82">
        <v>-688700000</v>
      </c>
      <c r="BH346" s="54">
        <v>294600000</v>
      </c>
      <c r="BI346" s="54"/>
      <c r="BJ346" s="58">
        <v>294600000</v>
      </c>
      <c r="BK346" s="37">
        <v>-4800000</v>
      </c>
      <c r="BL346" s="56">
        <v>289800000</v>
      </c>
    </row>
    <row r="347" spans="1:64" x14ac:dyDescent="0.2">
      <c r="A347" s="52" t="s">
        <v>1045</v>
      </c>
      <c r="B347" s="52" t="s">
        <v>1046</v>
      </c>
      <c r="C347" s="52">
        <v>353500</v>
      </c>
      <c r="D347" s="52" t="s">
        <v>16</v>
      </c>
      <c r="E347" s="52">
        <v>2019</v>
      </c>
      <c r="F347" s="52" t="s">
        <v>1292</v>
      </c>
      <c r="G347" s="53">
        <v>43830</v>
      </c>
      <c r="H347" s="53">
        <v>43852</v>
      </c>
      <c r="I347" s="53">
        <v>43852</v>
      </c>
      <c r="J347" s="54">
        <v>1385000000</v>
      </c>
      <c r="K347" s="54">
        <v>1385000000</v>
      </c>
      <c r="L347" s="52" t="s">
        <v>1047</v>
      </c>
      <c r="M347" s="83">
        <v>-10107000000</v>
      </c>
      <c r="N347" s="37"/>
      <c r="O347" s="37"/>
      <c r="P347" s="38"/>
      <c r="Q347" s="49">
        <v>3589000000</v>
      </c>
      <c r="R347" s="36">
        <v>12276000000</v>
      </c>
      <c r="S347" s="37"/>
      <c r="T347" s="37"/>
      <c r="U347" s="38"/>
      <c r="V347" s="36">
        <v>-327000000</v>
      </c>
      <c r="W347" s="37"/>
      <c r="X347" s="37"/>
      <c r="Y347" s="37"/>
      <c r="Z347" s="38"/>
      <c r="AB347" s="84">
        <v>5431000000</v>
      </c>
      <c r="AC347" s="36">
        <v>-1724000000</v>
      </c>
      <c r="AD347" s="37"/>
      <c r="AE347" s="37"/>
      <c r="AF347" s="37"/>
      <c r="AG347" s="37"/>
      <c r="AH347" s="37"/>
      <c r="AI347" s="54"/>
      <c r="AJ347" s="54"/>
      <c r="AK347" s="36">
        <v>-781000000</v>
      </c>
      <c r="AL347" s="37"/>
      <c r="AM347" s="38"/>
      <c r="AN347" s="36">
        <v>-23000000</v>
      </c>
      <c r="AO347" s="37"/>
      <c r="AP347" s="37"/>
      <c r="AQ347" s="37"/>
      <c r="AR347" s="38"/>
      <c r="AS347" s="54">
        <v>517000000</v>
      </c>
      <c r="AT347" s="54"/>
      <c r="AU347" s="82">
        <v>-2011000000</v>
      </c>
      <c r="AV347" s="54">
        <v>-2769000000</v>
      </c>
      <c r="AW347" s="36">
        <v>-839000000</v>
      </c>
      <c r="AX347" s="37"/>
      <c r="AZ347" s="37"/>
      <c r="BA347" s="38"/>
      <c r="BB347" s="36">
        <v>-59000000</v>
      </c>
      <c r="BC347" s="37"/>
      <c r="BD347" s="38"/>
      <c r="BE347" s="54">
        <v>-51000000</v>
      </c>
      <c r="BF347" s="54"/>
      <c r="BG347" s="82">
        <v>-3718000000</v>
      </c>
      <c r="BH347" s="54">
        <v>-298000000</v>
      </c>
      <c r="BI347" s="54"/>
      <c r="BJ347" s="58">
        <v>-298000000</v>
      </c>
      <c r="BK347" s="37">
        <v>2000000</v>
      </c>
      <c r="BL347" s="56">
        <v>-296000000</v>
      </c>
    </row>
    <row r="348" spans="1:64" x14ac:dyDescent="0.2">
      <c r="A348" s="52" t="s">
        <v>1069</v>
      </c>
      <c r="B348" s="52" t="s">
        <v>1070</v>
      </c>
      <c r="C348" s="52">
        <v>127650</v>
      </c>
      <c r="D348" s="52" t="s">
        <v>16</v>
      </c>
      <c r="E348" s="52">
        <v>2019</v>
      </c>
      <c r="F348" s="52" t="s">
        <v>1292</v>
      </c>
      <c r="G348" s="53">
        <v>43830</v>
      </c>
      <c r="H348" s="53">
        <v>43889</v>
      </c>
      <c r="I348" s="53">
        <v>43889</v>
      </c>
      <c r="J348" s="54">
        <v>81733000</v>
      </c>
      <c r="K348" s="54">
        <v>86562000</v>
      </c>
      <c r="L348" s="52" t="s">
        <v>1071</v>
      </c>
      <c r="M348" s="83">
        <v>291487000</v>
      </c>
      <c r="N348" s="37"/>
      <c r="O348" s="37"/>
      <c r="P348" s="38"/>
      <c r="Q348" s="49">
        <v>284011000</v>
      </c>
      <c r="R348" s="36">
        <v>-97518000</v>
      </c>
      <c r="S348" s="37"/>
      <c r="T348" s="37"/>
      <c r="U348" s="38"/>
      <c r="V348" s="36">
        <v>-101507000</v>
      </c>
      <c r="W348" s="37"/>
      <c r="X348" s="37"/>
      <c r="Y348" s="37"/>
      <c r="Z348" s="38"/>
      <c r="AB348" s="84">
        <v>376473000</v>
      </c>
      <c r="AC348" s="36">
        <v>-515577000</v>
      </c>
      <c r="AD348" s="37"/>
      <c r="AE348" s="37"/>
      <c r="AF348" s="37"/>
      <c r="AG348" s="37"/>
      <c r="AH348" s="37"/>
      <c r="AI348" s="54"/>
      <c r="AJ348" s="54"/>
      <c r="AK348" s="36">
        <v>-607844000</v>
      </c>
      <c r="AL348" s="37"/>
      <c r="AM348" s="38"/>
      <c r="AN348" s="36">
        <v>-128682000</v>
      </c>
      <c r="AO348" s="37"/>
      <c r="AP348" s="37"/>
      <c r="AQ348" s="37"/>
      <c r="AR348" s="38"/>
      <c r="AS348" s="54">
        <v>1366597000</v>
      </c>
      <c r="AT348" s="54"/>
      <c r="AU348" s="82">
        <v>114494000</v>
      </c>
      <c r="AV348" s="54">
        <v>-306386000</v>
      </c>
      <c r="AW348" s="36">
        <v>-1047092000</v>
      </c>
      <c r="AX348" s="37"/>
      <c r="AZ348" s="37"/>
      <c r="BA348" s="38"/>
      <c r="BB348" s="36">
        <v>-384065000</v>
      </c>
      <c r="BC348" s="37"/>
      <c r="BD348" s="38"/>
      <c r="BE348" s="54">
        <v>1208893000</v>
      </c>
      <c r="BF348" s="54"/>
      <c r="BG348" s="82">
        <v>-528650000</v>
      </c>
      <c r="BH348" s="54">
        <v>-37683000</v>
      </c>
      <c r="BI348" s="54"/>
      <c r="BJ348" s="58">
        <v>-37683000</v>
      </c>
      <c r="BK348" s="37"/>
      <c r="BL348" s="56">
        <v>-37683000</v>
      </c>
    </row>
    <row r="349" spans="1:64" x14ac:dyDescent="0.2">
      <c r="A349" s="52" t="s">
        <v>1072</v>
      </c>
      <c r="B349" s="52" t="s">
        <v>1073</v>
      </c>
      <c r="C349" s="52">
        <v>288357</v>
      </c>
      <c r="D349" s="52" t="s">
        <v>16</v>
      </c>
      <c r="E349" s="52">
        <v>2019</v>
      </c>
      <c r="F349" s="52" t="s">
        <v>1292</v>
      </c>
      <c r="G349" s="53">
        <v>43830</v>
      </c>
      <c r="H349" s="53">
        <v>43874</v>
      </c>
      <c r="I349" s="53">
        <v>43874</v>
      </c>
      <c r="J349" s="54">
        <v>55100000</v>
      </c>
      <c r="K349" s="54">
        <v>55900000</v>
      </c>
      <c r="L349" s="52" t="s">
        <v>1074</v>
      </c>
      <c r="M349" s="83">
        <v>711200000</v>
      </c>
      <c r="N349" s="37"/>
      <c r="O349" s="37"/>
      <c r="P349" s="38"/>
      <c r="Q349" s="49">
        <v>92400000</v>
      </c>
      <c r="R349" s="36">
        <v>127100000</v>
      </c>
      <c r="S349" s="37"/>
      <c r="T349" s="37"/>
      <c r="U349" s="38"/>
      <c r="V349" s="36">
        <v>-1098000000</v>
      </c>
      <c r="W349" s="37"/>
      <c r="X349" s="37"/>
      <c r="Y349" s="37"/>
      <c r="Z349" s="38"/>
      <c r="AB349" s="84">
        <v>-167300000</v>
      </c>
      <c r="AC349" s="36">
        <v>-97700000</v>
      </c>
      <c r="AD349" s="37"/>
      <c r="AE349" s="37"/>
      <c r="AF349" s="37"/>
      <c r="AG349" s="37"/>
      <c r="AH349" s="37"/>
      <c r="AI349" s="54"/>
      <c r="AJ349" s="54"/>
      <c r="AL349" s="37"/>
      <c r="AM349" s="38"/>
      <c r="AN349" s="36">
        <v>-38600000</v>
      </c>
      <c r="AO349" s="37"/>
      <c r="AP349" s="37"/>
      <c r="AQ349" s="37"/>
      <c r="AR349" s="38"/>
      <c r="AS349" s="54">
        <v>756100000</v>
      </c>
      <c r="AT349" s="54"/>
      <c r="AU349" s="82">
        <v>619800000</v>
      </c>
      <c r="AV349" s="54">
        <v>-216600000</v>
      </c>
      <c r="AW349" s="36">
        <v>0</v>
      </c>
      <c r="AX349" s="37"/>
      <c r="AZ349" s="37"/>
      <c r="BA349" s="38"/>
      <c r="BB349" s="36">
        <v>-187000000</v>
      </c>
      <c r="BC349" s="37">
        <v>51400000</v>
      </c>
      <c r="BD349" s="38">
        <v>-238400000</v>
      </c>
      <c r="BE349" s="54">
        <v>-5800000</v>
      </c>
      <c r="BF349" s="54"/>
      <c r="BG349" s="82">
        <v>-409400000</v>
      </c>
      <c r="BH349" s="54">
        <v>43100000</v>
      </c>
      <c r="BI349" s="54"/>
      <c r="BJ349" s="58">
        <v>43100000</v>
      </c>
      <c r="BK349" s="37">
        <v>500000</v>
      </c>
      <c r="BL349" s="56">
        <v>43600000</v>
      </c>
    </row>
    <row r="350" spans="1:64" x14ac:dyDescent="0.2">
      <c r="A350" s="52" t="s">
        <v>1093</v>
      </c>
      <c r="B350" s="52" t="s">
        <v>1094</v>
      </c>
      <c r="C350" s="52">
        <v>744723</v>
      </c>
      <c r="D350" s="52" t="s">
        <v>16</v>
      </c>
      <c r="E350" s="52">
        <v>2019</v>
      </c>
      <c r="F350" s="52" t="s">
        <v>1292</v>
      </c>
      <c r="G350" s="53">
        <v>43769</v>
      </c>
      <c r="H350" s="53">
        <v>43819</v>
      </c>
      <c r="I350" s="53">
        <v>43819</v>
      </c>
      <c r="J350" s="54">
        <v>149872000</v>
      </c>
      <c r="K350" s="54">
        <v>154190000</v>
      </c>
      <c r="L350" s="52" t="s">
        <v>1095</v>
      </c>
      <c r="M350" s="83">
        <v>532367000</v>
      </c>
      <c r="N350" s="37"/>
      <c r="O350" s="37"/>
      <c r="P350" s="38"/>
      <c r="Q350" s="49">
        <v>201676000</v>
      </c>
      <c r="R350" s="36">
        <v>142748000</v>
      </c>
      <c r="S350" s="37"/>
      <c r="T350" s="37"/>
      <c r="U350" s="38"/>
      <c r="V350" s="36">
        <v>-76278000</v>
      </c>
      <c r="W350" s="37"/>
      <c r="X350" s="37"/>
      <c r="Y350" s="37"/>
      <c r="Z350" s="38"/>
      <c r="AB350" s="84">
        <v>800513000</v>
      </c>
      <c r="AC350" s="36">
        <v>-234734000</v>
      </c>
      <c r="AD350" s="37"/>
      <c r="AE350" s="37"/>
      <c r="AF350" s="37"/>
      <c r="AG350" s="37"/>
      <c r="AH350" s="37"/>
      <c r="AI350" s="54"/>
      <c r="AJ350" s="54"/>
      <c r="AK350" s="36">
        <v>-3245000</v>
      </c>
      <c r="AL350" s="37"/>
      <c r="AM350" s="38"/>
      <c r="AO350" s="37"/>
      <c r="AP350" s="37"/>
      <c r="AQ350" s="37"/>
      <c r="AR350" s="38"/>
      <c r="AS350" s="54">
        <v>2102000</v>
      </c>
      <c r="AT350" s="54"/>
      <c r="AU350" s="82">
        <v>-235877000</v>
      </c>
      <c r="AV350" s="54"/>
      <c r="AW350" s="36">
        <v>-331166000</v>
      </c>
      <c r="AX350" s="37"/>
      <c r="AZ350" s="37"/>
      <c r="BA350" s="38"/>
      <c r="BB350" s="36">
        <v>-172821000</v>
      </c>
      <c r="BC350" s="37">
        <v>156364000</v>
      </c>
      <c r="BD350" s="38">
        <v>-329185000</v>
      </c>
      <c r="BE350" s="54">
        <v>-57905000</v>
      </c>
      <c r="BF350" s="54"/>
      <c r="BG350" s="82">
        <v>-561892000</v>
      </c>
      <c r="BH350" s="54">
        <v>2744000</v>
      </c>
      <c r="BI350" s="54"/>
      <c r="BJ350" s="58">
        <v>2744000</v>
      </c>
      <c r="BK350" s="37">
        <v>2782000</v>
      </c>
      <c r="BL350" s="56">
        <v>5526000</v>
      </c>
    </row>
    <row r="351" spans="1:64" x14ac:dyDescent="0.2">
      <c r="A351" s="52" t="s">
        <v>1075</v>
      </c>
      <c r="B351" s="52" t="s">
        <v>1076</v>
      </c>
      <c r="C351" s="52">
        <v>189248</v>
      </c>
      <c r="D351" s="52" t="s">
        <v>16</v>
      </c>
      <c r="E351" s="52">
        <v>2019</v>
      </c>
      <c r="F351" s="52" t="s">
        <v>1292</v>
      </c>
      <c r="G351" s="53">
        <v>43830</v>
      </c>
      <c r="H351" s="53">
        <v>43881</v>
      </c>
      <c r="I351" s="53">
        <v>43881</v>
      </c>
      <c r="J351" s="54">
        <v>1046000000</v>
      </c>
      <c r="K351" s="54">
        <v>1054000000</v>
      </c>
      <c r="L351" s="52" t="s">
        <v>1077</v>
      </c>
      <c r="M351" s="83">
        <v>4744000000</v>
      </c>
      <c r="N351" s="37"/>
      <c r="O351" s="37"/>
      <c r="P351" s="38"/>
      <c r="Q351" s="49">
        <v>3331000000</v>
      </c>
      <c r="R351" s="36">
        <v>-2514000000</v>
      </c>
      <c r="S351" s="37"/>
      <c r="T351" s="37">
        <v>611000000</v>
      </c>
      <c r="U351" s="38">
        <v>-3125000000</v>
      </c>
      <c r="V351" s="36">
        <v>220000000</v>
      </c>
      <c r="W351" s="37">
        <v>630000000</v>
      </c>
      <c r="X351" s="37"/>
      <c r="Y351" s="37">
        <v>-693000000</v>
      </c>
      <c r="Z351" s="38">
        <v>283000000</v>
      </c>
      <c r="AB351" s="84">
        <v>5781000000</v>
      </c>
      <c r="AC351" s="36">
        <v>-7555000000</v>
      </c>
      <c r="AD351" s="37"/>
      <c r="AE351" s="37"/>
      <c r="AF351" s="37"/>
      <c r="AG351" s="37">
        <v>-7555000000</v>
      </c>
      <c r="AH351" s="37">
        <v>-7555000000</v>
      </c>
      <c r="AI351" s="54"/>
      <c r="AJ351" s="54"/>
      <c r="AL351" s="37"/>
      <c r="AM351" s="38"/>
      <c r="AN351" s="36">
        <v>-198000000</v>
      </c>
      <c r="AO351" s="37"/>
      <c r="AP351" s="37">
        <v>-148000000</v>
      </c>
      <c r="AQ351" s="37"/>
      <c r="AR351" s="38">
        <v>-50000000</v>
      </c>
      <c r="AS351" s="54">
        <v>4361000000</v>
      </c>
      <c r="AT351" s="54"/>
      <c r="AU351" s="82">
        <v>-3392000000</v>
      </c>
      <c r="AV351" s="54">
        <v>-2570000000</v>
      </c>
      <c r="AW351" s="36">
        <v>13000000</v>
      </c>
      <c r="AX351" s="37">
        <v>-860000000</v>
      </c>
      <c r="AY351" s="55">
        <v>873000000</v>
      </c>
      <c r="AZ351" s="37"/>
      <c r="BA351" s="38"/>
      <c r="BB351" s="36">
        <v>844000000</v>
      </c>
      <c r="BC351" s="37">
        <v>844000000</v>
      </c>
      <c r="BD351" s="38"/>
      <c r="BE351" s="54">
        <v>-217000000</v>
      </c>
      <c r="BF351" s="54"/>
      <c r="BG351" s="82">
        <v>-1930000000</v>
      </c>
      <c r="BH351" s="54">
        <v>459000000</v>
      </c>
      <c r="BI351" s="54"/>
      <c r="BJ351" s="58">
        <v>459000000</v>
      </c>
      <c r="BK351" s="37"/>
      <c r="BL351" s="56">
        <v>459000000</v>
      </c>
    </row>
    <row r="352" spans="1:64" x14ac:dyDescent="0.2">
      <c r="A352" s="52" t="s">
        <v>1063</v>
      </c>
      <c r="B352" s="52" t="s">
        <v>1064</v>
      </c>
      <c r="C352" s="52">
        <v>111127</v>
      </c>
      <c r="D352" s="52" t="s">
        <v>16</v>
      </c>
      <c r="E352" s="52">
        <v>2019</v>
      </c>
      <c r="F352" s="52" t="s">
        <v>1292</v>
      </c>
      <c r="G352" s="53">
        <v>43830</v>
      </c>
      <c r="H352" s="53">
        <v>43882</v>
      </c>
      <c r="I352" s="53">
        <v>43882</v>
      </c>
      <c r="J352" s="54">
        <v>307950112</v>
      </c>
      <c r="K352" s="54">
        <v>307950112</v>
      </c>
      <c r="L352" s="52" t="s">
        <v>1065</v>
      </c>
      <c r="M352" s="83">
        <v>2423188000</v>
      </c>
      <c r="N352" s="37"/>
      <c r="O352" s="37"/>
      <c r="P352" s="38"/>
      <c r="Q352" s="49">
        <v>1394172000</v>
      </c>
      <c r="R352" s="36">
        <v>18654000</v>
      </c>
      <c r="S352" s="37"/>
      <c r="T352" s="37"/>
      <c r="U352" s="38"/>
      <c r="V352" s="36">
        <v>-28183000</v>
      </c>
      <c r="W352" s="37"/>
      <c r="X352" s="37"/>
      <c r="Y352" s="37"/>
      <c r="Z352" s="38"/>
      <c r="AB352" s="84">
        <v>3807831000</v>
      </c>
      <c r="AC352" s="36">
        <v>-882035000</v>
      </c>
      <c r="AD352" s="37"/>
      <c r="AE352" s="37"/>
      <c r="AF352" s="37"/>
      <c r="AG352" s="37"/>
      <c r="AH352" s="37"/>
      <c r="AI352" s="54"/>
      <c r="AJ352" s="54"/>
      <c r="AK352" s="36">
        <v>-374231000</v>
      </c>
      <c r="AL352" s="37"/>
      <c r="AM352" s="38"/>
      <c r="AN352" s="36">
        <v>-63789000</v>
      </c>
      <c r="AO352" s="37"/>
      <c r="AP352" s="37"/>
      <c r="AQ352" s="37"/>
      <c r="AR352" s="38"/>
      <c r="AS352" s="54">
        <v>243348000</v>
      </c>
      <c r="AT352" s="54"/>
      <c r="AU352" s="82">
        <v>-1076707000</v>
      </c>
      <c r="AV352" s="54">
        <v>-2558944000</v>
      </c>
      <c r="AW352" s="36">
        <v>884602000</v>
      </c>
      <c r="AX352" s="37"/>
      <c r="AZ352" s="37"/>
      <c r="BA352" s="38"/>
      <c r="BB352" s="36">
        <v>-360101000</v>
      </c>
      <c r="BC352" s="37">
        <v>-328000</v>
      </c>
      <c r="BD352" s="38">
        <v>-359773000</v>
      </c>
      <c r="BE352" s="54">
        <v>-541643000</v>
      </c>
      <c r="BF352" s="54"/>
      <c r="BG352" s="82">
        <v>-2576086000</v>
      </c>
      <c r="BH352" s="54">
        <v>155038000</v>
      </c>
      <c r="BI352" s="54"/>
      <c r="BJ352" s="58">
        <v>155038000</v>
      </c>
      <c r="BK352" s="37"/>
      <c r="BL352" s="56">
        <v>155038000</v>
      </c>
    </row>
    <row r="353" spans="1:64" x14ac:dyDescent="0.2">
      <c r="A353" s="52" t="s">
        <v>1036</v>
      </c>
      <c r="B353" s="52" t="s">
        <v>1037</v>
      </c>
      <c r="C353" s="52">
        <v>378217</v>
      </c>
      <c r="D353" s="52" t="s">
        <v>16</v>
      </c>
      <c r="E353" s="52">
        <v>2019</v>
      </c>
      <c r="F353" s="52" t="s">
        <v>1292</v>
      </c>
      <c r="G353" s="53">
        <v>43830</v>
      </c>
      <c r="H353" s="53">
        <v>43871</v>
      </c>
      <c r="I353" s="53">
        <v>43871</v>
      </c>
      <c r="J353" s="54">
        <v>245400000</v>
      </c>
      <c r="K353" s="54">
        <v>246900000</v>
      </c>
      <c r="L353" s="52" t="s">
        <v>1038</v>
      </c>
      <c r="M353" s="83">
        <v>2303000000</v>
      </c>
      <c r="N353" s="37"/>
      <c r="O353" s="37"/>
      <c r="P353" s="38"/>
      <c r="Q353" s="49">
        <v>204000000</v>
      </c>
      <c r="R353" s="36">
        <v>271000000</v>
      </c>
      <c r="S353" s="37">
        <v>78000000</v>
      </c>
      <c r="T353" s="37">
        <v>46000000</v>
      </c>
      <c r="U353" s="38">
        <v>147000000</v>
      </c>
      <c r="V353" s="36">
        <v>-2000000</v>
      </c>
      <c r="W353" s="37">
        <v>-135000000</v>
      </c>
      <c r="X353" s="37"/>
      <c r="Y353" s="37"/>
      <c r="Z353" s="38">
        <v>133000000</v>
      </c>
      <c r="AB353" s="84">
        <v>2776000000</v>
      </c>
      <c r="AC353" s="36">
        <v>-30000000</v>
      </c>
      <c r="AD353" s="37">
        <v>85000000</v>
      </c>
      <c r="AE353" s="37"/>
      <c r="AF353" s="37"/>
      <c r="AG353" s="37"/>
      <c r="AH353" s="37"/>
      <c r="AI353" s="54"/>
      <c r="AJ353" s="54">
        <v>-115000000</v>
      </c>
      <c r="AL353" s="37"/>
      <c r="AM353" s="38"/>
      <c r="AN353" s="36">
        <v>-91000000</v>
      </c>
      <c r="AO353" s="37"/>
      <c r="AP353" s="37"/>
      <c r="AQ353" s="37"/>
      <c r="AR353" s="38"/>
      <c r="AS353" s="54">
        <v>-10000000</v>
      </c>
      <c r="AT353" s="54"/>
      <c r="AU353" s="82">
        <v>-131000000</v>
      </c>
      <c r="AV353" s="54">
        <v>-560000000</v>
      </c>
      <c r="AW353" s="36">
        <v>218000000</v>
      </c>
      <c r="AX353" s="37"/>
      <c r="AZ353" s="37"/>
      <c r="BA353" s="38"/>
      <c r="BB353" s="36">
        <v>-1200000000</v>
      </c>
      <c r="BC353" s="37">
        <v>40000000</v>
      </c>
      <c r="BD353" s="38">
        <v>-1240000000</v>
      </c>
      <c r="BE353" s="54">
        <v>-209000000</v>
      </c>
      <c r="BF353" s="54"/>
      <c r="BG353" s="82">
        <v>-1751000000</v>
      </c>
      <c r="BH353" s="54">
        <v>894000000</v>
      </c>
      <c r="BI353" s="54"/>
      <c r="BJ353" s="58">
        <v>894000000</v>
      </c>
      <c r="BK353" s="37">
        <v>34000000</v>
      </c>
      <c r="BL353" s="56">
        <v>928000000</v>
      </c>
    </row>
    <row r="354" spans="1:64" x14ac:dyDescent="0.2">
      <c r="A354" s="52" t="s">
        <v>1054</v>
      </c>
      <c r="B354" s="52" t="s">
        <v>1055</v>
      </c>
      <c r="C354" s="52">
        <v>378214</v>
      </c>
      <c r="D354" s="52" t="s">
        <v>16</v>
      </c>
      <c r="E354" s="52">
        <v>2019</v>
      </c>
      <c r="F354" s="52" t="s">
        <v>1292</v>
      </c>
      <c r="G354" s="53">
        <v>43830</v>
      </c>
      <c r="H354" s="53">
        <v>43888</v>
      </c>
      <c r="I354" s="53">
        <v>43888</v>
      </c>
      <c r="J354" s="54">
        <v>277904000</v>
      </c>
      <c r="K354" s="54">
        <v>282033000</v>
      </c>
      <c r="L354" s="52" t="s">
        <v>1056</v>
      </c>
      <c r="M354" s="83">
        <v>1999000000</v>
      </c>
      <c r="N354" s="37">
        <v>2362000000</v>
      </c>
      <c r="O354" s="37">
        <v>-363000000</v>
      </c>
      <c r="P354" s="38"/>
      <c r="Q354" s="49">
        <v>1569000000</v>
      </c>
      <c r="R354" s="36">
        <v>-429000000</v>
      </c>
      <c r="S354" s="37">
        <v>75000000</v>
      </c>
      <c r="T354" s="37"/>
      <c r="U354" s="38">
        <v>-504000000</v>
      </c>
      <c r="V354" s="36">
        <v>-441000000</v>
      </c>
      <c r="W354" s="37">
        <v>-91000000</v>
      </c>
      <c r="X354" s="37">
        <v>-22000000</v>
      </c>
      <c r="Y354" s="37">
        <v>12000000</v>
      </c>
      <c r="Z354" s="38">
        <v>-340000000</v>
      </c>
      <c r="AA354" s="55">
        <v>390000000</v>
      </c>
      <c r="AB354" s="84">
        <v>3088000000</v>
      </c>
      <c r="AC354" s="36">
        <v>-2809000000</v>
      </c>
      <c r="AD354" s="37">
        <v>899000000</v>
      </c>
      <c r="AE354" s="37"/>
      <c r="AF354" s="37"/>
      <c r="AG354" s="37"/>
      <c r="AH354" s="37"/>
      <c r="AI354" s="54"/>
      <c r="AJ354" s="54">
        <v>-3708000000</v>
      </c>
      <c r="AL354" s="37"/>
      <c r="AM354" s="38"/>
      <c r="AO354" s="37"/>
      <c r="AP354" s="37"/>
      <c r="AQ354" s="37"/>
      <c r="AR354" s="38"/>
      <c r="AS354" s="54">
        <v>-1780000000</v>
      </c>
      <c r="AT354" s="54">
        <v>-4000000</v>
      </c>
      <c r="AU354" s="82">
        <v>-4593000000</v>
      </c>
      <c r="AV354" s="54">
        <v>-1135000000</v>
      </c>
      <c r="AW354" s="36">
        <v>-3011000000</v>
      </c>
      <c r="AX354" s="37">
        <v>656000000</v>
      </c>
      <c r="AY354" s="55">
        <v>-3667000000</v>
      </c>
      <c r="AZ354" s="37">
        <v>-3667000000</v>
      </c>
      <c r="BA354" s="38">
        <v>0</v>
      </c>
      <c r="BB354" s="36">
        <v>1804000000</v>
      </c>
      <c r="BC354" s="37">
        <v>1830000000</v>
      </c>
      <c r="BD354" s="38">
        <v>-26000000</v>
      </c>
      <c r="BE354" s="54">
        <v>4209000000</v>
      </c>
      <c r="BF354" s="54">
        <v>-392000000</v>
      </c>
      <c r="BG354" s="82">
        <v>1475000000</v>
      </c>
      <c r="BH354" s="54">
        <v>-30000000</v>
      </c>
      <c r="BI354" s="54">
        <v>1000000</v>
      </c>
      <c r="BJ354" s="58">
        <v>-29000000</v>
      </c>
      <c r="BK354" s="37">
        <v>1000000</v>
      </c>
      <c r="BL354" s="56">
        <v>-28000000</v>
      </c>
    </row>
    <row r="355" spans="1:64" x14ac:dyDescent="0.2">
      <c r="A355" s="12" t="s">
        <v>1087</v>
      </c>
      <c r="B355" s="12" t="s">
        <v>1088</v>
      </c>
      <c r="C355" s="12">
        <v>749030</v>
      </c>
      <c r="D355" s="12" t="s">
        <v>16</v>
      </c>
      <c r="E355" s="12">
        <v>2017</v>
      </c>
      <c r="F355" s="12" t="s">
        <v>1292</v>
      </c>
      <c r="G355" s="63">
        <v>43190</v>
      </c>
      <c r="H355" s="63">
        <v>43250</v>
      </c>
      <c r="I355" s="63">
        <v>43250</v>
      </c>
      <c r="J355" s="64">
        <v>85028000</v>
      </c>
      <c r="K355" s="64">
        <v>85713000</v>
      </c>
      <c r="L355" s="12" t="s">
        <v>1304</v>
      </c>
      <c r="M355" s="83">
        <v>291622000</v>
      </c>
      <c r="N355" s="39"/>
      <c r="O355" s="39"/>
      <c r="P355" s="40"/>
      <c r="Q355" s="49">
        <v>178332000</v>
      </c>
      <c r="R355" s="36">
        <v>46823000</v>
      </c>
      <c r="S355" s="39"/>
      <c r="T355" s="39"/>
      <c r="U355" s="40"/>
      <c r="V355" s="36">
        <v>-59145000</v>
      </c>
      <c r="W355" s="39"/>
      <c r="X355" s="39"/>
      <c r="Y355" s="39"/>
      <c r="Z355" s="40"/>
      <c r="AB355" s="84">
        <v>457632000</v>
      </c>
      <c r="AC355" s="36">
        <v>-163363000</v>
      </c>
      <c r="AD355" s="39"/>
      <c r="AE355" s="39"/>
      <c r="AF355" s="39"/>
      <c r="AG355" s="39"/>
      <c r="AH355" s="39"/>
      <c r="AI355" s="64"/>
      <c r="AJ355" s="64"/>
      <c r="AK355" s="36">
        <v>0</v>
      </c>
      <c r="AL355" s="39"/>
      <c r="AM355" s="40"/>
      <c r="AN355" s="36">
        <v>-37383000</v>
      </c>
      <c r="AO355" s="39"/>
      <c r="AP355" s="39"/>
      <c r="AQ355" s="39"/>
      <c r="AR355" s="40"/>
      <c r="AS355" s="64">
        <v>-3083000</v>
      </c>
      <c r="AT355" s="64"/>
      <c r="AU355" s="82">
        <v>-203829000</v>
      </c>
      <c r="AV355" s="64">
        <v>-102929000</v>
      </c>
      <c r="AW355" s="36">
        <v>-193435000</v>
      </c>
      <c r="AX355" s="39"/>
      <c r="AZ355" s="39"/>
      <c r="BA355" s="40"/>
      <c r="BB355" s="36">
        <v>-65485000</v>
      </c>
      <c r="BC355" s="39">
        <v>0</v>
      </c>
      <c r="BD355" s="40">
        <v>-65485000</v>
      </c>
      <c r="BE355" s="64">
        <v>5665000</v>
      </c>
      <c r="BF355" s="64"/>
      <c r="BG355" s="82">
        <v>-356184000</v>
      </c>
      <c r="BH355" s="64">
        <v>-102381000</v>
      </c>
      <c r="BI355" s="64"/>
      <c r="BJ355" s="67">
        <v>-102381000</v>
      </c>
      <c r="BK355" s="39">
        <v>20997000</v>
      </c>
      <c r="BL355" s="56">
        <v>-81384000</v>
      </c>
    </row>
    <row r="356" spans="1:64" x14ac:dyDescent="0.2">
      <c r="A356" s="52" t="s">
        <v>1048</v>
      </c>
      <c r="B356" s="52" t="s">
        <v>1049</v>
      </c>
      <c r="C356" s="52">
        <v>378212</v>
      </c>
      <c r="D356" s="52" t="s">
        <v>16</v>
      </c>
      <c r="E356" s="52">
        <v>2020</v>
      </c>
      <c r="F356" s="52" t="s">
        <v>1292</v>
      </c>
      <c r="G356" s="53">
        <v>44012</v>
      </c>
      <c r="H356" s="53">
        <v>44053</v>
      </c>
      <c r="I356" s="53">
        <v>44053</v>
      </c>
      <c r="J356" s="54">
        <v>262000000</v>
      </c>
      <c r="K356" s="54">
        <v>265000000</v>
      </c>
      <c r="L356" s="52" t="s">
        <v>1050</v>
      </c>
      <c r="M356" s="83">
        <v>1004000000</v>
      </c>
      <c r="N356" s="37"/>
      <c r="O356" s="37"/>
      <c r="P356" s="38"/>
      <c r="Q356" s="49">
        <v>379000000</v>
      </c>
      <c r="R356" s="36">
        <v>213000000</v>
      </c>
      <c r="S356" s="37"/>
      <c r="T356" s="37"/>
      <c r="U356" s="38"/>
      <c r="V356" s="36">
        <v>118000000</v>
      </c>
      <c r="W356" s="37"/>
      <c r="X356" s="37"/>
      <c r="Y356" s="37"/>
      <c r="Z356" s="38"/>
      <c r="AB356" s="84">
        <v>1714000000</v>
      </c>
      <c r="AC356" s="36">
        <v>-578000000</v>
      </c>
      <c r="AD356" s="37"/>
      <c r="AE356" s="37"/>
      <c r="AF356" s="37"/>
      <c r="AG356" s="37"/>
      <c r="AH356" s="37"/>
      <c r="AI356" s="54"/>
      <c r="AJ356" s="54"/>
      <c r="AK356" s="36">
        <v>-58000000</v>
      </c>
      <c r="AL356" s="37"/>
      <c r="AM356" s="38"/>
      <c r="AO356" s="37"/>
      <c r="AP356" s="37"/>
      <c r="AQ356" s="37"/>
      <c r="AR356" s="38"/>
      <c r="AS356" s="54">
        <v>0</v>
      </c>
      <c r="AT356" s="54"/>
      <c r="AU356" s="82">
        <v>-636000000</v>
      </c>
      <c r="AV356" s="54">
        <v>-673000000</v>
      </c>
      <c r="AW356" s="36">
        <v>-143000000</v>
      </c>
      <c r="AX356" s="37"/>
      <c r="AZ356" s="37"/>
      <c r="BA356" s="38"/>
      <c r="BB356" s="36">
        <v>-747000000</v>
      </c>
      <c r="BC356" s="37"/>
      <c r="BD356" s="38"/>
      <c r="BE356" s="54">
        <v>-40000000</v>
      </c>
      <c r="BF356" s="54"/>
      <c r="BG356" s="82">
        <v>-1603000000</v>
      </c>
      <c r="BH356" s="54">
        <v>-525000000</v>
      </c>
      <c r="BI356" s="54"/>
      <c r="BJ356" s="58">
        <v>-525000000</v>
      </c>
      <c r="BK356" s="37">
        <v>-1000000</v>
      </c>
      <c r="BL356" s="56">
        <v>-526000000</v>
      </c>
    </row>
    <row r="357" spans="1:64" x14ac:dyDescent="0.2">
      <c r="A357" s="52" t="s">
        <v>334</v>
      </c>
      <c r="B357" s="52" t="s">
        <v>335</v>
      </c>
      <c r="C357" s="52">
        <v>256994</v>
      </c>
      <c r="D357" s="52" t="s">
        <v>16</v>
      </c>
      <c r="E357" s="52">
        <v>2019</v>
      </c>
      <c r="F357" s="52" t="s">
        <v>1292</v>
      </c>
      <c r="G357" s="53">
        <v>43890</v>
      </c>
      <c r="H357" s="53">
        <v>43942</v>
      </c>
      <c r="I357" s="53">
        <v>43942</v>
      </c>
      <c r="J357" s="54">
        <v>191642000</v>
      </c>
      <c r="K357" s="54">
        <v>191642000</v>
      </c>
      <c r="L357" s="52" t="s">
        <v>336</v>
      </c>
      <c r="M357" s="83">
        <v>21400000</v>
      </c>
      <c r="N357" s="37"/>
      <c r="O357" s="37"/>
      <c r="P357" s="38"/>
      <c r="Q357" s="49">
        <v>326500000</v>
      </c>
      <c r="R357" s="36">
        <v>2288300000</v>
      </c>
      <c r="S357" s="37">
        <v>60400000</v>
      </c>
      <c r="T357" s="37">
        <v>-1153700000</v>
      </c>
      <c r="U357" s="38">
        <v>3381600000</v>
      </c>
      <c r="V357" s="36">
        <v>-85100000</v>
      </c>
      <c r="W357" s="37">
        <v>-22000000</v>
      </c>
      <c r="X357" s="37">
        <v>-29500000</v>
      </c>
      <c r="Y357" s="37">
        <v>16800000</v>
      </c>
      <c r="Z357" s="38">
        <v>-50400000</v>
      </c>
      <c r="AB357" s="84">
        <v>2551100000</v>
      </c>
      <c r="AC357" s="36">
        <v>-718200000</v>
      </c>
      <c r="AD357" s="37">
        <v>8300000</v>
      </c>
      <c r="AE357" s="37"/>
      <c r="AF357" s="37"/>
      <c r="AG357" s="37">
        <v>-726500000</v>
      </c>
      <c r="AH357" s="37">
        <v>-726500000</v>
      </c>
      <c r="AI357" s="54"/>
      <c r="AJ357" s="54"/>
      <c r="AL357" s="37"/>
      <c r="AM357" s="38"/>
      <c r="AN357" s="36">
        <v>-36200000</v>
      </c>
      <c r="AO357" s="37"/>
      <c r="AP357" s="37"/>
      <c r="AQ357" s="37"/>
      <c r="AR357" s="38">
        <v>-36200000</v>
      </c>
      <c r="AS357" s="54">
        <v>223400000</v>
      </c>
      <c r="AT357" s="54"/>
      <c r="AU357" s="82">
        <v>-531000000</v>
      </c>
      <c r="AV357" s="54">
        <v>-569200000</v>
      </c>
      <c r="AW357" s="36">
        <v>-1456600000</v>
      </c>
      <c r="AX357" s="37">
        <v>-552600000</v>
      </c>
      <c r="AY357" s="55">
        <v>-904000000</v>
      </c>
      <c r="AZ357" s="37">
        <v>-2195300000</v>
      </c>
      <c r="BA357" s="38">
        <v>1291300000</v>
      </c>
      <c r="BB357" s="36">
        <v>28200000</v>
      </c>
      <c r="BC357" s="37">
        <v>78200000</v>
      </c>
      <c r="BD357" s="38">
        <v>-50000000</v>
      </c>
      <c r="BE357" s="54">
        <v>-33800000</v>
      </c>
      <c r="BF357" s="54"/>
      <c r="BG357" s="82">
        <v>-2031400000</v>
      </c>
      <c r="BH357" s="54">
        <v>-11300000</v>
      </c>
      <c r="BI357" s="54"/>
      <c r="BJ357" s="58">
        <v>-11300000</v>
      </c>
      <c r="BK357" s="37">
        <v>-900000</v>
      </c>
      <c r="BL357" s="56">
        <v>-12200000</v>
      </c>
    </row>
    <row r="358" spans="1:64" x14ac:dyDescent="0.2">
      <c r="A358" s="52" t="s">
        <v>1081</v>
      </c>
      <c r="B358" s="52" t="s">
        <v>1082</v>
      </c>
      <c r="C358" s="52">
        <v>244442</v>
      </c>
      <c r="D358" s="52" t="s">
        <v>16</v>
      </c>
      <c r="E358" s="52">
        <v>2019</v>
      </c>
      <c r="F358" s="52" t="s">
        <v>1292</v>
      </c>
      <c r="G358" s="53">
        <v>43830</v>
      </c>
      <c r="H358" s="53">
        <v>43882</v>
      </c>
      <c r="I358" s="53">
        <v>43953</v>
      </c>
      <c r="J358" s="54">
        <v>148365000</v>
      </c>
      <c r="K358" s="54">
        <v>150558000</v>
      </c>
      <c r="L358" s="52"/>
      <c r="M358" s="83">
        <v>958000000</v>
      </c>
      <c r="N358" s="37"/>
      <c r="O358" s="37"/>
      <c r="P358" s="38"/>
      <c r="Q358" s="49">
        <v>372800000</v>
      </c>
      <c r="R358" s="36">
        <v>260500000</v>
      </c>
      <c r="S358" s="37"/>
      <c r="T358" s="37"/>
      <c r="U358" s="38"/>
      <c r="V358" s="36">
        <v>-85700000</v>
      </c>
      <c r="W358" s="37"/>
      <c r="X358" s="37"/>
      <c r="Y358" s="37"/>
      <c r="Z358" s="38"/>
      <c r="AB358" s="84">
        <v>1505600000</v>
      </c>
      <c r="AC358" s="36">
        <v>-324600000</v>
      </c>
      <c r="AD358" s="37"/>
      <c r="AE358" s="37"/>
      <c r="AF358" s="37"/>
      <c r="AG358" s="37"/>
      <c r="AH358" s="37"/>
      <c r="AI358" s="54"/>
      <c r="AJ358" s="54"/>
      <c r="AL358" s="37"/>
      <c r="AM358" s="38"/>
      <c r="AN358" s="36">
        <v>-608800000</v>
      </c>
      <c r="AO358" s="37"/>
      <c r="AP358" s="37"/>
      <c r="AQ358" s="37"/>
      <c r="AR358" s="38"/>
      <c r="AS358" s="54">
        <v>-275200000</v>
      </c>
      <c r="AT358" s="54"/>
      <c r="AU358" s="82">
        <v>-1208600000</v>
      </c>
      <c r="AV358" s="54">
        <v>-402000000</v>
      </c>
      <c r="AW358" s="36">
        <v>-671900000</v>
      </c>
      <c r="AX358" s="37"/>
      <c r="AZ358" s="37"/>
      <c r="BA358" s="38"/>
      <c r="BB358" s="36">
        <v>853500000</v>
      </c>
      <c r="BC358" s="37">
        <v>881000000</v>
      </c>
      <c r="BD358" s="38">
        <v>-27500000</v>
      </c>
      <c r="BE358" s="54">
        <v>-72100000</v>
      </c>
      <c r="BF358" s="54"/>
      <c r="BG358" s="82">
        <v>-292500000</v>
      </c>
      <c r="BH358" s="54">
        <v>4500000</v>
      </c>
      <c r="BI358" s="54"/>
      <c r="BJ358" s="58">
        <v>4500000</v>
      </c>
      <c r="BK358" s="37">
        <v>-1400000</v>
      </c>
      <c r="BL358" s="56">
        <v>3100000</v>
      </c>
    </row>
    <row r="359" spans="1:64" x14ac:dyDescent="0.2">
      <c r="A359" s="52" t="s">
        <v>1066</v>
      </c>
      <c r="B359" s="52" t="s">
        <v>1067</v>
      </c>
      <c r="C359" s="52">
        <v>353611</v>
      </c>
      <c r="D359" s="52" t="s">
        <v>16</v>
      </c>
      <c r="E359" s="52">
        <v>2019</v>
      </c>
      <c r="F359" s="52" t="s">
        <v>1292</v>
      </c>
      <c r="G359" s="53">
        <v>43738</v>
      </c>
      <c r="H359" s="53">
        <v>43783</v>
      </c>
      <c r="I359" s="53">
        <v>43783</v>
      </c>
      <c r="J359" s="54">
        <v>173500000</v>
      </c>
      <c r="K359" s="54">
        <v>174500000</v>
      </c>
      <c r="L359" s="52" t="s">
        <v>1068</v>
      </c>
      <c r="M359" s="83">
        <v>853600000</v>
      </c>
      <c r="N359" s="37"/>
      <c r="O359" s="37"/>
      <c r="P359" s="38"/>
      <c r="Q359" s="49">
        <v>371600000</v>
      </c>
      <c r="R359" s="36">
        <v>87700000</v>
      </c>
      <c r="S359" s="37">
        <v>80100000</v>
      </c>
      <c r="T359" s="37">
        <v>-6100000</v>
      </c>
      <c r="U359" s="38">
        <v>13700000</v>
      </c>
      <c r="V359" s="36">
        <v>54500000</v>
      </c>
      <c r="W359" s="37">
        <v>190500000</v>
      </c>
      <c r="X359" s="37">
        <v>-119600000</v>
      </c>
      <c r="Y359" s="37">
        <v>-33000000</v>
      </c>
      <c r="Z359" s="38">
        <v>16600000</v>
      </c>
      <c r="AB359" s="84">
        <v>1367400000</v>
      </c>
      <c r="AC359" s="36">
        <v>-423400000</v>
      </c>
      <c r="AD359" s="37"/>
      <c r="AE359" s="37"/>
      <c r="AF359" s="37"/>
      <c r="AG359" s="37">
        <v>-25000000</v>
      </c>
      <c r="AH359" s="37"/>
      <c r="AI359" s="54">
        <v>-25000000</v>
      </c>
      <c r="AJ359" s="54">
        <v>-398400000</v>
      </c>
      <c r="AK359" s="36">
        <v>86500000</v>
      </c>
      <c r="AL359" s="37"/>
      <c r="AM359" s="38"/>
      <c r="AN359" s="36">
        <v>0</v>
      </c>
      <c r="AO359" s="37"/>
      <c r="AP359" s="37"/>
      <c r="AQ359" s="37"/>
      <c r="AR359" s="38">
        <v>0</v>
      </c>
      <c r="AS359" s="54"/>
      <c r="AT359" s="54"/>
      <c r="AU359" s="82">
        <v>-336900000</v>
      </c>
      <c r="AV359" s="54">
        <v>-273900000</v>
      </c>
      <c r="AW359" s="36">
        <v>0</v>
      </c>
      <c r="AX359" s="37"/>
      <c r="AZ359" s="37"/>
      <c r="BA359" s="38"/>
      <c r="BB359" s="36">
        <v>-635500000</v>
      </c>
      <c r="BC359" s="37">
        <v>22100000</v>
      </c>
      <c r="BD359" s="38">
        <v>-657600000</v>
      </c>
      <c r="BE359" s="54">
        <v>-3100000</v>
      </c>
      <c r="BF359" s="54"/>
      <c r="BG359" s="82">
        <v>-912500000</v>
      </c>
      <c r="BH359" s="54">
        <v>118000000</v>
      </c>
      <c r="BI359" s="54"/>
      <c r="BJ359" s="58">
        <v>118000000</v>
      </c>
      <c r="BK359" s="37"/>
      <c r="BL359" s="56">
        <v>118000000</v>
      </c>
    </row>
    <row r="360" spans="1:64" x14ac:dyDescent="0.2">
      <c r="A360" s="52" t="s">
        <v>1090</v>
      </c>
      <c r="B360" s="52" t="s">
        <v>1091</v>
      </c>
      <c r="C360" s="52">
        <v>105030</v>
      </c>
      <c r="D360" s="52" t="s">
        <v>16</v>
      </c>
      <c r="E360" s="52">
        <v>2019</v>
      </c>
      <c r="F360" s="52" t="s">
        <v>1292</v>
      </c>
      <c r="G360" s="53">
        <v>43830</v>
      </c>
      <c r="H360" s="53">
        <v>43867</v>
      </c>
      <c r="I360" s="53">
        <v>43867</v>
      </c>
      <c r="J360" s="54">
        <v>374000000</v>
      </c>
      <c r="K360" s="54">
        <v>379900000</v>
      </c>
      <c r="L360" s="52" t="s">
        <v>1092</v>
      </c>
      <c r="M360" s="83">
        <v>2083000000</v>
      </c>
      <c r="N360" s="37">
        <v>2083000000</v>
      </c>
      <c r="O360" s="37"/>
      <c r="P360" s="38"/>
      <c r="Q360" s="49">
        <v>314000000</v>
      </c>
      <c r="R360" s="36">
        <v>799000000</v>
      </c>
      <c r="S360" s="37"/>
      <c r="T360" s="37"/>
      <c r="U360" s="38"/>
      <c r="V360" s="36">
        <v>-1005000000</v>
      </c>
      <c r="W360" s="37"/>
      <c r="X360" s="37"/>
      <c r="Y360" s="37"/>
      <c r="Z360" s="38"/>
      <c r="AB360" s="84">
        <v>2191000000</v>
      </c>
      <c r="AC360" s="36">
        <v>-649000000</v>
      </c>
      <c r="AD360" s="37"/>
      <c r="AE360" s="37"/>
      <c r="AF360" s="37"/>
      <c r="AG360" s="37"/>
      <c r="AH360" s="37"/>
      <c r="AI360" s="54"/>
      <c r="AJ360" s="54"/>
      <c r="AK360" s="36">
        <v>-5000000</v>
      </c>
      <c r="AL360" s="37"/>
      <c r="AM360" s="38"/>
      <c r="AN360" s="36">
        <v>-802000000</v>
      </c>
      <c r="AO360" s="37"/>
      <c r="AP360" s="37"/>
      <c r="AQ360" s="37"/>
      <c r="AR360" s="38"/>
      <c r="AS360" s="54">
        <v>1000000</v>
      </c>
      <c r="AT360" s="54"/>
      <c r="AU360" s="82">
        <v>-1455000000</v>
      </c>
      <c r="AV360" s="54">
        <v>-778000000</v>
      </c>
      <c r="AW360" s="36">
        <v>2635000000</v>
      </c>
      <c r="AX360" s="37"/>
      <c r="AZ360" s="37"/>
      <c r="BA360" s="38"/>
      <c r="BB360" s="36">
        <v>-307000000</v>
      </c>
      <c r="BC360" s="37"/>
      <c r="BD360" s="38"/>
      <c r="BE360" s="54">
        <v>-1547000000</v>
      </c>
      <c r="BF360" s="54"/>
      <c r="BG360" s="82">
        <v>3000000</v>
      </c>
      <c r="BH360" s="54">
        <v>739000000</v>
      </c>
      <c r="BI360" s="54"/>
      <c r="BJ360" s="58">
        <v>739000000</v>
      </c>
      <c r="BK360" s="37">
        <v>-18000000</v>
      </c>
      <c r="BL360" s="56">
        <v>721000000</v>
      </c>
    </row>
    <row r="361" spans="1:64" x14ac:dyDescent="0.2">
      <c r="A361" s="52" t="s">
        <v>1096</v>
      </c>
      <c r="B361" s="52" t="s">
        <v>1097</v>
      </c>
      <c r="C361" s="52">
        <v>247719</v>
      </c>
      <c r="D361" s="52" t="s">
        <v>16</v>
      </c>
      <c r="E361" s="52">
        <v>2020</v>
      </c>
      <c r="F361" s="52" t="s">
        <v>1292</v>
      </c>
      <c r="G361" s="53">
        <v>44012</v>
      </c>
      <c r="H361" s="53">
        <v>44069</v>
      </c>
      <c r="I361" s="53">
        <v>44069</v>
      </c>
      <c r="J361" s="54">
        <v>510121071</v>
      </c>
      <c r="K361" s="54">
        <v>514025974</v>
      </c>
      <c r="L361" s="52" t="s">
        <v>1098</v>
      </c>
      <c r="M361" s="83">
        <v>215475000</v>
      </c>
      <c r="N361" s="37"/>
      <c r="O361" s="37"/>
      <c r="P361" s="38"/>
      <c r="Q361" s="49">
        <v>805765000</v>
      </c>
      <c r="R361" s="36">
        <v>520697000</v>
      </c>
      <c r="S361" s="37">
        <v>42234000</v>
      </c>
      <c r="T361" s="37">
        <v>-191317000</v>
      </c>
      <c r="U361" s="38">
        <v>669780000</v>
      </c>
      <c r="V361" s="36">
        <v>76743000</v>
      </c>
      <c r="W361" s="37">
        <v>915717000</v>
      </c>
      <c r="X361" s="37">
        <v>114563000</v>
      </c>
      <c r="Y361" s="37">
        <v>-834118000</v>
      </c>
      <c r="Z361" s="38">
        <v>-119419000</v>
      </c>
      <c r="AB361" s="84">
        <v>1618680000</v>
      </c>
      <c r="AC361" s="36">
        <v>-691706000</v>
      </c>
      <c r="AD361" s="37">
        <v>28717000</v>
      </c>
      <c r="AE361" s="37">
        <v>28717000</v>
      </c>
      <c r="AF361" s="37"/>
      <c r="AG361" s="37">
        <v>-720423000</v>
      </c>
      <c r="AH361" s="37">
        <v>-720423000</v>
      </c>
      <c r="AI361" s="54"/>
      <c r="AJ361" s="54"/>
      <c r="AK361" s="36">
        <v>9108000</v>
      </c>
      <c r="AL361" s="37"/>
      <c r="AM361" s="38"/>
      <c r="AN361" s="36">
        <v>-142780000</v>
      </c>
      <c r="AO361" s="37"/>
      <c r="AP361" s="37"/>
      <c r="AQ361" s="37"/>
      <c r="AR361" s="38">
        <v>-142780000</v>
      </c>
      <c r="AS361" s="54">
        <v>69071000</v>
      </c>
      <c r="AT361" s="54"/>
      <c r="AU361" s="82">
        <v>-756307000</v>
      </c>
      <c r="AV361" s="54">
        <v>-856312000</v>
      </c>
      <c r="AW361" s="36">
        <v>6280987000</v>
      </c>
      <c r="AX361" s="37"/>
      <c r="AZ361" s="37"/>
      <c r="BA361" s="38"/>
      <c r="BB361" s="36">
        <v>-617097000</v>
      </c>
      <c r="BC361" s="37">
        <v>227602000</v>
      </c>
      <c r="BD361" s="38">
        <v>-844699000</v>
      </c>
      <c r="BE361" s="54">
        <v>-87778000</v>
      </c>
      <c r="BF361" s="54"/>
      <c r="BG361" s="82">
        <v>4719800000</v>
      </c>
      <c r="BH361" s="54">
        <v>5582173000</v>
      </c>
      <c r="BI361" s="54"/>
      <c r="BJ361" s="58">
        <v>5582173000</v>
      </c>
      <c r="BK361" s="37">
        <v>-18848000</v>
      </c>
      <c r="BL361" s="56">
        <v>5563325000</v>
      </c>
    </row>
    <row r="362" spans="1:64" x14ac:dyDescent="0.2">
      <c r="A362" s="52" t="s">
        <v>158</v>
      </c>
      <c r="B362" s="52" t="s">
        <v>159</v>
      </c>
      <c r="C362" s="52">
        <v>66790</v>
      </c>
      <c r="D362" s="52" t="s">
        <v>16</v>
      </c>
      <c r="E362" s="52">
        <v>2019</v>
      </c>
      <c r="F362" s="52" t="s">
        <v>1292</v>
      </c>
      <c r="G362" s="53">
        <v>43830</v>
      </c>
      <c r="H362" s="53">
        <v>43881</v>
      </c>
      <c r="I362" s="53">
        <v>43881</v>
      </c>
      <c r="J362" s="54">
        <v>7319000000</v>
      </c>
      <c r="K362" s="54">
        <v>7348000000</v>
      </c>
      <c r="L362" s="52" t="s">
        <v>160</v>
      </c>
      <c r="M362" s="83">
        <v>14975000000</v>
      </c>
      <c r="N362" s="37">
        <v>14975000000</v>
      </c>
      <c r="O362" s="37"/>
      <c r="P362" s="38"/>
      <c r="Q362" s="49">
        <v>28217000000</v>
      </c>
      <c r="R362" s="36">
        <v>17672000000</v>
      </c>
      <c r="S362" s="37"/>
      <c r="T362" s="37">
        <v>1806000000</v>
      </c>
      <c r="U362" s="38">
        <v>15866000000</v>
      </c>
      <c r="V362" s="36">
        <v>-12196000000</v>
      </c>
      <c r="W362" s="37">
        <v>2812000000</v>
      </c>
      <c r="X362" s="37"/>
      <c r="Y362" s="37"/>
      <c r="Z362" s="38">
        <v>-15008000000</v>
      </c>
      <c r="AB362" s="84">
        <v>48668000000</v>
      </c>
      <c r="AC362" s="36">
        <v>-19435000000</v>
      </c>
      <c r="AD362" s="37"/>
      <c r="AE362" s="37"/>
      <c r="AF362" s="37"/>
      <c r="AG362" s="37">
        <v>-19435000000</v>
      </c>
      <c r="AH362" s="37">
        <v>-19435000000</v>
      </c>
      <c r="AI362" s="54"/>
      <c r="AJ362" s="54"/>
      <c r="AL362" s="37"/>
      <c r="AM362" s="38"/>
      <c r="AN362" s="36">
        <v>2875000000</v>
      </c>
      <c r="AO362" s="37">
        <v>4684000000</v>
      </c>
      <c r="AP362" s="37"/>
      <c r="AQ362" s="37"/>
      <c r="AR362" s="38">
        <v>-1809000000</v>
      </c>
      <c r="AS362" s="54">
        <v>-130000000</v>
      </c>
      <c r="AT362" s="54"/>
      <c r="AU362" s="82">
        <v>-16690000000</v>
      </c>
      <c r="AV362" s="54">
        <v>-14888000000</v>
      </c>
      <c r="AW362" s="36">
        <v>-13721000000</v>
      </c>
      <c r="AX362" s="37">
        <v>-3168000000</v>
      </c>
      <c r="AY362" s="55">
        <v>-10553000000</v>
      </c>
      <c r="AZ362" s="37">
        <v>-27592000000</v>
      </c>
      <c r="BA362" s="38">
        <v>17039000000</v>
      </c>
      <c r="BB362" s="36">
        <v>-1786000000</v>
      </c>
      <c r="BC362" s="37">
        <v>631000000</v>
      </c>
      <c r="BD362" s="38">
        <v>-2417000000</v>
      </c>
      <c r="BE362" s="54">
        <v>5312000000</v>
      </c>
      <c r="BF362" s="54"/>
      <c r="BG362" s="82">
        <v>-25083000000</v>
      </c>
      <c r="BH362" s="54">
        <v>6895000000</v>
      </c>
      <c r="BI362" s="54"/>
      <c r="BJ362" s="58">
        <v>6895000000</v>
      </c>
      <c r="BK362" s="37"/>
      <c r="BL362" s="56">
        <v>6895000000</v>
      </c>
    </row>
    <row r="363" spans="1:64" x14ac:dyDescent="0.2">
      <c r="A363" s="52" t="s">
        <v>829</v>
      </c>
      <c r="B363" s="52" t="s">
        <v>830</v>
      </c>
      <c r="C363" s="52">
        <v>248956</v>
      </c>
      <c r="D363" s="52" t="s">
        <v>16</v>
      </c>
      <c r="E363" s="52">
        <v>2019</v>
      </c>
      <c r="F363" s="52" t="s">
        <v>1292</v>
      </c>
      <c r="G363" s="53">
        <v>43830</v>
      </c>
      <c r="H363" s="53">
        <v>43873</v>
      </c>
      <c r="I363" s="53">
        <v>43873</v>
      </c>
      <c r="J363" s="54">
        <v>216600000</v>
      </c>
      <c r="K363" s="54">
        <v>216900000</v>
      </c>
      <c r="L363" s="52" t="s">
        <v>831</v>
      </c>
      <c r="M363" s="83">
        <v>246200000</v>
      </c>
      <c r="N363" s="37"/>
      <c r="O363" s="37"/>
      <c r="P363" s="38"/>
      <c r="Q363" s="49">
        <v>859000000</v>
      </c>
      <c r="R363" s="36">
        <v>804600000</v>
      </c>
      <c r="S363" s="37">
        <v>8500000</v>
      </c>
      <c r="T363" s="37"/>
      <c r="U363" s="38">
        <v>796100000</v>
      </c>
      <c r="V363" s="36">
        <v>-12500000</v>
      </c>
      <c r="W363" s="37">
        <v>38500000</v>
      </c>
      <c r="X363" s="37">
        <v>-17700000</v>
      </c>
      <c r="Y363" s="37">
        <v>-53000000</v>
      </c>
      <c r="Z363" s="38">
        <v>19700000</v>
      </c>
      <c r="AB363" s="84">
        <v>1897300000</v>
      </c>
      <c r="AC363" s="36">
        <v>-477900000</v>
      </c>
      <c r="AD363" s="37">
        <v>115900000</v>
      </c>
      <c r="AE363" s="37"/>
      <c r="AF363" s="37"/>
      <c r="AG363" s="37">
        <v>-593800000</v>
      </c>
      <c r="AH363" s="37">
        <v>-593800000</v>
      </c>
      <c r="AI363" s="54"/>
      <c r="AJ363" s="54"/>
      <c r="AL363" s="37"/>
      <c r="AM363" s="38"/>
      <c r="AO363" s="37"/>
      <c r="AP363" s="37"/>
      <c r="AQ363" s="37"/>
      <c r="AR363" s="38"/>
      <c r="AS363" s="54">
        <v>44600000</v>
      </c>
      <c r="AT363" s="54"/>
      <c r="AU363" s="82">
        <v>-433300000</v>
      </c>
      <c r="AV363" s="54">
        <v>-424400000</v>
      </c>
      <c r="AW363" s="36">
        <v>-1583200000</v>
      </c>
      <c r="AX363" s="37"/>
      <c r="AZ363" s="37"/>
      <c r="BA363" s="38"/>
      <c r="BB363" s="36">
        <v>1600000</v>
      </c>
      <c r="BC363" s="37"/>
      <c r="BD363" s="38"/>
      <c r="BE363" s="54">
        <v>-1000000</v>
      </c>
      <c r="BF363" s="54"/>
      <c r="BG363" s="82">
        <v>-2007000000</v>
      </c>
      <c r="BH363" s="54">
        <v>-543000000</v>
      </c>
      <c r="BI363" s="54"/>
      <c r="BJ363" s="58">
        <v>-543000000</v>
      </c>
      <c r="BK363" s="37">
        <v>8500000</v>
      </c>
      <c r="BL363" s="56">
        <v>-534500000</v>
      </c>
    </row>
    <row r="364" spans="1:64" x14ac:dyDescent="0.2">
      <c r="A364" s="52" t="s">
        <v>1153</v>
      </c>
      <c r="B364" s="52" t="s">
        <v>1154</v>
      </c>
      <c r="C364" s="52">
        <v>378229</v>
      </c>
      <c r="D364" s="52" t="s">
        <v>16</v>
      </c>
      <c r="E364" s="52">
        <v>2019</v>
      </c>
      <c r="F364" s="52" t="s">
        <v>1292</v>
      </c>
      <c r="G364" s="53">
        <v>43921</v>
      </c>
      <c r="H364" s="53">
        <v>43921</v>
      </c>
      <c r="I364" s="53">
        <v>43921</v>
      </c>
      <c r="J364" s="54">
        <v>56265000</v>
      </c>
      <c r="K364" s="54">
        <v>56265000</v>
      </c>
      <c r="L364" s="52" t="s">
        <v>1155</v>
      </c>
      <c r="M364" s="83">
        <v>840879000</v>
      </c>
      <c r="N364" s="37">
        <v>891311000</v>
      </c>
      <c r="O364" s="37">
        <v>-50432000</v>
      </c>
      <c r="P364" s="38"/>
      <c r="Q364" s="49">
        <v>89689000</v>
      </c>
      <c r="R364" s="36">
        <v>298651000</v>
      </c>
      <c r="S364" s="37">
        <v>93362000</v>
      </c>
      <c r="T364" s="37">
        <v>-349000</v>
      </c>
      <c r="U364" s="38">
        <v>205638000</v>
      </c>
      <c r="V364" s="36">
        <v>-213747000</v>
      </c>
      <c r="W364" s="37">
        <v>-82268000</v>
      </c>
      <c r="X364" s="37">
        <v>-35712000</v>
      </c>
      <c r="Y364" s="37">
        <v>-1632000</v>
      </c>
      <c r="Z364" s="38">
        <v>-94135000</v>
      </c>
      <c r="AB364" s="84">
        <v>1015472000</v>
      </c>
      <c r="AC364" s="36">
        <v>-4077746000</v>
      </c>
      <c r="AD364" s="37"/>
      <c r="AE364" s="37"/>
      <c r="AF364" s="37"/>
      <c r="AG364" s="37">
        <v>-3976155000</v>
      </c>
      <c r="AH364" s="37"/>
      <c r="AI364" s="54"/>
      <c r="AJ364" s="54">
        <v>-101591000</v>
      </c>
      <c r="AL364" s="37"/>
      <c r="AM364" s="38"/>
      <c r="AN364" s="36">
        <v>188766000</v>
      </c>
      <c r="AO364" s="37">
        <v>188766000</v>
      </c>
      <c r="AP364" s="37"/>
      <c r="AQ364" s="37"/>
      <c r="AR364" s="38"/>
      <c r="AS364" s="54"/>
      <c r="AT364" s="54"/>
      <c r="AU364" s="82">
        <v>-3888980000</v>
      </c>
      <c r="AV364" s="54">
        <v>-1712219000</v>
      </c>
      <c r="AW364" s="36">
        <v>3853387000</v>
      </c>
      <c r="AX364" s="37"/>
      <c r="AZ364" s="37"/>
      <c r="BA364" s="38"/>
      <c r="BB364" s="36">
        <v>81875000</v>
      </c>
      <c r="BC364" s="37">
        <v>81875000</v>
      </c>
      <c r="BD364" s="38">
        <v>0</v>
      </c>
      <c r="BE364" s="54">
        <v>48310000</v>
      </c>
      <c r="BF364" s="54"/>
      <c r="BG364" s="82">
        <v>2271353000</v>
      </c>
      <c r="BH364" s="54">
        <v>-602155000</v>
      </c>
      <c r="BI364" s="54"/>
      <c r="BJ364" s="58">
        <v>-602155000</v>
      </c>
      <c r="BK364" s="37">
        <v>-3376000</v>
      </c>
      <c r="BL364" s="56">
        <v>-605531000</v>
      </c>
    </row>
    <row r="365" spans="1:64" x14ac:dyDescent="0.2">
      <c r="A365" s="52" t="s">
        <v>1114</v>
      </c>
      <c r="B365" s="52" t="s">
        <v>1115</v>
      </c>
      <c r="C365" s="52">
        <v>104745</v>
      </c>
      <c r="D365" s="52" t="s">
        <v>16</v>
      </c>
      <c r="E365" s="52">
        <v>2019</v>
      </c>
      <c r="F365" s="52" t="s">
        <v>1292</v>
      </c>
      <c r="G365" s="53">
        <v>43738</v>
      </c>
      <c r="H365" s="53">
        <v>43781</v>
      </c>
      <c r="I365" s="53">
        <v>43781</v>
      </c>
      <c r="J365" s="54">
        <v>338000000</v>
      </c>
      <c r="K365" s="54">
        <v>340000000</v>
      </c>
      <c r="L365" s="52" t="s">
        <v>1116</v>
      </c>
      <c r="M365" s="83">
        <v>1946000000</v>
      </c>
      <c r="N365" s="37"/>
      <c r="O365" s="37"/>
      <c r="P365" s="38"/>
      <c r="Q365" s="49">
        <v>690000000</v>
      </c>
      <c r="R365" s="36">
        <v>-49000000</v>
      </c>
      <c r="S365" s="37"/>
      <c r="T365" s="37"/>
      <c r="U365" s="38"/>
      <c r="V365" s="36">
        <v>-133000000</v>
      </c>
      <c r="W365" s="37"/>
      <c r="X365" s="37"/>
      <c r="Y365" s="37"/>
      <c r="Z365" s="38"/>
      <c r="AA365" s="55">
        <v>-32000000</v>
      </c>
      <c r="AB365" s="84">
        <v>2422000000</v>
      </c>
      <c r="AC365" s="36">
        <v>-706000000</v>
      </c>
      <c r="AD365" s="37"/>
      <c r="AE365" s="37"/>
      <c r="AF365" s="37"/>
      <c r="AG365" s="37"/>
      <c r="AH365" s="37"/>
      <c r="AI365" s="54"/>
      <c r="AJ365" s="54"/>
      <c r="AL365" s="37"/>
      <c r="AM365" s="38"/>
      <c r="AN365" s="36">
        <v>14000000</v>
      </c>
      <c r="AO365" s="37"/>
      <c r="AP365" s="37"/>
      <c r="AQ365" s="37"/>
      <c r="AR365" s="38"/>
      <c r="AS365" s="54">
        <v>2000000</v>
      </c>
      <c r="AT365" s="54">
        <v>-2000000</v>
      </c>
      <c r="AU365" s="82">
        <v>-692000000</v>
      </c>
      <c r="AV365" s="54">
        <v>-608000000</v>
      </c>
      <c r="AW365" s="36">
        <v>4000000</v>
      </c>
      <c r="AX365" s="37"/>
      <c r="AZ365" s="37"/>
      <c r="BA365" s="38"/>
      <c r="BB365" s="36">
        <v>-1006000000</v>
      </c>
      <c r="BC365" s="37"/>
      <c r="BD365" s="38"/>
      <c r="BE365" s="54">
        <v>-67000000</v>
      </c>
      <c r="BF365" s="54">
        <v>34000000</v>
      </c>
      <c r="BG365" s="82">
        <v>-1643000000</v>
      </c>
      <c r="BH365" s="54">
        <v>87000000</v>
      </c>
      <c r="BI365" s="54"/>
      <c r="BJ365" s="58">
        <v>87000000</v>
      </c>
      <c r="BK365" s="37">
        <v>-8000000</v>
      </c>
      <c r="BL365" s="56">
        <v>79000000</v>
      </c>
    </row>
    <row r="366" spans="1:64" x14ac:dyDescent="0.2">
      <c r="A366" s="52" t="s">
        <v>1120</v>
      </c>
      <c r="B366" s="52" t="s">
        <v>1121</v>
      </c>
      <c r="C366" s="52">
        <v>448874</v>
      </c>
      <c r="D366" s="52" t="s">
        <v>16</v>
      </c>
      <c r="E366" s="52">
        <v>2019</v>
      </c>
      <c r="F366" s="52" t="s">
        <v>1292</v>
      </c>
      <c r="G366" s="53">
        <v>43830</v>
      </c>
      <c r="H366" s="53">
        <v>43882</v>
      </c>
      <c r="I366" s="53">
        <v>43882</v>
      </c>
      <c r="J366" s="54">
        <v>46200000</v>
      </c>
      <c r="K366" s="54">
        <v>47090000</v>
      </c>
      <c r="L366" s="52" t="s">
        <v>1122</v>
      </c>
      <c r="M366" s="83">
        <v>461981000</v>
      </c>
      <c r="N366" s="37"/>
      <c r="O366" s="37"/>
      <c r="P366" s="38"/>
      <c r="Q366" s="49">
        <v>214062000</v>
      </c>
      <c r="R366" s="36">
        <v>-93736000</v>
      </c>
      <c r="S366" s="37"/>
      <c r="T366" s="37"/>
      <c r="U366" s="38"/>
      <c r="V366" s="36">
        <v>-145239000</v>
      </c>
      <c r="W366" s="37"/>
      <c r="X366" s="37"/>
      <c r="Y366" s="37"/>
      <c r="Z366" s="38"/>
      <c r="AB366" s="84">
        <v>437068000</v>
      </c>
      <c r="AC366" s="36">
        <v>-102695000</v>
      </c>
      <c r="AD366" s="37"/>
      <c r="AE366" s="37"/>
      <c r="AF366" s="37"/>
      <c r="AG366" s="37"/>
      <c r="AH366" s="37"/>
      <c r="AI366" s="54"/>
      <c r="AJ366" s="54"/>
      <c r="AL366" s="37"/>
      <c r="AM366" s="38"/>
      <c r="AN366" s="36">
        <v>14345000</v>
      </c>
      <c r="AO366" s="37"/>
      <c r="AP366" s="37"/>
      <c r="AQ366" s="37"/>
      <c r="AR366" s="38"/>
      <c r="AS366" s="54">
        <v>14869000</v>
      </c>
      <c r="AT366" s="54"/>
      <c r="AU366" s="82">
        <v>-73481000</v>
      </c>
      <c r="AV366" s="54">
        <v>-62828000</v>
      </c>
      <c r="AW366" s="36">
        <v>-365579000</v>
      </c>
      <c r="AX366" s="37"/>
      <c r="AZ366" s="37"/>
      <c r="BA366" s="38"/>
      <c r="BC366" s="37"/>
      <c r="BD366" s="38"/>
      <c r="BE366" s="54">
        <v>9571000</v>
      </c>
      <c r="BF366" s="54"/>
      <c r="BG366" s="82">
        <v>-418836000</v>
      </c>
      <c r="BH366" s="54">
        <v>-55249000</v>
      </c>
      <c r="BI366" s="54">
        <v>2457000</v>
      </c>
      <c r="BJ366" s="58">
        <v>-52792000</v>
      </c>
      <c r="BK366" s="37">
        <v>-3286000</v>
      </c>
      <c r="BL366" s="56">
        <v>-56078000</v>
      </c>
    </row>
    <row r="367" spans="1:64" x14ac:dyDescent="0.2">
      <c r="A367" s="52" t="s">
        <v>1111</v>
      </c>
      <c r="B367" s="52" t="s">
        <v>1112</v>
      </c>
      <c r="C367" s="52">
        <v>72458</v>
      </c>
      <c r="D367" s="52" t="s">
        <v>16</v>
      </c>
      <c r="E367" s="52">
        <v>2019</v>
      </c>
      <c r="F367" s="52" t="s">
        <v>1292</v>
      </c>
      <c r="G367" s="53">
        <v>43861</v>
      </c>
      <c r="H367" s="53">
        <v>43901</v>
      </c>
      <c r="I367" s="53">
        <v>43901</v>
      </c>
      <c r="J367" s="54">
        <v>510900000</v>
      </c>
      <c r="K367" s="54">
        <v>515600000</v>
      </c>
      <c r="L367" s="52" t="s">
        <v>1113</v>
      </c>
      <c r="M367" s="83">
        <v>3269000000</v>
      </c>
      <c r="N367" s="37"/>
      <c r="O367" s="37"/>
      <c r="P367" s="38"/>
      <c r="Q367" s="49">
        <v>2604000000</v>
      </c>
      <c r="R367" s="36">
        <v>364000000</v>
      </c>
      <c r="S367" s="37"/>
      <c r="T367" s="37"/>
      <c r="U367" s="38"/>
      <c r="V367" s="36">
        <v>862000000</v>
      </c>
      <c r="W367" s="37"/>
      <c r="X367" s="37"/>
      <c r="Y367" s="37"/>
      <c r="Z367" s="38"/>
      <c r="AA367" s="55">
        <v>18000000</v>
      </c>
      <c r="AB367" s="84">
        <v>7117000000</v>
      </c>
      <c r="AC367" s="36">
        <v>-2964000000</v>
      </c>
      <c r="AD367" s="37"/>
      <c r="AE367" s="37"/>
      <c r="AF367" s="37"/>
      <c r="AG367" s="37"/>
      <c r="AH367" s="37"/>
      <c r="AI367" s="54"/>
      <c r="AJ367" s="54"/>
      <c r="AL367" s="37"/>
      <c r="AM367" s="38"/>
      <c r="AN367" s="36">
        <v>0</v>
      </c>
      <c r="AO367" s="37"/>
      <c r="AP367" s="37"/>
      <c r="AQ367" s="37"/>
      <c r="AR367" s="38"/>
      <c r="AS367" s="54">
        <v>20000000</v>
      </c>
      <c r="AT367" s="54"/>
      <c r="AU367" s="82">
        <v>-2944000000</v>
      </c>
      <c r="AV367" s="54">
        <v>-1330000000</v>
      </c>
      <c r="AW367" s="36">
        <v>-330000000</v>
      </c>
      <c r="AX367" s="37"/>
      <c r="AZ367" s="37"/>
      <c r="BA367" s="38"/>
      <c r="BB367" s="36">
        <v>-1492000000</v>
      </c>
      <c r="BC367" s="37">
        <v>73000000</v>
      </c>
      <c r="BD367" s="38">
        <v>-1565000000</v>
      </c>
      <c r="BE367" s="54"/>
      <c r="BF367" s="54"/>
      <c r="BG367" s="82">
        <v>-3152000000</v>
      </c>
      <c r="BH367" s="54">
        <v>1021000000</v>
      </c>
      <c r="BI367" s="54"/>
      <c r="BJ367" s="58">
        <v>1021000000</v>
      </c>
      <c r="BK367" s="37"/>
      <c r="BL367" s="56">
        <v>1021000000</v>
      </c>
    </row>
    <row r="368" spans="1:64" x14ac:dyDescent="0.2">
      <c r="A368" s="52" t="s">
        <v>1144</v>
      </c>
      <c r="B368" s="52" t="s">
        <v>1145</v>
      </c>
      <c r="C368" s="52">
        <v>249289</v>
      </c>
      <c r="D368" s="52" t="s">
        <v>16</v>
      </c>
      <c r="E368" s="52">
        <v>2019</v>
      </c>
      <c r="F368" s="52" t="s">
        <v>1292</v>
      </c>
      <c r="G368" s="53">
        <v>43861</v>
      </c>
      <c r="H368" s="53">
        <v>43910</v>
      </c>
      <c r="I368" s="53">
        <v>43910</v>
      </c>
      <c r="J368" s="54">
        <v>121100000</v>
      </c>
      <c r="K368" s="54">
        <v>121600000</v>
      </c>
      <c r="L368" s="52" t="s">
        <v>1146</v>
      </c>
      <c r="M368" s="83">
        <v>541100000</v>
      </c>
      <c r="N368" s="37">
        <v>541100000</v>
      </c>
      <c r="O368" s="37"/>
      <c r="P368" s="38"/>
      <c r="Q368" s="49">
        <v>259700000</v>
      </c>
      <c r="R368" s="36">
        <v>88200000</v>
      </c>
      <c r="S368" s="37"/>
      <c r="T368" s="37"/>
      <c r="U368" s="38"/>
      <c r="V368" s="36">
        <v>-218100000</v>
      </c>
      <c r="W368" s="37"/>
      <c r="X368" s="37"/>
      <c r="Y368" s="37"/>
      <c r="Z368" s="38"/>
      <c r="AB368" s="84">
        <v>670900000</v>
      </c>
      <c r="AC368" s="36">
        <v>-320600000</v>
      </c>
      <c r="AD368" s="37"/>
      <c r="AE368" s="37"/>
      <c r="AF368" s="37"/>
      <c r="AG368" s="37"/>
      <c r="AH368" s="37"/>
      <c r="AI368" s="54"/>
      <c r="AJ368" s="54"/>
      <c r="AK368" s="36">
        <v>90000000</v>
      </c>
      <c r="AL368" s="37"/>
      <c r="AM368" s="38"/>
      <c r="AO368" s="37"/>
      <c r="AP368" s="37"/>
      <c r="AQ368" s="37"/>
      <c r="AR368" s="38"/>
      <c r="AS368" s="54">
        <v>-48700000</v>
      </c>
      <c r="AT368" s="54"/>
      <c r="AU368" s="82">
        <v>-279300000</v>
      </c>
      <c r="AV368" s="54">
        <v>-276300000</v>
      </c>
      <c r="AW368" s="36">
        <v>38500000</v>
      </c>
      <c r="AX368" s="37"/>
      <c r="AZ368" s="37"/>
      <c r="BA368" s="38"/>
      <c r="BB368" s="36">
        <v>-55000000</v>
      </c>
      <c r="BC368" s="37"/>
      <c r="BD368" s="38"/>
      <c r="BE368" s="54">
        <v>-15100000</v>
      </c>
      <c r="BF368" s="54"/>
      <c r="BG368" s="82">
        <v>-307900000</v>
      </c>
      <c r="BH368" s="54">
        <v>83700000</v>
      </c>
      <c r="BI368" s="54"/>
      <c r="BJ368" s="58">
        <v>83700000</v>
      </c>
      <c r="BK368" s="37">
        <v>-1600000</v>
      </c>
      <c r="BL368" s="56">
        <v>82100000</v>
      </c>
    </row>
    <row r="369" spans="1:64" x14ac:dyDescent="0.2">
      <c r="A369" s="52" t="s">
        <v>1147</v>
      </c>
      <c r="B369" s="52" t="s">
        <v>1148</v>
      </c>
      <c r="C369" s="52">
        <v>256569</v>
      </c>
      <c r="D369" s="52" t="s">
        <v>16</v>
      </c>
      <c r="E369" s="52">
        <v>2019</v>
      </c>
      <c r="F369" s="52" t="s">
        <v>1292</v>
      </c>
      <c r="G369" s="53">
        <v>43861</v>
      </c>
      <c r="H369" s="53">
        <v>43917</v>
      </c>
      <c r="I369" s="53">
        <v>43917</v>
      </c>
      <c r="J369" s="54">
        <v>1208163000</v>
      </c>
      <c r="K369" s="54">
        <v>1226519000</v>
      </c>
      <c r="L369" s="52" t="s">
        <v>1149</v>
      </c>
      <c r="M369" s="83">
        <v>3272193000</v>
      </c>
      <c r="N369" s="37"/>
      <c r="O369" s="37"/>
      <c r="P369" s="38"/>
      <c r="Q369" s="49">
        <v>867303000</v>
      </c>
      <c r="R369" s="36">
        <v>71103000</v>
      </c>
      <c r="S369" s="37"/>
      <c r="T369" s="37"/>
      <c r="U369" s="38"/>
      <c r="V369" s="36">
        <v>-144059000</v>
      </c>
      <c r="W369" s="37"/>
      <c r="X369" s="37"/>
      <c r="Y369" s="37"/>
      <c r="Z369" s="38"/>
      <c r="AB369" s="84">
        <v>4066540000</v>
      </c>
      <c r="AC369" s="36">
        <v>-1223116000</v>
      </c>
      <c r="AD369" s="37"/>
      <c r="AE369" s="37"/>
      <c r="AF369" s="37"/>
      <c r="AG369" s="37"/>
      <c r="AH369" s="37"/>
      <c r="AI369" s="54"/>
      <c r="AJ369" s="54"/>
      <c r="AK369" s="36">
        <v>-16118000</v>
      </c>
      <c r="AL369" s="37"/>
      <c r="AM369" s="38"/>
      <c r="AO369" s="37"/>
      <c r="AP369" s="37"/>
      <c r="AQ369" s="37"/>
      <c r="AR369" s="38"/>
      <c r="AS369" s="54">
        <v>-222737000</v>
      </c>
      <c r="AT369" s="54"/>
      <c r="AU369" s="82">
        <v>-1461971000</v>
      </c>
      <c r="AV369" s="54">
        <v>-1071562000</v>
      </c>
      <c r="AX369" s="37"/>
      <c r="AZ369" s="37"/>
      <c r="BA369" s="38"/>
      <c r="BB369" s="36">
        <v>-1319886000</v>
      </c>
      <c r="BC369" s="37"/>
      <c r="BD369" s="38"/>
      <c r="BE369" s="54">
        <v>-23423000</v>
      </c>
      <c r="BF369" s="54"/>
      <c r="BG369" s="82">
        <v>-2414871000</v>
      </c>
      <c r="BH369" s="54">
        <v>189698000</v>
      </c>
      <c r="BI369" s="54"/>
      <c r="BJ369" s="58">
        <v>189698000</v>
      </c>
      <c r="BK369" s="37">
        <v>-3175000</v>
      </c>
      <c r="BL369" s="56">
        <v>186523000</v>
      </c>
    </row>
    <row r="370" spans="1:64" x14ac:dyDescent="0.2">
      <c r="A370" s="52" t="s">
        <v>1141</v>
      </c>
      <c r="B370" s="52" t="s">
        <v>1142</v>
      </c>
      <c r="C370" s="52">
        <v>372802</v>
      </c>
      <c r="D370" s="52" t="s">
        <v>16</v>
      </c>
      <c r="E370" s="52">
        <v>2019</v>
      </c>
      <c r="F370" s="52" t="s">
        <v>1292</v>
      </c>
      <c r="G370" s="53">
        <v>43830</v>
      </c>
      <c r="H370" s="53">
        <v>43887</v>
      </c>
      <c r="I370" s="53">
        <v>43887</v>
      </c>
      <c r="J370" s="54">
        <v>400000000</v>
      </c>
      <c r="K370" s="54">
        <v>403000000</v>
      </c>
      <c r="L370" s="52" t="s">
        <v>1143</v>
      </c>
      <c r="M370" s="83">
        <v>3696000000</v>
      </c>
      <c r="N370" s="37">
        <v>3696000000</v>
      </c>
      <c r="O370" s="37">
        <v>0</v>
      </c>
      <c r="P370" s="38"/>
      <c r="Q370" s="49">
        <v>564000000</v>
      </c>
      <c r="R370" s="36">
        <v>1328000000</v>
      </c>
      <c r="S370" s="37">
        <v>181000000</v>
      </c>
      <c r="T370" s="37">
        <v>-302000000</v>
      </c>
      <c r="U370" s="38">
        <v>1449000000</v>
      </c>
      <c r="V370" s="36">
        <v>-615000000</v>
      </c>
      <c r="W370" s="37">
        <v>-225000000</v>
      </c>
      <c r="X370" s="37">
        <v>-458000000</v>
      </c>
      <c r="Y370" s="37">
        <v>266000000</v>
      </c>
      <c r="Z370" s="38">
        <v>-198000000</v>
      </c>
      <c r="AA370" s="55">
        <v>0</v>
      </c>
      <c r="AB370" s="84">
        <v>4973000000</v>
      </c>
      <c r="AC370" s="36">
        <v>-890000000</v>
      </c>
      <c r="AD370" s="37">
        <v>36000000</v>
      </c>
      <c r="AE370" s="37">
        <v>36000000</v>
      </c>
      <c r="AF370" s="37"/>
      <c r="AG370" s="37">
        <v>-926000000</v>
      </c>
      <c r="AH370" s="37">
        <v>-926000000</v>
      </c>
      <c r="AI370" s="54"/>
      <c r="AJ370" s="54"/>
      <c r="AL370" s="37"/>
      <c r="AM370" s="38"/>
      <c r="AN370" s="36">
        <v>-715000000</v>
      </c>
      <c r="AO370" s="37">
        <v>1128000000</v>
      </c>
      <c r="AP370" s="37"/>
      <c r="AQ370" s="37"/>
      <c r="AR370" s="38">
        <v>-1843000000</v>
      </c>
      <c r="AS370" s="54">
        <v>118000000</v>
      </c>
      <c r="AT370" s="54"/>
      <c r="AU370" s="82">
        <v>-1487000000</v>
      </c>
      <c r="AV370" s="54">
        <v>-297000000</v>
      </c>
      <c r="AW370" s="36">
        <v>-1405000000</v>
      </c>
      <c r="AX370" s="37"/>
      <c r="AY370" s="55">
        <v>-1405000000</v>
      </c>
      <c r="AZ370" s="37">
        <v>-9824000000</v>
      </c>
      <c r="BA370" s="38">
        <v>8419000000</v>
      </c>
      <c r="BB370" s="36">
        <v>-1347000000</v>
      </c>
      <c r="BC370" s="37">
        <v>153000000</v>
      </c>
      <c r="BD370" s="38">
        <v>-1500000000</v>
      </c>
      <c r="BE370" s="54">
        <v>-69000000</v>
      </c>
      <c r="BF370" s="54"/>
      <c r="BG370" s="82">
        <v>-3118000000</v>
      </c>
      <c r="BH370" s="54">
        <v>368000000</v>
      </c>
      <c r="BI370" s="54"/>
      <c r="BJ370" s="58">
        <v>368000000</v>
      </c>
      <c r="BK370" s="37">
        <v>-63000000</v>
      </c>
      <c r="BL370" s="56">
        <v>305000000</v>
      </c>
    </row>
    <row r="371" spans="1:64" x14ac:dyDescent="0.2">
      <c r="A371" s="52" t="s">
        <v>1099</v>
      </c>
      <c r="B371" s="52" t="s">
        <v>1100</v>
      </c>
      <c r="C371" s="52">
        <v>515267</v>
      </c>
      <c r="D371" s="52" t="s">
        <v>16</v>
      </c>
      <c r="E371" s="52">
        <v>2019</v>
      </c>
      <c r="F371" s="52" t="s">
        <v>1292</v>
      </c>
      <c r="G371" s="53">
        <v>43830</v>
      </c>
      <c r="H371" s="53">
        <v>43867</v>
      </c>
      <c r="I371" s="53">
        <v>43867</v>
      </c>
      <c r="J371" s="54">
        <v>854143751</v>
      </c>
      <c r="K371" s="54">
        <v>863433511</v>
      </c>
      <c r="L371" s="52" t="s">
        <v>1101</v>
      </c>
      <c r="M371" s="83">
        <v>3468000000</v>
      </c>
      <c r="N371" s="37"/>
      <c r="O371" s="37"/>
      <c r="P371" s="38"/>
      <c r="Q371" s="49">
        <v>6616000000</v>
      </c>
      <c r="R371" s="36">
        <v>3938000000</v>
      </c>
      <c r="S371" s="37"/>
      <c r="T371" s="37"/>
      <c r="U371" s="38"/>
      <c r="V371" s="36">
        <v>-7198000000</v>
      </c>
      <c r="W371" s="37"/>
      <c r="X371" s="37"/>
      <c r="Y371" s="37"/>
      <c r="Z371" s="38"/>
      <c r="AB371" s="84">
        <v>6824000000</v>
      </c>
      <c r="AC371" s="36">
        <v>-7358000000</v>
      </c>
      <c r="AD371" s="37"/>
      <c r="AE371" s="37"/>
      <c r="AF371" s="37"/>
      <c r="AG371" s="37"/>
      <c r="AH371" s="37"/>
      <c r="AI371" s="54"/>
      <c r="AJ371" s="54"/>
      <c r="AL371" s="37"/>
      <c r="AM371" s="38"/>
      <c r="AN371" s="36">
        <v>-663000000</v>
      </c>
      <c r="AO371" s="37"/>
      <c r="AP371" s="37"/>
      <c r="AQ371" s="37"/>
      <c r="AR371" s="38"/>
      <c r="AS371" s="54">
        <v>3896000000</v>
      </c>
      <c r="AT371" s="54"/>
      <c r="AU371" s="82">
        <v>-4125000000</v>
      </c>
      <c r="AV371" s="54">
        <v>0</v>
      </c>
      <c r="AW371" s="36">
        <v>-2173000000</v>
      </c>
      <c r="AX371" s="37"/>
      <c r="AZ371" s="37"/>
      <c r="BA371" s="38"/>
      <c r="BB371" s="36">
        <v>0</v>
      </c>
      <c r="BC371" s="37"/>
      <c r="BD371" s="38">
        <v>0</v>
      </c>
      <c r="BE371" s="54">
        <v>-201000000</v>
      </c>
      <c r="BF371" s="54"/>
      <c r="BG371" s="82">
        <v>-2374000000</v>
      </c>
      <c r="BH371" s="54">
        <v>325000000</v>
      </c>
      <c r="BI371" s="54"/>
      <c r="BJ371" s="58">
        <v>325000000</v>
      </c>
      <c r="BK371" s="37"/>
      <c r="BL371" s="56">
        <v>325000000</v>
      </c>
    </row>
    <row r="372" spans="1:64" x14ac:dyDescent="0.2">
      <c r="A372" s="52" t="s">
        <v>1108</v>
      </c>
      <c r="B372" s="52" t="s">
        <v>1109</v>
      </c>
      <c r="C372" s="52">
        <v>331230</v>
      </c>
      <c r="D372" s="52" t="s">
        <v>16</v>
      </c>
      <c r="E372" s="52">
        <v>2020</v>
      </c>
      <c r="F372" s="52" t="s">
        <v>1292</v>
      </c>
      <c r="G372" s="53">
        <v>44012</v>
      </c>
      <c r="H372" s="53">
        <v>44056</v>
      </c>
      <c r="I372" s="53">
        <v>44056</v>
      </c>
      <c r="J372" s="54">
        <v>278600000</v>
      </c>
      <c r="K372" s="54">
        <v>278600000</v>
      </c>
      <c r="L372" s="52" t="s">
        <v>1110</v>
      </c>
      <c r="M372" s="83">
        <v>-652100000</v>
      </c>
      <c r="N372" s="37"/>
      <c r="O372" s="37"/>
      <c r="P372" s="38"/>
      <c r="Q372" s="49">
        <v>248300000</v>
      </c>
      <c r="R372" s="36">
        <v>891100000</v>
      </c>
      <c r="S372" s="37">
        <v>53100000</v>
      </c>
      <c r="T372" s="37">
        <v>-115700000</v>
      </c>
      <c r="U372" s="38">
        <v>953700000</v>
      </c>
      <c r="V372" s="36">
        <v>-80300000</v>
      </c>
      <c r="W372" s="37">
        <v>61900000</v>
      </c>
      <c r="X372" s="37">
        <v>-58600000</v>
      </c>
      <c r="Y372" s="37">
        <v>-91700000</v>
      </c>
      <c r="Z372" s="38">
        <v>8100000</v>
      </c>
      <c r="AB372" s="84">
        <v>407000000</v>
      </c>
      <c r="AC372" s="36">
        <v>-205400000</v>
      </c>
      <c r="AD372" s="37"/>
      <c r="AE372" s="37"/>
      <c r="AF372" s="37"/>
      <c r="AG372" s="37">
        <v>-205400000</v>
      </c>
      <c r="AH372" s="37">
        <v>-205400000</v>
      </c>
      <c r="AI372" s="54"/>
      <c r="AJ372" s="54"/>
      <c r="AK372" s="36">
        <v>249700000</v>
      </c>
      <c r="AL372" s="37">
        <v>462100000</v>
      </c>
      <c r="AM372" s="38">
        <v>-212400000</v>
      </c>
      <c r="AN372" s="36">
        <v>0</v>
      </c>
      <c r="AO372" s="37"/>
      <c r="AP372" s="37"/>
      <c r="AQ372" s="37"/>
      <c r="AR372" s="38">
        <v>0</v>
      </c>
      <c r="AS372" s="54">
        <v>0</v>
      </c>
      <c r="AT372" s="54"/>
      <c r="AU372" s="82">
        <v>44300000</v>
      </c>
      <c r="AV372" s="54">
        <v>-380300000</v>
      </c>
      <c r="AW372" s="36">
        <v>697600000</v>
      </c>
      <c r="AX372" s="37"/>
      <c r="AY372" s="55">
        <v>697600000</v>
      </c>
      <c r="AZ372" s="37">
        <v>-2400000</v>
      </c>
      <c r="BA372" s="38">
        <v>700000000</v>
      </c>
      <c r="BB372" s="36">
        <v>-295700000</v>
      </c>
      <c r="BC372" s="37">
        <v>4300000</v>
      </c>
      <c r="BD372" s="38">
        <v>-300000000</v>
      </c>
      <c r="BE372" s="54">
        <v>-15700000</v>
      </c>
      <c r="BF372" s="54"/>
      <c r="BG372" s="82">
        <v>5900000</v>
      </c>
      <c r="BH372" s="54">
        <v>457200000</v>
      </c>
      <c r="BI372" s="54"/>
      <c r="BJ372" s="58">
        <v>457200000</v>
      </c>
      <c r="BK372" s="37">
        <v>-100000</v>
      </c>
      <c r="BL372" s="56">
        <v>457100000</v>
      </c>
    </row>
    <row r="373" spans="1:64" x14ac:dyDescent="0.2">
      <c r="A373" s="52" t="s">
        <v>1102</v>
      </c>
      <c r="B373" s="52" t="s">
        <v>1103</v>
      </c>
      <c r="C373" s="52">
        <v>378221</v>
      </c>
      <c r="D373" s="52" t="s">
        <v>16</v>
      </c>
      <c r="E373" s="52">
        <v>2019</v>
      </c>
      <c r="F373" s="52" t="s">
        <v>1292</v>
      </c>
      <c r="G373" s="53">
        <v>43830</v>
      </c>
      <c r="H373" s="53">
        <v>43874</v>
      </c>
      <c r="I373" s="53">
        <v>43874</v>
      </c>
      <c r="J373" s="54">
        <v>235400000</v>
      </c>
      <c r="K373" s="54">
        <v>238600000</v>
      </c>
      <c r="L373" s="52" t="s">
        <v>1104</v>
      </c>
      <c r="M373" s="83">
        <v>2248900000</v>
      </c>
      <c r="N373" s="37"/>
      <c r="O373" s="37"/>
      <c r="P373" s="38"/>
      <c r="Q373" s="49">
        <v>190800000</v>
      </c>
      <c r="R373" s="36">
        <v>-1026600000</v>
      </c>
      <c r="S373" s="37"/>
      <c r="T373" s="37"/>
      <c r="U373" s="38"/>
      <c r="V373" s="36">
        <v>109600000</v>
      </c>
      <c r="W373" s="37"/>
      <c r="X373" s="37"/>
      <c r="Y373" s="37"/>
      <c r="Z373" s="38"/>
      <c r="AB373" s="84">
        <v>1522700000</v>
      </c>
      <c r="AC373" s="36">
        <v>-204600000</v>
      </c>
      <c r="AD373" s="37"/>
      <c r="AE373" s="37"/>
      <c r="AF373" s="37"/>
      <c r="AG373" s="37"/>
      <c r="AH373" s="37"/>
      <c r="AI373" s="54"/>
      <c r="AJ373" s="54"/>
      <c r="AK373" s="36">
        <v>-108300000</v>
      </c>
      <c r="AL373" s="37"/>
      <c r="AM373" s="38"/>
      <c r="AO373" s="37"/>
      <c r="AP373" s="37"/>
      <c r="AQ373" s="37"/>
      <c r="AR373" s="38"/>
      <c r="AS373" s="54">
        <v>-11600000</v>
      </c>
      <c r="AT373" s="54"/>
      <c r="AU373" s="82">
        <v>-324500000</v>
      </c>
      <c r="AV373" s="54">
        <v>-733900000</v>
      </c>
      <c r="AX373" s="37"/>
      <c r="AZ373" s="37"/>
      <c r="BA373" s="38"/>
      <c r="BB373" s="36">
        <v>-622500000</v>
      </c>
      <c r="BC373" s="37"/>
      <c r="BD373" s="38"/>
      <c r="BE373" s="54">
        <v>523700000</v>
      </c>
      <c r="BF373" s="54"/>
      <c r="BG373" s="82">
        <v>-832700000</v>
      </c>
      <c r="BH373" s="54">
        <v>365500000</v>
      </c>
      <c r="BI373" s="54"/>
      <c r="BJ373" s="58">
        <v>365500000</v>
      </c>
      <c r="BK373" s="37">
        <v>-2500000</v>
      </c>
      <c r="BL373" s="56">
        <v>363000000</v>
      </c>
    </row>
    <row r="374" spans="1:64" x14ac:dyDescent="0.2">
      <c r="A374" s="52" t="s">
        <v>1150</v>
      </c>
      <c r="B374" s="52" t="s">
        <v>1151</v>
      </c>
      <c r="C374" s="52">
        <v>378228</v>
      </c>
      <c r="D374" s="52" t="s">
        <v>16</v>
      </c>
      <c r="E374" s="52">
        <v>2019</v>
      </c>
      <c r="F374" s="52" t="s">
        <v>1292</v>
      </c>
      <c r="G374" s="53">
        <v>43830</v>
      </c>
      <c r="H374" s="53">
        <v>43881</v>
      </c>
      <c r="I374" s="53">
        <v>43881</v>
      </c>
      <c r="J374" s="54">
        <v>119727000</v>
      </c>
      <c r="K374" s="54">
        <v>120743000</v>
      </c>
      <c r="L374" s="52" t="s">
        <v>1152</v>
      </c>
      <c r="M374" s="83">
        <v>562354000</v>
      </c>
      <c r="N374" s="37"/>
      <c r="O374" s="37"/>
      <c r="P374" s="38"/>
      <c r="Q374" s="49">
        <v>195978000</v>
      </c>
      <c r="R374" s="36">
        <v>37599000</v>
      </c>
      <c r="S374" s="37"/>
      <c r="T374" s="37"/>
      <c r="U374" s="38"/>
      <c r="V374" s="36">
        <v>15785000</v>
      </c>
      <c r="W374" s="37"/>
      <c r="X374" s="37"/>
      <c r="Y374" s="37"/>
      <c r="Z374" s="38"/>
      <c r="AB374" s="84">
        <v>811716000</v>
      </c>
      <c r="AC374" s="36">
        <v>-214961000</v>
      </c>
      <c r="AD374" s="37"/>
      <c r="AE374" s="37"/>
      <c r="AF374" s="37"/>
      <c r="AG374" s="37"/>
      <c r="AH374" s="37"/>
      <c r="AI374" s="54"/>
      <c r="AJ374" s="54"/>
      <c r="AL374" s="37"/>
      <c r="AM374" s="38"/>
      <c r="AN374" s="36">
        <v>0</v>
      </c>
      <c r="AO374" s="37"/>
      <c r="AP374" s="37"/>
      <c r="AQ374" s="37"/>
      <c r="AR374" s="38"/>
      <c r="AS374" s="54"/>
      <c r="AT374" s="54"/>
      <c r="AU374" s="82">
        <v>-214961000</v>
      </c>
      <c r="AV374" s="54">
        <v>-162699000</v>
      </c>
      <c r="AW374" s="36">
        <v>-14958000</v>
      </c>
      <c r="AX374" s="37"/>
      <c r="AZ374" s="37"/>
      <c r="BA374" s="38"/>
      <c r="BB374" s="36">
        <v>-417338000</v>
      </c>
      <c r="BC374" s="37"/>
      <c r="BD374" s="38"/>
      <c r="BE374" s="54">
        <v>-3818000</v>
      </c>
      <c r="BF374" s="54"/>
      <c r="BG374" s="82">
        <v>-598813000</v>
      </c>
      <c r="BH374" s="54">
        <v>-2058000</v>
      </c>
      <c r="BI374" s="54"/>
      <c r="BJ374" s="58">
        <v>-2058000</v>
      </c>
      <c r="BK374" s="37"/>
      <c r="BL374" s="56">
        <v>-2058000</v>
      </c>
    </row>
    <row r="375" spans="1:64" x14ac:dyDescent="0.2">
      <c r="A375" s="52" t="s">
        <v>1162</v>
      </c>
      <c r="B375" s="52" t="s">
        <v>1163</v>
      </c>
      <c r="C375" s="52">
        <v>138054</v>
      </c>
      <c r="D375" s="52" t="s">
        <v>16</v>
      </c>
      <c r="E375" s="52">
        <v>2019</v>
      </c>
      <c r="F375" s="52" t="s">
        <v>1292</v>
      </c>
      <c r="G375" s="53">
        <v>43738</v>
      </c>
      <c r="H375" s="53">
        <v>43781</v>
      </c>
      <c r="I375" s="53">
        <v>43781</v>
      </c>
      <c r="J375" s="54">
        <v>363000000</v>
      </c>
      <c r="K375" s="54">
        <v>366000000</v>
      </c>
      <c r="L375" s="52" t="s">
        <v>1164</v>
      </c>
      <c r="M375" s="83">
        <v>2035000000</v>
      </c>
      <c r="N375" s="37"/>
      <c r="O375" s="37"/>
      <c r="P375" s="38"/>
      <c r="Q375" s="49">
        <v>1098000000</v>
      </c>
      <c r="R375" s="36">
        <v>226000000</v>
      </c>
      <c r="S375" s="37"/>
      <c r="T375" s="37"/>
      <c r="U375" s="38"/>
      <c r="V375" s="36">
        <v>-846000000</v>
      </c>
      <c r="W375" s="37"/>
      <c r="X375" s="37"/>
      <c r="Y375" s="37"/>
      <c r="Z375" s="38"/>
      <c r="AB375" s="84">
        <v>2513000000</v>
      </c>
      <c r="AC375" s="36">
        <v>-1259000000</v>
      </c>
      <c r="AD375" s="37"/>
      <c r="AE375" s="37"/>
      <c r="AF375" s="37"/>
      <c r="AG375" s="37"/>
      <c r="AH375" s="37"/>
      <c r="AI375" s="54"/>
      <c r="AJ375" s="54"/>
      <c r="AK375" s="36">
        <v>-1000000</v>
      </c>
      <c r="AL375" s="37"/>
      <c r="AM375" s="38"/>
      <c r="AN375" s="36">
        <v>-2292000000</v>
      </c>
      <c r="AO375" s="37"/>
      <c r="AP375" s="37"/>
      <c r="AQ375" s="37"/>
      <c r="AR375" s="38"/>
      <c r="AS375" s="54">
        <v>88000000</v>
      </c>
      <c r="AT375" s="54"/>
      <c r="AU375" s="82">
        <v>-3464000000</v>
      </c>
      <c r="AV375" s="54">
        <v>-537000000</v>
      </c>
      <c r="AW375" s="36">
        <v>1891000000</v>
      </c>
      <c r="AX375" s="37"/>
      <c r="AZ375" s="37"/>
      <c r="BA375" s="38"/>
      <c r="BB375" s="36">
        <v>-252000000</v>
      </c>
      <c r="BC375" s="37"/>
      <c r="BD375" s="38">
        <v>-252000000</v>
      </c>
      <c r="BE375" s="54">
        <v>69000000</v>
      </c>
      <c r="BF375" s="54"/>
      <c r="BG375" s="82">
        <v>1171000000</v>
      </c>
      <c r="BH375" s="54">
        <v>220000000</v>
      </c>
      <c r="BI375" s="54"/>
      <c r="BJ375" s="58">
        <v>220000000</v>
      </c>
      <c r="BK375" s="37">
        <v>-6000000</v>
      </c>
      <c r="BL375" s="56">
        <v>214000000</v>
      </c>
    </row>
    <row r="376" spans="1:64" x14ac:dyDescent="0.2">
      <c r="A376" s="12" t="s">
        <v>1105</v>
      </c>
      <c r="B376" s="12" t="s">
        <v>1106</v>
      </c>
      <c r="C376" s="12">
        <v>372538</v>
      </c>
      <c r="D376" s="12" t="s">
        <v>16</v>
      </c>
      <c r="E376" s="12">
        <v>2018</v>
      </c>
      <c r="F376" s="12" t="s">
        <v>1292</v>
      </c>
      <c r="G376" s="63">
        <v>43555</v>
      </c>
      <c r="H376" s="63">
        <v>43599</v>
      </c>
      <c r="I376" s="63">
        <v>43599</v>
      </c>
      <c r="J376" s="64">
        <v>113176000</v>
      </c>
      <c r="K376" s="64">
        <v>115198000</v>
      </c>
      <c r="L376" s="12" t="s">
        <v>1107</v>
      </c>
      <c r="M376" s="83">
        <v>333837000</v>
      </c>
      <c r="N376" s="39"/>
      <c r="O376" s="39"/>
      <c r="P376" s="40"/>
      <c r="Q376" s="49">
        <v>39726000</v>
      </c>
      <c r="R376" s="36">
        <v>785230000</v>
      </c>
      <c r="S376" s="39"/>
      <c r="T376" s="39"/>
      <c r="U376" s="40"/>
      <c r="V376" s="36">
        <v>-486335000</v>
      </c>
      <c r="W376" s="39"/>
      <c r="X376" s="39"/>
      <c r="Y376" s="39"/>
      <c r="Z376" s="40"/>
      <c r="AB376" s="84">
        <v>672458000</v>
      </c>
      <c r="AC376" s="36">
        <v>-66969000</v>
      </c>
      <c r="AD376" s="39"/>
      <c r="AE376" s="39"/>
      <c r="AF376" s="39"/>
      <c r="AG376" s="39"/>
      <c r="AH376" s="39"/>
      <c r="AI376" s="64"/>
      <c r="AJ376" s="64"/>
      <c r="AK376" s="36">
        <v>325133000</v>
      </c>
      <c r="AL376" s="39"/>
      <c r="AM376" s="40"/>
      <c r="AN376" s="36">
        <v>-28149000</v>
      </c>
      <c r="AO376" s="39"/>
      <c r="AP376" s="39"/>
      <c r="AQ376" s="39"/>
      <c r="AR376" s="40"/>
      <c r="AS376" s="64">
        <v>-282534000</v>
      </c>
      <c r="AT376" s="64"/>
      <c r="AU376" s="82">
        <v>-52519000</v>
      </c>
      <c r="AV376" s="64"/>
      <c r="AX376" s="39"/>
      <c r="AZ376" s="39"/>
      <c r="BA376" s="40"/>
      <c r="BB376" s="36">
        <v>-362392000</v>
      </c>
      <c r="BC376" s="39"/>
      <c r="BD376" s="40">
        <v>-362392000</v>
      </c>
      <c r="BE376" s="64">
        <v>-101293000</v>
      </c>
      <c r="BF376" s="64"/>
      <c r="BG376" s="82">
        <v>-463685000</v>
      </c>
      <c r="BH376" s="64">
        <v>156254000</v>
      </c>
      <c r="BI376" s="64"/>
      <c r="BJ376" s="67">
        <v>156254000</v>
      </c>
      <c r="BK376" s="39">
        <v>-10639000</v>
      </c>
      <c r="BL376" s="56">
        <v>145615000</v>
      </c>
    </row>
    <row r="377" spans="1:64" x14ac:dyDescent="0.2">
      <c r="A377" s="52" t="s">
        <v>1156</v>
      </c>
      <c r="B377" s="52" t="s">
        <v>1157</v>
      </c>
      <c r="C377" s="52">
        <v>30388</v>
      </c>
      <c r="D377" s="52" t="s">
        <v>16</v>
      </c>
      <c r="E377" s="52">
        <v>2019</v>
      </c>
      <c r="F377" s="52" t="s">
        <v>1292</v>
      </c>
      <c r="G377" s="53">
        <v>43830</v>
      </c>
      <c r="H377" s="53">
        <v>43880</v>
      </c>
      <c r="I377" s="53">
        <v>43880</v>
      </c>
      <c r="J377" s="54">
        <v>770729000</v>
      </c>
      <c r="K377" s="54">
        <v>785531000</v>
      </c>
      <c r="L377" s="52" t="s">
        <v>1158</v>
      </c>
      <c r="M377" s="83">
        <v>1465659000</v>
      </c>
      <c r="N377" s="37"/>
      <c r="O377" s="37"/>
      <c r="P377" s="38"/>
      <c r="Q377" s="49">
        <v>465549000</v>
      </c>
      <c r="R377" s="36">
        <v>-646544000</v>
      </c>
      <c r="S377" s="37"/>
      <c r="T377" s="37"/>
      <c r="U377" s="38"/>
      <c r="V377" s="36">
        <v>18700000</v>
      </c>
      <c r="W377" s="37"/>
      <c r="X377" s="37"/>
      <c r="Y377" s="37"/>
      <c r="Z377" s="38"/>
      <c r="AB377" s="84">
        <v>1303364000</v>
      </c>
      <c r="AC377" s="36">
        <v>-534530000</v>
      </c>
      <c r="AD377" s="37"/>
      <c r="AE377" s="37"/>
      <c r="AF377" s="37"/>
      <c r="AG377" s="37"/>
      <c r="AH377" s="37"/>
      <c r="AI377" s="54"/>
      <c r="AJ377" s="54"/>
      <c r="AK377" s="36">
        <v>-554061000</v>
      </c>
      <c r="AL377" s="37"/>
      <c r="AM377" s="38"/>
      <c r="AN377" s="36">
        <v>-29664000</v>
      </c>
      <c r="AO377" s="37"/>
      <c r="AP377" s="37"/>
      <c r="AQ377" s="37"/>
      <c r="AR377" s="38"/>
      <c r="AS377" s="54">
        <v>2281000</v>
      </c>
      <c r="AT377" s="54"/>
      <c r="AU377" s="82">
        <v>-1115974000</v>
      </c>
      <c r="AV377" s="54"/>
      <c r="AW377" s="36">
        <v>-235000000</v>
      </c>
      <c r="AX377" s="37"/>
      <c r="AZ377" s="37"/>
      <c r="BA377" s="38"/>
      <c r="BB377" s="36">
        <v>43166000</v>
      </c>
      <c r="BC377" s="37">
        <v>43166000</v>
      </c>
      <c r="BD377" s="38"/>
      <c r="BE377" s="54">
        <v>-94341000</v>
      </c>
      <c r="BF377" s="54"/>
      <c r="BG377" s="82">
        <v>-286175000</v>
      </c>
      <c r="BH377" s="54">
        <v>-98785000</v>
      </c>
      <c r="BI377" s="54"/>
      <c r="BJ377" s="58">
        <v>-98785000</v>
      </c>
      <c r="BK377" s="37">
        <v>4576000</v>
      </c>
      <c r="BL377" s="56">
        <v>-94209000</v>
      </c>
    </row>
    <row r="378" spans="1:64" x14ac:dyDescent="0.2">
      <c r="A378" s="52" t="s">
        <v>1123</v>
      </c>
      <c r="B378" s="52" t="s">
        <v>1124</v>
      </c>
      <c r="C378" s="52">
        <v>252464</v>
      </c>
      <c r="D378" s="52" t="s">
        <v>16</v>
      </c>
      <c r="E378" s="52">
        <v>2019</v>
      </c>
      <c r="F378" s="52" t="s">
        <v>1292</v>
      </c>
      <c r="G378" s="53">
        <v>43830</v>
      </c>
      <c r="H378" s="53">
        <v>43881</v>
      </c>
      <c r="I378" s="53">
        <v>43881</v>
      </c>
      <c r="J378" s="54">
        <v>936000000</v>
      </c>
      <c r="K378" s="54">
        <v>952000000</v>
      </c>
      <c r="L378" s="52" t="s">
        <v>1125</v>
      </c>
      <c r="M378" s="83">
        <v>5017000000</v>
      </c>
      <c r="N378" s="37"/>
      <c r="O378" s="37"/>
      <c r="P378" s="38"/>
      <c r="Q378" s="49">
        <v>996000000</v>
      </c>
      <c r="R378" s="36">
        <v>329000000</v>
      </c>
      <c r="S378" s="37"/>
      <c r="T378" s="37"/>
      <c r="U378" s="38"/>
      <c r="V378" s="36">
        <v>307000000</v>
      </c>
      <c r="W378" s="37"/>
      <c r="X378" s="37"/>
      <c r="Y378" s="37"/>
      <c r="Z378" s="38"/>
      <c r="AB378" s="84">
        <v>6649000000</v>
      </c>
      <c r="AC378" s="36">
        <v>-817000000</v>
      </c>
      <c r="AD378" s="37"/>
      <c r="AE378" s="37"/>
      <c r="AF378" s="37"/>
      <c r="AG378" s="37"/>
      <c r="AH378" s="37"/>
      <c r="AI378" s="54"/>
      <c r="AJ378" s="54"/>
      <c r="AL378" s="37"/>
      <c r="AM378" s="38"/>
      <c r="AO378" s="37"/>
      <c r="AP378" s="37"/>
      <c r="AQ378" s="37"/>
      <c r="AR378" s="38"/>
      <c r="AS378" s="54">
        <v>-1103000000</v>
      </c>
      <c r="AT378" s="54"/>
      <c r="AU378" s="82">
        <v>-1920000000</v>
      </c>
      <c r="AV378" s="54">
        <v>-3008000000</v>
      </c>
      <c r="AW378" s="36">
        <v>741000000</v>
      </c>
      <c r="AX378" s="37"/>
      <c r="AZ378" s="37"/>
      <c r="BA378" s="38"/>
      <c r="BB378" s="36">
        <v>-2421000000</v>
      </c>
      <c r="BC378" s="37"/>
      <c r="BD378" s="38"/>
      <c r="BE378" s="54">
        <v>-42000000</v>
      </c>
      <c r="BF378" s="54"/>
      <c r="BG378" s="82">
        <v>-4730000000</v>
      </c>
      <c r="BH378" s="54">
        <v>-1000000</v>
      </c>
      <c r="BI378" s="54"/>
      <c r="BJ378" s="58">
        <v>-1000000</v>
      </c>
      <c r="BK378" s="37"/>
      <c r="BL378" s="56">
        <v>-1000000</v>
      </c>
    </row>
    <row r="379" spans="1:64" x14ac:dyDescent="0.2">
      <c r="A379" s="52" t="s">
        <v>1159</v>
      </c>
      <c r="B379" s="52" t="s">
        <v>1160</v>
      </c>
      <c r="C379" s="52">
        <v>693134</v>
      </c>
      <c r="D379" s="52" t="s">
        <v>16</v>
      </c>
      <c r="E379" s="52">
        <v>2019</v>
      </c>
      <c r="F379" s="52" t="s">
        <v>1292</v>
      </c>
      <c r="G379" s="53">
        <v>43830</v>
      </c>
      <c r="H379" s="53">
        <v>43880</v>
      </c>
      <c r="I379" s="53">
        <v>43880</v>
      </c>
      <c r="J379" s="54">
        <v>38640000</v>
      </c>
      <c r="K379" s="54">
        <v>40105000</v>
      </c>
      <c r="L379" s="52" t="s">
        <v>1161</v>
      </c>
      <c r="M379" s="83">
        <v>146527000</v>
      </c>
      <c r="N379" s="37"/>
      <c r="O379" s="37"/>
      <c r="P379" s="38"/>
      <c r="Q379" s="49">
        <v>76672000</v>
      </c>
      <c r="R379" s="36">
        <v>60912000</v>
      </c>
      <c r="S379" s="37"/>
      <c r="T379" s="37"/>
      <c r="U379" s="38"/>
      <c r="V379" s="36">
        <v>-29391000</v>
      </c>
      <c r="W379" s="37"/>
      <c r="X379" s="37"/>
      <c r="Y379" s="37"/>
      <c r="Z379" s="38"/>
      <c r="AB379" s="84">
        <v>254720000</v>
      </c>
      <c r="AC379" s="36">
        <v>-37236000</v>
      </c>
      <c r="AD379" s="37"/>
      <c r="AE379" s="37"/>
      <c r="AF379" s="37"/>
      <c r="AG379" s="37"/>
      <c r="AH379" s="37"/>
      <c r="AI379" s="54"/>
      <c r="AJ379" s="54"/>
      <c r="AK379" s="36">
        <v>16054000</v>
      </c>
      <c r="AL379" s="37"/>
      <c r="AM379" s="38"/>
      <c r="AN379" s="36">
        <v>-218734000</v>
      </c>
      <c r="AO379" s="37"/>
      <c r="AP379" s="37"/>
      <c r="AQ379" s="37"/>
      <c r="AR379" s="38"/>
      <c r="AS379" s="54">
        <v>-5099000</v>
      </c>
      <c r="AT379" s="54"/>
      <c r="AU379" s="82">
        <v>-245015000</v>
      </c>
      <c r="AV379" s="54"/>
      <c r="AW379" s="36">
        <v>0</v>
      </c>
      <c r="AX379" s="37"/>
      <c r="AZ379" s="37"/>
      <c r="BA379" s="38"/>
      <c r="BB379" s="36">
        <v>88698000</v>
      </c>
      <c r="BC379" s="37">
        <v>106484000</v>
      </c>
      <c r="BD379" s="38">
        <v>-17786000</v>
      </c>
      <c r="BE379" s="54"/>
      <c r="BF379" s="54"/>
      <c r="BG379" s="82">
        <v>88698000</v>
      </c>
      <c r="BH379" s="54">
        <v>98403000</v>
      </c>
      <c r="BI379" s="54"/>
      <c r="BJ379" s="58">
        <v>98403000</v>
      </c>
      <c r="BK379" s="37"/>
      <c r="BL379" s="56">
        <v>98403000</v>
      </c>
    </row>
    <row r="380" spans="1:64" x14ac:dyDescent="0.2">
      <c r="A380" s="52" t="s">
        <v>1171</v>
      </c>
      <c r="B380" s="52" t="s">
        <v>1172</v>
      </c>
      <c r="C380" s="52">
        <v>80553</v>
      </c>
      <c r="D380" s="52" t="s">
        <v>16</v>
      </c>
      <c r="E380" s="52">
        <v>2019</v>
      </c>
      <c r="F380" s="52" t="s">
        <v>1292</v>
      </c>
      <c r="G380" s="53">
        <v>43830</v>
      </c>
      <c r="H380" s="53">
        <v>43887</v>
      </c>
      <c r="I380" s="53">
        <v>43887</v>
      </c>
      <c r="J380" s="54">
        <v>450964000</v>
      </c>
      <c r="K380" s="54">
        <v>454274000</v>
      </c>
      <c r="L380" s="52" t="s">
        <v>1173</v>
      </c>
      <c r="M380" s="83">
        <v>92139000</v>
      </c>
      <c r="N380" s="37"/>
      <c r="O380" s="37"/>
      <c r="P380" s="38"/>
      <c r="Q380" s="49">
        <v>186425000</v>
      </c>
      <c r="R380" s="36">
        <v>103475000</v>
      </c>
      <c r="S380" s="37"/>
      <c r="T380" s="37"/>
      <c r="U380" s="38"/>
      <c r="V380" s="36">
        <v>126992000</v>
      </c>
      <c r="W380" s="37"/>
      <c r="X380" s="37"/>
      <c r="Y380" s="37"/>
      <c r="Z380" s="38"/>
      <c r="AB380" s="84">
        <v>509031000</v>
      </c>
      <c r="AC380" s="36">
        <v>-147113000</v>
      </c>
      <c r="AD380" s="37"/>
      <c r="AE380" s="37"/>
      <c r="AF380" s="37"/>
      <c r="AG380" s="37"/>
      <c r="AH380" s="37"/>
      <c r="AI380" s="54"/>
      <c r="AJ380" s="54"/>
      <c r="AL380" s="37"/>
      <c r="AM380" s="38"/>
      <c r="AO380" s="37"/>
      <c r="AP380" s="37"/>
      <c r="AQ380" s="37"/>
      <c r="AR380" s="38"/>
      <c r="AS380" s="54">
        <v>0</v>
      </c>
      <c r="AT380" s="54"/>
      <c r="AU380" s="82">
        <v>-147113000</v>
      </c>
      <c r="AV380" s="54"/>
      <c r="AW380" s="36">
        <v>-137817000</v>
      </c>
      <c r="AX380" s="37"/>
      <c r="AZ380" s="37"/>
      <c r="BA380" s="38"/>
      <c r="BB380" s="36">
        <v>7472000</v>
      </c>
      <c r="BC380" s="37">
        <v>7472000</v>
      </c>
      <c r="BD380" s="38"/>
      <c r="BE380" s="54">
        <v>-6725000</v>
      </c>
      <c r="BF380" s="54"/>
      <c r="BG380" s="82">
        <v>-137070000</v>
      </c>
      <c r="BH380" s="54">
        <v>224848000</v>
      </c>
      <c r="BI380" s="54"/>
      <c r="BJ380" s="58">
        <v>224848000</v>
      </c>
      <c r="BK380" s="37">
        <v>5100000</v>
      </c>
      <c r="BL380" s="56">
        <v>229948000</v>
      </c>
    </row>
    <row r="381" spans="1:64" x14ac:dyDescent="0.2">
      <c r="A381" s="52" t="s">
        <v>1177</v>
      </c>
      <c r="B381" s="52" t="s">
        <v>1178</v>
      </c>
      <c r="C381" s="52">
        <v>219075</v>
      </c>
      <c r="D381" s="52" t="s">
        <v>16</v>
      </c>
      <c r="E381" s="52">
        <v>2019</v>
      </c>
      <c r="F381" s="52" t="s">
        <v>1292</v>
      </c>
      <c r="G381" s="53">
        <v>43830</v>
      </c>
      <c r="H381" s="53">
        <v>43886</v>
      </c>
      <c r="I381" s="53">
        <v>43886</v>
      </c>
      <c r="J381" s="54">
        <v>258800000</v>
      </c>
      <c r="K381" s="54">
        <v>259900000</v>
      </c>
      <c r="L381" s="52" t="s">
        <v>1179</v>
      </c>
      <c r="M381" s="83">
        <v>3009000000</v>
      </c>
      <c r="N381" s="37"/>
      <c r="O381" s="37"/>
      <c r="P381" s="38"/>
      <c r="Q381" s="49">
        <v>2288000000</v>
      </c>
      <c r="R381" s="36">
        <v>1089000000</v>
      </c>
      <c r="S381" s="37"/>
      <c r="T381" s="37"/>
      <c r="U381" s="38"/>
      <c r="V381" s="36">
        <v>523000000</v>
      </c>
      <c r="W381" s="37"/>
      <c r="X381" s="37"/>
      <c r="Y381" s="37"/>
      <c r="Z381" s="38"/>
      <c r="AB381" s="84">
        <v>6909000000</v>
      </c>
      <c r="AC381" s="36">
        <v>-4528000000</v>
      </c>
      <c r="AD381" s="37"/>
      <c r="AE381" s="37"/>
      <c r="AF381" s="37"/>
      <c r="AG381" s="37"/>
      <c r="AH381" s="37"/>
      <c r="AI381" s="54"/>
      <c r="AJ381" s="54"/>
      <c r="AK381" s="36">
        <v>-2897000000</v>
      </c>
      <c r="AL381" s="37"/>
      <c r="AM381" s="38"/>
      <c r="AO381" s="37"/>
      <c r="AP381" s="37"/>
      <c r="AQ381" s="37"/>
      <c r="AR381" s="38"/>
      <c r="AS381" s="54">
        <v>2865000000</v>
      </c>
      <c r="AT381" s="54"/>
      <c r="AU381" s="82">
        <v>-4560000000</v>
      </c>
      <c r="AV381" s="54"/>
      <c r="AW381" s="36">
        <v>456000000</v>
      </c>
      <c r="AX381" s="37"/>
      <c r="AZ381" s="37"/>
      <c r="BA381" s="38"/>
      <c r="BB381" s="36">
        <v>-1645000000</v>
      </c>
      <c r="BC381" s="37"/>
      <c r="BD381" s="38"/>
      <c r="BE381" s="54">
        <v>-91000000</v>
      </c>
      <c r="BF381" s="54"/>
      <c r="BG381" s="82">
        <v>-1280000000</v>
      </c>
      <c r="BH381" s="54">
        <v>1069000000</v>
      </c>
      <c r="BI381" s="54"/>
      <c r="BJ381" s="58">
        <v>1069000000</v>
      </c>
      <c r="BK381" s="37"/>
      <c r="BL381" s="56">
        <v>1069000000</v>
      </c>
    </row>
    <row r="382" spans="1:64" x14ac:dyDescent="0.2">
      <c r="A382" s="52" t="s">
        <v>1165</v>
      </c>
      <c r="B382" s="52" t="s">
        <v>1166</v>
      </c>
      <c r="C382" s="52">
        <v>424210</v>
      </c>
      <c r="D382" s="52" t="s">
        <v>16</v>
      </c>
      <c r="E382" s="52">
        <v>2019</v>
      </c>
      <c r="F382" s="52" t="s">
        <v>1292</v>
      </c>
      <c r="G382" s="53">
        <v>43830</v>
      </c>
      <c r="H382" s="53">
        <v>43879</v>
      </c>
      <c r="I382" s="53">
        <v>43879</v>
      </c>
      <c r="J382" s="54">
        <v>285247000</v>
      </c>
      <c r="K382" s="54">
        <v>286015000</v>
      </c>
      <c r="L382" s="52" t="s">
        <v>1167</v>
      </c>
      <c r="M382" s="83">
        <v>199579000</v>
      </c>
      <c r="N382" s="37"/>
      <c r="O382" s="37"/>
      <c r="P382" s="38"/>
      <c r="Q382" s="49">
        <v>507923000</v>
      </c>
      <c r="R382" s="36">
        <v>-73688000</v>
      </c>
      <c r="S382" s="37"/>
      <c r="T382" s="37"/>
      <c r="U382" s="38"/>
      <c r="V382" s="36">
        <v>-3110000</v>
      </c>
      <c r="W382" s="37"/>
      <c r="X382" s="37"/>
      <c r="Y382" s="37"/>
      <c r="Z382" s="38"/>
      <c r="AB382" s="84">
        <v>630704000</v>
      </c>
      <c r="AC382" s="36">
        <v>-1567277000</v>
      </c>
      <c r="AD382" s="37"/>
      <c r="AE382" s="37"/>
      <c r="AF382" s="37"/>
      <c r="AG382" s="37"/>
      <c r="AH382" s="37"/>
      <c r="AI382" s="54"/>
      <c r="AJ382" s="54"/>
      <c r="AL382" s="37"/>
      <c r="AM382" s="38"/>
      <c r="AN382" s="36">
        <v>-93059000</v>
      </c>
      <c r="AO382" s="37"/>
      <c r="AP382" s="37"/>
      <c r="AQ382" s="37"/>
      <c r="AR382" s="38"/>
      <c r="AS382" s="54">
        <v>-26351000</v>
      </c>
      <c r="AT382" s="54"/>
      <c r="AU382" s="82">
        <v>-1686687000</v>
      </c>
      <c r="AV382" s="54">
        <v>-387142000</v>
      </c>
      <c r="AW382" s="36">
        <v>615515000</v>
      </c>
      <c r="AX382" s="37"/>
      <c r="AZ382" s="37"/>
      <c r="BA382" s="38"/>
      <c r="BB382" s="36">
        <v>725315000</v>
      </c>
      <c r="BC382" s="37"/>
      <c r="BD382" s="38"/>
      <c r="BE382" s="54">
        <v>-73305000</v>
      </c>
      <c r="BF382" s="54"/>
      <c r="BG382" s="82">
        <v>880383000</v>
      </c>
      <c r="BH382" s="54">
        <v>-175600000</v>
      </c>
      <c r="BI382" s="54"/>
      <c r="BJ382" s="58">
        <v>-175600000</v>
      </c>
      <c r="BK382" s="37"/>
      <c r="BL382" s="56">
        <v>-175600000</v>
      </c>
    </row>
    <row r="383" spans="1:64" x14ac:dyDescent="0.2">
      <c r="A383" s="52" t="s">
        <v>1189</v>
      </c>
      <c r="B383" s="52" t="s">
        <v>1190</v>
      </c>
      <c r="C383" s="52">
        <v>378232</v>
      </c>
      <c r="D383" s="52" t="s">
        <v>16</v>
      </c>
      <c r="E383" s="52">
        <v>2019</v>
      </c>
      <c r="F383" s="52" t="s">
        <v>1292</v>
      </c>
      <c r="G383" s="53">
        <v>43830</v>
      </c>
      <c r="H383" s="53">
        <v>43887</v>
      </c>
      <c r="I383" s="53">
        <v>43887</v>
      </c>
      <c r="J383" s="54">
        <v>88762000</v>
      </c>
      <c r="K383" s="54">
        <v>89040000</v>
      </c>
      <c r="L383" s="52" t="s">
        <v>1191</v>
      </c>
      <c r="M383" s="83">
        <v>827543000</v>
      </c>
      <c r="N383" s="37"/>
      <c r="O383" s="37"/>
      <c r="P383" s="38"/>
      <c r="Q383" s="49">
        <v>490392000</v>
      </c>
      <c r="R383" s="36">
        <v>159522000</v>
      </c>
      <c r="S383" s="37"/>
      <c r="T383" s="37"/>
      <c r="U383" s="38"/>
      <c r="V383" s="36">
        <v>-38988000</v>
      </c>
      <c r="W383" s="37"/>
      <c r="X383" s="37"/>
      <c r="Y383" s="37"/>
      <c r="Z383" s="38"/>
      <c r="AB383" s="84">
        <v>1438469000</v>
      </c>
      <c r="AC383" s="36">
        <v>-646063000</v>
      </c>
      <c r="AD383" s="37"/>
      <c r="AE383" s="37"/>
      <c r="AF383" s="37"/>
      <c r="AG383" s="37"/>
      <c r="AH383" s="37"/>
      <c r="AI383" s="54"/>
      <c r="AJ383" s="54"/>
      <c r="AL383" s="37"/>
      <c r="AM383" s="38"/>
      <c r="AN383" s="36">
        <v>-8005000</v>
      </c>
      <c r="AO383" s="37"/>
      <c r="AP383" s="37"/>
      <c r="AQ383" s="37"/>
      <c r="AR383" s="38"/>
      <c r="AS383" s="54">
        <v>-34342000</v>
      </c>
      <c r="AT383" s="54"/>
      <c r="AU383" s="82">
        <v>-688410000</v>
      </c>
      <c r="AV383" s="54">
        <v>-53003000</v>
      </c>
      <c r="AW383" s="36">
        <v>-17922000</v>
      </c>
      <c r="AX383" s="37"/>
      <c r="AZ383" s="37"/>
      <c r="BA383" s="38"/>
      <c r="BB383" s="36">
        <v>-759698000</v>
      </c>
      <c r="BC383" s="37"/>
      <c r="BD383" s="38"/>
      <c r="BE383" s="54">
        <v>-14413000</v>
      </c>
      <c r="BF383" s="54"/>
      <c r="BG383" s="82">
        <v>-845036000</v>
      </c>
      <c r="BH383" s="54">
        <v>-94977000</v>
      </c>
      <c r="BI383" s="54"/>
      <c r="BJ383" s="58">
        <v>-94977000</v>
      </c>
      <c r="BK383" s="37">
        <v>959000</v>
      </c>
      <c r="BL383" s="56">
        <v>-94018000</v>
      </c>
    </row>
    <row r="384" spans="1:64" x14ac:dyDescent="0.2">
      <c r="A384" s="52" t="s">
        <v>1168</v>
      </c>
      <c r="B384" s="52" t="s">
        <v>1169</v>
      </c>
      <c r="C384" s="52">
        <v>178804</v>
      </c>
      <c r="D384" s="52" t="s">
        <v>16</v>
      </c>
      <c r="E384" s="52">
        <v>2019</v>
      </c>
      <c r="F384" s="52" t="s">
        <v>1292</v>
      </c>
      <c r="G384" s="53">
        <v>43861</v>
      </c>
      <c r="H384" s="53">
        <v>43917</v>
      </c>
      <c r="I384" s="53">
        <v>43917</v>
      </c>
      <c r="J384" s="54">
        <v>57840000</v>
      </c>
      <c r="K384" s="54">
        <v>58105000</v>
      </c>
      <c r="L384" s="52" t="s">
        <v>1170</v>
      </c>
      <c r="M384" s="83">
        <v>705945000</v>
      </c>
      <c r="N384" s="37"/>
      <c r="O384" s="37"/>
      <c r="P384" s="38"/>
      <c r="Q384" s="49">
        <v>295599000</v>
      </c>
      <c r="R384" s="36">
        <v>315218000</v>
      </c>
      <c r="S384" s="37"/>
      <c r="T384" s="37"/>
      <c r="U384" s="38"/>
      <c r="V384" s="36">
        <v>-215469000</v>
      </c>
      <c r="W384" s="37"/>
      <c r="X384" s="37"/>
      <c r="Y384" s="37"/>
      <c r="Z384" s="38"/>
      <c r="AB384" s="84">
        <v>1101293000</v>
      </c>
      <c r="AC384" s="36">
        <v>-298534000</v>
      </c>
      <c r="AD384" s="37"/>
      <c r="AE384" s="37"/>
      <c r="AF384" s="37"/>
      <c r="AG384" s="37"/>
      <c r="AH384" s="37"/>
      <c r="AI384" s="54"/>
      <c r="AJ384" s="54"/>
      <c r="AK384" s="36">
        <v>-62946000</v>
      </c>
      <c r="AL384" s="37"/>
      <c r="AM384" s="38"/>
      <c r="AO384" s="37"/>
      <c r="AP384" s="37"/>
      <c r="AQ384" s="37"/>
      <c r="AR384" s="38"/>
      <c r="AS384" s="54">
        <v>-110000000</v>
      </c>
      <c r="AT384" s="54"/>
      <c r="AU384" s="82">
        <v>-471480000</v>
      </c>
      <c r="AV384" s="54"/>
      <c r="AX384" s="37"/>
      <c r="AZ384" s="37"/>
      <c r="BA384" s="38"/>
      <c r="BB384" s="36">
        <v>-637199000</v>
      </c>
      <c r="BC384" s="37"/>
      <c r="BD384" s="38"/>
      <c r="BE384" s="54">
        <v>-9540000</v>
      </c>
      <c r="BF384" s="54"/>
      <c r="BG384" s="82">
        <v>-646739000</v>
      </c>
      <c r="BH384" s="54">
        <v>-16926000</v>
      </c>
      <c r="BI384" s="54"/>
      <c r="BJ384" s="58">
        <v>-16926000</v>
      </c>
      <c r="BK384" s="37"/>
      <c r="BL384" s="56">
        <v>-16926000</v>
      </c>
    </row>
    <row r="385" spans="1:64" x14ac:dyDescent="0.2">
      <c r="A385" s="52" t="s">
        <v>1180</v>
      </c>
      <c r="B385" s="52" t="s">
        <v>1181</v>
      </c>
      <c r="C385" s="52">
        <v>367714</v>
      </c>
      <c r="D385" s="52" t="s">
        <v>16</v>
      </c>
      <c r="E385" s="52">
        <v>2019</v>
      </c>
      <c r="F385" s="52" t="s">
        <v>1292</v>
      </c>
      <c r="G385" s="53">
        <v>43830</v>
      </c>
      <c r="H385" s="53">
        <v>43875</v>
      </c>
      <c r="I385" s="53">
        <v>43875</v>
      </c>
      <c r="J385" s="54">
        <v>951000000</v>
      </c>
      <c r="K385" s="54">
        <v>966000000</v>
      </c>
      <c r="L385" s="52" t="s">
        <v>1182</v>
      </c>
      <c r="M385" s="83">
        <v>14239000000</v>
      </c>
      <c r="N385" s="37"/>
      <c r="O385" s="37"/>
      <c r="P385" s="38"/>
      <c r="Q385" s="49">
        <v>2720000000</v>
      </c>
      <c r="R385" s="36">
        <v>821000000</v>
      </c>
      <c r="S385" s="37"/>
      <c r="T385" s="37"/>
      <c r="U385" s="38"/>
      <c r="V385" s="36">
        <v>683000000</v>
      </c>
      <c r="W385" s="37"/>
      <c r="X385" s="37"/>
      <c r="Y385" s="37"/>
      <c r="Z385" s="38"/>
      <c r="AB385" s="84">
        <v>18463000000</v>
      </c>
      <c r="AC385" s="36">
        <v>-2071000000</v>
      </c>
      <c r="AD385" s="37"/>
      <c r="AE385" s="37"/>
      <c r="AF385" s="37"/>
      <c r="AG385" s="37"/>
      <c r="AH385" s="37"/>
      <c r="AI385" s="54"/>
      <c r="AJ385" s="54"/>
      <c r="AK385" s="36">
        <v>-2504000000</v>
      </c>
      <c r="AL385" s="37"/>
      <c r="AM385" s="38"/>
      <c r="AN385" s="36">
        <v>-8343000000</v>
      </c>
      <c r="AO385" s="37"/>
      <c r="AP385" s="37"/>
      <c r="AQ385" s="37"/>
      <c r="AR385" s="38"/>
      <c r="AS385" s="54">
        <v>219000000</v>
      </c>
      <c r="AT385" s="54"/>
      <c r="AU385" s="82">
        <v>-12699000000</v>
      </c>
      <c r="AV385" s="54">
        <v>-3932000000</v>
      </c>
      <c r="AW385" s="36">
        <v>3994000000</v>
      </c>
      <c r="AX385" s="37"/>
      <c r="AZ385" s="37"/>
      <c r="BA385" s="38"/>
      <c r="BB385" s="36">
        <v>-4463000000</v>
      </c>
      <c r="BC385" s="37">
        <v>1037000000</v>
      </c>
      <c r="BD385" s="38">
        <v>-5500000000</v>
      </c>
      <c r="BE385" s="54">
        <v>-1224000000</v>
      </c>
      <c r="BF385" s="54"/>
      <c r="BG385" s="82">
        <v>-5625000000</v>
      </c>
      <c r="BH385" s="54">
        <v>139000000</v>
      </c>
      <c r="BI385" s="54"/>
      <c r="BJ385" s="58">
        <v>139000000</v>
      </c>
      <c r="BK385" s="37">
        <v>-20000000</v>
      </c>
      <c r="BL385" s="56">
        <v>119000000</v>
      </c>
    </row>
    <row r="386" spans="1:64" x14ac:dyDescent="0.2">
      <c r="A386" s="52" t="s">
        <v>1174</v>
      </c>
      <c r="B386" s="52" t="s">
        <v>1175</v>
      </c>
      <c r="C386" s="52">
        <v>367644</v>
      </c>
      <c r="D386" s="52" t="s">
        <v>16</v>
      </c>
      <c r="E386" s="52">
        <v>2019</v>
      </c>
      <c r="F386" s="52" t="s">
        <v>1292</v>
      </c>
      <c r="G386" s="53">
        <v>43830</v>
      </c>
      <c r="H386" s="53">
        <v>43868</v>
      </c>
      <c r="I386" s="53">
        <v>43868</v>
      </c>
      <c r="J386" s="54">
        <v>703500000</v>
      </c>
      <c r="K386" s="54">
        <v>706100000</v>
      </c>
      <c r="L386" s="52" t="s">
        <v>1176</v>
      </c>
      <c r="M386" s="83">
        <v>5919000000</v>
      </c>
      <c r="N386" s="37"/>
      <c r="O386" s="37"/>
      <c r="P386" s="38"/>
      <c r="Q386" s="49">
        <v>2216000000</v>
      </c>
      <c r="R386" s="36">
        <v>546000000</v>
      </c>
      <c r="S386" s="37"/>
      <c r="T386" s="37"/>
      <c r="U386" s="38"/>
      <c r="V386" s="36">
        <v>-72000000</v>
      </c>
      <c r="W386" s="37"/>
      <c r="X386" s="37"/>
      <c r="Y386" s="37"/>
      <c r="Z386" s="38"/>
      <c r="AB386" s="84">
        <v>8609000000</v>
      </c>
      <c r="AC386" s="36">
        <v>-3379000000</v>
      </c>
      <c r="AD386" s="37"/>
      <c r="AE386" s="37"/>
      <c r="AF386" s="37"/>
      <c r="AG386" s="37"/>
      <c r="AH386" s="37"/>
      <c r="AI386" s="54"/>
      <c r="AJ386" s="54"/>
      <c r="AL386" s="37"/>
      <c r="AM386" s="38"/>
      <c r="AO386" s="37"/>
      <c r="AP386" s="37"/>
      <c r="AQ386" s="37"/>
      <c r="AR386" s="38"/>
      <c r="AS386" s="54">
        <v>-56000000</v>
      </c>
      <c r="AT386" s="54"/>
      <c r="AU386" s="82">
        <v>-3435000000</v>
      </c>
      <c r="AV386" s="54">
        <v>-2598000000</v>
      </c>
      <c r="AW386" s="36">
        <v>2776000000</v>
      </c>
      <c r="AX386" s="37"/>
      <c r="AZ386" s="37"/>
      <c r="BA386" s="38"/>
      <c r="BB386" s="36">
        <v>-5804000000</v>
      </c>
      <c r="BC386" s="37"/>
      <c r="BD386" s="38"/>
      <c r="BE386" s="54">
        <v>-20000000</v>
      </c>
      <c r="BF386" s="54"/>
      <c r="BG386" s="82">
        <v>-5646000000</v>
      </c>
      <c r="BH386" s="54">
        <v>-472000000</v>
      </c>
      <c r="BI386" s="54"/>
      <c r="BJ386" s="58">
        <v>-472000000</v>
      </c>
      <c r="BK386" s="37"/>
      <c r="BL386" s="56">
        <v>-472000000</v>
      </c>
    </row>
    <row r="387" spans="1:64" x14ac:dyDescent="0.2">
      <c r="A387" s="52" t="s">
        <v>1183</v>
      </c>
      <c r="B387" s="52" t="s">
        <v>1184</v>
      </c>
      <c r="C387" s="52">
        <v>106423</v>
      </c>
      <c r="D387" s="52" t="s">
        <v>16</v>
      </c>
      <c r="E387" s="52">
        <v>2019</v>
      </c>
      <c r="F387" s="52" t="s">
        <v>1292</v>
      </c>
      <c r="G387" s="53">
        <v>43830</v>
      </c>
      <c r="H387" s="53">
        <v>43881</v>
      </c>
      <c r="I387" s="53">
        <v>43881</v>
      </c>
      <c r="J387" s="54">
        <v>864000000</v>
      </c>
      <c r="K387" s="54">
        <v>869000000</v>
      </c>
      <c r="L387" s="52" t="s">
        <v>1185</v>
      </c>
      <c r="M387" s="83">
        <v>4440000000</v>
      </c>
      <c r="N387" s="37"/>
      <c r="O387" s="37"/>
      <c r="P387" s="38"/>
      <c r="Q387" s="49">
        <v>2360000000</v>
      </c>
      <c r="R387" s="36">
        <v>2050000000</v>
      </c>
      <c r="S387" s="37"/>
      <c r="T387" s="37"/>
      <c r="U387" s="38"/>
      <c r="V387" s="36">
        <v>-211000000</v>
      </c>
      <c r="W387" s="37"/>
      <c r="X387" s="37"/>
      <c r="Y387" s="37"/>
      <c r="Z387" s="38"/>
      <c r="AB387" s="84">
        <v>8639000000</v>
      </c>
      <c r="AC387" s="36">
        <v>-6315000000</v>
      </c>
      <c r="AD387" s="37"/>
      <c r="AE387" s="37"/>
      <c r="AF387" s="37"/>
      <c r="AG387" s="37"/>
      <c r="AH387" s="37"/>
      <c r="AI387" s="54"/>
      <c r="AJ387" s="54"/>
      <c r="AK387" s="36">
        <v>322000000</v>
      </c>
      <c r="AL387" s="37"/>
      <c r="AM387" s="38"/>
      <c r="AN387" s="36">
        <v>-6000000</v>
      </c>
      <c r="AO387" s="37"/>
      <c r="AP387" s="37"/>
      <c r="AQ387" s="37"/>
      <c r="AR387" s="38"/>
      <c r="AS387" s="54">
        <v>-62000000</v>
      </c>
      <c r="AT387" s="54"/>
      <c r="AU387" s="82">
        <v>-6061000000</v>
      </c>
      <c r="AV387" s="54">
        <v>-3194000000</v>
      </c>
      <c r="AW387" s="36">
        <v>2419000000</v>
      </c>
      <c r="AX387" s="37"/>
      <c r="AZ387" s="37"/>
      <c r="BA387" s="38"/>
      <c r="BB387" s="36">
        <v>-786000000</v>
      </c>
      <c r="BC387" s="37"/>
      <c r="BD387" s="38"/>
      <c r="BE387" s="54">
        <v>-166000000</v>
      </c>
      <c r="BF387" s="54"/>
      <c r="BG387" s="82">
        <v>-1727000000</v>
      </c>
      <c r="BH387" s="54">
        <v>851000000</v>
      </c>
      <c r="BI387" s="54"/>
      <c r="BJ387" s="58">
        <v>851000000</v>
      </c>
      <c r="BK387" s="37">
        <v>20000000</v>
      </c>
      <c r="BL387" s="56">
        <v>871000000</v>
      </c>
    </row>
    <row r="388" spans="1:64" x14ac:dyDescent="0.2">
      <c r="A388" s="52" t="s">
        <v>1186</v>
      </c>
      <c r="B388" s="52" t="s">
        <v>1187</v>
      </c>
      <c r="C388" s="52">
        <v>102754</v>
      </c>
      <c r="D388" s="52" t="s">
        <v>16</v>
      </c>
      <c r="E388" s="52">
        <v>2019</v>
      </c>
      <c r="F388" s="52" t="s">
        <v>1292</v>
      </c>
      <c r="G388" s="53">
        <v>43830</v>
      </c>
      <c r="H388" s="53">
        <v>43859</v>
      </c>
      <c r="I388" s="53">
        <v>43859</v>
      </c>
      <c r="J388" s="54">
        <v>77341000</v>
      </c>
      <c r="K388" s="54">
        <v>77710000</v>
      </c>
      <c r="L388" s="52" t="s">
        <v>1188</v>
      </c>
      <c r="M388" s="83">
        <v>1174000000</v>
      </c>
      <c r="N388" s="37"/>
      <c r="O388" s="37"/>
      <c r="P388" s="38"/>
      <c r="Q388" s="49">
        <v>2038000000</v>
      </c>
      <c r="R388" s="36">
        <v>-187000000</v>
      </c>
      <c r="S388" s="37"/>
      <c r="T388" s="37"/>
      <c r="U388" s="38"/>
      <c r="V388" s="36">
        <v>-1000000</v>
      </c>
      <c r="W388" s="37"/>
      <c r="X388" s="37"/>
      <c r="Y388" s="37"/>
      <c r="Z388" s="38"/>
      <c r="AB388" s="84">
        <v>3024000000</v>
      </c>
      <c r="AC388" s="36">
        <v>-1482000000</v>
      </c>
      <c r="AD388" s="37"/>
      <c r="AE388" s="37"/>
      <c r="AF388" s="37"/>
      <c r="AG388" s="37"/>
      <c r="AH388" s="37"/>
      <c r="AI388" s="54"/>
      <c r="AJ388" s="54"/>
      <c r="AK388" s="36">
        <v>-3000000</v>
      </c>
      <c r="AL388" s="37"/>
      <c r="AM388" s="38"/>
      <c r="AN388" s="36">
        <v>-249000000</v>
      </c>
      <c r="AO388" s="37"/>
      <c r="AP388" s="37"/>
      <c r="AQ388" s="37"/>
      <c r="AR388" s="38"/>
      <c r="AS388" s="54">
        <v>24000000</v>
      </c>
      <c r="AT388" s="54"/>
      <c r="AU388" s="82">
        <v>-1710000000</v>
      </c>
      <c r="AV388" s="54"/>
      <c r="AW388" s="36">
        <v>-418000000</v>
      </c>
      <c r="AX388" s="37"/>
      <c r="AZ388" s="37"/>
      <c r="BA388" s="38"/>
      <c r="BB388" s="36">
        <v>-859000000</v>
      </c>
      <c r="BC388" s="37"/>
      <c r="BD388" s="38"/>
      <c r="BE388" s="54">
        <v>-28000000</v>
      </c>
      <c r="BF388" s="54"/>
      <c r="BG388" s="82">
        <v>-1305000000</v>
      </c>
      <c r="BH388" s="54">
        <v>9000000</v>
      </c>
      <c r="BI388" s="54"/>
      <c r="BJ388" s="58">
        <v>9000000</v>
      </c>
      <c r="BK388" s="37">
        <v>0</v>
      </c>
      <c r="BL388" s="56">
        <v>9000000</v>
      </c>
    </row>
    <row r="389" spans="1:64" x14ac:dyDescent="0.2">
      <c r="A389" s="52" t="s">
        <v>1216</v>
      </c>
      <c r="B389" s="52" t="s">
        <v>1217</v>
      </c>
      <c r="C389" s="52">
        <v>107326</v>
      </c>
      <c r="D389" s="52" t="s">
        <v>16</v>
      </c>
      <c r="E389" s="52">
        <v>2019</v>
      </c>
      <c r="F389" s="52" t="s">
        <v>1292</v>
      </c>
      <c r="G389" s="53">
        <v>43738</v>
      </c>
      <c r="H389" s="53">
        <v>43783</v>
      </c>
      <c r="I389" s="53">
        <v>43783</v>
      </c>
      <c r="J389" s="54">
        <v>2194250000</v>
      </c>
      <c r="K389" s="54">
        <v>2724250000</v>
      </c>
      <c r="L389" s="52" t="s">
        <v>1218</v>
      </c>
      <c r="M389" s="83">
        <v>12080000000</v>
      </c>
      <c r="N389" s="37"/>
      <c r="O389" s="37"/>
      <c r="P389" s="38"/>
      <c r="Q389" s="49">
        <v>656000000</v>
      </c>
      <c r="R389" s="36">
        <v>6351000000</v>
      </c>
      <c r="S389" s="37"/>
      <c r="T389" s="37"/>
      <c r="U389" s="38"/>
      <c r="V389" s="36">
        <v>-6303000000</v>
      </c>
      <c r="W389" s="37"/>
      <c r="X389" s="37"/>
      <c r="Y389" s="37"/>
      <c r="Z389" s="38"/>
      <c r="AB389" s="84">
        <v>12784000000</v>
      </c>
      <c r="AC389" s="36">
        <v>-756000000</v>
      </c>
      <c r="AD389" s="37"/>
      <c r="AE389" s="37"/>
      <c r="AF389" s="37"/>
      <c r="AG389" s="37"/>
      <c r="AH389" s="37"/>
      <c r="AI389" s="54"/>
      <c r="AJ389" s="54"/>
      <c r="AK389" s="36">
        <v>1343000000</v>
      </c>
      <c r="AL389" s="37"/>
      <c r="AM389" s="38"/>
      <c r="AN389" s="36">
        <v>-699000000</v>
      </c>
      <c r="AO389" s="37"/>
      <c r="AP389" s="37"/>
      <c r="AQ389" s="37"/>
      <c r="AR389" s="38"/>
      <c r="AS389" s="54">
        <v>-479000000</v>
      </c>
      <c r="AT389" s="54"/>
      <c r="AU389" s="82">
        <v>-591000000</v>
      </c>
      <c r="AV389" s="54">
        <v>-2269000000</v>
      </c>
      <c r="AW389" s="36">
        <v>0</v>
      </c>
      <c r="AX389" s="37"/>
      <c r="AZ389" s="37"/>
      <c r="BA389" s="38"/>
      <c r="BB389" s="36">
        <v>-8445000000</v>
      </c>
      <c r="BC389" s="37">
        <v>162000000</v>
      </c>
      <c r="BD389" s="38">
        <v>-8607000000</v>
      </c>
      <c r="BE389" s="54">
        <v>-1347000000</v>
      </c>
      <c r="BF389" s="54"/>
      <c r="BG389" s="82">
        <v>-12061000000</v>
      </c>
      <c r="BH389" s="54">
        <v>132000000</v>
      </c>
      <c r="BI389" s="54"/>
      <c r="BJ389" s="58">
        <v>132000000</v>
      </c>
      <c r="BK389" s="37">
        <v>-277000000</v>
      </c>
      <c r="BL389" s="56">
        <v>-145000000</v>
      </c>
    </row>
    <row r="390" spans="1:64" x14ac:dyDescent="0.2">
      <c r="A390" s="52" t="s">
        <v>1195</v>
      </c>
      <c r="B390" s="52" t="s">
        <v>1196</v>
      </c>
      <c r="C390" s="52">
        <v>361284</v>
      </c>
      <c r="D390" s="52" t="s">
        <v>16</v>
      </c>
      <c r="E390" s="52">
        <v>2019</v>
      </c>
      <c r="F390" s="52" t="s">
        <v>1292</v>
      </c>
      <c r="G390" s="53">
        <v>43738</v>
      </c>
      <c r="H390" s="53">
        <v>43794</v>
      </c>
      <c r="I390" s="53">
        <v>43794</v>
      </c>
      <c r="J390" s="54">
        <v>91000000</v>
      </c>
      <c r="K390" s="54">
        <v>91900000</v>
      </c>
      <c r="L390" s="52" t="s">
        <v>1197</v>
      </c>
      <c r="M390" s="83">
        <v>292200000</v>
      </c>
      <c r="N390" s="37"/>
      <c r="O390" s="37"/>
      <c r="P390" s="38"/>
      <c r="Q390" s="49">
        <v>93000000</v>
      </c>
      <c r="R390" s="36">
        <v>139300000</v>
      </c>
      <c r="S390" s="37"/>
      <c r="T390" s="37"/>
      <c r="U390" s="38"/>
      <c r="V390" s="36">
        <v>-152700000</v>
      </c>
      <c r="W390" s="37"/>
      <c r="X390" s="37"/>
      <c r="Y390" s="37"/>
      <c r="Z390" s="38"/>
      <c r="AB390" s="84">
        <v>371800000</v>
      </c>
      <c r="AC390" s="36">
        <v>-58000000</v>
      </c>
      <c r="AD390" s="37"/>
      <c r="AE390" s="37"/>
      <c r="AF390" s="37"/>
      <c r="AG390" s="37"/>
      <c r="AH390" s="37"/>
      <c r="AI390" s="54"/>
      <c r="AJ390" s="54"/>
      <c r="AK390" s="36">
        <v>-24300000</v>
      </c>
      <c r="AL390" s="37"/>
      <c r="AM390" s="38"/>
      <c r="AO390" s="37"/>
      <c r="AP390" s="37"/>
      <c r="AQ390" s="37"/>
      <c r="AR390" s="38"/>
      <c r="AS390" s="54">
        <v>-549400000</v>
      </c>
      <c r="AT390" s="54"/>
      <c r="AU390" s="82">
        <v>-631700000</v>
      </c>
      <c r="AV390" s="54"/>
      <c r="AW390" s="36">
        <v>393200000</v>
      </c>
      <c r="AX390" s="37"/>
      <c r="AZ390" s="37"/>
      <c r="BA390" s="38"/>
      <c r="BB390" s="36">
        <v>-166700000</v>
      </c>
      <c r="BC390" s="37"/>
      <c r="BD390" s="38">
        <v>-166700000</v>
      </c>
      <c r="BE390" s="54">
        <v>52700000</v>
      </c>
      <c r="BF390" s="54"/>
      <c r="BG390" s="82">
        <v>279200000</v>
      </c>
      <c r="BH390" s="54">
        <v>19300000</v>
      </c>
      <c r="BI390" s="54"/>
      <c r="BJ390" s="58">
        <v>19300000</v>
      </c>
      <c r="BK390" s="37">
        <v>8400000</v>
      </c>
      <c r="BL390" s="56">
        <v>27700000</v>
      </c>
    </row>
    <row r="391" spans="1:64" x14ac:dyDescent="0.2">
      <c r="A391" s="12" t="s">
        <v>1213</v>
      </c>
      <c r="B391" s="12" t="s">
        <v>1214</v>
      </c>
      <c r="C391" s="12">
        <v>330907</v>
      </c>
      <c r="D391" s="12" t="s">
        <v>16</v>
      </c>
      <c r="E391" s="12">
        <v>2018</v>
      </c>
      <c r="F391" s="12" t="s">
        <v>1292</v>
      </c>
      <c r="G391" s="63">
        <v>43555</v>
      </c>
      <c r="H391" s="63">
        <v>43609</v>
      </c>
      <c r="I391" s="63">
        <v>43609</v>
      </c>
      <c r="J391" s="64">
        <v>395189000</v>
      </c>
      <c r="K391" s="64">
        <v>400496000</v>
      </c>
      <c r="L391" s="12" t="s">
        <v>1305</v>
      </c>
      <c r="M391" s="83">
        <v>1259792000</v>
      </c>
      <c r="N391" s="39">
        <v>1259792000</v>
      </c>
      <c r="O391" s="39"/>
      <c r="P391" s="40"/>
      <c r="Q391" s="49">
        <v>301005000</v>
      </c>
      <c r="R391" s="36">
        <v>59609000</v>
      </c>
      <c r="S391" s="39"/>
      <c r="T391" s="39"/>
      <c r="U391" s="40"/>
      <c r="V391" s="36">
        <v>43817000</v>
      </c>
      <c r="W391" s="39"/>
      <c r="X391" s="39"/>
      <c r="Y391" s="39"/>
      <c r="Z391" s="40"/>
      <c r="AB391" s="84">
        <v>1664223000</v>
      </c>
      <c r="AC391" s="36">
        <v>-250634000</v>
      </c>
      <c r="AD391" s="39"/>
      <c r="AE391" s="39"/>
      <c r="AF391" s="39"/>
      <c r="AG391" s="39"/>
      <c r="AH391" s="39"/>
      <c r="AI391" s="64"/>
      <c r="AJ391" s="64"/>
      <c r="AL391" s="39"/>
      <c r="AM391" s="40"/>
      <c r="AN391" s="36">
        <v>109881000</v>
      </c>
      <c r="AO391" s="39"/>
      <c r="AP391" s="39"/>
      <c r="AQ391" s="39"/>
      <c r="AR391" s="40"/>
      <c r="AS391" s="64">
        <v>-79879000</v>
      </c>
      <c r="AT391" s="64"/>
      <c r="AU391" s="82">
        <v>-220632000</v>
      </c>
      <c r="AV391" s="64">
        <v>-767061000</v>
      </c>
      <c r="AW391" s="36">
        <v>-870441000</v>
      </c>
      <c r="AX391" s="39"/>
      <c r="AZ391" s="39"/>
      <c r="BA391" s="40"/>
      <c r="BB391" s="36">
        <v>-150676000</v>
      </c>
      <c r="BC391" s="39"/>
      <c r="BD391" s="40">
        <v>-150676000</v>
      </c>
      <c r="BE391" s="64">
        <v>197173000</v>
      </c>
      <c r="BF391" s="64"/>
      <c r="BG391" s="82">
        <v>-1591005000</v>
      </c>
      <c r="BH391" s="64">
        <v>-147414000</v>
      </c>
      <c r="BI391" s="64"/>
      <c r="BJ391" s="67">
        <v>-147414000</v>
      </c>
      <c r="BK391" s="39">
        <v>14811000</v>
      </c>
      <c r="BL391" s="56">
        <v>-132603000</v>
      </c>
    </row>
    <row r="392" spans="1:64" x14ac:dyDescent="0.2">
      <c r="A392" s="12" t="s">
        <v>1192</v>
      </c>
      <c r="B392" s="12" t="s">
        <v>1193</v>
      </c>
      <c r="C392" s="12">
        <v>410846</v>
      </c>
      <c r="D392" s="12" t="s">
        <v>16</v>
      </c>
      <c r="E392" s="12">
        <v>2018</v>
      </c>
      <c r="F392" s="12" t="s">
        <v>1292</v>
      </c>
      <c r="G392" s="63">
        <v>43465</v>
      </c>
      <c r="H392" s="63">
        <v>43524</v>
      </c>
      <c r="I392" s="63">
        <v>43524</v>
      </c>
      <c r="J392" s="64">
        <v>426000000</v>
      </c>
      <c r="K392" s="64">
        <v>428000000</v>
      </c>
      <c r="L392" s="12" t="s">
        <v>1194</v>
      </c>
      <c r="M392" s="83">
        <v>3353000000</v>
      </c>
      <c r="N392" s="39"/>
      <c r="O392" s="39"/>
      <c r="P392" s="40"/>
      <c r="Q392" s="49">
        <v>2069000000</v>
      </c>
      <c r="R392" s="36">
        <v>203000000</v>
      </c>
      <c r="S392" s="39"/>
      <c r="T392" s="39"/>
      <c r="U392" s="40"/>
      <c r="V392" s="36">
        <v>-1254000000</v>
      </c>
      <c r="W392" s="39"/>
      <c r="X392" s="39"/>
      <c r="Y392" s="39"/>
      <c r="Z392" s="40"/>
      <c r="AB392" s="84">
        <v>4371000000</v>
      </c>
      <c r="AC392" s="36">
        <v>-2631000000</v>
      </c>
      <c r="AD392" s="39"/>
      <c r="AE392" s="39"/>
      <c r="AF392" s="39"/>
      <c r="AG392" s="39"/>
      <c r="AH392" s="39"/>
      <c r="AI392" s="64"/>
      <c r="AJ392" s="64"/>
      <c r="AL392" s="39"/>
      <c r="AM392" s="40"/>
      <c r="AN392" s="36">
        <v>-1181000000</v>
      </c>
      <c r="AO392" s="39"/>
      <c r="AP392" s="39"/>
      <c r="AQ392" s="39"/>
      <c r="AR392" s="40"/>
      <c r="AS392" s="64">
        <v>-116000000</v>
      </c>
      <c r="AT392" s="64"/>
      <c r="AU392" s="82">
        <v>-3928000000</v>
      </c>
      <c r="AV392" s="64">
        <v>-1369000000</v>
      </c>
      <c r="AW392" s="36">
        <v>8000000</v>
      </c>
      <c r="AX392" s="39"/>
      <c r="AZ392" s="39"/>
      <c r="BA392" s="40"/>
      <c r="BB392" s="36">
        <v>-1708000000</v>
      </c>
      <c r="BC392" s="39"/>
      <c r="BD392" s="40"/>
      <c r="BE392" s="64">
        <v>-99000000</v>
      </c>
      <c r="BF392" s="64"/>
      <c r="BG392" s="82">
        <v>-3168000000</v>
      </c>
      <c r="BH392" s="64">
        <v>-2725000000</v>
      </c>
      <c r="BI392" s="64"/>
      <c r="BJ392" s="67">
        <v>-2725000000</v>
      </c>
      <c r="BK392" s="39">
        <v>-143000000</v>
      </c>
      <c r="BL392" s="56">
        <v>-2868000000</v>
      </c>
    </row>
    <row r="393" spans="1:64" x14ac:dyDescent="0.2">
      <c r="A393" s="52" t="s">
        <v>1222</v>
      </c>
      <c r="B393" s="52" t="s">
        <v>1223</v>
      </c>
      <c r="C393" s="52">
        <v>378238</v>
      </c>
      <c r="D393" s="52" t="s">
        <v>16</v>
      </c>
      <c r="E393" s="52">
        <v>2019</v>
      </c>
      <c r="F393" s="52" t="s">
        <v>1292</v>
      </c>
      <c r="G393" s="53">
        <v>43830</v>
      </c>
      <c r="H393" s="53">
        <v>43887</v>
      </c>
      <c r="I393" s="53">
        <v>43887</v>
      </c>
      <c r="J393" s="54">
        <v>132300000</v>
      </c>
      <c r="K393" s="54">
        <v>133385000</v>
      </c>
      <c r="L393" s="52" t="s">
        <v>1224</v>
      </c>
      <c r="M393" s="83">
        <v>617662000</v>
      </c>
      <c r="N393" s="37"/>
      <c r="O393" s="37"/>
      <c r="P393" s="38"/>
      <c r="Q393" s="49">
        <v>374596000</v>
      </c>
      <c r="R393" s="36">
        <v>98567000</v>
      </c>
      <c r="S393" s="37"/>
      <c r="T393" s="37"/>
      <c r="U393" s="38"/>
      <c r="V393" s="36">
        <v>-147218000</v>
      </c>
      <c r="W393" s="37"/>
      <c r="X393" s="37"/>
      <c r="Y393" s="37"/>
      <c r="Z393" s="38"/>
      <c r="AB393" s="84">
        <v>943607000</v>
      </c>
      <c r="AC393" s="36">
        <v>-361433000</v>
      </c>
      <c r="AD393" s="37"/>
      <c r="AE393" s="37"/>
      <c r="AF393" s="37"/>
      <c r="AG393" s="37"/>
      <c r="AH393" s="37"/>
      <c r="AI393" s="54"/>
      <c r="AJ393" s="54"/>
      <c r="AL393" s="37"/>
      <c r="AM393" s="38"/>
      <c r="AN393" s="36">
        <v>-42407000</v>
      </c>
      <c r="AO393" s="37"/>
      <c r="AP393" s="37"/>
      <c r="AQ393" s="37"/>
      <c r="AR393" s="38"/>
      <c r="AS393" s="54">
        <v>28518000</v>
      </c>
      <c r="AT393" s="54"/>
      <c r="AU393" s="82">
        <v>-375322000</v>
      </c>
      <c r="AV393" s="54">
        <v>-163973000</v>
      </c>
      <c r="AW393" s="36">
        <v>-133023000</v>
      </c>
      <c r="AX393" s="37"/>
      <c r="AZ393" s="37"/>
      <c r="BA393" s="38"/>
      <c r="BB393" s="36">
        <v>-2602000</v>
      </c>
      <c r="BC393" s="37"/>
      <c r="BD393" s="38"/>
      <c r="BE393" s="54">
        <v>-38585000</v>
      </c>
      <c r="BF393" s="54"/>
      <c r="BG393" s="82">
        <v>-338183000</v>
      </c>
      <c r="BH393" s="54">
        <v>230102000</v>
      </c>
      <c r="BI393" s="54"/>
      <c r="BJ393" s="58">
        <v>230102000</v>
      </c>
      <c r="BK393" s="37"/>
      <c r="BL393" s="56">
        <v>230102000</v>
      </c>
    </row>
    <row r="394" spans="1:64" x14ac:dyDescent="0.2">
      <c r="A394" s="52" t="s">
        <v>1219</v>
      </c>
      <c r="B394" s="52" t="s">
        <v>1220</v>
      </c>
      <c r="C394" s="52">
        <v>378237</v>
      </c>
      <c r="D394" s="52" t="s">
        <v>16</v>
      </c>
      <c r="E394" s="52">
        <v>2019</v>
      </c>
      <c r="F394" s="52" t="s">
        <v>1292</v>
      </c>
      <c r="G394" s="53">
        <v>43830</v>
      </c>
      <c r="H394" s="53">
        <v>43869</v>
      </c>
      <c r="I394" s="53">
        <v>44051</v>
      </c>
      <c r="J394" s="54">
        <v>190801000</v>
      </c>
      <c r="K394" s="54">
        <v>191053000</v>
      </c>
      <c r="L394" s="52"/>
      <c r="M394" s="83">
        <v>3334262000</v>
      </c>
      <c r="N394" s="37"/>
      <c r="O394" s="37"/>
      <c r="P394" s="38"/>
      <c r="Q394" s="49">
        <v>438933000</v>
      </c>
      <c r="R394" s="36">
        <v>-3113920000</v>
      </c>
      <c r="S394" s="37"/>
      <c r="T394" s="37"/>
      <c r="U394" s="38"/>
      <c r="V394" s="36">
        <v>3264000</v>
      </c>
      <c r="W394" s="37"/>
      <c r="X394" s="37"/>
      <c r="Y394" s="37"/>
      <c r="Z394" s="38"/>
      <c r="AB394" s="84">
        <v>662539000</v>
      </c>
      <c r="AC394" s="36">
        <v>2135344000</v>
      </c>
      <c r="AD394" s="37"/>
      <c r="AE394" s="37"/>
      <c r="AF394" s="37"/>
      <c r="AG394" s="37"/>
      <c r="AH394" s="37"/>
      <c r="AI394" s="54"/>
      <c r="AJ394" s="54"/>
      <c r="AK394" s="36">
        <v>168314000</v>
      </c>
      <c r="AL394" s="37"/>
      <c r="AM394" s="38"/>
      <c r="AO394" s="37"/>
      <c r="AP394" s="37"/>
      <c r="AQ394" s="37"/>
      <c r="AR394" s="38"/>
      <c r="AS394" s="54">
        <v>159618000</v>
      </c>
      <c r="AT394" s="54"/>
      <c r="AU394" s="82">
        <v>2463276000</v>
      </c>
      <c r="AV394" s="54">
        <v>-553916000</v>
      </c>
      <c r="AW394" s="36">
        <v>-1632889000</v>
      </c>
      <c r="AX394" s="37"/>
      <c r="AZ394" s="37"/>
      <c r="BA394" s="38"/>
      <c r="BC394" s="37"/>
      <c r="BD394" s="38"/>
      <c r="BE394" s="54">
        <v>-48784000</v>
      </c>
      <c r="BF394" s="54"/>
      <c r="BG394" s="82">
        <v>-2235589000</v>
      </c>
      <c r="BH394" s="54">
        <v>890226000</v>
      </c>
      <c r="BI394" s="54"/>
      <c r="BJ394" s="58">
        <v>890226000</v>
      </c>
      <c r="BK394" s="37"/>
      <c r="BL394" s="56">
        <v>890226000</v>
      </c>
    </row>
    <row r="395" spans="1:64" x14ac:dyDescent="0.2">
      <c r="A395" s="52" t="s">
        <v>1204</v>
      </c>
      <c r="B395" s="52" t="s">
        <v>1205</v>
      </c>
      <c r="C395" s="52">
        <v>378235</v>
      </c>
      <c r="D395" s="52" t="s">
        <v>16</v>
      </c>
      <c r="E395" s="52">
        <v>2019</v>
      </c>
      <c r="F395" s="52" t="s">
        <v>1292</v>
      </c>
      <c r="G395" s="53">
        <v>43830</v>
      </c>
      <c r="H395" s="53">
        <v>43879</v>
      </c>
      <c r="I395" s="53">
        <v>43879</v>
      </c>
      <c r="J395" s="54">
        <v>163535438</v>
      </c>
      <c r="K395" s="54">
        <v>166560115</v>
      </c>
      <c r="L395" s="52" t="s">
        <v>1206</v>
      </c>
      <c r="M395" s="83">
        <v>449900000</v>
      </c>
      <c r="N395" s="37"/>
      <c r="O395" s="37"/>
      <c r="P395" s="38"/>
      <c r="Q395" s="49">
        <v>323700000</v>
      </c>
      <c r="R395" s="36">
        <v>30100000</v>
      </c>
      <c r="S395" s="37"/>
      <c r="T395" s="37"/>
      <c r="U395" s="38"/>
      <c r="V395" s="36">
        <v>152600000</v>
      </c>
      <c r="W395" s="37"/>
      <c r="X395" s="37"/>
      <c r="Y395" s="37"/>
      <c r="Z395" s="38"/>
      <c r="AB395" s="84">
        <v>956300000</v>
      </c>
      <c r="AC395" s="36">
        <v>-216800000</v>
      </c>
      <c r="AD395" s="37"/>
      <c r="AE395" s="37"/>
      <c r="AF395" s="37"/>
      <c r="AG395" s="37"/>
      <c r="AH395" s="37"/>
      <c r="AI395" s="54"/>
      <c r="AJ395" s="54"/>
      <c r="AL395" s="37"/>
      <c r="AM395" s="38"/>
      <c r="AN395" s="36">
        <v>-699200000</v>
      </c>
      <c r="AO395" s="37"/>
      <c r="AP395" s="37"/>
      <c r="AQ395" s="37"/>
      <c r="AR395" s="38"/>
      <c r="AS395" s="54">
        <v>-11900000</v>
      </c>
      <c r="AT395" s="54"/>
      <c r="AU395" s="82">
        <v>-927900000</v>
      </c>
      <c r="AV395" s="54">
        <v>-163500000</v>
      </c>
      <c r="AW395" s="36">
        <v>449700000</v>
      </c>
      <c r="AX395" s="37"/>
      <c r="AZ395" s="37"/>
      <c r="BA395" s="38"/>
      <c r="BB395" s="36">
        <v>-247600000</v>
      </c>
      <c r="BC395" s="37"/>
      <c r="BD395" s="38"/>
      <c r="BE395" s="54">
        <v>-27700000</v>
      </c>
      <c r="BF395" s="54"/>
      <c r="BG395" s="82">
        <v>10900000</v>
      </c>
      <c r="BH395" s="54">
        <v>39300000</v>
      </c>
      <c r="BI395" s="54"/>
      <c r="BJ395" s="58">
        <v>39300000</v>
      </c>
      <c r="BK395" s="37">
        <v>6100000</v>
      </c>
      <c r="BL395" s="56">
        <v>45400000</v>
      </c>
    </row>
    <row r="396" spans="1:64" x14ac:dyDescent="0.2">
      <c r="A396" s="52" t="s">
        <v>1201</v>
      </c>
      <c r="B396" s="52" t="s">
        <v>1202</v>
      </c>
      <c r="C396" s="52">
        <v>378234</v>
      </c>
      <c r="D396" s="52" t="s">
        <v>16</v>
      </c>
      <c r="E396" s="52">
        <v>2019</v>
      </c>
      <c r="F396" s="52" t="s">
        <v>1292</v>
      </c>
      <c r="G396" s="53">
        <v>43830</v>
      </c>
      <c r="H396" s="53">
        <v>43875</v>
      </c>
      <c r="I396" s="53">
        <v>43875</v>
      </c>
      <c r="J396" s="54">
        <v>118513000</v>
      </c>
      <c r="K396" s="54">
        <v>118968000</v>
      </c>
      <c r="L396" s="52" t="s">
        <v>1203</v>
      </c>
      <c r="M396" s="83">
        <v>612299000</v>
      </c>
      <c r="N396" s="37"/>
      <c r="O396" s="37"/>
      <c r="P396" s="38"/>
      <c r="Q396" s="49">
        <v>46330000</v>
      </c>
      <c r="R396" s="36">
        <v>38700000</v>
      </c>
      <c r="S396" s="37"/>
      <c r="T396" s="37"/>
      <c r="U396" s="38"/>
      <c r="V396" s="36">
        <v>56563000</v>
      </c>
      <c r="W396" s="37"/>
      <c r="X396" s="37"/>
      <c r="Y396" s="37"/>
      <c r="Z396" s="38"/>
      <c r="AB396" s="84">
        <v>753892000</v>
      </c>
      <c r="AC396" s="36">
        <v>-40316000</v>
      </c>
      <c r="AD396" s="37"/>
      <c r="AE396" s="37"/>
      <c r="AF396" s="37"/>
      <c r="AG396" s="37"/>
      <c r="AH396" s="37"/>
      <c r="AI396" s="54"/>
      <c r="AJ396" s="54"/>
      <c r="AK396" s="36">
        <v>217383000</v>
      </c>
      <c r="AL396" s="37"/>
      <c r="AM396" s="38"/>
      <c r="AN396" s="36">
        <v>-9872000</v>
      </c>
      <c r="AO396" s="37"/>
      <c r="AP396" s="37"/>
      <c r="AQ396" s="37"/>
      <c r="AR396" s="38"/>
      <c r="AS396" s="54">
        <v>0</v>
      </c>
      <c r="AT396" s="54"/>
      <c r="AU396" s="82">
        <v>167195000</v>
      </c>
      <c r="AV396" s="54"/>
      <c r="AW396" s="36">
        <v>0</v>
      </c>
      <c r="AX396" s="37"/>
      <c r="AZ396" s="37"/>
      <c r="BA396" s="38"/>
      <c r="BB396" s="36">
        <v>-769431000</v>
      </c>
      <c r="BC396" s="37"/>
      <c r="BD396" s="38"/>
      <c r="BE396" s="54">
        <v>-872000</v>
      </c>
      <c r="BF396" s="54"/>
      <c r="BG396" s="82">
        <v>-770303000</v>
      </c>
      <c r="BH396" s="54">
        <v>150784000</v>
      </c>
      <c r="BI396" s="54"/>
      <c r="BJ396" s="58">
        <v>150784000</v>
      </c>
      <c r="BK396" s="37">
        <v>64000</v>
      </c>
      <c r="BL396" s="56">
        <v>150848000</v>
      </c>
    </row>
    <row r="397" spans="1:64" x14ac:dyDescent="0.2">
      <c r="A397" s="52" t="s">
        <v>1210</v>
      </c>
      <c r="B397" s="52" t="s">
        <v>1211</v>
      </c>
      <c r="C397" s="52">
        <v>344083</v>
      </c>
      <c r="D397" s="52" t="s">
        <v>16</v>
      </c>
      <c r="E397" s="52">
        <v>2019</v>
      </c>
      <c r="F397" s="52" t="s">
        <v>1292</v>
      </c>
      <c r="G397" s="53">
        <v>43830</v>
      </c>
      <c r="H397" s="53">
        <v>43874</v>
      </c>
      <c r="I397" s="53">
        <v>43874</v>
      </c>
      <c r="J397" s="54">
        <v>256728000</v>
      </c>
      <c r="K397" s="54">
        <v>260673000</v>
      </c>
      <c r="L397" s="52" t="s">
        <v>1212</v>
      </c>
      <c r="M397" s="83">
        <v>1176810000</v>
      </c>
      <c r="N397" s="37"/>
      <c r="O397" s="37"/>
      <c r="P397" s="38"/>
      <c r="Q397" s="49">
        <v>106941000</v>
      </c>
      <c r="R397" s="36">
        <v>184293000</v>
      </c>
      <c r="S397" s="37"/>
      <c r="T397" s="37"/>
      <c r="U397" s="38"/>
      <c r="V397" s="36">
        <v>101286000</v>
      </c>
      <c r="W397" s="37"/>
      <c r="X397" s="37"/>
      <c r="Y397" s="37"/>
      <c r="Z397" s="38"/>
      <c r="AB397" s="84">
        <v>1569330000</v>
      </c>
      <c r="AC397" s="36">
        <v>-75451000</v>
      </c>
      <c r="AD397" s="37"/>
      <c r="AE397" s="37"/>
      <c r="AF397" s="37"/>
      <c r="AG397" s="37"/>
      <c r="AH397" s="37"/>
      <c r="AI397" s="54"/>
      <c r="AJ397" s="54"/>
      <c r="AK397" s="36">
        <v>-100591000</v>
      </c>
      <c r="AL397" s="37"/>
      <c r="AM397" s="38"/>
      <c r="AN397" s="36">
        <v>-1154212000</v>
      </c>
      <c r="AO397" s="37"/>
      <c r="AP397" s="37"/>
      <c r="AQ397" s="37"/>
      <c r="AR397" s="38"/>
      <c r="AS397" s="54">
        <v>94936000</v>
      </c>
      <c r="AT397" s="54"/>
      <c r="AU397" s="82">
        <v>-1235318000</v>
      </c>
      <c r="AV397" s="54"/>
      <c r="AW397" s="36">
        <v>0</v>
      </c>
      <c r="AX397" s="37"/>
      <c r="AZ397" s="37"/>
      <c r="BA397" s="38"/>
      <c r="BB397" s="36">
        <v>151229000</v>
      </c>
      <c r="BC397" s="37"/>
      <c r="BD397" s="38"/>
      <c r="BE397" s="54">
        <v>-24456000</v>
      </c>
      <c r="BF397" s="54"/>
      <c r="BG397" s="82">
        <v>126773000</v>
      </c>
      <c r="BH397" s="54">
        <v>460785000</v>
      </c>
      <c r="BI397" s="54"/>
      <c r="BJ397" s="58">
        <v>460785000</v>
      </c>
      <c r="BK397" s="37">
        <v>1643000</v>
      </c>
      <c r="BL397" s="56">
        <v>462428000</v>
      </c>
    </row>
    <row r="398" spans="1:64" x14ac:dyDescent="0.2">
      <c r="A398" s="52" t="s">
        <v>1198</v>
      </c>
      <c r="B398" s="52" t="s">
        <v>1199</v>
      </c>
      <c r="C398" s="52">
        <v>398980</v>
      </c>
      <c r="D398" s="52" t="s">
        <v>16</v>
      </c>
      <c r="E398" s="52">
        <v>2019</v>
      </c>
      <c r="F398" s="52" t="s">
        <v>1292</v>
      </c>
      <c r="G398" s="53">
        <v>43830</v>
      </c>
      <c r="H398" s="53">
        <v>43885</v>
      </c>
      <c r="I398" s="53">
        <v>43885</v>
      </c>
      <c r="J398" s="54">
        <v>365977000</v>
      </c>
      <c r="K398" s="54">
        <v>369886000</v>
      </c>
      <c r="L398" s="52" t="s">
        <v>1200</v>
      </c>
      <c r="M398" s="83">
        <v>439297000</v>
      </c>
      <c r="N398" s="37"/>
      <c r="O398" s="37"/>
      <c r="P398" s="38"/>
      <c r="Q398" s="49">
        <v>1045620000</v>
      </c>
      <c r="R398" s="36">
        <v>-6844000</v>
      </c>
      <c r="S398" s="37">
        <v>33923000</v>
      </c>
      <c r="T398" s="37"/>
      <c r="U398" s="38">
        <v>-40767000</v>
      </c>
      <c r="V398" s="36">
        <v>-40290000</v>
      </c>
      <c r="W398" s="37"/>
      <c r="X398" s="37"/>
      <c r="Y398" s="37"/>
      <c r="Z398" s="38">
        <v>-40290000</v>
      </c>
      <c r="AB398" s="84">
        <v>1437783000</v>
      </c>
      <c r="AC398" s="36">
        <v>-1370917000</v>
      </c>
      <c r="AD398" s="37">
        <v>147855000</v>
      </c>
      <c r="AE398" s="37">
        <v>147855000</v>
      </c>
      <c r="AF398" s="37"/>
      <c r="AG398" s="37">
        <v>-958125000</v>
      </c>
      <c r="AH398" s="37">
        <v>-958125000</v>
      </c>
      <c r="AI398" s="54"/>
      <c r="AJ398" s="54">
        <v>-560647000</v>
      </c>
      <c r="AL398" s="37"/>
      <c r="AM398" s="38"/>
      <c r="AO398" s="37"/>
      <c r="AP398" s="37"/>
      <c r="AQ398" s="37"/>
      <c r="AR398" s="38"/>
      <c r="AS398" s="54">
        <v>-214382000</v>
      </c>
      <c r="AT398" s="54"/>
      <c r="AU398" s="82">
        <v>-1585299000</v>
      </c>
      <c r="AV398" s="54">
        <v>-1157720000</v>
      </c>
      <c r="AW398" s="36">
        <v>384908000</v>
      </c>
      <c r="AX398" s="37"/>
      <c r="AZ398" s="37"/>
      <c r="BA398" s="38"/>
      <c r="BB398" s="36">
        <v>978264000</v>
      </c>
      <c r="BC398" s="37">
        <v>978264000</v>
      </c>
      <c r="BD398" s="38"/>
      <c r="BE398" s="54">
        <v>-44778000</v>
      </c>
      <c r="BF398" s="54"/>
      <c r="BG398" s="82">
        <v>160674000</v>
      </c>
      <c r="BH398" s="54">
        <v>13158000</v>
      </c>
      <c r="BI398" s="54"/>
      <c r="BJ398" s="58">
        <v>13158000</v>
      </c>
      <c r="BK398" s="37">
        <v>1480000</v>
      </c>
      <c r="BL398" s="56">
        <v>14638000</v>
      </c>
    </row>
    <row r="399" spans="1:64" x14ac:dyDescent="0.2">
      <c r="A399" s="52" t="s">
        <v>1207</v>
      </c>
      <c r="B399" s="52" t="s">
        <v>1208</v>
      </c>
      <c r="C399" s="52">
        <v>101219</v>
      </c>
      <c r="D399" s="52" t="s">
        <v>16</v>
      </c>
      <c r="E399" s="52">
        <v>2019</v>
      </c>
      <c r="F399" s="52" t="s">
        <v>1292</v>
      </c>
      <c r="G399" s="53">
        <v>43830</v>
      </c>
      <c r="H399" s="53">
        <v>43882</v>
      </c>
      <c r="I399" s="53">
        <v>43882</v>
      </c>
      <c r="J399" s="54">
        <v>4138000000</v>
      </c>
      <c r="K399" s="54">
        <v>4140000000</v>
      </c>
      <c r="L399" s="52" t="s">
        <v>1209</v>
      </c>
      <c r="M399" s="83">
        <v>19788000000</v>
      </c>
      <c r="N399" s="37"/>
      <c r="O399" s="37"/>
      <c r="P399" s="38"/>
      <c r="Q399" s="49">
        <v>16682000000</v>
      </c>
      <c r="R399" s="36">
        <v>2590000000</v>
      </c>
      <c r="S399" s="37"/>
      <c r="T399" s="37"/>
      <c r="U399" s="38"/>
      <c r="V399" s="36">
        <v>-3314000000</v>
      </c>
      <c r="W399" s="37"/>
      <c r="X399" s="37"/>
      <c r="Y399" s="37"/>
      <c r="Z399" s="38"/>
      <c r="AB399" s="84">
        <v>35746000000</v>
      </c>
      <c r="AC399" s="36">
        <v>-18837000000</v>
      </c>
      <c r="AD399" s="37"/>
      <c r="AE399" s="37"/>
      <c r="AF399" s="37"/>
      <c r="AG399" s="37"/>
      <c r="AH399" s="37"/>
      <c r="AI399" s="54"/>
      <c r="AJ399" s="54"/>
      <c r="AL399" s="37"/>
      <c r="AM399" s="38"/>
      <c r="AN399" s="36">
        <v>-1000000</v>
      </c>
      <c r="AO399" s="37"/>
      <c r="AP399" s="37"/>
      <c r="AQ399" s="37"/>
      <c r="AR399" s="38"/>
      <c r="AS399" s="54">
        <v>1257000000</v>
      </c>
      <c r="AT399" s="54"/>
      <c r="AU399" s="82">
        <v>-17581000000</v>
      </c>
      <c r="AV399" s="54">
        <v>-10016000000</v>
      </c>
      <c r="AW399" s="36">
        <v>-5231000000</v>
      </c>
      <c r="AX399" s="37"/>
      <c r="AZ399" s="37"/>
      <c r="BA399" s="38"/>
      <c r="BC399" s="37"/>
      <c r="BD399" s="38"/>
      <c r="BE399" s="54">
        <v>-2917000000</v>
      </c>
      <c r="BF399" s="54"/>
      <c r="BG399" s="82">
        <v>-18164000000</v>
      </c>
      <c r="BH399" s="54">
        <v>1000000</v>
      </c>
      <c r="BI399" s="54"/>
      <c r="BJ399" s="58">
        <v>1000000</v>
      </c>
      <c r="BK399" s="37"/>
      <c r="BL399" s="56">
        <v>1000000</v>
      </c>
    </row>
    <row r="400" spans="1:64" x14ac:dyDescent="0.2">
      <c r="A400" s="52" t="s">
        <v>1225</v>
      </c>
      <c r="B400" s="52" t="s">
        <v>1226</v>
      </c>
      <c r="C400" s="52">
        <v>749129</v>
      </c>
      <c r="D400" s="52" t="s">
        <v>16</v>
      </c>
      <c r="E400" s="52">
        <v>2019</v>
      </c>
      <c r="F400" s="52" t="s">
        <v>1292</v>
      </c>
      <c r="G400" s="53">
        <v>43830</v>
      </c>
      <c r="H400" s="53">
        <v>43885</v>
      </c>
      <c r="I400" s="53">
        <v>43885</v>
      </c>
      <c r="J400" s="54">
        <v>170500000</v>
      </c>
      <c r="K400" s="54">
        <v>177300000</v>
      </c>
      <c r="L400" s="52" t="s">
        <v>1227</v>
      </c>
      <c r="M400" s="83">
        <v>326500000</v>
      </c>
      <c r="N400" s="37"/>
      <c r="O400" s="37"/>
      <c r="P400" s="38"/>
      <c r="Q400" s="49">
        <v>401400000</v>
      </c>
      <c r="R400" s="36">
        <v>-43600000</v>
      </c>
      <c r="S400" s="37"/>
      <c r="T400" s="37"/>
      <c r="U400" s="38"/>
      <c r="V400" s="36">
        <v>331200000</v>
      </c>
      <c r="W400" s="37"/>
      <c r="X400" s="37"/>
      <c r="Y400" s="37"/>
      <c r="Z400" s="38"/>
      <c r="AB400" s="84">
        <v>1015500000</v>
      </c>
      <c r="AC400" s="36">
        <v>-181400000</v>
      </c>
      <c r="AD400" s="37"/>
      <c r="AE400" s="37"/>
      <c r="AF400" s="37"/>
      <c r="AG400" s="37"/>
      <c r="AH400" s="37"/>
      <c r="AI400" s="54"/>
      <c r="AJ400" s="54"/>
      <c r="AL400" s="37"/>
      <c r="AM400" s="38"/>
      <c r="AN400" s="36">
        <v>-2996400000</v>
      </c>
      <c r="AO400" s="37"/>
      <c r="AP400" s="37"/>
      <c r="AQ400" s="37"/>
      <c r="AR400" s="38"/>
      <c r="AS400" s="54">
        <v>0</v>
      </c>
      <c r="AT400" s="54"/>
      <c r="AU400" s="82">
        <v>-3177800000</v>
      </c>
      <c r="AV400" s="54">
        <v>-81700000</v>
      </c>
      <c r="AW400" s="36">
        <v>558800000</v>
      </c>
      <c r="AX400" s="37"/>
      <c r="AZ400" s="37"/>
      <c r="BA400" s="38"/>
      <c r="BB400" s="36">
        <v>800000</v>
      </c>
      <c r="BC400" s="37">
        <v>800000</v>
      </c>
      <c r="BD400" s="38"/>
      <c r="BE400" s="54">
        <v>-16400000</v>
      </c>
      <c r="BF400" s="54"/>
      <c r="BG400" s="82">
        <v>461500000</v>
      </c>
      <c r="BH400" s="54">
        <v>-1700800000</v>
      </c>
      <c r="BI400" s="54"/>
      <c r="BJ400" s="58">
        <v>-1700800000</v>
      </c>
      <c r="BK400" s="37">
        <v>-37300000</v>
      </c>
      <c r="BL400" s="56">
        <v>-1738100000</v>
      </c>
    </row>
    <row r="401" spans="1:64" x14ac:dyDescent="0.2">
      <c r="A401" s="52" t="s">
        <v>1237</v>
      </c>
      <c r="B401" s="52" t="s">
        <v>1238</v>
      </c>
      <c r="C401" s="52">
        <v>378240</v>
      </c>
      <c r="D401" s="52" t="s">
        <v>16</v>
      </c>
      <c r="E401" s="52">
        <v>2019</v>
      </c>
      <c r="F401" s="52" t="s">
        <v>1292</v>
      </c>
      <c r="G401" s="53">
        <v>43830</v>
      </c>
      <c r="H401" s="53">
        <v>43886</v>
      </c>
      <c r="I401" s="53">
        <v>43886</v>
      </c>
      <c r="J401" s="54">
        <v>67627000</v>
      </c>
      <c r="K401" s="54">
        <v>68166000</v>
      </c>
      <c r="L401" s="52" t="s">
        <v>1239</v>
      </c>
      <c r="M401" s="83">
        <v>592198000</v>
      </c>
      <c r="N401" s="37"/>
      <c r="O401" s="37"/>
      <c r="P401" s="38"/>
      <c r="Q401" s="49">
        <v>53839000</v>
      </c>
      <c r="R401" s="36">
        <v>99654000</v>
      </c>
      <c r="S401" s="37"/>
      <c r="T401" s="37"/>
      <c r="U401" s="38"/>
      <c r="V401" s="36">
        <v>-102604000</v>
      </c>
      <c r="W401" s="37"/>
      <c r="X401" s="37"/>
      <c r="Y401" s="37"/>
      <c r="Z401" s="38"/>
      <c r="AB401" s="84">
        <v>643087000</v>
      </c>
      <c r="AC401" s="36">
        <v>-163823000</v>
      </c>
      <c r="AD401" s="37"/>
      <c r="AE401" s="37"/>
      <c r="AF401" s="37"/>
      <c r="AG401" s="37"/>
      <c r="AH401" s="37"/>
      <c r="AI401" s="54"/>
      <c r="AJ401" s="54"/>
      <c r="AK401" s="36">
        <v>932625000</v>
      </c>
      <c r="AL401" s="37"/>
      <c r="AM401" s="38"/>
      <c r="AO401" s="37"/>
      <c r="AP401" s="37"/>
      <c r="AQ401" s="37"/>
      <c r="AR401" s="38"/>
      <c r="AS401" s="54"/>
      <c r="AT401" s="54"/>
      <c r="AU401" s="82">
        <v>768802000</v>
      </c>
      <c r="AV401" s="54"/>
      <c r="AW401" s="36">
        <v>535188000</v>
      </c>
      <c r="AX401" s="37"/>
      <c r="AZ401" s="37"/>
      <c r="BA401" s="38"/>
      <c r="BB401" s="36">
        <v>-2415543000</v>
      </c>
      <c r="BC401" s="37">
        <v>53715000</v>
      </c>
      <c r="BD401" s="38">
        <v>-2469258000</v>
      </c>
      <c r="BE401" s="54">
        <v>7677000</v>
      </c>
      <c r="BF401" s="54"/>
      <c r="BG401" s="82">
        <v>-1872678000</v>
      </c>
      <c r="BH401" s="54">
        <v>-460789000</v>
      </c>
      <c r="BI401" s="54"/>
      <c r="BJ401" s="58">
        <v>-460789000</v>
      </c>
      <c r="BK401" s="37">
        <v>224000</v>
      </c>
      <c r="BL401" s="56">
        <v>-460565000</v>
      </c>
    </row>
    <row r="402" spans="1:64" x14ac:dyDescent="0.2">
      <c r="A402" s="52" t="s">
        <v>1228</v>
      </c>
      <c r="B402" s="52" t="s">
        <v>1229</v>
      </c>
      <c r="C402" s="52">
        <v>87466</v>
      </c>
      <c r="D402" s="52" t="s">
        <v>16</v>
      </c>
      <c r="E402" s="52">
        <v>2019</v>
      </c>
      <c r="F402" s="52" t="s">
        <v>1292</v>
      </c>
      <c r="G402" s="53">
        <v>43708</v>
      </c>
      <c r="H402" s="53">
        <v>43766</v>
      </c>
      <c r="I402" s="53">
        <v>43766</v>
      </c>
      <c r="J402" s="54">
        <v>921500000</v>
      </c>
      <c r="K402" s="54">
        <v>923500000</v>
      </c>
      <c r="L402" s="52" t="s">
        <v>1230</v>
      </c>
      <c r="M402" s="83">
        <v>3962000000</v>
      </c>
      <c r="N402" s="37"/>
      <c r="O402" s="37"/>
      <c r="P402" s="38"/>
      <c r="Q402" s="49">
        <v>2038000000</v>
      </c>
      <c r="R402" s="36">
        <v>334000000</v>
      </c>
      <c r="S402" s="37"/>
      <c r="T402" s="37"/>
      <c r="U402" s="38"/>
      <c r="V402" s="36">
        <v>-740000000</v>
      </c>
      <c r="W402" s="37"/>
      <c r="X402" s="37"/>
      <c r="Y402" s="37"/>
      <c r="Z402" s="38"/>
      <c r="AB402" s="84">
        <v>5594000000</v>
      </c>
      <c r="AC402" s="36">
        <v>-1585000000</v>
      </c>
      <c r="AD402" s="37"/>
      <c r="AE402" s="37"/>
      <c r="AF402" s="37"/>
      <c r="AG402" s="37"/>
      <c r="AH402" s="37"/>
      <c r="AI402" s="54"/>
      <c r="AJ402" s="54"/>
      <c r="AL402" s="37"/>
      <c r="AM402" s="38"/>
      <c r="AN402" s="36">
        <v>-741000000</v>
      </c>
      <c r="AO402" s="37"/>
      <c r="AP402" s="37"/>
      <c r="AQ402" s="37"/>
      <c r="AR402" s="38"/>
      <c r="AS402" s="54">
        <v>19000000</v>
      </c>
      <c r="AT402" s="54"/>
      <c r="AU402" s="82">
        <v>-2307000000</v>
      </c>
      <c r="AV402" s="54">
        <v>-1643000000</v>
      </c>
      <c r="AW402" s="36">
        <v>2508000000</v>
      </c>
      <c r="AX402" s="37"/>
      <c r="AZ402" s="37"/>
      <c r="BA402" s="38"/>
      <c r="BB402" s="36">
        <v>-3986000000</v>
      </c>
      <c r="BC402" s="37"/>
      <c r="BD402" s="38"/>
      <c r="BE402" s="54">
        <v>75000000</v>
      </c>
      <c r="BF402" s="54"/>
      <c r="BG402" s="82">
        <v>-3046000000</v>
      </c>
      <c r="BH402" s="54">
        <v>241000000</v>
      </c>
      <c r="BI402" s="54"/>
      <c r="BJ402" s="58">
        <v>241000000</v>
      </c>
      <c r="BK402" s="37">
        <v>-9000000</v>
      </c>
      <c r="BL402" s="56">
        <v>232000000</v>
      </c>
    </row>
    <row r="403" spans="1:64" x14ac:dyDescent="0.2">
      <c r="A403" s="52" t="s">
        <v>1246</v>
      </c>
      <c r="B403" s="52" t="s">
        <v>1247</v>
      </c>
      <c r="C403" s="52">
        <v>250582</v>
      </c>
      <c r="D403" s="52" t="s">
        <v>16</v>
      </c>
      <c r="E403" s="52">
        <v>2020</v>
      </c>
      <c r="F403" s="52" t="s">
        <v>1292</v>
      </c>
      <c r="G403" s="53">
        <v>44012</v>
      </c>
      <c r="H403" s="53">
        <v>44071</v>
      </c>
      <c r="I403" s="53">
        <v>44071</v>
      </c>
      <c r="J403" s="54">
        <v>298000000</v>
      </c>
      <c r="K403" s="54">
        <v>298000000</v>
      </c>
      <c r="L403" s="52" t="s">
        <v>1248</v>
      </c>
      <c r="M403" s="83">
        <v>-250000000</v>
      </c>
      <c r="N403" s="37"/>
      <c r="O403" s="37"/>
      <c r="P403" s="38"/>
      <c r="Q403" s="49">
        <v>1566000000</v>
      </c>
      <c r="R403" s="36">
        <v>265000000</v>
      </c>
      <c r="S403" s="37"/>
      <c r="T403" s="37"/>
      <c r="U403" s="38"/>
      <c r="V403" s="36">
        <v>-757000000</v>
      </c>
      <c r="W403" s="37"/>
      <c r="X403" s="37"/>
      <c r="Y403" s="37"/>
      <c r="Z403" s="38"/>
      <c r="AB403" s="84">
        <v>824000000</v>
      </c>
      <c r="AC403" s="36">
        <v>-647000000</v>
      </c>
      <c r="AD403" s="37"/>
      <c r="AE403" s="37"/>
      <c r="AF403" s="37"/>
      <c r="AG403" s="37"/>
      <c r="AH403" s="37"/>
      <c r="AI403" s="54"/>
      <c r="AJ403" s="54"/>
      <c r="AK403" s="36">
        <v>0</v>
      </c>
      <c r="AL403" s="37"/>
      <c r="AM403" s="38"/>
      <c r="AN403" s="36">
        <v>-22000000</v>
      </c>
      <c r="AO403" s="37"/>
      <c r="AP403" s="37"/>
      <c r="AQ403" s="37"/>
      <c r="AR403" s="38"/>
      <c r="AS403" s="54">
        <v>947000000</v>
      </c>
      <c r="AT403" s="54"/>
      <c r="AU403" s="82">
        <v>278000000</v>
      </c>
      <c r="AV403" s="54">
        <v>-595000000</v>
      </c>
      <c r="AW403" s="36">
        <v>-982000000</v>
      </c>
      <c r="AX403" s="37"/>
      <c r="AZ403" s="37"/>
      <c r="BA403" s="38"/>
      <c r="BB403" s="36">
        <v>141000000</v>
      </c>
      <c r="BC403" s="37"/>
      <c r="BD403" s="38"/>
      <c r="BE403" s="54">
        <v>-72000000</v>
      </c>
      <c r="BF403" s="54"/>
      <c r="BG403" s="82">
        <v>-1508000000</v>
      </c>
      <c r="BH403" s="54">
        <v>-406000000</v>
      </c>
      <c r="BI403" s="54"/>
      <c r="BJ403" s="58">
        <v>-406000000</v>
      </c>
      <c r="BK403" s="37">
        <v>-1000000</v>
      </c>
      <c r="BL403" s="56">
        <v>-407000000</v>
      </c>
    </row>
    <row r="404" spans="1:64" x14ac:dyDescent="0.2">
      <c r="A404" s="52" t="s">
        <v>1240</v>
      </c>
      <c r="B404" s="52" t="s">
        <v>1241</v>
      </c>
      <c r="C404" s="52">
        <v>378244</v>
      </c>
      <c r="D404" s="52" t="s">
        <v>16</v>
      </c>
      <c r="E404" s="52">
        <v>2019</v>
      </c>
      <c r="F404" s="52" t="s">
        <v>1292</v>
      </c>
      <c r="G404" s="53">
        <v>43830</v>
      </c>
      <c r="H404" s="53">
        <v>43888</v>
      </c>
      <c r="I404" s="53">
        <v>43888</v>
      </c>
      <c r="J404" s="54">
        <v>315400000</v>
      </c>
      <c r="K404" s="54">
        <v>316700000</v>
      </c>
      <c r="L404" s="52" t="s">
        <v>1242</v>
      </c>
      <c r="M404" s="83">
        <v>1134700000</v>
      </c>
      <c r="N404" s="37"/>
      <c r="O404" s="37"/>
      <c r="P404" s="38"/>
      <c r="Q404" s="49">
        <v>926300000</v>
      </c>
      <c r="R404" s="36">
        <v>114700000</v>
      </c>
      <c r="S404" s="37"/>
      <c r="T404" s="37"/>
      <c r="U404" s="38"/>
      <c r="V404" s="36">
        <v>169800000</v>
      </c>
      <c r="W404" s="37"/>
      <c r="X404" s="37"/>
      <c r="Y404" s="37"/>
      <c r="Z404" s="38"/>
      <c r="AB404" s="84">
        <v>2345500000</v>
      </c>
      <c r="AC404" s="36">
        <v>-2223200000</v>
      </c>
      <c r="AD404" s="37"/>
      <c r="AE404" s="37"/>
      <c r="AF404" s="37"/>
      <c r="AG404" s="37"/>
      <c r="AH404" s="37"/>
      <c r="AI404" s="54"/>
      <c r="AJ404" s="54"/>
      <c r="AL404" s="37"/>
      <c r="AM404" s="38"/>
      <c r="AN404" s="36">
        <v>-268200000</v>
      </c>
      <c r="AO404" s="37"/>
      <c r="AP404" s="37"/>
      <c r="AQ404" s="37"/>
      <c r="AR404" s="38"/>
      <c r="AS404" s="54">
        <v>-3500000</v>
      </c>
      <c r="AT404" s="54"/>
      <c r="AU404" s="82">
        <v>-2494900000</v>
      </c>
      <c r="AV404" s="54">
        <v>-744500000</v>
      </c>
      <c r="AW404" s="36">
        <v>925600000</v>
      </c>
      <c r="AX404" s="37"/>
      <c r="AZ404" s="37"/>
      <c r="BA404" s="38"/>
      <c r="BB404" s="36">
        <v>-73100000</v>
      </c>
      <c r="BC404" s="37"/>
      <c r="BD404" s="38"/>
      <c r="BE404" s="54">
        <v>-22400000</v>
      </c>
      <c r="BF404" s="54"/>
      <c r="BG404" s="82">
        <v>85600000</v>
      </c>
      <c r="BH404" s="54">
        <v>-63800000</v>
      </c>
      <c r="BI404" s="54"/>
      <c r="BJ404" s="58">
        <v>-63800000</v>
      </c>
      <c r="BK404" s="37"/>
      <c r="BL404" s="56">
        <v>-63800000</v>
      </c>
    </row>
    <row r="405" spans="1:64" x14ac:dyDescent="0.2">
      <c r="A405" s="52" t="s">
        <v>1243</v>
      </c>
      <c r="B405" s="52" t="s">
        <v>1244</v>
      </c>
      <c r="C405" s="52">
        <v>378241</v>
      </c>
      <c r="D405" s="52" t="s">
        <v>16</v>
      </c>
      <c r="E405" s="52">
        <v>2019</v>
      </c>
      <c r="F405" s="52" t="s">
        <v>1292</v>
      </c>
      <c r="G405" s="53">
        <v>43830</v>
      </c>
      <c r="H405" s="53">
        <v>43875</v>
      </c>
      <c r="I405" s="53">
        <v>43875</v>
      </c>
      <c r="J405" s="54">
        <v>401845000</v>
      </c>
      <c r="K405" s="54">
        <v>403808000</v>
      </c>
      <c r="L405" s="52" t="s">
        <v>1245</v>
      </c>
      <c r="M405" s="83">
        <v>1330410000</v>
      </c>
      <c r="N405" s="37"/>
      <c r="O405" s="37"/>
      <c r="P405" s="38"/>
      <c r="Q405" s="49">
        <v>1027073000</v>
      </c>
      <c r="R405" s="36">
        <v>-729029000</v>
      </c>
      <c r="S405" s="37"/>
      <c r="T405" s="37"/>
      <c r="U405" s="38"/>
      <c r="V405" s="36">
        <v>-92486000</v>
      </c>
      <c r="W405" s="37"/>
      <c r="X405" s="37"/>
      <c r="Y405" s="37"/>
      <c r="Z405" s="38"/>
      <c r="AB405" s="84">
        <v>1535968000</v>
      </c>
      <c r="AC405" s="36">
        <v>-1637857000</v>
      </c>
      <c r="AD405" s="37"/>
      <c r="AE405" s="37"/>
      <c r="AF405" s="37"/>
      <c r="AG405" s="37"/>
      <c r="AH405" s="37"/>
      <c r="AI405" s="54"/>
      <c r="AJ405" s="54"/>
      <c r="AL405" s="37"/>
      <c r="AM405" s="38"/>
      <c r="AO405" s="37"/>
      <c r="AP405" s="37"/>
      <c r="AQ405" s="37"/>
      <c r="AR405" s="38"/>
      <c r="AS405" s="54">
        <v>-410934000</v>
      </c>
      <c r="AT405" s="54"/>
      <c r="AU405" s="82">
        <v>-2048791000</v>
      </c>
      <c r="AV405" s="54">
        <v>-1400712000</v>
      </c>
      <c r="AW405" s="36">
        <v>1139129000</v>
      </c>
      <c r="AX405" s="37"/>
      <c r="AZ405" s="37"/>
      <c r="BA405" s="38"/>
      <c r="BB405" s="36">
        <v>1056125000</v>
      </c>
      <c r="BC405" s="37">
        <v>1056125000</v>
      </c>
      <c r="BD405" s="38"/>
      <c r="BE405" s="54">
        <v>-217392000</v>
      </c>
      <c r="BF405" s="54"/>
      <c r="BG405" s="82">
        <v>577150000</v>
      </c>
      <c r="BH405" s="54">
        <v>64327000</v>
      </c>
      <c r="BI405" s="54"/>
      <c r="BJ405" s="58">
        <v>64327000</v>
      </c>
      <c r="BK405" s="37">
        <v>5310000</v>
      </c>
      <c r="BL405" s="56">
        <v>69637000</v>
      </c>
    </row>
    <row r="406" spans="1:64" x14ac:dyDescent="0.2">
      <c r="A406" s="52" t="s">
        <v>1258</v>
      </c>
      <c r="B406" s="52" t="s">
        <v>1259</v>
      </c>
      <c r="C406" s="52">
        <v>104227</v>
      </c>
      <c r="D406" s="52" t="s">
        <v>16</v>
      </c>
      <c r="E406" s="52">
        <v>2019</v>
      </c>
      <c r="F406" s="52" t="s">
        <v>1292</v>
      </c>
      <c r="G406" s="53">
        <v>43830</v>
      </c>
      <c r="H406" s="53">
        <v>43872</v>
      </c>
      <c r="I406" s="53">
        <v>43872</v>
      </c>
      <c r="J406" s="54">
        <v>63700000</v>
      </c>
      <c r="K406" s="54">
        <v>64200000</v>
      </c>
      <c r="L406" s="52" t="s">
        <v>1260</v>
      </c>
      <c r="M406" s="83">
        <v>1198000000</v>
      </c>
      <c r="N406" s="37"/>
      <c r="O406" s="37"/>
      <c r="P406" s="38"/>
      <c r="Q406" s="49">
        <v>587000000</v>
      </c>
      <c r="R406" s="36">
        <v>-437000000</v>
      </c>
      <c r="S406" s="37"/>
      <c r="T406" s="37"/>
      <c r="U406" s="38"/>
      <c r="V406" s="36">
        <v>-118000000</v>
      </c>
      <c r="W406" s="37"/>
      <c r="X406" s="37"/>
      <c r="Y406" s="37"/>
      <c r="Z406" s="38"/>
      <c r="AB406" s="84">
        <v>1230000000</v>
      </c>
      <c r="AC406" s="36">
        <v>642000000</v>
      </c>
      <c r="AD406" s="37"/>
      <c r="AE406" s="37"/>
      <c r="AF406" s="37"/>
      <c r="AG406" s="37"/>
      <c r="AH406" s="37"/>
      <c r="AI406" s="54"/>
      <c r="AJ406" s="54"/>
      <c r="AK406" s="36">
        <v>0</v>
      </c>
      <c r="AL406" s="37"/>
      <c r="AM406" s="38"/>
      <c r="AN406" s="36">
        <v>0</v>
      </c>
      <c r="AO406" s="37"/>
      <c r="AP406" s="37"/>
      <c r="AQ406" s="37"/>
      <c r="AR406" s="38"/>
      <c r="AS406" s="54">
        <v>-6000000</v>
      </c>
      <c r="AT406" s="54"/>
      <c r="AU406" s="82">
        <v>636000000</v>
      </c>
      <c r="AV406" s="54">
        <v>-305000000</v>
      </c>
      <c r="AW406" s="36">
        <v>-972000000</v>
      </c>
      <c r="AX406" s="37"/>
      <c r="AZ406" s="37"/>
      <c r="BA406" s="38"/>
      <c r="BB406" s="36">
        <v>-140000000</v>
      </c>
      <c r="BC406" s="37"/>
      <c r="BD406" s="38"/>
      <c r="BE406" s="54">
        <v>-7000000</v>
      </c>
      <c r="BF406" s="54"/>
      <c r="BG406" s="82">
        <v>-1424000000</v>
      </c>
      <c r="BH406" s="54">
        <v>442000000</v>
      </c>
      <c r="BI406" s="54"/>
      <c r="BJ406" s="58">
        <v>442000000</v>
      </c>
      <c r="BK406" s="37">
        <v>-28000000</v>
      </c>
      <c r="BL406" s="56">
        <v>414000000</v>
      </c>
    </row>
    <row r="407" spans="1:64" x14ac:dyDescent="0.2">
      <c r="A407" s="52" t="s">
        <v>1264</v>
      </c>
      <c r="B407" s="52" t="s">
        <v>1265</v>
      </c>
      <c r="C407" s="52">
        <v>378243</v>
      </c>
      <c r="D407" s="52" t="s">
        <v>16</v>
      </c>
      <c r="E407" s="52">
        <v>2019</v>
      </c>
      <c r="F407" s="52" t="s">
        <v>1292</v>
      </c>
      <c r="G407" s="53">
        <v>43830</v>
      </c>
      <c r="H407" s="53">
        <v>43887</v>
      </c>
      <c r="I407" s="53">
        <v>43887</v>
      </c>
      <c r="J407" s="54">
        <v>130000000</v>
      </c>
      <c r="K407" s="54">
        <v>130000000</v>
      </c>
      <c r="L407" s="52" t="s">
        <v>1266</v>
      </c>
      <c r="M407" s="83">
        <v>1073000000</v>
      </c>
      <c r="N407" s="37"/>
      <c r="O407" s="37"/>
      <c r="P407" s="38"/>
      <c r="Q407" s="49">
        <v>729000000</v>
      </c>
      <c r="R407" s="36">
        <v>69000000</v>
      </c>
      <c r="S407" s="37"/>
      <c r="T407" s="37"/>
      <c r="U407" s="38"/>
      <c r="V407" s="36">
        <v>-790000000</v>
      </c>
      <c r="W407" s="37"/>
      <c r="X407" s="37"/>
      <c r="Y407" s="37"/>
      <c r="Z407" s="38"/>
      <c r="AB407" s="84">
        <v>1081000000</v>
      </c>
      <c r="AC407" s="36">
        <v>-246000000</v>
      </c>
      <c r="AD407" s="37"/>
      <c r="AE407" s="37"/>
      <c r="AF407" s="37"/>
      <c r="AG407" s="37"/>
      <c r="AH407" s="37"/>
      <c r="AI407" s="54"/>
      <c r="AJ407" s="54"/>
      <c r="AL407" s="37"/>
      <c r="AM407" s="38"/>
      <c r="AN407" s="36">
        <v>-1312000000</v>
      </c>
      <c r="AO407" s="37"/>
      <c r="AP407" s="37"/>
      <c r="AQ407" s="37"/>
      <c r="AR407" s="38"/>
      <c r="AS407" s="54">
        <v>-56000000</v>
      </c>
      <c r="AT407" s="54"/>
      <c r="AU407" s="82">
        <v>-1614000000</v>
      </c>
      <c r="AV407" s="54">
        <v>-329000000</v>
      </c>
      <c r="AW407" s="36">
        <v>-129000000</v>
      </c>
      <c r="AX407" s="37"/>
      <c r="AZ407" s="37"/>
      <c r="BA407" s="38"/>
      <c r="BB407" s="36">
        <v>-105000000</v>
      </c>
      <c r="BC407" s="37"/>
      <c r="BD407" s="38"/>
      <c r="BE407" s="54">
        <v>960000000</v>
      </c>
      <c r="BF407" s="54"/>
      <c r="BG407" s="82">
        <v>397000000</v>
      </c>
      <c r="BH407" s="54">
        <v>-136000000</v>
      </c>
      <c r="BI407" s="54"/>
      <c r="BJ407" s="58">
        <v>-136000000</v>
      </c>
      <c r="BK407" s="37">
        <v>-2000000</v>
      </c>
      <c r="BL407" s="56">
        <v>-138000000</v>
      </c>
    </row>
    <row r="408" spans="1:64" x14ac:dyDescent="0.2">
      <c r="A408" s="52" t="s">
        <v>1234</v>
      </c>
      <c r="B408" s="52" t="s">
        <v>1235</v>
      </c>
      <c r="C408" s="52">
        <v>378239</v>
      </c>
      <c r="D408" s="52" t="s">
        <v>16</v>
      </c>
      <c r="E408" s="52">
        <v>2019</v>
      </c>
      <c r="F408" s="52" t="s">
        <v>1292</v>
      </c>
      <c r="G408" s="53">
        <v>43830</v>
      </c>
      <c r="H408" s="53">
        <v>43874</v>
      </c>
      <c r="I408" s="53">
        <v>43874</v>
      </c>
      <c r="J408" s="54">
        <v>424600000</v>
      </c>
      <c r="K408" s="54">
        <v>427500000</v>
      </c>
      <c r="L408" s="52" t="s">
        <v>1236</v>
      </c>
      <c r="M408" s="83">
        <v>1671000000</v>
      </c>
      <c r="N408" s="37"/>
      <c r="O408" s="37"/>
      <c r="P408" s="38"/>
      <c r="Q408" s="49">
        <v>1574000000</v>
      </c>
      <c r="R408" s="36">
        <v>549000000</v>
      </c>
      <c r="S408" s="37"/>
      <c r="T408" s="37"/>
      <c r="U408" s="38"/>
      <c r="V408" s="36">
        <v>80000000</v>
      </c>
      <c r="W408" s="37"/>
      <c r="X408" s="37"/>
      <c r="Y408" s="37"/>
      <c r="Z408" s="38"/>
      <c r="AB408" s="84">
        <v>3874000000</v>
      </c>
      <c r="AC408" s="36">
        <v>-1818000000</v>
      </c>
      <c r="AD408" s="37"/>
      <c r="AE408" s="37"/>
      <c r="AF408" s="37"/>
      <c r="AG408" s="37"/>
      <c r="AH408" s="37"/>
      <c r="AI408" s="54"/>
      <c r="AJ408" s="54"/>
      <c r="AL408" s="37"/>
      <c r="AM408" s="38"/>
      <c r="AN408" s="36">
        <v>-472000000</v>
      </c>
      <c r="AO408" s="37"/>
      <c r="AP408" s="37"/>
      <c r="AQ408" s="37"/>
      <c r="AR408" s="38"/>
      <c r="AS408" s="54">
        <v>-86000000</v>
      </c>
      <c r="AT408" s="54"/>
      <c r="AU408" s="82">
        <v>-2376000000</v>
      </c>
      <c r="AV408" s="54">
        <v>-876000000</v>
      </c>
      <c r="AW408" s="36">
        <v>3149000000</v>
      </c>
      <c r="AX408" s="37"/>
      <c r="AZ408" s="37"/>
      <c r="BA408" s="38"/>
      <c r="BB408" s="36">
        <v>-181000000</v>
      </c>
      <c r="BC408" s="37"/>
      <c r="BD408" s="38"/>
      <c r="BE408" s="54">
        <v>-128000000</v>
      </c>
      <c r="BF408" s="54"/>
      <c r="BG408" s="82">
        <v>1964000000</v>
      </c>
      <c r="BH408" s="54">
        <v>3462000000</v>
      </c>
      <c r="BI408" s="54"/>
      <c r="BJ408" s="58">
        <v>3462000000</v>
      </c>
      <c r="BK408" s="37">
        <v>2000000</v>
      </c>
      <c r="BL408" s="56">
        <v>3464000000</v>
      </c>
    </row>
    <row r="409" spans="1:64" x14ac:dyDescent="0.2">
      <c r="A409" s="52" t="s">
        <v>1261</v>
      </c>
      <c r="B409" s="52" t="s">
        <v>1262</v>
      </c>
      <c r="C409" s="52">
        <v>344928</v>
      </c>
      <c r="D409" s="52" t="s">
        <v>16</v>
      </c>
      <c r="E409" s="52">
        <v>2019</v>
      </c>
      <c r="F409" s="52" t="s">
        <v>1292</v>
      </c>
      <c r="G409" s="53">
        <v>43830</v>
      </c>
      <c r="H409" s="53">
        <v>43885</v>
      </c>
      <c r="I409" s="53">
        <v>43885</v>
      </c>
      <c r="J409" s="54">
        <v>1212037000</v>
      </c>
      <c r="K409" s="54">
        <v>1214011000</v>
      </c>
      <c r="L409" s="52" t="s">
        <v>1263</v>
      </c>
      <c r="M409" s="83">
        <v>714000000</v>
      </c>
      <c r="N409" s="37"/>
      <c r="O409" s="37"/>
      <c r="P409" s="38"/>
      <c r="Q409" s="49">
        <v>1714000000</v>
      </c>
      <c r="R409" s="36">
        <v>1274000000</v>
      </c>
      <c r="S409" s="37"/>
      <c r="T409" s="37"/>
      <c r="U409" s="38">
        <v>1274000000</v>
      </c>
      <c r="V409" s="36">
        <v>-9000000</v>
      </c>
      <c r="W409" s="37">
        <v>34000000</v>
      </c>
      <c r="X409" s="37">
        <v>5000000</v>
      </c>
      <c r="Y409" s="37">
        <v>-46000000</v>
      </c>
      <c r="Z409" s="38">
        <v>-2000000</v>
      </c>
      <c r="AB409" s="84">
        <v>3693000000</v>
      </c>
      <c r="AC409" s="36">
        <v>-2109000000</v>
      </c>
      <c r="AD409" s="37"/>
      <c r="AE409" s="37"/>
      <c r="AF409" s="37"/>
      <c r="AG409" s="37">
        <v>-2109000000</v>
      </c>
      <c r="AH409" s="37">
        <v>-2109000000</v>
      </c>
      <c r="AI409" s="54"/>
      <c r="AJ409" s="54"/>
      <c r="AL409" s="37"/>
      <c r="AM409" s="38"/>
      <c r="AN409" s="36">
        <v>-245000000</v>
      </c>
      <c r="AO409" s="37">
        <v>483000000</v>
      </c>
      <c r="AP409" s="37"/>
      <c r="AQ409" s="37"/>
      <c r="AR409" s="38">
        <v>-728000000</v>
      </c>
      <c r="AS409" s="54">
        <v>-485000000</v>
      </c>
      <c r="AT409" s="54"/>
      <c r="AU409" s="82">
        <v>-2839000000</v>
      </c>
      <c r="AV409" s="54">
        <v>-1842000000</v>
      </c>
      <c r="AW409" s="36">
        <v>-146000000</v>
      </c>
      <c r="AX409" s="37">
        <v>-4000000</v>
      </c>
      <c r="AY409" s="55">
        <v>-142000000</v>
      </c>
      <c r="AZ409" s="37">
        <v>-909000000</v>
      </c>
      <c r="BA409" s="38">
        <v>767000000</v>
      </c>
      <c r="BB409" s="36">
        <v>10000000</v>
      </c>
      <c r="BC409" s="37">
        <v>10000000</v>
      </c>
      <c r="BD409" s="38"/>
      <c r="BE409" s="54">
        <v>1245000000</v>
      </c>
      <c r="BF409" s="54"/>
      <c r="BG409" s="82">
        <v>-733000000</v>
      </c>
      <c r="BH409" s="54">
        <v>121000000</v>
      </c>
      <c r="BI409" s="54"/>
      <c r="BJ409" s="58">
        <v>121000000</v>
      </c>
      <c r="BK409" s="37"/>
      <c r="BL409" s="56">
        <v>121000000</v>
      </c>
    </row>
    <row r="410" spans="1:64" x14ac:dyDescent="0.2">
      <c r="A410" s="52" t="s">
        <v>1231</v>
      </c>
      <c r="B410" s="52" t="s">
        <v>1232</v>
      </c>
      <c r="C410" s="52">
        <v>239962</v>
      </c>
      <c r="D410" s="52" t="s">
        <v>16</v>
      </c>
      <c r="E410" s="52">
        <v>2019</v>
      </c>
      <c r="F410" s="52" t="s">
        <v>1292</v>
      </c>
      <c r="G410" s="53">
        <v>43861</v>
      </c>
      <c r="H410" s="53">
        <v>43910</v>
      </c>
      <c r="I410" s="53">
        <v>43910</v>
      </c>
      <c r="J410" s="54">
        <v>2850000000</v>
      </c>
      <c r="K410" s="54">
        <v>2868000000</v>
      </c>
      <c r="L410" s="52" t="s">
        <v>1233</v>
      </c>
      <c r="M410" s="83">
        <v>15201000000</v>
      </c>
      <c r="N410" s="37">
        <v>15201000000</v>
      </c>
      <c r="O410" s="37"/>
      <c r="P410" s="38"/>
      <c r="Q410" s="49">
        <v>10987000000</v>
      </c>
      <c r="R410" s="36">
        <v>-606000000</v>
      </c>
      <c r="S410" s="37"/>
      <c r="T410" s="37"/>
      <c r="U410" s="38"/>
      <c r="V410" s="36">
        <v>-327000000</v>
      </c>
      <c r="W410" s="37"/>
      <c r="X410" s="37"/>
      <c r="Y410" s="37"/>
      <c r="Z410" s="38"/>
      <c r="AB410" s="84">
        <v>25255000000</v>
      </c>
      <c r="AC410" s="36">
        <v>-10384000000</v>
      </c>
      <c r="AD410" s="37"/>
      <c r="AE410" s="37"/>
      <c r="AF410" s="37"/>
      <c r="AG410" s="37"/>
      <c r="AH410" s="37"/>
      <c r="AI410" s="54"/>
      <c r="AJ410" s="54"/>
      <c r="AL410" s="37"/>
      <c r="AM410" s="38"/>
      <c r="AN410" s="36">
        <v>777000000</v>
      </c>
      <c r="AO410" s="37"/>
      <c r="AP410" s="37"/>
      <c r="AQ410" s="37"/>
      <c r="AR410" s="38"/>
      <c r="AS410" s="54">
        <v>479000000</v>
      </c>
      <c r="AT410" s="54"/>
      <c r="AU410" s="82">
        <v>-9128000000</v>
      </c>
      <c r="AV410" s="54">
        <v>-6048000000</v>
      </c>
      <c r="AW410" s="36">
        <v>-1071000000</v>
      </c>
      <c r="AX410" s="37"/>
      <c r="AZ410" s="37"/>
      <c r="BA410" s="38"/>
      <c r="BB410" s="36">
        <v>-5717000000</v>
      </c>
      <c r="BC410" s="37"/>
      <c r="BD410" s="38"/>
      <c r="BE410" s="54">
        <v>-1463000000</v>
      </c>
      <c r="BF410" s="54"/>
      <c r="BG410" s="82">
        <v>-14299000000</v>
      </c>
      <c r="BH410" s="54">
        <v>1828000000</v>
      </c>
      <c r="BI410" s="54"/>
      <c r="BJ410" s="58">
        <v>1828000000</v>
      </c>
      <c r="BK410" s="37">
        <v>-69000000</v>
      </c>
      <c r="BL410" s="56">
        <v>1759000000</v>
      </c>
    </row>
    <row r="411" spans="1:64" x14ac:dyDescent="0.2">
      <c r="A411" s="12" t="s">
        <v>1252</v>
      </c>
      <c r="B411" s="12" t="s">
        <v>1253</v>
      </c>
      <c r="C411" s="12">
        <v>359889</v>
      </c>
      <c r="D411" s="12" t="s">
        <v>16</v>
      </c>
      <c r="E411" s="12">
        <v>2017</v>
      </c>
      <c r="F411" s="12" t="s">
        <v>1292</v>
      </c>
      <c r="G411" s="63">
        <v>43008</v>
      </c>
      <c r="H411" s="63">
        <v>43059</v>
      </c>
      <c r="I411" s="63">
        <v>43059</v>
      </c>
      <c r="J411" s="64">
        <v>252200000</v>
      </c>
      <c r="K411" s="64">
        <v>255700000</v>
      </c>
      <c r="L411" s="12" t="s">
        <v>1306</v>
      </c>
      <c r="M411" s="83">
        <v>698600000</v>
      </c>
      <c r="N411" s="39"/>
      <c r="O411" s="39"/>
      <c r="P411" s="40"/>
      <c r="Q411" s="49">
        <v>1116600000</v>
      </c>
      <c r="R411" s="36">
        <v>8500000</v>
      </c>
      <c r="S411" s="39"/>
      <c r="T411" s="39"/>
      <c r="U411" s="40"/>
      <c r="V411" s="36">
        <v>76800000</v>
      </c>
      <c r="W411" s="39"/>
      <c r="X411" s="39"/>
      <c r="Y411" s="39"/>
      <c r="Z411" s="40"/>
      <c r="AB411" s="84">
        <v>1900500000</v>
      </c>
      <c r="AC411" s="36">
        <v>-726000000</v>
      </c>
      <c r="AD411" s="39"/>
      <c r="AE411" s="39"/>
      <c r="AF411" s="39"/>
      <c r="AG411" s="39"/>
      <c r="AH411" s="39"/>
      <c r="AI411" s="64"/>
      <c r="AJ411" s="64"/>
      <c r="AL411" s="39"/>
      <c r="AM411" s="40"/>
      <c r="AN411" s="36">
        <v>-570300000</v>
      </c>
      <c r="AO411" s="39"/>
      <c r="AP411" s="39"/>
      <c r="AQ411" s="39"/>
      <c r="AR411" s="40"/>
      <c r="AS411" s="64">
        <v>10500000</v>
      </c>
      <c r="AT411" s="64"/>
      <c r="AU411" s="82">
        <v>-1285800000</v>
      </c>
      <c r="AV411" s="64">
        <v>-403200000</v>
      </c>
      <c r="AW411" s="36">
        <v>-1308200000</v>
      </c>
      <c r="AX411" s="39"/>
      <c r="AZ411" s="39"/>
      <c r="BA411" s="40"/>
      <c r="BB411" s="36">
        <v>-57200000</v>
      </c>
      <c r="BC411" s="39"/>
      <c r="BD411" s="40"/>
      <c r="BE411" s="64">
        <v>1113200000</v>
      </c>
      <c r="BF411" s="64"/>
      <c r="BG411" s="82">
        <v>-655400000</v>
      </c>
      <c r="BH411" s="64">
        <v>-40700000</v>
      </c>
      <c r="BI411" s="64"/>
      <c r="BJ411" s="67">
        <v>-40700000</v>
      </c>
      <c r="BK411" s="39">
        <v>-2100000</v>
      </c>
      <c r="BL411" s="56">
        <v>-42800000</v>
      </c>
    </row>
    <row r="412" spans="1:64" x14ac:dyDescent="0.2">
      <c r="A412" s="52" t="s">
        <v>1249</v>
      </c>
      <c r="B412" s="52" t="s">
        <v>1250</v>
      </c>
      <c r="C412" s="52">
        <v>378242</v>
      </c>
      <c r="D412" s="52" t="s">
        <v>16</v>
      </c>
      <c r="E412" s="52">
        <v>2019</v>
      </c>
      <c r="F412" s="52" t="s">
        <v>1292</v>
      </c>
      <c r="G412" s="53">
        <v>43830</v>
      </c>
      <c r="H412" s="53">
        <v>43881</v>
      </c>
      <c r="I412" s="53">
        <v>43881</v>
      </c>
      <c r="J412" s="54">
        <v>427600000</v>
      </c>
      <c r="K412" s="54">
        <v>430900000</v>
      </c>
      <c r="L412" s="52" t="s">
        <v>1251</v>
      </c>
      <c r="M412" s="83">
        <v>1058300000</v>
      </c>
      <c r="N412" s="37"/>
      <c r="O412" s="37"/>
      <c r="P412" s="38"/>
      <c r="Q412" s="49">
        <v>257700000</v>
      </c>
      <c r="R412" s="36">
        <v>-438200000</v>
      </c>
      <c r="S412" s="37"/>
      <c r="T412" s="37"/>
      <c r="U412" s="38"/>
      <c r="V412" s="36">
        <v>36800000</v>
      </c>
      <c r="W412" s="37"/>
      <c r="X412" s="37"/>
      <c r="Y412" s="37"/>
      <c r="Z412" s="38"/>
      <c r="AB412" s="84">
        <v>914600000</v>
      </c>
      <c r="AC412" s="36">
        <v>-127700000</v>
      </c>
      <c r="AD412" s="37"/>
      <c r="AE412" s="37"/>
      <c r="AF412" s="37"/>
      <c r="AG412" s="37"/>
      <c r="AH412" s="37"/>
      <c r="AI412" s="54"/>
      <c r="AJ412" s="54"/>
      <c r="AK412" s="36">
        <v>26200000</v>
      </c>
      <c r="AL412" s="37"/>
      <c r="AM412" s="38"/>
      <c r="AN412" s="36">
        <v>711700000</v>
      </c>
      <c r="AO412" s="37"/>
      <c r="AP412" s="37"/>
      <c r="AQ412" s="37"/>
      <c r="AR412" s="38"/>
      <c r="AS412" s="54">
        <v>22100000</v>
      </c>
      <c r="AT412" s="54"/>
      <c r="AU412" s="82">
        <v>632300000</v>
      </c>
      <c r="AV412" s="54">
        <v>-340800000</v>
      </c>
      <c r="AW412" s="36">
        <v>-209000000</v>
      </c>
      <c r="AX412" s="37"/>
      <c r="AZ412" s="37"/>
      <c r="BA412" s="38"/>
      <c r="BB412" s="36">
        <v>-515900000</v>
      </c>
      <c r="BC412" s="37"/>
      <c r="BD412" s="38"/>
      <c r="BE412" s="54">
        <v>-4100000</v>
      </c>
      <c r="BF412" s="54"/>
      <c r="BG412" s="82">
        <v>-1069800000</v>
      </c>
      <c r="BH412" s="54">
        <v>477100000</v>
      </c>
      <c r="BI412" s="54"/>
      <c r="BJ412" s="58">
        <v>477100000</v>
      </c>
      <c r="BK412" s="37"/>
      <c r="BL412" s="56">
        <v>477100000</v>
      </c>
    </row>
    <row r="413" spans="1:64" x14ac:dyDescent="0.2">
      <c r="A413" s="52" t="s">
        <v>1255</v>
      </c>
      <c r="B413" s="52" t="s">
        <v>1256</v>
      </c>
      <c r="C413" s="52">
        <v>57524</v>
      </c>
      <c r="D413" s="52" t="s">
        <v>16</v>
      </c>
      <c r="E413" s="52">
        <v>2019</v>
      </c>
      <c r="F413" s="52" t="s">
        <v>1292</v>
      </c>
      <c r="G413" s="53">
        <v>43830</v>
      </c>
      <c r="H413" s="53">
        <v>43875</v>
      </c>
      <c r="I413" s="53">
        <v>43875</v>
      </c>
      <c r="J413" s="54">
        <v>745897000</v>
      </c>
      <c r="K413" s="54">
        <v>745897000</v>
      </c>
      <c r="L413" s="52" t="s">
        <v>1257</v>
      </c>
      <c r="M413" s="83">
        <v>-76000000</v>
      </c>
      <c r="N413" s="37"/>
      <c r="O413" s="37"/>
      <c r="P413" s="38"/>
      <c r="Q413" s="49">
        <v>510000000</v>
      </c>
      <c r="R413" s="36">
        <v>507000000</v>
      </c>
      <c r="S413" s="37"/>
      <c r="T413" s="37"/>
      <c r="U413" s="38"/>
      <c r="V413" s="36">
        <v>25000000</v>
      </c>
      <c r="W413" s="37"/>
      <c r="X413" s="37"/>
      <c r="Y413" s="37"/>
      <c r="Z413" s="38"/>
      <c r="AB413" s="84">
        <v>966000000</v>
      </c>
      <c r="AC413" s="36">
        <v>-81000000</v>
      </c>
      <c r="AD413" s="37"/>
      <c r="AE413" s="37"/>
      <c r="AF413" s="37"/>
      <c r="AG413" s="37"/>
      <c r="AH413" s="37"/>
      <c r="AI413" s="54"/>
      <c r="AJ413" s="54"/>
      <c r="AL413" s="37"/>
      <c r="AM413" s="38"/>
      <c r="AO413" s="37"/>
      <c r="AP413" s="37"/>
      <c r="AQ413" s="37"/>
      <c r="AR413" s="38"/>
      <c r="AS413" s="54">
        <v>268000000</v>
      </c>
      <c r="AT413" s="54"/>
      <c r="AU413" s="82">
        <v>187000000</v>
      </c>
      <c r="AV413" s="54">
        <v>-1013000000</v>
      </c>
      <c r="AW413" s="36">
        <v>-270000000</v>
      </c>
      <c r="AX413" s="37"/>
      <c r="AZ413" s="37"/>
      <c r="BA413" s="38"/>
      <c r="BB413" s="36">
        <v>-47000000</v>
      </c>
      <c r="BC413" s="37">
        <v>13000000</v>
      </c>
      <c r="BD413" s="38">
        <v>-60000000</v>
      </c>
      <c r="BE413" s="54">
        <v>-18000000</v>
      </c>
      <c r="BF413" s="54"/>
      <c r="BG413" s="82">
        <v>-1348000000</v>
      </c>
      <c r="BH413" s="54">
        <v>-195000000</v>
      </c>
      <c r="BI413" s="54"/>
      <c r="BJ413" s="58">
        <v>-195000000</v>
      </c>
      <c r="BK413" s="37"/>
      <c r="BL413" s="56">
        <v>-195000000</v>
      </c>
    </row>
    <row r="414" spans="1:64" x14ac:dyDescent="0.2">
      <c r="A414" s="52" t="s">
        <v>1267</v>
      </c>
      <c r="B414" s="52" t="s">
        <v>1268</v>
      </c>
      <c r="C414" s="52">
        <v>378245</v>
      </c>
      <c r="D414" s="52" t="s">
        <v>16</v>
      </c>
      <c r="E414" s="52">
        <v>2019</v>
      </c>
      <c r="F414" s="52" t="s">
        <v>1292</v>
      </c>
      <c r="G414" s="53">
        <v>43830</v>
      </c>
      <c r="H414" s="53">
        <v>43889</v>
      </c>
      <c r="I414" s="53">
        <v>43889</v>
      </c>
      <c r="J414" s="54">
        <v>106745000</v>
      </c>
      <c r="K414" s="54">
        <v>106985000</v>
      </c>
      <c r="L414" s="52" t="s">
        <v>1269</v>
      </c>
      <c r="M414" s="83">
        <v>311378000</v>
      </c>
      <c r="N414" s="37"/>
      <c r="O414" s="37"/>
      <c r="P414" s="38"/>
      <c r="Q414" s="49">
        <v>624878000</v>
      </c>
      <c r="R414" s="36">
        <v>286201000</v>
      </c>
      <c r="S414" s="37"/>
      <c r="T414" s="37"/>
      <c r="U414" s="38"/>
      <c r="V414" s="36">
        <v>-321387000</v>
      </c>
      <c r="W414" s="37"/>
      <c r="X414" s="37"/>
      <c r="Y414" s="37"/>
      <c r="Z414" s="38"/>
      <c r="AB414" s="84">
        <v>901070000</v>
      </c>
      <c r="AC414" s="36">
        <v>-1062598000</v>
      </c>
      <c r="AD414" s="37"/>
      <c r="AE414" s="37"/>
      <c r="AF414" s="37"/>
      <c r="AG414" s="37"/>
      <c r="AH414" s="37"/>
      <c r="AI414" s="54"/>
      <c r="AJ414" s="54"/>
      <c r="AK414" s="36">
        <v>0</v>
      </c>
      <c r="AL414" s="37"/>
      <c r="AM414" s="38"/>
      <c r="AO414" s="37"/>
      <c r="AP414" s="37"/>
      <c r="AQ414" s="37"/>
      <c r="AR414" s="38"/>
      <c r="AS414" s="54">
        <v>-6000000</v>
      </c>
      <c r="AT414" s="54"/>
      <c r="AU414" s="82">
        <v>-1068598000</v>
      </c>
      <c r="AV414" s="54">
        <v>-566521000</v>
      </c>
      <c r="AW414" s="36">
        <v>931025000</v>
      </c>
      <c r="AX414" s="37"/>
      <c r="AZ414" s="37"/>
      <c r="BA414" s="38"/>
      <c r="BB414" s="36">
        <v>-52290000</v>
      </c>
      <c r="BC414" s="37">
        <v>14696000</v>
      </c>
      <c r="BD414" s="38">
        <v>-66986000</v>
      </c>
      <c r="BE414" s="54">
        <v>-13202000</v>
      </c>
      <c r="BF414" s="54"/>
      <c r="BG414" s="82">
        <v>299012000</v>
      </c>
      <c r="BH414" s="54">
        <v>131484000</v>
      </c>
      <c r="BI414" s="54"/>
      <c r="BJ414" s="58">
        <v>131484000</v>
      </c>
      <c r="BK414" s="37">
        <v>7485000</v>
      </c>
      <c r="BL414" s="56">
        <v>138969000</v>
      </c>
    </row>
    <row r="415" spans="1:64" x14ac:dyDescent="0.2">
      <c r="A415" s="52" t="s">
        <v>1270</v>
      </c>
      <c r="B415" s="52" t="s">
        <v>1271</v>
      </c>
      <c r="C415" s="52">
        <v>378246</v>
      </c>
      <c r="D415" s="52" t="s">
        <v>16</v>
      </c>
      <c r="E415" s="52">
        <v>2019</v>
      </c>
      <c r="F415" s="52" t="s">
        <v>1292</v>
      </c>
      <c r="G415" s="53">
        <v>43830</v>
      </c>
      <c r="H415" s="53">
        <v>43882</v>
      </c>
      <c r="I415" s="53">
        <v>43882</v>
      </c>
      <c r="J415" s="54">
        <v>519000000</v>
      </c>
      <c r="K415" s="54">
        <v>520000000</v>
      </c>
      <c r="L415" s="52" t="s">
        <v>1272</v>
      </c>
      <c r="M415" s="83">
        <v>1372000000</v>
      </c>
      <c r="N415" s="37"/>
      <c r="O415" s="37"/>
      <c r="P415" s="38"/>
      <c r="Q415" s="49">
        <v>1785000000</v>
      </c>
      <c r="R415" s="36">
        <v>371000000</v>
      </c>
      <c r="S415" s="37"/>
      <c r="T415" s="37"/>
      <c r="U415" s="38"/>
      <c r="V415" s="36">
        <v>-265000000</v>
      </c>
      <c r="W415" s="37"/>
      <c r="X415" s="37"/>
      <c r="Y415" s="37"/>
      <c r="Z415" s="38"/>
      <c r="AB415" s="84">
        <v>3263000000</v>
      </c>
      <c r="AC415" s="36">
        <v>-4225000000</v>
      </c>
      <c r="AD415" s="37"/>
      <c r="AE415" s="37"/>
      <c r="AF415" s="37"/>
      <c r="AG415" s="37"/>
      <c r="AH415" s="37"/>
      <c r="AI415" s="54"/>
      <c r="AJ415" s="54"/>
      <c r="AK415" s="36">
        <v>-995000000</v>
      </c>
      <c r="AL415" s="37"/>
      <c r="AM415" s="38"/>
      <c r="AO415" s="37"/>
      <c r="AP415" s="37"/>
      <c r="AQ415" s="37"/>
      <c r="AR415" s="38"/>
      <c r="AS415" s="54">
        <v>877000000</v>
      </c>
      <c r="AT415" s="54"/>
      <c r="AU415" s="82">
        <v>-4343000000</v>
      </c>
      <c r="AV415" s="54">
        <v>-791000000</v>
      </c>
      <c r="AW415" s="36">
        <v>1528000000</v>
      </c>
      <c r="AX415" s="37"/>
      <c r="AZ415" s="37"/>
      <c r="BA415" s="38"/>
      <c r="BB415" s="36">
        <v>458000000</v>
      </c>
      <c r="BC415" s="37">
        <v>458000000</v>
      </c>
      <c r="BD415" s="38"/>
      <c r="BE415" s="54">
        <v>-14000000</v>
      </c>
      <c r="BF415" s="54"/>
      <c r="BG415" s="82">
        <v>1181000000</v>
      </c>
      <c r="BH415" s="54">
        <v>101000000</v>
      </c>
      <c r="BI415" s="54"/>
      <c r="BJ415" s="58">
        <v>101000000</v>
      </c>
      <c r="BK415" s="37"/>
      <c r="BL415" s="56">
        <v>101000000</v>
      </c>
    </row>
    <row r="416" spans="1:64" x14ac:dyDescent="0.2">
      <c r="A416" s="52" t="s">
        <v>1276</v>
      </c>
      <c r="B416" s="52" t="s">
        <v>1277</v>
      </c>
      <c r="C416" s="52">
        <v>396684</v>
      </c>
      <c r="D416" s="52" t="s">
        <v>16</v>
      </c>
      <c r="E416" s="52">
        <v>2019</v>
      </c>
      <c r="F416" s="52" t="s">
        <v>1292</v>
      </c>
      <c r="G416" s="53">
        <v>43921</v>
      </c>
      <c r="H416" s="53">
        <v>43959</v>
      </c>
      <c r="I416" s="53">
        <v>43959</v>
      </c>
      <c r="J416" s="54">
        <v>251732000</v>
      </c>
      <c r="K416" s="54">
        <v>254943000</v>
      </c>
      <c r="L416" s="52" t="s">
        <v>1278</v>
      </c>
      <c r="M416" s="83">
        <v>792721000</v>
      </c>
      <c r="N416" s="37"/>
      <c r="O416" s="37"/>
      <c r="P416" s="38"/>
      <c r="Q416" s="49">
        <v>157533000</v>
      </c>
      <c r="R416" s="36">
        <v>173380000</v>
      </c>
      <c r="S416" s="37"/>
      <c r="T416" s="37"/>
      <c r="U416" s="38"/>
      <c r="V416" s="36">
        <v>67202000</v>
      </c>
      <c r="W416" s="37"/>
      <c r="X416" s="37"/>
      <c r="Y416" s="37"/>
      <c r="Z416" s="38"/>
      <c r="AB416" s="84">
        <v>1190836000</v>
      </c>
      <c r="AC416" s="36">
        <v>-129289000</v>
      </c>
      <c r="AD416" s="37"/>
      <c r="AE416" s="37"/>
      <c r="AF416" s="37"/>
      <c r="AG416" s="37"/>
      <c r="AH416" s="37"/>
      <c r="AI416" s="54"/>
      <c r="AJ416" s="54"/>
      <c r="AK416" s="36">
        <v>1291935000</v>
      </c>
      <c r="AL416" s="37"/>
      <c r="AM416" s="38"/>
      <c r="AN416" s="36">
        <v>-454651000</v>
      </c>
      <c r="AO416" s="37"/>
      <c r="AP416" s="37"/>
      <c r="AQ416" s="37"/>
      <c r="AR416" s="38"/>
      <c r="AS416" s="54">
        <v>-27791000</v>
      </c>
      <c r="AT416" s="54"/>
      <c r="AU416" s="82">
        <v>680204000</v>
      </c>
      <c r="AV416" s="54">
        <v>-371793000</v>
      </c>
      <c r="AW416" s="36">
        <v>0</v>
      </c>
      <c r="AX416" s="37"/>
      <c r="AZ416" s="37"/>
      <c r="BA416" s="38"/>
      <c r="BB416" s="36">
        <v>-1155640000</v>
      </c>
      <c r="BC416" s="37">
        <v>53277000</v>
      </c>
      <c r="BD416" s="38">
        <v>-1208917000</v>
      </c>
      <c r="BE416" s="54">
        <v>-110394000</v>
      </c>
      <c r="BF416" s="54"/>
      <c r="BG416" s="82">
        <v>-1637827000</v>
      </c>
      <c r="BH416" s="54">
        <v>233213000</v>
      </c>
      <c r="BI416" s="54"/>
      <c r="BJ416" s="58">
        <v>233213000</v>
      </c>
      <c r="BK416" s="37"/>
      <c r="BL416" s="56">
        <v>233213000</v>
      </c>
    </row>
    <row r="417" spans="1:64" x14ac:dyDescent="0.2">
      <c r="A417" s="52" t="s">
        <v>487</v>
      </c>
      <c r="B417" s="52" t="s">
        <v>488</v>
      </c>
      <c r="C417" s="52">
        <v>121214</v>
      </c>
      <c r="D417" s="52" t="s">
        <v>16</v>
      </c>
      <c r="E417" s="52">
        <v>2019</v>
      </c>
      <c r="F417" s="52" t="s">
        <v>1292</v>
      </c>
      <c r="G417" s="53">
        <v>43830</v>
      </c>
      <c r="H417" s="53">
        <v>43866</v>
      </c>
      <c r="I417" s="53">
        <v>43887</v>
      </c>
      <c r="J417" s="54">
        <v>4270000000</v>
      </c>
      <c r="K417" s="54">
        <v>4270000000</v>
      </c>
      <c r="L417" s="52" t="s">
        <v>489</v>
      </c>
      <c r="M417" s="83">
        <v>14774000000</v>
      </c>
      <c r="N417" s="37"/>
      <c r="O417" s="37"/>
      <c r="P417" s="38"/>
      <c r="Q417" s="49">
        <v>18998000000</v>
      </c>
      <c r="R417" s="36">
        <v>-4809000000</v>
      </c>
      <c r="S417" s="37"/>
      <c r="T417" s="37">
        <v>-944000000</v>
      </c>
      <c r="U417" s="38">
        <v>-3865000000</v>
      </c>
      <c r="V417" s="36">
        <v>753000000</v>
      </c>
      <c r="W417" s="37">
        <v>-2640000000</v>
      </c>
      <c r="X417" s="37">
        <v>72000000</v>
      </c>
      <c r="Y417" s="37">
        <v>3725000000</v>
      </c>
      <c r="Z417" s="38">
        <v>-404000000</v>
      </c>
      <c r="AB417" s="84">
        <v>29716000000</v>
      </c>
      <c r="AC417" s="36">
        <v>-24361000000</v>
      </c>
      <c r="AD417" s="37"/>
      <c r="AE417" s="37"/>
      <c r="AF417" s="37"/>
      <c r="AG417" s="37">
        <v>-24361000000</v>
      </c>
      <c r="AH417" s="37">
        <v>-24361000000</v>
      </c>
      <c r="AI417" s="54"/>
      <c r="AJ417" s="54"/>
      <c r="AL417" s="37"/>
      <c r="AM417" s="38"/>
      <c r="AO417" s="37"/>
      <c r="AP417" s="37"/>
      <c r="AQ417" s="37"/>
      <c r="AR417" s="38"/>
      <c r="AS417" s="54">
        <v>1277000000</v>
      </c>
      <c r="AT417" s="54"/>
      <c r="AU417" s="82">
        <v>-23084000000</v>
      </c>
      <c r="AV417" s="54">
        <v>-14652000000</v>
      </c>
      <c r="AW417" s="36">
        <v>8662000000</v>
      </c>
      <c r="AX417" s="37">
        <v>-4043000000</v>
      </c>
      <c r="AY417" s="55">
        <v>12705000000</v>
      </c>
      <c r="AZ417" s="37">
        <v>5653000000</v>
      </c>
      <c r="BA417" s="38">
        <v>7052000000</v>
      </c>
      <c r="BB417" s="36">
        <v>-594000000</v>
      </c>
      <c r="BC417" s="37"/>
      <c r="BD417" s="38">
        <v>-594000000</v>
      </c>
      <c r="BE417" s="54">
        <v>-34000000</v>
      </c>
      <c r="BF417" s="54"/>
      <c r="BG417" s="82">
        <v>-6618000000</v>
      </c>
      <c r="BH417" s="54">
        <v>14000000</v>
      </c>
      <c r="BI417" s="54"/>
      <c r="BJ417" s="58">
        <v>14000000</v>
      </c>
      <c r="BK417" s="37">
        <v>33000000</v>
      </c>
      <c r="BL417" s="56">
        <v>47000000</v>
      </c>
    </row>
    <row r="418" spans="1:64" x14ac:dyDescent="0.2">
      <c r="A418" s="52" t="s">
        <v>376</v>
      </c>
      <c r="B418" s="52" t="s">
        <v>377</v>
      </c>
      <c r="C418" s="52">
        <v>378126</v>
      </c>
      <c r="D418" s="52" t="s">
        <v>16</v>
      </c>
      <c r="E418" s="52">
        <v>2019</v>
      </c>
      <c r="F418" s="52" t="s">
        <v>1292</v>
      </c>
      <c r="G418" s="53">
        <v>43830</v>
      </c>
      <c r="H418" s="53">
        <v>43892</v>
      </c>
      <c r="I418" s="53">
        <v>43892</v>
      </c>
      <c r="J418" s="54">
        <v>223100000</v>
      </c>
      <c r="K418" s="54">
        <v>224400000</v>
      </c>
      <c r="L418" s="52" t="s">
        <v>378</v>
      </c>
      <c r="M418" s="83">
        <v>263100000</v>
      </c>
      <c r="N418" s="37"/>
      <c r="O418" s="37"/>
      <c r="P418" s="38"/>
      <c r="Q418" s="49">
        <v>322800000</v>
      </c>
      <c r="R418" s="36">
        <v>66700000</v>
      </c>
      <c r="S418" s="37">
        <v>66200000</v>
      </c>
      <c r="T418" s="37">
        <v>-37400000</v>
      </c>
      <c r="U418" s="38">
        <v>37900000</v>
      </c>
      <c r="V418" s="36">
        <v>-19800000</v>
      </c>
      <c r="W418" s="37">
        <v>-91400000</v>
      </c>
      <c r="X418" s="37">
        <v>13700000</v>
      </c>
      <c r="Y418" s="37">
        <v>26100000</v>
      </c>
      <c r="Z418" s="38">
        <v>31800000</v>
      </c>
      <c r="AB418" s="84">
        <v>632800000</v>
      </c>
      <c r="AC418" s="36">
        <v>-118100000</v>
      </c>
      <c r="AD418" s="37">
        <v>4800000</v>
      </c>
      <c r="AE418" s="37">
        <v>4800000</v>
      </c>
      <c r="AF418" s="37"/>
      <c r="AG418" s="37">
        <v>-122900000</v>
      </c>
      <c r="AH418" s="37">
        <v>-122900000</v>
      </c>
      <c r="AI418" s="54">
        <v>0</v>
      </c>
      <c r="AJ418" s="54"/>
      <c r="AL418" s="37"/>
      <c r="AM418" s="38"/>
      <c r="AN418" s="36">
        <v>-3200000</v>
      </c>
      <c r="AO418" s="37"/>
      <c r="AP418" s="37">
        <v>-3200000</v>
      </c>
      <c r="AQ418" s="37"/>
      <c r="AR418" s="38"/>
      <c r="AS418" s="54">
        <v>52900000</v>
      </c>
      <c r="AT418" s="54"/>
      <c r="AU418" s="82">
        <v>-68400000</v>
      </c>
      <c r="AV418" s="54">
        <v>-80900000</v>
      </c>
      <c r="AW418" s="36">
        <v>-200800000</v>
      </c>
      <c r="AX418" s="37">
        <v>-68500000</v>
      </c>
      <c r="AY418" s="55">
        <v>-132300000</v>
      </c>
      <c r="AZ418" s="37">
        <v>-251200000</v>
      </c>
      <c r="BA418" s="38">
        <v>118900000</v>
      </c>
      <c r="BB418" s="36">
        <v>-151200000</v>
      </c>
      <c r="BC418" s="37"/>
      <c r="BD418" s="38"/>
      <c r="BE418" s="54">
        <v>-33200000</v>
      </c>
      <c r="BF418" s="54"/>
      <c r="BG418" s="82">
        <v>-466100000</v>
      </c>
      <c r="BH418" s="54">
        <v>98300000</v>
      </c>
      <c r="BI418" s="54"/>
      <c r="BJ418" s="58">
        <v>98300000</v>
      </c>
      <c r="BK418" s="37">
        <v>-3000000</v>
      </c>
      <c r="BL418" s="56">
        <v>95300000</v>
      </c>
    </row>
    <row r="419" spans="1:64" x14ac:dyDescent="0.2">
      <c r="A419" s="52" t="s">
        <v>1273</v>
      </c>
      <c r="B419" s="52" t="s">
        <v>1274</v>
      </c>
      <c r="C419" s="52">
        <v>378247</v>
      </c>
      <c r="D419" s="52" t="s">
        <v>16</v>
      </c>
      <c r="E419" s="52">
        <v>2019</v>
      </c>
      <c r="F419" s="52" t="s">
        <v>1292</v>
      </c>
      <c r="G419" s="53">
        <v>43830</v>
      </c>
      <c r="H419" s="53">
        <v>43889</v>
      </c>
      <c r="I419" s="53">
        <v>43889</v>
      </c>
      <c r="J419" s="54">
        <v>221969000</v>
      </c>
      <c r="K419" s="54">
        <v>233169000</v>
      </c>
      <c r="L419" s="52" t="s">
        <v>1275</v>
      </c>
      <c r="M419" s="83">
        <v>651000000</v>
      </c>
      <c r="N419" s="37"/>
      <c r="O419" s="37"/>
      <c r="P419" s="38"/>
      <c r="Q419" s="49">
        <v>430000000</v>
      </c>
      <c r="R419" s="36">
        <v>234000000</v>
      </c>
      <c r="S419" s="37"/>
      <c r="T419" s="37"/>
      <c r="U419" s="38"/>
      <c r="V419" s="36">
        <v>-71000000</v>
      </c>
      <c r="W419" s="37"/>
      <c r="X419" s="37"/>
      <c r="Y419" s="37"/>
      <c r="Z419" s="38"/>
      <c r="AA419" s="55">
        <v>89000000</v>
      </c>
      <c r="AB419" s="84">
        <v>1333000000</v>
      </c>
      <c r="AC419" s="36">
        <v>-65000000</v>
      </c>
      <c r="AD419" s="37"/>
      <c r="AE419" s="37"/>
      <c r="AF419" s="37"/>
      <c r="AG419" s="37"/>
      <c r="AH419" s="37"/>
      <c r="AI419" s="54"/>
      <c r="AJ419" s="54"/>
      <c r="AL419" s="37"/>
      <c r="AM419" s="38"/>
      <c r="AN419" s="36">
        <v>-21000000</v>
      </c>
      <c r="AO419" s="37"/>
      <c r="AP419" s="37"/>
      <c r="AQ419" s="37"/>
      <c r="AR419" s="38"/>
      <c r="AS419" s="54">
        <v>1000000</v>
      </c>
      <c r="AT419" s="54">
        <v>2233000000</v>
      </c>
      <c r="AU419" s="82">
        <v>2148000000</v>
      </c>
      <c r="AV419" s="54">
        <v>-243000000</v>
      </c>
      <c r="AW419" s="36">
        <v>-950000000</v>
      </c>
      <c r="AX419" s="37"/>
      <c r="AZ419" s="37"/>
      <c r="BA419" s="38"/>
      <c r="BB419" s="36">
        <v>-600000000</v>
      </c>
      <c r="BC419" s="37"/>
      <c r="BD419" s="38">
        <v>-600000000</v>
      </c>
      <c r="BE419" s="54">
        <v>-41000000</v>
      </c>
      <c r="BF419" s="54"/>
      <c r="BG419" s="82">
        <v>-1834000000</v>
      </c>
      <c r="BH419" s="54">
        <v>1647000000</v>
      </c>
      <c r="BI419" s="54"/>
      <c r="BJ419" s="58">
        <v>1647000000</v>
      </c>
      <c r="BK419" s="37">
        <v>0</v>
      </c>
      <c r="BL419" s="56">
        <v>1647000000</v>
      </c>
    </row>
    <row r="420" spans="1:64" x14ac:dyDescent="0.2">
      <c r="A420" s="52" t="s">
        <v>1279</v>
      </c>
      <c r="B420" s="52" t="s">
        <v>1280</v>
      </c>
      <c r="C420" s="52">
        <v>124467</v>
      </c>
      <c r="D420" s="52" t="s">
        <v>16</v>
      </c>
      <c r="E420" s="52">
        <v>2019</v>
      </c>
      <c r="F420" s="52" t="s">
        <v>1292</v>
      </c>
      <c r="G420" s="53">
        <v>43830</v>
      </c>
      <c r="H420" s="53">
        <v>43889</v>
      </c>
      <c r="I420" s="53">
        <v>43889</v>
      </c>
      <c r="J420" s="54">
        <v>180000000</v>
      </c>
      <c r="K420" s="54">
        <v>181200000</v>
      </c>
      <c r="L420" s="52" t="s">
        <v>1281</v>
      </c>
      <c r="M420" s="83">
        <v>401000000</v>
      </c>
      <c r="N420" s="37"/>
      <c r="O420" s="37"/>
      <c r="P420" s="38"/>
      <c r="Q420" s="49">
        <v>257000000</v>
      </c>
      <c r="R420" s="36">
        <v>122000000</v>
      </c>
      <c r="S420" s="37">
        <v>29000000</v>
      </c>
      <c r="T420" s="37">
        <v>-77000000</v>
      </c>
      <c r="U420" s="38">
        <v>170000000</v>
      </c>
      <c r="V420" s="36">
        <v>59000000</v>
      </c>
      <c r="W420" s="37">
        <v>-23000000</v>
      </c>
      <c r="X420" s="37">
        <v>47000000</v>
      </c>
      <c r="Y420" s="37">
        <v>29000000</v>
      </c>
      <c r="Z420" s="38">
        <v>6000000</v>
      </c>
      <c r="AB420" s="84">
        <v>839000000</v>
      </c>
      <c r="AC420" s="36">
        <v>-226000000</v>
      </c>
      <c r="AD420" s="37">
        <v>0</v>
      </c>
      <c r="AE420" s="37">
        <v>0</v>
      </c>
      <c r="AF420" s="37"/>
      <c r="AG420" s="37"/>
      <c r="AH420" s="37"/>
      <c r="AI420" s="54"/>
      <c r="AJ420" s="54">
        <v>-226000000</v>
      </c>
      <c r="AK420" s="36">
        <v>4000000</v>
      </c>
      <c r="AL420" s="37"/>
      <c r="AM420" s="38"/>
      <c r="AN420" s="36">
        <v>-18000000</v>
      </c>
      <c r="AO420" s="37">
        <v>0</v>
      </c>
      <c r="AP420" s="37"/>
      <c r="AQ420" s="37"/>
      <c r="AR420" s="38">
        <v>-18000000</v>
      </c>
      <c r="AS420" s="54">
        <v>9000000</v>
      </c>
      <c r="AT420" s="54"/>
      <c r="AU420" s="82">
        <v>-231000000</v>
      </c>
      <c r="AV420" s="54">
        <v>-174000000</v>
      </c>
      <c r="AW420" s="36">
        <v>27000000</v>
      </c>
      <c r="AX420" s="37">
        <v>27000000</v>
      </c>
      <c r="AY420" s="55">
        <v>0</v>
      </c>
      <c r="AZ420" s="37">
        <v>0</v>
      </c>
      <c r="BA420" s="38">
        <v>0</v>
      </c>
      <c r="BB420" s="36">
        <v>-27000000</v>
      </c>
      <c r="BC420" s="37">
        <v>13000000</v>
      </c>
      <c r="BD420" s="38">
        <v>-40000000</v>
      </c>
      <c r="BE420" s="54">
        <v>-3000000</v>
      </c>
      <c r="BF420" s="54"/>
      <c r="BG420" s="82">
        <v>-177000000</v>
      </c>
      <c r="BH420" s="54">
        <v>431000000</v>
      </c>
      <c r="BI420" s="54"/>
      <c r="BJ420" s="58">
        <v>431000000</v>
      </c>
      <c r="BK420" s="37">
        <v>-3000000</v>
      </c>
      <c r="BL420" s="56">
        <v>428000000</v>
      </c>
    </row>
    <row r="421" spans="1:64" x14ac:dyDescent="0.2">
      <c r="A421" s="52" t="s">
        <v>1282</v>
      </c>
      <c r="B421" s="52" t="s">
        <v>1283</v>
      </c>
      <c r="C421" s="52">
        <v>98663</v>
      </c>
      <c r="D421" s="52" t="s">
        <v>16</v>
      </c>
      <c r="E421" s="52">
        <v>2019</v>
      </c>
      <c r="F421" s="52" t="s">
        <v>1292</v>
      </c>
      <c r="G421" s="53">
        <v>43830</v>
      </c>
      <c r="H421" s="53">
        <v>43881</v>
      </c>
      <c r="I421" s="53">
        <v>43881</v>
      </c>
      <c r="J421" s="54">
        <v>306000000</v>
      </c>
      <c r="K421" s="54">
        <v>313000000</v>
      </c>
      <c r="L421" s="52" t="s">
        <v>1284</v>
      </c>
      <c r="M421" s="83">
        <v>1294000000</v>
      </c>
      <c r="N421" s="37"/>
      <c r="O421" s="37"/>
      <c r="P421" s="38"/>
      <c r="Q421" s="49">
        <v>112000000</v>
      </c>
      <c r="R421" s="36">
        <v>-143000000</v>
      </c>
      <c r="S421" s="37">
        <v>59000000</v>
      </c>
      <c r="T421" s="37">
        <v>-232000000</v>
      </c>
      <c r="U421" s="38">
        <v>30000000</v>
      </c>
      <c r="V421" s="36">
        <v>51000000</v>
      </c>
      <c r="W421" s="37">
        <v>56000000</v>
      </c>
      <c r="X421" s="37"/>
      <c r="Y421" s="37"/>
      <c r="Z421" s="38">
        <v>-5000000</v>
      </c>
      <c r="AB421" s="84">
        <v>1314000000</v>
      </c>
      <c r="AC421" s="36">
        <v>-196000000</v>
      </c>
      <c r="AD421" s="37"/>
      <c r="AE421" s="37"/>
      <c r="AF421" s="37"/>
      <c r="AG421" s="37"/>
      <c r="AH421" s="37"/>
      <c r="AI421" s="54"/>
      <c r="AJ421" s="54">
        <v>-196000000</v>
      </c>
      <c r="AL421" s="37"/>
      <c r="AM421" s="38"/>
      <c r="AN421" s="36">
        <v>110000000</v>
      </c>
      <c r="AO421" s="37"/>
      <c r="AP421" s="37"/>
      <c r="AQ421" s="37"/>
      <c r="AR421" s="38"/>
      <c r="AS421" s="54">
        <v>-2000000</v>
      </c>
      <c r="AT421" s="54"/>
      <c r="AU421" s="82">
        <v>-88000000</v>
      </c>
      <c r="AV421" s="54">
        <v>-511000000</v>
      </c>
      <c r="AW421" s="36">
        <v>473000000</v>
      </c>
      <c r="AX421" s="37">
        <v>4000000</v>
      </c>
      <c r="AY421" s="55">
        <v>469000000</v>
      </c>
      <c r="AZ421" s="37">
        <v>-331000000</v>
      </c>
      <c r="BA421" s="38">
        <v>800000000</v>
      </c>
      <c r="BB421" s="36">
        <v>-815000000</v>
      </c>
      <c r="BC421" s="37"/>
      <c r="BD421" s="38">
        <v>-815000000</v>
      </c>
      <c r="BE421" s="54">
        <v>-85000000</v>
      </c>
      <c r="BF421" s="54"/>
      <c r="BG421" s="82">
        <v>-938000000</v>
      </c>
      <c r="BH421" s="54">
        <v>288000000</v>
      </c>
      <c r="BI421" s="54"/>
      <c r="BJ421" s="58">
        <v>288000000</v>
      </c>
      <c r="BK421" s="37">
        <v>5000000</v>
      </c>
      <c r="BL421" s="56">
        <v>293000000</v>
      </c>
    </row>
    <row r="422" spans="1:64" x14ac:dyDescent="0.2">
      <c r="A422" s="52" t="s">
        <v>1285</v>
      </c>
      <c r="B422" s="52" t="s">
        <v>1286</v>
      </c>
      <c r="C422" s="52">
        <v>378249</v>
      </c>
      <c r="D422" s="52" t="s">
        <v>16</v>
      </c>
      <c r="E422" s="52">
        <v>2019</v>
      </c>
      <c r="F422" s="52" t="s">
        <v>1292</v>
      </c>
      <c r="G422" s="53">
        <v>43830</v>
      </c>
      <c r="H422" s="53">
        <v>43882</v>
      </c>
      <c r="I422" s="53">
        <v>43882</v>
      </c>
      <c r="J422" s="54">
        <v>205100000</v>
      </c>
      <c r="K422" s="54">
        <v>206700000</v>
      </c>
      <c r="L422" s="52" t="s">
        <v>1287</v>
      </c>
      <c r="M422" s="83">
        <v>1131500000</v>
      </c>
      <c r="N422" s="37"/>
      <c r="O422" s="37"/>
      <c r="P422" s="38"/>
      <c r="Q422" s="49">
        <v>1006100000</v>
      </c>
      <c r="R422" s="36">
        <v>-384300000</v>
      </c>
      <c r="S422" s="37"/>
      <c r="T422" s="37"/>
      <c r="U422" s="38"/>
      <c r="V422" s="36">
        <v>-167500000</v>
      </c>
      <c r="W422" s="37"/>
      <c r="X422" s="37"/>
      <c r="Y422" s="37"/>
      <c r="Z422" s="38"/>
      <c r="AB422" s="84">
        <v>1585800000</v>
      </c>
      <c r="AC422" s="36">
        <v>-720600000</v>
      </c>
      <c r="AD422" s="37"/>
      <c r="AE422" s="37"/>
      <c r="AF422" s="37"/>
      <c r="AG422" s="37"/>
      <c r="AH422" s="37"/>
      <c r="AI422" s="54"/>
      <c r="AJ422" s="54"/>
      <c r="AL422" s="37"/>
      <c r="AM422" s="38"/>
      <c r="AN422" s="36">
        <v>-37100000</v>
      </c>
      <c r="AO422" s="37"/>
      <c r="AP422" s="37"/>
      <c r="AQ422" s="37"/>
      <c r="AR422" s="38"/>
      <c r="AS422" s="54">
        <v>28400000</v>
      </c>
      <c r="AT422" s="54"/>
      <c r="AU422" s="82">
        <v>-729300000</v>
      </c>
      <c r="AV422" s="54">
        <v>-196700000</v>
      </c>
      <c r="AW422" s="36">
        <v>-716100000</v>
      </c>
      <c r="AX422" s="37"/>
      <c r="AZ422" s="37"/>
      <c r="BA422" s="38"/>
      <c r="BB422" s="36">
        <v>158200000</v>
      </c>
      <c r="BC422" s="37"/>
      <c r="BD422" s="38"/>
      <c r="BE422" s="54">
        <v>-25300000</v>
      </c>
      <c r="BF422" s="54"/>
      <c r="BG422" s="82">
        <v>-779900000</v>
      </c>
      <c r="BH422" s="54">
        <v>76600000</v>
      </c>
      <c r="BI422" s="54"/>
      <c r="BJ422" s="58">
        <v>76600000</v>
      </c>
      <c r="BK422" s="37">
        <v>-1500000</v>
      </c>
      <c r="BL422" s="56">
        <v>75100000</v>
      </c>
    </row>
    <row r="423" spans="1:64" x14ac:dyDescent="0.2">
      <c r="A423" s="52" t="s">
        <v>1288</v>
      </c>
      <c r="B423" s="52" t="s">
        <v>1289</v>
      </c>
      <c r="C423" s="52">
        <v>378251</v>
      </c>
      <c r="D423" s="52" t="s">
        <v>16</v>
      </c>
      <c r="E423" s="52">
        <v>2019</v>
      </c>
      <c r="F423" s="52" t="s">
        <v>1292</v>
      </c>
      <c r="G423" s="53">
        <v>43830</v>
      </c>
      <c r="H423" s="53">
        <v>43874</v>
      </c>
      <c r="I423" s="53">
        <v>43874</v>
      </c>
      <c r="J423" s="54">
        <v>478128000</v>
      </c>
      <c r="K423" s="54">
        <v>481787000</v>
      </c>
      <c r="L423" s="52" t="s">
        <v>1290</v>
      </c>
      <c r="M423" s="83">
        <v>1500000000</v>
      </c>
      <c r="N423" s="37"/>
      <c r="O423" s="37"/>
      <c r="P423" s="38"/>
      <c r="Q423" s="49">
        <v>412000000</v>
      </c>
      <c r="R423" s="36">
        <v>34000000</v>
      </c>
      <c r="S423" s="37"/>
      <c r="T423" s="37"/>
      <c r="U423" s="38"/>
      <c r="V423" s="36">
        <v>-151000000</v>
      </c>
      <c r="W423" s="37"/>
      <c r="X423" s="37"/>
      <c r="Y423" s="37"/>
      <c r="Z423" s="38"/>
      <c r="AB423" s="84">
        <v>1795000000</v>
      </c>
      <c r="AC423" s="36">
        <v>-439000000</v>
      </c>
      <c r="AD423" s="37"/>
      <c r="AE423" s="37"/>
      <c r="AF423" s="37"/>
      <c r="AG423" s="37"/>
      <c r="AH423" s="37"/>
      <c r="AI423" s="54"/>
      <c r="AJ423" s="54"/>
      <c r="AK423" s="36">
        <v>101000000</v>
      </c>
      <c r="AL423" s="37"/>
      <c r="AM423" s="38"/>
      <c r="AN423" s="36">
        <v>-195000000</v>
      </c>
      <c r="AO423" s="37"/>
      <c r="AP423" s="37"/>
      <c r="AQ423" s="37"/>
      <c r="AR423" s="38"/>
      <c r="AS423" s="54">
        <v>29000000</v>
      </c>
      <c r="AT423" s="54"/>
      <c r="AU423" s="82">
        <v>-504000000</v>
      </c>
      <c r="AV423" s="54">
        <v>-314000000</v>
      </c>
      <c r="AW423" s="36">
        <v>-9000000</v>
      </c>
      <c r="AX423" s="37"/>
      <c r="AZ423" s="37"/>
      <c r="BA423" s="38"/>
      <c r="BB423" s="36">
        <v>-626000000</v>
      </c>
      <c r="BC423" s="37"/>
      <c r="BD423" s="38"/>
      <c r="BE423" s="54">
        <v>-2000000</v>
      </c>
      <c r="BF423" s="54"/>
      <c r="BG423" s="82">
        <v>-951000000</v>
      </c>
      <c r="BH423" s="54">
        <v>340000000</v>
      </c>
      <c r="BI423" s="54"/>
      <c r="BJ423" s="58">
        <v>340000000</v>
      </c>
      <c r="BK423" s="37">
        <v>-8000000</v>
      </c>
      <c r="BL423" s="56">
        <v>332000000</v>
      </c>
    </row>
    <row r="426" spans="1:64" x14ac:dyDescent="0.2">
      <c r="M426" s="83">
        <f>COUNTBLANK(M2:M423)</f>
        <v>3</v>
      </c>
      <c r="N426" s="83">
        <f t="shared" ref="N426:BL426" si="0">COUNTBLANK(N2:N423)</f>
        <v>382</v>
      </c>
      <c r="O426" s="83">
        <f t="shared" si="0"/>
        <v>406</v>
      </c>
      <c r="P426" s="83">
        <f t="shared" si="0"/>
        <v>421</v>
      </c>
      <c r="Q426" s="83">
        <f t="shared" si="0"/>
        <v>5</v>
      </c>
      <c r="R426" s="83">
        <f t="shared" si="0"/>
        <v>0</v>
      </c>
      <c r="S426" s="83">
        <f t="shared" si="0"/>
        <v>313</v>
      </c>
      <c r="T426" s="83">
        <f t="shared" si="0"/>
        <v>314</v>
      </c>
      <c r="U426" s="87">
        <f t="shared" si="0"/>
        <v>288</v>
      </c>
      <c r="V426" s="83">
        <f t="shared" si="0"/>
        <v>3</v>
      </c>
      <c r="W426" s="83">
        <f t="shared" si="0"/>
        <v>298</v>
      </c>
      <c r="X426" s="83">
        <f t="shared" si="0"/>
        <v>325</v>
      </c>
      <c r="Y426" s="83">
        <f t="shared" si="0"/>
        <v>322</v>
      </c>
      <c r="Z426" s="87">
        <f t="shared" si="0"/>
        <v>286</v>
      </c>
      <c r="AA426" s="87">
        <f t="shared" si="0"/>
        <v>394</v>
      </c>
      <c r="AB426" s="88">
        <f t="shared" si="0"/>
        <v>0</v>
      </c>
      <c r="AC426" s="83">
        <f t="shared" si="0"/>
        <v>2</v>
      </c>
      <c r="AD426" s="83">
        <f t="shared" si="0"/>
        <v>358</v>
      </c>
      <c r="AE426" s="83">
        <f t="shared" si="0"/>
        <v>378</v>
      </c>
      <c r="AF426" s="83">
        <f t="shared" si="0"/>
        <v>422</v>
      </c>
      <c r="AG426" s="83">
        <f t="shared" si="0"/>
        <v>322</v>
      </c>
      <c r="AH426" s="89">
        <f t="shared" si="0"/>
        <v>350</v>
      </c>
      <c r="AI426" s="89">
        <f t="shared" si="0"/>
        <v>412</v>
      </c>
      <c r="AJ426" s="83">
        <f t="shared" si="0"/>
        <v>377</v>
      </c>
      <c r="AK426" s="83">
        <f t="shared" si="0"/>
        <v>219</v>
      </c>
      <c r="AL426" s="83">
        <f t="shared" si="0"/>
        <v>361</v>
      </c>
      <c r="AM426" s="87">
        <f t="shared" si="0"/>
        <v>364</v>
      </c>
      <c r="AN426" s="83">
        <f t="shared" si="0"/>
        <v>102</v>
      </c>
      <c r="AO426" s="83">
        <f t="shared" si="0"/>
        <v>383</v>
      </c>
      <c r="AP426" s="83">
        <f t="shared" si="0"/>
        <v>404</v>
      </c>
      <c r="AQ426" s="83">
        <f t="shared" si="0"/>
        <v>420</v>
      </c>
      <c r="AR426" s="87">
        <f t="shared" si="0"/>
        <v>343</v>
      </c>
      <c r="AS426" s="89">
        <f t="shared" si="0"/>
        <v>38</v>
      </c>
      <c r="AT426" s="83">
        <f t="shared" si="0"/>
        <v>400</v>
      </c>
      <c r="AU426" s="90">
        <f t="shared" si="0"/>
        <v>0</v>
      </c>
      <c r="AV426" s="83">
        <f t="shared" si="0"/>
        <v>79</v>
      </c>
      <c r="AW426" s="83">
        <f t="shared" si="0"/>
        <v>20</v>
      </c>
      <c r="AX426" s="83">
        <f t="shared" si="0"/>
        <v>346</v>
      </c>
      <c r="AY426" s="87">
        <f t="shared" si="0"/>
        <v>323</v>
      </c>
      <c r="AZ426" s="89">
        <f t="shared" si="0"/>
        <v>331</v>
      </c>
      <c r="BA426" s="87">
        <f t="shared" si="0"/>
        <v>332</v>
      </c>
      <c r="BB426" s="83">
        <f t="shared" si="0"/>
        <v>18</v>
      </c>
      <c r="BC426" s="83">
        <f t="shared" si="0"/>
        <v>246</v>
      </c>
      <c r="BD426" s="87">
        <f t="shared" si="0"/>
        <v>217</v>
      </c>
      <c r="BE426" s="89">
        <f t="shared" si="0"/>
        <v>13</v>
      </c>
      <c r="BF426" s="83">
        <f t="shared" si="0"/>
        <v>410</v>
      </c>
      <c r="BG426" s="90">
        <f t="shared" si="0"/>
        <v>0</v>
      </c>
      <c r="BH426" s="83">
        <f t="shared" si="0"/>
        <v>0</v>
      </c>
      <c r="BI426" s="83">
        <f t="shared" si="0"/>
        <v>404</v>
      </c>
      <c r="BJ426" s="83">
        <f t="shared" si="0"/>
        <v>0</v>
      </c>
      <c r="BK426" s="83">
        <f t="shared" si="0"/>
        <v>116</v>
      </c>
      <c r="BL426" s="87">
        <f t="shared" si="0"/>
        <v>0</v>
      </c>
    </row>
  </sheetData>
  <autoFilter ref="A1:BL1" xr:uid="{CE6C60AF-5FD7-EB49-A486-E97037CAE0EE}">
    <sortState xmlns:xlrd2="http://schemas.microsoft.com/office/spreadsheetml/2017/richdata2" ref="A2:BL423">
      <sortCondition ref="A1:A423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NORMALIZED fix</vt:lpstr>
      <vt:lpstr>NORMALIZED MIN MAX formula</vt:lpstr>
      <vt:lpstr>Ratios Calculated fix</vt:lpstr>
      <vt:lpstr>Ratios Calculated formula</vt:lpstr>
      <vt:lpstr>Ratio Overview</vt:lpstr>
      <vt:lpstr>Balance Sheet Annual</vt:lpstr>
      <vt:lpstr>Income Statement Annual</vt:lpstr>
      <vt:lpstr>Cash Flow Statement Annual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2020-09-21T09:22:40Z</dcterms:created>
  <dcterms:modified xsi:type="dcterms:W3CDTF">2020-10-03T16:18:11Z</dcterms:modified>
</cp:coreProperties>
</file>